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onnections.xml" ContentType="application/vnd.openxmlformats-officedocument.spreadsheetml.connection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queryTables/queryTable1.xml" ContentType="application/vnd.openxmlformats-officedocument.spreadsheetml.queryTable+xml"/>
  <Override PartName="/xl/tables/table6.xml" ContentType="application/vnd.openxmlformats-officedocument.spreadsheetml.table+xml"/>
  <Override PartName="/xl/tables/table7.xml" ContentType="application/vnd.openxmlformats-officedocument.spreadsheetml.table+xml"/>
  <Override PartName="/xl/queryTables/queryTable2.xml" ContentType="application/vnd.openxmlformats-officedocument.spreadsheetml.query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queryTables/queryTable3.xml" ContentType="application/vnd.openxmlformats-officedocument.spreadsheetml.queryTable+xml"/>
  <Override PartName="/xl/tables/table11.xml" ContentType="application/vnd.openxmlformats-officedocument.spreadsheetml.table+xml"/>
  <Override PartName="/xl/queryTables/queryTable4.xml" ContentType="application/vnd.openxmlformats-officedocument.spreadsheetml.queryTable+xml"/>
  <Override PartName="/xl/tables/table12.xml" ContentType="application/vnd.openxmlformats-officedocument.spreadsheetml.table+xml"/>
  <Override PartName="/xl/queryTables/queryTable5.xml" ContentType="application/vnd.openxmlformats-officedocument.spreadsheetml.queryTable+xml"/>
  <Override PartName="/xl/tables/table13.xml" ContentType="application/vnd.openxmlformats-officedocument.spreadsheetml.table+xml"/>
  <Override PartName="/xl/queryTables/queryTable6.xml" ContentType="application/vnd.openxmlformats-officedocument.spreadsheetml.queryTable+xml"/>
  <Override PartName="/xl/tables/table17.xml" ContentType="application/vnd.openxmlformats-officedocument.spreadsheetml.table+xml"/>
  <Override PartName="/xl/queryTables/queryTable9.xml" ContentType="application/vnd.openxmlformats-officedocument.spreadsheetml.queryTable+xml"/>
  <Override PartName="/xl/tables/table18.xml" ContentType="application/vnd.openxmlformats-officedocument.spreadsheetml.table+xml"/>
  <Override PartName="/xl/queryTables/queryTable10.xml" ContentType="application/vnd.openxmlformats-officedocument.spreadsheetml.queryTable+xml"/>
  <Override PartName="/xl/queryTables/queryTable7.xml" ContentType="application/vnd.openxmlformats-officedocument.spreadsheetml.queryTable+xml"/>
  <Override PartName="/xl/tables/table19.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tables/table15.xml" ContentType="application/vnd.openxmlformats-officedocument.spreadsheetml.table+xml"/>
  <Override PartName="/xl/tables/table16.xml" ContentType="application/vnd.openxmlformats-officedocument.spreadsheetml.table+xml"/>
  <Override PartName="/xl/queryTables/queryTable8.xml" ContentType="application/vnd.openxmlformats-officedocument.spreadsheetml.queryTable+xml"/>
  <Override PartName="/xl/tables/table1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84042EB6-8A2D-47A9-9769-038CD7501F12}" xr6:coauthVersionLast="47" xr6:coauthVersionMax="47" xr10:uidLastSave="{00000000-0000-0000-0000-000000000000}"/>
  <bookViews>
    <workbookView xWindow="-110" yWindow="-110" windowWidth="22780" windowHeight="14660" tabRatio="779" xr2:uid="{00000000-000D-0000-FFFF-FFFF00000000}"/>
  </bookViews>
  <sheets>
    <sheet name="Cover" sheetId="5" r:id="rId1"/>
    <sheet name="Contents" sheetId="40" r:id="rId2"/>
    <sheet name="Drop down Values" sheetId="3" state="hidden" r:id="rId3"/>
    <sheet name="Revisions" sheetId="73" state="hidden" r:id="rId4"/>
    <sheet name="Labels" sheetId="72" state="hidden" r:id="rId5"/>
    <sheet name="ProvidersandPlaces" sheetId="1" state="hidden" r:id="rId6"/>
    <sheet name="Notes" sheetId="46" r:id="rId7"/>
    <sheet name="Table 1" sheetId="2" r:id="rId8"/>
    <sheet name="Table 2" sheetId="4" r:id="rId9"/>
    <sheet name="Table 3a" sheetId="7" r:id="rId10"/>
    <sheet name="JoinersandLeavers" sheetId="8" state="hidden" r:id="rId11"/>
    <sheet name="Table 3b" sheetId="61" r:id="rId12"/>
    <sheet name="HistoricJandL" sheetId="62" state="hidden" r:id="rId13"/>
    <sheet name="Table 4" sheetId="59" r:id="rId14"/>
    <sheet name="JandL_academic_financial" sheetId="64" state="hidden" r:id="rId15"/>
    <sheet name="Chart 1" sheetId="11" r:id="rId16"/>
    <sheet name="EYR_most_recent_outcomes" sheetId="23" state="hidden" r:id="rId17"/>
    <sheet name="EYR_NCOR_MR" sheetId="34" state="hidden" r:id="rId18"/>
    <sheet name="EYR_INADQ_NCOR" sheetId="35" state="hidden" r:id="rId19"/>
    <sheet name="HistoricEYROE" sheetId="13" state="hidden" r:id="rId20"/>
    <sheet name="Table 5" sheetId="12" r:id="rId21"/>
    <sheet name="Table 6" sheetId="14" r:id="rId22"/>
    <sheet name="Table 7" sheetId="16" r:id="rId23"/>
    <sheet name="Table 8" sheetId="17" r:id="rId24"/>
    <sheet name="Table 9" sheetId="15" r:id="rId25"/>
    <sheet name="EYR_actions_and_recommendations" sheetId="41" state="hidden" r:id="rId26"/>
    <sheet name="Table 10" sheetId="19" r:id="rId27"/>
    <sheet name="LeftEYRRegister_insp_only" sheetId="66" state="hidden" r:id="rId28"/>
    <sheet name="Table 11" sheetId="20" r:id="rId29"/>
    <sheet name="Table 12" sheetId="24" r:id="rId30"/>
    <sheet name="CR_most_recent_outcome" sheetId="42" state="hidden" r:id="rId31"/>
    <sheet name="Table 13" sheetId="22" r:id="rId32"/>
    <sheet name="Chart 2" sheetId="25" r:id="rId33"/>
    <sheet name="Chart2_Data" sheetId="38" state="hidden" r:id="rId34"/>
    <sheet name="EYFULL_in_period" sheetId="36" state="hidden" r:id="rId35"/>
    <sheet name="Table 14" sheetId="26" r:id="rId36"/>
    <sheet name="CR_insp_in_period" sheetId="43" state="hidden" r:id="rId37"/>
    <sheet name="Table 15" sheetId="51" r:id="rId38"/>
    <sheet name="Table 16" sheetId="52" r:id="rId39"/>
    <sheet name="Table 17" sheetId="53" r:id="rId40"/>
    <sheet name="Table 18" sheetId="54" r:id="rId41"/>
    <sheet name="Table 19" sheetId="47" r:id="rId42"/>
    <sheet name="Chart 3" sheetId="55" r:id="rId43"/>
    <sheet name="Table 20" sheetId="31" r:id="rId44"/>
    <sheet name="Reg_events_in_period" sheetId="50" state="hidden" r:id="rId45"/>
    <sheet name="Chart3_data" sheetId="56" state="hidden" r:id="rId46"/>
  </sheets>
  <definedNames>
    <definedName name="_xlnm._FilterDatabase" localSheetId="15" hidden="1">'Chart 1'!$A$29:$F$34</definedName>
    <definedName name="_xlnm._FilterDatabase" localSheetId="1" hidden="1">'Contents'!$A$2:$N$26</definedName>
    <definedName name="_xlnm._FilterDatabase" localSheetId="22" hidden="1">'Table 7'!$A$7:$L$7</definedName>
    <definedName name="Actions_Recommendations">Table_clu7sql1_ssdb_DATAMART_EARLY_YEARS_tbl_EYR_actions_and_recommendations_agg[#All]</definedName>
    <definedName name="Chart2Source">Chart2_Data!$A$1:$F$21</definedName>
    <definedName name="clu7sql1_ssdb_DATAMART_EARLY_YEARS_tbl_CR_inspections_in_period_agg" localSheetId="36" hidden="1">CR_insp_in_period!$A$1:$I$9</definedName>
    <definedName name="clu7sql1_ssdb_DATAMART_EARLY_YEARS_tbl_CR_most_recent_agg" localSheetId="30" hidden="1">CR_most_recent_outcome!$A$1:$H$12</definedName>
    <definedName name="clu7sql1_ssdb_DATAMART_EARLY_YEARS_tbl_EY_inspections_in_period_agg" localSheetId="34" hidden="1">EYFULL_in_period!$A$1:$Q$12649</definedName>
    <definedName name="clu7sql1_ssdb_DATAMART_EARLY_YEARS_tbl_EYR_actions_and_recommendations_agg" localSheetId="25" hidden="1">EYR_actions_and_recommendations!$A$1:$F$4164</definedName>
    <definedName name="clu7sql1_ssdb_DATAMART_EARLY_YEARS_tbl_EYR_inadequate_NCOR_agg" localSheetId="18" hidden="1">EYR_INADQ_NCOR!$A$1:$R$243</definedName>
    <definedName name="clu7sql1_ssdb_DATAMART_EARLY_YEARS_tbl_EYR_most_recent_agg" localSheetId="16" hidden="1">EYR_most_recent_outcomes!$A$1:$N$5381</definedName>
    <definedName name="clu7sql1_ssdb_DATAMART_EARLY_YEARS_tbl_EYR_most_recent_NCOR_agg" localSheetId="17" hidden="1">EYR_NCOR_MR!$A$1:$R$365</definedName>
    <definedName name="clu7sql1_ssdb_DATAMART_EARLY_YEARS_tbl_historic_EYR_OE_outcome" localSheetId="19" hidden="1">HistoricEYROE!$A$1:$O$117</definedName>
    <definedName name="clu7sql1_ssdb_DATAMART_EARLY_YEARS_tbl_joiners_and_leavers_agg" localSheetId="10" hidden="1">JoinersandLeavers!$A$1:$R$775</definedName>
    <definedName name="CLU7sql1_ssdb_DATAMART_EARLY_YEARS_tbl_providers_and_places_agg" localSheetId="5" hidden="1">ProvidersandPlaces!$A$1:$K$3688</definedName>
    <definedName name="CR_insp_in_period">Table_clu7sql1_ssdb_DATAMART_EARLY_YEARS_tbl_CR_inspections_in_period_agg[#All]</definedName>
    <definedName name="CR_Most_recent_outcome">Table_clu7sql1_ssdb_DATAMART_EARLY_YEARS_tbl_CR_most_recent_agg[#All]</definedName>
    <definedName name="current_quarter">Labels!$I$13</definedName>
    <definedName name="dates">#REF!</definedName>
    <definedName name="EE">'Drop down Values'!$J$8:$J$19</definedName>
    <definedName name="EM">'Drop down Values'!$I$8:$I$18</definedName>
    <definedName name="ENG">'Drop down Values'!$H$8:$H$162</definedName>
    <definedName name="ExternalData_1" localSheetId="12" hidden="1">HistoricJandL!$A$1:$T$22</definedName>
    <definedName name="ExternalData_1" localSheetId="14" hidden="1">JandL_academic_financial!$A$1:$T$52</definedName>
    <definedName name="ExternalData_1" localSheetId="27" hidden="1">LeftEYRRegister_insp_only!$A$1:$H$6</definedName>
    <definedName name="ExternalData_1" localSheetId="44" hidden="1">Reg_events_in_period!$A$1:$E$38</definedName>
    <definedName name="EY_provision">#REF!</definedName>
    <definedName name="ey_provision_type">'Drop down Values'!$B$15:$B$19</definedName>
    <definedName name="EYFULL_in_period">Table_clu7sql1_ssdb_DATAMART_EARLY_YEARS_tbl_EY_inspections_in_period_agg[#All]</definedName>
    <definedName name="eyr">'Drop down Values'!$D$16:$D$20</definedName>
    <definedName name="EYR_INADQ_NCOR">Table_clu7sql1_ssdb_DATAMART_EARLY_YEARS_tbl_EYR_inadequate_NCOR_agg[#All]</definedName>
    <definedName name="EYR_most_recent_outcomes">Table_clu7sql1_ssdb_DATAMART_EARLY_YEARS_tbl_EYR_most_recent_agg[#All]</definedName>
    <definedName name="EYR_NCOR_MR">Table_clu7sql1_ssdb_DATAMART_EARLY_YEARS_tbl_EYR_most_recent_NCOR_agg[#All]</definedName>
    <definedName name="EYR_provision">#REF!</definedName>
    <definedName name="GOR" localSheetId="2">'Drop down Values'!$H$5:$Q$5</definedName>
    <definedName name="GOR_PP">'Drop down Values'!$H$5:$R$5</definedName>
    <definedName name="HistoricEYROE">Table_clu7sql1_ssdb_DATAMART_EARLY_YEARS_tbl_historic_EYR_OE_outcome[]</definedName>
    <definedName name="HistoricJandL" localSheetId="11">HistoricJandL!$A:$T</definedName>
    <definedName name="JL_select" localSheetId="13">'Table 3a'!$C$5</definedName>
    <definedName name="JL_select">'Table 3a'!$C$5</definedName>
    <definedName name="joinersandleavers">Table_clu7sql1_ssdb_DATAMART_EARLY_YEARS_tbl_joiners_and_leavers_agg[#All]</definedName>
    <definedName name="LocalAuthority">'Drop down Values'!$T$8:$T$162</definedName>
    <definedName name="LON">'Drop down Values'!$K$8:$K$41</definedName>
    <definedName name="NE">'Drop down Values'!$L$8:$L$20</definedName>
    <definedName name="not_eyr">'Drop down Values'!$D$23:$D$26</definedName>
    <definedName name="NR">'Drop down Values'!$R$8</definedName>
    <definedName name="NW">'Drop down Values'!$M$8:$M$32</definedName>
    <definedName name="period_pp">J_L_parameters[period_pp]</definedName>
    <definedName name="period_pp_end">J_L_parameters[period_pp_end]</definedName>
    <definedName name="period_pp_start">J_L_parameters[period_pp_start]</definedName>
    <definedName name="PP_LA_select">'Table 1'!$D$5</definedName>
    <definedName name="previous_publication_date">Inspection_parameters[previous_publication_date]</definedName>
    <definedName name="previous_quarter">Labels!$J$13</definedName>
    <definedName name="prov_final">Labels!$I$13:$J$13</definedName>
    <definedName name="ProvidersandPlaces">Table_CLU7sql1_ssdb_DATAMART_EARLY_YEARS_tbl_providers_and_places_agg[#All]</definedName>
    <definedName name="provision_type">'Drop down Values'!$B$6:$B$11</definedName>
    <definedName name="provisional_end_date">Labels!$B$13</definedName>
    <definedName name="provisional_start_date">Labels!$C$13</definedName>
    <definedName name="publication_date">Inspection_parameters[publication_date]</definedName>
    <definedName name="register_combination">'Drop down Values'!$D$6:$D$13</definedName>
    <definedName name="revised_end_date">Inspection_parameters[revised_end_date]</definedName>
    <definedName name="revised_start_date">Inspection_parameters[revised_start_date]</definedName>
    <definedName name="revisions_missing">Revisions!$B$2:$B$2</definedName>
    <definedName name="revisions_missing_statement">Revisions!$A$8</definedName>
    <definedName name="revisions_new">Revisions!$A$2:$A$2</definedName>
    <definedName name="revisions_new_statement">Revisions!$A$7</definedName>
    <definedName name="SE">'Drop down Values'!$N$8:$N$27</definedName>
    <definedName name="SW">'Drop down Values'!$O$8:$O$23</definedName>
    <definedName name="WM">'Drop down Values'!$P$8:$P$22</definedName>
    <definedName name="YH">'Drop down Values'!$Q$8:$Q$23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2" l="1"/>
  <c r="A3" i="5" l="1" a="1"/>
  <c r="A3" i="5" s="1"/>
  <c r="A4" i="46" a="1"/>
  <c r="A4" i="46" s="1"/>
  <c r="A2" i="2" a="1"/>
  <c r="A2" i="2" s="1"/>
  <c r="A2" i="4" a="1"/>
  <c r="A2" i="4" s="1"/>
  <c r="B7" i="12" l="1"/>
  <c r="A7" i="73" a="1"/>
  <c r="A7" i="73" s="1"/>
  <c r="A8" i="73" a="1"/>
  <c r="A8" i="73" s="1"/>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9" i="4"/>
  <c r="A28" i="7" a="1"/>
  <c r="A28" i="7" s="1"/>
  <c r="A24" i="7" a="1"/>
  <c r="A24" i="7" s="1"/>
  <c r="A22" i="7" a="1"/>
  <c r="A22" i="7" s="1"/>
  <c r="A17" i="7" a="1"/>
  <c r="A17" i="7" s="1"/>
  <c r="A15" i="7" a="1"/>
  <c r="A15" i="7" s="1"/>
  <c r="A10" i="7" a="1"/>
  <c r="A10" i="7" s="1"/>
  <c r="A3" i="25"/>
  <c r="A3" i="22"/>
  <c r="A3" i="24"/>
  <c r="A3" i="20"/>
  <c r="A3" i="19"/>
  <c r="A3" i="15"/>
  <c r="A3" i="17"/>
  <c r="A3" i="16"/>
  <c r="A2" i="14"/>
  <c r="A2" i="12"/>
  <c r="A2" i="61" a="1"/>
  <c r="A2" i="61" s="1"/>
  <c r="A2" i="7" a="1"/>
  <c r="A2" i="7" s="1"/>
  <c r="J13" i="72" a="1"/>
  <c r="J13" i="72" s="1"/>
  <c r="I13" i="72"/>
  <c r="A2" i="59" a="1"/>
  <c r="A2" i="59" s="1"/>
  <c r="B7" i="59"/>
  <c r="D9" i="31" l="1"/>
  <c r="D8" i="31"/>
  <c r="D7" i="31"/>
  <c r="B9" i="47"/>
  <c r="C9" i="47"/>
  <c r="D9" i="47"/>
  <c r="E9" i="47"/>
  <c r="H9" i="47" s="1"/>
  <c r="B19" i="54"/>
  <c r="C19" i="54"/>
  <c r="D19" i="54"/>
  <c r="E19" i="54"/>
  <c r="B13" i="54"/>
  <c r="C13" i="54"/>
  <c r="D13" i="54"/>
  <c r="E13" i="54"/>
  <c r="B9" i="53"/>
  <c r="C9" i="53"/>
  <c r="D9" i="53"/>
  <c r="E9" i="53"/>
  <c r="B36" i="51"/>
  <c r="G36" i="51" s="1"/>
  <c r="C36" i="51"/>
  <c r="D36" i="51"/>
  <c r="E36" i="51"/>
  <c r="F36" i="51"/>
  <c r="B30" i="51"/>
  <c r="G30" i="51" s="1"/>
  <c r="C30" i="51"/>
  <c r="D30" i="51"/>
  <c r="E30" i="51"/>
  <c r="F30" i="51"/>
  <c r="B24" i="51"/>
  <c r="G24" i="51" s="1"/>
  <c r="C24" i="51"/>
  <c r="D24" i="51"/>
  <c r="E24" i="51"/>
  <c r="F24" i="51"/>
  <c r="B18" i="51"/>
  <c r="G18" i="51" s="1"/>
  <c r="C18" i="51"/>
  <c r="D18" i="51"/>
  <c r="E18" i="51"/>
  <c r="F18" i="51"/>
  <c r="B12" i="51"/>
  <c r="G12" i="51" s="1"/>
  <c r="C12" i="51"/>
  <c r="D12" i="51"/>
  <c r="E12" i="51"/>
  <c r="F12" i="51"/>
  <c r="D10" i="26"/>
  <c r="D9" i="26"/>
  <c r="D8" i="26"/>
  <c r="D7" i="26"/>
  <c r="F8" i="22"/>
  <c r="E8" i="22"/>
  <c r="D8" i="22"/>
  <c r="C8" i="22"/>
  <c r="I8" i="22" s="1"/>
  <c r="B8" i="22"/>
  <c r="B15" i="24"/>
  <c r="G15" i="24" s="1"/>
  <c r="C15" i="24"/>
  <c r="D15" i="24"/>
  <c r="E15" i="24"/>
  <c r="E9" i="24"/>
  <c r="D9" i="24"/>
  <c r="C9" i="24"/>
  <c r="B9" i="24"/>
  <c r="H9" i="24" s="1"/>
  <c r="F8" i="20"/>
  <c r="E8" i="20"/>
  <c r="D8" i="20"/>
  <c r="C8" i="20"/>
  <c r="B8" i="20"/>
  <c r="F10" i="15"/>
  <c r="E10" i="15"/>
  <c r="D10" i="15"/>
  <c r="C10" i="15"/>
  <c r="I10" i="15" s="1"/>
  <c r="B10" i="15"/>
  <c r="G34" i="14"/>
  <c r="F34" i="14"/>
  <c r="E34" i="14"/>
  <c r="D34" i="14"/>
  <c r="C34" i="14"/>
  <c r="K34" i="14" s="1"/>
  <c r="B34" i="14"/>
  <c r="G28" i="14"/>
  <c r="F28" i="14"/>
  <c r="E28" i="14"/>
  <c r="D28" i="14"/>
  <c r="C28" i="14"/>
  <c r="K28" i="14" s="1"/>
  <c r="B28" i="14"/>
  <c r="G22" i="14"/>
  <c r="F22" i="14"/>
  <c r="E22" i="14"/>
  <c r="D22" i="14"/>
  <c r="C22" i="14"/>
  <c r="K22" i="14" s="1"/>
  <c r="B22" i="14"/>
  <c r="G16" i="14"/>
  <c r="F16" i="14"/>
  <c r="E16" i="14"/>
  <c r="D16" i="14"/>
  <c r="C16" i="14"/>
  <c r="K16" i="14" s="1"/>
  <c r="B16" i="14"/>
  <c r="G10" i="14"/>
  <c r="F10" i="14"/>
  <c r="E10" i="14"/>
  <c r="D10" i="14"/>
  <c r="C10" i="14"/>
  <c r="B10" i="14"/>
  <c r="G11" i="12"/>
  <c r="F11" i="12"/>
  <c r="E11" i="12"/>
  <c r="D11" i="12"/>
  <c r="C11" i="12"/>
  <c r="B11" i="12"/>
  <c r="G10" i="12"/>
  <c r="F10" i="12"/>
  <c r="E10" i="12"/>
  <c r="D10" i="12"/>
  <c r="C10" i="12"/>
  <c r="B10" i="12"/>
  <c r="G9" i="12"/>
  <c r="F9" i="12"/>
  <c r="E9" i="12"/>
  <c r="D9" i="12"/>
  <c r="C9" i="12"/>
  <c r="B9" i="12"/>
  <c r="G8" i="12"/>
  <c r="F8" i="12"/>
  <c r="E8" i="12"/>
  <c r="D8" i="12"/>
  <c r="C8" i="12"/>
  <c r="B8" i="12"/>
  <c r="G7" i="12"/>
  <c r="F7" i="12"/>
  <c r="E7" i="12"/>
  <c r="D7" i="12"/>
  <c r="C7" i="12"/>
  <c r="D34" i="11"/>
  <c r="C34" i="11"/>
  <c r="E34" i="11" s="1"/>
  <c r="D33" i="11"/>
  <c r="C33" i="11"/>
  <c r="E33" i="11" s="1"/>
  <c r="D32" i="11"/>
  <c r="C32" i="11"/>
  <c r="E32" i="11" s="1"/>
  <c r="D31" i="11"/>
  <c r="C31" i="11"/>
  <c r="E31" i="11" s="1"/>
  <c r="D30" i="11"/>
  <c r="C30" i="11"/>
  <c r="E30" i="11" s="1"/>
  <c r="H19" i="54" l="1"/>
  <c r="G19" i="54"/>
  <c r="F19" i="54"/>
  <c r="G13" i="54"/>
  <c r="F13" i="54"/>
  <c r="H8" i="20"/>
  <c r="I8" i="20"/>
  <c r="G8" i="20"/>
  <c r="F9" i="47"/>
  <c r="G9" i="47"/>
  <c r="J8" i="20"/>
  <c r="D6" i="31"/>
  <c r="H13" i="54"/>
  <c r="J36" i="51"/>
  <c r="I36" i="51"/>
  <c r="H36" i="51"/>
  <c r="J30" i="51"/>
  <c r="I30" i="51"/>
  <c r="H30" i="51"/>
  <c r="J24" i="51"/>
  <c r="I24" i="51"/>
  <c r="H24" i="51"/>
  <c r="J18" i="51"/>
  <c r="H18" i="51"/>
  <c r="I18" i="51"/>
  <c r="J12" i="51"/>
  <c r="I12" i="51"/>
  <c r="H12" i="51"/>
  <c r="D6" i="26"/>
  <c r="G8" i="22"/>
  <c r="H8" i="22"/>
  <c r="F15" i="24"/>
  <c r="H15" i="24"/>
  <c r="F9" i="24"/>
  <c r="G9" i="24"/>
  <c r="G10" i="15"/>
  <c r="H10" i="15"/>
  <c r="H34" i="14"/>
  <c r="I34" i="14"/>
  <c r="J34" i="14"/>
  <c r="H28" i="14"/>
  <c r="I28" i="14"/>
  <c r="J28" i="14"/>
  <c r="H22" i="14"/>
  <c r="I22" i="14"/>
  <c r="J22" i="14"/>
  <c r="H16" i="14"/>
  <c r="I16" i="14"/>
  <c r="J16" i="14"/>
  <c r="K10" i="14"/>
  <c r="H10" i="14"/>
  <c r="I10" i="14"/>
  <c r="J10" i="14"/>
  <c r="E12" i="2" l="1"/>
  <c r="E12" i="47"/>
  <c r="D12" i="47"/>
  <c r="C12" i="47"/>
  <c r="B12" i="47"/>
  <c r="E11" i="47"/>
  <c r="D11" i="47"/>
  <c r="C11" i="47"/>
  <c r="B11" i="47"/>
  <c r="E10" i="47"/>
  <c r="D10" i="47"/>
  <c r="C10" i="47"/>
  <c r="B10" i="47"/>
  <c r="E8" i="47"/>
  <c r="D8" i="47"/>
  <c r="C8" i="47"/>
  <c r="B8" i="47"/>
  <c r="E7" i="47"/>
  <c r="D7" i="47"/>
  <c r="C7" i="47"/>
  <c r="B7" i="47"/>
  <c r="G10" i="26"/>
  <c r="F10" i="26"/>
  <c r="E10" i="26"/>
  <c r="C10" i="26"/>
  <c r="B10" i="26"/>
  <c r="G9" i="26"/>
  <c r="F9" i="26"/>
  <c r="E9" i="26"/>
  <c r="C9" i="26"/>
  <c r="B9" i="26"/>
  <c r="G8" i="26"/>
  <c r="F8" i="26"/>
  <c r="E8" i="26"/>
  <c r="C8" i="26"/>
  <c r="B8" i="26"/>
  <c r="G7" i="26"/>
  <c r="F7" i="26"/>
  <c r="E7" i="26"/>
  <c r="C7" i="26"/>
  <c r="C6" i="26" s="1"/>
  <c r="B7" i="26"/>
  <c r="B6" i="26" l="1"/>
  <c r="G6" i="26"/>
  <c r="F6" i="26"/>
  <c r="E6" i="26"/>
  <c r="G9" i="31"/>
  <c r="F9" i="31"/>
  <c r="E9" i="31"/>
  <c r="C9" i="31"/>
  <c r="B9" i="31"/>
  <c r="G8" i="31"/>
  <c r="F8" i="31"/>
  <c r="E8" i="31"/>
  <c r="C8" i="31"/>
  <c r="B8" i="31"/>
  <c r="G7" i="31"/>
  <c r="F7" i="31"/>
  <c r="E7" i="31"/>
  <c r="C7" i="31"/>
  <c r="B7" i="31"/>
  <c r="J170" i="59"/>
  <c r="I170" i="59"/>
  <c r="H170" i="59"/>
  <c r="G170" i="59"/>
  <c r="F170" i="59"/>
  <c r="E170" i="59"/>
  <c r="D170" i="59"/>
  <c r="C170" i="59"/>
  <c r="B170" i="59"/>
  <c r="J169" i="59"/>
  <c r="I169" i="59"/>
  <c r="H169" i="59"/>
  <c r="G169" i="59"/>
  <c r="F169" i="59"/>
  <c r="E169" i="59"/>
  <c r="D169" i="59"/>
  <c r="C169" i="59"/>
  <c r="B169" i="59"/>
  <c r="J168" i="59"/>
  <c r="I168" i="59"/>
  <c r="H168" i="59"/>
  <c r="G168" i="59"/>
  <c r="F168" i="59"/>
  <c r="E168" i="59"/>
  <c r="D168" i="59"/>
  <c r="C168" i="59"/>
  <c r="B168" i="59"/>
  <c r="J167" i="59"/>
  <c r="I167" i="59"/>
  <c r="H167" i="59"/>
  <c r="G167" i="59"/>
  <c r="F167" i="59"/>
  <c r="E167" i="59"/>
  <c r="D167" i="59"/>
  <c r="C167" i="59"/>
  <c r="B167" i="59"/>
  <c r="J166" i="59"/>
  <c r="I166" i="59"/>
  <c r="H166" i="59"/>
  <c r="G166" i="59"/>
  <c r="F166" i="59"/>
  <c r="E166" i="59"/>
  <c r="D166" i="59"/>
  <c r="C166" i="59"/>
  <c r="B166" i="59"/>
  <c r="J165" i="59"/>
  <c r="I165" i="59"/>
  <c r="H165" i="59"/>
  <c r="G165" i="59"/>
  <c r="F165" i="59"/>
  <c r="E165" i="59"/>
  <c r="D165" i="59"/>
  <c r="C165" i="59"/>
  <c r="B165" i="59"/>
  <c r="J164" i="59"/>
  <c r="I164" i="59"/>
  <c r="H164" i="59"/>
  <c r="G164" i="59"/>
  <c r="F164" i="59"/>
  <c r="E164" i="59"/>
  <c r="D164" i="59"/>
  <c r="C164" i="59"/>
  <c r="B164" i="59"/>
  <c r="J163" i="59"/>
  <c r="I163" i="59"/>
  <c r="H163" i="59"/>
  <c r="G163" i="59"/>
  <c r="F163" i="59"/>
  <c r="E163" i="59"/>
  <c r="D163" i="59"/>
  <c r="C163" i="59"/>
  <c r="B163" i="59"/>
  <c r="J162" i="59"/>
  <c r="I162" i="59"/>
  <c r="H162" i="59"/>
  <c r="G162" i="59"/>
  <c r="F162" i="59"/>
  <c r="E162" i="59"/>
  <c r="D162" i="59"/>
  <c r="C162" i="59"/>
  <c r="B162" i="59"/>
  <c r="J161" i="59"/>
  <c r="I161" i="59"/>
  <c r="H161" i="59"/>
  <c r="G161" i="59"/>
  <c r="F161" i="59"/>
  <c r="E161" i="59"/>
  <c r="D161" i="59"/>
  <c r="C161" i="59"/>
  <c r="B161" i="59"/>
  <c r="J160" i="59"/>
  <c r="I160" i="59"/>
  <c r="H160" i="59"/>
  <c r="G160" i="59"/>
  <c r="F160" i="59"/>
  <c r="E160" i="59"/>
  <c r="D160" i="59"/>
  <c r="C160" i="59"/>
  <c r="B160" i="59"/>
  <c r="J159" i="59"/>
  <c r="I159" i="59"/>
  <c r="H159" i="59"/>
  <c r="G159" i="59"/>
  <c r="F159" i="59"/>
  <c r="E159" i="59"/>
  <c r="D159" i="59"/>
  <c r="C159" i="59"/>
  <c r="B159" i="59"/>
  <c r="J158" i="59"/>
  <c r="I158" i="59"/>
  <c r="H158" i="59"/>
  <c r="G158" i="59"/>
  <c r="F158" i="59"/>
  <c r="E158" i="59"/>
  <c r="D158" i="59"/>
  <c r="C158" i="59"/>
  <c r="B158" i="59"/>
  <c r="J157" i="59"/>
  <c r="I157" i="59"/>
  <c r="H157" i="59"/>
  <c r="G157" i="59"/>
  <c r="F157" i="59"/>
  <c r="E157" i="59"/>
  <c r="D157" i="59"/>
  <c r="C157" i="59"/>
  <c r="B157" i="59"/>
  <c r="J156" i="59"/>
  <c r="I156" i="59"/>
  <c r="H156" i="59"/>
  <c r="G156" i="59"/>
  <c r="F156" i="59"/>
  <c r="E156" i="59"/>
  <c r="D156" i="59"/>
  <c r="C156" i="59"/>
  <c r="B156" i="59"/>
  <c r="J155" i="59"/>
  <c r="I155" i="59"/>
  <c r="H155" i="59"/>
  <c r="G155" i="59"/>
  <c r="F155" i="59"/>
  <c r="E155" i="59"/>
  <c r="D155" i="59"/>
  <c r="C155" i="59"/>
  <c r="B155" i="59"/>
  <c r="J154" i="59"/>
  <c r="I154" i="59"/>
  <c r="H154" i="59"/>
  <c r="G154" i="59"/>
  <c r="F154" i="59"/>
  <c r="E154" i="59"/>
  <c r="D154" i="59"/>
  <c r="C154" i="59"/>
  <c r="B154" i="59"/>
  <c r="J153" i="59"/>
  <c r="I153" i="59"/>
  <c r="H153" i="59"/>
  <c r="G153" i="59"/>
  <c r="F153" i="59"/>
  <c r="E153" i="59"/>
  <c r="D153" i="59"/>
  <c r="C153" i="59"/>
  <c r="B153" i="59"/>
  <c r="J152" i="59"/>
  <c r="I152" i="59"/>
  <c r="H152" i="59"/>
  <c r="G152" i="59"/>
  <c r="F152" i="59"/>
  <c r="E152" i="59"/>
  <c r="D152" i="59"/>
  <c r="C152" i="59"/>
  <c r="B152" i="59"/>
  <c r="J151" i="59"/>
  <c r="I151" i="59"/>
  <c r="H151" i="59"/>
  <c r="G151" i="59"/>
  <c r="F151" i="59"/>
  <c r="E151" i="59"/>
  <c r="D151" i="59"/>
  <c r="C151" i="59"/>
  <c r="B151" i="59"/>
  <c r="J150" i="59"/>
  <c r="I150" i="59"/>
  <c r="H150" i="59"/>
  <c r="G150" i="59"/>
  <c r="F150" i="59"/>
  <c r="E150" i="59"/>
  <c r="D150" i="59"/>
  <c r="C150" i="59"/>
  <c r="B150" i="59"/>
  <c r="J149" i="59"/>
  <c r="I149" i="59"/>
  <c r="H149" i="59"/>
  <c r="G149" i="59"/>
  <c r="F149" i="59"/>
  <c r="E149" i="59"/>
  <c r="D149" i="59"/>
  <c r="C149" i="59"/>
  <c r="B149" i="59"/>
  <c r="J148" i="59"/>
  <c r="I148" i="59"/>
  <c r="H148" i="59"/>
  <c r="G148" i="59"/>
  <c r="F148" i="59"/>
  <c r="E148" i="59"/>
  <c r="D148" i="59"/>
  <c r="C148" i="59"/>
  <c r="B148" i="59"/>
  <c r="J147" i="59"/>
  <c r="I147" i="59"/>
  <c r="H147" i="59"/>
  <c r="G147" i="59"/>
  <c r="F147" i="59"/>
  <c r="E147" i="59"/>
  <c r="D147" i="59"/>
  <c r="C147" i="59"/>
  <c r="B147" i="59"/>
  <c r="J146" i="59"/>
  <c r="I146" i="59"/>
  <c r="H146" i="59"/>
  <c r="G146" i="59"/>
  <c r="F146" i="59"/>
  <c r="E146" i="59"/>
  <c r="D146" i="59"/>
  <c r="C146" i="59"/>
  <c r="B146" i="59"/>
  <c r="J145" i="59"/>
  <c r="I145" i="59"/>
  <c r="H145" i="59"/>
  <c r="G145" i="59"/>
  <c r="F145" i="59"/>
  <c r="E145" i="59"/>
  <c r="D145" i="59"/>
  <c r="C145" i="59"/>
  <c r="B145" i="59"/>
  <c r="J144" i="59"/>
  <c r="I144" i="59"/>
  <c r="H144" i="59"/>
  <c r="G144" i="59"/>
  <c r="F144" i="59"/>
  <c r="E144" i="59"/>
  <c r="D144" i="59"/>
  <c r="C144" i="59"/>
  <c r="B144" i="59"/>
  <c r="J143" i="59"/>
  <c r="I143" i="59"/>
  <c r="H143" i="59"/>
  <c r="G143" i="59"/>
  <c r="F143" i="59"/>
  <c r="E143" i="59"/>
  <c r="D143" i="59"/>
  <c r="C143" i="59"/>
  <c r="B143" i="59"/>
  <c r="J142" i="59"/>
  <c r="I142" i="59"/>
  <c r="H142" i="59"/>
  <c r="G142" i="59"/>
  <c r="F142" i="59"/>
  <c r="E142" i="59"/>
  <c r="D142" i="59"/>
  <c r="C142" i="59"/>
  <c r="B142" i="59"/>
  <c r="J141" i="59"/>
  <c r="I141" i="59"/>
  <c r="H141" i="59"/>
  <c r="G141" i="59"/>
  <c r="F141" i="59"/>
  <c r="E141" i="59"/>
  <c r="D141" i="59"/>
  <c r="C141" i="59"/>
  <c r="B141" i="59"/>
  <c r="J140" i="59"/>
  <c r="I140" i="59"/>
  <c r="H140" i="59"/>
  <c r="G140" i="59"/>
  <c r="F140" i="59"/>
  <c r="E140" i="59"/>
  <c r="D140" i="59"/>
  <c r="C140" i="59"/>
  <c r="B140" i="59"/>
  <c r="J139" i="59"/>
  <c r="I139" i="59"/>
  <c r="H139" i="59"/>
  <c r="G139" i="59"/>
  <c r="F139" i="59"/>
  <c r="E139" i="59"/>
  <c r="D139" i="59"/>
  <c r="C139" i="59"/>
  <c r="B139" i="59"/>
  <c r="J138" i="59"/>
  <c r="I138" i="59"/>
  <c r="H138" i="59"/>
  <c r="G138" i="59"/>
  <c r="F138" i="59"/>
  <c r="E138" i="59"/>
  <c r="D138" i="59"/>
  <c r="C138" i="59"/>
  <c r="B138" i="59"/>
  <c r="J137" i="59"/>
  <c r="I137" i="59"/>
  <c r="H137" i="59"/>
  <c r="G137" i="59"/>
  <c r="F137" i="59"/>
  <c r="E137" i="59"/>
  <c r="D137" i="59"/>
  <c r="C137" i="59"/>
  <c r="B137" i="59"/>
  <c r="J136" i="59"/>
  <c r="I136" i="59"/>
  <c r="H136" i="59"/>
  <c r="G136" i="59"/>
  <c r="F136" i="59"/>
  <c r="E136" i="59"/>
  <c r="D136" i="59"/>
  <c r="C136" i="59"/>
  <c r="B136" i="59"/>
  <c r="J135" i="59"/>
  <c r="I135" i="59"/>
  <c r="H135" i="59"/>
  <c r="G135" i="59"/>
  <c r="F135" i="59"/>
  <c r="E135" i="59"/>
  <c r="D135" i="59"/>
  <c r="C135" i="59"/>
  <c r="B135" i="59"/>
  <c r="J134" i="59"/>
  <c r="I134" i="59"/>
  <c r="H134" i="59"/>
  <c r="G134" i="59"/>
  <c r="F134" i="59"/>
  <c r="E134" i="59"/>
  <c r="D134" i="59"/>
  <c r="C134" i="59"/>
  <c r="B134" i="59"/>
  <c r="J133" i="59"/>
  <c r="I133" i="59"/>
  <c r="H133" i="59"/>
  <c r="G133" i="59"/>
  <c r="F133" i="59"/>
  <c r="E133" i="59"/>
  <c r="D133" i="59"/>
  <c r="C133" i="59"/>
  <c r="B133" i="59"/>
  <c r="J132" i="59"/>
  <c r="I132" i="59"/>
  <c r="H132" i="59"/>
  <c r="G132" i="59"/>
  <c r="F132" i="59"/>
  <c r="E132" i="59"/>
  <c r="D132" i="59"/>
  <c r="C132" i="59"/>
  <c r="B132" i="59"/>
  <c r="J131" i="59"/>
  <c r="I131" i="59"/>
  <c r="H131" i="59"/>
  <c r="G131" i="59"/>
  <c r="F131" i="59"/>
  <c r="E131" i="59"/>
  <c r="D131" i="59"/>
  <c r="C131" i="59"/>
  <c r="B131" i="59"/>
  <c r="J130" i="59"/>
  <c r="I130" i="59"/>
  <c r="H130" i="59"/>
  <c r="G130" i="59"/>
  <c r="F130" i="59"/>
  <c r="E130" i="59"/>
  <c r="D130" i="59"/>
  <c r="C130" i="59"/>
  <c r="B130" i="59"/>
  <c r="J129" i="59"/>
  <c r="I129" i="59"/>
  <c r="H129" i="59"/>
  <c r="G129" i="59"/>
  <c r="F129" i="59"/>
  <c r="E129" i="59"/>
  <c r="D129" i="59"/>
  <c r="C129" i="59"/>
  <c r="B129" i="59"/>
  <c r="J128" i="59"/>
  <c r="I128" i="59"/>
  <c r="H128" i="59"/>
  <c r="G128" i="59"/>
  <c r="F128" i="59"/>
  <c r="E128" i="59"/>
  <c r="D128" i="59"/>
  <c r="C128" i="59"/>
  <c r="B128" i="59"/>
  <c r="J127" i="59"/>
  <c r="I127" i="59"/>
  <c r="H127" i="59"/>
  <c r="G127" i="59"/>
  <c r="F127" i="59"/>
  <c r="E127" i="59"/>
  <c r="D127" i="59"/>
  <c r="C127" i="59"/>
  <c r="B127" i="59"/>
  <c r="J126" i="59"/>
  <c r="I126" i="59"/>
  <c r="H126" i="59"/>
  <c r="G126" i="59"/>
  <c r="F126" i="59"/>
  <c r="E126" i="59"/>
  <c r="D126" i="59"/>
  <c r="C126" i="59"/>
  <c r="B126" i="59"/>
  <c r="J125" i="59"/>
  <c r="I125" i="59"/>
  <c r="H125" i="59"/>
  <c r="G125" i="59"/>
  <c r="F125" i="59"/>
  <c r="E125" i="59"/>
  <c r="D125" i="59"/>
  <c r="C125" i="59"/>
  <c r="B125" i="59"/>
  <c r="J124" i="59"/>
  <c r="I124" i="59"/>
  <c r="H124" i="59"/>
  <c r="G124" i="59"/>
  <c r="F124" i="59"/>
  <c r="E124" i="59"/>
  <c r="D124" i="59"/>
  <c r="C124" i="59"/>
  <c r="B124" i="59"/>
  <c r="J123" i="59"/>
  <c r="I123" i="59"/>
  <c r="H123" i="59"/>
  <c r="G123" i="59"/>
  <c r="F123" i="59"/>
  <c r="E123" i="59"/>
  <c r="D123" i="59"/>
  <c r="C123" i="59"/>
  <c r="B123" i="59"/>
  <c r="J122" i="59"/>
  <c r="I122" i="59"/>
  <c r="H122" i="59"/>
  <c r="G122" i="59"/>
  <c r="F122" i="59"/>
  <c r="E122" i="59"/>
  <c r="D122" i="59"/>
  <c r="C122" i="59"/>
  <c r="B122" i="59"/>
  <c r="J121" i="59"/>
  <c r="I121" i="59"/>
  <c r="H121" i="59"/>
  <c r="G121" i="59"/>
  <c r="F121" i="59"/>
  <c r="E121" i="59"/>
  <c r="D121" i="59"/>
  <c r="C121" i="59"/>
  <c r="B121" i="59"/>
  <c r="J120" i="59"/>
  <c r="I120" i="59"/>
  <c r="H120" i="59"/>
  <c r="G120" i="59"/>
  <c r="F120" i="59"/>
  <c r="E120" i="59"/>
  <c r="D120" i="59"/>
  <c r="C120" i="59"/>
  <c r="B120" i="59"/>
  <c r="J119" i="59"/>
  <c r="I119" i="59"/>
  <c r="H119" i="59"/>
  <c r="G119" i="59"/>
  <c r="F119" i="59"/>
  <c r="E119" i="59"/>
  <c r="D119" i="59"/>
  <c r="C119" i="59"/>
  <c r="B119" i="59"/>
  <c r="J118" i="59"/>
  <c r="I118" i="59"/>
  <c r="H118" i="59"/>
  <c r="G118" i="59"/>
  <c r="F118" i="59"/>
  <c r="E118" i="59"/>
  <c r="D118" i="59"/>
  <c r="C118" i="59"/>
  <c r="B118" i="59"/>
  <c r="J117" i="59"/>
  <c r="I117" i="59"/>
  <c r="H117" i="59"/>
  <c r="G117" i="59"/>
  <c r="F117" i="59"/>
  <c r="E117" i="59"/>
  <c r="D117" i="59"/>
  <c r="C117" i="59"/>
  <c r="B117" i="59"/>
  <c r="J116" i="59"/>
  <c r="I116" i="59"/>
  <c r="H116" i="59"/>
  <c r="G116" i="59"/>
  <c r="F116" i="59"/>
  <c r="E116" i="59"/>
  <c r="D116" i="59"/>
  <c r="C116" i="59"/>
  <c r="B116" i="59"/>
  <c r="J115" i="59"/>
  <c r="I115" i="59"/>
  <c r="H115" i="59"/>
  <c r="G115" i="59"/>
  <c r="F115" i="59"/>
  <c r="E115" i="59"/>
  <c r="D115" i="59"/>
  <c r="C115" i="59"/>
  <c r="B115" i="59"/>
  <c r="J114" i="59"/>
  <c r="I114" i="59"/>
  <c r="H114" i="59"/>
  <c r="G114" i="59"/>
  <c r="F114" i="59"/>
  <c r="E114" i="59"/>
  <c r="D114" i="59"/>
  <c r="C114" i="59"/>
  <c r="B114" i="59"/>
  <c r="J113" i="59"/>
  <c r="I113" i="59"/>
  <c r="H113" i="59"/>
  <c r="G113" i="59"/>
  <c r="F113" i="59"/>
  <c r="E113" i="59"/>
  <c r="D113" i="59"/>
  <c r="C113" i="59"/>
  <c r="B113" i="59"/>
  <c r="J112" i="59"/>
  <c r="I112" i="59"/>
  <c r="H112" i="59"/>
  <c r="G112" i="59"/>
  <c r="F112" i="59"/>
  <c r="E112" i="59"/>
  <c r="D112" i="59"/>
  <c r="C112" i="59"/>
  <c r="B112" i="59"/>
  <c r="J111" i="59"/>
  <c r="I111" i="59"/>
  <c r="H111" i="59"/>
  <c r="G111" i="59"/>
  <c r="F111" i="59"/>
  <c r="E111" i="59"/>
  <c r="D111" i="59"/>
  <c r="C111" i="59"/>
  <c r="B111" i="59"/>
  <c r="J110" i="59"/>
  <c r="I110" i="59"/>
  <c r="H110" i="59"/>
  <c r="G110" i="59"/>
  <c r="F110" i="59"/>
  <c r="E110" i="59"/>
  <c r="D110" i="59"/>
  <c r="C110" i="59"/>
  <c r="B110" i="59"/>
  <c r="J109" i="59"/>
  <c r="I109" i="59"/>
  <c r="H109" i="59"/>
  <c r="G109" i="59"/>
  <c r="F109" i="59"/>
  <c r="E109" i="59"/>
  <c r="D109" i="59"/>
  <c r="C109" i="59"/>
  <c r="B109" i="59"/>
  <c r="J108" i="59"/>
  <c r="I108" i="59"/>
  <c r="H108" i="59"/>
  <c r="G108" i="59"/>
  <c r="F108" i="59"/>
  <c r="E108" i="59"/>
  <c r="D108" i="59"/>
  <c r="C108" i="59"/>
  <c r="B108" i="59"/>
  <c r="J107" i="59"/>
  <c r="I107" i="59"/>
  <c r="H107" i="59"/>
  <c r="G107" i="59"/>
  <c r="F107" i="59"/>
  <c r="E107" i="59"/>
  <c r="D107" i="59"/>
  <c r="C107" i="59"/>
  <c r="B107" i="59"/>
  <c r="J106" i="59"/>
  <c r="I106" i="59"/>
  <c r="H106" i="59"/>
  <c r="G106" i="59"/>
  <c r="F106" i="59"/>
  <c r="E106" i="59"/>
  <c r="D106" i="59"/>
  <c r="C106" i="59"/>
  <c r="B106" i="59"/>
  <c r="J105" i="59"/>
  <c r="I105" i="59"/>
  <c r="H105" i="59"/>
  <c r="G105" i="59"/>
  <c r="F105" i="59"/>
  <c r="E105" i="59"/>
  <c r="D105" i="59"/>
  <c r="C105" i="59"/>
  <c r="B105" i="59"/>
  <c r="J104" i="59"/>
  <c r="I104" i="59"/>
  <c r="H104" i="59"/>
  <c r="G104" i="59"/>
  <c r="F104" i="59"/>
  <c r="E104" i="59"/>
  <c r="D104" i="59"/>
  <c r="C104" i="59"/>
  <c r="B104" i="59"/>
  <c r="J103" i="59"/>
  <c r="I103" i="59"/>
  <c r="H103" i="59"/>
  <c r="G103" i="59"/>
  <c r="F103" i="59"/>
  <c r="E103" i="59"/>
  <c r="D103" i="59"/>
  <c r="C103" i="59"/>
  <c r="B103" i="59"/>
  <c r="J102" i="59"/>
  <c r="I102" i="59"/>
  <c r="H102" i="59"/>
  <c r="G102" i="59"/>
  <c r="F102" i="59"/>
  <c r="E102" i="59"/>
  <c r="D102" i="59"/>
  <c r="C102" i="59"/>
  <c r="B102" i="59"/>
  <c r="J101" i="59"/>
  <c r="I101" i="59"/>
  <c r="H101" i="59"/>
  <c r="G101" i="59"/>
  <c r="F101" i="59"/>
  <c r="E101" i="59"/>
  <c r="D101" i="59"/>
  <c r="C101" i="59"/>
  <c r="B101" i="59"/>
  <c r="J100" i="59"/>
  <c r="I100" i="59"/>
  <c r="H100" i="59"/>
  <c r="G100" i="59"/>
  <c r="F100" i="59"/>
  <c r="E100" i="59"/>
  <c r="D100" i="59"/>
  <c r="C100" i="59"/>
  <c r="B100" i="59"/>
  <c r="J99" i="59"/>
  <c r="I99" i="59"/>
  <c r="H99" i="59"/>
  <c r="G99" i="59"/>
  <c r="F99" i="59"/>
  <c r="E99" i="59"/>
  <c r="D99" i="59"/>
  <c r="C99" i="59"/>
  <c r="B99" i="59"/>
  <c r="J98" i="59"/>
  <c r="I98" i="59"/>
  <c r="H98" i="59"/>
  <c r="G98" i="59"/>
  <c r="F98" i="59"/>
  <c r="E98" i="59"/>
  <c r="D98" i="59"/>
  <c r="C98" i="59"/>
  <c r="B98" i="59"/>
  <c r="J97" i="59"/>
  <c r="I97" i="59"/>
  <c r="H97" i="59"/>
  <c r="G97" i="59"/>
  <c r="F97" i="59"/>
  <c r="E97" i="59"/>
  <c r="D97" i="59"/>
  <c r="C97" i="59"/>
  <c r="B97" i="59"/>
  <c r="J96" i="59"/>
  <c r="I96" i="59"/>
  <c r="H96" i="59"/>
  <c r="G96" i="59"/>
  <c r="F96" i="59"/>
  <c r="E96" i="59"/>
  <c r="D96" i="59"/>
  <c r="C96" i="59"/>
  <c r="B96" i="59"/>
  <c r="J95" i="59"/>
  <c r="I95" i="59"/>
  <c r="H95" i="59"/>
  <c r="G95" i="59"/>
  <c r="F95" i="59"/>
  <c r="E95" i="59"/>
  <c r="D95" i="59"/>
  <c r="C95" i="59"/>
  <c r="B95" i="59"/>
  <c r="J94" i="59"/>
  <c r="I94" i="59"/>
  <c r="H94" i="59"/>
  <c r="G94" i="59"/>
  <c r="F94" i="59"/>
  <c r="E94" i="59"/>
  <c r="D94" i="59"/>
  <c r="C94" i="59"/>
  <c r="B94" i="59"/>
  <c r="J93" i="59"/>
  <c r="I93" i="59"/>
  <c r="H93" i="59"/>
  <c r="G93" i="59"/>
  <c r="F93" i="59"/>
  <c r="E93" i="59"/>
  <c r="D93" i="59"/>
  <c r="C93" i="59"/>
  <c r="B93" i="59"/>
  <c r="J92" i="59"/>
  <c r="I92" i="59"/>
  <c r="H92" i="59"/>
  <c r="G92" i="59"/>
  <c r="F92" i="59"/>
  <c r="E92" i="59"/>
  <c r="D92" i="59"/>
  <c r="C92" i="59"/>
  <c r="B92" i="59"/>
  <c r="J91" i="59"/>
  <c r="I91" i="59"/>
  <c r="H91" i="59"/>
  <c r="G91" i="59"/>
  <c r="F91" i="59"/>
  <c r="E91" i="59"/>
  <c r="D91" i="59"/>
  <c r="C91" i="59"/>
  <c r="B91" i="59"/>
  <c r="J90" i="59"/>
  <c r="I90" i="59"/>
  <c r="H90" i="59"/>
  <c r="G90" i="59"/>
  <c r="F90" i="59"/>
  <c r="E90" i="59"/>
  <c r="D90" i="59"/>
  <c r="C90" i="59"/>
  <c r="B90" i="59"/>
  <c r="J89" i="59"/>
  <c r="I89" i="59"/>
  <c r="H89" i="59"/>
  <c r="G89" i="59"/>
  <c r="F89" i="59"/>
  <c r="E89" i="59"/>
  <c r="D89" i="59"/>
  <c r="C89" i="59"/>
  <c r="B89" i="59"/>
  <c r="J88" i="59"/>
  <c r="I88" i="59"/>
  <c r="H88" i="59"/>
  <c r="G88" i="59"/>
  <c r="F88" i="59"/>
  <c r="E88" i="59"/>
  <c r="D88" i="59"/>
  <c r="C88" i="59"/>
  <c r="B88" i="59"/>
  <c r="J87" i="59"/>
  <c r="I87" i="59"/>
  <c r="H87" i="59"/>
  <c r="G87" i="59"/>
  <c r="F87" i="59"/>
  <c r="E87" i="59"/>
  <c r="D87" i="59"/>
  <c r="C87" i="59"/>
  <c r="B87" i="59"/>
  <c r="J86" i="59"/>
  <c r="I86" i="59"/>
  <c r="H86" i="59"/>
  <c r="G86" i="59"/>
  <c r="F86" i="59"/>
  <c r="E86" i="59"/>
  <c r="D86" i="59"/>
  <c r="C86" i="59"/>
  <c r="B86" i="59"/>
  <c r="J85" i="59"/>
  <c r="I85" i="59"/>
  <c r="H85" i="59"/>
  <c r="G85" i="59"/>
  <c r="F85" i="59"/>
  <c r="E85" i="59"/>
  <c r="D85" i="59"/>
  <c r="C85" i="59"/>
  <c r="B85" i="59"/>
  <c r="J84" i="59"/>
  <c r="I84" i="59"/>
  <c r="H84" i="59"/>
  <c r="G84" i="59"/>
  <c r="F84" i="59"/>
  <c r="E84" i="59"/>
  <c r="D84" i="59"/>
  <c r="C84" i="59"/>
  <c r="B84" i="59"/>
  <c r="J83" i="59"/>
  <c r="I83" i="59"/>
  <c r="H83" i="59"/>
  <c r="G83" i="59"/>
  <c r="F83" i="59"/>
  <c r="E83" i="59"/>
  <c r="D83" i="59"/>
  <c r="C83" i="59"/>
  <c r="B83" i="59"/>
  <c r="J82" i="59"/>
  <c r="I82" i="59"/>
  <c r="H82" i="59"/>
  <c r="G82" i="59"/>
  <c r="F82" i="59"/>
  <c r="E82" i="59"/>
  <c r="D82" i="59"/>
  <c r="C82" i="59"/>
  <c r="B82" i="59"/>
  <c r="J81" i="59"/>
  <c r="I81" i="59"/>
  <c r="H81" i="59"/>
  <c r="G81" i="59"/>
  <c r="F81" i="59"/>
  <c r="E81" i="59"/>
  <c r="D81" i="59"/>
  <c r="C81" i="59"/>
  <c r="B81" i="59"/>
  <c r="J80" i="59"/>
  <c r="I80" i="59"/>
  <c r="H80" i="59"/>
  <c r="G80" i="59"/>
  <c r="F80" i="59"/>
  <c r="E80" i="59"/>
  <c r="D80" i="59"/>
  <c r="C80" i="59"/>
  <c r="B80" i="59"/>
  <c r="J79" i="59"/>
  <c r="I79" i="59"/>
  <c r="H79" i="59"/>
  <c r="G79" i="59"/>
  <c r="F79" i="59"/>
  <c r="E79" i="59"/>
  <c r="D79" i="59"/>
  <c r="C79" i="59"/>
  <c r="B79" i="59"/>
  <c r="J78" i="59"/>
  <c r="I78" i="59"/>
  <c r="H78" i="59"/>
  <c r="G78" i="59"/>
  <c r="F78" i="59"/>
  <c r="E78" i="59"/>
  <c r="D78" i="59"/>
  <c r="C78" i="59"/>
  <c r="B78" i="59"/>
  <c r="J77" i="59"/>
  <c r="I77" i="59"/>
  <c r="H77" i="59"/>
  <c r="G77" i="59"/>
  <c r="F77" i="59"/>
  <c r="E77" i="59"/>
  <c r="D77" i="59"/>
  <c r="C77" i="59"/>
  <c r="B77" i="59"/>
  <c r="J76" i="59"/>
  <c r="I76" i="59"/>
  <c r="H76" i="59"/>
  <c r="G76" i="59"/>
  <c r="F76" i="59"/>
  <c r="E76" i="59"/>
  <c r="D76" i="59"/>
  <c r="C76" i="59"/>
  <c r="B76" i="59"/>
  <c r="J75" i="59"/>
  <c r="I75" i="59"/>
  <c r="H75" i="59"/>
  <c r="G75" i="59"/>
  <c r="F75" i="59"/>
  <c r="E75" i="59"/>
  <c r="D75" i="59"/>
  <c r="C75" i="59"/>
  <c r="B75" i="59"/>
  <c r="J74" i="59"/>
  <c r="I74" i="59"/>
  <c r="H74" i="59"/>
  <c r="G74" i="59"/>
  <c r="F74" i="59"/>
  <c r="E74" i="59"/>
  <c r="D74" i="59"/>
  <c r="C74" i="59"/>
  <c r="B74" i="59"/>
  <c r="J73" i="59"/>
  <c r="I73" i="59"/>
  <c r="H73" i="59"/>
  <c r="G73" i="59"/>
  <c r="F73" i="59"/>
  <c r="E73" i="59"/>
  <c r="D73" i="59"/>
  <c r="C73" i="59"/>
  <c r="B73" i="59"/>
  <c r="J72" i="59"/>
  <c r="I72" i="59"/>
  <c r="H72" i="59"/>
  <c r="G72" i="59"/>
  <c r="F72" i="59"/>
  <c r="E72" i="59"/>
  <c r="D72" i="59"/>
  <c r="C72" i="59"/>
  <c r="B72" i="59"/>
  <c r="J71" i="59"/>
  <c r="I71" i="59"/>
  <c r="H71" i="59"/>
  <c r="G71" i="59"/>
  <c r="F71" i="59"/>
  <c r="E71" i="59"/>
  <c r="D71" i="59"/>
  <c r="C71" i="59"/>
  <c r="B71" i="59"/>
  <c r="J70" i="59"/>
  <c r="I70" i="59"/>
  <c r="H70" i="59"/>
  <c r="G70" i="59"/>
  <c r="F70" i="59"/>
  <c r="E70" i="59"/>
  <c r="D70" i="59"/>
  <c r="C70" i="59"/>
  <c r="B70" i="59"/>
  <c r="J69" i="59"/>
  <c r="I69" i="59"/>
  <c r="H69" i="59"/>
  <c r="G69" i="59"/>
  <c r="F69" i="59"/>
  <c r="E69" i="59"/>
  <c r="D69" i="59"/>
  <c r="C69" i="59"/>
  <c r="B69" i="59"/>
  <c r="J68" i="59"/>
  <c r="I68" i="59"/>
  <c r="H68" i="59"/>
  <c r="G68" i="59"/>
  <c r="F68" i="59"/>
  <c r="E68" i="59"/>
  <c r="D68" i="59"/>
  <c r="C68" i="59"/>
  <c r="B68" i="59"/>
  <c r="J67" i="59"/>
  <c r="I67" i="59"/>
  <c r="H67" i="59"/>
  <c r="G67" i="59"/>
  <c r="F67" i="59"/>
  <c r="E67" i="59"/>
  <c r="D67" i="59"/>
  <c r="C67" i="59"/>
  <c r="B67" i="59"/>
  <c r="J66" i="59"/>
  <c r="I66" i="59"/>
  <c r="H66" i="59"/>
  <c r="G66" i="59"/>
  <c r="F66" i="59"/>
  <c r="E66" i="59"/>
  <c r="D66" i="59"/>
  <c r="C66" i="59"/>
  <c r="B66" i="59"/>
  <c r="J65" i="59"/>
  <c r="I65" i="59"/>
  <c r="H65" i="59"/>
  <c r="G65" i="59"/>
  <c r="F65" i="59"/>
  <c r="E65" i="59"/>
  <c r="D65" i="59"/>
  <c r="C65" i="59"/>
  <c r="B65" i="59"/>
  <c r="J64" i="59"/>
  <c r="I64" i="59"/>
  <c r="H64" i="59"/>
  <c r="G64" i="59"/>
  <c r="F64" i="59"/>
  <c r="E64" i="59"/>
  <c r="D64" i="59"/>
  <c r="C64" i="59"/>
  <c r="B64" i="59"/>
  <c r="J63" i="59"/>
  <c r="I63" i="59"/>
  <c r="H63" i="59"/>
  <c r="G63" i="59"/>
  <c r="F63" i="59"/>
  <c r="E63" i="59"/>
  <c r="D63" i="59"/>
  <c r="C63" i="59"/>
  <c r="B63" i="59"/>
  <c r="J62" i="59"/>
  <c r="I62" i="59"/>
  <c r="H62" i="59"/>
  <c r="G62" i="59"/>
  <c r="F62" i="59"/>
  <c r="E62" i="59"/>
  <c r="D62" i="59"/>
  <c r="C62" i="59"/>
  <c r="B62" i="59"/>
  <c r="J61" i="59"/>
  <c r="I61" i="59"/>
  <c r="H61" i="59"/>
  <c r="G61" i="59"/>
  <c r="F61" i="59"/>
  <c r="E61" i="59"/>
  <c r="D61" i="59"/>
  <c r="C61" i="59"/>
  <c r="B61" i="59"/>
  <c r="J60" i="59"/>
  <c r="I60" i="59"/>
  <c r="H60" i="59"/>
  <c r="G60" i="59"/>
  <c r="F60" i="59"/>
  <c r="E60" i="59"/>
  <c r="D60" i="59"/>
  <c r="C60" i="59"/>
  <c r="B60" i="59"/>
  <c r="J59" i="59"/>
  <c r="I59" i="59"/>
  <c r="H59" i="59"/>
  <c r="G59" i="59"/>
  <c r="F59" i="59"/>
  <c r="E59" i="59"/>
  <c r="D59" i="59"/>
  <c r="C59" i="59"/>
  <c r="B59" i="59"/>
  <c r="J58" i="59"/>
  <c r="I58" i="59"/>
  <c r="H58" i="59"/>
  <c r="G58" i="59"/>
  <c r="F58" i="59"/>
  <c r="E58" i="59"/>
  <c r="D58" i="59"/>
  <c r="C58" i="59"/>
  <c r="B58" i="59"/>
  <c r="J57" i="59"/>
  <c r="I57" i="59"/>
  <c r="H57" i="59"/>
  <c r="G57" i="59"/>
  <c r="F57" i="59"/>
  <c r="E57" i="59"/>
  <c r="D57" i="59"/>
  <c r="C57" i="59"/>
  <c r="B57" i="59"/>
  <c r="J56" i="59"/>
  <c r="I56" i="59"/>
  <c r="H56" i="59"/>
  <c r="G56" i="59"/>
  <c r="F56" i="59"/>
  <c r="E56" i="59"/>
  <c r="D56" i="59"/>
  <c r="C56" i="59"/>
  <c r="B56" i="59"/>
  <c r="J55" i="59"/>
  <c r="I55" i="59"/>
  <c r="H55" i="59"/>
  <c r="G55" i="59"/>
  <c r="F55" i="59"/>
  <c r="E55" i="59"/>
  <c r="D55" i="59"/>
  <c r="C55" i="59"/>
  <c r="B55" i="59"/>
  <c r="J54" i="59"/>
  <c r="I54" i="59"/>
  <c r="H54" i="59"/>
  <c r="G54" i="59"/>
  <c r="F54" i="59"/>
  <c r="E54" i="59"/>
  <c r="D54" i="59"/>
  <c r="C54" i="59"/>
  <c r="B54" i="59"/>
  <c r="J53" i="59"/>
  <c r="I53" i="59"/>
  <c r="H53" i="59"/>
  <c r="G53" i="59"/>
  <c r="F53" i="59"/>
  <c r="E53" i="59"/>
  <c r="D53" i="59"/>
  <c r="C53" i="59"/>
  <c r="B53" i="59"/>
  <c r="J52" i="59"/>
  <c r="I52" i="59"/>
  <c r="H52" i="59"/>
  <c r="G52" i="59"/>
  <c r="F52" i="59"/>
  <c r="E52" i="59"/>
  <c r="D52" i="59"/>
  <c r="C52" i="59"/>
  <c r="B52" i="59"/>
  <c r="J51" i="59"/>
  <c r="I51" i="59"/>
  <c r="H51" i="59"/>
  <c r="G51" i="59"/>
  <c r="F51" i="59"/>
  <c r="E51" i="59"/>
  <c r="D51" i="59"/>
  <c r="C51" i="59"/>
  <c r="B51" i="59"/>
  <c r="J50" i="59"/>
  <c r="I50" i="59"/>
  <c r="H50" i="59"/>
  <c r="G50" i="59"/>
  <c r="F50" i="59"/>
  <c r="E50" i="59"/>
  <c r="D50" i="59"/>
  <c r="C50" i="59"/>
  <c r="B50" i="59"/>
  <c r="J49" i="59"/>
  <c r="I49" i="59"/>
  <c r="H49" i="59"/>
  <c r="G49" i="59"/>
  <c r="F49" i="59"/>
  <c r="E49" i="59"/>
  <c r="D49" i="59"/>
  <c r="C49" i="59"/>
  <c r="B49" i="59"/>
  <c r="J48" i="59"/>
  <c r="I48" i="59"/>
  <c r="H48" i="59"/>
  <c r="G48" i="59"/>
  <c r="F48" i="59"/>
  <c r="E48" i="59"/>
  <c r="D48" i="59"/>
  <c r="C48" i="59"/>
  <c r="B48" i="59"/>
  <c r="J47" i="59"/>
  <c r="I47" i="59"/>
  <c r="H47" i="59"/>
  <c r="G47" i="59"/>
  <c r="F47" i="59"/>
  <c r="E47" i="59"/>
  <c r="D47" i="59"/>
  <c r="C47" i="59"/>
  <c r="B47" i="59"/>
  <c r="J46" i="59"/>
  <c r="I46" i="59"/>
  <c r="H46" i="59"/>
  <c r="G46" i="59"/>
  <c r="F46" i="59"/>
  <c r="E46" i="59"/>
  <c r="D46" i="59"/>
  <c r="C46" i="59"/>
  <c r="B46" i="59"/>
  <c r="J45" i="59"/>
  <c r="I45" i="59"/>
  <c r="H45" i="59"/>
  <c r="G45" i="59"/>
  <c r="F45" i="59"/>
  <c r="E45" i="59"/>
  <c r="D45" i="59"/>
  <c r="C45" i="59"/>
  <c r="B45" i="59"/>
  <c r="J44" i="59"/>
  <c r="I44" i="59"/>
  <c r="H44" i="59"/>
  <c r="G44" i="59"/>
  <c r="F44" i="59"/>
  <c r="E44" i="59"/>
  <c r="D44" i="59"/>
  <c r="C44" i="59"/>
  <c r="B44" i="59"/>
  <c r="J43" i="59"/>
  <c r="I43" i="59"/>
  <c r="H43" i="59"/>
  <c r="G43" i="59"/>
  <c r="F43" i="59"/>
  <c r="E43" i="59"/>
  <c r="D43" i="59"/>
  <c r="C43" i="59"/>
  <c r="B43" i="59"/>
  <c r="J42" i="59"/>
  <c r="I42" i="59"/>
  <c r="H42" i="59"/>
  <c r="G42" i="59"/>
  <c r="F42" i="59"/>
  <c r="E42" i="59"/>
  <c r="D42" i="59"/>
  <c r="C42" i="59"/>
  <c r="B42" i="59"/>
  <c r="J41" i="59"/>
  <c r="I41" i="59"/>
  <c r="H41" i="59"/>
  <c r="G41" i="59"/>
  <c r="F41" i="59"/>
  <c r="E41" i="59"/>
  <c r="D41" i="59"/>
  <c r="C41" i="59"/>
  <c r="B41" i="59"/>
  <c r="J40" i="59"/>
  <c r="I40" i="59"/>
  <c r="H40" i="59"/>
  <c r="G40" i="59"/>
  <c r="F40" i="59"/>
  <c r="E40" i="59"/>
  <c r="D40" i="59"/>
  <c r="C40" i="59"/>
  <c r="B40" i="59"/>
  <c r="J39" i="59"/>
  <c r="I39" i="59"/>
  <c r="H39" i="59"/>
  <c r="G39" i="59"/>
  <c r="F39" i="59"/>
  <c r="E39" i="59"/>
  <c r="D39" i="59"/>
  <c r="C39" i="59"/>
  <c r="B39" i="59"/>
  <c r="J38" i="59"/>
  <c r="I38" i="59"/>
  <c r="H38" i="59"/>
  <c r="G38" i="59"/>
  <c r="F38" i="59"/>
  <c r="E38" i="59"/>
  <c r="D38" i="59"/>
  <c r="C38" i="59"/>
  <c r="B38" i="59"/>
  <c r="J37" i="59"/>
  <c r="I37" i="59"/>
  <c r="H37" i="59"/>
  <c r="G37" i="59"/>
  <c r="F37" i="59"/>
  <c r="E37" i="59"/>
  <c r="D37" i="59"/>
  <c r="C37" i="59"/>
  <c r="B37" i="59"/>
  <c r="J36" i="59"/>
  <c r="I36" i="59"/>
  <c r="H36" i="59"/>
  <c r="G36" i="59"/>
  <c r="F36" i="59"/>
  <c r="E36" i="59"/>
  <c r="D36" i="59"/>
  <c r="C36" i="59"/>
  <c r="B36" i="59"/>
  <c r="J35" i="59"/>
  <c r="I35" i="59"/>
  <c r="H35" i="59"/>
  <c r="G35" i="59"/>
  <c r="F35" i="59"/>
  <c r="E35" i="59"/>
  <c r="D35" i="59"/>
  <c r="C35" i="59"/>
  <c r="B35" i="59"/>
  <c r="J34" i="59"/>
  <c r="I34" i="59"/>
  <c r="H34" i="59"/>
  <c r="G34" i="59"/>
  <c r="F34" i="59"/>
  <c r="E34" i="59"/>
  <c r="D34" i="59"/>
  <c r="C34" i="59"/>
  <c r="B34" i="59"/>
  <c r="J33" i="59"/>
  <c r="I33" i="59"/>
  <c r="H33" i="59"/>
  <c r="G33" i="59"/>
  <c r="F33" i="59"/>
  <c r="E33" i="59"/>
  <c r="D33" i="59"/>
  <c r="C33" i="59"/>
  <c r="B33" i="59"/>
  <c r="J32" i="59"/>
  <c r="I32" i="59"/>
  <c r="H32" i="59"/>
  <c r="G32" i="59"/>
  <c r="F32" i="59"/>
  <c r="E32" i="59"/>
  <c r="D32" i="59"/>
  <c r="C32" i="59"/>
  <c r="B32" i="59"/>
  <c r="J31" i="59"/>
  <c r="I31" i="59"/>
  <c r="H31" i="59"/>
  <c r="G31" i="59"/>
  <c r="F31" i="59"/>
  <c r="E31" i="59"/>
  <c r="D31" i="59"/>
  <c r="C31" i="59"/>
  <c r="B31" i="59"/>
  <c r="J30" i="59"/>
  <c r="I30" i="59"/>
  <c r="H30" i="59"/>
  <c r="G30" i="59"/>
  <c r="F30" i="59"/>
  <c r="E30" i="59"/>
  <c r="D30" i="59"/>
  <c r="C30" i="59"/>
  <c r="B30" i="59"/>
  <c r="J29" i="59"/>
  <c r="I29" i="59"/>
  <c r="H29" i="59"/>
  <c r="G29" i="59"/>
  <c r="F29" i="59"/>
  <c r="E29" i="59"/>
  <c r="D29" i="59"/>
  <c r="C29" i="59"/>
  <c r="B29" i="59"/>
  <c r="J28" i="59"/>
  <c r="I28" i="59"/>
  <c r="H28" i="59"/>
  <c r="G28" i="59"/>
  <c r="F28" i="59"/>
  <c r="E28" i="59"/>
  <c r="D28" i="59"/>
  <c r="C28" i="59"/>
  <c r="B28" i="59"/>
  <c r="J27" i="59"/>
  <c r="I27" i="59"/>
  <c r="H27" i="59"/>
  <c r="G27" i="59"/>
  <c r="F27" i="59"/>
  <c r="E27" i="59"/>
  <c r="D27" i="59"/>
  <c r="C27" i="59"/>
  <c r="B27" i="59"/>
  <c r="J26" i="59"/>
  <c r="I26" i="59"/>
  <c r="H26" i="59"/>
  <c r="G26" i="59"/>
  <c r="F26" i="59"/>
  <c r="E26" i="59"/>
  <c r="D26" i="59"/>
  <c r="C26" i="59"/>
  <c r="B26" i="59"/>
  <c r="J25" i="59"/>
  <c r="I25" i="59"/>
  <c r="H25" i="59"/>
  <c r="G25" i="59"/>
  <c r="F25" i="59"/>
  <c r="E25" i="59"/>
  <c r="D25" i="59"/>
  <c r="C25" i="59"/>
  <c r="B25" i="59"/>
  <c r="J24" i="59"/>
  <c r="I24" i="59"/>
  <c r="H24" i="59"/>
  <c r="G24" i="59"/>
  <c r="F24" i="59"/>
  <c r="E24" i="59"/>
  <c r="D24" i="59"/>
  <c r="C24" i="59"/>
  <c r="B24" i="59"/>
  <c r="J23" i="59"/>
  <c r="I23" i="59"/>
  <c r="H23" i="59"/>
  <c r="G23" i="59"/>
  <c r="F23" i="59"/>
  <c r="E23" i="59"/>
  <c r="D23" i="59"/>
  <c r="C23" i="59"/>
  <c r="B23" i="59"/>
  <c r="J22" i="59"/>
  <c r="I22" i="59"/>
  <c r="H22" i="59"/>
  <c r="G22" i="59"/>
  <c r="F22" i="59"/>
  <c r="E22" i="59"/>
  <c r="D22" i="59"/>
  <c r="C22" i="59"/>
  <c r="B22" i="59"/>
  <c r="J21" i="59"/>
  <c r="I21" i="59"/>
  <c r="H21" i="59"/>
  <c r="G21" i="59"/>
  <c r="F21" i="59"/>
  <c r="E21" i="59"/>
  <c r="D21" i="59"/>
  <c r="C21" i="59"/>
  <c r="B21" i="59"/>
  <c r="J20" i="59"/>
  <c r="I20" i="59"/>
  <c r="H20" i="59"/>
  <c r="G20" i="59"/>
  <c r="F20" i="59"/>
  <c r="E20" i="59"/>
  <c r="D20" i="59"/>
  <c r="C20" i="59"/>
  <c r="B20" i="59"/>
  <c r="J19" i="59"/>
  <c r="I19" i="59"/>
  <c r="H19" i="59"/>
  <c r="G19" i="59"/>
  <c r="F19" i="59"/>
  <c r="E19" i="59"/>
  <c r="D19" i="59"/>
  <c r="C19" i="59"/>
  <c r="B19" i="59"/>
  <c r="J18" i="59"/>
  <c r="I18" i="59"/>
  <c r="H18" i="59"/>
  <c r="G18" i="59"/>
  <c r="F18" i="59"/>
  <c r="E18" i="59"/>
  <c r="D18" i="59"/>
  <c r="C18" i="59"/>
  <c r="B18" i="59"/>
  <c r="J17" i="59"/>
  <c r="I17" i="59"/>
  <c r="H17" i="59"/>
  <c r="G17" i="59"/>
  <c r="F17" i="59"/>
  <c r="E17" i="59"/>
  <c r="D17" i="59"/>
  <c r="C17" i="59"/>
  <c r="B17" i="59"/>
  <c r="J16" i="59"/>
  <c r="I16" i="59"/>
  <c r="H16" i="59"/>
  <c r="G16" i="59"/>
  <c r="F16" i="59"/>
  <c r="E16" i="59"/>
  <c r="D16" i="59"/>
  <c r="C16" i="59"/>
  <c r="B16" i="59"/>
  <c r="J15" i="59"/>
  <c r="I15" i="59"/>
  <c r="H15" i="59"/>
  <c r="G15" i="59"/>
  <c r="F15" i="59"/>
  <c r="E15" i="59"/>
  <c r="D15" i="59"/>
  <c r="C15" i="59"/>
  <c r="B15" i="59"/>
  <c r="J14" i="59"/>
  <c r="I14" i="59"/>
  <c r="H14" i="59"/>
  <c r="G14" i="59"/>
  <c r="F14" i="59"/>
  <c r="E14" i="59"/>
  <c r="D14" i="59"/>
  <c r="C14" i="59"/>
  <c r="B14" i="59"/>
  <c r="J13" i="59"/>
  <c r="I13" i="59"/>
  <c r="H13" i="59"/>
  <c r="G13" i="59"/>
  <c r="F13" i="59"/>
  <c r="E13" i="59"/>
  <c r="D13" i="59"/>
  <c r="C13" i="59"/>
  <c r="B13" i="59"/>
  <c r="J12" i="59"/>
  <c r="I12" i="59"/>
  <c r="H12" i="59"/>
  <c r="G12" i="59"/>
  <c r="F12" i="59"/>
  <c r="E12" i="59"/>
  <c r="D12" i="59"/>
  <c r="C12" i="59"/>
  <c r="B12" i="59"/>
  <c r="J11" i="59"/>
  <c r="I11" i="59"/>
  <c r="H11" i="59"/>
  <c r="G11" i="59"/>
  <c r="F11" i="59"/>
  <c r="E11" i="59"/>
  <c r="D11" i="59"/>
  <c r="C11" i="59"/>
  <c r="B11" i="59"/>
  <c r="J10" i="59"/>
  <c r="I10" i="59"/>
  <c r="H10" i="59"/>
  <c r="G10" i="59"/>
  <c r="F10" i="59"/>
  <c r="E10" i="59"/>
  <c r="D10" i="59"/>
  <c r="C10" i="59"/>
  <c r="B10" i="59"/>
  <c r="J9" i="59"/>
  <c r="I9" i="59"/>
  <c r="H9" i="59"/>
  <c r="G9" i="59"/>
  <c r="F9" i="59"/>
  <c r="E9" i="59"/>
  <c r="D9" i="59"/>
  <c r="C9" i="59"/>
  <c r="B9" i="59"/>
  <c r="J8" i="59"/>
  <c r="I8" i="59"/>
  <c r="H8" i="59"/>
  <c r="G8" i="59"/>
  <c r="F8" i="59"/>
  <c r="E8" i="59"/>
  <c r="D8" i="59"/>
  <c r="C8" i="59"/>
  <c r="B8" i="59"/>
  <c r="J7" i="59"/>
  <c r="I7" i="59"/>
  <c r="H7" i="59"/>
  <c r="G7" i="59"/>
  <c r="E7" i="59"/>
  <c r="C7" i="59"/>
  <c r="D7" i="59"/>
  <c r="F7" i="59"/>
  <c r="B56" i="19" l="1"/>
  <c r="C56" i="19"/>
  <c r="D56" i="19"/>
  <c r="B57" i="19"/>
  <c r="C57" i="19"/>
  <c r="D57" i="19"/>
  <c r="B58" i="19"/>
  <c r="C58" i="19"/>
  <c r="D58" i="19"/>
  <c r="B59" i="19"/>
  <c r="C59" i="19"/>
  <c r="D59" i="19"/>
  <c r="B60" i="19"/>
  <c r="C60" i="19"/>
  <c r="D60" i="19"/>
  <c r="B61" i="19"/>
  <c r="C61" i="19"/>
  <c r="D61" i="19"/>
  <c r="E57" i="19" l="1"/>
  <c r="E58" i="19"/>
  <c r="E59" i="19"/>
  <c r="E61" i="19"/>
  <c r="E60" i="19"/>
  <c r="E56" i="19"/>
  <c r="A16" i="20" l="1"/>
  <c r="F10" i="20"/>
  <c r="F9" i="20"/>
  <c r="F7" i="20"/>
  <c r="F6" i="20"/>
  <c r="E10" i="20"/>
  <c r="E9" i="20"/>
  <c r="E7" i="20"/>
  <c r="E6" i="20"/>
  <c r="D10" i="20"/>
  <c r="D9" i="20"/>
  <c r="D7" i="20"/>
  <c r="D6" i="20"/>
  <c r="C10" i="20"/>
  <c r="C9" i="20"/>
  <c r="C7" i="20"/>
  <c r="C6" i="20"/>
  <c r="B10" i="20"/>
  <c r="B9" i="20"/>
  <c r="B7" i="20"/>
  <c r="B6" i="20"/>
  <c r="D62" i="19"/>
  <c r="D55" i="19"/>
  <c r="D54" i="19"/>
  <c r="D53" i="19"/>
  <c r="D52" i="19"/>
  <c r="D51" i="19"/>
  <c r="D50" i="19"/>
  <c r="D49" i="19"/>
  <c r="D48" i="19"/>
  <c r="D47" i="19"/>
  <c r="D46" i="19"/>
  <c r="D45" i="19"/>
  <c r="D44" i="19"/>
  <c r="D43" i="19"/>
  <c r="D42" i="19"/>
  <c r="D41" i="19"/>
  <c r="D40" i="19"/>
  <c r="D39" i="19"/>
  <c r="D38" i="19"/>
  <c r="D37" i="19"/>
  <c r="D36" i="19"/>
  <c r="D35" i="19"/>
  <c r="D34" i="19"/>
  <c r="D33" i="19"/>
  <c r="D32" i="19"/>
  <c r="D31" i="19"/>
  <c r="D30" i="19"/>
  <c r="D29" i="19"/>
  <c r="D28" i="19"/>
  <c r="D27" i="19"/>
  <c r="D26" i="19"/>
  <c r="D25" i="19"/>
  <c r="D24" i="19"/>
  <c r="D23" i="19"/>
  <c r="D22" i="19"/>
  <c r="D21" i="19"/>
  <c r="D20" i="19"/>
  <c r="D19" i="19"/>
  <c r="D18" i="19"/>
  <c r="D17" i="19"/>
  <c r="D15" i="19"/>
  <c r="D13" i="19"/>
  <c r="D12" i="19"/>
  <c r="C15" i="19"/>
  <c r="B15" i="19"/>
  <c r="C62" i="19"/>
  <c r="B62" i="19"/>
  <c r="C55" i="19"/>
  <c r="B55" i="19"/>
  <c r="C54" i="19"/>
  <c r="B54" i="19"/>
  <c r="C53" i="19"/>
  <c r="E53" i="19" s="1"/>
  <c r="B53" i="19"/>
  <c r="C52" i="19"/>
  <c r="B52" i="19"/>
  <c r="C51" i="19"/>
  <c r="B51" i="19"/>
  <c r="C50" i="19"/>
  <c r="B50" i="19"/>
  <c r="C49" i="19"/>
  <c r="B49" i="19"/>
  <c r="C48" i="19"/>
  <c r="B48" i="19"/>
  <c r="C47" i="19"/>
  <c r="B47" i="19"/>
  <c r="C46" i="19"/>
  <c r="B46" i="19"/>
  <c r="C45" i="19"/>
  <c r="E45" i="19" s="1"/>
  <c r="B45" i="19"/>
  <c r="C44" i="19"/>
  <c r="B44" i="19"/>
  <c r="C43" i="19"/>
  <c r="B43" i="19"/>
  <c r="C42" i="19"/>
  <c r="B42" i="19"/>
  <c r="C41" i="19"/>
  <c r="B41" i="19"/>
  <c r="C40" i="19"/>
  <c r="B40" i="19"/>
  <c r="C39" i="19"/>
  <c r="B39" i="19"/>
  <c r="C38" i="19"/>
  <c r="B38" i="19"/>
  <c r="C37" i="19"/>
  <c r="E37" i="19" s="1"/>
  <c r="B37" i="19"/>
  <c r="C36" i="19"/>
  <c r="B36" i="19"/>
  <c r="C35" i="19"/>
  <c r="B35" i="19"/>
  <c r="C34" i="19"/>
  <c r="B34" i="19"/>
  <c r="C33" i="19"/>
  <c r="B33" i="19"/>
  <c r="C32" i="19"/>
  <c r="B32" i="19"/>
  <c r="C31" i="19"/>
  <c r="B31" i="19"/>
  <c r="C30" i="19"/>
  <c r="B30" i="19"/>
  <c r="C29" i="19"/>
  <c r="E29" i="19" s="1"/>
  <c r="B29" i="19"/>
  <c r="C28" i="19"/>
  <c r="B28" i="19"/>
  <c r="C27" i="19"/>
  <c r="B27" i="19"/>
  <c r="C26" i="19"/>
  <c r="B26" i="19"/>
  <c r="C25" i="19"/>
  <c r="B25" i="19"/>
  <c r="C24" i="19"/>
  <c r="B24" i="19"/>
  <c r="C23" i="19"/>
  <c r="B23" i="19"/>
  <c r="C22" i="19"/>
  <c r="B22" i="19"/>
  <c r="C21" i="19"/>
  <c r="B21" i="19"/>
  <c r="C20" i="19"/>
  <c r="B20" i="19"/>
  <c r="C19" i="19"/>
  <c r="B19" i="19"/>
  <c r="C18" i="19"/>
  <c r="B18" i="19"/>
  <c r="C17" i="19"/>
  <c r="B17" i="19"/>
  <c r="C13" i="19"/>
  <c r="B13" i="19"/>
  <c r="C12" i="19"/>
  <c r="D10" i="19"/>
  <c r="C10" i="19"/>
  <c r="B10" i="19"/>
  <c r="B12" i="19"/>
  <c r="A2" i="31"/>
  <c r="A2" i="47"/>
  <c r="B8" i="16"/>
  <c r="B32" i="52"/>
  <c r="C32" i="52"/>
  <c r="D32" i="52"/>
  <c r="E32" i="52"/>
  <c r="F32" i="52"/>
  <c r="B31" i="16"/>
  <c r="C31" i="16"/>
  <c r="D31" i="16"/>
  <c r="E31" i="16"/>
  <c r="F31" i="16"/>
  <c r="G31" i="16"/>
  <c r="K30" i="59"/>
  <c r="L30" i="59"/>
  <c r="M30" i="59"/>
  <c r="N30" i="59"/>
  <c r="E32" i="4"/>
  <c r="D32" i="4"/>
  <c r="H165" i="3"/>
  <c r="C6" i="22"/>
  <c r="B6" i="22"/>
  <c r="A26" i="61"/>
  <c r="A19" i="61"/>
  <c r="A12" i="61"/>
  <c r="A5" i="61"/>
  <c r="N170" i="59"/>
  <c r="M170" i="59"/>
  <c r="L170" i="59"/>
  <c r="K170" i="59"/>
  <c r="N169" i="59"/>
  <c r="M169" i="59"/>
  <c r="L169" i="59"/>
  <c r="K169" i="59"/>
  <c r="N168" i="59"/>
  <c r="M168" i="59"/>
  <c r="L168" i="59"/>
  <c r="K168" i="59"/>
  <c r="N167" i="59"/>
  <c r="M167" i="59"/>
  <c r="L167" i="59"/>
  <c r="K167" i="59"/>
  <c r="N166" i="59"/>
  <c r="M166" i="59"/>
  <c r="L166" i="59"/>
  <c r="K166" i="59"/>
  <c r="N165" i="59"/>
  <c r="M165" i="59"/>
  <c r="L165" i="59"/>
  <c r="K165" i="59"/>
  <c r="N164" i="59"/>
  <c r="M164" i="59"/>
  <c r="L164" i="59"/>
  <c r="K164" i="59"/>
  <c r="N163" i="59"/>
  <c r="M163" i="59"/>
  <c r="L163" i="59"/>
  <c r="K163" i="59"/>
  <c r="N162" i="59"/>
  <c r="M162" i="59"/>
  <c r="L162" i="59"/>
  <c r="K162" i="59"/>
  <c r="N161" i="59"/>
  <c r="M161" i="59"/>
  <c r="L161" i="59"/>
  <c r="K161" i="59"/>
  <c r="N160" i="59"/>
  <c r="M160" i="59"/>
  <c r="L160" i="59"/>
  <c r="K160" i="59"/>
  <c r="N159" i="59"/>
  <c r="M159" i="59"/>
  <c r="L159" i="59"/>
  <c r="K159" i="59"/>
  <c r="N158" i="59"/>
  <c r="M158" i="59"/>
  <c r="L158" i="59"/>
  <c r="K158" i="59"/>
  <c r="N157" i="59"/>
  <c r="M157" i="59"/>
  <c r="L157" i="59"/>
  <c r="K157" i="59"/>
  <c r="N156" i="59"/>
  <c r="M156" i="59"/>
  <c r="L156" i="59"/>
  <c r="K156" i="59"/>
  <c r="N155" i="59"/>
  <c r="M155" i="59"/>
  <c r="L155" i="59"/>
  <c r="K155" i="59"/>
  <c r="N154" i="59"/>
  <c r="M154" i="59"/>
  <c r="L154" i="59"/>
  <c r="K154" i="59"/>
  <c r="N153" i="59"/>
  <c r="M153" i="59"/>
  <c r="L153" i="59"/>
  <c r="K153" i="59"/>
  <c r="N152" i="59"/>
  <c r="M152" i="59"/>
  <c r="L152" i="59"/>
  <c r="K152" i="59"/>
  <c r="N151" i="59"/>
  <c r="M151" i="59"/>
  <c r="L151" i="59"/>
  <c r="K151" i="59"/>
  <c r="N150" i="59"/>
  <c r="M150" i="59"/>
  <c r="L150" i="59"/>
  <c r="K150" i="59"/>
  <c r="N149" i="59"/>
  <c r="M149" i="59"/>
  <c r="L149" i="59"/>
  <c r="K149" i="59"/>
  <c r="N148" i="59"/>
  <c r="M148" i="59"/>
  <c r="L148" i="59"/>
  <c r="K148" i="59"/>
  <c r="N147" i="59"/>
  <c r="M147" i="59"/>
  <c r="L147" i="59"/>
  <c r="K147" i="59"/>
  <c r="N146" i="59"/>
  <c r="M146" i="59"/>
  <c r="L146" i="59"/>
  <c r="K146" i="59"/>
  <c r="N145" i="59"/>
  <c r="M145" i="59"/>
  <c r="L145" i="59"/>
  <c r="K145" i="59"/>
  <c r="N144" i="59"/>
  <c r="M144" i="59"/>
  <c r="L144" i="59"/>
  <c r="K144" i="59"/>
  <c r="N143" i="59"/>
  <c r="M143" i="59"/>
  <c r="L143" i="59"/>
  <c r="K143" i="59"/>
  <c r="N142" i="59"/>
  <c r="M142" i="59"/>
  <c r="L142" i="59"/>
  <c r="K142" i="59"/>
  <c r="N141" i="59"/>
  <c r="M141" i="59"/>
  <c r="L141" i="59"/>
  <c r="K141" i="59"/>
  <c r="N140" i="59"/>
  <c r="M140" i="59"/>
  <c r="L140" i="59"/>
  <c r="K140" i="59"/>
  <c r="N139" i="59"/>
  <c r="M139" i="59"/>
  <c r="L139" i="59"/>
  <c r="K139" i="59"/>
  <c r="N138" i="59"/>
  <c r="M138" i="59"/>
  <c r="L138" i="59"/>
  <c r="K138" i="59"/>
  <c r="N137" i="59"/>
  <c r="M137" i="59"/>
  <c r="L137" i="59"/>
  <c r="K137" i="59"/>
  <c r="N136" i="59"/>
  <c r="M136" i="59"/>
  <c r="L136" i="59"/>
  <c r="K136" i="59"/>
  <c r="N135" i="59"/>
  <c r="M135" i="59"/>
  <c r="L135" i="59"/>
  <c r="K135" i="59"/>
  <c r="N134" i="59"/>
  <c r="M134" i="59"/>
  <c r="L134" i="59"/>
  <c r="K134" i="59"/>
  <c r="N133" i="59"/>
  <c r="M133" i="59"/>
  <c r="L133" i="59"/>
  <c r="K133" i="59"/>
  <c r="N132" i="59"/>
  <c r="M132" i="59"/>
  <c r="L132" i="59"/>
  <c r="K132" i="59"/>
  <c r="N131" i="59"/>
  <c r="M131" i="59"/>
  <c r="L131" i="59"/>
  <c r="K131" i="59"/>
  <c r="N130" i="59"/>
  <c r="M130" i="59"/>
  <c r="L130" i="59"/>
  <c r="K130" i="59"/>
  <c r="N129" i="59"/>
  <c r="M129" i="59"/>
  <c r="L129" i="59"/>
  <c r="K129" i="59"/>
  <c r="N128" i="59"/>
  <c r="M128" i="59"/>
  <c r="L128" i="59"/>
  <c r="K128" i="59"/>
  <c r="N127" i="59"/>
  <c r="M127" i="59"/>
  <c r="L127" i="59"/>
  <c r="K127" i="59"/>
  <c r="N126" i="59"/>
  <c r="M126" i="59"/>
  <c r="L126" i="59"/>
  <c r="K126" i="59"/>
  <c r="N125" i="59"/>
  <c r="M125" i="59"/>
  <c r="L125" i="59"/>
  <c r="K125" i="59"/>
  <c r="N124" i="59"/>
  <c r="M124" i="59"/>
  <c r="L124" i="59"/>
  <c r="K124" i="59"/>
  <c r="N123" i="59"/>
  <c r="M123" i="59"/>
  <c r="L123" i="59"/>
  <c r="K123" i="59"/>
  <c r="N122" i="59"/>
  <c r="M122" i="59"/>
  <c r="L122" i="59"/>
  <c r="K122" i="59"/>
  <c r="N121" i="59"/>
  <c r="M121" i="59"/>
  <c r="L121" i="59"/>
  <c r="K121" i="59"/>
  <c r="N120" i="59"/>
  <c r="M120" i="59"/>
  <c r="L120" i="59"/>
  <c r="K120" i="59"/>
  <c r="N119" i="59"/>
  <c r="M119" i="59"/>
  <c r="L119" i="59"/>
  <c r="K119" i="59"/>
  <c r="N118" i="59"/>
  <c r="M118" i="59"/>
  <c r="L118" i="59"/>
  <c r="K118" i="59"/>
  <c r="N117" i="59"/>
  <c r="M117" i="59"/>
  <c r="L117" i="59"/>
  <c r="K117" i="59"/>
  <c r="N116" i="59"/>
  <c r="M116" i="59"/>
  <c r="L116" i="59"/>
  <c r="K116" i="59"/>
  <c r="N115" i="59"/>
  <c r="M115" i="59"/>
  <c r="L115" i="59"/>
  <c r="K115" i="59"/>
  <c r="N114" i="59"/>
  <c r="M114" i="59"/>
  <c r="L114" i="59"/>
  <c r="K114" i="59"/>
  <c r="N113" i="59"/>
  <c r="M113" i="59"/>
  <c r="L113" i="59"/>
  <c r="K113" i="59"/>
  <c r="N112" i="59"/>
  <c r="M112" i="59"/>
  <c r="L112" i="59"/>
  <c r="K112" i="59"/>
  <c r="N111" i="59"/>
  <c r="M111" i="59"/>
  <c r="L111" i="59"/>
  <c r="K111" i="59"/>
  <c r="N110" i="59"/>
  <c r="M110" i="59"/>
  <c r="L110" i="59"/>
  <c r="K110" i="59"/>
  <c r="N109" i="59"/>
  <c r="M109" i="59"/>
  <c r="L109" i="59"/>
  <c r="K109" i="59"/>
  <c r="N108" i="59"/>
  <c r="M108" i="59"/>
  <c r="L108" i="59"/>
  <c r="K108" i="59"/>
  <c r="N107" i="59"/>
  <c r="M107" i="59"/>
  <c r="L107" i="59"/>
  <c r="K107" i="59"/>
  <c r="N106" i="59"/>
  <c r="M106" i="59"/>
  <c r="L106" i="59"/>
  <c r="K106" i="59"/>
  <c r="N105" i="59"/>
  <c r="M105" i="59"/>
  <c r="L105" i="59"/>
  <c r="K105" i="59"/>
  <c r="N104" i="59"/>
  <c r="M104" i="59"/>
  <c r="L104" i="59"/>
  <c r="K104" i="59"/>
  <c r="N103" i="59"/>
  <c r="M103" i="59"/>
  <c r="L103" i="59"/>
  <c r="K103" i="59"/>
  <c r="N102" i="59"/>
  <c r="M102" i="59"/>
  <c r="L102" i="59"/>
  <c r="K102" i="59"/>
  <c r="N101" i="59"/>
  <c r="M101" i="59"/>
  <c r="L101" i="59"/>
  <c r="K101" i="59"/>
  <c r="N100" i="59"/>
  <c r="M100" i="59"/>
  <c r="L100" i="59"/>
  <c r="K100" i="59"/>
  <c r="N99" i="59"/>
  <c r="M99" i="59"/>
  <c r="L99" i="59"/>
  <c r="K99" i="59"/>
  <c r="N98" i="59"/>
  <c r="M98" i="59"/>
  <c r="L98" i="59"/>
  <c r="K98" i="59"/>
  <c r="N97" i="59"/>
  <c r="M97" i="59"/>
  <c r="L97" i="59"/>
  <c r="K97" i="59"/>
  <c r="N96" i="59"/>
  <c r="M96" i="59"/>
  <c r="L96" i="59"/>
  <c r="K96" i="59"/>
  <c r="N95" i="59"/>
  <c r="M95" i="59"/>
  <c r="L95" i="59"/>
  <c r="K95" i="59"/>
  <c r="N94" i="59"/>
  <c r="M94" i="59"/>
  <c r="L94" i="59"/>
  <c r="K94" i="59"/>
  <c r="N93" i="59"/>
  <c r="M93" i="59"/>
  <c r="L93" i="59"/>
  <c r="K93" i="59"/>
  <c r="N92" i="59"/>
  <c r="M92" i="59"/>
  <c r="L92" i="59"/>
  <c r="K92" i="59"/>
  <c r="N91" i="59"/>
  <c r="M91" i="59"/>
  <c r="L91" i="59"/>
  <c r="K91" i="59"/>
  <c r="N90" i="59"/>
  <c r="M90" i="59"/>
  <c r="L90" i="59"/>
  <c r="K90" i="59"/>
  <c r="N89" i="59"/>
  <c r="M89" i="59"/>
  <c r="L89" i="59"/>
  <c r="K89" i="59"/>
  <c r="N88" i="59"/>
  <c r="M88" i="59"/>
  <c r="L88" i="59"/>
  <c r="K88" i="59"/>
  <c r="N87" i="59"/>
  <c r="M87" i="59"/>
  <c r="L87" i="59"/>
  <c r="K87" i="59"/>
  <c r="N86" i="59"/>
  <c r="M86" i="59"/>
  <c r="L86" i="59"/>
  <c r="K86" i="59"/>
  <c r="N85" i="59"/>
  <c r="M85" i="59"/>
  <c r="L85" i="59"/>
  <c r="K85" i="59"/>
  <c r="N84" i="59"/>
  <c r="M84" i="59"/>
  <c r="L84" i="59"/>
  <c r="K84" i="59"/>
  <c r="N83" i="59"/>
  <c r="M83" i="59"/>
  <c r="L83" i="59"/>
  <c r="K83" i="59"/>
  <c r="N82" i="59"/>
  <c r="M82" i="59"/>
  <c r="L82" i="59"/>
  <c r="K82" i="59"/>
  <c r="N81" i="59"/>
  <c r="M81" i="59"/>
  <c r="L81" i="59"/>
  <c r="K81" i="59"/>
  <c r="N80" i="59"/>
  <c r="M80" i="59"/>
  <c r="L80" i="59"/>
  <c r="K80" i="59"/>
  <c r="N79" i="59"/>
  <c r="M79" i="59"/>
  <c r="L79" i="59"/>
  <c r="K79" i="59"/>
  <c r="N78" i="59"/>
  <c r="M78" i="59"/>
  <c r="L78" i="59"/>
  <c r="K78" i="59"/>
  <c r="N77" i="59"/>
  <c r="M77" i="59"/>
  <c r="L77" i="59"/>
  <c r="K77" i="59"/>
  <c r="N76" i="59"/>
  <c r="M76" i="59"/>
  <c r="L76" i="59"/>
  <c r="K76" i="59"/>
  <c r="N75" i="59"/>
  <c r="M75" i="59"/>
  <c r="L75" i="59"/>
  <c r="K75" i="59"/>
  <c r="N74" i="59"/>
  <c r="M74" i="59"/>
  <c r="L74" i="59"/>
  <c r="K74" i="59"/>
  <c r="N73" i="59"/>
  <c r="M73" i="59"/>
  <c r="L73" i="59"/>
  <c r="K73" i="59"/>
  <c r="N72" i="59"/>
  <c r="M72" i="59"/>
  <c r="L72" i="59"/>
  <c r="K72" i="59"/>
  <c r="N71" i="59"/>
  <c r="M71" i="59"/>
  <c r="L71" i="59"/>
  <c r="K71" i="59"/>
  <c r="N70" i="59"/>
  <c r="M70" i="59"/>
  <c r="L70" i="59"/>
  <c r="K70" i="59"/>
  <c r="N69" i="59"/>
  <c r="M69" i="59"/>
  <c r="L69" i="59"/>
  <c r="K69" i="59"/>
  <c r="N68" i="59"/>
  <c r="M68" i="59"/>
  <c r="L68" i="59"/>
  <c r="K68" i="59"/>
  <c r="N67" i="59"/>
  <c r="M67" i="59"/>
  <c r="L67" i="59"/>
  <c r="K67" i="59"/>
  <c r="N66" i="59"/>
  <c r="M66" i="59"/>
  <c r="L66" i="59"/>
  <c r="K66" i="59"/>
  <c r="N65" i="59"/>
  <c r="M65" i="59"/>
  <c r="L65" i="59"/>
  <c r="K65" i="59"/>
  <c r="N64" i="59"/>
  <c r="M64" i="59"/>
  <c r="L64" i="59"/>
  <c r="K64" i="59"/>
  <c r="N63" i="59"/>
  <c r="M63" i="59"/>
  <c r="L63" i="59"/>
  <c r="K63" i="59"/>
  <c r="N62" i="59"/>
  <c r="M62" i="59"/>
  <c r="L62" i="59"/>
  <c r="K62" i="59"/>
  <c r="N61" i="59"/>
  <c r="M61" i="59"/>
  <c r="L61" i="59"/>
  <c r="K61" i="59"/>
  <c r="N60" i="59"/>
  <c r="M60" i="59"/>
  <c r="L60" i="59"/>
  <c r="K60" i="59"/>
  <c r="N59" i="59"/>
  <c r="M59" i="59"/>
  <c r="L59" i="59"/>
  <c r="K59" i="59"/>
  <c r="N58" i="59"/>
  <c r="M58" i="59"/>
  <c r="L58" i="59"/>
  <c r="K58" i="59"/>
  <c r="N57" i="59"/>
  <c r="M57" i="59"/>
  <c r="L57" i="59"/>
  <c r="K57" i="59"/>
  <c r="N56" i="59"/>
  <c r="M56" i="59"/>
  <c r="L56" i="59"/>
  <c r="K56" i="59"/>
  <c r="N55" i="59"/>
  <c r="M55" i="59"/>
  <c r="L55" i="59"/>
  <c r="K55" i="59"/>
  <c r="N54" i="59"/>
  <c r="M54" i="59"/>
  <c r="L54" i="59"/>
  <c r="K54" i="59"/>
  <c r="N53" i="59"/>
  <c r="M53" i="59"/>
  <c r="L53" i="59"/>
  <c r="K53" i="59"/>
  <c r="N52" i="59"/>
  <c r="M52" i="59"/>
  <c r="L52" i="59"/>
  <c r="K52" i="59"/>
  <c r="N51" i="59"/>
  <c r="M51" i="59"/>
  <c r="L51" i="59"/>
  <c r="K51" i="59"/>
  <c r="N50" i="59"/>
  <c r="M50" i="59"/>
  <c r="L50" i="59"/>
  <c r="K50" i="59"/>
  <c r="N49" i="59"/>
  <c r="M49" i="59"/>
  <c r="L49" i="59"/>
  <c r="K49" i="59"/>
  <c r="N48" i="59"/>
  <c r="M48" i="59"/>
  <c r="L48" i="59"/>
  <c r="K48" i="59"/>
  <c r="N47" i="59"/>
  <c r="M47" i="59"/>
  <c r="L47" i="59"/>
  <c r="K47" i="59"/>
  <c r="N46" i="59"/>
  <c r="M46" i="59"/>
  <c r="L46" i="59"/>
  <c r="K46" i="59"/>
  <c r="N45" i="59"/>
  <c r="M45" i="59"/>
  <c r="L45" i="59"/>
  <c r="K45" i="59"/>
  <c r="N44" i="59"/>
  <c r="M44" i="59"/>
  <c r="L44" i="59"/>
  <c r="K44" i="59"/>
  <c r="N43" i="59"/>
  <c r="M43" i="59"/>
  <c r="L43" i="59"/>
  <c r="K43" i="59"/>
  <c r="N42" i="59"/>
  <c r="M42" i="59"/>
  <c r="L42" i="59"/>
  <c r="K42" i="59"/>
  <c r="N41" i="59"/>
  <c r="M41" i="59"/>
  <c r="L41" i="59"/>
  <c r="K41" i="59"/>
  <c r="N40" i="59"/>
  <c r="M40" i="59"/>
  <c r="L40" i="59"/>
  <c r="K40" i="59"/>
  <c r="N39" i="59"/>
  <c r="M39" i="59"/>
  <c r="L39" i="59"/>
  <c r="K39" i="59"/>
  <c r="N38" i="59"/>
  <c r="M38" i="59"/>
  <c r="L38" i="59"/>
  <c r="K38" i="59"/>
  <c r="N37" i="59"/>
  <c r="M37" i="59"/>
  <c r="L37" i="59"/>
  <c r="K37" i="59"/>
  <c r="N36" i="59"/>
  <c r="M36" i="59"/>
  <c r="L36" i="59"/>
  <c r="K36" i="59"/>
  <c r="N35" i="59"/>
  <c r="M35" i="59"/>
  <c r="L35" i="59"/>
  <c r="K35" i="59"/>
  <c r="N34" i="59"/>
  <c r="M34" i="59"/>
  <c r="L34" i="59"/>
  <c r="K34" i="59"/>
  <c r="N33" i="59"/>
  <c r="M33" i="59"/>
  <c r="L33" i="59"/>
  <c r="K33" i="59"/>
  <c r="N32" i="59"/>
  <c r="M32" i="59"/>
  <c r="L32" i="59"/>
  <c r="K32" i="59"/>
  <c r="N31" i="59"/>
  <c r="M31" i="59"/>
  <c r="L31" i="59"/>
  <c r="K31" i="59"/>
  <c r="N29" i="59"/>
  <c r="M29" i="59"/>
  <c r="L29" i="59"/>
  <c r="K29" i="59"/>
  <c r="N28" i="59"/>
  <c r="M28" i="59"/>
  <c r="L28" i="59"/>
  <c r="K28" i="59"/>
  <c r="N27" i="59"/>
  <c r="M27" i="59"/>
  <c r="L27" i="59"/>
  <c r="K27" i="59"/>
  <c r="N26" i="59"/>
  <c r="M26" i="59"/>
  <c r="L26" i="59"/>
  <c r="K26" i="59"/>
  <c r="N25" i="59"/>
  <c r="M25" i="59"/>
  <c r="L25" i="59"/>
  <c r="K25" i="59"/>
  <c r="N24" i="59"/>
  <c r="M24" i="59"/>
  <c r="L24" i="59"/>
  <c r="K24" i="59"/>
  <c r="N23" i="59"/>
  <c r="M23" i="59"/>
  <c r="L23" i="59"/>
  <c r="K23" i="59"/>
  <c r="N22" i="59"/>
  <c r="M22" i="59"/>
  <c r="L22" i="59"/>
  <c r="K22" i="59"/>
  <c r="N21" i="59"/>
  <c r="M21" i="59"/>
  <c r="L21" i="59"/>
  <c r="K21" i="59"/>
  <c r="N20" i="59"/>
  <c r="M20" i="59"/>
  <c r="L20" i="59"/>
  <c r="K20" i="59"/>
  <c r="N19" i="59"/>
  <c r="M19" i="59"/>
  <c r="L19" i="59"/>
  <c r="K19" i="59"/>
  <c r="N18" i="59"/>
  <c r="M18" i="59"/>
  <c r="L18" i="59"/>
  <c r="K18" i="59"/>
  <c r="N17" i="59"/>
  <c r="M17" i="59"/>
  <c r="L17" i="59"/>
  <c r="K17" i="59"/>
  <c r="N16" i="59"/>
  <c r="M16" i="59"/>
  <c r="L16" i="59"/>
  <c r="K16" i="59"/>
  <c r="N15" i="59"/>
  <c r="M15" i="59"/>
  <c r="L15" i="59"/>
  <c r="K15" i="59"/>
  <c r="N14" i="59"/>
  <c r="M14" i="59"/>
  <c r="L14" i="59"/>
  <c r="K14" i="59"/>
  <c r="N13" i="59"/>
  <c r="M13" i="59"/>
  <c r="L13" i="59"/>
  <c r="K13" i="59"/>
  <c r="N12" i="59"/>
  <c r="M12" i="59"/>
  <c r="L12" i="59"/>
  <c r="K12" i="59"/>
  <c r="N11" i="59"/>
  <c r="M11" i="59"/>
  <c r="L11" i="59"/>
  <c r="K11" i="59"/>
  <c r="N10" i="59"/>
  <c r="M10" i="59"/>
  <c r="L10" i="59"/>
  <c r="K10" i="59"/>
  <c r="N9" i="59"/>
  <c r="M9" i="59"/>
  <c r="L9" i="59"/>
  <c r="K9" i="59"/>
  <c r="N8" i="59"/>
  <c r="M8" i="59"/>
  <c r="L8" i="59"/>
  <c r="K8" i="59"/>
  <c r="N7" i="59"/>
  <c r="M7" i="59"/>
  <c r="L7" i="59"/>
  <c r="K7" i="59"/>
  <c r="A3" i="54"/>
  <c r="A2" i="53"/>
  <c r="B38" i="51"/>
  <c r="C38" i="51"/>
  <c r="D38" i="51"/>
  <c r="E38" i="51"/>
  <c r="F38" i="51"/>
  <c r="C8" i="17"/>
  <c r="D8" i="17"/>
  <c r="D9" i="17"/>
  <c r="D10" i="17"/>
  <c r="D74" i="4"/>
  <c r="E74" i="4"/>
  <c r="A2" i="55"/>
  <c r="E21" i="54"/>
  <c r="D21" i="54"/>
  <c r="C21" i="54"/>
  <c r="B21" i="54"/>
  <c r="E20" i="54"/>
  <c r="D20" i="54"/>
  <c r="C20" i="54"/>
  <c r="B20" i="54"/>
  <c r="E18" i="54"/>
  <c r="D18" i="54"/>
  <c r="C18" i="54"/>
  <c r="B18" i="54"/>
  <c r="E17" i="54"/>
  <c r="D17" i="54"/>
  <c r="C17" i="54"/>
  <c r="B17" i="54"/>
  <c r="E15" i="54"/>
  <c r="D15" i="54"/>
  <c r="C15" i="54"/>
  <c r="B15" i="54"/>
  <c r="E14" i="54"/>
  <c r="D14" i="54"/>
  <c r="C14" i="54"/>
  <c r="B14" i="54"/>
  <c r="E12" i="54"/>
  <c r="D12" i="54"/>
  <c r="C12" i="54"/>
  <c r="B12" i="54"/>
  <c r="E11" i="54"/>
  <c r="D11" i="54"/>
  <c r="C11" i="54"/>
  <c r="B11" i="54"/>
  <c r="E11" i="53"/>
  <c r="D11" i="53"/>
  <c r="C11" i="53"/>
  <c r="B11" i="53"/>
  <c r="E10" i="53"/>
  <c r="D10" i="53"/>
  <c r="C10" i="53"/>
  <c r="B10" i="53"/>
  <c r="E8" i="53"/>
  <c r="D8" i="53"/>
  <c r="C8" i="53"/>
  <c r="B8" i="53"/>
  <c r="E7" i="53"/>
  <c r="D7" i="53"/>
  <c r="C7" i="53"/>
  <c r="B7" i="53"/>
  <c r="A2" i="52"/>
  <c r="F172" i="52"/>
  <c r="F171" i="52"/>
  <c r="F170" i="52"/>
  <c r="F169" i="52"/>
  <c r="F168" i="52"/>
  <c r="F167" i="52"/>
  <c r="F166" i="52"/>
  <c r="F165" i="52"/>
  <c r="F164" i="52"/>
  <c r="F163" i="52"/>
  <c r="F162" i="52"/>
  <c r="F161" i="52"/>
  <c r="F160" i="52"/>
  <c r="F159" i="52"/>
  <c r="F158" i="52"/>
  <c r="F157" i="52"/>
  <c r="F155" i="52"/>
  <c r="F154" i="52"/>
  <c r="F153" i="52"/>
  <c r="F152" i="52"/>
  <c r="F151" i="52"/>
  <c r="F150" i="52"/>
  <c r="F149" i="52"/>
  <c r="F148" i="52"/>
  <c r="F147" i="52"/>
  <c r="F146" i="52"/>
  <c r="F145" i="52"/>
  <c r="F144" i="52"/>
  <c r="F143" i="52"/>
  <c r="F142" i="52"/>
  <c r="F141" i="52"/>
  <c r="F140" i="52"/>
  <c r="F139" i="52"/>
  <c r="F138" i="52"/>
  <c r="F137" i="52"/>
  <c r="F135" i="52"/>
  <c r="F134" i="52"/>
  <c r="F133" i="52"/>
  <c r="F132" i="52"/>
  <c r="F131" i="52"/>
  <c r="F130" i="52"/>
  <c r="F129" i="52"/>
  <c r="F128" i="52"/>
  <c r="F127" i="52"/>
  <c r="F126" i="52"/>
  <c r="F125" i="52"/>
  <c r="F124" i="52"/>
  <c r="F123" i="52"/>
  <c r="F122" i="52"/>
  <c r="F121" i="52"/>
  <c r="F120" i="52"/>
  <c r="F119" i="52"/>
  <c r="F118" i="52"/>
  <c r="F117" i="52"/>
  <c r="F116" i="52"/>
  <c r="F115" i="52"/>
  <c r="F114" i="52"/>
  <c r="F113" i="52"/>
  <c r="F112" i="52"/>
  <c r="F111" i="52"/>
  <c r="F110" i="52"/>
  <c r="F109" i="52"/>
  <c r="F108" i="52"/>
  <c r="F107" i="52"/>
  <c r="F106" i="52"/>
  <c r="F105" i="52"/>
  <c r="F104" i="52"/>
  <c r="F103" i="52"/>
  <c r="F101" i="52"/>
  <c r="F100" i="52"/>
  <c r="F99" i="52"/>
  <c r="F98" i="52"/>
  <c r="F97" i="52"/>
  <c r="F96" i="52"/>
  <c r="F95" i="52"/>
  <c r="F94" i="52"/>
  <c r="F93" i="52"/>
  <c r="F92" i="52"/>
  <c r="F91" i="52"/>
  <c r="F89" i="52"/>
  <c r="F88" i="52"/>
  <c r="F87" i="52"/>
  <c r="F86" i="52"/>
  <c r="F85" i="52"/>
  <c r="F84" i="52"/>
  <c r="F83" i="52"/>
  <c r="F82" i="52"/>
  <c r="F81" i="52"/>
  <c r="F80" i="52"/>
  <c r="F79" i="52"/>
  <c r="F78" i="52"/>
  <c r="F77" i="52"/>
  <c r="F76" i="52"/>
  <c r="F74" i="52"/>
  <c r="F73" i="52"/>
  <c r="F72" i="52"/>
  <c r="F71" i="52"/>
  <c r="F70" i="52"/>
  <c r="F69" i="52"/>
  <c r="F68" i="52"/>
  <c r="F67" i="52"/>
  <c r="F66" i="52"/>
  <c r="F65" i="52"/>
  <c r="F63" i="52"/>
  <c r="F62" i="52"/>
  <c r="F61" i="52"/>
  <c r="F60" i="52"/>
  <c r="F59" i="52"/>
  <c r="F58" i="52"/>
  <c r="F57" i="52"/>
  <c r="F56" i="52"/>
  <c r="F55" i="52"/>
  <c r="F54" i="52"/>
  <c r="F53" i="52"/>
  <c r="F52" i="52"/>
  <c r="F51" i="52"/>
  <c r="F50" i="52"/>
  <c r="F49" i="52"/>
  <c r="F47" i="52"/>
  <c r="F46" i="52"/>
  <c r="F45" i="52"/>
  <c r="F44" i="52"/>
  <c r="F43" i="52"/>
  <c r="F42" i="52"/>
  <c r="F41" i="52"/>
  <c r="F40" i="52"/>
  <c r="F39" i="52"/>
  <c r="F38" i="52"/>
  <c r="F37" i="52"/>
  <c r="F36" i="52"/>
  <c r="F34" i="52"/>
  <c r="F33" i="52"/>
  <c r="F31" i="52"/>
  <c r="F30" i="52"/>
  <c r="F29" i="52"/>
  <c r="F28" i="52"/>
  <c r="F27" i="52"/>
  <c r="F26" i="52"/>
  <c r="F25" i="52"/>
  <c r="F24" i="52"/>
  <c r="F23" i="52"/>
  <c r="F22" i="52"/>
  <c r="F21" i="52"/>
  <c r="F20" i="52"/>
  <c r="F19" i="52"/>
  <c r="F18" i="52"/>
  <c r="F17" i="52"/>
  <c r="F16" i="52"/>
  <c r="F15" i="52"/>
  <c r="F14" i="52"/>
  <c r="F13" i="52"/>
  <c r="F12" i="52"/>
  <c r="F11" i="52"/>
  <c r="F9" i="52"/>
  <c r="E172" i="52"/>
  <c r="E171" i="52"/>
  <c r="E170" i="52"/>
  <c r="E169" i="52"/>
  <c r="E168" i="52"/>
  <c r="E167" i="52"/>
  <c r="E166" i="52"/>
  <c r="E165" i="52"/>
  <c r="E164" i="52"/>
  <c r="E163" i="52"/>
  <c r="E162" i="52"/>
  <c r="E161" i="52"/>
  <c r="E160" i="52"/>
  <c r="E159" i="52"/>
  <c r="E158" i="52"/>
  <c r="E157" i="52"/>
  <c r="E155" i="52"/>
  <c r="E154" i="52"/>
  <c r="E153" i="52"/>
  <c r="E152" i="52"/>
  <c r="E151" i="52"/>
  <c r="E150" i="52"/>
  <c r="E149" i="52"/>
  <c r="E148" i="52"/>
  <c r="E147" i="52"/>
  <c r="E146" i="52"/>
  <c r="E145" i="52"/>
  <c r="E144" i="52"/>
  <c r="E143" i="52"/>
  <c r="E142" i="52"/>
  <c r="E141" i="52"/>
  <c r="E140" i="52"/>
  <c r="E139" i="52"/>
  <c r="E138" i="52"/>
  <c r="E137" i="52"/>
  <c r="E135" i="52"/>
  <c r="E134" i="52"/>
  <c r="E133" i="52"/>
  <c r="E132" i="52"/>
  <c r="E131" i="52"/>
  <c r="E130" i="52"/>
  <c r="E129" i="52"/>
  <c r="E128" i="52"/>
  <c r="E127" i="52"/>
  <c r="E126" i="52"/>
  <c r="E125" i="52"/>
  <c r="E124" i="52"/>
  <c r="E123" i="52"/>
  <c r="E122" i="52"/>
  <c r="E121" i="52"/>
  <c r="E120" i="52"/>
  <c r="E119" i="52"/>
  <c r="E118" i="52"/>
  <c r="E117" i="52"/>
  <c r="E116" i="52"/>
  <c r="E115" i="52"/>
  <c r="E114" i="52"/>
  <c r="E113" i="52"/>
  <c r="E112" i="52"/>
  <c r="E111" i="52"/>
  <c r="E110" i="52"/>
  <c r="E109" i="52"/>
  <c r="E108" i="52"/>
  <c r="E107" i="52"/>
  <c r="E106" i="52"/>
  <c r="E105" i="52"/>
  <c r="E104" i="52"/>
  <c r="E103" i="52"/>
  <c r="E101" i="52"/>
  <c r="E100" i="52"/>
  <c r="E99" i="52"/>
  <c r="E98" i="52"/>
  <c r="E97" i="52"/>
  <c r="E96" i="52"/>
  <c r="E95" i="52"/>
  <c r="E94" i="52"/>
  <c r="E93" i="52"/>
  <c r="E92" i="52"/>
  <c r="E91" i="52"/>
  <c r="E89" i="52"/>
  <c r="E88" i="52"/>
  <c r="E87" i="52"/>
  <c r="E86" i="52"/>
  <c r="E85" i="52"/>
  <c r="E84" i="52"/>
  <c r="E83" i="52"/>
  <c r="E82" i="52"/>
  <c r="E81" i="52"/>
  <c r="E80" i="52"/>
  <c r="E79" i="52"/>
  <c r="E78" i="52"/>
  <c r="E77" i="52"/>
  <c r="E76" i="52"/>
  <c r="E74" i="52"/>
  <c r="E73" i="52"/>
  <c r="E72" i="52"/>
  <c r="E71" i="52"/>
  <c r="E70" i="52"/>
  <c r="E69" i="52"/>
  <c r="E68" i="52"/>
  <c r="E67" i="52"/>
  <c r="E66" i="52"/>
  <c r="E65" i="52"/>
  <c r="E63" i="52"/>
  <c r="E62" i="52"/>
  <c r="E61" i="52"/>
  <c r="E60" i="52"/>
  <c r="E59" i="52"/>
  <c r="E58" i="52"/>
  <c r="E57" i="52"/>
  <c r="E56" i="52"/>
  <c r="E55" i="52"/>
  <c r="E54" i="52"/>
  <c r="E53" i="52"/>
  <c r="E52" i="52"/>
  <c r="E51" i="52"/>
  <c r="E50" i="52"/>
  <c r="E49" i="52"/>
  <c r="E47" i="52"/>
  <c r="E46" i="52"/>
  <c r="E45" i="52"/>
  <c r="E44" i="52"/>
  <c r="E43" i="52"/>
  <c r="E42" i="52"/>
  <c r="E41" i="52"/>
  <c r="E40" i="52"/>
  <c r="E39" i="52"/>
  <c r="E38" i="52"/>
  <c r="E37" i="52"/>
  <c r="E36" i="52"/>
  <c r="E34" i="52"/>
  <c r="E33" i="52"/>
  <c r="E31" i="52"/>
  <c r="E30" i="52"/>
  <c r="E29" i="52"/>
  <c r="E28" i="52"/>
  <c r="E27" i="52"/>
  <c r="E26" i="52"/>
  <c r="E25" i="52"/>
  <c r="E24" i="52"/>
  <c r="E23" i="52"/>
  <c r="E22" i="52"/>
  <c r="E21" i="52"/>
  <c r="E20" i="52"/>
  <c r="E19" i="52"/>
  <c r="E18" i="52"/>
  <c r="E17" i="52"/>
  <c r="E16" i="52"/>
  <c r="E15" i="52"/>
  <c r="E14" i="52"/>
  <c r="E13" i="52"/>
  <c r="E12" i="52"/>
  <c r="E11" i="52"/>
  <c r="E9" i="52"/>
  <c r="D172" i="52"/>
  <c r="D171" i="52"/>
  <c r="D170" i="52"/>
  <c r="D169" i="52"/>
  <c r="D168" i="52"/>
  <c r="D167" i="52"/>
  <c r="D166" i="52"/>
  <c r="D165" i="52"/>
  <c r="D164" i="52"/>
  <c r="D163" i="52"/>
  <c r="D162" i="52"/>
  <c r="D161" i="52"/>
  <c r="D160" i="52"/>
  <c r="D159" i="52"/>
  <c r="D158" i="52"/>
  <c r="D157" i="52"/>
  <c r="D155" i="52"/>
  <c r="D154" i="52"/>
  <c r="D153" i="52"/>
  <c r="D152" i="52"/>
  <c r="D151" i="52"/>
  <c r="D150" i="52"/>
  <c r="D149" i="52"/>
  <c r="D148" i="52"/>
  <c r="D147" i="52"/>
  <c r="D146" i="52"/>
  <c r="D145" i="52"/>
  <c r="D144" i="52"/>
  <c r="D143" i="52"/>
  <c r="D142" i="52"/>
  <c r="D141" i="52"/>
  <c r="D140" i="52"/>
  <c r="D139" i="52"/>
  <c r="D138" i="52"/>
  <c r="D137"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11" i="52"/>
  <c r="D110" i="52"/>
  <c r="D109" i="52"/>
  <c r="D108" i="52"/>
  <c r="D107" i="52"/>
  <c r="D106" i="52"/>
  <c r="D105" i="52"/>
  <c r="D104" i="52"/>
  <c r="D103" i="52"/>
  <c r="D101" i="52"/>
  <c r="D100" i="52"/>
  <c r="D99" i="52"/>
  <c r="D98" i="52"/>
  <c r="D97" i="52"/>
  <c r="D96" i="52"/>
  <c r="D95" i="52"/>
  <c r="D94" i="52"/>
  <c r="D93" i="52"/>
  <c r="D92" i="52"/>
  <c r="D91" i="52"/>
  <c r="D89" i="52"/>
  <c r="D88" i="52"/>
  <c r="D87" i="52"/>
  <c r="D86" i="52"/>
  <c r="D85" i="52"/>
  <c r="D84" i="52"/>
  <c r="D83" i="52"/>
  <c r="D82" i="52"/>
  <c r="D81" i="52"/>
  <c r="D80" i="52"/>
  <c r="D79" i="52"/>
  <c r="D78" i="52"/>
  <c r="D77" i="52"/>
  <c r="D76" i="52"/>
  <c r="D74" i="52"/>
  <c r="D73" i="52"/>
  <c r="D72" i="52"/>
  <c r="D71" i="52"/>
  <c r="D70" i="52"/>
  <c r="D69" i="52"/>
  <c r="D68" i="52"/>
  <c r="D67" i="52"/>
  <c r="D66" i="52"/>
  <c r="D65" i="52"/>
  <c r="D63" i="52"/>
  <c r="D62" i="52"/>
  <c r="D61" i="52"/>
  <c r="D60" i="52"/>
  <c r="D59" i="52"/>
  <c r="D58" i="52"/>
  <c r="D57" i="52"/>
  <c r="D56" i="52"/>
  <c r="D55" i="52"/>
  <c r="D54" i="52"/>
  <c r="D53" i="52"/>
  <c r="D52" i="52"/>
  <c r="D51" i="52"/>
  <c r="D50" i="52"/>
  <c r="D49" i="52"/>
  <c r="D47" i="52"/>
  <c r="D46" i="52"/>
  <c r="D45" i="52"/>
  <c r="D44" i="52"/>
  <c r="D43" i="52"/>
  <c r="D42" i="52"/>
  <c r="D41" i="52"/>
  <c r="D40" i="52"/>
  <c r="D39" i="52"/>
  <c r="D38" i="52"/>
  <c r="D37" i="52"/>
  <c r="D36" i="52"/>
  <c r="D34" i="52"/>
  <c r="D33" i="52"/>
  <c r="D31" i="52"/>
  <c r="D30" i="52"/>
  <c r="D29" i="52"/>
  <c r="D28" i="52"/>
  <c r="D27" i="52"/>
  <c r="D26" i="52"/>
  <c r="D25" i="52"/>
  <c r="D24" i="52"/>
  <c r="D23" i="52"/>
  <c r="D22" i="52"/>
  <c r="D21" i="52"/>
  <c r="D20" i="52"/>
  <c r="D19" i="52"/>
  <c r="D18" i="52"/>
  <c r="D17" i="52"/>
  <c r="D16" i="52"/>
  <c r="D15" i="52"/>
  <c r="D14" i="52"/>
  <c r="D13" i="52"/>
  <c r="D12" i="52"/>
  <c r="D11" i="52"/>
  <c r="D9" i="52"/>
  <c r="C172" i="52"/>
  <c r="C171" i="52"/>
  <c r="C170" i="52"/>
  <c r="C169" i="52"/>
  <c r="C168" i="52"/>
  <c r="C167" i="52"/>
  <c r="C166" i="52"/>
  <c r="C165" i="52"/>
  <c r="C164" i="52"/>
  <c r="C163" i="52"/>
  <c r="C162" i="52"/>
  <c r="C161" i="52"/>
  <c r="C160" i="52"/>
  <c r="C159" i="52"/>
  <c r="C158" i="52"/>
  <c r="C157" i="52"/>
  <c r="C155" i="52"/>
  <c r="C154" i="52"/>
  <c r="C153" i="52"/>
  <c r="C152" i="52"/>
  <c r="C151" i="52"/>
  <c r="C150" i="52"/>
  <c r="C149" i="52"/>
  <c r="C148" i="52"/>
  <c r="C147" i="52"/>
  <c r="C146" i="52"/>
  <c r="C145" i="52"/>
  <c r="C144" i="52"/>
  <c r="C143" i="52"/>
  <c r="C142" i="52"/>
  <c r="C141" i="52"/>
  <c r="C140" i="52"/>
  <c r="C139" i="52"/>
  <c r="C138" i="52"/>
  <c r="C137" i="52"/>
  <c r="C135" i="52"/>
  <c r="C134" i="52"/>
  <c r="C133" i="52"/>
  <c r="C132" i="52"/>
  <c r="C131" i="52"/>
  <c r="C130" i="52"/>
  <c r="C129" i="52"/>
  <c r="C128" i="52"/>
  <c r="C127" i="52"/>
  <c r="C126" i="52"/>
  <c r="C125" i="52"/>
  <c r="C124" i="52"/>
  <c r="C123" i="52"/>
  <c r="C122" i="52"/>
  <c r="C121" i="52"/>
  <c r="C120" i="52"/>
  <c r="C119" i="52"/>
  <c r="C118" i="52"/>
  <c r="C117" i="52"/>
  <c r="C116" i="52"/>
  <c r="C115" i="52"/>
  <c r="C114" i="52"/>
  <c r="C113" i="52"/>
  <c r="C112" i="52"/>
  <c r="C111" i="52"/>
  <c r="C110" i="52"/>
  <c r="C109" i="52"/>
  <c r="C108" i="52"/>
  <c r="C107" i="52"/>
  <c r="C106" i="52"/>
  <c r="C105" i="52"/>
  <c r="C104" i="52"/>
  <c r="C103" i="52"/>
  <c r="C101" i="52"/>
  <c r="C100" i="52"/>
  <c r="C99" i="52"/>
  <c r="C98" i="52"/>
  <c r="C97" i="52"/>
  <c r="C96" i="52"/>
  <c r="C95" i="52"/>
  <c r="C94" i="52"/>
  <c r="C93" i="52"/>
  <c r="C92" i="52"/>
  <c r="C91" i="52"/>
  <c r="C89" i="52"/>
  <c r="C88" i="52"/>
  <c r="C87" i="52"/>
  <c r="C86" i="52"/>
  <c r="C85" i="52"/>
  <c r="C84" i="52"/>
  <c r="C83" i="52"/>
  <c r="C82" i="52"/>
  <c r="C81" i="52"/>
  <c r="C80" i="52"/>
  <c r="C79" i="52"/>
  <c r="C78" i="52"/>
  <c r="C77" i="52"/>
  <c r="C76" i="52"/>
  <c r="C74" i="52"/>
  <c r="C73" i="52"/>
  <c r="C72" i="52"/>
  <c r="C71" i="52"/>
  <c r="C70" i="52"/>
  <c r="C69" i="52"/>
  <c r="C68" i="52"/>
  <c r="C67" i="52"/>
  <c r="C66" i="52"/>
  <c r="C65" i="52"/>
  <c r="C63" i="52"/>
  <c r="C62" i="52"/>
  <c r="C61" i="52"/>
  <c r="C60" i="52"/>
  <c r="C59" i="52"/>
  <c r="C58" i="52"/>
  <c r="C57" i="52"/>
  <c r="C56" i="52"/>
  <c r="C55" i="52"/>
  <c r="C54" i="52"/>
  <c r="C53" i="52"/>
  <c r="C52" i="52"/>
  <c r="C51" i="52"/>
  <c r="C50" i="52"/>
  <c r="C49" i="52"/>
  <c r="C47" i="52"/>
  <c r="C46" i="52"/>
  <c r="C45" i="52"/>
  <c r="C44" i="52"/>
  <c r="C43" i="52"/>
  <c r="C42" i="52"/>
  <c r="C41" i="52"/>
  <c r="C40" i="52"/>
  <c r="C39" i="52"/>
  <c r="C38" i="52"/>
  <c r="C37" i="52"/>
  <c r="C36" i="52"/>
  <c r="C34" i="52"/>
  <c r="C33" i="52"/>
  <c r="C31" i="52"/>
  <c r="C30" i="52"/>
  <c r="C29" i="52"/>
  <c r="C28" i="52"/>
  <c r="C27" i="52"/>
  <c r="C26" i="52"/>
  <c r="C25" i="52"/>
  <c r="C24" i="52"/>
  <c r="C23" i="52"/>
  <c r="C22" i="52"/>
  <c r="C21" i="52"/>
  <c r="C20" i="52"/>
  <c r="C19" i="52"/>
  <c r="C18" i="52"/>
  <c r="C17" i="52"/>
  <c r="C16" i="52"/>
  <c r="C15" i="52"/>
  <c r="C14" i="52"/>
  <c r="C13" i="52"/>
  <c r="C12" i="52"/>
  <c r="C11" i="52"/>
  <c r="C9" i="52"/>
  <c r="B172" i="52"/>
  <c r="B74" i="52"/>
  <c r="B171" i="52"/>
  <c r="B170" i="52"/>
  <c r="B169" i="52"/>
  <c r="B168" i="52"/>
  <c r="B167" i="52"/>
  <c r="B166" i="52"/>
  <c r="B165" i="52"/>
  <c r="B164" i="52"/>
  <c r="B163" i="52"/>
  <c r="B162" i="52"/>
  <c r="B161" i="52"/>
  <c r="B160" i="52"/>
  <c r="B159" i="52"/>
  <c r="B158" i="52"/>
  <c r="B157" i="52"/>
  <c r="B155" i="52"/>
  <c r="B154" i="52"/>
  <c r="B153" i="52"/>
  <c r="B152" i="52"/>
  <c r="B151" i="52"/>
  <c r="B150" i="52"/>
  <c r="B149" i="52"/>
  <c r="B148" i="52"/>
  <c r="B147" i="52"/>
  <c r="B146" i="52"/>
  <c r="B145" i="52"/>
  <c r="B144" i="52"/>
  <c r="B143" i="52"/>
  <c r="B142" i="52"/>
  <c r="B141" i="52"/>
  <c r="B140" i="52"/>
  <c r="B139" i="52"/>
  <c r="B138" i="52"/>
  <c r="B137" i="52"/>
  <c r="B135" i="52"/>
  <c r="B134" i="52"/>
  <c r="B133" i="52"/>
  <c r="B132" i="52"/>
  <c r="B131" i="52"/>
  <c r="B130" i="52"/>
  <c r="B129" i="52"/>
  <c r="B128" i="52"/>
  <c r="B127" i="52"/>
  <c r="B126" i="52"/>
  <c r="B125" i="52"/>
  <c r="B124" i="52"/>
  <c r="B123" i="52"/>
  <c r="B122" i="52"/>
  <c r="B121" i="52"/>
  <c r="B120" i="52"/>
  <c r="B119" i="52"/>
  <c r="B118" i="52"/>
  <c r="B117" i="52"/>
  <c r="B116" i="52"/>
  <c r="B115" i="52"/>
  <c r="B114" i="52"/>
  <c r="B113" i="52"/>
  <c r="B112" i="52"/>
  <c r="B111" i="52"/>
  <c r="B110" i="52"/>
  <c r="B109" i="52"/>
  <c r="B108" i="52"/>
  <c r="B107" i="52"/>
  <c r="B106" i="52"/>
  <c r="B105" i="52"/>
  <c r="B104" i="52"/>
  <c r="B103" i="52"/>
  <c r="B101" i="52"/>
  <c r="B100" i="52"/>
  <c r="B99" i="52"/>
  <c r="B98" i="52"/>
  <c r="B97" i="52"/>
  <c r="B96" i="52"/>
  <c r="B95" i="52"/>
  <c r="B94" i="52"/>
  <c r="B93" i="52"/>
  <c r="B92" i="52"/>
  <c r="B91" i="52"/>
  <c r="B89" i="52"/>
  <c r="B88" i="52"/>
  <c r="B87" i="52"/>
  <c r="B86" i="52"/>
  <c r="B85" i="52"/>
  <c r="B84" i="52"/>
  <c r="B83" i="52"/>
  <c r="B82" i="52"/>
  <c r="B81" i="52"/>
  <c r="B80" i="52"/>
  <c r="B79" i="52"/>
  <c r="B78" i="52"/>
  <c r="B77" i="52"/>
  <c r="B76" i="52"/>
  <c r="B73" i="52"/>
  <c r="B72" i="52"/>
  <c r="B71" i="52"/>
  <c r="B70" i="52"/>
  <c r="J70" i="52" s="1"/>
  <c r="B69" i="52"/>
  <c r="J69" i="52" s="1"/>
  <c r="B68" i="52"/>
  <c r="B67" i="52"/>
  <c r="J67" i="52" s="1"/>
  <c r="B66" i="52"/>
  <c r="B65" i="52"/>
  <c r="B63" i="52"/>
  <c r="B62" i="52"/>
  <c r="B61" i="52"/>
  <c r="B60" i="52"/>
  <c r="J60" i="52" s="1"/>
  <c r="B59" i="52"/>
  <c r="B58" i="52"/>
  <c r="B57" i="52"/>
  <c r="J57" i="52" s="1"/>
  <c r="B56" i="52"/>
  <c r="B55" i="52"/>
  <c r="B54" i="52"/>
  <c r="B53" i="52"/>
  <c r="B52" i="52"/>
  <c r="B51" i="52"/>
  <c r="B50" i="52"/>
  <c r="B49" i="52"/>
  <c r="B47" i="52"/>
  <c r="B46" i="52"/>
  <c r="B45" i="52"/>
  <c r="B44" i="52"/>
  <c r="B43" i="52"/>
  <c r="B42" i="52"/>
  <c r="B41" i="52"/>
  <c r="B40" i="52"/>
  <c r="B39" i="52"/>
  <c r="B38" i="52"/>
  <c r="B37" i="52"/>
  <c r="B36" i="52"/>
  <c r="B34" i="52"/>
  <c r="B33" i="52"/>
  <c r="J33" i="52" s="1"/>
  <c r="B31" i="52"/>
  <c r="B30" i="52"/>
  <c r="B29" i="52"/>
  <c r="J29" i="52" s="1"/>
  <c r="B28" i="52"/>
  <c r="B27" i="52"/>
  <c r="B26" i="52"/>
  <c r="B25" i="52"/>
  <c r="B24" i="52"/>
  <c r="B23" i="52"/>
  <c r="B22" i="52"/>
  <c r="B21" i="52"/>
  <c r="J21" i="52" s="1"/>
  <c r="B20" i="52"/>
  <c r="J20" i="52" s="1"/>
  <c r="B19" i="52"/>
  <c r="B18" i="52"/>
  <c r="J18" i="52" s="1"/>
  <c r="B17" i="52"/>
  <c r="J17" i="52" s="1"/>
  <c r="B16" i="52"/>
  <c r="J16" i="52" s="1"/>
  <c r="B15" i="52"/>
  <c r="J15" i="52" s="1"/>
  <c r="B14" i="52"/>
  <c r="B13" i="52"/>
  <c r="J13" i="52" s="1"/>
  <c r="B12" i="52"/>
  <c r="B11" i="52"/>
  <c r="B9" i="52"/>
  <c r="A2" i="51"/>
  <c r="F35" i="51"/>
  <c r="E35" i="51"/>
  <c r="D35" i="51"/>
  <c r="C35" i="51"/>
  <c r="B35" i="51"/>
  <c r="F37" i="51"/>
  <c r="F34" i="51"/>
  <c r="F32" i="51"/>
  <c r="F31" i="51"/>
  <c r="F29" i="51"/>
  <c r="F28" i="51"/>
  <c r="F26" i="51"/>
  <c r="F25" i="51"/>
  <c r="F23" i="51"/>
  <c r="F22" i="51"/>
  <c r="F20" i="51"/>
  <c r="F19" i="51"/>
  <c r="F17" i="51"/>
  <c r="F16" i="51"/>
  <c r="F14" i="51"/>
  <c r="F13" i="51"/>
  <c r="F11" i="51"/>
  <c r="F10" i="51"/>
  <c r="E37" i="51"/>
  <c r="E34" i="51"/>
  <c r="E32" i="51"/>
  <c r="E31" i="51"/>
  <c r="E29" i="51"/>
  <c r="E28" i="51"/>
  <c r="E26" i="51"/>
  <c r="E25" i="51"/>
  <c r="E23" i="51"/>
  <c r="E22" i="51"/>
  <c r="E20" i="51"/>
  <c r="E19" i="51"/>
  <c r="E17" i="51"/>
  <c r="E16" i="51"/>
  <c r="E14" i="51"/>
  <c r="E13" i="51"/>
  <c r="E11" i="51"/>
  <c r="E10" i="51"/>
  <c r="D37" i="51"/>
  <c r="D34" i="51"/>
  <c r="D32" i="51"/>
  <c r="D31" i="51"/>
  <c r="D29" i="51"/>
  <c r="D28" i="51"/>
  <c r="D26" i="51"/>
  <c r="D25" i="51"/>
  <c r="D23" i="51"/>
  <c r="D22" i="51"/>
  <c r="D20" i="51"/>
  <c r="D19" i="51"/>
  <c r="D17" i="51"/>
  <c r="D16" i="51"/>
  <c r="D14" i="51"/>
  <c r="D13" i="51"/>
  <c r="D11" i="51"/>
  <c r="D10" i="51"/>
  <c r="C37" i="51"/>
  <c r="C34" i="51"/>
  <c r="C32" i="51"/>
  <c r="C31" i="51"/>
  <c r="C29" i="51"/>
  <c r="C28" i="51"/>
  <c r="C26" i="51"/>
  <c r="C25" i="51"/>
  <c r="C23" i="51"/>
  <c r="C22" i="51"/>
  <c r="C20" i="51"/>
  <c r="C19" i="51"/>
  <c r="C17" i="51"/>
  <c r="C16" i="51"/>
  <c r="C14" i="51"/>
  <c r="C13" i="51"/>
  <c r="C11" i="51"/>
  <c r="C10" i="51"/>
  <c r="B37" i="51"/>
  <c r="J37" i="51" s="1"/>
  <c r="B34" i="51"/>
  <c r="B32" i="51"/>
  <c r="B31" i="51"/>
  <c r="B29" i="51"/>
  <c r="J29" i="51" s="1"/>
  <c r="B28" i="51"/>
  <c r="B26" i="51"/>
  <c r="B25" i="51"/>
  <c r="B23" i="51"/>
  <c r="B22" i="51"/>
  <c r="J22" i="51" s="1"/>
  <c r="B20" i="51"/>
  <c r="B19" i="51"/>
  <c r="J19" i="51" s="1"/>
  <c r="B17" i="51"/>
  <c r="B16" i="51"/>
  <c r="B14" i="51"/>
  <c r="B13" i="51"/>
  <c r="J13" i="51" s="1"/>
  <c r="B11" i="51"/>
  <c r="B10" i="51"/>
  <c r="J10" i="51" s="1"/>
  <c r="B73" i="16"/>
  <c r="C73" i="16"/>
  <c r="D73" i="16"/>
  <c r="E73" i="16"/>
  <c r="F73" i="16"/>
  <c r="G73" i="16"/>
  <c r="B30" i="56"/>
  <c r="B40" i="56" s="1"/>
  <c r="L3" i="7"/>
  <c r="K3" i="2"/>
  <c r="J3" i="2" s="1"/>
  <c r="I3" i="2" s="1"/>
  <c r="J21" i="38"/>
  <c r="F21" i="38" s="1"/>
  <c r="J20" i="38"/>
  <c r="C20" i="38" s="1"/>
  <c r="J19" i="38"/>
  <c r="J18" i="38"/>
  <c r="D18" i="38" s="1"/>
  <c r="J17" i="38"/>
  <c r="F17" i="38" s="1"/>
  <c r="J16" i="38"/>
  <c r="B16" i="38" s="1"/>
  <c r="J15" i="38"/>
  <c r="E15" i="38" s="1"/>
  <c r="J14" i="38"/>
  <c r="C14" i="38" s="1"/>
  <c r="J13" i="38"/>
  <c r="F13" i="38" s="1"/>
  <c r="J12" i="38"/>
  <c r="J11" i="38"/>
  <c r="D11" i="38" s="1"/>
  <c r="J10" i="38"/>
  <c r="F10" i="38" s="1"/>
  <c r="J9" i="38"/>
  <c r="F9" i="38" s="1"/>
  <c r="J8" i="38"/>
  <c r="B8" i="38" s="1"/>
  <c r="J7" i="38"/>
  <c r="B7" i="38" s="1"/>
  <c r="J6" i="38"/>
  <c r="C6" i="38" s="1"/>
  <c r="J5" i="38"/>
  <c r="F5" i="38" s="1"/>
  <c r="J4" i="38"/>
  <c r="C4" i="38" s="1"/>
  <c r="J3" i="38"/>
  <c r="D3" i="38" s="1"/>
  <c r="J2" i="38"/>
  <c r="C2" i="38" s="1"/>
  <c r="C21" i="38"/>
  <c r="C15" i="38"/>
  <c r="D21" i="38"/>
  <c r="C8" i="14"/>
  <c r="G10" i="47"/>
  <c r="H10" i="47"/>
  <c r="G8" i="47"/>
  <c r="F10" i="47"/>
  <c r="D10" i="4"/>
  <c r="D11" i="4"/>
  <c r="D12" i="4"/>
  <c r="D13" i="4"/>
  <c r="D14" i="4"/>
  <c r="D15" i="4"/>
  <c r="D16" i="4"/>
  <c r="D17" i="4"/>
  <c r="D18" i="4"/>
  <c r="D19" i="4"/>
  <c r="D20" i="4"/>
  <c r="D21" i="4"/>
  <c r="D22" i="4"/>
  <c r="D23" i="4"/>
  <c r="D24" i="4"/>
  <c r="D25" i="4"/>
  <c r="D26" i="4"/>
  <c r="D27" i="4"/>
  <c r="D28" i="4"/>
  <c r="D29" i="4"/>
  <c r="D30" i="4"/>
  <c r="D31"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9" i="4"/>
  <c r="E10" i="4"/>
  <c r="E11" i="4"/>
  <c r="E12" i="4"/>
  <c r="E13" i="4"/>
  <c r="E14" i="4"/>
  <c r="E15" i="4"/>
  <c r="E16" i="4"/>
  <c r="E17" i="4"/>
  <c r="E18" i="4"/>
  <c r="E19" i="4"/>
  <c r="E20" i="4"/>
  <c r="E21" i="4"/>
  <c r="E22" i="4"/>
  <c r="E23" i="4"/>
  <c r="E24" i="4"/>
  <c r="E25" i="4"/>
  <c r="E26" i="4"/>
  <c r="E27" i="4"/>
  <c r="E28" i="4"/>
  <c r="E29" i="4"/>
  <c r="E30" i="4"/>
  <c r="E31"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9" i="4"/>
  <c r="F12" i="15"/>
  <c r="E12" i="15"/>
  <c r="D12" i="15"/>
  <c r="C12" i="15"/>
  <c r="F11" i="15"/>
  <c r="C11" i="15"/>
  <c r="E11" i="15"/>
  <c r="D11" i="15"/>
  <c r="F9" i="15"/>
  <c r="E9" i="15"/>
  <c r="D9" i="15"/>
  <c r="C9" i="15"/>
  <c r="F8" i="15"/>
  <c r="E8" i="15"/>
  <c r="D8" i="15"/>
  <c r="C8" i="15"/>
  <c r="F11" i="22"/>
  <c r="C11" i="22"/>
  <c r="E11" i="22"/>
  <c r="D11" i="22"/>
  <c r="B11" i="22"/>
  <c r="F10" i="22"/>
  <c r="C10" i="22"/>
  <c r="E10" i="22"/>
  <c r="D10" i="22"/>
  <c r="B10" i="22"/>
  <c r="F9" i="22"/>
  <c r="C9" i="22"/>
  <c r="E9" i="22"/>
  <c r="D9" i="22"/>
  <c r="B9" i="22"/>
  <c r="F7" i="22"/>
  <c r="E7" i="22"/>
  <c r="D7" i="22"/>
  <c r="C7" i="22"/>
  <c r="B7" i="22"/>
  <c r="F6" i="22"/>
  <c r="E6" i="22"/>
  <c r="D6" i="22"/>
  <c r="B10" i="16"/>
  <c r="B11" i="16"/>
  <c r="B12" i="16"/>
  <c r="B13" i="16"/>
  <c r="B14" i="16"/>
  <c r="B15" i="16"/>
  <c r="B16" i="16"/>
  <c r="B17" i="16"/>
  <c r="B18" i="16"/>
  <c r="B19" i="16"/>
  <c r="B20" i="16"/>
  <c r="B21" i="16"/>
  <c r="B22" i="16"/>
  <c r="B23" i="16"/>
  <c r="B24" i="16"/>
  <c r="B25" i="16"/>
  <c r="B26" i="16"/>
  <c r="B27" i="16"/>
  <c r="B28" i="16"/>
  <c r="B29" i="16"/>
  <c r="B30" i="16"/>
  <c r="B32" i="16"/>
  <c r="B33" i="16"/>
  <c r="B8" i="15"/>
  <c r="A2" i="26"/>
  <c r="B9" i="15"/>
  <c r="B12" i="15"/>
  <c r="B11" i="15"/>
  <c r="F10" i="17"/>
  <c r="F9" i="17"/>
  <c r="F8" i="17"/>
  <c r="E10" i="17"/>
  <c r="E9" i="17"/>
  <c r="C9" i="17"/>
  <c r="E8" i="17"/>
  <c r="H8" i="17" s="1"/>
  <c r="C10" i="17"/>
  <c r="E17" i="24"/>
  <c r="B17" i="24"/>
  <c r="D17" i="24"/>
  <c r="G17" i="24" s="1"/>
  <c r="C17" i="24"/>
  <c r="E16" i="24"/>
  <c r="D16" i="24"/>
  <c r="C16" i="24"/>
  <c r="B16" i="24"/>
  <c r="E14" i="24"/>
  <c r="D14" i="24"/>
  <c r="C14" i="24"/>
  <c r="B14" i="24"/>
  <c r="E13" i="24"/>
  <c r="D13" i="24"/>
  <c r="C13" i="24"/>
  <c r="B13" i="24"/>
  <c r="E11" i="24"/>
  <c r="D11" i="24"/>
  <c r="B11" i="24"/>
  <c r="C11" i="24"/>
  <c r="E10" i="24"/>
  <c r="D10" i="24"/>
  <c r="B10" i="24"/>
  <c r="C10" i="24"/>
  <c r="E8" i="24"/>
  <c r="D8" i="24"/>
  <c r="C8" i="24"/>
  <c r="B8" i="24"/>
  <c r="E7" i="24"/>
  <c r="D7" i="24"/>
  <c r="B7" i="24"/>
  <c r="C7" i="24"/>
  <c r="G171" i="16"/>
  <c r="F171" i="16"/>
  <c r="E171" i="16"/>
  <c r="D171" i="16"/>
  <c r="C171" i="16"/>
  <c r="B171" i="16"/>
  <c r="G170" i="16"/>
  <c r="F170" i="16"/>
  <c r="E170" i="16"/>
  <c r="D170" i="16"/>
  <c r="C170" i="16"/>
  <c r="G169" i="16"/>
  <c r="F169" i="16"/>
  <c r="E169" i="16"/>
  <c r="D169" i="16"/>
  <c r="C169" i="16"/>
  <c r="G168" i="16"/>
  <c r="F168" i="16"/>
  <c r="E168" i="16"/>
  <c r="D168" i="16"/>
  <c r="C168" i="16"/>
  <c r="G167" i="16"/>
  <c r="F167" i="16"/>
  <c r="E167" i="16"/>
  <c r="D167" i="16"/>
  <c r="C167" i="16"/>
  <c r="G166" i="16"/>
  <c r="F166" i="16"/>
  <c r="E166" i="16"/>
  <c r="D166" i="16"/>
  <c r="C166" i="16"/>
  <c r="G165" i="16"/>
  <c r="F165" i="16"/>
  <c r="E165" i="16"/>
  <c r="D165" i="16"/>
  <c r="C165" i="16"/>
  <c r="G164" i="16"/>
  <c r="F164" i="16"/>
  <c r="E164" i="16"/>
  <c r="D164" i="16"/>
  <c r="C164" i="16"/>
  <c r="G163" i="16"/>
  <c r="F163" i="16"/>
  <c r="E163" i="16"/>
  <c r="D163" i="16"/>
  <c r="C163" i="16"/>
  <c r="G162" i="16"/>
  <c r="F162" i="16"/>
  <c r="E162" i="16"/>
  <c r="D162" i="16"/>
  <c r="C162" i="16"/>
  <c r="G161" i="16"/>
  <c r="F161" i="16"/>
  <c r="E161" i="16"/>
  <c r="D161" i="16"/>
  <c r="C161" i="16"/>
  <c r="G160" i="16"/>
  <c r="F160" i="16"/>
  <c r="E160" i="16"/>
  <c r="D160" i="16"/>
  <c r="C160" i="16"/>
  <c r="G159" i="16"/>
  <c r="F159" i="16"/>
  <c r="E159" i="16"/>
  <c r="D159" i="16"/>
  <c r="C159" i="16"/>
  <c r="G158" i="16"/>
  <c r="F158" i="16"/>
  <c r="E158" i="16"/>
  <c r="D158" i="16"/>
  <c r="C158" i="16"/>
  <c r="G157" i="16"/>
  <c r="F157" i="16"/>
  <c r="E157" i="16"/>
  <c r="D157" i="16"/>
  <c r="C157" i="16"/>
  <c r="G156" i="16"/>
  <c r="F156" i="16"/>
  <c r="E156" i="16"/>
  <c r="D156" i="16"/>
  <c r="C156" i="16"/>
  <c r="G154" i="16"/>
  <c r="F154" i="16"/>
  <c r="E154" i="16"/>
  <c r="D154" i="16"/>
  <c r="C154" i="16"/>
  <c r="G153" i="16"/>
  <c r="F153" i="16"/>
  <c r="E153" i="16"/>
  <c r="D153" i="16"/>
  <c r="C153" i="16"/>
  <c r="G152" i="16"/>
  <c r="F152" i="16"/>
  <c r="E152" i="16"/>
  <c r="D152" i="16"/>
  <c r="C152" i="16"/>
  <c r="G151" i="16"/>
  <c r="F151" i="16"/>
  <c r="E151" i="16"/>
  <c r="D151" i="16"/>
  <c r="C151" i="16"/>
  <c r="G150" i="16"/>
  <c r="F150" i="16"/>
  <c r="E150" i="16"/>
  <c r="D150" i="16"/>
  <c r="C150" i="16"/>
  <c r="G149" i="16"/>
  <c r="F149" i="16"/>
  <c r="E149" i="16"/>
  <c r="D149" i="16"/>
  <c r="C149" i="16"/>
  <c r="G148" i="16"/>
  <c r="F148" i="16"/>
  <c r="E148" i="16"/>
  <c r="D148" i="16"/>
  <c r="C148" i="16"/>
  <c r="G147" i="16"/>
  <c r="F147" i="16"/>
  <c r="E147" i="16"/>
  <c r="D147" i="16"/>
  <c r="C147" i="16"/>
  <c r="G146" i="16"/>
  <c r="F146" i="16"/>
  <c r="E146" i="16"/>
  <c r="D146" i="16"/>
  <c r="C146" i="16"/>
  <c r="G145" i="16"/>
  <c r="F145" i="16"/>
  <c r="E145" i="16"/>
  <c r="D145" i="16"/>
  <c r="C145" i="16"/>
  <c r="G144" i="16"/>
  <c r="F144" i="16"/>
  <c r="E144" i="16"/>
  <c r="D144" i="16"/>
  <c r="C144" i="16"/>
  <c r="G143" i="16"/>
  <c r="F143" i="16"/>
  <c r="E143" i="16"/>
  <c r="D143" i="16"/>
  <c r="C143" i="16"/>
  <c r="G142" i="16"/>
  <c r="F142" i="16"/>
  <c r="E142" i="16"/>
  <c r="D142" i="16"/>
  <c r="C142" i="16"/>
  <c r="G141" i="16"/>
  <c r="F141" i="16"/>
  <c r="E141" i="16"/>
  <c r="D141" i="16"/>
  <c r="C141" i="16"/>
  <c r="G140" i="16"/>
  <c r="F140" i="16"/>
  <c r="E140" i="16"/>
  <c r="D140" i="16"/>
  <c r="C140" i="16"/>
  <c r="G139" i="16"/>
  <c r="F139" i="16"/>
  <c r="E139" i="16"/>
  <c r="D139" i="16"/>
  <c r="C139" i="16"/>
  <c r="G138" i="16"/>
  <c r="F138" i="16"/>
  <c r="E138" i="16"/>
  <c r="D138" i="16"/>
  <c r="C138" i="16"/>
  <c r="G137" i="16"/>
  <c r="F137" i="16"/>
  <c r="E137" i="16"/>
  <c r="D137" i="16"/>
  <c r="C137" i="16"/>
  <c r="G136" i="16"/>
  <c r="F136" i="16"/>
  <c r="E136" i="16"/>
  <c r="D136" i="16"/>
  <c r="C136" i="16"/>
  <c r="G134" i="16"/>
  <c r="F134" i="16"/>
  <c r="E134" i="16"/>
  <c r="D134" i="16"/>
  <c r="C134" i="16"/>
  <c r="G133" i="16"/>
  <c r="F133" i="16"/>
  <c r="E133" i="16"/>
  <c r="D133" i="16"/>
  <c r="C133" i="16"/>
  <c r="G132" i="16"/>
  <c r="F132" i="16"/>
  <c r="E132" i="16"/>
  <c r="D132" i="16"/>
  <c r="C132" i="16"/>
  <c r="G131" i="16"/>
  <c r="F131" i="16"/>
  <c r="C131" i="16"/>
  <c r="E131" i="16"/>
  <c r="D131" i="16"/>
  <c r="G130" i="16"/>
  <c r="F130" i="16"/>
  <c r="E130" i="16"/>
  <c r="D130" i="16"/>
  <c r="C130" i="16"/>
  <c r="G129" i="16"/>
  <c r="F129" i="16"/>
  <c r="E129" i="16"/>
  <c r="D129" i="16"/>
  <c r="C129" i="16"/>
  <c r="G128" i="16"/>
  <c r="F128" i="16"/>
  <c r="E128" i="16"/>
  <c r="D128" i="16"/>
  <c r="C128" i="16"/>
  <c r="G127" i="16"/>
  <c r="F127" i="16"/>
  <c r="C127" i="16"/>
  <c r="E127" i="16"/>
  <c r="D127" i="16"/>
  <c r="G126" i="16"/>
  <c r="F126" i="16"/>
  <c r="E126" i="16"/>
  <c r="D126" i="16"/>
  <c r="C126" i="16"/>
  <c r="G125" i="16"/>
  <c r="F125" i="16"/>
  <c r="E125" i="16"/>
  <c r="D125" i="16"/>
  <c r="C125" i="16"/>
  <c r="G124" i="16"/>
  <c r="F124" i="16"/>
  <c r="E124" i="16"/>
  <c r="D124" i="16"/>
  <c r="C124" i="16"/>
  <c r="G123" i="16"/>
  <c r="F123" i="16"/>
  <c r="C123" i="16"/>
  <c r="E123" i="16"/>
  <c r="D123" i="16"/>
  <c r="G122" i="16"/>
  <c r="F122" i="16"/>
  <c r="E122" i="16"/>
  <c r="D122" i="16"/>
  <c r="C122" i="16"/>
  <c r="G121" i="16"/>
  <c r="F121" i="16"/>
  <c r="E121" i="16"/>
  <c r="D121" i="16"/>
  <c r="C121" i="16"/>
  <c r="G120" i="16"/>
  <c r="F120" i="16"/>
  <c r="E120" i="16"/>
  <c r="D120" i="16"/>
  <c r="C120" i="16"/>
  <c r="G119" i="16"/>
  <c r="F119" i="16"/>
  <c r="C119" i="16"/>
  <c r="E119" i="16"/>
  <c r="D119" i="16"/>
  <c r="G118" i="16"/>
  <c r="F118" i="16"/>
  <c r="E118" i="16"/>
  <c r="D118" i="16"/>
  <c r="C118" i="16"/>
  <c r="G117" i="16"/>
  <c r="F117" i="16"/>
  <c r="E117" i="16"/>
  <c r="D117" i="16"/>
  <c r="C117" i="16"/>
  <c r="G116" i="16"/>
  <c r="F116" i="16"/>
  <c r="E116" i="16"/>
  <c r="D116" i="16"/>
  <c r="C116" i="16"/>
  <c r="G115" i="16"/>
  <c r="F115" i="16"/>
  <c r="E115" i="16"/>
  <c r="D115" i="16"/>
  <c r="C115" i="16"/>
  <c r="G114" i="16"/>
  <c r="F114" i="16"/>
  <c r="E114" i="16"/>
  <c r="D114" i="16"/>
  <c r="C114" i="16"/>
  <c r="G113" i="16"/>
  <c r="F113" i="16"/>
  <c r="E113" i="16"/>
  <c r="D113" i="16"/>
  <c r="C113" i="16"/>
  <c r="G112" i="16"/>
  <c r="F112" i="16"/>
  <c r="E112" i="16"/>
  <c r="D112" i="16"/>
  <c r="C112" i="16"/>
  <c r="G111" i="16"/>
  <c r="F111" i="16"/>
  <c r="C111" i="16"/>
  <c r="E111" i="16"/>
  <c r="D111" i="16"/>
  <c r="G110" i="16"/>
  <c r="F110" i="16"/>
  <c r="E110" i="16"/>
  <c r="D110" i="16"/>
  <c r="C110" i="16"/>
  <c r="G109" i="16"/>
  <c r="F109" i="16"/>
  <c r="E109" i="16"/>
  <c r="D109" i="16"/>
  <c r="C109" i="16"/>
  <c r="G108" i="16"/>
  <c r="F108" i="16"/>
  <c r="E108" i="16"/>
  <c r="D108" i="16"/>
  <c r="C108" i="16"/>
  <c r="G107" i="16"/>
  <c r="F107" i="16"/>
  <c r="C107" i="16"/>
  <c r="E107" i="16"/>
  <c r="D107" i="16"/>
  <c r="G106" i="16"/>
  <c r="F106" i="16"/>
  <c r="E106" i="16"/>
  <c r="D106" i="16"/>
  <c r="C106" i="16"/>
  <c r="G105" i="16"/>
  <c r="F105" i="16"/>
  <c r="E105" i="16"/>
  <c r="D105" i="16"/>
  <c r="C105" i="16"/>
  <c r="G104" i="16"/>
  <c r="F104" i="16"/>
  <c r="E104" i="16"/>
  <c r="D104" i="16"/>
  <c r="C104" i="16"/>
  <c r="G103" i="16"/>
  <c r="F103" i="16"/>
  <c r="E103" i="16"/>
  <c r="D103" i="16"/>
  <c r="C103" i="16"/>
  <c r="G102" i="16"/>
  <c r="F102" i="16"/>
  <c r="E102" i="16"/>
  <c r="D102" i="16"/>
  <c r="C102" i="16"/>
  <c r="G100" i="16"/>
  <c r="F100" i="16"/>
  <c r="E100" i="16"/>
  <c r="D100" i="16"/>
  <c r="C100" i="16"/>
  <c r="G99" i="16"/>
  <c r="F99" i="16"/>
  <c r="E99" i="16"/>
  <c r="D99" i="16"/>
  <c r="C99" i="16"/>
  <c r="G98" i="16"/>
  <c r="F98" i="16"/>
  <c r="C98" i="16"/>
  <c r="E98" i="16"/>
  <c r="D98" i="16"/>
  <c r="G97" i="16"/>
  <c r="F97" i="16"/>
  <c r="E97" i="16"/>
  <c r="D97" i="16"/>
  <c r="C97" i="16"/>
  <c r="G96" i="16"/>
  <c r="F96" i="16"/>
  <c r="E96" i="16"/>
  <c r="D96" i="16"/>
  <c r="C96" i="16"/>
  <c r="G95" i="16"/>
  <c r="F95" i="16"/>
  <c r="E95" i="16"/>
  <c r="D95" i="16"/>
  <c r="C95" i="16"/>
  <c r="G94" i="16"/>
  <c r="F94" i="16"/>
  <c r="C94" i="16"/>
  <c r="E94" i="16"/>
  <c r="D94" i="16"/>
  <c r="G93" i="16"/>
  <c r="F93" i="16"/>
  <c r="E93" i="16"/>
  <c r="D93" i="16"/>
  <c r="C93" i="16"/>
  <c r="G92" i="16"/>
  <c r="F92" i="16"/>
  <c r="E92" i="16"/>
  <c r="D92" i="16"/>
  <c r="C92" i="16"/>
  <c r="G91" i="16"/>
  <c r="F91" i="16"/>
  <c r="E91" i="16"/>
  <c r="D91" i="16"/>
  <c r="C91" i="16"/>
  <c r="G90" i="16"/>
  <c r="F90" i="16"/>
  <c r="E90" i="16"/>
  <c r="D90" i="16"/>
  <c r="C90" i="16"/>
  <c r="G88" i="16"/>
  <c r="F88" i="16"/>
  <c r="E88" i="16"/>
  <c r="D88" i="16"/>
  <c r="C88" i="16"/>
  <c r="G87" i="16"/>
  <c r="F87" i="16"/>
  <c r="E87" i="16"/>
  <c r="D87" i="16"/>
  <c r="C87" i="16"/>
  <c r="G86" i="16"/>
  <c r="F86" i="16"/>
  <c r="E86" i="16"/>
  <c r="D86" i="16"/>
  <c r="C86" i="16"/>
  <c r="G85" i="16"/>
  <c r="F85" i="16"/>
  <c r="C85" i="16"/>
  <c r="E85" i="16"/>
  <c r="D85" i="16"/>
  <c r="G84" i="16"/>
  <c r="F84" i="16"/>
  <c r="E84" i="16"/>
  <c r="D84" i="16"/>
  <c r="C84" i="16"/>
  <c r="G83" i="16"/>
  <c r="F83" i="16"/>
  <c r="E83" i="16"/>
  <c r="D83" i="16"/>
  <c r="C83" i="16"/>
  <c r="G82" i="16"/>
  <c r="F82" i="16"/>
  <c r="E82" i="16"/>
  <c r="D82" i="16"/>
  <c r="C82" i="16"/>
  <c r="G81" i="16"/>
  <c r="F81" i="16"/>
  <c r="C81" i="16"/>
  <c r="E81" i="16"/>
  <c r="D81" i="16"/>
  <c r="G80" i="16"/>
  <c r="F80" i="16"/>
  <c r="E80" i="16"/>
  <c r="D80" i="16"/>
  <c r="C80" i="16"/>
  <c r="G79" i="16"/>
  <c r="F79" i="16"/>
  <c r="E79" i="16"/>
  <c r="D79" i="16"/>
  <c r="C79" i="16"/>
  <c r="G78" i="16"/>
  <c r="F78" i="16"/>
  <c r="E78" i="16"/>
  <c r="D78" i="16"/>
  <c r="C78" i="16"/>
  <c r="G77" i="16"/>
  <c r="F77" i="16"/>
  <c r="E77" i="16"/>
  <c r="D77" i="16"/>
  <c r="C77" i="16"/>
  <c r="G76" i="16"/>
  <c r="F76" i="16"/>
  <c r="E76" i="16"/>
  <c r="D76" i="16"/>
  <c r="C76" i="16"/>
  <c r="G75" i="16"/>
  <c r="F75" i="16"/>
  <c r="E75" i="16"/>
  <c r="D75" i="16"/>
  <c r="C75" i="16"/>
  <c r="G72" i="16"/>
  <c r="F72" i="16"/>
  <c r="E72" i="16"/>
  <c r="D72" i="16"/>
  <c r="C72" i="16"/>
  <c r="G71" i="16"/>
  <c r="F71" i="16"/>
  <c r="C71" i="16"/>
  <c r="E71" i="16"/>
  <c r="D71" i="16"/>
  <c r="G70" i="16"/>
  <c r="F70" i="16"/>
  <c r="E70" i="16"/>
  <c r="D70" i="16"/>
  <c r="C70" i="16"/>
  <c r="G69" i="16"/>
  <c r="F69" i="16"/>
  <c r="E69" i="16"/>
  <c r="D69" i="16"/>
  <c r="C69" i="16"/>
  <c r="G68" i="16"/>
  <c r="F68" i="16"/>
  <c r="E68" i="16"/>
  <c r="D68" i="16"/>
  <c r="C68" i="16"/>
  <c r="G67" i="16"/>
  <c r="F67" i="16"/>
  <c r="C67" i="16"/>
  <c r="E67" i="16"/>
  <c r="D67" i="16"/>
  <c r="G66" i="16"/>
  <c r="F66" i="16"/>
  <c r="E66" i="16"/>
  <c r="D66" i="16"/>
  <c r="C66" i="16"/>
  <c r="G65" i="16"/>
  <c r="F65" i="16"/>
  <c r="E65" i="16"/>
  <c r="D65" i="16"/>
  <c r="C65" i="16"/>
  <c r="G64" i="16"/>
  <c r="F64" i="16"/>
  <c r="E64" i="16"/>
  <c r="D64" i="16"/>
  <c r="C64" i="16"/>
  <c r="G62" i="16"/>
  <c r="F62" i="16"/>
  <c r="C62" i="16"/>
  <c r="E62" i="16"/>
  <c r="D62" i="16"/>
  <c r="G61" i="16"/>
  <c r="F61" i="16"/>
  <c r="E61" i="16"/>
  <c r="D61" i="16"/>
  <c r="C61" i="16"/>
  <c r="G60" i="16"/>
  <c r="F60" i="16"/>
  <c r="E60" i="16"/>
  <c r="D60" i="16"/>
  <c r="C60" i="16"/>
  <c r="G59" i="16"/>
  <c r="F59" i="16"/>
  <c r="E59" i="16"/>
  <c r="D59" i="16"/>
  <c r="C59" i="16"/>
  <c r="G58" i="16"/>
  <c r="F58" i="16"/>
  <c r="C58" i="16"/>
  <c r="E58" i="16"/>
  <c r="D58" i="16"/>
  <c r="G57" i="16"/>
  <c r="F57" i="16"/>
  <c r="E57" i="16"/>
  <c r="D57" i="16"/>
  <c r="C57" i="16"/>
  <c r="G56" i="16"/>
  <c r="F56" i="16"/>
  <c r="E56" i="16"/>
  <c r="D56" i="16"/>
  <c r="C56" i="16"/>
  <c r="G55" i="16"/>
  <c r="F55" i="16"/>
  <c r="E55" i="16"/>
  <c r="D55" i="16"/>
  <c r="C55" i="16"/>
  <c r="G54" i="16"/>
  <c r="F54" i="16"/>
  <c r="C54" i="16"/>
  <c r="E54" i="16"/>
  <c r="D54" i="16"/>
  <c r="G53" i="16"/>
  <c r="F53" i="16"/>
  <c r="E53" i="16"/>
  <c r="D53" i="16"/>
  <c r="C53" i="16"/>
  <c r="G52" i="16"/>
  <c r="F52" i="16"/>
  <c r="E52" i="16"/>
  <c r="D52" i="16"/>
  <c r="C52" i="16"/>
  <c r="G51" i="16"/>
  <c r="F51" i="16"/>
  <c r="E51" i="16"/>
  <c r="D51" i="16"/>
  <c r="C51" i="16"/>
  <c r="G50" i="16"/>
  <c r="C50" i="16"/>
  <c r="F50" i="16"/>
  <c r="E50" i="16"/>
  <c r="D50" i="16"/>
  <c r="G49" i="16"/>
  <c r="F49" i="16"/>
  <c r="E49" i="16"/>
  <c r="D49" i="16"/>
  <c r="C49" i="16"/>
  <c r="G48" i="16"/>
  <c r="F48" i="16"/>
  <c r="E48" i="16"/>
  <c r="D48" i="16"/>
  <c r="C48" i="16"/>
  <c r="G46" i="16"/>
  <c r="F46" i="16"/>
  <c r="E46" i="16"/>
  <c r="D46" i="16"/>
  <c r="C46" i="16"/>
  <c r="G45" i="16"/>
  <c r="F45" i="16"/>
  <c r="E45" i="16"/>
  <c r="C45" i="16"/>
  <c r="D45" i="16"/>
  <c r="G44" i="16"/>
  <c r="F44" i="16"/>
  <c r="E44" i="16"/>
  <c r="D44" i="16"/>
  <c r="C44" i="16"/>
  <c r="G43" i="16"/>
  <c r="F43" i="16"/>
  <c r="E43" i="16"/>
  <c r="D43" i="16"/>
  <c r="C43" i="16"/>
  <c r="G42" i="16"/>
  <c r="F42" i="16"/>
  <c r="E42" i="16"/>
  <c r="D42" i="16"/>
  <c r="C42" i="16"/>
  <c r="G41" i="16"/>
  <c r="F41" i="16"/>
  <c r="E41" i="16"/>
  <c r="C41" i="16"/>
  <c r="D41" i="16"/>
  <c r="G40" i="16"/>
  <c r="F40" i="16"/>
  <c r="E40" i="16"/>
  <c r="D40" i="16"/>
  <c r="C40" i="16"/>
  <c r="G39" i="16"/>
  <c r="C39" i="16"/>
  <c r="F39" i="16"/>
  <c r="E39" i="16"/>
  <c r="D39" i="16"/>
  <c r="G38" i="16"/>
  <c r="F38" i="16"/>
  <c r="C38" i="16"/>
  <c r="E38" i="16"/>
  <c r="D38" i="16"/>
  <c r="G37" i="16"/>
  <c r="C37" i="16"/>
  <c r="F37" i="16"/>
  <c r="E37" i="16"/>
  <c r="D37" i="16"/>
  <c r="G36" i="16"/>
  <c r="F36" i="16"/>
  <c r="E36" i="16"/>
  <c r="C36" i="16"/>
  <c r="D36" i="16"/>
  <c r="G35" i="16"/>
  <c r="C35" i="16"/>
  <c r="F35" i="16"/>
  <c r="E35" i="16"/>
  <c r="D35" i="16"/>
  <c r="G33" i="16"/>
  <c r="F33" i="16"/>
  <c r="E33" i="16"/>
  <c r="D33" i="16"/>
  <c r="C33" i="16"/>
  <c r="G32" i="16"/>
  <c r="F32" i="16"/>
  <c r="E32" i="16"/>
  <c r="C32" i="16"/>
  <c r="D32" i="16"/>
  <c r="G30" i="16"/>
  <c r="F30" i="16"/>
  <c r="E30" i="16"/>
  <c r="D30" i="16"/>
  <c r="C30" i="16"/>
  <c r="G29" i="16"/>
  <c r="C29" i="16"/>
  <c r="F29" i="16"/>
  <c r="E29" i="16"/>
  <c r="D29" i="16"/>
  <c r="G28" i="16"/>
  <c r="F28" i="16"/>
  <c r="E28" i="16"/>
  <c r="D28" i="16"/>
  <c r="C28" i="16"/>
  <c r="G27" i="16"/>
  <c r="F27" i="16"/>
  <c r="E27" i="16"/>
  <c r="C27" i="16"/>
  <c r="D27" i="16"/>
  <c r="G26" i="16"/>
  <c r="F26" i="16"/>
  <c r="E26" i="16"/>
  <c r="D26" i="16"/>
  <c r="C26" i="16"/>
  <c r="G25" i="16"/>
  <c r="F25" i="16"/>
  <c r="E25" i="16"/>
  <c r="D25" i="16"/>
  <c r="C25" i="16"/>
  <c r="G24" i="16"/>
  <c r="F24" i="16"/>
  <c r="E24" i="16"/>
  <c r="D24" i="16"/>
  <c r="C24" i="16"/>
  <c r="G23" i="16"/>
  <c r="F23" i="16"/>
  <c r="E23" i="16"/>
  <c r="C23" i="16"/>
  <c r="D23" i="16"/>
  <c r="G22" i="16"/>
  <c r="F22" i="16"/>
  <c r="E22" i="16"/>
  <c r="D22" i="16"/>
  <c r="C22" i="16"/>
  <c r="G21" i="16"/>
  <c r="C21" i="16"/>
  <c r="F21" i="16"/>
  <c r="E21" i="16"/>
  <c r="D21" i="16"/>
  <c r="G20" i="16"/>
  <c r="F20" i="16"/>
  <c r="E20" i="16"/>
  <c r="D20" i="16"/>
  <c r="C20" i="16"/>
  <c r="G19" i="16"/>
  <c r="F19" i="16"/>
  <c r="E19" i="16"/>
  <c r="D19" i="16"/>
  <c r="C19" i="16"/>
  <c r="G18" i="16"/>
  <c r="F18" i="16"/>
  <c r="E18" i="16"/>
  <c r="D18" i="16"/>
  <c r="C18" i="16"/>
  <c r="G17" i="16"/>
  <c r="F17" i="16"/>
  <c r="E17" i="16"/>
  <c r="D17" i="16"/>
  <c r="C17" i="16"/>
  <c r="G16" i="16"/>
  <c r="F16" i="16"/>
  <c r="E16" i="16"/>
  <c r="D16" i="16"/>
  <c r="C16" i="16"/>
  <c r="G15" i="16"/>
  <c r="F15" i="16"/>
  <c r="E15" i="16"/>
  <c r="D15" i="16"/>
  <c r="C15" i="16"/>
  <c r="G14" i="16"/>
  <c r="F14" i="16"/>
  <c r="E14" i="16"/>
  <c r="D14" i="16"/>
  <c r="C14" i="16"/>
  <c r="G13" i="16"/>
  <c r="C13" i="16"/>
  <c r="F13" i="16"/>
  <c r="E13" i="16"/>
  <c r="D13" i="16"/>
  <c r="G12" i="16"/>
  <c r="C12" i="16"/>
  <c r="F12" i="16"/>
  <c r="E12" i="16"/>
  <c r="D12" i="16"/>
  <c r="G11" i="16"/>
  <c r="F11" i="16"/>
  <c r="E11" i="16"/>
  <c r="D11" i="16"/>
  <c r="C11" i="16"/>
  <c r="G10" i="16"/>
  <c r="F10" i="16"/>
  <c r="E10" i="16"/>
  <c r="D10" i="16"/>
  <c r="C10" i="16"/>
  <c r="G8" i="16"/>
  <c r="F8" i="16"/>
  <c r="C8" i="16"/>
  <c r="E8" i="16"/>
  <c r="D8" i="16"/>
  <c r="B170" i="16"/>
  <c r="B169" i="16"/>
  <c r="B168" i="16"/>
  <c r="B167" i="16"/>
  <c r="B166" i="16"/>
  <c r="B165" i="16"/>
  <c r="B164" i="16"/>
  <c r="B163" i="16"/>
  <c r="B162" i="16"/>
  <c r="B161" i="16"/>
  <c r="B160" i="16"/>
  <c r="B159" i="16"/>
  <c r="B158" i="16"/>
  <c r="B157" i="16"/>
  <c r="B156" i="16"/>
  <c r="B154" i="16"/>
  <c r="B153" i="16"/>
  <c r="B152" i="16"/>
  <c r="B151" i="16"/>
  <c r="B150" i="16"/>
  <c r="B149" i="16"/>
  <c r="B148" i="16"/>
  <c r="B147" i="16"/>
  <c r="B146" i="16"/>
  <c r="B145" i="16"/>
  <c r="B144" i="16"/>
  <c r="B143" i="16"/>
  <c r="B142" i="16"/>
  <c r="B141" i="16"/>
  <c r="B140" i="16"/>
  <c r="B139" i="16"/>
  <c r="B138" i="16"/>
  <c r="B136" i="16"/>
  <c r="B137"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0" i="16"/>
  <c r="B99" i="16"/>
  <c r="B98" i="16"/>
  <c r="B97" i="16"/>
  <c r="B96" i="16"/>
  <c r="B95" i="16"/>
  <c r="B94" i="16"/>
  <c r="B93" i="16"/>
  <c r="B92" i="16"/>
  <c r="B90" i="16"/>
  <c r="B91" i="16"/>
  <c r="B88" i="16"/>
  <c r="B87" i="16"/>
  <c r="B86" i="16"/>
  <c r="B85" i="16"/>
  <c r="B84" i="16"/>
  <c r="B83" i="16"/>
  <c r="B82" i="16"/>
  <c r="B81" i="16"/>
  <c r="B80" i="16"/>
  <c r="B79" i="16"/>
  <c r="B78" i="16"/>
  <c r="B77" i="16"/>
  <c r="B76" i="16"/>
  <c r="B75" i="16"/>
  <c r="B72" i="16"/>
  <c r="B71" i="16"/>
  <c r="B70" i="16"/>
  <c r="B69" i="16"/>
  <c r="B68" i="16"/>
  <c r="B67" i="16"/>
  <c r="B66" i="16"/>
  <c r="B64" i="16"/>
  <c r="B65" i="16"/>
  <c r="B62" i="16"/>
  <c r="B61" i="16"/>
  <c r="B60" i="16"/>
  <c r="B59" i="16"/>
  <c r="B58" i="16"/>
  <c r="B57" i="16"/>
  <c r="B56" i="16"/>
  <c r="B55" i="16"/>
  <c r="B54" i="16"/>
  <c r="B53" i="16"/>
  <c r="B52" i="16"/>
  <c r="B51" i="16"/>
  <c r="B50" i="16"/>
  <c r="B49" i="16"/>
  <c r="B48" i="16"/>
  <c r="B46" i="16"/>
  <c r="B45" i="16"/>
  <c r="B44" i="16"/>
  <c r="B43" i="16"/>
  <c r="B42" i="16"/>
  <c r="B41" i="16"/>
  <c r="B40" i="16"/>
  <c r="B39" i="16"/>
  <c r="B38" i="16"/>
  <c r="B37" i="16"/>
  <c r="B36" i="16"/>
  <c r="B35" i="16"/>
  <c r="B36" i="14"/>
  <c r="B35" i="14"/>
  <c r="B33" i="14"/>
  <c r="B32" i="14"/>
  <c r="B30" i="14"/>
  <c r="B29" i="14"/>
  <c r="B27" i="14"/>
  <c r="B26" i="14"/>
  <c r="B24" i="14"/>
  <c r="B23" i="14"/>
  <c r="B21" i="14"/>
  <c r="B20" i="14"/>
  <c r="B18" i="14"/>
  <c r="B17" i="14"/>
  <c r="B15" i="14"/>
  <c r="B14" i="14"/>
  <c r="B12" i="14"/>
  <c r="B11" i="14"/>
  <c r="B9" i="14"/>
  <c r="B8" i="14"/>
  <c r="C14" i="14"/>
  <c r="G36" i="14"/>
  <c r="F36" i="14"/>
  <c r="E36" i="14"/>
  <c r="D36" i="14"/>
  <c r="C36" i="14"/>
  <c r="G35" i="14"/>
  <c r="F35" i="14"/>
  <c r="E35" i="14"/>
  <c r="D35" i="14"/>
  <c r="C35" i="14"/>
  <c r="G33" i="14"/>
  <c r="F33" i="14"/>
  <c r="C33" i="14"/>
  <c r="E33" i="14"/>
  <c r="D33" i="14"/>
  <c r="G32" i="14"/>
  <c r="F32" i="14"/>
  <c r="E32" i="14"/>
  <c r="D32" i="14"/>
  <c r="C32" i="14"/>
  <c r="G30" i="14"/>
  <c r="F30" i="14"/>
  <c r="E30" i="14"/>
  <c r="D30" i="14"/>
  <c r="C30" i="14"/>
  <c r="G29" i="14"/>
  <c r="F29" i="14"/>
  <c r="E29" i="14"/>
  <c r="D29" i="14"/>
  <c r="C29" i="14"/>
  <c r="G27" i="14"/>
  <c r="F27" i="14"/>
  <c r="E27" i="14"/>
  <c r="D27" i="14"/>
  <c r="C27" i="14"/>
  <c r="G26" i="14"/>
  <c r="F26" i="14"/>
  <c r="E26" i="14"/>
  <c r="C26" i="14"/>
  <c r="D26" i="14"/>
  <c r="G24" i="14"/>
  <c r="F24" i="14"/>
  <c r="E24" i="14"/>
  <c r="D24" i="14"/>
  <c r="C24" i="14"/>
  <c r="G23" i="14"/>
  <c r="F23" i="14"/>
  <c r="E23" i="14"/>
  <c r="D23" i="14"/>
  <c r="C23" i="14"/>
  <c r="G21" i="14"/>
  <c r="F21" i="14"/>
  <c r="C21" i="14"/>
  <c r="E21" i="14"/>
  <c r="D21" i="14"/>
  <c r="G20" i="14"/>
  <c r="F20" i="14"/>
  <c r="C20" i="14"/>
  <c r="E20" i="14"/>
  <c r="D20" i="14"/>
  <c r="G18" i="14"/>
  <c r="F18" i="14"/>
  <c r="E18" i="14"/>
  <c r="D18" i="14"/>
  <c r="C18" i="14"/>
  <c r="G17" i="14"/>
  <c r="F17" i="14"/>
  <c r="E17" i="14"/>
  <c r="C17" i="14"/>
  <c r="D17" i="14"/>
  <c r="G15" i="14"/>
  <c r="F15" i="14"/>
  <c r="E15" i="14"/>
  <c r="D15" i="14"/>
  <c r="C15" i="14"/>
  <c r="G14" i="14"/>
  <c r="F14" i="14"/>
  <c r="E14" i="14"/>
  <c r="D14" i="14"/>
  <c r="G12" i="14"/>
  <c r="F12" i="14"/>
  <c r="E12" i="14"/>
  <c r="D12" i="14"/>
  <c r="C12" i="14"/>
  <c r="G11" i="14"/>
  <c r="F11" i="14"/>
  <c r="E11" i="14"/>
  <c r="D11" i="14"/>
  <c r="C11" i="14"/>
  <c r="G9" i="14"/>
  <c r="F9" i="14"/>
  <c r="E9" i="14"/>
  <c r="C9" i="14"/>
  <c r="D9" i="14"/>
  <c r="G8" i="14"/>
  <c r="F8" i="14"/>
  <c r="E8" i="14"/>
  <c r="D8" i="14"/>
  <c r="H166" i="3"/>
  <c r="J3" i="7"/>
  <c r="H3" i="7" s="1"/>
  <c r="I3" i="7" s="1"/>
  <c r="R166" i="3"/>
  <c r="Q166" i="3"/>
  <c r="P166" i="3"/>
  <c r="O166" i="3"/>
  <c r="N166" i="3"/>
  <c r="M166" i="3"/>
  <c r="L166" i="3"/>
  <c r="K166" i="3"/>
  <c r="J166" i="3"/>
  <c r="I166" i="3"/>
  <c r="R165" i="3"/>
  <c r="Q165" i="3"/>
  <c r="P165" i="3"/>
  <c r="O165" i="3"/>
  <c r="N165" i="3"/>
  <c r="M165" i="3"/>
  <c r="L165" i="3"/>
  <c r="K165" i="3"/>
  <c r="J165" i="3"/>
  <c r="I165" i="3"/>
  <c r="M12" i="2"/>
  <c r="K12" i="2"/>
  <c r="I12" i="2"/>
  <c r="G12" i="2"/>
  <c r="C12" i="2"/>
  <c r="K11" i="2"/>
  <c r="G6" i="20"/>
  <c r="J6" i="20"/>
  <c r="H6" i="20"/>
  <c r="H10" i="20"/>
  <c r="J10" i="20"/>
  <c r="I6" i="20"/>
  <c r="E43" i="19" l="1"/>
  <c r="E51" i="19"/>
  <c r="E35" i="19"/>
  <c r="F17" i="24"/>
  <c r="G14" i="24"/>
  <c r="E11" i="38"/>
  <c r="E21" i="38"/>
  <c r="C7" i="38"/>
  <c r="B21" i="38"/>
  <c r="F20" i="38"/>
  <c r="E27" i="19"/>
  <c r="J128" i="52"/>
  <c r="J145" i="52"/>
  <c r="J153" i="52"/>
  <c r="J170" i="52"/>
  <c r="E33" i="19"/>
  <c r="E41" i="19"/>
  <c r="E49" i="19"/>
  <c r="E55" i="19"/>
  <c r="E31" i="19"/>
  <c r="E39" i="19"/>
  <c r="E47" i="19"/>
  <c r="J39" i="52"/>
  <c r="J41" i="52"/>
  <c r="J51" i="52"/>
  <c r="J86" i="52"/>
  <c r="J104" i="52"/>
  <c r="J58" i="52"/>
  <c r="J25" i="52"/>
  <c r="E23" i="19"/>
  <c r="F14" i="24"/>
  <c r="H8" i="15"/>
  <c r="G11" i="15"/>
  <c r="H64" i="16"/>
  <c r="H9" i="20"/>
  <c r="D51" i="56"/>
  <c r="G8" i="17"/>
  <c r="I8" i="17"/>
  <c r="H14" i="24"/>
  <c r="E8" i="38"/>
  <c r="G7" i="20"/>
  <c r="I10" i="20"/>
  <c r="F15" i="38"/>
  <c r="D15" i="38"/>
  <c r="B52" i="56"/>
  <c r="B16" i="56" s="1"/>
  <c r="E43" i="56"/>
  <c r="F42" i="56"/>
  <c r="C45" i="56"/>
  <c r="D43" i="56"/>
  <c r="B58" i="56"/>
  <c r="B21" i="56" s="1"/>
  <c r="E37" i="56"/>
  <c r="B43" i="56"/>
  <c r="F36" i="56"/>
  <c r="C51" i="56"/>
  <c r="E50" i="56"/>
  <c r="C36" i="56"/>
  <c r="C53" i="56"/>
  <c r="C42" i="56"/>
  <c r="E52" i="56"/>
  <c r="A26" i="56"/>
  <c r="E58" i="56"/>
  <c r="F51" i="56"/>
  <c r="F14" i="38"/>
  <c r="D14" i="38"/>
  <c r="D7" i="38"/>
  <c r="B14" i="38"/>
  <c r="I171" i="52"/>
  <c r="J23" i="52"/>
  <c r="I7" i="20"/>
  <c r="G16" i="24"/>
  <c r="I37" i="16"/>
  <c r="I42" i="16"/>
  <c r="I68" i="16"/>
  <c r="I71" i="16"/>
  <c r="I78" i="16"/>
  <c r="I81" i="16"/>
  <c r="H86" i="16"/>
  <c r="H95" i="16"/>
  <c r="I98" i="16"/>
  <c r="I107" i="16"/>
  <c r="I112" i="16"/>
  <c r="I120" i="16"/>
  <c r="I123" i="16"/>
  <c r="I131" i="16"/>
  <c r="H137" i="16"/>
  <c r="H153" i="16"/>
  <c r="H142" i="16"/>
  <c r="G8" i="24"/>
  <c r="J76" i="52"/>
  <c r="J84" i="52"/>
  <c r="J101" i="52"/>
  <c r="J134" i="52"/>
  <c r="J143" i="52"/>
  <c r="J151" i="52"/>
  <c r="J160" i="52"/>
  <c r="G11" i="24"/>
  <c r="K114" i="16"/>
  <c r="F16" i="38"/>
  <c r="E16" i="38"/>
  <c r="H11" i="54"/>
  <c r="G118" i="52"/>
  <c r="G168" i="52"/>
  <c r="J94" i="52"/>
  <c r="J103" i="52"/>
  <c r="I34" i="51"/>
  <c r="J149" i="52"/>
  <c r="J158" i="52"/>
  <c r="I10" i="22"/>
  <c r="G12" i="15"/>
  <c r="I9" i="15"/>
  <c r="H148" i="16"/>
  <c r="I9" i="14"/>
  <c r="G40" i="52"/>
  <c r="G49" i="52"/>
  <c r="H79" i="52"/>
  <c r="H96" i="52"/>
  <c r="H129" i="52"/>
  <c r="H146" i="52"/>
  <c r="I16" i="52"/>
  <c r="I24" i="52"/>
  <c r="I33" i="52"/>
  <c r="I42" i="52"/>
  <c r="I51" i="52"/>
  <c r="I59" i="52"/>
  <c r="I68" i="52"/>
  <c r="I94" i="52"/>
  <c r="I144" i="52"/>
  <c r="I152" i="52"/>
  <c r="I161" i="52"/>
  <c r="I169" i="52"/>
  <c r="J119" i="52"/>
  <c r="J152" i="52"/>
  <c r="J169" i="52"/>
  <c r="I69" i="52"/>
  <c r="I78" i="52"/>
  <c r="I86" i="52"/>
  <c r="I95" i="52"/>
  <c r="I104" i="52"/>
  <c r="I112" i="52"/>
  <c r="I120" i="52"/>
  <c r="I128" i="52"/>
  <c r="I137" i="52"/>
  <c r="I145" i="52"/>
  <c r="I153" i="52"/>
  <c r="I162" i="52"/>
  <c r="I170" i="52"/>
  <c r="J61" i="52"/>
  <c r="H10" i="22"/>
  <c r="H9" i="22"/>
  <c r="J9" i="20"/>
  <c r="I10" i="17"/>
  <c r="H124" i="16"/>
  <c r="H105" i="16"/>
  <c r="J160" i="16"/>
  <c r="I166" i="16"/>
  <c r="I168" i="16"/>
  <c r="H10" i="24"/>
  <c r="K8" i="14"/>
  <c r="H56" i="16"/>
  <c r="J71" i="16"/>
  <c r="E17" i="38"/>
  <c r="C16" i="38"/>
  <c r="I97" i="16"/>
  <c r="H17" i="24"/>
  <c r="D9" i="38"/>
  <c r="C8" i="38"/>
  <c r="E18" i="38"/>
  <c r="C18" i="38"/>
  <c r="G31" i="51"/>
  <c r="I44" i="52"/>
  <c r="I129" i="52"/>
  <c r="I138" i="52"/>
  <c r="I163" i="52"/>
  <c r="I10" i="51"/>
  <c r="J96" i="52"/>
  <c r="J129" i="52"/>
  <c r="J146" i="52"/>
  <c r="J78" i="52"/>
  <c r="G12" i="54"/>
  <c r="G85" i="52"/>
  <c r="I22" i="51"/>
  <c r="H56" i="52"/>
  <c r="J167" i="52"/>
  <c r="I11" i="61"/>
  <c r="J10" i="61"/>
  <c r="B10" i="61"/>
  <c r="G9" i="61"/>
  <c r="L8" i="61"/>
  <c r="D8" i="61"/>
  <c r="I7" i="61"/>
  <c r="N6" i="61"/>
  <c r="F6" i="61"/>
  <c r="B8" i="61"/>
  <c r="F11" i="61"/>
  <c r="L9" i="61"/>
  <c r="F7" i="61"/>
  <c r="K9" i="61"/>
  <c r="E7" i="61"/>
  <c r="L7" i="61"/>
  <c r="D10" i="61"/>
  <c r="C7" i="61"/>
  <c r="E8" i="61"/>
  <c r="H11" i="61"/>
  <c r="I10" i="61"/>
  <c r="N9" i="61"/>
  <c r="F9" i="61"/>
  <c r="K8" i="61"/>
  <c r="C8" i="61"/>
  <c r="H7" i="61"/>
  <c r="M6" i="61"/>
  <c r="E6" i="61"/>
  <c r="J8" i="61"/>
  <c r="L6" i="61"/>
  <c r="G10" i="61"/>
  <c r="D9" i="61"/>
  <c r="N7" i="61"/>
  <c r="K6" i="61"/>
  <c r="F10" i="61"/>
  <c r="H8" i="61"/>
  <c r="J6" i="61"/>
  <c r="J9" i="61"/>
  <c r="N8" i="61"/>
  <c r="K10" i="61"/>
  <c r="G11" i="61"/>
  <c r="H10" i="61"/>
  <c r="M9" i="61"/>
  <c r="E9" i="61"/>
  <c r="G7" i="61"/>
  <c r="D6" i="61"/>
  <c r="I8" i="61"/>
  <c r="C6" i="61"/>
  <c r="C9" i="61"/>
  <c r="B6" i="61"/>
  <c r="G8" i="61"/>
  <c r="I9" i="61"/>
  <c r="H6" i="61"/>
  <c r="M8" i="61"/>
  <c r="G6" i="61"/>
  <c r="B9" i="61"/>
  <c r="J7" i="61"/>
  <c r="N10" i="61"/>
  <c r="M7" i="61"/>
  <c r="D7" i="61"/>
  <c r="L10" i="61"/>
  <c r="K7" i="61"/>
  <c r="C10" i="61"/>
  <c r="M10" i="61"/>
  <c r="E10" i="61"/>
  <c r="I6" i="61"/>
  <c r="F8" i="61"/>
  <c r="H9" i="61"/>
  <c r="B7" i="61"/>
  <c r="I18" i="61"/>
  <c r="J17" i="61"/>
  <c r="B17" i="61"/>
  <c r="G16" i="61"/>
  <c r="L15" i="61"/>
  <c r="D15" i="61"/>
  <c r="I14" i="61"/>
  <c r="N13" i="61"/>
  <c r="F13" i="61"/>
  <c r="L14" i="61"/>
  <c r="H16" i="61"/>
  <c r="H18" i="61"/>
  <c r="I17" i="61"/>
  <c r="N16" i="61"/>
  <c r="F16" i="61"/>
  <c r="K15" i="61"/>
  <c r="C15" i="61"/>
  <c r="H14" i="61"/>
  <c r="M13" i="61"/>
  <c r="E13" i="61"/>
  <c r="B16" i="61"/>
  <c r="E15" i="61"/>
  <c r="G18" i="61"/>
  <c r="H17" i="61"/>
  <c r="M16" i="61"/>
  <c r="E16" i="61"/>
  <c r="J15" i="61"/>
  <c r="B15" i="61"/>
  <c r="G14" i="61"/>
  <c r="L13" i="61"/>
  <c r="D13" i="61"/>
  <c r="J16" i="61"/>
  <c r="I13" i="61"/>
  <c r="C17" i="61"/>
  <c r="F18" i="61"/>
  <c r="G17" i="61"/>
  <c r="L16" i="61"/>
  <c r="D16" i="61"/>
  <c r="I15" i="61"/>
  <c r="N14" i="61"/>
  <c r="F14" i="61"/>
  <c r="K13" i="61"/>
  <c r="C13" i="61"/>
  <c r="G15" i="61"/>
  <c r="J14" i="61"/>
  <c r="N17" i="61"/>
  <c r="F17" i="61"/>
  <c r="K16" i="61"/>
  <c r="C16" i="61"/>
  <c r="H15" i="61"/>
  <c r="M14" i="61"/>
  <c r="E14" i="61"/>
  <c r="J13" i="61"/>
  <c r="B13" i="61"/>
  <c r="M17" i="61"/>
  <c r="D14" i="61"/>
  <c r="M15" i="61"/>
  <c r="E17" i="61"/>
  <c r="B14" i="61"/>
  <c r="L17" i="61"/>
  <c r="D17" i="61"/>
  <c r="I16" i="61"/>
  <c r="N15" i="61"/>
  <c r="F15" i="61"/>
  <c r="K14" i="61"/>
  <c r="C14" i="61"/>
  <c r="H13" i="61"/>
  <c r="K17" i="61"/>
  <c r="G13" i="61"/>
  <c r="M24" i="61"/>
  <c r="E24" i="61"/>
  <c r="J23" i="61"/>
  <c r="B23" i="61"/>
  <c r="G22" i="61"/>
  <c r="L21" i="61"/>
  <c r="D21" i="61"/>
  <c r="I20" i="61"/>
  <c r="E23" i="61"/>
  <c r="D20" i="61"/>
  <c r="M21" i="61"/>
  <c r="L24" i="61"/>
  <c r="D24" i="61"/>
  <c r="I23" i="61"/>
  <c r="N22" i="61"/>
  <c r="F22" i="61"/>
  <c r="K21" i="61"/>
  <c r="C21" i="61"/>
  <c r="H20" i="61"/>
  <c r="H24" i="61"/>
  <c r="G21" i="61"/>
  <c r="K23" i="61"/>
  <c r="B20" i="61"/>
  <c r="K24" i="61"/>
  <c r="C24" i="61"/>
  <c r="H23" i="61"/>
  <c r="M22" i="61"/>
  <c r="E22" i="61"/>
  <c r="J21" i="61"/>
  <c r="B21" i="61"/>
  <c r="G20" i="61"/>
  <c r="H25" i="61"/>
  <c r="B22" i="61"/>
  <c r="H22" i="61"/>
  <c r="F25" i="61"/>
  <c r="J24" i="61"/>
  <c r="B24" i="61"/>
  <c r="G23" i="61"/>
  <c r="L22" i="61"/>
  <c r="D22" i="61"/>
  <c r="I21" i="61"/>
  <c r="N20" i="61"/>
  <c r="F20" i="61"/>
  <c r="M23" i="61"/>
  <c r="L20" i="61"/>
  <c r="F24" i="61"/>
  <c r="J20" i="61"/>
  <c r="G25" i="61"/>
  <c r="I24" i="61"/>
  <c r="N23" i="61"/>
  <c r="F23" i="61"/>
  <c r="K22" i="61"/>
  <c r="C22" i="61"/>
  <c r="H21" i="61"/>
  <c r="M20" i="61"/>
  <c r="E20" i="61"/>
  <c r="J22" i="61"/>
  <c r="N24" i="61"/>
  <c r="E21" i="61"/>
  <c r="I25" i="61"/>
  <c r="G24" i="61"/>
  <c r="L23" i="61"/>
  <c r="D23" i="61"/>
  <c r="I22" i="61"/>
  <c r="N21" i="61"/>
  <c r="F21" i="61"/>
  <c r="K20" i="61"/>
  <c r="C20" i="61"/>
  <c r="C23" i="61"/>
  <c r="H32" i="61"/>
  <c r="H31" i="61"/>
  <c r="M30" i="61"/>
  <c r="E30" i="61"/>
  <c r="J29" i="61"/>
  <c r="B29" i="61"/>
  <c r="G28" i="61"/>
  <c r="L27" i="61"/>
  <c r="D27" i="61"/>
  <c r="J28" i="61"/>
  <c r="G27" i="61"/>
  <c r="C29" i="61"/>
  <c r="I32" i="61"/>
  <c r="G31" i="61"/>
  <c r="L30" i="61"/>
  <c r="D30" i="61"/>
  <c r="I29" i="61"/>
  <c r="N28" i="61"/>
  <c r="F28" i="61"/>
  <c r="K27" i="61"/>
  <c r="C27" i="61"/>
  <c r="H30" i="61"/>
  <c r="K29" i="61"/>
  <c r="N31" i="61"/>
  <c r="F31" i="61"/>
  <c r="K30" i="61"/>
  <c r="C30" i="61"/>
  <c r="H29" i="61"/>
  <c r="M28" i="61"/>
  <c r="E28" i="61"/>
  <c r="J27" i="61"/>
  <c r="B27" i="61"/>
  <c r="M29" i="61"/>
  <c r="M27" i="61"/>
  <c r="M31" i="61"/>
  <c r="E31" i="61"/>
  <c r="J30" i="61"/>
  <c r="B30" i="61"/>
  <c r="G29" i="61"/>
  <c r="L28" i="61"/>
  <c r="D28" i="61"/>
  <c r="I27" i="61"/>
  <c r="C31" i="61"/>
  <c r="H28" i="61"/>
  <c r="L31" i="61"/>
  <c r="D31" i="61"/>
  <c r="I30" i="61"/>
  <c r="N29" i="61"/>
  <c r="F29" i="61"/>
  <c r="K28" i="61"/>
  <c r="C28" i="61"/>
  <c r="H27" i="61"/>
  <c r="E29" i="61"/>
  <c r="B28" i="61"/>
  <c r="K31" i="61"/>
  <c r="F32" i="61"/>
  <c r="J31" i="61"/>
  <c r="B31" i="61"/>
  <c r="G30" i="61"/>
  <c r="L29" i="61"/>
  <c r="D29" i="61"/>
  <c r="I28" i="61"/>
  <c r="N27" i="61"/>
  <c r="F27" i="61"/>
  <c r="G32" i="61"/>
  <c r="I31" i="61"/>
  <c r="N30" i="61"/>
  <c r="F30" i="61"/>
  <c r="E27" i="61"/>
  <c r="H9" i="17"/>
  <c r="K66" i="16"/>
  <c r="K126" i="16"/>
  <c r="J152" i="16"/>
  <c r="K42" i="16"/>
  <c r="I61" i="16"/>
  <c r="J65" i="16"/>
  <c r="I114" i="16"/>
  <c r="I116" i="16"/>
  <c r="I164" i="16"/>
  <c r="H166" i="16"/>
  <c r="K170" i="16"/>
  <c r="H11" i="24"/>
  <c r="G10" i="24"/>
  <c r="H129" i="16"/>
  <c r="F13" i="24"/>
  <c r="I93" i="16"/>
  <c r="I102" i="16"/>
  <c r="I118" i="16"/>
  <c r="I126" i="16"/>
  <c r="I134" i="16"/>
  <c r="I143" i="16"/>
  <c r="I151" i="16"/>
  <c r="I160" i="16"/>
  <c r="I76" i="16"/>
  <c r="J126" i="16"/>
  <c r="J131" i="16"/>
  <c r="J134" i="16"/>
  <c r="J143" i="16"/>
  <c r="J151" i="16"/>
  <c r="F8" i="24"/>
  <c r="G21" i="38"/>
  <c r="J42" i="52"/>
  <c r="I36" i="52"/>
  <c r="I147" i="52"/>
  <c r="I155" i="52"/>
  <c r="I164" i="52"/>
  <c r="G33" i="52"/>
  <c r="G59" i="52"/>
  <c r="J26" i="52"/>
  <c r="J44" i="52"/>
  <c r="H115" i="52"/>
  <c r="H148" i="52"/>
  <c r="H165" i="52"/>
  <c r="H12" i="52"/>
  <c r="H38" i="52"/>
  <c r="H63" i="52"/>
  <c r="H116" i="52"/>
  <c r="G138" i="52"/>
  <c r="G32" i="52"/>
  <c r="I46" i="52"/>
  <c r="I72" i="52"/>
  <c r="J47" i="52"/>
  <c r="H83" i="52"/>
  <c r="G80" i="52"/>
  <c r="G88" i="52"/>
  <c r="G97" i="52"/>
  <c r="G106" i="52"/>
  <c r="G114" i="52"/>
  <c r="G122" i="52"/>
  <c r="G130" i="52"/>
  <c r="G139" i="52"/>
  <c r="G147" i="52"/>
  <c r="G155" i="52"/>
  <c r="G164" i="52"/>
  <c r="H18" i="52"/>
  <c r="H26" i="52"/>
  <c r="H36" i="52"/>
  <c r="H53" i="52"/>
  <c r="J50" i="52"/>
  <c r="G127" i="52"/>
  <c r="G144" i="52"/>
  <c r="H122" i="52"/>
  <c r="H130" i="52"/>
  <c r="H139" i="52"/>
  <c r="H158" i="52"/>
  <c r="G24" i="52"/>
  <c r="G42" i="52"/>
  <c r="G68" i="52"/>
  <c r="I61" i="52"/>
  <c r="I80" i="52"/>
  <c r="I88" i="52"/>
  <c r="I97" i="52"/>
  <c r="I106" i="52"/>
  <c r="I122" i="52"/>
  <c r="I130" i="52"/>
  <c r="I139" i="52"/>
  <c r="J32" i="52"/>
  <c r="J72" i="52"/>
  <c r="I32" i="52"/>
  <c r="H32" i="52"/>
  <c r="G10" i="22"/>
  <c r="H6" i="22"/>
  <c r="I6" i="22"/>
  <c r="H16" i="24"/>
  <c r="H8" i="24"/>
  <c r="G13" i="24"/>
  <c r="F16" i="24"/>
  <c r="F11" i="24"/>
  <c r="G10" i="20"/>
  <c r="H7" i="20"/>
  <c r="J7" i="20"/>
  <c r="I8" i="15"/>
  <c r="G9" i="15"/>
  <c r="H12" i="15"/>
  <c r="G9" i="17"/>
  <c r="H10" i="17"/>
  <c r="K159" i="16"/>
  <c r="K166" i="16"/>
  <c r="K50" i="16"/>
  <c r="H84" i="16"/>
  <c r="H110" i="16"/>
  <c r="H118" i="16"/>
  <c r="H126" i="16"/>
  <c r="H134" i="16"/>
  <c r="H151" i="16"/>
  <c r="H168" i="16"/>
  <c r="K16" i="16"/>
  <c r="K24" i="16"/>
  <c r="K28" i="16"/>
  <c r="K33" i="16"/>
  <c r="K82" i="16"/>
  <c r="K91" i="16"/>
  <c r="K99" i="16"/>
  <c r="K104" i="16"/>
  <c r="K116" i="16"/>
  <c r="K141" i="16"/>
  <c r="K145" i="16"/>
  <c r="J92" i="16"/>
  <c r="J125" i="16"/>
  <c r="I53" i="16"/>
  <c r="H167" i="16"/>
  <c r="J54" i="16"/>
  <c r="I80" i="16"/>
  <c r="H83" i="16"/>
  <c r="I88" i="16"/>
  <c r="I106" i="16"/>
  <c r="I122" i="16"/>
  <c r="J123" i="16"/>
  <c r="I130" i="16"/>
  <c r="J13" i="16"/>
  <c r="H15" i="16"/>
  <c r="J21" i="16"/>
  <c r="H23" i="16"/>
  <c r="J29" i="16"/>
  <c r="H32" i="16"/>
  <c r="J39" i="16"/>
  <c r="H41" i="16"/>
  <c r="H103" i="16"/>
  <c r="J107" i="16"/>
  <c r="H125" i="16"/>
  <c r="K106" i="16"/>
  <c r="J114" i="16"/>
  <c r="K149" i="16"/>
  <c r="I162" i="16"/>
  <c r="H150" i="16"/>
  <c r="K154" i="16"/>
  <c r="J159" i="16"/>
  <c r="K163" i="16"/>
  <c r="J167" i="16"/>
  <c r="J171" i="16"/>
  <c r="H161" i="16"/>
  <c r="H169" i="16"/>
  <c r="H5" i="2"/>
  <c r="D57" i="56"/>
  <c r="C43" i="56"/>
  <c r="B55" i="56"/>
  <c r="B18" i="56" s="1"/>
  <c r="C48" i="56"/>
  <c r="B45" i="56"/>
  <c r="B10" i="56" s="1"/>
  <c r="F58" i="56"/>
  <c r="H21" i="54"/>
  <c r="I22" i="52"/>
  <c r="G158" i="52"/>
  <c r="J24" i="52"/>
  <c r="J120" i="52"/>
  <c r="I66" i="52"/>
  <c r="H161" i="52"/>
  <c r="J110" i="52"/>
  <c r="G100" i="52"/>
  <c r="H20" i="52"/>
  <c r="G57" i="52"/>
  <c r="J66" i="52"/>
  <c r="J93" i="52"/>
  <c r="J161" i="52"/>
  <c r="H59" i="52"/>
  <c r="G162" i="52"/>
  <c r="J144" i="52"/>
  <c r="I79" i="52"/>
  <c r="I113" i="52"/>
  <c r="G41" i="52"/>
  <c r="H21" i="52"/>
  <c r="J34" i="52"/>
  <c r="J112" i="52"/>
  <c r="G16" i="52"/>
  <c r="I9" i="52"/>
  <c r="I26" i="52"/>
  <c r="I53" i="52"/>
  <c r="H100" i="52"/>
  <c r="I165" i="52"/>
  <c r="G84" i="52"/>
  <c r="J68" i="52"/>
  <c r="J59" i="52"/>
  <c r="G65" i="52"/>
  <c r="G73" i="52"/>
  <c r="J92" i="52"/>
  <c r="I100" i="52"/>
  <c r="G117" i="52"/>
  <c r="G125" i="52"/>
  <c r="I159" i="52"/>
  <c r="G11" i="52"/>
  <c r="G10" i="51"/>
  <c r="G22" i="51"/>
  <c r="G34" i="51"/>
  <c r="E17" i="19"/>
  <c r="E30" i="19"/>
  <c r="E38" i="19"/>
  <c r="E46" i="19"/>
  <c r="E54" i="19"/>
  <c r="E25" i="19"/>
  <c r="E36" i="19"/>
  <c r="E44" i="19"/>
  <c r="I12" i="15"/>
  <c r="K130" i="16"/>
  <c r="H10" i="16"/>
  <c r="J16" i="16"/>
  <c r="H26" i="16"/>
  <c r="K37" i="16"/>
  <c r="H44" i="16"/>
  <c r="I48" i="16"/>
  <c r="J51" i="16"/>
  <c r="K54" i="16"/>
  <c r="H58" i="16"/>
  <c r="H61" i="16"/>
  <c r="I65" i="16"/>
  <c r="H70" i="16"/>
  <c r="I75" i="16"/>
  <c r="I77" i="16"/>
  <c r="H80" i="16"/>
  <c r="I83" i="16"/>
  <c r="H88" i="16"/>
  <c r="I92" i="16"/>
  <c r="K98" i="16"/>
  <c r="H106" i="16"/>
  <c r="I109" i="16"/>
  <c r="J112" i="16"/>
  <c r="H122" i="16"/>
  <c r="I125" i="16"/>
  <c r="H130" i="16"/>
  <c r="I133" i="16"/>
  <c r="I142" i="16"/>
  <c r="J145" i="16"/>
  <c r="H164" i="16"/>
  <c r="I167" i="16"/>
  <c r="H18" i="16"/>
  <c r="H36" i="16"/>
  <c r="H53" i="16"/>
  <c r="I56" i="16"/>
  <c r="J59" i="16"/>
  <c r="K62" i="16"/>
  <c r="H67" i="16"/>
  <c r="J68" i="16"/>
  <c r="K71" i="16"/>
  <c r="J78" i="16"/>
  <c r="K81" i="16"/>
  <c r="H85" i="16"/>
  <c r="H94" i="16"/>
  <c r="H97" i="16"/>
  <c r="I100" i="16"/>
  <c r="K107" i="16"/>
  <c r="H111" i="16"/>
  <c r="H114" i="16"/>
  <c r="I117" i="16"/>
  <c r="J120" i="16"/>
  <c r="K123" i="16"/>
  <c r="J128" i="16"/>
  <c r="K131" i="16"/>
  <c r="H139" i="16"/>
  <c r="H147" i="16"/>
  <c r="I150" i="16"/>
  <c r="H156" i="16"/>
  <c r="I159" i="16"/>
  <c r="I18" i="16"/>
  <c r="I21" i="16"/>
  <c r="I26" i="16"/>
  <c r="I44" i="16"/>
  <c r="I70" i="16"/>
  <c r="J117" i="16"/>
  <c r="I139" i="16"/>
  <c r="I147" i="16"/>
  <c r="I156" i="16"/>
  <c r="K52" i="16"/>
  <c r="K60" i="16"/>
  <c r="K65" i="16"/>
  <c r="K69" i="16"/>
  <c r="K83" i="16"/>
  <c r="K87" i="16"/>
  <c r="K105" i="16"/>
  <c r="K113" i="16"/>
  <c r="K125" i="16"/>
  <c r="K133" i="16"/>
  <c r="K142" i="16"/>
  <c r="I153" i="16"/>
  <c r="H81" i="16"/>
  <c r="I165" i="16"/>
  <c r="H171" i="16"/>
  <c r="I170" i="16"/>
  <c r="I171" i="16"/>
  <c r="G5" i="7"/>
  <c r="E13" i="19"/>
  <c r="I95" i="16"/>
  <c r="J169" i="16"/>
  <c r="K13" i="16"/>
  <c r="K21" i="16"/>
  <c r="J25" i="16"/>
  <c r="K29" i="16"/>
  <c r="K39" i="16"/>
  <c r="H46" i="16"/>
  <c r="J53" i="16"/>
  <c r="J61" i="16"/>
  <c r="I67" i="16"/>
  <c r="J70" i="16"/>
  <c r="H72" i="16"/>
  <c r="J80" i="16"/>
  <c r="I85" i="16"/>
  <c r="J88" i="16"/>
  <c r="J97" i="16"/>
  <c r="J106" i="16"/>
  <c r="I111" i="16"/>
  <c r="H116" i="16"/>
  <c r="I119" i="16"/>
  <c r="J122" i="16"/>
  <c r="J130" i="16"/>
  <c r="J139" i="16"/>
  <c r="H141" i="16"/>
  <c r="J147" i="16"/>
  <c r="H149" i="16"/>
  <c r="J156" i="16"/>
  <c r="H158" i="16"/>
  <c r="H163" i="16"/>
  <c r="H145" i="16"/>
  <c r="K26" i="16"/>
  <c r="K102" i="16"/>
  <c r="K110" i="16"/>
  <c r="K143" i="16"/>
  <c r="K156" i="16"/>
  <c r="J168" i="16"/>
  <c r="H24" i="16"/>
  <c r="J149" i="16"/>
  <c r="K86" i="16"/>
  <c r="J81" i="16"/>
  <c r="J98" i="16"/>
  <c r="H117" i="16"/>
  <c r="H133" i="16"/>
  <c r="G11" i="54"/>
  <c r="G14" i="54"/>
  <c r="G17" i="54"/>
  <c r="G20" i="54"/>
  <c r="H14" i="54"/>
  <c r="H17" i="54"/>
  <c r="H20" i="54"/>
  <c r="E10" i="19"/>
  <c r="H119" i="16"/>
  <c r="H127" i="16"/>
  <c r="I144" i="16"/>
  <c r="H28" i="16"/>
  <c r="I32" i="16"/>
  <c r="I41" i="16"/>
  <c r="I58" i="16"/>
  <c r="H82" i="16"/>
  <c r="I94" i="16"/>
  <c r="H99" i="16"/>
  <c r="J118" i="16"/>
  <c r="H11" i="16"/>
  <c r="K12" i="16"/>
  <c r="H27" i="16"/>
  <c r="J35" i="16"/>
  <c r="H45" i="16"/>
  <c r="J72" i="16"/>
  <c r="I121" i="16"/>
  <c r="E135" i="16"/>
  <c r="I154" i="16"/>
  <c r="J17" i="16"/>
  <c r="H35" i="16"/>
  <c r="J43" i="16"/>
  <c r="J52" i="16"/>
  <c r="J69" i="16"/>
  <c r="J87" i="16"/>
  <c r="J105" i="16"/>
  <c r="J113" i="16"/>
  <c r="J129" i="16"/>
  <c r="J138" i="16"/>
  <c r="J146" i="16"/>
  <c r="K129" i="16"/>
  <c r="H159" i="16"/>
  <c r="H43" i="16"/>
  <c r="C47" i="16"/>
  <c r="I91" i="16"/>
  <c r="H113" i="16"/>
  <c r="J119" i="16"/>
  <c r="I132" i="16"/>
  <c r="J136" i="16"/>
  <c r="I141" i="16"/>
  <c r="J144" i="16"/>
  <c r="I149" i="16"/>
  <c r="I158" i="16"/>
  <c r="J161" i="16"/>
  <c r="K164" i="16"/>
  <c r="J166" i="16"/>
  <c r="K31" i="16"/>
  <c r="J163" i="16"/>
  <c r="J31" i="16"/>
  <c r="H42" i="16"/>
  <c r="H13" i="16"/>
  <c r="K17" i="16"/>
  <c r="H21" i="16"/>
  <c r="K25" i="16"/>
  <c r="I27" i="16"/>
  <c r="H29" i="16"/>
  <c r="H39" i="16"/>
  <c r="K43" i="16"/>
  <c r="I45" i="16"/>
  <c r="J48" i="16"/>
  <c r="H51" i="16"/>
  <c r="J56" i="16"/>
  <c r="K75" i="16"/>
  <c r="K79" i="16"/>
  <c r="J83" i="16"/>
  <c r="K96" i="16"/>
  <c r="K109" i="16"/>
  <c r="K121" i="16"/>
  <c r="K138" i="16"/>
  <c r="J142" i="16"/>
  <c r="K146" i="16"/>
  <c r="K150" i="16"/>
  <c r="I31" i="16"/>
  <c r="I169" i="16"/>
  <c r="K162" i="16"/>
  <c r="J10" i="16"/>
  <c r="J26" i="16"/>
  <c r="I39" i="16"/>
  <c r="H31" i="16"/>
  <c r="J8" i="14"/>
  <c r="J15" i="14"/>
  <c r="H8" i="14"/>
  <c r="I8" i="14"/>
  <c r="J29" i="14"/>
  <c r="K15" i="14"/>
  <c r="H21" i="14"/>
  <c r="H24" i="14"/>
  <c r="J33" i="14"/>
  <c r="H15" i="14"/>
  <c r="H27" i="14"/>
  <c r="J27" i="14"/>
  <c r="K14" i="14"/>
  <c r="K26" i="14"/>
  <c r="K27" i="14"/>
  <c r="E20" i="19"/>
  <c r="E12" i="19"/>
  <c r="E21" i="19"/>
  <c r="E19" i="19"/>
  <c r="E28" i="19"/>
  <c r="E22" i="19"/>
  <c r="E18" i="19"/>
  <c r="E26" i="19"/>
  <c r="E34" i="19"/>
  <c r="E42" i="19"/>
  <c r="E50" i="19"/>
  <c r="E32" i="19"/>
  <c r="E24" i="19"/>
  <c r="E48" i="19"/>
  <c r="E62" i="19"/>
  <c r="E52" i="19"/>
  <c r="E40" i="19"/>
  <c r="E15" i="19"/>
  <c r="J137" i="52"/>
  <c r="J162" i="52"/>
  <c r="I77" i="52"/>
  <c r="I111" i="52"/>
  <c r="J127" i="52"/>
  <c r="H163" i="52"/>
  <c r="G110" i="52"/>
  <c r="G126" i="52"/>
  <c r="G143" i="52"/>
  <c r="G160" i="52"/>
  <c r="J95" i="52"/>
  <c r="G94" i="52"/>
  <c r="H44" i="52"/>
  <c r="H61" i="52"/>
  <c r="H70" i="52"/>
  <c r="G51" i="52"/>
  <c r="G77" i="52"/>
  <c r="G152" i="52"/>
  <c r="G161" i="52"/>
  <c r="J53" i="52"/>
  <c r="J154" i="52"/>
  <c r="I85" i="52"/>
  <c r="I135" i="52"/>
  <c r="H85" i="52"/>
  <c r="I52" i="52"/>
  <c r="H87" i="52"/>
  <c r="H105" i="52"/>
  <c r="H121" i="52"/>
  <c r="H138" i="52"/>
  <c r="H154" i="52"/>
  <c r="G151" i="52"/>
  <c r="H66" i="52"/>
  <c r="J79" i="52"/>
  <c r="H40" i="52"/>
  <c r="I105" i="52"/>
  <c r="G95" i="52"/>
  <c r="G104" i="52"/>
  <c r="I76" i="52"/>
  <c r="G28" i="52"/>
  <c r="H82" i="52"/>
  <c r="G116" i="52"/>
  <c r="H132" i="52"/>
  <c r="H141" i="52"/>
  <c r="G166" i="52"/>
  <c r="G9" i="52"/>
  <c r="G18" i="52"/>
  <c r="G26" i="52"/>
  <c r="G36" i="52"/>
  <c r="G44" i="52"/>
  <c r="G53" i="52"/>
  <c r="G61" i="52"/>
  <c r="G70" i="52"/>
  <c r="G79" i="52"/>
  <c r="G87" i="52"/>
  <c r="G96" i="52"/>
  <c r="G105" i="52"/>
  <c r="G113" i="52"/>
  <c r="G121" i="52"/>
  <c r="G129" i="52"/>
  <c r="G146" i="52"/>
  <c r="G154" i="52"/>
  <c r="G163" i="52"/>
  <c r="G171" i="52"/>
  <c r="H16" i="52"/>
  <c r="H24" i="52"/>
  <c r="H33" i="52"/>
  <c r="H42" i="52"/>
  <c r="H51" i="52"/>
  <c r="H68" i="52"/>
  <c r="H111" i="52"/>
  <c r="H144" i="52"/>
  <c r="H169" i="52"/>
  <c r="H17" i="52"/>
  <c r="H25" i="52"/>
  <c r="H34" i="52"/>
  <c r="H52" i="52"/>
  <c r="H78" i="52"/>
  <c r="H86" i="52"/>
  <c r="H95" i="52"/>
  <c r="H104" i="52"/>
  <c r="H112" i="52"/>
  <c r="H120" i="52"/>
  <c r="H128" i="52"/>
  <c r="H137" i="52"/>
  <c r="H145" i="52"/>
  <c r="H153" i="52"/>
  <c r="H162" i="52"/>
  <c r="H170" i="52"/>
  <c r="I41" i="52"/>
  <c r="I58" i="52"/>
  <c r="I67" i="52"/>
  <c r="I93" i="52"/>
  <c r="I110" i="52"/>
  <c r="I118" i="52"/>
  <c r="I134" i="52"/>
  <c r="I160" i="52"/>
  <c r="J56" i="52"/>
  <c r="J73" i="52"/>
  <c r="J91" i="52"/>
  <c r="F12" i="54"/>
  <c r="F21" i="54"/>
  <c r="G11" i="47"/>
  <c r="H12" i="47"/>
  <c r="H15" i="54"/>
  <c r="F15" i="54"/>
  <c r="F18" i="54"/>
  <c r="G15" i="54"/>
  <c r="G18" i="54"/>
  <c r="G21" i="54"/>
  <c r="H12" i="54"/>
  <c r="H18" i="54"/>
  <c r="F11" i="54"/>
  <c r="F14" i="54"/>
  <c r="F17" i="54"/>
  <c r="F20" i="54"/>
  <c r="J31" i="51"/>
  <c r="G14" i="51"/>
  <c r="G16" i="51"/>
  <c r="G28" i="51"/>
  <c r="G19" i="51"/>
  <c r="I16" i="51"/>
  <c r="H13" i="51"/>
  <c r="H19" i="51"/>
  <c r="H31" i="51"/>
  <c r="I19" i="51"/>
  <c r="I31" i="51"/>
  <c r="I11" i="12"/>
  <c r="K10" i="12"/>
  <c r="I9" i="12"/>
  <c r="I10" i="12"/>
  <c r="J7" i="12"/>
  <c r="B34" i="16"/>
  <c r="B47" i="16"/>
  <c r="B63" i="16"/>
  <c r="B101" i="16"/>
  <c r="B135" i="16"/>
  <c r="B155" i="16"/>
  <c r="I9" i="17"/>
  <c r="G10" i="17"/>
  <c r="K17" i="14"/>
  <c r="J17" i="14"/>
  <c r="J36" i="14"/>
  <c r="K19" i="16"/>
  <c r="J24" i="16"/>
  <c r="K27" i="16"/>
  <c r="J86" i="16"/>
  <c r="J95" i="16"/>
  <c r="H136" i="16"/>
  <c r="I136" i="16"/>
  <c r="J162" i="16"/>
  <c r="E12" i="38"/>
  <c r="D12" i="38"/>
  <c r="K120" i="16"/>
  <c r="K32" i="14"/>
  <c r="K59" i="16"/>
  <c r="K112" i="16"/>
  <c r="K128" i="16"/>
  <c r="J14" i="14"/>
  <c r="J9" i="14"/>
  <c r="K9" i="14"/>
  <c r="J33" i="16"/>
  <c r="J42" i="16"/>
  <c r="K45" i="16"/>
  <c r="J77" i="16"/>
  <c r="H77" i="16"/>
  <c r="J104" i="16"/>
  <c r="J137" i="16"/>
  <c r="B4" i="38"/>
  <c r="E4" i="38"/>
  <c r="B19" i="38"/>
  <c r="E19" i="38"/>
  <c r="H9" i="14"/>
  <c r="C74" i="16"/>
  <c r="J170" i="16"/>
  <c r="H7" i="24"/>
  <c r="G7" i="24"/>
  <c r="F19" i="38"/>
  <c r="F4" i="38"/>
  <c r="I33" i="16"/>
  <c r="J14" i="16"/>
  <c r="H33" i="16"/>
  <c r="H59" i="16"/>
  <c r="I62" i="16"/>
  <c r="J62" i="16"/>
  <c r="J76" i="16"/>
  <c r="H104" i="16"/>
  <c r="H162" i="16"/>
  <c r="H170" i="16"/>
  <c r="H14" i="14"/>
  <c r="H16" i="16"/>
  <c r="K35" i="16"/>
  <c r="I54" i="16"/>
  <c r="H68" i="16"/>
  <c r="H78" i="16"/>
  <c r="K21" i="14"/>
  <c r="K118" i="16"/>
  <c r="J102" i="16"/>
  <c r="H112" i="16"/>
  <c r="H120" i="16"/>
  <c r="H128" i="16"/>
  <c r="J110" i="16"/>
  <c r="I14" i="14"/>
  <c r="K29" i="14"/>
  <c r="I13" i="16"/>
  <c r="I16" i="16"/>
  <c r="K18" i="16"/>
  <c r="I24" i="16"/>
  <c r="J27" i="16"/>
  <c r="I29" i="16"/>
  <c r="J45" i="16"/>
  <c r="H48" i="16"/>
  <c r="I51" i="16"/>
  <c r="I59" i="16"/>
  <c r="H65" i="16"/>
  <c r="H75" i="16"/>
  <c r="I86" i="16"/>
  <c r="H92" i="16"/>
  <c r="K97" i="16"/>
  <c r="H100" i="16"/>
  <c r="I104" i="16"/>
  <c r="H109" i="16"/>
  <c r="K122" i="16"/>
  <c r="I128" i="16"/>
  <c r="K134" i="16"/>
  <c r="I137" i="16"/>
  <c r="K139" i="16"/>
  <c r="I145" i="16"/>
  <c r="K147" i="16"/>
  <c r="K160" i="16"/>
  <c r="K168" i="16"/>
  <c r="K171" i="16"/>
  <c r="H152" i="16"/>
  <c r="K117" i="16"/>
  <c r="K51" i="16"/>
  <c r="K55" i="16"/>
  <c r="K68" i="16"/>
  <c r="K72" i="16"/>
  <c r="J100" i="16"/>
  <c r="I108" i="16"/>
  <c r="K132" i="16"/>
  <c r="J133" i="16"/>
  <c r="K137" i="16"/>
  <c r="K153" i="16"/>
  <c r="K158" i="16"/>
  <c r="E7" i="38"/>
  <c r="D6" i="38"/>
  <c r="J153" i="16"/>
  <c r="I152" i="16"/>
  <c r="K20" i="16"/>
  <c r="K46" i="16"/>
  <c r="K64" i="16"/>
  <c r="J75" i="16"/>
  <c r="K78" i="16"/>
  <c r="K95" i="16"/>
  <c r="J109" i="16"/>
  <c r="H55" i="16"/>
  <c r="I15" i="14"/>
  <c r="I27" i="14"/>
  <c r="K56" i="16"/>
  <c r="J60" i="16"/>
  <c r="H69" i="16"/>
  <c r="J79" i="16"/>
  <c r="H91" i="16"/>
  <c r="J96" i="16"/>
  <c r="J111" i="16"/>
  <c r="H121" i="16"/>
  <c r="J127" i="16"/>
  <c r="H132" i="16"/>
  <c r="H138" i="16"/>
  <c r="H146" i="16"/>
  <c r="J154" i="16"/>
  <c r="I161" i="16"/>
  <c r="J164" i="16"/>
  <c r="K167" i="16"/>
  <c r="F7" i="24"/>
  <c r="F10" i="24"/>
  <c r="H13" i="24"/>
  <c r="G8" i="15"/>
  <c r="H9" i="15"/>
  <c r="G14" i="52"/>
  <c r="J14" i="52"/>
  <c r="J30" i="52"/>
  <c r="H30" i="52"/>
  <c r="G30" i="52"/>
  <c r="I126" i="52"/>
  <c r="J49" i="52"/>
  <c r="G26" i="51"/>
  <c r="J26" i="51"/>
  <c r="G133" i="52"/>
  <c r="J133" i="52"/>
  <c r="I13" i="51"/>
  <c r="G66" i="52"/>
  <c r="I49" i="52"/>
  <c r="I14" i="52"/>
  <c r="J150" i="52"/>
  <c r="G150" i="52"/>
  <c r="G38" i="52"/>
  <c r="G99" i="52"/>
  <c r="G93" i="52"/>
  <c r="G101" i="52"/>
  <c r="H47" i="52"/>
  <c r="H65" i="52"/>
  <c r="J109" i="52"/>
  <c r="G109" i="52"/>
  <c r="H159" i="52"/>
  <c r="J159" i="52"/>
  <c r="J65" i="52"/>
  <c r="G159" i="52"/>
  <c r="J22" i="52"/>
  <c r="G22" i="52"/>
  <c r="H125" i="52"/>
  <c r="H10" i="51"/>
  <c r="H49" i="52"/>
  <c r="H57" i="52"/>
  <c r="H167" i="52"/>
  <c r="I28" i="52"/>
  <c r="J83" i="52"/>
  <c r="G83" i="52"/>
  <c r="H142" i="52"/>
  <c r="G142" i="52"/>
  <c r="I28" i="51"/>
  <c r="H28" i="51"/>
  <c r="J28" i="51"/>
  <c r="G108" i="52"/>
  <c r="H133" i="52"/>
  <c r="H46" i="52"/>
  <c r="J118" i="52"/>
  <c r="H28" i="52"/>
  <c r="G72" i="52"/>
  <c r="I117" i="52"/>
  <c r="J117" i="52"/>
  <c r="G25" i="51"/>
  <c r="H25" i="51"/>
  <c r="J35" i="51"/>
  <c r="G35" i="51"/>
  <c r="J38" i="52"/>
  <c r="I38" i="52"/>
  <c r="J55" i="52"/>
  <c r="H55" i="52"/>
  <c r="J99" i="52"/>
  <c r="I99" i="52"/>
  <c r="J124" i="52"/>
  <c r="J132" i="52"/>
  <c r="I30" i="52"/>
  <c r="I40" i="52"/>
  <c r="I57" i="52"/>
  <c r="I92" i="52"/>
  <c r="I133" i="52"/>
  <c r="E156" i="52"/>
  <c r="J141" i="52"/>
  <c r="I151" i="52"/>
  <c r="J168" i="52"/>
  <c r="G12" i="52"/>
  <c r="G20" i="52"/>
  <c r="G46" i="52"/>
  <c r="G63" i="52"/>
  <c r="I146" i="52"/>
  <c r="I18" i="52"/>
  <c r="I121" i="52"/>
  <c r="H20" i="51"/>
  <c r="G50" i="52"/>
  <c r="G76" i="52"/>
  <c r="G134" i="52"/>
  <c r="G111" i="52"/>
  <c r="G103" i="52"/>
  <c r="I96" i="52"/>
  <c r="H22" i="51"/>
  <c r="H106" i="52"/>
  <c r="G169" i="52"/>
  <c r="G135" i="52"/>
  <c r="I32" i="51"/>
  <c r="H43" i="52"/>
  <c r="G67" i="52"/>
  <c r="H29" i="52"/>
  <c r="H166" i="52"/>
  <c r="J138" i="52"/>
  <c r="H34" i="51"/>
  <c r="H80" i="52"/>
  <c r="H88" i="52"/>
  <c r="H114" i="52"/>
  <c r="H164" i="52"/>
  <c r="H32" i="51"/>
  <c r="J20" i="51"/>
  <c r="J111" i="52"/>
  <c r="G11" i="51"/>
  <c r="I23" i="51"/>
  <c r="H29" i="51"/>
  <c r="I11" i="52"/>
  <c r="I19" i="52"/>
  <c r="G27" i="52"/>
  <c r="I45" i="52"/>
  <c r="H54" i="52"/>
  <c r="I62" i="52"/>
  <c r="G81" i="52"/>
  <c r="J89" i="52"/>
  <c r="G98" i="52"/>
  <c r="G107" i="52"/>
  <c r="I123" i="52"/>
  <c r="J131" i="52"/>
  <c r="J140" i="52"/>
  <c r="G157" i="52"/>
  <c r="I172" i="52"/>
  <c r="G60" i="52"/>
  <c r="H77" i="52"/>
  <c r="H94" i="52"/>
  <c r="I83" i="52"/>
  <c r="J46" i="52"/>
  <c r="G9" i="22"/>
  <c r="G6" i="22"/>
  <c r="H7" i="22"/>
  <c r="I9" i="22"/>
  <c r="I11" i="22"/>
  <c r="F8" i="47"/>
  <c r="C6" i="31"/>
  <c r="F6" i="31"/>
  <c r="G12" i="47"/>
  <c r="H8" i="47"/>
  <c r="H11" i="47"/>
  <c r="J32" i="51"/>
  <c r="I20" i="52"/>
  <c r="I63" i="52"/>
  <c r="G55" i="52"/>
  <c r="J28" i="52"/>
  <c r="G132" i="52"/>
  <c r="H26" i="51"/>
  <c r="J34" i="51"/>
  <c r="H72" i="52"/>
  <c r="I12" i="52"/>
  <c r="I168" i="52"/>
  <c r="J163" i="52"/>
  <c r="H113" i="52"/>
  <c r="H117" i="52"/>
  <c r="J40" i="52"/>
  <c r="J125" i="52"/>
  <c r="J113" i="52"/>
  <c r="J166" i="52"/>
  <c r="G56" i="52"/>
  <c r="I70" i="52"/>
  <c r="G167" i="52"/>
  <c r="I154" i="52"/>
  <c r="H14" i="52"/>
  <c r="J25" i="51"/>
  <c r="J9" i="52"/>
  <c r="G82" i="52"/>
  <c r="G91" i="52"/>
  <c r="H97" i="52"/>
  <c r="H147" i="52"/>
  <c r="H155" i="52"/>
  <c r="I25" i="52"/>
  <c r="I34" i="52"/>
  <c r="G140" i="52"/>
  <c r="G20" i="51"/>
  <c r="G149" i="52"/>
  <c r="H35" i="51"/>
  <c r="I20" i="51"/>
  <c r="I35" i="51"/>
  <c r="I167" i="52"/>
  <c r="J116" i="52"/>
  <c r="I17" i="52"/>
  <c r="J63" i="52"/>
  <c r="G13" i="51"/>
  <c r="I87" i="52"/>
  <c r="I55" i="52"/>
  <c r="J121" i="52"/>
  <c r="I25" i="51"/>
  <c r="G32" i="51"/>
  <c r="J126" i="52"/>
  <c r="J164" i="52"/>
  <c r="G141" i="52"/>
  <c r="J52" i="52"/>
  <c r="G124" i="52"/>
  <c r="J43" i="52"/>
  <c r="G21" i="52"/>
  <c r="J100" i="52"/>
  <c r="I43" i="52"/>
  <c r="G29" i="52"/>
  <c r="J142" i="52"/>
  <c r="I26" i="51"/>
  <c r="J171" i="52"/>
  <c r="H171" i="52"/>
  <c r="H13" i="52"/>
  <c r="H39" i="52"/>
  <c r="H73" i="52"/>
  <c r="H91" i="52"/>
  <c r="H99" i="52"/>
  <c r="H108" i="52"/>
  <c r="H149" i="52"/>
  <c r="I114" i="52"/>
  <c r="G131" i="52"/>
  <c r="J87" i="52"/>
  <c r="G47" i="52"/>
  <c r="G39" i="52"/>
  <c r="J82" i="52"/>
  <c r="I150" i="52"/>
  <c r="I115" i="52"/>
  <c r="I131" i="52"/>
  <c r="H22" i="52"/>
  <c r="H109" i="52"/>
  <c r="H150" i="52"/>
  <c r="J36" i="52"/>
  <c r="J105" i="52"/>
  <c r="F35" i="52"/>
  <c r="I109" i="52"/>
  <c r="I142" i="52"/>
  <c r="J12" i="52"/>
  <c r="I27" i="52"/>
  <c r="G92" i="52"/>
  <c r="H92" i="52"/>
  <c r="H60" i="52"/>
  <c r="H69" i="52"/>
  <c r="I84" i="52"/>
  <c r="I101" i="52"/>
  <c r="I143" i="52"/>
  <c r="J108" i="52"/>
  <c r="H124" i="52"/>
  <c r="I60" i="52"/>
  <c r="J14" i="51"/>
  <c r="H14" i="51"/>
  <c r="I14" i="51"/>
  <c r="I125" i="52"/>
  <c r="J16" i="51"/>
  <c r="H16" i="51"/>
  <c r="G165" i="52"/>
  <c r="H9" i="52"/>
  <c r="J38" i="51"/>
  <c r="H38" i="51"/>
  <c r="I38" i="51"/>
  <c r="H17" i="51"/>
  <c r="I29" i="51"/>
  <c r="G23" i="52"/>
  <c r="I31" i="52"/>
  <c r="H103" i="52"/>
  <c r="G119" i="52"/>
  <c r="H127" i="52"/>
  <c r="H135" i="52"/>
  <c r="B136" i="52"/>
  <c r="H152" i="52"/>
  <c r="G13" i="52"/>
  <c r="C48" i="52"/>
  <c r="D102" i="52"/>
  <c r="J77" i="52"/>
  <c r="I127" i="52"/>
  <c r="J135" i="52"/>
  <c r="J85" i="52"/>
  <c r="G38" i="51"/>
  <c r="I7" i="22"/>
  <c r="G7" i="22"/>
  <c r="G11" i="22"/>
  <c r="H11" i="22"/>
  <c r="G9" i="20"/>
  <c r="I9" i="20"/>
  <c r="I8" i="12"/>
  <c r="K9" i="12"/>
  <c r="J10" i="12"/>
  <c r="I11" i="15"/>
  <c r="H17" i="14"/>
  <c r="I12" i="14"/>
  <c r="J12" i="14"/>
  <c r="I10" i="16"/>
  <c r="K12" i="14"/>
  <c r="J20" i="16"/>
  <c r="I15" i="16"/>
  <c r="H12" i="14"/>
  <c r="H26" i="14"/>
  <c r="K24" i="14"/>
  <c r="I21" i="14"/>
  <c r="H36" i="14"/>
  <c r="I32" i="14"/>
  <c r="H32" i="14"/>
  <c r="K36" i="14"/>
  <c r="I26" i="14"/>
  <c r="I24" i="14"/>
  <c r="J32" i="14"/>
  <c r="H29" i="14"/>
  <c r="J37" i="16"/>
  <c r="H33" i="14"/>
  <c r="K33" i="14"/>
  <c r="I36" i="16"/>
  <c r="J21" i="14"/>
  <c r="I29" i="14"/>
  <c r="I36" i="14"/>
  <c r="I17" i="14"/>
  <c r="J26" i="14"/>
  <c r="I33" i="14"/>
  <c r="J24" i="14"/>
  <c r="J18" i="16"/>
  <c r="H20" i="16"/>
  <c r="I23" i="16"/>
  <c r="J44" i="16"/>
  <c r="K48" i="16"/>
  <c r="K92" i="16"/>
  <c r="K100" i="16"/>
  <c r="H108" i="16"/>
  <c r="J121" i="16"/>
  <c r="K18" i="14"/>
  <c r="I17" i="16"/>
  <c r="K23" i="16"/>
  <c r="K41" i="16"/>
  <c r="E47" i="16"/>
  <c r="J55" i="16"/>
  <c r="K58" i="16"/>
  <c r="H62" i="16"/>
  <c r="I69" i="16"/>
  <c r="K77" i="16"/>
  <c r="I87" i="16"/>
  <c r="J91" i="16"/>
  <c r="K94" i="16"/>
  <c r="H98" i="16"/>
  <c r="D101" i="16"/>
  <c r="E101" i="16"/>
  <c r="J108" i="16"/>
  <c r="K111" i="16"/>
  <c r="K115" i="16"/>
  <c r="J124" i="16"/>
  <c r="K127" i="16"/>
  <c r="H131" i="16"/>
  <c r="I138" i="16"/>
  <c r="K140" i="16"/>
  <c r="D135" i="16"/>
  <c r="I146" i="16"/>
  <c r="K152" i="16"/>
  <c r="C155" i="16"/>
  <c r="F155" i="16"/>
  <c r="D155" i="16"/>
  <c r="K161" i="16"/>
  <c r="E155" i="16"/>
  <c r="K169" i="16"/>
  <c r="K11" i="14"/>
  <c r="K30" i="14"/>
  <c r="H8" i="16"/>
  <c r="K15" i="16"/>
  <c r="I19" i="16"/>
  <c r="I25" i="16"/>
  <c r="J28" i="16"/>
  <c r="K32" i="16"/>
  <c r="H37" i="16"/>
  <c r="I43" i="16"/>
  <c r="J46" i="16"/>
  <c r="H54" i="16"/>
  <c r="I60" i="16"/>
  <c r="J64" i="16"/>
  <c r="G63" i="16"/>
  <c r="H71" i="16"/>
  <c r="I79" i="16"/>
  <c r="J82" i="16"/>
  <c r="K85" i="16"/>
  <c r="I90" i="16"/>
  <c r="I96" i="16"/>
  <c r="J99" i="16"/>
  <c r="K103" i="16"/>
  <c r="H107" i="16"/>
  <c r="I113" i="16"/>
  <c r="J116" i="16"/>
  <c r="K119" i="16"/>
  <c r="H123" i="16"/>
  <c r="I129" i="16"/>
  <c r="J132" i="16"/>
  <c r="G135" i="16"/>
  <c r="F135" i="16"/>
  <c r="K144" i="16"/>
  <c r="K148" i="16"/>
  <c r="H154" i="16"/>
  <c r="K108" i="16"/>
  <c r="K124" i="16"/>
  <c r="I124" i="16"/>
  <c r="I127" i="16"/>
  <c r="H144" i="16"/>
  <c r="J150" i="16"/>
  <c r="J36" i="16"/>
  <c r="I103" i="16"/>
  <c r="J20" i="14"/>
  <c r="J23" i="14"/>
  <c r="I35" i="14"/>
  <c r="J15" i="16"/>
  <c r="I20" i="16"/>
  <c r="K22" i="16"/>
  <c r="J23" i="16"/>
  <c r="H25" i="16"/>
  <c r="I28" i="16"/>
  <c r="J30" i="16"/>
  <c r="J32" i="16"/>
  <c r="I35" i="16"/>
  <c r="I38" i="16"/>
  <c r="J40" i="16"/>
  <c r="J41" i="16"/>
  <c r="K44" i="16"/>
  <c r="I46" i="16"/>
  <c r="J49" i="16"/>
  <c r="J50" i="16"/>
  <c r="H52" i="16"/>
  <c r="K53" i="16"/>
  <c r="I55" i="16"/>
  <c r="K57" i="16"/>
  <c r="H60" i="16"/>
  <c r="K61" i="16"/>
  <c r="I66" i="16"/>
  <c r="K70" i="16"/>
  <c r="I72" i="16"/>
  <c r="K76" i="16"/>
  <c r="H79" i="16"/>
  <c r="K80" i="16"/>
  <c r="J84" i="16"/>
  <c r="J85" i="16"/>
  <c r="H87" i="16"/>
  <c r="K88" i="16"/>
  <c r="I110" i="16"/>
  <c r="F12" i="38"/>
  <c r="C12" i="38"/>
  <c r="D13" i="38"/>
  <c r="B5" i="38"/>
  <c r="K73" i="16"/>
  <c r="D5" i="38"/>
  <c r="J73" i="16"/>
  <c r="C13" i="38"/>
  <c r="D20" i="38"/>
  <c r="H73" i="16"/>
  <c r="B74" i="16"/>
  <c r="B9" i="16"/>
  <c r="B89" i="16"/>
  <c r="B6" i="56"/>
  <c r="C57" i="56"/>
  <c r="F48" i="56"/>
  <c r="D41" i="56"/>
  <c r="F57" i="56"/>
  <c r="D50" i="56"/>
  <c r="B42" i="56"/>
  <c r="D58" i="56"/>
  <c r="B51" i="56"/>
  <c r="B15" i="56" s="1"/>
  <c r="E42" i="56"/>
  <c r="B36" i="56"/>
  <c r="B50" i="56"/>
  <c r="F50" i="56"/>
  <c r="F40" i="56"/>
  <c r="J40" i="56" s="1"/>
  <c r="F6" i="56" s="1"/>
  <c r="D56" i="56"/>
  <c r="B48" i="56"/>
  <c r="E40" i="56"/>
  <c r="I40" i="56" s="1"/>
  <c r="E6" i="56" s="1"/>
  <c r="B57" i="56"/>
  <c r="E48" i="56"/>
  <c r="C41" i="56"/>
  <c r="E57" i="56"/>
  <c r="C50" i="56"/>
  <c r="F41" i="56"/>
  <c r="B35" i="56"/>
  <c r="F45" i="56"/>
  <c r="E46" i="56"/>
  <c r="E36" i="56"/>
  <c r="E55" i="56"/>
  <c r="C47" i="56"/>
  <c r="F38" i="56"/>
  <c r="C56" i="56"/>
  <c r="F47" i="56"/>
  <c r="D40" i="56"/>
  <c r="H40" i="56" s="1"/>
  <c r="D6" i="56" s="1"/>
  <c r="F56" i="56"/>
  <c r="D48" i="56"/>
  <c r="B41" i="56"/>
  <c r="C35" i="56"/>
  <c r="E41" i="56"/>
  <c r="C38" i="56"/>
  <c r="F35" i="56"/>
  <c r="F53" i="56"/>
  <c r="D46" i="56"/>
  <c r="B38" i="56"/>
  <c r="D55" i="56"/>
  <c r="B47" i="56"/>
  <c r="E38" i="56"/>
  <c r="B56" i="56"/>
  <c r="E47" i="56"/>
  <c r="C58" i="56"/>
  <c r="D37" i="56"/>
  <c r="E35" i="56"/>
  <c r="E51" i="56"/>
  <c r="B53" i="56"/>
  <c r="B17" i="56" s="1"/>
  <c r="E45" i="56"/>
  <c r="C37" i="56"/>
  <c r="E53" i="56"/>
  <c r="C46" i="56"/>
  <c r="F37" i="56"/>
  <c r="C55" i="56"/>
  <c r="F46" i="56"/>
  <c r="C40" i="56"/>
  <c r="G40" i="56" s="1"/>
  <c r="C6" i="56" s="1"/>
  <c r="D42" i="56"/>
  <c r="F55" i="56"/>
  <c r="E56" i="56"/>
  <c r="C52" i="56"/>
  <c r="F43" i="56"/>
  <c r="D36" i="56"/>
  <c r="F52" i="56"/>
  <c r="D45" i="56"/>
  <c r="B37" i="56"/>
  <c r="D53" i="56"/>
  <c r="B46" i="56"/>
  <c r="D38" i="56"/>
  <c r="D35" i="56"/>
  <c r="D47" i="56"/>
  <c r="D52" i="56"/>
  <c r="H10" i="12"/>
  <c r="H7" i="47"/>
  <c r="G7" i="47"/>
  <c r="F12" i="47"/>
  <c r="F7" i="47"/>
  <c r="F11" i="47"/>
  <c r="I23" i="52"/>
  <c r="J31" i="52"/>
  <c r="G17" i="51"/>
  <c r="I103" i="52"/>
  <c r="G58" i="52"/>
  <c r="G15" i="52"/>
  <c r="H119" i="52"/>
  <c r="I15" i="52"/>
  <c r="B35" i="52"/>
  <c r="H45" i="52"/>
  <c r="B48" i="52"/>
  <c r="B64" i="52"/>
  <c r="G17" i="52"/>
  <c r="G25" i="52"/>
  <c r="G34" i="52"/>
  <c r="G43" i="52"/>
  <c r="G52" i="52"/>
  <c r="G69" i="52"/>
  <c r="C75" i="52"/>
  <c r="G86" i="52"/>
  <c r="C90" i="52"/>
  <c r="C102" i="52"/>
  <c r="G112" i="52"/>
  <c r="G120" i="52"/>
  <c r="G128" i="52"/>
  <c r="C136" i="52"/>
  <c r="G145" i="52"/>
  <c r="G153" i="52"/>
  <c r="C156" i="52"/>
  <c r="G170" i="52"/>
  <c r="D10" i="52"/>
  <c r="H23" i="52"/>
  <c r="H31" i="52"/>
  <c r="D35" i="52"/>
  <c r="H50" i="52"/>
  <c r="H58" i="52"/>
  <c r="D64" i="52"/>
  <c r="H76" i="52"/>
  <c r="H84" i="52"/>
  <c r="D90" i="52"/>
  <c r="H101" i="52"/>
  <c r="H110" i="52"/>
  <c r="H118" i="52"/>
  <c r="H126" i="52"/>
  <c r="H134" i="52"/>
  <c r="H143" i="52"/>
  <c r="H151" i="52"/>
  <c r="H160" i="52"/>
  <c r="H168" i="52"/>
  <c r="I13" i="52"/>
  <c r="I21" i="52"/>
  <c r="I29" i="52"/>
  <c r="E35" i="52"/>
  <c r="I47" i="52"/>
  <c r="E48" i="52"/>
  <c r="I65" i="52"/>
  <c r="I73" i="52"/>
  <c r="I82" i="52"/>
  <c r="E90" i="52"/>
  <c r="I108" i="52"/>
  <c r="I116" i="52"/>
  <c r="I124" i="52"/>
  <c r="I132" i="52"/>
  <c r="I141" i="52"/>
  <c r="I149" i="52"/>
  <c r="I158" i="52"/>
  <c r="I166" i="52"/>
  <c r="F10" i="52"/>
  <c r="J19" i="52"/>
  <c r="J27" i="52"/>
  <c r="J37" i="52"/>
  <c r="J45" i="52"/>
  <c r="F48" i="52"/>
  <c r="J62" i="52"/>
  <c r="F64" i="52"/>
  <c r="J80" i="52"/>
  <c r="J88" i="52"/>
  <c r="F90" i="52"/>
  <c r="J106" i="52"/>
  <c r="J114" i="52"/>
  <c r="J122" i="52"/>
  <c r="J130" i="52"/>
  <c r="F136" i="52"/>
  <c r="J147" i="52"/>
  <c r="J155" i="52"/>
  <c r="F156" i="52"/>
  <c r="I119" i="52"/>
  <c r="I17" i="51"/>
  <c r="G29" i="51"/>
  <c r="G31" i="52"/>
  <c r="J17" i="51"/>
  <c r="I50" i="52"/>
  <c r="H157" i="52"/>
  <c r="H93" i="52"/>
  <c r="H11" i="51"/>
  <c r="J165" i="52"/>
  <c r="G37" i="51"/>
  <c r="H41" i="52"/>
  <c r="I140" i="52"/>
  <c r="J148" i="52"/>
  <c r="J11" i="52"/>
  <c r="H19" i="52"/>
  <c r="G115" i="52"/>
  <c r="G19" i="52"/>
  <c r="I98" i="52"/>
  <c r="I107" i="52"/>
  <c r="E136" i="52"/>
  <c r="D75" i="52"/>
  <c r="C35" i="52"/>
  <c r="B90" i="52"/>
  <c r="I37" i="51"/>
  <c r="J11" i="51"/>
  <c r="I157" i="52"/>
  <c r="J97" i="52"/>
  <c r="G137" i="52"/>
  <c r="J157" i="52"/>
  <c r="H37" i="52"/>
  <c r="G37" i="52"/>
  <c r="J139" i="52"/>
  <c r="J107" i="52"/>
  <c r="J115" i="52"/>
  <c r="H67" i="52"/>
  <c r="E102" i="52"/>
  <c r="D48" i="52"/>
  <c r="D156" i="52"/>
  <c r="C64" i="52"/>
  <c r="C10" i="52"/>
  <c r="B10" i="52"/>
  <c r="J23" i="51"/>
  <c r="H23" i="51"/>
  <c r="I148" i="52"/>
  <c r="H140" i="52"/>
  <c r="J123" i="52"/>
  <c r="G148" i="52"/>
  <c r="H27" i="52"/>
  <c r="G45" i="52"/>
  <c r="H107" i="52"/>
  <c r="G62" i="52"/>
  <c r="I39" i="52"/>
  <c r="H15" i="52"/>
  <c r="G89" i="52"/>
  <c r="G172" i="52"/>
  <c r="I91" i="52"/>
  <c r="I54" i="52"/>
  <c r="E10" i="52"/>
  <c r="E75" i="52"/>
  <c r="B156" i="52"/>
  <c r="H37" i="51"/>
  <c r="I11" i="51"/>
  <c r="H89" i="52"/>
  <c r="J172" i="52"/>
  <c r="J71" i="52"/>
  <c r="H11" i="52"/>
  <c r="H62" i="52"/>
  <c r="H131" i="52"/>
  <c r="G71" i="52"/>
  <c r="G23" i="51"/>
  <c r="E64" i="52"/>
  <c r="D136" i="52"/>
  <c r="B102" i="52"/>
  <c r="G123" i="52"/>
  <c r="H98" i="52"/>
  <c r="G54" i="52"/>
  <c r="I56" i="52"/>
  <c r="F102" i="52"/>
  <c r="B75" i="52"/>
  <c r="H81" i="52"/>
  <c r="G78" i="52"/>
  <c r="I81" i="52"/>
  <c r="J98" i="52"/>
  <c r="J54" i="52"/>
  <c r="J81" i="52"/>
  <c r="H123" i="52"/>
  <c r="H172" i="52"/>
  <c r="I71" i="52"/>
  <c r="F75" i="52"/>
  <c r="I37" i="52"/>
  <c r="I89" i="52"/>
  <c r="H71" i="52"/>
  <c r="J9" i="12"/>
  <c r="H9" i="12"/>
  <c r="H11" i="12"/>
  <c r="I7" i="12"/>
  <c r="H7" i="12"/>
  <c r="J8" i="12"/>
  <c r="J11" i="12"/>
  <c r="K7" i="12"/>
  <c r="H8" i="12"/>
  <c r="K8" i="12"/>
  <c r="K11" i="12"/>
  <c r="H11" i="15"/>
  <c r="J94" i="16"/>
  <c r="H96" i="16"/>
  <c r="I99" i="16"/>
  <c r="J103" i="16"/>
  <c r="K151" i="16"/>
  <c r="E9" i="38"/>
  <c r="D4" i="38"/>
  <c r="I73" i="16"/>
  <c r="E10" i="38"/>
  <c r="I163" i="16"/>
  <c r="J90" i="16"/>
  <c r="I115" i="16"/>
  <c r="I105" i="16"/>
  <c r="K67" i="16"/>
  <c r="J158" i="16"/>
  <c r="J148" i="16"/>
  <c r="J115" i="16"/>
  <c r="I157" i="16"/>
  <c r="K136" i="16"/>
  <c r="K11" i="16"/>
  <c r="E9" i="16"/>
  <c r="F7" i="38"/>
  <c r="C17" i="38"/>
  <c r="I11" i="16"/>
  <c r="H160" i="16"/>
  <c r="G101" i="16"/>
  <c r="H157" i="16"/>
  <c r="H90" i="16"/>
  <c r="I30" i="14"/>
  <c r="J165" i="16"/>
  <c r="I12" i="16"/>
  <c r="D10" i="38"/>
  <c r="I18" i="14"/>
  <c r="H12" i="16"/>
  <c r="J140" i="16"/>
  <c r="J11" i="16"/>
  <c r="I148" i="16"/>
  <c r="K165" i="16"/>
  <c r="J18" i="14"/>
  <c r="H11" i="14"/>
  <c r="H23" i="14"/>
  <c r="K8" i="16"/>
  <c r="J157" i="16"/>
  <c r="H165" i="16"/>
  <c r="J141" i="16"/>
  <c r="H115" i="16"/>
  <c r="I8" i="16"/>
  <c r="I140" i="16"/>
  <c r="J11" i="14"/>
  <c r="J8" i="16"/>
  <c r="H30" i="14"/>
  <c r="K157" i="16"/>
  <c r="G155" i="16"/>
  <c r="J30" i="14"/>
  <c r="I52" i="16"/>
  <c r="H140" i="16"/>
  <c r="H19" i="16"/>
  <c r="I11" i="14"/>
  <c r="B13" i="38"/>
  <c r="E3" i="38"/>
  <c r="F6" i="38"/>
  <c r="C10" i="38"/>
  <c r="H18" i="14"/>
  <c r="C135" i="16"/>
  <c r="K90" i="16"/>
  <c r="G9" i="16"/>
  <c r="J12" i="16"/>
  <c r="C9" i="16"/>
  <c r="D9" i="16"/>
  <c r="G34" i="16"/>
  <c r="D34" i="16"/>
  <c r="F47" i="16"/>
  <c r="E63" i="16"/>
  <c r="F63" i="16"/>
  <c r="D63" i="16"/>
  <c r="F74" i="16"/>
  <c r="E74" i="16"/>
  <c r="E89" i="16"/>
  <c r="C89" i="16"/>
  <c r="G89" i="16"/>
  <c r="H102" i="16"/>
  <c r="H143" i="16"/>
  <c r="B10" i="38"/>
  <c r="J19" i="16"/>
  <c r="E2" i="38"/>
  <c r="B18" i="38"/>
  <c r="F2" i="38"/>
  <c r="B2" i="38"/>
  <c r="B6" i="38"/>
  <c r="C34" i="16"/>
  <c r="F34" i="16"/>
  <c r="I22" i="16"/>
  <c r="C101" i="16"/>
  <c r="J67" i="16"/>
  <c r="H17" i="16"/>
  <c r="H76" i="16"/>
  <c r="H20" i="14"/>
  <c r="K30" i="16"/>
  <c r="C63" i="16"/>
  <c r="G47" i="16"/>
  <c r="J22" i="16"/>
  <c r="J58" i="16"/>
  <c r="D74" i="16"/>
  <c r="I30" i="16"/>
  <c r="J66" i="16"/>
  <c r="H40" i="16"/>
  <c r="K23" i="14"/>
  <c r="K10" i="16"/>
  <c r="J57" i="16"/>
  <c r="H50" i="16"/>
  <c r="F89" i="16"/>
  <c r="E13" i="38"/>
  <c r="C19" i="38"/>
  <c r="F8" i="38"/>
  <c r="D16" i="38"/>
  <c r="C3" i="38"/>
  <c r="F11" i="38"/>
  <c r="D19" i="38"/>
  <c r="C9" i="38"/>
  <c r="E14" i="38"/>
  <c r="G14" i="38" s="1"/>
  <c r="D2" i="38"/>
  <c r="B3" i="38"/>
  <c r="B11" i="38"/>
  <c r="B15" i="38"/>
  <c r="J38" i="16"/>
  <c r="K35" i="14"/>
  <c r="K49" i="16"/>
  <c r="K38" i="16"/>
  <c r="I50" i="16"/>
  <c r="H38" i="16"/>
  <c r="H30" i="16"/>
  <c r="H66" i="16"/>
  <c r="K93" i="16"/>
  <c r="H49" i="16"/>
  <c r="F9" i="16"/>
  <c r="J35" i="14"/>
  <c r="D47" i="16"/>
  <c r="G74" i="16"/>
  <c r="K14" i="16"/>
  <c r="I64" i="16"/>
  <c r="H35" i="14"/>
  <c r="I20" i="14"/>
  <c r="K84" i="16"/>
  <c r="I40" i="16"/>
  <c r="K20" i="14"/>
  <c r="D89" i="16"/>
  <c r="E5" i="38"/>
  <c r="C11" i="38"/>
  <c r="E20" i="38"/>
  <c r="D8" i="38"/>
  <c r="B9" i="38"/>
  <c r="F3" i="38"/>
  <c r="F18" i="38"/>
  <c r="G18" i="38" s="1"/>
  <c r="E6" i="38"/>
  <c r="B12" i="38"/>
  <c r="B20" i="38"/>
  <c r="K40" i="16"/>
  <c r="I84" i="16"/>
  <c r="H93" i="16"/>
  <c r="I49" i="16"/>
  <c r="I82" i="16"/>
  <c r="E34" i="16"/>
  <c r="J93" i="16"/>
  <c r="H57" i="16"/>
  <c r="I23" i="14"/>
  <c r="I57" i="16"/>
  <c r="F101" i="16"/>
  <c r="K36" i="16"/>
  <c r="H22" i="16"/>
  <c r="D17" i="38"/>
  <c r="C5" i="38"/>
  <c r="B17" i="38"/>
  <c r="I14" i="16"/>
  <c r="H14" i="16"/>
  <c r="B6" i="31"/>
  <c r="G6" i="31"/>
  <c r="E6" i="31"/>
  <c r="H19" i="2" l="1"/>
  <c r="D16" i="2"/>
  <c r="I43" i="56"/>
  <c r="E9" i="56" s="1"/>
  <c r="G55" i="56"/>
  <c r="C18" i="56" s="1"/>
  <c r="I58" i="56"/>
  <c r="E21" i="56" s="1"/>
  <c r="I52" i="56"/>
  <c r="E16" i="56" s="1"/>
  <c r="G52" i="56"/>
  <c r="C16" i="56" s="1"/>
  <c r="I156" i="52"/>
  <c r="J136" i="52"/>
  <c r="H43" i="56"/>
  <c r="D9" i="56" s="1"/>
  <c r="G16" i="38"/>
  <c r="G15" i="38"/>
  <c r="I34" i="16"/>
  <c r="H52" i="56"/>
  <c r="D16" i="56" s="1"/>
  <c r="J52" i="56"/>
  <c r="F16" i="56" s="1"/>
  <c r="G58" i="56"/>
  <c r="C21" i="56" s="1"/>
  <c r="B9" i="56"/>
  <c r="J58" i="56"/>
  <c r="F21" i="56" s="1"/>
  <c r="H58" i="56"/>
  <c r="D21" i="56" s="1"/>
  <c r="G43" i="56"/>
  <c r="C9" i="56" s="1"/>
  <c r="J43" i="56"/>
  <c r="F9" i="56" s="1"/>
  <c r="I57" i="56"/>
  <c r="E20" i="56" s="1"/>
  <c r="I55" i="56"/>
  <c r="E18" i="56" s="1"/>
  <c r="G45" i="56"/>
  <c r="C10" i="56" s="1"/>
  <c r="J55" i="56"/>
  <c r="F18" i="56" s="1"/>
  <c r="I45" i="56"/>
  <c r="E10" i="56" s="1"/>
  <c r="H45" i="56"/>
  <c r="D10" i="56" s="1"/>
  <c r="J45" i="56"/>
  <c r="F10" i="56" s="1"/>
  <c r="H55" i="56"/>
  <c r="D18" i="56" s="1"/>
  <c r="G15" i="2"/>
  <c r="B18" i="2"/>
  <c r="L16" i="2"/>
  <c r="G16" i="2"/>
  <c r="J16" i="2"/>
  <c r="B14" i="2"/>
  <c r="M14" i="2"/>
  <c r="L20" i="2"/>
  <c r="J18" i="2"/>
  <c r="J15" i="2"/>
  <c r="H14" i="2"/>
  <c r="F14" i="2"/>
  <c r="F20" i="2"/>
  <c r="L19" i="2"/>
  <c r="F15" i="2"/>
  <c r="I15" i="2"/>
  <c r="L14" i="2"/>
  <c r="J14" i="2"/>
  <c r="H15" i="2"/>
  <c r="F19" i="2"/>
  <c r="H16" i="2"/>
  <c r="I14" i="2"/>
  <c r="G17" i="2"/>
  <c r="B16" i="2"/>
  <c r="C14" i="2"/>
  <c r="I17" i="2"/>
  <c r="B15" i="2"/>
  <c r="L15" i="2"/>
  <c r="B17" i="2"/>
  <c r="I16" i="2"/>
  <c r="M15" i="2"/>
  <c r="F17" i="2"/>
  <c r="C15" i="2"/>
  <c r="H17" i="2"/>
  <c r="E16" i="2"/>
  <c r="C13" i="7"/>
  <c r="D28" i="7"/>
  <c r="D19" i="7"/>
  <c r="E11" i="7"/>
  <c r="E15" i="7"/>
  <c r="D26" i="7"/>
  <c r="E18" i="7"/>
  <c r="E10" i="7"/>
  <c r="D25" i="7"/>
  <c r="D18" i="7"/>
  <c r="D24" i="7"/>
  <c r="E17" i="7"/>
  <c r="E12" i="7"/>
  <c r="E22" i="7"/>
  <c r="D17" i="7"/>
  <c r="D22" i="7"/>
  <c r="E20" i="7"/>
  <c r="E13" i="7"/>
  <c r="E19" i="7"/>
  <c r="B19" i="2"/>
  <c r="H20" i="2"/>
  <c r="J17" i="2"/>
  <c r="C16" i="2"/>
  <c r="L18" i="2"/>
  <c r="C17" i="2"/>
  <c r="G14" i="2"/>
  <c r="F16" i="2"/>
  <c r="F18" i="2"/>
  <c r="J19" i="2"/>
  <c r="B20" i="2"/>
  <c r="D18" i="2"/>
  <c r="D14" i="2"/>
  <c r="D19" i="2"/>
  <c r="D15" i="2"/>
  <c r="G4" i="38"/>
  <c r="G10" i="38"/>
  <c r="G7" i="38"/>
  <c r="J41" i="56"/>
  <c r="F7" i="56" s="1"/>
  <c r="I101" i="16"/>
  <c r="G6" i="38"/>
  <c r="G2" i="38"/>
  <c r="J48" i="52"/>
  <c r="I19" i="7"/>
  <c r="E15" i="2"/>
  <c r="D17" i="2"/>
  <c r="D20" i="2"/>
  <c r="H25" i="7"/>
  <c r="M18" i="7"/>
  <c r="J20" i="2"/>
  <c r="M17" i="2"/>
  <c r="K9" i="2"/>
  <c r="H18" i="2"/>
  <c r="M16" i="2"/>
  <c r="L17" i="2"/>
  <c r="E17" i="2"/>
  <c r="J24" i="7"/>
  <c r="M19" i="7"/>
  <c r="C15" i="7"/>
  <c r="M20" i="7"/>
  <c r="G10" i="7"/>
  <c r="B22" i="7"/>
  <c r="F17" i="7"/>
  <c r="M13" i="7"/>
  <c r="J26" i="7"/>
  <c r="C20" i="7"/>
  <c r="H18" i="7"/>
  <c r="J21" i="7"/>
  <c r="B24" i="7"/>
  <c r="F22" i="7"/>
  <c r="B26" i="7"/>
  <c r="F25" i="7"/>
  <c r="C19" i="7"/>
  <c r="I20" i="7"/>
  <c r="L24" i="7"/>
  <c r="C10" i="7"/>
  <c r="J22" i="7"/>
  <c r="G18" i="7"/>
  <c r="F19" i="7"/>
  <c r="G12" i="7"/>
  <c r="L18" i="7"/>
  <c r="M10" i="7"/>
  <c r="J18" i="7"/>
  <c r="I15" i="7"/>
  <c r="B19" i="7"/>
  <c r="H26" i="7"/>
  <c r="I18" i="7"/>
  <c r="J25" i="7"/>
  <c r="H24" i="7"/>
  <c r="M12" i="7"/>
  <c r="G15" i="7"/>
  <c r="G20" i="7"/>
  <c r="I10" i="7"/>
  <c r="L19" i="7"/>
  <c r="B28" i="7"/>
  <c r="I17" i="7"/>
  <c r="G6" i="56"/>
  <c r="G41" i="56"/>
  <c r="C7" i="56" s="1"/>
  <c r="H64" i="52"/>
  <c r="G48" i="52"/>
  <c r="G64" i="52"/>
  <c r="J35" i="52"/>
  <c r="J64" i="52"/>
  <c r="K89" i="16"/>
  <c r="L17" i="7"/>
  <c r="I11" i="7"/>
  <c r="M17" i="7"/>
  <c r="C17" i="7"/>
  <c r="F26" i="7"/>
  <c r="K3" i="7"/>
  <c r="I22" i="7"/>
  <c r="C12" i="7"/>
  <c r="B18" i="7"/>
  <c r="M22" i="7"/>
  <c r="L25" i="7"/>
  <c r="G22" i="7"/>
  <c r="C11" i="7"/>
  <c r="J28" i="7"/>
  <c r="F18" i="7"/>
  <c r="I13" i="7"/>
  <c r="H17" i="7"/>
  <c r="J17" i="7"/>
  <c r="B25" i="7"/>
  <c r="G19" i="7"/>
  <c r="H19" i="7"/>
  <c r="G17" i="7"/>
  <c r="M11" i="7"/>
  <c r="H22" i="7"/>
  <c r="L26" i="7"/>
  <c r="M15" i="7"/>
  <c r="G11" i="7"/>
  <c r="G13" i="7"/>
  <c r="J19" i="7"/>
  <c r="F24" i="7"/>
  <c r="B17" i="7"/>
  <c r="L22" i="7"/>
  <c r="I12" i="7"/>
  <c r="C18" i="7"/>
  <c r="F28" i="7"/>
  <c r="C22" i="7"/>
  <c r="H28" i="7"/>
  <c r="L28" i="7"/>
  <c r="J74" i="16"/>
  <c r="I135" i="16"/>
  <c r="I74" i="16"/>
  <c r="I47" i="16"/>
  <c r="K47" i="16"/>
  <c r="H74" i="16"/>
  <c r="K74" i="16"/>
  <c r="H47" i="16"/>
  <c r="J47" i="16"/>
  <c r="J9" i="16"/>
  <c r="I155" i="16"/>
  <c r="J155" i="16"/>
  <c r="H9" i="16"/>
  <c r="H155" i="16"/>
  <c r="I136" i="52"/>
  <c r="H102" i="52"/>
  <c r="H136" i="52"/>
  <c r="G136" i="52"/>
  <c r="G9" i="38"/>
  <c r="G8" i="38"/>
  <c r="G17" i="38"/>
  <c r="G20" i="38"/>
  <c r="G11" i="38"/>
  <c r="G3" i="38"/>
  <c r="K155" i="16"/>
  <c r="K63" i="16"/>
  <c r="H48" i="52"/>
  <c r="J35" i="56"/>
  <c r="F2" i="56" s="1"/>
  <c r="I48" i="52"/>
  <c r="I64" i="52"/>
  <c r="J10" i="52"/>
  <c r="H35" i="52"/>
  <c r="I35" i="52"/>
  <c r="G75" i="52"/>
  <c r="I53" i="56"/>
  <c r="E17" i="56" s="1"/>
  <c r="J102" i="52"/>
  <c r="H53" i="56"/>
  <c r="D17" i="56" s="1"/>
  <c r="J90" i="52"/>
  <c r="G35" i="52"/>
  <c r="I75" i="52"/>
  <c r="I89" i="16"/>
  <c r="I9" i="16"/>
  <c r="G5" i="38"/>
  <c r="H89" i="16"/>
  <c r="G19" i="38"/>
  <c r="K9" i="16"/>
  <c r="G13" i="38"/>
  <c r="G12" i="38"/>
  <c r="I63" i="16"/>
  <c r="J89" i="16"/>
  <c r="G47" i="56"/>
  <c r="C12" i="56" s="1"/>
  <c r="H47" i="56"/>
  <c r="D12" i="56" s="1"/>
  <c r="B12" i="56"/>
  <c r="B4" i="56"/>
  <c r="G37" i="56"/>
  <c r="C4" i="56" s="1"/>
  <c r="J37" i="56"/>
  <c r="F4" i="56" s="1"/>
  <c r="I37" i="56"/>
  <c r="E4" i="56" s="1"/>
  <c r="H37" i="56"/>
  <c r="D4" i="56" s="1"/>
  <c r="J56" i="56"/>
  <c r="F19" i="56" s="1"/>
  <c r="I56" i="56"/>
  <c r="E19" i="56" s="1"/>
  <c r="B19" i="56"/>
  <c r="H56" i="56"/>
  <c r="D19" i="56" s="1"/>
  <c r="G56" i="56"/>
  <c r="C19" i="56" s="1"/>
  <c r="G53" i="56"/>
  <c r="C17" i="56" s="1"/>
  <c r="J53" i="56"/>
  <c r="F17" i="56" s="1"/>
  <c r="H51" i="56"/>
  <c r="D15" i="56" s="1"/>
  <c r="I51" i="56"/>
  <c r="E15" i="56" s="1"/>
  <c r="G51" i="56"/>
  <c r="C15" i="56" s="1"/>
  <c r="J51" i="56"/>
  <c r="F15" i="56" s="1"/>
  <c r="B20" i="56"/>
  <c r="J57" i="56"/>
  <c r="F20" i="56" s="1"/>
  <c r="H57" i="56"/>
  <c r="D20" i="56" s="1"/>
  <c r="G57" i="56"/>
  <c r="C20" i="56" s="1"/>
  <c r="H42" i="56"/>
  <c r="D8" i="56" s="1"/>
  <c r="G42" i="56"/>
  <c r="C8" i="56" s="1"/>
  <c r="I42" i="56"/>
  <c r="E8" i="56" s="1"/>
  <c r="J42" i="56"/>
  <c r="F8" i="56" s="1"/>
  <c r="B8" i="56"/>
  <c r="I38" i="56"/>
  <c r="E5" i="56" s="1"/>
  <c r="G38" i="56"/>
  <c r="C5" i="56" s="1"/>
  <c r="H38" i="56"/>
  <c r="D5" i="56" s="1"/>
  <c r="J38" i="56"/>
  <c r="F5" i="56" s="1"/>
  <c r="B5" i="56"/>
  <c r="H41" i="56"/>
  <c r="D7" i="56" s="1"/>
  <c r="B7" i="56"/>
  <c r="I41" i="56"/>
  <c r="E7" i="56" s="1"/>
  <c r="I35" i="56"/>
  <c r="E2" i="56" s="1"/>
  <c r="B2" i="56"/>
  <c r="H35" i="56"/>
  <c r="D2" i="56" s="1"/>
  <c r="G35" i="56"/>
  <c r="C2" i="56" s="1"/>
  <c r="G48" i="56"/>
  <c r="C13" i="56" s="1"/>
  <c r="I48" i="56"/>
  <c r="E13" i="56" s="1"/>
  <c r="H48" i="56"/>
  <c r="D13" i="56" s="1"/>
  <c r="B13" i="56"/>
  <c r="J48" i="56"/>
  <c r="F13" i="56" s="1"/>
  <c r="J47" i="56"/>
  <c r="F12" i="56" s="1"/>
  <c r="B11" i="56"/>
  <c r="H46" i="56"/>
  <c r="D11" i="56" s="1"/>
  <c r="J46" i="56"/>
  <c r="F11" i="56" s="1"/>
  <c r="G46" i="56"/>
  <c r="C11" i="56" s="1"/>
  <c r="I46" i="56"/>
  <c r="E11" i="56" s="1"/>
  <c r="J50" i="56"/>
  <c r="F14" i="56" s="1"/>
  <c r="B14" i="56"/>
  <c r="G50" i="56"/>
  <c r="C14" i="56" s="1"/>
  <c r="H50" i="56"/>
  <c r="D14" i="56" s="1"/>
  <c r="I50" i="56"/>
  <c r="E14" i="56" s="1"/>
  <c r="I47" i="56"/>
  <c r="E12" i="56" s="1"/>
  <c r="H36" i="56"/>
  <c r="D3" i="56" s="1"/>
  <c r="G36" i="56"/>
  <c r="C3" i="56" s="1"/>
  <c r="I36" i="56"/>
  <c r="E3" i="56" s="1"/>
  <c r="J36" i="56"/>
  <c r="F3" i="56" s="1"/>
  <c r="B3" i="56"/>
  <c r="J75" i="52"/>
  <c r="H156" i="52"/>
  <c r="I90" i="52"/>
  <c r="G102" i="52"/>
  <c r="H75" i="52"/>
  <c r="G90" i="52"/>
  <c r="I10" i="52"/>
  <c r="I102" i="52"/>
  <c r="J156" i="52"/>
  <c r="H90" i="52"/>
  <c r="G10" i="52"/>
  <c r="H10" i="52"/>
  <c r="G156" i="52"/>
  <c r="H135" i="16"/>
  <c r="K34" i="16"/>
  <c r="K135" i="16"/>
  <c r="J101" i="16"/>
  <c r="J135" i="16"/>
  <c r="J34" i="16"/>
  <c r="J63" i="16"/>
  <c r="H34" i="16"/>
  <c r="H101" i="16"/>
  <c r="K101" i="16"/>
  <c r="H63" i="16"/>
  <c r="G9" i="56" l="1"/>
  <c r="G21" i="56"/>
  <c r="G16" i="56"/>
  <c r="G18" i="56"/>
  <c r="G10" i="56"/>
  <c r="D21" i="7"/>
  <c r="F12" i="2"/>
  <c r="F11" i="2"/>
  <c r="B12" i="2"/>
  <c r="B11" i="2"/>
  <c r="L12" i="2"/>
  <c r="J12" i="2"/>
  <c r="G11" i="2"/>
  <c r="G9" i="2" s="1"/>
  <c r="L11" i="2"/>
  <c r="C11" i="2"/>
  <c r="C9" i="2" s="1"/>
  <c r="H12" i="2"/>
  <c r="J15" i="7"/>
  <c r="D11" i="7"/>
  <c r="D15" i="7"/>
  <c r="D10" i="7"/>
  <c r="E21" i="7"/>
  <c r="H11" i="2"/>
  <c r="I11" i="2"/>
  <c r="I9" i="2" s="1"/>
  <c r="J11" i="2"/>
  <c r="D12" i="2"/>
  <c r="E14" i="7"/>
  <c r="D12" i="7"/>
  <c r="D27" i="7"/>
  <c r="D11" i="2"/>
  <c r="B27" i="7"/>
  <c r="J10" i="7"/>
  <c r="F15" i="7"/>
  <c r="I14" i="7"/>
  <c r="C21" i="7"/>
  <c r="H10" i="7"/>
  <c r="F21" i="7"/>
  <c r="B10" i="7"/>
  <c r="M11" i="2"/>
  <c r="M9" i="2" s="1"/>
  <c r="E11" i="2"/>
  <c r="E9" i="2" s="1"/>
  <c r="I21" i="7"/>
  <c r="H11" i="7"/>
  <c r="H27" i="7"/>
  <c r="B12" i="7"/>
  <c r="F10" i="7"/>
  <c r="F12" i="7"/>
  <c r="B15" i="7"/>
  <c r="H12" i="7"/>
  <c r="M21" i="7"/>
  <c r="L10" i="7"/>
  <c r="L12" i="7"/>
  <c r="B21" i="7"/>
  <c r="M14" i="7"/>
  <c r="J27" i="7"/>
  <c r="J14" i="7" s="1"/>
  <c r="L21" i="7"/>
  <c r="J12" i="7"/>
  <c r="G14" i="7"/>
  <c r="G21" i="7"/>
  <c r="J11" i="7"/>
  <c r="F11" i="7"/>
  <c r="B11" i="7"/>
  <c r="H15" i="7"/>
  <c r="F27" i="7"/>
  <c r="L27" i="7"/>
  <c r="L11" i="7"/>
  <c r="C14" i="7"/>
  <c r="L15" i="7"/>
  <c r="H21" i="7"/>
  <c r="G7" i="56"/>
  <c r="G12" i="56"/>
  <c r="G2" i="56"/>
  <c r="G20" i="56"/>
  <c r="G17" i="56"/>
  <c r="G5" i="56"/>
  <c r="G13" i="56"/>
  <c r="G3" i="56"/>
  <c r="G11" i="56"/>
  <c r="G19" i="56"/>
  <c r="G4" i="56"/>
  <c r="G8" i="56"/>
  <c r="G15" i="56"/>
  <c r="G14" i="56"/>
  <c r="F9" i="2" l="1"/>
  <c r="L9" i="2"/>
  <c r="D14" i="7"/>
  <c r="D9" i="2"/>
  <c r="B9" i="2"/>
  <c r="J9" i="2"/>
  <c r="H9" i="2"/>
  <c r="B14" i="7"/>
  <c r="F14" i="7"/>
  <c r="H14" i="7"/>
  <c r="L14"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lu7sql1_ssdb DATAMART_EARLY_YEARS tbl_CR_inspections_in_period_agg" type="5" refreshedVersion="8" deleted="1" background="1" saveData="1">
    <dbPr connection="" command="" commandType="3"/>
  </connection>
  <connection id="2" xr16:uid="{00000000-0015-0000-FFFF-FFFF01000000}" keepAlive="1" name="clu7sql1_ssdb DATAMART_EARLY_YEARS tbl_CR_most_recent_agg" type="5" refreshedVersion="8" deleted="1" background="1" saveData="1">
    <dbPr connection="" command="" commandType="3"/>
  </connection>
  <connection id="3" xr16:uid="{00000000-0015-0000-FFFF-FFFF03000000}" keepAlive="1" name="clu7sql1_ssdb DATAMART_EARLY_YEARS tbl_EY_inspections_in_period_agg" type="5" refreshedVersion="8" deleted="1" background="1" saveData="1">
    <dbPr connection="" command="" commandType="3"/>
  </connection>
  <connection id="4" xr16:uid="{00000000-0015-0000-FFFF-FFFF04000000}" keepAlive="1" name="clu7sql1_ssdb DATAMART_EARLY_YEARS tbl_EYR_actions_and_recommendations_agg" type="5" refreshedVersion="8" deleted="1" background="1" saveData="1">
    <dbPr connection="" command="" commandType="3"/>
  </connection>
  <connection id="5" xr16:uid="{00000000-0015-0000-FFFF-FFFF05000000}" keepAlive="1" name="clu7sql1_ssdb DATAMART_EARLY_YEARS tbl_EYR_inadequate_NCOR_agg" type="5" refreshedVersion="8" deleted="1" background="1" saveData="1">
    <dbPr connection="" command="" commandType="3"/>
  </connection>
  <connection id="6" xr16:uid="{00000000-0015-0000-FFFF-FFFF06000000}" keepAlive="1" name="clu7sql1_ssdb DATAMART_EARLY_YEARS tbl_EYR_most_recent_agg" type="5" refreshedVersion="8" deleted="1" background="1" saveData="1">
    <dbPr connection="" command="" commandType="3"/>
  </connection>
  <connection id="7" xr16:uid="{00000000-0015-0000-FFFF-FFFF07000000}" keepAlive="1" name="clu7sql1_ssdb DATAMART_EARLY_YEARS tbl_EYR_most_recent_NCOR_agg" type="5" refreshedVersion="8" deleted="1" background="1" saveData="1">
    <dbPr connection="" command="" commandType="3"/>
  </connection>
  <connection id="8" xr16:uid="{00000000-0015-0000-FFFF-FFFF08000000}" keepAlive="1" name="clu7sql1_ssdb DATAMART_EARLY_YEARS tbl_historic_EYR_OE_outcome" type="5" refreshedVersion="8" deleted="1" background="1" saveData="1">
    <dbPr connection="" command="" commandType="3"/>
  </connection>
  <connection id="9" xr16:uid="{00000000-0015-0000-FFFF-FFFF09000000}" keepAlive="1" name="clu7sql1_ssdb DATAMART_EARLY_YEARS tbl_joiners_and_leavers_agg" type="5" refreshedVersion="8" deleted="1" background="1" saveData="1">
    <dbPr connection="" command="" commandType="3"/>
  </connection>
  <connection id="10" xr16:uid="{00000000-0015-0000-FFFF-FFFF0A000000}" keepAlive="1" name="CLU7sql1_ssdb DATAMART_EARLY_YEARS tbl_providers_and_places_agg" type="5" refreshedVersion="8" deleted="1" background="1" saveData="1">
    <dbPr connection="" command="" commandType="3"/>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<sst xmlns="http://schemas.openxmlformats.org/spreadsheetml/2006/main" count="145961" uniqueCount="28036">
  <si>
    <t>Official statistics</t>
  </si>
  <si>
    <t>Childcare providers and inspections</t>
  </si>
  <si>
    <t xml:space="preserve">Publication frequency: Two times per year </t>
  </si>
  <si>
    <t>Data on inspections up to the end of March are published in June each year, inspections up to the end of August are published in November each year.</t>
  </si>
  <si>
    <t>Responsible Statistician: Anita Patel</t>
  </si>
  <si>
    <t>Tel: 03000 130 914</t>
  </si>
  <si>
    <r>
      <rPr>
        <sz val="12"/>
        <rFont val="Tahoma"/>
        <family val="2"/>
      </rPr>
      <t xml:space="preserve">Email: </t>
    </r>
    <r>
      <rPr>
        <u/>
        <sz val="12"/>
        <color indexed="12"/>
        <rFont val="Tahoma"/>
        <family val="2"/>
      </rPr>
      <t>Link to responsible statistician email</t>
    </r>
  </si>
  <si>
    <t>To view this licence, visit:</t>
  </si>
  <si>
    <t>Link to the open government licence in the national archives</t>
  </si>
  <si>
    <t>Or write to the Information Policy Team, The National Archives, Kew, London, TW9 4DU</t>
  </si>
  <si>
    <t>Or email:</t>
  </si>
  <si>
    <t>Link to the policy team email at the national archives</t>
  </si>
  <si>
    <t>Table of Contents</t>
  </si>
  <si>
    <t>Table or 
Chart</t>
  </si>
  <si>
    <t>Description</t>
  </si>
  <si>
    <t>National</t>
  </si>
  <si>
    <t>Local Authority</t>
  </si>
  <si>
    <t>Providers</t>
  </si>
  <si>
    <t>Places</t>
  </si>
  <si>
    <t>Early Years Register</t>
  </si>
  <si>
    <t>Childcare Register (CCR and VCR)</t>
  </si>
  <si>
    <t>Joiners 
and leavers</t>
  </si>
  <si>
    <t>Number of inspections / providers inspected</t>
  </si>
  <si>
    <t>Overall effectiveness</t>
  </si>
  <si>
    <t>Inspection sub-judgements</t>
  </si>
  <si>
    <t>No children on roll</t>
  </si>
  <si>
    <t>Actions and recommendations</t>
  </si>
  <si>
    <t>Table 1</t>
  </si>
  <si>
    <t>Registered childcare providers and places</t>
  </si>
  <si>
    <t>ü</t>
  </si>
  <si>
    <t>No inspection outcome information provided</t>
  </si>
  <si>
    <t>Table 2</t>
  </si>
  <si>
    <t>Registered childcare providers and places, by region and local authority</t>
  </si>
  <si>
    <t>Table 3a</t>
  </si>
  <si>
    <t>Movement in the childcare sector</t>
  </si>
  <si>
    <t>Table 3b</t>
  </si>
  <si>
    <t>Movement in the childcare sector in the previous 12 months (All England)</t>
  </si>
  <si>
    <t>Table 4</t>
  </si>
  <si>
    <t>Movement in the childcare sector, by region and local authority</t>
  </si>
  <si>
    <t>Chart 1</t>
  </si>
  <si>
    <t>Total movement in the childcare sector, by year</t>
  </si>
  <si>
    <t>Table 5</t>
  </si>
  <si>
    <t>Overall effectiveness of active early years registered providers at their most recent inspection, by year</t>
  </si>
  <si>
    <t>Table 6</t>
  </si>
  <si>
    <t>Overall effectiveness and sub-judgements of active early years registered providers at their most recent inspection</t>
  </si>
  <si>
    <t>Table 7</t>
  </si>
  <si>
    <t>Overall effectiveness of active early years registered providers at their most recent inspection, by region and local authority</t>
  </si>
  <si>
    <t>Table 8</t>
  </si>
  <si>
    <t>Inspection outcomes of active early years registered providers where there were no children on roll at their most recent inspection</t>
  </si>
  <si>
    <t>Table 9</t>
  </si>
  <si>
    <t>Inspection outcomes of inadequate early years registered providers where there were no children on roll at the time of their re-inspection</t>
  </si>
  <si>
    <t>Actions and recommendations issued at inspections of active early years registered providers at their most recent inspection since 4 January 2024, by the statutory requirements of the Early Years Register</t>
  </si>
  <si>
    <t>Table 11</t>
  </si>
  <si>
    <t>Table 12</t>
  </si>
  <si>
    <t>Early years registered providers complying with the requirements of the Childcare Register at their most recent inspection, by provider type</t>
  </si>
  <si>
    <t>Table 13</t>
  </si>
  <si>
    <t>Providers on the Childcare Register only complying with the requirements of the Childcare Register at their most recent inspection, by provider type</t>
  </si>
  <si>
    <t>Chart 2</t>
  </si>
  <si>
    <t>Overall effectiveness and sub-judgements of active early years registered providers at their most recent inspection, by provider type</t>
  </si>
  <si>
    <t>Table 14</t>
  </si>
  <si>
    <t>Table 15</t>
  </si>
  <si>
    <t>Overall effectiveness and sub-judgements of full Early Years Register inspections</t>
  </si>
  <si>
    <t>Table 16</t>
  </si>
  <si>
    <t>Table 17</t>
  </si>
  <si>
    <t>Inspection outcomes of early years registered providers where there were no children on roll, by provider type</t>
  </si>
  <si>
    <t>Table 18</t>
  </si>
  <si>
    <t>Early years registered providers complying with the requirements of the Childcare Register at their full Early Years Register inspection, by provider type</t>
  </si>
  <si>
    <t>Table 19</t>
  </si>
  <si>
    <t>Inspections of providers registered only on the Childcare Register, by provider type</t>
  </si>
  <si>
    <t>Chart 3</t>
  </si>
  <si>
    <t>Overall effectiveness and sub-judgements of full Early Years Register inspections, by provider type</t>
  </si>
  <si>
    <t>Table 20</t>
  </si>
  <si>
    <t>All provision</t>
  </si>
  <si>
    <t>Childminder</t>
  </si>
  <si>
    <t>Childcare on non-domestic premises</t>
  </si>
  <si>
    <t>Childcare on domestic premises</t>
  </si>
  <si>
    <t>Home childcarer</t>
  </si>
  <si>
    <t>All registers</t>
  </si>
  <si>
    <t>EYR only</t>
  </si>
  <si>
    <t>CCR only</t>
  </si>
  <si>
    <t>VCR only</t>
  </si>
  <si>
    <t>All England</t>
  </si>
  <si>
    <t>Barking and Dagenham</t>
  </si>
  <si>
    <t>Barnet</t>
  </si>
  <si>
    <t>Barnsley</t>
  </si>
  <si>
    <t>Bath and North East Somerset</t>
  </si>
  <si>
    <t>Bedford</t>
  </si>
  <si>
    <t>Bexley</t>
  </si>
  <si>
    <t>Birmingham</t>
  </si>
  <si>
    <t>Blackburn with Darwen</t>
  </si>
  <si>
    <t>Blackpool</t>
  </si>
  <si>
    <t>Bolton</t>
  </si>
  <si>
    <t>Bournemouth, Christchurch &amp; Poole</t>
  </si>
  <si>
    <t>Bracknell Forest</t>
  </si>
  <si>
    <t>Bradford</t>
  </si>
  <si>
    <t>Brent</t>
  </si>
  <si>
    <t>Brighton and Hove</t>
  </si>
  <si>
    <t>Bristol</t>
  </si>
  <si>
    <t>Bromley</t>
  </si>
  <si>
    <t>Buckinghamshire</t>
  </si>
  <si>
    <t>Bury</t>
  </si>
  <si>
    <t>Calderdale</t>
  </si>
  <si>
    <t>Cambridgeshire</t>
  </si>
  <si>
    <t>Camden</t>
  </si>
  <si>
    <t>Central Bedfordshire</t>
  </si>
  <si>
    <t>Cheshire East</t>
  </si>
  <si>
    <t>Cheshire West and Chester</t>
  </si>
  <si>
    <t>City of London</t>
  </si>
  <si>
    <t>Cornwall</t>
  </si>
  <si>
    <t>Coventry</t>
  </si>
  <si>
    <t>Croydon</t>
  </si>
  <si>
    <t>Cumberland</t>
  </si>
  <si>
    <t>Darlington</t>
  </si>
  <si>
    <t>Derby</t>
  </si>
  <si>
    <t>Derbyshire</t>
  </si>
  <si>
    <t>Devon</t>
  </si>
  <si>
    <t>Doncaster</t>
  </si>
  <si>
    <t>Dorset</t>
  </si>
  <si>
    <t>Dudley</t>
  </si>
  <si>
    <t>Durham</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</si>
  <si>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</si>
  <si>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</si>
  <si>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</si>
  <si>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</si>
  <si>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</si>
  <si>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</si>
  <si>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</si>
  <si>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</si>
  <si>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</si>
  <si>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</si>
  <si>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</si>
  <si>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</si>
  <si>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</si>
  <si>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</si>
  <si>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</si>
  <si>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</si>
  <si>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t>
  </si>
  <si>
    <t>Hertfordshire</t>
  </si>
  <si>
    <t>Hillingdon</t>
  </si>
  <si>
    <t>Hounslow</t>
  </si>
  <si>
    <t>Isle of Wight</t>
  </si>
  <si>
    <t>Isles of Scilly</t>
  </si>
  <si>
    <t>Islington</t>
  </si>
  <si>
    <t>Kensington and Chelsea</t>
  </si>
  <si>
    <t>Kent</t>
  </si>
  <si>
    <t>Kingston upon Hull</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</si>
  <si>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</si>
  <si>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</si>
  <si>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</si>
  <si>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</si>
  <si>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</si>
  <si>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</si>
  <si>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</si>
  <si>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</si>
  <si>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</si>
  <si>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</si>
  <si>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</si>
  <si>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</si>
  <si>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</si>
  <si>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</si>
  <si>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</si>
  <si>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</si>
  <si>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</si>
  <si>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</si>
  <si>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</si>
  <si>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</si>
  <si>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</si>
  <si>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</si>
  <si>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</si>
  <si>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</si>
  <si>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</si>
  <si>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</si>
  <si>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</si>
  <si>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</si>
  <si>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</si>
  <si>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</si>
  <si>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</si>
  <si>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</si>
  <si>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</si>
  <si>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</si>
  <si>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</si>
  <si>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</si>
  <si>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</si>
  <si>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</si>
  <si>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</si>
  <si>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</si>
  <si>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</si>
  <si>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</si>
  <si>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</si>
  <si>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</si>
  <si>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</si>
  <si>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</si>
  <si>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</si>
  <si>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</si>
  <si>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</si>
  <si>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</si>
  <si>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</si>
  <si>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</si>
  <si>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 on 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</si>
  <si>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</si>
  <si>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</si>
  <si>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</si>
  <si>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</si>
  <si>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</si>
  <si>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</si>
  <si>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</si>
  <si>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</si>
  <si>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</si>
  <si>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</si>
  <si>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</si>
  <si>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</si>
  <si>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</si>
  <si>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</si>
  <si>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</si>
  <si>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</si>
  <si>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</si>
  <si>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</si>
  <si>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</si>
  <si>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</si>
  <si>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</si>
  <si>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</si>
  <si>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</si>
  <si>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</si>
  <si>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</si>
  <si>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</si>
  <si>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</si>
  <si>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Westmorland and Furness</t>
  </si>
  <si>
    <t>Wigan</t>
  </si>
  <si>
    <t>Wiltshire</t>
  </si>
  <si>
    <t>Windsor and Maidenhead</t>
  </si>
  <si>
    <t>Wirral</t>
  </si>
  <si>
    <t>Wokingham</t>
  </si>
  <si>
    <t>Wolverhampton</t>
  </si>
  <si>
    <t>Worcestershire</t>
  </si>
  <si>
    <t>York</t>
  </si>
  <si>
    <t>Not recorded</t>
  </si>
  <si>
    <t>Period</t>
  </si>
  <si>
    <t>East Midlands</t>
  </si>
  <si>
    <t>East of England</t>
  </si>
  <si>
    <t>London</t>
  </si>
  <si>
    <t>North East</t>
  </si>
  <si>
    <t>North West</t>
  </si>
  <si>
    <t>South East</t>
  </si>
  <si>
    <t>South West</t>
  </si>
  <si>
    <t>West Midlands</t>
  </si>
  <si>
    <t>Yorkshire and The Humber</t>
  </si>
  <si>
    <t>Not Recorded</t>
  </si>
  <si>
    <t>All providers</t>
  </si>
  <si>
    <t>All England total</t>
  </si>
  <si>
    <t>East Midlands total</t>
  </si>
  <si>
    <t>East of England total</t>
  </si>
  <si>
    <t>London total</t>
  </si>
  <si>
    <t>North East total</t>
  </si>
  <si>
    <t>North West total</t>
  </si>
  <si>
    <t>South East total</t>
  </si>
  <si>
    <t>South West total</t>
  </si>
  <si>
    <t>West Midlands total</t>
  </si>
  <si>
    <t>Yorkshire and The Humber total</t>
  </si>
  <si>
    <t>Not Recorded total</t>
  </si>
  <si>
    <t>EYR, CCR and VCR</t>
  </si>
  <si>
    <t>EYR and CCR</t>
  </si>
  <si>
    <t>CCR and VCR</t>
  </si>
  <si>
    <t>EYR and VCR</t>
  </si>
  <si>
    <t>CCR Only</t>
  </si>
  <si>
    <t>VCR Only</t>
  </si>
  <si>
    <t>vlookup</t>
  </si>
  <si>
    <t>Provision Type</t>
  </si>
  <si>
    <t>Register summary</t>
  </si>
  <si>
    <t>GOR</t>
  </si>
  <si>
    <t>LA</t>
  </si>
  <si>
    <t>EYR providers</t>
  </si>
  <si>
    <t>EYR places</t>
  </si>
  <si>
    <t>Non EYR providers</t>
  </si>
  <si>
    <t>Non EYR places</t>
  </si>
  <si>
    <t>All Providers</t>
  </si>
  <si>
    <t>All providers places</t>
  </si>
  <si>
    <t>Notes</t>
  </si>
  <si>
    <t xml:space="preserve">An explanation about main uses of this data, further contextual information and the arrangements for quality assurance is provided in the methodology and quality report, which accompanies this release.
The methodology and quality report also provides information on the strengths and limitations of the statistics. </t>
  </si>
  <si>
    <t>Revisions to previous release</t>
  </si>
  <si>
    <t>Link to Ofsted standards for official statistics</t>
  </si>
  <si>
    <t>Education inspection framework (EIF)</t>
  </si>
  <si>
    <t>Common inspection framework</t>
  </si>
  <si>
    <t>Glossary</t>
  </si>
  <si>
    <t>Childcare providers</t>
  </si>
  <si>
    <t>Childcare providers care for at least one individual child for a total of more than 2 hours in any one day. This is not necessarily a continuous period. They may be registered on the Early Years Register (EYR) and/or the Childcare Register (CR).</t>
  </si>
  <si>
    <t>Childcare providers on domestic and non-domestic premises</t>
  </si>
  <si>
    <t>Childcare Register (CR)</t>
  </si>
  <si>
    <t>The CR is for providers that care for children from birth to 18 years. It has 2 parts: 
• CCR – for providers caring for children from 1 September after the child's fifth birthday up until their eighth birthday
• VCR – for providers for whom registration is not compulsory, for example nannies, or providers that care for children aged 8 and over
Providers that are registered on either part of the Childcare Register do not need to submit their places information to Ofsted.
For providers registered on the Childcare Register, Ofsted inspects a sample of 10% of active providers per year.</t>
  </si>
  <si>
    <t xml:space="preserve">Childminder agencies </t>
  </si>
  <si>
    <t>Early years foundation stage (EYFS)</t>
  </si>
  <si>
    <t>The EYFS is the statutory framework for the early education and care of children from birth to 31 August following their fifth birthday.
 </t>
  </si>
  <si>
    <t>Early Years Register (EYR)</t>
  </si>
  <si>
    <t xml:space="preserve">
The EYR is for providers that care for children in the early years age group, from birth to 31 August following their fifth birthday. Registration is compulsory for these providers and they must meet the requirements of the EYFS.
 </t>
  </si>
  <si>
    <t>Home childcarers</t>
  </si>
  <si>
    <t>Home childcarers are usually nannies who care for children of any age up to their 18th birthday wholly or mainly in the child’s own home, and care for children from no more than 2 families. They are not required to register with Ofsted, though they may choose to do so on the voluntary part of the Childcare Register.</t>
  </si>
  <si>
    <t>Inspection windows</t>
  </si>
  <si>
    <t xml:space="preserve">All early years providers are inspected within a 6-year window based on the date and judgement of their last inspection. Providers that have been judged requires improvement and inadequate are reinspected within 12 and 6 months, respectively. We aim to inspect all new childcare providers within 30 months of their registration date.
Previously, we inspected childcare providers on a 4-year inspection cycle. The most recent inspection cycle ran from 1 August 2016 to 31 July 2020. </t>
  </si>
  <si>
    <t>Joiners and leavers</t>
  </si>
  <si>
    <t>No children on roll (NCOR)</t>
  </si>
  <si>
    <t>If there are no children present on the day of the provider's inspection, they receive an NCOR inspection. The inspector will make a judgement on the ‘overall quality and standards of the early years provision’, with 3 possible outcomes:
• met
• not met (with actions)
• not met (enforcement)</t>
  </si>
  <si>
    <t>Registered places</t>
  </si>
  <si>
    <t xml:space="preserve">Registered places are the number of children that may attend the provision at any one time. Registered places are not the number of places occupied, nor the number of children who may benefit from receiving places through providers offering sessions at different times of the day. Place numbers are only collected for providers on the EYR. 
Aggregated data relies on estimated places numbers for a small number of providers where actual places numbers are not recorded. We calculate estimates using the mean for each provider type, after excluding any outliers with 600 or more places.
</t>
  </si>
  <si>
    <t>Out-of-school day care</t>
  </si>
  <si>
    <t>Providers (including childminders) registered on the EYR that solely provide care for children at the beginning and end of the school day or in holiday periods do not need to meet the learning and development requirements of the EYFS. The inspector will make a judgement only on the ‘overall effectiveness: quality and standards of the early years provision’ with 3 possible outcomes:
• met
• not met (with actions)
• not met (enforcement)</t>
  </si>
  <si>
    <t>Further information</t>
  </si>
  <si>
    <t xml:space="preserve">We publish the following information on the inspection of early years providers: </t>
  </si>
  <si>
    <t>Link to Childcare providers and inspections official statistics</t>
  </si>
  <si>
    <t>Link to Education Inspection Framework guidance</t>
  </si>
  <si>
    <t>Link to Regulation of services on Childcare Register: framework guidance</t>
  </si>
  <si>
    <r>
      <t>Table 1: Registered childcare providers and places</t>
    </r>
    <r>
      <rPr>
        <b/>
        <vertAlign val="superscript"/>
        <sz val="15"/>
        <rFont val="Tahoma"/>
        <family val="2"/>
      </rPr>
      <t xml:space="preserve"> 1 2 3</t>
    </r>
  </si>
  <si>
    <t>Select 'All England' or region:</t>
  </si>
  <si>
    <t>Select local authority:</t>
  </si>
  <si>
    <t>All register combinations</t>
  </si>
  <si>
    <t>Registration</t>
  </si>
  <si>
    <t xml:space="preserve">On the EYR </t>
  </si>
  <si>
    <t>Not on the EYR</t>
  </si>
  <si>
    <t>Register combination</t>
  </si>
  <si>
    <t>-</t>
  </si>
  <si>
    <t>Source: Ofsted registration data</t>
  </si>
  <si>
    <t>1. For explanations of key terms in this table, please see the Notes tab.</t>
  </si>
  <si>
    <t xml:space="preserve">2. A dash ( - ) in the table data denotes not applicable. 
</t>
  </si>
  <si>
    <t>3. Data on number of places cannot be compared historically, as a result of an administrative database change. Please see Methodology and Quality Report for more details.</t>
  </si>
  <si>
    <r>
      <t>Table 2: Registered childcare providers and places, by region and local authority</t>
    </r>
    <r>
      <rPr>
        <b/>
        <vertAlign val="superscript"/>
        <sz val="15"/>
        <rFont val="Tahoma"/>
        <family val="2"/>
      </rPr>
      <t xml:space="preserve"> 1 2 3</t>
    </r>
  </si>
  <si>
    <t>Select provider type:</t>
  </si>
  <si>
    <t>Select register combination:</t>
  </si>
  <si>
    <t>Non-EYR providers</t>
  </si>
  <si>
    <t>Total providers</t>
  </si>
  <si>
    <t>Isles Of Scilly</t>
  </si>
  <si>
    <t/>
  </si>
  <si>
    <t>Joiners</t>
  </si>
  <si>
    <t>Leavers</t>
  </si>
  <si>
    <t>Change in places numbers</t>
  </si>
  <si>
    <t>Net overall change</t>
  </si>
  <si>
    <t>Provision on Early Years Register</t>
  </si>
  <si>
    <t xml:space="preserve">Joiners </t>
  </si>
  <si>
    <t>Provision not on Early Years Register</t>
  </si>
  <si>
    <t>3. Averages are used for a very small number of providers whose place numbers are not available at the time of the analysis. There may be very small discrepancies in totals due to rounding.</t>
  </si>
  <si>
    <t>4. Places data is only available for provision on the Early Years Register.</t>
  </si>
  <si>
    <t>5. 'Change in places numbers' relates to providers who updated their places information with Ofsted.</t>
  </si>
  <si>
    <t>6. Joiners and leavers data at local authority and regional levels includes any providers that have relocated into or out of a geographical area. Therefore, local authority joiners and leavers data may not sum to the regional level,</t>
  </si>
  <si>
    <t xml:space="preserve"> and regional data may not sum to the national level.</t>
  </si>
  <si>
    <t>7. Data on number of places cannot be compared historically, as a result of an administrative database change. Please see Methodology and Quality Report for more details.</t>
  </si>
  <si>
    <t>EYR_prov_at_start</t>
  </si>
  <si>
    <t>EYR_places_at_start</t>
  </si>
  <si>
    <t>EYR_joiners</t>
  </si>
  <si>
    <t>EYR_joiners_places</t>
  </si>
  <si>
    <t>EYR_leavers</t>
  </si>
  <si>
    <t>EYR_leavers_places</t>
  </si>
  <si>
    <t>steady_state_change</t>
  </si>
  <si>
    <t>EYR_prov_at_end</t>
  </si>
  <si>
    <t>EYR_places_at_end</t>
  </si>
  <si>
    <t>Non_EYR_prov_at_start</t>
  </si>
  <si>
    <t>Non_EYR_joiners</t>
  </si>
  <si>
    <t>Non_EYR_leavers</t>
  </si>
  <si>
    <t>Non_EYR_prov_at_end</t>
  </si>
  <si>
    <t>Providers at start</t>
  </si>
  <si>
    <t>Providers joining</t>
  </si>
  <si>
    <t>Providers leaving</t>
  </si>
  <si>
    <t xml:space="preserve"> Providers at end</t>
  </si>
  <si>
    <t>Providers at end</t>
  </si>
  <si>
    <t>Places
at start</t>
  </si>
  <si>
    <t xml:space="preserve">Joiners' places </t>
  </si>
  <si>
    <t xml:space="preserve">Leavers' places </t>
  </si>
  <si>
    <t xml:space="preserve">Places changes </t>
  </si>
  <si>
    <t>Places
at end</t>
  </si>
  <si>
    <t>2. Averages are used for a very small number of providers whose place numbers are not available at the time of the analysis. There may be very small discrepancies in totals due to rounding.</t>
  </si>
  <si>
    <t>Rank</t>
  </si>
  <si>
    <t>Date Extract</t>
  </si>
  <si>
    <t>3. Joiners and leavers data at local authority and regional levels includes any providers that have relocated into or out of a geographical area. Therefore, local authority joiners and leavers data may not sum to the regional level, and regional data may not sum to the national level.</t>
  </si>
  <si>
    <t>4. Data on number of places cannot be compared historically, as a result of an administrative database change. Please see Methodology and Quality Report for more details.</t>
  </si>
  <si>
    <t>Year Type</t>
  </si>
  <si>
    <t>Year</t>
  </si>
  <si>
    <t>2020/21</t>
  </si>
  <si>
    <t>31 August 2020 to 31 August 2021</t>
  </si>
  <si>
    <t>2021/22</t>
  </si>
  <si>
    <t>31 August 2021 to 31 August 2022</t>
  </si>
  <si>
    <t>2022/23</t>
  </si>
  <si>
    <t>31 August 2022 to 31 August 2023</t>
  </si>
  <si>
    <t>Provision type:</t>
  </si>
  <si>
    <t>Remained registered</t>
  </si>
  <si>
    <t>1. For explanations of key terms in this chart, please see the Notes tab.</t>
  </si>
  <si>
    <t>lookup</t>
  </si>
  <si>
    <t>LA Name</t>
  </si>
  <si>
    <t>Question</t>
  </si>
  <si>
    <t>Total</t>
  </si>
  <si>
    <t>Outstanding</t>
  </si>
  <si>
    <t>Good</t>
  </si>
  <si>
    <t>Requires Improvement</t>
  </si>
  <si>
    <t>Inadequate</t>
  </si>
  <si>
    <t>No response</t>
  </si>
  <si>
    <t>Total - requirements suitabilty</t>
  </si>
  <si>
    <t>Met</t>
  </si>
  <si>
    <t>Not met: actions</t>
  </si>
  <si>
    <t>Not met: enforcement</t>
  </si>
  <si>
    <t>Requirements of the compulsory part of the childcare register</t>
  </si>
  <si>
    <t>Requirements of the voluntary part of the childcare register</t>
  </si>
  <si>
    <t>Behaviour and attitudes</t>
  </si>
  <si>
    <t>Overall effectiveness: The quality and standards of the provision</t>
  </si>
  <si>
    <t>Personal development</t>
  </si>
  <si>
    <t>Quality of education</t>
  </si>
  <si>
    <t>Not Met (with actions)</t>
  </si>
  <si>
    <t>Not Met (enforcement)</t>
  </si>
  <si>
    <t>CCR_Total</t>
  </si>
  <si>
    <t>CCR_Met</t>
  </si>
  <si>
    <t>CCR_Not Met (with actions)</t>
  </si>
  <si>
    <t>CCR_Not Met (enforcement)</t>
  </si>
  <si>
    <t>VCR_Total</t>
  </si>
  <si>
    <t>VCR_Met</t>
  </si>
  <si>
    <t>VCR_Not Met (with actions)</t>
  </si>
  <si>
    <t>VCR_Not Met (enforcement)</t>
  </si>
  <si>
    <t>CCR_No response</t>
  </si>
  <si>
    <t>VCR_No response</t>
  </si>
  <si>
    <t>Total Inadequate</t>
  </si>
  <si>
    <t>month</t>
  </si>
  <si>
    <t>prov</t>
  </si>
  <si>
    <t>Total number of EYR providers</t>
  </si>
  <si>
    <t>Total number inspected</t>
  </si>
  <si>
    <t>Satisfactory /Requires Improvement</t>
  </si>
  <si>
    <t>Outstanding %</t>
  </si>
  <si>
    <t>Good %</t>
  </si>
  <si>
    <t>Satisfactory /Requires Improvement %</t>
  </si>
  <si>
    <t>Inadequate %</t>
  </si>
  <si>
    <t>Total number of EYR places</t>
  </si>
  <si>
    <t>Total number of non-EYR providers</t>
  </si>
  <si>
    <t>As at 31 August 2018</t>
  </si>
  <si>
    <t>As at 31 August 2019</t>
  </si>
  <si>
    <t>As at 31 August 2020</t>
  </si>
  <si>
    <t>As at 31 August 2021</t>
  </si>
  <si>
    <t>As at 31 August 2022</t>
  </si>
  <si>
    <t>As at 31 August 2023</t>
  </si>
  <si>
    <t>Number of providers</t>
  </si>
  <si>
    <t>Percentage of inspected providers</t>
  </si>
  <si>
    <t>Requires improvement</t>
  </si>
  <si>
    <t>Source: Ofsted inspection data</t>
  </si>
  <si>
    <t xml:space="preserve">2. Percentages are rounded and may not sum to 100. 
</t>
  </si>
  <si>
    <t>3. 'Most recent inspection' refers to the provider's most recent full Early Years Register inspection.</t>
  </si>
  <si>
    <t>Effectiveness of leadership and management</t>
  </si>
  <si>
    <t xml:space="preserve">2. Percentages are rounded and may not sum to 100. Where the number of inspected providers is small, percentages should be treated with caution.
</t>
  </si>
  <si>
    <t>Table 7: Overall effectiveness of active early years registered providers at their most recent inspection, by region</t>
  </si>
  <si>
    <t>Region not recorded</t>
  </si>
  <si>
    <t>Table 8: Inspection outcomes of active early years registered providers where there were no children on roll at their</t>
  </si>
  <si>
    <t>Number inspected</t>
  </si>
  <si>
    <t>Not met:
actions</t>
  </si>
  <si>
    <t>Not met:
enforcement</t>
  </si>
  <si>
    <t>The quality and standards of the early years provision</t>
  </si>
  <si>
    <t xml:space="preserve">Requirements of the compulsory part of the Childcare Register </t>
  </si>
  <si>
    <t xml:space="preserve">Requirements of the voluntary part of the Childcare Register </t>
  </si>
  <si>
    <t>Table 9: Inspection outcomes of inadequate early years registered providers where there were no children on roll at the</t>
  </si>
  <si>
    <t>Number of inadequate providers</t>
  </si>
  <si>
    <t>Number re-inspected where there were no children on roll</t>
  </si>
  <si>
    <t>Accident or injury</t>
  </si>
  <si>
    <t>Assessment</t>
  </si>
  <si>
    <t>Complaints</t>
  </si>
  <si>
    <t>Food and drink</t>
  </si>
  <si>
    <t>Information about the child</t>
  </si>
  <si>
    <t>Information for parents and carers</t>
  </si>
  <si>
    <t>Insurance</t>
  </si>
  <si>
    <t>Risk assessment</t>
  </si>
  <si>
    <t>Concerns about children's safety and welfare</t>
  </si>
  <si>
    <t>English language skills</t>
  </si>
  <si>
    <t>Food and drink facilities</t>
  </si>
  <si>
    <t>Information and record keeping</t>
  </si>
  <si>
    <t>Key person</t>
  </si>
  <si>
    <t>Learning and development/Educational programmes</t>
  </si>
  <si>
    <t>Medicines</t>
  </si>
  <si>
    <t>Organising premises for confidentiality and safeguarding</t>
  </si>
  <si>
    <t>Outdoor access</t>
  </si>
  <si>
    <t>Paediatric first aid</t>
  </si>
  <si>
    <t>Qualifications (CM only)</t>
  </si>
  <si>
    <t>Safeguarding policies and procedures</t>
  </si>
  <si>
    <t>Safeguarding training</t>
  </si>
  <si>
    <t>Safety of premises</t>
  </si>
  <si>
    <t>Safety on outings</t>
  </si>
  <si>
    <t>Sleeping arrangements</t>
  </si>
  <si>
    <t>Special educational needs</t>
  </si>
  <si>
    <t>Staff:child ratios</t>
  </si>
  <si>
    <t>Suitable people</t>
  </si>
  <si>
    <t>Supporting and understanding children's behaviour</t>
  </si>
  <si>
    <t>Toilets and intimate hygiene</t>
  </si>
  <si>
    <t>Training and supervision of assistants' skills (CM only)</t>
  </si>
  <si>
    <t>Training, support and skills (CM only)</t>
  </si>
  <si>
    <t>Number with 
actions/ recommendations</t>
  </si>
  <si>
    <t>Percentage with actions/ recommendations</t>
  </si>
  <si>
    <t xml:space="preserve">Any action </t>
  </si>
  <si>
    <t>Disqualification</t>
  </si>
  <si>
    <t>Any recommendation</t>
  </si>
  <si>
    <t>2. Providers may receive more than one action or recommendation at inspection.</t>
  </si>
  <si>
    <r>
      <t>most recent inspection since 4 January 2024, by the statutory requirements of the Early Years Register</t>
    </r>
    <r>
      <rPr>
        <b/>
        <vertAlign val="superscript"/>
        <sz val="15"/>
        <rFont val="Tahoma"/>
        <family val="2"/>
      </rPr>
      <t xml:space="preserve"> 1 2 3</t>
    </r>
  </si>
  <si>
    <t>Learning and development</t>
  </si>
  <si>
    <t>Learning and development considerations</t>
  </si>
  <si>
    <t>Safeguarding and welfare</t>
  </si>
  <si>
    <t>Staff taking medication/other substances</t>
  </si>
  <si>
    <t>Smoking and vaping</t>
  </si>
  <si>
    <t>Qualifications, training, support and skills (group provision only)</t>
  </si>
  <si>
    <t>Training and skills (group provision only)</t>
  </si>
  <si>
    <t>Supervision of staff (group provision only)</t>
  </si>
  <si>
    <t>Before/after school care and holiday provision (group provision only)</t>
  </si>
  <si>
    <t>Food poisoning</t>
  </si>
  <si>
    <t>Indoor space requirements</t>
  </si>
  <si>
    <t>Baby room (group provision only)</t>
  </si>
  <si>
    <t>3. Data relates to actions and recommendations given at most recent full Early Years Register inspections since 4 January 2024, when the 'EYFS statutory framework</t>
  </si>
  <si>
    <t>prior to this date are not included in this count. For more information, please see the methodology and quality report.</t>
  </si>
  <si>
    <t>Table 11: Overall effectiveness of providers that have been inspected from 1 September 2019 and have since left</t>
  </si>
  <si>
    <r>
      <t xml:space="preserve">the Early Years Register, by provider type </t>
    </r>
    <r>
      <rPr>
        <b/>
        <vertAlign val="superscript"/>
        <sz val="15"/>
        <rFont val="Tahoma"/>
        <family val="2"/>
      </rPr>
      <t>1 2 3 4</t>
    </r>
  </si>
  <si>
    <t>Providers that have had an EYR inspection</t>
  </si>
  <si>
    <t>registration cancelled, or those that remain active on the Childcare Register.</t>
  </si>
  <si>
    <t>Table 12: Early years registered providers complying with the requirements of the Childcare Register at</t>
  </si>
  <si>
    <r>
      <t>their most recent inspection, by provider type</t>
    </r>
    <r>
      <rPr>
        <b/>
        <vertAlign val="superscript"/>
        <sz val="15"/>
        <rFont val="Tahoma"/>
        <family val="2"/>
      </rPr>
      <t xml:space="preserve"> 1 2 3</t>
    </r>
  </si>
  <si>
    <t>Not met: 
actions</t>
  </si>
  <si>
    <t>No of Providers</t>
  </si>
  <si>
    <t>Table 13: Providers on the Childcare Register only complying with the requirements of the Childcare Register at their</t>
  </si>
  <si>
    <r>
      <t>most recent inspection, by provider type</t>
    </r>
    <r>
      <rPr>
        <b/>
        <vertAlign val="superscript"/>
        <sz val="15"/>
        <rFont val="Tahoma"/>
        <family val="2"/>
      </rPr>
      <t xml:space="preserve"> 1 2 3</t>
    </r>
  </si>
  <si>
    <t>CR only Providers</t>
  </si>
  <si>
    <t>3. 'Most recent inspection' refers to the provider's most recent Childcare Register inspection.</t>
  </si>
  <si>
    <t>Chart 2: Overall effectiveness and sub-judgements of active early years registered providers at their most recent</t>
  </si>
  <si>
    <t xml:space="preserve">3. Percentages based on a small number of inspected providers, such as with childcare on domestic premises, should be treated with caution.
</t>
  </si>
  <si>
    <t>4. 'Most recent inspection' refers to the provider's most recent full Early Years Register inspection.</t>
  </si>
  <si>
    <t>% Outstanding</t>
  </si>
  <si>
    <t>% Good</t>
  </si>
  <si>
    <t>% Requires improvement</t>
  </si>
  <si>
    <t>% Inadequate</t>
  </si>
  <si>
    <t>Check sum to 100%</t>
  </si>
  <si>
    <t>Overall effectiveness: the quality and standards of the provision</t>
  </si>
  <si>
    <t>Event_type_grouping</t>
  </si>
  <si>
    <t>Event period</t>
  </si>
  <si>
    <t>Total No of inspections</t>
  </si>
  <si>
    <t>Early years register (full Inspection)</t>
  </si>
  <si>
    <t>Early years register (No children on roll)</t>
  </si>
  <si>
    <t>NCOR Inspection Outcomes</t>
  </si>
  <si>
    <t>Childcare register</t>
  </si>
  <si>
    <r>
      <t xml:space="preserve">Table 14: Number of early years and childcare provider inspections, by inspection type </t>
    </r>
    <r>
      <rPr>
        <b/>
        <vertAlign val="superscript"/>
        <sz val="15"/>
        <rFont val="Tahoma"/>
        <family val="2"/>
      </rPr>
      <t>1 2 3</t>
    </r>
  </si>
  <si>
    <t>Select date range:</t>
  </si>
  <si>
    <t>All inspections</t>
  </si>
  <si>
    <t>Early years register (full inspection)</t>
  </si>
  <si>
    <t>Early years register (no children on roll)</t>
  </si>
  <si>
    <t>Early years register (out-of-school day care)</t>
  </si>
  <si>
    <t>2. Since the introduction of the Education Inspection Framework on 1 September 2019, providers on the Early Years Register (EYR), who only offer care before and after school or during the school holidays</t>
  </si>
  <si>
    <t>3. Provider type relates to that as at the end of the reporting period. Providers can change type within a reporting period and so a small number of providers may have been registered as a different provider type at</t>
  </si>
  <si>
    <t>Number of inspections</t>
  </si>
  <si>
    <t>Percentage of inspections</t>
  </si>
  <si>
    <t xml:space="preserve">2. Percentages are rounded and may not sum to 100. Where the number of inspections is small, percentages should be treated with caution.
</t>
  </si>
  <si>
    <t>3. Provider details relate to those as at the end of the reporting period. Providers can change type or register within a reporting period and so a small number of providers may have been registered as a different provider</t>
  </si>
  <si>
    <t>type, or on a different register, at the time of inspection.</t>
  </si>
  <si>
    <t>5. Since the introduction of the Education Inspection Framework on 1 September 2019, the additional judgements have been changed to quality of education, behaviour and attitudes, personal development and leadership</t>
  </si>
  <si>
    <t xml:space="preserve">3. Provider details relate to those as at the end of the reporting period. Providers can change type or register within a reporting period and so a small number of providers may have been registered as a different provider type, </t>
  </si>
  <si>
    <t>or on a different register, at the time of inspection.</t>
  </si>
  <si>
    <t>2. Provider details relate to those as at the end of the reporting period. Providers can change type or register within a reporting period and so a small number of providers may have been registered as a different provider type,</t>
  </si>
  <si>
    <t xml:space="preserve">Table 18: Early years registered providers complying with the requirements of the Childcare Register at their full </t>
  </si>
  <si>
    <t>Requirements of the compulsory part of the Childcare Register</t>
  </si>
  <si>
    <t>Requirements of the voluntary part of the Childcare Register</t>
  </si>
  <si>
    <t>3. Provider details relate to those as at the end of the reporting period. Providers can change type or register within a reporting period and so a small number of providers may have been registered as a different provider type,</t>
  </si>
  <si>
    <t>4. Data refers to Childcare Register inspections.</t>
  </si>
  <si>
    <t>4. Since the introduction of the Education Inspection Framework on 1 September 2019, the additional judgements have been changed to quality of education, behaviour and attitudes, personal development and leadership</t>
  </si>
  <si>
    <t>and management. These are not directly comparable to the previous key judgements.</t>
  </si>
  <si>
    <t>Regulatory (Early Years Register)</t>
  </si>
  <si>
    <t>Regulatory (Childcare Register)</t>
  </si>
  <si>
    <t>Registration visits</t>
  </si>
  <si>
    <t>Lookup</t>
  </si>
  <si>
    <t>Event type</t>
  </si>
  <si>
    <t>CHART 3 Data: Overall effectiveness and sub-judgements of full Early Years Register inspections (showing All England for current period only CHART 3)</t>
  </si>
  <si>
    <t>As at 31 August 2024</t>
  </si>
  <si>
    <t>2023/24</t>
  </si>
  <si>
    <t>31 August 2023 to 31 August 2024</t>
  </si>
  <si>
    <t>1 April 2024 to 31 August 2024</t>
  </si>
  <si>
    <t>Childcare on non-domestic premisesEYR, CCR and VCRRutland</t>
  </si>
  <si>
    <t>Childcare on non-domestic premisesEYR onlyBedford</t>
  </si>
  <si>
    <t>ChildminderEYR onlyNorth Northamptonshire</t>
  </si>
  <si>
    <t>All provisionEYR, CCR and VCRSuffolk</t>
  </si>
  <si>
    <t>All provisionCCR OnlyRedbridge</t>
  </si>
  <si>
    <t>All provisionCCR and VCRKirklees</t>
  </si>
  <si>
    <t>All provisionEYR and CCRBuckinghamshire</t>
  </si>
  <si>
    <t>Childcare on non-domestic premisesEYR and CCRYork</t>
  </si>
  <si>
    <t>ChildminderEYR, CCR and VCRWest Northamptonshire</t>
  </si>
  <si>
    <t>Childcare on non-domestic premisesAll providersDorset</t>
  </si>
  <si>
    <t>Childcare on domestic premisesAll providersMedway</t>
  </si>
  <si>
    <t>Childcare on domestic premisesAll providersStaffordshire</t>
  </si>
  <si>
    <t>All provisionEYR onlyLiverpool</t>
  </si>
  <si>
    <t>All provisionAll providersOxfordshire</t>
  </si>
  <si>
    <t>All provisionCCR and VCRDevon</t>
  </si>
  <si>
    <t>Childcare on domestic premisesAll providersBarking and Dagenham</t>
  </si>
  <si>
    <t>All provisionEYR onlyRochdale</t>
  </si>
  <si>
    <t>All provisionEYR, CCR and VCRThurrock</t>
  </si>
  <si>
    <t>All provisionVCR OnlySurrey</t>
  </si>
  <si>
    <t>All provisionEYR onlyPortsmouth</t>
  </si>
  <si>
    <t>ChildminderAll providersShropshire</t>
  </si>
  <si>
    <t>All provisionEYR, CCR and VCRSlough</t>
  </si>
  <si>
    <t>ChildminderCCR and VCRNorthumberland</t>
  </si>
  <si>
    <t>ChildminderVCR OnlyNorth West total</t>
  </si>
  <si>
    <t>All provisionCCR and VCRNottinghamshire</t>
  </si>
  <si>
    <t>Childcare on non-domestic premisesAll providersSouth West total</t>
  </si>
  <si>
    <t>All provisionCCR and VCRLondon total</t>
  </si>
  <si>
    <t>Childcare on non-domestic premisesEYR and CCRBrighton and Hove</t>
  </si>
  <si>
    <t>Childcare on non-domestic premisesCCR and VCRNot Recorded total</t>
  </si>
  <si>
    <t>Childcare on domestic premisesEYR and CCRLondon total</t>
  </si>
  <si>
    <t>All provisionCCR and VCRHavering</t>
  </si>
  <si>
    <t>Home childcarerAll providersBradford</t>
  </si>
  <si>
    <t>All provisionEYR and CCRSefton</t>
  </si>
  <si>
    <t>ChildminderEYR onlyWest Northamptonshire</t>
  </si>
  <si>
    <t>Childcare on non-domestic premisesVCR OnlyStockport</t>
  </si>
  <si>
    <t>All provisionEYR and CCRSomerset</t>
  </si>
  <si>
    <t>Home childcarerAll providersRedbridge</t>
  </si>
  <si>
    <t>ChildminderEYR and CCRNorth Tyneside</t>
  </si>
  <si>
    <t>All provisionEYR, CCR and VCRPortsmouth</t>
  </si>
  <si>
    <t>Home childcarerVCR OnlyIsle of Wight</t>
  </si>
  <si>
    <t>All provisionEYR, CCR and VCRNorth Lincolnshire</t>
  </si>
  <si>
    <t>All provisionVCR OnlyTrafford</t>
  </si>
  <si>
    <t>Childcare on non-domestic premisesCCR OnlyManchester</t>
  </si>
  <si>
    <t>ChildminderEYR and CCRWest Midlands total</t>
  </si>
  <si>
    <t>Childcare on non-domestic premisesCCR and VCREast of England total</t>
  </si>
  <si>
    <t>Home childcarerAll providersBristol</t>
  </si>
  <si>
    <t>ChildminderEYR and CCRNorth Lincolnshire</t>
  </si>
  <si>
    <t>Childcare on non-domestic premisesAll providersCamden</t>
  </si>
  <si>
    <t>Childcare on non-domestic premisesEYR and CCRRedcar and Cleveland</t>
  </si>
  <si>
    <t>ChildminderAll providersEnfield</t>
  </si>
  <si>
    <t>Home childcarerVCR OnlyEssex</t>
  </si>
  <si>
    <t>All provisionCCR and VCRLiverpool</t>
  </si>
  <si>
    <t>All provisionEYR and VCRBromley</t>
  </si>
  <si>
    <t>All provisionEYR onlyDevon</t>
  </si>
  <si>
    <t>All provisionCCR and VCRSwindon</t>
  </si>
  <si>
    <t>Home childcarerVCR OnlyLeeds</t>
  </si>
  <si>
    <t>ChildminderCCR and VCRNorfolk</t>
  </si>
  <si>
    <t>All provisionVCR OnlyKnowsley</t>
  </si>
  <si>
    <t>Home childcarerAll providersMedway</t>
  </si>
  <si>
    <t>Childcare on domestic premisesEYR, CCR and VCRSouth Gloucestershire</t>
  </si>
  <si>
    <t>Childcare on non-domestic premisesAll providersCheshire East</t>
  </si>
  <si>
    <t>All provisionEYR and CCRSouth Tyneside</t>
  </si>
  <si>
    <t>Childcare on non-domestic premisesVCR OnlyGreenwich</t>
  </si>
  <si>
    <t>ChildminderEYR, CCR and VCRWest Sussex</t>
  </si>
  <si>
    <t>Childcare on domestic premisesEYR, CCR and VCRSouth East total</t>
  </si>
  <si>
    <t>All provisionCCR and VCRBournemouth, Christchurch &amp; Poole</t>
  </si>
  <si>
    <t>ChildminderEYR onlyPortsmouth</t>
  </si>
  <si>
    <t>ChildminderCCR and VCRKirklees</t>
  </si>
  <si>
    <t>All provisionEYR onlyYork</t>
  </si>
  <si>
    <t>Childcare on domestic premisesAll providersCamden</t>
  </si>
  <si>
    <t>Childcare on non-domestic premisesCCR and VCRWorcestershire</t>
  </si>
  <si>
    <t>All provisionEYR onlyWakefield</t>
  </si>
  <si>
    <t>ChildminderCCR and VCRSurrey</t>
  </si>
  <si>
    <t>Childcare on non-domestic premisesEYR and CCRManchester</t>
  </si>
  <si>
    <t>ChildminderEYR, CCR and VCRRotherham</t>
  </si>
  <si>
    <t>Childcare on non-domestic premisesVCR OnlyAll England total</t>
  </si>
  <si>
    <t>All provisionEYR, CCR and VCRWakefield</t>
  </si>
  <si>
    <t>Childcare on non-domestic premisesEYR onlyRedcar and Cleveland</t>
  </si>
  <si>
    <t>ChildminderEYR, CCR and VCRManchester</t>
  </si>
  <si>
    <t>Childcare on domestic premisesEYR, CCR and VCRLondon total</t>
  </si>
  <si>
    <t>All provisionCCR OnlyLewisham</t>
  </si>
  <si>
    <t>Home childcarerVCR OnlyAll England total</t>
  </si>
  <si>
    <t>All provisionCCR OnlyGreenwich</t>
  </si>
  <si>
    <t>ChildminderAll providersSutton</t>
  </si>
  <si>
    <t>All provisionEYR and VCRSouth Gloucestershire</t>
  </si>
  <si>
    <t>Childcare on non-domestic premisesCCR and VCRNewcastle upon Tyne</t>
  </si>
  <si>
    <t>Home childcarerAll providersSouth West total</t>
  </si>
  <si>
    <t>Childcare on non-domestic premisesEYR onlySolihull</t>
  </si>
  <si>
    <t>All provisionEYR, CCR and VCRCentral Bedfordshire</t>
  </si>
  <si>
    <t>ChildminderEYR and CCRHammersmith and Fulham</t>
  </si>
  <si>
    <t>All provisionAll providersStaffordshire</t>
  </si>
  <si>
    <t>ChildminderEYR and VCRYorkshire and The Humber total</t>
  </si>
  <si>
    <t>Home childcarerAll providersHounslow</t>
  </si>
  <si>
    <t>Childcare on non-domestic premisesAll providersThurrock</t>
  </si>
  <si>
    <t>All provisionEYR onlyCroydon</t>
  </si>
  <si>
    <t>Childcare on domestic premisesAll providersBristol</t>
  </si>
  <si>
    <t>ChildminderEYR and CCRSouth Tyneside</t>
  </si>
  <si>
    <t>All provisionCCR and VCRNot Recorded</t>
  </si>
  <si>
    <t>Childcare on non-domestic premisesEYR onlySurrey</t>
  </si>
  <si>
    <t>Childcare on non-domestic premisesEYR, CCR and VCRRichmond upon Thames</t>
  </si>
  <si>
    <t>Childcare on domestic premisesEYR, CCR and VCRCheshire East</t>
  </si>
  <si>
    <t>All provisionEYR, CCR and VCRCamden</t>
  </si>
  <si>
    <t>Childcare on non-domestic premisesAll providersIslington</t>
  </si>
  <si>
    <t>All provisionEYR and CCRStockton-on-Tees</t>
  </si>
  <si>
    <t>Childcare on non-domestic premisesVCR OnlyKingston upon Hull</t>
  </si>
  <si>
    <t>Childcare on non-domestic premisesAll providersSouthwark</t>
  </si>
  <si>
    <t>Childcare on non-domestic premisesVCR OnlyYorkshire and The Humber total</t>
  </si>
  <si>
    <t>Childcare on non-domestic premisesVCR OnlyWolverhampton</t>
  </si>
  <si>
    <t>Childcare on non-domestic premisesAll providersSouth Gloucestershire</t>
  </si>
  <si>
    <t>All provisionEYR, CCR and VCRTower Hamlets</t>
  </si>
  <si>
    <t>Home childcarerAll providersHarrow</t>
  </si>
  <si>
    <t>ChildminderAll providersSouth Gloucestershire</t>
  </si>
  <si>
    <t>ChildminderEYR and CCRNorth East total</t>
  </si>
  <si>
    <t>Home childcarerAll providersSurrey</t>
  </si>
  <si>
    <t>All provisionCCR and VCRLeicester</t>
  </si>
  <si>
    <t>ChildminderEYR, CCR and VCRKingston upon Thames</t>
  </si>
  <si>
    <t>Childcare on non-domestic premisesVCR OnlySunderland</t>
  </si>
  <si>
    <t>Childcare on domestic premisesEYR, CCR and VCRBirmingham</t>
  </si>
  <si>
    <t>ChildminderEYR, CCR and VCRRichmond upon Thames</t>
  </si>
  <si>
    <t>All provisionEYR onlyStoke-on-Trent</t>
  </si>
  <si>
    <t>ChildminderCCR OnlyNorth East total</t>
  </si>
  <si>
    <t>ChildminderEYR and CCRBradford</t>
  </si>
  <si>
    <t>All provisionEYR onlyTameside</t>
  </si>
  <si>
    <t>Childcare on non-domestic premisesEYR onlyBirmingham</t>
  </si>
  <si>
    <t>Home childcarerAll providersYork</t>
  </si>
  <si>
    <t>ChildminderCCR and VCRHertfordshire</t>
  </si>
  <si>
    <t>Childcare on non-domestic premisesVCR OnlyBournemouth, Christchurch &amp; Poole</t>
  </si>
  <si>
    <t>ChildminderCCR and VCRBirmingham</t>
  </si>
  <si>
    <t>ChildminderEYR, CCR and VCRNorth Yorkshire</t>
  </si>
  <si>
    <t>Childcare on non-domestic premisesVCR OnlyBuckinghamshire</t>
  </si>
  <si>
    <t>Childcare on non-domestic premisesEYR onlyWokingham</t>
  </si>
  <si>
    <t>ChildminderAll providersSlough</t>
  </si>
  <si>
    <t>Childcare on non-domestic premisesCCR and VCRWalsall</t>
  </si>
  <si>
    <t>All provisionEYR, CCR and VCRShropshire</t>
  </si>
  <si>
    <t>ChildminderAll providersDevon</t>
  </si>
  <si>
    <t>Childcare on non-domestic premisesEYR onlyKingston upon Hull</t>
  </si>
  <si>
    <t>ChildminderVCR OnlySouthampton</t>
  </si>
  <si>
    <t>Childcare on domestic premisesEYR, CCR and VCRDudley</t>
  </si>
  <si>
    <t>Childcare on non-domestic premisesAll providersHartlepool</t>
  </si>
  <si>
    <t>ChildminderEYR, CCR and VCRHaringey</t>
  </si>
  <si>
    <t>All provisionCCR OnlySouth East total</t>
  </si>
  <si>
    <t>All provisionEYR, CCR and VCRRutland</t>
  </si>
  <si>
    <t>Childcare on non-domestic premisesEYR onlyNewham</t>
  </si>
  <si>
    <t>ChildminderAll providersLondon total</t>
  </si>
  <si>
    <t>Home childcarerVCR OnlyTrafford</t>
  </si>
  <si>
    <t>ChildminderCCR OnlyIslington</t>
  </si>
  <si>
    <t>ChildminderEYR onlyWigan</t>
  </si>
  <si>
    <t>ChildminderAll providersSwindon</t>
  </si>
  <si>
    <t>Childcare on non-domestic premisesVCR OnlyWaltham Forest</t>
  </si>
  <si>
    <t>Home childcarerAll providersDoncaster</t>
  </si>
  <si>
    <t>ChildminderVCR OnlyWest Sussex</t>
  </si>
  <si>
    <t>ChildminderAll providersSouth Tyneside</t>
  </si>
  <si>
    <t>Home childcarerVCR OnlyNorth Tyneside</t>
  </si>
  <si>
    <t>Childcare on non-domestic premisesVCR OnlySandwell</t>
  </si>
  <si>
    <t>Childcare on non-domestic premisesEYR onlyCity of London</t>
  </si>
  <si>
    <t>All provisionCCR OnlyRochdale</t>
  </si>
  <si>
    <t>Childcare on non-domestic premisesEYR and CCRBexley</t>
  </si>
  <si>
    <t>All provisionEYR, CCR and VCRGateshead</t>
  </si>
  <si>
    <t>All provisionAll providersNewham</t>
  </si>
  <si>
    <t>ChildminderCCR OnlyEast of England total</t>
  </si>
  <si>
    <t>Childcare on non-domestic premisesAll providersLuton</t>
  </si>
  <si>
    <t>Childcare on non-domestic premisesEYR and CCRWandsworth</t>
  </si>
  <si>
    <t>ChildminderCCR and VCRWarwickshire</t>
  </si>
  <si>
    <t>All provisionVCR OnlyLeeds</t>
  </si>
  <si>
    <t>Childcare on non-domestic premisesEYR and CCRLeicester</t>
  </si>
  <si>
    <t>Childcare on non-domestic premisesAll providersKensington and Chelsea</t>
  </si>
  <si>
    <t>Home childcarerAll providersMiddlesbrough</t>
  </si>
  <si>
    <t>All provisionEYR onlyIsle of Wight</t>
  </si>
  <si>
    <t>All provisionVCR OnlyWigan</t>
  </si>
  <si>
    <t>ChildminderCCR and VCRWestmorland and Furness</t>
  </si>
  <si>
    <t>All provisionAll providersDudley</t>
  </si>
  <si>
    <t>All provisionEYR, CCR and VCREnfield</t>
  </si>
  <si>
    <t>Childcare on domestic premisesAll providersWest Sussex</t>
  </si>
  <si>
    <t>All provisionEYR and CCRDerbyshire</t>
  </si>
  <si>
    <t>Childcare on non-domestic premisesEYR onlyRedbridge</t>
  </si>
  <si>
    <t>Childcare on domestic premisesAll providersSurrey</t>
  </si>
  <si>
    <t>Childcare on non-domestic premisesCCR and VCRWest Berkshire</t>
  </si>
  <si>
    <t>All provisionEYR and VCRNewcastle upon Tyne</t>
  </si>
  <si>
    <t>Childcare on non-domestic premisesEYR, CCR and VCRTameside</t>
  </si>
  <si>
    <t>ChildminderEYR, CCR and VCRTameside</t>
  </si>
  <si>
    <t>All provisionCCR and VCRWorcestershire</t>
  </si>
  <si>
    <t>ChildminderEYR and CCRStockport</t>
  </si>
  <si>
    <t>Childcare on non-domestic premisesEYR and CCRDudley</t>
  </si>
  <si>
    <t>Childcare on non-domestic premisesEYR and CCRIsle of Wight</t>
  </si>
  <si>
    <t>All provisionEYR, CCR and VCRNorth East total</t>
  </si>
  <si>
    <t>ChildminderAll providersSouthwark</t>
  </si>
  <si>
    <t>All provisionVCR OnlyCambridgeshire</t>
  </si>
  <si>
    <t>Childcare on non-domestic premisesAll providersDerbyshire</t>
  </si>
  <si>
    <t>Home childcarerVCR OnlySomerset</t>
  </si>
  <si>
    <t>ChildminderCCR and VCRPeterborough</t>
  </si>
  <si>
    <t>Childcare on non-domestic premisesVCR OnlyWestminster</t>
  </si>
  <si>
    <t>Childcare on non-domestic premisesEYR onlySandwell</t>
  </si>
  <si>
    <t>All provisionAll providersSandwell</t>
  </si>
  <si>
    <t>Childcare on domestic premisesAll providersWaltham Forest</t>
  </si>
  <si>
    <t>Childcare on non-domestic premisesEYR, CCR and VCRSomerset</t>
  </si>
  <si>
    <t>All provisionAll providersWolverhampton</t>
  </si>
  <si>
    <t>All provisionAll providersEast Riding of Yorkshire</t>
  </si>
  <si>
    <t>Childcare on non-domestic premisesCCR and VCRWiltshire</t>
  </si>
  <si>
    <t>All provisionCCR and VCRBolton</t>
  </si>
  <si>
    <t>All provisionEYR onlyLeeds</t>
  </si>
  <si>
    <t>All provisionVCR OnlyGloucestershire</t>
  </si>
  <si>
    <t>ChildminderEYR onlySouthampton</t>
  </si>
  <si>
    <t>Childcare on domestic premisesEYR and CCRHertfordshire</t>
  </si>
  <si>
    <t>Home childcarerVCR OnlySouth Gloucestershire</t>
  </si>
  <si>
    <t>All provisionEYR and CCRLeicestershire</t>
  </si>
  <si>
    <t>Childcare on domestic premisesAll providersPortsmouth</t>
  </si>
  <si>
    <t>All provisionEYR and CCRSolihull</t>
  </si>
  <si>
    <t>All provisionEYR and CCRKirklees</t>
  </si>
  <si>
    <t>All provisionEYR onlyStockport</t>
  </si>
  <si>
    <t>Childcare on non-domestic premisesCCR and VCRGloucestershire</t>
  </si>
  <si>
    <t>ChildminderAll providersWiltshire</t>
  </si>
  <si>
    <t>Childcare on non-domestic premisesVCR OnlyHampshire</t>
  </si>
  <si>
    <t>Childcare on non-domestic premisesEYR and CCRTower Hamlets</t>
  </si>
  <si>
    <t>ChildminderEYR, CCR and VCRSouth West total</t>
  </si>
  <si>
    <t>All provisionVCR OnlyBath and North East Somerset</t>
  </si>
  <si>
    <t>All provisionCCR and VCRSouth West total</t>
  </si>
  <si>
    <t>All provisionVCR OnlyHaringey</t>
  </si>
  <si>
    <t>All provisionAll providersMedway</t>
  </si>
  <si>
    <t>All provisionEYR, CCR and VCRBarnsley</t>
  </si>
  <si>
    <t>Home childcarerVCR OnlyDerbyshire</t>
  </si>
  <si>
    <t>All provisionAll providersNorth Lincolnshire</t>
  </si>
  <si>
    <t>Childcare on non-domestic premisesCCR and VCRBirmingham</t>
  </si>
  <si>
    <t>Childcare on non-domestic premisesCCR OnlyBexley</t>
  </si>
  <si>
    <t>Childcare on non-domestic premisesEYR onlyNorth East Lincolnshire</t>
  </si>
  <si>
    <t>All provisionEYR and CCRWestmorland and Furness</t>
  </si>
  <si>
    <t>All provisionEYR and VCRNorth Yorkshire</t>
  </si>
  <si>
    <t>ChildminderVCR OnlyWandsworth</t>
  </si>
  <si>
    <t>Childcare on non-domestic premisesEYR onlyWarwickshire</t>
  </si>
  <si>
    <t>Childcare on non-domestic premisesVCR OnlyNot Recorded</t>
  </si>
  <si>
    <t>Home childcarerVCR OnlySouthend on Sea</t>
  </si>
  <si>
    <t>ChildminderVCR OnlyHillingdon</t>
  </si>
  <si>
    <t>Childcare on non-domestic premisesCCR and VCRWigan</t>
  </si>
  <si>
    <t>ChildminderAll providersRichmond upon Thames</t>
  </si>
  <si>
    <t>ChildminderEYR and CCRTower Hamlets</t>
  </si>
  <si>
    <t>All provisionEYR onlySouth West total</t>
  </si>
  <si>
    <t>Childcare on non-domestic premisesCCR and VCRWindsor and Maidenhead</t>
  </si>
  <si>
    <t>ChildminderEYR, CCR and VCRHertfordshire</t>
  </si>
  <si>
    <t>All provisionEYR, CCR and VCRCheshire East</t>
  </si>
  <si>
    <t>All provisionCCR and VCRBedford</t>
  </si>
  <si>
    <t>Childcare on non-domestic premisesEYR onlyHampshire</t>
  </si>
  <si>
    <t>Childcare on non-domestic premisesEYR, CCR and VCRHaringey</t>
  </si>
  <si>
    <t>ChildminderAll providersEast Midlands total</t>
  </si>
  <si>
    <t>Childcare on non-domestic premisesEYR, CCR and VCRSefton</t>
  </si>
  <si>
    <t>Childcare on non-domestic premisesCCR and VCRRedbridge</t>
  </si>
  <si>
    <t>ChildminderEYR, CCR and VCRDerby</t>
  </si>
  <si>
    <t>All provisionEYR and CCRLincolnshire</t>
  </si>
  <si>
    <t>Childcare on non-domestic premisesAll providersSwindon</t>
  </si>
  <si>
    <t>Home childcarerAll providersWest Berkshire</t>
  </si>
  <si>
    <t>All provisionEYR and CCRNorth West total</t>
  </si>
  <si>
    <t>All provisionAll providersHillingdon</t>
  </si>
  <si>
    <t>ChildminderEYR onlyMedway</t>
  </si>
  <si>
    <t>Home childcarerVCR OnlyLuton</t>
  </si>
  <si>
    <t>All provisionEYR, CCR and VCRTorbay</t>
  </si>
  <si>
    <t>Childcare on non-domestic premisesAll providersDevon</t>
  </si>
  <si>
    <t>Childcare on non-domestic premisesEYR onlyReading</t>
  </si>
  <si>
    <t>Childcare on domestic premisesEYR, CCR and VCREast Sussex</t>
  </si>
  <si>
    <t>Childcare on non-domestic premisesCCR and VCRWarwickshire</t>
  </si>
  <si>
    <t>All provisionVCR OnlyPlymouth</t>
  </si>
  <si>
    <t>Home childcarerAll providersHalton</t>
  </si>
  <si>
    <t>All provisionAll providersBexley</t>
  </si>
  <si>
    <t>Childcare on non-domestic premisesEYR and CCRCentral Bedfordshire</t>
  </si>
  <si>
    <t>Childcare on non-domestic premisesCCR and VCRBarnet</t>
  </si>
  <si>
    <t>Childcare on domestic premisesEYR and CCRBristol</t>
  </si>
  <si>
    <t>Childcare on non-domestic premisesAll providersKirklees</t>
  </si>
  <si>
    <t>ChildminderCCR and VCRMedway</t>
  </si>
  <si>
    <t>ChildminderAll providersSouthend on Sea</t>
  </si>
  <si>
    <t>Childcare on non-domestic premisesAll providersRotherham</t>
  </si>
  <si>
    <t>Childcare on domestic premisesEYR onlyRichmond upon Thames</t>
  </si>
  <si>
    <t>Childcare on non-domestic premisesEYR onlyBarnet</t>
  </si>
  <si>
    <t>Childcare on non-domestic premisesVCR OnlyHalton</t>
  </si>
  <si>
    <t>All provisionEYR and CCRNewcastle upon Tyne</t>
  </si>
  <si>
    <t>Childcare on non-domestic premisesAll providersTrafford</t>
  </si>
  <si>
    <t>ChildminderAll providersTrafford</t>
  </si>
  <si>
    <t>Childcare on non-domestic premisesAll providersSouthend on Sea</t>
  </si>
  <si>
    <t>Home childcarerAll providersKent</t>
  </si>
  <si>
    <t>Childcare on non-domestic premisesCCR and VCRReading</t>
  </si>
  <si>
    <t>All provisionEYR, CCR and VCRIslington</t>
  </si>
  <si>
    <t>All provisionAll providersWestminster</t>
  </si>
  <si>
    <t>All provisionAll providersReading</t>
  </si>
  <si>
    <t>ChildminderEYR and CCRLambeth</t>
  </si>
  <si>
    <t>Childcare on non-domestic premisesEYR and CCRSouthampton</t>
  </si>
  <si>
    <t>All provisionEYR onlyHaringey</t>
  </si>
  <si>
    <t>ChildminderVCR OnlyThurrock</t>
  </si>
  <si>
    <t>Childcare on domestic premisesEYR and CCRLincolnshire</t>
  </si>
  <si>
    <t>Childcare on non-domestic premisesEYR and CCRGreenwich</t>
  </si>
  <si>
    <t>All provisionEYR and CCRMerton</t>
  </si>
  <si>
    <t>ChildminderCCR and VCRDorset</t>
  </si>
  <si>
    <t>All provisionCCR and VCRNorthumberland</t>
  </si>
  <si>
    <t>Childcare on non-domestic premisesCCR and VCRHalton</t>
  </si>
  <si>
    <t>Childcare on non-domestic premisesEYR and CCRSefton</t>
  </si>
  <si>
    <t>All provisionAll providersDarlington</t>
  </si>
  <si>
    <t>Childcare on non-domestic premisesEYR onlyHarrow</t>
  </si>
  <si>
    <t>ChildminderAll providersWokingham</t>
  </si>
  <si>
    <t>ChildminderVCR OnlyBexley</t>
  </si>
  <si>
    <t>All provisionEYR, CCR and VCRSt Helens</t>
  </si>
  <si>
    <t>Childcare on domestic premisesEYR and CCRRedbridge</t>
  </si>
  <si>
    <t>Home childcarerVCR OnlySouthwark</t>
  </si>
  <si>
    <t>Childcare on non-domestic premisesEYR onlyWest Midlands total</t>
  </si>
  <si>
    <t>Childcare on non-domestic premisesEYR onlyLiverpool</t>
  </si>
  <si>
    <t>ChildminderEYR and CCRCambridgeshire</t>
  </si>
  <si>
    <t>Childcare on non-domestic premisesCCR and VCRNot Recorded</t>
  </si>
  <si>
    <t>Childcare on non-domestic premisesVCR OnlyHillingdon</t>
  </si>
  <si>
    <t>Home childcarerAll providersLambeth</t>
  </si>
  <si>
    <t>Childcare on non-domestic premisesVCR OnlyHavering</t>
  </si>
  <si>
    <t>ChildminderEYR and CCRTorbay</t>
  </si>
  <si>
    <t>ChildminderCCR OnlyWest Northamptonshire</t>
  </si>
  <si>
    <t>All provisionEYR and CCRNottingham</t>
  </si>
  <si>
    <t>Childcare on domestic premisesEYR onlyBromley</t>
  </si>
  <si>
    <t>All provisionVCR OnlySouth West total</t>
  </si>
  <si>
    <t>Childcare on non-domestic premisesVCR OnlyHarrow</t>
  </si>
  <si>
    <t>ChildminderVCR OnlyLewisham</t>
  </si>
  <si>
    <t>Childcare on non-domestic premisesVCR OnlyReading</t>
  </si>
  <si>
    <t>All provisionVCR OnlyGreenwich</t>
  </si>
  <si>
    <t>All provisionEYR, CCR and VCRWorcestershire</t>
  </si>
  <si>
    <t>ChildminderEYR onlyBexley</t>
  </si>
  <si>
    <t>All provisionCCR and VCREast of England total</t>
  </si>
  <si>
    <t>Home childcarerVCR OnlyKensington and Chelsea</t>
  </si>
  <si>
    <t>Childcare on domestic premisesEYR onlyLeeds</t>
  </si>
  <si>
    <t>Home childcarerVCR OnlySwindon</t>
  </si>
  <si>
    <t>Childcare on non-domestic premisesCCR and VCRNottinghamshire</t>
  </si>
  <si>
    <t>Childcare on domestic premisesEYR and CCRGloucestershire</t>
  </si>
  <si>
    <t>All provisionVCR OnlyAll England total</t>
  </si>
  <si>
    <t>Home childcarerVCR OnlyDevon</t>
  </si>
  <si>
    <t>Childcare on non-domestic premisesEYR and CCRBarking and Dagenham</t>
  </si>
  <si>
    <t>Home childcarerVCR OnlyHackney</t>
  </si>
  <si>
    <t>All provisionVCR OnlyBristol</t>
  </si>
  <si>
    <t>ChildminderVCR OnlyNewham</t>
  </si>
  <si>
    <t>Childcare on non-domestic premisesVCR OnlySurrey</t>
  </si>
  <si>
    <t>Childcare on non-domestic premisesEYR and CCRCamden</t>
  </si>
  <si>
    <t>Childcare on domestic premisesAll providersLewisham</t>
  </si>
  <si>
    <t>All provisionEYR onlyBath and North East Somerset</t>
  </si>
  <si>
    <t>Childcare on non-domestic premisesEYR onlySlough</t>
  </si>
  <si>
    <t>All provisionEYR and CCRBrighton and Hove</t>
  </si>
  <si>
    <t>All provisionEYR onlyGreenwich</t>
  </si>
  <si>
    <t>Childcare on domestic premisesAll providersEaling</t>
  </si>
  <si>
    <t>Childcare on domestic premisesEYR, CCR and VCRMedway</t>
  </si>
  <si>
    <t>Childcare on non-domestic premisesAll providersWest Northamptonshire</t>
  </si>
  <si>
    <t>All provisionVCR OnlyStockport</t>
  </si>
  <si>
    <t>ChildminderAll providersWest Northamptonshire</t>
  </si>
  <si>
    <t>Childcare on domestic premisesEYR, CCR and VCRShropshire</t>
  </si>
  <si>
    <t>All provisionEYR onlyNorth Northamptonshire</t>
  </si>
  <si>
    <t>All provisionEYR onlyNorthumberland</t>
  </si>
  <si>
    <t>Childcare on domestic premisesAll providersBournemouth, Christchurch &amp; Poole</t>
  </si>
  <si>
    <t>Childcare on non-domestic premisesVCR OnlyLewisham</t>
  </si>
  <si>
    <t>ChildminderCCR and VCRDurham</t>
  </si>
  <si>
    <t>All provisionEYR and CCRSouth East total</t>
  </si>
  <si>
    <t>ChildminderEYR and CCROxfordshire</t>
  </si>
  <si>
    <t>Childcare on non-domestic premisesEYR onlyYorkshire and The Humber total</t>
  </si>
  <si>
    <t>ChildminderEYR and VCRAll England total</t>
  </si>
  <si>
    <t>Childcare on non-domestic premisesEYR onlyEast Riding of Yorkshire</t>
  </si>
  <si>
    <t>ChildminderCCR OnlyNorthumberland</t>
  </si>
  <si>
    <t>ChildminderAll providersPlymouth</t>
  </si>
  <si>
    <t>ChildminderEYR and CCRLeicester</t>
  </si>
  <si>
    <t>All provisionCCR and VCRTameside</t>
  </si>
  <si>
    <t>ChildminderEYR onlyEast Sussex</t>
  </si>
  <si>
    <t>Childcare on non-domestic premisesEYR, CCR and VCRGreenwich</t>
  </si>
  <si>
    <t>All provisionVCR OnlyStoke-on-Trent</t>
  </si>
  <si>
    <t>Home childcarerAll providersNorfolk</t>
  </si>
  <si>
    <t>Childcare on non-domestic premisesEYR onlyNottinghamshire</t>
  </si>
  <si>
    <t>Childcare on non-domestic premisesEYR onlyThurrock</t>
  </si>
  <si>
    <t>Childcare on domestic premisesAll providersBury</t>
  </si>
  <si>
    <t>Childcare on non-domestic premisesEYR, CCR and VCRIsle of Wight</t>
  </si>
  <si>
    <t>All provisionEYR onlyCalderdale</t>
  </si>
  <si>
    <t>Childcare on domestic premisesVCR OnlyLondon total</t>
  </si>
  <si>
    <t>All provisionCCR and VCRTorbay</t>
  </si>
  <si>
    <t>ChildminderEYR, CCR and VCRIsles of Scilly</t>
  </si>
  <si>
    <t>All provisionEYR and CCRLancashire</t>
  </si>
  <si>
    <t>ChildminderEYR onlyBirmingham</t>
  </si>
  <si>
    <t>Childcare on non-domestic premisesEYR onlySuffolk</t>
  </si>
  <si>
    <t>ChildminderAll providersHartlepool</t>
  </si>
  <si>
    <t>Childcare on non-domestic premisesEYR, CCR and VCRIsles of Scilly</t>
  </si>
  <si>
    <t>All provisionAll providersThurrock</t>
  </si>
  <si>
    <t>ChildminderEYR, CCR and VCRWestmorland and Furness</t>
  </si>
  <si>
    <t>Home childcarerVCR OnlyKirklees</t>
  </si>
  <si>
    <t>Childcare on domestic premisesEYR onlySomerset</t>
  </si>
  <si>
    <t>Childcare on non-domestic premisesCCR and VCRWokingham</t>
  </si>
  <si>
    <t>Childcare on non-domestic premisesVCR OnlyLiverpool</t>
  </si>
  <si>
    <t>All provisionEYR, CCR and VCRWirral</t>
  </si>
  <si>
    <t>Childcare on non-domestic premisesEYR, CCR and VCRWindsor and Maidenhead</t>
  </si>
  <si>
    <t>Childcare on non-domestic premisesCCR and VCRWest Midlands total</t>
  </si>
  <si>
    <t>Childcare on non-domestic premisesVCR OnlyRochdale</t>
  </si>
  <si>
    <t>Childcare on non-domestic premisesEYR and CCRBolton</t>
  </si>
  <si>
    <t>ChildminderVCR OnlyHammersmith and Fulham</t>
  </si>
  <si>
    <t>ChildminderAll providersWindsor and Maidenhead</t>
  </si>
  <si>
    <t>All provisionVCR OnlyTameside</t>
  </si>
  <si>
    <t>Childcare on non-domestic premisesAll providersKnowsley</t>
  </si>
  <si>
    <t>Home childcarerAll providersYorkshire and The Humber total</t>
  </si>
  <si>
    <t>Childcare on domestic premisesEYR, CCR and VCRNewham</t>
  </si>
  <si>
    <t>ChildminderEYR, CCR and VCRCalderdale</t>
  </si>
  <si>
    <t>ChildminderEYR and CCRBedford</t>
  </si>
  <si>
    <t>Home childcarerVCR OnlySolihull</t>
  </si>
  <si>
    <t>ChildminderEYR onlySandwell</t>
  </si>
  <si>
    <t>Childcare on domestic premisesEYR, CCR and VCRCentral Bedfordshire</t>
  </si>
  <si>
    <t>ChildminderCCR and VCREast Sussex</t>
  </si>
  <si>
    <t>All provisionCCR OnlyCornwall</t>
  </si>
  <si>
    <t>Childcare on non-domestic premisesCCR OnlyOxfordshire</t>
  </si>
  <si>
    <t>Childcare on non-domestic premisesVCR OnlyNorth Lincolnshire</t>
  </si>
  <si>
    <t>Childcare on non-domestic premisesVCR OnlyWalsall</t>
  </si>
  <si>
    <t>All provisionAll providersLewisham</t>
  </si>
  <si>
    <t>ChildminderAll providersWakefield</t>
  </si>
  <si>
    <t>Childcare on non-domestic premisesVCR OnlyMilton Keynes</t>
  </si>
  <si>
    <t>All provisionEYR and CCRHertfordshire</t>
  </si>
  <si>
    <t>Childcare on domestic premisesAll providersYorkshire and The Humber total</t>
  </si>
  <si>
    <t>Home childcarerAll providersNorth Northamptonshire</t>
  </si>
  <si>
    <t>ChildminderCCR and VCRLincolnshire</t>
  </si>
  <si>
    <t>All provisionVCR OnlyCoventry</t>
  </si>
  <si>
    <t>Childcare on non-domestic premisesEYR onlyTelford and Wrekin</t>
  </si>
  <si>
    <t>Childcare on domestic premisesAll providersNorfolk</t>
  </si>
  <si>
    <t>ChildminderVCR OnlySandwell</t>
  </si>
  <si>
    <t>Childcare on domestic premisesEYR onlyAll England total</t>
  </si>
  <si>
    <t>Childcare on non-domestic premisesEYR and CCRDarlington</t>
  </si>
  <si>
    <t>All provisionCCR OnlyEaling</t>
  </si>
  <si>
    <t>Home childcarerAll providersBournemouth, Christchurch &amp; Poole</t>
  </si>
  <si>
    <t>Childcare on non-domestic premisesVCR OnlyEaling</t>
  </si>
  <si>
    <t>Childcare on non-domestic premisesEYR, CCR and VCRPlymouth</t>
  </si>
  <si>
    <t>All provisionCCR and VCRCambridgeshire</t>
  </si>
  <si>
    <t>All provisionCCR OnlyDerby</t>
  </si>
  <si>
    <t>ChildminderEYR onlyPeterborough</t>
  </si>
  <si>
    <t>All provisionAll providersSouthampton</t>
  </si>
  <si>
    <t>All provisionEYR and CCRNorth Yorkshire</t>
  </si>
  <si>
    <t>Childcare on non-domestic premisesEYR, CCR and VCRAll England total</t>
  </si>
  <si>
    <t>Childcare on non-domestic premisesCCR and VCREssex</t>
  </si>
  <si>
    <t>Home childcarerAll providersCornwall</t>
  </si>
  <si>
    <t>Childcare on non-domestic premisesEYR and CCRHammersmith and Fulham</t>
  </si>
  <si>
    <t>Childcare on non-domestic premisesEYR, CCR and VCRStoke-on-Trent</t>
  </si>
  <si>
    <t>Childcare on domestic premisesEYR, CCR and VCRCamden</t>
  </si>
  <si>
    <t>Childcare on domestic premisesAll providersHampshire</t>
  </si>
  <si>
    <t>ChildminderEYR, CCR and VCRStoke-on-Trent</t>
  </si>
  <si>
    <t>Home childcarerAll providersRochdale</t>
  </si>
  <si>
    <t>Childcare on domestic premisesAll providersMilton Keynes</t>
  </si>
  <si>
    <t>All provisionEYR, CCR and VCROxfordshire</t>
  </si>
  <si>
    <t>All provisionAll providersNorth East Lincolnshire</t>
  </si>
  <si>
    <t>ChildminderEYR, CCR and VCRBristol</t>
  </si>
  <si>
    <t>Childcare on non-domestic premisesEYR onlyPortsmouth</t>
  </si>
  <si>
    <t>Childcare on non-domestic premisesCCR and VCRSandwell</t>
  </si>
  <si>
    <t>All provisionEYR onlyBedford</t>
  </si>
  <si>
    <t>ChildminderEYR and VCRLeeds</t>
  </si>
  <si>
    <t>Childcare on non-domestic premisesEYR onlyWestminster</t>
  </si>
  <si>
    <t>ChildminderCCR and VCRSutton</t>
  </si>
  <si>
    <t>ChildminderEYR onlyCamden</t>
  </si>
  <si>
    <t>ChildminderEYR, CCR and VCRStockport</t>
  </si>
  <si>
    <t>All provisionEYR onlyBradford</t>
  </si>
  <si>
    <t>ChildminderCCR and VCRTelford and Wrekin</t>
  </si>
  <si>
    <t>Childcare on non-domestic premisesEYR and CCREast of England total</t>
  </si>
  <si>
    <t>Childcare on domestic premisesEYR, CCR and VCRLewisham</t>
  </si>
  <si>
    <t>Childcare on non-domestic premisesCCR and VCRKent</t>
  </si>
  <si>
    <t>Childcare on non-domestic premisesVCR OnlyBexley</t>
  </si>
  <si>
    <t>Childcare on non-domestic premisesEYR, CCR and VCRWarrington</t>
  </si>
  <si>
    <t>Childcare on non-domestic premisesEYR, CCR and VCRYorkshire and The Humber total</t>
  </si>
  <si>
    <t>Childcare on domestic premisesEYR onlyEast Midlands total</t>
  </si>
  <si>
    <t>All provisionCCR and VCRSlough</t>
  </si>
  <si>
    <t>All provisionEYR and CCROldham</t>
  </si>
  <si>
    <t>Childcare on non-domestic premisesVCR OnlyMedway</t>
  </si>
  <si>
    <t>Childcare on non-domestic premisesEYR, CCR and VCRBuckinghamshire</t>
  </si>
  <si>
    <t>Childcare on non-domestic premisesVCR OnlyWiltshire</t>
  </si>
  <si>
    <t>ChildminderEYR and CCRBlackpool</t>
  </si>
  <si>
    <t>ChildminderEYR, CCR and VCRWigan</t>
  </si>
  <si>
    <t>ChildminderEYR and CCRSurrey</t>
  </si>
  <si>
    <t>ChildminderCCR and VCRPortsmouth</t>
  </si>
  <si>
    <t>Childcare on non-domestic premisesEYR and VCRMilton Keynes</t>
  </si>
  <si>
    <t>Childcare on non-domestic premisesAll providersWindsor and Maidenhead</t>
  </si>
  <si>
    <t>All provisionCCR and VCRBristol</t>
  </si>
  <si>
    <t>All provisionEYR onlyEast Riding of Yorkshire</t>
  </si>
  <si>
    <t>Childcare on non-domestic premisesEYR, CCR and VCRNorth Yorkshire</t>
  </si>
  <si>
    <t>ChildminderEYR, CCR and VCRAll England total</t>
  </si>
  <si>
    <t>All provisionEYR and VCRBirmingham</t>
  </si>
  <si>
    <t>Childcare on non-domestic premisesAll providersTorbay</t>
  </si>
  <si>
    <t>ChildminderAll providersSalford</t>
  </si>
  <si>
    <t>All provisionAll providersNottingham</t>
  </si>
  <si>
    <t>Childcare on non-domestic premisesAll providersSt Helens</t>
  </si>
  <si>
    <t>All provisionVCR OnlySouth Tyneside</t>
  </si>
  <si>
    <t>Childcare on non-domestic premisesEYR and CCRDerby</t>
  </si>
  <si>
    <t>ChildminderEYR onlyHackney</t>
  </si>
  <si>
    <t>All provisionCCR OnlyHampshire</t>
  </si>
  <si>
    <t>ChildminderCCR and VCRDerby</t>
  </si>
  <si>
    <t>ChildminderAll providersRedcar and Cleveland</t>
  </si>
  <si>
    <t>Childcare on non-domestic premisesAll providersNorth East total</t>
  </si>
  <si>
    <t>ChildminderEYR onlyGateshead</t>
  </si>
  <si>
    <t>All provisionVCR OnlyTower Hamlets</t>
  </si>
  <si>
    <t>ChildminderCCR and VCRRichmond upon Thames</t>
  </si>
  <si>
    <t>All provisionEYR onlyLeicestershire</t>
  </si>
  <si>
    <t>Home childcarerVCR OnlyWest Midlands total</t>
  </si>
  <si>
    <t>ChildminderAll providersWalsall</t>
  </si>
  <si>
    <t>All provisionEYR and CCRBrent</t>
  </si>
  <si>
    <t>All provisionCCR and VCRNewcastle upon Tyne</t>
  </si>
  <si>
    <t>ChildminderAll providersWarwickshire</t>
  </si>
  <si>
    <t>ChildminderVCR OnlyTower Hamlets</t>
  </si>
  <si>
    <t>ChildminderEYR and CCRTameside</t>
  </si>
  <si>
    <t>Childcare on non-domestic premisesEYR, CCR and VCRNorth Lincolnshire</t>
  </si>
  <si>
    <t>Childcare on non-domestic premisesEYR, CCR and VCRBromley</t>
  </si>
  <si>
    <t>Childcare on non-domestic premisesEYR, CCR and VCROxfordshire</t>
  </si>
  <si>
    <t>Childcare on non-domestic premisesAll providersCalderdale</t>
  </si>
  <si>
    <t>ChildminderCCR and VCRRedcar and Cleveland</t>
  </si>
  <si>
    <t>Childcare on non-domestic premisesVCR OnlyDarlington</t>
  </si>
  <si>
    <t>ChildminderEYR and CCRKnowsley</t>
  </si>
  <si>
    <t>Childcare on non-domestic premisesAll providersNewcastle upon Tyne</t>
  </si>
  <si>
    <t>Childcare on non-domestic premisesEYR and CCRBournemouth, Christchurch &amp; Poole</t>
  </si>
  <si>
    <t>ChildminderAll providersKensington and Chelsea</t>
  </si>
  <si>
    <t>All provisionEYR onlyDerbyshire</t>
  </si>
  <si>
    <t>All provisionEYR, CCR and VCRBury</t>
  </si>
  <si>
    <t>All provisionVCR OnlyWestminster</t>
  </si>
  <si>
    <t>Childcare on non-domestic premisesEYR and CCRCornwall</t>
  </si>
  <si>
    <t>All provisionCCR and VCRWarwickshire</t>
  </si>
  <si>
    <t>Childcare on domestic premisesEYR onlyNorth East total</t>
  </si>
  <si>
    <t>All provisionEYR, CCR and VCRBirmingham</t>
  </si>
  <si>
    <t>ChildminderCCR and VCRSunderland</t>
  </si>
  <si>
    <t>ChildminderEYR onlyHavering</t>
  </si>
  <si>
    <t>ChildminderAll providersCheshire West and Chester</t>
  </si>
  <si>
    <t>Childcare on domestic premisesAll providersLincolnshire</t>
  </si>
  <si>
    <t>Childcare on non-domestic premisesAll providersKingston upon Thames</t>
  </si>
  <si>
    <t>All provisionVCR OnlyNorth Lincolnshire</t>
  </si>
  <si>
    <t>Childcare on non-domestic premisesEYR and CCRBarnsley</t>
  </si>
  <si>
    <t>All provisionEYR onlyWokingham</t>
  </si>
  <si>
    <t>Home childcarerAll providersEast Midlands total</t>
  </si>
  <si>
    <t>ChildminderAll providersSolihull</t>
  </si>
  <si>
    <t>ChildminderEYR, CCR and VCREast Riding of Yorkshire</t>
  </si>
  <si>
    <t>Childcare on non-domestic premisesVCR OnlyRichmond upon Thames</t>
  </si>
  <si>
    <t>All provisionEYR onlySouth East total</t>
  </si>
  <si>
    <t>Home childcarerVCR OnlyBarnsley</t>
  </si>
  <si>
    <t>All provisionEYR, CCR and VCRTelford and Wrekin</t>
  </si>
  <si>
    <t>All provisionEYR, CCR and VCRSouth East total</t>
  </si>
  <si>
    <t>ChildminderEYR, CCR and VCRLambeth</t>
  </si>
  <si>
    <t>Childcare on domestic premisesAll providersLambeth</t>
  </si>
  <si>
    <t>All provisionVCR OnlyNorth Yorkshire</t>
  </si>
  <si>
    <t>All provisionEYR onlyTelford and Wrekin</t>
  </si>
  <si>
    <t>Childcare on domestic premisesEYR onlyBath and North East Somerset</t>
  </si>
  <si>
    <t>ChildminderCCR OnlyHampshire</t>
  </si>
  <si>
    <t>Childcare on non-domestic premisesCCR and VCRBath and North East Somerset</t>
  </si>
  <si>
    <t>All provisionEYR and CCRKensington and Chelsea</t>
  </si>
  <si>
    <t>ChildminderCCR and VCRBexley</t>
  </si>
  <si>
    <t>Home childcarerVCR OnlyRichmond upon Thames</t>
  </si>
  <si>
    <t>All provisionEYR, CCR and VCRHerefordshire</t>
  </si>
  <si>
    <t>Childcare on non-domestic premisesEYR, CCR and VCREast of England total</t>
  </si>
  <si>
    <t>All provisionEYR and CCRKnowsley</t>
  </si>
  <si>
    <t>Childcare on non-domestic premisesAll providersDoncaster</t>
  </si>
  <si>
    <t>ChildminderEYR onlyLondon total</t>
  </si>
  <si>
    <t>Home childcarerVCR OnlyDarlington</t>
  </si>
  <si>
    <t>All provisionCCR and VCRBarking and Dagenham</t>
  </si>
  <si>
    <t>Home childcarerAll providersNottinghamshire</t>
  </si>
  <si>
    <t>ChildminderCCR and VCRWakefield</t>
  </si>
  <si>
    <t>Childcare on domestic premisesEYR, CCR and VCRNorth West total</t>
  </si>
  <si>
    <t>All provisionCCR and VCRWest Midlands total</t>
  </si>
  <si>
    <t>Home childcarerAll providersTrafford</t>
  </si>
  <si>
    <t>ChildminderEYR onlyLambeth</t>
  </si>
  <si>
    <t>Childcare on domestic premisesAll providersHavering</t>
  </si>
  <si>
    <t>All provisionCCR and VCRRedcar and Cleveland</t>
  </si>
  <si>
    <t>All provisionEYR, CCR and VCRIsle of Wight</t>
  </si>
  <si>
    <t>All provisionVCR OnlyCroydon</t>
  </si>
  <si>
    <t>Home childcarerVCR OnlySlough</t>
  </si>
  <si>
    <t>ChildminderEYR, CCR and VCRWalsall</t>
  </si>
  <si>
    <t>All provisionAll providersWalsall</t>
  </si>
  <si>
    <t>All provisionEYR and CCRBlackpool</t>
  </si>
  <si>
    <t>ChildminderEYR, CCR and VCRIslington</t>
  </si>
  <si>
    <t>All provisionEYR and CCRNorfolk</t>
  </si>
  <si>
    <t>All provisionVCR OnlyWarrington</t>
  </si>
  <si>
    <t>ChildminderAll providersDarlington</t>
  </si>
  <si>
    <t>Home childcarerVCR OnlyMedway</t>
  </si>
  <si>
    <t>Childcare on non-domestic premisesCCR OnlyNottingham</t>
  </si>
  <si>
    <t>Home childcarerVCR OnlyBexley</t>
  </si>
  <si>
    <t>Childcare on non-domestic premisesEYR onlyTower Hamlets</t>
  </si>
  <si>
    <t>All provisionEYR and CCREaling</t>
  </si>
  <si>
    <t>Childcare on domestic premisesEYR and CCRBarnet</t>
  </si>
  <si>
    <t>Home childcarerAll providersHillingdon</t>
  </si>
  <si>
    <t>Childcare on non-domestic premisesCCR OnlyLambeth</t>
  </si>
  <si>
    <t>ChildminderCCR and VCRWandsworth</t>
  </si>
  <si>
    <t>Childcare on non-domestic premisesAll providersHertfordshire</t>
  </si>
  <si>
    <t>Childcare on non-domestic premisesCCR and VCRCalderdale</t>
  </si>
  <si>
    <t>All provisionCCR and VCRCamden</t>
  </si>
  <si>
    <t>Childcare on non-domestic premisesCCR and VCRCheshire East</t>
  </si>
  <si>
    <t>All provisionAll providersHavering</t>
  </si>
  <si>
    <t>All provisionEYR and CCRMilton Keynes</t>
  </si>
  <si>
    <t>Childcare on non-domestic premisesAll providersEast Midlands total</t>
  </si>
  <si>
    <t>Childcare on non-domestic premisesEYR, CCR and VCRWestminster</t>
  </si>
  <si>
    <t>Childcare on domestic premisesEYR, CCR and VCRPortsmouth</t>
  </si>
  <si>
    <t>All provisionAll providersLondon total</t>
  </si>
  <si>
    <t>ChildminderEYR, CCR and VCRBirmingham</t>
  </si>
  <si>
    <t>Home childcarerAll providersKnowsley</t>
  </si>
  <si>
    <t>Childcare on non-domestic premisesEYR and CCRHarrow</t>
  </si>
  <si>
    <t>ChildminderEYR onlySouthwark</t>
  </si>
  <si>
    <t>All provisionEYR onlyKent</t>
  </si>
  <si>
    <t>Childcare on domestic premisesEYR and CCRAll England total</t>
  </si>
  <si>
    <t>All provisionEYR onlyBrighton and Hove</t>
  </si>
  <si>
    <t>ChildminderAll providersNorth Tyneside</t>
  </si>
  <si>
    <t>All provisionEYR and VCRDerbyshire</t>
  </si>
  <si>
    <t>Childcare on domestic premisesEYR, CCR and VCRNottinghamshire</t>
  </si>
  <si>
    <t>Childcare on non-domestic premisesEYR, CCR and VCRDurham</t>
  </si>
  <si>
    <t>ChildminderEYR and CCROldham</t>
  </si>
  <si>
    <t>Childcare on non-domestic premisesEYR and CCRTorbay</t>
  </si>
  <si>
    <t>ChildminderEYR, CCR and VCRIsle of Wight</t>
  </si>
  <si>
    <t>All provisionEYR onlyNottingham</t>
  </si>
  <si>
    <t>All provisionAll providersLeicester</t>
  </si>
  <si>
    <t>All provisionEYR and CCRSurrey</t>
  </si>
  <si>
    <t>All provisionAll providersCheshire West and Chester</t>
  </si>
  <si>
    <t>Childcare on domestic premisesEYR onlySouth East total</t>
  </si>
  <si>
    <t>All provisionEYR, CCR and VCRWigan</t>
  </si>
  <si>
    <t>Childcare on domestic premisesEYR onlyBury</t>
  </si>
  <si>
    <t>All provisionVCR OnlyOxfordshire</t>
  </si>
  <si>
    <t>All provisionEYR, CCR and VCRBrighton and Hove</t>
  </si>
  <si>
    <t>All provisionEYR and CCRGreenwich</t>
  </si>
  <si>
    <t>All provisionAll providersTameside</t>
  </si>
  <si>
    <t>All provisionCCR and VCRCheshire West and Chester</t>
  </si>
  <si>
    <t>All provisionVCR OnlyBuckinghamshire</t>
  </si>
  <si>
    <t>ChildminderCCR and VCRWiltshire</t>
  </si>
  <si>
    <t>ChildminderEYR, CCR and VCRHerefordshire</t>
  </si>
  <si>
    <t>All provisionCCR and VCRWandsworth</t>
  </si>
  <si>
    <t>Childcare on non-domestic premisesVCR OnlyCheshire West and Chester</t>
  </si>
  <si>
    <t>Home childcarerAll providersKingston upon Thames</t>
  </si>
  <si>
    <t>Childcare on non-domestic premisesEYR and CCRNewcastle upon Tyne</t>
  </si>
  <si>
    <t>Childcare on domestic premisesAll providersHackney</t>
  </si>
  <si>
    <t>All provisionEYR, CCR and VCRBolton</t>
  </si>
  <si>
    <t>ChildminderEYR and CCRDoncaster</t>
  </si>
  <si>
    <t>Childcare on non-domestic premisesAll providersLewisham</t>
  </si>
  <si>
    <t>All provisionVCR OnlyEaling</t>
  </si>
  <si>
    <t>All provisionEYR onlyLambeth</t>
  </si>
  <si>
    <t>Home childcarerVCR OnlyWiltshire</t>
  </si>
  <si>
    <t>Childcare on non-domestic premisesVCR OnlyLincolnshire</t>
  </si>
  <si>
    <t>All provisionAll providersLeicestershire</t>
  </si>
  <si>
    <t>Childcare on non-domestic premisesEYR onlyNorth Yorkshire</t>
  </si>
  <si>
    <t>Childcare on non-domestic premisesEYR onlyStoke-on-Trent</t>
  </si>
  <si>
    <t>Childcare on non-domestic premisesAll providersHarrow</t>
  </si>
  <si>
    <t>All provisionEYR, CCR and VCRAll England total</t>
  </si>
  <si>
    <t>ChildminderEYR onlyBrighton and Hove</t>
  </si>
  <si>
    <t>Childcare on non-domestic premisesAll providersLiverpool</t>
  </si>
  <si>
    <t>Childcare on non-domestic premisesVCR OnlyMiddlesbrough</t>
  </si>
  <si>
    <t>ChildminderVCR OnlyYorkshire and The Humber total</t>
  </si>
  <si>
    <t>All provisionAll providersMiddlesbrough</t>
  </si>
  <si>
    <t>ChildminderEYR onlyLeicester</t>
  </si>
  <si>
    <t>All provisionEYR onlyHavering</t>
  </si>
  <si>
    <t>All provisionEYR onlyCentral Bedfordshire</t>
  </si>
  <si>
    <t>Childcare on non-domestic premisesEYR onlyBuckinghamshire</t>
  </si>
  <si>
    <t>All provisionEYR, CCR and VCRHarrow</t>
  </si>
  <si>
    <t>All provisionEYR, CCR and VCRLambeth</t>
  </si>
  <si>
    <t>All provisionAll providersSolihull</t>
  </si>
  <si>
    <t>Childcare on non-domestic premisesAll providersNorth East Lincolnshire</t>
  </si>
  <si>
    <t>All provisionCCR OnlyWestmorland and Furness</t>
  </si>
  <si>
    <t>Childcare on non-domestic premisesEYR onlyShropshire</t>
  </si>
  <si>
    <t>Childcare on non-domestic premisesEYR and CCRSuffolk</t>
  </si>
  <si>
    <t>ChildminderEYR onlyDevon</t>
  </si>
  <si>
    <t>All provisionEYR, CCR and VCRKirklees</t>
  </si>
  <si>
    <t>Childcare on non-domestic premisesCCR OnlyBirmingham</t>
  </si>
  <si>
    <t>ChildminderEYR, CCR and VCRSandwell</t>
  </si>
  <si>
    <t>ChildminderEYR, CCR and VCRBrighton and Hove</t>
  </si>
  <si>
    <t>ChildminderEYR and CCRLeeds</t>
  </si>
  <si>
    <t>ChildminderEYR onlyWalsall</t>
  </si>
  <si>
    <t>Childcare on non-domestic premisesEYR, CCR and VCRTower Hamlets</t>
  </si>
  <si>
    <t>Childcare on non-domestic premisesEYR onlyWorcestershire</t>
  </si>
  <si>
    <t>All provisionAll providersLincolnshire</t>
  </si>
  <si>
    <t>All provisionEYR, CCR and VCRHertfordshire</t>
  </si>
  <si>
    <t>ChildminderEYR, CCR and VCRCentral Bedfordshire</t>
  </si>
  <si>
    <t>Childcare on non-domestic premisesAll providersWakefield</t>
  </si>
  <si>
    <t>All provisionCCR and VCRDerby</t>
  </si>
  <si>
    <t>All provisionEYR and VCRKent</t>
  </si>
  <si>
    <t>ChildminderEYR and CCRHaringey</t>
  </si>
  <si>
    <t>All provisionCCR and VCRHounslow</t>
  </si>
  <si>
    <t>All provisionEYR onlyGateshead</t>
  </si>
  <si>
    <t>All provisionCCR and VCRCornwall</t>
  </si>
  <si>
    <t>Childcare on non-domestic premisesVCR OnlyWest Midlands total</t>
  </si>
  <si>
    <t>Childcare on non-domestic premisesEYR onlyHaringey</t>
  </si>
  <si>
    <t>All provisionVCR OnlySefton</t>
  </si>
  <si>
    <t>Home childcarerAll providersNorth West total</t>
  </si>
  <si>
    <t>Childcare on non-domestic premisesEYR and CCRThurrock</t>
  </si>
  <si>
    <t>All provisionCCR and VCRGloucestershire</t>
  </si>
  <si>
    <t>All provisionAll providersHackney</t>
  </si>
  <si>
    <t>All provisionEYR onlyHackney</t>
  </si>
  <si>
    <t>Childcare on non-domestic premisesAll providersKent</t>
  </si>
  <si>
    <t>Childcare on non-domestic premisesEYR and CCRWest Berkshire</t>
  </si>
  <si>
    <t>All provisionAll providersWarwickshire</t>
  </si>
  <si>
    <t>All provisionAll providersSalford</t>
  </si>
  <si>
    <t>ChildminderCCR and VCRStockport</t>
  </si>
  <si>
    <t>All provisionCCR and VCRNorth Somerset</t>
  </si>
  <si>
    <t>Childcare on non-domestic premisesVCR OnlyGloucestershire</t>
  </si>
  <si>
    <t>ChildminderCCR and VCRStockton-on-Tees</t>
  </si>
  <si>
    <t>All provisionEYR, CCR and VCRDerbyshire</t>
  </si>
  <si>
    <t>Childcare on non-domestic premisesEYR, CCR and VCRReading</t>
  </si>
  <si>
    <t>Childcare on domestic premisesAll providersGateshead</t>
  </si>
  <si>
    <t>ChildminderEYR and CCRNorfolk</t>
  </si>
  <si>
    <t>Childcare on non-domestic premisesEYR onlySouth Tyneside</t>
  </si>
  <si>
    <t>All provisionCCR and VCRNorth Northamptonshire</t>
  </si>
  <si>
    <t>All provisionEYR and CCRLeeds</t>
  </si>
  <si>
    <t>Childcare on non-domestic premisesEYR, CCR and VCREaling</t>
  </si>
  <si>
    <t>Childcare on non-domestic premisesCCR and VCRBury</t>
  </si>
  <si>
    <t>ChildminderEYR, CCR and VCRTelford and Wrekin</t>
  </si>
  <si>
    <t>Home childcarerVCR OnlyThurrock</t>
  </si>
  <si>
    <t>ChildminderEYR and CCRGreenwich</t>
  </si>
  <si>
    <t>ChildminderVCR OnlyBuckinghamshire</t>
  </si>
  <si>
    <t>ChildminderEYR, CCR and VCRLeicestershire</t>
  </si>
  <si>
    <t>Childcare on non-domestic premisesVCR OnlyLeeds</t>
  </si>
  <si>
    <t>Childcare on non-domestic premisesAll providersRedbridge</t>
  </si>
  <si>
    <t>Childcare on non-domestic premisesVCR OnlyDerby</t>
  </si>
  <si>
    <t>All provisionAll providersPeterborough</t>
  </si>
  <si>
    <t>Home childcarerAll providersWindsor and Maidenhead</t>
  </si>
  <si>
    <t>All provisionEYR, CCR and VCRWest Berkshire</t>
  </si>
  <si>
    <t>All provisionEYR, CCR and VCRSutton</t>
  </si>
  <si>
    <t>Childcare on domestic premisesAll providersWokingham</t>
  </si>
  <si>
    <t>Childcare on non-domestic premisesEYR, CCR and VCRHammersmith and Fulham</t>
  </si>
  <si>
    <t>Home childcarerVCR OnlySunderland</t>
  </si>
  <si>
    <t>Home childcarerAll providersNot Recorded</t>
  </si>
  <si>
    <t>ChildminderCCR and VCRSuffolk</t>
  </si>
  <si>
    <t>Childcare on non-domestic premisesEYR and CCRNottinghamshire</t>
  </si>
  <si>
    <t>ChildminderAll providersMiddlesbrough</t>
  </si>
  <si>
    <t>Childcare on non-domestic premisesEYR onlyNorfolk</t>
  </si>
  <si>
    <t>All provisionCCR and VCRRichmond upon Thames</t>
  </si>
  <si>
    <t>Childcare on domestic premisesEYR, CCR and VCRNorth East total</t>
  </si>
  <si>
    <t>Childcare on domestic premisesEYR, CCR and VCREast Midlands total</t>
  </si>
  <si>
    <t>Home childcarerVCR OnlySalford</t>
  </si>
  <si>
    <t>Childcare on domestic premisesEYR, CCR and VCRRedbridge</t>
  </si>
  <si>
    <t>ChildminderAll providersLincolnshire</t>
  </si>
  <si>
    <t>All provisionEYR, CCR and VCRKent</t>
  </si>
  <si>
    <t>ChildminderAll providersGreenwich</t>
  </si>
  <si>
    <t>ChildminderAll providersEssex</t>
  </si>
  <si>
    <t>Childcare on domestic premisesAll providersSouth East total</t>
  </si>
  <si>
    <t>ChildminderEYR onlyLeicestershire</t>
  </si>
  <si>
    <t>ChildminderCCR and VCRThurrock</t>
  </si>
  <si>
    <t>ChildminderCCR and VCRBarnsley</t>
  </si>
  <si>
    <t>Childcare on non-domestic premisesAll providersNottinghamshire</t>
  </si>
  <si>
    <t>Childcare on non-domestic premisesEYR onlyRutland</t>
  </si>
  <si>
    <t>All provisionAll providersShropshire</t>
  </si>
  <si>
    <t>Childcare on non-domestic premisesCCR OnlySouth East total</t>
  </si>
  <si>
    <t>All provisionEYR onlyWigan</t>
  </si>
  <si>
    <t>Childcare on non-domestic premisesEYR and CCRSutton</t>
  </si>
  <si>
    <t>ChildminderEYR and CCRKensington and Chelsea</t>
  </si>
  <si>
    <t>All provisionAll providersKensington and Chelsea</t>
  </si>
  <si>
    <t>ChildminderEYR onlyEast Riding of Yorkshire</t>
  </si>
  <si>
    <t>Childcare on non-domestic premisesVCR OnlyEssex</t>
  </si>
  <si>
    <t>All provisionEYR, CCR and VCRLiverpool</t>
  </si>
  <si>
    <t>Childcare on non-domestic premisesVCR OnlyBarking and Dagenham</t>
  </si>
  <si>
    <t>Home childcarerAll providersNorth East total</t>
  </si>
  <si>
    <t>Childcare on non-domestic premisesEYR and VCREast of England total</t>
  </si>
  <si>
    <t>All provisionAll providersDevon</t>
  </si>
  <si>
    <t>All provisionEYR and CCRHaringey</t>
  </si>
  <si>
    <t>Childcare on domestic premisesCCR and VCRSouth West total</t>
  </si>
  <si>
    <t>Childcare on non-domestic premisesEYR, CCR and VCRWorcestershire</t>
  </si>
  <si>
    <t>Childcare on non-domestic premisesCCR and VCRDorset</t>
  </si>
  <si>
    <t>ChildminderEYR onlyNorthumberland</t>
  </si>
  <si>
    <t>Childcare on non-domestic premisesAll providersWest Berkshire</t>
  </si>
  <si>
    <t>All provisionAll providersManchester</t>
  </si>
  <si>
    <t>Home childcarerVCR OnlyNorth Somerset</t>
  </si>
  <si>
    <t>Childcare on domestic premisesAll providersCentral Bedfordshire</t>
  </si>
  <si>
    <t>Home childcarerVCR OnlyKingston upon Hull</t>
  </si>
  <si>
    <t>Home childcarerAll providersLewisham</t>
  </si>
  <si>
    <t>ChildminderAll providersPeterborough</t>
  </si>
  <si>
    <t>All provisionEYR onlyBolton</t>
  </si>
  <si>
    <t>ChildminderAll providersCambridgeshire</t>
  </si>
  <si>
    <t>Childcare on domestic premisesEYR, CCR and VCRHarrow</t>
  </si>
  <si>
    <t>Childcare on non-domestic premisesEYR onlyDurham</t>
  </si>
  <si>
    <t>Home childcarerVCR OnlyDerby</t>
  </si>
  <si>
    <t>Home childcarerVCR OnlyRochdale</t>
  </si>
  <si>
    <t>Childcare on non-domestic premisesCCR OnlyAll England total</t>
  </si>
  <si>
    <t>ChildminderEYR onlyCentral Bedfordshire</t>
  </si>
  <si>
    <t>ChildminderAll providersWest Midlands total</t>
  </si>
  <si>
    <t>ChildminderAll providersGloucestershire</t>
  </si>
  <si>
    <t>Childcare on non-domestic premisesEYR and CCRHounslow</t>
  </si>
  <si>
    <t>Childcare on non-domestic premisesEYR and CCRKingston upon Hull</t>
  </si>
  <si>
    <t>ChildminderAll providersWandsworth</t>
  </si>
  <si>
    <t>All provisionVCR OnlyHammersmith and Fulham</t>
  </si>
  <si>
    <t>Home childcarerVCR OnlyEnfield</t>
  </si>
  <si>
    <t>Childcare on non-domestic premisesEYR onlySwindon</t>
  </si>
  <si>
    <t>All provisionEYR and VCRSouth East total</t>
  </si>
  <si>
    <t>ChildminderEYR onlyBarnet</t>
  </si>
  <si>
    <t>Childcare on non-domestic premisesEYR and CCRPortsmouth</t>
  </si>
  <si>
    <t>All provisionCCR and VCRSuffolk</t>
  </si>
  <si>
    <t>ChildminderEYR, CCR and VCRNorthumberland</t>
  </si>
  <si>
    <t>ChildminderEYR and CCRLewisham</t>
  </si>
  <si>
    <t>ChildminderVCR OnlyEast of England total</t>
  </si>
  <si>
    <t>Childcare on non-domestic premisesVCR OnlyCoventry</t>
  </si>
  <si>
    <t>All provisionCCR and VCRThurrock</t>
  </si>
  <si>
    <t>Childcare on non-domestic premisesEYR onlyEaling</t>
  </si>
  <si>
    <t>Childcare on non-domestic premisesVCR OnlySalford</t>
  </si>
  <si>
    <t>Childcare on non-domestic premisesAll providersRutland</t>
  </si>
  <si>
    <t>ChildminderEYR, CCR and VCRBarnet</t>
  </si>
  <si>
    <t>Home childcarerVCR OnlyNorth Northamptonshire</t>
  </si>
  <si>
    <t>All provisionCCR and VCRStaffordshire</t>
  </si>
  <si>
    <t>ChildminderCCR and VCRWest Midlands total</t>
  </si>
  <si>
    <t>Home childcarerAll providersRutland</t>
  </si>
  <si>
    <t>Childcare on non-domestic premisesEYR, CCR and VCRCroydon</t>
  </si>
  <si>
    <t>Home childcarerAll providersHampshire</t>
  </si>
  <si>
    <t>ChildminderAll providersStockton-on-Tees</t>
  </si>
  <si>
    <t>Home childcarerAll providersCalderdale</t>
  </si>
  <si>
    <t>ChildminderEYR and CCRWindsor and Maidenhead</t>
  </si>
  <si>
    <t>ChildminderEYR, CCR and VCRDerbyshire</t>
  </si>
  <si>
    <t>All provisionVCR OnlyBromley</t>
  </si>
  <si>
    <t>Home childcarerAll providersLiverpool</t>
  </si>
  <si>
    <t>Childcare on non-domestic premisesCCR and VCRTrafford</t>
  </si>
  <si>
    <t>Childcare on domestic premisesAll providersBarnet</t>
  </si>
  <si>
    <t>Childcare on non-domestic premisesVCR OnlyWandsworth</t>
  </si>
  <si>
    <t>Childcare on non-domestic premisesAll providersCumberland</t>
  </si>
  <si>
    <t>Home childcarerVCR OnlyBristol</t>
  </si>
  <si>
    <t>ChildminderVCR OnlyCroydon</t>
  </si>
  <si>
    <t>ChildminderEYR and CCRPlymouth</t>
  </si>
  <si>
    <t>Home childcarerVCR OnlyBarking and Dagenham</t>
  </si>
  <si>
    <t>ChildminderEYR and CCRSolihull</t>
  </si>
  <si>
    <t>Childcare on non-domestic premisesEYR and CCRStockport</t>
  </si>
  <si>
    <t>All provisionAll providersBarking and Dagenham</t>
  </si>
  <si>
    <t>Childcare on non-domestic premisesAll providersHounslow</t>
  </si>
  <si>
    <t>Home childcarerAll providersTorbay</t>
  </si>
  <si>
    <t>Childcare on non-domestic premisesVCR OnlyNorth Somerset</t>
  </si>
  <si>
    <t>Home childcarerAll providersCheshire East</t>
  </si>
  <si>
    <t>All provisionCCR and VCRBexley</t>
  </si>
  <si>
    <t>Childcare on non-domestic premisesVCR OnlyRedcar and Cleveland</t>
  </si>
  <si>
    <t>Childcare on non-domestic premisesCCR and VCRKingston upon Thames</t>
  </si>
  <si>
    <t>All provisionEYR onlyBury</t>
  </si>
  <si>
    <t>Childcare on domestic premisesAll providersEast Riding of Yorkshire</t>
  </si>
  <si>
    <t>Childcare on non-domestic premisesVCR OnlySolihull</t>
  </si>
  <si>
    <t>All provisionAll providersCambridgeshire</t>
  </si>
  <si>
    <t>Childcare on non-domestic premisesVCR OnlyPeterborough</t>
  </si>
  <si>
    <t>ChildminderCCR and VCRSlough</t>
  </si>
  <si>
    <t>Childcare on domestic premisesEYR, CCR and VCRStaffordshire</t>
  </si>
  <si>
    <t>All provisionEYR and CCRSwindon</t>
  </si>
  <si>
    <t>All provisionCCR and VCREnfield</t>
  </si>
  <si>
    <t>Childcare on non-domestic premisesVCR OnlyEnfield</t>
  </si>
  <si>
    <t>All provisionEYR, CCR and VCREast Riding of Yorkshire</t>
  </si>
  <si>
    <t>Home childcarerVCR OnlyGloucestershire</t>
  </si>
  <si>
    <t>Childcare on non-domestic premisesEYR and VCRNorth Yorkshire</t>
  </si>
  <si>
    <t>All provisionCCR and VCRBarnsley</t>
  </si>
  <si>
    <t>Childcare on domestic premisesAll providersYork</t>
  </si>
  <si>
    <t>Childcare on non-domestic premisesEYR onlyKnowsley</t>
  </si>
  <si>
    <t>All provisionEYR and CCRTameside</t>
  </si>
  <si>
    <t>All provisionCCR and VCRKingston upon Hull</t>
  </si>
  <si>
    <t>Childcare on domestic premisesAll providersBirmingham</t>
  </si>
  <si>
    <t>Home childcarerAll providersHertfordshire</t>
  </si>
  <si>
    <t>Home childcarerVCR OnlyCamden</t>
  </si>
  <si>
    <t>All provisionCCR OnlyHillingdon</t>
  </si>
  <si>
    <t>Childcare on domestic premisesEYR, CCR and VCRHertfordshire</t>
  </si>
  <si>
    <t>Childcare on non-domestic premisesEYR onlyTameside</t>
  </si>
  <si>
    <t>Home childcarerVCR OnlyWarwickshire</t>
  </si>
  <si>
    <t>ChildminderCCR and VCRWaltham Forest</t>
  </si>
  <si>
    <t>ChildminderAll providersBedford</t>
  </si>
  <si>
    <t>All provisionVCR OnlySheffield</t>
  </si>
  <si>
    <t>All provisionAll providersEssex</t>
  </si>
  <si>
    <t>All provisionAll providersCamden</t>
  </si>
  <si>
    <t>Home childcarerVCR OnlyCoventry</t>
  </si>
  <si>
    <t>Childcare on domestic premisesAll providersLeicestershire</t>
  </si>
  <si>
    <t>ChildminderVCR OnlySouth West total</t>
  </si>
  <si>
    <t>Childcare on domestic premisesCCR and VCRDevon</t>
  </si>
  <si>
    <t>Childcare on domestic premisesEYR onlyHertfordshire</t>
  </si>
  <si>
    <t>ChildminderAll providersStoke-on-Trent</t>
  </si>
  <si>
    <t>Childcare on domestic premisesEYR onlyTrafford</t>
  </si>
  <si>
    <t>All provisionVCR OnlyEast of England total</t>
  </si>
  <si>
    <t>ChildminderEYR, CCR and VCRYork</t>
  </si>
  <si>
    <t>ChildminderAll providersNorth Somerset</t>
  </si>
  <si>
    <t>ChildminderCCR and VCRStaffordshire</t>
  </si>
  <si>
    <t>Childcare on non-domestic premisesVCR OnlyCambridgeshire</t>
  </si>
  <si>
    <t>Home childcarerVCR OnlyWandsworth</t>
  </si>
  <si>
    <t>ChildminderAll providersOldham</t>
  </si>
  <si>
    <t>Childcare on non-domestic premisesEYR onlyOxfordshire</t>
  </si>
  <si>
    <t>Childcare on non-domestic premisesEYR and CCRNorth Northamptonshire</t>
  </si>
  <si>
    <t>ChildminderEYR and CCRShropshire</t>
  </si>
  <si>
    <t>All provisionCCR and VCRRochdale</t>
  </si>
  <si>
    <t>ChildminderCCR and VCRNorth Northamptonshire</t>
  </si>
  <si>
    <t>Childcare on non-domestic premisesCCR and VCRLewisham</t>
  </si>
  <si>
    <t>Childcare on non-domestic premisesEYR and CCRWakefield</t>
  </si>
  <si>
    <t>Home childcarerVCR OnlyMiddlesbrough</t>
  </si>
  <si>
    <t>ChildminderVCR OnlyBradford</t>
  </si>
  <si>
    <t>ChildminderVCR OnlyWorcestershire</t>
  </si>
  <si>
    <t>ChildminderEYR and CCRStoke-on-Trent</t>
  </si>
  <si>
    <t>Childcare on non-domestic premisesEYR and CCREnfield</t>
  </si>
  <si>
    <t>All provisionAll providersNorthumberland</t>
  </si>
  <si>
    <t>Home childcarerAll providersNorth East Lincolnshire</t>
  </si>
  <si>
    <t>ChildminderEYR onlySouth East total</t>
  </si>
  <si>
    <t>Home childcarerVCR OnlySuffolk</t>
  </si>
  <si>
    <t>All provisionVCR OnlyReading</t>
  </si>
  <si>
    <t>Home childcarerAll providersSt Helens</t>
  </si>
  <si>
    <t>Childcare on non-domestic premisesEYR, CCR and VCRSouthend on Sea</t>
  </si>
  <si>
    <t>Childcare on non-domestic premisesEYR and CCRSunderland</t>
  </si>
  <si>
    <t>ChildminderEYR, CCR and VCRSouth East total</t>
  </si>
  <si>
    <t>All provisionEYR and CCRStoke-on-Trent</t>
  </si>
  <si>
    <t>ChildminderEYR, CCR and VCRNottingham</t>
  </si>
  <si>
    <t>All provisionCCR and VCRCoventry</t>
  </si>
  <si>
    <t>Childcare on domestic premisesEYR, CCR and VCRCalderdale</t>
  </si>
  <si>
    <t>ChildminderAll providersLeeds</t>
  </si>
  <si>
    <t>All provisionAll providersNorfolk</t>
  </si>
  <si>
    <t>ChildminderEYR and CCRBrent</t>
  </si>
  <si>
    <t>All provisionCCR and VCRHartlepool</t>
  </si>
  <si>
    <t>ChildminderEYR, CCR and VCRWokingham</t>
  </si>
  <si>
    <t>ChildminderEYR onlyWest Sussex</t>
  </si>
  <si>
    <t>ChildminderCCR and VCRCoventry</t>
  </si>
  <si>
    <t>Childcare on non-domestic premisesAll providersNot Recorded</t>
  </si>
  <si>
    <t>ChildminderCCR and VCRGloucestershire</t>
  </si>
  <si>
    <t>All provisionCCR and VCRStockport</t>
  </si>
  <si>
    <t>ChildminderVCR OnlyDurham</t>
  </si>
  <si>
    <t>All provisionVCR OnlySomerset</t>
  </si>
  <si>
    <t>All provisionVCR OnlyDurham</t>
  </si>
  <si>
    <t>All provisionEYR, CCR and VCRYork</t>
  </si>
  <si>
    <t>ChildminderCCR and VCREnfield</t>
  </si>
  <si>
    <t>Childcare on domestic premisesAll providersBrighton and Hove</t>
  </si>
  <si>
    <t>ChildminderVCR OnlySouth Gloucestershire</t>
  </si>
  <si>
    <t>ChildminderEYR, CCR and VCRKirklees</t>
  </si>
  <si>
    <t>Childcare on non-domestic premisesEYR onlyOldham</t>
  </si>
  <si>
    <t>ChildminderEYR and CCRNorth East Lincolnshire</t>
  </si>
  <si>
    <t>All provisionEYR, CCR and VCRNorthumberland</t>
  </si>
  <si>
    <t>ChildminderEYR onlyWokingham</t>
  </si>
  <si>
    <t>ChildminderAll providersSurrey</t>
  </si>
  <si>
    <t>All provisionVCR OnlyBradford</t>
  </si>
  <si>
    <t>Childcare on non-domestic premisesEYR, CCR and VCRBradford</t>
  </si>
  <si>
    <t>Childcare on non-domestic premisesEYR, CCR and VCRSouth Tyneside</t>
  </si>
  <si>
    <t>All provisionEYR and CCRSheffield</t>
  </si>
  <si>
    <t>Childcare on non-domestic premisesVCR OnlyWarwickshire</t>
  </si>
  <si>
    <t>All provisionCCR and VCRMedway</t>
  </si>
  <si>
    <t>All provisionEYR and CCRShropshire</t>
  </si>
  <si>
    <t>Childcare on non-domestic premisesEYR, CCR and VCRSwindon</t>
  </si>
  <si>
    <t>Childcare on non-domestic premisesEYR, CCR and VCRDoncaster</t>
  </si>
  <si>
    <t>Home childcarerVCR OnlyCheshire West and Chester</t>
  </si>
  <si>
    <t>Childcare on non-domestic premisesVCR OnlySlough</t>
  </si>
  <si>
    <t>ChildminderEYR, CCR and VCRBolton</t>
  </si>
  <si>
    <t>Childcare on non-domestic premisesAll providersNorth West total</t>
  </si>
  <si>
    <t>ChildminderEYR onlyLincolnshire</t>
  </si>
  <si>
    <t>Childcare on non-domestic premisesCCR and VCRHampshire</t>
  </si>
  <si>
    <t>Childcare on non-domestic premisesEYR and CCRStaffordshire</t>
  </si>
  <si>
    <t>Childcare on non-domestic premisesEYR onlyBlackpool</t>
  </si>
  <si>
    <t>Childcare on domestic premisesEYR onlyKent</t>
  </si>
  <si>
    <t>All provisionVCR OnlyWorcestershire</t>
  </si>
  <si>
    <t>Childcare on non-domestic premisesCCR OnlyYork</t>
  </si>
  <si>
    <t>All provisionEYR and CCRTower Hamlets</t>
  </si>
  <si>
    <t>Childcare on domestic premisesEYR and CCREast Riding of Yorkshire</t>
  </si>
  <si>
    <t>ChildminderEYR onlyManchester</t>
  </si>
  <si>
    <t>Childcare on non-domestic premisesCCR and VCRHillingdon</t>
  </si>
  <si>
    <t>ChildminderEYR and CCRSheffield</t>
  </si>
  <si>
    <t>All provisionEYR onlyPlymouth</t>
  </si>
  <si>
    <t>Childcare on non-domestic premisesAll providersSalford</t>
  </si>
  <si>
    <t>All provisionEYR and CCRSunderland</t>
  </si>
  <si>
    <t>ChildminderEYR onlyWaltham Forest</t>
  </si>
  <si>
    <t>All provisionEYR onlyEast Midlands total</t>
  </si>
  <si>
    <t>ChildminderCCR and VCRWestminster</t>
  </si>
  <si>
    <t>All provisionVCR OnlyRedcar and Cleveland</t>
  </si>
  <si>
    <t>All provisionEYR onlyLondon total</t>
  </si>
  <si>
    <t>ChildminderEYR and CCRLuton</t>
  </si>
  <si>
    <t>All provisionEYR and CCRSuffolk</t>
  </si>
  <si>
    <t>ChildminderEYR, CCR and VCRCheshire West and Chester</t>
  </si>
  <si>
    <t>ChildminderCCR and VCRWest Sussex</t>
  </si>
  <si>
    <t>All provisionVCR OnlyPortsmouth</t>
  </si>
  <si>
    <t>Childcare on non-domestic premisesEYR onlyCalderdale</t>
  </si>
  <si>
    <t>Childcare on domestic premisesEYR, CCR and VCRCroydon</t>
  </si>
  <si>
    <t>Childcare on non-domestic premisesAll providersWorcestershire</t>
  </si>
  <si>
    <t>Childcare on domestic premisesAll providersNottinghamshire</t>
  </si>
  <si>
    <t>ChildminderEYR and CCRRotherham</t>
  </si>
  <si>
    <t>Childcare on non-domestic premisesEYR, CCR and VCRSlough</t>
  </si>
  <si>
    <t>ChildminderCCR and VCRDudley</t>
  </si>
  <si>
    <t>ChildminderCCR OnlyTameside</t>
  </si>
  <si>
    <t>Childcare on non-domestic premisesEYR, CCR and VCRHampshire</t>
  </si>
  <si>
    <t>Home childcarerVCR OnlyWorcestershire</t>
  </si>
  <si>
    <t>Childcare on domestic premisesEYR, CCR and VCRLincolnshire</t>
  </si>
  <si>
    <t>ChildminderEYR and CCRIsle of Wight</t>
  </si>
  <si>
    <t>Childcare on non-domestic premisesEYR onlySouth East total</t>
  </si>
  <si>
    <t>Childcare on non-domestic premisesEYR, CCR and VCRNorth East total</t>
  </si>
  <si>
    <t>All provisionAll providersBirmingham</t>
  </si>
  <si>
    <t>Childcare on non-domestic premisesAll providersLambeth</t>
  </si>
  <si>
    <t>ChildminderEYR, CCR and VCRWarwickshire</t>
  </si>
  <si>
    <t>Home childcarerAll providersNorth Yorkshire</t>
  </si>
  <si>
    <t>Childcare on non-domestic premisesEYR onlyDorset</t>
  </si>
  <si>
    <t>ChildminderEYR onlySunderland</t>
  </si>
  <si>
    <t>Childcare on non-domestic premisesAll providersHackney</t>
  </si>
  <si>
    <t>Home childcarerVCR OnlyWest Northamptonshire</t>
  </si>
  <si>
    <t>ChildminderEYR onlyWakefield</t>
  </si>
  <si>
    <t>All provisionEYR, CCR and VCRDarlington</t>
  </si>
  <si>
    <t>ChildminderAll providersLambeth</t>
  </si>
  <si>
    <t>Childcare on domestic premisesEYR and CCRStaffordshire</t>
  </si>
  <si>
    <t>Childcare on domestic premisesEYR and CCRNorth East Lincolnshire</t>
  </si>
  <si>
    <t>All provisionEYR and VCRWandsworth</t>
  </si>
  <si>
    <t>ChildminderEYR onlyHertfordshire</t>
  </si>
  <si>
    <t>ChildminderAll providersSefton</t>
  </si>
  <si>
    <t>Home childcarerVCR OnlyTower Hamlets</t>
  </si>
  <si>
    <t>Childcare on non-domestic premisesEYR and CCRSwindon</t>
  </si>
  <si>
    <t>ChildminderEYR onlyKingston upon Thames</t>
  </si>
  <si>
    <t>Childcare on non-domestic premisesAll providersSefton</t>
  </si>
  <si>
    <t>All provisionEYR and VCRSurrey</t>
  </si>
  <si>
    <t>Childcare on non-domestic premisesEYR onlyHertfordshire</t>
  </si>
  <si>
    <t>All provisionVCR OnlySt Helens</t>
  </si>
  <si>
    <t>All provisionEYR onlyBristol</t>
  </si>
  <si>
    <t>ChildminderCCR and VCRHackney</t>
  </si>
  <si>
    <t>All provisionEYR, CCR and VCRStoke-on-Trent</t>
  </si>
  <si>
    <t>All provisionEYR, CCR and VCRCumberland</t>
  </si>
  <si>
    <t>Childcare on non-domestic premisesEYR onlyBury</t>
  </si>
  <si>
    <t>Childcare on non-domestic premisesVCR OnlyLuton</t>
  </si>
  <si>
    <t>All provisionCCR OnlyWolverhampton</t>
  </si>
  <si>
    <t>ChildminderAll providersNorthumberland</t>
  </si>
  <si>
    <t>Childcare on non-domestic premisesVCR OnlyBirmingham</t>
  </si>
  <si>
    <t>All provisionVCR OnlyTorbay</t>
  </si>
  <si>
    <t>All provisionEYR onlyGloucestershire</t>
  </si>
  <si>
    <t>All provisionEYR onlyNorth East total</t>
  </si>
  <si>
    <t>All provisionEYR and VCRNorth West total</t>
  </si>
  <si>
    <t>Childcare on domestic premisesEYR onlyEast of England total</t>
  </si>
  <si>
    <t>All provisionEYR, CCR and VCREast of England total</t>
  </si>
  <si>
    <t>All provisionEYR, CCR and VCROldham</t>
  </si>
  <si>
    <t>All provisionVCR OnlyLiverpool</t>
  </si>
  <si>
    <t>All provisionAll providersDerbyshire</t>
  </si>
  <si>
    <t>ChildminderCCR OnlyLeeds</t>
  </si>
  <si>
    <t>All provisionEYR, CCR and VCRSouth Gloucestershire</t>
  </si>
  <si>
    <t>Home childcarerAll providersNot Recorded total</t>
  </si>
  <si>
    <t>ChildminderEYR and CCRGateshead</t>
  </si>
  <si>
    <t>Childcare on non-domestic premisesEYR and CCRIslington</t>
  </si>
  <si>
    <t>Childcare on non-domestic premisesAll providersBromley</t>
  </si>
  <si>
    <t>ChildminderAll providersBromley</t>
  </si>
  <si>
    <t>Home childcarerVCR OnlyWest Sussex</t>
  </si>
  <si>
    <t>Home childcarerVCR OnlyOxfordshire</t>
  </si>
  <si>
    <t>Childcare on domestic premisesEYR, CCR and VCRHavering</t>
  </si>
  <si>
    <t>All provisionEYR onlyRichmond upon Thames</t>
  </si>
  <si>
    <t>Childcare on non-domestic premisesAll providersEast of England total</t>
  </si>
  <si>
    <t>ChildminderCCR and VCRNorth Lincolnshire</t>
  </si>
  <si>
    <t>Childcare on domestic premisesAll providersGloucestershire</t>
  </si>
  <si>
    <t>All provisionEYR onlyEssex</t>
  </si>
  <si>
    <t>All provisionAll providersSunderland</t>
  </si>
  <si>
    <t>All provisionVCR OnlySlough</t>
  </si>
  <si>
    <t>ChildminderEYR and CCRIslington</t>
  </si>
  <si>
    <t>ChildminderEYR, CCR and VCRRutland</t>
  </si>
  <si>
    <t>Home childcarerAll providersLondon total</t>
  </si>
  <si>
    <t>Childcare on non-domestic premisesVCR OnlySouth East total</t>
  </si>
  <si>
    <t>ChildminderAll providersWest Berkshire</t>
  </si>
  <si>
    <t>Childcare on non-domestic premisesCCR and VCREaling</t>
  </si>
  <si>
    <t>Childcare on non-domestic premisesEYR onlyWigan</t>
  </si>
  <si>
    <t>All provisionVCR OnlyHerefordshire</t>
  </si>
  <si>
    <t>Childcare on non-domestic premisesCCR and VCRPeterborough</t>
  </si>
  <si>
    <t>All provisionEYR, CCR and VCRHounslow</t>
  </si>
  <si>
    <t>Childcare on non-domestic premisesVCR OnlyWokingham</t>
  </si>
  <si>
    <t>ChildminderAll providersAll England total</t>
  </si>
  <si>
    <t>ChildminderCCR OnlyCroydon</t>
  </si>
  <si>
    <t>Childcare on non-domestic premisesEYR, CCR and VCRBedford</t>
  </si>
  <si>
    <t>All provisionEYR, CCR and VCRHartlepool</t>
  </si>
  <si>
    <t>All provisionVCR OnlyWiltshire</t>
  </si>
  <si>
    <t>ChildminderCCR OnlyHaringey</t>
  </si>
  <si>
    <t>Childcare on non-domestic premisesCCR and VCRLeeds</t>
  </si>
  <si>
    <t>ChildminderEYR, CCR and VCRHarrow</t>
  </si>
  <si>
    <t>All provisionAll providersSouth East total</t>
  </si>
  <si>
    <t>Childcare on non-domestic premisesEYR, CCR and VCRNottinghamshire</t>
  </si>
  <si>
    <t>Childcare on domestic premisesAll providersHarrow</t>
  </si>
  <si>
    <t>All provisionEYR onlyOldham</t>
  </si>
  <si>
    <t>ChildminderVCR OnlySouth East total</t>
  </si>
  <si>
    <t>Childcare on non-domestic premisesEYR, CCR and VCRLiverpool</t>
  </si>
  <si>
    <t>Childcare on non-domestic premisesEYR, CCR and VCRHarrow</t>
  </si>
  <si>
    <t>ChildminderCCR and VCRHavering</t>
  </si>
  <si>
    <t>All provisionVCR OnlyWest Berkshire</t>
  </si>
  <si>
    <t>All provisionCCR and VCRSheffield</t>
  </si>
  <si>
    <t>Childcare on domestic premisesEYR onlyGateshead</t>
  </si>
  <si>
    <t>Childcare on non-domestic premisesAll providersGateshead</t>
  </si>
  <si>
    <t>ChildminderAll providersHerefordshire</t>
  </si>
  <si>
    <t>ChildminderCCR and VCREaling</t>
  </si>
  <si>
    <t>ChildminderAll providersDudley</t>
  </si>
  <si>
    <t>ChildminderEYR onlyHillingdon</t>
  </si>
  <si>
    <t>ChildminderEYR, CCR and VCRMiddlesbrough</t>
  </si>
  <si>
    <t>ChildminderEYR and CCRAll England total</t>
  </si>
  <si>
    <t>All provisionEYR onlyNorth Somerset</t>
  </si>
  <si>
    <t>Childcare on non-domestic premisesEYR, CCR and VCRPortsmouth</t>
  </si>
  <si>
    <t>All provisionVCR OnlyHampshire</t>
  </si>
  <si>
    <t>Childcare on non-domestic premisesEYR onlyBournemouth, Christchurch &amp; Poole</t>
  </si>
  <si>
    <t>Home childcarerVCR OnlyIslington</t>
  </si>
  <si>
    <t>All provisionEYR and CCRLewisham</t>
  </si>
  <si>
    <t>Childcare on non-domestic premisesAll providersLeicester</t>
  </si>
  <si>
    <t>All provisionEYR and CCRBlackburn with Darwen</t>
  </si>
  <si>
    <t>ChildminderVCR OnlyBirmingham</t>
  </si>
  <si>
    <t>Childcare on domestic premisesAll providersWest Midlands total</t>
  </si>
  <si>
    <t>All provisionAll providersDorset</t>
  </si>
  <si>
    <t>All provisionVCR OnlyHarrow</t>
  </si>
  <si>
    <t>Childcare on non-domestic premisesEYR onlyKirklees</t>
  </si>
  <si>
    <t>All provisionEYR and CCRSouthampton</t>
  </si>
  <si>
    <t>Childcare on non-domestic premisesCCR and VCRBristol</t>
  </si>
  <si>
    <t>Childcare on non-domestic premisesEYR onlyKingston upon Thames</t>
  </si>
  <si>
    <t>Childcare on non-domestic premisesEYR onlyWaltham Forest</t>
  </si>
  <si>
    <t>Childcare on non-domestic premisesAll providersBradford</t>
  </si>
  <si>
    <t>All provisionCCR and VCRWirral</t>
  </si>
  <si>
    <t>ChildminderEYR, CCR and VCRNorth Somerset</t>
  </si>
  <si>
    <t>Childcare on non-domestic premisesCCR and VCRBlackpool</t>
  </si>
  <si>
    <t>All provisionAll providersLuton</t>
  </si>
  <si>
    <t>Childcare on domestic premisesEYR and CCRBournemouth, Christchurch &amp; Poole</t>
  </si>
  <si>
    <t>Home childcarerAll providersSheffield</t>
  </si>
  <si>
    <t>Home childcarerVCR OnlyDudley</t>
  </si>
  <si>
    <t>Childcare on non-domestic premisesEYR and CCRSouthwark</t>
  </si>
  <si>
    <t>All provisionCCR OnlyYorkshire and The Humber total</t>
  </si>
  <si>
    <t>All provisionCCR OnlyBarnet</t>
  </si>
  <si>
    <t>All provisionAll providersWigan</t>
  </si>
  <si>
    <t>ChildminderCCR and VCRSandwell</t>
  </si>
  <si>
    <t>All provisionEYR onlyNottinghamshire</t>
  </si>
  <si>
    <t>Childcare on domestic premisesEYR, CCR and VCRNorth Yorkshire</t>
  </si>
  <si>
    <t>ChildminderCCR and VCRWolverhampton</t>
  </si>
  <si>
    <t>ChildminderCCR and VCRLeicestershire</t>
  </si>
  <si>
    <t>Home childcarerVCR OnlyBromley</t>
  </si>
  <si>
    <t>All provisionVCR OnlyNot Recorded</t>
  </si>
  <si>
    <t>Childcare on non-domestic premisesVCR OnlyBrighton and Hove</t>
  </si>
  <si>
    <t>Childcare on domestic premisesEYR and CCRSurrey</t>
  </si>
  <si>
    <t>All provisionEYR onlyBarnsley</t>
  </si>
  <si>
    <t>Childcare on non-domestic premisesEYR and CCRBracknell Forest</t>
  </si>
  <si>
    <t>Childcare on non-domestic premisesAll providersHavering</t>
  </si>
  <si>
    <t>Home childcarerVCR OnlySandwell</t>
  </si>
  <si>
    <t>Childcare on domestic premisesAll providersHertfordshire</t>
  </si>
  <si>
    <t>ChildminderEYR, CCR and VCRNot Recorded</t>
  </si>
  <si>
    <t>Childcare on non-domestic premisesEYR and CCRLancashire</t>
  </si>
  <si>
    <t>All provisionCCR and VCRSouth Tyneside</t>
  </si>
  <si>
    <t>Home childcarerAll providersSouthwark</t>
  </si>
  <si>
    <t>Childcare on non-domestic premisesVCR OnlyTelford and Wrekin</t>
  </si>
  <si>
    <t>Childcare on non-domestic premisesEYR onlyDerbyshire</t>
  </si>
  <si>
    <t>ChildminderAll providersHarrow</t>
  </si>
  <si>
    <t>Home childcarerAll providersLeicestershire</t>
  </si>
  <si>
    <t>Childcare on non-domestic premisesAll providersWarrington</t>
  </si>
  <si>
    <t>Childcare on domestic premisesEYR onlyCamden</t>
  </si>
  <si>
    <t>All provisionAll providersHertfordshire</t>
  </si>
  <si>
    <t>Childcare on non-domestic premisesEYR and CCREast Sussex</t>
  </si>
  <si>
    <t>All provisionEYR and VCRBarking and Dagenham</t>
  </si>
  <si>
    <t>ChildminderAll providersLiverpool</t>
  </si>
  <si>
    <t>All provisionAll providersWaltham Forest</t>
  </si>
  <si>
    <t>Childcare on non-domestic premisesEYR and CCRAll England total</t>
  </si>
  <si>
    <t>All provisionEYR and CCRPortsmouth</t>
  </si>
  <si>
    <t>Childcare on non-domestic premisesCCR and VCRSurrey</t>
  </si>
  <si>
    <t>All provisionAll providersKingston upon Thames</t>
  </si>
  <si>
    <t>All provisionEYR and CCRKingston upon Hull</t>
  </si>
  <si>
    <t>All provisionEYR onlyKnowsley</t>
  </si>
  <si>
    <t>Childcare on non-domestic premisesEYR and CCRWirral</t>
  </si>
  <si>
    <t>Childcare on non-domestic premisesVCR OnlyBury</t>
  </si>
  <si>
    <t>Childcare on non-domestic premisesCCR and VCRSouth West total</t>
  </si>
  <si>
    <t>All provisionCCR and VCROxfordshire</t>
  </si>
  <si>
    <t>All provisionEYR onlyWest Midlands total</t>
  </si>
  <si>
    <t>ChildminderCCR and VCRNorth Yorkshire</t>
  </si>
  <si>
    <t>Home childcarerVCR OnlyLambeth</t>
  </si>
  <si>
    <t>Childcare on non-domestic premisesEYR and VCRWest Berkshire</t>
  </si>
  <si>
    <t>All provisionCCR and VCRWigan</t>
  </si>
  <si>
    <t>Childcare on non-domestic premisesVCR OnlyWigan</t>
  </si>
  <si>
    <t>All provisionCCR and VCRLancashire</t>
  </si>
  <si>
    <t>Childcare on non-domestic premisesVCR OnlyLancashire</t>
  </si>
  <si>
    <t>ChildminderEYR, CCR and VCRDurham</t>
  </si>
  <si>
    <t>ChildminderEYR, CCR and VCRPeterborough</t>
  </si>
  <si>
    <t>All provisionCCR and VCRWarrington</t>
  </si>
  <si>
    <t>Childcare on domestic premisesEYR and CCRNorth West total</t>
  </si>
  <si>
    <t>All provisionEYR onlyMiddlesbrough</t>
  </si>
  <si>
    <t>Childcare on non-domestic premisesAll providersTower Hamlets</t>
  </si>
  <si>
    <t>All provisionVCR OnlyWarwickshire</t>
  </si>
  <si>
    <t>Home childcarerVCR OnlyBlackburn with Darwen</t>
  </si>
  <si>
    <t>Home childcarerVCR OnlyHavering</t>
  </si>
  <si>
    <t>All provisionEYR and CCRCheshire East</t>
  </si>
  <si>
    <t>All provisionVCR OnlyNottinghamshire</t>
  </si>
  <si>
    <t>Childcare on non-domestic premisesCCR and VCRGreenwich</t>
  </si>
  <si>
    <t>Home childcarerAll providersNottingham</t>
  </si>
  <si>
    <t>All provisionEYR onlyPeterborough</t>
  </si>
  <si>
    <t>Childcare on non-domestic premisesVCR OnlyKirklees</t>
  </si>
  <si>
    <t>ChildminderEYR and CCRTrafford</t>
  </si>
  <si>
    <t>ChildminderEYR and CCRBath and North East Somerset</t>
  </si>
  <si>
    <t>All provisionCCR and VCRWest Northamptonshire</t>
  </si>
  <si>
    <t>All provisionEYR onlyWindsor and Maidenhead</t>
  </si>
  <si>
    <t>All provisionEYR, CCR and VCRBradford</t>
  </si>
  <si>
    <t>All provisionEYR and CCRSutton</t>
  </si>
  <si>
    <t>ChildminderEYR, CCR and VCRSt Helens</t>
  </si>
  <si>
    <t>Childcare on non-domestic premisesCCR and VCROldham</t>
  </si>
  <si>
    <t>ChildminderCCR OnlyGreenwich</t>
  </si>
  <si>
    <t>All provisionCCR OnlyBuckinghamshire</t>
  </si>
  <si>
    <t>Childcare on non-domestic premisesEYR, CCR and VCRHerefordshire</t>
  </si>
  <si>
    <t>Childcare on non-domestic premisesEYR, CCR and VCRSt Helens</t>
  </si>
  <si>
    <t>All provisionAll providersStockton-on-Tees</t>
  </si>
  <si>
    <t>All provisionEYR, CCR and VCRHaringey</t>
  </si>
  <si>
    <t>ChildminderAll providersWarrington</t>
  </si>
  <si>
    <t>Childcare on domestic premisesAll providersWestmorland and Furness</t>
  </si>
  <si>
    <t>Childcare on non-domestic premisesEYR, CCR and VCRWarwickshire</t>
  </si>
  <si>
    <t>ChildminderCCR and VCRMilton Keynes</t>
  </si>
  <si>
    <t>Childcare on non-domestic premisesEYR onlySunderland</t>
  </si>
  <si>
    <t>All provisionEYR onlyCity of London</t>
  </si>
  <si>
    <t>Childcare on non-domestic premisesEYR and CCRWokingham</t>
  </si>
  <si>
    <t>ChildminderAll providersCentral Bedfordshire</t>
  </si>
  <si>
    <t>ChildminderEYR, CCR and VCRWest Midlands total</t>
  </si>
  <si>
    <t>All provisionCCR and VCRLambeth</t>
  </si>
  <si>
    <t>All provisionEYR onlyWiltshire</t>
  </si>
  <si>
    <t>Childcare on non-domestic premisesCCR and VCRRichmond upon Thames</t>
  </si>
  <si>
    <t>ChildminderEYR onlyCumberland</t>
  </si>
  <si>
    <t>Home childcarerVCR OnlyGateshead</t>
  </si>
  <si>
    <t>All provisionAll providersKirklees</t>
  </si>
  <si>
    <t>Childcare on non-domestic premisesCCR and VCRWest Sussex</t>
  </si>
  <si>
    <t>Childcare on non-domestic premisesCCR OnlyBrent</t>
  </si>
  <si>
    <t>ChildminderVCR OnlyDorset</t>
  </si>
  <si>
    <t>ChildminderEYR and CCRWigan</t>
  </si>
  <si>
    <t>All provisionEYR and CCRHerefordshire</t>
  </si>
  <si>
    <t>Childcare on non-domestic premisesCCR OnlyGreenwich</t>
  </si>
  <si>
    <t>ChildminderEYR onlyWandsworth</t>
  </si>
  <si>
    <t>All provisionVCR OnlyWest Midlands total</t>
  </si>
  <si>
    <t>All provisionEYR and CCRDorset</t>
  </si>
  <si>
    <t>Childcare on non-domestic premisesAll providersCentral Bedfordshire</t>
  </si>
  <si>
    <t>Childcare on non-domestic premisesEYR, CCR and VCRWest Midlands total</t>
  </si>
  <si>
    <t>Childcare on domestic premisesAll providersWiltshire</t>
  </si>
  <si>
    <t>Childcare on non-domestic premisesCCR OnlyCumberland</t>
  </si>
  <si>
    <t>Childcare on non-domestic premisesVCR OnlyMerton</t>
  </si>
  <si>
    <t>Childcare on non-domestic premisesEYR, CCR and VCRHalton</t>
  </si>
  <si>
    <t>ChildminderEYR, CCR and VCRThurrock</t>
  </si>
  <si>
    <t>Childcare on non-domestic premisesEYR and CCRNottingham</t>
  </si>
  <si>
    <t>Childcare on non-domestic premisesAll providersOxfordshire</t>
  </si>
  <si>
    <t>ChildminderEYR and CCRLancashire</t>
  </si>
  <si>
    <t>All provisionEYR onlyTorbay</t>
  </si>
  <si>
    <t>Childcare on non-domestic premisesAll providersCroydon</t>
  </si>
  <si>
    <t>All provisionCCR and VCRSouthwark</t>
  </si>
  <si>
    <t>Home childcarerAll providersBuckinghamshire</t>
  </si>
  <si>
    <t>All provisionEYR onlyCheshire West and Chester</t>
  </si>
  <si>
    <t>Childcare on non-domestic premisesEYR and CCROxfordshire</t>
  </si>
  <si>
    <t>Home childcarerAll providersDevon</t>
  </si>
  <si>
    <t>Childcare on domestic premisesEYR, CCR and VCRLeicestershire</t>
  </si>
  <si>
    <t>Childcare on non-domestic premisesEYR and CCRShropshire</t>
  </si>
  <si>
    <t>Childcare on domestic premisesEYR onlyLondon total</t>
  </si>
  <si>
    <t>Childcare on domestic premisesEYR, CCR and VCRSomerset</t>
  </si>
  <si>
    <t>Childcare on non-domestic premisesEYR onlyStockport</t>
  </si>
  <si>
    <t>ChildminderAll providersIsle of Wight</t>
  </si>
  <si>
    <t>All provisionEYR and CCRBury</t>
  </si>
  <si>
    <t>All provisionEYR and VCRSalford</t>
  </si>
  <si>
    <t>ChildminderEYR, CCR and VCRHalton</t>
  </si>
  <si>
    <t>Childcare on non-domestic premisesEYR, CCR and VCRWiltshire</t>
  </si>
  <si>
    <t>Home childcarerAll providersManchester</t>
  </si>
  <si>
    <t>All provisionEYR, CCR and VCRCambridgeshire</t>
  </si>
  <si>
    <t>Childcare on non-domestic premisesEYR, CCR and VCRTorbay</t>
  </si>
  <si>
    <t>Home childcarerAll providersSwindon</t>
  </si>
  <si>
    <t>ChildminderEYR, CCR and VCRTorbay</t>
  </si>
  <si>
    <t>Childcare on domestic premisesAll providersDerby</t>
  </si>
  <si>
    <t>Childcare on non-domestic premisesCCR OnlyNorth West total</t>
  </si>
  <si>
    <t>Childcare on non-domestic premisesCCR and VCRYorkshire and The Humber total</t>
  </si>
  <si>
    <t>ChildminderEYR, CCR and VCRWest Berkshire</t>
  </si>
  <si>
    <t>Childcare on non-domestic premisesVCR OnlyEast Riding of Yorkshire</t>
  </si>
  <si>
    <t>Childcare on non-domestic premisesEYR onlyBath and North East Somerset</t>
  </si>
  <si>
    <t>Childcare on domestic premisesAll providersNorth West total</t>
  </si>
  <si>
    <t>All provisionEYR onlyCoventry</t>
  </si>
  <si>
    <t>All provisionEYR and CCRWaltham Forest</t>
  </si>
  <si>
    <t>ChildminderAll providersRotherham</t>
  </si>
  <si>
    <t>Childcare on non-domestic premisesCCR and VCRWolverhampton</t>
  </si>
  <si>
    <t>ChildminderEYR, CCR and VCRBedford</t>
  </si>
  <si>
    <t>Childcare on domestic premisesVCR OnlyBarking and Dagenham</t>
  </si>
  <si>
    <t>All provisionEYR, CCR and VCRBarking and Dagenham</t>
  </si>
  <si>
    <t>All provisionCCR and VCRAll England total</t>
  </si>
  <si>
    <t>Childcare on non-domestic premisesEYR and VCRNorth East total</t>
  </si>
  <si>
    <t>ChildminderEYR, CCR and VCREssex</t>
  </si>
  <si>
    <t>ChildminderCCR and VCRBlackburn with Darwen</t>
  </si>
  <si>
    <t>Childcare on domestic premisesAll providersEast Midlands total</t>
  </si>
  <si>
    <t>All provisionCCR and VCRGateshead</t>
  </si>
  <si>
    <t>All provisionEYR, CCR and VCRLeeds</t>
  </si>
  <si>
    <t>All provisionEYR and CCRDudley</t>
  </si>
  <si>
    <t>ChildminderCCR OnlySouth West total</t>
  </si>
  <si>
    <t>Childcare on non-domestic premisesEYR, CCR and VCREast Midlands total</t>
  </si>
  <si>
    <t>ChildminderCCR and VCRHammersmith and Fulham</t>
  </si>
  <si>
    <t>ChildminderEYR onlyStockport</t>
  </si>
  <si>
    <t>All provisionEYR, CCR and VCRSalford</t>
  </si>
  <si>
    <t>ChildminderAll providersYork</t>
  </si>
  <si>
    <t>All provisionVCR OnlyNorth East total</t>
  </si>
  <si>
    <t>ChildminderCCR and VCRNottingham</t>
  </si>
  <si>
    <t>ChildminderCCR and VCRBrighton and Hove</t>
  </si>
  <si>
    <t>Childcare on non-domestic premisesEYR and VCREast Midlands total</t>
  </si>
  <si>
    <t>All provisionCCR OnlyNottingham</t>
  </si>
  <si>
    <t>ChildminderCCR and VCRSouth West total</t>
  </si>
  <si>
    <t>Childcare on non-domestic premisesCCR and VCRWestminster</t>
  </si>
  <si>
    <t>ChildminderCCR and VCRCentral Bedfordshire</t>
  </si>
  <si>
    <t>Childcare on domestic premisesEYR, CCR and VCRHackney</t>
  </si>
  <si>
    <t>Childcare on non-domestic premisesAll providersNorthumberland</t>
  </si>
  <si>
    <t>All provisionEYR onlyRedbridge</t>
  </si>
  <si>
    <t>Childcare on non-domestic premisesEYR onlyHillingdon</t>
  </si>
  <si>
    <t>Childcare on domestic premisesAll providersRedbridge</t>
  </si>
  <si>
    <t>All provisionCCR and VCRSomerset</t>
  </si>
  <si>
    <t>Childcare on non-domestic premisesAll providersEaling</t>
  </si>
  <si>
    <t>Childcare on non-domestic premisesEYR onlyWestmorland and Furness</t>
  </si>
  <si>
    <t>Childcare on domestic premisesAll providersWarwickshire</t>
  </si>
  <si>
    <t>ChildminderCCR OnlyOldham</t>
  </si>
  <si>
    <t>Childcare on non-domestic premisesEYR and CCRSouth Tyneside</t>
  </si>
  <si>
    <t>Childcare on non-domestic premisesEYR and CCRBromley</t>
  </si>
  <si>
    <t>All provisionEYR onlyDoncaster</t>
  </si>
  <si>
    <t>All provisionVCR OnlyRedbridge</t>
  </si>
  <si>
    <t>Childcare on domestic premisesEYR, CCR and VCRSefton</t>
  </si>
  <si>
    <t>All provisionCCR and VCRTrafford</t>
  </si>
  <si>
    <t>All provisionEYR and CCRHillingdon</t>
  </si>
  <si>
    <t>All provisionEYR and CCRHampshire</t>
  </si>
  <si>
    <t>Childcare on non-domestic premisesCCR OnlyCambridgeshire</t>
  </si>
  <si>
    <t>Childcare on domestic premisesEYR, CCR and VCRBrighton and Hove</t>
  </si>
  <si>
    <t>Childcare on non-domestic premisesVCR OnlyNot Recorded total</t>
  </si>
  <si>
    <t>All provisionEYR onlySlough</t>
  </si>
  <si>
    <t>ChildminderEYR, CCR and VCRRedcar and Cleveland</t>
  </si>
  <si>
    <t>ChildminderEYR onlyLewisham</t>
  </si>
  <si>
    <t>ChildminderCCR and VCRSouthampton</t>
  </si>
  <si>
    <t>All provisionCCR OnlyWest Sussex</t>
  </si>
  <si>
    <t>Home childcarerAll providersSouthend on Sea</t>
  </si>
  <si>
    <t>All provisionCCR OnlyWalsall</t>
  </si>
  <si>
    <t>ChildminderEYR, CCR and VCRSurrey</t>
  </si>
  <si>
    <t>All provisionCCR and VCRWokingham</t>
  </si>
  <si>
    <t>All provisionEYR onlyEnfield</t>
  </si>
  <si>
    <t>Childcare on non-domestic premisesEYR, CCR and VCRNot Recorded</t>
  </si>
  <si>
    <t>Childcare on non-domestic premisesCCR OnlyHounslow</t>
  </si>
  <si>
    <t>ChildminderAll providersKent</t>
  </si>
  <si>
    <t>All provisionCCR and VCRRotherham</t>
  </si>
  <si>
    <t>All provisionEYR, CCR and VCRTameside</t>
  </si>
  <si>
    <t>ChildminderEYR, CCR and VCRCoventry</t>
  </si>
  <si>
    <t>All provisionCCR OnlyNorth Yorkshire</t>
  </si>
  <si>
    <t>Home childcarerAll providersWalsall</t>
  </si>
  <si>
    <t>Childcare on non-domestic premisesEYR, CCR and VCRKent</t>
  </si>
  <si>
    <t>ChildminderAll providersSouthampton</t>
  </si>
  <si>
    <t>All provisionAll providersMerton</t>
  </si>
  <si>
    <t>All provisionEYR onlySt Helens</t>
  </si>
  <si>
    <t>Childcare on non-domestic premisesVCR OnlySouth Tyneside</t>
  </si>
  <si>
    <t>Childcare on non-domestic premisesCCR and VCRNorfolk</t>
  </si>
  <si>
    <t>All provisionEYR, CCR and VCRKensington and Chelsea</t>
  </si>
  <si>
    <t>All provisionEYR and CCRBournemouth, Christchurch &amp; Poole</t>
  </si>
  <si>
    <t>Childcare on non-domestic premisesEYR onlyMerton</t>
  </si>
  <si>
    <t>Childcare on non-domestic premisesVCR OnlyLeicestershire</t>
  </si>
  <si>
    <t>All provisionVCR OnlyHalton</t>
  </si>
  <si>
    <t>Childcare on domestic premisesEYR onlySouthwark</t>
  </si>
  <si>
    <t>ChildminderEYR onlyNorth West total</t>
  </si>
  <si>
    <t>All provisionEYR onlyDurham</t>
  </si>
  <si>
    <t>ChildminderAll providersHammersmith and Fulham</t>
  </si>
  <si>
    <t>ChildminderEYR, CCR and VCRNottinghamshire</t>
  </si>
  <si>
    <t>Childcare on non-domestic premisesAll providersHammersmith and Fulham</t>
  </si>
  <si>
    <t>Childcare on non-domestic premisesVCR OnlyDerbyshire</t>
  </si>
  <si>
    <t>Home childcarerVCR OnlyWarrington</t>
  </si>
  <si>
    <t>All provisionEYR onlyRedcar and Cleveland</t>
  </si>
  <si>
    <t>Home childcarerVCR OnlyBolton</t>
  </si>
  <si>
    <t>All provisionAll providersSutton</t>
  </si>
  <si>
    <t>ChildminderEYR, CCR and VCRNorth Northamptonshire</t>
  </si>
  <si>
    <t>Home childcarerAll providersWokingham</t>
  </si>
  <si>
    <t>Childcare on non-domestic premisesEYR and VCRKent</t>
  </si>
  <si>
    <t>ChildminderEYR onlySuffolk</t>
  </si>
  <si>
    <t>Childcare on non-domestic premisesEYR, CCR and VCRWest Berkshire</t>
  </si>
  <si>
    <t>ChildminderEYR and VCREast Midlands total</t>
  </si>
  <si>
    <t>Childcare on non-domestic premisesEYR, CCR and VCRRedcar and Cleveland</t>
  </si>
  <si>
    <t>ChildminderCCR and VCRReading</t>
  </si>
  <si>
    <t>All provisionEYR, CCR and VCRCroydon</t>
  </si>
  <si>
    <t>Childcare on non-domestic premisesEYR and CCRSheffield</t>
  </si>
  <si>
    <t>All provisionVCR OnlyCity of London</t>
  </si>
  <si>
    <t>Home childcarerVCR OnlySouthampton</t>
  </si>
  <si>
    <t>ChildminderCCR and VCRBarnet</t>
  </si>
  <si>
    <t>Childcare on non-domestic premisesEYR and CCRLeicestershire</t>
  </si>
  <si>
    <t>Childcare on non-domestic premisesCCR and VCRTameside</t>
  </si>
  <si>
    <t>All provisionEYR onlyWarwickshire</t>
  </si>
  <si>
    <t>Childcare on non-domestic premisesAll providersWest Sussex</t>
  </si>
  <si>
    <t>All provisionAll providersCalderdale</t>
  </si>
  <si>
    <t>Childcare on non-domestic premisesEYR, CCR and VCRCheshire East</t>
  </si>
  <si>
    <t>ChildminderCCR and VCRNewham</t>
  </si>
  <si>
    <t>All provisionEYR onlyBrent</t>
  </si>
  <si>
    <t>ChildminderEYR and CCRWokingham</t>
  </si>
  <si>
    <t>All provisionVCR OnlyBedford</t>
  </si>
  <si>
    <t>ChildminderEYR, CCR and VCREnfield</t>
  </si>
  <si>
    <t>All provisionEYR, CCR and VCRSolihull</t>
  </si>
  <si>
    <t>All provisionEYR and VCRRochdale</t>
  </si>
  <si>
    <t>ChildminderAll providersBolton</t>
  </si>
  <si>
    <t>Home childcarerVCR OnlyHammersmith and Fulham</t>
  </si>
  <si>
    <t>All provisionEYR, CCR and VCRNewcastle upon Tyne</t>
  </si>
  <si>
    <t>Childcare on non-domestic premisesAll providersBolton</t>
  </si>
  <si>
    <t>All provisionVCR OnlyDoncaster</t>
  </si>
  <si>
    <t>All provisionCCR and VCRIslington</t>
  </si>
  <si>
    <t>Childcare on non-domestic premisesEYR and CCRGateshead</t>
  </si>
  <si>
    <t>All provisionVCR OnlyEnfield</t>
  </si>
  <si>
    <t>All provisionVCR OnlyKent</t>
  </si>
  <si>
    <t>Childcare on non-domestic premisesCCR and VCRSalford</t>
  </si>
  <si>
    <t>Home childcarerVCR OnlyNewham</t>
  </si>
  <si>
    <t>Childcare on non-domestic premisesEYR onlyLewisham</t>
  </si>
  <si>
    <t>All provisionEYR onlyRutland</t>
  </si>
  <si>
    <t>Childcare on domestic premisesEYR and CCRBexley</t>
  </si>
  <si>
    <t>Childcare on non-domestic premisesCCR and VCRMilton Keynes</t>
  </si>
  <si>
    <t>ChildminderEYR, CCR and VCRSlough</t>
  </si>
  <si>
    <t>Childcare on non-domestic premisesEYR and CCRSouth Gloucestershire</t>
  </si>
  <si>
    <t>ChildminderEYR, CCR and VCRDoncaster</t>
  </si>
  <si>
    <t>ChildminderAll providersSomerset</t>
  </si>
  <si>
    <t>Childcare on non-domestic premisesCCR and VCRHaringey</t>
  </si>
  <si>
    <t>Childcare on non-domestic premisesEYR, CCR and VCREnfield</t>
  </si>
  <si>
    <t>Childcare on non-domestic premisesEYR and CCRSomerset</t>
  </si>
  <si>
    <t>ChildminderEYR, CCR and VCRGloucestershire</t>
  </si>
  <si>
    <t>Home childcarerVCR OnlyRotherham</t>
  </si>
  <si>
    <t>Childcare on non-domestic premisesAll providersSomerset</t>
  </si>
  <si>
    <t>Home childcarerVCR OnlySefton</t>
  </si>
  <si>
    <t>Childcare on domestic premisesAll providersEssex</t>
  </si>
  <si>
    <t>ChildminderEYR, CCR and VCRRedbridge</t>
  </si>
  <si>
    <t>All provisionVCR OnlyStaffordshire</t>
  </si>
  <si>
    <t>ChildminderCCR OnlyBradford</t>
  </si>
  <si>
    <t>Childcare on non-domestic premisesEYR and VCRWiltshire</t>
  </si>
  <si>
    <t>Childcare on non-domestic premisesVCR OnlyNottingham</t>
  </si>
  <si>
    <t>Childcare on non-domestic premisesCCR and VCRRochdale</t>
  </si>
  <si>
    <t>Childcare on non-domestic premisesEYR, CCR and VCRBolton</t>
  </si>
  <si>
    <t>Childcare on non-domestic premisesEYR, CCR and VCRRedbridge</t>
  </si>
  <si>
    <t>Home childcarerVCR OnlyCentral Bedfordshire</t>
  </si>
  <si>
    <t>All provisionEYR, CCR and VCRGreenwich</t>
  </si>
  <si>
    <t>Childcare on non-domestic premisesVCR OnlyNorth Yorkshire</t>
  </si>
  <si>
    <t>Home childcarerAll providersBrighton and Hove</t>
  </si>
  <si>
    <t>All provisionAll providersWestmorland and Furness</t>
  </si>
  <si>
    <t>ChildminderEYR onlyCalderdale</t>
  </si>
  <si>
    <t>All provisionVCR OnlyEast Midlands total</t>
  </si>
  <si>
    <t>Childcare on non-domestic premisesEYR and CCRSouthend on Sea</t>
  </si>
  <si>
    <t>ChildminderVCR OnlyHertfordshire</t>
  </si>
  <si>
    <t>Childcare on domestic premisesAll providersSalford</t>
  </si>
  <si>
    <t>ChildminderEYR and CCRWest Northamptonshire</t>
  </si>
  <si>
    <t>All provisionVCR OnlyWindsor and Maidenhead</t>
  </si>
  <si>
    <t>ChildminderEYR, CCR and VCRCornwall</t>
  </si>
  <si>
    <t>ChildminderEYR and CCRBury</t>
  </si>
  <si>
    <t>Childcare on non-domestic premisesCCR and VCRMedway</t>
  </si>
  <si>
    <t>Childcare on non-domestic premisesVCR OnlyWest Northamptonshire</t>
  </si>
  <si>
    <t>All provisionEYR onlySolihull</t>
  </si>
  <si>
    <t>All provisionEYR onlyHounslow</t>
  </si>
  <si>
    <t>All provisionEYR onlyNewcastle upon Tyne</t>
  </si>
  <si>
    <t>ChildminderEYR, CCR and VCRPlymouth</t>
  </si>
  <si>
    <t>ChildminderEYR onlyNottinghamshire</t>
  </si>
  <si>
    <t>Childcare on non-domestic premisesCCR and VCRHartlepool</t>
  </si>
  <si>
    <t>All provisionCCR OnlyCroydon</t>
  </si>
  <si>
    <t>Childcare on non-domestic premisesVCR OnlyHammersmith and Fulham</t>
  </si>
  <si>
    <t>ChildminderEYR onlyRutland</t>
  </si>
  <si>
    <t>All provisionAll providersEast Midlands total</t>
  </si>
  <si>
    <t>Home childcarerAll providersCamden</t>
  </si>
  <si>
    <t>All provisionCCR and VCRSouth East total</t>
  </si>
  <si>
    <t>All provisionAll providersYork</t>
  </si>
  <si>
    <t>Childcare on non-domestic premisesEYR onlySutton</t>
  </si>
  <si>
    <t>ChildminderEYR onlyRedcar and Cleveland</t>
  </si>
  <si>
    <t>Childcare on non-domestic premisesAll providersBarnet</t>
  </si>
  <si>
    <t>ChildminderEYR and CCRBolton</t>
  </si>
  <si>
    <t>Childcare on non-domestic premisesCCR and VCRLeicester</t>
  </si>
  <si>
    <t>Childcare on non-domestic premisesEYR and CCRSandwell</t>
  </si>
  <si>
    <t>Childcare on non-domestic premisesAll providersSouth East total</t>
  </si>
  <si>
    <t>ChildminderEYR and CCRSutton</t>
  </si>
  <si>
    <t>All provisionEYR and CCRIsle of Wight</t>
  </si>
  <si>
    <t>Childcare on non-domestic premisesAll providersWokingham</t>
  </si>
  <si>
    <t>All provisionEYR onlyDerby</t>
  </si>
  <si>
    <t>Childcare on non-domestic premisesAll providersManchester</t>
  </si>
  <si>
    <t>Childcare on non-domestic premisesEYR and CCRTelford and Wrekin</t>
  </si>
  <si>
    <t>Childcare on non-domestic premisesEYR and CCRNewham</t>
  </si>
  <si>
    <t>ChildminderCCR OnlyEssex</t>
  </si>
  <si>
    <t>Home childcarerAll providersNewham</t>
  </si>
  <si>
    <t>All provisionEYR, CCR and VCREssex</t>
  </si>
  <si>
    <t>Home childcarerAll providersWarrington</t>
  </si>
  <si>
    <t>Childcare on non-domestic premisesCCR and VCRKensington and Chelsea</t>
  </si>
  <si>
    <t>ChildminderEYR onlyWest Midlands total</t>
  </si>
  <si>
    <t>Childcare on non-domestic premisesEYR, CCR and VCRNorth Tyneside</t>
  </si>
  <si>
    <t>Childcare on non-domestic premisesEYR and VCRBournemouth, Christchurch &amp; Poole</t>
  </si>
  <si>
    <t>ChildminderEYR, CCR and VCRNorth Tyneside</t>
  </si>
  <si>
    <t>ChildminderAll providersLancashire</t>
  </si>
  <si>
    <t>ChildminderAll providersWigan</t>
  </si>
  <si>
    <t>Childcare on non-domestic premisesEYR and CCRBradford</t>
  </si>
  <si>
    <t>All provisionEYR onlyCamden</t>
  </si>
  <si>
    <t>Childcare on non-domestic premisesAll providersBuckinghamshire</t>
  </si>
  <si>
    <t>Childcare on non-domestic premisesEYR, CCR and VCRNorth West total</t>
  </si>
  <si>
    <t>Home childcarerAll providersCroydon</t>
  </si>
  <si>
    <t>All provisionVCR OnlyHounslow</t>
  </si>
  <si>
    <t>ChildminderEYR and CCRBirmingham</t>
  </si>
  <si>
    <t>All provisionVCR OnlyCumberland</t>
  </si>
  <si>
    <t>ChildminderAll providersTelford and Wrekin</t>
  </si>
  <si>
    <t>Childcare on non-domestic premisesCCR and VCRBarnsley</t>
  </si>
  <si>
    <t>Childcare on non-domestic premisesEYR onlySouthampton</t>
  </si>
  <si>
    <t>ChildminderEYR and CCRDudley</t>
  </si>
  <si>
    <t>Childcare on non-domestic premisesAll providersWalsall</t>
  </si>
  <si>
    <t>All provisionEYR onlySalford</t>
  </si>
  <si>
    <t>All provisionEYR and VCRWest Midlands total</t>
  </si>
  <si>
    <t>All provisionVCR OnlyCalderdale</t>
  </si>
  <si>
    <t>ChildminderEYR, CCR and VCRHounslow</t>
  </si>
  <si>
    <t>Childcare on non-domestic premisesEYR, CCR and VCRKirklees</t>
  </si>
  <si>
    <t>ChildminderEYR onlyRedbridge</t>
  </si>
  <si>
    <t>ChildminderEYR onlyEnfield</t>
  </si>
  <si>
    <t>All provisionVCR OnlyStockton-on-Tees</t>
  </si>
  <si>
    <t>Home childcarerVCR OnlySheffield</t>
  </si>
  <si>
    <t>All provisionCCR and VCRBrighton and Hove</t>
  </si>
  <si>
    <t>ChildminderCCR and VCRCamden</t>
  </si>
  <si>
    <t>ChildminderEYR onlyNorth Somerset</t>
  </si>
  <si>
    <t>All provisionEYR onlyNorth East Lincolnshire</t>
  </si>
  <si>
    <t>Home childcarerVCR OnlyWigan</t>
  </si>
  <si>
    <t>All provisionEYR and CCRIslington</t>
  </si>
  <si>
    <t>All provisionVCR OnlyWakefield</t>
  </si>
  <si>
    <t>Childcare on non-domestic premisesCCR and VCRLondon total</t>
  </si>
  <si>
    <t>All provisionVCR OnlyWestmorland and Furness</t>
  </si>
  <si>
    <t>Childcare on domestic premisesAll providersCornwall</t>
  </si>
  <si>
    <t>ChildminderEYR onlyCheshire East</t>
  </si>
  <si>
    <t>Childcare on domestic premisesEYR, CCR and VCRWokingham</t>
  </si>
  <si>
    <t>Childcare on non-domestic premisesCCR OnlyNorth Northamptonshire</t>
  </si>
  <si>
    <t>ChildminderEYR and CCRSandwell</t>
  </si>
  <si>
    <t>All provisionEYR and VCRLondon total</t>
  </si>
  <si>
    <t>ChildminderAll providersMerton</t>
  </si>
  <si>
    <t>ChildminderEYR and CCRSouth East total</t>
  </si>
  <si>
    <t>Home childcarerAll providersHammersmith and Fulham</t>
  </si>
  <si>
    <t>Childcare on non-domestic premisesAll providersMerton</t>
  </si>
  <si>
    <t>Childcare on non-domestic premisesVCR OnlySefton</t>
  </si>
  <si>
    <t>Childcare on non-domestic premisesAll providersEast Riding of Yorkshire</t>
  </si>
  <si>
    <t>All provisionAll providersTorbay</t>
  </si>
  <si>
    <t>All provisionCCR OnlySouth West total</t>
  </si>
  <si>
    <t>All provisionVCR OnlyDerbyshire</t>
  </si>
  <si>
    <t>ChildminderEYR onlySlough</t>
  </si>
  <si>
    <t>Childcare on non-domestic premisesVCR OnlyNorthumberland</t>
  </si>
  <si>
    <t>All provisionVCR OnlyNewcastle upon Tyne</t>
  </si>
  <si>
    <t>ChildminderEYR onlyBedford</t>
  </si>
  <si>
    <t>ChildminderEYR onlyMilton Keynes</t>
  </si>
  <si>
    <t>Childcare on non-domestic premisesEYR and VCRSouth East total</t>
  </si>
  <si>
    <t>All provisionAll providersNorth West total</t>
  </si>
  <si>
    <t>ChildminderEYR, CCR and VCRNewham</t>
  </si>
  <si>
    <t>Home childcarerVCR OnlyDurham</t>
  </si>
  <si>
    <t>ChildminderCCR OnlyHackney</t>
  </si>
  <si>
    <t>ChildminderAll providersCamden</t>
  </si>
  <si>
    <t>All provisionEYR and CCRWigan</t>
  </si>
  <si>
    <t>Childcare on non-domestic premisesAll providersBirmingham</t>
  </si>
  <si>
    <t>All provisionEYR, CCR and VCRHillingdon</t>
  </si>
  <si>
    <t>All provisionEYR and CCRWindsor and Maidenhead</t>
  </si>
  <si>
    <t>ChildminderCCR and VCRLancashire</t>
  </si>
  <si>
    <t>ChildminderEYR and CCRMilton Keynes</t>
  </si>
  <si>
    <t>Home childcarerAll providersNorth Tyneside</t>
  </si>
  <si>
    <t>All provisionCCR and VCRReading</t>
  </si>
  <si>
    <t>All provisionVCR OnlyNot Recorded total</t>
  </si>
  <si>
    <t>Childcare on non-domestic premisesEYR, CCR and VCRDerby</t>
  </si>
  <si>
    <t>All provisionEYR, CCR and VCRPlymouth</t>
  </si>
  <si>
    <t>ChildminderEYR and CCRRedbridge</t>
  </si>
  <si>
    <t>ChildminderAll providersCheshire East</t>
  </si>
  <si>
    <t>All provisionVCR OnlySouth Gloucestershire</t>
  </si>
  <si>
    <t>All provisionEYR, CCR and VCRTrafford</t>
  </si>
  <si>
    <t>Childcare on non-domestic premisesVCR OnlyEast Sussex</t>
  </si>
  <si>
    <t>ChildminderCCR OnlyLondon total</t>
  </si>
  <si>
    <t>Childcare on non-domestic premisesEYR, CCR and VCRRotherham</t>
  </si>
  <si>
    <t>Childcare on non-domestic premisesVCR OnlyCamden</t>
  </si>
  <si>
    <t>All provisionCCR and VCRHalton</t>
  </si>
  <si>
    <t>ChildminderCCR OnlyManchester</t>
  </si>
  <si>
    <t>All provisionAll providersBrent</t>
  </si>
  <si>
    <t>Childcare on non-domestic premisesCCR and VCRDerbyshire</t>
  </si>
  <si>
    <t>All provisionEYR and CCRLiverpool</t>
  </si>
  <si>
    <t>ChildminderCCR OnlyWest Sussex</t>
  </si>
  <si>
    <t>Home childcarerVCR OnlyDorset</t>
  </si>
  <si>
    <t>Childcare on non-domestic premisesEYR and CCRKnowsley</t>
  </si>
  <si>
    <t>Childcare on non-domestic premisesVCR OnlyBrent</t>
  </si>
  <si>
    <t>ChildminderEYR and CCRManchester</t>
  </si>
  <si>
    <t>Home childcarerAll providersWigan</t>
  </si>
  <si>
    <t>Childcare on non-domestic premisesCCR and VCRStockton-on-Tees</t>
  </si>
  <si>
    <t>Childcare on domestic premisesEYR onlyKensington and Chelsea</t>
  </si>
  <si>
    <t>All provisionCCR and VCRWestminster</t>
  </si>
  <si>
    <t>Childcare on domestic premisesAll providersBath and North East Somerset</t>
  </si>
  <si>
    <t>Childcare on non-domestic premisesEYR onlyNorth West total</t>
  </si>
  <si>
    <t>Childcare on non-domestic premisesAll providersSutton</t>
  </si>
  <si>
    <t>Childcare on non-domestic premisesEYR and CCRDoncaster</t>
  </si>
  <si>
    <t>Childcare on non-domestic premisesEYR onlyNorth Northamptonshire</t>
  </si>
  <si>
    <t>All provisionEYR and VCRHampshire</t>
  </si>
  <si>
    <t>All provisionVCR OnlyRotherham</t>
  </si>
  <si>
    <t>All provisionVCR OnlyNorth Somerset</t>
  </si>
  <si>
    <t>Childcare on domestic premisesEYR and CCRBrighton and Hove</t>
  </si>
  <si>
    <t>Childcare on non-domestic premisesEYR and CCRBuckinghamshire</t>
  </si>
  <si>
    <t>ChildminderVCR OnlyEnfield</t>
  </si>
  <si>
    <t>Home childcarerAll providersWarwickshire</t>
  </si>
  <si>
    <t>Childcare on non-domestic premisesCCR and VCRBedford</t>
  </si>
  <si>
    <t>Childcare on non-domestic premisesEYR and CCRRotherham</t>
  </si>
  <si>
    <t>Childcare on non-domestic premisesCCR OnlyHampshire</t>
  </si>
  <si>
    <t>ChildminderEYR and CCRBarnet</t>
  </si>
  <si>
    <t>Childcare on non-domestic premisesEYR, CCR and VCRStaffordshire</t>
  </si>
  <si>
    <t>ChildminderCCR and VCRCornwall</t>
  </si>
  <si>
    <t>All provisionCCR and VCRWaltham Forest</t>
  </si>
  <si>
    <t>All provisionAll providersKnowsley</t>
  </si>
  <si>
    <t>Childcare on non-domestic premisesCCR and VCRDerby</t>
  </si>
  <si>
    <t>All provisionCCR OnlyBarking and Dagenham</t>
  </si>
  <si>
    <t>ChildminderEYR, CCR and VCRSouth Tyneside</t>
  </si>
  <si>
    <t>All provisionEYR onlyBarnet</t>
  </si>
  <si>
    <t>All provisionEYR and CCRSandwell</t>
  </si>
  <si>
    <t>ChildminderEYR and CCRHerefordshire</t>
  </si>
  <si>
    <t>Childcare on non-domestic premisesAll providersOldham</t>
  </si>
  <si>
    <t>Childcare on domestic premisesEYR, CCR and VCRWest Northamptonshire</t>
  </si>
  <si>
    <t>Childcare on non-domestic premisesVCR OnlyLeicester</t>
  </si>
  <si>
    <t>All provisionVCR OnlyYork</t>
  </si>
  <si>
    <t>Childcare on non-domestic premisesVCR OnlySouth West total</t>
  </si>
  <si>
    <t>Childcare on non-domestic premisesEYR, CCR and VCRCornwall</t>
  </si>
  <si>
    <t>Childcare on non-domestic premisesEYR onlyLincolnshire</t>
  </si>
  <si>
    <t>Childcare on non-domestic premisesEYR onlyHartlepool</t>
  </si>
  <si>
    <t>Childcare on domestic premisesAll providersOxfordshire</t>
  </si>
  <si>
    <t>Childcare on domestic premisesEYR, CCR and VCRDorset</t>
  </si>
  <si>
    <t>Childcare on domestic premisesAll providersCroydon</t>
  </si>
  <si>
    <t>All provisionEYR and CCRBradford</t>
  </si>
  <si>
    <t>Home childcarerAll providersEnfield</t>
  </si>
  <si>
    <t>Childcare on non-domestic premisesEYR and CCRWindsor and Maidenhead</t>
  </si>
  <si>
    <t>ChildminderEYR, CCR and VCREast of England total</t>
  </si>
  <si>
    <t>ChildminderEYR and CCRWandsworth</t>
  </si>
  <si>
    <t>All provisionEYR onlyOxfordshire</t>
  </si>
  <si>
    <t>All provisionCCR OnlyEast Midlands total</t>
  </si>
  <si>
    <t>Childcare on non-domestic premisesEYR, CCR and VCRBrighton and Hove</t>
  </si>
  <si>
    <t>Home childcarerVCR OnlyRedbridge</t>
  </si>
  <si>
    <t>Childcare on non-domestic premisesVCR OnlyDurham</t>
  </si>
  <si>
    <t>All provisionAll providersEaling</t>
  </si>
  <si>
    <t>All provisionEYR, CCR and VCRWestmorland and Furness</t>
  </si>
  <si>
    <t>ChildminderEYR onlyNewham</t>
  </si>
  <si>
    <t>Childcare on non-domestic premisesEYR onlyGloucestershire</t>
  </si>
  <si>
    <t>All provisionEYR onlySouth Tyneside</t>
  </si>
  <si>
    <t>ChildminderEYR and CCRCamden</t>
  </si>
  <si>
    <t>All provisionEYR onlySheffield</t>
  </si>
  <si>
    <t>All provisionAll providersDoncaster</t>
  </si>
  <si>
    <t>ChildminderVCR OnlyLincolnshire</t>
  </si>
  <si>
    <t>All provisionEYR and CCRLondon total</t>
  </si>
  <si>
    <t>Childcare on non-domestic premisesCCR OnlyCroydon</t>
  </si>
  <si>
    <t>ChildminderCCR and VCRPlymouth</t>
  </si>
  <si>
    <t>Childcare on domestic premisesEYR and CCRWest Sussex</t>
  </si>
  <si>
    <t>Childcare on non-domestic premisesVCR OnlyNewcastle upon Tyne</t>
  </si>
  <si>
    <t>All provisionEYR and CCRRochdale</t>
  </si>
  <si>
    <t>All provisionEYR and CCRSouth Gloucestershire</t>
  </si>
  <si>
    <t>All provisionCCR and VCRBlackpool</t>
  </si>
  <si>
    <t>Home childcarerVCR OnlySurrey</t>
  </si>
  <si>
    <t>Home childcarerAll providersBedford</t>
  </si>
  <si>
    <t>All provisionEYR, CCR and VCRBath and North East Somerset</t>
  </si>
  <si>
    <t>Childcare on non-domestic premisesAll providersWarwickshire</t>
  </si>
  <si>
    <t>ChildminderCCR and VCRCalderdale</t>
  </si>
  <si>
    <t>Childcare on non-domestic premisesAll providersBedford</t>
  </si>
  <si>
    <t>ChildminderVCR OnlyCamden</t>
  </si>
  <si>
    <t>Home childcarerVCR OnlyDoncaster</t>
  </si>
  <si>
    <t>Home childcarerAll providersStockton-on-Tees</t>
  </si>
  <si>
    <t>All provisionEYR onlyRotherham</t>
  </si>
  <si>
    <t>Home childcarerAll providersWiltshire</t>
  </si>
  <si>
    <t>Home childcarerAll providersSunderland</t>
  </si>
  <si>
    <t>All provisionCCR and VCRRutland</t>
  </si>
  <si>
    <t>Childcare on non-domestic premisesVCR OnlyDoncaster</t>
  </si>
  <si>
    <t>ChildminderCCR and VCRHalton</t>
  </si>
  <si>
    <t>All provisionCCR and VCRWindsor and Maidenhead</t>
  </si>
  <si>
    <t>Home childcarerVCR OnlyWindsor and Maidenhead</t>
  </si>
  <si>
    <t>All provisionCCR and VCRKnowsley</t>
  </si>
  <si>
    <t>All provisionEYR and CCRSouthwark</t>
  </si>
  <si>
    <t>All provisionEYR and CCRDevon</t>
  </si>
  <si>
    <t>Childcare on non-domestic premisesAll providersEnfield</t>
  </si>
  <si>
    <t>Childcare on non-domestic premisesEYR onlyHavering</t>
  </si>
  <si>
    <t>Home childcarerAll providersWandsworth</t>
  </si>
  <si>
    <t>Childcare on domestic premisesEYR, CCR and VCRWest Midlands total</t>
  </si>
  <si>
    <t>Childcare on non-domestic premisesAll providersNorth Somerset</t>
  </si>
  <si>
    <t>ChildminderCCR and VCRWindsor and Maidenhead</t>
  </si>
  <si>
    <t>All provisionCCR OnlySutton</t>
  </si>
  <si>
    <t>All provisionAll providersWorcestershire</t>
  </si>
  <si>
    <t>All provisionVCR OnlyTelford and Wrekin</t>
  </si>
  <si>
    <t>All provisionCCR OnlyNorth East total</t>
  </si>
  <si>
    <t>ChildminderAll providersHounslow</t>
  </si>
  <si>
    <t>All provisionEYR, CCR and VCRSefton</t>
  </si>
  <si>
    <t>Childcare on non-domestic premisesAll providersRedcar and Cleveland</t>
  </si>
  <si>
    <t>ChildminderEYR and CCRGloucestershire</t>
  </si>
  <si>
    <t>Childcare on domestic premisesAll providersMerton</t>
  </si>
  <si>
    <t>Home childcarerAll providersKingston upon Hull</t>
  </si>
  <si>
    <t>Childcare on non-domestic premisesEYR and CCRNorth East total</t>
  </si>
  <si>
    <t>Home childcarerVCR OnlyBrent</t>
  </si>
  <si>
    <t>All provisionEYR, CCR and VCRBedford</t>
  </si>
  <si>
    <t>Home childcarerVCR OnlyNewcastle upon Tyne</t>
  </si>
  <si>
    <t>All provisionEYR and CCRWestminster</t>
  </si>
  <si>
    <t>Childcare on non-domestic premisesEYR onlySouth West total</t>
  </si>
  <si>
    <t>Home childcarerVCR OnlyCalderdale</t>
  </si>
  <si>
    <t>ChildminderEYR onlyOxfordshire</t>
  </si>
  <si>
    <t>All provisionEYR onlyHammersmith and Fulham</t>
  </si>
  <si>
    <t>ChildminderCCR and VCRCheshire East</t>
  </si>
  <si>
    <t>ChildminderCCR OnlyKirklees</t>
  </si>
  <si>
    <t>Childcare on non-domestic premisesAll providersHalton</t>
  </si>
  <si>
    <t>Childcare on non-domestic premisesCCR and VCRStaffordshire</t>
  </si>
  <si>
    <t>Childcare on non-domestic premisesEYR, CCR and VCRManchester</t>
  </si>
  <si>
    <t>ChildminderCCR and VCRNorth West total</t>
  </si>
  <si>
    <t>ChildminderVCR OnlyNorthumberland</t>
  </si>
  <si>
    <t>Childcare on domestic premisesEYR, CCR and VCRWestmorland and Furness</t>
  </si>
  <si>
    <t>All provisionAll providersCumberland</t>
  </si>
  <si>
    <t>Childcare on non-domestic premisesEYR and CCRNorth Tyneside</t>
  </si>
  <si>
    <t>Childcare on non-domestic premisesEYR and VCRHartlepool</t>
  </si>
  <si>
    <t>ChildminderAll providersNot Recorded</t>
  </si>
  <si>
    <t>All provisionCCR and VCRNorth East Lincolnshire</t>
  </si>
  <si>
    <t>All provisionAll providersRedbridge</t>
  </si>
  <si>
    <t>All provisionEYR, CCR and VCRHammersmith and Fulham</t>
  </si>
  <si>
    <t>All provisionEYR and CCRBexley</t>
  </si>
  <si>
    <t>ChildminderAll providersDurham</t>
  </si>
  <si>
    <t>Childcare on non-domestic premisesEYR onlyBarking and Dagenham</t>
  </si>
  <si>
    <t>ChildminderEYR and CCRMedway</t>
  </si>
  <si>
    <t>ChildminderEYR and CCRWolverhampton</t>
  </si>
  <si>
    <t>ChildminderEYR and CCRSouth West total</t>
  </si>
  <si>
    <t>All provisionEYR and CCRMedway</t>
  </si>
  <si>
    <t>Childcare on non-domestic premisesEYR onlyBristol</t>
  </si>
  <si>
    <t>ChildminderEYR and CCRCheshire West and Chester</t>
  </si>
  <si>
    <t>Childcare on non-domestic premisesAll providersNorth Tyneside</t>
  </si>
  <si>
    <t>All provisionAll providersCroydon</t>
  </si>
  <si>
    <t>Childcare on non-domestic premisesEYR, CCR and VCRPeterborough</t>
  </si>
  <si>
    <t>ChildminderAll providersNorth West total</t>
  </si>
  <si>
    <t>Home childcarerAll providersDarlington</t>
  </si>
  <si>
    <t>Childcare on non-domestic premisesEYR, CCR and VCRDevon</t>
  </si>
  <si>
    <t>All provisionEYR and VCRSunderland</t>
  </si>
  <si>
    <t>Childcare on non-domestic premisesEYR onlyEast Sussex</t>
  </si>
  <si>
    <t>All provisionEYR, CCR and VCRMerton</t>
  </si>
  <si>
    <t>All provisionEYR and CCRWolverhampton</t>
  </si>
  <si>
    <t>Home childcarerVCR OnlySt Helens</t>
  </si>
  <si>
    <t>Childcare on domestic premisesAll providersNorth Lincolnshire</t>
  </si>
  <si>
    <t>All provisionAll providersWest Northamptonshire</t>
  </si>
  <si>
    <t>Childcare on non-domestic premisesEYR and CCRRochdale</t>
  </si>
  <si>
    <t>All provisionCCR and VCRNorfolk</t>
  </si>
  <si>
    <t>All provisionEYR and VCREast Midlands total</t>
  </si>
  <si>
    <t>Childcare on non-domestic premisesAll providersMedway</t>
  </si>
  <si>
    <t>All provisionEYR and VCRBournemouth, Christchurch &amp; Poole</t>
  </si>
  <si>
    <t>All provisionEYR, CCR and VCRSunderland</t>
  </si>
  <si>
    <t>All provisionCCR and VCRYork</t>
  </si>
  <si>
    <t>All provisionEYR and CCRWandsworth</t>
  </si>
  <si>
    <t>All provisionAll providersRochdale</t>
  </si>
  <si>
    <t>All provisionEYR and CCRNorth Lincolnshire</t>
  </si>
  <si>
    <t>Childcare on non-domestic premisesVCR OnlyShropshire</t>
  </si>
  <si>
    <t>Childcare on non-domestic premisesEYR, CCR and VCRLancashire</t>
  </si>
  <si>
    <t>Childcare on domestic premisesEYR onlyNorth West total</t>
  </si>
  <si>
    <t>All provisionEYR onlyWolverhampton</t>
  </si>
  <si>
    <t>ChildminderAll providersNorth Yorkshire</t>
  </si>
  <si>
    <t>Childcare on non-domestic premisesVCR OnlyOldham</t>
  </si>
  <si>
    <t>ChildminderCCR and VCRHarrow</t>
  </si>
  <si>
    <t>All provisionEYR onlyWaltham Forest</t>
  </si>
  <si>
    <t>Childcare on non-domestic premisesEYR, CCR and VCRGateshead</t>
  </si>
  <si>
    <t>Childcare on non-domestic premisesEYR onlyEnfield</t>
  </si>
  <si>
    <t>All provisionEYR, CCR and VCRWaltham Forest</t>
  </si>
  <si>
    <t>All provisionVCR OnlyBury</t>
  </si>
  <si>
    <t>Childcare on non-domestic premisesEYR and CCRLiverpool</t>
  </si>
  <si>
    <t>ChildminderCCR and VCRLiverpool</t>
  </si>
  <si>
    <t>ChildminderEYR onlyYork</t>
  </si>
  <si>
    <t>Childcare on non-domestic premisesEYR and CCRLondon total</t>
  </si>
  <si>
    <t>All provisionCCR and VCRWalsall</t>
  </si>
  <si>
    <t>Childcare on non-domestic premisesCCR OnlyLondon total</t>
  </si>
  <si>
    <t>Childcare on non-domestic premisesEYR, CCR and VCRNorfolk</t>
  </si>
  <si>
    <t>Childcare on non-domestic premisesCCR and VCRDoncaster</t>
  </si>
  <si>
    <t>Home childcarerAll providersCity of London</t>
  </si>
  <si>
    <t>All provisionCCR OnlyNewham</t>
  </si>
  <si>
    <t>All provisionEYR onlySouthend on Sea</t>
  </si>
  <si>
    <t>Childcare on non-domestic premisesEYR and CCRHavering</t>
  </si>
  <si>
    <t>Childcare on non-domestic premisesAll providersBath and North East Somerset</t>
  </si>
  <si>
    <t>All provisionEYR and CCRPeterborough</t>
  </si>
  <si>
    <t>ChildminderEYR and CCRSefton</t>
  </si>
  <si>
    <t>Childcare on domestic premisesAll providersBradford</t>
  </si>
  <si>
    <t>ChildminderEYR and CCRSomerset</t>
  </si>
  <si>
    <t>All provisionEYR and CCRPlymouth</t>
  </si>
  <si>
    <t>ChildminderVCR OnlySurrey</t>
  </si>
  <si>
    <t>Home childcarerAll providersWakefield</t>
  </si>
  <si>
    <t>Childcare on non-domestic premisesEYR and CCRMiddlesbrough</t>
  </si>
  <si>
    <t>ChildminderEYR, CCR and VCRSunderland</t>
  </si>
  <si>
    <t>All provisionEYR and CCRDarlington</t>
  </si>
  <si>
    <t>ChildminderEYR, CCR and VCRWaltham Forest</t>
  </si>
  <si>
    <t>Childcare on non-domestic premisesCCR OnlyYorkshire and The Humber total</t>
  </si>
  <si>
    <t>All provisionAll providersNorth Somerset</t>
  </si>
  <si>
    <t>Childcare on non-domestic premisesEYR and CCRDevon</t>
  </si>
  <si>
    <t>Childcare on domestic premisesEYR, CCR and VCRCornwall</t>
  </si>
  <si>
    <t>ChildminderCCR OnlyLewisham</t>
  </si>
  <si>
    <t>All provisionEYR onlyBuckinghamshire</t>
  </si>
  <si>
    <t>All provisionCCR and VCRKensington and Chelsea</t>
  </si>
  <si>
    <t>Home childcarerAll providersDurham</t>
  </si>
  <si>
    <t>All provisionEYR and CCRCoventry</t>
  </si>
  <si>
    <t>ChildminderCCR and VCRSouth East total</t>
  </si>
  <si>
    <t>Home childcarerAll providersSefton</t>
  </si>
  <si>
    <t>Childcare on non-domestic premisesCCR and VCRNorth West total</t>
  </si>
  <si>
    <t>Childcare on non-domestic premisesEYR and CCRBury</t>
  </si>
  <si>
    <t>Childcare on non-domestic premisesEYR and CCRSolihull</t>
  </si>
  <si>
    <t>Childcare on non-domestic premisesEYR onlyLuton</t>
  </si>
  <si>
    <t>All provisionCCR and VCREast Midlands total</t>
  </si>
  <si>
    <t>Childcare on domestic premisesEYR onlyMerton</t>
  </si>
  <si>
    <t>Childcare on non-domestic premisesCCR and VCRHertfordshire</t>
  </si>
  <si>
    <t>ChildminderCCR and VCRSolihull</t>
  </si>
  <si>
    <t>ChildminderCCR and VCRYork</t>
  </si>
  <si>
    <t>All provisionEYR, CCR and VCRBexley</t>
  </si>
  <si>
    <t>ChildminderCCR OnlyEast Midlands total</t>
  </si>
  <si>
    <t>Home childcarerVCR OnlyShropshire</t>
  </si>
  <si>
    <t>Childcare on non-domestic premisesEYR and VCRSurrey</t>
  </si>
  <si>
    <t>All provisionEYR onlyHartlepool</t>
  </si>
  <si>
    <t>Childcare on non-domestic premisesAll providersWirral</t>
  </si>
  <si>
    <t>All provisionEYR, CCR and VCRWokingham</t>
  </si>
  <si>
    <t>Childcare on domestic premisesEYR, CCR and VCRMiddlesbrough</t>
  </si>
  <si>
    <t>ChildminderEYR, CCR and VCRSouth Gloucestershire</t>
  </si>
  <si>
    <t>Childcare on non-domestic premisesEYR onlyStockton-on-Tees</t>
  </si>
  <si>
    <t>ChildminderAll providersStockport</t>
  </si>
  <si>
    <t>All provisionEYR, CCR and VCRWolverhampton</t>
  </si>
  <si>
    <t>All provisionVCR OnlyHillingdon</t>
  </si>
  <si>
    <t>All provisionAll providersBarnsley</t>
  </si>
  <si>
    <t>All provisionEYR and CCRCroydon</t>
  </si>
  <si>
    <t>All provisionEYR, CCR and VCRDevon</t>
  </si>
  <si>
    <t>ChildminderEYR, CCR and VCRReading</t>
  </si>
  <si>
    <t>All provisionVCR OnlySouth East total</t>
  </si>
  <si>
    <t>ChildminderEYR and CCRSunderland</t>
  </si>
  <si>
    <t>ChildminderEYR onlyReading</t>
  </si>
  <si>
    <t>Childcare on non-domestic premisesEYR, CCR and VCRSolihull</t>
  </si>
  <si>
    <t>ChildminderCCR OnlyHillingdon</t>
  </si>
  <si>
    <t>All provisionEYR onlyWestminster</t>
  </si>
  <si>
    <t>All provisionVCR OnlySwindon</t>
  </si>
  <si>
    <t>Childcare on domestic premisesAll providersSouth West total</t>
  </si>
  <si>
    <t>ChildminderEYR and CCRWestminster</t>
  </si>
  <si>
    <t>ChildminderVCR OnlyLambeth</t>
  </si>
  <si>
    <t>Home childcarerAll providersRichmond upon Thames</t>
  </si>
  <si>
    <t>All provisionVCR OnlyLuton</t>
  </si>
  <si>
    <t>Childcare on non-domestic premisesEYR and CCRHartlepool</t>
  </si>
  <si>
    <t>All provisionEYR and CCRHammersmith and Fulham</t>
  </si>
  <si>
    <t>Childcare on non-domestic premisesCCR and VCRTorbay</t>
  </si>
  <si>
    <t>ChildminderCCR and VCRLambeth</t>
  </si>
  <si>
    <t>Childcare on non-domestic premisesEYR onlyLancashire</t>
  </si>
  <si>
    <t>ChildminderAll providersEast of England total</t>
  </si>
  <si>
    <t>All provisionEYR and VCRWestminster</t>
  </si>
  <si>
    <t>All provisionAll providersNot Recorded total</t>
  </si>
  <si>
    <t>Childcare on non-domestic premisesCCR and VCRBradford</t>
  </si>
  <si>
    <t>Childcare on non-domestic premisesVCR OnlyBarnsley</t>
  </si>
  <si>
    <t>All provisionEYR and CCRCambridgeshire</t>
  </si>
  <si>
    <t>ChildminderEYR onlyDoncaster</t>
  </si>
  <si>
    <t>Childcare on domestic premisesAll providersDudley</t>
  </si>
  <si>
    <t>Home childcarerVCR OnlyTameside</t>
  </si>
  <si>
    <t>ChildminderEYR onlySouthend on Sea</t>
  </si>
  <si>
    <t>All provisionCCR and VCRWest Berkshire</t>
  </si>
  <si>
    <t>All provisionEYR and CCRGloucestershire</t>
  </si>
  <si>
    <t>Home childcarerVCR OnlyStockport</t>
  </si>
  <si>
    <t>ChildminderEYR, CCR and VCRHavering</t>
  </si>
  <si>
    <t>All provisionEYR, CCR and VCRMedway</t>
  </si>
  <si>
    <t>All provisionEYR onlyCornwall</t>
  </si>
  <si>
    <t>All provisionEYR onlyHerefordshire</t>
  </si>
  <si>
    <t>Home childcarerVCR OnlyStoke-on-Trent</t>
  </si>
  <si>
    <t>ChildminderEYR and CCRSouthend on Sea</t>
  </si>
  <si>
    <t>All provisionCCR and VCRManchester</t>
  </si>
  <si>
    <t>Childcare on non-domestic premisesCCR and VCRMerton</t>
  </si>
  <si>
    <t>Childcare on domestic premisesEYR, CCR and VCRCheshire West and Chester</t>
  </si>
  <si>
    <t>All provisionCCR and VCRWakefield</t>
  </si>
  <si>
    <t>ChildminderEYR onlyRochdale</t>
  </si>
  <si>
    <t>Childcare on non-domestic premisesEYR, CCR and VCRSouth East total</t>
  </si>
  <si>
    <t>Childcare on non-domestic premisesEYR and CCREast Midlands total</t>
  </si>
  <si>
    <t>Childcare on domestic premisesEYR, CCR and VCRKent</t>
  </si>
  <si>
    <t>ChildminderVCR OnlyBury</t>
  </si>
  <si>
    <t>ChildminderAll providersBarnsley</t>
  </si>
  <si>
    <t>All provisionEYR and CCRWarwickshire</t>
  </si>
  <si>
    <t>ChildminderAll providersTameside</t>
  </si>
  <si>
    <t>ChildminderEYR, CCR and VCRSouthwark</t>
  </si>
  <si>
    <t>All provisionEYR, CCR and VCRWiltshire</t>
  </si>
  <si>
    <t>ChildminderEYR onlySouth Gloucestershire</t>
  </si>
  <si>
    <t>Childcare on non-domestic premisesEYR and CCRWalsall</t>
  </si>
  <si>
    <t>Childcare on non-domestic premisesAll providersRichmond upon Thames</t>
  </si>
  <si>
    <t>ChildminderEYR and CCRSlough</t>
  </si>
  <si>
    <t>Childcare on non-domestic premisesEYR, CCR and VCRKensington and Chelsea</t>
  </si>
  <si>
    <t>ChildminderCCR and VCRSalford</t>
  </si>
  <si>
    <t>Childcare on non-domestic premisesCCR and VCRLancashire</t>
  </si>
  <si>
    <t>ChildminderEYR, CCR and VCRRochdale</t>
  </si>
  <si>
    <t>All provisionEYR, CCR and VCRBournemouth, Christchurch &amp; Poole</t>
  </si>
  <si>
    <t>Childcare on non-domestic premisesCCR OnlyWest Northamptonshire</t>
  </si>
  <si>
    <t>ChildminderEYR onlyHartlepool</t>
  </si>
  <si>
    <t>ChildminderEYR onlyIslington</t>
  </si>
  <si>
    <t>Childcare on non-domestic premisesVCR OnlyTower Hamlets</t>
  </si>
  <si>
    <t>All provisionAll providersWarrington</t>
  </si>
  <si>
    <t>Childcare on non-domestic premisesCCR and VCRCornwall</t>
  </si>
  <si>
    <t>All provisionVCR OnlyLancashire</t>
  </si>
  <si>
    <t>Childcare on non-domestic premisesEYR and CCRLambeth</t>
  </si>
  <si>
    <t>Childcare on non-domestic premisesEYR, CCR and VCRTrafford</t>
  </si>
  <si>
    <t>All provisionCCR and VCRBarnet</t>
  </si>
  <si>
    <t>Childcare on non-domestic premisesAll providersCity of London</t>
  </si>
  <si>
    <t>Home childcarerAll providersEast Sussex</t>
  </si>
  <si>
    <t>All provisionEYR, CCR and VCRNot Recorded</t>
  </si>
  <si>
    <t>Childcare on non-domestic premisesEYR and CCRCheshire West and Chester</t>
  </si>
  <si>
    <t>Childcare on non-domestic premisesVCR OnlyNorth Northamptonshire</t>
  </si>
  <si>
    <t>All provisionCCR OnlyWindsor and Maidenhead</t>
  </si>
  <si>
    <t>ChildminderEYR, CCR and VCRHackney</t>
  </si>
  <si>
    <t>ChildminderEYR, CCR and VCRHartlepool</t>
  </si>
  <si>
    <t>All provisionCCR and VCRSolihull</t>
  </si>
  <si>
    <t>All provisionEYR onlyYorkshire and The Humber total</t>
  </si>
  <si>
    <t>Home childcarerAll providersBexley</t>
  </si>
  <si>
    <t>Childcare on non-domestic premisesEYR onlyWarrington</t>
  </si>
  <si>
    <t>ChildminderAll providersHaringey</t>
  </si>
  <si>
    <t>All provisionEYR onlySuffolk</t>
  </si>
  <si>
    <t>All provisionEYR, CCR and VCRSouthwark</t>
  </si>
  <si>
    <t>All provisionVCR OnlyKensington and Chelsea</t>
  </si>
  <si>
    <t>Home childcarerVCR OnlyNorthumberland</t>
  </si>
  <si>
    <t>ChildminderCCR and VCRKensington and Chelsea</t>
  </si>
  <si>
    <t>Childcare on domestic premisesAll providersIsle of Wight</t>
  </si>
  <si>
    <t>All provisionEYR, CCR and VCRWest Midlands total</t>
  </si>
  <si>
    <t>All provisionEYR and CCRHalton</t>
  </si>
  <si>
    <t>ChildminderEYR onlyHarrow</t>
  </si>
  <si>
    <t>Home childcarerVCR OnlyLeicester</t>
  </si>
  <si>
    <t>All provisionEYR and VCRWest Berkshire</t>
  </si>
  <si>
    <t>All provisionEYR, CCR and VCRKingston upon Hull</t>
  </si>
  <si>
    <t>Home childcarerAll providersCumberland</t>
  </si>
  <si>
    <t>All provisionEYR and VCRSuffolk</t>
  </si>
  <si>
    <t>Childcare on non-domestic premisesEYR and CCRHackney</t>
  </si>
  <si>
    <t>Home childcarerAll providersDorset</t>
  </si>
  <si>
    <t>ChildminderAll providersDerby</t>
  </si>
  <si>
    <t>Childcare on non-domestic premisesAll providersDurham</t>
  </si>
  <si>
    <t>Childcare on non-domestic premisesEYR and CCRKensington and Chelsea</t>
  </si>
  <si>
    <t>Childcare on non-domestic premisesEYR onlyBradford</t>
  </si>
  <si>
    <t>All provisionEYR onlyThurrock</t>
  </si>
  <si>
    <t>Childcare on domestic premisesEYR, CCR and VCRManchester</t>
  </si>
  <si>
    <t>ChildminderVCR OnlySt Helens</t>
  </si>
  <si>
    <t>ChildminderCCR and VCRWest Northamptonshire</t>
  </si>
  <si>
    <t>ChildminderEYR, CCR and VCRSouthend on Sea</t>
  </si>
  <si>
    <t>Childcare on non-domestic premisesVCR OnlyStoke-on-Trent</t>
  </si>
  <si>
    <t>ChildminderEYR, CCR and VCRYorkshire and The Humber total</t>
  </si>
  <si>
    <t>Home childcarerAll providersSomerset</t>
  </si>
  <si>
    <t>ChildminderEYR and CCRWiltshire</t>
  </si>
  <si>
    <t>Childcare on non-domestic premisesCCR OnlyHackney</t>
  </si>
  <si>
    <t>Childcare on domestic premisesAll providersStockport</t>
  </si>
  <si>
    <t>All provisionCCR OnlyAll England total</t>
  </si>
  <si>
    <t>All provisionCCR and VCRMilton Keynes</t>
  </si>
  <si>
    <t>All provisionCCR and VCRDerbyshire</t>
  </si>
  <si>
    <t>Childcare on domestic premisesAll providersRichmond upon Thames</t>
  </si>
  <si>
    <t>All provisionEYR, CCR and VCRHackney</t>
  </si>
  <si>
    <t>Home childcarerVCR OnlyLincolnshire</t>
  </si>
  <si>
    <t>All provisionVCR OnlySolihull</t>
  </si>
  <si>
    <t>ChildminderCCR and VCRWalsall</t>
  </si>
  <si>
    <t>All provisionEYR and CCREssex</t>
  </si>
  <si>
    <t>ChildminderCCR and VCRDerbyshire</t>
  </si>
  <si>
    <t>Childcare on non-domestic premisesEYR, CCR and VCRBury</t>
  </si>
  <si>
    <t>Home childcarerVCR OnlyHertfordshire</t>
  </si>
  <si>
    <t>All provisionCCR and VCRPortsmouth</t>
  </si>
  <si>
    <t>Childcare on non-domestic premisesVCR OnlyHertfordshire</t>
  </si>
  <si>
    <t>Childcare on non-domestic premisesAll providersBexley</t>
  </si>
  <si>
    <t>All provisionEYR, CCR and VCRSouthend on Sea</t>
  </si>
  <si>
    <t>All provisionEYR onlyReading</t>
  </si>
  <si>
    <t>Childcare on domestic premisesAll providersBexley</t>
  </si>
  <si>
    <t>Childcare on non-domestic premisesVCR OnlyWorcestershire</t>
  </si>
  <si>
    <t>Childcare on non-domestic premisesCCR and VCRNorth Northamptonshire</t>
  </si>
  <si>
    <t>All provisionAll providersIslington</t>
  </si>
  <si>
    <t>ChildminderEYR, CCR and VCRWestminster</t>
  </si>
  <si>
    <t>All provisionAll providersHartlepool</t>
  </si>
  <si>
    <t>ChildminderEYR, CCR and VCRWolverhampton</t>
  </si>
  <si>
    <t>All provisionCCR OnlyHaringey</t>
  </si>
  <si>
    <t>Childcare on non-domestic premisesEYR and CCRKent</t>
  </si>
  <si>
    <t>All provisionEYR, CCR and VCRReading</t>
  </si>
  <si>
    <t>ChildminderEYR, CCR and VCRSuffolk</t>
  </si>
  <si>
    <t>All provisionEYR onlySomerset</t>
  </si>
  <si>
    <t>All provisionEYR and CCRSlough</t>
  </si>
  <si>
    <t>All provisionEYR onlyHarrow</t>
  </si>
  <si>
    <t>All provisionCCR and VCRSalford</t>
  </si>
  <si>
    <t>All provisionEYR onlyNorth Lincolnshire</t>
  </si>
  <si>
    <t>All provisionEYR onlySouth Gloucestershire</t>
  </si>
  <si>
    <t>All provisionEYR and VCRYorkshire and The Humber total</t>
  </si>
  <si>
    <t>All provisionVCR OnlyRutland</t>
  </si>
  <si>
    <t>Childcare on non-domestic premisesVCR OnlyIsle of Wight</t>
  </si>
  <si>
    <t>Childcare on non-domestic premisesCCR and VCRRutland</t>
  </si>
  <si>
    <t>ChildminderAll providersTower Hamlets</t>
  </si>
  <si>
    <t>ChildminderEYR, CCR and VCRLondon total</t>
  </si>
  <si>
    <t>Childcare on non-domestic premisesVCR OnlyHaringey</t>
  </si>
  <si>
    <t>Childcare on non-domestic premisesCCR OnlySouth Gloucestershire</t>
  </si>
  <si>
    <t>Childcare on non-domestic premisesEYR and CCRHerefordshire</t>
  </si>
  <si>
    <t>Home childcarerAll providersBracknell Forest</t>
  </si>
  <si>
    <t>ChildminderAll providersIsles of Scilly</t>
  </si>
  <si>
    <t>ChildminderEYR and CCRBromley</t>
  </si>
  <si>
    <t>ChildminderAll providersOxfordshire</t>
  </si>
  <si>
    <t>All provisionCCR and VCREast Riding of Yorkshire</t>
  </si>
  <si>
    <t>Childcare on non-domestic premisesEYR and CCRSalford</t>
  </si>
  <si>
    <t>ChildminderCCR and VCRIslington</t>
  </si>
  <si>
    <t>Childcare on domestic premisesAll providersEast Sussex</t>
  </si>
  <si>
    <t>All provisionEYR onlySouthwark</t>
  </si>
  <si>
    <t>ChildminderCCR and VCRNorth Somerset</t>
  </si>
  <si>
    <t>ChildminderCCR OnlyEaling</t>
  </si>
  <si>
    <t>All provisionEYR, CCR and VCRRichmond upon Thames</t>
  </si>
  <si>
    <t>All provisionEYR, CCR and VCRLondon total</t>
  </si>
  <si>
    <t>All provisionCCR OnlyTameside</t>
  </si>
  <si>
    <t>All provisionEYR, CCR and VCRManchester</t>
  </si>
  <si>
    <t>ChildminderEYR onlyBournemouth, Christchurch &amp; Poole</t>
  </si>
  <si>
    <t>ChildminderEYR and CCRWarwickshire</t>
  </si>
  <si>
    <t>Childcare on non-domestic premisesEYR and CCRNorth Somerset</t>
  </si>
  <si>
    <t>Home childcarerVCR OnlyStaffordshire</t>
  </si>
  <si>
    <t>All provisionAll providersRotherham</t>
  </si>
  <si>
    <t>Childcare on non-domestic premisesEYR and CCRKirklees</t>
  </si>
  <si>
    <t>Childcare on non-domestic premisesEYR and CCRDerbyshire</t>
  </si>
  <si>
    <t>Home childcarerVCR OnlyCambridgeshire</t>
  </si>
  <si>
    <t>All provisionCCR and VCRHackney</t>
  </si>
  <si>
    <t>ChildminderCCR OnlyBromley</t>
  </si>
  <si>
    <t>Home childcarerVCR OnlyPeterborough</t>
  </si>
  <si>
    <t>ChildminderEYR onlyWest Berkshire</t>
  </si>
  <si>
    <t>ChildminderEYR, CCR and VCRBournemouth, Christchurch &amp; Poole</t>
  </si>
  <si>
    <t>Childcare on non-domestic premisesAll providersBristol</t>
  </si>
  <si>
    <t>All provisionEYR onlyBournemouth, Christchurch &amp; Poole</t>
  </si>
  <si>
    <t>Childcare on non-domestic premisesAll providersBarking and Dagenham</t>
  </si>
  <si>
    <t>Childcare on non-domestic premisesVCR OnlyStaffordshire</t>
  </si>
  <si>
    <t>ChildminderEYR onlyCornwall</t>
  </si>
  <si>
    <t>All provisionCCR and VCRTelford and Wrekin</t>
  </si>
  <si>
    <t>All provisionEYR onlyWest Berkshire</t>
  </si>
  <si>
    <t>All provisionCCR OnlyOldham</t>
  </si>
  <si>
    <t>Childcare on non-domestic premisesEYR, CCR and VCRBrent</t>
  </si>
  <si>
    <t>All provisionCCR OnlyCumberland</t>
  </si>
  <si>
    <t>All provisionEYR, CCR and VCRHavering</t>
  </si>
  <si>
    <t>ChildminderEYR, CCR and VCRWiltshire</t>
  </si>
  <si>
    <t>Childcare on non-domestic premisesEYR and CCRSouth East total</t>
  </si>
  <si>
    <t>All provisionAll providersStockport</t>
  </si>
  <si>
    <t>ChildminderEYR, CCR and VCRDevon</t>
  </si>
  <si>
    <t>Childcare on non-domestic premisesAll providersBracknell Forest</t>
  </si>
  <si>
    <t>ChildminderEYR, CCR and VCRPortsmouth</t>
  </si>
  <si>
    <t>All provisionEYR, CCR and VCRWandsworth</t>
  </si>
  <si>
    <t>ChildminderCCR and VCRKent</t>
  </si>
  <si>
    <t>All provisionCCR and VCRHarrow</t>
  </si>
  <si>
    <t>All provisionAll providersRedcar and Cleveland</t>
  </si>
  <si>
    <t>ChildminderEYR and CCRCroydon</t>
  </si>
  <si>
    <t>ChildminderEYR and CCRHampshire</t>
  </si>
  <si>
    <t>Childcare on non-domestic premisesEYR, CCR and VCRLuton</t>
  </si>
  <si>
    <t>All provisionEYR onlyKingston upon Hull</t>
  </si>
  <si>
    <t>All provisionEYR and CCRWiltshire</t>
  </si>
  <si>
    <t>Childcare on non-domestic premisesEYR, CCR and VCRBlackpool</t>
  </si>
  <si>
    <t>ChildminderCCR OnlyRedbridge</t>
  </si>
  <si>
    <t>All provisionAll providersNewcastle upon Tyne</t>
  </si>
  <si>
    <t>All provisionEYR onlyWest Sussex</t>
  </si>
  <si>
    <t>Childcare on non-domestic premisesVCR OnlySutton</t>
  </si>
  <si>
    <t>Childcare on non-domestic premisesCCR and VCRWarrington</t>
  </si>
  <si>
    <t>All provisionEYR and CCRBromley</t>
  </si>
  <si>
    <t>All provisionEYR onlyManchester</t>
  </si>
  <si>
    <t>ChildminderEYR onlyDerbyshire</t>
  </si>
  <si>
    <t>ChildminderVCR OnlyBrighton and Hove</t>
  </si>
  <si>
    <t>Home childcarerVCR OnlyBirmingham</t>
  </si>
  <si>
    <t>ChildminderCCR OnlyNewham</t>
  </si>
  <si>
    <t>All provisionEYR and CCRNewham</t>
  </si>
  <si>
    <t>Home childcarerVCR OnlyGreenwich</t>
  </si>
  <si>
    <t>Childcare on domestic premisesEYR and CCRNorfolk</t>
  </si>
  <si>
    <t>ChildminderEYR, CCR and VCRKingston upon Hull</t>
  </si>
  <si>
    <t>ChildminderEYR onlyYorkshire and The Humber total</t>
  </si>
  <si>
    <t>ChildminderEYR onlyNewcastle upon Tyne</t>
  </si>
  <si>
    <t>Childcare on non-domestic premisesAll providersEast Sussex</t>
  </si>
  <si>
    <t>ChildminderAll providersNorth Northamptonshire</t>
  </si>
  <si>
    <t>All provisionEYR and CCRReading</t>
  </si>
  <si>
    <t>ChildminderCCR and VCRCheshire West and Chester</t>
  </si>
  <si>
    <t>Childcare on non-domestic premisesEYR onlyKensington and Chelsea</t>
  </si>
  <si>
    <t>Childcare on non-domestic premisesCCR and VCROxfordshire</t>
  </si>
  <si>
    <t>All provisionEYR onlyKirklees</t>
  </si>
  <si>
    <t>Childcare on non-domestic premisesCCR OnlyPortsmouth</t>
  </si>
  <si>
    <t>Childcare on non-domestic premisesCCR and VCRSt Helens</t>
  </si>
  <si>
    <t>Childcare on domestic premisesEYR and CCRHavering</t>
  </si>
  <si>
    <t>ChildminderEYR and CCRYorkshire and The Humber total</t>
  </si>
  <si>
    <t>Childcare on non-domestic premisesVCR OnlyTameside</t>
  </si>
  <si>
    <t>Childcare on domestic premisesEYR, CCR and VCRNorth Somerset</t>
  </si>
  <si>
    <t>ChildminderEYR and CCREaling</t>
  </si>
  <si>
    <t>All provisionAll providersCornwall</t>
  </si>
  <si>
    <t>ChildminderCCR and VCRWest Berkshire</t>
  </si>
  <si>
    <t>Childcare on non-domestic premisesCCR and VCRNorth Yorkshire</t>
  </si>
  <si>
    <t>All provisionCCR and VCRKent</t>
  </si>
  <si>
    <t>All provisionAll providersEnfield</t>
  </si>
  <si>
    <t>ChildminderAll providersStaffordshire</t>
  </si>
  <si>
    <t>All provisionEYR and CCRNorth Tyneside</t>
  </si>
  <si>
    <t>ChildminderEYR onlyWolverhampton</t>
  </si>
  <si>
    <t>All provisionEYR, CCR and VCRCoventry</t>
  </si>
  <si>
    <t>All provisionEYR and CCRWest Midlands total</t>
  </si>
  <si>
    <t>Childcare on non-domestic premisesEYR onlyEast of England total</t>
  </si>
  <si>
    <t>All provisionVCR OnlyBrent</t>
  </si>
  <si>
    <t>All provisionAll providersNorth Northamptonshire</t>
  </si>
  <si>
    <t>ChildminderEYR and CCRBuckinghamshire</t>
  </si>
  <si>
    <t>Home childcarerAll providersBath and North East Somerset</t>
  </si>
  <si>
    <t>All provisionEYR, CCR and VCRWest Sussex</t>
  </si>
  <si>
    <t>Childcare on domestic premisesAll providersAll England total</t>
  </si>
  <si>
    <t>Childcare on non-domestic premisesCCR and VCRNorth East total</t>
  </si>
  <si>
    <t>Childcare on non-domestic premisesEYR, CCR and VCRSurrey</t>
  </si>
  <si>
    <t>All provisionCCR OnlyLeeds</t>
  </si>
  <si>
    <t>ChildminderEYR and CCRReading</t>
  </si>
  <si>
    <t>All provisionEYR and VCRWest Sussex</t>
  </si>
  <si>
    <t>All provisionEYR, CCR and VCRWestminster</t>
  </si>
  <si>
    <t>ChildminderAll providersWorcestershire</t>
  </si>
  <si>
    <t>Childcare on non-domestic premisesEYR, CCR and VCRKnowsley</t>
  </si>
  <si>
    <t>All provisionAll providersDerby</t>
  </si>
  <si>
    <t>All provisionVCR OnlyNorfolk</t>
  </si>
  <si>
    <t>Home childcarerVCR OnlySutton</t>
  </si>
  <si>
    <t>Childcare on non-domestic premisesEYR onlyBrent</t>
  </si>
  <si>
    <t>All provisionEYR and VCRGloucestershire</t>
  </si>
  <si>
    <t>ChildminderCCR and VCRSouth Tyneside</t>
  </si>
  <si>
    <t>All provisionEYR, CCR and VCRCity of London</t>
  </si>
  <si>
    <t>ChildminderCCR and VCRSouthwark</t>
  </si>
  <si>
    <t>All provisionVCR OnlyNorth Tyneside</t>
  </si>
  <si>
    <t>Childcare on non-domestic premisesEYR, CCR and VCRKingston upon Thames</t>
  </si>
  <si>
    <t>ChildminderEYR and CCRSouthampton</t>
  </si>
  <si>
    <t>Childcare on non-domestic premisesAll providersTelford and Wrekin</t>
  </si>
  <si>
    <t>Childcare on non-domestic premisesAll providersReading</t>
  </si>
  <si>
    <t>Childcare on non-domestic premisesVCR OnlyLambeth</t>
  </si>
  <si>
    <t>ChildminderCCR and VCRWokingham</t>
  </si>
  <si>
    <t>Childcare on non-domestic premisesEYR, CCR and VCRWigan</t>
  </si>
  <si>
    <t>ChildminderEYR, CCR and VCRDarlington</t>
  </si>
  <si>
    <t>ChildminderVCR OnlyHarrow</t>
  </si>
  <si>
    <t>All provisionEYR onlyBexley</t>
  </si>
  <si>
    <t>All provisionEYR onlyCambridgeshire</t>
  </si>
  <si>
    <t>All provisionEYR onlyDarlington</t>
  </si>
  <si>
    <t>Childcare on non-domestic premisesEYR onlyCheshire East</t>
  </si>
  <si>
    <t>ChildminderEYR onlyEast Midlands total</t>
  </si>
  <si>
    <t>Childcare on non-domestic premisesCCR and VCRBarking and Dagenham</t>
  </si>
  <si>
    <t>All provisionEYR and CCRTrafford</t>
  </si>
  <si>
    <t>Childcare on non-domestic premisesVCR OnlyBolton</t>
  </si>
  <si>
    <t>All provisionAll providersHarrow</t>
  </si>
  <si>
    <t>Childcare on non-domestic premisesEYR onlyWest Northamptonshire</t>
  </si>
  <si>
    <t>All provisionVCR OnlyHertfordshire</t>
  </si>
  <si>
    <t>Childcare on domestic premisesEYR and CCRBrent</t>
  </si>
  <si>
    <t>Childcare on domestic premisesEYR onlyBristol</t>
  </si>
  <si>
    <t>Home childcarerAll providersTower Hamlets</t>
  </si>
  <si>
    <t>Home childcarerAll providersHackney</t>
  </si>
  <si>
    <t>Childcare on domestic premisesEYR and VCRLondon total</t>
  </si>
  <si>
    <t>All provisionEYR onlyMedway</t>
  </si>
  <si>
    <t>Childcare on non-domestic premisesVCR OnlyNewham</t>
  </si>
  <si>
    <t>All provisionEYR onlyKingston upon Thames</t>
  </si>
  <si>
    <t>ChildminderEYR onlyCheshire West and Chester</t>
  </si>
  <si>
    <t>ChildminderAll providersEast Riding of Yorkshire</t>
  </si>
  <si>
    <t>All provisionEYR, CCR and VCRBuckinghamshire</t>
  </si>
  <si>
    <t>Childcare on non-domestic premisesEYR, CCR and VCRSunderland</t>
  </si>
  <si>
    <t>Childcare on non-domestic premisesCCR and VCRSouthend on Sea</t>
  </si>
  <si>
    <t>All provisionEYR and CCRStaffordshire</t>
  </si>
  <si>
    <t>All provisionEYR and VCRHartlepool</t>
  </si>
  <si>
    <t>ChildminderEYR and CCRWaltham Forest</t>
  </si>
  <si>
    <t>Childcare on non-domestic premisesVCR OnlySomerset</t>
  </si>
  <si>
    <t>Childcare on non-domestic premisesEYR, CCR and VCRWaltham Forest</t>
  </si>
  <si>
    <t>Childcare on domestic premisesEYR onlyNorfolk</t>
  </si>
  <si>
    <t>Home childcarerVCR OnlyWokingham</t>
  </si>
  <si>
    <t>Childcare on non-domestic premisesVCR OnlyBromley</t>
  </si>
  <si>
    <t>All provisionCCR and VCRNot Recorded total</t>
  </si>
  <si>
    <t>Home childcarerAll providersNorthumberland</t>
  </si>
  <si>
    <t>ChildminderAll providersLuton</t>
  </si>
  <si>
    <t>Home childcarerVCR OnlySouth East total</t>
  </si>
  <si>
    <t>Home childcarerVCR OnlyNottingham</t>
  </si>
  <si>
    <t>Home childcarerAll providersCentral Bedfordshire</t>
  </si>
  <si>
    <t>All provisionCCR and VCRSandwell</t>
  </si>
  <si>
    <t>ChildminderEYR, CCR and VCRStockton-on-Tees</t>
  </si>
  <si>
    <t>Childcare on non-domestic premisesEYR, CCR and VCRStockton-on-Tees</t>
  </si>
  <si>
    <t>Childcare on domestic premisesAll providersNorth East Lincolnshire</t>
  </si>
  <si>
    <t>ChildminderEYR and CCRNewham</t>
  </si>
  <si>
    <t>ChildminderCCR OnlyBuckinghamshire</t>
  </si>
  <si>
    <t>ChildminderEYR, CCR and VCRSalford</t>
  </si>
  <si>
    <t>All provisionEYR, CCR and VCRNorth Somerset</t>
  </si>
  <si>
    <t>ChildminderEYR onlyKent</t>
  </si>
  <si>
    <t>All provisionCCR OnlyBradford</t>
  </si>
  <si>
    <t>All provisionEYR onlyLeicester</t>
  </si>
  <si>
    <t>All provisionCCR and VCRDudley</t>
  </si>
  <si>
    <t>All provisionCCR and VCRSouthampton</t>
  </si>
  <si>
    <t>All provisionAll providersNottinghamshire</t>
  </si>
  <si>
    <t>ChildminderEYR, CCR and VCRSolihull</t>
  </si>
  <si>
    <t>ChildminderCCR and VCRWirral</t>
  </si>
  <si>
    <t>Childcare on non-domestic premisesEYR, CCR and VCRHillingdon</t>
  </si>
  <si>
    <t>ChildminderEYR and CCRBournemouth, Christchurch &amp; Poole</t>
  </si>
  <si>
    <t>Childcare on non-domestic premisesVCR OnlyEast of England total</t>
  </si>
  <si>
    <t>Childcare on non-domestic premisesVCR OnlyIslington</t>
  </si>
  <si>
    <t>ChildminderAll providersDerbyshire</t>
  </si>
  <si>
    <t>Childcare on non-domestic premisesEYR and CCRNorth Lincolnshire</t>
  </si>
  <si>
    <t>Childcare on non-domestic premisesCCR OnlyWest Midlands total</t>
  </si>
  <si>
    <t>All provisionAll providersLiverpool</t>
  </si>
  <si>
    <t>Childcare on non-domestic premisesCCR and VCREast Sussex</t>
  </si>
  <si>
    <t>Childcare on non-domestic premisesCCR and VCRDevon</t>
  </si>
  <si>
    <t>Childcare on domestic premisesEYR, CCR and VCRNorth Lincolnshire</t>
  </si>
  <si>
    <t>Childcare on non-domestic premisesEYR and CCRWestminster</t>
  </si>
  <si>
    <t>Childcare on non-domestic premisesEYR and CCRNorthumberland</t>
  </si>
  <si>
    <t>ChildminderCCR and VCRWarrington</t>
  </si>
  <si>
    <t>ChildminderVCR OnlyEast Midlands total</t>
  </si>
  <si>
    <t>Childcare on non-domestic premisesEYR, CCR and VCRDerbyshire</t>
  </si>
  <si>
    <t>Childcare on non-domestic premisesVCR OnlyDudley</t>
  </si>
  <si>
    <t>All provisionEYR, CCR and VCRMiddlesbrough</t>
  </si>
  <si>
    <t>Childcare on non-domestic premisesVCR OnlyBlackburn with Darwen</t>
  </si>
  <si>
    <t>All provisionCCR and VCRBlackburn with Darwen</t>
  </si>
  <si>
    <t>All provisionAll providersNorth East total</t>
  </si>
  <si>
    <t>All provisionCCR OnlyBromley</t>
  </si>
  <si>
    <t>Childcare on non-domestic premisesEYR onlyHerefordshire</t>
  </si>
  <si>
    <t>Childcare on non-domestic premisesEYR onlyBlackburn with Darwen</t>
  </si>
  <si>
    <t>Childcare on non-domestic premisesCCR and VCRSwindon</t>
  </si>
  <si>
    <t>Childcare on non-domestic premisesCCR and VCRManchester</t>
  </si>
  <si>
    <t>Childcare on non-domestic premisesEYR onlyDudley</t>
  </si>
  <si>
    <t>ChildminderCCR and VCREast of England total</t>
  </si>
  <si>
    <t>ChildminderEYR onlyCoventry</t>
  </si>
  <si>
    <t>ChildminderCCR and VCRTower Hamlets</t>
  </si>
  <si>
    <t>ChildminderVCR OnlyWiltshire</t>
  </si>
  <si>
    <t>ChildminderVCR OnlyBolton</t>
  </si>
  <si>
    <t>Childcare on non-domestic premisesEYR and VCRLewisham</t>
  </si>
  <si>
    <t>Childcare on non-domestic premisesVCR OnlyGateshead</t>
  </si>
  <si>
    <t>Home childcarerVCR OnlyNot Recorded total</t>
  </si>
  <si>
    <t>Childcare on non-domestic premisesAll providersBrighton and Hove</t>
  </si>
  <si>
    <t>All provisionEYR, CCR and VCRIsles of Scilly</t>
  </si>
  <si>
    <t>Childcare on domestic premisesEYR and CCRWest Midlands total</t>
  </si>
  <si>
    <t>ChildminderCCR and VCRSheffield</t>
  </si>
  <si>
    <t>All provisionEYR and CCRStockport</t>
  </si>
  <si>
    <t>Childcare on non-domestic premisesEYR onlyWiltshire</t>
  </si>
  <si>
    <t>Childcare on non-domestic premisesCCR and VCRKnowsley</t>
  </si>
  <si>
    <t>ChildminderCCR OnlyRochdale</t>
  </si>
  <si>
    <t>ChildminderAll providersHertfordshire</t>
  </si>
  <si>
    <t>ChildminderEYR, CCR and VCRKensington and Chelsea</t>
  </si>
  <si>
    <t>Childcare on domestic premisesEYR onlySouth West total</t>
  </si>
  <si>
    <t>Childcare on non-domestic premisesEYR onlyEast Midlands total</t>
  </si>
  <si>
    <t>Childcare on non-domestic premisesEYR and CCRNorfolk</t>
  </si>
  <si>
    <t>ChildminderEYR, CCR and VCRBarnsley</t>
  </si>
  <si>
    <t>Childcare on non-domestic premisesEYR and CCREast Riding of Yorkshire</t>
  </si>
  <si>
    <t>All provisionCCR and VCRWest Sussex</t>
  </si>
  <si>
    <t>Childcare on domestic premisesAll providersMiddlesbrough</t>
  </si>
  <si>
    <t>Childcare on non-domestic premisesEYR and CCRTameside</t>
  </si>
  <si>
    <t>Childcare on non-domestic premisesCCR OnlySurrey</t>
  </si>
  <si>
    <t>All provisionEYR and CCRAll England total</t>
  </si>
  <si>
    <t>Home childcarerAll providersHavering</t>
  </si>
  <si>
    <t>ChildminderEYR, CCR and VCRCambridgeshire</t>
  </si>
  <si>
    <t>Childcare on non-domestic premisesVCR OnlyHerefordshire</t>
  </si>
  <si>
    <t>All provisionAll providersKent</t>
  </si>
  <si>
    <t>ChildminderVCR OnlyBedford</t>
  </si>
  <si>
    <t>All provisionEYR, CCR and VCRYorkshire and The Humber total</t>
  </si>
  <si>
    <t>All provisionEYR, CCR and VCRCheshire West and Chester</t>
  </si>
  <si>
    <t>Childcare on non-domestic premisesEYR and VCRHampshire</t>
  </si>
  <si>
    <t>All provisionCCR and VCRMerton</t>
  </si>
  <si>
    <t>Childcare on non-domestic premisesCCR and VCRBracknell Forest</t>
  </si>
  <si>
    <t>All provisionEYR onlyNorth West total</t>
  </si>
  <si>
    <t>Home childcarerAll providersBromley</t>
  </si>
  <si>
    <t>All provisionCCR OnlyWorcestershire</t>
  </si>
  <si>
    <t>ChildminderCCR OnlyWalsall</t>
  </si>
  <si>
    <t>All provisionCCR and VCRHammersmith and Fulham</t>
  </si>
  <si>
    <t>Childcare on domestic premisesEYR, CCR and VCREast of England total</t>
  </si>
  <si>
    <t>Childcare on non-domestic premisesCCR and VCRCamden</t>
  </si>
  <si>
    <t>Childcare on non-domestic premisesEYR onlyWindsor and Maidenhead</t>
  </si>
  <si>
    <t>Home childcarerVCR OnlyEast Riding of Yorkshire</t>
  </si>
  <si>
    <t>ChildminderEYR onlyLiverpool</t>
  </si>
  <si>
    <t>Home childcarerAll providersLeicester</t>
  </si>
  <si>
    <t>ChildminderEYR and CCRYork</t>
  </si>
  <si>
    <t>All provisionEYR and CCRWest Northamptonshire</t>
  </si>
  <si>
    <t>Home childcarerAll providersWolverhampton</t>
  </si>
  <si>
    <t>ChildminderEYR onlyNorth East total</t>
  </si>
  <si>
    <t>Childcare on non-domestic premisesEYR and CCRSouth West total</t>
  </si>
  <si>
    <t>All provisionEYR onlyCumberland</t>
  </si>
  <si>
    <t>All provisionCCR OnlyEast of England total</t>
  </si>
  <si>
    <t>All provisionAll providersSefton</t>
  </si>
  <si>
    <t>ChildminderVCR OnlyHampshire</t>
  </si>
  <si>
    <t>Childcare on domestic premisesEYR, CCR and VCRYorkshire and The Humber total</t>
  </si>
  <si>
    <t>Childcare on non-domestic premisesEYR onlyRotherham</t>
  </si>
  <si>
    <t>Childcare on non-domestic premisesVCR OnlyHackney</t>
  </si>
  <si>
    <t>Home childcarerAll providersWestminster</t>
  </si>
  <si>
    <t>ChildminderAll providersIslington</t>
  </si>
  <si>
    <t>All provisionCCR OnlyHackney</t>
  </si>
  <si>
    <t>Home childcarerAll providersWorcestershire</t>
  </si>
  <si>
    <t>Home childcarerVCR OnlyTelford and Wrekin</t>
  </si>
  <si>
    <t>ChildminderCCR and VCROxfordshire</t>
  </si>
  <si>
    <t>ChildminderCCR and VCRGateshead</t>
  </si>
  <si>
    <t>ChildminderEYR and CCRWest Sussex</t>
  </si>
  <si>
    <t>Childcare on domestic premisesEYR and CCRRichmond upon Thames</t>
  </si>
  <si>
    <t>All provisionAll providersIsle of Wight</t>
  </si>
  <si>
    <t>Childcare on domestic premisesEYR, CCR and VCRWest Sussex</t>
  </si>
  <si>
    <t>Childcare on non-domestic premisesEYR and VCRSuffolk</t>
  </si>
  <si>
    <t>All provisionVCR OnlyLewisham</t>
  </si>
  <si>
    <t>Childcare on domestic premisesEYR onlySalford</t>
  </si>
  <si>
    <t>Home childcarerAll providersWest Sussex</t>
  </si>
  <si>
    <t>All provisionAll providersLambeth</t>
  </si>
  <si>
    <t>Childcare on non-domestic premisesEYR onlyCentral Bedfordshire</t>
  </si>
  <si>
    <t>All provisionCCR and VCRBury</t>
  </si>
  <si>
    <t>ChildminderAll providersNot Recorded total</t>
  </si>
  <si>
    <t>ChildminderCCR and VCRLeicester</t>
  </si>
  <si>
    <t>Childcare on non-domestic premisesEYR, CCR and VCRDorset</t>
  </si>
  <si>
    <t>Childcare on non-domestic premisesAll providersNot Recorded total</t>
  </si>
  <si>
    <t>All provisionEYR and CCRCalderdale</t>
  </si>
  <si>
    <t>ChildminderAll providersSouth East total</t>
  </si>
  <si>
    <t>Childcare on domestic premisesAll providersCumberland</t>
  </si>
  <si>
    <t>ChildminderEYR onlyWiltshire</t>
  </si>
  <si>
    <t>Childcare on non-domestic premisesAll providersSheffield</t>
  </si>
  <si>
    <t>ChildminderCCR and VCRSouthend on Sea</t>
  </si>
  <si>
    <t>Home childcarerAll providersMilton Keynes</t>
  </si>
  <si>
    <t>ChildminderVCR OnlyNorth East total</t>
  </si>
  <si>
    <t>All provisionCCR OnlySouth Gloucestershire</t>
  </si>
  <si>
    <t>Childcare on non-domestic premisesCCR and VCRSheffield</t>
  </si>
  <si>
    <t>ChildminderAll providersBirmingham</t>
  </si>
  <si>
    <t>Childcare on non-domestic premisesAll providersLondon total</t>
  </si>
  <si>
    <t>Home childcarerAll providersOxfordshire</t>
  </si>
  <si>
    <t>Childcare on domestic premisesAll providersNorth Somerset</t>
  </si>
  <si>
    <t>ChildminderEYR and CCRCentral Bedfordshire</t>
  </si>
  <si>
    <t>ChildminderCCR and VCRBarking and Dagenham</t>
  </si>
  <si>
    <t>All provisionCCR OnlyNorthumberland</t>
  </si>
  <si>
    <t>All provisionCCR OnlySouthwark</t>
  </si>
  <si>
    <t>Home childcarerVCR OnlyLeicestershire</t>
  </si>
  <si>
    <t>ChildminderVCR OnlyBournemouth, Christchurch &amp; Poole</t>
  </si>
  <si>
    <t>Childcare on non-domestic premisesCCR and VCRBrent</t>
  </si>
  <si>
    <t>All provisionEYR and VCROldham</t>
  </si>
  <si>
    <t>ChildminderCCR OnlyYorkshire and The Humber total</t>
  </si>
  <si>
    <t>Childcare on domestic premisesEYR and CCRCheshire East</t>
  </si>
  <si>
    <t>All provisionEYR onlySunderland</t>
  </si>
  <si>
    <t>All provisionEYR, CCR and VCRLincolnshire</t>
  </si>
  <si>
    <t>ChildminderCCR and VCRLondon total</t>
  </si>
  <si>
    <t>All provisionAll providersHerefordshire</t>
  </si>
  <si>
    <t>Childcare on domestic premisesAll providersRutland</t>
  </si>
  <si>
    <t>All provisionEYR and VCRBristol</t>
  </si>
  <si>
    <t>ChildminderCCR and VCRShropshire</t>
  </si>
  <si>
    <t>Childcare on non-domestic premisesVCR OnlyRotherham</t>
  </si>
  <si>
    <t>Childcare on non-domestic premisesEYR and CCRYorkshire and The Humber total</t>
  </si>
  <si>
    <t>ChildminderCCR OnlyBarnet</t>
  </si>
  <si>
    <t>All provisionEYR, CCR and VCREast Sussex</t>
  </si>
  <si>
    <t>All provisionEYR, CCR and VCRRochdale</t>
  </si>
  <si>
    <t>All provisionEYR, CCR and VCRGloucestershire</t>
  </si>
  <si>
    <t>ChildminderCCR and VCRManchester</t>
  </si>
  <si>
    <t>All provisionAll providersTrafford</t>
  </si>
  <si>
    <t>ChildminderCCR and VCRSwindon</t>
  </si>
  <si>
    <t>Childcare on domestic premisesAll providersCheshire West and Chester</t>
  </si>
  <si>
    <t>ChildminderEYR and VCRNorth Northamptonshire</t>
  </si>
  <si>
    <t>Childcare on non-domestic premisesAll providersNorth Lincolnshire</t>
  </si>
  <si>
    <t>ChildminderCCR and VCRDevon</t>
  </si>
  <si>
    <t>Childcare on non-domestic premisesEYR and CCRWest Sussex</t>
  </si>
  <si>
    <t>All provisionEYR, CCR and VCRCornwall</t>
  </si>
  <si>
    <t>Childcare on non-domestic premisesEYR, CCR and VCRCumberland</t>
  </si>
  <si>
    <t>ChildminderEYR, CCR and VCRCumberland</t>
  </si>
  <si>
    <t>Childcare on non-domestic premisesAll providersNottingham</t>
  </si>
  <si>
    <t>ChildminderCCR OnlySurrey</t>
  </si>
  <si>
    <t>Childcare on domestic premisesEYR, CCR and VCROxfordshire</t>
  </si>
  <si>
    <t>Childcare on non-domestic premisesCCR and VCRSouthwark</t>
  </si>
  <si>
    <t>ChildminderAll providersBrighton and Hove</t>
  </si>
  <si>
    <t>ChildminderAll providersNottingham</t>
  </si>
  <si>
    <t>Childcare on domestic premisesEYR and CCRHaringey</t>
  </si>
  <si>
    <t>ChildminderEYR and CCRHillingdon</t>
  </si>
  <si>
    <t>All provisionAll providersNot Recorded</t>
  </si>
  <si>
    <t>Childcare on non-domestic premisesVCR OnlyWarrington</t>
  </si>
  <si>
    <t>All provisionEYR onlyLewisham</t>
  </si>
  <si>
    <t>All provisionVCR OnlySunderland</t>
  </si>
  <si>
    <t>Childcare on domestic premisesEYR onlyEaling</t>
  </si>
  <si>
    <t>All provisionVCR OnlyKirklees</t>
  </si>
  <si>
    <t>ChildminderEYR onlyGloucestershire</t>
  </si>
  <si>
    <t>Home childcarerVCR OnlyBury</t>
  </si>
  <si>
    <t>Childcare on non-domestic premisesAll providersLincolnshire</t>
  </si>
  <si>
    <t>ChildminderEYR and CCRMerton</t>
  </si>
  <si>
    <t>Childcare on non-domestic premisesEYR onlyKent</t>
  </si>
  <si>
    <t>Childcare on domestic premisesEYR, CCR and VCRBradford</t>
  </si>
  <si>
    <t>All provisionCCR and VCRNewham</t>
  </si>
  <si>
    <t>All provisionEYR onlySurrey</t>
  </si>
  <si>
    <t>ChildminderEYR and CCRBlackburn with Darwen</t>
  </si>
  <si>
    <t>ChildminderEYR, CCR and VCRBrent</t>
  </si>
  <si>
    <t>Home childcarerAll providersEast of England total</t>
  </si>
  <si>
    <t>Childcare on non-domestic premisesEYR and CCRBarnet</t>
  </si>
  <si>
    <t>All provisionCCR and VCRCentral Bedfordshire</t>
  </si>
  <si>
    <t>Childcare on non-domestic premisesVCR OnlySouthampton</t>
  </si>
  <si>
    <t>Childcare on non-domestic premisesVCR OnlyCentral Bedfordshire</t>
  </si>
  <si>
    <t>Childcare on non-domestic premisesEYR and CCRMilton Keynes</t>
  </si>
  <si>
    <t>Home childcarerAll providersReading</t>
  </si>
  <si>
    <t>Childcare on non-domestic premisesEYR, CCR and VCRWestmorland and Furness</t>
  </si>
  <si>
    <t>All provisionEYR onlyBarking and Dagenham</t>
  </si>
  <si>
    <t>ChildminderEYR, CCR and VCRWandsworth</t>
  </si>
  <si>
    <t>All provisionCCR and VCRSefton</t>
  </si>
  <si>
    <t>Childcare on non-domestic premisesAll providersNorth Yorkshire</t>
  </si>
  <si>
    <t>Childcare on non-domestic premisesCCR and VCRWirral</t>
  </si>
  <si>
    <t>Childcare on non-domestic premisesCCR OnlyCornwall</t>
  </si>
  <si>
    <t>ChildminderVCR OnlyNottinghamshire</t>
  </si>
  <si>
    <t>ChildminderEYR, CCR and VCRNewcastle upon Tyne</t>
  </si>
  <si>
    <t>Childcare on domestic premisesAll providersCambridgeshire</t>
  </si>
  <si>
    <t>Childcare on non-domestic premisesCCR and VCRShropshire</t>
  </si>
  <si>
    <t>Childcare on non-domestic premisesEYR, CCR and VCRCalderdale</t>
  </si>
  <si>
    <t>All provisionEYR, CCR and VCRBristol</t>
  </si>
  <si>
    <t>ChildminderCCR OnlyWolverhampton</t>
  </si>
  <si>
    <t>All provisionEYR, CCR and VCRNorfolk</t>
  </si>
  <si>
    <t>All provisionEYR, CCR and VCRDurham</t>
  </si>
  <si>
    <t>All provisionEYR and CCRKent</t>
  </si>
  <si>
    <t>Home childcarerVCR OnlyBrighton and Hove</t>
  </si>
  <si>
    <t>Childcare on non-domestic premisesAll providersLeicestershire</t>
  </si>
  <si>
    <t>All provisionEYR, CCR and VCRWarwickshire</t>
  </si>
  <si>
    <t>All provisionVCR OnlyNorth West total</t>
  </si>
  <si>
    <t>Childcare on non-domestic premisesCCR OnlyRedbridge</t>
  </si>
  <si>
    <t>All provisionEYR, CCR and VCRRedbridge</t>
  </si>
  <si>
    <t>All provisionVCR OnlyKingston upon Thames</t>
  </si>
  <si>
    <t>ChildminderAll providersKirklees</t>
  </si>
  <si>
    <t>Childcare on non-domestic premisesEYR, CCR and VCRWakefield</t>
  </si>
  <si>
    <t>ChildminderEYR onlyKnowsley</t>
  </si>
  <si>
    <t>All provisionEYR, CCR and VCRBracknell Forest</t>
  </si>
  <si>
    <t>ChildminderAll providersWestmorland and Furness</t>
  </si>
  <si>
    <t>Childcare on non-domestic premisesCCR and VCRBexley</t>
  </si>
  <si>
    <t>Childcare on domestic premisesEYR, CCR and VCRBarnet</t>
  </si>
  <si>
    <t>Home childcarerVCR OnlyMerton</t>
  </si>
  <si>
    <t>Childcare on non-domestic premisesEYR onlyTrafford</t>
  </si>
  <si>
    <t>All provisionEYR and CCRRotherham</t>
  </si>
  <si>
    <t>Childcare on non-domestic premisesAll providersSouth Tyneside</t>
  </si>
  <si>
    <t>All provisionAll providersBournemouth, Christchurch &amp; Poole</t>
  </si>
  <si>
    <t>Childcare on non-domestic premisesVCR OnlyYork</t>
  </si>
  <si>
    <t>ChildminderEYR, CCR and VCRLeeds</t>
  </si>
  <si>
    <t>ChildminderEYR onlyWarwickshire</t>
  </si>
  <si>
    <t>Childcare on non-domestic premisesCCR and VCRTower Hamlets</t>
  </si>
  <si>
    <t>All provisionEYR and VCRLeeds</t>
  </si>
  <si>
    <t>Childcare on domestic premisesEYR, CCR and VCRLambeth</t>
  </si>
  <si>
    <t>ChildminderEYR and CCRCheshire East</t>
  </si>
  <si>
    <t>Childcare on domestic premisesCCR and VCRAll England total</t>
  </si>
  <si>
    <t>All provisionEYR and CCRKingston upon Thames</t>
  </si>
  <si>
    <t>Childcare on non-domestic premisesEYR onlyIslington</t>
  </si>
  <si>
    <t>Childcare on domestic premisesAll providersDoncaster</t>
  </si>
  <si>
    <t>Childcare on non-domestic premisesVCR OnlyOxfordshire</t>
  </si>
  <si>
    <t>ChildminderCCR and VCRWorcestershire</t>
  </si>
  <si>
    <t>Childcare on domestic premisesEYR onlyCroydon</t>
  </si>
  <si>
    <t>ChildminderEYR, CCR and VCRGreenwich</t>
  </si>
  <si>
    <t>Home childcarerAll providersBarking and Dagenham</t>
  </si>
  <si>
    <t>Childcare on non-domestic premisesEYR and CCRReading</t>
  </si>
  <si>
    <t>All provisionEYR, CCR and VCRPeterborough</t>
  </si>
  <si>
    <t>Childcare on non-domestic premisesEYR and VCRSunderland</t>
  </si>
  <si>
    <t>Childcare on domestic premisesEYR onlyYorkshire and The Humber total</t>
  </si>
  <si>
    <t>Childcare on non-domestic premisesVCR OnlyKent</t>
  </si>
  <si>
    <t>Childcare on non-domestic premisesEYR, CCR and VCRStockport</t>
  </si>
  <si>
    <t>All provisionEYR onlyWandsworth</t>
  </si>
  <si>
    <t>Childcare on non-domestic premisesEYR, CCR and VCRHertfordshire</t>
  </si>
  <si>
    <t>All provisionAll providersBolton</t>
  </si>
  <si>
    <t>All provisionAll providersWest Berkshire</t>
  </si>
  <si>
    <t>All provisionAll providersBedford</t>
  </si>
  <si>
    <t>All provisionAll providersHalton</t>
  </si>
  <si>
    <t>All provisionEYR, CCR and VCRDoncaster</t>
  </si>
  <si>
    <t>All provisionAll providersWiltshire</t>
  </si>
  <si>
    <t>Home childcarerAll providersWirral</t>
  </si>
  <si>
    <t>Childcare on non-domestic premisesEYR, CCR and VCRLewisham</t>
  </si>
  <si>
    <t>Childcare on non-domestic premisesCCR and VCRSouth Gloucestershire</t>
  </si>
  <si>
    <t>ChildminderVCR OnlyKent</t>
  </si>
  <si>
    <t>ChildminderAll providersDorset</t>
  </si>
  <si>
    <t>All provisionEYR, CCR and VCRWalsall</t>
  </si>
  <si>
    <t>Childcare on non-domestic premisesEYR and CCRWolverhampton</t>
  </si>
  <si>
    <t>All provisionAll providersBath and North East Somerset</t>
  </si>
  <si>
    <t>Home childcarerAll providersGateshead</t>
  </si>
  <si>
    <t>Childcare on non-domestic premisesAll providersPeterborough</t>
  </si>
  <si>
    <t>All provisionEYR and CCRBath and North East Somerset</t>
  </si>
  <si>
    <t>Childcare on non-domestic premisesAll providersWigan</t>
  </si>
  <si>
    <t>ChildminderEYR, CCR and VCRNorth West total</t>
  </si>
  <si>
    <t>Childcare on domestic premisesEYR, CCR and VCRWorcestershire</t>
  </si>
  <si>
    <t>All provisionVCR OnlyDorset</t>
  </si>
  <si>
    <t>All provisionEYR, CCR and VCRRedcar and Cleveland</t>
  </si>
  <si>
    <t>Childcare on domestic premisesAll providersNorth East total</t>
  </si>
  <si>
    <t>All provisionEYR and CCRLuton</t>
  </si>
  <si>
    <t>All provisionCCR OnlyHavering</t>
  </si>
  <si>
    <t>ChildminderEYR, CCR and VCRWakefield</t>
  </si>
  <si>
    <t>Home childcarerAll providersEaling</t>
  </si>
  <si>
    <t>Home childcarerVCR OnlyManchester</t>
  </si>
  <si>
    <t>All provisionEYR and CCRSalford</t>
  </si>
  <si>
    <t>Childcare on non-domestic premisesEYR onlyNorth Lincolnshire</t>
  </si>
  <si>
    <t>All provisionCCR OnlyNorth West total</t>
  </si>
  <si>
    <t>ChildminderCCR OnlyBrent</t>
  </si>
  <si>
    <t>Childcare on non-domestic premisesEYR, CCR and VCRBristol</t>
  </si>
  <si>
    <t>ChildminderCCR and VCRRedbridge</t>
  </si>
  <si>
    <t>ChildminderVCR OnlyMedway</t>
  </si>
  <si>
    <t>All provisionAll providersHampshire</t>
  </si>
  <si>
    <t>Childcare on non-domestic premisesEYR and VCRAll England total</t>
  </si>
  <si>
    <t>Childcare on non-domestic premisesEYR, CCR and VCROldham</t>
  </si>
  <si>
    <t>Childcare on non-domestic premisesEYR onlyWalsall</t>
  </si>
  <si>
    <t>Childcare on non-domestic premisesCCR and VCRTelford and Wrekin</t>
  </si>
  <si>
    <t>Childcare on non-domestic premisesEYR onlyMilton Keynes</t>
  </si>
  <si>
    <t>Childcare on domestic premisesEYR and CCREssex</t>
  </si>
  <si>
    <t>ChildminderEYR and CCREnfield</t>
  </si>
  <si>
    <t>All provisionAll providersBarnet</t>
  </si>
  <si>
    <t>Childcare on domestic premisesEYR and CCRWestmorland and Furness</t>
  </si>
  <si>
    <t>Childcare on non-domestic premisesCCR and VCRBuckinghamshire</t>
  </si>
  <si>
    <t>All provisionCCR and VCRBradford</t>
  </si>
  <si>
    <t>Childcare on non-domestic premisesAll providersLancashire</t>
  </si>
  <si>
    <t>ChildminderCCR and VCREast Riding of Yorkshire</t>
  </si>
  <si>
    <t>All provisionEYR, CCR and VCRKnowsley</t>
  </si>
  <si>
    <t>Childcare on non-domestic premisesEYR, CCR and VCRCoventry</t>
  </si>
  <si>
    <t>All provisionCCR and VCRIsle of Wight</t>
  </si>
  <si>
    <t>ChildminderEYR, CCR and VCROldham</t>
  </si>
  <si>
    <t>Childcare on non-domestic premisesCCR and VCRCity of London</t>
  </si>
  <si>
    <t>All provisionVCR OnlyOldham</t>
  </si>
  <si>
    <t>Childcare on non-domestic premisesCCR and VCRCoventry</t>
  </si>
  <si>
    <t>Childcare on non-domestic premisesAll providersBrent</t>
  </si>
  <si>
    <t>Childcare on non-domestic premisesEYR and VCROldham</t>
  </si>
  <si>
    <t>All provisionVCR OnlyIsle of Wight</t>
  </si>
  <si>
    <t>All provisionAll providersWest Sussex</t>
  </si>
  <si>
    <t>All provisionAll providersTelford and Wrekin</t>
  </si>
  <si>
    <t>Childcare on non-domestic premisesAll providersBarnsley</t>
  </si>
  <si>
    <t>Childcare on non-domestic premisesEYR, CCR and VCRSouth West total</t>
  </si>
  <si>
    <t>Home childcarerVCR OnlyHartlepool</t>
  </si>
  <si>
    <t>ChildminderEYR and CCRWorcestershire</t>
  </si>
  <si>
    <t>All provisionEYR onlyStaffordshire</t>
  </si>
  <si>
    <t>Home childcarerVCR OnlyEaling</t>
  </si>
  <si>
    <t>Childcare on domestic premisesAll providersReading</t>
  </si>
  <si>
    <t>Childcare on domestic premisesEYR onlyCambridgeshire</t>
  </si>
  <si>
    <t>Childcare on non-domestic premisesEYR and CCRMedway</t>
  </si>
  <si>
    <t>All provisionAll providersMilton Keynes</t>
  </si>
  <si>
    <t>ChildminderAll providersSheffield</t>
  </si>
  <si>
    <t>All provisionEYR, CCR and VCRWarrington</t>
  </si>
  <si>
    <t>Childcare on non-domestic premisesEYR onlyWest Sussex</t>
  </si>
  <si>
    <t>ChildminderEYR and CCRRedcar and Cleveland</t>
  </si>
  <si>
    <t>Childcare on non-domestic premisesEYR, CCR and VCRSheffield</t>
  </si>
  <si>
    <t>Home childcarerVCR OnlyWakefield</t>
  </si>
  <si>
    <t>All provisionAll providersWandsworth</t>
  </si>
  <si>
    <t>All provisionEYR onlyEast of England total</t>
  </si>
  <si>
    <t>ChildminderCCR and VCRWigan</t>
  </si>
  <si>
    <t>ChildminderAll providersManchester</t>
  </si>
  <si>
    <t>Childcare on non-domestic premisesVCR OnlyPortsmouth</t>
  </si>
  <si>
    <t>Childcare on non-domestic premisesAll providersSolihull</t>
  </si>
  <si>
    <t>Childcare on non-domestic premisesEYR onlyHalton</t>
  </si>
  <si>
    <t>All provisionCCR and VCRNorth East total</t>
  </si>
  <si>
    <t>Home childcarerAll providersHerefordshire</t>
  </si>
  <si>
    <t>All provisionAll providersHammersmith and Fulham</t>
  </si>
  <si>
    <t>Childcare on non-domestic premisesEYR, CCR and VCRCambridgeshire</t>
  </si>
  <si>
    <t>Childcare on non-domestic premisesEYR and CCRCumberland</t>
  </si>
  <si>
    <t>Childcare on non-domestic premisesVCR OnlyWest Sussex</t>
  </si>
  <si>
    <t>ChildminderAll providersCoventry</t>
  </si>
  <si>
    <t>Home childcarerAll providersBury</t>
  </si>
  <si>
    <t>Childcare on non-domestic premisesVCR OnlySuffolk</t>
  </si>
  <si>
    <t>All provisionVCR OnlyRichmond upon Thames</t>
  </si>
  <si>
    <t>All provisionEYR, CCR and VCRLeicester</t>
  </si>
  <si>
    <t>ChildminderEYR, CCR and VCRStaffordshire</t>
  </si>
  <si>
    <t>Home childcarerVCR OnlyHounslow</t>
  </si>
  <si>
    <t>All provisionAll providersBlackburn with Darwen</t>
  </si>
  <si>
    <t>ChildminderCCR OnlyOxfordshire</t>
  </si>
  <si>
    <t>All provisionCCR OnlySurrey</t>
  </si>
  <si>
    <t>Childcare on non-domestic premisesEYR and CCRBlackburn with Darwen</t>
  </si>
  <si>
    <t>Childcare on non-domestic premisesEYR, CCR and VCRLeeds</t>
  </si>
  <si>
    <t>ChildminderCCR and VCREssex</t>
  </si>
  <si>
    <t>All provisionCCR and VCRTower Hamlets</t>
  </si>
  <si>
    <t>Childcare on non-domestic premisesVCR OnlyWest Berkshire</t>
  </si>
  <si>
    <t>All provisionAll providersPortsmouth</t>
  </si>
  <si>
    <t>Childcare on non-domestic premisesEYR and CCRCambridgeshire</t>
  </si>
  <si>
    <t>All provisionAll providersCentral Bedfordshire</t>
  </si>
  <si>
    <t>Childcare on non-domestic premisesCCR and VCRNorth Lincolnshire</t>
  </si>
  <si>
    <t>Childcare on non-domestic premisesVCR OnlyThurrock</t>
  </si>
  <si>
    <t>Childcare on non-domestic premisesEYR, CCR and VCRHounslow</t>
  </si>
  <si>
    <t>Childcare on non-domestic premisesEYR and VCRLeeds</t>
  </si>
  <si>
    <t>Childcare on non-domestic premisesCCR and VCREast Midlands total</t>
  </si>
  <si>
    <t>ChildminderEYR and CCRNorthumberland</t>
  </si>
  <si>
    <t>All provisionAll providersSuffolk</t>
  </si>
  <si>
    <t>ChildminderEYR, CCR and VCRBradford</t>
  </si>
  <si>
    <t>ChildminderCCR OnlyEnfield</t>
  </si>
  <si>
    <t>Childcare on non-domestic premisesEYR, CCR and VCRGloucestershire</t>
  </si>
  <si>
    <t>ChildminderEYR, CCR and VCRLincolnshire</t>
  </si>
  <si>
    <t>Childcare on non-domestic premisesEYR and VCRBromley</t>
  </si>
  <si>
    <t>Childcare on non-domestic premisesEYR onlyWest Berkshire</t>
  </si>
  <si>
    <t>ChildminderEYR, CCR and VCRBath and North East Somerset</t>
  </si>
  <si>
    <t>All provisionEYR and CCRDerby</t>
  </si>
  <si>
    <t>All provisionEYR, CCR and VCRWest Northamptonshire</t>
  </si>
  <si>
    <t>Childcare on non-domestic premisesVCR OnlyBarnet</t>
  </si>
  <si>
    <t>ChildminderEYR and CCRWarrington</t>
  </si>
  <si>
    <t>ChildminderEYR and CCRWirral</t>
  </si>
  <si>
    <t>Childcare on non-domestic premisesEYR and CCRWorcestershire</t>
  </si>
  <si>
    <t>All provisionAll providersKingston upon Hull</t>
  </si>
  <si>
    <t>Childcare on non-domestic premisesEYR, CCR and VCRBath and North East Somerset</t>
  </si>
  <si>
    <t>ChildminderEYR onlyEssex</t>
  </si>
  <si>
    <t>Childcare on non-domestic premisesVCR OnlyNorfolk</t>
  </si>
  <si>
    <t>ChildminderEYR onlyBracknell Forest</t>
  </si>
  <si>
    <t>Home childcarerVCR OnlyLancashire</t>
  </si>
  <si>
    <t>Childcare on non-domestic premisesCCR and VCRThurrock</t>
  </si>
  <si>
    <t>Home childcarerVCR OnlyCroydon</t>
  </si>
  <si>
    <t>Childcare on non-domestic premisesCCR and VCRLiverpool</t>
  </si>
  <si>
    <t>ChildminderEYR onlyDorset</t>
  </si>
  <si>
    <t>All provisionCCR and VCRBath and North East Somerset</t>
  </si>
  <si>
    <t>Childcare on non-domestic premisesCCR and VCREast Riding of Yorkshire</t>
  </si>
  <si>
    <t>Childcare on non-domestic premisesCCR and VCRHarrow</t>
  </si>
  <si>
    <t>ChildminderEYR and CCREast of England total</t>
  </si>
  <si>
    <t>All provisionEYR onlyAll England total</t>
  </si>
  <si>
    <t>Home childcarerAll providersCheshire West and Chester</t>
  </si>
  <si>
    <t>All provisionCCR OnlyYork</t>
  </si>
  <si>
    <t>ChildminderCCR OnlyWorcestershire</t>
  </si>
  <si>
    <t>All provisionEYR, CCR and VCRBrent</t>
  </si>
  <si>
    <t>Childcare on non-domestic premisesCCR and VCRNorth East Lincolnshire</t>
  </si>
  <si>
    <t>All provisionEYR, CCR and VCRNorth Northamptonshire</t>
  </si>
  <si>
    <t>All provisionCCR OnlyEnfield</t>
  </si>
  <si>
    <t>All provisionCCR and VCRNorth Yorkshire</t>
  </si>
  <si>
    <t>Childcare on non-domestic premisesAll providersBury</t>
  </si>
  <si>
    <t>Childcare on non-domestic premisesEYR, CCR and VCRCentral Bedfordshire</t>
  </si>
  <si>
    <t>Childcare on non-domestic premisesEYR onlyWakefield</t>
  </si>
  <si>
    <t>All provisionEYR onlyWestmorland and Furness</t>
  </si>
  <si>
    <t>ChildminderEYR, CCR and VCRGateshead</t>
  </si>
  <si>
    <t>ChildminderEYR onlyRichmond upon Thames</t>
  </si>
  <si>
    <t>Home childcarerAll providersDerbyshire</t>
  </si>
  <si>
    <t>Home childcarerVCR OnlyWest Berkshire</t>
  </si>
  <si>
    <t>All provisionVCR OnlyWandsworth</t>
  </si>
  <si>
    <t>Childcare on domestic premisesEYR and CCRCumberland</t>
  </si>
  <si>
    <t>All provisionCCR and VCRDurham</t>
  </si>
  <si>
    <t>ChildminderEYR and CCREast Sussex</t>
  </si>
  <si>
    <t>Childcare on non-domestic premisesEYR and CCRBirmingham</t>
  </si>
  <si>
    <t>All provisionEYR, CCR and VCRKingston upon Thames</t>
  </si>
  <si>
    <t>Childcare on domestic premisesAll providersKent</t>
  </si>
  <si>
    <t>Childcare on non-domestic premisesEYR, CCR and VCRDarlington</t>
  </si>
  <si>
    <t>Childcare on domestic premisesEYR onlyMilton Keynes</t>
  </si>
  <si>
    <t>ChildminderEYR onlyHaringey</t>
  </si>
  <si>
    <t>Home childcarerAll providersWest Northamptonshire</t>
  </si>
  <si>
    <t>Childcare on domestic premisesEYR, CCR and VCRIsle of Wight</t>
  </si>
  <si>
    <t>Home childcarerVCR OnlyHarrow</t>
  </si>
  <si>
    <t>Childcare on non-domestic premisesVCR OnlyLondon total</t>
  </si>
  <si>
    <t>ChildminderAll providersYorkshire and The Humber total</t>
  </si>
  <si>
    <t>Childcare on non-domestic premisesCCR and VCRBolton</t>
  </si>
  <si>
    <t>Childcare on non-domestic premisesEYR onlyNorth Tyneside</t>
  </si>
  <si>
    <t>ChildminderEYR, CCR and VCRWirral</t>
  </si>
  <si>
    <t>All provisionVCR OnlyBirmingham</t>
  </si>
  <si>
    <t>Home childcarerVCR OnlyHerefordshire</t>
  </si>
  <si>
    <t>Childcare on non-domestic premisesEYR, CCR and VCRSuffolk</t>
  </si>
  <si>
    <t>ChildminderVCR OnlyAll England total</t>
  </si>
  <si>
    <t>Childcare on domestic premisesEYR onlyHampshire</t>
  </si>
  <si>
    <t>Childcare on non-domestic premisesCCR and VCRCroydon</t>
  </si>
  <si>
    <t>Childcare on non-domestic premisesVCR OnlySouth Gloucestershire</t>
  </si>
  <si>
    <t>Childcare on domestic premisesAll providersTrafford</t>
  </si>
  <si>
    <t>All provisionEYR, CCR and VCRNorth West total</t>
  </si>
  <si>
    <t>Childcare on non-domestic premisesEYR onlyHounslow</t>
  </si>
  <si>
    <t>ChildminderCCR and VCRLeeds</t>
  </si>
  <si>
    <t>Home childcarerAll providersHartlepool</t>
  </si>
  <si>
    <t>ChildminderCCR and VCRNorth Tyneside</t>
  </si>
  <si>
    <t>ChildminderAll providersMilton Keynes</t>
  </si>
  <si>
    <t>Childcare on domestic premisesEYR, CCR and VCREssex</t>
  </si>
  <si>
    <t>Home childcarerVCR OnlyPortsmouth</t>
  </si>
  <si>
    <t>Childcare on domestic premisesEYR onlyBarnet</t>
  </si>
  <si>
    <t>All provisionVCR OnlyBexley</t>
  </si>
  <si>
    <t>Childcare on non-domestic premisesVCR OnlyManchester</t>
  </si>
  <si>
    <t>Childcare on non-domestic premisesCCR and VCRCumberland</t>
  </si>
  <si>
    <t>ChildminderEYR and CCRWestmorland and Furness</t>
  </si>
  <si>
    <t>Childcare on non-domestic premisesEYR, CCR and VCRWest Sussex</t>
  </si>
  <si>
    <t>ChildminderVCR OnlyRichmond upon Thames</t>
  </si>
  <si>
    <t>ChildminderVCR OnlySouthwark</t>
  </si>
  <si>
    <t>All provisionCCR and VCRBracknell Forest</t>
  </si>
  <si>
    <t>Childcare on non-domestic premisesEYR onlyBolton</t>
  </si>
  <si>
    <t>ChildminderAll providersBournemouth, Christchurch &amp; Poole</t>
  </si>
  <si>
    <t>All provisionAll providersSouthwark</t>
  </si>
  <si>
    <t>ChildminderCCR and VCRHaringey</t>
  </si>
  <si>
    <t>Childcare on non-domestic premisesAll providersBournemouth, Christchurch &amp; Poole</t>
  </si>
  <si>
    <t>ChildminderAll providersNorth Lincolnshire</t>
  </si>
  <si>
    <t>ChildminderVCR OnlyHaringey</t>
  </si>
  <si>
    <t>Childcare on domestic premisesAll providersKensington and Chelsea</t>
  </si>
  <si>
    <t>ChildminderAll providersPortsmouth</t>
  </si>
  <si>
    <t>Home childcarerAll providersNewcastle upon Tyne</t>
  </si>
  <si>
    <t>Childcare on non-domestic premisesEYR and CCREssex</t>
  </si>
  <si>
    <t>Childcare on non-domestic premisesEYR and CCRGloucestershire</t>
  </si>
  <si>
    <t>All provisionCCR and VCREast Sussex</t>
  </si>
  <si>
    <t>All provisionCCR and VCRLeicestershire</t>
  </si>
  <si>
    <t>All provisionCCR OnlyDevon</t>
  </si>
  <si>
    <t>ChildminderCCR and VCRAll England total</t>
  </si>
  <si>
    <t>Home childcarerVCR OnlyNottinghamshire</t>
  </si>
  <si>
    <t>All provisionEYR onlyNorth Yorkshire</t>
  </si>
  <si>
    <t>ChildminderEYR, CCR and VCRSouthampton</t>
  </si>
  <si>
    <t>All provisionAll providersRichmond upon Thames</t>
  </si>
  <si>
    <t>All provisionEYR and CCRGateshead</t>
  </si>
  <si>
    <t>Home childcarerVCR OnlyLondon total</t>
  </si>
  <si>
    <t>ChildminderVCR OnlyNorth Tyneside</t>
  </si>
  <si>
    <t>ChildminderVCR OnlyLeeds</t>
  </si>
  <si>
    <t>ChildminderCCR and VCRCambridgeshire</t>
  </si>
  <si>
    <t>All provisionCCR and VCRHertfordshire</t>
  </si>
  <si>
    <t>ChildminderEYR and CCRLincolnshire</t>
  </si>
  <si>
    <t>Childcare on non-domestic premisesCCR and VCRWandsworth</t>
  </si>
  <si>
    <t>ChildminderEYR and CCREssex</t>
  </si>
  <si>
    <t>Home childcarerVCR OnlyMilton Keynes</t>
  </si>
  <si>
    <t>All provisionEYR onlyDorset</t>
  </si>
  <si>
    <t>ChildminderAll providersHillingdon</t>
  </si>
  <si>
    <t>ChildminderAll providersHackney</t>
  </si>
  <si>
    <t>All provisionVCR OnlyBracknell Forest</t>
  </si>
  <si>
    <t>Childcare on non-domestic premisesEYR and CCRHaringey</t>
  </si>
  <si>
    <t>ChildminderAll providersWaltham Forest</t>
  </si>
  <si>
    <t>All provisionEYR onlyLincolnshire</t>
  </si>
  <si>
    <t>Childcare on non-domestic premisesAll providersWaltham Forest</t>
  </si>
  <si>
    <t>All provisionVCR OnlyDudley</t>
  </si>
  <si>
    <t>All provisionVCR OnlyWest Sussex</t>
  </si>
  <si>
    <t>Childcare on non-domestic premisesEYR, CCR and VCRThurrock</t>
  </si>
  <si>
    <t>Childcare on non-domestic premisesAll providersWolverhampton</t>
  </si>
  <si>
    <t>Childcare on non-domestic premisesVCR OnlyNorth Tyneside</t>
  </si>
  <si>
    <t>Childcare on non-domestic premisesEYR onlyBromley</t>
  </si>
  <si>
    <t>Childcare on non-domestic premisesEYR, CCR and VCRCity of London</t>
  </si>
  <si>
    <t>Childcare on non-domestic premisesCCR OnlyWestmorland and Furness</t>
  </si>
  <si>
    <t>Home childcarerAll providersRotherham</t>
  </si>
  <si>
    <t>Childcare on non-domestic premisesCCR and VCRCambridgeshire</t>
  </si>
  <si>
    <t>Childcare on non-domestic premisesCCR and VCRHounslow</t>
  </si>
  <si>
    <t>All provisionEYR and CCRCornwall</t>
  </si>
  <si>
    <t>Childcare on non-domestic premisesEYR onlySheffield</t>
  </si>
  <si>
    <t>Home childcarerVCR OnlyHalton</t>
  </si>
  <si>
    <t>Childcare on non-domestic premisesEYR and CCRDurham</t>
  </si>
  <si>
    <t>Childcare on non-domestic premisesVCR OnlySouthend on Sea</t>
  </si>
  <si>
    <t>ChildminderEYR and CCRNorth Yorkshire</t>
  </si>
  <si>
    <t>All provisionEYR and CCRNorth East total</t>
  </si>
  <si>
    <t>ChildminderAll providersHampshire</t>
  </si>
  <si>
    <t>ChildminderEYR, CCR and VCRMedway</t>
  </si>
  <si>
    <t>ChildminderCCR and VCRSomerset</t>
  </si>
  <si>
    <t>Childcare on non-domestic premisesEYR and CCRNorth Yorkshire</t>
  </si>
  <si>
    <t>All provisionVCR OnlyCheshire East</t>
  </si>
  <si>
    <t>All provisionEYR and VCREast of England total</t>
  </si>
  <si>
    <t>Childcare on non-domestic premisesEYR and VCREast Riding of Yorkshire</t>
  </si>
  <si>
    <t>All provisionEYR and VCRSouth West total</t>
  </si>
  <si>
    <t>Childcare on non-domestic premisesEYR and VCRBirmingham</t>
  </si>
  <si>
    <t>ChildminderAll providersBury</t>
  </si>
  <si>
    <t>Childcare on domestic premisesEYR, CCR and VCRAll England total</t>
  </si>
  <si>
    <t>All provisionCCR OnlyIslington</t>
  </si>
  <si>
    <t>Childcare on domestic premisesEYR onlyGloucestershire</t>
  </si>
  <si>
    <t>ChildminderEYR onlyBath and North East Somerset</t>
  </si>
  <si>
    <t>Home childcarerVCR OnlyWaltham Forest</t>
  </si>
  <si>
    <t>Home childcarerAll providersIslington</t>
  </si>
  <si>
    <t>ChildminderEYR, CCR and VCRNorth East total</t>
  </si>
  <si>
    <t>ChildminderCCR and VCRTameside</t>
  </si>
  <si>
    <t>ChildminderVCR OnlyGloucestershire</t>
  </si>
  <si>
    <t>Home childcarerVCR OnlyHillingdon</t>
  </si>
  <si>
    <t>Home childcarerVCR OnlyBournemouth, Christchurch &amp; Poole</t>
  </si>
  <si>
    <t>Childcare on non-domestic premisesEYR, CCR and VCRBirmingham</t>
  </si>
  <si>
    <t>All provisionAll providersSomerset</t>
  </si>
  <si>
    <t>ChildminderCCR and VCRSefton</t>
  </si>
  <si>
    <t>All provisionCCR OnlyLondon total</t>
  </si>
  <si>
    <t>Childcare on domestic premisesEYR and CCRCamden</t>
  </si>
  <si>
    <t>All provisionEYR, CCR and VCRCalderdale</t>
  </si>
  <si>
    <t>ChildminderCCR OnlyDerby</t>
  </si>
  <si>
    <t>ChildminderEYR and CCRDorset</t>
  </si>
  <si>
    <t>All provisionCCR and VCRSutton</t>
  </si>
  <si>
    <t>All provisionCCR and VCRNottingham</t>
  </si>
  <si>
    <t>Childcare on non-domestic premisesCCR and VCRWakefield</t>
  </si>
  <si>
    <t>All provisionAll providersGloucestershire</t>
  </si>
  <si>
    <t>Childcare on non-domestic premisesEYR and VCRWest Midlands total</t>
  </si>
  <si>
    <t>Childcare on non-domestic premisesEYR and CCRSlough</t>
  </si>
  <si>
    <t>Childcare on non-domestic premisesEYR onlyCambridgeshire</t>
  </si>
  <si>
    <t>ChildminderCCR OnlySouth East total</t>
  </si>
  <si>
    <t>All provisionCCR OnlyLambeth</t>
  </si>
  <si>
    <t>ChildminderAll providersHavering</t>
  </si>
  <si>
    <t>Childcare on domestic premisesEYR, CCR and VCRSouth West total</t>
  </si>
  <si>
    <t>Home childcarerVCR OnlyBuckinghamshire</t>
  </si>
  <si>
    <t>Childcare on non-domestic premisesCCR and VCRNorth Tyneside</t>
  </si>
  <si>
    <t>All provisionVCR OnlyEast Sussex</t>
  </si>
  <si>
    <t>Childcare on domestic premisesAll providersSouthwark</t>
  </si>
  <si>
    <t>Home childcarerAll providersSouth Gloucestershire</t>
  </si>
  <si>
    <t>All provisionEYR and CCROxfordshire</t>
  </si>
  <si>
    <t>All provisionEYR and CCRNorth Northamptonshire</t>
  </si>
  <si>
    <t>Childcare on non-domestic premisesEYR and CCRWigan</t>
  </si>
  <si>
    <t>ChildminderEYR onlySomerset</t>
  </si>
  <si>
    <t>Home childcarerVCR OnlyWolverhampton</t>
  </si>
  <si>
    <t>ChildminderEYR and CCRStockton-on-Tees</t>
  </si>
  <si>
    <t>All provisionVCR OnlyWirral</t>
  </si>
  <si>
    <t>Childcare on non-domestic premisesEYR, CCR and VCRSandwell</t>
  </si>
  <si>
    <t>ChildminderEYR onlySefton</t>
  </si>
  <si>
    <t>Childcare on non-domestic premisesEYR and CCRBristol</t>
  </si>
  <si>
    <t>ChildminderEYR onlyLeeds</t>
  </si>
  <si>
    <t>Home childcarerVCR OnlyYorkshire and The Humber total</t>
  </si>
  <si>
    <t>All provisionEYR onlyStockton-on-Tees</t>
  </si>
  <si>
    <t>ChildminderCCR and VCRStoke-on-Trent</t>
  </si>
  <si>
    <t>All provisionAll providersHaringey</t>
  </si>
  <si>
    <t>Childcare on non-domestic premisesVCR OnlyDevon</t>
  </si>
  <si>
    <t>Childcare on non-domestic premisesEYR, CCR and VCRDudley</t>
  </si>
  <si>
    <t>Childcare on non-domestic premisesEYR and CCRWarwickshire</t>
  </si>
  <si>
    <t>ChildminderAll providersBexley</t>
  </si>
  <si>
    <t>ChildminderEYR and CCRKingston upon Thames</t>
  </si>
  <si>
    <t>Childcare on domestic premisesEYR onlyReading</t>
  </si>
  <si>
    <t>Childcare on domestic premisesEYR and VCRAll England total</t>
  </si>
  <si>
    <t>Childcare on non-domestic premisesEYR onlySomerset</t>
  </si>
  <si>
    <t>All provisionEYR and CCREnfield</t>
  </si>
  <si>
    <t>All provisionEYR and CCRBedford</t>
  </si>
  <si>
    <t>Childcare on domestic premisesEYR onlyNewham</t>
  </si>
  <si>
    <t>Childcare on domestic premisesAll providersSouth Gloucestershire</t>
  </si>
  <si>
    <t>ChildminderAll providersSandwell</t>
  </si>
  <si>
    <t>Childcare on non-domestic premisesEYR and VCRGloucestershire</t>
  </si>
  <si>
    <t>All provisionEYR onlyShropshire</t>
  </si>
  <si>
    <t>ChildminderAll providersWolverhampton</t>
  </si>
  <si>
    <t>ChildminderEYR, CCR and VCRTower Hamlets</t>
  </si>
  <si>
    <t>Childcare on domestic premisesAll providersLondon total</t>
  </si>
  <si>
    <t>All provisionCCR and VCRShropshire</t>
  </si>
  <si>
    <t>Childcare on non-domestic premisesVCR OnlySouthwark</t>
  </si>
  <si>
    <t>All provisionEYR and VCRNorthumberland</t>
  </si>
  <si>
    <t>Childcare on non-domestic premisesCCR and VCRPlymouth</t>
  </si>
  <si>
    <t>Childcare on non-domestic premisesEYR onlyLeeds</t>
  </si>
  <si>
    <t>All provisionEYR and CCRMiddlesbrough</t>
  </si>
  <si>
    <t>ChildminderVCR OnlyBristol</t>
  </si>
  <si>
    <t>Home childcarerVCR OnlyWestminster</t>
  </si>
  <si>
    <t>ChildminderEYR and CCRPeterborough</t>
  </si>
  <si>
    <t>ChildminderAll providersWestminster</t>
  </si>
  <si>
    <t>Childcare on non-domestic premisesEYR, CCR and VCRBexley</t>
  </si>
  <si>
    <t>Childcare on non-domestic premisesCCR and VCRHammersmith and Fulham</t>
  </si>
  <si>
    <t>All provisionCCR and VCRBirmingham</t>
  </si>
  <si>
    <t>Home childcarerAll providersKensington and Chelsea</t>
  </si>
  <si>
    <t>ChildminderEYR, CCR and VCRLeicester</t>
  </si>
  <si>
    <t>ChildminderEYR, CCR and VCRDudley</t>
  </si>
  <si>
    <t>Childcare on non-domestic premisesEYR, CCR and VCRMedway</t>
  </si>
  <si>
    <t>Childcare on non-domestic premisesAll providersRochdale</t>
  </si>
  <si>
    <t>Childcare on non-domestic premisesAll providersHillingdon</t>
  </si>
  <si>
    <t>Childcare on non-domestic premisesVCR OnlySwindon</t>
  </si>
  <si>
    <t>ChildminderEYR, CCR and VCRBexley</t>
  </si>
  <si>
    <t>Childcare on non-domestic premisesAll providersSurrey</t>
  </si>
  <si>
    <t>All provisionAll providersSouthend on Sea</t>
  </si>
  <si>
    <t>Childcare on non-domestic premisesAll providersWestminster</t>
  </si>
  <si>
    <t>ChildminderAll providersWest Sussex</t>
  </si>
  <si>
    <t>All provisionVCR OnlyBarking and Dagenham</t>
  </si>
  <si>
    <t>All provisionAll providersWindsor and Maidenhead</t>
  </si>
  <si>
    <t>ChildminderAll providersLewisham</t>
  </si>
  <si>
    <t>ChildminderEYR and CCRBracknell Forest</t>
  </si>
  <si>
    <t>Childcare on non-domestic premisesVCR OnlyKensington and Chelsea</t>
  </si>
  <si>
    <t>Home childcarerVCR OnlyHampshire</t>
  </si>
  <si>
    <t>ChildminderEYR onlyOldham</t>
  </si>
  <si>
    <t>ChildminderEYR, CCR and VCRWorcestershire</t>
  </si>
  <si>
    <t>ChildminderCCR and VCRBolton</t>
  </si>
  <si>
    <t>ChildminderCCR and VCROldham</t>
  </si>
  <si>
    <t>Childcare on non-domestic premisesEYR and CCRStoke-on-Trent</t>
  </si>
  <si>
    <t>All provisionEYR and CCRTorbay</t>
  </si>
  <si>
    <t>Home childcarerVCR OnlyKent</t>
  </si>
  <si>
    <t>Childcare on non-domestic premisesEYR onlyPlymouth</t>
  </si>
  <si>
    <t>All provisionAll providersCoventry</t>
  </si>
  <si>
    <t>All provisionAll providersStoke-on-Trent</t>
  </si>
  <si>
    <t>ChildminderCCR and VCRHounslow</t>
  </si>
  <si>
    <t>All provisionAll providersSlough</t>
  </si>
  <si>
    <t>All provisionEYR and CCRDoncaster</t>
  </si>
  <si>
    <t>All provisionEYR and CCRNorth Somerset</t>
  </si>
  <si>
    <t>Childcare on non-domestic premisesCCR and VCRHackney</t>
  </si>
  <si>
    <t>Childcare on non-domestic premisesVCR OnlyEast Midlands total</t>
  </si>
  <si>
    <t>ChildminderAll providersHalton</t>
  </si>
  <si>
    <t>All provisionCCR and VCRCalderdale</t>
  </si>
  <si>
    <t>All provisionEYR and VCRNorth East total</t>
  </si>
  <si>
    <t>Childcare on non-domestic premisesEYR, CCR and VCRSouthampton</t>
  </si>
  <si>
    <t>All provisionVCR OnlyCamden</t>
  </si>
  <si>
    <t>Childcare on domestic premisesAll providersSwindon</t>
  </si>
  <si>
    <t>Childcare on domestic premisesAll providersManchester</t>
  </si>
  <si>
    <t>Childcare on non-domestic premisesAll providersYork</t>
  </si>
  <si>
    <t>Childcare on non-domestic premisesEYR and CCRHertfordshire</t>
  </si>
  <si>
    <t>Childcare on domestic premisesVCR OnlyHavering</t>
  </si>
  <si>
    <t>All provisionCCR OnlyManchester</t>
  </si>
  <si>
    <t>All provisionEYR onlySutton</t>
  </si>
  <si>
    <t>All provisionEYR and CCRCheshire West and Chester</t>
  </si>
  <si>
    <t>ChildminderEYR onlySouth West total</t>
  </si>
  <si>
    <t>ChildminderEYR onlyCambridgeshire</t>
  </si>
  <si>
    <t>ChildminderAll providersKingston upon Hull</t>
  </si>
  <si>
    <t>Childcare on non-domestic premisesVCR OnlyCroydon</t>
  </si>
  <si>
    <t>All provisionCCR OnlyKent</t>
  </si>
  <si>
    <t>All provisionEYR and CCRNorthumberland</t>
  </si>
  <si>
    <t>Childcare on non-domestic premisesEYR, CCR and VCRWandsworth</t>
  </si>
  <si>
    <t>All provisionEYR onlyEast Sussex</t>
  </si>
  <si>
    <t>All provisionVCR OnlySutton</t>
  </si>
  <si>
    <t>ChildminderAll providersEaling</t>
  </si>
  <si>
    <t>All provisionVCR OnlyShropshire</t>
  </si>
  <si>
    <t>Home childcarerVCR OnlyNot Recorded</t>
  </si>
  <si>
    <t>All provisionCCR and VCRDorset</t>
  </si>
  <si>
    <t>Childcare on non-domestic premisesVCR OnlyTrafford</t>
  </si>
  <si>
    <t>Home childcarerAll providersSolihull</t>
  </si>
  <si>
    <t>Childcare on non-domestic premisesEYR, CCR and VCRNorth East Lincolnshire</t>
  </si>
  <si>
    <t>ChildminderAll providersBlackburn with Darwen</t>
  </si>
  <si>
    <t>All provisionAll providersNorth Tyneside</t>
  </si>
  <si>
    <t>All provisionVCR OnlyNorth East Lincolnshire</t>
  </si>
  <si>
    <t>Childcare on non-domestic premisesEYR onlyIsle of Wight</t>
  </si>
  <si>
    <t>All provisionCCR and VCRCity of London</t>
  </si>
  <si>
    <t>ChildminderCCR and VCRBath and North East Somerset</t>
  </si>
  <si>
    <t>All provisionVCR OnlyMedway</t>
  </si>
  <si>
    <t>Childcare on non-domestic premisesVCR OnlyPlymouth</t>
  </si>
  <si>
    <t>ChildminderEYR, CCR and VCRShropshire</t>
  </si>
  <si>
    <t>Home childcarerAll providersMerton</t>
  </si>
  <si>
    <t>Childcare on non-domestic premisesEYR and CCRRedbridge</t>
  </si>
  <si>
    <t>Childcare on non-domestic premisesEYR, CCR and VCRShropshire</t>
  </si>
  <si>
    <t>All provisionEYR onlyBracknell Forest</t>
  </si>
  <si>
    <t>All provisionCCR and VCRLincolnshire</t>
  </si>
  <si>
    <t>Childcare on non-domestic premisesCCR OnlyNorth Yorkshire</t>
  </si>
  <si>
    <t>All provisionAll providersGreenwich</t>
  </si>
  <si>
    <t>Childcare on non-domestic premisesEYR, CCR and VCRKingston upon Hull</t>
  </si>
  <si>
    <t>Childcare on domestic premisesEYR, CCR and VCRHaringey</t>
  </si>
  <si>
    <t>Childcare on non-domestic premisesEYR and CCRKingston upon Thames</t>
  </si>
  <si>
    <t>All provisionAll providersHounslow</t>
  </si>
  <si>
    <t>ChildminderAll providersNewham</t>
  </si>
  <si>
    <t>Childcare on non-domestic premisesAll providersCornwall</t>
  </si>
  <si>
    <t>All provisionEYR onlyCheshire East</t>
  </si>
  <si>
    <t>All provisionVCR OnlySuffolk</t>
  </si>
  <si>
    <t>Childcare on non-domestic premisesEYR onlyHammersmith and Fulham</t>
  </si>
  <si>
    <t>ChildminderEYR and CCRCalderdale</t>
  </si>
  <si>
    <t>Childcare on non-domestic premisesEYR and CCRCoventry</t>
  </si>
  <si>
    <t>Childcare on non-domestic premisesEYR onlySefton</t>
  </si>
  <si>
    <t>Childcare on non-domestic premisesVCR OnlySheffield</t>
  </si>
  <si>
    <t>ChildminderAll providersReading</t>
  </si>
  <si>
    <t>ChildminderEYR, CCR and VCRCamden</t>
  </si>
  <si>
    <t>All provisionEYR, CCR and VCRStockport</t>
  </si>
  <si>
    <t>Childcare on non-domestic premisesAll providersNorfolk</t>
  </si>
  <si>
    <t>ChildminderAll providersNorfolk</t>
  </si>
  <si>
    <t>Childcare on non-domestic premisesEYR, CCR and VCRCamden</t>
  </si>
  <si>
    <t>ChildminderAll providersBlackpool</t>
  </si>
  <si>
    <t>Childcare on non-domestic premisesVCR OnlyWakefield</t>
  </si>
  <si>
    <t>All provisionEYR, CCR and VCRDerby</t>
  </si>
  <si>
    <t>ChildminderEYR onlyBradford</t>
  </si>
  <si>
    <t>All provisionAll providersWokingham</t>
  </si>
  <si>
    <t>Childcare on non-domestic premisesAll providersBlackpool</t>
  </si>
  <si>
    <t>All provisionCCR and VCRPeterborough</t>
  </si>
  <si>
    <t>Home childcarerVCR OnlyLiverpool</t>
  </si>
  <si>
    <t>Childcare on non-domestic premisesCCR and VCRSunderland</t>
  </si>
  <si>
    <t>Childcare on non-domestic premisesEYR, CCR and VCRBracknell Forest</t>
  </si>
  <si>
    <t>Childcare on non-domestic premisesEYR onlyCumberland</t>
  </si>
  <si>
    <t>ChildminderAll providersSuffolk</t>
  </si>
  <si>
    <t>ChildminderEYR onlyGreenwich</t>
  </si>
  <si>
    <t>Childcare on domestic premisesEYR, CCR and VCRStoke-on-Trent</t>
  </si>
  <si>
    <t>All provisionCCR and VCRKingston upon Thames</t>
  </si>
  <si>
    <t>Childcare on domestic premisesEYR onlyNottinghamshire</t>
  </si>
  <si>
    <t>All provisionEYR and CCRRutland</t>
  </si>
  <si>
    <t>ChildminderCCR and VCRBromley</t>
  </si>
  <si>
    <t>ChildminderEYR, CCR and VCREast Sussex</t>
  </si>
  <si>
    <t>Childcare on non-domestic premisesAll providersPortsmouth</t>
  </si>
  <si>
    <t>All provisionEYR, CCR and VCRSurrey</t>
  </si>
  <si>
    <t>Childcare on domestic premisesEYR, CCR and VCRLeeds</t>
  </si>
  <si>
    <t>All provisionCCR and VCRStockton-on-Tees</t>
  </si>
  <si>
    <t>Childcare on domestic premisesEYR, CCR and VCRCambridgeshire</t>
  </si>
  <si>
    <t>Childcare on non-domestic premisesCCR OnlySouth West total</t>
  </si>
  <si>
    <t>All provisionVCR OnlyNewham</t>
  </si>
  <si>
    <t>Childcare on non-domestic premisesEYR onlyAll England total</t>
  </si>
  <si>
    <t>All provisionAll providersWakefield</t>
  </si>
  <si>
    <t>Childcare on non-domestic premisesEYR and CCRWestmorland and Furness</t>
  </si>
  <si>
    <t>Childcare on non-domestic premisesCCR and VCRCentral Bedfordshire</t>
  </si>
  <si>
    <t>Childcare on non-domestic premisesEYR and CCRDorset</t>
  </si>
  <si>
    <t>All provisionCCR and VCRWestmorland and Furness</t>
  </si>
  <si>
    <t>All provisionVCR OnlyDarlington</t>
  </si>
  <si>
    <t>All provisionCCR OnlyOxfordshire</t>
  </si>
  <si>
    <t>ChildminderEYR and CCRDurham</t>
  </si>
  <si>
    <t>All provisionAll providersLeeds</t>
  </si>
  <si>
    <t>Childcare on non-domestic premisesEYR and CCRRichmond upon Thames</t>
  </si>
  <si>
    <t>All provisionEYR onlyBirmingham</t>
  </si>
  <si>
    <t>All provisionEYR, CCR and VCRNot Recorded total</t>
  </si>
  <si>
    <t>All provisionVCR OnlySandwell</t>
  </si>
  <si>
    <t>Childcare on non-domestic premisesEYR and CCRLincolnshire</t>
  </si>
  <si>
    <t>All provisionEYR and CCRLambeth</t>
  </si>
  <si>
    <t>All provisionEYR and CCRWorcestershire</t>
  </si>
  <si>
    <t>All provisionEYR, CCR and VCRStaffordshire</t>
  </si>
  <si>
    <t>Childcare on non-domestic premisesAll providersHerefordshire</t>
  </si>
  <si>
    <t>Home childcarerAll providersSalford</t>
  </si>
  <si>
    <t>ChildminderEYR onlyBristol</t>
  </si>
  <si>
    <t>Childcare on domestic premisesAll providersShropshire</t>
  </si>
  <si>
    <t>Childcare on non-domestic premisesEYR and VCRNewcastle upon Tyne</t>
  </si>
  <si>
    <t>ChildminderEYR and CCRKirklees</t>
  </si>
  <si>
    <t>All provisionVCR OnlySalford</t>
  </si>
  <si>
    <t>All provisionAll providersBury</t>
  </si>
  <si>
    <t>ChildminderCCR and VCRBury</t>
  </si>
  <si>
    <t>ChildminderEYR and CCRLondon total</t>
  </si>
  <si>
    <t>Home childcarerVCR OnlyEast of England total</t>
  </si>
  <si>
    <t>All provisionEYR and CCRCumberland</t>
  </si>
  <si>
    <t>ChildminderEYR onlyLancashire</t>
  </si>
  <si>
    <t>All provisionEYR onlyTrafford</t>
  </si>
  <si>
    <t>Childcare on non-domestic premisesEYR and CCRSt Helens</t>
  </si>
  <si>
    <t>ChildminderEYR, CCR and VCRBury</t>
  </si>
  <si>
    <t>Childcare on domestic premisesEYR, CCR and VCRSurrey</t>
  </si>
  <si>
    <t>All provisionEYR onlyHampshire</t>
  </si>
  <si>
    <t>Childcare on domestic premisesEYR onlyYork</t>
  </si>
  <si>
    <t>Home childcarerAll providersAll England total</t>
  </si>
  <si>
    <t>All provisionCCR and VCRCroydon</t>
  </si>
  <si>
    <t>Home childcarerVCR OnlyEast Sussex</t>
  </si>
  <si>
    <t>All provisionCCR and VCRDoncaster</t>
  </si>
  <si>
    <t>All provisionEYR and CCREast Riding of Yorkshire</t>
  </si>
  <si>
    <t>ChildminderCCR and VCRRotherham</t>
  </si>
  <si>
    <t>All provisionEYR onlySandwell</t>
  </si>
  <si>
    <t>ChildminderCCR and VCRRochdale</t>
  </si>
  <si>
    <t>ChildminderAll providersSt Helens</t>
  </si>
  <si>
    <t>All provisionAll providersBrighton and Hove</t>
  </si>
  <si>
    <t>All provisionEYR, CCR and VCRHampshire</t>
  </si>
  <si>
    <t>All provisionVCR OnlySouthend on Sea</t>
  </si>
  <si>
    <t>Childcare on domestic premisesEYR and CCRKent</t>
  </si>
  <si>
    <t>Childcare on non-domestic premisesEYR onlyNottingham</t>
  </si>
  <si>
    <t>Childcare on non-domestic premisesEYR onlyDerby</t>
  </si>
  <si>
    <t>All provisionEYR onlyHalton</t>
  </si>
  <si>
    <t>All provisionEYR, CCR and VCRNottinghamshire</t>
  </si>
  <si>
    <t>All provisionEYR, CCR and VCRBarnet</t>
  </si>
  <si>
    <t>ChildminderEYR and CCRWest Berkshire</t>
  </si>
  <si>
    <t>Childcare on non-domestic premisesEYR and CCREaling</t>
  </si>
  <si>
    <t>All provisionEYR, CCR and VCRNorth Tyneside</t>
  </si>
  <si>
    <t>ChildminderAll providersBath and North East Somerset</t>
  </si>
  <si>
    <t>Childcare on non-domestic premisesVCR OnlyCheshire East</t>
  </si>
  <si>
    <t>ChildminderCCR OnlyMedway</t>
  </si>
  <si>
    <t>Childcare on non-domestic premisesEYR onlySt Helens</t>
  </si>
  <si>
    <t>Childcare on non-domestic premisesEYR onlyBrighton and Hove</t>
  </si>
  <si>
    <t>Childcare on non-domestic premisesAll providersIsle of Wight</t>
  </si>
  <si>
    <t>Home childcarerAll providersIsle of Wight</t>
  </si>
  <si>
    <t>Childcare on non-domestic premisesEYR, CCR and VCRCheshire West and Chester</t>
  </si>
  <si>
    <t>Childcare on non-domestic premisesVCR OnlyKingston upon Thames</t>
  </si>
  <si>
    <t>Childcare on non-domestic premisesEYR and CCRRutland</t>
  </si>
  <si>
    <t>Childcare on non-domestic premisesCCR OnlyEast Midlands total</t>
  </si>
  <si>
    <t>ChildminderEYR and CCRTelford and Wrekin</t>
  </si>
  <si>
    <t>All provisionCCR and VCRWolverhampton</t>
  </si>
  <si>
    <t>Home childcarerAll providersSouthampton</t>
  </si>
  <si>
    <t>All provisionAll providersSt Helens</t>
  </si>
  <si>
    <t>All provisionEYR, CCR and VCRDudley</t>
  </si>
  <si>
    <t>ChildminderVCR OnlyOxfordshire</t>
  </si>
  <si>
    <t>All provisionVCR OnlyDevon</t>
  </si>
  <si>
    <t>ChildminderAll providersWirral</t>
  </si>
  <si>
    <t>ChildminderCCR OnlyHavering</t>
  </si>
  <si>
    <t>ChildminderVCR OnlyWarrington</t>
  </si>
  <si>
    <t>ChildminderAll providersKingston upon Thames</t>
  </si>
  <si>
    <t>All provisionEYR and CCRBarnet</t>
  </si>
  <si>
    <t>Childcare on non-domestic premisesEYR, CCR and VCRSouth Gloucestershire</t>
  </si>
  <si>
    <t>Childcare on non-domestic premisesCCR and VCRLeicestershire</t>
  </si>
  <si>
    <t>Home childcarerAll providersCambridgeshire</t>
  </si>
  <si>
    <t>ChildminderEYR onlyBury</t>
  </si>
  <si>
    <t>Childcare on non-domestic premisesCCR and VCRBrighton and Hove</t>
  </si>
  <si>
    <t>Childcare on domestic premisesEYR and CCRCroydon</t>
  </si>
  <si>
    <t>Home childcarerAll providersTameside</t>
  </si>
  <si>
    <t>Home childcarerAll providersPeterborough</t>
  </si>
  <si>
    <t>Home childcarerAll providersOldham</t>
  </si>
  <si>
    <t>Childcare on non-domestic premisesCCR and VCRNottingham</t>
  </si>
  <si>
    <t>All provisionEYR and VCREast Riding of Yorkshire</t>
  </si>
  <si>
    <t>All provisionCCR OnlyMedway</t>
  </si>
  <si>
    <t>All provisionEYR, CCR and VCRHalton</t>
  </si>
  <si>
    <t>Childcare on non-domestic premisesAll providersStockport</t>
  </si>
  <si>
    <t>All provisionEYR, CCR and VCRSwindon</t>
  </si>
  <si>
    <t>Childcare on non-domestic premisesEYR onlyNorth East total</t>
  </si>
  <si>
    <t>All provisionVCR OnlyBournemouth, Christchurch &amp; Poole</t>
  </si>
  <si>
    <t>ChildminderEYR onlySalford</t>
  </si>
  <si>
    <t>ChildminderEYR and CCRNottinghamshire</t>
  </si>
  <si>
    <t>All provisionEYR, CCR and VCRSandwell</t>
  </si>
  <si>
    <t>Childcare on non-domestic premisesEYR and VCRRochdale</t>
  </si>
  <si>
    <t>All provisionAll providersGateshead</t>
  </si>
  <si>
    <t>Home childcarerVCR OnlyBracknell Forest</t>
  </si>
  <si>
    <t>All provisionCCR and VCRNorth Tyneside</t>
  </si>
  <si>
    <t>Childcare on non-domestic premisesEYR and CCRCroydon</t>
  </si>
  <si>
    <t>All provisionEYR and CCRWest Berkshire</t>
  </si>
  <si>
    <t>Home childcarerAll providersStoke-on-Trent</t>
  </si>
  <si>
    <t>ChildminderEYR and CCRLiverpool</t>
  </si>
  <si>
    <t>All provisionEYR, CCR and VCRNorth East Lincolnshire</t>
  </si>
  <si>
    <t>ChildminderEYR and CCRKent</t>
  </si>
  <si>
    <t>All provisionVCR OnlyIslington</t>
  </si>
  <si>
    <t>All provisionVCR OnlyRochdale</t>
  </si>
  <si>
    <t>All provisionVCR OnlyBarnsley</t>
  </si>
  <si>
    <t>Home childcarerAll providersShropshire</t>
  </si>
  <si>
    <t>ChildminderEYR, CCR and VCRWindsor and Maidenhead</t>
  </si>
  <si>
    <t>Childcare on domestic premisesEYR, CCR and VCRKensington and Chelsea</t>
  </si>
  <si>
    <t>Childcare on non-domestic premisesAll providersSandwell</t>
  </si>
  <si>
    <t>All provisionVCR OnlyWest Northamptonshire</t>
  </si>
  <si>
    <t>All provisionVCR OnlyCornwall</t>
  </si>
  <si>
    <t>ChildminderEYR and CCRWakefield</t>
  </si>
  <si>
    <t>Childcare on non-domestic premisesVCR OnlyBath and North East Somerset</t>
  </si>
  <si>
    <t>Childcare on domestic premisesEYR, CCR and VCRSwindon</t>
  </si>
  <si>
    <t>ChildminderEYR, CCR and VCREast Midlands total</t>
  </si>
  <si>
    <t>ChildminderAll providersEast Sussex</t>
  </si>
  <si>
    <t>Childcare on non-domestic premisesAll providersShropshire</t>
  </si>
  <si>
    <t>Home childcarerAll providersBlackburn with Darwen</t>
  </si>
  <si>
    <t>All provisionVCR OnlyYorkshire and The Humber total</t>
  </si>
  <si>
    <t>ChildminderEYR, CCR and VCRLiverpool</t>
  </si>
  <si>
    <t>All provisionEYR and CCRNorth East Lincolnshire</t>
  </si>
  <si>
    <t>Childcare on non-domestic premisesEYR and VCRNorth West total</t>
  </si>
  <si>
    <t>Childcare on non-domestic premisesAll providersTameside</t>
  </si>
  <si>
    <t>Childcare on non-domestic premisesEYR, CCR and VCRBarnsley</t>
  </si>
  <si>
    <t>Childcare on non-domestic premisesEYR and CCRWiltshire</t>
  </si>
  <si>
    <t>Home childcarerAll providersSandwell</t>
  </si>
  <si>
    <t>ChildminderVCR OnlyWest Northamptonshire</t>
  </si>
  <si>
    <t>All provisionAll providersLancashire</t>
  </si>
  <si>
    <t>ChildminderCCR OnlyDevon</t>
  </si>
  <si>
    <t>Childcare on non-domestic premisesEYR, CCR and VCRRochdale</t>
  </si>
  <si>
    <t>ChildminderVCR OnlyStaffordshire</t>
  </si>
  <si>
    <t>ChildminderCCR and VCRLuton</t>
  </si>
  <si>
    <t>All provisionEYR and CCRNottinghamshire</t>
  </si>
  <si>
    <t>Childcare on non-domestic premisesEYR, CCR and VCRNot Recorded total</t>
  </si>
  <si>
    <t>Childcare on non-domestic premisesCCR and VCRWestmorland and Furness</t>
  </si>
  <si>
    <t>Childcare on non-domestic premisesEYR onlyLambeth</t>
  </si>
  <si>
    <t>ChildminderEYR, CCR and VCRHillingdon</t>
  </si>
  <si>
    <t>Home childcarerAll providersDudley</t>
  </si>
  <si>
    <t>Childcare on non-domestic premisesEYR and CCRWarrington</t>
  </si>
  <si>
    <t>All provisionEYR onlyLuton</t>
  </si>
  <si>
    <t>Childcare on non-domestic premisesEYR, CCR and VCRNorth Somerset</t>
  </si>
  <si>
    <t>All provisionCCR and VCRYorkshire and The Humber total</t>
  </si>
  <si>
    <t>All provisionEYR, CCR and VCRNewham</t>
  </si>
  <si>
    <t>All provisionEYR and CCRCentral Bedfordshire</t>
  </si>
  <si>
    <t>Childcare on non-domestic premisesEYR, CCR and VCRHartlepool</t>
  </si>
  <si>
    <t>ChildminderEYR, CCR and VCRBuckinghamshire</t>
  </si>
  <si>
    <t>Childcare on non-domestic premisesCCR and VCRYork</t>
  </si>
  <si>
    <t>Childcare on non-domestic premisesVCR OnlyDorset</t>
  </si>
  <si>
    <t>ChildminderEYR and CCRCumberland</t>
  </si>
  <si>
    <t>Childcare on non-domestic premisesAll providersHaringey</t>
  </si>
  <si>
    <t>Childcare on non-domestic premisesEYR onlyLeicestershire</t>
  </si>
  <si>
    <t>Childcare on non-domestic premisesCCR and VCRLincolnshire</t>
  </si>
  <si>
    <t>Home childcarerVCR OnlyNorth Yorkshire</t>
  </si>
  <si>
    <t>ChildminderAll providersLeicester</t>
  </si>
  <si>
    <t>Childcare on domestic premisesEYR, CCR and VCRRutland</t>
  </si>
  <si>
    <t>ChildminderCCR and VCRBuckinghamshire</t>
  </si>
  <si>
    <t>Childcare on non-domestic premisesCCR and VCREnfield</t>
  </si>
  <si>
    <t>Childcare on domestic premisesAll providersHaringey</t>
  </si>
  <si>
    <t>Home childcarerVCR OnlyBath and North East Somerset</t>
  </si>
  <si>
    <t>Childcare on non-domestic premisesCCR OnlyWindsor and Maidenhead</t>
  </si>
  <si>
    <t>Home childcarerAll providersTelford and Wrekin</t>
  </si>
  <si>
    <t>All provisionEYR and CCRRedbridge</t>
  </si>
  <si>
    <t>Childcare on non-domestic premisesCCR and VCRNorthumberland</t>
  </si>
  <si>
    <t>All provisionCCR OnlyBexley</t>
  </si>
  <si>
    <t>All provisionVCR OnlySouthwark</t>
  </si>
  <si>
    <t>Childcare on non-domestic premisesVCR OnlyCalderdale</t>
  </si>
  <si>
    <t>All provisionEYR and CCRWalsall</t>
  </si>
  <si>
    <t>Childcare on non-domestic premisesEYR onlyDoncaster</t>
  </si>
  <si>
    <t>Childcare on non-domestic premisesCCR and VCRRedcar and Cleveland</t>
  </si>
  <si>
    <t>ChildminderEYR and CCRHackney</t>
  </si>
  <si>
    <t>Home childcarerAll providersLeeds</t>
  </si>
  <si>
    <t>Childcare on non-domestic premisesEYR, CCR and VCRIslington</t>
  </si>
  <si>
    <t>ChildminderEYR, CCR and VCRKent</t>
  </si>
  <si>
    <t>All provisionVCR OnlyNorth Northamptonshire</t>
  </si>
  <si>
    <t>Childcare on domestic premisesAll providersDorset</t>
  </si>
  <si>
    <t>All provisionVCR OnlyCheshire West and Chester</t>
  </si>
  <si>
    <t>ChildminderCCR and VCRDoncaster</t>
  </si>
  <si>
    <t>All provisionEYR and CCRDurham</t>
  </si>
  <si>
    <t>Childcare on non-domestic premisesCCR and VCRSolihull</t>
  </si>
  <si>
    <t>Childcare on non-domestic premisesEYR, CCR and VCRWest Northamptonshire</t>
  </si>
  <si>
    <t>ChildminderCCR and VCRSouth Gloucestershire</t>
  </si>
  <si>
    <t>ChildminderEYR and CCRPortsmouth</t>
  </si>
  <si>
    <t>Childcare on domestic premisesAll providersCalderdale</t>
  </si>
  <si>
    <t>ChildminderEYR and CCRHarrow</t>
  </si>
  <si>
    <t>All provisionEYR onlyBlackpool</t>
  </si>
  <si>
    <t>All provisionEYR and CCRHounslow</t>
  </si>
  <si>
    <t>ChildminderEYR onlySolihull</t>
  </si>
  <si>
    <t>All provisionCCR and VCREaling</t>
  </si>
  <si>
    <t>ChildminderAll providersNorth East total</t>
  </si>
  <si>
    <t>Childcare on non-domestic premisesVCR OnlyStockton-on-Tees</t>
  </si>
  <si>
    <t>Home childcarerAll providersHaringey</t>
  </si>
  <si>
    <t>All provisionAll providersWirral</t>
  </si>
  <si>
    <t>Childcare on non-domestic premisesEYR, CCR and VCRWolverhampton</t>
  </si>
  <si>
    <t>All provisionCCR and VCRNorth Lincolnshire</t>
  </si>
  <si>
    <t>ChildminderEYR and CCRHavering</t>
  </si>
  <si>
    <t>Childcare on non-domestic premisesEYR and VCRNorthumberland</t>
  </si>
  <si>
    <t>Childcare on non-domestic premisesVCR OnlyBradford</t>
  </si>
  <si>
    <t>Childcare on domestic premisesAll providersStoke-on-Trent</t>
  </si>
  <si>
    <t>Childcare on non-domestic premisesAll providersSouthampton</t>
  </si>
  <si>
    <t>All provisionCCR OnlyWest Midlands total</t>
  </si>
  <si>
    <t>Home childcarerAll providersEssex</t>
  </si>
  <si>
    <t>All provisionEYR and CCRThurrock</t>
  </si>
  <si>
    <t>ChildminderCCR OnlyBarking and Dagenham</t>
  </si>
  <si>
    <t>Childcare on non-domestic premisesEYR onlyYork</t>
  </si>
  <si>
    <t>Childcare on non-domestic premisesAll providersIsles of Scilly</t>
  </si>
  <si>
    <t>All provisionEYR, CCR and VCRWindsor and Maidenhead</t>
  </si>
  <si>
    <t>All provisionEYR and VCRLewisham</t>
  </si>
  <si>
    <t>ChildminderEYR and CCRSwindon</t>
  </si>
  <si>
    <t>ChildminderVCR OnlyIslington</t>
  </si>
  <si>
    <t>Home childcarerVCR OnlyWestmorland and Furness</t>
  </si>
  <si>
    <t>Childcare on non-domestic premisesAll providersStoke-on-Trent</t>
  </si>
  <si>
    <t>Home childcarerAll providersLincolnshire</t>
  </si>
  <si>
    <t>Childcare on non-domestic premisesEYR onlyTorbay</t>
  </si>
  <si>
    <t>All provisionEYR and CCRBolton</t>
  </si>
  <si>
    <t>All provisionEYR, CCR and VCRBlackburn with Darwen</t>
  </si>
  <si>
    <t>ChildminderEYR, CCR and VCRNorth East Lincolnshire</t>
  </si>
  <si>
    <t>Childcare on domestic premisesAll providersLeeds</t>
  </si>
  <si>
    <t>ChildminderEYR and CCREast Midlands total</t>
  </si>
  <si>
    <t>Childcare on non-domestic premisesEYR, CCR and VCRMerton</t>
  </si>
  <si>
    <t>ChildminderEYR, CCR and VCRNorfolk</t>
  </si>
  <si>
    <t>Childcare on domestic premisesEYR onlySurrey</t>
  </si>
  <si>
    <t>Childcare on domestic premisesAll providersCheshire East</t>
  </si>
  <si>
    <t>ChildminderAll providersCalderdale</t>
  </si>
  <si>
    <t>All provisionCCR and VCRWiltshire</t>
  </si>
  <si>
    <t>All provisionEYR and VCRMilton Keynes</t>
  </si>
  <si>
    <t>Childcare on non-domestic premisesVCR OnlyBristol</t>
  </si>
  <si>
    <t>Childcare on non-domestic premisesAll providersLeeds</t>
  </si>
  <si>
    <t>Childcare on domestic premisesEYR and CCRHarrow</t>
  </si>
  <si>
    <t>ChildminderEYR, CCR and VCRTrafford</t>
  </si>
  <si>
    <t>ChildminderCCR OnlyKingston upon Hull</t>
  </si>
  <si>
    <t>All provisionEYR onlyHillingdon</t>
  </si>
  <si>
    <t>All provisionEYR, CCR and VCRSheffield</t>
  </si>
  <si>
    <t>All provisionVCR OnlyMerton</t>
  </si>
  <si>
    <t>ChildminderAll providersBristol</t>
  </si>
  <si>
    <t>Childcare on non-domestic premisesAll providersAll England total</t>
  </si>
  <si>
    <t>All provisionVCR OnlyDerby</t>
  </si>
  <si>
    <t>Childcare on non-domestic premisesEYR onlyStaffordshire</t>
  </si>
  <si>
    <t>ChildminderEYR, CCR and VCREaling</t>
  </si>
  <si>
    <t>All provisionCCR and VCRLuton</t>
  </si>
  <si>
    <t>ChildminderEYR onlyBrent</t>
  </si>
  <si>
    <t>All provisionEYR and CCRWokingham</t>
  </si>
  <si>
    <t>Childcare on non-domestic premisesAll providersPlymouth</t>
  </si>
  <si>
    <t>Childcare on non-domestic premisesEYR, CCR and VCRBournemouth, Christchurch &amp; Poole</t>
  </si>
  <si>
    <t>ChildminderAll providersBarking and Dagenham</t>
  </si>
  <si>
    <t>All provisionCCR OnlyCambridgeshire</t>
  </si>
  <si>
    <t>ChildminderCCR OnlyWest Midlands total</t>
  </si>
  <si>
    <t>Childcare on non-domestic premisesEYR and CCRMerton</t>
  </si>
  <si>
    <t>ChildminderEYR and CCRSalford</t>
  </si>
  <si>
    <t>ChildminderCCR OnlyCentral Bedfordshire</t>
  </si>
  <si>
    <t>ChildminderCCR and VCRNewcastle upon Tyne</t>
  </si>
  <si>
    <t>All provisionCCR and VCRSouth Gloucestershire</t>
  </si>
  <si>
    <t>Childcare on non-domestic premisesAll providersEssex</t>
  </si>
  <si>
    <t>Childcare on non-domestic premisesVCR OnlyWirral</t>
  </si>
  <si>
    <t>Home childcarerVCR OnlyBradford</t>
  </si>
  <si>
    <t>ChildminderEYR, CCR and VCRSwindon</t>
  </si>
  <si>
    <t>ChildminderEYR onlyHalton</t>
  </si>
  <si>
    <t>Childcare on non-domestic premisesEYR onlyNewcastle upon Tyne</t>
  </si>
  <si>
    <t>Childcare on non-domestic premisesCCR and VCRLambeth</t>
  </si>
  <si>
    <t>Childcare on domestic premisesEYR and CCRSouth East total</t>
  </si>
  <si>
    <t>ChildminderCCR and VCRYorkshire and The Humber total</t>
  </si>
  <si>
    <t>Childcare on non-domestic premisesAll providersGreenwich</t>
  </si>
  <si>
    <t>All provisionEYR and CCRWakefield</t>
  </si>
  <si>
    <t>ChildminderEYR, CCR and VCRSheffield</t>
  </si>
  <si>
    <t>Childcare on non-domestic premisesCCR and VCRNorth Somerset</t>
  </si>
  <si>
    <t>Home childcarerVCR OnlyStockton-on-Tees</t>
  </si>
  <si>
    <t>All provisionEYR and CCRBirmingham</t>
  </si>
  <si>
    <t>Childcare on non-domestic premisesCCR and VCRGateshead</t>
  </si>
  <si>
    <t>All provisionAll providersRutland</t>
  </si>
  <si>
    <t>All provisionEYR and CCRHackney</t>
  </si>
  <si>
    <t>Home childcarerVCR OnlySouth West total</t>
  </si>
  <si>
    <t>Home childcarerAll providersEast Riding of Yorkshire</t>
  </si>
  <si>
    <t>Childcare on non-domestic premisesCCR and VCRSouth East total</t>
  </si>
  <si>
    <t>Childcare on non-domestic premisesAll providersBlackburn with Darwen</t>
  </si>
  <si>
    <t>Childcare on domestic premisesEYR and CCREast Midlands total</t>
  </si>
  <si>
    <t>All provisionEYR and CCREast Midlands total</t>
  </si>
  <si>
    <t>All provisionEYR, CCR and VCREast Midlands total</t>
  </si>
  <si>
    <t>All provisionCCR and VCRSunderland</t>
  </si>
  <si>
    <t>All provisionEYR and VCRWiltshire</t>
  </si>
  <si>
    <t>ChildminderEYR, CCR and VCRKnowsley</t>
  </si>
  <si>
    <t>Childcare on non-domestic premisesAll providersCambridgeshire</t>
  </si>
  <si>
    <t>ChildminderCCR OnlySouthwark</t>
  </si>
  <si>
    <t>Home childcarerAll providersSutton</t>
  </si>
  <si>
    <t>All provisionAll providersCheshire East</t>
  </si>
  <si>
    <t>ChildminderAll providersLeicestershire</t>
  </si>
  <si>
    <t>Home childcarerAll providersBirmingham</t>
  </si>
  <si>
    <t>All provisionCCR and VCRBromley</t>
  </si>
  <si>
    <t>ChildminderEYR, CCR and VCRHampshire</t>
  </si>
  <si>
    <t>All provisionVCR OnlyWolverhampton</t>
  </si>
  <si>
    <t>ChildminderCCR OnlyCoventry</t>
  </si>
  <si>
    <t>Home childcarerAll providersGreenwich</t>
  </si>
  <si>
    <t>Childcare on non-domestic premisesAll providersNewham</t>
  </si>
  <si>
    <t>Childcare on domestic premisesEYR, CCR and VCRBrent</t>
  </si>
  <si>
    <t>All provisionVCR OnlyWaltham Forest</t>
  </si>
  <si>
    <t>Home childcarerVCR OnlyBedford</t>
  </si>
  <si>
    <t>Childcare on domestic premisesEYR and CCRYorkshire and The Humber total</t>
  </si>
  <si>
    <t>ChildminderEYR, CCR and VCRBlackpool</t>
  </si>
  <si>
    <t>Childcare on non-domestic premisesVCR OnlyBracknell Forest</t>
  </si>
  <si>
    <t>All provisionCCR and VCRSouthend on Sea</t>
  </si>
  <si>
    <t>All provisionCCR OnlyCoventry</t>
  </si>
  <si>
    <t>All provisionAll providersSurrey</t>
  </si>
  <si>
    <t>Childcare on non-domestic premisesEYR and CCRWaltham Forest</t>
  </si>
  <si>
    <t>ChildminderVCR OnlyNorth Northamptonshire</t>
  </si>
  <si>
    <t>All provisionEYR onlyEaling</t>
  </si>
  <si>
    <t>Childcare on non-domestic premisesEYR, CCR and VCRYork</t>
  </si>
  <si>
    <t>Childcare on non-domestic premisesEYR and VCRDerbyshire</t>
  </si>
  <si>
    <t>ChildminderEYR, CCR and VCRCroydon</t>
  </si>
  <si>
    <t>All provisionCCR and VCRBuckinghamshire</t>
  </si>
  <si>
    <t>All provisionEYR, CCR and VCRLewisham</t>
  </si>
  <si>
    <t>All provisionCCR and VCRHampshire</t>
  </si>
  <si>
    <t>Childcare on non-domestic premisesEYR onlyCornwall</t>
  </si>
  <si>
    <t>ChildminderEYR onlyHampshire</t>
  </si>
  <si>
    <t>All provisionEYR onlyWalsall</t>
  </si>
  <si>
    <t>Childcare on non-domestic premisesEYR and CCRBlackpool</t>
  </si>
  <si>
    <t>Childcare on non-domestic premisesEYR, CCR and VCRNewcastle upon Tyne</t>
  </si>
  <si>
    <t>ChildminderCCR and VCRCroydon</t>
  </si>
  <si>
    <t>Childcare on non-domestic premisesEYR and CCRWest Northamptonshire</t>
  </si>
  <si>
    <t>All provisionEYR, CCR and VCREaling</t>
  </si>
  <si>
    <t>ChildminderCCR and VCRMerton</t>
  </si>
  <si>
    <t>ChildminderAll providersSouth West total</t>
  </si>
  <si>
    <t>ChildminderEYR, CCR and VCRLewisham</t>
  </si>
  <si>
    <t>All provisionEYR and CCRHavering</t>
  </si>
  <si>
    <t>Childcare on non-domestic premisesCCR and VCRCheshire West and Chester</t>
  </si>
  <si>
    <t>Childcare on non-domestic premisesEYR onlyBarnsley</t>
  </si>
  <si>
    <t>ChildminderEYR and CCRWalsall</t>
  </si>
  <si>
    <t>ChildminderEYR and CCRDerbyshire</t>
  </si>
  <si>
    <t>Childcare on non-domestic premisesEYR and CCRLuton</t>
  </si>
  <si>
    <t>All provisionEYR onlyMilton Keynes</t>
  </si>
  <si>
    <t>All provisionVCR OnlyMiddlesbrough</t>
  </si>
  <si>
    <t>All provisionVCR OnlyHartlepool</t>
  </si>
  <si>
    <t>Childcare on non-domestic premisesVCR OnlyBedford</t>
  </si>
  <si>
    <t>All provisionEYR onlySwindon</t>
  </si>
  <si>
    <t>All provisionEYR, CCR and VCRBlackpool</t>
  </si>
  <si>
    <t>All provisionEYR onlyNorth Tyneside</t>
  </si>
  <si>
    <t>ChildminderEYR onlySurrey</t>
  </si>
  <si>
    <t>All provisionEYR onlyNorfolk</t>
  </si>
  <si>
    <t>All provisionEYR, CCR and VCRSouth Tyneside</t>
  </si>
  <si>
    <t>Childcare on non-domestic premisesVCR OnlyWestmorland and Furness</t>
  </si>
  <si>
    <t>All provisionEYR, CCR and VCRMilton Keynes</t>
  </si>
  <si>
    <t>Home childcarerAll providersBarnet</t>
  </si>
  <si>
    <t>Childcare on non-domestic premisesEYR and CCRNorth West total</t>
  </si>
  <si>
    <t>Home childcarerAll providersBolton</t>
  </si>
  <si>
    <t>All provisionEYR and CCRHarrow</t>
  </si>
  <si>
    <t>All provisionCCR OnlyEssex</t>
  </si>
  <si>
    <t>ChildminderEYR onlyNorfolk</t>
  </si>
  <si>
    <t>Childcare on non-domestic premisesEYR, CCR and VCRNorth Northamptonshire</t>
  </si>
  <si>
    <t>Childcare on domestic premisesEYR, CCR and VCRDoncaster</t>
  </si>
  <si>
    <t>Home childcarerVCR OnlyCheshire East</t>
  </si>
  <si>
    <t>All provisionEYR onlyKensington and Chelsea</t>
  </si>
  <si>
    <t>ChildminderAll providersBrent</t>
  </si>
  <si>
    <t>Home childcarerVCR OnlyWirral</t>
  </si>
  <si>
    <t>All provisionEYR and CCRTelford and Wrekin</t>
  </si>
  <si>
    <t>ChildminderEYR, CCR and VCRMilton Keynes</t>
  </si>
  <si>
    <t>ChildminderAll providersGateshead</t>
  </si>
  <si>
    <t>Childcare on non-domestic premisesEYR onlyNorthumberland</t>
  </si>
  <si>
    <t>ChildminderEYR and CCREast Riding of Yorkshire</t>
  </si>
  <si>
    <t>Home childcarerAll providersPlymouth</t>
  </si>
  <si>
    <t>All provisionCCR OnlyCentral Bedfordshire</t>
  </si>
  <si>
    <t>Childcare on non-domestic premisesAll providersDudley</t>
  </si>
  <si>
    <t>Childcare on non-domestic premisesEYR, CCR and VCRWirral</t>
  </si>
  <si>
    <t>All provisionCCR and VCRPlymouth</t>
  </si>
  <si>
    <t>Childcare on non-domestic premisesEYR and VCRBarking and Dagenham</t>
  </si>
  <si>
    <t>All provisionEYR onlyBromley</t>
  </si>
  <si>
    <t>ChildminderEYR, CCR and VCRWarrington</t>
  </si>
  <si>
    <t>Childcare on non-domestic premisesAll providersKingston upon Hull</t>
  </si>
  <si>
    <t>Home childcarerVCR OnlyCity of London</t>
  </si>
  <si>
    <t>ChildminderAll providersBracknell Forest</t>
  </si>
  <si>
    <t>ChildminderCCR and VCRSt Helens</t>
  </si>
  <si>
    <t>Childcare on non-domestic premisesAll providersMiddlesbrough</t>
  </si>
  <si>
    <t>Childcare on non-domestic premisesCCR and VCRStockport</t>
  </si>
  <si>
    <t>All provisionCCR OnlyBirmingham</t>
  </si>
  <si>
    <t>All provisionEYR and CCRLeicester</t>
  </si>
  <si>
    <t>All provisionVCR OnlyHavering</t>
  </si>
  <si>
    <t>Childcare on non-domestic premisesEYR and VCRBristol</t>
  </si>
  <si>
    <t>Childcare on non-domestic premisesEYR and CCRBedford</t>
  </si>
  <si>
    <t>Childcare on non-domestic premisesEYR onlyNorth Somerset</t>
  </si>
  <si>
    <t>ChildminderEYR, CCR and VCRLancashire</t>
  </si>
  <si>
    <t>ChildminderVCR OnlyCheshire West and Chester</t>
  </si>
  <si>
    <t>Childcare on non-domestic premisesCCR and VCRAll England total</t>
  </si>
  <si>
    <t>All provisionVCR OnlyLondon total</t>
  </si>
  <si>
    <t>Home childcarerAll providersStockport</t>
  </si>
  <si>
    <t>Childcare on non-domestic premisesEYR and VCRYorkshire and The Humber total</t>
  </si>
  <si>
    <t>Childcare on non-domestic premisesVCR OnlyRutland</t>
  </si>
  <si>
    <t>ChildminderEYR and CCRCoventry</t>
  </si>
  <si>
    <t>Home childcarerAll providersSuffolk</t>
  </si>
  <si>
    <t>Childcare on non-domestic premisesEYR, CCR and VCREast Riding of Yorkshire</t>
  </si>
  <si>
    <t>ChildminderEYR onlyBromley</t>
  </si>
  <si>
    <t>Childcare on non-domestic premisesEYR, CCR and VCRLeicester</t>
  </si>
  <si>
    <t>Childcare on domestic premisesEYR and CCRSouth West total</t>
  </si>
  <si>
    <t>All provisionEYR and CCRSouth West total</t>
  </si>
  <si>
    <t>Childcare on non-domestic premisesEYR and CCRHillingdon</t>
  </si>
  <si>
    <t>Childcare on non-domestic premisesEYR onlyManchester</t>
  </si>
  <si>
    <t>All provisionVCR OnlyMilton Keynes</t>
  </si>
  <si>
    <t>Childcare on non-domestic premisesCCR and VCRKirklees</t>
  </si>
  <si>
    <t>Home childcarerVCR OnlyKnowsley</t>
  </si>
  <si>
    <t>Childcare on domestic premisesEYR, CCR and VCRWarwickshire</t>
  </si>
  <si>
    <t>ChildminderVCR OnlyLeicester</t>
  </si>
  <si>
    <t>All provisionAll providersSouth West total</t>
  </si>
  <si>
    <t>All provisionAll providersEast of England total</t>
  </si>
  <si>
    <t>Childcare on domestic premisesAll providersBromley</t>
  </si>
  <si>
    <t>Childcare on non-domestic premisesEYR and VCRSalford</t>
  </si>
  <si>
    <t>ChildminderVCR OnlyEssex</t>
  </si>
  <si>
    <t>All provisionAll providersCity of London</t>
  </si>
  <si>
    <t>Childcare on non-domestic premisesAll providersWiltshire</t>
  </si>
  <si>
    <t>ChildminderVCR OnlyMilton Keynes</t>
  </si>
  <si>
    <t>All provisionEYR, CCR and VCRBromley</t>
  </si>
  <si>
    <t>Childcare on non-domestic premisesVCR OnlyNorth East total</t>
  </si>
  <si>
    <t>Childcare on non-domestic premisesEYR, CCR and VCRMilton Keynes</t>
  </si>
  <si>
    <t>ChildminderVCR OnlyHackney</t>
  </si>
  <si>
    <t>Childcare on non-domestic premisesAll providersWest Midlands total</t>
  </si>
  <si>
    <t>ChildminderEYR, CCR and VCRBromley</t>
  </si>
  <si>
    <t>Childcare on non-domestic premisesEYR and CCRStockton-on-Tees</t>
  </si>
  <si>
    <t>ChildminderEYR, CCR and VCRNorth Lincolnshire</t>
  </si>
  <si>
    <t>All provisionCCR and VCRNorth West total</t>
  </si>
  <si>
    <t>Childcare on non-domestic premisesEYR, CCR and VCRWalsall</t>
  </si>
  <si>
    <t>All provisionCCR OnlyNorth Northamptonshire</t>
  </si>
  <si>
    <t>Home childcarerAll providersThurrock</t>
  </si>
  <si>
    <t>Childcare on non-domestic premisesEYR onlyLeicester</t>
  </si>
  <si>
    <t>Childcare on non-domestic premisesCCR and VCRSutton</t>
  </si>
  <si>
    <t>Childcare on non-domestic premisesEYR, CCR and VCRSalford</t>
  </si>
  <si>
    <t>Childcare on non-domestic premisesEYR onlyDevon</t>
  </si>
  <si>
    <t>Childcare on non-domestic premisesEYR and VCRSouth West total</t>
  </si>
  <si>
    <t>ChildminderCCR and VCRTrafford</t>
  </si>
  <si>
    <t>Childcare on non-domestic premisesAll providersStaffordshire</t>
  </si>
  <si>
    <t>Childcare on non-domestic premisesCCR and VCRWest Northamptonshire</t>
  </si>
  <si>
    <t>All provisionAll providersBuckinghamshire</t>
  </si>
  <si>
    <t>All provisionEYR, CCR and VCRLuton</t>
  </si>
  <si>
    <t>All provisionEYR and CCRBarnsley</t>
  </si>
  <si>
    <t>All provisionEYR onlyDudley</t>
  </si>
  <si>
    <t>All provisionEYR and CCRYorkshire and The Humber total</t>
  </si>
  <si>
    <t>All provisionCCR OnlyKirklees</t>
  </si>
  <si>
    <t>Childcare on domestic premisesAll providersSomerset</t>
  </si>
  <si>
    <t>All provisionCCR OnlyHounslow</t>
  </si>
  <si>
    <t>All provisionCCR and VCRSurrey</t>
  </si>
  <si>
    <t>Home childcarerAll providersCoventry</t>
  </si>
  <si>
    <t>All provisionCCR and VCRHillingdon</t>
  </si>
  <si>
    <t>All provisionVCR OnlyWokingham</t>
  </si>
  <si>
    <t>ChildminderAll providersTorbay</t>
  </si>
  <si>
    <t>ChildminderEYR and CCRRichmond upon Thames</t>
  </si>
  <si>
    <t>Home childcarerVCR OnlyOldham</t>
  </si>
  <si>
    <t>ChildminderVCR OnlyManchester</t>
  </si>
  <si>
    <t>ChildminderCCR OnlyBirmingham</t>
  </si>
  <si>
    <t>ChildminderVCR OnlyNorfolk</t>
  </si>
  <si>
    <t>All provisionCCR and VCRBrent</t>
  </si>
  <si>
    <t>Childcare on non-domestic premisesEYR onlyCheshire West and Chester</t>
  </si>
  <si>
    <t>ChildminderEYR, CCR and VCRSomerset</t>
  </si>
  <si>
    <t>Childcare on non-domestic premisesEYR onlyWolverhampton</t>
  </si>
  <si>
    <t>All provisionEYR and CCRCamden</t>
  </si>
  <si>
    <t>Childcare on non-domestic premisesCCR and VCRDudley</t>
  </si>
  <si>
    <t>Childcare on non-domestic premisesEYR and VCRWandsworth</t>
  </si>
  <si>
    <t>All provisionEYR onlyIslington</t>
  </si>
  <si>
    <t>All provisionEYR, CCR and VCRSomerset</t>
  </si>
  <si>
    <t>ChildminderEYR, CCR and VCRNot Recorded total</t>
  </si>
  <si>
    <t>All provisionEYR and CCRBarking and Dagenham</t>
  </si>
  <si>
    <t>ChildminderEYR and CCRThurrock</t>
  </si>
  <si>
    <t>All provisionCCR and VCRLewisham</t>
  </si>
  <si>
    <t>ChildminderEYR, CCR and VCRLuton</t>
  </si>
  <si>
    <t>All provisionVCR OnlyNottingham</t>
  </si>
  <si>
    <t>All provisionEYR, CCR and VCRDorset</t>
  </si>
  <si>
    <t>All provisionEYR onlyWest Northamptonshire</t>
  </si>
  <si>
    <t>Childcare on non-domestic premisesEYR, CCR and VCRHavering</t>
  </si>
  <si>
    <t>ChildminderEYR and CCRSouth Gloucestershire</t>
  </si>
  <si>
    <t>Childcare on non-domestic premisesEYR onlyWirral</t>
  </si>
  <si>
    <t>Childcare on non-domestic premisesEYR, CCR and VCRLambeth</t>
  </si>
  <si>
    <t>Childcare on domestic premisesAll providersEast of England total</t>
  </si>
  <si>
    <t>Childcare on non-domestic premisesCCR and VCRIsle of Wight</t>
  </si>
  <si>
    <t>Childcare on non-domestic premisesEYR, CCR and VCREssex</t>
  </si>
  <si>
    <t>ChildminderEYR and CCRStaffordshire</t>
  </si>
  <si>
    <t>Childcare on non-domestic premisesVCR OnlyCumberland</t>
  </si>
  <si>
    <t>Childcare on non-domestic premisesAll providersCheshire West and Chester</t>
  </si>
  <si>
    <t>ChildminderEYR and CCRRochdale</t>
  </si>
  <si>
    <t>ChildminderVCR OnlyDevon</t>
  </si>
  <si>
    <t>Childcare on non-domestic premisesCCR and VCRRotherham</t>
  </si>
  <si>
    <t>All provisionVCR OnlyHackney</t>
  </si>
  <si>
    <t>Childcare on non-domestic premisesEYR onlyMedway</t>
  </si>
  <si>
    <t>All provisionEYR and CCREast Sussex</t>
  </si>
  <si>
    <t>Childcare on non-domestic premisesEYR, CCR and VCRLeicestershire</t>
  </si>
  <si>
    <t>ChildminderEYR and CCRNorth Northamptonshire</t>
  </si>
  <si>
    <t>Childcare on non-domestic premisesCCR and VCRBournemouth, Christchurch &amp; Poole</t>
  </si>
  <si>
    <t>Childcare on non-domestic premisesEYR and CCRBath and North East Somerset</t>
  </si>
  <si>
    <t>Childcare on non-domestic premisesAll providersDarlington</t>
  </si>
  <si>
    <t>Childcare on non-domestic premisesVCR OnlyNottinghamshire</t>
  </si>
  <si>
    <t>ChildminderEYR and CCRNorth Somerset</t>
  </si>
  <si>
    <t>ChildminderCCR and VCRNorth East total</t>
  </si>
  <si>
    <t>ChildminderCCR and VCRHillingdon</t>
  </si>
  <si>
    <t>Childcare on non-domestic premisesCCR and VCRBlackburn with Darwen</t>
  </si>
  <si>
    <t>ChildminderEYR and CCRBexley</t>
  </si>
  <si>
    <t>Childcare on non-domestic premisesEYR, CCR and VCRSouthwark</t>
  </si>
  <si>
    <t>All provisionEYR onlyTower Hamlets</t>
  </si>
  <si>
    <t>Childcare on non-domestic premisesEYR and VCRWest Sussex</t>
  </si>
  <si>
    <t>Childcare on non-domestic premisesEYR onlyLondon total</t>
  </si>
  <si>
    <t>All provisionVCR OnlyLeicestershire</t>
  </si>
  <si>
    <t>All provisionEYR onlySefton</t>
  </si>
  <si>
    <t>All provisionEYR, CCR and VCRLancashire</t>
  </si>
  <si>
    <t>Childcare on non-domestic premisesEYR, CCR and VCRMiddlesbrough</t>
  </si>
  <si>
    <t>Childcare on non-domestic premisesCCR and VCRKingston upon Hull</t>
  </si>
  <si>
    <t>All provisionAll providersNorth Yorkshire</t>
  </si>
  <si>
    <t>ChildminderCCR and VCRTorbay</t>
  </si>
  <si>
    <t>All provisionCCR and VCRStoke-on-Trent</t>
  </si>
  <si>
    <t>Childcare on non-domestic premisesVCR OnlyNorth East Lincolnshire</t>
  </si>
  <si>
    <t>ChildminderEYR, CCR and VCRSefton</t>
  </si>
  <si>
    <t>Childcare on domestic premisesAll providersNewham</t>
  </si>
  <si>
    <t>Childcare on non-domestic premisesEYR onlyCamden</t>
  </si>
  <si>
    <t>ChildminderCCR OnlyHarrow</t>
  </si>
  <si>
    <t>Childcare on non-domestic premisesEYR, CCR and VCRLincolnshire</t>
  </si>
  <si>
    <t>All provisionVCR OnlyManchester</t>
  </si>
  <si>
    <t>ChildminderCCR and VCRLewisham</t>
  </si>
  <si>
    <t>Childcare on non-domestic premisesCCR OnlyEast of England total</t>
  </si>
  <si>
    <t>ChildminderEYR and CCRSuffolk</t>
  </si>
  <si>
    <t>Home childcarerVCR OnlyKingston upon Thames</t>
  </si>
  <si>
    <t>Home childcarerAll providersNorth Somerset</t>
  </si>
  <si>
    <t>All provisionAll providersSouth Gloucestershire</t>
  </si>
  <si>
    <t>All provisionVCR OnlyEast Riding of Yorkshire</t>
  </si>
  <si>
    <t>All provisionCCR and VCROldham</t>
  </si>
  <si>
    <t>Childcare on domestic premisesAll providersSefton</t>
  </si>
  <si>
    <t>Childcare on non-domestic premisesEYR onlyBexley</t>
  </si>
  <si>
    <t>ChildminderEYR, CCR and VCRDorset</t>
  </si>
  <si>
    <t>Home childcarerVCR OnlyCumberland</t>
  </si>
  <si>
    <t>All provisionVCR OnlyNorthumberland</t>
  </si>
  <si>
    <t>Childcare on non-domestic premisesAll providersStockton-on-Tees</t>
  </si>
  <si>
    <t>All provisionCCR and VCRGreenwich</t>
  </si>
  <si>
    <t>All provisionCCR OnlyKingston upon Hull</t>
  </si>
  <si>
    <t>All provisionVCR OnlyLambeth</t>
  </si>
  <si>
    <t>Childcare on non-domestic premisesAll providersWandsworth</t>
  </si>
  <si>
    <t>ChildminderCCR OnlyHertfordshire</t>
  </si>
  <si>
    <t>ChildminderEYR onlySheffield</t>
  </si>
  <si>
    <t>Childcare on non-domestic premisesEYR, CCR and VCRWokingham</t>
  </si>
  <si>
    <t>Childcare on non-domestic premisesEYR, CCR and VCRHackney</t>
  </si>
  <si>
    <t>All provisionVCR OnlyPeterborough</t>
  </si>
  <si>
    <t>Childcare on non-domestic premisesEYR and CCRLeeds</t>
  </si>
  <si>
    <t>Childcare on non-domestic premisesEYR onlySalford</t>
  </si>
  <si>
    <t>All provisionVCR OnlyWalsall</t>
  </si>
  <si>
    <t>Home childcarerAll providersPortsmouth</t>
  </si>
  <si>
    <t>Childcare on non-domestic premisesEYR onlyDarlington</t>
  </si>
  <si>
    <t>All provisionVCR OnlyLincolnshire</t>
  </si>
  <si>
    <t>ChildminderEYR onlySwindon</t>
  </si>
  <si>
    <t>All provisionEYR onlyNewham</t>
  </si>
  <si>
    <t>All provisionAll providersTower Hamlets</t>
  </si>
  <si>
    <t>All provisionCCR and VCRCumberland</t>
  </si>
  <si>
    <t>Home childcarerAll providersWaltham Forest</t>
  </si>
  <si>
    <t>ChildminderVCR OnlyLondon total</t>
  </si>
  <si>
    <t>Childcare on domestic premisesEYR and CCRBromley</t>
  </si>
  <si>
    <t>All provisionEYR and VCRAll England total</t>
  </si>
  <si>
    <t>ChildminderEYR onlyNorth Yorkshire</t>
  </si>
  <si>
    <t>Childcare on non-domestic premisesEYR and CCRPlymouth</t>
  </si>
  <si>
    <t>Home childcarerVCR OnlyNorth East total</t>
  </si>
  <si>
    <t>Childcare on domestic premisesAll providersWorcestershire</t>
  </si>
  <si>
    <t>Childcare on non-domestic premisesAll providersCoventry</t>
  </si>
  <si>
    <t>ChildminderAll providersBuckinghamshire</t>
  </si>
  <si>
    <t>Childcare on non-domestic premisesEYR onlyHackney</t>
  </si>
  <si>
    <t>Childcare on non-domestic premisesEYR and CCRSurrey</t>
  </si>
  <si>
    <t>ChildminderCCR and VCREast Midlands total</t>
  </si>
  <si>
    <t>Home childcarerVCR OnlyNorth West total</t>
  </si>
  <si>
    <t>All provisionCCR and VCRRedbridge</t>
  </si>
  <si>
    <t>All provisionEYR, CCR and VCRStockton-on-Tees</t>
  </si>
  <si>
    <t>Home childcarerAll providersWest Midlands total</t>
  </si>
  <si>
    <t>All provisionEYR and CCRHartlepool</t>
  </si>
  <si>
    <t>Childcare on non-domestic premisesCCR and VCRNewham</t>
  </si>
  <si>
    <t>All provisionEYR and CCRBracknell Forest</t>
  </si>
  <si>
    <t>All provisionEYR and CCRManchester</t>
  </si>
  <si>
    <t>All provisionAll providersYorkshire and The Humber total</t>
  </si>
  <si>
    <t>All provisionCCR OnlyHertfordshire</t>
  </si>
  <si>
    <t>Childcare on non-domestic premisesEYR onlyRochdale</t>
  </si>
  <si>
    <t>Childcare on non-domestic premisesEYR onlySouth Gloucestershire</t>
  </si>
  <si>
    <t>Childcare on non-domestic premisesVCR OnlyWindsor and Maidenhead</t>
  </si>
  <si>
    <t>Home childcarerAll providersWestmorland and Furness</t>
  </si>
  <si>
    <t>ChildminderEYR and CCRHartlepool</t>
  </si>
  <si>
    <t>Childcare on non-domestic premisesEYR, CCR and VCRNottingham</t>
  </si>
  <si>
    <t>ChildminderEYR and CCRDarlington</t>
  </si>
  <si>
    <t>Childcare on non-domestic premisesEYR and CCRLewisham</t>
  </si>
  <si>
    <t>Childcare on non-domestic premisesEYR onlySouthwark</t>
  </si>
  <si>
    <t>ChildminderVCR OnlyBarking and Dagenham</t>
  </si>
  <si>
    <t>Childcare on non-domestic premisesEYR onlyRichmond upon Thames</t>
  </si>
  <si>
    <t>All provisionEYR, CCR and VCRRotherham</t>
  </si>
  <si>
    <t>All provisionCCR and VCRLeeds</t>
  </si>
  <si>
    <t>All provisionEYR and CCRBristol</t>
  </si>
  <si>
    <t>Childcare on non-domestic premisesEYR onlyPeterborough</t>
  </si>
  <si>
    <t>All provisionCCR and VCRCheshire East</t>
  </si>
  <si>
    <t>Childcare on non-domestic premisesEYR onlySouthend on Sea</t>
  </si>
  <si>
    <t>Childcare on domestic premisesEYR onlyWaltham Forest</t>
  </si>
  <si>
    <t>Home childcarerAll providersSlough</t>
  </si>
  <si>
    <t>Childcare on non-domestic premisesVCR OnlyTorbay</t>
  </si>
  <si>
    <t>Childcare on non-domestic premisesEYR, CCR and VCRLondon total</t>
  </si>
  <si>
    <t>ChildminderEYR and CCRSouthwark</t>
  </si>
  <si>
    <t>ChildminderEYR and CCRMiddlesbrough</t>
  </si>
  <si>
    <t>Childcare on non-domestic premisesVCR OnlySt Helens</t>
  </si>
  <si>
    <t>Childcare on non-domestic premisesAll providersSunderland</t>
  </si>
  <si>
    <t>ChildminderCCR OnlySutton</t>
  </si>
  <si>
    <t>ChildminderEYR onlyEast of England total</t>
  </si>
  <si>
    <t>All provisionCCR and VCRSt Helens</t>
  </si>
  <si>
    <t>All provisionCCR OnlyHarrow</t>
  </si>
  <si>
    <t>All provisionAll providersBromley</t>
  </si>
  <si>
    <t>Home childcarerVCR OnlyHaringey</t>
  </si>
  <si>
    <t>ChildminderAll providersRochdale</t>
  </si>
  <si>
    <t>ChildminderCCR and VCRHampshire</t>
  </si>
  <si>
    <t>Home childcarerAll providersStaffordshire</t>
  </si>
  <si>
    <t>ChildminderEYR and CCRDevon</t>
  </si>
  <si>
    <t>Childcare on non-domestic premisesEYR onlyGateshead</t>
  </si>
  <si>
    <t>Childcare on non-domestic premisesAll providersDerby</t>
  </si>
  <si>
    <t>ChildminderVCR OnlyLeicestershire</t>
  </si>
  <si>
    <t>Childcare on non-domestic premisesVCR OnlyNorth West total</t>
  </si>
  <si>
    <t>Childcare on non-domestic premisesCCR and VCRSouthampton</t>
  </si>
  <si>
    <t>ChildminderAll providersMedway</t>
  </si>
  <si>
    <t>All provisionEYR and CCRWest Sussex</t>
  </si>
  <si>
    <t>All provisionEYR onlyWorcestershire</t>
  </si>
  <si>
    <t>Home childcarerVCR OnlyTorbay</t>
  </si>
  <si>
    <t>Home childcarerVCR OnlyRutland</t>
  </si>
  <si>
    <t>All provisionVCR OnlyBarnet</t>
  </si>
  <si>
    <t>All provisionEYR, CCR and VCRSouthampton</t>
  </si>
  <si>
    <t>ChildminderCCR OnlyAll England total</t>
  </si>
  <si>
    <t>Childcare on non-domestic premisesVCR OnlyCornwall</t>
  </si>
  <si>
    <t>ChildminderEYR and CCRBristol</t>
  </si>
  <si>
    <t>Childcare on non-domestic premisesEYR and CCROldham</t>
  </si>
  <si>
    <t>Childcare on non-domestic premisesCCR and VCRIslington</t>
  </si>
  <si>
    <t>ChildminderEYR onlyEaling</t>
  </si>
  <si>
    <t>ChildminderEYR onlyMerton</t>
  </si>
  <si>
    <t>Childcare on non-domestic premisesEYR, CCR and VCRTelford and Wrekin</t>
  </si>
  <si>
    <t>All provisionEYR onlyLancashire</t>
  </si>
  <si>
    <t>All provisionVCR OnlyGateshead</t>
  </si>
  <si>
    <t>All provisionEYR and CCRWirral</t>
  </si>
  <si>
    <t>ChildminderAll providersRedbridge</t>
  </si>
  <si>
    <t>ChildminderEYR and CCRBarnsley</t>
  </si>
  <si>
    <t>All provisionEYR onlySouthampton</t>
  </si>
  <si>
    <t>ChildminderEYR, CCR and VCRMerton</t>
  </si>
  <si>
    <t>Childcare on non-domestic premisesEYR and CCRTrafford</t>
  </si>
  <si>
    <t>ChildminderEYR, CCR and VCRHammersmith and Fulham</t>
  </si>
  <si>
    <t>ChildminderCCR OnlyIsle of Wight</t>
  </si>
  <si>
    <t>Childcare on non-domestic premisesEYR onlyBracknell Forest</t>
  </si>
  <si>
    <t>All provisionAll providersDurham</t>
  </si>
  <si>
    <t>ChildminderCCR and VCRNottinghamshire</t>
  </si>
  <si>
    <t>All provisionVCR OnlyBrighton and Hove</t>
  </si>
  <si>
    <t>Childcare on non-domestic premisesEYR and CCRHampshire</t>
  </si>
  <si>
    <t>ChildminderEYR and CCRDerby</t>
  </si>
  <si>
    <t>Childcare on domestic premisesAll providersHammersmith and Fulham</t>
  </si>
  <si>
    <t>ChildminderAll providersCroydon</t>
  </si>
  <si>
    <t>Childcare on domestic premisesVCR OnlyAll England total</t>
  </si>
  <si>
    <t>All provisionEYR onlyMerton</t>
  </si>
  <si>
    <t>Childcare on non-domestic premisesAll providersSuffolk</t>
  </si>
  <si>
    <t>ChildminderCCR and VCRBrent</t>
  </si>
  <si>
    <t>ChildminderAll providersNottinghamshire</t>
  </si>
  <si>
    <t>All provisionAll providersBracknell Forest</t>
  </si>
  <si>
    <t>All provisionEYR and CCRRichmond upon Thames</t>
  </si>
  <si>
    <t>All provisionVCR OnlyEssex</t>
  </si>
  <si>
    <t>ChildminderEYR and CCRNewcastle upon Tyne</t>
  </si>
  <si>
    <t>Childcare on non-domestic premisesEYR and VCRLondon total</t>
  </si>
  <si>
    <t>Childcare on non-domestic premisesCCR and VCRPortsmouth</t>
  </si>
  <si>
    <t>All provisionEYR onlyBlackburn with Darwen</t>
  </si>
  <si>
    <t>Childcare on domestic premisesEYR, CCR and VCRHampshire</t>
  </si>
  <si>
    <t>ChildminderAll providersDoncaster</t>
  </si>
  <si>
    <t>ChildminderEYR and CCRCornwall</t>
  </si>
  <si>
    <t>ChildminderEYR and CCRBarking and Dagenham</t>
  </si>
  <si>
    <t>All provisionAll providersBradford</t>
  </si>
  <si>
    <t>Home childcarerVCR OnlyPlymouth</t>
  </si>
  <si>
    <t>All provisionAll providersIsles of Scilly</t>
  </si>
  <si>
    <t>Childcare on non-domestic premisesVCR OnlyRedbridge</t>
  </si>
  <si>
    <t>All provisionEYR onlyWarrington</t>
  </si>
  <si>
    <t>ChildminderAll providersKnowsley</t>
  </si>
  <si>
    <t>Childcare on domestic premisesEYR and CCRSouthwark</t>
  </si>
  <si>
    <t>ChildminderEYR onlyCroydon</t>
  </si>
  <si>
    <t>All provisionAll providersBlackpool</t>
  </si>
  <si>
    <t>All provisionVCR OnlyLeicester</t>
  </si>
  <si>
    <t>ChildminderEYR onlyBuckinghamshire</t>
  </si>
  <si>
    <t>Childcare on non-domestic premisesEYR onlyEssex</t>
  </si>
  <si>
    <t>Childcare on non-domestic premisesEYR onlyCoventry</t>
  </si>
  <si>
    <t>Home childcarerAll providersDerby</t>
  </si>
  <si>
    <t>Childcare on non-domestic premisesEYR and CCRBrent</t>
  </si>
  <si>
    <t>Childcare on non-domestic premisesEYR and VCRSouth Gloucestershire</t>
  </si>
  <si>
    <t>Childcare on non-domestic premisesAll providersGloucestershire</t>
  </si>
  <si>
    <t>All provisionCCR OnlyIsle of Wight</t>
  </si>
  <si>
    <t>Childcare on non-domestic premisesEYR and CCRCheshire East</t>
  </si>
  <si>
    <t>Childcare on non-domestic premisesAll providersWestmorland and Furness</t>
  </si>
  <si>
    <t>All provisionCCR and VCRHaringey</t>
  </si>
  <si>
    <t>All provisionEYR and VCRHammersmith and Fulham</t>
  </si>
  <si>
    <t>ChildminderAll providersCornwall</t>
  </si>
  <si>
    <t>Home childcarerVCR OnlyLewisham</t>
  </si>
  <si>
    <t>Home childcarerVCR OnlyNorth East Lincolnshire</t>
  </si>
  <si>
    <t>Childcare on non-domestic premisesVCR OnlyHounslow</t>
  </si>
  <si>
    <t>Childcare on non-domestic premisesEYR, CCR and VCRNorthumberland</t>
  </si>
  <si>
    <t>Childcare on non-domestic premisesEYR onlyMiddlesbrough</t>
  </si>
  <si>
    <t>ChildminderEYR and CCRHounslow</t>
  </si>
  <si>
    <t>ChildminderCCR and VCRKingston upon Thames</t>
  </si>
  <si>
    <t>ChildminderEYR and CCRKingston upon Hull</t>
  </si>
  <si>
    <t>All provisionCCR OnlyPortsmouth</t>
  </si>
  <si>
    <t>ChildminderCCR OnlyKent</t>
  </si>
  <si>
    <t>Childcare on non-domestic premisesEYR and VCRWestminster</t>
  </si>
  <si>
    <t>Childcare on non-domestic premisesCCR and VCRSuffolk</t>
  </si>
  <si>
    <t>Home childcarerAll providersGloucestershire</t>
  </si>
  <si>
    <t>Childcare on domestic premisesAll providersNorth Yorkshire</t>
  </si>
  <si>
    <t>Childcare on non-domestic premisesVCR OnlyKnowsley</t>
  </si>
  <si>
    <t>Childcare on domestic premisesEYR, CCR and VCRWiltshire</t>
  </si>
  <si>
    <t>Childcare on non-domestic premisesEYR and CCRNorth East Lincolnshire</t>
  </si>
  <si>
    <t>ChildminderCCR and VCRRutland</t>
  </si>
  <si>
    <t>All provisionEYR and CCRSouthend on Sea</t>
  </si>
  <si>
    <t>All provisionAll providersEast Sussex</t>
  </si>
  <si>
    <t>Childcare on domestic premisesEYR and CCRGateshead</t>
  </si>
  <si>
    <t>Childcare on non-domestic premisesCCR and VCRWaltham Forest</t>
  </si>
  <si>
    <t>ChildminderAll providersRutland</t>
  </si>
  <si>
    <t>Childcare on non-domestic premisesAll providersSlough</t>
  </si>
  <si>
    <t>All provisionVCR OnlyBolton</t>
  </si>
  <si>
    <t>Childcare on non-domestic premisesEYR onlyWandsworth</t>
  </si>
  <si>
    <t>ChildminderAll providersNewcastle upon Tyne</t>
  </si>
  <si>
    <t>ChildminderAll providersBradford</t>
  </si>
  <si>
    <t>ChildminderAll providersCumberland</t>
  </si>
  <si>
    <t>Childcare on non-domestic premisesCCR OnlyBromley</t>
  </si>
  <si>
    <t>Childcare on non-domestic premisesEYR and CCRHalton</t>
  </si>
  <si>
    <t>Childcare on non-domestic premisesEYR, CCR and VCRBarnet</t>
  </si>
  <si>
    <t>Childcare on non-domestic premisesCCR and VCRBromley</t>
  </si>
  <si>
    <t>ChildminderEYR and CCRNottingham</t>
  </si>
  <si>
    <t>Childcare on non-domestic premisesEYR, CCR and VCREast Sussex</t>
  </si>
  <si>
    <t>ChildminderCCR and VCRBristol</t>
  </si>
  <si>
    <t>Childcare on domestic premisesAll providersBrent</t>
  </si>
  <si>
    <t>ChildminderEYR and CCRBrighton and Hove</t>
  </si>
  <si>
    <t>ChildminderCCR OnlyNorth West total</t>
  </si>
  <si>
    <t>Home childcarerVCR OnlyBarnet</t>
  </si>
  <si>
    <t>Childcare on non-domestic premisesCCR and VCRHavering</t>
  </si>
  <si>
    <t>All provisionVCR OnlySouthampton</t>
  </si>
  <si>
    <t>All provisionEYR, CCR and VCRLeicestershire</t>
  </si>
  <si>
    <t>ChildminderEYR and CCRHertfordshire</t>
  </si>
  <si>
    <t>Home childcarerVCR OnlyYork</t>
  </si>
  <si>
    <t>ChildminderVCR OnlySouthend on Sea</t>
  </si>
  <si>
    <t>Childcare on non-domestic premisesEYR onlyCroydon</t>
  </si>
  <si>
    <t>All provisionEYR and CCRRedcar and Cleveland</t>
  </si>
  <si>
    <t>Home childcarerAll providersSouth East total</t>
  </si>
  <si>
    <t>Home childcarerVCR OnlyEast Midlands total</t>
  </si>
  <si>
    <t>ChildminderEYR and CCRNorth West total</t>
  </si>
  <si>
    <t>ChildminderEYR and CCRLeicestershire</t>
  </si>
  <si>
    <t>All provisionVCR OnlyCentral Bedfordshire</t>
  </si>
  <si>
    <t>Childcare on non-domestic premisesCCR and VCRSefton</t>
  </si>
  <si>
    <t>Childcare on domestic premisesAll providersWest Northamptonshire</t>
  </si>
  <si>
    <t>All provisionEYR, CCR and VCRNorth Yorkshire</t>
  </si>
  <si>
    <t>Childcare on non-domestic premisesEYR, CCR and VCRNewham</t>
  </si>
  <si>
    <t>All provisionAll providersPlymouth</t>
  </si>
  <si>
    <t>Childcare on domestic premisesEYR and VCRHammersmith and Fulham</t>
  </si>
  <si>
    <t>Childcare on non-domestic premisesEYR, CCR and VCRBarking and Dagenham</t>
  </si>
  <si>
    <t>Home childcarerAll providersKirklees</t>
  </si>
  <si>
    <t>ChildminderEYR, CCR and VCRBarking and Dagenham</t>
  </si>
  <si>
    <t>ChildminderCCR and VCRGreenwich</t>
  </si>
  <si>
    <t>All provisionAll providersBristol</t>
  </si>
  <si>
    <t>Home childcarerVCR OnlyCornwall</t>
  </si>
  <si>
    <t>ChildminderAll providersSunderland</t>
  </si>
  <si>
    <t>ChildminderEYR onlyAll England total</t>
  </si>
  <si>
    <t>ChildminderVCR OnlyGreenwich</t>
  </si>
  <si>
    <t>Home childcarerVCR OnlyReading</t>
  </si>
  <si>
    <t>Childcare on domestic premisesEYR and CCRNorth East total</t>
  </si>
  <si>
    <t>Childcare on non-domestic premisesEYR, CCR and VCRSutton</t>
  </si>
  <si>
    <t>Childcare on non-domestic premisesEYR onlyGreenwich</t>
  </si>
  <si>
    <t>All provisionVCR OnlyBlackburn with Darwen</t>
  </si>
  <si>
    <t>ChildminderEYR onlyBolton</t>
  </si>
  <si>
    <t>All provisionAll providersOldham</t>
  </si>
  <si>
    <t>All provisionVCR OnlyKingston upon Hull</t>
  </si>
  <si>
    <t>ChildminderEYR, CCR and VCRCheshire East</t>
  </si>
  <si>
    <t>ChildminderVCR OnlyWest Midlands total</t>
  </si>
  <si>
    <t>Childcare on domestic premisesEYR and CCREast of England total</t>
  </si>
  <si>
    <t>Childcare on non-domestic premisesAll providersYorkshire and The Humber total</t>
  </si>
  <si>
    <t>Childcare on non-domestic premisesAll providersNorth Northamptonshire</t>
  </si>
  <si>
    <t>All provisionAll providersSwindon</t>
  </si>
  <si>
    <t>All provisionCCR and VCREssex</t>
  </si>
  <si>
    <t>All provisionEYR and VCRNorth Northamptonshire</t>
  </si>
  <si>
    <t>All provisionAll providersSheffield</t>
  </si>
  <si>
    <t>All provisionEYR and CCRSt Helens</t>
  </si>
  <si>
    <t>Childcare on non-domestic premisesAll providersHampshire</t>
  </si>
  <si>
    <t>Home childcarerAll providersLuton</t>
  </si>
  <si>
    <t>All provisionEYR, CCR and VCRSouth West total</t>
  </si>
  <si>
    <t>All provisionAll providersWest Midlands total</t>
  </si>
  <si>
    <t>Home childcarerAll providersLancashire</t>
  </si>
  <si>
    <t>Home childcarerVCR OnlyWalsall</t>
  </si>
  <si>
    <t>All provisionEYR and CCRWarrington</t>
  </si>
  <si>
    <t>All provisionCCR OnlyBrent</t>
  </si>
  <si>
    <t>Childcare on domestic premisesEYR, CCR and VCRStockport</t>
  </si>
  <si>
    <t>Home childcarerAll providersBrent</t>
  </si>
  <si>
    <t>Childcare on non-domestic premisesEYR, CCR and VCRBlackburn with Darwen</t>
  </si>
  <si>
    <t>Childcare on non-domestic premisesEYR and CCRPeterborough</t>
  </si>
  <si>
    <t>ChildminderEYR, CCR and VCRBlackburn with Darwen</t>
  </si>
  <si>
    <t>ChildminderEYR, CCR and VCROxfordshire</t>
  </si>
  <si>
    <t>ChildminderEYR, CCR and VCRBracknell Forest</t>
  </si>
  <si>
    <t>Childcare on non-domestic premisesEYR and CCRWest Midlands total</t>
  </si>
  <si>
    <t>ChildminderEYR onlyStoke-on-Trent</t>
  </si>
  <si>
    <t>All provisionEYR, CCR and VCRNottingham</t>
  </si>
  <si>
    <t>Childcare on non-domestic premisesEYR and CCRCalderdale</t>
  </si>
  <si>
    <t>Childcare on non-domestic premisesAll providersMilton Keynes</t>
  </si>
  <si>
    <t>All provisionEYR and CCRYork</t>
  </si>
  <si>
    <t>All provisionCCR OnlyWest Northamptonshire</t>
  </si>
  <si>
    <t>Home childcarerAll providersBarnsley</t>
  </si>
  <si>
    <t>ChildminderAll providersBarnet</t>
  </si>
  <si>
    <t>ChildminderVCR OnlyHounslow</t>
  </si>
  <si>
    <t>Childcare on domestic premisesAll providersDevon</t>
  </si>
  <si>
    <t>All provisionVCR OnlyThurrock</t>
  </si>
  <si>
    <t>ChildminderEYR onlyHounslow</t>
  </si>
  <si>
    <t>All provisionEYR and CCREast of England total</t>
  </si>
  <si>
    <t>All provisionEYR onlyHertfordshire</t>
  </si>
  <si>
    <t>Childcare on non-domestic premisesCCR and VCRSomerset</t>
  </si>
  <si>
    <t>ChildminderAll providersThurrock</t>
  </si>
  <si>
    <t>All provisionEYR onlyWirral</t>
  </si>
  <si>
    <t>ChildminderCCR and VCRBradford</t>
  </si>
  <si>
    <t>Home childcarerVCR OnlyNorfolk</t>
  </si>
  <si>
    <t>ChildminderAll providersNorth East Lincolnshire</t>
  </si>
  <si>
    <t>All provisionAll providersSouth Tyneside</t>
  </si>
  <si>
    <t>ChildminderEYR, CCR and VCRSutton</t>
  </si>
  <si>
    <t>All provisionAll providersAll England total</t>
  </si>
  <si>
    <t>Childminder31 March 2024 to 30 June 2024All England</t>
  </si>
  <si>
    <t>31 March 2024 to 30 June 2024</t>
  </si>
  <si>
    <t>Childcare on domestic premises31 March 2024 to 30 June 2024All England</t>
  </si>
  <si>
    <t>Childcare on non-domestic premises31 March 2024 to 30 June 2024All England</t>
  </si>
  <si>
    <t>Home childcarer31 March 2024 to 30 June 2024All England</t>
  </si>
  <si>
    <t>All provision31 March 2024 to 30 June 2024All England</t>
  </si>
  <si>
    <t>Home childcarer30 June 2024 to 31 August 2024All England</t>
  </si>
  <si>
    <t>30 June 2024 to 31 August 2024</t>
  </si>
  <si>
    <t>Childcare on non-domestic premises30 June 2024 to 31 August 2024All England</t>
  </si>
  <si>
    <t>Childcare on domestic premises30 June 2024 to 31 August 2024All England</t>
  </si>
  <si>
    <t>Childminder30 June 2024 to 31 August 2024All England</t>
  </si>
  <si>
    <t>All provision30 June 2024 to 31 August 2024All England</t>
  </si>
  <si>
    <t>All provision31 August 2019 to 31 August 2020All England</t>
  </si>
  <si>
    <t>Academic</t>
  </si>
  <si>
    <t>2019/20</t>
  </si>
  <si>
    <t>31 August 2019 to 31 August 2020</t>
  </si>
  <si>
    <t>Childcare on domestic premises31 August 2019 to 31 August 2020All England</t>
  </si>
  <si>
    <t>Home childcarer31 August 2019 to 31 August 2020All England</t>
  </si>
  <si>
    <t>Childcare on non-domestic premises31 August 2019 to 31 August 2020All England</t>
  </si>
  <si>
    <t>Childminder31 August 2019 to 31 August 2020All England</t>
  </si>
  <si>
    <t>Childminder31 March 2020 to 31 March 2021All England</t>
  </si>
  <si>
    <t>Financial</t>
  </si>
  <si>
    <t>2020-21</t>
  </si>
  <si>
    <t>31 March 2020 to 31 March 2021</t>
  </si>
  <si>
    <t>Childcare on domestic premises31 March 2020 to 31 March 2021All England</t>
  </si>
  <si>
    <t>Childcare on non-domestic premises31 March 2020 to 31 March 2021All England</t>
  </si>
  <si>
    <t>Home childcarer31 March 2020 to 31 March 2021All England</t>
  </si>
  <si>
    <t>All provision31 March 2020 to 31 March 2021All England</t>
  </si>
  <si>
    <t>Childcare on domestic premises31 August 2020 to 31 August 2021All England</t>
  </si>
  <si>
    <t>All provision31 August 2020 to 31 August 2021All England</t>
  </si>
  <si>
    <t>Childminder31 August 2020 to 31 August 2021All England</t>
  </si>
  <si>
    <t>Home childcarer31 August 2020 to 31 August 2021All England</t>
  </si>
  <si>
    <t>Childcare on non-domestic premises31 August 2020 to 31 August 2021All England</t>
  </si>
  <si>
    <t>All provision31 March 2021 to 31 March 2022All England</t>
  </si>
  <si>
    <t>2021-22</t>
  </si>
  <si>
    <t>31 March 2021 to 31 March 2022</t>
  </si>
  <si>
    <t>Childcare on domestic premises31 March 2021 to 31 March 2022All England</t>
  </si>
  <si>
    <t>Home childcarer31 March 2021 to 31 March 2022All England</t>
  </si>
  <si>
    <t>Childminder31 March 2021 to 31 March 2022All England</t>
  </si>
  <si>
    <t>Childcare on non-domestic premises31 March 2021 to 31 March 2022All England</t>
  </si>
  <si>
    <t>Childminder31 August 2021 to 31 August 2022All England</t>
  </si>
  <si>
    <t>Childcare on non-domestic premises31 August 2021 to 31 August 2022All England</t>
  </si>
  <si>
    <t>Home childcarer31 August 2021 to 31 August 2022All England</t>
  </si>
  <si>
    <t>Childcare on domestic premises31 August 2021 to 31 August 2022All England</t>
  </si>
  <si>
    <t>All provision31 August 2021 to 31 August 2022All England</t>
  </si>
  <si>
    <t>Childcare on non-domestic premises31 March 2022 to 31 March 2023All England</t>
  </si>
  <si>
    <t>2022-23</t>
  </si>
  <si>
    <t>31 March 2022 to 31 March 2023</t>
  </si>
  <si>
    <t>Childcare on domestic premises31 March 2022 to 31 March 2023All England</t>
  </si>
  <si>
    <t>Childminder31 March 2022 to 31 March 2023All England</t>
  </si>
  <si>
    <t>All provision31 March 2022 to 31 March 2023All England</t>
  </si>
  <si>
    <t>Home childcarer31 March 2022 to 31 March 2023All England</t>
  </si>
  <si>
    <t>Childcare on non-domestic premises31 August 2023 to 31 August 2024All England</t>
  </si>
  <si>
    <t>Home childcarer31 August 2023 to 31 August 2024All England</t>
  </si>
  <si>
    <t>Childcare on domestic premises31 August 2023 to 31 August 2024All England</t>
  </si>
  <si>
    <t>Childminder31 August 2023 to 31 August 2024All England</t>
  </si>
  <si>
    <t>All provision31 August 2023 to 31 August 2024All England</t>
  </si>
  <si>
    <t>Childcare on domestic premises31 March 2023 to 31 March 2024All England</t>
  </si>
  <si>
    <t>2023-24</t>
  </si>
  <si>
    <t>31 March 2023 to 31 March 2024</t>
  </si>
  <si>
    <t>Home childcarer31 March 2023 to 31 March 2024All England</t>
  </si>
  <si>
    <t>Childcare on non-domestic premises31 March 2023 to 31 March 2024All England</t>
  </si>
  <si>
    <t>Childminder31 March 2023 to 31 March 2024All England</t>
  </si>
  <si>
    <t>All provision31 March 2023 to 31 March 2024All England</t>
  </si>
  <si>
    <t>Childcare on non-domestic premises31 August 2022 to 31 August 2023All England</t>
  </si>
  <si>
    <t>Home childcarer31 August 2022 to 31 August 2023All England</t>
  </si>
  <si>
    <t>All provision31 August 2022 to 31 August 2023All England</t>
  </si>
  <si>
    <t>Childcare on domestic premises31 August 2022 to 31 August 2023All England</t>
  </si>
  <si>
    <t>Childminder31 August 2022 to 31 August 2023All England</t>
  </si>
  <si>
    <t>Childcare on non-domestic premisesKingston upon HullRequirements of the compulsory part of the childcare register</t>
  </si>
  <si>
    <t>Childcare on non-domestic premisesKingston upon HullRequirements of the voluntary part of the childcare register</t>
  </si>
  <si>
    <t>Childcare on non-domestic premisesKingston upon ThamesBehaviour and attitudes</t>
  </si>
  <si>
    <t>Childcare on non-domestic premisesKingston upon ThamesEffectiveness of leadership and Management</t>
  </si>
  <si>
    <t>Effectiveness of leadership and Management</t>
  </si>
  <si>
    <t>Childcare on non-domestic premisesKingston upon ThamesOutcomes for children</t>
  </si>
  <si>
    <t>Outcomes for children</t>
  </si>
  <si>
    <t>Childcare on non-domestic premisesKingston upon ThamesOverall effectiveness: The quality and standards of the provision</t>
  </si>
  <si>
    <t>Childcare on non-domestic premisesKingston upon ThamesPersonal development</t>
  </si>
  <si>
    <t>Childcare on non-domestic premisesKingston upon ThamesPersonal development, behaviour and welfare</t>
  </si>
  <si>
    <t>Personal development, behaviour and welfare</t>
  </si>
  <si>
    <t>Childcare on non-domestic premisesKingston upon ThamesQuality of education</t>
  </si>
  <si>
    <t>Childcare on non-domestic premisesKingston upon ThamesQuality of teaching, learning and assessment</t>
  </si>
  <si>
    <t>Quality of teaching, learning and assessment</t>
  </si>
  <si>
    <t>Childcare on non-domestic premisesKingston upon ThamesRequirements of the compulsory part of the childcare register</t>
  </si>
  <si>
    <t>Childcare on non-domestic premisesKingston upon ThamesRequirements of the voluntary part of the childcare register</t>
  </si>
  <si>
    <t>Childcare on non-domestic premisesKirkleesBehaviour and attitudes</t>
  </si>
  <si>
    <t>Childcare on non-domestic premisesKirkleesEffectiveness of leadership and Management</t>
  </si>
  <si>
    <t>Childcare on non-domestic premisesKirkleesOutcomes for children</t>
  </si>
  <si>
    <t>Childcare on non-domestic premisesKirkleesOverall effectiveness: The quality and standards of the provision</t>
  </si>
  <si>
    <t>Childcare on non-domestic premisesKirkleesPersonal development</t>
  </si>
  <si>
    <t>Childcare on non-domestic premisesKirkleesPersonal development, behaviour and welfare</t>
  </si>
  <si>
    <t>Childcare on non-domestic premisesKirkleesQuality of education</t>
  </si>
  <si>
    <t>Childcare on non-domestic premisesKirkleesQuality of teaching, learning and assessment</t>
  </si>
  <si>
    <t>Childcare on non-domestic premisesKirkleesRequirements of the compulsory part of the childcare register</t>
  </si>
  <si>
    <t>Childcare on non-domestic premisesKirkleesRequirements of the voluntary part of the childcare register</t>
  </si>
  <si>
    <t>Childcare on non-domestic premisesKnowsleyBehaviour and attitudes</t>
  </si>
  <si>
    <t>Childcare on non-domestic premisesKnowsleyEffectiveness of leadership and Management</t>
  </si>
  <si>
    <t>Childcare on non-domestic premisesKnowsleyOutcomes for children</t>
  </si>
  <si>
    <t>Childcare on non-domestic premisesKnowsleyOverall effectiveness: The quality and standards of the provision</t>
  </si>
  <si>
    <t>Childcare on non-domestic premisesKnowsleyPersonal development</t>
  </si>
  <si>
    <t>Childcare on non-domestic premisesKnowsleyPersonal development, behaviour and welfare</t>
  </si>
  <si>
    <t>Childcare on non-domestic premisesKnowsleyQuality of education</t>
  </si>
  <si>
    <t>Childcare on non-domestic premisesKnowsleyQuality of teaching, learning and assessment</t>
  </si>
  <si>
    <t>Childcare on non-domestic premisesKnowsleyRequirements of the compulsory part of the childcare register</t>
  </si>
  <si>
    <t>Childcare on non-domestic premisesKnowsleyRequirements of the voluntary part of the childcare register</t>
  </si>
  <si>
    <t>Childcare on non-domestic premisesLambethBehaviour and attitudes</t>
  </si>
  <si>
    <t>Childcare on non-domestic premisesLambethEffectiveness of leadership and Management</t>
  </si>
  <si>
    <t>Childcare on non-domestic premisesLambethOutcomes for children</t>
  </si>
  <si>
    <t>Childcare on non-domestic premisesLambethOverall effectiveness: The quality and standards of the provision</t>
  </si>
  <si>
    <t>Childcare on non-domestic premisesLambethPersonal development</t>
  </si>
  <si>
    <t>Childcare on non-domestic premisesLambethPersonal development, behaviour and welfare</t>
  </si>
  <si>
    <t>Childcare on non-domestic premisesLambethQuality of education</t>
  </si>
  <si>
    <t>Childcare on non-domestic premisesLambethQuality of teaching, learning and assessment</t>
  </si>
  <si>
    <t>Childcare on non-domestic premisesLambethRequirements of the compulsory part of the childcare register</t>
  </si>
  <si>
    <t>Childcare on non-domestic premisesLambethRequirements of the voluntary part of the childcare register</t>
  </si>
  <si>
    <t>Childcare on non-domestic premisesLancashireBehaviour and attitudes</t>
  </si>
  <si>
    <t>Childcare on non-domestic premisesLancashireEffectiveness of leadership and Management</t>
  </si>
  <si>
    <t>Childcare on non-domestic premisesLancashireOutcomes for children</t>
  </si>
  <si>
    <t>Childcare on non-domestic premisesLancashireOverall effectiveness: The quality and standards of the provision</t>
  </si>
  <si>
    <t>Childcare on non-domestic premisesLancashirePersonal development</t>
  </si>
  <si>
    <t>Childcare on non-domestic premisesLancashirePersonal development, behaviour and welfare</t>
  </si>
  <si>
    <t>Childcare on non-domestic premisesLancashireQuality of education</t>
  </si>
  <si>
    <t>Childcare on non-domestic premisesLancashireQuality of teaching, learning and assessment</t>
  </si>
  <si>
    <t>Childcare on non-domestic premisesLancashireRequirements of the compulsory part of the childcare register</t>
  </si>
  <si>
    <t>Childcare on non-domestic premisesLancashireRequirements of the voluntary part of the childcare register</t>
  </si>
  <si>
    <t>Childcare on non-domestic premisesLeedsBehaviour and attitudes</t>
  </si>
  <si>
    <t>Childcare on non-domestic premisesLeedsEffectiveness of leadership and Management</t>
  </si>
  <si>
    <t>Childcare on non-domestic premisesLeedsOutcomes for children</t>
  </si>
  <si>
    <t>Childcare on non-domestic premisesLeedsOverall effectiveness: The quality and standards of the provision</t>
  </si>
  <si>
    <t>Childcare on non-domestic premisesLeedsPersonal development</t>
  </si>
  <si>
    <t>Childcare on non-domestic premisesLeedsPersonal development, behaviour and welfare</t>
  </si>
  <si>
    <t>Childcare on non-domestic premisesLeedsQuality of education</t>
  </si>
  <si>
    <t>Childcare on non-domestic premisesLeedsQuality of teaching, learning and assessment</t>
  </si>
  <si>
    <t>Childcare on non-domestic premisesLeedsRequirements of the compulsory part of the childcare register</t>
  </si>
  <si>
    <t>Childcare on non-domestic premisesLeedsRequirements of the voluntary part of the childcare register</t>
  </si>
  <si>
    <t>Childcare on non-domestic premisesLeicesterBehaviour and attitudes</t>
  </si>
  <si>
    <t>Childcare on non-domestic premisesLeicesterEffectiveness of leadership and Management</t>
  </si>
  <si>
    <t>Childcare on non-domestic premisesLeicesterOutcomes for children</t>
  </si>
  <si>
    <t>Childcare on non-domestic premisesLeicesterOverall effectiveness: The quality and standards of the provision</t>
  </si>
  <si>
    <t>Childcare on non-domestic premisesLeicesterPersonal development</t>
  </si>
  <si>
    <t>Childcare on non-domestic premisesLeicesterPersonal development, behaviour and welfare</t>
  </si>
  <si>
    <t>Childcare on non-domestic premisesLeicesterQuality of education</t>
  </si>
  <si>
    <t>Childcare on non-domestic premisesLeicesterQuality of teaching, learning and assessment</t>
  </si>
  <si>
    <t>Childcare on non-domestic premisesLeicesterRequirements of the compulsory part of the childcare register</t>
  </si>
  <si>
    <t>Childcare on non-domestic premisesLeicesterRequirements of the voluntary part of the childcare register</t>
  </si>
  <si>
    <t>Childcare on non-domestic premisesLeicestershireBehaviour and attitudes</t>
  </si>
  <si>
    <t>Childcare on non-domestic premisesLeicestershireEffectiveness of leadership and Management</t>
  </si>
  <si>
    <t>Childcare on non-domestic premisesLeicestershireOutcomes for children</t>
  </si>
  <si>
    <t>Childcare on non-domestic premisesLeicestershireOverall effectiveness: The quality and standards of the provision</t>
  </si>
  <si>
    <t>Childcare on non-domestic premisesLeicestershirePersonal development</t>
  </si>
  <si>
    <t>Childcare on non-domestic premisesLeicestershirePersonal development, behaviour and welfare</t>
  </si>
  <si>
    <t>Childcare on non-domestic premisesLeicestershireQuality of education</t>
  </si>
  <si>
    <t>Childcare on non-domestic premisesLeicestershireQuality of teaching, learning and assessment</t>
  </si>
  <si>
    <t>Childcare on non-domestic premisesLeicestershireRequirements of the compulsory part of the childcare register</t>
  </si>
  <si>
    <t>Childcare on non-domestic premisesLeicestershireRequirements of the voluntary part of the childcare register</t>
  </si>
  <si>
    <t>Childcare on non-domestic premisesLewishamBehaviour and attitudes</t>
  </si>
  <si>
    <t>Childcare on non-domestic premisesLewishamEffectiveness of leadership and Management</t>
  </si>
  <si>
    <t>Childcare on non-domestic premisesLewishamOutcomes for children</t>
  </si>
  <si>
    <t>Childcare on non-domestic premisesLewishamOverall effectiveness: The quality and standards of the provision</t>
  </si>
  <si>
    <t>Childcare on non-domestic premisesLewishamPersonal development</t>
  </si>
  <si>
    <t>Childcare on non-domestic premisesLewishamPersonal development, behaviour and welfare</t>
  </si>
  <si>
    <t>Childcare on non-domestic premisesLewishamQuality of education</t>
  </si>
  <si>
    <t>Childcare on non-domestic premisesLewishamQuality of teaching, learning and assessment</t>
  </si>
  <si>
    <t>Childcare on non-domestic premisesLewishamRequirements of the compulsory part of the childcare register</t>
  </si>
  <si>
    <t>Childcare on non-domestic premisesLewishamRequirements of the voluntary part of the childcare register</t>
  </si>
  <si>
    <t>Childcare on non-domestic premisesLincolnshireBehaviour and attitudes</t>
  </si>
  <si>
    <t>Childcare on non-domestic premisesLincolnshireEffectiveness of leadership and Management</t>
  </si>
  <si>
    <t>Childcare on non-domestic premisesLincolnshireOutcomes for children</t>
  </si>
  <si>
    <t>Childcare on non-domestic premisesLincolnshireOverall effectiveness: The quality and standards of the provision</t>
  </si>
  <si>
    <t>Childcare on non-domestic premisesLincolnshirePersonal development</t>
  </si>
  <si>
    <t>Childcare on non-domestic premisesLincolnshirePersonal development, behaviour and welfare</t>
  </si>
  <si>
    <t>Childcare on non-domestic premisesLincolnshireQuality of education</t>
  </si>
  <si>
    <t>Childcare on non-domestic premisesLincolnshireQuality of teaching, learning and assessment</t>
  </si>
  <si>
    <t>Childcare on non-domestic premisesLincolnshireRequirements of the compulsory part of the childcare register</t>
  </si>
  <si>
    <t>Childcare on non-domestic premisesLincolnshireRequirements of the voluntary part of the childcare register</t>
  </si>
  <si>
    <t>Childcare on non-domestic premisesLiverpoolBehaviour and attitudes</t>
  </si>
  <si>
    <t>Childcare on non-domestic premisesLiverpoolEffectiveness of leadership and Management</t>
  </si>
  <si>
    <t>Childcare on non-domestic premisesLiverpoolOutcomes for children</t>
  </si>
  <si>
    <t>Childcare on non-domestic premisesLiverpoolOverall effectiveness: The quality and standards of the provision</t>
  </si>
  <si>
    <t>Childcare on non-domestic premisesLiverpoolPersonal development</t>
  </si>
  <si>
    <t>Childcare on non-domestic premisesLiverpoolPersonal development, behaviour and welfare</t>
  </si>
  <si>
    <t>Childcare on non-domestic premisesLiverpoolQuality of education</t>
  </si>
  <si>
    <t>Childcare on non-domestic premisesLiverpoolQuality of teaching, learning and assessment</t>
  </si>
  <si>
    <t>Childcare on non-domestic premisesLiverpoolRequirements of the compulsory part of the childcare register</t>
  </si>
  <si>
    <t>Childcare on non-domestic premisesLiverpoolRequirements of the voluntary part of the childcare register</t>
  </si>
  <si>
    <t>Childcare on non-domestic premisesLutonBehaviour and attitudes</t>
  </si>
  <si>
    <t>Childcare on non-domestic premisesLutonEffectiveness of leadership and Management</t>
  </si>
  <si>
    <t>Childcare on non-domestic premisesLutonOutcomes for children</t>
  </si>
  <si>
    <t>Childcare on non-domestic premisesLutonOverall effectiveness: The quality and standards of the provision</t>
  </si>
  <si>
    <t>Childcare on non-domestic premisesLutonPersonal development</t>
  </si>
  <si>
    <t>Childcare on non-domestic premisesLutonPersonal development, behaviour and welfare</t>
  </si>
  <si>
    <t>Childcare on non-domestic premisesLutonQuality of education</t>
  </si>
  <si>
    <t>Childcare on non-domestic premisesLutonQuality of teaching, learning and assessment</t>
  </si>
  <si>
    <t>Childcare on non-domestic premisesLutonRequirements of the compulsory part of the childcare register</t>
  </si>
  <si>
    <t>Childcare on non-domestic premisesLutonRequirements of the voluntary part of the childcare register</t>
  </si>
  <si>
    <t>Childcare on non-domestic premisesManchesterBehaviour and attitudes</t>
  </si>
  <si>
    <t>Childcare on non-domestic premisesManchesterEffectiveness of leadership and Management</t>
  </si>
  <si>
    <t>Childcare on non-domestic premisesManchesterOutcomes for children</t>
  </si>
  <si>
    <t>Childcare on non-domestic premisesManchesterOverall effectiveness: The quality and standards of the provision</t>
  </si>
  <si>
    <t>Childcare on non-domestic premisesManchesterPersonal development</t>
  </si>
  <si>
    <t>Childcare on non-domestic premisesManchesterPersonal development, behaviour and welfare</t>
  </si>
  <si>
    <t>Childcare on non-domestic premisesManchesterQuality of education</t>
  </si>
  <si>
    <t>Childcare on non-domestic premisesManchesterQuality of teaching, learning and assessment</t>
  </si>
  <si>
    <t>Childcare on non-domestic premisesManchesterRequirements of the compulsory part of the childcare register</t>
  </si>
  <si>
    <t>Childcare on non-domestic premisesManchesterRequirements of the voluntary part of the childcare register</t>
  </si>
  <si>
    <t>Childcare on non-domestic premisesMedwayBehaviour and attitudes</t>
  </si>
  <si>
    <t>Childcare on non-domestic premisesMedwayEffectiveness of leadership and Management</t>
  </si>
  <si>
    <t>Childcare on non-domestic premisesMedwayOutcomes for children</t>
  </si>
  <si>
    <t>Childcare on non-domestic premisesMedwayOverall effectiveness: The quality and standards of the provision</t>
  </si>
  <si>
    <t>Childcare on non-domestic premisesMedwayPersonal development</t>
  </si>
  <si>
    <t>Childcare on non-domestic premisesMedwayPersonal development, behaviour and welfare</t>
  </si>
  <si>
    <t>Childcare on non-domestic premisesMedwayQuality of education</t>
  </si>
  <si>
    <t>Childcare on non-domestic premisesMedwayQuality of teaching, learning and assessment</t>
  </si>
  <si>
    <t>Childcare on non-domestic premisesMedwayRequirements of the compulsory part of the childcare register</t>
  </si>
  <si>
    <t>Childcare on non-domestic premisesMedwayRequirements of the voluntary part of the childcare register</t>
  </si>
  <si>
    <t>Childcare on non-domestic premisesMertonBehaviour and attitudes</t>
  </si>
  <si>
    <t>Childcare on non-domestic premisesMertonEffectiveness of leadership and Management</t>
  </si>
  <si>
    <t>Childcare on non-domestic premisesMertonOutcomes for children</t>
  </si>
  <si>
    <t>Childcare on non-domestic premisesMertonOverall effectiveness: The quality and standards of the provision</t>
  </si>
  <si>
    <t>Childcare on non-domestic premisesMertonPersonal development</t>
  </si>
  <si>
    <t>Childcare on non-domestic premisesMertonPersonal development, behaviour and welfare</t>
  </si>
  <si>
    <t>Childcare on non-domestic premisesMertonQuality of education</t>
  </si>
  <si>
    <t>Childcare on non-domestic premisesMertonQuality of teaching, learning and assessment</t>
  </si>
  <si>
    <t>Childcare on non-domestic premisesMertonRequirements of the compulsory part of the childcare register</t>
  </si>
  <si>
    <t>Childcare on non-domestic premisesMertonRequirements of the voluntary part of the childcare register</t>
  </si>
  <si>
    <t>Childcare on non-domestic premisesMiddlesbroughBehaviour and attitudes</t>
  </si>
  <si>
    <t>Childcare on non-domestic premisesMiddlesbroughEffectiveness of leadership and Management</t>
  </si>
  <si>
    <t>Childcare on non-domestic premisesMiddlesbroughOutcomes for children</t>
  </si>
  <si>
    <t>Childcare on non-domestic premisesMiddlesbroughOverall effectiveness: The quality and standards of the provision</t>
  </si>
  <si>
    <t>Childcare on non-domestic premisesMiddlesbroughPersonal development</t>
  </si>
  <si>
    <t>Childcare on non-domestic premisesMiddlesbroughPersonal development, behaviour and welfare</t>
  </si>
  <si>
    <t>Childcare on non-domestic premisesMiddlesbroughQuality of education</t>
  </si>
  <si>
    <t>Childcare on non-domestic premisesMiddlesbroughQuality of teaching, learning and assessment</t>
  </si>
  <si>
    <t>Childcare on non-domestic premisesMiddlesbroughRequirements of the compulsory part of the childcare register</t>
  </si>
  <si>
    <t>Childcare on non-domestic premisesMiddlesbroughRequirements of the voluntary part of the childcare register</t>
  </si>
  <si>
    <t>Childcare on non-domestic premisesMilton KeynesBehaviour and attitudes</t>
  </si>
  <si>
    <t>Childcare on non-domestic premisesMilton KeynesEffectiveness of leadership and Management</t>
  </si>
  <si>
    <t>Childcare on non-domestic premisesMilton KeynesOutcomes for children</t>
  </si>
  <si>
    <t>Childcare on non-domestic premisesMilton KeynesOverall effectiveness: The quality and standards of the provision</t>
  </si>
  <si>
    <t>Childcare on non-domestic premisesMilton KeynesPersonal development</t>
  </si>
  <si>
    <t>Childcare on non-domestic premisesMilton KeynesPersonal development, behaviour and welfare</t>
  </si>
  <si>
    <t>Childcare on non-domestic premisesMilton KeynesQuality of education</t>
  </si>
  <si>
    <t>Childcare on non-domestic premisesMilton KeynesQuality of teaching, learning and assessment</t>
  </si>
  <si>
    <t>Childcare on non-domestic premisesMilton KeynesRequirements of the compulsory part of the childcare register</t>
  </si>
  <si>
    <t>Childcare on non-domestic premisesMilton KeynesRequirements of the voluntary part of the childcare register</t>
  </si>
  <si>
    <t>Childcare on non-domestic premisesNewcastle upon TyneBehaviour and attitudes</t>
  </si>
  <si>
    <t>Childcare on non-domestic premisesNewcastle upon TyneEffectiveness of leadership and Management</t>
  </si>
  <si>
    <t>Childcare on non-domestic premisesNewcastle upon TyneOutcomes for children</t>
  </si>
  <si>
    <t>Childcare on non-domestic premisesNewcastle upon TyneOverall effectiveness: The quality and standards of the provision</t>
  </si>
  <si>
    <t>Childcare on non-domestic premisesNewcastle upon TynePersonal development</t>
  </si>
  <si>
    <t>Childcare on non-domestic premisesNewcastle upon TynePersonal development, behaviour and welfare</t>
  </si>
  <si>
    <t>Childcare on non-domestic premisesNewcastle upon TyneQuality of education</t>
  </si>
  <si>
    <t>Childcare on non-domestic premisesNewcastle upon TyneQuality of teaching, learning and assessment</t>
  </si>
  <si>
    <t>Childcare on non-domestic premisesNewcastle upon TyneRequirements of the compulsory part of the childcare register</t>
  </si>
  <si>
    <t>Childcare on non-domestic premisesNewcastle upon TyneRequirements of the voluntary part of the childcare register</t>
  </si>
  <si>
    <t>Childcare on non-domestic premisesNewhamBehaviour and attitudes</t>
  </si>
  <si>
    <t>Childcare on non-domestic premisesNewhamEffectiveness of leadership and Management</t>
  </si>
  <si>
    <t>Childcare on non-domestic premisesNewhamOutcomes for children</t>
  </si>
  <si>
    <t>Childcare on non-domestic premisesNewhamOverall effectiveness: The quality and standards of the provision</t>
  </si>
  <si>
    <t>Childcare on non-domestic premisesNewhamPersonal development</t>
  </si>
  <si>
    <t>Childcare on non-domestic premisesNewhamPersonal development, behaviour and welfare</t>
  </si>
  <si>
    <t>Childcare on non-domestic premisesNewhamQuality of education</t>
  </si>
  <si>
    <t>Childcare on non-domestic premisesNewhamQuality of teaching, learning and assessment</t>
  </si>
  <si>
    <t>Childcare on non-domestic premisesNewhamRequirements of the compulsory part of the childcare register</t>
  </si>
  <si>
    <t>Childcare on non-domestic premisesNewhamRequirements of the voluntary part of the childcare register</t>
  </si>
  <si>
    <t>Childcare on non-domestic premisesNorfolkBehaviour and attitudes</t>
  </si>
  <si>
    <t>Childcare on non-domestic premisesNorfolkEffectiveness of leadership and Management</t>
  </si>
  <si>
    <t>Childcare on non-domestic premisesNorfolkOutcomes for children</t>
  </si>
  <si>
    <t>Childcare on non-domestic premisesNorfolkOverall effectiveness: The quality and standards of the provision</t>
  </si>
  <si>
    <t>Childcare on non-domestic premisesNorfolkPersonal development</t>
  </si>
  <si>
    <t>Childcare on non-domestic premisesNorfolkPersonal development, behaviour and welfare</t>
  </si>
  <si>
    <t>Childcare on non-domestic premisesNorfolkQuality of education</t>
  </si>
  <si>
    <t>Childcare on non-domestic premisesNorfolkQuality of teaching, learning and assessment</t>
  </si>
  <si>
    <t>Childcare on non-domestic premisesNorfolkRequirements of the compulsory part of the childcare register</t>
  </si>
  <si>
    <t>Childcare on non-domestic premisesNorfolkRequirements of the voluntary part of the childcare register</t>
  </si>
  <si>
    <t>Childcare on non-domestic premisesNorth East LincolnshireBehaviour and attitudes</t>
  </si>
  <si>
    <t>Childcare on non-domestic premisesNorth East LincolnshireEffectiveness of leadership and Management</t>
  </si>
  <si>
    <t>Childcare on non-domestic premisesNorth East LincolnshireOutcomes for children</t>
  </si>
  <si>
    <t>Childcare on non-domestic premisesNorth East LincolnshireOverall effectiveness: The quality and standards of the provision</t>
  </si>
  <si>
    <t>Childcare on non-domestic premisesNorth East LincolnshirePersonal development</t>
  </si>
  <si>
    <t>Childcare on non-domestic premisesNorth East LincolnshirePersonal development, behaviour and welfare</t>
  </si>
  <si>
    <t>Childcare on non-domestic premisesNorth East LincolnshireQuality of education</t>
  </si>
  <si>
    <t>Childcare on non-domestic premisesNorth East LincolnshireQuality of teaching, learning and assessment</t>
  </si>
  <si>
    <t>Childcare on non-domestic premisesNorth East LincolnshireRequirements of the compulsory part of the childcare register</t>
  </si>
  <si>
    <t>Childcare on non-domestic premisesNorth East LincolnshireRequirements of the voluntary part of the childcare register</t>
  </si>
  <si>
    <t>Childcare on non-domestic premisesNorth LincolnshireBehaviour and attitudes</t>
  </si>
  <si>
    <t>Childcare on non-domestic premisesNorth LincolnshireEffectiveness of leadership and Management</t>
  </si>
  <si>
    <t>Childcare on non-domestic premisesNorth LincolnshireOutcomes for children</t>
  </si>
  <si>
    <t>Childcare on non-domestic premisesNorth LincolnshireOverall effectiveness: The quality and standards of the provision</t>
  </si>
  <si>
    <t>Childcare on non-domestic premisesNorth LincolnshirePersonal development</t>
  </si>
  <si>
    <t>Childcare on non-domestic premisesNorth LincolnshirePersonal development, behaviour and welfare</t>
  </si>
  <si>
    <t>Childcare on non-domestic premisesNorth LincolnshireQuality of education</t>
  </si>
  <si>
    <t>Childcare on non-domestic premisesNorth LincolnshireQuality of teaching, learning and assessment</t>
  </si>
  <si>
    <t>Childcare on non-domestic premisesNorth LincolnshireRequirements of the compulsory part of the childcare register</t>
  </si>
  <si>
    <t>Childcare on non-domestic premisesNorth LincolnshireRequirements of the voluntary part of the childcare register</t>
  </si>
  <si>
    <t>Childcare on non-domestic premisesNorth NorthamptonshireBehaviour and attitudes</t>
  </si>
  <si>
    <t>Childcare on non-domestic premisesNorth NorthamptonshireEffectiveness of leadership and Management</t>
  </si>
  <si>
    <t>Childcare on non-domestic premisesNorth NorthamptonshireOutcomes for children</t>
  </si>
  <si>
    <t>Childcare on non-domestic premisesNorth NorthamptonshireOverall effectiveness: The quality and standards of the provision</t>
  </si>
  <si>
    <t>Childcare on non-domestic premisesNorth NorthamptonshirePersonal development</t>
  </si>
  <si>
    <t>Childcare on non-domestic premisesNorth NorthamptonshirePersonal development, behaviour and welfare</t>
  </si>
  <si>
    <t>Childcare on non-domestic premisesNorth NorthamptonshireQuality of education</t>
  </si>
  <si>
    <t>Childcare on non-domestic premisesNorth NorthamptonshireQuality of teaching, learning and assessment</t>
  </si>
  <si>
    <t>Childcare on non-domestic premisesNorth NorthamptonshireRequirements of the compulsory part of the childcare register</t>
  </si>
  <si>
    <t>Childcare on non-domestic premisesNorth NorthamptonshireRequirements of the voluntary part of the childcare register</t>
  </si>
  <si>
    <t>Childcare on non-domestic premisesNorth SomersetBehaviour and attitudes</t>
  </si>
  <si>
    <t>Childcare on non-domestic premisesNorth SomersetEffectiveness of leadership and Management</t>
  </si>
  <si>
    <t>Childcare on non-domestic premisesNorth SomersetOutcomes for children</t>
  </si>
  <si>
    <t>Childcare on non-domestic premisesNorth SomersetOverall effectiveness: The quality and standards of the provision</t>
  </si>
  <si>
    <t>Childcare on non-domestic premisesNorth SomersetPersonal development</t>
  </si>
  <si>
    <t>Childcare on non-domestic premisesNorth SomersetPersonal development, behaviour and welfare</t>
  </si>
  <si>
    <t>Childcare on non-domestic premisesNorth SomersetQuality of education</t>
  </si>
  <si>
    <t>Childcare on non-domestic premisesNorth SomersetQuality of teaching, learning and assessment</t>
  </si>
  <si>
    <t>Childcare on non-domestic premisesNorth SomersetRequirements of the compulsory part of the childcare register</t>
  </si>
  <si>
    <t>Childcare on non-domestic premisesNorth SomersetRequirements of the voluntary part of the childcare register</t>
  </si>
  <si>
    <t>Childcare on non-domestic premisesNorth TynesideBehaviour and attitudes</t>
  </si>
  <si>
    <t>Childcare on non-domestic premisesNorth TynesideEffectiveness of leadership and Management</t>
  </si>
  <si>
    <t>Childcare on non-domestic premisesNorth TynesideOutcomes for children</t>
  </si>
  <si>
    <t>Childcare on non-domestic premisesNorth TynesideOverall effectiveness: The quality and standards of the provision</t>
  </si>
  <si>
    <t>Childcare on non-domestic premisesNorth TynesidePersonal development</t>
  </si>
  <si>
    <t>Childcare on non-domestic premisesNorth TynesidePersonal development, behaviour and welfare</t>
  </si>
  <si>
    <t>Childcare on non-domestic premisesNorth TynesideQuality of education</t>
  </si>
  <si>
    <t>Childcare on non-domestic premisesNorth TynesideQuality of teaching, learning and assessment</t>
  </si>
  <si>
    <t>Childcare on non-domestic premisesNorth TynesideRequirements of the compulsory part of the childcare register</t>
  </si>
  <si>
    <t>Childcare on non-domestic premisesNorth TynesideRequirements of the voluntary part of the childcare register</t>
  </si>
  <si>
    <t>Childcare on non-domestic premisesNorth YorkshireBehaviour and attitudes</t>
  </si>
  <si>
    <t>Childcare on non-domestic premisesNorth YorkshireEffectiveness of leadership and Management</t>
  </si>
  <si>
    <t>Childcare on non-domestic premisesNorth YorkshireOutcomes for children</t>
  </si>
  <si>
    <t>Childcare on non-domestic premisesNorth YorkshireOverall effectiveness: The quality and standards of the provision</t>
  </si>
  <si>
    <t>Childcare on non-domestic premisesNorth YorkshirePersonal development</t>
  </si>
  <si>
    <t>Childcare on non-domestic premisesNorth YorkshirePersonal development, behaviour and welfare</t>
  </si>
  <si>
    <t>Childcare on non-domestic premisesNorth YorkshireQuality of education</t>
  </si>
  <si>
    <t>Childcare on non-domestic premisesNorth YorkshireQuality of teaching, learning and assessment</t>
  </si>
  <si>
    <t>Childcare on non-domestic premisesNorth YorkshireRequirements of the compulsory part of the childcare register</t>
  </si>
  <si>
    <t>Childcare on non-domestic premisesNorth YorkshireRequirements of the voluntary part of the childcare register</t>
  </si>
  <si>
    <t>Childcare on non-domestic premisesNorthumberlandBehaviour and attitudes</t>
  </si>
  <si>
    <t>Childcare on non-domestic premisesNorthumberlandEffectiveness of leadership and Management</t>
  </si>
  <si>
    <t>Childcare on non-domestic premisesNorthumberlandOutcomes for children</t>
  </si>
  <si>
    <t>Childcare on non-domestic premisesNorthumberlandOverall effectiveness: The quality and standards of the provision</t>
  </si>
  <si>
    <t>Childcare on non-domestic premisesNorthumberlandPersonal development</t>
  </si>
  <si>
    <t>Childcare on non-domestic premisesNorthumberlandPersonal development, behaviour and welfare</t>
  </si>
  <si>
    <t>Childcare on non-domestic premisesNorthumberlandQuality of education</t>
  </si>
  <si>
    <t>Childcare on non-domestic premisesNorthumberlandQuality of teaching, learning and assessment</t>
  </si>
  <si>
    <t>Childcare on non-domestic premisesNorthumberlandRequirements of the compulsory part of the childcare register</t>
  </si>
  <si>
    <t>Childcare on non-domestic premisesNorthumberlandRequirements of the voluntary part of the childcare register</t>
  </si>
  <si>
    <t>Childcare on non-domestic premisesNot RecordedBehaviour and attitudes</t>
  </si>
  <si>
    <t>Childcare on non-domestic premisesNot RecordedEffectiveness of leadership and Management</t>
  </si>
  <si>
    <t>Childcare on non-domestic premisesNot RecordedOutcomes for children</t>
  </si>
  <si>
    <t>Childcare on non-domestic premisesNot RecordedOverall effectiveness: The quality and standards of the provision</t>
  </si>
  <si>
    <t>Childcare on non-domestic premisesNot RecordedPersonal development</t>
  </si>
  <si>
    <t>Childcare on non-domestic premisesNot RecordedPersonal development, behaviour and welfare</t>
  </si>
  <si>
    <t>Childcare on non-domestic premisesNot RecordedQuality of education</t>
  </si>
  <si>
    <t>Childcare on non-domestic premisesNot RecordedQuality of teaching, learning and assessment</t>
  </si>
  <si>
    <t>Childcare on non-domestic premisesNot RecordedRequirements of the compulsory part of the childcare register</t>
  </si>
  <si>
    <t>Childcare on non-domestic premisesNot RecordedRequirements of the voluntary part of the childcare register</t>
  </si>
  <si>
    <t>Childcare on non-domestic premisesNottinghamBehaviour and attitudes</t>
  </si>
  <si>
    <t>Childcare on non-domestic premisesNottinghamEffectiveness of leadership and Management</t>
  </si>
  <si>
    <t>Childcare on non-domestic premisesNottinghamOutcomes for children</t>
  </si>
  <si>
    <t>Childcare on non-domestic premisesNottinghamOverall effectiveness: The quality and standards of the provision</t>
  </si>
  <si>
    <t>Childcare on non-domestic premisesNottinghamPersonal development</t>
  </si>
  <si>
    <t>Childcare on non-domestic premisesNottinghamPersonal development, behaviour and welfare</t>
  </si>
  <si>
    <t>Childcare on non-domestic premisesNottinghamQuality of education</t>
  </si>
  <si>
    <t>Childcare on non-domestic premisesNottinghamQuality of teaching, learning and assessment</t>
  </si>
  <si>
    <t>Childcare on non-domestic premisesNottinghamRequirements of the compulsory part of the childcare register</t>
  </si>
  <si>
    <t>Childcare on non-domestic premisesNottinghamRequirements of the voluntary part of the childcare register</t>
  </si>
  <si>
    <t>Childcare on non-domestic premisesNottinghamshireBehaviour and attitudes</t>
  </si>
  <si>
    <t>Childcare on non-domestic premisesNottinghamshireEffectiveness of leadership and Management</t>
  </si>
  <si>
    <t>Childcare on non-domestic premisesNottinghamshireOutcomes for children</t>
  </si>
  <si>
    <t>Childcare on non-domestic premisesNottinghamshireOverall effectiveness: The quality and standards of the provision</t>
  </si>
  <si>
    <t>Childcare on non-domestic premisesNottinghamshirePersonal development</t>
  </si>
  <si>
    <t>Childcare on non-domestic premisesNottinghamshirePersonal development, behaviour and welfare</t>
  </si>
  <si>
    <t>Childcare on non-domestic premisesNottinghamshireQuality of education</t>
  </si>
  <si>
    <t>Childcare on non-domestic premisesNottinghamshireQuality of teaching, learning and assessment</t>
  </si>
  <si>
    <t>Childcare on non-domestic premisesNottinghamshireRequirements of the compulsory part of the childcare register</t>
  </si>
  <si>
    <t>Childcare on non-domestic premisesNottinghamshireRequirements of the voluntary part of the childcare register</t>
  </si>
  <si>
    <t>Childcare on non-domestic premisesOldhamBehaviour and attitudes</t>
  </si>
  <si>
    <t>Childcare on non-domestic premisesOldhamEffectiveness of leadership and Management</t>
  </si>
  <si>
    <t>Childcare on non-domestic premisesOldhamOutcomes for children</t>
  </si>
  <si>
    <t>Childcare on non-domestic premisesOldhamOverall effectiveness: The quality and standards of the provision</t>
  </si>
  <si>
    <t>Childcare on non-domestic premisesOldhamPersonal development</t>
  </si>
  <si>
    <t>Childcare on non-domestic premisesOldhamPersonal development, behaviour and welfare</t>
  </si>
  <si>
    <t>Childcare on non-domestic premisesOldhamQuality of education</t>
  </si>
  <si>
    <t>Childcare on non-domestic premisesOldhamQuality of teaching, learning and assessment</t>
  </si>
  <si>
    <t>Childcare on non-domestic premisesOldhamRequirements of the compulsory part of the childcare register</t>
  </si>
  <si>
    <t>Childcare on non-domestic premisesOldhamRequirements of the voluntary part of the childcare register</t>
  </si>
  <si>
    <t>Childcare on non-domestic premisesOxfordshireBehaviour and attitudes</t>
  </si>
  <si>
    <t>Childcare on non-domestic premisesOxfordshireEffectiveness of leadership and Management</t>
  </si>
  <si>
    <t>Childcare on non-domestic premisesOxfordshireOutcomes for children</t>
  </si>
  <si>
    <t>Childcare on non-domestic premisesOxfordshireOverall effectiveness: The quality and standards of the provision</t>
  </si>
  <si>
    <t>Childcare on non-domestic premisesOxfordshirePersonal development</t>
  </si>
  <si>
    <t>Childcare on non-domestic premisesOxfordshirePersonal development, behaviour and welfare</t>
  </si>
  <si>
    <t>Childcare on non-domestic premisesOxfordshireQuality of education</t>
  </si>
  <si>
    <t>Childcare on non-domestic premisesOxfordshireQuality of teaching, learning and assessment</t>
  </si>
  <si>
    <t>Childcare on non-domestic premisesOxfordshireRequirements of the compulsory part of the childcare register</t>
  </si>
  <si>
    <t>Childcare on non-domestic premisesOxfordshireRequirements of the voluntary part of the childcare register</t>
  </si>
  <si>
    <t>Childcare on non-domestic premisesPeterboroughBehaviour and attitudes</t>
  </si>
  <si>
    <t>Childcare on non-domestic premisesPeterboroughEffectiveness of leadership and Management</t>
  </si>
  <si>
    <t>Childcare on non-domestic premisesPeterboroughOutcomes for children</t>
  </si>
  <si>
    <t>Childcare on non-domestic premisesPeterboroughOverall effectiveness: The quality and standards of the provision</t>
  </si>
  <si>
    <t>Childcare on non-domestic premisesPeterboroughPersonal development</t>
  </si>
  <si>
    <t>Childcare on non-domestic premisesPeterboroughPersonal development, behaviour and welfare</t>
  </si>
  <si>
    <t>Childcare on non-domestic premisesPeterboroughQuality of education</t>
  </si>
  <si>
    <t>Childcare on non-domestic premisesPeterboroughQuality of teaching, learning and assessment</t>
  </si>
  <si>
    <t>Childcare on non-domestic premisesPeterboroughRequirements of the compulsory part of the childcare register</t>
  </si>
  <si>
    <t>Childcare on non-domestic premisesPeterboroughRequirements of the voluntary part of the childcare register</t>
  </si>
  <si>
    <t>Childcare on non-domestic premisesPlymouthBehaviour and attitudes</t>
  </si>
  <si>
    <t>Childcare on non-domestic premisesPlymouthEffectiveness of leadership and Management</t>
  </si>
  <si>
    <t>Childcare on non-domestic premisesPlymouthOutcomes for children</t>
  </si>
  <si>
    <t>Childcare on non-domestic premisesPlymouthOverall effectiveness: The quality and standards of the provision</t>
  </si>
  <si>
    <t>Childcare on non-domestic premisesPlymouthPersonal development</t>
  </si>
  <si>
    <t>Childcare on non-domestic premisesPlymouthPersonal development, behaviour and welfare</t>
  </si>
  <si>
    <t>Childcare on non-domestic premisesPlymouthQuality of education</t>
  </si>
  <si>
    <t>Childcare on non-domestic premisesPlymouthQuality of teaching, learning and assessment</t>
  </si>
  <si>
    <t>Childcare on non-domestic premisesPlymouthRequirements of the compulsory part of the childcare register</t>
  </si>
  <si>
    <t>Childcare on non-domestic premisesPlymouthRequirements of the voluntary part of the childcare register</t>
  </si>
  <si>
    <t>Childcare on non-domestic premisesPortsmouthBehaviour and attitudes</t>
  </si>
  <si>
    <t>Childcare on non-domestic premisesPortsmouthEffectiveness of leadership and Management</t>
  </si>
  <si>
    <t>Childcare on non-domestic premisesPortsmouthOutcomes for children</t>
  </si>
  <si>
    <t>Childcare on non-domestic premisesPortsmouthOverall effectiveness: The quality and standards of the provision</t>
  </si>
  <si>
    <t>Childcare on non-domestic premisesPortsmouthPersonal development</t>
  </si>
  <si>
    <t>Childcare on non-domestic premisesPortsmouthPersonal development, behaviour and welfare</t>
  </si>
  <si>
    <t>Childcare on non-domestic premisesPortsmouthQuality of education</t>
  </si>
  <si>
    <t>Childcare on non-domestic premisesPortsmouthQuality of teaching, learning and assessment</t>
  </si>
  <si>
    <t>Childcare on non-domestic premisesPortsmouthRequirements of the compulsory part of the childcare register</t>
  </si>
  <si>
    <t>Childcare on non-domestic premisesPortsmouthRequirements of the voluntary part of the childcare register</t>
  </si>
  <si>
    <t>Childcare on non-domestic premisesReadingBehaviour and attitudes</t>
  </si>
  <si>
    <t>Childcare on non-domestic premisesReadingEffectiveness of leadership and Management</t>
  </si>
  <si>
    <t>Childcare on non-domestic premisesReadingOutcomes for children</t>
  </si>
  <si>
    <t>Childcare on non-domestic premisesReadingOverall effectiveness: The quality and standards of the provision</t>
  </si>
  <si>
    <t>Childcare on non-domestic premisesReadingPersonal development</t>
  </si>
  <si>
    <t>Childcare on non-domestic premisesReadingPersonal development, behaviour and welfare</t>
  </si>
  <si>
    <t>Childcare on non-domestic premisesReadingQuality of education</t>
  </si>
  <si>
    <t>Childcare on non-domestic premisesReadingQuality of teaching, learning and assessment</t>
  </si>
  <si>
    <t>Childcare on non-domestic premisesReadingRequirements of the compulsory part of the childcare register</t>
  </si>
  <si>
    <t>Childcare on non-domestic premisesReadingRequirements of the voluntary part of the childcare register</t>
  </si>
  <si>
    <t>Childcare on non-domestic premisesRedbridgeBehaviour and attitudes</t>
  </si>
  <si>
    <t>Childcare on non-domestic premisesRedbridgeEffectiveness of leadership and Management</t>
  </si>
  <si>
    <t>Childcare on non-domestic premisesRedbridgeOutcomes for children</t>
  </si>
  <si>
    <t>Childcare on non-domestic premisesRedbridgeOverall effectiveness: The quality and standards of the provision</t>
  </si>
  <si>
    <t>Childcare on non-domestic premisesRedbridgePersonal development</t>
  </si>
  <si>
    <t>Childcare on non-domestic premisesRedbridgePersonal development, behaviour and welfare</t>
  </si>
  <si>
    <t>Childcare on non-domestic premisesRedbridgeQuality of education</t>
  </si>
  <si>
    <t>Childcare on non-domestic premisesRedbridgeQuality of teaching, learning and assessment</t>
  </si>
  <si>
    <t>Childcare on non-domestic premisesRedbridgeRequirements of the compulsory part of the childcare register</t>
  </si>
  <si>
    <t>Childcare on non-domestic premisesRedbridgeRequirements of the voluntary part of the childcare register</t>
  </si>
  <si>
    <t>Childcare on non-domestic premisesRedcar and ClevelandBehaviour and attitudes</t>
  </si>
  <si>
    <t>Childcare on non-domestic premisesRedcar and ClevelandEffectiveness of leadership and Management</t>
  </si>
  <si>
    <t>Childcare on non-domestic premisesRedcar and ClevelandOutcomes for children</t>
  </si>
  <si>
    <t>Childcare on non-domestic premisesRedcar and ClevelandOverall effectiveness: The quality and standards of the provision</t>
  </si>
  <si>
    <t>Childcare on non-domestic premisesRedcar and ClevelandPersonal development</t>
  </si>
  <si>
    <t>Childcare on non-domestic premisesRedcar and ClevelandPersonal development, behaviour and welfare</t>
  </si>
  <si>
    <t>Childcare on non-domestic premisesRedcar and ClevelandQuality of education</t>
  </si>
  <si>
    <t>Childcare on non-domestic premisesRedcar and ClevelandQuality of teaching, learning and assessment</t>
  </si>
  <si>
    <t>Childcare on non-domestic premisesRedcar and ClevelandRequirements of the compulsory part of the childcare register</t>
  </si>
  <si>
    <t>Childcare on non-domestic premisesRedcar and ClevelandRequirements of the voluntary part of the childcare register</t>
  </si>
  <si>
    <t>Childcare on non-domestic premisesRichmond upon ThamesBehaviour and attitudes</t>
  </si>
  <si>
    <t>Childcare on non-domestic premisesRichmond upon ThamesEffectiveness of leadership and Management</t>
  </si>
  <si>
    <t>Childcare on non-domestic premisesRichmond upon ThamesOutcomes for children</t>
  </si>
  <si>
    <t>Childcare on non-domestic premisesRichmond upon ThamesOverall effectiveness: The quality and standards of the provision</t>
  </si>
  <si>
    <t>Childcare on non-domestic premisesRichmond upon ThamesPersonal development</t>
  </si>
  <si>
    <t>Childcare on non-domestic premisesRichmond upon ThamesPersonal development, behaviour and welfare</t>
  </si>
  <si>
    <t>Childcare on non-domestic premisesRichmond upon ThamesQuality of education</t>
  </si>
  <si>
    <t>Childcare on non-domestic premisesRichmond upon ThamesQuality of teaching, learning and assessment</t>
  </si>
  <si>
    <t>Childcare on non-domestic premisesRichmond upon ThamesRequirements of the compulsory part of the childcare register</t>
  </si>
  <si>
    <t>Childcare on non-domestic premisesRichmond upon ThamesRequirements of the voluntary part of the childcare register</t>
  </si>
  <si>
    <t>Childcare on non-domestic premisesRochdaleBehaviour and attitudes</t>
  </si>
  <si>
    <t>Childcare on non-domestic premisesRochdaleEffectiveness of leadership and Management</t>
  </si>
  <si>
    <t>Childcare on non-domestic premisesRochdaleOutcomes for children</t>
  </si>
  <si>
    <t>Childcare on non-domestic premisesRochdaleOverall effectiveness: The quality and standards of the provision</t>
  </si>
  <si>
    <t>Childcare on non-domestic premisesRochdalePersonal development</t>
  </si>
  <si>
    <t>Childcare on non-domestic premisesRochdalePersonal development, behaviour and welfare</t>
  </si>
  <si>
    <t>Childcare on non-domestic premisesRochdaleQuality of education</t>
  </si>
  <si>
    <t>Childcare on non-domestic premisesRochdaleQuality of teaching, learning and assessment</t>
  </si>
  <si>
    <t>Childcare on non-domestic premisesRochdaleRequirements of the compulsory part of the childcare register</t>
  </si>
  <si>
    <t>Childcare on non-domestic premisesRochdaleRequirements of the voluntary part of the childcare register</t>
  </si>
  <si>
    <t>Childcare on non-domestic premisesRotherhamBehaviour and attitudes</t>
  </si>
  <si>
    <t>Childcare on non-domestic premisesRotherhamEffectiveness of leadership and Management</t>
  </si>
  <si>
    <t>Childcare on non-domestic premisesRotherhamOutcomes for children</t>
  </si>
  <si>
    <t>Childcare on non-domestic premisesRotherhamOverall effectiveness: The quality and standards of the provision</t>
  </si>
  <si>
    <t>Childcare on non-domestic premisesRotherhamPersonal development</t>
  </si>
  <si>
    <t>Childcare on non-domestic premisesRotherhamPersonal development, behaviour and welfare</t>
  </si>
  <si>
    <t>Childcare on non-domestic premisesRotherhamQuality of education</t>
  </si>
  <si>
    <t>Childcare on non-domestic premisesRotherhamQuality of teaching, learning and assessment</t>
  </si>
  <si>
    <t>Childcare on non-domestic premisesRotherhamRequirements of the compulsory part of the childcare register</t>
  </si>
  <si>
    <t>Childcare on non-domestic premisesRotherhamRequirements of the voluntary part of the childcare register</t>
  </si>
  <si>
    <t>Childcare on non-domestic premisesRutlandBehaviour and attitudes</t>
  </si>
  <si>
    <t>Childcare on non-domestic premisesRutlandEffectiveness of leadership and Management</t>
  </si>
  <si>
    <t>Childcare on non-domestic premisesRutlandOutcomes for children</t>
  </si>
  <si>
    <t>Childcare on non-domestic premisesRutlandOverall effectiveness: The quality and standards of the provision</t>
  </si>
  <si>
    <t>Childcare on non-domestic premisesRutlandPersonal development</t>
  </si>
  <si>
    <t>Childcare on non-domestic premisesRutlandPersonal development, behaviour and welfare</t>
  </si>
  <si>
    <t>Childcare on non-domestic premisesRutlandQuality of education</t>
  </si>
  <si>
    <t>Childcare on non-domestic premisesRutlandQuality of teaching, learning and assessment</t>
  </si>
  <si>
    <t>Childcare on non-domestic premisesRutlandRequirements of the compulsory part of the childcare register</t>
  </si>
  <si>
    <t>Childcare on non-domestic premisesRutlandRequirements of the voluntary part of the childcare register</t>
  </si>
  <si>
    <t>Childcare on non-domestic premisesSalfordBehaviour and attitudes</t>
  </si>
  <si>
    <t>Childcare on non-domestic premisesSalfordEffectiveness of leadership and Management</t>
  </si>
  <si>
    <t>Childcare on non-domestic premisesSalfordOutcomes for children</t>
  </si>
  <si>
    <t>Childcare on non-domestic premisesSalfordOverall effectiveness: The quality and standards of the provision</t>
  </si>
  <si>
    <t>Childcare on non-domestic premisesSalfordPersonal development</t>
  </si>
  <si>
    <t>Childcare on non-domestic premisesSalfordPersonal development, behaviour and welfare</t>
  </si>
  <si>
    <t>Childcare on non-domestic premisesSalfordQuality of education</t>
  </si>
  <si>
    <t>Childcare on non-domestic premisesSalfordQuality of teaching, learning and assessment</t>
  </si>
  <si>
    <t>Childcare on non-domestic premisesSalfordRequirements of the compulsory part of the childcare register</t>
  </si>
  <si>
    <t>Childcare on non-domestic premisesSalfordRequirements of the voluntary part of the childcare register</t>
  </si>
  <si>
    <t>Childcare on non-domestic premisesSandwellBehaviour and attitudes</t>
  </si>
  <si>
    <t>Childcare on non-domestic premisesSandwellEffectiveness of leadership and Management</t>
  </si>
  <si>
    <t>Childcare on non-domestic premisesSandwellOutcomes for children</t>
  </si>
  <si>
    <t>Childcare on non-domestic premisesSandwellOverall effectiveness: The quality and standards of the provision</t>
  </si>
  <si>
    <t>Childcare on non-domestic premisesSandwellPersonal development</t>
  </si>
  <si>
    <t>Childcare on non-domestic premisesSandwellPersonal development, behaviour and welfare</t>
  </si>
  <si>
    <t>Childcare on non-domestic premisesSandwellQuality of education</t>
  </si>
  <si>
    <t>Childcare on non-domestic premisesSandwellQuality of teaching, learning and assessment</t>
  </si>
  <si>
    <t>Childcare on non-domestic premisesSandwellRequirements of the compulsory part of the childcare register</t>
  </si>
  <si>
    <t>Childcare on non-domestic premisesSandwellRequirements of the voluntary part of the childcare register</t>
  </si>
  <si>
    <t>Childcare on non-domestic premisesSeftonBehaviour and attitudes</t>
  </si>
  <si>
    <t>Childcare on non-domestic premisesSeftonEffectiveness of leadership and Management</t>
  </si>
  <si>
    <t>Childcare on non-domestic premisesSeftonOutcomes for children</t>
  </si>
  <si>
    <t>Childcare on non-domestic premisesSeftonOverall effectiveness: The quality and standards of the provision</t>
  </si>
  <si>
    <t>Childcare on non-domestic premisesSeftonPersonal development</t>
  </si>
  <si>
    <t>Childcare on non-domestic premisesSeftonPersonal development, behaviour and welfare</t>
  </si>
  <si>
    <t>Childcare on non-domestic premisesSeftonQuality of education</t>
  </si>
  <si>
    <t>All provisionAll EnglandBehaviour and attitudes</t>
  </si>
  <si>
    <t>All provisionAll EnglandQuality of teaching, learning and assessment</t>
  </si>
  <si>
    <t>All provisionAll EnglandPersonal development, behaviour and welfare</t>
  </si>
  <si>
    <t>All provisionAll EnglandEffectiveness of leadership and Management</t>
  </si>
  <si>
    <t>All provisionAll EnglandOverall effectiveness: The quality and standards of the provision</t>
  </si>
  <si>
    <t>All provisionAll EnglandQuality of education</t>
  </si>
  <si>
    <t>All provisionAll EnglandPersonal development</t>
  </si>
  <si>
    <t>All provisionAll EnglandRequirements of the compulsory part of the childcare register</t>
  </si>
  <si>
    <t>All provisionAll EnglandRequirements of the voluntary part of the childcare register</t>
  </si>
  <si>
    <t>All provisionAll EnglandOutcomes for children</t>
  </si>
  <si>
    <t>All provisionBarking and DagenhamBehaviour and attitudes</t>
  </si>
  <si>
    <t>All provisionBarnetBehaviour and attitudes</t>
  </si>
  <si>
    <t>All provisionBarnsleyBehaviour and attitudes</t>
  </si>
  <si>
    <t>All provisionBath and North East SomersetBehaviour and attitudes</t>
  </si>
  <si>
    <t>All provisionBedfordBehaviour and attitudes</t>
  </si>
  <si>
    <t>All provisionBexleyBehaviour and attitudes</t>
  </si>
  <si>
    <t>All provisionBirminghamBehaviour and attitudes</t>
  </si>
  <si>
    <t>All provisionBlackburn with DarwenBehaviour and attitudes</t>
  </si>
  <si>
    <t>All provisionBlackpoolBehaviour and attitudes</t>
  </si>
  <si>
    <t>All provisionBoltonBehaviour and attitudes</t>
  </si>
  <si>
    <t>All provisionBournemouth, Christchurch &amp; PooleBehaviour and attitudes</t>
  </si>
  <si>
    <t>All provisionBracknell ForestBehaviour and attitudes</t>
  </si>
  <si>
    <t>All provisionBradfordBehaviour and attitudes</t>
  </si>
  <si>
    <t>All provisionBrentBehaviour and attitudes</t>
  </si>
  <si>
    <t>All provisionBrighton and HoveBehaviour and attitudes</t>
  </si>
  <si>
    <t>All provisionBristolBehaviour and attitudes</t>
  </si>
  <si>
    <t>All provisionBromleyBehaviour and attitudes</t>
  </si>
  <si>
    <t>All provisionBuckinghamshireBehaviour and attitudes</t>
  </si>
  <si>
    <t>All provisionBuryBehaviour and attitudes</t>
  </si>
  <si>
    <t>All provisionCalderdaleBehaviour and attitudes</t>
  </si>
  <si>
    <t>All provisionCambridgeshireBehaviour and attitudes</t>
  </si>
  <si>
    <t>All provisionCamdenBehaviour and attitudes</t>
  </si>
  <si>
    <t>All provisionCentral BedfordshireBehaviour and attitudes</t>
  </si>
  <si>
    <t>All provisionCheshire EastBehaviour and attitudes</t>
  </si>
  <si>
    <t>All provisionCheshire West and ChesterBehaviour and attitudes</t>
  </si>
  <si>
    <t>All provisionCity of LondonBehaviour and attitudes</t>
  </si>
  <si>
    <t>All provisionCornwallBehaviour and attitudes</t>
  </si>
  <si>
    <t>All provisionCoventryBehaviour and attitudes</t>
  </si>
  <si>
    <t>All provisionCroydonBehaviour and attitudes</t>
  </si>
  <si>
    <t>All provisionCumberlandBehaviour and attitudes</t>
  </si>
  <si>
    <t>All provisionDarlingtonBehaviour and attitudes</t>
  </si>
  <si>
    <t>All provisionDerbyBehaviour and attitudes</t>
  </si>
  <si>
    <t>All provisionDerbyshireBehaviour and attitudes</t>
  </si>
  <si>
    <t>All provisionDevonBehaviour and attitudes</t>
  </si>
  <si>
    <t>All provisionDoncasterBehaviour and attitudes</t>
  </si>
  <si>
    <t>All provisionDorsetBehaviour and attitudes</t>
  </si>
  <si>
    <t>All provisionDudleyBehaviour and attitudes</t>
  </si>
  <si>
    <t>All provisionDurhamBehaviour and attitudes</t>
  </si>
  <si>
    <t>All provisionEalingBehaviour and attitudes</t>
  </si>
  <si>
    <t>All provisionEast Riding of YorkshireBehaviour and attitudes</t>
  </si>
  <si>
    <t>All provisionEast SussexBehaviour and attitudes</t>
  </si>
  <si>
    <t>All provisionEnfieldBehaviour and attitudes</t>
  </si>
  <si>
    <t>All provisionEssexBehaviour and attitudes</t>
  </si>
  <si>
    <t>All provisionGatesheadBehaviour and attitudes</t>
  </si>
  <si>
    <t>All provisionGloucestershireBehaviour and attitudes</t>
  </si>
  <si>
    <t>All provisionGreenwichBehaviour and attitudes</t>
  </si>
  <si>
    <t>All provisionHackneyBehaviour and attitudes</t>
  </si>
  <si>
    <t>All provisionHaltonBehaviour and attitudes</t>
  </si>
  <si>
    <t>All provisionHammersmith and FulhamBehaviour and attitudes</t>
  </si>
  <si>
    <t>All provisionHampshireBehaviour and attitudes</t>
  </si>
  <si>
    <t>All provisionHaringeyBehaviour and attitudes</t>
  </si>
  <si>
    <t>All provisionHarrowBehaviour and attitudes</t>
  </si>
  <si>
    <t>All provisionHartlepoolBehaviour and attitudes</t>
  </si>
  <si>
    <t>All provisionHaveringBehaviour and attitudes</t>
  </si>
  <si>
    <t>All provisionHerefordshireBehaviour and attitudes</t>
  </si>
  <si>
    <t>All provisionHertfordshireBehaviour and attitudes</t>
  </si>
  <si>
    <t>All provisionHillingdonBehaviour and attitudes</t>
  </si>
  <si>
    <t>All provisionHounslowBehaviour and attitudes</t>
  </si>
  <si>
    <t>All provisionIsle of WightBehaviour and attitudes</t>
  </si>
  <si>
    <t>All provisionIsles of ScillyBehaviour and attitudes</t>
  </si>
  <si>
    <t>All provisionIslingtonBehaviour and attitudes</t>
  </si>
  <si>
    <t>All provisionKensington and ChelseaBehaviour and attitudes</t>
  </si>
  <si>
    <t>All provisionKentBehaviour and attitudes</t>
  </si>
  <si>
    <t>All provisionKingston upon HullBehaviour and attitudes</t>
  </si>
  <si>
    <t>All provisionKingston upon ThamesBehaviour and attitudes</t>
  </si>
  <si>
    <t>All provisionKirkleesBehaviour and attitudes</t>
  </si>
  <si>
    <t>All provisionKnowsleyBehaviour and attitudes</t>
  </si>
  <si>
    <t>All provisionLambethBehaviour and attitudes</t>
  </si>
  <si>
    <t>All provisionLancashireBehaviour and attitudes</t>
  </si>
  <si>
    <t>All provisionLeedsBehaviour and attitudes</t>
  </si>
  <si>
    <t>All provisionLeicesterBehaviour and attitudes</t>
  </si>
  <si>
    <t>All provisionLeicestershireBehaviour and attitudes</t>
  </si>
  <si>
    <t>All provisionLewishamBehaviour and attitudes</t>
  </si>
  <si>
    <t>All provisionLincolnshireBehaviour and attitudes</t>
  </si>
  <si>
    <t>All provisionLiverpoolBehaviour and attitudes</t>
  </si>
  <si>
    <t>All provisionLutonBehaviour and attitudes</t>
  </si>
  <si>
    <t>All provisionManchesterBehaviour and attitudes</t>
  </si>
  <si>
    <t>All provisionMedwayBehaviour and attitudes</t>
  </si>
  <si>
    <t>All provisionMertonBehaviour and attitudes</t>
  </si>
  <si>
    <t>All provisionMiddlesbroughBehaviour and attitudes</t>
  </si>
  <si>
    <t>All provisionMilton KeynesBehaviour and attitudes</t>
  </si>
  <si>
    <t>All provisionNewcastle upon TyneBehaviour and attitudes</t>
  </si>
  <si>
    <t>All provisionNewhamBehaviour and attitudes</t>
  </si>
  <si>
    <t>All provisionNorfolkBehaviour and attitudes</t>
  </si>
  <si>
    <t>All provisionNorth East LincolnshireBehaviour and attitudes</t>
  </si>
  <si>
    <t>All provisionNorth LincolnshireBehaviour and attitudes</t>
  </si>
  <si>
    <t>All provisionNorth NorthamptonshireBehaviour and attitudes</t>
  </si>
  <si>
    <t>All provisionNorth SomersetBehaviour and attitudes</t>
  </si>
  <si>
    <t>All provisionNorth TynesideBehaviour and attitudes</t>
  </si>
  <si>
    <t>All provisionNorth YorkshireBehaviour and attitudes</t>
  </si>
  <si>
    <t>All provisionNorthumberlandBehaviour and attitudes</t>
  </si>
  <si>
    <t>All provisionNot RecordedBehaviour and attitudes</t>
  </si>
  <si>
    <t>All provisionNottinghamBehaviour and attitudes</t>
  </si>
  <si>
    <t>All provisionNottinghamshireBehaviour and attitudes</t>
  </si>
  <si>
    <t>All provisionOldhamBehaviour and attitudes</t>
  </si>
  <si>
    <t>All provisionOxfordshireBehaviour and attitudes</t>
  </si>
  <si>
    <t>All provisionPeterboroughBehaviour and attitudes</t>
  </si>
  <si>
    <t>All provisionPlymouthBehaviour and attitudes</t>
  </si>
  <si>
    <t>All provisionPortsmouthBehaviour and attitudes</t>
  </si>
  <si>
    <t>All provisionReadingBehaviour and attitudes</t>
  </si>
  <si>
    <t>All provisionRedbridgeBehaviour and attitudes</t>
  </si>
  <si>
    <t>All provisionRedcar and ClevelandBehaviour and attitudes</t>
  </si>
  <si>
    <t>All provisionRichmond upon ThamesBehaviour and attitudes</t>
  </si>
  <si>
    <t>All provisionRochdaleBehaviour and attitudes</t>
  </si>
  <si>
    <t>All provisionRotherhamBehaviour and attitudes</t>
  </si>
  <si>
    <t>All provisionRutlandBehaviour and attitudes</t>
  </si>
  <si>
    <t>All provisionSalfordBehaviour and attitudes</t>
  </si>
  <si>
    <t>All provisionSandwellBehaviour and attitudes</t>
  </si>
  <si>
    <t>All provisionSeftonBehaviour and attitudes</t>
  </si>
  <si>
    <t>All provisionSheffieldBehaviour and attitudes</t>
  </si>
  <si>
    <t>All provisionShropshireBehaviour and attitudes</t>
  </si>
  <si>
    <t>All provisionSloughBehaviour and attitudes</t>
  </si>
  <si>
    <t>All provisionSolihullBehaviour and attitudes</t>
  </si>
  <si>
    <t>All provisionSomersetBehaviour and attitudes</t>
  </si>
  <si>
    <t>All provisionSouth GloucestershireBehaviour and attitudes</t>
  </si>
  <si>
    <t>All provisionSouth TynesideBehaviour and attitudes</t>
  </si>
  <si>
    <t>All provisionSouthamptonBehaviour and attitudes</t>
  </si>
  <si>
    <t>All provisionSouthend on SeaBehaviour and attitudes</t>
  </si>
  <si>
    <t>All provisionSouthwarkBehaviour and attitudes</t>
  </si>
  <si>
    <t>All provisionSt HelensBehaviour and attitudes</t>
  </si>
  <si>
    <t>All provisionStaffordshireBehaviour and attitudes</t>
  </si>
  <si>
    <t>All provisionStockportBehaviour and attitudes</t>
  </si>
  <si>
    <t>All provisionStockton-on-TeesBehaviour and attitudes</t>
  </si>
  <si>
    <t>All provisionStoke-on-TrentBehaviour and attitudes</t>
  </si>
  <si>
    <t>All provisionSuffolkBehaviour and attitudes</t>
  </si>
  <si>
    <t>All provisionSunderlandBehaviour and attitudes</t>
  </si>
  <si>
    <t>All provisionSurreyBehaviour and attitudes</t>
  </si>
  <si>
    <t>All provisionSuttonBehaviour and attitudes</t>
  </si>
  <si>
    <t>All provisionSwindonBehaviour and attitudes</t>
  </si>
  <si>
    <t>All provisionTamesideBehaviour and attitudes</t>
  </si>
  <si>
    <t>All provisionTelford and WrekinBehaviour and attitudes</t>
  </si>
  <si>
    <t>All provisionThurrockBehaviour and attitudes</t>
  </si>
  <si>
    <t>All provisionTorbayBehaviour and attitudes</t>
  </si>
  <si>
    <t>All provisionTower HamletsBehaviour and attitudes</t>
  </si>
  <si>
    <t>All provisionTraffordBehaviour and attitudes</t>
  </si>
  <si>
    <t>All provisionWakefieldBehaviour and attitudes</t>
  </si>
  <si>
    <t>All provisionWalsallBehaviour and attitudes</t>
  </si>
  <si>
    <t>All provisionWaltham ForestBehaviour and attitudes</t>
  </si>
  <si>
    <t>All provisionWandsworthBehaviour and attitudes</t>
  </si>
  <si>
    <t>All provisionWarringtonBehaviour and attitudes</t>
  </si>
  <si>
    <t>All provisionWarwickshireBehaviour and attitudes</t>
  </si>
  <si>
    <t>All provisionWest BerkshireBehaviour and attitudes</t>
  </si>
  <si>
    <t>All provisionWest NorthamptonshireBehaviour and attitudes</t>
  </si>
  <si>
    <t>All provisionWest SussexBehaviour and attitudes</t>
  </si>
  <si>
    <t>All provisionWestminsterBehaviour and attitudes</t>
  </si>
  <si>
    <t>All provisionWestmorland and FurnessBehaviour and attitudes</t>
  </si>
  <si>
    <t>All provisionWiganBehaviour and attitudes</t>
  </si>
  <si>
    <t>All provisionWiltshireBehaviour and attitudes</t>
  </si>
  <si>
    <t>All provisionWindsor and MaidenheadBehaviour and attitudes</t>
  </si>
  <si>
    <t>All provisionWirralBehaviour and attitudes</t>
  </si>
  <si>
    <t>All provisionWokinghamBehaviour and attitudes</t>
  </si>
  <si>
    <t>All provisionWolverhamptonBehaviour and attitudes</t>
  </si>
  <si>
    <t>All provisionWorcestershireBehaviour and attitudes</t>
  </si>
  <si>
    <t>All provisionYorkBehaviour and attitudes</t>
  </si>
  <si>
    <t>All provisionBarking and DagenhamEffectiveness of leadership and Management</t>
  </si>
  <si>
    <t>All provisionBarnetEffectiveness of leadership and Management</t>
  </si>
  <si>
    <t>All provisionBarnsleyEffectiveness of leadership and Management</t>
  </si>
  <si>
    <t>All provisionBath and North East SomersetEffectiveness of leadership and Management</t>
  </si>
  <si>
    <t>All provisionBedfordEffectiveness of leadership and Management</t>
  </si>
  <si>
    <t>All provisionBexleyEffectiveness of leadership and Management</t>
  </si>
  <si>
    <t>All provisionBirminghamEffectiveness of leadership and Management</t>
  </si>
  <si>
    <t>All provisionBlackburn with DarwenEffectiveness of leadership and Management</t>
  </si>
  <si>
    <t>All provisionBlackpoolEffectiveness of leadership and Management</t>
  </si>
  <si>
    <t>All provisionBoltonEffectiveness of leadership and Management</t>
  </si>
  <si>
    <t>All provisionBournemouth, Christchurch &amp; PooleEffectiveness of leadership and Management</t>
  </si>
  <si>
    <t>All provisionBracknell ForestEffectiveness of leadership and Management</t>
  </si>
  <si>
    <t>All provisionBradfordEffectiveness of leadership and Management</t>
  </si>
  <si>
    <t>All provisionBrentEffectiveness of leadership and Management</t>
  </si>
  <si>
    <t>All provisionBrighton and HoveEffectiveness of leadership and Management</t>
  </si>
  <si>
    <t>All provisionBristolEffectiveness of leadership and Management</t>
  </si>
  <si>
    <t>All provisionBromleyEffectiveness of leadership and Management</t>
  </si>
  <si>
    <t>All provisionBuckinghamshireEffectiveness of leadership and Management</t>
  </si>
  <si>
    <t>All provisionBuryEffectiveness of leadership and Management</t>
  </si>
  <si>
    <t>All provisionCalderdaleEffectiveness of leadership and Management</t>
  </si>
  <si>
    <t>All provisionCambridgeshireEffectiveness of leadership and Management</t>
  </si>
  <si>
    <t>All provisionCamdenEffectiveness of leadership and Management</t>
  </si>
  <si>
    <t>All provisionCentral BedfordshireEffectiveness of leadership and Management</t>
  </si>
  <si>
    <t>All provisionCheshire EastEffectiveness of leadership and Management</t>
  </si>
  <si>
    <t>All provisionCheshire West and ChesterEffectiveness of leadership and Management</t>
  </si>
  <si>
    <t>All provisionCity of LondonEffectiveness of leadership and Management</t>
  </si>
  <si>
    <t>All provisionCornwallEffectiveness of leadership and Management</t>
  </si>
  <si>
    <t>All provisionCoventryEffectiveness of leadership and Management</t>
  </si>
  <si>
    <t>All provisionCroydonEffectiveness of leadership and Management</t>
  </si>
  <si>
    <t>All provisionCumberlandEffectiveness of leadership and Management</t>
  </si>
  <si>
    <t>All provisionDarlingtonEffectiveness of leadership and Management</t>
  </si>
  <si>
    <t>All provisionDerbyEffectiveness of leadership and Management</t>
  </si>
  <si>
    <t>All provisionDerbyshireEffectiveness of leadership and Management</t>
  </si>
  <si>
    <t>All provisionDevonEffectiveness of leadership and Management</t>
  </si>
  <si>
    <t>All provisionDoncasterEffectiveness of leadership and Management</t>
  </si>
  <si>
    <t>All provisionDorsetEffectiveness of leadership and Management</t>
  </si>
  <si>
    <t>All provisionDudleyEffectiveness of leadership and Management</t>
  </si>
  <si>
    <t>All provisionDurhamEffectiveness of leadership and Management</t>
  </si>
  <si>
    <t>All provisionEalingEffectiveness of leadership and Management</t>
  </si>
  <si>
    <t>All provisionEast Riding of YorkshireEffectiveness of leadership and Management</t>
  </si>
  <si>
    <t>All provisionEast SussexEffectiveness of leadership and Management</t>
  </si>
  <si>
    <t>All provisionEnfieldEffectiveness of leadership and Management</t>
  </si>
  <si>
    <t>All provisionEssexEffectiveness of leadership and Management</t>
  </si>
  <si>
    <t>All provisionGatesheadEffectiveness of leadership and Management</t>
  </si>
  <si>
    <t>All provisionGloucestershireEffectiveness of leadership and Management</t>
  </si>
  <si>
    <t>All provisionGreenwichEffectiveness of leadership and Management</t>
  </si>
  <si>
    <t>All provisionHackneyEffectiveness of leadership and Management</t>
  </si>
  <si>
    <t>All provisionHaltonEffectiveness of leadership and Management</t>
  </si>
  <si>
    <t>All provisionHammersmith and FulhamEffectiveness of leadership and Management</t>
  </si>
  <si>
    <t>All provisionHampshireEffectiveness of leadership and Management</t>
  </si>
  <si>
    <t>All provisionHaringeyEffectiveness of leadership and Management</t>
  </si>
  <si>
    <t>All provisionHarrowEffectiveness of leadership and Management</t>
  </si>
  <si>
    <t>All provisionHartlepoolEffectiveness of leadership and Management</t>
  </si>
  <si>
    <t>All provisionHaveringEffectiveness of leadership and Management</t>
  </si>
  <si>
    <t>All provisionHerefordshireEffectiveness of leadership and Management</t>
  </si>
  <si>
    <t>All provisionHertfordshireEffectiveness of leadership and Management</t>
  </si>
  <si>
    <t>All provisionHillingdonEffectiveness of leadership and Management</t>
  </si>
  <si>
    <t>All provisionHounslowEffectiveness of leadership and Management</t>
  </si>
  <si>
    <t>All provisionIsle of WightEffectiveness of leadership and Management</t>
  </si>
  <si>
    <t>All provisionIsles of ScillyEffectiveness of leadership and Management</t>
  </si>
  <si>
    <t>All provisionIslingtonEffectiveness of leadership and Management</t>
  </si>
  <si>
    <t>All provisionKensington and ChelseaEffectiveness of leadership and Management</t>
  </si>
  <si>
    <t>All provisionKentEffectiveness of leadership and Management</t>
  </si>
  <si>
    <t>All provisionKingston upon HullEffectiveness of leadership and Management</t>
  </si>
  <si>
    <t>All provisionKingston upon ThamesEffectiveness of leadership and Management</t>
  </si>
  <si>
    <t>All provisionKirkleesEffectiveness of leadership and Management</t>
  </si>
  <si>
    <t>All provisionKnowsleyEffectiveness of leadership and Management</t>
  </si>
  <si>
    <t>All provisionLambethEffectiveness of leadership and Management</t>
  </si>
  <si>
    <t>All provisionLancashireEffectiveness of leadership and Management</t>
  </si>
  <si>
    <t>All provisionLeedsEffectiveness of leadership and Management</t>
  </si>
  <si>
    <t>All provisionLeicesterEffectiveness of leadership and Management</t>
  </si>
  <si>
    <t>All provisionLeicestershireEffectiveness of leadership and Management</t>
  </si>
  <si>
    <t>All provisionLewishamEffectiveness of leadership and Management</t>
  </si>
  <si>
    <t>All provisionLincolnshireEffectiveness of leadership and Management</t>
  </si>
  <si>
    <t>All provisionLiverpoolEffectiveness of leadership and Management</t>
  </si>
  <si>
    <t>All provisionLutonEffectiveness of leadership and Management</t>
  </si>
  <si>
    <t>All provisionManchesterEffectiveness of leadership and Management</t>
  </si>
  <si>
    <t>All provisionMedwayEffectiveness of leadership and Management</t>
  </si>
  <si>
    <t>All provisionMertonEffectiveness of leadership and Management</t>
  </si>
  <si>
    <t>All provisionMiddlesbroughEffectiveness of leadership and Management</t>
  </si>
  <si>
    <t>All provisionMilton KeynesEffectiveness of leadership and Management</t>
  </si>
  <si>
    <t>All provisionNewcastle upon TyneEffectiveness of leadership and Management</t>
  </si>
  <si>
    <t>All provisionNewhamEffectiveness of leadership and Management</t>
  </si>
  <si>
    <t>All provisionNorfolkEffectiveness of leadership and Management</t>
  </si>
  <si>
    <t>All provisionNorth East LincolnshireEffectiveness of leadership and Management</t>
  </si>
  <si>
    <t>All provisionNorth LincolnshireEffectiveness of leadership and Management</t>
  </si>
  <si>
    <t>All provisionNorth NorthamptonshireEffectiveness of leadership and Management</t>
  </si>
  <si>
    <t>All provisionNorth SomersetEffectiveness of leadership and Management</t>
  </si>
  <si>
    <t>All provisionNorth TynesideEffectiveness of leadership and Management</t>
  </si>
  <si>
    <t>All provisionNorth YorkshireEffectiveness of leadership and Management</t>
  </si>
  <si>
    <t>All provisionNorthumberlandEffectiveness of leadership and Management</t>
  </si>
  <si>
    <t>All provisionNot RecordedEffectiveness of leadership and Management</t>
  </si>
  <si>
    <t>All provisionNottinghamEffectiveness of leadership and Management</t>
  </si>
  <si>
    <t>All provisionNottinghamshireEffectiveness of leadership and Management</t>
  </si>
  <si>
    <t>All provisionOldhamEffectiveness of leadership and Management</t>
  </si>
  <si>
    <t>All provisionOxfordshireEffectiveness of leadership and Management</t>
  </si>
  <si>
    <t>All provisionPeterboroughEffectiveness of leadership and Management</t>
  </si>
  <si>
    <t>All provisionPlymouthEffectiveness of leadership and Management</t>
  </si>
  <si>
    <t>All provisionPortsmouthEffectiveness of leadership and Management</t>
  </si>
  <si>
    <t>All provisionReadingEffectiveness of leadership and Management</t>
  </si>
  <si>
    <t>All provisionRedbridgeEffectiveness of leadership and Management</t>
  </si>
  <si>
    <t>All provisionRedcar and ClevelandEffectiveness of leadership and Management</t>
  </si>
  <si>
    <t>All provisionRichmond upon ThamesEffectiveness of leadership and Management</t>
  </si>
  <si>
    <t>All provisionRochdaleEffectiveness of leadership and Management</t>
  </si>
  <si>
    <t>All provisionRotherhamEffectiveness of leadership and Management</t>
  </si>
  <si>
    <t>All provisionRutlandEffectiveness of leadership and Management</t>
  </si>
  <si>
    <t>All provisionSalfordEffectiveness of leadership and Management</t>
  </si>
  <si>
    <t>All provisionSandwellEffectiveness of leadership and Management</t>
  </si>
  <si>
    <t>All provisionSeftonEffectiveness of leadership and Management</t>
  </si>
  <si>
    <t>All provisionSheffieldEffectiveness of leadership and Management</t>
  </si>
  <si>
    <t>All provisionShropshireEffectiveness of leadership and Management</t>
  </si>
  <si>
    <t>All provisionSloughEffectiveness of leadership and Management</t>
  </si>
  <si>
    <t>All provisionSolihullEffectiveness of leadership and Management</t>
  </si>
  <si>
    <t>All provisionSomersetEffectiveness of leadership and Management</t>
  </si>
  <si>
    <t>All provisionSouth GloucestershireEffectiveness of leadership and Management</t>
  </si>
  <si>
    <t>All provisionSouth TynesideEffectiveness of leadership and Management</t>
  </si>
  <si>
    <t>All provisionSouthamptonEffectiveness of leadership and Management</t>
  </si>
  <si>
    <t>All provisionSouthend on SeaEffectiveness of leadership and Management</t>
  </si>
  <si>
    <t>All provisionSouthwarkEffectiveness of leadership and Management</t>
  </si>
  <si>
    <t>All provisionSt HelensEffectiveness of leadership and Management</t>
  </si>
  <si>
    <t>All provisionStaffordshireEffectiveness of leadership and Management</t>
  </si>
  <si>
    <t>All provisionStockportEffectiveness of leadership and Management</t>
  </si>
  <si>
    <t>All provisionStockton-on-TeesEffectiveness of leadership and Management</t>
  </si>
  <si>
    <t>All provisionStoke-on-TrentEffectiveness of leadership and Management</t>
  </si>
  <si>
    <t>All provisionSuffolkEffectiveness of leadership and Management</t>
  </si>
  <si>
    <t>All provisionSunderlandEffectiveness of leadership and Management</t>
  </si>
  <si>
    <t>All provisionSurreyEffectiveness of leadership and Management</t>
  </si>
  <si>
    <t>All provisionSuttonEffectiveness of leadership and Management</t>
  </si>
  <si>
    <t>All provisionSwindonEffectiveness of leadership and Management</t>
  </si>
  <si>
    <t>All provisionTamesideEffectiveness of leadership and Management</t>
  </si>
  <si>
    <t>All provisionTelford and WrekinEffectiveness of leadership and Management</t>
  </si>
  <si>
    <t>All provisionThurrockEffectiveness of leadership and Management</t>
  </si>
  <si>
    <t>All provisionTorbayEffectiveness of leadership and Management</t>
  </si>
  <si>
    <t>All provisionTower HamletsEffectiveness of leadership and Management</t>
  </si>
  <si>
    <t>All provisionTraffordEffectiveness of leadership and Management</t>
  </si>
  <si>
    <t>All provisionWakefieldEffectiveness of leadership and Management</t>
  </si>
  <si>
    <t>All provisionWalsallEffectiveness of leadership and Management</t>
  </si>
  <si>
    <t>All provisionWaltham ForestEffectiveness of leadership and Management</t>
  </si>
  <si>
    <t>All provisionWandsworthEffectiveness of leadership and Management</t>
  </si>
  <si>
    <t>All provisionWarringtonEffectiveness of leadership and Management</t>
  </si>
  <si>
    <t>All provisionWarwickshireEffectiveness of leadership and Management</t>
  </si>
  <si>
    <t>All provisionWest BerkshireEffectiveness of leadership and Management</t>
  </si>
  <si>
    <t>All provisionWest NorthamptonshireEffectiveness of leadership and Management</t>
  </si>
  <si>
    <t>All provisionWest SussexEffectiveness of leadership and Management</t>
  </si>
  <si>
    <t>All provisionWestminsterEffectiveness of leadership and Management</t>
  </si>
  <si>
    <t>All provisionWestmorland and FurnessEffectiveness of leadership and Management</t>
  </si>
  <si>
    <t>All provisionWiganEffectiveness of leadership and Management</t>
  </si>
  <si>
    <t>All provisionWiltshireEffectiveness of leadership and Management</t>
  </si>
  <si>
    <t>All provisionWindsor and MaidenheadEffectiveness of leadership and Management</t>
  </si>
  <si>
    <t>All provisionWirralEffectiveness of leadership and Management</t>
  </si>
  <si>
    <t>All provisionWokinghamEffectiveness of leadership and Management</t>
  </si>
  <si>
    <t>All provisionWolverhamptonEffectiveness of leadership and Management</t>
  </si>
  <si>
    <t>All provisionWorcestershireEffectiveness of leadership and Management</t>
  </si>
  <si>
    <t>All provisionYorkEffectiveness of leadership and Management</t>
  </si>
  <si>
    <t>All provisionBarking and DagenhamOutcomes for children</t>
  </si>
  <si>
    <t>All provisionBarnetOutcomes for children</t>
  </si>
  <si>
    <t>All provisionBarnsleyOutcomes for children</t>
  </si>
  <si>
    <t>All provisionBath and North East SomersetOutcomes for children</t>
  </si>
  <si>
    <t>All provisionBedfordOutcomes for children</t>
  </si>
  <si>
    <t>All provisionBexleyOutcomes for children</t>
  </si>
  <si>
    <t>All provisionBirminghamOutcomes for children</t>
  </si>
  <si>
    <t>All provisionBlackburn with DarwenOutcomes for children</t>
  </si>
  <si>
    <t>All provisionBlackpoolOutcomes for children</t>
  </si>
  <si>
    <t>All provisionBoltonOutcomes for children</t>
  </si>
  <si>
    <t>All provisionBournemouth, Christchurch &amp; PooleOutcomes for children</t>
  </si>
  <si>
    <t>All provisionBracknell ForestOutcomes for children</t>
  </si>
  <si>
    <t>All provisionBradfordOutcomes for children</t>
  </si>
  <si>
    <t>All provisionBrentOutcomes for children</t>
  </si>
  <si>
    <t>All provisionBrighton and HoveOutcomes for children</t>
  </si>
  <si>
    <t>All provisionBristolOutcomes for children</t>
  </si>
  <si>
    <t>All provisionBromleyOutcomes for children</t>
  </si>
  <si>
    <t>All provisionBuckinghamshireOutcomes for children</t>
  </si>
  <si>
    <t>All provisionBuryOutcomes for children</t>
  </si>
  <si>
    <t>All provisionCalderdaleOutcomes for children</t>
  </si>
  <si>
    <t>All provisionCambridgeshireOutcomes for children</t>
  </si>
  <si>
    <t>All provisionCamdenOutcomes for children</t>
  </si>
  <si>
    <t>All provisionCentral BedfordshireOutcomes for children</t>
  </si>
  <si>
    <t>All provisionCheshire EastOutcomes for children</t>
  </si>
  <si>
    <t>All provisionCheshire West and ChesterOutcomes for children</t>
  </si>
  <si>
    <t>All provisionCity of LondonOutcomes for children</t>
  </si>
  <si>
    <t>All provisionCornwallOutcomes for children</t>
  </si>
  <si>
    <t>All provisionCoventryOutcomes for children</t>
  </si>
  <si>
    <t>All provisionCroydonOutcomes for children</t>
  </si>
  <si>
    <t>All provisionCumberlandOutcomes for children</t>
  </si>
  <si>
    <t>All provisionDarlingtonOutcomes for children</t>
  </si>
  <si>
    <t>All provisionDerbyOutcomes for children</t>
  </si>
  <si>
    <t>All provisionDerbyshireOutcomes for children</t>
  </si>
  <si>
    <t>All provisionDevonOutcomes for children</t>
  </si>
  <si>
    <t>All provisionDoncasterOutcomes for children</t>
  </si>
  <si>
    <t>All provisionDorsetOutcomes for children</t>
  </si>
  <si>
    <t>All provisionDudleyOutcomes for children</t>
  </si>
  <si>
    <t>All provisionDurhamOutcomes for children</t>
  </si>
  <si>
    <t>All provisionEalingOutcomes for children</t>
  </si>
  <si>
    <t>All provisionEast Riding of YorkshireOutcomes for children</t>
  </si>
  <si>
    <t>All provisionEast SussexOutcomes for children</t>
  </si>
  <si>
    <t>All provisionEnfieldOutcomes for children</t>
  </si>
  <si>
    <t>All provisionEssexOutcomes for children</t>
  </si>
  <si>
    <t>All provisionGatesheadOutcomes for children</t>
  </si>
  <si>
    <t>All provisionGloucestershireOutcomes for children</t>
  </si>
  <si>
    <t>All provisionGreenwichOutcomes for children</t>
  </si>
  <si>
    <t>All provisionHackneyOutcomes for children</t>
  </si>
  <si>
    <t>All provisionHaltonOutcomes for children</t>
  </si>
  <si>
    <t>All provisionHammersmith and FulhamOutcomes for children</t>
  </si>
  <si>
    <t>All provisionHampshireOutcomes for children</t>
  </si>
  <si>
    <t>All provisionHaringeyOutcomes for children</t>
  </si>
  <si>
    <t>All provisionHarrowOutcomes for children</t>
  </si>
  <si>
    <t>All provisionHartlepoolOutcomes for children</t>
  </si>
  <si>
    <t>All provisionHaveringOutcomes for children</t>
  </si>
  <si>
    <t>All provisionHerefordshireOutcomes for children</t>
  </si>
  <si>
    <t>All provisionHertfordshireOutcomes for children</t>
  </si>
  <si>
    <t>All provisionHillingdonOutcomes for children</t>
  </si>
  <si>
    <t>All provisionHounslowOutcomes for children</t>
  </si>
  <si>
    <t>All provisionIsle of WightOutcomes for children</t>
  </si>
  <si>
    <t>All provisionIsles of ScillyOutcomes for children</t>
  </si>
  <si>
    <t>All provisionIslingtonOutcomes for children</t>
  </si>
  <si>
    <t>All provisionKensington and ChelseaOutcomes for children</t>
  </si>
  <si>
    <t>All provisionKentOutcomes for children</t>
  </si>
  <si>
    <t>All provisionKingston upon HullOutcomes for children</t>
  </si>
  <si>
    <t>All provisionKingston upon ThamesOutcomes for children</t>
  </si>
  <si>
    <t>All provisionKirkleesOutcomes for children</t>
  </si>
  <si>
    <t>All provisionKnowsleyOutcomes for children</t>
  </si>
  <si>
    <t>All provisionLambethOutcomes for children</t>
  </si>
  <si>
    <t>All provisionLancashireOutcomes for children</t>
  </si>
  <si>
    <t>All provisionLeedsOutcomes for children</t>
  </si>
  <si>
    <t>All provisionLeicesterOutcomes for children</t>
  </si>
  <si>
    <t>All provisionLeicestershireOutcomes for children</t>
  </si>
  <si>
    <t>All provisionLewishamOutcomes for children</t>
  </si>
  <si>
    <t>All provisionLincolnshireOutcomes for children</t>
  </si>
  <si>
    <t>All provisionLiverpoolOutcomes for children</t>
  </si>
  <si>
    <t>All provisionLutonOutcomes for children</t>
  </si>
  <si>
    <t>All provisionManchesterOutcomes for children</t>
  </si>
  <si>
    <t>All provisionMedwayOutcomes for children</t>
  </si>
  <si>
    <t>All provisionMertonOutcomes for children</t>
  </si>
  <si>
    <t>All provisionMiddlesbroughOutcomes for children</t>
  </si>
  <si>
    <t>All provisionMilton KeynesOutcomes for children</t>
  </si>
  <si>
    <t>All provisionNewcastle upon TyneOutcomes for children</t>
  </si>
  <si>
    <t>All provisionNewhamOutcomes for children</t>
  </si>
  <si>
    <t>All provisionNorfolkOutcomes for children</t>
  </si>
  <si>
    <t>All provisionNorth East LincolnshireOutcomes for children</t>
  </si>
  <si>
    <t>All provisionNorth LincolnshireOutcomes for children</t>
  </si>
  <si>
    <t>All provisionNorth NorthamptonshireOutcomes for children</t>
  </si>
  <si>
    <t>All provisionNorth SomersetOutcomes for children</t>
  </si>
  <si>
    <t>All provisionNorth TynesideOutcomes for children</t>
  </si>
  <si>
    <t>All provisionNorth YorkshireOutcomes for children</t>
  </si>
  <si>
    <t>All provisionNorthumberlandOutcomes for children</t>
  </si>
  <si>
    <t>All provisionNot RecordedOutcomes for children</t>
  </si>
  <si>
    <t>All provisionNottinghamOutcomes for children</t>
  </si>
  <si>
    <t>All provisionNottinghamshireOutcomes for children</t>
  </si>
  <si>
    <t>All provisionOldhamOutcomes for children</t>
  </si>
  <si>
    <t>All provisionOxfordshireOutcomes for children</t>
  </si>
  <si>
    <t>All provisionPeterboroughOutcomes for children</t>
  </si>
  <si>
    <t>All provisionPlymouthOutcomes for children</t>
  </si>
  <si>
    <t>All provisionPortsmouthOutcomes for children</t>
  </si>
  <si>
    <t>All provisionReadingOutcomes for children</t>
  </si>
  <si>
    <t>All provisionRedbridgeOutcomes for children</t>
  </si>
  <si>
    <t>All provisionRedcar and ClevelandOutcomes for children</t>
  </si>
  <si>
    <t>All provisionRichmond upon ThamesOutcomes for children</t>
  </si>
  <si>
    <t>All provisionRochdaleOutcomes for children</t>
  </si>
  <si>
    <t>All provisionRotherhamOutcomes for children</t>
  </si>
  <si>
    <t>All provisionRutlandOutcomes for children</t>
  </si>
  <si>
    <t>All provisionSalfordOutcomes for children</t>
  </si>
  <si>
    <t>All provisionSandwellOutcomes for children</t>
  </si>
  <si>
    <t>All provisionSeftonOutcomes for children</t>
  </si>
  <si>
    <t>All provisionSheffieldOutcomes for children</t>
  </si>
  <si>
    <t>All provisionShropshireOutcomes for children</t>
  </si>
  <si>
    <t>All provisionSloughOutcomes for children</t>
  </si>
  <si>
    <t>All provisionSolihullOutcomes for children</t>
  </si>
  <si>
    <t>All provisionSomersetOutcomes for children</t>
  </si>
  <si>
    <t>All provisionSouth GloucestershireOutcomes for children</t>
  </si>
  <si>
    <t>All provisionSouth TynesideOutcomes for children</t>
  </si>
  <si>
    <t>All provisionSouthamptonOutcomes for children</t>
  </si>
  <si>
    <t>All provisionSouthend on SeaOutcomes for children</t>
  </si>
  <si>
    <t>All provisionSouthwarkOutcomes for children</t>
  </si>
  <si>
    <t>All provisionSt HelensOutcomes for children</t>
  </si>
  <si>
    <t>All provisionStaffordshireOutcomes for children</t>
  </si>
  <si>
    <t>All provisionStockportOutcomes for children</t>
  </si>
  <si>
    <t>All provisionStockton-on-TeesOutcomes for children</t>
  </si>
  <si>
    <t>All provisionStoke-on-TrentOutcomes for children</t>
  </si>
  <si>
    <t>All provisionSuffolkOutcomes for children</t>
  </si>
  <si>
    <t>All provisionSunderlandOutcomes for children</t>
  </si>
  <si>
    <t>All provisionSurreyOutcomes for children</t>
  </si>
  <si>
    <t>All provisionSuttonOutcomes for children</t>
  </si>
  <si>
    <t>All provisionSwindonOutcomes for children</t>
  </si>
  <si>
    <t>All provisionTamesideOutcomes for children</t>
  </si>
  <si>
    <t>All provisionTelford and WrekinOutcomes for children</t>
  </si>
  <si>
    <t>All provisionThurrockOutcomes for children</t>
  </si>
  <si>
    <t>All provisionTorbayOutcomes for children</t>
  </si>
  <si>
    <t>All provisionTower HamletsOutcomes for children</t>
  </si>
  <si>
    <t>All provisionTraffordOutcomes for children</t>
  </si>
  <si>
    <t>All provisionWakefieldOutcomes for children</t>
  </si>
  <si>
    <t>All provisionWalsallOutcomes for children</t>
  </si>
  <si>
    <t>All provisionWaltham ForestOutcomes for children</t>
  </si>
  <si>
    <t>All provisionWandsworthOutcomes for children</t>
  </si>
  <si>
    <t>All provisionWarringtonOutcomes for children</t>
  </si>
  <si>
    <t>All provisionWarwickshireOutcomes for children</t>
  </si>
  <si>
    <t>All provisionWest BerkshireOutcomes for children</t>
  </si>
  <si>
    <t>All provisionWest NorthamptonshireOutcomes for children</t>
  </si>
  <si>
    <t>All provisionWest SussexOutcomes for children</t>
  </si>
  <si>
    <t>All provisionWestminsterOutcomes for children</t>
  </si>
  <si>
    <t>All provisionWestmorland and FurnessOutcomes for children</t>
  </si>
  <si>
    <t>All provisionWiganOutcomes for children</t>
  </si>
  <si>
    <t>All provisionWiltshireOutcomes for children</t>
  </si>
  <si>
    <t>All provisionWindsor and MaidenheadOutcomes for children</t>
  </si>
  <si>
    <t>All provisionWirralOutcomes for children</t>
  </si>
  <si>
    <t>All provisionWokinghamOutcomes for children</t>
  </si>
  <si>
    <t>All provisionWolverhamptonOutcomes for children</t>
  </si>
  <si>
    <t>All provisionWorcestershireOutcomes for children</t>
  </si>
  <si>
    <t>All provisionYorkOutcomes for children</t>
  </si>
  <si>
    <t>All provisionBarking and DagenhamOverall effectiveness: The quality and standards of the provision</t>
  </si>
  <si>
    <t>All provisionBarnetOverall effectiveness: The quality and standards of the provision</t>
  </si>
  <si>
    <t>All provisionBarnsleyOverall effectiveness: The quality and standards of the provision</t>
  </si>
  <si>
    <t>All provisionBath and North East SomersetOverall effectiveness: The quality and standards of the provision</t>
  </si>
  <si>
    <t>All provisionBedfordOverall effectiveness: The quality and standards of the provision</t>
  </si>
  <si>
    <t>All provisionBexleyOverall effectiveness: The quality and standards of the provision</t>
  </si>
  <si>
    <t>All provisionBirminghamOverall effectiveness: The quality and standards of the provision</t>
  </si>
  <si>
    <t>All provisionBlackburn with DarwenOverall effectiveness: The quality and standards of the provision</t>
  </si>
  <si>
    <t>All provisionBlackpoolOverall effectiveness: The quality and standards of the provision</t>
  </si>
  <si>
    <t>All provisionBoltonOverall effectiveness: The quality and standards of the provision</t>
  </si>
  <si>
    <t>All provisionBournemouth, Christchurch &amp; PooleOverall effectiveness: The quality and standards of the provision</t>
  </si>
  <si>
    <t>All provisionBracknell ForestOverall effectiveness: The quality and standards of the provision</t>
  </si>
  <si>
    <t>All provisionBradfordOverall effectiveness: The quality and standards of the provision</t>
  </si>
  <si>
    <t>All provisionBrentOverall effectiveness: The quality and standards of the provision</t>
  </si>
  <si>
    <t>All provisionBrighton and HoveOverall effectiveness: The quality and standards of the provision</t>
  </si>
  <si>
    <t>All provisionBristolOverall effectiveness: The quality and standards of the provision</t>
  </si>
  <si>
    <t>All provisionBromleyOverall effectiveness: The quality and standards of the provision</t>
  </si>
  <si>
    <t>All provisionBuckinghamshireOverall effectiveness: The quality and standards of the provision</t>
  </si>
  <si>
    <t>All provisionBuryOverall effectiveness: The quality and standards of the provision</t>
  </si>
  <si>
    <t>All provisionCalderdaleOverall effectiveness: The quality and standards of the provision</t>
  </si>
  <si>
    <t>All provisionCambridgeshireOverall effectiveness: The quality and standards of the provision</t>
  </si>
  <si>
    <t>All provisionCamdenOverall effectiveness: The quality and standards of the provision</t>
  </si>
  <si>
    <t>All provisionCentral BedfordshireOverall effectiveness: The quality and standards of the provision</t>
  </si>
  <si>
    <t>All provisionCheshire EastOverall effectiveness: The quality and standards of the provision</t>
  </si>
  <si>
    <t>All provisionCheshire West and ChesterOverall effectiveness: The quality and standards of the provision</t>
  </si>
  <si>
    <t>All provisionCity of LondonOverall effectiveness: The quality and standards of the provision</t>
  </si>
  <si>
    <t>All provisionCornwallOverall effectiveness: The quality and standards of the provision</t>
  </si>
  <si>
    <t>All provisionCoventryOverall effectiveness: The quality and standards of the provision</t>
  </si>
  <si>
    <t>All provisionCroydonOverall effectiveness: The quality and standards of the provision</t>
  </si>
  <si>
    <t>All provisionCumberlandOverall effectiveness: The quality and standards of the provision</t>
  </si>
  <si>
    <t>All provisionDarlingtonOverall effectiveness: The quality and standards of the provision</t>
  </si>
  <si>
    <t>All provisionDerbyOverall effectiveness: The quality and standards of the provision</t>
  </si>
  <si>
    <t>All provisionDerbyshireOverall effectiveness: The quality and standards of the provision</t>
  </si>
  <si>
    <t>All provisionDevonOverall effectiveness: The quality and standards of the provision</t>
  </si>
  <si>
    <t>All provisionDoncasterOverall effectiveness: The quality and standards of the provision</t>
  </si>
  <si>
    <t>All provisionDorsetOverall effectiveness: The quality and standards of the provision</t>
  </si>
  <si>
    <t>All provisionDudleyOverall effectiveness: The quality and standards of the provision</t>
  </si>
  <si>
    <t>All provisionDurhamOverall effectiveness: The quality and standards of the provision</t>
  </si>
  <si>
    <t>All provisionEalingOverall effectiveness: The quality and standards of the provision</t>
  </si>
  <si>
    <t>All provisionEast Riding of YorkshireOverall effectiveness: The quality and standards of the provision</t>
  </si>
  <si>
    <t>All provisionEast SussexOverall effectiveness: The quality and standards of the provision</t>
  </si>
  <si>
    <t>All provisionEnfieldOverall effectiveness: The quality and standards of the provision</t>
  </si>
  <si>
    <t>All provisionEssexOverall effectiveness: The quality and standards of the provision</t>
  </si>
  <si>
    <t>All provisionGatesheadOverall effectiveness: The quality and standards of the provision</t>
  </si>
  <si>
    <t>All provisionGloucestershireOverall effectiveness: The quality and standards of the provision</t>
  </si>
  <si>
    <t>All provisionGreenwichOverall effectiveness: The quality and standards of the provision</t>
  </si>
  <si>
    <t>All provisionHackneyOverall effectiveness: The quality and standards of the provision</t>
  </si>
  <si>
    <t>All provisionHaltonOverall effectiveness: The quality and standards of the provision</t>
  </si>
  <si>
    <t>All provisionHammersmith and FulhamOverall effectiveness: The quality and standards of the provision</t>
  </si>
  <si>
    <t>All provisionHampshireOverall effectiveness: The quality and standards of the provision</t>
  </si>
  <si>
    <t>All provisionHaringeyOverall effectiveness: The quality and standards of the provision</t>
  </si>
  <si>
    <t>All provisionHarrowOverall effectiveness: The quality and standards of the provision</t>
  </si>
  <si>
    <t>All provisionHartlepoolOverall effectiveness: The quality and standards of the provision</t>
  </si>
  <si>
    <t>All provisionHaveringOverall effectiveness: The quality and standards of the provision</t>
  </si>
  <si>
    <t>All provisionHerefordshireOverall effectiveness: The quality and standards of the provision</t>
  </si>
  <si>
    <t>All provisionHertfordshireOverall effectiveness: The quality and standards of the provision</t>
  </si>
  <si>
    <t>All provisionHillingdonOverall effectiveness: The quality and standards of the provision</t>
  </si>
  <si>
    <t>All provisionHounslowOverall effectiveness: The quality and standards of the provision</t>
  </si>
  <si>
    <t>All provisionIsle of WightOverall effectiveness: The quality and standards of the provision</t>
  </si>
  <si>
    <t>All provisionIsles of ScillyOverall effectiveness: The quality and standards of the provision</t>
  </si>
  <si>
    <t>All provisionIslingtonOverall effectiveness: The quality and standards of the provision</t>
  </si>
  <si>
    <t>All provisionKensington and ChelseaOverall effectiveness: The quality and standards of the provision</t>
  </si>
  <si>
    <t>All provisionKentOverall effectiveness: The quality and standards of the provision</t>
  </si>
  <si>
    <t>All provisionKingston upon HullOverall effectiveness: The quality and standards of the provision</t>
  </si>
  <si>
    <t>All provisionKingston upon ThamesOverall effectiveness: The quality and standards of the provision</t>
  </si>
  <si>
    <t>All provisionKirkleesOverall effectiveness: The quality and standards of the provision</t>
  </si>
  <si>
    <t>All provisionKnowsleyOverall effectiveness: The quality and standards of the provision</t>
  </si>
  <si>
    <t>All provisionLambethOverall effectiveness: The quality and standards of the provision</t>
  </si>
  <si>
    <t>All provisionLancashireOverall effectiveness: The quality and standards of the provision</t>
  </si>
  <si>
    <t>All provisionLeedsOverall effectiveness: The quality and standards of the provision</t>
  </si>
  <si>
    <t>All provisionLeicesterOverall effectiveness: The quality and standards of the provision</t>
  </si>
  <si>
    <t>All provisionLeicestershireOverall effectiveness: The quality and standards of the provision</t>
  </si>
  <si>
    <t>All provisionLewishamOverall effectiveness: The quality and standards of the provision</t>
  </si>
  <si>
    <t>All provisionLincolnshireOverall effectiveness: The quality and standards of the provision</t>
  </si>
  <si>
    <t>All provisionLiverpoolOverall effectiveness: The quality and standards of the provision</t>
  </si>
  <si>
    <t>All provisionLutonOverall effectiveness: The quality and standards of the provision</t>
  </si>
  <si>
    <t>All provisionManchesterOverall effectiveness: The quality and standards of the provision</t>
  </si>
  <si>
    <t>All provisionMedwayOverall effectiveness: The quality and standards of the provision</t>
  </si>
  <si>
    <t>All provisionMertonOverall effectiveness: The quality and standards of the provision</t>
  </si>
  <si>
    <t>All provisionMiddlesbroughOverall effectiveness: The quality and standards of the provision</t>
  </si>
  <si>
    <t>All provisionMilton KeynesOverall effectiveness: The quality and standards of the provision</t>
  </si>
  <si>
    <t>All provisionNewcastle upon TyneOverall effectiveness: The quality and standards of the provision</t>
  </si>
  <si>
    <t>Childcare on non-domestic premisesSeftonQuality of teaching, learning and assessment</t>
  </si>
  <si>
    <t>Childcare on non-domestic premisesSeftonRequirements of the compulsory part of the childcare register</t>
  </si>
  <si>
    <t>Childcare on non-domestic premisesSeftonRequirements of the voluntary part of the childcare register</t>
  </si>
  <si>
    <t>Childcare on non-domestic premisesSheffieldBehaviour and attitudes</t>
  </si>
  <si>
    <t>Childcare on non-domestic premisesSheffieldEffectiveness of leadership and Management</t>
  </si>
  <si>
    <t>Childcare on non-domestic premisesSheffieldOutcomes for children</t>
  </si>
  <si>
    <t>Childcare on non-domestic premisesSheffieldOverall effectiveness: The quality and standards of the provision</t>
  </si>
  <si>
    <t>Childcare on non-domestic premisesSheffieldPersonal development</t>
  </si>
  <si>
    <t>Childcare on non-domestic premisesSheffieldPersonal development, behaviour and welfare</t>
  </si>
  <si>
    <t>Childcare on non-domestic premisesSheffieldQuality of education</t>
  </si>
  <si>
    <t>Childcare on non-domestic premisesSheffieldQuality of teaching, learning and assessment</t>
  </si>
  <si>
    <t>Childcare on non-domestic premisesSheffieldRequirements of the compulsory part of the childcare register</t>
  </si>
  <si>
    <t>Childcare on non-domestic premisesSheffieldRequirements of the voluntary part of the childcare register</t>
  </si>
  <si>
    <t>Childcare on non-domestic premisesShropshireBehaviour and attitudes</t>
  </si>
  <si>
    <t>Childcare on non-domestic premisesShropshireEffectiveness of leadership and Management</t>
  </si>
  <si>
    <t>Childcare on non-domestic premisesShropshireOutcomes for children</t>
  </si>
  <si>
    <t>Childcare on non-domestic premisesShropshireOverall effectiveness: The quality and standards of the provision</t>
  </si>
  <si>
    <t>Childcare on non-domestic premisesShropshirePersonal development</t>
  </si>
  <si>
    <t>Childcare on non-domestic premisesShropshirePersonal development, behaviour and welfare</t>
  </si>
  <si>
    <t>Childcare on non-domestic premisesShropshireQuality of education</t>
  </si>
  <si>
    <t>Childcare on non-domestic premisesShropshireQuality of teaching, learning and assessment</t>
  </si>
  <si>
    <t>Childcare on non-domestic premisesShropshireRequirements of the compulsory part of the childcare register</t>
  </si>
  <si>
    <t>Childcare on non-domestic premisesShropshireRequirements of the voluntary part of the childcare register</t>
  </si>
  <si>
    <t>Childcare on non-domestic premisesSloughBehaviour and attitudes</t>
  </si>
  <si>
    <t>Childcare on non-domestic premisesSloughEffectiveness of leadership and Management</t>
  </si>
  <si>
    <t>Childcare on non-domestic premisesSloughOutcomes for children</t>
  </si>
  <si>
    <t>Childcare on non-domestic premisesSloughOverall effectiveness: The quality and standards of the provision</t>
  </si>
  <si>
    <t>Childcare on non-domestic premisesSloughPersonal development</t>
  </si>
  <si>
    <t>Childcare on non-domestic premisesSloughPersonal development, behaviour and welfare</t>
  </si>
  <si>
    <t>Childcare on non-domestic premisesSloughQuality of education</t>
  </si>
  <si>
    <t>Childcare on non-domestic premisesSloughQuality of teaching, learning and assessment</t>
  </si>
  <si>
    <t>Childcare on non-domestic premisesSloughRequirements of the compulsory part of the childcare register</t>
  </si>
  <si>
    <t>Childcare on non-domestic premisesSloughRequirements of the voluntary part of the childcare register</t>
  </si>
  <si>
    <t>Childcare on non-domestic premisesSolihullBehaviour and attitudes</t>
  </si>
  <si>
    <t>Childcare on non-domestic premisesSolihullEffectiveness of leadership and Management</t>
  </si>
  <si>
    <t>Childcare on non-domestic premisesSolihullOutcomes for children</t>
  </si>
  <si>
    <t>Childcare on non-domestic premisesSolihullOverall effectiveness: The quality and standards of the provision</t>
  </si>
  <si>
    <t>Childcare on non-domestic premisesSolihullPersonal development</t>
  </si>
  <si>
    <t>Childcare on non-domestic premisesSolihullPersonal development, behaviour and welfare</t>
  </si>
  <si>
    <t>Childcare on non-domestic premisesSolihullQuality of education</t>
  </si>
  <si>
    <t>Childcare on non-domestic premisesSolihullQuality of teaching, learning and assessment</t>
  </si>
  <si>
    <t>Childcare on non-domestic premisesSolihullRequirements of the compulsory part of the childcare register</t>
  </si>
  <si>
    <t>Childcare on non-domestic premisesSolihullRequirements of the voluntary part of the childcare register</t>
  </si>
  <si>
    <t>Childcare on non-domestic premisesSomersetBehaviour and attitudes</t>
  </si>
  <si>
    <t>Childcare on non-domestic premisesSomersetEffectiveness of leadership and Management</t>
  </si>
  <si>
    <t>Childcare on non-domestic premisesSomersetOutcomes for children</t>
  </si>
  <si>
    <t>Childcare on non-domestic premisesSomersetOverall effectiveness: The quality and standards of the provision</t>
  </si>
  <si>
    <t>Childcare on non-domestic premisesSomersetPersonal development</t>
  </si>
  <si>
    <t>Childcare on non-domestic premisesSomersetPersonal development, behaviour and welfare</t>
  </si>
  <si>
    <t>Childcare on non-domestic premisesSomersetQuality of education</t>
  </si>
  <si>
    <t>Childcare on non-domestic premisesSomersetQuality of teaching, learning and assessment</t>
  </si>
  <si>
    <t>Childcare on non-domestic premisesSomersetRequirements of the compulsory part of the childcare register</t>
  </si>
  <si>
    <t>Childcare on non-domestic premisesSomersetRequirements of the voluntary part of the childcare register</t>
  </si>
  <si>
    <t>Childcare on non-domestic premisesSouth GloucestershireBehaviour and attitudes</t>
  </si>
  <si>
    <t>Childcare on non-domestic premisesSouth GloucestershireEffectiveness of leadership and Management</t>
  </si>
  <si>
    <t>Childcare on non-domestic premisesSouth GloucestershireOutcomes for children</t>
  </si>
  <si>
    <t>Childcare on non-domestic premisesSouth GloucestershireOverall effectiveness: The quality and standards of the provision</t>
  </si>
  <si>
    <t>Childcare on non-domestic premisesSouth GloucestershirePersonal development</t>
  </si>
  <si>
    <t>Childcare on non-domestic premisesSouth GloucestershirePersonal development, behaviour and welfare</t>
  </si>
  <si>
    <t>Childcare on non-domestic premisesSouth GloucestershireQuality of education</t>
  </si>
  <si>
    <t>Childcare on non-domestic premisesSouth GloucestershireQuality of teaching, learning and assessment</t>
  </si>
  <si>
    <t>Childcare on non-domestic premisesSouth GloucestershireRequirements of the compulsory part of the childcare register</t>
  </si>
  <si>
    <t>Childcare on non-domestic premisesSouth GloucestershireRequirements of the voluntary part of the childcare register</t>
  </si>
  <si>
    <t>Childcare on non-domestic premisesSouth TynesideBehaviour and attitudes</t>
  </si>
  <si>
    <t>Childcare on non-domestic premisesSouth TynesideEffectiveness of leadership and Management</t>
  </si>
  <si>
    <t>Childcare on non-domestic premisesSouth TynesideOutcomes for children</t>
  </si>
  <si>
    <t>Childcare on non-domestic premisesSouth TynesideOverall effectiveness: The quality and standards of the provision</t>
  </si>
  <si>
    <t>Childcare on non-domestic premisesSouth TynesidePersonal development</t>
  </si>
  <si>
    <t>Childcare on non-domestic premisesSouth TynesidePersonal development, behaviour and welfare</t>
  </si>
  <si>
    <t>Childcare on non-domestic premisesSouth TynesideQuality of education</t>
  </si>
  <si>
    <t>Childcare on non-domestic premisesSouth TynesideQuality of teaching, learning and assessment</t>
  </si>
  <si>
    <t>Childcare on non-domestic premisesSouth TynesideRequirements of the compulsory part of the childcare register</t>
  </si>
  <si>
    <t>Childcare on non-domestic premisesSouth TynesideRequirements of the voluntary part of the childcare register</t>
  </si>
  <si>
    <t>Childcare on non-domestic premisesSouthamptonBehaviour and attitudes</t>
  </si>
  <si>
    <t>Childcare on non-domestic premisesSouthamptonEffectiveness of leadership and Management</t>
  </si>
  <si>
    <t>Childcare on non-domestic premisesSouthamptonOutcomes for children</t>
  </si>
  <si>
    <t>Childcare on non-domestic premisesSouthamptonOverall effectiveness: The quality and standards of the provision</t>
  </si>
  <si>
    <t>Childcare on non-domestic premisesSouthamptonPersonal development</t>
  </si>
  <si>
    <t>Childcare on non-domestic premisesSouthamptonPersonal development, behaviour and welfare</t>
  </si>
  <si>
    <t>Childcare on non-domestic premisesSouthamptonQuality of education</t>
  </si>
  <si>
    <t>Childcare on non-domestic premisesSouthamptonQuality of teaching, learning and assessment</t>
  </si>
  <si>
    <t>Childcare on non-domestic premisesSouthamptonRequirements of the compulsory part of the childcare register</t>
  </si>
  <si>
    <t>Childcare on non-domestic premisesSouthamptonRequirements of the voluntary part of the childcare register</t>
  </si>
  <si>
    <t>Childcare on non-domestic premisesSouthend on SeaBehaviour and attitudes</t>
  </si>
  <si>
    <t>Childcare on non-domestic premisesSouthend on SeaEffectiveness of leadership and Management</t>
  </si>
  <si>
    <t>Childcare on non-domestic premisesSouthend on SeaOutcomes for children</t>
  </si>
  <si>
    <t>Childcare on non-domestic premisesSouthend on SeaOverall effectiveness: The quality and standards of the provision</t>
  </si>
  <si>
    <t>Childcare on non-domestic premisesSouthend on SeaPersonal development</t>
  </si>
  <si>
    <t>Childcare on non-domestic premisesSouthend on SeaPersonal development, behaviour and welfare</t>
  </si>
  <si>
    <t>Childcare on non-domestic premisesSouthend on SeaQuality of education</t>
  </si>
  <si>
    <t>Childcare on non-domestic premisesSouthend on SeaQuality of teaching, learning and assessment</t>
  </si>
  <si>
    <t>Childcare on non-domestic premisesSouthend on SeaRequirements of the compulsory part of the childcare register</t>
  </si>
  <si>
    <t>Childcare on non-domestic premisesSouthend on SeaRequirements of the voluntary part of the childcare register</t>
  </si>
  <si>
    <t>Childcare on non-domestic premisesSouthwarkBehaviour and attitudes</t>
  </si>
  <si>
    <t>Childcare on non-domestic premisesSouthwarkEffectiveness of leadership and Management</t>
  </si>
  <si>
    <t>Childcare on non-domestic premisesSouthwarkOutcomes for children</t>
  </si>
  <si>
    <t>Childcare on non-domestic premisesSouthwarkOverall effectiveness: The quality and standards of the provision</t>
  </si>
  <si>
    <t>Childcare on non-domestic premisesSouthwarkPersonal development</t>
  </si>
  <si>
    <t>Childcare on non-domestic premisesSouthwarkPersonal development, behaviour and welfare</t>
  </si>
  <si>
    <t>Childcare on non-domestic premisesSouthwarkQuality of education</t>
  </si>
  <si>
    <t>Childcare on non-domestic premisesSouthwarkQuality of teaching, learning and assessment</t>
  </si>
  <si>
    <t>Childcare on non-domestic premisesSouthwarkRequirements of the compulsory part of the childcare register</t>
  </si>
  <si>
    <t>Childcare on non-domestic premisesSouthwarkRequirements of the voluntary part of the childcare register</t>
  </si>
  <si>
    <t>Childcare on non-domestic premisesSt HelensBehaviour and attitudes</t>
  </si>
  <si>
    <t>Childcare on non-domestic premisesSt HelensEffectiveness of leadership and Management</t>
  </si>
  <si>
    <t>Childcare on non-domestic premisesSt HelensOutcomes for children</t>
  </si>
  <si>
    <t>Childcare on non-domestic premisesSt HelensOverall effectiveness: The quality and standards of the provision</t>
  </si>
  <si>
    <t>Childcare on non-domestic premisesSt HelensPersonal development</t>
  </si>
  <si>
    <t>Childcare on non-domestic premisesSt HelensPersonal development, behaviour and welfare</t>
  </si>
  <si>
    <t>Childcare on non-domestic premisesSt HelensQuality of education</t>
  </si>
  <si>
    <t>Childcare on non-domestic premisesSt HelensQuality of teaching, learning and assessment</t>
  </si>
  <si>
    <t>Childcare on non-domestic premisesSt HelensRequirements of the compulsory part of the childcare register</t>
  </si>
  <si>
    <t>Childcare on non-domestic premisesSt HelensRequirements of the voluntary part of the childcare register</t>
  </si>
  <si>
    <t>Childcare on non-domestic premisesStaffordshireBehaviour and attitudes</t>
  </si>
  <si>
    <t>Childcare on non-domestic premisesStaffordshireEffectiveness of leadership and Management</t>
  </si>
  <si>
    <t>Childcare on non-domestic premisesStaffordshireOutcomes for children</t>
  </si>
  <si>
    <t>Childcare on non-domestic premisesStaffordshireOverall effectiveness: The quality and standards of the provision</t>
  </si>
  <si>
    <t>Childcare on non-domestic premisesStaffordshirePersonal development</t>
  </si>
  <si>
    <t>Childcare on non-domestic premisesStaffordshirePersonal development, behaviour and welfare</t>
  </si>
  <si>
    <t>Childcare on non-domestic premisesStaffordshireQuality of education</t>
  </si>
  <si>
    <t>Childcare on non-domestic premisesStaffordshireQuality of teaching, learning and assessment</t>
  </si>
  <si>
    <t>Childcare on non-domestic premisesStaffordshireRequirements of the compulsory part of the childcare register</t>
  </si>
  <si>
    <t>Childcare on non-domestic premisesStaffordshireRequirements of the voluntary part of the childcare register</t>
  </si>
  <si>
    <t>Childcare on non-domestic premisesStockportBehaviour and attitudes</t>
  </si>
  <si>
    <t>Childcare on non-domestic premisesStockportEffectiveness of leadership and Management</t>
  </si>
  <si>
    <t>Childcare on non-domestic premisesStockportOutcomes for children</t>
  </si>
  <si>
    <t>Childcare on non-domestic premisesStockportOverall effectiveness: The quality and standards of the provision</t>
  </si>
  <si>
    <t>Childcare on non-domestic premisesStockportPersonal development</t>
  </si>
  <si>
    <t>Childcare on non-domestic premisesStockportPersonal development, behaviour and welfare</t>
  </si>
  <si>
    <t>Childcare on non-domestic premisesStockportQuality of education</t>
  </si>
  <si>
    <t>Childcare on non-domestic premisesStockportQuality of teaching, learning and assessment</t>
  </si>
  <si>
    <t>Childcare on non-domestic premisesStockportRequirements of the compulsory part of the childcare register</t>
  </si>
  <si>
    <t>Childcare on non-domestic premisesStockportRequirements of the voluntary part of the childcare register</t>
  </si>
  <si>
    <t>Childcare on non-domestic premisesStockton-on-TeesBehaviour and attitudes</t>
  </si>
  <si>
    <t>Childcare on non-domestic premisesStockton-on-TeesEffectiveness of leadership and Management</t>
  </si>
  <si>
    <t>Childcare on non-domestic premisesStockton-on-TeesOutcomes for children</t>
  </si>
  <si>
    <t>Childcare on non-domestic premisesStockton-on-TeesOverall effectiveness: The quality and standards of the provision</t>
  </si>
  <si>
    <t>Childcare on non-domestic premisesStockton-on-TeesPersonal development</t>
  </si>
  <si>
    <t>Childcare on non-domestic premisesStockton-on-TeesPersonal development, behaviour and welfare</t>
  </si>
  <si>
    <t>Childcare on non-domestic premisesStockton-on-TeesQuality of education</t>
  </si>
  <si>
    <t>Childcare on non-domestic premisesStockton-on-TeesQuality of teaching, learning and assessment</t>
  </si>
  <si>
    <t>Childcare on non-domestic premisesStockton-on-TeesRequirements of the compulsory part of the childcare register</t>
  </si>
  <si>
    <t>Childcare on non-domestic premisesStockton-on-TeesRequirements of the voluntary part of the childcare register</t>
  </si>
  <si>
    <t>Childcare on non-domestic premisesStoke-on-TrentBehaviour and attitudes</t>
  </si>
  <si>
    <t>Childcare on non-domestic premisesStoke-on-TrentEffectiveness of leadership and Management</t>
  </si>
  <si>
    <t>Childcare on non-domestic premisesStoke-on-TrentOutcomes for children</t>
  </si>
  <si>
    <t>Childcare on non-domestic premisesStoke-on-TrentOverall effectiveness: The quality and standards of the provision</t>
  </si>
  <si>
    <t>Childcare on non-domestic premisesStoke-on-TrentPersonal development</t>
  </si>
  <si>
    <t>Childcare on non-domestic premisesStoke-on-TrentPersonal development, behaviour and welfare</t>
  </si>
  <si>
    <t>Childcare on non-domestic premisesStoke-on-TrentQuality of education</t>
  </si>
  <si>
    <t>Childcare on non-domestic premisesStoke-on-TrentQuality of teaching, learning and assessment</t>
  </si>
  <si>
    <t>Childcare on non-domestic premisesStoke-on-TrentRequirements of the compulsory part of the childcare register</t>
  </si>
  <si>
    <t>Childcare on non-domestic premisesStoke-on-TrentRequirements of the voluntary part of the childcare register</t>
  </si>
  <si>
    <t>Childcare on non-domestic premisesSuffolkBehaviour and attitudes</t>
  </si>
  <si>
    <t>Childcare on non-domestic premisesSuffolkEffectiveness of leadership and Management</t>
  </si>
  <si>
    <t>Childcare on non-domestic premisesSuffolkOutcomes for children</t>
  </si>
  <si>
    <t>Childcare on non-domestic premisesSuffolkOverall effectiveness: The quality and standards of the provision</t>
  </si>
  <si>
    <t>Childcare on non-domestic premisesSuffolkPersonal development</t>
  </si>
  <si>
    <t>Childcare on non-domestic premisesSuffolkPersonal development, behaviour and welfare</t>
  </si>
  <si>
    <t>Childcare on non-domestic premisesSuffolkQuality of education</t>
  </si>
  <si>
    <t>Childcare on non-domestic premisesSuffolkQuality of teaching, learning and assessment</t>
  </si>
  <si>
    <t>Childcare on non-domestic premisesSuffolkRequirements of the compulsory part of the childcare register</t>
  </si>
  <si>
    <t>Childcare on non-domestic premisesSuffolkRequirements of the voluntary part of the childcare register</t>
  </si>
  <si>
    <t>Childcare on non-domestic premisesSunderlandBehaviour and attitudes</t>
  </si>
  <si>
    <t>Childcare on non-domestic premisesSunderlandEffectiveness of leadership and Management</t>
  </si>
  <si>
    <t>Childcare on non-domestic premisesSunderlandOutcomes for children</t>
  </si>
  <si>
    <t>Childcare on non-domestic premisesSunderlandOverall effectiveness: The quality and standards of the provision</t>
  </si>
  <si>
    <t>Childcare on non-domestic premisesSunderlandPersonal development</t>
  </si>
  <si>
    <t>Childcare on non-domestic premisesSunderlandPersonal development, behaviour and welfare</t>
  </si>
  <si>
    <t>Childcare on non-domestic premisesSunderlandQuality of education</t>
  </si>
  <si>
    <t>Childcare on non-domestic premisesSunderlandQuality of teaching, learning and assessment</t>
  </si>
  <si>
    <t>Childcare on non-domestic premisesSunderlandRequirements of the compulsory part of the childcare register</t>
  </si>
  <si>
    <t>Childcare on non-domestic premisesSunderlandRequirements of the voluntary part of the childcare register</t>
  </si>
  <si>
    <t>Childcare on non-domestic premisesSurreyBehaviour and attitudes</t>
  </si>
  <si>
    <t>Childcare on non-domestic premisesSurreyEffectiveness of leadership and Management</t>
  </si>
  <si>
    <t>Childcare on non-domestic premisesSurreyOutcomes for children</t>
  </si>
  <si>
    <t>Childcare on non-domestic premisesSurreyOverall effectiveness: The quality and standards of the provision</t>
  </si>
  <si>
    <t>Childcare on non-domestic premisesSurreyPersonal development</t>
  </si>
  <si>
    <t>Childcare on non-domestic premisesSurreyPersonal development, behaviour and welfare</t>
  </si>
  <si>
    <t>Childcare on non-domestic premisesSurreyQuality of education</t>
  </si>
  <si>
    <t>Childcare on non-domestic premisesSurreyQuality of teaching, learning and assessment</t>
  </si>
  <si>
    <t>Childcare on non-domestic premisesSurreyRequirements of the compulsory part of the childcare register</t>
  </si>
  <si>
    <t>Childcare on non-domestic premisesSurreyRequirements of the voluntary part of the childcare register</t>
  </si>
  <si>
    <t>Childcare on non-domestic premisesSuttonBehaviour and attitudes</t>
  </si>
  <si>
    <t>Childcare on non-domestic premisesSuttonEffectiveness of leadership and Management</t>
  </si>
  <si>
    <t>Childcare on non-domestic premisesSuttonOutcomes for children</t>
  </si>
  <si>
    <t>Childcare on non-domestic premisesSuttonOverall effectiveness: The quality and standards of the provision</t>
  </si>
  <si>
    <t>Childcare on non-domestic premisesSuttonPersonal development</t>
  </si>
  <si>
    <t>Childcare on non-domestic premisesSuttonPersonal development, behaviour and welfare</t>
  </si>
  <si>
    <t>Childcare on non-domestic premisesSuttonQuality of education</t>
  </si>
  <si>
    <t>Childcare on non-domestic premisesSuttonQuality of teaching, learning and assessment</t>
  </si>
  <si>
    <t>Childcare on non-domestic premisesSuttonRequirements of the compulsory part of the childcare register</t>
  </si>
  <si>
    <t>Childcare on non-domestic premisesSuttonRequirements of the voluntary part of the childcare register</t>
  </si>
  <si>
    <t>Childcare on non-domestic premisesSwindonBehaviour and attitudes</t>
  </si>
  <si>
    <t>Childcare on non-domestic premisesSwindonEffectiveness of leadership and Management</t>
  </si>
  <si>
    <t>Childcare on non-domestic premisesSwindonOutcomes for children</t>
  </si>
  <si>
    <t>Childcare on non-domestic premisesSwindonOverall effectiveness: The quality and standards of the provision</t>
  </si>
  <si>
    <t>Childcare on non-domestic premisesSwindonPersonal development</t>
  </si>
  <si>
    <t>Childcare on non-domestic premisesSwindonPersonal development, behaviour and welfare</t>
  </si>
  <si>
    <t>Childcare on non-domestic premisesSwindonQuality of education</t>
  </si>
  <si>
    <t>Childcare on non-domestic premisesSwindonQuality of teaching, learning and assessment</t>
  </si>
  <si>
    <t>Childcare on non-domestic premisesSwindonRequirements of the compulsory part of the childcare register</t>
  </si>
  <si>
    <t>Childcare on non-domestic premisesSwindonRequirements of the voluntary part of the childcare register</t>
  </si>
  <si>
    <t>Childcare on non-domestic premisesTamesideBehaviour and attitudes</t>
  </si>
  <si>
    <t>Childcare on non-domestic premisesTamesideEffectiveness of leadership and Management</t>
  </si>
  <si>
    <t>Childcare on non-domestic premisesTamesideOutcomes for children</t>
  </si>
  <si>
    <t>Childcare on non-domestic premisesTamesideOverall effectiveness: The quality and standards of the provision</t>
  </si>
  <si>
    <t>Childcare on non-domestic premisesTamesidePersonal development</t>
  </si>
  <si>
    <t>Childcare on non-domestic premisesTamesidePersonal development, behaviour and welfare</t>
  </si>
  <si>
    <t>Childcare on non-domestic premisesTamesideQuality of education</t>
  </si>
  <si>
    <t>Childcare on non-domestic premisesTamesideQuality of teaching, learning and assessment</t>
  </si>
  <si>
    <t>Childcare on non-domestic premisesTamesideRequirements of the compulsory part of the childcare register</t>
  </si>
  <si>
    <t>Childcare on non-domestic premisesTamesideRequirements of the voluntary part of the childcare register</t>
  </si>
  <si>
    <t>Childcare on non-domestic premisesTelford and WrekinBehaviour and attitudes</t>
  </si>
  <si>
    <t>Childcare on non-domestic premisesTelford and WrekinEffectiveness of leadership and Management</t>
  </si>
  <si>
    <t>Childcare on non-domestic premisesTelford and WrekinOutcomes for children</t>
  </si>
  <si>
    <t>Childcare on non-domestic premisesTelford and WrekinOverall effectiveness: The quality and standards of the provision</t>
  </si>
  <si>
    <t>Childcare on non-domestic premisesTelford and WrekinPersonal development</t>
  </si>
  <si>
    <t>Childcare on non-domestic premisesTelford and WrekinPersonal development, behaviour and welfare</t>
  </si>
  <si>
    <t>Childcare on non-domestic premisesTelford and WrekinQuality of education</t>
  </si>
  <si>
    <t>Childcare on non-domestic premisesTelford and WrekinQuality of teaching, learning and assessment</t>
  </si>
  <si>
    <t>Childcare on non-domestic premisesTelford and WrekinRequirements of the compulsory part of the childcare register</t>
  </si>
  <si>
    <t>Childcare on non-domestic premisesTelford and WrekinRequirements of the voluntary part of the childcare register</t>
  </si>
  <si>
    <t>Childcare on non-domestic premisesThurrockBehaviour and attitudes</t>
  </si>
  <si>
    <t>Childcare on non-domestic premisesThurrockEffectiveness of leadership and Management</t>
  </si>
  <si>
    <t>Childcare on non-domestic premisesThurrockOutcomes for children</t>
  </si>
  <si>
    <t>Childcare on non-domestic premisesThurrockOverall effectiveness: The quality and standards of the provision</t>
  </si>
  <si>
    <t>Childcare on non-domestic premisesThurrockPersonal development</t>
  </si>
  <si>
    <t>Childcare on non-domestic premisesThurrockPersonal development, behaviour and welfare</t>
  </si>
  <si>
    <t>Childcare on non-domestic premisesThurrockQuality of education</t>
  </si>
  <si>
    <t>Childcare on non-domestic premisesThurrockQuality of teaching, learning and assessment</t>
  </si>
  <si>
    <t>Childcare on non-domestic premisesThurrockRequirements of the compulsory part of the childcare register</t>
  </si>
  <si>
    <t>Childcare on non-domestic premisesThurrockRequirements of the voluntary part of the childcare register</t>
  </si>
  <si>
    <t>Childcare on non-domestic premisesTorbayBehaviour and attitudes</t>
  </si>
  <si>
    <t>Childcare on non-domestic premisesTorbayEffectiveness of leadership and Management</t>
  </si>
  <si>
    <t>Childcare on non-domestic premisesTorbayOutcomes for children</t>
  </si>
  <si>
    <t>Childcare on non-domestic premisesTorbayOverall effectiveness: The quality and standards of the provision</t>
  </si>
  <si>
    <t>Childcare on non-domestic premisesTorbayPersonal development</t>
  </si>
  <si>
    <t>Childcare on non-domestic premisesTorbayPersonal development, behaviour and welfare</t>
  </si>
  <si>
    <t>Childcare on non-domestic premisesTorbayQuality of education</t>
  </si>
  <si>
    <t>Childcare on non-domestic premisesTorbayQuality of teaching, learning and assessment</t>
  </si>
  <si>
    <t>Childcare on non-domestic premisesTorbayRequirements of the compulsory part of the childcare register</t>
  </si>
  <si>
    <t>Childcare on non-domestic premisesTorbayRequirements of the voluntary part of the childcare register</t>
  </si>
  <si>
    <t>Childcare on non-domestic premisesTower HamletsBehaviour and attitudes</t>
  </si>
  <si>
    <t>Childcare on non-domestic premisesTower HamletsEffectiveness of leadership and Management</t>
  </si>
  <si>
    <t>Childcare on non-domestic premisesTower HamletsOutcomes for children</t>
  </si>
  <si>
    <t>Childcare on non-domestic premisesTower HamletsOverall effectiveness: The quality and standards of the provision</t>
  </si>
  <si>
    <t>Childcare on non-domestic premisesTower HamletsPersonal development</t>
  </si>
  <si>
    <t>Childcare on non-domestic premisesTower HamletsPersonal development, behaviour and welfare</t>
  </si>
  <si>
    <t>Childcare on non-domestic premisesTower HamletsQuality of education</t>
  </si>
  <si>
    <t>Childcare on non-domestic premisesTower HamletsQuality of teaching, learning and assessment</t>
  </si>
  <si>
    <t>Childcare on non-domestic premisesTower HamletsRequirements of the compulsory part of the childcare register</t>
  </si>
  <si>
    <t>Childcare on non-domestic premisesTower HamletsRequirements of the voluntary part of the childcare register</t>
  </si>
  <si>
    <t>Childcare on non-domestic premisesTraffordBehaviour and attitudes</t>
  </si>
  <si>
    <t>Childcare on non-domestic premisesTraffordEffectiveness of leadership and Management</t>
  </si>
  <si>
    <t>Childcare on non-domestic premisesTraffordOutcomes for children</t>
  </si>
  <si>
    <t>Childcare on non-domestic premisesTraffordOverall effectiveness: The quality and standards of the provision</t>
  </si>
  <si>
    <t>Childcare on non-domestic premisesTraffordPersonal development</t>
  </si>
  <si>
    <t>Childcare on non-domestic premisesTraffordPersonal development, behaviour and welfare</t>
  </si>
  <si>
    <t>Childcare on non-domestic premisesTraffordQuality of education</t>
  </si>
  <si>
    <t>Childcare on non-domestic premisesTraffordQuality of teaching, learning and assessment</t>
  </si>
  <si>
    <t>Childcare on non-domestic premisesTraffordRequirements of the compulsory part of the childcare register</t>
  </si>
  <si>
    <t>Childcare on non-domestic premisesTraffordRequirements of the voluntary part of the childcare register</t>
  </si>
  <si>
    <t>Childcare on non-domestic premisesWakefieldBehaviour and attitudes</t>
  </si>
  <si>
    <t>Childcare on non-domestic premisesWakefieldEffectiveness of leadership and Management</t>
  </si>
  <si>
    <t>Childcare on non-domestic premisesWakefieldOutcomes for children</t>
  </si>
  <si>
    <t>Childcare on non-domestic premisesWakefieldOverall effectiveness: The quality and standards of the provision</t>
  </si>
  <si>
    <t>Childcare on non-domestic premisesWakefieldPersonal development</t>
  </si>
  <si>
    <t>Childcare on non-domestic premisesWakefieldPersonal development, behaviour and welfare</t>
  </si>
  <si>
    <t>Childcare on non-domestic premisesWakefieldQuality of education</t>
  </si>
  <si>
    <t>Childcare on non-domestic premisesWakefieldQuality of teaching, learning and assessment</t>
  </si>
  <si>
    <t>Childcare on non-domestic premisesWakefieldRequirements of the compulsory part of the childcare register</t>
  </si>
  <si>
    <t>Childcare on non-domestic premisesWakefieldRequirements of the voluntary part of the childcare register</t>
  </si>
  <si>
    <t>Childcare on non-domestic premisesWalsallBehaviour and attitudes</t>
  </si>
  <si>
    <t>Childcare on non-domestic premisesWalsallEffectiveness of leadership and Management</t>
  </si>
  <si>
    <t>Childcare on non-domestic premisesWalsallOutcomes for children</t>
  </si>
  <si>
    <t>Childcare on non-domestic premisesWalsallOverall effectiveness: The quality and standards of the provision</t>
  </si>
  <si>
    <t>Childcare on non-domestic premisesWalsallPersonal development</t>
  </si>
  <si>
    <t>Childcare on non-domestic premisesWalsallPersonal development, behaviour and welfare</t>
  </si>
  <si>
    <t>Childcare on non-domestic premisesWalsallQuality of education</t>
  </si>
  <si>
    <t>Childcare on non-domestic premisesWalsallQuality of teaching, learning and assessment</t>
  </si>
  <si>
    <t>Childcare on non-domestic premisesWalsallRequirements of the compulsory part of the childcare register</t>
  </si>
  <si>
    <t>Childcare on non-domestic premisesWalsallRequirements of the voluntary part of the childcare register</t>
  </si>
  <si>
    <t>Childcare on non-domestic premisesWaltham ForestBehaviour and attitudes</t>
  </si>
  <si>
    <t>Childcare on non-domestic premisesWaltham ForestEffectiveness of leadership and Management</t>
  </si>
  <si>
    <t>Childcare on non-domestic premisesWaltham ForestOutcomes for children</t>
  </si>
  <si>
    <t>Childcare on non-domestic premisesWaltham ForestOverall effectiveness: The quality and standards of the provision</t>
  </si>
  <si>
    <t>Childcare on non-domestic premisesWaltham ForestPersonal development</t>
  </si>
  <si>
    <t>Childcare on non-domestic premisesWaltham ForestPersonal development, behaviour and welfare</t>
  </si>
  <si>
    <t>Childcare on non-domestic premisesWaltham ForestQuality of education</t>
  </si>
  <si>
    <t>Childcare on non-domestic premisesWaltham ForestQuality of teaching, learning and assessment</t>
  </si>
  <si>
    <t>Childcare on non-domestic premisesWaltham ForestRequirements of the compulsory part of the childcare register</t>
  </si>
  <si>
    <t>Childcare on non-domestic premisesWaltham ForestRequirements of the voluntary part of the childcare register</t>
  </si>
  <si>
    <t>Childcare on non-domestic premisesWandsworthBehaviour and attitudes</t>
  </si>
  <si>
    <t>Childcare on non-domestic premisesWandsworthEffectiveness of leadership and Management</t>
  </si>
  <si>
    <t>Childcare on non-domestic premisesWandsworthOutcomes for children</t>
  </si>
  <si>
    <t>Childcare on non-domestic premisesWandsworthOverall effectiveness: The quality and standards of the provision</t>
  </si>
  <si>
    <t>Childcare on non-domestic premisesWandsworthPersonal development</t>
  </si>
  <si>
    <t>Childcare on non-domestic premisesWandsworthPersonal development, behaviour and welfare</t>
  </si>
  <si>
    <t>Childcare on non-domestic premisesWandsworthQuality of education</t>
  </si>
  <si>
    <t>Childcare on non-domestic premisesWandsworthQuality of teaching, learning and assessment</t>
  </si>
  <si>
    <t>Childcare on non-domestic premisesWandsworthRequirements of the compulsory part of the childcare register</t>
  </si>
  <si>
    <t>Childcare on non-domestic premisesWandsworthRequirements of the voluntary part of the childcare register</t>
  </si>
  <si>
    <t>Childcare on non-domestic premisesWarringtonBehaviour and attitudes</t>
  </si>
  <si>
    <t>Childcare on non-domestic premisesWarringtonEffectiveness of leadership and Management</t>
  </si>
  <si>
    <t>Childcare on non-domestic premisesWarringtonOutcomes for children</t>
  </si>
  <si>
    <t>Childcare on non-domestic premisesWarringtonOverall effectiveness: The quality and standards of the provision</t>
  </si>
  <si>
    <t>Childcare on non-domestic premisesWarringtonPersonal development</t>
  </si>
  <si>
    <t>Childcare on non-domestic premisesWarringtonPersonal development, behaviour and welfare</t>
  </si>
  <si>
    <t>Childcare on non-domestic premisesWarringtonQuality of education</t>
  </si>
  <si>
    <t>Childcare on non-domestic premisesWarringtonQuality of teaching, learning and assessment</t>
  </si>
  <si>
    <t>Childcare on non-domestic premisesWarringtonRequirements of the compulsory part of the childcare register</t>
  </si>
  <si>
    <t>Childcare on non-domestic premisesWarringtonRequirements of the voluntary part of the childcare register</t>
  </si>
  <si>
    <t>Childcare on non-domestic premisesWarwickshireBehaviour and attitudes</t>
  </si>
  <si>
    <t>Childcare on non-domestic premisesWarwickshireEffectiveness of leadership and Management</t>
  </si>
  <si>
    <t>Childcare on non-domestic premisesWarwickshireOutcomes for children</t>
  </si>
  <si>
    <t>Childcare on non-domestic premisesWarwickshireOverall effectiveness: The quality and standards of the provision</t>
  </si>
  <si>
    <t>Childcare on non-domestic premisesWarwickshirePersonal development</t>
  </si>
  <si>
    <t>Childcare on non-domestic premisesWarwickshirePersonal development, behaviour and welfare</t>
  </si>
  <si>
    <t>Childcare on non-domestic premisesWarwickshireQuality of education</t>
  </si>
  <si>
    <t>Childcare on non-domestic premisesWarwickshireQuality of teaching, learning and assessment</t>
  </si>
  <si>
    <t>Childcare on non-domestic premisesWarwickshireRequirements of the compulsory part of the childcare register</t>
  </si>
  <si>
    <t>Childcare on non-domestic premisesWarwickshireRequirements of the voluntary part of the childcare register</t>
  </si>
  <si>
    <t>Childcare on non-domestic premisesWest BerkshireBehaviour and attitudes</t>
  </si>
  <si>
    <t>Childcare on non-domestic premisesWest BerkshireEffectiveness of leadership and Management</t>
  </si>
  <si>
    <t>Childcare on non-domestic premisesWest BerkshireOutcomes for children</t>
  </si>
  <si>
    <t>Childcare on non-domestic premisesWest BerkshireOverall effectiveness: The quality and standards of the provision</t>
  </si>
  <si>
    <t>Childcare on non-domestic premisesWest BerkshirePersonal development</t>
  </si>
  <si>
    <t>Childcare on non-domestic premisesWest BerkshirePersonal development, behaviour and welfare</t>
  </si>
  <si>
    <t>Childcare on non-domestic premisesWest BerkshireQuality of education</t>
  </si>
  <si>
    <t>Childcare on non-domestic premisesWest BerkshireQuality of teaching, learning and assessment</t>
  </si>
  <si>
    <t>Childcare on non-domestic premisesWest BerkshireRequirements of the compulsory part of the childcare register</t>
  </si>
  <si>
    <t>Childcare on non-domestic premisesWest BerkshireRequirements of the voluntary part of the childcare register</t>
  </si>
  <si>
    <t>Childcare on non-domestic premisesWest NorthamptonshireBehaviour and attitudes</t>
  </si>
  <si>
    <t>Childcare on non-domestic premisesWest NorthamptonshireEffectiveness of leadership and Management</t>
  </si>
  <si>
    <t>Childcare on non-domestic premisesWest NorthamptonshireOutcomes for children</t>
  </si>
  <si>
    <t>Childcare on non-domestic premisesWest NorthamptonshireOverall effectiveness: The quality and standards of the provision</t>
  </si>
  <si>
    <t>Childcare on non-domestic premisesWest NorthamptonshirePersonal development</t>
  </si>
  <si>
    <t>Childcare on non-domestic premisesWest NorthamptonshirePersonal development, behaviour and welfare</t>
  </si>
  <si>
    <t>Childcare on non-domestic premisesWest NorthamptonshireQuality of education</t>
  </si>
  <si>
    <t>Childcare on non-domestic premisesWest NorthamptonshireQuality of teaching, learning and assessment</t>
  </si>
  <si>
    <t>Childcare on non-domestic premisesWest NorthamptonshireRequirements of the compulsory part of the childcare register</t>
  </si>
  <si>
    <t>Childcare on non-domestic premisesWest NorthamptonshireRequirements of the voluntary part of the childcare register</t>
  </si>
  <si>
    <t>Childcare on non-domestic premisesWest SussexBehaviour and attitudes</t>
  </si>
  <si>
    <t>Childcare on non-domestic premisesWest SussexEffectiveness of leadership and Management</t>
  </si>
  <si>
    <t>Childcare on non-domestic premisesWest SussexOutcomes for children</t>
  </si>
  <si>
    <t>Childcare on non-domestic premisesWest SussexOverall effectiveness: The quality and standards of the provision</t>
  </si>
  <si>
    <t>Childcare on non-domestic premisesWest SussexPersonal development</t>
  </si>
  <si>
    <t>Childcare on non-domestic premisesWest SussexPersonal development, behaviour and welfare</t>
  </si>
  <si>
    <t>Childcare on non-domestic premisesWest SussexQuality of education</t>
  </si>
  <si>
    <t>Childcare on non-domestic premisesWest SussexQuality of teaching, learning and assessment</t>
  </si>
  <si>
    <t>Childcare on non-domestic premisesWest SussexRequirements of the compulsory part of the childcare register</t>
  </si>
  <si>
    <t>Childcare on non-domestic premisesWest SussexRequirements of the voluntary part of the childcare register</t>
  </si>
  <si>
    <t>Childcare on non-domestic premisesWestminsterBehaviour and attitudes</t>
  </si>
  <si>
    <t>Childcare on non-domestic premisesWestminsterEffectiveness of leadership and Management</t>
  </si>
  <si>
    <t>Childcare on non-domestic premisesWestminsterOutcomes for children</t>
  </si>
  <si>
    <t>Childcare on non-domestic premisesWestminsterOverall effectiveness: The quality and standards of the provision</t>
  </si>
  <si>
    <t>Childcare on non-domestic premisesWestminsterPersonal development</t>
  </si>
  <si>
    <t>Childcare on non-domestic premisesWestminsterPersonal development, behaviour and welfare</t>
  </si>
  <si>
    <t>Childcare on non-domestic premisesWestminsterQuality of education</t>
  </si>
  <si>
    <t>Childcare on non-domestic premisesWestminsterQuality of teaching, learning and assessment</t>
  </si>
  <si>
    <t>Childcare on non-domestic premisesWestminsterRequirements of the compulsory part of the childcare register</t>
  </si>
  <si>
    <t>Childcare on non-domestic premisesWestminsterRequirements of the voluntary part of the childcare register</t>
  </si>
  <si>
    <t>Childcare on non-domestic premisesWestmorland and FurnessBehaviour and attitudes</t>
  </si>
  <si>
    <t>Childcare on non-domestic premisesWestmorland and FurnessEffectiveness of leadership and Management</t>
  </si>
  <si>
    <t>Childcare on non-domestic premisesWestmorland and FurnessOutcomes for children</t>
  </si>
  <si>
    <t>Childcare on non-domestic premisesWestmorland and FurnessOverall effectiveness: The quality and standards of the provision</t>
  </si>
  <si>
    <t>Childcare on non-domestic premisesWestmorland and FurnessPersonal development</t>
  </si>
  <si>
    <t>Childcare on non-domestic premisesWestmorland and FurnessPersonal development, behaviour and welfare</t>
  </si>
  <si>
    <t>Childcare on non-domestic premisesWestmorland and FurnessQuality of education</t>
  </si>
  <si>
    <t>Childcare on non-domestic premisesWestmorland and FurnessQuality of teaching, learning and assessment</t>
  </si>
  <si>
    <t>Childcare on non-domestic premisesWestmorland and FurnessRequirements of the compulsory part of the childcare register</t>
  </si>
  <si>
    <t>Childcare on non-domestic premisesWestmorland and FurnessRequirements of the voluntary part of the childcare register</t>
  </si>
  <si>
    <t>Childcare on non-domestic premisesWiganBehaviour and attitudes</t>
  </si>
  <si>
    <t>Childcare on non-domestic premisesWiganEffectiveness of leadership and Management</t>
  </si>
  <si>
    <t>Childcare on non-domestic premisesWiganOutcomes for children</t>
  </si>
  <si>
    <t>Childcare on non-domestic premisesWiganOverall effectiveness: The quality and standards of the provision</t>
  </si>
  <si>
    <t>Childcare on non-domestic premisesWiganPersonal development</t>
  </si>
  <si>
    <t>Childcare on non-domestic premisesWiganPersonal development, behaviour and welfare</t>
  </si>
  <si>
    <t>Childcare on non-domestic premisesWiganQuality of education</t>
  </si>
  <si>
    <t>Childcare on non-domestic premisesWiganQuality of teaching, learning and assessment</t>
  </si>
  <si>
    <t>Childcare on non-domestic premisesWiganRequirements of the compulsory part of the childcare register</t>
  </si>
  <si>
    <t>Childcare on non-domestic premisesWiganRequirements of the voluntary part of the childcare register</t>
  </si>
  <si>
    <t>Childcare on non-domestic premisesWiltshireBehaviour and attitudes</t>
  </si>
  <si>
    <t>Childcare on non-domestic premisesWiltshireEffectiveness of leadership and Management</t>
  </si>
  <si>
    <t>Childcare on non-domestic premisesWiltshireOutcomes for children</t>
  </si>
  <si>
    <t>Childcare on non-domestic premisesWiltshireOverall effectiveness: The quality and standards of the provision</t>
  </si>
  <si>
    <t>Childcare on non-domestic premisesWiltshirePersonal development</t>
  </si>
  <si>
    <t>Childcare on non-domestic premisesWiltshirePersonal development, behaviour and welfare</t>
  </si>
  <si>
    <t>Childcare on non-domestic premisesWiltshireQuality of education</t>
  </si>
  <si>
    <t>Childcare on non-domestic premisesWiltshireQuality of teaching, learning and assessment</t>
  </si>
  <si>
    <t>Childcare on non-domestic premisesWiltshireRequirements of the compulsory part of the childcare register</t>
  </si>
  <si>
    <t>Childcare on non-domestic premisesWiltshireRequirements of the voluntary part of the childcare register</t>
  </si>
  <si>
    <t>Childcare on non-domestic premisesWindsor and MaidenheadBehaviour and attitudes</t>
  </si>
  <si>
    <t>Childcare on non-domestic premisesWindsor and MaidenheadEffectiveness of leadership and Management</t>
  </si>
  <si>
    <t>Childcare on non-domestic premisesWindsor and MaidenheadOutcomes for children</t>
  </si>
  <si>
    <t>Childcare on non-domestic premisesWindsor and MaidenheadOverall effectiveness: The quality and standards of the provision</t>
  </si>
  <si>
    <t>Childcare on non-domestic premisesWindsor and MaidenheadPersonal development</t>
  </si>
  <si>
    <t>Childcare on non-domestic premisesWindsor and MaidenheadPersonal development, behaviour and welfare</t>
  </si>
  <si>
    <t>Childcare on non-domestic premisesWindsor and MaidenheadQuality of education</t>
  </si>
  <si>
    <t>Childcare on non-domestic premisesWindsor and MaidenheadQuality of teaching, learning and assessment</t>
  </si>
  <si>
    <t>Childcare on non-domestic premisesWindsor and MaidenheadRequirements of the compulsory part of the childcare register</t>
  </si>
  <si>
    <t>Childcare on non-domestic premisesWindsor and MaidenheadRequirements of the voluntary part of the childcare register</t>
  </si>
  <si>
    <t>Childcare on non-domestic premisesWirralBehaviour and attitudes</t>
  </si>
  <si>
    <t>Childcare on non-domestic premisesWirralEffectiveness of leadership and Management</t>
  </si>
  <si>
    <t>Childcare on non-domestic premisesWirralOutcomes for children</t>
  </si>
  <si>
    <t>Childcare on non-domestic premisesWirralOverall effectiveness: The quality and standards of the provision</t>
  </si>
  <si>
    <t>Childcare on non-domestic premisesWirralPersonal development</t>
  </si>
  <si>
    <t>Childcare on non-domestic premisesWirralPersonal development, behaviour and welfare</t>
  </si>
  <si>
    <t>Childcare on non-domestic premisesWirralQuality of education</t>
  </si>
  <si>
    <t>Childcare on non-domestic premisesWirralQuality of teaching, learning and assessment</t>
  </si>
  <si>
    <t>Childcare on non-domestic premisesWirralRequirements of the compulsory part of the childcare register</t>
  </si>
  <si>
    <t>Childcare on non-domestic premisesWirralRequirements of the voluntary part of the childcare register</t>
  </si>
  <si>
    <t>Childcare on non-domestic premisesWokinghamBehaviour and attitudes</t>
  </si>
  <si>
    <t>Childcare on non-domestic premisesWokinghamEffectiveness of leadership and Management</t>
  </si>
  <si>
    <t>Childcare on non-domestic premisesWokinghamOutcomes for children</t>
  </si>
  <si>
    <t>Childcare on non-domestic premisesWokinghamOverall effectiveness: The quality and standards of the provision</t>
  </si>
  <si>
    <t>Childcare on non-domestic premisesWokinghamPersonal development</t>
  </si>
  <si>
    <t>Childcare on non-domestic premisesWokinghamPersonal development, behaviour and welfare</t>
  </si>
  <si>
    <t>Childcare on non-domestic premisesWokinghamQuality of education</t>
  </si>
  <si>
    <t>Childcare on non-domestic premisesWokinghamQuality of teaching, learning and assessment</t>
  </si>
  <si>
    <t>Childcare on non-domestic premisesWokinghamRequirements of the compulsory part of the childcare register</t>
  </si>
  <si>
    <t>Childcare on non-domestic premisesWokinghamRequirements of the voluntary part of the childcare register</t>
  </si>
  <si>
    <t>Childcare on non-domestic premisesWolverhamptonBehaviour and attitudes</t>
  </si>
  <si>
    <t>Childcare on non-domestic premisesWolverhamptonEffectiveness of leadership and Management</t>
  </si>
  <si>
    <t>Childcare on non-domestic premisesWolverhamptonOutcomes for children</t>
  </si>
  <si>
    <t>Childcare on non-domestic premisesWolverhamptonOverall effectiveness: The quality and standards of the provision</t>
  </si>
  <si>
    <t>Childcare on non-domestic premisesWolverhamptonPersonal development</t>
  </si>
  <si>
    <t>Childcare on non-domestic premisesWolverhamptonPersonal development, behaviour and welfare</t>
  </si>
  <si>
    <t>Childcare on non-domestic premisesWolverhamptonQuality of education</t>
  </si>
  <si>
    <t>Childcare on non-domestic premisesWolverhamptonQuality of teaching, learning and assessment</t>
  </si>
  <si>
    <t>Childcare on non-domestic premisesWolverhamptonRequirements of the compulsory part of the childcare register</t>
  </si>
  <si>
    <t>Childcare on non-domestic premisesWolverhamptonRequirements of the voluntary part of the childcare register</t>
  </si>
  <si>
    <t>Childcare on non-domestic premisesWorcestershireBehaviour and attitudes</t>
  </si>
  <si>
    <t>Childcare on non-domestic premisesWorcestershireEffectiveness of leadership and Management</t>
  </si>
  <si>
    <t>Childcare on non-domestic premisesWorcestershireOutcomes for children</t>
  </si>
  <si>
    <t>Childcare on non-domestic premisesWorcestershireOverall effectiveness: The quality and standards of the provision</t>
  </si>
  <si>
    <t>Childcare on non-domestic premisesWorcestershirePersonal development</t>
  </si>
  <si>
    <t>Childcare on non-domestic premisesWorcestershirePersonal development, behaviour and welfare</t>
  </si>
  <si>
    <t>Childcare on non-domestic premisesWorcestershireQuality of education</t>
  </si>
  <si>
    <t>Childcare on non-domestic premisesWorcestershireQuality of teaching, learning and assessment</t>
  </si>
  <si>
    <t>Childcare on non-domestic premisesWorcestershireRequirements of the compulsory part of the childcare register</t>
  </si>
  <si>
    <t>Childcare on non-domestic premisesWorcestershireRequirements of the voluntary part of the childcare register</t>
  </si>
  <si>
    <t>Childcare on non-domestic premisesYorkBehaviour and attitudes</t>
  </si>
  <si>
    <t>Childcare on non-domestic premisesYorkEffectiveness of leadership and Management</t>
  </si>
  <si>
    <t>Childcare on non-domestic premisesYorkOutcomes for children</t>
  </si>
  <si>
    <t>Childcare on non-domestic premisesYorkOverall effectiveness: The quality and standards of the provision</t>
  </si>
  <si>
    <t>Childcare on non-domestic premisesYorkPersonal development</t>
  </si>
  <si>
    <t>Childcare on non-domestic premisesYorkPersonal development, behaviour and welfare</t>
  </si>
  <si>
    <t>All provisionNewhamOverall effectiveness: The quality and standards of the provision</t>
  </si>
  <si>
    <t>All provisionNorfolkOverall effectiveness: The quality and standards of the provision</t>
  </si>
  <si>
    <t>All provisionNorth East LincolnshireOverall effectiveness: The quality and standards of the provision</t>
  </si>
  <si>
    <t>All provisionNorth LincolnshireOverall effectiveness: The quality and standards of the provision</t>
  </si>
  <si>
    <t>All provisionNorth NorthamptonshireOverall effectiveness: The quality and standards of the provision</t>
  </si>
  <si>
    <t>All provisionNorth SomersetOverall effectiveness: The quality and standards of the provision</t>
  </si>
  <si>
    <t>All provisionNorth TynesideOverall effectiveness: The quality and standards of the provision</t>
  </si>
  <si>
    <t>All provisionNorth YorkshireOverall effectiveness: The quality and standards of the provision</t>
  </si>
  <si>
    <t>All provisionNorthumberlandOverall effectiveness: The quality and standards of the provision</t>
  </si>
  <si>
    <t>All provisionNot RecordedOverall effectiveness: The quality and standards of the provision</t>
  </si>
  <si>
    <t>All provisionNottinghamOverall effectiveness: The quality and standards of the provision</t>
  </si>
  <si>
    <t>All provisionNottinghamshireOverall effectiveness: The quality and standards of the provision</t>
  </si>
  <si>
    <t>All provisionOldhamOverall effectiveness: The quality and standards of the provision</t>
  </si>
  <si>
    <t>All provisionOxfordshireOverall effectiveness: The quality and standards of the provision</t>
  </si>
  <si>
    <t>All provisionPeterboroughOverall effectiveness: The quality and standards of the provision</t>
  </si>
  <si>
    <t>All provisionPlymouthOverall effectiveness: The quality and standards of the provision</t>
  </si>
  <si>
    <t>All provisionPortsmouthOverall effectiveness: The quality and standards of the provision</t>
  </si>
  <si>
    <t>All provisionReadingOverall effectiveness: The quality and standards of the provision</t>
  </si>
  <si>
    <t>All provisionRedbridgeOverall effectiveness: The quality and standards of the provision</t>
  </si>
  <si>
    <t>All provisionRedcar and ClevelandOverall effectiveness: The quality and standards of the provision</t>
  </si>
  <si>
    <t>All provisionRichmond upon ThamesOverall effectiveness: The quality and standards of the provision</t>
  </si>
  <si>
    <t>All provisionRochdaleOverall effectiveness: The quality and standards of the provision</t>
  </si>
  <si>
    <t>All provisionRotherhamOverall effectiveness: The quality and standards of the provision</t>
  </si>
  <si>
    <t>All provisionRutlandOverall effectiveness: The quality and standards of the provision</t>
  </si>
  <si>
    <t>All provisionSalfordOverall effectiveness: The quality and standards of the provision</t>
  </si>
  <si>
    <t>All provisionSandwellOverall effectiveness: The quality and standards of the provision</t>
  </si>
  <si>
    <t>All provisionSeftonOverall effectiveness: The quality and standards of the provision</t>
  </si>
  <si>
    <t>All provisionSheffieldOverall effectiveness: The quality and standards of the provision</t>
  </si>
  <si>
    <t>All provisionShropshireOverall effectiveness: The quality and standards of the provision</t>
  </si>
  <si>
    <t>All provisionSloughOverall effectiveness: The quality and standards of the provision</t>
  </si>
  <si>
    <t>All provisionSolihullOverall effectiveness: The quality and standards of the provision</t>
  </si>
  <si>
    <t>All provisionSomersetOverall effectiveness: The quality and standards of the provision</t>
  </si>
  <si>
    <t>All provisionSouth GloucestershireOverall effectiveness: The quality and standards of the provision</t>
  </si>
  <si>
    <t>All provisionSouth TynesideOverall effectiveness: The quality and standards of the provision</t>
  </si>
  <si>
    <t>All provisionSouthamptonOverall effectiveness: The quality and standards of the provision</t>
  </si>
  <si>
    <t>All provisionSouthend on SeaOverall effectiveness: The quality and standards of the provision</t>
  </si>
  <si>
    <t>All provisionSouthwarkOverall effectiveness: The quality and standards of the provision</t>
  </si>
  <si>
    <t>All provisionSt HelensOverall effectiveness: The quality and standards of the provision</t>
  </si>
  <si>
    <t>All provisionStaffordshireOverall effectiveness: The quality and standards of the provision</t>
  </si>
  <si>
    <t>All provisionStockportOverall effectiveness: The quality and standards of the provision</t>
  </si>
  <si>
    <t>All provisionStockton-on-TeesOverall effectiveness: The quality and standards of the provision</t>
  </si>
  <si>
    <t>All provisionStoke-on-TrentOverall effectiveness: The quality and standards of the provision</t>
  </si>
  <si>
    <t>All provisionSuffolkOverall effectiveness: The quality and standards of the provision</t>
  </si>
  <si>
    <t>All provisionSunderlandOverall effectiveness: The quality and standards of the provision</t>
  </si>
  <si>
    <t>All provisionSurreyOverall effectiveness: The quality and standards of the provision</t>
  </si>
  <si>
    <t>All provisionSuttonOverall effectiveness: The quality and standards of the provision</t>
  </si>
  <si>
    <t>All provisionSwindonOverall effectiveness: The quality and standards of the provision</t>
  </si>
  <si>
    <t>All provisionTamesideOverall effectiveness: The quality and standards of the provision</t>
  </si>
  <si>
    <t>All provisionTelford and WrekinOverall effectiveness: The quality and standards of the provision</t>
  </si>
  <si>
    <t>All provisionThurrockOverall effectiveness: The quality and standards of the provision</t>
  </si>
  <si>
    <t>All provisionTorbayOverall effectiveness: The quality and standards of the provision</t>
  </si>
  <si>
    <t>All provisionTower HamletsOverall effectiveness: The quality and standards of the provision</t>
  </si>
  <si>
    <t>All provisionTraffordOverall effectiveness: The quality and standards of the provision</t>
  </si>
  <si>
    <t>All provisionWakefieldOverall effectiveness: The quality and standards of the provision</t>
  </si>
  <si>
    <t>All provisionWalsallOverall effectiveness: The quality and standards of the provision</t>
  </si>
  <si>
    <t>All provisionWaltham ForestOverall effectiveness: The quality and standards of the provision</t>
  </si>
  <si>
    <t>All provisionWandsworthOverall effectiveness: The quality and standards of the provision</t>
  </si>
  <si>
    <t>All provisionWarringtonOverall effectiveness: The quality and standards of the provision</t>
  </si>
  <si>
    <t>All provisionWarwickshireOverall effectiveness: The quality and standards of the provision</t>
  </si>
  <si>
    <t>All provisionWest BerkshireOverall effectiveness: The quality and standards of the provision</t>
  </si>
  <si>
    <t>All provisionWest NorthamptonshireOverall effectiveness: The quality and standards of the provision</t>
  </si>
  <si>
    <t>All provisionWest SussexOverall effectiveness: The quality and standards of the provision</t>
  </si>
  <si>
    <t>All provisionWestminsterOverall effectiveness: The quality and standards of the provision</t>
  </si>
  <si>
    <t>All provisionWestmorland and FurnessOverall effectiveness: The quality and standards of the provision</t>
  </si>
  <si>
    <t>All provisionWiganOverall effectiveness: The quality and standards of the provision</t>
  </si>
  <si>
    <t>All provisionWiltshireOverall effectiveness: The quality and standards of the provision</t>
  </si>
  <si>
    <t>All provisionWindsor and MaidenheadOverall effectiveness: The quality and standards of the provision</t>
  </si>
  <si>
    <t>All provisionWirralOverall effectiveness: The quality and standards of the provision</t>
  </si>
  <si>
    <t>All provisionWokinghamOverall effectiveness: The quality and standards of the provision</t>
  </si>
  <si>
    <t>All provisionWolverhamptonOverall effectiveness: The quality and standards of the provision</t>
  </si>
  <si>
    <t>All provisionWorcestershireOverall effectiveness: The quality and standards of the provision</t>
  </si>
  <si>
    <t>All provisionYorkOverall effectiveness: The quality and standards of the provision</t>
  </si>
  <si>
    <t>All provisionBarking and DagenhamPersonal development</t>
  </si>
  <si>
    <t>All provisionBarnetPersonal development</t>
  </si>
  <si>
    <t>All provisionBarnsleyPersonal development</t>
  </si>
  <si>
    <t>All provisionBath and North East SomersetPersonal development</t>
  </si>
  <si>
    <t>All provisionBedfordPersonal development</t>
  </si>
  <si>
    <t>All provisionBexleyPersonal development</t>
  </si>
  <si>
    <t>All provisionBirminghamPersonal development</t>
  </si>
  <si>
    <t>All provisionBlackburn with DarwenPersonal development</t>
  </si>
  <si>
    <t>All provisionBlackpoolPersonal development</t>
  </si>
  <si>
    <t>All provisionBoltonPersonal development</t>
  </si>
  <si>
    <t>All provisionBournemouth, Christchurch &amp; PoolePersonal development</t>
  </si>
  <si>
    <t>All provisionBracknell ForestPersonal development</t>
  </si>
  <si>
    <t>All provisionBradfordPersonal development</t>
  </si>
  <si>
    <t>All provisionBrentPersonal development</t>
  </si>
  <si>
    <t>All provisionBrighton and HovePersonal development</t>
  </si>
  <si>
    <t>All provisionBristolPersonal development</t>
  </si>
  <si>
    <t>All provisionBromleyPersonal development</t>
  </si>
  <si>
    <t>All provisionBuckinghamshirePersonal development</t>
  </si>
  <si>
    <t>All provisionBuryPersonal development</t>
  </si>
  <si>
    <t>All provisionCalderdalePersonal development</t>
  </si>
  <si>
    <t>All provisionCambridgeshirePersonal development</t>
  </si>
  <si>
    <t>All provisionCamdenPersonal development</t>
  </si>
  <si>
    <t>All provisionCentral BedfordshirePersonal development</t>
  </si>
  <si>
    <t>All provisionCheshire EastPersonal development</t>
  </si>
  <si>
    <t>All provisionCheshire West and ChesterPersonal development</t>
  </si>
  <si>
    <t>All provisionCity of LondonPersonal development</t>
  </si>
  <si>
    <t>All provisionCornwallPersonal development</t>
  </si>
  <si>
    <t>All provisionCoventryPersonal development</t>
  </si>
  <si>
    <t>All provisionCroydonPersonal development</t>
  </si>
  <si>
    <t>All provisionCumberlandPersonal development</t>
  </si>
  <si>
    <t>All provisionDarlingtonPersonal development</t>
  </si>
  <si>
    <t>All provisionDerbyPersonal development</t>
  </si>
  <si>
    <t>All provisionDerbyshirePersonal development</t>
  </si>
  <si>
    <t>All provisionDevonPersonal development</t>
  </si>
  <si>
    <t>All provisionDoncasterPersonal development</t>
  </si>
  <si>
    <t>All provisionDorsetPersonal development</t>
  </si>
  <si>
    <t>All provisionDudleyPersonal development</t>
  </si>
  <si>
    <t>All provisionDurhamPersonal development</t>
  </si>
  <si>
    <t>All provisionEalingPersonal development</t>
  </si>
  <si>
    <t>All provisionEast Riding of YorkshirePersonal development</t>
  </si>
  <si>
    <t>All provisionEast SussexPersonal development</t>
  </si>
  <si>
    <t>All provisionEnfieldPersonal development</t>
  </si>
  <si>
    <t>All provisionEssexPersonal development</t>
  </si>
  <si>
    <t>All provisionGatesheadPersonal development</t>
  </si>
  <si>
    <t>All provisionGloucestershirePersonal development</t>
  </si>
  <si>
    <t>All provisionGreenwichPersonal development</t>
  </si>
  <si>
    <t>All provisionHackneyPersonal development</t>
  </si>
  <si>
    <t>All provisionHaltonPersonal development</t>
  </si>
  <si>
    <t>All provisionHammersmith and FulhamPersonal development</t>
  </si>
  <si>
    <t>All provisionHampshirePersonal development</t>
  </si>
  <si>
    <t>All provisionHaringeyPersonal development</t>
  </si>
  <si>
    <t>All provisionHarrowPersonal development</t>
  </si>
  <si>
    <t>All provisionHartlepoolPersonal development</t>
  </si>
  <si>
    <t>All provisionHaveringPersonal development</t>
  </si>
  <si>
    <t>All provisionHerefordshirePersonal development</t>
  </si>
  <si>
    <t>All provisionHertfordshirePersonal development</t>
  </si>
  <si>
    <t>All provisionHillingdonPersonal development</t>
  </si>
  <si>
    <t>All provisionHounslowPersonal development</t>
  </si>
  <si>
    <t>All provisionIsle of WightPersonal development</t>
  </si>
  <si>
    <t>All provisionIsles of ScillyPersonal development</t>
  </si>
  <si>
    <t>All provisionIslingtonPersonal development</t>
  </si>
  <si>
    <t>All provisionKensington and ChelseaPersonal development</t>
  </si>
  <si>
    <t>All provisionKentPersonal development</t>
  </si>
  <si>
    <t>All provisionKingston upon HullPersonal development</t>
  </si>
  <si>
    <t>All provisionKingston upon ThamesPersonal development</t>
  </si>
  <si>
    <t>All provisionKirkleesPersonal development</t>
  </si>
  <si>
    <t>All provisionKnowsleyPersonal development</t>
  </si>
  <si>
    <t>All provisionLambethPersonal development</t>
  </si>
  <si>
    <t>All provisionLancashirePersonal development</t>
  </si>
  <si>
    <t>All provisionLeedsPersonal development</t>
  </si>
  <si>
    <t>All provisionLeicesterPersonal development</t>
  </si>
  <si>
    <t>All provisionLeicestershirePersonal development</t>
  </si>
  <si>
    <t>All provisionLewishamPersonal development</t>
  </si>
  <si>
    <t>All provisionLincolnshirePersonal development</t>
  </si>
  <si>
    <t>All provisionLiverpoolPersonal development</t>
  </si>
  <si>
    <t>All provisionLutonPersonal development</t>
  </si>
  <si>
    <t>All provisionManchesterPersonal development</t>
  </si>
  <si>
    <t>All provisionMedwayPersonal development</t>
  </si>
  <si>
    <t>All provisionMertonPersonal development</t>
  </si>
  <si>
    <t>All provisionMiddlesbroughPersonal development</t>
  </si>
  <si>
    <t>All provisionMilton KeynesPersonal development</t>
  </si>
  <si>
    <t>All provisionNewcastle upon TynePersonal development</t>
  </si>
  <si>
    <t>All provisionNewhamPersonal development</t>
  </si>
  <si>
    <t>All provisionNorfolkPersonal development</t>
  </si>
  <si>
    <t>All provisionNorth East LincolnshirePersonal development</t>
  </si>
  <si>
    <t>All provisionNorth LincolnshirePersonal development</t>
  </si>
  <si>
    <t>All provisionNorth NorthamptonshirePersonal development</t>
  </si>
  <si>
    <t>All provisionNorth SomersetPersonal development</t>
  </si>
  <si>
    <t>All provisionNorth TynesidePersonal development</t>
  </si>
  <si>
    <t>All provisionNorth YorkshirePersonal development</t>
  </si>
  <si>
    <t>All provisionNorthumberlandPersonal development</t>
  </si>
  <si>
    <t>All provisionNot RecordedPersonal development</t>
  </si>
  <si>
    <t>All provisionNottinghamPersonal development</t>
  </si>
  <si>
    <t>All provisionNottinghamshirePersonal development</t>
  </si>
  <si>
    <t>All provisionOldhamPersonal development</t>
  </si>
  <si>
    <t>All provisionOxfordshirePersonal development</t>
  </si>
  <si>
    <t>All provisionPeterboroughPersonal development</t>
  </si>
  <si>
    <t>All provisionPlymouthPersonal development</t>
  </si>
  <si>
    <t>All provisionPortsmouthPersonal development</t>
  </si>
  <si>
    <t>All provisionReadingPersonal development</t>
  </si>
  <si>
    <t>All provisionRedbridgePersonal development</t>
  </si>
  <si>
    <t>All provisionRedcar and ClevelandPersonal development</t>
  </si>
  <si>
    <t>All provisionRichmond upon ThamesPersonal development</t>
  </si>
  <si>
    <t>All provisionRochdalePersonal development</t>
  </si>
  <si>
    <t>All provisionRotherhamPersonal development</t>
  </si>
  <si>
    <t>All provisionRutlandPersonal development</t>
  </si>
  <si>
    <t>All provisionSalfordPersonal development</t>
  </si>
  <si>
    <t>All provisionSandwellPersonal development</t>
  </si>
  <si>
    <t>All provisionSeftonPersonal development</t>
  </si>
  <si>
    <t>All provisionSheffieldPersonal development</t>
  </si>
  <si>
    <t>All provisionShropshirePersonal development</t>
  </si>
  <si>
    <t>All provisionSloughPersonal development</t>
  </si>
  <si>
    <t>All provisionSolihullPersonal development</t>
  </si>
  <si>
    <t>All provisionSomersetPersonal development</t>
  </si>
  <si>
    <t>All provisionSouth GloucestershirePersonal development</t>
  </si>
  <si>
    <t>All provisionSouth TynesidePersonal development</t>
  </si>
  <si>
    <t>All provisionSouthamptonPersonal development</t>
  </si>
  <si>
    <t>All provisionSouthend on SeaPersonal development</t>
  </si>
  <si>
    <t>All provisionSouthwarkPersonal development</t>
  </si>
  <si>
    <t>All provisionSt HelensPersonal development</t>
  </si>
  <si>
    <t>All provisionStaffordshirePersonal development</t>
  </si>
  <si>
    <t>All provisionStockportPersonal development</t>
  </si>
  <si>
    <t>All provisionStockton-on-TeesPersonal development</t>
  </si>
  <si>
    <t>All provisionStoke-on-TrentPersonal development</t>
  </si>
  <si>
    <t>All provisionSuffolkPersonal development</t>
  </si>
  <si>
    <t>All provisionSunderlandPersonal development</t>
  </si>
  <si>
    <t>All provisionSurreyPersonal development</t>
  </si>
  <si>
    <t>All provisionSuttonPersonal development</t>
  </si>
  <si>
    <t>All provisionSwindonPersonal development</t>
  </si>
  <si>
    <t>All provisionTamesidePersonal development</t>
  </si>
  <si>
    <t>All provisionTelford and WrekinPersonal development</t>
  </si>
  <si>
    <t>All provisionThurrockPersonal development</t>
  </si>
  <si>
    <t>All provisionTorbayPersonal development</t>
  </si>
  <si>
    <t>All provisionTower HamletsPersonal development</t>
  </si>
  <si>
    <t>All provisionTraffordPersonal development</t>
  </si>
  <si>
    <t>All provisionWakefieldPersonal development</t>
  </si>
  <si>
    <t>All provisionWalsallPersonal development</t>
  </si>
  <si>
    <t>All provisionWaltham ForestPersonal development</t>
  </si>
  <si>
    <t>All provisionWandsworthPersonal development</t>
  </si>
  <si>
    <t>All provisionWarringtonPersonal development</t>
  </si>
  <si>
    <t>All provisionWarwickshirePersonal development</t>
  </si>
  <si>
    <t>All provisionWest BerkshirePersonal development</t>
  </si>
  <si>
    <t>All provisionWest NorthamptonshirePersonal development</t>
  </si>
  <si>
    <t>All provisionWest SussexPersonal development</t>
  </si>
  <si>
    <t>All provisionWestminsterPersonal development</t>
  </si>
  <si>
    <t>All provisionWestmorland and FurnessPersonal development</t>
  </si>
  <si>
    <t>All provisionWiganPersonal development</t>
  </si>
  <si>
    <t>All provisionWiltshirePersonal development</t>
  </si>
  <si>
    <t>All provisionWindsor and MaidenheadPersonal development</t>
  </si>
  <si>
    <t>All provisionWirralPersonal development</t>
  </si>
  <si>
    <t>All provisionWokinghamPersonal development</t>
  </si>
  <si>
    <t>All provisionWolverhamptonPersonal development</t>
  </si>
  <si>
    <t>All provisionWorcestershirePersonal development</t>
  </si>
  <si>
    <t>All provisionYorkPersonal development</t>
  </si>
  <si>
    <t>All provisionBarking and DagenhamPersonal development, behaviour and welfare</t>
  </si>
  <si>
    <t>All provisionBarnetPersonal development, behaviour and welfare</t>
  </si>
  <si>
    <t>All provisionBarnsleyPersonal development, behaviour and welfare</t>
  </si>
  <si>
    <t>All provisionBath and North East SomersetPersonal development, behaviour and welfare</t>
  </si>
  <si>
    <t>All provisionBedfordPersonal development, behaviour and welfare</t>
  </si>
  <si>
    <t>All provisionBexleyPersonal development, behaviour and welfare</t>
  </si>
  <si>
    <t>All provisionBirminghamPersonal development, behaviour and welfare</t>
  </si>
  <si>
    <t>All provisionBlackburn with DarwenPersonal development, behaviour and welfare</t>
  </si>
  <si>
    <t>All provisionBlackpoolPersonal development, behaviour and welfare</t>
  </si>
  <si>
    <t>All provisionBoltonPersonal development, behaviour and welfare</t>
  </si>
  <si>
    <t>All provisionBournemouth, Christchurch &amp; PoolePersonal development, behaviour and welfare</t>
  </si>
  <si>
    <t>All provisionBracknell ForestPersonal development, behaviour and welfare</t>
  </si>
  <si>
    <t>All provisionBradfordPersonal development, behaviour and welfare</t>
  </si>
  <si>
    <t>All provisionBrentPersonal development, behaviour and welfare</t>
  </si>
  <si>
    <t>All provisionBrighton and HovePersonal development, behaviour and welfare</t>
  </si>
  <si>
    <t>All provisionBristolPersonal development, behaviour and welfare</t>
  </si>
  <si>
    <t>All provisionBromleyPersonal development, behaviour and welfare</t>
  </si>
  <si>
    <t>All provisionBuckinghamshirePersonal development, behaviour and welfare</t>
  </si>
  <si>
    <t>All provisionBuryPersonal development, behaviour and welfare</t>
  </si>
  <si>
    <t>All provisionCalderdalePersonal development, behaviour and welfare</t>
  </si>
  <si>
    <t>All provisionCambridgeshirePersonal development, behaviour and welfare</t>
  </si>
  <si>
    <t>All provisionCamdenPersonal development, behaviour and welfare</t>
  </si>
  <si>
    <t>All provisionCentral BedfordshirePersonal development, behaviour and welfare</t>
  </si>
  <si>
    <t>All provisionCheshire EastPersonal development, behaviour and welfare</t>
  </si>
  <si>
    <t>All provisionCheshire West and ChesterPersonal development, behaviour and welfare</t>
  </si>
  <si>
    <t>All provisionCity of LondonPersonal development, behaviour and welfare</t>
  </si>
  <si>
    <t>All provisionCornwallPersonal development, behaviour and welfare</t>
  </si>
  <si>
    <t>All provisionCoventryPersonal development, behaviour and welfare</t>
  </si>
  <si>
    <t>All provisionCroydonPersonal development, behaviour and welfare</t>
  </si>
  <si>
    <t>All provisionCumberlandPersonal development, behaviour and welfare</t>
  </si>
  <si>
    <t>All provisionDarlingtonPersonal development, behaviour and welfare</t>
  </si>
  <si>
    <t>All provisionDerbyPersonal development, behaviour and welfare</t>
  </si>
  <si>
    <t>All provisionDerbyshirePersonal development, behaviour and welfare</t>
  </si>
  <si>
    <t>All provisionDevonPersonal development, behaviour and welfare</t>
  </si>
  <si>
    <t>All provisionDoncasterPersonal development, behaviour and welfare</t>
  </si>
  <si>
    <t>All provisionDorsetPersonal development, behaviour and welfare</t>
  </si>
  <si>
    <t>All provisionDudleyPersonal development, behaviour and welfare</t>
  </si>
  <si>
    <t>All provisionDurhamPersonal development, behaviour and welfare</t>
  </si>
  <si>
    <t>All provisionEalingPersonal development, behaviour and welfare</t>
  </si>
  <si>
    <t>All provisionEast Riding of YorkshirePersonal development, behaviour and welfare</t>
  </si>
  <si>
    <t>All provisionEast SussexPersonal development, behaviour and welfare</t>
  </si>
  <si>
    <t>All provisionEnfieldPersonal development, behaviour and welfare</t>
  </si>
  <si>
    <t>All provisionEssexPersonal development, behaviour and welfare</t>
  </si>
  <si>
    <t>All provisionGatesheadPersonal development, behaviour and welfare</t>
  </si>
  <si>
    <t>All provisionGloucestershirePersonal development, behaviour and welfare</t>
  </si>
  <si>
    <t>All provisionGreenwichPersonal development, behaviour and welfare</t>
  </si>
  <si>
    <t>All provisionHackneyPersonal development, behaviour and welfare</t>
  </si>
  <si>
    <t>All provisionHaltonPersonal development, behaviour and welfare</t>
  </si>
  <si>
    <t>All provisionHammersmith and FulhamPersonal development, behaviour and welfare</t>
  </si>
  <si>
    <t>All provisionHampshirePersonal development, behaviour and welfare</t>
  </si>
  <si>
    <t>All provisionHaringeyPersonal development, behaviour and welfare</t>
  </si>
  <si>
    <t>All provisionHarrowPersonal development, behaviour and welfare</t>
  </si>
  <si>
    <t>All provisionHartlepoolPersonal development, behaviour and welfare</t>
  </si>
  <si>
    <t>All provisionHaveringPersonal development, behaviour and welfare</t>
  </si>
  <si>
    <t>All provisionHerefordshirePersonal development, behaviour and welfare</t>
  </si>
  <si>
    <t>All provisionHertfordshirePersonal development, behaviour and welfare</t>
  </si>
  <si>
    <t>All provisionHillingdonPersonal development, behaviour and welfare</t>
  </si>
  <si>
    <t>All provisionHounslowPersonal development, behaviour and welfare</t>
  </si>
  <si>
    <t>All provisionIsle of WightPersonal development, behaviour and welfare</t>
  </si>
  <si>
    <t>All provisionIsles of ScillyPersonal development, behaviour and welfare</t>
  </si>
  <si>
    <t>All provisionIslingtonPersonal development, behaviour and welfare</t>
  </si>
  <si>
    <t>All provisionKensington and ChelseaPersonal development, behaviour and welfare</t>
  </si>
  <si>
    <t>All provisionKentPersonal development, behaviour and welfare</t>
  </si>
  <si>
    <t>All provisionKingston upon HullPersonal development, behaviour and welfare</t>
  </si>
  <si>
    <t>All provisionKingston upon ThamesPersonal development, behaviour and welfare</t>
  </si>
  <si>
    <t>All provisionKirkleesPersonal development, behaviour and welfare</t>
  </si>
  <si>
    <t>All provisionKnowsleyPersonal development, behaviour and welfare</t>
  </si>
  <si>
    <t>All provisionLambethPersonal development, behaviour and welfare</t>
  </si>
  <si>
    <t>All provisionLancashirePersonal development, behaviour and welfare</t>
  </si>
  <si>
    <t>All provisionLeedsPersonal development, behaviour and welfare</t>
  </si>
  <si>
    <t>All provisionLeicesterPersonal development, behaviour and welfare</t>
  </si>
  <si>
    <t>All provisionLeicestershirePersonal development, behaviour and welfare</t>
  </si>
  <si>
    <t>All provisionLewishamPersonal development, behaviour and welfare</t>
  </si>
  <si>
    <t>All provisionLincolnshirePersonal development, behaviour and welfare</t>
  </si>
  <si>
    <t>All provisionLiverpoolPersonal development, behaviour and welfare</t>
  </si>
  <si>
    <t>All provisionLutonPersonal development, behaviour and welfare</t>
  </si>
  <si>
    <t>All provisionManchesterPersonal development, behaviour and welfare</t>
  </si>
  <si>
    <t>All provisionMedwayPersonal development, behaviour and welfare</t>
  </si>
  <si>
    <t>All provisionMertonPersonal development, behaviour and welfare</t>
  </si>
  <si>
    <t>All provisionMiddlesbroughPersonal development, behaviour and welfare</t>
  </si>
  <si>
    <t>All provisionMilton KeynesPersonal development, behaviour and welfare</t>
  </si>
  <si>
    <t>All provisionNewcastle upon TynePersonal development, behaviour and welfare</t>
  </si>
  <si>
    <t>All provisionNewhamPersonal development, behaviour and welfare</t>
  </si>
  <si>
    <t>All provisionNorfolkPersonal development, behaviour and welfare</t>
  </si>
  <si>
    <t>All provisionNorth East LincolnshirePersonal development, behaviour and welfare</t>
  </si>
  <si>
    <t>All provisionNorth LincolnshirePersonal development, behaviour and welfare</t>
  </si>
  <si>
    <t>All provisionNorth NorthamptonshirePersonal development, behaviour and welfare</t>
  </si>
  <si>
    <t>All provisionNorth SomersetPersonal development, behaviour and welfare</t>
  </si>
  <si>
    <t>All provisionNorth TynesidePersonal development, behaviour and welfare</t>
  </si>
  <si>
    <t>All provisionNorth YorkshirePersonal development, behaviour and welfare</t>
  </si>
  <si>
    <t>All provisionNorthumberlandPersonal development, behaviour and welfare</t>
  </si>
  <si>
    <t>All provisionNot RecordedPersonal development, behaviour and welfare</t>
  </si>
  <si>
    <t>All provisionNottinghamPersonal development, behaviour and welfare</t>
  </si>
  <si>
    <t>All provisionNottinghamshirePersonal development, behaviour and welfare</t>
  </si>
  <si>
    <t>All provisionOldhamPersonal development, behaviour and welfare</t>
  </si>
  <si>
    <t>All provisionOxfordshirePersonal development, behaviour and welfare</t>
  </si>
  <si>
    <t>All provisionPeterboroughPersonal development, behaviour and welfare</t>
  </si>
  <si>
    <t>All provisionPlymouthPersonal development, behaviour and welfare</t>
  </si>
  <si>
    <t>All provisionPortsmouthPersonal development, behaviour and welfare</t>
  </si>
  <si>
    <t>All provisionReadingPersonal development, behaviour and welfare</t>
  </si>
  <si>
    <t>All provisionRedbridgePersonal development, behaviour and welfare</t>
  </si>
  <si>
    <t>All provisionRedcar and ClevelandPersonal development, behaviour and welfare</t>
  </si>
  <si>
    <t>All provisionRichmond upon ThamesPersonal development, behaviour and welfare</t>
  </si>
  <si>
    <t>All provisionRochdalePersonal development, behaviour and welfare</t>
  </si>
  <si>
    <t>All provisionRotherhamPersonal development, behaviour and welfare</t>
  </si>
  <si>
    <t>All provisionRutlandPersonal development, behaviour and welfare</t>
  </si>
  <si>
    <t>All provisionSalfordPersonal development, behaviour and welfare</t>
  </si>
  <si>
    <t>All provisionSandwellPersonal development, behaviour and welfare</t>
  </si>
  <si>
    <t>All provisionSeftonPersonal development, behaviour and welfare</t>
  </si>
  <si>
    <t>All provisionSheffieldPersonal development, behaviour and welfare</t>
  </si>
  <si>
    <t>All provisionShropshirePersonal development, behaviour and welfare</t>
  </si>
  <si>
    <t>All provisionSloughPersonal development, behaviour and welfare</t>
  </si>
  <si>
    <t>All provisionSolihullPersonal development, behaviour and welfare</t>
  </si>
  <si>
    <t>All provisionSomersetPersonal development, behaviour and welfare</t>
  </si>
  <si>
    <t>All provisionSouth GloucestershirePersonal development, behaviour and welfare</t>
  </si>
  <si>
    <t>All provisionSouth TynesidePersonal development, behaviour and welfare</t>
  </si>
  <si>
    <t>All provisionSouthamptonPersonal development, behaviour and welfare</t>
  </si>
  <si>
    <t>All provisionSouthend on SeaPersonal development, behaviour and welfare</t>
  </si>
  <si>
    <t>All provisionSouthwarkPersonal development, behaviour and welfare</t>
  </si>
  <si>
    <t>All provisionSt HelensPersonal development, behaviour and welfare</t>
  </si>
  <si>
    <t>All provisionStaffordshirePersonal development, behaviour and welfare</t>
  </si>
  <si>
    <t>All provisionStockportPersonal development, behaviour and welfare</t>
  </si>
  <si>
    <t>All provisionStockton-on-TeesPersonal development, behaviour and welfare</t>
  </si>
  <si>
    <t>All provisionStoke-on-TrentPersonal development, behaviour and welfare</t>
  </si>
  <si>
    <t>All provisionSuffolkPersonal development, behaviour and welfare</t>
  </si>
  <si>
    <t>All provisionSunderlandPersonal development, behaviour and welfare</t>
  </si>
  <si>
    <t>All provisionSurreyPersonal development, behaviour and welfare</t>
  </si>
  <si>
    <t>All provisionSuttonPersonal development, behaviour and welfare</t>
  </si>
  <si>
    <t>All provisionSwindonPersonal development, behaviour and welfare</t>
  </si>
  <si>
    <t>All provisionTamesidePersonal development, behaviour and welfare</t>
  </si>
  <si>
    <t>All provisionTelford and WrekinPersonal development, behaviour and welfare</t>
  </si>
  <si>
    <t>All provisionThurrockPersonal development, behaviour and welfare</t>
  </si>
  <si>
    <t>All provisionTorbayPersonal development, behaviour and welfare</t>
  </si>
  <si>
    <t>All provisionTower HamletsPersonal development, behaviour and welfare</t>
  </si>
  <si>
    <t>All provisionTraffordPersonal development, behaviour and welfare</t>
  </si>
  <si>
    <t>All provisionWakefieldPersonal development, behaviour and welfare</t>
  </si>
  <si>
    <t>All provisionWalsallPersonal development, behaviour and welfare</t>
  </si>
  <si>
    <t>All provisionWaltham ForestPersonal development, behaviour and welfare</t>
  </si>
  <si>
    <t>All provisionWandsworthPersonal development, behaviour and welfare</t>
  </si>
  <si>
    <t>All provisionWarringtonPersonal development, behaviour and welfare</t>
  </si>
  <si>
    <t>All provisionWarwickshirePersonal development, behaviour and welfare</t>
  </si>
  <si>
    <t>All provisionWest BerkshirePersonal development, behaviour and welfare</t>
  </si>
  <si>
    <t>All provisionWest NorthamptonshirePersonal development, behaviour and welfare</t>
  </si>
  <si>
    <t>All provisionWest SussexPersonal development, behaviour and welfare</t>
  </si>
  <si>
    <t>All provisionWestminsterPersonal development, behaviour and welfare</t>
  </si>
  <si>
    <t>All provisionWestmorland and FurnessPersonal development, behaviour and welfare</t>
  </si>
  <si>
    <t>All provisionWiganPersonal development, behaviour and welfare</t>
  </si>
  <si>
    <t>All provisionWiltshirePersonal development, behaviour and welfare</t>
  </si>
  <si>
    <t>All provisionWindsor and MaidenheadPersonal development, behaviour and welfare</t>
  </si>
  <si>
    <t>All provisionWirralPersonal development, behaviour and welfare</t>
  </si>
  <si>
    <t>All provisionWokinghamPersonal development, behaviour and welfare</t>
  </si>
  <si>
    <t>All provisionWolverhamptonPersonal development, behaviour and welfare</t>
  </si>
  <si>
    <t>All provisionWorcestershirePersonal development, behaviour and welfare</t>
  </si>
  <si>
    <t>All provisionYorkPersonal development, behaviour and welfare</t>
  </si>
  <si>
    <t>All provisionBarking and DagenhamQuality of education</t>
  </si>
  <si>
    <t>All provisionBarnetQuality of education</t>
  </si>
  <si>
    <t>All provisionBarnsleyQuality of education</t>
  </si>
  <si>
    <t>All provisionBath and North East SomersetQuality of education</t>
  </si>
  <si>
    <t>All provisionBedfordQuality of education</t>
  </si>
  <si>
    <t>All provisionBexleyQuality of education</t>
  </si>
  <si>
    <t>All provisionBirminghamQuality of education</t>
  </si>
  <si>
    <t>All provisionBlackburn with DarwenQuality of education</t>
  </si>
  <si>
    <t>All provisionBlackpoolQuality of education</t>
  </si>
  <si>
    <t>All provisionBoltonQuality of education</t>
  </si>
  <si>
    <t>All provisionBournemouth, Christchurch &amp; PooleQuality of education</t>
  </si>
  <si>
    <t>All provisionBracknell ForestQuality of education</t>
  </si>
  <si>
    <t>All provisionBradfordQuality of education</t>
  </si>
  <si>
    <t>All provisionBrentQuality of education</t>
  </si>
  <si>
    <t>All provisionBrighton and HoveQuality of education</t>
  </si>
  <si>
    <t>All provisionBristolQuality of education</t>
  </si>
  <si>
    <t>All provisionBromleyQuality of education</t>
  </si>
  <si>
    <t>All provisionBuckinghamshireQuality of education</t>
  </si>
  <si>
    <t>All provisionBuryQuality of education</t>
  </si>
  <si>
    <t>All provisionCalderdaleQuality of education</t>
  </si>
  <si>
    <t>All provisionCambridgeshireQuality of education</t>
  </si>
  <si>
    <t>All provisionCamdenQuality of education</t>
  </si>
  <si>
    <t>All provisionCentral BedfordshireQuality of education</t>
  </si>
  <si>
    <t>All provisionCheshire EastQuality of education</t>
  </si>
  <si>
    <t>All provisionCheshire West and ChesterQuality of education</t>
  </si>
  <si>
    <t>All provisionCity of LondonQuality of education</t>
  </si>
  <si>
    <t>All provisionCornwallQuality of education</t>
  </si>
  <si>
    <t>All provisionCoventryQuality of education</t>
  </si>
  <si>
    <t>All provisionCroydonQuality of education</t>
  </si>
  <si>
    <t>All provisionCumberlandQuality of education</t>
  </si>
  <si>
    <t>All provisionDarlingtonQuality of education</t>
  </si>
  <si>
    <t>All provisionDerbyQuality of education</t>
  </si>
  <si>
    <t>All provisionDerbyshireQuality of education</t>
  </si>
  <si>
    <t>All provisionDevonQuality of education</t>
  </si>
  <si>
    <t>All provisionDoncasterQuality of education</t>
  </si>
  <si>
    <t>All provisionDorsetQuality of education</t>
  </si>
  <si>
    <t>All provisionDudleyQuality of education</t>
  </si>
  <si>
    <t>All provisionDurhamQuality of education</t>
  </si>
  <si>
    <t>All provisionEalingQuality of education</t>
  </si>
  <si>
    <t>All provisionEast Riding of YorkshireQuality of education</t>
  </si>
  <si>
    <t>All provisionEast SussexQuality of education</t>
  </si>
  <si>
    <t>All provisionEnfieldQuality of education</t>
  </si>
  <si>
    <t>All provisionEssexQuality of education</t>
  </si>
  <si>
    <t>All provisionGatesheadQuality of education</t>
  </si>
  <si>
    <t>All provisionGloucestershireQuality of education</t>
  </si>
  <si>
    <t>All provisionGreenwichQuality of education</t>
  </si>
  <si>
    <t>All provisionHackneyQuality of education</t>
  </si>
  <si>
    <t>All provisionHaltonQuality of education</t>
  </si>
  <si>
    <t>All provisionHammersmith and FulhamQuality of education</t>
  </si>
  <si>
    <t>All provisionHampshireQuality of education</t>
  </si>
  <si>
    <t>All provisionHaringeyQuality of education</t>
  </si>
  <si>
    <t>All provisionHarrowQuality of education</t>
  </si>
  <si>
    <t>All provisionHartlepoolQuality of education</t>
  </si>
  <si>
    <t>All provisionHaveringQuality of education</t>
  </si>
  <si>
    <t>All provisionHerefordshireQuality of education</t>
  </si>
  <si>
    <t>All provisionHertfordshireQuality of education</t>
  </si>
  <si>
    <t>All provisionHillingdonQuality of education</t>
  </si>
  <si>
    <t>All provisionHounslowQuality of education</t>
  </si>
  <si>
    <t>All provisionIsle of WightQuality of education</t>
  </si>
  <si>
    <t>All provisionIsles of ScillyQuality of education</t>
  </si>
  <si>
    <t>All provisionIslingtonQuality of education</t>
  </si>
  <si>
    <t>All provisionKensington and ChelseaQuality of education</t>
  </si>
  <si>
    <t>All provisionKentQuality of education</t>
  </si>
  <si>
    <t>All provisionKingston upon HullQuality of education</t>
  </si>
  <si>
    <t>All provisionKingston upon ThamesQuality of education</t>
  </si>
  <si>
    <t>All provisionKirkleesQuality of education</t>
  </si>
  <si>
    <t>All provisionKnowsleyQuality of education</t>
  </si>
  <si>
    <t>All provisionLambethQuality of education</t>
  </si>
  <si>
    <t>All provisionLancashireQuality of education</t>
  </si>
  <si>
    <t>All provisionLeedsQuality of education</t>
  </si>
  <si>
    <t>All provisionLeicesterQuality of education</t>
  </si>
  <si>
    <t>All provisionLeicestershireQuality of education</t>
  </si>
  <si>
    <t>All provisionLewishamQuality of education</t>
  </si>
  <si>
    <t>All provisionLincolnshireQuality of education</t>
  </si>
  <si>
    <t>All provisionLiverpoolQuality of education</t>
  </si>
  <si>
    <t>All provisionLutonQuality of education</t>
  </si>
  <si>
    <t>All provisionManchesterQuality of education</t>
  </si>
  <si>
    <t>All provisionMedwayQuality of education</t>
  </si>
  <si>
    <t>All provisionMertonQuality of education</t>
  </si>
  <si>
    <t>All provisionMiddlesbroughQuality of education</t>
  </si>
  <si>
    <t>All provisionMilton KeynesQuality of education</t>
  </si>
  <si>
    <t>All provisionNewcastle upon TyneQuality of education</t>
  </si>
  <si>
    <t>All provisionNewhamQuality of education</t>
  </si>
  <si>
    <t>All provisionNorfolkQuality of education</t>
  </si>
  <si>
    <t>All provisionNorth East LincolnshireQuality of education</t>
  </si>
  <si>
    <t>All provisionNorth LincolnshireQuality of education</t>
  </si>
  <si>
    <t>All provisionNorth NorthamptonshireQuality of education</t>
  </si>
  <si>
    <t>All provisionNorth SomersetQuality of education</t>
  </si>
  <si>
    <t>All provisionNorth TynesideQuality of education</t>
  </si>
  <si>
    <t>All provisionNorth YorkshireQuality of education</t>
  </si>
  <si>
    <t>All provisionNorthumberlandQuality of education</t>
  </si>
  <si>
    <t>All provisionNot RecordedQuality of education</t>
  </si>
  <si>
    <t>All provisionNottinghamQuality of education</t>
  </si>
  <si>
    <t>All provisionNottinghamshireQuality of education</t>
  </si>
  <si>
    <t>All provisionOldhamQuality of education</t>
  </si>
  <si>
    <t>All provisionOxfordshireQuality of education</t>
  </si>
  <si>
    <t>All provisionPeterboroughQuality of education</t>
  </si>
  <si>
    <t>All provisionPlymouthQuality of education</t>
  </si>
  <si>
    <t>All provisionPortsmouthQuality of education</t>
  </si>
  <si>
    <t>All provisionReadingQuality of education</t>
  </si>
  <si>
    <t>All provisionRedbridgeQuality of education</t>
  </si>
  <si>
    <t>All provisionRedcar and ClevelandQuality of education</t>
  </si>
  <si>
    <t>All provisionRichmond upon ThamesQuality of education</t>
  </si>
  <si>
    <t>All provisionRochdaleQuality of education</t>
  </si>
  <si>
    <t>All provisionRotherhamQuality of education</t>
  </si>
  <si>
    <t>All provisionRutlandQuality of education</t>
  </si>
  <si>
    <t>All provisionSalfordQuality of education</t>
  </si>
  <si>
    <t>All provisionSandwellQuality of education</t>
  </si>
  <si>
    <t>All provisionSeftonQuality of education</t>
  </si>
  <si>
    <t>All provisionSheffieldQuality of education</t>
  </si>
  <si>
    <t>All provisionShropshireQuality of education</t>
  </si>
  <si>
    <t>All provisionSloughQuality of education</t>
  </si>
  <si>
    <t>All provisionSolihullQuality of education</t>
  </si>
  <si>
    <t>All provisionSomersetQuality of education</t>
  </si>
  <si>
    <t>All provisionSouth GloucestershireQuality of education</t>
  </si>
  <si>
    <t>All provisionSouth TynesideQuality of education</t>
  </si>
  <si>
    <t>All provisionSouthamptonQuality of education</t>
  </si>
  <si>
    <t>All provisionSouthend on SeaQuality of education</t>
  </si>
  <si>
    <t>All provisionSouthwarkQuality of education</t>
  </si>
  <si>
    <t>All provisionSt HelensQuality of education</t>
  </si>
  <si>
    <t>All provisionStaffordshireQuality of education</t>
  </si>
  <si>
    <t>All provisionStockportQuality of education</t>
  </si>
  <si>
    <t>All provisionStockton-on-TeesQuality of education</t>
  </si>
  <si>
    <t>All provisionStoke-on-TrentQuality of education</t>
  </si>
  <si>
    <t>All provisionSuffolkQuality of education</t>
  </si>
  <si>
    <t>All provisionSunderlandQuality of education</t>
  </si>
  <si>
    <t>All provisionSurreyQuality of education</t>
  </si>
  <si>
    <t>All provisionSuttonQuality of education</t>
  </si>
  <si>
    <t>All provisionSwindonQuality of education</t>
  </si>
  <si>
    <t>All provisionTamesideQuality of education</t>
  </si>
  <si>
    <t>All provisionTelford and WrekinQuality of education</t>
  </si>
  <si>
    <t>All provisionThurrockQuality of education</t>
  </si>
  <si>
    <t>All provisionTorbayQuality of education</t>
  </si>
  <si>
    <t>All provisionTower HamletsQuality of education</t>
  </si>
  <si>
    <t>All provisionTraffordQuality of education</t>
  </si>
  <si>
    <t>All provisionWakefieldQuality of education</t>
  </si>
  <si>
    <t>All provisionWalsallQuality of education</t>
  </si>
  <si>
    <t>All provisionWaltham ForestQuality of education</t>
  </si>
  <si>
    <t>All provisionWandsworthQuality of education</t>
  </si>
  <si>
    <t>All provisionWarringtonQuality of education</t>
  </si>
  <si>
    <t>All provisionWarwickshireQuality of education</t>
  </si>
  <si>
    <t>All provisionWest BerkshireQuality of education</t>
  </si>
  <si>
    <t>All provisionWest NorthamptonshireQuality of education</t>
  </si>
  <si>
    <t>All provisionWest SussexQuality of education</t>
  </si>
  <si>
    <t>All provisionWestminsterQuality of education</t>
  </si>
  <si>
    <t>All provisionWestmorland and FurnessQuality of education</t>
  </si>
  <si>
    <t>All provisionWiganQuality of education</t>
  </si>
  <si>
    <t>All provisionWiltshireQuality of education</t>
  </si>
  <si>
    <t>All provisionWindsor and MaidenheadQuality of education</t>
  </si>
  <si>
    <t>All provisionWirralQuality of education</t>
  </si>
  <si>
    <t>All provisionWokinghamQuality of education</t>
  </si>
  <si>
    <t>All provisionWolverhamptonQuality of education</t>
  </si>
  <si>
    <t>All provisionWorcestershireQuality of education</t>
  </si>
  <si>
    <t>All provisionYorkQuality of education</t>
  </si>
  <si>
    <t>All provisionBarking and DagenhamQuality of teaching, learning and assessment</t>
  </si>
  <si>
    <t>All provisionBarnetQuality of teaching, learning and assessment</t>
  </si>
  <si>
    <t>All provisionBarnsleyQuality of teaching, learning and assessment</t>
  </si>
  <si>
    <t>All provisionBath and North East SomersetQuality of teaching, learning and assessment</t>
  </si>
  <si>
    <t>All provisionBedfordQuality of teaching, learning and assessment</t>
  </si>
  <si>
    <t>All provisionBexleyQuality of teaching, learning and assessment</t>
  </si>
  <si>
    <t>All provisionBirminghamQuality of teaching, learning and assessment</t>
  </si>
  <si>
    <t>All provisionBlackburn with DarwenQuality of teaching, learning and assessment</t>
  </si>
  <si>
    <t>All provisionBlackpoolQuality of teaching, learning and assessment</t>
  </si>
  <si>
    <t>All provisionBoltonQuality of teaching, learning and assessment</t>
  </si>
  <si>
    <t>All provisionBournemouth, Christchurch &amp; PooleQuality of teaching, learning and assessment</t>
  </si>
  <si>
    <t>All provisionBracknell ForestQuality of teaching, learning and assessment</t>
  </si>
  <si>
    <t>All provisionBradfordQuality of teaching, learning and assessment</t>
  </si>
  <si>
    <t>All provisionBrentQuality of teaching, learning and assessment</t>
  </si>
  <si>
    <t>All provisionBrighton and HoveQuality of teaching, learning and assessment</t>
  </si>
  <si>
    <t>All provisionBristolQuality of teaching, learning and assessment</t>
  </si>
  <si>
    <t>All provisionBromleyQuality of teaching, learning and assessment</t>
  </si>
  <si>
    <t>All provisionBuckinghamshireQuality of teaching, learning and assessment</t>
  </si>
  <si>
    <t>All provisionBuryQuality of teaching, learning and assessment</t>
  </si>
  <si>
    <t>All provisionCalderdaleQuality of teaching, learning and assessment</t>
  </si>
  <si>
    <t>All provisionCambridgeshireQuality of teaching, learning and assessment</t>
  </si>
  <si>
    <t>All provisionCamdenQuality of teaching, learning and assessment</t>
  </si>
  <si>
    <t>All provisionCentral BedfordshireQuality of teaching, learning and assessment</t>
  </si>
  <si>
    <t>All provisionCheshire EastQuality of teaching, learning and assessment</t>
  </si>
  <si>
    <t>Childcare on non-domestic premisesYorkQuality of education</t>
  </si>
  <si>
    <t>Childcare on non-domestic premisesYorkQuality of teaching, learning and assessment</t>
  </si>
  <si>
    <t>Childcare on non-domestic premisesYorkRequirements of the compulsory part of the childcare register</t>
  </si>
  <si>
    <t>Childcare on non-domestic premisesYorkRequirements of the voluntary part of the childcare register</t>
  </si>
  <si>
    <t>ChildminderBarking and DagenhamBehaviour and attitudes</t>
  </si>
  <si>
    <t>ChildminderBarking and DagenhamEffectiveness of leadership and Management</t>
  </si>
  <si>
    <t>ChildminderBarking and DagenhamOutcomes for children</t>
  </si>
  <si>
    <t>ChildminderBarking and DagenhamOverall effectiveness: The quality and standards of the provision</t>
  </si>
  <si>
    <t>ChildminderBarking and DagenhamPersonal development</t>
  </si>
  <si>
    <t>ChildminderBarking and DagenhamPersonal development, behaviour and welfare</t>
  </si>
  <si>
    <t>ChildminderBarking and DagenhamQuality of education</t>
  </si>
  <si>
    <t>ChildminderBarking and DagenhamQuality of teaching, learning and assessment</t>
  </si>
  <si>
    <t>ChildminderBarking and DagenhamRequirements of the compulsory part of the childcare register</t>
  </si>
  <si>
    <t>ChildminderBarking and DagenhamRequirements of the voluntary part of the childcare register</t>
  </si>
  <si>
    <t>ChildminderBarnetBehaviour and attitudes</t>
  </si>
  <si>
    <t>ChildminderBarnetEffectiveness of leadership and Management</t>
  </si>
  <si>
    <t>ChildminderBarnetOutcomes for children</t>
  </si>
  <si>
    <t>ChildminderBarnetOverall effectiveness: The quality and standards of the provision</t>
  </si>
  <si>
    <t>ChildminderBarnetPersonal development</t>
  </si>
  <si>
    <t>ChildminderBarnetPersonal development, behaviour and welfare</t>
  </si>
  <si>
    <t>ChildminderBarnetQuality of education</t>
  </si>
  <si>
    <t>ChildminderBarnetQuality of teaching, learning and assessment</t>
  </si>
  <si>
    <t>ChildminderBarnetRequirements of the compulsory part of the childcare register</t>
  </si>
  <si>
    <t>ChildminderBarnetRequirements of the voluntary part of the childcare register</t>
  </si>
  <si>
    <t>ChildminderBarnsleyBehaviour and attitudes</t>
  </si>
  <si>
    <t>ChildminderBarnsleyEffectiveness of leadership and Management</t>
  </si>
  <si>
    <t>ChildminderBarnsleyOutcomes for children</t>
  </si>
  <si>
    <t>ChildminderBarnsleyOverall effectiveness: The quality and standards of the provision</t>
  </si>
  <si>
    <t>ChildminderBarnsleyPersonal development</t>
  </si>
  <si>
    <t>ChildminderBarnsleyPersonal development, behaviour and welfare</t>
  </si>
  <si>
    <t>ChildminderBarnsleyQuality of education</t>
  </si>
  <si>
    <t>ChildminderBarnsleyQuality of teaching, learning and assessment</t>
  </si>
  <si>
    <t>ChildminderBarnsleyRequirements of the compulsory part of the childcare register</t>
  </si>
  <si>
    <t>ChildminderBarnsleyRequirements of the voluntary part of the childcare register</t>
  </si>
  <si>
    <t>ChildminderBath and North East SomersetBehaviour and attitudes</t>
  </si>
  <si>
    <t>ChildminderBath and North East SomersetEffectiveness of leadership and Management</t>
  </si>
  <si>
    <t>ChildminderBath and North East SomersetOutcomes for children</t>
  </si>
  <si>
    <t>ChildminderBath and North East SomersetOverall effectiveness: The quality and standards of the provision</t>
  </si>
  <si>
    <t>ChildminderBath and North East SomersetPersonal development</t>
  </si>
  <si>
    <t>ChildminderBath and North East SomersetPersonal development, behaviour and welfare</t>
  </si>
  <si>
    <t>ChildminderBath and North East SomersetQuality of education</t>
  </si>
  <si>
    <t>ChildminderBath and North East SomersetQuality of teaching, learning and assessment</t>
  </si>
  <si>
    <t>ChildminderBath and North East SomersetRequirements of the compulsory part of the childcare register</t>
  </si>
  <si>
    <t>ChildminderBath and North East SomersetRequirements of the voluntary part of the childcare register</t>
  </si>
  <si>
    <t>ChildminderBedfordBehaviour and attitudes</t>
  </si>
  <si>
    <t>ChildminderBedfordEffectiveness of leadership and Management</t>
  </si>
  <si>
    <t>ChildminderBedfordOutcomes for children</t>
  </si>
  <si>
    <t>ChildminderBedfordOverall effectiveness: The quality and standards of the provision</t>
  </si>
  <si>
    <t>ChildminderBedfordPersonal development</t>
  </si>
  <si>
    <t>ChildminderBedfordPersonal development, behaviour and welfare</t>
  </si>
  <si>
    <t>ChildminderBedfordQuality of education</t>
  </si>
  <si>
    <t>ChildminderBedfordQuality of teaching, learning and assessment</t>
  </si>
  <si>
    <t>ChildminderBedfordRequirements of the compulsory part of the childcare register</t>
  </si>
  <si>
    <t>ChildminderBedfordRequirements of the voluntary part of the childcare register</t>
  </si>
  <si>
    <t>ChildminderBexleyBehaviour and attitudes</t>
  </si>
  <si>
    <t>ChildminderBexleyEffectiveness of leadership and Management</t>
  </si>
  <si>
    <t>ChildminderBexleyOutcomes for children</t>
  </si>
  <si>
    <t>ChildminderBexleyOverall effectiveness: The quality and standards of the provision</t>
  </si>
  <si>
    <t>ChildminderBexleyPersonal development</t>
  </si>
  <si>
    <t>ChildminderBexleyPersonal development, behaviour and welfare</t>
  </si>
  <si>
    <t>ChildminderBexleyQuality of education</t>
  </si>
  <si>
    <t>ChildminderBexleyQuality of teaching, learning and assessment</t>
  </si>
  <si>
    <t>ChildminderBexleyRequirements of the compulsory part of the childcare register</t>
  </si>
  <si>
    <t>ChildminderBexleyRequirements of the voluntary part of the childcare register</t>
  </si>
  <si>
    <t>ChildminderBirminghamBehaviour and attitudes</t>
  </si>
  <si>
    <t>ChildminderBirminghamEffectiveness of leadership and Management</t>
  </si>
  <si>
    <t>ChildminderBirminghamOutcomes for children</t>
  </si>
  <si>
    <t>ChildminderBirminghamOverall effectiveness: The quality and standards of the provision</t>
  </si>
  <si>
    <t>ChildminderBirminghamPersonal development</t>
  </si>
  <si>
    <t>ChildminderBirminghamPersonal development, behaviour and welfare</t>
  </si>
  <si>
    <t>ChildminderBirminghamQuality of education</t>
  </si>
  <si>
    <t>ChildminderBirminghamQuality of teaching, learning and assessment</t>
  </si>
  <si>
    <t>ChildminderBirminghamRequirements of the compulsory part of the childcare register</t>
  </si>
  <si>
    <t>ChildminderBirminghamRequirements of the voluntary part of the childcare register</t>
  </si>
  <si>
    <t>ChildminderBlackburn with DarwenBehaviour and attitudes</t>
  </si>
  <si>
    <t>ChildminderBlackburn with DarwenEffectiveness of leadership and Management</t>
  </si>
  <si>
    <t>ChildminderBlackburn with DarwenOutcomes for children</t>
  </si>
  <si>
    <t>ChildminderBlackburn with DarwenOverall effectiveness: The quality and standards of the provision</t>
  </si>
  <si>
    <t>ChildminderBlackburn with DarwenPersonal development</t>
  </si>
  <si>
    <t>ChildminderBlackburn with DarwenPersonal development, behaviour and welfare</t>
  </si>
  <si>
    <t>ChildminderBlackburn with DarwenQuality of education</t>
  </si>
  <si>
    <t>ChildminderBlackburn with DarwenQuality of teaching, learning and assessment</t>
  </si>
  <si>
    <t>ChildminderBlackburn with DarwenRequirements of the compulsory part of the childcare register</t>
  </si>
  <si>
    <t>ChildminderBlackburn with DarwenRequirements of the voluntary part of the childcare register</t>
  </si>
  <si>
    <t>ChildminderBlackpoolBehaviour and attitudes</t>
  </si>
  <si>
    <t>ChildminderBlackpoolEffectiveness of leadership and Management</t>
  </si>
  <si>
    <t>ChildminderBlackpoolOutcomes for children</t>
  </si>
  <si>
    <t>ChildminderBlackpoolOverall effectiveness: The quality and standards of the provision</t>
  </si>
  <si>
    <t>ChildminderBlackpoolPersonal development</t>
  </si>
  <si>
    <t>ChildminderBlackpoolPersonal development, behaviour and welfare</t>
  </si>
  <si>
    <t>ChildminderBlackpoolQuality of education</t>
  </si>
  <si>
    <t>ChildminderBlackpoolQuality of teaching, learning and assessment</t>
  </si>
  <si>
    <t>ChildminderBlackpoolRequirements of the compulsory part of the childcare register</t>
  </si>
  <si>
    <t>ChildminderBlackpoolRequirements of the voluntary part of the childcare register</t>
  </si>
  <si>
    <t>ChildminderBoltonBehaviour and attitudes</t>
  </si>
  <si>
    <t>ChildminderBoltonEffectiveness of leadership and Management</t>
  </si>
  <si>
    <t>ChildminderBoltonOutcomes for children</t>
  </si>
  <si>
    <t>ChildminderBoltonOverall effectiveness: The quality and standards of the provision</t>
  </si>
  <si>
    <t>ChildminderBoltonPersonal development</t>
  </si>
  <si>
    <t>ChildminderBoltonPersonal development, behaviour and welfare</t>
  </si>
  <si>
    <t>ChildminderBoltonQuality of education</t>
  </si>
  <si>
    <t>ChildminderBoltonQuality of teaching, learning and assessment</t>
  </si>
  <si>
    <t>ChildminderBoltonRequirements of the compulsory part of the childcare register</t>
  </si>
  <si>
    <t>ChildminderBoltonRequirements of the voluntary part of the childcare register</t>
  </si>
  <si>
    <t>ChildminderBournemouth, Christchurch &amp; PooleBehaviour and attitudes</t>
  </si>
  <si>
    <t>ChildminderBournemouth, Christchurch &amp; PooleEffectiveness of leadership and Management</t>
  </si>
  <si>
    <t>ChildminderBournemouth, Christchurch &amp; PooleOutcomes for children</t>
  </si>
  <si>
    <t>ChildminderBournemouth, Christchurch &amp; PooleOverall effectiveness: The quality and standards of the provision</t>
  </si>
  <si>
    <t>ChildminderBournemouth, Christchurch &amp; PoolePersonal development</t>
  </si>
  <si>
    <t>ChildminderBournemouth, Christchurch &amp; PoolePersonal development, behaviour and welfare</t>
  </si>
  <si>
    <t>ChildminderBournemouth, Christchurch &amp; PooleQuality of education</t>
  </si>
  <si>
    <t>ChildminderBournemouth, Christchurch &amp; PooleQuality of teaching, learning and assessment</t>
  </si>
  <si>
    <t>ChildminderBournemouth, Christchurch &amp; PooleRequirements of the compulsory part of the childcare register</t>
  </si>
  <si>
    <t>ChildminderBournemouth, Christchurch &amp; PooleRequirements of the voluntary part of the childcare register</t>
  </si>
  <si>
    <t>ChildminderBracknell ForestBehaviour and attitudes</t>
  </si>
  <si>
    <t>ChildminderBracknell ForestEffectiveness of leadership and Management</t>
  </si>
  <si>
    <t>ChildminderBracknell ForestOutcomes for children</t>
  </si>
  <si>
    <t>ChildminderBracknell ForestOverall effectiveness: The quality and standards of the provision</t>
  </si>
  <si>
    <t>ChildminderBracknell ForestPersonal development</t>
  </si>
  <si>
    <t>ChildminderBracknell ForestPersonal development, behaviour and welfare</t>
  </si>
  <si>
    <t>ChildminderBracknell ForestQuality of education</t>
  </si>
  <si>
    <t>ChildminderBracknell ForestQuality of teaching, learning and assessment</t>
  </si>
  <si>
    <t>ChildminderBracknell ForestRequirements of the compulsory part of the childcare register</t>
  </si>
  <si>
    <t>ChildminderBracknell ForestRequirements of the voluntary part of the childcare register</t>
  </si>
  <si>
    <t>ChildminderBradfordBehaviour and attitudes</t>
  </si>
  <si>
    <t>ChildminderBradfordEffectiveness of leadership and Management</t>
  </si>
  <si>
    <t>ChildminderBradfordOutcomes for children</t>
  </si>
  <si>
    <t>ChildminderBradfordOverall effectiveness: The quality and standards of the provision</t>
  </si>
  <si>
    <t>ChildminderBradfordPersonal development</t>
  </si>
  <si>
    <t>ChildminderBradfordPersonal development, behaviour and welfare</t>
  </si>
  <si>
    <t>ChildminderBradfordQuality of education</t>
  </si>
  <si>
    <t>ChildminderBradfordQuality of teaching, learning and assessment</t>
  </si>
  <si>
    <t>ChildminderBradfordRequirements of the compulsory part of the childcare register</t>
  </si>
  <si>
    <t>ChildminderBradfordRequirements of the voluntary part of the childcare register</t>
  </si>
  <si>
    <t>ChildminderBrentBehaviour and attitudes</t>
  </si>
  <si>
    <t>ChildminderBrentEffectiveness of leadership and Management</t>
  </si>
  <si>
    <t>ChildminderBrentOutcomes for children</t>
  </si>
  <si>
    <t>ChildminderBrentOverall effectiveness: The quality and standards of the provision</t>
  </si>
  <si>
    <t>ChildminderBrentPersonal development</t>
  </si>
  <si>
    <t>ChildminderBrentPersonal development, behaviour and welfare</t>
  </si>
  <si>
    <t>ChildminderBrentQuality of education</t>
  </si>
  <si>
    <t>ChildminderBrentQuality of teaching, learning and assessment</t>
  </si>
  <si>
    <t>ChildminderBrentRequirements of the compulsory part of the childcare register</t>
  </si>
  <si>
    <t>ChildminderBrentRequirements of the voluntary part of the childcare register</t>
  </si>
  <si>
    <t>ChildminderBrighton and HoveBehaviour and attitudes</t>
  </si>
  <si>
    <t>ChildminderBrighton and HoveEffectiveness of leadership and Management</t>
  </si>
  <si>
    <t>ChildminderBrighton and HoveOutcomes for children</t>
  </si>
  <si>
    <t>ChildminderBrighton and HoveOverall effectiveness: The quality and standards of the provision</t>
  </si>
  <si>
    <t>ChildminderBrighton and HovePersonal development</t>
  </si>
  <si>
    <t>ChildminderBrighton and HovePersonal development, behaviour and welfare</t>
  </si>
  <si>
    <t>ChildminderBrighton and HoveQuality of education</t>
  </si>
  <si>
    <t>ChildminderBrighton and HoveQuality of teaching, learning and assessment</t>
  </si>
  <si>
    <t>ChildminderBrighton and HoveRequirements of the compulsory part of the childcare register</t>
  </si>
  <si>
    <t>ChildminderBrighton and HoveRequirements of the voluntary part of the childcare register</t>
  </si>
  <si>
    <t>ChildminderBristolBehaviour and attitudes</t>
  </si>
  <si>
    <t>ChildminderBristolEffectiveness of leadership and Management</t>
  </si>
  <si>
    <t>ChildminderBristolOutcomes for children</t>
  </si>
  <si>
    <t>ChildminderBristolOverall effectiveness: The quality and standards of the provision</t>
  </si>
  <si>
    <t>ChildminderBristolPersonal development</t>
  </si>
  <si>
    <t>ChildminderBristolPersonal development, behaviour and welfare</t>
  </si>
  <si>
    <t>ChildminderBristolQuality of education</t>
  </si>
  <si>
    <t>ChildminderBristolQuality of teaching, learning and assessment</t>
  </si>
  <si>
    <t>ChildminderBristolRequirements of the compulsory part of the childcare register</t>
  </si>
  <si>
    <t>ChildminderBristolRequirements of the voluntary part of the childcare register</t>
  </si>
  <si>
    <t>ChildminderBromleyBehaviour and attitudes</t>
  </si>
  <si>
    <t>ChildminderBromleyEffectiveness of leadership and Management</t>
  </si>
  <si>
    <t>ChildminderBromleyOutcomes for children</t>
  </si>
  <si>
    <t>ChildminderBromleyOverall effectiveness: The quality and standards of the provision</t>
  </si>
  <si>
    <t>ChildminderBromleyPersonal development</t>
  </si>
  <si>
    <t>ChildminderBromleyPersonal development, behaviour and welfare</t>
  </si>
  <si>
    <t>ChildminderBromleyQuality of education</t>
  </si>
  <si>
    <t>ChildminderBromleyQuality of teaching, learning and assessment</t>
  </si>
  <si>
    <t>ChildminderBromleyRequirements of the compulsory part of the childcare register</t>
  </si>
  <si>
    <t>ChildminderBromleyRequirements of the voluntary part of the childcare register</t>
  </si>
  <si>
    <t>ChildminderBuckinghamshireBehaviour and attitudes</t>
  </si>
  <si>
    <t>ChildminderBuckinghamshireEffectiveness of leadership and Management</t>
  </si>
  <si>
    <t>ChildminderBuckinghamshireOutcomes for children</t>
  </si>
  <si>
    <t>ChildminderBuckinghamshireOverall effectiveness: The quality and standards of the provision</t>
  </si>
  <si>
    <t>ChildminderBuckinghamshirePersonal development</t>
  </si>
  <si>
    <t>ChildminderBuckinghamshirePersonal development, behaviour and welfare</t>
  </si>
  <si>
    <t>ChildminderBuckinghamshireQuality of education</t>
  </si>
  <si>
    <t>ChildminderBuckinghamshireQuality of teaching, learning and assessment</t>
  </si>
  <si>
    <t>ChildminderBuckinghamshireRequirements of the compulsory part of the childcare register</t>
  </si>
  <si>
    <t>ChildminderBuckinghamshireRequirements of the voluntary part of the childcare register</t>
  </si>
  <si>
    <t>ChildminderBuryBehaviour and attitudes</t>
  </si>
  <si>
    <t>ChildminderBuryEffectiveness of leadership and Management</t>
  </si>
  <si>
    <t>ChildminderBuryOutcomes for children</t>
  </si>
  <si>
    <t>ChildminderBuryOverall effectiveness: The quality and standards of the provision</t>
  </si>
  <si>
    <t>ChildminderBuryPersonal development</t>
  </si>
  <si>
    <t>ChildminderBuryPersonal development, behaviour and welfare</t>
  </si>
  <si>
    <t>ChildminderBuryQuality of education</t>
  </si>
  <si>
    <t>ChildminderBuryQuality of teaching, learning and assessment</t>
  </si>
  <si>
    <t>ChildminderBuryRequirements of the compulsory part of the childcare register</t>
  </si>
  <si>
    <t>ChildminderBuryRequirements of the voluntary part of the childcare register</t>
  </si>
  <si>
    <t>ChildminderCalderdaleBehaviour and attitudes</t>
  </si>
  <si>
    <t>ChildminderCalderdaleEffectiveness of leadership and Management</t>
  </si>
  <si>
    <t>ChildminderCalderdaleOutcomes for children</t>
  </si>
  <si>
    <t>ChildminderCalderdaleOverall effectiveness: The quality and standards of the provision</t>
  </si>
  <si>
    <t>ChildminderCalderdalePersonal development</t>
  </si>
  <si>
    <t>ChildminderCalderdalePersonal development, behaviour and welfare</t>
  </si>
  <si>
    <t>ChildminderCalderdaleQuality of education</t>
  </si>
  <si>
    <t>ChildminderCalderdaleQuality of teaching, learning and assessment</t>
  </si>
  <si>
    <t>ChildminderCalderdaleRequirements of the compulsory part of the childcare register</t>
  </si>
  <si>
    <t>ChildminderCalderdaleRequirements of the voluntary part of the childcare register</t>
  </si>
  <si>
    <t>ChildminderCambridgeshireBehaviour and attitudes</t>
  </si>
  <si>
    <t>ChildminderCambridgeshireEffectiveness of leadership and Management</t>
  </si>
  <si>
    <t>ChildminderCambridgeshireOutcomes for children</t>
  </si>
  <si>
    <t>ChildminderCambridgeshireOverall effectiveness: The quality and standards of the provision</t>
  </si>
  <si>
    <t>ChildminderCambridgeshirePersonal development</t>
  </si>
  <si>
    <t>ChildminderCambridgeshirePersonal development, behaviour and welfare</t>
  </si>
  <si>
    <t>ChildminderCambridgeshireQuality of education</t>
  </si>
  <si>
    <t>ChildminderCambridgeshireQuality of teaching, learning and assessment</t>
  </si>
  <si>
    <t>ChildminderCambridgeshireRequirements of the compulsory part of the childcare register</t>
  </si>
  <si>
    <t>ChildminderCambridgeshireRequirements of the voluntary part of the childcare register</t>
  </si>
  <si>
    <t>ChildminderCamdenBehaviour and attitudes</t>
  </si>
  <si>
    <t>ChildminderCamdenEffectiveness of leadership and Management</t>
  </si>
  <si>
    <t>ChildminderCamdenOutcomes for children</t>
  </si>
  <si>
    <t>ChildminderCamdenOverall effectiveness: The quality and standards of the provision</t>
  </si>
  <si>
    <t>ChildminderCamdenPersonal development</t>
  </si>
  <si>
    <t>ChildminderCamdenPersonal development, behaviour and welfare</t>
  </si>
  <si>
    <t>ChildminderCamdenQuality of education</t>
  </si>
  <si>
    <t>ChildminderCamdenQuality of teaching, learning and assessment</t>
  </si>
  <si>
    <t>ChildminderCamdenRequirements of the compulsory part of the childcare register</t>
  </si>
  <si>
    <t>ChildminderCamdenRequirements of the voluntary part of the childcare register</t>
  </si>
  <si>
    <t>ChildminderCentral BedfordshireBehaviour and attitudes</t>
  </si>
  <si>
    <t>ChildminderCentral BedfordshireEffectiveness of leadership and Management</t>
  </si>
  <si>
    <t>ChildminderCentral BedfordshireOutcomes for children</t>
  </si>
  <si>
    <t>ChildminderCentral BedfordshireOverall effectiveness: The quality and standards of the provision</t>
  </si>
  <si>
    <t>ChildminderCentral BedfordshirePersonal development</t>
  </si>
  <si>
    <t>ChildminderCentral BedfordshirePersonal development, behaviour and welfare</t>
  </si>
  <si>
    <t>ChildminderCentral BedfordshireQuality of education</t>
  </si>
  <si>
    <t>ChildminderCentral BedfordshireQuality of teaching, learning and assessment</t>
  </si>
  <si>
    <t>ChildminderCentral BedfordshireRequirements of the compulsory part of the childcare register</t>
  </si>
  <si>
    <t>ChildminderCentral BedfordshireRequirements of the voluntary part of the childcare register</t>
  </si>
  <si>
    <t>ChildminderCheshire EastBehaviour and attitudes</t>
  </si>
  <si>
    <t>ChildminderCheshire EastEffectiveness of leadership and Management</t>
  </si>
  <si>
    <t>ChildminderCheshire EastOutcomes for children</t>
  </si>
  <si>
    <t>ChildminderCheshire EastOverall effectiveness: The quality and standards of the provision</t>
  </si>
  <si>
    <t>ChildminderCheshire EastPersonal development</t>
  </si>
  <si>
    <t>ChildminderCheshire EastPersonal development, behaviour and welfare</t>
  </si>
  <si>
    <t>ChildminderCheshire EastQuality of education</t>
  </si>
  <si>
    <t>ChildminderCheshire EastQuality of teaching, learning and assessment</t>
  </si>
  <si>
    <t>ChildminderCheshire EastRequirements of the compulsory part of the childcare register</t>
  </si>
  <si>
    <t>ChildminderCheshire EastRequirements of the voluntary part of the childcare register</t>
  </si>
  <si>
    <t>ChildminderCheshire West and ChesterBehaviour and attitudes</t>
  </si>
  <si>
    <t>ChildminderCheshire West and ChesterEffectiveness of leadership and Management</t>
  </si>
  <si>
    <t>ChildminderCheshire West and ChesterOutcomes for children</t>
  </si>
  <si>
    <t>ChildminderCheshire West and ChesterOverall effectiveness: The quality and standards of the provision</t>
  </si>
  <si>
    <t>ChildminderCheshire West and ChesterPersonal development</t>
  </si>
  <si>
    <t>ChildminderCheshire West and ChesterPersonal development, behaviour and welfare</t>
  </si>
  <si>
    <t>ChildminderCheshire West and ChesterQuality of education</t>
  </si>
  <si>
    <t>ChildminderCheshire West and ChesterQuality of teaching, learning and assessment</t>
  </si>
  <si>
    <t>ChildminderCheshire West and ChesterRequirements of the compulsory part of the childcare register</t>
  </si>
  <si>
    <t>ChildminderCheshire West and ChesterRequirements of the voluntary part of the childcare register</t>
  </si>
  <si>
    <t>ChildminderCornwallBehaviour and attitudes</t>
  </si>
  <si>
    <t>ChildminderCornwallEffectiveness of leadership and Management</t>
  </si>
  <si>
    <t>ChildminderCornwallOutcomes for children</t>
  </si>
  <si>
    <t>ChildminderCornwallOverall effectiveness: The quality and standards of the provision</t>
  </si>
  <si>
    <t>ChildminderCornwallPersonal development</t>
  </si>
  <si>
    <t>ChildminderCornwallPersonal development, behaviour and welfare</t>
  </si>
  <si>
    <t>ChildminderCornwallQuality of education</t>
  </si>
  <si>
    <t>ChildminderCornwallQuality of teaching, learning and assessment</t>
  </si>
  <si>
    <t>ChildminderCornwallRequirements of the compulsory part of the childcare register</t>
  </si>
  <si>
    <t>ChildminderCornwallRequirements of the voluntary part of the childcare register</t>
  </si>
  <si>
    <t>ChildminderCoventryBehaviour and attitudes</t>
  </si>
  <si>
    <t>ChildminderCoventryEffectiveness of leadership and Management</t>
  </si>
  <si>
    <t>ChildminderCoventryOutcomes for children</t>
  </si>
  <si>
    <t>ChildminderCoventryOverall effectiveness: The quality and standards of the provision</t>
  </si>
  <si>
    <t>ChildminderCoventryPersonal development</t>
  </si>
  <si>
    <t>ChildminderCoventryPersonal development, behaviour and welfare</t>
  </si>
  <si>
    <t>ChildminderCoventryQuality of education</t>
  </si>
  <si>
    <t>ChildminderCoventryQuality of teaching, learning and assessment</t>
  </si>
  <si>
    <t>ChildminderCoventryRequirements of the compulsory part of the childcare register</t>
  </si>
  <si>
    <t>ChildminderCoventryRequirements of the voluntary part of the childcare register</t>
  </si>
  <si>
    <t>ChildminderCroydonBehaviour and attitudes</t>
  </si>
  <si>
    <t>ChildminderCroydonEffectiveness of leadership and Management</t>
  </si>
  <si>
    <t>ChildminderCroydonOutcomes for children</t>
  </si>
  <si>
    <t>ChildminderCroydonOverall effectiveness: The quality and standards of the provision</t>
  </si>
  <si>
    <t>ChildminderCroydonPersonal development</t>
  </si>
  <si>
    <t>ChildminderCroydonPersonal development, behaviour and welfare</t>
  </si>
  <si>
    <t>ChildminderCroydonQuality of education</t>
  </si>
  <si>
    <t>ChildminderCroydonQuality of teaching, learning and assessment</t>
  </si>
  <si>
    <t>ChildminderCroydonRequirements of the compulsory part of the childcare register</t>
  </si>
  <si>
    <t>ChildminderCroydonRequirements of the voluntary part of the childcare register</t>
  </si>
  <si>
    <t>ChildminderCumberlandBehaviour and attitudes</t>
  </si>
  <si>
    <t>ChildminderCumberlandEffectiveness of leadership and Management</t>
  </si>
  <si>
    <t>ChildminderCumberlandOutcomes for children</t>
  </si>
  <si>
    <t>ChildminderCumberlandOverall effectiveness: The quality and standards of the provision</t>
  </si>
  <si>
    <t>ChildminderCumberlandPersonal development</t>
  </si>
  <si>
    <t>ChildminderCumberlandPersonal development, behaviour and welfare</t>
  </si>
  <si>
    <t>ChildminderCumberlandQuality of education</t>
  </si>
  <si>
    <t>ChildminderCumberlandQuality of teaching, learning and assessment</t>
  </si>
  <si>
    <t>ChildminderCumberlandRequirements of the compulsory part of the childcare register</t>
  </si>
  <si>
    <t>ChildminderCumberlandRequirements of the voluntary part of the childcare register</t>
  </si>
  <si>
    <t>ChildminderDarlingtonBehaviour and attitudes</t>
  </si>
  <si>
    <t>ChildminderDarlingtonEffectiveness of leadership and Management</t>
  </si>
  <si>
    <t>ChildminderDarlingtonOutcomes for children</t>
  </si>
  <si>
    <t>ChildminderDarlingtonOverall effectiveness: The quality and standards of the provision</t>
  </si>
  <si>
    <t>ChildminderDarlingtonPersonal development</t>
  </si>
  <si>
    <t>ChildminderDarlingtonPersonal development, behaviour and welfare</t>
  </si>
  <si>
    <t>ChildminderDarlingtonQuality of education</t>
  </si>
  <si>
    <t>ChildminderDarlingtonQuality of teaching, learning and assessment</t>
  </si>
  <si>
    <t>ChildminderDarlingtonRequirements of the compulsory part of the childcare register</t>
  </si>
  <si>
    <t>ChildminderDarlingtonRequirements of the voluntary part of the childcare register</t>
  </si>
  <si>
    <t>ChildminderDerbyBehaviour and attitudes</t>
  </si>
  <si>
    <t>ChildminderDerbyEffectiveness of leadership and Management</t>
  </si>
  <si>
    <t>ChildminderDerbyOutcomes for children</t>
  </si>
  <si>
    <t>ChildminderDerbyOverall effectiveness: The quality and standards of the provision</t>
  </si>
  <si>
    <t>ChildminderDerbyPersonal development</t>
  </si>
  <si>
    <t>ChildminderDerbyPersonal development, behaviour and welfare</t>
  </si>
  <si>
    <t>ChildminderDerbyQuality of education</t>
  </si>
  <si>
    <t>ChildminderDerbyQuality of teaching, learning and assessment</t>
  </si>
  <si>
    <t>ChildminderDerbyRequirements of the compulsory part of the childcare register</t>
  </si>
  <si>
    <t>ChildminderDerbyRequirements of the voluntary part of the childcare register</t>
  </si>
  <si>
    <t>ChildminderDerbyshireBehaviour and attitudes</t>
  </si>
  <si>
    <t>ChildminderDerbyshireEffectiveness of leadership and Management</t>
  </si>
  <si>
    <t>ChildminderDerbyshireOutcomes for children</t>
  </si>
  <si>
    <t>ChildminderDerbyshireOverall effectiveness: The quality and standards of the provision</t>
  </si>
  <si>
    <t>ChildminderDerbyshirePersonal development</t>
  </si>
  <si>
    <t>ChildminderDerbyshirePersonal development, behaviour and welfare</t>
  </si>
  <si>
    <t>ChildminderDerbyshireQuality of education</t>
  </si>
  <si>
    <t>ChildminderDerbyshireQuality of teaching, learning and assessment</t>
  </si>
  <si>
    <t>ChildminderDerbyshireRequirements of the compulsory part of the childcare register</t>
  </si>
  <si>
    <t>ChildminderDerbyshireRequirements of the voluntary part of the childcare register</t>
  </si>
  <si>
    <t>ChildminderDevonBehaviour and attitudes</t>
  </si>
  <si>
    <t>ChildminderDevonEffectiveness of leadership and Management</t>
  </si>
  <si>
    <t>ChildminderDevonOutcomes for children</t>
  </si>
  <si>
    <t>ChildminderDevonOverall effectiveness: The quality and standards of the provision</t>
  </si>
  <si>
    <t>ChildminderDevonPersonal development</t>
  </si>
  <si>
    <t>ChildminderDevonPersonal development, behaviour and welfare</t>
  </si>
  <si>
    <t>ChildminderDevonQuality of education</t>
  </si>
  <si>
    <t>ChildminderDevonQuality of teaching, learning and assessment</t>
  </si>
  <si>
    <t>ChildminderDevonRequirements of the compulsory part of the childcare register</t>
  </si>
  <si>
    <t>ChildminderDevonRequirements of the voluntary part of the childcare register</t>
  </si>
  <si>
    <t>ChildminderDoncasterBehaviour and attitudes</t>
  </si>
  <si>
    <t>ChildminderDoncasterEffectiveness of leadership and Management</t>
  </si>
  <si>
    <t>ChildminderDoncasterOutcomes for children</t>
  </si>
  <si>
    <t>ChildminderDoncasterOverall effectiveness: The quality and standards of the provision</t>
  </si>
  <si>
    <t>ChildminderDoncasterPersonal development</t>
  </si>
  <si>
    <t>ChildminderDoncasterPersonal development, behaviour and welfare</t>
  </si>
  <si>
    <t>ChildminderDoncasterQuality of education</t>
  </si>
  <si>
    <t>ChildminderDoncasterQuality of teaching, learning and assessment</t>
  </si>
  <si>
    <t>ChildminderDoncasterRequirements of the compulsory part of the childcare register</t>
  </si>
  <si>
    <t>ChildminderDoncasterRequirements of the voluntary part of the childcare register</t>
  </si>
  <si>
    <t>ChildminderDorsetBehaviour and attitudes</t>
  </si>
  <si>
    <t>ChildminderDorsetEffectiveness of leadership and Management</t>
  </si>
  <si>
    <t>ChildminderDorsetOutcomes for children</t>
  </si>
  <si>
    <t>ChildminderDorsetOverall effectiveness: The quality and standards of the provision</t>
  </si>
  <si>
    <t>ChildminderDorsetPersonal development</t>
  </si>
  <si>
    <t>ChildminderDorsetPersonal development, behaviour and welfare</t>
  </si>
  <si>
    <t>ChildminderDorsetQuality of education</t>
  </si>
  <si>
    <t>ChildminderDorsetQuality of teaching, learning and assessment</t>
  </si>
  <si>
    <t>ChildminderDorsetRequirements of the compulsory part of the childcare register</t>
  </si>
  <si>
    <t>ChildminderDorsetRequirements of the voluntary part of the childcare register</t>
  </si>
  <si>
    <t>ChildminderDudleyBehaviour and attitudes</t>
  </si>
  <si>
    <t>ChildminderDudleyEffectiveness of leadership and Management</t>
  </si>
  <si>
    <t>ChildminderDudleyOutcomes for children</t>
  </si>
  <si>
    <t>ChildminderDudleyOverall effectiveness: The quality and standards of the provision</t>
  </si>
  <si>
    <t>ChildminderDudleyPersonal development</t>
  </si>
  <si>
    <t>ChildminderDudleyPersonal development, behaviour and welfare</t>
  </si>
  <si>
    <t>ChildminderDudleyQuality of education</t>
  </si>
  <si>
    <t>ChildminderDudleyQuality of teaching, learning and assessment</t>
  </si>
  <si>
    <t>ChildminderDudleyRequirements of the compulsory part of the childcare register</t>
  </si>
  <si>
    <t>ChildminderDudleyRequirements of the voluntary part of the childcare register</t>
  </si>
  <si>
    <t>ChildminderDurhamBehaviour and attitudes</t>
  </si>
  <si>
    <t>ChildminderDurhamEffectiveness of leadership and Management</t>
  </si>
  <si>
    <t>ChildminderDurhamOutcomes for children</t>
  </si>
  <si>
    <t>ChildminderDurhamOverall effectiveness: The quality and standards of the provision</t>
  </si>
  <si>
    <t>ChildminderDurhamPersonal development</t>
  </si>
  <si>
    <t>ChildminderDurhamPersonal development, behaviour and welfare</t>
  </si>
  <si>
    <t>ChildminderDurhamQuality of education</t>
  </si>
  <si>
    <t>ChildminderDurhamQuality of teaching, learning and assessment</t>
  </si>
  <si>
    <t>ChildminderDurhamRequirements of the compulsory part of the childcare register</t>
  </si>
  <si>
    <t>ChildminderDurhamRequirements of the voluntary part of the childcare register</t>
  </si>
  <si>
    <t>ChildminderEalingBehaviour and attitudes</t>
  </si>
  <si>
    <t>ChildminderEalingEffectiveness of leadership and Management</t>
  </si>
  <si>
    <t>ChildminderEalingOutcomes for children</t>
  </si>
  <si>
    <t>ChildminderEalingOverall effectiveness: The quality and standards of the provision</t>
  </si>
  <si>
    <t>ChildminderEalingPersonal development</t>
  </si>
  <si>
    <t>ChildminderEalingPersonal development, behaviour and welfare</t>
  </si>
  <si>
    <t>ChildminderEalingQuality of education</t>
  </si>
  <si>
    <t>ChildminderEalingQuality of teaching, learning and assessment</t>
  </si>
  <si>
    <t>ChildminderEalingRequirements of the compulsory part of the childcare register</t>
  </si>
  <si>
    <t>ChildminderEalingRequirements of the voluntary part of the childcare register</t>
  </si>
  <si>
    <t>ChildminderEast Riding of YorkshireBehaviour and attitudes</t>
  </si>
  <si>
    <t>ChildminderEast Riding of YorkshireEffectiveness of leadership and Management</t>
  </si>
  <si>
    <t>ChildminderEast Riding of YorkshireOutcomes for children</t>
  </si>
  <si>
    <t>ChildminderEast Riding of YorkshireOverall effectiveness: The quality and standards of the provision</t>
  </si>
  <si>
    <t>ChildminderEast Riding of YorkshirePersonal development</t>
  </si>
  <si>
    <t>ChildminderEast Riding of YorkshirePersonal development, behaviour and welfare</t>
  </si>
  <si>
    <t>ChildminderEast Riding of YorkshireQuality of education</t>
  </si>
  <si>
    <t>ChildminderEast Riding of YorkshireQuality of teaching, learning and assessment</t>
  </si>
  <si>
    <t>ChildminderEast Riding of YorkshireRequirements of the compulsory part of the childcare register</t>
  </si>
  <si>
    <t>ChildminderEast Riding of YorkshireRequirements of the voluntary part of the childcare register</t>
  </si>
  <si>
    <t>ChildminderEast SussexBehaviour and attitudes</t>
  </si>
  <si>
    <t>ChildminderEast SussexEffectiveness of leadership and Management</t>
  </si>
  <si>
    <t>ChildminderEast SussexOutcomes for children</t>
  </si>
  <si>
    <t>ChildminderEast SussexOverall effectiveness: The quality and standards of the provision</t>
  </si>
  <si>
    <t>ChildminderEast SussexPersonal development</t>
  </si>
  <si>
    <t>ChildminderEast SussexPersonal development, behaviour and welfare</t>
  </si>
  <si>
    <t>ChildminderEast SussexQuality of education</t>
  </si>
  <si>
    <t>ChildminderEast SussexQuality of teaching, learning and assessment</t>
  </si>
  <si>
    <t>ChildminderEast SussexRequirements of the compulsory part of the childcare register</t>
  </si>
  <si>
    <t>ChildminderEast SussexRequirements of the voluntary part of the childcare register</t>
  </si>
  <si>
    <t>ChildminderEnfieldBehaviour and attitudes</t>
  </si>
  <si>
    <t>ChildminderEnfieldEffectiveness of leadership and Management</t>
  </si>
  <si>
    <t>ChildminderEnfieldOutcomes for children</t>
  </si>
  <si>
    <t>ChildminderEnfieldOverall effectiveness: The quality and standards of the provision</t>
  </si>
  <si>
    <t>ChildminderEnfieldPersonal development</t>
  </si>
  <si>
    <t>ChildminderEnfieldPersonal development, behaviour and welfare</t>
  </si>
  <si>
    <t>ChildminderEnfieldQuality of education</t>
  </si>
  <si>
    <t>ChildminderEnfieldQuality of teaching, learning and assessment</t>
  </si>
  <si>
    <t>ChildminderEnfieldRequirements of the compulsory part of the childcare register</t>
  </si>
  <si>
    <t>ChildminderEnfieldRequirements of the voluntary part of the childcare register</t>
  </si>
  <si>
    <t>ChildminderEssexBehaviour and attitudes</t>
  </si>
  <si>
    <t>ChildminderEssexEffectiveness of leadership and Management</t>
  </si>
  <si>
    <t>ChildminderEssexOutcomes for children</t>
  </si>
  <si>
    <t>ChildminderEssexOverall effectiveness: The quality and standards of the provision</t>
  </si>
  <si>
    <t>ChildminderEssexPersonal development</t>
  </si>
  <si>
    <t>ChildminderEssexPersonal development, behaviour and welfare</t>
  </si>
  <si>
    <t>ChildminderEssexQuality of education</t>
  </si>
  <si>
    <t>ChildminderEssexQuality of teaching, learning and assessment</t>
  </si>
  <si>
    <t>ChildminderEssexRequirements of the compulsory part of the childcare register</t>
  </si>
  <si>
    <t>ChildminderEssexRequirements of the voluntary part of the childcare register</t>
  </si>
  <si>
    <t>ChildminderGatesheadBehaviour and attitudes</t>
  </si>
  <si>
    <t>ChildminderGatesheadEffectiveness of leadership and Management</t>
  </si>
  <si>
    <t>ChildminderGatesheadOutcomes for children</t>
  </si>
  <si>
    <t>ChildminderGatesheadOverall effectiveness: The quality and standards of the provision</t>
  </si>
  <si>
    <t>ChildminderGatesheadPersonal development</t>
  </si>
  <si>
    <t>ChildminderGatesheadPersonal development, behaviour and welfare</t>
  </si>
  <si>
    <t>ChildminderGatesheadQuality of education</t>
  </si>
  <si>
    <t>ChildminderGatesheadQuality of teaching, learning and assessment</t>
  </si>
  <si>
    <t>ChildminderGatesheadRequirements of the compulsory part of the childcare register</t>
  </si>
  <si>
    <t>ChildminderGatesheadRequirements of the voluntary part of the childcare register</t>
  </si>
  <si>
    <t>ChildminderGloucestershireBehaviour and attitudes</t>
  </si>
  <si>
    <t>ChildminderGloucestershireEffectiveness of leadership and Management</t>
  </si>
  <si>
    <t>ChildminderGloucestershireOutcomes for children</t>
  </si>
  <si>
    <t>ChildminderGloucestershireOverall effectiveness: The quality and standards of the provision</t>
  </si>
  <si>
    <t>ChildminderGloucestershirePersonal development</t>
  </si>
  <si>
    <t>ChildminderGloucestershirePersonal development, behaviour and welfare</t>
  </si>
  <si>
    <t>ChildminderGloucestershireQuality of education</t>
  </si>
  <si>
    <t>ChildminderGloucestershireQuality of teaching, learning and assessment</t>
  </si>
  <si>
    <t>ChildminderGloucestershireRequirements of the compulsory part of the childcare register</t>
  </si>
  <si>
    <t>ChildminderGloucestershireRequirements of the voluntary part of the childcare register</t>
  </si>
  <si>
    <t>ChildminderGreenwichBehaviour and attitudes</t>
  </si>
  <si>
    <t>ChildminderGreenwichEffectiveness of leadership and Management</t>
  </si>
  <si>
    <t>ChildminderGreenwichOutcomes for children</t>
  </si>
  <si>
    <t>ChildminderGreenwichOverall effectiveness: The quality and standards of the provision</t>
  </si>
  <si>
    <t>ChildminderGreenwichPersonal development</t>
  </si>
  <si>
    <t>ChildminderGreenwichPersonal development, behaviour and welfare</t>
  </si>
  <si>
    <t>ChildminderGreenwichQuality of education</t>
  </si>
  <si>
    <t>ChildminderGreenwichQuality of teaching, learning and assessment</t>
  </si>
  <si>
    <t>ChildminderGreenwichRequirements of the compulsory part of the childcare register</t>
  </si>
  <si>
    <t>ChildminderGreenwichRequirements of the voluntary part of the childcare register</t>
  </si>
  <si>
    <t>ChildminderHackneyBehaviour and attitudes</t>
  </si>
  <si>
    <t>ChildminderHackneyEffectiveness of leadership and Management</t>
  </si>
  <si>
    <t>ChildminderHackneyOutcomes for children</t>
  </si>
  <si>
    <t>ChildminderHackneyOverall effectiveness: The quality and standards of the provision</t>
  </si>
  <si>
    <t>ChildminderHackneyPersonal development</t>
  </si>
  <si>
    <t>ChildminderHackneyPersonal development, behaviour and welfare</t>
  </si>
  <si>
    <t>ChildminderHackneyQuality of education</t>
  </si>
  <si>
    <t>ChildminderHackneyQuality of teaching, learning and assessment</t>
  </si>
  <si>
    <t>ChildminderHackneyRequirements of the compulsory part of the childcare register</t>
  </si>
  <si>
    <t>ChildminderHackneyRequirements of the voluntary part of the childcare register</t>
  </si>
  <si>
    <t>ChildminderHaltonBehaviour and attitudes</t>
  </si>
  <si>
    <t>ChildminderHaltonEffectiveness of leadership and Management</t>
  </si>
  <si>
    <t>ChildminderHaltonOutcomes for children</t>
  </si>
  <si>
    <t>ChildminderHaltonOverall effectiveness: The quality and standards of the provision</t>
  </si>
  <si>
    <t>ChildminderHaltonPersonal development</t>
  </si>
  <si>
    <t>ChildminderHaltonPersonal development, behaviour and welfare</t>
  </si>
  <si>
    <t>ChildminderHaltonQuality of education</t>
  </si>
  <si>
    <t>ChildminderHaltonQuality of teaching, learning and assessment</t>
  </si>
  <si>
    <t>ChildminderHaltonRequirements of the compulsory part of the childcare register</t>
  </si>
  <si>
    <t>ChildminderHaltonRequirements of the voluntary part of the childcare register</t>
  </si>
  <si>
    <t>ChildminderHammersmith and FulhamBehaviour and attitudes</t>
  </si>
  <si>
    <t>ChildminderHammersmith and FulhamEffectiveness of leadership and Management</t>
  </si>
  <si>
    <t>ChildminderHammersmith and FulhamOutcomes for children</t>
  </si>
  <si>
    <t>ChildminderHammersmith and FulhamOverall effectiveness: The quality and standards of the provision</t>
  </si>
  <si>
    <t>ChildminderHammersmith and FulhamPersonal development</t>
  </si>
  <si>
    <t>ChildminderHammersmith and FulhamPersonal development, behaviour and welfare</t>
  </si>
  <si>
    <t>ChildminderHammersmith and FulhamQuality of education</t>
  </si>
  <si>
    <t>ChildminderHammersmith and FulhamQuality of teaching, learning and assessment</t>
  </si>
  <si>
    <t>ChildminderHammersmith and FulhamRequirements of the compulsory part of the childcare register</t>
  </si>
  <si>
    <t>ChildminderHammersmith and FulhamRequirements of the voluntary part of the childcare register</t>
  </si>
  <si>
    <t>ChildminderHampshireBehaviour and attitudes</t>
  </si>
  <si>
    <t>ChildminderHampshireEffectiveness of leadership and Management</t>
  </si>
  <si>
    <t>ChildminderHampshireOutcomes for children</t>
  </si>
  <si>
    <t>ChildminderHampshireOverall effectiveness: The quality and standards of the provision</t>
  </si>
  <si>
    <t>ChildminderHampshirePersonal development</t>
  </si>
  <si>
    <t>ChildminderHampshirePersonal development, behaviour and welfare</t>
  </si>
  <si>
    <t>ChildminderHampshireQuality of education</t>
  </si>
  <si>
    <t>ChildminderHampshireQuality of teaching, learning and assessment</t>
  </si>
  <si>
    <t>ChildminderHampshireRequirements of the compulsory part of the childcare register</t>
  </si>
  <si>
    <t>ChildminderHampshireRequirements of the voluntary part of the childcare register</t>
  </si>
  <si>
    <t>ChildminderHaringeyBehaviour and attitudes</t>
  </si>
  <si>
    <t>ChildminderHaringeyEffectiveness of leadership and Management</t>
  </si>
  <si>
    <t>ChildminderHaringeyOutcomes for children</t>
  </si>
  <si>
    <t>ChildminderHaringeyOverall effectiveness: The quality and standards of the provision</t>
  </si>
  <si>
    <t>ChildminderHaringeyPersonal development</t>
  </si>
  <si>
    <t>ChildminderHaringeyPersonal development, behaviour and welfare</t>
  </si>
  <si>
    <t>ChildminderHaringeyQuality of education</t>
  </si>
  <si>
    <t>ChildminderHaringeyQuality of teaching, learning and assessment</t>
  </si>
  <si>
    <t>ChildminderHaringeyRequirements of the compulsory part of the childcare register</t>
  </si>
  <si>
    <t>ChildminderHaringeyRequirements of the voluntary part of the childcare register</t>
  </si>
  <si>
    <t>ChildminderHarrowBehaviour and attitudes</t>
  </si>
  <si>
    <t>ChildminderHarrowEffectiveness of leadership and Management</t>
  </si>
  <si>
    <t>ChildminderHarrowOutcomes for children</t>
  </si>
  <si>
    <t>ChildminderHarrowOverall effectiveness: The quality and standards of the provision</t>
  </si>
  <si>
    <t>ChildminderHarrowPersonal development</t>
  </si>
  <si>
    <t>ChildminderHarrowPersonal development, behaviour and welfare</t>
  </si>
  <si>
    <t>ChildminderHarrowQuality of education</t>
  </si>
  <si>
    <t>ChildminderHarrowQuality of teaching, learning and assessment</t>
  </si>
  <si>
    <t>ChildminderHarrowRequirements of the compulsory part of the childcare register</t>
  </si>
  <si>
    <t>ChildminderHarrowRequirements of the voluntary part of the childcare register</t>
  </si>
  <si>
    <t>ChildminderHartlepoolBehaviour and attitudes</t>
  </si>
  <si>
    <t>ChildminderHartlepoolEffectiveness of leadership and Management</t>
  </si>
  <si>
    <t>ChildminderHartlepoolOutcomes for children</t>
  </si>
  <si>
    <t>ChildminderHartlepoolOverall effectiveness: The quality and standards of the provision</t>
  </si>
  <si>
    <t>ChildminderHartlepoolPersonal development</t>
  </si>
  <si>
    <t>ChildminderHartlepoolPersonal development, behaviour and welfare</t>
  </si>
  <si>
    <t>ChildminderHartlepoolQuality of education</t>
  </si>
  <si>
    <t>ChildminderHartlepoolQuality of teaching, learning and assessment</t>
  </si>
  <si>
    <t>ChildminderHartlepoolRequirements of the compulsory part of the childcare register</t>
  </si>
  <si>
    <t>ChildminderHartlepoolRequirements of the voluntary part of the childcare register</t>
  </si>
  <si>
    <t>ChildminderHaveringBehaviour and attitudes</t>
  </si>
  <si>
    <t>ChildminderHaveringEffectiveness of leadership and Management</t>
  </si>
  <si>
    <t>ChildminderHaveringOutcomes for children</t>
  </si>
  <si>
    <t>ChildminderHaveringOverall effectiveness: The quality and standards of the provision</t>
  </si>
  <si>
    <t>ChildminderHaveringPersonal development</t>
  </si>
  <si>
    <t>ChildminderHaveringPersonal development, behaviour and welfare</t>
  </si>
  <si>
    <t>ChildminderHaveringQuality of education</t>
  </si>
  <si>
    <t>ChildminderHaveringQuality of teaching, learning and assessment</t>
  </si>
  <si>
    <t>ChildminderHaveringRequirements of the compulsory part of the childcare register</t>
  </si>
  <si>
    <t>ChildminderHaveringRequirements of the voluntary part of the childcare register</t>
  </si>
  <si>
    <t>ChildminderHerefordshireBehaviour and attitudes</t>
  </si>
  <si>
    <t>ChildminderHerefordshireEffectiveness of leadership and Management</t>
  </si>
  <si>
    <t>All provisionCheshire West and ChesterQuality of teaching, learning and assessment</t>
  </si>
  <si>
    <t>All provisionCity of LondonQuality of teaching, learning and assessment</t>
  </si>
  <si>
    <t>All provisionCornwallQuality of teaching, learning and assessment</t>
  </si>
  <si>
    <t>All provisionCoventryQuality of teaching, learning and assessment</t>
  </si>
  <si>
    <t>All provisionCroydonQuality of teaching, learning and assessment</t>
  </si>
  <si>
    <t>All provisionCumberlandQuality of teaching, learning and assessment</t>
  </si>
  <si>
    <t>All provisionDarlingtonQuality of teaching, learning and assessment</t>
  </si>
  <si>
    <t>All provisionDerbyQuality of teaching, learning and assessment</t>
  </si>
  <si>
    <t>All provisionDerbyshireQuality of teaching, learning and assessment</t>
  </si>
  <si>
    <t>All provisionDevonQuality of teaching, learning and assessment</t>
  </si>
  <si>
    <t>All provisionDoncasterQuality of teaching, learning and assessment</t>
  </si>
  <si>
    <t>All provisionDorsetQuality of teaching, learning and assessment</t>
  </si>
  <si>
    <t>All provisionDudleyQuality of teaching, learning and assessment</t>
  </si>
  <si>
    <t>All provisionDurhamQuality of teaching, learning and assessment</t>
  </si>
  <si>
    <t>All provisionEalingQuality of teaching, learning and assessment</t>
  </si>
  <si>
    <t>All provisionEast Riding of YorkshireQuality of teaching, learning and assessment</t>
  </si>
  <si>
    <t>All provisionEast SussexQuality of teaching, learning and assessment</t>
  </si>
  <si>
    <t>All provisionEnfieldQuality of teaching, learning and assessment</t>
  </si>
  <si>
    <t>All provisionEssexQuality of teaching, learning and assessment</t>
  </si>
  <si>
    <t>All provisionGatesheadQuality of teaching, learning and assessment</t>
  </si>
  <si>
    <t>All provisionGloucestershireQuality of teaching, learning and assessment</t>
  </si>
  <si>
    <t>All provisionGreenwichQuality of teaching, learning and assessment</t>
  </si>
  <si>
    <t>All provisionHackneyQuality of teaching, learning and assessment</t>
  </si>
  <si>
    <t>All provisionHaltonQuality of teaching, learning and assessment</t>
  </si>
  <si>
    <t>All provisionHammersmith and FulhamQuality of teaching, learning and assessment</t>
  </si>
  <si>
    <t>All provisionHampshireQuality of teaching, learning and assessment</t>
  </si>
  <si>
    <t>All provisionHaringeyQuality of teaching, learning and assessment</t>
  </si>
  <si>
    <t>All provisionHarrowQuality of teaching, learning and assessment</t>
  </si>
  <si>
    <t>All provisionHartlepoolQuality of teaching, learning and assessment</t>
  </si>
  <si>
    <t>All provisionHaveringQuality of teaching, learning and assessment</t>
  </si>
  <si>
    <t>All provisionHerefordshireQuality of teaching, learning and assessment</t>
  </si>
  <si>
    <t>All provisionHertfordshireQuality of teaching, learning and assessment</t>
  </si>
  <si>
    <t>All provisionHillingdonQuality of teaching, learning and assessment</t>
  </si>
  <si>
    <t>All provisionHounslowQuality of teaching, learning and assessment</t>
  </si>
  <si>
    <t>All provisionIsle of WightQuality of teaching, learning and assessment</t>
  </si>
  <si>
    <t>All provisionIsles of ScillyQuality of teaching, learning and assessment</t>
  </si>
  <si>
    <t>All provisionIslingtonQuality of teaching, learning and assessment</t>
  </si>
  <si>
    <t>All provisionKensington and ChelseaQuality of teaching, learning and assessment</t>
  </si>
  <si>
    <t>All provisionKentQuality of teaching, learning and assessment</t>
  </si>
  <si>
    <t>All provisionKingston upon HullQuality of teaching, learning and assessment</t>
  </si>
  <si>
    <t>All provisionKingston upon ThamesQuality of teaching, learning and assessment</t>
  </si>
  <si>
    <t>All provisionKirkleesQuality of teaching, learning and assessment</t>
  </si>
  <si>
    <t>All provisionKnowsleyQuality of teaching, learning and assessment</t>
  </si>
  <si>
    <t>All provisionLambethQuality of teaching, learning and assessment</t>
  </si>
  <si>
    <t>All provisionLancashireQuality of teaching, learning and assessment</t>
  </si>
  <si>
    <t>All provisionLeedsQuality of teaching, learning and assessment</t>
  </si>
  <si>
    <t>All provisionLeicesterQuality of teaching, learning and assessment</t>
  </si>
  <si>
    <t>All provisionLeicestershireQuality of teaching, learning and assessment</t>
  </si>
  <si>
    <t>All provisionLewishamQuality of teaching, learning and assessment</t>
  </si>
  <si>
    <t>All provisionLincolnshireQuality of teaching, learning and assessment</t>
  </si>
  <si>
    <t>All provisionLiverpoolQuality of teaching, learning and assessment</t>
  </si>
  <si>
    <t>All provisionLutonQuality of teaching, learning and assessment</t>
  </si>
  <si>
    <t>All provisionManchesterQuality of teaching, learning and assessment</t>
  </si>
  <si>
    <t>All provisionMedwayQuality of teaching, learning and assessment</t>
  </si>
  <si>
    <t>All provisionMertonQuality of teaching, learning and assessment</t>
  </si>
  <si>
    <t>All provisionMiddlesbroughQuality of teaching, learning and assessment</t>
  </si>
  <si>
    <t>All provisionMilton KeynesQuality of teaching, learning and assessment</t>
  </si>
  <si>
    <t>All provisionNewcastle upon TyneQuality of teaching, learning and assessment</t>
  </si>
  <si>
    <t>All provisionNewhamQuality of teaching, learning and assessment</t>
  </si>
  <si>
    <t>All provisionNorfolkQuality of teaching, learning and assessment</t>
  </si>
  <si>
    <t>All provisionNorth East LincolnshireQuality of teaching, learning and assessment</t>
  </si>
  <si>
    <t>All provisionNorth LincolnshireQuality of teaching, learning and assessment</t>
  </si>
  <si>
    <t>All provisionNorth NorthamptonshireQuality of teaching, learning and assessment</t>
  </si>
  <si>
    <t>All provisionNorth SomersetQuality of teaching, learning and assessment</t>
  </si>
  <si>
    <t>All provisionNorth TynesideQuality of teaching, learning and assessment</t>
  </si>
  <si>
    <t>All provisionNorth YorkshireQuality of teaching, learning and assessment</t>
  </si>
  <si>
    <t>All provisionNorthumberlandQuality of teaching, learning and assessment</t>
  </si>
  <si>
    <t>All provisionNot RecordedQuality of teaching, learning and assessment</t>
  </si>
  <si>
    <t>All provisionNottinghamQuality of teaching, learning and assessment</t>
  </si>
  <si>
    <t>All provisionNottinghamshireQuality of teaching, learning and assessment</t>
  </si>
  <si>
    <t>All provisionOldhamQuality of teaching, learning and assessment</t>
  </si>
  <si>
    <t>All provisionOxfordshireQuality of teaching, learning and assessment</t>
  </si>
  <si>
    <t>All provisionPeterboroughQuality of teaching, learning and assessment</t>
  </si>
  <si>
    <t>All provisionPlymouthQuality of teaching, learning and assessment</t>
  </si>
  <si>
    <t>All provisionPortsmouthQuality of teaching, learning and assessment</t>
  </si>
  <si>
    <t>All provisionReadingQuality of teaching, learning and assessment</t>
  </si>
  <si>
    <t>All provisionRedbridgeQuality of teaching, learning and assessment</t>
  </si>
  <si>
    <t>All provisionRedcar and ClevelandQuality of teaching, learning and assessment</t>
  </si>
  <si>
    <t>All provisionRichmond upon ThamesQuality of teaching, learning and assessment</t>
  </si>
  <si>
    <t>All provisionRochdaleQuality of teaching, learning and assessment</t>
  </si>
  <si>
    <t>All provisionRotherhamQuality of teaching, learning and assessment</t>
  </si>
  <si>
    <t>All provisionRutlandQuality of teaching, learning and assessment</t>
  </si>
  <si>
    <t>All provisionSalfordQuality of teaching, learning and assessment</t>
  </si>
  <si>
    <t>All provisionSandwellQuality of teaching, learning and assessment</t>
  </si>
  <si>
    <t>All provisionSeftonQuality of teaching, learning and assessment</t>
  </si>
  <si>
    <t>All provisionSheffieldQuality of teaching, learning and assessment</t>
  </si>
  <si>
    <t>All provisionShropshireQuality of teaching, learning and assessment</t>
  </si>
  <si>
    <t>All provisionSloughQuality of teaching, learning and assessment</t>
  </si>
  <si>
    <t>All provisionSolihullQuality of teaching, learning and assessment</t>
  </si>
  <si>
    <t>All provisionSomersetQuality of teaching, learning and assessment</t>
  </si>
  <si>
    <t>All provisionSouth GloucestershireQuality of teaching, learning and assessment</t>
  </si>
  <si>
    <t>All provisionSouth TynesideQuality of teaching, learning and assessment</t>
  </si>
  <si>
    <t>All provisionSouthamptonQuality of teaching, learning and assessment</t>
  </si>
  <si>
    <t>All provisionSouthend on SeaQuality of teaching, learning and assessment</t>
  </si>
  <si>
    <t>All provisionSouthwarkQuality of teaching, learning and assessment</t>
  </si>
  <si>
    <t>All provisionSt HelensQuality of teaching, learning and assessment</t>
  </si>
  <si>
    <t>All provisionStaffordshireQuality of teaching, learning and assessment</t>
  </si>
  <si>
    <t>All provisionStockportQuality of teaching, learning and assessment</t>
  </si>
  <si>
    <t>All provisionStockton-on-TeesQuality of teaching, learning and assessment</t>
  </si>
  <si>
    <t>All provisionStoke-on-TrentQuality of teaching, learning and assessment</t>
  </si>
  <si>
    <t>All provisionSuffolkQuality of teaching, learning and assessment</t>
  </si>
  <si>
    <t>All provisionSunderlandQuality of teaching, learning and assessment</t>
  </si>
  <si>
    <t>All provisionSurreyQuality of teaching, learning and assessment</t>
  </si>
  <si>
    <t>All provisionSuttonQuality of teaching, learning and assessment</t>
  </si>
  <si>
    <t>All provisionSwindonQuality of teaching, learning and assessment</t>
  </si>
  <si>
    <t>All provisionTamesideQuality of teaching, learning and assessment</t>
  </si>
  <si>
    <t>All provisionTelford and WrekinQuality of teaching, learning and assessment</t>
  </si>
  <si>
    <t>All provisionThurrockQuality of teaching, learning and assessment</t>
  </si>
  <si>
    <t>All provisionTorbayQuality of teaching, learning and assessment</t>
  </si>
  <si>
    <t>All provisionTower HamletsQuality of teaching, learning and assessment</t>
  </si>
  <si>
    <t>All provisionTraffordQuality of teaching, learning and assessment</t>
  </si>
  <si>
    <t>All provisionWakefieldQuality of teaching, learning and assessment</t>
  </si>
  <si>
    <t>All provisionWalsallQuality of teaching, learning and assessment</t>
  </si>
  <si>
    <t>All provisionWaltham ForestQuality of teaching, learning and assessment</t>
  </si>
  <si>
    <t>All provisionWandsworthQuality of teaching, learning and assessment</t>
  </si>
  <si>
    <t>All provisionWarringtonQuality of teaching, learning and assessment</t>
  </si>
  <si>
    <t>All provisionWarwickshireQuality of teaching, learning and assessment</t>
  </si>
  <si>
    <t>All provisionWest BerkshireQuality of teaching, learning and assessment</t>
  </si>
  <si>
    <t>All provisionWest NorthamptonshireQuality of teaching, learning and assessment</t>
  </si>
  <si>
    <t>All provisionWest SussexQuality of teaching, learning and assessment</t>
  </si>
  <si>
    <t>All provisionWestminsterQuality of teaching, learning and assessment</t>
  </si>
  <si>
    <t>All provisionWestmorland and FurnessQuality of teaching, learning and assessment</t>
  </si>
  <si>
    <t>All provisionWiganQuality of teaching, learning and assessment</t>
  </si>
  <si>
    <t>All provisionWiltshireQuality of teaching, learning and assessment</t>
  </si>
  <si>
    <t>All provisionWindsor and MaidenheadQuality of teaching, learning and assessment</t>
  </si>
  <si>
    <t>All provisionWirralQuality of teaching, learning and assessment</t>
  </si>
  <si>
    <t>All provisionWokinghamQuality of teaching, learning and assessment</t>
  </si>
  <si>
    <t>All provisionWolverhamptonQuality of teaching, learning and assessment</t>
  </si>
  <si>
    <t>All provisionWorcestershireQuality of teaching, learning and assessment</t>
  </si>
  <si>
    <t>All provisionYorkQuality of teaching, learning and assessment</t>
  </si>
  <si>
    <t>All provisionBarking and DagenhamRequirements of the compulsory part of the childcare register</t>
  </si>
  <si>
    <t>All provisionBarnetRequirements of the compulsory part of the childcare register</t>
  </si>
  <si>
    <t>All provisionBarnsleyRequirements of the compulsory part of the childcare register</t>
  </si>
  <si>
    <t>All provisionBath and North East SomersetRequirements of the compulsory part of the childcare register</t>
  </si>
  <si>
    <t>All provisionBedfordRequirements of the compulsory part of the childcare register</t>
  </si>
  <si>
    <t>All provisionBexleyRequirements of the compulsory part of the childcare register</t>
  </si>
  <si>
    <t>All provisionBirminghamRequirements of the compulsory part of the childcare register</t>
  </si>
  <si>
    <t>All provisionBlackburn with DarwenRequirements of the compulsory part of the childcare register</t>
  </si>
  <si>
    <t>All provisionBlackpoolRequirements of the compulsory part of the childcare register</t>
  </si>
  <si>
    <t>All provisionBoltonRequirements of the compulsory part of the childcare register</t>
  </si>
  <si>
    <t>All provisionBournemouth, Christchurch &amp; PooleRequirements of the compulsory part of the childcare register</t>
  </si>
  <si>
    <t>All provisionBracknell ForestRequirements of the compulsory part of the childcare register</t>
  </si>
  <si>
    <t>All provisionBradfordRequirements of the compulsory part of the childcare register</t>
  </si>
  <si>
    <t>All provisionBrentRequirements of the compulsory part of the childcare register</t>
  </si>
  <si>
    <t>All provisionBrighton and HoveRequirements of the compulsory part of the childcare register</t>
  </si>
  <si>
    <t>All provisionBristolRequirements of the compulsory part of the childcare register</t>
  </si>
  <si>
    <t>All provisionBromleyRequirements of the compulsory part of the childcare register</t>
  </si>
  <si>
    <t>All provisionBuckinghamshireRequirements of the compulsory part of the childcare register</t>
  </si>
  <si>
    <t>All provisionBuryRequirements of the compulsory part of the childcare register</t>
  </si>
  <si>
    <t>All provisionCalderdaleRequirements of the compulsory part of the childcare register</t>
  </si>
  <si>
    <t>All provisionCambridgeshireRequirements of the compulsory part of the childcare register</t>
  </si>
  <si>
    <t>All provisionCamdenRequirements of the compulsory part of the childcare register</t>
  </si>
  <si>
    <t>All provisionCentral BedfordshireRequirements of the compulsory part of the childcare register</t>
  </si>
  <si>
    <t>All provisionCheshire EastRequirements of the compulsory part of the childcare register</t>
  </si>
  <si>
    <t>All provisionCheshire West and ChesterRequirements of the compulsory part of the childcare register</t>
  </si>
  <si>
    <t>All provisionCity of LondonRequirements of the compulsory part of the childcare register</t>
  </si>
  <si>
    <t>All provisionCornwallRequirements of the compulsory part of the childcare register</t>
  </si>
  <si>
    <t>All provisionCoventryRequirements of the compulsory part of the childcare register</t>
  </si>
  <si>
    <t>All provisionCroydonRequirements of the compulsory part of the childcare register</t>
  </si>
  <si>
    <t>All provisionCumberlandRequirements of the compulsory part of the childcare register</t>
  </si>
  <si>
    <t>All provisionDarlingtonRequirements of the compulsory part of the childcare register</t>
  </si>
  <si>
    <t>All provisionDerbyRequirements of the compulsory part of the childcare register</t>
  </si>
  <si>
    <t>All provisionDerbyshireRequirements of the compulsory part of the childcare register</t>
  </si>
  <si>
    <t>All provisionDevonRequirements of the compulsory part of the childcare register</t>
  </si>
  <si>
    <t>All provisionDoncasterRequirements of the compulsory part of the childcare register</t>
  </si>
  <si>
    <t>All provisionDorsetRequirements of the compulsory part of the childcare register</t>
  </si>
  <si>
    <t>All provisionDudleyRequirements of the compulsory part of the childcare register</t>
  </si>
  <si>
    <t>All provisionDurhamRequirements of the compulsory part of the childcare register</t>
  </si>
  <si>
    <t>All provisionEalingRequirements of the compulsory part of the childcare register</t>
  </si>
  <si>
    <t>All provisionEast Riding of YorkshireRequirements of the compulsory part of the childcare register</t>
  </si>
  <si>
    <t>All provisionEast SussexRequirements of the compulsory part of the childcare register</t>
  </si>
  <si>
    <t>All provisionEnfieldRequirements of the compulsory part of the childcare register</t>
  </si>
  <si>
    <t>All provisionEssexRequirements of the compulsory part of the childcare register</t>
  </si>
  <si>
    <t>All provisionGatesheadRequirements of the compulsory part of the childcare register</t>
  </si>
  <si>
    <t>All provisionGloucestershireRequirements of the compulsory part of the childcare register</t>
  </si>
  <si>
    <t>All provisionGreenwichRequirements of the compulsory part of the childcare register</t>
  </si>
  <si>
    <t>All provisionHackneyRequirements of the compulsory part of the childcare register</t>
  </si>
  <si>
    <t>All provisionHaltonRequirements of the compulsory part of the childcare register</t>
  </si>
  <si>
    <t>All provisionHammersmith and FulhamRequirements of the compulsory part of the childcare register</t>
  </si>
  <si>
    <t>All provisionHampshireRequirements of the compulsory part of the childcare register</t>
  </si>
  <si>
    <t>All provisionHaringeyRequirements of the compulsory part of the childcare register</t>
  </si>
  <si>
    <t>All provisionHarrowRequirements of the compulsory part of the childcare register</t>
  </si>
  <si>
    <t>All provisionHartlepoolRequirements of the compulsory part of the childcare register</t>
  </si>
  <si>
    <t>All provisionHaveringRequirements of the compulsory part of the childcare register</t>
  </si>
  <si>
    <t>All provisionHerefordshireRequirements of the compulsory part of the childcare register</t>
  </si>
  <si>
    <t>All provisionHertfordshireRequirements of the compulsory part of the childcare register</t>
  </si>
  <si>
    <t>All provisionHillingdonRequirements of the compulsory part of the childcare register</t>
  </si>
  <si>
    <t>All provisionHounslowRequirements of the compulsory part of the childcare register</t>
  </si>
  <si>
    <t>All provisionIsle of WightRequirements of the compulsory part of the childcare register</t>
  </si>
  <si>
    <t>All provisionIsles of ScillyRequirements of the compulsory part of the childcare register</t>
  </si>
  <si>
    <t>All provisionIslingtonRequirements of the compulsory part of the childcare register</t>
  </si>
  <si>
    <t>All provisionKensington and ChelseaRequirements of the compulsory part of the childcare register</t>
  </si>
  <si>
    <t>All provisionKentRequirements of the compulsory part of the childcare register</t>
  </si>
  <si>
    <t>All provisionKingston upon HullRequirements of the compulsory part of the childcare register</t>
  </si>
  <si>
    <t>All provisionKingston upon ThamesRequirements of the compulsory part of the childcare register</t>
  </si>
  <si>
    <t>All provisionKirkleesRequirements of the compulsory part of the childcare register</t>
  </si>
  <si>
    <t>All provisionKnowsleyRequirements of the compulsory part of the childcare register</t>
  </si>
  <si>
    <t>All provisionLambethRequirements of the compulsory part of the childcare register</t>
  </si>
  <si>
    <t>All provisionLancashireRequirements of the compulsory part of the childcare register</t>
  </si>
  <si>
    <t>All provisionLeedsRequirements of the compulsory part of the childcare register</t>
  </si>
  <si>
    <t>All provisionLeicesterRequirements of the compulsory part of the childcare register</t>
  </si>
  <si>
    <t>All provisionLeicestershireRequirements of the compulsory part of the childcare register</t>
  </si>
  <si>
    <t>All provisionLewishamRequirements of the compulsory part of the childcare register</t>
  </si>
  <si>
    <t>All provisionLincolnshireRequirements of the compulsory part of the childcare register</t>
  </si>
  <si>
    <t>All provisionLiverpoolRequirements of the compulsory part of the childcare register</t>
  </si>
  <si>
    <t>All provisionLutonRequirements of the compulsory part of the childcare register</t>
  </si>
  <si>
    <t>All provisionManchesterRequirements of the compulsory part of the childcare register</t>
  </si>
  <si>
    <t>All provisionMedwayRequirements of the compulsory part of the childcare register</t>
  </si>
  <si>
    <t>All provisionMertonRequirements of the compulsory part of the childcare register</t>
  </si>
  <si>
    <t>All provisionMiddlesbroughRequirements of the compulsory part of the childcare register</t>
  </si>
  <si>
    <t>All provisionMilton KeynesRequirements of the compulsory part of the childcare register</t>
  </si>
  <si>
    <t>All provisionNewcastle upon TyneRequirements of the compulsory part of the childcare register</t>
  </si>
  <si>
    <t>All provisionNewhamRequirements of the compulsory part of the childcare register</t>
  </si>
  <si>
    <t>All provisionNorfolkRequirements of the compulsory part of the childcare register</t>
  </si>
  <si>
    <t>All provisionNorth East LincolnshireRequirements of the compulsory part of the childcare register</t>
  </si>
  <si>
    <t>All provisionNorth LincolnshireRequirements of the compulsory part of the childcare register</t>
  </si>
  <si>
    <t>All provisionNorth NorthamptonshireRequirements of the compulsory part of the childcare register</t>
  </si>
  <si>
    <t>All provisionNorth SomersetRequirements of the compulsory part of the childcare register</t>
  </si>
  <si>
    <t>All provisionNorth TynesideRequirements of the compulsory part of the childcare register</t>
  </si>
  <si>
    <t>All provisionNorth YorkshireRequirements of the compulsory part of the childcare register</t>
  </si>
  <si>
    <t>All provisionNorthumberlandRequirements of the compulsory part of the childcare register</t>
  </si>
  <si>
    <t>All provisionNot RecordedRequirements of the compulsory part of the childcare register</t>
  </si>
  <si>
    <t>All provisionNottinghamRequirements of the compulsory part of the childcare register</t>
  </si>
  <si>
    <t>All provisionNottinghamshireRequirements of the compulsory part of the childcare register</t>
  </si>
  <si>
    <t>All provisionOldhamRequirements of the compulsory part of the childcare register</t>
  </si>
  <si>
    <t>All provisionOxfordshireRequirements of the compulsory part of the childcare register</t>
  </si>
  <si>
    <t>All provisionPeterboroughRequirements of the compulsory part of the childcare register</t>
  </si>
  <si>
    <t>All provisionPlymouthRequirements of the compulsory part of the childcare register</t>
  </si>
  <si>
    <t>All provisionPortsmouthRequirements of the compulsory part of the childcare register</t>
  </si>
  <si>
    <t>All provisionReadingRequirements of the compulsory part of the childcare register</t>
  </si>
  <si>
    <t>All provisionRedbridgeRequirements of the compulsory part of the childcare register</t>
  </si>
  <si>
    <t>All provisionRedcar and ClevelandRequirements of the compulsory part of the childcare register</t>
  </si>
  <si>
    <t>All provisionRichmond upon ThamesRequirements of the compulsory part of the childcare register</t>
  </si>
  <si>
    <t>All provisionRochdaleRequirements of the compulsory part of the childcare register</t>
  </si>
  <si>
    <t>All provisionRotherhamRequirements of the compulsory part of the childcare register</t>
  </si>
  <si>
    <t>All provisionRutlandRequirements of the compulsory part of the childcare register</t>
  </si>
  <si>
    <t>All provisionSalfordRequirements of the compulsory part of the childcare register</t>
  </si>
  <si>
    <t>All provisionSandwellRequirements of the compulsory part of the childcare register</t>
  </si>
  <si>
    <t>All provisionSeftonRequirements of the compulsory part of the childcare register</t>
  </si>
  <si>
    <t>All provisionSheffieldRequirements of the compulsory part of the childcare register</t>
  </si>
  <si>
    <t>All provisionShropshireRequirements of the compulsory part of the childcare register</t>
  </si>
  <si>
    <t>All provisionSloughRequirements of the compulsory part of the childcare register</t>
  </si>
  <si>
    <t>All provisionSolihullRequirements of the compulsory part of the childcare register</t>
  </si>
  <si>
    <t>All provisionSomersetRequirements of the compulsory part of the childcare register</t>
  </si>
  <si>
    <t>All provisionSouth GloucestershireRequirements of the compulsory part of the childcare register</t>
  </si>
  <si>
    <t>All provisionSouth TynesideRequirements of the compulsory part of the childcare register</t>
  </si>
  <si>
    <t>All provisionSouthamptonRequirements of the compulsory part of the childcare register</t>
  </si>
  <si>
    <t>All provisionSouthend on SeaRequirements of the compulsory part of the childcare register</t>
  </si>
  <si>
    <t>All provisionSouthwarkRequirements of the compulsory part of the childcare register</t>
  </si>
  <si>
    <t>All provisionSt HelensRequirements of the compulsory part of the childcare register</t>
  </si>
  <si>
    <t>All provisionStaffordshireRequirements of the compulsory part of the childcare register</t>
  </si>
  <si>
    <t>All provisionStockportRequirements of the compulsory part of the childcare register</t>
  </si>
  <si>
    <t>All provisionStockton-on-TeesRequirements of the compulsory part of the childcare register</t>
  </si>
  <si>
    <t>All provisionStoke-on-TrentRequirements of the compulsory part of the childcare register</t>
  </si>
  <si>
    <t>All provisionSuffolkRequirements of the compulsory part of the childcare register</t>
  </si>
  <si>
    <t>All provisionSunderlandRequirements of the compulsory part of the childcare register</t>
  </si>
  <si>
    <t>All provisionSurreyRequirements of the compulsory part of the childcare register</t>
  </si>
  <si>
    <t>All provisionSuttonRequirements of the compulsory part of the childcare register</t>
  </si>
  <si>
    <t>All provisionSwindonRequirements of the compulsory part of the childcare register</t>
  </si>
  <si>
    <t>All provisionTamesideRequirements of the compulsory part of the childcare register</t>
  </si>
  <si>
    <t>All provisionTelford and WrekinRequirements of the compulsory part of the childcare register</t>
  </si>
  <si>
    <t>All provisionThurrockRequirements of the compulsory part of the childcare register</t>
  </si>
  <si>
    <t>All provisionTorbayRequirements of the compulsory part of the childcare register</t>
  </si>
  <si>
    <t>All provisionTower HamletsRequirements of the compulsory part of the childcare register</t>
  </si>
  <si>
    <t>All provisionTraffordRequirements of the compulsory part of the childcare register</t>
  </si>
  <si>
    <t>All provisionWakefieldRequirements of the compulsory part of the childcare register</t>
  </si>
  <si>
    <t>All provisionWalsallRequirements of the compulsory part of the childcare register</t>
  </si>
  <si>
    <t>All provisionWaltham ForestRequirements of the compulsory part of the childcare register</t>
  </si>
  <si>
    <t>All provisionWandsworthRequirements of the compulsory part of the childcare register</t>
  </si>
  <si>
    <t>All provisionWarringtonRequirements of the compulsory part of the childcare register</t>
  </si>
  <si>
    <t>All provisionWarwickshireRequirements of the compulsory part of the childcare register</t>
  </si>
  <si>
    <t>All provisionWest BerkshireRequirements of the compulsory part of the childcare register</t>
  </si>
  <si>
    <t>All provisionWest NorthamptonshireRequirements of the compulsory part of the childcare register</t>
  </si>
  <si>
    <t>All provisionWest SussexRequirements of the compulsory part of the childcare register</t>
  </si>
  <si>
    <t>All provisionWestminsterRequirements of the compulsory part of the childcare register</t>
  </si>
  <si>
    <t>All provisionWestmorland and FurnessRequirements of the compulsory part of the childcare register</t>
  </si>
  <si>
    <t>All provisionWiganRequirements of the compulsory part of the childcare register</t>
  </si>
  <si>
    <t>All provisionWiltshireRequirements of the compulsory part of the childcare register</t>
  </si>
  <si>
    <t>All provisionWindsor and MaidenheadRequirements of the compulsory part of the childcare register</t>
  </si>
  <si>
    <t>All provisionWirralRequirements of the compulsory part of the childcare register</t>
  </si>
  <si>
    <t>All provisionWokinghamRequirements of the compulsory part of the childcare register</t>
  </si>
  <si>
    <t>All provisionWolverhamptonRequirements of the compulsory part of the childcare register</t>
  </si>
  <si>
    <t>All provisionWorcestershireRequirements of the compulsory part of the childcare register</t>
  </si>
  <si>
    <t>All provisionYorkRequirements of the compulsory part of the childcare register</t>
  </si>
  <si>
    <t>All provisionBarking and DagenhamRequirements of the voluntary part of the childcare register</t>
  </si>
  <si>
    <t>All provisionBarnetRequirements of the voluntary part of the childcare register</t>
  </si>
  <si>
    <t>All provisionBarnsleyRequirements of the voluntary part of the childcare register</t>
  </si>
  <si>
    <t>All provisionBath and North East SomersetRequirements of the voluntary part of the childcare register</t>
  </si>
  <si>
    <t>All provisionBedfordRequirements of the voluntary part of the childcare register</t>
  </si>
  <si>
    <t>All provisionBexleyRequirements of the voluntary part of the childcare register</t>
  </si>
  <si>
    <t>All provisionBirminghamRequirements of the voluntary part of the childcare register</t>
  </si>
  <si>
    <t>All provisionBlackburn with DarwenRequirements of the voluntary part of the childcare register</t>
  </si>
  <si>
    <t>All provisionBlackpoolRequirements of the voluntary part of the childcare register</t>
  </si>
  <si>
    <t>All provisionBoltonRequirements of the voluntary part of the childcare register</t>
  </si>
  <si>
    <t>All provisionBournemouth, Christchurch &amp; PooleRequirements of the voluntary part of the childcare register</t>
  </si>
  <si>
    <t>All provisionBracknell ForestRequirements of the voluntary part of the childcare register</t>
  </si>
  <si>
    <t>All provisionBradfordRequirements of the voluntary part of the childcare register</t>
  </si>
  <si>
    <t>All provisionBrentRequirements of the voluntary part of the childcare register</t>
  </si>
  <si>
    <t>All provisionBrighton and HoveRequirements of the voluntary part of the childcare register</t>
  </si>
  <si>
    <t>All provisionBristolRequirements of the voluntary part of the childcare register</t>
  </si>
  <si>
    <t>All provisionBromleyRequirements of the voluntary part of the childcare register</t>
  </si>
  <si>
    <t>All provisionBuckinghamshireRequirements of the voluntary part of the childcare register</t>
  </si>
  <si>
    <t>All provisionBuryRequirements of the voluntary part of the childcare register</t>
  </si>
  <si>
    <t>All provisionCalderdaleRequirements of the voluntary part of the childcare register</t>
  </si>
  <si>
    <t>All provisionCambridgeshireRequirements of the voluntary part of the childcare register</t>
  </si>
  <si>
    <t>All provisionCamdenRequirements of the voluntary part of the childcare register</t>
  </si>
  <si>
    <t>All provisionCentral BedfordshireRequirements of the voluntary part of the childcare register</t>
  </si>
  <si>
    <t>All provisionCheshire EastRequirements of the voluntary part of the childcare register</t>
  </si>
  <si>
    <t>All provisionCheshire West and ChesterRequirements of the voluntary part of the childcare register</t>
  </si>
  <si>
    <t>All provisionCity of LondonRequirements of the voluntary part of the childcare register</t>
  </si>
  <si>
    <t>All provisionCornwallRequirements of the voluntary part of the childcare register</t>
  </si>
  <si>
    <t>All provisionCoventryRequirements of the voluntary part of the childcare register</t>
  </si>
  <si>
    <t>All provisionCroydonRequirements of the voluntary part of the childcare register</t>
  </si>
  <si>
    <t>All provisionCumberlandRequirements of the voluntary part of the childcare register</t>
  </si>
  <si>
    <t>All provisionDarlingtonRequirements of the voluntary part of the childcare register</t>
  </si>
  <si>
    <t>All provisionDerbyRequirements of the voluntary part of the childcare register</t>
  </si>
  <si>
    <t>All provisionDerbyshireRequirements of the voluntary part of the childcare register</t>
  </si>
  <si>
    <t>All provisionDevonRequirements of the voluntary part of the childcare register</t>
  </si>
  <si>
    <t>All provisionDoncasterRequirements of the voluntary part of the childcare register</t>
  </si>
  <si>
    <t>All provisionDorsetRequirements of the voluntary part of the childcare register</t>
  </si>
  <si>
    <t>All provisionDudleyRequirements of the voluntary part of the childcare register</t>
  </si>
  <si>
    <t>All provisionDurhamRequirements of the voluntary part of the childcare register</t>
  </si>
  <si>
    <t>All provisionEalingRequirements of the voluntary part of the childcare register</t>
  </si>
  <si>
    <t>All provisionEast Riding of YorkshireRequirements of the voluntary part of the childcare register</t>
  </si>
  <si>
    <t>All provisionEast SussexRequirements of the voluntary part of the childcare register</t>
  </si>
  <si>
    <t>All provisionEnfieldRequirements of the voluntary part of the childcare register</t>
  </si>
  <si>
    <t>All provisionEssexRequirements of the voluntary part of the childcare register</t>
  </si>
  <si>
    <t>All provisionGatesheadRequirements of the voluntary part of the childcare register</t>
  </si>
  <si>
    <t>All provisionGloucestershireRequirements of the voluntary part of the childcare register</t>
  </si>
  <si>
    <t>All provisionGreenwichRequirements of the voluntary part of the childcare register</t>
  </si>
  <si>
    <t>All provisionHackneyRequirements of the voluntary part of the childcare register</t>
  </si>
  <si>
    <t>All provisionHaltonRequirements of the voluntary part of the childcare register</t>
  </si>
  <si>
    <t>All provisionHammersmith and FulhamRequirements of the voluntary part of the childcare register</t>
  </si>
  <si>
    <t>All provisionHampshireRequirements of the voluntary part of the childcare register</t>
  </si>
  <si>
    <t>All provisionHaringeyRequirements of the voluntary part of the childcare register</t>
  </si>
  <si>
    <t>All provisionHarrowRequirements of the voluntary part of the childcare register</t>
  </si>
  <si>
    <t>All provisionHartlepoolRequirements of the voluntary part of the childcare register</t>
  </si>
  <si>
    <t>All provisionHaveringRequirements of the voluntary part of the childcare register</t>
  </si>
  <si>
    <t>All provisionHerefordshireRequirements of the voluntary part of the childcare register</t>
  </si>
  <si>
    <t>All provisionHertfordshireRequirements of the voluntary part of the childcare register</t>
  </si>
  <si>
    <t>All provisionHillingdonRequirements of the voluntary part of the childcare register</t>
  </si>
  <si>
    <t>All provisionHounslowRequirements of the voluntary part of the childcare register</t>
  </si>
  <si>
    <t>All provisionIsle of WightRequirements of the voluntary part of the childcare register</t>
  </si>
  <si>
    <t>All provisionIsles of ScillyRequirements of the voluntary part of the childcare register</t>
  </si>
  <si>
    <t>All provisionIslingtonRequirements of the voluntary part of the childcare register</t>
  </si>
  <si>
    <t>All provisionKensington and ChelseaRequirements of the voluntary part of the childcare register</t>
  </si>
  <si>
    <t>All provisionKentRequirements of the voluntary part of the childcare register</t>
  </si>
  <si>
    <t>All provisionKingston upon HullRequirements of the voluntary part of the childcare register</t>
  </si>
  <si>
    <t>All provisionKingston upon ThamesRequirements of the voluntary part of the childcare register</t>
  </si>
  <si>
    <t>All provisionKirkleesRequirements of the voluntary part of the childcare register</t>
  </si>
  <si>
    <t>All provisionKnowsleyRequirements of the voluntary part of the childcare register</t>
  </si>
  <si>
    <t>All provisionLambethRequirements of the voluntary part of the childcare register</t>
  </si>
  <si>
    <t>All provisionLancashireRequirements of the voluntary part of the childcare register</t>
  </si>
  <si>
    <t>All provisionLeedsRequirements of the voluntary part of the childcare register</t>
  </si>
  <si>
    <t>All provisionLeicesterRequirements of the voluntary part of the childcare register</t>
  </si>
  <si>
    <t>All provisionLeicestershireRequirements of the voluntary part of the childcare register</t>
  </si>
  <si>
    <t>All provisionLewishamRequirements of the voluntary part of the childcare register</t>
  </si>
  <si>
    <t>All provisionLincolnshireRequirements of the voluntary part of the childcare register</t>
  </si>
  <si>
    <t>All provisionLiverpoolRequirements of the voluntary part of the childcare register</t>
  </si>
  <si>
    <t>All provisionLutonRequirements of the voluntary part of the childcare register</t>
  </si>
  <si>
    <t>All provisionManchesterRequirements of the voluntary part of the childcare register</t>
  </si>
  <si>
    <t>All provisionMedwayRequirements of the voluntary part of the childcare register</t>
  </si>
  <si>
    <t>All provisionMertonRequirements of the voluntary part of the childcare register</t>
  </si>
  <si>
    <t>All provisionMiddlesbroughRequirements of the voluntary part of the childcare register</t>
  </si>
  <si>
    <t>All provisionMilton KeynesRequirements of the voluntary part of the childcare register</t>
  </si>
  <si>
    <t>All provisionNewcastle upon TyneRequirements of the voluntary part of the childcare register</t>
  </si>
  <si>
    <t>All provisionNewhamRequirements of the voluntary part of the childcare register</t>
  </si>
  <si>
    <t>All provisionNorfolkRequirements of the voluntary part of the childcare register</t>
  </si>
  <si>
    <t>All provisionNorth East LincolnshireRequirements of the voluntary part of the childcare register</t>
  </si>
  <si>
    <t>All provisionNorth LincolnshireRequirements of the voluntary part of the childcare register</t>
  </si>
  <si>
    <t>All provisionNorth NorthamptonshireRequirements of the voluntary part of the childcare register</t>
  </si>
  <si>
    <t>All provisionNorth SomersetRequirements of the voluntary part of the childcare register</t>
  </si>
  <si>
    <t>All provisionNorth TynesideRequirements of the voluntary part of the childcare register</t>
  </si>
  <si>
    <t>All provisionNorth YorkshireRequirements of the voluntary part of the childcare register</t>
  </si>
  <si>
    <t>All provisionNorthumberlandRequirements of the voluntary part of the childcare register</t>
  </si>
  <si>
    <t>All provisionNot RecordedRequirements of the voluntary part of the childcare register</t>
  </si>
  <si>
    <t>All provisionNottinghamRequirements of the voluntary part of the childcare register</t>
  </si>
  <si>
    <t>All provisionNottinghamshireRequirements of the voluntary part of the childcare register</t>
  </si>
  <si>
    <t>All provisionOldhamRequirements of the voluntary part of the childcare register</t>
  </si>
  <si>
    <t>All provisionOxfordshireRequirements of the voluntary part of the childcare register</t>
  </si>
  <si>
    <t>All provisionPeterboroughRequirements of the voluntary part of the childcare register</t>
  </si>
  <si>
    <t>All provisionPlymouthRequirements of the voluntary part of the childcare register</t>
  </si>
  <si>
    <t>All provisionPortsmouthRequirements of the voluntary part of the childcare register</t>
  </si>
  <si>
    <t>All provisionReadingRequirements of the voluntary part of the childcare register</t>
  </si>
  <si>
    <t>All provisionRedbridgeRequirements of the voluntary part of the childcare register</t>
  </si>
  <si>
    <t>All provisionRedcar and ClevelandRequirements of the voluntary part of the childcare register</t>
  </si>
  <si>
    <t>All provisionRichmond upon ThamesRequirements of the voluntary part of the childcare register</t>
  </si>
  <si>
    <t>All provisionRochdaleRequirements of the voluntary part of the childcare register</t>
  </si>
  <si>
    <t>All provisionRotherhamRequirements of the voluntary part of the childcare register</t>
  </si>
  <si>
    <t>All provisionRutlandRequirements of the voluntary part of the childcare register</t>
  </si>
  <si>
    <t>All provisionSalfordRequirements of the voluntary part of the childcare register</t>
  </si>
  <si>
    <t>All provisionSandwellRequirements of the voluntary part of the childcare register</t>
  </si>
  <si>
    <t>All provisionSeftonRequirements of the voluntary part of the childcare register</t>
  </si>
  <si>
    <t>All provisionSheffieldRequirements of the voluntary part of the childcare register</t>
  </si>
  <si>
    <t>All provisionShropshireRequirements of the voluntary part of the childcare register</t>
  </si>
  <si>
    <t>All provisionSloughRequirements of the voluntary part of the childcare register</t>
  </si>
  <si>
    <t>All provisionSolihullRequirements of the voluntary part of the childcare register</t>
  </si>
  <si>
    <t>All provisionSomersetRequirements of the voluntary part of the childcare register</t>
  </si>
  <si>
    <t>All provisionSouth GloucestershireRequirements of the voluntary part of the childcare register</t>
  </si>
  <si>
    <t>All provisionSouth TynesideRequirements of the voluntary part of the childcare register</t>
  </si>
  <si>
    <t>All provisionSouthamptonRequirements of the voluntary part of the childcare register</t>
  </si>
  <si>
    <t>All provisionSouthend on SeaRequirements of the voluntary part of the childcare register</t>
  </si>
  <si>
    <t>All provisionSouthwarkRequirements of the voluntary part of the childcare register</t>
  </si>
  <si>
    <t>All provisionSt HelensRequirements of the voluntary part of the childcare register</t>
  </si>
  <si>
    <t>All provisionStaffordshireRequirements of the voluntary part of the childcare register</t>
  </si>
  <si>
    <t>All provisionStockportRequirements of the voluntary part of the childcare register</t>
  </si>
  <si>
    <t>All provisionStockton-on-TeesRequirements of the voluntary part of the childcare register</t>
  </si>
  <si>
    <t>All provisionStoke-on-TrentRequirements of the voluntary part of the childcare register</t>
  </si>
  <si>
    <t>All provisionSuffolkRequirements of the voluntary part of the childcare register</t>
  </si>
  <si>
    <t>All provisionSunderlandRequirements of the voluntary part of the childcare register</t>
  </si>
  <si>
    <t>All provisionSurreyRequirements of the voluntary part of the childcare register</t>
  </si>
  <si>
    <t>All provisionSuttonRequirements of the voluntary part of the childcare register</t>
  </si>
  <si>
    <t>All provisionSwindonRequirements of the voluntary part of the childcare register</t>
  </si>
  <si>
    <t>All provisionTamesideRequirements of the voluntary part of the childcare register</t>
  </si>
  <si>
    <t>All provisionTelford and WrekinRequirements of the voluntary part of the childcare register</t>
  </si>
  <si>
    <t>All provisionThurrockRequirements of the voluntary part of the childcare register</t>
  </si>
  <si>
    <t>All provisionTorbayRequirements of the voluntary part of the childcare register</t>
  </si>
  <si>
    <t>All provisionTower HamletsRequirements of the voluntary part of the childcare register</t>
  </si>
  <si>
    <t>All provisionTraffordRequirements of the voluntary part of the childcare register</t>
  </si>
  <si>
    <t>All provisionWakefieldRequirements of the voluntary part of the childcare register</t>
  </si>
  <si>
    <t>All provisionWalsallRequirements of the voluntary part of the childcare register</t>
  </si>
  <si>
    <t>All provisionWaltham ForestRequirements of the voluntary part of the childcare register</t>
  </si>
  <si>
    <t>All provisionWandsworthRequirements of the voluntary part of the childcare register</t>
  </si>
  <si>
    <t>All provisionWarringtonRequirements of the voluntary part of the childcare register</t>
  </si>
  <si>
    <t>All provisionWarwickshireRequirements of the voluntary part of the childcare register</t>
  </si>
  <si>
    <t>All provisionWest BerkshireRequirements of the voluntary part of the childcare register</t>
  </si>
  <si>
    <t>All provisionWest NorthamptonshireRequirements of the voluntary part of the childcare register</t>
  </si>
  <si>
    <t>All provisionWest SussexRequirements of the voluntary part of the childcare register</t>
  </si>
  <si>
    <t>All provisionWestminsterRequirements of the voluntary part of the childcare register</t>
  </si>
  <si>
    <t>All provisionWestmorland and FurnessRequirements of the voluntary part of the childcare register</t>
  </si>
  <si>
    <t>All provisionWiganRequirements of the voluntary part of the childcare register</t>
  </si>
  <si>
    <t>All provisionWiltshireRequirements of the voluntary part of the childcare register</t>
  </si>
  <si>
    <t>All provisionWindsor and MaidenheadRequirements of the voluntary part of the childcare register</t>
  </si>
  <si>
    <t>All provisionWirralRequirements of the voluntary part of the childcare register</t>
  </si>
  <si>
    <t>All provisionWokinghamRequirements of the voluntary part of the childcare register</t>
  </si>
  <si>
    <t>All provisionWolverhamptonRequirements of the voluntary part of the childcare register</t>
  </si>
  <si>
    <t>All provisionWorcestershireRequirements of the voluntary part of the childcare register</t>
  </si>
  <si>
    <t>All provisionYorkRequirements of the voluntary part of the childcare register</t>
  </si>
  <si>
    <t>ChildminderAll EnglandQuality of teaching, learning and assessment</t>
  </si>
  <si>
    <t>Childcare on non-domestic premisesAll EnglandBehaviour and attitudes</t>
  </si>
  <si>
    <t>Childcare on non-domestic premisesAll EnglandOverall effectiveness: The quality and standards of the provision</t>
  </si>
  <si>
    <t>Childcare on domestic premisesAll EnglandRequirements of the voluntary part of the childcare register</t>
  </si>
  <si>
    <t>ChildminderAll EnglandPersonal development</t>
  </si>
  <si>
    <t>Childcare on domestic premisesAll EnglandQuality of teaching, learning and assessment</t>
  </si>
  <si>
    <t>Childcare on non-domestic premisesAll EnglandQuality of education</t>
  </si>
  <si>
    <t>Childcare on domestic premisesAll EnglandOutcomes for children</t>
  </si>
  <si>
    <t>Childcare on non-domestic premisesAll EnglandEffectiveness of leadership and Management</t>
  </si>
  <si>
    <t>Childcare on domestic premisesAll EnglandBehaviour and attitudes</t>
  </si>
  <si>
    <t>ChildminderAll EnglandOutcomes for children</t>
  </si>
  <si>
    <t>Childcare on non-domestic premisesAll EnglandRequirements of the compulsory part of the childcare register</t>
  </si>
  <si>
    <t>ChildminderAll EnglandBehaviour and attitudes</t>
  </si>
  <si>
    <t>Childcare on domestic premisesAll EnglandPersonal development</t>
  </si>
  <si>
    <t>ChildminderAll EnglandPersonal development, behaviour and welfare</t>
  </si>
  <si>
    <t>Childcare on domestic premisesAll EnglandPersonal development, behaviour and welfare</t>
  </si>
  <si>
    <t>Childcare on non-domestic premisesAll EnglandOutcomes for children</t>
  </si>
  <si>
    <t>Childcare on non-domestic premisesAll EnglandPersonal development</t>
  </si>
  <si>
    <t>ChildminderAll EnglandQuality of education</t>
  </si>
  <si>
    <t>ChildminderAll EnglandRequirements of the voluntary part of the childcare register</t>
  </si>
  <si>
    <t>ChildminderAll EnglandOverall effectiveness: The quality and standards of the provision</t>
  </si>
  <si>
    <t>Childcare on non-domestic premisesAll EnglandRequirements of the voluntary part of the childcare register</t>
  </si>
  <si>
    <t>Childcare on domestic premisesAll EnglandEffectiveness of leadership and Management</t>
  </si>
  <si>
    <t>Childcare on non-domestic premisesAll EnglandPersonal development, behaviour and welfare</t>
  </si>
  <si>
    <t>ChildminderAll EnglandEffectiveness of leadership and Management</t>
  </si>
  <si>
    <t>Childcare on domestic premisesAll EnglandQuality of education</t>
  </si>
  <si>
    <t>Childcare on domestic premisesAll EnglandOverall effectiveness: The quality and standards of the provision</t>
  </si>
  <si>
    <t>ChildminderAll EnglandRequirements of the compulsory part of the childcare register</t>
  </si>
  <si>
    <t>Childcare on non-domestic premisesAll EnglandQuality of teaching, learning and assessment</t>
  </si>
  <si>
    <t>ChildminderHerefordshireOutcomes for children</t>
  </si>
  <si>
    <t>ChildminderHerefordshireOverall effectiveness: The quality and standards of the provision</t>
  </si>
  <si>
    <t>ChildminderHerefordshirePersonal development</t>
  </si>
  <si>
    <t>ChildminderHerefordshirePersonal development, behaviour and welfare</t>
  </si>
  <si>
    <t>ChildminderHerefordshireQuality of education</t>
  </si>
  <si>
    <t>ChildminderHerefordshireQuality of teaching, learning and assessment</t>
  </si>
  <si>
    <t>ChildminderHerefordshireRequirements of the compulsory part of the childcare register</t>
  </si>
  <si>
    <t>ChildminderHerefordshireRequirements of the voluntary part of the childcare register</t>
  </si>
  <si>
    <t>ChildminderHertfordshireBehaviour and attitudes</t>
  </si>
  <si>
    <t>ChildminderHertfordshireEffectiveness of leadership and Management</t>
  </si>
  <si>
    <t>ChildminderHertfordshireOutcomes for children</t>
  </si>
  <si>
    <t>ChildminderHertfordshireOverall effectiveness: The quality and standards of the provision</t>
  </si>
  <si>
    <t>ChildminderHertfordshirePersonal development</t>
  </si>
  <si>
    <t>ChildminderHertfordshirePersonal development, behaviour and welfare</t>
  </si>
  <si>
    <t>ChildminderHertfordshireQuality of education</t>
  </si>
  <si>
    <t>ChildminderHertfordshireQuality of teaching, learning and assessment</t>
  </si>
  <si>
    <t>ChildminderHertfordshireRequirements of the compulsory part of the childcare register</t>
  </si>
  <si>
    <t>ChildminderHertfordshireRequirements of the voluntary part of the childcare register</t>
  </si>
  <si>
    <t>ChildminderHillingdonBehaviour and attitudes</t>
  </si>
  <si>
    <t>ChildminderHillingdonEffectiveness of leadership and Management</t>
  </si>
  <si>
    <t>ChildminderHillingdonOutcomes for children</t>
  </si>
  <si>
    <t>ChildminderHillingdonOverall effectiveness: The quality and standards of the provision</t>
  </si>
  <si>
    <t>ChildminderHillingdonPersonal development</t>
  </si>
  <si>
    <t>ChildminderHillingdonPersonal development, behaviour and welfare</t>
  </si>
  <si>
    <t>ChildminderHillingdonQuality of education</t>
  </si>
  <si>
    <t>ChildminderHillingdonQuality of teaching, learning and assessment</t>
  </si>
  <si>
    <t>ChildminderHillingdonRequirements of the compulsory part of the childcare register</t>
  </si>
  <si>
    <t>ChildminderHillingdonRequirements of the voluntary part of the childcare register</t>
  </si>
  <si>
    <t>ChildminderHounslowBehaviour and attitudes</t>
  </si>
  <si>
    <t>ChildminderHounslowEffectiveness of leadership and Management</t>
  </si>
  <si>
    <t>ChildminderHounslowOutcomes for children</t>
  </si>
  <si>
    <t>ChildminderHounslowOverall effectiveness: The quality and standards of the provision</t>
  </si>
  <si>
    <t>ChildminderHounslowPersonal development</t>
  </si>
  <si>
    <t>ChildminderHounslowPersonal development, behaviour and welfare</t>
  </si>
  <si>
    <t>ChildminderHounslowQuality of education</t>
  </si>
  <si>
    <t>ChildminderHounslowQuality of teaching, learning and assessment</t>
  </si>
  <si>
    <t>ChildminderHounslowRequirements of the compulsory part of the childcare register</t>
  </si>
  <si>
    <t>ChildminderHounslowRequirements of the voluntary part of the childcare register</t>
  </si>
  <si>
    <t>ChildminderIsle of WightBehaviour and attitudes</t>
  </si>
  <si>
    <t>ChildminderIsle of WightEffectiveness of leadership and Management</t>
  </si>
  <si>
    <t>ChildminderIsle of WightOutcomes for children</t>
  </si>
  <si>
    <t>ChildminderIsle of WightOverall effectiveness: The quality and standards of the provision</t>
  </si>
  <si>
    <t>ChildminderIsle of WightPersonal development</t>
  </si>
  <si>
    <t>ChildminderIsle of WightPersonal development, behaviour and welfare</t>
  </si>
  <si>
    <t>ChildminderIsle of WightQuality of education</t>
  </si>
  <si>
    <t>ChildminderIsle of WightQuality of teaching, learning and assessment</t>
  </si>
  <si>
    <t>ChildminderIsle of WightRequirements of the compulsory part of the childcare register</t>
  </si>
  <si>
    <t>ChildminderIsle of WightRequirements of the voluntary part of the childcare register</t>
  </si>
  <si>
    <t>ChildminderIsles of ScillyBehaviour and attitudes</t>
  </si>
  <si>
    <t>ChildminderIsles of ScillyEffectiveness of leadership and Management</t>
  </si>
  <si>
    <t>ChildminderIsles of ScillyOutcomes for children</t>
  </si>
  <si>
    <t>ChildminderIsles of ScillyOverall effectiveness: The quality and standards of the provision</t>
  </si>
  <si>
    <t>ChildminderIsles of ScillyPersonal development</t>
  </si>
  <si>
    <t>ChildminderIsles of ScillyPersonal development, behaviour and welfare</t>
  </si>
  <si>
    <t>ChildminderIsles of ScillyQuality of education</t>
  </si>
  <si>
    <t>ChildminderIsles of ScillyQuality of teaching, learning and assessment</t>
  </si>
  <si>
    <t>ChildminderIsles of ScillyRequirements of the compulsory part of the childcare register</t>
  </si>
  <si>
    <t>ChildminderIsles of ScillyRequirements of the voluntary part of the childcare register</t>
  </si>
  <si>
    <t>ChildminderIslingtonBehaviour and attitudes</t>
  </si>
  <si>
    <t>ChildminderIslingtonEffectiveness of leadership and Management</t>
  </si>
  <si>
    <t>ChildminderIslingtonOutcomes for children</t>
  </si>
  <si>
    <t>ChildminderIslingtonOverall effectiveness: The quality and standards of the provision</t>
  </si>
  <si>
    <t>ChildminderIslingtonPersonal development</t>
  </si>
  <si>
    <t>ChildminderIslingtonPersonal development, behaviour and welfare</t>
  </si>
  <si>
    <t>ChildminderIslingtonQuality of education</t>
  </si>
  <si>
    <t>ChildminderIslingtonQuality of teaching, learning and assessment</t>
  </si>
  <si>
    <t>ChildminderIslingtonRequirements of the compulsory part of the childcare register</t>
  </si>
  <si>
    <t>ChildminderIslingtonRequirements of the voluntary part of the childcare register</t>
  </si>
  <si>
    <t>ChildminderKensington and ChelseaBehaviour and attitudes</t>
  </si>
  <si>
    <t>ChildminderKensington and ChelseaEffectiveness of leadership and Management</t>
  </si>
  <si>
    <t>ChildminderKensington and ChelseaOutcomes for children</t>
  </si>
  <si>
    <t>ChildminderKensington and ChelseaOverall effectiveness: The quality and standards of the provision</t>
  </si>
  <si>
    <t>ChildminderKensington and ChelseaPersonal development</t>
  </si>
  <si>
    <t>ChildminderKensington and ChelseaPersonal development, behaviour and welfare</t>
  </si>
  <si>
    <t>ChildminderKensington and ChelseaQuality of education</t>
  </si>
  <si>
    <t>ChildminderKensington and ChelseaQuality of teaching, learning and assessment</t>
  </si>
  <si>
    <t>ChildminderKensington and ChelseaRequirements of the compulsory part of the childcare register</t>
  </si>
  <si>
    <t>ChildminderKensington and ChelseaRequirements of the voluntary part of the childcare register</t>
  </si>
  <si>
    <t>ChildminderKentBehaviour and attitudes</t>
  </si>
  <si>
    <t>ChildminderKentEffectiveness of leadership and Management</t>
  </si>
  <si>
    <t>ChildminderKentOutcomes for children</t>
  </si>
  <si>
    <t>ChildminderKentOverall effectiveness: The quality and standards of the provision</t>
  </si>
  <si>
    <t>ChildminderKentPersonal development</t>
  </si>
  <si>
    <t>ChildminderKentPersonal development, behaviour and welfare</t>
  </si>
  <si>
    <t>ChildminderKentQuality of education</t>
  </si>
  <si>
    <t>ChildminderKentQuality of teaching, learning and assessment</t>
  </si>
  <si>
    <t>ChildminderKentRequirements of the compulsory part of the childcare register</t>
  </si>
  <si>
    <t>ChildminderKentRequirements of the voluntary part of the childcare register</t>
  </si>
  <si>
    <t>ChildminderKingston upon HullBehaviour and attitudes</t>
  </si>
  <si>
    <t>ChildminderKingston upon HullEffectiveness of leadership and Management</t>
  </si>
  <si>
    <t>ChildminderKingston upon HullOutcomes for children</t>
  </si>
  <si>
    <t>ChildminderKingston upon HullOverall effectiveness: The quality and standards of the provision</t>
  </si>
  <si>
    <t>ChildminderKingston upon HullPersonal development</t>
  </si>
  <si>
    <t>ChildminderKingston upon HullPersonal development, behaviour and welfare</t>
  </si>
  <si>
    <t>ChildminderKingston upon HullQuality of education</t>
  </si>
  <si>
    <t>ChildminderKingston upon HullQuality of teaching, learning and assessment</t>
  </si>
  <si>
    <t>ChildminderKingston upon HullRequirements of the compulsory part of the childcare register</t>
  </si>
  <si>
    <t>ChildminderKingston upon HullRequirements of the voluntary part of the childcare register</t>
  </si>
  <si>
    <t>ChildminderKingston upon ThamesBehaviour and attitudes</t>
  </si>
  <si>
    <t>ChildminderKingston upon ThamesEffectiveness of leadership and Management</t>
  </si>
  <si>
    <t>ChildminderKingston upon ThamesOutcomes for children</t>
  </si>
  <si>
    <t>ChildminderKingston upon ThamesOverall effectiveness: The quality and standards of the provision</t>
  </si>
  <si>
    <t>ChildminderKingston upon ThamesPersonal development</t>
  </si>
  <si>
    <t>ChildminderKingston upon ThamesPersonal development, behaviour and welfare</t>
  </si>
  <si>
    <t>ChildminderKingston upon ThamesQuality of education</t>
  </si>
  <si>
    <t>ChildminderKingston upon ThamesQuality of teaching, learning and assessment</t>
  </si>
  <si>
    <t>ChildminderKingston upon ThamesRequirements of the compulsory part of the childcare register</t>
  </si>
  <si>
    <t>ChildminderKingston upon ThamesRequirements of the voluntary part of the childcare register</t>
  </si>
  <si>
    <t>ChildminderKirkleesBehaviour and attitudes</t>
  </si>
  <si>
    <t>ChildminderKirkleesEffectiveness of leadership and Management</t>
  </si>
  <si>
    <t>ChildminderKirkleesOutcomes for children</t>
  </si>
  <si>
    <t>ChildminderKirkleesOverall effectiveness: The quality and standards of the provision</t>
  </si>
  <si>
    <t>ChildminderKirkleesPersonal development</t>
  </si>
  <si>
    <t>ChildminderKirkleesPersonal development, behaviour and welfare</t>
  </si>
  <si>
    <t>ChildminderKirkleesQuality of education</t>
  </si>
  <si>
    <t>ChildminderKirkleesQuality of teaching, learning and assessment</t>
  </si>
  <si>
    <t>ChildminderKirkleesRequirements of the compulsory part of the childcare register</t>
  </si>
  <si>
    <t>ChildminderKirkleesRequirements of the voluntary part of the childcare register</t>
  </si>
  <si>
    <t>ChildminderKnowsleyBehaviour and attitudes</t>
  </si>
  <si>
    <t>ChildminderKnowsleyEffectiveness of leadership and Management</t>
  </si>
  <si>
    <t>ChildminderKnowsleyOutcomes for children</t>
  </si>
  <si>
    <t>ChildminderKnowsleyOverall effectiveness: The quality and standards of the provision</t>
  </si>
  <si>
    <t>ChildminderKnowsleyPersonal development</t>
  </si>
  <si>
    <t>ChildminderKnowsleyPersonal development, behaviour and welfare</t>
  </si>
  <si>
    <t>ChildminderKnowsleyQuality of education</t>
  </si>
  <si>
    <t>ChildminderKnowsleyQuality of teaching, learning and assessment</t>
  </si>
  <si>
    <t>ChildminderKnowsleyRequirements of the compulsory part of the childcare register</t>
  </si>
  <si>
    <t>ChildminderKnowsleyRequirements of the voluntary part of the childcare register</t>
  </si>
  <si>
    <t>ChildminderLambethBehaviour and attitudes</t>
  </si>
  <si>
    <t>ChildminderLambethEffectiveness of leadership and Management</t>
  </si>
  <si>
    <t>ChildminderLambethOutcomes for children</t>
  </si>
  <si>
    <t>ChildminderLambethOverall effectiveness: The quality and standards of the provision</t>
  </si>
  <si>
    <t>ChildminderLambethPersonal development</t>
  </si>
  <si>
    <t>ChildminderLambethPersonal development, behaviour and welfare</t>
  </si>
  <si>
    <t>ChildminderLambethQuality of education</t>
  </si>
  <si>
    <t>ChildminderLambethQuality of teaching, learning and assessment</t>
  </si>
  <si>
    <t>ChildminderLambethRequirements of the compulsory part of the childcare register</t>
  </si>
  <si>
    <t>ChildminderLambethRequirements of the voluntary part of the childcare register</t>
  </si>
  <si>
    <t>ChildminderLancashireBehaviour and attitudes</t>
  </si>
  <si>
    <t>ChildminderLancashireEffectiveness of leadership and Management</t>
  </si>
  <si>
    <t>ChildminderLancashireOutcomes for children</t>
  </si>
  <si>
    <t>ChildminderLancashireOverall effectiveness: The quality and standards of the provision</t>
  </si>
  <si>
    <t>ChildminderLancashirePersonal development</t>
  </si>
  <si>
    <t>ChildminderLancashirePersonal development, behaviour and welfare</t>
  </si>
  <si>
    <t>ChildminderLancashireQuality of education</t>
  </si>
  <si>
    <t>ChildminderLancashireQuality of teaching, learning and assessment</t>
  </si>
  <si>
    <t>ChildminderLancashireRequirements of the compulsory part of the childcare register</t>
  </si>
  <si>
    <t>ChildminderLancashireRequirements of the voluntary part of the childcare register</t>
  </si>
  <si>
    <t>ChildminderLeedsBehaviour and attitudes</t>
  </si>
  <si>
    <t>ChildminderLeedsEffectiveness of leadership and Management</t>
  </si>
  <si>
    <t>ChildminderLeedsOutcomes for children</t>
  </si>
  <si>
    <t>ChildminderLeedsOverall effectiveness: The quality and standards of the provision</t>
  </si>
  <si>
    <t>ChildminderLeedsPersonal development</t>
  </si>
  <si>
    <t>ChildminderLeedsPersonal development, behaviour and welfare</t>
  </si>
  <si>
    <t>ChildminderLeedsQuality of education</t>
  </si>
  <si>
    <t>ChildminderLeedsQuality of teaching, learning and assessment</t>
  </si>
  <si>
    <t>ChildminderLeedsRequirements of the compulsory part of the childcare register</t>
  </si>
  <si>
    <t>ChildminderLeedsRequirements of the voluntary part of the childcare register</t>
  </si>
  <si>
    <t>ChildminderLeicesterBehaviour and attitudes</t>
  </si>
  <si>
    <t>ChildminderLeicesterEffectiveness of leadership and Management</t>
  </si>
  <si>
    <t>ChildminderLeicesterOutcomes for children</t>
  </si>
  <si>
    <t>ChildminderLeicesterOverall effectiveness: The quality and standards of the provision</t>
  </si>
  <si>
    <t>ChildminderLeicesterPersonal development</t>
  </si>
  <si>
    <t>ChildminderLeicesterPersonal development, behaviour and welfare</t>
  </si>
  <si>
    <t>ChildminderLeicesterQuality of education</t>
  </si>
  <si>
    <t>ChildminderLeicesterQuality of teaching, learning and assessment</t>
  </si>
  <si>
    <t>ChildminderLeicesterRequirements of the compulsory part of the childcare register</t>
  </si>
  <si>
    <t>ChildminderLeicesterRequirements of the voluntary part of the childcare register</t>
  </si>
  <si>
    <t>ChildminderLeicestershireBehaviour and attitudes</t>
  </si>
  <si>
    <t>ChildminderLeicestershireEffectiveness of leadership and Management</t>
  </si>
  <si>
    <t>ChildminderLeicestershireOutcomes for children</t>
  </si>
  <si>
    <t>ChildminderLeicestershireOverall effectiveness: The quality and standards of the provision</t>
  </si>
  <si>
    <t>ChildminderLeicestershirePersonal development</t>
  </si>
  <si>
    <t>ChildminderLeicestershirePersonal development, behaviour and welfare</t>
  </si>
  <si>
    <t>ChildminderLeicestershireQuality of education</t>
  </si>
  <si>
    <t>ChildminderLeicestershireQuality of teaching, learning and assessment</t>
  </si>
  <si>
    <t>ChildminderLeicestershireRequirements of the compulsory part of the childcare register</t>
  </si>
  <si>
    <t>ChildminderLeicestershireRequirements of the voluntary part of the childcare register</t>
  </si>
  <si>
    <t>ChildminderLewishamBehaviour and attitudes</t>
  </si>
  <si>
    <t>ChildminderLewishamEffectiveness of leadership and Management</t>
  </si>
  <si>
    <t>ChildminderLewishamOutcomes for children</t>
  </si>
  <si>
    <t>ChildminderLewishamOverall effectiveness: The quality and standards of the provision</t>
  </si>
  <si>
    <t>ChildminderLewishamPersonal development</t>
  </si>
  <si>
    <t>ChildminderLewishamPersonal development, behaviour and welfare</t>
  </si>
  <si>
    <t>ChildminderLewishamQuality of education</t>
  </si>
  <si>
    <t>ChildminderLewishamQuality of teaching, learning and assessment</t>
  </si>
  <si>
    <t>ChildminderLewishamRequirements of the compulsory part of the childcare register</t>
  </si>
  <si>
    <t>ChildminderLewishamRequirements of the voluntary part of the childcare register</t>
  </si>
  <si>
    <t>ChildminderLincolnshireBehaviour and attitudes</t>
  </si>
  <si>
    <t>ChildminderLincolnshireEffectiveness of leadership and Management</t>
  </si>
  <si>
    <t>ChildminderLincolnshireOutcomes for children</t>
  </si>
  <si>
    <t>ChildminderLincolnshireOverall effectiveness: The quality and standards of the provision</t>
  </si>
  <si>
    <t>ChildminderLincolnshirePersonal development</t>
  </si>
  <si>
    <t>ChildminderLincolnshirePersonal development, behaviour and welfare</t>
  </si>
  <si>
    <t>ChildminderLincolnshireQuality of education</t>
  </si>
  <si>
    <t>ChildminderLincolnshireQuality of teaching, learning and assessment</t>
  </si>
  <si>
    <t>ChildminderLincolnshireRequirements of the compulsory part of the childcare register</t>
  </si>
  <si>
    <t>ChildminderLincolnshireRequirements of the voluntary part of the childcare register</t>
  </si>
  <si>
    <t>ChildminderLiverpoolBehaviour and attitudes</t>
  </si>
  <si>
    <t>ChildminderLiverpoolEffectiveness of leadership and Management</t>
  </si>
  <si>
    <t>ChildminderLiverpoolOutcomes for children</t>
  </si>
  <si>
    <t>ChildminderLiverpoolOverall effectiveness: The quality and standards of the provision</t>
  </si>
  <si>
    <t>ChildminderLiverpoolPersonal development</t>
  </si>
  <si>
    <t>ChildminderLiverpoolPersonal development, behaviour and welfare</t>
  </si>
  <si>
    <t>ChildminderLiverpoolQuality of education</t>
  </si>
  <si>
    <t>ChildminderLiverpoolQuality of teaching, learning and assessment</t>
  </si>
  <si>
    <t>ChildminderLiverpoolRequirements of the compulsory part of the childcare register</t>
  </si>
  <si>
    <t>ChildminderLiverpoolRequirements of the voluntary part of the childcare register</t>
  </si>
  <si>
    <t>ChildminderLutonBehaviour and attitudes</t>
  </si>
  <si>
    <t>ChildminderLutonEffectiveness of leadership and Management</t>
  </si>
  <si>
    <t>ChildminderLutonOutcomes for children</t>
  </si>
  <si>
    <t>ChildminderLutonOverall effectiveness: The quality and standards of the provision</t>
  </si>
  <si>
    <t>ChildminderLutonPersonal development</t>
  </si>
  <si>
    <t>ChildminderLutonPersonal development, behaviour and welfare</t>
  </si>
  <si>
    <t>ChildminderLutonQuality of education</t>
  </si>
  <si>
    <t>ChildminderLutonQuality of teaching, learning and assessment</t>
  </si>
  <si>
    <t>ChildminderLutonRequirements of the compulsory part of the childcare register</t>
  </si>
  <si>
    <t>ChildminderLutonRequirements of the voluntary part of the childcare register</t>
  </si>
  <si>
    <t>ChildminderManchesterBehaviour and attitudes</t>
  </si>
  <si>
    <t>ChildminderManchesterEffectiveness of leadership and Management</t>
  </si>
  <si>
    <t>ChildminderManchesterOutcomes for children</t>
  </si>
  <si>
    <t>ChildminderManchesterOverall effectiveness: The quality and standards of the provision</t>
  </si>
  <si>
    <t>ChildminderManchesterPersonal development</t>
  </si>
  <si>
    <t>ChildminderManchesterPersonal development, behaviour and welfare</t>
  </si>
  <si>
    <t>ChildminderManchesterQuality of education</t>
  </si>
  <si>
    <t>ChildminderManchesterQuality of teaching, learning and assessment</t>
  </si>
  <si>
    <t>ChildminderManchesterRequirements of the compulsory part of the childcare register</t>
  </si>
  <si>
    <t>ChildminderManchesterRequirements of the voluntary part of the childcare register</t>
  </si>
  <si>
    <t>ChildminderMedwayBehaviour and attitudes</t>
  </si>
  <si>
    <t>ChildminderMedwayEffectiveness of leadership and Management</t>
  </si>
  <si>
    <t>ChildminderMedwayOutcomes for children</t>
  </si>
  <si>
    <t>ChildminderMedwayOverall effectiveness: The quality and standards of the provision</t>
  </si>
  <si>
    <t>ChildminderMedwayPersonal development</t>
  </si>
  <si>
    <t>ChildminderMedwayPersonal development, behaviour and welfare</t>
  </si>
  <si>
    <t>ChildminderMedwayQuality of education</t>
  </si>
  <si>
    <t>ChildminderMedwayQuality of teaching, learning and assessment</t>
  </si>
  <si>
    <t>ChildminderMedwayRequirements of the compulsory part of the childcare register</t>
  </si>
  <si>
    <t>ChildminderMedwayRequirements of the voluntary part of the childcare register</t>
  </si>
  <si>
    <t>ChildminderMertonBehaviour and attitudes</t>
  </si>
  <si>
    <t>ChildminderMertonEffectiveness of leadership and Management</t>
  </si>
  <si>
    <t>ChildminderMertonOutcomes for children</t>
  </si>
  <si>
    <t>ChildminderMertonOverall effectiveness: The quality and standards of the provision</t>
  </si>
  <si>
    <t>ChildminderMertonPersonal development</t>
  </si>
  <si>
    <t>ChildminderMertonPersonal development, behaviour and welfare</t>
  </si>
  <si>
    <t>ChildminderMertonQuality of education</t>
  </si>
  <si>
    <t>ChildminderMertonQuality of teaching, learning and assessment</t>
  </si>
  <si>
    <t>ChildminderMertonRequirements of the compulsory part of the childcare register</t>
  </si>
  <si>
    <t>ChildminderMertonRequirements of the voluntary part of the childcare register</t>
  </si>
  <si>
    <t>ChildminderMiddlesbroughBehaviour and attitudes</t>
  </si>
  <si>
    <t>ChildminderMiddlesbroughEffectiveness of leadership and Management</t>
  </si>
  <si>
    <t>ChildminderMiddlesbroughOutcomes for children</t>
  </si>
  <si>
    <t>ChildminderMiddlesbroughOverall effectiveness: The quality and standards of the provision</t>
  </si>
  <si>
    <t>ChildminderMiddlesbroughPersonal development</t>
  </si>
  <si>
    <t>ChildminderMiddlesbroughPersonal development, behaviour and welfare</t>
  </si>
  <si>
    <t>ChildminderMiddlesbroughQuality of education</t>
  </si>
  <si>
    <t>ChildminderMiddlesbroughQuality of teaching, learning and assessment</t>
  </si>
  <si>
    <t>ChildminderMiddlesbroughRequirements of the compulsory part of the childcare register</t>
  </si>
  <si>
    <t>ChildminderMiddlesbroughRequirements of the voluntary part of the childcare register</t>
  </si>
  <si>
    <t>ChildminderMilton KeynesBehaviour and attitudes</t>
  </si>
  <si>
    <t>ChildminderMilton KeynesEffectiveness of leadership and Management</t>
  </si>
  <si>
    <t>ChildminderMilton KeynesOutcomes for children</t>
  </si>
  <si>
    <t>ChildminderMilton KeynesOverall effectiveness: The quality and standards of the provision</t>
  </si>
  <si>
    <t>ChildminderMilton KeynesPersonal development</t>
  </si>
  <si>
    <t>ChildminderMilton KeynesPersonal development, behaviour and welfare</t>
  </si>
  <si>
    <t>ChildminderMilton KeynesQuality of education</t>
  </si>
  <si>
    <t>ChildminderMilton KeynesQuality of teaching, learning and assessment</t>
  </si>
  <si>
    <t>ChildminderMilton KeynesRequirements of the compulsory part of the childcare register</t>
  </si>
  <si>
    <t>ChildminderMilton KeynesRequirements of the voluntary part of the childcare register</t>
  </si>
  <si>
    <t>ChildminderNewcastle upon TyneBehaviour and attitudes</t>
  </si>
  <si>
    <t>ChildminderNewcastle upon TyneEffectiveness of leadership and Management</t>
  </si>
  <si>
    <t>ChildminderNewcastle upon TyneOutcomes for children</t>
  </si>
  <si>
    <t>ChildminderNewcastle upon TyneOverall effectiveness: The quality and standards of the provision</t>
  </si>
  <si>
    <t>ChildminderNewcastle upon TynePersonal development</t>
  </si>
  <si>
    <t>ChildminderNewcastle upon TynePersonal development, behaviour and welfare</t>
  </si>
  <si>
    <t>ChildminderNewcastle upon TyneQuality of education</t>
  </si>
  <si>
    <t>ChildminderNewcastle upon TyneQuality of teaching, learning and assessment</t>
  </si>
  <si>
    <t>ChildminderNewcastle upon TyneRequirements of the compulsory part of the childcare register</t>
  </si>
  <si>
    <t>ChildminderNewcastle upon TyneRequirements of the voluntary part of the childcare register</t>
  </si>
  <si>
    <t>ChildminderNewhamBehaviour and attitudes</t>
  </si>
  <si>
    <t>ChildminderNewhamEffectiveness of leadership and Management</t>
  </si>
  <si>
    <t>ChildminderNewhamOutcomes for children</t>
  </si>
  <si>
    <t>ChildminderNewhamOverall effectiveness: The quality and standards of the provision</t>
  </si>
  <si>
    <t>ChildminderNewhamPersonal development</t>
  </si>
  <si>
    <t>ChildminderNewhamPersonal development, behaviour and welfare</t>
  </si>
  <si>
    <t>ChildminderNewhamQuality of education</t>
  </si>
  <si>
    <t>ChildminderNewhamQuality of teaching, learning and assessment</t>
  </si>
  <si>
    <t>ChildminderNewhamRequirements of the compulsory part of the childcare register</t>
  </si>
  <si>
    <t>ChildminderNewhamRequirements of the voluntary part of the childcare register</t>
  </si>
  <si>
    <t>ChildminderNorfolkBehaviour and attitudes</t>
  </si>
  <si>
    <t>ChildminderNorfolkEffectiveness of leadership and Management</t>
  </si>
  <si>
    <t>ChildminderNorfolkOutcomes for children</t>
  </si>
  <si>
    <t>ChildminderNorfolkOverall effectiveness: The quality and standards of the provision</t>
  </si>
  <si>
    <t>ChildminderNorfolkPersonal development</t>
  </si>
  <si>
    <t>ChildminderNorfolkPersonal development, behaviour and welfare</t>
  </si>
  <si>
    <t>ChildminderNorfolkQuality of education</t>
  </si>
  <si>
    <t>ChildminderNorfolkQuality of teaching, learning and assessment</t>
  </si>
  <si>
    <t>ChildminderNorfolkRequirements of the compulsory part of the childcare register</t>
  </si>
  <si>
    <t>ChildminderNorfolkRequirements of the voluntary part of the childcare register</t>
  </si>
  <si>
    <t>ChildminderNorth East LincolnshireBehaviour and attitudes</t>
  </si>
  <si>
    <t>ChildminderNorth East LincolnshireEffectiveness of leadership and Management</t>
  </si>
  <si>
    <t>ChildminderNorth East LincolnshireOutcomes for children</t>
  </si>
  <si>
    <t>ChildminderNorth East LincolnshireOverall effectiveness: The quality and standards of the provision</t>
  </si>
  <si>
    <t>ChildminderNorth East LincolnshirePersonal development</t>
  </si>
  <si>
    <t>ChildminderNorth East LincolnshirePersonal development, behaviour and welfare</t>
  </si>
  <si>
    <t>ChildminderNorth East LincolnshireQuality of education</t>
  </si>
  <si>
    <t>ChildminderNorth East LincolnshireQuality of teaching, learning and assessment</t>
  </si>
  <si>
    <t>ChildminderNorth East LincolnshireRequirements of the compulsory part of the childcare register</t>
  </si>
  <si>
    <t>ChildminderNorth East LincolnshireRequirements of the voluntary part of the childcare register</t>
  </si>
  <si>
    <t>ChildminderNorth LincolnshireBehaviour and attitudes</t>
  </si>
  <si>
    <t>ChildminderNorth LincolnshireEffectiveness of leadership and Management</t>
  </si>
  <si>
    <t>ChildminderNorth LincolnshireOutcomes for children</t>
  </si>
  <si>
    <t>ChildminderNorth LincolnshireOverall effectiveness: The quality and standards of the provision</t>
  </si>
  <si>
    <t>ChildminderNorth LincolnshirePersonal development</t>
  </si>
  <si>
    <t>ChildminderNorth LincolnshirePersonal development, behaviour and welfare</t>
  </si>
  <si>
    <t>ChildminderNorth LincolnshireQuality of education</t>
  </si>
  <si>
    <t>ChildminderNorth LincolnshireQuality of teaching, learning and assessment</t>
  </si>
  <si>
    <t>ChildminderNorth LincolnshireRequirements of the compulsory part of the childcare register</t>
  </si>
  <si>
    <t>ChildminderNorth LincolnshireRequirements of the voluntary part of the childcare register</t>
  </si>
  <si>
    <t>ChildminderNorth NorthamptonshireBehaviour and attitudes</t>
  </si>
  <si>
    <t>ChildminderNorth NorthamptonshireEffectiveness of leadership and Management</t>
  </si>
  <si>
    <t>ChildminderNorth NorthamptonshireOutcomes for children</t>
  </si>
  <si>
    <t>ChildminderNorth NorthamptonshireOverall effectiveness: The quality and standards of the provision</t>
  </si>
  <si>
    <t>ChildminderNorth NorthamptonshirePersonal development</t>
  </si>
  <si>
    <t>ChildminderNorth NorthamptonshirePersonal development, behaviour and welfare</t>
  </si>
  <si>
    <t>ChildminderNorth NorthamptonshireQuality of education</t>
  </si>
  <si>
    <t>ChildminderNorth NorthamptonshireQuality of teaching, learning and assessment</t>
  </si>
  <si>
    <t>ChildminderNorth NorthamptonshireRequirements of the compulsory part of the childcare register</t>
  </si>
  <si>
    <t>ChildminderNorth NorthamptonshireRequirements of the voluntary part of the childcare register</t>
  </si>
  <si>
    <t>ChildminderNorth SomersetBehaviour and attitudes</t>
  </si>
  <si>
    <t>ChildminderNorth SomersetEffectiveness of leadership and Management</t>
  </si>
  <si>
    <t>ChildminderNorth SomersetOutcomes for children</t>
  </si>
  <si>
    <t>ChildminderNorth SomersetOverall effectiveness: The quality and standards of the provision</t>
  </si>
  <si>
    <t>ChildminderNorth SomersetPersonal development</t>
  </si>
  <si>
    <t>ChildminderNorth SomersetPersonal development, behaviour and welfare</t>
  </si>
  <si>
    <t>ChildminderNorth SomersetQuality of education</t>
  </si>
  <si>
    <t>ChildminderNorth SomersetQuality of teaching, learning and assessment</t>
  </si>
  <si>
    <t>ChildminderNorth SomersetRequirements of the compulsory part of the childcare register</t>
  </si>
  <si>
    <t>ChildminderNorth SomersetRequirements of the voluntary part of the childcare register</t>
  </si>
  <si>
    <t>ChildminderNorth TynesideBehaviour and attitudes</t>
  </si>
  <si>
    <t>ChildminderNorth TynesideEffectiveness of leadership and Management</t>
  </si>
  <si>
    <t>ChildminderNorth TynesideOutcomes for children</t>
  </si>
  <si>
    <t>ChildminderNorth TynesideOverall effectiveness: The quality and standards of the provision</t>
  </si>
  <si>
    <t>ChildminderNorth TynesidePersonal development</t>
  </si>
  <si>
    <t>ChildminderNorth TynesidePersonal development, behaviour and welfare</t>
  </si>
  <si>
    <t>ChildminderNorth TynesideQuality of education</t>
  </si>
  <si>
    <t>ChildminderNorth TynesideQuality of teaching, learning and assessment</t>
  </si>
  <si>
    <t>ChildminderNorth TynesideRequirements of the compulsory part of the childcare register</t>
  </si>
  <si>
    <t>ChildminderNorth TynesideRequirements of the voluntary part of the childcare register</t>
  </si>
  <si>
    <t>ChildminderNorth YorkshireBehaviour and attitudes</t>
  </si>
  <si>
    <t>ChildminderNorth YorkshireEffectiveness of leadership and Management</t>
  </si>
  <si>
    <t>ChildminderNorth YorkshireOutcomes for children</t>
  </si>
  <si>
    <t>ChildminderNorth YorkshireOverall effectiveness: The quality and standards of the provision</t>
  </si>
  <si>
    <t>ChildminderNorth YorkshirePersonal development</t>
  </si>
  <si>
    <t>ChildminderNorth YorkshirePersonal development, behaviour and welfare</t>
  </si>
  <si>
    <t>ChildminderNorth YorkshireQuality of education</t>
  </si>
  <si>
    <t>ChildminderNorth YorkshireQuality of teaching, learning and assessment</t>
  </si>
  <si>
    <t>ChildminderNorth YorkshireRequirements of the compulsory part of the childcare register</t>
  </si>
  <si>
    <t>ChildminderNorth YorkshireRequirements of the voluntary part of the childcare register</t>
  </si>
  <si>
    <t>ChildminderNorthumberlandBehaviour and attitudes</t>
  </si>
  <si>
    <t>ChildminderNorthumberlandEffectiveness of leadership and Management</t>
  </si>
  <si>
    <t>ChildminderNorthumberlandOutcomes for children</t>
  </si>
  <si>
    <t>ChildminderNorthumberlandOverall effectiveness: The quality and standards of the provision</t>
  </si>
  <si>
    <t>ChildminderNorthumberlandPersonal development</t>
  </si>
  <si>
    <t>ChildminderNorthumberlandPersonal development, behaviour and welfare</t>
  </si>
  <si>
    <t>ChildminderNorthumberlandQuality of education</t>
  </si>
  <si>
    <t>ChildminderNorthumberlandQuality of teaching, learning and assessment</t>
  </si>
  <si>
    <t>ChildminderNorthumberlandRequirements of the compulsory part of the childcare register</t>
  </si>
  <si>
    <t>ChildminderNorthumberlandRequirements of the voluntary part of the childcare register</t>
  </si>
  <si>
    <t>ChildminderNot RecordedBehaviour and attitudes</t>
  </si>
  <si>
    <t>ChildminderNot RecordedEffectiveness of leadership and Management</t>
  </si>
  <si>
    <t>ChildminderNot RecordedOutcomes for children</t>
  </si>
  <si>
    <t>ChildminderNot RecordedOverall effectiveness: The quality and standards of the provision</t>
  </si>
  <si>
    <t>ChildminderNot RecordedPersonal development</t>
  </si>
  <si>
    <t>ChildminderNot RecordedPersonal development, behaviour and welfare</t>
  </si>
  <si>
    <t>ChildminderNot RecordedQuality of education</t>
  </si>
  <si>
    <t>ChildminderNot RecordedQuality of teaching, learning and assessment</t>
  </si>
  <si>
    <t>ChildminderNot RecordedRequirements of the compulsory part of the childcare register</t>
  </si>
  <si>
    <t>ChildminderNot RecordedRequirements of the voluntary part of the childcare register</t>
  </si>
  <si>
    <t>ChildminderNottinghamBehaviour and attitudes</t>
  </si>
  <si>
    <t>ChildminderNottinghamEffectiveness of leadership and Management</t>
  </si>
  <si>
    <t>ChildminderNottinghamOutcomes for children</t>
  </si>
  <si>
    <t>ChildminderNottinghamOverall effectiveness: The quality and standards of the provision</t>
  </si>
  <si>
    <t>ChildminderNottinghamPersonal development</t>
  </si>
  <si>
    <t>ChildminderNottinghamPersonal development, behaviour and welfare</t>
  </si>
  <si>
    <t>ChildminderNottinghamQuality of education</t>
  </si>
  <si>
    <t>ChildminderNottinghamQuality of teaching, learning and assessment</t>
  </si>
  <si>
    <t>ChildminderNottinghamRequirements of the compulsory part of the childcare register</t>
  </si>
  <si>
    <t>ChildminderNottinghamRequirements of the voluntary part of the childcare register</t>
  </si>
  <si>
    <t>ChildminderNottinghamshireBehaviour and attitudes</t>
  </si>
  <si>
    <t>ChildminderNottinghamshireEffectiveness of leadership and Management</t>
  </si>
  <si>
    <t>ChildminderNottinghamshireOutcomes for children</t>
  </si>
  <si>
    <t>ChildminderNottinghamshireOverall effectiveness: The quality and standards of the provision</t>
  </si>
  <si>
    <t>ChildminderNottinghamshirePersonal development</t>
  </si>
  <si>
    <t>ChildminderNottinghamshirePersonal development, behaviour and welfare</t>
  </si>
  <si>
    <t>ChildminderNottinghamshireQuality of education</t>
  </si>
  <si>
    <t>ChildminderNottinghamshireQuality of teaching, learning and assessment</t>
  </si>
  <si>
    <t>ChildminderNottinghamshireRequirements of the compulsory part of the childcare register</t>
  </si>
  <si>
    <t>ChildminderNottinghamshireRequirements of the voluntary part of the childcare register</t>
  </si>
  <si>
    <t>ChildminderOldhamBehaviour and attitudes</t>
  </si>
  <si>
    <t>ChildminderOldhamEffectiveness of leadership and Management</t>
  </si>
  <si>
    <t>ChildminderOldhamOutcomes for children</t>
  </si>
  <si>
    <t>ChildminderOldhamOverall effectiveness: The quality and standards of the provision</t>
  </si>
  <si>
    <t>ChildminderOldhamPersonal development</t>
  </si>
  <si>
    <t>ChildminderOldhamPersonal development, behaviour and welfare</t>
  </si>
  <si>
    <t>ChildminderOldhamQuality of education</t>
  </si>
  <si>
    <t>ChildminderOldhamQuality of teaching, learning and assessment</t>
  </si>
  <si>
    <t>ChildminderOldhamRequirements of the compulsory part of the childcare register</t>
  </si>
  <si>
    <t>ChildminderOldhamRequirements of the voluntary part of the childcare register</t>
  </si>
  <si>
    <t>ChildminderOxfordshireBehaviour and attitudes</t>
  </si>
  <si>
    <t>ChildminderOxfordshireEffectiveness of leadership and Management</t>
  </si>
  <si>
    <t>ChildminderOxfordshireOutcomes for children</t>
  </si>
  <si>
    <t>ChildminderOxfordshireOverall effectiveness: The quality and standards of the provision</t>
  </si>
  <si>
    <t>ChildminderOxfordshirePersonal development</t>
  </si>
  <si>
    <t>ChildminderOxfordshirePersonal development, behaviour and welfare</t>
  </si>
  <si>
    <t>ChildminderOxfordshireQuality of education</t>
  </si>
  <si>
    <t>ChildminderOxfordshireQuality of teaching, learning and assessment</t>
  </si>
  <si>
    <t>ChildminderOxfordshireRequirements of the compulsory part of the childcare register</t>
  </si>
  <si>
    <t>ChildminderOxfordshireRequirements of the voluntary part of the childcare register</t>
  </si>
  <si>
    <t>ChildminderPeterboroughBehaviour and attitudes</t>
  </si>
  <si>
    <t>ChildminderPeterboroughEffectiveness of leadership and Management</t>
  </si>
  <si>
    <t>ChildminderPeterboroughOutcomes for children</t>
  </si>
  <si>
    <t>ChildminderPeterboroughOverall effectiveness: The quality and standards of the provision</t>
  </si>
  <si>
    <t>ChildminderPeterboroughPersonal development</t>
  </si>
  <si>
    <t>ChildminderPeterboroughPersonal development, behaviour and welfare</t>
  </si>
  <si>
    <t>ChildminderPeterboroughQuality of education</t>
  </si>
  <si>
    <t>ChildminderPeterboroughQuality of teaching, learning and assessment</t>
  </si>
  <si>
    <t>ChildminderPeterboroughRequirements of the compulsory part of the childcare register</t>
  </si>
  <si>
    <t>ChildminderPeterboroughRequirements of the voluntary part of the childcare register</t>
  </si>
  <si>
    <t>ChildminderPlymouthBehaviour and attitudes</t>
  </si>
  <si>
    <t>ChildminderPlymouthEffectiveness of leadership and Management</t>
  </si>
  <si>
    <t>ChildminderPlymouthOutcomes for children</t>
  </si>
  <si>
    <t>ChildminderPlymouthOverall effectiveness: The quality and standards of the provision</t>
  </si>
  <si>
    <t>ChildminderPlymouthPersonal development</t>
  </si>
  <si>
    <t>ChildminderPlymouthPersonal development, behaviour and welfare</t>
  </si>
  <si>
    <t>ChildminderPlymouthQuality of education</t>
  </si>
  <si>
    <t>ChildminderPlymouthQuality of teaching, learning and assessment</t>
  </si>
  <si>
    <t>ChildminderPlymouthRequirements of the compulsory part of the childcare register</t>
  </si>
  <si>
    <t>ChildminderPlymouthRequirements of the voluntary part of the childcare register</t>
  </si>
  <si>
    <t>ChildminderPortsmouthBehaviour and attitudes</t>
  </si>
  <si>
    <t>ChildminderPortsmouthEffectiveness of leadership and Management</t>
  </si>
  <si>
    <t>ChildminderPortsmouthOutcomes for children</t>
  </si>
  <si>
    <t>ChildminderPortsmouthOverall effectiveness: The quality and standards of the provision</t>
  </si>
  <si>
    <t>ChildminderPortsmouthPersonal development</t>
  </si>
  <si>
    <t>ChildminderPortsmouthPersonal development, behaviour and welfare</t>
  </si>
  <si>
    <t>ChildminderPortsmouthQuality of education</t>
  </si>
  <si>
    <t>ChildminderPortsmouthQuality of teaching, learning and assessment</t>
  </si>
  <si>
    <t>ChildminderPortsmouthRequirements of the compulsory part of the childcare register</t>
  </si>
  <si>
    <t>ChildminderPortsmouthRequirements of the voluntary part of the childcare register</t>
  </si>
  <si>
    <t>ChildminderReadingBehaviour and attitudes</t>
  </si>
  <si>
    <t>ChildminderReadingEffectiveness of leadership and Management</t>
  </si>
  <si>
    <t>ChildminderReadingOutcomes for children</t>
  </si>
  <si>
    <t>ChildminderReadingOverall effectiveness: The quality and standards of the provision</t>
  </si>
  <si>
    <t>ChildminderReadingPersonal development</t>
  </si>
  <si>
    <t>ChildminderReadingPersonal development, behaviour and welfare</t>
  </si>
  <si>
    <t>ChildminderReadingQuality of education</t>
  </si>
  <si>
    <t>ChildminderReadingQuality of teaching, learning and assessment</t>
  </si>
  <si>
    <t>ChildminderReadingRequirements of the compulsory part of the childcare register</t>
  </si>
  <si>
    <t>ChildminderReadingRequirements of the voluntary part of the childcare register</t>
  </si>
  <si>
    <t>ChildminderRedbridgeBehaviour and attitudes</t>
  </si>
  <si>
    <t>ChildminderRedbridgeEffectiveness of leadership and Management</t>
  </si>
  <si>
    <t>ChildminderRedbridgeOutcomes for children</t>
  </si>
  <si>
    <t>ChildminderRedbridgeOverall effectiveness: The quality and standards of the provision</t>
  </si>
  <si>
    <t>ChildminderRedbridgePersonal development</t>
  </si>
  <si>
    <t>ChildminderRedbridgePersonal development, behaviour and welfare</t>
  </si>
  <si>
    <t>ChildminderRedbridgeQuality of education</t>
  </si>
  <si>
    <t>ChildminderRedbridgeQuality of teaching, learning and assessment</t>
  </si>
  <si>
    <t>ChildminderRedbridgeRequirements of the compulsory part of the childcare register</t>
  </si>
  <si>
    <t>ChildminderRedbridgeRequirements of the voluntary part of the childcare register</t>
  </si>
  <si>
    <t>ChildminderRedcar and ClevelandBehaviour and attitudes</t>
  </si>
  <si>
    <t>ChildminderRedcar and ClevelandEffectiveness of leadership and Management</t>
  </si>
  <si>
    <t>ChildminderRedcar and ClevelandOutcomes for children</t>
  </si>
  <si>
    <t>ChildminderRedcar and ClevelandOverall effectiveness: The quality and standards of the provision</t>
  </si>
  <si>
    <t>ChildminderRedcar and ClevelandPersonal development</t>
  </si>
  <si>
    <t>ChildminderRedcar and ClevelandPersonal development, behaviour and welfare</t>
  </si>
  <si>
    <t>ChildminderRedcar and ClevelandQuality of education</t>
  </si>
  <si>
    <t>ChildminderRedcar and ClevelandQuality of teaching, learning and assessment</t>
  </si>
  <si>
    <t>ChildminderRedcar and ClevelandRequirements of the compulsory part of the childcare register</t>
  </si>
  <si>
    <t>ChildminderRedcar and ClevelandRequirements of the voluntary part of the childcare register</t>
  </si>
  <si>
    <t>ChildminderRichmond upon ThamesBehaviour and attitudes</t>
  </si>
  <si>
    <t>ChildminderRichmond upon ThamesEffectiveness of leadership and Management</t>
  </si>
  <si>
    <t>ChildminderRichmond upon ThamesOutcomes for children</t>
  </si>
  <si>
    <t>ChildminderRichmond upon ThamesOverall effectiveness: The quality and standards of the provision</t>
  </si>
  <si>
    <t>ChildminderRichmond upon ThamesPersonal development</t>
  </si>
  <si>
    <t>ChildminderRichmond upon ThamesPersonal development, behaviour and welfare</t>
  </si>
  <si>
    <t>ChildminderRichmond upon ThamesQuality of education</t>
  </si>
  <si>
    <t>ChildminderRichmond upon ThamesQuality of teaching, learning and assessment</t>
  </si>
  <si>
    <t>ChildminderRichmond upon ThamesRequirements of the compulsory part of the childcare register</t>
  </si>
  <si>
    <t>ChildminderRichmond upon ThamesRequirements of the voluntary part of the childcare register</t>
  </si>
  <si>
    <t>ChildminderRochdaleBehaviour and attitudes</t>
  </si>
  <si>
    <t>ChildminderRochdaleEffectiveness of leadership and Management</t>
  </si>
  <si>
    <t>ChildminderRochdaleOutcomes for children</t>
  </si>
  <si>
    <t>ChildminderRochdaleOverall effectiveness: The quality and standards of the provision</t>
  </si>
  <si>
    <t>ChildminderRochdalePersonal development</t>
  </si>
  <si>
    <t>ChildminderRochdalePersonal development, behaviour and welfare</t>
  </si>
  <si>
    <t>ChildminderRochdaleQuality of education</t>
  </si>
  <si>
    <t>ChildminderRochdaleQuality of teaching, learning and assessment</t>
  </si>
  <si>
    <t>ChildminderRochdaleRequirements of the compulsory part of the childcare register</t>
  </si>
  <si>
    <t>ChildminderRochdaleRequirements of the voluntary part of the childcare register</t>
  </si>
  <si>
    <t>ChildminderRotherhamBehaviour and attitudes</t>
  </si>
  <si>
    <t>ChildminderRotherhamEffectiveness of leadership and Management</t>
  </si>
  <si>
    <t>ChildminderRotherhamOutcomes for children</t>
  </si>
  <si>
    <t>ChildminderRotherhamOverall effectiveness: The quality and standards of the provision</t>
  </si>
  <si>
    <t>ChildminderRotherhamPersonal development</t>
  </si>
  <si>
    <t>ChildminderRotherhamPersonal development, behaviour and welfare</t>
  </si>
  <si>
    <t>ChildminderRotherhamQuality of education</t>
  </si>
  <si>
    <t>ChildminderRotherhamQuality of teaching, learning and assessment</t>
  </si>
  <si>
    <t>ChildminderRotherhamRequirements of the compulsory part of the childcare register</t>
  </si>
  <si>
    <t>ChildminderRotherhamRequirements of the voluntary part of the childcare register</t>
  </si>
  <si>
    <t>ChildminderRutlandBehaviour and attitudes</t>
  </si>
  <si>
    <t>ChildminderRutlandEffectiveness of leadership and Management</t>
  </si>
  <si>
    <t>ChildminderRutlandOutcomes for children</t>
  </si>
  <si>
    <t>ChildminderRutlandOverall effectiveness: The quality and standards of the provision</t>
  </si>
  <si>
    <t>ChildminderRutlandPersonal development</t>
  </si>
  <si>
    <t>ChildminderRutlandPersonal development, behaviour and welfare</t>
  </si>
  <si>
    <t>ChildminderRutlandQuality of education</t>
  </si>
  <si>
    <t>ChildminderRutlandQuality of teaching, learning and assessment</t>
  </si>
  <si>
    <t>ChildminderRutlandRequirements of the compulsory part of the childcare register</t>
  </si>
  <si>
    <t>ChildminderRutlandRequirements of the voluntary part of the childcare register</t>
  </si>
  <si>
    <t>ChildminderSalfordBehaviour and attitudes</t>
  </si>
  <si>
    <t>ChildminderSalfordEffectiveness of leadership and Management</t>
  </si>
  <si>
    <t>ChildminderSalfordOutcomes for children</t>
  </si>
  <si>
    <t>ChildminderSalfordOverall effectiveness: The quality and standards of the provision</t>
  </si>
  <si>
    <t>ChildminderSalfordPersonal development</t>
  </si>
  <si>
    <t>ChildminderSalfordPersonal development, behaviour and welfare</t>
  </si>
  <si>
    <t>ChildminderSalfordQuality of education</t>
  </si>
  <si>
    <t>ChildminderSalfordQuality of teaching, learning and assessment</t>
  </si>
  <si>
    <t>ChildminderSalfordRequirements of the compulsory part of the childcare register</t>
  </si>
  <si>
    <t>ChildminderSalfordRequirements of the voluntary part of the childcare register</t>
  </si>
  <si>
    <t>ChildminderSandwellBehaviour and attitudes</t>
  </si>
  <si>
    <t>ChildminderSandwellEffectiveness of leadership and Management</t>
  </si>
  <si>
    <t>ChildminderSandwellOutcomes for children</t>
  </si>
  <si>
    <t>ChildminderSandwellOverall effectiveness: The quality and standards of the provision</t>
  </si>
  <si>
    <t>ChildminderSandwellPersonal development</t>
  </si>
  <si>
    <t>ChildminderSandwellPersonal development, behaviour and welfare</t>
  </si>
  <si>
    <t>ChildminderSandwellQuality of education</t>
  </si>
  <si>
    <t>Childcare on domestic premisesAll EnglandRequirements of the compulsory part of the childcare register</t>
  </si>
  <si>
    <t>Childcare on domestic premisesBarnetBehaviour and attitudes</t>
  </si>
  <si>
    <t>Childcare on domestic premisesBarnetEffectiveness of leadership and Management</t>
  </si>
  <si>
    <t>Childcare on domestic premisesBarnetOutcomes for children</t>
  </si>
  <si>
    <t>Childcare on domestic premisesBarnetOverall effectiveness: The quality and standards of the provision</t>
  </si>
  <si>
    <t>Childcare on domestic premisesBarnetPersonal development</t>
  </si>
  <si>
    <t>Childcare on domestic premisesBarnetPersonal development, behaviour and welfare</t>
  </si>
  <si>
    <t>Childcare on domestic premisesBarnetQuality of education</t>
  </si>
  <si>
    <t>Childcare on domestic premisesBarnetQuality of teaching, learning and assessment</t>
  </si>
  <si>
    <t>Childcare on domestic premisesBarnetRequirements of the compulsory part of the childcare register</t>
  </si>
  <si>
    <t>Childcare on domestic premisesBarnetRequirements of the voluntary part of the childcare register</t>
  </si>
  <si>
    <t>Childcare on domestic premisesBexleyBehaviour and attitudes</t>
  </si>
  <si>
    <t>Childcare on domestic premisesBexleyEffectiveness of leadership and Management</t>
  </si>
  <si>
    <t>Childcare on domestic premisesBexleyOutcomes for children</t>
  </si>
  <si>
    <t>Childcare on domestic premisesBexleyOverall effectiveness: The quality and standards of the provision</t>
  </si>
  <si>
    <t>Childcare on domestic premisesBexleyPersonal development</t>
  </si>
  <si>
    <t>Childcare on domestic premisesBexleyPersonal development, behaviour and welfare</t>
  </si>
  <si>
    <t>Childcare on domestic premisesBexleyQuality of education</t>
  </si>
  <si>
    <t>Childcare on domestic premisesBexleyQuality of teaching, learning and assessment</t>
  </si>
  <si>
    <t>Childcare on domestic premisesBexleyRequirements of the compulsory part of the childcare register</t>
  </si>
  <si>
    <t>Childcare on domestic premisesBexleyRequirements of the voluntary part of the childcare register</t>
  </si>
  <si>
    <t>Childcare on domestic premisesBirminghamBehaviour and attitudes</t>
  </si>
  <si>
    <t>Childcare on domestic premisesBirminghamEffectiveness of leadership and Management</t>
  </si>
  <si>
    <t>Childcare on domestic premisesBirminghamOutcomes for children</t>
  </si>
  <si>
    <t>Childcare on domestic premisesBirminghamOverall effectiveness: The quality and standards of the provision</t>
  </si>
  <si>
    <t>Childcare on domestic premisesBirminghamPersonal development</t>
  </si>
  <si>
    <t>Childcare on domestic premisesBirminghamPersonal development, behaviour and welfare</t>
  </si>
  <si>
    <t>Childcare on domestic premisesBirminghamQuality of education</t>
  </si>
  <si>
    <t>Childcare on domestic premisesBirminghamQuality of teaching, learning and assessment</t>
  </si>
  <si>
    <t>Childcare on domestic premisesBirminghamRequirements of the compulsory part of the childcare register</t>
  </si>
  <si>
    <t>Childcare on domestic premisesBirminghamRequirements of the voluntary part of the childcare register</t>
  </si>
  <si>
    <t>Childcare on domestic premisesBournemouth, Christchurch &amp; PooleBehaviour and attitudes</t>
  </si>
  <si>
    <t>Childcare on domestic premisesBournemouth, Christchurch &amp; PooleEffectiveness of leadership and Management</t>
  </si>
  <si>
    <t>Childcare on domestic premisesBournemouth, Christchurch &amp; PooleOutcomes for children</t>
  </si>
  <si>
    <t>Childcare on domestic premisesBournemouth, Christchurch &amp; PooleOverall effectiveness: The quality and standards of the provision</t>
  </si>
  <si>
    <t>Childcare on domestic premisesBournemouth, Christchurch &amp; PoolePersonal development</t>
  </si>
  <si>
    <t>Childcare on domestic premisesBournemouth, Christchurch &amp; PoolePersonal development, behaviour and welfare</t>
  </si>
  <si>
    <t>Childcare on domestic premisesBournemouth, Christchurch &amp; PooleQuality of education</t>
  </si>
  <si>
    <t>Childcare on domestic premisesBournemouth, Christchurch &amp; PooleQuality of teaching, learning and assessment</t>
  </si>
  <si>
    <t>Childcare on domestic premisesBournemouth, Christchurch &amp; PooleRequirements of the compulsory part of the childcare register</t>
  </si>
  <si>
    <t>Childcare on domestic premisesBournemouth, Christchurch &amp; PooleRequirements of the voluntary part of the childcare register</t>
  </si>
  <si>
    <t>Childcare on domestic premisesBradfordBehaviour and attitudes</t>
  </si>
  <si>
    <t>Childcare on domestic premisesBradfordEffectiveness of leadership and Management</t>
  </si>
  <si>
    <t>Childcare on domestic premisesBradfordOutcomes for children</t>
  </si>
  <si>
    <t>Childcare on domestic premisesBradfordOverall effectiveness: The quality and standards of the provision</t>
  </si>
  <si>
    <t>Childcare on domestic premisesBradfordPersonal development</t>
  </si>
  <si>
    <t>Childcare on domestic premisesBradfordPersonal development, behaviour and welfare</t>
  </si>
  <si>
    <t>Childcare on domestic premisesBradfordQuality of education</t>
  </si>
  <si>
    <t>Childcare on domestic premisesBradfordQuality of teaching, learning and assessment</t>
  </si>
  <si>
    <t>Childcare on domestic premisesBradfordRequirements of the compulsory part of the childcare register</t>
  </si>
  <si>
    <t>Childcare on domestic premisesBradfordRequirements of the voluntary part of the childcare register</t>
  </si>
  <si>
    <t>Childcare on domestic premisesBrentBehaviour and attitudes</t>
  </si>
  <si>
    <t>Childcare on domestic premisesBrentEffectiveness of leadership and Management</t>
  </si>
  <si>
    <t>Childcare on domestic premisesBrentOutcomes for children</t>
  </si>
  <si>
    <t>Childcare on domestic premisesBrentOverall effectiveness: The quality and standards of the provision</t>
  </si>
  <si>
    <t>Childcare on domestic premisesBrentPersonal development</t>
  </si>
  <si>
    <t>Childcare on domestic premisesBrentPersonal development, behaviour and welfare</t>
  </si>
  <si>
    <t>Childcare on domestic premisesBrentQuality of education</t>
  </si>
  <si>
    <t>Childcare on domestic premisesBrentQuality of teaching, learning and assessment</t>
  </si>
  <si>
    <t>Childcare on domestic premisesBrentRequirements of the compulsory part of the childcare register</t>
  </si>
  <si>
    <t>Childcare on domestic premisesBrentRequirements of the voluntary part of the childcare register</t>
  </si>
  <si>
    <t>Childcare on domestic premisesBrighton and HoveBehaviour and attitudes</t>
  </si>
  <si>
    <t>Childcare on domestic premisesBrighton and HoveEffectiveness of leadership and Management</t>
  </si>
  <si>
    <t>Childcare on domestic premisesBrighton and HoveOutcomes for children</t>
  </si>
  <si>
    <t>Childcare on domestic premisesBrighton and HoveOverall effectiveness: The quality and standards of the provision</t>
  </si>
  <si>
    <t>Childcare on domestic premisesBrighton and HovePersonal development</t>
  </si>
  <si>
    <t>Childcare on domestic premisesBrighton and HovePersonal development, behaviour and welfare</t>
  </si>
  <si>
    <t>Childcare on domestic premisesBrighton and HoveQuality of education</t>
  </si>
  <si>
    <t>Childcare on domestic premisesBrighton and HoveQuality of teaching, learning and assessment</t>
  </si>
  <si>
    <t>Childcare on domestic premisesBrighton and HoveRequirements of the compulsory part of the childcare register</t>
  </si>
  <si>
    <t>Childcare on domestic premisesBrighton and HoveRequirements of the voluntary part of the childcare register</t>
  </si>
  <si>
    <t>Childcare on domestic premisesBristolBehaviour and attitudes</t>
  </si>
  <si>
    <t>Childcare on domestic premisesBristolEffectiveness of leadership and Management</t>
  </si>
  <si>
    <t>Childcare on domestic premisesBristolOutcomes for children</t>
  </si>
  <si>
    <t>Childcare on domestic premisesBristolOverall effectiveness: The quality and standards of the provision</t>
  </si>
  <si>
    <t>Childcare on domestic premisesBristolPersonal development</t>
  </si>
  <si>
    <t>Childcare on domestic premisesBristolPersonal development, behaviour and welfare</t>
  </si>
  <si>
    <t>Childcare on domestic premisesBristolQuality of education</t>
  </si>
  <si>
    <t>Childcare on domestic premisesBristolQuality of teaching, learning and assessment</t>
  </si>
  <si>
    <t>Childcare on domestic premisesBristolRequirements of the compulsory part of the childcare register</t>
  </si>
  <si>
    <t>Childcare on domestic premisesBristolRequirements of the voluntary part of the childcare register</t>
  </si>
  <si>
    <t>Childcare on domestic premisesBromleyBehaviour and attitudes</t>
  </si>
  <si>
    <t>Childcare on domestic premisesBromleyEffectiveness of leadership and Management</t>
  </si>
  <si>
    <t>Childcare on domestic premisesBromleyOutcomes for children</t>
  </si>
  <si>
    <t>Childcare on domestic premisesBromleyOverall effectiveness: The quality and standards of the provision</t>
  </si>
  <si>
    <t>Childcare on domestic premisesBromleyPersonal development</t>
  </si>
  <si>
    <t>Childcare on domestic premisesBromleyPersonal development, behaviour and welfare</t>
  </si>
  <si>
    <t>Childcare on domestic premisesBromleyQuality of education</t>
  </si>
  <si>
    <t>Childcare on domestic premisesBromleyQuality of teaching, learning and assessment</t>
  </si>
  <si>
    <t>Childcare on domestic premisesBromleyRequirements of the compulsory part of the childcare register</t>
  </si>
  <si>
    <t>Childcare on domestic premisesBromleyRequirements of the voluntary part of the childcare register</t>
  </si>
  <si>
    <t>Childcare on domestic premisesCalderdaleBehaviour and attitudes</t>
  </si>
  <si>
    <t>Childcare on domestic premisesCalderdaleEffectiveness of leadership and Management</t>
  </si>
  <si>
    <t>Childcare on domestic premisesCalderdaleOutcomes for children</t>
  </si>
  <si>
    <t>Childcare on domestic premisesCalderdaleOverall effectiveness: The quality and standards of the provision</t>
  </si>
  <si>
    <t>Childcare on domestic premisesCalderdalePersonal development</t>
  </si>
  <si>
    <t>Childcare on domestic premisesCalderdalePersonal development, behaviour and welfare</t>
  </si>
  <si>
    <t>Childcare on domestic premisesCalderdaleQuality of education</t>
  </si>
  <si>
    <t>Childcare on domestic premisesCalderdaleQuality of teaching, learning and assessment</t>
  </si>
  <si>
    <t>Childcare on domestic premisesCalderdaleRequirements of the compulsory part of the childcare register</t>
  </si>
  <si>
    <t>Childcare on domestic premisesCalderdaleRequirements of the voluntary part of the childcare register</t>
  </si>
  <si>
    <t>Childcare on domestic premisesCambridgeshireBehaviour and attitudes</t>
  </si>
  <si>
    <t>Childcare on domestic premisesCambridgeshireEffectiveness of leadership and Management</t>
  </si>
  <si>
    <t>Childcare on domestic premisesCambridgeshireOutcomes for children</t>
  </si>
  <si>
    <t>Childcare on domestic premisesCambridgeshireOverall effectiveness: The quality and standards of the provision</t>
  </si>
  <si>
    <t>Childcare on domestic premisesCambridgeshirePersonal development</t>
  </si>
  <si>
    <t>Childcare on domestic premisesCambridgeshirePersonal development, behaviour and welfare</t>
  </si>
  <si>
    <t>Childcare on domestic premisesCambridgeshireQuality of education</t>
  </si>
  <si>
    <t>Childcare on domestic premisesCambridgeshireQuality of teaching, learning and assessment</t>
  </si>
  <si>
    <t>Childcare on domestic premisesCambridgeshireRequirements of the compulsory part of the childcare register</t>
  </si>
  <si>
    <t>Childcare on domestic premisesCambridgeshireRequirements of the voluntary part of the childcare register</t>
  </si>
  <si>
    <t>Childcare on domestic premisesCamdenBehaviour and attitudes</t>
  </si>
  <si>
    <t>Childcare on domestic premisesCamdenEffectiveness of leadership and Management</t>
  </si>
  <si>
    <t>Childcare on domestic premisesCamdenOutcomes for children</t>
  </si>
  <si>
    <t>Childcare on domestic premisesCamdenOverall effectiveness: The quality and standards of the provision</t>
  </si>
  <si>
    <t>Childcare on domestic premisesCamdenPersonal development</t>
  </si>
  <si>
    <t>Childcare on domestic premisesCamdenPersonal development, behaviour and welfare</t>
  </si>
  <si>
    <t>Childcare on domestic premisesCamdenQuality of education</t>
  </si>
  <si>
    <t>Childcare on domestic premisesCamdenQuality of teaching, learning and assessment</t>
  </si>
  <si>
    <t>Childcare on domestic premisesCamdenRequirements of the compulsory part of the childcare register</t>
  </si>
  <si>
    <t>Childcare on domestic premisesCamdenRequirements of the voluntary part of the childcare register</t>
  </si>
  <si>
    <t>Childcare on domestic premisesCheshire EastBehaviour and attitudes</t>
  </si>
  <si>
    <t>Childcare on domestic premisesCheshire EastEffectiveness of leadership and Management</t>
  </si>
  <si>
    <t>Childcare on domestic premisesCheshire EastOutcomes for children</t>
  </si>
  <si>
    <t>Childcare on domestic premisesCheshire EastOverall effectiveness: The quality and standards of the provision</t>
  </si>
  <si>
    <t>Childcare on domestic premisesCheshire EastPersonal development</t>
  </si>
  <si>
    <t>Childcare on domestic premisesCheshire EastPersonal development, behaviour and welfare</t>
  </si>
  <si>
    <t>Childcare on domestic premisesCheshire EastQuality of education</t>
  </si>
  <si>
    <t>Childcare on domestic premisesCheshire EastQuality of teaching, learning and assessment</t>
  </si>
  <si>
    <t>Childcare on domestic premisesCheshire EastRequirements of the compulsory part of the childcare register</t>
  </si>
  <si>
    <t>Childcare on domestic premisesCheshire EastRequirements of the voluntary part of the childcare register</t>
  </si>
  <si>
    <t>Childcare on domestic premisesCroydonBehaviour and attitudes</t>
  </si>
  <si>
    <t>Childcare on domestic premisesCroydonEffectiveness of leadership and Management</t>
  </si>
  <si>
    <t>Childcare on domestic premisesCroydonOutcomes for children</t>
  </si>
  <si>
    <t>Childcare on domestic premisesCroydonOverall effectiveness: The quality and standards of the provision</t>
  </si>
  <si>
    <t>Childcare on domestic premisesCroydonPersonal development</t>
  </si>
  <si>
    <t>Childcare on domestic premisesCroydonPersonal development, behaviour and welfare</t>
  </si>
  <si>
    <t>Childcare on domestic premisesCroydonQuality of education</t>
  </si>
  <si>
    <t>Childcare on domestic premisesCroydonQuality of teaching, learning and assessment</t>
  </si>
  <si>
    <t>Childcare on domestic premisesCroydonRequirements of the compulsory part of the childcare register</t>
  </si>
  <si>
    <t>Childcare on domestic premisesCroydonRequirements of the voluntary part of the childcare register</t>
  </si>
  <si>
    <t>Childcare on domestic premisesCumberlandBehaviour and attitudes</t>
  </si>
  <si>
    <t>Childcare on domestic premisesCumberlandEffectiveness of leadership and Management</t>
  </si>
  <si>
    <t>Childcare on domestic premisesCumberlandOutcomes for children</t>
  </si>
  <si>
    <t>Childcare on domestic premisesCumberlandOverall effectiveness: The quality and standards of the provision</t>
  </si>
  <si>
    <t>Childcare on domestic premisesCumberlandPersonal development</t>
  </si>
  <si>
    <t>Childcare on domestic premisesCumberlandPersonal development, behaviour and welfare</t>
  </si>
  <si>
    <t>Childcare on domestic premisesCumberlandQuality of education</t>
  </si>
  <si>
    <t>Childcare on domestic premisesCumberlandQuality of teaching, learning and assessment</t>
  </si>
  <si>
    <t>Childcare on domestic premisesCumberlandRequirements of the compulsory part of the childcare register</t>
  </si>
  <si>
    <t>Childcare on domestic premisesCumberlandRequirements of the voluntary part of the childcare register</t>
  </si>
  <si>
    <t>Childcare on domestic premisesDoncasterBehaviour and attitudes</t>
  </si>
  <si>
    <t>Childcare on domestic premisesDoncasterEffectiveness of leadership and Management</t>
  </si>
  <si>
    <t>Childcare on domestic premisesDoncasterOutcomes for children</t>
  </si>
  <si>
    <t>Childcare on domestic premisesDoncasterOverall effectiveness: The quality and standards of the provision</t>
  </si>
  <si>
    <t>Childcare on domestic premisesDoncasterPersonal development</t>
  </si>
  <si>
    <t>Childcare on domestic premisesDoncasterPersonal development, behaviour and welfare</t>
  </si>
  <si>
    <t>Childcare on domestic premisesDoncasterQuality of education</t>
  </si>
  <si>
    <t>Childcare on domestic premisesDoncasterQuality of teaching, learning and assessment</t>
  </si>
  <si>
    <t>Childcare on domestic premisesDoncasterRequirements of the compulsory part of the childcare register</t>
  </si>
  <si>
    <t>Childcare on domestic premisesDoncasterRequirements of the voluntary part of the childcare register</t>
  </si>
  <si>
    <t>Childcare on domestic premisesDorsetBehaviour and attitudes</t>
  </si>
  <si>
    <t>Childcare on domestic premisesDorsetEffectiveness of leadership and Management</t>
  </si>
  <si>
    <t>Childcare on domestic premisesDorsetOutcomes for children</t>
  </si>
  <si>
    <t>Childcare on domestic premisesDorsetOverall effectiveness: The quality and standards of the provision</t>
  </si>
  <si>
    <t>Childcare on domestic premisesDorsetPersonal development</t>
  </si>
  <si>
    <t>Childcare on domestic premisesDorsetPersonal development, behaviour and welfare</t>
  </si>
  <si>
    <t>Childcare on domestic premisesDorsetQuality of education</t>
  </si>
  <si>
    <t>Childcare on domestic premisesDorsetQuality of teaching, learning and assessment</t>
  </si>
  <si>
    <t>Childcare on domestic premisesDorsetRequirements of the compulsory part of the childcare register</t>
  </si>
  <si>
    <t>Childcare on domestic premisesDorsetRequirements of the voluntary part of the childcare register</t>
  </si>
  <si>
    <t>Childcare on domestic premisesDudleyBehaviour and attitudes</t>
  </si>
  <si>
    <t>Childcare on domestic premisesDudleyEffectiveness of leadership and Management</t>
  </si>
  <si>
    <t>Childcare on domestic premisesDudleyOutcomes for children</t>
  </si>
  <si>
    <t>Childcare on domestic premisesDudleyOverall effectiveness: The quality and standards of the provision</t>
  </si>
  <si>
    <t>Childcare on domestic premisesDudleyPersonal development</t>
  </si>
  <si>
    <t>Childcare on domestic premisesDudleyPersonal development, behaviour and welfare</t>
  </si>
  <si>
    <t>Childcare on domestic premisesDudleyQuality of education</t>
  </si>
  <si>
    <t>Childcare on domestic premisesDudleyQuality of teaching, learning and assessment</t>
  </si>
  <si>
    <t>Childcare on domestic premisesDudleyRequirements of the compulsory part of the childcare register</t>
  </si>
  <si>
    <t>Childcare on domestic premisesDudleyRequirements of the voluntary part of the childcare register</t>
  </si>
  <si>
    <t>Childcare on domestic premisesEalingBehaviour and attitudes</t>
  </si>
  <si>
    <t>Childcare on domestic premisesEalingEffectiveness of leadership and Management</t>
  </si>
  <si>
    <t>Childcare on domestic premisesEalingOutcomes for children</t>
  </si>
  <si>
    <t>Childcare on domestic premisesEalingOverall effectiveness: The quality and standards of the provision</t>
  </si>
  <si>
    <t>Childcare on domestic premisesEalingPersonal development</t>
  </si>
  <si>
    <t>Childcare on domestic premisesEalingPersonal development, behaviour and welfare</t>
  </si>
  <si>
    <t>Childcare on domestic premisesEalingQuality of education</t>
  </si>
  <si>
    <t>Childcare on domestic premisesEalingQuality of teaching, learning and assessment</t>
  </si>
  <si>
    <t>Childcare on domestic premisesEalingRequirements of the compulsory part of the childcare register</t>
  </si>
  <si>
    <t>Childcare on domestic premisesEalingRequirements of the voluntary part of the childcare register</t>
  </si>
  <si>
    <t>Childcare on domestic premisesEast Riding of YorkshireBehaviour and attitudes</t>
  </si>
  <si>
    <t>Childcare on domestic premisesEast Riding of YorkshireEffectiveness of leadership and Management</t>
  </si>
  <si>
    <t>Childcare on domestic premisesEast Riding of YorkshireOutcomes for children</t>
  </si>
  <si>
    <t>Childcare on domestic premisesEast Riding of YorkshireOverall effectiveness: The quality and standards of the provision</t>
  </si>
  <si>
    <t>Childcare on domestic premisesEast Riding of YorkshirePersonal development</t>
  </si>
  <si>
    <t>Childcare on domestic premisesEast Riding of YorkshirePersonal development, behaviour and welfare</t>
  </si>
  <si>
    <t>Childcare on domestic premisesEast Riding of YorkshireQuality of education</t>
  </si>
  <si>
    <t>Childcare on domestic premisesEast Riding of YorkshireQuality of teaching, learning and assessment</t>
  </si>
  <si>
    <t>Childcare on domestic premisesEast Riding of YorkshireRequirements of the compulsory part of the childcare register</t>
  </si>
  <si>
    <t>Childcare on domestic premisesEast Riding of YorkshireRequirements of the voluntary part of the childcare register</t>
  </si>
  <si>
    <t>Childcare on domestic premisesEast SussexBehaviour and attitudes</t>
  </si>
  <si>
    <t>Childcare on domestic premisesEast SussexEffectiveness of leadership and Management</t>
  </si>
  <si>
    <t>Childcare on domestic premisesEast SussexOutcomes for children</t>
  </si>
  <si>
    <t>Childcare on domestic premisesEast SussexOverall effectiveness: The quality and standards of the provision</t>
  </si>
  <si>
    <t>Childcare on domestic premisesEast SussexPersonal development</t>
  </si>
  <si>
    <t>Childcare on domestic premisesEast SussexPersonal development, behaviour and welfare</t>
  </si>
  <si>
    <t>Childcare on domestic premisesEast SussexQuality of education</t>
  </si>
  <si>
    <t>Childcare on domestic premisesEast SussexQuality of teaching, learning and assessment</t>
  </si>
  <si>
    <t>Childcare on domestic premisesEast SussexRequirements of the compulsory part of the childcare register</t>
  </si>
  <si>
    <t>Childcare on domestic premisesEast SussexRequirements of the voluntary part of the childcare register</t>
  </si>
  <si>
    <t>Childcare on domestic premisesEssexBehaviour and attitudes</t>
  </si>
  <si>
    <t>Childcare on domestic premisesEssexEffectiveness of leadership and Management</t>
  </si>
  <si>
    <t>Childcare on domestic premisesEssexOutcomes for children</t>
  </si>
  <si>
    <t>Childcare on domestic premisesEssexOverall effectiveness: The quality and standards of the provision</t>
  </si>
  <si>
    <t>Childcare on domestic premisesEssexPersonal development</t>
  </si>
  <si>
    <t>Childcare on domestic premisesEssexPersonal development, behaviour and welfare</t>
  </si>
  <si>
    <t>Childcare on domestic premisesEssexQuality of education</t>
  </si>
  <si>
    <t>Childcare on domestic premisesEssexQuality of teaching, learning and assessment</t>
  </si>
  <si>
    <t>Childcare on domestic premisesEssexRequirements of the compulsory part of the childcare register</t>
  </si>
  <si>
    <t>Childcare on domestic premisesEssexRequirements of the voluntary part of the childcare register</t>
  </si>
  <si>
    <t>Childcare on domestic premisesGatesheadBehaviour and attitudes</t>
  </si>
  <si>
    <t>Childcare on domestic premisesGatesheadEffectiveness of leadership and Management</t>
  </si>
  <si>
    <t>Childcare on domestic premisesGatesheadOutcomes for children</t>
  </si>
  <si>
    <t>Childcare on domestic premisesGatesheadOverall effectiveness: The quality and standards of the provision</t>
  </si>
  <si>
    <t>Childcare on domestic premisesGatesheadPersonal development</t>
  </si>
  <si>
    <t>Childcare on domestic premisesGatesheadPersonal development, behaviour and welfare</t>
  </si>
  <si>
    <t>Childcare on domestic premisesGatesheadQuality of education</t>
  </si>
  <si>
    <t>Childcare on domestic premisesGatesheadQuality of teaching, learning and assessment</t>
  </si>
  <si>
    <t>Childcare on domestic premisesGatesheadRequirements of the compulsory part of the childcare register</t>
  </si>
  <si>
    <t>Childcare on domestic premisesGatesheadRequirements of the voluntary part of the childcare register</t>
  </si>
  <si>
    <t>Childcare on domestic premisesGloucestershireBehaviour and attitudes</t>
  </si>
  <si>
    <t>Childcare on domestic premisesGloucestershireEffectiveness of leadership and Management</t>
  </si>
  <si>
    <t>Childcare on domestic premisesGloucestershireOutcomes for children</t>
  </si>
  <si>
    <t>Childcare on domestic premisesGloucestershireOverall effectiveness: The quality and standards of the provision</t>
  </si>
  <si>
    <t>Childcare on domestic premisesGloucestershirePersonal development</t>
  </si>
  <si>
    <t>Childcare on domestic premisesGloucestershirePersonal development, behaviour and welfare</t>
  </si>
  <si>
    <t>Childcare on domestic premisesGloucestershireQuality of education</t>
  </si>
  <si>
    <t>Childcare on domestic premisesGloucestershireQuality of teaching, learning and assessment</t>
  </si>
  <si>
    <t>Childcare on domestic premisesGloucestershireRequirements of the compulsory part of the childcare register</t>
  </si>
  <si>
    <t>Childcare on domestic premisesGloucestershireRequirements of the voluntary part of the childcare register</t>
  </si>
  <si>
    <t>Childcare on domestic premisesHackneyBehaviour and attitudes</t>
  </si>
  <si>
    <t>Childcare on domestic premisesHackneyEffectiveness of leadership and Management</t>
  </si>
  <si>
    <t>Childcare on domestic premisesHackneyOutcomes for children</t>
  </si>
  <si>
    <t>Childcare on domestic premisesHackneyOverall effectiveness: The quality and standards of the provision</t>
  </si>
  <si>
    <t>Childcare on domestic premisesHackneyPersonal development</t>
  </si>
  <si>
    <t>Childcare on domestic premisesHackneyPersonal development, behaviour and welfare</t>
  </si>
  <si>
    <t>Childcare on domestic premisesHackneyQuality of education</t>
  </si>
  <si>
    <t>Childcare on domestic premisesHackneyQuality of teaching, learning and assessment</t>
  </si>
  <si>
    <t>Childcare on domestic premisesHackneyRequirements of the compulsory part of the childcare register</t>
  </si>
  <si>
    <t>Childcare on domestic premisesHackneyRequirements of the voluntary part of the childcare register</t>
  </si>
  <si>
    <t>Childcare on domestic premisesHammersmith and FulhamBehaviour and attitudes</t>
  </si>
  <si>
    <t>Childcare on domestic premisesHammersmith and FulhamEffectiveness of leadership and Management</t>
  </si>
  <si>
    <t>Childcare on domestic premisesHammersmith and FulhamOutcomes for children</t>
  </si>
  <si>
    <t>Childcare on domestic premisesHammersmith and FulhamOverall effectiveness: The quality and standards of the provision</t>
  </si>
  <si>
    <t>Childcare on domestic premisesHammersmith and FulhamPersonal development</t>
  </si>
  <si>
    <t>Childcare on domestic premisesHammersmith and FulhamPersonal development, behaviour and welfare</t>
  </si>
  <si>
    <t>Childcare on domestic premisesHammersmith and FulhamQuality of education</t>
  </si>
  <si>
    <t>Childcare on domestic premisesHammersmith and FulhamQuality of teaching, learning and assessment</t>
  </si>
  <si>
    <t>Childcare on domestic premisesHammersmith and FulhamRequirements of the compulsory part of the childcare register</t>
  </si>
  <si>
    <t>Childcare on domestic premisesHammersmith and FulhamRequirements of the voluntary part of the childcare register</t>
  </si>
  <si>
    <t>Childcare on domestic premisesHampshireBehaviour and attitudes</t>
  </si>
  <si>
    <t>Childcare on domestic premisesHampshireEffectiveness of leadership and Management</t>
  </si>
  <si>
    <t>Childcare on domestic premisesHampshireOutcomes for children</t>
  </si>
  <si>
    <t>Childcare on domestic premisesHampshireOverall effectiveness: The quality and standards of the provision</t>
  </si>
  <si>
    <t>Childcare on domestic premisesHampshirePersonal development</t>
  </si>
  <si>
    <t>Childcare on domestic premisesHampshirePersonal development, behaviour and welfare</t>
  </si>
  <si>
    <t>Childcare on domestic premisesHampshireQuality of education</t>
  </si>
  <si>
    <t>Childcare on domestic premisesHampshireQuality of teaching, learning and assessment</t>
  </si>
  <si>
    <t>Childcare on domestic premisesHampshireRequirements of the compulsory part of the childcare register</t>
  </si>
  <si>
    <t>Childcare on domestic premisesHampshireRequirements of the voluntary part of the childcare register</t>
  </si>
  <si>
    <t>Childcare on domestic premisesHaringeyBehaviour and attitudes</t>
  </si>
  <si>
    <t>Childcare on domestic premisesHaringeyEffectiveness of leadership and Management</t>
  </si>
  <si>
    <t>Childcare on domestic premisesHaringeyOutcomes for children</t>
  </si>
  <si>
    <t>Childcare on domestic premisesHaringeyOverall effectiveness: The quality and standards of the provision</t>
  </si>
  <si>
    <t>Childcare on domestic premisesHaringeyPersonal development</t>
  </si>
  <si>
    <t>Childcare on domestic premisesHaringeyPersonal development, behaviour and welfare</t>
  </si>
  <si>
    <t>Childcare on domestic premisesHaringeyQuality of education</t>
  </si>
  <si>
    <t>Childcare on domestic premisesHaringeyQuality of teaching, learning and assessment</t>
  </si>
  <si>
    <t>Childcare on domestic premisesHaringeyRequirements of the compulsory part of the childcare register</t>
  </si>
  <si>
    <t>Childcare on domestic premisesHaringeyRequirements of the voluntary part of the childcare register</t>
  </si>
  <si>
    <t>Childcare on domestic premisesHarrowBehaviour and attitudes</t>
  </si>
  <si>
    <t>Childcare on domestic premisesHarrowEffectiveness of leadership and Management</t>
  </si>
  <si>
    <t>Childcare on domestic premisesHarrowOutcomes for children</t>
  </si>
  <si>
    <t>Childcare on domestic premisesHarrowOverall effectiveness: The quality and standards of the provision</t>
  </si>
  <si>
    <t>Childcare on domestic premisesHarrowPersonal development</t>
  </si>
  <si>
    <t>Childcare on domestic premisesHarrowPersonal development, behaviour and welfare</t>
  </si>
  <si>
    <t>Childcare on domestic premisesHarrowQuality of education</t>
  </si>
  <si>
    <t>Childcare on domestic premisesHarrowQuality of teaching, learning and assessment</t>
  </si>
  <si>
    <t>Childcare on domestic premisesHarrowRequirements of the compulsory part of the childcare register</t>
  </si>
  <si>
    <t>Childcare on domestic premisesHarrowRequirements of the voluntary part of the childcare register</t>
  </si>
  <si>
    <t>Childcare on domestic premisesHaveringBehaviour and attitudes</t>
  </si>
  <si>
    <t>Childcare on domestic premisesHaveringEffectiveness of leadership and Management</t>
  </si>
  <si>
    <t>Childcare on domestic premisesHaveringOutcomes for children</t>
  </si>
  <si>
    <t>Childcare on domestic premisesHaveringOverall effectiveness: The quality and standards of the provision</t>
  </si>
  <si>
    <t>Childcare on domestic premisesHaveringPersonal development</t>
  </si>
  <si>
    <t>Childcare on domestic premisesHaveringPersonal development, behaviour and welfare</t>
  </si>
  <si>
    <t>Childcare on domestic premisesHaveringQuality of education</t>
  </si>
  <si>
    <t>Childcare on domestic premisesHaveringQuality of teaching, learning and assessment</t>
  </si>
  <si>
    <t>Childcare on domestic premisesHaveringRequirements of the compulsory part of the childcare register</t>
  </si>
  <si>
    <t>Childcare on domestic premisesHaveringRequirements of the voluntary part of the childcare register</t>
  </si>
  <si>
    <t>Childcare on domestic premisesHertfordshireBehaviour and attitudes</t>
  </si>
  <si>
    <t>Childcare on domestic premisesHertfordshireEffectiveness of leadership and Management</t>
  </si>
  <si>
    <t>Childcare on domestic premisesHertfordshireOutcomes for children</t>
  </si>
  <si>
    <t>Childcare on domestic premisesHertfordshireOverall effectiveness: The quality and standards of the provision</t>
  </si>
  <si>
    <t>Childcare on domestic premisesHertfordshirePersonal development</t>
  </si>
  <si>
    <t>Childcare on domestic premisesHertfordshirePersonal development, behaviour and welfare</t>
  </si>
  <si>
    <t>Childcare on domestic premisesHertfordshireQuality of education</t>
  </si>
  <si>
    <t>Childcare on domestic premisesHertfordshireQuality of teaching, learning and assessment</t>
  </si>
  <si>
    <t>Childcare on domestic premisesHertfordshireRequirements of the compulsory part of the childcare register</t>
  </si>
  <si>
    <t>Childcare on domestic premisesHertfordshireRequirements of the voluntary part of the childcare register</t>
  </si>
  <si>
    <t>Childcare on domestic premisesIsle of WightBehaviour and attitudes</t>
  </si>
  <si>
    <t>Childcare on domestic premisesIsle of WightEffectiveness of leadership and Management</t>
  </si>
  <si>
    <t>Childcare on domestic premisesIsle of WightOutcomes for children</t>
  </si>
  <si>
    <t>Childcare on domestic premisesIsle of WightOverall effectiveness: The quality and standards of the provision</t>
  </si>
  <si>
    <t>Childcare on domestic premisesIsle of WightPersonal development</t>
  </si>
  <si>
    <t>Childcare on domestic premisesIsle of WightPersonal development, behaviour and welfare</t>
  </si>
  <si>
    <t>Childcare on domestic premisesIsle of WightQuality of education</t>
  </si>
  <si>
    <t>Childcare on domestic premisesIsle of WightQuality of teaching, learning and assessment</t>
  </si>
  <si>
    <t>Childcare on domestic premisesIsle of WightRequirements of the compulsory part of the childcare register</t>
  </si>
  <si>
    <t>Childcare on domestic premisesIsle of WightRequirements of the voluntary part of the childcare register</t>
  </si>
  <si>
    <t>Childcare on domestic premisesKensington and ChelseaBehaviour and attitudes</t>
  </si>
  <si>
    <t>Childcare on domestic premisesKensington and ChelseaEffectiveness of leadership and Management</t>
  </si>
  <si>
    <t>Childcare on domestic premisesKensington and ChelseaOutcomes for children</t>
  </si>
  <si>
    <t>Childcare on domestic premisesKensington and ChelseaOverall effectiveness: The quality and standards of the provision</t>
  </si>
  <si>
    <t>Childcare on domestic premisesKensington and ChelseaPersonal development</t>
  </si>
  <si>
    <t>Childcare on domestic premisesKensington and ChelseaPersonal development, behaviour and welfare</t>
  </si>
  <si>
    <t>Childcare on domestic premisesKensington and ChelseaQuality of education</t>
  </si>
  <si>
    <t>Childcare on domestic premisesKensington and ChelseaQuality of teaching, learning and assessment</t>
  </si>
  <si>
    <t>Childcare on domestic premisesKensington and ChelseaRequirements of the compulsory part of the childcare register</t>
  </si>
  <si>
    <t>Childcare on domestic premisesKensington and ChelseaRequirements of the voluntary part of the childcare register</t>
  </si>
  <si>
    <t>Childcare on domestic premisesKentBehaviour and attitudes</t>
  </si>
  <si>
    <t>Childcare on domestic premisesKentEffectiveness of leadership and Management</t>
  </si>
  <si>
    <t>Childcare on domestic premisesKentOutcomes for children</t>
  </si>
  <si>
    <t>Childcare on domestic premisesKentOverall effectiveness: The quality and standards of the provision</t>
  </si>
  <si>
    <t>Childcare on domestic premisesKentPersonal development</t>
  </si>
  <si>
    <t>Childcare on domestic premisesKentPersonal development, behaviour and welfare</t>
  </si>
  <si>
    <t>Childcare on domestic premisesKentQuality of education</t>
  </si>
  <si>
    <t>Childcare on domestic premisesKentQuality of teaching, learning and assessment</t>
  </si>
  <si>
    <t>Childcare on domestic premisesKentRequirements of the compulsory part of the childcare register</t>
  </si>
  <si>
    <t>Childcare on domestic premisesKentRequirements of the voluntary part of the childcare register</t>
  </si>
  <si>
    <t>Childcare on domestic premisesLambethBehaviour and attitudes</t>
  </si>
  <si>
    <t>Childcare on domestic premisesLambethEffectiveness of leadership and Management</t>
  </si>
  <si>
    <t>Childcare on domestic premisesLambethOutcomes for children</t>
  </si>
  <si>
    <t>Childcare on domestic premisesLambethOverall effectiveness: The quality and standards of the provision</t>
  </si>
  <si>
    <t>Childcare on domestic premisesLambethPersonal development</t>
  </si>
  <si>
    <t>Childcare on domestic premisesLambethPersonal development, behaviour and welfare</t>
  </si>
  <si>
    <t>Childcare on domestic premisesLambethQuality of education</t>
  </si>
  <si>
    <t>Childcare on domestic premisesLambethQuality of teaching, learning and assessment</t>
  </si>
  <si>
    <t>Childcare on domestic premisesLambethRequirements of the compulsory part of the childcare register</t>
  </si>
  <si>
    <t>Childcare on domestic premisesLambethRequirements of the voluntary part of the childcare register</t>
  </si>
  <si>
    <t>Childcare on domestic premisesLeedsBehaviour and attitudes</t>
  </si>
  <si>
    <t>Childcare on domestic premisesLeedsEffectiveness of leadership and Management</t>
  </si>
  <si>
    <t>Childcare on domestic premisesLeedsOutcomes for children</t>
  </si>
  <si>
    <t>Childcare on domestic premisesLeedsOverall effectiveness: The quality and standards of the provision</t>
  </si>
  <si>
    <t>Childcare on domestic premisesLeedsPersonal development</t>
  </si>
  <si>
    <t>Childcare on domestic premisesLeedsPersonal development, behaviour and welfare</t>
  </si>
  <si>
    <t>Childcare on domestic premisesLeedsQuality of education</t>
  </si>
  <si>
    <t>Childcare on domestic premisesLeedsQuality of teaching, learning and assessment</t>
  </si>
  <si>
    <t>Childcare on domestic premisesLeedsRequirements of the compulsory part of the childcare register</t>
  </si>
  <si>
    <t>Childcare on domestic premisesLeedsRequirements of the voluntary part of the childcare register</t>
  </si>
  <si>
    <t>Childcare on domestic premisesLeicestershireBehaviour and attitudes</t>
  </si>
  <si>
    <t>Childcare on domestic premisesLeicestershireEffectiveness of leadership and Management</t>
  </si>
  <si>
    <t>Childcare on domestic premisesLeicestershireOutcomes for children</t>
  </si>
  <si>
    <t>Childcare on domestic premisesLeicestershireOverall effectiveness: The quality and standards of the provision</t>
  </si>
  <si>
    <t>Childcare on domestic premisesLeicestershirePersonal development</t>
  </si>
  <si>
    <t>Childcare on domestic premisesLeicestershirePersonal development, behaviour and welfare</t>
  </si>
  <si>
    <t>Childcare on domestic premisesLeicestershireQuality of education</t>
  </si>
  <si>
    <t>Childcare on domestic premisesLeicestershireQuality of teaching, learning and assessment</t>
  </si>
  <si>
    <t>Childcare on domestic premisesLeicestershireRequirements of the compulsory part of the childcare register</t>
  </si>
  <si>
    <t>Childcare on domestic premisesLeicestershireRequirements of the voluntary part of the childcare register</t>
  </si>
  <si>
    <t>Childcare on domestic premisesLewishamBehaviour and attitudes</t>
  </si>
  <si>
    <t>Childcare on domestic premisesLewishamEffectiveness of leadership and Management</t>
  </si>
  <si>
    <t>Childcare on domestic premisesLewishamOutcomes for children</t>
  </si>
  <si>
    <t>Childcare on domestic premisesLewishamOverall effectiveness: The quality and standards of the provision</t>
  </si>
  <si>
    <t>Childcare on domestic premisesLewishamPersonal development</t>
  </si>
  <si>
    <t>Childcare on domestic premisesLewishamPersonal development, behaviour and welfare</t>
  </si>
  <si>
    <t>Childcare on domestic premisesLewishamQuality of education</t>
  </si>
  <si>
    <t>Childcare on domestic premisesLewishamQuality of teaching, learning and assessment</t>
  </si>
  <si>
    <t>Childcare on domestic premisesLewishamRequirements of the compulsory part of the childcare register</t>
  </si>
  <si>
    <t>Childcare on domestic premisesLewishamRequirements of the voluntary part of the childcare register</t>
  </si>
  <si>
    <t>Childcare on domestic premisesLincolnshireBehaviour and attitudes</t>
  </si>
  <si>
    <t>Childcare on domestic premisesLincolnshireEffectiveness of leadership and Management</t>
  </si>
  <si>
    <t>Childcare on domestic premisesLincolnshireOutcomes for children</t>
  </si>
  <si>
    <t>Childcare on domestic premisesLincolnshireOverall effectiveness: The quality and standards of the provision</t>
  </si>
  <si>
    <t>Childcare on domestic premisesLincolnshirePersonal development</t>
  </si>
  <si>
    <t>Childcare on domestic premisesLincolnshirePersonal development, behaviour and welfare</t>
  </si>
  <si>
    <t>Childcare on domestic premisesLincolnshireQuality of education</t>
  </si>
  <si>
    <t>Childcare on domestic premisesLincolnshireQuality of teaching, learning and assessment</t>
  </si>
  <si>
    <t>Childcare on domestic premisesLincolnshireRequirements of the compulsory part of the childcare register</t>
  </si>
  <si>
    <t>Childcare on domestic premisesLincolnshireRequirements of the voluntary part of the childcare register</t>
  </si>
  <si>
    <t>Childcare on domestic premisesManchesterBehaviour and attitudes</t>
  </si>
  <si>
    <t>Childcare on domestic premisesManchesterEffectiveness of leadership and Management</t>
  </si>
  <si>
    <t>Childcare on domestic premisesManchesterOutcomes for children</t>
  </si>
  <si>
    <t>Childcare on domestic premisesManchesterOverall effectiveness: The quality and standards of the provision</t>
  </si>
  <si>
    <t>Childcare on domestic premisesManchesterPersonal development</t>
  </si>
  <si>
    <t>Childcare on domestic premisesManchesterPersonal development, behaviour and welfare</t>
  </si>
  <si>
    <t>Childcare on domestic premisesManchesterQuality of education</t>
  </si>
  <si>
    <t>Childcare on domestic premisesManchesterQuality of teaching, learning and assessment</t>
  </si>
  <si>
    <t>Childcare on domestic premisesManchesterRequirements of the compulsory part of the childcare register</t>
  </si>
  <si>
    <t>Childcare on domestic premisesManchesterRequirements of the voluntary part of the childcare register</t>
  </si>
  <si>
    <t>Childcare on domestic premisesMedwayBehaviour and attitudes</t>
  </si>
  <si>
    <t>Childcare on domestic premisesMedwayEffectiveness of leadership and Management</t>
  </si>
  <si>
    <t>Childcare on domestic premisesMedwayOutcomes for children</t>
  </si>
  <si>
    <t>Childcare on domestic premisesMedwayOverall effectiveness: The quality and standards of the provision</t>
  </si>
  <si>
    <t>Childcare on domestic premisesMedwayPersonal development</t>
  </si>
  <si>
    <t>Childcare on domestic premisesMedwayPersonal development, behaviour and welfare</t>
  </si>
  <si>
    <t>Childcare on domestic premisesMedwayQuality of education</t>
  </si>
  <si>
    <t>Childcare on domestic premisesMedwayQuality of teaching, learning and assessment</t>
  </si>
  <si>
    <t>Childcare on domestic premisesMedwayRequirements of the compulsory part of the childcare register</t>
  </si>
  <si>
    <t>Childcare on domestic premisesMedwayRequirements of the voluntary part of the childcare register</t>
  </si>
  <si>
    <t>Childcare on domestic premisesMertonBehaviour and attitudes</t>
  </si>
  <si>
    <t>Childcare on domestic premisesMertonEffectiveness of leadership and Management</t>
  </si>
  <si>
    <t>Childcare on domestic premisesMertonOutcomes for children</t>
  </si>
  <si>
    <t>Childcare on domestic premisesMertonOverall effectiveness: The quality and standards of the provision</t>
  </si>
  <si>
    <t>Childcare on domestic premisesMertonPersonal development</t>
  </si>
  <si>
    <t>Childcare on domestic premisesMertonPersonal development, behaviour and welfare</t>
  </si>
  <si>
    <t>Childcare on domestic premisesMertonQuality of education</t>
  </si>
  <si>
    <t>Childcare on domestic premisesMertonQuality of teaching, learning and assessment</t>
  </si>
  <si>
    <t>Childcare on domestic premisesMertonRequirements of the compulsory part of the childcare register</t>
  </si>
  <si>
    <t>Childcare on domestic premisesMertonRequirements of the voluntary part of the childcare register</t>
  </si>
  <si>
    <t>Childcare on domestic premisesMiddlesbroughBehaviour and attitudes</t>
  </si>
  <si>
    <t>Childcare on domestic premisesMiddlesbroughEffectiveness of leadership and Management</t>
  </si>
  <si>
    <t>Childcare on domestic premisesMiddlesbroughOutcomes for children</t>
  </si>
  <si>
    <t>Childcare on domestic premisesMiddlesbroughOverall effectiveness: The quality and standards of the provision</t>
  </si>
  <si>
    <t>Childcare on domestic premisesMiddlesbroughPersonal development</t>
  </si>
  <si>
    <t>Childcare on domestic premisesMiddlesbroughPersonal development, behaviour and welfare</t>
  </si>
  <si>
    <t>Childcare on domestic premisesMiddlesbroughQuality of education</t>
  </si>
  <si>
    <t>Childcare on domestic premisesMiddlesbroughQuality of teaching, learning and assessment</t>
  </si>
  <si>
    <t>Childcare on domestic premisesMiddlesbroughRequirements of the compulsory part of the childcare register</t>
  </si>
  <si>
    <t>Childcare on domestic premisesMiddlesbroughRequirements of the voluntary part of the childcare register</t>
  </si>
  <si>
    <t>Childcare on domestic premisesMilton KeynesBehaviour and attitudes</t>
  </si>
  <si>
    <t>Childcare on domestic premisesMilton KeynesEffectiveness of leadership and Management</t>
  </si>
  <si>
    <t>Childcare on domestic premisesMilton KeynesOutcomes for children</t>
  </si>
  <si>
    <t>Childcare on domestic premisesMilton KeynesOverall effectiveness: The quality and standards of the provision</t>
  </si>
  <si>
    <t>Childcare on domestic premisesMilton KeynesPersonal development</t>
  </si>
  <si>
    <t>Childcare on domestic premisesMilton KeynesPersonal development, behaviour and welfare</t>
  </si>
  <si>
    <t>Childcare on domestic premisesMilton KeynesQuality of education</t>
  </si>
  <si>
    <t>Childcare on domestic premisesMilton KeynesQuality of teaching, learning and assessment</t>
  </si>
  <si>
    <t>Childcare on domestic premisesMilton KeynesRequirements of the compulsory part of the childcare register</t>
  </si>
  <si>
    <t>Childcare on domestic premisesMilton KeynesRequirements of the voluntary part of the childcare register</t>
  </si>
  <si>
    <t>Childcare on domestic premisesNewhamBehaviour and attitudes</t>
  </si>
  <si>
    <t>Childcare on domestic premisesNewhamEffectiveness of leadership and Management</t>
  </si>
  <si>
    <t>Childcare on domestic premisesNewhamOutcomes for children</t>
  </si>
  <si>
    <t>Childcare on domestic premisesNewhamOverall effectiveness: The quality and standards of the provision</t>
  </si>
  <si>
    <t>Childcare on domestic premisesNewhamPersonal development</t>
  </si>
  <si>
    <t>Childcare on domestic premisesNewhamPersonal development, behaviour and welfare</t>
  </si>
  <si>
    <t>Childcare on domestic premisesNewhamQuality of education</t>
  </si>
  <si>
    <t>Childcare on domestic premisesNewhamQuality of teaching, learning and assessment</t>
  </si>
  <si>
    <t>Childcare on domestic premisesNewhamRequirements of the compulsory part of the childcare register</t>
  </si>
  <si>
    <t>Childcare on domestic premisesNewhamRequirements of the voluntary part of the childcare register</t>
  </si>
  <si>
    <t>Childcare on domestic premisesNorfolkBehaviour and attitudes</t>
  </si>
  <si>
    <t>Childcare on domestic premisesNorfolkEffectiveness of leadership and Management</t>
  </si>
  <si>
    <t>Childcare on domestic premisesNorfolkOutcomes for children</t>
  </si>
  <si>
    <t>Childcare on domestic premisesNorfolkOverall effectiveness: The quality and standards of the provision</t>
  </si>
  <si>
    <t>ChildminderSandwellQuality of teaching, learning and assessment</t>
  </si>
  <si>
    <t>ChildminderSandwellRequirements of the compulsory part of the childcare register</t>
  </si>
  <si>
    <t>ChildminderSandwellRequirements of the voluntary part of the childcare register</t>
  </si>
  <si>
    <t>ChildminderSeftonBehaviour and attitudes</t>
  </si>
  <si>
    <t>ChildminderSeftonEffectiveness of leadership and Management</t>
  </si>
  <si>
    <t>ChildminderSeftonOutcomes for children</t>
  </si>
  <si>
    <t>ChildminderSeftonOverall effectiveness: The quality and standards of the provision</t>
  </si>
  <si>
    <t>ChildminderSeftonPersonal development</t>
  </si>
  <si>
    <t>ChildminderSeftonPersonal development, behaviour and welfare</t>
  </si>
  <si>
    <t>ChildminderSeftonQuality of education</t>
  </si>
  <si>
    <t>ChildminderSeftonQuality of teaching, learning and assessment</t>
  </si>
  <si>
    <t>ChildminderSeftonRequirements of the compulsory part of the childcare register</t>
  </si>
  <si>
    <t>ChildminderSeftonRequirements of the voluntary part of the childcare register</t>
  </si>
  <si>
    <t>ChildminderSheffieldBehaviour and attitudes</t>
  </si>
  <si>
    <t>ChildminderSheffieldEffectiveness of leadership and Management</t>
  </si>
  <si>
    <t>ChildminderSheffieldOutcomes for children</t>
  </si>
  <si>
    <t>ChildminderSheffieldOverall effectiveness: The quality and standards of the provision</t>
  </si>
  <si>
    <t>ChildminderSheffieldPersonal development</t>
  </si>
  <si>
    <t>ChildminderSheffieldPersonal development, behaviour and welfare</t>
  </si>
  <si>
    <t>ChildminderSheffieldQuality of education</t>
  </si>
  <si>
    <t>ChildminderSheffieldQuality of teaching, learning and assessment</t>
  </si>
  <si>
    <t>ChildminderSheffieldRequirements of the compulsory part of the childcare register</t>
  </si>
  <si>
    <t>ChildminderSheffieldRequirements of the voluntary part of the childcare register</t>
  </si>
  <si>
    <t>ChildminderShropshireBehaviour and attitudes</t>
  </si>
  <si>
    <t>ChildminderShropshireEffectiveness of leadership and Management</t>
  </si>
  <si>
    <t>ChildminderShropshireOutcomes for children</t>
  </si>
  <si>
    <t>ChildminderShropshireOverall effectiveness: The quality and standards of the provision</t>
  </si>
  <si>
    <t>ChildminderShropshirePersonal development</t>
  </si>
  <si>
    <t>ChildminderShropshirePersonal development, behaviour and welfare</t>
  </si>
  <si>
    <t>ChildminderShropshireQuality of education</t>
  </si>
  <si>
    <t>ChildminderShropshireQuality of teaching, learning and assessment</t>
  </si>
  <si>
    <t>ChildminderShropshireRequirements of the compulsory part of the childcare register</t>
  </si>
  <si>
    <t>ChildminderShropshireRequirements of the voluntary part of the childcare register</t>
  </si>
  <si>
    <t>ChildminderSloughBehaviour and attitudes</t>
  </si>
  <si>
    <t>ChildminderSloughEffectiveness of leadership and Management</t>
  </si>
  <si>
    <t>ChildminderSloughOutcomes for children</t>
  </si>
  <si>
    <t>ChildminderSloughOverall effectiveness: The quality and standards of the provision</t>
  </si>
  <si>
    <t>ChildminderSloughPersonal development</t>
  </si>
  <si>
    <t>ChildminderSloughPersonal development, behaviour and welfare</t>
  </si>
  <si>
    <t>ChildminderSloughQuality of education</t>
  </si>
  <si>
    <t>ChildminderSloughQuality of teaching, learning and assessment</t>
  </si>
  <si>
    <t>ChildminderSloughRequirements of the compulsory part of the childcare register</t>
  </si>
  <si>
    <t>ChildminderSloughRequirements of the voluntary part of the childcare register</t>
  </si>
  <si>
    <t>ChildminderSolihullBehaviour and attitudes</t>
  </si>
  <si>
    <t>ChildminderSolihullEffectiveness of leadership and Management</t>
  </si>
  <si>
    <t>ChildminderSolihullOutcomes for children</t>
  </si>
  <si>
    <t>ChildminderSolihullOverall effectiveness: The quality and standards of the provision</t>
  </si>
  <si>
    <t>ChildminderSolihullPersonal development</t>
  </si>
  <si>
    <t>ChildminderSolihullPersonal development, behaviour and welfare</t>
  </si>
  <si>
    <t>ChildminderSolihullQuality of education</t>
  </si>
  <si>
    <t>ChildminderSolihullQuality of teaching, learning and assessment</t>
  </si>
  <si>
    <t>ChildminderSolihullRequirements of the compulsory part of the childcare register</t>
  </si>
  <si>
    <t>ChildminderSolihullRequirements of the voluntary part of the childcare register</t>
  </si>
  <si>
    <t>ChildminderSomersetBehaviour and attitudes</t>
  </si>
  <si>
    <t>ChildminderSomersetEffectiveness of leadership and Management</t>
  </si>
  <si>
    <t>ChildminderSomersetOutcomes for children</t>
  </si>
  <si>
    <t>ChildminderSomersetOverall effectiveness: The quality and standards of the provision</t>
  </si>
  <si>
    <t>ChildminderSomersetPersonal development</t>
  </si>
  <si>
    <t>ChildminderSomersetPersonal development, behaviour and welfare</t>
  </si>
  <si>
    <t>ChildminderSomersetQuality of education</t>
  </si>
  <si>
    <t>ChildminderSomersetQuality of teaching, learning and assessment</t>
  </si>
  <si>
    <t>ChildminderSomersetRequirements of the compulsory part of the childcare register</t>
  </si>
  <si>
    <t>ChildminderSomersetRequirements of the voluntary part of the childcare register</t>
  </si>
  <si>
    <t>ChildminderSouth GloucestershireBehaviour and attitudes</t>
  </si>
  <si>
    <t>ChildminderSouth GloucestershireEffectiveness of leadership and Management</t>
  </si>
  <si>
    <t>ChildminderSouth GloucestershireOutcomes for children</t>
  </si>
  <si>
    <t>ChildminderSouth GloucestershireOverall effectiveness: The quality and standards of the provision</t>
  </si>
  <si>
    <t>ChildminderSouth GloucestershirePersonal development</t>
  </si>
  <si>
    <t>ChildminderSouth GloucestershirePersonal development, behaviour and welfare</t>
  </si>
  <si>
    <t>ChildminderSouth GloucestershireQuality of education</t>
  </si>
  <si>
    <t>ChildminderSouth GloucestershireQuality of teaching, learning and assessment</t>
  </si>
  <si>
    <t>ChildminderSouth GloucestershireRequirements of the compulsory part of the childcare register</t>
  </si>
  <si>
    <t>ChildminderSouth GloucestershireRequirements of the voluntary part of the childcare register</t>
  </si>
  <si>
    <t>ChildminderSouth TynesideBehaviour and attitudes</t>
  </si>
  <si>
    <t>ChildminderSouth TynesideEffectiveness of leadership and Management</t>
  </si>
  <si>
    <t>ChildminderSouth TynesideOutcomes for children</t>
  </si>
  <si>
    <t>ChildminderSouth TynesideOverall effectiveness: The quality and standards of the provision</t>
  </si>
  <si>
    <t>ChildminderSouth TynesidePersonal development</t>
  </si>
  <si>
    <t>ChildminderSouth TynesidePersonal development, behaviour and welfare</t>
  </si>
  <si>
    <t>ChildminderSouth TynesideQuality of education</t>
  </si>
  <si>
    <t>ChildminderSouth TynesideQuality of teaching, learning and assessment</t>
  </si>
  <si>
    <t>ChildminderSouth TynesideRequirements of the compulsory part of the childcare register</t>
  </si>
  <si>
    <t>ChildminderSouth TynesideRequirements of the voluntary part of the childcare register</t>
  </si>
  <si>
    <t>ChildminderSouthamptonBehaviour and attitudes</t>
  </si>
  <si>
    <t>ChildminderSouthamptonEffectiveness of leadership and Management</t>
  </si>
  <si>
    <t>ChildminderSouthamptonOutcomes for children</t>
  </si>
  <si>
    <t>ChildminderSouthamptonOverall effectiveness: The quality and standards of the provision</t>
  </si>
  <si>
    <t>ChildminderSouthamptonPersonal development</t>
  </si>
  <si>
    <t>ChildminderSouthamptonPersonal development, behaviour and welfare</t>
  </si>
  <si>
    <t>ChildminderSouthamptonQuality of education</t>
  </si>
  <si>
    <t>ChildminderSouthamptonQuality of teaching, learning and assessment</t>
  </si>
  <si>
    <t>ChildminderSouthamptonRequirements of the compulsory part of the childcare register</t>
  </si>
  <si>
    <t>ChildminderSouthamptonRequirements of the voluntary part of the childcare register</t>
  </si>
  <si>
    <t>ChildminderSouthend on SeaBehaviour and attitudes</t>
  </si>
  <si>
    <t>ChildminderSouthend on SeaEffectiveness of leadership and Management</t>
  </si>
  <si>
    <t>ChildminderSouthend on SeaOutcomes for children</t>
  </si>
  <si>
    <t>ChildminderSouthend on SeaOverall effectiveness: The quality and standards of the provision</t>
  </si>
  <si>
    <t>ChildminderSouthend on SeaPersonal development</t>
  </si>
  <si>
    <t>ChildminderSouthend on SeaPersonal development, behaviour and welfare</t>
  </si>
  <si>
    <t>ChildminderSouthend on SeaQuality of education</t>
  </si>
  <si>
    <t>ChildminderSouthend on SeaQuality of teaching, learning and assessment</t>
  </si>
  <si>
    <t>ChildminderSouthend on SeaRequirements of the compulsory part of the childcare register</t>
  </si>
  <si>
    <t>ChildminderSouthend on SeaRequirements of the voluntary part of the childcare register</t>
  </si>
  <si>
    <t>ChildminderSouthwarkBehaviour and attitudes</t>
  </si>
  <si>
    <t>ChildminderSouthwarkEffectiveness of leadership and Management</t>
  </si>
  <si>
    <t>ChildminderSouthwarkOutcomes for children</t>
  </si>
  <si>
    <t>ChildminderSouthwarkOverall effectiveness: The quality and standards of the provision</t>
  </si>
  <si>
    <t>ChildminderSouthwarkPersonal development</t>
  </si>
  <si>
    <t>ChildminderSouthwarkPersonal development, behaviour and welfare</t>
  </si>
  <si>
    <t>ChildminderSouthwarkQuality of education</t>
  </si>
  <si>
    <t>ChildminderSouthwarkQuality of teaching, learning and assessment</t>
  </si>
  <si>
    <t>ChildminderSouthwarkRequirements of the compulsory part of the childcare register</t>
  </si>
  <si>
    <t>ChildminderSouthwarkRequirements of the voluntary part of the childcare register</t>
  </si>
  <si>
    <t>ChildminderSt HelensBehaviour and attitudes</t>
  </si>
  <si>
    <t>ChildminderSt HelensEffectiveness of leadership and Management</t>
  </si>
  <si>
    <t>ChildminderSt HelensOutcomes for children</t>
  </si>
  <si>
    <t>ChildminderSt HelensOverall effectiveness: The quality and standards of the provision</t>
  </si>
  <si>
    <t>ChildminderSt HelensPersonal development</t>
  </si>
  <si>
    <t>ChildminderSt HelensPersonal development, behaviour and welfare</t>
  </si>
  <si>
    <t>ChildminderSt HelensQuality of education</t>
  </si>
  <si>
    <t>ChildminderSt HelensQuality of teaching, learning and assessment</t>
  </si>
  <si>
    <t>ChildminderSt HelensRequirements of the compulsory part of the childcare register</t>
  </si>
  <si>
    <t>ChildminderSt HelensRequirements of the voluntary part of the childcare register</t>
  </si>
  <si>
    <t>ChildminderStaffordshireBehaviour and attitudes</t>
  </si>
  <si>
    <t>ChildminderStaffordshireEffectiveness of leadership and Management</t>
  </si>
  <si>
    <t>ChildminderStaffordshireOutcomes for children</t>
  </si>
  <si>
    <t>ChildminderStaffordshireOverall effectiveness: The quality and standards of the provision</t>
  </si>
  <si>
    <t>ChildminderStaffordshirePersonal development</t>
  </si>
  <si>
    <t>ChildminderStaffordshirePersonal development, behaviour and welfare</t>
  </si>
  <si>
    <t>ChildminderStaffordshireQuality of education</t>
  </si>
  <si>
    <t>ChildminderStaffordshireQuality of teaching, learning and assessment</t>
  </si>
  <si>
    <t>ChildminderStaffordshireRequirements of the compulsory part of the childcare register</t>
  </si>
  <si>
    <t>ChildminderStaffordshireRequirements of the voluntary part of the childcare register</t>
  </si>
  <si>
    <t>ChildminderStockportBehaviour and attitudes</t>
  </si>
  <si>
    <t>ChildminderStockportEffectiveness of leadership and Management</t>
  </si>
  <si>
    <t>ChildminderStockportOutcomes for children</t>
  </si>
  <si>
    <t>ChildminderStockportOverall effectiveness: The quality and standards of the provision</t>
  </si>
  <si>
    <t>ChildminderStockportPersonal development</t>
  </si>
  <si>
    <t>ChildminderStockportPersonal development, behaviour and welfare</t>
  </si>
  <si>
    <t>ChildminderStockportQuality of education</t>
  </si>
  <si>
    <t>ChildminderStockportQuality of teaching, learning and assessment</t>
  </si>
  <si>
    <t>ChildminderStockportRequirements of the compulsory part of the childcare register</t>
  </si>
  <si>
    <t>ChildminderStockportRequirements of the voluntary part of the childcare register</t>
  </si>
  <si>
    <t>ChildminderStockton-on-TeesBehaviour and attitudes</t>
  </si>
  <si>
    <t>ChildminderStockton-on-TeesEffectiveness of leadership and Management</t>
  </si>
  <si>
    <t>ChildminderStockton-on-TeesOutcomes for children</t>
  </si>
  <si>
    <t>ChildminderStockton-on-TeesOverall effectiveness: The quality and standards of the provision</t>
  </si>
  <si>
    <t>ChildminderStockton-on-TeesPersonal development</t>
  </si>
  <si>
    <t>ChildminderStockton-on-TeesPersonal development, behaviour and welfare</t>
  </si>
  <si>
    <t>ChildminderStockton-on-TeesQuality of education</t>
  </si>
  <si>
    <t>ChildminderStockton-on-TeesQuality of teaching, learning and assessment</t>
  </si>
  <si>
    <t>ChildminderStockton-on-TeesRequirements of the compulsory part of the childcare register</t>
  </si>
  <si>
    <t>ChildminderStockton-on-TeesRequirements of the voluntary part of the childcare register</t>
  </si>
  <si>
    <t>ChildminderStoke-on-TrentBehaviour and attitudes</t>
  </si>
  <si>
    <t>ChildminderStoke-on-TrentEffectiveness of leadership and Management</t>
  </si>
  <si>
    <t>ChildminderStoke-on-TrentOutcomes for children</t>
  </si>
  <si>
    <t>ChildminderStoke-on-TrentOverall effectiveness: The quality and standards of the provision</t>
  </si>
  <si>
    <t>ChildminderStoke-on-TrentPersonal development</t>
  </si>
  <si>
    <t>ChildminderStoke-on-TrentPersonal development, behaviour and welfare</t>
  </si>
  <si>
    <t>ChildminderStoke-on-TrentQuality of education</t>
  </si>
  <si>
    <t>ChildminderStoke-on-TrentQuality of teaching, learning and assessment</t>
  </si>
  <si>
    <t>ChildminderStoke-on-TrentRequirements of the compulsory part of the childcare register</t>
  </si>
  <si>
    <t>ChildminderStoke-on-TrentRequirements of the voluntary part of the childcare register</t>
  </si>
  <si>
    <t>ChildminderSuffolkBehaviour and attitudes</t>
  </si>
  <si>
    <t>ChildminderSuffolkEffectiveness of leadership and Management</t>
  </si>
  <si>
    <t>ChildminderSuffolkOutcomes for children</t>
  </si>
  <si>
    <t>ChildminderSuffolkOverall effectiveness: The quality and standards of the provision</t>
  </si>
  <si>
    <t>ChildminderSuffolkPersonal development</t>
  </si>
  <si>
    <t>ChildminderSuffolkPersonal development, behaviour and welfare</t>
  </si>
  <si>
    <t>ChildminderSuffolkQuality of education</t>
  </si>
  <si>
    <t>ChildminderSuffolkQuality of teaching, learning and assessment</t>
  </si>
  <si>
    <t>ChildminderSuffolkRequirements of the compulsory part of the childcare register</t>
  </si>
  <si>
    <t>ChildminderSuffolkRequirements of the voluntary part of the childcare register</t>
  </si>
  <si>
    <t>ChildminderSunderlandBehaviour and attitudes</t>
  </si>
  <si>
    <t>ChildminderSunderlandEffectiveness of leadership and Management</t>
  </si>
  <si>
    <t>ChildminderSunderlandOutcomes for children</t>
  </si>
  <si>
    <t>ChildminderSunderlandOverall effectiveness: The quality and standards of the provision</t>
  </si>
  <si>
    <t>ChildminderSunderlandPersonal development</t>
  </si>
  <si>
    <t>ChildminderSunderlandPersonal development, behaviour and welfare</t>
  </si>
  <si>
    <t>ChildminderSunderlandQuality of education</t>
  </si>
  <si>
    <t>ChildminderSunderlandQuality of teaching, learning and assessment</t>
  </si>
  <si>
    <t>ChildminderSunderlandRequirements of the compulsory part of the childcare register</t>
  </si>
  <si>
    <t>ChildminderSunderlandRequirements of the voluntary part of the childcare register</t>
  </si>
  <si>
    <t>ChildminderSurreyBehaviour and attitudes</t>
  </si>
  <si>
    <t>ChildminderSurreyEffectiveness of leadership and Management</t>
  </si>
  <si>
    <t>ChildminderSurreyOutcomes for children</t>
  </si>
  <si>
    <t>ChildminderSurreyOverall effectiveness: The quality and standards of the provision</t>
  </si>
  <si>
    <t>ChildminderSurreyPersonal development</t>
  </si>
  <si>
    <t>ChildminderSurreyPersonal development, behaviour and welfare</t>
  </si>
  <si>
    <t>ChildminderSurreyQuality of education</t>
  </si>
  <si>
    <t>ChildminderSurreyQuality of teaching, learning and assessment</t>
  </si>
  <si>
    <t>ChildminderSurreyRequirements of the compulsory part of the childcare register</t>
  </si>
  <si>
    <t>ChildminderSurreyRequirements of the voluntary part of the childcare register</t>
  </si>
  <si>
    <t>ChildminderSuttonBehaviour and attitudes</t>
  </si>
  <si>
    <t>ChildminderSuttonEffectiveness of leadership and Management</t>
  </si>
  <si>
    <t>ChildminderSuttonOutcomes for children</t>
  </si>
  <si>
    <t>ChildminderSuttonOverall effectiveness: The quality and standards of the provision</t>
  </si>
  <si>
    <t>ChildminderSuttonPersonal development</t>
  </si>
  <si>
    <t>ChildminderSuttonPersonal development, behaviour and welfare</t>
  </si>
  <si>
    <t>ChildminderSuttonQuality of education</t>
  </si>
  <si>
    <t>ChildminderSuttonQuality of teaching, learning and assessment</t>
  </si>
  <si>
    <t>ChildminderSuttonRequirements of the compulsory part of the childcare register</t>
  </si>
  <si>
    <t>ChildminderSuttonRequirements of the voluntary part of the childcare register</t>
  </si>
  <si>
    <t>ChildminderSwindonBehaviour and attitudes</t>
  </si>
  <si>
    <t>ChildminderSwindonEffectiveness of leadership and Management</t>
  </si>
  <si>
    <t>ChildminderSwindonOutcomes for children</t>
  </si>
  <si>
    <t>ChildminderSwindonOverall effectiveness: The quality and standards of the provision</t>
  </si>
  <si>
    <t>ChildminderSwindonPersonal development</t>
  </si>
  <si>
    <t>ChildminderSwindonPersonal development, behaviour and welfare</t>
  </si>
  <si>
    <t>ChildminderSwindonQuality of education</t>
  </si>
  <si>
    <t>ChildminderSwindonQuality of teaching, learning and assessment</t>
  </si>
  <si>
    <t>ChildminderSwindonRequirements of the compulsory part of the childcare register</t>
  </si>
  <si>
    <t>ChildminderSwindonRequirements of the voluntary part of the childcare register</t>
  </si>
  <si>
    <t>ChildminderTamesideBehaviour and attitudes</t>
  </si>
  <si>
    <t>ChildminderTamesideEffectiveness of leadership and Management</t>
  </si>
  <si>
    <t>ChildminderTamesideOutcomes for children</t>
  </si>
  <si>
    <t>ChildminderTamesideOverall effectiveness: The quality and standards of the provision</t>
  </si>
  <si>
    <t>ChildminderTamesidePersonal development</t>
  </si>
  <si>
    <t>ChildminderTamesidePersonal development, behaviour and welfare</t>
  </si>
  <si>
    <t>ChildminderTamesideQuality of education</t>
  </si>
  <si>
    <t>ChildminderTamesideQuality of teaching, learning and assessment</t>
  </si>
  <si>
    <t>ChildminderTamesideRequirements of the compulsory part of the childcare register</t>
  </si>
  <si>
    <t>ChildminderTamesideRequirements of the voluntary part of the childcare register</t>
  </si>
  <si>
    <t>ChildminderTelford and WrekinBehaviour and attitudes</t>
  </si>
  <si>
    <t>ChildminderTelford and WrekinEffectiveness of leadership and Management</t>
  </si>
  <si>
    <t>ChildminderTelford and WrekinOutcomes for children</t>
  </si>
  <si>
    <t>ChildminderTelford and WrekinOverall effectiveness: The quality and standards of the provision</t>
  </si>
  <si>
    <t>ChildminderTelford and WrekinPersonal development</t>
  </si>
  <si>
    <t>ChildminderTelford and WrekinPersonal development, behaviour and welfare</t>
  </si>
  <si>
    <t>ChildminderTelford and WrekinQuality of education</t>
  </si>
  <si>
    <t>ChildminderTelford and WrekinQuality of teaching, learning and assessment</t>
  </si>
  <si>
    <t>ChildminderTelford and WrekinRequirements of the compulsory part of the childcare register</t>
  </si>
  <si>
    <t>ChildminderTelford and WrekinRequirements of the voluntary part of the childcare register</t>
  </si>
  <si>
    <t>ChildminderThurrockBehaviour and attitudes</t>
  </si>
  <si>
    <t>ChildminderThurrockEffectiveness of leadership and Management</t>
  </si>
  <si>
    <t>ChildminderThurrockOutcomes for children</t>
  </si>
  <si>
    <t>ChildminderThurrockOverall effectiveness: The quality and standards of the provision</t>
  </si>
  <si>
    <t>ChildminderThurrockPersonal development</t>
  </si>
  <si>
    <t>ChildminderThurrockPersonal development, behaviour and welfare</t>
  </si>
  <si>
    <t>ChildminderThurrockQuality of education</t>
  </si>
  <si>
    <t>ChildminderThurrockQuality of teaching, learning and assessment</t>
  </si>
  <si>
    <t>ChildminderThurrockRequirements of the compulsory part of the childcare register</t>
  </si>
  <si>
    <t>ChildminderThurrockRequirements of the voluntary part of the childcare register</t>
  </si>
  <si>
    <t>ChildminderTorbayBehaviour and attitudes</t>
  </si>
  <si>
    <t>ChildminderTorbayEffectiveness of leadership and Management</t>
  </si>
  <si>
    <t>ChildminderTorbayOutcomes for children</t>
  </si>
  <si>
    <t>ChildminderTorbayOverall effectiveness: The quality and standards of the provision</t>
  </si>
  <si>
    <t>ChildminderTorbayPersonal development</t>
  </si>
  <si>
    <t>ChildminderTorbayPersonal development, behaviour and welfare</t>
  </si>
  <si>
    <t>ChildminderTorbayQuality of education</t>
  </si>
  <si>
    <t>ChildminderTorbayQuality of teaching, learning and assessment</t>
  </si>
  <si>
    <t>ChildminderTorbayRequirements of the compulsory part of the childcare register</t>
  </si>
  <si>
    <t>ChildminderTorbayRequirements of the voluntary part of the childcare register</t>
  </si>
  <si>
    <t>ChildminderTower HamletsBehaviour and attitudes</t>
  </si>
  <si>
    <t>ChildminderTower HamletsEffectiveness of leadership and Management</t>
  </si>
  <si>
    <t>ChildminderTower HamletsOutcomes for children</t>
  </si>
  <si>
    <t>ChildminderTower HamletsOverall effectiveness: The quality and standards of the provision</t>
  </si>
  <si>
    <t>ChildminderTower HamletsPersonal development</t>
  </si>
  <si>
    <t>ChildminderTower HamletsPersonal development, behaviour and welfare</t>
  </si>
  <si>
    <t>ChildminderTower HamletsQuality of education</t>
  </si>
  <si>
    <t>ChildminderTower HamletsQuality of teaching, learning and assessment</t>
  </si>
  <si>
    <t>ChildminderTower HamletsRequirements of the compulsory part of the childcare register</t>
  </si>
  <si>
    <t>ChildminderTower HamletsRequirements of the voluntary part of the childcare register</t>
  </si>
  <si>
    <t>ChildminderTraffordBehaviour and attitudes</t>
  </si>
  <si>
    <t>ChildminderTraffordEffectiveness of leadership and Management</t>
  </si>
  <si>
    <t>ChildminderTraffordOutcomes for children</t>
  </si>
  <si>
    <t>ChildminderTraffordOverall effectiveness: The quality and standards of the provision</t>
  </si>
  <si>
    <t>ChildminderTraffordPersonal development</t>
  </si>
  <si>
    <t>ChildminderTraffordPersonal development, behaviour and welfare</t>
  </si>
  <si>
    <t>ChildminderTraffordQuality of education</t>
  </si>
  <si>
    <t>ChildminderTraffordQuality of teaching, learning and assessment</t>
  </si>
  <si>
    <t>ChildminderTraffordRequirements of the compulsory part of the childcare register</t>
  </si>
  <si>
    <t>ChildminderTraffordRequirements of the voluntary part of the childcare register</t>
  </si>
  <si>
    <t>ChildminderWakefieldBehaviour and attitudes</t>
  </si>
  <si>
    <t>ChildminderWakefieldEffectiveness of leadership and Management</t>
  </si>
  <si>
    <t>ChildminderWakefieldOutcomes for children</t>
  </si>
  <si>
    <t>ChildminderWakefieldOverall effectiveness: The quality and standards of the provision</t>
  </si>
  <si>
    <t>ChildminderWakefieldPersonal development</t>
  </si>
  <si>
    <t>ChildminderWakefieldPersonal development, behaviour and welfare</t>
  </si>
  <si>
    <t>ChildminderWakefieldQuality of education</t>
  </si>
  <si>
    <t>ChildminderWakefieldQuality of teaching, learning and assessment</t>
  </si>
  <si>
    <t>ChildminderWakefieldRequirements of the compulsory part of the childcare register</t>
  </si>
  <si>
    <t>ChildminderWakefieldRequirements of the voluntary part of the childcare register</t>
  </si>
  <si>
    <t>ChildminderWalsallBehaviour and attitudes</t>
  </si>
  <si>
    <t>ChildminderWalsallEffectiveness of leadership and Management</t>
  </si>
  <si>
    <t>ChildminderWalsallOutcomes for children</t>
  </si>
  <si>
    <t>ChildminderWalsallOverall effectiveness: The quality and standards of the provision</t>
  </si>
  <si>
    <t>ChildminderWalsallPersonal development</t>
  </si>
  <si>
    <t>ChildminderWalsallPersonal development, behaviour and welfare</t>
  </si>
  <si>
    <t>ChildminderWalsallQuality of education</t>
  </si>
  <si>
    <t>ChildminderWalsallQuality of teaching, learning and assessment</t>
  </si>
  <si>
    <t>ChildminderWalsallRequirements of the compulsory part of the childcare register</t>
  </si>
  <si>
    <t>ChildminderWalsallRequirements of the voluntary part of the childcare register</t>
  </si>
  <si>
    <t>ChildminderWaltham ForestBehaviour and attitudes</t>
  </si>
  <si>
    <t>ChildminderWaltham ForestEffectiveness of leadership and Management</t>
  </si>
  <si>
    <t>ChildminderWaltham ForestOutcomes for children</t>
  </si>
  <si>
    <t>ChildminderWaltham ForestOverall effectiveness: The quality and standards of the provision</t>
  </si>
  <si>
    <t>ChildminderWaltham ForestPersonal development</t>
  </si>
  <si>
    <t>ChildminderWaltham ForestPersonal development, behaviour and welfare</t>
  </si>
  <si>
    <t>ChildminderWaltham ForestQuality of education</t>
  </si>
  <si>
    <t>ChildminderWaltham ForestQuality of teaching, learning and assessment</t>
  </si>
  <si>
    <t>ChildminderWaltham ForestRequirements of the compulsory part of the childcare register</t>
  </si>
  <si>
    <t>ChildminderWaltham ForestRequirements of the voluntary part of the childcare register</t>
  </si>
  <si>
    <t>ChildminderWandsworthBehaviour and attitudes</t>
  </si>
  <si>
    <t>ChildminderWandsworthEffectiveness of leadership and Management</t>
  </si>
  <si>
    <t>ChildminderWandsworthOutcomes for children</t>
  </si>
  <si>
    <t>ChildminderWandsworthOverall effectiveness: The quality and standards of the provision</t>
  </si>
  <si>
    <t>ChildminderWandsworthPersonal development</t>
  </si>
  <si>
    <t>ChildminderWandsworthPersonal development, behaviour and welfare</t>
  </si>
  <si>
    <t>ChildminderWandsworthQuality of education</t>
  </si>
  <si>
    <t>ChildminderWandsworthQuality of teaching, learning and assessment</t>
  </si>
  <si>
    <t>ChildminderWandsworthRequirements of the compulsory part of the childcare register</t>
  </si>
  <si>
    <t>ChildminderWandsworthRequirements of the voluntary part of the childcare register</t>
  </si>
  <si>
    <t>ChildminderWarringtonBehaviour and attitudes</t>
  </si>
  <si>
    <t>ChildminderWarringtonEffectiveness of leadership and Management</t>
  </si>
  <si>
    <t>ChildminderWarringtonOutcomes for children</t>
  </si>
  <si>
    <t>ChildminderWarringtonOverall effectiveness: The quality and standards of the provision</t>
  </si>
  <si>
    <t>ChildminderWarringtonPersonal development</t>
  </si>
  <si>
    <t>ChildminderWarringtonPersonal development, behaviour and welfare</t>
  </si>
  <si>
    <t>ChildminderWarringtonQuality of education</t>
  </si>
  <si>
    <t>ChildminderWarringtonQuality of teaching, learning and assessment</t>
  </si>
  <si>
    <t>ChildminderWarringtonRequirements of the compulsory part of the childcare register</t>
  </si>
  <si>
    <t>ChildminderWarringtonRequirements of the voluntary part of the childcare register</t>
  </si>
  <si>
    <t>ChildminderWarwickshireBehaviour and attitudes</t>
  </si>
  <si>
    <t>ChildminderWarwickshireEffectiveness of leadership and Management</t>
  </si>
  <si>
    <t>ChildminderWarwickshireOutcomes for children</t>
  </si>
  <si>
    <t>ChildminderWarwickshireOverall effectiveness: The quality and standards of the provision</t>
  </si>
  <si>
    <t>ChildminderWarwickshirePersonal development</t>
  </si>
  <si>
    <t>ChildminderWarwickshirePersonal development, behaviour and welfare</t>
  </si>
  <si>
    <t>ChildminderWarwickshireQuality of education</t>
  </si>
  <si>
    <t>ChildminderWarwickshireQuality of teaching, learning and assessment</t>
  </si>
  <si>
    <t>ChildminderWarwickshireRequirements of the compulsory part of the childcare register</t>
  </si>
  <si>
    <t>ChildminderWarwickshireRequirements of the voluntary part of the childcare register</t>
  </si>
  <si>
    <t>ChildminderWest BerkshireBehaviour and attitudes</t>
  </si>
  <si>
    <t>ChildminderWest BerkshireEffectiveness of leadership and Management</t>
  </si>
  <si>
    <t>ChildminderWest BerkshireOutcomes for children</t>
  </si>
  <si>
    <t>ChildminderWest BerkshireOverall effectiveness: The quality and standards of the provision</t>
  </si>
  <si>
    <t>ChildminderWest BerkshirePersonal development</t>
  </si>
  <si>
    <t>ChildminderWest BerkshirePersonal development, behaviour and welfare</t>
  </si>
  <si>
    <t>ChildminderWest BerkshireQuality of education</t>
  </si>
  <si>
    <t>ChildminderWest BerkshireQuality of teaching, learning and assessment</t>
  </si>
  <si>
    <t>ChildminderWest BerkshireRequirements of the compulsory part of the childcare register</t>
  </si>
  <si>
    <t>ChildminderWest BerkshireRequirements of the voluntary part of the childcare register</t>
  </si>
  <si>
    <t>ChildminderWest NorthamptonshireBehaviour and attitudes</t>
  </si>
  <si>
    <t>ChildminderWest NorthamptonshireEffectiveness of leadership and Management</t>
  </si>
  <si>
    <t>ChildminderWest NorthamptonshireOutcomes for children</t>
  </si>
  <si>
    <t>ChildminderWest NorthamptonshireOverall effectiveness: The quality and standards of the provision</t>
  </si>
  <si>
    <t>ChildminderWest NorthamptonshirePersonal development</t>
  </si>
  <si>
    <t>ChildminderWest NorthamptonshirePersonal development, behaviour and welfare</t>
  </si>
  <si>
    <t>ChildminderWest NorthamptonshireQuality of education</t>
  </si>
  <si>
    <t>ChildminderWest NorthamptonshireQuality of teaching, learning and assessment</t>
  </si>
  <si>
    <t>ChildminderWest NorthamptonshireRequirements of the compulsory part of the childcare register</t>
  </si>
  <si>
    <t>ChildminderWest NorthamptonshireRequirements of the voluntary part of the childcare register</t>
  </si>
  <si>
    <t>ChildminderWest SussexBehaviour and attitudes</t>
  </si>
  <si>
    <t>ChildminderWest SussexEffectiveness of leadership and Management</t>
  </si>
  <si>
    <t>ChildminderWest SussexOutcomes for children</t>
  </si>
  <si>
    <t>ChildminderWest SussexOverall effectiveness: The quality and standards of the provision</t>
  </si>
  <si>
    <t>ChildminderWest SussexPersonal development</t>
  </si>
  <si>
    <t>ChildminderWest SussexPersonal development, behaviour and welfare</t>
  </si>
  <si>
    <t>ChildminderWest SussexQuality of education</t>
  </si>
  <si>
    <t>ChildminderWest SussexQuality of teaching, learning and assessment</t>
  </si>
  <si>
    <t>ChildminderWest SussexRequirements of the compulsory part of the childcare register</t>
  </si>
  <si>
    <t>ChildminderWest SussexRequirements of the voluntary part of the childcare register</t>
  </si>
  <si>
    <t>ChildminderWestminsterBehaviour and attitudes</t>
  </si>
  <si>
    <t>ChildminderWestminsterEffectiveness of leadership and Management</t>
  </si>
  <si>
    <t>ChildminderWestminsterOutcomes for children</t>
  </si>
  <si>
    <t>ChildminderWestminsterOverall effectiveness: The quality and standards of the provision</t>
  </si>
  <si>
    <t>ChildminderWestminsterPersonal development</t>
  </si>
  <si>
    <t>ChildminderWestminsterPersonal development, behaviour and welfare</t>
  </si>
  <si>
    <t>ChildminderWestminsterQuality of education</t>
  </si>
  <si>
    <t>ChildminderWestminsterQuality of teaching, learning and assessment</t>
  </si>
  <si>
    <t>ChildminderWestminsterRequirements of the compulsory part of the childcare register</t>
  </si>
  <si>
    <t>ChildminderWestminsterRequirements of the voluntary part of the childcare register</t>
  </si>
  <si>
    <t>ChildminderWestmorland and FurnessBehaviour and attitudes</t>
  </si>
  <si>
    <t>ChildminderWestmorland and FurnessEffectiveness of leadership and Management</t>
  </si>
  <si>
    <t>ChildminderWestmorland and FurnessOutcomes for children</t>
  </si>
  <si>
    <t>ChildminderWestmorland and FurnessOverall effectiveness: The quality and standards of the provision</t>
  </si>
  <si>
    <t>ChildminderWestmorland and FurnessPersonal development</t>
  </si>
  <si>
    <t>ChildminderWestmorland and FurnessPersonal development, behaviour and welfare</t>
  </si>
  <si>
    <t>ChildminderWestmorland and FurnessQuality of education</t>
  </si>
  <si>
    <t>ChildminderWestmorland and FurnessQuality of teaching, learning and assessment</t>
  </si>
  <si>
    <t>ChildminderWestmorland and FurnessRequirements of the compulsory part of the childcare register</t>
  </si>
  <si>
    <t>ChildminderWestmorland and FurnessRequirements of the voluntary part of the childcare register</t>
  </si>
  <si>
    <t>ChildminderWiganBehaviour and attitudes</t>
  </si>
  <si>
    <t>ChildminderWiganEffectiveness of leadership and Management</t>
  </si>
  <si>
    <t>ChildminderWiganOutcomes for children</t>
  </si>
  <si>
    <t>ChildminderWiganOverall effectiveness: The quality and standards of the provision</t>
  </si>
  <si>
    <t>ChildminderWiganPersonal development</t>
  </si>
  <si>
    <t>ChildminderWiganPersonal development, behaviour and welfare</t>
  </si>
  <si>
    <t>ChildminderWiganQuality of education</t>
  </si>
  <si>
    <t>ChildminderWiganQuality of teaching, learning and assessment</t>
  </si>
  <si>
    <t>ChildminderWiganRequirements of the compulsory part of the childcare register</t>
  </si>
  <si>
    <t>ChildminderWiganRequirements of the voluntary part of the childcare register</t>
  </si>
  <si>
    <t>ChildminderWiltshireBehaviour and attitudes</t>
  </si>
  <si>
    <t>ChildminderWiltshireEffectiveness of leadership and Management</t>
  </si>
  <si>
    <t>ChildminderWiltshireOutcomes for children</t>
  </si>
  <si>
    <t>ChildminderWiltshireOverall effectiveness: The quality and standards of the provision</t>
  </si>
  <si>
    <t>ChildminderWiltshirePersonal development</t>
  </si>
  <si>
    <t>ChildminderWiltshirePersonal development, behaviour and welfare</t>
  </si>
  <si>
    <t>ChildminderWiltshireQuality of education</t>
  </si>
  <si>
    <t>ChildminderWiltshireQuality of teaching, learning and assessment</t>
  </si>
  <si>
    <t>ChildminderWiltshireRequirements of the compulsory part of the childcare register</t>
  </si>
  <si>
    <t>ChildminderWiltshireRequirements of the voluntary part of the childcare register</t>
  </si>
  <si>
    <t>ChildminderWindsor and MaidenheadBehaviour and attitudes</t>
  </si>
  <si>
    <t>ChildminderWindsor and MaidenheadEffectiveness of leadership and Management</t>
  </si>
  <si>
    <t>ChildminderWindsor and MaidenheadOutcomes for children</t>
  </si>
  <si>
    <t>ChildminderWindsor and MaidenheadOverall effectiveness: The quality and standards of the provision</t>
  </si>
  <si>
    <t>ChildminderWindsor and MaidenheadPersonal development</t>
  </si>
  <si>
    <t>ChildminderWindsor and MaidenheadPersonal development, behaviour and welfare</t>
  </si>
  <si>
    <t>ChildminderWindsor and MaidenheadQuality of education</t>
  </si>
  <si>
    <t>ChildminderWindsor and MaidenheadQuality of teaching, learning and assessment</t>
  </si>
  <si>
    <t>ChildminderWindsor and MaidenheadRequirements of the compulsory part of the childcare register</t>
  </si>
  <si>
    <t>ChildminderWindsor and MaidenheadRequirements of the voluntary part of the childcare register</t>
  </si>
  <si>
    <t>ChildminderWirralBehaviour and attitudes</t>
  </si>
  <si>
    <t>ChildminderWirralEffectiveness of leadership and Management</t>
  </si>
  <si>
    <t>ChildminderWirralOutcomes for children</t>
  </si>
  <si>
    <t>ChildminderWirralOverall effectiveness: The quality and standards of the provision</t>
  </si>
  <si>
    <t>ChildminderWirralPersonal development</t>
  </si>
  <si>
    <t>ChildminderWirralPersonal development, behaviour and welfare</t>
  </si>
  <si>
    <t>ChildminderWirralQuality of education</t>
  </si>
  <si>
    <t>ChildminderWirralQuality of teaching, learning and assessment</t>
  </si>
  <si>
    <t>ChildminderWirralRequirements of the compulsory part of the childcare register</t>
  </si>
  <si>
    <t>ChildminderWirralRequirements of the voluntary part of the childcare register</t>
  </si>
  <si>
    <t>ChildminderWokinghamBehaviour and attitudes</t>
  </si>
  <si>
    <t>ChildminderWokinghamEffectiveness of leadership and Management</t>
  </si>
  <si>
    <t>ChildminderWokinghamOutcomes for children</t>
  </si>
  <si>
    <t>ChildminderWokinghamOverall effectiveness: The quality and standards of the provision</t>
  </si>
  <si>
    <t>ChildminderWokinghamPersonal development</t>
  </si>
  <si>
    <t>ChildminderWokinghamPersonal development, behaviour and welfare</t>
  </si>
  <si>
    <t>ChildminderWokinghamQuality of education</t>
  </si>
  <si>
    <t>ChildminderWokinghamQuality of teaching, learning and assessment</t>
  </si>
  <si>
    <t>ChildminderWokinghamRequirements of the compulsory part of the childcare register</t>
  </si>
  <si>
    <t>ChildminderWokinghamRequirements of the voluntary part of the childcare register</t>
  </si>
  <si>
    <t>ChildminderWolverhamptonBehaviour and attitudes</t>
  </si>
  <si>
    <t>ChildminderWolverhamptonEffectiveness of leadership and Management</t>
  </si>
  <si>
    <t>ChildminderWolverhamptonOutcomes for children</t>
  </si>
  <si>
    <t>ChildminderWolverhamptonOverall effectiveness: The quality and standards of the provision</t>
  </si>
  <si>
    <t>ChildminderWolverhamptonPersonal development</t>
  </si>
  <si>
    <t>ChildminderWolverhamptonPersonal development, behaviour and welfare</t>
  </si>
  <si>
    <t>ChildminderWolverhamptonQuality of education</t>
  </si>
  <si>
    <t>ChildminderWolverhamptonQuality of teaching, learning and assessment</t>
  </si>
  <si>
    <t>ChildminderWolverhamptonRequirements of the compulsory part of the childcare register</t>
  </si>
  <si>
    <t>ChildminderWolverhamptonRequirements of the voluntary part of the childcare register</t>
  </si>
  <si>
    <t>ChildminderWorcestershireBehaviour and attitudes</t>
  </si>
  <si>
    <t>ChildminderWorcestershireEffectiveness of leadership and Management</t>
  </si>
  <si>
    <t>ChildminderWorcestershireOutcomes for children</t>
  </si>
  <si>
    <t>ChildminderWorcestershireOverall effectiveness: The quality and standards of the provision</t>
  </si>
  <si>
    <t>ChildminderWorcestershirePersonal development</t>
  </si>
  <si>
    <t>ChildminderWorcestershirePersonal development, behaviour and welfare</t>
  </si>
  <si>
    <t>ChildminderWorcestershireQuality of education</t>
  </si>
  <si>
    <t>ChildminderWorcestershireQuality of teaching, learning and assessment</t>
  </si>
  <si>
    <t>ChildminderWorcestershireRequirements of the compulsory part of the childcare register</t>
  </si>
  <si>
    <t>ChildminderWorcestershireRequirements of the voluntary part of the childcare register</t>
  </si>
  <si>
    <t>ChildminderYorkBehaviour and attitudes</t>
  </si>
  <si>
    <t>ChildminderYorkEffectiveness of leadership and Management</t>
  </si>
  <si>
    <t>ChildminderYorkOutcomes for children</t>
  </si>
  <si>
    <t>ChildminderYorkOverall effectiveness: The quality and standards of the provision</t>
  </si>
  <si>
    <t>ChildminderYorkPersonal development</t>
  </si>
  <si>
    <t>ChildminderYorkPersonal development, behaviour and welfare</t>
  </si>
  <si>
    <t>ChildminderYorkQuality of education</t>
  </si>
  <si>
    <t>ChildminderYorkQuality of teaching, learning and assessment</t>
  </si>
  <si>
    <t>ChildminderYorkRequirements of the compulsory part of the childcare register</t>
  </si>
  <si>
    <t>ChildminderYorkRequirements of the voluntary part of the childcare register</t>
  </si>
  <si>
    <t>Childcare on domestic premisesNorfolkPersonal development</t>
  </si>
  <si>
    <t>Childcare on domestic premisesNorfolkPersonal development, behaviour and welfare</t>
  </si>
  <si>
    <t>Childcare on domestic premisesNorfolkQuality of education</t>
  </si>
  <si>
    <t>Childcare on domestic premisesNorfolkQuality of teaching, learning and assessment</t>
  </si>
  <si>
    <t>Childcare on domestic premisesNorfolkRequirements of the compulsory part of the childcare register</t>
  </si>
  <si>
    <t>Childcare on domestic premisesNorfolkRequirements of the voluntary part of the childcare register</t>
  </si>
  <si>
    <t>Childcare on domestic premisesNorth East LincolnshireBehaviour and attitudes</t>
  </si>
  <si>
    <t>Childcare on domestic premisesNorth East LincolnshireEffectiveness of leadership and Management</t>
  </si>
  <si>
    <t>Childcare on domestic premisesNorth East LincolnshireOutcomes for children</t>
  </si>
  <si>
    <t>Childcare on domestic premisesNorth East LincolnshireOverall effectiveness: The quality and standards of the provision</t>
  </si>
  <si>
    <t>Childcare on domestic premisesNorth East LincolnshirePersonal development</t>
  </si>
  <si>
    <t>Childcare on domestic premisesNorth East LincolnshirePersonal development, behaviour and welfare</t>
  </si>
  <si>
    <t>Childcare on domestic premisesNorth East LincolnshireQuality of education</t>
  </si>
  <si>
    <t>Childcare on domestic premisesNorth East LincolnshireQuality of teaching, learning and assessment</t>
  </si>
  <si>
    <t>Childcare on domestic premisesNorth East LincolnshireRequirements of the compulsory part of the childcare register</t>
  </si>
  <si>
    <t>Childcare on domestic premisesNorth East LincolnshireRequirements of the voluntary part of the childcare register</t>
  </si>
  <si>
    <t>Childcare on domestic premisesNorth LincolnshireBehaviour and attitudes</t>
  </si>
  <si>
    <t>Childcare on domestic premisesNorth LincolnshireEffectiveness of leadership and Management</t>
  </si>
  <si>
    <t>Childcare on domestic premisesNorth LincolnshireOutcomes for children</t>
  </si>
  <si>
    <t>Childcare on domestic premisesNorth LincolnshireOverall effectiveness: The quality and standards of the provision</t>
  </si>
  <si>
    <t>Childcare on domestic premisesNorth LincolnshirePersonal development</t>
  </si>
  <si>
    <t>Childcare on domestic premisesNorth LincolnshirePersonal development, behaviour and welfare</t>
  </si>
  <si>
    <t>Childcare on domestic premisesNorth LincolnshireQuality of education</t>
  </si>
  <si>
    <t>Childcare on domestic premisesNorth LincolnshireQuality of teaching, learning and assessment</t>
  </si>
  <si>
    <t>Childcare on domestic premisesNorth LincolnshireRequirements of the compulsory part of the childcare register</t>
  </si>
  <si>
    <t>Childcare on domestic premisesNorth LincolnshireRequirements of the voluntary part of the childcare register</t>
  </si>
  <si>
    <t>Childcare on domestic premisesNorth YorkshireBehaviour and attitudes</t>
  </si>
  <si>
    <t>Childcare on domestic premisesNorth YorkshireEffectiveness of leadership and Management</t>
  </si>
  <si>
    <t>Childcare on domestic premisesNorth YorkshireOutcomes for children</t>
  </si>
  <si>
    <t>Childcare on domestic premisesNorth YorkshireOverall effectiveness: The quality and standards of the provision</t>
  </si>
  <si>
    <t>Childcare on domestic premisesNorth YorkshirePersonal development</t>
  </si>
  <si>
    <t>Childcare on domestic premisesNorth YorkshirePersonal development, behaviour and welfare</t>
  </si>
  <si>
    <t>Childcare on domestic premisesNorth YorkshireQuality of education</t>
  </si>
  <si>
    <t>Childcare on domestic premisesNorth YorkshireQuality of teaching, learning and assessment</t>
  </si>
  <si>
    <t>Childcare on domestic premisesNorth YorkshireRequirements of the compulsory part of the childcare register</t>
  </si>
  <si>
    <t>Childcare on domestic premisesNorth YorkshireRequirements of the voluntary part of the childcare register</t>
  </si>
  <si>
    <t>Childcare on domestic premisesOxfordshireBehaviour and attitudes</t>
  </si>
  <si>
    <t>Childcare on domestic premisesOxfordshireEffectiveness of leadership and Management</t>
  </si>
  <si>
    <t>Childcare on domestic premisesOxfordshireOutcomes for children</t>
  </si>
  <si>
    <t>Childcare on domestic premisesOxfordshireOverall effectiveness: The quality and standards of the provision</t>
  </si>
  <si>
    <t>Childcare on domestic premisesOxfordshirePersonal development</t>
  </si>
  <si>
    <t>Childcare on domestic premisesOxfordshirePersonal development, behaviour and welfare</t>
  </si>
  <si>
    <t>Childcare on domestic premisesOxfordshireQuality of education</t>
  </si>
  <si>
    <t>Childcare on domestic premisesOxfordshireQuality of teaching, learning and assessment</t>
  </si>
  <si>
    <t>Childcare on domestic premisesOxfordshireRequirements of the compulsory part of the childcare register</t>
  </si>
  <si>
    <t>Childcare on domestic premisesOxfordshireRequirements of the voluntary part of the childcare register</t>
  </si>
  <si>
    <t>Childcare on domestic premisesRedbridgeBehaviour and attitudes</t>
  </si>
  <si>
    <t>Childcare on domestic premisesRedbridgeEffectiveness of leadership and Management</t>
  </si>
  <si>
    <t>Childcare on domestic premisesRedbridgeOutcomes for children</t>
  </si>
  <si>
    <t>Childcare on domestic premisesRedbridgeOverall effectiveness: The quality and standards of the provision</t>
  </si>
  <si>
    <t>Childcare on domestic premisesRedbridgePersonal development</t>
  </si>
  <si>
    <t>Childcare on domestic premisesRedbridgePersonal development, behaviour and welfare</t>
  </si>
  <si>
    <t>Childcare on domestic premisesRedbridgeQuality of education</t>
  </si>
  <si>
    <t>Childcare on domestic premisesRedbridgeQuality of teaching, learning and assessment</t>
  </si>
  <si>
    <t>Childcare on domestic premisesRedbridgeRequirements of the compulsory part of the childcare register</t>
  </si>
  <si>
    <t>Childcare on domestic premisesRedbridgeRequirements of the voluntary part of the childcare register</t>
  </si>
  <si>
    <t>Childcare on domestic premisesRichmond upon ThamesBehaviour and attitudes</t>
  </si>
  <si>
    <t>Childcare on domestic premisesRichmond upon ThamesEffectiveness of leadership and Management</t>
  </si>
  <si>
    <t>Childcare on domestic premisesRichmond upon ThamesOutcomes for children</t>
  </si>
  <si>
    <t>Childcare on domestic premisesRichmond upon ThamesOverall effectiveness: The quality and standards of the provision</t>
  </si>
  <si>
    <t>Childcare on domestic premisesRichmond upon ThamesPersonal development</t>
  </si>
  <si>
    <t>Childcare on domestic premisesRichmond upon ThamesPersonal development, behaviour and welfare</t>
  </si>
  <si>
    <t>Childcare on domestic premisesRichmond upon ThamesQuality of education</t>
  </si>
  <si>
    <t>Childcare on domestic premisesRichmond upon ThamesQuality of teaching, learning and assessment</t>
  </si>
  <si>
    <t>Childcare on domestic premisesRichmond upon ThamesRequirements of the compulsory part of the childcare register</t>
  </si>
  <si>
    <t>Childcare on domestic premisesRichmond upon ThamesRequirements of the voluntary part of the childcare register</t>
  </si>
  <si>
    <t>Childcare on domestic premisesSalfordBehaviour and attitudes</t>
  </si>
  <si>
    <t>Childcare on domestic premisesSalfordEffectiveness of leadership and Management</t>
  </si>
  <si>
    <t>Childcare on domestic premisesSalfordOutcomes for children</t>
  </si>
  <si>
    <t>Childcare on domestic premisesSalfordOverall effectiveness: The quality and standards of the provision</t>
  </si>
  <si>
    <t>Childcare on domestic premisesSalfordPersonal development</t>
  </si>
  <si>
    <t>Childcare on domestic premisesSalfordPersonal development, behaviour and welfare</t>
  </si>
  <si>
    <t>Childcare on domestic premisesSalfordQuality of education</t>
  </si>
  <si>
    <t>Childcare on domestic premisesSalfordQuality of teaching, learning and assessment</t>
  </si>
  <si>
    <t>Childcare on domestic premisesSalfordRequirements of the compulsory part of the childcare register</t>
  </si>
  <si>
    <t>Childcare on domestic premisesSalfordRequirements of the voluntary part of the childcare register</t>
  </si>
  <si>
    <t>Childcare on domestic premisesSeftonBehaviour and attitudes</t>
  </si>
  <si>
    <t>Childcare on domestic premisesSeftonEffectiveness of leadership and Management</t>
  </si>
  <si>
    <t>Childcare on domestic premisesSeftonOutcomes for children</t>
  </si>
  <si>
    <t>Childcare on domestic premisesSeftonOverall effectiveness: The quality and standards of the provision</t>
  </si>
  <si>
    <t>Childcare on domestic premisesSeftonPersonal development</t>
  </si>
  <si>
    <t>Childcare on domestic premisesSeftonPersonal development, behaviour and welfare</t>
  </si>
  <si>
    <t>Childcare on domestic premisesSeftonQuality of education</t>
  </si>
  <si>
    <t>Childcare on domestic premisesSeftonQuality of teaching, learning and assessment</t>
  </si>
  <si>
    <t>Childcare on domestic premisesSeftonRequirements of the compulsory part of the childcare register</t>
  </si>
  <si>
    <t>Childcare on domestic premisesSeftonRequirements of the voluntary part of the childcare register</t>
  </si>
  <si>
    <t>Childcare on domestic premisesShropshireBehaviour and attitudes</t>
  </si>
  <si>
    <t>Childcare on domestic premisesShropshireEffectiveness of leadership and Management</t>
  </si>
  <si>
    <t>Childcare on domestic premisesShropshireOutcomes for children</t>
  </si>
  <si>
    <t>Childcare on domestic premisesShropshireOverall effectiveness: The quality and standards of the provision</t>
  </si>
  <si>
    <t>Childcare on domestic premisesShropshirePersonal development</t>
  </si>
  <si>
    <t>Childcare on domestic premisesShropshirePersonal development, behaviour and welfare</t>
  </si>
  <si>
    <t>Childcare on domestic premisesShropshireQuality of education</t>
  </si>
  <si>
    <t>Childcare on domestic premisesShropshireQuality of teaching, learning and assessment</t>
  </si>
  <si>
    <t>Childcare on domestic premisesShropshireRequirements of the compulsory part of the childcare register</t>
  </si>
  <si>
    <t>Childcare on domestic premisesShropshireRequirements of the voluntary part of the childcare register</t>
  </si>
  <si>
    <t>Childcare on domestic premisesSomersetBehaviour and attitudes</t>
  </si>
  <si>
    <t>Childcare on domestic premisesSomersetEffectiveness of leadership and Management</t>
  </si>
  <si>
    <t>Childcare on domestic premisesSomersetOutcomes for children</t>
  </si>
  <si>
    <t>Childcare on domestic premisesSomersetOverall effectiveness: The quality and standards of the provision</t>
  </si>
  <si>
    <t>Childcare on domestic premisesSomersetPersonal development</t>
  </si>
  <si>
    <t>Childcare on domestic premisesSomersetPersonal development, behaviour and welfare</t>
  </si>
  <si>
    <t>Childcare on domestic premisesSomersetQuality of education</t>
  </si>
  <si>
    <t>Childcare on domestic premisesSomersetQuality of teaching, learning and assessment</t>
  </si>
  <si>
    <t>Childcare on domestic premisesSomersetRequirements of the compulsory part of the childcare register</t>
  </si>
  <si>
    <t>Childcare on domestic premisesSomersetRequirements of the voluntary part of the childcare register</t>
  </si>
  <si>
    <t>Childcare on domestic premisesSouth GloucestershireBehaviour and attitudes</t>
  </si>
  <si>
    <t>Childcare on domestic premisesSouth GloucestershireEffectiveness of leadership and Management</t>
  </si>
  <si>
    <t>Childcare on domestic premisesSouth GloucestershireOutcomes for children</t>
  </si>
  <si>
    <t>Childcare on domestic premisesSouth GloucestershireOverall effectiveness: The quality and standards of the provision</t>
  </si>
  <si>
    <t>Childcare on domestic premisesSouth GloucestershirePersonal development</t>
  </si>
  <si>
    <t>Childcare on domestic premisesSouth GloucestershirePersonal development, behaviour and welfare</t>
  </si>
  <si>
    <t>Childcare on domestic premisesSouth GloucestershireQuality of education</t>
  </si>
  <si>
    <t>Childcare on domestic premisesSouth GloucestershireQuality of teaching, learning and assessment</t>
  </si>
  <si>
    <t>Childcare on domestic premisesSouth GloucestershireRequirements of the compulsory part of the childcare register</t>
  </si>
  <si>
    <t>Childcare on domestic premisesSouth GloucestershireRequirements of the voluntary part of the childcare register</t>
  </si>
  <si>
    <t>Childcare on domestic premisesSouthwarkBehaviour and attitudes</t>
  </si>
  <si>
    <t>Childcare on domestic premisesSouthwarkEffectiveness of leadership and Management</t>
  </si>
  <si>
    <t>Childcare on domestic premisesSouthwarkOutcomes for children</t>
  </si>
  <si>
    <t>Childcare on domestic premisesSouthwarkOverall effectiveness: The quality and standards of the provision</t>
  </si>
  <si>
    <t>Childcare on domestic premisesSouthwarkPersonal development</t>
  </si>
  <si>
    <t>Childcare on domestic premisesSouthwarkPersonal development, behaviour and welfare</t>
  </si>
  <si>
    <t>Childcare on domestic premisesSouthwarkQuality of education</t>
  </si>
  <si>
    <t>Childcare on domestic premisesSouthwarkQuality of teaching, learning and assessment</t>
  </si>
  <si>
    <t>Childcare on domestic premisesSouthwarkRequirements of the compulsory part of the childcare register</t>
  </si>
  <si>
    <t>Childcare on domestic premisesSouthwarkRequirements of the voluntary part of the childcare register</t>
  </si>
  <si>
    <t>Childcare on domestic premisesStaffordshireBehaviour and attitudes</t>
  </si>
  <si>
    <t>Childcare on domestic premisesStaffordshireEffectiveness of leadership and Management</t>
  </si>
  <si>
    <t>Childcare on domestic premisesStaffordshireOutcomes for children</t>
  </si>
  <si>
    <t>Childcare on domestic premisesStaffordshireOverall effectiveness: The quality and standards of the provision</t>
  </si>
  <si>
    <t>Childcare on domestic premisesStaffordshirePersonal development</t>
  </si>
  <si>
    <t>Childcare on domestic premisesStaffordshirePersonal development, behaviour and welfare</t>
  </si>
  <si>
    <t>Childcare on domestic premisesStaffordshireQuality of education</t>
  </si>
  <si>
    <t>Childcare on domestic premisesStaffordshireQuality of teaching, learning and assessment</t>
  </si>
  <si>
    <t>Childcare on domestic premisesStaffordshireRequirements of the compulsory part of the childcare register</t>
  </si>
  <si>
    <t>Childcare on domestic premisesStaffordshireRequirements of the voluntary part of the childcare register</t>
  </si>
  <si>
    <t>Childcare on domestic premisesStockportBehaviour and attitudes</t>
  </si>
  <si>
    <t>Childcare on domestic premisesStockportEffectiveness of leadership and Management</t>
  </si>
  <si>
    <t>Childcare on domestic premisesStockportOutcomes for children</t>
  </si>
  <si>
    <t>Childcare on domestic premisesStockportOverall effectiveness: The quality and standards of the provision</t>
  </si>
  <si>
    <t>Childcare on domestic premisesStockportPersonal development</t>
  </si>
  <si>
    <t>Childcare on domestic premisesStockportPersonal development, behaviour and welfare</t>
  </si>
  <si>
    <t>Childcare on domestic premisesStockportQuality of education</t>
  </si>
  <si>
    <t>Childcare on domestic premisesStockportQuality of teaching, learning and assessment</t>
  </si>
  <si>
    <t>Childcare on domestic premisesStockportRequirements of the compulsory part of the childcare register</t>
  </si>
  <si>
    <t>Childcare on domestic premisesStockportRequirements of the voluntary part of the childcare register</t>
  </si>
  <si>
    <t>Childcare on domestic premisesStoke-on-TrentBehaviour and attitudes</t>
  </si>
  <si>
    <t>Childcare on domestic premisesStoke-on-TrentEffectiveness of leadership and Management</t>
  </si>
  <si>
    <t>Childcare on domestic premisesStoke-on-TrentOutcomes for children</t>
  </si>
  <si>
    <t>Childcare on domestic premisesStoke-on-TrentOverall effectiveness: The quality and standards of the provision</t>
  </si>
  <si>
    <t>Childcare on domestic premisesStoke-on-TrentPersonal development</t>
  </si>
  <si>
    <t>Childcare on domestic premisesStoke-on-TrentPersonal development, behaviour and welfare</t>
  </si>
  <si>
    <t>Childcare on domestic premisesStoke-on-TrentQuality of education</t>
  </si>
  <si>
    <t>Childcare on domestic premisesStoke-on-TrentQuality of teaching, learning and assessment</t>
  </si>
  <si>
    <t>Childcare on domestic premisesStoke-on-TrentRequirements of the compulsory part of the childcare register</t>
  </si>
  <si>
    <t>Childcare on domestic premisesStoke-on-TrentRequirements of the voluntary part of the childcare register</t>
  </si>
  <si>
    <t>Childcare on domestic premisesSurreyBehaviour and attitudes</t>
  </si>
  <si>
    <t>Childcare on domestic premisesSurreyEffectiveness of leadership and Management</t>
  </si>
  <si>
    <t>Childcare on domestic premisesSurreyOutcomes for children</t>
  </si>
  <si>
    <t>Childcare on domestic premisesSurreyOverall effectiveness: The quality and standards of the provision</t>
  </si>
  <si>
    <t>Childcare on domestic premisesSurreyPersonal development</t>
  </si>
  <si>
    <t>Childcare on domestic premisesSurreyPersonal development, behaviour and welfare</t>
  </si>
  <si>
    <t>Childcare on domestic premisesSurreyQuality of education</t>
  </si>
  <si>
    <t>Childcare on domestic premisesSurreyQuality of teaching, learning and assessment</t>
  </si>
  <si>
    <t>Childcare on domestic premisesSurreyRequirements of the compulsory part of the childcare register</t>
  </si>
  <si>
    <t>Childcare on domestic premisesSurreyRequirements of the voluntary part of the childcare register</t>
  </si>
  <si>
    <t>Childcare on domestic premisesSwindonBehaviour and attitudes</t>
  </si>
  <si>
    <t>Childcare on domestic premisesSwindonEffectiveness of leadership and Management</t>
  </si>
  <si>
    <t>Childcare on domestic premisesSwindonOutcomes for children</t>
  </si>
  <si>
    <t>Childcare on domestic premisesSwindonOverall effectiveness: The quality and standards of the provision</t>
  </si>
  <si>
    <t>Childcare on domestic premisesSwindonPersonal development</t>
  </si>
  <si>
    <t>Childcare on domestic premisesSwindonPersonal development, behaviour and welfare</t>
  </si>
  <si>
    <t>Childcare on domestic premisesSwindonQuality of education</t>
  </si>
  <si>
    <t>Childcare on domestic premisesSwindonQuality of teaching, learning and assessment</t>
  </si>
  <si>
    <t>Childcare on domestic premisesSwindonRequirements of the compulsory part of the childcare register</t>
  </si>
  <si>
    <t>Childcare on domestic premisesSwindonRequirements of the voluntary part of the childcare register</t>
  </si>
  <si>
    <t>Childcare on domestic premisesTraffordBehaviour and attitudes</t>
  </si>
  <si>
    <t>Childcare on domestic premisesTraffordEffectiveness of leadership and Management</t>
  </si>
  <si>
    <t>Childcare on domestic premisesTraffordOutcomes for children</t>
  </si>
  <si>
    <t>Childcare on domestic premisesTraffordOverall effectiveness: The quality and standards of the provision</t>
  </si>
  <si>
    <t>Childcare on domestic premisesTraffordPersonal development</t>
  </si>
  <si>
    <t>Childcare on domestic premisesTraffordPersonal development, behaviour and welfare</t>
  </si>
  <si>
    <t>Childcare on domestic premisesTraffordQuality of education</t>
  </si>
  <si>
    <t>Childcare on domestic premisesTraffordQuality of teaching, learning and assessment</t>
  </si>
  <si>
    <t>Childcare on domestic premisesTraffordRequirements of the compulsory part of the childcare register</t>
  </si>
  <si>
    <t>Childcare on domestic premisesTraffordRequirements of the voluntary part of the childcare register</t>
  </si>
  <si>
    <t>Childcare on domestic premisesWarwickshireBehaviour and attitudes</t>
  </si>
  <si>
    <t>Childcare on domestic premisesWarwickshireEffectiveness of leadership and Management</t>
  </si>
  <si>
    <t>Childcare on domestic premisesWarwickshireOutcomes for children</t>
  </si>
  <si>
    <t>Childcare on domestic premisesWarwickshireOverall effectiveness: The quality and standards of the provision</t>
  </si>
  <si>
    <t>Childcare on domestic premisesWarwickshirePersonal development</t>
  </si>
  <si>
    <t>Childcare on domestic premisesWarwickshirePersonal development, behaviour and welfare</t>
  </si>
  <si>
    <t>Childcare on domestic premisesWarwickshireQuality of education</t>
  </si>
  <si>
    <t>Childcare on domestic premisesWarwickshireQuality of teaching, learning and assessment</t>
  </si>
  <si>
    <t>Childcare on domestic premisesWarwickshireRequirements of the compulsory part of the childcare register</t>
  </si>
  <si>
    <t>Childcare on domestic premisesWarwickshireRequirements of the voluntary part of the childcare register</t>
  </si>
  <si>
    <t>Childcare on domestic premisesWest NorthamptonshireBehaviour and attitudes</t>
  </si>
  <si>
    <t>Childcare on domestic premisesWest NorthamptonshireEffectiveness of leadership and Management</t>
  </si>
  <si>
    <t>Childcare on domestic premisesWest NorthamptonshireOutcomes for children</t>
  </si>
  <si>
    <t>Childcare on domestic premisesWest NorthamptonshireOverall effectiveness: The quality and standards of the provision</t>
  </si>
  <si>
    <t>Childcare on domestic premisesWest NorthamptonshirePersonal development</t>
  </si>
  <si>
    <t>Childcare on domestic premisesWest NorthamptonshirePersonal development, behaviour and welfare</t>
  </si>
  <si>
    <t>Childcare on domestic premisesWest NorthamptonshireQuality of education</t>
  </si>
  <si>
    <t>Childcare on domestic premisesWest NorthamptonshireQuality of teaching, learning and assessment</t>
  </si>
  <si>
    <t>Childcare on domestic premisesWest NorthamptonshireRequirements of the compulsory part of the childcare register</t>
  </si>
  <si>
    <t>Childcare on domestic premisesWest NorthamptonshireRequirements of the voluntary part of the childcare register</t>
  </si>
  <si>
    <t>Childcare on domestic premisesWest SussexBehaviour and attitudes</t>
  </si>
  <si>
    <t>Childcare on domestic premisesWest SussexEffectiveness of leadership and Management</t>
  </si>
  <si>
    <t>Childcare on domestic premisesWest SussexOutcomes for children</t>
  </si>
  <si>
    <t>Childcare on domestic premisesWest SussexOverall effectiveness: The quality and standards of the provision</t>
  </si>
  <si>
    <t>Childcare on domestic premisesWest SussexPersonal development</t>
  </si>
  <si>
    <t>Childcare on domestic premisesWest SussexPersonal development, behaviour and welfare</t>
  </si>
  <si>
    <t>Childcare on domestic premisesWest SussexQuality of education</t>
  </si>
  <si>
    <t>Childcare on domestic premisesWest SussexQuality of teaching, learning and assessment</t>
  </si>
  <si>
    <t>Childcare on domestic premisesWest SussexRequirements of the compulsory part of the childcare register</t>
  </si>
  <si>
    <t>Childcare on domestic premisesWest SussexRequirements of the voluntary part of the childcare register</t>
  </si>
  <si>
    <t>Childcare on domestic premisesWestmorland and FurnessBehaviour and attitudes</t>
  </si>
  <si>
    <t>Childcare on domestic premisesWestmorland and FurnessEffectiveness of leadership and Management</t>
  </si>
  <si>
    <t>Childcare on domestic premisesWestmorland and FurnessOutcomes for children</t>
  </si>
  <si>
    <t>Childcare on domestic premisesWestmorland and FurnessOverall effectiveness: The quality and standards of the provision</t>
  </si>
  <si>
    <t>Childcare on domestic premisesWestmorland and FurnessPersonal development</t>
  </si>
  <si>
    <t>Childcare on domestic premisesWestmorland and FurnessPersonal development, behaviour and welfare</t>
  </si>
  <si>
    <t>Childcare on domestic premisesWestmorland and FurnessQuality of education</t>
  </si>
  <si>
    <t>Childcare on domestic premisesWestmorland and FurnessQuality of teaching, learning and assessment</t>
  </si>
  <si>
    <t>Childcare on domestic premisesWestmorland and FurnessRequirements of the compulsory part of the childcare register</t>
  </si>
  <si>
    <t>Childcare on domestic premisesWestmorland and FurnessRequirements of the voluntary part of the childcare register</t>
  </si>
  <si>
    <t>Childcare on domestic premisesWiltshireBehaviour and attitudes</t>
  </si>
  <si>
    <t>Childcare on domestic premisesWiltshireEffectiveness of leadership and Management</t>
  </si>
  <si>
    <t>Childcare on domestic premisesWiltshireOutcomes for children</t>
  </si>
  <si>
    <t>Childcare on domestic premisesWiltshireOverall effectiveness: The quality and standards of the provision</t>
  </si>
  <si>
    <t>Childcare on domestic premisesWiltshirePersonal development</t>
  </si>
  <si>
    <t>Childcare on domestic premisesWiltshirePersonal development, behaviour and welfare</t>
  </si>
  <si>
    <t>Childcare on domestic premisesWiltshireQuality of education</t>
  </si>
  <si>
    <t>Childcare on domestic premisesWiltshireQuality of teaching, learning and assessment</t>
  </si>
  <si>
    <t>Childcare on domestic premisesWiltshireRequirements of the compulsory part of the childcare register</t>
  </si>
  <si>
    <t>Childcare on domestic premisesWiltshireRequirements of the voluntary part of the childcare register</t>
  </si>
  <si>
    <t>Childcare on domestic premisesWokinghamBehaviour and attitudes</t>
  </si>
  <si>
    <t>Childcare on domestic premisesWokinghamEffectiveness of leadership and Management</t>
  </si>
  <si>
    <t>Childcare on domestic premisesWokinghamOutcomes for children</t>
  </si>
  <si>
    <t>Childcare on domestic premisesWokinghamOverall effectiveness: The quality and standards of the provision</t>
  </si>
  <si>
    <t>Childcare on domestic premisesWokinghamPersonal development</t>
  </si>
  <si>
    <t>Childcare on domestic premisesWokinghamPersonal development, behaviour and welfare</t>
  </si>
  <si>
    <t>Childcare on domestic premisesWokinghamQuality of education</t>
  </si>
  <si>
    <t>Childcare on domestic premisesWokinghamQuality of teaching, learning and assessment</t>
  </si>
  <si>
    <t>Childcare on domestic premisesWokinghamRequirements of the compulsory part of the childcare register</t>
  </si>
  <si>
    <t>Childcare on domestic premisesWokinghamRequirements of the voluntary part of the childcare register</t>
  </si>
  <si>
    <t>Childcare on domestic premisesWorcestershireBehaviour and attitudes</t>
  </si>
  <si>
    <t>Childcare on domestic premisesWorcestershireEffectiveness of leadership and Management</t>
  </si>
  <si>
    <t>Childcare on domestic premisesWorcestershireOutcomes for children</t>
  </si>
  <si>
    <t>Childcare on domestic premisesWorcestershireOverall effectiveness: The quality and standards of the provision</t>
  </si>
  <si>
    <t>Childcare on domestic premisesWorcestershirePersonal development</t>
  </si>
  <si>
    <t>Childcare on domestic premisesWorcestershirePersonal development, behaviour and welfare</t>
  </si>
  <si>
    <t>Childcare on domestic premisesWorcestershireQuality of education</t>
  </si>
  <si>
    <t>Childcare on domestic premisesWorcestershireQuality of teaching, learning and assessment</t>
  </si>
  <si>
    <t>Childcare on domestic premisesWorcestershireRequirements of the compulsory part of the childcare register</t>
  </si>
  <si>
    <t>Childcare on domestic premisesWorcestershireRequirements of the voluntary part of the childcare register</t>
  </si>
  <si>
    <t>Childcare on domestic premisesYorkBehaviour and attitudes</t>
  </si>
  <si>
    <t>Childcare on domestic premisesYorkEffectiveness of leadership and Management</t>
  </si>
  <si>
    <t>Childcare on domestic premisesYorkOutcomes for children</t>
  </si>
  <si>
    <t>Childcare on domestic premisesYorkOverall effectiveness: The quality and standards of the provision</t>
  </si>
  <si>
    <t>Childcare on domestic premisesYorkPersonal development</t>
  </si>
  <si>
    <t>Childcare on domestic premisesYorkPersonal development, behaviour and welfare</t>
  </si>
  <si>
    <t>Childcare on domestic premisesYorkQuality of education</t>
  </si>
  <si>
    <t>Childcare on domestic premisesYorkQuality of teaching, learning and assessment</t>
  </si>
  <si>
    <t>Childcare on domestic premisesYorkRequirements of the compulsory part of the childcare register</t>
  </si>
  <si>
    <t>Childcare on domestic premisesYorkRequirements of the voluntary part of the childcare register</t>
  </si>
  <si>
    <t>Childcare on non-domestic premisesBarking and DagenhamBehaviour and attitudes</t>
  </si>
  <si>
    <t>Childcare on non-domestic premisesBarking and DagenhamEffectiveness of leadership and Management</t>
  </si>
  <si>
    <t>Childcare on non-domestic premisesBarking and DagenhamOutcomes for children</t>
  </si>
  <si>
    <t>Childcare on non-domestic premisesBarking and DagenhamOverall effectiveness: The quality and standards of the provision</t>
  </si>
  <si>
    <t>Childcare on non-domestic premisesBarking and DagenhamPersonal development</t>
  </si>
  <si>
    <t>Childcare on non-domestic premisesBarking and DagenhamPersonal development, behaviour and welfare</t>
  </si>
  <si>
    <t>Childcare on non-domestic premisesBarking and DagenhamQuality of education</t>
  </si>
  <si>
    <t>Childcare on non-domestic premisesBarking and DagenhamQuality of teaching, learning and assessment</t>
  </si>
  <si>
    <t>Childcare on non-domestic premisesBarking and DagenhamRequirements of the compulsory part of the childcare register</t>
  </si>
  <si>
    <t>Childcare on non-domestic premisesBarking and DagenhamRequirements of the voluntary part of the childcare register</t>
  </si>
  <si>
    <t>Childcare on non-domestic premisesBarnetBehaviour and attitudes</t>
  </si>
  <si>
    <t>Childcare on non-domestic premisesBarnetEffectiveness of leadership and Management</t>
  </si>
  <si>
    <t>Childcare on non-domestic premisesBarnetOutcomes for children</t>
  </si>
  <si>
    <t>Childcare on non-domestic premisesBarnetOverall effectiveness: The quality and standards of the provision</t>
  </si>
  <si>
    <t>Childcare on non-domestic premisesBarnetPersonal development</t>
  </si>
  <si>
    <t>Childcare on non-domestic premisesBarnetPersonal development, behaviour and welfare</t>
  </si>
  <si>
    <t>Childcare on non-domestic premisesBarnetQuality of education</t>
  </si>
  <si>
    <t>Childcare on non-domestic premisesBarnetQuality of teaching, learning and assessment</t>
  </si>
  <si>
    <t>Childcare on non-domestic premisesBarnetRequirements of the compulsory part of the childcare register</t>
  </si>
  <si>
    <t>Childcare on non-domestic premisesBarnetRequirements of the voluntary part of the childcare register</t>
  </si>
  <si>
    <t>Childcare on non-domestic premisesBarnsleyBehaviour and attitudes</t>
  </si>
  <si>
    <t>Childcare on non-domestic premisesBarnsleyEffectiveness of leadership and Management</t>
  </si>
  <si>
    <t>Childcare on non-domestic premisesBarnsleyOutcomes for children</t>
  </si>
  <si>
    <t>Childcare on non-domestic premisesBarnsleyOverall effectiveness: The quality and standards of the provision</t>
  </si>
  <si>
    <t>Childcare on non-domestic premisesBarnsleyPersonal development</t>
  </si>
  <si>
    <t>Childcare on non-domestic premisesBarnsleyPersonal development, behaviour and welfare</t>
  </si>
  <si>
    <t>Childcare on non-domestic premisesBarnsleyQuality of education</t>
  </si>
  <si>
    <t>Childcare on non-domestic premisesBarnsleyQuality of teaching, learning and assessment</t>
  </si>
  <si>
    <t>Childcare on non-domestic premisesBarnsleyRequirements of the compulsory part of the childcare register</t>
  </si>
  <si>
    <t>Childcare on non-domestic premisesBarnsleyRequirements of the voluntary part of the childcare register</t>
  </si>
  <si>
    <t>Childcare on non-domestic premisesBath and North East SomersetBehaviour and attitudes</t>
  </si>
  <si>
    <t>Childcare on non-domestic premisesBath and North East SomersetEffectiveness of leadership and Management</t>
  </si>
  <si>
    <t>Childcare on non-domestic premisesBath and North East SomersetOutcomes for children</t>
  </si>
  <si>
    <t>Childcare on non-domestic premisesBath and North East SomersetOverall effectiveness: The quality and standards of the provision</t>
  </si>
  <si>
    <t>Childcare on non-domestic premisesBath and North East SomersetPersonal development</t>
  </si>
  <si>
    <t>Childcare on non-domestic premisesBath and North East SomersetPersonal development, behaviour and welfare</t>
  </si>
  <si>
    <t>Childcare on non-domestic premisesBath and North East SomersetQuality of education</t>
  </si>
  <si>
    <t>Childcare on non-domestic premisesBath and North East SomersetQuality of teaching, learning and assessment</t>
  </si>
  <si>
    <t>Childcare on non-domestic premisesBath and North East SomersetRequirements of the compulsory part of the childcare register</t>
  </si>
  <si>
    <t>Childcare on non-domestic premisesBath and North East SomersetRequirements of the voluntary part of the childcare register</t>
  </si>
  <si>
    <t>Childcare on non-domestic premisesBedfordBehaviour and attitudes</t>
  </si>
  <si>
    <t>Childcare on non-domestic premisesBedfordEffectiveness of leadership and Management</t>
  </si>
  <si>
    <t>Childcare on non-domestic premisesBedfordOutcomes for children</t>
  </si>
  <si>
    <t>Childcare on non-domestic premisesBedfordOverall effectiveness: The quality and standards of the provision</t>
  </si>
  <si>
    <t>Childcare on non-domestic premisesBedfordPersonal development</t>
  </si>
  <si>
    <t>Childcare on non-domestic premisesBedfordPersonal development, behaviour and welfare</t>
  </si>
  <si>
    <t>Childcare on non-domestic premisesBedfordQuality of education</t>
  </si>
  <si>
    <t>Childcare on non-domestic premisesBedfordQuality of teaching, learning and assessment</t>
  </si>
  <si>
    <t>Childcare on non-domestic premisesBedfordRequirements of the compulsory part of the childcare register</t>
  </si>
  <si>
    <t>Childcare on non-domestic premisesBedfordRequirements of the voluntary part of the childcare register</t>
  </si>
  <si>
    <t>Childcare on non-domestic premisesBexleyBehaviour and attitudes</t>
  </si>
  <si>
    <t>Childcare on non-domestic premisesBexleyEffectiveness of leadership and Management</t>
  </si>
  <si>
    <t>Childcare on non-domestic premisesBexleyOutcomes for children</t>
  </si>
  <si>
    <t>Childcare on non-domestic premisesBexleyOverall effectiveness: The quality and standards of the provision</t>
  </si>
  <si>
    <t>Childcare on non-domestic premisesBexleyPersonal development</t>
  </si>
  <si>
    <t>Childcare on non-domestic premisesBexleyPersonal development, behaviour and welfare</t>
  </si>
  <si>
    <t>Childcare on non-domestic premisesBexleyQuality of education</t>
  </si>
  <si>
    <t>Childcare on non-domestic premisesBexleyQuality of teaching, learning and assessment</t>
  </si>
  <si>
    <t>Childcare on non-domestic premisesBexleyRequirements of the compulsory part of the childcare register</t>
  </si>
  <si>
    <t>Childcare on non-domestic premisesBexleyRequirements of the voluntary part of the childcare register</t>
  </si>
  <si>
    <t>Childcare on non-domestic premisesBirminghamBehaviour and attitudes</t>
  </si>
  <si>
    <t>Childcare on non-domestic premisesBirminghamEffectiveness of leadership and Management</t>
  </si>
  <si>
    <t>Childcare on non-domestic premisesBirminghamOutcomes for children</t>
  </si>
  <si>
    <t>Childcare on non-domestic premisesBirminghamOverall effectiveness: The quality and standards of the provision</t>
  </si>
  <si>
    <t>Childcare on non-domestic premisesBirminghamPersonal development</t>
  </si>
  <si>
    <t>Childcare on non-domestic premisesBirminghamPersonal development, behaviour and welfare</t>
  </si>
  <si>
    <t>Childcare on non-domestic premisesBirminghamQuality of education</t>
  </si>
  <si>
    <t>Childcare on non-domestic premisesBirminghamQuality of teaching, learning and assessment</t>
  </si>
  <si>
    <t>Childcare on non-domestic premisesBirminghamRequirements of the compulsory part of the childcare register</t>
  </si>
  <si>
    <t>Childcare on non-domestic premisesBirminghamRequirements of the voluntary part of the childcare register</t>
  </si>
  <si>
    <t>Childcare on non-domestic premisesBlackburn with DarwenBehaviour and attitudes</t>
  </si>
  <si>
    <t>Childcare on non-domestic premisesBlackburn with DarwenEffectiveness of leadership and Management</t>
  </si>
  <si>
    <t>Childcare on non-domestic premisesBlackburn with DarwenOutcomes for children</t>
  </si>
  <si>
    <t>Childcare on non-domestic premisesBlackburn with DarwenOverall effectiveness: The quality and standards of the provision</t>
  </si>
  <si>
    <t>Childcare on non-domestic premisesBlackburn with DarwenPersonal development</t>
  </si>
  <si>
    <t>Childcare on non-domestic premisesBlackburn with DarwenPersonal development, behaviour and welfare</t>
  </si>
  <si>
    <t>Childcare on non-domestic premisesBlackburn with DarwenQuality of education</t>
  </si>
  <si>
    <t>Childcare on non-domestic premisesBlackburn with DarwenQuality of teaching, learning and assessment</t>
  </si>
  <si>
    <t>Childcare on non-domestic premisesBlackburn with DarwenRequirements of the compulsory part of the childcare register</t>
  </si>
  <si>
    <t>Childcare on non-domestic premisesBlackburn with DarwenRequirements of the voluntary part of the childcare register</t>
  </si>
  <si>
    <t>Childcare on non-domestic premisesBlackpoolBehaviour and attitudes</t>
  </si>
  <si>
    <t>Childcare on non-domestic premisesBlackpoolEffectiveness of leadership and Management</t>
  </si>
  <si>
    <t>Childcare on non-domestic premisesBlackpoolOutcomes for children</t>
  </si>
  <si>
    <t>Childcare on non-domestic premisesBlackpoolOverall effectiveness: The quality and standards of the provision</t>
  </si>
  <si>
    <t>Childcare on non-domestic premisesBlackpoolPersonal development</t>
  </si>
  <si>
    <t>Childcare on non-domestic premisesBlackpoolPersonal development, behaviour and welfare</t>
  </si>
  <si>
    <t>Childcare on non-domestic premisesBlackpoolQuality of education</t>
  </si>
  <si>
    <t>Childcare on non-domestic premisesBlackpoolQuality of teaching, learning and assessment</t>
  </si>
  <si>
    <t>Childcare on non-domestic premisesBlackpoolRequirements of the compulsory part of the childcare register</t>
  </si>
  <si>
    <t>Childcare on non-domestic premisesBlackpoolRequirements of the voluntary part of the childcare register</t>
  </si>
  <si>
    <t>Childcare on non-domestic premisesBoltonBehaviour and attitudes</t>
  </si>
  <si>
    <t>Childcare on non-domestic premisesBoltonEffectiveness of leadership and Management</t>
  </si>
  <si>
    <t>Childcare on non-domestic premisesBoltonOutcomes for children</t>
  </si>
  <si>
    <t>Childcare on non-domestic premisesBoltonOverall effectiveness: The quality and standards of the provision</t>
  </si>
  <si>
    <t>Childcare on non-domestic premisesBoltonPersonal development</t>
  </si>
  <si>
    <t>Childcare on non-domestic premisesBoltonPersonal development, behaviour and welfare</t>
  </si>
  <si>
    <t>Childcare on non-domestic premisesBoltonQuality of education</t>
  </si>
  <si>
    <t>Childcare on non-domestic premisesBoltonQuality of teaching, learning and assessment</t>
  </si>
  <si>
    <t>Childcare on non-domestic premisesBoltonRequirements of the compulsory part of the childcare register</t>
  </si>
  <si>
    <t>Childcare on non-domestic premisesBoltonRequirements of the voluntary part of the childcare register</t>
  </si>
  <si>
    <t>Childcare on non-domestic premisesBournemouth, Christchurch &amp; PooleBehaviour and attitudes</t>
  </si>
  <si>
    <t>Childcare on non-domestic premisesBournemouth, Christchurch &amp; PooleEffectiveness of leadership and Management</t>
  </si>
  <si>
    <t>Childcare on non-domestic premisesBournemouth, Christchurch &amp; PooleOutcomes for children</t>
  </si>
  <si>
    <t>Childcare on non-domestic premisesBournemouth, Christchurch &amp; PooleOverall effectiveness: The quality and standards of the provision</t>
  </si>
  <si>
    <t>Childcare on non-domestic premisesBournemouth, Christchurch &amp; PoolePersonal development</t>
  </si>
  <si>
    <t>Childcare on non-domestic premisesBournemouth, Christchurch &amp; PoolePersonal development, behaviour and welfare</t>
  </si>
  <si>
    <t>Childcare on non-domestic premisesBournemouth, Christchurch &amp; PooleQuality of education</t>
  </si>
  <si>
    <t>Childcare on non-domestic premisesBournemouth, Christchurch &amp; PooleQuality of teaching, learning and assessment</t>
  </si>
  <si>
    <t>Childcare on non-domestic premisesBournemouth, Christchurch &amp; PooleRequirements of the compulsory part of the childcare register</t>
  </si>
  <si>
    <t>Childcare on non-domestic premisesBournemouth, Christchurch &amp; PooleRequirements of the voluntary part of the childcare register</t>
  </si>
  <si>
    <t>Childcare on non-domestic premisesBracknell ForestBehaviour and attitudes</t>
  </si>
  <si>
    <t>Childcare on non-domestic premisesBracknell ForestEffectiveness of leadership and Management</t>
  </si>
  <si>
    <t>Childcare on non-domestic premisesBracknell ForestOutcomes for children</t>
  </si>
  <si>
    <t>Childcare on non-domestic premisesBracknell ForestOverall effectiveness: The quality and standards of the provision</t>
  </si>
  <si>
    <t>Childcare on non-domestic premisesBracknell ForestPersonal development</t>
  </si>
  <si>
    <t>Childcare on non-domestic premisesBracknell ForestPersonal development, behaviour and welfare</t>
  </si>
  <si>
    <t>Childcare on non-domestic premisesBracknell ForestQuality of education</t>
  </si>
  <si>
    <t>Childcare on non-domestic premisesBracknell ForestQuality of teaching, learning and assessment</t>
  </si>
  <si>
    <t>Childcare on non-domestic premisesBracknell ForestRequirements of the compulsory part of the childcare register</t>
  </si>
  <si>
    <t>Childcare on non-domestic premisesBracknell ForestRequirements of the voluntary part of the childcare register</t>
  </si>
  <si>
    <t>Childcare on non-domestic premisesBradfordBehaviour and attitudes</t>
  </si>
  <si>
    <t>Childcare on non-domestic premisesBradfordEffectiveness of leadership and Management</t>
  </si>
  <si>
    <t>Childcare on non-domestic premisesBradfordOutcomes for children</t>
  </si>
  <si>
    <t>Childcare on non-domestic premisesBradfordOverall effectiveness: The quality and standards of the provision</t>
  </si>
  <si>
    <t>Childcare on non-domestic premisesBradfordPersonal development</t>
  </si>
  <si>
    <t>Childcare on non-domestic premisesBradfordPersonal development, behaviour and welfare</t>
  </si>
  <si>
    <t>Childcare on non-domestic premisesBradfordQuality of education</t>
  </si>
  <si>
    <t>Childcare on non-domestic premisesBradfordQuality of teaching, learning and assessment</t>
  </si>
  <si>
    <t>Childcare on non-domestic premisesBradfordRequirements of the compulsory part of the childcare register</t>
  </si>
  <si>
    <t>Childcare on non-domestic premisesBradfordRequirements of the voluntary part of the childcare register</t>
  </si>
  <si>
    <t>Childcare on non-domestic premisesBrentBehaviour and attitudes</t>
  </si>
  <si>
    <t>Childcare on non-domestic premisesBrentEffectiveness of leadership and Management</t>
  </si>
  <si>
    <t>Childcare on non-domestic premisesBrentOutcomes for children</t>
  </si>
  <si>
    <t>Childcare on non-domestic premisesBrentOverall effectiveness: The quality and standards of the provision</t>
  </si>
  <si>
    <t>Childcare on non-domestic premisesBrentPersonal development</t>
  </si>
  <si>
    <t>Childcare on non-domestic premisesBrentPersonal development, behaviour and welfare</t>
  </si>
  <si>
    <t>Childcare on non-domestic premisesBrentQuality of education</t>
  </si>
  <si>
    <t>Childcare on non-domestic premisesBrentQuality of teaching, learning and assessment</t>
  </si>
  <si>
    <t>Childcare on non-domestic premisesBrentRequirements of the compulsory part of the childcare register</t>
  </si>
  <si>
    <t>Childcare on non-domestic premisesBrentRequirements of the voluntary part of the childcare register</t>
  </si>
  <si>
    <t>Childcare on non-domestic premisesBrighton and HoveBehaviour and attitudes</t>
  </si>
  <si>
    <t>Childcare on non-domestic premisesBrighton and HoveEffectiveness of leadership and Management</t>
  </si>
  <si>
    <t>Childcare on non-domestic premisesBrighton and HoveOutcomes for children</t>
  </si>
  <si>
    <t>Childcare on non-domestic premisesBrighton and HoveOverall effectiveness: The quality and standards of the provision</t>
  </si>
  <si>
    <t>Childcare on non-domestic premisesBrighton and HovePersonal development</t>
  </si>
  <si>
    <t>Childcare on non-domestic premisesBrighton and HovePersonal development, behaviour and welfare</t>
  </si>
  <si>
    <t>Childcare on non-domestic premisesBrighton and HoveQuality of education</t>
  </si>
  <si>
    <t>Childcare on non-domestic premisesBrighton and HoveQuality of teaching, learning and assessment</t>
  </si>
  <si>
    <t>Childcare on non-domestic premisesBrighton and HoveRequirements of the compulsory part of the childcare register</t>
  </si>
  <si>
    <t>Childcare on non-domestic premisesBrighton and HoveRequirements of the voluntary part of the childcare register</t>
  </si>
  <si>
    <t>Childcare on non-domestic premisesBristolBehaviour and attitudes</t>
  </si>
  <si>
    <t>Childcare on non-domestic premisesBristolEffectiveness of leadership and Management</t>
  </si>
  <si>
    <t>Childcare on non-domestic premisesBristolOutcomes for children</t>
  </si>
  <si>
    <t>Childcare on non-domestic premisesBristolOverall effectiveness: The quality and standards of the provision</t>
  </si>
  <si>
    <t>Childcare on non-domestic premisesBristolPersonal development</t>
  </si>
  <si>
    <t>Childcare on non-domestic premisesBristolPersonal development, behaviour and welfare</t>
  </si>
  <si>
    <t>Childcare on non-domestic premisesBristolQuality of education</t>
  </si>
  <si>
    <t>Childcare on non-domestic premisesBristolQuality of teaching, learning and assessment</t>
  </si>
  <si>
    <t>Childcare on non-domestic premisesBristolRequirements of the compulsory part of the childcare register</t>
  </si>
  <si>
    <t>Childcare on non-domestic premisesBristolRequirements of the voluntary part of the childcare register</t>
  </si>
  <si>
    <t>Childcare on non-domestic premisesBromleyBehaviour and attitudes</t>
  </si>
  <si>
    <t>Childcare on non-domestic premisesBromleyEffectiveness of leadership and Management</t>
  </si>
  <si>
    <t>Childcare on non-domestic premisesBromleyOutcomes for children</t>
  </si>
  <si>
    <t>Childcare on non-domestic premisesBromleyOverall effectiveness: The quality and standards of the provision</t>
  </si>
  <si>
    <t>Childcare on non-domestic premisesBromleyPersonal development</t>
  </si>
  <si>
    <t>Childcare on non-domestic premisesBromleyPersonal development, behaviour and welfare</t>
  </si>
  <si>
    <t>Childcare on non-domestic premisesBromleyQuality of education</t>
  </si>
  <si>
    <t>Childcare on non-domestic premisesBromleyQuality of teaching, learning and assessment</t>
  </si>
  <si>
    <t>Childcare on non-domestic premisesBromleyRequirements of the compulsory part of the childcare register</t>
  </si>
  <si>
    <t>Childcare on non-domestic premisesBromleyRequirements of the voluntary part of the childcare register</t>
  </si>
  <si>
    <t>Childcare on non-domestic premisesBuckinghamshireBehaviour and attitudes</t>
  </si>
  <si>
    <t>Childcare on non-domestic premisesBuckinghamshireEffectiveness of leadership and Management</t>
  </si>
  <si>
    <t>Childcare on non-domestic premisesBuckinghamshireOutcomes for children</t>
  </si>
  <si>
    <t>Childcare on non-domestic premisesBuckinghamshireOverall effectiveness: The quality and standards of the provision</t>
  </si>
  <si>
    <t>Childcare on non-domestic premisesBuckinghamshirePersonal development</t>
  </si>
  <si>
    <t>Childcare on non-domestic premisesBuckinghamshirePersonal development, behaviour and welfare</t>
  </si>
  <si>
    <t>Childcare on non-domestic premisesBuckinghamshireQuality of education</t>
  </si>
  <si>
    <t>Childcare on non-domestic premisesBuckinghamshireQuality of teaching, learning and assessment</t>
  </si>
  <si>
    <t>Childcare on non-domestic premisesBuckinghamshireRequirements of the compulsory part of the childcare register</t>
  </si>
  <si>
    <t>Childcare on non-domestic premisesBuckinghamshireRequirements of the voluntary part of the childcare register</t>
  </si>
  <si>
    <t>Childcare on non-domestic premisesBuryBehaviour and attitudes</t>
  </si>
  <si>
    <t>Childcare on non-domestic premisesBuryEffectiveness of leadership and Management</t>
  </si>
  <si>
    <t>Childcare on non-domestic premisesBuryOutcomes for children</t>
  </si>
  <si>
    <t>Childcare on non-domestic premisesBuryOverall effectiveness: The quality and standards of the provision</t>
  </si>
  <si>
    <t>Childcare on non-domestic premisesBuryPersonal development</t>
  </si>
  <si>
    <t>Childcare on non-domestic premisesBuryPersonal development, behaviour and welfare</t>
  </si>
  <si>
    <t>Childcare on non-domestic premisesBuryQuality of education</t>
  </si>
  <si>
    <t>Childcare on non-domestic premisesBuryQuality of teaching, learning and assessment</t>
  </si>
  <si>
    <t>Childcare on non-domestic premisesBuryRequirements of the compulsory part of the childcare register</t>
  </si>
  <si>
    <t>Childcare on non-domestic premisesBuryRequirements of the voluntary part of the childcare register</t>
  </si>
  <si>
    <t>Childcare on non-domestic premisesCalderdaleBehaviour and attitudes</t>
  </si>
  <si>
    <t>Childcare on non-domestic premisesCalderdaleEffectiveness of leadership and Management</t>
  </si>
  <si>
    <t>Childcare on non-domestic premisesCalderdaleOutcomes for children</t>
  </si>
  <si>
    <t>Childcare on non-domestic premisesCalderdaleOverall effectiveness: The quality and standards of the provision</t>
  </si>
  <si>
    <t>Childcare on non-domestic premisesCalderdalePersonal development</t>
  </si>
  <si>
    <t>Childcare on non-domestic premisesCalderdalePersonal development, behaviour and welfare</t>
  </si>
  <si>
    <t>Childcare on non-domestic premisesCalderdaleQuality of education</t>
  </si>
  <si>
    <t>Childcare on non-domestic premisesCalderdaleQuality of teaching, learning and assessment</t>
  </si>
  <si>
    <t>Childcare on non-domestic premisesCalderdaleRequirements of the compulsory part of the childcare register</t>
  </si>
  <si>
    <t>Childcare on non-domestic premisesCalderdaleRequirements of the voluntary part of the childcare register</t>
  </si>
  <si>
    <t>Childcare on non-domestic premisesCambridgeshireBehaviour and attitudes</t>
  </si>
  <si>
    <t>Childcare on non-domestic premisesCambridgeshireEffectiveness of leadership and Management</t>
  </si>
  <si>
    <t>Childcare on non-domestic premisesCambridgeshireOutcomes for children</t>
  </si>
  <si>
    <t>Childcare on non-domestic premisesCambridgeshireOverall effectiveness: The quality and standards of the provision</t>
  </si>
  <si>
    <t>Childcare on non-domestic premisesCambridgeshirePersonal development</t>
  </si>
  <si>
    <t>Childcare on non-domestic premisesCambridgeshirePersonal development, behaviour and welfare</t>
  </si>
  <si>
    <t>Childcare on non-domestic premisesCambridgeshireQuality of education</t>
  </si>
  <si>
    <t>Childcare on non-domestic premisesCambridgeshireQuality of teaching, learning and assessment</t>
  </si>
  <si>
    <t>Childcare on non-domestic premisesCambridgeshireRequirements of the compulsory part of the childcare register</t>
  </si>
  <si>
    <t>Childcare on non-domestic premisesCambridgeshireRequirements of the voluntary part of the childcare register</t>
  </si>
  <si>
    <t>Childcare on non-domestic premisesCamdenBehaviour and attitudes</t>
  </si>
  <si>
    <t>Childcare on non-domestic premisesCamdenEffectiveness of leadership and Management</t>
  </si>
  <si>
    <t>Childcare on non-domestic premisesCamdenOutcomes for children</t>
  </si>
  <si>
    <t>Childcare on non-domestic premisesCamdenOverall effectiveness: The quality and standards of the provision</t>
  </si>
  <si>
    <t>Childcare on non-domestic premisesCamdenPersonal development</t>
  </si>
  <si>
    <t>Childcare on non-domestic premisesCamdenPersonal development, behaviour and welfare</t>
  </si>
  <si>
    <t>Childcare on non-domestic premisesCamdenQuality of education</t>
  </si>
  <si>
    <t>Childcare on non-domestic premisesCamdenQuality of teaching, learning and assessment</t>
  </si>
  <si>
    <t>Childcare on non-domestic premisesCamdenRequirements of the compulsory part of the childcare register</t>
  </si>
  <si>
    <t>Childcare on non-domestic premisesCamdenRequirements of the voluntary part of the childcare register</t>
  </si>
  <si>
    <t>Childcare on non-domestic premisesCentral BedfordshireBehaviour and attitudes</t>
  </si>
  <si>
    <t>Childcare on non-domestic premisesCentral BedfordshireEffectiveness of leadership and Management</t>
  </si>
  <si>
    <t>Childcare on non-domestic premisesCentral BedfordshireOutcomes for children</t>
  </si>
  <si>
    <t>Childcare on non-domestic premisesCentral BedfordshireOverall effectiveness: The quality and standards of the provision</t>
  </si>
  <si>
    <t>Childcare on non-domestic premisesCentral BedfordshirePersonal development</t>
  </si>
  <si>
    <t>Childcare on non-domestic premisesCentral BedfordshirePersonal development, behaviour and welfare</t>
  </si>
  <si>
    <t>Childcare on non-domestic premisesCentral BedfordshireQuality of education</t>
  </si>
  <si>
    <t>Childcare on non-domestic premisesCentral BedfordshireQuality of teaching, learning and assessment</t>
  </si>
  <si>
    <t>Childcare on non-domestic premisesCentral BedfordshireRequirements of the compulsory part of the childcare register</t>
  </si>
  <si>
    <t>Childcare on non-domestic premisesCentral BedfordshireRequirements of the voluntary part of the childcare register</t>
  </si>
  <si>
    <t>Childcare on non-domestic premisesCheshire EastBehaviour and attitudes</t>
  </si>
  <si>
    <t>Childcare on non-domestic premisesCheshire EastEffectiveness of leadership and Management</t>
  </si>
  <si>
    <t>Childcare on non-domestic premisesCheshire EastOutcomes for children</t>
  </si>
  <si>
    <t>Childcare on non-domestic premisesCheshire EastOverall effectiveness: The quality and standards of the provision</t>
  </si>
  <si>
    <t>Childcare on non-domestic premisesCheshire EastPersonal development</t>
  </si>
  <si>
    <t>Childcare on non-domestic premisesCheshire EastPersonal development, behaviour and welfare</t>
  </si>
  <si>
    <t>Childcare on non-domestic premisesCheshire EastQuality of education</t>
  </si>
  <si>
    <t>Childcare on non-domestic premisesCheshire EastQuality of teaching, learning and assessment</t>
  </si>
  <si>
    <t>Childcare on non-domestic premisesCheshire EastRequirements of the compulsory part of the childcare register</t>
  </si>
  <si>
    <t>Childcare on non-domestic premisesCheshire EastRequirements of the voluntary part of the childcare register</t>
  </si>
  <si>
    <t>Childcare on non-domestic premisesCheshire West and ChesterBehaviour and attitudes</t>
  </si>
  <si>
    <t>Childcare on non-domestic premisesCheshire West and ChesterEffectiveness of leadership and Management</t>
  </si>
  <si>
    <t>Childcare on non-domestic premisesCheshire West and ChesterOutcomes for children</t>
  </si>
  <si>
    <t>Childcare on non-domestic premisesCheshire West and ChesterOverall effectiveness: The quality and standards of the provision</t>
  </si>
  <si>
    <t>Childcare on non-domestic premisesCheshire West and ChesterPersonal development</t>
  </si>
  <si>
    <t>Childcare on non-domestic premisesCheshire West and ChesterPersonal development, behaviour and welfare</t>
  </si>
  <si>
    <t>Childcare on non-domestic premisesCheshire West and ChesterQuality of education</t>
  </si>
  <si>
    <t>Childcare on non-domestic premisesCheshire West and ChesterQuality of teaching, learning and assessment</t>
  </si>
  <si>
    <t>Childcare on non-domestic premisesCheshire West and ChesterRequirements of the compulsory part of the childcare register</t>
  </si>
  <si>
    <t>Childcare on non-domestic premisesCheshire West and ChesterRequirements of the voluntary part of the childcare register</t>
  </si>
  <si>
    <t>Childcare on non-domestic premisesCity of LondonBehaviour and attitudes</t>
  </si>
  <si>
    <t>Childcare on non-domestic premisesCity of LondonEffectiveness of leadership and Management</t>
  </si>
  <si>
    <t>Childcare on non-domestic premisesCity of LondonOutcomes for children</t>
  </si>
  <si>
    <t>Childcare on non-domestic premisesCity of LondonOverall effectiveness: The quality and standards of the provision</t>
  </si>
  <si>
    <t>Childcare on non-domestic premisesCity of LondonPersonal development</t>
  </si>
  <si>
    <t>Childcare on non-domestic premisesCity of LondonPersonal development, behaviour and welfare</t>
  </si>
  <si>
    <t>Childcare on non-domestic premisesCity of LondonQuality of education</t>
  </si>
  <si>
    <t>Childcare on non-domestic premisesCity of LondonQuality of teaching, learning and assessment</t>
  </si>
  <si>
    <t>Childcare on non-domestic premisesCity of LondonRequirements of the compulsory part of the childcare register</t>
  </si>
  <si>
    <t>Childcare on non-domestic premisesCity of LondonRequirements of the voluntary part of the childcare register</t>
  </si>
  <si>
    <t>Childcare on non-domestic premisesCornwallBehaviour and attitudes</t>
  </si>
  <si>
    <t>Childcare on non-domestic premisesCornwallEffectiveness of leadership and Management</t>
  </si>
  <si>
    <t>Childcare on non-domestic premisesCornwallOutcomes for children</t>
  </si>
  <si>
    <t>Childcare on non-domestic premisesCornwallOverall effectiveness: The quality and standards of the provision</t>
  </si>
  <si>
    <t>Childcare on non-domestic premisesCornwallPersonal development</t>
  </si>
  <si>
    <t>Childcare on non-domestic premisesCornwallPersonal development, behaviour and welfare</t>
  </si>
  <si>
    <t>Childcare on non-domestic premisesCornwallQuality of education</t>
  </si>
  <si>
    <t>Childcare on non-domestic premisesCornwallQuality of teaching, learning and assessment</t>
  </si>
  <si>
    <t>Childcare on non-domestic premisesCornwallRequirements of the compulsory part of the childcare register</t>
  </si>
  <si>
    <t>Childcare on non-domestic premisesCornwallRequirements of the voluntary part of the childcare register</t>
  </si>
  <si>
    <t>Childcare on non-domestic premisesCoventryBehaviour and attitudes</t>
  </si>
  <si>
    <t>Childcare on non-domestic premisesCoventryEffectiveness of leadership and Management</t>
  </si>
  <si>
    <t>Childcare on non-domestic premisesCoventryOutcomes for children</t>
  </si>
  <si>
    <t>Childcare on non-domestic premisesCoventryOverall effectiveness: The quality and standards of the provision</t>
  </si>
  <si>
    <t>Childcare on non-domestic premisesCoventryPersonal development</t>
  </si>
  <si>
    <t>Childcare on non-domestic premisesCoventryPersonal development, behaviour and welfare</t>
  </si>
  <si>
    <t>Childcare on non-domestic premisesCoventryQuality of education</t>
  </si>
  <si>
    <t>Childcare on non-domestic premisesCoventryQuality of teaching, learning and assessment</t>
  </si>
  <si>
    <t>Childcare on non-domestic premisesCoventryRequirements of the compulsory part of the childcare register</t>
  </si>
  <si>
    <t>Childcare on non-domestic premisesCoventryRequirements of the voluntary part of the childcare register</t>
  </si>
  <si>
    <t>Childcare on non-domestic premisesCroydonBehaviour and attitudes</t>
  </si>
  <si>
    <t>Childcare on non-domestic premisesCroydonEffectiveness of leadership and Management</t>
  </si>
  <si>
    <t>Childcare on non-domestic premisesCroydonOutcomes for children</t>
  </si>
  <si>
    <t>Childcare on non-domestic premisesCroydonOverall effectiveness: The quality and standards of the provision</t>
  </si>
  <si>
    <t>Childcare on non-domestic premisesCroydonPersonal development</t>
  </si>
  <si>
    <t>Childcare on non-domestic premisesCroydonPersonal development, behaviour and welfare</t>
  </si>
  <si>
    <t>Childcare on non-domestic premisesCroydonQuality of education</t>
  </si>
  <si>
    <t>Childcare on non-domestic premisesCroydonQuality of teaching, learning and assessment</t>
  </si>
  <si>
    <t>Childcare on non-domestic premisesCroydonRequirements of the compulsory part of the childcare register</t>
  </si>
  <si>
    <t>Childcare on non-domestic premisesCroydonRequirements of the voluntary part of the childcare register</t>
  </si>
  <si>
    <t>Childcare on non-domestic premisesCumberlandBehaviour and attitudes</t>
  </si>
  <si>
    <t>Childcare on non-domestic premisesCumberlandEffectiveness of leadership and Management</t>
  </si>
  <si>
    <t>Childcare on non-domestic premisesCumberlandOutcomes for children</t>
  </si>
  <si>
    <t>Childcare on non-domestic premisesCumberlandOverall effectiveness: The quality and standards of the provision</t>
  </si>
  <si>
    <t>Childcare on non-domestic premisesCumberlandPersonal development</t>
  </si>
  <si>
    <t>Childcare on non-domestic premisesCumberlandPersonal development, behaviour and welfare</t>
  </si>
  <si>
    <t>Childcare on non-domestic premisesCumberlandQuality of education</t>
  </si>
  <si>
    <t>Childcare on non-domestic premisesCumberlandQuality of teaching, learning and assessment</t>
  </si>
  <si>
    <t>Childcare on non-domestic premisesCumberlandRequirements of the compulsory part of the childcare register</t>
  </si>
  <si>
    <t>Childcare on non-domestic premisesCumberlandRequirements of the voluntary part of the childcare register</t>
  </si>
  <si>
    <t>Childcare on non-domestic premisesDarlingtonBehaviour and attitudes</t>
  </si>
  <si>
    <t>Childcare on non-domestic premisesDarlingtonEffectiveness of leadership and Management</t>
  </si>
  <si>
    <t>Childcare on non-domestic premisesDarlingtonOutcomes for children</t>
  </si>
  <si>
    <t>Childcare on non-domestic premisesDarlingtonOverall effectiveness: The quality and standards of the provision</t>
  </si>
  <si>
    <t>Childcare on non-domestic premisesDarlingtonPersonal development</t>
  </si>
  <si>
    <t>Childcare on non-domestic premisesDarlingtonPersonal development, behaviour and welfare</t>
  </si>
  <si>
    <t>Childcare on non-domestic premisesDarlingtonQuality of education</t>
  </si>
  <si>
    <t>Childcare on non-domestic premisesDarlingtonQuality of teaching, learning and assessment</t>
  </si>
  <si>
    <t>Childcare on non-domestic premisesDarlingtonRequirements of the compulsory part of the childcare register</t>
  </si>
  <si>
    <t>Childcare on non-domestic premisesDarlingtonRequirements of the voluntary part of the childcare register</t>
  </si>
  <si>
    <t>Childcare on non-domestic premisesDerbyBehaviour and attitudes</t>
  </si>
  <si>
    <t>Childcare on non-domestic premisesDerbyEffectiveness of leadership and Management</t>
  </si>
  <si>
    <t>Childcare on non-domestic premisesDerbyOutcomes for children</t>
  </si>
  <si>
    <t>Childcare on non-domestic premisesDerbyOverall effectiveness: The quality and standards of the provision</t>
  </si>
  <si>
    <t>Childcare on non-domestic premisesDerbyPersonal development</t>
  </si>
  <si>
    <t>Childcare on non-domestic premisesDerbyPersonal development, behaviour and welfare</t>
  </si>
  <si>
    <t>Childcare on non-domestic premisesDerbyQuality of education</t>
  </si>
  <si>
    <t>Childcare on non-domestic premisesDerbyQuality of teaching, learning and assessment</t>
  </si>
  <si>
    <t>Childcare on non-domestic premisesDerbyRequirements of the compulsory part of the childcare register</t>
  </si>
  <si>
    <t>Childcare on non-domestic premisesDerbyRequirements of the voluntary part of the childcare register</t>
  </si>
  <si>
    <t>Childcare on non-domestic premisesDerbyshireBehaviour and attitudes</t>
  </si>
  <si>
    <t>Childcare on non-domestic premisesDerbyshireEffectiveness of leadership and Management</t>
  </si>
  <si>
    <t>Childcare on non-domestic premisesDerbyshireOutcomes for children</t>
  </si>
  <si>
    <t>Childcare on non-domestic premisesDerbyshireOverall effectiveness: The quality and standards of the provision</t>
  </si>
  <si>
    <t>Childcare on non-domestic premisesDerbyshirePersonal development</t>
  </si>
  <si>
    <t>Childcare on non-domestic premisesDerbyshirePersonal development, behaviour and welfare</t>
  </si>
  <si>
    <t>Childcare on non-domestic premisesDerbyshireQuality of education</t>
  </si>
  <si>
    <t>Childcare on non-domestic premisesDerbyshireQuality of teaching, learning and assessment</t>
  </si>
  <si>
    <t>Childcare on non-domestic premisesDerbyshireRequirements of the compulsory part of the childcare register</t>
  </si>
  <si>
    <t>Childcare on non-domestic premisesDerbyshireRequirements of the voluntary part of the childcare register</t>
  </si>
  <si>
    <t>Childcare on non-domestic premisesDevonBehaviour and attitudes</t>
  </si>
  <si>
    <t>Childcare on non-domestic premisesDevonEffectiveness of leadership and Management</t>
  </si>
  <si>
    <t>Childcare on non-domestic premisesDevonOutcomes for children</t>
  </si>
  <si>
    <t>Childcare on non-domestic premisesDevonOverall effectiveness: The quality and standards of the provision</t>
  </si>
  <si>
    <t>Childcare on non-domestic premisesDevonPersonal development</t>
  </si>
  <si>
    <t>Childcare on non-domestic premisesDevonPersonal development, behaviour and welfare</t>
  </si>
  <si>
    <t>Childcare on non-domestic premisesDevonQuality of education</t>
  </si>
  <si>
    <t>Childcare on non-domestic premisesDevonQuality of teaching, learning and assessment</t>
  </si>
  <si>
    <t>Childcare on non-domestic premisesDevonRequirements of the compulsory part of the childcare register</t>
  </si>
  <si>
    <t>Childcare on non-domestic premisesDevonRequirements of the voluntary part of the childcare register</t>
  </si>
  <si>
    <t>Childcare on non-domestic premisesDoncasterBehaviour and attitudes</t>
  </si>
  <si>
    <t>Childcare on non-domestic premisesDoncasterEffectiveness of leadership and Management</t>
  </si>
  <si>
    <t>Childcare on non-domestic premisesDoncasterOutcomes for children</t>
  </si>
  <si>
    <t>Childcare on non-domestic premisesDoncasterOverall effectiveness: The quality and standards of the provision</t>
  </si>
  <si>
    <t>Childcare on non-domestic premisesDoncasterPersonal development</t>
  </si>
  <si>
    <t>Childcare on non-domestic premisesDoncasterPersonal development, behaviour and welfare</t>
  </si>
  <si>
    <t>Childcare on non-domestic premisesDoncasterQuality of education</t>
  </si>
  <si>
    <t>Childcare on non-domestic premisesDoncasterQuality of teaching, learning and assessment</t>
  </si>
  <si>
    <t>Childcare on non-domestic premisesDoncasterRequirements of the compulsory part of the childcare register</t>
  </si>
  <si>
    <t>Childcare on non-domestic premisesDoncasterRequirements of the voluntary part of the childcare register</t>
  </si>
  <si>
    <t>Childcare on non-domestic premisesDorsetBehaviour and attitudes</t>
  </si>
  <si>
    <t>Childcare on non-domestic premisesDorsetEffectiveness of leadership and Management</t>
  </si>
  <si>
    <t>Childcare on non-domestic premisesDorsetOutcomes for children</t>
  </si>
  <si>
    <t>Childcare on non-domestic premisesDorsetOverall effectiveness: The quality and standards of the provision</t>
  </si>
  <si>
    <t>Childcare on non-domestic premisesDorsetPersonal development</t>
  </si>
  <si>
    <t>Childcare on non-domestic premisesDorsetPersonal development, behaviour and welfare</t>
  </si>
  <si>
    <t>Childcare on non-domestic premisesDorsetQuality of education</t>
  </si>
  <si>
    <t>Childcare on non-domestic premisesDorsetQuality of teaching, learning and assessment</t>
  </si>
  <si>
    <t>Childcare on non-domestic premisesDorsetRequirements of the compulsory part of the childcare register</t>
  </si>
  <si>
    <t>Childcare on non-domestic premisesDorsetRequirements of the voluntary part of the childcare register</t>
  </si>
  <si>
    <t>Childcare on non-domestic premisesDudleyBehaviour and attitudes</t>
  </si>
  <si>
    <t>Childcare on non-domestic premisesDudleyEffectiveness of leadership and Management</t>
  </si>
  <si>
    <t>Childcare on non-domestic premisesDudleyOutcomes for children</t>
  </si>
  <si>
    <t>Childcare on non-domestic premisesDudleyOverall effectiveness: The quality and standards of the provision</t>
  </si>
  <si>
    <t>Childcare on non-domestic premisesDudleyPersonal development</t>
  </si>
  <si>
    <t>Childcare on non-domestic premisesDudleyPersonal development, behaviour and welfare</t>
  </si>
  <si>
    <t>Childcare on non-domestic premisesDudleyQuality of education</t>
  </si>
  <si>
    <t>Childcare on non-domestic premisesDudleyQuality of teaching, learning and assessment</t>
  </si>
  <si>
    <t>Childcare on non-domestic premisesDudleyRequirements of the compulsory part of the childcare register</t>
  </si>
  <si>
    <t>Childcare on non-domestic premisesDudleyRequirements of the voluntary part of the childcare register</t>
  </si>
  <si>
    <t>Childcare on non-domestic premisesDurhamBehaviour and attitudes</t>
  </si>
  <si>
    <t>Childcare on non-domestic premisesDurhamEffectiveness of leadership and Management</t>
  </si>
  <si>
    <t>Childcare on non-domestic premisesDurhamOutcomes for children</t>
  </si>
  <si>
    <t>Childcare on non-domestic premisesDurhamOverall effectiveness: The quality and standards of the provision</t>
  </si>
  <si>
    <t>Childcare on non-domestic premisesDurhamPersonal development</t>
  </si>
  <si>
    <t>Childcare on non-domestic premisesDurhamPersonal development, behaviour and welfare</t>
  </si>
  <si>
    <t>Childcare on non-domestic premisesDurhamQuality of education</t>
  </si>
  <si>
    <t>Childcare on non-domestic premisesDurhamQuality of teaching, learning and assessment</t>
  </si>
  <si>
    <t>Childcare on non-domestic premisesDurhamRequirements of the compulsory part of the childcare register</t>
  </si>
  <si>
    <t>Childcare on non-domestic premisesDurhamRequirements of the voluntary part of the childcare register</t>
  </si>
  <si>
    <t>Childcare on non-domestic premisesEalingBehaviour and attitudes</t>
  </si>
  <si>
    <t>Childcare on non-domestic premisesEalingEffectiveness of leadership and Management</t>
  </si>
  <si>
    <t>Childcare on non-domestic premisesEalingOutcomes for children</t>
  </si>
  <si>
    <t>Childcare on non-domestic premisesEalingOverall effectiveness: The quality and standards of the provision</t>
  </si>
  <si>
    <t>Childcare on non-domestic premisesEalingPersonal development</t>
  </si>
  <si>
    <t>Childcare on non-domestic premisesEalingPersonal development, behaviour and welfare</t>
  </si>
  <si>
    <t>Childcare on non-domestic premisesEalingQuality of education</t>
  </si>
  <si>
    <t>Childcare on non-domestic premisesEalingQuality of teaching, learning and assessment</t>
  </si>
  <si>
    <t>Childcare on non-domestic premisesEalingRequirements of the compulsory part of the childcare register</t>
  </si>
  <si>
    <t>Childcare on non-domestic premisesEalingRequirements of the voluntary part of the childcare register</t>
  </si>
  <si>
    <t>Childcare on non-domestic premisesEast Riding of YorkshireBehaviour and attitudes</t>
  </si>
  <si>
    <t>Childcare on non-domestic premisesEast Riding of YorkshireEffectiveness of leadership and Management</t>
  </si>
  <si>
    <t>Childcare on non-domestic premisesEast Riding of YorkshireOutcomes for children</t>
  </si>
  <si>
    <t>Childcare on non-domestic premisesEast Riding of YorkshireOverall effectiveness: The quality and standards of the provision</t>
  </si>
  <si>
    <t>Childcare on non-domestic premisesEast Riding of YorkshirePersonal development</t>
  </si>
  <si>
    <t>Childcare on non-domestic premisesEast Riding of YorkshirePersonal development, behaviour and welfare</t>
  </si>
  <si>
    <t>Childcare on non-domestic premisesEast Riding of YorkshireQuality of education</t>
  </si>
  <si>
    <t>Childcare on non-domestic premisesEast Riding of YorkshireQuality of teaching, learning and assessment</t>
  </si>
  <si>
    <t>Childcare on non-domestic premisesEast Riding of YorkshireRequirements of the compulsory part of the childcare register</t>
  </si>
  <si>
    <t>Childcare on non-domestic premisesEast Riding of YorkshireRequirements of the voluntary part of the childcare register</t>
  </si>
  <si>
    <t>Childcare on non-domestic premisesEast SussexBehaviour and attitudes</t>
  </si>
  <si>
    <t>Childcare on non-domestic premisesEast SussexEffectiveness of leadership and Management</t>
  </si>
  <si>
    <t>Childcare on non-domestic premisesEast SussexOutcomes for children</t>
  </si>
  <si>
    <t>Childcare on non-domestic premisesEast SussexOverall effectiveness: The quality and standards of the provision</t>
  </si>
  <si>
    <t>Childcare on non-domestic premisesEast SussexPersonal development</t>
  </si>
  <si>
    <t>Childcare on non-domestic premisesEast SussexPersonal development, behaviour and welfare</t>
  </si>
  <si>
    <t>Childcare on non-domestic premisesEast SussexQuality of education</t>
  </si>
  <si>
    <t>Childcare on non-domestic premisesEast SussexQuality of teaching, learning and assessment</t>
  </si>
  <si>
    <t>Childcare on non-domestic premisesEast SussexRequirements of the compulsory part of the childcare register</t>
  </si>
  <si>
    <t>Childcare on non-domestic premisesEast SussexRequirements of the voluntary part of the childcare register</t>
  </si>
  <si>
    <t>Childcare on non-domestic premisesEnfieldBehaviour and attitudes</t>
  </si>
  <si>
    <t>Childcare on non-domestic premisesEnfieldEffectiveness of leadership and Management</t>
  </si>
  <si>
    <t>Childcare on non-domestic premisesEnfieldOutcomes for children</t>
  </si>
  <si>
    <t>Childcare on non-domestic premisesEnfieldOverall effectiveness: The quality and standards of the provision</t>
  </si>
  <si>
    <t>Childcare on non-domestic premisesEnfieldPersonal development</t>
  </si>
  <si>
    <t>Childcare on non-domestic premisesEnfieldPersonal development, behaviour and welfare</t>
  </si>
  <si>
    <t>Childcare on non-domestic premisesEnfieldQuality of education</t>
  </si>
  <si>
    <t>Childcare on non-domestic premisesEnfieldQuality of teaching, learning and assessment</t>
  </si>
  <si>
    <t>Childcare on non-domestic premisesEnfieldRequirements of the compulsory part of the childcare register</t>
  </si>
  <si>
    <t>Childcare on non-domestic premisesEnfieldRequirements of the voluntary part of the childcare register</t>
  </si>
  <si>
    <t>Childcare on non-domestic premisesEssexBehaviour and attitudes</t>
  </si>
  <si>
    <t>Childcare on non-domestic premisesEssexEffectiveness of leadership and Management</t>
  </si>
  <si>
    <t>Childcare on non-domestic premisesEssexOutcomes for children</t>
  </si>
  <si>
    <t>Childcare on non-domestic premisesEssexOverall effectiveness: The quality and standards of the provision</t>
  </si>
  <si>
    <t>Childcare on non-domestic premisesEssexPersonal development</t>
  </si>
  <si>
    <t>Childcare on non-domestic premisesEssexPersonal development, behaviour and welfare</t>
  </si>
  <si>
    <t>Childcare on non-domestic premisesEssexQuality of education</t>
  </si>
  <si>
    <t>Childcare on non-domestic premisesEssexQuality of teaching, learning and assessment</t>
  </si>
  <si>
    <t>Childcare on non-domestic premisesEssexRequirements of the compulsory part of the childcare register</t>
  </si>
  <si>
    <t>Childcare on non-domestic premisesEssexRequirements of the voluntary part of the childcare register</t>
  </si>
  <si>
    <t>Childcare on non-domestic premisesGatesheadBehaviour and attitudes</t>
  </si>
  <si>
    <t>Childcare on non-domestic premisesGatesheadEffectiveness of leadership and Management</t>
  </si>
  <si>
    <t>Childcare on non-domestic premisesGatesheadOutcomes for children</t>
  </si>
  <si>
    <t>Childcare on non-domestic premisesGatesheadOverall effectiveness: The quality and standards of the provision</t>
  </si>
  <si>
    <t>Childcare on non-domestic premisesGatesheadPersonal development</t>
  </si>
  <si>
    <t>Childcare on non-domestic premisesGatesheadPersonal development, behaviour and welfare</t>
  </si>
  <si>
    <t>Childcare on non-domestic premisesGatesheadQuality of education</t>
  </si>
  <si>
    <t>Childcare on non-domestic premisesGatesheadQuality of teaching, learning and assessment</t>
  </si>
  <si>
    <t>Childcare on non-domestic premisesGatesheadRequirements of the compulsory part of the childcare register</t>
  </si>
  <si>
    <t>Childcare on non-domestic premisesGatesheadRequirements of the voluntary part of the childcare register</t>
  </si>
  <si>
    <t>Childcare on non-domestic premisesGloucestershireBehaviour and attitudes</t>
  </si>
  <si>
    <t>Childcare on non-domestic premisesGloucestershireEffectiveness of leadership and Management</t>
  </si>
  <si>
    <t>Childcare on non-domestic premisesGloucestershireOutcomes for children</t>
  </si>
  <si>
    <t>Childcare on non-domestic premisesGloucestershireOverall effectiveness: The quality and standards of the provision</t>
  </si>
  <si>
    <t>Childcare on non-domestic premisesGloucestershirePersonal development</t>
  </si>
  <si>
    <t>Childcare on non-domestic premisesGloucestershirePersonal development, behaviour and welfare</t>
  </si>
  <si>
    <t>Childcare on non-domestic premisesGloucestershireQuality of education</t>
  </si>
  <si>
    <t>Childcare on non-domestic premisesGloucestershireQuality of teaching, learning and assessment</t>
  </si>
  <si>
    <t>Childcare on non-domestic premisesGloucestershireRequirements of the compulsory part of the childcare register</t>
  </si>
  <si>
    <t>Childcare on non-domestic premisesGloucestershireRequirements of the voluntary part of the childcare register</t>
  </si>
  <si>
    <t>Childcare on non-domestic premisesGreenwichBehaviour and attitudes</t>
  </si>
  <si>
    <t>Childcare on non-domestic premisesGreenwichEffectiveness of leadership and Management</t>
  </si>
  <si>
    <t>Childcare on non-domestic premisesGreenwichOutcomes for children</t>
  </si>
  <si>
    <t>Childcare on non-domestic premisesGreenwichOverall effectiveness: The quality and standards of the provision</t>
  </si>
  <si>
    <t>Childcare on non-domestic premisesGreenwichPersonal development</t>
  </si>
  <si>
    <t>Childcare on non-domestic premisesGreenwichPersonal development, behaviour and welfare</t>
  </si>
  <si>
    <t>Childcare on non-domestic premisesGreenwichQuality of education</t>
  </si>
  <si>
    <t>Childcare on non-domestic premisesGreenwichQuality of teaching, learning and assessment</t>
  </si>
  <si>
    <t>Childcare on non-domestic premisesGreenwichRequirements of the compulsory part of the childcare register</t>
  </si>
  <si>
    <t>Childcare on non-domestic premisesGreenwichRequirements of the voluntary part of the childcare register</t>
  </si>
  <si>
    <t>Childcare on non-domestic premisesHackneyBehaviour and attitudes</t>
  </si>
  <si>
    <t>Childcare on non-domestic premisesHackneyEffectiveness of leadership and Management</t>
  </si>
  <si>
    <t>Childcare on non-domestic premisesHackneyOutcomes for children</t>
  </si>
  <si>
    <t>Childcare on non-domestic premisesHackneyOverall effectiveness: The quality and standards of the provision</t>
  </si>
  <si>
    <t>Childcare on non-domestic premisesHackneyPersonal development</t>
  </si>
  <si>
    <t>Childcare on non-domestic premisesHackneyPersonal development, behaviour and welfare</t>
  </si>
  <si>
    <t>Childcare on non-domestic premisesHackneyQuality of education</t>
  </si>
  <si>
    <t>Childcare on non-domestic premisesHackneyQuality of teaching, learning and assessment</t>
  </si>
  <si>
    <t>Childcare on non-domestic premisesHackneyRequirements of the compulsory part of the childcare register</t>
  </si>
  <si>
    <t>Childcare on non-domestic premisesHackneyRequirements of the voluntary part of the childcare register</t>
  </si>
  <si>
    <t>Childcare on non-domestic premisesHaltonBehaviour and attitudes</t>
  </si>
  <si>
    <t>Childcare on non-domestic premisesHaltonEffectiveness of leadership and Management</t>
  </si>
  <si>
    <t>Childcare on non-domestic premisesHaltonOutcomes for children</t>
  </si>
  <si>
    <t>Childcare on non-domestic premisesHaltonOverall effectiveness: The quality and standards of the provision</t>
  </si>
  <si>
    <t>Childcare on non-domestic premisesHaltonPersonal development</t>
  </si>
  <si>
    <t>Childcare on non-domestic premisesHaltonPersonal development, behaviour and welfare</t>
  </si>
  <si>
    <t>Childcare on non-domestic premisesHaltonQuality of education</t>
  </si>
  <si>
    <t>Childcare on non-domestic premisesHaltonQuality of teaching, learning and assessment</t>
  </si>
  <si>
    <t>Childcare on non-domestic premisesHaltonRequirements of the compulsory part of the childcare register</t>
  </si>
  <si>
    <t>Childcare on non-domestic premisesHaltonRequirements of the voluntary part of the childcare register</t>
  </si>
  <si>
    <t>Childcare on non-domestic premisesHammersmith and FulhamBehaviour and attitudes</t>
  </si>
  <si>
    <t>Childcare on non-domestic premisesHammersmith and FulhamEffectiveness of leadership and Management</t>
  </si>
  <si>
    <t>Childcare on non-domestic premisesHammersmith and FulhamOutcomes for children</t>
  </si>
  <si>
    <t>Childcare on non-domestic premisesHammersmith and FulhamOverall effectiveness: The quality and standards of the provision</t>
  </si>
  <si>
    <t>Childcare on non-domestic premisesHammersmith and FulhamPersonal development</t>
  </si>
  <si>
    <t>Childcare on non-domestic premisesHammersmith and FulhamPersonal development, behaviour and welfare</t>
  </si>
  <si>
    <t>Childcare on non-domestic premisesHammersmith and FulhamQuality of education</t>
  </si>
  <si>
    <t>Childcare on non-domestic premisesHammersmith and FulhamQuality of teaching, learning and assessment</t>
  </si>
  <si>
    <t>Childcare on non-domestic premisesHammersmith and FulhamRequirements of the compulsory part of the childcare register</t>
  </si>
  <si>
    <t>Childcare on non-domestic premisesHammersmith and FulhamRequirements of the voluntary part of the childcare register</t>
  </si>
  <si>
    <t>Childcare on non-domestic premisesHampshireBehaviour and attitudes</t>
  </si>
  <si>
    <t>Childcare on non-domestic premisesHampshireEffectiveness of leadership and Management</t>
  </si>
  <si>
    <t>Childcare on non-domestic premisesHampshireOutcomes for children</t>
  </si>
  <si>
    <t>Childcare on non-domestic premisesHampshireOverall effectiveness: The quality and standards of the provision</t>
  </si>
  <si>
    <t>Childcare on non-domestic premisesHampshirePersonal development</t>
  </si>
  <si>
    <t>Childcare on non-domestic premisesHampshirePersonal development, behaviour and welfare</t>
  </si>
  <si>
    <t>Childcare on non-domestic premisesHampshireQuality of education</t>
  </si>
  <si>
    <t>Childcare on non-domestic premisesHampshireQuality of teaching, learning and assessment</t>
  </si>
  <si>
    <t>Childcare on non-domestic premisesHampshireRequirements of the compulsory part of the childcare register</t>
  </si>
  <si>
    <t>Childcare on non-domestic premisesHampshireRequirements of the voluntary part of the childcare register</t>
  </si>
  <si>
    <t>Childcare on non-domestic premisesHaringeyBehaviour and attitudes</t>
  </si>
  <si>
    <t>Childcare on non-domestic premisesHaringeyEffectiveness of leadership and Management</t>
  </si>
  <si>
    <t>Childcare on non-domestic premisesHaringeyOutcomes for children</t>
  </si>
  <si>
    <t>Childcare on non-domestic premisesHaringeyOverall effectiveness: The quality and standards of the provision</t>
  </si>
  <si>
    <t>Childcare on non-domestic premisesHaringeyPersonal development</t>
  </si>
  <si>
    <t>Childcare on non-domestic premisesHaringeyPersonal development, behaviour and welfare</t>
  </si>
  <si>
    <t>Childcare on non-domestic premisesHaringeyQuality of education</t>
  </si>
  <si>
    <t>Childcare on non-domestic premisesHaringeyQuality of teaching, learning and assessment</t>
  </si>
  <si>
    <t>Childcare on non-domestic premisesHaringeyRequirements of the compulsory part of the childcare register</t>
  </si>
  <si>
    <t>Childcare on non-domestic premisesHaringeyRequirements of the voluntary part of the childcare register</t>
  </si>
  <si>
    <t>Childcare on non-domestic premisesHarrowBehaviour and attitudes</t>
  </si>
  <si>
    <t>Childcare on non-domestic premisesHarrowEffectiveness of leadership and Management</t>
  </si>
  <si>
    <t>Childcare on non-domestic premisesHarrowOutcomes for children</t>
  </si>
  <si>
    <t>Childcare on non-domestic premisesHarrowOverall effectiveness: The quality and standards of the provision</t>
  </si>
  <si>
    <t>Childcare on non-domestic premisesHarrowPersonal development</t>
  </si>
  <si>
    <t>Childcare on non-domestic premisesHarrowPersonal development, behaviour and welfare</t>
  </si>
  <si>
    <t>Childcare on non-domestic premisesHarrowQuality of education</t>
  </si>
  <si>
    <t>Childcare on non-domestic premisesHarrowQuality of teaching, learning and assessment</t>
  </si>
  <si>
    <t>Childcare on non-domestic premisesHarrowRequirements of the compulsory part of the childcare register</t>
  </si>
  <si>
    <t>Childcare on non-domestic premisesHarrowRequirements of the voluntary part of the childcare register</t>
  </si>
  <si>
    <t>Childcare on non-domestic premisesHartlepoolBehaviour and attitudes</t>
  </si>
  <si>
    <t>Childcare on non-domestic premisesHartlepoolEffectiveness of leadership and Management</t>
  </si>
  <si>
    <t>Childcare on non-domestic premisesHartlepoolOutcomes for children</t>
  </si>
  <si>
    <t>Childcare on non-domestic premisesHartlepoolOverall effectiveness: The quality and standards of the provision</t>
  </si>
  <si>
    <t>Childcare on non-domestic premisesHartlepoolPersonal development</t>
  </si>
  <si>
    <t>Childcare on non-domestic premisesHartlepoolPersonal development, behaviour and welfare</t>
  </si>
  <si>
    <t>Childcare on non-domestic premisesHartlepoolQuality of education</t>
  </si>
  <si>
    <t>Childcare on non-domestic premisesHartlepoolQuality of teaching, learning and assessment</t>
  </si>
  <si>
    <t>Childcare on non-domestic premisesHartlepoolRequirements of the compulsory part of the childcare register</t>
  </si>
  <si>
    <t>Childcare on non-domestic premisesHartlepoolRequirements of the voluntary part of the childcare register</t>
  </si>
  <si>
    <t>Childcare on non-domestic premisesHaveringBehaviour and attitudes</t>
  </si>
  <si>
    <t>Childcare on non-domestic premisesHaveringEffectiveness of leadership and Management</t>
  </si>
  <si>
    <t>Childcare on non-domestic premisesHaveringOutcomes for children</t>
  </si>
  <si>
    <t>Childcare on non-domestic premisesHaveringOverall effectiveness: The quality and standards of the provision</t>
  </si>
  <si>
    <t>Childcare on non-domestic premisesHaveringPersonal development</t>
  </si>
  <si>
    <t>Childcare on non-domestic premisesHaveringPersonal development, behaviour and welfare</t>
  </si>
  <si>
    <t>Childcare on non-domestic premisesHaveringQuality of education</t>
  </si>
  <si>
    <t>Childcare on non-domestic premisesHaveringQuality of teaching, learning and assessment</t>
  </si>
  <si>
    <t>Childcare on non-domestic premisesHaveringRequirements of the compulsory part of the childcare register</t>
  </si>
  <si>
    <t>Childcare on non-domestic premisesHaveringRequirements of the voluntary part of the childcare register</t>
  </si>
  <si>
    <t>Childcare on non-domestic premisesHerefordshireBehaviour and attitudes</t>
  </si>
  <si>
    <t>Childcare on non-domestic premisesHerefordshireEffectiveness of leadership and Management</t>
  </si>
  <si>
    <t>Childcare on non-domestic premisesHerefordshireOutcomes for children</t>
  </si>
  <si>
    <t>Childcare on non-domestic premisesHerefordshireOverall effectiveness: The quality and standards of the provision</t>
  </si>
  <si>
    <t>Childcare on non-domestic premisesHerefordshirePersonal development</t>
  </si>
  <si>
    <t>Childcare on non-domestic premisesHerefordshirePersonal development, behaviour and welfare</t>
  </si>
  <si>
    <t>Childcare on non-domestic premisesHerefordshireQuality of education</t>
  </si>
  <si>
    <t>Childcare on non-domestic premisesHerefordshireQuality of teaching, learning and assessment</t>
  </si>
  <si>
    <t>Childcare on non-domestic premisesHerefordshireRequirements of the compulsory part of the childcare register</t>
  </si>
  <si>
    <t>Childcare on non-domestic premisesHerefordshireRequirements of the voluntary part of the childcare register</t>
  </si>
  <si>
    <t>Childcare on non-domestic premisesHertfordshireBehaviour and attitudes</t>
  </si>
  <si>
    <t>Childcare on non-domestic premisesHertfordshireEffectiveness of leadership and Management</t>
  </si>
  <si>
    <t>Childcare on non-domestic premisesHertfordshireOutcomes for children</t>
  </si>
  <si>
    <t>Childcare on non-domestic premisesHertfordshireOverall effectiveness: The quality and standards of the provision</t>
  </si>
  <si>
    <t>Childcare on non-domestic premisesHertfordshirePersonal development</t>
  </si>
  <si>
    <t>Childcare on non-domestic premisesHertfordshirePersonal development, behaviour and welfare</t>
  </si>
  <si>
    <t>Childcare on non-domestic premisesHertfordshireQuality of education</t>
  </si>
  <si>
    <t>Childcare on non-domestic premisesHertfordshireQuality of teaching, learning and assessment</t>
  </si>
  <si>
    <t>Childcare on non-domestic premisesHertfordshireRequirements of the compulsory part of the childcare register</t>
  </si>
  <si>
    <t>Childcare on non-domestic premisesHertfordshireRequirements of the voluntary part of the childcare register</t>
  </si>
  <si>
    <t>Childcare on non-domestic premisesHillingdonBehaviour and attitudes</t>
  </si>
  <si>
    <t>Childcare on non-domestic premisesHillingdonEffectiveness of leadership and Management</t>
  </si>
  <si>
    <t>Childcare on non-domestic premisesHillingdonOutcomes for children</t>
  </si>
  <si>
    <t>Childcare on non-domestic premisesHillingdonOverall effectiveness: The quality and standards of the provision</t>
  </si>
  <si>
    <t>Childcare on non-domestic premisesHillingdonPersonal development</t>
  </si>
  <si>
    <t>Childcare on non-domestic premisesHillingdonPersonal development, behaviour and welfare</t>
  </si>
  <si>
    <t>Childcare on non-domestic premisesHillingdonQuality of education</t>
  </si>
  <si>
    <t>Childcare on non-domestic premisesHillingdonQuality of teaching, learning and assessment</t>
  </si>
  <si>
    <t>Childcare on non-domestic premisesHillingdonRequirements of the compulsory part of the childcare register</t>
  </si>
  <si>
    <t>Childcare on non-domestic premisesHillingdonRequirements of the voluntary part of the childcare register</t>
  </si>
  <si>
    <t>Childcare on non-domestic premisesHounslowBehaviour and attitudes</t>
  </si>
  <si>
    <t>Childcare on non-domestic premisesHounslowEffectiveness of leadership and Management</t>
  </si>
  <si>
    <t>Childcare on non-domestic premisesHounslowOutcomes for children</t>
  </si>
  <si>
    <t>Childcare on non-domestic premisesHounslowOverall effectiveness: The quality and standards of the provision</t>
  </si>
  <si>
    <t>Childcare on non-domestic premisesHounslowPersonal development</t>
  </si>
  <si>
    <t>Childcare on non-domestic premisesHounslowPersonal development, behaviour and welfare</t>
  </si>
  <si>
    <t>Childcare on non-domestic premisesHounslowQuality of education</t>
  </si>
  <si>
    <t>Childcare on non-domestic premisesHounslowQuality of teaching, learning and assessment</t>
  </si>
  <si>
    <t>Childcare on non-domestic premisesHounslowRequirements of the compulsory part of the childcare register</t>
  </si>
  <si>
    <t>Childcare on non-domestic premisesHounslowRequirements of the voluntary part of the childcare register</t>
  </si>
  <si>
    <t>Childcare on non-domestic premisesIsle of WightBehaviour and attitudes</t>
  </si>
  <si>
    <t>Childcare on non-domestic premisesIsle of WightEffectiveness of leadership and Management</t>
  </si>
  <si>
    <t>Childcare on non-domestic premisesIsle of WightOutcomes for children</t>
  </si>
  <si>
    <t>Childcare on non-domestic premisesIsle of WightOverall effectiveness: The quality and standards of the provision</t>
  </si>
  <si>
    <t>Childcare on non-domestic premisesIsle of WightPersonal development</t>
  </si>
  <si>
    <t>Childcare on non-domestic premisesIsle of WightPersonal development, behaviour and welfare</t>
  </si>
  <si>
    <t>Childcare on non-domestic premisesIsle of WightQuality of education</t>
  </si>
  <si>
    <t>Childcare on non-domestic premisesIsle of WightQuality of teaching, learning and assessment</t>
  </si>
  <si>
    <t>Childcare on non-domestic premisesIsle of WightRequirements of the compulsory part of the childcare register</t>
  </si>
  <si>
    <t>Childcare on non-domestic premisesIsle of WightRequirements of the voluntary part of the childcare register</t>
  </si>
  <si>
    <t>Childcare on non-domestic premisesIsles of ScillyBehaviour and attitudes</t>
  </si>
  <si>
    <t>Childcare on non-domestic premisesIsles of ScillyEffectiveness of leadership and Management</t>
  </si>
  <si>
    <t>Childcare on non-domestic premisesIsles of ScillyOutcomes for children</t>
  </si>
  <si>
    <t>Childcare on non-domestic premisesIsles of ScillyOverall effectiveness: The quality and standards of the provision</t>
  </si>
  <si>
    <t>Childcare on non-domestic premisesIsles of ScillyPersonal development</t>
  </si>
  <si>
    <t>Childcare on non-domestic premisesIsles of ScillyPersonal development, behaviour and welfare</t>
  </si>
  <si>
    <t>Childcare on non-domestic premisesIsles of ScillyQuality of education</t>
  </si>
  <si>
    <t>Childcare on non-domestic premisesIsles of ScillyQuality of teaching, learning and assessment</t>
  </si>
  <si>
    <t>Childcare on non-domestic premisesIsles of ScillyRequirements of the compulsory part of the childcare register</t>
  </si>
  <si>
    <t>Childcare on non-domestic premisesIsles of ScillyRequirements of the voluntary part of the childcare register</t>
  </si>
  <si>
    <t>Childcare on non-domestic premisesIslingtonBehaviour and attitudes</t>
  </si>
  <si>
    <t>Childcare on non-domestic premisesIslingtonEffectiveness of leadership and Management</t>
  </si>
  <si>
    <t>Childcare on non-domestic premisesIslingtonOutcomes for children</t>
  </si>
  <si>
    <t>Childcare on non-domestic premisesIslingtonOverall effectiveness: The quality and standards of the provision</t>
  </si>
  <si>
    <t>Childcare on non-domestic premisesIslingtonPersonal development</t>
  </si>
  <si>
    <t>Childcare on non-domestic premisesIslingtonPersonal development, behaviour and welfare</t>
  </si>
  <si>
    <t>Childcare on non-domestic premisesIslingtonQuality of education</t>
  </si>
  <si>
    <t>Childcare on non-domestic premisesIslingtonQuality of teaching, learning and assessment</t>
  </si>
  <si>
    <t>Childcare on non-domestic premisesIslingtonRequirements of the compulsory part of the childcare register</t>
  </si>
  <si>
    <t>Childcare on non-domestic premisesIslingtonRequirements of the voluntary part of the childcare register</t>
  </si>
  <si>
    <t>Childcare on non-domestic premisesKensington and ChelseaBehaviour and attitudes</t>
  </si>
  <si>
    <t>Childcare on non-domestic premisesKensington and ChelseaEffectiveness of leadership and Management</t>
  </si>
  <si>
    <t>Childcare on non-domestic premisesKensington and ChelseaOutcomes for children</t>
  </si>
  <si>
    <t>Childcare on non-domestic premisesKensington and ChelseaOverall effectiveness: The quality and standards of the provision</t>
  </si>
  <si>
    <t>Childcare on non-domestic premisesKensington and ChelseaPersonal development</t>
  </si>
  <si>
    <t>Childcare on non-domestic premisesKensington and ChelseaPersonal development, behaviour and welfare</t>
  </si>
  <si>
    <t>Childcare on non-domestic premisesKensington and ChelseaQuality of education</t>
  </si>
  <si>
    <t>Childcare on non-domestic premisesKensington and ChelseaQuality of teaching, learning and assessment</t>
  </si>
  <si>
    <t>Childcare on non-domestic premisesKensington and ChelseaRequirements of the compulsory part of the childcare register</t>
  </si>
  <si>
    <t>Childcare on non-domestic premisesKensington and ChelseaRequirements of the voluntary part of the childcare register</t>
  </si>
  <si>
    <t>Childcare on non-domestic premisesKentBehaviour and attitudes</t>
  </si>
  <si>
    <t>Childcare on non-domestic premisesKentEffectiveness of leadership and Management</t>
  </si>
  <si>
    <t>Childcare on non-domestic premisesKentOutcomes for children</t>
  </si>
  <si>
    <t>Childcare on non-domestic premisesKentOverall effectiveness: The quality and standards of the provision</t>
  </si>
  <si>
    <t>Childcare on non-domestic premisesKentPersonal development</t>
  </si>
  <si>
    <t>Childcare on non-domestic premisesKentPersonal development, behaviour and welfare</t>
  </si>
  <si>
    <t>Childcare on non-domestic premisesKentQuality of education</t>
  </si>
  <si>
    <t>Childcare on non-domestic premisesKentQuality of teaching, learning and assessment</t>
  </si>
  <si>
    <t>Childcare on non-domestic premisesKentRequirements of the compulsory part of the childcare register</t>
  </si>
  <si>
    <t>Childcare on non-domestic premisesKentRequirements of the voluntary part of the childcare register</t>
  </si>
  <si>
    <t>Childcare on non-domestic premisesKingston upon HullBehaviour and attitudes</t>
  </si>
  <si>
    <t>Childcare on non-domestic premisesKingston upon HullEffectiveness of leadership and Management</t>
  </si>
  <si>
    <t>Childcare on non-domestic premisesKingston upon HullOutcomes for children</t>
  </si>
  <si>
    <t>Childcare on non-domestic premisesKingston upon HullOverall effectiveness: The quality and standards of the provision</t>
  </si>
  <si>
    <t>Childcare on non-domestic premisesKingston upon HullPersonal development</t>
  </si>
  <si>
    <t>Childcare on non-domestic premisesKingston upon HullPersonal development, behaviour and welfare</t>
  </si>
  <si>
    <t>Childcare on non-domestic premisesKingston upon HullQuality of education</t>
  </si>
  <si>
    <t>Childcare on non-domestic premisesKingston upon HullQuality of teaching, learning and assessment</t>
  </si>
  <si>
    <t>All provisionAll England</t>
  </si>
  <si>
    <t>All provisionReading</t>
  </si>
  <si>
    <t>All provisionCoventry</t>
  </si>
  <si>
    <t>All provisionSt Helens</t>
  </si>
  <si>
    <t>All provisionLeicester</t>
  </si>
  <si>
    <t>All provisionRochdale</t>
  </si>
  <si>
    <t>All provisionPlymouth</t>
  </si>
  <si>
    <t>All provisionWindsor and Maidenhead</t>
  </si>
  <si>
    <t>All provisionStockton-on-Tees</t>
  </si>
  <si>
    <t>All provisionDurham</t>
  </si>
  <si>
    <t>All provisionHaringey</t>
  </si>
  <si>
    <t>All provisionGateshead</t>
  </si>
  <si>
    <t>All provisionCheshire West and Chester</t>
  </si>
  <si>
    <t>All provisionBuckinghamshire</t>
  </si>
  <si>
    <t>All provisionEssex</t>
  </si>
  <si>
    <t>All provisionLeicestershire</t>
  </si>
  <si>
    <t>All provisionBarnsley</t>
  </si>
  <si>
    <t>All provisionEaling</t>
  </si>
  <si>
    <t>All provisionNewcastle upon Tyne</t>
  </si>
  <si>
    <t>All provisionBrighton and Hove</t>
  </si>
  <si>
    <t>All provisionNorth East Lincolnshire</t>
  </si>
  <si>
    <t>All provisionKirklees</t>
  </si>
  <si>
    <t>All provisionSalford</t>
  </si>
  <si>
    <t>All provisionWandsworth</t>
  </si>
  <si>
    <t>All provisionLiverpool</t>
  </si>
  <si>
    <t>All provisionWestminster</t>
  </si>
  <si>
    <t>All provisionNorth Somerset</t>
  </si>
  <si>
    <t>All provisionBradford</t>
  </si>
  <si>
    <t>All provisionMedway</t>
  </si>
  <si>
    <t>All provisionLewisham</t>
  </si>
  <si>
    <t>All provisionEast Riding of Yorkshire</t>
  </si>
  <si>
    <t>All provisionIslington</t>
  </si>
  <si>
    <t>All provisionNorfolk</t>
  </si>
  <si>
    <t>All provisionBristol</t>
  </si>
  <si>
    <t>All provisionWalsall</t>
  </si>
  <si>
    <t>All provisionSunderland</t>
  </si>
  <si>
    <t>All provisionHavering</t>
  </si>
  <si>
    <t>All provisionCroydon</t>
  </si>
  <si>
    <t>All provisionKent</t>
  </si>
  <si>
    <t>All provisionTelford and Wrekin</t>
  </si>
  <si>
    <t>All provisionCornwall</t>
  </si>
  <si>
    <t>All provisionMerton</t>
  </si>
  <si>
    <t>All provisionWarrington</t>
  </si>
  <si>
    <t>All provisionKingston upon Hull</t>
  </si>
  <si>
    <t>All provisionSutton</t>
  </si>
  <si>
    <t>All provisionSolihull</t>
  </si>
  <si>
    <t>All provisionCalderdale</t>
  </si>
  <si>
    <t>All provisionHartlepool</t>
  </si>
  <si>
    <t>All provisionTameside</t>
  </si>
  <si>
    <t>All provisionWigan</t>
  </si>
  <si>
    <t>All provisionLancashire</t>
  </si>
  <si>
    <t>All provisionWest Northamptonshire</t>
  </si>
  <si>
    <t>All provisionMiddlesbrough</t>
  </si>
  <si>
    <t>All provisionSuffolk</t>
  </si>
  <si>
    <t>All provisionThurrock</t>
  </si>
  <si>
    <t>All provisionGreenwich</t>
  </si>
  <si>
    <t>All provisionBarking and Dagenham</t>
  </si>
  <si>
    <t>All provisionSouthampton</t>
  </si>
  <si>
    <t>All provisionGloucestershire</t>
  </si>
  <si>
    <t>All provisionHillingdon</t>
  </si>
  <si>
    <t>All provisionStaffordshire</t>
  </si>
  <si>
    <t>All provisionDerbyshire</t>
  </si>
  <si>
    <t>All provisionBedford</t>
  </si>
  <si>
    <t>All provisionSefton</t>
  </si>
  <si>
    <t>All provisionWirral</t>
  </si>
  <si>
    <t>All provisionKensington and Chelsea</t>
  </si>
  <si>
    <t>All provisionDerby</t>
  </si>
  <si>
    <t>All provisionWest Sussex</t>
  </si>
  <si>
    <t>All provisionRedcar and Cleveland</t>
  </si>
  <si>
    <t>All provisionBrent</t>
  </si>
  <si>
    <t>All provisionHerefordshire</t>
  </si>
  <si>
    <t>All provisionStoke-on-Trent</t>
  </si>
  <si>
    <t>All provisionCamden</t>
  </si>
  <si>
    <t>All provisionDorset</t>
  </si>
  <si>
    <t>All provisionEnfield</t>
  </si>
  <si>
    <t>All provisionShropshire</t>
  </si>
  <si>
    <t>All provisionDudley</t>
  </si>
  <si>
    <t>All provisionTrafford</t>
  </si>
  <si>
    <t>All provisionOldham</t>
  </si>
  <si>
    <t>All provisionWarwickshire</t>
  </si>
  <si>
    <t>All provisionSurrey</t>
  </si>
  <si>
    <t>All provisionSouth Tyneside</t>
  </si>
  <si>
    <t>All provisionSouthend on Sea</t>
  </si>
  <si>
    <t>All provisionCumberland</t>
  </si>
  <si>
    <t>All provisionSandwell</t>
  </si>
  <si>
    <t>All provisionTorbay</t>
  </si>
  <si>
    <t>All provisionOxfordshire</t>
  </si>
  <si>
    <t>All provisionEast Sussex</t>
  </si>
  <si>
    <t>All provisionRichmond upon Thames</t>
  </si>
  <si>
    <t>All provisionDoncaster</t>
  </si>
  <si>
    <t>All provisionWest Berkshire</t>
  </si>
  <si>
    <t>All provisionNottingham</t>
  </si>
  <si>
    <t>All provisionLuton</t>
  </si>
  <si>
    <t>All provisionBracknell Forest</t>
  </si>
  <si>
    <t>All provisionSlough</t>
  </si>
  <si>
    <t>All provisionBirmingham</t>
  </si>
  <si>
    <t>All provisionKnowsley</t>
  </si>
  <si>
    <t>All provisionBlackpool</t>
  </si>
  <si>
    <t>All provisionLincolnshire</t>
  </si>
  <si>
    <t>All provisionWestmorland and Furness</t>
  </si>
  <si>
    <t>All provisionStockport</t>
  </si>
  <si>
    <t>All provisionSouth Gloucestershire</t>
  </si>
  <si>
    <t>All provisionTower Hamlets</t>
  </si>
  <si>
    <t>All provisionCentral Bedfordshire</t>
  </si>
  <si>
    <t>All provisionSomerset</t>
  </si>
  <si>
    <t>All provisionPortsmouth</t>
  </si>
  <si>
    <t>All provisionHertfordshire</t>
  </si>
  <si>
    <t>All provisionNorthumberland</t>
  </si>
  <si>
    <t>All provisionHounslow</t>
  </si>
  <si>
    <t>All provisionSheffield</t>
  </si>
  <si>
    <t>All provisionBexley</t>
  </si>
  <si>
    <t>All provisionWolverhampton</t>
  </si>
  <si>
    <t>All provisionCheshire East</t>
  </si>
  <si>
    <t>All provisionHammersmith and Fulham</t>
  </si>
  <si>
    <t>All provisionHalton</t>
  </si>
  <si>
    <t>All provisionBarnet</t>
  </si>
  <si>
    <t>All provisionRotherham</t>
  </si>
  <si>
    <t>All provisionNorth Lincolnshire</t>
  </si>
  <si>
    <t>All provisionDarlington</t>
  </si>
  <si>
    <t>All provisionPeterborough</t>
  </si>
  <si>
    <t>All provisionDevon</t>
  </si>
  <si>
    <t>All provisionWaltham Forest</t>
  </si>
  <si>
    <t>All provisionWokingham</t>
  </si>
  <si>
    <t>All provisionCambridgeshire</t>
  </si>
  <si>
    <t>All provisionRedbridge</t>
  </si>
  <si>
    <t>All provisionNorth Yorkshire</t>
  </si>
  <si>
    <t>All provisionBlackburn with Darwen</t>
  </si>
  <si>
    <t>All provisionLeeds</t>
  </si>
  <si>
    <t>All provisionSwindon</t>
  </si>
  <si>
    <t>All provisionBournemouth, Christchurch &amp; Poole</t>
  </si>
  <si>
    <t>All provisionKingston upon Thames</t>
  </si>
  <si>
    <t>All provisionNottinghamshire</t>
  </si>
  <si>
    <t>All provisionNorth Tyneside</t>
  </si>
  <si>
    <t>All provisionBath and North East Somerset</t>
  </si>
  <si>
    <t>All provisionManchester</t>
  </si>
  <si>
    <t>All provisionSouthwark</t>
  </si>
  <si>
    <t>All provisionHampshire</t>
  </si>
  <si>
    <t>All provisionWorcestershire</t>
  </si>
  <si>
    <t>All provisionNewham</t>
  </si>
  <si>
    <t>All provisionMilton Keynes</t>
  </si>
  <si>
    <t>All provisionHackney</t>
  </si>
  <si>
    <t>All provisionYork</t>
  </si>
  <si>
    <t>All provisionLambeth</t>
  </si>
  <si>
    <t>All provisionBolton</t>
  </si>
  <si>
    <t>All provisionHarrow</t>
  </si>
  <si>
    <t>All provisionNorth Northamptonshire</t>
  </si>
  <si>
    <t>All provisionWakefield</t>
  </si>
  <si>
    <t>All provisionRutland</t>
  </si>
  <si>
    <t>All provisionBromley</t>
  </si>
  <si>
    <t>All provisionWiltshire</t>
  </si>
  <si>
    <t>Childcare on domestic premisesAll England</t>
  </si>
  <si>
    <t>Childcare on non-domestic premisesAll England</t>
  </si>
  <si>
    <t>ChildminderAll England</t>
  </si>
  <si>
    <t>Childcare on non-domestic premisesBarking and Dagenham</t>
  </si>
  <si>
    <t>ChildminderBarking and Dagenham</t>
  </si>
  <si>
    <t>Childcare on non-domestic premisesBarnet</t>
  </si>
  <si>
    <t>ChildminderBarnet</t>
  </si>
  <si>
    <t>ChildminderBarnsley</t>
  </si>
  <si>
    <t>Childcare on non-domestic premisesBath and North East Somerset</t>
  </si>
  <si>
    <t>ChildminderBath and North East Somerset</t>
  </si>
  <si>
    <t>Childcare on non-domestic premisesBedford</t>
  </si>
  <si>
    <t>ChildminderBedford</t>
  </si>
  <si>
    <t>ChildminderBexley</t>
  </si>
  <si>
    <t>Childcare on domestic premisesBirmingham</t>
  </si>
  <si>
    <t>Childcare on non-domestic premisesBirmingham</t>
  </si>
  <si>
    <t>ChildminderBirmingham</t>
  </si>
  <si>
    <t>ChildminderBlackburn with Darwen</t>
  </si>
  <si>
    <t>ChildminderBlackpool</t>
  </si>
  <si>
    <t>ChildminderBolton</t>
  </si>
  <si>
    <t>ChildminderBournemouth, Christchurch &amp; Poole</t>
  </si>
  <si>
    <t>Childcare on non-domestic premisesBracknell Forest</t>
  </si>
  <si>
    <t>ChildminderBracknell Forest</t>
  </si>
  <si>
    <t>Childcare on non-domestic premisesBradford</t>
  </si>
  <si>
    <t>ChildminderBradford</t>
  </si>
  <si>
    <t>ChildminderBrent</t>
  </si>
  <si>
    <t>Childcare on non-domestic premisesBrighton and Hove</t>
  </si>
  <si>
    <t>ChildminderBrighton and Hove</t>
  </si>
  <si>
    <t>Childcare on non-domestic premisesBristol</t>
  </si>
  <si>
    <t>ChildminderBristol</t>
  </si>
  <si>
    <t>Childcare on non-domestic premisesBromley</t>
  </si>
  <si>
    <t>ChildminderBromley</t>
  </si>
  <si>
    <t>Childcare on non-domestic premisesBuckinghamshire</t>
  </si>
  <si>
    <t>ChildminderBuckinghamshire</t>
  </si>
  <si>
    <t>ChildminderCalderdale</t>
  </si>
  <si>
    <t>ChildminderCambridgeshire</t>
  </si>
  <si>
    <t>ChildminderCamden</t>
  </si>
  <si>
    <t>Childcare on non-domestic premisesCentral Bedfordshire</t>
  </si>
  <si>
    <t>ChildminderCentral Bedfordshire</t>
  </si>
  <si>
    <t>ChildminderCheshire East</t>
  </si>
  <si>
    <t>ChildminderCheshire West and Chester</t>
  </si>
  <si>
    <t>ChildminderCornwall</t>
  </si>
  <si>
    <t>ChildminderCoventry</t>
  </si>
  <si>
    <t>Childcare on non-domestic premisesCroydon</t>
  </si>
  <si>
    <t>ChildminderCroydon</t>
  </si>
  <si>
    <t>ChildminderCumberland</t>
  </si>
  <si>
    <t>ChildminderDarlington</t>
  </si>
  <si>
    <t>ChildminderDerby</t>
  </si>
  <si>
    <t>ChildminderDerbyshire</t>
  </si>
  <si>
    <t>ChildminderDevon</t>
  </si>
  <si>
    <t>ChildminderDoncaster</t>
  </si>
  <si>
    <t>Childcare on domestic premisesDorset</t>
  </si>
  <si>
    <t>ChildminderDorset</t>
  </si>
  <si>
    <t>ChildminderDudley</t>
  </si>
  <si>
    <t>ChildminderDurham</t>
  </si>
  <si>
    <t>Childcare on non-domestic premisesEaling</t>
  </si>
  <si>
    <t>ChildminderEaling</t>
  </si>
  <si>
    <t>ChildminderEast Riding of Yorkshire</t>
  </si>
  <si>
    <t>Childcare on non-domestic premisesEast Sussex</t>
  </si>
  <si>
    <t>ChildminderEast Sussex</t>
  </si>
  <si>
    <t>Childcare on non-domestic premisesEnfield</t>
  </si>
  <si>
    <t>ChildminderEnfield</t>
  </si>
  <si>
    <t>Childcare on non-domestic premisesEssex</t>
  </si>
  <si>
    <t>ChildminderEssex</t>
  </si>
  <si>
    <t>ChildminderGateshead</t>
  </si>
  <si>
    <t>ChildminderGloucestershire</t>
  </si>
  <si>
    <t>ChildminderGreenwich</t>
  </si>
  <si>
    <t>Childcare on non-domestic premisesHackney</t>
  </si>
  <si>
    <t>ChildminderHackney</t>
  </si>
  <si>
    <t>ChildminderHalton</t>
  </si>
  <si>
    <t>ChildminderHammersmith and Fulham</t>
  </si>
  <si>
    <t>Childcare on non-domestic premisesHampshire</t>
  </si>
  <si>
    <t>ChildminderHampshire</t>
  </si>
  <si>
    <t>ChildminderHaringey</t>
  </si>
  <si>
    <t>Childcare on domestic premisesHarrow</t>
  </si>
  <si>
    <t>ChildminderHarrow</t>
  </si>
  <si>
    <t>Childcare on non-domestic premisesHartlepool</t>
  </si>
  <si>
    <t>ChildminderHavering</t>
  </si>
  <si>
    <t>Childcare on non-domestic premisesHerefordshire</t>
  </si>
  <si>
    <t>ChildminderHerefordshire</t>
  </si>
  <si>
    <t>Childcare on non-domestic premisesHertfordshire</t>
  </si>
  <si>
    <t>ChildminderHertfordshire</t>
  </si>
  <si>
    <t>ChildminderHillingdon</t>
  </si>
  <si>
    <t>ChildminderHounslow</t>
  </si>
  <si>
    <t>Childcare on non-domestic premisesIslington</t>
  </si>
  <si>
    <t>ChildminderIslington</t>
  </si>
  <si>
    <t>ChildminderKensington and Chelsea</t>
  </si>
  <si>
    <t>Childcare on domestic premisesKent</t>
  </si>
  <si>
    <t>Childcare on non-domestic premisesKent</t>
  </si>
  <si>
    <t>ChildminderKent</t>
  </si>
  <si>
    <t>ChildminderKingston upon Hull</t>
  </si>
  <si>
    <t>Childcare on non-domestic premisesKingston upon Thames</t>
  </si>
  <si>
    <t>ChildminderKingston upon Thames</t>
  </si>
  <si>
    <t>ChildminderKirklees</t>
  </si>
  <si>
    <t>Childcare on non-domestic premisesKnowsley</t>
  </si>
  <si>
    <t>ChildminderKnowsley</t>
  </si>
  <si>
    <t>ChildminderLambeth</t>
  </si>
  <si>
    <t>Childcare on non-domestic premisesLancashire</t>
  </si>
  <si>
    <t>ChildminderLancashire</t>
  </si>
  <si>
    <t>Childcare on domestic premisesLeeds</t>
  </si>
  <si>
    <t>ChildminderLeeds</t>
  </si>
  <si>
    <t>ChildminderLeicester</t>
  </si>
  <si>
    <t>ChildminderLeicestershire</t>
  </si>
  <si>
    <t>Childcare on domestic premisesLewisham</t>
  </si>
  <si>
    <t>Childcare on non-domestic premisesLewisham</t>
  </si>
  <si>
    <t>ChildminderLewisham</t>
  </si>
  <si>
    <t>ChildminderLincolnshire</t>
  </si>
  <si>
    <t>Childcare on non-domestic premisesLiverpool</t>
  </si>
  <si>
    <t>ChildminderLiverpool</t>
  </si>
  <si>
    <t>ChildminderLuton</t>
  </si>
  <si>
    <t>ChildminderManchester</t>
  </si>
  <si>
    <t>ChildminderMedway</t>
  </si>
  <si>
    <t>ChildminderMerton</t>
  </si>
  <si>
    <t>ChildminderMiddlesbrough</t>
  </si>
  <si>
    <t>ChildminderMilton Keynes</t>
  </si>
  <si>
    <t>ChildminderNewcastle upon Tyne</t>
  </si>
  <si>
    <t>Childcare on non-domestic premisesNewham</t>
  </si>
  <si>
    <t>ChildminderNewham</t>
  </si>
  <si>
    <t>Childcare on non-domestic premisesNorfolk</t>
  </si>
  <si>
    <t>ChildminderNorfolk</t>
  </si>
  <si>
    <t>ChildminderNorth East Lincolnshire</t>
  </si>
  <si>
    <t>ChildminderNorth Lincolnshire</t>
  </si>
  <si>
    <t>ChildminderNorth Northamptonshire</t>
  </si>
  <si>
    <t>ChildminderNorth Somerset</t>
  </si>
  <si>
    <t>Childcare on non-domestic premisesNorth Tyneside</t>
  </si>
  <si>
    <t>ChildminderNorth Tyneside</t>
  </si>
  <si>
    <t>ChildminderNorth Yorkshire</t>
  </si>
  <si>
    <t>ChildminderNorthumberland</t>
  </si>
  <si>
    <t>Childcare on non-domestic premisesNottingham</t>
  </si>
  <si>
    <t>ChildminderNottingham</t>
  </si>
  <si>
    <t>ChildminderNottinghamshire</t>
  </si>
  <si>
    <t>ChildminderOldham</t>
  </si>
  <si>
    <t>Childcare on non-domestic premisesOxfordshire</t>
  </si>
  <si>
    <t>ChildminderOxfordshire</t>
  </si>
  <si>
    <t>Childcare on non-domestic premisesPeterborough</t>
  </si>
  <si>
    <t>ChildminderPeterborough</t>
  </si>
  <si>
    <t>ChildminderPlymouth</t>
  </si>
  <si>
    <t>Childcare on non-domestic premisesPortsmouth</t>
  </si>
  <si>
    <t>ChildminderPortsmouth</t>
  </si>
  <si>
    <t>ChildminderReading</t>
  </si>
  <si>
    <t>Childcare on non-domestic premisesRedbridge</t>
  </si>
  <si>
    <t>ChildminderRedbridge</t>
  </si>
  <si>
    <t>ChildminderRedcar and Cleveland</t>
  </si>
  <si>
    <t>Childcare on non-domestic premisesRichmond upon Thames</t>
  </si>
  <si>
    <t>ChildminderRichmond upon Thames</t>
  </si>
  <si>
    <t>ChildminderRochdale</t>
  </si>
  <si>
    <t>ChildminderRotherham</t>
  </si>
  <si>
    <t>Childcare on non-domestic premisesRutland</t>
  </si>
  <si>
    <t>ChildminderSalford</t>
  </si>
  <si>
    <t>Childcare on non-domestic premisesSandwell</t>
  </si>
  <si>
    <t>ChildminderSandwell</t>
  </si>
  <si>
    <t>ChildminderSefton</t>
  </si>
  <si>
    <t>ChildminderSheffield</t>
  </si>
  <si>
    <t>ChildminderShropshire</t>
  </si>
  <si>
    <t>ChildminderSlough</t>
  </si>
  <si>
    <t>ChildminderSolihull</t>
  </si>
  <si>
    <t>ChildminderSomerset</t>
  </si>
  <si>
    <t>ChildminderSouth Gloucestershire</t>
  </si>
  <si>
    <t>ChildminderSouth Tyneside</t>
  </si>
  <si>
    <t>ChildminderSouthampton</t>
  </si>
  <si>
    <t>ChildminderSouthend on Sea</t>
  </si>
  <si>
    <t>Childcare on non-domestic premisesSouthwark</t>
  </si>
  <si>
    <t>ChildminderSouthwark</t>
  </si>
  <si>
    <t>ChildminderSt Helens</t>
  </si>
  <si>
    <t>Childcare on non-domestic premisesStaffordshire</t>
  </si>
  <si>
    <t>ChildminderStaffordshire</t>
  </si>
  <si>
    <t>ChildminderStockport</t>
  </si>
  <si>
    <t>ChildminderStockton-on-Tees</t>
  </si>
  <si>
    <t>ChildminderStoke-on-Trent</t>
  </si>
  <si>
    <t>Childcare on non-domestic premisesSuffolk</t>
  </si>
  <si>
    <t>ChildminderSuffolk</t>
  </si>
  <si>
    <t>Childcare on non-domestic premisesSunderland</t>
  </si>
  <si>
    <t>ChildminderSunderland</t>
  </si>
  <si>
    <t>Childcare on non-domestic premisesSurrey</t>
  </si>
  <si>
    <t>ChildminderSurrey</t>
  </si>
  <si>
    <t>ChildminderSutton</t>
  </si>
  <si>
    <t>ChildminderSwindon</t>
  </si>
  <si>
    <t>ChildminderTameside</t>
  </si>
  <si>
    <t>ChildminderTelford and Wrekin</t>
  </si>
  <si>
    <t>ChildminderThurrock</t>
  </si>
  <si>
    <t>ChildminderTorbay</t>
  </si>
  <si>
    <t>Childcare on non-domestic premisesTower Hamlets</t>
  </si>
  <si>
    <t>ChildminderTower Hamlets</t>
  </si>
  <si>
    <t>ChildminderTrafford</t>
  </si>
  <si>
    <t>Childcare on non-domestic premisesWakefield</t>
  </si>
  <si>
    <t>ChildminderWakefield</t>
  </si>
  <si>
    <t>Childcare on non-domestic premisesWalsall</t>
  </si>
  <si>
    <t>ChildminderWalsall</t>
  </si>
  <si>
    <t>ChildminderWaltham Forest</t>
  </si>
  <si>
    <t>Childcare on non-domestic premisesWandsworth</t>
  </si>
  <si>
    <t>ChildminderWandsworth</t>
  </si>
  <si>
    <t>Childcare on non-domestic premisesWarrington</t>
  </si>
  <si>
    <t>ChildminderWarrington</t>
  </si>
  <si>
    <t>Childcare on non-domestic premisesWarwickshire</t>
  </si>
  <si>
    <t>ChildminderWarwickshire</t>
  </si>
  <si>
    <t>ChildminderWest Berkshire</t>
  </si>
  <si>
    <t>ChildminderWest Northamptonshire</t>
  </si>
  <si>
    <t>ChildminderWest Sussex</t>
  </si>
  <si>
    <t>ChildminderWestminster</t>
  </si>
  <si>
    <t>ChildminderWestmorland and Furness</t>
  </si>
  <si>
    <t>ChildminderWigan</t>
  </si>
  <si>
    <t>Childcare on non-domestic premisesWiltshire</t>
  </si>
  <si>
    <t>ChildminderWiltshire</t>
  </si>
  <si>
    <t>ChildminderWindsor and Maidenhead</t>
  </si>
  <si>
    <t>ChildminderWirral</t>
  </si>
  <si>
    <t>Childcare on non-domestic premisesWokingham</t>
  </si>
  <si>
    <t>ChildminderWokingham</t>
  </si>
  <si>
    <t>ChildminderWolverhampton</t>
  </si>
  <si>
    <t>Childcare on non-domestic premisesWorcestershire</t>
  </si>
  <si>
    <t>ChildminderWorcestershire</t>
  </si>
  <si>
    <t>ChildminderYork</t>
  </si>
  <si>
    <t>Childcare on non-domestic premisesBrent</t>
  </si>
  <si>
    <t>Childcare on non-domestic premisesCheshire East</t>
  </si>
  <si>
    <t>Childcare on non-domestic premisesDorset</t>
  </si>
  <si>
    <t>Childcare on non-domestic premisesHavering</t>
  </si>
  <si>
    <t>Childcare on non-domestic premisesKirklees</t>
  </si>
  <si>
    <t>Childcare on non-domestic premisesLambeth</t>
  </si>
  <si>
    <t>Childcare on non-domestic premisesLeicestershire</t>
  </si>
  <si>
    <t>Childcare on non-domestic premisesLincolnshire</t>
  </si>
  <si>
    <t>Childcare on non-domestic premisesLuton</t>
  </si>
  <si>
    <t>Childcare on non-domestic premisesMedway</t>
  </si>
  <si>
    <t>Childcare on non-domestic premisesPlymouth</t>
  </si>
  <si>
    <t>Childcare on non-domestic premisesSefton</t>
  </si>
  <si>
    <t>Childcare on non-domestic premisesSheffield</t>
  </si>
  <si>
    <t>Childcare on non-domestic premisesTameside</t>
  </si>
  <si>
    <t>Childcare on non-domestic premisesThurrock</t>
  </si>
  <si>
    <t>Childcare on non-domestic premisesWest Northamptonshire</t>
  </si>
  <si>
    <t>Childcare on non-domestic premisesWest Sussex</t>
  </si>
  <si>
    <t>Childcare on non-domestic premisesWolverhampton</t>
  </si>
  <si>
    <t>As at 31 August 2012All provision</t>
  </si>
  <si>
    <t>As at 31 August 2012</t>
  </si>
  <si>
    <t>As at 31 August 2012Childminder</t>
  </si>
  <si>
    <t>As at 31 August 2012Childcare on non-domestic premises</t>
  </si>
  <si>
    <t>As at 31 August 2012Childcare on domestic premises</t>
  </si>
  <si>
    <t>As at 31 August 2012Home childcarer</t>
  </si>
  <si>
    <t>As at 31 August 2013All provision</t>
  </si>
  <si>
    <t>As at 31 August 2013</t>
  </si>
  <si>
    <t>As at 31 August 2013Childminder</t>
  </si>
  <si>
    <t>As at 31 August 2013Childcare on non-domestic premises</t>
  </si>
  <si>
    <t>As at 31 August 2013Childcare on domestic premises</t>
  </si>
  <si>
    <t>As at 31 August 2013Home childcarer</t>
  </si>
  <si>
    <t>As at 31 August 2014All provision</t>
  </si>
  <si>
    <t>As at 31 August 2014</t>
  </si>
  <si>
    <t>As at 31 August 2014Childminder</t>
  </si>
  <si>
    <t>As at 31 August 2014Childcare on non-domestic premises</t>
  </si>
  <si>
    <t>As at 31 August 2014Childcare on domestic premises</t>
  </si>
  <si>
    <t>As at 31 August 2014Home childcarer</t>
  </si>
  <si>
    <t>As at 31 August 2015All provision</t>
  </si>
  <si>
    <t>As at 31 August 2015</t>
  </si>
  <si>
    <t>As at 31 August 2015Childminder</t>
  </si>
  <si>
    <t>As at 31 August 2015Childcare on non-domestic premises</t>
  </si>
  <si>
    <t>As at 31 August 2015Childcare on domestic premises</t>
  </si>
  <si>
    <t>As at 31 August 2015Home childcarer</t>
  </si>
  <si>
    <t>As at 31 August 2016All provision</t>
  </si>
  <si>
    <t>As at 31 August 2016</t>
  </si>
  <si>
    <t>As at 31 August 2016Childminder</t>
  </si>
  <si>
    <t>As at 31 August 2016Childcare on non-domestic premises</t>
  </si>
  <si>
    <t>As at 31 August 2016Childcare on domestic premises</t>
  </si>
  <si>
    <t>As at 31 August 2016Home childcarer</t>
  </si>
  <si>
    <t>As at 31 August 2017All provision</t>
  </si>
  <si>
    <t>As at 31 August 2017</t>
  </si>
  <si>
    <t>As at 31 August 2017Childminder</t>
  </si>
  <si>
    <t>As at 31 August 2017Childcare on non-domestic premises</t>
  </si>
  <si>
    <t>As at 31 August 2017Childcare on domestic premises</t>
  </si>
  <si>
    <t>As at 31 August 2017Home childcarer</t>
  </si>
  <si>
    <t>As at 31 March 2018All provision</t>
  </si>
  <si>
    <t>As at 31 March 2018</t>
  </si>
  <si>
    <t>As at 31 March 2018Childminder</t>
  </si>
  <si>
    <t>As at 31 March 2018Childcare on non-domestic premises</t>
  </si>
  <si>
    <t>As at 31 March 2018Childcare on domestic premises</t>
  </si>
  <si>
    <t>As at 31 March 2018Home childcarer</t>
  </si>
  <si>
    <t>As at 31 August 2018All provision</t>
  </si>
  <si>
    <t>As at 31 August 2018Childminder</t>
  </si>
  <si>
    <t>As at 31 August 2018Childcare on non-domestic premises</t>
  </si>
  <si>
    <t>As at 31 August 2018Childcare on domestic premises</t>
  </si>
  <si>
    <t>As at 31 August 2018Home childcarer</t>
  </si>
  <si>
    <t>As at 31 December 2018All provision</t>
  </si>
  <si>
    <t>As at 31 December 2018</t>
  </si>
  <si>
    <t>As at 31 December 2018Childminder</t>
  </si>
  <si>
    <t>As at 31 December 2018Childcare on non-domestic premises</t>
  </si>
  <si>
    <t>As at 31 December 2018Childcare on domestic premises</t>
  </si>
  <si>
    <t>As at 31 December 2018Home childcarer</t>
  </si>
  <si>
    <t>As at 31 March 2019All provision</t>
  </si>
  <si>
    <t>As at 31 March 2019</t>
  </si>
  <si>
    <t>As at 31 March 2019Childminder</t>
  </si>
  <si>
    <t>As at 31 March 2019Childcare on non-domestic premises</t>
  </si>
  <si>
    <t>As at 31 March 2019Childcare on domestic premises</t>
  </si>
  <si>
    <t>As at 31 March 2019Home childcarer</t>
  </si>
  <si>
    <t>As at 31 August 2019All provision</t>
  </si>
  <si>
    <t>As at 31 August 2019Childminder</t>
  </si>
  <si>
    <t>As at 31 August 2019Childcare on non-domestic premises</t>
  </si>
  <si>
    <t>As at 31 August 2019Childcare on domestic premises</t>
  </si>
  <si>
    <t>As at 31 August 2019Home childcarer</t>
  </si>
  <si>
    <t>As at 31 December 2019All provision</t>
  </si>
  <si>
    <t>As at 31 December 2019</t>
  </si>
  <si>
    <t>As at 31 December 2019Childminder</t>
  </si>
  <si>
    <t>As at 31 December 2019Childcare on non-domestic premises</t>
  </si>
  <si>
    <t>As at 31 December 2019Childcare on domestic premises</t>
  </si>
  <si>
    <t>As at 31 December 2019Home childcarer</t>
  </si>
  <si>
    <t>As at 31 March 2020All provision</t>
  </si>
  <si>
    <t>As at 31 March 2020</t>
  </si>
  <si>
    <t>As at 31 March 2020Childminder</t>
  </si>
  <si>
    <t>As at 31 March 2020Childcare on non-domestic premises</t>
  </si>
  <si>
    <t>As at 31 March 2020Childcare on domestic premises</t>
  </si>
  <si>
    <t>As at 31 March 2020Home childcarer</t>
  </si>
  <si>
    <t>As at 31 August 2020All provision</t>
  </si>
  <si>
    <t>As at 31 August 2020Childminder</t>
  </si>
  <si>
    <t>As at 31 August 2020Childcare on non-domestic premises</t>
  </si>
  <si>
    <t>As at 31 August 2020Childcare on domestic premises</t>
  </si>
  <si>
    <t>As at 31 August 2020Home childcarer</t>
  </si>
  <si>
    <t>As at 31 March 2021All provision</t>
  </si>
  <si>
    <t>As at 31 March 2021</t>
  </si>
  <si>
    <t>As at 31 March 2021Childminder</t>
  </si>
  <si>
    <t>As at 31 March 2021Childcare on non-domestic premises</t>
  </si>
  <si>
    <t>As at 31 March 2021Childcare on domestic premises</t>
  </si>
  <si>
    <t>As at 31 March 2021Home childcarer</t>
  </si>
  <si>
    <t>As at 31 August 2021All provision</t>
  </si>
  <si>
    <t>As at 31 August 2021Childminder</t>
  </si>
  <si>
    <t>As at 31 August 2021Childcare on non-domestic premises</t>
  </si>
  <si>
    <t>As at 31 August 2021Childcare on domestic premises</t>
  </si>
  <si>
    <t>As at 31 August 2021Home childcarer</t>
  </si>
  <si>
    <t>As at 31 March 2022All provision</t>
  </si>
  <si>
    <t>As at 31 March 2022</t>
  </si>
  <si>
    <t>As at 31 March 2022Childminder</t>
  </si>
  <si>
    <t>As at 31 March 2022Childcare on non-domestic premises</t>
  </si>
  <si>
    <t>As at 31 March 2022Childcare on domestic premises</t>
  </si>
  <si>
    <t>As at 31 March 2022Home childcarer</t>
  </si>
  <si>
    <t>As at 31 August 2022All provision</t>
  </si>
  <si>
    <t>As at 31 August 2022Childminder</t>
  </si>
  <si>
    <t>As at 31 August 2022Childcare on non-domestic premises</t>
  </si>
  <si>
    <t>As at 31 August 2022Childcare on domestic premises</t>
  </si>
  <si>
    <t>As at 31 August 2022Home childcarer</t>
  </si>
  <si>
    <t>As at 31 March 2023All provision</t>
  </si>
  <si>
    <t>As at 31 March 2023</t>
  </si>
  <si>
    <t>As at 31 March 2023Childminder</t>
  </si>
  <si>
    <t>As at 31 March 2023Childcare on non-domestic premises</t>
  </si>
  <si>
    <t>As at 31 March 2023Childcare on domestic premises</t>
  </si>
  <si>
    <t>As at 31 March 2023Home childcarer</t>
  </si>
  <si>
    <t>As at 31 August 2023Home childcarer</t>
  </si>
  <si>
    <t>As at 31 August 2023Childcare on non-domestic premises</t>
  </si>
  <si>
    <t>As at 31 August 2023Childminder</t>
  </si>
  <si>
    <t>As at 31 August 2023Childcare on domestic premises</t>
  </si>
  <si>
    <t>As at 31 August 2023All provision</t>
  </si>
  <si>
    <t>As at 31 August 2024Childminder</t>
  </si>
  <si>
    <t>As at 31 August 2024Childcare on domestic premises</t>
  </si>
  <si>
    <t>As at 31 August 2024Home childcarer</t>
  </si>
  <si>
    <t>As at 31 August 2024Childcare on non-domestic premises</t>
  </si>
  <si>
    <t>As at 31 August 2024All provision</t>
  </si>
  <si>
    <t>As at 31 March 2024Home childcarer</t>
  </si>
  <si>
    <t>As at 31 March 2024</t>
  </si>
  <si>
    <t>As at 31 March 2024Childcare on non-domestic premises</t>
  </si>
  <si>
    <t>As at 31 March 2024Childcare on domestic premises</t>
  </si>
  <si>
    <t>As at 31 March 2024All provision</t>
  </si>
  <si>
    <t>As at 31 March 2024Childminder</t>
  </si>
  <si>
    <t>04 January 2024 onwards</t>
  </si>
  <si>
    <t>04 January 2024 onwardsChildcare on non-domestic premisesBarnetInspection has recommendations</t>
  </si>
  <si>
    <t>Inspection has recommendations</t>
  </si>
  <si>
    <t>04 January 2024 onwardsChildminderHillingdonNo of Inspections</t>
  </si>
  <si>
    <t>No of Inspections</t>
  </si>
  <si>
    <t>04 January 2024 onwardsChildminderHaringeyInspection has recommendations</t>
  </si>
  <si>
    <t>Inspection has actions</t>
  </si>
  <si>
    <t>04 January 2024 onwardsChildminderSeftonInspection has recommendations</t>
  </si>
  <si>
    <t>04 January 2024 onwardsChildcare on non-domestic premisesYorkInspection has recommendations</t>
  </si>
  <si>
    <t>All ProvidersChildminderTorbayNo of providers</t>
  </si>
  <si>
    <t>No of providers</t>
  </si>
  <si>
    <t>04 January 2024 onwardsChildcare on non-domestic premisesBirminghamSuitable people</t>
  </si>
  <si>
    <t>04 January 2024 onwardsChildminderRedbridgeLearning and development/Educational programmes</t>
  </si>
  <si>
    <t>Learning and Development Considerations</t>
  </si>
  <si>
    <t>Supervision of staff (Group provision only)</t>
  </si>
  <si>
    <t>Qualifications, training, support and skills (Group provision only)</t>
  </si>
  <si>
    <t>04 January 2024 onwardsChildminderThurrockInspection has recommendations</t>
  </si>
  <si>
    <t>All ProvidersChildcare on non-domestic premisesRotherhamNo of providers</t>
  </si>
  <si>
    <t>04 January 2024 onwardsChildminderNorth YorkshireNo of Inspections</t>
  </si>
  <si>
    <t>04 January 2024 onwardsChildminderRotherhamInspection has recommendations</t>
  </si>
  <si>
    <t>04 January 2024 onwardsChildcare on domestic premisesRichmond upon ThamesInspection has actions</t>
  </si>
  <si>
    <t>All ProvidersChildminderStaffordshireNo of providers</t>
  </si>
  <si>
    <t>04 January 2024 onwardsChildminderKnowsleyNo of Inspections</t>
  </si>
  <si>
    <t>04 January 2024 onwardsChildminderGreenwichInspection has recommendations</t>
  </si>
  <si>
    <t>All ProvidersChildminderDoncasterNo of providers</t>
  </si>
  <si>
    <t>04 January 2024 onwardsChildcare on non-domestic premisesReadingNo of Inspections</t>
  </si>
  <si>
    <t>04 January 2024 onwardsChildminderSunderlandNo of Inspections</t>
  </si>
  <si>
    <t>04 January 2024 onwardsChildminderWarringtonNo of Inspections</t>
  </si>
  <si>
    <t>Training and skills (Group provision only)</t>
  </si>
  <si>
    <t>04 January 2024 onwardsChildcare on non-domestic premisesLeedsTraining and skills (Group provision only)</t>
  </si>
  <si>
    <t>04 January 2024 onwardsChildminderCalderdaleNo of Inspections</t>
  </si>
  <si>
    <t>04 January 2024 onwardsChildminderSheffieldInspection has recommendations</t>
  </si>
  <si>
    <t>04 January 2024 onwardsChildcare on non-domestic premisesHampshireLearning and development/Educational programmes</t>
  </si>
  <si>
    <t>04 January 2024 onwardsChildcare on domestic premisesMertonNo of Inspections</t>
  </si>
  <si>
    <t>04 January 2024 onwardsChildminderKingston upon ThamesInspection has recommendations</t>
  </si>
  <si>
    <t>04 January 2024 onwardsChildminderSouth GloucestershireNo of Inspections</t>
  </si>
  <si>
    <t>04 January 2024 onwardsChildcare on non-domestic premisesNewcastle upon TyneNo of Inspections</t>
  </si>
  <si>
    <t>All ProvidersChildminderSurreyNo of providers</t>
  </si>
  <si>
    <t>04 January 2024 onwardsChildminderBrighton and HoveInspection has recommendations</t>
  </si>
  <si>
    <t>04 January 2024 onwardsChildcare on non-domestic premisesGloucestershireInspection has recommendations</t>
  </si>
  <si>
    <t>04 January 2024 onwardsChildminderBoltonInspection has recommendations</t>
  </si>
  <si>
    <t>04 January 2024 onwardsChildminderSolihullSafeguarding training</t>
  </si>
  <si>
    <t>04 January 2024 onwardsChildminderCumberlandInspection has recommendations</t>
  </si>
  <si>
    <t>04 January 2024 onwardsChildminderNorth TynesideNo of Inspections</t>
  </si>
  <si>
    <t>04 January 2024 onwardsChildcare on non-domestic premisesEalingInspection has actions</t>
  </si>
  <si>
    <t>All ProvidersChildminderTamesideNo of providers</t>
  </si>
  <si>
    <t>04 January 2024 onwardsChildcare on non-domestic premisesMilton KeynesNo of Inspections</t>
  </si>
  <si>
    <t>04 January 2024 onwardsChildminderSolihullSupporting and understanding children's behaviour</t>
  </si>
  <si>
    <t>All ProvidersChildcare on domestic premisesBarnetNo of providers</t>
  </si>
  <si>
    <t>04 January 2024 onwardsChildminderSouthamptonNo of Inspections</t>
  </si>
  <si>
    <t>04 January 2024 onwardsChildminderKirkleesMedicines</t>
  </si>
  <si>
    <t>All ProvidersChildcare on non-domestic premisesLutonNo of providers</t>
  </si>
  <si>
    <t>04 January 2024 onwardsChildcare on non-domestic premisesNorth TynesideInspection has recommendations</t>
  </si>
  <si>
    <t>04 January 2024 onwardsChildminderBarking and DagenhamInspection has actions</t>
  </si>
  <si>
    <t>All ProvidersChildminderGatesheadNo of providers</t>
  </si>
  <si>
    <t>04 January 2024 onwardsChildcare on non-domestic premisesShropshireInspection has recommendations</t>
  </si>
  <si>
    <t>All ProvidersChildminderSouthend on SeaNo of providers</t>
  </si>
  <si>
    <t>04 January 2024 onwardsChildcare on non-domestic premisesDerbyStaff:child ratios</t>
  </si>
  <si>
    <t>All ProvidersChildcare on non-domestic premisesRichmond upon ThamesNo of providers</t>
  </si>
  <si>
    <t>All ProvidersChildcare on non-domestic premisesNorfolkNo of providers</t>
  </si>
  <si>
    <t>04 January 2024 onwardsChildcare on non-domestic premisesSandwellLearning and development/Educational programmes</t>
  </si>
  <si>
    <t>04 January 2024 onwardsChildminderNorth NorthamptonshireSafeguarding policies and procedures</t>
  </si>
  <si>
    <t>All ProvidersChildminderHammersmith and FulhamNo of providers</t>
  </si>
  <si>
    <t>04 January 2024 onwardsChildcare on non-domestic premisesDorsetInspection has recommendations</t>
  </si>
  <si>
    <t>04 January 2024 onwardsChildminderRochdaleNo of Inspections</t>
  </si>
  <si>
    <t>04 January 2024 onwardsChildcare on non-domestic premisesBracknell ForestInspection has recommendations</t>
  </si>
  <si>
    <t>All ProvidersChildminderDerbyshireNo of providers</t>
  </si>
  <si>
    <t>All ProvidersChildcare on non-domestic premisesManchesterNo of providers</t>
  </si>
  <si>
    <t>04 January 2024 onwardsChildcare on non-domestic premisesCroydonInspection has actions</t>
  </si>
  <si>
    <t>04 January 2024 onwardsChildcare on domestic premisesBromleyInspection has recommendations</t>
  </si>
  <si>
    <t>04 January 2024 onwardsChildcare on non-domestic premisesLambethKey person</t>
  </si>
  <si>
    <t>04 January 2024 onwardsAll provisionManchesterConcerns about children's safety and welfare</t>
  </si>
  <si>
    <t>04 January 2024 onwardsAll provisionCheshire EastSupervision of staff (Group provision only)</t>
  </si>
  <si>
    <t>04 January 2024 onwardsAll provisionLeicestershireInformation about the child</t>
  </si>
  <si>
    <t>04 January 2024 onwardsAll provisionWarwickshireTraining and skills (Group provision only)</t>
  </si>
  <si>
    <t>All ProvidersAll provisionCheshire EastNo of providers</t>
  </si>
  <si>
    <t>04 January 2024 onwardsAll provisionWandsworthLearning and development/Educational programmes</t>
  </si>
  <si>
    <t>04 January 2024 onwardsAll provisionManchesterNo of Inspections</t>
  </si>
  <si>
    <t>04 January 2024 onwardsAll provisionWest NorthamptonshireSafeguarding training</t>
  </si>
  <si>
    <t>04 January 2024 onwardsAll provisionBrighton and HoveSafeguarding policies and procedures</t>
  </si>
  <si>
    <t>04 January 2024 onwardsAll provisionSouth GloucestershireInspection has recommendations</t>
  </si>
  <si>
    <t>04 January 2024 onwardsAll provisionDurhamLearning and Development Considerations</t>
  </si>
  <si>
    <t>04 January 2024 onwardsAll provisionKingston upon HullInspection has recommendations</t>
  </si>
  <si>
    <t>04 January 2024 onwardsAll provisionTower HamletsInspection has recommendations</t>
  </si>
  <si>
    <t>Records to be kept</t>
  </si>
  <si>
    <t>All ProvidersAll provisionSuffolkNo of providers</t>
  </si>
  <si>
    <t>All ProvidersAll provisionCentral BedfordshireNo of providers</t>
  </si>
  <si>
    <t>04 January 2024 onwardsAll provisionLiverpoolLearning and Development Considerations</t>
  </si>
  <si>
    <t>04 January 2024 onwardsAll provisionWakefieldInspection has actions</t>
  </si>
  <si>
    <t>04 January 2024 onwardsAll provisionWirralSafeguarding policies and procedures</t>
  </si>
  <si>
    <t>04 January 2024 onwardsAll provisionNottinghamshireStaff:child ratios</t>
  </si>
  <si>
    <t>04 January 2024 onwardsAll provisionDerbyInspection has recommendations</t>
  </si>
  <si>
    <t>04 January 2024 onwardsAll provisionCambridgeshireInspection has recommendations</t>
  </si>
  <si>
    <t>All ProvidersAll provisionWest BerkshireNo of providers</t>
  </si>
  <si>
    <t>04 January 2024 onwardsAll provisionNorth NorthamptonshireInspection has actions</t>
  </si>
  <si>
    <t>04 January 2024 onwardsAll provisionBexleyLearning and development/Educational programmes</t>
  </si>
  <si>
    <t>04 January 2024 onwardsAll provisionRochdaleKey person</t>
  </si>
  <si>
    <t>04 January 2024 onwardsAll provisionWirralInspection has actions</t>
  </si>
  <si>
    <t>04 January 2024 onwardsAll provisionSurreyInspection has actions</t>
  </si>
  <si>
    <t>04 January 2024 onwardsAll provisionWokinghamNo of Inspections</t>
  </si>
  <si>
    <t>04 January 2024 onwardsAll provisionDerbySupporting and understanding children's behaviour</t>
  </si>
  <si>
    <t>04 January 2024 onwardsAll provisionPeterboroughInspection has actions</t>
  </si>
  <si>
    <t>04 January 2024 onwardsAll provisionBoltonMedicines</t>
  </si>
  <si>
    <t>04 January 2024 onwardsAll provisionOxfordshireInformation about the child</t>
  </si>
  <si>
    <t>All ProvidersAll provisionKentNo of providers</t>
  </si>
  <si>
    <t>04 January 2024 onwardsAll provisionBuckinghamshireInspection has recommendations</t>
  </si>
  <si>
    <t>All ProvidersAll provisionWestmorland and FurnessNo of providers</t>
  </si>
  <si>
    <t>04 January 2024 onwardsAll provisionLincolnshireRisk assessment</t>
  </si>
  <si>
    <t>04 January 2024 onwardsAll provisionCornwallInspection has actions</t>
  </si>
  <si>
    <t>All ProvidersChildminderWirralNo of providers</t>
  </si>
  <si>
    <t>04 January 2024 onwardsChildcare on non-domestic premisesBrentLearning and Development Considerations</t>
  </si>
  <si>
    <t>All ProvidersChildcare on non-domestic premisesBradfordNo of providers</t>
  </si>
  <si>
    <t>04 January 2024 onwardsChildcare on non-domestic premisesPlymouthNo of Inspections</t>
  </si>
  <si>
    <t>All ProvidersChildcare on non-domestic premisesLancashireNo of providers</t>
  </si>
  <si>
    <t>04 January 2024 onwardsChildcare on non-domestic premisesNorth YorkshireNo of Inspections</t>
  </si>
  <si>
    <t>04 January 2024 onwardsChildcare on non-domestic premisesLutonTraining and skills (Group provision only)</t>
  </si>
  <si>
    <t>04 January 2024 onwardsChildminderWest NorthamptonshireInspection has actions</t>
  </si>
  <si>
    <t>04 January 2024 onwardsChildminderDerbyshireInspection has recommendations</t>
  </si>
  <si>
    <t>All ProvidersChildcare on non-domestic premisesWest SussexNo of providers</t>
  </si>
  <si>
    <t>04 January 2024 onwardsChildminderRedbridgeInspection has recommendations</t>
  </si>
  <si>
    <t>04 January 2024 onwardsChildminderLewishamInspection has actions</t>
  </si>
  <si>
    <t>04 January 2024 onwardsChildminderHampshireLearning and development/Educational programmes</t>
  </si>
  <si>
    <t>04 January 2024 onwardsChildcare on non-domestic premisesWalsallNo of Inspections</t>
  </si>
  <si>
    <t>All ProvidersChildcare on domestic premisesDudleyNo of providers</t>
  </si>
  <si>
    <t>04 January 2024 onwardsChildminderLeicestershireNo of Inspections</t>
  </si>
  <si>
    <t>04 January 2024 onwardsChildminderBristolInspection has actions</t>
  </si>
  <si>
    <t>04 January 2024 onwardsChildminderSolihullTraining, support and skills (CM only)</t>
  </si>
  <si>
    <t>04 January 2024 onwardsChildcare on non-domestic premisesStaffordshireLearning and Development Considerations</t>
  </si>
  <si>
    <t>All ProvidersChildcare on non-domestic premisesSuffolkNo of providers</t>
  </si>
  <si>
    <t>04 January 2024 onwardsChildcare on non-domestic premisesDevonInspection has recommendations</t>
  </si>
  <si>
    <t>04 January 2024 onwardsChildcare on non-domestic premisesKnowsleyInspection has recommendations</t>
  </si>
  <si>
    <t>04 January 2024 onwardsChildcare on non-domestic premisesLutonLearning and development/Educational programmes</t>
  </si>
  <si>
    <t>All ProvidersChildcare on domestic premisesGloucestershireNo of providers</t>
  </si>
  <si>
    <t>All ProvidersAll provisionWiganNo of providers</t>
  </si>
  <si>
    <t>All ProvidersAll provisionTorbayNo of providers</t>
  </si>
  <si>
    <t>04 January 2024 onwardsAll provisionEalingInspection has actions</t>
  </si>
  <si>
    <t>04 January 2024 onwardsAll provisionRedbridgeInspection has actions</t>
  </si>
  <si>
    <t>04 January 2024 onwardsAll provisionHounslowInspection has recommendations</t>
  </si>
  <si>
    <t>04 January 2024 onwardsAll provisionKnowsleyInspection has recommendations</t>
  </si>
  <si>
    <t>04 January 2024 onwardsAll provisionCentral BedfordshireInspection has recommendations</t>
  </si>
  <si>
    <t>04 January 2024 onwardsAll provisionNorth East LincolnshireLearning and development/Educational programmes</t>
  </si>
  <si>
    <t>04 January 2024 onwardsAll provisionLeicestershireTraining and supervision of assistants' skills (CM only)</t>
  </si>
  <si>
    <t>04 January 2024 onwardsAll provisionPeterboroughInspection has recommendations</t>
  </si>
  <si>
    <t>04 January 2024 onwardsAll provisionLincolnshireTraining and supervision of assistants' skills (CM only)</t>
  </si>
  <si>
    <t>04 January 2024 onwardsAll provisionBracknell ForestLearning and development/Educational programmes</t>
  </si>
  <si>
    <t>04 January 2024 onwardsAll provisionRedbridgeInspection has recommendations</t>
  </si>
  <si>
    <t>04 January 2024 onwardsAll provisionHampshireStaff:child ratios</t>
  </si>
  <si>
    <t>04 January 2024 onwardsAll provisionSwindonInspection has recommendations</t>
  </si>
  <si>
    <t>04 January 2024 onwardsAll provisionLincolnshireTraining, support and skills (CM only)</t>
  </si>
  <si>
    <t>All ProvidersAll provisionBournemouth, Christchurch &amp; PooleNo of providers</t>
  </si>
  <si>
    <t>All ProvidersAll provisionTraffordNo of providers</t>
  </si>
  <si>
    <t>04 January 2024 onwardsAll provisionPortsmouthInspection has recommendations</t>
  </si>
  <si>
    <t>04 January 2024 onwardsAll provisionWarringtonNo of Inspections</t>
  </si>
  <si>
    <t>All ProvidersAll provisionLutonNo of providers</t>
  </si>
  <si>
    <t>04 January 2024 onwardsAll provisionWestmorland and FurnessLearning and development/Educational programmes</t>
  </si>
  <si>
    <t>04 January 2024 onwardsAll provisionBrighton and HoveInspection has recommendations</t>
  </si>
  <si>
    <t>04 January 2024 onwardsAll provisionBrentInspection has recommendations</t>
  </si>
  <si>
    <t>04 January 2024 onwardsAll provisionHounslowNo of Inspections</t>
  </si>
  <si>
    <t>04 January 2024 onwardsChildcare on non-domestic premisesAll EnglandBaby room (Group provision only)</t>
  </si>
  <si>
    <t>Baby room (Group provision only)</t>
  </si>
  <si>
    <t>04 January 2024 onwardsChildcare on non-domestic premisesAll EnglandFood and drink</t>
  </si>
  <si>
    <t>04 January 2024 onwardsChildcare on non-domestic premisesAll EnglandInformation about the child</t>
  </si>
  <si>
    <t>04 January 2024 onwardsChildcare on non-domestic premisesAll EnglandLearning and development/Educational programmes</t>
  </si>
  <si>
    <t>04 January 2024 onwardsChildcare on non-domestic premisesAll EnglandNo of Inspections</t>
  </si>
  <si>
    <t>04 January 2024 onwardsChildcare on non-domestic premisesAll EnglandQualifications, training, support and skills (Group provision only)</t>
  </si>
  <si>
    <t>04 January 2024 onwardsChildminderAll EnglandConcerns about children's safety and welfare</t>
  </si>
  <si>
    <t>04 January 2024 onwardsChildminderAll EnglandOutdoor access</t>
  </si>
  <si>
    <t>04 January 2024 onwardsChildminderAll EnglandSafety on outings</t>
  </si>
  <si>
    <t>04 January 2024 onwardsChildminderAll EnglandSpecial educational needs</t>
  </si>
  <si>
    <t>04 January 2024 onwardsChildminderAll EnglandTraining, support and skills (CM only)</t>
  </si>
  <si>
    <t>04 January 2024 onwardsChildcare on non-domestic premisesLancashireNo of Inspections</t>
  </si>
  <si>
    <t>04 January 2024 onwardsChildminderCoventryNo of Inspections</t>
  </si>
  <si>
    <t>04 January 2024 onwardsChildcare on non-domestic premisesPeterboroughNo of Inspections</t>
  </si>
  <si>
    <t>04 January 2024 onwardsChildcare on non-domestic premisesOldhamInspection has recommendations</t>
  </si>
  <si>
    <t>04 January 2024 onwardsChildcare on non-domestic premisesStoke-on-TrentInspection has recommendations</t>
  </si>
  <si>
    <t>04 January 2024 onwardsChildcare on non-domestic premisesWestminsterInspection has recommendations</t>
  </si>
  <si>
    <t>All ProvidersChildcare on non-domestic premisesHounslowNo of providers</t>
  </si>
  <si>
    <t>04 January 2024 onwardsChildminderBradfordKey person</t>
  </si>
  <si>
    <t>04 January 2024 onwardsChildcare on non-domestic premisesCheshire EastNo of Inspections</t>
  </si>
  <si>
    <t>04 January 2024 onwardsChildcare on non-domestic premisesMedwayInspection has actions</t>
  </si>
  <si>
    <t>04 January 2024 onwardsChildminderEalingNo of Inspections</t>
  </si>
  <si>
    <t>04 January 2024 onwardsChildminderIslingtonNo of Inspections</t>
  </si>
  <si>
    <t>All ProvidersChildcare on non-domestic premisesOxfordshireNo of providers</t>
  </si>
  <si>
    <t>04 January 2024 onwardsChildminderBirminghamLearning and development/Educational programmes</t>
  </si>
  <si>
    <t>All ProvidersChildcare on non-domestic premisesBarnetNo of providers</t>
  </si>
  <si>
    <t>04 January 2024 onwardsChildcare on non-domestic premisesBromleyInspection has actions</t>
  </si>
  <si>
    <t>04 January 2024 onwardsChildcare on non-domestic premisesWolverhamptonNo of Inspections</t>
  </si>
  <si>
    <t>04 January 2024 onwardsChildcare on non-domestic premisesHarrowInspection has actions</t>
  </si>
  <si>
    <t>04 January 2024 onwardsChildcare on non-domestic premisesGloucestershireQualifications, training, support and skills (Group provision only)</t>
  </si>
  <si>
    <t>04 January 2024 onwardsChildcare on non-domestic premisesSurreyInspection has actions</t>
  </si>
  <si>
    <t>All ProvidersChildminderReadingNo of providers</t>
  </si>
  <si>
    <t>04 January 2024 onwardsChildcare on non-domestic premisesSurreySuitable people</t>
  </si>
  <si>
    <t>04 January 2024 onwardsChildminderSolihullInformation about the child</t>
  </si>
  <si>
    <t>04 January 2024 onwardsChildcare on non-domestic premisesRedcar and ClevelandInspection has actions</t>
  </si>
  <si>
    <t>04 January 2024 onwardsChildcare on non-domestic premisesManchesterConcerns about children's safety and welfare</t>
  </si>
  <si>
    <t>04 January 2024 onwardsChildminderKirkleesSafety of premises</t>
  </si>
  <si>
    <t>04 January 2024 onwardsChildcare on non-domestic premisesStoke-on-TrentNo of Inspections</t>
  </si>
  <si>
    <t>04 January 2024 onwardsChildcare on non-domestic premisesDorsetRisk assessment</t>
  </si>
  <si>
    <t>All ProvidersChildcare on domestic premisesWiltshireNo of providers</t>
  </si>
  <si>
    <t>04 January 2024 onwardsChildcare on non-domestic premisesBrentInspection has recommendations</t>
  </si>
  <si>
    <t>04 January 2024 onwardsChildcare on non-domestic premisesSurreySupporting and understanding children's behaviour</t>
  </si>
  <si>
    <t>04 January 2024 onwardsChildcare on non-domestic premisesPlymouthLearning and Development Considerations</t>
  </si>
  <si>
    <t>All ProvidersChildminderBournemouth, Christchurch &amp; PooleNo of providers</t>
  </si>
  <si>
    <t>04 January 2024 onwardsAll provisionSolihullSupporting and understanding children's behaviour</t>
  </si>
  <si>
    <t>04 January 2024 onwardsAll provisionEssexInspection has actions</t>
  </si>
  <si>
    <t>04 January 2024 onwardsAll provisionNorfolkLearning and development/Educational programmes</t>
  </si>
  <si>
    <t>04 January 2024 onwardsAll provisionSuffolkSupporting and understanding children's behaviour</t>
  </si>
  <si>
    <t>04 January 2024 onwardsAll provisionSolihullInformation about the child</t>
  </si>
  <si>
    <t>04 January 2024 onwardsAll provisionSuffolkChanges that must be notified</t>
  </si>
  <si>
    <t>Changes that must be notified</t>
  </si>
  <si>
    <t>04 January 2024 onwardsAll provisionLutonNo of Inspections</t>
  </si>
  <si>
    <t>04 January 2024 onwardsAll provisionWirralInspection has recommendations</t>
  </si>
  <si>
    <t>04 January 2024 onwardsAll provisionStaffordshireLearning and development/Educational programmes</t>
  </si>
  <si>
    <t>All ProvidersAll provisionRedcar and ClevelandNo of providers</t>
  </si>
  <si>
    <t>04 January 2024 onwardsAll provisionCheshire EastInspection has actions</t>
  </si>
  <si>
    <t>All ProvidersAll provisionWalsallNo of providers</t>
  </si>
  <si>
    <t>04 January 2024 onwardsAll provisionSuttonInspection has recommendations</t>
  </si>
  <si>
    <t>04 January 2024 onwardsAll provisionBoltonLearning and development/Educational programmes</t>
  </si>
  <si>
    <t>04 January 2024 onwardsAll provisionHaveringSafety of premises</t>
  </si>
  <si>
    <t>04 January 2024 onwardsAll provisionCornwallInspection has recommendations</t>
  </si>
  <si>
    <t>All ProvidersAll provisionBrighton and HoveNo of providers</t>
  </si>
  <si>
    <t>All ProvidersAll provisionKingston upon ThamesNo of providers</t>
  </si>
  <si>
    <t>04 January 2024 onwardsAll provisionWest NorthamptonshireSupporting and understanding children's behaviour</t>
  </si>
  <si>
    <t>04 January 2024 onwardsAll provisionBarking and DagenhamLearning and development/Educational programmes</t>
  </si>
  <si>
    <t>04 January 2024 onwardsAll provisionGloucestershireKey person</t>
  </si>
  <si>
    <t>04 January 2024 onwardsAll provisionBarnetNo of Inspections</t>
  </si>
  <si>
    <t>04 January 2024 onwardsAll provisionBirminghamLearning and Development Considerations</t>
  </si>
  <si>
    <t>04 January 2024 onwardsAll provisionEssexSupervision of staff (Group provision only)</t>
  </si>
  <si>
    <t>04 January 2024 onwardsAll provisionWarwickshireNo of Inspections</t>
  </si>
  <si>
    <t>All ProvidersAll provisionTower HamletsNo of providers</t>
  </si>
  <si>
    <t>04 January 2024 onwardsAll provisionLutonTraining and skills (Group provision only)</t>
  </si>
  <si>
    <t>All ProvidersAll provisionWest NorthamptonshireNo of providers</t>
  </si>
  <si>
    <t>04 January 2024 onwardsAll provisionWiltshireTraining and skills (Group provision only)</t>
  </si>
  <si>
    <t>04 January 2024 onwardsAll provisionLutonKey person</t>
  </si>
  <si>
    <t>04 January 2024 onwardsAll provisionGatesheadInspection has recommendations</t>
  </si>
  <si>
    <t>04 January 2024 onwardsChildminderSt HelensInspection has actions</t>
  </si>
  <si>
    <t>04 January 2024 onwardsChildcare on non-domestic premisesWarwickshireInformation for parents and carers</t>
  </si>
  <si>
    <t>All ProvidersChildcare on domestic premisesHertfordshireNo of providers</t>
  </si>
  <si>
    <t>04 January 2024 onwardsChildminderSolihullNo of Inspections</t>
  </si>
  <si>
    <t>All ProvidersChildminderKensington and ChelseaNo of providers</t>
  </si>
  <si>
    <t>04 January 2024 onwardsChildcare on non-domestic premisesOxfordshireQualifications, training, support and skills (Group provision only)</t>
  </si>
  <si>
    <t>All ProvidersChildcare on non-domestic premisesBrentNo of providers</t>
  </si>
  <si>
    <t>04 January 2024 onwardsChildcare on non-domestic premisesGloucestershireNo of Inspections</t>
  </si>
  <si>
    <t>04 January 2024 onwardsChildcare on non-domestic premisesCroydonNo of Inspections</t>
  </si>
  <si>
    <t>All ProvidersChildcare on domestic premisesPortsmouthNo of providers</t>
  </si>
  <si>
    <t>All ProvidersChildcare on domestic premisesNottinghamshireNo of providers</t>
  </si>
  <si>
    <t>04 January 2024 onwardsChildminderCheshire West and ChesterInspection has actions</t>
  </si>
  <si>
    <t>All ProvidersChildcare on domestic premisesCheshire West and ChesterNo of providers</t>
  </si>
  <si>
    <t>All ProvidersChildcare on domestic premisesMilton KeynesNo of providers</t>
  </si>
  <si>
    <t>04 January 2024 onwardsChildminderBournemouth, Christchurch &amp; PooleInspection has recommendations</t>
  </si>
  <si>
    <t>04 January 2024 onwardsChildcare on non-domestic premisesTamesideSupervision of staff (Group provision only)</t>
  </si>
  <si>
    <t>04 January 2024 onwardsChildcare on non-domestic premisesNorthumberlandLearning and development/Educational programmes</t>
  </si>
  <si>
    <t>04 January 2024 onwardsChildcare on non-domestic premisesCambridgeshireSupporting and understanding children's behaviour</t>
  </si>
  <si>
    <t>04 January 2024 onwardsChildminderNottinghamshireInspection has actions</t>
  </si>
  <si>
    <t>All ProvidersChildcare on non-domestic premisesWest NorthamptonshireNo of providers</t>
  </si>
  <si>
    <t>All ProvidersChildcare on non-domestic premisesStockportNo of providers</t>
  </si>
  <si>
    <t>04 January 2024 onwardsChildminderBrentLearning and development/Educational programmes</t>
  </si>
  <si>
    <t>04 January 2024 onwardsChildcare on non-domestic premisesMiddlesbroughInspection has recommendations</t>
  </si>
  <si>
    <t>All ProvidersChildminderCroydonNo of providers</t>
  </si>
  <si>
    <t>04 January 2024 onwardsChildcare on non-domestic premisesCambridgeshireInspection has actions</t>
  </si>
  <si>
    <t>04 January 2024 onwardsChildminderOxfordshireNo of Inspections</t>
  </si>
  <si>
    <t>04 January 2024 onwardsChildcare on domestic premisesMertonInspection has recommendations</t>
  </si>
  <si>
    <t>04 January 2024 onwardsChildminderWokinghamInspection has recommendations</t>
  </si>
  <si>
    <t>04 January 2024 onwardsChildminderSouthwarkAssessment</t>
  </si>
  <si>
    <t>All ProvidersChildcare on non-domestic premisesGatesheadNo of providers</t>
  </si>
  <si>
    <t>04 January 2024 onwardsChildminderCamdenNo of Inspections</t>
  </si>
  <si>
    <t>04 January 2024 onwardsAll provisionTamesideSafety of premises</t>
  </si>
  <si>
    <t>04 January 2024 onwardsAll provisionStaffordshireLearning and Development Considerations</t>
  </si>
  <si>
    <t>04 January 2024 onwardsAll provisionBristolLearning and Development Considerations</t>
  </si>
  <si>
    <t>04 January 2024 onwardsChildcare on non-domestic premisesAll EnglandKey person</t>
  </si>
  <si>
    <t>04 January 2024 onwardsChildcare on non-domestic premisesAll EnglandOrganising premises for confidentiality and safeguarding</t>
  </si>
  <si>
    <t>04 January 2024 onwardsChildcare on non-domestic premisesAll EnglandSafeguarding policies and procedures</t>
  </si>
  <si>
    <t>04 January 2024 onwardsChildcare on non-domestic premisesAll EnglandSuitable people</t>
  </si>
  <si>
    <t>04 January 2024 onwardsChildcare on non-domestic premisesAll EnglandTraining and skills (Group provision only)</t>
  </si>
  <si>
    <t>04 January 2024 onwardsChildminderAll EnglandIndoor space requirements</t>
  </si>
  <si>
    <t>04 January 2024 onwardsChildminderAll EnglandInformation about the childminder (CM only)</t>
  </si>
  <si>
    <t>Information about the childminder (CM only)</t>
  </si>
  <si>
    <t>04 January 2024 onwardsChildminderAll EnglandMedicines</t>
  </si>
  <si>
    <t>04 January 2024 onwardsChildminderAll EnglandSuitable people</t>
  </si>
  <si>
    <t>04 January 2024 onwardsChildcare on non-domestic premisesNorth East LincolnshireNo of Inspections</t>
  </si>
  <si>
    <t>All ProvidersChildminderStockportNo of providers</t>
  </si>
  <si>
    <t>04 January 2024 onwardsChildcare on non-domestic premisesWandsworthNo of Inspections</t>
  </si>
  <si>
    <t>04 January 2024 onwardsChildminderHaveringInspection has actions</t>
  </si>
  <si>
    <t>04 January 2024 onwardsChildcare on non-domestic premisesSurreyAssessment</t>
  </si>
  <si>
    <t>All ProvidersChildcare on domestic premisesNorth East LincolnshireNo of providers</t>
  </si>
  <si>
    <t>04 January 2024 onwardsChildminderMilton KeynesInspection has recommendations</t>
  </si>
  <si>
    <t>04 January 2024 onwardsChildcare on non-domestic premisesWest NorthamptonshireInspection has recommendations</t>
  </si>
  <si>
    <t>04 January 2024 onwardsChildcare on non-domestic premisesSloughNo of Inspections</t>
  </si>
  <si>
    <t>04 January 2024 onwardsChildminderHerefordshireNo of Inspections</t>
  </si>
  <si>
    <t>04 January 2024 onwardsChildcare on domestic premisesBromleyNo of Inspections</t>
  </si>
  <si>
    <t>04 January 2024 onwardsChildcare on non-domestic premisesKentSupervision of staff (Group provision only)</t>
  </si>
  <si>
    <t>04 January 2024 onwardsChildcare on non-domestic premisesSouth TynesideNo of Inspections</t>
  </si>
  <si>
    <t>04 January 2024 onwardsChildminderSurreyInspection has recommendations</t>
  </si>
  <si>
    <t>04 January 2024 onwardsChildminderBradfordLearning and development/Educational programmes</t>
  </si>
  <si>
    <t>All ProvidersChildminderLeicesterNo of providers</t>
  </si>
  <si>
    <t>04 January 2024 onwardsChildminderManchesterInformation and record keeping</t>
  </si>
  <si>
    <t>All ProvidersChildcare on domestic premisesDorsetNo of providers</t>
  </si>
  <si>
    <t>All ProvidersChildcare on non-domestic premisesMedwayNo of providers</t>
  </si>
  <si>
    <t>04 January 2024 onwardsChildminderWorcestershireInspection has recommendations</t>
  </si>
  <si>
    <t>All ProvidersChildcare on non-domestic premisesDarlingtonNo of providers</t>
  </si>
  <si>
    <t>04 January 2024 onwardsChildminderSheffieldInspection has actions</t>
  </si>
  <si>
    <t>04 January 2024 onwardsChildcare on non-domestic premisesManchesterInspection has recommendations</t>
  </si>
  <si>
    <t>04 January 2024 onwardsChildminderSuffolkInspection has actions</t>
  </si>
  <si>
    <t>04 January 2024 onwardsChildminderLeicestershireTraining and supervision of assistants' skills (CM only)</t>
  </si>
  <si>
    <t>04 January 2024 onwardsChildminderLewishamLearning and development/Educational programmes</t>
  </si>
  <si>
    <t>04 January 2024 onwardsChildcare on non-domestic premisesWandsworthInspection has actions</t>
  </si>
  <si>
    <t>04 January 2024 onwardsChildcare on non-domestic premisesBirminghamInspection has actions</t>
  </si>
  <si>
    <t>04 January 2024 onwardsChildcare on non-domestic premisesEnfieldNo of Inspections</t>
  </si>
  <si>
    <t>04 January 2024 onwardsChildcare on non-domestic premisesNorthumberlandTraining and skills (Group provision only)</t>
  </si>
  <si>
    <t>04 January 2024 onwardsChildcare on non-domestic premisesBrentNo of Inspections</t>
  </si>
  <si>
    <t>04 January 2024 onwardsChildminderStockton-on-TeesInspection has recommendations</t>
  </si>
  <si>
    <t>04 January 2024 onwardsChildcare on non-domestic premisesHampshireKey person</t>
  </si>
  <si>
    <t>04 January 2024 onwardsChildcare on non-domestic premisesKirkleesInspection has actions</t>
  </si>
  <si>
    <t>04 January 2024 onwardsChildcare on non-domestic premisesEssexSpecial educational needs</t>
  </si>
  <si>
    <t>04 January 2024 onwardsChildcare on non-domestic premisesBarnsleyLearning and development/Educational programmes</t>
  </si>
  <si>
    <t>04 January 2024 onwardsChildcare on non-domestic premisesLeedsLearning and Development Considerations</t>
  </si>
  <si>
    <t>All ProvidersChildcare on non-domestic premisesDoncasterNo of providers</t>
  </si>
  <si>
    <t>04 January 2024 onwardsChildcare on non-domestic premisesGreenwichInspection has recommendations</t>
  </si>
  <si>
    <t>04 January 2024 onwardsChildminderSomersetNo of Inspections</t>
  </si>
  <si>
    <t>04 January 2024 onwardsChildminderSouth TynesideNo of Inspections</t>
  </si>
  <si>
    <t>04 January 2024 onwardsChildcare on non-domestic premisesLutonSuitable people</t>
  </si>
  <si>
    <t>All ProvidersChildcare on domestic premisesLeicestershireNo of providers</t>
  </si>
  <si>
    <t>04 January 2024 onwardsChildminderSolihullInspection has recommendations</t>
  </si>
  <si>
    <t>04 January 2024 onwardsChildcare on non-domestic premisesBirminghamSafeguarding policies and procedures</t>
  </si>
  <si>
    <t>04 January 2024 onwardsChildcare on non-domestic premisesEast Riding of YorkshireKey person</t>
  </si>
  <si>
    <t>All ProvidersChildcare on non-domestic premisesLewishamNo of providers</t>
  </si>
  <si>
    <t>All ProvidersChildminderCumberlandNo of providers</t>
  </si>
  <si>
    <t>04 January 2024 onwardsChildcare on non-domestic premisesNottinghamshireQualifications, training, support and skills (Group provision only)</t>
  </si>
  <si>
    <t>04 January 2024 onwardsChildcare on non-domestic premisesHounslowInspection has recommendations</t>
  </si>
  <si>
    <t>04 January 2024 onwardsChildminderWokinghamInformation and record keeping</t>
  </si>
  <si>
    <t>04 January 2024 onwardsChildcare on non-domestic premisesCity of LondonInspection has recommendations</t>
  </si>
  <si>
    <t>04 January 2024 onwardsChildcare on non-domestic premisesSheffieldStaff:child ratios</t>
  </si>
  <si>
    <t>All ProvidersChildcare on domestic premisesRichmond upon ThamesNo of providers</t>
  </si>
  <si>
    <t>04 January 2024 onwardsChildminderWandsworthInspection has recommendations</t>
  </si>
  <si>
    <t>04 January 2024 onwardsChildcare on domestic premisesNorth YorkshireNo of Inspections</t>
  </si>
  <si>
    <t>04 January 2024 onwardsChildcare on non-domestic premisesWakefieldNo of Inspections</t>
  </si>
  <si>
    <t>04 January 2024 onwardsChildcare on non-domestic premisesWolverhamptonLearning and Development Considerations</t>
  </si>
  <si>
    <t>04 January 2024 onwardsChildcare on non-domestic premisesSuffolkStaff:child ratios</t>
  </si>
  <si>
    <t>04 January 2024 onwardsChildcare on non-domestic premisesCroydonSupervision of staff (Group provision only)</t>
  </si>
  <si>
    <t>04 January 2024 onwardsChildminderHertfordshireLearning and Development Considerations</t>
  </si>
  <si>
    <t>04 January 2024 onwardsChildcare on non-domestic premisesTraffordInspection has recommendations</t>
  </si>
  <si>
    <t>04 January 2024 onwardsChildcare on non-domestic premisesNorth LincolnshireNo of Inspections</t>
  </si>
  <si>
    <t>04 January 2024 onwardsChildcare on non-domestic premisesHaltonInspection has recommendations</t>
  </si>
  <si>
    <t>All ProvidersChildminderEast SussexNo of providers</t>
  </si>
  <si>
    <t>All ProvidersChildcare on domestic premisesRedbridgeNo of providers</t>
  </si>
  <si>
    <t>04 January 2024 onwardsChildcare on non-domestic premisesEalingSupporting and understanding children's behaviour</t>
  </si>
  <si>
    <t>All ProvidersChildcare on domestic premisesCumberlandNo of providers</t>
  </si>
  <si>
    <t>04 January 2024 onwardsChildminderBuckinghamshireNo of Inspections</t>
  </si>
  <si>
    <t>04 January 2024 onwardsChildminderSwindonNo of Inspections</t>
  </si>
  <si>
    <t>All ProvidersChildcare on non-domestic premisesBirminghamNo of providers</t>
  </si>
  <si>
    <t>04 January 2024 onwardsChildminderOxfordshireInformation about the child</t>
  </si>
  <si>
    <t>04 January 2024 onwardsChildcare on non-domestic premisesMedwayInspection has recommendations</t>
  </si>
  <si>
    <t>04 January 2024 onwardsChildcare on non-domestic premisesLeicestershireStaff:child ratios</t>
  </si>
  <si>
    <t>All ProvidersChildcare on non-domestic premisesLiverpoolNo of providers</t>
  </si>
  <si>
    <t>04 January 2024 onwardsChildminderNottinghamInspection has recommendations</t>
  </si>
  <si>
    <t>All ProvidersChildminderNorthumberlandNo of providers</t>
  </si>
  <si>
    <t>All ProvidersChildcare on non-domestic premisesBristolNo of providers</t>
  </si>
  <si>
    <t>04 January 2024 onwardsChildcare on non-domestic premisesLambethTraining and skills (Group provision only)</t>
  </si>
  <si>
    <t>All ProvidersChildminderEast Riding of YorkshireNo of providers</t>
  </si>
  <si>
    <t>04 January 2024 onwardsChildminderBexleyInspection has actions</t>
  </si>
  <si>
    <t>04 January 2024 onwardsChildcare on non-domestic premisesHarrowInspection has recommendations</t>
  </si>
  <si>
    <t>All ProvidersChildcare on non-domestic premisesBexleyNo of providers</t>
  </si>
  <si>
    <t>04 January 2024 onwardsAll provisionGloucestershireTraining and skills (Group provision only)</t>
  </si>
  <si>
    <t>04 January 2024 onwardsAll provisionHarrowTraining, support and skills (CM only)</t>
  </si>
  <si>
    <t>04 January 2024 onwardsChildcare on non-domestic premisesAll EnglandAccident or injury</t>
  </si>
  <si>
    <t>04 January 2024 onwardsChildcare on non-domestic premisesAll EnglandFood and drink facilities</t>
  </si>
  <si>
    <t>04 January 2024 onwardsChildcare on non-domestic premisesAll EnglandInformation and record keeping</t>
  </si>
  <si>
    <t>04 January 2024 onwardsChildminderAll EnglandAssessment</t>
  </si>
  <si>
    <t>04 January 2024 onwardsChildminderAll EnglandKey person</t>
  </si>
  <si>
    <t>04 January 2024 onwardsChildminderAll EnglandLearning and Development Considerations</t>
  </si>
  <si>
    <t>04 January 2024 onwardsChildminderAll EnglandPaediatric first aid</t>
  </si>
  <si>
    <t>04 January 2024 onwardsChildminderAll EnglandStaff:child ratios</t>
  </si>
  <si>
    <t>04 January 2024 onwardsChildcare on non-domestic premisesBuckinghamshireLearning and Development Considerations</t>
  </si>
  <si>
    <t>All ProvidersChildcare on non-domestic premisesBlackpoolNo of providers</t>
  </si>
  <si>
    <t>04 January 2024 onwardsChildcare on non-domestic premisesHerefordshireNo of Inspections</t>
  </si>
  <si>
    <t>04 January 2024 onwardsChildminderDerbyInspection has recommendations</t>
  </si>
  <si>
    <t>04 January 2024 onwardsChildcare on non-domestic premisesHaveringInspection has actions</t>
  </si>
  <si>
    <t>04 January 2024 onwardsChildcare on non-domestic premisesWarwickshireSuitable people</t>
  </si>
  <si>
    <t>04 January 2024 onwardsChildcare on non-domestic premisesSomersetSupporting and understanding children's behaviour</t>
  </si>
  <si>
    <t>04 January 2024 onwardsChildcare on non-domestic premisesOxfordshireStaff:child ratios</t>
  </si>
  <si>
    <t>All ProvidersChildminderBath and North East SomersetNo of providers</t>
  </si>
  <si>
    <t>04 January 2024 onwardsChildcare on non-domestic premisesNottinghamshireLearning and development/Educational programmes</t>
  </si>
  <si>
    <t>04 January 2024 onwardsChildminderSandwellNo of Inspections</t>
  </si>
  <si>
    <t>04 January 2024 onwardsChildminderTower HamletsInspection has recommendations</t>
  </si>
  <si>
    <t>04 January 2024 onwardsChildminderNorth NorthamptonshireInspection has actions</t>
  </si>
  <si>
    <t>All ProvidersChildcare on non-domestic premisesCalderdaleNo of providers</t>
  </si>
  <si>
    <t>04 January 2024 onwardsChildcare on non-domestic premisesHackneyInspection has actions</t>
  </si>
  <si>
    <t>All ProvidersChildminderBarking and DagenhamNo of providers</t>
  </si>
  <si>
    <t>04 January 2024 onwardsChildminderBedfordLearning and Development Considerations</t>
  </si>
  <si>
    <t>04 January 2024 onwardsChildminderSloughNo of Inspections</t>
  </si>
  <si>
    <t>04 January 2024 onwardsChildcare on domestic premisesCalderdaleNo of Inspections</t>
  </si>
  <si>
    <t>04 January 2024 onwardsChildcare on non-domestic premisesBarnsleyInspection has actions</t>
  </si>
  <si>
    <t>All ProvidersChildminderCalderdaleNo of providers</t>
  </si>
  <si>
    <t>All ProvidersChildminderBedfordNo of providers</t>
  </si>
  <si>
    <t>04 January 2024 onwardsChildcare on non-domestic premisesSeftonKey person</t>
  </si>
  <si>
    <t>All ProvidersChildminderRochdaleNo of providers</t>
  </si>
  <si>
    <t>04 January 2024 onwardsChildcare on non-domestic premisesBristolNo of Inspections</t>
  </si>
  <si>
    <t>04 January 2024 onwardsChildcare on non-domestic premisesKentSafeguarding policies and procedures</t>
  </si>
  <si>
    <t>All ProvidersChildcare on non-domestic premisesCornwallNo of providers</t>
  </si>
  <si>
    <t>04 January 2024 onwardsChildminderKentInformation and record keeping</t>
  </si>
  <si>
    <t>04 January 2024 onwardsChildcare on non-domestic premisesTamesideQualifications, training, support and skills (Group provision only)</t>
  </si>
  <si>
    <t>04 January 2024 onwardsChildcare on domestic premisesRichmond upon ThamesNo of Inspections</t>
  </si>
  <si>
    <t>04 January 2024 onwardsChildcare on non-domestic premisesDerbyLearning and development/Educational programmes</t>
  </si>
  <si>
    <t>04 January 2024 onwardsChildcare on non-domestic premisesTamesideRisk assessment</t>
  </si>
  <si>
    <t>04 January 2024 onwardsChildcare on non-domestic premisesHertfordshireInspection has recommendations</t>
  </si>
  <si>
    <t>04 January 2024 onwardsChildminderOxfordshireTraining, support and skills (CM only)</t>
  </si>
  <si>
    <t>04 January 2024 onwardsChildminderTamesideNo of Inspections</t>
  </si>
  <si>
    <t>All ProvidersChildminderWaltham ForestNo of providers</t>
  </si>
  <si>
    <t>04 January 2024 onwardsChildminderNorth East LincolnshireNo of Inspections</t>
  </si>
  <si>
    <t>All ProvidersChildcare on domestic premisesTraffordNo of providers</t>
  </si>
  <si>
    <t>All ProvidersChildminderTelford and WrekinNo of providers</t>
  </si>
  <si>
    <t>04 January 2024 onwardsChildcare on non-domestic premisesWest NorthamptonshireSupporting and understanding children's behaviour</t>
  </si>
  <si>
    <t>04 January 2024 onwardsChildminderSuttonNo of Inspections</t>
  </si>
  <si>
    <t>04 January 2024 onwardsChildcare on non-domestic premisesSt HelensNo of Inspections</t>
  </si>
  <si>
    <t>04 January 2024 onwardsChildminderBristolNo of Inspections</t>
  </si>
  <si>
    <t>04 January 2024 onwardsChildcare on non-domestic premisesSomersetNo of Inspections</t>
  </si>
  <si>
    <t>All ProvidersChildcare on non-domestic premisesBarking and DagenhamNo of providers</t>
  </si>
  <si>
    <t>04 January 2024 onwardsChildminderWirralInspection has recommendations</t>
  </si>
  <si>
    <t>04 January 2024 onwardsChildcare on non-domestic premisesHarrowSafety of premises</t>
  </si>
  <si>
    <t>All ProvidersChildminderBrentNo of providers</t>
  </si>
  <si>
    <t>04 January 2024 onwardsChildcare on domestic premisesWokinghamInspection has recommendations</t>
  </si>
  <si>
    <t>All ProvidersChildminderNorth SomersetNo of providers</t>
  </si>
  <si>
    <t>04 January 2024 onwardsChildminderYorkNo of Inspections</t>
  </si>
  <si>
    <t>04 January 2024 onwardsChildcare on non-domestic premisesStaffordshireSpecial educational needs</t>
  </si>
  <si>
    <t>04 January 2024 onwardsChildcare on non-domestic premisesDoncasterInspection has recommendations</t>
  </si>
  <si>
    <t>04 January 2024 onwardsChildminderHampshireNo of Inspections</t>
  </si>
  <si>
    <t>04 January 2024 onwardsAll provisionKentInspection has recommendations</t>
  </si>
  <si>
    <t>04 January 2024 onwardsAll provisionManchesterInformation and record keeping</t>
  </si>
  <si>
    <t>04 January 2024 onwardsAll provisionStoke-on-TrentNo of Inspections</t>
  </si>
  <si>
    <t>04 January 2024 onwardsAll provisionOxfordshireSupporting and understanding children's behaviour</t>
  </si>
  <si>
    <t>All ProvidersAll provisionNorth SomersetNo of providers</t>
  </si>
  <si>
    <t>04 January 2024 onwardsAll provisionTraffordLearning and Development Considerations</t>
  </si>
  <si>
    <t>04 January 2024 onwardsAll provisionWarringtonInspection has recommendations</t>
  </si>
  <si>
    <t>04 January 2024 onwardsAll provisionBrentInspection has actions</t>
  </si>
  <si>
    <t>04 January 2024 onwardsAll provisionNorth East LincolnshireInspection has recommendations</t>
  </si>
  <si>
    <t>04 January 2024 onwardsAll provisionWest NorthamptonshireInspection has actions</t>
  </si>
  <si>
    <t>04 January 2024 onwardsAll provisionSandwellStaff:child ratios</t>
  </si>
  <si>
    <t>04 January 2024 onwardsAll provisionHertfordshireTraining, support and skills (CM only)</t>
  </si>
  <si>
    <t>04 January 2024 onwardsAll provisionRutlandInspection has recommendations</t>
  </si>
  <si>
    <t>04 January 2024 onwardsAll provisionNottinghamshireAssessment</t>
  </si>
  <si>
    <t>04 January 2024 onwardsAll provisionSuffolkLearning and development/Educational programmes</t>
  </si>
  <si>
    <t>04 January 2024 onwardsAll provisionShropshireNo of Inspections</t>
  </si>
  <si>
    <t>04 January 2024 onwardsAll provisionLeedsInspection has actions</t>
  </si>
  <si>
    <t>04 January 2024 onwardsAll provisionBirminghamNo of Inspections</t>
  </si>
  <si>
    <t>04 January 2024 onwardsAll provisionShropshireKey person</t>
  </si>
  <si>
    <t>04 January 2024 onwardsAll provisionSouthwarkNo of Inspections</t>
  </si>
  <si>
    <t>04 January 2024 onwardsAll provisionStaffordshireInformation and record keeping</t>
  </si>
  <si>
    <t>04 January 2024 onwardsAll provisionWestminsterNo of Inspections</t>
  </si>
  <si>
    <t>All ProvidersAll provisionNewcastle upon TyneNo of providers</t>
  </si>
  <si>
    <t>04 January 2024 onwardsAll provisionRichmond upon ThamesNo of Inspections</t>
  </si>
  <si>
    <t>04 January 2024 onwardsAll provisionWorcestershireLearning and development/Educational programmes</t>
  </si>
  <si>
    <t>04 January 2024 onwardsAll provisionBuryNo of Inspections</t>
  </si>
  <si>
    <t>04 January 2024 onwardsAll provisionSolihullLearning and development/Educational programmes</t>
  </si>
  <si>
    <t>04 January 2024 onwardsAll provisionBedfordNo of Inspections</t>
  </si>
  <si>
    <t>All ProvidersAll provisionStockportNo of providers</t>
  </si>
  <si>
    <t>04 January 2024 onwardsAll provisionCentral BedfordshireInspection has actions</t>
  </si>
  <si>
    <t>04 January 2024 onwardsAll provisionBarnsleyInformation and record keeping</t>
  </si>
  <si>
    <t>04 January 2024 onwardsAll provisionBrentSupervision of staff (Group provision only)</t>
  </si>
  <si>
    <t>04 January 2024 onwardsAll provisionEnfieldSupporting and understanding children's behaviour</t>
  </si>
  <si>
    <t>04 January 2024 onwardsAll provisionManchesterTraining, support and skills (CM only)</t>
  </si>
  <si>
    <t>04 January 2024 onwardsChildminderSloughInspection has actions</t>
  </si>
  <si>
    <t>04 January 2024 onwardsChildcare on non-domestic premisesLeicesterLearning and Development Considerations</t>
  </si>
  <si>
    <t>04 January 2024 onwardsChildcare on non-domestic premisesYorkNo of Inspections</t>
  </si>
  <si>
    <t>04 January 2024 onwardsChildminderBoltonNo of Inspections</t>
  </si>
  <si>
    <t>04 January 2024 onwardsChildcare on non-domestic premisesCheshire EastInspection has actions</t>
  </si>
  <si>
    <t>04 January 2024 onwardsChildminderNorfolkNo of Inspections</t>
  </si>
  <si>
    <t>04 January 2024 onwardsChildcare on non-domestic premisesLancashireInspection has actions</t>
  </si>
  <si>
    <t>All ProvidersChildcare on non-domestic premisesWarringtonNo of providers</t>
  </si>
  <si>
    <t>04 January 2024 onwardsChildcare on non-domestic premisesNorth YorkshireLearning and Development Considerations</t>
  </si>
  <si>
    <t>04 January 2024 onwardsChildcare on non-domestic premisesTelford and WrekinStaff:child ratios</t>
  </si>
  <si>
    <t>04 January 2024 onwardsChildminderDerbyNo of Inspections</t>
  </si>
  <si>
    <t>04 January 2024 onwardsChildcare on non-domestic premisesStaffordshireNo of Inspections</t>
  </si>
  <si>
    <t>04 January 2024 onwardsChildcare on non-domestic premisesEssexSuitable people</t>
  </si>
  <si>
    <t>All ProvidersChildcare on non-domestic premisesPeterboroughNo of providers</t>
  </si>
  <si>
    <t>04 January 2024 onwardsChildminderNorth YorkshireInspection has recommendations</t>
  </si>
  <si>
    <t>04 January 2024 onwardsChildminderKnowsleyInspection has recommendations</t>
  </si>
  <si>
    <t>All ProvidersChildcare on non-domestic premisesWirralNo of providers</t>
  </si>
  <si>
    <t>04 January 2024 onwardsChildminderRochdaleInspection has actions</t>
  </si>
  <si>
    <t>All ProvidersChildcare on domestic premisesBournemouth, Christchurch &amp; PooleNo of providers</t>
  </si>
  <si>
    <t>04 January 2024 onwardsChildcare on non-domestic premisesNewhamKey person</t>
  </si>
  <si>
    <t>04 January 2024 onwardsChildminderBedfordInspection has actions</t>
  </si>
  <si>
    <t>04 January 2024 onwardsChildcare on non-domestic premisesBirminghamLearning and Development Considerations</t>
  </si>
  <si>
    <t>04 January 2024 onwardsChildcare on non-domestic premisesEssexSupervision of staff (Group provision only)</t>
  </si>
  <si>
    <t>04 January 2024 onwardsChildcare on non-domestic premisesNorthumberlandInspection has actions</t>
  </si>
  <si>
    <t>04 January 2024 onwardsChildminderCheshire West and ChesterInspection has recommendations</t>
  </si>
  <si>
    <t>04 January 2024 onwardsChildminderWalsallLearning and development/Educational programmes</t>
  </si>
  <si>
    <t>All ProvidersChildcare on non-domestic premisesWalsallNo of providers</t>
  </si>
  <si>
    <t>04 January 2024 onwardsChildcare on non-domestic premisesCornwallInspection has recommendations</t>
  </si>
  <si>
    <t>04 January 2024 onwardsChildminderSomersetInspection has recommendations</t>
  </si>
  <si>
    <t>04 January 2024 onwardsChildminderWaltham ForestInspection has recommendations</t>
  </si>
  <si>
    <t>04 January 2024 onwardsChildcare on non-domestic premisesShropshireKey person</t>
  </si>
  <si>
    <t>04 January 2024 onwardsChildcare on domestic premisesHarrowLearning and development/Educational programmes</t>
  </si>
  <si>
    <t>04 January 2024 onwardsChildcare on non-domestic premisesWest SussexRisk assessment</t>
  </si>
  <si>
    <t>04 January 2024 onwardsChildcare on non-domestic premisesCoventryLearning and development/Educational programmes</t>
  </si>
  <si>
    <t>All ProvidersChildminderBristolNo of providers</t>
  </si>
  <si>
    <t>04 January 2024 onwardsChildcare on non-domestic premisesBuckinghamshireKey person</t>
  </si>
  <si>
    <t>04 January 2024 onwardsChildcare on non-domestic premisesNorth SomersetNo of Inspections</t>
  </si>
  <si>
    <t>04 January 2024 onwardsChildcare on non-domestic premisesGloucestershireInspection has actions</t>
  </si>
  <si>
    <t>04 January 2024 onwardsChildminderThurrockInspection has actions</t>
  </si>
  <si>
    <t>All ProvidersChildminderWakefieldNo of providers</t>
  </si>
  <si>
    <t>04 January 2024 onwardsChildcare on non-domestic premisesCentral BedfordshireNo of Inspections</t>
  </si>
  <si>
    <t>All ProvidersChildcare on non-domestic premisesWorcestershireNo of providers</t>
  </si>
  <si>
    <t>04 January 2024 onwardsChildcare on non-domestic premisesDurhamInspection has recommendations</t>
  </si>
  <si>
    <t>All ProvidersChildminderSuffolkNo of providers</t>
  </si>
  <si>
    <t>All ProvidersChildcare on non-domestic premisesDudleyNo of providers</t>
  </si>
  <si>
    <t>All ProvidersChildcare on non-domestic premisesWestminsterNo of providers</t>
  </si>
  <si>
    <t>04 January 2024 onwardsChildminderSouthend on SeaInspection has recommendations</t>
  </si>
  <si>
    <t>04 January 2024 onwardsChildminderWirralInspection has actions</t>
  </si>
  <si>
    <t>All ProvidersChildminderRutlandNo of providers</t>
  </si>
  <si>
    <t>04 January 2024 onwardsChildminderLewishamNo of Inspections</t>
  </si>
  <si>
    <t>04 January 2024 onwardsChildcare on non-domestic premisesNottinghamshireNo of Inspections</t>
  </si>
  <si>
    <t>All ProvidersChildminderCamdenNo of providers</t>
  </si>
  <si>
    <t>04 January 2024 onwardsChildcare on non-domestic premisesSurreySpecial educational needs</t>
  </si>
  <si>
    <t>04 January 2024 onwardsChildminderHaveringRisk assessment</t>
  </si>
  <si>
    <t>04 January 2024 onwardsChildminderPlymouthNo of Inspections</t>
  </si>
  <si>
    <t>04 January 2024 onwardsChildcare on non-domestic premisesEnfieldKey person</t>
  </si>
  <si>
    <t>04 January 2024 onwardsChildminderWest NorthamptonshireInspection has recommendations</t>
  </si>
  <si>
    <t>04 January 2024 onwardsChildcare on non-domestic premisesBarnsleyInspection has recommendations</t>
  </si>
  <si>
    <t>04 January 2024 onwardsChildcare on non-domestic premisesDudleyInspection has recommendations</t>
  </si>
  <si>
    <t>04 January 2024 onwardsChildcare on non-domestic premisesWiltshireSupporting and understanding children's behaviour</t>
  </si>
  <si>
    <t>04 January 2024 onwardsAll provisionAll EnglandBaby room (Group provision only)</t>
  </si>
  <si>
    <t>04 January 2024 onwardsAll provisionAll EnglandFood and drink facilities</t>
  </si>
  <si>
    <t>04 January 2024 onwardsAll provisionAll EnglandKey person</t>
  </si>
  <si>
    <t>04 January 2024 onwardsAll provisionAll EnglandSafeguarding policies and procedures</t>
  </si>
  <si>
    <t>04 January 2024 onwardsAll provisionAll EnglandSafety on outings</t>
  </si>
  <si>
    <t>04 January 2024 onwardsAll provisionMertonLearning and development/Educational programmes</t>
  </si>
  <si>
    <t>04 January 2024 onwardsAll provisionCroydonLearning and development/Educational programmes</t>
  </si>
  <si>
    <t>04 January 2024 onwardsAll provisionStoke-on-TrentLearning and development/Educational programmes</t>
  </si>
  <si>
    <t>04 January 2024 onwardsAll provisionNorth TynesideSleeping arrangements</t>
  </si>
  <si>
    <t>04 January 2024 onwardsAll provisionSunderlandNo of Inspections</t>
  </si>
  <si>
    <t>04 January 2024 onwardsAll provisionSolihullTraining, support and skills (CM only)</t>
  </si>
  <si>
    <t>04 January 2024 onwardsAll provisionBuckinghamshireSpecial educational needs</t>
  </si>
  <si>
    <t>04 January 2024 onwardsAll provisionPlymouthKey person</t>
  </si>
  <si>
    <t>04 January 2024 onwardsAll provisionBradfordNo of Inspections</t>
  </si>
  <si>
    <t>04 January 2024 onwardsAll provisionHertfordshireLearning and development/Educational programmes</t>
  </si>
  <si>
    <t>04 January 2024 onwardsAll provisionGatesheadInspection has actions</t>
  </si>
  <si>
    <t>04 January 2024 onwardsAll provisionKingston upon ThamesNo of Inspections</t>
  </si>
  <si>
    <t>04 January 2024 onwardsAll provisionLancashireNo of Inspections</t>
  </si>
  <si>
    <t>04 January 2024 onwardsAll provisionNorth TynesideAssessment</t>
  </si>
  <si>
    <t>04 January 2024 onwardsAll provisionEssexInformation for parents and carers</t>
  </si>
  <si>
    <t>All ProvidersAll provisionOxfordshireNo of providers</t>
  </si>
  <si>
    <t>04 January 2024 onwardsAll provisionMiddlesbroughInspection has recommendations</t>
  </si>
  <si>
    <t>04 January 2024 onwardsAll provisionBrighton and HoveNo of Inspections</t>
  </si>
  <si>
    <t>04 January 2024 onwardsAll provisionTamesideInspection has recommendations</t>
  </si>
  <si>
    <t>04 January 2024 onwardsAll provisionSouthend on SeaInspection has recommendations</t>
  </si>
  <si>
    <t>04 January 2024 onwardsChildcare on non-domestic premisesStockton-on-TeesNo of Inspections</t>
  </si>
  <si>
    <t>04 January 2024 onwardsChildcare on non-domestic premisesDevonLearning and Development Considerations</t>
  </si>
  <si>
    <t>04 January 2024 onwardsChildminderBoltonInspection has actions</t>
  </si>
  <si>
    <t>04 January 2024 onwardsChildcare on domestic premisesHammersmith and FulhamInspection has recommendations</t>
  </si>
  <si>
    <t>04 January 2024 onwardsChildcare on non-domestic premisesLutonSupporting and understanding children's behaviour</t>
  </si>
  <si>
    <t>04 January 2024 onwardsChildcare on non-domestic premisesPortsmouthLearning and development/Educational programmes</t>
  </si>
  <si>
    <t>04 January 2024 onwardsChildminderHartlepoolNo of Inspections</t>
  </si>
  <si>
    <t>04 January 2024 onwardsChildcare on non-domestic premisesHertfordshireLearning and development/Educational programmes</t>
  </si>
  <si>
    <t>All ProvidersChildcare on non-domestic premisesSouthamptonNo of providers</t>
  </si>
  <si>
    <t>04 January 2024 onwardsChildminderRutlandInspection has recommendations</t>
  </si>
  <si>
    <t>04 January 2024 onwardsChildminderManchesterNo of Inspections</t>
  </si>
  <si>
    <t>All ProvidersChildcare on non-domestic premisesNewhamNo of providers</t>
  </si>
  <si>
    <t>04 January 2024 onwardsChildcare on non-domestic premisesBlackpoolLearning and development/Educational programmes</t>
  </si>
  <si>
    <t>04 January 2024 onwardsChildminderBuryNo of Inspections</t>
  </si>
  <si>
    <t>04 January 2024 onwardsChildminderDurhamLearning and development/Educational programmes</t>
  </si>
  <si>
    <t>All ProvidersChildminderWiganNo of providers</t>
  </si>
  <si>
    <t>All ProvidersChildminderBracknell ForestNo of providers</t>
  </si>
  <si>
    <t>04 January 2024 onwardsAll provisionAll EnglandLearning and development/Educational programmes</t>
  </si>
  <si>
    <t>04 January 2024 onwardsAll provisionAll EnglandNo of Inspections</t>
  </si>
  <si>
    <t>04 January 2024 onwardsAll provisionAll EnglandRisk assessment</t>
  </si>
  <si>
    <t>04 January 2024 onwardsAll provisionAll EnglandTraining and skills (Group provision only)</t>
  </si>
  <si>
    <t>04 January 2024 onwardsAll provisionAll EnglandTraining, support and skills (CM only)</t>
  </si>
  <si>
    <t>04 January 2024 onwardsAll provisionHaveringSpecial educational needs</t>
  </si>
  <si>
    <t>04 January 2024 onwardsAll provisionLeedsTraining, support and skills (CM only)</t>
  </si>
  <si>
    <t>04 January 2024 onwardsAll provisionWestmorland and FurnessSupervision of staff (Group provision only)</t>
  </si>
  <si>
    <t>04 January 2024 onwardsAll provisionEssexSafeguarding policies and procedures</t>
  </si>
  <si>
    <t>04 January 2024 onwardsAll provisionKirkleesFood and drink facilities</t>
  </si>
  <si>
    <t>04 January 2024 onwardsAll provisionThurrockRisk assessment</t>
  </si>
  <si>
    <t>04 January 2024 onwardsAll provisionKentStaff:child ratios</t>
  </si>
  <si>
    <t>04 January 2024 onwardsAll provisionBarking and DagenhamRisk assessment</t>
  </si>
  <si>
    <t>04 January 2024 onwardsAll provisionBromleyNo of Inspections</t>
  </si>
  <si>
    <t>04 January 2024 onwardsAll provisionNorth East LincolnshireInspection has actions</t>
  </si>
  <si>
    <t>04 January 2024 onwardsAll provisionLancashireAssessment</t>
  </si>
  <si>
    <t>All ProvidersAll provisionLambethNo of providers</t>
  </si>
  <si>
    <t>04 January 2024 onwardsAll provisionSomersetTraining and skills (Group provision only)</t>
  </si>
  <si>
    <t>04 January 2024 onwardsAll provisionThurrockLearning and development/Educational programmes</t>
  </si>
  <si>
    <t>All ProvidersAll provisionWirralNo of providers</t>
  </si>
  <si>
    <t>04 January 2024 onwardsAll provisionGreenwichLearning and development/Educational programmes</t>
  </si>
  <si>
    <t>04 January 2024 onwardsAll provisionKingston upon ThamesLearning and development/Educational programmes</t>
  </si>
  <si>
    <t>04 January 2024 onwardsAll provisionWestminsterKey person</t>
  </si>
  <si>
    <t>04 January 2024 onwardsAll provisionSheffieldLearning and development/Educational programmes</t>
  </si>
  <si>
    <t>04 January 2024 onwardsAll provisionHackneyConcerns about children's safety and welfare</t>
  </si>
  <si>
    <t>04 January 2024 onwardsAll provisionBarnsleyLearning and Development Considerations</t>
  </si>
  <si>
    <t>04 January 2024 onwardsAll provisionThurrockInspection has recommendations</t>
  </si>
  <si>
    <t>04 January 2024 onwardsAll provisionNorthumberlandInspection has actions</t>
  </si>
  <si>
    <t>All ProvidersAll provisionHerefordshireNo of providers</t>
  </si>
  <si>
    <t>04 January 2024 onwardsAll provisionWest NorthamptonshireInspection has recommendations</t>
  </si>
  <si>
    <t>04 January 2024 onwardsAll provisionWestmorland and FurnessSuitable people</t>
  </si>
  <si>
    <t>04 January 2024 onwardsAll provisionSolihullSafeguarding policies and procedures</t>
  </si>
  <si>
    <t>04 January 2024 onwardsAll provisionHackneyLearning and Development Considerations</t>
  </si>
  <si>
    <t>04 January 2024 onwardsAll provisionRochdaleAssessment</t>
  </si>
  <si>
    <t>04 January 2024 onwardsAll provisionStockton-on-TeesLearning and development/Educational programmes</t>
  </si>
  <si>
    <t>04 January 2024 onwardsAll provisionBedfordLearning and Development Considerations</t>
  </si>
  <si>
    <t>04 January 2024 onwardsChildcare on non-domestic premisesNorthumberlandSupporting and understanding children's behaviour</t>
  </si>
  <si>
    <t>04 January 2024 onwardsChildcare on non-domestic premisesStaffordshireLearning and development/Educational programmes</t>
  </si>
  <si>
    <t>04 January 2024 onwardsChildminderHillingdonInspection has recommendations</t>
  </si>
  <si>
    <t>04 January 2024 onwardsChildcare on non-domestic premisesLeicestershireNo of Inspections</t>
  </si>
  <si>
    <t>04 January 2024 onwardsChildminderTelford and WrekinInspection has recommendations</t>
  </si>
  <si>
    <t>04 January 2024 onwardsChildcare on non-domestic premisesWandsworthKey person</t>
  </si>
  <si>
    <t>04 January 2024 onwardsChildminderSeftonNo of Inspections</t>
  </si>
  <si>
    <t>04 January 2024 onwardsChildcare on non-domestic premisesSolihullInspection has actions</t>
  </si>
  <si>
    <t>04 January 2024 onwardsChildcare on non-domestic premisesCroydonLearning and Development Considerations</t>
  </si>
  <si>
    <t>04 January 2024 onwardsChildcare on non-domestic premisesThurrockRisk assessment</t>
  </si>
  <si>
    <t>04 January 2024 onwardsChildcare on non-domestic premisesCheshire EastSupervision of staff (Group provision only)</t>
  </si>
  <si>
    <t>04 January 2024 onwardsChildminderSandwellInspection has recommendations</t>
  </si>
  <si>
    <t>04 January 2024 onwardsChildcare on non-domestic premisesLeedsInspection has actions</t>
  </si>
  <si>
    <t>04 January 2024 onwardsChildminderBirminghamInspection has recommendations</t>
  </si>
  <si>
    <t>04 January 2024 onwardsChildcare on domestic premisesHammersmith and FulhamNo of Inspections</t>
  </si>
  <si>
    <t>All ProvidersChildminderNottinghamshireNo of providers</t>
  </si>
  <si>
    <t>04 January 2024 onwardsChildcare on non-domestic premisesWirralInspection has actions</t>
  </si>
  <si>
    <t>04 January 2024 onwardsChildcare on non-domestic premisesStaffordshireInformation and record keeping</t>
  </si>
  <si>
    <t>04 January 2024 onwardsChildminderSt HelensInspection has recommendations</t>
  </si>
  <si>
    <t>04 January 2024 onwardsChildcare on non-domestic premisesNewcastle upon TyneInspection has recommendations</t>
  </si>
  <si>
    <t>04 January 2024 onwardsChildcare on non-domestic premisesEssexInspection has actions</t>
  </si>
  <si>
    <t>04 January 2024 onwardsChildcare on non-domestic premisesLutonLearning and Development Considerations</t>
  </si>
  <si>
    <t>04 January 2024 onwardsChildcare on non-domestic premisesDerbyQualifications, training, support and skills (Group provision only)</t>
  </si>
  <si>
    <t>04 January 2024 onwardsChildminderCalderdaleInspection has recommendations</t>
  </si>
  <si>
    <t>All ProvidersChildcare on domestic premisesWokinghamNo of providers</t>
  </si>
  <si>
    <t>All ProvidersChildcare on domestic premisesMertonNo of providers</t>
  </si>
  <si>
    <t>04 January 2024 onwardsChildminderPlymouthInspection has recommendations</t>
  </si>
  <si>
    <t>04 January 2024 onwardsChildcare on non-domestic premisesLutonNo of Inspections</t>
  </si>
  <si>
    <t>04 January 2024 onwardsChildcare on non-domestic premisesHertfordshireStaff:child ratios</t>
  </si>
  <si>
    <t>04 January 2024 onwardsChildcare on non-domestic premisesNorth TynesideSleeping arrangements</t>
  </si>
  <si>
    <t>04 January 2024 onwardsChildcare on non-domestic premisesEssexSafeguarding training</t>
  </si>
  <si>
    <t>All ProvidersChildcare on non-domestic premisesHerefordshireNo of providers</t>
  </si>
  <si>
    <t>04 January 2024 onwardsChildcare on non-domestic premisesMedwaySupporting and understanding children's behaviour</t>
  </si>
  <si>
    <t>All ProvidersChildminderStockton-on-TeesNo of providers</t>
  </si>
  <si>
    <t>04 January 2024 onwardsChildcare on non-domestic premisesGloucestershireSupervision of staff (Group provision only)</t>
  </si>
  <si>
    <t>04 January 2024 onwardsChildminderGatesheadInspection has recommendations</t>
  </si>
  <si>
    <t>04 January 2024 onwardsChildminderWest SussexNo of Inspections</t>
  </si>
  <si>
    <t>All ProvidersChildminderThurrockNo of providers</t>
  </si>
  <si>
    <t>04 January 2024 onwardsChildminderWakefieldAssessment</t>
  </si>
  <si>
    <t>04 January 2024 onwardsChildcare on non-domestic premisesHarrowLearning and development/Educational programmes</t>
  </si>
  <si>
    <t>04 January 2024 onwardsChildminderWestminsterNo of Inspections</t>
  </si>
  <si>
    <t>All ProvidersChildcare on non-domestic premisesSouthwarkNo of providers</t>
  </si>
  <si>
    <t>04 January 2024 onwardsChildcare on domestic premisesCumberlandInspection has recommendations</t>
  </si>
  <si>
    <t>04 January 2024 onwardsChildcare on non-domestic premisesBrentFood and drink</t>
  </si>
  <si>
    <t>04 January 2024 onwardsChildminderLewishamToilets and intimate hygiene</t>
  </si>
  <si>
    <t>04 January 2024 onwardsChildcare on non-domestic premisesSouthwarkSupporting and understanding children's behaviour</t>
  </si>
  <si>
    <t>04 January 2024 onwardsChildcare on non-domestic premisesBristolInspection has recommendations</t>
  </si>
  <si>
    <t>04 January 2024 onwardsChildcare on non-domestic premisesDevonNo of Inspections</t>
  </si>
  <si>
    <t>04 January 2024 onwardsChildminderBuckinghamshireTraining, support and skills (CM only)</t>
  </si>
  <si>
    <t>04 January 2024 onwardsChildcare on non-domestic premisesLutonSupervision of staff (Group provision only)</t>
  </si>
  <si>
    <t>04 January 2024 onwardsChildcare on non-domestic premisesBrentRisk assessment</t>
  </si>
  <si>
    <t>All ProvidersChildcare on non-domestic premisesBath and North East SomersetNo of providers</t>
  </si>
  <si>
    <t>04 January 2024 onwardsChildminderTraffordLearning and Development Considerations</t>
  </si>
  <si>
    <t>04 January 2024 onwardsChildcare on non-domestic premisesMertonNo of Inspections</t>
  </si>
  <si>
    <t>04 January 2024 onwardsChildminderStaffordshireInspection has actions</t>
  </si>
  <si>
    <t>04 January 2024 onwardsChildminderSouthwarkNo of Inspections</t>
  </si>
  <si>
    <t>04 January 2024 onwardsChildcare on non-domestic premisesHertfordshireNo of Inspections</t>
  </si>
  <si>
    <t>All ProvidersChildminderKirkleesNo of providers</t>
  </si>
  <si>
    <t>04 January 2024 onwardsChildminderWokinghamNo of Inspections</t>
  </si>
  <si>
    <t>04 January 2024 onwardsChildcare on non-domestic premisesLeedsNo of Inspections</t>
  </si>
  <si>
    <t>All ProvidersChildminderYorkNo of providers</t>
  </si>
  <si>
    <t>All ProvidersChildminderRedcar and ClevelandNo of providers</t>
  </si>
  <si>
    <t>04 January 2024 onwardsAll provisionHarrowNo of Inspections</t>
  </si>
  <si>
    <t>04 January 2024 onwardsAll provisionCroydonSupervision of staff (Group provision only)</t>
  </si>
  <si>
    <t>04 January 2024 onwardsAll provisionDevonLearning and Development Considerations</t>
  </si>
  <si>
    <t>04 January 2024 onwardsAll provisionDerbyInspection has actions</t>
  </si>
  <si>
    <t>04 January 2024 onwardsAll provisionHampshireSafeguarding training</t>
  </si>
  <si>
    <t>04 January 2024 onwardsAll provisionBuckinghamshireTraining, support and skills (CM only)</t>
  </si>
  <si>
    <t>04 January 2024 onwardsAll provisionCheshire West and ChesterInspection has recommendations</t>
  </si>
  <si>
    <t>04 January 2024 onwardsAll provisionStockton-on-TeesNo of Inspections</t>
  </si>
  <si>
    <t>04 January 2024 onwardsAll provisionBromleyQualifications, training, support and skills (Group provision only)</t>
  </si>
  <si>
    <t>04 January 2024 onwardsAll provisionLutonSupporting and understanding children's behaviour</t>
  </si>
  <si>
    <t>All ProvidersAll provisionStockton-on-TeesNo of providers</t>
  </si>
  <si>
    <t>04 January 2024 onwardsAll provisionBromleyTraining, support and skills (CM only)</t>
  </si>
  <si>
    <t>04 January 2024 onwardsAll provisionOldhamInspection has recommendations</t>
  </si>
  <si>
    <t>04 January 2024 onwardsAll provisionTamesideSupervision of staff (Group provision only)</t>
  </si>
  <si>
    <t>04 January 2024 onwardsAll provisionHaringeyInspection has actions</t>
  </si>
  <si>
    <t>04 January 2024 onwardsAll provisionLeedsLearning and development/Educational programmes</t>
  </si>
  <si>
    <t>04 January 2024 onwardsAll provisionLancashireTraining and skills (Group provision only)</t>
  </si>
  <si>
    <t>04 January 2024 onwardsAll provisionBath and North East SomersetNo of Inspections</t>
  </si>
  <si>
    <t>04 January 2024 onwardsAll provisionLancashireSupporting and understanding children's behaviour</t>
  </si>
  <si>
    <t>04 January 2024 onwardsAll provisionSuffolkNo of Inspections</t>
  </si>
  <si>
    <t>All ProvidersAll provisionBarnsleyNo of providers</t>
  </si>
  <si>
    <t>04 January 2024 onwardsAll provisionRochdalePaediatric first aid</t>
  </si>
  <si>
    <t>All ProvidersAll provisionBuckinghamshireNo of providers</t>
  </si>
  <si>
    <t>04 January 2024 onwardsAll provisionBirminghamAssessment</t>
  </si>
  <si>
    <t>All ProvidersAll provisionBoltonNo of providers</t>
  </si>
  <si>
    <t>04 January 2024 onwardsAll provisionEnfieldStaff:child ratios</t>
  </si>
  <si>
    <t>04 January 2024 onwardsAll provisionSolihullSupervision of staff (Group provision only)</t>
  </si>
  <si>
    <t>04 January 2024 onwardsAll provisionHampshireLearning and Development Considerations</t>
  </si>
  <si>
    <t>04 January 2024 onwardsAll provisionTamesideQualifications, training, support and skills (Group provision only)</t>
  </si>
  <si>
    <t>All ProvidersAll provisionSuttonNo of providers</t>
  </si>
  <si>
    <t>04 January 2024 onwardsAll provisionRichmond upon ThamesFood and drink</t>
  </si>
  <si>
    <t>04 January 2024 onwardsAll provisionShropshireLearning and development/Educational programmes</t>
  </si>
  <si>
    <t>04 January 2024 onwardsAll provisionNorthumberlandLearning and development/Educational programmes</t>
  </si>
  <si>
    <t>04 January 2024 onwardsAll provisionAll EnglandFood and drink</t>
  </si>
  <si>
    <t>04 January 2024 onwardsAll provisionAll EnglandSafety of premises</t>
  </si>
  <si>
    <t>04 January 2024 onwardsAll provisionAll EnglandSuitable people</t>
  </si>
  <si>
    <t>04 January 2024 onwardsAll provisionAll EnglandSupervision of staff (Group provision only)</t>
  </si>
  <si>
    <t>04 January 2024 onwardsAll provisionWestmorland and FurnessNo of Inspections</t>
  </si>
  <si>
    <t>04 January 2024 onwardsAll provisionNorfolkInspection has recommendations</t>
  </si>
  <si>
    <t>04 January 2024 onwardsAll provisionIslingtonNo of Inspections</t>
  </si>
  <si>
    <t>All ProvidersAll provisionCroydonNo of providers</t>
  </si>
  <si>
    <t>All ProvidersAll provisionLeicesterNo of providers</t>
  </si>
  <si>
    <t>04 January 2024 onwardsAll provisionMedwaySafeguarding training</t>
  </si>
  <si>
    <t>04 January 2024 onwardsAll provisionLewishamInspection has actions</t>
  </si>
  <si>
    <t>04 January 2024 onwardsAll provisionBirminghamQualifications, training, support and skills (Group provision only)</t>
  </si>
  <si>
    <t>All ProvidersAll provisionPlymouthNo of providers</t>
  </si>
  <si>
    <t>04 January 2024 onwardsAll provisionHarrowInspection has actions</t>
  </si>
  <si>
    <t>04 January 2024 onwardsAll provisionTelford and WrekinSupporting and understanding children's behaviour</t>
  </si>
  <si>
    <t>All ProvidersChildcare on domestic premisesWorcestershireNo of providers</t>
  </si>
  <si>
    <t>All ProvidersChildcare on non-domestic premisesBromleyNo of providers</t>
  </si>
  <si>
    <t>04 January 2024 onwardsChildcare on non-domestic premisesDerbyshireNo of Inspections</t>
  </si>
  <si>
    <t>04 January 2024 onwardsChildcare on non-domestic premisesWarwickshireQualifications, training, support and skills (Group provision only)</t>
  </si>
  <si>
    <t>All ProvidersChildcare on non-domestic premisesShropshireNo of providers</t>
  </si>
  <si>
    <t>All ProvidersChildminderNorth LincolnshireNo of providers</t>
  </si>
  <si>
    <t>04 January 2024 onwardsChildcare on non-domestic premisesEssexLearning and Development Considerations</t>
  </si>
  <si>
    <t>All ProvidersChildminderDurhamNo of providers</t>
  </si>
  <si>
    <t>04 January 2024 onwardsChildminderSt HelensNo of Inspections</t>
  </si>
  <si>
    <t>04 January 2024 onwardsChildcare on non-domestic premisesNewhamInspection has recommendations</t>
  </si>
  <si>
    <t>All ProvidersChildcare on non-domestic premisesSomersetNo of providers</t>
  </si>
  <si>
    <t>All ProvidersChildminderSeftonNo of providers</t>
  </si>
  <si>
    <t>04 January 2024 onwardsChildcare on non-domestic premisesNewhamSupervision of staff (Group provision only)</t>
  </si>
  <si>
    <t>04 January 2024 onwardsChildcare on non-domestic premisesWarwickshireLearning and development/Educational programmes</t>
  </si>
  <si>
    <t>All ProvidersChildcare on domestic premisesYorkNo of providers</t>
  </si>
  <si>
    <t>04 January 2024 onwardsChildcare on non-domestic premisesCoventryInspection has recommendations</t>
  </si>
  <si>
    <t>04 January 2024 onwardsChildminderWestmorland and FurnessInspection has recommendations</t>
  </si>
  <si>
    <t>All ProvidersChildcare on domestic premisesOxfordshireNo of providers</t>
  </si>
  <si>
    <t>04 January 2024 onwardsChildminderBedfordNo of Inspections</t>
  </si>
  <si>
    <t>04 January 2024 onwardsChildcare on non-domestic premisesRedcar and ClevelandNo of Inspections</t>
  </si>
  <si>
    <t>04 January 2024 onwardsChildcare on non-domestic premisesNorth TynesideRisk assessment</t>
  </si>
  <si>
    <t>04 January 2024 onwardsChildcare on non-domestic premisesHackneySafeguarding training</t>
  </si>
  <si>
    <t>04 January 2024 onwardsChildcare on non-domestic premisesEssexNo of Inspections</t>
  </si>
  <si>
    <t>All ProvidersChildminderBoltonNo of providers</t>
  </si>
  <si>
    <t>04 January 2024 onwardsChildcare on non-domestic premisesRedbridgeInspection has recommendations</t>
  </si>
  <si>
    <t>04 January 2024 onwardsChildminderNorfolkInspection has recommendations</t>
  </si>
  <si>
    <t>04 January 2024 onwardsChildcare on non-domestic premisesEast Riding of YorkshireLearning and Development Considerations</t>
  </si>
  <si>
    <t>04 January 2024 onwardsChildcare on non-domestic premisesBirminghamChanges that must be notified</t>
  </si>
  <si>
    <t>04 January 2024 onwardsChildcare on non-domestic premisesTorbayNo of Inspections</t>
  </si>
  <si>
    <t>All ProvidersChildminderTower HamletsNo of providers</t>
  </si>
  <si>
    <t>04 January 2024 onwardsChildcare on non-domestic premisesStaffordshireAssessment</t>
  </si>
  <si>
    <t>04 January 2024 onwardsChildminderEssexSpecial educational needs</t>
  </si>
  <si>
    <t>All ProvidersChildcare on domestic premisesBexleyNo of providers</t>
  </si>
  <si>
    <t>04 January 2024 onwardsChildminderBexleyInspection has recommendations</t>
  </si>
  <si>
    <t>04 January 2024 onwardsChildminderWindsor and MaidenheadNo of Inspections</t>
  </si>
  <si>
    <t>All ProvidersChildminderDerbyNo of providers</t>
  </si>
  <si>
    <t>04 January 2024 onwardsChildcare on non-domestic premisesWestminsterMedicines</t>
  </si>
  <si>
    <t>04 January 2024 onwardsChildcare on non-domestic premisesSouthamptonInspection has recommendations</t>
  </si>
  <si>
    <t>04 January 2024 onwardsChildminderWiganInspection has recommendations</t>
  </si>
  <si>
    <t>04 January 2024 onwardsChildcare on non-domestic premisesIsle of WightInspection has recommendations</t>
  </si>
  <si>
    <t>04 January 2024 onwardsChildminderWest NorthamptonshireStaff:child ratios</t>
  </si>
  <si>
    <t>04 January 2024 onwardsChildcare on non-domestic premisesWorcestershireInspection has recommendations</t>
  </si>
  <si>
    <t>All ProvidersChildcare on non-domestic premisesLeicesterNo of providers</t>
  </si>
  <si>
    <t>04 January 2024 onwardsChildcare on non-domestic premisesBromleyInspection has recommendations</t>
  </si>
  <si>
    <t>04 January 2024 onwardsChildminderNewhamInspection has recommendations</t>
  </si>
  <si>
    <t>04 January 2024 onwardsAll provisionDarlingtonNo of Inspections</t>
  </si>
  <si>
    <t>04 January 2024 onwardsAll provisionOxfordshireQualifications, training, support and skills (Group provision only)</t>
  </si>
  <si>
    <t>04 January 2024 onwardsAll provisionSolihullInspection has recommendations</t>
  </si>
  <si>
    <t>04 January 2024 onwardsAll provisionWindsor and MaidenheadNo of Inspections</t>
  </si>
  <si>
    <t>04 January 2024 onwardsAll provisionCheshire EastMedicines</t>
  </si>
  <si>
    <t>04 January 2024 onwardsAll provisionLeicestershireRisk assessment</t>
  </si>
  <si>
    <t>04 January 2024 onwardsAll provisionLincolnshireLearning and Development Considerations</t>
  </si>
  <si>
    <t>All ProvidersAll provisionMiddlesbroughNo of providers</t>
  </si>
  <si>
    <t>04 January 2024 onwardsAll provisionNewhamNo of Inspections</t>
  </si>
  <si>
    <t>All ProvidersAll provisionMertonNo of providers</t>
  </si>
  <si>
    <t>04 January 2024 onwardsAll provisionNorth NorthamptonshireSafeguarding policies and procedures</t>
  </si>
  <si>
    <t>04 January 2024 onwardsAll provisionCambridgeshireInspection has actions</t>
  </si>
  <si>
    <t>04 January 2024 onwardsAll provisionNottinghamLearning and development/Educational programmes</t>
  </si>
  <si>
    <t>04 January 2024 onwardsAll provisionRotherhamNo of Inspections</t>
  </si>
  <si>
    <t>04 January 2024 onwardsAll provisionNewhamLearning and development/Educational programmes</t>
  </si>
  <si>
    <t>All ProvidersAll provisionNorth LincolnshireNo of providers</t>
  </si>
  <si>
    <t>04 January 2024 onwardsAll provisionHillingdonNo of Inspections</t>
  </si>
  <si>
    <t>04 January 2024 onwardsAll provisionLewishamNo of Inspections</t>
  </si>
  <si>
    <t>04 January 2024 onwardsAll provisionSurreySafeguarding policies and procedures</t>
  </si>
  <si>
    <t>04 January 2024 onwardsAll provisionKingston upon ThamesSupporting and understanding children's behaviour</t>
  </si>
  <si>
    <t>04 January 2024 onwardsAll provisionEssexInspection has recommendations</t>
  </si>
  <si>
    <t>04 January 2024 onwardsAll provisionSt HelensInspection has recommendations</t>
  </si>
  <si>
    <t>04 January 2024 onwardsAll provisionCroydonLearning and Development Considerations</t>
  </si>
  <si>
    <t>04 January 2024 onwardsAll provisionNorth NorthamptonshireInspection has recommendations</t>
  </si>
  <si>
    <t>04 January 2024 onwardsAll provisionLeicestershireLearning and development/Educational programmes</t>
  </si>
  <si>
    <t>04 January 2024 onwardsAll provisionHackneyInformation about the provider (Group provision only)</t>
  </si>
  <si>
    <t>Information about the provider (Group provision only)</t>
  </si>
  <si>
    <t>04 January 2024 onwardsAll provisionGatesheadSupervision of staff (Group provision only)</t>
  </si>
  <si>
    <t>04 January 2024 onwardsAll provisionRedcar and ClevelandInspection has actions</t>
  </si>
  <si>
    <t>04 January 2024 onwardsAll provisionSt HelensAssessment</t>
  </si>
  <si>
    <t>04 January 2024 onwardsAll provisionOxfordshireSuitable people</t>
  </si>
  <si>
    <t>04 January 2024 onwardsAll provisionOxfordshireLearning and development/Educational programmes</t>
  </si>
  <si>
    <t>04 January 2024 onwardsAll provisionSuttonLearning and development/Educational programmes</t>
  </si>
  <si>
    <t>04 January 2024 onwardsAll provisionDerbyshireInspection has recommendations</t>
  </si>
  <si>
    <t>04 January 2024 onwardsAll provisionEast Riding of YorkshireMedicines</t>
  </si>
  <si>
    <t>04 January 2024 onwardsChildminderNorth LincolnshireInspection has recommendations</t>
  </si>
  <si>
    <t>All ProvidersChildcare on non-domestic premisesMilton KeynesNo of providers</t>
  </si>
  <si>
    <t>All ProvidersChildcare on non-domestic premisesBoltonNo of providers</t>
  </si>
  <si>
    <t>All ProvidersChildminderDorsetNo of providers</t>
  </si>
  <si>
    <t>04 January 2024 onwardsChildcare on non-domestic premisesNottinghamNo of Inspections</t>
  </si>
  <si>
    <t>04 January 2024 onwardsChildminderLutonNo of Inspections</t>
  </si>
  <si>
    <t>04 January 2024 onwardsChildcare on non-domestic premisesLincolnshireSupporting and understanding children's behaviour</t>
  </si>
  <si>
    <t>04 January 2024 onwardsChildcare on non-domestic premisesHertfordshireSupporting and understanding children's behaviour</t>
  </si>
  <si>
    <t>04 January 2024 onwardsChildcare on non-domestic premisesThurrockNo of Inspections</t>
  </si>
  <si>
    <t>04 January 2024 onwardsChildcare on non-domestic premisesBlackpoolInspection has actions</t>
  </si>
  <si>
    <t>04 January 2024 onwardsChildcare on non-domestic premisesNorfolkInspection has actions</t>
  </si>
  <si>
    <t>04 January 2024 onwardsChildcare on non-domestic premisesRutlandInspection has recommendations</t>
  </si>
  <si>
    <t>04 January 2024 onwardsChildcare on non-domestic premisesBoltonMedicines</t>
  </si>
  <si>
    <t>All ProvidersChildcare on domestic premisesWestmorland and FurnessNo of providers</t>
  </si>
  <si>
    <t>04 January 2024 onwardsChildcare on domestic premisesDudleyNo of Inspections</t>
  </si>
  <si>
    <t>04 January 2024 onwardsChildminderHarrowInspection has recommendations</t>
  </si>
  <si>
    <t>04 January 2024 onwardsChildcare on non-domestic premisesEast Riding of YorkshireMedicines</t>
  </si>
  <si>
    <t>04 January 2024 onwardsChildcare on non-domestic premisesBrentInspection has actions</t>
  </si>
  <si>
    <t>04 January 2024 onwardsChildminderBracknell ForestNo of Inspections</t>
  </si>
  <si>
    <t>04 January 2024 onwardsChildcare on non-domestic premisesBirminghamAssessment</t>
  </si>
  <si>
    <t>04 January 2024 onwardsChildminderThurrockAssessment</t>
  </si>
  <si>
    <t>04 January 2024 onwardsChildminderBirminghamAssessment</t>
  </si>
  <si>
    <t>04 January 2024 onwardsChildcare on non-domestic premisesWestmorland and FurnessRisk assessment</t>
  </si>
  <si>
    <t>04 January 2024 onwardsChildcare on non-domestic premisesBexleyInspection has recommendations</t>
  </si>
  <si>
    <t>04 January 2024 onwardsChildminderEssexInspection has actions</t>
  </si>
  <si>
    <t>04 January 2024 onwardsChildcare on non-domestic premisesBarking and DagenhamInspection has recommendations</t>
  </si>
  <si>
    <t>04 January 2024 onwardsChildcare on domestic premisesHarrowKey person</t>
  </si>
  <si>
    <t>04 January 2024 onwardsChildminderHaltonInspection has actions</t>
  </si>
  <si>
    <t>04 January 2024 onwardsChildminderStoke-on-TrentNo of Inspections</t>
  </si>
  <si>
    <t>04 January 2024 onwardsAll provisionMilton KeynesNo of Inspections</t>
  </si>
  <si>
    <t>04 January 2024 onwardsAll provisionCroydonInspection has recommendations</t>
  </si>
  <si>
    <t>04 January 2024 onwardsAll provisionLeicesterLearning and development/Educational programmes</t>
  </si>
  <si>
    <t>All ProvidersAll provisionIslingtonNo of providers</t>
  </si>
  <si>
    <t>04 January 2024 onwardsAll provisionBradfordKey person</t>
  </si>
  <si>
    <t>04 January 2024 onwardsAll provisionSolihullInspection has actions</t>
  </si>
  <si>
    <t>04 January 2024 onwardsAll provisionRedcar and ClevelandNo of Inspections</t>
  </si>
  <si>
    <t>04 January 2024 onwardsAll provisionBirminghamStaff:child ratios</t>
  </si>
  <si>
    <t>04 January 2024 onwardsAll provisionSeftonKey person</t>
  </si>
  <si>
    <t>All ProvidersAll provisionBradfordNo of providers</t>
  </si>
  <si>
    <t>04 January 2024 onwardsAll provisionHertfordshireMedicines</t>
  </si>
  <si>
    <t>04 January 2024 onwardsAll provisionNewhamSpecial educational needs</t>
  </si>
  <si>
    <t>All ProvidersAll provisionLancashireNo of providers</t>
  </si>
  <si>
    <t>04 January 2024 onwardsAll provisionWest BerkshireInspection has actions</t>
  </si>
  <si>
    <t>04 January 2024 onwardsAll provisionLambethTraining and skills (Group provision only)</t>
  </si>
  <si>
    <t>04 January 2024 onwardsAll provisionStoke-on-TrentInspection has recommendations</t>
  </si>
  <si>
    <t>04 January 2024 onwardsAll provisionSeftonNo of Inspections</t>
  </si>
  <si>
    <t>04 January 2024 onwardsAll provisionLincolnshireLearning and development/Educational programmes</t>
  </si>
  <si>
    <t>04 January 2024 onwardsAll provisionLancashireKey person</t>
  </si>
  <si>
    <t>04 January 2024 onwardsAll provisionKentInspection has actions</t>
  </si>
  <si>
    <t>All ProvidersAll provisionMilton KeynesNo of providers</t>
  </si>
  <si>
    <t>04 January 2024 onwardsAll provisionWarwickshireInspection has actions</t>
  </si>
  <si>
    <t>04 January 2024 onwardsAll provisionNorth YorkshireNo of Inspections</t>
  </si>
  <si>
    <t>04 January 2024 onwardsAll provisionPortsmouthInspection has actions</t>
  </si>
  <si>
    <t>All ProvidersAll provisionWolverhamptonNo of providers</t>
  </si>
  <si>
    <t>04 January 2024 onwardsAll provisionKentSuitable people</t>
  </si>
  <si>
    <t>04 January 2024 onwardsAll provisionWestmorland and FurnessInspection has recommendations</t>
  </si>
  <si>
    <t>04 January 2024 onwardsAll provisionSuffolkInspection has recommendations</t>
  </si>
  <si>
    <t>All ProvidersAll provisionNorth East LincolnshireNo of providers</t>
  </si>
  <si>
    <t>04 January 2024 onwardsAll provisionSomersetNo of Inspections</t>
  </si>
  <si>
    <t>All ProvidersAll provisionEnfieldNo of providers</t>
  </si>
  <si>
    <t>04 January 2024 onwardsAll provisionWestmorland and FurnessInspection has actions</t>
  </si>
  <si>
    <t>04 January 2024 onwardsAll provisionBlackpoolNo of Inspections</t>
  </si>
  <si>
    <t>04 January 2024 onwardsAll provisionNewcastle upon TyneInspection has recommendations</t>
  </si>
  <si>
    <t>04 January 2024 onwardsAll provisionHaltonNo of Inspections</t>
  </si>
  <si>
    <t>04 January 2024 onwardsAll provisionDerbyQualifications, training, support and skills (Group provision only)</t>
  </si>
  <si>
    <t>04 January 2024 onwardsAll provisionRochdaleTraining, support and skills (CM only)</t>
  </si>
  <si>
    <t>04 January 2024 onwardsAll provisionStockportInspection has recommendations</t>
  </si>
  <si>
    <t>04 January 2024 onwardsAll provisionLiverpoolNo of Inspections</t>
  </si>
  <si>
    <t>04 January 2024 onwardsAll provisionWest NorthamptonshireQualifications, training, support and skills (Group provision only)</t>
  </si>
  <si>
    <t>All ProvidersAll provisionEast Riding of YorkshireNo of providers</t>
  </si>
  <si>
    <t>04 January 2024 onwardsAll provisionHaringeyLearning and development/Educational programmes</t>
  </si>
  <si>
    <t>04 January 2024 onwardsAll provisionDerbyshireInspection has actions</t>
  </si>
  <si>
    <t>All ProvidersAll provisionRutlandNo of providers</t>
  </si>
  <si>
    <t>04 January 2024 onwardsAll provisionMedwayNo of Inspections</t>
  </si>
  <si>
    <t>04 January 2024 onwardsAll provisionLutonSpecial educational needs</t>
  </si>
  <si>
    <t>04 January 2024 onwardsAll provisionHarrowKey person</t>
  </si>
  <si>
    <t>04 January 2024 onwardsAll provisionCheshire EastSafeguarding policies and procedures</t>
  </si>
  <si>
    <t>All ProvidersAll provisionDerbyshireNo of providers</t>
  </si>
  <si>
    <t>04 January 2024 onwardsAll provisionCroydonKey person</t>
  </si>
  <si>
    <t>04 January 2024 onwardsAll provisionTelford and WrekinStaff:child ratios</t>
  </si>
  <si>
    <t>04 January 2024 onwardsAll provisionBexleyToilets and intimate hygiene</t>
  </si>
  <si>
    <t>04 January 2024 onwardsChildminderBrighton and HoveNo of Inspections</t>
  </si>
  <si>
    <t>04 January 2024 onwardsChildcare on non-domestic premisesCambridgeshireLearning and development/Educational programmes</t>
  </si>
  <si>
    <t>04 January 2024 onwardsChildcare on non-domestic premisesHaveringSpecial educational needs</t>
  </si>
  <si>
    <t>04 January 2024 onwardsChildcare on non-domestic premisesHackneyInformation about the provider (Group provision only)</t>
  </si>
  <si>
    <t>04 January 2024 onwardsChildcare on non-domestic premisesPlymouthKey person</t>
  </si>
  <si>
    <t>04 January 2024 onwardsChildcare on non-domestic premisesLambethSafeguarding training</t>
  </si>
  <si>
    <t>04 January 2024 onwardsChildminderHaveringInspection has recommendations</t>
  </si>
  <si>
    <t>04 January 2024 onwardsChildcare on non-domestic premisesEssexQualifications, training, support and skills (Group provision only)</t>
  </si>
  <si>
    <t>04 January 2024 onwardsChildcare on non-domestic premisesWestmorland and FurnessInspection has actions</t>
  </si>
  <si>
    <t>04 January 2024 onwardsChildcare on non-domestic premisesHampshireSafeguarding training</t>
  </si>
  <si>
    <t>04 January 2024 onwardsChildcare on non-domestic premisesPortsmouthInspection has actions</t>
  </si>
  <si>
    <t>04 January 2024 onwardsChildminderWorcestershireNo of Inspections</t>
  </si>
  <si>
    <t>04 January 2024 onwardsChildminderThurrockNo of Inspections</t>
  </si>
  <si>
    <t>04 January 2024 onwardsChildcare on non-domestic premisesOxfordshireLearning and development/Educational programmes</t>
  </si>
  <si>
    <t>04 January 2024 onwardsChildcare on non-domestic premisesDerbyshireInspection has recommendations</t>
  </si>
  <si>
    <t>04 January 2024 onwardsChildminderGreenwichNo of Inspections</t>
  </si>
  <si>
    <t>04 January 2024 onwardsChildcare on non-domestic premisesKingston upon HullInspection has recommendations</t>
  </si>
  <si>
    <t>04 January 2024 onwardsChildminderSunderlandInspection has recommendations</t>
  </si>
  <si>
    <t>04 January 2024 onwardsChildcare on non-domestic premisesLutonKey person</t>
  </si>
  <si>
    <t>04 January 2024 onwardsChildcare on non-domestic premisesTamesideLearning and development/Educational programmes</t>
  </si>
  <si>
    <t>04 January 2024 onwardsChildcare on non-domestic premisesKentInspection has recommendations</t>
  </si>
  <si>
    <t>04 January 2024 onwardsChildminderWarringtonInspection has recommendations</t>
  </si>
  <si>
    <t>04 January 2024 onwardsChildcare on non-domestic premisesLambethSupervision of staff (Group provision only)</t>
  </si>
  <si>
    <t>04 January 2024 onwardsChildcare on non-domestic premisesHampshireInspection has actions</t>
  </si>
  <si>
    <t>04 January 2024 onwardsChildminderRichmond upon ThamesNo of Inspections</t>
  </si>
  <si>
    <t>04 January 2024 onwardsChildminderDevonInspection has recommendations</t>
  </si>
  <si>
    <t>All ProvidersChildminderSloughNo of providers</t>
  </si>
  <si>
    <t>04 January 2024 onwardsChildminderLancashireMedicines</t>
  </si>
  <si>
    <t>04 January 2024 onwardsChildcare on non-domestic premisesBracknell ForestNo of Inspections</t>
  </si>
  <si>
    <t>All ProvidersChildcare on non-domestic premisesHaringeyNo of providers</t>
  </si>
  <si>
    <t>04 January 2024 onwardsChildcare on non-domestic premisesMedwaySafeguarding training</t>
  </si>
  <si>
    <t>04 January 2024 onwardsChildminderBarnsleyInformation and record keeping</t>
  </si>
  <si>
    <t>All ProvidersChildcare on non-domestic premisesDorsetNo of providers</t>
  </si>
  <si>
    <t>04 January 2024 onwardsChildcare on non-domestic premisesWirralSpecial educational needs</t>
  </si>
  <si>
    <t>All ProvidersChildcare on domestic premisesStaffordshireNo of providers</t>
  </si>
  <si>
    <t>04 January 2024 onwardsChildminderSuffolkInspection has recommendations</t>
  </si>
  <si>
    <t>04 January 2024 onwardsChildcare on non-domestic premisesBirminghamToilets and intimate hygiene</t>
  </si>
  <si>
    <t>04 January 2024 onwardsChildminderKentTraining, support and skills (CM only)</t>
  </si>
  <si>
    <t>04 January 2024 onwardsChildcare on non-domestic premisesNorthumberlandNo of Inspections</t>
  </si>
  <si>
    <t>04 January 2024 onwardsChildminderLeicestershireInspection has actions</t>
  </si>
  <si>
    <t>All ProvidersChildminderKingston upon ThamesNo of providers</t>
  </si>
  <si>
    <t>All ProvidersChildminderBrighton and HoveNo of providers</t>
  </si>
  <si>
    <t>04 January 2024 onwardsChildcare on non-domestic premisesBristolInspection has actions</t>
  </si>
  <si>
    <t>04 January 2024 onwardsChildminderBlackburn with DarwenInspection has recommendations</t>
  </si>
  <si>
    <t>All ProvidersChildcare on non-domestic premisesPlymouthNo of providers</t>
  </si>
  <si>
    <t>04 January 2024 onwardsChildcare on non-domestic premisesDudleyInspection has actions</t>
  </si>
  <si>
    <t>04 January 2024 onwardsChildcare on non-domestic premisesStockportNo of Inspections</t>
  </si>
  <si>
    <t>04 January 2024 onwardsChildminderWiltshireNo of Inspections</t>
  </si>
  <si>
    <t>04 January 2024 onwardsChildcare on non-domestic premisesLutonInspection has recommendations</t>
  </si>
  <si>
    <t>04 January 2024 onwardsChildminderBath and North East SomersetInspection has recommendations</t>
  </si>
  <si>
    <t>04 January 2024 onwardsChildcare on non-domestic premisesHampshireNo of Inspections</t>
  </si>
  <si>
    <t>04 January 2024 onwardsChildminderNorth NorthamptonshireInspection has recommendations</t>
  </si>
  <si>
    <t>04 January 2024 onwardsChildcare on non-domestic premisesBirminghamMedicines</t>
  </si>
  <si>
    <t>All ProvidersChildcare on non-domestic premisesHillingdonNo of providers</t>
  </si>
  <si>
    <t>All ProvidersChildcare on domestic premisesHaringeyNo of providers</t>
  </si>
  <si>
    <t>04 January 2024 onwardsChildcare on non-domestic premisesSandwellInspection has actions</t>
  </si>
  <si>
    <t>04 January 2024 onwardsChildcare on non-domestic premisesEast Riding of YorkshireNo of Inspections</t>
  </si>
  <si>
    <t>All ProvidersChildcare on domestic premisesEast SussexNo of providers</t>
  </si>
  <si>
    <t>04 January 2024 onwardsChildminderGreenwichInspection has actions</t>
  </si>
  <si>
    <t>All ProvidersChildcare on non-domestic premisesWokinghamNo of providers</t>
  </si>
  <si>
    <t>04 January 2024 onwardsChildminderBarnetRisk assessment</t>
  </si>
  <si>
    <t>04 January 2024 onwardsChildcare on non-domestic premisesNorth TynesideLearning and development/Educational programmes</t>
  </si>
  <si>
    <t>04 January 2024 onwardsChildminderRochdaleTraining, support and skills (CM only)</t>
  </si>
  <si>
    <t>04 January 2024 onwardsChildminderHampshireInspection has actions</t>
  </si>
  <si>
    <t>04 January 2024 onwardsChildcare on non-domestic premisesLiverpoolNo of Inspections</t>
  </si>
  <si>
    <t>04 January 2024 onwardsChildminderOldhamNo of Inspections</t>
  </si>
  <si>
    <t>04 January 2024 onwardsChildcare on non-domestic premisesSheffieldLearning and development/Educational programmes</t>
  </si>
  <si>
    <t>All ProvidersChildcare on non-domestic premisesIslingtonNo of providers</t>
  </si>
  <si>
    <t>All ProvidersChildcare on domestic premisesHampshireNo of providers</t>
  </si>
  <si>
    <t>04 January 2024 onwardsChildminderManchesterInspection has actions</t>
  </si>
  <si>
    <t>04 January 2024 onwardsChildminderBexleyNo of Inspections</t>
  </si>
  <si>
    <t>All ProvidersChildminderBirminghamNo of providers</t>
  </si>
  <si>
    <t>04 January 2024 onwardsChildminderSalfordInspection has recommendations</t>
  </si>
  <si>
    <t>04 January 2024 onwardsChildminderTraffordInspection has actions</t>
  </si>
  <si>
    <t>All ProvidersChildminderNorth YorkshireNo of providers</t>
  </si>
  <si>
    <t>04 January 2024 onwardsChildcare on non-domestic premisesEast Riding of YorkshireInspection has actions</t>
  </si>
  <si>
    <t>All ProvidersChildminderWolverhamptonNo of providers</t>
  </si>
  <si>
    <t>All ProvidersChildcare on non-domestic premisesCambridgeshireNo of providers</t>
  </si>
  <si>
    <t>04 January 2024 onwardsChildminderWest NorthamptonshireLearning and development/Educational programmes</t>
  </si>
  <si>
    <t>All ProvidersChildminderDarlingtonNo of providers</t>
  </si>
  <si>
    <t>All ProvidersChildminderMertonNo of providers</t>
  </si>
  <si>
    <t>04 January 2024 onwardsChildcare on domestic premisesHaringeyNo of Inspections</t>
  </si>
  <si>
    <t>04 January 2024 onwardsChildcare on non-domestic premisesShropshireNo of Inspections</t>
  </si>
  <si>
    <t>04 January 2024 onwardsChildcare on non-domestic premisesRedcar and ClevelandLearning and development/Educational programmes</t>
  </si>
  <si>
    <t>04 January 2024 onwardsChildcare on non-domestic premisesOxfordshireSuitable people</t>
  </si>
  <si>
    <t>All ProvidersChildminderIsle of WightNo of providers</t>
  </si>
  <si>
    <t>04 January 2024 onwardsChildminderNorth NorthamptonshireSpecial educational needs</t>
  </si>
  <si>
    <t>04 January 2024 onwardsChildcare on non-domestic premisesWirralInspection has recommendations</t>
  </si>
  <si>
    <t>All ProvidersChildcare on non-domestic premisesNorth SomersetNo of providers</t>
  </si>
  <si>
    <t>04 January 2024 onwardsChildcare on non-domestic premisesSurreyLearning and development/Educational programmes</t>
  </si>
  <si>
    <t>All ProvidersChildcare on non-domestic premisesBuckinghamshireNo of providers</t>
  </si>
  <si>
    <t>04 January 2024 onwardsChildcare on non-domestic premisesBrentSupervision of staff (Group provision only)</t>
  </si>
  <si>
    <t>04 January 2024 onwardsChildminderSouth TynesideInspection has recommendations</t>
  </si>
  <si>
    <t>04 January 2024 onwardsChildminderBuryInspection has recommendations</t>
  </si>
  <si>
    <t>04 January 2024 onwardsChildminderLewishamSafeguarding training</t>
  </si>
  <si>
    <t>04 January 2024 onwardsChildcare on non-domestic premisesLincolnshireLearning and Development Considerations</t>
  </si>
  <si>
    <t>04 January 2024 onwardsChildcare on non-domestic premisesOxfordshireSupporting and understanding children's behaviour</t>
  </si>
  <si>
    <t>04 January 2024 onwardsChildcare on non-domestic premisesWestmorland and FurnessSuitable people</t>
  </si>
  <si>
    <t>04 January 2024 onwardsChildcare on non-domestic premisesLambethInspection has recommendations</t>
  </si>
  <si>
    <t>04 January 2024 onwardsChildminderMilton KeynesInspection has actions</t>
  </si>
  <si>
    <t>04 January 2024 onwardsChildminderTower HamletsNo of Inspections</t>
  </si>
  <si>
    <t>All ProvidersChildcare on domestic premisesEssexNo of providers</t>
  </si>
  <si>
    <t>All ProvidersChildminderHaveringNo of providers</t>
  </si>
  <si>
    <t>04 January 2024 onwardsChildminderSouthwarkInspection has recommendations</t>
  </si>
  <si>
    <t>All ProvidersChildminderSwindonNo of providers</t>
  </si>
  <si>
    <t>04 January 2024 onwardsChildcare on non-domestic premisesDorsetNo of Inspections</t>
  </si>
  <si>
    <t>04 January 2024 onwardsChildcare on non-domestic premisesEnfieldInspection has recommendations</t>
  </si>
  <si>
    <t>All ProvidersChildminderKentNo of providers</t>
  </si>
  <si>
    <t>04 January 2024 onwardsChildcare on non-domestic premisesBath and North East SomersetInspection has recommendations</t>
  </si>
  <si>
    <t>04 January 2024 onwardsChildminderKingston upon HullInspection has recommendations</t>
  </si>
  <si>
    <t>04 January 2024 onwardsChildcare on non-domestic premisesBradfordInspection has recommendations</t>
  </si>
  <si>
    <t>All ProvidersChildminderWokinghamNo of providers</t>
  </si>
  <si>
    <t>All ProvidersChildminderNewcastle upon TyneNo of providers</t>
  </si>
  <si>
    <t>04 January 2024 onwardsChildminderWakefieldInspection has recommendations</t>
  </si>
  <si>
    <t>04 January 2024 onwardsChildminderEalingAssessment</t>
  </si>
  <si>
    <t>04 January 2024 onwardsChildcare on non-domestic premisesLancashireInspection has recommendations</t>
  </si>
  <si>
    <t>04 January 2024 onwardsChildcare on non-domestic premisesBexleyKey person</t>
  </si>
  <si>
    <t>04 January 2024 onwardsChildcare on non-domestic premisesSouth GloucestershireNo of Inspections</t>
  </si>
  <si>
    <t>All ProvidersChildcare on non-domestic premisesGreenwichNo of providers</t>
  </si>
  <si>
    <t>All ProvidersChildminderGreenwichNo of providers</t>
  </si>
  <si>
    <t>04 January 2024 onwardsChildcare on non-domestic premisesKingston upon ThamesSupervision of staff (Group provision only)</t>
  </si>
  <si>
    <t>All ProvidersChildminderDudleyNo of providers</t>
  </si>
  <si>
    <t>04 January 2024 onwardsChildcare on non-domestic premisesEnfieldSupporting and understanding children's behaviour</t>
  </si>
  <si>
    <t>Other Legal Duties</t>
  </si>
  <si>
    <t>All ProvidersAll provisionBuryNo of providers</t>
  </si>
  <si>
    <t>04 January 2024 onwardsAll provisionShropshireQualifications, training, support and skills (Group provision only)</t>
  </si>
  <si>
    <t>04 January 2024 onwardsAll provisionCheshire West and ChesterInspection has actions</t>
  </si>
  <si>
    <t>04 January 2024 onwardsAll provisionWest BerkshireInspection has recommendations</t>
  </si>
  <si>
    <t>04 January 2024 onwardsAll provisionSheffieldMedicines</t>
  </si>
  <si>
    <t>04 January 2024 onwardsAll provisionGreenwichInspection has actions</t>
  </si>
  <si>
    <t>04 January 2024 onwardsAll provisionNorthumberlandInspection has recommendations</t>
  </si>
  <si>
    <t>04 January 2024 onwardsAll provisionBlackpoolLearning and development/Educational programmes</t>
  </si>
  <si>
    <t>04 January 2024 onwardsAll provisionWolverhamptonNo of Inspections</t>
  </si>
  <si>
    <t>04 January 2024 onwardsAll provisionHaltonInspection has recommendations</t>
  </si>
  <si>
    <t>04 January 2024 onwardsChildcare on non-domestic premisesLincolnshireInspection has recommendations</t>
  </si>
  <si>
    <t>04 January 2024 onwardsChildminderOxfordshireInspection has actions</t>
  </si>
  <si>
    <t>04 January 2024 onwardsChildcare on non-domestic premisesDudleyLearning and development/Educational programmes</t>
  </si>
  <si>
    <t>All ProvidersChildminderRedbridgeNo of providers</t>
  </si>
  <si>
    <t>04 January 2024 onwardsChildminderTraffordNo of Inspections</t>
  </si>
  <si>
    <t>All ProvidersChildcare on non-domestic premisesNot RecordedNo of providers</t>
  </si>
  <si>
    <t>04 January 2024 onwardsChildcare on non-domestic premisesCornwallLearning and Development Considerations</t>
  </si>
  <si>
    <t>04 January 2024 onwardsChildminderLewishamInformation and record keeping</t>
  </si>
  <si>
    <t>04 January 2024 onwardsChildcare on non-domestic premisesBlackpoolInspection has recommendations</t>
  </si>
  <si>
    <t>04 January 2024 onwardsChildcare on non-domestic premisesSurreyLearning and Development Considerations</t>
  </si>
  <si>
    <t>04 January 2024 onwardsChildcare on non-domestic premisesHammersmith and FulhamInspection has recommendations</t>
  </si>
  <si>
    <t>04 January 2024 onwardsChildminderStockton-on-TeesInspection has actions</t>
  </si>
  <si>
    <t>All ProvidersChildminderLeicestershireNo of providers</t>
  </si>
  <si>
    <t>04 January 2024 onwardsChildcare on non-domestic premisesBrentKey person</t>
  </si>
  <si>
    <t>04 January 2024 onwardsChildcare on non-domestic premisesMiddlesbroughNo of Inspections</t>
  </si>
  <si>
    <t>04 January 2024 onwardsChildcare on non-domestic premisesOxfordshireInformation for parents and carers</t>
  </si>
  <si>
    <t>04 January 2024 onwardsChildminderOxfordshireInspection has recommendations</t>
  </si>
  <si>
    <t>04 January 2024 onwardsChildcare on non-domestic premisesShropshireInspection has actions</t>
  </si>
  <si>
    <t>04 January 2024 onwardsChildminderSuffolkSuitable people</t>
  </si>
  <si>
    <t>04 January 2024 onwardsChildminderBarking and DagenhamInspection has recommendations</t>
  </si>
  <si>
    <t>All ProvidersChildcare on non-domestic premisesWarwickshireNo of providers</t>
  </si>
  <si>
    <t>04 January 2024 onwardsChildminderBrentNo of Inspections</t>
  </si>
  <si>
    <t>04 January 2024 onwardsChildcare on non-domestic premisesLincolnshireInspection has actions</t>
  </si>
  <si>
    <t>04 January 2024 onwardsChildcare on non-domestic premisesPortsmouthNo of Inspections</t>
  </si>
  <si>
    <t>04 January 2024 onwardsChildcare on non-domestic premisesPlymouthInspection has actions</t>
  </si>
  <si>
    <t>All ProvidersChildminderLincolnshireNo of providers</t>
  </si>
  <si>
    <t>04 January 2024 onwardsChildminderWaltham ForestNo of Inspections</t>
  </si>
  <si>
    <t>04 January 2024 onwardsChildcare on non-domestic premisesEssexInformation for parents and carers</t>
  </si>
  <si>
    <t>All ProvidersChildminderIsles of ScillyNo of providers</t>
  </si>
  <si>
    <t>04 January 2024 onwardsChildcare on non-domestic premisesHounslowInspection has actions</t>
  </si>
  <si>
    <t>04 January 2024 onwardsChildcare on non-domestic premisesSheffieldRisk assessment</t>
  </si>
  <si>
    <t>04 January 2024 onwardsChildcare on non-domestic premisesKensington and ChelseaInspection has recommendations</t>
  </si>
  <si>
    <t>04 January 2024 onwardsChildminderHaringeyNo of Inspections</t>
  </si>
  <si>
    <t>04 January 2024 onwardsChildcare on non-domestic premisesGreenwichRisk assessment</t>
  </si>
  <si>
    <t>04 January 2024 onwardsChildminderWokinghamInspection has actions</t>
  </si>
  <si>
    <t>04 January 2024 onwardsChildminderWarringtonLearning and development/Educational programmes</t>
  </si>
  <si>
    <t>04 January 2024 onwardsChildminderSwindonInspection has recommendations</t>
  </si>
  <si>
    <t>04 January 2024 onwardsChildcare on non-domestic premisesRedbridgeNo of Inspections</t>
  </si>
  <si>
    <t>04 January 2024 onwardsChildminderSouthwarkInspection has actions</t>
  </si>
  <si>
    <t>04 January 2024 onwardsChildcare on non-domestic premisesWest BerkshireInspection has actions</t>
  </si>
  <si>
    <t>All ProvidersChildminderMilton KeynesNo of providers</t>
  </si>
  <si>
    <t>04 January 2024 onwardsChildcare on non-domestic premisesMedwayNo of Inspections</t>
  </si>
  <si>
    <t>All ProvidersChildminderLambethNo of providers</t>
  </si>
  <si>
    <t>04 January 2024 onwardsChildminderLewishamAssessment</t>
  </si>
  <si>
    <t>04 January 2024 onwardsChildcare on non-domestic premisesGloucestershireTraining and skills (Group provision only)</t>
  </si>
  <si>
    <t>04 January 2024 onwardsChildcare on non-domestic premisesCity of LondonNo of Inspections</t>
  </si>
  <si>
    <t>04 January 2024 onwardsChildminderRotherhamNo of Inspections</t>
  </si>
  <si>
    <t>04 January 2024 onwardsChildcare on non-domestic premisesCornwallInspection has actions</t>
  </si>
  <si>
    <t>04 January 2024 onwardsChildcare on non-domestic premisesHarrowNo of Inspections</t>
  </si>
  <si>
    <t>04 January 2024 onwardsChildcare on non-domestic premisesHampshireStaff:child ratios</t>
  </si>
  <si>
    <t>04 January 2024 onwardsChildminderEalingInspection has recommendations</t>
  </si>
  <si>
    <t>04 January 2024 onwardsChildcare on non-domestic premisesStockportInspection has recommendations</t>
  </si>
  <si>
    <t>04 January 2024 onwardsChildcare on non-domestic premisesEalingTraining and skills (Group provision only)</t>
  </si>
  <si>
    <t>All ProvidersChildcare on non-domestic premisesSheffieldNo of providers</t>
  </si>
  <si>
    <t>04 January 2024 onwardsChildcare on non-domestic premisesBirminghamSpecial educational needs</t>
  </si>
  <si>
    <t>All ProvidersChildminderBradfordNo of providers</t>
  </si>
  <si>
    <t>All ProvidersChildminderHertfordshireNo of providers</t>
  </si>
  <si>
    <t>04 January 2024 onwardsChildcare on non-domestic premisesKingston upon ThamesSupporting and understanding children's behaviour</t>
  </si>
  <si>
    <t>04 January 2024 onwardsChildcare on non-domestic premisesLeicesterInspection has recommendations</t>
  </si>
  <si>
    <t>All ProvidersChildminderHounslowNo of providers</t>
  </si>
  <si>
    <t>04 January 2024 onwardsChildminderWirralPaediatric first aid</t>
  </si>
  <si>
    <t>04 January 2024 onwardsChildcare on non-domestic premisesDerbyNo of Inspections</t>
  </si>
  <si>
    <t>04 January 2024 onwardsChildcare on non-domestic premisesDerbySupporting and understanding children's behaviour</t>
  </si>
  <si>
    <t>04 January 2024 onwardsChildminderDurhamAssessment</t>
  </si>
  <si>
    <t>All ProvidersChildminderPeterboroughNo of providers</t>
  </si>
  <si>
    <t>04 January 2024 onwardsChildminderSt HelensAssessment</t>
  </si>
  <si>
    <t>04 January 2024 onwardsChildcare on non-domestic premisesBuckinghamshireInspection has actions</t>
  </si>
  <si>
    <t>04 January 2024 onwardsChildcare on domestic premisesWarwickshireNo of Inspections</t>
  </si>
  <si>
    <t>04 January 2024 onwardsChildminderBromleyInspection has recommendations</t>
  </si>
  <si>
    <t>04 January 2024 onwardsChildcare on non-domestic premisesSwindonNo of Inspections</t>
  </si>
  <si>
    <t>04 January 2024 onwardsChildcare on non-domestic premisesHampshireSafeguarding policies and procedures</t>
  </si>
  <si>
    <t>04 January 2024 onwardsChildcare on non-domestic premisesGreenwichNo of Inspections</t>
  </si>
  <si>
    <t>04 January 2024 onwardsChildminderCroydonInspection has actions</t>
  </si>
  <si>
    <t>All ProvidersChildcare on non-domestic premisesStoke-on-TrentNo of providers</t>
  </si>
  <si>
    <t>04 January 2024 onwardsChildcare on non-domestic premisesDevonLearning and development/Educational programmes</t>
  </si>
  <si>
    <t>04 January 2024 onwardsChildcare on non-domestic premisesKentTraining and skills (Group provision only)</t>
  </si>
  <si>
    <t>04 January 2024 onwardsChildminderShropshireInspection has recommendations</t>
  </si>
  <si>
    <t>04 January 2024 onwardsChildcare on non-domestic premisesTower HamletsNo of Inspections</t>
  </si>
  <si>
    <t>04 January 2024 onwardsChildminderDerbyshireTraining, support and skills (CM only)</t>
  </si>
  <si>
    <t>All ProvidersChildcare on domestic premisesDerbyNo of providers</t>
  </si>
  <si>
    <t>04 January 2024 onwardsChildcare on non-domestic premisesIslingtonInspection has recommendations</t>
  </si>
  <si>
    <t>04 January 2024 onwardsChildcare on non-domestic premisesWindsor and MaidenheadNo of Inspections</t>
  </si>
  <si>
    <t>04 January 2024 onwardsChildminderCentral BedfordshireInspection has recommendations</t>
  </si>
  <si>
    <t>04 January 2024 onwardsChildcare on non-domestic premisesWiganInspection has recommendations</t>
  </si>
  <si>
    <t>04 January 2024 onwardsChildminderHounslowNo of Inspections</t>
  </si>
  <si>
    <t>04 January 2024 onwardsChildminderDorsetInspection has recommendations</t>
  </si>
  <si>
    <t>04 January 2024 onwardsChildminderBradfordSupporting and understanding children's behaviour</t>
  </si>
  <si>
    <t>All ProvidersChildcare on domestic premisesHammersmith and FulhamNo of providers</t>
  </si>
  <si>
    <t>04 January 2024 onwardsChildminderKentSafeguarding policies and procedures</t>
  </si>
  <si>
    <t>04 January 2024 onwardsChildminderWakefieldLearning and Development Considerations</t>
  </si>
  <si>
    <t>04 January 2024 onwardsChildminderBromleyNo of Inspections</t>
  </si>
  <si>
    <t>04 January 2024 onwardsChildcare on non-domestic premisesRichmond upon ThamesInspection has recommendations</t>
  </si>
  <si>
    <t>04 January 2024 onwardsChildminderPeterboroughInspection has recommendations</t>
  </si>
  <si>
    <t>04 January 2024 onwardsChildcare on non-domestic premisesBedfordNo of Inspections</t>
  </si>
  <si>
    <t>All ProvidersChildcare on non-domestic premisesTelford and WrekinNo of providers</t>
  </si>
  <si>
    <t>04 January 2024 onwardsChildcare on domestic premisesWarwickshireInspection has recommendations</t>
  </si>
  <si>
    <t>All ProvidersChildcare on domestic premisesBrighton and HoveNo of providers</t>
  </si>
  <si>
    <t>04 January 2024 onwardsChildminderLewishamRisk assessment</t>
  </si>
  <si>
    <t>04 January 2024 onwardsChildminderDarlingtonInspection has recommendations</t>
  </si>
  <si>
    <t>04 January 2024 onwardsChildcare on non-domestic premisesHaveringSupporting and understanding children's behaviour</t>
  </si>
  <si>
    <t>04 January 2024 onwardsChildcare on non-domestic premisesIslingtonNo of Inspections</t>
  </si>
  <si>
    <t>04 January 2024 onwardsChildminderShropshireNo of Inspections</t>
  </si>
  <si>
    <t>All ProvidersChildminderSomersetNo of providers</t>
  </si>
  <si>
    <t>04 January 2024 onwardsChildcare on non-domestic premisesBournemouth, Christchurch &amp; PooleNo of Inspections</t>
  </si>
  <si>
    <t>04 January 2024 onwardsChildcare on non-domestic premisesStaffordshireInspection has recommendations</t>
  </si>
  <si>
    <t>04 January 2024 onwardsChildcare on non-domestic premisesHackneySupervision of staff (Group provision only)</t>
  </si>
  <si>
    <t>04 January 2024 onwardsChildcare on non-domestic premisesPortsmouthInspection has recommendations</t>
  </si>
  <si>
    <t>04 January 2024 onwardsChildcare on non-domestic premisesDerbyInspection has recommendations</t>
  </si>
  <si>
    <t>All ProvidersChildcare on non-domestic premisesGloucestershireNo of providers</t>
  </si>
  <si>
    <t>All ProvidersChildcare on non-domestic premisesHaltonNo of providers</t>
  </si>
  <si>
    <t>04 January 2024 onwardsChildminderCambridgeshirePaediatric first aid</t>
  </si>
  <si>
    <t>04 January 2024 onwardsChildcare on non-domestic premisesNottinghamshireInspection has actions</t>
  </si>
  <si>
    <t>All ProvidersChildcare on non-domestic premisesWaltham ForestNo of providers</t>
  </si>
  <si>
    <t>04 January 2024 onwardsChildminderCentral BedfordshireNo of Inspections</t>
  </si>
  <si>
    <t>04 January 2024 onwardsChildcare on non-domestic premisesHertfordshireChanges that must be notified</t>
  </si>
  <si>
    <t>04 January 2024 onwardsChildcare on non-domestic premisesRochdaleInspection has recommendations</t>
  </si>
  <si>
    <t>All ProvidersChildcare on non-domestic premisesSunderlandNo of providers</t>
  </si>
  <si>
    <t>04 January 2024 onwardsChildminderIsle of WightInspection has recommendations</t>
  </si>
  <si>
    <t>All ProvidersChildminderBarnetNo of providers</t>
  </si>
  <si>
    <t>All ProvidersAll provisionNot RecordedNo of providers</t>
  </si>
  <si>
    <t>04 January 2024 onwardsAll provisionMedwayInspection has recommendations</t>
  </si>
  <si>
    <t>04 January 2024 onwardsAll provisionWiltshireInspection has actions</t>
  </si>
  <si>
    <t>04 January 2024 onwardsAll provisionDerbyshireLearning and Development Considerations</t>
  </si>
  <si>
    <t>All ProvidersAll provisionDurhamNo of providers</t>
  </si>
  <si>
    <t>04 January 2024 onwardsChildcare on non-domestic premisesEssexTraining and skills (Group provision only)</t>
  </si>
  <si>
    <t>04 January 2024 onwardsAll provisionEssexSpecial educational needs</t>
  </si>
  <si>
    <t>04 January 2024 onwardsAll provisionNorfolkAssessment</t>
  </si>
  <si>
    <t>04 January 2024 onwardsAll provisionLewishamToilets and intimate hygiene</t>
  </si>
  <si>
    <t>04 January 2024 onwardsAll provisionNorth YorkshireSafeguarding policies and procedures</t>
  </si>
  <si>
    <t>04 January 2024 onwardsAll provisionHaveringToilets and intimate hygiene</t>
  </si>
  <si>
    <t>04 January 2024 onwardsAll provisionHackneySuitable people</t>
  </si>
  <si>
    <t>04 January 2024 onwardsAll provisionCoventryInspection has actions</t>
  </si>
  <si>
    <t>04 January 2024 onwardsAll provisionNorth East LincolnshireNo of Inspections</t>
  </si>
  <si>
    <t>04 January 2024 onwardsAll provisionDudleyAssessment</t>
  </si>
  <si>
    <t>04 January 2024 onwardsAll provisionSalfordInspection has recommendations</t>
  </si>
  <si>
    <t>04 January 2024 onwardsAll provisionNorth NorthamptonshireLearning and Development Considerations</t>
  </si>
  <si>
    <t>04 January 2024 onwardsAll provisionWestminsterInspection has actions</t>
  </si>
  <si>
    <t>04 January 2024 onwardsAll provisionBarnsleyInspection has recommendations</t>
  </si>
  <si>
    <t>04 January 2024 onwardsAll provisionNorth TynesideSafeguarding policies and procedures</t>
  </si>
  <si>
    <t>04 January 2024 onwardsAll provisionKingston upon HullNo of Inspections</t>
  </si>
  <si>
    <t>04 January 2024 onwardsAll provisionCambridgeshirePaediatric first aid</t>
  </si>
  <si>
    <t>All ProvidersAll provisionSunderlandNo of providers</t>
  </si>
  <si>
    <t>04 January 2024 onwardsAll provisionWorcestershireInspection has recommendations</t>
  </si>
  <si>
    <t>04 January 2024 onwardsAll provisionDudleyInspection has recommendations</t>
  </si>
  <si>
    <t>All ProvidersAll provisionIsles of ScillyNo of providers</t>
  </si>
  <si>
    <t>04 January 2024 onwardsAll provisionHertfordshireChanges that must be notified</t>
  </si>
  <si>
    <t>04 January 2024 onwardsAll provisionNottinghamshireLearning and development/Educational programmes</t>
  </si>
  <si>
    <t>04 January 2024 onwardsAll provisionNewhamSupervision of staff (Group provision only)</t>
  </si>
  <si>
    <t>04 January 2024 onwardsAll provisionPlymouthInspection has actions</t>
  </si>
  <si>
    <t>04 January 2024 onwardsAll provisionLambethKey person</t>
  </si>
  <si>
    <t>All ProvidersAll provisionKirkleesNo of providers</t>
  </si>
  <si>
    <t>04 January 2024 onwardsAll provisionLewishamSafeguarding training</t>
  </si>
  <si>
    <t>04 January 2024 onwardsAll provisionOxfordshireSupervision of staff (Group provision only)</t>
  </si>
  <si>
    <t>04 January 2024 onwardsAll provisionSouthwarkLearning and development/Educational programmes</t>
  </si>
  <si>
    <t>04 January 2024 onwardsAll provisionCroydonSupporting and understanding children's behaviour</t>
  </si>
  <si>
    <t>04 January 2024 onwardsAll provisionRotherhamInspection has recommendations</t>
  </si>
  <si>
    <t>04 January 2024 onwardsAll provisionSheffieldKey person</t>
  </si>
  <si>
    <t>04 January 2024 onwardsAll provisionAll EnglandAccident or injury</t>
  </si>
  <si>
    <t>04 January 2024 onwardsAll provisionAll EnglandInformation about the child</t>
  </si>
  <si>
    <t>04 January 2024 onwardsAll provisionAll EnglandInformation about the provider (Group provision only)</t>
  </si>
  <si>
    <t>04 January 2024 onwardsAll provisionAll EnglandInsurance</t>
  </si>
  <si>
    <t>04 January 2024 onwardsAll provisionAll EnglandMedicines</t>
  </si>
  <si>
    <t>04 January 2024 onwardsAll provisionAll EnglandOutdoor access</t>
  </si>
  <si>
    <t>04 January 2024 onwardsAll provisionAll EnglandToilets and intimate hygiene</t>
  </si>
  <si>
    <t>04 January 2024 onwardsAll provisionBuckinghamshireKey person</t>
  </si>
  <si>
    <t>04 January 2024 onwardsAll provisionWindsor and MaidenheadInspection has recommendations</t>
  </si>
  <si>
    <t>04 January 2024 onwardsAll provisionHammersmith and FulhamNo of Inspections</t>
  </si>
  <si>
    <t>04 January 2024 onwardsAll provisionReadingNo of Inspections</t>
  </si>
  <si>
    <t>04 January 2024 onwardsAll provisionBoltonNo of Inspections</t>
  </si>
  <si>
    <t>04 January 2024 onwardsAll provisionMedwaySupporting and understanding children's behaviour</t>
  </si>
  <si>
    <t>All ProvidersAll provisionReadingNo of providers</t>
  </si>
  <si>
    <t>04 January 2024 onwardsAll provisionGreenwichLearning and Development Considerations</t>
  </si>
  <si>
    <t>All ProvidersAll provisionLeedsNo of providers</t>
  </si>
  <si>
    <t>04 January 2024 onwardsAll provisionLeicestershireKey person</t>
  </si>
  <si>
    <t>04 January 2024 onwardsAll provisionEssexStaff:child ratios</t>
  </si>
  <si>
    <t>04 January 2024 onwardsAll provisionLewishamRisk assessment</t>
  </si>
  <si>
    <t>04 January 2024 onwardsAll provisionSt HelensInspection has actions</t>
  </si>
  <si>
    <t>04 January 2024 onwardsAll provisionLeicesterNo of Inspections</t>
  </si>
  <si>
    <t>04 January 2024 onwardsAll provisionWakefieldInspection has recommendations</t>
  </si>
  <si>
    <t>04 January 2024 onwardsAll provisionHertfordshireNo of Inspections</t>
  </si>
  <si>
    <t>04 January 2024 onwardsAll provisionSurreyInspection has recommendations</t>
  </si>
  <si>
    <t>04 January 2024 onwardsAll provisionBlackburn with DarwenNo of Inspections</t>
  </si>
  <si>
    <t>04 January 2024 onwardsAll provisionKentRisk assessment</t>
  </si>
  <si>
    <t>04 January 2024 onwardsAll provisionHaveringTraining, support and skills (CM only)</t>
  </si>
  <si>
    <t>All ProvidersAll provisionDorsetNo of providers</t>
  </si>
  <si>
    <t>04 January 2024 onwardsAll provisionDevonInspection has actions</t>
  </si>
  <si>
    <t>All ProvidersAll provisionWiltshireNo of providers</t>
  </si>
  <si>
    <t>04 January 2024 onwardsAll provisionLewishamInformation and record keeping</t>
  </si>
  <si>
    <t>04 January 2024 onwardsAll provisionSuffolkSpecial educational needs</t>
  </si>
  <si>
    <t>04 January 2024 onwardsAll provisionWalsallNo of Inspections</t>
  </si>
  <si>
    <t>04 January 2024 onwardsAll provisionSeftonSpecial educational needs</t>
  </si>
  <si>
    <t>04 January 2024 onwardsAll provisionWirralLearning and development/Educational programmes</t>
  </si>
  <si>
    <t>04 January 2024 onwardsAll provisionBristolInspection has recommendations</t>
  </si>
  <si>
    <t>All ProvidersAll provisionSandwellNo of providers</t>
  </si>
  <si>
    <t>04 January 2024 onwardsAll provisionKentLearning and Development Considerations</t>
  </si>
  <si>
    <t>04 January 2024 onwardsAll provisionGreenwichInspection has recommendations</t>
  </si>
  <si>
    <t>04 January 2024 onwardsAll provisionHackneySupervision of staff (Group provision only)</t>
  </si>
  <si>
    <t>04 January 2024 onwardsAll provisionAll EnglandAssessment</t>
  </si>
  <si>
    <t>04 January 2024 onwardsAll provisionAll EnglandIndoor space requirements</t>
  </si>
  <si>
    <t>04 January 2024 onwardsAll provisionAll EnglandInformation and record keeping</t>
  </si>
  <si>
    <t>04 January 2024 onwardsAll provisionAll EnglandInformation for parents and carers</t>
  </si>
  <si>
    <t>All ProvidersAll provisionAll EnglandNo of providers</t>
  </si>
  <si>
    <t>04 January 2024 onwardsAll provisionAll EnglandPaediatric first aid</t>
  </si>
  <si>
    <t>04 January 2024 onwardsAll provisionAll EnglandQualifications, training, support and skills (Group provision only)</t>
  </si>
  <si>
    <t>04 January 2024 onwardsAll provisionAll EnglandSafeguarding training</t>
  </si>
  <si>
    <t>04 January 2024 onwardsAll provisionAll EnglandSpecial educational needs</t>
  </si>
  <si>
    <t>04 January 2024 onwardsAll provisionNottinghamshireSupporting and understanding children's behaviour</t>
  </si>
  <si>
    <t>04 January 2024 onwardsAll provisionRedbridgeLearning and development/Educational programmes</t>
  </si>
  <si>
    <t>04 January 2024 onwardsAll provisionPortsmouthNo of Inspections</t>
  </si>
  <si>
    <t>04 January 2024 onwardsAll provisionNewhamInspection has actions</t>
  </si>
  <si>
    <t>04 January 2024 onwardsAll provisionWest BerkshireNo of Inspections</t>
  </si>
  <si>
    <t>04 January 2024 onwardsAll provisionLincolnshireInspection has recommendations</t>
  </si>
  <si>
    <t>04 January 2024 onwardsAll provisionSloughNo of Inspections</t>
  </si>
  <si>
    <t>04 January 2024 onwardsAll provisionBirminghamSpecial educational needs</t>
  </si>
  <si>
    <t>04 January 2024 onwardsAll provisionNorth TynesideInspection has recommendations</t>
  </si>
  <si>
    <t>All ProvidersAll provisionCumberlandNo of providers</t>
  </si>
  <si>
    <t>All ProvidersAll provisionGreenwichNo of providers</t>
  </si>
  <si>
    <t>04 January 2024 onwardsAll provisionLeicesterLearning and Development Considerations</t>
  </si>
  <si>
    <t>04 January 2024 onwardsAll provisionSouth TynesideNo of Inspections</t>
  </si>
  <si>
    <t>04 January 2024 onwardsAll provisionDevonTraining and skills (Group provision only)</t>
  </si>
  <si>
    <t>04 January 2024 onwardsAll provisionWiltshireInspection has recommendations</t>
  </si>
  <si>
    <t>04 January 2024 onwardsAll provisionPlymouthLearning and Development Considerations</t>
  </si>
  <si>
    <t>04 January 2024 onwardsAll provisionNorfolkTraining, support and skills (CM only)</t>
  </si>
  <si>
    <t>04 January 2024 onwardsAll provisionRedbridgeNo of Inspections</t>
  </si>
  <si>
    <t>04 January 2024 onwardsAll provisionBirminghamChanges that must be notified</t>
  </si>
  <si>
    <t>04 January 2024 onwardsAll provisionTelford and WrekinInspection has recommendations</t>
  </si>
  <si>
    <t>04 January 2024 onwardsAll provisionBoltonInspection has recommendations</t>
  </si>
  <si>
    <t>All ProvidersAll provisionKnowsleyNo of providers</t>
  </si>
  <si>
    <t>04 January 2024 onwardsAll provisionKentTraining, support and skills (CM only)</t>
  </si>
  <si>
    <t>All ProvidersAll provisionHounslowNo of providers</t>
  </si>
  <si>
    <t>04 January 2024 onwardsAll provisionWest NorthamptonshireTraining, support and skills (CM only)</t>
  </si>
  <si>
    <t>04 January 2024 onwardsAll provisionNottinghamshireQualifications, training, support and skills (Group provision only)</t>
  </si>
  <si>
    <t>04 January 2024 onwardsAll provisionAll EnglandConcerns about children's safety and welfare</t>
  </si>
  <si>
    <t>04 January 2024 onwardsAll provisionAll EnglandInspection has actions</t>
  </si>
  <si>
    <t>04 January 2024 onwardsAll provisionAll EnglandInspection has recommendations</t>
  </si>
  <si>
    <t>04 January 2024 onwardsAll provisionAll EnglandOrganising premises for confidentiality and safeguarding</t>
  </si>
  <si>
    <t>04 January 2024 onwardsAll provisionAll EnglandStaff:child ratios</t>
  </si>
  <si>
    <t>04 January 2024 onwardsAll provisionBlackpoolInspection has actions</t>
  </si>
  <si>
    <t>04 January 2024 onwardsAll provisionThurrockNo of Inspections</t>
  </si>
  <si>
    <t>04 January 2024 onwardsAll provisionBarnsleyInspection has actions</t>
  </si>
  <si>
    <t>04 January 2024 onwardsAll provisionBromleyInspection has actions</t>
  </si>
  <si>
    <t>04 January 2024 onwardsAll provisionEast Riding of YorkshireLearning and Development Considerations</t>
  </si>
  <si>
    <t>04 January 2024 onwardsAll provisionWarringtonLearning and development/Educational programmes</t>
  </si>
  <si>
    <t>04 January 2024 onwardsAll provisionSurreyTraining, support and skills (CM only)</t>
  </si>
  <si>
    <t>04 January 2024 onwardsAll provisionEssexNo of Inspections</t>
  </si>
  <si>
    <t>04 January 2024 onwardsAll provisionHillingdonInspection has recommendations</t>
  </si>
  <si>
    <t>04 January 2024 onwardsAll provisionBarnetInspection has recommendations</t>
  </si>
  <si>
    <t>04 January 2024 onwardsAll provisionCheshire EastNo of Inspections</t>
  </si>
  <si>
    <t>All ProvidersAll provisionDoncasterNo of providers</t>
  </si>
  <si>
    <t>04 January 2024 onwardsAll provisionSandwellLearning and development/Educational programmes</t>
  </si>
  <si>
    <t>04 January 2024 onwardsAll provisionHackneyInspection has actions</t>
  </si>
  <si>
    <t>04 January 2024 onwardsAll provisionNorth NorthamptonshireNo of Inspections</t>
  </si>
  <si>
    <t>04 January 2024 onwardsAll provisionEalingLearning and development/Educational programmes</t>
  </si>
  <si>
    <t>04 January 2024 onwardsAll provisionLutonInspection has recommendations</t>
  </si>
  <si>
    <t>04 January 2024 onwardsAll provisionSouthamptonInspection has recommendations</t>
  </si>
  <si>
    <t>04 January 2024 onwardsAll provisionBedfordInspection has actions</t>
  </si>
  <si>
    <t>All ProvidersAll provisionStoke-on-TrentNo of providers</t>
  </si>
  <si>
    <t>04 January 2024 onwardsAll provisionHerefordshireNo of Inspections</t>
  </si>
  <si>
    <t>04 January 2024 onwardsAll provisionHackneyInspection has recommendations</t>
  </si>
  <si>
    <t>04 January 2024 onwardsAll provisionWest SussexSafeguarding policies and procedures</t>
  </si>
  <si>
    <t>04 January 2024 onwardsAll provisionDudleyInspection has actions</t>
  </si>
  <si>
    <t>04 January 2024 onwardsAll provisionTelford and WrekinLearning and development/Educational programmes</t>
  </si>
  <si>
    <t>04 January 2024 onwardsAll provisionAll EnglandChanges that must be notified</t>
  </si>
  <si>
    <t>04 January 2024 onwardsAll provisionAll EnglandInformation about the childminder (CM only)</t>
  </si>
  <si>
    <t>04 January 2024 onwardsAll provisionAll EnglandLearning and Development Considerations</t>
  </si>
  <si>
    <t>04 January 2024 onwardsAll provisionAll EnglandTraining and supervision of assistants' skills (CM only)</t>
  </si>
  <si>
    <t>All ProvidersAll provisionCamdenNo of providers</t>
  </si>
  <si>
    <t>04 January 2024 onwardsAll provisionTelford and WrekinInspection has actions</t>
  </si>
  <si>
    <t>04 January 2024 onwardsAll provisionNottinghamInspection has actions</t>
  </si>
  <si>
    <t>All ProvidersAll provisionOldhamNo of providers</t>
  </si>
  <si>
    <t>04 January 2024 onwardsAll provisionBrighton and HoveInspection has actions</t>
  </si>
  <si>
    <t>04 January 2024 onwardsAll provisionLancashireInspection has recommendations</t>
  </si>
  <si>
    <t>04 January 2024 onwardsAll provisionCambridgeshireQualifications, training, support and skills (Group provision only)</t>
  </si>
  <si>
    <t>04 January 2024 onwardsAll provisionWakefieldAssessment</t>
  </si>
  <si>
    <t>04 January 2024 onwardsAll provisionWest SussexInspection has recommendations</t>
  </si>
  <si>
    <t>04 January 2024 onwardsAll provisionWarringtonInspection has actions</t>
  </si>
  <si>
    <t>04 January 2024 onwardsAll provisionWolverhamptonSafeguarding training</t>
  </si>
  <si>
    <t>04 January 2024 onwardsChildcare on non-domestic premisesHaveringNo of Inspections</t>
  </si>
  <si>
    <t>All ProvidersChildminderWest NorthamptonshireNo of providers</t>
  </si>
  <si>
    <t>04 January 2024 onwardsChildcare on non-domestic premisesHampshireSpecial educational needs</t>
  </si>
  <si>
    <t>04 January 2024 onwardsChildcare on non-domestic premisesBexleyTraining and skills (Group provision only)</t>
  </si>
  <si>
    <t>04 January 2024 onwardsChildminderNottinghamshireNo of Inspections</t>
  </si>
  <si>
    <t>04 January 2024 onwardsChildcare on non-domestic premisesBexleySupporting and understanding children's behaviour</t>
  </si>
  <si>
    <t>04 January 2024 onwardsChildcare on non-domestic premisesNorth YorkshireInspection has recommendations</t>
  </si>
  <si>
    <t>All ProvidersChildcare on non-domestic premisesKirkleesNo of providers</t>
  </si>
  <si>
    <t>All ProvidersChildminderPlymouthNo of providers</t>
  </si>
  <si>
    <t>04 January 2024 onwardsChildcare on non-domestic premisesBrighton and HoveInspection has actions</t>
  </si>
  <si>
    <t>04 January 2024 onwardsChildminderEast SussexPaediatric first aid</t>
  </si>
  <si>
    <t>04 January 2024 onwardsChildminderBarnsleyInspection has recommendations</t>
  </si>
  <si>
    <t>All ProvidersChildminderLewishamNo of providers</t>
  </si>
  <si>
    <t>04 January 2024 onwardsChildminderWest NorthamptonshireTraining, support and skills (CM only)</t>
  </si>
  <si>
    <t>04 January 2024 onwardsChildcare on non-domestic premisesSeftonInspection has recommendations</t>
  </si>
  <si>
    <t>All ProvidersChildcare on domestic premisesSouthwarkNo of providers</t>
  </si>
  <si>
    <t>04 January 2024 onwardsChildcare on domestic premisesLeedsNo of Inspections</t>
  </si>
  <si>
    <t>04 January 2024 onwardsChildcare on non-domestic premisesWestmorland and FurnessInspection has recommendations</t>
  </si>
  <si>
    <t>04 January 2024 onwardsChildminderBarnetInspection has actions</t>
  </si>
  <si>
    <t>04 January 2024 onwardsChildcare on non-domestic premisesLeicestershireInspection has actions</t>
  </si>
  <si>
    <t>04 January 2024 onwardsAll provisionEssexLearning and Development Considerations</t>
  </si>
  <si>
    <t>04 January 2024 onwardsAll provisionNorth SomersetNo of Inspections</t>
  </si>
  <si>
    <t>All ProvidersAll provisionBristolNo of providers</t>
  </si>
  <si>
    <t>04 January 2024 onwardsChildcare on domestic premisesAll EnglandInspection has actions</t>
  </si>
  <si>
    <t>04 January 2024 onwardsChildcare on non-domestic premisesAll EnglandMedicines</t>
  </si>
  <si>
    <t>04 January 2024 onwardsChildcare on non-domestic premisesAll EnglandSafeguarding training</t>
  </si>
  <si>
    <t>04 January 2024 onwardsChildcare on non-domestic premisesAll EnglandStaff:child ratios</t>
  </si>
  <si>
    <t>04 January 2024 onwardsChildcare on non-domestic premisesAll EnglandSupervision of staff (Group provision only)</t>
  </si>
  <si>
    <t>04 January 2024 onwardsChildcare on non-domestic premisesAll EnglandSupporting and understanding children's behaviour</t>
  </si>
  <si>
    <t>04 January 2024 onwardsChildminderAll EnglandFood and drink facilities</t>
  </si>
  <si>
    <t>04 January 2024 onwardsChildminderAll EnglandInformation and record keeping</t>
  </si>
  <si>
    <t>04 January 2024 onwardsChildminderAll EnglandLearning and development/Educational programmes</t>
  </si>
  <si>
    <t>04 January 2024 onwardsChildminderAll EnglandSafeguarding policies and procedures</t>
  </si>
  <si>
    <t>04 January 2024 onwardsChildminderAll EnglandTraining and supervision of assistants' skills (CM only)</t>
  </si>
  <si>
    <t>All ProvidersChildcare on non-domestic premisesAll EnglandNo of providers</t>
  </si>
  <si>
    <t>04 January 2024 onwardsChildcare on non-domestic premisesSuffolkSupporting and understanding children's behaviour</t>
  </si>
  <si>
    <t>04 January 2024 onwardsChildcare on non-domestic premisesEast Riding of YorkshireInspection has recommendations</t>
  </si>
  <si>
    <t>04 January 2024 onwardsChildminderLancashireSupporting and understanding children's behaviour</t>
  </si>
  <si>
    <t>All ProvidersChildcare on non-domestic premisesKnowsleyNo of providers</t>
  </si>
  <si>
    <t>04 January 2024 onwardsChildcare on non-domestic premisesNorth TynesideTraining and skills (Group provision only)</t>
  </si>
  <si>
    <t>04 January 2024 onwardsChildminderWarwickshireInspection has recommendations</t>
  </si>
  <si>
    <t>All ProvidersChildminderSouth TynesideNo of providers</t>
  </si>
  <si>
    <t>04 January 2024 onwardsChildminderWestminsterInspection has recommendations</t>
  </si>
  <si>
    <t>All ProvidersChildcare on non-domestic premisesSt HelensNo of providers</t>
  </si>
  <si>
    <t>04 January 2024 onwardsChildcare on non-domestic premisesTamesideInspection has recommendations</t>
  </si>
  <si>
    <t>04 January 2024 onwardsChildcare on non-domestic premisesDurhamNo of Inspections</t>
  </si>
  <si>
    <t>All ProvidersChildcare on domestic premisesKensington and ChelseaNo of providers</t>
  </si>
  <si>
    <t>04 January 2024 onwardsChildminderLewishamInspection has recommendations</t>
  </si>
  <si>
    <t>04 January 2024 onwardsChildminderSuffolkNo of Inspections</t>
  </si>
  <si>
    <t>04 January 2024 onwardsChildcare on non-domestic premisesRichmond upon ThamesFood and drink</t>
  </si>
  <si>
    <t>04 January 2024 onwardsChildcare on non-domestic premisesWiltshireTraining and skills (Group provision only)</t>
  </si>
  <si>
    <t>04 January 2024 onwardsChildcare on non-domestic premisesNottinghamshireStaff:child ratios</t>
  </si>
  <si>
    <t>All ProvidersChildcare on domestic premisesBuryNo of providers</t>
  </si>
  <si>
    <t>04 January 2024 onwardsChildcare on non-domestic premisesBarnsleyTraining and skills (Group provision only)</t>
  </si>
  <si>
    <t>04 January 2024 onwardsChildcare on non-domestic premisesCambridgeshireInspection has recommendations</t>
  </si>
  <si>
    <t>04 January 2024 onwardsChildcare on non-domestic premisesLeicestershireLearning and development/Educational programmes</t>
  </si>
  <si>
    <t>All ProvidersChildminderHampshireNo of providers</t>
  </si>
  <si>
    <t>All ProvidersChildminderCoventryNo of providers</t>
  </si>
  <si>
    <t>04 January 2024 onwardsChildcare on domestic premisesAll EnglandInspection has recommendations</t>
  </si>
  <si>
    <t>04 January 2024 onwardsChildcare on domestic premisesAll EnglandLearning and development/Educational programmes</t>
  </si>
  <si>
    <t>04 January 2024 onwardsChildcare on domestic premisesAll EnglandQualifications, training, support and skills (Group provision only)</t>
  </si>
  <si>
    <t>04 January 2024 onwardsChildcare on non-domestic premisesAll EnglandChanges that must be notified</t>
  </si>
  <si>
    <t>04 January 2024 onwardsChildcare on non-domestic premisesAll EnglandOutdoor access</t>
  </si>
  <si>
    <t>04 January 2024 onwardsChildcare on non-domestic premisesAll EnglandSafety on outings</t>
  </si>
  <si>
    <t>04 January 2024 onwardsChildcare on non-domestic premisesAll EnglandSpecial educational needs</t>
  </si>
  <si>
    <t>04 January 2024 onwardsChildcare on non-domestic premisesAll EnglandTraining, support and skills (CM only)</t>
  </si>
  <si>
    <t>04 January 2024 onwardsChildminderAll EnglandInsurance</t>
  </si>
  <si>
    <t>04 January 2024 onwardsChildminderAll EnglandNo of Inspections</t>
  </si>
  <si>
    <t>04 January 2024 onwardsChildminderAll EnglandRisk assessment</t>
  </si>
  <si>
    <t>04 January 2024 onwardsChildminderAll EnglandSleeping arrangements</t>
  </si>
  <si>
    <t>All ProvidersChildminderAll EnglandNo of providers</t>
  </si>
  <si>
    <t>All ProvidersChildminderBexleyNo of providers</t>
  </si>
  <si>
    <t>All ProvidersChildcare on non-domestic premisesNorthumberlandNo of providers</t>
  </si>
  <si>
    <t>04 January 2024 onwardsChildminderCheshire EastNo of Inspections</t>
  </si>
  <si>
    <t>All ProvidersChildcare on non-domestic premisesTamesideNo of providers</t>
  </si>
  <si>
    <t>04 January 2024 onwardsChildcare on non-domestic premisesWaltham ForestInspection has recommendations</t>
  </si>
  <si>
    <t>All ProvidersChildminderCheshire EastNo of providers</t>
  </si>
  <si>
    <t>04 January 2024 onwardsChildminderRedcar and ClevelandNo of Inspections</t>
  </si>
  <si>
    <t>04 January 2024 onwardsChildminderIsle of WightNo of Inspections</t>
  </si>
  <si>
    <t>04 January 2024 onwardsChildminderWest SussexInspection has recommendations</t>
  </si>
  <si>
    <t>04 January 2024 onwardsChildminderWest BerkshireNo of Inspections</t>
  </si>
  <si>
    <t>04 January 2024 onwardsChildcare on non-domestic premisesWarwickshireTraining and skills (Group provision only)</t>
  </si>
  <si>
    <t>04 January 2024 onwardsChildcare on non-domestic premisesGloucestershireLearning and development/Educational programmes</t>
  </si>
  <si>
    <t>04 January 2024 onwardsChildcare on non-domestic premisesBirminghamQualifications, training, support and skills (Group provision only)</t>
  </si>
  <si>
    <t>All ProvidersChildminderCornwallNo of providers</t>
  </si>
  <si>
    <t>04 January 2024 onwardsChildminderThurrockLearning and development/Educational programmes</t>
  </si>
  <si>
    <t>04 January 2024 onwardsChildminderHertfordshireLearning and development/Educational programmes</t>
  </si>
  <si>
    <t>04 January 2024 onwardsChildminderSandwellLearning and development/Educational programmes</t>
  </si>
  <si>
    <t>All ProvidersChildcare on domestic premisesNewhamNo of providers</t>
  </si>
  <si>
    <t>04 January 2024 onwardsChildcare on non-domestic premisesBirminghamFood and drink</t>
  </si>
  <si>
    <t>All ProvidersChildminderWandsworthNo of providers</t>
  </si>
  <si>
    <t>All ProvidersChildminderEssexNo of providers</t>
  </si>
  <si>
    <t>04 January 2024 onwardsChildcare on non-domestic premisesSandwellLearning and Development Considerations</t>
  </si>
  <si>
    <t>04 January 2024 onwardsAll provisionSunderlandInspection has recommendations</t>
  </si>
  <si>
    <t>04 January 2024 onwardsAll provisionBromleyRisk assessment</t>
  </si>
  <si>
    <t>All ProvidersAll provisionNorth NorthamptonshireNo of providers</t>
  </si>
  <si>
    <t>04 January 2024 onwardsAll provisionLambethInspection has actions</t>
  </si>
  <si>
    <t>04 January 2024 onwardsAll provisionHertfordshireStaff:child ratios</t>
  </si>
  <si>
    <t>All ProvidersAll provisionCalderdaleNo of providers</t>
  </si>
  <si>
    <t>04 January 2024 onwardsAll provisionTamesideNo of Inspections</t>
  </si>
  <si>
    <t>04 January 2024 onwardsAll provisionLeicesterInspection has actions</t>
  </si>
  <si>
    <t>All ProvidersAll provisionCoventryNo of providers</t>
  </si>
  <si>
    <t>04 January 2024 onwardsAll provisionLancashireStaff:child ratios</t>
  </si>
  <si>
    <t>04 January 2024 onwardsAll provisionEalingTraining and skills (Group provision only)</t>
  </si>
  <si>
    <t>All ProvidersAll provisionSt HelensNo of providers</t>
  </si>
  <si>
    <t>04 January 2024 onwardsAll provisionWestminsterMedicines</t>
  </si>
  <si>
    <t>04 January 2024 onwardsAll provisionWolverhamptonInspection has recommendations</t>
  </si>
  <si>
    <t>04 January 2024 onwardsAll provisionKirkleesMedicines</t>
  </si>
  <si>
    <t>04 January 2024 onwardsAll provisionMilton KeynesInspection has actions</t>
  </si>
  <si>
    <t>04 January 2024 onwardsAll provisionEast SussexPaediatric first aid</t>
  </si>
  <si>
    <t>04 January 2024 onwardsAll provisionOxfordshireInspection has actions</t>
  </si>
  <si>
    <t>04 January 2024 onwardsAll provisionMedwayStaff:child ratios</t>
  </si>
  <si>
    <t>All ProvidersAll provisionSouth GloucestershireNo of providers</t>
  </si>
  <si>
    <t>04 January 2024 onwardsAll provisionCambridgeshireLearning and development/Educational programmes</t>
  </si>
  <si>
    <t>04 January 2024 onwardsAll provisionLincolnshireStaff:child ratios</t>
  </si>
  <si>
    <t>04 January 2024 onwardsAll provisionHertfordshireInspection has actions</t>
  </si>
  <si>
    <t>All ProvidersAll provisionRichmond upon ThamesNo of providers</t>
  </si>
  <si>
    <t>04 January 2024 onwardsAll provisionHarrowLearning and development/Educational programmes</t>
  </si>
  <si>
    <t>04 January 2024 onwardsAll provisionYorkNo of Inspections</t>
  </si>
  <si>
    <t>04 January 2024 onwardsAll provisionLewishamLearning and development/Educational programmes</t>
  </si>
  <si>
    <t>All ProvidersAll provisionSalfordNo of providers</t>
  </si>
  <si>
    <t>04 January 2024 onwardsAll provisionHampshireSafeguarding policies and procedures</t>
  </si>
  <si>
    <t>All ProvidersAll provisionYorkNo of providers</t>
  </si>
  <si>
    <t>04 January 2024 onwardsAll provisionSt HelensNo of Inspections</t>
  </si>
  <si>
    <t>All ProvidersAll provisionHarrowNo of providers</t>
  </si>
  <si>
    <t>04 January 2024 onwardsAll provisionCroydonInspection has actions</t>
  </si>
  <si>
    <t>04 January 2024 onwardsAll provisionCalderdaleInspection has recommendations</t>
  </si>
  <si>
    <t>All ProvidersAll provisionBarnetNo of providers</t>
  </si>
  <si>
    <t>04 January 2024 onwardsAll provisionPlymouthInspection has recommendations</t>
  </si>
  <si>
    <t>04 January 2024 onwardsAll provisionLeicesterInspection has recommendations</t>
  </si>
  <si>
    <t>04 January 2024 onwardsAll provisionDevonLearning and development/Educational programmes</t>
  </si>
  <si>
    <t>04 January 2024 onwardsAll provisionWandsworthInspection has recommendations</t>
  </si>
  <si>
    <t>All ProvidersAll provisionBracknell ForestNo of providers</t>
  </si>
  <si>
    <t>04 January 2024 onwardsAll provisionWolverhamptonLearning and Development Considerations</t>
  </si>
  <si>
    <t>04 January 2024 onwardsAll provisionBirminghamLearning and development/Educational programmes</t>
  </si>
  <si>
    <t>04 January 2024 onwardsAll provisionGreenwichStaff:child ratios</t>
  </si>
  <si>
    <t>04 January 2024 onwardsAll provisionSolihullInformation for parents and carers</t>
  </si>
  <si>
    <t>04 January 2024 onwardsAll provisionWarwickshireLearning and development/Educational programmes</t>
  </si>
  <si>
    <t>04 January 2024 onwardsChildcare on non-domestic premisesWest SussexSafeguarding training</t>
  </si>
  <si>
    <t>04 January 2024 onwardsChildcare on non-domestic premisesStoke-on-TrentInspection has actions</t>
  </si>
  <si>
    <t>04 January 2024 onwardsChildcare on non-domestic premisesWest BerkshireNo of Inspections</t>
  </si>
  <si>
    <t>04 January 2024 onwardsChildminderKirkleesSuitable people</t>
  </si>
  <si>
    <t>04 January 2024 onwardsChildminderOldhamInspection has recommendations</t>
  </si>
  <si>
    <t>04 January 2024 onwardsChildminderBournemouth, Christchurch &amp; PooleNo of Inspections</t>
  </si>
  <si>
    <t>04 January 2024 onwardsChildminderLeedsLearning and Development Considerations</t>
  </si>
  <si>
    <t>04 January 2024 onwardsChildcare on non-domestic premisesCroydonInspection has recommendations</t>
  </si>
  <si>
    <t>04 January 2024 onwardsChildcare on non-domestic premisesKentNo of Inspections</t>
  </si>
  <si>
    <t>04 January 2024 onwardsChildminderNorfolkLearning and development/Educational programmes</t>
  </si>
  <si>
    <t>All ProvidersChildcare on non-domestic premisesTraffordNo of providers</t>
  </si>
  <si>
    <t>04 January 2024 onwardsChildminderLewishamInformation about the childminder (CM only)</t>
  </si>
  <si>
    <t>04 January 2024 onwardsChildminderSalfordNo of Inspections</t>
  </si>
  <si>
    <t>04 January 2024 onwardsChildminderTelford and WrekinNo of Inspections</t>
  </si>
  <si>
    <t>04 January 2024 onwardsChildcare on non-domestic premisesSomersetInspection has recommendations</t>
  </si>
  <si>
    <t>04 January 2024 onwardsChildcare on non-domestic premisesEast SussexInspection has recommendations</t>
  </si>
  <si>
    <t>04 January 2024 onwardsChildcare on non-domestic premisesRedbridgeInspection has actions</t>
  </si>
  <si>
    <t>04 January 2024 onwardsChildcare on non-domestic premisesLewishamInspection has actions</t>
  </si>
  <si>
    <t>04 January 2024 onwardsChildminderCamdenInspection has recommendations</t>
  </si>
  <si>
    <t>04 January 2024 onwardsChildminderKensington and ChelseaNo of Inspections</t>
  </si>
  <si>
    <t>04 January 2024 onwardsChildminderSuttonInspection has actions</t>
  </si>
  <si>
    <t>04 January 2024 onwardsChildminderBlackburn with DarwenNo of Inspections</t>
  </si>
  <si>
    <t>04 January 2024 onwardsChildminderHampshireSafeguarding policies and procedures</t>
  </si>
  <si>
    <t>04 January 2024 onwardsChildcare on non-domestic premisesCroydonKey person</t>
  </si>
  <si>
    <t>04 January 2024 onwardsChildcare on non-domestic premisesPeterboroughInspection has actions</t>
  </si>
  <si>
    <t>04 January 2024 onwardsChildminderDorsetNo of Inspections</t>
  </si>
  <si>
    <t>04 January 2024 onwardsChildminderNorfolkTraining, support and skills (CM only)</t>
  </si>
  <si>
    <t>04 January 2024 onwardsChildminderNorthumberlandNo of Inspections</t>
  </si>
  <si>
    <t>04 January 2024 onwardsChildcare on non-domestic premisesEnfieldInspection has actions</t>
  </si>
  <si>
    <t>04 January 2024 onwardsChildcare on non-domestic premisesHackneyLearning and Development Considerations</t>
  </si>
  <si>
    <t>04 January 2024 onwardsChildcare on non-domestic premisesLambethInspection has actions</t>
  </si>
  <si>
    <t>04 January 2024 onwardsChildcare on non-domestic premisesNorth SomersetInspection has recommendations</t>
  </si>
  <si>
    <t>All ProvidersChildminderHarrowNo of providers</t>
  </si>
  <si>
    <t>04 January 2024 onwardsChildminderCambridgeshireInspection has actions</t>
  </si>
  <si>
    <t>All ProvidersChildcare on domestic premisesBrentNo of providers</t>
  </si>
  <si>
    <t>04 January 2024 onwardsChildcare on non-domestic premisesNottinghamLearning and development/Educational programmes</t>
  </si>
  <si>
    <t>04 January 2024 onwardsChildminderCoventryInspection has recommendations</t>
  </si>
  <si>
    <t>04 January 2024 onwardsChildcare on non-domestic premisesGatesheadInspection has actions</t>
  </si>
  <si>
    <t>04 January 2024 onwardsChildcare on non-domestic premisesHackneyKey person</t>
  </si>
  <si>
    <t>04 January 2024 onwardsChildcare on non-domestic premisesTorbayInspection has recommendations</t>
  </si>
  <si>
    <t>04 January 2024 onwardsChildcare on non-domestic premisesWolverhamptonInspection has recommendations</t>
  </si>
  <si>
    <t>All ProvidersChildcare on non-domestic premisesSouth GloucestershireNo of providers</t>
  </si>
  <si>
    <t>04 January 2024 onwardsChildcare on non-domestic premisesCentral BedfordshireInspection has recommendations</t>
  </si>
  <si>
    <t>04 January 2024 onwardsChildminderNorth NorthamptonshireNo of Inspections</t>
  </si>
  <si>
    <t>04 January 2024 onwardsChildcare on non-domestic premisesSuffolkSuitable people</t>
  </si>
  <si>
    <t>04 January 2024 onwardsChildminderHaveringSafety of premises</t>
  </si>
  <si>
    <t>04 January 2024 onwardsAll provisionLancashireSuitable people</t>
  </si>
  <si>
    <t>04 January 2024 onwardsAll provisionMertonNo of Inspections</t>
  </si>
  <si>
    <t>04 January 2024 onwardsAll provisionCornwallStaff:child ratios</t>
  </si>
  <si>
    <t>04 January 2024 onwardsAll provisionWaltham ForestNo of Inspections</t>
  </si>
  <si>
    <t>04 January 2024 onwardsAll provisionBracknell ForestNo of Inspections</t>
  </si>
  <si>
    <t>04 January 2024 onwardsAll provisionOxfordshireNo of Inspections</t>
  </si>
  <si>
    <t>04 January 2024 onwardsAll provisionWandsworthInspection has actions</t>
  </si>
  <si>
    <t>04 January 2024 onwardsAll provisionStaffordshireInspection has recommendations</t>
  </si>
  <si>
    <t>04 January 2024 onwardsAll provisionBarnsleyLearning and development/Educational programmes</t>
  </si>
  <si>
    <t>04 January 2024 onwardsAll provisionCumberlandInspection has recommendations</t>
  </si>
  <si>
    <t>04 January 2024 onwardsAll provisionBournemouth, Christchurch &amp; PooleNo of Inspections</t>
  </si>
  <si>
    <t>04 January 2024 onwardsAll provisionLewishamAssessment</t>
  </si>
  <si>
    <t>04 January 2024 onwardsAll provisionLancashireMedicines</t>
  </si>
  <si>
    <t>04 January 2024 onwardsAll provisionSouth TynesideInspection has actions</t>
  </si>
  <si>
    <t>All ProvidersAll provisionWest SussexNo of providers</t>
  </si>
  <si>
    <t>04 January 2024 onwardsAll provisionSheffieldAssessment</t>
  </si>
  <si>
    <t>04 January 2024 onwardsAll provisionSloughInspection has actions</t>
  </si>
  <si>
    <t>04 January 2024 onwardsAll provisionWiltshireNo of Inspections</t>
  </si>
  <si>
    <t>04 January 2024 onwardsAll provisionHackneyLearning and development/Educational programmes</t>
  </si>
  <si>
    <t>04 January 2024 onwardsAll provisionSolihullLearning and Development Considerations</t>
  </si>
  <si>
    <t>04 January 2024 onwardsAll provisionDurhamInspection has actions</t>
  </si>
  <si>
    <t>04 January 2024 onwardsAll provisionThurrockAssessment</t>
  </si>
  <si>
    <t>04 January 2024 onwardsAll provisionDurhamInspection has recommendations</t>
  </si>
  <si>
    <t>04 January 2024 onwardsAll provisionRochdaleInspection has recommendations</t>
  </si>
  <si>
    <t>04 January 2024 onwardsAll provisionSurreySupervision of staff (Group provision only)</t>
  </si>
  <si>
    <t>04 January 2024 onwardsAll provisionKirkleesInspection has recommendations</t>
  </si>
  <si>
    <t>04 January 2024 onwardsAll provisionBarking and DagenhamInspection has actions</t>
  </si>
  <si>
    <t>04 January 2024 onwardsAll provisionBoltonKey person</t>
  </si>
  <si>
    <t>04 January 2024 onwardsAll provisionLincolnshireSupporting and understanding children's behaviour</t>
  </si>
  <si>
    <t>04 January 2024 onwardsAll provisionLutonSuitable people</t>
  </si>
  <si>
    <t>04 January 2024 onwardsAll provisionSurreySuitable people</t>
  </si>
  <si>
    <t>04 January 2024 onwardsAll provisionBuckinghamshireSafeguarding policies and procedures</t>
  </si>
  <si>
    <t>All ProvidersAll provisionBlackburn with DarwenNo of providers</t>
  </si>
  <si>
    <t>All ProvidersAll provisionWarringtonNo of providers</t>
  </si>
  <si>
    <t>04 January 2024 onwardsAll provisionThurrockSpecial educational needs</t>
  </si>
  <si>
    <t>04 January 2024 onwardsAll provisionLutonLearning and development/Educational programmes</t>
  </si>
  <si>
    <t>04 January 2024 onwardsAll provisionEnfieldInspection has actions</t>
  </si>
  <si>
    <t>04 January 2024 onwardsAll provisionWolverhamptonLearning and development/Educational programmes</t>
  </si>
  <si>
    <t>04 January 2024 onwardsAll provisionMiddlesbroughNo of Inspections</t>
  </si>
  <si>
    <t>04 January 2024 onwardsAll provisionEast SussexInspection has recommendations</t>
  </si>
  <si>
    <t>All ProvidersAll provisionSwindonNo of providers</t>
  </si>
  <si>
    <t>04 January 2024 onwardsAll provisionOldhamNo of Inspections</t>
  </si>
  <si>
    <t>All ProvidersAll provisionSomersetNo of providers</t>
  </si>
  <si>
    <t>04 January 2024 onwardsAll provisionDoncasterInspection has recommendations</t>
  </si>
  <si>
    <t>04 January 2024 onwardsAll provisionNorth YorkshireLearning and Development Considerations</t>
  </si>
  <si>
    <t>04 January 2024 onwardsAll provisionBradfordInspection has actions</t>
  </si>
  <si>
    <t>04 January 2024 onwardsAll provisionDorsetRisk assessment</t>
  </si>
  <si>
    <t>04 January 2024 onwardsAll provisionTraffordLearning and development/Educational programmes</t>
  </si>
  <si>
    <t>All ProvidersAll provisionRotherhamNo of providers</t>
  </si>
  <si>
    <t>04 January 2024 onwardsAll provisionStockton-on-TeesInspection has recommendations</t>
  </si>
  <si>
    <t>04 January 2024 onwardsAll provisionShropshireRisk assessment</t>
  </si>
  <si>
    <t>04 January 2024 onwardsAll provisionWalsallLearning and Development Considerations</t>
  </si>
  <si>
    <t>04 January 2024 onwardsAll provisionDerbyNo of Inspections</t>
  </si>
  <si>
    <t>04 January 2024 onwardsAll provisionHampshireNo of Inspections</t>
  </si>
  <si>
    <t>04 January 2024 onwardsAll provisionSandwellInspection has recommendations</t>
  </si>
  <si>
    <t>04 January 2024 onwardsAll provisionKirkleesSuitable people</t>
  </si>
  <si>
    <t>All ProvidersAll provisionEssexNo of providers</t>
  </si>
  <si>
    <t>04 January 2024 onwardsAll provisionCentral BedfordshireNo of Inspections</t>
  </si>
  <si>
    <t>04 January 2024 onwardsAll provisionLambethSafeguarding training</t>
  </si>
  <si>
    <t>04 January 2024 onwardsAll provisionCornwallLearning and development/Educational programmes</t>
  </si>
  <si>
    <t>All ProvidersAll provisionCheshire West and ChesterNo of providers</t>
  </si>
  <si>
    <t>04 January 2024 onwardsAll provisionBuryInspection has recommendations</t>
  </si>
  <si>
    <t>04 January 2024 onwardsAll provisionLincolnshirePaediatric first aid</t>
  </si>
  <si>
    <t>04 January 2024 onwardsAll provisionLeedsStaff:child ratios</t>
  </si>
  <si>
    <t>04 January 2024 onwardsAll provisionSeftonInspection has recommendations</t>
  </si>
  <si>
    <t>04 January 2024 onwardsAll provisionOxfordshireInspection has recommendations</t>
  </si>
  <si>
    <t>04 January 2024 onwardsAll provisionCity of LondonNo of Inspections</t>
  </si>
  <si>
    <t>04 January 2024 onwardsAll provisionHounslowSupporting and understanding children's behaviour</t>
  </si>
  <si>
    <t>04 January 2024 onwardsAll provisionWest SussexInspection has actions</t>
  </si>
  <si>
    <t>04 January 2024 onwardsAll provisionNorth LincolnshireInspection has recommendations</t>
  </si>
  <si>
    <t>04 January 2024 onwardsAll provisionSurreyRisk assessment</t>
  </si>
  <si>
    <t>04 January 2024 onwardsAll provisionStaffordshireNo of Inspections</t>
  </si>
  <si>
    <t>04 January 2024 onwardsAll provisionEssexSupporting and understanding children's behaviour</t>
  </si>
  <si>
    <t>All ProvidersAll provisionHampshireNo of providers</t>
  </si>
  <si>
    <t>04 January 2024 onwardsAll provisionLancashireInspection has actions</t>
  </si>
  <si>
    <t>04 January 2024 onwardsChildcare on non-domestic premisesAll EnglandComplaints</t>
  </si>
  <si>
    <t>04 January 2024 onwardsChildcare on non-domestic premisesAll EnglandInspection has recommendations</t>
  </si>
  <si>
    <t>04 January 2024 onwardsChildcare on non-domestic premisesAll EnglandSafety of premises</t>
  </si>
  <si>
    <t>04 January 2024 onwardsChildcare on non-domestic premisesAll EnglandSleeping arrangements</t>
  </si>
  <si>
    <t>04 January 2024 onwardsChildminderAll EnglandInformation about the child</t>
  </si>
  <si>
    <t>04 January 2024 onwardsChildminderAll EnglandInspection has actions</t>
  </si>
  <si>
    <t>04 January 2024 onwardsChildminderAll EnglandQualifications, training, support and skills (Group provision only)</t>
  </si>
  <si>
    <t>04 January 2024 onwardsChildminderAll EnglandSupporting and understanding children's behaviour</t>
  </si>
  <si>
    <t>04 January 2024 onwardsChildminderAll EnglandToilets and intimate hygiene</t>
  </si>
  <si>
    <t>All ProvidersChildcare on domestic premisesAll EnglandNo of providers</t>
  </si>
  <si>
    <t>04 January 2024 onwardsChildminderBuckinghamshireLearning and development/Educational programmes</t>
  </si>
  <si>
    <t>04 January 2024 onwardsChildcare on non-domestic premisesHampshireInspection has recommendations</t>
  </si>
  <si>
    <t>04 January 2024 onwardsChildminderWarringtonInspection has actions</t>
  </si>
  <si>
    <t>All ProvidersChildcare on domestic premisesLeedsNo of providers</t>
  </si>
  <si>
    <t>04 January 2024 onwardsChildminderHarrowInspection has actions</t>
  </si>
  <si>
    <t>04 January 2024 onwardsChildcare on non-domestic premisesSuffolkChanges that must be notified</t>
  </si>
  <si>
    <t>All ProvidersChildcare on non-domestic premisesEnfieldNo of providers</t>
  </si>
  <si>
    <t>All ProvidersChildminderSunderlandNo of providers</t>
  </si>
  <si>
    <t>04 January 2024 onwardsChildminderWindsor and MaidenheadInspection has recommendations</t>
  </si>
  <si>
    <t>04 January 2024 onwardsChildcare on non-domestic premisesBromleyNo of Inspections</t>
  </si>
  <si>
    <t>04 January 2024 onwardsChildminderSouthend on SeaNo of Inspections</t>
  </si>
  <si>
    <t>04 January 2024 onwardsChildcare on non-domestic premisesKirkleesNo of Inspections</t>
  </si>
  <si>
    <t>All ProvidersChildminderCheshire West and ChesterNo of providers</t>
  </si>
  <si>
    <t>04 January 2024 onwardsChildcare on non-domestic premisesLeicestershireKey person</t>
  </si>
  <si>
    <t>All ProvidersChildminderDevonNo of providers</t>
  </si>
  <si>
    <t>04 January 2024 onwardsChildminderRochdaleSafeguarding policies and procedures</t>
  </si>
  <si>
    <t>04 January 2024 onwardsAll provisionWarwickshireQualifications, training, support and skills (Group provision only)</t>
  </si>
  <si>
    <t>All ProvidersAll provisionNorth YorkshireNo of providers</t>
  </si>
  <si>
    <t>04 January 2024 onwardsAll provisionTorbayNo of Inspections</t>
  </si>
  <si>
    <t>04 January 2024 onwardsAll provisionHertfordshireLearning and Development Considerations</t>
  </si>
  <si>
    <t>04 January 2024 onwardsAll provisionSandwellQualifications, training, support and skills (Group provision only)</t>
  </si>
  <si>
    <t>04 January 2024 onwardsAll provisionRochdaleSafeguarding policies and procedures</t>
  </si>
  <si>
    <t>04 January 2024 onwardsAll provisionMedwayInspection has actions</t>
  </si>
  <si>
    <t>All ProvidersAll provisionTelford and WrekinNo of providers</t>
  </si>
  <si>
    <t>All ProvidersAll provisionHammersmith and FulhamNo of providers</t>
  </si>
  <si>
    <t>04 January 2024 onwardsAll provisionSomersetInspection has actions</t>
  </si>
  <si>
    <t>04 January 2024 onwardsAll provisionBuckinghamshireLearning and development/Educational programmes</t>
  </si>
  <si>
    <t>04 January 2024 onwardsAll provisionKentNo of Inspections</t>
  </si>
  <si>
    <t>04 January 2024 onwardsAll provisionHackneySafeguarding training</t>
  </si>
  <si>
    <t>All ProvidersAll provisionGloucestershireNo of providers</t>
  </si>
  <si>
    <t>04 January 2024 onwardsAll provisionHertfordshireKey person</t>
  </si>
  <si>
    <t>04 January 2024 onwardsAll provisionWirralSpecial educational needs</t>
  </si>
  <si>
    <t>04 January 2024 onwardsAll provisionWokinghamInspection has recommendations</t>
  </si>
  <si>
    <t>04 January 2024 onwardsAll provisionStoke-on-TrentInspection has actions</t>
  </si>
  <si>
    <t>04 January 2024 onwardsAll provisionBirminghamMedicines</t>
  </si>
  <si>
    <t>04 January 2024 onwardsAll provisionNorthumberlandTraining and skills (Group provision only)</t>
  </si>
  <si>
    <t>04 January 2024 onwardsAll provisionNewcastle upon TyneNo of Inspections</t>
  </si>
  <si>
    <t>04 January 2024 onwardsAll provisionSandwellSupporting and understanding children's behaviour</t>
  </si>
  <si>
    <t>04 January 2024 onwardsAll provisionHackneySupporting and understanding children's behaviour</t>
  </si>
  <si>
    <t>04 January 2024 onwardsAll provisionStockportNo of Inspections</t>
  </si>
  <si>
    <t>04 January 2024 onwardsAll provisionWest SussexNo of Inspections</t>
  </si>
  <si>
    <t>04 January 2024 onwardsAll provisionEast SussexNo of Inspections</t>
  </si>
  <si>
    <t>04 January 2024 onwardsAll provisionHampshireInspection has recommendations</t>
  </si>
  <si>
    <t>04 January 2024 onwardsAll provisionHertfordshireSupporting and understanding children's behaviour</t>
  </si>
  <si>
    <t>04 January 2024 onwardsAll provisionManchesterLearning and development/Educational programmes</t>
  </si>
  <si>
    <t>04 January 2024 onwardsAll provisionStaffordshireFood and drink</t>
  </si>
  <si>
    <t>All ProvidersAll provisionWorcestershireNo of providers</t>
  </si>
  <si>
    <t>04 January 2024 onwardsAll provisionLincolnshireNo of Inspections</t>
  </si>
  <si>
    <t>04 January 2024 onwardsAll provisionRichmond upon ThamesInspection has actions</t>
  </si>
  <si>
    <t>All ProvidersAll provisionNottinghamNo of providers</t>
  </si>
  <si>
    <t>04 January 2024 onwardsAll provisionNorth SomersetInspection has recommendations</t>
  </si>
  <si>
    <t>04 January 2024 onwardsAll provisionLeicestershireNo of Inspections</t>
  </si>
  <si>
    <t>04 January 2024 onwardsAll provisionMilton KeynesLearning and development/Educational programmes</t>
  </si>
  <si>
    <t>04 January 2024 onwardsAll provisionTelford and WrekinNo of Inspections</t>
  </si>
  <si>
    <t>04 January 2024 onwardsAll provisionWest NorthamptonshireAssessment</t>
  </si>
  <si>
    <t>All ProvidersAll provisionSeftonNo of providers</t>
  </si>
  <si>
    <t>04 January 2024 onwardsAll provisionNorthumberlandSupporting and understanding children's behaviour</t>
  </si>
  <si>
    <t>04 January 2024 onwardsAll provisionCoventryInspection has recommendations</t>
  </si>
  <si>
    <t>04 January 2024 onwardsAll provisionGreenwichRisk assessment</t>
  </si>
  <si>
    <t>04 January 2024 onwardsAll provisionBarking and DagenhamInspection has recommendations</t>
  </si>
  <si>
    <t>04 January 2024 onwardsAll provisionKirkleesInspection has actions</t>
  </si>
  <si>
    <t>04 January 2024 onwardsAll provisionDevonSupervision of staff (Group provision only)</t>
  </si>
  <si>
    <t>All ProvidersAll provisionHertfordshireNo of providers</t>
  </si>
  <si>
    <t>All ProvidersAll provisionLeicestershireNo of providers</t>
  </si>
  <si>
    <t>04 January 2024 onwardsAll provisionSouth TynesideTraining, support and skills (CM only)</t>
  </si>
  <si>
    <t>04 January 2024 onwardsAll provisionLambethQualifications, training, support and skills (Group provision only)</t>
  </si>
  <si>
    <t>04 January 2024 onwardsAll provisionLambethLearning and development/Educational programmes</t>
  </si>
  <si>
    <t>04 January 2024 onwardsAll provisionKensington and ChelseaInspection has recommendations</t>
  </si>
  <si>
    <t>04 January 2024 onwardsAll provisionWestmorland and FurnessRisk assessment</t>
  </si>
  <si>
    <t>04 January 2024 onwardsAll provisionEast Riding of YorkshireNo of Inspections</t>
  </si>
  <si>
    <t>04 January 2024 onwardsAll provisionDevonInspection has recommendations</t>
  </si>
  <si>
    <t>All ProvidersAll provisionWokinghamNo of providers</t>
  </si>
  <si>
    <t>04 January 2024 onwardsAll provisionNottinghamshireInspection has actions</t>
  </si>
  <si>
    <t>04 January 2024 onwardsAll provisionNottinghamNo of Inspections</t>
  </si>
  <si>
    <t>04 January 2024 onwardsAll provisionYorkInspection has recommendations</t>
  </si>
  <si>
    <t>04 January 2024 onwardsAll provisionNewhamKey person</t>
  </si>
  <si>
    <t>All ProvidersAll provisionPeterboroughNo of providers</t>
  </si>
  <si>
    <t>04 January 2024 onwardsAll provisionEssexSuitable people</t>
  </si>
  <si>
    <t>04 January 2024 onwardsAll provisionLambethStaff:child ratios</t>
  </si>
  <si>
    <t>All ProvidersAll provisionNottinghamshireNo of providers</t>
  </si>
  <si>
    <t>All ProvidersAll provisionDerbyNo of providers</t>
  </si>
  <si>
    <t>04 January 2024 onwardsChildcare on domestic premisesAll EnglandNo of Inspections</t>
  </si>
  <si>
    <t>04 January 2024 onwardsChildcare on non-domestic premisesAll EnglandAssessment</t>
  </si>
  <si>
    <t>04 January 2024 onwardsChildcare on non-domestic premisesAll EnglandInformation about the provider (Group provision only)</t>
  </si>
  <si>
    <t>04 January 2024 onwardsChildcare on non-domestic premisesAll EnglandInspection has actions</t>
  </si>
  <si>
    <t>04 January 2024 onwardsChildcare on non-domestic premisesAll EnglandLearning and Development Considerations</t>
  </si>
  <si>
    <t>04 January 2024 onwardsChildcare on non-domestic premisesAll EnglandToilets and intimate hygiene</t>
  </si>
  <si>
    <t>04 January 2024 onwardsChildminderAll EnglandComplaints</t>
  </si>
  <si>
    <t>04 January 2024 onwardsChildminderAll EnglandFood and drink</t>
  </si>
  <si>
    <t>04 January 2024 onwardsChildminderAll EnglandInformation for parents and carers</t>
  </si>
  <si>
    <t>04 January 2024 onwardsChildminderAll EnglandInspection has recommendations</t>
  </si>
  <si>
    <t>04 January 2024 onwardsChildminderAll EnglandSafety of premises</t>
  </si>
  <si>
    <t>04 January 2024 onwardsChildcare on non-domestic premisesHaveringSupervision of staff (Group provision only)</t>
  </si>
  <si>
    <t>04 January 2024 onwardsChildcare on non-domestic premisesWiganNo of Inspections</t>
  </si>
  <si>
    <t>04 January 2024 onwardsChildcare on non-domestic premisesWokinghamNo of Inspections</t>
  </si>
  <si>
    <t>04 January 2024 onwardsChildcare on non-domestic premisesSomersetInspection has actions</t>
  </si>
  <si>
    <t>04 January 2024 onwardsChildminderWest NorthamptonshireLearning and Development Considerations</t>
  </si>
  <si>
    <t>04 January 2024 onwardsChildminderCambridgeshireLearning and Development Considerations</t>
  </si>
  <si>
    <t>04 January 2024 onwardsChildcare on non-domestic premisesNorfolkInspection has recommendations</t>
  </si>
  <si>
    <t>All ProvidersChildminderBuckinghamshireNo of providers</t>
  </si>
  <si>
    <t>04 January 2024 onwardsChildcare on non-domestic premisesOxfordshireNo of Inspections</t>
  </si>
  <si>
    <t>04 January 2024 onwardsChildcare on non-domestic premisesBuckinghamshireNo of Inspections</t>
  </si>
  <si>
    <t>04 January 2024 onwardsChildminderSouthwarkLearning and development/Educational programmes</t>
  </si>
  <si>
    <t>All ProvidersChildcare on non-domestic premisesBuryNo of providers</t>
  </si>
  <si>
    <t>All ProvidersChildcare on non-domestic premisesNorth East LincolnshireNo of providers</t>
  </si>
  <si>
    <t>04 January 2024 onwardsChildcare on domestic premisesCumberlandNo of Inspections</t>
  </si>
  <si>
    <t>04 January 2024 onwardsChildminderLancashireInspection has actions</t>
  </si>
  <si>
    <t>04 January 2024 onwardsChildcare on non-domestic premisesHounslowNo of Inspections</t>
  </si>
  <si>
    <t>04 January 2024 onwardsChildcare on non-domestic premisesWolverhamptonSafeguarding training</t>
  </si>
  <si>
    <t>04 January 2024 onwardsChildcare on non-domestic premisesLeicestershireQualifications, training, support and skills (Group provision only)</t>
  </si>
  <si>
    <t>04 January 2024 onwardsChildcare on non-domestic premisesSheffieldInspection has recommendations</t>
  </si>
  <si>
    <t>04 January 2024 onwardsChildminderWest SussexInspection has actions</t>
  </si>
  <si>
    <t>04 January 2024 onwardsChildcare on non-domestic premisesSurreyInspection has recommendations</t>
  </si>
  <si>
    <t>04 January 2024 onwardsChildminderManchesterTraining, support and skills (CM only)</t>
  </si>
  <si>
    <t>04 January 2024 onwardsChildminderCornwallNo of Inspections</t>
  </si>
  <si>
    <t>All ProvidersChildminderWindsor and MaidenheadNo of providers</t>
  </si>
  <si>
    <t>04 January 2024 onwardsChildminderSolihullInformation and record keeping</t>
  </si>
  <si>
    <t>All ProvidersChildcare on non-domestic premisesWestmorland and FurnessNo of providers</t>
  </si>
  <si>
    <t>04 January 2024 onwardsChildcare on non-domestic premisesSuffolkLearning and development/Educational programmes</t>
  </si>
  <si>
    <t>04 January 2024 onwardsChildcare on non-domestic premisesLeicesterNo of Inspections</t>
  </si>
  <si>
    <t>04 January 2024 onwardsChildminderWest BerkshireInspection has recommendations</t>
  </si>
  <si>
    <t>04 January 2024 onwardsChildminderWiganNo of Inspections</t>
  </si>
  <si>
    <t>04 January 2024 onwardsChildcare on non-domestic premisesRedcar and ClevelandInspection has recommendations</t>
  </si>
  <si>
    <t>All ProvidersChildminderWarwickshireNo of providers</t>
  </si>
  <si>
    <t>04 January 2024 onwardsChildminderNorth NorthamptonshireLearning and Development Considerations</t>
  </si>
  <si>
    <t>04 January 2024 onwardsChildcare on non-domestic premisesGreenwichLearning and development/Educational programmes</t>
  </si>
  <si>
    <t>All ProvidersChildcare on domestic premisesReadingNo of providers</t>
  </si>
  <si>
    <t>04 January 2024 onwardsChildcare on non-domestic premisesHammersmith and FulhamNo of Inspections</t>
  </si>
  <si>
    <t>04 January 2024 onwardsChildminderTorbayNo of Inspections</t>
  </si>
  <si>
    <t>04 January 2024 onwardsChildcare on non-domestic premisesPeterboroughInspection has recommendations</t>
  </si>
  <si>
    <t>04 January 2024 onwardsChildcare on non-domestic premisesWest NorthamptonshireSafeguarding policies and procedures</t>
  </si>
  <si>
    <t>04 January 2024 onwardsChildminderLincolnshireTraining, support and skills (CM only)</t>
  </si>
  <si>
    <t>04 January 2024 onwardsChildminderKentInspection has recommendations</t>
  </si>
  <si>
    <t>04 January 2024 onwardsChildminderLewishamStaff:child ratios</t>
  </si>
  <si>
    <t>04 January 2024 onwardsChildcare on non-domestic premisesNorthumberlandInspection has recommendations</t>
  </si>
  <si>
    <t>All ProvidersChildminderWiltshireNo of providers</t>
  </si>
  <si>
    <t>All ProvidersChildcare on non-domestic premisesKingston upon HullNo of providers</t>
  </si>
  <si>
    <t>04 January 2024 onwardsChildminderSloughInspection has recommendations</t>
  </si>
  <si>
    <t>All ProvidersChildcare on domestic premisesBirminghamNo of providers</t>
  </si>
  <si>
    <t>04 January 2024 onwardsChildminderCroydonSupporting and understanding children's behaviour</t>
  </si>
  <si>
    <t>04 January 2024 onwardsChildminderSouth TynesideTraining, support and skills (CM only)</t>
  </si>
  <si>
    <t>04 January 2024 onwardsChildcare on non-domestic premisesNewhamSpecial educational needs</t>
  </si>
  <si>
    <t>All ProvidersChildminderShropshireNo of providers</t>
  </si>
  <si>
    <t>04 January 2024 onwardsChildminderBirminghamInspection has actions</t>
  </si>
  <si>
    <t>04 January 2024 onwardsChildcare on non-domestic premisesLancashireSuitable people</t>
  </si>
  <si>
    <t>All ProvidersChildcare on non-domestic premisesStockton-on-TeesNo of providers</t>
  </si>
  <si>
    <t>04 January 2024 onwardsChildcare on non-domestic premisesSolihullInspection has recommendations</t>
  </si>
  <si>
    <t>All ProvidersChildcare on non-domestic premisesDerbyshireNo of providers</t>
  </si>
  <si>
    <t>04 January 2024 onwardsChildminderCornwallInspection has recommendations</t>
  </si>
  <si>
    <t>04 January 2024 onwardsChildminderCambridgeshireInspection has recommendations</t>
  </si>
  <si>
    <t>04 January 2024 onwardsChildcare on non-domestic premisesWest SussexSafeguarding policies and procedures</t>
  </si>
  <si>
    <t>All ProvidersChildminderBromleyNo of providers</t>
  </si>
  <si>
    <t>04 January 2024 onwardsChildminderSomersetLearning and development/Educational programmes</t>
  </si>
  <si>
    <t>04 January 2024 onwardsChildcare on non-domestic premisesSwindonInspection has recommendations</t>
  </si>
  <si>
    <t>04 January 2024 onwardsChildminderBarnetNo of Inspections</t>
  </si>
  <si>
    <t>04 January 2024 onwardsChildminderNorth YorkshireInspection has actions</t>
  </si>
  <si>
    <t>All ProvidersChildminderWarringtonNo of providers</t>
  </si>
  <si>
    <t>04 January 2024 onwardsChildminderMedwayNo of Inspections</t>
  </si>
  <si>
    <t>04 January 2024 onwardsChildcare on non-domestic premisesWandsworthInspection has recommendations</t>
  </si>
  <si>
    <t>04 January 2024 onwardsChildminderLancashireStaff:child ratios</t>
  </si>
  <si>
    <t>All ProvidersChildminderWorcestershireNo of providers</t>
  </si>
  <si>
    <t>04 January 2024 onwardsChildcare on non-domestic premisesSuffolkNo of Inspections</t>
  </si>
  <si>
    <t>04 January 2024 onwardsChildcare on non-domestic premisesWarringtonNo of Inspections</t>
  </si>
  <si>
    <t>04 January 2024 onwardsChildcare on non-domestic premisesLutonSpecial educational needs</t>
  </si>
  <si>
    <t>04 January 2024 onwardsAll provisionDerbyLearning and development/Educational programmes</t>
  </si>
  <si>
    <t>04 January 2024 onwardsAll provisionSheffieldInspection has actions</t>
  </si>
  <si>
    <t>04 January 2024 onwardsAll provisionKentSupervision of staff (Group provision only)</t>
  </si>
  <si>
    <t>04 January 2024 onwardsAll provisionWest NorthamptonshireLearning and development/Educational programmes</t>
  </si>
  <si>
    <t>04 January 2024 onwardsAll provisionHartlepoolInspection has recommendations</t>
  </si>
  <si>
    <t>04 January 2024 onwardsAll provisionSolihullSafeguarding training</t>
  </si>
  <si>
    <t>04 January 2024 onwardsAll provisionLutonLearning and Development Considerations</t>
  </si>
  <si>
    <t>04 January 2024 onwardsAll provisionEssexSafeguarding training</t>
  </si>
  <si>
    <t>04 January 2024 onwardsAll provisionKingston upon ThamesInspection has recommendations</t>
  </si>
  <si>
    <t>All ProvidersAll provisionDevonNo of providers</t>
  </si>
  <si>
    <t>04 January 2024 onwardsAll provisionSheffieldSuitable people</t>
  </si>
  <si>
    <t>04 January 2024 onwardsAll provisionLancashireSafety of premises</t>
  </si>
  <si>
    <t>04 January 2024 onwardsAll provisionSuffolkRisk assessment</t>
  </si>
  <si>
    <t>04 January 2024 onwardsAll provisionNorth TynesideNo of Inspections</t>
  </si>
  <si>
    <t>04 January 2024 onwardsAll provisionHaveringConcerns about children's safety and welfare</t>
  </si>
  <si>
    <t>04 January 2024 onwardsAll provisionSheffieldSupervision of staff (Group provision only)</t>
  </si>
  <si>
    <t>04 January 2024 onwardsAll provisionIsle of WightNo of Inspections</t>
  </si>
  <si>
    <t>All ProvidersAll provisionSurreyNo of providers</t>
  </si>
  <si>
    <t>04 January 2024 onwardsAll provisionSuffolkSuitable people</t>
  </si>
  <si>
    <t>04 January 2024 onwardsAll provisionSouthamptonNo of Inspections</t>
  </si>
  <si>
    <t>04 January 2024 onwardsAll provisionNorth NorthamptonshireLearning and development/Educational programmes</t>
  </si>
  <si>
    <t>04 January 2024 onwardsAll provisionBexleyNo of Inspections</t>
  </si>
  <si>
    <t>All ProvidersAll provisionWakefieldNo of providers</t>
  </si>
  <si>
    <t>All ProvidersAll provisionCornwallNo of providers</t>
  </si>
  <si>
    <t>04 January 2024 onwardsAll provisionSheffieldInspection has recommendations</t>
  </si>
  <si>
    <t>04 January 2024 onwardsAll provisionSurreySafeguarding training</t>
  </si>
  <si>
    <t>04 January 2024 onwardsAll provisionEast Riding of YorkshireInspection has actions</t>
  </si>
  <si>
    <t>04 January 2024 onwardsAll provisionNorfolkNo of Inspections</t>
  </si>
  <si>
    <t>04 January 2024 onwardsAll provisionWorcestershireNo of Inspections</t>
  </si>
  <si>
    <t>04 January 2024 onwardsAll provisionDorsetNo of Inspections</t>
  </si>
  <si>
    <t>04 January 2024 onwardsAll provisionNorth TynesideTraining and skills (Group provision only)</t>
  </si>
  <si>
    <t>04 January 2024 onwardsAll provisionTamesideInspection has actions</t>
  </si>
  <si>
    <t>04 January 2024 onwardsAll provisionTraffordNo of Inspections</t>
  </si>
  <si>
    <t>04 January 2024 onwardsAll provisionRochdaleLearning and Development Considerations</t>
  </si>
  <si>
    <t>04 January 2024 onwardsAll provisionAll EnglandComplaints</t>
  </si>
  <si>
    <t>04 January 2024 onwardsAll provisionAll EnglandEnglish language skills</t>
  </si>
  <si>
    <t>04 January 2024 onwardsAll provisionAll EnglandSleeping arrangements</t>
  </si>
  <si>
    <t>04 January 2024 onwardsAll provisionAll EnglandSupporting and understanding children's behaviour</t>
  </si>
  <si>
    <t>04 January 2024 onwardsAll provisionEast Riding of YorkshireInspection has recommendations</t>
  </si>
  <si>
    <t>04 January 2024 onwardsAll provisionBirminghamFood and drink</t>
  </si>
  <si>
    <t>04 January 2024 onwardsAll provisionHerefordshireInspection has recommendations</t>
  </si>
  <si>
    <t>04 January 2024 onwardsAll provisionWarwickshireInformation for parents and carers</t>
  </si>
  <si>
    <t>04 January 2024 onwardsAll provisionRichmond upon ThamesQualifications, training, support and skills (Group provision only)</t>
  </si>
  <si>
    <t>All ProvidersAll provisionThurrockNo of providers</t>
  </si>
  <si>
    <t>04 January 2024 onwardsAll provisionCoventryNo of Inspections</t>
  </si>
  <si>
    <t>04 January 2024 onwardsAll provisionBradfordStaff:child ratios</t>
  </si>
  <si>
    <t>04 January 2024 onwardsAll provisionPlymouthNo of Inspections</t>
  </si>
  <si>
    <t>04 January 2024 onwardsAll provisionGloucestershireNo of Inspections</t>
  </si>
  <si>
    <t>04 January 2024 onwardsAll provisionGreenwichNo of Inspections</t>
  </si>
  <si>
    <t>04 January 2024 onwardsAll provisionBuckinghamshireSupervision of staff (Group provision only)</t>
  </si>
  <si>
    <t>04 January 2024 onwardsAll provisionRichmond upon ThamesLearning and development/Educational programmes</t>
  </si>
  <si>
    <t>04 January 2024 onwardsAll provisionHackneyKey person</t>
  </si>
  <si>
    <t>04 January 2024 onwardsAll provisionHertfordshireAssessment</t>
  </si>
  <si>
    <t>04 January 2024 onwardsAll provisionBromleyLearning and Development Considerations</t>
  </si>
  <si>
    <t>04 January 2024 onwardsAll provisionIslingtonInspection has recommendations</t>
  </si>
  <si>
    <t>04 January 2024 onwardsAll provisionDurhamFood and drink</t>
  </si>
  <si>
    <t>04 January 2024 onwardsAll provisionLewishamStaff:child ratios</t>
  </si>
  <si>
    <t>04 January 2024 onwardsAll provisionBarnsleyNo of Inspections</t>
  </si>
  <si>
    <t>04 January 2024 onwardsAll provisionSuttonInspection has actions</t>
  </si>
  <si>
    <t>04 January 2024 onwardsAll provisionCheshire EastInspection has recommendations</t>
  </si>
  <si>
    <t>04 January 2024 onwardsAll provisionLeicestershireQualifications, training, support and skills (Group provision only)</t>
  </si>
  <si>
    <t>04 January 2024 onwardsAll provisionPlymouthStaff:child ratios</t>
  </si>
  <si>
    <t>04 January 2024 onwardsAll provisionEnfieldInspection has recommendations</t>
  </si>
  <si>
    <t>04 January 2024 onwardsAll provisionWalsallInspection has recommendations</t>
  </si>
  <si>
    <t>All ProvidersAll provisionSolihullNo of providers</t>
  </si>
  <si>
    <t>All ProvidersAll provisionNorthumberlandNo of providers</t>
  </si>
  <si>
    <t>04 January 2024 onwardsAll provisionDudleyNo of Inspections</t>
  </si>
  <si>
    <t>All ProvidersAll provisionGatesheadNo of providers</t>
  </si>
  <si>
    <t>04 January 2024 onwardsAll provisionKirkleesLearning and development/Educational programmes</t>
  </si>
  <si>
    <t>04 January 2024 onwardsAll provisionBarnsleyTraining and skills (Group provision only)</t>
  </si>
  <si>
    <t>04 January 2024 onwardsChildcare on non-domestic premisesCamdenInspection has recommendations</t>
  </si>
  <si>
    <t>04 January 2024 onwardsChildminderTorbayInspection has recommendations</t>
  </si>
  <si>
    <t>All ProvidersChildcare on domestic premisesLewishamNo of providers</t>
  </si>
  <si>
    <t>04 January 2024 onwardsChildcare on non-domestic premisesLancashireSupporting and understanding children's behaviour</t>
  </si>
  <si>
    <t>04 January 2024 onwardsChildcare on non-domestic premisesNewhamLearning and development/Educational programmes</t>
  </si>
  <si>
    <t>All ProvidersChildcare on domestic premisesCornwallNo of providers</t>
  </si>
  <si>
    <t>All ProvidersChildcare on non-domestic premisesEast Riding of YorkshireNo of providers</t>
  </si>
  <si>
    <t>04 January 2024 onwardsChildcare on non-domestic premisesTelford and WrekinNo of Inspections</t>
  </si>
  <si>
    <t>04 January 2024 onwardsChildcare on non-domestic premisesSouthwarkInspection has actions</t>
  </si>
  <si>
    <t>04 January 2024 onwardsChildminderLincolnshireTraining and supervision of assistants' skills (CM only)</t>
  </si>
  <si>
    <t>04 January 2024 onwardsChildcare on non-domestic premisesSouthamptonNo of Inspections</t>
  </si>
  <si>
    <t>04 January 2024 onwardsChildcare on non-domestic premisesHillingdonNo of Inspections</t>
  </si>
  <si>
    <t>04 January 2024 onwardsChildminderKensington and ChelseaInspection has recommendations</t>
  </si>
  <si>
    <t>All ProvidersChildcare on domestic premisesNorth YorkshireNo of providers</t>
  </si>
  <si>
    <t>All ProvidersChildminderBarnsleyNo of providers</t>
  </si>
  <si>
    <t>04 January 2024 onwardsChildminderNottinghamshireLearning and development/Educational programmes</t>
  </si>
  <si>
    <t>04 January 2024 onwardsChildcare on non-domestic premisesHackneyLearning and development/Educational programmes</t>
  </si>
  <si>
    <t>04 January 2024 onwardsChildminderNottinghamNo of Inspections</t>
  </si>
  <si>
    <t>04 January 2024 onwardsChildminderLincolnshireNo of Inspections</t>
  </si>
  <si>
    <t>04 January 2024 onwardsChildcare on non-domestic premisesCheshire West and ChesterInspection has recommendations</t>
  </si>
  <si>
    <t>04 January 2024 onwardsChildcare on non-domestic premisesLeicesterLearning and development/Educational programmes</t>
  </si>
  <si>
    <t>All ProvidersChildcare on domestic premisesIsle of WightNo of providers</t>
  </si>
  <si>
    <t>04 January 2024 onwardsChildcare on non-domestic premisesRichmond upon ThamesInspection has actions</t>
  </si>
  <si>
    <t>04 January 2024 onwardsChildminderNewcastle upon TyneInspection has recommendations</t>
  </si>
  <si>
    <t>04 January 2024 onwardsChildcare on non-domestic premisesEalingInspection has recommendations</t>
  </si>
  <si>
    <t>04 January 2024 onwardsChildcare on non-domestic premisesBrighton and HoveNo of Inspections</t>
  </si>
  <si>
    <t>04 January 2024 onwardsChildminderKirkleesInspection has actions</t>
  </si>
  <si>
    <t>04 January 2024 onwardsChildminderKentInspection has actions</t>
  </si>
  <si>
    <t>04 January 2024 onwardsChildminderHartlepoolInspection has recommendations</t>
  </si>
  <si>
    <t>04 January 2024 onwardsChildcare on non-domestic premisesLewishamInspection has recommendations</t>
  </si>
  <si>
    <t>All ProvidersChildcare on non-domestic premisesKensington and ChelseaNo of providers</t>
  </si>
  <si>
    <t>04 January 2024 onwardsChildminderNorth East LincolnshireInspection has actions</t>
  </si>
  <si>
    <t>04 January 2024 onwardsChildminderBarnsleyInspection has actions</t>
  </si>
  <si>
    <t>04 January 2024 onwardsChildcare on non-domestic premisesWiltshireInspection has actions</t>
  </si>
  <si>
    <t>04 January 2024 onwardsChildcare on non-domestic premisesKingston upon ThamesLearning and development/Educational programmes</t>
  </si>
  <si>
    <t>04 January 2024 onwardsChildminderSolihullInformation for parents and carers</t>
  </si>
  <si>
    <t>04 January 2024 onwardsChildcare on non-domestic premisesEssexSafeguarding policies and procedures</t>
  </si>
  <si>
    <t>04 January 2024 onwardsChildcare on non-domestic premisesSomersetTraining and skills (Group provision only)</t>
  </si>
  <si>
    <t>04 January 2024 onwardsChildminderOxfordshireLearning and development/Educational programmes</t>
  </si>
  <si>
    <t>04 January 2024 onwardsChildcare on non-domestic premisesBlackburn with DarwenInspection has recommendations</t>
  </si>
  <si>
    <t>04 January 2024 onwardsChildcare on non-domestic premisesSuffolkInspection has actions</t>
  </si>
  <si>
    <t>04 January 2024 onwardsChildminderDevonNo of Inspections</t>
  </si>
  <si>
    <t>04 January 2024 onwardsChildcare on non-domestic premisesCumberlandNo of Inspections</t>
  </si>
  <si>
    <t>04 January 2024 onwardsChildcare on non-domestic premisesLancashireLearning and Development Considerations</t>
  </si>
  <si>
    <t>04 January 2024 onwardsChildcare on non-domestic premisesCheshire EastLearning and Development Considerations</t>
  </si>
  <si>
    <t>04 January 2024 onwardsChildminderNottinghamshireInformation about the child</t>
  </si>
  <si>
    <t>04 January 2024 onwardsChildminderLancashireInspection has recommendations</t>
  </si>
  <si>
    <t>All ProvidersChildcare on non-domestic premisesSouth TynesideNo of providers</t>
  </si>
  <si>
    <t>All ProvidersChildcare on domestic premisesCamdenNo of providers</t>
  </si>
  <si>
    <t>04 January 2024 onwardsChildcare on non-domestic premisesKentQualifications, training, support and skills (Group provision only)</t>
  </si>
  <si>
    <t>04 January 2024 onwardsChildcare on non-domestic premisesWestminsterNo of Inspections</t>
  </si>
  <si>
    <t>04 January 2024 onwardsChildminderEssexLearning and development/Educational programmes</t>
  </si>
  <si>
    <t>04 January 2024 onwardsChildcare on non-domestic premisesOldhamNo of Inspections</t>
  </si>
  <si>
    <t>04 January 2024 onwardsChildminderLiverpoolNo of Inspections</t>
  </si>
  <si>
    <t>04 January 2024 onwardsChildcare on domestic premisesSouthwarkNo of Inspections</t>
  </si>
  <si>
    <t>04 January 2024 onwardsChildminderHackneyInspection has recommendations</t>
  </si>
  <si>
    <t>04 January 2024 onwardsChildminderNorth SomersetNo of Inspections</t>
  </si>
  <si>
    <t>All ProvidersChildminderHillingdonNo of providers</t>
  </si>
  <si>
    <t>04 January 2024 onwardsChildminderWolverhamptonInspection has recommendations</t>
  </si>
  <si>
    <t>04 January 2024 onwardsChildcare on non-domestic premisesTamesideNo of Inspections</t>
  </si>
  <si>
    <t>All ProvidersChildminderGloucestershireNo of providers</t>
  </si>
  <si>
    <t>All ProvidersChildcare on non-domestic premisesCamdenNo of providers</t>
  </si>
  <si>
    <t>04 January 2024 onwardsAll provisionSloughInspection has recommendations</t>
  </si>
  <si>
    <t>04 January 2024 onwardsAll provisionSomersetSupporting and understanding children's behaviour</t>
  </si>
  <si>
    <t>04 January 2024 onwardsAll provisionEalingSupporting and understanding children's behaviour</t>
  </si>
  <si>
    <t>04 January 2024 onwardsAll provisionSurreySpecial educational needs</t>
  </si>
  <si>
    <t>04 January 2024 onwardsAll provisionBirminghamToilets and intimate hygiene</t>
  </si>
  <si>
    <t>04 January 2024 onwardsAll provisionBarnsleyAssessment</t>
  </si>
  <si>
    <t>04 January 2024 onwardsAll provisionGloucestershireInspection has recommendations</t>
  </si>
  <si>
    <t>04 January 2024 onwardsAll provisionSouth TynesideInspection has recommendations</t>
  </si>
  <si>
    <t>04 January 2024 onwardsAll provisionCheshire West and ChesterRisk assessment</t>
  </si>
  <si>
    <t>04 January 2024 onwardsAll provisionCambridgeshireNo of Inspections</t>
  </si>
  <si>
    <t>04 January 2024 onwardsAll provisionLutonSupervision of staff (Group provision only)</t>
  </si>
  <si>
    <t>04 January 2024 onwardsAll provisionWirralLearning and Development Considerations</t>
  </si>
  <si>
    <t>04 January 2024 onwardsAll provisionSouth TynesideLearning and development/Educational programmes</t>
  </si>
  <si>
    <t>04 January 2024 onwardsAll provisionBirminghamSupporting and understanding children's behaviour</t>
  </si>
  <si>
    <t>All ProvidersAll provisionHackneyNo of providers</t>
  </si>
  <si>
    <t>04 January 2024 onwardsAll provisionKentLearning and development/Educational programmes</t>
  </si>
  <si>
    <t>04 January 2024 onwardsAll provisionWarwickshireSuitable people</t>
  </si>
  <si>
    <t>All ProvidersAll provisionBirminghamNo of providers</t>
  </si>
  <si>
    <t>All ProvidersAll provisionIsle of WightNo of providers</t>
  </si>
  <si>
    <t>All ProvidersAll provisionHaveringNo of providers</t>
  </si>
  <si>
    <t>04 January 2024 onwardsAll provisionDoncasterNo of Inspections</t>
  </si>
  <si>
    <t>All ProvidersAll provisionNorth TynesideNo of providers</t>
  </si>
  <si>
    <t>04 January 2024 onwardsAll provisionNorth TynesideRisk assessment</t>
  </si>
  <si>
    <t>04 January 2024 onwardsAll provisionTamesideLearning and development/Educational programmes</t>
  </si>
  <si>
    <t>04 January 2024 onwardsAll provisionLambethNo of Inspections</t>
  </si>
  <si>
    <t>04 January 2024 onwardsAll provisionLeedsSafety of premises</t>
  </si>
  <si>
    <t>04 January 2024 onwardsAll provisionBromleyLearning and development/Educational programmes</t>
  </si>
  <si>
    <t>04 January 2024 onwardsAll provisionCity of LondonInspection has recommendations</t>
  </si>
  <si>
    <t>04 January 2024 onwardsAll provisionSurreySupporting and understanding children's behaviour</t>
  </si>
  <si>
    <t>04 January 2024 onwardsAll provisionHounslowRisk assessment</t>
  </si>
  <si>
    <t>All ProvidersAll provisionBedfordNo of providers</t>
  </si>
  <si>
    <t>04 January 2024 onwardsAll provisionSwindonInspection has actions</t>
  </si>
  <si>
    <t>04 January 2024 onwardsChildcare on non-domestic premisesLutonSafeguarding training</t>
  </si>
  <si>
    <t>All ProvidersChildminderOldhamNo of providers</t>
  </si>
  <si>
    <t>04 January 2024 onwardsChildminderSuttonInspection has recommendations</t>
  </si>
  <si>
    <t>04 January 2024 onwardsChildcare on non-domestic premisesWirralNo of Inspections</t>
  </si>
  <si>
    <t>All ProvidersChildminderSolihullNo of providers</t>
  </si>
  <si>
    <t>04 January 2024 onwardsChildcare on non-domestic premisesLancashireKey person</t>
  </si>
  <si>
    <t>04 January 2024 onwardsChildminderHertfordshireTraining, support and skills (CM only)</t>
  </si>
  <si>
    <t>04 January 2024 onwardsChildminderLeicestershireInspection has recommendations</t>
  </si>
  <si>
    <t>04 January 2024 onwardsChildcare on non-domestic premisesLambethNo of Inspections</t>
  </si>
  <si>
    <t>04 January 2024 onwardsChildcare on non-domestic premisesCambridgeshireNo of Inspections</t>
  </si>
  <si>
    <t>04 January 2024 onwardsChildminderLeedsTraining, support and skills (CM only)</t>
  </si>
  <si>
    <t>04 January 2024 onwardsChildminderBexleyLearning and development/Educational programmes</t>
  </si>
  <si>
    <t>04 January 2024 onwardsChildcare on non-domestic premisesTamesideSafety of premises</t>
  </si>
  <si>
    <t>All ProvidersChildminderBlackburn with DarwenNo of providers</t>
  </si>
  <si>
    <t>All ProvidersChildcare on non-domestic premisesWandsworthNo of providers</t>
  </si>
  <si>
    <t>04 January 2024 onwardsChildcare on non-domestic premisesLeicesterInspection has actions</t>
  </si>
  <si>
    <t>04 January 2024 onwardsChildcare on non-domestic premisesSurreyNo of Inspections</t>
  </si>
  <si>
    <t>04 January 2024 onwardsChildcare on non-domestic premisesHounslowSupporting and understanding children's behaviour</t>
  </si>
  <si>
    <t>04 January 2024 onwardsChildcare on non-domestic premisesWest SussexLearning and development/Educational programmes</t>
  </si>
  <si>
    <t>04 January 2024 onwardsChildminderRichmond upon ThamesInspection has recommendations</t>
  </si>
  <si>
    <t>04 January 2024 onwardsChildcare on non-domestic premisesBracknell ForestInspection has actions</t>
  </si>
  <si>
    <t>All ProvidersChildcare on domestic premisesNorfolkNo of providers</t>
  </si>
  <si>
    <t>04 January 2024 onwardsChildcare on domestic premisesHaringeyInspection has recommendations</t>
  </si>
  <si>
    <t>04 January 2024 onwardsChildminderStaffordshireSuitable people</t>
  </si>
  <si>
    <t>All ProvidersChildminderNottinghamNo of providers</t>
  </si>
  <si>
    <t>04 January 2024 onwardsChildminderSheffieldAssessment</t>
  </si>
  <si>
    <t>04 January 2024 onwardsChildcare on non-domestic premisesEssexKey person</t>
  </si>
  <si>
    <t>04 January 2024 onwardsChildcare on non-domestic premisesSandwellQualifications, training, support and skills (Group provision only)</t>
  </si>
  <si>
    <t>04 January 2024 onwardsChildcare on non-domestic premisesDorsetSupervision of staff (Group provision only)</t>
  </si>
  <si>
    <t>04 January 2024 onwardsChildcare on non-domestic premisesWest SussexInformation and record keeping</t>
  </si>
  <si>
    <t>04 January 2024 onwardsChildminderWarwickshireNo of Inspections</t>
  </si>
  <si>
    <t>All ProvidersChildminderCentral BedfordshireNo of providers</t>
  </si>
  <si>
    <t>04 January 2024 onwardsChildminderRochdaleLearning and Development Considerations</t>
  </si>
  <si>
    <t>04 January 2024 onwardsChildminderCheshire West and ChesterNo of Inspections</t>
  </si>
  <si>
    <t>All ProvidersChildcare on non-domestic premisesBarnsleyNo of providers</t>
  </si>
  <si>
    <t>04 January 2024 onwardsChildcare on non-domestic premisesGloucestershireKey person</t>
  </si>
  <si>
    <t>04 January 2024 onwardsChildcare on non-domestic premisesBarnetNo of Inspections</t>
  </si>
  <si>
    <t>All ProvidersChildminderWest SussexNo of providers</t>
  </si>
  <si>
    <t>04 January 2024 onwardsChildcare on non-domestic premisesNorth East LincolnshireInspection has recommendations</t>
  </si>
  <si>
    <t>All ProvidersChildminderWest BerkshireNo of providers</t>
  </si>
  <si>
    <t>04 January 2024 onwardsChildminderMertonLearning and development/Educational programmes</t>
  </si>
  <si>
    <t>04 January 2024 onwardsChildminderWalsallInspection has recommendations</t>
  </si>
  <si>
    <t>04 January 2024 onwardsChildminderBromleyTraining, support and skills (CM only)</t>
  </si>
  <si>
    <t>04 January 2024 onwardsChildcare on domestic premisesLeedsInspection has recommendations</t>
  </si>
  <si>
    <t>04 January 2024 onwardsChildcare on non-domestic premisesKentInspection has actions</t>
  </si>
  <si>
    <t>All ProvidersChildminderLancashireNo of providers</t>
  </si>
  <si>
    <t>04 January 2024 onwardsChildminderSandwellInspection has actions</t>
  </si>
  <si>
    <t>All ProvidersChildcare on non-domestic premisesThurrockNo of providers</t>
  </si>
  <si>
    <t>All ProvidersChildcare on non-domestic premisesLeedsNo of providers</t>
  </si>
  <si>
    <t>04 January 2024 onwardsChildcare on non-domestic premisesDoncasterNo of Inspections</t>
  </si>
  <si>
    <t>All ProvidersChildcare on non-domestic premisesEssexNo of providers</t>
  </si>
  <si>
    <t>04 January 2024 onwardsChildcare on non-domestic premisesHartlepoolInspection has recommendations</t>
  </si>
  <si>
    <t>04 January 2024 onwardsChildminderEssexFood and drink facilities</t>
  </si>
  <si>
    <t>All ProvidersChildcare on domestic premisesCambridgeshireNo of providers</t>
  </si>
  <si>
    <t>04 January 2024 onwardsChildminderCumberlandNo of Inspections</t>
  </si>
  <si>
    <t>All ProvidersChildcare on non-domestic premisesCheshire EastNo of providers</t>
  </si>
  <si>
    <t>04 January 2024 onwardsChildcare on non-domestic premisesNorth LincolnshireInspection has recommendations</t>
  </si>
  <si>
    <t>All ProvidersChildminderMiddlesbroughNo of providers</t>
  </si>
  <si>
    <t>04 January 2024 onwardsChildcare on non-domestic premisesSurreySupervision of staff (Group provision only)</t>
  </si>
  <si>
    <t>04 January 2024 onwardsChildminderKentRisk assessment</t>
  </si>
  <si>
    <t>04 January 2024 onwardsChildcare on non-domestic premisesEast SussexNo of Inspections</t>
  </si>
  <si>
    <t>04 January 2024 onwardsChildminderOxfordshireLearning and Development Considerations</t>
  </si>
  <si>
    <t>All ProvidersChildminderPortsmouthNo of providers</t>
  </si>
  <si>
    <t>04 January 2024 onwardsChildcare on non-domestic premisesBrighton and HoveSafeguarding policies and procedures</t>
  </si>
  <si>
    <t>All ProvidersChildminderSalfordNo of providers</t>
  </si>
  <si>
    <t>04 January 2024 onwardsChildminderSheffieldNo of Inspections</t>
  </si>
  <si>
    <t>04 January 2024 onwardsChildcare on non-domestic premisesWest NorthamptonshireInspection has actions</t>
  </si>
  <si>
    <t>04 January 2024 onwardsChildminderKingston upon ThamesNo of Inspections</t>
  </si>
  <si>
    <t>04 January 2024 onwardsChildminderBrentInspection has actions</t>
  </si>
  <si>
    <t>04 January 2024 onwardsChildcare on non-domestic premisesLincolnshireNo of Inspections</t>
  </si>
  <si>
    <t>04 January 2024 onwardsChildminderSouth GloucestershireInspection has recommendations</t>
  </si>
  <si>
    <t>All ProvidersChildcare on non-domestic premisesBrighton and HoveNo of providers</t>
  </si>
  <si>
    <t>All ProvidersChildcare on domestic premisesStockportNo of providers</t>
  </si>
  <si>
    <t>04 January 2024 onwardsChildcare on domestic premisesRichmond upon ThamesQualifications, training, support and skills (Group provision only)</t>
  </si>
  <si>
    <t>04 January 2024 onwardsChildminderKirkleesIndoor space requirements</t>
  </si>
  <si>
    <t>All ProvidersChildcare on non-domestic premisesCheshire West and ChesterNo of providers</t>
  </si>
  <si>
    <t>All ProvidersChildcare on non-domestic premisesMiddlesbroughNo of providers</t>
  </si>
  <si>
    <t>04 January 2024 onwardsChildminderNottinghamshireAssessment</t>
  </si>
  <si>
    <t>All ProvidersChildcare on domestic premisesCentral BedfordshireNo of providers</t>
  </si>
  <si>
    <t>All ProvidersChildcare on domestic premisesMedwayNo of providers</t>
  </si>
  <si>
    <t>04 January 2024 onwardsChildcare on non-domestic premisesSandwellInspection has recommendations</t>
  </si>
  <si>
    <t>All ProvidersChildcare on non-domestic premisesSolihullNo of providers</t>
  </si>
  <si>
    <t>04 January 2024 onwardsChildcare on non-domestic premisesHerefordshireInspection has recommendations</t>
  </si>
  <si>
    <t>04 January 2024 onwardsChildcare on non-domestic premisesOxfordshireInspection has recommendations</t>
  </si>
  <si>
    <t>04 January 2024 onwardsChildcare on non-domestic premisesEalingNo of Inspections</t>
  </si>
  <si>
    <t>All ProvidersChildminderHerefordshireNo of providers</t>
  </si>
  <si>
    <t>All ProvidersChildcare on domestic premisesManchesterNo of providers</t>
  </si>
  <si>
    <t>04 January 2024 onwardsChildminderLeicestershireLearning and development/Educational programmes</t>
  </si>
  <si>
    <t>All ProvidersChildcare on domestic premisesCroydonNo of providers</t>
  </si>
  <si>
    <t>04 January 2024 onwardsChildcare on non-domestic premisesWest SussexInspection has recommendations</t>
  </si>
  <si>
    <t>04 January 2024 onwardsChildcare on non-domestic premisesSouthend on SeaNo of Inspections</t>
  </si>
  <si>
    <t>04 January 2024 onwardsChildminderBarnsleyLearning and Development Considerations</t>
  </si>
  <si>
    <t>04 January 2024 onwardsChildcare on non-domestic premisesBuckinghamshireInspection has recommendations</t>
  </si>
  <si>
    <t>04 January 2024 onwardsChildcare on non-domestic premisesWarwickshireNo of Inspections</t>
  </si>
  <si>
    <t>04 January 2024 onwardsChildcare on non-domestic premisesCheshire West and ChesterNo of Inspections</t>
  </si>
  <si>
    <t>04 January 2024 onwardsChildcare on non-domestic premisesRichmond upon ThamesLearning and development/Educational programmes</t>
  </si>
  <si>
    <t>All ProvidersChildcare on non-domestic premisesEalingNo of providers</t>
  </si>
  <si>
    <t>04 January 2024 onwardsChildminderSheffieldLearning and development/Educational programmes</t>
  </si>
  <si>
    <t>04 January 2024 onwardsChildcare on non-domestic premisesLeicestershireInspection has recommendations</t>
  </si>
  <si>
    <t>04 January 2024 onwardsChildcare on domestic premisesHarrowInspection has actions</t>
  </si>
  <si>
    <t>04 January 2024 onwardsChildcare on non-domestic premisesWest SussexInformation for parents and carers</t>
  </si>
  <si>
    <t>04 January 2024 onwardsChildcare on non-domestic premisesTelford and WrekinInspection has actions</t>
  </si>
  <si>
    <t>04 January 2024 onwardsChildcare on non-domestic premisesBirminghamLearning and development/Educational programmes</t>
  </si>
  <si>
    <t>04 January 2024 onwardsChildminderWest SussexRisk assessment</t>
  </si>
  <si>
    <t>04 January 2024 onwardsChildcare on non-domestic premisesWest NorthamptonshireNo of Inspections</t>
  </si>
  <si>
    <t>All ProvidersChildcare on non-domestic premisesNorth YorkshireNo of providers</t>
  </si>
  <si>
    <t>04 January 2024 onwardsChildminderHounslowInspection has recommendations</t>
  </si>
  <si>
    <t>All ProvidersChildminderIslingtonNo of providers</t>
  </si>
  <si>
    <t>All ProvidersChildcare on non-domestic premisesWiltshireNo of providers</t>
  </si>
  <si>
    <t>04 January 2024 onwardsChildcare on non-domestic premisesSalfordInspection has recommendations</t>
  </si>
  <si>
    <t>04 January 2024 onwardsChildcare on non-domestic premisesLancashireTraining and skills (Group provision only)</t>
  </si>
  <si>
    <t>04 January 2024 onwardsChildminderCroydonLearning and development/Educational programmes</t>
  </si>
  <si>
    <t>04 January 2024 onwardsChildminderLiverpoolInspection has recommendations</t>
  </si>
  <si>
    <t>04 January 2024 onwardsChildcare on domestic premisesCalderdaleInspection has recommendations</t>
  </si>
  <si>
    <t>04 January 2024 onwardsChildcare on non-domestic premisesCoventryInspection has actions</t>
  </si>
  <si>
    <t>All ProvidersChildminderMedwayNo of providers</t>
  </si>
  <si>
    <t>All ProvidersChildminderWestminsterNo of providers</t>
  </si>
  <si>
    <t>04 January 2024 onwardsChildcare on non-domestic premisesDudleyAssessment</t>
  </si>
  <si>
    <t>04 January 2024 onwardsChildcare on non-domestic premisesWestmorland and FurnessNo of Inspections</t>
  </si>
  <si>
    <t>04 January 2024 onwardsChildcare on domestic premisesCheshire EastNo of Inspections</t>
  </si>
  <si>
    <t>04 January 2024 onwardsChildcare on non-domestic premisesWiltshireNo of Inspections</t>
  </si>
  <si>
    <t>04 January 2024 onwardsChildcare on non-domestic premisesNottinghamshireInspection has recommendations</t>
  </si>
  <si>
    <t>04 January 2024 onwardsChildminderRedcar and ClevelandInspection has recommendations</t>
  </si>
  <si>
    <t>All ProvidersChildcare on domestic premisesNorth LincolnshireNo of providers</t>
  </si>
  <si>
    <t>04 January 2024 onwardsChildcare on non-domestic premisesNorth TynesideAssessment</t>
  </si>
  <si>
    <t>04 January 2024 onwardsChildcare on non-domestic premisesCumberlandInspection has recommendations</t>
  </si>
  <si>
    <t>04 January 2024 onwardsChildcare on non-domestic premisesBexleyInspection has actions</t>
  </si>
  <si>
    <t>04 January 2024 onwardsChildminderPortsmouthInspection has recommendations</t>
  </si>
  <si>
    <t>All ProvidersChildcare on non-domestic premisesHammersmith and FulhamNo of providers</t>
  </si>
  <si>
    <t>04 January 2024 onwardsChildminderCroydonNo of Inspections</t>
  </si>
  <si>
    <t>04 January 2024 onwardsChildminderWalsallNo of Inspections</t>
  </si>
  <si>
    <t>04 January 2024 onwardsChildminderDurhamFood and drink</t>
  </si>
  <si>
    <t>04 January 2024 onwardsChildcare on non-domestic premisesSloughInspection has recommendations</t>
  </si>
  <si>
    <t>04 January 2024 onwardsChildminderNottinghamshireInspection has recommendations</t>
  </si>
  <si>
    <t>All ProvidersChildminderNorth TynesideNo of providers</t>
  </si>
  <si>
    <t>04 January 2024 onwardsChildcare on non-domestic premisesLeedsInspection has recommendations</t>
  </si>
  <si>
    <t>04 January 2024 onwardsChildcare on non-domestic premisesWokinghamInspection has actions</t>
  </si>
  <si>
    <t>All ProvidersChildminderRotherhamNo of providers</t>
  </si>
  <si>
    <t>04 January 2024 onwardsChildminderLewishamTraining, support and skills (CM only)</t>
  </si>
  <si>
    <t>04 January 2024 onwardsChildcare on non-domestic premisesNottinghamshireSupporting and understanding children's behaviour</t>
  </si>
  <si>
    <t>04 January 2024 onwardsChildminderWandsworthNo of Inspections</t>
  </si>
  <si>
    <t>04 January 2024 onwardsChildminderTraffordLearning and development/Educational programmes</t>
  </si>
  <si>
    <t>04 January 2024 onwardsChildcare on non-domestic premisesBarking and DagenhamNo of Inspections</t>
  </si>
  <si>
    <t>All ProvidersChildcare on non-domestic premisesHampshireNo of providers</t>
  </si>
  <si>
    <t>04 January 2024 onwardsChildcare on non-domestic premisesBirminghamSupporting and understanding children's behaviour</t>
  </si>
  <si>
    <t>All ProvidersChildcare on domestic premisesDoncasterNo of providers</t>
  </si>
  <si>
    <t>04 January 2024 onwardsChildminderBarnetInspection has recommendations</t>
  </si>
  <si>
    <t>04 January 2024 onwardsChildminderBirminghamNo of Inspections</t>
  </si>
  <si>
    <t>04 January 2024 onwardsChildcare on non-domestic premisesWarringtonInspection has recommendations</t>
  </si>
  <si>
    <t>04 January 2024 onwardsChildcare on non-domestic premisesKnowsleyNo of Inspections</t>
  </si>
  <si>
    <t>All ProvidersChildcare on non-domestic premisesDevonNo of providers</t>
  </si>
  <si>
    <t>04 January 2024 onwardsAll provisionWest NorthamptonshireStaff:child ratios</t>
  </si>
  <si>
    <t>All ProvidersAll provisionEalingNo of providers</t>
  </si>
  <si>
    <t>All ProvidersAll provisionWandsworthNo of providers</t>
  </si>
  <si>
    <t>04 January 2024 onwardsAll provisionRichmond upon ThamesInspection has recommendations</t>
  </si>
  <si>
    <t>04 January 2024 onwardsAll provisionManchesterInspection has actions</t>
  </si>
  <si>
    <t>04 January 2024 onwardsAll provisionNorth NorthamptonshireSpecial educational needs</t>
  </si>
  <si>
    <t>04 January 2024 onwardsAll provisionHaveringRisk assessment</t>
  </si>
  <si>
    <t>04 January 2024 onwardsAll provisionWalsallRisk assessment</t>
  </si>
  <si>
    <t>04 January 2024 onwardsAll provisionBrentInformation and record keeping</t>
  </si>
  <si>
    <t>04 January 2024 onwardsAll provisionOxfordshireTraining, support and skills (CM only)</t>
  </si>
  <si>
    <t>04 January 2024 onwardsAll provisionCheshire EastLearning and Development Considerations</t>
  </si>
  <si>
    <t>04 January 2024 onwardsAll provisionKentInformation and record keeping</t>
  </si>
  <si>
    <t>04 January 2024 onwardsAll provisionWest NorthamptonshireNo of Inspections</t>
  </si>
  <si>
    <t>All ProvidersAll provisionLiverpoolNo of providers</t>
  </si>
  <si>
    <t>04 January 2024 onwardsAll provisionLincolnshireSafety of premises</t>
  </si>
  <si>
    <t>All ProvidersAll provisionHaltonNo of providers</t>
  </si>
  <si>
    <t>All ProvidersAll provisionSouthamptonNo of providers</t>
  </si>
  <si>
    <t>04 January 2024 onwardsAll provisionBrentNo of Inspections</t>
  </si>
  <si>
    <t>04 January 2024 onwardsAll provisionGatesheadNo of Inspections</t>
  </si>
  <si>
    <t>04 January 2024 onwardsAll provisionNorth LincolnshireNo of Inspections</t>
  </si>
  <si>
    <t>All ProvidersAll provisionWaltham ForestNo of providers</t>
  </si>
  <si>
    <t>04 January 2024 onwardsAll provisionSouthwarkInspection has recommendations</t>
  </si>
  <si>
    <t>04 January 2024 onwardsAll provisionEssexTraining and skills (Group provision only)</t>
  </si>
  <si>
    <t>04 January 2024 onwardsAll provisionLeedsLearning and Development Considerations</t>
  </si>
  <si>
    <t>All ProvidersAll provisionLewishamNo of providers</t>
  </si>
  <si>
    <t>04 January 2024 onwardsAll provisionBarnetInspection has actions</t>
  </si>
  <si>
    <t>04 January 2024 onwardsAll provisionLutonSafeguarding training</t>
  </si>
  <si>
    <t>04 January 2024 onwardsAll provisionSurreyLearning and Development Considerations</t>
  </si>
  <si>
    <t>04 January 2024 onwardsAll provisionSuttonNo of Inspections</t>
  </si>
  <si>
    <t>04 January 2024 onwardsAll provisionWakefieldLearning and Development Considerations</t>
  </si>
  <si>
    <t>04 January 2024 onwardsAll provisionDerbyshireNo of Inspections</t>
  </si>
  <si>
    <t>04 January 2024 onwardsAll provisionBexleyStaff:child ratios</t>
  </si>
  <si>
    <t>04 January 2024 onwardsAll provisionCornwallNo of Inspections</t>
  </si>
  <si>
    <t>04 January 2024 onwardsAll provisionBirminghamRisk assessment</t>
  </si>
  <si>
    <t>04 January 2024 onwardsAll provisionEssexKey person</t>
  </si>
  <si>
    <t>04 January 2024 onwardsAll provisionLancashireLearning and development/Educational programmes</t>
  </si>
  <si>
    <t>04 January 2024 onwardsAll provisionNottinghamshireInspection has recommendations</t>
  </si>
  <si>
    <t>04 January 2024 onwardsAll provisionHampshireInspection has actions</t>
  </si>
  <si>
    <t>04 January 2024 onwardsAll provisionHaringeyInspection has recommendations</t>
  </si>
  <si>
    <t>04 January 2024 onwardsAll provisionSunderlandInformation and record keeping</t>
  </si>
  <si>
    <t>04 January 2024 onwardsAll provisionBexleyInspection has actions</t>
  </si>
  <si>
    <t>04 January 2024 onwardsAll provisionSurreyLearning and development/Educational programmes</t>
  </si>
  <si>
    <t>04 January 2024 onwardsAll provisionHaveringSupervision of staff (Group provision only)</t>
  </si>
  <si>
    <t>04 January 2024 onwardsAll provisionWiganNo of Inspections</t>
  </si>
  <si>
    <t>04 January 2024 onwardsAll provisionNorfolkInspection has actions</t>
  </si>
  <si>
    <t>04 January 2024 onwardsAll provisionWakefieldLearning and development/Educational programmes</t>
  </si>
  <si>
    <t>04 January 2024 onwardsAll provisionWiltshireSupporting and understanding children's behaviour</t>
  </si>
  <si>
    <t>04 January 2024 onwardsAll provisionNottinghamshireInformation about the child</t>
  </si>
  <si>
    <t>04 January 2024 onwardsAll provisionSheffieldRisk assessment</t>
  </si>
  <si>
    <t>04 January 2024 onwardsAll provisionBuckinghamshireNo of Inspections</t>
  </si>
  <si>
    <t>04 January 2024 onwardsAll provisionBrentRisk assessment</t>
  </si>
  <si>
    <t>04 January 2024 onwardsAll provisionBristolInspection has actions</t>
  </si>
  <si>
    <t>04 January 2024 onwardsAll provisionWokinghamInformation and record keeping</t>
  </si>
  <si>
    <t>04 January 2024 onwardsAll provisionBarnetLearning and development/Educational programmes</t>
  </si>
  <si>
    <t>04 January 2024 onwardsAll provisionLeedsTraining and skills (Group provision only)</t>
  </si>
  <si>
    <t>All ProvidersAll provisionSheffieldNo of providers</t>
  </si>
  <si>
    <t>04 January 2024 onwardsAll provisionKensington and ChelseaInspection has actions</t>
  </si>
  <si>
    <t>All ProvidersAll provisionBath and North East SomersetNo of providers</t>
  </si>
  <si>
    <t>04 January 2024 onwardsAll provisionLancashireQualifications, training, support and skills (Group provision only)</t>
  </si>
  <si>
    <t>04 January 2024 onwardsAll provisionLutonQualifications, training, support and skills (Group provision only)</t>
  </si>
  <si>
    <t>04 January 2024 onwardsAll provisionCamdenInspection has recommendations</t>
  </si>
  <si>
    <t>04 January 2024 onwardsAll provisionSandwellNo of Inspections</t>
  </si>
  <si>
    <t>04 January 2024 onwardsAll provisionHaveringInspection has actions</t>
  </si>
  <si>
    <t>04 January 2024 onwardsAll provisionHampshireConcerns about children's safety and welfare</t>
  </si>
  <si>
    <t>04 January 2024 onwardsAll provisionStaffordshireInspection has actions</t>
  </si>
  <si>
    <t>All ProvidersAll provisionNorfolkNo of providers</t>
  </si>
  <si>
    <t>04 January 2024 onwardsAll provisionTorbayInspection has recommendations</t>
  </si>
  <si>
    <t>04 January 2024 onwardsAll provisionLambethSupervision of staff (Group provision only)</t>
  </si>
  <si>
    <t>04 January 2024 onwardsAll provisionBuckinghamshireInspection has actions</t>
  </si>
  <si>
    <t>All ProvidersAll provisionHaringeyNo of providers</t>
  </si>
  <si>
    <t>04 January 2024 onwardsAll provisionEalingAssessment</t>
  </si>
  <si>
    <t>04 January 2024 onwardsAll provisionSalfordNo of Inspections</t>
  </si>
  <si>
    <t>04 January 2024 onwardsAll provisionBedfordInspection has recommendations</t>
  </si>
  <si>
    <t>04 January 2024 onwardsAll provisionBracknell ForestInspection has recommendations</t>
  </si>
  <si>
    <t>04 January 2024 onwardsAll provisionBournemouth, Christchurch &amp; PooleInspection has actions</t>
  </si>
  <si>
    <t>04 January 2024 onwardsAll provisionBexleyTraining and skills (Group provision only)</t>
  </si>
  <si>
    <t>04 January 2024 onwardsAll provisionBristolSuitable people</t>
  </si>
  <si>
    <t>04 January 2024 onwardsAll provisionLeicestershireInspection has recommendations</t>
  </si>
  <si>
    <t>04 January 2024 onwardsAll provisionDurhamLearning and development/Educational programmes</t>
  </si>
  <si>
    <t>All ProvidersAll provisionPortsmouthNo of providers</t>
  </si>
  <si>
    <t>04 January 2024 onwardsAll provisionKentQualifications, training, support and skills (Group provision only)</t>
  </si>
  <si>
    <t>04 January 2024 onwardsAll provisionNottinghamInspection has recommendations</t>
  </si>
  <si>
    <t>04 January 2024 onwardsAll provisionEssexQualifications, training, support and skills (Group provision only)</t>
  </si>
  <si>
    <t>04 January 2024 onwardsAll provisionDurhamNo of Inspections</t>
  </si>
  <si>
    <t>04 January 2024 onwardsAll provisionOxfordshireLearning and Development Considerations</t>
  </si>
  <si>
    <t>All ProvidersAll provisionWarwickshireNo of providers</t>
  </si>
  <si>
    <t>04 January 2024 onwardsAll provisionMertonInspection has recommendations</t>
  </si>
  <si>
    <t>04 January 2024 onwardsAll provisionHampshireSuitable people</t>
  </si>
  <si>
    <t>04 January 2024 onwardsAll provisionGloucestershireQualifications, training, support and skills (Group provision only)</t>
  </si>
  <si>
    <t>04 January 2024 onwardsAll provisionNottinghamshireNo of Inspections</t>
  </si>
  <si>
    <t>04 January 2024 onwardsAll provisionCumberlandNo of Inspections</t>
  </si>
  <si>
    <t>All ProvidersAll provisionWestminsterNo of providers</t>
  </si>
  <si>
    <t>04 January 2024 onwardsAll provisionBexleyKey person</t>
  </si>
  <si>
    <t>04 January 2024 onwardsAll provisionNorth YorkshireInspection has recommendations</t>
  </si>
  <si>
    <t>04 January 2024 onwardsAll provisionWest SussexSafeguarding training</t>
  </si>
  <si>
    <t>04 January 2024 onwardsAll provisionWandsworthKey person</t>
  </si>
  <si>
    <t>04 January 2024 onwardsAll provisionSandwellLearning and Development Considerations</t>
  </si>
  <si>
    <t>04 January 2024 onwardsAll provisionBrentLearning and development/Educational programmes</t>
  </si>
  <si>
    <t>04 January 2024 onwardsAll provisionHaringeyNo of Inspections</t>
  </si>
  <si>
    <t>04 January 2024 onwardsAll provisionLeicestershireStaff:child ratios</t>
  </si>
  <si>
    <t>04 January 2024 onwardsAll provisionLewishamInspection has recommendations</t>
  </si>
  <si>
    <t>04 January 2024 onwardsAll provisionHaveringLearning and development/Educational programmes</t>
  </si>
  <si>
    <t>04 January 2024 onwardsAll provisionHaveringInspection has recommendations</t>
  </si>
  <si>
    <t>04 January 2024 onwardsAll provisionBrentLearning and Development Considerations</t>
  </si>
  <si>
    <t>04 January 2024 onwardsAll provisionWirralNo of Inspections</t>
  </si>
  <si>
    <t>All ProvidersAll provisionRedbridgeNo of providers</t>
  </si>
  <si>
    <t>04 January 2024 onwardsAll provisionNorfolkStaff:child ratios</t>
  </si>
  <si>
    <t>All ProvidersAll provisionEast SussexNo of providers</t>
  </si>
  <si>
    <t>04 January 2024 onwardsAll provisionGloucestershireInspection has actions</t>
  </si>
  <si>
    <t>04 January 2024 onwardsAll provisionEalingInspection has recommendations</t>
  </si>
  <si>
    <t>04 January 2024 onwardsAll provisionStaffordshireAssessment</t>
  </si>
  <si>
    <t>04 January 2024 onwardsAll provisionWirralPaediatric first aid</t>
  </si>
  <si>
    <t>All ProvidersAll provisionSouth TynesideNo of providers</t>
  </si>
  <si>
    <t>04 January 2024 onwardsAll provisionHounslowInspection has actions</t>
  </si>
  <si>
    <t>04 January 2024 onwardsAll provisionHaltonInspection has actions</t>
  </si>
  <si>
    <t>04 January 2024 onwardsAll provisionSwindonLearning and development/Educational programmes</t>
  </si>
  <si>
    <t>04 January 2024 onwardsAll provisionWest SussexInformation and record keeping</t>
  </si>
  <si>
    <t>04 January 2024 onwardsAll provisionEast Riding of YorkshireKey person</t>
  </si>
  <si>
    <t>04 January 2024 onwardsAll provisionDerbyStaff:child ratios</t>
  </si>
  <si>
    <t>04 January 2024 onwardsAll provisionWest SussexRisk assessment</t>
  </si>
  <si>
    <t>04 January 2024 onwardsAll provisionSouthwarkInspection has actions</t>
  </si>
  <si>
    <t>All ProvidersAll provisionSouthwarkNo of providers</t>
  </si>
  <si>
    <t>04 January 2024 onwardsAll provisionBirminghamInspection has recommendations</t>
  </si>
  <si>
    <t>04 January 2024 onwardsAll provisionDarlingtonInspection has recommendations</t>
  </si>
  <si>
    <t>04 January 2024 onwardsAll provisionManchesterInspection has recommendations</t>
  </si>
  <si>
    <t>04 January 2024 onwardsAll provisionTraffordInspection has recommendations</t>
  </si>
  <si>
    <t>04 January 2024 onwardsAll provisionIsle of WightInspection has recommendations</t>
  </si>
  <si>
    <t>04 January 2024 onwardsAll provisionCoventryLearning and development/Educational programmes</t>
  </si>
  <si>
    <t>04 January 2024 onwardsAll provisionSuffolkStaff:child ratios</t>
  </si>
  <si>
    <t>04 January 2024 onwardsAll provisionSouthwarkSupporting and understanding children's behaviour</t>
  </si>
  <si>
    <t>04 January 2024 onwardsAll provisionWest SussexLearning and development/Educational programmes</t>
  </si>
  <si>
    <t>04 January 2024 onwardsAll provisionLiverpoolInspection has actions</t>
  </si>
  <si>
    <t>04 January 2024 onwardsAll provisionNewhamInspection has recommendations</t>
  </si>
  <si>
    <t>04 January 2024 onwardsAll provisionLeedsNo of Inspections</t>
  </si>
  <si>
    <t>04 January 2024 onwardsAll provisionDorsetSupervision of staff (Group provision only)</t>
  </si>
  <si>
    <t>04 January 2024 onwardsAll provisionWarwickshireInspection has recommendations</t>
  </si>
  <si>
    <t>04 January 2024 onwardsAll provisionRochdaleInspection has actions</t>
  </si>
  <si>
    <t>04 January 2024 onwardsAll provisionHampshireRisk assessment</t>
  </si>
  <si>
    <t>04 January 2024 onwardsAll provisionNorth TynesideInspection has actions</t>
  </si>
  <si>
    <t>04 January 2024 onwardsAll provisionWokinghamInspection has actions</t>
  </si>
  <si>
    <t>04 January 2024 onwardsAll provisionSheffieldStaff:child ratios</t>
  </si>
  <si>
    <t>04 January 2024 onwardsAll provisionDurhamAssessment</t>
  </si>
  <si>
    <t>04 January 2024 onwardsAll provisionShropshireInspection has actions</t>
  </si>
  <si>
    <t>04 January 2024 onwardsAll provisionBuckinghamshireFood and drink</t>
  </si>
  <si>
    <t>04 January 2024 onwardsAll provisionSomersetInspection has recommendations</t>
  </si>
  <si>
    <t>04 January 2024 onwardsAll provisionKirkleesSafety of premises</t>
  </si>
  <si>
    <t>04 January 2024 onwardsAll provisionBath and North East SomersetInspection has recommendations</t>
  </si>
  <si>
    <t>04 January 2024 onwardsAll provisionBrentKey person</t>
  </si>
  <si>
    <t>All ProvidersAll provisionLincolnshireNo of providers</t>
  </si>
  <si>
    <t>04 January 2024 onwardsAll provisionWaltham ForestInspection has recommendations</t>
  </si>
  <si>
    <t>04 January 2024 onwardsAll provisionPeterboroughNo of Inspections</t>
  </si>
  <si>
    <t>04 January 2024 onwardsAll provisionNorth YorkshireLearning and development/Educational programmes</t>
  </si>
  <si>
    <t>04 January 2024 onwardsAll provisionLewishamInformation about the childminder (CM only)</t>
  </si>
  <si>
    <t>04 January 2024 onwardsAll provisionDorsetInspection has actions</t>
  </si>
  <si>
    <t>04 January 2024 onwardsAll provisionBradfordSupporting and understanding children's behaviour</t>
  </si>
  <si>
    <t>04 January 2024 onwardsAll provisionKentSafeguarding policies and procedures</t>
  </si>
  <si>
    <t>04 January 2024 onwardsAll provisionBlackburn with DarwenInspection has recommendations</t>
  </si>
  <si>
    <t>All ProvidersAll provisionKensington and ChelseaNo of providers</t>
  </si>
  <si>
    <t>04 January 2024 onwardsAll provisionHammersmith and FulhamInspection has recommendations</t>
  </si>
  <si>
    <t>04 January 2024 onwardsAll provisionHackneyStaff:child ratios</t>
  </si>
  <si>
    <t>04 January 2024 onwardsAll provisionHampshireSpecial educational needs</t>
  </si>
  <si>
    <t>04 January 2024 onwardsAll provisionWolverhamptonInspection has actions</t>
  </si>
  <si>
    <t>04 January 2024 onwardsAll provisionOxfordshireInformation for parents and carers</t>
  </si>
  <si>
    <t>04 January 2024 onwardsAll provisionShropshireInspection has recommendations</t>
  </si>
  <si>
    <t>04 January 2024 onwardsAll provisionBuckinghamshireLearning and Development Considerations</t>
  </si>
  <si>
    <t>04 January 2024 onwardsAll provisionStaffordshireSpecial educational needs</t>
  </si>
  <si>
    <t>All ProvidersAll provisionTamesideNo of providers</t>
  </si>
  <si>
    <t>04 January 2024 onwardsAll provisionHertfordshireInspection has recommendations</t>
  </si>
  <si>
    <t>04 January 2024 onwardsAll provisionSandwellInspection has actions</t>
  </si>
  <si>
    <t>04 January 2024 onwardsAll provisionStockton-on-TeesInspection has actions</t>
  </si>
  <si>
    <t>04 January 2024 onwardsAll provisionBradfordInspection has recommendations</t>
  </si>
  <si>
    <t>04 January 2024 onwardsAll provisionDorsetInspection has recommendations</t>
  </si>
  <si>
    <t>04 January 2024 onwardsAll provisionLeicestershireLearning and Development Considerations</t>
  </si>
  <si>
    <t>04 January 2024 onwardsAll provisionHarrowSafety of premises</t>
  </si>
  <si>
    <t>04 January 2024 onwardsAll provisionBoltonInformation about the provider (Group provision only)</t>
  </si>
  <si>
    <t>04 January 2024 onwardsAll provisionKingston upon ThamesInspection has actions</t>
  </si>
  <si>
    <t>All ProvidersAll provisionHartlepoolNo of providers</t>
  </si>
  <si>
    <t>04 January 2024 onwardsAll provisionCambridgeshireSupporting and understanding children's behaviour</t>
  </si>
  <si>
    <t>04 January 2024 onwardsAll provisionReadingInspection has recommendations</t>
  </si>
  <si>
    <t>04 January 2024 onwardsAll provisionRedcar and ClevelandLearning and development/Educational programmes</t>
  </si>
  <si>
    <t>04 January 2024 onwardsAll provisionEast SussexInspection has actions</t>
  </si>
  <si>
    <t>04 January 2024 onwardsAll provisionLeicestershireInspection has actions</t>
  </si>
  <si>
    <t>04 January 2024 onwardsAll provisionKingston upon ThamesSupervision of staff (Group provision only)</t>
  </si>
  <si>
    <t>04 January 2024 onwardsAll provisionKensington and ChelseaNo of Inspections</t>
  </si>
  <si>
    <t>04 January 2024 onwardsAll provisionSouth GloucestershireNo of Inspections</t>
  </si>
  <si>
    <t>04 January 2024 onwardsAll provisionDevonNo of Inspections</t>
  </si>
  <si>
    <t>04 January 2024 onwardsAll provisionThurrockInspection has actions</t>
  </si>
  <si>
    <t>04 January 2024 onwardsAll provisionNorthumberlandNo of Inspections</t>
  </si>
  <si>
    <t>04 January 2024 onwardsAll provisionDerbyshireSupporting and understanding children's behaviour</t>
  </si>
  <si>
    <t>04 January 2024 onwardsAll provisionLutonInformation for parents and carers</t>
  </si>
  <si>
    <t>04 January 2024 onwardsAll provisionStaffordshireQualifications, training, support and skills (Group provision only)</t>
  </si>
  <si>
    <t>04 January 2024 onwardsAll provisionMertonInspection has actions</t>
  </si>
  <si>
    <t>04 January 2024 onwardsChildminderHarrowNo of Inspections</t>
  </si>
  <si>
    <t>04 January 2024 onwardsChildminderPortsmouthNo of Inspections</t>
  </si>
  <si>
    <t>04 January 2024 onwardsChildminderNorthumberlandInspection has recommendations</t>
  </si>
  <si>
    <t>All ProvidersChildminderBuryNo of providers</t>
  </si>
  <si>
    <t>04 January 2024 onwardsChildminderLeedsInspection has recommendations</t>
  </si>
  <si>
    <t>04 January 2024 onwardsChildcare on non-domestic premisesBirminghamInspection has recommendations</t>
  </si>
  <si>
    <t>All ProvidersChildcare on non-domestic premisesWest BerkshireNo of providers</t>
  </si>
  <si>
    <t>04 January 2024 onwardsChildminderEast SussexInspection has recommendations</t>
  </si>
  <si>
    <t>04 January 2024 onwardsChildcare on non-domestic premisesHampshireSuitable people</t>
  </si>
  <si>
    <t>04 January 2024 onwardsChildcare on non-domestic premisesLeicestershireLearning and Development Considerations</t>
  </si>
  <si>
    <t>04 January 2024 onwardsChildminderLeicesterInspection has recommendations</t>
  </si>
  <si>
    <t>04 January 2024 onwardsChildminderNorth LincolnshireNo of Inspections</t>
  </si>
  <si>
    <t>All ProvidersChildcare on domestic premisesSalfordNo of providers</t>
  </si>
  <si>
    <t>All ProvidersChildminderCambridgeshireNo of providers</t>
  </si>
  <si>
    <t>04 January 2024 onwardsChildcare on non-domestic premisesKensington and ChelseaNo of Inspections</t>
  </si>
  <si>
    <t>04 January 2024 onwardsChildcare on non-domestic premisesSuttonInspection has recommendations</t>
  </si>
  <si>
    <t>04 January 2024 onwardsChildminderLincolnshireInspection has actions</t>
  </si>
  <si>
    <t>04 January 2024 onwardsChildminderRedbridgeNo of Inspections</t>
  </si>
  <si>
    <t>04 January 2024 onwardsChildminderHaltonNo of Inspections</t>
  </si>
  <si>
    <t>All ProvidersChildcare on non-domestic premisesTower HamletsNo of providers</t>
  </si>
  <si>
    <t>04 January 2024 onwardsChildcare on non-domestic premisesRochdaleNo of Inspections</t>
  </si>
  <si>
    <t>04 January 2024 onwardsChildcare on non-domestic premisesHaringeyNo of Inspections</t>
  </si>
  <si>
    <t>04 January 2024 onwardsChildcare on non-domestic premisesNorth NorthamptonshireNo of Inspections</t>
  </si>
  <si>
    <t>04 January 2024 onwardsChildcare on non-domestic premisesBournemouth, Christchurch &amp; PooleInspection has actions</t>
  </si>
  <si>
    <t>04 January 2024 onwardsChildminderStoke-on-TrentInspection has recommendations</t>
  </si>
  <si>
    <t>All ProvidersChildcare on non-domestic premisesDerbyNo of providers</t>
  </si>
  <si>
    <t>All ProvidersChildminderNot RecordedNo of providers</t>
  </si>
  <si>
    <t>All ProvidersChildminderRichmond upon ThamesNo of providers</t>
  </si>
  <si>
    <t>All ProvidersChildcare on domestic premisesBromleyNo of providers</t>
  </si>
  <si>
    <t>All ProvidersChildcare on domestic premisesShropshireNo of providers</t>
  </si>
  <si>
    <t>All ProvidersChildminderSouth GloucestershireNo of providers</t>
  </si>
  <si>
    <t>04 January 2024 onwardsChildcare on non-domestic premisesKirkleesMedicines</t>
  </si>
  <si>
    <t>04 January 2024 onwardsChildminderWestmorland and FurnessNo of Inspections</t>
  </si>
  <si>
    <t>04 January 2024 onwardsChildminderReadingInspection has recommendations</t>
  </si>
  <si>
    <t>All ProvidersChildcare on domestic premisesGatesheadNo of providers</t>
  </si>
  <si>
    <t>04 January 2024 onwardsChildminderMertonInspection has actions</t>
  </si>
  <si>
    <t>04 January 2024 onwardsChildminderBracknell ForestInspection has recommendations</t>
  </si>
  <si>
    <t>04 January 2024 onwardsChildcare on non-domestic premisesOxfordshireInspection has actions</t>
  </si>
  <si>
    <t>04 January 2024 onwardsChildminderEssexSupporting and understanding children's behaviour</t>
  </si>
  <si>
    <t>04 January 2024 onwardsChildcare on non-domestic premisesHackneyInformation and record keeping</t>
  </si>
  <si>
    <t>All ProvidersChildminderSuttonNo of providers</t>
  </si>
  <si>
    <t>All ProvidersChildminderSheffieldNo of providers</t>
  </si>
  <si>
    <t>04 January 2024 onwardsAll provisionWest NorthamptonshireSafeguarding policies and procedures</t>
  </si>
  <si>
    <t>04 January 2024 onwardsAll provisionBracknell ForestInspection has actions</t>
  </si>
  <si>
    <t>04 January 2024 onwardsAll provisionSouthend on SeaNo of Inspections</t>
  </si>
  <si>
    <t>All ProvidersAll provisionCambridgeshireNo of providers</t>
  </si>
  <si>
    <t>04 January 2024 onwardsAll provisionBromleyInspection has recommendations</t>
  </si>
  <si>
    <t>04 January 2024 onwardsAll provisionKirkleesIndoor space requirements</t>
  </si>
  <si>
    <t>All ProvidersAll provisionBarking and DagenhamNo of providers</t>
  </si>
  <si>
    <t>04 January 2024 onwardsAll provisionSwindonNo of Inspections</t>
  </si>
  <si>
    <t>04 January 2024 onwardsAll provisionLancashireLearning and Development Considerations</t>
  </si>
  <si>
    <t>04 January 2024 onwardsAll provisionSandwellSupervision of staff (Group provision only)</t>
  </si>
  <si>
    <t>04 January 2024 onwardsAll provisionSurreyAssessment</t>
  </si>
  <si>
    <t>04 January 2024 onwardsAll provisionWandsworthNo of Inspections</t>
  </si>
  <si>
    <t>04 January 2024 onwardsAll provisionHackneyNo of Inspections</t>
  </si>
  <si>
    <t>04 January 2024 onwardsAll provisionBarking and DagenhamNo of Inspections</t>
  </si>
  <si>
    <t>04 January 2024 onwardsChildcare on domestic premisesKentNo of Inspections</t>
  </si>
  <si>
    <t>04 January 2024 onwardsChildminderBirminghamLearning and Development Considerations</t>
  </si>
  <si>
    <t>All ProvidersChildcare on non-domestic premisesLeicestershireNo of providers</t>
  </si>
  <si>
    <t>04 January 2024 onwardsChildminderDurhamInspection has recommendations</t>
  </si>
  <si>
    <t>04 January 2024 onwardsChildcare on non-domestic premisesSt HelensInspection has recommendations</t>
  </si>
  <si>
    <t>All ProvidersChildminderNorth NorthamptonshireNo of providers</t>
  </si>
  <si>
    <t>04 January 2024 onwardsChildminderWirralNo of Inspections</t>
  </si>
  <si>
    <t>All ProvidersChildminderSouthwarkNo of providers</t>
  </si>
  <si>
    <t>All ProvidersChildcare on non-domestic premisesEast SussexNo of providers</t>
  </si>
  <si>
    <t>All ProvidersChildcare on non-domestic premisesKingston upon ThamesNo of providers</t>
  </si>
  <si>
    <t>04 January 2024 onwardsChildminderYorkInspection has recommendations</t>
  </si>
  <si>
    <t>04 January 2024 onwardsChildminderMilton KeynesNo of Inspections</t>
  </si>
  <si>
    <t>04 January 2024 onwardsChildcare on non-domestic premisesSunderlandNo of Inspections</t>
  </si>
  <si>
    <t>All ProvidersChildcare on non-domestic premisesHertfordshireNo of providers</t>
  </si>
  <si>
    <t>04 January 2024 onwardsChildminderLancashireNo of Inspections</t>
  </si>
  <si>
    <t>04 January 2024 onwardsChildcare on non-domestic premisesKirkleesInspection has recommendations</t>
  </si>
  <si>
    <t>04 January 2024 onwardsChildcare on non-domestic premisesSandwellNo of Inspections</t>
  </si>
  <si>
    <t>All ProvidersChildminderLeedsNo of providers</t>
  </si>
  <si>
    <t>04 January 2024 onwardsChildcare on non-domestic premisesLancashireQualifications, training, support and skills (Group provision only)</t>
  </si>
  <si>
    <t>04 January 2024 onwardsChildcare on non-domestic premisesHaringeyInspection has actions</t>
  </si>
  <si>
    <t>04 January 2024 onwardsChildcare on non-domestic premisesSouth GloucestershireInspection has recommendations</t>
  </si>
  <si>
    <t>04 January 2024 onwardsChildminderLeedsNo of Inspections</t>
  </si>
  <si>
    <t>04 January 2024 onwardsChildcare on non-domestic premisesBirminghamNo of Inspections</t>
  </si>
  <si>
    <t>04 January 2024 onwardsChildcare on non-domestic premisesKensington and ChelseaInspection has actions</t>
  </si>
  <si>
    <t>04 January 2024 onwardsChildminderEast SussexNo of Inspections</t>
  </si>
  <si>
    <t>04 January 2024 onwardsChildcare on non-domestic premisesShropshireLearning and development/Educational programmes</t>
  </si>
  <si>
    <t>04 January 2024 onwardsChildcare on non-domestic premisesGatesheadInspection has recommendations</t>
  </si>
  <si>
    <t>04 January 2024 onwardsChildminderManchesterLearning and development/Educational programmes</t>
  </si>
  <si>
    <t>04 January 2024 onwardsChildcare on non-domestic premisesSouthend on SeaInspection has recommendations</t>
  </si>
  <si>
    <t>All ProvidersChildcare on domestic premisesWaltham ForestNo of providers</t>
  </si>
  <si>
    <t>04 January 2024 onwardsChildminderDerbyshireLearning and Development Considerations</t>
  </si>
  <si>
    <t>04 January 2024 onwardsChildminderHertfordshireNo of Inspections</t>
  </si>
  <si>
    <t>04 January 2024 onwardsChildcare on non-domestic premisesNottinghamInspection has actions</t>
  </si>
  <si>
    <t>04 January 2024 onwardsChildcare on non-domestic premisesThurrockInspection has recommendations</t>
  </si>
  <si>
    <t>04 January 2024 onwardsChildcare on non-domestic premisesCalderdaleNo of Inspections</t>
  </si>
  <si>
    <t>All ProvidersChildcare on domestic premisesRutlandNo of providers</t>
  </si>
  <si>
    <t>04 January 2024 onwardsChildminderGloucestershireNo of Inspections</t>
  </si>
  <si>
    <t>04 January 2024 onwardsChildminderLambethInspection has recommendations</t>
  </si>
  <si>
    <t>04 January 2024 onwardsChildminderManchesterInspection has recommendations</t>
  </si>
  <si>
    <t>All ProvidersChildcare on domestic premisesHaveringNo of providers</t>
  </si>
  <si>
    <t>04 January 2024 onwardsChildcare on non-domestic premisesNorfolkNo of Inspections</t>
  </si>
  <si>
    <t>All ProvidersChildcare on non-domestic premisesCoventryNo of providers</t>
  </si>
  <si>
    <t>04 January 2024 onwardsChildcare on non-domestic premisesDevonTraining and skills (Group provision only)</t>
  </si>
  <si>
    <t>All ProvidersChildcare on domestic premisesLambethNo of providers</t>
  </si>
  <si>
    <t>04 January 2024 onwardsChildminderStockportNo of Inspections</t>
  </si>
  <si>
    <t>All ProvidersChildcare on non-domestic premisesHackneyNo of providers</t>
  </si>
  <si>
    <t>04 January 2024 onwardsChildcare on non-domestic premisesWest SussexInspection has actions</t>
  </si>
  <si>
    <t>04 January 2024 onwardsChildcare on non-domestic premisesSurreyRisk assessment</t>
  </si>
  <si>
    <t>All ProvidersChildcare on domestic premisesSurreyNo of providers</t>
  </si>
  <si>
    <t>04 January 2024 onwardsChildminderHarrowTraining, support and skills (CM only)</t>
  </si>
  <si>
    <t>04 January 2024 onwardsChildcare on non-domestic premisesGatesheadAssessment</t>
  </si>
  <si>
    <t>04 January 2024 onwardsChildcare on non-domestic premisesSwindonLearning and development/Educational programmes</t>
  </si>
  <si>
    <t>04 January 2024 onwardsChildcare on non-domestic premisesHertfordshireInspection has actions</t>
  </si>
  <si>
    <t>04 January 2024 onwardsChildcare on non-domestic premisesSeftonInspection has actions</t>
  </si>
  <si>
    <t>04 January 2024 onwardsChildcare on non-domestic premisesLincolnshireStaff:child ratios</t>
  </si>
  <si>
    <t>04 January 2024 onwardsChildcare on non-domestic premisesSheffieldInspection has actions</t>
  </si>
  <si>
    <t>All ProvidersChildminderHartlepoolNo of providers</t>
  </si>
  <si>
    <t>All ProvidersChildcare on non-domestic premisesCumberlandNo of providers</t>
  </si>
  <si>
    <t>04 January 2024 onwardsChildcare on non-domestic premisesWokinghamInspection has recommendations</t>
  </si>
  <si>
    <t>All ProvidersChildcare on non-domestic premisesDurhamNo of providers</t>
  </si>
  <si>
    <t>04 January 2024 onwardsChildcare on non-domestic premisesCamdenNo of Inspections</t>
  </si>
  <si>
    <t>04 January 2024 onwardsChildcare on non-domestic premisesStockton-on-TeesInspection has recommendations</t>
  </si>
  <si>
    <t>04 January 2024 onwardsChildcare on non-domestic premisesDorsetInspection has actions</t>
  </si>
  <si>
    <t>04 January 2024 onwardsChildcare on non-domestic premisesWestmorland and FurnessLearning and development/Educational programmes</t>
  </si>
  <si>
    <t>04 January 2024 onwardsChildcare on non-domestic premisesSuffolkInspection has recommendations</t>
  </si>
  <si>
    <t>04 January 2024 onwardsChildminderWakefieldInspection has actions</t>
  </si>
  <si>
    <t>04 January 2024 onwardsAll provisionThurrockStaff:child ratios</t>
  </si>
  <si>
    <t>04 January 2024 onwardsAll provisionLincolnshireAssessment</t>
  </si>
  <si>
    <t>04 January 2024 onwardsAll provisionBrentFood and drink</t>
  </si>
  <si>
    <t>04 January 2024 onwardsAll provisionCambridgeshireLearning and Development Considerations</t>
  </si>
  <si>
    <t>04 January 2024 onwardsAll provisionSomersetLearning and development/Educational programmes</t>
  </si>
  <si>
    <t>04 January 2024 onwardsAll provisionLiverpoolInspection has recommendations</t>
  </si>
  <si>
    <t>04 January 2024 onwardsAll provisionSheffieldNo of Inspections</t>
  </si>
  <si>
    <t>04 January 2024 onwardsAll provisionEalingNo of Inspections</t>
  </si>
  <si>
    <t>04 January 2024 onwardsAll provisionMedwayRisk assessment</t>
  </si>
  <si>
    <t>04 January 2024 onwardsAll provisionBarnsleyStaff:child ratios</t>
  </si>
  <si>
    <t>04 January 2024 onwardsAll provisionPeterboroughLearning and development/Educational programmes</t>
  </si>
  <si>
    <t>04 January 2024 onwardsAll provisionSolihullNo of Inspections</t>
  </si>
  <si>
    <t>04 January 2024 onwardsAll provisionKirkleesNo of Inspections</t>
  </si>
  <si>
    <t>04 January 2024 onwardsAll provisionHounslowLearning and development/Educational programmes</t>
  </si>
  <si>
    <t>04 January 2024 onwardsAll provisionEssexFood and drink facilities</t>
  </si>
  <si>
    <t>04 January 2024 onwardsAll provisionRedcar and ClevelandInspection has recommendations</t>
  </si>
  <si>
    <t>04 January 2024 onwardsAll provisionHampshireTraining and skills (Group provision only)</t>
  </si>
  <si>
    <t>04 January 2024 onwardsAll provisionEssexLearning and development/Educational programmes</t>
  </si>
  <si>
    <t>04 January 2024 onwardsAll provisionWaltham ForestInspection has actions</t>
  </si>
  <si>
    <t>04 January 2024 onwardsAll provisionHarrowInspection has recommendations</t>
  </si>
  <si>
    <t>04 January 2024 onwardsAll provisionMilton KeynesInspection has recommendations</t>
  </si>
  <si>
    <t>04 January 2024 onwardsAll provisionCroydonNo of Inspections</t>
  </si>
  <si>
    <t>04 January 2024 onwardsAll provisionHaveringNo of Inspections</t>
  </si>
  <si>
    <t>04 January 2024 onwardsAll provisionGatesheadAssessment</t>
  </si>
  <si>
    <t>04 January 2024 onwardsAll provisionLincolnshireInspection has actions</t>
  </si>
  <si>
    <t>All ProvidersAll provisionBexleyNo of providers</t>
  </si>
  <si>
    <t>04 January 2024 onwardsAll provisionNorth YorkshireInspection has actions</t>
  </si>
  <si>
    <t>04 January 2024 onwardsAll provisionSolihullInformation and record keeping</t>
  </si>
  <si>
    <t>04 January 2024 onwardsAll provisionHampshireLearning and development/Educational programmes</t>
  </si>
  <si>
    <t>04 January 2024 onwardsAll provisionBexleySupporting and understanding children's behaviour</t>
  </si>
  <si>
    <t>All ProvidersAll provisionWindsor and MaidenheadNo of providers</t>
  </si>
  <si>
    <t>All ProvidersAll provisionBrentNo of providers</t>
  </si>
  <si>
    <t>04 January 2024 onwardsAll provisionBristolLearning and development/Educational programmes</t>
  </si>
  <si>
    <t>All ProvidersAll provisionKingston upon HullNo of providers</t>
  </si>
  <si>
    <t>04 January 2024 onwardsAll provisionHampshireKey person</t>
  </si>
  <si>
    <t>04 January 2024 onwardsAll provisionEnfieldLearning and development/Educational programmes</t>
  </si>
  <si>
    <t>04 January 2024 onwardsAll provisionKentTraining and skills (Group provision only)</t>
  </si>
  <si>
    <t>04 January 2024 onwardsAll provisionSouthwarkAssessment</t>
  </si>
  <si>
    <t>04 January 2024 onwardsAll provisionWest SussexInformation for parents and carers</t>
  </si>
  <si>
    <t>04 January 2024 onwardsAll provisionKnowsleyNo of Inspections</t>
  </si>
  <si>
    <t>04 January 2024 onwardsAll provisionDudleyLearning and development/Educational programmes</t>
  </si>
  <si>
    <t>04 January 2024 onwardsAll provisionSuffolkInspection has actions</t>
  </si>
  <si>
    <t>04 January 2024 onwardsAll provisionLeedsInspection has recommendations</t>
  </si>
  <si>
    <t>04 January 2024 onwardsAll provisionSeftonSupervision of staff (Group provision only)</t>
  </si>
  <si>
    <t>04 January 2024 onwardsAll provisionBrentSupporting and understanding children's behaviour</t>
  </si>
  <si>
    <t>04 January 2024 onwardsAll provisionSeftonInspection has actions</t>
  </si>
  <si>
    <t>04 January 2024 onwardsAll provisionCalderdaleNo of Inspections</t>
  </si>
  <si>
    <t>04 January 2024 onwardsChildcare on non-domestic premisesSuttonNo of Inspections</t>
  </si>
  <si>
    <t>04 January 2024 onwardsChildcare on non-domestic premisesHertfordshireKey person</t>
  </si>
  <si>
    <t>04 January 2024 onwardsChildcare on non-domestic premisesPlymouthStaff:child ratios</t>
  </si>
  <si>
    <t>04 January 2024 onwardsChildminderSolihullSafeguarding policies and procedures</t>
  </si>
  <si>
    <t>04 January 2024 onwardsChildcare on non-domestic premisesSolihullSupervision of staff (Group provision only)</t>
  </si>
  <si>
    <t>04 January 2024 onwardsChildcare on non-domestic premisesWest BerkshireInspection has recommendations</t>
  </si>
  <si>
    <t>All ProvidersChildminderNorth East LincolnshireNo of providers</t>
  </si>
  <si>
    <t>04 January 2024 onwardsChildcare on non-domestic premisesNorth NorthamptonshireInspection has recommendations</t>
  </si>
  <si>
    <t>04 January 2024 onwardsChildcare on non-domestic premisesSeftonSpecial educational needs</t>
  </si>
  <si>
    <t>04 January 2024 onwardsChildcare on non-domestic premisesShropshireQualifications, training, support and skills (Group provision only)</t>
  </si>
  <si>
    <t>04 January 2024 onwardsChildcare on non-domestic premisesCornwallNo of Inspections</t>
  </si>
  <si>
    <t>All ProvidersChildcare on domestic premisesEast Riding of YorkshireNo of providers</t>
  </si>
  <si>
    <t>04 January 2024 onwardsChildcare on non-domestic premisesStaffordshireInspection has actions</t>
  </si>
  <si>
    <t>04 January 2024 onwardsChildminderKentLearning and Development Considerations</t>
  </si>
  <si>
    <t>04 January 2024 onwardsChildcare on non-domestic premisesBournemouth, Christchurch &amp; PooleLearning and development/Educational programmes</t>
  </si>
  <si>
    <t>04 January 2024 onwardsChildcare on non-domestic premisesLutonQualifications, training, support and skills (Group provision only)</t>
  </si>
  <si>
    <t>All ProvidersChildminderStoke-on-TrentNo of providers</t>
  </si>
  <si>
    <t>04 January 2024 onwardsChildcare on non-domestic premisesBuckinghamshireLearning and development/Educational programmes</t>
  </si>
  <si>
    <t>04 January 2024 onwardsChildcare on non-domestic premisesWarwickshireInspection has actions</t>
  </si>
  <si>
    <t>04 January 2024 onwardsChildcare on non-domestic premisesManchesterInspection has actions</t>
  </si>
  <si>
    <t>04 January 2024 onwardsChildminderWiltshireInspection has recommendations</t>
  </si>
  <si>
    <t>04 January 2024 onwardsChildminderKirkleesInspection has recommendations</t>
  </si>
  <si>
    <t>04 January 2024 onwardsChildminderGloucestershireInspection has recommendations</t>
  </si>
  <si>
    <t>04 January 2024 onwardsChildminderNewhamNo of Inspections</t>
  </si>
  <si>
    <t>04 January 2024 onwardsChildcare on non-domestic premisesEnfieldStaff:child ratios</t>
  </si>
  <si>
    <t>All ProvidersChildcare on domestic premisesHarrowNo of providers</t>
  </si>
  <si>
    <t>04 January 2024 onwardsChildcare on domestic premisesNorth YorkshireInspection has recommendations</t>
  </si>
  <si>
    <t>All ProvidersAll provisionSouthend on SeaNo of providers</t>
  </si>
  <si>
    <t>04 January 2024 onwardsAll provisionCheshire West and ChesterNo of Inspections</t>
  </si>
  <si>
    <t>04 January 2024 onwardsAll provisionPortsmouthLearning and development/Educational programmes</t>
  </si>
  <si>
    <t>04 January 2024 onwardsAll provisionTamesideRisk assessment</t>
  </si>
  <si>
    <t>04 January 2024 onwardsAll provisionBarnetRisk assessment</t>
  </si>
  <si>
    <t>All ProvidersAll provisionSloughNo of providers</t>
  </si>
  <si>
    <t>04 January 2024 onwardsAll provisionStaffordshireKey person</t>
  </si>
  <si>
    <t>04 January 2024 onwardsAll provisionBirminghamInspection has actions</t>
  </si>
  <si>
    <t>All ProvidersAll provisionBlackpoolNo of providers</t>
  </si>
  <si>
    <t>04 January 2024 onwardsAll provisionBristolNo of Inspections</t>
  </si>
  <si>
    <t>04 January 2024 onwardsAll provisionBoltonInspection has actions</t>
  </si>
  <si>
    <t>04 January 2024 onwardsAll provisionRutlandNo of Inspections</t>
  </si>
  <si>
    <t>All ProvidersAll provisionCity of LondonNo of providers</t>
  </si>
  <si>
    <t>04 January 2024 onwardsAll provisionNewhamInformation for parents and carers</t>
  </si>
  <si>
    <t>04 January 2024 onwardsAll provisionBirminghamSafeguarding policies and procedures</t>
  </si>
  <si>
    <t>04 January 2024 onwardsAll provisionSunderlandInspection has actions</t>
  </si>
  <si>
    <t>04 January 2024 onwardsAll provisionHackneyInformation and record keeping</t>
  </si>
  <si>
    <t>04 January 2024 onwardsAll provisionWorcestershireInspection has actions</t>
  </si>
  <si>
    <t>04 January 2024 onwardsAll provisionCamdenNo of Inspections</t>
  </si>
  <si>
    <t>04 January 2024 onwardsAll provisionWiganInspection has recommendations</t>
  </si>
  <si>
    <t>All ProvidersAll provisionStaffordshireNo of providers</t>
  </si>
  <si>
    <t>04 January 2024 onwardsAll provisionRochdaleNo of Inspections</t>
  </si>
  <si>
    <t>04 January 2024 onwardsAll provisionSurreyInformation and record keeping</t>
  </si>
  <si>
    <t>04 January 2024 onwardsAll provisionStaffordshireSuitable people</t>
  </si>
  <si>
    <t>04 January 2024 onwardsAll provisionWorcestershireLearning and Development Considerations</t>
  </si>
  <si>
    <t>04 January 2024 onwardsAll provisionLambethInspection has recommendations</t>
  </si>
  <si>
    <t>04 January 2024 onwardsAll provisionGloucestershireSupervision of staff (Group provision only)</t>
  </si>
  <si>
    <t>04 January 2024 onwardsAll provisionBournemouth, Christchurch &amp; PooleInspection has recommendations</t>
  </si>
  <si>
    <t>04 January 2024 onwardsAll provisionGloucestershireLearning and development/Educational programmes</t>
  </si>
  <si>
    <t>All ProvidersAll provisionRochdaleNo of providers</t>
  </si>
  <si>
    <t>04 January 2024 onwardsAll provisionWakefieldNo of Inspections</t>
  </si>
  <si>
    <t>04 January 2024 onwardsAll provisionNorth TynesideLearning and development/Educational programmes</t>
  </si>
  <si>
    <t>04 January 2024 onwardsAll provisionStaffordshireTraining and skills (Group provision only)</t>
  </si>
  <si>
    <t>04 January 2024 onwardsChildcare on non-domestic premisesHampshireLearning and Development Considerations</t>
  </si>
  <si>
    <t>04 January 2024 onwardsChildcare on non-domestic premisesLeedsLearning and development/Educational programmes</t>
  </si>
  <si>
    <t>04 January 2024 onwardsChildcare on non-domestic premisesBracknell ForestLearning and development/Educational programmes</t>
  </si>
  <si>
    <t>All ProvidersChildcare on domestic premisesNorth SomersetNo of providers</t>
  </si>
  <si>
    <t>04 January 2024 onwardsChildminderDerbyshireInspection has actions</t>
  </si>
  <si>
    <t>04 January 2024 onwardsChildcare on non-domestic premisesStoke-on-TrentLearning and development/Educational programmes</t>
  </si>
  <si>
    <t>04 January 2024 onwardsChildminderHertfordshireAssessment</t>
  </si>
  <si>
    <t>All ProvidersChildcare on non-domestic premisesWiganNo of providers</t>
  </si>
  <si>
    <t>04 January 2024 onwardsChildcare on non-domestic premisesHaringeyInspection has recommendations</t>
  </si>
  <si>
    <t>04 January 2024 onwardsChildcare on non-domestic premisesWindsor and MaidenheadInspection has recommendations</t>
  </si>
  <si>
    <t>04 January 2024 onwardsChildcare on domestic premisesHarrowNo of Inspections</t>
  </si>
  <si>
    <t>04 January 2024 onwardsChildminderNorth NorthamptonshireLearning and development/Educational programmes</t>
  </si>
  <si>
    <t>04 January 2024 onwardsChildcare on non-domestic premisesBromleyQualifications, training, support and skills (Group provision only)</t>
  </si>
  <si>
    <t>04 January 2024 onwardsChildminderSurreyLearning and development/Educational programmes</t>
  </si>
  <si>
    <t>04 January 2024 onwardsChildminderDurhamInspection has actions</t>
  </si>
  <si>
    <t>04 January 2024 onwardsChildcare on non-domestic premisesBoltonKey person</t>
  </si>
  <si>
    <t>04 January 2024 onwardsChildcare on non-domestic premisesKentStaff:child ratios</t>
  </si>
  <si>
    <t>All ProvidersChildcare on non-domestic premisesWolverhamptonNo of providers</t>
  </si>
  <si>
    <t>04 January 2024 onwardsChildcare on non-domestic premisesSouthwarkInspection has recommendations</t>
  </si>
  <si>
    <t>04 January 2024 onwardsChildminderHackneyNo of Inspections</t>
  </si>
  <si>
    <t>04 January 2024 onwardsChildcare on non-domestic premisesBuryNo of Inspections</t>
  </si>
  <si>
    <t>04 January 2024 onwardsChildcare on non-domestic premisesDevonSupervision of staff (Group provision only)</t>
  </si>
  <si>
    <t>04 January 2024 onwardsChildminderDudleyInspection has recommendations</t>
  </si>
  <si>
    <t>All ProvidersChildminderKingston upon HullNo of providers</t>
  </si>
  <si>
    <t>04 January 2024 onwardsChildcare on non-domestic premisesBrentInformation and record keeping</t>
  </si>
  <si>
    <t>04 January 2024 onwardsChildminderEnfieldInspection has recommendations</t>
  </si>
  <si>
    <t>All ProvidersChildminderLutonNo of providers</t>
  </si>
  <si>
    <t>04 January 2024 onwardsChildminderStaffordshireInspection has recommendations</t>
  </si>
  <si>
    <t>04 January 2024 onwardsChildcare on non-domestic premisesKingston upon ThamesNo of Inspections</t>
  </si>
  <si>
    <t>04 January 2024 onwardsChildminderLambethNo of Inspections</t>
  </si>
  <si>
    <t>04 January 2024 onwardsChildcare on non-domestic premisesCalderdaleInspection has recommendations</t>
  </si>
  <si>
    <t>04 January 2024 onwardsChildcare on domestic premisesWokinghamNo of Inspections</t>
  </si>
  <si>
    <t>All ProvidersChildcare on non-domestic premisesRochdaleNo of providers</t>
  </si>
  <si>
    <t>04 January 2024 onwardsChildcare on non-domestic premisesSouthwarkNo of Inspections</t>
  </si>
  <si>
    <t>04 January 2024 onwardsChildcare on non-domestic premisesThurrockInspection has actions</t>
  </si>
  <si>
    <t>04 January 2024 onwardsChildminderStockton-on-TeesLearning and development/Educational programmes</t>
  </si>
  <si>
    <t>All ProvidersChildcare on non-domestic premisesWindsor and MaidenheadNo of providers</t>
  </si>
  <si>
    <t>04 January 2024 onwardsChildcare on domestic premisesKentInspection has recommendations</t>
  </si>
  <si>
    <t>04 January 2024 onwardsChildminderKirkleesNo of Inspections</t>
  </si>
  <si>
    <t>04 January 2024 onwardsChildcare on non-domestic premisesHounslowLearning and development/Educational programmes</t>
  </si>
  <si>
    <t>04 January 2024 onwardsChildcare on non-domestic premisesBexleyNo of Inspections</t>
  </si>
  <si>
    <t>All ProvidersChildcare on non-domestic premisesNottinghamshireNo of providers</t>
  </si>
  <si>
    <t>All ProvidersChildcare on non-domestic premisesWakefieldNo of providers</t>
  </si>
  <si>
    <t>04 January 2024 onwardsChildminderSolihullLearning and Development Considerations</t>
  </si>
  <si>
    <t>04 January 2024 onwardsChildminderEnfieldNo of Inspections</t>
  </si>
  <si>
    <t>04 January 2024 onwardsChildcare on non-domestic premisesWest NorthamptonshireQualifications, training, support and skills (Group provision only)</t>
  </si>
  <si>
    <t>04 January 2024 onwardsChildminderDerbyshireSupporting and understanding children's behaviour</t>
  </si>
  <si>
    <t>All ProvidersChildminderWestmorland and FurnessNo of providers</t>
  </si>
  <si>
    <t>All ProvidersChildcare on domestic premisesCalderdaleNo of providers</t>
  </si>
  <si>
    <t>All ProvidersChildcare on non-domestic premisesRutlandNo of providers</t>
  </si>
  <si>
    <t>All ProvidersChildcare on domestic premisesSomersetNo of providers</t>
  </si>
  <si>
    <t>All ProvidersChildcare on non-domestic premisesStaffordshireNo of providers</t>
  </si>
  <si>
    <t>04 January 2024 onwardsChildcare on non-domestic premisesSunderlandInspection has recommendations</t>
  </si>
  <si>
    <t>04 January 2024 onwardsChildcare on domestic premisesDudleyInspection has recommendations</t>
  </si>
  <si>
    <t>All ProvidersChildcare on non-domestic premisesSloughNo of providers</t>
  </si>
  <si>
    <t>04 January 2024 onwardsChildcare on non-domestic premisesNorth YorkshireInspection has actions</t>
  </si>
  <si>
    <t>04 January 2024 onwardsChildminderSuttonLearning and development/Educational programmes</t>
  </si>
  <si>
    <t>04 January 2024 onwardsChildcare on non-domestic premisesSeftonSupervision of staff (Group provision only)</t>
  </si>
  <si>
    <t>04 January 2024 onwardsChildminderSouth TynesideInspection has actions</t>
  </si>
  <si>
    <t>All ProvidersChildminderHaringeyNo of providers</t>
  </si>
  <si>
    <t>04 January 2024 onwardsChildminderBuckinghamshireFood and drink</t>
  </si>
  <si>
    <t>All ProvidersChildcare on non-domestic premisesSurreyNo of providers</t>
  </si>
  <si>
    <t>All ProvidersChildcare on non-domestic premisesYorkNo of providers</t>
  </si>
  <si>
    <t>04 January 2024 onwardsChildcare on non-domestic premisesMilton KeynesInspection has recommendations</t>
  </si>
  <si>
    <t>04 January 2024 onwardsChildcare on non-domestic premisesRutlandNo of Inspections</t>
  </si>
  <si>
    <t>All ProvidersChildcare on domestic premisesHackneyNo of providers</t>
  </si>
  <si>
    <t>04 January 2024 onwardsChildminderStaffordshireNo of Inspections</t>
  </si>
  <si>
    <t>All ProvidersAll provisionDudleyNo of providers</t>
  </si>
  <si>
    <t>04 January 2024 onwardsAll provisionStaffordshireSafety of premises</t>
  </si>
  <si>
    <t>04 January 2024 onwardsAll provisionRochdaleLearning and development/Educational programmes</t>
  </si>
  <si>
    <t>All ProvidersAll provisionBromleyNo of providers</t>
  </si>
  <si>
    <t>04 January 2024 onwardsAll provisionSurreyKey person</t>
  </si>
  <si>
    <t>04 January 2024 onwardsAll provisionOxfordshireStaff:child ratios</t>
  </si>
  <si>
    <t>04 January 2024 onwardsAll provisionSheffieldLearning and Development Considerations</t>
  </si>
  <si>
    <t>All ProvidersAll provisionShropshireNo of providers</t>
  </si>
  <si>
    <t>04 January 2024 onwardsAll provisionWarwickshireSupervision of staff (Group provision only)</t>
  </si>
  <si>
    <t>04 January 2024 onwardsAll provisionLutonInspection has actions</t>
  </si>
  <si>
    <t>04 January 2024 onwardsAll provisionHaveringSupporting and understanding children's behaviour</t>
  </si>
  <si>
    <t>04 January 2024 onwardsAll provisionHartlepoolNo of Inspections</t>
  </si>
  <si>
    <t>All ProvidersAll provisionHillingdonNo of providers</t>
  </si>
  <si>
    <t>All ProvidersAll provisionManchesterNo of providers</t>
  </si>
  <si>
    <t>All ProvidersAll provisionDarlingtonNo of providers</t>
  </si>
  <si>
    <t>04 January 2024 onwardsAll provisionBirminghamSuitable people</t>
  </si>
  <si>
    <t>04 January 2024 onwardsAll provisionTraffordInspection has actions</t>
  </si>
  <si>
    <t>All ProvidersAll provisionNewhamNo of providers</t>
  </si>
  <si>
    <t>04 January 2024 onwardsAll provisionEnfieldKey person</t>
  </si>
  <si>
    <t>04 January 2024 onwardsAll provisionBlackpoolInspection has recommendations</t>
  </si>
  <si>
    <t>04 January 2024 onwardsAll provisionBournemouth, Christchurch &amp; PooleLearning and development/Educational programmes</t>
  </si>
  <si>
    <t>04 January 2024 onwardsAll provisionBradfordLearning and development/Educational programmes</t>
  </si>
  <si>
    <t>04 January 2024 onwardsAll provisionEnfieldNo of Inspections</t>
  </si>
  <si>
    <t>All ProvidersChildcare on non-domestic premisesRedbridgeNo of providers</t>
  </si>
  <si>
    <t>04 January 2024 onwardsChildcare on non-domestic premisesNorth TynesideInspection has actions</t>
  </si>
  <si>
    <t>04 January 2024 onwardsChildcare on non-domestic premisesLeicestershireRisk assessment</t>
  </si>
  <si>
    <t>04 January 2024 onwardsChildminderBuckinghamshireInspection has actions</t>
  </si>
  <si>
    <t>All ProvidersChildminderSt HelensNo of providers</t>
  </si>
  <si>
    <t>All ProvidersChildcare on non-domestic premisesOldhamNo of providers</t>
  </si>
  <si>
    <t>04 January 2024 onwardsChildminderSolihullInspection has actions</t>
  </si>
  <si>
    <t>04 January 2024 onwardsChildcare on non-domestic premisesBedfordInspection has recommendations</t>
  </si>
  <si>
    <t>04 January 2024 onwardsChildcare on domestic premisesBarnetNo of Inspections</t>
  </si>
  <si>
    <t>04 January 2024 onwardsChildcare on non-domestic premisesEnfieldLearning and development/Educational programmes</t>
  </si>
  <si>
    <t>All ProvidersChildcare on domestic premisesStoke-on-TrentNo of providers</t>
  </si>
  <si>
    <t>04 January 2024 onwardsChildcare on non-domestic premisesHackneyStaff:child ratios</t>
  </si>
  <si>
    <t>04 January 2024 onwardsChildcare on non-domestic premisesHartlepoolNo of Inspections</t>
  </si>
  <si>
    <t>04 January 2024 onwardsChildcare on non-domestic premisesBuckinghamshireSupervision of staff (Group provision only)</t>
  </si>
  <si>
    <t>04 January 2024 onwardsChildcare on domestic premisesSurreyNo of Inspections</t>
  </si>
  <si>
    <t>04 January 2024 onwardsChildminderLeedsInspection has actions</t>
  </si>
  <si>
    <t>04 January 2024 onwardsChildcare on non-domestic premisesBournemouth, Christchurch &amp; PooleInspection has recommendations</t>
  </si>
  <si>
    <t>04 January 2024 onwardsChildcare on non-domestic premisesBoltonInspection has recommendations</t>
  </si>
  <si>
    <t>All ProvidersChildcare on domestic premisesLincolnshireNo of providers</t>
  </si>
  <si>
    <t>04 January 2024 onwardsChildcare on non-domestic premisesBristolLearning and development/Educational programmes</t>
  </si>
  <si>
    <t>04 January 2024 onwardsChildminderCroydonInspection has recommendations</t>
  </si>
  <si>
    <t>All ProvidersChildcare on domestic premisesEalingNo of providers</t>
  </si>
  <si>
    <t>04 January 2024 onwardsChildminderEast SussexInspection has actions</t>
  </si>
  <si>
    <t>04 January 2024 onwardsChildcare on non-domestic premisesRotherhamNo of Inspections</t>
  </si>
  <si>
    <t>04 January 2024 onwardsChildcare on non-domestic premisesSandwellSupervision of staff (Group provision only)</t>
  </si>
  <si>
    <t>All ProvidersChildcare on non-domestic premisesIsles of ScillyNo of providers</t>
  </si>
  <si>
    <t>04 January 2024 onwardsChildcare on non-domestic premisesBoltonInformation about the provider (Group provision only)</t>
  </si>
  <si>
    <t>All ProvidersChildcare on non-domestic premisesSalfordNo of providers</t>
  </si>
  <si>
    <t>04 January 2024 onwardsChildcare on non-domestic premisesBarking and DagenhamLearning and development/Educational programmes</t>
  </si>
  <si>
    <t>04 January 2024 onwardsChildcare on non-domestic premisesMedwayRisk assessment</t>
  </si>
  <si>
    <t>04 January 2024 onwardsChildminderCambridgeshireNo of Inspections</t>
  </si>
  <si>
    <t>All ProvidersChildcare on non-domestic premisesNorth TynesideNo of providers</t>
  </si>
  <si>
    <t>All ProvidersChildcare on non-domestic premisesMertonNo of providers</t>
  </si>
  <si>
    <t>04 January 2024 onwardsChildcare on non-domestic premisesSouth TynesideInspection has recommendations</t>
  </si>
  <si>
    <t>04 January 2024 onwardsChildminderBarnsleyNo of Inspections</t>
  </si>
  <si>
    <t>04 January 2024 onwardsChildminderBristolInspection has recommendations</t>
  </si>
  <si>
    <t>04 January 2024 onwardsChildminderHammersmith and FulhamNo of Inspections</t>
  </si>
  <si>
    <t>04 January 2024 onwardsChildminderCheshire EastInspection has recommendations</t>
  </si>
  <si>
    <t>04 January 2024 onwardsChildminderNorth TynesideInspection has recommendations</t>
  </si>
  <si>
    <t>04 January 2024 onwardsChildcare on non-domestic premisesSandwellSupporting and understanding children's behaviour</t>
  </si>
  <si>
    <t>04 January 2024 onwardsChildcare on non-domestic premisesLincolnshireLearning and development/Educational programmes</t>
  </si>
  <si>
    <t>04 January 2024 onwardsChildcare on non-domestic premisesGatesheadSupervision of staff (Group provision only)</t>
  </si>
  <si>
    <t>All ProvidersChildcare on domestic premisesSeftonNo of providers</t>
  </si>
  <si>
    <t>04 January 2024 onwardsChildcare on non-domestic premisesBath and North East SomersetNo of Inspections</t>
  </si>
  <si>
    <t>04 January 2024 onwardsChildminderHampshireInspection has recommendations</t>
  </si>
  <si>
    <t>04 January 2024 onwardsChildcare on non-domestic premisesBradfordNo of Inspections</t>
  </si>
  <si>
    <t>All ProvidersChildcare on non-domestic premisesRedcar and ClevelandNo of providers</t>
  </si>
  <si>
    <t>04 January 2024 onwardsChildcare on non-domestic premisesBarking and DagenhamInspection has actions</t>
  </si>
  <si>
    <t>04 January 2024 onwardsChildcare on non-domestic premisesLambethLearning and development/Educational programmes</t>
  </si>
  <si>
    <t>04 January 2024 onwardsChildminderHaveringNo of Inspections</t>
  </si>
  <si>
    <t>04 January 2024 onwardsChildminderKirkleesFood and drink facilities</t>
  </si>
  <si>
    <t>04 January 2024 onwardsChildminderWakefieldLearning and development/Educational programmes</t>
  </si>
  <si>
    <t>All ProvidersChildcare on non-domestic premisesBedfordNo of providers</t>
  </si>
  <si>
    <t>04 January 2024 onwardsChildminderNorfolkInspection has actions</t>
  </si>
  <si>
    <t>04 January 2024 onwardsChildminderRedbridgeInspection has actions</t>
  </si>
  <si>
    <t>04 January 2024 onwardsChildminderLeicesterNo of Inspections</t>
  </si>
  <si>
    <t>04 January 2024 onwardsChildcare on non-domestic premisesRotherhamInspection has recommendations</t>
  </si>
  <si>
    <t>04 January 2024 onwardsChildminderMiddlesbroughInspection has recommendations</t>
  </si>
  <si>
    <t>04 January 2024 onwardsChildminderEast Riding of YorkshireInspection has actions</t>
  </si>
  <si>
    <t>04 January 2024 onwardsChildcare on non-domestic premisesSuffolkSpecial educational needs</t>
  </si>
  <si>
    <t>04 January 2024 onwardsChildcare on non-domestic premisesEssexInspection has recommendations</t>
  </si>
  <si>
    <t>04 January 2024 onwardsChildcare on non-domestic premisesNorth TynesideNo of Inspections</t>
  </si>
  <si>
    <t>All ProvidersChildminderSandwellNo of providers</t>
  </si>
  <si>
    <t>04 January 2024 onwardsChildminderGreenwichLearning and Development Considerations</t>
  </si>
  <si>
    <t>04 January 2024 onwardsChildcare on non-domestic premisesSandwellStaff:child ratios</t>
  </si>
  <si>
    <t>04 January 2024 onwardsChildcare on non-domestic premisesBarnsleyStaff:child ratios</t>
  </si>
  <si>
    <t>04 January 2024 onwardsChildminderSolihullLearning and development/Educational programmes</t>
  </si>
  <si>
    <t>04 January 2024 onwardsChildcare on non-domestic premisesLutonInformation for parents and carers</t>
  </si>
  <si>
    <t>All ProvidersChildcare on domestic premisesBradfordNo of providers</t>
  </si>
  <si>
    <t>04 January 2024 onwardsChildminderBradfordInspection has actions</t>
  </si>
  <si>
    <t>04 January 2024 onwardsChildcare on non-domestic premisesCambridgeshireQualifications, training, support and skills (Group provision only)</t>
  </si>
  <si>
    <t>04 January 2024 onwardsChildminderRochdaleInspection has recommendations</t>
  </si>
  <si>
    <t>04 January 2024 onwardsChildminderBedfordInspection has recommendations</t>
  </si>
  <si>
    <t>All ProvidersChildminderLiverpoolNo of providers</t>
  </si>
  <si>
    <t>All ProvidersChildminderEalingNo of providers</t>
  </si>
  <si>
    <t>04 January 2024 onwardsChildminderBuckinghamshireSafeguarding policies and procedures</t>
  </si>
  <si>
    <t>04 January 2024 onwardsChildcare on non-domestic premisesDudleyNo of Inspections</t>
  </si>
  <si>
    <t>04 January 2024 onwardsChildminderIslingtonInspection has recommendations</t>
  </si>
  <si>
    <t>04 January 2024 onwardsChildminderKingston upon HullNo of Inspections</t>
  </si>
  <si>
    <t>04 January 2024 onwardsChildcare on non-domestic premisesWakefieldInspection has recommendations</t>
  </si>
  <si>
    <t>04 January 2024 onwardsChildminderStockton-on-TeesNo of Inspections</t>
  </si>
  <si>
    <t>04 January 2024 onwardsChildminderSheffieldLearning and Development Considerations</t>
  </si>
  <si>
    <t>04 January 2024 onwardsChildminderKentLearning and development/Educational programmes</t>
  </si>
  <si>
    <t>04 January 2024 onwardsChildminderBarking and DagenhamNo of Inspections</t>
  </si>
  <si>
    <t>04 January 2024 onwardsChildcare on non-domestic premisesWorcestershireLearning and development/Educational programmes</t>
  </si>
  <si>
    <t>04 January 2024 onwardsChildminderMertonInspection has recommendations</t>
  </si>
  <si>
    <t>04 January 2024 onwardsChildminderMedwayInspection has recommendations</t>
  </si>
  <si>
    <t>04 January 2024 onwardsChildcare on non-domestic premisesHampshireTraining and skills (Group provision only)</t>
  </si>
  <si>
    <t>04 January 2024 onwardsChildcare on non-domestic premisesWandsworthLearning and development/Educational programmes</t>
  </si>
  <si>
    <t>All ProvidersChildcare on domestic premisesSwindonNo of providers</t>
  </si>
  <si>
    <t>04 January 2024 onwardsChildcare on non-domestic premisesStaffordshireTraining and skills (Group provision only)</t>
  </si>
  <si>
    <t>04 January 2024 onwardsChildcare on non-domestic premisesCoventryNo of Inspections</t>
  </si>
  <si>
    <t>All ProvidersChildminderTraffordNo of providers</t>
  </si>
  <si>
    <t>04 January 2024 onwardsChildcare on non-domestic premisesSurreyKey person</t>
  </si>
  <si>
    <t>04 January 2024 onwardsChildcare on non-domestic premisesLambethStaff:child ratios</t>
  </si>
  <si>
    <t>04 January 2024 onwardsChildminderTamesideInspection has recommendations</t>
  </si>
  <si>
    <t>All ProvidersChildcare on non-domestic premisesCity of LondonNo of providers</t>
  </si>
  <si>
    <t>04 January 2024 onwardsChildcare on non-domestic premisesBrentSupporting and understanding children's behaviour</t>
  </si>
  <si>
    <t>04 January 2024 onwardsChildcare on non-domestic premisesNewhamInspection has actions</t>
  </si>
  <si>
    <t>04 January 2024 onwardsChildcare on non-domestic premisesReadingInspection has recommendations</t>
  </si>
  <si>
    <t>04 January 2024 onwardsChildcare on non-domestic premisesBuryInspection has recommendations</t>
  </si>
  <si>
    <t>04 January 2024 onwardsChildminderNorth East LincolnshireInspection has recommendations</t>
  </si>
  <si>
    <t>04 January 2024 onwardsChildcare on non-domestic premisesRichmond upon ThamesQualifications, training, support and skills (Group provision only)</t>
  </si>
  <si>
    <t>04 January 2024 onwardsChildminderHammersmith and FulhamInspection has recommendations</t>
  </si>
  <si>
    <t>04 January 2024 onwardsChildcare on domestic premisesRichmond upon ThamesLearning and development/Educational programmes</t>
  </si>
  <si>
    <t>04 January 2024 onwardsChildcare on non-domestic premisesSolihullNo of Inspections</t>
  </si>
  <si>
    <t>All ProvidersChildcare on non-domestic premisesPortsmouthNo of providers</t>
  </si>
  <si>
    <t>04 January 2024 onwardsChildcare on non-domestic premisesWiltshireInspection has recommendations</t>
  </si>
  <si>
    <t>04 January 2024 onwardsChildcare on non-domestic premisesLeicestershireInformation about the child</t>
  </si>
  <si>
    <t>All ProvidersChildminderHaltonNo of providers</t>
  </si>
  <si>
    <t>All ProvidersChildcare on non-domestic premisesCentral BedfordshireNo of providers</t>
  </si>
  <si>
    <t>04 January 2024 onwardsChildminderMiddlesbroughNo of Inspections</t>
  </si>
  <si>
    <t>All ProvidersChildminderSouthamptonNo of providers</t>
  </si>
  <si>
    <t>04 January 2024 onwardsChildcare on non-domestic premisesStaffordshireKey person</t>
  </si>
  <si>
    <t>04 January 2024 onwardsChildcare on non-domestic premisesKingston upon HullNo of Inspections</t>
  </si>
  <si>
    <t>04 January 2024 onwardsChildminderBuckinghamshireInspection has recommendations</t>
  </si>
  <si>
    <t>04 January 2024 onwardsChildcare on non-domestic premisesHaltonNo of Inspections</t>
  </si>
  <si>
    <t>All ProvidersChildcare on non-domestic premisesNewcastle upon TyneNo of providers</t>
  </si>
  <si>
    <t>04 January 2024 onwardsChildminderRutlandNo of Inspections</t>
  </si>
  <si>
    <t>04 January 2024 onwardsChildminderWalsallRisk assessment</t>
  </si>
  <si>
    <t>04 January 2024 onwardsChildcare on non-domestic premisesDevonInspection has actions</t>
  </si>
  <si>
    <t>04 January 2024 onwardsChildminderStaffordshireFood and drink</t>
  </si>
  <si>
    <t>04 January 2024 onwardsChildcare on non-domestic premisesNewhamInformation for parents and carers</t>
  </si>
  <si>
    <t>04 January 2024 onwardsChildminderCambridgeshireLearning and development/Educational programmes</t>
  </si>
  <si>
    <t>04 January 2024 onwardsChildminderHertfordshireInspection has actions</t>
  </si>
  <si>
    <t>04 January 2024 onwardsChildminderNorth East LincolnshireLearning and development/Educational programmes</t>
  </si>
  <si>
    <t>04 January 2024 onwardsChildminderBarnsleyAssessment</t>
  </si>
  <si>
    <t>04 January 2024 onwardsChildcare on non-domestic premisesHaveringConcerns about children's safety and welfare</t>
  </si>
  <si>
    <t>04 January 2024 onwardsChildcare on non-domestic premisesKingston upon ThamesInspection has actions</t>
  </si>
  <si>
    <t>04 January 2024 onwardsChildcare on non-domestic premisesHackneyConcerns about children's safety and welfare</t>
  </si>
  <si>
    <t>04 January 2024 onwardsChildminderBexleyStaff:child ratios</t>
  </si>
  <si>
    <t>04 January 2024 onwardsChildcare on non-domestic premisesWolverhamptonInspection has actions</t>
  </si>
  <si>
    <t>04 January 2024 onwardsChildminderWest NorthamptonshireNo of Inspections</t>
  </si>
  <si>
    <t>04 January 2024 onwardsChildminderSomersetInspection has actions</t>
  </si>
  <si>
    <t>04 January 2024 onwardsChildcare on non-domestic premisesHackneyNo of Inspections</t>
  </si>
  <si>
    <t>All ProvidersChildminderHackneyNo of providers</t>
  </si>
  <si>
    <t>All ProvidersChildcare on domestic premisesCheshire EastNo of providers</t>
  </si>
  <si>
    <t>04 January 2024 onwardsChildminderEalingSupporting and understanding children's behaviour</t>
  </si>
  <si>
    <t>04 January 2024 onwardsChildcare on non-domestic premisesCheshire EastInspection has recommendations</t>
  </si>
  <si>
    <t>04 January 2024 onwardsChildcare on non-domestic premisesIsle of WightNo of Inspections</t>
  </si>
  <si>
    <t>04 January 2024 onwardsChildminderBradfordInspection has recommendations</t>
  </si>
  <si>
    <t>All ProvidersChildcare on domestic premisesSouth GloucestershireNo of providers</t>
  </si>
  <si>
    <t>04 January 2024 onwardsChildminderGatesheadNo of Inspections</t>
  </si>
  <si>
    <t>All ProvidersChildcare on non-domestic premisesKentNo of providers</t>
  </si>
  <si>
    <t>All ProvidersChildcare on non-domestic premisesHartlepoolNo of providers</t>
  </si>
  <si>
    <t>04 January 2024 onwardsChildcare on non-domestic premisesStaffordshireQualifications, training, support and skills (Group provision only)</t>
  </si>
  <si>
    <t>All ProvidersChildcare on domestic premisesWest SussexNo of providers</t>
  </si>
  <si>
    <t>04 January 2024 onwardsChildcare on non-domestic premisesBarnsleyNo of Inspections</t>
  </si>
  <si>
    <t>04 January 2024 onwardsChildcare on non-domestic premisesDerbyInspection has actions</t>
  </si>
  <si>
    <t>All ProvidersChildcare on non-domestic premisesBracknell ForestNo of providers</t>
  </si>
  <si>
    <t>04 January 2024 onwardsChildminderSouthamptonInspection has recommendations</t>
  </si>
  <si>
    <t>All ProvidersChildcare on non-domestic premisesLincolnshireNo of providers</t>
  </si>
  <si>
    <t>All ProvidersChildcare on non-domestic premisesHarrowNo of providers</t>
  </si>
  <si>
    <t>04 January 2024 onwardsChildcare on non-domestic premisesBoltonNo of Inspections</t>
  </si>
  <si>
    <t>04 January 2024 onwardsChildminderWakefieldNo of Inspections</t>
  </si>
  <si>
    <t>04 January 2024 onwardsChildminderSuffolkRisk assessment</t>
  </si>
  <si>
    <t>04 January 2024 onwardsChildminderBrentInspection has recommendations</t>
  </si>
  <si>
    <t>04 January 2024 onwardsChildcare on non-domestic premisesHaveringInspection has recommendations</t>
  </si>
  <si>
    <t>All ProvidersChildminderBlackpoolNo of providers</t>
  </si>
  <si>
    <t>All ProvidersChildcare on non-domestic premisesBournemouth, Christchurch &amp; PooleNo of providers</t>
  </si>
  <si>
    <t>04 January 2024 onwardsChildcare on non-domestic premisesGreenwichInspection has actions</t>
  </si>
  <si>
    <t>All ProvidersChildcare on non-domestic premisesReadingNo of providers</t>
  </si>
  <si>
    <t>04 January 2024 onwardsChildcare on non-domestic premisesWaltham ForestNo of Inspections</t>
  </si>
  <si>
    <t>All ProvidersChildcare on non-domestic premisesSuttonNo of providers</t>
  </si>
  <si>
    <t>04 January 2024 onwardsChildcare on non-domestic premisesSheffieldNo of Inspections</t>
  </si>
  <si>
    <t>04 January 2024 onwardsChildminderTraffordInspection has recommendations</t>
  </si>
  <si>
    <t>04 January 2024 onwardsChildcare on non-domestic premisesSeftonNo of Inspections</t>
  </si>
  <si>
    <t>04 January 2024 onwardsChildcare on non-domestic premisesHaveringLearning and development/Educational programmes</t>
  </si>
  <si>
    <t>04 January 2024 onwardsChildcare on domestic premisesGloucestershireNo of Inspections</t>
  </si>
  <si>
    <t>04 January 2024 onwardsChildminderNorth SomersetInspection has recommendations</t>
  </si>
  <si>
    <t>All ProvidersChildcare on non-domestic premisesTorbayNo of providers</t>
  </si>
  <si>
    <t>All ProvidersChildcare on non-domestic premisesLambethNo of providers</t>
  </si>
  <si>
    <t>All ProvidersChildcare on domestic premisesBristolNo of providers</t>
  </si>
  <si>
    <t>All ProvidersChildcare on non-domestic premisesNorth LincolnshireNo of providers</t>
  </si>
  <si>
    <t>All ProvidersChildcare on non-domestic premisesSeftonNo of providers</t>
  </si>
  <si>
    <t>All ProvidersChildcare on domestic premisesKentNo of providers</t>
  </si>
  <si>
    <t>04 January 2024 onwardsChildminderBradfordStaff:child ratios</t>
  </si>
  <si>
    <t>04 January 2024 onwardsChildcare on non-domestic premisesLancashireSafety of premises</t>
  </si>
  <si>
    <t>04 January 2024 onwardsChildminderStockportInspection has recommendations</t>
  </si>
  <si>
    <t>04 January 2024 onwardsChildcare on non-domestic premisesLewishamNo of Inspections</t>
  </si>
  <si>
    <t>04 January 2024 onwardsChildminderHerefordshireInspection has recommendations</t>
  </si>
  <si>
    <t>04 January 2024 onwardsChildcare on non-domestic premisesHackneyInspection has recommendations</t>
  </si>
  <si>
    <t>04 January 2024 onwardsChildminderBarnetLearning and development/Educational programmes</t>
  </si>
  <si>
    <t>04 January 2024 onwardsChildminderReadingNo of Inspections</t>
  </si>
  <si>
    <t>04 January 2024 onwardsChildminderSurreyNo of Inspections</t>
  </si>
  <si>
    <t>All ProvidersChildminderWalsallNo of providers</t>
  </si>
  <si>
    <t>04 January 2024 onwardsChildminderBath and North East SomersetNo of Inspections</t>
  </si>
  <si>
    <t>04 January 2024 onwardsChildcare on non-domestic premisesNewhamNo of Inspections</t>
  </si>
  <si>
    <t>04 January 2024 onwardsChildcare on non-domestic premisesHounslowRisk assessment</t>
  </si>
  <si>
    <t>04 January 2024 onwardsChildminderRochdaleLearning and development/Educational programmes</t>
  </si>
  <si>
    <t>04 January 2024 onwardsChildcare on non-domestic premisesSwindonInspection has actions</t>
  </si>
  <si>
    <t>04 January 2024 onwardsChildcare on non-domestic premisesLancashireLearning and development/Educational programmes</t>
  </si>
  <si>
    <t>04 January 2024 onwardsChildminderWolverhamptonNo of Inspections</t>
  </si>
  <si>
    <t>All ProvidersChildcare on non-domestic premisesBlackburn with DarwenNo of providers</t>
  </si>
  <si>
    <t>All ProvidersChildminderOxfordshireNo of providers</t>
  </si>
  <si>
    <t>04 January 2024 onwardsChildminderHaveringTraining, support and skills (CM only)</t>
  </si>
  <si>
    <t>04 January 2024 onwardsChildminderHaltonInspection has recommendations</t>
  </si>
  <si>
    <t>All ProvidersChildcare on non-domestic premisesIsle of WightNo of providers</t>
  </si>
  <si>
    <t>04 January 2024 onwardsChildminderWirralLearning and development/Educational programmes</t>
  </si>
  <si>
    <t>04 January 2024 onwardsChildcare on non-domestic premisesWestminsterInspection has actions</t>
  </si>
  <si>
    <t>04 January 2024 onwardsChildcare on non-domestic premisesWarwickshireSupervision of staff (Group provision only)</t>
  </si>
  <si>
    <t>04 January 2024 onwardsChildminderMertonNo of Inspections</t>
  </si>
  <si>
    <t>All ProvidersChildminderNewhamNo of providers</t>
  </si>
  <si>
    <t>All ProvidersChildcare on non-domestic premisesSandwellNo of providers</t>
  </si>
  <si>
    <t>All ProvidersChildminderManchesterNo of providers</t>
  </si>
  <si>
    <t>04 January 2024 onwardsChildminderEssexInspection has recommendations</t>
  </si>
  <si>
    <t>04 January 2024 onwardsChildcare on non-domestic premisesTamesideInspection has actions</t>
  </si>
  <si>
    <t>04 January 2024 onwardsChildminderBuckinghamshireSpecial educational needs</t>
  </si>
  <si>
    <t>04 January 2024 onwardsChildminderDurhamLearning and Development Considerations</t>
  </si>
  <si>
    <t>04 January 2024 onwardsAll provisionCornwallLearning and Development Considerations</t>
  </si>
  <si>
    <t>04 January 2024 onwardsAll provisionBexleyInspection has recommendations</t>
  </si>
  <si>
    <t>04 January 2024 onwardsAll provisionWestminsterInspection has recommendations</t>
  </si>
  <si>
    <t>All ProvidersAll provisionMedwayNo of providers</t>
  </si>
  <si>
    <t>04 January 2024 onwardsAll provisionWalsallLearning and development/Educational programmes</t>
  </si>
  <si>
    <t>04 January 2024 onwardsAll provisionSurreyNo of Inspections</t>
  </si>
  <si>
    <t>04 January 2024 onwardsAll provisionWest NorthamptonshireLearning and Development Considerations</t>
  </si>
  <si>
    <t>04 January 2024 onwardsAll provisionWalsallInspection has actions</t>
  </si>
  <si>
    <t>04 January 2024 onwardsAll provisionStaffordshireSupporting and understanding children's behaviour</t>
  </si>
  <si>
    <t>04 January 2024 onwardsAll provisionDerbyshireTraining, support and skills (CM only)</t>
  </si>
  <si>
    <t>04 January 2024 onwardsAll provisionLewishamTraining, support and skills (CM only)</t>
  </si>
  <si>
    <t>04 January 2024 onwardsAll provisionTower HamletsNo of Inspections</t>
  </si>
  <si>
    <t>04 January 2024 onwardsChildcare on domestic premisesAll EnglandKey person</t>
  </si>
  <si>
    <t>04 January 2024 onwardsChildcare on non-domestic premisesAll EnglandConcerns about children's safety and welfare</t>
  </si>
  <si>
    <t>04 January 2024 onwardsChildcare on non-domestic premisesAll EnglandInformation for parents and carers</t>
  </si>
  <si>
    <t>04 January 2024 onwardsChildcare on non-domestic premisesAll EnglandPaediatric first aid</t>
  </si>
  <si>
    <t>04 January 2024 onwardsChildcare on non-domestic premisesAll EnglandRisk assessment</t>
  </si>
  <si>
    <t>04 January 2024 onwardsChildminderAll EnglandAccident or injury</t>
  </si>
  <si>
    <t>04 January 2024 onwardsChildminderAll EnglandSafeguarding training</t>
  </si>
  <si>
    <t>04 January 2024 onwardsChildcare on non-domestic premisesWorcestershireNo of Inspections</t>
  </si>
  <si>
    <t>04 January 2024 onwardsChildcare on domestic premisesSouthwarkInspection has recommendations</t>
  </si>
  <si>
    <t>04 January 2024 onwardsChildcare on non-domestic premisesTraffordNo of Inspections</t>
  </si>
  <si>
    <t>All ProvidersChildcare on domestic premisesMiddlesbroughNo of providers</t>
  </si>
  <si>
    <t>04 January 2024 onwardsChildminderEast Riding of YorkshireInspection has recommendations</t>
  </si>
  <si>
    <t>04 January 2024 onwardsChildcare on non-domestic premisesTower HamletsInspection has recommendations</t>
  </si>
  <si>
    <t>04 January 2024 onwardsChildcare on non-domestic premisesWest SussexNo of Inspections</t>
  </si>
  <si>
    <t>04 January 2024 onwardsChildcare on non-domestic premisesEalingLearning and development/Educational programmes</t>
  </si>
  <si>
    <t>04 January 2024 onwardsChildminderBradfordNo of Inspections</t>
  </si>
  <si>
    <t>All ProvidersChildcare on domestic premisesWest NorthamptonshireNo of providers</t>
  </si>
  <si>
    <t>04 January 2024 onwardsChildminderSurreyTraining, support and skills (CM only)</t>
  </si>
  <si>
    <t>04 January 2024 onwardsChildcare on non-domestic premisesLambethQualifications, training, support and skills (Group provision only)</t>
  </si>
  <si>
    <t>04 January 2024 onwardsChildcare on non-domestic premisesWarwickshireInspection has recommendations</t>
  </si>
  <si>
    <t>04 January 2024 onwardsChildcare on non-domestic premisesLewishamAssessment</t>
  </si>
  <si>
    <t>04 January 2024 onwardsChildminderDoncasterNo of Inspections</t>
  </si>
  <si>
    <t>04 January 2024 onwardsChildcare on non-domestic premisesBlackburn with DarwenNo of Inspections</t>
  </si>
  <si>
    <t>All ProvidersChildcare on non-domestic premisesNottinghamNo of providers</t>
  </si>
  <si>
    <t>04 January 2024 onwardsChildminderHaveringSupporting and understanding children's behaviour</t>
  </si>
  <si>
    <t>04 January 2024 onwardsChildminderEalingInspection has actions</t>
  </si>
  <si>
    <t>04 January 2024 onwardsChildminderRochdalePaediatric first aid</t>
  </si>
  <si>
    <t>All ProvidersChildcare on non-domestic premisesSouthend on SeaNo of providers</t>
  </si>
  <si>
    <t>All ProvidersChildminderNorfolkNo of providers</t>
  </si>
  <si>
    <t>04 January 2024 onwardsChildcare on domestic premisesCheshire EastInspection has recommendations</t>
  </si>
  <si>
    <t>04 January 2024 onwardsChildcare on non-domestic premisesTraffordInspection has actions</t>
  </si>
  <si>
    <t>04 January 2024 onwardsChildcare on non-domestic premisesNottinghamInspection has recommendations</t>
  </si>
  <si>
    <t>04 January 2024 onwardsChildminderPeterboroughNo of Inspections</t>
  </si>
  <si>
    <t>04 January 2024 onwardsChildminderLincolnshireInspection has recommendations</t>
  </si>
  <si>
    <t>04 January 2024 onwardsChildcare on non-domestic premisesWalsallInspection has recommendations</t>
  </si>
  <si>
    <t>All ProvidersChildcare on domestic premisesWarwickshireNo of providers</t>
  </si>
  <si>
    <t>04 January 2024 onwardsChildcare on non-domestic premisesBoltonInspection has actions</t>
  </si>
  <si>
    <t>04 January 2024 onwardsChildcare on non-domestic premisesLiverpoolInspection has recommendations</t>
  </si>
  <si>
    <t>04 January 2024 onwardsChildminderDarlingtonNo of Inspections</t>
  </si>
  <si>
    <t>04 January 2024 onwardsChildminderCentral BedfordshireInspection has actions</t>
  </si>
  <si>
    <t>04 January 2024 onwardsChildminderEssexNo of Inspections</t>
  </si>
  <si>
    <t>All ProvidersChildminderEnfieldNo of providers</t>
  </si>
  <si>
    <t>All ProvidersChildcare on non-domestic premisesCroydonNo of providers</t>
  </si>
  <si>
    <t>04 January 2024 onwardsChildcare on non-domestic premisesOxfordshireSupervision of staff (Group provision only)</t>
  </si>
  <si>
    <t>All ProvidersChildcare on non-domestic premisesSwindonNo of providers</t>
  </si>
  <si>
    <t>04 January 2024 onwardsChildminderHertfordshireInspection has recommendations</t>
  </si>
  <si>
    <t>04 January 2024 onwardsChildcare on non-domestic premisesLincolnshireRisk assessment</t>
  </si>
  <si>
    <t>04 January 2024 onwardsChildcare on non-domestic premisesManchesterNo of Inspections</t>
  </si>
  <si>
    <t>All ProvidersChildminderKnowsleyNo of providers</t>
  </si>
  <si>
    <t>04 January 2024 onwardsChildminderBromleyInspection has actions</t>
  </si>
  <si>
    <t>04 January 2024 onwardsChildcare on non-domestic premisesSalfordNo of Inspections</t>
  </si>
  <si>
    <t>04 January 2024 onwardsChildcare on non-domestic premisesLutonInspection has actions</t>
  </si>
  <si>
    <t>04 January 2024 onwardsChildcare on non-domestic premisesMertonInspection has recommendations</t>
  </si>
  <si>
    <t>04 January 2024 onwardsChildcare on non-domestic premisesGatesheadNo of Inspections</t>
  </si>
  <si>
    <t>04 January 2024 onwardsChildcare on non-domestic premisesWorcestershireLearning and Development Considerations</t>
  </si>
  <si>
    <t>04 January 2024 onwardsChildcare on non-domestic premisesTelford and WrekinInspection has recommendations</t>
  </si>
  <si>
    <t>04 January 2024 onwardsChildminderKentNo of Inspections</t>
  </si>
  <si>
    <t>04 January 2024 onwardsChildminderBarking and DagenhamRisk assessment</t>
  </si>
  <si>
    <t>04 January 2024 onwardsChildminderWalsallInspection has actions</t>
  </si>
  <si>
    <t>04 January 2024 onwardsChildcare on non-domestic premisesWorcestershireInspection has actions</t>
  </si>
  <si>
    <t>04 January 2024 onwardsChildcare on non-domestic premisesLewishamLearning and development/Educational programmes</t>
  </si>
  <si>
    <t>04 January 2024 onwardsChildcare on domestic premisesGloucestershireInspection has recommendations</t>
  </si>
  <si>
    <t>04 January 2024 onwardsChildminderDerbyshireNo of Inspections</t>
  </si>
  <si>
    <t>04 January 2024 onwardsChildminderDoncasterInspection has recommendations</t>
  </si>
  <si>
    <t>04 January 2024 onwardsChildcare on non-domestic premisesWestminsterKey person</t>
  </si>
  <si>
    <t>04 January 2024 onwardsChildcare on non-domestic premisesWest NorthamptonshireLearning and development/Educational programmes</t>
  </si>
  <si>
    <t>04 January 2024 onwardsChildcare on non-domestic premisesLeedsStaff:child ratios</t>
  </si>
  <si>
    <t>04 January 2024 onwardsChildminderSurreyInspection has actions</t>
  </si>
  <si>
    <t>All ProvidersChildcare on non-domestic premisesHaveringNo of providers</t>
  </si>
  <si>
    <t>04 January 2024 onwardsChildminderLutonInspection has recommendations</t>
  </si>
  <si>
    <t>04 January 2024 onwardsChildcare on non-domestic premisesWestmorland and FurnessSupervision of staff (Group provision only)</t>
  </si>
  <si>
    <t>04 January 2024 onwardsChildcare on non-domestic premisesRichmond upon ThamesNo of Inspections</t>
  </si>
  <si>
    <t>04 January 2024 onwardsChildcare on non-domestic premisesBrighton and HoveInspection has recommendations</t>
  </si>
  <si>
    <t>04 January 2024 onwardsChildcare on non-domestic premisesEssexLearning and development/Educational programmes</t>
  </si>
  <si>
    <t>04 January 2024 onwardsChildminderCheshire West and ChesterRisk assessment</t>
  </si>
  <si>
    <t>04 January 2024 onwardsChildminderDurhamNo of Inspections</t>
  </si>
  <si>
    <t>04 January 2024 onwardsChildminderNewcastle upon TyneNo of Inspections</t>
  </si>
  <si>
    <t>04 January 2024 onwardsChildminderHaveringToilets and intimate hygiene</t>
  </si>
  <si>
    <t>All ProvidersChildcare on domestic premisesBath and North East SomersetNo of providers</t>
  </si>
  <si>
    <t>04 January 2024 onwardsChildcare on non-domestic premisesKingston upon ThamesInspection has recommendations</t>
  </si>
  <si>
    <t>04 January 2024 onwardsChildcare on non-domestic premisesPlymouthInspection has recommendations</t>
  </si>
  <si>
    <t>04 January 2024 onwardsChildcare on non-domestic premisesBlackpoolNo of Inspections</t>
  </si>
  <si>
    <t>04 January 2024 onwardsChildminderHackneyInspection has actions</t>
  </si>
  <si>
    <t>04 January 2024 onwardsChildcare on non-domestic premisesSurreyInformation and record keeping</t>
  </si>
  <si>
    <t>04 January 2024 onwardsChildcare on non-domestic premisesStaffordshireSupporting and understanding children's behaviour</t>
  </si>
  <si>
    <t>04 January 2024 onwardsChildcare on non-domestic premisesHillingdonInspection has recommendations</t>
  </si>
  <si>
    <t>04 January 2024 onwardsChildminderEast Riding of YorkshireNo of Inspections</t>
  </si>
  <si>
    <t>All ProvidersChildcare on non-domestic premisesNorth NorthamptonshireNo of providers</t>
  </si>
  <si>
    <t>04 January 2024 onwardsChildcare on non-domestic premisesSheffieldSupervision of staff (Group provision only)</t>
  </si>
  <si>
    <t>04 January 2024 onwardsChildminderDudleyNo of Inspections</t>
  </si>
  <si>
    <t>All provisionNo of Providers</t>
  </si>
  <si>
    <t>All provisionOutcome</t>
  </si>
  <si>
    <t>Outcome</t>
  </si>
  <si>
    <t>Childcare on domestic premisesNo of Providers</t>
  </si>
  <si>
    <t>Childcare on non-domestic premisesNo of Providers</t>
  </si>
  <si>
    <t>ChildminderNo of Providers</t>
  </si>
  <si>
    <t>Home childcarerNo of Providers</t>
  </si>
  <si>
    <t>Childcare on domestic premisesOutcome</t>
  </si>
  <si>
    <t>Childcare on non-domestic premisesOutcome</t>
  </si>
  <si>
    <t>ChildminderOutcome</t>
  </si>
  <si>
    <t>Home childcarerOutcome</t>
  </si>
  <si>
    <t>Early years register (Out-of-school day care)Childcare on non-domestic premisesWarringtonTotal No of inspections1 April 2024 to 31 August 2024</t>
  </si>
  <si>
    <t>Early years register (Out-of-school day care)</t>
  </si>
  <si>
    <t>Childcare registerChildcare on non-domestic premisesWarwickshireTotal No of inspections1 April 2024 to 31 August 2024</t>
  </si>
  <si>
    <t>Early years register (full Inspection)Childcare on non-domestic premisesWarwickshireBehaviour and attitudes1 April 2024 to 31 August 2024</t>
  </si>
  <si>
    <t>Early years register (full Inspection)Childcare on non-domestic premisesWarwickshireEffectiveness of leadership and Management1 April 2024 to 31 August 2024</t>
  </si>
  <si>
    <t>Early years register (full Inspection)Childcare on non-domestic premisesWarwickshireOutcomes for children1 April 2024 to 31 August 2024</t>
  </si>
  <si>
    <t>Early years register (full Inspection)Childcare on non-domestic premisesWarwickshireOverall effectiveness: The quality and standards of the provision1 April 2024 to 31 August 2024</t>
  </si>
  <si>
    <t>Early years register (full Inspection)Childcare on non-domestic premisesWarwickshirePersonal development1 April 2024 to 31 August 2024</t>
  </si>
  <si>
    <t>Early years register (full Inspection)Childcare on non-domestic premisesWarwickshirePersonal development, behaviour and welfare1 April 2024 to 31 August 2024</t>
  </si>
  <si>
    <t>Early years register (full Inspection)Childcare on non-domestic premisesWarwickshireQuality of education1 April 2024 to 31 August 2024</t>
  </si>
  <si>
    <t>Early years register (full Inspection)Childcare on non-domestic premisesWarwickshireQuality of teaching, learning and assessment1 April 2024 to 31 August 2024</t>
  </si>
  <si>
    <t>Early years register (full Inspection)Childcare on non-domestic premisesWarwickshireRequirements of the compulsory part of the childcare register1 April 2024 to 31 August 2024</t>
  </si>
  <si>
    <t>Early years register (full Inspection)Childcare on non-domestic premisesWarwickshireRequirements of the voluntary part of the childcare register1 April 2024 to 31 August 2024</t>
  </si>
  <si>
    <t>Early years register (full Inspection)Childcare on non-domestic premisesWarwickshireTotal No of inspections1 April 2024 to 31 August 2024</t>
  </si>
  <si>
    <t>Early years register (full Inspection)ChildminderHarrowBehaviour and attitudes1 April 2024 to 31 August 2024</t>
  </si>
  <si>
    <t>Early years register (full Inspection)ChildminderHarrowEffectiveness of leadership and Management1 April 2024 to 31 August 2024</t>
  </si>
  <si>
    <t>Early years register (full Inspection)ChildminderHarrowOutcomes for children1 April 2024 to 31 August 2024</t>
  </si>
  <si>
    <t>Early years register (full Inspection)ChildminderHarrowOverall effectiveness: The quality and standards of the provision1 April 2024 to 31 August 2024</t>
  </si>
  <si>
    <t>Early years register (full Inspection)ChildminderHarrowPersonal development1 April 2024 to 31 August 2024</t>
  </si>
  <si>
    <t>Early years register (full Inspection)ChildminderHarrowPersonal development, behaviour and welfare1 April 2024 to 31 August 2024</t>
  </si>
  <si>
    <t>Early years register (full Inspection)ChildminderHarrowQuality of education1 April 2024 to 31 August 2024</t>
  </si>
  <si>
    <t>Early years register (full Inspection)ChildminderHarrowQuality of teaching, learning and assessment1 April 2024 to 31 August 2024</t>
  </si>
  <si>
    <t>Early years register (full Inspection)ChildminderHarrowRequirements of the compulsory part of the childcare register1 April 2024 to 31 August 2024</t>
  </si>
  <si>
    <t>Early years register (full Inspection)ChildminderHarrowRequirements of the voluntary part of the childcare register1 April 2024 to 31 August 2024</t>
  </si>
  <si>
    <t>Early years register (full Inspection)ChildminderHarrowTotal No of inspections1 April 2024 to 31 August 2024</t>
  </si>
  <si>
    <t>Early years register (No children on roll)ChildminderHarrowNCOR Inspection Outcomes1 April 2024 to 31 August 2024</t>
  </si>
  <si>
    <t>Early years register (No children on roll)ChildminderHarrowTotal No of inspections1 April 2024 to 31 August 2024</t>
  </si>
  <si>
    <t>Early years register (full Inspection)ChildminderHartlepoolBehaviour and attitudes1 April 2024 to 31 August 2024</t>
  </si>
  <si>
    <t>Early years register (full Inspection)ChildminderHartlepoolEffectiveness of leadership and Management1 April 2024 to 31 August 2024</t>
  </si>
  <si>
    <t>Early years register (full Inspection)ChildminderHartlepoolOutcomes for children1 April 2024 to 31 August 2024</t>
  </si>
  <si>
    <t>Early years register (full Inspection)ChildminderHartlepoolOverall effectiveness: The quality and standards of the provision1 April 2024 to 31 August 2024</t>
  </si>
  <si>
    <t>Early years register (full Inspection)ChildminderHartlepoolPersonal development1 April 2024 to 31 August 2024</t>
  </si>
  <si>
    <t>Early years register (full Inspection)ChildminderStaffordshireQuality of education1 April 2024 to 31 August 2024</t>
  </si>
  <si>
    <t>Early years register (full Inspection)ChildminderStaffordshireQuality of teaching, learning and assessment1 April 2024 to 31 August 2024</t>
  </si>
  <si>
    <t>Early years register (full Inspection)ChildminderStaffordshireRequirements of the compulsory part of the childcare register1 April 2024 to 31 August 2024</t>
  </si>
  <si>
    <t>Early years register (full Inspection)ChildminderStaffordshireRequirements of the voluntary part of the childcare register1 April 2024 to 31 August 2024</t>
  </si>
  <si>
    <t>Early years register (full Inspection)ChildminderStaffordshireTotal No of inspections1 April 2024 to 31 August 2024</t>
  </si>
  <si>
    <t>Early years register (No children on roll)ChildminderStaffordshireNCOR Inspection Outcomes1 April 2024 to 31 August 2024</t>
  </si>
  <si>
    <t>Early years register (No children on roll)ChildminderStaffordshireTotal No of inspections1 April 2024 to 31 August 2024</t>
  </si>
  <si>
    <t>Early years register (full Inspection)ChildminderStockportBehaviour and attitudes1 April 2024 to 31 August 2024</t>
  </si>
  <si>
    <t>Early years register (full Inspection)ChildminderStockportEffectiveness of leadership and Management1 April 2024 to 31 August 2024</t>
  </si>
  <si>
    <t>Early years register (full Inspection)ChildminderStockportOutcomes for children1 April 2024 to 31 August 2024</t>
  </si>
  <si>
    <t>Early years register (full Inspection)ChildminderStockportOverall effectiveness: The quality and standards of the provision1 April 2024 to 31 August 2024</t>
  </si>
  <si>
    <t>Early years register (full Inspection)ChildminderStockportPersonal development1 April 2024 to 31 August 2024</t>
  </si>
  <si>
    <t>Early years register (full Inspection)ChildminderStockportPersonal development, behaviour and welfare1 April 2024 to 31 August 2024</t>
  </si>
  <si>
    <t>Early years register (full Inspection)ChildminderStockportQuality of education1 April 2024 to 31 August 2024</t>
  </si>
  <si>
    <t>Early years register (full Inspection)ChildminderStockportQuality of teaching, learning and assessment1 April 2024 to 31 August 2024</t>
  </si>
  <si>
    <t>Early years register (full Inspection)ChildminderStockportRequirements of the compulsory part of the childcare register1 April 2024 to 31 August 2024</t>
  </si>
  <si>
    <t>Early years register (full Inspection)ChildminderStockportRequirements of the voluntary part of the childcare register1 April 2024 to 31 August 2024</t>
  </si>
  <si>
    <t>Early years register (full Inspection)ChildminderStockportTotal No of inspections1 April 2024 to 31 August 2024</t>
  </si>
  <si>
    <t>Early years register (full Inspection)All provisionShropshireOutcomes for children1 April 2024 to 31 August 2024</t>
  </si>
  <si>
    <t>Early years register (full Inspection)All provisionShropshireOverall effectiveness: The quality and standards of the provision1 April 2024 to 31 August 2024</t>
  </si>
  <si>
    <t>Early years register (full Inspection)All provisionShropshirePersonal development1 April 2024 to 31 August 2024</t>
  </si>
  <si>
    <t>Early years register (full Inspection)All provisionShropshirePersonal development, behaviour and welfare1 April 2024 to 31 August 2024</t>
  </si>
  <si>
    <t>Early years register (full Inspection)All provisionShropshireQuality of education1 April 2024 to 31 August 2024</t>
  </si>
  <si>
    <t>Early years register (full Inspection)All provisionShropshireQuality of teaching, learning and assessment1 April 2024 to 31 August 2024</t>
  </si>
  <si>
    <t>Early years register (full Inspection)All provisionShropshireRequirements of the compulsory part of the childcare register1 April 2024 to 31 August 2024</t>
  </si>
  <si>
    <t>Early years register (full Inspection)All provisionShropshireRequirements of the voluntary part of the childcare register1 April 2024 to 31 August 2024</t>
  </si>
  <si>
    <t>Early years register (full Inspection)All provisionShropshireTotal No of inspections1 April 2024 to 31 August 2024</t>
  </si>
  <si>
    <t>Early years register (No children on roll)All provisionShropshireNCOR Inspection Outcomes1 April 2024 to 31 August 2024</t>
  </si>
  <si>
    <t>Early years register (No children on roll)All provisionShropshireTotal No of inspections1 April 2024 to 31 August 2024</t>
  </si>
  <si>
    <t>Early years register (Out-of-school day care)All provisionShropshireTotal No of inspections1 April 2024 to 31 August 2024</t>
  </si>
  <si>
    <t>Early years register (No children on roll)All provisionHertfordshireNCOR Inspection Outcomes1 April 2024 to 31 August 2024</t>
  </si>
  <si>
    <t>Early years register (No children on roll)All provisionHertfordshireTotal No of inspections1 April 2024 to 31 August 2024</t>
  </si>
  <si>
    <t>Early years register (Out-of-school day care)All provisionHertfordshireTotal No of inspections1 April 2024 to 31 August 2024</t>
  </si>
  <si>
    <t>Childcare registerAll provisionHillingdonTotal No of inspections1 April 2024 to 31 August 2024</t>
  </si>
  <si>
    <t>Early years register (full Inspection)All provisionHillingdonBehaviour and attitudes1 April 2024 to 31 August 2024</t>
  </si>
  <si>
    <t>Early years register (full Inspection)All provisionHillingdonEffectiveness of leadership and Management1 April 2024 to 31 August 2024</t>
  </si>
  <si>
    <t>Early years register (full Inspection)All provisionHillingdonOutcomes for children1 April 2024 to 31 August 2024</t>
  </si>
  <si>
    <t>Early years register (full Inspection)All provisionHillingdonOverall effectiveness: The quality and standards of the provision1 April 2024 to 31 August 2024</t>
  </si>
  <si>
    <t>Early years register (full Inspection)All provisionHillingdonPersonal development1 April 2024 to 31 August 2024</t>
  </si>
  <si>
    <t>Early years register (full Inspection)All provisionHillingdonPersonal development, behaviour and welfare1 April 2024 to 31 August 2024</t>
  </si>
  <si>
    <t>Early years register (full Inspection)All provisionHillingdonQuality of education1 April 2024 to 31 August 2024</t>
  </si>
  <si>
    <t>Early years register (full Inspection)All provisionHillingdonQuality of teaching, learning and assessment1 April 2024 to 31 August 2024</t>
  </si>
  <si>
    <t>Early years register (full Inspection)All provisionHillingdonRequirements of the compulsory part of the childcare register1 April 2024 to 31 August 2024</t>
  </si>
  <si>
    <t>Early years register (full Inspection)All provisionHillingdonRequirements of the voluntary part of the childcare register1 April 2024 to 31 August 2024</t>
  </si>
  <si>
    <t>Early years register (full Inspection)All provisionHillingdonTotal No of inspections1 April 2024 to 31 August 2024</t>
  </si>
  <si>
    <t>Early years register (full Inspection)All provisionSouthwarkEffectiveness of leadership and Management1 April 2024 to 31 August 2024</t>
  </si>
  <si>
    <t>Early years register (full Inspection)All provisionSouthwarkOutcomes for children1 April 2024 to 31 August 2024</t>
  </si>
  <si>
    <t>Early years register (full Inspection)All provisionSouthwarkOverall effectiveness: The quality and standards of the provision1 April 2024 to 31 August 2024</t>
  </si>
  <si>
    <t>Early years register (full Inspection)All provisionSouthwarkPersonal development1 April 2024 to 31 August 2024</t>
  </si>
  <si>
    <t>Early years register (full Inspection)All provisionSouthwarkPersonal development, behaviour and welfare1 April 2024 to 31 August 2024</t>
  </si>
  <si>
    <t>Early years register (full Inspection)All provisionSouthwarkQuality of education1 April 2024 to 31 August 2024</t>
  </si>
  <si>
    <t>Early years register (full Inspection)All provisionSouthwarkQuality of teaching, learning and assessment1 April 2024 to 31 August 2024</t>
  </si>
  <si>
    <t>Early years register (full Inspection)All provisionSouthwarkRequirements of the compulsory part of the childcare register1 April 2024 to 31 August 2024</t>
  </si>
  <si>
    <t>Early years register (full Inspection)All provisionSouthwarkRequirements of the voluntary part of the childcare register1 April 2024 to 31 August 2024</t>
  </si>
  <si>
    <t>Early years register (full Inspection)All provisionSouthwarkTotal No of inspections1 April 2024 to 31 August 2024</t>
  </si>
  <si>
    <t>Early years register (No children on roll)All provisionSouthwarkNCOR Inspection Outcomes1 April 2024 to 31 August 2024</t>
  </si>
  <si>
    <t>Early years register (No children on roll)All provisionSouthwarkTotal No of inspections1 April 2024 to 31 August 2024</t>
  </si>
  <si>
    <t>Early years register (Out-of-school day care)All provisionSouthwarkTotal No of inspections1 April 2024 to 31 August 2024</t>
  </si>
  <si>
    <t>Early years register (full Inspection)All provisionSt HelensBehaviour and attitudes1 April 2024 to 31 August 2024</t>
  </si>
  <si>
    <t>Early years register (full Inspection)All provisionSt HelensEffectiveness of leadership and Management1 April 2024 to 31 August 2024</t>
  </si>
  <si>
    <t>Early years register (full Inspection)Childcare on non-domestic premisesBlackpoolRequirements of the compulsory part of the childcare register1 April 2024 to 31 August 2024</t>
  </si>
  <si>
    <t>Early years register (full Inspection)Childcare on non-domestic premisesBlackpoolRequirements of the voluntary part of the childcare register1 April 2024 to 31 August 2024</t>
  </si>
  <si>
    <t>Early years register (full Inspection)Childcare on non-domestic premisesBlackpoolTotal No of inspections1 April 2024 to 31 August 2024</t>
  </si>
  <si>
    <t>Early years register (full Inspection)Childcare on non-domestic premisesBoltonBehaviour and attitudes1 April 2024 to 31 August 2024</t>
  </si>
  <si>
    <t>Early years register (full Inspection)Childcare on non-domestic premisesBoltonEffectiveness of leadership and Management1 April 2024 to 31 August 2024</t>
  </si>
  <si>
    <t>Early years register (full Inspection)Childcare on non-domestic premisesBoltonOutcomes for children1 April 2024 to 31 August 2024</t>
  </si>
  <si>
    <t>Early years register (full Inspection)Childcare on non-domestic premisesBoltonOverall effectiveness: The quality and standards of the provision1 April 2024 to 31 August 2024</t>
  </si>
  <si>
    <t>Early years register (full Inspection)Childcare on non-domestic premisesBoltonPersonal development1 April 2024 to 31 August 2024</t>
  </si>
  <si>
    <t>Early years register (full Inspection)Childcare on non-domestic premisesBoltonPersonal development, behaviour and welfare1 April 2024 to 31 August 2024</t>
  </si>
  <si>
    <t>Early years register (full Inspection)Childcare on non-domestic premisesBoltonQuality of education1 April 2024 to 31 August 2024</t>
  </si>
  <si>
    <t>Early years register (full Inspection)Childcare on non-domestic premisesBoltonQuality of teaching, learning and assessment1 April 2024 to 31 August 2024</t>
  </si>
  <si>
    <t>Early years register (full Inspection)Childcare on non-domestic premisesBoltonRequirements of the compulsory part of the childcare register1 April 2024 to 31 August 2024</t>
  </si>
  <si>
    <t>Early years register (full Inspection)Childcare on non-domestic premisesBoltonRequirements of the voluntary part of the childcare register1 April 2024 to 31 August 2024</t>
  </si>
  <si>
    <t>Early years register (full Inspection)Childcare on non-domestic premisesBoltonTotal No of inspections1 April 2024 to 31 August 2024</t>
  </si>
  <si>
    <t>Early years register (Out-of-school day care)Childcare on non-domestic premisesLincolnshireTotal No of inspections1 April 2024 to 31 August 2024</t>
  </si>
  <si>
    <t>Childcare registerChildcare on non-domestic premisesLiverpoolTotal No of inspections1 April 2024 to 31 August 2024</t>
  </si>
  <si>
    <t>Early years register (full Inspection)Childcare on non-domestic premisesLiverpoolBehaviour and attitudes1 April 2024 to 31 August 2024</t>
  </si>
  <si>
    <t>Early years register (full Inspection)Childcare on non-domestic premisesLiverpoolEffectiveness of leadership and Management1 April 2024 to 31 August 2024</t>
  </si>
  <si>
    <t>Early years register (full Inspection)Childcare on non-domestic premisesLiverpoolOutcomes for children1 April 2024 to 31 August 2024</t>
  </si>
  <si>
    <t>Early years register (full Inspection)Childcare on non-domestic premisesLiverpoolOverall effectiveness: The quality and standards of the provision1 April 2024 to 31 August 2024</t>
  </si>
  <si>
    <t>Early years register (full Inspection)Childcare on non-domestic premisesLiverpoolPersonal development1 April 2024 to 31 August 2024</t>
  </si>
  <si>
    <t>Early years register (full Inspection)Childcare on non-domestic premisesLiverpoolPersonal development, behaviour and welfare1 April 2024 to 31 August 2024</t>
  </si>
  <si>
    <t>Early years register (full Inspection)Childcare on non-domestic premisesLiverpoolQuality of education1 April 2024 to 31 August 2024</t>
  </si>
  <si>
    <t>Early years register (full Inspection)Childcare on non-domestic premisesLiverpoolQuality of teaching, learning and assessment1 April 2024 to 31 August 2024</t>
  </si>
  <si>
    <t>Early years register (full Inspection)Childcare on non-domestic premisesLiverpoolRequirements of the compulsory part of the childcare register1 April 2024 to 31 August 2024</t>
  </si>
  <si>
    <t>Early years register (full Inspection)Childcare on non-domestic premisesLiverpoolRequirements of the voluntary part of the childcare register1 April 2024 to 31 August 2024</t>
  </si>
  <si>
    <t>Early years register (full Inspection)Childcare on non-domestic premisesLiverpoolTotal No of inspections1 April 2024 to 31 August 2024</t>
  </si>
  <si>
    <t>Early years register (No children on roll)ChildminderEalingNCOR Inspection Outcomes1 April 2024 to 31 August 2024</t>
  </si>
  <si>
    <t>Early years register (No children on roll)ChildminderEalingTotal No of inspections1 April 2024 to 31 August 2024</t>
  </si>
  <si>
    <t>Early years register (full Inspection)ChildminderEast Riding of YorkshireBehaviour and attitudes1 April 2024 to 31 August 2024</t>
  </si>
  <si>
    <t>Early years register (full Inspection)ChildminderEast Riding of YorkshireEffectiveness of leadership and Management1 April 2024 to 31 August 2024</t>
  </si>
  <si>
    <t>Early years register (full Inspection)ChildminderEast Riding of YorkshireOutcomes for children1 April 2024 to 31 August 2024</t>
  </si>
  <si>
    <t>Early years register (full Inspection)ChildminderEast Riding of YorkshireOverall effectiveness: The quality and standards of the provision1 April 2024 to 31 August 2024</t>
  </si>
  <si>
    <t>Early years register (full Inspection)ChildminderEast Riding of YorkshirePersonal development1 April 2024 to 31 August 2024</t>
  </si>
  <si>
    <t>Early years register (full Inspection)ChildminderEast Riding of YorkshirePersonal development, behaviour and welfare1 April 2024 to 31 August 2024</t>
  </si>
  <si>
    <t>Early years register (full Inspection)ChildminderSandwellBehaviour and attitudes1 April 2024 to 31 August 2024</t>
  </si>
  <si>
    <t>Early years register (full Inspection)ChildminderSandwellEffectiveness of leadership and Management1 April 2024 to 31 August 2024</t>
  </si>
  <si>
    <t>Early years register (full Inspection)ChildminderSandwellOutcomes for children1 April 2024 to 31 August 2024</t>
  </si>
  <si>
    <t>Early years register (full Inspection)ChildminderSandwellOverall effectiveness: The quality and standards of the provision1 April 2024 to 31 August 2024</t>
  </si>
  <si>
    <t>Early years register (full Inspection)ChildminderSandwellPersonal development1 April 2024 to 31 August 2024</t>
  </si>
  <si>
    <t>Early years register (full Inspection)ChildminderSandwellPersonal development, behaviour and welfare1 April 2024 to 31 August 2024</t>
  </si>
  <si>
    <t>Early years register (full Inspection)ChildminderSandwellQuality of education1 April 2024 to 31 August 2024</t>
  </si>
  <si>
    <t>Early years register (full Inspection)ChildminderSandwellQuality of teaching, learning and assessment1 April 2024 to 31 August 2024</t>
  </si>
  <si>
    <t>Early years register (full Inspection)ChildminderSandwellRequirements of the compulsory part of the childcare register1 April 2024 to 31 August 2024</t>
  </si>
  <si>
    <t>Early years register (full Inspection)ChildminderSandwellRequirements of the voluntary part of the childcare register1 April 2024 to 31 August 2024</t>
  </si>
  <si>
    <t>Early years register (full Inspection)ChildminderSandwellTotal No of inspections1 April 2024 to 31 August 2024</t>
  </si>
  <si>
    <t>Early years register (No children on roll)ChildminderSandwellNCOR Inspection Outcomes1 April 2024 to 31 August 2024</t>
  </si>
  <si>
    <t>Early years register (No children on roll)All provisionGloucestershireNCOR Inspection Outcomes1 April 2024 to 31 August 2024</t>
  </si>
  <si>
    <t>Early years register (No children on roll)All provisionGloucestershireTotal No of inspections1 April 2024 to 31 August 2024</t>
  </si>
  <si>
    <t>Early years register (Out-of-school day care)All provisionGloucestershireTotal No of inspections1 April 2024 to 31 August 2024</t>
  </si>
  <si>
    <t>Childcare registerAll provisionGreenwichTotal No of inspections1 April 2024 to 31 August 2024</t>
  </si>
  <si>
    <t>Early years register (full Inspection)All provisionGreenwichBehaviour and attitudes1 April 2024 to 31 August 2024</t>
  </si>
  <si>
    <t>Early years register (full Inspection)All provisionGreenwichEffectiveness of leadership and Management1 April 2024 to 31 August 2024</t>
  </si>
  <si>
    <t>Early years register (full Inspection)All provisionGreenwichOutcomes for children1 April 2024 to 31 August 2024</t>
  </si>
  <si>
    <t>Early years register (full Inspection)All provisionGreenwichOverall effectiveness: The quality and standards of the provision1 April 2024 to 31 August 2024</t>
  </si>
  <si>
    <t>Early years register (full Inspection)All provisionGreenwichPersonal development1 April 2024 to 31 August 2024</t>
  </si>
  <si>
    <t>Early years register (full Inspection)All provisionGreenwichPersonal development, behaviour and welfare1 April 2024 to 31 August 2024</t>
  </si>
  <si>
    <t>Early years register (full Inspection)All provisionGreenwichQuality of education1 April 2024 to 31 August 2024</t>
  </si>
  <si>
    <t>Early years register (full Inspection)All provisionGreenwichQuality of teaching, learning and assessment1 April 2024 to 31 August 2024</t>
  </si>
  <si>
    <t>Early years register (full Inspection)All provisionGreenwichRequirements of the compulsory part of the childcare register1 April 2024 to 31 August 2024</t>
  </si>
  <si>
    <t>Early years register (full Inspection)All provisionGreenwichRequirements of the voluntary part of the childcare register1 April 2024 to 31 August 2024</t>
  </si>
  <si>
    <t>Early years register (full Inspection)All provisionGreenwichTotal No of inspections1 April 2024 to 31 August 2024</t>
  </si>
  <si>
    <t>Early years register (full Inspection)All provisionDudleyOverall effectiveness: The quality and standards of the provision1 April 2024 to 31 August 2024</t>
  </si>
  <si>
    <t>Early years register (full Inspection)All provisionDudleyPersonal development1 April 2024 to 31 August 2024</t>
  </si>
  <si>
    <t>Early years register (full Inspection)All provisionDudleyPersonal development, behaviour and welfare1 April 2024 to 31 August 2024</t>
  </si>
  <si>
    <t>Early years register (full Inspection)All provisionDudleyQuality of education1 April 2024 to 31 August 2024</t>
  </si>
  <si>
    <t>Early years register (full Inspection)All provisionDudleyQuality of teaching, learning and assessment1 April 2024 to 31 August 2024</t>
  </si>
  <si>
    <t>Early years register (full Inspection)All provisionDudleyRequirements of the compulsory part of the childcare register1 April 2024 to 31 August 2024</t>
  </si>
  <si>
    <t>Early years register (full Inspection)All provisionDudleyRequirements of the voluntary part of the childcare register1 April 2024 to 31 August 2024</t>
  </si>
  <si>
    <t>Early years register (full Inspection)All provisionDudleyTotal No of inspections1 April 2024 to 31 August 2024</t>
  </si>
  <si>
    <t>Early years register (No children on roll)All provisionDudleyNCOR Inspection Outcomes1 April 2024 to 31 August 2024</t>
  </si>
  <si>
    <t>Early years register (No children on roll)All provisionDudleyTotal No of inspections1 April 2024 to 31 August 2024</t>
  </si>
  <si>
    <t>Early years register (Out-of-school day care)All provisionDudleyTotal No of inspections1 April 2024 to 31 August 2024</t>
  </si>
  <si>
    <t>Childcare registerAll provisionDurhamTotal No of inspections1 April 2024 to 31 August 2024</t>
  </si>
  <si>
    <t>Early years register (full Inspection)All provisionDurhamBehaviour and attitudes1 April 2024 to 31 August 2024</t>
  </si>
  <si>
    <t>Early years register (full Inspection)All provisionDurhamEffectiveness of leadership and Management1 April 2024 to 31 August 2024</t>
  </si>
  <si>
    <t>Early years register (full Inspection)All provisionDurhamOutcomes for children1 April 2024 to 31 August 2024</t>
  </si>
  <si>
    <t>Early years register (full Inspection)All provisionDurhamOverall effectiveness: The quality and standards of the provision1 April 2024 to 31 August 2024</t>
  </si>
  <si>
    <t>Early years register (full Inspection)All provisionDurhamPersonal development1 April 2024 to 31 August 2024</t>
  </si>
  <si>
    <t>Early years register (full Inspection)All provisionDurhamPersonal development, behaviour and welfare1 April 2024 to 31 August 2024</t>
  </si>
  <si>
    <t>Early years register (No children on roll)All provisionPlymouthNCOR Inspection Outcomes1 April 2024 to 31 August 2024</t>
  </si>
  <si>
    <t>Early years register (No children on roll)All provisionPlymouthTotal No of inspections1 April 2024 to 31 August 2024</t>
  </si>
  <si>
    <t>Early years register (Out-of-school day care)All provisionPlymouthTotal No of inspections1 April 2024 to 31 August 2024</t>
  </si>
  <si>
    <t>Childcare registerAll provisionPortsmouthTotal No of inspections1 April 2024 to 31 August 2024</t>
  </si>
  <si>
    <t>Early years register (full Inspection)All provisionPortsmouthBehaviour and attitudes1 April 2024 to 31 August 2024</t>
  </si>
  <si>
    <t>Early years register (full Inspection)All provisionPortsmouthEffectiveness of leadership and Management1 April 2024 to 31 August 2024</t>
  </si>
  <si>
    <t>Early years register (full Inspection)All provisionPortsmouthOutcomes for children1 April 2024 to 31 August 2024</t>
  </si>
  <si>
    <t>Early years register (full Inspection)All provisionPortsmouthOverall effectiveness: The quality and standards of the provision1 April 2024 to 31 August 2024</t>
  </si>
  <si>
    <t>Early years register (full Inspection)All provisionPortsmouthPersonal development1 April 2024 to 31 August 2024</t>
  </si>
  <si>
    <t>Early years register (full Inspection)All provisionPortsmouthPersonal development, behaviour and welfare1 April 2024 to 31 August 2024</t>
  </si>
  <si>
    <t>Early years register (full Inspection)All provisionPortsmouthQuality of education1 April 2024 to 31 August 2024</t>
  </si>
  <si>
    <t>Early years register (full Inspection)All provisionPortsmouthQuality of teaching, learning and assessment1 April 2024 to 31 August 2024</t>
  </si>
  <si>
    <t>Early years register (full Inspection)All provisionPortsmouthRequirements of the compulsory part of the childcare register1 April 2024 to 31 August 2024</t>
  </si>
  <si>
    <t>Early years register (full Inspection)All provisionPortsmouthRequirements of the voluntary part of the childcare register1 April 2024 to 31 August 2024</t>
  </si>
  <si>
    <t>Early years register (full Inspection)Childcare on non-domestic premisesLincolnshireQuality of teaching, learning and assessment1 April 2024 to 31 August 2024</t>
  </si>
  <si>
    <t>Early years register (full Inspection)Childcare on non-domestic premisesLincolnshireRequirements of the compulsory part of the childcare register1 April 2024 to 31 August 2024</t>
  </si>
  <si>
    <t>Early years register (full Inspection)Childcare on non-domestic premisesLincolnshireRequirements of the voluntary part of the childcare register1 April 2024 to 31 August 2024</t>
  </si>
  <si>
    <t>Early years register (full Inspection)Childcare on non-domestic premisesLincolnshireTotal No of inspections1 April 2024 to 31 August 2024</t>
  </si>
  <si>
    <t>Early years register (Out-of-school day care)Childcare on non-domestic premisesWaltham ForestTotal No of inspections1 April 2024 to 31 August 2024</t>
  </si>
  <si>
    <t>Childcare registerChildcare on non-domestic premisesWandsworthTotal No of inspections1 April 2024 to 31 August 2024</t>
  </si>
  <si>
    <t>Early years register (full Inspection)Childcare on non-domestic premisesWandsworthBehaviour and attitudes1 April 2024 to 31 August 2024</t>
  </si>
  <si>
    <t>Early years register (full Inspection)Childcare on non-domestic premisesWandsworthEffectiveness of leadership and Management1 April 2024 to 31 August 2024</t>
  </si>
  <si>
    <t>Early years register (full Inspection)Childcare on non-domestic premisesWandsworthOutcomes for children1 April 2024 to 31 August 2024</t>
  </si>
  <si>
    <t>Early years register (full Inspection)Childcare on non-domestic premisesWandsworthOverall effectiveness: The quality and standards of the provision1 April 2024 to 31 August 2024</t>
  </si>
  <si>
    <t>Early years register (full Inspection)Childcare on non-domestic premisesWandsworthPersonal development1 April 2024 to 31 August 2024</t>
  </si>
  <si>
    <t>Early years register (full Inspection)Childcare on non-domestic premisesWandsworthPersonal development, behaviour and welfare1 April 2024 to 31 August 2024</t>
  </si>
  <si>
    <t>Early years register (full Inspection)Childcare on non-domestic premisesWandsworthQuality of education1 April 2024 to 31 August 2024</t>
  </si>
  <si>
    <t>Early years register (full Inspection)Childcare on non-domestic premisesWandsworthQuality of teaching, learning and assessment1 April 2024 to 31 August 2024</t>
  </si>
  <si>
    <t>Early years register (full Inspection)Childcare on non-domestic premisesWandsworthRequirements of the compulsory part of the childcare register1 April 2024 to 31 August 2024</t>
  </si>
  <si>
    <t>Early years register (full Inspection)Childcare on non-domestic premisesWandsworthRequirements of the voluntary part of the childcare register1 April 2024 to 31 August 2024</t>
  </si>
  <si>
    <t>Early years register (full Inspection)Childcare on non-domestic premisesWandsworthTotal No of inspections1 April 2024 to 31 August 2024</t>
  </si>
  <si>
    <t>Early years register (full Inspection)ChildminderHammersmith and FulhamTotal No of inspections1 April 2024 to 31 August 2024</t>
  </si>
  <si>
    <t>Early years register (No children on roll)ChildminderHammersmith and FulhamNCOR Inspection Outcomes1 April 2024 to 31 August 2024</t>
  </si>
  <si>
    <t>Early years register (No children on roll)ChildminderHammersmith and FulhamTotal No of inspections1 April 2024 to 31 August 2024</t>
  </si>
  <si>
    <t>Early years register (full Inspection)ChildminderHampshireBehaviour and attitudes1 April 2024 to 31 August 2024</t>
  </si>
  <si>
    <t>Early years register (full Inspection)ChildminderHampshireEffectiveness of leadership and Management1 April 2024 to 31 August 2024</t>
  </si>
  <si>
    <t>Early years register (full Inspection)ChildminderHampshireOutcomes for children1 April 2024 to 31 August 2024</t>
  </si>
  <si>
    <t>Early years register (full Inspection)ChildminderHampshireOverall effectiveness: The quality and standards of the provision1 April 2024 to 31 August 2024</t>
  </si>
  <si>
    <t>Early years register (full Inspection)ChildminderHampshirePersonal development1 April 2024 to 31 August 2024</t>
  </si>
  <si>
    <t>Early years register (full Inspection)ChildminderHampshirePersonal development, behaviour and welfare1 April 2024 to 31 August 2024</t>
  </si>
  <si>
    <t>Early years register (full Inspection)ChildminderHampshireQuality of education1 April 2024 to 31 August 2024</t>
  </si>
  <si>
    <t>Early years register (full Inspection)ChildminderHampshireQuality of teaching, learning and assessment1 April 2024 to 31 August 2024</t>
  </si>
  <si>
    <t>Early years register (full Inspection)ChildminderHampshireRequirements of the compulsory part of the childcare register1 April 2024 to 31 August 2024</t>
  </si>
  <si>
    <t>Early years register (full Inspection)ChildminderHampshireRequirements of the voluntary part of the childcare register1 April 2024 to 31 August 2024</t>
  </si>
  <si>
    <t>Early years register (full Inspection)ChildminderHampshireTotal No of inspections1 April 2024 to 31 August 2024</t>
  </si>
  <si>
    <t>Early years register (No children on roll)ChildminderHampshireNCOR Inspection Outcomes1 April 2024 to 31 August 2024</t>
  </si>
  <si>
    <t>Early years register (No children on roll)ChildminderHampshireTotal No of inspections1 April 2024 to 31 August 2024</t>
  </si>
  <si>
    <t>Childcare registerChildminderSouthwarkTotal No of inspections1 April 2024 to 31 August 2024</t>
  </si>
  <si>
    <t>Early years register (full Inspection)ChildminderSouthwarkBehaviour and attitudes1 April 2024 to 31 August 2024</t>
  </si>
  <si>
    <t>Early years register (full Inspection)ChildminderSouthwarkEffectiveness of leadership and Management1 April 2024 to 31 August 2024</t>
  </si>
  <si>
    <t>Early years register (full Inspection)ChildminderSouthwarkOutcomes for children1 April 2024 to 31 August 2024</t>
  </si>
  <si>
    <t>Early years register (full Inspection)ChildminderSouthwarkOverall effectiveness: The quality and standards of the provision1 April 2024 to 31 August 2024</t>
  </si>
  <si>
    <t>Early years register (full Inspection)ChildminderSouthwarkPersonal development1 April 2024 to 31 August 2024</t>
  </si>
  <si>
    <t>Early years register (full Inspection)ChildminderSouthwarkPersonal development, behaviour and welfare1 April 2024 to 31 August 2024</t>
  </si>
  <si>
    <t>Early years register (full Inspection)ChildminderSouthwarkQuality of education1 April 2024 to 31 August 2024</t>
  </si>
  <si>
    <t>Early years register (full Inspection)ChildminderSouthwarkQuality of teaching, learning and assessment1 April 2024 to 31 August 2024</t>
  </si>
  <si>
    <t>Early years register (full Inspection)ChildminderSouthwarkRequirements of the compulsory part of the childcare register1 April 2024 to 31 August 2024</t>
  </si>
  <si>
    <t>Early years register (full Inspection)ChildminderSouthwarkRequirements of the voluntary part of the childcare register1 April 2024 to 31 August 2024</t>
  </si>
  <si>
    <t>Early years register (full Inspection)ChildminderSouthwarkTotal No of inspections1 April 2024 to 31 August 2024</t>
  </si>
  <si>
    <t>Early years register (No children on roll)ChildminderSouthwarkNCOR Inspection Outcomes1 April 2024 to 31 August 2024</t>
  </si>
  <si>
    <t>Early years register (No children on roll)ChildminderSouthwarkTotal No of inspections1 April 2024 to 31 August 2024</t>
  </si>
  <si>
    <t>Early years register (Out-of-school day care)All provisionSandwellTotal No of inspections1 April 2024 to 31 August 2024</t>
  </si>
  <si>
    <t>Early years register (full Inspection)All provisionSeftonBehaviour and attitudes1 April 2024 to 31 August 2024</t>
  </si>
  <si>
    <t>Early years register (full Inspection)All provisionSeftonEffectiveness of leadership and Management1 April 2024 to 31 August 2024</t>
  </si>
  <si>
    <t>Early years register (full Inspection)All provisionSeftonOutcomes for children1 April 2024 to 31 August 2024</t>
  </si>
  <si>
    <t>Early years register (full Inspection)All provisionSeftonOverall effectiveness: The quality and standards of the provision1 April 2024 to 31 August 2024</t>
  </si>
  <si>
    <t>Early years register (full Inspection)All provisionSeftonPersonal development1 April 2024 to 31 August 2024</t>
  </si>
  <si>
    <t>Early years register (full Inspection)All provisionSeftonPersonal development, behaviour and welfare1 April 2024 to 31 August 2024</t>
  </si>
  <si>
    <t>Early years register (full Inspection)All provisionSeftonQuality of education1 April 2024 to 31 August 2024</t>
  </si>
  <si>
    <t>Early years register (full Inspection)All provisionSeftonQuality of teaching, learning and assessment1 April 2024 to 31 August 2024</t>
  </si>
  <si>
    <t>Early years register (full Inspection)All provisionSeftonRequirements of the compulsory part of the childcare register1 April 2024 to 31 August 2024</t>
  </si>
  <si>
    <t>Early years register (full Inspection)All provisionSeftonRequirements of the voluntary part of the childcare register1 April 2024 to 31 August 2024</t>
  </si>
  <si>
    <t>Early years register (full Inspection)All provisionSeftonTotal No of inspections1 April 2024 to 31 August 2024</t>
  </si>
  <si>
    <t>Early years register (full Inspection)Childcare on domestic premisesSurreyRequirements of the voluntary part of the childcare register1 April 2024 to 31 August 2024</t>
  </si>
  <si>
    <t>Early years register (full Inspection)Childcare on domestic premisesSurreyTotal No of inspections1 April 2024 to 31 August 2024</t>
  </si>
  <si>
    <t>Early years register (full Inspection)Childcare on non-domestic premisesIslingtonOverall effectiveness: The quality and standards of the provision1 April 2024 to 31 August 2024</t>
  </si>
  <si>
    <t>Early years register (full Inspection)Childcare on non-domestic premisesIslingtonPersonal development1 April 2024 to 31 August 2024</t>
  </si>
  <si>
    <t>Early years register (full Inspection)Childcare on non-domestic premisesIslingtonPersonal development, behaviour and welfare1 April 2024 to 31 August 2024</t>
  </si>
  <si>
    <t>Early years register (full Inspection)Childcare on non-domestic premisesIslingtonQuality of education1 April 2024 to 31 August 2024</t>
  </si>
  <si>
    <t>Early years register (full Inspection)Childcare on non-domestic premisesIslingtonQuality of teaching, learning and assessment1 April 2024 to 31 August 2024</t>
  </si>
  <si>
    <t>Early years register (full Inspection)Childcare on non-domestic premisesIslingtonRequirements of the compulsory part of the childcare register1 April 2024 to 31 August 2024</t>
  </si>
  <si>
    <t>Early years register (full Inspection)Childcare on non-domestic premisesIslingtonRequirements of the voluntary part of the childcare register1 April 2024 to 31 August 2024</t>
  </si>
  <si>
    <t>Early years register (full Inspection)Childcare on non-domestic premisesIslingtonTotal No of inspections1 April 2024 to 31 August 2024</t>
  </si>
  <si>
    <t>Early years register (Out-of-school day care)Childcare on non-domestic premisesIslingtonTotal No of inspections1 April 2024 to 31 August 2024</t>
  </si>
  <si>
    <t>Childcare registerChildcare on non-domestic premisesKensington and ChelseaTotal No of inspections1 April 2024 to 31 August 2024</t>
  </si>
  <si>
    <t>Early years register (full Inspection)Childcare on non-domestic premisesKensington and ChelseaBehaviour and attitudes1 April 2024 to 31 August 2024</t>
  </si>
  <si>
    <t>Early years register (full Inspection)Childcare on non-domestic premisesKensington and ChelseaEffectiveness of leadership and Management1 April 2024 to 31 August 2024</t>
  </si>
  <si>
    <t>Early years register (full Inspection)Childcare on non-domestic premisesKensington and ChelseaOutcomes for children1 April 2024 to 31 August 2024</t>
  </si>
  <si>
    <t>Early years register (full Inspection)Childcare on non-domestic premisesKensington and ChelseaOverall effectiveness: The quality and standards of the provision1 April 2024 to 31 August 2024</t>
  </si>
  <si>
    <t>Early years register (full Inspection)Childcare on non-domestic premisesKensington and ChelseaPersonal development1 April 2024 to 31 August 2024</t>
  </si>
  <si>
    <t>Early years register (full Inspection)Childcare on non-domestic premisesKensington and ChelseaPersonal development, behaviour and welfare1 April 2024 to 31 August 2024</t>
  </si>
  <si>
    <t>Early years register (Out-of-school day care)Childcare on non-domestic premisesSuffolkTotal No of inspections1 April 2024 to 31 August 2024</t>
  </si>
  <si>
    <t>Early years register (full Inspection)Childcare on non-domestic premisesSunderlandBehaviour and attitudes1 April 2024 to 31 August 2024</t>
  </si>
  <si>
    <t>Early years register (full Inspection)Childcare on non-domestic premisesSunderlandEffectiveness of leadership and Management1 April 2024 to 31 August 2024</t>
  </si>
  <si>
    <t>Early years register (full Inspection)Childcare on non-domestic premisesSunderlandOutcomes for children1 April 2024 to 31 August 2024</t>
  </si>
  <si>
    <t>Early years register (full Inspection)Childcare on non-domestic premisesSunderlandOverall effectiveness: The quality and standards of the provision1 April 2024 to 31 August 2024</t>
  </si>
  <si>
    <t>Early years register (full Inspection)Childcare on non-domestic premisesSunderlandPersonal development1 April 2024 to 31 August 2024</t>
  </si>
  <si>
    <t>Early years register (full Inspection)Childcare on non-domestic premisesSunderlandPersonal development, behaviour and welfare1 April 2024 to 31 August 2024</t>
  </si>
  <si>
    <t>Early years register (full Inspection)Childcare on non-domestic premisesSunderlandQuality of education1 April 2024 to 31 August 2024</t>
  </si>
  <si>
    <t>Early years register (full Inspection)Childcare on non-domestic premisesSunderlandQuality of teaching, learning and assessment1 April 2024 to 31 August 2024</t>
  </si>
  <si>
    <t>Early years register (full Inspection)Childcare on non-domestic premisesSunderlandRequirements of the compulsory part of the childcare register1 April 2024 to 31 August 2024</t>
  </si>
  <si>
    <t>Early years register (full Inspection)Childcare on non-domestic premisesSunderlandRequirements of the voluntary part of the childcare register1 April 2024 to 31 August 2024</t>
  </si>
  <si>
    <t>Early years register (full Inspection)Childcare on non-domestic premisesSunderlandTotal No of inspections1 April 2024 to 31 August 2024</t>
  </si>
  <si>
    <t>Childcare registerChildcare on non-domestic premisesSurreyTotal No of inspections1 April 2024 to 31 August 2024</t>
  </si>
  <si>
    <t>Early years register (No children on roll)ChildminderDorsetNCOR Inspection Outcomes1 April 2024 to 31 August 2024</t>
  </si>
  <si>
    <t>Early years register (No children on roll)ChildminderDorsetTotal No of inspections1 April 2024 to 31 August 2024</t>
  </si>
  <si>
    <t>Early years register (full Inspection)ChildminderDudleyBehaviour and attitudes1 April 2024 to 31 August 2024</t>
  </si>
  <si>
    <t>Early years register (full Inspection)ChildminderDudleyEffectiveness of leadership and Management1 April 2024 to 31 August 2024</t>
  </si>
  <si>
    <t>Early years register (full Inspection)ChildminderDudleyOutcomes for children1 April 2024 to 31 August 2024</t>
  </si>
  <si>
    <t>Early years register (full Inspection)ChildminderDudleyOverall effectiveness: The quality and standards of the provision1 April 2024 to 31 August 2024</t>
  </si>
  <si>
    <t>Early years register (full Inspection)ChildminderDudleyPersonal development1 April 2024 to 31 August 2024</t>
  </si>
  <si>
    <t>Early years register (full Inspection)ChildminderDudleyPersonal development, behaviour and welfare1 April 2024 to 31 August 2024</t>
  </si>
  <si>
    <t>Early years register (full Inspection)ChildminderDudleyQuality of education1 April 2024 to 31 August 2024</t>
  </si>
  <si>
    <t>Early years register (full Inspection)ChildminderDudleyQuality of teaching, learning and assessment1 April 2024 to 31 August 2024</t>
  </si>
  <si>
    <t>Early years register (full Inspection)ChildminderDudleyRequirements of the compulsory part of the childcare register1 April 2024 to 31 August 2024</t>
  </si>
  <si>
    <t>Early years register (full Inspection)ChildminderDudleyRequirements of the voluntary part of the childcare register1 April 2024 to 31 August 2024</t>
  </si>
  <si>
    <t>Early years register (full Inspection)ChildminderDudleyTotal No of inspections1 April 2024 to 31 August 2024</t>
  </si>
  <si>
    <t>Early years register (No children on roll)ChildminderDudleyNCOR Inspection Outcomes1 April 2024 to 31 August 2024</t>
  </si>
  <si>
    <t>Early years register (No children on roll)ChildminderDudleyTotal No of inspections1 April 2024 to 31 August 2024</t>
  </si>
  <si>
    <t>Childcare registerChildminderDurhamTotal No of inspections1 April 2024 to 31 August 2024</t>
  </si>
  <si>
    <t>Early years register (No children on roll)ChildminderRochdaleNCOR Inspection Outcomes1 April 2024 to 31 August 2024</t>
  </si>
  <si>
    <t>Early years register (No children on roll)ChildminderRochdaleTotal No of inspections1 April 2024 to 31 August 2024</t>
  </si>
  <si>
    <t>Childcare registerChildminderRotherhamTotal No of inspections1 April 2024 to 31 August 2024</t>
  </si>
  <si>
    <t>Early years register (full Inspection)ChildminderRotherhamBehaviour and attitudes1 April 2024 to 31 August 2024</t>
  </si>
  <si>
    <t>Early years register (full Inspection)ChildminderRotherhamEffectiveness of leadership and Management1 April 2024 to 31 August 2024</t>
  </si>
  <si>
    <t>Early years register (full Inspection)ChildminderRotherhamOutcomes for children1 April 2024 to 31 August 2024</t>
  </si>
  <si>
    <t>Early years register (full Inspection)ChildminderRotherhamOverall effectiveness: The quality and standards of the provision1 April 2024 to 31 August 2024</t>
  </si>
  <si>
    <t>Early years register (full Inspection)ChildminderRotherhamPersonal development1 April 2024 to 31 August 2024</t>
  </si>
  <si>
    <t>Early years register (full Inspection)ChildminderRotherhamPersonal development, behaviour and welfare1 April 2024 to 31 August 2024</t>
  </si>
  <si>
    <t>Early years register (full Inspection)ChildminderRotherhamQuality of education1 April 2024 to 31 August 2024</t>
  </si>
  <si>
    <t>Early years register (full Inspection)ChildminderRotherhamQuality of teaching, learning and assessment1 April 2024 to 31 August 2024</t>
  </si>
  <si>
    <t>Early years register (full Inspection)ChildminderRotherhamRequirements of the compulsory part of the childcare register1 April 2024 to 31 August 2024</t>
  </si>
  <si>
    <t>Early years register (full Inspection)ChildminderRotherhamRequirements of the voluntary part of the childcare register1 April 2024 to 31 August 2024</t>
  </si>
  <si>
    <t>Early years register (full Inspection)ChildminderRotherhamTotal No of inspections1 April 2024 to 31 August 2024</t>
  </si>
  <si>
    <t>Early years register (full Inspection)All provisionSomersetPersonal development, behaviour and welfare1 April 2024 to 31 August 2024</t>
  </si>
  <si>
    <t>Early years register (full Inspection)All provisionSomersetQuality of education1 April 2024 to 31 August 2024</t>
  </si>
  <si>
    <t>Early years register (full Inspection)All provisionSomersetQuality of teaching, learning and assessment1 April 2024 to 31 August 2024</t>
  </si>
  <si>
    <t>Early years register (full Inspection)All provisionSomersetRequirements of the compulsory part of the childcare register1 April 2024 to 31 August 2024</t>
  </si>
  <si>
    <t>Early years register (full Inspection)All provisionSomersetRequirements of the voluntary part of the childcare register1 April 2024 to 31 August 2024</t>
  </si>
  <si>
    <t>Early years register (full Inspection)All provisionSomersetTotal No of inspections1 April 2024 to 31 August 2024</t>
  </si>
  <si>
    <t>Early years register (Out-of-school day care)Childcare on non-domestic premisesBarnsleyTotal No of inspections1 April 2024 to 31 August 2024</t>
  </si>
  <si>
    <t>Childcare registerChildcare on non-domestic premisesBath and North East SomersetTotal No of inspections1 April 2024 to 31 August 2024</t>
  </si>
  <si>
    <t>Early years register (full Inspection)Childcare on non-domestic premisesBath and North East SomersetBehaviour and attitudes1 April 2024 to 31 August 2024</t>
  </si>
  <si>
    <t>Early years register (full Inspection)Childcare on non-domestic premisesBath and North East SomersetEffectiveness of leadership and Management1 April 2024 to 31 August 2024</t>
  </si>
  <si>
    <t>Early years register (full Inspection)Childcare on non-domestic premisesBath and North East SomersetOutcomes for children1 April 2024 to 31 August 2024</t>
  </si>
  <si>
    <t>Early years register (full Inspection)Childcare on non-domestic premisesBath and North East SomersetOverall effectiveness: The quality and standards of the provision1 April 2024 to 31 August 2024</t>
  </si>
  <si>
    <t>Early years register (full Inspection)Childcare on non-domestic premisesBath and North East SomersetPersonal development1 April 2024 to 31 August 2024</t>
  </si>
  <si>
    <t>Early years register (full Inspection)Childcare on non-domestic premisesBath and North East SomersetPersonal development, behaviour and welfare1 April 2024 to 31 August 2024</t>
  </si>
  <si>
    <t>Early years register (full Inspection)Childcare on non-domestic premisesBath and North East SomersetQuality of education1 April 2024 to 31 August 2024</t>
  </si>
  <si>
    <t>Early years register (full Inspection)Childcare on non-domestic premisesBath and North East SomersetQuality of teaching, learning and assessment1 April 2024 to 31 August 2024</t>
  </si>
  <si>
    <t>Early years register (full Inspection)Childcare on non-domestic premisesBath and North East SomersetRequirements of the compulsory part of the childcare register1 April 2024 to 31 August 2024</t>
  </si>
  <si>
    <t>Early years register (full Inspection)Childcare on non-domestic premisesBath and North East SomersetRequirements of the voluntary part of the childcare register1 April 2024 to 31 August 2024</t>
  </si>
  <si>
    <t>Early years register (full Inspection)Childcare on non-domestic premisesBath and North East SomersetTotal No of inspections1 April 2024 to 31 August 2024</t>
  </si>
  <si>
    <t>Early years register (Out-of-school day care)Childcare on non-domestic premisesLambethTotal No of inspections1 April 2024 to 31 August 2024</t>
  </si>
  <si>
    <t>Childcare registerChildcare on non-domestic premisesLancashireTotal No of inspections1 April 2024 to 31 August 2024</t>
  </si>
  <si>
    <t>Early years register (full Inspection)Childcare on non-domestic premisesLancashireBehaviour and attitudes1 April 2024 to 31 August 2024</t>
  </si>
  <si>
    <t>Early years register (full Inspection)Childcare on non-domestic premisesLancashireEffectiveness of leadership and Management1 April 2024 to 31 August 2024</t>
  </si>
  <si>
    <t>Early years register (full Inspection)Childcare on non-domestic premisesLancashireOutcomes for children1 April 2024 to 31 August 2024</t>
  </si>
  <si>
    <t>Early years register (full Inspection)Childcare on non-domestic premisesLancashireOverall effectiveness: The quality and standards of the provision1 April 2024 to 31 August 2024</t>
  </si>
  <si>
    <t>Early years register (full Inspection)Childcare on non-domestic premisesLancashirePersonal development1 April 2024 to 31 August 2024</t>
  </si>
  <si>
    <t>Early years register (full Inspection)Childcare on non-domestic premisesLancashirePersonal development, behaviour and welfare1 April 2024 to 31 August 2024</t>
  </si>
  <si>
    <t>Early years register (full Inspection)Childcare on non-domestic premisesLancashireQuality of education1 April 2024 to 31 August 2024</t>
  </si>
  <si>
    <t>Early years register (full Inspection)Childcare on non-domestic premisesLancashireQuality of teaching, learning and assessment1 April 2024 to 31 August 2024</t>
  </si>
  <si>
    <t>Early years register (full Inspection)Childcare on non-domestic premisesLancashireRequirements of the compulsory part of the childcare register1 April 2024 to 31 August 2024</t>
  </si>
  <si>
    <t>Early years register (full Inspection)Childcare on non-domestic premisesLancashireRequirements of the voluntary part of the childcare register1 April 2024 to 31 August 2024</t>
  </si>
  <si>
    <t>Early years register (full Inspection)Childcare on non-domestic premisesLancashireTotal No of inspections1 April 2024 to 31 August 2024</t>
  </si>
  <si>
    <t>Early years register (Out-of-school day care)Childcare on non-domestic premisesLancashireTotal No of inspections1 April 2024 to 31 August 2024</t>
  </si>
  <si>
    <t>Early years register (full Inspection)Childcare on non-domestic premisesTower HamletsBehaviour and attitudes1 April 2024 to 31 August 2024</t>
  </si>
  <si>
    <t>Early years register (full Inspection)Childcare on non-domestic premisesTower HamletsEffectiveness of leadership and Management1 April 2024 to 31 August 2024</t>
  </si>
  <si>
    <t>Early years register (full Inspection)Childcare on non-domestic premisesTower HamletsOutcomes for children1 April 2024 to 31 August 2024</t>
  </si>
  <si>
    <t>Early years register (full Inspection)Childcare on non-domestic premisesTower HamletsOverall effectiveness: The quality and standards of the provision1 April 2024 to 31 August 2024</t>
  </si>
  <si>
    <t>Early years register (full Inspection)Childcare on non-domestic premisesTower HamletsPersonal development1 April 2024 to 31 August 2024</t>
  </si>
  <si>
    <t>Early years register (full Inspection)Childcare on non-domestic premisesTower HamletsPersonal development, behaviour and welfare1 April 2024 to 31 August 2024</t>
  </si>
  <si>
    <t>Early years register (full Inspection)Childcare on non-domestic premisesTower HamletsQuality of education1 April 2024 to 31 August 2024</t>
  </si>
  <si>
    <t>Early years register (full Inspection)Childcare on non-domestic premisesTower HamletsQuality of teaching, learning and assessment1 April 2024 to 31 August 2024</t>
  </si>
  <si>
    <t>Early years register (full Inspection)Childcare on non-domestic premisesTower HamletsRequirements of the compulsory part of the childcare register1 April 2024 to 31 August 2024</t>
  </si>
  <si>
    <t>Early years register (full Inspection)Childcare on non-domestic premisesTower HamletsRequirements of the voluntary part of the childcare register1 April 2024 to 31 August 2024</t>
  </si>
  <si>
    <t>Early years register (full Inspection)Childcare on non-domestic premisesTower HamletsTotal No of inspections1 April 2024 to 31 August 2024</t>
  </si>
  <si>
    <t>Early years register (Out-of-school day care)Childcare on non-domestic premisesTower HamletsTotal No of inspections1 April 2024 to 31 August 2024</t>
  </si>
  <si>
    <t>Early years register (full Inspection)Childcare on non-domestic premisesTraffordBehaviour and attitudes1 April 2024 to 31 August 2024</t>
  </si>
  <si>
    <t>Early years register (full Inspection)Childcare on non-domestic premisesTraffordEffectiveness of leadership and Management1 April 2024 to 31 August 2024</t>
  </si>
  <si>
    <t>Early years register (full Inspection)ChildminderGloucestershireBehaviour and attitudes1 April 2024 to 31 August 2024</t>
  </si>
  <si>
    <t>Early years register (full Inspection)ChildminderGloucestershireEffectiveness of leadership and Management1 April 2024 to 31 August 2024</t>
  </si>
  <si>
    <t>Early years register (full Inspection)ChildminderGloucestershireOutcomes for children1 April 2024 to 31 August 2024</t>
  </si>
  <si>
    <t>Early years register (full Inspection)ChildminderGloucestershireOverall effectiveness: The quality and standards of the provision1 April 2024 to 31 August 2024</t>
  </si>
  <si>
    <t>Early years register (full Inspection)ChildminderGloucestershirePersonal development1 April 2024 to 31 August 2024</t>
  </si>
  <si>
    <t>Early years register (full Inspection)ChildminderGloucestershirePersonal development, behaviour and welfare1 April 2024 to 31 August 2024</t>
  </si>
  <si>
    <t>Early years register (full Inspection)ChildminderGloucestershireQuality of education1 April 2024 to 31 August 2024</t>
  </si>
  <si>
    <t>Early years register (full Inspection)ChildminderGloucestershireQuality of teaching, learning and assessment1 April 2024 to 31 August 2024</t>
  </si>
  <si>
    <t>Early years register (full Inspection)ChildminderGloucestershireRequirements of the compulsory part of the childcare register1 April 2024 to 31 August 2024</t>
  </si>
  <si>
    <t>Early years register (full Inspection)ChildminderGloucestershireRequirements of the voluntary part of the childcare register1 April 2024 to 31 August 2024</t>
  </si>
  <si>
    <t>Early years register (full Inspection)ChildminderGloucestershireTotal No of inspections1 April 2024 to 31 August 2024</t>
  </si>
  <si>
    <t>Early years register (No children on roll)All provisionWirralNCOR Inspection Outcomes1 April 2024 to 31 August 2024</t>
  </si>
  <si>
    <t>Early years register (No children on roll)All provisionWirralTotal No of inspections1 April 2024 to 31 August 2024</t>
  </si>
  <si>
    <t>Early years register (Out-of-school day care)All provisionWirralTotal No of inspections1 April 2024 to 31 August 2024</t>
  </si>
  <si>
    <t>Childcare registerAll provisionWokinghamTotal No of inspections1 April 2024 to 31 August 2024</t>
  </si>
  <si>
    <t>Early years register (full Inspection)All provisionWokinghamBehaviour and attitudes1 April 2024 to 31 August 2024</t>
  </si>
  <si>
    <t>Early years register (full Inspection)All provisionWokinghamEffectiveness of leadership and Management1 April 2024 to 31 August 2024</t>
  </si>
  <si>
    <t>Early years register (full Inspection)All provisionWokinghamOutcomes for children1 April 2024 to 31 August 2024</t>
  </si>
  <si>
    <t>Early years register (full Inspection)All provisionWokinghamOverall effectiveness: The quality and standards of the provision1 April 2024 to 31 August 2024</t>
  </si>
  <si>
    <t>Early years register (full Inspection)All provisionWokinghamPersonal development1 April 2024 to 31 August 2024</t>
  </si>
  <si>
    <t>Early years register (full Inspection)All provisionWokinghamPersonal development, behaviour and welfare1 April 2024 to 31 August 2024</t>
  </si>
  <si>
    <t>Early years register (full Inspection)All provisionWokinghamQuality of education1 April 2024 to 31 August 2024</t>
  </si>
  <si>
    <t>Early years register (full Inspection)All provisionWokinghamQuality of teaching, learning and assessment1 April 2024 to 31 August 2024</t>
  </si>
  <si>
    <t>Early years register (full Inspection)All provisionWokinghamRequirements of the compulsory part of the childcare register1 April 2024 to 31 August 2024</t>
  </si>
  <si>
    <t>Childcare registerChildcare on non-domestic premisesEssexTotal No of inspections1 April 2024 to 31 August 2024</t>
  </si>
  <si>
    <t>Early years register (full Inspection)Childcare on non-domestic premisesEssexBehaviour and attitudes1 April 2024 to 31 August 2024</t>
  </si>
  <si>
    <t>Early years register (full Inspection)Childcare on non-domestic premisesEssexEffectiveness of leadership and Management1 April 2024 to 31 August 2024</t>
  </si>
  <si>
    <t>Early years register (full Inspection)Childcare on non-domestic premisesEssexOutcomes for children1 April 2024 to 31 August 2024</t>
  </si>
  <si>
    <t>Early years register (full Inspection)Childcare on non-domestic premisesEssexOverall effectiveness: The quality and standards of the provision1 April 2024 to 31 August 2024</t>
  </si>
  <si>
    <t>Early years register (full Inspection)Childcare on non-domestic premisesEssexPersonal development1 April 2024 to 31 August 2024</t>
  </si>
  <si>
    <t>Early years register (full Inspection)Childcare on non-domestic premisesEssexPersonal development, behaviour and welfare1 April 2024 to 31 August 2024</t>
  </si>
  <si>
    <t>Early years register (full Inspection)Childcare on non-domestic premisesEssexQuality of education1 April 2024 to 31 August 2024</t>
  </si>
  <si>
    <t>Early years register (full Inspection)Childcare on non-domestic premisesEssexQuality of teaching, learning and assessment1 April 2024 to 31 August 2024</t>
  </si>
  <si>
    <t>Early years register (full Inspection)Childcare on non-domestic premisesEssexRequirements of the compulsory part of the childcare register1 April 2024 to 31 August 2024</t>
  </si>
  <si>
    <t>Early years register (full Inspection)Childcare on non-domestic premisesEssexRequirements of the voluntary part of the childcare register1 April 2024 to 31 August 2024</t>
  </si>
  <si>
    <t>Early years register (full Inspection)Childcare on non-domestic premisesEssexTotal No of inspections1 April 2024 to 31 August 2024</t>
  </si>
  <si>
    <t>Early years register (No children on roll)Childcare on non-domestic premisesEssexNCOR Inspection Outcomes1 April 2024 to 31 August 2024</t>
  </si>
  <si>
    <t>Early years register (No children on roll)Childcare on non-domestic premisesEssexTotal No of inspections1 April 2024 to 31 August 2024</t>
  </si>
  <si>
    <t>Early years register (Out-of-school day care)Childcare on non-domestic premisesEssexTotal No of inspections1 April 2024 to 31 August 2024</t>
  </si>
  <si>
    <t>Early years register (Out-of-school day care)Childcare on non-domestic premisesSandwellTotal No of inspections1 April 2024 to 31 August 2024</t>
  </si>
  <si>
    <t>Early years register (full Inspection)Childcare on non-domestic premisesSeftonBehaviour and attitudes1 April 2024 to 31 August 2024</t>
  </si>
  <si>
    <t>Early years register (full Inspection)Childcare on non-domestic premisesSeftonEffectiveness of leadership and Management1 April 2024 to 31 August 2024</t>
  </si>
  <si>
    <t>Early years register (full Inspection)Childcare on non-domestic premisesSeftonOutcomes for children1 April 2024 to 31 August 2024</t>
  </si>
  <si>
    <t>Early years register (full Inspection)Childcare on non-domestic premisesSeftonOverall effectiveness: The quality and standards of the provision1 April 2024 to 31 August 2024</t>
  </si>
  <si>
    <t>Early years register (full Inspection)Childcare on non-domestic premisesSeftonPersonal development1 April 2024 to 31 August 2024</t>
  </si>
  <si>
    <t>Early years register (full Inspection)Childcare on non-domestic premisesSeftonPersonal development, behaviour and welfare1 April 2024 to 31 August 2024</t>
  </si>
  <si>
    <t>Early years register (full Inspection)Childcare on non-domestic premisesSeftonQuality of education1 April 2024 to 31 August 2024</t>
  </si>
  <si>
    <t>Early years register (full Inspection)Childcare on non-domestic premisesSeftonQuality of teaching, learning and assessment1 April 2024 to 31 August 2024</t>
  </si>
  <si>
    <t>Early years register (full Inspection)Childcare on non-domestic premisesSeftonRequirements of the compulsory part of the childcare register1 April 2024 to 31 August 2024</t>
  </si>
  <si>
    <t>Early years register (full Inspection)Childcare on non-domestic premisesSeftonRequirements of the voluntary part of the childcare register1 April 2024 to 31 August 2024</t>
  </si>
  <si>
    <t>Early years register (full Inspection)Childcare on non-domestic premisesSeftonTotal No of inspections1 April 2024 to 31 August 2024</t>
  </si>
  <si>
    <t>Early years register (No children on roll)ChildminderBromleyNCOR Inspection Outcomes1 April 2024 to 31 August 2024</t>
  </si>
  <si>
    <t>Early years register (No children on roll)ChildminderBromleyTotal No of inspections1 April 2024 to 31 August 2024</t>
  </si>
  <si>
    <t>Early years register (Out-of-school day care)ChildminderBromleyTotal No of inspections1 April 2024 to 31 August 2024</t>
  </si>
  <si>
    <t>Childcare registerChildminderBuckinghamshireTotal No of inspections1 April 2024 to 31 August 2024</t>
  </si>
  <si>
    <t>Early years register (full Inspection)ChildminderBuckinghamshireBehaviour and attitudes1 April 2024 to 31 August 2024</t>
  </si>
  <si>
    <t>Early years register (full Inspection)ChildminderBuckinghamshireEffectiveness of leadership and Management1 April 2024 to 31 August 2024</t>
  </si>
  <si>
    <t>Early years register (full Inspection)ChildminderBuckinghamshireOutcomes for children1 April 2024 to 31 August 2024</t>
  </si>
  <si>
    <t>Early years register (full Inspection)ChildminderBuckinghamshireOverall effectiveness: The quality and standards of the provision1 April 2024 to 31 August 2024</t>
  </si>
  <si>
    <t>Early years register (full Inspection)ChildminderBuckinghamshirePersonal development1 April 2024 to 31 August 2024</t>
  </si>
  <si>
    <t>Early years register (full Inspection)ChildminderBuckinghamshirePersonal development, behaviour and welfare1 April 2024 to 31 August 2024</t>
  </si>
  <si>
    <t>Early years register (full Inspection)ChildminderBuckinghamshireQuality of education1 April 2024 to 31 August 2024</t>
  </si>
  <si>
    <t>Early years register (full Inspection)ChildminderBuckinghamshireQuality of teaching, learning and assessment1 April 2024 to 31 August 2024</t>
  </si>
  <si>
    <t>Early years register (full Inspection)ChildminderBuckinghamshireRequirements of the compulsory part of the childcare register1 April 2024 to 31 August 2024</t>
  </si>
  <si>
    <t>Early years register (full Inspection)ChildminderBuckinghamshireRequirements of the voluntary part of the childcare register1 April 2024 to 31 August 2024</t>
  </si>
  <si>
    <t>Early years register (full Inspection)ChildminderBuckinghamshireTotal No of inspections1 April 2024 to 31 August 2024</t>
  </si>
  <si>
    <t>Early years register (full Inspection)ChildminderNorth LincolnshireRequirements of the voluntary part of the childcare register1 April 2024 to 31 August 2024</t>
  </si>
  <si>
    <t>Early years register (full Inspection)ChildminderNorth LincolnshireTotal No of inspections1 April 2024 to 31 August 2024</t>
  </si>
  <si>
    <t>Childcare registerAll provisionSloughTotal No of inspections1 April 2024 to 31 August 2024</t>
  </si>
  <si>
    <t>Early years register (full Inspection)All provisionSloughBehaviour and attitudes1 April 2024 to 31 August 2024</t>
  </si>
  <si>
    <t>Early years register (full Inspection)All provisionSloughEffectiveness of leadership and Management1 April 2024 to 31 August 2024</t>
  </si>
  <si>
    <t>Early years register (full Inspection)All provisionSloughOutcomes for children1 April 2024 to 31 August 2024</t>
  </si>
  <si>
    <t>Early years register (full Inspection)All provisionSloughOverall effectiveness: The quality and standards of the provision1 April 2024 to 31 August 2024</t>
  </si>
  <si>
    <t>Early years register (full Inspection)All provisionSloughPersonal development1 April 2024 to 31 August 2024</t>
  </si>
  <si>
    <t>Early years register (Out-of-school day care)Childcare on non-domestic premisesBarking and DagenhamTotal No of inspections1 April 2024 to 31 August 2024</t>
  </si>
  <si>
    <t>Childcare registerChildcare on non-domestic premisesBarnetTotal No of inspections1 April 2024 to 31 August 2024</t>
  </si>
  <si>
    <t>Early years register (full Inspection)Childcare on non-domestic premisesBarnetBehaviour and attitudes1 April 2024 to 31 August 2024</t>
  </si>
  <si>
    <t>Early years register (full Inspection)Childcare on non-domestic premisesBarnetEffectiveness of leadership and Management1 April 2024 to 31 August 2024</t>
  </si>
  <si>
    <t>Early years register (full Inspection)Childcare on non-domestic premisesBarnetOutcomes for children1 April 2024 to 31 August 2024</t>
  </si>
  <si>
    <t>Early years register (full Inspection)Childcare on non-domestic premisesBarnetOverall effectiveness: The quality and standards of the provision1 April 2024 to 31 August 2024</t>
  </si>
  <si>
    <t>Early years register (full Inspection)Childcare on non-domestic premisesBarnetPersonal development1 April 2024 to 31 August 2024</t>
  </si>
  <si>
    <t>Early years register (full Inspection)Childcare on non-domestic premisesBarnetPersonal development, behaviour and welfare1 April 2024 to 31 August 2024</t>
  </si>
  <si>
    <t>Early years register (full Inspection)Childcare on non-domestic premisesBarnetQuality of education1 April 2024 to 31 August 2024</t>
  </si>
  <si>
    <t>Early years register (full Inspection)Childcare on non-domestic premisesBarnetQuality of teaching, learning and assessment1 April 2024 to 31 August 2024</t>
  </si>
  <si>
    <t>Early years register (full Inspection)Childcare on non-domestic premisesBarnetRequirements of the compulsory part of the childcare register1 April 2024 to 31 August 2024</t>
  </si>
  <si>
    <t>Early years register (full Inspection)Childcare on non-domestic premisesBarnetRequirements of the voluntary part of the childcare register1 April 2024 to 31 August 2024</t>
  </si>
  <si>
    <t>Early years register (full Inspection)Childcare on non-domestic premisesBarnetTotal No of inspections1 April 2024 to 31 August 2024</t>
  </si>
  <si>
    <t>Early years register (Out-of-school day care)Childcare on non-domestic premisesKirkleesTotal No of inspections1 April 2024 to 31 August 2024</t>
  </si>
  <si>
    <t>Childcare registerChildcare on non-domestic premisesKnowsleyTotal No of inspections1 April 2024 to 31 August 2024</t>
  </si>
  <si>
    <t>Early years register (full Inspection)Childcare on non-domestic premisesKnowsleyBehaviour and attitudes1 April 2024 to 31 August 2024</t>
  </si>
  <si>
    <t>Early years register (full Inspection)Childcare on non-domestic premisesKnowsleyEffectiveness of leadership and Management1 April 2024 to 31 August 2024</t>
  </si>
  <si>
    <t>Early years register (full Inspection)Childcare on non-domestic premisesKnowsleyOutcomes for children1 April 2024 to 31 August 2024</t>
  </si>
  <si>
    <t>Early years register (full Inspection)Childcare on non-domestic premisesKnowsleyOverall effectiveness: The quality and standards of the provision1 April 2024 to 31 August 2024</t>
  </si>
  <si>
    <t>Early years register (full Inspection)Childcare on non-domestic premisesKnowsleyPersonal development1 April 2024 to 31 August 2024</t>
  </si>
  <si>
    <t>Early years register (full Inspection)Childcare on non-domestic premisesKnowsleyPersonal development, behaviour and welfare1 April 2024 to 31 August 2024</t>
  </si>
  <si>
    <t>Early years register (full Inspection)Childcare on non-domestic premisesKnowsleyQuality of education1 April 2024 to 31 August 2024</t>
  </si>
  <si>
    <t>Early years register (full Inspection)Childcare on non-domestic premisesKnowsleyQuality of teaching, learning and assessment1 April 2024 to 31 August 2024</t>
  </si>
  <si>
    <t>Early years register (full Inspection)Childcare on non-domestic premisesKnowsleyRequirements of the compulsory part of the childcare register1 April 2024 to 31 August 2024</t>
  </si>
  <si>
    <t>Early years register (full Inspection)Childcare on non-domestic premisesKnowsleyRequirements of the voluntary part of the childcare register1 April 2024 to 31 August 2024</t>
  </si>
  <si>
    <t>Early years register (full Inspection)Childcare on non-domestic premisesKnowsleyTotal No of inspections1 April 2024 to 31 August 2024</t>
  </si>
  <si>
    <t>Early years register (full Inspection)Childcare on non-domestic premisesThurrockBehaviour and attitudes1 April 2024 to 31 August 2024</t>
  </si>
  <si>
    <t>Early years register (full Inspection)Childcare on non-domestic premisesThurrockEffectiveness of leadership and Management1 April 2024 to 31 August 2024</t>
  </si>
  <si>
    <t>Early years register (full Inspection)Childcare on non-domestic premisesThurrockOutcomes for children1 April 2024 to 31 August 2024</t>
  </si>
  <si>
    <t>Early years register (full Inspection)Childcare on non-domestic premisesThurrockOverall effectiveness: The quality and standards of the provision1 April 2024 to 31 August 2024</t>
  </si>
  <si>
    <t>Early years register (full Inspection)Childcare on non-domestic premisesThurrockPersonal development1 April 2024 to 31 August 2024</t>
  </si>
  <si>
    <t>Early years register (full Inspection)Childcare on non-domestic premisesThurrockPersonal development, behaviour and welfare1 April 2024 to 31 August 2024</t>
  </si>
  <si>
    <t>Early years register (full Inspection)Childcare on non-domestic premisesThurrockQuality of education1 April 2024 to 31 August 2024</t>
  </si>
  <si>
    <t>Early years register (full Inspection)Childcare on non-domestic premisesThurrockQuality of teaching, learning and assessment1 April 2024 to 31 August 2024</t>
  </si>
  <si>
    <t>Early years register (full Inspection)Childcare on non-domestic premisesThurrockRequirements of the compulsory part of the childcare register1 April 2024 to 31 August 2024</t>
  </si>
  <si>
    <t>Early years register (full Inspection)Childcare on non-domestic premisesThurrockRequirements of the voluntary part of the childcare register1 April 2024 to 31 August 2024</t>
  </si>
  <si>
    <t>Early years register (full Inspection)Childcare on non-domestic premisesThurrockTotal No of inspections1 April 2024 to 31 August 2024</t>
  </si>
  <si>
    <t>Early years register (No children on roll)ChildminderEnfieldNCOR Inspection Outcomes1 April 2024 to 31 August 2024</t>
  </si>
  <si>
    <t>Early years register (No children on roll)ChildminderEnfieldTotal No of inspections1 April 2024 to 31 August 2024</t>
  </si>
  <si>
    <t>Early years register (full Inspection)ChildminderEssexBehaviour and attitudes1 April 2024 to 31 August 2024</t>
  </si>
  <si>
    <t>Early years register (full Inspection)ChildminderEssexEffectiveness of leadership and Management1 April 2024 to 31 August 2024</t>
  </si>
  <si>
    <t>Early years register (full Inspection)ChildminderEssexOutcomes for children1 April 2024 to 31 August 2024</t>
  </si>
  <si>
    <t>Early years register (full Inspection)ChildminderEssexOverall effectiveness: The quality and standards of the provision1 April 2024 to 31 August 2024</t>
  </si>
  <si>
    <t>Early years register (full Inspection)ChildminderEssexPersonal development1 April 2024 to 31 August 2024</t>
  </si>
  <si>
    <t>Early years register (full Inspection)ChildminderEssexPersonal development, behaviour and welfare1 April 2024 to 31 August 2024</t>
  </si>
  <si>
    <t>Early years register (full Inspection)ChildminderEssexQuality of education1 April 2024 to 31 August 2024</t>
  </si>
  <si>
    <t>Early years register (full Inspection)ChildminderEssexQuality of teaching, learning and assessment1 April 2024 to 31 August 2024</t>
  </si>
  <si>
    <t>Early years register (full Inspection)ChildminderEssexRequirements of the compulsory part of the childcare register1 April 2024 to 31 August 2024</t>
  </si>
  <si>
    <t>Early years register (full Inspection)ChildminderEssexRequirements of the voluntary part of the childcare register1 April 2024 to 31 August 2024</t>
  </si>
  <si>
    <t>Early years register (full Inspection)ChildminderEssexTotal No of inspections1 April 2024 to 31 August 2024</t>
  </si>
  <si>
    <t>Early years register (full Inspection)ChildminderShropshireTotal No of inspections1 April 2024 to 31 August 2024</t>
  </si>
  <si>
    <t>Early years register (No children on roll)ChildminderShropshireNCOR Inspection Outcomes1 April 2024 to 31 August 2024</t>
  </si>
  <si>
    <t>Early years register (No children on roll)ChildminderShropshireTotal No of inspections1 April 2024 to 31 August 2024</t>
  </si>
  <si>
    <t>Childcare registerChildminderSloughTotal No of inspections1 April 2024 to 31 August 2024</t>
  </si>
  <si>
    <t>Early years register (full Inspection)ChildminderSloughBehaviour and attitudes1 April 2024 to 31 August 2024</t>
  </si>
  <si>
    <t>Early years register (full Inspection)ChildminderSloughEffectiveness of leadership and Management1 April 2024 to 31 August 2024</t>
  </si>
  <si>
    <t>Early years register (full Inspection)ChildminderSloughOutcomes for children1 April 2024 to 31 August 2024</t>
  </si>
  <si>
    <t>Early years register (full Inspection)ChildminderSloughOverall effectiveness: The quality and standards of the provision1 April 2024 to 31 August 2024</t>
  </si>
  <si>
    <t>Early years register (full Inspection)ChildminderSloughPersonal development1 April 2024 to 31 August 2024</t>
  </si>
  <si>
    <t>Early years register (full Inspection)ChildminderSloughPersonal development, behaviour and welfare1 April 2024 to 31 August 2024</t>
  </si>
  <si>
    <t>Early years register (full Inspection)ChildminderSloughQuality of education1 April 2024 to 31 August 2024</t>
  </si>
  <si>
    <t>Early years register (full Inspection)ChildminderSloughQuality of teaching, learning and assessment1 April 2024 to 31 August 2024</t>
  </si>
  <si>
    <t>Early years register (full Inspection)ChildminderSloughRequirements of the compulsory part of the childcare register1 April 2024 to 31 August 2024</t>
  </si>
  <si>
    <t>Early years register (full Inspection)ChildminderSloughRequirements of the voluntary part of the childcare register1 April 2024 to 31 August 2024</t>
  </si>
  <si>
    <t>Early years register (full Inspection)ChildminderSloughTotal No of inspections1 April 2024 to 31 August 2024</t>
  </si>
  <si>
    <t>Childcare registerAll provisionHammersmith and FulhamTotal No of inspections1 April 2024 to 31 August 2024</t>
  </si>
  <si>
    <t>Early years register (full Inspection)All provisionHammersmith and FulhamBehaviour and attitudes1 April 2024 to 31 August 2024</t>
  </si>
  <si>
    <t>Early years register (full Inspection)All provisionHammersmith and FulhamEffectiveness of leadership and Management1 April 2024 to 31 August 2024</t>
  </si>
  <si>
    <t>Early years register (full Inspection)All provisionHammersmith and FulhamOutcomes for children1 April 2024 to 31 August 2024</t>
  </si>
  <si>
    <t>Early years register (full Inspection)All provisionHammersmith and FulhamOverall effectiveness: The quality and standards of the provision1 April 2024 to 31 August 2024</t>
  </si>
  <si>
    <t>Early years register (full Inspection)All provisionHammersmith and FulhamPersonal development1 April 2024 to 31 August 2024</t>
  </si>
  <si>
    <t>Early years register (full Inspection)All provisionHammersmith and FulhamPersonal development, behaviour and welfare1 April 2024 to 31 August 2024</t>
  </si>
  <si>
    <t>Early years register (full Inspection)All provisionHammersmith and FulhamQuality of education1 April 2024 to 31 August 2024</t>
  </si>
  <si>
    <t>Early years register (full Inspection)All provisionHammersmith and FulhamQuality of teaching, learning and assessment1 April 2024 to 31 August 2024</t>
  </si>
  <si>
    <t>Early years register (full Inspection)All provisionHammersmith and FulhamRequirements of the compulsory part of the childcare register1 April 2024 to 31 August 2024</t>
  </si>
  <si>
    <t>Early years register (full Inspection)All provisionHammersmith and FulhamRequirements of the voluntary part of the childcare register1 April 2024 to 31 August 2024</t>
  </si>
  <si>
    <t>Early years register (full Inspection)All provisionHammersmith and FulhamTotal No of inspections1 April 2024 to 31 August 2024</t>
  </si>
  <si>
    <t>Early years register (full Inspection)All provisionEast Riding of YorkshireRequirements of the compulsory part of the childcare register1 April 2024 to 31 August 2024</t>
  </si>
  <si>
    <t>Early years register (full Inspection)All provisionEast Riding of YorkshireRequirements of the voluntary part of the childcare register1 April 2024 to 31 August 2024</t>
  </si>
  <si>
    <t>Early years register (full Inspection)All provisionEast Riding of YorkshireTotal No of inspections1 April 2024 to 31 August 2024</t>
  </si>
  <si>
    <t>Early years register (No children on roll)All provisionEast Riding of YorkshireNCOR Inspection Outcomes1 April 2024 to 31 August 2024</t>
  </si>
  <si>
    <t>Early years register (No children on roll)All provisionEast Riding of YorkshireTotal No of inspections1 April 2024 to 31 August 2024</t>
  </si>
  <si>
    <t>Early years register (Out-of-school day care)All provisionEast Riding of YorkshireTotal No of inspections1 April 2024 to 31 August 2024</t>
  </si>
  <si>
    <t>Childcare registerAll provisionEast SussexTotal No of inspections1 April 2024 to 31 August 2024</t>
  </si>
  <si>
    <t>Early years register (full Inspection)All provisionEast SussexBehaviour and attitudes1 April 2024 to 31 August 2024</t>
  </si>
  <si>
    <t>Early years register (full Inspection)All provisionEast SussexEffectiveness of leadership and Management1 April 2024 to 31 August 2024</t>
  </si>
  <si>
    <t>Early years register (full Inspection)All provisionEast SussexOutcomes for children1 April 2024 to 31 August 2024</t>
  </si>
  <si>
    <t>Early years register (full Inspection)All provisionEast SussexOverall effectiveness: The quality and standards of the provision1 April 2024 to 31 August 2024</t>
  </si>
  <si>
    <t>Early years register (full Inspection)All provisionEast SussexPersonal development1 April 2024 to 31 August 2024</t>
  </si>
  <si>
    <t>Early years register (full Inspection)All provisionEast SussexPersonal development, behaviour and welfare1 April 2024 to 31 August 2024</t>
  </si>
  <si>
    <t>Early years register (full Inspection)All provisionEast SussexQuality of education1 April 2024 to 31 August 2024</t>
  </si>
  <si>
    <t>Early years register (full Inspection)All provisionRedcar and ClevelandPersonal development1 April 2024 to 31 August 2024</t>
  </si>
  <si>
    <t>Early years register (full Inspection)All provisionRedcar and ClevelandPersonal development, behaviour and welfare1 April 2024 to 31 August 2024</t>
  </si>
  <si>
    <t>Early years register (full Inspection)All provisionRedcar and ClevelandQuality of education1 April 2024 to 31 August 2024</t>
  </si>
  <si>
    <t>Early years register (full Inspection)All provisionRedcar and ClevelandQuality of teaching, learning and assessment1 April 2024 to 31 August 2024</t>
  </si>
  <si>
    <t>Early years register (full Inspection)All provisionRedcar and ClevelandRequirements of the compulsory part of the childcare register1 April 2024 to 31 August 2024</t>
  </si>
  <si>
    <t>Early years register (full Inspection)All provisionRedcar and ClevelandRequirements of the voluntary part of the childcare register1 April 2024 to 31 August 2024</t>
  </si>
  <si>
    <t>Early years register (full Inspection)All provisionRedcar and ClevelandTotal No of inspections1 April 2024 to 31 August 2024</t>
  </si>
  <si>
    <t>Early years register (full Inspection)All provisionPortsmouthTotal No of inspections1 April 2024 to 31 August 2024</t>
  </si>
  <si>
    <t>Early years register (full Inspection)Childcare on domestic premisesCumberlandRequirements of the compulsory part of the childcare register1 April 2024 to 31 August 2024</t>
  </si>
  <si>
    <t>Early years register (full Inspection)Childcare on domestic premisesCumberlandRequirements of the voluntary part of the childcare register1 April 2024 to 31 August 2024</t>
  </si>
  <si>
    <t>Early years register (full Inspection)Childcare on domestic premisesCumberlandTotal No of inspections1 April 2024 to 31 August 2024</t>
  </si>
  <si>
    <t>Early years register (full Inspection)Childcare on domestic premisesGloucestershireBehaviour and attitudes1 April 2024 to 31 August 2024</t>
  </si>
  <si>
    <t>Early years register (full Inspection)Childcare on domestic premisesGloucestershireEffectiveness of leadership and Management1 April 2024 to 31 August 2024</t>
  </si>
  <si>
    <t>Early years register (full Inspection)Childcare on domestic premisesGloucestershireOutcomes for children1 April 2024 to 31 August 2024</t>
  </si>
  <si>
    <t>Early years register (full Inspection)Childcare on non-domestic premisesHartlepoolTotal No of inspections1 April 2024 to 31 August 2024</t>
  </si>
  <si>
    <t>Childcare registerChildcare on non-domestic premisesHaveringTotal No of inspections1 April 2024 to 31 August 2024</t>
  </si>
  <si>
    <t>Early years register (full Inspection)Childcare on non-domestic premisesHaveringBehaviour and attitudes1 April 2024 to 31 August 2024</t>
  </si>
  <si>
    <t>Early years register (full Inspection)Childcare on non-domestic premisesHaveringEffectiveness of leadership and Management1 April 2024 to 31 August 2024</t>
  </si>
  <si>
    <t>Early years register (full Inspection)Childcare on non-domestic premisesHaveringOutcomes for children1 April 2024 to 31 August 2024</t>
  </si>
  <si>
    <t>Early years register (full Inspection)Childcare on non-domestic premisesHaveringOverall effectiveness: The quality and standards of the provision1 April 2024 to 31 August 2024</t>
  </si>
  <si>
    <t>Early years register (full Inspection)Childcare on non-domestic premisesHaveringPersonal development1 April 2024 to 31 August 2024</t>
  </si>
  <si>
    <t>Early years register (full Inspection)Childcare on non-domestic premisesHaveringPersonal development, behaviour and welfare1 April 2024 to 31 August 2024</t>
  </si>
  <si>
    <t>Early years register (full Inspection)Childcare on non-domestic premisesHaveringQuality of education1 April 2024 to 31 August 2024</t>
  </si>
  <si>
    <t>Early years register (full Inspection)Childcare on non-domestic premisesHaveringQuality of teaching, learning and assessment1 April 2024 to 31 August 2024</t>
  </si>
  <si>
    <t>Early years register (full Inspection)Childcare on non-domestic premisesHaveringRequirements of the compulsory part of the childcare register1 April 2024 to 31 August 2024</t>
  </si>
  <si>
    <t>Early years register (full Inspection)Childcare on non-domestic premisesHaveringRequirements of the voluntary part of the childcare register1 April 2024 to 31 August 2024</t>
  </si>
  <si>
    <t>Early years register (full Inspection)Childcare on non-domestic premisesHaveringTotal No of inspections1 April 2024 to 31 August 2024</t>
  </si>
  <si>
    <t>Early years register (full Inspection)Childcare on non-domestic premisesSouthwarkPersonal development1 April 2024 to 31 August 2024</t>
  </si>
  <si>
    <t>Early years register (full Inspection)Childcare on non-domestic premisesSouthwarkPersonal development, behaviour and welfare1 April 2024 to 31 August 2024</t>
  </si>
  <si>
    <t>Early years register (full Inspection)Childcare on non-domestic premisesSouthwarkQuality of education1 April 2024 to 31 August 2024</t>
  </si>
  <si>
    <t>Early years register (full Inspection)Childcare on non-domestic premisesSouthwarkQuality of teaching, learning and assessment1 April 2024 to 31 August 2024</t>
  </si>
  <si>
    <t>Early years register (full Inspection)Childcare on non-domestic premisesSouthwarkRequirements of the compulsory part of the childcare register1 April 2024 to 31 August 2024</t>
  </si>
  <si>
    <t>Early years register (full Inspection)Childcare on non-domestic premisesSouthwarkRequirements of the voluntary part of the childcare register1 April 2024 to 31 August 2024</t>
  </si>
  <si>
    <t>Early years register (full Inspection)Childcare on non-domestic premisesSouthwarkTotal No of inspections1 April 2024 to 31 August 2024</t>
  </si>
  <si>
    <t>Early years register (No children on roll)Childcare on non-domestic premisesSouthwarkNCOR Inspection Outcomes1 April 2024 to 31 August 2024</t>
  </si>
  <si>
    <t>Early years register (No children on roll)Childcare on non-domestic premisesSouthwarkTotal No of inspections1 April 2024 to 31 August 2024</t>
  </si>
  <si>
    <t>Early years register (Out-of-school day care)Childcare on non-domestic premisesSouthwarkTotal No of inspections1 April 2024 to 31 August 2024</t>
  </si>
  <si>
    <t>Early years register (full Inspection)Childcare on non-domestic premisesSt HelensBehaviour and attitudes1 April 2024 to 31 August 2024</t>
  </si>
  <si>
    <t>Early years register (full Inspection)Childcare on non-domestic premisesSt HelensEffectiveness of leadership and Management1 April 2024 to 31 August 2024</t>
  </si>
  <si>
    <t>Early years register (full Inspection)Childcare on non-domestic premisesSt HelensOutcomes for children1 April 2024 to 31 August 2024</t>
  </si>
  <si>
    <t>Early years register (full Inspection)Childcare on non-domestic premisesSt HelensOverall effectiveness: The quality and standards of the provision1 April 2024 to 31 August 2024</t>
  </si>
  <si>
    <t>Early years register (full Inspection)Childcare on non-domestic premisesSt HelensPersonal development1 April 2024 to 31 August 2024</t>
  </si>
  <si>
    <t>Early years register (full Inspection)ChildminderCroydonTotal No of inspections1 April 2024 to 31 August 2024</t>
  </si>
  <si>
    <t>Early years register (No children on roll)ChildminderCroydonNCOR Inspection Outcomes1 April 2024 to 31 August 2024</t>
  </si>
  <si>
    <t>Early years register (No children on roll)ChildminderCroydonTotal No of inspections1 April 2024 to 31 August 2024</t>
  </si>
  <si>
    <t>Early years register (No children on roll)ChildminderGloucestershireNCOR Inspection Outcomes1 April 2024 to 31 August 2024</t>
  </si>
  <si>
    <t>Early years register (No children on roll)ChildminderGloucestershireTotal No of inspections1 April 2024 to 31 August 2024</t>
  </si>
  <si>
    <t>Early years register (full Inspection)ChildminderSomersetBehaviour and attitudes1 April 2024 to 31 August 2024</t>
  </si>
  <si>
    <t>Early years register (full Inspection)ChildminderSomersetEffectiveness of leadership and Management1 April 2024 to 31 August 2024</t>
  </si>
  <si>
    <t>Early years register (full Inspection)ChildminderSomersetOutcomes for children1 April 2024 to 31 August 2024</t>
  </si>
  <si>
    <t>Early years register (full Inspection)ChildminderSomersetOverall effectiveness: The quality and standards of the provision1 April 2024 to 31 August 2024</t>
  </si>
  <si>
    <t>Early years register (full Inspection)ChildminderSomersetPersonal development1 April 2024 to 31 August 2024</t>
  </si>
  <si>
    <t>Early years register (full Inspection)ChildminderSomersetPersonal development, behaviour and welfare1 April 2024 to 31 August 2024</t>
  </si>
  <si>
    <t>Early years register (full Inspection)ChildminderSomersetQuality of education1 April 2024 to 31 August 2024</t>
  </si>
  <si>
    <t>Early years register (full Inspection)ChildminderSomersetQuality of teaching, learning and assessment1 April 2024 to 31 August 2024</t>
  </si>
  <si>
    <t>Early years register (full Inspection)ChildminderSomersetRequirements of the compulsory part of the childcare register1 April 2024 to 31 August 2024</t>
  </si>
  <si>
    <t>Early years register (full Inspection)ChildminderSomersetRequirements of the voluntary part of the childcare register1 April 2024 to 31 August 2024</t>
  </si>
  <si>
    <t>Early years register (full Inspection)ChildminderSomersetTotal No of inspections1 April 2024 to 31 August 2024</t>
  </si>
  <si>
    <t>Early years register (No children on roll)ChildminderSomersetNCOR Inspection Outcomes1 April 2024 to 31 August 2024</t>
  </si>
  <si>
    <t>Early years register (No children on roll)ChildminderSomersetTotal No of inspections1 April 2024 to 31 August 2024</t>
  </si>
  <si>
    <t>Early years register (full Inspection)ChildminderSouth GloucestershireBehaviour and attitudes1 April 2024 to 31 August 2024</t>
  </si>
  <si>
    <t>Early years register (full Inspection)ChildminderSouth GloucestershireEffectiveness of leadership and Management1 April 2024 to 31 August 2024</t>
  </si>
  <si>
    <t>Early years register (full Inspection)ChildminderSouth GloucestershireOutcomes for children1 April 2024 to 31 August 2024</t>
  </si>
  <si>
    <t>Early years register (full Inspection)ChildminderSouth GloucestershireOverall effectiveness: The quality and standards of the provision1 April 2024 to 31 August 2024</t>
  </si>
  <si>
    <t>Early years register (No children on roll)All provisionHampshireNCOR Inspection Outcomes1 April 2024 to 31 August 2024</t>
  </si>
  <si>
    <t>Early years register (No children on roll)All provisionHampshireTotal No of inspections1 April 2024 to 31 August 2024</t>
  </si>
  <si>
    <t>Early years register (Out-of-school day care)All provisionHampshireTotal No of inspections1 April 2024 to 31 August 2024</t>
  </si>
  <si>
    <t>Childcare registerAll provisionHaringeyTotal No of inspections1 April 2024 to 31 August 2024</t>
  </si>
  <si>
    <t>Early years register (full Inspection)All provisionHaringeyBehaviour and attitudes1 April 2024 to 31 August 2024</t>
  </si>
  <si>
    <t>Early years register (full Inspection)All provisionHaringeyEffectiveness of leadership and Management1 April 2024 to 31 August 2024</t>
  </si>
  <si>
    <t>Early years register (full Inspection)All provisionHaringeyOutcomes for children1 April 2024 to 31 August 2024</t>
  </si>
  <si>
    <t>Early years register (full Inspection)All provisionHaringeyOverall effectiveness: The quality and standards of the provision1 April 2024 to 31 August 2024</t>
  </si>
  <si>
    <t>Early years register (full Inspection)All provisionHaringeyPersonal development1 April 2024 to 31 August 2024</t>
  </si>
  <si>
    <t>Early years register (full Inspection)All provisionHaringeyPersonal development, behaviour and welfare1 April 2024 to 31 August 2024</t>
  </si>
  <si>
    <t>Early years register (full Inspection)All provisionHaringeyQuality of education1 April 2024 to 31 August 2024</t>
  </si>
  <si>
    <t>Early years register (full Inspection)All provisionHaringeyQuality of teaching, learning and assessment1 April 2024 to 31 August 2024</t>
  </si>
  <si>
    <t>Early years register (full Inspection)All provisionHaringeyRequirements of the compulsory part of the childcare register1 April 2024 to 31 August 2024</t>
  </si>
  <si>
    <t>Early years register (full Inspection)All provisionHaringeyRequirements of the voluntary part of the childcare register1 April 2024 to 31 August 2024</t>
  </si>
  <si>
    <t>Early years register (full Inspection)All provisionHaringeyTotal No of inspections1 April 2024 to 31 August 2024</t>
  </si>
  <si>
    <t>Early years register (No children on roll)All provisionHaringeyNCOR Inspection Outcomes1 April 2024 to 31 August 2024</t>
  </si>
  <si>
    <t>Early years register (full Inspection)All provisionEnfieldQuality of teaching, learning and assessment1 April 2024 to 31 August 2024</t>
  </si>
  <si>
    <t>Early years register (full Inspection)All provisionEnfieldRequirements of the compulsory part of the childcare register1 April 2024 to 31 August 2024</t>
  </si>
  <si>
    <t>Early years register (full Inspection)All provisionEnfieldRequirements of the voluntary part of the childcare register1 April 2024 to 31 August 2024</t>
  </si>
  <si>
    <t>Early years register (full Inspection)All provisionEnfieldTotal No of inspections1 April 2024 to 31 August 2024</t>
  </si>
  <si>
    <t>Early years register (No children on roll)All provisionEnfieldNCOR Inspection Outcomes1 April 2024 to 31 August 2024</t>
  </si>
  <si>
    <t>Early years register (No children on roll)All provisionEnfieldTotal No of inspections1 April 2024 to 31 August 2024</t>
  </si>
  <si>
    <t>Early years register (Out-of-school day care)All provisionEnfieldTotal No of inspections1 April 2024 to 31 August 2024</t>
  </si>
  <si>
    <t>Childcare registerAll provisionEssexTotal No of inspections1 April 2024 to 31 August 2024</t>
  </si>
  <si>
    <t>Early years register (full Inspection)All provisionEssexBehaviour and attitudes1 April 2024 to 31 August 2024</t>
  </si>
  <si>
    <t>Early years register (full Inspection)All provisionEssexEffectiveness of leadership and Management1 April 2024 to 31 August 2024</t>
  </si>
  <si>
    <t>Early years register (full Inspection)All provisionEssexOutcomes for children1 April 2024 to 31 August 2024</t>
  </si>
  <si>
    <t>Early years register (full Inspection)All provisionEssexOverall effectiveness: The quality and standards of the provision1 April 2024 to 31 August 2024</t>
  </si>
  <si>
    <t>Early years register (full Inspection)All provisionEssexPersonal development1 April 2024 to 31 August 2024</t>
  </si>
  <si>
    <t>Early years register (full Inspection)All provisionEssexPersonal development, behaviour and welfare1 April 2024 to 31 August 2024</t>
  </si>
  <si>
    <t>Early years register (full Inspection)All provisionEssexQuality of education1 April 2024 to 31 August 2024</t>
  </si>
  <si>
    <t>Early years register (full Inspection)All provisionEssexQuality of teaching, learning and assessment1 April 2024 to 31 August 2024</t>
  </si>
  <si>
    <t>Early years register (full Inspection)All provisionRochdaleRequirements of the voluntary part of the childcare register1 April 2024 to 31 August 2024</t>
  </si>
  <si>
    <t>Early years register (full Inspection)All provisionRochdaleTotal No of inspections1 April 2024 to 31 August 2024</t>
  </si>
  <si>
    <t>Early years register (No children on roll)All provisionRochdaleNCOR Inspection Outcomes1 April 2024 to 31 August 2024</t>
  </si>
  <si>
    <t>Early years register (No children on roll)All provisionRochdaleTotal No of inspections1 April 2024 to 31 August 2024</t>
  </si>
  <si>
    <t>Early years register (No children on roll)Childcare on non-domestic premisesWandsworthNCOR Inspection Outcomes1 April 2024 to 31 August 2024</t>
  </si>
  <si>
    <t>Early years register (No children on roll)Childcare on non-domestic premisesWandsworthTotal No of inspections1 April 2024 to 31 August 2024</t>
  </si>
  <si>
    <t>Early years register (Out-of-school day care)Childcare on non-domestic premisesWandsworthTotal No of inspections1 April 2024 to 31 August 2024</t>
  </si>
  <si>
    <t>Early years register (full Inspection)Childcare on non-domestic premisesWarringtonBehaviour and attitudes1 April 2024 to 31 August 2024</t>
  </si>
  <si>
    <t>Early years register (full Inspection)Childcare on non-domestic premisesWarringtonEffectiveness of leadership and Management1 April 2024 to 31 August 2024</t>
  </si>
  <si>
    <t>Early years register (full Inspection)Childcare on non-domestic premisesWarringtonOutcomes for children1 April 2024 to 31 August 2024</t>
  </si>
  <si>
    <t>Early years register (full Inspection)Childcare on non-domestic premisesWarringtonOverall effectiveness: The quality and standards of the provision1 April 2024 to 31 August 2024</t>
  </si>
  <si>
    <t>Early years register (full Inspection)Childcare on non-domestic premisesWarringtonPersonal development1 April 2024 to 31 August 2024</t>
  </si>
  <si>
    <t>Early years register (full Inspection)Childcare on non-domestic premisesWarringtonPersonal development, behaviour and welfare1 April 2024 to 31 August 2024</t>
  </si>
  <si>
    <t>Early years register (full Inspection)Childcare on non-domestic premisesWarringtonQuality of education1 April 2024 to 31 August 2024</t>
  </si>
  <si>
    <t>Early years register (full Inspection)Childcare on non-domestic premisesWarringtonQuality of teaching, learning and assessment1 April 2024 to 31 August 2024</t>
  </si>
  <si>
    <t>Early years register (full Inspection)Childcare on non-domestic premisesWarringtonRequirements of the compulsory part of the childcare register1 April 2024 to 31 August 2024</t>
  </si>
  <si>
    <t>Early years register (full Inspection)Childcare on non-domestic premisesWarringtonRequirements of the voluntary part of the childcare register1 April 2024 to 31 August 2024</t>
  </si>
  <si>
    <t>Early years register (full Inspection)Childcare on non-domestic premisesWarringtonTotal No of inspections1 April 2024 to 31 August 2024</t>
  </si>
  <si>
    <t>Childcare registerChildminderHaringeyTotal No of inspections1 April 2024 to 31 August 2024</t>
  </si>
  <si>
    <t>Early years register (full Inspection)ChildminderHaringeyBehaviour and attitudes1 April 2024 to 31 August 2024</t>
  </si>
  <si>
    <t>Early years register (full Inspection)ChildminderHaringeyEffectiveness of leadership and Management1 April 2024 to 31 August 2024</t>
  </si>
  <si>
    <t>Early years register (full Inspection)ChildminderHaringeyOutcomes for children1 April 2024 to 31 August 2024</t>
  </si>
  <si>
    <t>Early years register (full Inspection)ChildminderHaringeyOverall effectiveness: The quality and standards of the provision1 April 2024 to 31 August 2024</t>
  </si>
  <si>
    <t>Early years register (full Inspection)ChildminderHaringeyPersonal development1 April 2024 to 31 August 2024</t>
  </si>
  <si>
    <t>Early years register (full Inspection)ChildminderHaringeyPersonal development, behaviour and welfare1 April 2024 to 31 August 2024</t>
  </si>
  <si>
    <t>Early years register (full Inspection)ChildminderHaringeyQuality of education1 April 2024 to 31 August 2024</t>
  </si>
  <si>
    <t>Early years register (full Inspection)ChildminderHaringeyQuality of teaching, learning and assessment1 April 2024 to 31 August 2024</t>
  </si>
  <si>
    <t>Early years register (full Inspection)ChildminderHaringeyRequirements of the compulsory part of the childcare register1 April 2024 to 31 August 2024</t>
  </si>
  <si>
    <t>Early years register (full Inspection)ChildminderHaringeyRequirements of the voluntary part of the childcare register1 April 2024 to 31 August 2024</t>
  </si>
  <si>
    <t>Early years register (full Inspection)ChildminderHaringeyTotal No of inspections1 April 2024 to 31 August 2024</t>
  </si>
  <si>
    <t>Early years register (No children on roll)ChildminderHaringeyNCOR Inspection Outcomes1 April 2024 to 31 August 2024</t>
  </si>
  <si>
    <t>Early years register (No children on roll)ChildminderHaringeyTotal No of inspections1 April 2024 to 31 August 2024</t>
  </si>
  <si>
    <t>Childcare registerChildminderHarrowTotal No of inspections1 April 2024 to 31 August 2024</t>
  </si>
  <si>
    <t>Early years register (full Inspection)ChildminderSt HelensBehaviour and attitudes1 April 2024 to 31 August 2024</t>
  </si>
  <si>
    <t>Early years register (full Inspection)ChildminderSt HelensEffectiveness of leadership and Management1 April 2024 to 31 August 2024</t>
  </si>
  <si>
    <t>Early years register (full Inspection)ChildminderSt HelensOutcomes for children1 April 2024 to 31 August 2024</t>
  </si>
  <si>
    <t>Early years register (full Inspection)ChildminderSt HelensOverall effectiveness: The quality and standards of the provision1 April 2024 to 31 August 2024</t>
  </si>
  <si>
    <t>Early years register (full Inspection)ChildminderSt HelensPersonal development1 April 2024 to 31 August 2024</t>
  </si>
  <si>
    <t>Early years register (full Inspection)ChildminderSt HelensPersonal development, behaviour and welfare1 April 2024 to 31 August 2024</t>
  </si>
  <si>
    <t>Early years register (full Inspection)ChildminderSt HelensQuality of education1 April 2024 to 31 August 2024</t>
  </si>
  <si>
    <t>Early years register (full Inspection)ChildminderSt HelensQuality of teaching, learning and assessment1 April 2024 to 31 August 2024</t>
  </si>
  <si>
    <t>Early years register (full Inspection)ChildminderSt HelensRequirements of the compulsory part of the childcare register1 April 2024 to 31 August 2024</t>
  </si>
  <si>
    <t>Early years register (full Inspection)ChildminderSt HelensRequirements of the voluntary part of the childcare register1 April 2024 to 31 August 2024</t>
  </si>
  <si>
    <t>Early years register (full Inspection)ChildminderSt HelensTotal No of inspections1 April 2024 to 31 August 2024</t>
  </si>
  <si>
    <t>Early years register (No children on roll)ChildminderSt HelensNCOR Inspection Outcomes1 April 2024 to 31 August 2024</t>
  </si>
  <si>
    <t>Early years register (No children on roll)ChildminderSt HelensTotal No of inspections1 April 2024 to 31 August 2024</t>
  </si>
  <si>
    <t>Childcare registerChildminderStaffordshireTotal No of inspections1 April 2024 to 31 August 2024</t>
  </si>
  <si>
    <t>Early years register (full Inspection)ChildminderStaffordshireBehaviour and attitudes1 April 2024 to 31 August 2024</t>
  </si>
  <si>
    <t>Early years register (full Inspection)ChildminderStaffordshireEffectiveness of leadership and Management1 April 2024 to 31 August 2024</t>
  </si>
  <si>
    <t>Early years register (full Inspection)ChildminderStaffordshireOutcomes for children1 April 2024 to 31 August 2024</t>
  </si>
  <si>
    <t>Early years register (full Inspection)ChildminderStaffordshireOverall effectiveness: The quality and standards of the provision1 April 2024 to 31 August 2024</t>
  </si>
  <si>
    <t>Early years register (full Inspection)ChildminderStaffordshirePersonal development1 April 2024 to 31 August 2024</t>
  </si>
  <si>
    <t>Early years register (full Inspection)ChildminderStaffordshirePersonal development, behaviour and welfare1 April 2024 to 31 August 2024</t>
  </si>
  <si>
    <t>Early years register (full Inspection)All provisionSheffieldEffectiveness of leadership and Management1 April 2024 to 31 August 2024</t>
  </si>
  <si>
    <t>Early years register (full Inspection)All provisionSheffieldOutcomes for children1 April 2024 to 31 August 2024</t>
  </si>
  <si>
    <t>Early years register (full Inspection)All provisionSheffieldOverall effectiveness: The quality and standards of the provision1 April 2024 to 31 August 2024</t>
  </si>
  <si>
    <t>Early years register (full Inspection)All provisionSheffieldPersonal development1 April 2024 to 31 August 2024</t>
  </si>
  <si>
    <t>Early years register (full Inspection)All provisionSheffieldPersonal development, behaviour and welfare1 April 2024 to 31 August 2024</t>
  </si>
  <si>
    <t>Early years register (full Inspection)All provisionSheffieldQuality of education1 April 2024 to 31 August 2024</t>
  </si>
  <si>
    <t>Early years register (full Inspection)All provisionSheffieldQuality of teaching, learning and assessment1 April 2024 to 31 August 2024</t>
  </si>
  <si>
    <t>Early years register (full Inspection)All provisionSheffieldRequirements of the compulsory part of the childcare register1 April 2024 to 31 August 2024</t>
  </si>
  <si>
    <t>Early years register (full Inspection)All provisionSheffieldRequirements of the voluntary part of the childcare register1 April 2024 to 31 August 2024</t>
  </si>
  <si>
    <t>Early years register (full Inspection)All provisionSheffieldTotal No of inspections1 April 2024 to 31 August 2024</t>
  </si>
  <si>
    <t>Early years register (No children on roll)All provisionSheffieldNCOR Inspection Outcomes1 April 2024 to 31 August 2024</t>
  </si>
  <si>
    <t>Early years register (No children on roll)All provisionSheffieldTotal No of inspections1 April 2024 to 31 August 2024</t>
  </si>
  <si>
    <t>Early years register (Out-of-school day care)All provisionSeftonTotal No of inspections1 April 2024 to 31 August 2024</t>
  </si>
  <si>
    <t>Childcare registerAll provisionSheffieldTotal No of inspections1 April 2024 to 31 August 2024</t>
  </si>
  <si>
    <t>Early years register (full Inspection)All provisionSheffieldBehaviour and attitudes1 April 2024 to 31 August 2024</t>
  </si>
  <si>
    <t>Childcare registerChildcare on non-domestic premisesAll EnglandTotal No of inspections1 April 2024 to 31 August 2024</t>
  </si>
  <si>
    <t>Early years register (full Inspection)Childcare on non-domestic premisesAll EnglandBehaviour and attitudes1 April 2024 to 31 August 2024</t>
  </si>
  <si>
    <t>Early years register (full Inspection)Childcare on non-domestic premisesAll EnglandEffectiveness of leadership and Management1 April 2024 to 31 August 2024</t>
  </si>
  <si>
    <t>Early years register (full Inspection)Childcare on non-domestic premisesAll EnglandOutcomes for children1 April 2024 to 31 August 2024</t>
  </si>
  <si>
    <t>Early years register (full Inspection)Childcare on non-domestic premisesAll EnglandOverall effectiveness: The quality and standards of the provision1 April 2024 to 31 August 2024</t>
  </si>
  <si>
    <t>Early years register (full Inspection)Childcare on non-domestic premisesAll EnglandPersonal development1 April 2024 to 31 August 2024</t>
  </si>
  <si>
    <t>Early years register (full Inspection)Childcare on non-domestic premisesAll EnglandPersonal development, behaviour and welfare1 April 2024 to 31 August 2024</t>
  </si>
  <si>
    <t>Early years register (full Inspection)Childcare on non-domestic premisesAll EnglandQuality of education1 April 2024 to 31 August 2024</t>
  </si>
  <si>
    <t>Early years register (full Inspection)Childcare on non-domestic premisesAll EnglandQuality of teaching, learning and assessment1 April 2024 to 31 August 2024</t>
  </si>
  <si>
    <t>Early years register (full Inspection)Childcare on non-domestic premisesAll EnglandRequirements of the compulsory part of the childcare register1 April 2024 to 31 August 2024</t>
  </si>
  <si>
    <t>Early years register (full Inspection)Childcare on non-domestic premisesAll EnglandRequirements of the voluntary part of the childcare register1 April 2024 to 31 August 2024</t>
  </si>
  <si>
    <t>Early years register (full Inspection)Childcare on non-domestic premisesAll EnglandTotal No of inspections1 April 2024 to 31 August 2024</t>
  </si>
  <si>
    <t>Early years register (Out-of-school day care)Childcare on non-domestic premisesKingston upon HullTotal No of inspections1 April 2024 to 31 August 2024</t>
  </si>
  <si>
    <t>Childcare registerChildcare on non-domestic premisesKingston upon ThamesTotal No of inspections1 April 2024 to 31 August 2024</t>
  </si>
  <si>
    <t>Early years register (full Inspection)Childcare on non-domestic premisesKingston upon ThamesBehaviour and attitudes1 April 2024 to 31 August 2024</t>
  </si>
  <si>
    <t>Early years register (full Inspection)Childcare on non-domestic premisesKingston upon ThamesEffectiveness of leadership and Management1 April 2024 to 31 August 2024</t>
  </si>
  <si>
    <t>Early years register (full Inspection)Childcare on non-domestic premisesKingston upon ThamesOutcomes for children1 April 2024 to 31 August 2024</t>
  </si>
  <si>
    <t>Early years register (full Inspection)Childcare on non-domestic premisesKingston upon ThamesOverall effectiveness: The quality and standards of the provision1 April 2024 to 31 August 2024</t>
  </si>
  <si>
    <t>Early years register (full Inspection)Childcare on non-domestic premisesKingston upon ThamesPersonal development1 April 2024 to 31 August 2024</t>
  </si>
  <si>
    <t>Early years register (full Inspection)Childcare on non-domestic premisesKingston upon ThamesPersonal development, behaviour and welfare1 April 2024 to 31 August 2024</t>
  </si>
  <si>
    <t>Early years register (full Inspection)Childcare on non-domestic premisesKingston upon ThamesQuality of education1 April 2024 to 31 August 2024</t>
  </si>
  <si>
    <t>Early years register (full Inspection)Childcare on non-domestic premisesKingston upon ThamesQuality of teaching, learning and assessment1 April 2024 to 31 August 2024</t>
  </si>
  <si>
    <t>Early years register (full Inspection)Childcare on non-domestic premisesKingston upon ThamesRequirements of the compulsory part of the childcare register1 April 2024 to 31 August 2024</t>
  </si>
  <si>
    <t>Early years register (full Inspection)Childcare on non-domestic premisesKingston upon ThamesRequirements of the voluntary part of the childcare register1 April 2024 to 31 August 2024</t>
  </si>
  <si>
    <t>Early years register (full Inspection)Childcare on non-domestic premisesKingston upon ThamesTotal No of inspections1 April 2024 to 31 August 2024</t>
  </si>
  <si>
    <t>Early years register (full Inspection)Childcare on non-domestic premisesSwindonPersonal development, behaviour and welfare1 April 2024 to 31 August 2024</t>
  </si>
  <si>
    <t>Early years register (full Inspection)Childcare on non-domestic premisesSwindonQuality of education1 April 2024 to 31 August 2024</t>
  </si>
  <si>
    <t>Early years register (full Inspection)Childcare on non-domestic premisesSwindonQuality of teaching, learning and assessment1 April 2024 to 31 August 2024</t>
  </si>
  <si>
    <t>Early years register (full Inspection)Childcare on non-domestic premisesSwindonRequirements of the compulsory part of the childcare register1 April 2024 to 31 August 2024</t>
  </si>
  <si>
    <t>Early years register (full Inspection)Childcare on non-domestic premisesSwindonRequirements of the voluntary part of the childcare register1 April 2024 to 31 August 2024</t>
  </si>
  <si>
    <t>Early years register (full Inspection)Childcare on non-domestic premisesSwindonTotal No of inspections1 April 2024 to 31 August 2024</t>
  </si>
  <si>
    <t>Early years register (Out-of-school day care)Childcare on non-domestic premisesSwindonTotal No of inspections1 April 2024 to 31 August 2024</t>
  </si>
  <si>
    <t>Early years register (full Inspection)Childcare on non-domestic premisesTamesideBehaviour and attitudes1 April 2024 to 31 August 2024</t>
  </si>
  <si>
    <t>Early years register (full Inspection)Childcare on non-domestic premisesTamesideEffectiveness of leadership and Management1 April 2024 to 31 August 2024</t>
  </si>
  <si>
    <t>Early years register (full Inspection)Childcare on non-domestic premisesTamesideOutcomes for children1 April 2024 to 31 August 2024</t>
  </si>
  <si>
    <t>Early years register (full Inspection)Childcare on non-domestic premisesTamesideOverall effectiveness: The quality and standards of the provision1 April 2024 to 31 August 2024</t>
  </si>
  <si>
    <t>Early years register (full Inspection)Childcare on non-domestic premisesTamesidePersonal development1 April 2024 to 31 August 2024</t>
  </si>
  <si>
    <t>Early years register (full Inspection)Childcare on non-domestic premisesTamesidePersonal development, behaviour and welfare1 April 2024 to 31 August 2024</t>
  </si>
  <si>
    <t>Early years register (full Inspection)Childcare on non-domestic premisesTamesideQuality of education1 April 2024 to 31 August 2024</t>
  </si>
  <si>
    <t>Early years register (full Inspection)Childcare on non-domestic premisesTamesideQuality of teaching, learning and assessment1 April 2024 to 31 August 2024</t>
  </si>
  <si>
    <t>Early years register (full Inspection)Childcare on non-domestic premisesTamesideRequirements of the compulsory part of the childcare register1 April 2024 to 31 August 2024</t>
  </si>
  <si>
    <t>Early years register (full Inspection)ChildminderEast Riding of YorkshireQuality of education1 April 2024 to 31 August 2024</t>
  </si>
  <si>
    <t>Early years register (full Inspection)ChildminderEast Riding of YorkshireQuality of teaching, learning and assessment1 April 2024 to 31 August 2024</t>
  </si>
  <si>
    <t>Early years register (full Inspection)ChildminderEast Riding of YorkshireRequirements of the compulsory part of the childcare register1 April 2024 to 31 August 2024</t>
  </si>
  <si>
    <t>Early years register (full Inspection)ChildminderEast Riding of YorkshireRequirements of the voluntary part of the childcare register1 April 2024 to 31 August 2024</t>
  </si>
  <si>
    <t>Early years register (full Inspection)ChildminderEast Riding of YorkshireTotal No of inspections1 April 2024 to 31 August 2024</t>
  </si>
  <si>
    <t>Early years register (No children on roll)ChildminderEast Riding of YorkshireNCOR Inspection Outcomes1 April 2024 to 31 August 2024</t>
  </si>
  <si>
    <t>Early years register (full Inspection)All provisionEssexRequirements of the compulsory part of the childcare register1 April 2024 to 31 August 2024</t>
  </si>
  <si>
    <t>Early years register (full Inspection)All provisionEssexRequirements of the voluntary part of the childcare register1 April 2024 to 31 August 2024</t>
  </si>
  <si>
    <t>Early years register (full Inspection)All provisionEssexTotal No of inspections1 April 2024 to 31 August 2024</t>
  </si>
  <si>
    <t>Early years register (No children on roll)All provisionEssexNCOR Inspection Outcomes1 April 2024 to 31 August 2024</t>
  </si>
  <si>
    <t>Early years register (No children on roll)All provisionEssexTotal No of inspections1 April 2024 to 31 August 2024</t>
  </si>
  <si>
    <t>Early years register (Out-of-school day care)All provisionEssexTotal No of inspections1 April 2024 to 31 August 2024</t>
  </si>
  <si>
    <t>Early years register (full Inspection)All provisionGatesheadBehaviour and attitudes1 April 2024 to 31 August 2024</t>
  </si>
  <si>
    <t>Early years register (full Inspection)All provisionGatesheadEffectiveness of leadership and Management1 April 2024 to 31 August 2024</t>
  </si>
  <si>
    <t>Early years register (full Inspection)All provisionGatesheadOutcomes for children1 April 2024 to 31 August 2024</t>
  </si>
  <si>
    <t>Early years register (full Inspection)All provisionGatesheadOverall effectiveness: The quality and standards of the provision1 April 2024 to 31 August 2024</t>
  </si>
  <si>
    <t>Early years register (full Inspection)All provisionGatesheadPersonal development1 April 2024 to 31 August 2024</t>
  </si>
  <si>
    <t>Early years register (full Inspection)All provisionGatesheadPersonal development, behaviour and welfare1 April 2024 to 31 August 2024</t>
  </si>
  <si>
    <t>Early years register (full Inspection)All provisionGatesheadQuality of education1 April 2024 to 31 August 2024</t>
  </si>
  <si>
    <t>Early years register (full Inspection)All provisionGatesheadQuality of teaching, learning and assessment1 April 2024 to 31 August 2024</t>
  </si>
  <si>
    <t>Early years register (full Inspection)All provisionGatesheadRequirements of the compulsory part of the childcare register1 April 2024 to 31 August 2024</t>
  </si>
  <si>
    <t>Early years register (full Inspection)All provisionGatesheadRequirements of the voluntary part of the childcare register1 April 2024 to 31 August 2024</t>
  </si>
  <si>
    <t>Early years register (No children on roll)All provisionDevonNCOR Inspection Outcomes1 April 2024 to 31 August 2024</t>
  </si>
  <si>
    <t>Early years register (No children on roll)All provisionDevonTotal No of inspections1 April 2024 to 31 August 2024</t>
  </si>
  <si>
    <t>Early years register (Out-of-school day care)All provisionDevonTotal No of inspections1 April 2024 to 31 August 2024</t>
  </si>
  <si>
    <t>Childcare registerAll provisionDoncasterTotal No of inspections1 April 2024 to 31 August 2024</t>
  </si>
  <si>
    <t>Early years register (full Inspection)All provisionDoncasterBehaviour and attitudes1 April 2024 to 31 August 2024</t>
  </si>
  <si>
    <t>Early years register (full Inspection)All provisionDoncasterEffectiveness of leadership and Management1 April 2024 to 31 August 2024</t>
  </si>
  <si>
    <t>Early years register (full Inspection)All provisionDoncasterOutcomes for children1 April 2024 to 31 August 2024</t>
  </si>
  <si>
    <t>Early years register (full Inspection)All provisionDoncasterOverall effectiveness: The quality and standards of the provision1 April 2024 to 31 August 2024</t>
  </si>
  <si>
    <t>Early years register (full Inspection)All provisionDoncasterPersonal development1 April 2024 to 31 August 2024</t>
  </si>
  <si>
    <t>Early years register (full Inspection)All provisionDoncasterPersonal development, behaviour and welfare1 April 2024 to 31 August 2024</t>
  </si>
  <si>
    <t>Early years register (full Inspection)All provisionDoncasterQuality of education1 April 2024 to 31 August 2024</t>
  </si>
  <si>
    <t>Early years register (full Inspection)All provisionDoncasterQuality of teaching, learning and assessment1 April 2024 to 31 August 2024</t>
  </si>
  <si>
    <t>Early years register (full Inspection)All provisionDoncasterRequirements of the compulsory part of the childcare register1 April 2024 to 31 August 2024</t>
  </si>
  <si>
    <t>Early years register (full Inspection)All provisionDoncasterRequirements of the voluntary part of the childcare register1 April 2024 to 31 August 2024</t>
  </si>
  <si>
    <t>Early years register (full Inspection)All provisionDoncasterTotal No of inspections1 April 2024 to 31 August 2024</t>
  </si>
  <si>
    <t>Early years register (No children on roll)All provisionOxfordshireNCOR Inspection Outcomes1 April 2024 to 31 August 2024</t>
  </si>
  <si>
    <t>Early years register (No children on roll)All provisionOxfordshireTotal No of inspections1 April 2024 to 31 August 2024</t>
  </si>
  <si>
    <t>Early years register (Out-of-school day care)All provisionOxfordshireTotal No of inspections1 April 2024 to 31 August 2024</t>
  </si>
  <si>
    <t>Childcare registerAll provisionPeterboroughTotal No of inspections1 April 2024 to 31 August 2024</t>
  </si>
  <si>
    <t>Early years register (full Inspection)All provisionPeterboroughBehaviour and attitudes1 April 2024 to 31 August 2024</t>
  </si>
  <si>
    <t>Early years register (full Inspection)All provisionPeterboroughEffectiveness of leadership and Management1 April 2024 to 31 August 2024</t>
  </si>
  <si>
    <t>Early years register (full Inspection)All provisionPeterboroughOutcomes for children1 April 2024 to 31 August 2024</t>
  </si>
  <si>
    <t>Early years register (full Inspection)All provisionPeterboroughOverall effectiveness: The quality and standards of the provision1 April 2024 to 31 August 2024</t>
  </si>
  <si>
    <t>Early years register (full Inspection)All provisionPeterboroughPersonal development1 April 2024 to 31 August 2024</t>
  </si>
  <si>
    <t>Early years register (full Inspection)All provisionPeterboroughPersonal development, behaviour and welfare1 April 2024 to 31 August 2024</t>
  </si>
  <si>
    <t>Early years register (full Inspection)All provisionPeterboroughQuality of education1 April 2024 to 31 August 2024</t>
  </si>
  <si>
    <t>Early years register (full Inspection)All provisionPeterboroughQuality of teaching, learning and assessment1 April 2024 to 31 August 2024</t>
  </si>
  <si>
    <t>Early years register (full Inspection)All provisionPeterboroughRequirements of the compulsory part of the childcare register1 April 2024 to 31 August 2024</t>
  </si>
  <si>
    <t>Early years register (full Inspection)All provisionPeterboroughRequirements of the voluntary part of the childcare register1 April 2024 to 31 August 2024</t>
  </si>
  <si>
    <t>Early years register (full Inspection)All provisionPeterboroughTotal No of inspections1 April 2024 to 31 August 2024</t>
  </si>
  <si>
    <t>Early years register (full Inspection)Childcare on domestic premisesCalderdaleQuality of teaching, learning and assessment1 April 2024 to 31 August 2024</t>
  </si>
  <si>
    <t>Early years register (full Inspection)Childcare on domestic premisesCalderdaleRequirements of the compulsory part of the childcare register1 April 2024 to 31 August 2024</t>
  </si>
  <si>
    <t>Early years register (full Inspection)Childcare on domestic premisesCalderdaleRequirements of the voluntary part of the childcare register1 April 2024 to 31 August 2024</t>
  </si>
  <si>
    <t>Early years register (full Inspection)Childcare on domestic premisesCalderdaleTotal No of inspections1 April 2024 to 31 August 2024</t>
  </si>
  <si>
    <t>Early years register (full Inspection)Childcare on domestic premisesCambridgeshireBehaviour and attitudes1 April 2024 to 31 August 2024</t>
  </si>
  <si>
    <t>Early years register (full Inspection)Childcare on domestic premisesCambridgeshireEffectiveness of leadership and Management1 April 2024 to 31 August 2024</t>
  </si>
  <si>
    <t>Early years register (full Inspection)Childcare on domestic premisesCambridgeshireOutcomes for children1 April 2024 to 31 August 2024</t>
  </si>
  <si>
    <t>Early years register (full Inspection)Childcare on domestic premisesCambridgeshireOverall effectiveness: The quality and standards of the provision1 April 2024 to 31 August 2024</t>
  </si>
  <si>
    <t>Early years register (full Inspection)Childcare on domestic premisesCambridgeshirePersonal development1 April 2024 to 31 August 2024</t>
  </si>
  <si>
    <t>Early years register (full Inspection)Childcare on domestic premisesCambridgeshirePersonal development, behaviour and welfare1 April 2024 to 31 August 2024</t>
  </si>
  <si>
    <t>Early years register (full Inspection)Childcare on domestic premisesCambridgeshireQuality of education1 April 2024 to 31 August 2024</t>
  </si>
  <si>
    <t>Early years register (full Inspection)Childcare on domestic premisesCambridgeshireQuality of teaching, learning and assessment1 April 2024 to 31 August 2024</t>
  </si>
  <si>
    <t>Early years register (full Inspection)Childcare on domestic premisesCambridgeshireRequirements of the compulsory part of the childcare register1 April 2024 to 31 August 2024</t>
  </si>
  <si>
    <t>Early years register (full Inspection)Childcare on domestic premisesCambridgeshireRequirements of the voluntary part of the childcare register1 April 2024 to 31 August 2024</t>
  </si>
  <si>
    <t>Early years register (full Inspection)Childcare on domestic premisesCambridgeshireTotal No of inspections1 April 2024 to 31 August 2024</t>
  </si>
  <si>
    <t>Early years register (full Inspection)ChildminderNorth NorthamptonshireBehaviour and attitudes1 April 2024 to 31 August 2024</t>
  </si>
  <si>
    <t>Early years register (full Inspection)ChildminderNorth NorthamptonshireEffectiveness of leadership and Management1 April 2024 to 31 August 2024</t>
  </si>
  <si>
    <t>Early years register (full Inspection)ChildminderNorth NorthamptonshireOutcomes for children1 April 2024 to 31 August 2024</t>
  </si>
  <si>
    <t>Early years register (full Inspection)ChildminderNorth NorthamptonshireOverall effectiveness: The quality and standards of the provision1 April 2024 to 31 August 2024</t>
  </si>
  <si>
    <t>Early years register (full Inspection)ChildminderNorth NorthamptonshirePersonal development1 April 2024 to 31 August 2024</t>
  </si>
  <si>
    <t>Early years register (full Inspection)ChildminderNorth NorthamptonshirePersonal development, behaviour and welfare1 April 2024 to 31 August 2024</t>
  </si>
  <si>
    <t>Early years register (full Inspection)ChildminderNorth NorthamptonshireQuality of education1 April 2024 to 31 August 2024</t>
  </si>
  <si>
    <t>Early years register (full Inspection)ChildminderNorth NorthamptonshireQuality of teaching, learning and assessment1 April 2024 to 31 August 2024</t>
  </si>
  <si>
    <t>Early years register (full Inspection)ChildminderNorth NorthamptonshireRequirements of the compulsory part of the childcare register1 April 2024 to 31 August 2024</t>
  </si>
  <si>
    <t>Early years register (full Inspection)ChildminderNorth NorthamptonshireRequirements of the voluntary part of the childcare register1 April 2024 to 31 August 2024</t>
  </si>
  <si>
    <t>Early years register (full Inspection)ChildminderNorth NorthamptonshireTotal No of inspections1 April 2024 to 31 August 2024</t>
  </si>
  <si>
    <t>Childcare registerHome childcarerAll EnglandTotal No of inspections1 April 2024 to 31 August 2024</t>
  </si>
  <si>
    <t>Childcare registerHome childcarerBarking and DagenhamTotal No of inspections1 April 2024 to 31 August 2024</t>
  </si>
  <si>
    <t>Childcare registerHome childcarerBarnetTotal No of inspections1 April 2024 to 31 August 2024</t>
  </si>
  <si>
    <t>Childcare registerHome childcarerBedfordTotal No of inspections1 April 2024 to 31 August 2024</t>
  </si>
  <si>
    <t>Childcare registerChildcare on non-domestic premisesReadingTotal No of inspections1 April 2024 to 31 August 2024</t>
  </si>
  <si>
    <t>Early years register (full Inspection)Childcare on non-domestic premisesReadingBehaviour and attitudes1 April 2024 to 31 August 2024</t>
  </si>
  <si>
    <t>Early years register (full Inspection)Childcare on non-domestic premisesReadingEffectiveness of leadership and Management1 April 2024 to 31 August 2024</t>
  </si>
  <si>
    <t>Early years register (full Inspection)Childcare on non-domestic premisesReadingOutcomes for children1 April 2024 to 31 August 2024</t>
  </si>
  <si>
    <t>Early years register (full Inspection)Childcare on non-domestic premisesReadingOverall effectiveness: The quality and standards of the provision1 April 2024 to 31 August 2024</t>
  </si>
  <si>
    <t>Early years register (full Inspection)Childcare on non-domestic premisesReadingPersonal development1 April 2024 to 31 August 2024</t>
  </si>
  <si>
    <t>Early years register (full Inspection)Childcare on non-domestic premisesReadingPersonal development, behaviour and welfare1 April 2024 to 31 August 2024</t>
  </si>
  <si>
    <t>Early years register (full Inspection)Childcare on non-domestic premisesReadingQuality of education1 April 2024 to 31 August 2024</t>
  </si>
  <si>
    <t>Early years register (full Inspection)Childcare on non-domestic premisesReadingQuality of teaching, learning and assessment1 April 2024 to 31 August 2024</t>
  </si>
  <si>
    <t>Early years register (full Inspection)Childcare on non-domestic premisesReadingRequirements of the compulsory part of the childcare register1 April 2024 to 31 August 2024</t>
  </si>
  <si>
    <t>Early years register (full Inspection)Childcare on non-domestic premisesReadingRequirements of the voluntary part of the childcare register1 April 2024 to 31 August 2024</t>
  </si>
  <si>
    <t>Early years register (full Inspection)Childcare on non-domestic premisesReadingTotal No of inspections1 April 2024 to 31 August 2024</t>
  </si>
  <si>
    <t>Early years register (No children on roll)ChildminderBirminghamNCOR Inspection Outcomes1 April 2024 to 31 August 2024</t>
  </si>
  <si>
    <t>Early years register (No children on roll)ChildminderBirminghamTotal No of inspections1 April 2024 to 31 August 2024</t>
  </si>
  <si>
    <t>Early years register (Out-of-school day care)ChildminderBirminghamTotal No of inspections1 April 2024 to 31 August 2024</t>
  </si>
  <si>
    <t>Early years register (full Inspection)ChildminderBlackburn with DarwenBehaviour and attitudes1 April 2024 to 31 August 2024</t>
  </si>
  <si>
    <t>Early years register (full Inspection)ChildminderBlackburn with DarwenEffectiveness of leadership and Management1 April 2024 to 31 August 2024</t>
  </si>
  <si>
    <t>Early years register (full Inspection)ChildminderBlackburn with DarwenOutcomes for children1 April 2024 to 31 August 2024</t>
  </si>
  <si>
    <t>Early years register (full Inspection)ChildminderBlackburn with DarwenOverall effectiveness: The quality and standards of the provision1 April 2024 to 31 August 2024</t>
  </si>
  <si>
    <t>Early years register (full Inspection)ChildminderBlackburn with DarwenPersonal development1 April 2024 to 31 August 2024</t>
  </si>
  <si>
    <t>Early years register (full Inspection)ChildminderBlackburn with DarwenPersonal development, behaviour and welfare1 April 2024 to 31 August 2024</t>
  </si>
  <si>
    <t>Early years register (full Inspection)ChildminderBlackburn with DarwenQuality of education1 April 2024 to 31 August 2024</t>
  </si>
  <si>
    <t>Early years register (full Inspection)ChildminderBlackburn with DarwenQuality of teaching, learning and assessment1 April 2024 to 31 August 2024</t>
  </si>
  <si>
    <t>Early years register (full Inspection)ChildminderBlackburn with DarwenRequirements of the compulsory part of the childcare register1 April 2024 to 31 August 2024</t>
  </si>
  <si>
    <t>Early years register (full Inspection)ChildminderBlackburn with DarwenRequirements of the voluntary part of the childcare register1 April 2024 to 31 August 2024</t>
  </si>
  <si>
    <t>Early years register (full Inspection)ChildminderBlackburn with DarwenTotal No of inspections1 April 2024 to 31 August 2024</t>
  </si>
  <si>
    <t>Early years register (full Inspection)ChildminderManchesterBehaviour and attitudes1 April 2024 to 31 August 2024</t>
  </si>
  <si>
    <t>Early years register (full Inspection)ChildminderManchesterEffectiveness of leadership and Management1 April 2024 to 31 August 2024</t>
  </si>
  <si>
    <t>Early years register (full Inspection)ChildminderManchesterOutcomes for children1 April 2024 to 31 August 2024</t>
  </si>
  <si>
    <t>Early years register (full Inspection)ChildminderManchesterOverall effectiveness: The quality and standards of the provision1 April 2024 to 31 August 2024</t>
  </si>
  <si>
    <t>Early years register (full Inspection)ChildminderManchesterPersonal development1 April 2024 to 31 August 2024</t>
  </si>
  <si>
    <t>Early years register (full Inspection)ChildminderManchesterPersonal development, behaviour and welfare1 April 2024 to 31 August 2024</t>
  </si>
  <si>
    <t>Early years register (full Inspection)ChildminderManchesterQuality of education1 April 2024 to 31 August 2024</t>
  </si>
  <si>
    <t>Early years register (full Inspection)ChildminderManchesterQuality of teaching, learning and assessment1 April 2024 to 31 August 2024</t>
  </si>
  <si>
    <t>Childcare registerAll provisionRichmond upon ThamesTotal No of inspections1 April 2024 to 31 August 2024</t>
  </si>
  <si>
    <t>Early years register (full Inspection)All provisionRichmond upon ThamesBehaviour and attitudes1 April 2024 to 31 August 2024</t>
  </si>
  <si>
    <t>Early years register (full Inspection)All provisionRichmond upon ThamesEffectiveness of leadership and Management1 April 2024 to 31 August 2024</t>
  </si>
  <si>
    <t>Early years register (full Inspection)All provisionRichmond upon ThamesOutcomes for children1 April 2024 to 31 August 2024</t>
  </si>
  <si>
    <t>Early years register (full Inspection)All provisionRichmond upon ThamesOverall effectiveness: The quality and standards of the provision1 April 2024 to 31 August 2024</t>
  </si>
  <si>
    <t>Early years register (full Inspection)All provisionRichmond upon ThamesPersonal development1 April 2024 to 31 August 2024</t>
  </si>
  <si>
    <t>Early years register (full Inspection)All provisionRichmond upon ThamesPersonal development, behaviour and welfare1 April 2024 to 31 August 2024</t>
  </si>
  <si>
    <t>Early years register (full Inspection)All provisionRichmond upon ThamesQuality of education1 April 2024 to 31 August 2024</t>
  </si>
  <si>
    <t>Early years register (full Inspection)Childcare on domestic premisesLeedsBehaviour and attitudes1 April 2024 to 31 August 2024</t>
  </si>
  <si>
    <t>Early years register (full Inspection)Childcare on domestic premisesLeedsEffectiveness of leadership and Management1 April 2024 to 31 August 2024</t>
  </si>
  <si>
    <t>Early years register (full Inspection)Childcare on domestic premisesLeedsOutcomes for children1 April 2024 to 31 August 2024</t>
  </si>
  <si>
    <t>Early years register (full Inspection)Childcare on domestic premisesLeedsOverall effectiveness: The quality and standards of the provision1 April 2024 to 31 August 2024</t>
  </si>
  <si>
    <t>Early years register (full Inspection)Childcare on domestic premisesLeedsPersonal development1 April 2024 to 31 August 2024</t>
  </si>
  <si>
    <t>Early years register (full Inspection)Childcare on domestic premisesLeedsPersonal development, behaviour and welfare1 April 2024 to 31 August 2024</t>
  </si>
  <si>
    <t>Early years register (full Inspection)Childcare on domestic premisesLeedsQuality of education1 April 2024 to 31 August 2024</t>
  </si>
  <si>
    <t>Early years register (full Inspection)Childcare on domestic premisesLeedsQuality of teaching, learning and assessment1 April 2024 to 31 August 2024</t>
  </si>
  <si>
    <t>Early years register (full Inspection)Childcare on domestic premisesLeedsRequirements of the compulsory part of the childcare register1 April 2024 to 31 August 2024</t>
  </si>
  <si>
    <t>Early years register (full Inspection)Childcare on domestic premisesLeedsRequirements of the voluntary part of the childcare register1 April 2024 to 31 August 2024</t>
  </si>
  <si>
    <t>Early years register (full Inspection)Childcare on domestic premisesLeedsTotal No of inspections1 April 2024 to 31 August 2024</t>
  </si>
  <si>
    <t>Early years register (No children on roll)Childcare on non-domestic premisesHertfordshireNCOR Inspection Outcomes1 April 2024 to 31 August 2024</t>
  </si>
  <si>
    <t>Early years register (No children on roll)Childcare on non-domestic premisesHertfordshireTotal No of inspections1 April 2024 to 31 August 2024</t>
  </si>
  <si>
    <t>Early years register (Out-of-school day care)Childcare on non-domestic premisesHertfordshireTotal No of inspections1 April 2024 to 31 August 2024</t>
  </si>
  <si>
    <t>Childcare registerChildcare on non-domestic premisesHillingdonTotal No of inspections1 April 2024 to 31 August 2024</t>
  </si>
  <si>
    <t>Early years register (full Inspection)Childcare on non-domestic premisesHillingdonBehaviour and attitudes1 April 2024 to 31 August 2024</t>
  </si>
  <si>
    <t>Early years register (full Inspection)Childcare on non-domestic premisesHillingdonEffectiveness of leadership and Management1 April 2024 to 31 August 2024</t>
  </si>
  <si>
    <t>Early years register (full Inspection)Childcare on non-domestic premisesHillingdonOutcomes for children1 April 2024 to 31 August 2024</t>
  </si>
  <si>
    <t>Early years register (full Inspection)Childcare on non-domestic premisesHillingdonOverall effectiveness: The quality and standards of the provision1 April 2024 to 31 August 2024</t>
  </si>
  <si>
    <t>Early years register (full Inspection)Childcare on non-domestic premisesHillingdonPersonal development1 April 2024 to 31 August 2024</t>
  </si>
  <si>
    <t>Early years register (full Inspection)Childcare on non-domestic premisesHillingdonPersonal development, behaviour and welfare1 April 2024 to 31 August 2024</t>
  </si>
  <si>
    <t>Early years register (full Inspection)Childcare on non-domestic premisesHillingdonQuality of education1 April 2024 to 31 August 2024</t>
  </si>
  <si>
    <t>Early years register (full Inspection)Childcare on non-domestic premisesHillingdonQuality of teaching, learning and assessment1 April 2024 to 31 August 2024</t>
  </si>
  <si>
    <t>Early years register (full Inspection)Childcare on non-domestic premisesHillingdonRequirements of the compulsory part of the childcare register1 April 2024 to 31 August 2024</t>
  </si>
  <si>
    <t>Early years register (full Inspection)Childcare on non-domestic premisesHillingdonRequirements of the voluntary part of the childcare register1 April 2024 to 31 August 2024</t>
  </si>
  <si>
    <t>Early years register (full Inspection)Childcare on non-domestic premisesHillingdonTotal No of inspections1 April 2024 to 31 August 2024</t>
  </si>
  <si>
    <t>Early years register (Out-of-school day care)Childcare on non-domestic premisesStockportTotal No of inspections1 April 2024 to 31 August 2024</t>
  </si>
  <si>
    <t>Early years register (full Inspection)Childcare on non-domestic premisesStockton-on-TeesBehaviour and attitudes1 April 2024 to 31 August 2024</t>
  </si>
  <si>
    <t>Early years register (full Inspection)Childcare on non-domestic premisesStockton-on-TeesEffectiveness of leadership and Management1 April 2024 to 31 August 2024</t>
  </si>
  <si>
    <t>Early years register (full Inspection)Childcare on non-domestic premisesStockton-on-TeesOutcomes for children1 April 2024 to 31 August 2024</t>
  </si>
  <si>
    <t>Early years register (full Inspection)Childcare on non-domestic premisesStockton-on-TeesOverall effectiveness: The quality and standards of the provision1 April 2024 to 31 August 2024</t>
  </si>
  <si>
    <t>Early years register (full Inspection)Childcare on non-domestic premisesStockton-on-TeesPersonal development1 April 2024 to 31 August 2024</t>
  </si>
  <si>
    <t>Early years register (full Inspection)Childcare on non-domestic premisesStockton-on-TeesPersonal development, behaviour and welfare1 April 2024 to 31 August 2024</t>
  </si>
  <si>
    <t>Early years register (full Inspection)Childcare on non-domestic premisesStockton-on-TeesQuality of education1 April 2024 to 31 August 2024</t>
  </si>
  <si>
    <t>Early years register (full Inspection)Childcare on non-domestic premisesStockton-on-TeesQuality of teaching, learning and assessment1 April 2024 to 31 August 2024</t>
  </si>
  <si>
    <t>Early years register (full Inspection)Childcare on non-domestic premisesStockton-on-TeesRequirements of the compulsory part of the childcare register1 April 2024 to 31 August 2024</t>
  </si>
  <si>
    <t>Early years register (full Inspection)Childcare on non-domestic premisesStockton-on-TeesRequirements of the voluntary part of the childcare register1 April 2024 to 31 August 2024</t>
  </si>
  <si>
    <t>Early years register (full Inspection)Childcare on non-domestic premisesStockton-on-TeesTotal No of inspections1 April 2024 to 31 August 2024</t>
  </si>
  <si>
    <t>Early years register (full Inspection)ChildminderDerbyshireOutcomes for children1 April 2024 to 31 August 2024</t>
  </si>
  <si>
    <t>Early years register (full Inspection)ChildminderDerbyshireOverall effectiveness: The quality and standards of the provision1 April 2024 to 31 August 2024</t>
  </si>
  <si>
    <t>Early years register (full Inspection)ChildminderDerbyshirePersonal development1 April 2024 to 31 August 2024</t>
  </si>
  <si>
    <t>Early years register (full Inspection)ChildminderDerbyshirePersonal development, behaviour and welfare1 April 2024 to 31 August 2024</t>
  </si>
  <si>
    <t>Early years register (full Inspection)ChildminderDerbyshireQuality of education1 April 2024 to 31 August 2024</t>
  </si>
  <si>
    <t>Early years register (full Inspection)ChildminderDerbyshireQuality of teaching, learning and assessment1 April 2024 to 31 August 2024</t>
  </si>
  <si>
    <t>Early years register (full Inspection)ChildminderDerbyshireRequirements of the compulsory part of the childcare register1 April 2024 to 31 August 2024</t>
  </si>
  <si>
    <t>Early years register (full Inspection)ChildminderDerbyshireRequirements of the voluntary part of the childcare register1 April 2024 to 31 August 2024</t>
  </si>
  <si>
    <t>Early years register (full Inspection)ChildminderDerbyshireTotal No of inspections1 April 2024 to 31 August 2024</t>
  </si>
  <si>
    <t>Early years register (No children on roll)ChildminderEast Riding of YorkshireTotal No of inspections1 April 2024 to 31 August 2024</t>
  </si>
  <si>
    <t>Early years register (full Inspection)ChildminderEast SussexBehaviour and attitudes1 April 2024 to 31 August 2024</t>
  </si>
  <si>
    <t>Early years register (full Inspection)ChildminderEast SussexEffectiveness of leadership and Management1 April 2024 to 31 August 2024</t>
  </si>
  <si>
    <t>Early years register (full Inspection)ChildminderEast SussexOutcomes for children1 April 2024 to 31 August 2024</t>
  </si>
  <si>
    <t>Early years register (full Inspection)ChildminderEast SussexOverall effectiveness: The quality and standards of the provision1 April 2024 to 31 August 2024</t>
  </si>
  <si>
    <t>Early years register (full Inspection)ChildminderEast SussexPersonal development1 April 2024 to 31 August 2024</t>
  </si>
  <si>
    <t>Early years register (full Inspection)ChildminderEast SussexPersonal development, behaviour and welfare1 April 2024 to 31 August 2024</t>
  </si>
  <si>
    <t>Early years register (full Inspection)ChildminderEast SussexQuality of education1 April 2024 to 31 August 2024</t>
  </si>
  <si>
    <t>Early years register (full Inspection)ChildminderEast SussexQuality of teaching, learning and assessment1 April 2024 to 31 August 2024</t>
  </si>
  <si>
    <t>Early years register (full Inspection)ChildminderEast SussexRequirements of the compulsory part of the childcare register1 April 2024 to 31 August 2024</t>
  </si>
  <si>
    <t>Early years register (No children on roll)ChildminderSandwellTotal No of inspections1 April 2024 to 31 August 2024</t>
  </si>
  <si>
    <t>Early years register (full Inspection)ChildminderSeftonBehaviour and attitudes1 April 2024 to 31 August 2024</t>
  </si>
  <si>
    <t>Early years register (full Inspection)ChildminderSeftonEffectiveness of leadership and Management1 April 2024 to 31 August 2024</t>
  </si>
  <si>
    <t>Early years register (full Inspection)ChildminderSeftonOutcomes for children1 April 2024 to 31 August 2024</t>
  </si>
  <si>
    <t>Early years register (full Inspection)ChildminderSeftonOverall effectiveness: The quality and standards of the provision1 April 2024 to 31 August 2024</t>
  </si>
  <si>
    <t>Early years register (full Inspection)ChildminderSeftonPersonal development1 April 2024 to 31 August 2024</t>
  </si>
  <si>
    <t>Early years register (full Inspection)ChildminderSeftonPersonal development, behaviour and welfare1 April 2024 to 31 August 2024</t>
  </si>
  <si>
    <t>Early years register (full Inspection)ChildminderSeftonQuality of education1 April 2024 to 31 August 2024</t>
  </si>
  <si>
    <t>Early years register (full Inspection)ChildminderSeftonQuality of teaching, learning and assessment1 April 2024 to 31 August 2024</t>
  </si>
  <si>
    <t>Early years register (full Inspection)ChildminderSeftonRequirements of the compulsory part of the childcare register1 April 2024 to 31 August 2024</t>
  </si>
  <si>
    <t>Early years register (full Inspection)ChildminderSeftonRequirements of the voluntary part of the childcare register1 April 2024 to 31 August 2024</t>
  </si>
  <si>
    <t>Early years register (full Inspection)ChildminderSeftonTotal No of inspections1 April 2024 to 31 August 2024</t>
  </si>
  <si>
    <t>Early years register (full Inspection)ChildminderSheffieldBehaviour and attitudes1 April 2024 to 31 August 2024</t>
  </si>
  <si>
    <t>Early years register (full Inspection)ChildminderSheffieldEffectiveness of leadership and Management1 April 2024 to 31 August 2024</t>
  </si>
  <si>
    <t>Early years register (full Inspection)ChildminderSheffieldOutcomes for children1 April 2024 to 31 August 2024</t>
  </si>
  <si>
    <t>Early years register (full Inspection)ChildminderSheffieldOverall effectiveness: The quality and standards of the provision1 April 2024 to 31 August 2024</t>
  </si>
  <si>
    <t>Early years register (full Inspection)ChildminderSheffieldPersonal development1 April 2024 to 31 August 2024</t>
  </si>
  <si>
    <t>Early years register (full Inspection)ChildminderSheffieldPersonal development, behaviour and welfare1 April 2024 to 31 August 2024</t>
  </si>
  <si>
    <t>Early years register (No children on roll)All provisionGreenwichNCOR Inspection Outcomes1 April 2024 to 31 August 2024</t>
  </si>
  <si>
    <t>Early years register (No children on roll)All provisionGreenwichTotal No of inspections1 April 2024 to 31 August 2024</t>
  </si>
  <si>
    <t>Early years register (Out-of-school day care)All provisionGreenwichTotal No of inspections1 April 2024 to 31 August 2024</t>
  </si>
  <si>
    <t>Childcare registerAll provisionHackneyTotal No of inspections1 April 2024 to 31 August 2024</t>
  </si>
  <si>
    <t>Early years register (full Inspection)All provisionHackneyBehaviour and attitudes1 April 2024 to 31 August 2024</t>
  </si>
  <si>
    <t>Early years register (full Inspection)All provisionHackneyEffectiveness of leadership and Management1 April 2024 to 31 August 2024</t>
  </si>
  <si>
    <t>Early years register (full Inspection)All provisionHackneyOutcomes for children1 April 2024 to 31 August 2024</t>
  </si>
  <si>
    <t>Early years register (full Inspection)All provisionHackneyOverall effectiveness: The quality and standards of the provision1 April 2024 to 31 August 2024</t>
  </si>
  <si>
    <t>Early years register (full Inspection)All provisionHackneyPersonal development1 April 2024 to 31 August 2024</t>
  </si>
  <si>
    <t>Early years register (full Inspection)All provisionHackneyPersonal development, behaviour and welfare1 April 2024 to 31 August 2024</t>
  </si>
  <si>
    <t>Early years register (full Inspection)All provisionHackneyQuality of education1 April 2024 to 31 August 2024</t>
  </si>
  <si>
    <t>Early years register (full Inspection)All provisionHackneyQuality of teaching, learning and assessment1 April 2024 to 31 August 2024</t>
  </si>
  <si>
    <t>Early years register (full Inspection)All provisionHackneyRequirements of the compulsory part of the childcare register1 April 2024 to 31 August 2024</t>
  </si>
  <si>
    <t>Early years register (full Inspection)All provisionHackneyRequirements of the voluntary part of the childcare register1 April 2024 to 31 August 2024</t>
  </si>
  <si>
    <t>Early years register (full Inspection)All provisionHackneyTotal No of inspections1 April 2024 to 31 August 2024</t>
  </si>
  <si>
    <t>Early years register (full Inspection)All provisionDurhamQuality of education1 April 2024 to 31 August 2024</t>
  </si>
  <si>
    <t>Early years register (full Inspection)All provisionDurhamQuality of teaching, learning and assessment1 April 2024 to 31 August 2024</t>
  </si>
  <si>
    <t>Early years register (full Inspection)All provisionDurhamRequirements of the compulsory part of the childcare register1 April 2024 to 31 August 2024</t>
  </si>
  <si>
    <t>Early years register (full Inspection)All provisionDurhamRequirements of the voluntary part of the childcare register1 April 2024 to 31 August 2024</t>
  </si>
  <si>
    <t>Early years register (full Inspection)All provisionDurhamTotal No of inspections1 April 2024 to 31 August 2024</t>
  </si>
  <si>
    <t>Early years register (No children on roll)All provisionDurhamNCOR Inspection Outcomes1 April 2024 to 31 August 2024</t>
  </si>
  <si>
    <t>Early years register (No children on roll)All provisionDurhamTotal No of inspections1 April 2024 to 31 August 2024</t>
  </si>
  <si>
    <t>Early years register (Out-of-school day care)All provisionDurhamTotal No of inspections1 April 2024 to 31 August 2024</t>
  </si>
  <si>
    <t>Childcare registerAll provisionEalingTotal No of inspections1 April 2024 to 31 August 2024</t>
  </si>
  <si>
    <t>Early years register (full Inspection)All provisionEalingBehaviour and attitudes1 April 2024 to 31 August 2024</t>
  </si>
  <si>
    <t>Early years register (full Inspection)All provisionEalingEffectiveness of leadership and Management1 April 2024 to 31 August 2024</t>
  </si>
  <si>
    <t>Early years register (full Inspection)All provisionEalingOutcomes for children1 April 2024 to 31 August 2024</t>
  </si>
  <si>
    <t>Early years register (full Inspection)All provisionEalingOverall effectiveness: The quality and standards of the provision1 April 2024 to 31 August 2024</t>
  </si>
  <si>
    <t>Early years register (full Inspection)All provisionEalingPersonal development1 April 2024 to 31 August 2024</t>
  </si>
  <si>
    <t>Early years register (full Inspection)All provisionEalingPersonal development, behaviour and welfare1 April 2024 to 31 August 2024</t>
  </si>
  <si>
    <t>Early years register (full Inspection)All provisionEalingQuality of education1 April 2024 to 31 August 2024</t>
  </si>
  <si>
    <t>Childcare registerAll provisionReadingTotal No of inspections1 April 2024 to 31 August 2024</t>
  </si>
  <si>
    <t>Early years register (full Inspection)All provisionReadingBehaviour and attitudes1 April 2024 to 31 August 2024</t>
  </si>
  <si>
    <t>Early years register (full Inspection)All provisionReadingEffectiveness of leadership and Management1 April 2024 to 31 August 2024</t>
  </si>
  <si>
    <t>Early years register (full Inspection)All provisionReadingOutcomes for children1 April 2024 to 31 August 2024</t>
  </si>
  <si>
    <t>Early years register (full Inspection)All provisionReadingOverall effectiveness: The quality and standards of the provision1 April 2024 to 31 August 2024</t>
  </si>
  <si>
    <t>Early years register (full Inspection)All provisionReadingPersonal development1 April 2024 to 31 August 2024</t>
  </si>
  <si>
    <t>Early years register (full Inspection)All provisionReadingPersonal development, behaviour and welfare1 April 2024 to 31 August 2024</t>
  </si>
  <si>
    <t>Early years register (full Inspection)All provisionReadingQuality of education1 April 2024 to 31 August 2024</t>
  </si>
  <si>
    <t>Early years register (full Inspection)All provisionReadingQuality of teaching, learning and assessment1 April 2024 to 31 August 2024</t>
  </si>
  <si>
    <t>Early years register (full Inspection)All provisionReadingRequirements of the compulsory part of the childcare register1 April 2024 to 31 August 2024</t>
  </si>
  <si>
    <t>Early years register (full Inspection)All provisionReadingRequirements of the voluntary part of the childcare register1 April 2024 to 31 August 2024</t>
  </si>
  <si>
    <t>Early years register (full Inspection)All provisionReadingTotal No of inspections1 April 2024 to 31 August 2024</t>
  </si>
  <si>
    <t>Early years register (full Inspection)ChildminderCumberlandBehaviour and attitudes1 April 2024 to 31 August 2024</t>
  </si>
  <si>
    <t>Early years register (full Inspection)ChildminderCumberlandEffectiveness of leadership and Management1 April 2024 to 31 August 2024</t>
  </si>
  <si>
    <t>Early years register (full Inspection)ChildminderCumberlandOutcomes for children1 April 2024 to 31 August 2024</t>
  </si>
  <si>
    <t>Early years register (full Inspection)ChildminderCumberlandOverall effectiveness: The quality and standards of the provision1 April 2024 to 31 August 2024</t>
  </si>
  <si>
    <t>Early years register (full Inspection)ChildminderCumberlandPersonal development1 April 2024 to 31 August 2024</t>
  </si>
  <si>
    <t>Early years register (full Inspection)ChildminderCumberlandPersonal development, behaviour and welfare1 April 2024 to 31 August 2024</t>
  </si>
  <si>
    <t>Early years register (full Inspection)ChildminderCumberlandQuality of education1 April 2024 to 31 August 2024</t>
  </si>
  <si>
    <t>Early years register (full Inspection)ChildminderCumberlandQuality of teaching, learning and assessment1 April 2024 to 31 August 2024</t>
  </si>
  <si>
    <t>Early years register (full Inspection)ChildminderCumberlandRequirements of the compulsory part of the childcare register1 April 2024 to 31 August 2024</t>
  </si>
  <si>
    <t>Early years register (full Inspection)ChildminderCumberlandRequirements of the voluntary part of the childcare register1 April 2024 to 31 August 2024</t>
  </si>
  <si>
    <t>Early years register (full Inspection)ChildminderCumberlandTotal No of inspections1 April 2024 to 31 August 2024</t>
  </si>
  <si>
    <t>Early years register (full Inspection)ChildminderPlymouthBehaviour and attitudes1 April 2024 to 31 August 2024</t>
  </si>
  <si>
    <t>Early years register (full Inspection)ChildminderPlymouthEffectiveness of leadership and Management1 April 2024 to 31 August 2024</t>
  </si>
  <si>
    <t>Early years register (full Inspection)ChildminderPlymouthOutcomes for children1 April 2024 to 31 August 2024</t>
  </si>
  <si>
    <t>Early years register (full Inspection)ChildminderPlymouthOverall effectiveness: The quality and standards of the provision1 April 2024 to 31 August 2024</t>
  </si>
  <si>
    <t>Early years register (full Inspection)ChildminderPlymouthPersonal development1 April 2024 to 31 August 2024</t>
  </si>
  <si>
    <t>Early years register (full Inspection)ChildminderPlymouthPersonal development, behaviour and welfare1 April 2024 to 31 August 2024</t>
  </si>
  <si>
    <t>Early years register (full Inspection)ChildminderPlymouthQuality of education1 April 2024 to 31 August 2024</t>
  </si>
  <si>
    <t>Early years register (full Inspection)ChildminderPlymouthQuality of teaching, learning and assessment1 April 2024 to 31 August 2024</t>
  </si>
  <si>
    <t>Early years register (full Inspection)ChildminderPlymouthRequirements of the compulsory part of the childcare register1 April 2024 to 31 August 2024</t>
  </si>
  <si>
    <t>Early years register (full Inspection)ChildminderPlymouthRequirements of the voluntary part of the childcare register1 April 2024 to 31 August 2024</t>
  </si>
  <si>
    <t>Early years register (full Inspection)ChildminderPlymouthTotal No of inspections1 April 2024 to 31 August 2024</t>
  </si>
  <si>
    <t>Early years register (full Inspection)All provisionCoventryBehaviour and attitudes1 April 2024 to 31 August 2024</t>
  </si>
  <si>
    <t>Early years register (full Inspection)All provisionCoventryEffectiveness of leadership and Management1 April 2024 to 31 August 2024</t>
  </si>
  <si>
    <t>Early years register (full Inspection)All provisionCoventryOutcomes for children1 April 2024 to 31 August 2024</t>
  </si>
  <si>
    <t>Early years register (full Inspection)All provisionCoventryOverall effectiveness: The quality and standards of the provision1 April 2024 to 31 August 2024</t>
  </si>
  <si>
    <t>Early years register (full Inspection)All provisionCoventryPersonal development1 April 2024 to 31 August 2024</t>
  </si>
  <si>
    <t>Early years register (full Inspection)All provisionCoventryPersonal development, behaviour and welfare1 April 2024 to 31 August 2024</t>
  </si>
  <si>
    <t>Early years register (full Inspection)All provisionCoventryQuality of education1 April 2024 to 31 August 2024</t>
  </si>
  <si>
    <t>Early years register (full Inspection)All provisionCoventryQuality of teaching, learning and assessment1 April 2024 to 31 August 2024</t>
  </si>
  <si>
    <t>Early years register (full Inspection)All provisionCoventryRequirements of the compulsory part of the childcare register1 April 2024 to 31 August 2024</t>
  </si>
  <si>
    <t>Early years register (full Inspection)All provisionCoventryRequirements of the voluntary part of the childcare register1 April 2024 to 31 August 2024</t>
  </si>
  <si>
    <t>Early years register (full Inspection)All provisionCoventryTotal No of inspections1 April 2024 to 31 August 2024</t>
  </si>
  <si>
    <t>Early years register (No children on roll)All provisionCoventryNCOR Inspection Outcomes1 April 2024 to 31 August 2024</t>
  </si>
  <si>
    <t>Early years register (No children on roll)All provisionCoventryTotal No of inspections1 April 2024 to 31 August 2024</t>
  </si>
  <si>
    <t>Early years register (Out-of-school day care)All provisionCoventryTotal No of inspections1 April 2024 to 31 August 2024</t>
  </si>
  <si>
    <t>Childcare registerAll provisionCroydonTotal No of inspections1 April 2024 to 31 August 2024</t>
  </si>
  <si>
    <t>Early years register (full Inspection)All provisionCroydonBehaviour and attitudes1 April 2024 to 31 August 2024</t>
  </si>
  <si>
    <t>Early years register (full Inspection)All provisionNorth TynesideQuality of teaching, learning and assessment1 April 2024 to 31 August 2024</t>
  </si>
  <si>
    <t>Early years register (full Inspection)All provisionNorth TynesideRequirements of the compulsory part of the childcare register1 April 2024 to 31 August 2024</t>
  </si>
  <si>
    <t>Early years register (full Inspection)All provisionNorth TynesideRequirements of the voluntary part of the childcare register1 April 2024 to 31 August 2024</t>
  </si>
  <si>
    <t>Early years register (full Inspection)All provisionNorth TynesideTotal No of inspections1 April 2024 to 31 August 2024</t>
  </si>
  <si>
    <t>Early years register (No children on roll)All provisionNorth TynesideNCOR Inspection Outcomes1 April 2024 to 31 August 2024</t>
  </si>
  <si>
    <t>Early years register (No children on roll)All provisionNorth TynesideTotal No of inspections1 April 2024 to 31 August 2024</t>
  </si>
  <si>
    <t>Childcare registerAll provisionNorth YorkshireTotal No of inspections1 April 2024 to 31 August 2024</t>
  </si>
  <si>
    <t>Early years register (full Inspection)All provisionNorth YorkshireBehaviour and attitudes1 April 2024 to 31 August 2024</t>
  </si>
  <si>
    <t>Early years register (full Inspection)All provisionNorth YorkshireEffectiveness of leadership and Management1 April 2024 to 31 August 2024</t>
  </si>
  <si>
    <t>Early years register (full Inspection)All provisionNorth YorkshireOutcomes for children1 April 2024 to 31 August 2024</t>
  </si>
  <si>
    <t>Early years register (full Inspection)All provisionNorth YorkshireOverall effectiveness: The quality and standards of the provision1 April 2024 to 31 August 2024</t>
  </si>
  <si>
    <t>Early years register (full Inspection)All provisionNorth YorkshirePersonal development1 April 2024 to 31 August 2024</t>
  </si>
  <si>
    <t>Early years register (full Inspection)All provisionNorth YorkshirePersonal development, behaviour and welfare1 April 2024 to 31 August 2024</t>
  </si>
  <si>
    <t>Early years register (full Inspection)All provisionNorth YorkshireQuality of education1 April 2024 to 31 August 2024</t>
  </si>
  <si>
    <t>Early years register (full Inspection)All provisionNorth YorkshireQuality of teaching, learning and assessment1 April 2024 to 31 August 2024</t>
  </si>
  <si>
    <t>Early years register (full Inspection)All provisionWokinghamRequirements of the voluntary part of the childcare register1 April 2024 to 31 August 2024</t>
  </si>
  <si>
    <t>Early years register (full Inspection)All provisionWokinghamTotal No of inspections1 April 2024 to 31 August 2024</t>
  </si>
  <si>
    <t>Childcare registerAll provisionRotherhamTotal No of inspections1 April 2024 to 31 August 2024</t>
  </si>
  <si>
    <t>Early years register (full Inspection)All provisionRotherhamBehaviour and attitudes1 April 2024 to 31 August 2024</t>
  </si>
  <si>
    <t>Early years register (full Inspection)All provisionRotherhamEffectiveness of leadership and Management1 April 2024 to 31 August 2024</t>
  </si>
  <si>
    <t>Early years register (full Inspection)All provisionRotherhamOutcomes for children1 April 2024 to 31 August 2024</t>
  </si>
  <si>
    <t>Early years register (full Inspection)All provisionRotherhamOverall effectiveness: The quality and standards of the provision1 April 2024 to 31 August 2024</t>
  </si>
  <si>
    <t>Early years register (full Inspection)All provisionRotherhamPersonal development1 April 2024 to 31 August 2024</t>
  </si>
  <si>
    <t>Early years register (full Inspection)All provisionRotherhamPersonal development, behaviour and welfare1 April 2024 to 31 August 2024</t>
  </si>
  <si>
    <t>Early years register (full Inspection)All provisionRotherhamQuality of education1 April 2024 to 31 August 2024</t>
  </si>
  <si>
    <t>Early years register (full Inspection)All provisionRotherhamQuality of teaching, learning and assessment1 April 2024 to 31 August 2024</t>
  </si>
  <si>
    <t>Early years register (full Inspection)All provisionRotherhamRequirements of the compulsory part of the childcare register1 April 2024 to 31 August 2024</t>
  </si>
  <si>
    <t>Early years register (full Inspection)All provisionRotherhamRequirements of the voluntary part of the childcare register1 April 2024 to 31 August 2024</t>
  </si>
  <si>
    <t>Early years register (full Inspection)All provisionRotherhamTotal No of inspections1 April 2024 to 31 August 2024</t>
  </si>
  <si>
    <t>Early years register (full Inspection)Childcare on domestic premisesRichmond upon ThamesBehaviour and attitudes1 April 2024 to 31 August 2024</t>
  </si>
  <si>
    <t>Early years register (full Inspection)Childcare on domestic premisesRichmond upon ThamesEffectiveness of leadership and Management1 April 2024 to 31 August 2024</t>
  </si>
  <si>
    <t>Early years register (full Inspection)Childcare on domestic premisesRichmond upon ThamesOutcomes for children1 April 2024 to 31 August 2024</t>
  </si>
  <si>
    <t>Early years register (full Inspection)Childcare on domestic premisesRichmond upon ThamesOverall effectiveness: The quality and standards of the provision1 April 2024 to 31 August 2024</t>
  </si>
  <si>
    <t>Early years register (full Inspection)Childcare on domestic premisesRichmond upon ThamesPersonal development1 April 2024 to 31 August 2024</t>
  </si>
  <si>
    <t>Early years register (full Inspection)Childcare on domestic premisesRichmond upon ThamesPersonal development, behaviour and welfare1 April 2024 to 31 August 2024</t>
  </si>
  <si>
    <t>Early years register (full Inspection)Childcare on domestic premisesRichmond upon ThamesQuality of education1 April 2024 to 31 August 2024</t>
  </si>
  <si>
    <t>Early years register (full Inspection)Childcare on domestic premisesRichmond upon ThamesQuality of teaching, learning and assessment1 April 2024 to 31 August 2024</t>
  </si>
  <si>
    <t>Early years register (full Inspection)Childcare on domestic premisesRichmond upon ThamesRequirements of the compulsory part of the childcare register1 April 2024 to 31 August 2024</t>
  </si>
  <si>
    <t>Early years register (full Inspection)Childcare on domestic premisesRichmond upon ThamesRequirements of the voluntary part of the childcare register1 April 2024 to 31 August 2024</t>
  </si>
  <si>
    <t>Early years register (full Inspection)Childcare on domestic premisesRichmond upon ThamesTotal No of inspections1 April 2024 to 31 August 2024</t>
  </si>
  <si>
    <t>Early years register (Out-of-school day care)Childcare on non-domestic premisesHounslowTotal No of inspections1 April 2024 to 31 August 2024</t>
  </si>
  <si>
    <t>Early years register (full Inspection)Childcare on non-domestic premisesIsle of WightBehaviour and attitudes1 April 2024 to 31 August 2024</t>
  </si>
  <si>
    <t>Early years register (full Inspection)Childcare on non-domestic premisesIsle of WightEffectiveness of leadership and Management1 April 2024 to 31 August 2024</t>
  </si>
  <si>
    <t>Early years register (full Inspection)Childcare on non-domestic premisesIsle of WightOutcomes for children1 April 2024 to 31 August 2024</t>
  </si>
  <si>
    <t>Early years register (full Inspection)Childcare on non-domestic premisesIsle of WightOverall effectiveness: The quality and standards of the provision1 April 2024 to 31 August 2024</t>
  </si>
  <si>
    <t>Early years register (full Inspection)Childcare on non-domestic premisesIsle of WightPersonal development1 April 2024 to 31 August 2024</t>
  </si>
  <si>
    <t>Early years register (full Inspection)Childcare on non-domestic premisesIsle of WightPersonal development, behaviour and welfare1 April 2024 to 31 August 2024</t>
  </si>
  <si>
    <t>Early years register (full Inspection)Childcare on non-domestic premisesIsle of WightQuality of education1 April 2024 to 31 August 2024</t>
  </si>
  <si>
    <t>Early years register (full Inspection)Childcare on non-domestic premisesIsle of WightQuality of teaching, learning and assessment1 April 2024 to 31 August 2024</t>
  </si>
  <si>
    <t>Early years register (full Inspection)Childcare on non-domestic premisesIsle of WightRequirements of the compulsory part of the childcare register1 April 2024 to 31 August 2024</t>
  </si>
  <si>
    <t>Early years register (full Inspection)Childcare on non-domestic premisesIsle of WightRequirements of the voluntary part of the childcare register1 April 2024 to 31 August 2024</t>
  </si>
  <si>
    <t>Early years register (full Inspection)Childcare on non-domestic premisesIsle of WightTotal No of inspections1 April 2024 to 31 August 2024</t>
  </si>
  <si>
    <t>Childcare registerChildcare on non-domestic premisesIslingtonTotal No of inspections1 April 2024 to 31 August 2024</t>
  </si>
  <si>
    <t>Early years register (full Inspection)Childcare on non-domestic premisesIslingtonBehaviour and attitudes1 April 2024 to 31 August 2024</t>
  </si>
  <si>
    <t>Early years register (full Inspection)Childcare on non-domestic premisesIslingtonEffectiveness of leadership and Management1 April 2024 to 31 August 2024</t>
  </si>
  <si>
    <t>Early years register (full Inspection)Childcare on non-domestic premisesIslingtonOutcomes for children1 April 2024 to 31 August 2024</t>
  </si>
  <si>
    <t>Early years register (Out-of-school day care)Childcare on non-domestic premisesStoke-on-TrentTotal No of inspections1 April 2024 to 31 August 2024</t>
  </si>
  <si>
    <t>Childcare registerChildcare on non-domestic premisesSuffolkTotal No of inspections1 April 2024 to 31 August 2024</t>
  </si>
  <si>
    <t>Early years register (full Inspection)Childcare on non-domestic premisesSuffolkBehaviour and attitudes1 April 2024 to 31 August 2024</t>
  </si>
  <si>
    <t>Early years register (full Inspection)Childcare on non-domestic premisesSuffolkEffectiveness of leadership and Management1 April 2024 to 31 August 2024</t>
  </si>
  <si>
    <t>Early years register (full Inspection)Childcare on non-domestic premisesSuffolkOutcomes for children1 April 2024 to 31 August 2024</t>
  </si>
  <si>
    <t>Early years register (full Inspection)Childcare on non-domestic premisesSuffolkOverall effectiveness: The quality and standards of the provision1 April 2024 to 31 August 2024</t>
  </si>
  <si>
    <t>Early years register (full Inspection)Childcare on non-domestic premisesSuffolkPersonal development1 April 2024 to 31 August 2024</t>
  </si>
  <si>
    <t>Early years register (full Inspection)Childcare on non-domestic premisesSuffolkPersonal development, behaviour and welfare1 April 2024 to 31 August 2024</t>
  </si>
  <si>
    <t>Early years register (full Inspection)Childcare on non-domestic premisesSuffolkQuality of education1 April 2024 to 31 August 2024</t>
  </si>
  <si>
    <t>Early years register (full Inspection)Childcare on non-domestic premisesSuffolkQuality of teaching, learning and assessment1 April 2024 to 31 August 2024</t>
  </si>
  <si>
    <t>Early years register (full Inspection)Childcare on non-domestic premisesSuffolkRequirements of the compulsory part of the childcare register1 April 2024 to 31 August 2024</t>
  </si>
  <si>
    <t>Early years register (full Inspection)Childcare on non-domestic premisesSuffolkRequirements of the voluntary part of the childcare register1 April 2024 to 31 August 2024</t>
  </si>
  <si>
    <t>Early years register (full Inspection)Childcare on non-domestic premisesSuffolkTotal No of inspections1 April 2024 to 31 August 2024</t>
  </si>
  <si>
    <t>Early years register (Out-of-school day care)All provisionSheffieldTotal No of inspections1 April 2024 to 31 August 2024</t>
  </si>
  <si>
    <t>Childcare registerAll provisionShropshireTotal No of inspections1 April 2024 to 31 August 2024</t>
  </si>
  <si>
    <t>Early years register (full Inspection)All provisionShropshireBehaviour and attitudes1 April 2024 to 31 August 2024</t>
  </si>
  <si>
    <t>Early years register (full Inspection)All provisionShropshireEffectiveness of leadership and Management1 April 2024 to 31 August 2024</t>
  </si>
  <si>
    <t>Early years register (No children on roll)Childcare on non-domestic premisesAll EnglandNCOR Inspection Outcomes1 April 2024 to 31 August 2024</t>
  </si>
  <si>
    <t>Early years register (No children on roll)Childcare on non-domestic premisesAll EnglandTotal No of inspections1 April 2024 to 31 August 2024</t>
  </si>
  <si>
    <t>Early years register (Out-of-school day care)Childcare on non-domestic premisesAll EnglandTotal No of inspections1 April 2024 to 31 August 2024</t>
  </si>
  <si>
    <t>Childcare registerChildcare on non-domestic premisesBarking and DagenhamTotal No of inspections1 April 2024 to 31 August 2024</t>
  </si>
  <si>
    <t>Early years register (full Inspection)Childcare on non-domestic premisesBarking and DagenhamBehaviour and attitudes1 April 2024 to 31 August 2024</t>
  </si>
  <si>
    <t>Early years register (full Inspection)Childcare on non-domestic premisesBarking and DagenhamEffectiveness of leadership and Management1 April 2024 to 31 August 2024</t>
  </si>
  <si>
    <t>Early years register (full Inspection)Childcare on non-domestic premisesBarking and DagenhamOutcomes for children1 April 2024 to 31 August 2024</t>
  </si>
  <si>
    <t>Early years register (full Inspection)Childcare on non-domestic premisesBarking and DagenhamOverall effectiveness: The quality and standards of the provision1 April 2024 to 31 August 2024</t>
  </si>
  <si>
    <t>Early years register (full Inspection)Childcare on non-domestic premisesBarking and DagenhamPersonal development1 April 2024 to 31 August 2024</t>
  </si>
  <si>
    <t>Early years register (full Inspection)Childcare on non-domestic premisesBarking and DagenhamPersonal development, behaviour and welfare1 April 2024 to 31 August 2024</t>
  </si>
  <si>
    <t>Early years register (full Inspection)Childcare on non-domestic premisesBarking and DagenhamQuality of education1 April 2024 to 31 August 2024</t>
  </si>
  <si>
    <t>Early years register (full Inspection)Childcare on non-domestic premisesBarking and DagenhamQuality of teaching, learning and assessment1 April 2024 to 31 August 2024</t>
  </si>
  <si>
    <t>Early years register (full Inspection)Childcare on non-domestic premisesBarking and DagenhamRequirements of the compulsory part of the childcare register1 April 2024 to 31 August 2024</t>
  </si>
  <si>
    <t>Early years register (full Inspection)Childcare on non-domestic premisesBarking and DagenhamRequirements of the voluntary part of the childcare register1 April 2024 to 31 August 2024</t>
  </si>
  <si>
    <t>Early years register (full Inspection)Childcare on non-domestic premisesBarking and DagenhamTotal No of inspections1 April 2024 to 31 August 2024</t>
  </si>
  <si>
    <t>Early years register (Out-of-school day care)Childcare on non-domestic premisesKingston upon ThamesTotal No of inspections1 April 2024 to 31 August 2024</t>
  </si>
  <si>
    <t>Early years register (full Inspection)Childcare on non-domestic premisesKirkleesBehaviour and attitudes1 April 2024 to 31 August 2024</t>
  </si>
  <si>
    <t>Early years register (full Inspection)Childcare on non-domestic premisesKirkleesEffectiveness of leadership and Management1 April 2024 to 31 August 2024</t>
  </si>
  <si>
    <t>Early years register (full Inspection)Childcare on non-domestic premisesKirkleesOutcomes for children1 April 2024 to 31 August 2024</t>
  </si>
  <si>
    <t>Early years register (full Inspection)Childcare on non-domestic premisesKirkleesOverall effectiveness: The quality and standards of the provision1 April 2024 to 31 August 2024</t>
  </si>
  <si>
    <t>Early years register (full Inspection)Childcare on non-domestic premisesKirkleesPersonal development1 April 2024 to 31 August 2024</t>
  </si>
  <si>
    <t>Early years register (full Inspection)Childcare on non-domestic premisesKirkleesPersonal development, behaviour and welfare1 April 2024 to 31 August 2024</t>
  </si>
  <si>
    <t>Early years register (full Inspection)Childcare on non-domestic premisesKirkleesQuality of education1 April 2024 to 31 August 2024</t>
  </si>
  <si>
    <t>Early years register (full Inspection)Childcare on non-domestic premisesKirkleesQuality of teaching, learning and assessment1 April 2024 to 31 August 2024</t>
  </si>
  <si>
    <t>Early years register (full Inspection)Childcare on non-domestic premisesKirkleesRequirements of the compulsory part of the childcare register1 April 2024 to 31 August 2024</t>
  </si>
  <si>
    <t>Early years register (full Inspection)Childcare on non-domestic premisesKirkleesRequirements of the voluntary part of the childcare register1 April 2024 to 31 August 2024</t>
  </si>
  <si>
    <t>Early years register (full Inspection)Childcare on non-domestic premisesKirkleesTotal No of inspections1 April 2024 to 31 August 2024</t>
  </si>
  <si>
    <t>Early years register (full Inspection)Childcare on non-domestic premisesTamesideRequirements of the voluntary part of the childcare register1 April 2024 to 31 August 2024</t>
  </si>
  <si>
    <t>Early years register (full Inspection)Childcare on non-domestic premisesTamesideTotal No of inspections1 April 2024 to 31 August 2024</t>
  </si>
  <si>
    <t>Early years register (Out-of-school day care)Childcare on non-domestic premisesTamesideTotal No of inspections1 April 2024 to 31 August 2024</t>
  </si>
  <si>
    <t>Early years register (full Inspection)Childcare on non-domestic premisesTelford and WrekinBehaviour and attitudes1 April 2024 to 31 August 2024</t>
  </si>
  <si>
    <t>Early years register (full Inspection)Childcare on non-domestic premisesTelford and WrekinEffectiveness of leadership and Management1 April 2024 to 31 August 2024</t>
  </si>
  <si>
    <t>Early years register (full Inspection)Childcare on non-domestic premisesTelford and WrekinOutcomes for children1 April 2024 to 31 August 2024</t>
  </si>
  <si>
    <t>Early years register (full Inspection)Childcare on non-domestic premisesTelford and WrekinOverall effectiveness: The quality and standards of the provision1 April 2024 to 31 August 2024</t>
  </si>
  <si>
    <t>Early years register (full Inspection)Childcare on non-domestic premisesTelford and WrekinPersonal development1 April 2024 to 31 August 2024</t>
  </si>
  <si>
    <t>Early years register (full Inspection)Childcare on non-domestic premisesTelford and WrekinPersonal development, behaviour and welfare1 April 2024 to 31 August 2024</t>
  </si>
  <si>
    <t>Early years register (full Inspection)Childcare on non-domestic premisesTelford and WrekinQuality of education1 April 2024 to 31 August 2024</t>
  </si>
  <si>
    <t>Early years register (full Inspection)Childcare on non-domestic premisesTelford and WrekinQuality of teaching, learning and assessment1 April 2024 to 31 August 2024</t>
  </si>
  <si>
    <t>Early years register (full Inspection)Childcare on non-domestic premisesTelford and WrekinRequirements of the compulsory part of the childcare register1 April 2024 to 31 August 2024</t>
  </si>
  <si>
    <t>Early years register (full Inspection)Childcare on non-domestic premisesTelford and WrekinRequirements of the voluntary part of the childcare register1 April 2024 to 31 August 2024</t>
  </si>
  <si>
    <t>Early years register (full Inspection)Childcare on non-domestic premisesTelford and WrekinTotal No of inspections1 April 2024 to 31 August 2024</t>
  </si>
  <si>
    <t>Early years register (full Inspection)ChildminderEast SussexRequirements of the voluntary part of the childcare register1 April 2024 to 31 August 2024</t>
  </si>
  <si>
    <t>Early years register (full Inspection)ChildminderEast SussexTotal No of inspections1 April 2024 to 31 August 2024</t>
  </si>
  <si>
    <t>Early years register (No children on roll)ChildminderEast SussexNCOR Inspection Outcomes1 April 2024 to 31 August 2024</t>
  </si>
  <si>
    <t>Early years register (No children on roll)ChildminderEast SussexTotal No of inspections1 April 2024 to 31 August 2024</t>
  </si>
  <si>
    <t>Early years register (full Inspection)ChildminderManchesterRequirements of the compulsory part of the childcare register1 April 2024 to 31 August 2024</t>
  </si>
  <si>
    <t>Early years register (full Inspection)ChildminderManchesterRequirements of the voluntary part of the childcare register1 April 2024 to 31 August 2024</t>
  </si>
  <si>
    <t>Early years register (full Inspection)ChildminderManchesterTotal No of inspections1 April 2024 to 31 August 2024</t>
  </si>
  <si>
    <t>Early years register (No children on roll)ChildminderManchesterNCOR Inspection Outcomes1 April 2024 to 31 August 2024</t>
  </si>
  <si>
    <t>Early years register (No children on roll)ChildminderManchesterTotal No of inspections1 April 2024 to 31 August 2024</t>
  </si>
  <si>
    <t>Childcare registerChildminderMedwayTotal No of inspections1 April 2024 to 31 August 2024</t>
  </si>
  <si>
    <t>Early years register (full Inspection)ChildminderMedwayBehaviour and attitudes1 April 2024 to 31 August 2024</t>
  </si>
  <si>
    <t>Early years register (full Inspection)ChildminderMedwayEffectiveness of leadership and Management1 April 2024 to 31 August 2024</t>
  </si>
  <si>
    <t>Early years register (full Inspection)ChildminderMedwayOutcomes for children1 April 2024 to 31 August 2024</t>
  </si>
  <si>
    <t>Early years register (full Inspection)ChildminderWestmorland and FurnessBehaviour and attitudes1 April 2024 to 31 August 2024</t>
  </si>
  <si>
    <t>Early years register (full Inspection)ChildminderWestmorland and FurnessEffectiveness of leadership and Management1 April 2024 to 31 August 2024</t>
  </si>
  <si>
    <t>Early years register (full Inspection)ChildminderWestmorland and FurnessOutcomes for children1 April 2024 to 31 August 2024</t>
  </si>
  <si>
    <t>Early years register (full Inspection)ChildminderWestmorland and FurnessOverall effectiveness: The quality and standards of the provision1 April 2024 to 31 August 2024</t>
  </si>
  <si>
    <t>Early years register (full Inspection)ChildminderWestmorland and FurnessPersonal development1 April 2024 to 31 August 2024</t>
  </si>
  <si>
    <t>Early years register (full Inspection)ChildminderWestmorland and FurnessPersonal development, behaviour and welfare1 April 2024 to 31 August 2024</t>
  </si>
  <si>
    <t>Early years register (full Inspection)ChildminderWestmorland and FurnessQuality of education1 April 2024 to 31 August 2024</t>
  </si>
  <si>
    <t>Early years register (full Inspection)ChildminderWestmorland and FurnessQuality of teaching, learning and assessment1 April 2024 to 31 August 2024</t>
  </si>
  <si>
    <t>Early years register (full Inspection)ChildminderWestmorland and FurnessRequirements of the compulsory part of the childcare register1 April 2024 to 31 August 2024</t>
  </si>
  <si>
    <t>Early years register (full Inspection)ChildminderWestmorland and FurnessRequirements of the voluntary part of the childcare register1 April 2024 to 31 August 2024</t>
  </si>
  <si>
    <t>Early years register (full Inspection)ChildminderWestmorland and FurnessTotal No of inspections1 April 2024 to 31 August 2024</t>
  </si>
  <si>
    <t>Early years register (No children on roll)ChildminderWestmorland and FurnessNCOR Inspection Outcomes1 April 2024 to 31 August 2024</t>
  </si>
  <si>
    <t>Early years register (No children on roll)ChildminderWestmorland and FurnessTotal No of inspections1 April 2024 to 31 August 2024</t>
  </si>
  <si>
    <t>Early years register (full Inspection)ChildminderWiganBehaviour and attitudes1 April 2024 to 31 August 2024</t>
  </si>
  <si>
    <t>Early years register (full Inspection)ChildminderWiganEffectiveness of leadership and Management1 April 2024 to 31 August 2024</t>
  </si>
  <si>
    <t>Early years register (full Inspection)ChildminderWiganOutcomes for children1 April 2024 to 31 August 2024</t>
  </si>
  <si>
    <t>Early years register (full Inspection)ChildminderWiganOverall effectiveness: The quality and standards of the provision1 April 2024 to 31 August 2024</t>
  </si>
  <si>
    <t>Early years register (full Inspection)ChildminderWiganPersonal development1 April 2024 to 31 August 2024</t>
  </si>
  <si>
    <t>Early years register (No children on roll)ChildminderWindsor and MaidenheadNCOR Inspection Outcomes1 April 2024 to 31 August 2024</t>
  </si>
  <si>
    <t>Early years register (No children on roll)ChildminderWindsor and MaidenheadTotal No of inspections1 April 2024 to 31 August 2024</t>
  </si>
  <si>
    <t>Early years register (full Inspection)ChildminderWirralBehaviour and attitudes1 April 2024 to 31 August 2024</t>
  </si>
  <si>
    <t>Early years register (full Inspection)ChildminderWirralEffectiveness of leadership and Management1 April 2024 to 31 August 2024</t>
  </si>
  <si>
    <t>Early years register (full Inspection)ChildminderWirralOutcomes for children1 April 2024 to 31 August 2024</t>
  </si>
  <si>
    <t>Early years register (full Inspection)ChildminderWirralOverall effectiveness: The quality and standards of the provision1 April 2024 to 31 August 2024</t>
  </si>
  <si>
    <t>Early years register (full Inspection)ChildminderWirralPersonal development1 April 2024 to 31 August 2024</t>
  </si>
  <si>
    <t>Early years register (full Inspection)ChildminderWirralPersonal development, behaviour and welfare1 April 2024 to 31 August 2024</t>
  </si>
  <si>
    <t>Early years register (full Inspection)ChildminderWirralQuality of education1 April 2024 to 31 August 2024</t>
  </si>
  <si>
    <t>Early years register (full Inspection)ChildminderWirralQuality of teaching, learning and assessment1 April 2024 to 31 August 2024</t>
  </si>
  <si>
    <t>Early years register (full Inspection)ChildminderWirralRequirements of the compulsory part of the childcare register1 April 2024 to 31 August 2024</t>
  </si>
  <si>
    <t>Early years register (full Inspection)ChildminderWirralRequirements of the voluntary part of the childcare register1 April 2024 to 31 August 2024</t>
  </si>
  <si>
    <t>Early years register (full Inspection)ChildminderWirralTotal No of inspections1 April 2024 to 31 August 2024</t>
  </si>
  <si>
    <t>Early years register (Out-of-school day care)All provisionBromleyTotal No of inspections1 April 2024 to 31 August 2024</t>
  </si>
  <si>
    <t>Childcare registerAll provisionBuckinghamshireTotal No of inspections1 April 2024 to 31 August 2024</t>
  </si>
  <si>
    <t>Early years register (full Inspection)All provisionBuckinghamshireBehaviour and attitudes1 April 2024 to 31 August 2024</t>
  </si>
  <si>
    <t>Early years register (full Inspection)All provisionBuckinghamshireEffectiveness of leadership and Management1 April 2024 to 31 August 2024</t>
  </si>
  <si>
    <t>Early years register (full Inspection)All provisionBuckinghamshireOutcomes for children1 April 2024 to 31 August 2024</t>
  </si>
  <si>
    <t>Early years register (full Inspection)All provisionBuckinghamshireOverall effectiveness: The quality and standards of the provision1 April 2024 to 31 August 2024</t>
  </si>
  <si>
    <t>Early years register (full Inspection)All provisionBuckinghamshirePersonal development1 April 2024 to 31 August 2024</t>
  </si>
  <si>
    <t>Early years register (full Inspection)All provisionBuckinghamshirePersonal development, behaviour and welfare1 April 2024 to 31 August 2024</t>
  </si>
  <si>
    <t>Early years register (full Inspection)All provisionBuckinghamshireQuality of education1 April 2024 to 31 August 2024</t>
  </si>
  <si>
    <t>Early years register (full Inspection)All provisionBuckinghamshireQuality of teaching, learning and assessment1 April 2024 to 31 August 2024</t>
  </si>
  <si>
    <t>Early years register (full Inspection)All provisionBuckinghamshireRequirements of the compulsory part of the childcare register1 April 2024 to 31 August 2024</t>
  </si>
  <si>
    <t>Early years register (full Inspection)All provisionBuckinghamshireRequirements of the voluntary part of the childcare register1 April 2024 to 31 August 2024</t>
  </si>
  <si>
    <t>Early years register (full Inspection)All provisionBuckinghamshireTotal No of inspections1 April 2024 to 31 August 2024</t>
  </si>
  <si>
    <t>Early years register (No children on roll)All provisionBuckinghamshireNCOR Inspection Outcomes1 April 2024 to 31 August 2024</t>
  </si>
  <si>
    <t>Early years register (No children on roll)All provisionBuckinghamshireTotal No of inspections1 April 2024 to 31 August 2024</t>
  </si>
  <si>
    <t>Early years register (full Inspection)All provisionCambridgeshireOutcomes for children1 April 2024 to 31 August 2024</t>
  </si>
  <si>
    <t>Early years register (full Inspection)All provisionCambridgeshireOverall effectiveness: The quality and standards of the provision1 April 2024 to 31 August 2024</t>
  </si>
  <si>
    <t>Early years register (full Inspection)All provisionCambridgeshirePersonal development1 April 2024 to 31 August 2024</t>
  </si>
  <si>
    <t>Early years register (full Inspection)All provisionCambridgeshirePersonal development, behaviour and welfare1 April 2024 to 31 August 2024</t>
  </si>
  <si>
    <t>Early years register (full Inspection)All provisionCambridgeshireQuality of education1 April 2024 to 31 August 2024</t>
  </si>
  <si>
    <t>Early years register (full Inspection)All provisionCambridgeshireQuality of teaching, learning and assessment1 April 2024 to 31 August 2024</t>
  </si>
  <si>
    <t>Early years register (full Inspection)ChildminderDevonBehaviour and attitudes1 April 2024 to 31 August 2024</t>
  </si>
  <si>
    <t>Early years register (full Inspection)ChildminderDevonEffectiveness of leadership and Management1 April 2024 to 31 August 2024</t>
  </si>
  <si>
    <t>Early years register (full Inspection)ChildminderDevonOutcomes for children1 April 2024 to 31 August 2024</t>
  </si>
  <si>
    <t>Early years register (full Inspection)ChildminderDevonOverall effectiveness: The quality and standards of the provision1 April 2024 to 31 August 2024</t>
  </si>
  <si>
    <t>Early years register (full Inspection)ChildminderDevonPersonal development1 April 2024 to 31 August 2024</t>
  </si>
  <si>
    <t>Early years register (full Inspection)ChildminderDevonPersonal development, behaviour and welfare1 April 2024 to 31 August 2024</t>
  </si>
  <si>
    <t>Early years register (full Inspection)ChildminderDevonQuality of education1 April 2024 to 31 August 2024</t>
  </si>
  <si>
    <t>Early years register (full Inspection)ChildminderRedbridgeQuality of education1 April 2024 to 31 August 2024</t>
  </si>
  <si>
    <t>Early years register (full Inspection)ChildminderRedbridgeQuality of teaching, learning and assessment1 April 2024 to 31 August 2024</t>
  </si>
  <si>
    <t>Early years register (full Inspection)ChildminderRedbridgeRequirements of the compulsory part of the childcare register1 April 2024 to 31 August 2024</t>
  </si>
  <si>
    <t>Early years register (full Inspection)ChildminderRedbridgeRequirements of the voluntary part of the childcare register1 April 2024 to 31 August 2024</t>
  </si>
  <si>
    <t>Early years register (full Inspection)ChildminderRedbridgeTotal No of inspections1 April 2024 to 31 August 2024</t>
  </si>
  <si>
    <t>Early years register (No children on roll)ChildminderRedbridgeNCOR Inspection Outcomes1 April 2024 to 31 August 2024</t>
  </si>
  <si>
    <t>Early years register (No children on roll)ChildminderRedbridgeTotal No of inspections1 April 2024 to 31 August 2024</t>
  </si>
  <si>
    <t>Early years register (full Inspection)ChildminderRedcar and ClevelandBehaviour and attitudes1 April 2024 to 31 August 2024</t>
  </si>
  <si>
    <t>Early years register (full Inspection)ChildminderRedcar and ClevelandEffectiveness of leadership and Management1 April 2024 to 31 August 2024</t>
  </si>
  <si>
    <t>Early years register (full Inspection)ChildminderRedcar and ClevelandOutcomes for children1 April 2024 to 31 August 2024</t>
  </si>
  <si>
    <t>Early years register (full Inspection)ChildminderRedcar and ClevelandOverall effectiveness: The quality and standards of the provision1 April 2024 to 31 August 2024</t>
  </si>
  <si>
    <t>Early years register (full Inspection)ChildminderRedcar and ClevelandPersonal development1 April 2024 to 31 August 2024</t>
  </si>
  <si>
    <t>Early years register (full Inspection)ChildminderRedcar and ClevelandPersonal development, behaviour and welfare1 April 2024 to 31 August 2024</t>
  </si>
  <si>
    <t>Early years register (full Inspection)ChildminderRedcar and ClevelandQuality of education1 April 2024 to 31 August 2024</t>
  </si>
  <si>
    <t>Early years register (full Inspection)ChildminderRedcar and ClevelandQuality of teaching, learning and assessment1 April 2024 to 31 August 2024</t>
  </si>
  <si>
    <t>Early years register (full Inspection)ChildminderRedcar and ClevelandRequirements of the compulsory part of the childcare register1 April 2024 to 31 August 2024</t>
  </si>
  <si>
    <t>Early years register (full Inspection)ChildminderRedcar and ClevelandRequirements of the voluntary part of the childcare register1 April 2024 to 31 August 2024</t>
  </si>
  <si>
    <t>Early years register (full Inspection)All provisionDarlingtonQuality of education1 April 2024 to 31 August 2024</t>
  </si>
  <si>
    <t>Early years register (full Inspection)All provisionDarlingtonQuality of teaching, learning and assessment1 April 2024 to 31 August 2024</t>
  </si>
  <si>
    <t>Early years register (full Inspection)All provisionDarlingtonRequirements of the compulsory part of the childcare register1 April 2024 to 31 August 2024</t>
  </si>
  <si>
    <t>Early years register (full Inspection)All provisionDarlingtonRequirements of the voluntary part of the childcare register1 April 2024 to 31 August 2024</t>
  </si>
  <si>
    <t>Early years register (full Inspection)All provisionDarlingtonTotal No of inspections1 April 2024 to 31 August 2024</t>
  </si>
  <si>
    <t>Childcare registerAll provisionDerbyTotal No of inspections1 April 2024 to 31 August 2024</t>
  </si>
  <si>
    <t>Early years register (full Inspection)All provisionDerbyBehaviour and attitudes1 April 2024 to 31 August 2024</t>
  </si>
  <si>
    <t>Early years register (full Inspection)All provisionDerbyEffectiveness of leadership and Management1 April 2024 to 31 August 2024</t>
  </si>
  <si>
    <t>Early years register (full Inspection)All provisionDerbyOutcomes for children1 April 2024 to 31 August 2024</t>
  </si>
  <si>
    <t>Early years register (full Inspection)All provisionDerbyOverall effectiveness: The quality and standards of the provision1 April 2024 to 31 August 2024</t>
  </si>
  <si>
    <t>Early years register (full Inspection)All provisionDerbyPersonal development1 April 2024 to 31 August 2024</t>
  </si>
  <si>
    <t>Early years register (full Inspection)All provisionDerbyPersonal development, behaviour and welfare1 April 2024 to 31 August 2024</t>
  </si>
  <si>
    <t>Early years register (full Inspection)All provisionDerbyQuality of education1 April 2024 to 31 August 2024</t>
  </si>
  <si>
    <t>Early years register (full Inspection)All provisionDerbyQuality of teaching, learning and assessment1 April 2024 to 31 August 2024</t>
  </si>
  <si>
    <t>Early years register (full Inspection)All provisionDerbyRequirements of the compulsory part of the childcare register1 April 2024 to 31 August 2024</t>
  </si>
  <si>
    <t>Early years register (full Inspection)All provisionDerbyRequirements of the voluntary part of the childcare register1 April 2024 to 31 August 2024</t>
  </si>
  <si>
    <t>Early years register (full Inspection)All provisionDerbyTotal No of inspections1 April 2024 to 31 August 2024</t>
  </si>
  <si>
    <t>Early years register (Out-of-school day care)All provisionNottinghamTotal No of inspections1 April 2024 to 31 August 2024</t>
  </si>
  <si>
    <t>Childcare registerAll provisionNottinghamshireTotal No of inspections1 April 2024 to 31 August 2024</t>
  </si>
  <si>
    <t>Early years register (full Inspection)All provisionNottinghamshireBehaviour and attitudes1 April 2024 to 31 August 2024</t>
  </si>
  <si>
    <t>Early years register (full Inspection)All provisionNottinghamshireEffectiveness of leadership and Management1 April 2024 to 31 August 2024</t>
  </si>
  <si>
    <t>Early years register (full Inspection)All provisionNottinghamshireOutcomes for children1 April 2024 to 31 August 2024</t>
  </si>
  <si>
    <t>Early years register (full Inspection)All provisionNottinghamshireOverall effectiveness: The quality and standards of the provision1 April 2024 to 31 August 2024</t>
  </si>
  <si>
    <t>Early years register (full Inspection)All provisionNottinghamshirePersonal development1 April 2024 to 31 August 2024</t>
  </si>
  <si>
    <t>Early years register (full Inspection)All provisionNottinghamshirePersonal development, behaviour and welfare1 April 2024 to 31 August 2024</t>
  </si>
  <si>
    <t>Early years register (full Inspection)All provisionNottinghamshireQuality of education1 April 2024 to 31 August 2024</t>
  </si>
  <si>
    <t>Early years register (full Inspection)All provisionNottinghamshireQuality of teaching, learning and assessment1 April 2024 to 31 August 2024</t>
  </si>
  <si>
    <t>Early years register (full Inspection)All provisionNottinghamshireRequirements of the compulsory part of the childcare register1 April 2024 to 31 August 2024</t>
  </si>
  <si>
    <t>Early years register (full Inspection)All provisionNottinghamshireRequirements of the voluntary part of the childcare register1 April 2024 to 31 August 2024</t>
  </si>
  <si>
    <t>Early years register (full Inspection)All provisionNottinghamshireTotal No of inspections1 April 2024 to 31 August 2024</t>
  </si>
  <si>
    <t>Early years register (Out-of-school day care)All provisionYorkTotal No of inspections1 April 2024 to 31 August 2024</t>
  </si>
  <si>
    <t>Early years register (full Inspection)Childcare on domestic premisesAll EnglandBehaviour and attitudes1 April 2024 to 31 August 2024</t>
  </si>
  <si>
    <t>Early years register (full Inspection)Childcare on domestic premisesAll EnglandEffectiveness of leadership and Management1 April 2024 to 31 August 2024</t>
  </si>
  <si>
    <t>Early years register (full Inspection)Childcare on domestic premisesAll EnglandOutcomes for children1 April 2024 to 31 August 2024</t>
  </si>
  <si>
    <t>Early years register (full Inspection)Childcare on domestic premisesAll EnglandOverall effectiveness: The quality and standards of the provision1 April 2024 to 31 August 2024</t>
  </si>
  <si>
    <t>Early years register (full Inspection)Childcare on domestic premisesAll EnglandPersonal development1 April 2024 to 31 August 2024</t>
  </si>
  <si>
    <t>Early years register (full Inspection)Childcare on domestic premisesCheshire EastBehaviour and attitudes1 April 2024 to 31 August 2024</t>
  </si>
  <si>
    <t>Early years register (full Inspection)Childcare on domestic premisesCheshire EastEffectiveness of leadership and Management1 April 2024 to 31 August 2024</t>
  </si>
  <si>
    <t>Early years register (full Inspection)Childcare on non-domestic premisesHaringeyPersonal development1 April 2024 to 31 August 2024</t>
  </si>
  <si>
    <t>Early years register (full Inspection)Childcare on non-domestic premisesHaringeyPersonal development, behaviour and welfare1 April 2024 to 31 August 2024</t>
  </si>
  <si>
    <t>Early years register (full Inspection)Childcare on non-domestic premisesHaringeyQuality of education1 April 2024 to 31 August 2024</t>
  </si>
  <si>
    <t>Early years register (full Inspection)Childcare on non-domestic premisesHaringeyQuality of teaching, learning and assessment1 April 2024 to 31 August 2024</t>
  </si>
  <si>
    <t>Early years register (full Inspection)Childcare on non-domestic premisesHaringeyRequirements of the compulsory part of the childcare register1 April 2024 to 31 August 2024</t>
  </si>
  <si>
    <t>Early years register (full Inspection)Childcare on non-domestic premisesHaringeyRequirements of the voluntary part of the childcare register1 April 2024 to 31 August 2024</t>
  </si>
  <si>
    <t>Early years register (full Inspection)Childcare on non-domestic premisesHaringeyTotal No of inspections1 April 2024 to 31 August 2024</t>
  </si>
  <si>
    <t>Early years register (Out-of-school day care)Childcare on non-domestic premisesHaringeyTotal No of inspections1 April 2024 to 31 August 2024</t>
  </si>
  <si>
    <t>Childcare registerChildcare on non-domestic premisesHarrowTotal No of inspections1 April 2024 to 31 August 2024</t>
  </si>
  <si>
    <t>Early years register (full Inspection)Childcare on non-domestic premisesHarrowBehaviour and attitudes1 April 2024 to 31 August 2024</t>
  </si>
  <si>
    <t>Early years register (full Inspection)Childcare on non-domestic premisesHarrowEffectiveness of leadership and Management1 April 2024 to 31 August 2024</t>
  </si>
  <si>
    <t>Early years register (full Inspection)Childcare on non-domestic premisesHarrowOutcomes for children1 April 2024 to 31 August 2024</t>
  </si>
  <si>
    <t>Early years register (full Inspection)Childcare on non-domestic premisesHarrowOverall effectiveness: The quality and standards of the provision1 April 2024 to 31 August 2024</t>
  </si>
  <si>
    <t>Early years register (full Inspection)Childcare on non-domestic premisesHarrowPersonal development1 April 2024 to 31 August 2024</t>
  </si>
  <si>
    <t>Early years register (full Inspection)Childcare on non-domestic premisesHarrowPersonal development, behaviour and welfare1 April 2024 to 31 August 2024</t>
  </si>
  <si>
    <t>Early years register (full Inspection)Childcare on non-domestic premisesSouth TynesideTotal No of inspections1 April 2024 to 31 August 2024</t>
  </si>
  <si>
    <t>Childcare registerChildcare on non-domestic premisesSouthamptonTotal No of inspections1 April 2024 to 31 August 2024</t>
  </si>
  <si>
    <t>Early years register (full Inspection)Childcare on non-domestic premisesSouthamptonBehaviour and attitudes1 April 2024 to 31 August 2024</t>
  </si>
  <si>
    <t>Early years register (full Inspection)Childcare on non-domestic premisesSouthamptonEffectiveness of leadership and Management1 April 2024 to 31 August 2024</t>
  </si>
  <si>
    <t>Early years register (full Inspection)Childcare on non-domestic premisesSouthamptonOutcomes for children1 April 2024 to 31 August 2024</t>
  </si>
  <si>
    <t>Early years register (full Inspection)Childcare on non-domestic premisesSouthamptonOverall effectiveness: The quality and standards of the provision1 April 2024 to 31 August 2024</t>
  </si>
  <si>
    <t>Early years register (full Inspection)Childcare on non-domestic premisesSouthamptonPersonal development1 April 2024 to 31 August 2024</t>
  </si>
  <si>
    <t>Early years register (full Inspection)Childcare on non-domestic premisesSouthamptonPersonal development, behaviour and welfare1 April 2024 to 31 August 2024</t>
  </si>
  <si>
    <t>Early years register (full Inspection)Childcare on non-domestic premisesSouthamptonQuality of education1 April 2024 to 31 August 2024</t>
  </si>
  <si>
    <t>Early years register (full Inspection)Childcare on non-domestic premisesSouthamptonQuality of teaching, learning and assessment1 April 2024 to 31 August 2024</t>
  </si>
  <si>
    <t>Early years register (full Inspection)Childcare on non-domestic premisesSouthamptonRequirements of the compulsory part of the childcare register1 April 2024 to 31 August 2024</t>
  </si>
  <si>
    <t>Early years register (full Inspection)Childcare on non-domestic premisesSouthamptonRequirements of the voluntary part of the childcare register1 April 2024 to 31 August 2024</t>
  </si>
  <si>
    <t>Early years register (full Inspection)Childcare on non-domestic premisesSouthamptonTotal No of inspections1 April 2024 to 31 August 2024</t>
  </si>
  <si>
    <t>Early years register (Out-of-school day care)Childcare on non-domestic premisesSouthamptonTotal No of inspections1 April 2024 to 31 August 2024</t>
  </si>
  <si>
    <t>Early years register (full Inspection)Childcare on non-domestic premisesSouthend on SeaBehaviour and attitudes1 April 2024 to 31 August 2024</t>
  </si>
  <si>
    <t>Early years register (full Inspection)ChildminderCornwallBehaviour and attitudes1 April 2024 to 31 August 2024</t>
  </si>
  <si>
    <t>Early years register (full Inspection)ChildminderCornwallEffectiveness of leadership and Management1 April 2024 to 31 August 2024</t>
  </si>
  <si>
    <t>Early years register (full Inspection)ChildminderCornwallOutcomes for children1 April 2024 to 31 August 2024</t>
  </si>
  <si>
    <t>Early years register (full Inspection)ChildminderCornwallOverall effectiveness: The quality and standards of the provision1 April 2024 to 31 August 2024</t>
  </si>
  <si>
    <t>Early years register (full Inspection)ChildminderCornwallPersonal development1 April 2024 to 31 August 2024</t>
  </si>
  <si>
    <t>Early years register (full Inspection)ChildminderCornwallPersonal development, behaviour and welfare1 April 2024 to 31 August 2024</t>
  </si>
  <si>
    <t>Early years register (full Inspection)ChildminderCornwallQuality of education1 April 2024 to 31 August 2024</t>
  </si>
  <si>
    <t>Early years register (full Inspection)ChildminderCornwallQuality of teaching, learning and assessment1 April 2024 to 31 August 2024</t>
  </si>
  <si>
    <t>Early years register (full Inspection)ChildminderCornwallRequirements of the compulsory part of the childcare register1 April 2024 to 31 August 2024</t>
  </si>
  <si>
    <t>Early years register (full Inspection)ChildminderCornwallRequirements of the voluntary part of the childcare register1 April 2024 to 31 August 2024</t>
  </si>
  <si>
    <t>Early years register (full Inspection)ChildminderCornwallTotal No of inspections1 April 2024 to 31 August 2024</t>
  </si>
  <si>
    <t>Childcare registerChildminderCoventryTotal No of inspections1 April 2024 to 31 August 2024</t>
  </si>
  <si>
    <t>Early years register (full Inspection)ChildminderCoventryBehaviour and attitudes1 April 2024 to 31 August 2024</t>
  </si>
  <si>
    <t>Early years register (full Inspection)ChildminderCoventryEffectiveness of leadership and Management1 April 2024 to 31 August 2024</t>
  </si>
  <si>
    <t>Early years register (full Inspection)ChildminderCoventryOutcomes for children1 April 2024 to 31 August 2024</t>
  </si>
  <si>
    <t>Early years register (full Inspection)ChildminderCoventryOverall effectiveness: The quality and standards of the provision1 April 2024 to 31 August 2024</t>
  </si>
  <si>
    <t>Early years register (full Inspection)ChildminderCoventryPersonal development1 April 2024 to 31 August 2024</t>
  </si>
  <si>
    <t>Early years register (full Inspection)ChildminderCoventryPersonal development, behaviour and welfare1 April 2024 to 31 August 2024</t>
  </si>
  <si>
    <t>Early years register (full Inspection)ChildminderOldhamQuality of teaching, learning and assessment1 April 2024 to 31 August 2024</t>
  </si>
  <si>
    <t>Early years register (full Inspection)ChildminderOldhamRequirements of the compulsory part of the childcare register1 April 2024 to 31 August 2024</t>
  </si>
  <si>
    <t>Early years register (full Inspection)ChildminderOldhamRequirements of the voluntary part of the childcare register1 April 2024 to 31 August 2024</t>
  </si>
  <si>
    <t>Early years register (full Inspection)ChildminderOldhamTotal No of inspections1 April 2024 to 31 August 2024</t>
  </si>
  <si>
    <t>Early years register (No children on roll)ChildminderOldhamNCOR Inspection Outcomes1 April 2024 to 31 August 2024</t>
  </si>
  <si>
    <t>Early years register (No children on roll)ChildminderOldhamTotal No of inspections1 April 2024 to 31 August 2024</t>
  </si>
  <si>
    <t>Early years register (No children on roll)All provisionReadingNCOR Inspection Outcomes1 April 2024 to 31 August 2024</t>
  </si>
  <si>
    <t>Early years register (No children on roll)All provisionReadingTotal No of inspections1 April 2024 to 31 August 2024</t>
  </si>
  <si>
    <t>Early years register (Out-of-school day care)All provisionReadingTotal No of inspections1 April 2024 to 31 August 2024</t>
  </si>
  <si>
    <t>Childcare registerAll provisionRedbridgeTotal No of inspections1 April 2024 to 31 August 2024</t>
  </si>
  <si>
    <t>Early years register (full Inspection)All provisionRedbridgeBehaviour and attitudes1 April 2024 to 31 August 2024</t>
  </si>
  <si>
    <t>Early years register (full Inspection)Childcare on domestic premisesGloucestershireOverall effectiveness: The quality and standards of the provision1 April 2024 to 31 August 2024</t>
  </si>
  <si>
    <t>Early years register (full Inspection)Childcare on domestic premisesGloucestershirePersonal development1 April 2024 to 31 August 2024</t>
  </si>
  <si>
    <t>Early years register (full Inspection)Childcare on domestic premisesGloucestershirePersonal development, behaviour and welfare1 April 2024 to 31 August 2024</t>
  </si>
  <si>
    <t>Early years register (full Inspection)Childcare on domestic premisesGloucestershireQuality of education1 April 2024 to 31 August 2024</t>
  </si>
  <si>
    <t>Early years register (full Inspection)Childcare on domestic premisesGloucestershireQuality of teaching, learning and assessment1 April 2024 to 31 August 2024</t>
  </si>
  <si>
    <t>Early years register (full Inspection)Childcare on domestic premisesGloucestershireRequirements of the compulsory part of the childcare register1 April 2024 to 31 August 2024</t>
  </si>
  <si>
    <t>Early years register (full Inspection)Childcare on domestic premisesGloucestershireRequirements of the voluntary part of the childcare register1 April 2024 to 31 August 2024</t>
  </si>
  <si>
    <t>Early years register (full Inspection)Childcare on domestic premisesGloucestershireTotal No of inspections1 April 2024 to 31 August 2024</t>
  </si>
  <si>
    <t>Early years register (full Inspection)Childcare on domestic premisesHammersmith and FulhamBehaviour and attitudes1 April 2024 to 31 August 2024</t>
  </si>
  <si>
    <t>Early years register (full Inspection)Childcare on domestic premisesHammersmith and FulhamEffectiveness of leadership and Management1 April 2024 to 31 August 2024</t>
  </si>
  <si>
    <t>Early years register (full Inspection)Childcare on domestic premisesHammersmith and FulhamOutcomes for children1 April 2024 to 31 August 2024</t>
  </si>
  <si>
    <t>Early years register (full Inspection)Childcare on domestic premisesHammersmith and FulhamOverall effectiveness: The quality and standards of the provision1 April 2024 to 31 August 2024</t>
  </si>
  <si>
    <t>Early years register (full Inspection)Childcare on domestic premisesHammersmith and FulhamPersonal development1 April 2024 to 31 August 2024</t>
  </si>
  <si>
    <t>Early years register (full Inspection)Childcare on domestic premisesHammersmith and FulhamPersonal development, behaviour and welfare1 April 2024 to 31 August 2024</t>
  </si>
  <si>
    <t>Early years register (full Inspection)Childcare on domestic premisesHammersmith and FulhamQuality of education1 April 2024 to 31 August 2024</t>
  </si>
  <si>
    <t>Early years register (full Inspection)Childcare on domestic premisesHammersmith and FulhamQuality of teaching, learning and assessment1 April 2024 to 31 August 2024</t>
  </si>
  <si>
    <t>Early years register (full Inspection)Childcare on domestic premisesHammersmith and FulhamRequirements of the compulsory part of the childcare register1 April 2024 to 31 August 2024</t>
  </si>
  <si>
    <t>Early years register (full Inspection)Childcare on domestic premisesHammersmith and FulhamRequirements of the voluntary part of the childcare register1 April 2024 to 31 August 2024</t>
  </si>
  <si>
    <t>Early years register (full Inspection)Childcare on domestic premisesHammersmith and FulhamTotal No of inspections1 April 2024 to 31 August 2024</t>
  </si>
  <si>
    <t>Early years register (full Inspection)Childcare on domestic premisesHaringeyBehaviour and attitudes1 April 2024 to 31 August 2024</t>
  </si>
  <si>
    <t>Early years register (full Inspection)Childcare on domestic premisesHaringeyEffectiveness of leadership and Management1 April 2024 to 31 August 2024</t>
  </si>
  <si>
    <t>Early years register (full Inspection)Childcare on domestic premisesHaringeyOutcomes for children1 April 2024 to 31 August 2024</t>
  </si>
  <si>
    <t>Early years register (full Inspection)Childcare on domestic premisesHaringeyOverall effectiveness: The quality and standards of the provision1 April 2024 to 31 August 2024</t>
  </si>
  <si>
    <t>Early years register (full Inspection)Childcare on domestic premisesHaringeyPersonal development1 April 2024 to 31 August 2024</t>
  </si>
  <si>
    <t>Early years register (full Inspection)Childcare on domestic premisesHaringeyPersonal development, behaviour and welfare1 April 2024 to 31 August 2024</t>
  </si>
  <si>
    <t>Early years register (full Inspection)Childcare on domestic premisesHaringeyQuality of education1 April 2024 to 31 August 2024</t>
  </si>
  <si>
    <t>Early years register (full Inspection)Childcare on domestic premisesHaringeyQuality of teaching, learning and assessment1 April 2024 to 31 August 2024</t>
  </si>
  <si>
    <t>Early years register (full Inspection)Childcare on domestic premisesHaringeyRequirements of the compulsory part of the childcare register1 April 2024 to 31 August 2024</t>
  </si>
  <si>
    <t>Early years register (Out-of-school day care)Childcare on non-domestic premisesHaveringTotal No of inspections1 April 2024 to 31 August 2024</t>
  </si>
  <si>
    <t>Early years register (full Inspection)Childcare on non-domestic premisesHerefordshireBehaviour and attitudes1 April 2024 to 31 August 2024</t>
  </si>
  <si>
    <t>Early years register (full Inspection)Childcare on non-domestic premisesHerefordshireEffectiveness of leadership and Management1 April 2024 to 31 August 2024</t>
  </si>
  <si>
    <t>Early years register (full Inspection)Childcare on non-domestic premisesHerefordshireOutcomes for children1 April 2024 to 31 August 2024</t>
  </si>
  <si>
    <t>Early years register (full Inspection)Childcare on non-domestic premisesHerefordshireOverall effectiveness: The quality and standards of the provision1 April 2024 to 31 August 2024</t>
  </si>
  <si>
    <t>Early years register (full Inspection)Childcare on non-domestic premisesHerefordshirePersonal development1 April 2024 to 31 August 2024</t>
  </si>
  <si>
    <t>Early years register (full Inspection)Childcare on non-domestic premisesHerefordshirePersonal development, behaviour and welfare1 April 2024 to 31 August 2024</t>
  </si>
  <si>
    <t>Early years register (full Inspection)Childcare on non-domestic premisesHerefordshireQuality of education1 April 2024 to 31 August 2024</t>
  </si>
  <si>
    <t>Early years register (full Inspection)Childcare on non-domestic premisesHerefordshireQuality of teaching, learning and assessment1 April 2024 to 31 August 2024</t>
  </si>
  <si>
    <t>Early years register (full Inspection)Childcare on non-domestic premisesHerefordshireRequirements of the compulsory part of the childcare register1 April 2024 to 31 August 2024</t>
  </si>
  <si>
    <t>Early years register (full Inspection)Childcare on non-domestic premisesHerefordshireRequirements of the voluntary part of the childcare register1 April 2024 to 31 August 2024</t>
  </si>
  <si>
    <t>Early years register (full Inspection)Childcare on non-domestic premisesHerefordshireTotal No of inspections1 April 2024 to 31 August 2024</t>
  </si>
  <si>
    <t>Early years register (full Inspection)Childcare on non-domestic premisesSt HelensPersonal development, behaviour and welfare1 April 2024 to 31 August 2024</t>
  </si>
  <si>
    <t>Early years register (full Inspection)Childcare on non-domestic premisesSt HelensQuality of education1 April 2024 to 31 August 2024</t>
  </si>
  <si>
    <t>Early years register (full Inspection)Childcare on non-domestic premisesSt HelensQuality of teaching, learning and assessment1 April 2024 to 31 August 2024</t>
  </si>
  <si>
    <t>Early years register (full Inspection)Childcare on non-domestic premisesSt HelensRequirements of the compulsory part of the childcare register1 April 2024 to 31 August 2024</t>
  </si>
  <si>
    <t>Early years register (full Inspection)Childcare on non-domestic premisesSt HelensRequirements of the voluntary part of the childcare register1 April 2024 to 31 August 2024</t>
  </si>
  <si>
    <t>Early years register (full Inspection)Childcare on non-domestic premisesSt HelensTotal No of inspections1 April 2024 to 31 August 2024</t>
  </si>
  <si>
    <t>Early years register (Out-of-school day care)Childcare on non-domestic premisesSt HelensTotal No of inspections1 April 2024 to 31 August 2024</t>
  </si>
  <si>
    <t>Childcare registerChildcare on non-domestic premisesStaffordshireTotal No of inspections1 April 2024 to 31 August 2024</t>
  </si>
  <si>
    <t>Early years register (full Inspection)Childcare on non-domestic premisesStaffordshireBehaviour and attitudes1 April 2024 to 31 August 2024</t>
  </si>
  <si>
    <t>Early years register (full Inspection)Childcare on non-domestic premisesStaffordshireEffectiveness of leadership and Management1 April 2024 to 31 August 2024</t>
  </si>
  <si>
    <t>Early years register (full Inspection)Childcare on non-domestic premisesStaffordshireOutcomes for children1 April 2024 to 31 August 2024</t>
  </si>
  <si>
    <t>Early years register (full Inspection)Childcare on non-domestic premisesStaffordshireOverall effectiveness: The quality and standards of the provision1 April 2024 to 31 August 2024</t>
  </si>
  <si>
    <t>Early years register (full Inspection)Childcare on non-domestic premisesStaffordshirePersonal development1 April 2024 to 31 August 2024</t>
  </si>
  <si>
    <t>Early years register (full Inspection)Childcare on non-domestic premisesStaffordshirePersonal development, behaviour and welfare1 April 2024 to 31 August 2024</t>
  </si>
  <si>
    <t>Early years register (full Inspection)Childcare on non-domestic premisesStaffordshireQuality of education1 April 2024 to 31 August 2024</t>
  </si>
  <si>
    <t>Early years register (full Inspection)Childcare on non-domestic premisesStaffordshireQuality of teaching, learning and assessment1 April 2024 to 31 August 2024</t>
  </si>
  <si>
    <t>Early years register (No children on roll)ChildminderCumberlandNCOR Inspection Outcomes1 April 2024 to 31 August 2024</t>
  </si>
  <si>
    <t>Early years register (No children on roll)ChildminderCumberlandTotal No of inspections1 April 2024 to 31 August 2024</t>
  </si>
  <si>
    <t>Early years register (full Inspection)ChildminderDorsetBehaviour and attitudes1 April 2024 to 31 August 2024</t>
  </si>
  <si>
    <t>Early years register (full Inspection)ChildminderDorsetEffectiveness of leadership and Management1 April 2024 to 31 August 2024</t>
  </si>
  <si>
    <t>Early years register (full Inspection)ChildminderDorsetOutcomes for children1 April 2024 to 31 August 2024</t>
  </si>
  <si>
    <t>Early years register (full Inspection)ChildminderDorsetOverall effectiveness: The quality and standards of the provision1 April 2024 to 31 August 2024</t>
  </si>
  <si>
    <t>Early years register (full Inspection)ChildminderDorsetPersonal development1 April 2024 to 31 August 2024</t>
  </si>
  <si>
    <t>Early years register (full Inspection)ChildminderDorsetPersonal development, behaviour and welfare1 April 2024 to 31 August 2024</t>
  </si>
  <si>
    <t>Early years register (full Inspection)ChildminderDorsetQuality of education1 April 2024 to 31 August 2024</t>
  </si>
  <si>
    <t>Early years register (full Inspection)ChildminderDorsetQuality of teaching, learning and assessment1 April 2024 to 31 August 2024</t>
  </si>
  <si>
    <t>Early years register (full Inspection)ChildminderDorsetRequirements of the compulsory part of the childcare register1 April 2024 to 31 August 2024</t>
  </si>
  <si>
    <t>Early years register (full Inspection)ChildminderDorsetRequirements of the voluntary part of the childcare register1 April 2024 to 31 August 2024</t>
  </si>
  <si>
    <t>Early years register (full Inspection)ChildminderDorsetTotal No of inspections1 April 2024 to 31 August 2024</t>
  </si>
  <si>
    <t>Childcare registerChildminderRochdaleTotal No of inspections1 April 2024 to 31 August 2024</t>
  </si>
  <si>
    <t>Early years register (full Inspection)ChildminderRochdaleBehaviour and attitudes1 April 2024 to 31 August 2024</t>
  </si>
  <si>
    <t>Early years register (full Inspection)ChildminderRochdaleEffectiveness of leadership and Management1 April 2024 to 31 August 2024</t>
  </si>
  <si>
    <t>Early years register (full Inspection)ChildminderRochdaleOutcomes for children1 April 2024 to 31 August 2024</t>
  </si>
  <si>
    <t>Early years register (full Inspection)ChildminderRochdaleOverall effectiveness: The quality and standards of the provision1 April 2024 to 31 August 2024</t>
  </si>
  <si>
    <t>Early years register (full Inspection)ChildminderRochdalePersonal development1 April 2024 to 31 August 2024</t>
  </si>
  <si>
    <t>Early years register (full Inspection)ChildminderRochdalePersonal development, behaviour and welfare1 April 2024 to 31 August 2024</t>
  </si>
  <si>
    <t>Early years register (full Inspection)ChildminderRochdaleQuality of education1 April 2024 to 31 August 2024</t>
  </si>
  <si>
    <t>Early years register (full Inspection)ChildminderRochdaleQuality of teaching, learning and assessment1 April 2024 to 31 August 2024</t>
  </si>
  <si>
    <t>Early years register (full Inspection)ChildminderRochdaleRequirements of the compulsory part of the childcare register1 April 2024 to 31 August 2024</t>
  </si>
  <si>
    <t>Early years register (full Inspection)ChildminderRochdaleRequirements of the voluntary part of the childcare register1 April 2024 to 31 August 2024</t>
  </si>
  <si>
    <t>Early years register (full Inspection)ChildminderRochdaleTotal No of inspections1 April 2024 to 31 August 2024</t>
  </si>
  <si>
    <t>Early years register (Out-of-school day care)All provisionDerbyshireTotal No of inspections1 April 2024 to 31 August 2024</t>
  </si>
  <si>
    <t>Childcare registerAll provisionDevonTotal No of inspections1 April 2024 to 31 August 2024</t>
  </si>
  <si>
    <t>Early years register (full Inspection)All provisionDevonBehaviour and attitudes1 April 2024 to 31 August 2024</t>
  </si>
  <si>
    <t>Early years register (full Inspection)All provisionDevonEffectiveness of leadership and Management1 April 2024 to 31 August 2024</t>
  </si>
  <si>
    <t>Early years register (full Inspection)All provisionDevonOutcomes for children1 April 2024 to 31 August 2024</t>
  </si>
  <si>
    <t>Early years register (full Inspection)All provisionDevonOverall effectiveness: The quality and standards of the provision1 April 2024 to 31 August 2024</t>
  </si>
  <si>
    <t>Early years register (full Inspection)All provisionDevonPersonal development1 April 2024 to 31 August 2024</t>
  </si>
  <si>
    <t>Early years register (full Inspection)All provisionDevonPersonal development, behaviour and welfare1 April 2024 to 31 August 2024</t>
  </si>
  <si>
    <t>Early years register (full Inspection)All provisionDevonQuality of education1 April 2024 to 31 August 2024</t>
  </si>
  <si>
    <t>Early years register (full Inspection)All provisionDevonQuality of teaching, learning and assessment1 April 2024 to 31 August 2024</t>
  </si>
  <si>
    <t>Early years register (full Inspection)All provisionDevonRequirements of the compulsory part of the childcare register1 April 2024 to 31 August 2024</t>
  </si>
  <si>
    <t>Early years register (full Inspection)All provisionDevonRequirements of the voluntary part of the childcare register1 April 2024 to 31 August 2024</t>
  </si>
  <si>
    <t>Early years register (full Inspection)All provisionDevonTotal No of inspections1 April 2024 to 31 August 2024</t>
  </si>
  <si>
    <t>Early years register (No children on roll)All provisionOldhamNCOR Inspection Outcomes1 April 2024 to 31 August 2024</t>
  </si>
  <si>
    <t>Early years register (No children on roll)All provisionOldhamTotal No of inspections1 April 2024 to 31 August 2024</t>
  </si>
  <si>
    <t>Early years register (Out-of-school day care)All provisionOldhamTotal No of inspections1 April 2024 to 31 August 2024</t>
  </si>
  <si>
    <t>Childcare registerAll provisionOxfordshireTotal No of inspections1 April 2024 to 31 August 2024</t>
  </si>
  <si>
    <t>Early years register (full Inspection)All provisionOxfordshireBehaviour and attitudes1 April 2024 to 31 August 2024</t>
  </si>
  <si>
    <t>Early years register (full Inspection)All provisionOxfordshireEffectiveness of leadership and Management1 April 2024 to 31 August 2024</t>
  </si>
  <si>
    <t>Early years register (full Inspection)All provisionOxfordshireOutcomes for children1 April 2024 to 31 August 2024</t>
  </si>
  <si>
    <t>Early years register (full Inspection)All provisionOxfordshireOverall effectiveness: The quality and standards of the provision1 April 2024 to 31 August 2024</t>
  </si>
  <si>
    <t>Early years register (full Inspection)All provisionOxfordshirePersonal development1 April 2024 to 31 August 2024</t>
  </si>
  <si>
    <t>Early years register (full Inspection)All provisionOxfordshirePersonal development, behaviour and welfare1 April 2024 to 31 August 2024</t>
  </si>
  <si>
    <t>Early years register (full Inspection)All provisionOxfordshireQuality of education1 April 2024 to 31 August 2024</t>
  </si>
  <si>
    <t>Early years register (full Inspection)All provisionOxfordshireQuality of teaching, learning and assessment1 April 2024 to 31 August 2024</t>
  </si>
  <si>
    <t>Early years register (full Inspection)All provisionOxfordshireRequirements of the compulsory part of the childcare register1 April 2024 to 31 August 2024</t>
  </si>
  <si>
    <t>Early years register (full Inspection)All provisionOxfordshireRequirements of the voluntary part of the childcare register1 April 2024 to 31 August 2024</t>
  </si>
  <si>
    <t>Early years register (full Inspection)All provisionOxfordshireTotal No of inspections1 April 2024 to 31 August 2024</t>
  </si>
  <si>
    <t>Early years register (Out-of-school day care)All provisionWokinghamTotal No of inspections1 April 2024 to 31 August 2024</t>
  </si>
  <si>
    <t>Childcare registerAll provisionWolverhamptonTotal No of inspections1 April 2024 to 31 August 2024</t>
  </si>
  <si>
    <t>Early years register (full Inspection)All provisionWolverhamptonBehaviour and attitudes1 April 2024 to 31 August 2024</t>
  </si>
  <si>
    <t>Early years register (full Inspection)All provisionWolverhamptonEffectiveness of leadership and Management1 April 2024 to 31 August 2024</t>
  </si>
  <si>
    <t>Early years register (full Inspection)All provisionWolverhamptonOutcomes for children1 April 2024 to 31 August 2024</t>
  </si>
  <si>
    <t>Early years register (full Inspection)All provisionWolverhamptonOverall effectiveness: The quality and standards of the provision1 April 2024 to 31 August 2024</t>
  </si>
  <si>
    <t>Early years register (full Inspection)All provisionWolverhamptonPersonal development1 April 2024 to 31 August 2024</t>
  </si>
  <si>
    <t>Early years register (full Inspection)All provisionWolverhamptonPersonal development, behaviour and welfare1 April 2024 to 31 August 2024</t>
  </si>
  <si>
    <t>Early years register (full Inspection)All provisionWolverhamptonQuality of education1 April 2024 to 31 August 2024</t>
  </si>
  <si>
    <t>Early years register (full Inspection)All provisionWolverhamptonQuality of teaching, learning and assessment1 April 2024 to 31 August 2024</t>
  </si>
  <si>
    <t>Early years register (full Inspection)All provisionWolverhamptonRequirements of the compulsory part of the childcare register1 April 2024 to 31 August 2024</t>
  </si>
  <si>
    <t>Early years register (full Inspection)All provisionWolverhamptonRequirements of the voluntary part of the childcare register1 April 2024 to 31 August 2024</t>
  </si>
  <si>
    <t>Early years register (full Inspection)All provisionWolverhamptonTotal No of inspections1 April 2024 to 31 August 2024</t>
  </si>
  <si>
    <t>Early years register (full Inspection)Childcare on non-domestic premisesGatesheadBehaviour and attitudes1 April 2024 to 31 August 2024</t>
  </si>
  <si>
    <t>Early years register (full Inspection)Childcare on non-domestic premisesGatesheadEffectiveness of leadership and Management1 April 2024 to 31 August 2024</t>
  </si>
  <si>
    <t>Early years register (full Inspection)Childcare on non-domestic premisesGatesheadOutcomes for children1 April 2024 to 31 August 2024</t>
  </si>
  <si>
    <t>Early years register (full Inspection)Childcare on non-domestic premisesGatesheadOverall effectiveness: The quality and standards of the provision1 April 2024 to 31 August 2024</t>
  </si>
  <si>
    <t>Early years register (full Inspection)Childcare on non-domestic premisesGatesheadPersonal development1 April 2024 to 31 August 2024</t>
  </si>
  <si>
    <t>Early years register (full Inspection)Childcare on non-domestic premisesGatesheadPersonal development, behaviour and welfare1 April 2024 to 31 August 2024</t>
  </si>
  <si>
    <t>Early years register (full Inspection)Childcare on non-domestic premisesGatesheadQuality of education1 April 2024 to 31 August 2024</t>
  </si>
  <si>
    <t>Early years register (full Inspection)Childcare on non-domestic premisesGatesheadQuality of teaching, learning and assessment1 April 2024 to 31 August 2024</t>
  </si>
  <si>
    <t>Early years register (full Inspection)Childcare on non-domestic premisesGatesheadRequirements of the compulsory part of the childcare register1 April 2024 to 31 August 2024</t>
  </si>
  <si>
    <t>Early years register (full Inspection)Childcare on non-domestic premisesGatesheadRequirements of the voluntary part of the childcare register1 April 2024 to 31 August 2024</t>
  </si>
  <si>
    <t>Early years register (full Inspection)Childcare on non-domestic premisesGatesheadTotal No of inspections1 April 2024 to 31 August 2024</t>
  </si>
  <si>
    <t>Early years register (Out-of-school day care)Childcare on non-domestic premisesGatesheadTotal No of inspections1 April 2024 to 31 August 2024</t>
  </si>
  <si>
    <t>Childcare registerChildcare on non-domestic premisesGloucestershireTotal No of inspections1 April 2024 to 31 August 2024</t>
  </si>
  <si>
    <t>Early years register (full Inspection)Childcare on non-domestic premisesGloucestershireBehaviour and attitudes1 April 2024 to 31 August 2024</t>
  </si>
  <si>
    <t>Early years register (full Inspection)Childcare on non-domestic premisesGloucestershireEffectiveness of leadership and Management1 April 2024 to 31 August 2024</t>
  </si>
  <si>
    <t>Early years register (full Inspection)Childcare on non-domestic premisesGloucestershireOutcomes for children1 April 2024 to 31 August 2024</t>
  </si>
  <si>
    <t>Early years register (full Inspection)Childcare on non-domestic premisesGloucestershireOverall effectiveness: The quality and standards of the provision1 April 2024 to 31 August 2024</t>
  </si>
  <si>
    <t>Early years register (Out-of-school day care)Childcare on non-domestic premisesSeftonTotal No of inspections1 April 2024 to 31 August 2024</t>
  </si>
  <si>
    <t>Childcare registerChildcare on non-domestic premisesSheffieldTotal No of inspections1 April 2024 to 31 August 2024</t>
  </si>
  <si>
    <t>Early years register (full Inspection)Childcare on non-domestic premisesSheffieldBehaviour and attitudes1 April 2024 to 31 August 2024</t>
  </si>
  <si>
    <t>Early years register (full Inspection)Childcare on non-domestic premisesSheffieldEffectiveness of leadership and Management1 April 2024 to 31 August 2024</t>
  </si>
  <si>
    <t>Early years register (full Inspection)Childcare on non-domestic premisesSheffieldOutcomes for children1 April 2024 to 31 August 2024</t>
  </si>
  <si>
    <t>Early years register (full Inspection)Childcare on non-domestic premisesSheffieldOverall effectiveness: The quality and standards of the provision1 April 2024 to 31 August 2024</t>
  </si>
  <si>
    <t>Early years register (full Inspection)Childcare on non-domestic premisesSheffieldPersonal development1 April 2024 to 31 August 2024</t>
  </si>
  <si>
    <t>Early years register (full Inspection)Childcare on non-domestic premisesSheffieldPersonal development, behaviour and welfare1 April 2024 to 31 August 2024</t>
  </si>
  <si>
    <t>Early years register (full Inspection)Childcare on non-domestic premisesSheffieldQuality of education1 April 2024 to 31 August 2024</t>
  </si>
  <si>
    <t>Early years register (full Inspection)Childcare on non-domestic premisesSheffieldQuality of teaching, learning and assessment1 April 2024 to 31 August 2024</t>
  </si>
  <si>
    <t>Early years register (full Inspection)Childcare on non-domestic premisesSheffieldRequirements of the compulsory part of the childcare register1 April 2024 to 31 August 2024</t>
  </si>
  <si>
    <t>Early years register (full Inspection)Childcare on non-domestic premisesSheffieldRequirements of the voluntary part of the childcare register1 April 2024 to 31 August 2024</t>
  </si>
  <si>
    <t>Early years register (full Inspection)Childcare on non-domestic premisesSheffieldTotal No of inspections1 April 2024 to 31 August 2024</t>
  </si>
  <si>
    <t>Early years register (No children on roll)ChildminderBuckinghamshireNCOR Inspection Outcomes1 April 2024 to 31 August 2024</t>
  </si>
  <si>
    <t>Early years register (No children on roll)ChildminderBuckinghamshireTotal No of inspections1 April 2024 to 31 August 2024</t>
  </si>
  <si>
    <t>Early years register (full Inspection)ChildminderBuryBehaviour and attitudes1 April 2024 to 31 August 2024</t>
  </si>
  <si>
    <t>Early years register (full Inspection)ChildminderBuryEffectiveness of leadership and Management1 April 2024 to 31 August 2024</t>
  </si>
  <si>
    <t>Early years register (full Inspection)ChildminderBuryOutcomes for children1 April 2024 to 31 August 2024</t>
  </si>
  <si>
    <t>Early years register (full Inspection)ChildminderBuryOverall effectiveness: The quality and standards of the provision1 April 2024 to 31 August 2024</t>
  </si>
  <si>
    <t>Early years register (full Inspection)ChildminderBuryPersonal development1 April 2024 to 31 August 2024</t>
  </si>
  <si>
    <t>Early years register (full Inspection)ChildminderBuryPersonal development, behaviour and welfare1 April 2024 to 31 August 2024</t>
  </si>
  <si>
    <t>Early years register (full Inspection)ChildminderBuryQuality of education1 April 2024 to 31 August 2024</t>
  </si>
  <si>
    <t>Early years register (full Inspection)ChildminderBuryQuality of teaching, learning and assessment1 April 2024 to 31 August 2024</t>
  </si>
  <si>
    <t>Early years register (full Inspection)ChildminderBuryRequirements of the compulsory part of the childcare register1 April 2024 to 31 August 2024</t>
  </si>
  <si>
    <t>Early years register (full Inspection)ChildminderBuryRequirements of the voluntary part of the childcare register1 April 2024 to 31 August 2024</t>
  </si>
  <si>
    <t>Early years register (full Inspection)ChildminderBuryTotal No of inspections1 April 2024 to 31 August 2024</t>
  </si>
  <si>
    <t>Early years register (full Inspection)ChildminderCalderdaleBehaviour and attitudes1 April 2024 to 31 August 2024</t>
  </si>
  <si>
    <t>Early years register (full Inspection)ChildminderCalderdaleEffectiveness of leadership and Management1 April 2024 to 31 August 2024</t>
  </si>
  <si>
    <t>Early years register (full Inspection)ChildminderCalderdaleOutcomes for children1 April 2024 to 31 August 2024</t>
  </si>
  <si>
    <t>Early years register (full Inspection)ChildminderCalderdaleOverall effectiveness: The quality and standards of the provision1 April 2024 to 31 August 2024</t>
  </si>
  <si>
    <t>Early years register (No children on roll)ChildminderNorth NorthamptonshireNCOR Inspection Outcomes1 April 2024 to 31 August 2024</t>
  </si>
  <si>
    <t>Early years register (full Inspection)ChildminderEnfieldBehaviour and attitudes1 April 2024 to 31 August 2024</t>
  </si>
  <si>
    <t>Early years register (full Inspection)ChildminderEnfieldEffectiveness of leadership and Management1 April 2024 to 31 August 2024</t>
  </si>
  <si>
    <t>Early years register (full Inspection)ChildminderEnfieldOutcomes for children1 April 2024 to 31 August 2024</t>
  </si>
  <si>
    <t>Early years register (full Inspection)ChildminderEnfieldOverall effectiveness: The quality and standards of the provision1 April 2024 to 31 August 2024</t>
  </si>
  <si>
    <t>Early years register (full Inspection)ChildminderEnfieldPersonal development1 April 2024 to 31 August 2024</t>
  </si>
  <si>
    <t>Early years register (full Inspection)ChildminderEnfieldPersonal development, behaviour and welfare1 April 2024 to 31 August 2024</t>
  </si>
  <si>
    <t>Early years register (full Inspection)ChildminderEnfieldQuality of education1 April 2024 to 31 August 2024</t>
  </si>
  <si>
    <t>Early years register (full Inspection)ChildminderEnfieldQuality of teaching, learning and assessment1 April 2024 to 31 August 2024</t>
  </si>
  <si>
    <t>Early years register (full Inspection)ChildminderEnfieldRequirements of the compulsory part of the childcare register1 April 2024 to 31 August 2024</t>
  </si>
  <si>
    <t>Early years register (full Inspection)ChildminderEnfieldRequirements of the voluntary part of the childcare register1 April 2024 to 31 August 2024</t>
  </si>
  <si>
    <t>Early years register (full Inspection)ChildminderEnfieldTotal No of inspections1 April 2024 to 31 August 2024</t>
  </si>
  <si>
    <t>Early years register (full Inspection)ChildminderSheffieldQuality of education1 April 2024 to 31 August 2024</t>
  </si>
  <si>
    <t>Early years register (full Inspection)ChildminderSheffieldQuality of teaching, learning and assessment1 April 2024 to 31 August 2024</t>
  </si>
  <si>
    <t>Early years register (full Inspection)ChildminderSheffieldRequirements of the compulsory part of the childcare register1 April 2024 to 31 August 2024</t>
  </si>
  <si>
    <t>Early years register (full Inspection)ChildminderSheffieldRequirements of the voluntary part of the childcare register1 April 2024 to 31 August 2024</t>
  </si>
  <si>
    <t>Early years register (full Inspection)ChildminderSheffieldTotal No of inspections1 April 2024 to 31 August 2024</t>
  </si>
  <si>
    <t>Early years register (No children on roll)ChildminderSheffieldNCOR Inspection Outcomes1 April 2024 to 31 August 2024</t>
  </si>
  <si>
    <t>Early years register (No children on roll)ChildminderSheffieldTotal No of inspections1 April 2024 to 31 August 2024</t>
  </si>
  <si>
    <t>Early years register (full Inspection)ChildminderShropshireBehaviour and attitudes1 April 2024 to 31 August 2024</t>
  </si>
  <si>
    <t>Early years register (full Inspection)ChildminderShropshireEffectiveness of leadership and Management1 April 2024 to 31 August 2024</t>
  </si>
  <si>
    <t>Early years register (full Inspection)ChildminderShropshireOutcomes for children1 April 2024 to 31 August 2024</t>
  </si>
  <si>
    <t>Early years register (full Inspection)ChildminderShropshireOverall effectiveness: The quality and standards of the provision1 April 2024 to 31 August 2024</t>
  </si>
  <si>
    <t>Early years register (full Inspection)ChildminderShropshirePersonal development1 April 2024 to 31 August 2024</t>
  </si>
  <si>
    <t>Early years register (full Inspection)ChildminderShropshirePersonal development, behaviour and welfare1 April 2024 to 31 August 2024</t>
  </si>
  <si>
    <t>Early years register (full Inspection)ChildminderShropshireQuality of education1 April 2024 to 31 August 2024</t>
  </si>
  <si>
    <t>Early years register (full Inspection)ChildminderShropshireQuality of teaching, learning and assessment1 April 2024 to 31 August 2024</t>
  </si>
  <si>
    <t>Early years register (full Inspection)ChildminderShropshireRequirements of the compulsory part of the childcare register1 April 2024 to 31 August 2024</t>
  </si>
  <si>
    <t>Early years register (full Inspection)ChildminderShropshireRequirements of the voluntary part of the childcare register1 April 2024 to 31 August 2024</t>
  </si>
  <si>
    <t>Early years register (No children on roll)All provisionHackneyNCOR Inspection Outcomes1 April 2024 to 31 August 2024</t>
  </si>
  <si>
    <t>Early years register (No children on roll)All provisionHackneyTotal No of inspections1 April 2024 to 31 August 2024</t>
  </si>
  <si>
    <t>Early years register (full Inspection)All provisionHaltonBehaviour and attitudes1 April 2024 to 31 August 2024</t>
  </si>
  <si>
    <t>Early years register (full Inspection)All provisionHaltonEffectiveness of leadership and Management1 April 2024 to 31 August 2024</t>
  </si>
  <si>
    <t>Early years register (full Inspection)All provisionHaltonOutcomes for children1 April 2024 to 31 August 2024</t>
  </si>
  <si>
    <t>Early years register (full Inspection)All provisionHaltonOverall effectiveness: The quality and standards of the provision1 April 2024 to 31 August 2024</t>
  </si>
  <si>
    <t>Early years register (full Inspection)All provisionHaltonPersonal development1 April 2024 to 31 August 2024</t>
  </si>
  <si>
    <t>Early years register (full Inspection)All provisionHaltonPersonal development, behaviour and welfare1 April 2024 to 31 August 2024</t>
  </si>
  <si>
    <t>Early years register (full Inspection)All provisionHaltonQuality of education1 April 2024 to 31 August 2024</t>
  </si>
  <si>
    <t>Early years register (full Inspection)All provisionHaltonQuality of teaching, learning and assessment1 April 2024 to 31 August 2024</t>
  </si>
  <si>
    <t>Early years register (full Inspection)All provisionHaltonRequirements of the compulsory part of the childcare register1 April 2024 to 31 August 2024</t>
  </si>
  <si>
    <t>Early years register (full Inspection)All provisionHaltonRequirements of the voluntary part of the childcare register1 April 2024 to 31 August 2024</t>
  </si>
  <si>
    <t>Early years register (full Inspection)All provisionHaltonTotal No of inspections1 April 2024 to 31 August 2024</t>
  </si>
  <si>
    <t>Early years register (full Inspection)All provisionEalingQuality of teaching, learning and assessment1 April 2024 to 31 August 2024</t>
  </si>
  <si>
    <t>Early years register (full Inspection)All provisionEalingRequirements of the compulsory part of the childcare register1 April 2024 to 31 August 2024</t>
  </si>
  <si>
    <t>Early years register (full Inspection)All provisionEalingRequirements of the voluntary part of the childcare register1 April 2024 to 31 August 2024</t>
  </si>
  <si>
    <t>Early years register (full Inspection)All provisionEalingTotal No of inspections1 April 2024 to 31 August 2024</t>
  </si>
  <si>
    <t>Early years register (No children on roll)All provisionEalingNCOR Inspection Outcomes1 April 2024 to 31 August 2024</t>
  </si>
  <si>
    <t>Early years register (No children on roll)All provisionEalingTotal No of inspections1 April 2024 to 31 August 2024</t>
  </si>
  <si>
    <t>Early years register (Out-of-school day care)All provisionEalingTotal No of inspections1 April 2024 to 31 August 2024</t>
  </si>
  <si>
    <t>Childcare registerAll provisionEast Riding of YorkshireTotal No of inspections1 April 2024 to 31 August 2024</t>
  </si>
  <si>
    <t>Early years register (full Inspection)All provisionEast Riding of YorkshireBehaviour and attitudes1 April 2024 to 31 August 2024</t>
  </si>
  <si>
    <t>Early years register (full Inspection)All provisionEast Riding of YorkshireEffectiveness of leadership and Management1 April 2024 to 31 August 2024</t>
  </si>
  <si>
    <t>Early years register (full Inspection)All provisionEast Riding of YorkshireOutcomes for children1 April 2024 to 31 August 2024</t>
  </si>
  <si>
    <t>Early years register (full Inspection)All provisionEast Riding of YorkshireOverall effectiveness: The quality and standards of the provision1 April 2024 to 31 August 2024</t>
  </si>
  <si>
    <t>Early years register (full Inspection)All provisionEast Riding of YorkshirePersonal development1 April 2024 to 31 August 2024</t>
  </si>
  <si>
    <t>Early years register (full Inspection)All provisionEast Riding of YorkshirePersonal development, behaviour and welfare1 April 2024 to 31 August 2024</t>
  </si>
  <si>
    <t>Early years register (full Inspection)All provisionEast Riding of YorkshireQuality of education1 April 2024 to 31 August 2024</t>
  </si>
  <si>
    <t>Early years register (full Inspection)All provisionEast Riding of YorkshireQuality of teaching, learning and assessment1 April 2024 to 31 August 2024</t>
  </si>
  <si>
    <t>Early years register (full Inspection)All provisionRedbridgeEffectiveness of leadership and Management1 April 2024 to 31 August 2024</t>
  </si>
  <si>
    <t>Early years register (full Inspection)All provisionRedbridgeOutcomes for children1 April 2024 to 31 August 2024</t>
  </si>
  <si>
    <t>Early years register (full Inspection)All provisionRedbridgeOverall effectiveness: The quality and standards of the provision1 April 2024 to 31 August 2024</t>
  </si>
  <si>
    <t>Early years register (full Inspection)All provisionRedbridgePersonal development1 April 2024 to 31 August 2024</t>
  </si>
  <si>
    <t>Early years register (full Inspection)All provisionRedbridgePersonal development, behaviour and welfare1 April 2024 to 31 August 2024</t>
  </si>
  <si>
    <t>Early years register (full Inspection)All provisionRedbridgeQuality of education1 April 2024 to 31 August 2024</t>
  </si>
  <si>
    <t>Early years register (full Inspection)All provisionRedbridgeQuality of teaching, learning and assessment1 April 2024 to 31 August 2024</t>
  </si>
  <si>
    <t>Early years register (full Inspection)All provisionRedbridgeRequirements of the compulsory part of the childcare register1 April 2024 to 31 August 2024</t>
  </si>
  <si>
    <t>Early years register (full Inspection)All provisionRedbridgeRequirements of the voluntary part of the childcare register1 April 2024 to 31 August 2024</t>
  </si>
  <si>
    <t>Early years register (full Inspection)All provisionRedbridgeTotal No of inspections1 April 2024 to 31 August 2024</t>
  </si>
  <si>
    <t>Early years register (full Inspection)Childcare on domestic premisesAll EnglandPersonal development, behaviour and welfare1 April 2024 to 31 August 2024</t>
  </si>
  <si>
    <t>Early years register (full Inspection)Childcare on domestic premisesAll EnglandQuality of education1 April 2024 to 31 August 2024</t>
  </si>
  <si>
    <t>Early years register (full Inspection)Childcare on domestic premisesAll EnglandQuality of teaching, learning and assessment1 April 2024 to 31 August 2024</t>
  </si>
  <si>
    <t>Early years register (full Inspection)Childcare on domestic premisesAll EnglandRequirements of the compulsory part of the childcare register1 April 2024 to 31 August 2024</t>
  </si>
  <si>
    <t>Early years register (full Inspection)Childcare on domestic premisesAll EnglandRequirements of the voluntary part of the childcare register1 April 2024 to 31 August 2024</t>
  </si>
  <si>
    <t>Early years register (full Inspection)Childcare on domestic premisesAll EnglandTotal No of inspections1 April 2024 to 31 August 2024</t>
  </si>
  <si>
    <t>Early years register (full Inspection)Childcare on non-domestic premisesHackneyRequirements of the voluntary part of the childcare register1 April 2024 to 31 August 2024</t>
  </si>
  <si>
    <t>Early years register (full Inspection)Childcare on non-domestic premisesHackneyTotal No of inspections1 April 2024 to 31 August 2024</t>
  </si>
  <si>
    <t>Childcare registerChildcare on non-domestic premisesHammersmith and FulhamTotal No of inspections1 April 2024 to 31 August 2024</t>
  </si>
  <si>
    <t>Early years register (full Inspection)Childcare on non-domestic premisesSolihullEffectiveness of leadership and Management1 April 2024 to 31 August 2024</t>
  </si>
  <si>
    <t>Early years register (full Inspection)Childcare on non-domestic premisesSolihullOutcomes for children1 April 2024 to 31 August 2024</t>
  </si>
  <si>
    <t>Early years register (full Inspection)Childcare on non-domestic premisesSolihullOverall effectiveness: The quality and standards of the provision1 April 2024 to 31 August 2024</t>
  </si>
  <si>
    <t>Early years register (full Inspection)Childcare on non-domestic premisesSolihullPersonal development1 April 2024 to 31 August 2024</t>
  </si>
  <si>
    <t>Early years register (full Inspection)Childcare on non-domestic premisesSolihullPersonal development, behaviour and welfare1 April 2024 to 31 August 2024</t>
  </si>
  <si>
    <t>Early years register (full Inspection)Childcare on non-domestic premisesSolihullQuality of education1 April 2024 to 31 August 2024</t>
  </si>
  <si>
    <t>Early years register (full Inspection)Childcare on non-domestic premisesSolihullQuality of teaching, learning and assessment1 April 2024 to 31 August 2024</t>
  </si>
  <si>
    <t>Early years register (full Inspection)Childcare on non-domestic premisesSolihullRequirements of the compulsory part of the childcare register1 April 2024 to 31 August 2024</t>
  </si>
  <si>
    <t>Early years register (full Inspection)Childcare on non-domestic premisesSolihullRequirements of the voluntary part of the childcare register1 April 2024 to 31 August 2024</t>
  </si>
  <si>
    <t>Early years register (full Inspection)Childcare on non-domestic premisesSolihullTotal No of inspections1 April 2024 to 31 August 2024</t>
  </si>
  <si>
    <t>Early years register (Out-of-school day care)Childcare on non-domestic premisesSolihullTotal No of inspections1 April 2024 to 31 August 2024</t>
  </si>
  <si>
    <t>Childcare registerChildcare on non-domestic premisesSomersetTotal No of inspections1 April 2024 to 31 August 2024</t>
  </si>
  <si>
    <t>Early years register (full Inspection)Childcare on non-domestic premisesSomersetBehaviour and attitudes1 April 2024 to 31 August 2024</t>
  </si>
  <si>
    <t>Early years register (full Inspection)Childcare on non-domestic premisesSomersetEffectiveness of leadership and Management1 April 2024 to 31 August 2024</t>
  </si>
  <si>
    <t>Early years register (full Inspection)Childcare on non-domestic premisesSomersetOutcomes for children1 April 2024 to 31 August 2024</t>
  </si>
  <si>
    <t>Early years register (full Inspection)Childcare on non-domestic premisesSomersetOverall effectiveness: The quality and standards of the provision1 April 2024 to 31 August 2024</t>
  </si>
  <si>
    <t>Early years register (No children on roll)ChildminderCamdenNCOR Inspection Outcomes1 April 2024 to 31 August 2024</t>
  </si>
  <si>
    <t>Early years register (No children on roll)ChildminderCamdenTotal No of inspections1 April 2024 to 31 August 2024</t>
  </si>
  <si>
    <t>Early years register (full Inspection)ChildminderCentral BedfordshireBehaviour and attitudes1 April 2024 to 31 August 2024</t>
  </si>
  <si>
    <t>Early years register (full Inspection)ChildminderCentral BedfordshireEffectiveness of leadership and Management1 April 2024 to 31 August 2024</t>
  </si>
  <si>
    <t>Early years register (full Inspection)ChildminderCentral BedfordshireOutcomes for children1 April 2024 to 31 August 2024</t>
  </si>
  <si>
    <t>Early years register (full Inspection)ChildminderCentral BedfordshireOverall effectiveness: The quality and standards of the provision1 April 2024 to 31 August 2024</t>
  </si>
  <si>
    <t>Early years register (full Inspection)ChildminderCentral BedfordshirePersonal development1 April 2024 to 31 August 2024</t>
  </si>
  <si>
    <t>Early years register (full Inspection)ChildminderCentral BedfordshirePersonal development, behaviour and welfare1 April 2024 to 31 August 2024</t>
  </si>
  <si>
    <t>Early years register (full Inspection)ChildminderCentral BedfordshireQuality of education1 April 2024 to 31 August 2024</t>
  </si>
  <si>
    <t>Early years register (full Inspection)ChildminderCentral BedfordshireQuality of teaching, learning and assessment1 April 2024 to 31 August 2024</t>
  </si>
  <si>
    <t>Early years register (full Inspection)ChildminderCentral BedfordshireRequirements of the compulsory part of the childcare register1 April 2024 to 31 August 2024</t>
  </si>
  <si>
    <t>Early years register (full Inspection)ChildminderCentral BedfordshireRequirements of the voluntary part of the childcare register1 April 2024 to 31 August 2024</t>
  </si>
  <si>
    <t>Early years register (full Inspection)ChildminderCentral BedfordshireTotal No of inspections1 April 2024 to 31 August 2024</t>
  </si>
  <si>
    <t>Early years register (full Inspection)ChildminderNorthumberlandBehaviour and attitudes1 April 2024 to 31 August 2024</t>
  </si>
  <si>
    <t>Early years register (full Inspection)ChildminderNorthumberlandEffectiveness of leadership and Management1 April 2024 to 31 August 2024</t>
  </si>
  <si>
    <t>Early years register (full Inspection)ChildminderNorthumberlandOutcomes for children1 April 2024 to 31 August 2024</t>
  </si>
  <si>
    <t>Early years register (full Inspection)ChildminderNorthumberlandOverall effectiveness: The quality and standards of the provision1 April 2024 to 31 August 2024</t>
  </si>
  <si>
    <t>Early years register (full Inspection)ChildminderNorthumberlandPersonal development1 April 2024 to 31 August 2024</t>
  </si>
  <si>
    <t>Early years register (full Inspection)ChildminderOxfordshireBehaviour and attitudes1 April 2024 to 31 August 2024</t>
  </si>
  <si>
    <t>Early years register (full Inspection)ChildminderOxfordshireEffectiveness of leadership and Management1 April 2024 to 31 August 2024</t>
  </si>
  <si>
    <t>Early years register (full Inspection)ChildminderOxfordshireOutcomes for children1 April 2024 to 31 August 2024</t>
  </si>
  <si>
    <t>Early years register (full Inspection)ChildminderOxfordshireOverall effectiveness: The quality and standards of the provision1 April 2024 to 31 August 2024</t>
  </si>
  <si>
    <t>Early years register (full Inspection)ChildminderOxfordshirePersonal development1 April 2024 to 31 August 2024</t>
  </si>
  <si>
    <t>Early years register (full Inspection)ChildminderOxfordshirePersonal development, behaviour and welfare1 April 2024 to 31 August 2024</t>
  </si>
  <si>
    <t>Early years register (full Inspection)ChildminderOxfordshireQuality of education1 April 2024 to 31 August 2024</t>
  </si>
  <si>
    <t>Early years register (full Inspection)ChildminderOxfordshireQuality of teaching, learning and assessment1 April 2024 to 31 August 2024</t>
  </si>
  <si>
    <t>Early years register (full Inspection)ChildminderOxfordshireRequirements of the compulsory part of the childcare register1 April 2024 to 31 August 2024</t>
  </si>
  <si>
    <t>Early years register (full Inspection)ChildminderOxfordshireRequirements of the voluntary part of the childcare register1 April 2024 to 31 August 2024</t>
  </si>
  <si>
    <t>Early years register (full Inspection)ChildminderOxfordshireTotal No of inspections1 April 2024 to 31 August 2024</t>
  </si>
  <si>
    <t>Early years register (full Inspection)All provisionCheshire West and ChesterPersonal development1 April 2024 to 31 August 2024</t>
  </si>
  <si>
    <t>Early years register (full Inspection)All provisionCheshire West and ChesterPersonal development, behaviour and welfare1 April 2024 to 31 August 2024</t>
  </si>
  <si>
    <t>Early years register (full Inspection)All provisionCheshire West and ChesterQuality of education1 April 2024 to 31 August 2024</t>
  </si>
  <si>
    <t>Early years register (full Inspection)All provisionCheshire West and ChesterQuality of teaching, learning and assessment1 April 2024 to 31 August 2024</t>
  </si>
  <si>
    <t>Early years register (full Inspection)All provisionCheshire West and ChesterRequirements of the compulsory part of the childcare register1 April 2024 to 31 August 2024</t>
  </si>
  <si>
    <t>Early years register (full Inspection)All provisionCheshire West and ChesterRequirements of the voluntary part of the childcare register1 April 2024 to 31 August 2024</t>
  </si>
  <si>
    <t>Early years register (full Inspection)All provisionCheshire West and ChesterTotal No of inspections1 April 2024 to 31 August 2024</t>
  </si>
  <si>
    <t>Early years register (Out-of-school day care)All provisionCheshire West and ChesterTotal No of inspections1 April 2024 to 31 August 2024</t>
  </si>
  <si>
    <t>Early years register (full Inspection)All provisionNorth NorthamptonshireQuality of education1 April 2024 to 31 August 2024</t>
  </si>
  <si>
    <t>Early years register (full Inspection)All provisionNorth NorthamptonshireQuality of teaching, learning and assessment1 April 2024 to 31 August 2024</t>
  </si>
  <si>
    <t>Early years register (full Inspection)All provisionNorth NorthamptonshireRequirements of the compulsory part of the childcare register1 April 2024 to 31 August 2024</t>
  </si>
  <si>
    <t>Early years register (full Inspection)All provisionNorth NorthamptonshireRequirements of the voluntary part of the childcare register1 April 2024 to 31 August 2024</t>
  </si>
  <si>
    <t>Early years register (full Inspection)All provisionNorth NorthamptonshireTotal No of inspections1 April 2024 to 31 August 2024</t>
  </si>
  <si>
    <t>Early years register (No children on roll)All provisionNorth NorthamptonshireNCOR Inspection Outcomes1 April 2024 to 31 August 2024</t>
  </si>
  <si>
    <t>Early years register (No children on roll)All provisionNorth NorthamptonshireTotal No of inspections1 April 2024 to 31 August 2024</t>
  </si>
  <si>
    <t>Early years register (Out-of-school day care)All provisionNorth NorthamptonshireTotal No of inspections1 April 2024 to 31 August 2024</t>
  </si>
  <si>
    <t>Early years register (full Inspection)All provisionNorth SomersetBehaviour and attitudes1 April 2024 to 31 August 2024</t>
  </si>
  <si>
    <t>Early years register (full Inspection)All provisionNorth SomersetEffectiveness of leadership and Management1 April 2024 to 31 August 2024</t>
  </si>
  <si>
    <t>Early years register (full Inspection)All provisionNorth SomersetOutcomes for children1 April 2024 to 31 August 2024</t>
  </si>
  <si>
    <t>Early years register (full Inspection)All provisionNorth SomersetOverall effectiveness: The quality and standards of the provision1 April 2024 to 31 August 2024</t>
  </si>
  <si>
    <t>Early years register (full Inspection)All provisionNorth SomersetPersonal development1 April 2024 to 31 August 2024</t>
  </si>
  <si>
    <t>Early years register (full Inspection)All provisionNorth SomersetPersonal development, behaviour and welfare1 April 2024 to 31 August 2024</t>
  </si>
  <si>
    <t>Early years register (full Inspection)All provisionWindsor and MaidenheadRequirements of the compulsory part of the childcare register1 April 2024 to 31 August 2024</t>
  </si>
  <si>
    <t>Early years register (full Inspection)All provisionWindsor and MaidenheadRequirements of the voluntary part of the childcare register1 April 2024 to 31 August 2024</t>
  </si>
  <si>
    <t>Early years register (full Inspection)All provisionWindsor and MaidenheadTotal No of inspections1 April 2024 to 31 August 2024</t>
  </si>
  <si>
    <t>Early years register (No children on roll)All provisionWindsor and MaidenheadNCOR Inspection Outcomes1 April 2024 to 31 August 2024</t>
  </si>
  <si>
    <t>Early years register (No children on roll)All provisionWindsor and MaidenheadTotal No of inspections1 April 2024 to 31 August 2024</t>
  </si>
  <si>
    <t>Early years register (Out-of-school day care)All provisionWindsor and MaidenheadTotal No of inspections1 April 2024 to 31 August 2024</t>
  </si>
  <si>
    <t>Childcare registerAll provisionWirralTotal No of inspections1 April 2024 to 31 August 2024</t>
  </si>
  <si>
    <t>Early years register (full Inspection)All provisionWirralBehaviour and attitudes1 April 2024 to 31 August 2024</t>
  </si>
  <si>
    <t>Early years register (full Inspection)All provisionWirralEffectiveness of leadership and Management1 April 2024 to 31 August 2024</t>
  </si>
  <si>
    <t>Early years register (full Inspection)All provisionWirralOutcomes for children1 April 2024 to 31 August 2024</t>
  </si>
  <si>
    <t>Early years register (full Inspection)All provisionWirralOverall effectiveness: The quality and standards of the provision1 April 2024 to 31 August 2024</t>
  </si>
  <si>
    <t>Early years register (full Inspection)All provisionWirralPersonal development1 April 2024 to 31 August 2024</t>
  </si>
  <si>
    <t>Early years register (full Inspection)All provisionWirralPersonal development, behaviour and welfare1 April 2024 to 31 August 2024</t>
  </si>
  <si>
    <t>Early years register (full Inspection)All provisionWirralQuality of education1 April 2024 to 31 August 2024</t>
  </si>
  <si>
    <t>Early years register (full Inspection)All provisionWirralQuality of teaching, learning and assessment1 April 2024 to 31 August 2024</t>
  </si>
  <si>
    <t>Early years register (Out-of-school day care)Childcare on non-domestic premisesEast SussexTotal No of inspections1 April 2024 to 31 August 2024</t>
  </si>
  <si>
    <t>Childcare registerChildcare on non-domestic premisesEnfieldTotal No of inspections1 April 2024 to 31 August 2024</t>
  </si>
  <si>
    <t>Early years register (full Inspection)Childcare on non-domestic premisesEnfieldBehaviour and attitudes1 April 2024 to 31 August 2024</t>
  </si>
  <si>
    <t>Early years register (full Inspection)Childcare on non-domestic premisesEnfieldEffectiveness of leadership and Management1 April 2024 to 31 August 2024</t>
  </si>
  <si>
    <t>Early years register (full Inspection)Childcare on non-domestic premisesEnfieldOutcomes for children1 April 2024 to 31 August 2024</t>
  </si>
  <si>
    <t>Early years register (full Inspection)Childcare on non-domestic premisesEnfieldOverall effectiveness: The quality and standards of the provision1 April 2024 to 31 August 2024</t>
  </si>
  <si>
    <t>Early years register (full Inspection)Childcare on non-domestic premisesEnfieldPersonal development1 April 2024 to 31 August 2024</t>
  </si>
  <si>
    <t>Early years register (full Inspection)Childcare on non-domestic premisesEnfieldPersonal development, behaviour and welfare1 April 2024 to 31 August 2024</t>
  </si>
  <si>
    <t>Early years register (full Inspection)Childcare on non-domestic premisesEnfieldQuality of education1 April 2024 to 31 August 2024</t>
  </si>
  <si>
    <t>Early years register (full Inspection)Childcare on non-domestic premisesEnfieldQuality of teaching, learning and assessment1 April 2024 to 31 August 2024</t>
  </si>
  <si>
    <t>Early years register (full Inspection)Childcare on non-domestic premisesEnfieldRequirements of the compulsory part of the childcare register1 April 2024 to 31 August 2024</t>
  </si>
  <si>
    <t>Early years register (full Inspection)ChildminderNorthumberlandPersonal development, behaviour and welfare1 April 2024 to 31 August 2024</t>
  </si>
  <si>
    <t>Early years register (full Inspection)ChildminderNorthumberlandQuality of education1 April 2024 to 31 August 2024</t>
  </si>
  <si>
    <t>Early years register (full Inspection)ChildminderNorthumberlandQuality of teaching, learning and assessment1 April 2024 to 31 August 2024</t>
  </si>
  <si>
    <t>Early years register (full Inspection)ChildminderNorthumberlandRequirements of the compulsory part of the childcare register1 April 2024 to 31 August 2024</t>
  </si>
  <si>
    <t>Early years register (full Inspection)ChildminderNorthumberlandRequirements of the voluntary part of the childcare register1 April 2024 to 31 August 2024</t>
  </si>
  <si>
    <t>Early years register (full Inspection)ChildminderNorthumberlandTotal No of inspections1 April 2024 to 31 August 2024</t>
  </si>
  <si>
    <t>Early years register (full Inspection)ChildminderNottinghamBehaviour and attitudes1 April 2024 to 31 August 2024</t>
  </si>
  <si>
    <t>Early years register (full Inspection)ChildminderNottinghamEffectiveness of leadership and Management1 April 2024 to 31 August 2024</t>
  </si>
  <si>
    <t>Early years register (full Inspection)ChildminderNottinghamOutcomes for children1 April 2024 to 31 August 2024</t>
  </si>
  <si>
    <t>Early years register (full Inspection)ChildminderNottinghamOverall effectiveness: The quality and standards of the provision1 April 2024 to 31 August 2024</t>
  </si>
  <si>
    <t>Childcare registerHome childcarerMedwayTotal No of inspections1 April 2024 to 31 August 2024</t>
  </si>
  <si>
    <t>Childcare registerHome childcarerMertonTotal No of inspections1 April 2024 to 31 August 2024</t>
  </si>
  <si>
    <t>Childcare registerHome childcarerMiddlesbroughTotal No of inspections1 April 2024 to 31 August 2024</t>
  </si>
  <si>
    <t>Childcare registerHome childcarerMilton KeynesTotal No of inspections1 April 2024 to 31 August 2024</t>
  </si>
  <si>
    <t>Childcare registerHome childcarerNewcastle upon TyneTotal No of inspections1 April 2024 to 31 August 2024</t>
  </si>
  <si>
    <t>Childcare registerHome childcarerNewhamTotal No of inspections1 April 2024 to 31 August 2024</t>
  </si>
  <si>
    <t>Childcare registerHome childcarerNorfolkTotal No of inspections1 April 2024 to 31 August 2024</t>
  </si>
  <si>
    <t>Childcare registerHome childcarerNorth NorthamptonshireTotal No of inspections1 April 2024 to 31 August 2024</t>
  </si>
  <si>
    <t>Childcare registerHome childcarerNorth YorkshireTotal No of inspections1 April 2024 to 31 August 2024</t>
  </si>
  <si>
    <t>Childcare registerHome childcarerNottinghamTotal No of inspections1 April 2024 to 31 August 2024</t>
  </si>
  <si>
    <t>Childcare registerHome childcarerOxfordshireTotal No of inspections1 April 2024 to 31 August 2024</t>
  </si>
  <si>
    <t>Childcare registerHome childcarerPortsmouthTotal No of inspections1 April 2024 to 31 August 2024</t>
  </si>
  <si>
    <t>Childcare registerHome childcarerRedbridgeTotal No of inspections1 April 2024 to 31 August 2024</t>
  </si>
  <si>
    <t>Childcare registerHome childcarerRichmond upon ThamesTotal No of inspections1 April 2024 to 31 August 2024</t>
  </si>
  <si>
    <t>Childcare registerHome childcarerSloughTotal No of inspections1 April 2024 to 31 August 2024</t>
  </si>
  <si>
    <t>Childcare registerHome childcarerSouthamptonTotal No of inspections1 April 2024 to 31 August 2024</t>
  </si>
  <si>
    <t>Early years register (full Inspection)Childcare on non-domestic premisesRotherhamPersonal development1 April 2024 to 31 August 2024</t>
  </si>
  <si>
    <t>Early years register (full Inspection)Childcare on non-domestic premisesRotherhamPersonal development, behaviour and welfare1 April 2024 to 31 August 2024</t>
  </si>
  <si>
    <t>Early years register (full Inspection)Childcare on non-domestic premisesRotherhamQuality of education1 April 2024 to 31 August 2024</t>
  </si>
  <si>
    <t>Early years register (full Inspection)Childcare on non-domestic premisesRotherhamQuality of teaching, learning and assessment1 April 2024 to 31 August 2024</t>
  </si>
  <si>
    <t>Early years register (full Inspection)Childcare on non-domestic premisesRotherhamRequirements of the compulsory part of the childcare register1 April 2024 to 31 August 2024</t>
  </si>
  <si>
    <t>Early years register (full Inspection)Childcare on non-domestic premisesRotherhamRequirements of the voluntary part of the childcare register1 April 2024 to 31 August 2024</t>
  </si>
  <si>
    <t>Early years register (full Inspection)Childcare on non-domestic premisesRotherhamTotal No of inspections1 April 2024 to 31 August 2024</t>
  </si>
  <si>
    <t>Early years register (Out-of-school day care)Childcare on non-domestic premisesRotherhamTotal No of inspections1 April 2024 to 31 August 2024</t>
  </si>
  <si>
    <t>Early years register (full Inspection)Childcare on non-domestic premisesRutlandBehaviour and attitudes1 April 2024 to 31 August 2024</t>
  </si>
  <si>
    <t>Early years register (full Inspection)Childcare on non-domestic premisesRutlandEffectiveness of leadership and Management1 April 2024 to 31 August 2024</t>
  </si>
  <si>
    <t>Early years register (full Inspection)Childcare on non-domestic premisesRutlandOutcomes for children1 April 2024 to 31 August 2024</t>
  </si>
  <si>
    <t>Early years register (full Inspection)Childcare on non-domestic premisesRutlandOverall effectiveness: The quality and standards of the provision1 April 2024 to 31 August 2024</t>
  </si>
  <si>
    <t>Early years register (full Inspection)Childcare on non-domestic premisesRutlandPersonal development1 April 2024 to 31 August 2024</t>
  </si>
  <si>
    <t>Early years register (full Inspection)Childcare on non-domestic premisesRutlandPersonal development, behaviour and welfare1 April 2024 to 31 August 2024</t>
  </si>
  <si>
    <t>Early years register (full Inspection)Childcare on non-domestic premisesRutlandQuality of education1 April 2024 to 31 August 2024</t>
  </si>
  <si>
    <t>Early years register (full Inspection)Childcare on non-domestic premisesRutlandQuality of teaching, learning and assessment1 April 2024 to 31 August 2024</t>
  </si>
  <si>
    <t>Early years register (full Inspection)Childcare on non-domestic premisesRutlandRequirements of the compulsory part of the childcare register1 April 2024 to 31 August 2024</t>
  </si>
  <si>
    <t>Early years register (full Inspection)ChildminderBrentRequirements of the voluntary part of the childcare register1 April 2024 to 31 August 2024</t>
  </si>
  <si>
    <t>Early years register (full Inspection)ChildminderBrentTotal No of inspections1 April 2024 to 31 August 2024</t>
  </si>
  <si>
    <t>Early years register (No children on roll)ChildminderBrentNCOR Inspection Outcomes1 April 2024 to 31 August 2024</t>
  </si>
  <si>
    <t>Early years register (No children on roll)ChildminderBrentTotal No of inspections1 April 2024 to 31 August 2024</t>
  </si>
  <si>
    <t>Early years register (full Inspection)ChildminderBrighton and HoveBehaviour and attitudes1 April 2024 to 31 August 2024</t>
  </si>
  <si>
    <t>Early years register (full Inspection)ChildminderBrighton and HoveEffectiveness of leadership and Management1 April 2024 to 31 August 2024</t>
  </si>
  <si>
    <t>Early years register (full Inspection)ChildminderBrighton and HoveOutcomes for children1 April 2024 to 31 August 2024</t>
  </si>
  <si>
    <t>Early years register (full Inspection)ChildminderBrighton and HoveOverall effectiveness: The quality and standards of the provision1 April 2024 to 31 August 2024</t>
  </si>
  <si>
    <t>Early years register (full Inspection)ChildminderBrighton and HovePersonal development1 April 2024 to 31 August 2024</t>
  </si>
  <si>
    <t>Early years register (full Inspection)ChildminderBrighton and HovePersonal development, behaviour and welfare1 April 2024 to 31 August 2024</t>
  </si>
  <si>
    <t>Early years register (full Inspection)ChildminderBrighton and HoveQuality of education1 April 2024 to 31 August 2024</t>
  </si>
  <si>
    <t>Early years register (full Inspection)ChildminderBrighton and HoveQuality of teaching, learning and assessment1 April 2024 to 31 August 2024</t>
  </si>
  <si>
    <t>Early years register (full Inspection)ChildminderBrighton and HoveRequirements of the compulsory part of the childcare register1 April 2024 to 31 August 2024</t>
  </si>
  <si>
    <t>Early years register (full Inspection)ChildminderBrighton and HoveRequirements of the voluntary part of the childcare register1 April 2024 to 31 August 2024</t>
  </si>
  <si>
    <t>Early years register (full Inspection)ChildminderBrighton and HoveTotal No of inspections1 April 2024 to 31 August 2024</t>
  </si>
  <si>
    <t>Early years register (No children on roll)ChildminderNewcastle upon TyneNCOR Inspection Outcomes1 April 2024 to 31 August 2024</t>
  </si>
  <si>
    <t>Early years register (No children on roll)ChildminderNewcastle upon TyneTotal No of inspections1 April 2024 to 31 August 2024</t>
  </si>
  <si>
    <t>Childcare registerChildminderNewhamTotal No of inspections1 April 2024 to 31 August 2024</t>
  </si>
  <si>
    <t>Early years register (full Inspection)All provisionCambridgeshireRequirements of the compulsory part of the childcare register1 April 2024 to 31 August 2024</t>
  </si>
  <si>
    <t>Early years register (full Inspection)All provisionCambridgeshireRequirements of the voluntary part of the childcare register1 April 2024 to 31 August 2024</t>
  </si>
  <si>
    <t>Early years register (full Inspection)All provisionCambridgeshireTotal No of inspections1 April 2024 to 31 August 2024</t>
  </si>
  <si>
    <t>Early years register (No children on roll)All provisionCambridgeshireNCOR Inspection Outcomes1 April 2024 to 31 August 2024</t>
  </si>
  <si>
    <t>Early years register (No children on roll)All provisionCambridgeshireTotal No of inspections1 April 2024 to 31 August 2024</t>
  </si>
  <si>
    <t>Early years register (Out-of-school day care)All provisionCambridgeshireTotal No of inspections1 April 2024 to 31 August 2024</t>
  </si>
  <si>
    <t>Childcare registerAll provisionCamdenTotal No of inspections1 April 2024 to 31 August 2024</t>
  </si>
  <si>
    <t>Early years register (full Inspection)All provisionCamdenBehaviour and attitudes1 April 2024 to 31 August 2024</t>
  </si>
  <si>
    <t>Early years register (full Inspection)All provisionCamdenEffectiveness of leadership and Management1 April 2024 to 31 August 2024</t>
  </si>
  <si>
    <t>Early years register (No children on roll)All provisionMilton KeynesNCOR Inspection Outcomes1 April 2024 to 31 August 2024</t>
  </si>
  <si>
    <t>Early years register (No children on roll)All provisionMilton KeynesTotal No of inspections1 April 2024 to 31 August 2024</t>
  </si>
  <si>
    <t>Early years register (Out-of-school day care)All provisionMilton KeynesTotal No of inspections1 April 2024 to 31 August 2024</t>
  </si>
  <si>
    <t>Childcare registerAll provisionNewcastle upon TyneTotal No of inspections1 April 2024 to 31 August 2024</t>
  </si>
  <si>
    <t>Early years register (full Inspection)All provisionNewcastle upon TyneBehaviour and attitudes1 April 2024 to 31 August 2024</t>
  </si>
  <si>
    <t>Early years register (full Inspection)All provisionNewcastle upon TyneEffectiveness of leadership and Management1 April 2024 to 31 August 2024</t>
  </si>
  <si>
    <t>Early years register (full Inspection)All provisionNewcastle upon TyneOutcomes for children1 April 2024 to 31 August 2024</t>
  </si>
  <si>
    <t>Early years register (full Inspection)All provisionNewcastle upon TyneOverall effectiveness: The quality and standards of the provision1 April 2024 to 31 August 2024</t>
  </si>
  <si>
    <t>Early years register (full Inspection)All provisionNewcastle upon TynePersonal development1 April 2024 to 31 August 2024</t>
  </si>
  <si>
    <t>Early years register (full Inspection)All provisionNewcastle upon TynePersonal development, behaviour and welfare1 April 2024 to 31 August 2024</t>
  </si>
  <si>
    <t>Early years register (full Inspection)All provisionNewcastle upon TyneQuality of education1 April 2024 to 31 August 2024</t>
  </si>
  <si>
    <t>Early years register (full Inspection)All provisionNewcastle upon TyneQuality of teaching, learning and assessment1 April 2024 to 31 August 2024</t>
  </si>
  <si>
    <t>Early years register (full Inspection)All provisionNewcastle upon TyneRequirements of the compulsory part of the childcare register1 April 2024 to 31 August 2024</t>
  </si>
  <si>
    <t>Early years register (full Inspection)All provisionNewcastle upon TyneRequirements of the voluntary part of the childcare register1 April 2024 to 31 August 2024</t>
  </si>
  <si>
    <t>Early years register (full Inspection)All provisionNewcastle upon TyneTotal No of inspections1 April 2024 to 31 August 2024</t>
  </si>
  <si>
    <t>Early years register (Out-of-school day care)All provisionWest NorthamptonshireTotal No of inspections1 April 2024 to 31 August 2024</t>
  </si>
  <si>
    <t>Childcare registerAll provisionWest SussexTotal No of inspections1 April 2024 to 31 August 2024</t>
  </si>
  <si>
    <t>Early years register (full Inspection)All provisionWest SussexBehaviour and attitudes1 April 2024 to 31 August 2024</t>
  </si>
  <si>
    <t>Early years register (full Inspection)All provisionWest SussexEffectiveness of leadership and Management1 April 2024 to 31 August 2024</t>
  </si>
  <si>
    <t>Early years register (full Inspection)All provisionWest SussexOutcomes for children1 April 2024 to 31 August 2024</t>
  </si>
  <si>
    <t>Early years register (full Inspection)All provisionWest SussexOverall effectiveness: The quality and standards of the provision1 April 2024 to 31 August 2024</t>
  </si>
  <si>
    <t>Early years register (full Inspection)All provisionWest SussexPersonal development1 April 2024 to 31 August 2024</t>
  </si>
  <si>
    <t>Early years register (full Inspection)All provisionWest SussexPersonal development, behaviour and welfare1 April 2024 to 31 August 2024</t>
  </si>
  <si>
    <t>Early years register (full Inspection)All provisionWest SussexQuality of education1 April 2024 to 31 August 2024</t>
  </si>
  <si>
    <t>Early years register (full Inspection)All provisionWest SussexQuality of teaching, learning and assessment1 April 2024 to 31 August 2024</t>
  </si>
  <si>
    <t>Early years register (full Inspection)All provisionWest SussexRequirements of the compulsory part of the childcare register1 April 2024 to 31 August 2024</t>
  </si>
  <si>
    <t>Early years register (full Inspection)All provisionWest SussexRequirements of the voluntary part of the childcare register1 April 2024 to 31 August 2024</t>
  </si>
  <si>
    <t>Early years register (full Inspection)All provisionWest SussexTotal No of inspections1 April 2024 to 31 August 2024</t>
  </si>
  <si>
    <t>Early years register (No children on roll)All provisionWest SussexNCOR Inspection Outcomes1 April 2024 to 31 August 2024</t>
  </si>
  <si>
    <t>Early years register (No children on roll)All provisionWest SussexTotal No of inspections1 April 2024 to 31 August 2024</t>
  </si>
  <si>
    <t>Early years register (full Inspection)Childcare on non-domestic premisesDorsetQuality of teaching, learning and assessment1 April 2024 to 31 August 2024</t>
  </si>
  <si>
    <t>Early years register (full Inspection)Childcare on non-domestic premisesDorsetRequirements of the compulsory part of the childcare register1 April 2024 to 31 August 2024</t>
  </si>
  <si>
    <t>Early years register (full Inspection)Childcare on non-domestic premisesDorsetRequirements of the voluntary part of the childcare register1 April 2024 to 31 August 2024</t>
  </si>
  <si>
    <t>Early years register (full Inspection)Childcare on non-domestic premisesDorsetTotal No of inspections1 April 2024 to 31 August 2024</t>
  </si>
  <si>
    <t>Early years register (full Inspection)Childcare on non-domestic premisesDudleyBehaviour and attitudes1 April 2024 to 31 August 2024</t>
  </si>
  <si>
    <t>Early years register (full Inspection)Childcare on non-domestic premisesDudleyEffectiveness of leadership and Management1 April 2024 to 31 August 2024</t>
  </si>
  <si>
    <t>Early years register (full Inspection)Childcare on non-domestic premisesDudleyOutcomes for children1 April 2024 to 31 August 2024</t>
  </si>
  <si>
    <t>Early years register (full Inspection)Childcare on non-domestic premisesDudleyOverall effectiveness: The quality and standards of the provision1 April 2024 to 31 August 2024</t>
  </si>
  <si>
    <t>Early years register (full Inspection)Childcare on non-domestic premisesDudleyPersonal development1 April 2024 to 31 August 2024</t>
  </si>
  <si>
    <t>Early years register (full Inspection)Childcare on non-domestic premisesDudleyPersonal development, behaviour and welfare1 April 2024 to 31 August 2024</t>
  </si>
  <si>
    <t>Early years register (full Inspection)Childcare on non-domestic premisesDudleyQuality of education1 April 2024 to 31 August 2024</t>
  </si>
  <si>
    <t>Early years register (full Inspection)Childcare on non-domestic premisesDudleyQuality of teaching, learning and assessment1 April 2024 to 31 August 2024</t>
  </si>
  <si>
    <t>Early years register (full Inspection)Childcare on non-domestic premisesDudleyRequirements of the compulsory part of the childcare register1 April 2024 to 31 August 2024</t>
  </si>
  <si>
    <t>Early years register (full Inspection)Childcare on non-domestic premisesDudleyRequirements of the voluntary part of the childcare register1 April 2024 to 31 August 2024</t>
  </si>
  <si>
    <t>Early years register (full Inspection)Childcare on non-domestic premisesDudleyTotal No of inspections1 April 2024 to 31 August 2024</t>
  </si>
  <si>
    <t>Early years register (full Inspection)All provisionLewishamPersonal development, behaviour and welfare1 April 2024 to 31 August 2024</t>
  </si>
  <si>
    <t>Early years register (full Inspection)All provisionLewishamQuality of education1 April 2024 to 31 August 2024</t>
  </si>
  <si>
    <t>Early years register (full Inspection)All provisionLewishamQuality of teaching, learning and assessment1 April 2024 to 31 August 2024</t>
  </si>
  <si>
    <t>Early years register (full Inspection)All provisionLewishamRequirements of the compulsory part of the childcare register1 April 2024 to 31 August 2024</t>
  </si>
  <si>
    <t>Early years register (No children on roll)All provisionRedbridgeNCOR Inspection Outcomes1 April 2024 to 31 August 2024</t>
  </si>
  <si>
    <t>Early years register (No children on roll)All provisionRedbridgeTotal No of inspections1 April 2024 to 31 August 2024</t>
  </si>
  <si>
    <t>Early years register (full Inspection)All provisionRedcar and ClevelandBehaviour and attitudes1 April 2024 to 31 August 2024</t>
  </si>
  <si>
    <t>Early years register (full Inspection)All provisionRedcar and ClevelandEffectiveness of leadership and Management1 April 2024 to 31 August 2024</t>
  </si>
  <si>
    <t>Early years register (full Inspection)All provisionRedcar and ClevelandOutcomes for children1 April 2024 to 31 August 2024</t>
  </si>
  <si>
    <t>Early years register (full Inspection)All provisionRedcar and ClevelandOverall effectiveness: The quality and standards of the provision1 April 2024 to 31 August 2024</t>
  </si>
  <si>
    <t>Early years register (full Inspection)Childcare on domestic premisesHaringeyRequirements of the voluntary part of the childcare register1 April 2024 to 31 August 2024</t>
  </si>
  <si>
    <t>Early years register (full Inspection)Childcare on domestic premisesHaringeyTotal No of inspections1 April 2024 to 31 August 2024</t>
  </si>
  <si>
    <t>Early years register (full Inspection)Childcare on domestic premisesHarrowBehaviour and attitudes1 April 2024 to 31 August 2024</t>
  </si>
  <si>
    <t>Early years register (full Inspection)Childcare on domestic premisesHarrowEffectiveness of leadership and Management1 April 2024 to 31 August 2024</t>
  </si>
  <si>
    <t>Early years register (full Inspection)Childcare on domestic premisesHarrowOutcomes for children1 April 2024 to 31 August 2024</t>
  </si>
  <si>
    <t>Early years register (full Inspection)Childcare on domestic premisesHarrowOverall effectiveness: The quality and standards of the provision1 April 2024 to 31 August 2024</t>
  </si>
  <si>
    <t>Early years register (full Inspection)Childcare on domestic premisesHarrowPersonal development1 April 2024 to 31 August 2024</t>
  </si>
  <si>
    <t>Early years register (full Inspection)Childcare on domestic premisesHarrowPersonal development, behaviour and welfare1 April 2024 to 31 August 2024</t>
  </si>
  <si>
    <t>Early years register (full Inspection)Childcare on domestic premisesHarrowQuality of education1 April 2024 to 31 August 2024</t>
  </si>
  <si>
    <t>Early years register (full Inspection)Childcare on domestic premisesHarrowQuality of teaching, learning and assessment1 April 2024 to 31 August 2024</t>
  </si>
  <si>
    <t>Early years register (full Inspection)Childcare on domestic premisesHarrowRequirements of the compulsory part of the childcare register1 April 2024 to 31 August 2024</t>
  </si>
  <si>
    <t>Early years register (full Inspection)Childcare on domestic premisesHarrowRequirements of the voluntary part of the childcare register1 April 2024 to 31 August 2024</t>
  </si>
  <si>
    <t>Early years register (full Inspection)Childcare on domestic premisesHarrowTotal No of inspections1 April 2024 to 31 August 2024</t>
  </si>
  <si>
    <t>Early years register (Out-of-school day care)Childcare on non-domestic premisesHerefordshireTotal No of inspections1 April 2024 to 31 August 2024</t>
  </si>
  <si>
    <t>Childcare registerChildcare on non-domestic premisesHertfordshireTotal No of inspections1 April 2024 to 31 August 2024</t>
  </si>
  <si>
    <t>Early years register (full Inspection)Childcare on non-domestic premisesHertfordshireBehaviour and attitudes1 April 2024 to 31 August 2024</t>
  </si>
  <si>
    <t>Early years register (full Inspection)Childcare on non-domestic premisesHertfordshireEffectiveness of leadership and Management1 April 2024 to 31 August 2024</t>
  </si>
  <si>
    <t>Early years register (full Inspection)Childcare on non-domestic premisesHertfordshireOutcomes for children1 April 2024 to 31 August 2024</t>
  </si>
  <si>
    <t>Early years register (full Inspection)Childcare on non-domestic premisesHertfordshireOverall effectiveness: The quality and standards of the provision1 April 2024 to 31 August 2024</t>
  </si>
  <si>
    <t>Early years register (full Inspection)Childcare on non-domestic premisesHertfordshirePersonal development1 April 2024 to 31 August 2024</t>
  </si>
  <si>
    <t>Early years register (full Inspection)Childcare on non-domestic premisesHertfordshirePersonal development, behaviour and welfare1 April 2024 to 31 August 2024</t>
  </si>
  <si>
    <t>Early years register (full Inspection)Childcare on non-domestic premisesHertfordshireQuality of education1 April 2024 to 31 August 2024</t>
  </si>
  <si>
    <t>Early years register (full Inspection)Childcare on non-domestic premisesHertfordshireQuality of teaching, learning and assessment1 April 2024 to 31 August 2024</t>
  </si>
  <si>
    <t>Early years register (full Inspection)Childcare on non-domestic premisesHertfordshireRequirements of the compulsory part of the childcare register1 April 2024 to 31 August 2024</t>
  </si>
  <si>
    <t>Early years register (full Inspection)Childcare on non-domestic premisesHertfordshireRequirements of the voluntary part of the childcare register1 April 2024 to 31 August 2024</t>
  </si>
  <si>
    <t>Early years register (full Inspection)Childcare on non-domestic premisesHertfordshireTotal No of inspections1 April 2024 to 31 August 2024</t>
  </si>
  <si>
    <t>Early years register (full Inspection)Childcare on non-domestic premisesStaffordshireRequirements of the compulsory part of the childcare register1 April 2024 to 31 August 2024</t>
  </si>
  <si>
    <t>Early years register (full Inspection)Childcare on non-domestic premisesStaffordshireRequirements of the voluntary part of the childcare register1 April 2024 to 31 August 2024</t>
  </si>
  <si>
    <t>Early years register (full Inspection)Childcare on non-domestic premisesStaffordshireTotal No of inspections1 April 2024 to 31 August 2024</t>
  </si>
  <si>
    <t>Early years register (Out-of-school day care)Childcare on non-domestic premisesStaffordshireTotal No of inspections1 April 2024 to 31 August 2024</t>
  </si>
  <si>
    <t>Early years register (full Inspection)Childcare on non-domestic premisesStockportBehaviour and attitudes1 April 2024 to 31 August 2024</t>
  </si>
  <si>
    <t>Early years register (full Inspection)Childcare on non-domestic premisesStockportEffectiveness of leadership and Management1 April 2024 to 31 August 2024</t>
  </si>
  <si>
    <t>Early years register (full Inspection)Childcare on non-domestic premisesStockportOutcomes for children1 April 2024 to 31 August 2024</t>
  </si>
  <si>
    <t>Early years register (full Inspection)Childcare on non-domestic premisesStockportOverall effectiveness: The quality and standards of the provision1 April 2024 to 31 August 2024</t>
  </si>
  <si>
    <t>Early years register (full Inspection)Childcare on non-domestic premisesStockportPersonal development1 April 2024 to 31 August 2024</t>
  </si>
  <si>
    <t>Early years register (full Inspection)Childcare on non-domestic premisesStockportPersonal development, behaviour and welfare1 April 2024 to 31 August 2024</t>
  </si>
  <si>
    <t>Early years register (full Inspection)Childcare on non-domestic premisesStockportQuality of education1 April 2024 to 31 August 2024</t>
  </si>
  <si>
    <t>Early years register (full Inspection)Childcare on non-domestic premisesStockportQuality of teaching, learning and assessment1 April 2024 to 31 August 2024</t>
  </si>
  <si>
    <t>Early years register (full Inspection)Childcare on non-domestic premisesStockportRequirements of the compulsory part of the childcare register1 April 2024 to 31 August 2024</t>
  </si>
  <si>
    <t>Early years register (full Inspection)Childcare on non-domestic premisesStockportRequirements of the voluntary part of the childcare register1 April 2024 to 31 August 2024</t>
  </si>
  <si>
    <t>Early years register (full Inspection)Childcare on non-domestic premisesStockportTotal No of inspections1 April 2024 to 31 August 2024</t>
  </si>
  <si>
    <t>Childcare registerChildminderDerbyTotal No of inspections1 April 2024 to 31 August 2024</t>
  </si>
  <si>
    <t>Early years register (full Inspection)ChildminderDerbyBehaviour and attitudes1 April 2024 to 31 August 2024</t>
  </si>
  <si>
    <t>Early years register (full Inspection)ChildminderDerbyEffectiveness of leadership and Management1 April 2024 to 31 August 2024</t>
  </si>
  <si>
    <t>Early years register (full Inspection)ChildminderDerbyOutcomes for children1 April 2024 to 31 August 2024</t>
  </si>
  <si>
    <t>Early years register (full Inspection)ChildminderDerbyOverall effectiveness: The quality and standards of the provision1 April 2024 to 31 August 2024</t>
  </si>
  <si>
    <t>Early years register (full Inspection)ChildminderDerbyPersonal development1 April 2024 to 31 August 2024</t>
  </si>
  <si>
    <t>Early years register (full Inspection)ChildminderDerbyPersonal development, behaviour and welfare1 April 2024 to 31 August 2024</t>
  </si>
  <si>
    <t>Early years register (full Inspection)ChildminderDerbyQuality of education1 April 2024 to 31 August 2024</t>
  </si>
  <si>
    <t>Early years register (full Inspection)ChildminderDarlingtonBehaviour and attitudes1 April 2024 to 31 August 2024</t>
  </si>
  <si>
    <t>Early years register (full Inspection)ChildminderDarlingtonEffectiveness of leadership and Management1 April 2024 to 31 August 2024</t>
  </si>
  <si>
    <t>Early years register (full Inspection)ChildminderDarlingtonOutcomes for children1 April 2024 to 31 August 2024</t>
  </si>
  <si>
    <t>Early years register (full Inspection)ChildminderDarlingtonOverall effectiveness: The quality and standards of the provision1 April 2024 to 31 August 2024</t>
  </si>
  <si>
    <t>Early years register (full Inspection)ChildminderDarlingtonPersonal development1 April 2024 to 31 August 2024</t>
  </si>
  <si>
    <t>Early years register (full Inspection)ChildminderDarlingtonPersonal development, behaviour and welfare1 April 2024 to 31 August 2024</t>
  </si>
  <si>
    <t>Early years register (full Inspection)ChildminderDarlingtonQuality of education1 April 2024 to 31 August 2024</t>
  </si>
  <si>
    <t>Early years register (full Inspection)ChildminderDarlingtonQuality of teaching, learning and assessment1 April 2024 to 31 August 2024</t>
  </si>
  <si>
    <t>Early years register (full Inspection)ChildminderDarlingtonRequirements of the compulsory part of the childcare register1 April 2024 to 31 August 2024</t>
  </si>
  <si>
    <t>Early years register (full Inspection)ChildminderDarlingtonRequirements of the voluntary part of the childcare register1 April 2024 to 31 August 2024</t>
  </si>
  <si>
    <t>Early years register (full Inspection)ChildminderDarlingtonTotal No of inspections1 April 2024 to 31 August 2024</t>
  </si>
  <si>
    <t>Early years register (No children on roll)ChildminderPlymouthNCOR Inspection Outcomes1 April 2024 to 31 August 2024</t>
  </si>
  <si>
    <t>Early years register (No children on roll)ChildminderPlymouthTotal No of inspections1 April 2024 to 31 August 2024</t>
  </si>
  <si>
    <t>Early years register (Out-of-school day care)ChildminderPlymouthTotal No of inspections1 April 2024 to 31 August 2024</t>
  </si>
  <si>
    <t>Early years register (full Inspection)ChildminderPortsmouthBehaviour and attitudes1 April 2024 to 31 August 2024</t>
  </si>
  <si>
    <t>Early years register (full Inspection)ChildminderPortsmouthEffectiveness of leadership and Management1 April 2024 to 31 August 2024</t>
  </si>
  <si>
    <t>Early years register (full Inspection)ChildminderPortsmouthOutcomes for children1 April 2024 to 31 August 2024</t>
  </si>
  <si>
    <t>Early years register (full Inspection)ChildminderPortsmouthOverall effectiveness: The quality and standards of the provision1 April 2024 to 31 August 2024</t>
  </si>
  <si>
    <t>Early years register (full Inspection)ChildminderPortsmouthPersonal development1 April 2024 to 31 August 2024</t>
  </si>
  <si>
    <t>Early years register (full Inspection)ChildminderPortsmouthPersonal development, behaviour and welfare1 April 2024 to 31 August 2024</t>
  </si>
  <si>
    <t>Early years register (full Inspection)ChildminderPortsmouthQuality of education1 April 2024 to 31 August 2024</t>
  </si>
  <si>
    <t>Early years register (full Inspection)ChildminderPortsmouthQuality of teaching, learning and assessment1 April 2024 to 31 August 2024</t>
  </si>
  <si>
    <t>Early years register (full Inspection)ChildminderPortsmouthRequirements of the compulsory part of the childcare register1 April 2024 to 31 August 2024</t>
  </si>
  <si>
    <t>Early years register (full Inspection)ChildminderPortsmouthRequirements of the voluntary part of the childcare register1 April 2024 to 31 August 2024</t>
  </si>
  <si>
    <t>Early years register (full Inspection)ChildminderPortsmouthTotal No of inspections1 April 2024 to 31 August 2024</t>
  </si>
  <si>
    <t>Early years register (full Inspection)All provisionCroydonEffectiveness of leadership and Management1 April 2024 to 31 August 2024</t>
  </si>
  <si>
    <t>Early years register (full Inspection)All provisionCroydonOutcomes for children1 April 2024 to 31 August 2024</t>
  </si>
  <si>
    <t>Early years register (full Inspection)All provisionCroydonOverall effectiveness: The quality and standards of the provision1 April 2024 to 31 August 2024</t>
  </si>
  <si>
    <t>Early years register (full Inspection)All provisionCroydonPersonal development1 April 2024 to 31 August 2024</t>
  </si>
  <si>
    <t>Early years register (full Inspection)All provisionCroydonPersonal development, behaviour and welfare1 April 2024 to 31 August 2024</t>
  </si>
  <si>
    <t>Early years register (full Inspection)All provisionCroydonQuality of education1 April 2024 to 31 August 2024</t>
  </si>
  <si>
    <t>Early years register (full Inspection)All provisionCroydonQuality of teaching, learning and assessment1 April 2024 to 31 August 2024</t>
  </si>
  <si>
    <t>Early years register (full Inspection)All provisionCroydonRequirements of the compulsory part of the childcare register1 April 2024 to 31 August 2024</t>
  </si>
  <si>
    <t>Early years register (full Inspection)All provisionCroydonRequirements of the voluntary part of the childcare register1 April 2024 to 31 August 2024</t>
  </si>
  <si>
    <t>Early years register (full Inspection)All provisionCroydonTotal No of inspections1 April 2024 to 31 August 2024</t>
  </si>
  <si>
    <t>Early years register (No children on roll)All provisionCroydonNCOR Inspection Outcomes1 April 2024 to 31 August 2024</t>
  </si>
  <si>
    <t>Early years register (No children on roll)All provisionCroydonTotal No of inspections1 April 2024 to 31 August 2024</t>
  </si>
  <si>
    <t>Early years register (Out-of-school day care)All provisionCroydonTotal No of inspections1 April 2024 to 31 August 2024</t>
  </si>
  <si>
    <t>Childcare registerAll provisionCumberlandTotal No of inspections1 April 2024 to 31 August 2024</t>
  </si>
  <si>
    <t>Early years register (full Inspection)All provisionCumberlandBehaviour and attitudes1 April 2024 to 31 August 2024</t>
  </si>
  <si>
    <t>Early years register (full Inspection)All provisionCumberlandEffectiveness of leadership and Management1 April 2024 to 31 August 2024</t>
  </si>
  <si>
    <t>Early years register (full Inspection)All provisionCumberlandOutcomes for children1 April 2024 to 31 August 2024</t>
  </si>
  <si>
    <t>Early years register (full Inspection)All provisionNorth YorkshireRequirements of the compulsory part of the childcare register1 April 2024 to 31 August 2024</t>
  </si>
  <si>
    <t>Early years register (full Inspection)All provisionNorth YorkshireRequirements of the voluntary part of the childcare register1 April 2024 to 31 August 2024</t>
  </si>
  <si>
    <t>Early years register (full Inspection)All provisionNorth YorkshireTotal No of inspections1 April 2024 to 31 August 2024</t>
  </si>
  <si>
    <t>Early years register (Out-of-school day care)All provisionNorth YorkshireTotal No of inspections1 April 2024 to 31 August 2024</t>
  </si>
  <si>
    <t>Childcare registerAll provisionNorthumberlandTotal No of inspections1 April 2024 to 31 August 2024</t>
  </si>
  <si>
    <t>Early years register (full Inspection)All provisionNorthumberlandBehaviour and attitudes1 April 2024 to 31 August 2024</t>
  </si>
  <si>
    <t>Early years register (full Inspection)All provisionNorthumberlandEffectiveness of leadership and Management1 April 2024 to 31 August 2024</t>
  </si>
  <si>
    <t>Early years register (full Inspection)All provisionNorthumberlandOutcomes for children1 April 2024 to 31 August 2024</t>
  </si>
  <si>
    <t>Early years register (full Inspection)All provisionNorthumberlandOverall effectiveness: The quality and standards of the provision1 April 2024 to 31 August 2024</t>
  </si>
  <si>
    <t>Early years register (full Inspection)All provisionNorthumberlandPersonal development1 April 2024 to 31 August 2024</t>
  </si>
  <si>
    <t>Early years register (full Inspection)All provisionNorthumberlandPersonal development, behaviour and welfare1 April 2024 to 31 August 2024</t>
  </si>
  <si>
    <t>Early years register (full Inspection)All provisionNorthumberlandQuality of education1 April 2024 to 31 August 2024</t>
  </si>
  <si>
    <t>Early years register (full Inspection)All provisionNorthumberlandQuality of teaching, learning and assessment1 April 2024 to 31 August 2024</t>
  </si>
  <si>
    <t>Early years register (full Inspection)All provisionNorthumberlandRequirements of the compulsory part of the childcare register1 April 2024 to 31 August 2024</t>
  </si>
  <si>
    <t>Early years register (full Inspection)All provisionNorthumberlandRequirements of the voluntary part of the childcare register1 April 2024 to 31 August 2024</t>
  </si>
  <si>
    <t>Early years register (full Inspection)Childcare on non-domestic premisesEnfieldRequirements of the voluntary part of the childcare register1 April 2024 to 31 August 2024</t>
  </si>
  <si>
    <t>Early years register (full Inspection)Childcare on non-domestic premisesEnfieldTotal No of inspections1 April 2024 to 31 August 2024</t>
  </si>
  <si>
    <t>Early years register (Out-of-school day care)Childcare on non-domestic premisesEnfieldTotal No of inspections1 April 2024 to 31 August 2024</t>
  </si>
  <si>
    <t>Early years register (Out-of-school day care)Childcare on non-domestic premisesSalfordTotal No of inspections1 April 2024 to 31 August 2024</t>
  </si>
  <si>
    <t>Childcare registerChildcare on non-domestic premisesSandwellTotal No of inspections1 April 2024 to 31 August 2024</t>
  </si>
  <si>
    <t>Early years register (full Inspection)Childcare on non-domestic premisesSandwellBehaviour and attitudes1 April 2024 to 31 August 2024</t>
  </si>
  <si>
    <t>Early years register (full Inspection)Childcare on non-domestic premisesSandwellEffectiveness of leadership and Management1 April 2024 to 31 August 2024</t>
  </si>
  <si>
    <t>Early years register (full Inspection)Childcare on non-domestic premisesSandwellOutcomes for children1 April 2024 to 31 August 2024</t>
  </si>
  <si>
    <t>Early years register (full Inspection)Childcare on non-domestic premisesSandwellOverall effectiveness: The quality and standards of the provision1 April 2024 to 31 August 2024</t>
  </si>
  <si>
    <t>Early years register (full Inspection)Childcare on non-domestic premisesSandwellPersonal development1 April 2024 to 31 August 2024</t>
  </si>
  <si>
    <t>Early years register (full Inspection)Childcare on non-domestic premisesSandwellPersonal development, behaviour and welfare1 April 2024 to 31 August 2024</t>
  </si>
  <si>
    <t>Early years register (full Inspection)Childcare on non-domestic premisesSandwellQuality of education1 April 2024 to 31 August 2024</t>
  </si>
  <si>
    <t>Early years register (full Inspection)Childcare on non-domestic premisesSandwellQuality of teaching, learning and assessment1 April 2024 to 31 August 2024</t>
  </si>
  <si>
    <t>Early years register (full Inspection)Childcare on non-domestic premisesSandwellRequirements of the compulsory part of the childcare register1 April 2024 to 31 August 2024</t>
  </si>
  <si>
    <t>Early years register (full Inspection)Childcare on non-domestic premisesSandwellRequirements of the voluntary part of the childcare register1 April 2024 to 31 August 2024</t>
  </si>
  <si>
    <t>Early years register (full Inspection)Childcare on non-domestic premisesSandwellTotal No of inspections1 April 2024 to 31 August 2024</t>
  </si>
  <si>
    <t>Early years register (No children on roll)ChildminderBristolNCOR Inspection Outcomes1 April 2024 to 31 August 2024</t>
  </si>
  <si>
    <t>Early years register (No children on roll)ChildminderBristolTotal No of inspections1 April 2024 to 31 August 2024</t>
  </si>
  <si>
    <t>Early years register (full Inspection)ChildminderBromleyBehaviour and attitudes1 April 2024 to 31 August 2024</t>
  </si>
  <si>
    <t>Early years register (full Inspection)ChildminderBromleyEffectiveness of leadership and Management1 April 2024 to 31 August 2024</t>
  </si>
  <si>
    <t>Early years register (full Inspection)ChildminderBromleyOutcomes for children1 April 2024 to 31 August 2024</t>
  </si>
  <si>
    <t>Early years register (full Inspection)ChildminderBromleyOverall effectiveness: The quality and standards of the provision1 April 2024 to 31 August 2024</t>
  </si>
  <si>
    <t>Early years register (full Inspection)ChildminderBromleyPersonal development1 April 2024 to 31 August 2024</t>
  </si>
  <si>
    <t>Early years register (full Inspection)ChildminderBromleyPersonal development, behaviour and welfare1 April 2024 to 31 August 2024</t>
  </si>
  <si>
    <t>Early years register (full Inspection)ChildminderBromleyQuality of education1 April 2024 to 31 August 2024</t>
  </si>
  <si>
    <t>Early years register (full Inspection)ChildminderBromleyQuality of teaching, learning and assessment1 April 2024 to 31 August 2024</t>
  </si>
  <si>
    <t>Early years register (full Inspection)ChildminderBromleyRequirements of the compulsory part of the childcare register1 April 2024 to 31 August 2024</t>
  </si>
  <si>
    <t>Early years register (full Inspection)ChildminderBromleyRequirements of the voluntary part of the childcare register1 April 2024 to 31 August 2024</t>
  </si>
  <si>
    <t>Early years register (full Inspection)ChildminderBromleyTotal No of inspections1 April 2024 to 31 August 2024</t>
  </si>
  <si>
    <t>Early years register (full Inspection)ChildminderNorth East LincolnshirePersonal development1 April 2024 to 31 August 2024</t>
  </si>
  <si>
    <t>Early years register (full Inspection)ChildminderNorth East LincolnshirePersonal development, behaviour and welfare1 April 2024 to 31 August 2024</t>
  </si>
  <si>
    <t>Early years register (full Inspection)ChildminderNorth East LincolnshireQuality of education1 April 2024 to 31 August 2024</t>
  </si>
  <si>
    <t>Early years register (full Inspection)ChildminderNorth East LincolnshireQuality of teaching, learning and assessment1 April 2024 to 31 August 2024</t>
  </si>
  <si>
    <t>Early years register (full Inspection)ChildminderNorth East LincolnshireRequirements of the compulsory part of the childcare register1 April 2024 to 31 August 2024</t>
  </si>
  <si>
    <t>Early years register (full Inspection)ChildminderNorth East LincolnshireRequirements of the voluntary part of the childcare register1 April 2024 to 31 August 2024</t>
  </si>
  <si>
    <t>Early years register (full Inspection)ChildminderNorth East LincolnshireTotal No of inspections1 April 2024 to 31 August 2024</t>
  </si>
  <si>
    <t>Childcare registerChildminderNorth LincolnshireTotal No of inspections1 April 2024 to 31 August 2024</t>
  </si>
  <si>
    <t>Early years register (full Inspection)ChildminderNorth LincolnshireBehaviour and attitudes1 April 2024 to 31 August 2024</t>
  </si>
  <si>
    <t>Early years register (full Inspection)ChildminderNorth LincolnshireEffectiveness of leadership and Management1 April 2024 to 31 August 2024</t>
  </si>
  <si>
    <t>Early years register (full Inspection)ChildminderNorth LincolnshireOutcomes for children1 April 2024 to 31 August 2024</t>
  </si>
  <si>
    <t>Early years register (full Inspection)ChildminderNorth LincolnshireOverall effectiveness: The quality and standards of the provision1 April 2024 to 31 August 2024</t>
  </si>
  <si>
    <t>Early years register (full Inspection)ChildminderNorth LincolnshirePersonal development1 April 2024 to 31 August 2024</t>
  </si>
  <si>
    <t>Early years register (full Inspection)ChildminderNorth LincolnshirePersonal development, behaviour and welfare1 April 2024 to 31 August 2024</t>
  </si>
  <si>
    <t>Early years register (full Inspection)ChildminderNorth LincolnshireQuality of education1 April 2024 to 31 August 2024</t>
  </si>
  <si>
    <t>Early years register (full Inspection)ChildminderNorth LincolnshireQuality of teaching, learning and assessment1 April 2024 to 31 August 2024</t>
  </si>
  <si>
    <t>Early years register (full Inspection)ChildminderNorth LincolnshireRequirements of the compulsory part of the childcare register1 April 2024 to 31 August 2024</t>
  </si>
  <si>
    <t>Early years register (full Inspection)ChildminderWorcestershireOverall effectiveness: The quality and standards of the provision1 April 2024 to 31 August 2024</t>
  </si>
  <si>
    <t>Early years register (full Inspection)ChildminderWorcestershirePersonal development1 April 2024 to 31 August 2024</t>
  </si>
  <si>
    <t>Early years register (full Inspection)ChildminderWorcestershirePersonal development, behaviour and welfare1 April 2024 to 31 August 2024</t>
  </si>
  <si>
    <t>Early years register (full Inspection)ChildminderWorcestershireQuality of education1 April 2024 to 31 August 2024</t>
  </si>
  <si>
    <t>Early years register (full Inspection)ChildminderWorcestershireQuality of teaching, learning and assessment1 April 2024 to 31 August 2024</t>
  </si>
  <si>
    <t>Early years register (full Inspection)ChildminderWorcestershireRequirements of the compulsory part of the childcare register1 April 2024 to 31 August 2024</t>
  </si>
  <si>
    <t>Early years register (full Inspection)ChildminderWorcestershireRequirements of the voluntary part of the childcare register1 April 2024 to 31 August 2024</t>
  </si>
  <si>
    <t>Early years register (full Inspection)ChildminderWorcestershireTotal No of inspections1 April 2024 to 31 August 2024</t>
  </si>
  <si>
    <t>Early years register (full Inspection)All provisionLewishamRequirements of the voluntary part of the childcare register1 April 2024 to 31 August 2024</t>
  </si>
  <si>
    <t>Early years register (full Inspection)All provisionLewishamTotal No of inspections1 April 2024 to 31 August 2024</t>
  </si>
  <si>
    <t>Early years register (No children on roll)All provisionLewishamNCOR Inspection Outcomes1 April 2024 to 31 August 2024</t>
  </si>
  <si>
    <t>Early years register (No children on roll)All provisionLewishamTotal No of inspections1 April 2024 to 31 August 2024</t>
  </si>
  <si>
    <t>Early years register (Out-of-school day care)All provisionLewishamTotal No of inspections1 April 2024 to 31 August 2024</t>
  </si>
  <si>
    <t>Childcare registerAll provisionLincolnshireTotal No of inspections1 April 2024 to 31 August 2024</t>
  </si>
  <si>
    <t>Early years register (full Inspection)All provisionLincolnshireBehaviour and attitudes1 April 2024 to 31 August 2024</t>
  </si>
  <si>
    <t>Early years register (full Inspection)All provisionLincolnshireEffectiveness of leadership and Management1 April 2024 to 31 August 2024</t>
  </si>
  <si>
    <t>Early years register (full Inspection)All provisionLincolnshireOutcomes for children1 April 2024 to 31 August 2024</t>
  </si>
  <si>
    <t>Early years register (full Inspection)All provisionLincolnshireOverall effectiveness: The quality and standards of the provision1 April 2024 to 31 August 2024</t>
  </si>
  <si>
    <t>Early years register (full Inspection)All provisionLincolnshirePersonal development1 April 2024 to 31 August 2024</t>
  </si>
  <si>
    <t>Early years register (full Inspection)All provisionLincolnshirePersonal development, behaviour and welfare1 April 2024 to 31 August 2024</t>
  </si>
  <si>
    <t>Early years register (No children on roll)All provisionTraffordNCOR Inspection Outcomes1 April 2024 to 31 August 2024</t>
  </si>
  <si>
    <t>Early years register (No children on roll)All provisionTraffordTotal No of inspections1 April 2024 to 31 August 2024</t>
  </si>
  <si>
    <t>Early years register (Out-of-school day care)All provisionTraffordTotal No of inspections1 April 2024 to 31 August 2024</t>
  </si>
  <si>
    <t>Childcare registerAll provisionWakefieldTotal No of inspections1 April 2024 to 31 August 2024</t>
  </si>
  <si>
    <t>Early years register (full Inspection)All provisionWakefieldBehaviour and attitudes1 April 2024 to 31 August 2024</t>
  </si>
  <si>
    <t>Early years register (full Inspection)All provisionWakefieldEffectiveness of leadership and Management1 April 2024 to 31 August 2024</t>
  </si>
  <si>
    <t>Early years register (full Inspection)All provisionWakefieldOutcomes for children1 April 2024 to 31 August 2024</t>
  </si>
  <si>
    <t>Early years register (full Inspection)All provisionWakefieldOverall effectiveness: The quality and standards of the provision1 April 2024 to 31 August 2024</t>
  </si>
  <si>
    <t>Early years register (full Inspection)All provisionWakefieldPersonal development1 April 2024 to 31 August 2024</t>
  </si>
  <si>
    <t>Early years register (full Inspection)All provisionWakefieldPersonal development, behaviour and welfare1 April 2024 to 31 August 2024</t>
  </si>
  <si>
    <t>Early years register (full Inspection)All provisionWakefieldQuality of education1 April 2024 to 31 August 2024</t>
  </si>
  <si>
    <t>Early years register (full Inspection)All provisionWakefieldQuality of teaching, learning and assessment1 April 2024 to 31 August 2024</t>
  </si>
  <si>
    <t>Early years register (full Inspection)All provisionWakefieldRequirements of the compulsory part of the childcare register1 April 2024 to 31 August 2024</t>
  </si>
  <si>
    <t>Early years register (full Inspection)All provisionWakefieldRequirements of the voluntary part of the childcare register1 April 2024 to 31 August 2024</t>
  </si>
  <si>
    <t>Early years register (full Inspection)All provisionWakefieldTotal No of inspections1 April 2024 to 31 August 2024</t>
  </si>
  <si>
    <t>Early years register (Out-of-school day care)Childcare on non-domestic premisesCheshire West and ChesterTotal No of inspections1 April 2024 to 31 August 2024</t>
  </si>
  <si>
    <t>Early years register (full Inspection)Childcare on non-domestic premisesCornwallBehaviour and attitudes1 April 2024 to 31 August 2024</t>
  </si>
  <si>
    <t>Early years register (full Inspection)Childcare on non-domestic premisesCornwallEffectiveness of leadership and Management1 April 2024 to 31 August 2024</t>
  </si>
  <si>
    <t>Early years register (full Inspection)Childcare on non-domestic premisesCornwallOutcomes for children1 April 2024 to 31 August 2024</t>
  </si>
  <si>
    <t>Early years register (full Inspection)Childcare on non-domestic premisesCornwallOverall effectiveness: The quality and standards of the provision1 April 2024 to 31 August 2024</t>
  </si>
  <si>
    <t>Early years register (full Inspection)Childcare on non-domestic premisesCornwallPersonal development1 April 2024 to 31 August 2024</t>
  </si>
  <si>
    <t>Early years register (full Inspection)Childcare on non-domestic premisesCornwallPersonal development, behaviour and welfare1 April 2024 to 31 August 2024</t>
  </si>
  <si>
    <t>Early years register (full Inspection)Childcare on non-domestic premisesCornwallQuality of education1 April 2024 to 31 August 2024</t>
  </si>
  <si>
    <t>Early years register (full Inspection)Childcare on non-domestic premisesCornwallQuality of teaching, learning and assessment1 April 2024 to 31 August 2024</t>
  </si>
  <si>
    <t>Early years register (Out-of-school day care)Childcare on non-domestic premisesNorthumberlandTotal No of inspections1 April 2024 to 31 August 2024</t>
  </si>
  <si>
    <t>Early years register (full Inspection)Childcare on non-domestic premisesNottinghamBehaviour and attitudes1 April 2024 to 31 August 2024</t>
  </si>
  <si>
    <t>Early years register (full Inspection)Childcare on non-domestic premisesNottinghamEffectiveness of leadership and Management1 April 2024 to 31 August 2024</t>
  </si>
  <si>
    <t>Early years register (full Inspection)Childcare on non-domestic premisesNottinghamOutcomes for children1 April 2024 to 31 August 2024</t>
  </si>
  <si>
    <t>Early years register (full Inspection)Childcare on non-domestic premisesNottinghamOverall effectiveness: The quality and standards of the provision1 April 2024 to 31 August 2024</t>
  </si>
  <si>
    <t>Early years register (full Inspection)Childcare on non-domestic premisesNottinghamPersonal development1 April 2024 to 31 August 2024</t>
  </si>
  <si>
    <t>Early years register (full Inspection)Childcare on non-domestic premisesNottinghamPersonal development, behaviour and welfare1 April 2024 to 31 August 2024</t>
  </si>
  <si>
    <t>Early years register (full Inspection)Childcare on non-domestic premisesNottinghamQuality of education1 April 2024 to 31 August 2024</t>
  </si>
  <si>
    <t>Early years register (full Inspection)Childcare on non-domestic premisesNottinghamQuality of teaching, learning and assessment1 April 2024 to 31 August 2024</t>
  </si>
  <si>
    <t>Early years register (full Inspection)Childcare on non-domestic premisesNottinghamRequirements of the compulsory part of the childcare register1 April 2024 to 31 August 2024</t>
  </si>
  <si>
    <t>Early years register (full Inspection)Childcare on non-domestic premisesNottinghamRequirements of the voluntary part of the childcare register1 April 2024 to 31 August 2024</t>
  </si>
  <si>
    <t>Early years register (full Inspection)Childcare on non-domestic premisesNottinghamTotal No of inspections1 April 2024 to 31 August 2024</t>
  </si>
  <si>
    <t>Early years register (Out-of-school day care)Childcare on non-domestic premisesNottinghamTotal No of inspections1 April 2024 to 31 August 2024</t>
  </si>
  <si>
    <t>Childcare registerChildcare on non-domestic premisesNottinghamshireTotal No of inspections1 April 2024 to 31 August 2024</t>
  </si>
  <si>
    <t>Early years register (full Inspection)Childcare on domestic premisesBromleyBehaviour and attitudes1 April 2024 to 31 August 2024</t>
  </si>
  <si>
    <t>Early years register (full Inspection)Childcare on domestic premisesBromleyEffectiveness of leadership and Management1 April 2024 to 31 August 2024</t>
  </si>
  <si>
    <t>Early years register (full Inspection)Childcare on domestic premisesBromleyOutcomes for children1 April 2024 to 31 August 2024</t>
  </si>
  <si>
    <t>Early years register (full Inspection)Childcare on domestic premisesBromleyOverall effectiveness: The quality and standards of the provision1 April 2024 to 31 August 2024</t>
  </si>
  <si>
    <t>Early years register (full Inspection)Childcare on domestic premisesBromleyPersonal development1 April 2024 to 31 August 2024</t>
  </si>
  <si>
    <t>Early years register (full Inspection)Childcare on domestic premisesBromleyPersonal development, behaviour and welfare1 April 2024 to 31 August 2024</t>
  </si>
  <si>
    <t>Early years register (full Inspection)Childcare on domestic premisesBromleyQuality of education1 April 2024 to 31 August 2024</t>
  </si>
  <si>
    <t>Early years register (full Inspection)Childcare on domestic premisesBromleyQuality of teaching, learning and assessment1 April 2024 to 31 August 2024</t>
  </si>
  <si>
    <t>Early years register (full Inspection)Childcare on domestic premisesBromleyRequirements of the compulsory part of the childcare register1 April 2024 to 31 August 2024</t>
  </si>
  <si>
    <t>Early years register (full Inspection)Childcare on domestic premisesBromleyRequirements of the voluntary part of the childcare register1 April 2024 to 31 August 2024</t>
  </si>
  <si>
    <t>Early years register (full Inspection)Childcare on domestic premisesBromleyTotal No of inspections1 April 2024 to 31 August 2024</t>
  </si>
  <si>
    <t>Early years register (full Inspection)Childcare on domestic premisesCalderdaleBehaviour and attitudes1 April 2024 to 31 August 2024</t>
  </si>
  <si>
    <t>Early years register (full Inspection)Childcare on domestic premisesCalderdaleEffectiveness of leadership and Management1 April 2024 to 31 August 2024</t>
  </si>
  <si>
    <t>Early years register (full Inspection)Childcare on domestic premisesCalderdaleOutcomes for children1 April 2024 to 31 August 2024</t>
  </si>
  <si>
    <t>Early years register (full Inspection)Childcare on domestic premisesCalderdaleOverall effectiveness: The quality and standards of the provision1 April 2024 to 31 August 2024</t>
  </si>
  <si>
    <t>Early years register (full Inspection)Childcare on domestic premisesCalderdalePersonal development1 April 2024 to 31 August 2024</t>
  </si>
  <si>
    <t>Early years register (full Inspection)Childcare on domestic premisesCalderdalePersonal development, behaviour and welfare1 April 2024 to 31 August 2024</t>
  </si>
  <si>
    <t>Early years register (full Inspection)Childcare on domestic premisesCalderdaleQuality of education1 April 2024 to 31 August 2024</t>
  </si>
  <si>
    <t>Early years register (full Inspection)Childcare on non-domestic premisesHampshireOutcomes for children1 April 2024 to 31 August 2024</t>
  </si>
  <si>
    <t>Early years register (full Inspection)Childcare on non-domestic premisesHampshireOverall effectiveness: The quality and standards of the provision1 April 2024 to 31 August 2024</t>
  </si>
  <si>
    <t>Early years register (full Inspection)Childcare on non-domestic premisesHampshirePersonal development1 April 2024 to 31 August 2024</t>
  </si>
  <si>
    <t>Early years register (full Inspection)Childcare on non-domestic premisesHampshirePersonal development, behaviour and welfare1 April 2024 to 31 August 2024</t>
  </si>
  <si>
    <t>Early years register (full Inspection)Childcare on non-domestic premisesHampshireQuality of education1 April 2024 to 31 August 2024</t>
  </si>
  <si>
    <t>Early years register (full Inspection)Childcare on non-domestic premisesHampshireQuality of teaching, learning and assessment1 April 2024 to 31 August 2024</t>
  </si>
  <si>
    <t>Early years register (full Inspection)Childcare on non-domestic premisesHampshireRequirements of the compulsory part of the childcare register1 April 2024 to 31 August 2024</t>
  </si>
  <si>
    <t>Early years register (full Inspection)Childcare on non-domestic premisesHampshireRequirements of the voluntary part of the childcare register1 April 2024 to 31 August 2024</t>
  </si>
  <si>
    <t>Early years register (full Inspection)Childcare on non-domestic premisesHampshireTotal No of inspections1 April 2024 to 31 August 2024</t>
  </si>
  <si>
    <t>Early years register (Out-of-school day care)Childcare on non-domestic premisesHampshireTotal No of inspections1 April 2024 to 31 August 2024</t>
  </si>
  <si>
    <t>Childcare registerChildcare on non-domestic premisesHaringeyTotal No of inspections1 April 2024 to 31 August 2024</t>
  </si>
  <si>
    <t>Early years register (full Inspection)Childcare on non-domestic premisesHaringeyBehaviour and attitudes1 April 2024 to 31 August 2024</t>
  </si>
  <si>
    <t>Early years register (full Inspection)Childcare on non-domestic premisesHaringeyEffectiveness of leadership and Management1 April 2024 to 31 August 2024</t>
  </si>
  <si>
    <t>Early years register (full Inspection)Childcare on non-domestic premisesHaringeyOutcomes for children1 April 2024 to 31 August 2024</t>
  </si>
  <si>
    <t>Early years register (full Inspection)Childcare on non-domestic premisesHaringeyOverall effectiveness: The quality and standards of the provision1 April 2024 to 31 August 2024</t>
  </si>
  <si>
    <t>Early years register (full Inspection)Childcare on non-domestic premisesSouth GloucestershireQuality of teaching, learning and assessment1 April 2024 to 31 August 2024</t>
  </si>
  <si>
    <t>Early years register (full Inspection)Childcare on non-domestic premisesSouth GloucestershireRequirements of the compulsory part of the childcare register1 April 2024 to 31 August 2024</t>
  </si>
  <si>
    <t>Early years register (full Inspection)Childcare on non-domestic premisesSouth GloucestershireRequirements of the voluntary part of the childcare register1 April 2024 to 31 August 2024</t>
  </si>
  <si>
    <t>Early years register (full Inspection)Childcare on non-domestic premisesSouth GloucestershireTotal No of inspections1 April 2024 to 31 August 2024</t>
  </si>
  <si>
    <t>Early years register (Out-of-school day care)Childcare on non-domestic premisesSouth GloucestershireTotal No of inspections1 April 2024 to 31 August 2024</t>
  </si>
  <si>
    <t>Early years register (full Inspection)Childcare on non-domestic premisesSouth TynesideBehaviour and attitudes1 April 2024 to 31 August 2024</t>
  </si>
  <si>
    <t>Early years register (full Inspection)Childcare on non-domestic premisesSouth TynesideEffectiveness of leadership and Management1 April 2024 to 31 August 2024</t>
  </si>
  <si>
    <t>Early years register (full Inspection)Childcare on non-domestic premisesSouth TynesideOutcomes for children1 April 2024 to 31 August 2024</t>
  </si>
  <si>
    <t>Early years register (full Inspection)Childcare on non-domestic premisesSouth TynesideOverall effectiveness: The quality and standards of the provision1 April 2024 to 31 August 2024</t>
  </si>
  <si>
    <t>Early years register (full Inspection)Childcare on non-domestic premisesSouth TynesidePersonal development1 April 2024 to 31 August 2024</t>
  </si>
  <si>
    <t>Early years register (full Inspection)Childcare on non-domestic premisesSouth TynesidePersonal development, behaviour and welfare1 April 2024 to 31 August 2024</t>
  </si>
  <si>
    <t>Early years register (full Inspection)Childcare on non-domestic premisesSouth TynesideQuality of education1 April 2024 to 31 August 2024</t>
  </si>
  <si>
    <t>Early years register (full Inspection)Childcare on non-domestic premisesSouth TynesideQuality of teaching, learning and assessment1 April 2024 to 31 August 2024</t>
  </si>
  <si>
    <t>Early years register (full Inspection)Childcare on non-domestic premisesSouth TynesideRequirements of the compulsory part of the childcare register1 April 2024 to 31 August 2024</t>
  </si>
  <si>
    <t>Early years register (full Inspection)Childcare on non-domestic premisesSouth TynesideRequirements of the voluntary part of the childcare register1 April 2024 to 31 August 2024</t>
  </si>
  <si>
    <t>Early years register (full Inspection)ChildminderCheshire West and ChesterBehaviour and attitudes1 April 2024 to 31 August 2024</t>
  </si>
  <si>
    <t>Early years register (full Inspection)ChildminderCheshire West and ChesterEffectiveness of leadership and Management1 April 2024 to 31 August 2024</t>
  </si>
  <si>
    <t>Early years register (full Inspection)ChildminderCheshire West and ChesterOutcomes for children1 April 2024 to 31 August 2024</t>
  </si>
  <si>
    <t>Early years register (full Inspection)ChildminderCheshire West and ChesterOverall effectiveness: The quality and standards of the provision1 April 2024 to 31 August 2024</t>
  </si>
  <si>
    <t>Early years register (full Inspection)ChildminderCheshire West and ChesterPersonal development1 April 2024 to 31 August 2024</t>
  </si>
  <si>
    <t>Early years register (full Inspection)ChildminderCheshire West and ChesterPersonal development, behaviour and welfare1 April 2024 to 31 August 2024</t>
  </si>
  <si>
    <t>Early years register (full Inspection)ChildminderCheshire West and ChesterQuality of education1 April 2024 to 31 August 2024</t>
  </si>
  <si>
    <t>Early years register (full Inspection)ChildminderCheshire West and ChesterQuality of teaching, learning and assessment1 April 2024 to 31 August 2024</t>
  </si>
  <si>
    <t>Early years register (full Inspection)ChildminderCheshire West and ChesterRequirements of the compulsory part of the childcare register1 April 2024 to 31 August 2024</t>
  </si>
  <si>
    <t>Early years register (full Inspection)ChildminderCheshire West and ChesterRequirements of the voluntary part of the childcare register1 April 2024 to 31 August 2024</t>
  </si>
  <si>
    <t>Early years register (full Inspection)ChildminderCheshire West and ChesterTotal No of inspections1 April 2024 to 31 August 2024</t>
  </si>
  <si>
    <t>Early years register (full Inspection)ChildminderNottinghamshireQuality of teaching, learning and assessment1 April 2024 to 31 August 2024</t>
  </si>
  <si>
    <t>Early years register (full Inspection)ChildminderNottinghamshireRequirements of the compulsory part of the childcare register1 April 2024 to 31 August 2024</t>
  </si>
  <si>
    <t>Early years register (No children on roll)ChildminderNorth NorthamptonshireTotal No of inspections1 April 2024 to 31 August 2024</t>
  </si>
  <si>
    <t>Early years register (full Inspection)ChildminderNorth SomersetBehaviour and attitudes1 April 2024 to 31 August 2024</t>
  </si>
  <si>
    <t>Early years register (full Inspection)ChildminderNorth SomersetEffectiveness of leadership and Management1 April 2024 to 31 August 2024</t>
  </si>
  <si>
    <t>Early years register (full Inspection)ChildminderNorth SomersetOutcomes for children1 April 2024 to 31 August 2024</t>
  </si>
  <si>
    <t>Early years register (full Inspection)ChildminderNorth SomersetOverall effectiveness: The quality and standards of the provision1 April 2024 to 31 August 2024</t>
  </si>
  <si>
    <t>Early years register (full Inspection)ChildminderNorth SomersetPersonal development1 April 2024 to 31 August 2024</t>
  </si>
  <si>
    <t>Early years register (full Inspection)ChildminderNorth SomersetPersonal development, behaviour and welfare1 April 2024 to 31 August 2024</t>
  </si>
  <si>
    <t>Early years register (full Inspection)ChildminderNorth SomersetQuality of education1 April 2024 to 31 August 2024</t>
  </si>
  <si>
    <t>Early years register (full Inspection)ChildminderNorth SomersetQuality of teaching, learning and assessment1 April 2024 to 31 August 2024</t>
  </si>
  <si>
    <t>Early years register (full Inspection)ChildminderNorth SomersetRequirements of the compulsory part of the childcare register1 April 2024 to 31 August 2024</t>
  </si>
  <si>
    <t>Early years register (full Inspection)ChildminderNorth SomersetRequirements of the voluntary part of the childcare register1 April 2024 to 31 August 2024</t>
  </si>
  <si>
    <t>Early years register (full Inspection)ChildminderNorth SomersetTotal No of inspections1 April 2024 to 31 August 2024</t>
  </si>
  <si>
    <t>Childcare registerHome childcarerBexleyTotal No of inspections1 April 2024 to 31 August 2024</t>
  </si>
  <si>
    <t>Childcare registerHome childcarerBirminghamTotal No of inspections1 April 2024 to 31 August 2024</t>
  </si>
  <si>
    <t>Childcare registerHome childcarerBoltonTotal No of inspections1 April 2024 to 31 August 2024</t>
  </si>
  <si>
    <t>Childcare registerHome childcarerBournemouth, Christchurch &amp; PooleTotal No of inspections1 April 2024 to 31 August 2024</t>
  </si>
  <si>
    <t>Childcare registerHome childcarerBradfordTotal No of inspections1 April 2024 to 31 August 2024</t>
  </si>
  <si>
    <t>Childcare registerHome childcarerBrentTotal No of inspections1 April 2024 to 31 August 2024</t>
  </si>
  <si>
    <t>Childcare registerHome childcarerBrighton and HoveTotal No of inspections1 April 2024 to 31 August 2024</t>
  </si>
  <si>
    <t>Childcare registerHome childcarerBristolTotal No of inspections1 April 2024 to 31 August 2024</t>
  </si>
  <si>
    <t>Childcare registerHome childcarerBromleyTotal No of inspections1 April 2024 to 31 August 2024</t>
  </si>
  <si>
    <t>Childcare registerHome childcarerBuckinghamshireTotal No of inspections1 April 2024 to 31 August 2024</t>
  </si>
  <si>
    <t>Childcare registerHome childcarerBuryTotal No of inspections1 April 2024 to 31 August 2024</t>
  </si>
  <si>
    <t>Childcare registerHome childcarerCamdenTotal No of inspections1 April 2024 to 31 August 2024</t>
  </si>
  <si>
    <t>Childcare registerHome childcarerCentral BedfordshireTotal No of inspections1 April 2024 to 31 August 2024</t>
  </si>
  <si>
    <t>Childcare registerHome childcarerCheshire EastTotal No of inspections1 April 2024 to 31 August 2024</t>
  </si>
  <si>
    <t>Childcare registerHome childcarerCoventryTotal No of inspections1 April 2024 to 31 August 2024</t>
  </si>
  <si>
    <t>Childcare registerHome childcarerCroydonTotal No of inspections1 April 2024 to 31 August 2024</t>
  </si>
  <si>
    <t>Childcare registerHome childcarerDerbyTotal No of inspections1 April 2024 to 31 August 2024</t>
  </si>
  <si>
    <t>Childcare registerHome childcarerDerbyshireTotal No of inspections1 April 2024 to 31 August 2024</t>
  </si>
  <si>
    <t>Early years register (Out-of-school day care)Childcare on non-domestic premisesReadingTotal No of inspections1 April 2024 to 31 August 2024</t>
  </si>
  <si>
    <t>Childcare registerChildcare on non-domestic premisesRedbridgeTotal No of inspections1 April 2024 to 31 August 2024</t>
  </si>
  <si>
    <t>Early years register (full Inspection)Childcare on non-domestic premisesRedbridgeBehaviour and attitudes1 April 2024 to 31 August 2024</t>
  </si>
  <si>
    <t>Early years register (full Inspection)Childcare on non-domestic premisesRedbridgeEffectiveness of leadership and Management1 April 2024 to 31 August 2024</t>
  </si>
  <si>
    <t>Early years register (full Inspection)Childcare on non-domestic premisesRedbridgeOutcomes for children1 April 2024 to 31 August 2024</t>
  </si>
  <si>
    <t>Early years register (full Inspection)Childcare on non-domestic premisesRedbridgeOverall effectiveness: The quality and standards of the provision1 April 2024 to 31 August 2024</t>
  </si>
  <si>
    <t>Early years register (full Inspection)Childcare on non-domestic premisesRedbridgePersonal development1 April 2024 to 31 August 2024</t>
  </si>
  <si>
    <t>Early years register (full Inspection)Childcare on non-domestic premisesRedbridgePersonal development, behaviour and welfare1 April 2024 to 31 August 2024</t>
  </si>
  <si>
    <t>Early years register (full Inspection)Childcare on non-domestic premisesRedbridgeQuality of education1 April 2024 to 31 August 2024</t>
  </si>
  <si>
    <t>Early years register (full Inspection)Childcare on non-domestic premisesRedbridgeQuality of teaching, learning and assessment1 April 2024 to 31 August 2024</t>
  </si>
  <si>
    <t>Early years register (full Inspection)Childcare on non-domestic premisesRedbridgeRequirements of the compulsory part of the childcare register1 April 2024 to 31 August 2024</t>
  </si>
  <si>
    <t>Early years register (full Inspection)Childcare on non-domestic premisesRedbridgeRequirements of the voluntary part of the childcare register1 April 2024 to 31 August 2024</t>
  </si>
  <si>
    <t>Early years register (full Inspection)Childcare on non-domestic premisesRedbridgeTotal No of inspections1 April 2024 to 31 August 2024</t>
  </si>
  <si>
    <t>Early years register (No children on roll)ChildminderBlackburn with DarwenNCOR Inspection Outcomes1 April 2024 to 31 August 2024</t>
  </si>
  <si>
    <t>Early years register (No children on roll)ChildminderBlackburn with DarwenTotal No of inspections1 April 2024 to 31 August 2024</t>
  </si>
  <si>
    <t>Early years register (full Inspection)ChildminderBoltonBehaviour and attitudes1 April 2024 to 31 August 2024</t>
  </si>
  <si>
    <t>Early years register (full Inspection)ChildminderBoltonEffectiveness of leadership and Management1 April 2024 to 31 August 2024</t>
  </si>
  <si>
    <t>Early years register (full Inspection)ChildminderBoltonOutcomes for children1 April 2024 to 31 August 2024</t>
  </si>
  <si>
    <t>Early years register (full Inspection)ChildminderBoltonOverall effectiveness: The quality and standards of the provision1 April 2024 to 31 August 2024</t>
  </si>
  <si>
    <t>Early years register (full Inspection)ChildminderBoltonPersonal development1 April 2024 to 31 August 2024</t>
  </si>
  <si>
    <t>Early years register (full Inspection)ChildminderBoltonPersonal development, behaviour and welfare1 April 2024 to 31 August 2024</t>
  </si>
  <si>
    <t>Early years register (full Inspection)ChildminderBoltonQuality of education1 April 2024 to 31 August 2024</t>
  </si>
  <si>
    <t>Early years register (full Inspection)ChildminderBoltonQuality of teaching, learning and assessment1 April 2024 to 31 August 2024</t>
  </si>
  <si>
    <t>Early years register (full Inspection)ChildminderBoltonRequirements of the compulsory part of the childcare register1 April 2024 to 31 August 2024</t>
  </si>
  <si>
    <t>Early years register (full Inspection)ChildminderBoltonRequirements of the voluntary part of the childcare register1 April 2024 to 31 August 2024</t>
  </si>
  <si>
    <t>Early years register (full Inspection)ChildminderBoltonTotal No of inspections1 April 2024 to 31 August 2024</t>
  </si>
  <si>
    <t>Early years register (full Inspection)ChildminderMedwayOverall effectiveness: The quality and standards of the provision1 April 2024 to 31 August 2024</t>
  </si>
  <si>
    <t>Early years register (full Inspection)ChildminderMedwayPersonal development1 April 2024 to 31 August 2024</t>
  </si>
  <si>
    <t>Early years register (full Inspection)ChildminderMedwayPersonal development, behaviour and welfare1 April 2024 to 31 August 2024</t>
  </si>
  <si>
    <t>Early years register (full Inspection)ChildminderMedwayQuality of education1 April 2024 to 31 August 2024</t>
  </si>
  <si>
    <t>Early years register (full Inspection)ChildminderMedwayQuality of teaching, learning and assessment1 April 2024 to 31 August 2024</t>
  </si>
  <si>
    <t>Early years register (full Inspection)ChildminderMedwayRequirements of the compulsory part of the childcare register1 April 2024 to 31 August 2024</t>
  </si>
  <si>
    <t>Early years register (full Inspection)ChildminderMedwayRequirements of the voluntary part of the childcare register1 April 2024 to 31 August 2024</t>
  </si>
  <si>
    <t>Early years register (full Inspection)ChildminderMedwayTotal No of inspections1 April 2024 to 31 August 2024</t>
  </si>
  <si>
    <t>Early years register (full Inspection)ChildminderDerbyQuality of teaching, learning and assessment1 April 2024 to 31 August 2024</t>
  </si>
  <si>
    <t>Early years register (full Inspection)ChildminderDerbyRequirements of the compulsory part of the childcare register1 April 2024 to 31 August 2024</t>
  </si>
  <si>
    <t>Early years register (full Inspection)ChildminderDerbyRequirements of the voluntary part of the childcare register1 April 2024 to 31 August 2024</t>
  </si>
  <si>
    <t>Early years register (full Inspection)ChildminderDerbyTotal No of inspections1 April 2024 to 31 August 2024</t>
  </si>
  <si>
    <t>Early years register (No children on roll)ChildminderDerbyNCOR Inspection Outcomes1 April 2024 to 31 August 2024</t>
  </si>
  <si>
    <t>Early years register (No children on roll)ChildminderDerbyTotal No of inspections1 April 2024 to 31 August 2024</t>
  </si>
  <si>
    <t>Early years register (full Inspection)ChildminderDerbyshireBehaviour and attitudes1 April 2024 to 31 August 2024</t>
  </si>
  <si>
    <t>Early years register (full Inspection)ChildminderDerbyshireEffectiveness of leadership and Management1 April 2024 to 31 August 2024</t>
  </si>
  <si>
    <t>Early years register (full Inspection)ChildminderReadingBehaviour and attitudes1 April 2024 to 31 August 2024</t>
  </si>
  <si>
    <t>Early years register (full Inspection)ChildminderReadingEffectiveness of leadership and Management1 April 2024 to 31 August 2024</t>
  </si>
  <si>
    <t>Early years register (full Inspection)ChildminderReadingOutcomes for children1 April 2024 to 31 August 2024</t>
  </si>
  <si>
    <t>Early years register (full Inspection)ChildminderReadingOverall effectiveness: The quality and standards of the provision1 April 2024 to 31 August 2024</t>
  </si>
  <si>
    <t>Early years register (full Inspection)ChildminderReadingPersonal development1 April 2024 to 31 August 2024</t>
  </si>
  <si>
    <t>Early years register (full Inspection)ChildminderReadingPersonal development, behaviour and welfare1 April 2024 to 31 August 2024</t>
  </si>
  <si>
    <t>Early years register (full Inspection)ChildminderReadingQuality of education1 April 2024 to 31 August 2024</t>
  </si>
  <si>
    <t>Early years register (full Inspection)ChildminderReadingQuality of teaching, learning and assessment1 April 2024 to 31 August 2024</t>
  </si>
  <si>
    <t>Early years register (full Inspection)ChildminderReadingRequirements of the compulsory part of the childcare register1 April 2024 to 31 August 2024</t>
  </si>
  <si>
    <t>Early years register (full Inspection)ChildminderReadingRequirements of the voluntary part of the childcare register1 April 2024 to 31 August 2024</t>
  </si>
  <si>
    <t>Early years register (full Inspection)ChildminderReadingTotal No of inspections1 April 2024 to 31 August 2024</t>
  </si>
  <si>
    <t>Early years register (No children on roll)ChildminderReadingNCOR Inspection Outcomes1 April 2024 to 31 August 2024</t>
  </si>
  <si>
    <t>Early years register (No children on roll)ChildminderReadingTotal No of inspections1 April 2024 to 31 August 2024</t>
  </si>
  <si>
    <t>Childcare registerChildminderRedbridgeTotal No of inspections1 April 2024 to 31 August 2024</t>
  </si>
  <si>
    <t>Early years register (full Inspection)ChildminderRedbridgeBehaviour and attitudes1 April 2024 to 31 August 2024</t>
  </si>
  <si>
    <t>Early years register (full Inspection)ChildminderRedbridgeEffectiveness of leadership and Management1 April 2024 to 31 August 2024</t>
  </si>
  <si>
    <t>Early years register (full Inspection)ChildminderRedbridgeOutcomes for children1 April 2024 to 31 August 2024</t>
  </si>
  <si>
    <t>Early years register (full Inspection)ChildminderRedbridgeOverall effectiveness: The quality and standards of the provision1 April 2024 to 31 August 2024</t>
  </si>
  <si>
    <t>Early years register (full Inspection)ChildminderRedbridgePersonal development1 April 2024 to 31 August 2024</t>
  </si>
  <si>
    <t>Early years register (full Inspection)ChildminderRedbridgePersonal development, behaviour and welfare1 April 2024 to 31 August 2024</t>
  </si>
  <si>
    <t>Early years register (full Inspection)All provisionCumberlandOverall effectiveness: The quality and standards of the provision1 April 2024 to 31 August 2024</t>
  </si>
  <si>
    <t>Early years register (full Inspection)All provisionCumberlandPersonal development1 April 2024 to 31 August 2024</t>
  </si>
  <si>
    <t>Early years register (full Inspection)All provisionCumberlandPersonal development, behaviour and welfare1 April 2024 to 31 August 2024</t>
  </si>
  <si>
    <t>Early years register (full Inspection)All provisionCumberlandQuality of education1 April 2024 to 31 August 2024</t>
  </si>
  <si>
    <t>Early years register (full Inspection)All provisionCumberlandQuality of teaching, learning and assessment1 April 2024 to 31 August 2024</t>
  </si>
  <si>
    <t>Early years register (full Inspection)All provisionCumberlandRequirements of the compulsory part of the childcare register1 April 2024 to 31 August 2024</t>
  </si>
  <si>
    <t>Early years register (full Inspection)All provisionCumberlandRequirements of the voluntary part of the childcare register1 April 2024 to 31 August 2024</t>
  </si>
  <si>
    <t>Early years register (full Inspection)All provisionCumberlandTotal No of inspections1 April 2024 to 31 August 2024</t>
  </si>
  <si>
    <t>Early years register (No children on roll)All provisionCumberlandNCOR Inspection Outcomes1 April 2024 to 31 August 2024</t>
  </si>
  <si>
    <t>Early years register (No children on roll)All provisionCumberlandTotal No of inspections1 April 2024 to 31 August 2024</t>
  </si>
  <si>
    <t>Early years register (full Inspection)All provisionDarlingtonBehaviour and attitudes1 April 2024 to 31 August 2024</t>
  </si>
  <si>
    <t>Early years register (full Inspection)All provisionDarlingtonEffectiveness of leadership and Management1 April 2024 to 31 August 2024</t>
  </si>
  <si>
    <t>Early years register (full Inspection)All provisionDarlingtonOutcomes for children1 April 2024 to 31 August 2024</t>
  </si>
  <si>
    <t>Early years register (full Inspection)All provisionDarlingtonOverall effectiveness: The quality and standards of the provision1 April 2024 to 31 August 2024</t>
  </si>
  <si>
    <t>Early years register (full Inspection)All provisionDarlingtonPersonal development1 April 2024 to 31 August 2024</t>
  </si>
  <si>
    <t>Early years register (full Inspection)All provisionDarlingtonPersonal development, behaviour and welfare1 April 2024 to 31 August 2024</t>
  </si>
  <si>
    <t>Early years register (full Inspection)All provisionNorthumberlandTotal No of inspections1 April 2024 to 31 August 2024</t>
  </si>
  <si>
    <t>Early years register (Out-of-school day care)All provisionNorthumberlandTotal No of inspections1 April 2024 to 31 August 2024</t>
  </si>
  <si>
    <t>Childcare registerAll provisionNottinghamTotal No of inspections1 April 2024 to 31 August 2024</t>
  </si>
  <si>
    <t>Early years register (full Inspection)All provisionNottinghamBehaviour and attitudes1 April 2024 to 31 August 2024</t>
  </si>
  <si>
    <t>Early years register (full Inspection)All provisionNottinghamEffectiveness of leadership and Management1 April 2024 to 31 August 2024</t>
  </si>
  <si>
    <t>Early years register (full Inspection)All provisionNottinghamOutcomes for children1 April 2024 to 31 August 2024</t>
  </si>
  <si>
    <t>Early years register (full Inspection)All provisionNottinghamOverall effectiveness: The quality and standards of the provision1 April 2024 to 31 August 2024</t>
  </si>
  <si>
    <t>Early years register (full Inspection)All provisionNottinghamPersonal development1 April 2024 to 31 August 2024</t>
  </si>
  <si>
    <t>Early years register (full Inspection)All provisionNottinghamPersonal development, behaviour and welfare1 April 2024 to 31 August 2024</t>
  </si>
  <si>
    <t>Early years register (full Inspection)All provisionNottinghamQuality of education1 April 2024 to 31 August 2024</t>
  </si>
  <si>
    <t>Early years register (full Inspection)All provisionNottinghamQuality of teaching, learning and assessment1 April 2024 to 31 August 2024</t>
  </si>
  <si>
    <t>Early years register (full Inspection)All provisionNottinghamRequirements of the compulsory part of the childcare register1 April 2024 to 31 August 2024</t>
  </si>
  <si>
    <t>Early years register (full Inspection)All provisionNottinghamRequirements of the voluntary part of the childcare register1 April 2024 to 31 August 2024</t>
  </si>
  <si>
    <t>Early years register (full Inspection)All provisionNottinghamTotal No of inspections1 April 2024 to 31 August 2024</t>
  </si>
  <si>
    <t>Early years register (Out-of-school day care)All provisionWorcestershireTotal No of inspections1 April 2024 to 31 August 2024</t>
  </si>
  <si>
    <t>Childcare registerAll provisionYorkTotal No of inspections1 April 2024 to 31 August 2024</t>
  </si>
  <si>
    <t>Early years register (full Inspection)ChildminderNewhamBehaviour and attitudes1 April 2024 to 31 August 2024</t>
  </si>
  <si>
    <t>Early years register (full Inspection)ChildminderNewhamEffectiveness of leadership and Management1 April 2024 to 31 August 2024</t>
  </si>
  <si>
    <t>Early years register (full Inspection)ChildminderNewhamOutcomes for children1 April 2024 to 31 August 2024</t>
  </si>
  <si>
    <t>Early years register (full Inspection)ChildminderNewhamOverall effectiveness: The quality and standards of the provision1 April 2024 to 31 August 2024</t>
  </si>
  <si>
    <t>Early years register (full Inspection)ChildminderNewhamPersonal development1 April 2024 to 31 August 2024</t>
  </si>
  <si>
    <t>Early years register (full Inspection)ChildminderNewhamPersonal development, behaviour and welfare1 April 2024 to 31 August 2024</t>
  </si>
  <si>
    <t>Early years register (full Inspection)ChildminderNewhamQuality of education1 April 2024 to 31 August 2024</t>
  </si>
  <si>
    <t>Early years register (full Inspection)ChildminderNewhamQuality of teaching, learning and assessment1 April 2024 to 31 August 2024</t>
  </si>
  <si>
    <t>Early years register (full Inspection)ChildminderNewhamRequirements of the compulsory part of the childcare register1 April 2024 to 31 August 2024</t>
  </si>
  <si>
    <t>Early years register (full Inspection)ChildminderNewhamRequirements of the voluntary part of the childcare register1 April 2024 to 31 August 2024</t>
  </si>
  <si>
    <t>Early years register (full Inspection)ChildminderNewhamTotal No of inspections1 April 2024 to 31 August 2024</t>
  </si>
  <si>
    <t>Early years register (No children on roll)ChildminderNewhamNCOR Inspection Outcomes1 April 2024 to 31 August 2024</t>
  </si>
  <si>
    <t>Early years register (No children on roll)ChildminderNewhamTotal No of inspections1 April 2024 to 31 August 2024</t>
  </si>
  <si>
    <t>Early years register (full Inspection)All provisionCentral BedfordshireOverall effectiveness: The quality and standards of the provision1 April 2024 to 31 August 2024</t>
  </si>
  <si>
    <t>Early years register (full Inspection)All provisionCentral BedfordshirePersonal development1 April 2024 to 31 August 2024</t>
  </si>
  <si>
    <t>Early years register (full Inspection)All provisionCentral BedfordshirePersonal development, behaviour and welfare1 April 2024 to 31 August 2024</t>
  </si>
  <si>
    <t>Early years register (full Inspection)All provisionCentral BedfordshireQuality of education1 April 2024 to 31 August 2024</t>
  </si>
  <si>
    <t>Early years register (full Inspection)All provisionCentral BedfordshireQuality of teaching, learning and assessment1 April 2024 to 31 August 2024</t>
  </si>
  <si>
    <t>Early years register (full Inspection)All provisionCentral BedfordshireRequirements of the compulsory part of the childcare register1 April 2024 to 31 August 2024</t>
  </si>
  <si>
    <t>Early years register (full Inspection)All provisionCentral BedfordshireRequirements of the voluntary part of the childcare register1 April 2024 to 31 August 2024</t>
  </si>
  <si>
    <t>Early years register (full Inspection)All provisionCentral BedfordshireTotal No of inspections1 April 2024 to 31 August 2024</t>
  </si>
  <si>
    <t>Early years register (No children on roll)All provisionCentral BedfordshireNCOR Inspection Outcomes1 April 2024 to 31 August 2024</t>
  </si>
  <si>
    <t>Early years register (No children on roll)All provisionCentral BedfordshireTotal No of inspections1 April 2024 to 31 August 2024</t>
  </si>
  <si>
    <t>Early years register (Out-of-school day care)All provisionCentral BedfordshireTotal No of inspections1 April 2024 to 31 August 2024</t>
  </si>
  <si>
    <t>Childcare registerAll provisionCheshire EastTotal No of inspections1 April 2024 to 31 August 2024</t>
  </si>
  <si>
    <t>Early years register (full Inspection)All provisionCheshire EastBehaviour and attitudes1 April 2024 to 31 August 2024</t>
  </si>
  <si>
    <t>Early years register (full Inspection)All provisionCheshire EastEffectiveness of leadership and Management1 April 2024 to 31 August 2024</t>
  </si>
  <si>
    <t>Childcare registerAll provisionNorth East LincolnshireTotal No of inspections1 April 2024 to 31 August 2024</t>
  </si>
  <si>
    <t>Early years register (full Inspection)All provisionNorth East LincolnshireBehaviour and attitudes1 April 2024 to 31 August 2024</t>
  </si>
  <si>
    <t>Early years register (full Inspection)All provisionNorth East LincolnshireEffectiveness of leadership and Management1 April 2024 to 31 August 2024</t>
  </si>
  <si>
    <t>Early years register (full Inspection)All provisionNorth East LincolnshireOutcomes for children1 April 2024 to 31 August 2024</t>
  </si>
  <si>
    <t>Early years register (full Inspection)All provisionNorth East LincolnshireOverall effectiveness: The quality and standards of the provision1 April 2024 to 31 August 2024</t>
  </si>
  <si>
    <t>Early years register (full Inspection)All provisionNorth East LincolnshirePersonal development1 April 2024 to 31 August 2024</t>
  </si>
  <si>
    <t>Early years register (full Inspection)All provisionNorth East LincolnshirePersonal development, behaviour and welfare1 April 2024 to 31 August 2024</t>
  </si>
  <si>
    <t>Early years register (full Inspection)All provisionNorth East LincolnshireQuality of education1 April 2024 to 31 August 2024</t>
  </si>
  <si>
    <t>Early years register (full Inspection)All provisionNorth East LincolnshireQuality of teaching, learning and assessment1 April 2024 to 31 August 2024</t>
  </si>
  <si>
    <t>Early years register (full Inspection)All provisionNorth East LincolnshireRequirements of the compulsory part of the childcare register1 April 2024 to 31 August 2024</t>
  </si>
  <si>
    <t>Early years register (full Inspection)All provisionNorth East LincolnshireRequirements of the voluntary part of the childcare register1 April 2024 to 31 August 2024</t>
  </si>
  <si>
    <t>Early years register (full Inspection)All provisionNorth East LincolnshireTotal No of inspections1 April 2024 to 31 August 2024</t>
  </si>
  <si>
    <t>Childcare registerAll provisionNorth LincolnshireTotal No of inspections1 April 2024 to 31 August 2024</t>
  </si>
  <si>
    <t>Early years register (full Inspection)All provisionNorth LincolnshireBehaviour and attitudes1 April 2024 to 31 August 2024</t>
  </si>
  <si>
    <t>Early years register (full Inspection)All provisionNorth LincolnshireEffectiveness of leadership and Management1 April 2024 to 31 August 2024</t>
  </si>
  <si>
    <t>Early years register (full Inspection)All provisionNorth LincolnshireOutcomes for children1 April 2024 to 31 August 2024</t>
  </si>
  <si>
    <t>Early years register (full Inspection)All provisionWiganPersonal development1 April 2024 to 31 August 2024</t>
  </si>
  <si>
    <t>Early years register (full Inspection)All provisionWiganPersonal development, behaviour and welfare1 April 2024 to 31 August 2024</t>
  </si>
  <si>
    <t>Early years register (full Inspection)All provisionWiganQuality of education1 April 2024 to 31 August 2024</t>
  </si>
  <si>
    <t>Early years register (full Inspection)All provisionWiganQuality of teaching, learning and assessment1 April 2024 to 31 August 2024</t>
  </si>
  <si>
    <t>Early years register (full Inspection)All provisionWiganRequirements of the compulsory part of the childcare register1 April 2024 to 31 August 2024</t>
  </si>
  <si>
    <t>Early years register (full Inspection)All provisionWiganRequirements of the voluntary part of the childcare register1 April 2024 to 31 August 2024</t>
  </si>
  <si>
    <t>Early years register (full Inspection)All provisionWiganTotal No of inspections1 April 2024 to 31 August 2024</t>
  </si>
  <si>
    <t>Early years register (Out-of-school day care)All provisionWiganTotal No of inspections1 April 2024 to 31 August 2024</t>
  </si>
  <si>
    <t>Childcare registerAll provisionWiltshireTotal No of inspections1 April 2024 to 31 August 2024</t>
  </si>
  <si>
    <t>Early years register (full Inspection)All provisionWiltshireBehaviour and attitudes1 April 2024 to 31 August 2024</t>
  </si>
  <si>
    <t>Early years register (full Inspection)All provisionWiltshireEffectiveness of leadership and Management1 April 2024 to 31 August 2024</t>
  </si>
  <si>
    <t>Early years register (full Inspection)All provisionWiltshireOutcomes for children1 April 2024 to 31 August 2024</t>
  </si>
  <si>
    <t>Early years register (full Inspection)All provisionWiltshireOverall effectiveness: The quality and standards of the provision1 April 2024 to 31 August 2024</t>
  </si>
  <si>
    <t>Early years register (full Inspection)All provisionWiltshirePersonal development1 April 2024 to 31 August 2024</t>
  </si>
  <si>
    <t>Early years register (full Inspection)All provisionWiltshirePersonal development, behaviour and welfare1 April 2024 to 31 August 2024</t>
  </si>
  <si>
    <t>Early years register (full Inspection)All provisionWiltshireQuality of education1 April 2024 to 31 August 2024</t>
  </si>
  <si>
    <t>Early years register (full Inspection)All provisionWiltshireQuality of teaching, learning and assessment1 April 2024 to 31 August 2024</t>
  </si>
  <si>
    <t>Early years register (No children on roll)Childcare on non-domestic premisesEalingNCOR Inspection Outcomes1 April 2024 to 31 August 2024</t>
  </si>
  <si>
    <t>Early years register (full Inspection)ChildminderBarking and DagenhamBehaviour and attitudes1 April 2024 to 31 August 2024</t>
  </si>
  <si>
    <t>Early years register (full Inspection)ChildminderBarking and DagenhamEffectiveness of leadership and Management1 April 2024 to 31 August 2024</t>
  </si>
  <si>
    <t>Early years register (full Inspection)ChildminderBarking and DagenhamOutcomes for children1 April 2024 to 31 August 2024</t>
  </si>
  <si>
    <t>Early years register (full Inspection)ChildminderBarking and DagenhamOverall effectiveness: The quality and standards of the provision1 April 2024 to 31 August 2024</t>
  </si>
  <si>
    <t>Early years register (full Inspection)ChildminderBarking and DagenhamPersonal development1 April 2024 to 31 August 2024</t>
  </si>
  <si>
    <t>Early years register (full Inspection)ChildminderBarking and DagenhamPersonal development, behaviour and welfare1 April 2024 to 31 August 2024</t>
  </si>
  <si>
    <t>Early years register (full Inspection)ChildminderBarking and DagenhamQuality of education1 April 2024 to 31 August 2024</t>
  </si>
  <si>
    <t>Early years register (full Inspection)ChildminderBarking and DagenhamQuality of teaching, learning and assessment1 April 2024 to 31 August 2024</t>
  </si>
  <si>
    <t>Early years register (full Inspection)ChildminderBarking and DagenhamRequirements of the compulsory part of the childcare register1 April 2024 to 31 August 2024</t>
  </si>
  <si>
    <t>Early years register (full Inspection)ChildminderBarking and DagenhamRequirements of the voluntary part of the childcare register1 April 2024 to 31 August 2024</t>
  </si>
  <si>
    <t>Early years register (full Inspection)ChildminderBarking and DagenhamTotal No of inspections1 April 2024 to 31 August 2024</t>
  </si>
  <si>
    <t>Early years register (No children on roll)ChildminderBarking and DagenhamNCOR Inspection Outcomes1 April 2024 to 31 August 2024</t>
  </si>
  <si>
    <t>Early years register (No children on roll)ChildminderBarking and DagenhamTotal No of inspections1 April 2024 to 31 August 2024</t>
  </si>
  <si>
    <t>Early years register (full Inspection)ChildminderBarnetBehaviour and attitudes1 April 2024 to 31 August 2024</t>
  </si>
  <si>
    <t>Early years register (full Inspection)ChildminderBarnetEffectiveness of leadership and Management1 April 2024 to 31 August 2024</t>
  </si>
  <si>
    <t>Early years register (full Inspection)ChildminderBarnetOutcomes for children1 April 2024 to 31 August 2024</t>
  </si>
  <si>
    <t>Early years register (full Inspection)ChildminderLeedsQuality of education1 April 2024 to 31 August 2024</t>
  </si>
  <si>
    <t>Early years register (full Inspection)ChildminderLeedsQuality of teaching, learning and assessment1 April 2024 to 31 August 2024</t>
  </si>
  <si>
    <t>Early years register (full Inspection)ChildminderLeedsRequirements of the compulsory part of the childcare register1 April 2024 to 31 August 2024</t>
  </si>
  <si>
    <t>Early years register (full Inspection)ChildminderLeedsRequirements of the voluntary part of the childcare register1 April 2024 to 31 August 2024</t>
  </si>
  <si>
    <t>Early years register (full Inspection)ChildminderLeedsTotal No of inspections1 April 2024 to 31 August 2024</t>
  </si>
  <si>
    <t>Early years register (No children on roll)ChildminderLeedsNCOR Inspection Outcomes1 April 2024 to 31 August 2024</t>
  </si>
  <si>
    <t>Early years register (No children on roll)ChildminderLeedsTotal No of inspections1 April 2024 to 31 August 2024</t>
  </si>
  <si>
    <t>Early years register (Out-of-school day care)ChildminderLeedsTotal No of inspections1 April 2024 to 31 August 2024</t>
  </si>
  <si>
    <t>Childcare registerChildminderLeicesterTotal No of inspections1 April 2024 to 31 August 2024</t>
  </si>
  <si>
    <t>Early years register (full Inspection)ChildminderLeicesterBehaviour and attitudes1 April 2024 to 31 August 2024</t>
  </si>
  <si>
    <t>Early years register (full Inspection)ChildminderLeicesterEffectiveness of leadership and Management1 April 2024 to 31 August 2024</t>
  </si>
  <si>
    <t>Early years register (full Inspection)ChildminderLeicesterOutcomes for children1 April 2024 to 31 August 2024</t>
  </si>
  <si>
    <t>Early years register (full Inspection)ChildminderLeicesterOverall effectiveness: The quality and standards of the provision1 April 2024 to 31 August 2024</t>
  </si>
  <si>
    <t>Early years register (full Inspection)ChildminderLeicesterPersonal development1 April 2024 to 31 August 2024</t>
  </si>
  <si>
    <t>Early years register (full Inspection)ChildminderLeicesterPersonal development, behaviour and welfare1 April 2024 to 31 August 2024</t>
  </si>
  <si>
    <t>Early years register (full Inspection)ChildminderLeicesterQuality of education1 April 2024 to 31 August 2024</t>
  </si>
  <si>
    <t>Early years register (full Inspection)ChildminderWaltham ForestBehaviour and attitudes1 April 2024 to 31 August 2024</t>
  </si>
  <si>
    <t>Early years register (full Inspection)ChildminderWaltham ForestEffectiveness of leadership and Management1 April 2024 to 31 August 2024</t>
  </si>
  <si>
    <t>Early years register (full Inspection)ChildminderWaltham ForestOutcomes for children1 April 2024 to 31 August 2024</t>
  </si>
  <si>
    <t>Early years register (full Inspection)ChildminderWaltham ForestOverall effectiveness: The quality and standards of the provision1 April 2024 to 31 August 2024</t>
  </si>
  <si>
    <t>Early years register (full Inspection)ChildminderWaltham ForestPersonal development1 April 2024 to 31 August 2024</t>
  </si>
  <si>
    <t>Early years register (full Inspection)ChildminderWaltham ForestPersonal development, behaviour and welfare1 April 2024 to 31 August 2024</t>
  </si>
  <si>
    <t>Early years register (full Inspection)ChildminderWaltham ForestQuality of education1 April 2024 to 31 August 2024</t>
  </si>
  <si>
    <t>Early years register (full Inspection)ChildminderWaltham ForestQuality of teaching, learning and assessment1 April 2024 to 31 August 2024</t>
  </si>
  <si>
    <t>Early years register (full Inspection)ChildminderWaltham ForestRequirements of the compulsory part of the childcare register1 April 2024 to 31 August 2024</t>
  </si>
  <si>
    <t>Early years register (full Inspection)ChildminderWaltham ForestRequirements of the voluntary part of the childcare register1 April 2024 to 31 August 2024</t>
  </si>
  <si>
    <t>Early years register (full Inspection)ChildminderWaltham ForestTotal No of inspections1 April 2024 to 31 August 2024</t>
  </si>
  <si>
    <t>Early years register (No children on roll)ChildminderWaltham ForestNCOR Inspection Outcomes1 April 2024 to 31 August 2024</t>
  </si>
  <si>
    <t>Early years register (No children on roll)ChildminderWaltham ForestTotal No of inspections1 April 2024 to 31 August 2024</t>
  </si>
  <si>
    <t>Early years register (No children on roll)All provisionBournemouth, Christchurch &amp; PooleNCOR Inspection Outcomes1 April 2024 to 31 August 2024</t>
  </si>
  <si>
    <t>Early years register (No children on roll)All provisionBournemouth, Christchurch &amp; PooleTotal No of inspections1 April 2024 to 31 August 2024</t>
  </si>
  <si>
    <t>Early years register (Out-of-school day care)All provisionBournemouth, Christchurch &amp; PooleTotal No of inspections1 April 2024 to 31 August 2024</t>
  </si>
  <si>
    <t>Childcare registerAll provisionBracknell ForestTotal No of inspections1 April 2024 to 31 August 2024</t>
  </si>
  <si>
    <t>Early years register (full Inspection)All provisionBracknell ForestBehaviour and attitudes1 April 2024 to 31 August 2024</t>
  </si>
  <si>
    <t>Early years register (full Inspection)All provisionBracknell ForestEffectiveness of leadership and Management1 April 2024 to 31 August 2024</t>
  </si>
  <si>
    <t>Early years register (full Inspection)All provisionBracknell ForestOutcomes for children1 April 2024 to 31 August 2024</t>
  </si>
  <si>
    <t>Early years register (full Inspection)All provisionBracknell ForestOverall effectiveness: The quality and standards of the provision1 April 2024 to 31 August 2024</t>
  </si>
  <si>
    <t>Early years register (full Inspection)All provisionBracknell ForestPersonal development1 April 2024 to 31 August 2024</t>
  </si>
  <si>
    <t>Early years register (full Inspection)All provisionBracknell ForestPersonal development, behaviour and welfare1 April 2024 to 31 August 2024</t>
  </si>
  <si>
    <t>Early years register (full Inspection)All provisionBracknell ForestQuality of education1 April 2024 to 31 August 2024</t>
  </si>
  <si>
    <t>Early years register (full Inspection)All provisionBracknell ForestQuality of teaching, learning and assessment1 April 2024 to 31 August 2024</t>
  </si>
  <si>
    <t>Early years register (full Inspection)All provisionBracknell ForestRequirements of the compulsory part of the childcare register1 April 2024 to 31 August 2024</t>
  </si>
  <si>
    <t>Early years register (full Inspection)All provisionBracknell ForestRequirements of the voluntary part of the childcare register1 April 2024 to 31 August 2024</t>
  </si>
  <si>
    <t>Early years register (full Inspection)All provisionBracknell ForestTotal No of inspections1 April 2024 to 31 August 2024</t>
  </si>
  <si>
    <t>Early years register (full Inspection)ChildminderMertonBehaviour and attitudes1 April 2024 to 31 August 2024</t>
  </si>
  <si>
    <t>Early years register (full Inspection)ChildminderMertonEffectiveness of leadership and Management1 April 2024 to 31 August 2024</t>
  </si>
  <si>
    <t>Early years register (full Inspection)ChildminderMertonOutcomes for children1 April 2024 to 31 August 2024</t>
  </si>
  <si>
    <t>Early years register (full Inspection)ChildminderMertonOverall effectiveness: The quality and standards of the provision1 April 2024 to 31 August 2024</t>
  </si>
  <si>
    <t>Early years register (full Inspection)ChildminderMertonPersonal development1 April 2024 to 31 August 2024</t>
  </si>
  <si>
    <t>Early years register (full Inspection)ChildminderMertonPersonal development, behaviour and welfare1 April 2024 to 31 August 2024</t>
  </si>
  <si>
    <t>Early years register (full Inspection)ChildminderMertonQuality of education1 April 2024 to 31 August 2024</t>
  </si>
  <si>
    <t>Early years register (full Inspection)ChildminderMertonQuality of teaching, learning and assessment1 April 2024 to 31 August 2024</t>
  </si>
  <si>
    <t>Early years register (full Inspection)ChildminderMertonRequirements of the compulsory part of the childcare register1 April 2024 to 31 August 2024</t>
  </si>
  <si>
    <t>Early years register (full Inspection)ChildminderWiganPersonal development, behaviour and welfare1 April 2024 to 31 August 2024</t>
  </si>
  <si>
    <t>Early years register (full Inspection)ChildminderWiganQuality of education1 April 2024 to 31 August 2024</t>
  </si>
  <si>
    <t>Early years register (full Inspection)ChildminderWiganQuality of teaching, learning and assessment1 April 2024 to 31 August 2024</t>
  </si>
  <si>
    <t>Early years register (full Inspection)ChildminderWiganRequirements of the compulsory part of the childcare register1 April 2024 to 31 August 2024</t>
  </si>
  <si>
    <t>Early years register (full Inspection)ChildminderWiganRequirements of the voluntary part of the childcare register1 April 2024 to 31 August 2024</t>
  </si>
  <si>
    <t>Early years register (full Inspection)ChildminderWiganTotal No of inspections1 April 2024 to 31 August 2024</t>
  </si>
  <si>
    <t>Early years register (Out-of-school day care)ChildminderWiganTotal No of inspections1 April 2024 to 31 August 2024</t>
  </si>
  <si>
    <t>Early years register (full Inspection)ChildminderWiltshireBehaviour and attitudes1 April 2024 to 31 August 2024</t>
  </si>
  <si>
    <t>Early years register (full Inspection)ChildminderWiltshireEffectiveness of leadership and Management1 April 2024 to 31 August 2024</t>
  </si>
  <si>
    <t>Early years register (full Inspection)ChildminderWiltshireOutcomes for children1 April 2024 to 31 August 2024</t>
  </si>
  <si>
    <t>Early years register (full Inspection)ChildminderWiltshireOverall effectiveness: The quality and standards of the provision1 April 2024 to 31 August 2024</t>
  </si>
  <si>
    <t>Early years register (full Inspection)ChildminderWiltshirePersonal development1 April 2024 to 31 August 2024</t>
  </si>
  <si>
    <t>Early years register (full Inspection)ChildminderWiltshirePersonal development, behaviour and welfare1 April 2024 to 31 August 2024</t>
  </si>
  <si>
    <t>Early years register (full Inspection)ChildminderWiltshireQuality of education1 April 2024 to 31 August 2024</t>
  </si>
  <si>
    <t>Early years register (full Inspection)ChildminderWiltshireQuality of teaching, learning and assessment1 April 2024 to 31 August 2024</t>
  </si>
  <si>
    <t>Early years register (full Inspection)ChildminderWiltshireRequirements of the compulsory part of the childcare register1 April 2024 to 31 August 2024</t>
  </si>
  <si>
    <t>Early years register (full Inspection)ChildminderWiltshireRequirements of the voluntary part of the childcare register1 April 2024 to 31 August 2024</t>
  </si>
  <si>
    <t>Early years register (full Inspection)ChildminderWiltshireTotal No of inspections1 April 2024 to 31 August 2024</t>
  </si>
  <si>
    <t>Early years register (No children on roll)ChildminderWirralNCOR Inspection Outcomes1 April 2024 to 31 August 2024</t>
  </si>
  <si>
    <t>Early years register (No children on roll)ChildminderWirralTotal No of inspections1 April 2024 to 31 August 2024</t>
  </si>
  <si>
    <t>Early years register (full Inspection)ChildminderWokinghamBehaviour and attitudes1 April 2024 to 31 August 2024</t>
  </si>
  <si>
    <t>Early years register (full Inspection)ChildminderWokinghamEffectiveness of leadership and Management1 April 2024 to 31 August 2024</t>
  </si>
  <si>
    <t>Early years register (full Inspection)ChildminderWokinghamOutcomes for children1 April 2024 to 31 August 2024</t>
  </si>
  <si>
    <t>Early years register (full Inspection)ChildminderWokinghamOverall effectiveness: The quality and standards of the provision1 April 2024 to 31 August 2024</t>
  </si>
  <si>
    <t>Early years register (full Inspection)ChildminderWokinghamPersonal development1 April 2024 to 31 August 2024</t>
  </si>
  <si>
    <t>Early years register (full Inspection)ChildminderWokinghamPersonal development, behaviour and welfare1 April 2024 to 31 August 2024</t>
  </si>
  <si>
    <t>Early years register (full Inspection)ChildminderWokinghamQuality of education1 April 2024 to 31 August 2024</t>
  </si>
  <si>
    <t>Early years register (full Inspection)ChildminderWokinghamQuality of teaching, learning and assessment1 April 2024 to 31 August 2024</t>
  </si>
  <si>
    <t>Early years register (full Inspection)ChildminderWokinghamRequirements of the compulsory part of the childcare register1 April 2024 to 31 August 2024</t>
  </si>
  <si>
    <t>Early years register (full Inspection)ChildminderWokinghamRequirements of the voluntary part of the childcare register1 April 2024 to 31 August 2024</t>
  </si>
  <si>
    <t>Early years register (full Inspection)ChildminderWokinghamTotal No of inspections1 April 2024 to 31 August 2024</t>
  </si>
  <si>
    <t>Early years register (Out-of-school day care)All provisionBuckinghamshireTotal No of inspections1 April 2024 to 31 August 2024</t>
  </si>
  <si>
    <t>Childcare registerAll provisionBuryTotal No of inspections1 April 2024 to 31 August 2024</t>
  </si>
  <si>
    <t>Early years register (full Inspection)All provisionBuryBehaviour and attitudes1 April 2024 to 31 August 2024</t>
  </si>
  <si>
    <t>Early years register (full Inspection)All provisionBuryEffectiveness of leadership and Management1 April 2024 to 31 August 2024</t>
  </si>
  <si>
    <t>Early years register (full Inspection)All provisionBuryOutcomes for children1 April 2024 to 31 August 2024</t>
  </si>
  <si>
    <t>Early years register (full Inspection)All provisionBuryOverall effectiveness: The quality and standards of the provision1 April 2024 to 31 August 2024</t>
  </si>
  <si>
    <t>Early years register (full Inspection)All provisionBuryPersonal development1 April 2024 to 31 August 2024</t>
  </si>
  <si>
    <t>Early years register (full Inspection)All provisionBuryPersonal development, behaviour and welfare1 April 2024 to 31 August 2024</t>
  </si>
  <si>
    <t>Early years register (full Inspection)All provisionBuryQuality of education1 April 2024 to 31 August 2024</t>
  </si>
  <si>
    <t>Early years register (full Inspection)All provisionBuryQuality of teaching, learning and assessment1 April 2024 to 31 August 2024</t>
  </si>
  <si>
    <t>Early years register (full Inspection)All provisionBuryRequirements of the compulsory part of the childcare register1 April 2024 to 31 August 2024</t>
  </si>
  <si>
    <t>Early years register (full Inspection)All provisionBuryRequirements of the voluntary part of the childcare register1 April 2024 to 31 August 2024</t>
  </si>
  <si>
    <t>Early years register (full Inspection)All provisionBuryTotal No of inspections1 April 2024 to 31 August 2024</t>
  </si>
  <si>
    <t>Early years register (Out-of-school day care)All provisionBuryTotal No of inspections1 April 2024 to 31 August 2024</t>
  </si>
  <si>
    <t>Childcare registerAll provisionCalderdaleTotal No of inspections1 April 2024 to 31 August 2024</t>
  </si>
  <si>
    <t>Early years register (Out-of-school day care)All provisionWolverhamptonTotal No of inspections1 April 2024 to 31 August 2024</t>
  </si>
  <si>
    <t>Childcare registerAll provisionWorcestershireTotal No of inspections1 April 2024 to 31 August 2024</t>
  </si>
  <si>
    <t>Early years register (full Inspection)All provisionWorcestershireBehaviour and attitudes1 April 2024 to 31 August 2024</t>
  </si>
  <si>
    <t>Early years register (full Inspection)All provisionWorcestershireEffectiveness of leadership and Management1 April 2024 to 31 August 2024</t>
  </si>
  <si>
    <t>Early years register (full Inspection)All provisionWorcestershireOutcomes for children1 April 2024 to 31 August 2024</t>
  </si>
  <si>
    <t>Early years register (full Inspection)All provisionWorcestershireOverall effectiveness: The quality and standards of the provision1 April 2024 to 31 August 2024</t>
  </si>
  <si>
    <t>Early years register (full Inspection)All provisionWorcestershirePersonal development1 April 2024 to 31 August 2024</t>
  </si>
  <si>
    <t>Early years register (full Inspection)All provisionWorcestershirePersonal development, behaviour and welfare1 April 2024 to 31 August 2024</t>
  </si>
  <si>
    <t>Early years register (full Inspection)All provisionWorcestershireQuality of education1 April 2024 to 31 August 2024</t>
  </si>
  <si>
    <t>Early years register (full Inspection)All provisionWorcestershireQuality of teaching, learning and assessment1 April 2024 to 31 August 2024</t>
  </si>
  <si>
    <t>Early years register (full Inspection)All provisionWorcestershireRequirements of the compulsory part of the childcare register1 April 2024 to 31 August 2024</t>
  </si>
  <si>
    <t>Early years register (full Inspection)All provisionWorcestershireRequirements of the voluntary part of the childcare register1 April 2024 to 31 August 2024</t>
  </si>
  <si>
    <t>Early years register (full Inspection)All provisionWorcestershireTotal No of inspections1 April 2024 to 31 August 2024</t>
  </si>
  <si>
    <t>Early years register (full Inspection)Childcare on non-domestic premisesGloucestershirePersonal development1 April 2024 to 31 August 2024</t>
  </si>
  <si>
    <t>Early years register (full Inspection)Childcare on non-domestic premisesGloucestershirePersonal development, behaviour and welfare1 April 2024 to 31 August 2024</t>
  </si>
  <si>
    <t>Early years register (full Inspection)Childcare on non-domestic premisesGloucestershireQuality of education1 April 2024 to 31 August 2024</t>
  </si>
  <si>
    <t>Early years register (full Inspection)Childcare on non-domestic premisesGloucestershireQuality of teaching, learning and assessment1 April 2024 to 31 August 2024</t>
  </si>
  <si>
    <t>Early years register (full Inspection)Childcare on non-domestic premisesGloucestershireRequirements of the compulsory part of the childcare register1 April 2024 to 31 August 2024</t>
  </si>
  <si>
    <t>Early years register (full Inspection)Childcare on non-domestic premisesGloucestershireRequirements of the voluntary part of the childcare register1 April 2024 to 31 August 2024</t>
  </si>
  <si>
    <t>Early years register (full Inspection)Childcare on non-domestic premisesGloucestershireTotal No of inspections1 April 2024 to 31 August 2024</t>
  </si>
  <si>
    <t>Early years register (Out-of-school day care)Childcare on non-domestic premisesGloucestershireTotal No of inspections1 April 2024 to 31 August 2024</t>
  </si>
  <si>
    <t>Childcare registerChildcare on non-domestic premisesGreenwichTotal No of inspections1 April 2024 to 31 August 2024</t>
  </si>
  <si>
    <t>Early years register (full Inspection)Childcare on non-domestic premisesGreenwichBehaviour and attitudes1 April 2024 to 31 August 2024</t>
  </si>
  <si>
    <t>Early years register (full Inspection)Childcare on non-domestic premisesGreenwichEffectiveness of leadership and Management1 April 2024 to 31 August 2024</t>
  </si>
  <si>
    <t>Early years register (full Inspection)Childcare on non-domestic premisesGreenwichOutcomes for children1 April 2024 to 31 August 2024</t>
  </si>
  <si>
    <t>Early years register (full Inspection)Childcare on non-domestic premisesGreenwichOverall effectiveness: The quality and standards of the provision1 April 2024 to 31 August 2024</t>
  </si>
  <si>
    <t>Early years register (full Inspection)Childcare on non-domestic premisesGreenwichPersonal development1 April 2024 to 31 August 2024</t>
  </si>
  <si>
    <t>Early years register (full Inspection)Childcare on non-domestic premisesGreenwichPersonal development, behaviour and welfare1 April 2024 to 31 August 2024</t>
  </si>
  <si>
    <t>Early years register (Out-of-school day care)Childcare on non-domestic premisesSheffieldTotal No of inspections1 April 2024 to 31 August 2024</t>
  </si>
  <si>
    <t>Childcare registerChildcare on non-domestic premisesShropshireTotal No of inspections1 April 2024 to 31 August 2024</t>
  </si>
  <si>
    <t>Early years register (full Inspection)Childcare on non-domestic premisesShropshireBehaviour and attitudes1 April 2024 to 31 August 2024</t>
  </si>
  <si>
    <t>Early years register (full Inspection)Childcare on non-domestic premisesShropshireEffectiveness of leadership and Management1 April 2024 to 31 August 2024</t>
  </si>
  <si>
    <t>Early years register (full Inspection)Childcare on non-domestic premisesShropshireOutcomes for children1 April 2024 to 31 August 2024</t>
  </si>
  <si>
    <t>Early years register (full Inspection)Childcare on non-domestic premisesShropshireOverall effectiveness: The quality and standards of the provision1 April 2024 to 31 August 2024</t>
  </si>
  <si>
    <t>Early years register (full Inspection)Childcare on non-domestic premisesShropshirePersonal development1 April 2024 to 31 August 2024</t>
  </si>
  <si>
    <t>Early years register (full Inspection)Childcare on non-domestic premisesShropshirePersonal development, behaviour and welfare1 April 2024 to 31 August 2024</t>
  </si>
  <si>
    <t>Early years register (full Inspection)Childcare on non-domestic premisesShropshireQuality of education1 April 2024 to 31 August 2024</t>
  </si>
  <si>
    <t>Early years register (full Inspection)Childcare on non-domestic premisesShropshireQuality of teaching, learning and assessment1 April 2024 to 31 August 2024</t>
  </si>
  <si>
    <t>Early years register (full Inspection)Childcare on non-domestic premisesShropshireRequirements of the compulsory part of the childcare register1 April 2024 to 31 August 2024</t>
  </si>
  <si>
    <t>Early years register (full Inspection)Childcare on non-domestic premisesShropshireRequirements of the voluntary part of the childcare register1 April 2024 to 31 August 2024</t>
  </si>
  <si>
    <t>Early years register (full Inspection)Childcare on non-domestic premisesShropshireTotal No of inspections1 April 2024 to 31 August 2024</t>
  </si>
  <si>
    <t>Early years register (Out-of-school day care)Childcare on non-domestic premisesShropshireTotal No of inspections1 April 2024 to 31 August 2024</t>
  </si>
  <si>
    <t>Early years register (full Inspection)ChildminderCalderdalePersonal development1 April 2024 to 31 August 2024</t>
  </si>
  <si>
    <t>Early years register (full Inspection)ChildminderCalderdalePersonal development, behaviour and welfare1 April 2024 to 31 August 2024</t>
  </si>
  <si>
    <t>Early years register (full Inspection)ChildminderCalderdaleQuality of education1 April 2024 to 31 August 2024</t>
  </si>
  <si>
    <t>Early years register (full Inspection)ChildminderCalderdaleQuality of teaching, learning and assessment1 April 2024 to 31 August 2024</t>
  </si>
  <si>
    <t>Early years register (full Inspection)ChildminderCalderdaleRequirements of the compulsory part of the childcare register1 April 2024 to 31 August 2024</t>
  </si>
  <si>
    <t>Early years register (full Inspection)ChildminderCalderdaleRequirements of the voluntary part of the childcare register1 April 2024 to 31 August 2024</t>
  </si>
  <si>
    <t>Early years register (full Inspection)ChildminderCalderdaleTotal No of inspections1 April 2024 to 31 August 2024</t>
  </si>
  <si>
    <t>Early years register (full Inspection)ChildminderCambridgeshireBehaviour and attitudes1 April 2024 to 31 August 2024</t>
  </si>
  <si>
    <t>Early years register (full Inspection)ChildminderCambridgeshireEffectiveness of leadership and Management1 April 2024 to 31 August 2024</t>
  </si>
  <si>
    <t>Early years register (full Inspection)ChildminderCambridgeshireOutcomes for children1 April 2024 to 31 August 2024</t>
  </si>
  <si>
    <t>Early years register (full Inspection)ChildminderCambridgeshireOverall effectiveness: The quality and standards of the provision1 April 2024 to 31 August 2024</t>
  </si>
  <si>
    <t>Early years register (full Inspection)ChildminderCambridgeshirePersonal development1 April 2024 to 31 August 2024</t>
  </si>
  <si>
    <t>Early years register (full Inspection)ChildminderCambridgeshirePersonal development, behaviour and welfare1 April 2024 to 31 August 2024</t>
  </si>
  <si>
    <t>Early years register (full Inspection)ChildminderCambridgeshireQuality of education1 April 2024 to 31 August 2024</t>
  </si>
  <si>
    <t>Early years register (full Inspection)ChildminderCambridgeshireQuality of teaching, learning and assessment1 April 2024 to 31 August 2024</t>
  </si>
  <si>
    <t>Early years register (full Inspection)ChildminderCambridgeshireRequirements of the compulsory part of the childcare register1 April 2024 to 31 August 2024</t>
  </si>
  <si>
    <t>Early years register (full Inspection)ChildminderYorkBehaviour and attitudes1 April 2024 to 31 August 2024</t>
  </si>
  <si>
    <t>Early years register (full Inspection)ChildminderYorkEffectiveness of leadership and Management1 April 2024 to 31 August 2024</t>
  </si>
  <si>
    <t>Early years register (full Inspection)ChildminderYorkOutcomes for children1 April 2024 to 31 August 2024</t>
  </si>
  <si>
    <t>Early years register (full Inspection)ChildminderYorkOverall effectiveness: The quality and standards of the provision1 April 2024 to 31 August 2024</t>
  </si>
  <si>
    <t>Early years register (full Inspection)ChildminderYorkPersonal development1 April 2024 to 31 August 2024</t>
  </si>
  <si>
    <t>Early years register (full Inspection)ChildminderYorkPersonal development, behaviour and welfare1 April 2024 to 31 August 2024</t>
  </si>
  <si>
    <t>Early years register (full Inspection)ChildminderYorkQuality of education1 April 2024 to 31 August 2024</t>
  </si>
  <si>
    <t>Early years register (full Inspection)ChildminderYorkQuality of teaching, learning and assessment1 April 2024 to 31 August 2024</t>
  </si>
  <si>
    <t>Early years register (full Inspection)ChildminderYorkRequirements of the compulsory part of the childcare register1 April 2024 to 31 August 2024</t>
  </si>
  <si>
    <t>Early years register (full Inspection)ChildminderYorkRequirements of the voluntary part of the childcare register1 April 2024 to 31 August 2024</t>
  </si>
  <si>
    <t>Early years register (full Inspection)ChildminderYorkTotal No of inspections1 April 2024 to 31 August 2024</t>
  </si>
  <si>
    <t>Early years register (full Inspection)Childcare on non-domestic premisesPlymouthTotal No of inspections1 April 2024 to 31 August 2024</t>
  </si>
  <si>
    <t>Childcare registerChildcare on non-domestic premisesPortsmouthTotal No of inspections1 April 2024 to 31 August 2024</t>
  </si>
  <si>
    <t>Early years register (full Inspection)Childcare on non-domestic premisesPortsmouthBehaviour and attitudes1 April 2024 to 31 August 2024</t>
  </si>
  <si>
    <t>Early years register (full Inspection)Childcare on non-domestic premisesPortsmouthEffectiveness of leadership and Management1 April 2024 to 31 August 2024</t>
  </si>
  <si>
    <t>Early years register (full Inspection)Childcare on non-domestic premisesPortsmouthOutcomes for children1 April 2024 to 31 August 2024</t>
  </si>
  <si>
    <t>Early years register (full Inspection)Childcare on non-domestic premisesPortsmouthOverall effectiveness: The quality and standards of the provision1 April 2024 to 31 August 2024</t>
  </si>
  <si>
    <t>Early years register (full Inspection)Childcare on non-domestic premisesPortsmouthPersonal development1 April 2024 to 31 August 2024</t>
  </si>
  <si>
    <t>Early years register (full Inspection)Childcare on non-domestic premisesPortsmouthPersonal development, behaviour and welfare1 April 2024 to 31 August 2024</t>
  </si>
  <si>
    <t>Early years register (full Inspection)Childcare on non-domestic premisesPortsmouthQuality of education1 April 2024 to 31 August 2024</t>
  </si>
  <si>
    <t>Early years register (full Inspection)Childcare on non-domestic premisesPortsmouthQuality of teaching, learning and assessment1 April 2024 to 31 August 2024</t>
  </si>
  <si>
    <t>Early years register (full Inspection)Childcare on non-domestic premisesPortsmouthRequirements of the compulsory part of the childcare register1 April 2024 to 31 August 2024</t>
  </si>
  <si>
    <t>Early years register (full Inspection)Childcare on non-domestic premisesPortsmouthRequirements of the voluntary part of the childcare register1 April 2024 to 31 August 2024</t>
  </si>
  <si>
    <t>Early years register (full Inspection)Childcare on non-domestic premisesPortsmouthTotal No of inspections1 April 2024 to 31 August 2024</t>
  </si>
  <si>
    <t>Early years register (No children on roll)ChildminderBexleyNCOR Inspection Outcomes1 April 2024 to 31 August 2024</t>
  </si>
  <si>
    <t>Early years register (No children on roll)ChildminderBexleyTotal No of inspections1 April 2024 to 31 August 2024</t>
  </si>
  <si>
    <t>Childcare registerChildminderBirminghamTotal No of inspections1 April 2024 to 31 August 2024</t>
  </si>
  <si>
    <t>Early years register (full Inspection)ChildminderBirminghamBehaviour and attitudes1 April 2024 to 31 August 2024</t>
  </si>
  <si>
    <t>Early years register (full Inspection)ChildminderBirminghamEffectiveness of leadership and Management1 April 2024 to 31 August 2024</t>
  </si>
  <si>
    <t>Early years register (full Inspection)ChildminderBirminghamOutcomes for children1 April 2024 to 31 August 2024</t>
  </si>
  <si>
    <t>Early years register (full Inspection)ChildminderBirminghamOverall effectiveness: The quality and standards of the provision1 April 2024 to 31 August 2024</t>
  </si>
  <si>
    <t>Early years register (full Inspection)ChildminderBirminghamPersonal development1 April 2024 to 31 August 2024</t>
  </si>
  <si>
    <t>Early years register (full Inspection)ChildminderBirminghamPersonal development, behaviour and welfare1 April 2024 to 31 August 2024</t>
  </si>
  <si>
    <t>Early years register (full Inspection)ChildminderBirminghamQuality of education1 April 2024 to 31 August 2024</t>
  </si>
  <si>
    <t>Early years register (full Inspection)ChildminderBirminghamQuality of teaching, learning and assessment1 April 2024 to 31 August 2024</t>
  </si>
  <si>
    <t>Early years register (full Inspection)ChildminderBirminghamRequirements of the compulsory part of the childcare register1 April 2024 to 31 August 2024</t>
  </si>
  <si>
    <t>Early years register (full Inspection)ChildminderBirminghamRequirements of the voluntary part of the childcare register1 April 2024 to 31 August 2024</t>
  </si>
  <si>
    <t>Early years register (full Inspection)ChildminderBirminghamTotal No of inspections1 April 2024 to 31 August 2024</t>
  </si>
  <si>
    <t>Early years register (No children on roll)ChildminderLiverpoolNCOR Inspection Outcomes1 April 2024 to 31 August 2024</t>
  </si>
  <si>
    <t>Early years register (No children on roll)ChildminderLiverpoolTotal No of inspections1 April 2024 to 31 August 2024</t>
  </si>
  <si>
    <t>Early years register (full Inspection)ChildminderLutonBehaviour and attitudes1 April 2024 to 31 August 2024</t>
  </si>
  <si>
    <t>Early years register (full Inspection)ChildminderLutonEffectiveness of leadership and Management1 April 2024 to 31 August 2024</t>
  </si>
  <si>
    <t>Early years register (full Inspection)ChildminderLutonOutcomes for children1 April 2024 to 31 August 2024</t>
  </si>
  <si>
    <t>Early years register (full Inspection)ChildminderLutonOverall effectiveness: The quality and standards of the provision1 April 2024 to 31 August 2024</t>
  </si>
  <si>
    <t>Early years register (full Inspection)ChildminderLutonPersonal development1 April 2024 to 31 August 2024</t>
  </si>
  <si>
    <t>Early years register (full Inspection)ChildminderLutonPersonal development, behaviour and welfare1 April 2024 to 31 August 2024</t>
  </si>
  <si>
    <t>Early years register (full Inspection)ChildminderLutonQuality of education1 April 2024 to 31 August 2024</t>
  </si>
  <si>
    <t>Early years register (full Inspection)ChildminderLutonQuality of teaching, learning and assessment1 April 2024 to 31 August 2024</t>
  </si>
  <si>
    <t>Early years register (full Inspection)ChildminderLutonRequirements of the compulsory part of the childcare register1 April 2024 to 31 August 2024</t>
  </si>
  <si>
    <t>Early years register (full Inspection)ChildminderLutonRequirements of the voluntary part of the childcare register1 April 2024 to 31 August 2024</t>
  </si>
  <si>
    <t>Early years register (full Inspection)ChildminderLutonTotal No of inspections1 April 2024 to 31 August 2024</t>
  </si>
  <si>
    <t>Early years register (No children on roll)ChildminderLutonNCOR Inspection Outcomes1 April 2024 to 31 August 2024</t>
  </si>
  <si>
    <t>Early years register (No children on roll)ChildminderLutonTotal No of inspections1 April 2024 to 31 August 2024</t>
  </si>
  <si>
    <t>Childcare registerChildminderManchesterTotal No of inspections1 April 2024 to 31 August 2024</t>
  </si>
  <si>
    <t>Early years register (full Inspection)ChildminderNorfolkBehaviour and attitudes1 April 2024 to 31 August 2024</t>
  </si>
  <si>
    <t>Early years register (full Inspection)ChildminderNorfolkEffectiveness of leadership and Management1 April 2024 to 31 August 2024</t>
  </si>
  <si>
    <t>Early years register (full Inspection)ChildminderNorfolkOutcomes for children1 April 2024 to 31 August 2024</t>
  </si>
  <si>
    <t>Early years register (full Inspection)ChildminderNorfolkOverall effectiveness: The quality and standards of the provision1 April 2024 to 31 August 2024</t>
  </si>
  <si>
    <t>Early years register (full Inspection)ChildminderNorfolkPersonal development1 April 2024 to 31 August 2024</t>
  </si>
  <si>
    <t>Early years register (full Inspection)ChildminderNorfolkPersonal development, behaviour and welfare1 April 2024 to 31 August 2024</t>
  </si>
  <si>
    <t>Early years register (full Inspection)ChildminderNorfolkQuality of education1 April 2024 to 31 August 2024</t>
  </si>
  <si>
    <t>Early years register (full Inspection)ChildminderNorfolkQuality of teaching, learning and assessment1 April 2024 to 31 August 2024</t>
  </si>
  <si>
    <t>Early years register (full Inspection)ChildminderNorfolkRequirements of the compulsory part of the childcare register1 April 2024 to 31 August 2024</t>
  </si>
  <si>
    <t>Early years register (full Inspection)ChildminderNottinghamshireRequirements of the voluntary part of the childcare register1 April 2024 to 31 August 2024</t>
  </si>
  <si>
    <t>Early years register (full Inspection)ChildminderNottinghamshireTotal No of inspections1 April 2024 to 31 August 2024</t>
  </si>
  <si>
    <t>Early years register (No children on roll)ChildminderNottinghamshireNCOR Inspection Outcomes1 April 2024 to 31 August 2024</t>
  </si>
  <si>
    <t>Early years register (No children on roll)ChildminderNottinghamshireTotal No of inspections1 April 2024 to 31 August 2024</t>
  </si>
  <si>
    <t>Early years register (Out-of-school day care)ChildminderNottinghamshireTotal No of inspections1 April 2024 to 31 August 2024</t>
  </si>
  <si>
    <t>Childcare registerChildminderOldhamTotal No of inspections1 April 2024 to 31 August 2024</t>
  </si>
  <si>
    <t>Early years register (full Inspection)ChildminderOldhamBehaviour and attitudes1 April 2024 to 31 August 2024</t>
  </si>
  <si>
    <t>Early years register (full Inspection)ChildminderOldhamEffectiveness of leadership and Management1 April 2024 to 31 August 2024</t>
  </si>
  <si>
    <t>Early years register (full Inspection)ChildminderOldhamOutcomes for children1 April 2024 to 31 August 2024</t>
  </si>
  <si>
    <t>Early years register (full Inspection)ChildminderOldhamOverall effectiveness: The quality and standards of the provision1 April 2024 to 31 August 2024</t>
  </si>
  <si>
    <t>Early years register (full Inspection)ChildminderOldhamPersonal development1 April 2024 to 31 August 2024</t>
  </si>
  <si>
    <t>Early years register (full Inspection)ChildminderOldhamPersonal development, behaviour and welfare1 April 2024 to 31 August 2024</t>
  </si>
  <si>
    <t>Early years register (full Inspection)ChildminderOldhamQuality of education1 April 2024 to 31 August 2024</t>
  </si>
  <si>
    <t>Childcare registerHome childcarerWolverhamptonTotal No of inspections1 April 2024 to 31 August 2024</t>
  </si>
  <si>
    <t>Childcare registerHome childcarerWorcestershireTotal No of inspections1 April 2024 to 31 August 2024</t>
  </si>
  <si>
    <t>Early years register (No children on roll)Childcare on non-domestic premisesRedbridgeNCOR Inspection Outcomes1 April 2024 to 31 August 2024</t>
  </si>
  <si>
    <t>Early years register (No children on roll)Childcare on non-domestic premisesRedbridgeTotal No of inspections1 April 2024 to 31 August 2024</t>
  </si>
  <si>
    <t>Early years register (full Inspection)Childcare on non-domestic premisesRedcar and ClevelandBehaviour and attitudes1 April 2024 to 31 August 2024</t>
  </si>
  <si>
    <t>Early years register (full Inspection)Childcare on non-domestic premisesRedcar and ClevelandEffectiveness of leadership and Management1 April 2024 to 31 August 2024</t>
  </si>
  <si>
    <t>Early years register (full Inspection)Childcare on non-domestic premisesRedcar and ClevelandOutcomes for children1 April 2024 to 31 August 2024</t>
  </si>
  <si>
    <t>Early years register (full Inspection)Childcare on non-domestic premisesRedcar and ClevelandOverall effectiveness: The quality and standards of the provision1 April 2024 to 31 August 2024</t>
  </si>
  <si>
    <t>Early years register (full Inspection)Childcare on non-domestic premisesRedcar and ClevelandPersonal development1 April 2024 to 31 August 2024</t>
  </si>
  <si>
    <t>Early years register (full Inspection)Childcare on non-domestic premisesRedcar and ClevelandPersonal development, behaviour and welfare1 April 2024 to 31 August 2024</t>
  </si>
  <si>
    <t>Early years register (full Inspection)Childcare on non-domestic premisesRedcar and ClevelandQuality of education1 April 2024 to 31 August 2024</t>
  </si>
  <si>
    <t>Early years register (full Inspection)Childcare on non-domestic premisesRedcar and ClevelandQuality of teaching, learning and assessment1 April 2024 to 31 August 2024</t>
  </si>
  <si>
    <t>Early years register (full Inspection)Childcare on non-domestic premisesRedcar and ClevelandRequirements of the compulsory part of the childcare register1 April 2024 to 31 August 2024</t>
  </si>
  <si>
    <t>Early years register (full Inspection)Childcare on non-domestic premisesRedcar and ClevelandRequirements of the voluntary part of the childcare register1 April 2024 to 31 August 2024</t>
  </si>
  <si>
    <t>Early years register (full Inspection)Childcare on non-domestic premisesRedcar and ClevelandTotal No of inspections1 April 2024 to 31 August 2024</t>
  </si>
  <si>
    <t>Early years register (No children on roll)ChildminderBoltonNCOR Inspection Outcomes1 April 2024 to 31 August 2024</t>
  </si>
  <si>
    <t>Early years register (No children on roll)ChildminderBoltonTotal No of inspections1 April 2024 to 31 August 2024</t>
  </si>
  <si>
    <t>Early years register (full Inspection)ChildminderBournemouth, Christchurch &amp; PooleBehaviour and attitudes1 April 2024 to 31 August 2024</t>
  </si>
  <si>
    <t>Early years register (full Inspection)ChildminderBournemouth, Christchurch &amp; PooleEffectiveness of leadership and Management1 April 2024 to 31 August 2024</t>
  </si>
  <si>
    <t>Early years register (full Inspection)ChildminderBournemouth, Christchurch &amp; PooleOutcomes for children1 April 2024 to 31 August 2024</t>
  </si>
  <si>
    <t>Early years register (full Inspection)ChildminderBournemouth, Christchurch &amp; PooleOverall effectiveness: The quality and standards of the provision1 April 2024 to 31 August 2024</t>
  </si>
  <si>
    <t>Early years register (full Inspection)ChildminderBournemouth, Christchurch &amp; PoolePersonal development1 April 2024 to 31 August 2024</t>
  </si>
  <si>
    <t>Early years register (full Inspection)ChildminderBournemouth, Christchurch &amp; PoolePersonal development, behaviour and welfare1 April 2024 to 31 August 2024</t>
  </si>
  <si>
    <t>Early years register (full Inspection)ChildminderBournemouth, Christchurch &amp; PooleQuality of education1 April 2024 to 31 August 2024</t>
  </si>
  <si>
    <t>Early years register (full Inspection)ChildminderBournemouth, Christchurch &amp; PooleQuality of teaching, learning and assessment1 April 2024 to 31 August 2024</t>
  </si>
  <si>
    <t>Early years register (full Inspection)ChildminderBournemouth, Christchurch &amp; PooleRequirements of the compulsory part of the childcare register1 April 2024 to 31 August 2024</t>
  </si>
  <si>
    <t>Early years register (full Inspection)ChildminderBournemouth, Christchurch &amp; PooleRequirements of the voluntary part of the childcare register1 April 2024 to 31 August 2024</t>
  </si>
  <si>
    <t>Early years register (full Inspection)ChildminderBournemouth, Christchurch &amp; PooleTotal No of inspections1 April 2024 to 31 August 2024</t>
  </si>
  <si>
    <t>Early years register (full Inspection)ChildminderMertonRequirements of the voluntary part of the childcare register1 April 2024 to 31 August 2024</t>
  </si>
  <si>
    <t>Early years register (full Inspection)ChildminderMertonTotal No of inspections1 April 2024 to 31 August 2024</t>
  </si>
  <si>
    <t>Early years register (No children on roll)ChildminderMertonNCOR Inspection Outcomes1 April 2024 to 31 August 2024</t>
  </si>
  <si>
    <t>Early years register (No children on roll)ChildminderMertonTotal No of inspections1 April 2024 to 31 August 2024</t>
  </si>
  <si>
    <t>Early years register (full Inspection)ChildminderMiddlesbroughBehaviour and attitudes1 April 2024 to 31 August 2024</t>
  </si>
  <si>
    <t>Early years register (full Inspection)ChildminderMiddlesbroughEffectiveness of leadership and Management1 April 2024 to 31 August 2024</t>
  </si>
  <si>
    <t>Early years register (full Inspection)ChildminderMiddlesbroughOutcomes for children1 April 2024 to 31 August 2024</t>
  </si>
  <si>
    <t>Early years register (full Inspection)ChildminderMiddlesbroughOverall effectiveness: The quality and standards of the provision1 April 2024 to 31 August 2024</t>
  </si>
  <si>
    <t>Early years register (full Inspection)ChildminderMiddlesbroughPersonal development1 April 2024 to 31 August 2024</t>
  </si>
  <si>
    <t>Early years register (full Inspection)ChildminderMiddlesbroughPersonal development, behaviour and welfare1 April 2024 to 31 August 2024</t>
  </si>
  <si>
    <t>Early years register (full Inspection)ChildminderMiddlesbroughQuality of education1 April 2024 to 31 August 2024</t>
  </si>
  <si>
    <t>Early years register (full Inspection)ChildminderMiddlesbroughQuality of teaching, learning and assessment1 April 2024 to 31 August 2024</t>
  </si>
  <si>
    <t>Early years register (No children on roll)Childcare on non-domestic premisesEalingTotal No of inspections1 April 2024 to 31 August 2024</t>
  </si>
  <si>
    <t>Early years register (Out-of-school day care)Childcare on non-domestic premisesEalingTotal No of inspections1 April 2024 to 31 August 2024</t>
  </si>
  <si>
    <t>Early years register (full Inspection)Childcare on non-domestic premisesEast Riding of YorkshireBehaviour and attitudes1 April 2024 to 31 August 2024</t>
  </si>
  <si>
    <t>Early years register (full Inspection)Childcare on non-domestic premisesEast Riding of YorkshireEffectiveness of leadership and Management1 April 2024 to 31 August 2024</t>
  </si>
  <si>
    <t>Early years register (full Inspection)Childcare on non-domestic premisesEast Riding of YorkshireOutcomes for children1 April 2024 to 31 August 2024</t>
  </si>
  <si>
    <t>Early years register (full Inspection)Childcare on non-domestic premisesEast Riding of YorkshireOverall effectiveness: The quality and standards of the provision1 April 2024 to 31 August 2024</t>
  </si>
  <si>
    <t>Early years register (full Inspection)Childcare on non-domestic premisesEast Riding of YorkshirePersonal development1 April 2024 to 31 August 2024</t>
  </si>
  <si>
    <t>Early years register (full Inspection)Childcare on non-domestic premisesEast Riding of YorkshirePersonal development, behaviour and welfare1 April 2024 to 31 August 2024</t>
  </si>
  <si>
    <t>Early years register (full Inspection)Childcare on non-domestic premisesEast Riding of YorkshireQuality of education1 April 2024 to 31 August 2024</t>
  </si>
  <si>
    <t>Early years register (full Inspection)Childcare on non-domestic premisesEast Riding of YorkshireQuality of teaching, learning and assessment1 April 2024 to 31 August 2024</t>
  </si>
  <si>
    <t>Early years register (full Inspection)Childcare on non-domestic premisesEast Riding of YorkshireRequirements of the compulsory part of the childcare register1 April 2024 to 31 August 2024</t>
  </si>
  <si>
    <t>Early years register (full Inspection)Childcare on non-domestic premisesEast Riding of YorkshireRequirements of the voluntary part of the childcare register1 April 2024 to 31 August 2024</t>
  </si>
  <si>
    <t>Early years register (full Inspection)Childcare on non-domestic premisesEast Riding of YorkshireTotal No of inspections1 April 2024 to 31 August 2024</t>
  </si>
  <si>
    <t>Early years register (full Inspection)All provisionLutonQuality of teaching, learning and assessment1 April 2024 to 31 August 2024</t>
  </si>
  <si>
    <t>Early years register (full Inspection)All provisionLutonRequirements of the compulsory part of the childcare register1 April 2024 to 31 August 2024</t>
  </si>
  <si>
    <t>Early years register (full Inspection)All provisionLutonRequirements of the voluntary part of the childcare register1 April 2024 to 31 August 2024</t>
  </si>
  <si>
    <t>Early years register (full Inspection)All provisionLutonTotal No of inspections1 April 2024 to 31 August 2024</t>
  </si>
  <si>
    <t>Early years register (No children on roll)All provisionLutonNCOR Inspection Outcomes1 April 2024 to 31 August 2024</t>
  </si>
  <si>
    <t>Early years register (No children on roll)All provisionLutonTotal No of inspections1 April 2024 to 31 August 2024</t>
  </si>
  <si>
    <t>Childcare registerAll provisionManchesterTotal No of inspections1 April 2024 to 31 August 2024</t>
  </si>
  <si>
    <t>Early years register (full Inspection)All provisionManchesterBehaviour and attitudes1 April 2024 to 31 August 2024</t>
  </si>
  <si>
    <t>Early years register (full Inspection)All provisionManchesterEffectiveness of leadership and Management1 April 2024 to 31 August 2024</t>
  </si>
  <si>
    <t>Early years register (full Inspection)All provisionManchesterOutcomes for children1 April 2024 to 31 August 2024</t>
  </si>
  <si>
    <t>Early years register (full Inspection)All provisionManchesterOverall effectiveness: The quality and standards of the provision1 April 2024 to 31 August 2024</t>
  </si>
  <si>
    <t>Early years register (full Inspection)All provisionManchesterPersonal development1 April 2024 to 31 August 2024</t>
  </si>
  <si>
    <t>Early years register (full Inspection)All provisionManchesterPersonal development, behaviour and welfare1 April 2024 to 31 August 2024</t>
  </si>
  <si>
    <t>Early years register (full Inspection)All provisionManchesterQuality of education1 April 2024 to 31 August 2024</t>
  </si>
  <si>
    <t>Early years register (full Inspection)All provisionManchesterQuality of teaching, learning and assessment1 April 2024 to 31 August 2024</t>
  </si>
  <si>
    <t>Early years register (full Inspection)All provisionManchesterRequirements of the compulsory part of the childcare register1 April 2024 to 31 August 2024</t>
  </si>
  <si>
    <t>Early years register (full Inspection)All provisionManchesterRequirements of the voluntary part of the childcare register1 April 2024 to 31 August 2024</t>
  </si>
  <si>
    <t>Early years register (full Inspection)All provisionManchesterTotal No of inspections1 April 2024 to 31 August 2024</t>
  </si>
  <si>
    <t>Early years register (No children on roll)All provisionWaltham ForestNCOR Inspection Outcomes1 April 2024 to 31 August 2024</t>
  </si>
  <si>
    <t>Early years register (No children on roll)All provisionWaltham ForestTotal No of inspections1 April 2024 to 31 August 2024</t>
  </si>
  <si>
    <t>Early years register (Out-of-school day care)All provisionWaltham ForestTotal No of inspections1 April 2024 to 31 August 2024</t>
  </si>
  <si>
    <t>Childcare registerAll provisionWandsworthTotal No of inspections1 April 2024 to 31 August 2024</t>
  </si>
  <si>
    <t>Early years register (full Inspection)All provisionWandsworthBehaviour and attitudes1 April 2024 to 31 August 2024</t>
  </si>
  <si>
    <t>Early years register (full Inspection)All provisionWandsworthEffectiveness of leadership and Management1 April 2024 to 31 August 2024</t>
  </si>
  <si>
    <t>Early years register (full Inspection)All provisionWandsworthOutcomes for children1 April 2024 to 31 August 2024</t>
  </si>
  <si>
    <t>Early years register (full Inspection)All provisionWandsworthOverall effectiveness: The quality and standards of the provision1 April 2024 to 31 August 2024</t>
  </si>
  <si>
    <t>Early years register (full Inspection)All provisionWandsworthPersonal development1 April 2024 to 31 August 2024</t>
  </si>
  <si>
    <t>Early years register (full Inspection)All provisionWandsworthPersonal development, behaviour and welfare1 April 2024 to 31 August 2024</t>
  </si>
  <si>
    <t>Early years register (full Inspection)All provisionWandsworthQuality of education1 April 2024 to 31 August 2024</t>
  </si>
  <si>
    <t>Early years register (full Inspection)All provisionWandsworthQuality of teaching, learning and assessment1 April 2024 to 31 August 2024</t>
  </si>
  <si>
    <t>Early years register (full Inspection)All provisionWandsworthRequirements of the compulsory part of the childcare register1 April 2024 to 31 August 2024</t>
  </si>
  <si>
    <t>Early years register (full Inspection)All provisionWandsworthRequirements of the voluntary part of the childcare register1 April 2024 to 31 August 2024</t>
  </si>
  <si>
    <t>Early years register (full Inspection)All provisionWandsworthTotal No of inspections1 April 2024 to 31 August 2024</t>
  </si>
  <si>
    <t>Early years register (Out-of-school day care)Childcare on non-domestic premisesCroydonTotal No of inspections1 April 2024 to 31 August 2024</t>
  </si>
  <si>
    <t>Childcare registerChildcare on non-domestic premisesCumberlandTotal No of inspections1 April 2024 to 31 August 2024</t>
  </si>
  <si>
    <t>Early years register (full Inspection)Childcare on non-domestic premisesCumberlandBehaviour and attitudes1 April 2024 to 31 August 2024</t>
  </si>
  <si>
    <t>Early years register (full Inspection)Childcare on non-domestic premisesCumberlandEffectiveness of leadership and Management1 April 2024 to 31 August 2024</t>
  </si>
  <si>
    <t>Early years register (full Inspection)Childcare on non-domestic premisesCumberlandOutcomes for children1 April 2024 to 31 August 2024</t>
  </si>
  <si>
    <t>Early years register (full Inspection)Childcare on non-domestic premisesCumberlandOverall effectiveness: The quality and standards of the provision1 April 2024 to 31 August 2024</t>
  </si>
  <si>
    <t>Early years register (full Inspection)Childcare on non-domestic premisesCumberlandPersonal development1 April 2024 to 31 August 2024</t>
  </si>
  <si>
    <t>Early years register (full Inspection)Childcare on non-domestic premisesCumberlandPersonal development, behaviour and welfare1 April 2024 to 31 August 2024</t>
  </si>
  <si>
    <t>Early years register (full Inspection)Childcare on non-domestic premisesCumberlandQuality of education1 April 2024 to 31 August 2024</t>
  </si>
  <si>
    <t>Early years register (full Inspection)Childcare on non-domestic premisesCumberlandQuality of teaching, learning and assessment1 April 2024 to 31 August 2024</t>
  </si>
  <si>
    <t>Early years register (full Inspection)Childcare on non-domestic premisesCumberlandRequirements of the compulsory part of the childcare register1 April 2024 to 31 August 2024</t>
  </si>
  <si>
    <t>Early years register (full Inspection)Childcare on non-domestic premisesCumberlandRequirements of the voluntary part of the childcare register1 April 2024 to 31 August 2024</t>
  </si>
  <si>
    <t>Early years register (full Inspection)Childcare on non-domestic premisesCumberlandTotal No of inspections1 April 2024 to 31 August 2024</t>
  </si>
  <si>
    <t>Early years register (full Inspection)Childcare on non-domestic premisesOxfordshirePersonal development1 April 2024 to 31 August 2024</t>
  </si>
  <si>
    <t>Early years register (full Inspection)All provisionYorkBehaviour and attitudes1 April 2024 to 31 August 2024</t>
  </si>
  <si>
    <t>Early years register (full Inspection)All provisionYorkEffectiveness of leadership and Management1 April 2024 to 31 August 2024</t>
  </si>
  <si>
    <t>Early years register (full Inspection)All provisionYorkOutcomes for children1 April 2024 to 31 August 2024</t>
  </si>
  <si>
    <t>Early years register (full Inspection)All provisionYorkOverall effectiveness: The quality and standards of the provision1 April 2024 to 31 August 2024</t>
  </si>
  <si>
    <t>Early years register (full Inspection)All provisionYorkPersonal development1 April 2024 to 31 August 2024</t>
  </si>
  <si>
    <t>Early years register (full Inspection)All provisionYorkPersonal development, behaviour and welfare1 April 2024 to 31 August 2024</t>
  </si>
  <si>
    <t>Early years register (full Inspection)All provisionYorkQuality of education1 April 2024 to 31 August 2024</t>
  </si>
  <si>
    <t>Early years register (full Inspection)All provisionYorkQuality of teaching, learning and assessment1 April 2024 to 31 August 2024</t>
  </si>
  <si>
    <t>Early years register (full Inspection)All provisionYorkRequirements of the compulsory part of the childcare register1 April 2024 to 31 August 2024</t>
  </si>
  <si>
    <t>Early years register (full Inspection)All provisionYorkRequirements of the voluntary part of the childcare register1 April 2024 to 31 August 2024</t>
  </si>
  <si>
    <t>Early years register (full Inspection)All provisionYorkTotal No of inspections1 April 2024 to 31 August 2024</t>
  </si>
  <si>
    <t>Early years register (full Inspection)Childcare on non-domestic premisesGreenwichQuality of education1 April 2024 to 31 August 2024</t>
  </si>
  <si>
    <t>Early years register (full Inspection)Childcare on non-domestic premisesGreenwichQuality of teaching, learning and assessment1 April 2024 to 31 August 2024</t>
  </si>
  <si>
    <t>Early years register (full Inspection)Childcare on non-domestic premisesGreenwichRequirements of the compulsory part of the childcare register1 April 2024 to 31 August 2024</t>
  </si>
  <si>
    <t>Early years register (full Inspection)Childcare on non-domestic premisesGreenwichRequirements of the voluntary part of the childcare register1 April 2024 to 31 August 2024</t>
  </si>
  <si>
    <t>Early years register (full Inspection)Childcare on non-domestic premisesGreenwichTotal No of inspections1 April 2024 to 31 August 2024</t>
  </si>
  <si>
    <t>Early years register (Out-of-school day care)Childcare on non-domestic premisesGreenwichTotal No of inspections1 April 2024 to 31 August 2024</t>
  </si>
  <si>
    <t>Childcare registerChildcare on non-domestic premisesHackneyTotal No of inspections1 April 2024 to 31 August 2024</t>
  </si>
  <si>
    <t>Early years register (full Inspection)Childcare on non-domestic premisesHackneyBehaviour and attitudes1 April 2024 to 31 August 2024</t>
  </si>
  <si>
    <t>Early years register (full Inspection)Childcare on non-domestic premisesHackneyEffectiveness of leadership and Management1 April 2024 to 31 August 2024</t>
  </si>
  <si>
    <t>Early years register (full Inspection)Childcare on non-domestic premisesHackneyOutcomes for children1 April 2024 to 31 August 2024</t>
  </si>
  <si>
    <t>Early years register (full Inspection)Childcare on non-domestic premisesHackneyOverall effectiveness: The quality and standards of the provision1 April 2024 to 31 August 2024</t>
  </si>
  <si>
    <t>Early years register (full Inspection)Childcare on non-domestic premisesHackneyPersonal development1 April 2024 to 31 August 2024</t>
  </si>
  <si>
    <t>Early years register (full Inspection)Childcare on non-domestic premisesHackneyPersonal development, behaviour and welfare1 April 2024 to 31 August 2024</t>
  </si>
  <si>
    <t>Early years register (full Inspection)Childcare on non-domestic premisesHackneyQuality of education1 April 2024 to 31 August 2024</t>
  </si>
  <si>
    <t>Early years register (full Inspection)Childcare on non-domestic premisesHackneyQuality of teaching, learning and assessment1 April 2024 to 31 August 2024</t>
  </si>
  <si>
    <t>Early years register (full Inspection)Childcare on non-domestic premisesHackneyRequirements of the compulsory part of the childcare register1 April 2024 to 31 August 2024</t>
  </si>
  <si>
    <t>Childcare registerChildcare on non-domestic premisesSloughTotal No of inspections1 April 2024 to 31 August 2024</t>
  </si>
  <si>
    <t>Early years register (full Inspection)Childcare on non-domestic premisesSloughBehaviour and attitudes1 April 2024 to 31 August 2024</t>
  </si>
  <si>
    <t>Early years register (full Inspection)Childcare on non-domestic premisesSloughEffectiveness of leadership and Management1 April 2024 to 31 August 2024</t>
  </si>
  <si>
    <t>Early years register (full Inspection)Childcare on non-domestic premisesSloughOutcomes for children1 April 2024 to 31 August 2024</t>
  </si>
  <si>
    <t>Early years register (full Inspection)Childcare on non-domestic premisesSloughOverall effectiveness: The quality and standards of the provision1 April 2024 to 31 August 2024</t>
  </si>
  <si>
    <t>Early years register (full Inspection)Childcare on non-domestic premisesSloughPersonal development1 April 2024 to 31 August 2024</t>
  </si>
  <si>
    <t>Early years register (full Inspection)Childcare on non-domestic premisesSloughPersonal development, behaviour and welfare1 April 2024 to 31 August 2024</t>
  </si>
  <si>
    <t>Early years register (full Inspection)Childcare on non-domestic premisesSloughQuality of education1 April 2024 to 31 August 2024</t>
  </si>
  <si>
    <t>Early years register (full Inspection)Childcare on non-domestic premisesSloughQuality of teaching, learning and assessment1 April 2024 to 31 August 2024</t>
  </si>
  <si>
    <t>Early years register (full Inspection)Childcare on non-domestic premisesSloughRequirements of the compulsory part of the childcare register1 April 2024 to 31 August 2024</t>
  </si>
  <si>
    <t>Early years register (full Inspection)Childcare on non-domestic premisesSloughRequirements of the voluntary part of the childcare register1 April 2024 to 31 August 2024</t>
  </si>
  <si>
    <t>Early years register (full Inspection)Childcare on non-domestic premisesSloughTotal No of inspections1 April 2024 to 31 August 2024</t>
  </si>
  <si>
    <t>Early years register (No children on roll)Childcare on non-domestic premisesSloughNCOR Inspection Outcomes1 April 2024 to 31 August 2024</t>
  </si>
  <si>
    <t>Early years register (No children on roll)Childcare on non-domestic premisesSloughTotal No of inspections1 April 2024 to 31 August 2024</t>
  </si>
  <si>
    <t>Childcare registerChildcare on non-domestic premisesSolihullTotal No of inspections1 April 2024 to 31 August 2024</t>
  </si>
  <si>
    <t>Early years register (full Inspection)Childcare on non-domestic premisesSolihullBehaviour and attitudes1 April 2024 to 31 August 2024</t>
  </si>
  <si>
    <t>Early years register (full Inspection)ChildminderCambridgeshireRequirements of the voluntary part of the childcare register1 April 2024 to 31 August 2024</t>
  </si>
  <si>
    <t>Early years register (full Inspection)ChildminderCambridgeshireTotal No of inspections1 April 2024 to 31 August 2024</t>
  </si>
  <si>
    <t>Early years register (No children on roll)ChildminderCambridgeshireNCOR Inspection Outcomes1 April 2024 to 31 August 2024</t>
  </si>
  <si>
    <t>Early years register (No children on roll)ChildminderCambridgeshireTotal No of inspections1 April 2024 to 31 August 2024</t>
  </si>
  <si>
    <t>Early years register (Out-of-school day care)ChildminderCambridgeshireTotal No of inspections1 April 2024 to 31 August 2024</t>
  </si>
  <si>
    <t>Early years register (full Inspection)ChildminderCamdenBehaviour and attitudes1 April 2024 to 31 August 2024</t>
  </si>
  <si>
    <t>Early years register (full Inspection)ChildminderCamdenEffectiveness of leadership and Management1 April 2024 to 31 August 2024</t>
  </si>
  <si>
    <t>Early years register (full Inspection)ChildminderCamdenOutcomes for children1 April 2024 to 31 August 2024</t>
  </si>
  <si>
    <t>Early years register (full Inspection)ChildminderCamdenOverall effectiveness: The quality and standards of the provision1 April 2024 to 31 August 2024</t>
  </si>
  <si>
    <t>Early years register (full Inspection)ChildminderCamdenPersonal development1 April 2024 to 31 August 2024</t>
  </si>
  <si>
    <t>Early years register (full Inspection)ChildminderCamdenPersonal development, behaviour and welfare1 April 2024 to 31 August 2024</t>
  </si>
  <si>
    <t>Early years register (full Inspection)ChildminderCamdenQuality of education1 April 2024 to 31 August 2024</t>
  </si>
  <si>
    <t>Early years register (full Inspection)ChildminderCamdenQuality of teaching, learning and assessment1 April 2024 to 31 August 2024</t>
  </si>
  <si>
    <t>Early years register (full Inspection)ChildminderCamdenRequirements of the compulsory part of the childcare register1 April 2024 to 31 August 2024</t>
  </si>
  <si>
    <t>Early years register (full Inspection)ChildminderCamdenRequirements of the voluntary part of the childcare register1 April 2024 to 31 August 2024</t>
  </si>
  <si>
    <t>Early years register (full Inspection)ChildminderCamdenTotal No of inspections1 April 2024 to 31 August 2024</t>
  </si>
  <si>
    <t>Early years register (full Inspection)ChildminderNorth YorkshireBehaviour and attitudes1 April 2024 to 31 August 2024</t>
  </si>
  <si>
    <t>Early years register (full Inspection)ChildminderNorth YorkshireEffectiveness of leadership and Management1 April 2024 to 31 August 2024</t>
  </si>
  <si>
    <t>Early years register (full Inspection)ChildminderNorth YorkshireOutcomes for children1 April 2024 to 31 August 2024</t>
  </si>
  <si>
    <t>Early years register (full Inspection)ChildminderNorth YorkshireOverall effectiveness: The quality and standards of the provision1 April 2024 to 31 August 2024</t>
  </si>
  <si>
    <t>Early years register (No children on roll)ChildminderNorth SomersetNCOR Inspection Outcomes1 April 2024 to 31 August 2024</t>
  </si>
  <si>
    <t>Early years register (No children on roll)ChildminderNorth SomersetTotal No of inspections1 April 2024 to 31 August 2024</t>
  </si>
  <si>
    <t>Childcare registerChildminderNorth TynesideTotal No of inspections1 April 2024 to 31 August 2024</t>
  </si>
  <si>
    <t>Early years register (full Inspection)ChildminderNorth TynesideBehaviour and attitudes1 April 2024 to 31 August 2024</t>
  </si>
  <si>
    <t>Early years register (full Inspection)ChildminderNorth TynesideEffectiveness of leadership and Management1 April 2024 to 31 August 2024</t>
  </si>
  <si>
    <t>Early years register (full Inspection)ChildminderNorth TynesideOutcomes for children1 April 2024 to 31 August 2024</t>
  </si>
  <si>
    <t>Early years register (full Inspection)ChildminderNorth TynesideOverall effectiveness: The quality and standards of the provision1 April 2024 to 31 August 2024</t>
  </si>
  <si>
    <t>Early years register (full Inspection)ChildminderNorth TynesidePersonal development1 April 2024 to 31 August 2024</t>
  </si>
  <si>
    <t>Early years register (full Inspection)ChildminderNorth TynesidePersonal development, behaviour and welfare1 April 2024 to 31 August 2024</t>
  </si>
  <si>
    <t>Early years register (full Inspection)ChildminderNorth TynesideQuality of education1 April 2024 to 31 August 2024</t>
  </si>
  <si>
    <t>Early years register (full Inspection)ChildminderNorth TynesideQuality of teaching, learning and assessment1 April 2024 to 31 August 2024</t>
  </si>
  <si>
    <t>Early years register (full Inspection)ChildminderNorth TynesideRequirements of the compulsory part of the childcare register1 April 2024 to 31 August 2024</t>
  </si>
  <si>
    <t>Early years register (full Inspection)ChildminderNorth TynesideRequirements of the voluntary part of the childcare register1 April 2024 to 31 August 2024</t>
  </si>
  <si>
    <t>Early years register (full Inspection)ChildminderNorth TynesideTotal No of inspections1 April 2024 to 31 August 2024</t>
  </si>
  <si>
    <t>Childcare registerHome childcarerDevonTotal No of inspections1 April 2024 to 31 August 2024</t>
  </si>
  <si>
    <t>Childcare registerHome childcarerDurhamTotal No of inspections1 April 2024 to 31 August 2024</t>
  </si>
  <si>
    <t>Childcare registerHome childcarerEalingTotal No of inspections1 April 2024 to 31 August 2024</t>
  </si>
  <si>
    <t>Childcare registerHome childcarerEast Riding of YorkshireTotal No of inspections1 April 2024 to 31 August 2024</t>
  </si>
  <si>
    <t>Childcare registerHome childcarerEast SussexTotal No of inspections1 April 2024 to 31 August 2024</t>
  </si>
  <si>
    <t>Childcare registerHome childcarerEnfieldTotal No of inspections1 April 2024 to 31 August 2024</t>
  </si>
  <si>
    <t>Childcare registerHome childcarerEssexTotal No of inspections1 April 2024 to 31 August 2024</t>
  </si>
  <si>
    <t>Childcare registerHome childcarerGreenwichTotal No of inspections1 April 2024 to 31 August 2024</t>
  </si>
  <si>
    <t>Childcare registerHome childcarerHackneyTotal No of inspections1 April 2024 to 31 August 2024</t>
  </si>
  <si>
    <t>Childcare registerHome childcarerHammersmith and FulhamTotal No of inspections1 April 2024 to 31 August 2024</t>
  </si>
  <si>
    <t>Childcare registerHome childcarerHampshireTotal No of inspections1 April 2024 to 31 August 2024</t>
  </si>
  <si>
    <t>Childcare registerHome childcarerHaringeyTotal No of inspections1 April 2024 to 31 August 2024</t>
  </si>
  <si>
    <t>Childcare registerHome childcarerHarrowTotal No of inspections1 April 2024 to 31 August 2024</t>
  </si>
  <si>
    <t>Childcare registerHome childcarerHaveringTotal No of inspections1 April 2024 to 31 August 2024</t>
  </si>
  <si>
    <t>Childcare registerHome childcarerHillingdonTotal No of inspections1 April 2024 to 31 August 2024</t>
  </si>
  <si>
    <t>Childcare registerHome childcarerHounslowTotal No of inspections1 April 2024 to 31 August 2024</t>
  </si>
  <si>
    <t>Childcare registerHome childcarerIsle of WightTotal No of inspections1 April 2024 to 31 August 2024</t>
  </si>
  <si>
    <t>Childcare registerHome childcarerIslingtonTotal No of inspections1 April 2024 to 31 August 2024</t>
  </si>
  <si>
    <t>Childcare registerChildcare on non-domestic premisesRichmond upon ThamesTotal No of inspections1 April 2024 to 31 August 2024</t>
  </si>
  <si>
    <t>Early years register (full Inspection)Childcare on non-domestic premisesRichmond upon ThamesBehaviour and attitudes1 April 2024 to 31 August 2024</t>
  </si>
  <si>
    <t>Early years register (full Inspection)Childcare on non-domestic premisesRichmond upon ThamesEffectiveness of leadership and Management1 April 2024 to 31 August 2024</t>
  </si>
  <si>
    <t>Early years register (full Inspection)Childcare on non-domestic premisesRichmond upon ThamesOutcomes for children1 April 2024 to 31 August 2024</t>
  </si>
  <si>
    <t>Early years register (full Inspection)Childcare on non-domestic premisesRichmond upon ThamesOverall effectiveness: The quality and standards of the provision1 April 2024 to 31 August 2024</t>
  </si>
  <si>
    <t>Early years register (full Inspection)Childcare on non-domestic premisesRichmond upon ThamesPersonal development1 April 2024 to 31 August 2024</t>
  </si>
  <si>
    <t>Early years register (full Inspection)Childcare on non-domestic premisesRichmond upon ThamesPersonal development, behaviour and welfare1 April 2024 to 31 August 2024</t>
  </si>
  <si>
    <t>Early years register (full Inspection)Childcare on non-domestic premisesRichmond upon ThamesQuality of education1 April 2024 to 31 August 2024</t>
  </si>
  <si>
    <t>Early years register (full Inspection)Childcare on non-domestic premisesRichmond upon ThamesQuality of teaching, learning and assessment1 April 2024 to 31 August 2024</t>
  </si>
  <si>
    <t>Early years register (full Inspection)Childcare on non-domestic premisesRichmond upon ThamesRequirements of the compulsory part of the childcare register1 April 2024 to 31 August 2024</t>
  </si>
  <si>
    <t>Early years register (full Inspection)Childcare on non-domestic premisesRichmond upon ThamesRequirements of the voluntary part of the childcare register1 April 2024 to 31 August 2024</t>
  </si>
  <si>
    <t>Early years register (full Inspection)Childcare on non-domestic premisesRichmond upon ThamesTotal No of inspections1 April 2024 to 31 August 2024</t>
  </si>
  <si>
    <t>Early years register (Out-of-school day care)Childcare on non-domestic premisesRichmond upon ThamesTotal No of inspections1 April 2024 to 31 August 2024</t>
  </si>
  <si>
    <t>Early years register (full Inspection)Childcare on non-domestic premisesRochdaleBehaviour and attitudes1 April 2024 to 31 August 2024</t>
  </si>
  <si>
    <t>Early years register (No children on roll)ChildminderBournemouth, Christchurch &amp; PooleNCOR Inspection Outcomes1 April 2024 to 31 August 2024</t>
  </si>
  <si>
    <t>Early years register (No children on roll)ChildminderBournemouth, Christchurch &amp; PooleTotal No of inspections1 April 2024 to 31 August 2024</t>
  </si>
  <si>
    <t>Early years register (full Inspection)ChildminderBracknell ForestBehaviour and attitudes1 April 2024 to 31 August 2024</t>
  </si>
  <si>
    <t>Early years register (full Inspection)ChildminderBracknell ForestEffectiveness of leadership and Management1 April 2024 to 31 August 2024</t>
  </si>
  <si>
    <t>Early years register (full Inspection)ChildminderBracknell ForestOutcomes for children1 April 2024 to 31 August 2024</t>
  </si>
  <si>
    <t>Early years register (full Inspection)ChildminderBracknell ForestOverall effectiveness: The quality and standards of the provision1 April 2024 to 31 August 2024</t>
  </si>
  <si>
    <t>Early years register (full Inspection)ChildminderBracknell ForestPersonal development1 April 2024 to 31 August 2024</t>
  </si>
  <si>
    <t>Early years register (full Inspection)ChildminderBracknell ForestPersonal development, behaviour and welfare1 April 2024 to 31 August 2024</t>
  </si>
  <si>
    <t>Early years register (full Inspection)ChildminderBracknell ForestQuality of education1 April 2024 to 31 August 2024</t>
  </si>
  <si>
    <t>Early years register (full Inspection)ChildminderBracknell ForestQuality of teaching, learning and assessment1 April 2024 to 31 August 2024</t>
  </si>
  <si>
    <t>Early years register (full Inspection)ChildminderBracknell ForestRequirements of the compulsory part of the childcare register1 April 2024 to 31 August 2024</t>
  </si>
  <si>
    <t>Early years register (full Inspection)ChildminderBracknell ForestRequirements of the voluntary part of the childcare register1 April 2024 to 31 August 2024</t>
  </si>
  <si>
    <t>Early years register (full Inspection)ChildminderBracknell ForestTotal No of inspections1 April 2024 to 31 August 2024</t>
  </si>
  <si>
    <t>Early years register (full Inspection)ChildminderBradfordBehaviour and attitudes1 April 2024 to 31 August 2024</t>
  </si>
  <si>
    <t>Early years register (full Inspection)ChildminderSuttonRequirements of the compulsory part of the childcare register1 April 2024 to 31 August 2024</t>
  </si>
  <si>
    <t>Early years register (full Inspection)ChildminderSuttonRequirements of the voluntary part of the childcare register1 April 2024 to 31 August 2024</t>
  </si>
  <si>
    <t>Early years register (full Inspection)ChildminderSuttonTotal No of inspections1 April 2024 to 31 August 2024</t>
  </si>
  <si>
    <t>Early years register (No children on roll)ChildminderSuttonNCOR Inspection Outcomes1 April 2024 to 31 August 2024</t>
  </si>
  <si>
    <t>Early years register (No children on roll)ChildminderSuttonTotal No of inspections1 April 2024 to 31 August 2024</t>
  </si>
  <si>
    <t>Early years register (full Inspection)ChildminderSwindonBehaviour and attitudes1 April 2024 to 31 August 2024</t>
  </si>
  <si>
    <t>Early years register (full Inspection)ChildminderSwindonEffectiveness of leadership and Management1 April 2024 to 31 August 2024</t>
  </si>
  <si>
    <t>Early years register (full Inspection)ChildminderSwindonOutcomes for children1 April 2024 to 31 August 2024</t>
  </si>
  <si>
    <t>Early years register (full Inspection)ChildminderSwindonOverall effectiveness: The quality and standards of the provision1 April 2024 to 31 August 2024</t>
  </si>
  <si>
    <t>Early years register (full Inspection)ChildminderSwindonPersonal development1 April 2024 to 31 August 2024</t>
  </si>
  <si>
    <t>Early years register (full Inspection)ChildminderSwindonPersonal development, behaviour and welfare1 April 2024 to 31 August 2024</t>
  </si>
  <si>
    <t>Early years register (full Inspection)ChildminderSwindonQuality of education1 April 2024 to 31 August 2024</t>
  </si>
  <si>
    <t>Early years register (full Inspection)ChildminderSwindonQuality of teaching, learning and assessment1 April 2024 to 31 August 2024</t>
  </si>
  <si>
    <t>Early years register (full Inspection)ChildminderSwindonRequirements of the compulsory part of the childcare register1 April 2024 to 31 August 2024</t>
  </si>
  <si>
    <t>Early years register (full Inspection)ChildminderSwindonRequirements of the voluntary part of the childcare register1 April 2024 to 31 August 2024</t>
  </si>
  <si>
    <t>Early years register (full Inspection)ChildminderSwindonTotal No of inspections1 April 2024 to 31 August 2024</t>
  </si>
  <si>
    <t>Early years register (full Inspection)All provisionBarnsleyBehaviour and attitudes1 April 2024 to 31 August 2024</t>
  </si>
  <si>
    <t>Early years register (full Inspection)All provisionBarnsleyEffectiveness of leadership and Management1 April 2024 to 31 August 2024</t>
  </si>
  <si>
    <t>Early years register (full Inspection)All provisionBarnsleyOutcomes for children1 April 2024 to 31 August 2024</t>
  </si>
  <si>
    <t>Early years register (full Inspection)All provisionBarnsleyOverall effectiveness: The quality and standards of the provision1 April 2024 to 31 August 2024</t>
  </si>
  <si>
    <t>Early years register (full Inspection)All provisionBarnsleyPersonal development1 April 2024 to 31 August 2024</t>
  </si>
  <si>
    <t>Early years register (full Inspection)All provisionBarnsleyPersonal development, behaviour and welfare1 April 2024 to 31 August 2024</t>
  </si>
  <si>
    <t>Early years register (full Inspection)All provisionBarnsleyQuality of education1 April 2024 to 31 August 2024</t>
  </si>
  <si>
    <t>Early years register (full Inspection)All provisionBarnsleyQuality of teaching, learning and assessment1 April 2024 to 31 August 2024</t>
  </si>
  <si>
    <t>Early years register (full Inspection)All provisionBarnsleyRequirements of the compulsory part of the childcare register1 April 2024 to 31 August 2024</t>
  </si>
  <si>
    <t>Early years register (full Inspection)All provisionBarnsleyRequirements of the voluntary part of the childcare register1 April 2024 to 31 August 2024</t>
  </si>
  <si>
    <t>Early years register (full Inspection)All provisionBarnsleyTotal No of inspections1 April 2024 to 31 August 2024</t>
  </si>
  <si>
    <t>Early years register (No children on roll)All provisionBarnsleyNCOR Inspection Outcomes1 April 2024 to 31 August 2024</t>
  </si>
  <si>
    <t>Early years register (No children on roll)All provisionBarnsleyTotal No of inspections1 April 2024 to 31 August 2024</t>
  </si>
  <si>
    <t>Early years register (Out-of-school day care)All provisionBarnsleyTotal No of inspections1 April 2024 to 31 August 2024</t>
  </si>
  <si>
    <t>Childcare registerAll provisionBath and North East SomersetTotal No of inspections1 April 2024 to 31 August 2024</t>
  </si>
  <si>
    <t>Early years register (full Inspection)All provisionBath and North East SomersetBehaviour and attitudes1 April 2024 to 31 August 2024</t>
  </si>
  <si>
    <t>Early years register (No children on roll)All provisionKensington and ChelseaNCOR Inspection Outcomes1 April 2024 to 31 August 2024</t>
  </si>
  <si>
    <t>Early years register (No children on roll)All provisionKensington and ChelseaTotal No of inspections1 April 2024 to 31 August 2024</t>
  </si>
  <si>
    <t>Early years register (Out-of-school day care)All provisionKensington and ChelseaTotal No of inspections1 April 2024 to 31 August 2024</t>
  </si>
  <si>
    <t>Childcare registerAll provisionKentTotal No of inspections1 April 2024 to 31 August 2024</t>
  </si>
  <si>
    <t>Early years register (full Inspection)All provisionKentBehaviour and attitudes1 April 2024 to 31 August 2024</t>
  </si>
  <si>
    <t>Early years register (full Inspection)All provisionKentEffectiveness of leadership and Management1 April 2024 to 31 August 2024</t>
  </si>
  <si>
    <t>Early years register (full Inspection)All provisionKentOutcomes for children1 April 2024 to 31 August 2024</t>
  </si>
  <si>
    <t>Early years register (full Inspection)All provisionKentOverall effectiveness: The quality and standards of the provision1 April 2024 to 31 August 2024</t>
  </si>
  <si>
    <t>Early years register (full Inspection)All provisionKentPersonal development1 April 2024 to 31 August 2024</t>
  </si>
  <si>
    <t>Early years register (full Inspection)All provisionKentPersonal development, behaviour and welfare1 April 2024 to 31 August 2024</t>
  </si>
  <si>
    <t>Early years register (full Inspection)All provisionKentQuality of education1 April 2024 to 31 August 2024</t>
  </si>
  <si>
    <t>Early years register (full Inspection)All provisionKentQuality of teaching, learning and assessment1 April 2024 to 31 August 2024</t>
  </si>
  <si>
    <t>Early years register (full Inspection)All provisionKentRequirements of the compulsory part of the childcare register1 April 2024 to 31 August 2024</t>
  </si>
  <si>
    <t>Early years register (full Inspection)All provisionKentRequirements of the voluntary part of the childcare register1 April 2024 to 31 August 2024</t>
  </si>
  <si>
    <t>Early years register (full Inspection)All provisionKentTotal No of inspections1 April 2024 to 31 August 2024</t>
  </si>
  <si>
    <t>Early years register (full Inspection)All provisionStockton-on-TeesTotal No of inspections1 April 2024 to 31 August 2024</t>
  </si>
  <si>
    <t>Early years register (No children on roll)All provisionStockton-on-TeesNCOR Inspection Outcomes1 April 2024 to 31 August 2024</t>
  </si>
  <si>
    <t>Early years register (No children on roll)All provisionStockton-on-TeesTotal No of inspections1 April 2024 to 31 August 2024</t>
  </si>
  <si>
    <t>Childcare registerAll provisionStoke-on-TrentTotal No of inspections1 April 2024 to 31 August 2024</t>
  </si>
  <si>
    <t>Early years register (full Inspection)All provisionStoke-on-TrentBehaviour and attitudes1 April 2024 to 31 August 2024</t>
  </si>
  <si>
    <t>Early years register (full Inspection)All provisionStoke-on-TrentEffectiveness of leadership and Management1 April 2024 to 31 August 2024</t>
  </si>
  <si>
    <t>Early years register (full Inspection)All provisionStoke-on-TrentOutcomes for children1 April 2024 to 31 August 2024</t>
  </si>
  <si>
    <t>Early years register (full Inspection)All provisionStoke-on-TrentOverall effectiveness: The quality and standards of the provision1 April 2024 to 31 August 2024</t>
  </si>
  <si>
    <t>Early years register (full Inspection)All provisionStoke-on-TrentPersonal development1 April 2024 to 31 August 2024</t>
  </si>
  <si>
    <t>Early years register (full Inspection)All provisionStoke-on-TrentPersonal development, behaviour and welfare1 April 2024 to 31 August 2024</t>
  </si>
  <si>
    <t>Early years register (full Inspection)All provisionStoke-on-TrentQuality of education1 April 2024 to 31 August 2024</t>
  </si>
  <si>
    <t>Early years register (full Inspection)All provisionStoke-on-TrentQuality of teaching, learning and assessment1 April 2024 to 31 August 2024</t>
  </si>
  <si>
    <t>Early years register (full Inspection)All provisionStoke-on-TrentRequirements of the compulsory part of the childcare register1 April 2024 to 31 August 2024</t>
  </si>
  <si>
    <t>Early years register (full Inspection)Childcare on non-domestic premisesOxfordshirePersonal development, behaviour and welfare1 April 2024 to 31 August 2024</t>
  </si>
  <si>
    <t>Early years register (full Inspection)Childcare on non-domestic premisesOxfordshireQuality of education1 April 2024 to 31 August 2024</t>
  </si>
  <si>
    <t>Early years register (full Inspection)Childcare on non-domestic premisesOxfordshireQuality of teaching, learning and assessment1 April 2024 to 31 August 2024</t>
  </si>
  <si>
    <t>Early years register (full Inspection)Childcare on non-domestic premisesOxfordshireRequirements of the compulsory part of the childcare register1 April 2024 to 31 August 2024</t>
  </si>
  <si>
    <t>Early years register (full Inspection)Childcare on non-domestic premisesOxfordshireRequirements of the voluntary part of the childcare register1 April 2024 to 31 August 2024</t>
  </si>
  <si>
    <t>Early years register (full Inspection)Childcare on non-domestic premisesOxfordshireTotal No of inspections1 April 2024 to 31 August 2024</t>
  </si>
  <si>
    <t>Early years register (Out-of-school day care)Childcare on non-domestic premisesOxfordshireTotal No of inspections1 April 2024 to 31 August 2024</t>
  </si>
  <si>
    <t>Childcare registerChildcare on non-domestic premisesPeterboroughTotal No of inspections1 April 2024 to 31 August 2024</t>
  </si>
  <si>
    <t>Early years register (full Inspection)Childcare on non-domestic premisesPeterboroughBehaviour and attitudes1 April 2024 to 31 August 2024</t>
  </si>
  <si>
    <t>Early years register (full Inspection)Childcare on non-domestic premisesPeterboroughEffectiveness of leadership and Management1 April 2024 to 31 August 2024</t>
  </si>
  <si>
    <t>Early years register (full Inspection)Childcare on non-domestic premisesPeterboroughOutcomes for children1 April 2024 to 31 August 2024</t>
  </si>
  <si>
    <t>Early years register (full Inspection)Childcare on non-domestic premisesPeterboroughOverall effectiveness: The quality and standards of the provision1 April 2024 to 31 August 2024</t>
  </si>
  <si>
    <t>Early years register (full Inspection)Childcare on non-domestic premisesPeterboroughPersonal development1 April 2024 to 31 August 2024</t>
  </si>
  <si>
    <t>Early years register (full Inspection)Childcare on non-domestic premisesPeterboroughPersonal development, behaviour and welfare1 April 2024 to 31 August 2024</t>
  </si>
  <si>
    <t>Early years register (full Inspection)Childcare on non-domestic premisesPeterboroughQuality of education1 April 2024 to 31 August 2024</t>
  </si>
  <si>
    <t>Early years register (No children on roll)ChildminderBath and North East SomersetNCOR Inspection Outcomes1 April 2024 to 31 August 2024</t>
  </si>
  <si>
    <t>Early years register (No children on roll)ChildminderBath and North East SomersetTotal No of inspections1 April 2024 to 31 August 2024</t>
  </si>
  <si>
    <t>Early years register (full Inspection)ChildminderBedfordBehaviour and attitudes1 April 2024 to 31 August 2024</t>
  </si>
  <si>
    <t>Early years register (full Inspection)ChildminderBedfordEffectiveness of leadership and Management1 April 2024 to 31 August 2024</t>
  </si>
  <si>
    <t>Early years register (full Inspection)ChildminderBedfordOutcomes for children1 April 2024 to 31 August 2024</t>
  </si>
  <si>
    <t>Early years register (full Inspection)ChildminderBedfordOverall effectiveness: The quality and standards of the provision1 April 2024 to 31 August 2024</t>
  </si>
  <si>
    <t>Early years register (full Inspection)ChildminderBedfordPersonal development1 April 2024 to 31 August 2024</t>
  </si>
  <si>
    <t>Early years register (full Inspection)ChildminderBedfordPersonal development, behaviour and welfare1 April 2024 to 31 August 2024</t>
  </si>
  <si>
    <t>Early years register (full Inspection)ChildminderBedfordQuality of education1 April 2024 to 31 August 2024</t>
  </si>
  <si>
    <t>Early years register (full Inspection)ChildminderBedfordQuality of teaching, learning and assessment1 April 2024 to 31 August 2024</t>
  </si>
  <si>
    <t>Early years register (full Inspection)ChildminderBedfordRequirements of the compulsory part of the childcare register1 April 2024 to 31 August 2024</t>
  </si>
  <si>
    <t>Early years register (full Inspection)ChildminderBedfordRequirements of the voluntary part of the childcare register1 April 2024 to 31 August 2024</t>
  </si>
  <si>
    <t>Early years register (full Inspection)ChildminderBedfordTotal No of inspections1 April 2024 to 31 August 2024</t>
  </si>
  <si>
    <t>Early years register (No children on roll)ChildminderLewishamNCOR Inspection Outcomes1 April 2024 to 31 August 2024</t>
  </si>
  <si>
    <t>Early years register (No children on roll)ChildminderLewishamTotal No of inspections1 April 2024 to 31 August 2024</t>
  </si>
  <si>
    <t>Early years register (Out-of-school day care)ChildminderLewishamTotal No of inspections1 April 2024 to 31 August 2024</t>
  </si>
  <si>
    <t>Childcare registerChildminderLincolnshireTotal No of inspections1 April 2024 to 31 August 2024</t>
  </si>
  <si>
    <t>Early years register (full Inspection)ChildminderLincolnshireBehaviour and attitudes1 April 2024 to 31 August 2024</t>
  </si>
  <si>
    <t>Early years register (full Inspection)ChildminderLincolnshireEffectiveness of leadership and Management1 April 2024 to 31 August 2024</t>
  </si>
  <si>
    <t>Early years register (full Inspection)ChildminderLincolnshireOutcomes for children1 April 2024 to 31 August 2024</t>
  </si>
  <si>
    <t>Early years register (full Inspection)ChildminderLincolnshireOverall effectiveness: The quality and standards of the provision1 April 2024 to 31 August 2024</t>
  </si>
  <si>
    <t>Early years register (full Inspection)ChildminderLincolnshirePersonal development1 April 2024 to 31 August 2024</t>
  </si>
  <si>
    <t>Early years register (full Inspection)ChildminderLincolnshirePersonal development, behaviour and welfare1 April 2024 to 31 August 2024</t>
  </si>
  <si>
    <t>Early years register (full Inspection)ChildminderLincolnshireQuality of education1 April 2024 to 31 August 2024</t>
  </si>
  <si>
    <t>Early years register (full Inspection)ChildminderLincolnshireQuality of teaching, learning and assessment1 April 2024 to 31 August 2024</t>
  </si>
  <si>
    <t>Early years register (full Inspection)ChildminderLincolnshireRequirements of the compulsory part of the childcare register1 April 2024 to 31 August 2024</t>
  </si>
  <si>
    <t>Early years register (full Inspection)ChildminderLincolnshireRequirements of the voluntary part of the childcare register1 April 2024 to 31 August 2024</t>
  </si>
  <si>
    <t>Early years register (full Inspection)ChildminderLincolnshireTotal No of inspections1 April 2024 to 31 August 2024</t>
  </si>
  <si>
    <t>Early years register (full Inspection)ChildminderWarwickshireTotal No of inspections1 April 2024 to 31 August 2024</t>
  </si>
  <si>
    <t>Early years register (No children on roll)ChildminderWarwickshireNCOR Inspection Outcomes1 April 2024 to 31 August 2024</t>
  </si>
  <si>
    <t>Early years register (No children on roll)ChildminderWarwickshireTotal No of inspections1 April 2024 to 31 August 2024</t>
  </si>
  <si>
    <t>Early years register (full Inspection)ChildminderWest BerkshireBehaviour and attitudes1 April 2024 to 31 August 2024</t>
  </si>
  <si>
    <t>Early years register (full Inspection)ChildminderWest BerkshireEffectiveness of leadership and Management1 April 2024 to 31 August 2024</t>
  </si>
  <si>
    <t>Early years register (full Inspection)ChildminderWest BerkshireOutcomes for children1 April 2024 to 31 August 2024</t>
  </si>
  <si>
    <t>Early years register (full Inspection)ChildminderWest BerkshireOverall effectiveness: The quality and standards of the provision1 April 2024 to 31 August 2024</t>
  </si>
  <si>
    <t>Early years register (full Inspection)ChildminderWest BerkshirePersonal development1 April 2024 to 31 August 2024</t>
  </si>
  <si>
    <t>Early years register (full Inspection)ChildminderWest BerkshirePersonal development, behaviour and welfare1 April 2024 to 31 August 2024</t>
  </si>
  <si>
    <t>Early years register (full Inspection)ChildminderWest BerkshireQuality of education1 April 2024 to 31 August 2024</t>
  </si>
  <si>
    <t>Early years register (full Inspection)ChildminderWest BerkshireQuality of teaching, learning and assessment1 April 2024 to 31 August 2024</t>
  </si>
  <si>
    <t>Early years register (full Inspection)ChildminderWest BerkshireRequirements of the compulsory part of the childcare register1 April 2024 to 31 August 2024</t>
  </si>
  <si>
    <t>Early years register (full Inspection)ChildminderWest BerkshireRequirements of the voluntary part of the childcare register1 April 2024 to 31 August 2024</t>
  </si>
  <si>
    <t>Early years register (full Inspection)ChildminderWest BerkshireTotal No of inspections1 April 2024 to 31 August 2024</t>
  </si>
  <si>
    <t>Early years register (full Inspection)ChildminderNorfolkRequirements of the voluntary part of the childcare register1 April 2024 to 31 August 2024</t>
  </si>
  <si>
    <t>Early years register (full Inspection)ChildminderNorfolkTotal No of inspections1 April 2024 to 31 August 2024</t>
  </si>
  <si>
    <t>Early years register (full Inspection)ChildminderNorth East LincolnshireBehaviour and attitudes1 April 2024 to 31 August 2024</t>
  </si>
  <si>
    <t>Early years register (full Inspection)ChildminderNorth East LincolnshireEffectiveness of leadership and Management1 April 2024 to 31 August 2024</t>
  </si>
  <si>
    <t>Early years register (full Inspection)ChildminderNorth East LincolnshireOutcomes for children1 April 2024 to 31 August 2024</t>
  </si>
  <si>
    <t>Early years register (full Inspection)ChildminderNorth East LincolnshireOverall effectiveness: The quality and standards of the provision1 April 2024 to 31 August 2024</t>
  </si>
  <si>
    <t>Early years register (No children on roll)All provisionBristolTotal No of inspections1 April 2024 to 31 August 2024</t>
  </si>
  <si>
    <t>Early years register (Out-of-school day care)All provisionBristolTotal No of inspections1 April 2024 to 31 August 2024</t>
  </si>
  <si>
    <t>Childcare registerAll provisionBromleyTotal No of inspections1 April 2024 to 31 August 2024</t>
  </si>
  <si>
    <t>Early years register (full Inspection)All provisionBromleyBehaviour and attitudes1 April 2024 to 31 August 2024</t>
  </si>
  <si>
    <t>Early years register (full Inspection)All provisionBromleyEffectiveness of leadership and Management1 April 2024 to 31 August 2024</t>
  </si>
  <si>
    <t>Early years register (full Inspection)All provisionBromleyOutcomes for children1 April 2024 to 31 August 2024</t>
  </si>
  <si>
    <t>Early years register (full Inspection)All provisionBromleyOverall effectiveness: The quality and standards of the provision1 April 2024 to 31 August 2024</t>
  </si>
  <si>
    <t>Early years register (full Inspection)All provisionBromleyPersonal development1 April 2024 to 31 August 2024</t>
  </si>
  <si>
    <t>Early years register (full Inspection)All provisionBromleyPersonal development, behaviour and welfare1 April 2024 to 31 August 2024</t>
  </si>
  <si>
    <t>Early years register (full Inspection)All provisionBromleyQuality of education1 April 2024 to 31 August 2024</t>
  </si>
  <si>
    <t>Early years register (full Inspection)All provisionBromleyQuality of teaching, learning and assessment1 April 2024 to 31 August 2024</t>
  </si>
  <si>
    <t>Early years register (full Inspection)All provisionBromleyRequirements of the compulsory part of the childcare register1 April 2024 to 31 August 2024</t>
  </si>
  <si>
    <t>Early years register (full Inspection)All provisionBromleyRequirements of the voluntary part of the childcare register1 April 2024 to 31 August 2024</t>
  </si>
  <si>
    <t>Early years register (full Inspection)All provisionBromleyTotal No of inspections1 April 2024 to 31 August 2024</t>
  </si>
  <si>
    <t>Early years register (No children on roll)All provisionBromleyNCOR Inspection Outcomes1 April 2024 to 31 August 2024</t>
  </si>
  <si>
    <t>Early years register (No children on roll)All provisionBromleyTotal No of inspections1 April 2024 to 31 August 2024</t>
  </si>
  <si>
    <t>Early years register (full Inspection)All provisionCalderdaleBehaviour and attitudes1 April 2024 to 31 August 2024</t>
  </si>
  <si>
    <t>Early years register (full Inspection)All provisionCalderdaleEffectiveness of leadership and Management1 April 2024 to 31 August 2024</t>
  </si>
  <si>
    <t>Early years register (full Inspection)All provisionCalderdaleOutcomes for children1 April 2024 to 31 August 2024</t>
  </si>
  <si>
    <t>Early years register (full Inspection)All provisionCalderdaleOverall effectiveness: The quality and standards of the provision1 April 2024 to 31 August 2024</t>
  </si>
  <si>
    <t>Early years register (full Inspection)All provisionCalderdalePersonal development1 April 2024 to 31 August 2024</t>
  </si>
  <si>
    <t>Early years register (full Inspection)All provisionCalderdalePersonal development, behaviour and welfare1 April 2024 to 31 August 2024</t>
  </si>
  <si>
    <t>Early years register (full Inspection)All provisionCalderdaleQuality of education1 April 2024 to 31 August 2024</t>
  </si>
  <si>
    <t>Early years register (full Inspection)All provisionCalderdaleQuality of teaching, learning and assessment1 April 2024 to 31 August 2024</t>
  </si>
  <si>
    <t>Early years register (full Inspection)All provisionCalderdaleRequirements of the compulsory part of the childcare register1 April 2024 to 31 August 2024</t>
  </si>
  <si>
    <t>Early years register (full Inspection)All provisionCalderdaleRequirements of the voluntary part of the childcare register1 April 2024 to 31 August 2024</t>
  </si>
  <si>
    <t>Early years register (full Inspection)All provisionCalderdaleTotal No of inspections1 April 2024 to 31 August 2024</t>
  </si>
  <si>
    <t>Early years register (Out-of-school day care)All provisionCalderdaleTotal No of inspections1 April 2024 to 31 August 2024</t>
  </si>
  <si>
    <t>Early years register (full Inspection)All provisionCambridgeshireBehaviour and attitudes1 April 2024 to 31 August 2024</t>
  </si>
  <si>
    <t>Early years register (full Inspection)All provisionCambridgeshireEffectiveness of leadership and Management1 April 2024 to 31 August 2024</t>
  </si>
  <si>
    <t>Early years register (No children on roll)All provisionMiddlesbroughNCOR Inspection Outcomes1 April 2024 to 31 August 2024</t>
  </si>
  <si>
    <t>Early years register (No children on roll)All provisionMiddlesbroughTotal No of inspections1 April 2024 to 31 August 2024</t>
  </si>
  <si>
    <t>Childcare registerAll provisionMilton KeynesTotal No of inspections1 April 2024 to 31 August 2024</t>
  </si>
  <si>
    <t>Early years register (full Inspection)All provisionMilton KeynesBehaviour and attitudes1 April 2024 to 31 August 2024</t>
  </si>
  <si>
    <t>Early years register (full Inspection)All provisionMilton KeynesEffectiveness of leadership and Management1 April 2024 to 31 August 2024</t>
  </si>
  <si>
    <t>Early years register (full Inspection)All provisionMilton KeynesOutcomes for children1 April 2024 to 31 August 2024</t>
  </si>
  <si>
    <t>Early years register (full Inspection)All provisionMilton KeynesOverall effectiveness: The quality and standards of the provision1 April 2024 to 31 August 2024</t>
  </si>
  <si>
    <t>Early years register (full Inspection)All provisionMilton KeynesPersonal development1 April 2024 to 31 August 2024</t>
  </si>
  <si>
    <t>Early years register (full Inspection)All provisionMilton KeynesPersonal development, behaviour and welfare1 April 2024 to 31 August 2024</t>
  </si>
  <si>
    <t>Early years register (full Inspection)All provisionMilton KeynesQuality of education1 April 2024 to 31 August 2024</t>
  </si>
  <si>
    <t>Early years register (full Inspection)All provisionMilton KeynesQuality of teaching, learning and assessment1 April 2024 to 31 August 2024</t>
  </si>
  <si>
    <t>Early years register (full Inspection)All provisionMilton KeynesRequirements of the compulsory part of the childcare register1 April 2024 to 31 August 2024</t>
  </si>
  <si>
    <t>Early years register (full Inspection)All provisionMilton KeynesRequirements of the voluntary part of the childcare register1 April 2024 to 31 August 2024</t>
  </si>
  <si>
    <t>Early years register (full Inspection)All provisionMilton KeynesTotal No of inspections1 April 2024 to 31 August 2024</t>
  </si>
  <si>
    <t>Early years register (Out-of-school day care)All provisionWest BerkshireTotal No of inspections1 April 2024 to 31 August 2024</t>
  </si>
  <si>
    <t>Childcare registerAll provisionWest NorthamptonshireTotal No of inspections1 April 2024 to 31 August 2024</t>
  </si>
  <si>
    <t>Early years register (full Inspection)All provisionWest NorthamptonshireBehaviour and attitudes1 April 2024 to 31 August 2024</t>
  </si>
  <si>
    <t>Early years register (full Inspection)All provisionWest NorthamptonshireEffectiveness of leadership and Management1 April 2024 to 31 August 2024</t>
  </si>
  <si>
    <t>Early years register (full Inspection)All provisionWest NorthamptonshireOutcomes for children1 April 2024 to 31 August 2024</t>
  </si>
  <si>
    <t>Early years register (full Inspection)All provisionWest NorthamptonshireOverall effectiveness: The quality and standards of the provision1 April 2024 to 31 August 2024</t>
  </si>
  <si>
    <t>Early years register (full Inspection)All provisionWest NorthamptonshirePersonal development1 April 2024 to 31 August 2024</t>
  </si>
  <si>
    <t>Early years register (Out-of-school day care)All provisionMedwayTotal No of inspections1 April 2024 to 31 August 2024</t>
  </si>
  <si>
    <t>Childcare registerAll provisionMertonTotal No of inspections1 April 2024 to 31 August 2024</t>
  </si>
  <si>
    <t>Early years register (full Inspection)All provisionMertonBehaviour and attitudes1 April 2024 to 31 August 2024</t>
  </si>
  <si>
    <t>Early years register (full Inspection)All provisionMertonEffectiveness of leadership and Management1 April 2024 to 31 August 2024</t>
  </si>
  <si>
    <t>Early years register (full Inspection)All provisionMertonOutcomes for children1 April 2024 to 31 August 2024</t>
  </si>
  <si>
    <t>Early years register (full Inspection)All provisionMertonOverall effectiveness: The quality and standards of the provision1 April 2024 to 31 August 2024</t>
  </si>
  <si>
    <t>Early years register (full Inspection)All provisionMertonPersonal development1 April 2024 to 31 August 2024</t>
  </si>
  <si>
    <t>Early years register (full Inspection)All provisionMertonPersonal development, behaviour and welfare1 April 2024 to 31 August 2024</t>
  </si>
  <si>
    <t>Early years register (full Inspection)All provisionMertonQuality of education1 April 2024 to 31 August 2024</t>
  </si>
  <si>
    <t>Early years register (full Inspection)All provisionMertonQuality of teaching, learning and assessment1 April 2024 to 31 August 2024</t>
  </si>
  <si>
    <t>Early years register (full Inspection)All provisionMertonRequirements of the compulsory part of the childcare register1 April 2024 to 31 August 2024</t>
  </si>
  <si>
    <t>Early years register (full Inspection)All provisionMertonRequirements of the voluntary part of the childcare register1 April 2024 to 31 August 2024</t>
  </si>
  <si>
    <t>Early years register (full Inspection)All provisionMertonTotal No of inspections1 April 2024 to 31 August 2024</t>
  </si>
  <si>
    <t>Early years register (Out-of-school day care)All provisionWarringtonTotal No of inspections1 April 2024 to 31 August 2024</t>
  </si>
  <si>
    <t>Childcare registerAll provisionWarwickshireTotal No of inspections1 April 2024 to 31 August 2024</t>
  </si>
  <si>
    <t>Early years register (full Inspection)All provisionWarwickshireBehaviour and attitudes1 April 2024 to 31 August 2024</t>
  </si>
  <si>
    <t>Early years register (full Inspection)All provisionWarwickshireEffectiveness of leadership and Management1 April 2024 to 31 August 2024</t>
  </si>
  <si>
    <t>Early years register (full Inspection)All provisionWarwickshireOutcomes for children1 April 2024 to 31 August 2024</t>
  </si>
  <si>
    <t>Early years register (full Inspection)All provisionWarwickshireOverall effectiveness: The quality and standards of the provision1 April 2024 to 31 August 2024</t>
  </si>
  <si>
    <t>Early years register (full Inspection)All provisionWarwickshirePersonal development1 April 2024 to 31 August 2024</t>
  </si>
  <si>
    <t>Early years register (full Inspection)All provisionWarwickshirePersonal development, behaviour and welfare1 April 2024 to 31 August 2024</t>
  </si>
  <si>
    <t>Early years register (full Inspection)All provisionWarwickshireQuality of education1 April 2024 to 31 August 2024</t>
  </si>
  <si>
    <t>Early years register (full Inspection)All provisionWarwickshireQuality of teaching, learning and assessment1 April 2024 to 31 August 2024</t>
  </si>
  <si>
    <t>Early years register (full Inspection)All provisionWarwickshireRequirements of the compulsory part of the childcare register1 April 2024 to 31 August 2024</t>
  </si>
  <si>
    <t>Early years register (full Inspection)All provisionWarwickshireRequirements of the voluntary part of the childcare register1 April 2024 to 31 August 2024</t>
  </si>
  <si>
    <t>Early years register (full Inspection)All provisionWarwickshireTotal No of inspections1 April 2024 to 31 August 2024</t>
  </si>
  <si>
    <t>Early years register (No children on roll)All provisionWarwickshireNCOR Inspection Outcomes1 April 2024 to 31 August 2024</t>
  </si>
  <si>
    <t>Early years register (No children on roll)All provisionWarwickshireTotal No of inspections1 April 2024 to 31 August 2024</t>
  </si>
  <si>
    <t>Childcare registerChildcare on non-domestic premisesDerbyshireTotal No of inspections1 April 2024 to 31 August 2024</t>
  </si>
  <si>
    <t>Early years register (full Inspection)Childcare on non-domestic premisesDerbyshireBehaviour and attitudes1 April 2024 to 31 August 2024</t>
  </si>
  <si>
    <t>Early years register (full Inspection)Childcare on non-domestic premisesDerbyshireEffectiveness of leadership and Management1 April 2024 to 31 August 2024</t>
  </si>
  <si>
    <t>Early years register (full Inspection)Childcare on non-domestic premisesDerbyshireOutcomes for children1 April 2024 to 31 August 2024</t>
  </si>
  <si>
    <t>Early years register (full Inspection)Childcare on non-domestic premisesDerbyshireOverall effectiveness: The quality and standards of the provision1 April 2024 to 31 August 2024</t>
  </si>
  <si>
    <t>Early years register (full Inspection)Childcare on non-domestic premisesDerbyshirePersonal development1 April 2024 to 31 August 2024</t>
  </si>
  <si>
    <t>Early years register (full Inspection)Childcare on non-domestic premisesDerbyshirePersonal development, behaviour and welfare1 April 2024 to 31 August 2024</t>
  </si>
  <si>
    <t>Early years register (full Inspection)Childcare on non-domestic premisesDerbyshireQuality of education1 April 2024 to 31 August 2024</t>
  </si>
  <si>
    <t>Early years register (full Inspection)Childcare on non-domestic premisesDerbyshireQuality of teaching, learning and assessment1 April 2024 to 31 August 2024</t>
  </si>
  <si>
    <t>Early years register (full Inspection)Childcare on non-domestic premisesDerbyshireRequirements of the compulsory part of the childcare register1 April 2024 to 31 August 2024</t>
  </si>
  <si>
    <t>Early years register (full Inspection)Childcare on non-domestic premisesDerbyshireRequirements of the voluntary part of the childcare register1 April 2024 to 31 August 2024</t>
  </si>
  <si>
    <t>Early years register (full Inspection)Childcare on non-domestic premisesDerbyshireTotal No of inspections1 April 2024 to 31 August 2024</t>
  </si>
  <si>
    <t>Early years register (Out-of-school day care)Childcare on non-domestic premisesDerbyshireTotal No of inspections1 April 2024 to 31 August 2024</t>
  </si>
  <si>
    <t>Childcare registerChildcare on non-domestic premisesDevonTotal No of inspections1 April 2024 to 31 August 2024</t>
  </si>
  <si>
    <t>Early years register (full Inspection)All provisionLeedsBehaviour and attitudes1 April 2024 to 31 August 2024</t>
  </si>
  <si>
    <t>Early years register (full Inspection)All provisionLeedsEffectiveness of leadership and Management1 April 2024 to 31 August 2024</t>
  </si>
  <si>
    <t>Early years register (full Inspection)All provisionLeedsOutcomes for children1 April 2024 to 31 August 2024</t>
  </si>
  <si>
    <t>Early years register (full Inspection)All provisionLeedsOverall effectiveness: The quality and standards of the provision1 April 2024 to 31 August 2024</t>
  </si>
  <si>
    <t>Early years register (full Inspection)All provisionLeedsPersonal development1 April 2024 to 31 August 2024</t>
  </si>
  <si>
    <t>Early years register (full Inspection)All provisionLeedsPersonal development, behaviour and welfare1 April 2024 to 31 August 2024</t>
  </si>
  <si>
    <t>Early years register (full Inspection)All provisionLeedsQuality of education1 April 2024 to 31 August 2024</t>
  </si>
  <si>
    <t>Early years register (full Inspection)All provisionLeedsQuality of teaching, learning and assessment1 April 2024 to 31 August 2024</t>
  </si>
  <si>
    <t>Early years register (full Inspection)All provisionLeedsRequirements of the compulsory part of the childcare register1 April 2024 to 31 August 2024</t>
  </si>
  <si>
    <t>Early years register (full Inspection)All provisionLeedsRequirements of the voluntary part of the childcare register1 April 2024 to 31 August 2024</t>
  </si>
  <si>
    <t>Early years register (full Inspection)All provisionLeedsTotal No of inspections1 April 2024 to 31 August 2024</t>
  </si>
  <si>
    <t>Early years register (No children on roll)All provisionLeedsNCOR Inspection Outcomes1 April 2024 to 31 August 2024</t>
  </si>
  <si>
    <t>Early years register (No children on roll)All provisionLeedsTotal No of inspections1 April 2024 to 31 August 2024</t>
  </si>
  <si>
    <t>Early years register (Out-of-school day care)All provisionLeedsTotal No of inspections1 April 2024 to 31 August 2024</t>
  </si>
  <si>
    <t>Childcare registerAll provisionLeicesterTotal No of inspections1 April 2024 to 31 August 2024</t>
  </si>
  <si>
    <t>Early years register (full Inspection)All provisionLeicesterBehaviour and attitudes1 April 2024 to 31 August 2024</t>
  </si>
  <si>
    <t>Early years register (full Inspection)All provisionThurrockPersonal development, behaviour and welfare1 April 2024 to 31 August 2024</t>
  </si>
  <si>
    <t>Early years register (full Inspection)All provisionThurrockQuality of education1 April 2024 to 31 August 2024</t>
  </si>
  <si>
    <t>Early years register (full Inspection)All provisionThurrockQuality of teaching, learning and assessment1 April 2024 to 31 August 2024</t>
  </si>
  <si>
    <t>Early years register (full Inspection)All provisionThurrockRequirements of the compulsory part of the childcare register1 April 2024 to 31 August 2024</t>
  </si>
  <si>
    <t>Early years register (full Inspection)All provisionThurrockRequirements of the voluntary part of the childcare register1 April 2024 to 31 August 2024</t>
  </si>
  <si>
    <t>Early years register (full Inspection)All provisionThurrockTotal No of inspections1 April 2024 to 31 August 2024</t>
  </si>
  <si>
    <t>Early years register (full Inspection)ChildminderMiddlesbroughRequirements of the compulsory part of the childcare register1 April 2024 to 31 August 2024</t>
  </si>
  <si>
    <t>Early years register (full Inspection)ChildminderMiddlesbroughRequirements of the voluntary part of the childcare register1 April 2024 to 31 August 2024</t>
  </si>
  <si>
    <t>Early years register (full Inspection)ChildminderMiddlesbroughTotal No of inspections1 April 2024 to 31 August 2024</t>
  </si>
  <si>
    <t>Childcare registerChildminderWest SussexTotal No of inspections1 April 2024 to 31 August 2024</t>
  </si>
  <si>
    <t>Early years register (full Inspection)ChildminderWest SussexBehaviour and attitudes1 April 2024 to 31 August 2024</t>
  </si>
  <si>
    <t>Early years register (full Inspection)ChildminderWest SussexEffectiveness of leadership and Management1 April 2024 to 31 August 2024</t>
  </si>
  <si>
    <t>Early years register (full Inspection)ChildminderWest SussexOutcomes for children1 April 2024 to 31 August 2024</t>
  </si>
  <si>
    <t>Early years register (full Inspection)ChildminderWest SussexOverall effectiveness: The quality and standards of the provision1 April 2024 to 31 August 2024</t>
  </si>
  <si>
    <t>Early years register (full Inspection)ChildminderWest SussexPersonal development1 April 2024 to 31 August 2024</t>
  </si>
  <si>
    <t>Early years register (full Inspection)ChildminderWest SussexPersonal development, behaviour and welfare1 April 2024 to 31 August 2024</t>
  </si>
  <si>
    <t>Early years register (full Inspection)ChildminderWest SussexQuality of education1 April 2024 to 31 August 2024</t>
  </si>
  <si>
    <t>Early years register (full Inspection)ChildminderWest SussexQuality of teaching, learning and assessment1 April 2024 to 31 August 2024</t>
  </si>
  <si>
    <t>Early years register (full Inspection)ChildminderWest SussexRequirements of the compulsory part of the childcare register1 April 2024 to 31 August 2024</t>
  </si>
  <si>
    <t>Early years register (full Inspection)ChildminderWest SussexRequirements of the voluntary part of the childcare register1 April 2024 to 31 August 2024</t>
  </si>
  <si>
    <t>Early years register (full Inspection)ChildminderWest SussexTotal No of inspections1 April 2024 to 31 August 2024</t>
  </si>
  <si>
    <t>Early years register (full Inspection)All provisionCamdenOutcomes for children1 April 2024 to 31 August 2024</t>
  </si>
  <si>
    <t>Early years register (full Inspection)All provisionCamdenOverall effectiveness: The quality and standards of the provision1 April 2024 to 31 August 2024</t>
  </si>
  <si>
    <t>Early years register (full Inspection)All provisionCamdenPersonal development1 April 2024 to 31 August 2024</t>
  </si>
  <si>
    <t>Early years register (full Inspection)All provisionCamdenPersonal development, behaviour and welfare1 April 2024 to 31 August 2024</t>
  </si>
  <si>
    <t>Early years register (full Inspection)All provisionCamdenQuality of education1 April 2024 to 31 August 2024</t>
  </si>
  <si>
    <t>Early years register (full Inspection)All provisionCamdenQuality of teaching, learning and assessment1 April 2024 to 31 August 2024</t>
  </si>
  <si>
    <t>Early years register (full Inspection)All provisionCamdenRequirements of the compulsory part of the childcare register1 April 2024 to 31 August 2024</t>
  </si>
  <si>
    <t>Early years register (full Inspection)All provisionCamdenRequirements of the voluntary part of the childcare register1 April 2024 to 31 August 2024</t>
  </si>
  <si>
    <t>Early years register (full Inspection)All provisionCamdenTotal No of inspections1 April 2024 to 31 August 2024</t>
  </si>
  <si>
    <t>Early years register (No children on roll)All provisionCamdenNCOR Inspection Outcomes1 April 2024 to 31 August 2024</t>
  </si>
  <si>
    <t>Early years register (No children on roll)All provisionCamdenTotal No of inspections1 April 2024 to 31 August 2024</t>
  </si>
  <si>
    <t>Early years register (Out-of-school day care)All provisionCamdenTotal No of inspections1 April 2024 to 31 August 2024</t>
  </si>
  <si>
    <t>Childcare registerAll provisionCentral BedfordshireTotal No of inspections1 April 2024 to 31 August 2024</t>
  </si>
  <si>
    <t>Early years register (full Inspection)All provisionCentral BedfordshireBehaviour and attitudes1 April 2024 to 31 August 2024</t>
  </si>
  <si>
    <t>Early years register (full Inspection)All provisionCentral BedfordshireEffectiveness of leadership and Management1 April 2024 to 31 August 2024</t>
  </si>
  <si>
    <t>Early years register (full Inspection)All provisionCentral BedfordshireOutcomes for children1 April 2024 to 31 August 2024</t>
  </si>
  <si>
    <t>Early years register (No children on roll)All provisionNewcastle upon TyneNCOR Inspection Outcomes1 April 2024 to 31 August 2024</t>
  </si>
  <si>
    <t>Early years register (No children on roll)All provisionNewcastle upon TyneTotal No of inspections1 April 2024 to 31 August 2024</t>
  </si>
  <si>
    <t>Early years register (Out-of-school day care)All provisionNewcastle upon TyneTotal No of inspections1 April 2024 to 31 August 2024</t>
  </si>
  <si>
    <t>Childcare registerAll provisionNewhamTotal No of inspections1 April 2024 to 31 August 2024</t>
  </si>
  <si>
    <t>Early years register (full Inspection)All provisionNewhamBehaviour and attitudes1 April 2024 to 31 August 2024</t>
  </si>
  <si>
    <t>Early years register (full Inspection)All provisionNewhamEffectiveness of leadership and Management1 April 2024 to 31 August 2024</t>
  </si>
  <si>
    <t>Early years register (full Inspection)All provisionNewhamOutcomes for children1 April 2024 to 31 August 2024</t>
  </si>
  <si>
    <t>Early years register (full Inspection)All provisionNewhamOverall effectiveness: The quality and standards of the provision1 April 2024 to 31 August 2024</t>
  </si>
  <si>
    <t>Early years register (full Inspection)All provisionNewhamPersonal development1 April 2024 to 31 August 2024</t>
  </si>
  <si>
    <t>Early years register (full Inspection)All provisionNewhamPersonal development, behaviour and welfare1 April 2024 to 31 August 2024</t>
  </si>
  <si>
    <t>Early years register (full Inspection)All provisionNewhamQuality of education1 April 2024 to 31 August 2024</t>
  </si>
  <si>
    <t>Early years register (full Inspection)All provisionNewhamQuality of teaching, learning and assessment1 April 2024 to 31 August 2024</t>
  </si>
  <si>
    <t>Early years register (full Inspection)All provisionNewhamRequirements of the compulsory part of the childcare register1 April 2024 to 31 August 2024</t>
  </si>
  <si>
    <t>Early years register (full Inspection)All provisionNewhamRequirements of the voluntary part of the childcare register1 April 2024 to 31 August 2024</t>
  </si>
  <si>
    <t>Early years register (full Inspection)All provisionNewhamTotal No of inspections1 April 2024 to 31 August 2024</t>
  </si>
  <si>
    <t>Early years register (No children on roll)All provisionNewhamNCOR Inspection Outcomes1 April 2024 to 31 August 2024</t>
  </si>
  <si>
    <t>Early years register (No children on roll)All provisionNewhamTotal No of inspections1 April 2024 to 31 August 2024</t>
  </si>
  <si>
    <t>Early years register (Out-of-school day care)All provisionWest SussexTotal No of inspections1 April 2024 to 31 August 2024</t>
  </si>
  <si>
    <t>Childcare registerAll provisionWestminsterTotal No of inspections1 April 2024 to 31 August 2024</t>
  </si>
  <si>
    <t>Early years register (full Inspection)All provisionWestminsterBehaviour and attitudes1 April 2024 to 31 August 2024</t>
  </si>
  <si>
    <t>Early years register (full Inspection)All provisionWestminsterEffectiveness of leadership and Management1 April 2024 to 31 August 2024</t>
  </si>
  <si>
    <t>Early years register (full Inspection)All provisionWestminsterOutcomes for children1 April 2024 to 31 August 2024</t>
  </si>
  <si>
    <t>Early years register (full Inspection)All provisionWestminsterOverall effectiveness: The quality and standards of the provision1 April 2024 to 31 August 2024</t>
  </si>
  <si>
    <t>Early years register (full Inspection)All provisionWestminsterPersonal development1 April 2024 to 31 August 2024</t>
  </si>
  <si>
    <t>Early years register (full Inspection)All provisionWestminsterPersonal development, behaviour and welfare1 April 2024 to 31 August 2024</t>
  </si>
  <si>
    <t>Early years register (full Inspection)All provisionWestminsterQuality of education1 April 2024 to 31 August 2024</t>
  </si>
  <si>
    <t>Early years register (full Inspection)All provisionWestminsterQuality of teaching, learning and assessment1 April 2024 to 31 August 2024</t>
  </si>
  <si>
    <t>Early years register (full Inspection)All provisionWestminsterRequirements of the compulsory part of the childcare register1 April 2024 to 31 August 2024</t>
  </si>
  <si>
    <t>Early years register (full Inspection)All provisionWestminsterRequirements of the voluntary part of the childcare register1 April 2024 to 31 August 2024</t>
  </si>
  <si>
    <t>Early years register (full Inspection)All provisionWestminsterTotal No of inspections1 April 2024 to 31 August 2024</t>
  </si>
  <si>
    <t>Early years register (full Inspection)ChildminderNorth YorkshirePersonal development1 April 2024 to 31 August 2024</t>
  </si>
  <si>
    <t>Early years register (full Inspection)ChildminderNorth YorkshirePersonal development, behaviour and welfare1 April 2024 to 31 August 2024</t>
  </si>
  <si>
    <t>Early years register (full Inspection)ChildminderNorth YorkshireQuality of education1 April 2024 to 31 August 2024</t>
  </si>
  <si>
    <t>Early years register (full Inspection)ChildminderNorth YorkshireQuality of teaching, learning and assessment1 April 2024 to 31 August 2024</t>
  </si>
  <si>
    <t>Early years register (full Inspection)ChildminderNorth YorkshireRequirements of the compulsory part of the childcare register1 April 2024 to 31 August 2024</t>
  </si>
  <si>
    <t>Early years register (full Inspection)ChildminderNorth YorkshireRequirements of the voluntary part of the childcare register1 April 2024 to 31 August 2024</t>
  </si>
  <si>
    <t>Early years register (full Inspection)ChildminderNorth YorkshireTotal No of inspections1 April 2024 to 31 August 2024</t>
  </si>
  <si>
    <t>Childcare registerHome childcarerKensington and ChelseaTotal No of inspections1 April 2024 to 31 August 2024</t>
  </si>
  <si>
    <t>Childcare registerHome childcarerKentTotal No of inspections1 April 2024 to 31 August 2024</t>
  </si>
  <si>
    <t>Childcare registerHome childcarerKingston upon ThamesTotal No of inspections1 April 2024 to 31 August 2024</t>
  </si>
  <si>
    <t>Childcare registerHome childcarerLambethTotal No of inspections1 April 2024 to 31 August 2024</t>
  </si>
  <si>
    <t>Childcare registerHome childcarerLancashireTotal No of inspections1 April 2024 to 31 August 2024</t>
  </si>
  <si>
    <t>Childcare registerHome childcarerLeicesterTotal No of inspections1 April 2024 to 31 August 2024</t>
  </si>
  <si>
    <t>Childcare registerHome childcarerLewishamTotal No of inspections1 April 2024 to 31 August 2024</t>
  </si>
  <si>
    <t>Childcare registerHome childcarerLiverpoolTotal No of inspections1 April 2024 to 31 August 2024</t>
  </si>
  <si>
    <t>Childcare registerHome childcarerLutonTotal No of inspections1 April 2024 to 31 August 2024</t>
  </si>
  <si>
    <t>Childcare registerHome childcarerManchesterTotal No of inspections1 April 2024 to 31 August 2024</t>
  </si>
  <si>
    <t>Early years register (full Inspection)Childcare on non-domestic premisesRochdaleEffectiveness of leadership and Management1 April 2024 to 31 August 2024</t>
  </si>
  <si>
    <t>Early years register (full Inspection)Childcare on non-domestic premisesRochdaleOutcomes for children1 April 2024 to 31 August 2024</t>
  </si>
  <si>
    <t>Early years register (full Inspection)Childcare on non-domestic premisesRochdaleOverall effectiveness: The quality and standards of the provision1 April 2024 to 31 August 2024</t>
  </si>
  <si>
    <t>Early years register (full Inspection)Childcare on non-domestic premisesRochdalePersonal development1 April 2024 to 31 August 2024</t>
  </si>
  <si>
    <t>Early years register (full Inspection)Childcare on non-domestic premisesRochdalePersonal development, behaviour and welfare1 April 2024 to 31 August 2024</t>
  </si>
  <si>
    <t>Early years register (full Inspection)Childcare on non-domestic premisesRochdaleQuality of education1 April 2024 to 31 August 2024</t>
  </si>
  <si>
    <t>Early years register (full Inspection)Childcare on non-domestic premisesRochdaleQuality of teaching, learning and assessment1 April 2024 to 31 August 2024</t>
  </si>
  <si>
    <t>Early years register (full Inspection)Childcare on non-domestic premisesRochdaleRequirements of the compulsory part of the childcare register1 April 2024 to 31 August 2024</t>
  </si>
  <si>
    <t>Early years register (full Inspection)Childcare on non-domestic premisesRochdaleRequirements of the voluntary part of the childcare register1 April 2024 to 31 August 2024</t>
  </si>
  <si>
    <t>Early years register (full Inspection)Childcare on non-domestic premisesRochdaleTotal No of inspections1 April 2024 to 31 August 2024</t>
  </si>
  <si>
    <t>Early years register (No children on roll)Childcare on non-domestic premisesRochdaleNCOR Inspection Outcomes1 April 2024 to 31 August 2024</t>
  </si>
  <si>
    <t>Early years register (No children on roll)Childcare on non-domestic premisesRochdaleTotal No of inspections1 April 2024 to 31 August 2024</t>
  </si>
  <si>
    <t>Early years register (full Inspection)Childcare on non-domestic premisesRotherhamBehaviour and attitudes1 April 2024 to 31 August 2024</t>
  </si>
  <si>
    <t>Early years register (full Inspection)Childcare on non-domestic premisesRotherhamEffectiveness of leadership and Management1 April 2024 to 31 August 2024</t>
  </si>
  <si>
    <t>Early years register (full Inspection)Childcare on non-domestic premisesRotherhamOutcomes for children1 April 2024 to 31 August 2024</t>
  </si>
  <si>
    <t>Early years register (full Inspection)Childcare on non-domestic premisesRotherhamOverall effectiveness: The quality and standards of the provision1 April 2024 to 31 August 2024</t>
  </si>
  <si>
    <t>Early years register (full Inspection)ChildminderBradfordEffectiveness of leadership and Management1 April 2024 to 31 August 2024</t>
  </si>
  <si>
    <t>Early years register (full Inspection)ChildminderBradfordOutcomes for children1 April 2024 to 31 August 2024</t>
  </si>
  <si>
    <t>Early years register (full Inspection)ChildminderBradfordOverall effectiveness: The quality and standards of the provision1 April 2024 to 31 August 2024</t>
  </si>
  <si>
    <t>Early years register (full Inspection)ChildminderBradfordPersonal development1 April 2024 to 31 August 2024</t>
  </si>
  <si>
    <t>Early years register (full Inspection)ChildminderBradfordPersonal development, behaviour and welfare1 April 2024 to 31 August 2024</t>
  </si>
  <si>
    <t>Early years register (full Inspection)ChildminderBradfordQuality of education1 April 2024 to 31 August 2024</t>
  </si>
  <si>
    <t>Early years register (full Inspection)ChildminderBradfordQuality of teaching, learning and assessment1 April 2024 to 31 August 2024</t>
  </si>
  <si>
    <t>Early years register (full Inspection)ChildminderBradfordRequirements of the compulsory part of the childcare register1 April 2024 to 31 August 2024</t>
  </si>
  <si>
    <t>Early years register (full Inspection)ChildminderBradfordRequirements of the voluntary part of the childcare register1 April 2024 to 31 August 2024</t>
  </si>
  <si>
    <t>Early years register (full Inspection)ChildminderBradfordTotal No of inspections1 April 2024 to 31 August 2024</t>
  </si>
  <si>
    <t>Early years register (full Inspection)ChildminderBrentBehaviour and attitudes1 April 2024 to 31 August 2024</t>
  </si>
  <si>
    <t>Early years register (full Inspection)ChildminderBrentEffectiveness of leadership and Management1 April 2024 to 31 August 2024</t>
  </si>
  <si>
    <t>Early years register (full Inspection)ChildminderBrentOutcomes for children1 April 2024 to 31 August 2024</t>
  </si>
  <si>
    <t>Early years register (full Inspection)ChildminderBrentOverall effectiveness: The quality and standards of the provision1 April 2024 to 31 August 2024</t>
  </si>
  <si>
    <t>Early years register (full Inspection)ChildminderBrentPersonal development1 April 2024 to 31 August 2024</t>
  </si>
  <si>
    <t>Early years register (full Inspection)ChildminderBrentPersonal development, behaviour and welfare1 April 2024 to 31 August 2024</t>
  </si>
  <si>
    <t>Early years register (full Inspection)ChildminderBrentQuality of education1 April 2024 to 31 August 2024</t>
  </si>
  <si>
    <t>Early years register (full Inspection)ChildminderBrentQuality of teaching, learning and assessment1 April 2024 to 31 August 2024</t>
  </si>
  <si>
    <t>Early years register (full Inspection)ChildminderBrentRequirements of the compulsory part of the childcare register1 April 2024 to 31 August 2024</t>
  </si>
  <si>
    <t>Early years register (No children on roll)ChildminderMilton KeynesNCOR Inspection Outcomes1 April 2024 to 31 August 2024</t>
  </si>
  <si>
    <t>Early years register (No children on roll)ChildminderMilton KeynesTotal No of inspections1 April 2024 to 31 August 2024</t>
  </si>
  <si>
    <t>Early years register (No children on roll)ChildminderMiddlesbroughNCOR Inspection Outcomes1 April 2024 to 31 August 2024</t>
  </si>
  <si>
    <t>Early years register (No children on roll)ChildminderMiddlesbroughTotal No of inspections1 April 2024 to 31 August 2024</t>
  </si>
  <si>
    <t>Early years register (full Inspection)ChildminderMilton KeynesBehaviour and attitudes1 April 2024 to 31 August 2024</t>
  </si>
  <si>
    <t>Early years register (full Inspection)ChildminderMilton KeynesEffectiveness of leadership and Management1 April 2024 to 31 August 2024</t>
  </si>
  <si>
    <t>Early years register (full Inspection)ChildminderMilton KeynesOutcomes for children1 April 2024 to 31 August 2024</t>
  </si>
  <si>
    <t>Early years register (full Inspection)ChildminderMilton KeynesOverall effectiveness: The quality and standards of the provision1 April 2024 to 31 August 2024</t>
  </si>
  <si>
    <t>Early years register (full Inspection)ChildminderMilton KeynesPersonal development1 April 2024 to 31 August 2024</t>
  </si>
  <si>
    <t>Early years register (full Inspection)ChildminderMilton KeynesPersonal development, behaviour and welfare1 April 2024 to 31 August 2024</t>
  </si>
  <si>
    <t>Early years register (full Inspection)ChildminderMilton KeynesQuality of education1 April 2024 to 31 August 2024</t>
  </si>
  <si>
    <t>Early years register (full Inspection)ChildminderMilton KeynesQuality of teaching, learning and assessment1 April 2024 to 31 August 2024</t>
  </si>
  <si>
    <t>Early years register (full Inspection)ChildminderMilton KeynesRequirements of the compulsory part of the childcare register1 April 2024 to 31 August 2024</t>
  </si>
  <si>
    <t>Early years register (full Inspection)ChildminderMilton KeynesRequirements of the voluntary part of the childcare register1 April 2024 to 31 August 2024</t>
  </si>
  <si>
    <t>Early years register (full Inspection)ChildminderMilton KeynesTotal No of inspections1 April 2024 to 31 August 2024</t>
  </si>
  <si>
    <t>Early years register (No children on roll)All provisionMertonNCOR Inspection Outcomes1 April 2024 to 31 August 2024</t>
  </si>
  <si>
    <t>Early years register (No children on roll)All provisionMertonTotal No of inspections1 April 2024 to 31 August 2024</t>
  </si>
  <si>
    <t>Early years register (Out-of-school day care)All provisionMertonTotal No of inspections1 April 2024 to 31 August 2024</t>
  </si>
  <si>
    <t>Childcare registerAll provisionMiddlesbroughTotal No of inspections1 April 2024 to 31 August 2024</t>
  </si>
  <si>
    <t>Early years register (full Inspection)All provisionMiddlesbroughBehaviour and attitudes1 April 2024 to 31 August 2024</t>
  </si>
  <si>
    <t>Early years register (full Inspection)All provisionMiddlesbroughEffectiveness of leadership and Management1 April 2024 to 31 August 2024</t>
  </si>
  <si>
    <t>Early years register (full Inspection)All provisionMiddlesbroughOutcomes for children1 April 2024 to 31 August 2024</t>
  </si>
  <si>
    <t>Early years register (full Inspection)All provisionMiddlesbroughOverall effectiveness: The quality and standards of the provision1 April 2024 to 31 August 2024</t>
  </si>
  <si>
    <t>Early years register (full Inspection)All provisionMiddlesbroughPersonal development1 April 2024 to 31 August 2024</t>
  </si>
  <si>
    <t>Early years register (full Inspection)All provisionMiddlesbroughPersonal development, behaviour and welfare1 April 2024 to 31 August 2024</t>
  </si>
  <si>
    <t>Early years register (full Inspection)All provisionMiddlesbroughQuality of education1 April 2024 to 31 August 2024</t>
  </si>
  <si>
    <t>Early years register (full Inspection)All provisionMiddlesbroughQuality of teaching, learning and assessment1 April 2024 to 31 August 2024</t>
  </si>
  <si>
    <t>Early years register (full Inspection)All provisionMiddlesbroughRequirements of the compulsory part of the childcare register1 April 2024 to 31 August 2024</t>
  </si>
  <si>
    <t>Early years register (full Inspection)All provisionMiddlesbroughRequirements of the voluntary part of the childcare register1 April 2024 to 31 August 2024</t>
  </si>
  <si>
    <t>Early years register (full Inspection)All provisionMiddlesbroughTotal No of inspections1 April 2024 to 31 August 2024</t>
  </si>
  <si>
    <t>Early years register (Out-of-school day care)All provisionWarwickshireTotal No of inspections1 April 2024 to 31 August 2024</t>
  </si>
  <si>
    <t>Childcare registerAll provisionWest BerkshireTotal No of inspections1 April 2024 to 31 August 2024</t>
  </si>
  <si>
    <t>Early years register (full Inspection)All provisionWest BerkshireBehaviour and attitudes1 April 2024 to 31 August 2024</t>
  </si>
  <si>
    <t>Early years register (full Inspection)All provisionWest BerkshireEffectiveness of leadership and Management1 April 2024 to 31 August 2024</t>
  </si>
  <si>
    <t>Early years register (full Inspection)All provisionWest BerkshireOutcomes for children1 April 2024 to 31 August 2024</t>
  </si>
  <si>
    <t>Early years register (full Inspection)All provisionWest BerkshireOverall effectiveness: The quality and standards of the provision1 April 2024 to 31 August 2024</t>
  </si>
  <si>
    <t>Early years register (full Inspection)All provisionWest BerkshirePersonal development1 April 2024 to 31 August 2024</t>
  </si>
  <si>
    <t>Early years register (full Inspection)All provisionWest BerkshirePersonal development, behaviour and welfare1 April 2024 to 31 August 2024</t>
  </si>
  <si>
    <t>Early years register (full Inspection)All provisionWest BerkshireQuality of education1 April 2024 to 31 August 2024</t>
  </si>
  <si>
    <t>Early years register (full Inspection)All provisionWest BerkshireQuality of teaching, learning and assessment1 April 2024 to 31 August 2024</t>
  </si>
  <si>
    <t>Early years register (full Inspection)All provisionWest BerkshireRequirements of the compulsory part of the childcare register1 April 2024 to 31 August 2024</t>
  </si>
  <si>
    <t>Early years register (full Inspection)All provisionWest BerkshireRequirements of the voluntary part of the childcare register1 April 2024 to 31 August 2024</t>
  </si>
  <si>
    <t>Early years register (full Inspection)All provisionWest BerkshireTotal No of inspections1 April 2024 to 31 August 2024</t>
  </si>
  <si>
    <t>Early years register (No children on roll)All provisionWest BerkshireNCOR Inspection Outcomes1 April 2024 to 31 August 2024</t>
  </si>
  <si>
    <t>Early years register (No children on roll)All provisionWest BerkshireTotal No of inspections1 April 2024 to 31 August 2024</t>
  </si>
  <si>
    <t>Early years register (full Inspection)Childcare on non-domestic premisesDevonBehaviour and attitudes1 April 2024 to 31 August 2024</t>
  </si>
  <si>
    <t>Early years register (full Inspection)Childcare on non-domestic premisesDevonEffectiveness of leadership and Management1 April 2024 to 31 August 2024</t>
  </si>
  <si>
    <t>Early years register (full Inspection)Childcare on non-domestic premisesDevonOutcomes for children1 April 2024 to 31 August 2024</t>
  </si>
  <si>
    <t>Early years register (full Inspection)Childcare on non-domestic premisesDevonOverall effectiveness: The quality and standards of the provision1 April 2024 to 31 August 2024</t>
  </si>
  <si>
    <t>Early years register (full Inspection)Childcare on non-domestic premisesDevonPersonal development1 April 2024 to 31 August 2024</t>
  </si>
  <si>
    <t>Early years register (full Inspection)Childcare on non-domestic premisesDevonPersonal development, behaviour and welfare1 April 2024 to 31 August 2024</t>
  </si>
  <si>
    <t>Early years register (full Inspection)Childcare on non-domestic premisesDevonQuality of education1 April 2024 to 31 August 2024</t>
  </si>
  <si>
    <t>Early years register (full Inspection)Childcare on non-domestic premisesDevonQuality of teaching, learning and assessment1 April 2024 to 31 August 2024</t>
  </si>
  <si>
    <t>Early years register (full Inspection)Childcare on non-domestic premisesDevonRequirements of the compulsory part of the childcare register1 April 2024 to 31 August 2024</t>
  </si>
  <si>
    <t>Early years register (full Inspection)Childcare on non-domestic premisesDevonRequirements of the voluntary part of the childcare register1 April 2024 to 31 August 2024</t>
  </si>
  <si>
    <t>Early years register (full Inspection)Childcare on non-domestic premisesDevonTotal No of inspections1 April 2024 to 31 August 2024</t>
  </si>
  <si>
    <t>Early years register (Out-of-school day care)Childcare on non-domestic premisesDevonTotal No of inspections1 April 2024 to 31 August 2024</t>
  </si>
  <si>
    <t>Childcare registerChildcare on non-domestic premisesDoncasterTotal No of inspections1 April 2024 to 31 August 2024</t>
  </si>
  <si>
    <t>Early years register (full Inspection)Childcare on non-domestic premisesDoncasterBehaviour and attitudes1 April 2024 to 31 August 2024</t>
  </si>
  <si>
    <t>Early years register (full Inspection)Childcare on non-domestic premisesDoncasterEffectiveness of leadership and Management1 April 2024 to 31 August 2024</t>
  </si>
  <si>
    <t>Early years register (full Inspection)Childcare on non-domestic premisesDoncasterOutcomes for children1 April 2024 to 31 August 2024</t>
  </si>
  <si>
    <t>Early years register (full Inspection)All provisionLeicesterEffectiveness of leadership and Management1 April 2024 to 31 August 2024</t>
  </si>
  <si>
    <t>Early years register (full Inspection)All provisionLeicesterOutcomes for children1 April 2024 to 31 August 2024</t>
  </si>
  <si>
    <t>Early years register (full Inspection)All provisionLeicesterOverall effectiveness: The quality and standards of the provision1 April 2024 to 31 August 2024</t>
  </si>
  <si>
    <t>Early years register (full Inspection)All provisionLeicesterPersonal development1 April 2024 to 31 August 2024</t>
  </si>
  <si>
    <t>Early years register (full Inspection)All provisionStoke-on-TrentRequirements of the voluntary part of the childcare register1 April 2024 to 31 August 2024</t>
  </si>
  <si>
    <t>Early years register (full Inspection)All provisionStoke-on-TrentTotal No of inspections1 April 2024 to 31 August 2024</t>
  </si>
  <si>
    <t>Early years register (full Inspection)All provisionTamesideEffectiveness of leadership and Management1 April 2024 to 31 August 2024</t>
  </si>
  <si>
    <t>Early years register (full Inspection)All provisionTamesideOutcomes for children1 April 2024 to 31 August 2024</t>
  </si>
  <si>
    <t>Early years register (full Inspection)All provisionTamesideOverall effectiveness: The quality and standards of the provision1 April 2024 to 31 August 2024</t>
  </si>
  <si>
    <t>Early years register (full Inspection)All provisionTamesidePersonal development1 April 2024 to 31 August 2024</t>
  </si>
  <si>
    <t>Early years register (full Inspection)All provisionTamesidePersonal development, behaviour and welfare1 April 2024 to 31 August 2024</t>
  </si>
  <si>
    <t>Early years register (full Inspection)All provisionTamesideQuality of education1 April 2024 to 31 August 2024</t>
  </si>
  <si>
    <t>Early years register (full Inspection)All provisionTamesideQuality of teaching, learning and assessment1 April 2024 to 31 August 2024</t>
  </si>
  <si>
    <t>Early years register (full Inspection)All provisionTamesideRequirements of the compulsory part of the childcare register1 April 2024 to 31 August 2024</t>
  </si>
  <si>
    <t>Early years register (full Inspection)All provisionTamesideRequirements of the voluntary part of the childcare register1 April 2024 to 31 August 2024</t>
  </si>
  <si>
    <t>Early years register (full Inspection)All provisionTamesideTotal No of inspections1 April 2024 to 31 August 2024</t>
  </si>
  <si>
    <t>Early years register (No children on roll)All provisionTamesideNCOR Inspection Outcomes1 April 2024 to 31 August 2024</t>
  </si>
  <si>
    <t>Early years register (No children on roll)All provisionTamesideTotal No of inspections1 April 2024 to 31 August 2024</t>
  </si>
  <si>
    <t>Early years register (Out-of-school day care)All provisionTamesideTotal No of inspections1 April 2024 to 31 August 2024</t>
  </si>
  <si>
    <t>Early years register (full Inspection)All provisionTelford and WrekinBehaviour and attitudes1 April 2024 to 31 August 2024</t>
  </si>
  <si>
    <t>Early years register (full Inspection)All provisionTelford and WrekinEffectiveness of leadership and Management1 April 2024 to 31 August 2024</t>
  </si>
  <si>
    <t>Early years register (full Inspection)All provisionTelford and WrekinOutcomes for children1 April 2024 to 31 August 2024</t>
  </si>
  <si>
    <t>Early years register (full Inspection)Childcare on non-domestic premisesBuckinghamshireOverall effectiveness: The quality and standards of the provision1 April 2024 to 31 August 2024</t>
  </si>
  <si>
    <t>Early years register (full Inspection)Childcare on non-domestic premisesBuckinghamshirePersonal development1 April 2024 to 31 August 2024</t>
  </si>
  <si>
    <t>Early years register (full Inspection)Childcare on non-domestic premisesBuckinghamshirePersonal development, behaviour and welfare1 April 2024 to 31 August 2024</t>
  </si>
  <si>
    <t>Early years register (full Inspection)Childcare on non-domestic premisesBuckinghamshireQuality of education1 April 2024 to 31 August 2024</t>
  </si>
  <si>
    <t>Early years register (full Inspection)Childcare on non-domestic premisesBuckinghamshireQuality of teaching, learning and assessment1 April 2024 to 31 August 2024</t>
  </si>
  <si>
    <t>Early years register (full Inspection)Childcare on non-domestic premisesBuckinghamshireRequirements of the compulsory part of the childcare register1 April 2024 to 31 August 2024</t>
  </si>
  <si>
    <t>Early years register (full Inspection)Childcare on non-domestic premisesBuckinghamshireRequirements of the voluntary part of the childcare register1 April 2024 to 31 August 2024</t>
  </si>
  <si>
    <t>Early years register (full Inspection)Childcare on non-domestic premisesBuckinghamshireTotal No of inspections1 April 2024 to 31 August 2024</t>
  </si>
  <si>
    <t>Early years register (No children on roll)Childcare on non-domestic premisesBuckinghamshireNCOR Inspection Outcomes1 April 2024 to 31 August 2024</t>
  </si>
  <si>
    <t>Early years register (No children on roll)Childcare on non-domestic premisesBuckinghamshireTotal No of inspections1 April 2024 to 31 August 2024</t>
  </si>
  <si>
    <t>Early years register (Out-of-school day care)Childcare on non-domestic premisesBuckinghamshireTotal No of inspections1 April 2024 to 31 August 2024</t>
  </si>
  <si>
    <t>Childcare registerChildcare on non-domestic premisesBuryTotal No of inspections1 April 2024 to 31 August 2024</t>
  </si>
  <si>
    <t>Early years register (full Inspection)Childcare on non-domestic premisesBuryBehaviour and attitudes1 April 2024 to 31 August 2024</t>
  </si>
  <si>
    <t>Early years register (full Inspection)Childcare on non-domestic premisesBuryEffectiveness of leadership and Management1 April 2024 to 31 August 2024</t>
  </si>
  <si>
    <t>Early years register (full Inspection)Childcare on non-domestic premisesBuryOutcomes for children1 April 2024 to 31 August 2024</t>
  </si>
  <si>
    <t>Childcare registerChildcare on non-domestic premisesNewcastle upon TyneTotal No of inspections1 April 2024 to 31 August 2024</t>
  </si>
  <si>
    <t>Early years register (full Inspection)Childcare on non-domestic premisesNewcastle upon TyneBehaviour and attitudes1 April 2024 to 31 August 2024</t>
  </si>
  <si>
    <t>Early years register (full Inspection)Childcare on non-domestic premisesNewcastle upon TyneEffectiveness of leadership and Management1 April 2024 to 31 August 2024</t>
  </si>
  <si>
    <t>Early years register (full Inspection)Childcare on non-domestic premisesNewcastle upon TyneOutcomes for children1 April 2024 to 31 August 2024</t>
  </si>
  <si>
    <t>Early years register (full Inspection)Childcare on non-domestic premisesNewcastle upon TyneOverall effectiveness: The quality and standards of the provision1 April 2024 to 31 August 2024</t>
  </si>
  <si>
    <t>Early years register (full Inspection)Childcare on non-domestic premisesNewcastle upon TynePersonal development1 April 2024 to 31 August 2024</t>
  </si>
  <si>
    <t>Early years register (full Inspection)Childcare on non-domestic premisesNewcastle upon TynePersonal development, behaviour and welfare1 April 2024 to 31 August 2024</t>
  </si>
  <si>
    <t>Early years register (full Inspection)Childcare on non-domestic premisesNewcastle upon TyneQuality of education1 April 2024 to 31 August 2024</t>
  </si>
  <si>
    <t>Early years register (full Inspection)Childcare on non-domestic premisesNewcastle upon TyneQuality of teaching, learning and assessment1 April 2024 to 31 August 2024</t>
  </si>
  <si>
    <t>Early years register (full Inspection)Childcare on non-domestic premisesNewcastle upon TyneRequirements of the compulsory part of the childcare register1 April 2024 to 31 August 2024</t>
  </si>
  <si>
    <t>Early years register (full Inspection)Childcare on non-domestic premisesNewcastle upon TyneRequirements of the voluntary part of the childcare register1 April 2024 to 31 August 2024</t>
  </si>
  <si>
    <t>Early years register (full Inspection)Childcare on non-domestic premisesNewcastle upon TyneTotal No of inspections1 April 2024 to 31 August 2024</t>
  </si>
  <si>
    <t>Early years register (Out-of-school day care)Childcare on non-domestic premisesNewcastle upon TyneTotal No of inspections1 April 2024 to 31 August 2024</t>
  </si>
  <si>
    <t>Childcare registerChildcare on non-domestic premisesNewhamTotal No of inspections1 April 2024 to 31 August 2024</t>
  </si>
  <si>
    <t>Childcare registerChildcare on non-domestic premisesWestminsterTotal No of inspections1 April 2024 to 31 August 2024</t>
  </si>
  <si>
    <t>Early years register (full Inspection)Childcare on non-domestic premisesWestminsterBehaviour and attitudes1 April 2024 to 31 August 2024</t>
  </si>
  <si>
    <t>Early years register (full Inspection)Childcare on non-domestic premisesWestminsterEffectiveness of leadership and Management1 April 2024 to 31 August 2024</t>
  </si>
  <si>
    <t>Early years register (full Inspection)Childcare on non-domestic premisesWestminsterOutcomes for children1 April 2024 to 31 August 2024</t>
  </si>
  <si>
    <t>Early years register (full Inspection)Childcare on non-domestic premisesWestminsterOverall effectiveness: The quality and standards of the provision1 April 2024 to 31 August 2024</t>
  </si>
  <si>
    <t>Early years register (full Inspection)Childcare on non-domestic premisesWestminsterPersonal development1 April 2024 to 31 August 2024</t>
  </si>
  <si>
    <t>Early years register (full Inspection)Childcare on non-domestic premisesWestminsterPersonal development, behaviour and welfare1 April 2024 to 31 August 2024</t>
  </si>
  <si>
    <t>Early years register (full Inspection)Childcare on non-domestic premisesWestminsterQuality of education1 April 2024 to 31 August 2024</t>
  </si>
  <si>
    <t>Early years register (full Inspection)Childcare on non-domestic premisesWestminsterQuality of teaching, learning and assessment1 April 2024 to 31 August 2024</t>
  </si>
  <si>
    <t>Early years register (full Inspection)Childcare on non-domestic premisesWestminsterRequirements of the compulsory part of the childcare register1 April 2024 to 31 August 2024</t>
  </si>
  <si>
    <t>Early years register (full Inspection)Childcare on non-domestic premisesWestminsterRequirements of the voluntary part of the childcare register1 April 2024 to 31 August 2024</t>
  </si>
  <si>
    <t>Early years register (full Inspection)Childcare on non-domestic premisesWestminsterTotal No of inspections1 April 2024 to 31 August 2024</t>
  </si>
  <si>
    <t>Early years register (full Inspection)All provisionWest NorthamptonshirePersonal development, behaviour and welfare1 April 2024 to 31 August 2024</t>
  </si>
  <si>
    <t>Early years register (full Inspection)All provisionWest NorthamptonshireQuality of education1 April 2024 to 31 August 2024</t>
  </si>
  <si>
    <t>Early years register (full Inspection)All provisionWest NorthamptonshireQuality of teaching, learning and assessment1 April 2024 to 31 August 2024</t>
  </si>
  <si>
    <t>Early years register (full Inspection)All provisionWest NorthamptonshireRequirements of the compulsory part of the childcare register1 April 2024 to 31 August 2024</t>
  </si>
  <si>
    <t>Early years register (full Inspection)All provisionWest NorthamptonshireRequirements of the voluntary part of the childcare register1 April 2024 to 31 August 2024</t>
  </si>
  <si>
    <t>Early years register (full Inspection)All provisionWest NorthamptonshireTotal No of inspections1 April 2024 to 31 August 2024</t>
  </si>
  <si>
    <t>Early years register (full Inspection)Childcare on non-domestic premisesDoncasterOverall effectiveness: The quality and standards of the provision1 April 2024 to 31 August 2024</t>
  </si>
  <si>
    <t>Early years register (full Inspection)Childcare on non-domestic premisesDoncasterPersonal development1 April 2024 to 31 August 2024</t>
  </si>
  <si>
    <t>Early years register (full Inspection)Childcare on non-domestic premisesDoncasterPersonal development, behaviour and welfare1 April 2024 to 31 August 2024</t>
  </si>
  <si>
    <t>Early years register (full Inspection)Childcare on non-domestic premisesDoncasterQuality of education1 April 2024 to 31 August 2024</t>
  </si>
  <si>
    <t>Early years register (full Inspection)Childcare on non-domestic premisesDoncasterQuality of teaching, learning and assessment1 April 2024 to 31 August 2024</t>
  </si>
  <si>
    <t>Early years register (full Inspection)Childcare on non-domestic premisesDoncasterRequirements of the compulsory part of the childcare register1 April 2024 to 31 August 2024</t>
  </si>
  <si>
    <t>Early years register (full Inspection)Childcare on non-domestic premisesDoncasterRequirements of the voluntary part of the childcare register1 April 2024 to 31 August 2024</t>
  </si>
  <si>
    <t>Early years register (full Inspection)Childcare on non-domestic premisesDoncasterTotal No of inspections1 April 2024 to 31 August 2024</t>
  </si>
  <si>
    <t>Childcare registerChildcare on non-domestic premisesDorsetTotal No of inspections1 April 2024 to 31 August 2024</t>
  </si>
  <si>
    <t>Early years register (full Inspection)Childcare on non-domestic premisesDorsetBehaviour and attitudes1 April 2024 to 31 August 2024</t>
  </si>
  <si>
    <t>Early years register (full Inspection)Childcare on non-domestic premisesDorsetEffectiveness of leadership and Management1 April 2024 to 31 August 2024</t>
  </si>
  <si>
    <t>Early years register (full Inspection)Childcare on non-domestic premisesDorsetOutcomes for children1 April 2024 to 31 August 2024</t>
  </si>
  <si>
    <t>Early years register (full Inspection)Childcare on non-domestic premisesDorsetOverall effectiveness: The quality and standards of the provision1 April 2024 to 31 August 2024</t>
  </si>
  <si>
    <t>Early years register (full Inspection)Childcare on non-domestic premisesDorsetPersonal development1 April 2024 to 31 August 2024</t>
  </si>
  <si>
    <t>Early years register (full Inspection)Childcare on non-domestic premisesDorsetPersonal development, behaviour and welfare1 April 2024 to 31 August 2024</t>
  </si>
  <si>
    <t>Early years register (full Inspection)Childcare on non-domestic premisesDorsetQuality of education1 April 2024 to 31 August 2024</t>
  </si>
  <si>
    <t>Early years register (full Inspection)All provisionLeicestershirePersonal development, behaviour and welfare1 April 2024 to 31 August 2024</t>
  </si>
  <si>
    <t>Early years register (full Inspection)All provisionLeicestershireQuality of education1 April 2024 to 31 August 2024</t>
  </si>
  <si>
    <t>Early years register (full Inspection)All provisionLeicestershireQuality of teaching, learning and assessment1 April 2024 to 31 August 2024</t>
  </si>
  <si>
    <t>Early years register (full Inspection)All provisionLeicestershireRequirements of the compulsory part of the childcare register1 April 2024 to 31 August 2024</t>
  </si>
  <si>
    <t>Early years register (full Inspection)All provisionLeicestershireRequirements of the voluntary part of the childcare register1 April 2024 to 31 August 2024</t>
  </si>
  <si>
    <t>Early years register (full Inspection)All provisionLeicestershireTotal No of inspections1 April 2024 to 31 August 2024</t>
  </si>
  <si>
    <t>Early years register (No children on roll)All provisionLeicestershireNCOR Inspection Outcomes1 April 2024 to 31 August 2024</t>
  </si>
  <si>
    <t>Early years register (No children on roll)All provisionLeicestershireTotal No of inspections1 April 2024 to 31 August 2024</t>
  </si>
  <si>
    <t>Early years register (Out-of-school day care)All provisionLeicestershireTotal No of inspections1 April 2024 to 31 August 2024</t>
  </si>
  <si>
    <t>Childcare registerAll provisionLewishamTotal No of inspections1 April 2024 to 31 August 2024</t>
  </si>
  <si>
    <t>Early years register (full Inspection)All provisionLewishamBehaviour and attitudes1 April 2024 to 31 August 2024</t>
  </si>
  <si>
    <t>Early years register (full Inspection)All provisionLewishamEffectiveness of leadership and Management1 April 2024 to 31 August 2024</t>
  </si>
  <si>
    <t>Early years register (full Inspection)All provisionLewishamOutcomes for children1 April 2024 to 31 August 2024</t>
  </si>
  <si>
    <t>Early years register (full Inspection)All provisionLewishamOverall effectiveness: The quality and standards of the provision1 April 2024 to 31 August 2024</t>
  </si>
  <si>
    <t>Early years register (full Inspection)All provisionLewishamPersonal development1 April 2024 to 31 August 2024</t>
  </si>
  <si>
    <t>Early years register (Out-of-school day care)All provisionTower HamletsTotal No of inspections1 April 2024 to 31 August 2024</t>
  </si>
  <si>
    <t>Early years register (full Inspection)All provisionTraffordBehaviour and attitudes1 April 2024 to 31 August 2024</t>
  </si>
  <si>
    <t>Early years register (full Inspection)All provisionTraffordEffectiveness of leadership and Management1 April 2024 to 31 August 2024</t>
  </si>
  <si>
    <t>Early years register (full Inspection)All provisionTraffordOutcomes for children1 April 2024 to 31 August 2024</t>
  </si>
  <si>
    <t>Early years register (full Inspection)All provisionTraffordOverall effectiveness: The quality and standards of the provision1 April 2024 to 31 August 2024</t>
  </si>
  <si>
    <t>Early years register (full Inspection)All provisionTraffordPersonal development1 April 2024 to 31 August 2024</t>
  </si>
  <si>
    <t>Early years register (full Inspection)All provisionTraffordPersonal development, behaviour and welfare1 April 2024 to 31 August 2024</t>
  </si>
  <si>
    <t>Early years register (full Inspection)All provisionTraffordQuality of education1 April 2024 to 31 August 2024</t>
  </si>
  <si>
    <t>Early years register (full Inspection)All provisionTraffordQuality of teaching, learning and assessment1 April 2024 to 31 August 2024</t>
  </si>
  <si>
    <t>Early years register (full Inspection)All provisionTraffordRequirements of the compulsory part of the childcare register1 April 2024 to 31 August 2024</t>
  </si>
  <si>
    <t>Early years register (full Inspection)All provisionTraffordRequirements of the voluntary part of the childcare register1 April 2024 to 31 August 2024</t>
  </si>
  <si>
    <t>Early years register (full Inspection)All provisionTraffordTotal No of inspections1 April 2024 to 31 August 2024</t>
  </si>
  <si>
    <t>Early years register (No children on roll)All provisionBrentNCOR Inspection Outcomes1 April 2024 to 31 August 2024</t>
  </si>
  <si>
    <t>Early years register (No children on roll)All provisionBrentTotal No of inspections1 April 2024 to 31 August 2024</t>
  </si>
  <si>
    <t>Early years register (Out-of-school day care)All provisionBrentTotal No of inspections1 April 2024 to 31 August 2024</t>
  </si>
  <si>
    <t>Childcare registerAll provisionBrighton and HoveTotal No of inspections1 April 2024 to 31 August 2024</t>
  </si>
  <si>
    <t>Early years register (full Inspection)All provisionBrighton and HoveBehaviour and attitudes1 April 2024 to 31 August 2024</t>
  </si>
  <si>
    <t>Early years register (full Inspection)All provisionBrighton and HoveEffectiveness of leadership and Management1 April 2024 to 31 August 2024</t>
  </si>
  <si>
    <t>Early years register (full Inspection)All provisionBrighton and HoveOutcomes for children1 April 2024 to 31 August 2024</t>
  </si>
  <si>
    <t>Early years register (full Inspection)All provisionBrighton and HoveOverall effectiveness: The quality and standards of the provision1 April 2024 to 31 August 2024</t>
  </si>
  <si>
    <t>Early years register (full Inspection)All provisionBrighton and HovePersonal development1 April 2024 to 31 August 2024</t>
  </si>
  <si>
    <t>Early years register (full Inspection)All provisionBrighton and HovePersonal development, behaviour and welfare1 April 2024 to 31 August 2024</t>
  </si>
  <si>
    <t>Early years register (full Inspection)All provisionBrighton and HoveQuality of education1 April 2024 to 31 August 2024</t>
  </si>
  <si>
    <t>Early years register (full Inspection)All provisionBrighton and HoveQuality of teaching, learning and assessment1 April 2024 to 31 August 2024</t>
  </si>
  <si>
    <t>Early years register (full Inspection)All provisionBrighton and HoveRequirements of the compulsory part of the childcare register1 April 2024 to 31 August 2024</t>
  </si>
  <si>
    <t>Early years register (full Inspection)All provisionBrighton and HoveRequirements of the voluntary part of the childcare register1 April 2024 to 31 August 2024</t>
  </si>
  <si>
    <t>Early years register (full Inspection)All provisionBrighton and HoveTotal No of inspections1 April 2024 to 31 August 2024</t>
  </si>
  <si>
    <t>Early years register (full Inspection)ChildminderThurrockBehaviour and attitudes1 April 2024 to 31 August 2024</t>
  </si>
  <si>
    <t>Early years register (full Inspection)ChildminderThurrockEffectiveness of leadership and Management1 April 2024 to 31 August 2024</t>
  </si>
  <si>
    <t>Early years register (full Inspection)ChildminderThurrockOutcomes for children1 April 2024 to 31 August 2024</t>
  </si>
  <si>
    <t>Early years register (full Inspection)ChildminderThurrockOverall effectiveness: The quality and standards of the provision1 April 2024 to 31 August 2024</t>
  </si>
  <si>
    <t>Early years register (full Inspection)ChildminderThurrockPersonal development1 April 2024 to 31 August 2024</t>
  </si>
  <si>
    <t>Early years register (full Inspection)ChildminderThurrockPersonal development, behaviour and welfare1 April 2024 to 31 August 2024</t>
  </si>
  <si>
    <t>Early years register (full Inspection)ChildminderThurrockQuality of education1 April 2024 to 31 August 2024</t>
  </si>
  <si>
    <t>Early years register (full Inspection)ChildminderThurrockQuality of teaching, learning and assessment1 April 2024 to 31 August 2024</t>
  </si>
  <si>
    <t>Early years register (full Inspection)ChildminderThurrockRequirements of the compulsory part of the childcare register1 April 2024 to 31 August 2024</t>
  </si>
  <si>
    <t>Early years register (full Inspection)ChildminderThurrockRequirements of the voluntary part of the childcare register1 April 2024 to 31 August 2024</t>
  </si>
  <si>
    <t>Early years register (full Inspection)ChildminderThurrockTotal No of inspections1 April 2024 to 31 August 2024</t>
  </si>
  <si>
    <t>Early years register (No children on roll)ChildminderThurrockNCOR Inspection Outcomes1 April 2024 to 31 August 2024</t>
  </si>
  <si>
    <t>Early years register (No children on roll)ChildminderThurrockTotal No of inspections1 April 2024 to 31 August 2024</t>
  </si>
  <si>
    <t>Early years register (full Inspection)ChildminderTorbayBehaviour and attitudes1 April 2024 to 31 August 2024</t>
  </si>
  <si>
    <t>Early years register (full Inspection)ChildminderTorbayEffectiveness of leadership and Management1 April 2024 to 31 August 2024</t>
  </si>
  <si>
    <t>Early years register (full Inspection)ChildminderTorbayOutcomes for children1 April 2024 to 31 August 2024</t>
  </si>
  <si>
    <t>Early years register (full Inspection)All provisionBexleyOutcomes for children1 April 2024 to 31 August 2024</t>
  </si>
  <si>
    <t>Early years register (full Inspection)All provisionBexleyOverall effectiveness: The quality and standards of the provision1 April 2024 to 31 August 2024</t>
  </si>
  <si>
    <t>Early years register (full Inspection)All provisionBexleyPersonal development1 April 2024 to 31 August 2024</t>
  </si>
  <si>
    <t>Early years register (full Inspection)All provisionBexleyPersonal development, behaviour and welfare1 April 2024 to 31 August 2024</t>
  </si>
  <si>
    <t>Early years register (full Inspection)All provisionBexleyQuality of education1 April 2024 to 31 August 2024</t>
  </si>
  <si>
    <t>Early years register (full Inspection)All provisionBexleyQuality of teaching, learning and assessment1 April 2024 to 31 August 2024</t>
  </si>
  <si>
    <t>Early years register (full Inspection)All provisionBexleyRequirements of the compulsory part of the childcare register1 April 2024 to 31 August 2024</t>
  </si>
  <si>
    <t>Early years register (full Inspection)All provisionBexleyRequirements of the voluntary part of the childcare register1 April 2024 to 31 August 2024</t>
  </si>
  <si>
    <t>Early years register (full Inspection)All provisionBexleyTotal No of inspections1 April 2024 to 31 August 2024</t>
  </si>
  <si>
    <t>Early years register (No children on roll)All provisionBexleyNCOR Inspection Outcomes1 April 2024 to 31 August 2024</t>
  </si>
  <si>
    <t>Early years register (No children on roll)All provisionBexleyTotal No of inspections1 April 2024 to 31 August 2024</t>
  </si>
  <si>
    <t>Early years register (Out-of-school day care)All provisionBexleyTotal No of inspections1 April 2024 to 31 August 2024</t>
  </si>
  <si>
    <t>Childcare registerAll provisionBirminghamTotal No of inspections1 April 2024 to 31 August 2024</t>
  </si>
  <si>
    <t>Early years register (full Inspection)All provisionBirminghamBehaviour and attitudes1 April 2024 to 31 August 2024</t>
  </si>
  <si>
    <t>Early years register (full Inspection)All provisionBirminghamEffectiveness of leadership and Management1 April 2024 to 31 August 2024</t>
  </si>
  <si>
    <t>Early years register (full Inspection)All provisionBirminghamOutcomes for children1 April 2024 to 31 August 2024</t>
  </si>
  <si>
    <t>Early years register (Out-of-school day care)All provisionKirkleesTotal No of inspections1 April 2024 to 31 August 2024</t>
  </si>
  <si>
    <t>Childcare registerAll provisionKnowsleyTotal No of inspections1 April 2024 to 31 August 2024</t>
  </si>
  <si>
    <t>Early years register (full Inspection)All provisionKnowsleyBehaviour and attitudes1 April 2024 to 31 August 2024</t>
  </si>
  <si>
    <t>Early years register (full Inspection)All provisionKnowsleyEffectiveness of leadership and Management1 April 2024 to 31 August 2024</t>
  </si>
  <si>
    <t>Early years register (full Inspection)All provisionKnowsleyOutcomes for children1 April 2024 to 31 August 2024</t>
  </si>
  <si>
    <t>Early years register (full Inspection)All provisionKnowsleyOverall effectiveness: The quality and standards of the provision1 April 2024 to 31 August 2024</t>
  </si>
  <si>
    <t>Early years register (full Inspection)All provisionKnowsleyPersonal development1 April 2024 to 31 August 2024</t>
  </si>
  <si>
    <t>Early years register (full Inspection)All provisionKnowsleyPersonal development, behaviour and welfare1 April 2024 to 31 August 2024</t>
  </si>
  <si>
    <t>Early years register (full Inspection)All provisionKnowsleyQuality of education1 April 2024 to 31 August 2024</t>
  </si>
  <si>
    <t>Early years register (full Inspection)All provisionKnowsleyQuality of teaching, learning and assessment1 April 2024 to 31 August 2024</t>
  </si>
  <si>
    <t>Early years register (full Inspection)All provisionKnowsleyRequirements of the compulsory part of the childcare register1 April 2024 to 31 August 2024</t>
  </si>
  <si>
    <t>Early years register (full Inspection)All provisionKnowsleyRequirements of the voluntary part of the childcare register1 April 2024 to 31 August 2024</t>
  </si>
  <si>
    <t>Early years register (full Inspection)All provisionKnowsleyTotal No of inspections1 April 2024 to 31 August 2024</t>
  </si>
  <si>
    <t>Early years register (full Inspection)ChildminderNewcastle upon TyneBehaviour and attitudes1 April 2024 to 31 August 2024</t>
  </si>
  <si>
    <t>Early years register (full Inspection)ChildminderNewcastle upon TyneEffectiveness of leadership and Management1 April 2024 to 31 August 2024</t>
  </si>
  <si>
    <t>Early years register (full Inspection)ChildminderNewcastle upon TyneOutcomes for children1 April 2024 to 31 August 2024</t>
  </si>
  <si>
    <t>Early years register (full Inspection)ChildminderNewcastle upon TyneOverall effectiveness: The quality and standards of the provision1 April 2024 to 31 August 2024</t>
  </si>
  <si>
    <t>Early years register (full Inspection)ChildminderNewcastle upon TynePersonal development1 April 2024 to 31 August 2024</t>
  </si>
  <si>
    <t>Early years register (full Inspection)ChildminderNewcastle upon TynePersonal development, behaviour and welfare1 April 2024 to 31 August 2024</t>
  </si>
  <si>
    <t>Early years register (full Inspection)ChildminderNewcastle upon TyneQuality of education1 April 2024 to 31 August 2024</t>
  </si>
  <si>
    <t>Early years register (full Inspection)ChildminderNewcastle upon TyneQuality of teaching, learning and assessment1 April 2024 to 31 August 2024</t>
  </si>
  <si>
    <t>Early years register (full Inspection)ChildminderNewcastle upon TyneRequirements of the compulsory part of the childcare register1 April 2024 to 31 August 2024</t>
  </si>
  <si>
    <t>Early years register (full Inspection)ChildminderNewcastle upon TyneRequirements of the voluntary part of the childcare register1 April 2024 to 31 August 2024</t>
  </si>
  <si>
    <t>Early years register (full Inspection)ChildminderNewcastle upon TyneTotal No of inspections1 April 2024 to 31 August 2024</t>
  </si>
  <si>
    <t>Early years register (Out-of-school day care)All provisionNewhamTotal No of inspections1 April 2024 to 31 August 2024</t>
  </si>
  <si>
    <t>Childcare registerAll provisionNorfolkTotal No of inspections1 April 2024 to 31 August 2024</t>
  </si>
  <si>
    <t>Early years register (full Inspection)All provisionNorfolkBehaviour and attitudes1 April 2024 to 31 August 2024</t>
  </si>
  <si>
    <t>Early years register (full Inspection)All provisionNorfolkEffectiveness of leadership and Management1 April 2024 to 31 August 2024</t>
  </si>
  <si>
    <t>Early years register (full Inspection)All provisionNorfolkOutcomes for children1 April 2024 to 31 August 2024</t>
  </si>
  <si>
    <t>Early years register (full Inspection)All provisionNorfolkOverall effectiveness: The quality and standards of the provision1 April 2024 to 31 August 2024</t>
  </si>
  <si>
    <t>Early years register (full Inspection)All provisionNorfolkPersonal development1 April 2024 to 31 August 2024</t>
  </si>
  <si>
    <t>Early years register (full Inspection)All provisionNorfolkPersonal development, behaviour and welfare1 April 2024 to 31 August 2024</t>
  </si>
  <si>
    <t>Early years register (full Inspection)All provisionNorfolkQuality of education1 April 2024 to 31 August 2024</t>
  </si>
  <si>
    <t>Early years register (full Inspection)All provisionNorfolkQuality of teaching, learning and assessment1 April 2024 to 31 August 2024</t>
  </si>
  <si>
    <t>Early years register (full Inspection)All provisionNorfolkRequirements of the compulsory part of the childcare register1 April 2024 to 31 August 2024</t>
  </si>
  <si>
    <t>Early years register (full Inspection)All provisionNorfolkRequirements of the voluntary part of the childcare register1 April 2024 to 31 August 2024</t>
  </si>
  <si>
    <t>Early years register (full Inspection)All provisionNorfolkTotal No of inspections1 April 2024 to 31 August 2024</t>
  </si>
  <si>
    <t>Early years register (Out-of-school day care)All provisionNorfolkTotal No of inspections1 April 2024 to 31 August 2024</t>
  </si>
  <si>
    <t>Early years register (full Inspection)All provisionWestmorland and FurnessBehaviour and attitudes1 April 2024 to 31 August 2024</t>
  </si>
  <si>
    <t>Early years register (full Inspection)All provisionWestmorland and FurnessEffectiveness of leadership and Management1 April 2024 to 31 August 2024</t>
  </si>
  <si>
    <t>Early years register (full Inspection)All provisionWestmorland and FurnessOutcomes for children1 April 2024 to 31 August 2024</t>
  </si>
  <si>
    <t>Early years register (full Inspection)All provisionWestmorland and FurnessOverall effectiveness: The quality and standards of the provision1 April 2024 to 31 August 2024</t>
  </si>
  <si>
    <t>Early years register (full Inspection)All provisionWestmorland and FurnessPersonal development1 April 2024 to 31 August 2024</t>
  </si>
  <si>
    <t>Early years register (full Inspection)All provisionWestmorland and FurnessPersonal development, behaviour and welfare1 April 2024 to 31 August 2024</t>
  </si>
  <si>
    <t>Early years register (full Inspection)All provisionWestmorland and FurnessQuality of education1 April 2024 to 31 August 2024</t>
  </si>
  <si>
    <t>Early years register (full Inspection)All provisionWestmorland and FurnessQuality of teaching, learning and assessment1 April 2024 to 31 August 2024</t>
  </si>
  <si>
    <t>Early years register (full Inspection)All provisionWestmorland and FurnessRequirements of the compulsory part of the childcare register1 April 2024 to 31 August 2024</t>
  </si>
  <si>
    <t>Early years register (full Inspection)All provisionWestmorland and FurnessRequirements of the voluntary part of the childcare register1 April 2024 to 31 August 2024</t>
  </si>
  <si>
    <t>Early years register (full Inspection)All provisionWestmorland and FurnessTotal No of inspections1 April 2024 to 31 August 2024</t>
  </si>
  <si>
    <t>Early years register (No children on roll)All provisionWestmorland and FurnessNCOR Inspection Outcomes1 April 2024 to 31 August 2024</t>
  </si>
  <si>
    <t>Early years register (No children on roll)All provisionWestmorland and FurnessTotal No of inspections1 April 2024 to 31 August 2024</t>
  </si>
  <si>
    <t>Early years register (full Inspection)All provisionWiganBehaviour and attitudes1 April 2024 to 31 August 2024</t>
  </si>
  <si>
    <t>Early years register (full Inspection)All provisionWiganEffectiveness of leadership and Management1 April 2024 to 31 August 2024</t>
  </si>
  <si>
    <t>Early years register (full Inspection)All provisionWiganOutcomes for children1 April 2024 to 31 August 2024</t>
  </si>
  <si>
    <t>Early years register (full Inspection)All provisionWiganOverall effectiveness: The quality and standards of the provision1 April 2024 to 31 August 2024</t>
  </si>
  <si>
    <t>Early years register (Out-of-school day care)Childcare on non-domestic premisesDurhamTotal No of inspections1 April 2024 to 31 August 2024</t>
  </si>
  <si>
    <t>Childcare registerChildcare on non-domestic premisesEalingTotal No of inspections1 April 2024 to 31 August 2024</t>
  </si>
  <si>
    <t>Early years register (full Inspection)Childcare on non-domestic premisesEalingBehaviour and attitudes1 April 2024 to 31 August 2024</t>
  </si>
  <si>
    <t>Early years register (full Inspection)Childcare on non-domestic premisesEalingEffectiveness of leadership and Management1 April 2024 to 31 August 2024</t>
  </si>
  <si>
    <t>Early years register (full Inspection)Childcare on non-domestic premisesEalingOutcomes for children1 April 2024 to 31 August 2024</t>
  </si>
  <si>
    <t>Early years register (full Inspection)Childcare on non-domestic premisesEalingOverall effectiveness: The quality and standards of the provision1 April 2024 to 31 August 2024</t>
  </si>
  <si>
    <t>Early years register (full Inspection)Childcare on non-domestic premisesEalingPersonal development1 April 2024 to 31 August 2024</t>
  </si>
  <si>
    <t>Early years register (full Inspection)Childcare on non-domestic premisesEalingPersonal development, behaviour and welfare1 April 2024 to 31 August 2024</t>
  </si>
  <si>
    <t>Early years register (full Inspection)Childcare on non-domestic premisesEalingQuality of education1 April 2024 to 31 August 2024</t>
  </si>
  <si>
    <t>Early years register (full Inspection)Childcare on non-domestic premisesEalingQuality of teaching, learning and assessment1 April 2024 to 31 August 2024</t>
  </si>
  <si>
    <t>Early years register (full Inspection)Childcare on non-domestic premisesEalingRequirements of the compulsory part of the childcare register1 April 2024 to 31 August 2024</t>
  </si>
  <si>
    <t>Early years register (full Inspection)Childcare on non-domestic premisesEalingRequirements of the voluntary part of the childcare register1 April 2024 to 31 August 2024</t>
  </si>
  <si>
    <t>Early years register (full Inspection)Childcare on non-domestic premisesEalingTotal No of inspections1 April 2024 to 31 August 2024</t>
  </si>
  <si>
    <t>Early years register (full Inspection)All provisionLiverpoolQuality of education1 April 2024 to 31 August 2024</t>
  </si>
  <si>
    <t>Early years register (full Inspection)All provisionLiverpoolQuality of teaching, learning and assessment1 April 2024 to 31 August 2024</t>
  </si>
  <si>
    <t>Early years register (full Inspection)All provisionLiverpoolRequirements of the compulsory part of the childcare register1 April 2024 to 31 August 2024</t>
  </si>
  <si>
    <t>Early years register (full Inspection)All provisionLiverpoolRequirements of the voluntary part of the childcare register1 April 2024 to 31 August 2024</t>
  </si>
  <si>
    <t>Early years register (full Inspection)All provisionLiverpoolTotal No of inspections1 April 2024 to 31 August 2024</t>
  </si>
  <si>
    <t>Early years register (full Inspection)All provisionLeicesterPersonal development, behaviour and welfare1 April 2024 to 31 August 2024</t>
  </si>
  <si>
    <t>Early years register (full Inspection)All provisionLeicesterQuality of education1 April 2024 to 31 August 2024</t>
  </si>
  <si>
    <t>Early years register (full Inspection)All provisionLeicesterQuality of teaching, learning and assessment1 April 2024 to 31 August 2024</t>
  </si>
  <si>
    <t>Early years register (full Inspection)All provisionLeicesterRequirements of the compulsory part of the childcare register1 April 2024 to 31 August 2024</t>
  </si>
  <si>
    <t>Early years register (full Inspection)All provisionLeicesterRequirements of the voluntary part of the childcare register1 April 2024 to 31 August 2024</t>
  </si>
  <si>
    <t>Early years register (full Inspection)All provisionLeicesterTotal No of inspections1 April 2024 to 31 August 2024</t>
  </si>
  <si>
    <t>Childcare registerAll provisionLeicestershireTotal No of inspections1 April 2024 to 31 August 2024</t>
  </si>
  <si>
    <t>Early years register (full Inspection)All provisionLeicestershireBehaviour and attitudes1 April 2024 to 31 August 2024</t>
  </si>
  <si>
    <t>Early years register (full Inspection)All provisionLeicestershireEffectiveness of leadership and Management1 April 2024 to 31 August 2024</t>
  </si>
  <si>
    <t>Early years register (full Inspection)All provisionLeicestershireOutcomes for children1 April 2024 to 31 August 2024</t>
  </si>
  <si>
    <t>Early years register (full Inspection)All provisionLeicestershireOverall effectiveness: The quality and standards of the provision1 April 2024 to 31 August 2024</t>
  </si>
  <si>
    <t>Early years register (full Inspection)All provisionLeicestershirePersonal development1 April 2024 to 31 August 2024</t>
  </si>
  <si>
    <t>Early years register (full Inspection)All provisionTorbayQuality of teaching, learning and assessment1 April 2024 to 31 August 2024</t>
  </si>
  <si>
    <t>Early years register (full Inspection)All provisionTorbayRequirements of the compulsory part of the childcare register1 April 2024 to 31 August 2024</t>
  </si>
  <si>
    <t>Early years register (full Inspection)All provisionTorbayRequirements of the voluntary part of the childcare register1 April 2024 to 31 August 2024</t>
  </si>
  <si>
    <t>Early years register (full Inspection)All provisionTorbayTotal No of inspections1 April 2024 to 31 August 2024</t>
  </si>
  <si>
    <t>Childcare registerAll provisionTower HamletsTotal No of inspections1 April 2024 to 31 August 2024</t>
  </si>
  <si>
    <t>Early years register (full Inspection)All provisionTower HamletsBehaviour and attitudes1 April 2024 to 31 August 2024</t>
  </si>
  <si>
    <t>Early years register (full Inspection)All provisionTower HamletsEffectiveness of leadership and Management1 April 2024 to 31 August 2024</t>
  </si>
  <si>
    <t>Early years register (full Inspection)All provisionTower HamletsOutcomes for children1 April 2024 to 31 August 2024</t>
  </si>
  <si>
    <t>Early years register (full Inspection)All provisionTower HamletsOverall effectiveness: The quality and standards of the provision1 April 2024 to 31 August 2024</t>
  </si>
  <si>
    <t>Early years register (full Inspection)All provisionTower HamletsPersonal development1 April 2024 to 31 August 2024</t>
  </si>
  <si>
    <t>Early years register (full Inspection)All provisionTower HamletsPersonal development, behaviour and welfare1 April 2024 to 31 August 2024</t>
  </si>
  <si>
    <t>Early years register (full Inspection)All provisionTower HamletsQuality of education1 April 2024 to 31 August 2024</t>
  </si>
  <si>
    <t>Early years register (full Inspection)All provisionTower HamletsQuality of teaching, learning and assessment1 April 2024 to 31 August 2024</t>
  </si>
  <si>
    <t>Early years register (full Inspection)All provisionTower HamletsRequirements of the compulsory part of the childcare register1 April 2024 to 31 August 2024</t>
  </si>
  <si>
    <t>Early years register (full Inspection)All provisionTower HamletsRequirements of the voluntary part of the childcare register1 April 2024 to 31 August 2024</t>
  </si>
  <si>
    <t>Early years register (full Inspection)All provisionTower HamletsTotal No of inspections1 April 2024 to 31 August 2024</t>
  </si>
  <si>
    <t>Early years register (Out-of-school day care)Childcare on non-domestic premisesCentral BedfordshireTotal No of inspections1 April 2024 to 31 August 2024</t>
  </si>
  <si>
    <t>Childcare registerChildcare on non-domestic premisesCheshire EastTotal No of inspections1 April 2024 to 31 August 2024</t>
  </si>
  <si>
    <t>Early years register (full Inspection)Childcare on non-domestic premisesCheshire EastBehaviour and attitudes1 April 2024 to 31 August 2024</t>
  </si>
  <si>
    <t>Early years register (full Inspection)Childcare on non-domestic premisesCheshire EastEffectiveness of leadership and Management1 April 2024 to 31 August 2024</t>
  </si>
  <si>
    <t>Early years register (full Inspection)Childcare on non-domestic premisesCheshire EastOutcomes for children1 April 2024 to 31 August 2024</t>
  </si>
  <si>
    <t>Early years register (full Inspection)Childcare on non-domestic premisesCheshire EastOverall effectiveness: The quality and standards of the provision1 April 2024 to 31 August 2024</t>
  </si>
  <si>
    <t>Early years register (full Inspection)Childcare on non-domestic premisesCheshire EastPersonal development1 April 2024 to 31 August 2024</t>
  </si>
  <si>
    <t>Early years register (full Inspection)Childcare on non-domestic premisesCheshire EastPersonal development, behaviour and welfare1 April 2024 to 31 August 2024</t>
  </si>
  <si>
    <t>Early years register (full Inspection)Childcare on non-domestic premisesCheshire EastQuality of education1 April 2024 to 31 August 2024</t>
  </si>
  <si>
    <t>Early years register (full Inspection)Childcare on non-domestic premisesCheshire EastQuality of teaching, learning and assessment1 April 2024 to 31 August 2024</t>
  </si>
  <si>
    <t>Early years register (full Inspection)Childcare on non-domestic premisesCheshire EastRequirements of the compulsory part of the childcare register1 April 2024 to 31 August 2024</t>
  </si>
  <si>
    <t>Early years register (full Inspection)Childcare on non-domestic premisesCheshire EastRequirements of the voluntary part of the childcare register1 April 2024 to 31 August 2024</t>
  </si>
  <si>
    <t>Early years register (full Inspection)Childcare on non-domestic premisesCheshire EastTotal No of inspections1 April 2024 to 31 August 2024</t>
  </si>
  <si>
    <t>Early years register (No children on roll)Childcare on non-domestic premisesNorth TynesideNCOR Inspection Outcomes1 April 2024 to 31 August 2024</t>
  </si>
  <si>
    <t>Early years register (No children on roll)Childcare on non-domestic premisesNorth TynesideTotal No of inspections1 April 2024 to 31 August 2024</t>
  </si>
  <si>
    <t>Early years register (full Inspection)Childcare on non-domestic premisesNorth YorkshireBehaviour and attitudes1 April 2024 to 31 August 2024</t>
  </si>
  <si>
    <t>Early years register (full Inspection)Childcare on non-domestic premisesNorth YorkshireEffectiveness of leadership and Management1 April 2024 to 31 August 2024</t>
  </si>
  <si>
    <t>Early years register (full Inspection)Childcare on non-domestic premisesNorth YorkshireOutcomes for children1 April 2024 to 31 August 2024</t>
  </si>
  <si>
    <t>Early years register (full Inspection)Childcare on non-domestic premisesNorth YorkshireOverall effectiveness: The quality and standards of the provision1 April 2024 to 31 August 2024</t>
  </si>
  <si>
    <t>Early years register (full Inspection)Childcare on non-domestic premisesNorth YorkshirePersonal development1 April 2024 to 31 August 2024</t>
  </si>
  <si>
    <t>Early years register (full Inspection)Childcare on non-domestic premisesNorth YorkshirePersonal development, behaviour and welfare1 April 2024 to 31 August 2024</t>
  </si>
  <si>
    <t>Early years register (full Inspection)Childcare on non-domestic premisesNorth YorkshireQuality of education1 April 2024 to 31 August 2024</t>
  </si>
  <si>
    <t>Early years register (full Inspection)Childcare on non-domestic premisesNorth YorkshireQuality of teaching, learning and assessment1 April 2024 to 31 August 2024</t>
  </si>
  <si>
    <t>Early years register (full Inspection)Childcare on non-domestic premisesNorth YorkshireRequirements of the compulsory part of the childcare register1 April 2024 to 31 August 2024</t>
  </si>
  <si>
    <t>Early years register (full Inspection)Childcare on non-domestic premisesNorth YorkshireRequirements of the voluntary part of the childcare register1 April 2024 to 31 August 2024</t>
  </si>
  <si>
    <t>Early years register (full Inspection)Childcare on non-domestic premisesNorth YorkshireTotal No of inspections1 April 2024 to 31 August 2024</t>
  </si>
  <si>
    <t>Early years register (No children on roll)All provisionThurrockNCOR Inspection Outcomes1 April 2024 to 31 August 2024</t>
  </si>
  <si>
    <t>Early years register (No children on roll)All provisionThurrockTotal No of inspections1 April 2024 to 31 August 2024</t>
  </si>
  <si>
    <t>Early years register (Out-of-school day care)All provisionThurrockTotal No of inspections1 April 2024 to 31 August 2024</t>
  </si>
  <si>
    <t>Childcare registerAll provisionTorbayTotal No of inspections1 April 2024 to 31 August 2024</t>
  </si>
  <si>
    <t>Early years register (full Inspection)All provisionTorbayBehaviour and attitudes1 April 2024 to 31 August 2024</t>
  </si>
  <si>
    <t>Early years register (full Inspection)All provisionTorbayEffectiveness of leadership and Management1 April 2024 to 31 August 2024</t>
  </si>
  <si>
    <t>Early years register (full Inspection)All provisionTorbayOutcomes for children1 April 2024 to 31 August 2024</t>
  </si>
  <si>
    <t>Early years register (full Inspection)All provisionTorbayOverall effectiveness: The quality and standards of the provision1 April 2024 to 31 August 2024</t>
  </si>
  <si>
    <t>Early years register (full Inspection)All provisionTorbayPersonal development1 April 2024 to 31 August 2024</t>
  </si>
  <si>
    <t>Early years register (full Inspection)All provisionTorbayPersonal development, behaviour and welfare1 April 2024 to 31 August 2024</t>
  </si>
  <si>
    <t>Early years register (full Inspection)All provisionTorbayQuality of education1 April 2024 to 31 August 2024</t>
  </si>
  <si>
    <t>Early years register (Out-of-school day care)Childcare on non-domestic premisesCamdenTotal No of inspections1 April 2024 to 31 August 2024</t>
  </si>
  <si>
    <t>Early years register (full Inspection)Childcare on non-domestic premisesCentral BedfordshireBehaviour and attitudes1 April 2024 to 31 August 2024</t>
  </si>
  <si>
    <t>Early years register (full Inspection)Childcare on non-domestic premisesCentral BedfordshireEffectiveness of leadership and Management1 April 2024 to 31 August 2024</t>
  </si>
  <si>
    <t>Early years register (full Inspection)Childcare on non-domestic premisesCentral BedfordshireOutcomes for children1 April 2024 to 31 August 2024</t>
  </si>
  <si>
    <t>Early years register (full Inspection)Childcare on non-domestic premisesCentral BedfordshireOverall effectiveness: The quality and standards of the provision1 April 2024 to 31 August 2024</t>
  </si>
  <si>
    <t>Early years register (full Inspection)Childcare on non-domestic premisesCentral BedfordshirePersonal development1 April 2024 to 31 August 2024</t>
  </si>
  <si>
    <t>Early years register (full Inspection)Childcare on non-domestic premisesCentral BedfordshirePersonal development, behaviour and welfare1 April 2024 to 31 August 2024</t>
  </si>
  <si>
    <t>Early years register (full Inspection)Childcare on non-domestic premisesCentral BedfordshireQuality of education1 April 2024 to 31 August 2024</t>
  </si>
  <si>
    <t>Early years register (full Inspection)Childcare on non-domestic premisesCentral BedfordshireQuality of teaching, learning and assessment1 April 2024 to 31 August 2024</t>
  </si>
  <si>
    <t>Early years register (full Inspection)Childcare on non-domestic premisesCentral BedfordshireRequirements of the compulsory part of the childcare register1 April 2024 to 31 August 2024</t>
  </si>
  <si>
    <t>Early years register (full Inspection)Childcare on non-domestic premisesCentral BedfordshireRequirements of the voluntary part of the childcare register1 April 2024 to 31 August 2024</t>
  </si>
  <si>
    <t>Early years register (full Inspection)Childcare on non-domestic premisesCentral BedfordshireTotal No of inspections1 April 2024 to 31 August 2024</t>
  </si>
  <si>
    <t>Early years register (Out-of-school day care)Childcare on non-domestic premisesNorth SomersetTotal No of inspections1 April 2024 to 31 August 2024</t>
  </si>
  <si>
    <t>Childcare registerChildcare on non-domestic premisesNorth TynesideTotal No of inspections1 April 2024 to 31 August 2024</t>
  </si>
  <si>
    <t>Early years register (full Inspection)Childcare on non-domestic premisesNorth TynesideBehaviour and attitudes1 April 2024 to 31 August 2024</t>
  </si>
  <si>
    <t>Early years register (full Inspection)Childcare on non-domestic premisesNorth TynesideEffectiveness of leadership and Management1 April 2024 to 31 August 2024</t>
  </si>
  <si>
    <t>Early years register (full Inspection)Childcare on non-domestic premisesNorth TynesideOutcomes for children1 April 2024 to 31 August 2024</t>
  </si>
  <si>
    <t>Early years register (full Inspection)Childcare on non-domestic premisesNorth TynesideOverall effectiveness: The quality and standards of the provision1 April 2024 to 31 August 2024</t>
  </si>
  <si>
    <t>Early years register (full Inspection)Childcare on non-domestic premisesNorth TynesidePersonal development1 April 2024 to 31 August 2024</t>
  </si>
  <si>
    <t>Early years register (full Inspection)Childcare on non-domestic premisesNorth TynesidePersonal development, behaviour and welfare1 April 2024 to 31 August 2024</t>
  </si>
  <si>
    <t>Early years register (full Inspection)Childcare on non-domestic premisesNorth TynesideQuality of education1 April 2024 to 31 August 2024</t>
  </si>
  <si>
    <t>Early years register (full Inspection)Childcare on non-domestic premisesNorth TynesideQuality of teaching, learning and assessment1 April 2024 to 31 August 2024</t>
  </si>
  <si>
    <t>Early years register (full Inspection)Childcare on non-domestic premisesNorth TynesideRequirements of the compulsory part of the childcare register1 April 2024 to 31 August 2024</t>
  </si>
  <si>
    <t>Early years register (full Inspection)Childcare on non-domestic premisesNorth TynesideRequirements of the voluntary part of the childcare register1 April 2024 to 31 August 2024</t>
  </si>
  <si>
    <t>Early years register (full Inspection)Childcare on non-domestic premisesNorth TynesideTotal No of inspections1 April 2024 to 31 August 2024</t>
  </si>
  <si>
    <t>Early years register (Out-of-school day care)Childcare on non-domestic premisesWolverhamptonTotal No of inspections1 April 2024 to 31 August 2024</t>
  </si>
  <si>
    <t>Childcare registerChildcare on non-domestic premisesWorcestershireTotal No of inspections1 April 2024 to 31 August 2024</t>
  </si>
  <si>
    <t>Early years register (full Inspection)Childcare on non-domestic premisesWorcestershireBehaviour and attitudes1 April 2024 to 31 August 2024</t>
  </si>
  <si>
    <t>Early years register (full Inspection)Childcare on non-domestic premisesWorcestershireEffectiveness of leadership and Management1 April 2024 to 31 August 2024</t>
  </si>
  <si>
    <t>Early years register (full Inspection)Childcare on non-domestic premisesWorcestershireOutcomes for children1 April 2024 to 31 August 2024</t>
  </si>
  <si>
    <t>Early years register (full Inspection)Childcare on non-domestic premisesWorcestershireOverall effectiveness: The quality and standards of the provision1 April 2024 to 31 August 2024</t>
  </si>
  <si>
    <t>Early years register (full Inspection)Childcare on non-domestic premisesWorcestershirePersonal development1 April 2024 to 31 August 2024</t>
  </si>
  <si>
    <t>Early years register (full Inspection)Childcare on non-domestic premisesWorcestershirePersonal development, behaviour and welfare1 April 2024 to 31 August 2024</t>
  </si>
  <si>
    <t>Early years register (full Inspection)Childcare on non-domestic premisesWorcestershireQuality of education1 April 2024 to 31 August 2024</t>
  </si>
  <si>
    <t>Early years register (full Inspection)Childcare on non-domestic premisesWorcestershireQuality of teaching, learning and assessment1 April 2024 to 31 August 2024</t>
  </si>
  <si>
    <t>Early years register (full Inspection)Childcare on non-domestic premisesWorcestershireRequirements of the compulsory part of the childcare register1 April 2024 to 31 August 2024</t>
  </si>
  <si>
    <t>Early years register (full Inspection)Childcare on non-domestic premisesWorcestershireRequirements of the voluntary part of the childcare register1 April 2024 to 31 August 2024</t>
  </si>
  <si>
    <t>Early years register (full Inspection)Childcare on non-domestic premisesWorcestershireTotal No of inspections1 April 2024 to 31 August 2024</t>
  </si>
  <si>
    <t>Early years register (No children on roll)All provisionLiverpoolNCOR Inspection Outcomes1 April 2024 to 31 August 2024</t>
  </si>
  <si>
    <t>Early years register (No children on roll)All provisionLiverpoolTotal No of inspections1 April 2024 to 31 August 2024</t>
  </si>
  <si>
    <t>Early years register (Out-of-school day care)All provisionLiverpoolTotal No of inspections1 April 2024 to 31 August 2024</t>
  </si>
  <si>
    <t>Childcare registerAll provisionLutonTotal No of inspections1 April 2024 to 31 August 2024</t>
  </si>
  <si>
    <t>Early years register (full Inspection)All provisionLutonBehaviour and attitudes1 April 2024 to 31 August 2024</t>
  </si>
  <si>
    <t>Early years register (full Inspection)All provisionLutonEffectiveness of leadership and Management1 April 2024 to 31 August 2024</t>
  </si>
  <si>
    <t>Early years register (full Inspection)All provisionLutonOutcomes for children1 April 2024 to 31 August 2024</t>
  </si>
  <si>
    <t>Early years register (full Inspection)All provisionLutonOverall effectiveness: The quality and standards of the provision1 April 2024 to 31 August 2024</t>
  </si>
  <si>
    <t>Early years register (full Inspection)All provisionLutonPersonal development1 April 2024 to 31 August 2024</t>
  </si>
  <si>
    <t>Early years register (full Inspection)All provisionLutonPersonal development, behaviour and welfare1 April 2024 to 31 August 2024</t>
  </si>
  <si>
    <t>Early years register (full Inspection)All provisionLutonQuality of education1 April 2024 to 31 August 2024</t>
  </si>
  <si>
    <t>Early years register (Out-of-school day care)All provisionWalsallTotal No of inspections1 April 2024 to 31 August 2024</t>
  </si>
  <si>
    <t>Childcare registerAll provisionWaltham ForestTotal No of inspections1 April 2024 to 31 August 2024</t>
  </si>
  <si>
    <t>Early years register (full Inspection)All provisionWaltham ForestBehaviour and attitudes1 April 2024 to 31 August 2024</t>
  </si>
  <si>
    <t>Early years register (full Inspection)All provisionWaltham ForestEffectiveness of leadership and Management1 April 2024 to 31 August 2024</t>
  </si>
  <si>
    <t>Early years register (full Inspection)All provisionWaltham ForestOutcomes for children1 April 2024 to 31 August 2024</t>
  </si>
  <si>
    <t>Early years register (full Inspection)All provisionWaltham ForestOverall effectiveness: The quality and standards of the provision1 April 2024 to 31 August 2024</t>
  </si>
  <si>
    <t>Early years register (full Inspection)All provisionWaltham ForestPersonal development1 April 2024 to 31 August 2024</t>
  </si>
  <si>
    <t>Early years register (full Inspection)All provisionWaltham ForestPersonal development, behaviour and welfare1 April 2024 to 31 August 2024</t>
  </si>
  <si>
    <t>Early years register (full Inspection)All provisionWaltham ForestQuality of education1 April 2024 to 31 August 2024</t>
  </si>
  <si>
    <t>Early years register (full Inspection)All provisionWaltham ForestQuality of teaching, learning and assessment1 April 2024 to 31 August 2024</t>
  </si>
  <si>
    <t>Early years register (full Inspection)All provisionWaltham ForestRequirements of the compulsory part of the childcare register1 April 2024 to 31 August 2024</t>
  </si>
  <si>
    <t>Early years register (full Inspection)All provisionWaltham ForestRequirements of the voluntary part of the childcare register1 April 2024 to 31 August 2024</t>
  </si>
  <si>
    <t>Early years register (full Inspection)All provisionWaltham ForestTotal No of inspections1 April 2024 to 31 August 2024</t>
  </si>
  <si>
    <t>Early years register (Out-of-school day care)Childcare on non-domestic premisesCoventryTotal No of inspections1 April 2024 to 31 August 2024</t>
  </si>
  <si>
    <t>Childcare registerChildcare on non-domestic premisesCroydonTotal No of inspections1 April 2024 to 31 August 2024</t>
  </si>
  <si>
    <t>Early years register (full Inspection)Childcare on non-domestic premisesCroydonBehaviour and attitudes1 April 2024 to 31 August 2024</t>
  </si>
  <si>
    <t>Early years register (full Inspection)Childcare on non-domestic premisesCroydonEffectiveness of leadership and Management1 April 2024 to 31 August 2024</t>
  </si>
  <si>
    <t>Early years register (full Inspection)Childcare on non-domestic premisesCroydonOutcomes for children1 April 2024 to 31 August 2024</t>
  </si>
  <si>
    <t>Early years register (full Inspection)Childcare on non-domestic premisesCroydonOverall effectiveness: The quality and standards of the provision1 April 2024 to 31 August 2024</t>
  </si>
  <si>
    <t>Early years register (full Inspection)Childcare on non-domestic premisesCroydonPersonal development1 April 2024 to 31 August 2024</t>
  </si>
  <si>
    <t>Early years register (full Inspection)Childcare on non-domestic premisesCroydonPersonal development, behaviour and welfare1 April 2024 to 31 August 2024</t>
  </si>
  <si>
    <t>Early years register (full Inspection)Childcare on non-domestic premisesCroydonQuality of education1 April 2024 to 31 August 2024</t>
  </si>
  <si>
    <t>Early years register (full Inspection)Childcare on non-domestic premisesCroydonQuality of teaching, learning and assessment1 April 2024 to 31 August 2024</t>
  </si>
  <si>
    <t>Early years register (full Inspection)Childcare on non-domestic premisesCroydonRequirements of the compulsory part of the childcare register1 April 2024 to 31 August 2024</t>
  </si>
  <si>
    <t>Early years register (full Inspection)Childcare on non-domestic premisesCroydonRequirements of the voluntary part of the childcare register1 April 2024 to 31 August 2024</t>
  </si>
  <si>
    <t>Early years register (full Inspection)Childcare on non-domestic premisesCroydonTotal No of inspections1 April 2024 to 31 August 2024</t>
  </si>
  <si>
    <t>Early years register (full Inspection)Childcare on non-domestic premisesOldhamEffectiveness of leadership and Management1 April 2024 to 31 August 2024</t>
  </si>
  <si>
    <t>Early years register (full Inspection)Childcare on non-domestic premisesOldhamOutcomes for children1 April 2024 to 31 August 2024</t>
  </si>
  <si>
    <t>Early years register (full Inspection)Childcare on non-domestic premisesOldhamOverall effectiveness: The quality and standards of the provision1 April 2024 to 31 August 2024</t>
  </si>
  <si>
    <t>Early years register (full Inspection)Childcare on non-domestic premisesOldhamPersonal development1 April 2024 to 31 August 2024</t>
  </si>
  <si>
    <t>Early years register (full Inspection)Childcare on non-domestic premisesOldhamPersonal development, behaviour and welfare1 April 2024 to 31 August 2024</t>
  </si>
  <si>
    <t>Early years register (full Inspection)Childcare on non-domestic premisesOldhamQuality of education1 April 2024 to 31 August 2024</t>
  </si>
  <si>
    <t>Early years register (full Inspection)Childcare on non-domestic premisesOldhamQuality of teaching, learning and assessment1 April 2024 to 31 August 2024</t>
  </si>
  <si>
    <t>Early years register (full Inspection)Childcare on non-domestic premisesOldhamRequirements of the compulsory part of the childcare register1 April 2024 to 31 August 2024</t>
  </si>
  <si>
    <t>Early years register (full Inspection)Childcare on non-domestic premisesOldhamRequirements of the voluntary part of the childcare register1 April 2024 to 31 August 2024</t>
  </si>
  <si>
    <t>Early years register (full Inspection)Childcare on non-domestic premisesOldhamTotal No of inspections1 April 2024 to 31 August 2024</t>
  </si>
  <si>
    <t>Early years register (Out-of-school day care)Childcare on non-domestic premisesOldhamTotal No of inspections1 April 2024 to 31 August 2024</t>
  </si>
  <si>
    <t>Childcare registerChildcare on non-domestic premisesOxfordshireTotal No of inspections1 April 2024 to 31 August 2024</t>
  </si>
  <si>
    <t>Early years register (full Inspection)Childcare on non-domestic premisesOxfordshireBehaviour and attitudes1 April 2024 to 31 August 2024</t>
  </si>
  <si>
    <t>Early years register (full Inspection)Childcare on non-domestic premisesOxfordshireEffectiveness of leadership and Management1 April 2024 to 31 August 2024</t>
  </si>
  <si>
    <t>Early years register (full Inspection)Childcare on non-domestic premisesOxfordshireOutcomes for children1 April 2024 to 31 August 2024</t>
  </si>
  <si>
    <t>Early years register (full Inspection)Childcare on non-domestic premisesOxfordshireOverall effectiveness: The quality and standards of the provision1 April 2024 to 31 August 2024</t>
  </si>
  <si>
    <t>Early years register (full Inspection)ChildminderBarnsleyRequirements of the compulsory part of the childcare register1 April 2024 to 31 August 2024</t>
  </si>
  <si>
    <t>Early years register (full Inspection)ChildminderBarnsleyRequirements of the voluntary part of the childcare register1 April 2024 to 31 August 2024</t>
  </si>
  <si>
    <t>Early years register (full Inspection)ChildminderBarnsleyTotal No of inspections1 April 2024 to 31 August 2024</t>
  </si>
  <si>
    <t>Early years register (Out-of-school day care)All provisionWestminsterTotal No of inspections1 April 2024 to 31 August 2024</t>
  </si>
  <si>
    <t>Early years register (Out-of-school day care)Childcare on non-domestic premisesDudleyTotal No of inspections1 April 2024 to 31 August 2024</t>
  </si>
  <si>
    <t>Early years register (full Inspection)Childcare on non-domestic premisesDurhamBehaviour and attitudes1 April 2024 to 31 August 2024</t>
  </si>
  <si>
    <t>Early years register (full Inspection)Childcare on non-domestic premisesDurhamEffectiveness of leadership and Management1 April 2024 to 31 August 2024</t>
  </si>
  <si>
    <t>Early years register (full Inspection)Childcare on non-domestic premisesDurhamOutcomes for children1 April 2024 to 31 August 2024</t>
  </si>
  <si>
    <t>Early years register (full Inspection)Childcare on non-domestic premisesDurhamOverall effectiveness: The quality and standards of the provision1 April 2024 to 31 August 2024</t>
  </si>
  <si>
    <t>Early years register (full Inspection)Childcare on non-domestic premisesDurhamPersonal development1 April 2024 to 31 August 2024</t>
  </si>
  <si>
    <t>Early years register (full Inspection)Childcare on non-domestic premisesDurhamPersonal development, behaviour and welfare1 April 2024 to 31 August 2024</t>
  </si>
  <si>
    <t>Early years register (full Inspection)Childcare on non-domestic premisesDurhamQuality of education1 April 2024 to 31 August 2024</t>
  </si>
  <si>
    <t>Early years register (full Inspection)Childcare on non-domestic premisesDurhamQuality of teaching, learning and assessment1 April 2024 to 31 August 2024</t>
  </si>
  <si>
    <t>Early years register (full Inspection)Childcare on non-domestic premisesDurhamRequirements of the compulsory part of the childcare register1 April 2024 to 31 August 2024</t>
  </si>
  <si>
    <t>Early years register (full Inspection)Childcare on non-domestic premisesDurhamRequirements of the voluntary part of the childcare register1 April 2024 to 31 August 2024</t>
  </si>
  <si>
    <t>Early years register (full Inspection)Childcare on non-domestic premisesDurhamTotal No of inspections1 April 2024 to 31 August 2024</t>
  </si>
  <si>
    <t>Early years register (full Inspection)All provisionLincolnshireQuality of education1 April 2024 to 31 August 2024</t>
  </si>
  <si>
    <t>Early years register (full Inspection)All provisionLincolnshireQuality of teaching, learning and assessment1 April 2024 to 31 August 2024</t>
  </si>
  <si>
    <t>Early years register (full Inspection)All provisionLincolnshireRequirements of the compulsory part of the childcare register1 April 2024 to 31 August 2024</t>
  </si>
  <si>
    <t>Early years register (full Inspection)All provisionLincolnshireRequirements of the voluntary part of the childcare register1 April 2024 to 31 August 2024</t>
  </si>
  <si>
    <t>Early years register (full Inspection)All provisionLincolnshireTotal No of inspections1 April 2024 to 31 August 2024</t>
  </si>
  <si>
    <t>Early years register (No children on roll)All provisionLincolnshireNCOR Inspection Outcomes1 April 2024 to 31 August 2024</t>
  </si>
  <si>
    <t>Early years register (No children on roll)All provisionLincolnshireTotal No of inspections1 April 2024 to 31 August 2024</t>
  </si>
  <si>
    <t>Early years register (Out-of-school day care)All provisionLincolnshireTotal No of inspections1 April 2024 to 31 August 2024</t>
  </si>
  <si>
    <t>Childcare registerAll provisionLiverpoolTotal No of inspections1 April 2024 to 31 August 2024</t>
  </si>
  <si>
    <t>Early years register (full Inspection)All provisionLiverpoolBehaviour and attitudes1 April 2024 to 31 August 2024</t>
  </si>
  <si>
    <t>Early years register (full Inspection)All provisionLiverpoolEffectiveness of leadership and Management1 April 2024 to 31 August 2024</t>
  </si>
  <si>
    <t>Early years register (full Inspection)All provisionLiverpoolOutcomes for children1 April 2024 to 31 August 2024</t>
  </si>
  <si>
    <t>Early years register (full Inspection)All provisionLiverpoolOverall effectiveness: The quality and standards of the provision1 April 2024 to 31 August 2024</t>
  </si>
  <si>
    <t>Early years register (full Inspection)All provisionLiverpoolPersonal development1 April 2024 to 31 August 2024</t>
  </si>
  <si>
    <t>Early years register (full Inspection)All provisionLiverpoolPersonal development, behaviour and welfare1 April 2024 to 31 August 2024</t>
  </si>
  <si>
    <t>Early years register (Out-of-school day care)All provisionWakefieldTotal No of inspections1 April 2024 to 31 August 2024</t>
  </si>
  <si>
    <t>Early years register (full Inspection)All provisionWalsallBehaviour and attitudes1 April 2024 to 31 August 2024</t>
  </si>
  <si>
    <t>Early years register (full Inspection)All provisionWalsallEffectiveness of leadership and Management1 April 2024 to 31 August 2024</t>
  </si>
  <si>
    <t>Early years register (full Inspection)All provisionWalsallOutcomes for children1 April 2024 to 31 August 2024</t>
  </si>
  <si>
    <t>Early years register (full Inspection)All provisionWalsallOverall effectiveness: The quality and standards of the provision1 April 2024 to 31 August 2024</t>
  </si>
  <si>
    <t>Early years register (full Inspection)All provisionWalsallPersonal development1 April 2024 to 31 August 2024</t>
  </si>
  <si>
    <t>Early years register (full Inspection)All provisionWalsallPersonal development, behaviour and welfare1 April 2024 to 31 August 2024</t>
  </si>
  <si>
    <t>Early years register (full Inspection)All provisionWalsallQuality of education1 April 2024 to 31 August 2024</t>
  </si>
  <si>
    <t>Early years register (full Inspection)All provisionWalsallQuality of teaching, learning and assessment1 April 2024 to 31 August 2024</t>
  </si>
  <si>
    <t>Early years register (full Inspection)All provisionWalsallRequirements of the compulsory part of the childcare register1 April 2024 to 31 August 2024</t>
  </si>
  <si>
    <t>Early years register (full Inspection)All provisionWalsallRequirements of the voluntary part of the childcare register1 April 2024 to 31 August 2024</t>
  </si>
  <si>
    <t>Early years register (full Inspection)All provisionWalsallTotal No of inspections1 April 2024 to 31 August 2024</t>
  </si>
  <si>
    <t>Early years register (full Inspection)Childcare on non-domestic premisesCornwallRequirements of the compulsory part of the childcare register1 April 2024 to 31 August 2024</t>
  </si>
  <si>
    <t>Early years register (full Inspection)Childcare on non-domestic premisesCornwallRequirements of the voluntary part of the childcare register1 April 2024 to 31 August 2024</t>
  </si>
  <si>
    <t>Early years register (full Inspection)Childcare on non-domestic premisesCornwallTotal No of inspections1 April 2024 to 31 August 2024</t>
  </si>
  <si>
    <t>Early years register (full Inspection)Childcare on non-domestic premisesCoventryBehaviour and attitudes1 April 2024 to 31 August 2024</t>
  </si>
  <si>
    <t>Early years register (full Inspection)Childcare on non-domestic premisesCoventryEffectiveness of leadership and Management1 April 2024 to 31 August 2024</t>
  </si>
  <si>
    <t>Early years register (full Inspection)Childcare on non-domestic premisesCoventryOutcomes for children1 April 2024 to 31 August 2024</t>
  </si>
  <si>
    <t>Early years register (Out-of-school day care)Childcare on non-domestic premisesWestminsterTotal No of inspections1 April 2024 to 31 August 2024</t>
  </si>
  <si>
    <t>Early years register (full Inspection)Childcare on non-domestic premisesWestmorland and FurnessBehaviour and attitudes1 April 2024 to 31 August 2024</t>
  </si>
  <si>
    <t>Early years register (full Inspection)Childcare on non-domestic premisesWestmorland and FurnessEffectiveness of leadership and Management1 April 2024 to 31 August 2024</t>
  </si>
  <si>
    <t>Early years register (No children on roll)ChildminderHertfordshireTotal No of inspections1 April 2024 to 31 August 2024</t>
  </si>
  <si>
    <t>Early years register (Out-of-school day care)ChildminderHertfordshireTotal No of inspections1 April 2024 to 31 August 2024</t>
  </si>
  <si>
    <t>Childcare registerChildminderHillingdonTotal No of inspections1 April 2024 to 31 August 2024</t>
  </si>
  <si>
    <t>Early years register (full Inspection)ChildminderHillingdonBehaviour and attitudes1 April 2024 to 31 August 2024</t>
  </si>
  <si>
    <t>Early years register (full Inspection)ChildminderHillingdonEffectiveness of leadership and Management1 April 2024 to 31 August 2024</t>
  </si>
  <si>
    <t>Early years register (full Inspection)ChildminderHillingdonOutcomes for children1 April 2024 to 31 August 2024</t>
  </si>
  <si>
    <t>Early years register (full Inspection)ChildminderHillingdonOverall effectiveness: The quality and standards of the provision1 April 2024 to 31 August 2024</t>
  </si>
  <si>
    <t>Early years register (full Inspection)ChildminderHillingdonPersonal development1 April 2024 to 31 August 2024</t>
  </si>
  <si>
    <t>Early years register (full Inspection)ChildminderHillingdonPersonal development, behaviour and welfare1 April 2024 to 31 August 2024</t>
  </si>
  <si>
    <t>Early years register (full Inspection)ChildminderHillingdonQuality of education1 April 2024 to 31 August 2024</t>
  </si>
  <si>
    <t>Early years register (full Inspection)ChildminderHillingdonQuality of teaching, learning and assessment1 April 2024 to 31 August 2024</t>
  </si>
  <si>
    <t>Early years register (full Inspection)ChildminderHillingdonRequirements of the compulsory part of the childcare register1 April 2024 to 31 August 2024</t>
  </si>
  <si>
    <t>Early years register (full Inspection)ChildminderHillingdonRequirements of the voluntary part of the childcare register1 April 2024 to 31 August 2024</t>
  </si>
  <si>
    <t>Early years register (full Inspection)ChildminderHillingdonTotal No of inspections1 April 2024 to 31 August 2024</t>
  </si>
  <si>
    <t>Early years register (Out-of-school day care)Childcare on non-domestic premisesCheshire EastTotal No of inspections1 April 2024 to 31 August 2024</t>
  </si>
  <si>
    <t>Childcare registerChildcare on non-domestic premisesCheshire West and ChesterTotal No of inspections1 April 2024 to 31 August 2024</t>
  </si>
  <si>
    <t>Early years register (full Inspection)Childcare on non-domestic premisesCheshire West and ChesterBehaviour and attitudes1 April 2024 to 31 August 2024</t>
  </si>
  <si>
    <t>Early years register (full Inspection)Childcare on non-domestic premisesCheshire West and ChesterEffectiveness of leadership and Management1 April 2024 to 31 August 2024</t>
  </si>
  <si>
    <t>Early years register (full Inspection)Childcare on non-domestic premisesCheshire West and ChesterOutcomes for children1 April 2024 to 31 August 2024</t>
  </si>
  <si>
    <t>Early years register (full Inspection)Childcare on non-domestic premisesCheshire West and ChesterOverall effectiveness: The quality and standards of the provision1 April 2024 to 31 August 2024</t>
  </si>
  <si>
    <t>Early years register (full Inspection)Childcare on non-domestic premisesCheshire West and ChesterPersonal development1 April 2024 to 31 August 2024</t>
  </si>
  <si>
    <t>Early years register (full Inspection)Childcare on non-domestic premisesCheshire West and ChesterPersonal development, behaviour and welfare1 April 2024 to 31 August 2024</t>
  </si>
  <si>
    <t>Early years register (full Inspection)Childcare on non-domestic premisesCheshire West and ChesterQuality of education1 April 2024 to 31 August 2024</t>
  </si>
  <si>
    <t>Early years register (full Inspection)Childcare on non-domestic premisesCheshire West and ChesterQuality of teaching, learning and assessment1 April 2024 to 31 August 2024</t>
  </si>
  <si>
    <t>Early years register (full Inspection)Childcare on non-domestic premisesCheshire West and ChesterRequirements of the compulsory part of the childcare register1 April 2024 to 31 August 2024</t>
  </si>
  <si>
    <t>Early years register (full Inspection)Childcare on non-domestic premisesCheshire West and ChesterRequirements of the voluntary part of the childcare register1 April 2024 to 31 August 2024</t>
  </si>
  <si>
    <t>Early years register (full Inspection)Childcare on non-domestic premisesCheshire West and ChesterTotal No of inspections1 April 2024 to 31 August 2024</t>
  </si>
  <si>
    <t>Early years register (Out-of-school day care)Childcare on non-domestic premisesNorth YorkshireTotal No of inspections1 April 2024 to 31 August 2024</t>
  </si>
  <si>
    <t>Childcare registerChildcare on non-domestic premisesNorthumberlandTotal No of inspections1 April 2024 to 31 August 2024</t>
  </si>
  <si>
    <t>Early years register (full Inspection)Childcare on non-domestic premisesNorthumberlandBehaviour and attitudes1 April 2024 to 31 August 2024</t>
  </si>
  <si>
    <t>Early years register (full Inspection)Childcare on non-domestic premisesNorthumberlandEffectiveness of leadership and Management1 April 2024 to 31 August 2024</t>
  </si>
  <si>
    <t>Early years register (full Inspection)Childcare on non-domestic premisesNorthumberlandOutcomes for children1 April 2024 to 31 August 2024</t>
  </si>
  <si>
    <t>Early years register (full Inspection)Childcare on non-domestic premisesNorthumberlandOverall effectiveness: The quality and standards of the provision1 April 2024 to 31 August 2024</t>
  </si>
  <si>
    <t>Early years register (full Inspection)Childcare on non-domestic premisesNorthumberlandPersonal development1 April 2024 to 31 August 2024</t>
  </si>
  <si>
    <t>Early years register (full Inspection)Childcare on non-domestic premisesNorthumberlandPersonal development, behaviour and welfare1 April 2024 to 31 August 2024</t>
  </si>
  <si>
    <t>Early years register (full Inspection)Childcare on non-domestic premisesNorthumberlandQuality of education1 April 2024 to 31 August 2024</t>
  </si>
  <si>
    <t>Early years register (full Inspection)Childcare on non-domestic premisesNorthumberlandQuality of teaching, learning and assessment1 April 2024 to 31 August 2024</t>
  </si>
  <si>
    <t>Early years register (full Inspection)Childcare on non-domestic premisesNorthumberlandRequirements of the compulsory part of the childcare register1 April 2024 to 31 August 2024</t>
  </si>
  <si>
    <t>Early years register (full Inspection)Childcare on non-domestic premisesNorthumberlandRequirements of the voluntary part of the childcare register1 April 2024 to 31 August 2024</t>
  </si>
  <si>
    <t>Early years register (full Inspection)Childcare on non-domestic premisesNorthumberlandTotal No of inspections1 April 2024 to 31 August 2024</t>
  </si>
  <si>
    <t>Childcare registerChildminderAll EnglandTotal No of inspections1 April 2024 to 31 August 2024</t>
  </si>
  <si>
    <t>Early years register (full Inspection)ChildminderAll EnglandBehaviour and attitudes1 April 2024 to 31 August 2024</t>
  </si>
  <si>
    <t>Early years register (full Inspection)ChildminderAll EnglandEffectiveness of leadership and Management1 April 2024 to 31 August 2024</t>
  </si>
  <si>
    <t>Early years register (full Inspection)ChildminderAll EnglandOutcomes for children1 April 2024 to 31 August 2024</t>
  </si>
  <si>
    <t>Early years register (full Inspection)ChildminderAll EnglandOverall effectiveness: The quality and standards of the provision1 April 2024 to 31 August 2024</t>
  </si>
  <si>
    <t>Early years register (full Inspection)ChildminderAll EnglandPersonal development1 April 2024 to 31 August 2024</t>
  </si>
  <si>
    <t>Early years register (full Inspection)ChildminderAll EnglandPersonal development, behaviour and welfare1 April 2024 to 31 August 2024</t>
  </si>
  <si>
    <t>Early years register (full Inspection)ChildminderAll EnglandQuality of education1 April 2024 to 31 August 2024</t>
  </si>
  <si>
    <t>Early years register (full Inspection)ChildminderAll EnglandQuality of teaching, learning and assessment1 April 2024 to 31 August 2024</t>
  </si>
  <si>
    <t>Early years register (full Inspection)ChildminderAll EnglandRequirements of the compulsory part of the childcare register1 April 2024 to 31 August 2024</t>
  </si>
  <si>
    <t>Early years register (full Inspection)ChildminderAll EnglandRequirements of the voluntary part of the childcare register1 April 2024 to 31 August 2024</t>
  </si>
  <si>
    <t>Early years register (full Inspection)ChildminderAll EnglandTotal No of inspections1 April 2024 to 31 August 2024</t>
  </si>
  <si>
    <t>Early years register (No children on roll)ChildminderAll EnglandNCOR Inspection Outcomes1 April 2024 to 31 August 2024</t>
  </si>
  <si>
    <t>Early years register (No children on roll)ChildminderAll EnglandTotal No of inspections1 April 2024 to 31 August 2024</t>
  </si>
  <si>
    <t>Early years register (Out-of-school day care)ChildminderAll EnglandTotal No of inspections1 April 2024 to 31 August 2024</t>
  </si>
  <si>
    <t>Childcare registerChildminderBarking and DagenhamTotal No of inspections1 April 2024 to 31 August 2024</t>
  </si>
  <si>
    <t>Early years register (full Inspection)ChildminderLancashirePersonal development1 April 2024 to 31 August 2024</t>
  </si>
  <si>
    <t>Early years register (full Inspection)ChildminderLancashirePersonal development, behaviour and welfare1 April 2024 to 31 August 2024</t>
  </si>
  <si>
    <t>Early years register (full Inspection)ChildminderLancashireQuality of education1 April 2024 to 31 August 2024</t>
  </si>
  <si>
    <t>Early years register (full Inspection)ChildminderLancashireQuality of teaching, learning and assessment1 April 2024 to 31 August 2024</t>
  </si>
  <si>
    <t>Early years register (full Inspection)ChildminderLancashireRequirements of the compulsory part of the childcare register1 April 2024 to 31 August 2024</t>
  </si>
  <si>
    <t>Early years register (full Inspection)ChildminderLancashireRequirements of the voluntary part of the childcare register1 April 2024 to 31 August 2024</t>
  </si>
  <si>
    <t>Early years register (full Inspection)ChildminderLancashireTotal No of inspections1 April 2024 to 31 August 2024</t>
  </si>
  <si>
    <t>Early years register (No children on roll)ChildminderLancashireNCOR Inspection Outcomes1 April 2024 to 31 August 2024</t>
  </si>
  <si>
    <t>Early years register (No children on roll)ChildminderLancashireTotal No of inspections1 April 2024 to 31 August 2024</t>
  </si>
  <si>
    <t>Childcare registerChildminderLeedsTotal No of inspections1 April 2024 to 31 August 2024</t>
  </si>
  <si>
    <t>Early years register (full Inspection)ChildminderLeedsBehaviour and attitudes1 April 2024 to 31 August 2024</t>
  </si>
  <si>
    <t>Early years register (full Inspection)ChildminderLeedsEffectiveness of leadership and Management1 April 2024 to 31 August 2024</t>
  </si>
  <si>
    <t>Early years register (full Inspection)ChildminderLeedsOutcomes for children1 April 2024 to 31 August 2024</t>
  </si>
  <si>
    <t>Early years register (full Inspection)ChildminderLeedsOverall effectiveness: The quality and standards of the provision1 April 2024 to 31 August 2024</t>
  </si>
  <si>
    <t>Early years register (full Inspection)ChildminderLeedsPersonal development1 April 2024 to 31 August 2024</t>
  </si>
  <si>
    <t>Early years register (full Inspection)ChildminderLeedsPersonal development, behaviour and welfare1 April 2024 to 31 August 2024</t>
  </si>
  <si>
    <t>Early years register (No children on roll)ChildminderKirkleesNCOR Inspection Outcomes1 April 2024 to 31 August 2024</t>
  </si>
  <si>
    <t>Early years register (No children on roll)ChildminderKirkleesTotal No of inspections1 April 2024 to 31 August 2024</t>
  </si>
  <si>
    <t>Early years register (full Inspection)ChildminderKnowsleyBehaviour and attitudes1 April 2024 to 31 August 2024</t>
  </si>
  <si>
    <t>Early years register (full Inspection)ChildminderKnowsleyEffectiveness of leadership and Management1 April 2024 to 31 August 2024</t>
  </si>
  <si>
    <t>Early years register (full Inspection)ChildminderKnowsleyOutcomes for children1 April 2024 to 31 August 2024</t>
  </si>
  <si>
    <t>Early years register (full Inspection)ChildminderKnowsleyOverall effectiveness: The quality and standards of the provision1 April 2024 to 31 August 2024</t>
  </si>
  <si>
    <t>Early years register (full Inspection)ChildminderKnowsleyPersonal development1 April 2024 to 31 August 2024</t>
  </si>
  <si>
    <t>Early years register (full Inspection)ChildminderKnowsleyPersonal development, behaviour and welfare1 April 2024 to 31 August 2024</t>
  </si>
  <si>
    <t>Early years register (full Inspection)ChildminderKnowsleyQuality of education1 April 2024 to 31 August 2024</t>
  </si>
  <si>
    <t>Early years register (full Inspection)ChildminderKnowsleyQuality of teaching, learning and assessment1 April 2024 to 31 August 2024</t>
  </si>
  <si>
    <t>Early years register (full Inspection)ChildminderKnowsleyRequirements of the compulsory part of the childcare register1 April 2024 to 31 August 2024</t>
  </si>
  <si>
    <t>Early years register (full Inspection)ChildminderKnowsleyRequirements of the voluntary part of the childcare register1 April 2024 to 31 August 2024</t>
  </si>
  <si>
    <t>Early years register (full Inspection)ChildminderKnowsleyTotal No of inspections1 April 2024 to 31 August 2024</t>
  </si>
  <si>
    <t>Childcare registerChildminderLambethTotal No of inspections1 April 2024 to 31 August 2024</t>
  </si>
  <si>
    <t>Early years register (full Inspection)ChildminderTower HamletsRequirements of the voluntary part of the childcare register1 April 2024 to 31 August 2024</t>
  </si>
  <si>
    <t>Early years register (full Inspection)ChildminderTower HamletsTotal No of inspections1 April 2024 to 31 August 2024</t>
  </si>
  <si>
    <t>Early years register (full Inspection)ChildminderTraffordBehaviour and attitudes1 April 2024 to 31 August 2024</t>
  </si>
  <si>
    <t>Early years register (full Inspection)ChildminderTraffordEffectiveness of leadership and Management1 April 2024 to 31 August 2024</t>
  </si>
  <si>
    <t>Early years register (full Inspection)ChildminderTraffordOutcomes for children1 April 2024 to 31 August 2024</t>
  </si>
  <si>
    <t>Early years register (full Inspection)ChildminderTraffordOverall effectiveness: The quality and standards of the provision1 April 2024 to 31 August 2024</t>
  </si>
  <si>
    <t>Early years register (full Inspection)ChildminderTraffordPersonal development1 April 2024 to 31 August 2024</t>
  </si>
  <si>
    <t>Early years register (full Inspection)ChildminderTraffordPersonal development, behaviour and welfare1 April 2024 to 31 August 2024</t>
  </si>
  <si>
    <t>Early years register (full Inspection)ChildminderTraffordQuality of education1 April 2024 to 31 August 2024</t>
  </si>
  <si>
    <t>Early years register (full Inspection)ChildminderTraffordQuality of teaching, learning and assessment1 April 2024 to 31 August 2024</t>
  </si>
  <si>
    <t>Early years register (full Inspection)ChildminderTraffordRequirements of the compulsory part of the childcare register1 April 2024 to 31 August 2024</t>
  </si>
  <si>
    <t>Early years register (full Inspection)ChildminderTraffordRequirements of the voluntary part of the childcare register1 April 2024 to 31 August 2024</t>
  </si>
  <si>
    <t>Early years register (full Inspection)ChildminderTraffordTotal No of inspections1 April 2024 to 31 August 2024</t>
  </si>
  <si>
    <t>Early years register (full Inspection)All provisionBlackburn with DarwenPersonal development1 April 2024 to 31 August 2024</t>
  </si>
  <si>
    <t>Early years register (full Inspection)All provisionBlackburn with DarwenPersonal development, behaviour and welfare1 April 2024 to 31 August 2024</t>
  </si>
  <si>
    <t>Early years register (full Inspection)All provisionBlackburn with DarwenQuality of education1 April 2024 to 31 August 2024</t>
  </si>
  <si>
    <t>Early years register (full Inspection)All provisionBlackburn with DarwenQuality of teaching, learning and assessment1 April 2024 to 31 August 2024</t>
  </si>
  <si>
    <t>Early years register (full Inspection)All provisionBlackburn with DarwenRequirements of the compulsory part of the childcare register1 April 2024 to 31 August 2024</t>
  </si>
  <si>
    <t>Early years register (full Inspection)All provisionBlackburn with DarwenRequirements of the voluntary part of the childcare register1 April 2024 to 31 August 2024</t>
  </si>
  <si>
    <t>Early years register (full Inspection)All provisionBlackburn with DarwenTotal No of inspections1 April 2024 to 31 August 2024</t>
  </si>
  <si>
    <t>Early years register (No children on roll)All provisionBlackburn with DarwenNCOR Inspection Outcomes1 April 2024 to 31 August 2024</t>
  </si>
  <si>
    <t>Early years register (No children on roll)All provisionBlackburn with DarwenTotal No of inspections1 April 2024 to 31 August 2024</t>
  </si>
  <si>
    <t>Early years register (Out-of-school day care)All provisionBlackburn with DarwenTotal No of inspections1 April 2024 to 31 August 2024</t>
  </si>
  <si>
    <t>Early years register (full Inspection)All provisionBlackpoolBehaviour and attitudes1 April 2024 to 31 August 2024</t>
  </si>
  <si>
    <t>Early years register (full Inspection)All provisionBlackpoolEffectiveness of leadership and Management1 April 2024 to 31 August 2024</t>
  </si>
  <si>
    <t>Early years register (full Inspection)All provisionBlackpoolOutcomes for children1 April 2024 to 31 August 2024</t>
  </si>
  <si>
    <t>Early years register (full Inspection)All provisionBlackpoolOverall effectiveness: The quality and standards of the provision1 April 2024 to 31 August 2024</t>
  </si>
  <si>
    <t>Early years register (full Inspection)ChildminderSuffolkBehaviour and attitudes1 April 2024 to 31 August 2024</t>
  </si>
  <si>
    <t>Early years register (full Inspection)ChildminderSuffolkEffectiveness of leadership and Management1 April 2024 to 31 August 2024</t>
  </si>
  <si>
    <t>Early years register (full Inspection)ChildminderSuffolkOutcomes for children1 April 2024 to 31 August 2024</t>
  </si>
  <si>
    <t>Early years register (full Inspection)ChildminderSuffolkOverall effectiveness: The quality and standards of the provision1 April 2024 to 31 August 2024</t>
  </si>
  <si>
    <t>Early years register (full Inspection)ChildminderSuffolkPersonal development1 April 2024 to 31 August 2024</t>
  </si>
  <si>
    <t>Early years register (full Inspection)ChildminderSuffolkPersonal development, behaviour and welfare1 April 2024 to 31 August 2024</t>
  </si>
  <si>
    <t>Early years register (full Inspection)ChildminderSuffolkQuality of education1 April 2024 to 31 August 2024</t>
  </si>
  <si>
    <t>Early years register (full Inspection)ChildminderSuffolkQuality of teaching, learning and assessment1 April 2024 to 31 August 2024</t>
  </si>
  <si>
    <t>Early years register (full Inspection)ChildminderSuffolkRequirements of the compulsory part of the childcare register1 April 2024 to 31 August 2024</t>
  </si>
  <si>
    <t>Early years register (full Inspection)ChildminderSuffolkRequirements of the voluntary part of the childcare register1 April 2024 to 31 August 2024</t>
  </si>
  <si>
    <t>Early years register (full Inspection)ChildminderSuffolkTotal No of inspections1 April 2024 to 31 August 2024</t>
  </si>
  <si>
    <t>Early years register (No children on roll)ChildminderSuffolkNCOR Inspection Outcomes1 April 2024 to 31 August 2024</t>
  </si>
  <si>
    <t>Early years register (No children on roll)ChildminderSuffolkTotal No of inspections1 April 2024 to 31 August 2024</t>
  </si>
  <si>
    <t>Childcare registerAll provisionAll EnglandTotal No of inspections1 April 2024 to 31 August 2024</t>
  </si>
  <si>
    <t>Early years register (Out-of-school day care)All provisionKnowsleyTotal No of inspections1 April 2024 to 31 August 2024</t>
  </si>
  <si>
    <t>Childcare registerAll provisionSurreyTotal No of inspections1 April 2024 to 31 August 2024</t>
  </si>
  <si>
    <t>Early years register (full Inspection)All provisionSurreyBehaviour and attitudes1 April 2024 to 31 August 2024</t>
  </si>
  <si>
    <t>Early years register (full Inspection)All provisionSurreyEffectiveness of leadership and Management1 April 2024 to 31 August 2024</t>
  </si>
  <si>
    <t>Early years register (full Inspection)All provisionSurreyOutcomes for children1 April 2024 to 31 August 2024</t>
  </si>
  <si>
    <t>Early years register (full Inspection)All provisionSurreyOverall effectiveness: The quality and standards of the provision1 April 2024 to 31 August 2024</t>
  </si>
  <si>
    <t>Early years register (full Inspection)All provisionSurreyPersonal development1 April 2024 to 31 August 2024</t>
  </si>
  <si>
    <t>Early years register (full Inspection)All provisionSurreyPersonal development, behaviour and welfare1 April 2024 to 31 August 2024</t>
  </si>
  <si>
    <t>Early years register (full Inspection)All provisionSurreyQuality of education1 April 2024 to 31 August 2024</t>
  </si>
  <si>
    <t>Early years register (full Inspection)All provisionSurreyQuality of teaching, learning and assessment1 April 2024 to 31 August 2024</t>
  </si>
  <si>
    <t>Early years register (full Inspection)All provisionSurreyRequirements of the compulsory part of the childcare register1 April 2024 to 31 August 2024</t>
  </si>
  <si>
    <t>Early years register (full Inspection)All provisionSurreyRequirements of the voluntary part of the childcare register1 April 2024 to 31 August 2024</t>
  </si>
  <si>
    <t>Early years register (full Inspection)All provisionSurreyTotal No of inspections1 April 2024 to 31 August 2024</t>
  </si>
  <si>
    <t>Early years register (No children on roll)All provisionSurreyNCOR Inspection Outcomes1 April 2024 to 31 August 2024</t>
  </si>
  <si>
    <t>Early years register (full Inspection)Childcare on non-domestic premisesBuryOverall effectiveness: The quality and standards of the provision1 April 2024 to 31 August 2024</t>
  </si>
  <si>
    <t>Early years register (full Inspection)Childcare on non-domestic premisesBuryPersonal development1 April 2024 to 31 August 2024</t>
  </si>
  <si>
    <t>Early years register (full Inspection)Childcare on non-domestic premisesBuryPersonal development, behaviour and welfare1 April 2024 to 31 August 2024</t>
  </si>
  <si>
    <t>Early years register (full Inspection)Childcare on non-domestic premisesBuryQuality of education1 April 2024 to 31 August 2024</t>
  </si>
  <si>
    <t>Early years register (full Inspection)Childcare on non-domestic premisesBuryQuality of teaching, learning and assessment1 April 2024 to 31 August 2024</t>
  </si>
  <si>
    <t>Early years register (full Inspection)Childcare on non-domestic premisesBuryRequirements of the compulsory part of the childcare register1 April 2024 to 31 August 2024</t>
  </si>
  <si>
    <t>Early years register (full Inspection)Childcare on non-domestic premisesBuryRequirements of the voluntary part of the childcare register1 April 2024 to 31 August 2024</t>
  </si>
  <si>
    <t>Early years register (full Inspection)Childcare on non-domestic premisesBuryTotal No of inspections1 April 2024 to 31 August 2024</t>
  </si>
  <si>
    <t>Early years register (Out-of-school day care)Childcare on non-domestic premisesBuryTotal No of inspections1 April 2024 to 31 August 2024</t>
  </si>
  <si>
    <t>Childcare registerChildcare on non-domestic premisesCalderdaleTotal No of inspections1 April 2024 to 31 August 2024</t>
  </si>
  <si>
    <t>Early years register (full Inspection)Childcare on non-domestic premisesCalderdaleBehaviour and attitudes1 April 2024 to 31 August 2024</t>
  </si>
  <si>
    <t>Early years register (full Inspection)Childcare on non-domestic premisesCalderdaleEffectiveness of leadership and Management1 April 2024 to 31 August 2024</t>
  </si>
  <si>
    <t>Early years register (full Inspection)Childcare on non-domestic premisesCalderdaleOutcomes for children1 April 2024 to 31 August 2024</t>
  </si>
  <si>
    <t>Early years register (full Inspection)Childcare on non-domestic premisesCalderdaleOverall effectiveness: The quality and standards of the provision1 April 2024 to 31 August 2024</t>
  </si>
  <si>
    <t>Early years register (full Inspection)Childcare on non-domestic premisesCalderdalePersonal development1 April 2024 to 31 August 2024</t>
  </si>
  <si>
    <t>Early years register (full Inspection)Childcare on non-domestic premisesCalderdalePersonal development, behaviour and welfare1 April 2024 to 31 August 2024</t>
  </si>
  <si>
    <t>Early years register (full Inspection)Childcare on non-domestic premisesNewhamBehaviour and attitudes1 April 2024 to 31 August 2024</t>
  </si>
  <si>
    <t>Early years register (full Inspection)Childcare on non-domestic premisesNewhamEffectiveness of leadership and Management1 April 2024 to 31 August 2024</t>
  </si>
  <si>
    <t>Early years register (full Inspection)Childcare on non-domestic premisesNewhamOutcomes for children1 April 2024 to 31 August 2024</t>
  </si>
  <si>
    <t>Early years register (full Inspection)Childcare on non-domestic premisesNewhamOverall effectiveness: The quality and standards of the provision1 April 2024 to 31 August 2024</t>
  </si>
  <si>
    <t>Early years register (full Inspection)Childcare on non-domestic premisesNewhamPersonal development1 April 2024 to 31 August 2024</t>
  </si>
  <si>
    <t>Early years register (full Inspection)Childcare on non-domestic premisesNewhamPersonal development, behaviour and welfare1 April 2024 to 31 August 2024</t>
  </si>
  <si>
    <t>Early years register (full Inspection)Childcare on non-domestic premisesNewhamQuality of education1 April 2024 to 31 August 2024</t>
  </si>
  <si>
    <t>Early years register (full Inspection)Childcare on non-domestic premisesNewhamQuality of teaching, learning and assessment1 April 2024 to 31 August 2024</t>
  </si>
  <si>
    <t>Early years register (full Inspection)Childcare on non-domestic premisesNewhamRequirements of the compulsory part of the childcare register1 April 2024 to 31 August 2024</t>
  </si>
  <si>
    <t>Early years register (full Inspection)Childcare on non-domestic premisesNewhamRequirements of the voluntary part of the childcare register1 April 2024 to 31 August 2024</t>
  </si>
  <si>
    <t>Early years register (full Inspection)Childcare on non-domestic premisesNewhamTotal No of inspections1 April 2024 to 31 August 2024</t>
  </si>
  <si>
    <t>Early years register (Out-of-school day care)Childcare on non-domestic premisesNewhamTotal No of inspections1 April 2024 to 31 August 2024</t>
  </si>
  <si>
    <t>Early years register (full Inspection)Childcare on non-domestic premisesNorfolkBehaviour and attitudes1 April 2024 to 31 August 2024</t>
  </si>
  <si>
    <t>Early years register (full Inspection)Childcare on non-domestic premisesNorfolkEffectiveness of leadership and Management1 April 2024 to 31 August 2024</t>
  </si>
  <si>
    <t>Early years register (full Inspection)Childcare on non-domestic premisesNorfolkOutcomes for children1 April 2024 to 31 August 2024</t>
  </si>
  <si>
    <t>Early years register (full Inspection)Childcare on non-domestic premisesNorfolkOverall effectiveness: The quality and standards of the provision1 April 2024 to 31 August 2024</t>
  </si>
  <si>
    <t>Early years register (full Inspection)Childcare on non-domestic premisesWestmorland and FurnessOutcomes for children1 April 2024 to 31 August 2024</t>
  </si>
  <si>
    <t>Early years register (full Inspection)Childcare on non-domestic premisesWestmorland and FurnessOverall effectiveness: The quality and standards of the provision1 April 2024 to 31 August 2024</t>
  </si>
  <si>
    <t>Early years register (full Inspection)Childcare on non-domestic premisesWestmorland and FurnessPersonal development1 April 2024 to 31 August 2024</t>
  </si>
  <si>
    <t>Early years register (full Inspection)Childcare on non-domestic premisesWestmorland and FurnessPersonal development, behaviour and welfare1 April 2024 to 31 August 2024</t>
  </si>
  <si>
    <t>Early years register (full Inspection)Childcare on non-domestic premisesWestmorland and FurnessQuality of education1 April 2024 to 31 August 2024</t>
  </si>
  <si>
    <t>Early years register (full Inspection)Childcare on non-domestic premisesWestmorland and FurnessQuality of teaching, learning and assessment1 April 2024 to 31 August 2024</t>
  </si>
  <si>
    <t>Early years register (full Inspection)Childcare on non-domestic premisesWestmorland and FurnessRequirements of the compulsory part of the childcare register1 April 2024 to 31 August 2024</t>
  </si>
  <si>
    <t>Early years register (full Inspection)Childcare on non-domestic premisesWestmorland and FurnessRequirements of the voluntary part of the childcare register1 April 2024 to 31 August 2024</t>
  </si>
  <si>
    <t>Early years register (full Inspection)Childcare on non-domestic premisesWestmorland and FurnessTotal No of inspections1 April 2024 to 31 August 2024</t>
  </si>
  <si>
    <t>Early years register (Out-of-school day care)Childcare on non-domestic premisesWorcestershireTotal No of inspections1 April 2024 to 31 August 2024</t>
  </si>
  <si>
    <t>Childcare registerChildcare on non-domestic premisesYorkTotal No of inspections1 April 2024 to 31 August 2024</t>
  </si>
  <si>
    <t>Early years register (full Inspection)Childcare on non-domestic premisesYorkBehaviour and attitudes1 April 2024 to 31 August 2024</t>
  </si>
  <si>
    <t>Early years register (full Inspection)Childcare on non-domestic premisesYorkEffectiveness of leadership and Management1 April 2024 to 31 August 2024</t>
  </si>
  <si>
    <t>Early years register (full Inspection)Childcare on non-domestic premisesYorkOutcomes for children1 April 2024 to 31 August 2024</t>
  </si>
  <si>
    <t>Early years register (full Inspection)Childcare on non-domestic premisesYorkOverall effectiveness: The quality and standards of the provision1 April 2024 to 31 August 2024</t>
  </si>
  <si>
    <t>Early years register (full Inspection)Childcare on non-domestic premisesYorkPersonal development1 April 2024 to 31 August 2024</t>
  </si>
  <si>
    <t>Early years register (full Inspection)Childcare on non-domestic premisesYorkPersonal development, behaviour and welfare1 April 2024 to 31 August 2024</t>
  </si>
  <si>
    <t>Early years register (full Inspection)Childcare on non-domestic premisesYorkQuality of education1 April 2024 to 31 August 2024</t>
  </si>
  <si>
    <t>Early years register (full Inspection)Childcare on non-domestic premisesYorkQuality of teaching, learning and assessment1 April 2024 to 31 August 2024</t>
  </si>
  <si>
    <t>Early years register (full Inspection)Childcare on non-domestic premisesYorkRequirements of the compulsory part of the childcare register1 April 2024 to 31 August 2024</t>
  </si>
  <si>
    <t>Early years register (full Inspection)Childcare on non-domestic premisesYorkRequirements of the voluntary part of the childcare register1 April 2024 to 31 August 2024</t>
  </si>
  <si>
    <t>Early years register (full Inspection)Childcare on non-domestic premisesYorkTotal No of inspections1 April 2024 to 31 August 2024</t>
  </si>
  <si>
    <t>Early years register (Out-of-school day care)Childcare on non-domestic premisesYorkTotal No of inspections1 April 2024 to 31 August 2024</t>
  </si>
  <si>
    <t>Early years register (full Inspection)ChildminderLambethBehaviour and attitudes1 April 2024 to 31 August 2024</t>
  </si>
  <si>
    <t>Early years register (full Inspection)ChildminderLambethEffectiveness of leadership and Management1 April 2024 to 31 August 2024</t>
  </si>
  <si>
    <t>Early years register (full Inspection)ChildminderLambethOutcomes for children1 April 2024 to 31 August 2024</t>
  </si>
  <si>
    <t>Early years register (full Inspection)ChildminderLambethOverall effectiveness: The quality and standards of the provision1 April 2024 to 31 August 2024</t>
  </si>
  <si>
    <t>Early years register (full Inspection)ChildminderLambethPersonal development1 April 2024 to 31 August 2024</t>
  </si>
  <si>
    <t>Early years register (full Inspection)ChildminderLambethPersonal development, behaviour and welfare1 April 2024 to 31 August 2024</t>
  </si>
  <si>
    <t>Early years register (full Inspection)ChildminderLambethQuality of education1 April 2024 to 31 August 2024</t>
  </si>
  <si>
    <t>Early years register (full Inspection)ChildminderLambethQuality of teaching, learning and assessment1 April 2024 to 31 August 2024</t>
  </si>
  <si>
    <t>Early years register (full Inspection)ChildminderLambethRequirements of the compulsory part of the childcare register1 April 2024 to 31 August 2024</t>
  </si>
  <si>
    <t>Early years register (full Inspection)ChildminderLambethRequirements of the voluntary part of the childcare register1 April 2024 to 31 August 2024</t>
  </si>
  <si>
    <t>Early years register (full Inspection)ChildminderLambethTotal No of inspections1 April 2024 to 31 August 2024</t>
  </si>
  <si>
    <t>Early years register (No children on roll)ChildminderLambethNCOR Inspection Outcomes1 April 2024 to 31 August 2024</t>
  </si>
  <si>
    <t>Early years register (No children on roll)ChildminderLambethTotal No of inspections1 April 2024 to 31 August 2024</t>
  </si>
  <si>
    <t>Early years register (full Inspection)ChildminderLancashireBehaviour and attitudes1 April 2024 to 31 August 2024</t>
  </si>
  <si>
    <t>Early years register (full Inspection)ChildminderLancashireEffectiveness of leadership and Management1 April 2024 to 31 August 2024</t>
  </si>
  <si>
    <t>Early years register (full Inspection)ChildminderLancashireOutcomes for children1 April 2024 to 31 August 2024</t>
  </si>
  <si>
    <t>Early years register (full Inspection)ChildminderLancashireOverall effectiveness: The quality and standards of the provision1 April 2024 to 31 August 2024</t>
  </si>
  <si>
    <t>Early years register (No children on roll)ChildminderTraffordNCOR Inspection Outcomes1 April 2024 to 31 August 2024</t>
  </si>
  <si>
    <t>Early years register (No children on roll)ChildminderTraffordTotal No of inspections1 April 2024 to 31 August 2024</t>
  </si>
  <si>
    <t>Early years register (full Inspection)ChildminderWakefieldBehaviour and attitudes1 April 2024 to 31 August 2024</t>
  </si>
  <si>
    <t>Early years register (full Inspection)ChildminderWakefieldEffectiveness of leadership and Management1 April 2024 to 31 August 2024</t>
  </si>
  <si>
    <t>Early years register (full Inspection)ChildminderWakefieldOutcomes for children1 April 2024 to 31 August 2024</t>
  </si>
  <si>
    <t>Early years register (full Inspection)ChildminderWakefieldOverall effectiveness: The quality and standards of the provision1 April 2024 to 31 August 2024</t>
  </si>
  <si>
    <t>Early years register (full Inspection)ChildminderWakefieldPersonal development1 April 2024 to 31 August 2024</t>
  </si>
  <si>
    <t>Early years register (full Inspection)ChildminderWakefieldPersonal development, behaviour and welfare1 April 2024 to 31 August 2024</t>
  </si>
  <si>
    <t>Early years register (full Inspection)ChildminderWakefieldQuality of education1 April 2024 to 31 August 2024</t>
  </si>
  <si>
    <t>Early years register (full Inspection)ChildminderWakefieldQuality of teaching, learning and assessment1 April 2024 to 31 August 2024</t>
  </si>
  <si>
    <t>Early years register (full Inspection)ChildminderWakefieldRequirements of the compulsory part of the childcare register1 April 2024 to 31 August 2024</t>
  </si>
  <si>
    <t>Early years register (full Inspection)ChildminderWakefieldRequirements of the voluntary part of the childcare register1 April 2024 to 31 August 2024</t>
  </si>
  <si>
    <t>Early years register (full Inspection)ChildminderWakefieldTotal No of inspections1 April 2024 to 31 August 2024</t>
  </si>
  <si>
    <t>Early years register (full Inspection)All provisionBlackpoolPersonal development1 April 2024 to 31 August 2024</t>
  </si>
  <si>
    <t>Early years register (full Inspection)All provisionBlackpoolPersonal development, behaviour and welfare1 April 2024 to 31 August 2024</t>
  </si>
  <si>
    <t>Early years register (full Inspection)All provisionBlackpoolQuality of education1 April 2024 to 31 August 2024</t>
  </si>
  <si>
    <t>Early years register (full Inspection)All provisionBlackpoolQuality of teaching, learning and assessment1 April 2024 to 31 August 2024</t>
  </si>
  <si>
    <t>Early years register (full Inspection)All provisionBlackpoolRequirements of the compulsory part of the childcare register1 April 2024 to 31 August 2024</t>
  </si>
  <si>
    <t>Early years register (full Inspection)All provisionBlackpoolRequirements of the voluntary part of the childcare register1 April 2024 to 31 August 2024</t>
  </si>
  <si>
    <t>Early years register (full Inspection)All provisionBlackpoolTotal No of inspections1 April 2024 to 31 August 2024</t>
  </si>
  <si>
    <t>Childcare registerAll provisionBoltonTotal No of inspections1 April 2024 to 31 August 2024</t>
  </si>
  <si>
    <t>Early years register (full Inspection)All provisionBoltonBehaviour and attitudes1 April 2024 to 31 August 2024</t>
  </si>
  <si>
    <t>Early years register (full Inspection)All provisionBoltonEffectiveness of leadership and Management1 April 2024 to 31 August 2024</t>
  </si>
  <si>
    <t>Early years register (full Inspection)All provisionBoltonOutcomes for children1 April 2024 to 31 August 2024</t>
  </si>
  <si>
    <t>Early years register (full Inspection)All provisionBoltonOverall effectiveness: The quality and standards of the provision1 April 2024 to 31 August 2024</t>
  </si>
  <si>
    <t>Early years register (full Inspection)All provisionBoltonPersonal development1 April 2024 to 31 August 2024</t>
  </si>
  <si>
    <t>Early years register (full Inspection)All provisionBoltonPersonal development, behaviour and welfare1 April 2024 to 31 August 2024</t>
  </si>
  <si>
    <t>Early years register (full Inspection)All provisionBoltonQuality of education1 April 2024 to 31 August 2024</t>
  </si>
  <si>
    <t>Early years register (full Inspection)All provisionBoltonQuality of teaching, learning and assessment1 April 2024 to 31 August 2024</t>
  </si>
  <si>
    <t>Early years register (full Inspection)All provisionBoltonRequirements of the compulsory part of the childcare register1 April 2024 to 31 August 2024</t>
  </si>
  <si>
    <t>Early years register (full Inspection)All provisionBoltonRequirements of the voluntary part of the childcare register1 April 2024 to 31 August 2024</t>
  </si>
  <si>
    <t>Early years register (full Inspection)Childcare on non-domestic premisesCoventryOverall effectiveness: The quality and standards of the provision1 April 2024 to 31 August 2024</t>
  </si>
  <si>
    <t>Early years register (full Inspection)Childcare on non-domestic premisesCoventryPersonal development1 April 2024 to 31 August 2024</t>
  </si>
  <si>
    <t>Early years register (full Inspection)Childcare on non-domestic premisesCoventryPersonal development, behaviour and welfare1 April 2024 to 31 August 2024</t>
  </si>
  <si>
    <t>Early years register (full Inspection)Childcare on non-domestic premisesCoventryQuality of education1 April 2024 to 31 August 2024</t>
  </si>
  <si>
    <t>Early years register (full Inspection)Childcare on non-domestic premisesCoventryQuality of teaching, learning and assessment1 April 2024 to 31 August 2024</t>
  </si>
  <si>
    <t>Early years register (full Inspection)Childcare on non-domestic premisesCoventryRequirements of the compulsory part of the childcare register1 April 2024 to 31 August 2024</t>
  </si>
  <si>
    <t>Early years register (full Inspection)Childcare on non-domestic premisesCoventryRequirements of the voluntary part of the childcare register1 April 2024 to 31 August 2024</t>
  </si>
  <si>
    <t>Early years register (full Inspection)Childcare on non-domestic premisesCoventryTotal No of inspections1 April 2024 to 31 August 2024</t>
  </si>
  <si>
    <t>Early years register (full Inspection)Childcare on non-domestic premisesNottinghamshireBehaviour and attitudes1 April 2024 to 31 August 2024</t>
  </si>
  <si>
    <t>Early years register (full Inspection)Childcare on non-domestic premisesNottinghamshireEffectiveness of leadership and Management1 April 2024 to 31 August 2024</t>
  </si>
  <si>
    <t>Early years register (full Inspection)Childcare on non-domestic premisesNottinghamshireOutcomes for children1 April 2024 to 31 August 2024</t>
  </si>
  <si>
    <t>Early years register (full Inspection)Childcare on non-domestic premisesNottinghamshireOverall effectiveness: The quality and standards of the provision1 April 2024 to 31 August 2024</t>
  </si>
  <si>
    <t>Early years register (full Inspection)Childcare on non-domestic premisesNottinghamshirePersonal development1 April 2024 to 31 August 2024</t>
  </si>
  <si>
    <t>Early years register (full Inspection)Childcare on non-domestic premisesNottinghamshirePersonal development, behaviour and welfare1 April 2024 to 31 August 2024</t>
  </si>
  <si>
    <t>Early years register (full Inspection)Childcare on non-domestic premisesNottinghamshireQuality of education1 April 2024 to 31 August 2024</t>
  </si>
  <si>
    <t>Early years register (full Inspection)Childcare on non-domestic premisesNottinghamshireQuality of teaching, learning and assessment1 April 2024 to 31 August 2024</t>
  </si>
  <si>
    <t>Early years register (full Inspection)Childcare on non-domestic premisesNottinghamshireRequirements of the compulsory part of the childcare register1 April 2024 to 31 August 2024</t>
  </si>
  <si>
    <t>Early years register (full Inspection)Childcare on non-domestic premisesNottinghamshireRequirements of the voluntary part of the childcare register1 April 2024 to 31 August 2024</t>
  </si>
  <si>
    <t>Early years register (full Inspection)Childcare on non-domestic premisesNottinghamshireTotal No of inspections1 April 2024 to 31 August 2024</t>
  </si>
  <si>
    <t>Early years register (Out-of-school day care)Childcare on non-domestic premisesNottinghamshireTotal No of inspections1 April 2024 to 31 August 2024</t>
  </si>
  <si>
    <t>Childcare registerChildcare on non-domestic premisesOldhamTotal No of inspections1 April 2024 to 31 August 2024</t>
  </si>
  <si>
    <t>Early years register (full Inspection)Childcare on non-domestic premisesOldhamBehaviour and attitudes1 April 2024 to 31 August 2024</t>
  </si>
  <si>
    <t>Early years register (full Inspection)ChildminderBarnetOverall effectiveness: The quality and standards of the provision1 April 2024 to 31 August 2024</t>
  </si>
  <si>
    <t>Early years register (full Inspection)ChildminderBarnetPersonal development1 April 2024 to 31 August 2024</t>
  </si>
  <si>
    <t>Early years register (full Inspection)ChildminderBarnetPersonal development, behaviour and welfare1 April 2024 to 31 August 2024</t>
  </si>
  <si>
    <t>Early years register (full Inspection)ChildminderBarnetQuality of education1 April 2024 to 31 August 2024</t>
  </si>
  <si>
    <t>Early years register (full Inspection)ChildminderBarnetQuality of teaching, learning and assessment1 April 2024 to 31 August 2024</t>
  </si>
  <si>
    <t>Early years register (full Inspection)ChildminderBarnetRequirements of the compulsory part of the childcare register1 April 2024 to 31 August 2024</t>
  </si>
  <si>
    <t>Early years register (full Inspection)ChildminderBarnetRequirements of the voluntary part of the childcare register1 April 2024 to 31 August 2024</t>
  </si>
  <si>
    <t>Early years register (full Inspection)ChildminderBarnetTotal No of inspections1 April 2024 to 31 August 2024</t>
  </si>
  <si>
    <t>Early years register (No children on roll)ChildminderBarnetNCOR Inspection Outcomes1 April 2024 to 31 August 2024</t>
  </si>
  <si>
    <t>Early years register (No children on roll)ChildminderBarnetTotal No of inspections1 April 2024 to 31 August 2024</t>
  </si>
  <si>
    <t>Early years register (full Inspection)ChildminderBarnsleyBehaviour and attitudes1 April 2024 to 31 August 2024</t>
  </si>
  <si>
    <t>Early years register (full Inspection)ChildminderBarnsleyEffectiveness of leadership and Management1 April 2024 to 31 August 2024</t>
  </si>
  <si>
    <t>Early years register (full Inspection)ChildminderBarnsleyOutcomes for children1 April 2024 to 31 August 2024</t>
  </si>
  <si>
    <t>Early years register (full Inspection)ChildminderBarnsleyOverall effectiveness: The quality and standards of the provision1 April 2024 to 31 August 2024</t>
  </si>
  <si>
    <t>Early years register (full Inspection)ChildminderBarnsleyPersonal development1 April 2024 to 31 August 2024</t>
  </si>
  <si>
    <t>Early years register (full Inspection)ChildminderBarnsleyPersonal development, behaviour and welfare1 April 2024 to 31 August 2024</t>
  </si>
  <si>
    <t>Early years register (full Inspection)ChildminderBarnsleyQuality of education1 April 2024 to 31 August 2024</t>
  </si>
  <si>
    <t>Early years register (full Inspection)ChildminderBarnsleyQuality of teaching, learning and assessment1 April 2024 to 31 August 2024</t>
  </si>
  <si>
    <t>Early years register (full Inspection)ChildminderLeicesterQuality of teaching, learning and assessment1 April 2024 to 31 August 2024</t>
  </si>
  <si>
    <t>Early years register (full Inspection)ChildminderLeicesterRequirements of the compulsory part of the childcare register1 April 2024 to 31 August 2024</t>
  </si>
  <si>
    <t>Early years register (full Inspection)ChildminderLeicesterRequirements of the voluntary part of the childcare register1 April 2024 to 31 August 2024</t>
  </si>
  <si>
    <t>Early years register (full Inspection)ChildminderLeicesterTotal No of inspections1 April 2024 to 31 August 2024</t>
  </si>
  <si>
    <t>Early years register (full Inspection)ChildminderLeicestershireBehaviour and attitudes1 April 2024 to 31 August 2024</t>
  </si>
  <si>
    <t>Early years register (full Inspection)ChildminderLeicestershireEffectiveness of leadership and Management1 April 2024 to 31 August 2024</t>
  </si>
  <si>
    <t>Early years register (full Inspection)ChildminderLeicestershireOutcomes for children1 April 2024 to 31 August 2024</t>
  </si>
  <si>
    <t>Early years register (full Inspection)ChildminderLeicestershireOverall effectiveness: The quality and standards of the provision1 April 2024 to 31 August 2024</t>
  </si>
  <si>
    <t>Early years register (full Inspection)ChildminderLeicestershirePersonal development1 April 2024 to 31 August 2024</t>
  </si>
  <si>
    <t>Early years register (full Inspection)ChildminderLeicestershirePersonal development, behaviour and welfare1 April 2024 to 31 August 2024</t>
  </si>
  <si>
    <t>Early years register (full Inspection)ChildminderLeicestershireQuality of education1 April 2024 to 31 August 2024</t>
  </si>
  <si>
    <t>Early years register (full Inspection)ChildminderLeicestershireQuality of teaching, learning and assessment1 April 2024 to 31 August 2024</t>
  </si>
  <si>
    <t>Early years register (full Inspection)ChildminderLeicestershireRequirements of the compulsory part of the childcare register1 April 2024 to 31 August 2024</t>
  </si>
  <si>
    <t>Early years register (full Inspection)ChildminderLeicestershireRequirements of the voluntary part of the childcare register1 April 2024 to 31 August 2024</t>
  </si>
  <si>
    <t>Early years register (full Inspection)ChildminderLeicestershireTotal No of inspections1 April 2024 to 31 August 2024</t>
  </si>
  <si>
    <t>Early years register (full Inspection)ChildminderWandsworthBehaviour and attitudes1 April 2024 to 31 August 2024</t>
  </si>
  <si>
    <t>Early years register (full Inspection)ChildminderWandsworthEffectiveness of leadership and Management1 April 2024 to 31 August 2024</t>
  </si>
  <si>
    <t>Early years register (full Inspection)ChildminderWandsworthOutcomes for children1 April 2024 to 31 August 2024</t>
  </si>
  <si>
    <t>Early years register (full Inspection)ChildminderWandsworthOverall effectiveness: The quality and standards of the provision1 April 2024 to 31 August 2024</t>
  </si>
  <si>
    <t>Early years register (full Inspection)ChildminderWandsworthPersonal development1 April 2024 to 31 August 2024</t>
  </si>
  <si>
    <t>Early years register (full Inspection)ChildminderWandsworthPersonal development, behaviour and welfare1 April 2024 to 31 August 2024</t>
  </si>
  <si>
    <t>Early years register (full Inspection)ChildminderWandsworthQuality of education1 April 2024 to 31 August 2024</t>
  </si>
  <si>
    <t>Early years register (full Inspection)ChildminderWandsworthQuality of teaching, learning and assessment1 April 2024 to 31 August 2024</t>
  </si>
  <si>
    <t>Early years register (full Inspection)ChildminderWandsworthRequirements of the compulsory part of the childcare register1 April 2024 to 31 August 2024</t>
  </si>
  <si>
    <t>Early years register (full Inspection)ChildminderWandsworthRequirements of the voluntary part of the childcare register1 April 2024 to 31 August 2024</t>
  </si>
  <si>
    <t>Early years register (full Inspection)ChildminderWandsworthTotal No of inspections1 April 2024 to 31 August 2024</t>
  </si>
  <si>
    <t>Early years register (No children on roll)ChildminderBarnsleyNCOR Inspection Outcomes1 April 2024 to 31 August 2024</t>
  </si>
  <si>
    <t>Early years register (No children on roll)ChildminderBarnsleyTotal No of inspections1 April 2024 to 31 August 2024</t>
  </si>
  <si>
    <t>Early years register (full Inspection)ChildminderBath and North East SomersetBehaviour and attitudes1 April 2024 to 31 August 2024</t>
  </si>
  <si>
    <t>Early years register (full Inspection)ChildminderBath and North East SomersetEffectiveness of leadership and Management1 April 2024 to 31 August 2024</t>
  </si>
  <si>
    <t>Early years register (full Inspection)ChildminderBath and North East SomersetOutcomes for children1 April 2024 to 31 August 2024</t>
  </si>
  <si>
    <t>Early years register (full Inspection)ChildminderBath and North East SomersetOverall effectiveness: The quality and standards of the provision1 April 2024 to 31 August 2024</t>
  </si>
  <si>
    <t>Early years register (full Inspection)ChildminderBath and North East SomersetPersonal development1 April 2024 to 31 August 2024</t>
  </si>
  <si>
    <t>Early years register (full Inspection)ChildminderBath and North East SomersetPersonal development, behaviour and welfare1 April 2024 to 31 August 2024</t>
  </si>
  <si>
    <t>Early years register (full Inspection)ChildminderBath and North East SomersetQuality of education1 April 2024 to 31 August 2024</t>
  </si>
  <si>
    <t>Early years register (full Inspection)ChildminderBath and North East SomersetQuality of teaching, learning and assessment1 April 2024 to 31 August 2024</t>
  </si>
  <si>
    <t>Early years register (full Inspection)ChildminderBath and North East SomersetRequirements of the compulsory part of the childcare register1 April 2024 to 31 August 2024</t>
  </si>
  <si>
    <t>Early years register (full Inspection)ChildminderBath and North East SomersetRequirements of the voluntary part of the childcare register1 April 2024 to 31 August 2024</t>
  </si>
  <si>
    <t>Early years register (full Inspection)ChildminderBath and North East SomersetTotal No of inspections1 April 2024 to 31 August 2024</t>
  </si>
  <si>
    <t>Early years register (No children on roll)ChildminderLeicestershireNCOR Inspection Outcomes1 April 2024 to 31 August 2024</t>
  </si>
  <si>
    <t>Early years register (No children on roll)ChildminderLeicestershireTotal No of inspections1 April 2024 to 31 August 2024</t>
  </si>
  <si>
    <t>Early years register (full Inspection)ChildminderLewishamBehaviour and attitudes1 April 2024 to 31 August 2024</t>
  </si>
  <si>
    <t>Early years register (full Inspection)ChildminderLewishamEffectiveness of leadership and Management1 April 2024 to 31 August 2024</t>
  </si>
  <si>
    <t>Early years register (full Inspection)ChildminderLewishamOutcomes for children1 April 2024 to 31 August 2024</t>
  </si>
  <si>
    <t>Early years register (full Inspection)ChildminderLewishamOverall effectiveness: The quality and standards of the provision1 April 2024 to 31 August 2024</t>
  </si>
  <si>
    <t>Early years register (full Inspection)ChildminderLewishamPersonal development1 April 2024 to 31 August 2024</t>
  </si>
  <si>
    <t>Early years register (full Inspection)ChildminderLewishamPersonal development, behaviour and welfare1 April 2024 to 31 August 2024</t>
  </si>
  <si>
    <t>Early years register (full Inspection)ChildminderLewishamQuality of education1 April 2024 to 31 August 2024</t>
  </si>
  <si>
    <t>Early years register (full Inspection)ChildminderLewishamQuality of teaching, learning and assessment1 April 2024 to 31 August 2024</t>
  </si>
  <si>
    <t>Early years register (full Inspection)ChildminderLewishamRequirements of the compulsory part of the childcare register1 April 2024 to 31 August 2024</t>
  </si>
  <si>
    <t>Early years register (full Inspection)ChildminderLewishamRequirements of the voluntary part of the childcare register1 April 2024 to 31 August 2024</t>
  </si>
  <si>
    <t>Early years register (full Inspection)ChildminderLewishamTotal No of inspections1 April 2024 to 31 August 2024</t>
  </si>
  <si>
    <t>Early years register (full Inspection)ChildminderWarringtonPersonal development, behaviour and welfare1 April 2024 to 31 August 2024</t>
  </si>
  <si>
    <t>Early years register (full Inspection)ChildminderWarringtonQuality of education1 April 2024 to 31 August 2024</t>
  </si>
  <si>
    <t>Early years register (full Inspection)ChildminderWarringtonQuality of teaching, learning and assessment1 April 2024 to 31 August 2024</t>
  </si>
  <si>
    <t>Early years register (full Inspection)ChildminderWarringtonRequirements of the compulsory part of the childcare register1 April 2024 to 31 August 2024</t>
  </si>
  <si>
    <t>Early years register (full Inspection)ChildminderWarringtonRequirements of the voluntary part of the childcare register1 April 2024 to 31 August 2024</t>
  </si>
  <si>
    <t>Early years register (full Inspection)ChildminderWarringtonTotal No of inspections1 April 2024 to 31 August 2024</t>
  </si>
  <si>
    <t>Early years register (full Inspection)ChildminderWarwickshireBehaviour and attitudes1 April 2024 to 31 August 2024</t>
  </si>
  <si>
    <t>Early years register (full Inspection)ChildminderWarwickshireEffectiveness of leadership and Management1 April 2024 to 31 August 2024</t>
  </si>
  <si>
    <t>Early years register (full Inspection)ChildminderWarwickshireOutcomes for children1 April 2024 to 31 August 2024</t>
  </si>
  <si>
    <t>Early years register (full Inspection)ChildminderWarwickshireOverall effectiveness: The quality and standards of the provision1 April 2024 to 31 August 2024</t>
  </si>
  <si>
    <t>Early years register (full Inspection)ChildminderWarwickshirePersonal development1 April 2024 to 31 August 2024</t>
  </si>
  <si>
    <t>Early years register (full Inspection)ChildminderWarwickshirePersonal development, behaviour and welfare1 April 2024 to 31 August 2024</t>
  </si>
  <si>
    <t>Early years register (full Inspection)ChildminderWarwickshireQuality of education1 April 2024 to 31 August 2024</t>
  </si>
  <si>
    <t>Early years register (full Inspection)ChildminderWarwickshireQuality of teaching, learning and assessment1 April 2024 to 31 August 2024</t>
  </si>
  <si>
    <t>Early years register (full Inspection)ChildminderWarwickshireRequirements of the compulsory part of the childcare register1 April 2024 to 31 August 2024</t>
  </si>
  <si>
    <t>Early years register (full Inspection)ChildminderWarwickshireRequirements of the voluntary part of the childcare register1 April 2024 to 31 August 2024</t>
  </si>
  <si>
    <t>Early years register (No children on roll)All provisionBradfordNCOR Inspection Outcomes1 April 2024 to 31 August 2024</t>
  </si>
  <si>
    <t>Early years register (No children on roll)All provisionBradfordTotal No of inspections1 April 2024 to 31 August 2024</t>
  </si>
  <si>
    <t>Early years register (Out-of-school day care)All provisionBradfordTotal No of inspections1 April 2024 to 31 August 2024</t>
  </si>
  <si>
    <t>Childcare registerAll provisionBrentTotal No of inspections1 April 2024 to 31 August 2024</t>
  </si>
  <si>
    <t>Early years register (full Inspection)All provisionBrentBehaviour and attitudes1 April 2024 to 31 August 2024</t>
  </si>
  <si>
    <t>Early years register (full Inspection)All provisionBrentEffectiveness of leadership and Management1 April 2024 to 31 August 2024</t>
  </si>
  <si>
    <t>Early years register (full Inspection)All provisionBrentOutcomes for children1 April 2024 to 31 August 2024</t>
  </si>
  <si>
    <t>Early years register (full Inspection)All provisionBrentOverall effectiveness: The quality and standards of the provision1 April 2024 to 31 August 2024</t>
  </si>
  <si>
    <t>Early years register (full Inspection)All provisionBrentPersonal development1 April 2024 to 31 August 2024</t>
  </si>
  <si>
    <t>Early years register (full Inspection)All provisionBrentPersonal development, behaviour and welfare1 April 2024 to 31 August 2024</t>
  </si>
  <si>
    <t>Early years register (full Inspection)All provisionBrentQuality of education1 April 2024 to 31 August 2024</t>
  </si>
  <si>
    <t>Early years register (full Inspection)All provisionBrentQuality of teaching, learning and assessment1 April 2024 to 31 August 2024</t>
  </si>
  <si>
    <t>Early years register (full Inspection)All provisionBrentRequirements of the compulsory part of the childcare register1 April 2024 to 31 August 2024</t>
  </si>
  <si>
    <t>Early years register (full Inspection)All provisionBrentRequirements of the voluntary part of the childcare register1 April 2024 to 31 August 2024</t>
  </si>
  <si>
    <t>Early years register (full Inspection)All provisionBrentTotal No of inspections1 April 2024 to 31 August 2024</t>
  </si>
  <si>
    <t>Early years register (No children on roll)ChildminderTamesideNCOR Inspection Outcomes1 April 2024 to 31 August 2024</t>
  </si>
  <si>
    <t>Early years register (full Inspection)All provisionAll EnglandBehaviour and attitudes1 April 2024 to 31 August 2024</t>
  </si>
  <si>
    <t>Early years register (full Inspection)All provisionAll EnglandEffectiveness of leadership and Management1 April 2024 to 31 August 2024</t>
  </si>
  <si>
    <t>Early years register (full Inspection)All provisionAll EnglandOutcomes for children1 April 2024 to 31 August 2024</t>
  </si>
  <si>
    <t>Early years register (full Inspection)All provisionAll EnglandOverall effectiveness: The quality and standards of the provision1 April 2024 to 31 August 2024</t>
  </si>
  <si>
    <t>Early years register (full Inspection)All provisionAll EnglandPersonal development1 April 2024 to 31 August 2024</t>
  </si>
  <si>
    <t>Early years register (full Inspection)All provisionAll EnglandPersonal development, behaviour and welfare1 April 2024 to 31 August 2024</t>
  </si>
  <si>
    <t>Early years register (full Inspection)All provisionAll EnglandQuality of education1 April 2024 to 31 August 2024</t>
  </si>
  <si>
    <t>Early years register (full Inspection)All provisionAll EnglandQuality of teaching, learning and assessment1 April 2024 to 31 August 2024</t>
  </si>
  <si>
    <t>Early years register (full Inspection)All provisionAll EnglandRequirements of the compulsory part of the childcare register1 April 2024 to 31 August 2024</t>
  </si>
  <si>
    <t>Early years register (full Inspection)All provisionAll EnglandRequirements of the voluntary part of the childcare register1 April 2024 to 31 August 2024</t>
  </si>
  <si>
    <t>Early years register (full Inspection)All provisionAll EnglandTotal No of inspections1 April 2024 to 31 August 2024</t>
  </si>
  <si>
    <t>Early years register (No children on roll)All provisionAll EnglandNCOR Inspection Outcomes1 April 2024 to 31 August 2024</t>
  </si>
  <si>
    <t>Early years register (No children on roll)All provisionAll EnglandTotal No of inspections1 April 2024 to 31 August 2024</t>
  </si>
  <si>
    <t>Early years register (Out-of-school day care)All provisionAll EnglandTotal No of inspections1 April 2024 to 31 August 2024</t>
  </si>
  <si>
    <t>Early years register (full Inspection)All provisionLancashireBehaviour and attitudes1 April 2024 to 31 August 2024</t>
  </si>
  <si>
    <t>Early years register (full Inspection)All provisionLancashireEffectiveness of leadership and Management1 April 2024 to 31 August 2024</t>
  </si>
  <si>
    <t>Early years register (full Inspection)All provisionLancashireOutcomes for children1 April 2024 to 31 August 2024</t>
  </si>
  <si>
    <t>Early years register (full Inspection)All provisionLancashireOverall effectiveness: The quality and standards of the provision1 April 2024 to 31 August 2024</t>
  </si>
  <si>
    <t>Early years register (full Inspection)All provisionLancashirePersonal development1 April 2024 to 31 August 2024</t>
  </si>
  <si>
    <t>Early years register (full Inspection)All provisionLancashirePersonal development, behaviour and welfare1 April 2024 to 31 August 2024</t>
  </si>
  <si>
    <t>Early years register (full Inspection)All provisionLancashireQuality of education1 April 2024 to 31 August 2024</t>
  </si>
  <si>
    <t>Early years register (full Inspection)All provisionLancashireQuality of teaching, learning and assessment1 April 2024 to 31 August 2024</t>
  </si>
  <si>
    <t>Early years register (full Inspection)All provisionLancashireRequirements of the compulsory part of the childcare register1 April 2024 to 31 August 2024</t>
  </si>
  <si>
    <t>Early years register (full Inspection)All provisionLancashireRequirements of the voluntary part of the childcare register1 April 2024 to 31 August 2024</t>
  </si>
  <si>
    <t>Early years register (full Inspection)All provisionLancashireTotal No of inspections1 April 2024 to 31 August 2024</t>
  </si>
  <si>
    <t>Early years register (No children on roll)All provisionLancashireNCOR Inspection Outcomes1 April 2024 to 31 August 2024</t>
  </si>
  <si>
    <t>Early years register (No children on roll)All provisionLancashireTotal No of inspections1 April 2024 to 31 August 2024</t>
  </si>
  <si>
    <t>Early years register (Out-of-school day care)All provisionLancashireTotal No of inspections1 April 2024 to 31 August 2024</t>
  </si>
  <si>
    <t>Childcare registerAll provisionLeedsTotal No of inspections1 April 2024 to 31 August 2024</t>
  </si>
  <si>
    <t>Early years register (Out-of-school day care)All provisionSuttonTotal No of inspections1 April 2024 to 31 August 2024</t>
  </si>
  <si>
    <t>Early years register (full Inspection)All provisionSwindonBehaviour and attitudes1 April 2024 to 31 August 2024</t>
  </si>
  <si>
    <t>Early years register (full Inspection)All provisionSwindonEffectiveness of leadership and Management1 April 2024 to 31 August 2024</t>
  </si>
  <si>
    <t>Early years register (full Inspection)All provisionSwindonOutcomes for children1 April 2024 to 31 August 2024</t>
  </si>
  <si>
    <t>Early years register (full Inspection)All provisionSwindonOverall effectiveness: The quality and standards of the provision1 April 2024 to 31 August 2024</t>
  </si>
  <si>
    <t>Early years register (full Inspection)All provisionSwindonPersonal development1 April 2024 to 31 August 2024</t>
  </si>
  <si>
    <t>Early years register (full Inspection)All provisionSwindonPersonal development, behaviour and welfare1 April 2024 to 31 August 2024</t>
  </si>
  <si>
    <t>Early years register (full Inspection)All provisionSwindonQuality of education1 April 2024 to 31 August 2024</t>
  </si>
  <si>
    <t>Early years register (full Inspection)All provisionSwindonQuality of teaching, learning and assessment1 April 2024 to 31 August 2024</t>
  </si>
  <si>
    <t>Early years register (full Inspection)All provisionSwindonRequirements of the compulsory part of the childcare register1 April 2024 to 31 August 2024</t>
  </si>
  <si>
    <t>Early years register (full Inspection)All provisionSwindonRequirements of the voluntary part of the childcare register1 April 2024 to 31 August 2024</t>
  </si>
  <si>
    <t>Early years register (full Inspection)All provisionSwindonTotal No of inspections1 April 2024 to 31 August 2024</t>
  </si>
  <si>
    <t>Early years register (Out-of-school day care)All provisionSwindonTotal No of inspections1 April 2024 to 31 August 2024</t>
  </si>
  <si>
    <t>Early years register (full Inspection)All provisionTamesideBehaviour and attitudes1 April 2024 to 31 August 2024</t>
  </si>
  <si>
    <t>Early years register (full Inspection)Childcare on non-domestic premisesBromleyEffectiveness of leadership and Management1 April 2024 to 31 August 2024</t>
  </si>
  <si>
    <t>Early years register (full Inspection)Childcare on non-domestic premisesBromleyOutcomes for children1 April 2024 to 31 August 2024</t>
  </si>
  <si>
    <t>Early years register (full Inspection)Childcare on non-domestic premisesBromleyOverall effectiveness: The quality and standards of the provision1 April 2024 to 31 August 2024</t>
  </si>
  <si>
    <t>Early years register (full Inspection)Childcare on non-domestic premisesBromleyPersonal development1 April 2024 to 31 August 2024</t>
  </si>
  <si>
    <t>Early years register (full Inspection)Childcare on non-domestic premisesBromleyPersonal development, behaviour and welfare1 April 2024 to 31 August 2024</t>
  </si>
  <si>
    <t>Early years register (full Inspection)Childcare on non-domestic premisesBromleyQuality of education1 April 2024 to 31 August 2024</t>
  </si>
  <si>
    <t>Early years register (full Inspection)Childcare on non-domestic premisesBromleyQuality of teaching, learning and assessment1 April 2024 to 31 August 2024</t>
  </si>
  <si>
    <t>Early years register (full Inspection)Childcare on non-domestic premisesBromleyRequirements of the compulsory part of the childcare register1 April 2024 to 31 August 2024</t>
  </si>
  <si>
    <t>Early years register (full Inspection)Childcare on non-domestic premisesBromleyRequirements of the voluntary part of the childcare register1 April 2024 to 31 August 2024</t>
  </si>
  <si>
    <t>Early years register (full Inspection)Childcare on non-domestic premisesBromleyTotal No of inspections1 April 2024 to 31 August 2024</t>
  </si>
  <si>
    <t>Early years register (Out-of-school day care)Childcare on non-domestic premisesBromleyTotal No of inspections1 April 2024 to 31 August 2024</t>
  </si>
  <si>
    <t>Childcare registerChildcare on non-domestic premisesBuckinghamshireTotal No of inspections1 April 2024 to 31 August 2024</t>
  </si>
  <si>
    <t>Early years register (full Inspection)Childcare on non-domestic premisesBuckinghamshireBehaviour and attitudes1 April 2024 to 31 August 2024</t>
  </si>
  <si>
    <t>Early years register (full Inspection)Childcare on non-domestic premisesBuckinghamshireEffectiveness of leadership and Management1 April 2024 to 31 August 2024</t>
  </si>
  <si>
    <t>Early years register (full Inspection)Childcare on non-domestic premisesBuckinghamshireOutcomes for children1 April 2024 to 31 August 2024</t>
  </si>
  <si>
    <t>Early years register (No children on roll)ChildminderTamesideTotal No of inspections1 April 2024 to 31 August 2024</t>
  </si>
  <si>
    <t>Early years register (full Inspection)ChildminderTelford and WrekinBehaviour and attitudes1 April 2024 to 31 August 2024</t>
  </si>
  <si>
    <t>Early years register (full Inspection)ChildminderTelford and WrekinEffectiveness of leadership and Management1 April 2024 to 31 August 2024</t>
  </si>
  <si>
    <t>Early years register (full Inspection)ChildminderTelford and WrekinOutcomes for children1 April 2024 to 31 August 2024</t>
  </si>
  <si>
    <t>Early years register (full Inspection)ChildminderTelford and WrekinOverall effectiveness: The quality and standards of the provision1 April 2024 to 31 August 2024</t>
  </si>
  <si>
    <t>Early years register (full Inspection)ChildminderTelford and WrekinPersonal development1 April 2024 to 31 August 2024</t>
  </si>
  <si>
    <t>Early years register (full Inspection)ChildminderTelford and WrekinPersonal development, behaviour and welfare1 April 2024 to 31 August 2024</t>
  </si>
  <si>
    <t>Early years register (full Inspection)ChildminderTelford and WrekinQuality of education1 April 2024 to 31 August 2024</t>
  </si>
  <si>
    <t>Early years register (full Inspection)ChildminderTelford and WrekinQuality of teaching, learning and assessment1 April 2024 to 31 August 2024</t>
  </si>
  <si>
    <t>Early years register (full Inspection)ChildminderTelford and WrekinRequirements of the compulsory part of the childcare register1 April 2024 to 31 August 2024</t>
  </si>
  <si>
    <t>Early years register (full Inspection)ChildminderTelford and WrekinRequirements of the voluntary part of the childcare register1 April 2024 to 31 August 2024</t>
  </si>
  <si>
    <t>Early years register (full Inspection)ChildminderTelford and WrekinTotal No of inspections1 April 2024 to 31 August 2024</t>
  </si>
  <si>
    <t>Early years register (No children on roll)ChildminderTelford and WrekinNCOR Inspection Outcomes1 April 2024 to 31 August 2024</t>
  </si>
  <si>
    <t>Early years register (No children on roll)ChildminderTelford and WrekinTotal No of inspections1 April 2024 to 31 August 2024</t>
  </si>
  <si>
    <t>Early years register (full Inspection)All provisionBedfordEffectiveness of leadership and Management1 April 2024 to 31 August 2024</t>
  </si>
  <si>
    <t>Early years register (full Inspection)All provisionBedfordOutcomes for children1 April 2024 to 31 August 2024</t>
  </si>
  <si>
    <t>Early years register (full Inspection)All provisionBedfordOverall effectiveness: The quality and standards of the provision1 April 2024 to 31 August 2024</t>
  </si>
  <si>
    <t>Early years register (full Inspection)All provisionBedfordPersonal development1 April 2024 to 31 August 2024</t>
  </si>
  <si>
    <t>Early years register (full Inspection)All provisionBedfordPersonal development, behaviour and welfare1 April 2024 to 31 August 2024</t>
  </si>
  <si>
    <t>Early years register (full Inspection)All provisionBedfordQuality of education1 April 2024 to 31 August 2024</t>
  </si>
  <si>
    <t>Early years register (full Inspection)All provisionBedfordQuality of teaching, learning and assessment1 April 2024 to 31 August 2024</t>
  </si>
  <si>
    <t>Early years register (full Inspection)All provisionBedfordRequirements of the compulsory part of the childcare register1 April 2024 to 31 August 2024</t>
  </si>
  <si>
    <t>Early years register (full Inspection)All provisionBedfordRequirements of the voluntary part of the childcare register1 April 2024 to 31 August 2024</t>
  </si>
  <si>
    <t>Early years register (full Inspection)All provisionBedfordTotal No of inspections1 April 2024 to 31 August 2024</t>
  </si>
  <si>
    <t>Early years register (No children on roll)All provisionBedfordNCOR Inspection Outcomes1 April 2024 to 31 August 2024</t>
  </si>
  <si>
    <t>Early years register (No children on roll)All provisionBedfordTotal No of inspections1 April 2024 to 31 August 2024</t>
  </si>
  <si>
    <t>Early years register (Out-of-school day care)All provisionBedfordTotal No of inspections1 April 2024 to 31 August 2024</t>
  </si>
  <si>
    <t>Childcare registerAll provisionBexleyTotal No of inspections1 April 2024 to 31 August 2024</t>
  </si>
  <si>
    <t>Early years register (full Inspection)All provisionBexleyBehaviour and attitudes1 April 2024 to 31 August 2024</t>
  </si>
  <si>
    <t>Early years register (full Inspection)All provisionBexleyEffectiveness of leadership and Management1 April 2024 to 31 August 2024</t>
  </si>
  <si>
    <t>Early years register (Out-of-school day care)All provisionKingston upon HullTotal No of inspections1 April 2024 to 31 August 2024</t>
  </si>
  <si>
    <t>Childcare registerAll provisionKingston upon ThamesTotal No of inspections1 April 2024 to 31 August 2024</t>
  </si>
  <si>
    <t>Early years register (full Inspection)All provisionKingston upon ThamesBehaviour and attitudes1 April 2024 to 31 August 2024</t>
  </si>
  <si>
    <t>Early years register (full Inspection)All provisionKingston upon ThamesEffectiveness of leadership and Management1 April 2024 to 31 August 2024</t>
  </si>
  <si>
    <t>Early years register (full Inspection)All provisionKingston upon ThamesOutcomes for children1 April 2024 to 31 August 2024</t>
  </si>
  <si>
    <t>Early years register (full Inspection)All provisionKingston upon ThamesOverall effectiveness: The quality and standards of the provision1 April 2024 to 31 August 2024</t>
  </si>
  <si>
    <t>Early years register (full Inspection)All provisionKingston upon ThamesPersonal development1 April 2024 to 31 August 2024</t>
  </si>
  <si>
    <t>Early years register (full Inspection)All provisionKingston upon ThamesPersonal development, behaviour and welfare1 April 2024 to 31 August 2024</t>
  </si>
  <si>
    <t>Early years register (full Inspection)All provisionKingston upon ThamesQuality of education1 April 2024 to 31 August 2024</t>
  </si>
  <si>
    <t>Early years register (full Inspection)All provisionKingston upon ThamesQuality of teaching, learning and assessment1 April 2024 to 31 August 2024</t>
  </si>
  <si>
    <t>Early years register (full Inspection)All provisionKingston upon ThamesRequirements of the compulsory part of the childcare register1 April 2024 to 31 August 2024</t>
  </si>
  <si>
    <t>Early years register (full Inspection)All provisionKingston upon ThamesRequirements of the voluntary part of the childcare register1 April 2024 to 31 August 2024</t>
  </si>
  <si>
    <t>Early years register (full Inspection)All provisionKingston upon ThamesTotal No of inspections1 April 2024 to 31 August 2024</t>
  </si>
  <si>
    <t>Early years register (No children on roll)All provisionKingston upon ThamesNCOR Inspection Outcomes1 April 2024 to 31 August 2024</t>
  </si>
  <si>
    <t>Early years register (Out-of-school day care)All provisionStoke-on-TrentTotal No of inspections1 April 2024 to 31 August 2024</t>
  </si>
  <si>
    <t>Childcare registerAll provisionSuffolkTotal No of inspections1 April 2024 to 31 August 2024</t>
  </si>
  <si>
    <t>Early years register (full Inspection)All provisionSuffolkBehaviour and attitudes1 April 2024 to 31 August 2024</t>
  </si>
  <si>
    <t>Early years register (full Inspection)All provisionSuffolkEffectiveness of leadership and Management1 April 2024 to 31 August 2024</t>
  </si>
  <si>
    <t>Early years register (full Inspection)All provisionSuffolkOutcomes for children1 April 2024 to 31 August 2024</t>
  </si>
  <si>
    <t>Early years register (full Inspection)All provisionSuffolkOverall effectiveness: The quality and standards of the provision1 April 2024 to 31 August 2024</t>
  </si>
  <si>
    <t>Early years register (full Inspection)All provisionSuffolkPersonal development1 April 2024 to 31 August 2024</t>
  </si>
  <si>
    <t>Early years register (full Inspection)All provisionSuffolkPersonal development, behaviour and welfare1 April 2024 to 31 August 2024</t>
  </si>
  <si>
    <t>Early years register (full Inspection)All provisionSuffolkQuality of education1 April 2024 to 31 August 2024</t>
  </si>
  <si>
    <t>Early years register (full Inspection)All provisionSuffolkQuality of teaching, learning and assessment1 April 2024 to 31 August 2024</t>
  </si>
  <si>
    <t>Early years register (full Inspection)All provisionSuffolkRequirements of the compulsory part of the childcare register1 April 2024 to 31 August 2024</t>
  </si>
  <si>
    <t>Early years register (full Inspection)All provisionSuffolkRequirements of the voluntary part of the childcare register1 April 2024 to 31 August 2024</t>
  </si>
  <si>
    <t>Early years register (full Inspection)All provisionSuffolkTotal No of inspections1 April 2024 to 31 August 2024</t>
  </si>
  <si>
    <t>Early years register (full Inspection)All provisionTelford and WrekinOverall effectiveness: The quality and standards of the provision1 April 2024 to 31 August 2024</t>
  </si>
  <si>
    <t>Early years register (full Inspection)Childcare on non-domestic premisesWiganBehaviour and attitudes1 April 2024 to 31 August 2024</t>
  </si>
  <si>
    <t>Early years register (full Inspection)Childcare on non-domestic premisesWiganEffectiveness of leadership and Management1 April 2024 to 31 August 2024</t>
  </si>
  <si>
    <t>Early years register (full Inspection)Childcare on non-domestic premisesWiganOutcomes for children1 April 2024 to 31 August 2024</t>
  </si>
  <si>
    <t>Early years register (full Inspection)Childcare on non-domestic premisesWiganOverall effectiveness: The quality and standards of the provision1 April 2024 to 31 August 2024</t>
  </si>
  <si>
    <t>Early years register (full Inspection)Childcare on non-domestic premisesWiganPersonal development1 April 2024 to 31 August 2024</t>
  </si>
  <si>
    <t>Early years register (full Inspection)Childcare on non-domestic premisesWiganPersonal development, behaviour and welfare1 April 2024 to 31 August 2024</t>
  </si>
  <si>
    <t>Early years register (full Inspection)Childcare on non-domestic premisesWiganQuality of education1 April 2024 to 31 August 2024</t>
  </si>
  <si>
    <t>Childcare registerChildminderHounslowTotal No of inspections1 April 2024 to 31 August 2024</t>
  </si>
  <si>
    <t>Early years register (full Inspection)ChildminderHounslowBehaviour and attitudes1 April 2024 to 31 August 2024</t>
  </si>
  <si>
    <t>Early years register (full Inspection)ChildminderHounslowEffectiveness of leadership and Management1 April 2024 to 31 August 2024</t>
  </si>
  <si>
    <t>Early years register (full Inspection)ChildminderHounslowOutcomes for children1 April 2024 to 31 August 2024</t>
  </si>
  <si>
    <t>Early years register (full Inspection)ChildminderHounslowOverall effectiveness: The quality and standards of the provision1 April 2024 to 31 August 2024</t>
  </si>
  <si>
    <t>Early years register (full Inspection)ChildminderHounslowPersonal development1 April 2024 to 31 August 2024</t>
  </si>
  <si>
    <t>Early years register (full Inspection)ChildminderHounslowPersonal development, behaviour and welfare1 April 2024 to 31 August 2024</t>
  </si>
  <si>
    <t>Early years register (full Inspection)ChildminderHounslowQuality of education1 April 2024 to 31 August 2024</t>
  </si>
  <si>
    <t>Early years register (full Inspection)ChildminderHounslowQuality of teaching, learning and assessment1 April 2024 to 31 August 2024</t>
  </si>
  <si>
    <t>Early years register (full Inspection)ChildminderHounslowRequirements of the compulsory part of the childcare register1 April 2024 to 31 August 2024</t>
  </si>
  <si>
    <t>Early years register (full Inspection)ChildminderHounslowRequirements of the voluntary part of the childcare register1 April 2024 to 31 August 2024</t>
  </si>
  <si>
    <t>Early years register (full Inspection)ChildminderHounslowTotal No of inspections1 April 2024 to 31 August 2024</t>
  </si>
  <si>
    <t>Early years register (No children on roll)ChildminderHounslowNCOR Inspection Outcomes1 April 2024 to 31 August 2024</t>
  </si>
  <si>
    <t>Early years register (No children on roll)ChildminderHounslowTotal No of inspections1 April 2024 to 31 August 2024</t>
  </si>
  <si>
    <t>Early years register (full Inspection)ChildminderWalsallBehaviour and attitudes1 April 2024 to 31 August 2024</t>
  </si>
  <si>
    <t>Early years register (full Inspection)ChildminderWalsallEffectiveness of leadership and Management1 April 2024 to 31 August 2024</t>
  </si>
  <si>
    <t>Early years register (full Inspection)ChildminderWalsallOutcomes for children1 April 2024 to 31 August 2024</t>
  </si>
  <si>
    <t>Early years register (full Inspection)ChildminderWalsallOverall effectiveness: The quality and standards of the provision1 April 2024 to 31 August 2024</t>
  </si>
  <si>
    <t>Early years register (full Inspection)ChildminderWalsallPersonal development1 April 2024 to 31 August 2024</t>
  </si>
  <si>
    <t>Early years register (full Inspection)ChildminderWalsallPersonal development, behaviour and welfare1 April 2024 to 31 August 2024</t>
  </si>
  <si>
    <t>Early years register (full Inspection)ChildminderWalsallQuality of education1 April 2024 to 31 August 2024</t>
  </si>
  <si>
    <t>Early years register (full Inspection)ChildminderWalsallQuality of teaching, learning and assessment1 April 2024 to 31 August 2024</t>
  </si>
  <si>
    <t>Early years register (full Inspection)ChildminderWalsallRequirements of the compulsory part of the childcare register1 April 2024 to 31 August 2024</t>
  </si>
  <si>
    <t>Early years register (full Inspection)ChildminderWalsallRequirements of the voluntary part of the childcare register1 April 2024 to 31 August 2024</t>
  </si>
  <si>
    <t>Early years register (full Inspection)ChildminderWalsallTotal No of inspections1 April 2024 to 31 August 2024</t>
  </si>
  <si>
    <t>Early years register (No children on roll)All provisionBoltonNCOR Inspection Outcomes1 April 2024 to 31 August 2024</t>
  </si>
  <si>
    <t>Early years register (No children on roll)All provisionBoltonTotal No of inspections1 April 2024 to 31 August 2024</t>
  </si>
  <si>
    <t>Early years register (Out-of-school day care)All provisionBoltonTotal No of inspections1 April 2024 to 31 August 2024</t>
  </si>
  <si>
    <t>Childcare registerAll provisionBournemouth, Christchurch &amp; PooleTotal No of inspections1 April 2024 to 31 August 2024</t>
  </si>
  <si>
    <t>Early years register (full Inspection)All provisionBournemouth, Christchurch &amp; PooleBehaviour and attitudes1 April 2024 to 31 August 2024</t>
  </si>
  <si>
    <t>Early years register (full Inspection)All provisionBournemouth, Christchurch &amp; PooleEffectiveness of leadership and Management1 April 2024 to 31 August 2024</t>
  </si>
  <si>
    <t>Early years register (full Inspection)All provisionBournemouth, Christchurch &amp; PooleOutcomes for children1 April 2024 to 31 August 2024</t>
  </si>
  <si>
    <t>Early years register (full Inspection)All provisionBournemouth, Christchurch &amp; PooleOverall effectiveness: The quality and standards of the provision1 April 2024 to 31 August 2024</t>
  </si>
  <si>
    <t>Early years register (full Inspection)All provisionBournemouth, Christchurch &amp; PoolePersonal development1 April 2024 to 31 August 2024</t>
  </si>
  <si>
    <t>Early years register (full Inspection)All provisionBournemouth, Christchurch &amp; PoolePersonal development, behaviour and welfare1 April 2024 to 31 August 2024</t>
  </si>
  <si>
    <t>Early years register (full Inspection)All provisionBournemouth, Christchurch &amp; PooleQuality of education1 April 2024 to 31 August 2024</t>
  </si>
  <si>
    <t>Early years register (full Inspection)All provisionBournemouth, Christchurch &amp; PooleQuality of teaching, learning and assessment1 April 2024 to 31 August 2024</t>
  </si>
  <si>
    <t>Early years register (full Inspection)All provisionBournemouth, Christchurch &amp; PooleRequirements of the compulsory part of the childcare register1 April 2024 to 31 August 2024</t>
  </si>
  <si>
    <t>Early years register (full Inspection)All provisionBournemouth, Christchurch &amp; PooleRequirements of the voluntary part of the childcare register1 April 2024 to 31 August 2024</t>
  </si>
  <si>
    <t>Early years register (full Inspection)All provisionBournemouth, Christchurch &amp; PooleTotal No of inspections1 April 2024 to 31 August 2024</t>
  </si>
  <si>
    <t>Early years register (full Inspection)ChildminderSurreyPersonal development, behaviour and welfare1 April 2024 to 31 August 2024</t>
  </si>
  <si>
    <t>Early years register (full Inspection)ChildminderSurreyQuality of education1 April 2024 to 31 August 2024</t>
  </si>
  <si>
    <t>Early years register (full Inspection)ChildminderSurreyQuality of teaching, learning and assessment1 April 2024 to 31 August 2024</t>
  </si>
  <si>
    <t>Early years register (full Inspection)ChildminderSurreyRequirements of the compulsory part of the childcare register1 April 2024 to 31 August 2024</t>
  </si>
  <si>
    <t>Early years register (full Inspection)ChildminderSurreyRequirements of the voluntary part of the childcare register1 April 2024 to 31 August 2024</t>
  </si>
  <si>
    <t>Early years register (full Inspection)ChildminderSurreyTotal No of inspections1 April 2024 to 31 August 2024</t>
  </si>
  <si>
    <t>Early years register (No children on roll)ChildminderSurreyNCOR Inspection Outcomes1 April 2024 to 31 August 2024</t>
  </si>
  <si>
    <t>Early years register (No children on roll)ChildminderSurreyTotal No of inspections1 April 2024 to 31 August 2024</t>
  </si>
  <si>
    <t>Early years register (Out-of-school day care)ChildminderSurreyTotal No of inspections1 April 2024 to 31 August 2024</t>
  </si>
  <si>
    <t>Early years register (full Inspection)ChildminderSuttonBehaviour and attitudes1 April 2024 to 31 August 2024</t>
  </si>
  <si>
    <t>Early years register (full Inspection)ChildminderSuttonEffectiveness of leadership and Management1 April 2024 to 31 August 2024</t>
  </si>
  <si>
    <t>Early years register (full Inspection)ChildminderSuttonOutcomes for children1 April 2024 to 31 August 2024</t>
  </si>
  <si>
    <t>Early years register (full Inspection)ChildminderSuttonOverall effectiveness: The quality and standards of the provision1 April 2024 to 31 August 2024</t>
  </si>
  <si>
    <t>Early years register (full Inspection)ChildminderSuttonPersonal development1 April 2024 to 31 August 2024</t>
  </si>
  <si>
    <t>Early years register (full Inspection)ChildminderSuttonPersonal development, behaviour and welfare1 April 2024 to 31 August 2024</t>
  </si>
  <si>
    <t>Early years register (full Inspection)ChildminderSuttonQuality of education1 April 2024 to 31 August 2024</t>
  </si>
  <si>
    <t>Early years register (full Inspection)ChildminderSuttonQuality of teaching, learning and assessment1 April 2024 to 31 August 2024</t>
  </si>
  <si>
    <t>Childcare registerAll provisionBarnetTotal No of inspections1 April 2024 to 31 August 2024</t>
  </si>
  <si>
    <t>Early years register (full Inspection)All provisionBarnetBehaviour and attitudes1 April 2024 to 31 August 2024</t>
  </si>
  <si>
    <t>Early years register (full Inspection)All provisionBarnetEffectiveness of leadership and Management1 April 2024 to 31 August 2024</t>
  </si>
  <si>
    <t>Early years register (full Inspection)All provisionBarnetOutcomes for children1 April 2024 to 31 August 2024</t>
  </si>
  <si>
    <t>Early years register (full Inspection)All provisionBarnetOverall effectiveness: The quality and standards of the provision1 April 2024 to 31 August 2024</t>
  </si>
  <si>
    <t>Early years register (full Inspection)All provisionBarnetPersonal development1 April 2024 to 31 August 2024</t>
  </si>
  <si>
    <t>Early years register (full Inspection)All provisionBarnetPersonal development, behaviour and welfare1 April 2024 to 31 August 2024</t>
  </si>
  <si>
    <t>Early years register (full Inspection)All provisionBarnetQuality of education1 April 2024 to 31 August 2024</t>
  </si>
  <si>
    <t>Early years register (full Inspection)All provisionBarnetQuality of teaching, learning and assessment1 April 2024 to 31 August 2024</t>
  </si>
  <si>
    <t>Early years register (full Inspection)All provisionBarnetRequirements of the compulsory part of the childcare register1 April 2024 to 31 August 2024</t>
  </si>
  <si>
    <t>Early years register (full Inspection)All provisionBarnetRequirements of the voluntary part of the childcare register1 April 2024 to 31 August 2024</t>
  </si>
  <si>
    <t>Early years register (full Inspection)All provisionBarnetTotal No of inspections1 April 2024 to 31 August 2024</t>
  </si>
  <si>
    <t>Early years register (No children on roll)All provisionBarnetNCOR Inspection Outcomes1 April 2024 to 31 August 2024</t>
  </si>
  <si>
    <t>Early years register (No children on roll)All provisionBarnetTotal No of inspections1 April 2024 to 31 August 2024</t>
  </si>
  <si>
    <t>Early years register (Out-of-school day care)All provisionBarnetTotal No of inspections1 April 2024 to 31 August 2024</t>
  </si>
  <si>
    <t>Early years register (full Inspection)All provisionBoltonTotal No of inspections1 April 2024 to 31 August 2024</t>
  </si>
  <si>
    <t>Early years register (Out-of-school day care)ChildminderSuffolkTotal No of inspections1 April 2024 to 31 August 2024</t>
  </si>
  <si>
    <t>Early years register (full Inspection)ChildminderSunderlandBehaviour and attitudes1 April 2024 to 31 August 2024</t>
  </si>
  <si>
    <t>Early years register (full Inspection)ChildminderSunderlandEffectiveness of leadership and Management1 April 2024 to 31 August 2024</t>
  </si>
  <si>
    <t>Early years register (full Inspection)ChildminderSunderlandOutcomes for children1 April 2024 to 31 August 2024</t>
  </si>
  <si>
    <t>Early years register (full Inspection)ChildminderSunderlandOverall effectiveness: The quality and standards of the provision1 April 2024 to 31 August 2024</t>
  </si>
  <si>
    <t>Early years register (full Inspection)ChildminderSunderlandPersonal development1 April 2024 to 31 August 2024</t>
  </si>
  <si>
    <t>Early years register (full Inspection)ChildminderSunderlandPersonal development, behaviour and welfare1 April 2024 to 31 August 2024</t>
  </si>
  <si>
    <t>Early years register (full Inspection)ChildminderSunderlandQuality of education1 April 2024 to 31 August 2024</t>
  </si>
  <si>
    <t>Early years register (full Inspection)ChildminderSunderlandQuality of teaching, learning and assessment1 April 2024 to 31 August 2024</t>
  </si>
  <si>
    <t>Early years register (full Inspection)ChildminderSunderlandRequirements of the compulsory part of the childcare register1 April 2024 to 31 August 2024</t>
  </si>
  <si>
    <t>Early years register (full Inspection)ChildminderSunderlandRequirements of the voluntary part of the childcare register1 April 2024 to 31 August 2024</t>
  </si>
  <si>
    <t>Early years register (full Inspection)ChildminderSunderlandTotal No of inspections1 April 2024 to 31 August 2024</t>
  </si>
  <si>
    <t>Childcare registerChildminderSurreyTotal No of inspections1 April 2024 to 31 August 2024</t>
  </si>
  <si>
    <t>Early years register (full Inspection)ChildminderSurreyBehaviour and attitudes1 April 2024 to 31 August 2024</t>
  </si>
  <si>
    <t>Early years register (full Inspection)ChildminderSurreyEffectiveness of leadership and Management1 April 2024 to 31 August 2024</t>
  </si>
  <si>
    <t>Early years register (full Inspection)ChildminderSurreyOutcomes for children1 April 2024 to 31 August 2024</t>
  </si>
  <si>
    <t>Early years register (full Inspection)ChildminderSurreyOverall effectiveness: The quality and standards of the provision1 April 2024 to 31 August 2024</t>
  </si>
  <si>
    <t>Early years register (full Inspection)ChildminderSurreyPersonal development1 April 2024 to 31 August 2024</t>
  </si>
  <si>
    <t>Childcare registerAll provisionBarking and DagenhamTotal No of inspections1 April 2024 to 31 August 2024</t>
  </si>
  <si>
    <t>Early years register (full Inspection)All provisionBarking and DagenhamBehaviour and attitudes1 April 2024 to 31 August 2024</t>
  </si>
  <si>
    <t>Early years register (full Inspection)All provisionBarking and DagenhamEffectiveness of leadership and Management1 April 2024 to 31 August 2024</t>
  </si>
  <si>
    <t>Early years register (full Inspection)All provisionBarking and DagenhamOutcomes for children1 April 2024 to 31 August 2024</t>
  </si>
  <si>
    <t>Early years register (full Inspection)All provisionBarking and DagenhamOverall effectiveness: The quality and standards of the provision1 April 2024 to 31 August 2024</t>
  </si>
  <si>
    <t>Early years register (full Inspection)All provisionBarking and DagenhamPersonal development1 April 2024 to 31 August 2024</t>
  </si>
  <si>
    <t>Early years register (full Inspection)All provisionBarking and DagenhamPersonal development, behaviour and welfare1 April 2024 to 31 August 2024</t>
  </si>
  <si>
    <t>Early years register (full Inspection)All provisionBarking and DagenhamQuality of education1 April 2024 to 31 August 2024</t>
  </si>
  <si>
    <t>Early years register (full Inspection)All provisionBarking and DagenhamQuality of teaching, learning and assessment1 April 2024 to 31 August 2024</t>
  </si>
  <si>
    <t>Early years register (full Inspection)All provisionBarking and DagenhamRequirements of the compulsory part of the childcare register1 April 2024 to 31 August 2024</t>
  </si>
  <si>
    <t>Early years register (full Inspection)All provisionBarking and DagenhamRequirements of the voluntary part of the childcare register1 April 2024 to 31 August 2024</t>
  </si>
  <si>
    <t>Early years register (full Inspection)All provisionBarking and DagenhamTotal No of inspections1 April 2024 to 31 August 2024</t>
  </si>
  <si>
    <t>Early years register (No children on roll)All provisionBarking and DagenhamNCOR Inspection Outcomes1 April 2024 to 31 August 2024</t>
  </si>
  <si>
    <t>Early years register (No children on roll)All provisionBarking and DagenhamTotal No of inspections1 April 2024 to 31 August 2024</t>
  </si>
  <si>
    <t>Early years register (Out-of-school day care)All provisionBarking and DagenhamTotal No of inspections1 April 2024 to 31 August 2024</t>
  </si>
  <si>
    <t>Early years register (full Inspection)All provisionBirminghamOverall effectiveness: The quality and standards of the provision1 April 2024 to 31 August 2024</t>
  </si>
  <si>
    <t>Early years register (full Inspection)All provisionBirminghamPersonal development1 April 2024 to 31 August 2024</t>
  </si>
  <si>
    <t>Early years register (full Inspection)All provisionBirminghamPersonal development, behaviour and welfare1 April 2024 to 31 August 2024</t>
  </si>
  <si>
    <t>Early years register (full Inspection)All provisionBirminghamQuality of education1 April 2024 to 31 August 2024</t>
  </si>
  <si>
    <t>Early years register (full Inspection)All provisionBirminghamQuality of teaching, learning and assessment1 April 2024 to 31 August 2024</t>
  </si>
  <si>
    <t>Early years register (full Inspection)All provisionBirminghamRequirements of the compulsory part of the childcare register1 April 2024 to 31 August 2024</t>
  </si>
  <si>
    <t>Early years register (full Inspection)All provisionBirminghamRequirements of the voluntary part of the childcare register1 April 2024 to 31 August 2024</t>
  </si>
  <si>
    <t>Early years register (full Inspection)All provisionBirminghamTotal No of inspections1 April 2024 to 31 August 2024</t>
  </si>
  <si>
    <t>Early years register (No children on roll)All provisionBirminghamNCOR Inspection Outcomes1 April 2024 to 31 August 2024</t>
  </si>
  <si>
    <t>Early years register (No children on roll)All provisionBirminghamTotal No of inspections1 April 2024 to 31 August 2024</t>
  </si>
  <si>
    <t>Early years register (Out-of-school day care)All provisionBirminghamTotal No of inspections1 April 2024 to 31 August 2024</t>
  </si>
  <si>
    <t>Early years register (full Inspection)All provisionBlackburn with DarwenBehaviour and attitudes1 April 2024 to 31 August 2024</t>
  </si>
  <si>
    <t>Early years register (full Inspection)All provisionBlackburn with DarwenEffectiveness of leadership and Management1 April 2024 to 31 August 2024</t>
  </si>
  <si>
    <t>Early years register (full Inspection)All provisionBlackburn with DarwenOutcomes for children1 April 2024 to 31 August 2024</t>
  </si>
  <si>
    <t>Early years register (full Inspection)All provisionBlackburn with DarwenOverall effectiveness: The quality and standards of the provision1 April 2024 to 31 August 2024</t>
  </si>
  <si>
    <t>Childcare registerAll provisionLambethTotal No of inspections1 April 2024 to 31 August 2024</t>
  </si>
  <si>
    <t>Early years register (full Inspection)All provisionLambethBehaviour and attitudes1 April 2024 to 31 August 2024</t>
  </si>
  <si>
    <t>Early years register (full Inspection)All provisionLambethEffectiveness of leadership and Management1 April 2024 to 31 August 2024</t>
  </si>
  <si>
    <t>Early years register (full Inspection)All provisionLambethOutcomes for children1 April 2024 to 31 August 2024</t>
  </si>
  <si>
    <t>Early years register (full Inspection)All provisionLambethOverall effectiveness: The quality and standards of the provision1 April 2024 to 31 August 2024</t>
  </si>
  <si>
    <t>Early years register (full Inspection)All provisionLambethPersonal development1 April 2024 to 31 August 2024</t>
  </si>
  <si>
    <t>Early years register (full Inspection)All provisionLambethPersonal development, behaviour and welfare1 April 2024 to 31 August 2024</t>
  </si>
  <si>
    <t>Early years register (full Inspection)All provisionLambethQuality of education1 April 2024 to 31 August 2024</t>
  </si>
  <si>
    <t>Early years register (full Inspection)All provisionLambethQuality of teaching, learning and assessment1 April 2024 to 31 August 2024</t>
  </si>
  <si>
    <t>Early years register (full Inspection)All provisionLambethRequirements of the compulsory part of the childcare register1 April 2024 to 31 August 2024</t>
  </si>
  <si>
    <t>Early years register (full Inspection)All provisionLambethRequirements of the voluntary part of the childcare register1 April 2024 to 31 August 2024</t>
  </si>
  <si>
    <t>Early years register (full Inspection)All provisionLambethTotal No of inspections1 April 2024 to 31 August 2024</t>
  </si>
  <si>
    <t>Early years register (No children on roll)All provisionLambethNCOR Inspection Outcomes1 April 2024 to 31 August 2024</t>
  </si>
  <si>
    <t>Early years register (No children on roll)All provisionLambethTotal No of inspections1 April 2024 to 31 August 2024</t>
  </si>
  <si>
    <t>Early years register (Out-of-school day care)All provisionLambethTotal No of inspections1 April 2024 to 31 August 2024</t>
  </si>
  <si>
    <t>Early years register (full Inspection)ChildminderWarringtonBehaviour and attitudes1 April 2024 to 31 August 2024</t>
  </si>
  <si>
    <t>Early years register (full Inspection)ChildminderWarringtonEffectiveness of leadership and Management1 April 2024 to 31 August 2024</t>
  </si>
  <si>
    <t>Early years register (full Inspection)ChildminderWarringtonOutcomes for children1 April 2024 to 31 August 2024</t>
  </si>
  <si>
    <t>Early years register (full Inspection)ChildminderWarringtonOverall effectiveness: The quality and standards of the provision1 April 2024 to 31 August 2024</t>
  </si>
  <si>
    <t>Early years register (full Inspection)ChildminderWarringtonPersonal development1 April 2024 to 31 August 2024</t>
  </si>
  <si>
    <t>Early years register (Out-of-school day care)All provisionBracknell ForestTotal No of inspections1 April 2024 to 31 August 2024</t>
  </si>
  <si>
    <t>Childcare registerAll provisionBradfordTotal No of inspections1 April 2024 to 31 August 2024</t>
  </si>
  <si>
    <t>Early years register (full Inspection)All provisionBradfordBehaviour and attitudes1 April 2024 to 31 August 2024</t>
  </si>
  <si>
    <t>Early years register (full Inspection)All provisionBradfordEffectiveness of leadership and Management1 April 2024 to 31 August 2024</t>
  </si>
  <si>
    <t>Early years register (full Inspection)All provisionBradfordOutcomes for children1 April 2024 to 31 August 2024</t>
  </si>
  <si>
    <t>Early years register (full Inspection)All provisionBradfordOverall effectiveness: The quality and standards of the provision1 April 2024 to 31 August 2024</t>
  </si>
  <si>
    <t>Early years register (full Inspection)All provisionBradfordPersonal development1 April 2024 to 31 August 2024</t>
  </si>
  <si>
    <t>Early years register (full Inspection)All provisionBradfordPersonal development, behaviour and welfare1 April 2024 to 31 August 2024</t>
  </si>
  <si>
    <t>Early years register (full Inspection)All provisionBradfordQuality of education1 April 2024 to 31 August 2024</t>
  </si>
  <si>
    <t>Early years register (full Inspection)All provisionBradfordQuality of teaching, learning and assessment1 April 2024 to 31 August 2024</t>
  </si>
  <si>
    <t>Early years register (full Inspection)All provisionBradfordRequirements of the compulsory part of the childcare register1 April 2024 to 31 August 2024</t>
  </si>
  <si>
    <t>Early years register (full Inspection)All provisionBradfordRequirements of the voluntary part of the childcare register1 April 2024 to 31 August 2024</t>
  </si>
  <si>
    <t>Early years register (full Inspection)All provisionBradfordTotal No of inspections1 April 2024 to 31 August 2024</t>
  </si>
  <si>
    <t>Early years register (full Inspection)ChildminderTamesideBehaviour and attitudes1 April 2024 to 31 August 2024</t>
  </si>
  <si>
    <t>Early years register (full Inspection)ChildminderTamesideEffectiveness of leadership and Management1 April 2024 to 31 August 2024</t>
  </si>
  <si>
    <t>Early years register (full Inspection)ChildminderTamesideOutcomes for children1 April 2024 to 31 August 2024</t>
  </si>
  <si>
    <t>Early years register (full Inspection)ChildminderTamesideOverall effectiveness: The quality and standards of the provision1 April 2024 to 31 August 2024</t>
  </si>
  <si>
    <t>Early years register (full Inspection)ChildminderTamesidePersonal development1 April 2024 to 31 August 2024</t>
  </si>
  <si>
    <t>Early years register (full Inspection)ChildminderTamesidePersonal development, behaviour and welfare1 April 2024 to 31 August 2024</t>
  </si>
  <si>
    <t>Early years register (full Inspection)ChildminderTamesideQuality of education1 April 2024 to 31 August 2024</t>
  </si>
  <si>
    <t>Early years register (full Inspection)ChildminderTamesideQuality of teaching, learning and assessment1 April 2024 to 31 August 2024</t>
  </si>
  <si>
    <t>Early years register (full Inspection)ChildminderTamesideRequirements of the compulsory part of the childcare register1 April 2024 to 31 August 2024</t>
  </si>
  <si>
    <t>Early years register (full Inspection)ChildminderTamesideRequirements of the voluntary part of the childcare register1 April 2024 to 31 August 2024</t>
  </si>
  <si>
    <t>Early years register (full Inspection)ChildminderTamesideTotal No of inspections1 April 2024 to 31 August 2024</t>
  </si>
  <si>
    <t>Early years register (full Inspection)All provisionBath and North East SomersetEffectiveness of leadership and Management1 April 2024 to 31 August 2024</t>
  </si>
  <si>
    <t>Early years register (full Inspection)All provisionBath and North East SomersetOutcomes for children1 April 2024 to 31 August 2024</t>
  </si>
  <si>
    <t>Early years register (full Inspection)All provisionBath and North East SomersetOverall effectiveness: The quality and standards of the provision1 April 2024 to 31 August 2024</t>
  </si>
  <si>
    <t>Early years register (full Inspection)All provisionBath and North East SomersetPersonal development1 April 2024 to 31 August 2024</t>
  </si>
  <si>
    <t>Early years register (full Inspection)All provisionBath and North East SomersetPersonal development, behaviour and welfare1 April 2024 to 31 August 2024</t>
  </si>
  <si>
    <t>Early years register (full Inspection)All provisionBath and North East SomersetQuality of education1 April 2024 to 31 August 2024</t>
  </si>
  <si>
    <t>Early years register (full Inspection)All provisionBath and North East SomersetQuality of teaching, learning and assessment1 April 2024 to 31 August 2024</t>
  </si>
  <si>
    <t>Early years register (full Inspection)All provisionBath and North East SomersetRequirements of the compulsory part of the childcare register1 April 2024 to 31 August 2024</t>
  </si>
  <si>
    <t>Early years register (full Inspection)All provisionBath and North East SomersetRequirements of the voluntary part of the childcare register1 April 2024 to 31 August 2024</t>
  </si>
  <si>
    <t>Early years register (full Inspection)All provisionBath and North East SomersetTotal No of inspections1 April 2024 to 31 August 2024</t>
  </si>
  <si>
    <t>Early years register (No children on roll)All provisionBath and North East SomersetNCOR Inspection Outcomes1 April 2024 to 31 August 2024</t>
  </si>
  <si>
    <t>Early years register (No children on roll)All provisionBath and North East SomersetTotal No of inspections1 April 2024 to 31 August 2024</t>
  </si>
  <si>
    <t>Early years register (Out-of-school day care)All provisionBath and North East SomersetTotal No of inspections1 April 2024 to 31 August 2024</t>
  </si>
  <si>
    <t>Childcare registerAll provisionBedfordTotal No of inspections1 April 2024 to 31 August 2024</t>
  </si>
  <si>
    <t>Early years register (full Inspection)All provisionBedfordBehaviour and attitudes1 April 2024 to 31 August 2024</t>
  </si>
  <si>
    <t>Early years register (No children on roll)All provisionKentNCOR Inspection Outcomes1 April 2024 to 31 August 2024</t>
  </si>
  <si>
    <t>Early years register (No children on roll)All provisionKentTotal No of inspections1 April 2024 to 31 August 2024</t>
  </si>
  <si>
    <t>Early years register (Out-of-school day care)All provisionKentTotal No of inspections1 April 2024 to 31 August 2024</t>
  </si>
  <si>
    <t>Early years register (full Inspection)All provisionKingston upon HullBehaviour and attitudes1 April 2024 to 31 August 2024</t>
  </si>
  <si>
    <t>Early years register (full Inspection)All provisionKingston upon HullEffectiveness of leadership and Management1 April 2024 to 31 August 2024</t>
  </si>
  <si>
    <t>Early years register (full Inspection)All provisionKingston upon HullOutcomes for children1 April 2024 to 31 August 2024</t>
  </si>
  <si>
    <t>Early years register (full Inspection)All provisionKingston upon HullOverall effectiveness: The quality and standards of the provision1 April 2024 to 31 August 2024</t>
  </si>
  <si>
    <t>Early years register (full Inspection)All provisionKingston upon HullPersonal development1 April 2024 to 31 August 2024</t>
  </si>
  <si>
    <t>Early years register (full Inspection)All provisionKingston upon HullPersonal development, behaviour and welfare1 April 2024 to 31 August 2024</t>
  </si>
  <si>
    <t>Childcare registerAll provisionLancashireTotal No of inspections1 April 2024 to 31 August 2024</t>
  </si>
  <si>
    <t>Early years register (No children on roll)All provisionSurreyTotal No of inspections1 April 2024 to 31 August 2024</t>
  </si>
  <si>
    <t>Early years register (Out-of-school day care)All provisionSurreyTotal No of inspections1 April 2024 to 31 August 2024</t>
  </si>
  <si>
    <t>Childcare registerAll provisionSuttonTotal No of inspections1 April 2024 to 31 August 2024</t>
  </si>
  <si>
    <t>Early years register (full Inspection)All provisionSuttonBehaviour and attitudes1 April 2024 to 31 August 2024</t>
  </si>
  <si>
    <t>Early years register (full Inspection)All provisionSuttonEffectiveness of leadership and Management1 April 2024 to 31 August 2024</t>
  </si>
  <si>
    <t>Early years register (full Inspection)All provisionSuttonOutcomes for children1 April 2024 to 31 August 2024</t>
  </si>
  <si>
    <t>Early years register (full Inspection)All provisionSuttonOverall effectiveness: The quality and standards of the provision1 April 2024 to 31 August 2024</t>
  </si>
  <si>
    <t>Early years register (full Inspection)All provisionSuttonPersonal development1 April 2024 to 31 August 2024</t>
  </si>
  <si>
    <t>Early years register (full Inspection)All provisionSuttonPersonal development, behaviour and welfare1 April 2024 to 31 August 2024</t>
  </si>
  <si>
    <t>Early years register (full Inspection)All provisionSuttonQuality of education1 April 2024 to 31 August 2024</t>
  </si>
  <si>
    <t>Early years register (full Inspection)All provisionSuttonQuality of teaching, learning and assessment1 April 2024 to 31 August 2024</t>
  </si>
  <si>
    <t>Early years register (full Inspection)All provisionSuttonRequirements of the compulsory part of the childcare register1 April 2024 to 31 August 2024</t>
  </si>
  <si>
    <t>Early years register (full Inspection)All provisionSuttonRequirements of the voluntary part of the childcare register1 April 2024 to 31 August 2024</t>
  </si>
  <si>
    <t>Early years register (full Inspection)All provisionSuttonTotal No of inspections1 April 2024 to 31 August 2024</t>
  </si>
  <si>
    <t>Early years register (No children on roll)All provisionSuttonNCOR Inspection Outcomes1 April 2024 to 31 August 2024</t>
  </si>
  <si>
    <t>Early years register (No children on roll)All provisionSuttonTotal No of inspections1 April 2024 to 31 August 2024</t>
  </si>
  <si>
    <t>Early years register (full Inspection)Childcare on non-domestic premisesNorth East LincolnshireQuality of teaching, learning and assessment1 April 2024 to 31 August 2024</t>
  </si>
  <si>
    <t>Early years register (full Inspection)Childcare on non-domestic premisesNorth East LincolnshireRequirements of the compulsory part of the childcare register1 April 2024 to 31 August 2024</t>
  </si>
  <si>
    <t>Early years register (full Inspection)Childcare on non-domestic premisesNorth East LincolnshireRequirements of the voluntary part of the childcare register1 April 2024 to 31 August 2024</t>
  </si>
  <si>
    <t>Early years register (full Inspection)Childcare on non-domestic premisesNorth East LincolnshireTotal No of inspections1 April 2024 to 31 August 2024</t>
  </si>
  <si>
    <t>Early years register (full Inspection)Childcare on non-domestic premisesNorth LincolnshireBehaviour and attitudes1 April 2024 to 31 August 2024</t>
  </si>
  <si>
    <t>Early years register (full Inspection)Childcare on non-domestic premisesNorth LincolnshireEffectiveness of leadership and Management1 April 2024 to 31 August 2024</t>
  </si>
  <si>
    <t>Early years register (full Inspection)Childcare on non-domestic premisesNorth LincolnshireOutcomes for children1 April 2024 to 31 August 2024</t>
  </si>
  <si>
    <t>Early years register (full Inspection)Childcare on non-domestic premisesNorth LincolnshireOverall effectiveness: The quality and standards of the provision1 April 2024 to 31 August 2024</t>
  </si>
  <si>
    <t>Early years register (full Inspection)Childcare on non-domestic premisesNorth LincolnshirePersonal development1 April 2024 to 31 August 2024</t>
  </si>
  <si>
    <t>Early years register (full Inspection)Childcare on non-domestic premisesNorth LincolnshirePersonal development, behaviour and welfare1 April 2024 to 31 August 2024</t>
  </si>
  <si>
    <t>Early years register (full Inspection)Childcare on non-domestic premisesNorth LincolnshireQuality of education1 April 2024 to 31 August 2024</t>
  </si>
  <si>
    <t>Early years register (full Inspection)Childcare on non-domestic premisesNorth LincolnshireQuality of teaching, learning and assessment1 April 2024 to 31 August 2024</t>
  </si>
  <si>
    <t>Early years register (full Inspection)Childcare on non-domestic premisesNorth LincolnshireRequirements of the compulsory part of the childcare register1 April 2024 to 31 August 2024</t>
  </si>
  <si>
    <t>Early years register (full Inspection)Childcare on non-domestic premisesNorth LincolnshireRequirements of the voluntary part of the childcare register1 April 2024 to 31 August 2024</t>
  </si>
  <si>
    <t>Early years register (full Inspection)Childcare on non-domestic premisesNorth LincolnshireTotal No of inspections1 April 2024 to 31 August 2024</t>
  </si>
  <si>
    <t>Early years register (Out-of-school day care)Childcare on non-domestic premisesWiltshireTotal No of inspections1 April 2024 to 31 August 2024</t>
  </si>
  <si>
    <t>Childcare registerChildcare on non-domestic premisesWindsor and MaidenheadTotal No of inspections1 April 2024 to 31 August 2024</t>
  </si>
  <si>
    <t>Early years register (full Inspection)Childcare on non-domestic premisesWindsor and MaidenheadBehaviour and attitudes1 April 2024 to 31 August 2024</t>
  </si>
  <si>
    <t>Early years register (full Inspection)Childcare on non-domestic premisesWindsor and MaidenheadEffectiveness of leadership and Management1 April 2024 to 31 August 2024</t>
  </si>
  <si>
    <t>Early years register (full Inspection)Childcare on non-domestic premisesWindsor and MaidenheadOutcomes for children1 April 2024 to 31 August 2024</t>
  </si>
  <si>
    <t>Early years register (full Inspection)Childcare on non-domestic premisesWindsor and MaidenheadOverall effectiveness: The quality and standards of the provision1 April 2024 to 31 August 2024</t>
  </si>
  <si>
    <t>Early years register (full Inspection)Childcare on non-domestic premisesWindsor and MaidenheadPersonal development1 April 2024 to 31 August 2024</t>
  </si>
  <si>
    <t>Early years register (full Inspection)Childcare on non-domestic premisesWindsor and MaidenheadPersonal development, behaviour and welfare1 April 2024 to 31 August 2024</t>
  </si>
  <si>
    <t>Early years register (full Inspection)Childcare on non-domestic premisesWindsor and MaidenheadQuality of education1 April 2024 to 31 August 2024</t>
  </si>
  <si>
    <t>Early years register (full Inspection)Childcare on non-domestic premisesWindsor and MaidenheadQuality of teaching, learning and assessment1 April 2024 to 31 August 2024</t>
  </si>
  <si>
    <t>Early years register (full Inspection)Childcare on non-domestic premisesWindsor and MaidenheadRequirements of the compulsory part of the childcare register1 April 2024 to 31 August 2024</t>
  </si>
  <si>
    <t>Early years register (full Inspection)Childcare on non-domestic premisesWindsor and MaidenheadRequirements of the voluntary part of the childcare register1 April 2024 to 31 August 2024</t>
  </si>
  <si>
    <t>Early years register (full Inspection)Childcare on non-domestic premisesWindsor and MaidenheadTotal No of inspections1 April 2024 to 31 August 2024</t>
  </si>
  <si>
    <t>Early years register (No children on roll)ChildminderIslingtonNCOR Inspection Outcomes1 April 2024 to 31 August 2024</t>
  </si>
  <si>
    <t>Early years register (No children on roll)ChildminderIslingtonTotal No of inspections1 April 2024 to 31 August 2024</t>
  </si>
  <si>
    <t>Early years register (No children on roll)ChildminderKensington and ChelseaNCOR Inspection Outcomes1 April 2024 to 31 August 2024</t>
  </si>
  <si>
    <t>Early years register (No children on roll)ChildminderKensington and ChelseaTotal No of inspections1 April 2024 to 31 August 2024</t>
  </si>
  <si>
    <t>Childcare registerChildminderKentTotal No of inspections1 April 2024 to 31 August 2024</t>
  </si>
  <si>
    <t>Early years register (full Inspection)ChildminderKentBehaviour and attitudes1 April 2024 to 31 August 2024</t>
  </si>
  <si>
    <t>Early years register (full Inspection)ChildminderKentEffectiveness of leadership and Management1 April 2024 to 31 August 2024</t>
  </si>
  <si>
    <t>Early years register (full Inspection)Childcare on non-domestic premisesMiddlesbroughQuality of teaching, learning and assessment1 April 2024 to 31 August 2024</t>
  </si>
  <si>
    <t>Early years register (full Inspection)Childcare on non-domestic premisesMiddlesbroughRequirements of the compulsory part of the childcare register1 April 2024 to 31 August 2024</t>
  </si>
  <si>
    <t>Early years register (full Inspection)Childcare on non-domestic premisesMiddlesbroughRequirements of the voluntary part of the childcare register1 April 2024 to 31 August 2024</t>
  </si>
  <si>
    <t>Early years register (full Inspection)Childcare on non-domestic premisesMiddlesbroughTotal No of inspections1 April 2024 to 31 August 2024</t>
  </si>
  <si>
    <t>Childcare registerChildcare on non-domestic premisesMilton KeynesTotal No of inspections1 April 2024 to 31 August 2024</t>
  </si>
  <si>
    <t>Early years register (full Inspection)Childcare on non-domestic premisesMilton KeynesBehaviour and attitudes1 April 2024 to 31 August 2024</t>
  </si>
  <si>
    <t>Early years register (full Inspection)Childcare on non-domestic premisesMilton KeynesEffectiveness of leadership and Management1 April 2024 to 31 August 2024</t>
  </si>
  <si>
    <t>Early years register (full Inspection)Childcare on non-domestic premisesMilton KeynesOutcomes for children1 April 2024 to 31 August 2024</t>
  </si>
  <si>
    <t>Early years register (full Inspection)Childcare on non-domestic premisesMilton KeynesOverall effectiveness: The quality and standards of the provision1 April 2024 to 31 August 2024</t>
  </si>
  <si>
    <t>Early years register (full Inspection)Childcare on non-domestic premisesMilton KeynesPersonal development1 April 2024 to 31 August 2024</t>
  </si>
  <si>
    <t>Early years register (full Inspection)Childcare on non-domestic premisesMilton KeynesPersonal development, behaviour and welfare1 April 2024 to 31 August 2024</t>
  </si>
  <si>
    <t>Early years register (full Inspection)Childcare on non-domestic premisesMilton KeynesQuality of education1 April 2024 to 31 August 2024</t>
  </si>
  <si>
    <t>Early years register (full Inspection)Childcare on non-domestic premisesMilton KeynesQuality of teaching, learning and assessment1 April 2024 to 31 August 2024</t>
  </si>
  <si>
    <t>Early years register (full Inspection)Childcare on non-domestic premisesMilton KeynesRequirements of the compulsory part of the childcare register1 April 2024 to 31 August 2024</t>
  </si>
  <si>
    <t>Early years register (full Inspection)Childcare on non-domestic premisesMilton KeynesRequirements of the voluntary part of the childcare register1 April 2024 to 31 August 2024</t>
  </si>
  <si>
    <t>Early years register (full Inspection)Childcare on non-domestic premisesMilton KeynesTotal No of inspections1 April 2024 to 31 August 2024</t>
  </si>
  <si>
    <t>Early years register (Out-of-school day care)Childcare on non-domestic premisesMilton KeynesTotal No of inspections1 April 2024 to 31 August 2024</t>
  </si>
  <si>
    <t>Early years register (Out-of-school day care)Childcare on non-domestic premisesWest NorthamptonshireTotal No of inspections1 April 2024 to 31 August 2024</t>
  </si>
  <si>
    <t>Childcare registerChildcare on non-domestic premisesWest SussexTotal No of inspections1 April 2024 to 31 August 2024</t>
  </si>
  <si>
    <t>Early years register (full Inspection)Childcare on non-domestic premisesWest SussexBehaviour and attitudes1 April 2024 to 31 August 2024</t>
  </si>
  <si>
    <t>Early years register (full Inspection)Childcare on non-domestic premisesWest SussexEffectiveness of leadership and Management1 April 2024 to 31 August 2024</t>
  </si>
  <si>
    <t>Early years register (full Inspection)Childcare on non-domestic premisesWest SussexOutcomes for children1 April 2024 to 31 August 2024</t>
  </si>
  <si>
    <t>Early years register (full Inspection)Childcare on non-domestic premisesWest SussexOverall effectiveness: The quality and standards of the provision1 April 2024 to 31 August 2024</t>
  </si>
  <si>
    <t>Early years register (full Inspection)Childcare on non-domestic premisesWest SussexPersonal development1 April 2024 to 31 August 2024</t>
  </si>
  <si>
    <t>Early years register (full Inspection)Childcare on non-domestic premisesWest SussexPersonal development, behaviour and welfare1 April 2024 to 31 August 2024</t>
  </si>
  <si>
    <t>Early years register (full Inspection)Childcare on non-domestic premisesWest SussexQuality of education1 April 2024 to 31 August 2024</t>
  </si>
  <si>
    <t>Early years register (full Inspection)Childcare on non-domestic premisesWest SussexQuality of teaching, learning and assessment1 April 2024 to 31 August 2024</t>
  </si>
  <si>
    <t>Early years register (full Inspection)Childcare on non-domestic premisesWest SussexRequirements of the compulsory part of the childcare register1 April 2024 to 31 August 2024</t>
  </si>
  <si>
    <t>Early years register (full Inspection)Childcare on non-domestic premisesWest SussexRequirements of the voluntary part of the childcare register1 April 2024 to 31 August 2024</t>
  </si>
  <si>
    <t>Early years register (full Inspection)Childcare on non-domestic premisesWest SussexTotal No of inspections1 April 2024 to 31 August 2024</t>
  </si>
  <si>
    <t>Early years register (Out-of-school day care)Childcare on non-domestic premisesWest SussexTotal No of inspections1 April 2024 to 31 August 2024</t>
  </si>
  <si>
    <t>Early years register (full Inspection)ChildminderHertfordshireBehaviour and attitudes1 April 2024 to 31 August 2024</t>
  </si>
  <si>
    <t>Early years register (full Inspection)ChildminderHertfordshireEffectiveness of leadership and Management1 April 2024 to 31 August 2024</t>
  </si>
  <si>
    <t>Early years register (full Inspection)ChildminderHertfordshireOutcomes for children1 April 2024 to 31 August 2024</t>
  </si>
  <si>
    <t>Early years register (full Inspection)ChildminderHertfordshireOverall effectiveness: The quality and standards of the provision1 April 2024 to 31 August 2024</t>
  </si>
  <si>
    <t>Early years register (full Inspection)ChildminderHertfordshirePersonal development1 April 2024 to 31 August 2024</t>
  </si>
  <si>
    <t>Early years register (full Inspection)ChildminderHertfordshirePersonal development, behaviour and welfare1 April 2024 to 31 August 2024</t>
  </si>
  <si>
    <t>Early years register (full Inspection)ChildminderHertfordshireQuality of education1 April 2024 to 31 August 2024</t>
  </si>
  <si>
    <t>Early years register (full Inspection)ChildminderHertfordshireQuality of teaching, learning and assessment1 April 2024 to 31 August 2024</t>
  </si>
  <si>
    <t>Early years register (full Inspection)ChildminderHertfordshireRequirements of the compulsory part of the childcare register1 April 2024 to 31 August 2024</t>
  </si>
  <si>
    <t>Early years register (full Inspection)ChildminderHertfordshireRequirements of the voluntary part of the childcare register1 April 2024 to 31 August 2024</t>
  </si>
  <si>
    <t>Early years register (full Inspection)ChildminderHertfordshireTotal No of inspections1 April 2024 to 31 August 2024</t>
  </si>
  <si>
    <t>Early years register (No children on roll)ChildminderHertfordshireNCOR Inspection Outcomes1 April 2024 to 31 August 2024</t>
  </si>
  <si>
    <t>Early years register (full Inspection)All provisionTelford and WrekinPersonal development1 April 2024 to 31 August 2024</t>
  </si>
  <si>
    <t>Early years register (full Inspection)All provisionTelford and WrekinPersonal development, behaviour and welfare1 April 2024 to 31 August 2024</t>
  </si>
  <si>
    <t>Early years register (full Inspection)All provisionTelford and WrekinQuality of education1 April 2024 to 31 August 2024</t>
  </si>
  <si>
    <t>Early years register (full Inspection)All provisionTelford and WrekinQuality of teaching, learning and assessment1 April 2024 to 31 August 2024</t>
  </si>
  <si>
    <t>Early years register (full Inspection)All provisionTelford and WrekinRequirements of the compulsory part of the childcare register1 April 2024 to 31 August 2024</t>
  </si>
  <si>
    <t>Early years register (full Inspection)All provisionTelford and WrekinRequirements of the voluntary part of the childcare register1 April 2024 to 31 August 2024</t>
  </si>
  <si>
    <t>Early years register (full Inspection)All provisionTelford and WrekinTotal No of inspections1 April 2024 to 31 August 2024</t>
  </si>
  <si>
    <t>Early years register (No children on roll)All provisionTelford and WrekinNCOR Inspection Outcomes1 April 2024 to 31 August 2024</t>
  </si>
  <si>
    <t>Early years register (No children on roll)All provisionTelford and WrekinTotal No of inspections1 April 2024 to 31 August 2024</t>
  </si>
  <si>
    <t>Early years register (full Inspection)All provisionThurrockBehaviour and attitudes1 April 2024 to 31 August 2024</t>
  </si>
  <si>
    <t>Early years register (full Inspection)All provisionThurrockEffectiveness of leadership and Management1 April 2024 to 31 August 2024</t>
  </si>
  <si>
    <t>Early years register (full Inspection)All provisionThurrockOutcomes for children1 April 2024 to 31 August 2024</t>
  </si>
  <si>
    <t>Early years register (full Inspection)All provisionThurrockOverall effectiveness: The quality and standards of the provision1 April 2024 to 31 August 2024</t>
  </si>
  <si>
    <t>Early years register (full Inspection)All provisionThurrockPersonal development1 April 2024 to 31 August 2024</t>
  </si>
  <si>
    <t>Early years register (Out-of-school day care)Childcare on non-domestic premisesWokinghamTotal No of inspections1 April 2024 to 31 August 2024</t>
  </si>
  <si>
    <t>Childcare registerChildcare on non-domestic premisesWolverhamptonTotal No of inspections1 April 2024 to 31 August 2024</t>
  </si>
  <si>
    <t>Early years register (full Inspection)Childcare on non-domestic premisesWolverhamptonBehaviour and attitudes1 April 2024 to 31 August 2024</t>
  </si>
  <si>
    <t>Early years register (full Inspection)Childcare on non-domestic premisesWolverhamptonEffectiveness of leadership and Management1 April 2024 to 31 August 2024</t>
  </si>
  <si>
    <t>Early years register (full Inspection)Childcare on non-domestic premisesWolverhamptonOutcomes for children1 April 2024 to 31 August 2024</t>
  </si>
  <si>
    <t>Early years register (full Inspection)Childcare on non-domestic premisesWolverhamptonOverall effectiveness: The quality and standards of the provision1 April 2024 to 31 August 2024</t>
  </si>
  <si>
    <t>Early years register (full Inspection)Childcare on non-domestic premisesWolverhamptonPersonal development1 April 2024 to 31 August 2024</t>
  </si>
  <si>
    <t>Early years register (full Inspection)Childcare on non-domestic premisesWolverhamptonPersonal development, behaviour and welfare1 April 2024 to 31 August 2024</t>
  </si>
  <si>
    <t>Early years register (full Inspection)Childcare on non-domestic premisesWolverhamptonQuality of education1 April 2024 to 31 August 2024</t>
  </si>
  <si>
    <t>Early years register (full Inspection)Childcare on non-domestic premisesWolverhamptonQuality of teaching, learning and assessment1 April 2024 to 31 August 2024</t>
  </si>
  <si>
    <t>Early years register (full Inspection)Childcare on non-domestic premisesWolverhamptonRequirements of the compulsory part of the childcare register1 April 2024 to 31 August 2024</t>
  </si>
  <si>
    <t>Early years register (full Inspection)Childcare on non-domestic premisesWolverhamptonRequirements of the voluntary part of the childcare register1 April 2024 to 31 August 2024</t>
  </si>
  <si>
    <t>Early years register (full Inspection)Childcare on non-domestic premisesWolverhamptonTotal No of inspections1 April 2024 to 31 August 2024</t>
  </si>
  <si>
    <t>Early years register (No children on roll)ChildminderKingston upon ThamesNCOR Inspection Outcomes1 April 2024 to 31 August 2024</t>
  </si>
  <si>
    <t>Early years register (No children on roll)ChildminderKingston upon ThamesTotal No of inspections1 April 2024 to 31 August 2024</t>
  </si>
  <si>
    <t>Early years register (full Inspection)ChildminderKirkleesBehaviour and attitudes1 April 2024 to 31 August 2024</t>
  </si>
  <si>
    <t>Early years register (full Inspection)ChildminderKirkleesEffectiveness of leadership and Management1 April 2024 to 31 August 2024</t>
  </si>
  <si>
    <t>Early years register (full Inspection)ChildminderKirkleesOutcomes for children1 April 2024 to 31 August 2024</t>
  </si>
  <si>
    <t>Early years register (full Inspection)ChildminderKirkleesOverall effectiveness: The quality and standards of the provision1 April 2024 to 31 August 2024</t>
  </si>
  <si>
    <t>Early years register (full Inspection)ChildminderKirkleesPersonal development1 April 2024 to 31 August 2024</t>
  </si>
  <si>
    <t>Early years register (full Inspection)ChildminderKirkleesPersonal development, behaviour and welfare1 April 2024 to 31 August 2024</t>
  </si>
  <si>
    <t>Early years register (full Inspection)ChildminderKirkleesQuality of education1 April 2024 to 31 August 2024</t>
  </si>
  <si>
    <t>Early years register (full Inspection)ChildminderKirkleesQuality of teaching, learning and assessment1 April 2024 to 31 August 2024</t>
  </si>
  <si>
    <t>Early years register (full Inspection)ChildminderKirkleesRequirements of the compulsory part of the childcare register1 April 2024 to 31 August 2024</t>
  </si>
  <si>
    <t>Early years register (full Inspection)ChildminderKirkleesRequirements of the voluntary part of the childcare register1 April 2024 to 31 August 2024</t>
  </si>
  <si>
    <t>Early years register (full Inspection)ChildminderKirkleesTotal No of inspections1 April 2024 to 31 August 2024</t>
  </si>
  <si>
    <t>Early years register (No children on roll)All provisionIslingtonNCOR Inspection Outcomes1 April 2024 to 31 August 2024</t>
  </si>
  <si>
    <t>Early years register (No children on roll)All provisionIslingtonTotal No of inspections1 April 2024 to 31 August 2024</t>
  </si>
  <si>
    <t>Early years register (Out-of-school day care)All provisionIslingtonTotal No of inspections1 April 2024 to 31 August 2024</t>
  </si>
  <si>
    <t>Childcare registerAll provisionKensington and ChelseaTotal No of inspections1 April 2024 to 31 August 2024</t>
  </si>
  <si>
    <t>Early years register (full Inspection)All provisionKensington and ChelseaBehaviour and attitudes1 April 2024 to 31 August 2024</t>
  </si>
  <si>
    <t>Early years register (full Inspection)All provisionKensington and ChelseaEffectiveness of leadership and Management1 April 2024 to 31 August 2024</t>
  </si>
  <si>
    <t>Early years register (full Inspection)All provisionKensington and ChelseaOutcomes for children1 April 2024 to 31 August 2024</t>
  </si>
  <si>
    <t>Early years register (full Inspection)All provisionKensington and ChelseaOverall effectiveness: The quality and standards of the provision1 April 2024 to 31 August 2024</t>
  </si>
  <si>
    <t>Early years register (full Inspection)All provisionKensington and ChelseaPersonal development1 April 2024 to 31 August 2024</t>
  </si>
  <si>
    <t>Early years register (full Inspection)All provisionKensington and ChelseaPersonal development, behaviour and welfare1 April 2024 to 31 August 2024</t>
  </si>
  <si>
    <t>Early years register (full Inspection)All provisionKensington and ChelseaQuality of education1 April 2024 to 31 August 2024</t>
  </si>
  <si>
    <t>Early years register (full Inspection)All provisionKensington and ChelseaQuality of teaching, learning and assessment1 April 2024 to 31 August 2024</t>
  </si>
  <si>
    <t>Early years register (full Inspection)All provisionKensington and ChelseaRequirements of the compulsory part of the childcare register1 April 2024 to 31 August 2024</t>
  </si>
  <si>
    <t>Early years register (full Inspection)All provisionKensington and ChelseaRequirements of the voluntary part of the childcare register1 April 2024 to 31 August 2024</t>
  </si>
  <si>
    <t>Early years register (full Inspection)All provisionKensington and ChelseaTotal No of inspections1 April 2024 to 31 August 2024</t>
  </si>
  <si>
    <t>Childcare registerChildcare on non-domestic premisesBristolTotal No of inspections1 April 2024 to 31 August 2024</t>
  </si>
  <si>
    <t>Early years register (full Inspection)Childcare on non-domestic premisesBristolBehaviour and attitudes1 April 2024 to 31 August 2024</t>
  </si>
  <si>
    <t>Early years register (full Inspection)Childcare on non-domestic premisesBristolEffectiveness of leadership and Management1 April 2024 to 31 August 2024</t>
  </si>
  <si>
    <t>Early years register (full Inspection)Childcare on non-domestic premisesBristolOutcomes for children1 April 2024 to 31 August 2024</t>
  </si>
  <si>
    <t>Early years register (full Inspection)Childcare on non-domestic premisesBristolOverall effectiveness: The quality and standards of the provision1 April 2024 to 31 August 2024</t>
  </si>
  <si>
    <t>Early years register (full Inspection)Childcare on non-domestic premisesBristolPersonal development1 April 2024 to 31 August 2024</t>
  </si>
  <si>
    <t>Early years register (full Inspection)Childcare on non-domestic premisesBristolPersonal development, behaviour and welfare1 April 2024 to 31 August 2024</t>
  </si>
  <si>
    <t>Early years register (full Inspection)Childcare on non-domestic premisesBristolQuality of education1 April 2024 to 31 August 2024</t>
  </si>
  <si>
    <t>Early years register (full Inspection)Childcare on non-domestic premisesBristolQuality of teaching, learning and assessment1 April 2024 to 31 August 2024</t>
  </si>
  <si>
    <t>Early years register (full Inspection)Childcare on non-domestic premisesBristolRequirements of the compulsory part of the childcare register1 April 2024 to 31 August 2024</t>
  </si>
  <si>
    <t>Early years register (full Inspection)Childcare on non-domestic premisesBristolRequirements of the voluntary part of the childcare register1 April 2024 to 31 August 2024</t>
  </si>
  <si>
    <t>Early years register (full Inspection)Childcare on non-domestic premisesBristolTotal No of inspections1 April 2024 to 31 August 2024</t>
  </si>
  <si>
    <t>Early years register (Out-of-school day care)Childcare on non-domestic premisesBristolTotal No of inspections1 April 2024 to 31 August 2024</t>
  </si>
  <si>
    <t>Childcare registerChildcare on non-domestic premisesBromleyTotal No of inspections1 April 2024 to 31 August 2024</t>
  </si>
  <si>
    <t>Early years register (full Inspection)Childcare on non-domestic premisesBromleyBehaviour and attitudes1 April 2024 to 31 August 2024</t>
  </si>
  <si>
    <t>Early years register (full Inspection)Childcare on non-domestic premisesMertonOverall effectiveness: The quality and standards of the provision1 April 2024 to 31 August 2024</t>
  </si>
  <si>
    <t>Early years register (full Inspection)Childcare on non-domestic premisesMertonPersonal development1 April 2024 to 31 August 2024</t>
  </si>
  <si>
    <t>Early years register (full Inspection)Childcare on non-domestic premisesMertonPersonal development, behaviour and welfare1 April 2024 to 31 August 2024</t>
  </si>
  <si>
    <t>Early years register (full Inspection)Childcare on non-domestic premisesMertonQuality of education1 April 2024 to 31 August 2024</t>
  </si>
  <si>
    <t>Early years register (full Inspection)Childcare on non-domestic premisesMertonQuality of teaching, learning and assessment1 April 2024 to 31 August 2024</t>
  </si>
  <si>
    <t>Early years register (full Inspection)Childcare on non-domestic premisesMertonRequirements of the compulsory part of the childcare register1 April 2024 to 31 August 2024</t>
  </si>
  <si>
    <t>Early years register (full Inspection)Childcare on non-domestic premisesMertonRequirements of the voluntary part of the childcare register1 April 2024 to 31 August 2024</t>
  </si>
  <si>
    <t>Early years register (full Inspection)Childcare on non-domestic premisesMertonTotal No of inspections1 April 2024 to 31 August 2024</t>
  </si>
  <si>
    <t>Early years register (Out-of-school day care)Childcare on non-domestic premisesMertonTotal No of inspections1 April 2024 to 31 August 2024</t>
  </si>
  <si>
    <t>Early years register (full Inspection)Childcare on non-domestic premisesMiddlesbroughBehaviour and attitudes1 April 2024 to 31 August 2024</t>
  </si>
  <si>
    <t>Early years register (full Inspection)Childcare on non-domestic premisesMiddlesbroughEffectiveness of leadership and Management1 April 2024 to 31 August 2024</t>
  </si>
  <si>
    <t>Early years register (full Inspection)Childcare on non-domestic premisesMiddlesbroughOutcomes for children1 April 2024 to 31 August 2024</t>
  </si>
  <si>
    <t>Early years register (full Inspection)Childcare on non-domestic premisesMiddlesbroughOverall effectiveness: The quality and standards of the provision1 April 2024 to 31 August 2024</t>
  </si>
  <si>
    <t>Early years register (full Inspection)Childcare on non-domestic premisesMiddlesbroughPersonal development1 April 2024 to 31 August 2024</t>
  </si>
  <si>
    <t>Early years register (full Inspection)Childcare on non-domestic premisesMiddlesbroughPersonal development, behaviour and welfare1 April 2024 to 31 August 2024</t>
  </si>
  <si>
    <t>Early years register (full Inspection)Childcare on non-domestic premisesMiddlesbroughQuality of education1 April 2024 to 31 August 2024</t>
  </si>
  <si>
    <t>Early years register (Out-of-school day care)Childcare on non-domestic premisesNorth NorthamptonshireTotal No of inspections1 April 2024 to 31 August 2024</t>
  </si>
  <si>
    <t>Early years register (full Inspection)Childcare on non-domestic premisesNorth SomersetBehaviour and attitudes1 April 2024 to 31 August 2024</t>
  </si>
  <si>
    <t>Early years register (full Inspection)Childcare on non-domestic premisesNorth SomersetEffectiveness of leadership and Management1 April 2024 to 31 August 2024</t>
  </si>
  <si>
    <t>Early years register (full Inspection)Childcare on non-domestic premisesNorth SomersetOutcomes for children1 April 2024 to 31 August 2024</t>
  </si>
  <si>
    <t>Early years register (full Inspection)Childcare on non-domestic premisesNorth SomersetOverall effectiveness: The quality and standards of the provision1 April 2024 to 31 August 2024</t>
  </si>
  <si>
    <t>Early years register (full Inspection)Childcare on non-domestic premisesNorth SomersetPersonal development1 April 2024 to 31 August 2024</t>
  </si>
  <si>
    <t>Early years register (full Inspection)Childcare on non-domestic premisesNorth SomersetPersonal development, behaviour and welfare1 April 2024 to 31 August 2024</t>
  </si>
  <si>
    <t>Early years register (full Inspection)Childcare on non-domestic premisesNorth SomersetQuality of education1 April 2024 to 31 August 2024</t>
  </si>
  <si>
    <t>Early years register (full Inspection)Childcare on non-domestic premisesNorth SomersetQuality of teaching, learning and assessment1 April 2024 to 31 August 2024</t>
  </si>
  <si>
    <t>Early years register (full Inspection)Childcare on non-domestic premisesNorth SomersetRequirements of the compulsory part of the childcare register1 April 2024 to 31 August 2024</t>
  </si>
  <si>
    <t>Early years register (full Inspection)Childcare on non-domestic premisesNorth SomersetRequirements of the voluntary part of the childcare register1 April 2024 to 31 August 2024</t>
  </si>
  <si>
    <t>Early years register (full Inspection)Childcare on non-domestic premisesNorth SomersetTotal No of inspections1 April 2024 to 31 August 2024</t>
  </si>
  <si>
    <t>Early years register (full Inspection)ChildminderKentOutcomes for children1 April 2024 to 31 August 2024</t>
  </si>
  <si>
    <t>Early years register (full Inspection)ChildminderKentOverall effectiveness: The quality and standards of the provision1 April 2024 to 31 August 2024</t>
  </si>
  <si>
    <t>Early years register (full Inspection)ChildminderKentPersonal development1 April 2024 to 31 August 2024</t>
  </si>
  <si>
    <t>Early years register (full Inspection)ChildminderKentPersonal development, behaviour and welfare1 April 2024 to 31 August 2024</t>
  </si>
  <si>
    <t>Early years register (full Inspection)ChildminderKentQuality of education1 April 2024 to 31 August 2024</t>
  </si>
  <si>
    <t>Early years register (full Inspection)ChildminderKentQuality of teaching, learning and assessment1 April 2024 to 31 August 2024</t>
  </si>
  <si>
    <t>Early years register (full Inspection)All provisionKingston upon HullQuality of education1 April 2024 to 31 August 2024</t>
  </si>
  <si>
    <t>Early years register (full Inspection)All provisionKingston upon HullQuality of teaching, learning and assessment1 April 2024 to 31 August 2024</t>
  </si>
  <si>
    <t>Early years register (full Inspection)All provisionKingston upon HullRequirements of the compulsory part of the childcare register1 April 2024 to 31 August 2024</t>
  </si>
  <si>
    <t>Early years register (full Inspection)All provisionKingston upon HullRequirements of the voluntary part of the childcare register1 April 2024 to 31 August 2024</t>
  </si>
  <si>
    <t>Early years register (full Inspection)All provisionKingston upon HullTotal No of inspections1 April 2024 to 31 August 2024</t>
  </si>
  <si>
    <t>Early years register (Out-of-school day care)Childcare on non-domestic premisesBrentTotal No of inspections1 April 2024 to 31 August 2024</t>
  </si>
  <si>
    <t>Childcare registerChildcare on non-domestic premisesBrighton and HoveTotal No of inspections1 April 2024 to 31 August 2024</t>
  </si>
  <si>
    <t>Early years register (full Inspection)Childcare on non-domestic premisesBrighton and HoveBehaviour and attitudes1 April 2024 to 31 August 2024</t>
  </si>
  <si>
    <t>Early years register (full Inspection)Childcare on non-domestic premisesBrighton and HoveEffectiveness of leadership and Management1 April 2024 to 31 August 2024</t>
  </si>
  <si>
    <t>Early years register (full Inspection)Childcare on non-domestic premisesBrighton and HoveOutcomes for children1 April 2024 to 31 August 2024</t>
  </si>
  <si>
    <t>Early years register (full Inspection)Childcare on non-domestic premisesBrighton and HoveOverall effectiveness: The quality and standards of the provision1 April 2024 to 31 August 2024</t>
  </si>
  <si>
    <t>Early years register (full Inspection)Childcare on non-domestic premisesBrighton and HovePersonal development1 April 2024 to 31 August 2024</t>
  </si>
  <si>
    <t>Early years register (full Inspection)Childcare on non-domestic premisesBrighton and HovePersonal development, behaviour and welfare1 April 2024 to 31 August 2024</t>
  </si>
  <si>
    <t>Early years register (full Inspection)Childcare on non-domestic premisesBrighton and HoveQuality of education1 April 2024 to 31 August 2024</t>
  </si>
  <si>
    <t>Early years register (full Inspection)Childcare on non-domestic premisesBrighton and HoveQuality of teaching, learning and assessment1 April 2024 to 31 August 2024</t>
  </si>
  <si>
    <t>Early years register (full Inspection)Childcare on non-domestic premisesBrighton and HoveRequirements of the compulsory part of the childcare register1 April 2024 to 31 August 2024</t>
  </si>
  <si>
    <t>Early years register (full Inspection)Childcare on non-domestic premisesBrighton and HoveRequirements of the voluntary part of the childcare register1 April 2024 to 31 August 2024</t>
  </si>
  <si>
    <t>Early years register (full Inspection)Childcare on non-domestic premisesBrighton and HoveTotal No of inspections1 April 2024 to 31 August 2024</t>
  </si>
  <si>
    <t>Early years register (Out-of-school day care)Childcare on non-domestic premisesBrighton and HoveTotal No of inspections1 April 2024 to 31 August 2024</t>
  </si>
  <si>
    <t>Early years register (full Inspection)Childcare on non-domestic premisesCambridgeshireRequirements of the voluntary part of the childcare register1 April 2024 to 31 August 2024</t>
  </si>
  <si>
    <t>Early years register (full Inspection)Childcare on non-domestic premisesCambridgeshireTotal No of inspections1 April 2024 to 31 August 2024</t>
  </si>
  <si>
    <t>Early years register (Out-of-school day care)Childcare on non-domestic premisesCambridgeshireTotal No of inspections1 April 2024 to 31 August 2024</t>
  </si>
  <si>
    <t>Childcare registerChildcare on non-domestic premisesCamdenTotal No of inspections1 April 2024 to 31 August 2024</t>
  </si>
  <si>
    <t>Early years register (full Inspection)Childcare on non-domestic premisesCamdenBehaviour and attitudes1 April 2024 to 31 August 2024</t>
  </si>
  <si>
    <t>Early years register (full Inspection)Childcare on non-domestic premisesCamdenEffectiveness of leadership and Management1 April 2024 to 31 August 2024</t>
  </si>
  <si>
    <t>Early years register (full Inspection)Childcare on non-domestic premisesCamdenOutcomes for children1 April 2024 to 31 August 2024</t>
  </si>
  <si>
    <t>Early years register (full Inspection)Childcare on non-domestic premisesCamdenOverall effectiveness: The quality and standards of the provision1 April 2024 to 31 August 2024</t>
  </si>
  <si>
    <t>Early years register (full Inspection)Childcare on non-domestic premisesCamdenPersonal development1 April 2024 to 31 August 2024</t>
  </si>
  <si>
    <t>Early years register (full Inspection)Childcare on non-domestic premisesCamdenPersonal development, behaviour and welfare1 April 2024 to 31 August 2024</t>
  </si>
  <si>
    <t>Early years register (full Inspection)Childcare on non-domestic premisesCamdenQuality of education1 April 2024 to 31 August 2024</t>
  </si>
  <si>
    <t>Early years register (full Inspection)Childcare on non-domestic premisesCamdenQuality of teaching, learning and assessment1 April 2024 to 31 August 2024</t>
  </si>
  <si>
    <t>Early years register (full Inspection)Childcare on non-domestic premisesCamdenRequirements of the compulsory part of the childcare register1 April 2024 to 31 August 2024</t>
  </si>
  <si>
    <t>Early years register (full Inspection)Childcare on non-domestic premisesCamdenRequirements of the voluntary part of the childcare register1 April 2024 to 31 August 2024</t>
  </si>
  <si>
    <t>Early years register (full Inspection)Childcare on non-domestic premisesCamdenTotal No of inspections1 April 2024 to 31 August 2024</t>
  </si>
  <si>
    <t>Childcare registerChildcare on non-domestic premisesNorth NorthamptonshireTotal No of inspections1 April 2024 to 31 August 2024</t>
  </si>
  <si>
    <t>Early years register (full Inspection)Childcare on non-domestic premisesNorth NorthamptonshireBehaviour and attitudes1 April 2024 to 31 August 2024</t>
  </si>
  <si>
    <t>Early years register (full Inspection)Childcare on non-domestic premisesNorth NorthamptonshireEffectiveness of leadership and Management1 April 2024 to 31 August 2024</t>
  </si>
  <si>
    <t>Early years register (full Inspection)Childcare on non-domestic premisesNorth NorthamptonshireOutcomes for children1 April 2024 to 31 August 2024</t>
  </si>
  <si>
    <t>Early years register (full Inspection)Childcare on non-domestic premisesNorth NorthamptonshireOverall effectiveness: The quality and standards of the provision1 April 2024 to 31 August 2024</t>
  </si>
  <si>
    <t>Early years register (full Inspection)Childcare on non-domestic premisesNorth NorthamptonshirePersonal development1 April 2024 to 31 August 2024</t>
  </si>
  <si>
    <t>Early years register (full Inspection)Childcare on non-domestic premisesNorth NorthamptonshirePersonal development, behaviour and welfare1 April 2024 to 31 August 2024</t>
  </si>
  <si>
    <t>Early years register (full Inspection)Childcare on non-domestic premisesNorth NorthamptonshireQuality of education1 April 2024 to 31 August 2024</t>
  </si>
  <si>
    <t>Early years register (full Inspection)Childcare on non-domestic premisesNorth NorthamptonshireQuality of teaching, learning and assessment1 April 2024 to 31 August 2024</t>
  </si>
  <si>
    <t>Early years register (full Inspection)Childcare on non-domestic premisesNorth NorthamptonshireRequirements of the compulsory part of the childcare register1 April 2024 to 31 August 2024</t>
  </si>
  <si>
    <t>Early years register (full Inspection)Childcare on non-domestic premisesNorth NorthamptonshireRequirements of the voluntary part of the childcare register1 April 2024 to 31 August 2024</t>
  </si>
  <si>
    <t>Early years register (full Inspection)Childcare on non-domestic premisesNorth NorthamptonshireTotal No of inspections1 April 2024 to 31 August 2024</t>
  </si>
  <si>
    <t>Early years register (Out-of-school day care)Childcare on non-domestic premisesWirralTotal No of inspections1 April 2024 to 31 August 2024</t>
  </si>
  <si>
    <t>Childcare registerChildcare on non-domestic premisesWokinghamTotal No of inspections1 April 2024 to 31 August 2024</t>
  </si>
  <si>
    <t>Early years register (full Inspection)Childcare on non-domestic premisesWokinghamBehaviour and attitudes1 April 2024 to 31 August 2024</t>
  </si>
  <si>
    <t>Early years register (full Inspection)Childcare on non-domestic premisesWokinghamEffectiveness of leadership and Management1 April 2024 to 31 August 2024</t>
  </si>
  <si>
    <t>Early years register (full Inspection)Childcare on non-domestic premisesWokinghamOutcomes for children1 April 2024 to 31 August 2024</t>
  </si>
  <si>
    <t>Early years register (full Inspection)Childcare on non-domestic premisesWokinghamOverall effectiveness: The quality and standards of the provision1 April 2024 to 31 August 2024</t>
  </si>
  <si>
    <t>Early years register (full Inspection)Childcare on non-domestic premisesWokinghamPersonal development1 April 2024 to 31 August 2024</t>
  </si>
  <si>
    <t>Early years register (full Inspection)Childcare on non-domestic premisesWokinghamPersonal development, behaviour and welfare1 April 2024 to 31 August 2024</t>
  </si>
  <si>
    <t>Early years register (full Inspection)Childcare on non-domestic premisesWokinghamQuality of education1 April 2024 to 31 August 2024</t>
  </si>
  <si>
    <t>Early years register (full Inspection)Childcare on non-domestic premisesWokinghamQuality of teaching, learning and assessment1 April 2024 to 31 August 2024</t>
  </si>
  <si>
    <t>Early years register (full Inspection)Childcare on non-domestic premisesWokinghamRequirements of the compulsory part of the childcare register1 April 2024 to 31 August 2024</t>
  </si>
  <si>
    <t>Early years register (full Inspection)Childcare on non-domestic premisesWokinghamRequirements of the voluntary part of the childcare register1 April 2024 to 31 August 2024</t>
  </si>
  <si>
    <t>Early years register (full Inspection)Childcare on non-domestic premisesWokinghamTotal No of inspections1 April 2024 to 31 August 2024</t>
  </si>
  <si>
    <t>Early years register (full Inspection)ChildminderKingston upon ThamesBehaviour and attitudes1 April 2024 to 31 August 2024</t>
  </si>
  <si>
    <t>Early years register (full Inspection)ChildminderKingston upon ThamesEffectiveness of leadership and Management1 April 2024 to 31 August 2024</t>
  </si>
  <si>
    <t>Early years register (full Inspection)ChildminderKingston upon ThamesOutcomes for children1 April 2024 to 31 August 2024</t>
  </si>
  <si>
    <t>Early years register (full Inspection)ChildminderKingston upon ThamesOverall effectiveness: The quality and standards of the provision1 April 2024 to 31 August 2024</t>
  </si>
  <si>
    <t>Early years register (full Inspection)ChildminderKingston upon ThamesPersonal development1 April 2024 to 31 August 2024</t>
  </si>
  <si>
    <t>Early years register (full Inspection)ChildminderKingston upon ThamesPersonal development, behaviour and welfare1 April 2024 to 31 August 2024</t>
  </si>
  <si>
    <t>Early years register (full Inspection)ChildminderKingston upon ThamesQuality of education1 April 2024 to 31 August 2024</t>
  </si>
  <si>
    <t>Early years register (full Inspection)ChildminderKingston upon ThamesQuality of teaching, learning and assessment1 April 2024 to 31 August 2024</t>
  </si>
  <si>
    <t>Early years register (full Inspection)ChildminderKingston upon ThamesRequirements of the compulsory part of the childcare register1 April 2024 to 31 August 2024</t>
  </si>
  <si>
    <t>Early years register (full Inspection)ChildminderKingston upon ThamesRequirements of the voluntary part of the childcare register1 April 2024 to 31 August 2024</t>
  </si>
  <si>
    <t>Early years register (full Inspection)ChildminderKingston upon ThamesTotal No of inspections1 April 2024 to 31 August 2024</t>
  </si>
  <si>
    <t>Early years register (Out-of-school day care)Childcare on non-domestic premisesWindsor and MaidenheadTotal No of inspections1 April 2024 to 31 August 2024</t>
  </si>
  <si>
    <t>Childcare registerChildcare on non-domestic premisesWirralTotal No of inspections1 April 2024 to 31 August 2024</t>
  </si>
  <si>
    <t>Early years register (full Inspection)Childcare on non-domestic premisesWirralBehaviour and attitudes1 April 2024 to 31 August 2024</t>
  </si>
  <si>
    <t>Early years register (full Inspection)Childcare on non-domestic premisesWirralEffectiveness of leadership and Management1 April 2024 to 31 August 2024</t>
  </si>
  <si>
    <t>Early years register (full Inspection)Childcare on non-domestic premisesWirralOutcomes for children1 April 2024 to 31 August 2024</t>
  </si>
  <si>
    <t>Early years register (full Inspection)Childcare on non-domestic premisesWirralOverall effectiveness: The quality and standards of the provision1 April 2024 to 31 August 2024</t>
  </si>
  <si>
    <t>Early years register (full Inspection)Childcare on non-domestic premisesWirralPersonal development1 April 2024 to 31 August 2024</t>
  </si>
  <si>
    <t>Early years register (full Inspection)Childcare on non-domestic premisesWirralPersonal development, behaviour and welfare1 April 2024 to 31 August 2024</t>
  </si>
  <si>
    <t>Early years register (full Inspection)Childcare on non-domestic premisesWirralQuality of education1 April 2024 to 31 August 2024</t>
  </si>
  <si>
    <t>Early years register (full Inspection)Childcare on non-domestic premisesWirralQuality of teaching, learning and assessment1 April 2024 to 31 August 2024</t>
  </si>
  <si>
    <t>Early years register (full Inspection)Childcare on non-domestic premisesWirralRequirements of the compulsory part of the childcare register1 April 2024 to 31 August 2024</t>
  </si>
  <si>
    <t>Early years register (full Inspection)Childcare on non-domestic premisesWirralRequirements of the voluntary part of the childcare register1 April 2024 to 31 August 2024</t>
  </si>
  <si>
    <t>Early years register (full Inspection)Childcare on non-domestic premisesWirralTotal No of inspections1 April 2024 to 31 August 2024</t>
  </si>
  <si>
    <t>Early years register (full Inspection)ChildminderKentRequirements of the compulsory part of the childcare register1 April 2024 to 31 August 2024</t>
  </si>
  <si>
    <t>Early years register (full Inspection)ChildminderKentRequirements of the voluntary part of the childcare register1 April 2024 to 31 August 2024</t>
  </si>
  <si>
    <t>Early years register (full Inspection)ChildminderKentTotal No of inspections1 April 2024 to 31 August 2024</t>
  </si>
  <si>
    <t>Early years register (No children on roll)ChildminderKentNCOR Inspection Outcomes1 April 2024 to 31 August 2024</t>
  </si>
  <si>
    <t>Early years register (No children on roll)ChildminderKentTotal No of inspections1 April 2024 to 31 August 2024</t>
  </si>
  <si>
    <t>Early years register (full Inspection)ChildminderKingston upon HullBehaviour and attitudes1 April 2024 to 31 August 2024</t>
  </si>
  <si>
    <t>Early years register (full Inspection)ChildminderKingston upon HullEffectiveness of leadership and Management1 April 2024 to 31 August 2024</t>
  </si>
  <si>
    <t>Early years register (full Inspection)ChildminderKingston upon HullOutcomes for children1 April 2024 to 31 August 2024</t>
  </si>
  <si>
    <t>Early years register (full Inspection)ChildminderKingston upon HullOverall effectiveness: The quality and standards of the provision1 April 2024 to 31 August 2024</t>
  </si>
  <si>
    <t>Early years register (full Inspection)ChildminderKingston upon HullPersonal development1 April 2024 to 31 August 2024</t>
  </si>
  <si>
    <t>Early years register (full Inspection)ChildminderKingston upon HullPersonal development, behaviour and welfare1 April 2024 to 31 August 2024</t>
  </si>
  <si>
    <t>Early years register (full Inspection)ChildminderKingston upon HullQuality of education1 April 2024 to 31 August 2024</t>
  </si>
  <si>
    <t>Early years register (full Inspection)ChildminderKingston upon HullQuality of teaching, learning and assessment1 April 2024 to 31 August 2024</t>
  </si>
  <si>
    <t>Early years register (full Inspection)ChildminderKingston upon HullRequirements of the compulsory part of the childcare register1 April 2024 to 31 August 2024</t>
  </si>
  <si>
    <t>Early years register (full Inspection)ChildminderKingston upon HullRequirements of the voluntary part of the childcare register1 April 2024 to 31 August 2024</t>
  </si>
  <si>
    <t>Early years register (full Inspection)ChildminderKingston upon HullTotal No of inspections1 April 2024 to 31 August 2024</t>
  </si>
  <si>
    <t>Early years register (No children on roll)All provisionHaringeyTotal No of inspections1 April 2024 to 31 August 2024</t>
  </si>
  <si>
    <t>Early years register (Out-of-school day care)All provisionHaringeyTotal No of inspections1 April 2024 to 31 August 2024</t>
  </si>
  <si>
    <t>Childcare registerAll provisionHarrowTotal No of inspections1 April 2024 to 31 August 2024</t>
  </si>
  <si>
    <t>Early years register (full Inspection)All provisionHarrowBehaviour and attitudes1 April 2024 to 31 August 2024</t>
  </si>
  <si>
    <t>Early years register (full Inspection)All provisionHarrowEffectiveness of leadership and Management1 April 2024 to 31 August 2024</t>
  </si>
  <si>
    <t>Early years register (full Inspection)All provisionHarrowOutcomes for children1 April 2024 to 31 August 2024</t>
  </si>
  <si>
    <t>Early years register (full Inspection)All provisionHarrowOverall effectiveness: The quality and standards of the provision1 April 2024 to 31 August 2024</t>
  </si>
  <si>
    <t>Early years register (full Inspection)All provisionHarrowPersonal development1 April 2024 to 31 August 2024</t>
  </si>
  <si>
    <t>Early years register (full Inspection)All provisionHarrowPersonal development, behaviour and welfare1 April 2024 to 31 August 2024</t>
  </si>
  <si>
    <t>Early years register (full Inspection)All provisionHarrowQuality of education1 April 2024 to 31 August 2024</t>
  </si>
  <si>
    <t>Early years register (full Inspection)All provisionHarrowQuality of teaching, learning and assessment1 April 2024 to 31 August 2024</t>
  </si>
  <si>
    <t>Early years register (full Inspection)All provisionHarrowRequirements of the compulsory part of the childcare register1 April 2024 to 31 August 2024</t>
  </si>
  <si>
    <t>Early years register (full Inspection)All provisionHarrowRequirements of the voluntary part of the childcare register1 April 2024 to 31 August 2024</t>
  </si>
  <si>
    <t>Early years register (full Inspection)All provisionHarrowTotal No of inspections1 April 2024 to 31 August 2024</t>
  </si>
  <si>
    <t>Early years register (No children on roll)All provisionHarrowNCOR Inspection Outcomes1 April 2024 to 31 August 2024</t>
  </si>
  <si>
    <t>Early years register (No children on roll)All provisionHarrowTotal No of inspections1 April 2024 to 31 August 2024</t>
  </si>
  <si>
    <t>Early years register (No children on roll)All provisionSomersetNCOR Inspection Outcomes1 April 2024 to 31 August 2024</t>
  </si>
  <si>
    <t>Early years register (No children on roll)All provisionSomersetTotal No of inspections1 April 2024 to 31 August 2024</t>
  </si>
  <si>
    <t>Early years register (Out-of-school day care)All provisionSomersetTotal No of inspections1 April 2024 to 31 August 2024</t>
  </si>
  <si>
    <t>Childcare registerAll provisionSouth GloucestershireTotal No of inspections1 April 2024 to 31 August 2024</t>
  </si>
  <si>
    <t>Early years register (full Inspection)All provisionSouth GloucestershireBehaviour and attitudes1 April 2024 to 31 August 2024</t>
  </si>
  <si>
    <t>Early years register (full Inspection)All provisionSouth GloucestershireEffectiveness of leadership and Management1 April 2024 to 31 August 2024</t>
  </si>
  <si>
    <t>Early years register (full Inspection)All provisionSouth GloucestershireOutcomes for children1 April 2024 to 31 August 2024</t>
  </si>
  <si>
    <t>Early years register (full Inspection)All provisionSouth GloucestershireOverall effectiveness: The quality and standards of the provision1 April 2024 to 31 August 2024</t>
  </si>
  <si>
    <t>Early years register (full Inspection)All provisionSouth GloucestershirePersonal development1 April 2024 to 31 August 2024</t>
  </si>
  <si>
    <t>Early years register (full Inspection)All provisionSouth GloucestershirePersonal development, behaviour and welfare1 April 2024 to 31 August 2024</t>
  </si>
  <si>
    <t>Early years register (full Inspection)All provisionSouth GloucestershireQuality of education1 April 2024 to 31 August 2024</t>
  </si>
  <si>
    <t>Early years register (full Inspection)All provisionSouth GloucestershireQuality of teaching, learning and assessment1 April 2024 to 31 August 2024</t>
  </si>
  <si>
    <t>Early years register (full Inspection)All provisionSouth GloucestershireRequirements of the compulsory part of the childcare register1 April 2024 to 31 August 2024</t>
  </si>
  <si>
    <t>Early years register (full Inspection)All provisionSouth GloucestershireRequirements of the voluntary part of the childcare register1 April 2024 to 31 August 2024</t>
  </si>
  <si>
    <t>Early years register (full Inspection)All provisionSouth GloucestershireTotal No of inspections1 April 2024 to 31 August 2024</t>
  </si>
  <si>
    <t>Early years register (full Inspection)All provisionStockportQuality of teaching, learning and assessment1 April 2024 to 31 August 2024</t>
  </si>
  <si>
    <t>Early years register (full Inspection)All provisionStockportRequirements of the compulsory part of the childcare register1 April 2024 to 31 August 2024</t>
  </si>
  <si>
    <t>Early years register (full Inspection)All provisionStockportRequirements of the voluntary part of the childcare register1 April 2024 to 31 August 2024</t>
  </si>
  <si>
    <t>Early years register (full Inspection)All provisionStockportTotal No of inspections1 April 2024 to 31 August 2024</t>
  </si>
  <si>
    <t>Early years register (Out-of-school day care)All provisionStockportTotal No of inspections1 April 2024 to 31 August 2024</t>
  </si>
  <si>
    <t>Early years register (full Inspection)All provisionStockton-on-TeesBehaviour and attitudes1 April 2024 to 31 August 2024</t>
  </si>
  <si>
    <t>Early years register (full Inspection)All provisionStockton-on-TeesEffectiveness of leadership and Management1 April 2024 to 31 August 2024</t>
  </si>
  <si>
    <t>Early years register (full Inspection)All provisionStockton-on-TeesOutcomes for children1 April 2024 to 31 August 2024</t>
  </si>
  <si>
    <t>Early years register (full Inspection)All provisionStockton-on-TeesOverall effectiveness: The quality and standards of the provision1 April 2024 to 31 August 2024</t>
  </si>
  <si>
    <t>Early years register (full Inspection)All provisionStockton-on-TeesPersonal development1 April 2024 to 31 August 2024</t>
  </si>
  <si>
    <t>Early years register (full Inspection)All provisionStockton-on-TeesPersonal development, behaviour and welfare1 April 2024 to 31 August 2024</t>
  </si>
  <si>
    <t>Early years register (full Inspection)All provisionStockton-on-TeesQuality of education1 April 2024 to 31 August 2024</t>
  </si>
  <si>
    <t>Early years register (full Inspection)All provisionStockton-on-TeesQuality of teaching, learning and assessment1 April 2024 to 31 August 2024</t>
  </si>
  <si>
    <t>Early years register (full Inspection)All provisionStockton-on-TeesRequirements of the compulsory part of the childcare register1 April 2024 to 31 August 2024</t>
  </si>
  <si>
    <t>Early years register (full Inspection)All provisionStockton-on-TeesRequirements of the voluntary part of the childcare register1 April 2024 to 31 August 2024</t>
  </si>
  <si>
    <t>Early years register (Out-of-school day care)Childcare on non-domestic premisesBracknell ForestTotal No of inspections1 April 2024 to 31 August 2024</t>
  </si>
  <si>
    <t>Childcare registerChildcare on non-domestic premisesBradfordTotal No of inspections1 April 2024 to 31 August 2024</t>
  </si>
  <si>
    <t>Early years register (full Inspection)Childcare on non-domestic premisesBradfordBehaviour and attitudes1 April 2024 to 31 August 2024</t>
  </si>
  <si>
    <t>Early years register (full Inspection)Childcare on non-domestic premisesBradfordEffectiveness of leadership and Management1 April 2024 to 31 August 2024</t>
  </si>
  <si>
    <t>Early years register (full Inspection)Childcare on non-domestic premisesBradfordOutcomes for children1 April 2024 to 31 August 2024</t>
  </si>
  <si>
    <t>Early years register (full Inspection)Childcare on non-domestic premisesBradfordOverall effectiveness: The quality and standards of the provision1 April 2024 to 31 August 2024</t>
  </si>
  <si>
    <t>Early years register (full Inspection)Childcare on non-domestic premisesBradfordPersonal development1 April 2024 to 31 August 2024</t>
  </si>
  <si>
    <t>Early years register (full Inspection)Childcare on non-domestic premisesBradfordPersonal development, behaviour and welfare1 April 2024 to 31 August 2024</t>
  </si>
  <si>
    <t>Early years register (full Inspection)Childcare on non-domestic premisesBradfordQuality of education1 April 2024 to 31 August 2024</t>
  </si>
  <si>
    <t>Early years register (full Inspection)Childcare on non-domestic premisesBradfordQuality of teaching, learning and assessment1 April 2024 to 31 August 2024</t>
  </si>
  <si>
    <t>Early years register (full Inspection)Childcare on non-domestic premisesBradfordRequirements of the compulsory part of the childcare register1 April 2024 to 31 August 2024</t>
  </si>
  <si>
    <t>Early years register (full Inspection)Childcare on non-domestic premisesBradfordRequirements of the voluntary part of the childcare register1 April 2024 to 31 August 2024</t>
  </si>
  <si>
    <t>Early years register (full Inspection)Childcare on non-domestic premisesBradfordTotal No of inspections1 April 2024 to 31 August 2024</t>
  </si>
  <si>
    <t>Early years register (full Inspection)Childcare on non-domestic premisesMedwayBehaviour and attitudes1 April 2024 to 31 August 2024</t>
  </si>
  <si>
    <t>Early years register (full Inspection)Childcare on non-domestic premisesMedwayEffectiveness of leadership and Management1 April 2024 to 31 August 2024</t>
  </si>
  <si>
    <t>Early years register (full Inspection)Childcare on non-domestic premisesMedwayOutcomes for children1 April 2024 to 31 August 2024</t>
  </si>
  <si>
    <t>Early years register (full Inspection)Childcare on non-domestic premisesMedwayOverall effectiveness: The quality and standards of the provision1 April 2024 to 31 August 2024</t>
  </si>
  <si>
    <t>Early years register (full Inspection)Childcare on non-domestic premisesMedwayPersonal development1 April 2024 to 31 August 2024</t>
  </si>
  <si>
    <t>Early years register (full Inspection)Childcare on non-domestic premisesMedwayPersonal development, behaviour and welfare1 April 2024 to 31 August 2024</t>
  </si>
  <si>
    <t>Early years register (full Inspection)Childcare on non-domestic premisesMedwayQuality of education1 April 2024 to 31 August 2024</t>
  </si>
  <si>
    <t>Early years register (full Inspection)Childcare on non-domestic premisesMedwayQuality of teaching, learning and assessment1 April 2024 to 31 August 2024</t>
  </si>
  <si>
    <t>Early years register (full Inspection)Childcare on non-domestic premisesMedwayRequirements of the compulsory part of the childcare register1 April 2024 to 31 August 2024</t>
  </si>
  <si>
    <t>Early years register (full Inspection)Childcare on non-domestic premisesMedwayRequirements of the voluntary part of the childcare register1 April 2024 to 31 August 2024</t>
  </si>
  <si>
    <t>Early years register (full Inspection)Childcare on non-domestic premisesMedwayTotal No of inspections1 April 2024 to 31 August 2024</t>
  </si>
  <si>
    <t>Early years register (Out-of-school day care)Childcare on non-domestic premisesMedwayTotal No of inspections1 April 2024 to 31 August 2024</t>
  </si>
  <si>
    <t>Childcare registerChildcare on non-domestic premisesMertonTotal No of inspections1 April 2024 to 31 August 2024</t>
  </si>
  <si>
    <t>Early years register (full Inspection)Childcare on non-domestic premisesMertonBehaviour and attitudes1 April 2024 to 31 August 2024</t>
  </si>
  <si>
    <t>Early years register (full Inspection)Childcare on non-domestic premisesMertonEffectiveness of leadership and Management1 April 2024 to 31 August 2024</t>
  </si>
  <si>
    <t>Early years register (full Inspection)Childcare on non-domestic premisesMertonOutcomes for children1 April 2024 to 31 August 2024</t>
  </si>
  <si>
    <t>Early years register (Out-of-school day care)Childcare on non-domestic premisesWarwickshireTotal No of inspections1 April 2024 to 31 August 2024</t>
  </si>
  <si>
    <t>Childcare registerChildcare on non-domestic premisesWest BerkshireTotal No of inspections1 April 2024 to 31 August 2024</t>
  </si>
  <si>
    <t>Early years register (full Inspection)Childcare on non-domestic premisesWest BerkshireBehaviour and attitudes1 April 2024 to 31 August 2024</t>
  </si>
  <si>
    <t>Early years register (full Inspection)Childcare on non-domestic premisesWest BerkshireEffectiveness of leadership and Management1 April 2024 to 31 August 2024</t>
  </si>
  <si>
    <t>Early years register (full Inspection)Childcare on non-domestic premisesWest BerkshireOutcomes for children1 April 2024 to 31 August 2024</t>
  </si>
  <si>
    <t>Early years register (full Inspection)Childcare on non-domestic premisesWest BerkshireOverall effectiveness: The quality and standards of the provision1 April 2024 to 31 August 2024</t>
  </si>
  <si>
    <t>Early years register (full Inspection)Childcare on non-domestic premisesWest BerkshirePersonal development1 April 2024 to 31 August 2024</t>
  </si>
  <si>
    <t>Early years register (full Inspection)Childcare on non-domestic premisesWest BerkshirePersonal development, behaviour and welfare1 April 2024 to 31 August 2024</t>
  </si>
  <si>
    <t>Early years register (full Inspection)Childcare on non-domestic premisesWest BerkshireQuality of education1 April 2024 to 31 August 2024</t>
  </si>
  <si>
    <t>Early years register (full Inspection)Childcare on non-domestic premisesWest BerkshireQuality of teaching, learning and assessment1 April 2024 to 31 August 2024</t>
  </si>
  <si>
    <t>Early years register (full Inspection)Childcare on non-domestic premisesWest BerkshireRequirements of the compulsory part of the childcare register1 April 2024 to 31 August 2024</t>
  </si>
  <si>
    <t>Early years register (full Inspection)Childcare on non-domestic premisesWest BerkshireRequirements of the voluntary part of the childcare register1 April 2024 to 31 August 2024</t>
  </si>
  <si>
    <t>Early years register (full Inspection)Childcare on non-domestic premisesWest BerkshireTotal No of inspections1 April 2024 to 31 August 2024</t>
  </si>
  <si>
    <t>Early years register (full Inspection)ChildminderHartlepoolPersonal development, behaviour and welfare1 April 2024 to 31 August 2024</t>
  </si>
  <si>
    <t>Early years register (full Inspection)ChildminderHartlepoolQuality of education1 April 2024 to 31 August 2024</t>
  </si>
  <si>
    <t>Early years register (full Inspection)ChildminderHartlepoolQuality of teaching, learning and assessment1 April 2024 to 31 August 2024</t>
  </si>
  <si>
    <t>Early years register (full Inspection)ChildminderHartlepoolRequirements of the compulsory part of the childcare register1 April 2024 to 31 August 2024</t>
  </si>
  <si>
    <t>Early years register (full Inspection)ChildminderHartlepoolRequirements of the voluntary part of the childcare register1 April 2024 to 31 August 2024</t>
  </si>
  <si>
    <t>Early years register (full Inspection)ChildminderHartlepoolTotal No of inspections1 April 2024 to 31 August 2024</t>
  </si>
  <si>
    <t>Early years register (full Inspection)ChildminderHaveringBehaviour and attitudes1 April 2024 to 31 August 2024</t>
  </si>
  <si>
    <t>Early years register (full Inspection)ChildminderHaveringEffectiveness of leadership and Management1 April 2024 to 31 August 2024</t>
  </si>
  <si>
    <t>Early years register (full Inspection)ChildminderHaveringOutcomes for children1 April 2024 to 31 August 2024</t>
  </si>
  <si>
    <t>Early years register (full Inspection)ChildminderHaveringOverall effectiveness: The quality and standards of the provision1 April 2024 to 31 August 2024</t>
  </si>
  <si>
    <t>Early years register (full Inspection)ChildminderHaveringPersonal development1 April 2024 to 31 August 2024</t>
  </si>
  <si>
    <t>Early years register (full Inspection)ChildminderHaveringPersonal development, behaviour and welfare1 April 2024 to 31 August 2024</t>
  </si>
  <si>
    <t>Early years register (full Inspection)ChildminderHaveringQuality of education1 April 2024 to 31 August 2024</t>
  </si>
  <si>
    <t>Early years register (full Inspection)ChildminderHaveringQuality of teaching, learning and assessment1 April 2024 to 31 August 2024</t>
  </si>
  <si>
    <t>Early years register (full Inspection)ChildminderHaveringRequirements of the compulsory part of the childcare register1 April 2024 to 31 August 2024</t>
  </si>
  <si>
    <t>Early years register (full Inspection)ChildminderHaveringRequirements of the voluntary part of the childcare register1 April 2024 to 31 August 2024</t>
  </si>
  <si>
    <t>Early years register (full Inspection)ChildminderHaveringTotal No of inspections1 April 2024 to 31 August 2024</t>
  </si>
  <si>
    <t>Early years register (full Inspection)ChildminderStockton-on-TeesBehaviour and attitudes1 April 2024 to 31 August 2024</t>
  </si>
  <si>
    <t>Early years register (full Inspection)ChildminderStockton-on-TeesEffectiveness of leadership and Management1 April 2024 to 31 August 2024</t>
  </si>
  <si>
    <t>Early years register (full Inspection)ChildminderStockton-on-TeesOutcomes for children1 April 2024 to 31 August 2024</t>
  </si>
  <si>
    <t>Early years register (full Inspection)ChildminderStockton-on-TeesOverall effectiveness: The quality and standards of the provision1 April 2024 to 31 August 2024</t>
  </si>
  <si>
    <t>Early years register (full Inspection)ChildminderStockton-on-TeesPersonal development1 April 2024 to 31 August 2024</t>
  </si>
  <si>
    <t>Early years register (full Inspection)ChildminderStockton-on-TeesPersonal development, behaviour and welfare1 April 2024 to 31 August 2024</t>
  </si>
  <si>
    <t>Early years register (full Inspection)ChildminderStockton-on-TeesQuality of education1 April 2024 to 31 August 2024</t>
  </si>
  <si>
    <t>Early years register (full Inspection)ChildminderStockton-on-TeesQuality of teaching, learning and assessment1 April 2024 to 31 August 2024</t>
  </si>
  <si>
    <t>Early years register (full Inspection)ChildminderStockton-on-TeesRequirements of the compulsory part of the childcare register1 April 2024 to 31 August 2024</t>
  </si>
  <si>
    <t>Early years register (full Inspection)ChildminderStockton-on-TeesRequirements of the voluntary part of the childcare register1 April 2024 to 31 August 2024</t>
  </si>
  <si>
    <t>Early years register (full Inspection)ChildminderStockton-on-TeesTotal No of inspections1 April 2024 to 31 August 2024</t>
  </si>
  <si>
    <t>Early years register (full Inspection)All provisionSloughPersonal development, behaviour and welfare1 April 2024 to 31 August 2024</t>
  </si>
  <si>
    <t>Early years register (full Inspection)All provisionSloughQuality of education1 April 2024 to 31 August 2024</t>
  </si>
  <si>
    <t>Early years register (full Inspection)All provisionSloughQuality of teaching, learning and assessment1 April 2024 to 31 August 2024</t>
  </si>
  <si>
    <t>Early years register (full Inspection)All provisionSloughRequirements of the compulsory part of the childcare register1 April 2024 to 31 August 2024</t>
  </si>
  <si>
    <t>Early years register (full Inspection)All provisionSloughRequirements of the voluntary part of the childcare register1 April 2024 to 31 August 2024</t>
  </si>
  <si>
    <t>Early years register (full Inspection)All provisionSloughTotal No of inspections1 April 2024 to 31 August 2024</t>
  </si>
  <si>
    <t>Early years register (No children on roll)All provisionSloughNCOR Inspection Outcomes1 April 2024 to 31 August 2024</t>
  </si>
  <si>
    <t>Early years register (No children on roll)All provisionSloughTotal No of inspections1 April 2024 to 31 August 2024</t>
  </si>
  <si>
    <t>Childcare registerAll provisionSolihullTotal No of inspections1 April 2024 to 31 August 2024</t>
  </si>
  <si>
    <t>Early years register (full Inspection)All provisionSolihullBehaviour and attitudes1 April 2024 to 31 August 2024</t>
  </si>
  <si>
    <t>Early years register (full Inspection)All provisionSolihullEffectiveness of leadership and Management1 April 2024 to 31 August 2024</t>
  </si>
  <si>
    <t>Early years register (full Inspection)All provisionSolihullOutcomes for children1 April 2024 to 31 August 2024</t>
  </si>
  <si>
    <t>Early years register (full Inspection)All provisionSolihullOverall effectiveness: The quality and standards of the provision1 April 2024 to 31 August 2024</t>
  </si>
  <si>
    <t>Early years register (full Inspection)All provisionSolihullPersonal development1 April 2024 to 31 August 2024</t>
  </si>
  <si>
    <t>Early years register (full Inspection)All provisionSolihullPersonal development, behaviour and welfare1 April 2024 to 31 August 2024</t>
  </si>
  <si>
    <t>Early years register (full Inspection)All provisionSolihullQuality of education1 April 2024 to 31 August 2024</t>
  </si>
  <si>
    <t>Early years register (full Inspection)All provisionSolihullQuality of teaching, learning and assessment1 April 2024 to 31 August 2024</t>
  </si>
  <si>
    <t>Early years register (Out-of-school day care)Childcare on non-domestic premisesBarnetTotal No of inspections1 April 2024 to 31 August 2024</t>
  </si>
  <si>
    <t>Early years register (full Inspection)Childcare on non-domestic premisesBarnsleyBehaviour and attitudes1 April 2024 to 31 August 2024</t>
  </si>
  <si>
    <t>Early years register (full Inspection)Childcare on non-domestic premisesBarnsleyEffectiveness of leadership and Management1 April 2024 to 31 August 2024</t>
  </si>
  <si>
    <t>Early years register (full Inspection)Childcare on non-domestic premisesBarnsleyOutcomes for children1 April 2024 to 31 August 2024</t>
  </si>
  <si>
    <t>Early years register (full Inspection)Childcare on non-domestic premisesBarnsleyOverall effectiveness: The quality and standards of the provision1 April 2024 to 31 August 2024</t>
  </si>
  <si>
    <t>Early years register (full Inspection)Childcare on non-domestic premisesBarnsleyPersonal development1 April 2024 to 31 August 2024</t>
  </si>
  <si>
    <t>Early years register (full Inspection)Childcare on non-domestic premisesBarnsleyPersonal development, behaviour and welfare1 April 2024 to 31 August 2024</t>
  </si>
  <si>
    <t>Early years register (full Inspection)Childcare on non-domestic premisesBarnsleyQuality of education1 April 2024 to 31 August 2024</t>
  </si>
  <si>
    <t>Early years register (full Inspection)Childcare on non-domestic premisesBarnsleyQuality of teaching, learning and assessment1 April 2024 to 31 August 2024</t>
  </si>
  <si>
    <t>Early years register (full Inspection)Childcare on non-domestic premisesBarnsleyRequirements of the compulsory part of the childcare register1 April 2024 to 31 August 2024</t>
  </si>
  <si>
    <t>Early years register (full Inspection)Childcare on non-domestic premisesBarnsleyRequirements of the voluntary part of the childcare register1 April 2024 to 31 August 2024</t>
  </si>
  <si>
    <t>Early years register (full Inspection)Childcare on non-domestic premisesBarnsleyTotal No of inspections1 April 2024 to 31 August 2024</t>
  </si>
  <si>
    <t>Early years register (Out-of-school day care)Childcare on non-domestic premisesKnowsleyTotal No of inspections1 April 2024 to 31 August 2024</t>
  </si>
  <si>
    <t>Childcare registerChildcare on non-domestic premisesLambethTotal No of inspections1 April 2024 to 31 August 2024</t>
  </si>
  <si>
    <t>Early years register (full Inspection)Childcare on non-domestic premisesLambethBehaviour and attitudes1 April 2024 to 31 August 2024</t>
  </si>
  <si>
    <t>Early years register (full Inspection)Childcare on non-domestic premisesLambethEffectiveness of leadership and Management1 April 2024 to 31 August 2024</t>
  </si>
  <si>
    <t>Early years register (full Inspection)Childcare on non-domestic premisesLambethOutcomes for children1 April 2024 to 31 August 2024</t>
  </si>
  <si>
    <t>Early years register (full Inspection)Childcare on non-domestic premisesLambethOverall effectiveness: The quality and standards of the provision1 April 2024 to 31 August 2024</t>
  </si>
  <si>
    <t>Early years register (full Inspection)Childcare on non-domestic premisesLambethPersonal development1 April 2024 to 31 August 2024</t>
  </si>
  <si>
    <t>Early years register (full Inspection)Childcare on non-domestic premisesLambethPersonal development, behaviour and welfare1 April 2024 to 31 August 2024</t>
  </si>
  <si>
    <t>Early years register (full Inspection)Childcare on non-domestic premisesLambethQuality of education1 April 2024 to 31 August 2024</t>
  </si>
  <si>
    <t>Early years register (full Inspection)Childcare on non-domestic premisesLambethQuality of teaching, learning and assessment1 April 2024 to 31 August 2024</t>
  </si>
  <si>
    <t>Early years register (full Inspection)Childcare on non-domestic premisesLambethRequirements of the compulsory part of the childcare register1 April 2024 to 31 August 2024</t>
  </si>
  <si>
    <t>Early years register (full Inspection)Childcare on non-domestic premisesLambethRequirements of the voluntary part of the childcare register1 April 2024 to 31 August 2024</t>
  </si>
  <si>
    <t>Early years register (full Inspection)Childcare on non-domestic premisesLambethTotal No of inspections1 April 2024 to 31 August 2024</t>
  </si>
  <si>
    <t>Early years register (Out-of-school day care)Childcare on non-domestic premisesThurrockTotal No of inspections1 April 2024 to 31 August 2024</t>
  </si>
  <si>
    <t>Childcare registerChildcare on non-domestic premisesTorbayTotal No of inspections1 April 2024 to 31 August 2024</t>
  </si>
  <si>
    <t>Early years register (full Inspection)Childcare on non-domestic premisesTorbayBehaviour and attitudes1 April 2024 to 31 August 2024</t>
  </si>
  <si>
    <t>Early years register (full Inspection)Childcare on non-domestic premisesTorbayEffectiveness of leadership and Management1 April 2024 to 31 August 2024</t>
  </si>
  <si>
    <t>Early years register (full Inspection)Childcare on non-domestic premisesTorbayOutcomes for children1 April 2024 to 31 August 2024</t>
  </si>
  <si>
    <t>Early years register (full Inspection)Childcare on non-domestic premisesTorbayOverall effectiveness: The quality and standards of the provision1 April 2024 to 31 August 2024</t>
  </si>
  <si>
    <t>Early years register (full Inspection)Childcare on non-domestic premisesTorbayPersonal development1 April 2024 to 31 August 2024</t>
  </si>
  <si>
    <t>Early years register (full Inspection)Childcare on non-domestic premisesTorbayPersonal development, behaviour and welfare1 April 2024 to 31 August 2024</t>
  </si>
  <si>
    <t>Early years register (full Inspection)Childcare on non-domestic premisesTorbayQuality of education1 April 2024 to 31 August 2024</t>
  </si>
  <si>
    <t>Early years register (full Inspection)Childcare on non-domestic premisesTorbayQuality of teaching, learning and assessment1 April 2024 to 31 August 2024</t>
  </si>
  <si>
    <t>Early years register (full Inspection)Childcare on non-domestic premisesTorbayRequirements of the compulsory part of the childcare register1 April 2024 to 31 August 2024</t>
  </si>
  <si>
    <t>Early years register (full Inspection)Childcare on non-domestic premisesTorbayRequirements of the voluntary part of the childcare register1 April 2024 to 31 August 2024</t>
  </si>
  <si>
    <t>Early years register (full Inspection)Childcare on non-domestic premisesTorbayTotal No of inspections1 April 2024 to 31 August 2024</t>
  </si>
  <si>
    <t>Early years register (No children on roll)ChildminderEssexNCOR Inspection Outcomes1 April 2024 to 31 August 2024</t>
  </si>
  <si>
    <t>Early years register (No children on roll)ChildminderEssexTotal No of inspections1 April 2024 to 31 August 2024</t>
  </si>
  <si>
    <t>Early years register (Out-of-school day care)ChildminderEssexTotal No of inspections1 April 2024 to 31 August 2024</t>
  </si>
  <si>
    <t>Early years register (full Inspection)ChildminderGatesheadBehaviour and attitudes1 April 2024 to 31 August 2024</t>
  </si>
  <si>
    <t>Early years register (full Inspection)ChildminderGatesheadEffectiveness of leadership and Management1 April 2024 to 31 August 2024</t>
  </si>
  <si>
    <t>Early years register (full Inspection)ChildminderGatesheadOutcomes for children1 April 2024 to 31 August 2024</t>
  </si>
  <si>
    <t>Early years register (full Inspection)ChildminderGatesheadOverall effectiveness: The quality and standards of the provision1 April 2024 to 31 August 2024</t>
  </si>
  <si>
    <t>Early years register (full Inspection)ChildminderGatesheadPersonal development1 April 2024 to 31 August 2024</t>
  </si>
  <si>
    <t>Early years register (full Inspection)ChildminderGatesheadPersonal development, behaviour and welfare1 April 2024 to 31 August 2024</t>
  </si>
  <si>
    <t>Early years register (full Inspection)ChildminderGatesheadQuality of education1 April 2024 to 31 August 2024</t>
  </si>
  <si>
    <t>Early years register (full Inspection)ChildminderGatesheadQuality of teaching, learning and assessment1 April 2024 to 31 August 2024</t>
  </si>
  <si>
    <t>Early years register (full Inspection)ChildminderGatesheadRequirements of the compulsory part of the childcare register1 April 2024 to 31 August 2024</t>
  </si>
  <si>
    <t>Early years register (full Inspection)ChildminderGatesheadRequirements of the voluntary part of the childcare register1 April 2024 to 31 August 2024</t>
  </si>
  <si>
    <t>Early years register (full Inspection)ChildminderGatesheadTotal No of inspections1 April 2024 to 31 August 2024</t>
  </si>
  <si>
    <t>Early years register (No children on roll)ChildminderSloughNCOR Inspection Outcomes1 April 2024 to 31 August 2024</t>
  </si>
  <si>
    <t>Early years register (No children on roll)ChildminderSloughTotal No of inspections1 April 2024 to 31 August 2024</t>
  </si>
  <si>
    <t>Early years register (full Inspection)ChildminderSolihullBehaviour and attitudes1 April 2024 to 31 August 2024</t>
  </si>
  <si>
    <t>Early years register (full Inspection)ChildminderSolihullEffectiveness of leadership and Management1 April 2024 to 31 August 2024</t>
  </si>
  <si>
    <t>Early years register (full Inspection)ChildminderSolihullOutcomes for children1 April 2024 to 31 August 2024</t>
  </si>
  <si>
    <t>Early years register (full Inspection)ChildminderSolihullOverall effectiveness: The quality and standards of the provision1 April 2024 to 31 August 2024</t>
  </si>
  <si>
    <t>Early years register (full Inspection)ChildminderSolihullPersonal development1 April 2024 to 31 August 2024</t>
  </si>
  <si>
    <t>Early years register (full Inspection)ChildminderSolihullPersonal development, behaviour and welfare1 April 2024 to 31 August 2024</t>
  </si>
  <si>
    <t>Early years register (full Inspection)ChildminderSolihullQuality of education1 April 2024 to 31 August 2024</t>
  </si>
  <si>
    <t>Early years register (full Inspection)ChildminderSolihullQuality of teaching, learning and assessment1 April 2024 to 31 August 2024</t>
  </si>
  <si>
    <t>Early years register (full Inspection)ChildminderSolihullRequirements of the compulsory part of the childcare register1 April 2024 to 31 August 2024</t>
  </si>
  <si>
    <t>Early years register (full Inspection)ChildminderSolihullRequirements of the voluntary part of the childcare register1 April 2024 to 31 August 2024</t>
  </si>
  <si>
    <t>Early years register (full Inspection)ChildminderSolihullTotal No of inspections1 April 2024 to 31 August 2024</t>
  </si>
  <si>
    <t>Early years register (No children on roll)All provisionHammersmith and FulhamNCOR Inspection Outcomes1 April 2024 to 31 August 2024</t>
  </si>
  <si>
    <t>Early years register (No children on roll)All provisionHammersmith and FulhamTotal No of inspections1 April 2024 to 31 August 2024</t>
  </si>
  <si>
    <t>Childcare registerAll provisionHampshireTotal No of inspections1 April 2024 to 31 August 2024</t>
  </si>
  <si>
    <t>Early years register (full Inspection)All provisionHampshireBehaviour and attitudes1 April 2024 to 31 August 2024</t>
  </si>
  <si>
    <t>Early years register (full Inspection)All provisionHampshireEffectiveness of leadership and Management1 April 2024 to 31 August 2024</t>
  </si>
  <si>
    <t>Early years register (full Inspection)All provisionHampshireOutcomes for children1 April 2024 to 31 August 2024</t>
  </si>
  <si>
    <t>Early years register (full Inspection)All provisionHampshireOverall effectiveness: The quality and standards of the provision1 April 2024 to 31 August 2024</t>
  </si>
  <si>
    <t>Early years register (full Inspection)All provisionHampshirePersonal development1 April 2024 to 31 August 2024</t>
  </si>
  <si>
    <t>Early years register (full Inspection)All provisionHampshirePersonal development, behaviour and welfare1 April 2024 to 31 August 2024</t>
  </si>
  <si>
    <t>Early years register (full Inspection)All provisionHampshireQuality of education1 April 2024 to 31 August 2024</t>
  </si>
  <si>
    <t>Early years register (full Inspection)All provisionHampshireQuality of teaching, learning and assessment1 April 2024 to 31 August 2024</t>
  </si>
  <si>
    <t>Early years register (full Inspection)All provisionHampshireRequirements of the compulsory part of the childcare register1 April 2024 to 31 August 2024</t>
  </si>
  <si>
    <t>Early years register (full Inspection)All provisionHampshireRequirements of the voluntary part of the childcare register1 April 2024 to 31 August 2024</t>
  </si>
  <si>
    <t>Early years register (full Inspection)All provisionHampshireTotal No of inspections1 April 2024 to 31 August 2024</t>
  </si>
  <si>
    <t>Early years register (full Inspection)All provisionEast SussexQuality of teaching, learning and assessment1 April 2024 to 31 August 2024</t>
  </si>
  <si>
    <t>Early years register (full Inspection)All provisionEast SussexRequirements of the compulsory part of the childcare register1 April 2024 to 31 August 2024</t>
  </si>
  <si>
    <t>Early years register (full Inspection)All provisionEast SussexRequirements of the voluntary part of the childcare register1 April 2024 to 31 August 2024</t>
  </si>
  <si>
    <t>Early years register (full Inspection)All provisionEast SussexTotal No of inspections1 April 2024 to 31 August 2024</t>
  </si>
  <si>
    <t>Early years register (No children on roll)All provisionEast SussexNCOR Inspection Outcomes1 April 2024 to 31 August 2024</t>
  </si>
  <si>
    <t>Early years register (No children on roll)All provisionEast SussexTotal No of inspections1 April 2024 to 31 August 2024</t>
  </si>
  <si>
    <t>Early years register (Out-of-school day care)All provisionEast SussexTotal No of inspections1 April 2024 to 31 August 2024</t>
  </si>
  <si>
    <t>Childcare registerAll provisionEnfieldTotal No of inspections1 April 2024 to 31 August 2024</t>
  </si>
  <si>
    <t>Early years register (full Inspection)All provisionEnfieldBehaviour and attitudes1 April 2024 to 31 August 2024</t>
  </si>
  <si>
    <t>Early years register (full Inspection)All provisionEnfieldEffectiveness of leadership and Management1 April 2024 to 31 August 2024</t>
  </si>
  <si>
    <t>Early years register (full Inspection)All provisionEnfieldOutcomes for children1 April 2024 to 31 August 2024</t>
  </si>
  <si>
    <t>Early years register (full Inspection)All provisionEnfieldOverall effectiveness: The quality and standards of the provision1 April 2024 to 31 August 2024</t>
  </si>
  <si>
    <t>Early years register (full Inspection)All provisionEnfieldPersonal development1 April 2024 to 31 August 2024</t>
  </si>
  <si>
    <t>Early years register (full Inspection)All provisionEnfieldPersonal development, behaviour and welfare1 April 2024 to 31 August 2024</t>
  </si>
  <si>
    <t>Early years register (full Inspection)All provisionEnfieldQuality of education1 April 2024 to 31 August 2024</t>
  </si>
  <si>
    <t>Early years register (full Inspection)All provisionRichmond upon ThamesQuality of teaching, learning and assessment1 April 2024 to 31 August 2024</t>
  </si>
  <si>
    <t>Early years register (full Inspection)All provisionRichmond upon ThamesRequirements of the compulsory part of the childcare register1 April 2024 to 31 August 2024</t>
  </si>
  <si>
    <t>Early years register (full Inspection)All provisionRichmond upon ThamesRequirements of the voluntary part of the childcare register1 April 2024 to 31 August 2024</t>
  </si>
  <si>
    <t>Early years register (full Inspection)All provisionRichmond upon ThamesTotal No of inspections1 April 2024 to 31 August 2024</t>
  </si>
  <si>
    <t>Early years register (Out-of-school day care)All provisionRichmond upon ThamesTotal No of inspections1 April 2024 to 31 August 2024</t>
  </si>
  <si>
    <t>Childcare registerAll provisionRochdaleTotal No of inspections1 April 2024 to 31 August 2024</t>
  </si>
  <si>
    <t>Early years register (full Inspection)All provisionRochdaleBehaviour and attitudes1 April 2024 to 31 August 2024</t>
  </si>
  <si>
    <t>Early years register (full Inspection)All provisionRochdaleEffectiveness of leadership and Management1 April 2024 to 31 August 2024</t>
  </si>
  <si>
    <t>Early years register (full Inspection)All provisionRochdaleOutcomes for children1 April 2024 to 31 August 2024</t>
  </si>
  <si>
    <t>Early years register (full Inspection)All provisionRochdaleOverall effectiveness: The quality and standards of the provision1 April 2024 to 31 August 2024</t>
  </si>
  <si>
    <t>Early years register (full Inspection)All provisionRochdalePersonal development1 April 2024 to 31 August 2024</t>
  </si>
  <si>
    <t>Early years register (full Inspection)All provisionRochdalePersonal development, behaviour and welfare1 April 2024 to 31 August 2024</t>
  </si>
  <si>
    <t>Early years register (full Inspection)All provisionRochdaleQuality of education1 April 2024 to 31 August 2024</t>
  </si>
  <si>
    <t>Early years register (full Inspection)All provisionRochdaleQuality of teaching, learning and assessment1 April 2024 to 31 August 2024</t>
  </si>
  <si>
    <t>Early years register (full Inspection)All provisionRochdaleRequirements of the compulsory part of the childcare register1 April 2024 to 31 August 2024</t>
  </si>
  <si>
    <t>Early years register (full Inspection)Childcare on domestic premisesMertonBehaviour and attitudes1 April 2024 to 31 August 2024</t>
  </si>
  <si>
    <t>Early years register (full Inspection)Childcare on domestic premisesMertonEffectiveness of leadership and Management1 April 2024 to 31 August 2024</t>
  </si>
  <si>
    <t>Early years register (full Inspection)Childcare on domestic premisesMertonOutcomes for children1 April 2024 to 31 August 2024</t>
  </si>
  <si>
    <t>Early years register (full Inspection)Childcare on domestic premisesMertonOverall effectiveness: The quality and standards of the provision1 April 2024 to 31 August 2024</t>
  </si>
  <si>
    <t>Early years register (full Inspection)Childcare on domestic premisesMertonPersonal development1 April 2024 to 31 August 2024</t>
  </si>
  <si>
    <t>Early years register (full Inspection)Childcare on domestic premisesMertonPersonal development, behaviour and welfare1 April 2024 to 31 August 2024</t>
  </si>
  <si>
    <t>Early years register (full Inspection)Childcare on domestic premisesMertonQuality of education1 April 2024 to 31 August 2024</t>
  </si>
  <si>
    <t>Early years register (full Inspection)Childcare on domestic premisesMertonQuality of teaching, learning and assessment1 April 2024 to 31 August 2024</t>
  </si>
  <si>
    <t>Early years register (full Inspection)Childcare on domestic premisesMertonRequirements of the compulsory part of the childcare register1 April 2024 to 31 August 2024</t>
  </si>
  <si>
    <t>Early years register (full Inspection)Childcare on domestic premisesMertonRequirements of the voluntary part of the childcare register1 April 2024 to 31 August 2024</t>
  </si>
  <si>
    <t>Early years register (full Inspection)Childcare on domestic premisesMertonTotal No of inspections1 April 2024 to 31 August 2024</t>
  </si>
  <si>
    <t>Early years register (full Inspection)Childcare on domestic premisesNorth YorkshireBehaviour and attitudes1 April 2024 to 31 August 2024</t>
  </si>
  <si>
    <t>Early years register (full Inspection)Childcare on domestic premisesNorth YorkshireEffectiveness of leadership and Management1 April 2024 to 31 August 2024</t>
  </si>
  <si>
    <t>Early years register (full Inspection)Childcare on domestic premisesNorth YorkshireOutcomes for children1 April 2024 to 31 August 2024</t>
  </si>
  <si>
    <t>Early years register (full Inspection)Childcare on domestic premisesNorth YorkshireOverall effectiveness: The quality and standards of the provision1 April 2024 to 31 August 2024</t>
  </si>
  <si>
    <t>Early years register (full Inspection)Childcare on domestic premisesNorth YorkshirePersonal development1 April 2024 to 31 August 2024</t>
  </si>
  <si>
    <t>Early years register (full Inspection)Childcare on domestic premisesNorth YorkshirePersonal development, behaviour and welfare1 April 2024 to 31 August 2024</t>
  </si>
  <si>
    <t>Early years register (full Inspection)Childcare on domestic premisesNorth YorkshireQuality of education1 April 2024 to 31 August 2024</t>
  </si>
  <si>
    <t>Early years register (full Inspection)Childcare on domestic premisesNorth YorkshireQuality of teaching, learning and assessment1 April 2024 to 31 August 2024</t>
  </si>
  <si>
    <t>Early years register (full Inspection)Childcare on domestic premisesNorth YorkshireRequirements of the compulsory part of the childcare register1 April 2024 to 31 August 2024</t>
  </si>
  <si>
    <t>Early years register (full Inspection)Childcare on domestic premisesNorth YorkshireRequirements of the voluntary part of the childcare register1 April 2024 to 31 August 2024</t>
  </si>
  <si>
    <t>Early years register (full Inspection)Childcare on domestic premisesNorth YorkshireTotal No of inspections1 April 2024 to 31 August 2024</t>
  </si>
  <si>
    <t>Early years register (Out-of-school day care)Childcare on non-domestic premisesHillingdonTotal No of inspections1 April 2024 to 31 August 2024</t>
  </si>
  <si>
    <t>Childcare registerChildcare on non-domestic premisesHounslowTotal No of inspections1 April 2024 to 31 August 2024</t>
  </si>
  <si>
    <t>Early years register (full Inspection)Childcare on non-domestic premisesHounslowBehaviour and attitudes1 April 2024 to 31 August 2024</t>
  </si>
  <si>
    <t>Early years register (full Inspection)Childcare on non-domestic premisesHounslowEffectiveness of leadership and Management1 April 2024 to 31 August 2024</t>
  </si>
  <si>
    <t>Early years register (full Inspection)Childcare on non-domestic premisesHounslowOutcomes for children1 April 2024 to 31 August 2024</t>
  </si>
  <si>
    <t>Early years register (full Inspection)Childcare on non-domestic premisesHounslowOverall effectiveness: The quality and standards of the provision1 April 2024 to 31 August 2024</t>
  </si>
  <si>
    <t>Early years register (full Inspection)Childcare on non-domestic premisesHounslowPersonal development1 April 2024 to 31 August 2024</t>
  </si>
  <si>
    <t>Early years register (full Inspection)Childcare on non-domestic premisesHounslowPersonal development, behaviour and welfare1 April 2024 to 31 August 2024</t>
  </si>
  <si>
    <t>Early years register (full Inspection)Childcare on non-domestic premisesHounslowQuality of education1 April 2024 to 31 August 2024</t>
  </si>
  <si>
    <t>Early years register (full Inspection)Childcare on non-domestic premisesHounslowQuality of teaching, learning and assessment1 April 2024 to 31 August 2024</t>
  </si>
  <si>
    <t>Early years register (full Inspection)Childcare on non-domestic premisesHounslowRequirements of the compulsory part of the childcare register1 April 2024 to 31 August 2024</t>
  </si>
  <si>
    <t>Early years register (full Inspection)Childcare on non-domestic premisesHounslowRequirements of the voluntary part of the childcare register1 April 2024 to 31 August 2024</t>
  </si>
  <si>
    <t>Early years register (full Inspection)Childcare on non-domestic premisesHounslowTotal No of inspections1 April 2024 to 31 August 2024</t>
  </si>
  <si>
    <t>Early years register (full Inspection)Childcare on non-domestic premisesStoke-on-TrentBehaviour and attitudes1 April 2024 to 31 August 2024</t>
  </si>
  <si>
    <t>Early years register (full Inspection)Childcare on non-domestic premisesStoke-on-TrentEffectiveness of leadership and Management1 April 2024 to 31 August 2024</t>
  </si>
  <si>
    <t>Early years register (full Inspection)Childcare on non-domestic premisesStoke-on-TrentOutcomes for children1 April 2024 to 31 August 2024</t>
  </si>
  <si>
    <t>Early years register (full Inspection)Childcare on non-domestic premisesStoke-on-TrentOverall effectiveness: The quality and standards of the provision1 April 2024 to 31 August 2024</t>
  </si>
  <si>
    <t>Early years register (full Inspection)Childcare on non-domestic premisesStoke-on-TrentPersonal development1 April 2024 to 31 August 2024</t>
  </si>
  <si>
    <t>Early years register (full Inspection)Childcare on non-domestic premisesStoke-on-TrentPersonal development, behaviour and welfare1 April 2024 to 31 August 2024</t>
  </si>
  <si>
    <t>Early years register (full Inspection)Childcare on non-domestic premisesStoke-on-TrentQuality of education1 April 2024 to 31 August 2024</t>
  </si>
  <si>
    <t>Early years register (full Inspection)Childcare on non-domestic premisesStoke-on-TrentQuality of teaching, learning and assessment1 April 2024 to 31 August 2024</t>
  </si>
  <si>
    <t>Early years register (full Inspection)Childcare on non-domestic premisesStoke-on-TrentRequirements of the compulsory part of the childcare register1 April 2024 to 31 August 2024</t>
  </si>
  <si>
    <t>Early years register (full Inspection)Childcare on non-domestic premisesStoke-on-TrentRequirements of the voluntary part of the childcare register1 April 2024 to 31 August 2024</t>
  </si>
  <si>
    <t>Early years register (full Inspection)Childcare on non-domestic premisesStoke-on-TrentTotal No of inspections1 April 2024 to 31 August 2024</t>
  </si>
  <si>
    <t>Early years register (full Inspection)ChildminderDevonQuality of teaching, learning and assessment1 April 2024 to 31 August 2024</t>
  </si>
  <si>
    <t>Early years register (full Inspection)ChildminderDevonRequirements of the compulsory part of the childcare register1 April 2024 to 31 August 2024</t>
  </si>
  <si>
    <t>Early years register (full Inspection)ChildminderDevonRequirements of the voluntary part of the childcare register1 April 2024 to 31 August 2024</t>
  </si>
  <si>
    <t>Early years register (full Inspection)ChildminderDevonTotal No of inspections1 April 2024 to 31 August 2024</t>
  </si>
  <si>
    <t>Early years register (No children on roll)ChildminderDevonNCOR Inspection Outcomes1 April 2024 to 31 August 2024</t>
  </si>
  <si>
    <t>Early years register (No children on roll)ChildminderDevonTotal No of inspections1 April 2024 to 31 August 2024</t>
  </si>
  <si>
    <t>Childcare registerChildminderDoncasterTotal No of inspections1 April 2024 to 31 August 2024</t>
  </si>
  <si>
    <t>Early years register (full Inspection)ChildminderDoncasterBehaviour and attitudes1 April 2024 to 31 August 2024</t>
  </si>
  <si>
    <t>Early years register (full Inspection)ChildminderDoncasterEffectiveness of leadership and Management1 April 2024 to 31 August 2024</t>
  </si>
  <si>
    <t>Early years register (full Inspection)ChildminderDoncasterOutcomes for children1 April 2024 to 31 August 2024</t>
  </si>
  <si>
    <t>Early years register (full Inspection)ChildminderDoncasterOverall effectiveness: The quality and standards of the provision1 April 2024 to 31 August 2024</t>
  </si>
  <si>
    <t>Early years register (full Inspection)ChildminderDoncasterPersonal development1 April 2024 to 31 August 2024</t>
  </si>
  <si>
    <t>Early years register (full Inspection)ChildminderDoncasterPersonal development, behaviour and welfare1 April 2024 to 31 August 2024</t>
  </si>
  <si>
    <t>Early years register (full Inspection)ChildminderDoncasterQuality of education1 April 2024 to 31 August 2024</t>
  </si>
  <si>
    <t>Early years register (full Inspection)ChildminderDoncasterQuality of teaching, learning and assessment1 April 2024 to 31 August 2024</t>
  </si>
  <si>
    <t>Early years register (full Inspection)ChildminderDoncasterRequirements of the compulsory part of the childcare register1 April 2024 to 31 August 2024</t>
  </si>
  <si>
    <t>Early years register (full Inspection)ChildminderDoncasterRequirements of the voluntary part of the childcare register1 April 2024 to 31 August 2024</t>
  </si>
  <si>
    <t>Early years register (full Inspection)ChildminderDoncasterTotal No of inspections1 April 2024 to 31 August 2024</t>
  </si>
  <si>
    <t>Early years register (full Inspection)ChildminderRedcar and ClevelandTotal No of inspections1 April 2024 to 31 August 2024</t>
  </si>
  <si>
    <t>Early years register (full Inspection)ChildminderRichmond upon ThamesBehaviour and attitudes1 April 2024 to 31 August 2024</t>
  </si>
  <si>
    <t>Early years register (full Inspection)ChildminderRichmond upon ThamesEffectiveness of leadership and Management1 April 2024 to 31 August 2024</t>
  </si>
  <si>
    <t>Early years register (full Inspection)ChildminderRichmond upon ThamesOutcomes for children1 April 2024 to 31 August 2024</t>
  </si>
  <si>
    <t>Early years register (full Inspection)ChildminderRichmond upon ThamesOverall effectiveness: The quality and standards of the provision1 April 2024 to 31 August 2024</t>
  </si>
  <si>
    <t>Early years register (full Inspection)ChildminderRichmond upon ThamesPersonal development1 April 2024 to 31 August 2024</t>
  </si>
  <si>
    <t>Early years register (full Inspection)ChildminderRichmond upon ThamesPersonal development, behaviour and welfare1 April 2024 to 31 August 2024</t>
  </si>
  <si>
    <t>Early years register (full Inspection)ChildminderRichmond upon ThamesQuality of education1 April 2024 to 31 August 2024</t>
  </si>
  <si>
    <t>Early years register (full Inspection)ChildminderRichmond upon ThamesQuality of teaching, learning and assessment1 April 2024 to 31 August 2024</t>
  </si>
  <si>
    <t>Early years register (full Inspection)ChildminderRichmond upon ThamesRequirements of the compulsory part of the childcare register1 April 2024 to 31 August 2024</t>
  </si>
  <si>
    <t>Early years register (full Inspection)ChildminderRichmond upon ThamesRequirements of the voluntary part of the childcare register1 April 2024 to 31 August 2024</t>
  </si>
  <si>
    <t>Early years register (full Inspection)ChildminderRichmond upon ThamesTotal No of inspections1 April 2024 to 31 August 2024</t>
  </si>
  <si>
    <t>Early years register (No children on roll)All provisionDerbyNCOR Inspection Outcomes1 April 2024 to 31 August 2024</t>
  </si>
  <si>
    <t>Early years register (No children on roll)All provisionDerbyTotal No of inspections1 April 2024 to 31 August 2024</t>
  </si>
  <si>
    <t>Childcare registerAll provisionDerbyshireTotal No of inspections1 April 2024 to 31 August 2024</t>
  </si>
  <si>
    <t>Early years register (full Inspection)All provisionDerbyshireBehaviour and attitudes1 April 2024 to 31 August 2024</t>
  </si>
  <si>
    <t>Early years register (full Inspection)All provisionDerbyshireEffectiveness of leadership and Management1 April 2024 to 31 August 2024</t>
  </si>
  <si>
    <t>Early years register (full Inspection)All provisionDerbyshireOutcomes for children1 April 2024 to 31 August 2024</t>
  </si>
  <si>
    <t>Early years register (full Inspection)All provisionDerbyshireOverall effectiveness: The quality and standards of the provision1 April 2024 to 31 August 2024</t>
  </si>
  <si>
    <t>Early years register (full Inspection)All provisionDerbyshirePersonal development1 April 2024 to 31 August 2024</t>
  </si>
  <si>
    <t>Early years register (full Inspection)All provisionDerbyshirePersonal development, behaviour and welfare1 April 2024 to 31 August 2024</t>
  </si>
  <si>
    <t>Early years register (full Inspection)All provisionDerbyshireQuality of education1 April 2024 to 31 August 2024</t>
  </si>
  <si>
    <t>Early years register (full Inspection)All provisionDerbyshireQuality of teaching, learning and assessment1 April 2024 to 31 August 2024</t>
  </si>
  <si>
    <t>Early years register (full Inspection)All provisionDerbyshireRequirements of the compulsory part of the childcare register1 April 2024 to 31 August 2024</t>
  </si>
  <si>
    <t>Early years register (full Inspection)All provisionDerbyshireRequirements of the voluntary part of the childcare register1 April 2024 to 31 August 2024</t>
  </si>
  <si>
    <t>Early years register (full Inspection)All provisionDerbyshireTotal No of inspections1 April 2024 to 31 August 2024</t>
  </si>
  <si>
    <t>Early years register (No children on roll)All provisionNottinghamshireNCOR Inspection Outcomes1 April 2024 to 31 August 2024</t>
  </si>
  <si>
    <t>Early years register (No children on roll)All provisionNottinghamshireTotal No of inspections1 April 2024 to 31 August 2024</t>
  </si>
  <si>
    <t>Early years register (Out-of-school day care)All provisionNottinghamshireTotal No of inspections1 April 2024 to 31 August 2024</t>
  </si>
  <si>
    <t>Childcare registerAll provisionOldhamTotal No of inspections1 April 2024 to 31 August 2024</t>
  </si>
  <si>
    <t>Early years register (full Inspection)All provisionOldhamBehaviour and attitudes1 April 2024 to 31 August 2024</t>
  </si>
  <si>
    <t>Early years register (full Inspection)All provisionOldhamEffectiveness of leadership and Management1 April 2024 to 31 August 2024</t>
  </si>
  <si>
    <t>Early years register (full Inspection)All provisionOldhamOutcomes for children1 April 2024 to 31 August 2024</t>
  </si>
  <si>
    <t>Early years register (full Inspection)All provisionOldhamOverall effectiveness: The quality and standards of the provision1 April 2024 to 31 August 2024</t>
  </si>
  <si>
    <t>Early years register (full Inspection)All provisionOldhamPersonal development1 April 2024 to 31 August 2024</t>
  </si>
  <si>
    <t>Early years register (full Inspection)All provisionOldhamPersonal development, behaviour and welfare1 April 2024 to 31 August 2024</t>
  </si>
  <si>
    <t>Early years register (full Inspection)All provisionOldhamQuality of education1 April 2024 to 31 August 2024</t>
  </si>
  <si>
    <t>Early years register (full Inspection)All provisionOldhamQuality of teaching, learning and assessment1 April 2024 to 31 August 2024</t>
  </si>
  <si>
    <t>Early years register (full Inspection)All provisionOldhamRequirements of the compulsory part of the childcare register1 April 2024 to 31 August 2024</t>
  </si>
  <si>
    <t>Early years register (full Inspection)All provisionOldhamRequirements of the voluntary part of the childcare register1 April 2024 to 31 August 2024</t>
  </si>
  <si>
    <t>Early years register (full Inspection)All provisionOldhamTotal No of inspections1 April 2024 to 31 August 2024</t>
  </si>
  <si>
    <t>Early years register (full Inspection)Childcare on non-domestic premisesHammersmith and FulhamBehaviour and attitudes1 April 2024 to 31 August 2024</t>
  </si>
  <si>
    <t>Early years register (full Inspection)Childcare on non-domestic premisesHammersmith and FulhamEffectiveness of leadership and Management1 April 2024 to 31 August 2024</t>
  </si>
  <si>
    <t>Early years register (full Inspection)Childcare on non-domestic premisesHammersmith and FulhamOutcomes for children1 April 2024 to 31 August 2024</t>
  </si>
  <si>
    <t>Early years register (full Inspection)Childcare on non-domestic premisesHammersmith and FulhamOverall effectiveness: The quality and standards of the provision1 April 2024 to 31 August 2024</t>
  </si>
  <si>
    <t>Early years register (full Inspection)Childcare on non-domestic premisesHammersmith and FulhamPersonal development1 April 2024 to 31 August 2024</t>
  </si>
  <si>
    <t>Early years register (full Inspection)Childcare on non-domestic premisesHammersmith and FulhamPersonal development, behaviour and welfare1 April 2024 to 31 August 2024</t>
  </si>
  <si>
    <t>Early years register (full Inspection)Childcare on non-domestic premisesHammersmith and FulhamQuality of education1 April 2024 to 31 August 2024</t>
  </si>
  <si>
    <t>Early years register (full Inspection)Childcare on non-domestic premisesHammersmith and FulhamQuality of teaching, learning and assessment1 April 2024 to 31 August 2024</t>
  </si>
  <si>
    <t>Early years register (full Inspection)Childcare on non-domestic premisesHammersmith and FulhamRequirements of the compulsory part of the childcare register1 April 2024 to 31 August 2024</t>
  </si>
  <si>
    <t>Early years register (full Inspection)Childcare on non-domestic premisesHammersmith and FulhamRequirements of the voluntary part of the childcare register1 April 2024 to 31 August 2024</t>
  </si>
  <si>
    <t>Early years register (full Inspection)Childcare on non-domestic premisesHammersmith and FulhamTotal No of inspections1 April 2024 to 31 August 2024</t>
  </si>
  <si>
    <t>Childcare registerChildcare on non-domestic premisesHampshireTotal No of inspections1 April 2024 to 31 August 2024</t>
  </si>
  <si>
    <t>Early years register (full Inspection)Childcare on non-domestic premisesHampshireBehaviour and attitudes1 April 2024 to 31 August 2024</t>
  </si>
  <si>
    <t>Early years register (full Inspection)Childcare on non-domestic premisesHampshireEffectiveness of leadership and Management1 April 2024 to 31 August 2024</t>
  </si>
  <si>
    <t>Early years register (full Inspection)Childcare on non-domestic premisesSomersetPersonal development1 April 2024 to 31 August 2024</t>
  </si>
  <si>
    <t>Early years register (full Inspection)Childcare on non-domestic premisesSomersetPersonal development, behaviour and welfare1 April 2024 to 31 August 2024</t>
  </si>
  <si>
    <t>Early years register (full Inspection)Childcare on non-domestic premisesSomersetQuality of education1 April 2024 to 31 August 2024</t>
  </si>
  <si>
    <t>Early years register (full Inspection)Childcare on non-domestic premisesSomersetQuality of teaching, learning and assessment1 April 2024 to 31 August 2024</t>
  </si>
  <si>
    <t>Early years register (full Inspection)Childcare on non-domestic premisesSomersetRequirements of the compulsory part of the childcare register1 April 2024 to 31 August 2024</t>
  </si>
  <si>
    <t>Early years register (full Inspection)Childcare on non-domestic premisesSomersetRequirements of the voluntary part of the childcare register1 April 2024 to 31 August 2024</t>
  </si>
  <si>
    <t>Early years register (full Inspection)Childcare on non-domestic premisesSomersetTotal No of inspections1 April 2024 to 31 August 2024</t>
  </si>
  <si>
    <t>Early years register (Out-of-school day care)Childcare on non-domestic premisesSomersetTotal No of inspections1 April 2024 to 31 August 2024</t>
  </si>
  <si>
    <t>Childcare registerChildcare on non-domestic premisesSouth GloucestershireTotal No of inspections1 April 2024 to 31 August 2024</t>
  </si>
  <si>
    <t>Early years register (full Inspection)Childcare on non-domestic premisesSouth GloucestershireBehaviour and attitudes1 April 2024 to 31 August 2024</t>
  </si>
  <si>
    <t>Early years register (full Inspection)Childcare on non-domestic premisesSouth GloucestershireEffectiveness of leadership and Management1 April 2024 to 31 August 2024</t>
  </si>
  <si>
    <t>Early years register (full Inspection)Childcare on non-domestic premisesSouth GloucestershireOutcomes for children1 April 2024 to 31 August 2024</t>
  </si>
  <si>
    <t>Early years register (full Inspection)Childcare on non-domestic premisesSouth GloucestershireOverall effectiveness: The quality and standards of the provision1 April 2024 to 31 August 2024</t>
  </si>
  <si>
    <t>Early years register (full Inspection)Childcare on non-domestic premisesSouth GloucestershirePersonal development1 April 2024 to 31 August 2024</t>
  </si>
  <si>
    <t>Early years register (full Inspection)Childcare on non-domestic premisesSouth GloucestershirePersonal development, behaviour and welfare1 April 2024 to 31 August 2024</t>
  </si>
  <si>
    <t>Early years register (full Inspection)Childcare on non-domestic premisesSouth GloucestershireQuality of education1 April 2024 to 31 August 2024</t>
  </si>
  <si>
    <t>Early years register (No children on roll)ChildminderCentral BedfordshireNCOR Inspection Outcomes1 April 2024 to 31 August 2024</t>
  </si>
  <si>
    <t>Early years register (No children on roll)ChildminderCentral BedfordshireTotal No of inspections1 April 2024 to 31 August 2024</t>
  </si>
  <si>
    <t>Early years register (full Inspection)ChildminderCheshire EastBehaviour and attitudes1 April 2024 to 31 August 2024</t>
  </si>
  <si>
    <t>Early years register (full Inspection)ChildminderCheshire EastEffectiveness of leadership and Management1 April 2024 to 31 August 2024</t>
  </si>
  <si>
    <t>Early years register (full Inspection)ChildminderCheshire EastOutcomes for children1 April 2024 to 31 August 2024</t>
  </si>
  <si>
    <t>Early years register (full Inspection)ChildminderCheshire EastOverall effectiveness: The quality and standards of the provision1 April 2024 to 31 August 2024</t>
  </si>
  <si>
    <t>Early years register (full Inspection)ChildminderCheshire EastPersonal development1 April 2024 to 31 August 2024</t>
  </si>
  <si>
    <t>Early years register (full Inspection)ChildminderCheshire EastPersonal development, behaviour and welfare1 April 2024 to 31 August 2024</t>
  </si>
  <si>
    <t>Early years register (full Inspection)ChildminderCheshire EastQuality of education1 April 2024 to 31 August 2024</t>
  </si>
  <si>
    <t>Early years register (full Inspection)ChildminderCheshire EastQuality of teaching, learning and assessment1 April 2024 to 31 August 2024</t>
  </si>
  <si>
    <t>Early years register (full Inspection)ChildminderCheshire EastRequirements of the compulsory part of the childcare register1 April 2024 to 31 August 2024</t>
  </si>
  <si>
    <t>Early years register (full Inspection)ChildminderCheshire EastRequirements of the voluntary part of the childcare register1 April 2024 to 31 August 2024</t>
  </si>
  <si>
    <t>Early years register (full Inspection)ChildminderCheshire EastTotal No of inspections1 April 2024 to 31 August 2024</t>
  </si>
  <si>
    <t>Early years register (full Inspection)ChildminderNottinghamPersonal development1 April 2024 to 31 August 2024</t>
  </si>
  <si>
    <t>Early years register (full Inspection)ChildminderNottinghamPersonal development, behaviour and welfare1 April 2024 to 31 August 2024</t>
  </si>
  <si>
    <t>Early years register (full Inspection)ChildminderNottinghamQuality of education1 April 2024 to 31 August 2024</t>
  </si>
  <si>
    <t>Early years register (full Inspection)ChildminderNottinghamQuality of teaching, learning and assessment1 April 2024 to 31 August 2024</t>
  </si>
  <si>
    <t>Early years register (full Inspection)ChildminderNottinghamRequirements of the compulsory part of the childcare register1 April 2024 to 31 August 2024</t>
  </si>
  <si>
    <t>Early years register (full Inspection)ChildminderNottinghamRequirements of the voluntary part of the childcare register1 April 2024 to 31 August 2024</t>
  </si>
  <si>
    <t>Early years register (full Inspection)ChildminderNottinghamTotal No of inspections1 April 2024 to 31 August 2024</t>
  </si>
  <si>
    <t>Early years register (Out-of-school day care)ChildminderNottinghamTotal No of inspections1 April 2024 to 31 August 2024</t>
  </si>
  <si>
    <t>Childcare registerChildminderNottinghamshireTotal No of inspections1 April 2024 to 31 August 2024</t>
  </si>
  <si>
    <t>Early years register (full Inspection)ChildminderNottinghamshireBehaviour and attitudes1 April 2024 to 31 August 2024</t>
  </si>
  <si>
    <t>Early years register (full Inspection)ChildminderNottinghamshireEffectiveness of leadership and Management1 April 2024 to 31 August 2024</t>
  </si>
  <si>
    <t>Early years register (full Inspection)ChildminderNottinghamshireOutcomes for children1 April 2024 to 31 August 2024</t>
  </si>
  <si>
    <t>Early years register (full Inspection)ChildminderNottinghamshireOverall effectiveness: The quality and standards of the provision1 April 2024 to 31 August 2024</t>
  </si>
  <si>
    <t>Early years register (full Inspection)ChildminderNottinghamshirePersonal development1 April 2024 to 31 August 2024</t>
  </si>
  <si>
    <t>Early years register (full Inspection)ChildminderNottinghamshirePersonal development, behaviour and welfare1 April 2024 to 31 August 2024</t>
  </si>
  <si>
    <t>Early years register (full Inspection)ChildminderNottinghamshireQuality of education1 April 2024 to 31 August 2024</t>
  </si>
  <si>
    <t>Childcare registerHome childcarerSouthwarkTotal No of inspections1 April 2024 to 31 August 2024</t>
  </si>
  <si>
    <t>Childcare registerHome childcarerStaffordshireTotal No of inspections1 April 2024 to 31 August 2024</t>
  </si>
  <si>
    <t>Childcare registerHome childcarerStockportTotal No of inspections1 April 2024 to 31 August 2024</t>
  </si>
  <si>
    <t>Childcare registerHome childcarerSuffolkTotal No of inspections1 April 2024 to 31 August 2024</t>
  </si>
  <si>
    <t>Childcare registerHome childcarerSurreyTotal No of inspections1 April 2024 to 31 August 2024</t>
  </si>
  <si>
    <t>Childcare registerHome childcarerSuttonTotal No of inspections1 April 2024 to 31 August 2024</t>
  </si>
  <si>
    <t>Childcare registerHome childcarerTower HamletsTotal No of inspections1 April 2024 to 31 August 2024</t>
  </si>
  <si>
    <t>Childcare registerHome childcarerWaltham ForestTotal No of inspections1 April 2024 to 31 August 2024</t>
  </si>
  <si>
    <t>Childcare registerHome childcarerWandsworthTotal No of inspections1 April 2024 to 31 August 2024</t>
  </si>
  <si>
    <t>Childcare registerHome childcarerWest BerkshireTotal No of inspections1 April 2024 to 31 August 2024</t>
  </si>
  <si>
    <t>Childcare registerHome childcarerWest NorthamptonshireTotal No of inspections1 April 2024 to 31 August 2024</t>
  </si>
  <si>
    <t>Childcare registerHome childcarerWest SussexTotal No of inspections1 April 2024 to 31 August 2024</t>
  </si>
  <si>
    <t>Childcare registerHome childcarerWestminsterTotal No of inspections1 April 2024 to 31 August 2024</t>
  </si>
  <si>
    <t>Childcare registerHome childcarerWiltshireTotal No of inspections1 April 2024 to 31 August 2024</t>
  </si>
  <si>
    <t>Childcare registerHome childcarerWindsor and MaidenheadTotal No of inspections1 April 2024 to 31 August 2024</t>
  </si>
  <si>
    <t>Childcare registerHome childcarerWirralTotal No of inspections1 April 2024 to 31 August 2024</t>
  </si>
  <si>
    <t>Childcare registerHome childcarerWokinghamTotal No of inspections1 April 2024 to 31 August 2024</t>
  </si>
  <si>
    <t>Early years register (full Inspection)Childcare on non-domestic premisesRutlandRequirements of the voluntary part of the childcare register1 April 2024 to 31 August 2024</t>
  </si>
  <si>
    <t>Early years register (full Inspection)Childcare on non-domestic premisesRutlandTotal No of inspections1 April 2024 to 31 August 2024</t>
  </si>
  <si>
    <t>Early years register (full Inspection)Childcare on non-domestic premisesSalfordBehaviour and attitudes1 April 2024 to 31 August 2024</t>
  </si>
  <si>
    <t>Early years register (full Inspection)Childcare on non-domestic premisesSalfordEffectiveness of leadership and Management1 April 2024 to 31 August 2024</t>
  </si>
  <si>
    <t>Early years register (full Inspection)Childcare on non-domestic premisesSalfordOutcomes for children1 April 2024 to 31 August 2024</t>
  </si>
  <si>
    <t>Early years register (full Inspection)Childcare on non-domestic premisesSalfordOverall effectiveness: The quality and standards of the provision1 April 2024 to 31 August 2024</t>
  </si>
  <si>
    <t>Early years register (full Inspection)Childcare on non-domestic premisesSalfordPersonal development1 April 2024 to 31 August 2024</t>
  </si>
  <si>
    <t>Early years register (full Inspection)Childcare on non-domestic premisesSalfordPersonal development, behaviour and welfare1 April 2024 to 31 August 2024</t>
  </si>
  <si>
    <t>Early years register (full Inspection)Childcare on non-domestic premisesSalfordQuality of education1 April 2024 to 31 August 2024</t>
  </si>
  <si>
    <t>Early years register (full Inspection)Childcare on non-domestic premisesSalfordQuality of teaching, learning and assessment1 April 2024 to 31 August 2024</t>
  </si>
  <si>
    <t>Early years register (full Inspection)Childcare on non-domestic premisesSalfordRequirements of the compulsory part of the childcare register1 April 2024 to 31 August 2024</t>
  </si>
  <si>
    <t>Early years register (full Inspection)Childcare on non-domestic premisesSalfordRequirements of the voluntary part of the childcare register1 April 2024 to 31 August 2024</t>
  </si>
  <si>
    <t>Early years register (full Inspection)Childcare on non-domestic premisesSalfordTotal No of inspections1 April 2024 to 31 August 2024</t>
  </si>
  <si>
    <t>Early years register (No children on roll)ChildminderBrighton and HoveNCOR Inspection Outcomes1 April 2024 to 31 August 2024</t>
  </si>
  <si>
    <t>Early years register (No children on roll)ChildminderBrighton and HoveTotal No of inspections1 April 2024 to 31 August 2024</t>
  </si>
  <si>
    <t>Early years register (Out-of-school day care)ChildminderBrighton and HoveTotal No of inspections1 April 2024 to 31 August 2024</t>
  </si>
  <si>
    <t>Childcare registerChildminderBristolTotal No of inspections1 April 2024 to 31 August 2024</t>
  </si>
  <si>
    <t>Early years register (full Inspection)ChildminderBristolBehaviour and attitudes1 April 2024 to 31 August 2024</t>
  </si>
  <si>
    <t>Early years register (full Inspection)ChildminderBristolEffectiveness of leadership and Management1 April 2024 to 31 August 2024</t>
  </si>
  <si>
    <t>Early years register (full Inspection)ChildminderBristolOutcomes for children1 April 2024 to 31 August 2024</t>
  </si>
  <si>
    <t>Early years register (full Inspection)ChildminderBristolOverall effectiveness: The quality and standards of the provision1 April 2024 to 31 August 2024</t>
  </si>
  <si>
    <t>Early years register (full Inspection)ChildminderBristolPersonal development1 April 2024 to 31 August 2024</t>
  </si>
  <si>
    <t>Early years register (full Inspection)ChildminderBristolPersonal development, behaviour and welfare1 April 2024 to 31 August 2024</t>
  </si>
  <si>
    <t>Early years register (full Inspection)ChildminderBristolQuality of education1 April 2024 to 31 August 2024</t>
  </si>
  <si>
    <t>Early years register (full Inspection)ChildminderBristolQuality of teaching, learning and assessment1 April 2024 to 31 August 2024</t>
  </si>
  <si>
    <t>Early years register (full Inspection)ChildminderBristolRequirements of the compulsory part of the childcare register1 April 2024 to 31 August 2024</t>
  </si>
  <si>
    <t>Early years register (full Inspection)ChildminderBristolRequirements of the voluntary part of the childcare register1 April 2024 to 31 August 2024</t>
  </si>
  <si>
    <t>Early years register (full Inspection)ChildminderBristolTotal No of inspections1 April 2024 to 31 August 2024</t>
  </si>
  <si>
    <t>Early years register (No children on roll)ChildminderWest SussexNCOR Inspection Outcomes1 April 2024 to 31 August 2024</t>
  </si>
  <si>
    <t>Early years register (No children on roll)ChildminderWest SussexTotal No of inspections1 April 2024 to 31 August 2024</t>
  </si>
  <si>
    <t>Early years register (Out-of-school day care)ChildminderWest SussexTotal No of inspections1 April 2024 to 31 August 2024</t>
  </si>
  <si>
    <t>Early years register (full Inspection)ChildminderWestminsterBehaviour and attitudes1 April 2024 to 31 August 2024</t>
  </si>
  <si>
    <t>Early years register (full Inspection)ChildminderWestminsterEffectiveness of leadership and Management1 April 2024 to 31 August 2024</t>
  </si>
  <si>
    <t>Early years register (full Inspection)ChildminderWestminsterOutcomes for children1 April 2024 to 31 August 2024</t>
  </si>
  <si>
    <t>Early years register (full Inspection)ChildminderWestminsterOverall effectiveness: The quality and standards of the provision1 April 2024 to 31 August 2024</t>
  </si>
  <si>
    <t>Early years register (full Inspection)ChildminderWestminsterPersonal development1 April 2024 to 31 August 2024</t>
  </si>
  <si>
    <t>Early years register (full Inspection)ChildminderWestminsterPersonal development, behaviour and welfare1 April 2024 to 31 August 2024</t>
  </si>
  <si>
    <t>Early years register (full Inspection)ChildminderWestminsterQuality of education1 April 2024 to 31 August 2024</t>
  </si>
  <si>
    <t>Early years register (full Inspection)ChildminderWestminsterQuality of teaching, learning and assessment1 April 2024 to 31 August 2024</t>
  </si>
  <si>
    <t>Early years register (full Inspection)ChildminderWestminsterRequirements of the compulsory part of the childcare register1 April 2024 to 31 August 2024</t>
  </si>
  <si>
    <t>Early years register (full Inspection)ChildminderWestminsterRequirements of the voluntary part of the childcare register1 April 2024 to 31 August 2024</t>
  </si>
  <si>
    <t>Early years register (full Inspection)ChildminderWestminsterTotal No of inspections1 April 2024 to 31 August 2024</t>
  </si>
  <si>
    <t>Early years register (No children on roll)ChildminderWiltshireNCOR Inspection Outcomes1 April 2024 to 31 August 2024</t>
  </si>
  <si>
    <t>Early years register (No children on roll)ChildminderWiltshireTotal No of inspections1 April 2024 to 31 August 2024</t>
  </si>
  <si>
    <t>Early years register (full Inspection)ChildminderWindsor and MaidenheadBehaviour and attitudes1 April 2024 to 31 August 2024</t>
  </si>
  <si>
    <t>Early years register (full Inspection)ChildminderWindsor and MaidenheadEffectiveness of leadership and Management1 April 2024 to 31 August 2024</t>
  </si>
  <si>
    <t>Early years register (full Inspection)ChildminderWindsor and MaidenheadOutcomes for children1 April 2024 to 31 August 2024</t>
  </si>
  <si>
    <t>Early years register (full Inspection)ChildminderWindsor and MaidenheadOverall effectiveness: The quality and standards of the provision1 April 2024 to 31 August 2024</t>
  </si>
  <si>
    <t>Early years register (full Inspection)ChildminderWindsor and MaidenheadPersonal development1 April 2024 to 31 August 2024</t>
  </si>
  <si>
    <t>Early years register (full Inspection)ChildminderWindsor and MaidenheadPersonal development, behaviour and welfare1 April 2024 to 31 August 2024</t>
  </si>
  <si>
    <t>Early years register (full Inspection)ChildminderWindsor and MaidenheadQuality of education1 April 2024 to 31 August 2024</t>
  </si>
  <si>
    <t>Early years register (full Inspection)ChildminderWindsor and MaidenheadQuality of teaching, learning and assessment1 April 2024 to 31 August 2024</t>
  </si>
  <si>
    <t>Early years register (full Inspection)ChildminderWindsor and MaidenheadRequirements of the compulsory part of the childcare register1 April 2024 to 31 August 2024</t>
  </si>
  <si>
    <t>Early years register (full Inspection)ChildminderWindsor and MaidenheadRequirements of the voluntary part of the childcare register1 April 2024 to 31 August 2024</t>
  </si>
  <si>
    <t>Early years register (full Inspection)ChildminderWindsor and MaidenheadTotal No of inspections1 April 2024 to 31 August 2024</t>
  </si>
  <si>
    <t>Childcare registerChildminderWolverhamptonTotal No of inspections1 April 2024 to 31 August 2024</t>
  </si>
  <si>
    <t>Early years register (full Inspection)ChildminderWolverhamptonBehaviour and attitudes1 April 2024 to 31 August 2024</t>
  </si>
  <si>
    <t>Early years register (full Inspection)ChildminderWolverhamptonEffectiveness of leadership and Management1 April 2024 to 31 August 2024</t>
  </si>
  <si>
    <t>Early years register (full Inspection)ChildminderWolverhamptonOutcomes for children1 April 2024 to 31 August 2024</t>
  </si>
  <si>
    <t>Early years register (full Inspection)ChildminderWolverhamptonOverall effectiveness: The quality and standards of the provision1 April 2024 to 31 August 2024</t>
  </si>
  <si>
    <t>Early years register (full Inspection)ChildminderWolverhamptonPersonal development1 April 2024 to 31 August 2024</t>
  </si>
  <si>
    <t>Early years register (full Inspection)ChildminderWolverhamptonPersonal development, behaviour and welfare1 April 2024 to 31 August 2024</t>
  </si>
  <si>
    <t>Early years register (full Inspection)ChildminderWolverhamptonQuality of education1 April 2024 to 31 August 2024</t>
  </si>
  <si>
    <t>Early years register (full Inspection)ChildminderWolverhamptonQuality of teaching, learning and assessment1 April 2024 to 31 August 2024</t>
  </si>
  <si>
    <t>Early years register (full Inspection)ChildminderWolverhamptonRequirements of the compulsory part of the childcare register1 April 2024 to 31 August 2024</t>
  </si>
  <si>
    <t>Early years register (full Inspection)ChildminderWolverhamptonRequirements of the voluntary part of the childcare register1 April 2024 to 31 August 2024</t>
  </si>
  <si>
    <t>Early years register (full Inspection)ChildminderWolverhamptonTotal No of inspections1 April 2024 to 31 August 2024</t>
  </si>
  <si>
    <t>Childcare registerChildminderWorcestershireTotal No of inspections1 April 2024 to 31 August 2024</t>
  </si>
  <si>
    <t>Early years register (full Inspection)ChildminderWorcestershireBehaviour and attitudes1 April 2024 to 31 August 2024</t>
  </si>
  <si>
    <t>Early years register (full Inspection)ChildminderWorcestershireEffectiveness of leadership and Management1 April 2024 to 31 August 2024</t>
  </si>
  <si>
    <t>Early years register (full Inspection)ChildminderWorcestershireOutcomes for children1 April 2024 to 31 August 2024</t>
  </si>
  <si>
    <t>Early years register (full Inspection)All provisionCheshire EastOutcomes for children1 April 2024 to 31 August 2024</t>
  </si>
  <si>
    <t>Early years register (full Inspection)All provisionCheshire EastOverall effectiveness: The quality and standards of the provision1 April 2024 to 31 August 2024</t>
  </si>
  <si>
    <t>Early years register (full Inspection)All provisionCheshire EastPersonal development1 April 2024 to 31 August 2024</t>
  </si>
  <si>
    <t>Early years register (full Inspection)All provisionCheshire EastPersonal development, behaviour and welfare1 April 2024 to 31 August 2024</t>
  </si>
  <si>
    <t>Early years register (full Inspection)All provisionCheshire EastQuality of education1 April 2024 to 31 August 2024</t>
  </si>
  <si>
    <t>Early years register (full Inspection)All provisionCheshire EastQuality of teaching, learning and assessment1 April 2024 to 31 August 2024</t>
  </si>
  <si>
    <t>Early years register (full Inspection)All provisionCheshire EastRequirements of the compulsory part of the childcare register1 April 2024 to 31 August 2024</t>
  </si>
  <si>
    <t>Early years register (full Inspection)All provisionCheshire EastRequirements of the voluntary part of the childcare register1 April 2024 to 31 August 2024</t>
  </si>
  <si>
    <t>Early years register (full Inspection)All provisionCheshire EastTotal No of inspections1 April 2024 to 31 August 2024</t>
  </si>
  <si>
    <t>Early years register (Out-of-school day care)All provisionCheshire EastTotal No of inspections1 April 2024 to 31 August 2024</t>
  </si>
  <si>
    <t>Childcare registerAll provisionCheshire West and ChesterTotal No of inspections1 April 2024 to 31 August 2024</t>
  </si>
  <si>
    <t>Early years register (full Inspection)All provisionCheshire West and ChesterBehaviour and attitudes1 April 2024 to 31 August 2024</t>
  </si>
  <si>
    <t>Early years register (full Inspection)All provisionCheshire West and ChesterEffectiveness of leadership and Management1 April 2024 to 31 August 2024</t>
  </si>
  <si>
    <t>Early years register (full Inspection)All provisionCheshire West and ChesterOutcomes for children1 April 2024 to 31 August 2024</t>
  </si>
  <si>
    <t>Early years register (full Inspection)All provisionCheshire West and ChesterOverall effectiveness: The quality and standards of the provision1 April 2024 to 31 August 2024</t>
  </si>
  <si>
    <t>Early years register (full Inspection)All provisionNorth LincolnshireOverall effectiveness: The quality and standards of the provision1 April 2024 to 31 August 2024</t>
  </si>
  <si>
    <t>Early years register (full Inspection)All provisionNorth LincolnshirePersonal development1 April 2024 to 31 August 2024</t>
  </si>
  <si>
    <t>Early years register (full Inspection)All provisionNorth LincolnshirePersonal development, behaviour and welfare1 April 2024 to 31 August 2024</t>
  </si>
  <si>
    <t>Early years register (full Inspection)All provisionNorth LincolnshireQuality of education1 April 2024 to 31 August 2024</t>
  </si>
  <si>
    <t>Early years register (full Inspection)All provisionNorth LincolnshireQuality of teaching, learning and assessment1 April 2024 to 31 August 2024</t>
  </si>
  <si>
    <t>Early years register (full Inspection)All provisionNorth LincolnshireRequirements of the compulsory part of the childcare register1 April 2024 to 31 August 2024</t>
  </si>
  <si>
    <t>Early years register (full Inspection)All provisionNorth LincolnshireRequirements of the voluntary part of the childcare register1 April 2024 to 31 August 2024</t>
  </si>
  <si>
    <t>Early years register (full Inspection)All provisionNorth LincolnshireTotal No of inspections1 April 2024 to 31 August 2024</t>
  </si>
  <si>
    <t>Childcare registerAll provisionNorth NorthamptonshireTotal No of inspections1 April 2024 to 31 August 2024</t>
  </si>
  <si>
    <t>Early years register (full Inspection)All provisionNorth NorthamptonshireBehaviour and attitudes1 April 2024 to 31 August 2024</t>
  </si>
  <si>
    <t>Early years register (full Inspection)All provisionNorth NorthamptonshireEffectiveness of leadership and Management1 April 2024 to 31 August 2024</t>
  </si>
  <si>
    <t>Early years register (full Inspection)All provisionNorth NorthamptonshireOutcomes for children1 April 2024 to 31 August 2024</t>
  </si>
  <si>
    <t>Early years register (full Inspection)All provisionNorth NorthamptonshireOverall effectiveness: The quality and standards of the provision1 April 2024 to 31 August 2024</t>
  </si>
  <si>
    <t>Early years register (full Inspection)All provisionNorth NorthamptonshirePersonal development1 April 2024 to 31 August 2024</t>
  </si>
  <si>
    <t>Early years register (full Inspection)All provisionNorth NorthamptonshirePersonal development, behaviour and welfare1 April 2024 to 31 August 2024</t>
  </si>
  <si>
    <t>Early years register (full Inspection)All provisionWiltshireRequirements of the compulsory part of the childcare register1 April 2024 to 31 August 2024</t>
  </si>
  <si>
    <t>Early years register (full Inspection)All provisionWiltshireRequirements of the voluntary part of the childcare register1 April 2024 to 31 August 2024</t>
  </si>
  <si>
    <t>Early years register (full Inspection)All provisionWiltshireTotal No of inspections1 April 2024 to 31 August 2024</t>
  </si>
  <si>
    <t>Early years register (No children on roll)All provisionWiltshireNCOR Inspection Outcomes1 April 2024 to 31 August 2024</t>
  </si>
  <si>
    <t>Early years register (No children on roll)All provisionWiltshireTotal No of inspections1 April 2024 to 31 August 2024</t>
  </si>
  <si>
    <t>Early years register (Out-of-school day care)All provisionWiltshireTotal No of inspections1 April 2024 to 31 August 2024</t>
  </si>
  <si>
    <t>Childcare registerAll provisionWindsor and MaidenheadTotal No of inspections1 April 2024 to 31 August 2024</t>
  </si>
  <si>
    <t>Early years register (full Inspection)All provisionWindsor and MaidenheadBehaviour and attitudes1 April 2024 to 31 August 2024</t>
  </si>
  <si>
    <t>Early years register (full Inspection)All provisionWindsor and MaidenheadEffectiveness of leadership and Management1 April 2024 to 31 August 2024</t>
  </si>
  <si>
    <t>Early years register (full Inspection)All provisionWindsor and MaidenheadOutcomes for children1 April 2024 to 31 August 2024</t>
  </si>
  <si>
    <t>Early years register (full Inspection)All provisionWindsor and MaidenheadOverall effectiveness: The quality and standards of the provision1 April 2024 to 31 August 2024</t>
  </si>
  <si>
    <t>Early years register (full Inspection)All provisionWindsor and MaidenheadPersonal development1 April 2024 to 31 August 2024</t>
  </si>
  <si>
    <t>Early years register (full Inspection)All provisionWindsor and MaidenheadPersonal development, behaviour and welfare1 April 2024 to 31 August 2024</t>
  </si>
  <si>
    <t>Early years register (full Inspection)All provisionWindsor and MaidenheadQuality of education1 April 2024 to 31 August 2024</t>
  </si>
  <si>
    <t>Early years register (full Inspection)All provisionWindsor and MaidenheadQuality of teaching, learning and assessment1 April 2024 to 31 August 2024</t>
  </si>
  <si>
    <t>Early years register (Out-of-school day care)Childcare on non-domestic premisesEast Riding of YorkshireTotal No of inspections1 April 2024 to 31 August 2024</t>
  </si>
  <si>
    <t>Early years register (full Inspection)Childcare on non-domestic premisesEast SussexBehaviour and attitudes1 April 2024 to 31 August 2024</t>
  </si>
  <si>
    <t>Early years register (full Inspection)Childcare on non-domestic premisesEast SussexEffectiveness of leadership and Management1 April 2024 to 31 August 2024</t>
  </si>
  <si>
    <t>Early years register (full Inspection)Childcare on non-domestic premisesEast SussexOutcomes for children1 April 2024 to 31 August 2024</t>
  </si>
  <si>
    <t>Early years register (full Inspection)Childcare on non-domestic premisesEast SussexOverall effectiveness: The quality and standards of the provision1 April 2024 to 31 August 2024</t>
  </si>
  <si>
    <t>Early years register (full Inspection)Childcare on non-domestic premisesEast SussexPersonal development1 April 2024 to 31 August 2024</t>
  </si>
  <si>
    <t>Early years register (full Inspection)Childcare on non-domestic premisesEast SussexPersonal development, behaviour and welfare1 April 2024 to 31 August 2024</t>
  </si>
  <si>
    <t>Early years register (full Inspection)Childcare on non-domestic premisesEast SussexQuality of education1 April 2024 to 31 August 2024</t>
  </si>
  <si>
    <t>Early years register (full Inspection)Childcare on non-domestic premisesEast SussexQuality of teaching, learning and assessment1 April 2024 to 31 August 2024</t>
  </si>
  <si>
    <t>Early years register (full Inspection)Childcare on non-domestic premisesEast SussexRequirements of the compulsory part of the childcare register1 April 2024 to 31 August 2024</t>
  </si>
  <si>
    <t>Early years register (full Inspection)Childcare on non-domestic premisesEast SussexRequirements of the voluntary part of the childcare register1 April 2024 to 31 August 2024</t>
  </si>
  <si>
    <t>Early years register (full Inspection)Childcare on non-domestic premisesEast SussexTotal No of inspections1 April 2024 to 31 August 2024</t>
  </si>
  <si>
    <t>Early years register (Out-of-school day care)All provisionHarrowTotal No of inspections1 April 2024 to 31 August 2024</t>
  </si>
  <si>
    <t>Early years register (full Inspection)All provisionHartlepoolBehaviour and attitudes1 April 2024 to 31 August 2024</t>
  </si>
  <si>
    <t>Early years register (full Inspection)All provisionHartlepoolEffectiveness of leadership and Management1 April 2024 to 31 August 2024</t>
  </si>
  <si>
    <t>Early years register (full Inspection)All provisionHartlepoolOutcomes for children1 April 2024 to 31 August 2024</t>
  </si>
  <si>
    <t>Early years register (full Inspection)All provisionHartlepoolOverall effectiveness: The quality and standards of the provision1 April 2024 to 31 August 2024</t>
  </si>
  <si>
    <t>Early years register (full Inspection)All provisionHartlepoolPersonal development1 April 2024 to 31 August 2024</t>
  </si>
  <si>
    <t>Early years register (full Inspection)All provisionHartlepoolPersonal development, behaviour and welfare1 April 2024 to 31 August 2024</t>
  </si>
  <si>
    <t>Early years register (full Inspection)All provisionHartlepoolQuality of education1 April 2024 to 31 August 2024</t>
  </si>
  <si>
    <t>Early years register (full Inspection)All provisionHartlepoolQuality of teaching, learning and assessment1 April 2024 to 31 August 2024</t>
  </si>
  <si>
    <t>Early years register (full Inspection)All provisionHartlepoolRequirements of the compulsory part of the childcare register1 April 2024 to 31 August 2024</t>
  </si>
  <si>
    <t>Early years register (full Inspection)All provisionHartlepoolRequirements of the voluntary part of the childcare register1 April 2024 to 31 August 2024</t>
  </si>
  <si>
    <t>Early years register (full Inspection)All provisionHartlepoolTotal No of inspections1 April 2024 to 31 August 2024</t>
  </si>
  <si>
    <t>Childcare registerAll provisionHaveringTotal No of inspections1 April 2024 to 31 August 2024</t>
  </si>
  <si>
    <t>Early years register (full Inspection)All provisionHaveringBehaviour and attitudes1 April 2024 to 31 August 2024</t>
  </si>
  <si>
    <t>Early years register (full Inspection)All provisionHaveringEffectiveness of leadership and Management1 April 2024 to 31 August 2024</t>
  </si>
  <si>
    <t>Early years register (full Inspection)All provisionHaveringOutcomes for children1 April 2024 to 31 August 2024</t>
  </si>
  <si>
    <t>Early years register (full Inspection)All provisionHaveringOverall effectiveness: The quality and standards of the provision1 April 2024 to 31 August 2024</t>
  </si>
  <si>
    <t>Early years register (Out-of-school day care)All provisionSouth GloucestershireTotal No of inspections1 April 2024 to 31 August 2024</t>
  </si>
  <si>
    <t>Early years register (full Inspection)All provisionSouth TynesideBehaviour and attitudes1 April 2024 to 31 August 2024</t>
  </si>
  <si>
    <t>Early years register (full Inspection)All provisionSouth TynesideEffectiveness of leadership and Management1 April 2024 to 31 August 2024</t>
  </si>
  <si>
    <t>Early years register (full Inspection)All provisionSouth TynesideOutcomes for children1 April 2024 to 31 August 2024</t>
  </si>
  <si>
    <t>Early years register (full Inspection)All provisionSouth TynesideOverall effectiveness: The quality and standards of the provision1 April 2024 to 31 August 2024</t>
  </si>
  <si>
    <t>Early years register (full Inspection)All provisionSouth TynesidePersonal development1 April 2024 to 31 August 2024</t>
  </si>
  <si>
    <t>Early years register (full Inspection)All provisionSouth TynesidePersonal development, behaviour and welfare1 April 2024 to 31 August 2024</t>
  </si>
  <si>
    <t>Early years register (full Inspection)All provisionSouth TynesideQuality of education1 April 2024 to 31 August 2024</t>
  </si>
  <si>
    <t>Early years register (full Inspection)All provisionSouth TynesideQuality of teaching, learning and assessment1 April 2024 to 31 August 2024</t>
  </si>
  <si>
    <t>Early years register (full Inspection)All provisionSouth TynesideRequirements of the compulsory part of the childcare register1 April 2024 to 31 August 2024</t>
  </si>
  <si>
    <t>Early years register (full Inspection)All provisionSouth TynesideRequirements of the voluntary part of the childcare register1 April 2024 to 31 August 2024</t>
  </si>
  <si>
    <t>Early years register (full Inspection)All provisionSouth TynesideTotal No of inspections1 April 2024 to 31 August 2024</t>
  </si>
  <si>
    <t>Early years register (full Inspection)Childcare on non-domestic premisesBexleyBehaviour and attitudes1 April 2024 to 31 August 2024</t>
  </si>
  <si>
    <t>Early years register (full Inspection)Childcare on non-domestic premisesBexleyEffectiveness of leadership and Management1 April 2024 to 31 August 2024</t>
  </si>
  <si>
    <t>Early years register (full Inspection)Childcare on non-domestic premisesBexleyOutcomes for children1 April 2024 to 31 August 2024</t>
  </si>
  <si>
    <t>Early years register (full Inspection)Childcare on non-domestic premisesBexleyOverall effectiveness: The quality and standards of the provision1 April 2024 to 31 August 2024</t>
  </si>
  <si>
    <t>Early years register (full Inspection)Childcare on non-domestic premisesBexleyPersonal development1 April 2024 to 31 August 2024</t>
  </si>
  <si>
    <t>Early years register (full Inspection)Childcare on non-domestic premisesBexleyPersonal development, behaviour and welfare1 April 2024 to 31 August 2024</t>
  </si>
  <si>
    <t>Early years register (full Inspection)Childcare on non-domestic premisesBexleyQuality of education1 April 2024 to 31 August 2024</t>
  </si>
  <si>
    <t>Early years register (full Inspection)Childcare on non-domestic premisesBexleyQuality of teaching, learning and assessment1 April 2024 to 31 August 2024</t>
  </si>
  <si>
    <t>Early years register (full Inspection)Childcare on non-domestic premisesBexleyRequirements of the compulsory part of the childcare register1 April 2024 to 31 August 2024</t>
  </si>
  <si>
    <t>Early years register (full Inspection)Childcare on non-domestic premisesBexleyRequirements of the voluntary part of the childcare register1 April 2024 to 31 August 2024</t>
  </si>
  <si>
    <t>Early years register (full Inspection)Childcare on non-domestic premisesBexleyTotal No of inspections1 April 2024 to 31 August 2024</t>
  </si>
  <si>
    <t>Early years register (Out-of-school day care)Childcare on non-domestic premisesBexleyTotal No of inspections1 April 2024 to 31 August 2024</t>
  </si>
  <si>
    <t>Childcare registerChildcare on non-domestic premisesBirminghamTotal No of inspections1 April 2024 to 31 August 2024</t>
  </si>
  <si>
    <t>Early years register (full Inspection)Childcare on non-domestic premisesBirminghamBehaviour and attitudes1 April 2024 to 31 August 2024</t>
  </si>
  <si>
    <t>Early years register (full Inspection)Childcare on non-domestic premisesBirminghamEffectiveness of leadership and Management1 April 2024 to 31 August 2024</t>
  </si>
  <si>
    <t>Early years register (full Inspection)Childcare on non-domestic premisesBirminghamOutcomes for children1 April 2024 to 31 August 2024</t>
  </si>
  <si>
    <t>Early years register (full Inspection)Childcare on non-domestic premisesLeicesterOutcomes for children1 April 2024 to 31 August 2024</t>
  </si>
  <si>
    <t>Early years register (full Inspection)Childcare on non-domestic premisesLeicesterOverall effectiveness: The quality and standards of the provision1 April 2024 to 31 August 2024</t>
  </si>
  <si>
    <t>Early years register (full Inspection)Childcare on non-domestic premisesLeicesterPersonal development1 April 2024 to 31 August 2024</t>
  </si>
  <si>
    <t>Early years register (full Inspection)Childcare on non-domestic premisesLeicesterPersonal development, behaviour and welfare1 April 2024 to 31 August 2024</t>
  </si>
  <si>
    <t>Early years register (full Inspection)Childcare on non-domestic premisesLeicesterQuality of education1 April 2024 to 31 August 2024</t>
  </si>
  <si>
    <t>Early years register (full Inspection)Childcare on non-domestic premisesLeicesterQuality of teaching, learning and assessment1 April 2024 to 31 August 2024</t>
  </si>
  <si>
    <t>Early years register (full Inspection)Childcare on non-domestic premisesLeicesterRequirements of the compulsory part of the childcare register1 April 2024 to 31 August 2024</t>
  </si>
  <si>
    <t>Early years register (full Inspection)Childcare on non-domestic premisesLeicesterRequirements of the voluntary part of the childcare register1 April 2024 to 31 August 2024</t>
  </si>
  <si>
    <t>Early years register (full Inspection)Childcare on non-domestic premisesLeicesterTotal No of inspections1 April 2024 to 31 August 2024</t>
  </si>
  <si>
    <t>Childcare registerChildcare on non-domestic premisesLeicestershireTotal No of inspections1 April 2024 to 31 August 2024</t>
  </si>
  <si>
    <t>Early years register (full Inspection)Childcare on non-domestic premisesLeicestershireBehaviour and attitudes1 April 2024 to 31 August 2024</t>
  </si>
  <si>
    <t>Early years register (full Inspection)Childcare on non-domestic premisesLeicestershireEffectiveness of leadership and Management1 April 2024 to 31 August 2024</t>
  </si>
  <si>
    <t>Early years register (full Inspection)Childcare on non-domestic premisesLeicestershireOutcomes for children1 April 2024 to 31 August 2024</t>
  </si>
  <si>
    <t>Early years register (full Inspection)Childcare on non-domestic premisesLeicestershireOverall effectiveness: The quality and standards of the provision1 April 2024 to 31 August 2024</t>
  </si>
  <si>
    <t>Early years register (full Inspection)Childcare on non-domestic premisesLeicestershirePersonal development1 April 2024 to 31 August 2024</t>
  </si>
  <si>
    <t>Early years register (full Inspection)Childcare on non-domestic premisesLeicestershirePersonal development, behaviour and welfare1 April 2024 to 31 August 2024</t>
  </si>
  <si>
    <t>Early years register (full Inspection)Childcare on non-domestic premisesWakefieldPersonal development, behaviour and welfare1 April 2024 to 31 August 2024</t>
  </si>
  <si>
    <t>Early years register (full Inspection)Childcare on non-domestic premisesWakefieldQuality of education1 April 2024 to 31 August 2024</t>
  </si>
  <si>
    <t>Early years register (full Inspection)Childcare on non-domestic premisesWakefieldQuality of teaching, learning and assessment1 April 2024 to 31 August 2024</t>
  </si>
  <si>
    <t>Early years register (full Inspection)Childcare on non-domestic premisesWakefieldRequirements of the compulsory part of the childcare register1 April 2024 to 31 August 2024</t>
  </si>
  <si>
    <t>Early years register (full Inspection)Childcare on non-domestic premisesWakefieldRequirements of the voluntary part of the childcare register1 April 2024 to 31 August 2024</t>
  </si>
  <si>
    <t>Early years register (full Inspection)Childcare on non-domestic premisesWakefieldTotal No of inspections1 April 2024 to 31 August 2024</t>
  </si>
  <si>
    <t>Early years register (Out-of-school day care)Childcare on non-domestic premisesWakefieldTotal No of inspections1 April 2024 to 31 August 2024</t>
  </si>
  <si>
    <t>Early years register (full Inspection)Childcare on non-domestic premisesWalsallBehaviour and attitudes1 April 2024 to 31 August 2024</t>
  </si>
  <si>
    <t>Early years register (full Inspection)Childcare on non-domestic premisesWalsallEffectiveness of leadership and Management1 April 2024 to 31 August 2024</t>
  </si>
  <si>
    <t>Early years register (full Inspection)Childcare on non-domestic premisesWalsallOutcomes for children1 April 2024 to 31 August 2024</t>
  </si>
  <si>
    <t>Early years register (full Inspection)Childcare on non-domestic premisesWalsallOverall effectiveness: The quality and standards of the provision1 April 2024 to 31 August 2024</t>
  </si>
  <si>
    <t>Early years register (full Inspection)Childcare on non-domestic premisesWalsallPersonal development1 April 2024 to 31 August 2024</t>
  </si>
  <si>
    <t>Early years register (full Inspection)Childcare on non-domestic premisesWalsallPersonal development, behaviour and welfare1 April 2024 to 31 August 2024</t>
  </si>
  <si>
    <t>Early years register (full Inspection)Childcare on non-domestic premisesWalsallQuality of education1 April 2024 to 31 August 2024</t>
  </si>
  <si>
    <t>Early years register (full Inspection)Childcare on non-domestic premisesWalsallQuality of teaching, learning and assessment1 April 2024 to 31 August 2024</t>
  </si>
  <si>
    <t>Early years register (full Inspection)Childcare on non-domestic premisesWalsallRequirements of the compulsory part of the childcare register1 April 2024 to 31 August 2024</t>
  </si>
  <si>
    <t>Early years register (full Inspection)ChildminderHackneyBehaviour and attitudes1 April 2024 to 31 August 2024</t>
  </si>
  <si>
    <t>Early years register (full Inspection)ChildminderHackneyEffectiveness of leadership and Management1 April 2024 to 31 August 2024</t>
  </si>
  <si>
    <t>Early years register (full Inspection)ChildminderHackneyOutcomes for children1 April 2024 to 31 August 2024</t>
  </si>
  <si>
    <t>Early years register (full Inspection)ChildminderHackneyOverall effectiveness: The quality and standards of the provision1 April 2024 to 31 August 2024</t>
  </si>
  <si>
    <t>Early years register (full Inspection)ChildminderHackneyPersonal development1 April 2024 to 31 August 2024</t>
  </si>
  <si>
    <t>Early years register (full Inspection)ChildminderHackneyPersonal development, behaviour and welfare1 April 2024 to 31 August 2024</t>
  </si>
  <si>
    <t>Early years register (full Inspection)ChildminderHackneyQuality of education1 April 2024 to 31 August 2024</t>
  </si>
  <si>
    <t>Early years register (full Inspection)ChildminderHackneyQuality of teaching, learning and assessment1 April 2024 to 31 August 2024</t>
  </si>
  <si>
    <t>Early years register (full Inspection)ChildminderHackneyRequirements of the compulsory part of the childcare register1 April 2024 to 31 August 2024</t>
  </si>
  <si>
    <t>Early years register (full Inspection)ChildminderHackneyRequirements of the voluntary part of the childcare register1 April 2024 to 31 August 2024</t>
  </si>
  <si>
    <t>Early years register (full Inspection)ChildminderHackneyTotal No of inspections1 April 2024 to 31 August 2024</t>
  </si>
  <si>
    <t>Early years register (No children on roll)ChildminderHackneyNCOR Inspection Outcomes1 April 2024 to 31 August 2024</t>
  </si>
  <si>
    <t>Early years register (No children on roll)ChildminderHackneyTotal No of inspections1 April 2024 to 31 August 2024</t>
  </si>
  <si>
    <t>Early years register (full Inspection)ChildminderHaltonBehaviour and attitudes1 April 2024 to 31 August 2024</t>
  </si>
  <si>
    <t>Early years register (full Inspection)ChildminderHaltonEffectiveness of leadership and Management1 April 2024 to 31 August 2024</t>
  </si>
  <si>
    <t>Early years register (full Inspection)ChildminderHaltonOutcomes for children1 April 2024 to 31 August 2024</t>
  </si>
  <si>
    <t>Early years register (full Inspection)ChildminderHaltonOverall effectiveness: The quality and standards of the provision1 April 2024 to 31 August 2024</t>
  </si>
  <si>
    <t>Early years register (full Inspection)ChildminderSouth TynesideRequirements of the voluntary part of the childcare register1 April 2024 to 31 August 2024</t>
  </si>
  <si>
    <t>Early years register (full Inspection)ChildminderSouth TynesideTotal No of inspections1 April 2024 to 31 August 2024</t>
  </si>
  <si>
    <t>Childcare registerChildminderSouthamptonTotal No of inspections1 April 2024 to 31 August 2024</t>
  </si>
  <si>
    <t>Early years register (full Inspection)ChildminderSouthamptonBehaviour and attitudes1 April 2024 to 31 August 2024</t>
  </si>
  <si>
    <t>Early years register (full Inspection)ChildminderSouthamptonEffectiveness of leadership and Management1 April 2024 to 31 August 2024</t>
  </si>
  <si>
    <t>Early years register (full Inspection)ChildminderSouthamptonOutcomes for children1 April 2024 to 31 August 2024</t>
  </si>
  <si>
    <t>Early years register (full Inspection)ChildminderSouthamptonOverall effectiveness: The quality and standards of the provision1 April 2024 to 31 August 2024</t>
  </si>
  <si>
    <t>Early years register (full Inspection)ChildminderSouthamptonPersonal development1 April 2024 to 31 August 2024</t>
  </si>
  <si>
    <t>Early years register (full Inspection)ChildminderSouthamptonPersonal development, behaviour and welfare1 April 2024 to 31 August 2024</t>
  </si>
  <si>
    <t>Early years register (full Inspection)ChildminderSouthamptonQuality of education1 April 2024 to 31 August 2024</t>
  </si>
  <si>
    <t>Early years register (full Inspection)ChildminderSouthamptonQuality of teaching, learning and assessment1 April 2024 to 31 August 2024</t>
  </si>
  <si>
    <t>Early years register (full Inspection)ChildminderSouthamptonRequirements of the compulsory part of the childcare register1 April 2024 to 31 August 2024</t>
  </si>
  <si>
    <t>Early years register (full Inspection)ChildminderSouthamptonRequirements of the voluntary part of the childcare register1 April 2024 to 31 August 2024</t>
  </si>
  <si>
    <t>Early years register (full Inspection)ChildminderSouthamptonTotal No of inspections1 April 2024 to 31 August 2024</t>
  </si>
  <si>
    <t>Early years register (full Inspection)All provisionSalfordBehaviour and attitudes1 April 2024 to 31 August 2024</t>
  </si>
  <si>
    <t>Early years register (full Inspection)All provisionSalfordEffectiveness of leadership and Management1 April 2024 to 31 August 2024</t>
  </si>
  <si>
    <t>Early years register (full Inspection)All provisionSalfordOutcomes for children1 April 2024 to 31 August 2024</t>
  </si>
  <si>
    <t>Early years register (full Inspection)All provisionSalfordOverall effectiveness: The quality and standards of the provision1 April 2024 to 31 August 2024</t>
  </si>
  <si>
    <t>Early years register (full Inspection)All provisionSalfordPersonal development1 April 2024 to 31 August 2024</t>
  </si>
  <si>
    <t>Early years register (full Inspection)All provisionSalfordPersonal development, behaviour and welfare1 April 2024 to 31 August 2024</t>
  </si>
  <si>
    <t>Early years register (full Inspection)All provisionSalfordQuality of education1 April 2024 to 31 August 2024</t>
  </si>
  <si>
    <t>Early years register (full Inspection)All provisionSalfordQuality of teaching, learning and assessment1 April 2024 to 31 August 2024</t>
  </si>
  <si>
    <t>Early years register (full Inspection)All provisionSalfordRequirements of the compulsory part of the childcare register1 April 2024 to 31 August 2024</t>
  </si>
  <si>
    <t>Early years register (full Inspection)All provisionSalfordRequirements of the voluntary part of the childcare register1 April 2024 to 31 August 2024</t>
  </si>
  <si>
    <t>Early years register (full Inspection)All provisionSalfordTotal No of inspections1 April 2024 to 31 August 2024</t>
  </si>
  <si>
    <t>Early years register (No children on roll)All provisionManchesterNCOR Inspection Outcomes1 April 2024 to 31 August 2024</t>
  </si>
  <si>
    <t>Early years register (No children on roll)All provisionManchesterTotal No of inspections1 April 2024 to 31 August 2024</t>
  </si>
  <si>
    <t>Early years register (Out-of-school day care)All provisionManchesterTotal No of inspections1 April 2024 to 31 August 2024</t>
  </si>
  <si>
    <t>Childcare registerAll provisionMedwayTotal No of inspections1 April 2024 to 31 August 2024</t>
  </si>
  <si>
    <t>Early years register (full Inspection)All provisionMedwayBehaviour and attitudes1 April 2024 to 31 August 2024</t>
  </si>
  <si>
    <t>Early years register (full Inspection)All provisionMedwayEffectiveness of leadership and Management1 April 2024 to 31 August 2024</t>
  </si>
  <si>
    <t>Early years register (full Inspection)All provisionMedwayOutcomes for children1 April 2024 to 31 August 2024</t>
  </si>
  <si>
    <t>Early years register (full Inspection)All provisionMedwayOverall effectiveness: The quality and standards of the provision1 April 2024 to 31 August 2024</t>
  </si>
  <si>
    <t>Early years register (full Inspection)All provisionMedwayPersonal development1 April 2024 to 31 August 2024</t>
  </si>
  <si>
    <t>Early years register (full Inspection)All provisionMedwayPersonal development, behaviour and welfare1 April 2024 to 31 August 2024</t>
  </si>
  <si>
    <t>Early years register (full Inspection)All provisionMedwayQuality of education1 April 2024 to 31 August 2024</t>
  </si>
  <si>
    <t>Early years register (full Inspection)All provisionMedwayQuality of teaching, learning and assessment1 April 2024 to 31 August 2024</t>
  </si>
  <si>
    <t>Early years register (full Inspection)All provisionMedwayRequirements of the compulsory part of the childcare register1 April 2024 to 31 August 2024</t>
  </si>
  <si>
    <t>Early years register (full Inspection)All provisionMedwayRequirements of the voluntary part of the childcare register1 April 2024 to 31 August 2024</t>
  </si>
  <si>
    <t>Early years register (full Inspection)All provisionMedwayTotal No of inspections1 April 2024 to 31 August 2024</t>
  </si>
  <si>
    <t>Early years register (No children on roll)All provisionWandsworthNCOR Inspection Outcomes1 April 2024 to 31 August 2024</t>
  </si>
  <si>
    <t>Early years register (No children on roll)All provisionWandsworthTotal No of inspections1 April 2024 to 31 August 2024</t>
  </si>
  <si>
    <t>Early years register (Out-of-school day care)All provisionWandsworthTotal No of inspections1 April 2024 to 31 August 2024</t>
  </si>
  <si>
    <t>Early years register (full Inspection)All provisionWarringtonBehaviour and attitudes1 April 2024 to 31 August 2024</t>
  </si>
  <si>
    <t>Early years register (full Inspection)All provisionWarringtonEffectiveness of leadership and Management1 April 2024 to 31 August 2024</t>
  </si>
  <si>
    <t>Early years register (full Inspection)All provisionWarringtonOutcomes for children1 April 2024 to 31 August 2024</t>
  </si>
  <si>
    <t>Early years register (full Inspection)All provisionWarringtonOverall effectiveness: The quality and standards of the provision1 April 2024 to 31 August 2024</t>
  </si>
  <si>
    <t>Early years register (full Inspection)All provisionWarringtonPersonal development1 April 2024 to 31 August 2024</t>
  </si>
  <si>
    <t>Early years register (full Inspection)All provisionWarringtonPersonal development, behaviour and welfare1 April 2024 to 31 August 2024</t>
  </si>
  <si>
    <t>Early years register (full Inspection)All provisionWarringtonQuality of education1 April 2024 to 31 August 2024</t>
  </si>
  <si>
    <t>Early years register (full Inspection)All provisionWarringtonQuality of teaching, learning and assessment1 April 2024 to 31 August 2024</t>
  </si>
  <si>
    <t>Early years register (full Inspection)All provisionWarringtonRequirements of the compulsory part of the childcare register1 April 2024 to 31 August 2024</t>
  </si>
  <si>
    <t>Early years register (full Inspection)All provisionWarringtonRequirements of the voluntary part of the childcare register1 April 2024 to 31 August 2024</t>
  </si>
  <si>
    <t>Early years register (full Inspection)All provisionWarringtonTotal No of inspections1 April 2024 to 31 August 2024</t>
  </si>
  <si>
    <t>Early years register (full Inspection)Childcare on non-domestic premisesDerbyBehaviour and attitudes1 April 2024 to 31 August 2024</t>
  </si>
  <si>
    <t>Early years register (full Inspection)Childcare on non-domestic premisesDerbyEffectiveness of leadership and Management1 April 2024 to 31 August 2024</t>
  </si>
  <si>
    <t>Early years register (full Inspection)Childcare on non-domestic premisesDerbyOutcomes for children1 April 2024 to 31 August 2024</t>
  </si>
  <si>
    <t>Early years register (full Inspection)Childcare on non-domestic premisesDerbyOverall effectiveness: The quality and standards of the provision1 April 2024 to 31 August 2024</t>
  </si>
  <si>
    <t>Early years register (full Inspection)Childcare on non-domestic premisesDerbyPersonal development1 April 2024 to 31 August 2024</t>
  </si>
  <si>
    <t>Early years register (full Inspection)Childcare on non-domestic premisesDerbyPersonal development, behaviour and welfare1 April 2024 to 31 August 2024</t>
  </si>
  <si>
    <t>Early years register (full Inspection)Childcare on non-domestic premisesDerbyQuality of education1 April 2024 to 31 August 2024</t>
  </si>
  <si>
    <t>Early years register (full Inspection)Childcare on non-domestic premisesDerbyQuality of teaching, learning and assessment1 April 2024 to 31 August 2024</t>
  </si>
  <si>
    <t>Early years register (full Inspection)Childcare on non-domestic premisesDerbyRequirements of the compulsory part of the childcare register1 April 2024 to 31 August 2024</t>
  </si>
  <si>
    <t>Early years register (full Inspection)Childcare on non-domestic premisesDerbyRequirements of the voluntary part of the childcare register1 April 2024 to 31 August 2024</t>
  </si>
  <si>
    <t>Early years register (full Inspection)Childcare on non-domestic premisesDerbyTotal No of inspections1 April 2024 to 31 August 2024</t>
  </si>
  <si>
    <t>Early years register (full Inspection)Childcare on non-domestic premisesPeterboroughQuality of teaching, learning and assessment1 April 2024 to 31 August 2024</t>
  </si>
  <si>
    <t>Early years register (full Inspection)Childcare on non-domestic premisesPeterboroughRequirements of the compulsory part of the childcare register1 April 2024 to 31 August 2024</t>
  </si>
  <si>
    <t>Early years register (full Inspection)Childcare on non-domestic premisesPeterboroughRequirements of the voluntary part of the childcare register1 April 2024 to 31 August 2024</t>
  </si>
  <si>
    <t>Early years register (full Inspection)Childcare on non-domestic premisesPeterboroughTotal No of inspections1 April 2024 to 31 August 2024</t>
  </si>
  <si>
    <t>Early years register (Out-of-school day care)Childcare on non-domestic premisesPeterboroughTotal No of inspections1 April 2024 to 31 August 2024</t>
  </si>
  <si>
    <t>Early years register (full Inspection)Childcare on non-domestic premisesPlymouthBehaviour and attitudes1 April 2024 to 31 August 2024</t>
  </si>
  <si>
    <t>Early years register (full Inspection)Childcare on non-domestic premisesPlymouthEffectiveness of leadership and Management1 April 2024 to 31 August 2024</t>
  </si>
  <si>
    <t>Early years register (full Inspection)Childcare on non-domestic premisesPlymouthOutcomes for children1 April 2024 to 31 August 2024</t>
  </si>
  <si>
    <t>Early years register (full Inspection)Childcare on non-domestic premisesPlymouthOverall effectiveness: The quality and standards of the provision1 April 2024 to 31 August 2024</t>
  </si>
  <si>
    <t>Early years register (full Inspection)Childcare on non-domestic premisesPlymouthPersonal development1 April 2024 to 31 August 2024</t>
  </si>
  <si>
    <t>Early years register (full Inspection)Childcare on non-domestic premisesPlymouthPersonal development, behaviour and welfare1 April 2024 to 31 August 2024</t>
  </si>
  <si>
    <t>Early years register (full Inspection)Childcare on non-domestic premisesPlymouthQuality of education1 April 2024 to 31 August 2024</t>
  </si>
  <si>
    <t>Early years register (full Inspection)Childcare on non-domestic premisesPlymouthQuality of teaching, learning and assessment1 April 2024 to 31 August 2024</t>
  </si>
  <si>
    <t>Early years register (full Inspection)Childcare on non-domestic premisesPlymouthRequirements of the compulsory part of the childcare register1 April 2024 to 31 August 2024</t>
  </si>
  <si>
    <t>Early years register (full Inspection)Childcare on domestic premisesWarwickshireBehaviour and attitudes1 April 2024 to 31 August 2024</t>
  </si>
  <si>
    <t>Early years register (full Inspection)Childcare on domestic premisesWarwickshireEffectiveness of leadership and Management1 April 2024 to 31 August 2024</t>
  </si>
  <si>
    <t>Early years register (full Inspection)Childcare on domestic premisesWarwickshireOutcomes for children1 April 2024 to 31 August 2024</t>
  </si>
  <si>
    <t>Early years register (full Inspection)Childcare on domestic premisesWarwickshireOverall effectiveness: The quality and standards of the provision1 April 2024 to 31 August 2024</t>
  </si>
  <si>
    <t>Early years register (full Inspection)Childcare on domestic premisesWarwickshirePersonal development1 April 2024 to 31 August 2024</t>
  </si>
  <si>
    <t>Early years register (full Inspection)Childcare on domestic premisesWarwickshirePersonal development, behaviour and welfare1 April 2024 to 31 August 2024</t>
  </si>
  <si>
    <t>Early years register (full Inspection)Childcare on domestic premisesWarwickshireQuality of education1 April 2024 to 31 August 2024</t>
  </si>
  <si>
    <t>Early years register (full Inspection)Childcare on domestic premisesWarwickshireQuality of teaching, learning and assessment1 April 2024 to 31 August 2024</t>
  </si>
  <si>
    <t>Early years register (full Inspection)Childcare on non-domestic premisesKensington and ChelseaQuality of education1 April 2024 to 31 August 2024</t>
  </si>
  <si>
    <t>Early years register (full Inspection)Childcare on non-domestic premisesKensington and ChelseaQuality of teaching, learning and assessment1 April 2024 to 31 August 2024</t>
  </si>
  <si>
    <t>Early years register (full Inspection)Childcare on non-domestic premisesKensington and ChelseaRequirements of the compulsory part of the childcare register1 April 2024 to 31 August 2024</t>
  </si>
  <si>
    <t>Early years register (full Inspection)Childcare on non-domestic premisesKensington and ChelseaRequirements of the voluntary part of the childcare register1 April 2024 to 31 August 2024</t>
  </si>
  <si>
    <t>Early years register (full Inspection)Childcare on non-domestic premisesKensington and ChelseaTotal No of inspections1 April 2024 to 31 August 2024</t>
  </si>
  <si>
    <t>Early years register (Out-of-school day care)Childcare on non-domestic premisesKensington and ChelseaTotal No of inspections1 April 2024 to 31 August 2024</t>
  </si>
  <si>
    <t>Childcare registerChildcare on non-domestic premisesKentTotal No of inspections1 April 2024 to 31 August 2024</t>
  </si>
  <si>
    <t>Early years register (full Inspection)Childcare on non-domestic premisesKentBehaviour and attitudes1 April 2024 to 31 August 2024</t>
  </si>
  <si>
    <t>Early years register (full Inspection)Childcare on non-domestic premisesKentEffectiveness of leadership and Management1 April 2024 to 31 August 2024</t>
  </si>
  <si>
    <t>Early years register (full Inspection)Childcare on non-domestic premisesKentOutcomes for children1 April 2024 to 31 August 2024</t>
  </si>
  <si>
    <t>Early years register (full Inspection)Childcare on non-domestic premisesKentOverall effectiveness: The quality and standards of the provision1 April 2024 to 31 August 2024</t>
  </si>
  <si>
    <t>Early years register (full Inspection)Childcare on non-domestic premisesKentPersonal development1 April 2024 to 31 August 2024</t>
  </si>
  <si>
    <t>Early years register (full Inspection)Childcare on non-domestic premisesKentPersonal development, behaviour and welfare1 April 2024 to 31 August 2024</t>
  </si>
  <si>
    <t>Early years register (full Inspection)Childcare on non-domestic premisesKentQuality of education1 April 2024 to 31 August 2024</t>
  </si>
  <si>
    <t>Early years register (full Inspection)Childcare on non-domestic premisesKentQuality of teaching, learning and assessment1 April 2024 to 31 August 2024</t>
  </si>
  <si>
    <t>Early years register (full Inspection)Childcare on non-domestic premisesKentRequirements of the compulsory part of the childcare register1 April 2024 to 31 August 2024</t>
  </si>
  <si>
    <t>Early years register (full Inspection)Childcare on non-domestic premisesSurreyBehaviour and attitudes1 April 2024 to 31 August 2024</t>
  </si>
  <si>
    <t>Early years register (full Inspection)Childcare on non-domestic premisesSurreyEffectiveness of leadership and Management1 April 2024 to 31 August 2024</t>
  </si>
  <si>
    <t>Early years register (full Inspection)Childcare on non-domestic premisesSurreyOutcomes for children1 April 2024 to 31 August 2024</t>
  </si>
  <si>
    <t>Early years register (full Inspection)Childcare on non-domestic premisesSurreyOverall effectiveness: The quality and standards of the provision1 April 2024 to 31 August 2024</t>
  </si>
  <si>
    <t>Early years register (full Inspection)Childcare on non-domestic premisesSurreyPersonal development1 April 2024 to 31 August 2024</t>
  </si>
  <si>
    <t>Early years register (full Inspection)Childcare on non-domestic premisesSurreyPersonal development, behaviour and welfare1 April 2024 to 31 August 2024</t>
  </si>
  <si>
    <t>Early years register (full Inspection)Childcare on non-domestic premisesSurreyQuality of education1 April 2024 to 31 August 2024</t>
  </si>
  <si>
    <t>Early years register (full Inspection)Childcare on non-domestic premisesSurreyQuality of teaching, learning and assessment1 April 2024 to 31 August 2024</t>
  </si>
  <si>
    <t>Early years register (full Inspection)Childcare on non-domestic premisesSurreyRequirements of the compulsory part of the childcare register1 April 2024 to 31 August 2024</t>
  </si>
  <si>
    <t>Early years register (full Inspection)Childcare on non-domestic premisesSurreyRequirements of the voluntary part of the childcare register1 April 2024 to 31 August 2024</t>
  </si>
  <si>
    <t>Early years register (full Inspection)Childcare on non-domestic premisesSurreyTotal No of inspections1 April 2024 to 31 August 2024</t>
  </si>
  <si>
    <t>Early years register (Out-of-school day care)Childcare on non-domestic premisesSurreyTotal No of inspections1 April 2024 to 31 August 2024</t>
  </si>
  <si>
    <t>Early years register (full Inspection)Childcare on non-domestic premisesSuttonBehaviour and attitudes1 April 2024 to 31 August 2024</t>
  </si>
  <si>
    <t>Early years register (full Inspection)ChildminderDurhamBehaviour and attitudes1 April 2024 to 31 August 2024</t>
  </si>
  <si>
    <t>Early years register (full Inspection)ChildminderDurhamEffectiveness of leadership and Management1 April 2024 to 31 August 2024</t>
  </si>
  <si>
    <t>Early years register (full Inspection)ChildminderDurhamOutcomes for children1 April 2024 to 31 August 2024</t>
  </si>
  <si>
    <t>Early years register (full Inspection)ChildminderDurhamOverall effectiveness: The quality and standards of the provision1 April 2024 to 31 August 2024</t>
  </si>
  <si>
    <t>Early years register (full Inspection)ChildminderDurhamPersonal development1 April 2024 to 31 August 2024</t>
  </si>
  <si>
    <t>Early years register (full Inspection)ChildminderDurhamPersonal development, behaviour and welfare1 April 2024 to 31 August 2024</t>
  </si>
  <si>
    <t>Early years register (full Inspection)ChildminderDurhamQuality of education1 April 2024 to 31 August 2024</t>
  </si>
  <si>
    <t>Early years register (full Inspection)ChildminderDurhamQuality of teaching, learning and assessment1 April 2024 to 31 August 2024</t>
  </si>
  <si>
    <t>Early years register (full Inspection)ChildminderDurhamRequirements of the compulsory part of the childcare register1 April 2024 to 31 August 2024</t>
  </si>
  <si>
    <t>Early years register (full Inspection)ChildminderDurhamRequirements of the voluntary part of the childcare register1 April 2024 to 31 August 2024</t>
  </si>
  <si>
    <t>Early years register (full Inspection)ChildminderDurhamTotal No of inspections1 April 2024 to 31 August 2024</t>
  </si>
  <si>
    <t>Early years register (full Inspection)Childcare on non-domestic premisesPlymouthRequirements of the voluntary part of the childcare register1 April 2024 to 31 August 2024</t>
  </si>
  <si>
    <t>Early years register (No children on roll)ChildminderBedfordNCOR Inspection Outcomes1 April 2024 to 31 August 2024</t>
  </si>
  <si>
    <t>Early years register (No children on roll)ChildminderBedfordTotal No of inspections1 April 2024 to 31 August 2024</t>
  </si>
  <si>
    <t>Childcare registerChildminderBexleyTotal No of inspections1 April 2024 to 31 August 2024</t>
  </si>
  <si>
    <t>Early years register (full Inspection)ChildminderBexleyBehaviour and attitudes1 April 2024 to 31 August 2024</t>
  </si>
  <si>
    <t>Early years register (full Inspection)ChildminderBexleyEffectiveness of leadership and Management1 April 2024 to 31 August 2024</t>
  </si>
  <si>
    <t>Early years register (full Inspection)ChildminderBexleyOutcomes for children1 April 2024 to 31 August 2024</t>
  </si>
  <si>
    <t>Early years register (full Inspection)ChildminderBexleyOverall effectiveness: The quality and standards of the provision1 April 2024 to 31 August 2024</t>
  </si>
  <si>
    <t>Early years register (full Inspection)ChildminderBexleyPersonal development1 April 2024 to 31 August 2024</t>
  </si>
  <si>
    <t>Early years register (full Inspection)ChildminderBexleyPersonal development, behaviour and welfare1 April 2024 to 31 August 2024</t>
  </si>
  <si>
    <t>Early years register (full Inspection)ChildminderBexleyQuality of education1 April 2024 to 31 August 2024</t>
  </si>
  <si>
    <t>Early years register (full Inspection)ChildminderBexleyQuality of teaching, learning and assessment1 April 2024 to 31 August 2024</t>
  </si>
  <si>
    <t>Early years register (full Inspection)ChildminderBexleyRequirements of the compulsory part of the childcare register1 April 2024 to 31 August 2024</t>
  </si>
  <si>
    <t>Early years register (full Inspection)ChildminderBexleyRequirements of the voluntary part of the childcare register1 April 2024 to 31 August 2024</t>
  </si>
  <si>
    <t>Early years register (full Inspection)ChildminderBexleyTotal No of inspections1 April 2024 to 31 August 2024</t>
  </si>
  <si>
    <t>Early years register (No children on roll)ChildminderLincolnshireNCOR Inspection Outcomes1 April 2024 to 31 August 2024</t>
  </si>
  <si>
    <t>Early years register (No children on roll)ChildminderLincolnshireTotal No of inspections1 April 2024 to 31 August 2024</t>
  </si>
  <si>
    <t>Early years register (full Inspection)ChildminderLiverpoolBehaviour and attitudes1 April 2024 to 31 August 2024</t>
  </si>
  <si>
    <t>Early years register (full Inspection)ChildminderLiverpoolEffectiveness of leadership and Management1 April 2024 to 31 August 2024</t>
  </si>
  <si>
    <t>Early years register (full Inspection)ChildminderLiverpoolOutcomes for children1 April 2024 to 31 August 2024</t>
  </si>
  <si>
    <t>Early years register (full Inspection)ChildminderLiverpoolOverall effectiveness: The quality and standards of the provision1 April 2024 to 31 August 2024</t>
  </si>
  <si>
    <t>Early years register (full Inspection)ChildminderLiverpoolPersonal development1 April 2024 to 31 August 2024</t>
  </si>
  <si>
    <t>Early years register (full Inspection)ChildminderLiverpoolPersonal development, behaviour and welfare1 April 2024 to 31 August 2024</t>
  </si>
  <si>
    <t>Early years register (full Inspection)ChildminderLiverpoolQuality of education1 April 2024 to 31 August 2024</t>
  </si>
  <si>
    <t>Early years register (full Inspection)ChildminderLiverpoolQuality of teaching, learning and assessment1 April 2024 to 31 August 2024</t>
  </si>
  <si>
    <t>Early years register (full Inspection)ChildminderLiverpoolRequirements of the compulsory part of the childcare register1 April 2024 to 31 August 2024</t>
  </si>
  <si>
    <t>Early years register (full Inspection)ChildminderLiverpoolRequirements of the voluntary part of the childcare register1 April 2024 to 31 August 2024</t>
  </si>
  <si>
    <t>Early years register (full Inspection)ChildminderLiverpoolTotal No of inspections1 April 2024 to 31 August 2024</t>
  </si>
  <si>
    <t>Early years register (No children on roll)ChildminderWest BerkshireNCOR Inspection Outcomes1 April 2024 to 31 August 2024</t>
  </si>
  <si>
    <t>Early years register (No children on roll)ChildminderWest BerkshireTotal No of inspections1 April 2024 to 31 August 2024</t>
  </si>
  <si>
    <t>Childcare registerChildminderWest NorthamptonshireTotal No of inspections1 April 2024 to 31 August 2024</t>
  </si>
  <si>
    <t>Early years register (full Inspection)ChildminderWest NorthamptonshireBehaviour and attitudes1 April 2024 to 31 August 2024</t>
  </si>
  <si>
    <t>Early years register (full Inspection)ChildminderWest NorthamptonshireEffectiveness of leadership and Management1 April 2024 to 31 August 2024</t>
  </si>
  <si>
    <t>Early years register (full Inspection)ChildminderWest NorthamptonshireOutcomes for children1 April 2024 to 31 August 2024</t>
  </si>
  <si>
    <t>Early years register (full Inspection)ChildminderWest NorthamptonshireOverall effectiveness: The quality and standards of the provision1 April 2024 to 31 August 2024</t>
  </si>
  <si>
    <t>Early years register (full Inspection)ChildminderWest NorthamptonshirePersonal development1 April 2024 to 31 August 2024</t>
  </si>
  <si>
    <t>Early years register (full Inspection)ChildminderWest NorthamptonshirePersonal development, behaviour and welfare1 April 2024 to 31 August 2024</t>
  </si>
  <si>
    <t>Early years register (full Inspection)ChildminderWest NorthamptonshireQuality of education1 April 2024 to 31 August 2024</t>
  </si>
  <si>
    <t>Early years register (full Inspection)ChildminderWest NorthamptonshireQuality of teaching, learning and assessment1 April 2024 to 31 August 2024</t>
  </si>
  <si>
    <t>Early years register (full Inspection)ChildminderWest NorthamptonshireRequirements of the compulsory part of the childcare register1 April 2024 to 31 August 2024</t>
  </si>
  <si>
    <t>Early years register (full Inspection)ChildminderWest NorthamptonshireRequirements of the voluntary part of the childcare register1 April 2024 to 31 August 2024</t>
  </si>
  <si>
    <t>Early years register (full Inspection)ChildminderWest NorthamptonshireTotal No of inspections1 April 2024 to 31 August 2024</t>
  </si>
  <si>
    <t>Early years register (No children on roll)All provisionBrighton and HoveNCOR Inspection Outcomes1 April 2024 to 31 August 2024</t>
  </si>
  <si>
    <t>Early years register (No children on roll)All provisionBrighton and HoveTotal No of inspections1 April 2024 to 31 August 2024</t>
  </si>
  <si>
    <t>Early years register (Out-of-school day care)All provisionBrighton and HoveTotal No of inspections1 April 2024 to 31 August 2024</t>
  </si>
  <si>
    <t>Childcare registerAll provisionBristolTotal No of inspections1 April 2024 to 31 August 2024</t>
  </si>
  <si>
    <t>Early years register (full Inspection)All provisionBristolBehaviour and attitudes1 April 2024 to 31 August 2024</t>
  </si>
  <si>
    <t>Early years register (full Inspection)All provisionBristolEffectiveness of leadership and Management1 April 2024 to 31 August 2024</t>
  </si>
  <si>
    <t>Early years register (full Inspection)All provisionBristolOutcomes for children1 April 2024 to 31 August 2024</t>
  </si>
  <si>
    <t>Early years register (full Inspection)All provisionBristolOverall effectiveness: The quality and standards of the provision1 April 2024 to 31 August 2024</t>
  </si>
  <si>
    <t>Early years register (full Inspection)All provisionBristolPersonal development1 April 2024 to 31 August 2024</t>
  </si>
  <si>
    <t>Early years register (full Inspection)All provisionBristolPersonal development, behaviour and welfare1 April 2024 to 31 August 2024</t>
  </si>
  <si>
    <t>Early years register (full Inspection)All provisionBristolQuality of education1 April 2024 to 31 August 2024</t>
  </si>
  <si>
    <t>Early years register (full Inspection)All provisionBristolQuality of teaching, learning and assessment1 April 2024 to 31 August 2024</t>
  </si>
  <si>
    <t>Early years register (full Inspection)All provisionBristolRequirements of the compulsory part of the childcare register1 April 2024 to 31 August 2024</t>
  </si>
  <si>
    <t>Early years register (full Inspection)All provisionBristolRequirements of the voluntary part of the childcare register1 April 2024 to 31 August 2024</t>
  </si>
  <si>
    <t>Early years register (full Inspection)All provisionBristolTotal No of inspections1 April 2024 to 31 August 2024</t>
  </si>
  <si>
    <t>Early years register (full Inspection)All provisionHaveringPersonal development1 April 2024 to 31 August 2024</t>
  </si>
  <si>
    <t>Early years register (full Inspection)All provisionHaveringPersonal development, behaviour and welfare1 April 2024 to 31 August 2024</t>
  </si>
  <si>
    <t>Early years register (full Inspection)All provisionHaveringQuality of education1 April 2024 to 31 August 2024</t>
  </si>
  <si>
    <t>Early years register (full Inspection)All provisionHaveringQuality of teaching, learning and assessment1 April 2024 to 31 August 2024</t>
  </si>
  <si>
    <t>Early years register (full Inspection)All provisionHaveringRequirements of the compulsory part of the childcare register1 April 2024 to 31 August 2024</t>
  </si>
  <si>
    <t>Early years register (full Inspection)All provisionHaveringRequirements of the voluntary part of the childcare register1 April 2024 to 31 August 2024</t>
  </si>
  <si>
    <t>Early years register (full Inspection)All provisionHaveringTotal No of inspections1 April 2024 to 31 August 2024</t>
  </si>
  <si>
    <t>Early years register (No children on roll)All provisionHaveringNCOR Inspection Outcomes1 April 2024 to 31 August 2024</t>
  </si>
  <si>
    <t>Early years register (No children on roll)All provisionHaveringTotal No of inspections1 April 2024 to 31 August 2024</t>
  </si>
  <si>
    <t>Early years register (Out-of-school day care)All provisionHaveringTotal No of inspections1 April 2024 to 31 August 2024</t>
  </si>
  <si>
    <t>Early years register (full Inspection)All provisionHerefordshireBehaviour and attitudes1 April 2024 to 31 August 2024</t>
  </si>
  <si>
    <t>Early years register (full Inspection)All provisionHerefordshireEffectiveness of leadership and Management1 April 2024 to 31 August 2024</t>
  </si>
  <si>
    <t>Early years register (full Inspection)All provisionHerefordshireOutcomes for children1 April 2024 to 31 August 2024</t>
  </si>
  <si>
    <t>Early years register (full Inspection)All provisionHerefordshireOverall effectiveness: The quality and standards of the provision1 April 2024 to 31 August 2024</t>
  </si>
  <si>
    <t>Early years register (full Inspection)All provisionHerefordshirePersonal development1 April 2024 to 31 August 2024</t>
  </si>
  <si>
    <t>Early years register (full Inspection)All provisionHerefordshirePersonal development, behaviour and welfare1 April 2024 to 31 August 2024</t>
  </si>
  <si>
    <t>Childcare registerAll provisionSouthamptonTotal No of inspections1 April 2024 to 31 August 2024</t>
  </si>
  <si>
    <t>Early years register (full Inspection)All provisionSouthamptonBehaviour and attitudes1 April 2024 to 31 August 2024</t>
  </si>
  <si>
    <t>Early years register (full Inspection)All provisionSouthamptonEffectiveness of leadership and Management1 April 2024 to 31 August 2024</t>
  </si>
  <si>
    <t>Early years register (full Inspection)All provisionSouthamptonOutcomes for children1 April 2024 to 31 August 2024</t>
  </si>
  <si>
    <t>Early years register (full Inspection)All provisionSouthamptonOverall effectiveness: The quality and standards of the provision1 April 2024 to 31 August 2024</t>
  </si>
  <si>
    <t>Early years register (full Inspection)All provisionSouthamptonPersonal development1 April 2024 to 31 August 2024</t>
  </si>
  <si>
    <t>Early years register (full Inspection)All provisionSouthamptonPersonal development, behaviour and welfare1 April 2024 to 31 August 2024</t>
  </si>
  <si>
    <t>Early years register (full Inspection)All provisionSouthamptonQuality of education1 April 2024 to 31 August 2024</t>
  </si>
  <si>
    <t>Early years register (full Inspection)All provisionSouthamptonQuality of teaching, learning and assessment1 April 2024 to 31 August 2024</t>
  </si>
  <si>
    <t>Early years register (full Inspection)All provisionSouthamptonRequirements of the compulsory part of the childcare register1 April 2024 to 31 August 2024</t>
  </si>
  <si>
    <t>Early years register (full Inspection)All provisionSouthamptonRequirements of the voluntary part of the childcare register1 April 2024 to 31 August 2024</t>
  </si>
  <si>
    <t>Early years register (full Inspection)All provisionSouthamptonTotal No of inspections1 April 2024 to 31 August 2024</t>
  </si>
  <si>
    <t>Early years register (full Inspection)Childcare on non-domestic premisesBirminghamOverall effectiveness: The quality and standards of the provision1 April 2024 to 31 August 2024</t>
  </si>
  <si>
    <t>Early years register (full Inspection)Childcare on non-domestic premisesBirminghamPersonal development1 April 2024 to 31 August 2024</t>
  </si>
  <si>
    <t>Early years register (full Inspection)Childcare on non-domestic premisesBirminghamPersonal development, behaviour and welfare1 April 2024 to 31 August 2024</t>
  </si>
  <si>
    <t>Early years register (full Inspection)Childcare on non-domestic premisesBirminghamQuality of education1 April 2024 to 31 August 2024</t>
  </si>
  <si>
    <t>Early years register (full Inspection)Childcare on non-domestic premisesBirminghamQuality of teaching, learning and assessment1 April 2024 to 31 August 2024</t>
  </si>
  <si>
    <t>Early years register (full Inspection)Childcare on non-domestic premisesBirminghamRequirements of the compulsory part of the childcare register1 April 2024 to 31 August 2024</t>
  </si>
  <si>
    <t>Early years register (full Inspection)Childcare on non-domestic premisesBirminghamRequirements of the voluntary part of the childcare register1 April 2024 to 31 August 2024</t>
  </si>
  <si>
    <t>Early years register (full Inspection)Childcare on non-domestic premisesBirminghamTotal No of inspections1 April 2024 to 31 August 2024</t>
  </si>
  <si>
    <t>Early years register (Out-of-school day care)Childcare on non-domestic premisesBirminghamTotal No of inspections1 April 2024 to 31 August 2024</t>
  </si>
  <si>
    <t>Early years register (full Inspection)Childcare on non-domestic premisesBlackburn with DarwenBehaviour and attitudes1 April 2024 to 31 August 2024</t>
  </si>
  <si>
    <t>Early years register (full Inspection)Childcare on non-domestic premisesBlackburn with DarwenEffectiveness of leadership and Management1 April 2024 to 31 August 2024</t>
  </si>
  <si>
    <t>Early years register (full Inspection)Childcare on non-domestic premisesBlackburn with DarwenOutcomes for children1 April 2024 to 31 August 2024</t>
  </si>
  <si>
    <t>Early years register (full Inspection)Childcare on non-domestic premisesBlackburn with DarwenOverall effectiveness: The quality and standards of the provision1 April 2024 to 31 August 2024</t>
  </si>
  <si>
    <t>Early years register (full Inspection)Childcare on non-domestic premisesBlackburn with DarwenPersonal development1 April 2024 to 31 August 2024</t>
  </si>
  <si>
    <t>Early years register (full Inspection)Childcare on non-domestic premisesBlackburn with DarwenPersonal development, behaviour and welfare1 April 2024 to 31 August 2024</t>
  </si>
  <si>
    <t>Early years register (full Inspection)Childcare on non-domestic premisesLeicestershireQuality of education1 April 2024 to 31 August 2024</t>
  </si>
  <si>
    <t>Early years register (full Inspection)Childcare on non-domestic premisesLeicestershireQuality of teaching, learning and assessment1 April 2024 to 31 August 2024</t>
  </si>
  <si>
    <t>Early years register (full Inspection)Childcare on non-domestic premisesLeicestershireRequirements of the compulsory part of the childcare register1 April 2024 to 31 August 2024</t>
  </si>
  <si>
    <t>Early years register (full Inspection)Childcare on non-domestic premisesLeicestershireRequirements of the voluntary part of the childcare register1 April 2024 to 31 August 2024</t>
  </si>
  <si>
    <t>Early years register (full Inspection)Childcare on non-domestic premisesLeicestershireTotal No of inspections1 April 2024 to 31 August 2024</t>
  </si>
  <si>
    <t>Early years register (Out-of-school day care)Childcare on non-domestic premisesLeicestershireTotal No of inspections1 April 2024 to 31 August 2024</t>
  </si>
  <si>
    <t>Childcare registerChildcare on non-domestic premisesLewishamTotal No of inspections1 April 2024 to 31 August 2024</t>
  </si>
  <si>
    <t>Early years register (full Inspection)Childcare on non-domestic premisesLewishamBehaviour and attitudes1 April 2024 to 31 August 2024</t>
  </si>
  <si>
    <t>Early years register (full Inspection)Childcare on non-domestic premisesLewishamEffectiveness of leadership and Management1 April 2024 to 31 August 2024</t>
  </si>
  <si>
    <t>Early years register (full Inspection)Childcare on non-domestic premisesLewishamOutcomes for children1 April 2024 to 31 August 2024</t>
  </si>
  <si>
    <t>Early years register (full Inspection)Childcare on non-domestic premisesLewishamOverall effectiveness: The quality and standards of the provision1 April 2024 to 31 August 2024</t>
  </si>
  <si>
    <t>Early years register (full Inspection)Childcare on non-domestic premisesLewishamPersonal development1 April 2024 to 31 August 2024</t>
  </si>
  <si>
    <t>Early years register (No children on roll)ChildminderDurhamNCOR Inspection Outcomes1 April 2024 to 31 August 2024</t>
  </si>
  <si>
    <t>Early years register (No children on roll)ChildminderDurhamTotal No of inspections1 April 2024 to 31 August 2024</t>
  </si>
  <si>
    <t>Childcare registerChildminderEalingTotal No of inspections1 April 2024 to 31 August 2024</t>
  </si>
  <si>
    <t>Early years register (full Inspection)ChildminderEalingBehaviour and attitudes1 April 2024 to 31 August 2024</t>
  </si>
  <si>
    <t>Early years register (full Inspection)ChildminderEalingEffectiveness of leadership and Management1 April 2024 to 31 August 2024</t>
  </si>
  <si>
    <t>Early years register (full Inspection)ChildminderSalfordBehaviour and attitudes1 April 2024 to 31 August 2024</t>
  </si>
  <si>
    <t>Early years register (full Inspection)ChildminderSalfordEffectiveness of leadership and Management1 April 2024 to 31 August 2024</t>
  </si>
  <si>
    <t>Early years register (full Inspection)ChildminderSalfordOutcomes for children1 April 2024 to 31 August 2024</t>
  </si>
  <si>
    <t>Early years register (full Inspection)ChildminderSalfordOverall effectiveness: The quality and standards of the provision1 April 2024 to 31 August 2024</t>
  </si>
  <si>
    <t>Early years register (full Inspection)ChildminderSalfordPersonal development1 April 2024 to 31 August 2024</t>
  </si>
  <si>
    <t>Early years register (full Inspection)ChildminderSalfordPersonal development, behaviour and welfare1 April 2024 to 31 August 2024</t>
  </si>
  <si>
    <t>Early years register (full Inspection)ChildminderSalfordQuality of education1 April 2024 to 31 August 2024</t>
  </si>
  <si>
    <t>Early years register (full Inspection)ChildminderSalfordQuality of teaching, learning and assessment1 April 2024 to 31 August 2024</t>
  </si>
  <si>
    <t>Early years register (full Inspection)ChildminderSalfordRequirements of the compulsory part of the childcare register1 April 2024 to 31 August 2024</t>
  </si>
  <si>
    <t>Early years register (full Inspection)ChildminderSalfordRequirements of the voluntary part of the childcare register1 April 2024 to 31 August 2024</t>
  </si>
  <si>
    <t>Early years register (full Inspection)ChildminderSalfordTotal No of inspections1 April 2024 to 31 August 2024</t>
  </si>
  <si>
    <t>Early years register (full Inspection)All provisionGatesheadTotal No of inspections1 April 2024 to 31 August 2024</t>
  </si>
  <si>
    <t>Early years register (Out-of-school day care)All provisionGatesheadTotal No of inspections1 April 2024 to 31 August 2024</t>
  </si>
  <si>
    <t>Childcare registerAll provisionGloucestershireTotal No of inspections1 April 2024 to 31 August 2024</t>
  </si>
  <si>
    <t>Early years register (full Inspection)All provisionGloucestershireBehaviour and attitudes1 April 2024 to 31 August 2024</t>
  </si>
  <si>
    <t>Early years register (full Inspection)All provisionGloucestershireEffectiveness of leadership and Management1 April 2024 to 31 August 2024</t>
  </si>
  <si>
    <t>Early years register (full Inspection)All provisionGloucestershireOutcomes for children1 April 2024 to 31 August 2024</t>
  </si>
  <si>
    <t>Early years register (full Inspection)All provisionGloucestershireOverall effectiveness: The quality and standards of the provision1 April 2024 to 31 August 2024</t>
  </si>
  <si>
    <t>Early years register (full Inspection)All provisionGloucestershirePersonal development1 April 2024 to 31 August 2024</t>
  </si>
  <si>
    <t>Early years register (full Inspection)All provisionGloucestershirePersonal development, behaviour and welfare1 April 2024 to 31 August 2024</t>
  </si>
  <si>
    <t>Early years register (full Inspection)All provisionGloucestershireQuality of education1 April 2024 to 31 August 2024</t>
  </si>
  <si>
    <t>Early years register (full Inspection)All provisionGloucestershireQuality of teaching, learning and assessment1 April 2024 to 31 August 2024</t>
  </si>
  <si>
    <t>Early years register (full Inspection)All provisionGloucestershireRequirements of the compulsory part of the childcare register1 April 2024 to 31 August 2024</t>
  </si>
  <si>
    <t>Early years register (full Inspection)All provisionGloucestershireRequirements of the voluntary part of the childcare register1 April 2024 to 31 August 2024</t>
  </si>
  <si>
    <t>Early years register (full Inspection)All provisionGloucestershireTotal No of inspections1 April 2024 to 31 August 2024</t>
  </si>
  <si>
    <t>Childcare registerAll provisionDorsetTotal No of inspections1 April 2024 to 31 August 2024</t>
  </si>
  <si>
    <t>Early years register (full Inspection)All provisionDorsetBehaviour and attitudes1 April 2024 to 31 August 2024</t>
  </si>
  <si>
    <t>Early years register (full Inspection)All provisionDorsetEffectiveness of leadership and Management1 April 2024 to 31 August 2024</t>
  </si>
  <si>
    <t>Early years register (full Inspection)All provisionDorsetOutcomes for children1 April 2024 to 31 August 2024</t>
  </si>
  <si>
    <t>Early years register (full Inspection)All provisionDorsetOverall effectiveness: The quality and standards of the provision1 April 2024 to 31 August 2024</t>
  </si>
  <si>
    <t>Early years register (full Inspection)All provisionDorsetPersonal development1 April 2024 to 31 August 2024</t>
  </si>
  <si>
    <t>Early years register (full Inspection)All provisionDorsetPersonal development, behaviour and welfare1 April 2024 to 31 August 2024</t>
  </si>
  <si>
    <t>Early years register (full Inspection)All provisionDorsetQuality of education1 April 2024 to 31 August 2024</t>
  </si>
  <si>
    <t>Early years register (full Inspection)All provisionDorsetQuality of teaching, learning and assessment1 April 2024 to 31 August 2024</t>
  </si>
  <si>
    <t>Early years register (full Inspection)All provisionDorsetRequirements of the compulsory part of the childcare register1 April 2024 to 31 August 2024</t>
  </si>
  <si>
    <t>Early years register (full Inspection)All provisionDorsetRequirements of the voluntary part of the childcare register1 April 2024 to 31 August 2024</t>
  </si>
  <si>
    <t>Early years register (full Inspection)All provisionDorsetTotal No of inspections1 April 2024 to 31 August 2024</t>
  </si>
  <si>
    <t>Early years register (No children on roll)All provisionDorsetNCOR Inspection Outcomes1 April 2024 to 31 August 2024</t>
  </si>
  <si>
    <t>Early years register (No children on roll)All provisionDorsetTotal No of inspections1 April 2024 to 31 August 2024</t>
  </si>
  <si>
    <t>Early years register (full Inspection)All provisionDudleyBehaviour and attitudes1 April 2024 to 31 August 2024</t>
  </si>
  <si>
    <t>Early years register (full Inspection)All provisionDudleyEffectiveness of leadership and Management1 April 2024 to 31 August 2024</t>
  </si>
  <si>
    <t>Early years register (full Inspection)All provisionDudleyOutcomes for children1 April 2024 to 31 August 2024</t>
  </si>
  <si>
    <t>Early years register (Out-of-school day care)All provisionPeterboroughTotal No of inspections1 April 2024 to 31 August 2024</t>
  </si>
  <si>
    <t>Early years register (full Inspection)All provisionPlymouthBehaviour and attitudes1 April 2024 to 31 August 2024</t>
  </si>
  <si>
    <t>Early years register (full Inspection)All provisionPlymouthEffectiveness of leadership and Management1 April 2024 to 31 August 2024</t>
  </si>
  <si>
    <t>Early years register (full Inspection)All provisionPlymouthOutcomes for children1 April 2024 to 31 August 2024</t>
  </si>
  <si>
    <t>Early years register (full Inspection)All provisionPlymouthOverall effectiveness: The quality and standards of the provision1 April 2024 to 31 August 2024</t>
  </si>
  <si>
    <t>Early years register (full Inspection)All provisionPlymouthPersonal development1 April 2024 to 31 August 2024</t>
  </si>
  <si>
    <t>Early years register (full Inspection)All provisionPlymouthPersonal development, behaviour and welfare1 April 2024 to 31 August 2024</t>
  </si>
  <si>
    <t>Early years register (full Inspection)All provisionPlymouthQuality of education1 April 2024 to 31 August 2024</t>
  </si>
  <si>
    <t>Early years register (full Inspection)All provisionPlymouthQuality of teaching, learning and assessment1 April 2024 to 31 August 2024</t>
  </si>
  <si>
    <t>Early years register (full Inspection)All provisionPlymouthRequirements of the compulsory part of the childcare register1 April 2024 to 31 August 2024</t>
  </si>
  <si>
    <t>Early years register (full Inspection)All provisionPlymouthRequirements of the voluntary part of the childcare register1 April 2024 to 31 August 2024</t>
  </si>
  <si>
    <t>Early years register (full Inspection)All provisionPlymouthTotal No of inspections1 April 2024 to 31 August 2024</t>
  </si>
  <si>
    <t>Early years register (No children on roll)All provisionBristolNCOR Inspection Outcomes1 April 2024 to 31 August 2024</t>
  </si>
  <si>
    <t>Early years register (full Inspection)ChildminderTorbayOverall effectiveness: The quality and standards of the provision1 April 2024 to 31 August 2024</t>
  </si>
  <si>
    <t>Early years register (full Inspection)ChildminderTorbayPersonal development1 April 2024 to 31 August 2024</t>
  </si>
  <si>
    <t>Early years register (full Inspection)ChildminderTorbayPersonal development, behaviour and welfare1 April 2024 to 31 August 2024</t>
  </si>
  <si>
    <t>Early years register (full Inspection)ChildminderTorbayQuality of education1 April 2024 to 31 August 2024</t>
  </si>
  <si>
    <t>Early years register (full Inspection)ChildminderTorbayQuality of teaching, learning and assessment1 April 2024 to 31 August 2024</t>
  </si>
  <si>
    <t>Early years register (full Inspection)ChildminderTorbayRequirements of the compulsory part of the childcare register1 April 2024 to 31 August 2024</t>
  </si>
  <si>
    <t>Early years register (full Inspection)ChildminderTorbayRequirements of the voluntary part of the childcare register1 April 2024 to 31 August 2024</t>
  </si>
  <si>
    <t>Early years register (full Inspection)ChildminderTorbayTotal No of inspections1 April 2024 to 31 August 2024</t>
  </si>
  <si>
    <t>Early years register (full Inspection)ChildminderTower HamletsBehaviour and attitudes1 April 2024 to 31 August 2024</t>
  </si>
  <si>
    <t>Early years register (full Inspection)ChildminderTower HamletsEffectiveness of leadership and Management1 April 2024 to 31 August 2024</t>
  </si>
  <si>
    <t>Early years register (full Inspection)ChildminderTower HamletsOutcomes for children1 April 2024 to 31 August 2024</t>
  </si>
  <si>
    <t>Early years register (full Inspection)ChildminderTower HamletsOverall effectiveness: The quality and standards of the provision1 April 2024 to 31 August 2024</t>
  </si>
  <si>
    <t>Early years register (full Inspection)ChildminderTower HamletsPersonal development1 April 2024 to 31 August 2024</t>
  </si>
  <si>
    <t>Early years register (full Inspection)ChildminderTower HamletsPersonal development, behaviour and welfare1 April 2024 to 31 August 2024</t>
  </si>
  <si>
    <t>Early years register (full Inspection)ChildminderTower HamletsQuality of education1 April 2024 to 31 August 2024</t>
  </si>
  <si>
    <t>Early years register (full Inspection)ChildminderTower HamletsQuality of teaching, learning and assessment1 April 2024 to 31 August 2024</t>
  </si>
  <si>
    <t>Early years register (full Inspection)ChildminderTower HamletsRequirements of the compulsory part of the childcare register1 April 2024 to 31 August 2024</t>
  </si>
  <si>
    <t>Early years register (No children on roll)All provisionKingston upon ThamesTotal No of inspections1 April 2024 to 31 August 2024</t>
  </si>
  <si>
    <t>Early years register (Out-of-school day care)All provisionKingston upon ThamesTotal No of inspections1 April 2024 to 31 August 2024</t>
  </si>
  <si>
    <t>Early years register (full Inspection)All provisionKirkleesBehaviour and attitudes1 April 2024 to 31 August 2024</t>
  </si>
  <si>
    <t>Early years register (full Inspection)All provisionKirkleesEffectiveness of leadership and Management1 April 2024 to 31 August 2024</t>
  </si>
  <si>
    <t>Early years register (full Inspection)All provisionKirkleesOutcomes for children1 April 2024 to 31 August 2024</t>
  </si>
  <si>
    <t>Early years register (full Inspection)All provisionKirkleesOverall effectiveness: The quality and standards of the provision1 April 2024 to 31 August 2024</t>
  </si>
  <si>
    <t>Early years register (full Inspection)All provisionKirkleesPersonal development1 April 2024 to 31 August 2024</t>
  </si>
  <si>
    <t>Early years register (full Inspection)All provisionKirkleesPersonal development, behaviour and welfare1 April 2024 to 31 August 2024</t>
  </si>
  <si>
    <t>Early years register (full Inspection)All provisionKirkleesQuality of education1 April 2024 to 31 August 2024</t>
  </si>
  <si>
    <t>Early years register (full Inspection)All provisionKirkleesQuality of teaching, learning and assessment1 April 2024 to 31 August 2024</t>
  </si>
  <si>
    <t>Early years register (full Inspection)All provisionKirkleesRequirements of the compulsory part of the childcare register1 April 2024 to 31 August 2024</t>
  </si>
  <si>
    <t>Early years register (full Inspection)All provisionKirkleesRequirements of the voluntary part of the childcare register1 April 2024 to 31 August 2024</t>
  </si>
  <si>
    <t>Early years register (full Inspection)All provisionKirkleesTotal No of inspections1 April 2024 to 31 August 2024</t>
  </si>
  <si>
    <t>Early years register (No children on roll)All provisionKirkleesNCOR Inspection Outcomes1 April 2024 to 31 August 2024</t>
  </si>
  <si>
    <t>Early years register (No children on roll)All provisionKirkleesTotal No of inspections1 April 2024 to 31 August 2024</t>
  </si>
  <si>
    <t>Early years register (No children on roll)All provisionSuffolkNCOR Inspection Outcomes1 April 2024 to 31 August 2024</t>
  </si>
  <si>
    <t>Early years register (No children on roll)All provisionSuffolkTotal No of inspections1 April 2024 to 31 August 2024</t>
  </si>
  <si>
    <t>Early years register (Out-of-school day care)All provisionSuffolkTotal No of inspections1 April 2024 to 31 August 2024</t>
  </si>
  <si>
    <t>Early years register (full Inspection)All provisionSunderlandBehaviour and attitudes1 April 2024 to 31 August 2024</t>
  </si>
  <si>
    <t>Early years register (full Inspection)All provisionSunderlandEffectiveness of leadership and Management1 April 2024 to 31 August 2024</t>
  </si>
  <si>
    <t>Early years register (full Inspection)All provisionSunderlandOutcomes for children1 April 2024 to 31 August 2024</t>
  </si>
  <si>
    <t>Early years register (full Inspection)All provisionSunderlandOverall effectiveness: The quality and standards of the provision1 April 2024 to 31 August 2024</t>
  </si>
  <si>
    <t>Early years register (full Inspection)All provisionSunderlandPersonal development1 April 2024 to 31 August 2024</t>
  </si>
  <si>
    <t>Early years register (full Inspection)All provisionSunderlandPersonal development, behaviour and welfare1 April 2024 to 31 August 2024</t>
  </si>
  <si>
    <t>Early years register (full Inspection)All provisionSunderlandQuality of education1 April 2024 to 31 August 2024</t>
  </si>
  <si>
    <t>Early years register (full Inspection)All provisionSunderlandQuality of teaching, learning and assessment1 April 2024 to 31 August 2024</t>
  </si>
  <si>
    <t>Early years register (full Inspection)All provisionSunderlandRequirements of the compulsory part of the childcare register1 April 2024 to 31 August 2024</t>
  </si>
  <si>
    <t>Early years register (full Inspection)All provisionSunderlandRequirements of the voluntary part of the childcare register1 April 2024 to 31 August 2024</t>
  </si>
  <si>
    <t>Early years register (full Inspection)All provisionSunderlandTotal No of inspections1 April 2024 to 31 August 2024</t>
  </si>
  <si>
    <t>Early years register (No children on roll)Childcare on non-domestic premisesBradfordNCOR Inspection Outcomes1 April 2024 to 31 August 2024</t>
  </si>
  <si>
    <t>Early years register (No children on roll)Childcare on non-domestic premisesBradfordTotal No of inspections1 April 2024 to 31 August 2024</t>
  </si>
  <si>
    <t>Early years register (Out-of-school day care)Childcare on non-domestic premisesBradfordTotal No of inspections1 April 2024 to 31 August 2024</t>
  </si>
  <si>
    <t>Childcare registerChildcare on non-domestic premisesBrentTotal No of inspections1 April 2024 to 31 August 2024</t>
  </si>
  <si>
    <t>Early years register (full Inspection)Childcare on non-domestic premisesBrentBehaviour and attitudes1 April 2024 to 31 August 2024</t>
  </si>
  <si>
    <t>Early years register (full Inspection)Childcare on non-domestic premisesBrentEffectiveness of leadership and Management1 April 2024 to 31 August 2024</t>
  </si>
  <si>
    <t>Early years register (full Inspection)Childcare on non-domestic premisesBrentOutcomes for children1 April 2024 to 31 August 2024</t>
  </si>
  <si>
    <t>Early years register (full Inspection)Childcare on non-domestic premisesBrentOverall effectiveness: The quality and standards of the provision1 April 2024 to 31 August 2024</t>
  </si>
  <si>
    <t>Early years register (full Inspection)Childcare on non-domestic premisesBrentPersonal development1 April 2024 to 31 August 2024</t>
  </si>
  <si>
    <t>Early years register (full Inspection)Childcare on non-domestic premisesBrentPersonal development, behaviour and welfare1 April 2024 to 31 August 2024</t>
  </si>
  <si>
    <t>Early years register (full Inspection)Childcare on non-domestic premisesBrentQuality of education1 April 2024 to 31 August 2024</t>
  </si>
  <si>
    <t>Early years register (full Inspection)Childcare on non-domestic premisesBrentQuality of teaching, learning and assessment1 April 2024 to 31 August 2024</t>
  </si>
  <si>
    <t>Early years register (full Inspection)Childcare on non-domestic premisesBrentRequirements of the compulsory part of the childcare register1 April 2024 to 31 August 2024</t>
  </si>
  <si>
    <t>Early years register (full Inspection)Childcare on non-domestic premisesBrentRequirements of the voluntary part of the childcare register1 April 2024 to 31 August 2024</t>
  </si>
  <si>
    <t>Early years register (full Inspection)Childcare on non-domestic premisesBrentTotal No of inspections1 April 2024 to 31 August 2024</t>
  </si>
  <si>
    <t>Early years register (full Inspection)Childcare on non-domestic premisesLewishamPersonal development, behaviour and welfare1 April 2024 to 31 August 2024</t>
  </si>
  <si>
    <t>Early years register (full Inspection)Childcare on non-domestic premisesLewishamQuality of education1 April 2024 to 31 August 2024</t>
  </si>
  <si>
    <t>Early years register (full Inspection)Childcare on non-domestic premisesLewishamQuality of teaching, learning and assessment1 April 2024 to 31 August 2024</t>
  </si>
  <si>
    <t>Early years register (full Inspection)Childcare on non-domestic premisesWalsallRequirements of the voluntary part of the childcare register1 April 2024 to 31 August 2024</t>
  </si>
  <si>
    <t>Early years register (full Inspection)Childcare on non-domestic premisesWalsallTotal No of inspections1 April 2024 to 31 August 2024</t>
  </si>
  <si>
    <t>Early years register (Out-of-school day care)Childcare on non-domestic premisesWalsallTotal No of inspections1 April 2024 to 31 August 2024</t>
  </si>
  <si>
    <t>Early years register (full Inspection)Childcare on non-domestic premisesWaltham ForestBehaviour and attitudes1 April 2024 to 31 August 2024</t>
  </si>
  <si>
    <t>Early years register (full Inspection)Childcare on non-domestic premisesWaltham ForestEffectiveness of leadership and Management1 April 2024 to 31 August 2024</t>
  </si>
  <si>
    <t>Early years register (full Inspection)Childcare on non-domestic premisesWaltham ForestOutcomes for children1 April 2024 to 31 August 2024</t>
  </si>
  <si>
    <t>Early years register (full Inspection)Childcare on non-domestic premisesWaltham ForestOverall effectiveness: The quality and standards of the provision1 April 2024 to 31 August 2024</t>
  </si>
  <si>
    <t>Early years register (full Inspection)Childcare on non-domestic premisesWaltham ForestPersonal development1 April 2024 to 31 August 2024</t>
  </si>
  <si>
    <t>Early years register (full Inspection)Childcare on non-domestic premisesWaltham ForestPersonal development, behaviour and welfare1 April 2024 to 31 August 2024</t>
  </si>
  <si>
    <t>Early years register (full Inspection)Childcare on non-domestic premisesWaltham ForestQuality of education1 April 2024 to 31 August 2024</t>
  </si>
  <si>
    <t>Early years register (full Inspection)Childcare on non-domestic premisesWaltham ForestQuality of teaching, learning and assessment1 April 2024 to 31 August 2024</t>
  </si>
  <si>
    <t>Early years register (full Inspection)Childcare on non-domestic premisesWaltham ForestRequirements of the compulsory part of the childcare register1 April 2024 to 31 August 2024</t>
  </si>
  <si>
    <t>Early years register (full Inspection)Childcare on non-domestic premisesWaltham ForestRequirements of the voluntary part of the childcare register1 April 2024 to 31 August 2024</t>
  </si>
  <si>
    <t>Early years register (full Inspection)Childcare on non-domestic premisesWaltham ForestTotal No of inspections1 April 2024 to 31 August 2024</t>
  </si>
  <si>
    <t>Early years register (full Inspection)ChildminderHaltonPersonal development1 April 2024 to 31 August 2024</t>
  </si>
  <si>
    <t>Early years register (full Inspection)ChildminderHaltonPersonal development, behaviour and welfare1 April 2024 to 31 August 2024</t>
  </si>
  <si>
    <t>Early years register (full Inspection)ChildminderHaltonQuality of education1 April 2024 to 31 August 2024</t>
  </si>
  <si>
    <t>Early years register (full Inspection)ChildminderHaltonQuality of teaching, learning and assessment1 April 2024 to 31 August 2024</t>
  </si>
  <si>
    <t>Early years register (full Inspection)ChildminderHaltonRequirements of the compulsory part of the childcare register1 April 2024 to 31 August 2024</t>
  </si>
  <si>
    <t>Early years register (full Inspection)ChildminderHaltonRequirements of the voluntary part of the childcare register1 April 2024 to 31 August 2024</t>
  </si>
  <si>
    <t>Early years register (full Inspection)ChildminderHaltonTotal No of inspections1 April 2024 to 31 August 2024</t>
  </si>
  <si>
    <t>Early years register (full Inspection)ChildminderHammersmith and FulhamBehaviour and attitudes1 April 2024 to 31 August 2024</t>
  </si>
  <si>
    <t>Early years register (full Inspection)ChildminderHammersmith and FulhamEffectiveness of leadership and Management1 April 2024 to 31 August 2024</t>
  </si>
  <si>
    <t>Early years register (full Inspection)ChildminderHammersmith and FulhamOutcomes for children1 April 2024 to 31 August 2024</t>
  </si>
  <si>
    <t>Early years register (full Inspection)ChildminderHammersmith and FulhamOverall effectiveness: The quality and standards of the provision1 April 2024 to 31 August 2024</t>
  </si>
  <si>
    <t>Early years register (full Inspection)ChildminderHammersmith and FulhamPersonal development1 April 2024 to 31 August 2024</t>
  </si>
  <si>
    <t>Early years register (full Inspection)ChildminderHammersmith and FulhamPersonal development, behaviour and welfare1 April 2024 to 31 August 2024</t>
  </si>
  <si>
    <t>Early years register (full Inspection)ChildminderHammersmith and FulhamQuality of education1 April 2024 to 31 August 2024</t>
  </si>
  <si>
    <t>Early years register (full Inspection)ChildminderHammersmith and FulhamQuality of teaching, learning and assessment1 April 2024 to 31 August 2024</t>
  </si>
  <si>
    <t>Early years register (full Inspection)ChildminderHammersmith and FulhamRequirements of the compulsory part of the childcare register1 April 2024 to 31 August 2024</t>
  </si>
  <si>
    <t>Early years register (full Inspection)ChildminderHammersmith and FulhamRequirements of the voluntary part of the childcare register1 April 2024 to 31 August 2024</t>
  </si>
  <si>
    <t>Childcare registerChildminderSouthend on SeaTotal No of inspections1 April 2024 to 31 August 2024</t>
  </si>
  <si>
    <t>Early years register (full Inspection)ChildminderSouthend on SeaBehaviour and attitudes1 April 2024 to 31 August 2024</t>
  </si>
  <si>
    <t>Early years register (full Inspection)ChildminderSouthend on SeaEffectiveness of leadership and Management1 April 2024 to 31 August 2024</t>
  </si>
  <si>
    <t>Early years register (full Inspection)ChildminderSouthend on SeaOutcomes for children1 April 2024 to 31 August 2024</t>
  </si>
  <si>
    <t>Early years register (full Inspection)ChildminderSouthend on SeaOverall effectiveness: The quality and standards of the provision1 April 2024 to 31 August 2024</t>
  </si>
  <si>
    <t>Early years register (full Inspection)ChildminderSouthend on SeaPersonal development1 April 2024 to 31 August 2024</t>
  </si>
  <si>
    <t>Early years register (full Inspection)ChildminderSouthend on SeaPersonal development, behaviour and welfare1 April 2024 to 31 August 2024</t>
  </si>
  <si>
    <t>Early years register (full Inspection)ChildminderSouthend on SeaQuality of education1 April 2024 to 31 August 2024</t>
  </si>
  <si>
    <t>Early years register (full Inspection)ChildminderSouthend on SeaQuality of teaching, learning and assessment1 April 2024 to 31 August 2024</t>
  </si>
  <si>
    <t>Early years register (full Inspection)ChildminderSouthend on SeaRequirements of the compulsory part of the childcare register1 April 2024 to 31 August 2024</t>
  </si>
  <si>
    <t>Early years register (full Inspection)ChildminderSouthend on SeaRequirements of the voluntary part of the childcare register1 April 2024 to 31 August 2024</t>
  </si>
  <si>
    <t>Early years register (full Inspection)ChildminderSouthend on SeaTotal No of inspections1 April 2024 to 31 August 2024</t>
  </si>
  <si>
    <t>Early years register (Out-of-school day care)All provisionSalfordTotal No of inspections1 April 2024 to 31 August 2024</t>
  </si>
  <si>
    <t>Childcare registerAll provisionSandwellTotal No of inspections1 April 2024 to 31 August 2024</t>
  </si>
  <si>
    <t>Early years register (full Inspection)All provisionSandwellBehaviour and attitudes1 April 2024 to 31 August 2024</t>
  </si>
  <si>
    <t>Early years register (full Inspection)All provisionSandwellEffectiveness of leadership and Management1 April 2024 to 31 August 2024</t>
  </si>
  <si>
    <t>Early years register (full Inspection)All provisionSandwellOutcomes for children1 April 2024 to 31 August 2024</t>
  </si>
  <si>
    <t>Early years register (full Inspection)All provisionSandwellOverall effectiveness: The quality and standards of the provision1 April 2024 to 31 August 2024</t>
  </si>
  <si>
    <t>Early years register (full Inspection)All provisionSandwellPersonal development1 April 2024 to 31 August 2024</t>
  </si>
  <si>
    <t>Early years register (full Inspection)All provisionSandwellPersonal development, behaviour and welfare1 April 2024 to 31 August 2024</t>
  </si>
  <si>
    <t>Early years register (full Inspection)All provisionSandwellQuality of education1 April 2024 to 31 August 2024</t>
  </si>
  <si>
    <t>Early years register (full Inspection)All provisionSandwellQuality of teaching, learning and assessment1 April 2024 to 31 August 2024</t>
  </si>
  <si>
    <t>Early years register (full Inspection)All provisionSandwellRequirements of the compulsory part of the childcare register1 April 2024 to 31 August 2024</t>
  </si>
  <si>
    <t>Early years register (full Inspection)All provisionSandwellRequirements of the voluntary part of the childcare register1 April 2024 to 31 August 2024</t>
  </si>
  <si>
    <t>Early years register (full Inspection)All provisionSandwellTotal No of inspections1 April 2024 to 31 August 2024</t>
  </si>
  <si>
    <t>Childcare registerAll provisionIslingtonTotal No of inspections1 April 2024 to 31 August 2024</t>
  </si>
  <si>
    <t>Early years register (full Inspection)All provisionIslingtonBehaviour and attitudes1 April 2024 to 31 August 2024</t>
  </si>
  <si>
    <t>Early years register (full Inspection)All provisionIslingtonEffectiveness of leadership and Management1 April 2024 to 31 August 2024</t>
  </si>
  <si>
    <t>Early years register (full Inspection)All provisionIslingtonOutcomes for children1 April 2024 to 31 August 2024</t>
  </si>
  <si>
    <t>Early years register (full Inspection)All provisionIslingtonOverall effectiveness: The quality and standards of the provision1 April 2024 to 31 August 2024</t>
  </si>
  <si>
    <t>Early years register (full Inspection)All provisionIslingtonPersonal development1 April 2024 to 31 August 2024</t>
  </si>
  <si>
    <t>Early years register (full Inspection)All provisionIslingtonPersonal development, behaviour and welfare1 April 2024 to 31 August 2024</t>
  </si>
  <si>
    <t>Early years register (full Inspection)All provisionIslingtonQuality of education1 April 2024 to 31 August 2024</t>
  </si>
  <si>
    <t>Early years register (full Inspection)All provisionIslingtonQuality of teaching, learning and assessment1 April 2024 to 31 August 2024</t>
  </si>
  <si>
    <t>Early years register (full Inspection)All provisionIslingtonRequirements of the compulsory part of the childcare register1 April 2024 to 31 August 2024</t>
  </si>
  <si>
    <t>Early years register (full Inspection)All provisionIslingtonRequirements of the voluntary part of the childcare register1 April 2024 to 31 August 2024</t>
  </si>
  <si>
    <t>Early years register (full Inspection)All provisionIslingtonTotal No of inspections1 April 2024 to 31 August 2024</t>
  </si>
  <si>
    <t>Early years register (Out-of-school day care)Childcare on non-domestic premisesBath and North East SomersetTotal No of inspections1 April 2024 to 31 August 2024</t>
  </si>
  <si>
    <t>Early years register (full Inspection)Childcare on non-domestic premisesBedfordBehaviour and attitudes1 April 2024 to 31 August 2024</t>
  </si>
  <si>
    <t>Early years register (full Inspection)Childcare on non-domestic premisesBedfordEffectiveness of leadership and Management1 April 2024 to 31 August 2024</t>
  </si>
  <si>
    <t>Early years register (full Inspection)Childcare on non-domestic premisesBedfordOutcomes for children1 April 2024 to 31 August 2024</t>
  </si>
  <si>
    <t>Early years register (full Inspection)Childcare on non-domestic premisesBedfordOverall effectiveness: The quality and standards of the provision1 April 2024 to 31 August 2024</t>
  </si>
  <si>
    <t>Early years register (full Inspection)Childcare on non-domestic premisesBedfordPersonal development1 April 2024 to 31 August 2024</t>
  </si>
  <si>
    <t>Early years register (full Inspection)Childcare on non-domestic premisesBedfordPersonal development, behaviour and welfare1 April 2024 to 31 August 2024</t>
  </si>
  <si>
    <t>Early years register (full Inspection)Childcare on non-domestic premisesBedfordQuality of education1 April 2024 to 31 August 2024</t>
  </si>
  <si>
    <t>Early years register (full Inspection)Childcare on non-domestic premisesBedfordQuality of teaching, learning and assessment1 April 2024 to 31 August 2024</t>
  </si>
  <si>
    <t>Early years register (full Inspection)Childcare on non-domestic premisesBedfordRequirements of the compulsory part of the childcare register1 April 2024 to 31 August 2024</t>
  </si>
  <si>
    <t>Early years register (full Inspection)Childcare on non-domestic premisesBedfordRequirements of the voluntary part of the childcare register1 April 2024 to 31 August 2024</t>
  </si>
  <si>
    <t>Early years register (full Inspection)Childcare on non-domestic premisesBedfordTotal No of inspections1 April 2024 to 31 August 2024</t>
  </si>
  <si>
    <t>Early years register (Out-of-school day care)Childcare on non-domestic premisesBedfordTotal No of inspections1 April 2024 to 31 August 2024</t>
  </si>
  <si>
    <t>Childcare registerChildcare on non-domestic premisesBexleyTotal No of inspections1 April 2024 to 31 August 2024</t>
  </si>
  <si>
    <t>Childcare registerChildcare on non-domestic premisesLeedsTotal No of inspections1 April 2024 to 31 August 2024</t>
  </si>
  <si>
    <t>Early years register (full Inspection)Childcare on non-domestic premisesLeedsBehaviour and attitudes1 April 2024 to 31 August 2024</t>
  </si>
  <si>
    <t>Early years register (full Inspection)Childcare on non-domestic premisesLeedsEffectiveness of leadership and Management1 April 2024 to 31 August 2024</t>
  </si>
  <si>
    <t>Early years register (full Inspection)Childcare on non-domestic premisesLeedsOutcomes for children1 April 2024 to 31 August 2024</t>
  </si>
  <si>
    <t>Early years register (full Inspection)Childcare on non-domestic premisesLeedsOverall effectiveness: The quality and standards of the provision1 April 2024 to 31 August 2024</t>
  </si>
  <si>
    <t>Early years register (full Inspection)Childcare on non-domestic premisesLeedsPersonal development1 April 2024 to 31 August 2024</t>
  </si>
  <si>
    <t>Early years register (full Inspection)Childcare on non-domestic premisesLeedsPersonal development, behaviour and welfare1 April 2024 to 31 August 2024</t>
  </si>
  <si>
    <t>Early years register (full Inspection)Childcare on non-domestic premisesLeedsQuality of education1 April 2024 to 31 August 2024</t>
  </si>
  <si>
    <t>Early years register (full Inspection)Childcare on non-domestic premisesLeedsQuality of teaching, learning and assessment1 April 2024 to 31 August 2024</t>
  </si>
  <si>
    <t>Early years register (full Inspection)Childcare on non-domestic premisesLeedsRequirements of the compulsory part of the childcare register1 April 2024 to 31 August 2024</t>
  </si>
  <si>
    <t>Early years register (full Inspection)Childcare on non-domestic premisesLeedsRequirements of the voluntary part of the childcare register1 April 2024 to 31 August 2024</t>
  </si>
  <si>
    <t>Early years register (full Inspection)Childcare on non-domestic premisesLeedsTotal No of inspections1 April 2024 to 31 August 2024</t>
  </si>
  <si>
    <t>Early years register (Out-of-school day care)Childcare on non-domestic premisesLeedsTotal No of inspections1 April 2024 to 31 August 2024</t>
  </si>
  <si>
    <t>Childcare registerChildcare on non-domestic premisesLeicesterTotal No of inspections1 April 2024 to 31 August 2024</t>
  </si>
  <si>
    <t>Early years register (full Inspection)Childcare on non-domestic premisesLeicesterBehaviour and attitudes1 April 2024 to 31 August 2024</t>
  </si>
  <si>
    <t>Early years register (full Inspection)Childcare on non-domestic premisesLeicesterEffectiveness of leadership and Management1 April 2024 to 31 August 2024</t>
  </si>
  <si>
    <t>Early years register (full Inspection)Childcare on non-domestic premisesTraffordOutcomes for children1 April 2024 to 31 August 2024</t>
  </si>
  <si>
    <t>Early years register (full Inspection)Childcare on non-domestic premisesTraffordOverall effectiveness: The quality and standards of the provision1 April 2024 to 31 August 2024</t>
  </si>
  <si>
    <t>Early years register (full Inspection)Childcare on non-domestic premisesTraffordPersonal development1 April 2024 to 31 August 2024</t>
  </si>
  <si>
    <t>Early years register (full Inspection)Childcare on non-domestic premisesTraffordPersonal development, behaviour and welfare1 April 2024 to 31 August 2024</t>
  </si>
  <si>
    <t>Early years register (full Inspection)Childcare on non-domestic premisesTraffordQuality of education1 April 2024 to 31 August 2024</t>
  </si>
  <si>
    <t>Early years register (full Inspection)Childcare on non-domestic premisesTraffordQuality of teaching, learning and assessment1 April 2024 to 31 August 2024</t>
  </si>
  <si>
    <t>Early years register (full Inspection)Childcare on non-domestic premisesTraffordRequirements of the compulsory part of the childcare register1 April 2024 to 31 August 2024</t>
  </si>
  <si>
    <t>Early years register (full Inspection)Childcare on non-domestic premisesTraffordRequirements of the voluntary part of the childcare register1 April 2024 to 31 August 2024</t>
  </si>
  <si>
    <t>Early years register (full Inspection)Childcare on non-domestic premisesTraffordTotal No of inspections1 April 2024 to 31 August 2024</t>
  </si>
  <si>
    <t>Early years register (Out-of-school day care)Childcare on non-domestic premisesTraffordTotal No of inspections1 April 2024 to 31 August 2024</t>
  </si>
  <si>
    <t>Childcare registerChildcare on non-domestic premisesWakefieldTotal No of inspections1 April 2024 to 31 August 2024</t>
  </si>
  <si>
    <t>Early years register (full Inspection)Childcare on non-domestic premisesWakefieldBehaviour and attitudes1 April 2024 to 31 August 2024</t>
  </si>
  <si>
    <t>Early years register (full Inspection)Childcare on non-domestic premisesWakefieldEffectiveness of leadership and Management1 April 2024 to 31 August 2024</t>
  </si>
  <si>
    <t>Early years register (No children on roll)All provisionHounslowNCOR Inspection Outcomes1 April 2024 to 31 August 2024</t>
  </si>
  <si>
    <t>Early years register (No children on roll)All provisionHounslowTotal No of inspections1 April 2024 to 31 August 2024</t>
  </si>
  <si>
    <t>Early years register (Out-of-school day care)All provisionHounslowTotal No of inspections1 April 2024 to 31 August 2024</t>
  </si>
  <si>
    <t>Childcare registerAll provisionIsle of WightTotal No of inspections1 April 2024 to 31 August 2024</t>
  </si>
  <si>
    <t>Early years register (full Inspection)All provisionIsle of WightBehaviour and attitudes1 April 2024 to 31 August 2024</t>
  </si>
  <si>
    <t>Early years register (full Inspection)All provisionIsle of WightEffectiveness of leadership and Management1 April 2024 to 31 August 2024</t>
  </si>
  <si>
    <t>Early years register (full Inspection)All provisionIsle of WightOutcomes for children1 April 2024 to 31 August 2024</t>
  </si>
  <si>
    <t>Early years register (full Inspection)All provisionIsle of WightOverall effectiveness: The quality and standards of the provision1 April 2024 to 31 August 2024</t>
  </si>
  <si>
    <t>Early years register (full Inspection)All provisionIsle of WightPersonal development1 April 2024 to 31 August 2024</t>
  </si>
  <si>
    <t>Early years register (full Inspection)All provisionIsle of WightPersonal development, behaviour and welfare1 April 2024 to 31 August 2024</t>
  </si>
  <si>
    <t>Early years register (full Inspection)All provisionIsle of WightQuality of education1 April 2024 to 31 August 2024</t>
  </si>
  <si>
    <t>Early years register (full Inspection)All provisionIsle of WightQuality of teaching, learning and assessment1 April 2024 to 31 August 2024</t>
  </si>
  <si>
    <t>Early years register (full Inspection)All provisionIsle of WightRequirements of the compulsory part of the childcare register1 April 2024 to 31 August 2024</t>
  </si>
  <si>
    <t>Early years register (full Inspection)All provisionIsle of WightRequirements of the voluntary part of the childcare register1 April 2024 to 31 August 2024</t>
  </si>
  <si>
    <t>Early years register (full Inspection)All provisionIsle of WightTotal No of inspections1 April 2024 to 31 August 2024</t>
  </si>
  <si>
    <t>Early years register (full Inspection)All provisionStaffordshirePersonal development, behaviour and welfare1 April 2024 to 31 August 2024</t>
  </si>
  <si>
    <t>Early years register (full Inspection)All provisionStaffordshireQuality of education1 April 2024 to 31 August 2024</t>
  </si>
  <si>
    <t>Early years register (full Inspection)All provisionStaffordshireQuality of teaching, learning and assessment1 April 2024 to 31 August 2024</t>
  </si>
  <si>
    <t>Early years register (full Inspection)All provisionStaffordshireRequirements of the compulsory part of the childcare register1 April 2024 to 31 August 2024</t>
  </si>
  <si>
    <t>Early years register (full Inspection)All provisionStaffordshireRequirements of the voluntary part of the childcare register1 April 2024 to 31 August 2024</t>
  </si>
  <si>
    <t>Early years register (full Inspection)All provisionStaffordshireTotal No of inspections1 April 2024 to 31 August 2024</t>
  </si>
  <si>
    <t>Early years register (No children on roll)All provisionStaffordshireNCOR Inspection Outcomes1 April 2024 to 31 August 2024</t>
  </si>
  <si>
    <t>Early years register (No children on roll)All provisionStaffordshireTotal No of inspections1 April 2024 to 31 August 2024</t>
  </si>
  <si>
    <t>Early years register (Out-of-school day care)All provisionStaffordshireTotal No of inspections1 April 2024 to 31 August 2024</t>
  </si>
  <si>
    <t>Childcare registerAll provisionStockportTotal No of inspections1 April 2024 to 31 August 2024</t>
  </si>
  <si>
    <t>Early years register (full Inspection)All provisionStockportBehaviour and attitudes1 April 2024 to 31 August 2024</t>
  </si>
  <si>
    <t>Early years register (full Inspection)All provisionStockportEffectiveness of leadership and Management1 April 2024 to 31 August 2024</t>
  </si>
  <si>
    <t>Early years register (full Inspection)All provisionStockportOutcomes for children1 April 2024 to 31 August 2024</t>
  </si>
  <si>
    <t>Early years register (full Inspection)All provisionStockportOverall effectiveness: The quality and standards of the provision1 April 2024 to 31 August 2024</t>
  </si>
  <si>
    <t>Early years register (full Inspection)All provisionStockportPersonal development1 April 2024 to 31 August 2024</t>
  </si>
  <si>
    <t>Early years register (full Inspection)All provisionStockportPersonal development, behaviour and welfare1 April 2024 to 31 August 2024</t>
  </si>
  <si>
    <t>Early years register (full Inspection)All provisionStockportQuality of education1 April 2024 to 31 August 2024</t>
  </si>
  <si>
    <t>Early years register (Out-of-school day care)Childcare on non-domestic premisesBournemouth, Christchurch &amp; PooleTotal No of inspections1 April 2024 to 31 August 2024</t>
  </si>
  <si>
    <t>Childcare registerChildcare on non-domestic premisesBracknell ForestTotal No of inspections1 April 2024 to 31 August 2024</t>
  </si>
  <si>
    <t>Early years register (full Inspection)Childcare on non-domestic premisesBracknell ForestBehaviour and attitudes1 April 2024 to 31 August 2024</t>
  </si>
  <si>
    <t>Early years register (full Inspection)Childcare on non-domestic premisesBracknell ForestEffectiveness of leadership and Management1 April 2024 to 31 August 2024</t>
  </si>
  <si>
    <t>Early years register (full Inspection)Childcare on non-domestic premisesBracknell ForestOutcomes for children1 April 2024 to 31 August 2024</t>
  </si>
  <si>
    <t>Early years register (full Inspection)Childcare on non-domestic premisesBracknell ForestOverall effectiveness: The quality and standards of the provision1 April 2024 to 31 August 2024</t>
  </si>
  <si>
    <t>Early years register (full Inspection)Childcare on non-domestic premisesBracknell ForestPersonal development1 April 2024 to 31 August 2024</t>
  </si>
  <si>
    <t>Early years register (full Inspection)Childcare on non-domestic premisesBracknell ForestPersonal development, behaviour and welfare1 April 2024 to 31 August 2024</t>
  </si>
  <si>
    <t>Early years register (full Inspection)Childcare on non-domestic premisesBracknell ForestQuality of education1 April 2024 to 31 August 2024</t>
  </si>
  <si>
    <t>Early years register (full Inspection)Childcare on non-domestic premisesBracknell ForestQuality of teaching, learning and assessment1 April 2024 to 31 August 2024</t>
  </si>
  <si>
    <t>Early years register (full Inspection)Childcare on non-domestic premisesBracknell ForestRequirements of the compulsory part of the childcare register1 April 2024 to 31 August 2024</t>
  </si>
  <si>
    <t>Early years register (full Inspection)Childcare on non-domestic premisesBracknell ForestRequirements of the voluntary part of the childcare register1 April 2024 to 31 August 2024</t>
  </si>
  <si>
    <t>Early years register (full Inspection)Childcare on non-domestic premisesBracknell ForestTotal No of inspections1 April 2024 to 31 August 2024</t>
  </si>
  <si>
    <t>Childcare registerChildcare on non-domestic premisesManchesterTotal No of inspections1 April 2024 to 31 August 2024</t>
  </si>
  <si>
    <t>Early years register (full Inspection)Childcare on non-domestic premisesManchesterBehaviour and attitudes1 April 2024 to 31 August 2024</t>
  </si>
  <si>
    <t>Early years register (full Inspection)Childcare on non-domestic premisesManchesterEffectiveness of leadership and Management1 April 2024 to 31 August 2024</t>
  </si>
  <si>
    <t>Early years register (full Inspection)Childcare on non-domestic premisesManchesterOutcomes for children1 April 2024 to 31 August 2024</t>
  </si>
  <si>
    <t>Early years register (full Inspection)Childcare on non-domestic premisesManchesterOverall effectiveness: The quality and standards of the provision1 April 2024 to 31 August 2024</t>
  </si>
  <si>
    <t>Early years register (full Inspection)Childcare on non-domestic premisesManchesterPersonal development1 April 2024 to 31 August 2024</t>
  </si>
  <si>
    <t>Early years register (full Inspection)Childcare on non-domestic premisesManchesterPersonal development, behaviour and welfare1 April 2024 to 31 August 2024</t>
  </si>
  <si>
    <t>Early years register (full Inspection)Childcare on non-domestic premisesManchesterQuality of education1 April 2024 to 31 August 2024</t>
  </si>
  <si>
    <t>Early years register (full Inspection)Childcare on non-domestic premisesManchesterQuality of teaching, learning and assessment1 April 2024 to 31 August 2024</t>
  </si>
  <si>
    <t>Early years register (full Inspection)Childcare on non-domestic premisesManchesterRequirements of the compulsory part of the childcare register1 April 2024 to 31 August 2024</t>
  </si>
  <si>
    <t>Early years register (full Inspection)Childcare on non-domestic premisesManchesterRequirements of the voluntary part of the childcare register1 April 2024 to 31 August 2024</t>
  </si>
  <si>
    <t>Early years register (full Inspection)Childcare on non-domestic premisesManchesterTotal No of inspections1 April 2024 to 31 August 2024</t>
  </si>
  <si>
    <t>Early years register (full Inspection)Childcare on domestic premisesCheshire EastOutcomes for children1 April 2024 to 31 August 2024</t>
  </si>
  <si>
    <t>Early years register (full Inspection)Childcare on domestic premisesCheshire EastOverall effectiveness: The quality and standards of the provision1 April 2024 to 31 August 2024</t>
  </si>
  <si>
    <t>Early years register (full Inspection)Childcare on domestic premisesCheshire EastPersonal development1 April 2024 to 31 August 2024</t>
  </si>
  <si>
    <t>Early years register (full Inspection)Childcare on domestic premisesCheshire EastPersonal development, behaviour and welfare1 April 2024 to 31 August 2024</t>
  </si>
  <si>
    <t>Early years register (full Inspection)Childcare on domestic premisesCheshire EastQuality of education1 April 2024 to 31 August 2024</t>
  </si>
  <si>
    <t>Early years register (full Inspection)Childcare on domestic premisesCheshire EastQuality of teaching, learning and assessment1 April 2024 to 31 August 2024</t>
  </si>
  <si>
    <t>Early years register (full Inspection)Childcare on domestic premisesCheshire EastRequirements of the compulsory part of the childcare register1 April 2024 to 31 August 2024</t>
  </si>
  <si>
    <t>Early years register (full Inspection)Childcare on domestic premisesCheshire EastRequirements of the voluntary part of the childcare register1 April 2024 to 31 August 2024</t>
  </si>
  <si>
    <t>Early years register (full Inspection)Childcare on domestic premisesCheshire EastTotal No of inspections1 April 2024 to 31 August 2024</t>
  </si>
  <si>
    <t>Early years register (full Inspection)Childcare on domestic premisesCumberlandBehaviour and attitudes1 April 2024 to 31 August 2024</t>
  </si>
  <si>
    <t>Early years register (full Inspection)Childcare on domestic premisesCumberlandEffectiveness of leadership and Management1 April 2024 to 31 August 2024</t>
  </si>
  <si>
    <t>Early years register (full Inspection)Childcare on domestic premisesCumberlandOutcomes for children1 April 2024 to 31 August 2024</t>
  </si>
  <si>
    <t>Early years register (full Inspection)Childcare on domestic premisesCumberlandOverall effectiveness: The quality and standards of the provision1 April 2024 to 31 August 2024</t>
  </si>
  <si>
    <t>Early years register (full Inspection)Childcare on domestic premisesCumberlandPersonal development1 April 2024 to 31 August 2024</t>
  </si>
  <si>
    <t>Early years register (full Inspection)Childcare on domestic premisesCumberlandPersonal development, behaviour and welfare1 April 2024 to 31 August 2024</t>
  </si>
  <si>
    <t>Early years register (full Inspection)Childcare on domestic premisesCumberlandQuality of education1 April 2024 to 31 August 2024</t>
  </si>
  <si>
    <t>Early years register (full Inspection)Childcare on domestic premisesCumberlandQuality of teaching, learning and assessment1 April 2024 to 31 August 2024</t>
  </si>
  <si>
    <t>Early years register (full Inspection)Childcare on non-domestic premisesHarrowQuality of education1 April 2024 to 31 August 2024</t>
  </si>
  <si>
    <t>Early years register (full Inspection)Childcare on non-domestic premisesHarrowQuality of teaching, learning and assessment1 April 2024 to 31 August 2024</t>
  </si>
  <si>
    <t>Early years register (full Inspection)Childcare on non-domestic premisesHarrowRequirements of the compulsory part of the childcare register1 April 2024 to 31 August 2024</t>
  </si>
  <si>
    <t>Early years register (full Inspection)Childcare on non-domestic premisesHarrowRequirements of the voluntary part of the childcare register1 April 2024 to 31 August 2024</t>
  </si>
  <si>
    <t>Early years register (full Inspection)Childcare on non-domestic premisesHarrowTotal No of inspections1 April 2024 to 31 August 2024</t>
  </si>
  <si>
    <t>Early years register (Out-of-school day care)Childcare on non-domestic premisesHarrowTotal No of inspections1 April 2024 to 31 August 2024</t>
  </si>
  <si>
    <t>Early years register (full Inspection)Childcare on non-domestic premisesHartlepoolBehaviour and attitudes1 April 2024 to 31 August 2024</t>
  </si>
  <si>
    <t>Early years register (full Inspection)Childcare on non-domestic premisesHartlepoolEffectiveness of leadership and Management1 April 2024 to 31 August 2024</t>
  </si>
  <si>
    <t>Early years register (full Inspection)Childcare on non-domestic premisesHartlepoolOutcomes for children1 April 2024 to 31 August 2024</t>
  </si>
  <si>
    <t>Early years register (full Inspection)Childcare on non-domestic premisesHartlepoolOverall effectiveness: The quality and standards of the provision1 April 2024 to 31 August 2024</t>
  </si>
  <si>
    <t>Early years register (full Inspection)Childcare on non-domestic premisesHartlepoolPersonal development1 April 2024 to 31 August 2024</t>
  </si>
  <si>
    <t>Early years register (full Inspection)Childcare on non-domestic premisesHartlepoolPersonal development, behaviour and welfare1 April 2024 to 31 August 2024</t>
  </si>
  <si>
    <t>Early years register (full Inspection)Childcare on non-domestic premisesHartlepoolQuality of education1 April 2024 to 31 August 2024</t>
  </si>
  <si>
    <t>Early years register (full Inspection)Childcare on non-domestic premisesHartlepoolQuality of teaching, learning and assessment1 April 2024 to 31 August 2024</t>
  </si>
  <si>
    <t>Early years register (full Inspection)Childcare on non-domestic premisesHartlepoolRequirements of the compulsory part of the childcare register1 April 2024 to 31 August 2024</t>
  </si>
  <si>
    <t>Early years register (full Inspection)Childcare on non-domestic premisesHartlepoolRequirements of the voluntary part of the childcare register1 April 2024 to 31 August 2024</t>
  </si>
  <si>
    <t>Early years register (full Inspection)Childcare on non-domestic premisesSouthend on SeaEffectiveness of leadership and Management1 April 2024 to 31 August 2024</t>
  </si>
  <si>
    <t>Early years register (full Inspection)Childcare on non-domestic premisesSouthend on SeaOutcomes for children1 April 2024 to 31 August 2024</t>
  </si>
  <si>
    <t>Early years register (full Inspection)Childcare on non-domestic premisesSouthend on SeaOverall effectiveness: The quality and standards of the provision1 April 2024 to 31 August 2024</t>
  </si>
  <si>
    <t>Early years register (full Inspection)Childcare on non-domestic premisesSouthend on SeaPersonal development1 April 2024 to 31 August 2024</t>
  </si>
  <si>
    <t>Early years register (full Inspection)Childcare on non-domestic premisesSouthend on SeaPersonal development, behaviour and welfare1 April 2024 to 31 August 2024</t>
  </si>
  <si>
    <t>Early years register (full Inspection)Childcare on non-domestic premisesSouthend on SeaQuality of education1 April 2024 to 31 August 2024</t>
  </si>
  <si>
    <t>Early years register (full Inspection)Childcare on non-domestic premisesSouthend on SeaQuality of teaching, learning and assessment1 April 2024 to 31 August 2024</t>
  </si>
  <si>
    <t>Early years register (full Inspection)Childcare on non-domestic premisesSouthend on SeaRequirements of the compulsory part of the childcare register1 April 2024 to 31 August 2024</t>
  </si>
  <si>
    <t>Early years register (full Inspection)Childcare on non-domestic premisesSouthend on SeaRequirements of the voluntary part of the childcare register1 April 2024 to 31 August 2024</t>
  </si>
  <si>
    <t>Early years register (full Inspection)Childcare on non-domestic premisesSouthend on SeaTotal No of inspections1 April 2024 to 31 August 2024</t>
  </si>
  <si>
    <t>Early years register (Out-of-school day care)Childcare on non-domestic premisesSouthend on SeaTotal No of inspections1 April 2024 to 31 August 2024</t>
  </si>
  <si>
    <t>Childcare registerChildcare on non-domestic premisesSouthwarkTotal No of inspections1 April 2024 to 31 August 2024</t>
  </si>
  <si>
    <t>Early years register (full Inspection)Childcare on non-domestic premisesSouthwarkBehaviour and attitudes1 April 2024 to 31 August 2024</t>
  </si>
  <si>
    <t>Early years register (full Inspection)Childcare on non-domestic premisesSouthwarkEffectiveness of leadership and Management1 April 2024 to 31 August 2024</t>
  </si>
  <si>
    <t>Early years register (full Inspection)Childcare on non-domestic premisesSouthwarkOutcomes for children1 April 2024 to 31 August 2024</t>
  </si>
  <si>
    <t>Early years register (full Inspection)Childcare on non-domestic premisesSouthwarkOverall effectiveness: The quality and standards of the provision1 April 2024 to 31 August 2024</t>
  </si>
  <si>
    <t>Early years register (full Inspection)ChildminderCoventryQuality of education1 April 2024 to 31 August 2024</t>
  </si>
  <si>
    <t>Early years register (full Inspection)ChildminderCoventryQuality of teaching, learning and assessment1 April 2024 to 31 August 2024</t>
  </si>
  <si>
    <t>Early years register (full Inspection)ChildminderCoventryRequirements of the compulsory part of the childcare register1 April 2024 to 31 August 2024</t>
  </si>
  <si>
    <t>Early years register (full Inspection)ChildminderCoventryRequirements of the voluntary part of the childcare register1 April 2024 to 31 August 2024</t>
  </si>
  <si>
    <t>Early years register (full Inspection)ChildminderCoventryTotal No of inspections1 April 2024 to 31 August 2024</t>
  </si>
  <si>
    <t>Early years register (full Inspection)Childcare on non-domestic premisesCalderdaleQuality of education1 April 2024 to 31 August 2024</t>
  </si>
  <si>
    <t>Early years register (full Inspection)Childcare on non-domestic premisesCalderdaleQuality of teaching, learning and assessment1 April 2024 to 31 August 2024</t>
  </si>
  <si>
    <t>Early years register (full Inspection)Childcare on non-domestic premisesCalderdaleRequirements of the compulsory part of the childcare register1 April 2024 to 31 August 2024</t>
  </si>
  <si>
    <t>Early years register (full Inspection)Childcare on non-domestic premisesCalderdaleRequirements of the voluntary part of the childcare register1 April 2024 to 31 August 2024</t>
  </si>
  <si>
    <t>Early years register (full Inspection)Childcare on non-domestic premisesCalderdaleTotal No of inspections1 April 2024 to 31 August 2024</t>
  </si>
  <si>
    <t>Early years register (Out-of-school day care)Childcare on non-domestic premisesCalderdaleTotal No of inspections1 April 2024 to 31 August 2024</t>
  </si>
  <si>
    <t>Early years register (full Inspection)Childcare on non-domestic premisesCambridgeshireBehaviour and attitudes1 April 2024 to 31 August 2024</t>
  </si>
  <si>
    <t>Early years register (full Inspection)Childcare on non-domestic premisesCambridgeshireEffectiveness of leadership and Management1 April 2024 to 31 August 2024</t>
  </si>
  <si>
    <t>Early years register (full Inspection)Childcare on non-domestic premisesCambridgeshireOutcomes for children1 April 2024 to 31 August 2024</t>
  </si>
  <si>
    <t>Early years register (full Inspection)Childcare on non-domestic premisesCambridgeshireOverall effectiveness: The quality and standards of the provision1 April 2024 to 31 August 2024</t>
  </si>
  <si>
    <t>Early years register (full Inspection)Childcare on non-domestic premisesCambridgeshirePersonal development1 April 2024 to 31 August 2024</t>
  </si>
  <si>
    <t>Early years register (full Inspection)Childcare on non-domestic premisesCambridgeshirePersonal development, behaviour and welfare1 April 2024 to 31 August 2024</t>
  </si>
  <si>
    <t>Early years register (full Inspection)Childcare on non-domestic premisesCambridgeshireQuality of education1 April 2024 to 31 August 2024</t>
  </si>
  <si>
    <t>Early years register (full Inspection)Childcare on non-domestic premisesCambridgeshireQuality of teaching, learning and assessment1 April 2024 to 31 August 2024</t>
  </si>
  <si>
    <t>Early years register (full Inspection)Childcare on non-domestic premisesCambridgeshireRequirements of the compulsory part of the childcare register1 April 2024 to 31 August 2024</t>
  </si>
  <si>
    <t>Early years register (full Inspection)Childcare on non-domestic premisesNorfolkPersonal development1 April 2024 to 31 August 2024</t>
  </si>
  <si>
    <t>Early years register (full Inspection)Childcare on non-domestic premisesNorfolkPersonal development, behaviour and welfare1 April 2024 to 31 August 2024</t>
  </si>
  <si>
    <t>Early years register (full Inspection)Childcare on non-domestic premisesNorfolkQuality of education1 April 2024 to 31 August 2024</t>
  </si>
  <si>
    <t>Early years register (full Inspection)Childcare on non-domestic premisesNorfolkQuality of teaching, learning and assessment1 April 2024 to 31 August 2024</t>
  </si>
  <si>
    <t>Early years register (full Inspection)Childcare on non-domestic premisesNorfolkRequirements of the compulsory part of the childcare register1 April 2024 to 31 August 2024</t>
  </si>
  <si>
    <t>Early years register (full Inspection)Childcare on non-domestic premisesNorfolkRequirements of the voluntary part of the childcare register1 April 2024 to 31 August 2024</t>
  </si>
  <si>
    <t>Early years register (full Inspection)Childcare on non-domestic premisesNorfolkTotal No of inspections1 April 2024 to 31 August 2024</t>
  </si>
  <si>
    <t>Early years register (Out-of-school day care)Childcare on non-domestic premisesNorfolkTotal No of inspections1 April 2024 to 31 August 2024</t>
  </si>
  <si>
    <t>Childcare registerChildcare on non-domestic premisesNorth East LincolnshireTotal No of inspections1 April 2024 to 31 August 2024</t>
  </si>
  <si>
    <t>Early years register (full Inspection)Childcare on non-domestic premisesNorth East LincolnshireBehaviour and attitudes1 April 2024 to 31 August 2024</t>
  </si>
  <si>
    <t>Early years register (full Inspection)Childcare on non-domestic premisesNorth East LincolnshireEffectiveness of leadership and Management1 April 2024 to 31 August 2024</t>
  </si>
  <si>
    <t>Early years register (full Inspection)Childcare on non-domestic premisesNorth East LincolnshireOutcomes for children1 April 2024 to 31 August 2024</t>
  </si>
  <si>
    <t>Early years register (full Inspection)Childcare on non-domestic premisesNorth East LincolnshireOverall effectiveness: The quality and standards of the provision1 April 2024 to 31 August 2024</t>
  </si>
  <si>
    <t>Early years register (full Inspection)Childcare on non-domestic premisesNorth East LincolnshirePersonal development1 April 2024 to 31 August 2024</t>
  </si>
  <si>
    <t>Early years register (full Inspection)Childcare on non-domestic premisesNorth East LincolnshirePersonal development, behaviour and welfare1 April 2024 to 31 August 2024</t>
  </si>
  <si>
    <t>Early years register (full Inspection)Childcare on non-domestic premisesNorth East LincolnshireQuality of education1 April 2024 to 31 August 2024</t>
  </si>
  <si>
    <t>Early years register (full Inspection)Childcare on non-domestic premisesWiganQuality of teaching, learning and assessment1 April 2024 to 31 August 2024</t>
  </si>
  <si>
    <t>Early years register (full Inspection)Childcare on non-domestic premisesWiganRequirements of the compulsory part of the childcare register1 April 2024 to 31 August 2024</t>
  </si>
  <si>
    <t>Early years register (full Inspection)Childcare on non-domestic premisesWiganRequirements of the voluntary part of the childcare register1 April 2024 to 31 August 2024</t>
  </si>
  <si>
    <t>Early years register (full Inspection)Childcare on non-domestic premisesWiganTotal No of inspections1 April 2024 to 31 August 2024</t>
  </si>
  <si>
    <t>Early years register (Out-of-school day care)Childcare on non-domestic premisesWiganTotal No of inspections1 April 2024 to 31 August 2024</t>
  </si>
  <si>
    <t>Childcare registerChildcare on non-domestic premisesWiltshireTotal No of inspections1 April 2024 to 31 August 2024</t>
  </si>
  <si>
    <t>Early years register (full Inspection)Childcare on non-domestic premisesWiltshireBehaviour and attitudes1 April 2024 to 31 August 2024</t>
  </si>
  <si>
    <t>Early years register (full Inspection)Childcare on non-domestic premisesWiltshireEffectiveness of leadership and Management1 April 2024 to 31 August 2024</t>
  </si>
  <si>
    <t>Early years register (full Inspection)Childcare on non-domestic premisesWiltshireOutcomes for children1 April 2024 to 31 August 2024</t>
  </si>
  <si>
    <t>Early years register (full Inspection)Childcare on non-domestic premisesWiltshireOverall effectiveness: The quality and standards of the provision1 April 2024 to 31 August 2024</t>
  </si>
  <si>
    <t>Early years register (full Inspection)Childcare on non-domestic premisesWiltshirePersonal development1 April 2024 to 31 August 2024</t>
  </si>
  <si>
    <t>Early years register (full Inspection)Childcare on non-domestic premisesWiltshirePersonal development, behaviour and welfare1 April 2024 to 31 August 2024</t>
  </si>
  <si>
    <t>Early years register (full Inspection)Childcare on non-domestic premisesWiltshireQuality of education1 April 2024 to 31 August 2024</t>
  </si>
  <si>
    <t>Early years register (full Inspection)Childcare on non-domestic premisesWiltshireQuality of teaching, learning and assessment1 April 2024 to 31 August 2024</t>
  </si>
  <si>
    <t>Early years register (full Inspection)Childcare on non-domestic premisesWiltshireRequirements of the compulsory part of the childcare register1 April 2024 to 31 August 2024</t>
  </si>
  <si>
    <t>Early years register (full Inspection)Childcare on non-domestic premisesWiltshireRequirements of the voluntary part of the childcare register1 April 2024 to 31 August 2024</t>
  </si>
  <si>
    <t>Early years register (full Inspection)Childcare on non-domestic premisesWiltshireTotal No of inspections1 April 2024 to 31 August 2024</t>
  </si>
  <si>
    <t>Early years register (full Inspection)ChildminderIslingtonBehaviour and attitudes1 April 2024 to 31 August 2024</t>
  </si>
  <si>
    <t>Early years register (full Inspection)ChildminderIslingtonEffectiveness of leadership and Management1 April 2024 to 31 August 2024</t>
  </si>
  <si>
    <t>Early years register (full Inspection)ChildminderIslingtonOutcomes for children1 April 2024 to 31 August 2024</t>
  </si>
  <si>
    <t>Early years register (full Inspection)ChildminderIslingtonOverall effectiveness: The quality and standards of the provision1 April 2024 to 31 August 2024</t>
  </si>
  <si>
    <t>Early years register (full Inspection)ChildminderIslingtonPersonal development1 April 2024 to 31 August 2024</t>
  </si>
  <si>
    <t>Early years register (full Inspection)ChildminderIslingtonPersonal development, behaviour and welfare1 April 2024 to 31 August 2024</t>
  </si>
  <si>
    <t>Early years register (full Inspection)ChildminderIslingtonQuality of education1 April 2024 to 31 August 2024</t>
  </si>
  <si>
    <t>Early years register (full Inspection)ChildminderIslingtonQuality of teaching, learning and assessment1 April 2024 to 31 August 2024</t>
  </si>
  <si>
    <t>Early years register (full Inspection)ChildminderIslingtonRequirements of the compulsory part of the childcare register1 April 2024 to 31 August 2024</t>
  </si>
  <si>
    <t>Early years register (full Inspection)ChildminderIslingtonRequirements of the voluntary part of the childcare register1 April 2024 to 31 August 2024</t>
  </si>
  <si>
    <t>Early years register (full Inspection)ChildminderIslingtonTotal No of inspections1 April 2024 to 31 August 2024</t>
  </si>
  <si>
    <t>Early years register (Out-of-school day care)All provisionHillingdonTotal No of inspections1 April 2024 to 31 August 2024</t>
  </si>
  <si>
    <t>Childcare registerAll provisionHounslowTotal No of inspections1 April 2024 to 31 August 2024</t>
  </si>
  <si>
    <t>Early years register (full Inspection)All provisionHounslowBehaviour and attitudes1 April 2024 to 31 August 2024</t>
  </si>
  <si>
    <t>Early years register (full Inspection)All provisionHounslowEffectiveness of leadership and Management1 April 2024 to 31 August 2024</t>
  </si>
  <si>
    <t>Early years register (full Inspection)All provisionHounslowOutcomes for children1 April 2024 to 31 August 2024</t>
  </si>
  <si>
    <t>Early years register (full Inspection)All provisionHounslowOverall effectiveness: The quality and standards of the provision1 April 2024 to 31 August 2024</t>
  </si>
  <si>
    <t>Early years register (full Inspection)All provisionHounslowPersonal development1 April 2024 to 31 August 2024</t>
  </si>
  <si>
    <t>Early years register (full Inspection)All provisionHounslowPersonal development, behaviour and welfare1 April 2024 to 31 August 2024</t>
  </si>
  <si>
    <t>Early years register (full Inspection)All provisionHounslowQuality of education1 April 2024 to 31 August 2024</t>
  </si>
  <si>
    <t>Early years register (full Inspection)All provisionHounslowQuality of teaching, learning and assessment1 April 2024 to 31 August 2024</t>
  </si>
  <si>
    <t>Early years register (full Inspection)All provisionHounslowRequirements of the compulsory part of the childcare register1 April 2024 to 31 August 2024</t>
  </si>
  <si>
    <t>Early years register (full Inspection)All provisionHounslowRequirements of the voluntary part of the childcare register1 April 2024 to 31 August 2024</t>
  </si>
  <si>
    <t>Early years register (full Inspection)All provisionHounslowTotal No of inspections1 April 2024 to 31 August 2024</t>
  </si>
  <si>
    <t>Early years register (full Inspection)All provisionSt HelensOutcomes for children1 April 2024 to 31 August 2024</t>
  </si>
  <si>
    <t>Early years register (full Inspection)All provisionSt HelensOverall effectiveness: The quality and standards of the provision1 April 2024 to 31 August 2024</t>
  </si>
  <si>
    <t>Early years register (full Inspection)All provisionSt HelensPersonal development1 April 2024 to 31 August 2024</t>
  </si>
  <si>
    <t>Early years register (full Inspection)All provisionSt HelensPersonal development, behaviour and welfare1 April 2024 to 31 August 2024</t>
  </si>
  <si>
    <t>Early years register (full Inspection)All provisionSt HelensQuality of education1 April 2024 to 31 August 2024</t>
  </si>
  <si>
    <t>Early years register (full Inspection)All provisionSt HelensQuality of teaching, learning and assessment1 April 2024 to 31 August 2024</t>
  </si>
  <si>
    <t>Early years register (full Inspection)All provisionSt HelensRequirements of the compulsory part of the childcare register1 April 2024 to 31 August 2024</t>
  </si>
  <si>
    <t>Early years register (full Inspection)All provisionSt HelensRequirements of the voluntary part of the childcare register1 April 2024 to 31 August 2024</t>
  </si>
  <si>
    <t>Early years register (full Inspection)All provisionSt HelensTotal No of inspections1 April 2024 to 31 August 2024</t>
  </si>
  <si>
    <t>Early years register (No children on roll)All provisionSt HelensNCOR Inspection Outcomes1 April 2024 to 31 August 2024</t>
  </si>
  <si>
    <t>Early years register (No children on roll)All provisionSt HelensTotal No of inspections1 April 2024 to 31 August 2024</t>
  </si>
  <si>
    <t>Early years register (Out-of-school day care)All provisionSt HelensTotal No of inspections1 April 2024 to 31 August 2024</t>
  </si>
  <si>
    <t>Childcare registerAll provisionStaffordshireTotal No of inspections1 April 2024 to 31 August 2024</t>
  </si>
  <si>
    <t>Early years register (full Inspection)All provisionStaffordshireBehaviour and attitudes1 April 2024 to 31 August 2024</t>
  </si>
  <si>
    <t>Early years register (full Inspection)All provisionStaffordshireEffectiveness of leadership and Management1 April 2024 to 31 August 2024</t>
  </si>
  <si>
    <t>Early years register (full Inspection)All provisionStaffordshireOutcomes for children1 April 2024 to 31 August 2024</t>
  </si>
  <si>
    <t>Early years register (full Inspection)All provisionStaffordshireOverall effectiveness: The quality and standards of the provision1 April 2024 to 31 August 2024</t>
  </si>
  <si>
    <t>Early years register (full Inspection)All provisionStaffordshirePersonal development1 April 2024 to 31 August 2024</t>
  </si>
  <si>
    <t>Early years register (Out-of-school day care)Childcare on non-domestic premisesBoltonTotal No of inspections1 April 2024 to 31 August 2024</t>
  </si>
  <si>
    <t>Early years register (full Inspection)Childcare on non-domestic premisesBournemouth, Christchurch &amp; PooleBehaviour and attitudes1 April 2024 to 31 August 2024</t>
  </si>
  <si>
    <t>Early years register (full Inspection)Childcare on non-domestic premisesBournemouth, Christchurch &amp; PooleEffectiveness of leadership and Management1 April 2024 to 31 August 2024</t>
  </si>
  <si>
    <t>Early years register (full Inspection)Childcare on non-domestic premisesBournemouth, Christchurch &amp; PooleOutcomes for children1 April 2024 to 31 August 2024</t>
  </si>
  <si>
    <t>Early years register (full Inspection)Childcare on non-domestic premisesBournemouth, Christchurch &amp; PooleOverall effectiveness: The quality and standards of the provision1 April 2024 to 31 August 2024</t>
  </si>
  <si>
    <t>Early years register (full Inspection)Childcare on non-domestic premisesBournemouth, Christchurch &amp; PoolePersonal development1 April 2024 to 31 August 2024</t>
  </si>
  <si>
    <t>Early years register (full Inspection)Childcare on non-domestic premisesBournemouth, Christchurch &amp; PoolePersonal development, behaviour and welfare1 April 2024 to 31 August 2024</t>
  </si>
  <si>
    <t>Early years register (full Inspection)Childcare on non-domestic premisesBournemouth, Christchurch &amp; PooleQuality of education1 April 2024 to 31 August 2024</t>
  </si>
  <si>
    <t>Early years register (full Inspection)Childcare on non-domestic premisesBournemouth, Christchurch &amp; PooleQuality of teaching, learning and assessment1 April 2024 to 31 August 2024</t>
  </si>
  <si>
    <t>Early years register (full Inspection)Childcare on non-domestic premisesBournemouth, Christchurch &amp; PooleRequirements of the compulsory part of the childcare register1 April 2024 to 31 August 2024</t>
  </si>
  <si>
    <t>Early years register (full Inspection)Childcare on non-domestic premisesBournemouth, Christchurch &amp; PooleRequirements of the voluntary part of the childcare register1 April 2024 to 31 August 2024</t>
  </si>
  <si>
    <t>Early years register (full Inspection)Childcare on non-domestic premisesBournemouth, Christchurch &amp; PooleTotal No of inspections1 April 2024 to 31 August 2024</t>
  </si>
  <si>
    <t>Early years register (Out-of-school day care)Childcare on non-domestic premisesLiverpoolTotal No of inspections1 April 2024 to 31 August 2024</t>
  </si>
  <si>
    <t>Early years register (full Inspection)Childcare on non-domestic premisesLutonBehaviour and attitudes1 April 2024 to 31 August 2024</t>
  </si>
  <si>
    <t>Early years register (full Inspection)Childcare on non-domestic premisesLutonEffectiveness of leadership and Management1 April 2024 to 31 August 2024</t>
  </si>
  <si>
    <t>Early years register (full Inspection)Childcare on non-domestic premisesLutonOutcomes for children1 April 2024 to 31 August 2024</t>
  </si>
  <si>
    <t>Early years register (full Inspection)Childcare on non-domestic premisesLutonOverall effectiveness: The quality and standards of the provision1 April 2024 to 31 August 2024</t>
  </si>
  <si>
    <t>Early years register (full Inspection)Childcare on non-domestic premisesLutonPersonal development1 April 2024 to 31 August 2024</t>
  </si>
  <si>
    <t>Early years register (full Inspection)Childcare on non-domestic premisesLutonPersonal development, behaviour and welfare1 April 2024 to 31 August 2024</t>
  </si>
  <si>
    <t>Early years register (full Inspection)Childcare on non-domestic premisesLutonQuality of education1 April 2024 to 31 August 2024</t>
  </si>
  <si>
    <t>Early years register (full Inspection)Childcare on non-domestic premisesLutonQuality of teaching, learning and assessment1 April 2024 to 31 August 2024</t>
  </si>
  <si>
    <t>Early years register (full Inspection)Childcare on non-domestic premisesLutonRequirements of the compulsory part of the childcare register1 April 2024 to 31 August 2024</t>
  </si>
  <si>
    <t>Early years register (full Inspection)Childcare on non-domestic premisesLutonRequirements of the voluntary part of the childcare register1 April 2024 to 31 August 2024</t>
  </si>
  <si>
    <t>Early years register (full Inspection)Childcare on non-domestic premisesLutonTotal No of inspections1 April 2024 to 31 August 2024</t>
  </si>
  <si>
    <t>Early years register (No children on roll)All provisionSandwellNCOR Inspection Outcomes1 April 2024 to 31 August 2024</t>
  </si>
  <si>
    <t>Early years register (No children on roll)All provisionSandwellTotal No of inspections1 April 2024 to 31 August 2024</t>
  </si>
  <si>
    <t>Early years register (full Inspection)Childcare on domestic premisesWarwickshireRequirements of the compulsory part of the childcare register1 April 2024 to 31 August 2024</t>
  </si>
  <si>
    <t>Early years register (full Inspection)Childcare on domestic premisesWarwickshireRequirements of the voluntary part of the childcare register1 April 2024 to 31 August 2024</t>
  </si>
  <si>
    <t>Early years register (full Inspection)Childcare on domestic premisesWarwickshireTotal No of inspections1 April 2024 to 31 August 2024</t>
  </si>
  <si>
    <t>Early years register (full Inspection)Childcare on non-domestic premisesKentRequirements of the voluntary part of the childcare register1 April 2024 to 31 August 2024</t>
  </si>
  <si>
    <t>Early years register (full Inspection)Childcare on non-domestic premisesKentTotal No of inspections1 April 2024 to 31 August 2024</t>
  </si>
  <si>
    <t>Early years register (No children on roll)Childcare on non-domestic premisesKentNCOR Inspection Outcomes1 April 2024 to 31 August 2024</t>
  </si>
  <si>
    <t>Early years register (No children on roll)Childcare on non-domestic premisesKentTotal No of inspections1 April 2024 to 31 August 2024</t>
  </si>
  <si>
    <t>Early years register (Out-of-school day care)Childcare on non-domestic premisesKentTotal No of inspections1 April 2024 to 31 August 2024</t>
  </si>
  <si>
    <t>Early years register (full Inspection)Childcare on non-domestic premisesKingston upon HullBehaviour and attitudes1 April 2024 to 31 August 2024</t>
  </si>
  <si>
    <t>Early years register (full Inspection)Childcare on non-domestic premisesKingston upon HullEffectiveness of leadership and Management1 April 2024 to 31 August 2024</t>
  </si>
  <si>
    <t>Early years register (full Inspection)Childcare on non-domestic premisesKingston upon HullOutcomes for children1 April 2024 to 31 August 2024</t>
  </si>
  <si>
    <t>Early years register (full Inspection)Childcare on non-domestic premisesKingston upon HullOverall effectiveness: The quality and standards of the provision1 April 2024 to 31 August 2024</t>
  </si>
  <si>
    <t>Early years register (full Inspection)Childcare on non-domestic premisesKingston upon HullPersonal development1 April 2024 to 31 August 2024</t>
  </si>
  <si>
    <t>Early years register (full Inspection)Childcare on non-domestic premisesKingston upon HullPersonal development, behaviour and welfare1 April 2024 to 31 August 2024</t>
  </si>
  <si>
    <t>Early years register (full Inspection)Childcare on non-domestic premisesKingston upon HullQuality of education1 April 2024 to 31 August 2024</t>
  </si>
  <si>
    <t>Early years register (full Inspection)Childcare on non-domestic premisesKingston upon HullQuality of teaching, learning and assessment1 April 2024 to 31 August 2024</t>
  </si>
  <si>
    <t>Early years register (full Inspection)Childcare on non-domestic premisesKingston upon HullRequirements of the compulsory part of the childcare register1 April 2024 to 31 August 2024</t>
  </si>
  <si>
    <t>Early years register (full Inspection)Childcare on non-domestic premisesKingston upon HullRequirements of the voluntary part of the childcare register1 April 2024 to 31 August 2024</t>
  </si>
  <si>
    <t>Early years register (full Inspection)Childcare on non-domestic premisesKingston upon HullTotal No of inspections1 April 2024 to 31 August 2024</t>
  </si>
  <si>
    <t>Early years register (full Inspection)Childcare on non-domestic premisesSuttonEffectiveness of leadership and Management1 April 2024 to 31 August 2024</t>
  </si>
  <si>
    <t>Early years register (full Inspection)Childcare on non-domestic premisesSuttonOutcomes for children1 April 2024 to 31 August 2024</t>
  </si>
  <si>
    <t>Early years register (full Inspection)Childcare on non-domestic premisesSuttonOverall effectiveness: The quality and standards of the provision1 April 2024 to 31 August 2024</t>
  </si>
  <si>
    <t>Early years register (full Inspection)Childcare on non-domestic premisesSuttonPersonal development1 April 2024 to 31 August 2024</t>
  </si>
  <si>
    <t>Early years register (full Inspection)Childcare on non-domestic premisesSuttonPersonal development, behaviour and welfare1 April 2024 to 31 August 2024</t>
  </si>
  <si>
    <t>Early years register (full Inspection)Childcare on non-domestic premisesSuttonQuality of education1 April 2024 to 31 August 2024</t>
  </si>
  <si>
    <t>Early years register (full Inspection)Childcare on non-domestic premisesSuttonQuality of teaching, learning and assessment1 April 2024 to 31 August 2024</t>
  </si>
  <si>
    <t>Early years register (full Inspection)Childcare on non-domestic premisesSuttonRequirements of the compulsory part of the childcare register1 April 2024 to 31 August 2024</t>
  </si>
  <si>
    <t>Early years register (full Inspection)Childcare on non-domestic premisesSuttonRequirements of the voluntary part of the childcare register1 April 2024 to 31 August 2024</t>
  </si>
  <si>
    <t>Early years register (full Inspection)Childcare on non-domestic premisesSuttonTotal No of inspections1 April 2024 to 31 August 2024</t>
  </si>
  <si>
    <t>Early years register (Out-of-school day care)Childcare on non-domestic premisesSuttonTotal No of inspections1 April 2024 to 31 August 2024</t>
  </si>
  <si>
    <t>Early years register (full Inspection)Childcare on non-domestic premisesSwindonBehaviour and attitudes1 April 2024 to 31 August 2024</t>
  </si>
  <si>
    <t>Early years register (full Inspection)Childcare on non-domestic premisesSwindonEffectiveness of leadership and Management1 April 2024 to 31 August 2024</t>
  </si>
  <si>
    <t>Early years register (full Inspection)Childcare on non-domestic premisesSwindonOutcomes for children1 April 2024 to 31 August 2024</t>
  </si>
  <si>
    <t>Early years register (full Inspection)Childcare on non-domestic premisesSwindonOverall effectiveness: The quality and standards of the provision1 April 2024 to 31 August 2024</t>
  </si>
  <si>
    <t>Early years register (full Inspection)Childcare on non-domestic premisesSwindonPersonal development1 April 2024 to 31 August 2024</t>
  </si>
  <si>
    <t>Early years register (full Inspection)ChildminderEalingOutcomes for children1 April 2024 to 31 August 2024</t>
  </si>
  <si>
    <t>Early years register (full Inspection)ChildminderEalingOverall effectiveness: The quality and standards of the provision1 April 2024 to 31 August 2024</t>
  </si>
  <si>
    <t>Early years register (full Inspection)ChildminderEalingPersonal development1 April 2024 to 31 August 2024</t>
  </si>
  <si>
    <t>Early years register (full Inspection)ChildminderEalingPersonal development, behaviour and welfare1 April 2024 to 31 August 2024</t>
  </si>
  <si>
    <t>Early years register (full Inspection)ChildminderEalingQuality of education1 April 2024 to 31 August 2024</t>
  </si>
  <si>
    <t>Early years register (full Inspection)ChildminderEalingQuality of teaching, learning and assessment1 April 2024 to 31 August 2024</t>
  </si>
  <si>
    <t>Early years register (full Inspection)ChildminderEalingRequirements of the compulsory part of the childcare register1 April 2024 to 31 August 2024</t>
  </si>
  <si>
    <t>Early years register (full Inspection)ChildminderEalingRequirements of the voluntary part of the childcare register1 April 2024 to 31 August 2024</t>
  </si>
  <si>
    <t>Early years register (full Inspection)ChildminderEalingTotal No of inspections1 April 2024 to 31 August 2024</t>
  </si>
  <si>
    <t>Early years register (full Inspection)All provisionHerefordshireQuality of education1 April 2024 to 31 August 2024</t>
  </si>
  <si>
    <t>Early years register (full Inspection)All provisionHerefordshireQuality of teaching, learning and assessment1 April 2024 to 31 August 2024</t>
  </si>
  <si>
    <t>Early years register (full Inspection)All provisionHerefordshireRequirements of the compulsory part of the childcare register1 April 2024 to 31 August 2024</t>
  </si>
  <si>
    <t>Early years register (full Inspection)All provisionHerefordshireRequirements of the voluntary part of the childcare register1 April 2024 to 31 August 2024</t>
  </si>
  <si>
    <t>Early years register (full Inspection)All provisionHerefordshireTotal No of inspections1 April 2024 to 31 August 2024</t>
  </si>
  <si>
    <t>Early years register (Out-of-school day care)All provisionHerefordshireTotal No of inspections1 April 2024 to 31 August 2024</t>
  </si>
  <si>
    <t>Childcare registerAll provisionHertfordshireTotal No of inspections1 April 2024 to 31 August 2024</t>
  </si>
  <si>
    <t>Early years register (full Inspection)All provisionHertfordshireBehaviour and attitudes1 April 2024 to 31 August 2024</t>
  </si>
  <si>
    <t>Early years register (full Inspection)All provisionHertfordshireEffectiveness of leadership and Management1 April 2024 to 31 August 2024</t>
  </si>
  <si>
    <t>Early years register (full Inspection)All provisionHertfordshireOutcomes for children1 April 2024 to 31 August 2024</t>
  </si>
  <si>
    <t>Early years register (full Inspection)All provisionHertfordshireOverall effectiveness: The quality and standards of the provision1 April 2024 to 31 August 2024</t>
  </si>
  <si>
    <t>Early years register (full Inspection)All provisionHertfordshirePersonal development1 April 2024 to 31 August 2024</t>
  </si>
  <si>
    <t>Early years register (full Inspection)All provisionHertfordshirePersonal development, behaviour and welfare1 April 2024 to 31 August 2024</t>
  </si>
  <si>
    <t>Early years register (full Inspection)All provisionHertfordshireQuality of education1 April 2024 to 31 August 2024</t>
  </si>
  <si>
    <t>Early years register (full Inspection)All provisionHertfordshireQuality of teaching, learning and assessment1 April 2024 to 31 August 2024</t>
  </si>
  <si>
    <t>Early years register (full Inspection)All provisionHertfordshireRequirements of the compulsory part of the childcare register1 April 2024 to 31 August 2024</t>
  </si>
  <si>
    <t>Early years register (full Inspection)All provisionHertfordshireRequirements of the voluntary part of the childcare register1 April 2024 to 31 August 2024</t>
  </si>
  <si>
    <t>Early years register (full Inspection)All provisionHertfordshireTotal No of inspections1 April 2024 to 31 August 2024</t>
  </si>
  <si>
    <t>Early years register (Out-of-school day care)All provisionSouthamptonTotal No of inspections1 April 2024 to 31 August 2024</t>
  </si>
  <si>
    <t>Childcare registerAll provisionSouthend on SeaTotal No of inspections1 April 2024 to 31 August 2024</t>
  </si>
  <si>
    <t>Early years register (full Inspection)All provisionSouthend on SeaBehaviour and attitudes1 April 2024 to 31 August 2024</t>
  </si>
  <si>
    <t>Early years register (full Inspection)All provisionSouthend on SeaEffectiveness of leadership and Management1 April 2024 to 31 August 2024</t>
  </si>
  <si>
    <t>Early years register (full Inspection)All provisionSouthend on SeaOutcomes for children1 April 2024 to 31 August 2024</t>
  </si>
  <si>
    <t>Early years register (full Inspection)All provisionSouthend on SeaOverall effectiveness: The quality and standards of the provision1 April 2024 to 31 August 2024</t>
  </si>
  <si>
    <t>Early years register (full Inspection)All provisionSouthend on SeaPersonal development1 April 2024 to 31 August 2024</t>
  </si>
  <si>
    <t>Early years register (full Inspection)All provisionSouthend on SeaPersonal development, behaviour and welfare1 April 2024 to 31 August 2024</t>
  </si>
  <si>
    <t>Early years register (full Inspection)All provisionSouthend on SeaQuality of education1 April 2024 to 31 August 2024</t>
  </si>
  <si>
    <t>Early years register (full Inspection)All provisionSouthend on SeaQuality of teaching, learning and assessment1 April 2024 to 31 August 2024</t>
  </si>
  <si>
    <t>Early years register (full Inspection)All provisionSouthend on SeaRequirements of the compulsory part of the childcare register1 April 2024 to 31 August 2024</t>
  </si>
  <si>
    <t>Early years register (full Inspection)All provisionSouthend on SeaRequirements of the voluntary part of the childcare register1 April 2024 to 31 August 2024</t>
  </si>
  <si>
    <t>Early years register (full Inspection)All provisionSouthend on SeaTotal No of inspections1 April 2024 to 31 August 2024</t>
  </si>
  <si>
    <t>Early years register (Out-of-school day care)All provisionSouthend on SeaTotal No of inspections1 April 2024 to 31 August 2024</t>
  </si>
  <si>
    <t>Childcare registerAll provisionSouthwarkTotal No of inspections1 April 2024 to 31 August 2024</t>
  </si>
  <si>
    <t>Early years register (full Inspection)All provisionSouthwarkBehaviour and attitudes1 April 2024 to 31 August 2024</t>
  </si>
  <si>
    <t>Early years register (full Inspection)Childcare on non-domestic premisesBlackburn with DarwenQuality of education1 April 2024 to 31 August 2024</t>
  </si>
  <si>
    <t>Early years register (full Inspection)Childcare on non-domestic premisesBlackburn with DarwenQuality of teaching, learning and assessment1 April 2024 to 31 August 2024</t>
  </si>
  <si>
    <t>Early years register (full Inspection)Childcare on non-domestic premisesBlackburn with DarwenRequirements of the compulsory part of the childcare register1 April 2024 to 31 August 2024</t>
  </si>
  <si>
    <t>Early years register (full Inspection)Childcare on non-domestic premisesBlackburn with DarwenRequirements of the voluntary part of the childcare register1 April 2024 to 31 August 2024</t>
  </si>
  <si>
    <t>Early years register (full Inspection)Childcare on non-domestic premisesBlackburn with DarwenTotal No of inspections1 April 2024 to 31 August 2024</t>
  </si>
  <si>
    <t>Early years register (Out-of-school day care)Childcare on non-domestic premisesBlackburn with DarwenTotal No of inspections1 April 2024 to 31 August 2024</t>
  </si>
  <si>
    <t>Early years register (full Inspection)Childcare on non-domestic premisesBlackpoolBehaviour and attitudes1 April 2024 to 31 August 2024</t>
  </si>
  <si>
    <t>Early years register (full Inspection)Childcare on non-domestic premisesBlackpoolEffectiveness of leadership and Management1 April 2024 to 31 August 2024</t>
  </si>
  <si>
    <t>Early years register (full Inspection)Childcare on non-domestic premisesBlackpoolOutcomes for children1 April 2024 to 31 August 2024</t>
  </si>
  <si>
    <t>Early years register (full Inspection)Childcare on non-domestic premisesBlackpoolOverall effectiveness: The quality and standards of the provision1 April 2024 to 31 August 2024</t>
  </si>
  <si>
    <t>Early years register (full Inspection)Childcare on non-domestic premisesBlackpoolPersonal development1 April 2024 to 31 August 2024</t>
  </si>
  <si>
    <t>Early years register (full Inspection)Childcare on non-domestic premisesBlackpoolPersonal development, behaviour and welfare1 April 2024 to 31 August 2024</t>
  </si>
  <si>
    <t>Early years register (full Inspection)Childcare on non-domestic premisesBlackpoolQuality of education1 April 2024 to 31 August 2024</t>
  </si>
  <si>
    <t>Early years register (full Inspection)Childcare on non-domestic premisesBlackpoolQuality of teaching, learning and assessment1 April 2024 to 31 August 2024</t>
  </si>
  <si>
    <t>Early years register (full Inspection)Childcare on non-domestic premisesLewishamRequirements of the compulsory part of the childcare register1 April 2024 to 31 August 2024</t>
  </si>
  <si>
    <t>Early years register (full Inspection)Childcare on non-domestic premisesLewishamRequirements of the voluntary part of the childcare register1 April 2024 to 31 August 2024</t>
  </si>
  <si>
    <t>Early years register (full Inspection)Childcare on non-domestic premisesLewishamTotal No of inspections1 April 2024 to 31 August 2024</t>
  </si>
  <si>
    <t>Early years register (Out-of-school day care)Childcare on non-domestic premisesLewishamTotal No of inspections1 April 2024 to 31 August 2024</t>
  </si>
  <si>
    <t>Childcare registerChildcare on non-domestic premisesLincolnshireTotal No of inspections1 April 2024 to 31 August 2024</t>
  </si>
  <si>
    <t>Early years register (full Inspection)Childcare on non-domestic premisesLincolnshireBehaviour and attitudes1 April 2024 to 31 August 2024</t>
  </si>
  <si>
    <t>Early years register (full Inspection)Childcare on non-domestic premisesLincolnshireEffectiveness of leadership and Management1 April 2024 to 31 August 2024</t>
  </si>
  <si>
    <t>Early years register (full Inspection)Childcare on non-domestic premisesLincolnshireOutcomes for children1 April 2024 to 31 August 2024</t>
  </si>
  <si>
    <t>Early years register (full Inspection)Childcare on non-domestic premisesLincolnshireOverall effectiveness: The quality and standards of the provision1 April 2024 to 31 August 2024</t>
  </si>
  <si>
    <t>Early years register (full Inspection)Childcare on non-domestic premisesLincolnshirePersonal development1 April 2024 to 31 August 2024</t>
  </si>
  <si>
    <t>Early years register (full Inspection)Childcare on non-domestic premisesLincolnshirePersonal development, behaviour and welfare1 April 2024 to 31 August 2024</t>
  </si>
  <si>
    <t>Early years register (full Inspection)Childcare on non-domestic premisesLincolnshireQuality of education1 April 2024 to 31 August 2024</t>
  </si>
  <si>
    <t>Early years register (full Inspection)Childcare on non-domestic premisesWakefieldOutcomes for children1 April 2024 to 31 August 2024</t>
  </si>
  <si>
    <t>Early years register (full Inspection)Childcare on non-domestic premisesWakefieldOverall effectiveness: The quality and standards of the provision1 April 2024 to 31 August 2024</t>
  </si>
  <si>
    <t>Early years register (full Inspection)Childcare on non-domestic premisesWakefieldPersonal development1 April 2024 to 31 August 2024</t>
  </si>
  <si>
    <t>Childcare registerChildminderGreenwichTotal No of inspections1 April 2024 to 31 August 2024</t>
  </si>
  <si>
    <t>Early years register (full Inspection)ChildminderGreenwichBehaviour and attitudes1 April 2024 to 31 August 2024</t>
  </si>
  <si>
    <t>Early years register (full Inspection)ChildminderGreenwichEffectiveness of leadership and Management1 April 2024 to 31 August 2024</t>
  </si>
  <si>
    <t>Early years register (full Inspection)ChildminderGreenwichOutcomes for children1 April 2024 to 31 August 2024</t>
  </si>
  <si>
    <t>Early years register (full Inspection)ChildminderGreenwichOverall effectiveness: The quality and standards of the provision1 April 2024 to 31 August 2024</t>
  </si>
  <si>
    <t>Early years register (full Inspection)ChildminderGreenwichPersonal development1 April 2024 to 31 August 2024</t>
  </si>
  <si>
    <t>Early years register (full Inspection)ChildminderGreenwichPersonal development, behaviour and welfare1 April 2024 to 31 August 2024</t>
  </si>
  <si>
    <t>Early years register (full Inspection)ChildminderGreenwichQuality of education1 April 2024 to 31 August 2024</t>
  </si>
  <si>
    <t>Early years register (full Inspection)ChildminderGreenwichQuality of teaching, learning and assessment1 April 2024 to 31 August 2024</t>
  </si>
  <si>
    <t>Early years register (full Inspection)ChildminderGreenwichRequirements of the compulsory part of the childcare register1 April 2024 to 31 August 2024</t>
  </si>
  <si>
    <t>Early years register (full Inspection)ChildminderGreenwichRequirements of the voluntary part of the childcare register1 April 2024 to 31 August 2024</t>
  </si>
  <si>
    <t>Early years register (full Inspection)ChildminderGreenwichTotal No of inspections1 April 2024 to 31 August 2024</t>
  </si>
  <si>
    <t>Early years register (No children on roll)ChildminderGreenwichNCOR Inspection Outcomes1 April 2024 to 31 August 2024</t>
  </si>
  <si>
    <t>Early years register (No children on roll)ChildminderGreenwichTotal No of inspections1 April 2024 to 31 August 2024</t>
  </si>
  <si>
    <t>Early years register (full Inspection)ChildminderSouth GloucestershirePersonal development1 April 2024 to 31 August 2024</t>
  </si>
  <si>
    <t>Early years register (full Inspection)ChildminderSouth GloucestershirePersonal development, behaviour and welfare1 April 2024 to 31 August 2024</t>
  </si>
  <si>
    <t>Early years register (full Inspection)ChildminderSouth GloucestershireQuality of education1 April 2024 to 31 August 2024</t>
  </si>
  <si>
    <t>Early years register (full Inspection)ChildminderSouth GloucestershireQuality of teaching, learning and assessment1 April 2024 to 31 August 2024</t>
  </si>
  <si>
    <t>Early years register (full Inspection)ChildminderSouth GloucestershireRequirements of the compulsory part of the childcare register1 April 2024 to 31 August 2024</t>
  </si>
  <si>
    <t>Early years register (full Inspection)ChildminderSouth GloucestershireRequirements of the voluntary part of the childcare register1 April 2024 to 31 August 2024</t>
  </si>
  <si>
    <t>Early years register (full Inspection)ChildminderSouth GloucestershireTotal No of inspections1 April 2024 to 31 August 2024</t>
  </si>
  <si>
    <t>Early years register (full Inspection)ChildminderSouth TynesideBehaviour and attitudes1 April 2024 to 31 August 2024</t>
  </si>
  <si>
    <t>Early years register (full Inspection)ChildminderSouth TynesideEffectiveness of leadership and Management1 April 2024 to 31 August 2024</t>
  </si>
  <si>
    <t>Early years register (full Inspection)ChildminderSouth TynesideOutcomes for children1 April 2024 to 31 August 2024</t>
  </si>
  <si>
    <t>Early years register (full Inspection)ChildminderSouth TynesideOverall effectiveness: The quality and standards of the provision1 April 2024 to 31 August 2024</t>
  </si>
  <si>
    <t>Early years register (full Inspection)ChildminderSouth TynesidePersonal development1 April 2024 to 31 August 2024</t>
  </si>
  <si>
    <t>Early years register (full Inspection)ChildminderSouth TynesidePersonal development, behaviour and welfare1 April 2024 to 31 August 2024</t>
  </si>
  <si>
    <t>Early years register (full Inspection)ChildminderSouth TynesideQuality of education1 April 2024 to 31 August 2024</t>
  </si>
  <si>
    <t>Early years register (full Inspection)ChildminderSouth TynesideQuality of teaching, learning and assessment1 April 2024 to 31 August 2024</t>
  </si>
  <si>
    <t>Early years register (full Inspection)ChildminderSouth TynesideRequirements of the compulsory part of the childcare register1 April 2024 to 31 August 2024</t>
  </si>
  <si>
    <t>Early years register (Out-of-school day care)All provisionRotherhamTotal No of inspections1 April 2024 to 31 August 2024</t>
  </si>
  <si>
    <t>Early years register (full Inspection)All provisionRutlandBehaviour and attitudes1 April 2024 to 31 August 2024</t>
  </si>
  <si>
    <t>Early years register (full Inspection)All provisionRutlandEffectiveness of leadership and Management1 April 2024 to 31 August 2024</t>
  </si>
  <si>
    <t>Early years register (full Inspection)All provisionRutlandOutcomes for children1 April 2024 to 31 August 2024</t>
  </si>
  <si>
    <t>Early years register (full Inspection)All provisionRutlandOverall effectiveness: The quality and standards of the provision1 April 2024 to 31 August 2024</t>
  </si>
  <si>
    <t>Early years register (full Inspection)All provisionRutlandPersonal development1 April 2024 to 31 August 2024</t>
  </si>
  <si>
    <t>Early years register (full Inspection)All provisionRutlandPersonal development, behaviour and welfare1 April 2024 to 31 August 2024</t>
  </si>
  <si>
    <t>Early years register (full Inspection)All provisionRutlandQuality of education1 April 2024 to 31 August 2024</t>
  </si>
  <si>
    <t>Early years register (full Inspection)All provisionRutlandQuality of teaching, learning and assessment1 April 2024 to 31 August 2024</t>
  </si>
  <si>
    <t>Early years register (full Inspection)All provisionRutlandRequirements of the compulsory part of the childcare register1 April 2024 to 31 August 2024</t>
  </si>
  <si>
    <t>Early years register (full Inspection)All provisionRutlandRequirements of the voluntary part of the childcare register1 April 2024 to 31 August 2024</t>
  </si>
  <si>
    <t>Early years register (full Inspection)All provisionRutlandTotal No of inspections1 April 2024 to 31 August 2024</t>
  </si>
  <si>
    <t>Early years register (full Inspection)Childcare on domestic premisesSouthwarkBehaviour and attitudes1 April 2024 to 31 August 2024</t>
  </si>
  <si>
    <t>Early years register (full Inspection)Childcare on domestic premisesSouthwarkEffectiveness of leadership and Management1 April 2024 to 31 August 2024</t>
  </si>
  <si>
    <t>Early years register (full Inspection)Childcare on domestic premisesSouthwarkOutcomes for children1 April 2024 to 31 August 2024</t>
  </si>
  <si>
    <t>Early years register (full Inspection)Childcare on domestic premisesSouthwarkOverall effectiveness: The quality and standards of the provision1 April 2024 to 31 August 2024</t>
  </si>
  <si>
    <t>Early years register (full Inspection)Childcare on domestic premisesSouthwarkPersonal development1 April 2024 to 31 August 2024</t>
  </si>
  <si>
    <t>Early years register (full Inspection)Childcare on domestic premisesSouthwarkPersonal development, behaviour and welfare1 April 2024 to 31 August 2024</t>
  </si>
  <si>
    <t>Early years register (full Inspection)Childcare on domestic premisesSouthwarkQuality of education1 April 2024 to 31 August 2024</t>
  </si>
  <si>
    <t>Early years register (full Inspection)Childcare on domestic premisesSouthwarkQuality of teaching, learning and assessment1 April 2024 to 31 August 2024</t>
  </si>
  <si>
    <t>Early years register (full Inspection)Childcare on domestic premisesSouthwarkRequirements of the compulsory part of the childcare register1 April 2024 to 31 August 2024</t>
  </si>
  <si>
    <t>Early years register (full Inspection)Childcare on domestic premisesSouthwarkRequirements of the voluntary part of the childcare register1 April 2024 to 31 August 2024</t>
  </si>
  <si>
    <t>Early years register (full Inspection)Childcare on domestic premisesSouthwarkTotal No of inspections1 April 2024 to 31 August 2024</t>
  </si>
  <si>
    <t>Early years register (full Inspection)Childcare on domestic premisesSurreyBehaviour and attitudes1 April 2024 to 31 August 2024</t>
  </si>
  <si>
    <t>Early years register (full Inspection)Childcare on domestic premisesSurreyEffectiveness of leadership and Management1 April 2024 to 31 August 2024</t>
  </si>
  <si>
    <t>Early years register (full Inspection)Childcare on domestic premisesSurreyOutcomes for children1 April 2024 to 31 August 2024</t>
  </si>
  <si>
    <t>Early years register (full Inspection)Childcare on domestic premisesSurreyOverall effectiveness: The quality and standards of the provision1 April 2024 to 31 August 2024</t>
  </si>
  <si>
    <t>Early years register (full Inspection)Childcare on domestic premisesSurreyPersonal development1 April 2024 to 31 August 2024</t>
  </si>
  <si>
    <t>Early years register (full Inspection)Childcare on domestic premisesSurreyPersonal development, behaviour and welfare1 April 2024 to 31 August 2024</t>
  </si>
  <si>
    <t>Early years register (full Inspection)Childcare on domestic premisesSurreyQuality of education1 April 2024 to 31 August 2024</t>
  </si>
  <si>
    <t>Early years register (full Inspection)Childcare on domestic premisesSurreyQuality of teaching, learning and assessment1 April 2024 to 31 August 2024</t>
  </si>
  <si>
    <t>Early years register (full Inspection)Childcare on domestic premisesSurreyRequirements of the compulsory part of the childcare register1 April 2024 to 31 August 2024</t>
  </si>
  <si>
    <t>Early years register (Out-of-school day care)Childcare on non-domestic premisesManchesterTotal No of inspections1 April 2024 to 31 August 2024</t>
  </si>
  <si>
    <t>Early years register (Out-of-school day care)Childcare on non-domestic premisesWest BerkshireTotal No of inspections1 April 2024 to 31 August 2024</t>
  </si>
  <si>
    <t>Early years register (full Inspection)Childcare on non-domestic premisesWest NorthamptonshireBehaviour and attitudes1 April 2024 to 31 August 2024</t>
  </si>
  <si>
    <t>Early years register (full Inspection)Childcare on non-domestic premisesWest NorthamptonshireEffectiveness of leadership and Management1 April 2024 to 31 August 2024</t>
  </si>
  <si>
    <t>Early years register (full Inspection)Childcare on non-domestic premisesWest NorthamptonshireOutcomes for children1 April 2024 to 31 August 2024</t>
  </si>
  <si>
    <t>Early years register (full Inspection)Childcare on non-domestic premisesWest NorthamptonshireOverall effectiveness: The quality and standards of the provision1 April 2024 to 31 August 2024</t>
  </si>
  <si>
    <t>Early years register (full Inspection)Childcare on non-domestic premisesWest NorthamptonshirePersonal development1 April 2024 to 31 August 2024</t>
  </si>
  <si>
    <t>Early years register (full Inspection)Childcare on non-domestic premisesWest NorthamptonshirePersonal development, behaviour and welfare1 April 2024 to 31 August 2024</t>
  </si>
  <si>
    <t>Early years register (full Inspection)Childcare on non-domestic premisesWest NorthamptonshireQuality of education1 April 2024 to 31 August 2024</t>
  </si>
  <si>
    <t>Early years register (full Inspection)Childcare on non-domestic premisesWest NorthamptonshireQuality of teaching, learning and assessment1 April 2024 to 31 August 2024</t>
  </si>
  <si>
    <t>Early years register (full Inspection)Childcare on non-domestic premisesWest NorthamptonshireRequirements of the compulsory part of the childcare register1 April 2024 to 31 August 2024</t>
  </si>
  <si>
    <t>Early years register (full Inspection)Childcare on non-domestic premisesWest NorthamptonshireRequirements of the voluntary part of the childcare register1 April 2024 to 31 August 2024</t>
  </si>
  <si>
    <t>Early years register (full Inspection)Childcare on non-domestic premisesWest NorthamptonshireTotal No of inspections1 April 2024 to 31 August 2024</t>
  </si>
  <si>
    <t>Early years register (No children on roll)ChildminderHaveringNCOR Inspection Outcomes1 April 2024 to 31 August 2024</t>
  </si>
  <si>
    <t>Early years register (No children on roll)ChildminderHaveringTotal No of inspections1 April 2024 to 31 August 2024</t>
  </si>
  <si>
    <t>Early years register (full Inspection)ChildminderHerefordshireBehaviour and attitudes1 April 2024 to 31 August 2024</t>
  </si>
  <si>
    <t>Early years register (full Inspection)ChildminderHerefordshireEffectiveness of leadership and Management1 April 2024 to 31 August 2024</t>
  </si>
  <si>
    <t>Early years register (full Inspection)ChildminderHerefordshireOutcomes for children1 April 2024 to 31 August 2024</t>
  </si>
  <si>
    <t>Early years register (full Inspection)ChildminderHerefordshireOverall effectiveness: The quality and standards of the provision1 April 2024 to 31 August 2024</t>
  </si>
  <si>
    <t>Early years register (full Inspection)ChildminderHerefordshirePersonal development1 April 2024 to 31 August 2024</t>
  </si>
  <si>
    <t>Early years register (full Inspection)ChildminderHerefordshirePersonal development, behaviour and welfare1 April 2024 to 31 August 2024</t>
  </si>
  <si>
    <t>Early years register (full Inspection)ChildminderHerefordshireQuality of education1 April 2024 to 31 August 2024</t>
  </si>
  <si>
    <t>Early years register (full Inspection)ChildminderHerefordshireQuality of teaching, learning and assessment1 April 2024 to 31 August 2024</t>
  </si>
  <si>
    <t>Early years register (full Inspection)ChildminderHerefordshireRequirements of the compulsory part of the childcare register1 April 2024 to 31 August 2024</t>
  </si>
  <si>
    <t>Early years register (full Inspection)ChildminderHerefordshireRequirements of the voluntary part of the childcare register1 April 2024 to 31 August 2024</t>
  </si>
  <si>
    <t>Early years register (full Inspection)ChildminderHerefordshireTotal No of inspections1 April 2024 to 31 August 2024</t>
  </si>
  <si>
    <t>Early years register (No children on roll)ChildminderStockton-on-TeesNCOR Inspection Outcomes1 April 2024 to 31 August 2024</t>
  </si>
  <si>
    <t>Early years register (No children on roll)ChildminderStockton-on-TeesTotal No of inspections1 April 2024 to 31 August 2024</t>
  </si>
  <si>
    <t>Childcare registerChildminderStoke-on-TrentTotal No of inspections1 April 2024 to 31 August 2024</t>
  </si>
  <si>
    <t>Early years register (full Inspection)ChildminderStoke-on-TrentBehaviour and attitudes1 April 2024 to 31 August 2024</t>
  </si>
  <si>
    <t>Early years register (full Inspection)ChildminderStoke-on-TrentEffectiveness of leadership and Management1 April 2024 to 31 August 2024</t>
  </si>
  <si>
    <t>Early years register (full Inspection)ChildminderStoke-on-TrentOutcomes for children1 April 2024 to 31 August 2024</t>
  </si>
  <si>
    <t>Early years register (full Inspection)ChildminderStoke-on-TrentOverall effectiveness: The quality and standards of the provision1 April 2024 to 31 August 2024</t>
  </si>
  <si>
    <t>Early years register (full Inspection)ChildminderStoke-on-TrentPersonal development1 April 2024 to 31 August 2024</t>
  </si>
  <si>
    <t>Early years register (full Inspection)ChildminderStoke-on-TrentPersonal development, behaviour and welfare1 April 2024 to 31 August 2024</t>
  </si>
  <si>
    <t>Early years register (full Inspection)ChildminderStoke-on-TrentQuality of education1 April 2024 to 31 August 2024</t>
  </si>
  <si>
    <t>Early years register (full Inspection)ChildminderStoke-on-TrentQuality of teaching, learning and assessment1 April 2024 to 31 August 2024</t>
  </si>
  <si>
    <t>Early years register (full Inspection)ChildminderStoke-on-TrentRequirements of the compulsory part of the childcare register1 April 2024 to 31 August 2024</t>
  </si>
  <si>
    <t>Early years register (full Inspection)ChildminderStoke-on-TrentRequirements of the voluntary part of the childcare register1 April 2024 to 31 August 2024</t>
  </si>
  <si>
    <t>Early years register (full Inspection)ChildminderStoke-on-TrentTotal No of inspections1 April 2024 to 31 August 2024</t>
  </si>
  <si>
    <t>Early years register (full Inspection)All provisionSolihullRequirements of the compulsory part of the childcare register1 April 2024 to 31 August 2024</t>
  </si>
  <si>
    <t>Early years register (full Inspection)All provisionSolihullRequirements of the voluntary part of the childcare register1 April 2024 to 31 August 2024</t>
  </si>
  <si>
    <t>Early years register (full Inspection)All provisionSolihullTotal No of inspections1 April 2024 to 31 August 2024</t>
  </si>
  <si>
    <t>Early years register (Out-of-school day care)All provisionSolihullTotal No of inspections1 April 2024 to 31 August 2024</t>
  </si>
  <si>
    <t>Childcare registerAll provisionSomersetTotal No of inspections1 April 2024 to 31 August 2024</t>
  </si>
  <si>
    <t>Early years register (full Inspection)All provisionSomersetBehaviour and attitudes1 April 2024 to 31 August 2024</t>
  </si>
  <si>
    <t>Early years register (full Inspection)All provisionSomersetEffectiveness of leadership and Management1 April 2024 to 31 August 2024</t>
  </si>
  <si>
    <t>Early years register (full Inspection)All provisionSomersetOutcomes for children1 April 2024 to 31 August 2024</t>
  </si>
  <si>
    <t>Early years register (full Inspection)All provisionSomersetOverall effectiveness: The quality and standards of the provision1 April 2024 to 31 August 2024</t>
  </si>
  <si>
    <t>Early years register (full Inspection)All provisionSomersetPersonal development1 April 2024 to 31 August 2024</t>
  </si>
  <si>
    <t>Early years register (No children on roll)ChildminderCoventryNCOR Inspection Outcomes1 April 2024 to 31 August 2024</t>
  </si>
  <si>
    <t>Early years register (No children on roll)ChildminderCoventryTotal No of inspections1 April 2024 to 31 August 2024</t>
  </si>
  <si>
    <t>Early years register (full Inspection)ChildminderCroydonBehaviour and attitudes1 April 2024 to 31 August 2024</t>
  </si>
  <si>
    <t>Early years register (full Inspection)ChildminderCroydonEffectiveness of leadership and Management1 April 2024 to 31 August 2024</t>
  </si>
  <si>
    <t>Early years register (full Inspection)ChildminderCroydonOutcomes for children1 April 2024 to 31 August 2024</t>
  </si>
  <si>
    <t>Early years register (full Inspection)ChildminderCroydonOverall effectiveness: The quality and standards of the provision1 April 2024 to 31 August 2024</t>
  </si>
  <si>
    <t>Early years register (full Inspection)ChildminderCroydonPersonal development1 April 2024 to 31 August 2024</t>
  </si>
  <si>
    <t>Early years register (full Inspection)ChildminderCroydonPersonal development, behaviour and welfare1 April 2024 to 31 August 2024</t>
  </si>
  <si>
    <t>Early years register (full Inspection)ChildminderCroydonQuality of education1 April 2024 to 31 August 2024</t>
  </si>
  <si>
    <t>Early years register (full Inspection)ChildminderCroydonQuality of teaching, learning and assessment1 April 2024 to 31 August 2024</t>
  </si>
  <si>
    <t>Early years register (full Inspection)ChildminderCroydonRequirements of the compulsory part of the childcare register1 April 2024 to 31 August 2024</t>
  </si>
  <si>
    <t>Early years register (full Inspection)ChildminderCroydonRequirements of the voluntary part of the childcare register1 April 2024 to 31 August 2024</t>
  </si>
  <si>
    <t>Early years register (No children on roll)ChildminderOxfordshireNCOR Inspection Outcomes1 April 2024 to 31 August 2024</t>
  </si>
  <si>
    <t>Early years register (No children on roll)ChildminderOxfordshireTotal No of inspections1 April 2024 to 31 August 2024</t>
  </si>
  <si>
    <t>Early years register (Out-of-school day care)ChildminderOxfordshireTotal No of inspections1 April 2024 to 31 August 2024</t>
  </si>
  <si>
    <t>Early years register (full Inspection)ChildminderPeterboroughBehaviour and attitudes1 April 2024 to 31 August 2024</t>
  </si>
  <si>
    <t>Early years register (full Inspection)ChildminderPeterboroughEffectiveness of leadership and Management1 April 2024 to 31 August 2024</t>
  </si>
  <si>
    <t>Early years register (full Inspection)ChildminderPeterboroughOutcomes for children1 April 2024 to 31 August 2024</t>
  </si>
  <si>
    <t>Early years register (full Inspection)ChildminderPeterboroughOverall effectiveness: The quality and standards of the provision1 April 2024 to 31 August 2024</t>
  </si>
  <si>
    <t>Early years register (full Inspection)ChildminderPeterboroughPersonal development1 April 2024 to 31 August 2024</t>
  </si>
  <si>
    <t>Early years register (full Inspection)ChildminderPeterboroughPersonal development, behaviour and welfare1 April 2024 to 31 August 2024</t>
  </si>
  <si>
    <t>Early years register (full Inspection)ChildminderPeterboroughQuality of education1 April 2024 to 31 August 2024</t>
  </si>
  <si>
    <t>Early years register (full Inspection)ChildminderPeterboroughQuality of teaching, learning and assessment1 April 2024 to 31 August 2024</t>
  </si>
  <si>
    <t>Early years register (full Inspection)ChildminderPeterboroughRequirements of the compulsory part of the childcare register1 April 2024 to 31 August 2024</t>
  </si>
  <si>
    <t>Early years register (full Inspection)ChildminderPeterboroughRequirements of the voluntary part of the childcare register1 April 2024 to 31 August 2024</t>
  </si>
  <si>
    <t>Early years register (full Inspection)ChildminderPeterboroughTotal No of inspections1 April 2024 to 31 August 2024</t>
  </si>
  <si>
    <t>Early years register (full Inspection)All provisionCornwallBehaviour and attitudes1 April 2024 to 31 August 2024</t>
  </si>
  <si>
    <t>Early years register (full Inspection)All provisionCornwallEffectiveness of leadership and Management1 April 2024 to 31 August 2024</t>
  </si>
  <si>
    <t>Early years register (full Inspection)All provisionCornwallOutcomes for children1 April 2024 to 31 August 2024</t>
  </si>
  <si>
    <t>Early years register (full Inspection)All provisionCornwallOverall effectiveness: The quality and standards of the provision1 April 2024 to 31 August 2024</t>
  </si>
  <si>
    <t>Early years register (full Inspection)All provisionCornwallPersonal development1 April 2024 to 31 August 2024</t>
  </si>
  <si>
    <t>Early years register (full Inspection)All provisionCornwallPersonal development, behaviour and welfare1 April 2024 to 31 August 2024</t>
  </si>
  <si>
    <t>Early years register (full Inspection)All provisionCornwallQuality of education1 April 2024 to 31 August 2024</t>
  </si>
  <si>
    <t>Early years register (full Inspection)All provisionCornwallQuality of teaching, learning and assessment1 April 2024 to 31 August 2024</t>
  </si>
  <si>
    <t>Early years register (full Inspection)All provisionCornwallRequirements of the compulsory part of the childcare register1 April 2024 to 31 August 2024</t>
  </si>
  <si>
    <t>Early years register (full Inspection)All provisionCornwallRequirements of the voluntary part of the childcare register1 April 2024 to 31 August 2024</t>
  </si>
  <si>
    <t>Early years register (full Inspection)All provisionCornwallTotal No of inspections1 April 2024 to 31 August 2024</t>
  </si>
  <si>
    <t>Childcare registerAll provisionCoventryTotal No of inspections1 April 2024 to 31 August 2024</t>
  </si>
  <si>
    <t>Early years register (full Inspection)All provisionNorth SomersetQuality of education1 April 2024 to 31 August 2024</t>
  </si>
  <si>
    <t>Early years register (full Inspection)All provisionNorth SomersetQuality of teaching, learning and assessment1 April 2024 to 31 August 2024</t>
  </si>
  <si>
    <t>Early years register (full Inspection)All provisionNorth SomersetRequirements of the compulsory part of the childcare register1 April 2024 to 31 August 2024</t>
  </si>
  <si>
    <t>Early years register (full Inspection)All provisionNorth SomersetRequirements of the voluntary part of the childcare register1 April 2024 to 31 August 2024</t>
  </si>
  <si>
    <t>Early years register (full Inspection)All provisionNorth SomersetTotal No of inspections1 April 2024 to 31 August 2024</t>
  </si>
  <si>
    <t>Early years register (No children on roll)All provisionNorth SomersetNCOR Inspection Outcomes1 April 2024 to 31 August 2024</t>
  </si>
  <si>
    <t>Early years register (No children on roll)All provisionNorth SomersetTotal No of inspections1 April 2024 to 31 August 2024</t>
  </si>
  <si>
    <t>Early years register (Out-of-school day care)All provisionNorth SomersetTotal No of inspections1 April 2024 to 31 August 2024</t>
  </si>
  <si>
    <t>Childcare registerAll provisionNorth TynesideTotal No of inspections1 April 2024 to 31 August 2024</t>
  </si>
  <si>
    <t>Early years register (full Inspection)All provisionNorth TynesideBehaviour and attitudes1 April 2024 to 31 August 2024</t>
  </si>
  <si>
    <t>Early years register (full Inspection)All provisionNorth TynesideEffectiveness of leadership and Management1 April 2024 to 31 August 2024</t>
  </si>
  <si>
    <t>Early years register (full Inspection)All provisionNorth TynesideOutcomes for children1 April 2024 to 31 August 2024</t>
  </si>
  <si>
    <t>Early years register (full Inspection)All provisionNorth TynesideOverall effectiveness: The quality and standards of the provision1 April 2024 to 31 August 2024</t>
  </si>
  <si>
    <t>Early years register (full Inspection)All provisionNorth TynesidePersonal development1 April 2024 to 31 August 2024</t>
  </si>
  <si>
    <t>Early years register (full Inspection)All provisionNorth TynesidePersonal development, behaviour and welfare1 April 2024 to 31 August 2024</t>
  </si>
  <si>
    <t>Early years register (full Inspection)All provisionNorth TynesideQuality of education1 April 2024 to 31 August 2024</t>
  </si>
  <si>
    <t>Early years register (full Inspection)All provisionWirralRequirements of the compulsory part of the childcare register1 April 2024 to 31 August 2024</t>
  </si>
  <si>
    <t>Early years register (full Inspection)All provisionWirralRequirements of the voluntary part of the childcare register1 April 2024 to 31 August 2024</t>
  </si>
  <si>
    <t>Early years register (full Inspection)All provisionWirralTotal No of inspections1 April 2024 to 31 August 2024</t>
  </si>
  <si>
    <t>All provisionOutcome1 April 2024 to 31 August 2024</t>
  </si>
  <si>
    <t>Childcare on non-domestic premisesOutcome1 April 2024 to 31 August 2024</t>
  </si>
  <si>
    <t>ChildminderOutcome1 April 2024 to 31 August 2024</t>
  </si>
  <si>
    <t>Home childcarerOutcome1 April 2024 to 31 August 2024</t>
  </si>
  <si>
    <t>Childcare on non-domestic premisesInterim visits1 April 2024 to 31 August 2024</t>
  </si>
  <si>
    <t>Interim visits</t>
  </si>
  <si>
    <t>Childcare on domestic premisesRegulatory (Early Years Register)1 April 2024 to 31 August 2024</t>
  </si>
  <si>
    <t>ChildminderRegulatory (Early Years Register)1 April 2024 to 31 August 2024</t>
  </si>
  <si>
    <t>All provisionRegistration visits1 April 2024 to 31 August 2024</t>
  </si>
  <si>
    <t>Childcare on domestic premisesRegistration visits1 April 2024 to 31 August 2024</t>
  </si>
  <si>
    <t>All provisionRegulatory (Childcare Register)1 April 2024 to 31 August 2024</t>
  </si>
  <si>
    <t>All provisionRegulatory (Early Years Register)1 April 2024 to 31 August 2024</t>
  </si>
  <si>
    <t>All provisionInterim visits1 April 2024 to 31 August 2024</t>
  </si>
  <si>
    <t>Childcare on non-domestic premisesRegulatory (Childcare Register)1 April 2024 to 31 August 2024</t>
  </si>
  <si>
    <t>Childcare on non-domestic premisesRegistration visits1 April 2024 to 31 August 2024</t>
  </si>
  <si>
    <t>ChildminderInterim visits1 April 2024 to 31 August 2024</t>
  </si>
  <si>
    <t>Childcare on non-domestic premisesRegulatory (Early Years Register)1 April 2024 to 31 August 2024</t>
  </si>
  <si>
    <t>Home childcarerRegulatory (Childcare Register)1 April 2024 to 31 August 2024</t>
  </si>
  <si>
    <t>Home childcarerInterim visits1 April 2024 to 31 August 2024</t>
  </si>
  <si>
    <t>ChildminderRegistration visits1 April 2024 to 31 August 2024</t>
  </si>
  <si>
    <t>ChildminderRegulatory (Childcare Register)1 April 2024 to 31 August 2024</t>
  </si>
  <si>
    <t>Home childcarerRegistration visits1 April 2024 to 31 August 2024</t>
  </si>
  <si>
    <t>Childcare registerChildminderHertfordshireTotal No of inspections1 April 2024 to 31 August 2024</t>
  </si>
  <si>
    <t>4. Revised 'All provision' data includes one provider that was a childminder at the time of inspection, but has since become a home childcarer.</t>
  </si>
  <si>
    <t>Overall effectiveness of providers that have been inspected from 1 September 2019 and have since left the Early Years Register, by provider type</t>
  </si>
  <si>
    <t>Inspections and quality assurance visits (CM only)</t>
  </si>
  <si>
    <t>Inspections (group provision only)</t>
  </si>
  <si>
    <t>Information about the provider (group provision only)</t>
  </si>
  <si>
    <t xml:space="preserve">5. A dash ( - ) in the table data denotes not applicable. 
</t>
  </si>
  <si>
    <t xml:space="preserve">4. A dash ( - ) in the table data denotes not applicable. 
</t>
  </si>
  <si>
    <t>4. 'Change in places numbers' relates to providers who updated their places information with Ofsted.</t>
  </si>
  <si>
    <r>
      <t>Table 20: Number of regulatory events and registration visits to childcare providers</t>
    </r>
    <r>
      <rPr>
        <b/>
        <vertAlign val="superscript"/>
        <sz val="14"/>
        <rFont val="Tahoma"/>
        <family val="2"/>
      </rPr>
      <t xml:space="preserve"> 1 2 3</t>
    </r>
  </si>
  <si>
    <t>1. Regulatory events do not include visits to unregistered providers.</t>
  </si>
  <si>
    <r>
      <t>and local authority</t>
    </r>
    <r>
      <rPr>
        <b/>
        <vertAlign val="superscript"/>
        <sz val="14"/>
        <rFont val="Tahoma"/>
        <family val="2"/>
      </rPr>
      <t xml:space="preserve"> 1 2 3 4</t>
    </r>
  </si>
  <si>
    <t xml:space="preserve">3. A dash ( - ) in the table data denotes not applicable. 
</t>
  </si>
  <si>
    <r>
      <t>time of their re-inspection</t>
    </r>
    <r>
      <rPr>
        <b/>
        <vertAlign val="superscript"/>
        <sz val="14"/>
        <rFont val="Tahoma"/>
        <family val="2"/>
      </rPr>
      <t xml:space="preserve"> 1 2 3</t>
    </r>
  </si>
  <si>
    <t>3. This table shows the most recent full EYR inspections for providers that had a full EYR inspection since 1 September 2019 and have subsequently left the Early Years Register. This includes providers that have resigned, had their</t>
  </si>
  <si>
    <t>Number of regulatory events and registration visits to childcare providers</t>
  </si>
  <si>
    <t xml:space="preserve">6. A dash ( - ) in the table data denotes not applicable. 
</t>
  </si>
  <si>
    <t>3. All provision' data may include providers that were childminders at the time of inspection, but have since become home childcarers. Therefore, the total number of inspections may not add up.</t>
  </si>
  <si>
    <r>
      <t>Early Years Register inspection, by provider type</t>
    </r>
    <r>
      <rPr>
        <b/>
        <vertAlign val="superscript"/>
        <sz val="15"/>
        <rFont val="Tahoma"/>
        <family val="2"/>
      </rPr>
      <t xml:space="preserve"> 1 2 3 4 5</t>
    </r>
  </si>
  <si>
    <r>
      <t xml:space="preserve">Table 19: Inspections of providers registered only on the Childcare Register, by provider type </t>
    </r>
    <r>
      <rPr>
        <b/>
        <vertAlign val="superscript"/>
        <sz val="15"/>
        <rFont val="Tahoma"/>
        <family val="2"/>
      </rPr>
      <t>1 2 3 4 5</t>
    </r>
  </si>
  <si>
    <t>Number of early years and childcare provider inspections, by inspection type</t>
  </si>
  <si>
    <t>8. Joiners and leavers data should not be summed over multiple periods. For further information, please see the methodology and quality report that accompanies this release.</t>
  </si>
  <si>
    <r>
      <t xml:space="preserve">Table 3a: Movement in the childcare sector </t>
    </r>
    <r>
      <rPr>
        <b/>
        <vertAlign val="superscript"/>
        <sz val="15"/>
        <rFont val="Tahoma"/>
        <family val="2"/>
      </rPr>
      <t>1 2 3 4 5 6 7 8</t>
    </r>
  </si>
  <si>
    <t>6. Joiners and leavers data should not be summed over multiple periods. For further information, please see the methodology and quality report that accompanies this release.</t>
  </si>
  <si>
    <r>
      <t>Table 3b: Movement in the childcare sector in the previous 12 months (All England)</t>
    </r>
    <r>
      <rPr>
        <b/>
        <vertAlign val="superscript"/>
        <sz val="14"/>
        <rFont val="Tahoma"/>
        <family val="2"/>
      </rPr>
      <t xml:space="preserve"> 1 2 3 4 5 6</t>
    </r>
  </si>
  <si>
    <r>
      <t>Chart 1: Total movement in the childcare sector, by year</t>
    </r>
    <r>
      <rPr>
        <b/>
        <vertAlign val="superscript"/>
        <sz val="15"/>
        <rFont val="Tahoma"/>
        <family val="2"/>
      </rPr>
      <t xml:space="preserve"> 1 2</t>
    </r>
  </si>
  <si>
    <t>2. Joiners and leavers data should not be summed over multiple periods. For further information, please see the methodology and quality report that accompanies this release.</t>
  </si>
  <si>
    <t>Between 1 September 2015 and 31 August 2019, we carried out inspections under the common inspection framework. Inspectors judged the overall effectiveness of the early years provision, taking into account the following additional judgements:
• quality of teaching, learning and assessment
• personal development, behaviour and welfare
• effectiveness of leadership and management
• outcomes for children
These additional judgements will not be captured in the most recent inspection judgement fields, with the exception of 'effectiveness of leadership and management'. This is due to these fields being replaced with the EIF key judgements.</t>
  </si>
  <si>
    <t>2. Regulatory events include face-to-face events as well as remote events via telephone call.</t>
  </si>
  <si>
    <t>All regulatory events</t>
  </si>
  <si>
    <t>Childminder without domestic premises</t>
  </si>
  <si>
    <t>Childminder wihout domestic premises</t>
  </si>
  <si>
    <t>provision_type</t>
  </si>
  <si>
    <t>register_combination</t>
  </si>
  <si>
    <t>GOR (to col Q) /</t>
  </si>
  <si>
    <t xml:space="preserve">   GOR_PP (to col R)</t>
  </si>
  <si>
    <t>→</t>
  </si>
  <si>
    <t>ENG</t>
  </si>
  <si>
    <t>EM</t>
  </si>
  <si>
    <t>EE</t>
  </si>
  <si>
    <t>LON</t>
  </si>
  <si>
    <t>NE</t>
  </si>
  <si>
    <t>NW</t>
  </si>
  <si>
    <t>SE</t>
  </si>
  <si>
    <t>SW</t>
  </si>
  <si>
    <t>WM</t>
  </si>
  <si>
    <t>YH</t>
  </si>
  <si>
    <t>NR</t>
  </si>
  <si>
    <t>LA_select</t>
  </si>
  <si>
    <t>JL_select</t>
  </si>
  <si>
    <t>Drop down error messaging</t>
  </si>
  <si>
    <t>period_pp</t>
  </si>
  <si>
    <t>Drop down values</t>
  </si>
  <si>
    <t>These are manually maintained</t>
  </si>
  <si>
    <t>period_pp_start</t>
  </si>
  <si>
    <t>period_pp_end</t>
  </si>
  <si>
    <t>eyr</t>
  </si>
  <si>
    <t>not_eyr</t>
  </si>
  <si>
    <t>Providers and places / joiners and leavers</t>
  </si>
  <si>
    <t>Pulls from J&amp;L 'period' in backing table</t>
  </si>
  <si>
    <t>provisional_end_date</t>
  </si>
  <si>
    <t>provisional_start_date</t>
  </si>
  <si>
    <t>revised_end_date</t>
  </si>
  <si>
    <t>revised_start_date</t>
  </si>
  <si>
    <t>publication_date</t>
  </si>
  <si>
    <t>previous_publication_date</t>
  </si>
  <si>
    <t>current_quarter</t>
  </si>
  <si>
    <t>Inspections</t>
  </si>
  <si>
    <t>Pulls from inspection-level extended properties</t>
  </si>
  <si>
    <t>previous_quarter</t>
  </si>
  <si>
    <t>prov_final</t>
  </si>
  <si>
    <t>←</t>
  </si>
  <si>
    <t>ey_provision_type</t>
  </si>
  <si>
    <t>These apply to dropdowns</t>
  </si>
  <si>
    <t>for providers and places /</t>
  </si>
  <si>
    <t>joiners and leavers.</t>
  </si>
  <si>
    <t>Inspection dropdowns use</t>
  </si>
  <si>
    <t>All England' rather than</t>
  </si>
  <si>
    <t>All England total'</t>
  </si>
  <si>
    <t>Providers and Places / Joiners and Leavers - dropdowns</t>
  </si>
  <si>
    <t>Inspection outcomes - dropdowns</t>
  </si>
  <si>
    <t>LocalAuthority</t>
  </si>
  <si>
    <t xml:space="preserve">Since 1 September 2019, we have been conducting inspections under the EIF. The EIF helps to support consistency across inspections of early years and childcare providers, maintained schools, academies, non-association independent schools, and further education and skills providers in England. We evaluate the overall quality and standards of the early years provision in line with the principles and requirements of the early years foundation stage statutory framework. Inspectors judge the overall effectiveness of the early years provision, taking into account 4 judgements:
•  quality of education
•  behaviour and attitudes
•  personal development
•  effectiveness of leadership and management
</t>
  </si>
  <si>
    <t xml:space="preserve">© Crown copyright 2025. You may use and re-use this information (not including logos) free of charge in any format or medium, under the terms of the Open Government Licence.  </t>
  </si>
  <si>
    <t>31 August 2024 to 31 March 2025</t>
  </si>
  <si>
    <t>Childminder without domestic premisesEYR, CCR and VCRNorth Northamptonshire</t>
  </si>
  <si>
    <t>Childminder without domestic premisesEYR, CCR and VCRSouth West total</t>
  </si>
  <si>
    <t>Home childcarerVCR OnlyBlackpool</t>
  </si>
  <si>
    <t>Childcare on domestic premisesAll providersHartlepool</t>
  </si>
  <si>
    <t>All provisionCCR OnlyTrafford</t>
  </si>
  <si>
    <t>Childminder without domestic premisesAll providersAll England total</t>
  </si>
  <si>
    <t>Childminder without domestic premisesAll providersWindsor and Maidenhead</t>
  </si>
  <si>
    <t>Childminder without domestic premisesAll providersSouth West total</t>
  </si>
  <si>
    <t>Childminder without domestic premisesEYR, CCR and VCRAll England total</t>
  </si>
  <si>
    <t>ChildminderVCR OnlyNorth Somerset</t>
  </si>
  <si>
    <t>ChildminderEYR onlyStaffordshire</t>
  </si>
  <si>
    <t>Childminder without domestic premisesCCR and VCRAll England total</t>
  </si>
  <si>
    <t>ChildminderEYR onlyStockton-on-Tees</t>
  </si>
  <si>
    <t>Childcare on non-domestic premisesEYR onlyNot Recorded total</t>
  </si>
  <si>
    <t>Childminder without domestic premisesVCR OnlyWiltshire</t>
  </si>
  <si>
    <t>Childminder without domestic premisesAll providersSouth East total</t>
  </si>
  <si>
    <t>ChildminderVCR OnlyLuton</t>
  </si>
  <si>
    <t>Childminder without domestic premisesAll providersKirklees</t>
  </si>
  <si>
    <t>Childminder without domestic premisesAll providersWakefield</t>
  </si>
  <si>
    <t>ChildminderEYR onlyNorth East Lincolnshire</t>
  </si>
  <si>
    <t>Childminder without domestic premisesEYR, CCR and VCREast Riding of Yorkshire</t>
  </si>
  <si>
    <t>Childminder without domestic premisesCCR and VCREaling</t>
  </si>
  <si>
    <t>Childcare on non-domestic premisesCCR OnlyTrafford</t>
  </si>
  <si>
    <t>ChildminderEYR and CCRNot Recorded</t>
  </si>
  <si>
    <t>Childminder without domestic premisesVCR OnlyYorkshire and The Humber total</t>
  </si>
  <si>
    <t>All provisionEYR and CCRNot Recorded</t>
  </si>
  <si>
    <t>ChildminderVCR OnlyBromley</t>
  </si>
  <si>
    <t>Childminder without domestic premisesEYR, CCR and VCREast Midlands total</t>
  </si>
  <si>
    <t>Childminder without domestic premisesAll providersLondon total</t>
  </si>
  <si>
    <t>Childminder without domestic premisesEYR, CCR and VCRSouth East total</t>
  </si>
  <si>
    <t>ChildminderCCR and VCRBournemouth, Christchurch &amp; Poole</t>
  </si>
  <si>
    <t>ChildminderCCR and VCRKnowsley</t>
  </si>
  <si>
    <t>Childminder without domestic premisesAll providersEaling</t>
  </si>
  <si>
    <t>Childminder without domestic premisesEYR and CCRYorkshire and The Humber total</t>
  </si>
  <si>
    <t>Childminder without domestic premisesEYR, CCR and VCRRotherham</t>
  </si>
  <si>
    <t>Childminder without domestic premisesCCR and VCRWindsor and Maidenhead</t>
  </si>
  <si>
    <t>Childcare on domestic premisesEYR onlyBournemouth, Christchurch &amp; Poole</t>
  </si>
  <si>
    <t>All provisionCCR OnlyBedford</t>
  </si>
  <si>
    <t>ChildminderEYR onlyTelford and Wrekin</t>
  </si>
  <si>
    <t>ChildminderCCR OnlyBedford</t>
  </si>
  <si>
    <t>Childminder without domestic premisesEYR onlySouth East total</t>
  </si>
  <si>
    <t>Childminder without domestic premisesAll providersEast Riding of Yorkshire</t>
  </si>
  <si>
    <t>Childminder without domestic premisesEYR and CCRAll England total</t>
  </si>
  <si>
    <t>Childcare on domestic premisesEYR onlyEssex</t>
  </si>
  <si>
    <t>Childminder without domestic premisesEYR, CCR and VCREast Sussex</t>
  </si>
  <si>
    <t>Childminder without domestic premisesEYR, CCR and VCRYorkshire and The Humber total</t>
  </si>
  <si>
    <t>Home childcarerAll providersBlackpool</t>
  </si>
  <si>
    <t>Childminder without domestic premisesCCR and VCRSouth East total</t>
  </si>
  <si>
    <t>Childminder without domestic premisesAll providersEast Midlands total</t>
  </si>
  <si>
    <t>Childminder without domestic premisesVCR OnlyWakefield</t>
  </si>
  <si>
    <t>Childcare on domestic premisesVCR OnlyRedbridge</t>
  </si>
  <si>
    <t>ChildminderEYR and CCRNot Recorded total</t>
  </si>
  <si>
    <t>All provisionCCR OnlySheffield</t>
  </si>
  <si>
    <t>Childminder without domestic premisesAll providersWiltshire</t>
  </si>
  <si>
    <t>Childminder without domestic premisesAll providersPortsmouth</t>
  </si>
  <si>
    <t>Childminder without domestic premisesEYR and CCRKirklees</t>
  </si>
  <si>
    <t>Childminder without domestic premisesAll providersWest Sussex</t>
  </si>
  <si>
    <t>Childminder without domestic premisesVCR OnlyAll England total</t>
  </si>
  <si>
    <t>Childcare on non-domestic premisesEYR onlyNot Recorded</t>
  </si>
  <si>
    <t>All provisionEYR and CCRNot Recorded total</t>
  </si>
  <si>
    <t>ChildminderEYR onlyDudley</t>
  </si>
  <si>
    <t>ChildminderCCR and VCRBracknell Forest</t>
  </si>
  <si>
    <t>ChildminderVCR OnlyBarnet</t>
  </si>
  <si>
    <t>Childminder without domestic premisesVCR OnlySouth West total</t>
  </si>
  <si>
    <t>Childcare on domestic premisesEYR onlyBradford</t>
  </si>
  <si>
    <t>ChildminderVCR OnlyCalderdale</t>
  </si>
  <si>
    <t>Childminder without domestic premisesEYR onlyWest Sussex</t>
  </si>
  <si>
    <t>Childcare on domestic premisesEYR, CCR and VCRHartlepool</t>
  </si>
  <si>
    <t>Childminder without domestic premisesEYR, CCR and VCRBristol</t>
  </si>
  <si>
    <t>ChildminderEYR onlyRotherham</t>
  </si>
  <si>
    <t>Childminder without domestic premisesCCR and VCRPortsmouth</t>
  </si>
  <si>
    <t>ChildminderEYR onlyWestminster</t>
  </si>
  <si>
    <t>Childminder without domestic premisesCCR and VCRLondon total</t>
  </si>
  <si>
    <t>Childcare on domestic premisesEYR and CCRNorth Somerset</t>
  </si>
  <si>
    <t>Childminder without domestic premisesAll providersRotherham</t>
  </si>
  <si>
    <t>All provisionEYR onlyNot Recorded</t>
  </si>
  <si>
    <t>Childcare on domestic premisesEYR and CCRDudley</t>
  </si>
  <si>
    <t>Childminder without domestic premisesAll providersBristol</t>
  </si>
  <si>
    <t>ChildminderEYR onlyTower Hamlets</t>
  </si>
  <si>
    <t>All provisionEYR onlyNot Recorded total</t>
  </si>
  <si>
    <t>Childminder without domestic premisesAll providersYorkshire and The Humber total</t>
  </si>
  <si>
    <t>ChildminderEYR onlyNorth Lincolnshire</t>
  </si>
  <si>
    <t>Childminder without domestic premisesEYR onlyAll England total</t>
  </si>
  <si>
    <t>Childminder without domestic premisesAll providersEast Sussex</t>
  </si>
  <si>
    <t>Childcare on domestic premisesEYR, CCR and VCRDerby</t>
  </si>
  <si>
    <t>ChildminderCCR OnlySheffield</t>
  </si>
  <si>
    <t>Childminder without domestic premisesAll providersNorth Northamptonshire</t>
  </si>
  <si>
    <t>All provisionVCR OnlyBlackpool</t>
  </si>
  <si>
    <t>All provisionSwindon31 August 2024 to 31 March 2025</t>
  </si>
  <si>
    <t>All provisionPlymouth31 August 2024 to 31 March 2025</t>
  </si>
  <si>
    <t>All provisionManchester31 August 2024 to 31 March 2025</t>
  </si>
  <si>
    <t>Home childcarerLancashire31 August 2024 to 31 March 2025</t>
  </si>
  <si>
    <t>Childcare on domestic premisesWest Northamptonshire31 August 2024 to 31 March 2025</t>
  </si>
  <si>
    <t>Home childcarerEast Sussex31 August 2024 to 31 March 2025</t>
  </si>
  <si>
    <t>All provisionKensington and Chelsea31 August 2024 to 31 March 2025</t>
  </si>
  <si>
    <t>ChildminderHillingdon31 August 2024 to 31 March 2025</t>
  </si>
  <si>
    <t>Childcare on non-domestic premisesTorbay31 August 2024 to 31 March 2025</t>
  </si>
  <si>
    <t>All provisionIslington31 August 2024 to 31 March 2025</t>
  </si>
  <si>
    <t>ChildminderCornwall31 August 2024 to 31 March 2025</t>
  </si>
  <si>
    <t>Childminder without domestic premisesWakefield31 August 2024 to 31 March 2025</t>
  </si>
  <si>
    <t>All provisionSheffield31 August 2024 to 31 March 2025</t>
  </si>
  <si>
    <t>Childminder without domestic premisesWindsor and Maidenhead31 August 2024 to 31 March 2025</t>
  </si>
  <si>
    <t>Childcare on domestic premisesHartlepool31 August 2024 to 31 March 2025</t>
  </si>
  <si>
    <t>ChildminderHerefordshire31 August 2024 to 31 March 2025</t>
  </si>
  <si>
    <t>Home childcarerNewcastle upon Tyne31 August 2024 to 31 March 2025</t>
  </si>
  <si>
    <t>Home childcarerBrighton and Hove31 August 2024 to 31 March 2025</t>
  </si>
  <si>
    <t>Childcare on domestic premisesRutland31 August 2024 to 31 March 2025</t>
  </si>
  <si>
    <t>ChildminderBournemouth, Christchurch &amp; Poole31 August 2024 to 31 March 2025</t>
  </si>
  <si>
    <t>Childcare on domestic premisesGateshead31 August 2024 to 31 March 2025</t>
  </si>
  <si>
    <t>ChildminderRochdale31 August 2024 to 31 March 2025</t>
  </si>
  <si>
    <t>ChildminderNot Recorded total31 August 2024 to 31 March 2025</t>
  </si>
  <si>
    <t>All provisionEast Midlands total31 August 2024 to 31 March 2025</t>
  </si>
  <si>
    <t>ChildminderWolverhampton31 August 2024 to 31 March 2025</t>
  </si>
  <si>
    <t>Home childcarerSolihull31 August 2024 to 31 March 2025</t>
  </si>
  <si>
    <t>Home childcarerDorset31 August 2024 to 31 March 2025</t>
  </si>
  <si>
    <t>Childcare on non-domestic premisesBedford31 August 2024 to 31 March 2025</t>
  </si>
  <si>
    <t>All provisionTrafford31 August 2024 to 31 March 2025</t>
  </si>
  <si>
    <t>Childcare on non-domestic premisesNorthumberland31 August 2024 to 31 March 2025</t>
  </si>
  <si>
    <t>ChildminderSurrey31 August 2024 to 31 March 2025</t>
  </si>
  <si>
    <t>Childcare on domestic premisesKensington and Chelsea31 August 2024 to 31 March 2025</t>
  </si>
  <si>
    <t>Home childcarerBarnsley31 August 2024 to 31 March 2025</t>
  </si>
  <si>
    <t>Childcare on non-domestic premisesSurrey31 August 2024 to 31 March 2025</t>
  </si>
  <si>
    <t>ChildminderNorth Northamptonshire31 August 2024 to 31 March 2025</t>
  </si>
  <si>
    <t>All provisionHartlepool31 August 2024 to 31 March 2025</t>
  </si>
  <si>
    <t>All provisionLondon total31 August 2024 to 31 March 2025</t>
  </si>
  <si>
    <t>Childcare on non-domestic premisesYork31 August 2024 to 31 March 2025</t>
  </si>
  <si>
    <t>All provisionWest Northamptonshire31 August 2024 to 31 March 2025</t>
  </si>
  <si>
    <t>All provisionWindsor and Maidenhead31 August 2024 to 31 March 2025</t>
  </si>
  <si>
    <t>Childcare on non-domestic premisesRedcar and Cleveland31 August 2024 to 31 March 2025</t>
  </si>
  <si>
    <t>ChildminderDerbyshire31 August 2024 to 31 March 2025</t>
  </si>
  <si>
    <t>Childcare on domestic premisesBrent31 August 2024 to 31 March 2025</t>
  </si>
  <si>
    <t>Childcare on non-domestic premisesCornwall31 August 2024 to 31 March 2025</t>
  </si>
  <si>
    <t>ChildminderNorfolk31 August 2024 to 31 March 2025</t>
  </si>
  <si>
    <t>Home childcarerBracknell Forest31 August 2024 to 31 March 2025</t>
  </si>
  <si>
    <t>All provisionSouthend on Sea31 August 2024 to 31 March 2025</t>
  </si>
  <si>
    <t>Home childcarerNorth Yorkshire31 August 2024 to 31 March 2025</t>
  </si>
  <si>
    <t>ChildminderYork31 August 2024 to 31 March 2025</t>
  </si>
  <si>
    <t>Childcare on non-domestic premisesStockport31 August 2024 to 31 March 2025</t>
  </si>
  <si>
    <t>ChildminderBlackpool31 August 2024 to 31 March 2025</t>
  </si>
  <si>
    <t>Home childcarerWestmorland and Furness31 August 2024 to 31 March 2025</t>
  </si>
  <si>
    <t>ChildminderYorkshire and The Humber total31 August 2024 to 31 March 2025</t>
  </si>
  <si>
    <t>Home childcarerBrent31 August 2024 to 31 March 2025</t>
  </si>
  <si>
    <t>Home childcarerStockton-on-Tees31 August 2024 to 31 March 2025</t>
  </si>
  <si>
    <t>Home childcarerLeicestershire31 August 2024 to 31 March 2025</t>
  </si>
  <si>
    <t>ChildminderSalford31 August 2024 to 31 March 2025</t>
  </si>
  <si>
    <t>Childcare on non-domestic premisesDerby31 August 2024 to 31 March 2025</t>
  </si>
  <si>
    <t>Childcare on non-domestic premisesNorth Northamptonshire31 August 2024 to 31 March 2025</t>
  </si>
  <si>
    <t>Home childcarerNorth West total31 August 2024 to 31 March 2025</t>
  </si>
  <si>
    <t>ChildminderWestminster31 August 2024 to 31 March 2025</t>
  </si>
  <si>
    <t>Home childcarerNottingham31 August 2024 to 31 March 2025</t>
  </si>
  <si>
    <t>ChildminderBury31 August 2024 to 31 March 2025</t>
  </si>
  <si>
    <t>ChildminderWaltham Forest31 August 2024 to 31 March 2025</t>
  </si>
  <si>
    <t>All provisionSouth Gloucestershire31 August 2024 to 31 March 2025</t>
  </si>
  <si>
    <t>Childcare on non-domestic premisesStaffordshire31 August 2024 to 31 March 2025</t>
  </si>
  <si>
    <t>Childcare on non-domestic premisesRochdale31 August 2024 to 31 March 2025</t>
  </si>
  <si>
    <t>ChildminderSouth East total31 August 2024 to 31 March 2025</t>
  </si>
  <si>
    <t>All provisionDevon31 August 2024 to 31 March 2025</t>
  </si>
  <si>
    <t>All provisionSouthwark31 August 2024 to 31 March 2025</t>
  </si>
  <si>
    <t>Home childcarerLuton31 August 2024 to 31 March 2025</t>
  </si>
  <si>
    <t>All provisionTorbay31 August 2024 to 31 March 2025</t>
  </si>
  <si>
    <t>Childcare on non-domestic premisesEnfield31 August 2024 to 31 March 2025</t>
  </si>
  <si>
    <t>ChildminderStaffordshire31 August 2024 to 31 March 2025</t>
  </si>
  <si>
    <t>Childcare on domestic premisesCumberland31 August 2024 to 31 March 2025</t>
  </si>
  <si>
    <t>All provisionHounslow31 August 2024 to 31 March 2025</t>
  </si>
  <si>
    <t>Home childcarerIslington31 August 2024 to 31 March 2025</t>
  </si>
  <si>
    <t>Home childcarerAll England total31 August 2024 to 31 March 2025</t>
  </si>
  <si>
    <t>ChildminderNewcastle upon Tyne31 August 2024 to 31 March 2025</t>
  </si>
  <si>
    <t>All provisionNorth Northamptonshire31 August 2024 to 31 March 2025</t>
  </si>
  <si>
    <t>Childminder without domestic premisesEaling31 August 2024 to 31 March 2025</t>
  </si>
  <si>
    <t>ChildminderWest Berkshire31 August 2024 to 31 March 2025</t>
  </si>
  <si>
    <t>All provisionWakefield31 August 2024 to 31 March 2025</t>
  </si>
  <si>
    <t>All provisionBarnsley31 August 2024 to 31 March 2025</t>
  </si>
  <si>
    <t>Childcare on non-domestic premisesSlough31 August 2024 to 31 March 2025</t>
  </si>
  <si>
    <t>Childcare on non-domestic premisesSefton31 August 2024 to 31 March 2025</t>
  </si>
  <si>
    <t>All provisionCumberland31 August 2024 to 31 March 2025</t>
  </si>
  <si>
    <t>All provisionNewcastle upon Tyne31 August 2024 to 31 March 2025</t>
  </si>
  <si>
    <t>Home childcarerWest Northamptonshire31 August 2024 to 31 March 2025</t>
  </si>
  <si>
    <t>Childcare on domestic premisesNorth Yorkshire31 August 2024 to 31 March 2025</t>
  </si>
  <si>
    <t>ChildminderWindsor and Maidenhead31 August 2024 to 31 March 2025</t>
  </si>
  <si>
    <t>ChildminderKingston upon Thames31 August 2024 to 31 March 2025</t>
  </si>
  <si>
    <t>Home childcarerRotherham31 August 2024 to 31 March 2025</t>
  </si>
  <si>
    <t>All provisionDoncaster31 August 2024 to 31 March 2025</t>
  </si>
  <si>
    <t>Childcare on domestic premisesCroydon31 August 2024 to 31 March 2025</t>
  </si>
  <si>
    <t>ChildminderNorth East total31 August 2024 to 31 March 2025</t>
  </si>
  <si>
    <t>Home childcarerBlackburn with Darwen31 August 2024 to 31 March 2025</t>
  </si>
  <si>
    <t>ChildminderEast Midlands total31 August 2024 to 31 March 2025</t>
  </si>
  <si>
    <t>Childcare on non-domestic premisesWarrington31 August 2024 to 31 March 2025</t>
  </si>
  <si>
    <t>Childcare on non-domestic premisesSouthampton31 August 2024 to 31 March 2025</t>
  </si>
  <si>
    <t>Childcare on non-domestic premisesSutton31 August 2024 to 31 March 2025</t>
  </si>
  <si>
    <t>Childcare on domestic premisesBradford31 August 2024 to 31 March 2025</t>
  </si>
  <si>
    <t>All provisionKnowsley31 August 2024 to 31 March 2025</t>
  </si>
  <si>
    <t>ChildminderHarrow31 August 2024 to 31 March 2025</t>
  </si>
  <si>
    <t>ChildminderNorth West total31 August 2024 to 31 March 2025</t>
  </si>
  <si>
    <t>Childcare on non-domestic premisesWest Northamptonshire31 August 2024 to 31 March 2025</t>
  </si>
  <si>
    <t>ChildminderTorbay31 August 2024 to 31 March 2025</t>
  </si>
  <si>
    <t>ChildminderLewisham31 August 2024 to 31 March 2025</t>
  </si>
  <si>
    <t>Childcare on domestic premisesEaling31 August 2024 to 31 March 2025</t>
  </si>
  <si>
    <t>All provisionRutland31 August 2024 to 31 March 2025</t>
  </si>
  <si>
    <t>Childcare on non-domestic premisesBournemouth, Christchurch &amp; Poole31 August 2024 to 31 March 2025</t>
  </si>
  <si>
    <t>ChildminderPortsmouth31 August 2024 to 31 March 2025</t>
  </si>
  <si>
    <t>ChildminderWakefield31 August 2024 to 31 March 2025</t>
  </si>
  <si>
    <t>Home childcarerBournemouth, Christchurch &amp; Poole31 August 2024 to 31 March 2025</t>
  </si>
  <si>
    <t>Childcare on non-domestic premisesSunderland31 August 2024 to 31 March 2025</t>
  </si>
  <si>
    <t>All provisionNorth East total31 August 2024 to 31 March 2025</t>
  </si>
  <si>
    <t>Childcare on non-domestic premisesRotherham31 August 2024 to 31 March 2025</t>
  </si>
  <si>
    <t>Home childcarerDudley31 August 2024 to 31 March 2025</t>
  </si>
  <si>
    <t>Childcare on non-domestic premisesWestmorland and Furness31 August 2024 to 31 March 2025</t>
  </si>
  <si>
    <t>All provisionNorth West total31 August 2024 to 31 March 2025</t>
  </si>
  <si>
    <t>All provisionCity of London31 August 2024 to 31 March 2025</t>
  </si>
  <si>
    <t>All provisionNottinghamshire31 August 2024 to 31 March 2025</t>
  </si>
  <si>
    <t>All provisionNot Recorded31 August 2024 to 31 March 2025</t>
  </si>
  <si>
    <t>Childcare on domestic premisesEast of England total31 August 2024 to 31 March 2025</t>
  </si>
  <si>
    <t>Home childcarerIsle of Wight31 August 2024 to 31 March 2025</t>
  </si>
  <si>
    <t>Childcare on non-domestic premisesNot Recorded total31 August 2024 to 31 March 2025</t>
  </si>
  <si>
    <t>ChildminderSt Helens31 August 2024 to 31 March 2025</t>
  </si>
  <si>
    <t>ChildminderCumberland31 August 2024 to 31 March 2025</t>
  </si>
  <si>
    <t>ChildminderNottinghamshire31 August 2024 to 31 March 2025</t>
  </si>
  <si>
    <t>Home childcarerNewham31 August 2024 to 31 March 2025</t>
  </si>
  <si>
    <t>Childcare on domestic premisesHammersmith and Fulham31 August 2024 to 31 March 2025</t>
  </si>
  <si>
    <t>Childcare on domestic premisesDoncaster31 August 2024 to 31 March 2025</t>
  </si>
  <si>
    <t>Childcare on domestic premisesSouth Gloucestershire31 August 2024 to 31 March 2025</t>
  </si>
  <si>
    <t>Childcare on non-domestic premisesDorset31 August 2024 to 31 March 2025</t>
  </si>
  <si>
    <t>Childcare on non-domestic premisesWiltshire31 August 2024 to 31 March 2025</t>
  </si>
  <si>
    <t>Home childcarerSouthampton31 August 2024 to 31 March 2025</t>
  </si>
  <si>
    <t>Home childcarerMerton31 August 2024 to 31 March 2025</t>
  </si>
  <si>
    <t>Home childcarerWaltham Forest31 August 2024 to 31 March 2025</t>
  </si>
  <si>
    <t>ChildminderLiverpool31 August 2024 to 31 March 2025</t>
  </si>
  <si>
    <t>ChildminderHounslow31 August 2024 to 31 March 2025</t>
  </si>
  <si>
    <t>ChildminderHertfordshire31 August 2024 to 31 March 2025</t>
  </si>
  <si>
    <t>Childcare on non-domestic premisesMerton31 August 2024 to 31 March 2025</t>
  </si>
  <si>
    <t>All provisionRedbridge31 August 2024 to 31 March 2025</t>
  </si>
  <si>
    <t>ChildminderThurrock31 August 2024 to 31 March 2025</t>
  </si>
  <si>
    <t>Home childcarerNot Recorded total31 August 2024 to 31 March 2025</t>
  </si>
  <si>
    <t>Home childcarerSutton31 August 2024 to 31 March 2025</t>
  </si>
  <si>
    <t>All provisionSt Helens31 August 2024 to 31 March 2025</t>
  </si>
  <si>
    <t>Childcare on domestic premisesWorcestershire31 August 2024 to 31 March 2025</t>
  </si>
  <si>
    <t>ChildminderDoncaster31 August 2024 to 31 March 2025</t>
  </si>
  <si>
    <t>ChildminderRedbridge31 August 2024 to 31 March 2025</t>
  </si>
  <si>
    <t>Childcare on domestic premisesOxfordshire31 August 2024 to 31 March 2025</t>
  </si>
  <si>
    <t>ChildminderNot Recorded31 August 2024 to 31 March 2025</t>
  </si>
  <si>
    <t>ChildminderSuffolk31 August 2024 to 31 March 2025</t>
  </si>
  <si>
    <t>All provisionNorth East Lincolnshire31 August 2024 to 31 March 2025</t>
  </si>
  <si>
    <t>Childcare on domestic premisesYorkshire and The Humber total31 August 2024 to 31 March 2025</t>
  </si>
  <si>
    <t>ChildminderCalderdale31 August 2024 to 31 March 2025</t>
  </si>
  <si>
    <t>Childcare on non-domestic premisesWaltham Forest31 August 2024 to 31 March 2025</t>
  </si>
  <si>
    <t>Childcare on non-domestic premisesDudley31 August 2024 to 31 March 2025</t>
  </si>
  <si>
    <t>Childcare on domestic premisesEast Sussex31 August 2024 to 31 March 2025</t>
  </si>
  <si>
    <t>ChildminderKent31 August 2024 to 31 March 2025</t>
  </si>
  <si>
    <t>All provisionDurham31 August 2024 to 31 March 2025</t>
  </si>
  <si>
    <t>Home childcarerSunderland31 August 2024 to 31 March 2025</t>
  </si>
  <si>
    <t>All provisionCornwall31 August 2024 to 31 March 2025</t>
  </si>
  <si>
    <t>Childcare on domestic premisesSouth East total31 August 2024 to 31 March 2025</t>
  </si>
  <si>
    <t>ChildminderPeterborough31 August 2024 to 31 March 2025</t>
  </si>
  <si>
    <t>Home childcarerBexley31 August 2024 to 31 March 2025</t>
  </si>
  <si>
    <t>Home childcarerWirral31 August 2024 to 31 March 2025</t>
  </si>
  <si>
    <t>Childcare on non-domestic premisesSouth West total31 August 2024 to 31 March 2025</t>
  </si>
  <si>
    <t>Childcare on non-domestic premisesTameside31 August 2024 to 31 March 2025</t>
  </si>
  <si>
    <t>Home childcarerBlackpool31 August 2024 to 31 March 2025</t>
  </si>
  <si>
    <t>Home childcarerTower Hamlets31 August 2024 to 31 March 2025</t>
  </si>
  <si>
    <t>ChildminderLincolnshire31 August 2024 to 31 March 2025</t>
  </si>
  <si>
    <t>Childcare on non-domestic premisesDevon31 August 2024 to 31 March 2025</t>
  </si>
  <si>
    <t>Home childcarerDerby31 August 2024 to 31 March 2025</t>
  </si>
  <si>
    <t>ChildminderEast Riding of Yorkshire31 August 2024 to 31 March 2025</t>
  </si>
  <si>
    <t>Childcare on domestic premisesNorth East total31 August 2024 to 31 March 2025</t>
  </si>
  <si>
    <t>Home childcarerLeicester31 August 2024 to 31 March 2025</t>
  </si>
  <si>
    <t>Home childcarerWolverhampton31 August 2024 to 31 March 2025</t>
  </si>
  <si>
    <t>Childminder without domestic premisesRotherham31 August 2024 to 31 March 2025</t>
  </si>
  <si>
    <t>Home childcarerRochdale31 August 2024 to 31 March 2025</t>
  </si>
  <si>
    <t>All provisionNorthumberland31 August 2024 to 31 March 2025</t>
  </si>
  <si>
    <t>All provisionRotherham31 August 2024 to 31 March 2025</t>
  </si>
  <si>
    <t>Childcare on non-domestic premisesDurham31 August 2024 to 31 March 2025</t>
  </si>
  <si>
    <t>Childcare on non-domestic premisesLincolnshire31 August 2024 to 31 March 2025</t>
  </si>
  <si>
    <t>All provisionCroydon31 August 2024 to 31 March 2025</t>
  </si>
  <si>
    <t>Childcare on non-domestic premisesWarwickshire31 August 2024 to 31 March 2025</t>
  </si>
  <si>
    <t>Home childcarerMedway31 August 2024 to 31 March 2025</t>
  </si>
  <si>
    <t>All provisionOxfordshire31 August 2024 to 31 March 2025</t>
  </si>
  <si>
    <t>Home childcarerShropshire31 August 2024 to 31 March 2025</t>
  </si>
  <si>
    <t>ChildminderWigan31 August 2024 to 31 March 2025</t>
  </si>
  <si>
    <t>All provisionHackney31 August 2024 to 31 March 2025</t>
  </si>
  <si>
    <t>ChildminderBarnet31 August 2024 to 31 March 2025</t>
  </si>
  <si>
    <t>ChildminderSheffield31 August 2024 to 31 March 2025</t>
  </si>
  <si>
    <t>Home childcarerHavering31 August 2024 to 31 March 2025</t>
  </si>
  <si>
    <t>Childcare on non-domestic premisesEssex31 August 2024 to 31 March 2025</t>
  </si>
  <si>
    <t>All provisionEast of England total31 August 2024 to 31 March 2025</t>
  </si>
  <si>
    <t>Childcare on non-domestic premisesManchester31 August 2024 to 31 March 2025</t>
  </si>
  <si>
    <t>All provisionBolton31 August 2024 to 31 March 2025</t>
  </si>
  <si>
    <t>ChildminderMilton Keynes31 August 2024 to 31 March 2025</t>
  </si>
  <si>
    <t>All provisionBlackburn with Darwen31 August 2024 to 31 March 2025</t>
  </si>
  <si>
    <t>All provisionSouthampton31 August 2024 to 31 March 2025</t>
  </si>
  <si>
    <t>Childcare on non-domestic premisesWalsall31 August 2024 to 31 March 2025</t>
  </si>
  <si>
    <t>All provisionHammersmith and Fulham31 August 2024 to 31 March 2025</t>
  </si>
  <si>
    <t>Home childcarerWorcestershire31 August 2024 to 31 March 2025</t>
  </si>
  <si>
    <t>Childminder without domestic premisesEast Midlands total31 August 2024 to 31 March 2025</t>
  </si>
  <si>
    <t>Childcare on non-domestic premisesDoncaster31 August 2024 to 31 March 2025</t>
  </si>
  <si>
    <t>All provisionBromley31 August 2024 to 31 March 2025</t>
  </si>
  <si>
    <t>All provisionGateshead31 August 2024 to 31 March 2025</t>
  </si>
  <si>
    <t>Childcare on non-domestic premisesSouthwark31 August 2024 to 31 March 2025</t>
  </si>
  <si>
    <t>ChildminderLeicestershire31 August 2024 to 31 March 2025</t>
  </si>
  <si>
    <t>Childcare on non-domestic premisesBracknell Forest31 August 2024 to 31 March 2025</t>
  </si>
  <si>
    <t>All provisionKent31 August 2024 to 31 March 2025</t>
  </si>
  <si>
    <t>ChildminderSouth Tyneside31 August 2024 to 31 March 2025</t>
  </si>
  <si>
    <t>Childcare on domestic premisesCheshire East31 August 2024 to 31 March 2025</t>
  </si>
  <si>
    <t>Home childcarerNorth East Lincolnshire31 August 2024 to 31 March 2025</t>
  </si>
  <si>
    <t>Childcare on non-domestic premisesIsles of Scilly31 August 2024 to 31 March 2025</t>
  </si>
  <si>
    <t>ChildminderWalsall31 August 2024 to 31 March 2025</t>
  </si>
  <si>
    <t>All provisionYork31 August 2024 to 31 March 2025</t>
  </si>
  <si>
    <t>Childcare on non-domestic premisesPeterborough31 August 2024 to 31 March 2025</t>
  </si>
  <si>
    <t>Childcare on non-domestic premisesGloucestershire31 August 2024 to 31 March 2025</t>
  </si>
  <si>
    <t>ChildminderReading31 August 2024 to 31 March 2025</t>
  </si>
  <si>
    <t>Home childcarerCambridgeshire31 August 2024 to 31 March 2025</t>
  </si>
  <si>
    <t>Home childcarerSalford31 August 2024 to 31 March 2025</t>
  </si>
  <si>
    <t>Childcare on non-domestic premisesHaringey31 August 2024 to 31 March 2025</t>
  </si>
  <si>
    <t>All provisionCentral Bedfordshire31 August 2024 to 31 March 2025</t>
  </si>
  <si>
    <t>Childcare on domestic premisesWaltham Forest31 August 2024 to 31 March 2025</t>
  </si>
  <si>
    <t>Childcare on non-domestic premisesMiddlesbrough31 August 2024 to 31 March 2025</t>
  </si>
  <si>
    <t>Childcare on non-domestic premisesCheshire West and Chester31 August 2024 to 31 March 2025</t>
  </si>
  <si>
    <t>Home childcarerBarking and Dagenham31 August 2024 to 31 March 2025</t>
  </si>
  <si>
    <t>Childcare on non-domestic premisesKnowsley31 August 2024 to 31 March 2025</t>
  </si>
  <si>
    <t>Childcare on non-domestic premisesRutland31 August 2024 to 31 March 2025</t>
  </si>
  <si>
    <t>Childcare on non-domestic premisesBristol31 August 2024 to 31 March 2025</t>
  </si>
  <si>
    <t>All provisionNewham31 August 2024 to 31 March 2025</t>
  </si>
  <si>
    <t>ChildminderBuckinghamshire31 August 2024 to 31 March 2025</t>
  </si>
  <si>
    <t>Childcare on non-domestic premisesHartlepool31 August 2024 to 31 March 2025</t>
  </si>
  <si>
    <t>ChildminderWest Sussex31 August 2024 to 31 March 2025</t>
  </si>
  <si>
    <t>Childcare on non-domestic premisesBuckinghamshire31 August 2024 to 31 March 2025</t>
  </si>
  <si>
    <t>ChildminderBrighton and Hove31 August 2024 to 31 March 2025</t>
  </si>
  <si>
    <t>Childcare on domestic premisesBournemouth, Christchurch &amp; Poole31 August 2024 to 31 March 2025</t>
  </si>
  <si>
    <t>All provisionLambeth31 August 2024 to 31 March 2025</t>
  </si>
  <si>
    <t>Home childcarerSurrey31 August 2024 to 31 March 2025</t>
  </si>
  <si>
    <t>Childcare on domestic premisesMerton31 August 2024 to 31 March 2025</t>
  </si>
  <si>
    <t>All provisionSomerset31 August 2024 to 31 March 2025</t>
  </si>
  <si>
    <t>Childcare on domestic premisesSefton31 August 2024 to 31 March 2025</t>
  </si>
  <si>
    <t>Home childcarerEaling31 August 2024 to 31 March 2025</t>
  </si>
  <si>
    <t>Childcare on non-domestic premisesLeicestershire31 August 2024 to 31 March 2025</t>
  </si>
  <si>
    <t>Home childcarerWandsworth31 August 2024 to 31 March 2025</t>
  </si>
  <si>
    <t>ChildminderLondon total31 August 2024 to 31 March 2025</t>
  </si>
  <si>
    <t>ChildminderTelford and Wrekin31 August 2024 to 31 March 2025</t>
  </si>
  <si>
    <t>Home childcarerCamden31 August 2024 to 31 March 2025</t>
  </si>
  <si>
    <t>ChildminderNorth Yorkshire31 August 2024 to 31 March 2025</t>
  </si>
  <si>
    <t>ChildminderNottingham31 August 2024 to 31 March 2025</t>
  </si>
  <si>
    <t>Childcare on non-domestic premisesLondon total31 August 2024 to 31 March 2025</t>
  </si>
  <si>
    <t>Childcare on non-domestic premisesNorth Yorkshire31 August 2024 to 31 March 2025</t>
  </si>
  <si>
    <t>All provisionSefton31 August 2024 to 31 March 2025</t>
  </si>
  <si>
    <t>ChildminderWokingham31 August 2024 to 31 March 2025</t>
  </si>
  <si>
    <t>Home childcarerDarlington31 August 2024 to 31 March 2025</t>
  </si>
  <si>
    <t>All provisionHerefordshire31 August 2024 to 31 March 2025</t>
  </si>
  <si>
    <t>Home childcarerNorfolk31 August 2024 to 31 March 2025</t>
  </si>
  <si>
    <t>Childcare on non-domestic premisesNorth Somerset31 August 2024 to 31 March 2025</t>
  </si>
  <si>
    <t>All provisionWarrington31 August 2024 to 31 March 2025</t>
  </si>
  <si>
    <t>ChildminderMerton31 August 2024 to 31 March 2025</t>
  </si>
  <si>
    <t>ChildminderNorth Lincolnshire31 August 2024 to 31 March 2025</t>
  </si>
  <si>
    <t>Childcare on non-domestic premisesLuton31 August 2024 to 31 March 2025</t>
  </si>
  <si>
    <t>Childcare on domestic premisesCornwall31 August 2024 to 31 March 2025</t>
  </si>
  <si>
    <t>ChildminderBarnsley31 August 2024 to 31 March 2025</t>
  </si>
  <si>
    <t>Childcare on domestic premisesNorfolk31 August 2024 to 31 March 2025</t>
  </si>
  <si>
    <t>ChildminderSwindon31 August 2024 to 31 March 2025</t>
  </si>
  <si>
    <t>Childcare on domestic premisesSurrey31 August 2024 to 31 March 2025</t>
  </si>
  <si>
    <t>Childcare on domestic premisesStockport31 August 2024 to 31 March 2025</t>
  </si>
  <si>
    <t>ChildminderCheshire West and Chester31 August 2024 to 31 March 2025</t>
  </si>
  <si>
    <t>All provisionPortsmouth31 August 2024 to 31 March 2025</t>
  </si>
  <si>
    <t>Childminder without domestic premisesPortsmouth31 August 2024 to 31 March 2025</t>
  </si>
  <si>
    <t>Childcare on domestic premisesNorth West total31 August 2024 to 31 March 2025</t>
  </si>
  <si>
    <t>Childcare on non-domestic premisesBarnsley31 August 2024 to 31 March 2025</t>
  </si>
  <si>
    <t>ChildminderMiddlesbrough31 August 2024 to 31 March 2025</t>
  </si>
  <si>
    <t>Childcare on non-domestic premisesBrent31 August 2024 to 31 March 2025</t>
  </si>
  <si>
    <t>Home childcarerWarrington31 August 2024 to 31 March 2025</t>
  </si>
  <si>
    <t>Childcare on non-domestic premisesSt Helens31 August 2024 to 31 March 2025</t>
  </si>
  <si>
    <t>Childcare on domestic premisesYork31 August 2024 to 31 March 2025</t>
  </si>
  <si>
    <t>Childcare on non-domestic premisesNewcastle upon Tyne31 August 2024 to 31 March 2025</t>
  </si>
  <si>
    <t>Childcare on domestic premisesLambeth31 August 2024 to 31 March 2025</t>
  </si>
  <si>
    <t>Home childcarerTorbay31 August 2024 to 31 March 2025</t>
  </si>
  <si>
    <t>ChildminderIslington31 August 2024 to 31 March 2025</t>
  </si>
  <si>
    <t>Home childcarerBradford31 August 2024 to 31 March 2025</t>
  </si>
  <si>
    <t>All provisionWest Sussex31 August 2024 to 31 March 2025</t>
  </si>
  <si>
    <t>Home childcarerNorthumberland31 August 2024 to 31 March 2025</t>
  </si>
  <si>
    <t>Childcare on non-domestic premisesGateshead31 August 2024 to 31 March 2025</t>
  </si>
  <si>
    <t>All provisionWalsall31 August 2024 to 31 March 2025</t>
  </si>
  <si>
    <t>Childcare on non-domestic premisesNottingham31 August 2024 to 31 March 2025</t>
  </si>
  <si>
    <t>Home childcarerOxfordshire31 August 2024 to 31 March 2025</t>
  </si>
  <si>
    <t>All provisionWolverhampton31 August 2024 to 31 March 2025</t>
  </si>
  <si>
    <t>All provisionBournemouth, Christchurch &amp; Poole31 August 2024 to 31 March 2025</t>
  </si>
  <si>
    <t>All provisionThurrock31 August 2024 to 31 March 2025</t>
  </si>
  <si>
    <t>All provisionHillingdon31 August 2024 to 31 March 2025</t>
  </si>
  <si>
    <t>All provisionRochdale31 August 2024 to 31 March 2025</t>
  </si>
  <si>
    <t>Childcare on domestic premisesDerby31 August 2024 to 31 March 2025</t>
  </si>
  <si>
    <t>Home childcarerBedford31 August 2024 to 31 March 2025</t>
  </si>
  <si>
    <t>All provisionReading31 August 2024 to 31 March 2025</t>
  </si>
  <si>
    <t>All provisionHavering31 August 2024 to 31 March 2025</t>
  </si>
  <si>
    <t>All provisionSurrey31 August 2024 to 31 March 2025</t>
  </si>
  <si>
    <t>Childcare on non-domestic premisesIslington31 August 2024 to 31 March 2025</t>
  </si>
  <si>
    <t>All provisionNorfolk31 August 2024 to 31 March 2025</t>
  </si>
  <si>
    <t>All provisionHalton31 August 2024 to 31 March 2025</t>
  </si>
  <si>
    <t>Childminder without domestic premisesEast Riding of Yorkshire31 August 2024 to 31 March 2025</t>
  </si>
  <si>
    <t>ChildminderRotherham31 August 2024 to 31 March 2025</t>
  </si>
  <si>
    <t>Home childcarerEnfield31 August 2024 to 31 March 2025</t>
  </si>
  <si>
    <t>All provisionLewisham31 August 2024 to 31 March 2025</t>
  </si>
  <si>
    <t>Home childcarerRedcar and Cleveland31 August 2024 to 31 March 2025</t>
  </si>
  <si>
    <t>Childcare on domestic premisesBury31 August 2024 to 31 March 2025</t>
  </si>
  <si>
    <t>All provisionEaling31 August 2024 to 31 March 2025</t>
  </si>
  <si>
    <t>ChildminderLancashire31 August 2024 to 31 March 2025</t>
  </si>
  <si>
    <t>All provisionWestminster31 August 2024 to 31 March 2025</t>
  </si>
  <si>
    <t>ChildminderNorth Somerset31 August 2024 to 31 March 2025</t>
  </si>
  <si>
    <t>Home childcarerStaffordshire31 August 2024 to 31 March 2025</t>
  </si>
  <si>
    <t>ChildminderRutland31 August 2024 to 31 March 2025</t>
  </si>
  <si>
    <t>All provisionMilton Keynes31 August 2024 to 31 March 2025</t>
  </si>
  <si>
    <t>Home childcarerCornwall31 August 2024 to 31 March 2025</t>
  </si>
  <si>
    <t>All provisionSandwell31 August 2024 to 31 March 2025</t>
  </si>
  <si>
    <t>Childcare on non-domestic premisesWirral31 August 2024 to 31 March 2025</t>
  </si>
  <si>
    <t>ChildminderKensington and Chelsea31 August 2024 to 31 March 2025</t>
  </si>
  <si>
    <t>ChildminderDevon31 August 2024 to 31 March 2025</t>
  </si>
  <si>
    <t>Childcare on non-domestic premisesCheshire East31 August 2024 to 31 March 2025</t>
  </si>
  <si>
    <t>All provisionKingston upon Hull31 August 2024 to 31 March 2025</t>
  </si>
  <si>
    <t>ChildminderBrent31 August 2024 to 31 March 2025</t>
  </si>
  <si>
    <t>Home childcarerNorth East total31 August 2024 to 31 March 2025</t>
  </si>
  <si>
    <t>All provisionBarnet31 August 2024 to 31 March 2025</t>
  </si>
  <si>
    <t>All provisionBury31 August 2024 to 31 March 2025</t>
  </si>
  <si>
    <t>All provisionWaltham Forest31 August 2024 to 31 March 2025</t>
  </si>
  <si>
    <t>Childminder without domestic premisesYorkshire and The Humber total31 August 2024 to 31 March 2025</t>
  </si>
  <si>
    <t>ChildminderSouthend on Sea31 August 2024 to 31 March 2025</t>
  </si>
  <si>
    <t>All provisionYorkshire and The Humber total31 August 2024 to 31 March 2025</t>
  </si>
  <si>
    <t>ChildminderKnowsley31 August 2024 to 31 March 2025</t>
  </si>
  <si>
    <t>Childcare on non-domestic premisesSolihull31 August 2024 to 31 March 2025</t>
  </si>
  <si>
    <t>All provisionSuffolk31 August 2024 to 31 March 2025</t>
  </si>
  <si>
    <t>ChildminderTrafford31 August 2024 to 31 March 2025</t>
  </si>
  <si>
    <t>Childcare on non-domestic premisesLancashire31 August 2024 to 31 March 2025</t>
  </si>
  <si>
    <t>Home childcarerEast of England total31 August 2024 to 31 March 2025</t>
  </si>
  <si>
    <t>Home childcarerLambeth31 August 2024 to 31 March 2025</t>
  </si>
  <si>
    <t>ChildminderManchester31 August 2024 to 31 March 2025</t>
  </si>
  <si>
    <t>All provisionWest Berkshire31 August 2024 to 31 March 2025</t>
  </si>
  <si>
    <t>ChildminderLuton31 August 2024 to 31 March 2025</t>
  </si>
  <si>
    <t>All provisionLiverpool31 August 2024 to 31 March 2025</t>
  </si>
  <si>
    <t>Childcare on domestic premisesStaffordshire31 August 2024 to 31 March 2025</t>
  </si>
  <si>
    <t>All provisionBlackpool31 August 2024 to 31 March 2025</t>
  </si>
  <si>
    <t>All provisionHarrow31 August 2024 to 31 March 2025</t>
  </si>
  <si>
    <t>Childcare on non-domestic premisesKensington and Chelsea31 August 2024 to 31 March 2025</t>
  </si>
  <si>
    <t>ChildminderHartlepool31 August 2024 to 31 March 2025</t>
  </si>
  <si>
    <t>ChildminderKirklees31 August 2024 to 31 March 2025</t>
  </si>
  <si>
    <t>Childcare on non-domestic premisesEast Sussex31 August 2024 to 31 March 2025</t>
  </si>
  <si>
    <t>Childminder without domestic premisesWest Sussex31 August 2024 to 31 March 2025</t>
  </si>
  <si>
    <t>Childcare on non-domestic premisesStockton-on-Tees31 August 2024 to 31 March 2025</t>
  </si>
  <si>
    <t>ChildminderWest Northamptonshire31 August 2024 to 31 March 2025</t>
  </si>
  <si>
    <t>All provisionHampshire31 August 2024 to 31 March 2025</t>
  </si>
  <si>
    <t>ChildminderSouth Gloucestershire31 August 2024 to 31 March 2025</t>
  </si>
  <si>
    <t>All provisionSunderland31 August 2024 to 31 March 2025</t>
  </si>
  <si>
    <t>Home childcarerNorth Northamptonshire31 August 2024 to 31 March 2025</t>
  </si>
  <si>
    <t>Home childcarerYork31 August 2024 to 31 March 2025</t>
  </si>
  <si>
    <t>ChildminderSouthwark31 August 2024 to 31 March 2025</t>
  </si>
  <si>
    <t>Home childcarerStockport31 August 2024 to 31 March 2025</t>
  </si>
  <si>
    <t>Home childcarerReading31 August 2024 to 31 March 2025</t>
  </si>
  <si>
    <t>Childcare on domestic premisesPortsmouth31 August 2024 to 31 March 2025</t>
  </si>
  <si>
    <t>Childcare on non-domestic premisesWest Sussex31 August 2024 to 31 March 2025</t>
  </si>
  <si>
    <t>Home childcarerSuffolk31 August 2024 to 31 March 2025</t>
  </si>
  <si>
    <t>Home childcarerCity of London31 August 2024 to 31 March 2025</t>
  </si>
  <si>
    <t>Childcare on domestic premisesAll England total31 August 2024 to 31 March 2025</t>
  </si>
  <si>
    <t>Home childcarerRedbridge31 August 2024 to 31 March 2025</t>
  </si>
  <si>
    <t>Childcare on domestic premisesNewham31 August 2024 to 31 March 2025</t>
  </si>
  <si>
    <t>ChildminderNewham31 August 2024 to 31 March 2025</t>
  </si>
  <si>
    <t>Home childcarerWest Berkshire31 August 2024 to 31 March 2025</t>
  </si>
  <si>
    <t>Childcare on non-domestic premisesKingston upon Hull31 August 2024 to 31 March 2025</t>
  </si>
  <si>
    <t>ChildminderLeeds31 August 2024 to 31 March 2025</t>
  </si>
  <si>
    <t>Home childcarerCumberland31 August 2024 to 31 March 2025</t>
  </si>
  <si>
    <t>Home childcarerThurrock31 August 2024 to 31 March 2025</t>
  </si>
  <si>
    <t>Childcare on non-domestic premisesCity of London31 August 2024 to 31 March 2025</t>
  </si>
  <si>
    <t>Childcare on non-domestic premisesMedway31 August 2024 to 31 March 2025</t>
  </si>
  <si>
    <t>Home childcarerWestminster31 August 2024 to 31 March 2025</t>
  </si>
  <si>
    <t>Home childcarerHounslow31 August 2024 to 31 March 2025</t>
  </si>
  <si>
    <t>Childcare on non-domestic premisesReading31 August 2024 to 31 March 2025</t>
  </si>
  <si>
    <t>Childcare on non-domestic premisesBexley31 August 2024 to 31 March 2025</t>
  </si>
  <si>
    <t>Childcare on non-domestic premisesWestminster31 August 2024 to 31 March 2025</t>
  </si>
  <si>
    <t>ChildminderBirmingham31 August 2024 to 31 March 2025</t>
  </si>
  <si>
    <t>Childcare on domestic premisesBirmingham31 August 2024 to 31 March 2025</t>
  </si>
  <si>
    <t>ChildminderCambridgeshire31 August 2024 to 31 March 2025</t>
  </si>
  <si>
    <t>Childcare on domestic premisesRichmond upon Thames31 August 2024 to 31 March 2025</t>
  </si>
  <si>
    <t>All provisionIsles of Scilly31 August 2024 to 31 March 2025</t>
  </si>
  <si>
    <t>ChildminderBlackburn with Darwen31 August 2024 to 31 March 2025</t>
  </si>
  <si>
    <t>Childcare on non-domestic premisesNorth Lincolnshire31 August 2024 to 31 March 2025</t>
  </si>
  <si>
    <t>ChildminderDurham31 August 2024 to 31 March 2025</t>
  </si>
  <si>
    <t>ChildminderShropshire31 August 2024 to 31 March 2025</t>
  </si>
  <si>
    <t>Childcare on non-domestic premisesRedbridge31 August 2024 to 31 March 2025</t>
  </si>
  <si>
    <t>ChildminderSouthampton31 August 2024 to 31 March 2025</t>
  </si>
  <si>
    <t>Childcare on non-domestic premisesThurrock31 August 2024 to 31 March 2025</t>
  </si>
  <si>
    <t>Childcare on domestic premisesRedbridge31 August 2024 to 31 March 2025</t>
  </si>
  <si>
    <t>Childcare on non-domestic premisesSuffolk31 August 2024 to 31 March 2025</t>
  </si>
  <si>
    <t>Childcare on non-domestic premisesWolverhampton31 August 2024 to 31 March 2025</t>
  </si>
  <si>
    <t>Childcare on non-domestic premisesRichmond upon Thames31 August 2024 to 31 March 2025</t>
  </si>
  <si>
    <t>ChildminderGreenwich31 August 2024 to 31 March 2025</t>
  </si>
  <si>
    <t>Home childcarerSomerset31 August 2024 to 31 March 2025</t>
  </si>
  <si>
    <t>Home childcarerKingston upon Hull31 August 2024 to 31 March 2025</t>
  </si>
  <si>
    <t>All provisionDudley31 August 2024 to 31 March 2025</t>
  </si>
  <si>
    <t>Home childcarerSouthend on Sea31 August 2024 to 31 March 2025</t>
  </si>
  <si>
    <t>Home childcarerYorkshire and The Humber total31 August 2024 to 31 March 2025</t>
  </si>
  <si>
    <t>Childcare on non-domestic premisesHammersmith and Fulham31 August 2024 to 31 March 2025</t>
  </si>
  <si>
    <t>Childcare on non-domestic premisesHounslow31 August 2024 to 31 March 2025</t>
  </si>
  <si>
    <t>Home childcarerLiverpool31 August 2024 to 31 March 2025</t>
  </si>
  <si>
    <t>All provisionHaringey31 August 2024 to 31 March 2025</t>
  </si>
  <si>
    <t>Childcare on non-domestic premisesPortsmouth31 August 2024 to 31 March 2025</t>
  </si>
  <si>
    <t>Childcare on non-domestic premisesWakefield31 August 2024 to 31 March 2025</t>
  </si>
  <si>
    <t>Childcare on non-domestic premisesNottinghamshire31 August 2024 to 31 March 2025</t>
  </si>
  <si>
    <t>ChildminderNorth East Lincolnshire31 August 2024 to 31 March 2025</t>
  </si>
  <si>
    <t>Childcare on non-domestic premisesSouth Gloucestershire31 August 2024 to 31 March 2025</t>
  </si>
  <si>
    <t>ChildminderAll England total31 August 2024 to 31 March 2025</t>
  </si>
  <si>
    <t>Childcare on domestic premisesSwindon31 August 2024 to 31 March 2025</t>
  </si>
  <si>
    <t>Childcare on domestic premisesEast Riding of Yorkshire31 August 2024 to 31 March 2025</t>
  </si>
  <si>
    <t>Childcare on non-domestic premisesSouthend on Sea31 August 2024 to 31 March 2025</t>
  </si>
  <si>
    <t>Childcare on non-domestic premisesNot Recorded31 August 2024 to 31 March 2025</t>
  </si>
  <si>
    <t>Childcare on domestic premisesDudley31 August 2024 to 31 March 2025</t>
  </si>
  <si>
    <t>ChildminderTameside31 August 2024 to 31 March 2025</t>
  </si>
  <si>
    <t>All provisionAll England total31 August 2024 to 31 March 2025</t>
  </si>
  <si>
    <t>All provisionIsle of Wight31 August 2024 to 31 March 2025</t>
  </si>
  <si>
    <t>Childminder without domestic premisesAll England total31 August 2024 to 31 March 2025</t>
  </si>
  <si>
    <t>Childminder without domestic premisesNorth Northamptonshire31 August 2024 to 31 March 2025</t>
  </si>
  <si>
    <t>Home childcarerBromley31 August 2024 to 31 March 2025</t>
  </si>
  <si>
    <t>Home childcarerNot Recorded31 August 2024 to 31 March 2025</t>
  </si>
  <si>
    <t>Childcare on domestic premisesBexley31 August 2024 to 31 March 2025</t>
  </si>
  <si>
    <t>All provisionWorcestershire31 August 2024 to 31 March 2025</t>
  </si>
  <si>
    <t>Home childcarerWest Sussex31 August 2024 to 31 March 2025</t>
  </si>
  <si>
    <t>ChildminderOldham31 August 2024 to 31 March 2025</t>
  </si>
  <si>
    <t>Childcare on non-domestic premisesCoventry31 August 2024 to 31 March 2025</t>
  </si>
  <si>
    <t>Childcare on non-domestic premisesYorkshire and The Humber total31 August 2024 to 31 March 2025</t>
  </si>
  <si>
    <t>Childcare on non-domestic premisesBromley31 August 2024 to 31 March 2025</t>
  </si>
  <si>
    <t>Childcare on domestic premisesBristol31 August 2024 to 31 March 2025</t>
  </si>
  <si>
    <t>Home childcarerSefton31 August 2024 to 31 March 2025</t>
  </si>
  <si>
    <t>Home childcarerPortsmouth31 August 2024 to 31 March 2025</t>
  </si>
  <si>
    <t>All provisionStockport31 August 2024 to 31 March 2025</t>
  </si>
  <si>
    <t>ChildminderPlymouth31 August 2024 to 31 March 2025</t>
  </si>
  <si>
    <t>Home childcarerCroydon31 August 2024 to 31 March 2025</t>
  </si>
  <si>
    <t>Home childcarerHarrow31 August 2024 to 31 March 2025</t>
  </si>
  <si>
    <t>ChildminderSutton31 August 2024 to 31 March 2025</t>
  </si>
  <si>
    <t>Childcare on domestic premisesBarnet31 August 2024 to 31 March 2025</t>
  </si>
  <si>
    <t>All provisionTameside31 August 2024 to 31 March 2025</t>
  </si>
  <si>
    <t>All provisionStaffordshire31 August 2024 to 31 March 2025</t>
  </si>
  <si>
    <t>Childcare on domestic premisesGloucestershire31 August 2024 to 31 March 2025</t>
  </si>
  <si>
    <t>Home childcarerWakefield31 August 2024 to 31 March 2025</t>
  </si>
  <si>
    <t>All provisionSutton31 August 2024 to 31 March 2025</t>
  </si>
  <si>
    <t>Home childcarerHammersmith and Fulham31 August 2024 to 31 March 2025</t>
  </si>
  <si>
    <t>Childcare on domestic premisesTelford and Wrekin31 August 2024 to 31 March 2025</t>
  </si>
  <si>
    <t>ChildminderIsles of Scilly31 August 2024 to 31 March 2025</t>
  </si>
  <si>
    <t>Childcare on non-domestic premisesSomerset31 August 2024 to 31 March 2025</t>
  </si>
  <si>
    <t>ChildminderStoke-on-Trent31 August 2024 to 31 March 2025</t>
  </si>
  <si>
    <t>Home childcarerBuckinghamshire31 August 2024 to 31 March 2025</t>
  </si>
  <si>
    <t>Childcare on domestic premisesMedway31 August 2024 to 31 March 2025</t>
  </si>
  <si>
    <t>All provisionOldham31 August 2024 to 31 March 2025</t>
  </si>
  <si>
    <t>All provisionGreenwich31 August 2024 to 31 March 2025</t>
  </si>
  <si>
    <t>Home childcarerSouth Tyneside31 August 2024 to 31 March 2025</t>
  </si>
  <si>
    <t>Childcare on domestic premisesIsle of Wight31 August 2024 to 31 March 2025</t>
  </si>
  <si>
    <t>All provisionStoke-on-Trent31 August 2024 to 31 March 2025</t>
  </si>
  <si>
    <t>ChildminderIsle of Wight31 August 2024 to 31 March 2025</t>
  </si>
  <si>
    <t>Childcare on domestic premisesMilton Keynes31 August 2024 to 31 March 2025</t>
  </si>
  <si>
    <t>ChildminderStockport31 August 2024 to 31 March 2025</t>
  </si>
  <si>
    <t>ChildminderHaringey31 August 2024 to 31 March 2025</t>
  </si>
  <si>
    <t>Home childcarerNottinghamshire31 August 2024 to 31 March 2025</t>
  </si>
  <si>
    <t>Childcare on non-domestic premisesWokingham31 August 2024 to 31 March 2025</t>
  </si>
  <si>
    <t>All provisionShropshire31 August 2024 to 31 March 2025</t>
  </si>
  <si>
    <t>ChildminderDudley31 August 2024 to 31 March 2025</t>
  </si>
  <si>
    <t>All provisionTower Hamlets31 August 2024 to 31 March 2025</t>
  </si>
  <si>
    <t>ChildminderSandwell31 August 2024 to 31 March 2025</t>
  </si>
  <si>
    <t>Childcare on domestic premisesNorth Lincolnshire31 August 2024 to 31 March 2025</t>
  </si>
  <si>
    <t>All provisionBracknell Forest31 August 2024 to 31 March 2025</t>
  </si>
  <si>
    <t>Childcare on non-domestic premisesEast Riding of Yorkshire31 August 2024 to 31 March 2025</t>
  </si>
  <si>
    <t>Childcare on domestic premisesWest Sussex31 August 2024 to 31 March 2025</t>
  </si>
  <si>
    <t>Childcare on non-domestic premisesNewham31 August 2024 to 31 March 2025</t>
  </si>
  <si>
    <t>All provisionKingston upon Thames31 August 2024 to 31 March 2025</t>
  </si>
  <si>
    <t>Home childcarerNorth Tyneside31 August 2024 to 31 March 2025</t>
  </si>
  <si>
    <t>All provisionBradford31 August 2024 to 31 March 2025</t>
  </si>
  <si>
    <t>Childcare on non-domestic premisesIsle of Wight31 August 2024 to 31 March 2025</t>
  </si>
  <si>
    <t>Childcare on domestic premisesBath and North East Somerset31 August 2024 to 31 March 2025</t>
  </si>
  <si>
    <t>ChildminderBexley31 August 2024 to 31 March 2025</t>
  </si>
  <si>
    <t>ChildminderRichmond upon Thames31 August 2024 to 31 March 2025</t>
  </si>
  <si>
    <t>Childcare on domestic premisesNorth East Lincolnshire31 August 2024 to 31 March 2025</t>
  </si>
  <si>
    <t>Childcare on non-domestic premisesLeeds31 August 2024 to 31 March 2025</t>
  </si>
  <si>
    <t>Home childcarerWest Midlands total31 August 2024 to 31 March 2025</t>
  </si>
  <si>
    <t>ChildminderMedway31 August 2024 to 31 March 2025</t>
  </si>
  <si>
    <t>Home childcarerWalsall31 August 2024 to 31 March 2025</t>
  </si>
  <si>
    <t>Childcare on non-domestic premisesPlymouth31 August 2024 to 31 March 2025</t>
  </si>
  <si>
    <t>Childcare on domestic premisesHaringey31 August 2024 to 31 March 2025</t>
  </si>
  <si>
    <t>Home childcarerTelford and Wrekin31 August 2024 to 31 March 2025</t>
  </si>
  <si>
    <t>Childcare on non-domestic premisesNorth Tyneside31 August 2024 to 31 March 2025</t>
  </si>
  <si>
    <t>Childcare on domestic premisesWarwickshire31 August 2024 to 31 March 2025</t>
  </si>
  <si>
    <t>Childcare on domestic premisesLeeds31 August 2024 to 31 March 2025</t>
  </si>
  <si>
    <t>All provisionRichmond upon Thames31 August 2024 to 31 March 2025</t>
  </si>
  <si>
    <t>Childcare on non-domestic premisesWindsor and Maidenhead31 August 2024 to 31 March 2025</t>
  </si>
  <si>
    <t>ChildminderEast Sussex31 August 2024 to 31 March 2025</t>
  </si>
  <si>
    <t>Childcare on non-domestic premisesOldham31 August 2024 to 31 March 2025</t>
  </si>
  <si>
    <t>All provisionCheshire East31 August 2024 to 31 March 2025</t>
  </si>
  <si>
    <t>Childcare on domestic premisesHampshire31 August 2024 to 31 March 2025</t>
  </si>
  <si>
    <t>Childminder without domestic premisesSouth West total31 August 2024 to 31 March 2025</t>
  </si>
  <si>
    <t>Childcare on non-domestic premisesSheffield31 August 2024 to 31 March 2025</t>
  </si>
  <si>
    <t>All provisionCalderdale31 August 2024 to 31 March 2025</t>
  </si>
  <si>
    <t>All provisionBristol31 August 2024 to 31 March 2025</t>
  </si>
  <si>
    <t>Childcare on non-domestic premisesHampshire31 August 2024 to 31 March 2025</t>
  </si>
  <si>
    <t>ChildminderKingston upon Hull31 August 2024 to 31 March 2025</t>
  </si>
  <si>
    <t>Home childcarerHampshire31 August 2024 to 31 March 2025</t>
  </si>
  <si>
    <t>All provisionSouth West total31 August 2024 to 31 March 2025</t>
  </si>
  <si>
    <t>Childcare on domestic premisesShropshire31 August 2024 to 31 March 2025</t>
  </si>
  <si>
    <t>Childcare on domestic premisesBromley31 August 2024 to 31 March 2025</t>
  </si>
  <si>
    <t>All provisionDorset31 August 2024 to 31 March 2025</t>
  </si>
  <si>
    <t>Childcare on non-domestic premisesMilton Keynes31 August 2024 to 31 March 2025</t>
  </si>
  <si>
    <t>Childcare on non-domestic premisesTelford and Wrekin31 August 2024 to 31 March 2025</t>
  </si>
  <si>
    <t>Childcare on domestic premisesWokingham31 August 2024 to 31 March 2025</t>
  </si>
  <si>
    <t>ChildminderCheshire East31 August 2024 to 31 March 2025</t>
  </si>
  <si>
    <t>ChildminderBath and North East Somerset31 August 2024 to 31 March 2025</t>
  </si>
  <si>
    <t>Home childcarerPlymouth31 August 2024 to 31 March 2025</t>
  </si>
  <si>
    <t>ChildminderWirral31 August 2024 to 31 March 2025</t>
  </si>
  <si>
    <t>All provisionEast Sussex31 August 2024 to 31 March 2025</t>
  </si>
  <si>
    <t>ChildminderBracknell Forest31 August 2024 to 31 March 2025</t>
  </si>
  <si>
    <t>Home childcarerSandwell31 August 2024 to 31 March 2025</t>
  </si>
  <si>
    <t>Childcare on domestic premisesSomerset31 August 2024 to 31 March 2025</t>
  </si>
  <si>
    <t>ChildminderBarking and Dagenham31 August 2024 to 31 March 2025</t>
  </si>
  <si>
    <t>Home childcarerLeeds31 August 2024 to 31 March 2025</t>
  </si>
  <si>
    <t>Home childcarerHackney31 August 2024 to 31 March 2025</t>
  </si>
  <si>
    <t>Childcare on non-domestic premisesLewisham31 August 2024 to 31 March 2025</t>
  </si>
  <si>
    <t>Home childcarerEast Riding of Yorkshire31 August 2024 to 31 March 2025</t>
  </si>
  <si>
    <t>Home childcarerSwindon31 August 2024 to 31 March 2025</t>
  </si>
  <si>
    <t>Childminder without domestic premisesEast Sussex31 August 2024 to 31 March 2025</t>
  </si>
  <si>
    <t>Childcare on domestic premisesReading31 August 2024 to 31 March 2025</t>
  </si>
  <si>
    <t>Childcare on non-domestic premisesSouth Tyneside31 August 2024 to 31 March 2025</t>
  </si>
  <si>
    <t>Childcare on non-domestic premisesHalton31 August 2024 to 31 March 2025</t>
  </si>
  <si>
    <t>Childcare on domestic premisesCentral Bedfordshire31 August 2024 to 31 March 2025</t>
  </si>
  <si>
    <t>All provisionLeicester31 August 2024 to 31 March 2025</t>
  </si>
  <si>
    <t>All provisionBarking and Dagenham31 August 2024 to 31 March 2025</t>
  </si>
  <si>
    <t>Home childcarerLewisham31 August 2024 to 31 March 2025</t>
  </si>
  <si>
    <t>Childcare on non-domestic premisesWest Midlands total31 August 2024 to 31 March 2025</t>
  </si>
  <si>
    <t>Childcare on non-domestic premisesSwindon31 August 2024 to 31 March 2025</t>
  </si>
  <si>
    <t>ChildminderSouth West total31 August 2024 to 31 March 2025</t>
  </si>
  <si>
    <t>Home childcarerSheffield31 August 2024 to 31 March 2025</t>
  </si>
  <si>
    <t>Childcare on non-domestic premisesStoke-on-Trent31 August 2024 to 31 March 2025</t>
  </si>
  <si>
    <t>ChildminderCamden31 August 2024 to 31 March 2025</t>
  </si>
  <si>
    <t>Home childcarerSlough31 August 2024 to 31 March 2025</t>
  </si>
  <si>
    <t>All provisionCamden31 August 2024 to 31 March 2025</t>
  </si>
  <si>
    <t>Childcare on non-domestic premisesBlackburn with Darwen31 August 2024 to 31 March 2025</t>
  </si>
  <si>
    <t>All provisionMedway31 August 2024 to 31 March 2025</t>
  </si>
  <si>
    <t>Home childcarerWindsor and Maidenhead31 August 2024 to 31 March 2025</t>
  </si>
  <si>
    <t>All provisionWirral31 August 2024 to 31 March 2025</t>
  </si>
  <si>
    <t>ChildminderBristol31 August 2024 to 31 March 2025</t>
  </si>
  <si>
    <t>Home childcarerBarnet31 August 2024 to 31 March 2025</t>
  </si>
  <si>
    <t>All provisionBrent31 August 2024 to 31 March 2025</t>
  </si>
  <si>
    <t>Home childcarerBirmingham31 August 2024 to 31 March 2025</t>
  </si>
  <si>
    <t>ChildminderWandsworth31 August 2024 to 31 March 2025</t>
  </si>
  <si>
    <t>All provisionBexley31 August 2024 to 31 March 2025</t>
  </si>
  <si>
    <t>All provisionBath and North East Somerset31 August 2024 to 31 March 2025</t>
  </si>
  <si>
    <t>Childcare on non-domestic premisesGreenwich31 August 2024 to 31 March 2025</t>
  </si>
  <si>
    <t>Home childcarerHalton31 August 2024 to 31 March 2025</t>
  </si>
  <si>
    <t>Childcare on non-domestic premisesSandwell31 August 2024 to 31 March 2025</t>
  </si>
  <si>
    <t>Home childcarerWarwickshire31 August 2024 to 31 March 2025</t>
  </si>
  <si>
    <t>Childcare on non-domestic premisesBarnet31 August 2024 to 31 March 2025</t>
  </si>
  <si>
    <t>ChildminderCoventry31 August 2024 to 31 March 2025</t>
  </si>
  <si>
    <t>Childcare on domestic premisesStoke-on-Trent31 August 2024 to 31 March 2025</t>
  </si>
  <si>
    <t>Childcare on non-domestic premisesAll England total31 August 2024 to 31 March 2025</t>
  </si>
  <si>
    <t>Home childcarerMilton Keynes31 August 2024 to 31 March 2025</t>
  </si>
  <si>
    <t>Childcare on domestic premisesLewisham31 August 2024 to 31 March 2025</t>
  </si>
  <si>
    <t>ChildminderDorset31 August 2024 to 31 March 2025</t>
  </si>
  <si>
    <t>Childcare on non-domestic premisesNorth East Lincolnshire31 August 2024 to 31 March 2025</t>
  </si>
  <si>
    <t>Home childcarerWiltshire31 August 2024 to 31 March 2025</t>
  </si>
  <si>
    <t>ChildminderLeicester31 August 2024 to 31 March 2025</t>
  </si>
  <si>
    <t>ChildminderHackney31 August 2024 to 31 March 2025</t>
  </si>
  <si>
    <t>Home childcarerMiddlesbrough31 August 2024 to 31 March 2025</t>
  </si>
  <si>
    <t>Home childcarerEssex31 August 2024 to 31 March 2025</t>
  </si>
  <si>
    <t>Home childcarerHaringey31 August 2024 to 31 March 2025</t>
  </si>
  <si>
    <t>Childcare on non-domestic premisesBlackpool31 August 2024 to 31 March 2025</t>
  </si>
  <si>
    <t>Home childcarerNorth Somerset31 August 2024 to 31 March 2025</t>
  </si>
  <si>
    <t>Childminder without domestic premisesSouth East total31 August 2024 to 31 March 2025</t>
  </si>
  <si>
    <t>Childcare on non-domestic premisesSalford31 August 2024 to 31 March 2025</t>
  </si>
  <si>
    <t>ChildminderGateshead31 August 2024 to 31 March 2025</t>
  </si>
  <si>
    <t>Home childcarerSouth West total31 August 2024 to 31 March 2025</t>
  </si>
  <si>
    <t>ChildminderSefton31 August 2024 to 31 March 2025</t>
  </si>
  <si>
    <t>All provisionSouth East total31 August 2024 to 31 March 2025</t>
  </si>
  <si>
    <t>ChildminderOxfordshire31 August 2024 to 31 March 2025</t>
  </si>
  <si>
    <t>Childcare on domestic premisesHarrow31 August 2024 to 31 March 2025</t>
  </si>
  <si>
    <t>Childcare on domestic premisesWiltshire31 August 2024 to 31 March 2025</t>
  </si>
  <si>
    <t>ChildminderHavering31 August 2024 to 31 March 2025</t>
  </si>
  <si>
    <t>Childcare on domestic premisesEast Midlands total31 August 2024 to 31 March 2025</t>
  </si>
  <si>
    <t>Childcare on domestic premisesDorset31 August 2024 to 31 March 2025</t>
  </si>
  <si>
    <t>Childcare on non-domestic premisesCamden31 August 2024 to 31 March 2025</t>
  </si>
  <si>
    <t>All provisionLuton31 August 2024 to 31 March 2025</t>
  </si>
  <si>
    <t>Childcare on non-domestic premisesWorcestershire31 August 2024 to 31 March 2025</t>
  </si>
  <si>
    <t>ChildminderBromley31 August 2024 to 31 March 2025</t>
  </si>
  <si>
    <t>ChildminderCentral Bedfordshire31 August 2024 to 31 March 2025</t>
  </si>
  <si>
    <t>All provisionWigan31 August 2024 to 31 March 2025</t>
  </si>
  <si>
    <t>Childcare on non-domestic premisesTower Hamlets31 August 2024 to 31 March 2025</t>
  </si>
  <si>
    <t>Childcare on non-domestic premisesShropshire31 August 2024 to 31 March 2025</t>
  </si>
  <si>
    <t>ChildminderWorcestershire31 August 2024 to 31 March 2025</t>
  </si>
  <si>
    <t>Childcare on domestic premisesHertfordshire31 August 2024 to 31 March 2025</t>
  </si>
  <si>
    <t>ChildminderEast of England total31 August 2024 to 31 March 2025</t>
  </si>
  <si>
    <t>Childcare on non-domestic premisesNorfolk31 August 2024 to 31 March 2025</t>
  </si>
  <si>
    <t>All provisionWokingham31 August 2024 to 31 March 2025</t>
  </si>
  <si>
    <t>Childcare on domestic premisesCalderdale31 August 2024 to 31 March 2025</t>
  </si>
  <si>
    <t>Childcare on non-domestic premisesCroydon31 August 2024 to 31 March 2025</t>
  </si>
  <si>
    <t>Home childcarerGreenwich31 August 2024 to 31 March 2025</t>
  </si>
  <si>
    <t>ChildminderEaling31 August 2024 to 31 March 2025</t>
  </si>
  <si>
    <t>ChildminderBolton31 August 2024 to 31 March 2025</t>
  </si>
  <si>
    <t>Home childcarerPeterborough31 August 2024 to 31 March 2025</t>
  </si>
  <si>
    <t>Home childcarerSt Helens31 August 2024 to 31 March 2025</t>
  </si>
  <si>
    <t>Childcare on domestic premisesKent31 August 2024 to 31 March 2025</t>
  </si>
  <si>
    <t>All provisionNorth Yorkshire31 August 2024 to 31 March 2025</t>
  </si>
  <si>
    <t>Childcare on non-domestic premisesBradford31 August 2024 to 31 March 2025</t>
  </si>
  <si>
    <t>ChildminderBradford31 August 2024 to 31 March 2025</t>
  </si>
  <si>
    <t>All provisionDerbyshire31 August 2024 to 31 March 2025</t>
  </si>
  <si>
    <t>All provisionNot Recorded total31 August 2024 to 31 March 2025</t>
  </si>
  <si>
    <t>Home childcarerStoke-on-Trent31 August 2024 to 31 March 2025</t>
  </si>
  <si>
    <t>Childcare on non-domestic premisesLeicester31 August 2024 to 31 March 2025</t>
  </si>
  <si>
    <t>Home childcarerRutland31 August 2024 to 31 March 2025</t>
  </si>
  <si>
    <t>Childcare on non-domestic premisesCumberland31 August 2024 to 31 March 2025</t>
  </si>
  <si>
    <t>Childcare on non-domestic premisesDarlington31 August 2024 to 31 March 2025</t>
  </si>
  <si>
    <t>ChildminderSomerset31 August 2024 to 31 March 2025</t>
  </si>
  <si>
    <t>Home childcarerLincolnshire31 August 2024 to 31 March 2025</t>
  </si>
  <si>
    <t>Home childcarerLondon total31 August 2024 to 31 March 2025</t>
  </si>
  <si>
    <t>Home childcarerOldham31 August 2024 to 31 March 2025</t>
  </si>
  <si>
    <t>All provisionEast Riding of Yorkshire31 August 2024 to 31 March 2025</t>
  </si>
  <si>
    <t>Childcare on non-domestic premisesNorth West total31 August 2024 to 31 March 2025</t>
  </si>
  <si>
    <t>Childminder without domestic premisesKirklees31 August 2024 to 31 March 2025</t>
  </si>
  <si>
    <t>Home childcarerCoventry31 August 2024 to 31 March 2025</t>
  </si>
  <si>
    <t>All provisionLancashire31 August 2024 to 31 March 2025</t>
  </si>
  <si>
    <t>Childcare on non-domestic premisesHavering31 August 2024 to 31 March 2025</t>
  </si>
  <si>
    <t>Home childcarerKensington and Chelsea31 August 2024 to 31 March 2025</t>
  </si>
  <si>
    <t>Childcare on non-domestic premisesWandsworth31 August 2024 to 31 March 2025</t>
  </si>
  <si>
    <t>All provisionBuckinghamshire31 August 2024 to 31 March 2025</t>
  </si>
  <si>
    <t>Childcare on domestic premisesTrafford31 August 2024 to 31 March 2025</t>
  </si>
  <si>
    <t>ChildminderWarrington31 August 2024 to 31 March 2025</t>
  </si>
  <si>
    <t>Childcare on non-domestic premisesHackney31 August 2024 to 31 March 2025</t>
  </si>
  <si>
    <t>All provisionNottingham31 August 2024 to 31 March 2025</t>
  </si>
  <si>
    <t>Home childcarerTameside31 August 2024 to 31 March 2025</t>
  </si>
  <si>
    <t>Childcare on domestic premisesWest Midlands total31 August 2024 to 31 March 2025</t>
  </si>
  <si>
    <t>Childcare on non-domestic premisesEast of England total31 August 2024 to 31 March 2025</t>
  </si>
  <si>
    <t>Home childcarerSouth Gloucestershire31 August 2024 to 31 March 2025</t>
  </si>
  <si>
    <t>Home childcarerRichmond upon Thames31 August 2024 to 31 March 2025</t>
  </si>
  <si>
    <t>Home childcarerKnowsley31 August 2024 to 31 March 2025</t>
  </si>
  <si>
    <t>ChildminderCroydon31 August 2024 to 31 March 2025</t>
  </si>
  <si>
    <t>Childcare on non-domestic premisesOxfordshire31 August 2024 to 31 March 2025</t>
  </si>
  <si>
    <t>Home childcarerCheshire West and Chester31 August 2024 to 31 March 2025</t>
  </si>
  <si>
    <t>Childcare on domestic premisesWestmorland and Furness31 August 2024 to 31 March 2025</t>
  </si>
  <si>
    <t>Childcare on domestic premisesNottinghamshire31 August 2024 to 31 March 2025</t>
  </si>
  <si>
    <t>All provisionNorth Lincolnshire31 August 2024 to 31 March 2025</t>
  </si>
  <si>
    <t>ChildminderHammersmith and Fulham31 August 2024 to 31 March 2025</t>
  </si>
  <si>
    <t>Childcare on non-domestic premisesCambridgeshire31 August 2024 to 31 March 2025</t>
  </si>
  <si>
    <t>All provisionTelford and Wrekin31 August 2024 to 31 March 2025</t>
  </si>
  <si>
    <t>Home childcarerDoncaster31 August 2024 to 31 March 2025</t>
  </si>
  <si>
    <t>All provisionKirklees31 August 2024 to 31 March 2025</t>
  </si>
  <si>
    <t>ChildminderNorthumberland31 August 2024 to 31 March 2025</t>
  </si>
  <si>
    <t>All provisionSouth Tyneside31 August 2024 to 31 March 2025</t>
  </si>
  <si>
    <t>All provisionBrighton and Hove31 August 2024 to 31 March 2025</t>
  </si>
  <si>
    <t>All provisionBirmingham31 August 2024 to 31 March 2025</t>
  </si>
  <si>
    <t>ChildminderLambeth31 August 2024 to 31 March 2025</t>
  </si>
  <si>
    <t>All provisionHertfordshire31 August 2024 to 31 March 2025</t>
  </si>
  <si>
    <t>All provisionLeicestershire31 August 2024 to 31 March 2025</t>
  </si>
  <si>
    <t>Childcare on non-domestic premisesEaling31 August 2024 to 31 March 2025</t>
  </si>
  <si>
    <t>Home childcarerHartlepool31 August 2024 to 31 March 2025</t>
  </si>
  <si>
    <t>Home childcarerDurham31 August 2024 to 31 March 2025</t>
  </si>
  <si>
    <t>Home childcarerSouthwark31 August 2024 to 31 March 2025</t>
  </si>
  <si>
    <t>ChildminderTower Hamlets31 August 2024 to 31 March 2025</t>
  </si>
  <si>
    <t>All provisionMerton31 August 2024 to 31 March 2025</t>
  </si>
  <si>
    <t>Childcare on non-domestic premisesBarking and Dagenham31 August 2024 to 31 March 2025</t>
  </si>
  <si>
    <t>Home childcarerGloucestershire31 August 2024 to 31 March 2025</t>
  </si>
  <si>
    <t>Home childcarerBristol31 August 2024 to 31 March 2025</t>
  </si>
  <si>
    <t>Home childcarerManchester31 August 2024 to 31 March 2025</t>
  </si>
  <si>
    <t>Home childcarerDevon31 August 2024 to 31 March 2025</t>
  </si>
  <si>
    <t>All provisionStockton-on-Tees31 August 2024 to 31 March 2025</t>
  </si>
  <si>
    <t>ChildminderRedcar and Cleveland31 August 2024 to 31 March 2025</t>
  </si>
  <si>
    <t>All provisionWandsworth31 August 2024 to 31 March 2025</t>
  </si>
  <si>
    <t>Home childcarerWokingham31 August 2024 to 31 March 2025</t>
  </si>
  <si>
    <t>Childcare on non-domestic premisesWest Berkshire31 August 2024 to 31 March 2025</t>
  </si>
  <si>
    <t>Childcare on domestic premisesSouthwark31 August 2024 to 31 March 2025</t>
  </si>
  <si>
    <t>Home childcarerKirklees31 August 2024 to 31 March 2025</t>
  </si>
  <si>
    <t>Childcare on domestic premisesLondon total31 August 2024 to 31 March 2025</t>
  </si>
  <si>
    <t>ChildminderHalton31 August 2024 to 31 March 2025</t>
  </si>
  <si>
    <t>All provisionEnfield31 August 2024 to 31 March 2025</t>
  </si>
  <si>
    <t>All provisionDerby31 August 2024 to 31 March 2025</t>
  </si>
  <si>
    <t>Home childcarerDerbyshire31 August 2024 to 31 March 2025</t>
  </si>
  <si>
    <t>Home childcarerWigan31 August 2024 to 31 March 2025</t>
  </si>
  <si>
    <t>Childminder without domestic premisesBristol31 August 2024 to 31 March 2025</t>
  </si>
  <si>
    <t>Childcare on domestic premisesEssex31 August 2024 to 31 March 2025</t>
  </si>
  <si>
    <t>Home childcarerSouth East total31 August 2024 to 31 March 2025</t>
  </si>
  <si>
    <t>All provisionCheshire West and Chester31 August 2024 to 31 March 2025</t>
  </si>
  <si>
    <t>ChildminderWestmorland and Furness31 August 2024 to 31 March 2025</t>
  </si>
  <si>
    <t>Childcare on non-domestic premisesLiverpool31 August 2024 to 31 March 2025</t>
  </si>
  <si>
    <t>ChildminderWiltshire31 August 2024 to 31 March 2025</t>
  </si>
  <si>
    <t>Home childcarerHertfordshire31 August 2024 to 31 March 2025</t>
  </si>
  <si>
    <t>All provisionPeterborough31 August 2024 to 31 March 2025</t>
  </si>
  <si>
    <t>Childcare on non-domestic premisesHerefordshire31 August 2024 to 31 March 2025</t>
  </si>
  <si>
    <t>Home childcarerHillingdon31 August 2024 to 31 March 2025</t>
  </si>
  <si>
    <t>Childcare on domestic premisesSalford31 August 2024 to 31 March 2025</t>
  </si>
  <si>
    <t>All provisionEssex31 August 2024 to 31 March 2025</t>
  </si>
  <si>
    <t>ChildminderSlough31 August 2024 to 31 March 2025</t>
  </si>
  <si>
    <t>Childcare on non-domestic premisesBirmingham31 August 2024 to 31 March 2025</t>
  </si>
  <si>
    <t>Home childcarerBath and North East Somerset31 August 2024 to 31 March 2025</t>
  </si>
  <si>
    <t>All provisionWest Midlands total31 August 2024 to 31 March 2025</t>
  </si>
  <si>
    <t>Home childcarerGateshead31 August 2024 to 31 March 2025</t>
  </si>
  <si>
    <t>Childcare on non-domestic premisesKirklees31 August 2024 to 31 March 2025</t>
  </si>
  <si>
    <t>Home childcarerCentral Bedfordshire31 August 2024 to 31 March 2025</t>
  </si>
  <si>
    <t>Childcare on non-domestic premisesLambeth31 August 2024 to 31 March 2025</t>
  </si>
  <si>
    <t>All provisionSalford31 August 2024 to 31 March 2025</t>
  </si>
  <si>
    <t>ChildminderSunderland31 August 2024 to 31 March 2025</t>
  </si>
  <si>
    <t>Childcare on domestic premisesHackney31 August 2024 to 31 March 2025</t>
  </si>
  <si>
    <t>Childcare on domestic premisesNorth Somerset31 August 2024 to 31 March 2025</t>
  </si>
  <si>
    <t>Childcare on domestic premisesBrighton and Hove31 August 2024 to 31 March 2025</t>
  </si>
  <si>
    <t>ChildminderStockton-on-Tees31 August 2024 to 31 March 2025</t>
  </si>
  <si>
    <t>Childcare on non-domestic premisesHertfordshire31 August 2024 to 31 March 2025</t>
  </si>
  <si>
    <t>Childcare on domestic premisesDevon31 August 2024 to 31 March 2025</t>
  </si>
  <si>
    <t>ChildminderDarlington31 August 2024 to 31 March 2025</t>
  </si>
  <si>
    <t>ChildminderWarwickshire31 August 2024 to 31 March 2025</t>
  </si>
  <si>
    <t>Childcare on non-domestic premisesCentral Bedfordshire31 August 2024 to 31 March 2025</t>
  </si>
  <si>
    <t>All provisionMiddlesbrough31 August 2024 to 31 March 2025</t>
  </si>
  <si>
    <t>Home childcarerEast Midlands total31 August 2024 to 31 March 2025</t>
  </si>
  <si>
    <t>Childcare on non-domestic premisesTrafford31 August 2024 to 31 March 2025</t>
  </si>
  <si>
    <t>All provisionCoventry31 August 2024 to 31 March 2025</t>
  </si>
  <si>
    <t>All provisionWestmorland and Furness31 August 2024 to 31 March 2025</t>
  </si>
  <si>
    <t>ChildminderGloucestershire31 August 2024 to 31 March 2025</t>
  </si>
  <si>
    <t>All provisionLeeds31 August 2024 to 31 March 2025</t>
  </si>
  <si>
    <t>All provisionSlough31 August 2024 to 31 March 2025</t>
  </si>
  <si>
    <t>Home childcarerKent31 August 2024 to 31 March 2025</t>
  </si>
  <si>
    <t>Childcare on domestic premisesLeicestershire31 August 2024 to 31 March 2025</t>
  </si>
  <si>
    <t>Childcare on domestic premisesPeterborough31 August 2024 to 31 March 2025</t>
  </si>
  <si>
    <t>Childcare on non-domestic premisesBath and North East Somerset31 August 2024 to 31 March 2025</t>
  </si>
  <si>
    <t>Childcare on domestic premisesCamden31 August 2024 to 31 March 2025</t>
  </si>
  <si>
    <t>ChildminderNorth Tyneside31 August 2024 to 31 March 2025</t>
  </si>
  <si>
    <t>Childcare on non-domestic premisesBolton31 August 2024 to 31 March 2025</t>
  </si>
  <si>
    <t>All provisionNorth Somerset31 August 2024 to 31 March 2025</t>
  </si>
  <si>
    <t>All provisionRedcar and Cleveland31 August 2024 to 31 March 2025</t>
  </si>
  <si>
    <t>ChildminderEnfield31 August 2024 to 31 March 2025</t>
  </si>
  <si>
    <t>Childcare on non-domestic premisesBury31 August 2024 to 31 March 2025</t>
  </si>
  <si>
    <t>Home childcarerTrafford31 August 2024 to 31 March 2025</t>
  </si>
  <si>
    <t>ChildminderWest Midlands total31 August 2024 to 31 March 2025</t>
  </si>
  <si>
    <t>ChildminderDerby31 August 2024 to 31 March 2025</t>
  </si>
  <si>
    <t>Childcare on non-domestic premisesHillingdon31 August 2024 to 31 March 2025</t>
  </si>
  <si>
    <t>Childcare on non-domestic premisesBrighton and Hove31 August 2024 to 31 March 2025</t>
  </si>
  <si>
    <t>Childcare on domestic premisesBarking and Dagenham31 August 2024 to 31 March 2025</t>
  </si>
  <si>
    <t>All provisionBedford31 August 2024 to 31 March 2025</t>
  </si>
  <si>
    <t>Childcare on domestic premisesMiddlesbrough31 August 2024 to 31 March 2025</t>
  </si>
  <si>
    <t>Home childcarerKingston upon Thames31 August 2024 to 31 March 2025</t>
  </si>
  <si>
    <t>All provisionWarwickshire31 August 2024 to 31 March 2025</t>
  </si>
  <si>
    <t>Childcare on non-domestic premisesDerbyshire31 August 2024 to 31 March 2025</t>
  </si>
  <si>
    <t>ChildminderEssex31 August 2024 to 31 March 2025</t>
  </si>
  <si>
    <t>All provisionWiltshire31 August 2024 to 31 March 2025</t>
  </si>
  <si>
    <t>Childminder without domestic premisesLondon total31 August 2024 to 31 March 2025</t>
  </si>
  <si>
    <t>Childcare on domestic premisesCheshire West and Chester31 August 2024 to 31 March 2025</t>
  </si>
  <si>
    <t>Childcare on domestic premisesCambridgeshire31 August 2024 to 31 March 2025</t>
  </si>
  <si>
    <t>All provisionCambridgeshire31 August 2024 to 31 March 2025</t>
  </si>
  <si>
    <t>Childcare on domestic premisesManchester31 August 2024 to 31 March 2025</t>
  </si>
  <si>
    <t>All provisionNorth Tyneside31 August 2024 to 31 March 2025</t>
  </si>
  <si>
    <t>Home childcarerCalderdale31 August 2024 to 31 March 2025</t>
  </si>
  <si>
    <t>Childcare on non-domestic premisesEast Midlands total31 August 2024 to 31 March 2025</t>
  </si>
  <si>
    <t>Childcare on domestic premisesLincolnshire31 August 2024 to 31 March 2025</t>
  </si>
  <si>
    <t>Childcare on non-domestic premisesKent31 August 2024 to 31 March 2025</t>
  </si>
  <si>
    <t>Home childcarerBury31 August 2024 to 31 March 2025</t>
  </si>
  <si>
    <t>Home childcarerHerefordshire31 August 2024 to 31 March 2025</t>
  </si>
  <si>
    <t>Childcare on domestic premisesSouth West total31 August 2024 to 31 March 2025</t>
  </si>
  <si>
    <t>ChildminderBedford31 August 2024 to 31 March 2025</t>
  </si>
  <si>
    <t>ChildminderSolihull31 August 2024 to 31 March 2025</t>
  </si>
  <si>
    <t>Childcare on non-domestic premisesSouth East total31 August 2024 to 31 March 2025</t>
  </si>
  <si>
    <t>ChildminderHampshire31 August 2024 to 31 March 2025</t>
  </si>
  <si>
    <t>Childcare on non-domestic premisesKingston upon Thames31 August 2024 to 31 March 2025</t>
  </si>
  <si>
    <t>Childcare on domestic premisesHavering31 August 2024 to 31 March 2025</t>
  </si>
  <si>
    <t>Childcare on non-domestic premisesHarrow31 August 2024 to 31 March 2025</t>
  </si>
  <si>
    <t>All provisionSolihull31 August 2024 to 31 March 2025</t>
  </si>
  <si>
    <t>Childminder without domestic premisesWiltshire31 August 2024 to 31 March 2025</t>
  </si>
  <si>
    <t>Childcare on non-domestic premisesNorth East total31 August 2024 to 31 March 2025</t>
  </si>
  <si>
    <t>Home childcarerBolton31 August 2024 to 31 March 2025</t>
  </si>
  <si>
    <t>All provisionLincolnshire31 August 2024 to 31 March 2025</t>
  </si>
  <si>
    <t>Childcare on non-domestic premisesCalderdale31 August 2024 to 31 March 2025</t>
  </si>
  <si>
    <t>All provisionDarlington31 August 2024 to 31 March 2025</t>
  </si>
  <si>
    <t>Childcare on non-domestic premisesWigan31 August 2024 to 31 March 2025</t>
  </si>
  <si>
    <t>All provisionGloucestershire31 August 2024 to 31 March 2025</t>
  </si>
  <si>
    <t>Home childcarerCheshire East31 August 2024 to 31 March 2025</t>
  </si>
  <si>
    <t>Childminder31 August 2024 to 31 December 2024All England</t>
  </si>
  <si>
    <t>31 August 2024 to 31 December 2024</t>
  </si>
  <si>
    <t>Childcare on non-domestic premises31 August 2024 to 31 December 2024All England</t>
  </si>
  <si>
    <t>Childcare on domestic premises31 August 2024 to 31 December 2024All England</t>
  </si>
  <si>
    <t>Home childcarer31 August 2024 to 31 December 2024All England</t>
  </si>
  <si>
    <t>All provision31 August 2024 to 31 December 2024All England</t>
  </si>
  <si>
    <t>Childcare on domestic premises31 December 2024 to 31 March 2025All England</t>
  </si>
  <si>
    <t>31 December 2024 to 31 March 2025</t>
  </si>
  <si>
    <t>Home childcarer31 December 2024 to 31 March 2025All England</t>
  </si>
  <si>
    <t>Childminder31 December 2024 to 31 March 2025All England</t>
  </si>
  <si>
    <t>Childcare on non-domestic premises31 December 2024 to 31 March 2025All England</t>
  </si>
  <si>
    <t>Childminder without domestic premises31 December 2024 to 31 March 2025All England</t>
  </si>
  <si>
    <t>All provision31 December 2024 to 31 March 2025All England</t>
  </si>
  <si>
    <t>Childcare on non-domestic premises31 March 2024 to 31 March 2025All England</t>
  </si>
  <si>
    <t>2024-25</t>
  </si>
  <si>
    <t>31 March 2024 to 31 March 2025</t>
  </si>
  <si>
    <t>Childminder31 March 2024 to 31 March 2025All England</t>
  </si>
  <si>
    <t>All provision31 March 2024 to 31 March 2025All England</t>
  </si>
  <si>
    <t>Childcare on domestic premises31 March 2024 to 31 March 2025All England</t>
  </si>
  <si>
    <t>Childminder without domestic premises31 March 2024 to 31 March 2025All England</t>
  </si>
  <si>
    <t>Home childcarer31 March 2024 to 31 March 2025All England</t>
  </si>
  <si>
    <t>Childcare on domestic premisesCornwallBehaviour and attitudes</t>
  </si>
  <si>
    <t>Childcare on domestic premisesCornwallEffectiveness of leadership and Management</t>
  </si>
  <si>
    <t>Childcare on domestic premisesCornwallOutcomes for children</t>
  </si>
  <si>
    <t>Childcare on domestic premisesCornwallOverall effectiveness: The quality and standards of the provision</t>
  </si>
  <si>
    <t>Childcare on domestic premisesCornwallPersonal development</t>
  </si>
  <si>
    <t>Childcare on domestic premisesCornwallPersonal development, behaviour and welfare</t>
  </si>
  <si>
    <t>Childcare on domestic premisesCornwallQuality of education</t>
  </si>
  <si>
    <t>Childcare on domestic premisesCornwallQuality of teaching, learning and assessment</t>
  </si>
  <si>
    <t>Childcare on domestic premisesCornwallRequirements of the compulsory part of the childcare register</t>
  </si>
  <si>
    <t>Childcare on domestic premisesCornwallRequirements of the voluntary part of the childcare register</t>
  </si>
  <si>
    <t>All provisionIsle of Wight</t>
  </si>
  <si>
    <t>Childcare on non-domestic premisesCambridgeshire</t>
  </si>
  <si>
    <t>Childcare on non-domestic premisesHarrow</t>
  </si>
  <si>
    <t>ChildminderHartlepool</t>
  </si>
  <si>
    <t>ChildminderIsle of Wight</t>
  </si>
  <si>
    <t>Childcare on non-domestic premisesManchester</t>
  </si>
  <si>
    <t>Childcare on non-domestic premisesBlackburn with Darwen</t>
  </si>
  <si>
    <t>Childcare on non-domestic premisesDerby</t>
  </si>
  <si>
    <t>Childcare on non-domestic premisesDudley</t>
  </si>
  <si>
    <t>Childcare on non-domestic premisesDurham</t>
  </si>
  <si>
    <t>Childcare on non-domestic premisesGateshead</t>
  </si>
  <si>
    <t>Childcare on non-domestic premisesLeeds</t>
  </si>
  <si>
    <t>Childcare on non-domestic premisesNorth Northamptonshire</t>
  </si>
  <si>
    <t>Childcare on non-domestic premisesNorth Somerset</t>
  </si>
  <si>
    <t>Childcare on non-domestic premisesNottinghamshire</t>
  </si>
  <si>
    <t>Childcare on non-domestic premisesOldham</t>
  </si>
  <si>
    <t>Childcare on non-domestic premisesSalford</t>
  </si>
  <si>
    <t>Childcare on non-domestic premisesShropshire</t>
  </si>
  <si>
    <t>Childcare on non-domestic premisesSouth Gloucestershire</t>
  </si>
  <si>
    <t>Childcare on non-domestic premisesWest Berkshire</t>
  </si>
  <si>
    <t>As at 31 March 2025Childminder without domestic premises</t>
  </si>
  <si>
    <t>As at 31 March 2025</t>
  </si>
  <si>
    <t>As at 31 March 2025Childminder</t>
  </si>
  <si>
    <t>As at 31 March 2025Home childcarer</t>
  </si>
  <si>
    <t>As at 31 March 2025Childcare on non-domestic premises</t>
  </si>
  <si>
    <t>As at 31 March 2025Childcare on domestic premises</t>
  </si>
  <si>
    <t>As at 31 March 2025All provision</t>
  </si>
  <si>
    <t>04 January 2024 onwardsAll provisionNorfolkSupporting and understanding children's behaviour</t>
  </si>
  <si>
    <t>04 January 2024 onwardsAll provisionSandwellTraining, support and skills (CM only)</t>
  </si>
  <si>
    <t>04 January 2024 onwardsAll provisionSouthend on SeaLearning and development/Educational programmes</t>
  </si>
  <si>
    <t>04 January 2024 onwardsAll provisionLincolnshireChanges that must be notified</t>
  </si>
  <si>
    <t>04 January 2024 onwardsAll provisionLambethAssessment</t>
  </si>
  <si>
    <t>04 January 2024 onwardsAll provisionManchesterAccident or injury</t>
  </si>
  <si>
    <t>04 January 2024 onwardsAll provisionCroydonConcerns about children's safety and welfare</t>
  </si>
  <si>
    <t>04 January 2024 onwardsAll provisionThurrockQualifications, training, support and skills (Group provision only)</t>
  </si>
  <si>
    <t>04 January 2024 onwardsAll provisionBuckinghamshireStaff:child ratios</t>
  </si>
  <si>
    <t>04 January 2024 onwardsAll provisionLeedsSupervision of staff (Group provision only)</t>
  </si>
  <si>
    <t>04 January 2024 onwardsAll provisionSuffolkTraining and supervision of assistants' skills (CM only)</t>
  </si>
  <si>
    <t>04 January 2024 onwardsAll provisionWarwickshirePaediatric first aid</t>
  </si>
  <si>
    <t>04 January 2024 onwardsAll provisionGreenwichQualifications, training, support and skills (Group provision only)</t>
  </si>
  <si>
    <t>04 January 2024 onwardsAll provisionNorth SomersetInspection has actions</t>
  </si>
  <si>
    <t>04 January 2024 onwardsAll provisionBoltonSupporting and understanding children's behaviour</t>
  </si>
  <si>
    <t>04 January 2024 onwardsChildcare on non-domestic premisesDurhamFood and drink facilities</t>
  </si>
  <si>
    <t>04 January 2024 onwardsChildminderMedwayStaff:child ratios</t>
  </si>
  <si>
    <t>04 January 2024 onwardsChildcare on non-domestic premisesCornwallTraining and skills (Group provision only)</t>
  </si>
  <si>
    <t>04 January 2024 onwardsChildcare on non-domestic premisesRedbridgeLearning and development/Educational programmes</t>
  </si>
  <si>
    <t>04 January 2024 onwardsChildminderBlackburn with DarwenSupporting and understanding children's behaviour</t>
  </si>
  <si>
    <t>04 January 2024 onwardsChildcare on non-domestic premisesHampshireSupporting and understanding children's behaviour</t>
  </si>
  <si>
    <t>04 January 2024 onwardsChildminderWolverhamptonInspection has actions</t>
  </si>
  <si>
    <t>04 January 2024 onwardsChildcare on non-domestic premisesSunderlandInformation about the child</t>
  </si>
  <si>
    <t>04 January 2024 onwardsChildminderOldhamStaff:child ratios</t>
  </si>
  <si>
    <t>04 January 2024 onwardsChildminderBromleyLearning and Development Considerations</t>
  </si>
  <si>
    <t>04 January 2024 onwardsChildcare on non-domestic premisesRichmond upon ThamesTraining and skills (Group provision only)</t>
  </si>
  <si>
    <t>04 January 2024 onwardsChildminderLancashireLearning and development/Educational programmes</t>
  </si>
  <si>
    <t>04 January 2024 onwardsChildcare on non-domestic premisesNottinghamshireSpecial educational needs</t>
  </si>
  <si>
    <t>04 January 2024 onwardsChildcare on non-domestic premisesLambethSleeping arrangements</t>
  </si>
  <si>
    <t>04 January 2024 onwardsChildcare on non-domestic premisesOxfordshireInspections (Group provision only)</t>
  </si>
  <si>
    <t>Inspections (Group provision only)</t>
  </si>
  <si>
    <t>04 January 2024 onwardsChildminderManchesterRisk assessment</t>
  </si>
  <si>
    <t>04 January 2024 onwardsChildcare on non-domestic premisesIslingtonLearning and Development Considerations</t>
  </si>
  <si>
    <t>04 January 2024 onwardsChildcare on domestic premisesKensington and ChelseaInspection has recommendations</t>
  </si>
  <si>
    <t>04 January 2024 onwardsChildminderLutonStaff:child ratios</t>
  </si>
  <si>
    <t>04 January 2024 onwardsChildcare on non-domestic premisesBrentSafeguarding training</t>
  </si>
  <si>
    <t>04 January 2024 onwardsChildcare on domestic premisesHackneyInspection has recommendations</t>
  </si>
  <si>
    <t>04 January 2024 onwardsChildcare on domestic premisesBrighton and HoveNo of Inspections</t>
  </si>
  <si>
    <t>04 January 2024 onwardsChildminderWest NorthamptonshireInformation about the childminder (CM only)</t>
  </si>
  <si>
    <t>04 January 2024 onwardsChildminderCalderdaleInspection has actions</t>
  </si>
  <si>
    <t>04 January 2024 onwardsChildcare on non-domestic premisesBrentSuitable people</t>
  </si>
  <si>
    <t>04 January 2024 onwardsChildcare on non-domestic premisesLincolnshireKey person</t>
  </si>
  <si>
    <t>04 January 2024 onwardsChildcare on non-domestic premisesMedwaySleeping arrangements</t>
  </si>
  <si>
    <t>04 January 2024 onwardsChildcare on non-domestic premisesLambethAssessment</t>
  </si>
  <si>
    <t>04 January 2024 onwardsChildcare on non-domestic premisesGatesheadRisk assessment</t>
  </si>
  <si>
    <t>04 January 2024 onwardsChildcare on non-domestic premisesNorth YorkshireKey person</t>
  </si>
  <si>
    <t>04 January 2024 onwardsChildcare on non-domestic premisesWarwickshireBaby room (Group provision only)</t>
  </si>
  <si>
    <t>All ProvidersChildminder without domestic premisesKirkleesNo of providers</t>
  </si>
  <si>
    <t>04 January 2024 onwardsChildcare on non-domestic premisesOldhamInspection has actions</t>
  </si>
  <si>
    <t>04 January 2024 onwardsChildminderWakefieldIndoor space requirements</t>
  </si>
  <si>
    <t>04 January 2024 onwardsChildminderRochdaleFood and drink facilities</t>
  </si>
  <si>
    <t>04 January 2024 onwardsChildminderCalderdaleSafety of premises</t>
  </si>
  <si>
    <t>04 January 2024 onwardsChildcare on non-domestic premisesEast SussexLearning and development/Educational programmes</t>
  </si>
  <si>
    <t>04 January 2024 onwardsChildcare on non-domestic premisesDurhamSleeping arrangements</t>
  </si>
  <si>
    <t>04 January 2024 onwardsChildcare on non-domestic premisesLiverpoolStaff:child ratios</t>
  </si>
  <si>
    <t>04 January 2024 onwardsChildcare on non-domestic premisesHaveringFood and drink</t>
  </si>
  <si>
    <t>04 January 2024 onwardsChildminderStockportInspection has actions</t>
  </si>
  <si>
    <t>04 January 2024 onwardsChildminderOxfordshireRisk assessment</t>
  </si>
  <si>
    <t>04 January 2024 onwardsChildminderNorfolkLearning and Development Considerations</t>
  </si>
  <si>
    <t>04 January 2024 onwardsChildcare on non-domestic premisesLeedsHow the childcare provision is organised</t>
  </si>
  <si>
    <t>How the childcare provision is organised</t>
  </si>
  <si>
    <t>04 January 2024 onwardsChildminderHertfordshireTraining and supervision of assistants' skills (CM only)</t>
  </si>
  <si>
    <t>04 January 2024 onwardsChildcare on non-domestic premisesBlackburn with DarwenRisk assessment</t>
  </si>
  <si>
    <t>04 January 2024 onwardsChildcare on non-domestic premisesNottinghamshireSupervision of staff (Group provision only)</t>
  </si>
  <si>
    <t>04 January 2024 onwardsChildminderWirralSafeguarding policies and procedures</t>
  </si>
  <si>
    <t>04 January 2024 onwardsChildcare on non-domestic premisesBristolKey person</t>
  </si>
  <si>
    <t>04 January 2024 onwardsChildminderGreenwichSafeguarding training</t>
  </si>
  <si>
    <t>04 January 2024 onwardsChildcare on domestic premisesShropshireInspection has recommendations</t>
  </si>
  <si>
    <t>04 January 2024 onwardsChildcare on non-domestic premisesNorth TynesideSupervision of staff (Group provision only)</t>
  </si>
  <si>
    <t>04 January 2024 onwardsChildcare on non-domestic premisesSouthwarkLearning and development/Educational programmes</t>
  </si>
  <si>
    <t>04 January 2024 onwardsChildcare on non-domestic premisesLambethPaediatric first aid</t>
  </si>
  <si>
    <t>04 January 2024 onwardsChildminderLeicesterSupporting and understanding children's behaviour</t>
  </si>
  <si>
    <t>04 January 2024 onwardsChildcare on non-domestic premisesCentral BedfordshireSpecial educational needs</t>
  </si>
  <si>
    <t>04 January 2024 onwardsChildcare on non-domestic premisesPlymouthSuitable people</t>
  </si>
  <si>
    <t>All ProvidersChildminder without domestic premisesEast Riding of YorkshireNo of providers</t>
  </si>
  <si>
    <t>04 January 2024 onwardsChildcare on non-domestic premisesLincolnshireSupervision of staff (Group provision only)</t>
  </si>
  <si>
    <t>04 January 2024 onwardsChildcare on non-domestic premisesBristolAssessment</t>
  </si>
  <si>
    <t>04 January 2024 onwardsChildminderOldhamInspection has actions</t>
  </si>
  <si>
    <t>04 January 2024 onwardsChildminderWalsallInformation for parents and carers</t>
  </si>
  <si>
    <t>04 January 2024 onwardsChildcare on non-domestic premisesSouth GloucestershireFood and drink</t>
  </si>
  <si>
    <t>04 January 2024 onwardsChildcare on domestic premisesBradfordNo of Inspections</t>
  </si>
  <si>
    <t>04 January 2024 onwardsChildcare on non-domestic premisesNewcastle upon TyneLearning and Development Considerations</t>
  </si>
  <si>
    <t>04 January 2024 onwardsChildcare on non-domestic premisesGreenwichAssessment</t>
  </si>
  <si>
    <t>04 January 2024 onwardsChildminderOxfordshireSupporting and understanding children's behaviour</t>
  </si>
  <si>
    <t>04 January 2024 onwardsChildcare on non-domestic premisesWest SussexSafety of premises</t>
  </si>
  <si>
    <t>04 January 2024 onwardsChildminderSwindonInspection has actions</t>
  </si>
  <si>
    <t>04 January 2024 onwardsChildminderRochdaleAssessment</t>
  </si>
  <si>
    <t>04 January 2024 onwardsChildcare on non-domestic premisesSeftonLearning and Development Considerations</t>
  </si>
  <si>
    <t>04 January 2024 onwardsChildcare on domestic premisesLincolnshireNo of Inspections</t>
  </si>
  <si>
    <t>04 January 2024 onwardsChildcare on non-domestic premisesNorth NorthamptonshireLearning and development/Educational programmes</t>
  </si>
  <si>
    <t>04 January 2024 onwardsChildminderHillingdonInspection has actions</t>
  </si>
  <si>
    <t>04 January 2024 onwardsChildcare on non-domestic premisesBradfordAssessment</t>
  </si>
  <si>
    <t>04 January 2024 onwardsChildminderNot RecordedInspection has recommendations</t>
  </si>
  <si>
    <t>04 January 2024 onwardsChildcare on non-domestic premisesLeedsComplaints</t>
  </si>
  <si>
    <t>04 January 2024 onwardsChildminderSouthwarkComplaints</t>
  </si>
  <si>
    <t>04 January 2024 onwardsChildminderAll EnglandRecords to be kept</t>
  </si>
  <si>
    <t>04 January 2024 onwardsChildcare on non-domestic premisesSuffolkKey person</t>
  </si>
  <si>
    <t>04 January 2024 onwardsChildcare on non-domestic premisesSt HelensInspection has actions</t>
  </si>
  <si>
    <t>04 January 2024 onwardsChildminderLambethKey person</t>
  </si>
  <si>
    <t>04 January 2024 onwardsChildcare on non-domestic premisesMertonQualifications, training, support and skills (Group provision only)</t>
  </si>
  <si>
    <t>04 January 2024 onwardsChildcare on non-domestic premisesWaltham ForestTraining and skills (Group provision only)</t>
  </si>
  <si>
    <t>04 January 2024 onwardsChildcare on non-domestic premisesLincolnshireTraining, support and skills (CM only)</t>
  </si>
  <si>
    <t>04 January 2024 onwardsChildcare on non-domestic premisesLeedsSpecial educational needs</t>
  </si>
  <si>
    <t>04 January 2024 onwardsChildcare on non-domestic premisesDudleyRisk assessment</t>
  </si>
  <si>
    <t>04 January 2024 onwardsChildcare on non-domestic premisesDorsetSafeguarding policies and procedures</t>
  </si>
  <si>
    <t>04 January 2024 onwardsChildcare on non-domestic premisesSwindonLearning and Development Considerations</t>
  </si>
  <si>
    <t>04 January 2024 onwardsAll provisionRichmond upon ThamesIndoor space requirements</t>
  </si>
  <si>
    <t>04 January 2024 onwardsAll provisionNorfolkSafety of premises</t>
  </si>
  <si>
    <t>04 January 2024 onwardsAll provisionSomersetQualifications, training, support and skills (Group provision only)</t>
  </si>
  <si>
    <t>04 January 2024 onwardsAll provisionGreenwichAssessment</t>
  </si>
  <si>
    <t>04 January 2024 onwardsAll provisionLambethLearning and Development Considerations</t>
  </si>
  <si>
    <t>04 January 2024 onwardsAll provisionCalderdaleRisk assessment</t>
  </si>
  <si>
    <t>04 January 2024 onwardsAll provisionNottinghamInformation for parents and carers</t>
  </si>
  <si>
    <t>04 January 2024 onwardsAll provisionPeterboroughLearning and Development Considerations</t>
  </si>
  <si>
    <t>04 January 2024 onwardsAll provisionManchesterSupporting and understanding children's behaviour</t>
  </si>
  <si>
    <t>04 January 2024 onwardsAll provisionNottinghamTraining, support and skills (CM only)</t>
  </si>
  <si>
    <t>04 January 2024 onwardsAll provisionLiverpoolSuitable people</t>
  </si>
  <si>
    <t>04 January 2024 onwardsAll provisionSouth TynesideChanges that must be notified</t>
  </si>
  <si>
    <t>04 January 2024 onwardsAll provisionSouthwarkSafeguarding policies and procedures</t>
  </si>
  <si>
    <t>04 January 2024 onwardsAll provisionCroydonSafeguarding policies and procedures</t>
  </si>
  <si>
    <t>04 January 2024 onwardsAll provisionSuttonStaff:child ratios</t>
  </si>
  <si>
    <t>04 January 2024 onwardsAll provisionKensington and ChelseaLearning and development/Educational programmes</t>
  </si>
  <si>
    <t>04 January 2024 onwardsAll provisionOldhamStaff:child ratios</t>
  </si>
  <si>
    <t>04 January 2024 onwardsAll provisionWakefieldTraining and skills (Group provision only)</t>
  </si>
  <si>
    <t>04 January 2024 onwardsAll provisionBarnetSupervision of staff (Group provision only)</t>
  </si>
  <si>
    <t>04 January 2024 onwardsAll provisionBoltonSafety of premises</t>
  </si>
  <si>
    <t>04 January 2024 onwardsChildminderCroydonTraining, support and skills (CM only)</t>
  </si>
  <si>
    <t>04 January 2024 onwardsChildcare on domestic premisesSomersetInspection has recommendations</t>
  </si>
  <si>
    <t>04 January 2024 onwardsChildminderKirkleesConcerns about children's safety and welfare</t>
  </si>
  <si>
    <t>04 January 2024 onwardsChildminderLeicesterSafeguarding policies and procedures</t>
  </si>
  <si>
    <t>04 January 2024 onwardsChildcare on non-domestic premisesWaltham ForestKey person</t>
  </si>
  <si>
    <t>04 January 2024 onwardsChildcare on non-domestic premisesCoventryLearning and Development Considerations</t>
  </si>
  <si>
    <t>04 January 2024 onwardsChildminderOxfordshireAssessment</t>
  </si>
  <si>
    <t>04 January 2024 onwardsChildminderSomersetTraining, support and skills (CM only)</t>
  </si>
  <si>
    <t>04 January 2024 onwardsChildcare on non-domestic premisesWest SussexChanges that must be notified</t>
  </si>
  <si>
    <t>04 January 2024 onwardsChildcare on non-domestic premisesIslingtonLearning and development/Educational programmes</t>
  </si>
  <si>
    <t>04 January 2024 onwardsChildminderHertfordshireSafeguarding policies and procedures</t>
  </si>
  <si>
    <t>04 January 2024 onwardsChildminderEssexRisk assessment</t>
  </si>
  <si>
    <t>04 January 2024 onwardsChildcare on non-domestic premisesSuttonLearning and development/Educational programmes</t>
  </si>
  <si>
    <t>04 January 2024 onwardsChildminderBlackburn with DarwenInformation and record keeping</t>
  </si>
  <si>
    <t>04 January 2024 onwardsChildcare on non-domestic premisesBirminghamKey person</t>
  </si>
  <si>
    <t>04 January 2024 onwardsChildcare on non-domestic premisesLambethSafeguarding policies and procedures</t>
  </si>
  <si>
    <t>04 January 2024 onwardsChildminderWarwickshireInspection has actions</t>
  </si>
  <si>
    <t>04 January 2024 onwardsChildcare on non-domestic premisesBradfordSpecial educational needs</t>
  </si>
  <si>
    <t>04 January 2024 onwardsChildcare on non-domestic premisesCroydonConcerns about children's safety and welfare</t>
  </si>
  <si>
    <t>04 January 2024 onwardsChildcare on non-domestic premisesOldhamRisk assessment</t>
  </si>
  <si>
    <t>04 January 2024 onwardsChildcare on non-domestic premisesWalsallInspection has actions</t>
  </si>
  <si>
    <t>04 January 2024 onwardsChildcare on non-domestic premisesKentMedicines</t>
  </si>
  <si>
    <t>04 January 2024 onwardsChildminderBuryAssessment</t>
  </si>
  <si>
    <t>04 January 2024 onwardsChildcare on domestic premisesHarrowSupervision of staff (Group provision only)</t>
  </si>
  <si>
    <t>04 January 2024 onwardsChildminderWakefieldKey person</t>
  </si>
  <si>
    <t>04 January 2024 onwardsChildcare on non-domestic premisesKirkleesInformation and record keeping</t>
  </si>
  <si>
    <t>04 January 2024 onwardsChildminderManchesterStaff:child ratios</t>
  </si>
  <si>
    <t>04 January 2024 onwardsChildminderHaltonAssessment</t>
  </si>
  <si>
    <t>04 January 2024 onwardsAll provisionBournemouth, Christchurch &amp; PooleKey person</t>
  </si>
  <si>
    <t>04 January 2024 onwardsAll provisionHampshireSupervision of staff (Group provision only)</t>
  </si>
  <si>
    <t>04 January 2024 onwardsAll provisionShropshireChanges that must be notified</t>
  </si>
  <si>
    <t>04 January 2024 onwardsAll provisionSalfordLearning and Development Considerations</t>
  </si>
  <si>
    <t>04 January 2024 onwardsAll provisionBarnetSuitable people</t>
  </si>
  <si>
    <t>04 January 2024 onwardsAll provisionCalderdaleInspection has actions</t>
  </si>
  <si>
    <t>04 January 2024 onwardsAll provisionSurreyTraining and supervision of assistants' skills (CM only)</t>
  </si>
  <si>
    <t>04 January 2024 onwardsAll provisionNorth SomersetConcerns about children's safety and welfare</t>
  </si>
  <si>
    <t>04 January 2024 onwardsAll provisionWarwickshireLearning and Development Considerations</t>
  </si>
  <si>
    <t>04 January 2024 onwardsAll provisionWakefieldTraining and supervision of assistants' skills (CM only)</t>
  </si>
  <si>
    <t>04 January 2024 onwardsAll provisionAll EnglandRecords to be kept</t>
  </si>
  <si>
    <t>04 January 2024 onwardsAll provisionLancashireTraining, support and skills (CM only)</t>
  </si>
  <si>
    <t>04 January 2024 onwardsAll provisionGreenwichInsurance</t>
  </si>
  <si>
    <t>04 January 2024 onwardsAll provisionSouth GloucestershireSupervision of staff (Group provision only)</t>
  </si>
  <si>
    <t>04 January 2024 onwardsAll provisionCroydonInformation for parents and carers</t>
  </si>
  <si>
    <t>04 January 2024 onwardsAll provisionBirminghamSleeping arrangements</t>
  </si>
  <si>
    <t>04 January 2024 onwardsAll provisionKirkleesFood and drink</t>
  </si>
  <si>
    <t>04 January 2024 onwardsAll provisionSouth TynesideStaff:child ratios</t>
  </si>
  <si>
    <t>04 January 2024 onwardsAll provisionBlackburn with DarwenInformation and record keeping</t>
  </si>
  <si>
    <t>04 January 2024 onwardsAll provisionManchesterKey person</t>
  </si>
  <si>
    <t>04 January 2024 onwardsAll provisionPeterboroughTraining, support and skills (CM only)</t>
  </si>
  <si>
    <t>04 January 2024 onwardsAll provisionGatesheadFood and drink facilities</t>
  </si>
  <si>
    <t>04 January 2024 onwardsAll provisionEssexAssessment</t>
  </si>
  <si>
    <t>04 January 2024 onwardsAll provisionWiltshireAssessment</t>
  </si>
  <si>
    <t>04 January 2024 onwardsAll provisionPortsmouthSleeping arrangements</t>
  </si>
  <si>
    <t>04 January 2024 onwardsAll provisionBuckinghamshireComplaints</t>
  </si>
  <si>
    <t>04 January 2024 onwardsAll provisionWest NorthamptonshireInformation about the childminder (CM only)</t>
  </si>
  <si>
    <t>04 January 2024 onwardsAll provisionTorbayInspection has actions</t>
  </si>
  <si>
    <t>04 January 2024 onwardsChildcare on non-domestic premisesBournemouth, Christchurch &amp; PooleKey person</t>
  </si>
  <si>
    <t>04 January 2024 onwardsChildcare on domestic premisesKensington and ChelseaNo of Inspections</t>
  </si>
  <si>
    <t>04 January 2024 onwardsChildminderOxfordshireTraining and supervision of assistants' skills (CM only)</t>
  </si>
  <si>
    <t>04 January 2024 onwardsChildcare on non-domestic premisesKensington and ChelseaLearning and development/Educational programmes</t>
  </si>
  <si>
    <t>04 January 2024 onwardsChildcare on non-domestic premisesNorth TynesideQualifications, training, support and skills (Group provision only)</t>
  </si>
  <si>
    <t>04 January 2024 onwardsChildcare on non-domestic premisesNottinghamshireToilets and intimate hygiene</t>
  </si>
  <si>
    <t>04 January 2024 onwardsChildcare on non-domestic premisesMiddlesbroughLearning and Development Considerations</t>
  </si>
  <si>
    <t>04 January 2024 onwardsChildcare on non-domestic premisesSouth TynesideInspection has actions</t>
  </si>
  <si>
    <t>04 January 2024 onwardsChildcare on non-domestic premisesGatesheadSafety of premises</t>
  </si>
  <si>
    <t>04 January 2024 onwardsChildminderCalderdaleAccident or injury</t>
  </si>
  <si>
    <t>04 January 2024 onwardsChildminderPeterboroughSafety of premises</t>
  </si>
  <si>
    <t>04 January 2024 onwardsChildminderSuffolkSupporting and understanding children's behaviour</t>
  </si>
  <si>
    <t>04 January 2024 onwardsAll provisionBarking and DagenhamSupporting and understanding children's behaviour</t>
  </si>
  <si>
    <t>04 January 2024 onwardsAll provisionLincolnshireKey person</t>
  </si>
  <si>
    <t>04 January 2024 onwardsAll provisionSuttonSafeguarding policies and procedures</t>
  </si>
  <si>
    <t>04 January 2024 onwardsAll provisionKentMedicines</t>
  </si>
  <si>
    <t>04 January 2024 onwardsAll provisionNorth TynesideKey person</t>
  </si>
  <si>
    <t>04 January 2024 onwardsAll provisionDurhamRisk assessment</t>
  </si>
  <si>
    <t>04 January 2024 onwardsAll provisionStockportInspection has actions</t>
  </si>
  <si>
    <t>04 January 2024 onwardsAll provisionNorfolkRisk assessment</t>
  </si>
  <si>
    <t>04 January 2024 onwardsAll provisionSomersetInformation for parents and carers</t>
  </si>
  <si>
    <t>04 January 2024 onwardsAll provisionPlymouthSpecial educational needs</t>
  </si>
  <si>
    <t>04 January 2024 onwardsAll provisionBournemouth, Christchurch &amp; PooleStaff:child ratios</t>
  </si>
  <si>
    <t>04 January 2024 onwardsAll provisionBrentAssessment</t>
  </si>
  <si>
    <t>04 January 2024 onwardsChildminderAll EnglandEnglish language skills</t>
  </si>
  <si>
    <t>04 January 2024 onwardsChildminderAll EnglandSmoking and Vaping</t>
  </si>
  <si>
    <t>Smoking and Vaping</t>
  </si>
  <si>
    <t>04 January 2024 onwardsAll provisionPlymouthLearning and development/Educational programmes</t>
  </si>
  <si>
    <t>04 January 2024 onwardsAll provisionTorbayLearning and Development Considerations</t>
  </si>
  <si>
    <t>04 January 2024 onwardsAll provisionSouth GloucestershireLearning and development/Educational programmes</t>
  </si>
  <si>
    <t>04 January 2024 onwardsAll provisionCentral BedfordshireSpecial educational needs</t>
  </si>
  <si>
    <t>04 January 2024 onwardsAll provisionBromleySupervision of staff (Group provision only)</t>
  </si>
  <si>
    <t>04 January 2024 onwardsAll provisionSt HelensLearning and development/Educational programmes</t>
  </si>
  <si>
    <t>04 January 2024 onwardsAll provisionNewcastle upon TyneLearning and Development Considerations</t>
  </si>
  <si>
    <t>04 January 2024 onwardsAll provisionOldhamSpecial educational needs</t>
  </si>
  <si>
    <t>04 January 2024 onwardsAll provisionPortsmouthRisk assessment</t>
  </si>
  <si>
    <t>04 January 2024 onwardsAll provisionOxfordshireSafety of premises</t>
  </si>
  <si>
    <t>04 January 2024 onwardsAll provisionSuffolkTraining, support and skills (CM only)</t>
  </si>
  <si>
    <t>04 January 2024 onwardsAll provisionAll EnglandInspections (Group provision only)</t>
  </si>
  <si>
    <t>04 January 2024 onwardsAll provisionIslingtonConcerns about children's safety and welfare</t>
  </si>
  <si>
    <t>04 January 2024 onwardsAll provisionOldhamIndoor space requirements</t>
  </si>
  <si>
    <t>04 January 2024 onwardsAll provisionHackneyEnglish language skills</t>
  </si>
  <si>
    <t>04 January 2024 onwardsAll provisionBlackburn with DarwenSupervision of staff (Group provision only)</t>
  </si>
  <si>
    <t>04 January 2024 onwardsAll provisionHertfordshireAccident or injury</t>
  </si>
  <si>
    <t>04 January 2024 onwardsAll provisionSouth GloucestershireKey person</t>
  </si>
  <si>
    <t>04 January 2024 onwardsAll provisionDurhamTraining, support and skills (CM only)</t>
  </si>
  <si>
    <t>04 January 2024 onwardsAll provisionLeicestershirePaediatric first aid</t>
  </si>
  <si>
    <t>04 January 2024 onwardsAll provisionEalingKey person</t>
  </si>
  <si>
    <t>04 January 2024 onwardsAll provisionDudleySafety of premises</t>
  </si>
  <si>
    <t>04 January 2024 onwardsAll provisionBlackburn with DarwenSafeguarding training</t>
  </si>
  <si>
    <t>04 January 2024 onwardsAll provisionLutonStaff:child ratios</t>
  </si>
  <si>
    <t>04 January 2024 onwardsAll provisionDudleySupporting and understanding children's behaviour</t>
  </si>
  <si>
    <t>04 January 2024 onwardsAll provisionWorcestershireInformation for parents and carers</t>
  </si>
  <si>
    <t>04 January 2024 onwardsAll provisionWokinghamSafeguarding policies and procedures</t>
  </si>
  <si>
    <t>04 January 2024 onwardsAll provisionLeedsSpecial educational needs</t>
  </si>
  <si>
    <t>04 January 2024 onwardsAll provisionWarwickshireBaby room (Group provision only)</t>
  </si>
  <si>
    <t>04 January 2024 onwardsAll provisionSomersetSuitable people</t>
  </si>
  <si>
    <t>04 January 2024 onwardsAll provisionWarwickshireOrganising premises for confidentiality and safeguarding</t>
  </si>
  <si>
    <t>04 January 2024 onwardsAll provisionCambridgeshireInformation and record keeping</t>
  </si>
  <si>
    <t>04 January 2024 onwardsAll provisionPeterboroughSpecial educational needs</t>
  </si>
  <si>
    <t>04 January 2024 onwardsAll provisionNorthumberlandLearning and Development Considerations</t>
  </si>
  <si>
    <t>04 January 2024 onwardsAll provisionBuckinghamshireInformation and record keeping</t>
  </si>
  <si>
    <t>04 January 2024 onwardsAll provisionKentConcerns about children's safety and welfare</t>
  </si>
  <si>
    <t>04 January 2024 onwardsAll provisionPlymouthSupporting and understanding children's behaviour</t>
  </si>
  <si>
    <t>04 January 2024 onwardsAll provisionSeftonInformation for parents and carers</t>
  </si>
  <si>
    <t>04 January 2024 onwardsAll provisionBristolAssessment</t>
  </si>
  <si>
    <t>04 January 2024 onwardsAll provisionLewishamSupervision of staff (Group provision only)</t>
  </si>
  <si>
    <t>04 January 2024 onwardsAll provisionRedcar and ClevelandAccident or injury</t>
  </si>
  <si>
    <t>04 January 2024 onwardsAll provisionHaltonAssessment</t>
  </si>
  <si>
    <t>04 January 2024 onwardsAll provisionWorcestershireAssessment</t>
  </si>
  <si>
    <t>04 January 2024 onwardsChildcare on non-domestic premisesSheffieldSuitable people</t>
  </si>
  <si>
    <t>04 January 2024 onwardsChildcare on non-domestic premisesSandwellSleeping arrangements</t>
  </si>
  <si>
    <t>04 January 2024 onwardsChildminderLambethSafeguarding policies and procedures</t>
  </si>
  <si>
    <t>04 January 2024 onwardsChildcare on non-domestic premisesCheshire EastMedicines</t>
  </si>
  <si>
    <t>04 January 2024 onwardsChildcare on non-domestic premisesSuffolkSafeguarding policies and procedures</t>
  </si>
  <si>
    <t>04 January 2024 onwardsChildminderSwindonLearning and development/Educational programmes</t>
  </si>
  <si>
    <t>04 January 2024 onwardsChildcare on non-domestic premisesGreenwichQualifications, training, support and skills (Group provision only)</t>
  </si>
  <si>
    <t>04 January 2024 onwardsChildminderBlackburn with DarwenPaediatric first aid</t>
  </si>
  <si>
    <t>04 January 2024 onwardsAll provisionLeedsSafeguarding policies and procedures</t>
  </si>
  <si>
    <t>04 January 2024 onwardsAll provisionGatesheadLearning and development/Educational programmes</t>
  </si>
  <si>
    <t>04 January 2024 onwardsAll provisionSolihullMedicines</t>
  </si>
  <si>
    <t>04 January 2024 onwardsAll provisionKingston upon ThamesQualifications, training, support and skills (Group provision only)</t>
  </si>
  <si>
    <t>04 January 2024 onwardsAll provisionHampshireAssessment</t>
  </si>
  <si>
    <t>04 January 2024 onwardsAll provisionLeedsComplaints</t>
  </si>
  <si>
    <t>04 January 2024 onwardsAll provisionBlackburn with DarwenInspection has actions</t>
  </si>
  <si>
    <t>04 January 2024 onwardsAll provisionCroydonTraining and skills (Group provision only)</t>
  </si>
  <si>
    <t>04 January 2024 onwardsAll provisionStockportAssessment</t>
  </si>
  <si>
    <t>04 January 2024 onwardsAll provisionSheffieldToilets and intimate hygiene</t>
  </si>
  <si>
    <t>04 January 2024 onwardsAll provisionKirkleesInformation and record keeping</t>
  </si>
  <si>
    <t>04 January 2024 onwardsAll provisionSuffolkMedicines</t>
  </si>
  <si>
    <t>04 January 2024 onwardsAll provisionCambridgeshireSafeguarding training</t>
  </si>
  <si>
    <t>04 January 2024 onwardsAll provisionBradfordAssessment</t>
  </si>
  <si>
    <t>04 January 2024 onwardsAll provisionBarnetSpecial educational needs</t>
  </si>
  <si>
    <t>04 January 2024 onwardsAll provisionNottinghamSupporting and understanding children's behaviour</t>
  </si>
  <si>
    <t>04 January 2024 onwardsAll provisionRichmond upon ThamesRisk assessment</t>
  </si>
  <si>
    <t>04 January 2024 onwardsChildminderBoltonSafety of premises</t>
  </si>
  <si>
    <t>04 January 2024 onwardsChildcare on non-domestic premisesLewishamSupervision of staff (Group provision only)</t>
  </si>
  <si>
    <t>04 January 2024 onwardsChildcare on non-domestic premisesSouth GloucestershireSafeguarding policies and procedures</t>
  </si>
  <si>
    <t>04 January 2024 onwardsAll provisionBradfordQualifications, training, support and skills (Group provision only)</t>
  </si>
  <si>
    <t>04 January 2024 onwardsAll provisionHillingdonInformation about the childminder (CM only)</t>
  </si>
  <si>
    <t>04 January 2024 onwardsAll provisionHertfordshireSafeguarding policies and procedures</t>
  </si>
  <si>
    <t>04 January 2024 onwardsAll provisionOldhamAssessment</t>
  </si>
  <si>
    <t>04 January 2024 onwardsAll provisionSuttonTraining and skills (Group provision only)</t>
  </si>
  <si>
    <t>04 January 2024 onwardsAll provisionNorfolkSafeguarding training</t>
  </si>
  <si>
    <t>04 January 2024 onwardsAll provisionSloughQualifications, training, support and skills (Group provision only)</t>
  </si>
  <si>
    <t>04 January 2024 onwardsAll provisionOxfordshireAssessment</t>
  </si>
  <si>
    <t>04 January 2024 onwardsAll provisionHaringeyPaediatric first aid</t>
  </si>
  <si>
    <t>04 January 2024 onwardsAll provisionSalfordSafeguarding training</t>
  </si>
  <si>
    <t>04 January 2024 onwardsAll provisionSouthwarkSuitable people</t>
  </si>
  <si>
    <t>04 January 2024 onwardsAll provisionRichmond upon ThamesStaff:child ratios</t>
  </si>
  <si>
    <t>04 January 2024 onwardsAll provisionLeedsInformation and record keeping</t>
  </si>
  <si>
    <t>04 January 2024 onwardsAll provisionSolihullTraining and skills (Group provision only)</t>
  </si>
  <si>
    <t>04 January 2024 onwardsAll provisionMedwayIndoor space requirements</t>
  </si>
  <si>
    <t>04 January 2024 onwardsAll provisionNorth SomersetLearning and Development Considerations</t>
  </si>
  <si>
    <t>04 January 2024 onwardsAll provisionLancashireRisk assessment</t>
  </si>
  <si>
    <t>04 January 2024 onwardsAll provisionWarwickshireAssessment</t>
  </si>
  <si>
    <t>04 January 2024 onwardsAll provisionPortsmouthQualifications, training, support and skills (Group provision only)</t>
  </si>
  <si>
    <t>04 January 2024 onwardsAll provisionNorth TynesideSupporting and understanding children's behaviour</t>
  </si>
  <si>
    <t>04 January 2024 onwardsAll provisionLambethPaediatric first aid</t>
  </si>
  <si>
    <t>04 January 2024 onwardsAll provisionWirralAccident or injury</t>
  </si>
  <si>
    <t>04 January 2024 onwardsAll provisionBradfordSupervision of staff (Group provision only)</t>
  </si>
  <si>
    <t>04 January 2024 onwardsAll provisionLeedsRisk assessment</t>
  </si>
  <si>
    <t>04 January 2024 onwardsAll provisionWiltshireQualifications, training, support and skills (Group provision only)</t>
  </si>
  <si>
    <t>04 January 2024 onwardsAll provisionTorbayLearning and development/Educational programmes</t>
  </si>
  <si>
    <t>04 January 2024 onwardsAll provisionOldhamTraining and supervision of assistants' skills (CM only)</t>
  </si>
  <si>
    <t>04 January 2024 onwardsAll provisionCroydonAssessment</t>
  </si>
  <si>
    <t>04 January 2024 onwardsAll provisionBristolKey person</t>
  </si>
  <si>
    <t>04 January 2024 onwardsAll provisionNorth SomersetLearning and development/Educational programmes</t>
  </si>
  <si>
    <t>04 January 2024 onwardsAll provisionBrentSafety of premises</t>
  </si>
  <si>
    <t>04 January 2024 onwardsAll provisionLiverpoolSpecial educational needs</t>
  </si>
  <si>
    <t>04 January 2024 onwardsAll provisionBath and North East SomersetLearning and Development Considerations</t>
  </si>
  <si>
    <t>04 January 2024 onwardsAll provisionSouth GloucestershireSafeguarding policies and procedures</t>
  </si>
  <si>
    <t>04 January 2024 onwardsAll provisionHampshireSupporting and understanding children's behaviour</t>
  </si>
  <si>
    <t>04 January 2024 onwardsAll provisionNot RecordedInspection has recommendations</t>
  </si>
  <si>
    <t>04 January 2024 onwardsAll provisionWest SussexChanges that must be notified</t>
  </si>
  <si>
    <t>04 January 2024 onwardsAll provisionWarwickshireSafeguarding training</t>
  </si>
  <si>
    <t>04 January 2024 onwardsAll provisionCheshire EastSpecial educational needs</t>
  </si>
  <si>
    <t>04 January 2024 onwardsAll provisionMiddlesbroughLearning and Development Considerations</t>
  </si>
  <si>
    <t>04 January 2024 onwardsAll provisionWest BerkshireLearning and development/Educational programmes</t>
  </si>
  <si>
    <t>04 January 2024 onwardsAll provisionHillingdonInspection has actions</t>
  </si>
  <si>
    <t>04 January 2024 onwardsAll provisionWarwickshireSupporting and understanding children's behaviour</t>
  </si>
  <si>
    <t>04 January 2024 onwardsAll provisionRochdaleInformation and record keeping</t>
  </si>
  <si>
    <t>04 January 2024 onwardsAll provisionIslingtonLearning and development/Educational programmes</t>
  </si>
  <si>
    <t>04 January 2024 onwardsAll provisionSandwellSafeguarding policies and procedures</t>
  </si>
  <si>
    <t>04 January 2024 onwardsAll provisionBirminghamSafeguarding training</t>
  </si>
  <si>
    <t>04 January 2024 onwardsAll provisionGatesheadOutdoor access</t>
  </si>
  <si>
    <t>04 January 2024 onwardsAll provisionBuryLearning and development/Educational programmes</t>
  </si>
  <si>
    <t>04 January 2024 onwardsAll provisionOldhamSleeping arrangements</t>
  </si>
  <si>
    <t>04 January 2024 onwardsAll provisionWalsallSupporting and understanding children's behaviour</t>
  </si>
  <si>
    <t>04 January 2024 onwardsAll provisionWakefieldKey person</t>
  </si>
  <si>
    <t>04 January 2024 onwardsAll provisionCheshire EastKey person</t>
  </si>
  <si>
    <t>04 January 2024 onwardsAll provisionWaltham ForestSupporting and understanding children's behaviour</t>
  </si>
  <si>
    <t>04 January 2024 onwardsAll provisionLeedsKey person</t>
  </si>
  <si>
    <t>04 January 2024 onwardsAll provisionLiverpoolRisk assessment</t>
  </si>
  <si>
    <t>04 January 2024 onwardsAll provisionPlymouthQualifications, training, support and skills (Group provision only)</t>
  </si>
  <si>
    <t>04 January 2024 onwardsChildminderCentral BedfordshireQualifications, training, support and skills (Group provision only)</t>
  </si>
  <si>
    <t>04 January 2024 onwardsChildcare on non-domestic premisesKentConcerns about children's safety and welfare</t>
  </si>
  <si>
    <t>04 January 2024 onwardsChildcare on non-domestic premisesWokinghamSafeguarding policies and procedures</t>
  </si>
  <si>
    <t>04 January 2024 onwardsChildcare on non-domestic premisesSolihullLearning and development/Educational programmes</t>
  </si>
  <si>
    <t>04 January 2024 onwardsChildcare on non-domestic premisesLeicesterQualifications, training, support and skills (Group provision only)</t>
  </si>
  <si>
    <t>04 January 2024 onwardsChildminderOldhamSafety on outings</t>
  </si>
  <si>
    <t>04 January 2024 onwardsChildcare on non-domestic premisesCheshire EastKey person</t>
  </si>
  <si>
    <t>04 January 2024 onwardsAll provisionNorth YorkshireSleeping arrangements</t>
  </si>
  <si>
    <t>04 January 2024 onwardsAll provisionBradfordSafety of premises</t>
  </si>
  <si>
    <t>04 January 2024 onwardsAll provisionBath and North East SomersetLearning and development/Educational programmes</t>
  </si>
  <si>
    <t>04 January 2024 onwardsAll provisionHaltonLearning and Development Considerations</t>
  </si>
  <si>
    <t>04 January 2024 onwardsAll provisionIslingtonStaff:child ratios</t>
  </si>
  <si>
    <t>04 January 2024 onwardsAll provisionWiltshireInformation about the provider (Group provision only)</t>
  </si>
  <si>
    <t>04 January 2024 onwardsAll provisionPlymouthConcerns about children's safety and welfare</t>
  </si>
  <si>
    <t>04 January 2024 onwardsAll provisionHaveringFood and drink</t>
  </si>
  <si>
    <t>04 January 2024 onwardsAll provisionNewcastle upon TyneInspection has actions</t>
  </si>
  <si>
    <t>04 January 2024 onwardsAll provisionLancashireSleeping arrangements</t>
  </si>
  <si>
    <t>04 January 2024 onwardsAll provisionBlackburn with DarwenLearning and development/Educational programmes</t>
  </si>
  <si>
    <t>04 January 2024 onwardsAll provisionWarwickshireSpecial educational needs</t>
  </si>
  <si>
    <t>04 January 2024 onwardsAll provisionCoventryLearning and Development Considerations</t>
  </si>
  <si>
    <t>04 January 2024 onwardsAll provisionNot RecordedNo of Inspections</t>
  </si>
  <si>
    <t>04 January 2024 onwardsAll provisionMedwayTraining and skills (Group provision only)</t>
  </si>
  <si>
    <t>04 January 2024 onwardsAll provisionThurrockSupervision of staff (Group provision only)</t>
  </si>
  <si>
    <t>04 January 2024 onwardsAll provisionOldhamInspection has actions</t>
  </si>
  <si>
    <t>04 January 2024 onwardsAll provisionManchesterSpecial educational needs</t>
  </si>
  <si>
    <t>04 January 2024 onwardsAll provisionNorth NorthamptonshireTraining and supervision of assistants' skills (CM only)</t>
  </si>
  <si>
    <t>04 January 2024 onwardsAll provisionSwindonStaff:child ratios</t>
  </si>
  <si>
    <t>04 January 2024 onwardsChildminderHackneyEnglish language skills</t>
  </si>
  <si>
    <t>04 January 2024 onwardsChildcare on non-domestic premisesGreenwichOutdoor access</t>
  </si>
  <si>
    <t>04 January 2024 onwardsChildminderLeicesterLearning and Development Considerations</t>
  </si>
  <si>
    <t>04 January 2024 onwardsChildminderNot RecordedNo of Inspections</t>
  </si>
  <si>
    <t>04 January 2024 onwardsChildcare on non-domestic premisesNorth YorkshireLearning and development/Educational programmes</t>
  </si>
  <si>
    <t>04 January 2024 onwardsChildcare on non-domestic premisesSeftonInformation for parents and carers</t>
  </si>
  <si>
    <t>04 January 2024 onwardsChildminderSandwellFood and drink facilities</t>
  </si>
  <si>
    <t>04 January 2024 onwardsChildminderNorfolkKey person</t>
  </si>
  <si>
    <t>04 January 2024 onwardsChildcare on non-domestic premisesTorbayLearning and Development Considerations</t>
  </si>
  <si>
    <t>04 January 2024 onwardsChildcare on domestic premisesBrighton and HoveInspection has recommendations</t>
  </si>
  <si>
    <t>04 January 2024 onwardsChildcare on non-domestic premisesMertonInspection has actions</t>
  </si>
  <si>
    <t>04 January 2024 onwardsChildcare on non-domestic premisesNewcastle upon TyneInspection has actions</t>
  </si>
  <si>
    <t>04 January 2024 onwardsChildminderCroydonAssessment</t>
  </si>
  <si>
    <t>04 January 2024 onwardsChildminderWalsallSafeguarding training</t>
  </si>
  <si>
    <t>04 January 2024 onwardsChildminderCambridgeshireSafeguarding policies and procedures</t>
  </si>
  <si>
    <t>04 January 2024 onwardsChildcare on non-domestic premisesDurhamLearning and Development Considerations</t>
  </si>
  <si>
    <t>04 January 2024 onwardsChildcare on non-domestic premisesMedwayTraining and skills (Group provision only)</t>
  </si>
  <si>
    <t>04 January 2024 onwardsChildminderTelford and WrekinInspection has actions</t>
  </si>
  <si>
    <t>04 January 2024 onwardsChildcare on non-domestic premisesSouthend on SeaRisk assessment</t>
  </si>
  <si>
    <t>04 January 2024 onwardsChildcare on non-domestic premisesHampshireAssessment</t>
  </si>
  <si>
    <t>04 January 2024 onwardsChildcare on non-domestic premisesEast SussexSpecial educational needs</t>
  </si>
  <si>
    <t>04 January 2024 onwardsChildcare on non-domestic premisesDarlingtonNo of Inspections</t>
  </si>
  <si>
    <t>04 January 2024 onwardsChildminderReadingInspection has actions</t>
  </si>
  <si>
    <t>04 January 2024 onwardsChildcare on non-domestic premisesDudleyStaff:child ratios</t>
  </si>
  <si>
    <t>04 January 2024 onwardsChildcare on non-domestic premisesMiddlesbroughAccident or injury</t>
  </si>
  <si>
    <t>04 January 2024 onwardsChildcare on non-domestic premisesBradfordKey person</t>
  </si>
  <si>
    <t>04 January 2024 onwardsChildcare on non-domestic premisesLeicestershireSafety of premises</t>
  </si>
  <si>
    <t>04 January 2024 onwardsChildcare on non-domestic premisesLiverpoolRisk assessment</t>
  </si>
  <si>
    <t>04 January 2024 onwardsChildcare on non-domestic premisesLewishamStaff:child ratios</t>
  </si>
  <si>
    <t>04 January 2024 onwardsChildminderLancashireAssessment</t>
  </si>
  <si>
    <t>04 January 2024 onwardsChildcare on non-domestic premisesHertfordshireSpecial educational needs</t>
  </si>
  <si>
    <t>04 January 2024 onwardsChildminderNorth NorthamptonshireTraining and supervision of assistants' skills (CM only)</t>
  </si>
  <si>
    <t>04 January 2024 onwardsChildcare on non-domestic premisesSunderlandTraining and skills (Group provision only)</t>
  </si>
  <si>
    <t>04 January 2024 onwardsChildminderLincolnshireMedicines</t>
  </si>
  <si>
    <t>04 January 2024 onwardsChildminderHertfordshireRisk assessment</t>
  </si>
  <si>
    <t>04 January 2024 onwardsChildminderCambridgeshireSafeguarding training</t>
  </si>
  <si>
    <t>04 January 2024 onwardsChildcare on non-domestic premisesThurrockSpecial educational needs</t>
  </si>
  <si>
    <t>04 January 2024 onwardsChildcare on non-domestic premisesSouth GloucestershireSupervision of staff (Group provision only)</t>
  </si>
  <si>
    <t>04 January 2024 onwardsChildminderHackneyTraining, support and skills (CM only)</t>
  </si>
  <si>
    <t>All ProvidersChildminder without domestic premisesBristolNo of providers</t>
  </si>
  <si>
    <t>04 January 2024 onwardsChildminderBath and North East SomersetAssessment</t>
  </si>
  <si>
    <t>04 January 2024 onwardsChildcare on domestic premisesHaveringInspection has recommendations</t>
  </si>
  <si>
    <t>04 January 2024 onwardsChildcare on non-domestic premisesCornwallStaff:child ratios</t>
  </si>
  <si>
    <t>04 January 2024 onwardsChildcare on non-domestic premisesWirralLearning and Development Considerations</t>
  </si>
  <si>
    <t>04 January 2024 onwardsChildcare on non-domestic premisesNorth NorthamptonshireSupporting and understanding children's behaviour</t>
  </si>
  <si>
    <t>04 January 2024 onwardsChildcare on non-domestic premisesCroydonTraining and skills (Group provision only)</t>
  </si>
  <si>
    <t>04 January 2024 onwardsChildminderLeedsSuitable people</t>
  </si>
  <si>
    <t>04 January 2024 onwardsChildcare on non-domestic premisesBirminghamInformation about the provider (Group provision only)</t>
  </si>
  <si>
    <t>04 January 2024 onwardsChildminderNorfolkStaff:child ratios</t>
  </si>
  <si>
    <t>04 January 2024 onwardsChildminderHampshireFood and drink</t>
  </si>
  <si>
    <t>04 January 2024 onwardsChildminderWest NorthamptonshireAssessment</t>
  </si>
  <si>
    <t>04 January 2024 onwardsChildcare on non-domestic premisesDerbySafety on outings</t>
  </si>
  <si>
    <t>04 January 2024 onwardsChildcare on non-domestic premisesNorth SomersetLearning and Development Considerations</t>
  </si>
  <si>
    <t>04 January 2024 onwardsChildcare on non-domestic premisesKingston upon ThamesKey person</t>
  </si>
  <si>
    <t>04 January 2024 onwardsChildminderLambethStaff:child ratios</t>
  </si>
  <si>
    <t>04 January 2024 onwardsChildcare on non-domestic premisesNorth TynesideSafeguarding policies and procedures</t>
  </si>
  <si>
    <t>04 January 2024 onwardsChildminderCamdenInspection has actions</t>
  </si>
  <si>
    <t>04 January 2024 onwardsChildcare on non-domestic premisesWakefieldTraining and skills (Group provision only)</t>
  </si>
  <si>
    <t>04 January 2024 onwardsChildcare on non-domestic premisesHammersmith and FulhamInspection has actions</t>
  </si>
  <si>
    <t>04 January 2024 onwardsChildminderSouthwarkInformation and record keeping</t>
  </si>
  <si>
    <t>04 January 2024 onwardsChildminderNorthumberlandInspection has actions</t>
  </si>
  <si>
    <t>04 January 2024 onwardsChildminderOldhamIndoor space requirements</t>
  </si>
  <si>
    <t>04 January 2024 onwardsChildcare on non-domestic premisesBlackburn with DarwenStaff:child ratios</t>
  </si>
  <si>
    <t>04 January 2024 onwardsChildcare on non-domestic premisesCroydonLearning and development/Educational programmes</t>
  </si>
  <si>
    <t>04 January 2024 onwardsChildminderSwindonStaff:child ratios</t>
  </si>
  <si>
    <t>04 January 2024 onwardsChildcare on non-domestic premisesNorth TynesideSupporting and understanding children's behaviour</t>
  </si>
  <si>
    <t>04 January 2024 onwardsChildcare on non-domestic premisesDurhamKey person</t>
  </si>
  <si>
    <t>04 January 2024 onwardsChildminderWalsallSupporting and understanding children's behaviour</t>
  </si>
  <si>
    <t>04 January 2024 onwardsChildcare on domestic premisesStaffordshireNo of Inspections</t>
  </si>
  <si>
    <t>04 January 2024 onwardsChildminderHackneyAssessment</t>
  </si>
  <si>
    <t>04 January 2024 onwardsChildminderTelford and WrekinSupporting and understanding children's behaviour</t>
  </si>
  <si>
    <t>04 January 2024 onwardsChildcare on non-domestic premisesNorth YorkshireSleeping arrangements</t>
  </si>
  <si>
    <t>04 January 2024 onwardsChildcare on non-domestic premisesNorth SomersetSupporting and understanding children's behaviour</t>
  </si>
  <si>
    <t>04 January 2024 onwardsChildminderDurhamTraining, support and skills (CM only)</t>
  </si>
  <si>
    <t>04 January 2024 onwardsChildminderNorthumberlandLearning and Development Considerations</t>
  </si>
  <si>
    <t>04 January 2024 onwardsChildminderLambethLearning and development/Educational programmes</t>
  </si>
  <si>
    <t>04 January 2024 onwardsChildcare on non-domestic premisesSunderlandSafety on outings</t>
  </si>
  <si>
    <t>04 January 2024 onwardsChildminderCambridgeshireInformation and record keeping</t>
  </si>
  <si>
    <t>04 January 2024 onwardsChildcare on non-domestic premisesCentral BedfordshireInspection has actions</t>
  </si>
  <si>
    <t>04 January 2024 onwardsChildminderMedwayInspection has actions</t>
  </si>
  <si>
    <t>04 January 2024 onwardsChildminderNottinghamInformation for parents and carers</t>
  </si>
  <si>
    <t>04 January 2024 onwardsChildcare on non-domestic premisesDurhamTraining and skills (Group provision only)</t>
  </si>
  <si>
    <t>04 January 2024 onwardsChildcare on non-domestic premisesNorth SomersetInspection has actions</t>
  </si>
  <si>
    <t>04 January 2024 onwardsChildcare on non-domestic premisesHammersmith and FulhamSupporting and understanding children's behaviour</t>
  </si>
  <si>
    <t>04 January 2024 onwardsChildminderSurreySafeguarding policies and procedures</t>
  </si>
  <si>
    <t>04 January 2024 onwardsChildcare on non-domestic premisesHackneySuitable people</t>
  </si>
  <si>
    <t>04 January 2024 onwardsChildcare on non-domestic premisesMilton KeynesLearning and development/Educational programmes</t>
  </si>
  <si>
    <t>04 January 2024 onwardsChildcare on non-domestic premisesLincolnshireChanges that must be notified</t>
  </si>
  <si>
    <t>04 January 2024 onwardsChildminderWakefieldTraining and supervision of assistants' skills (CM only)</t>
  </si>
  <si>
    <t>04 January 2024 onwardsChildminderCalderdaleSafety on outings</t>
  </si>
  <si>
    <t>04 January 2024 onwardsChildcare on non-domestic premisesNorth NorthamptonshireLearning and Development Considerations</t>
  </si>
  <si>
    <t>04 January 2024 onwardsChildcare on non-domestic premisesGatesheadFood and drink facilities</t>
  </si>
  <si>
    <t>04 January 2024 onwardsChildcare on non-domestic premisesEssexAssessment</t>
  </si>
  <si>
    <t>04 January 2024 onwardsChildcare on domestic premisesBarnetInspection has recommendations</t>
  </si>
  <si>
    <t>04 January 2024 onwardsChildcare on non-domestic premisesBuckinghamshireTraining, support and skills (CM only)</t>
  </si>
  <si>
    <t>04 January 2024 onwardsChildcare on non-domestic premisesGatesheadLearning and development/Educational programmes</t>
  </si>
  <si>
    <t>04 January 2024 onwardsChildcare on non-domestic premisesManchesterTraining, support and skills (CM only)</t>
  </si>
  <si>
    <t>04 January 2024 onwardsChildcare on non-domestic premisesSouth GloucestershireInspection has actions</t>
  </si>
  <si>
    <t>04 January 2024 onwardsChildcare on non-domestic premisesWalsallSpecial educational needs</t>
  </si>
  <si>
    <t>04 January 2024 onwardsChildminderNorth YorkshireInformation and record keeping</t>
  </si>
  <si>
    <t>04 January 2024 onwardsChildcare on non-domestic premisesSouthend on SeaInspection has actions</t>
  </si>
  <si>
    <t>04 January 2024 onwardsChildcare on non-domestic premisesWarwickshireLearning and Development Considerations</t>
  </si>
  <si>
    <t>04 January 2024 onwardsChildcare on non-domestic premisesGreenwichLearning and Development Considerations</t>
  </si>
  <si>
    <t>04 January 2024 onwardsChildminderManchesterMedicines</t>
  </si>
  <si>
    <t>04 January 2024 onwardsChildcare on non-domestic premisesAll EnglandHow the childcare provision is organised</t>
  </si>
  <si>
    <t>04 January 2024 onwardsChildcare on non-domestic premisesThurrockQualifications, training, support and skills (Group provision only)</t>
  </si>
  <si>
    <t>04 January 2024 onwardsChildminderCroydonSafety of premises</t>
  </si>
  <si>
    <t>04 January 2024 onwardsChildcare on non-domestic premisesHammersmith and FulhamLearning and Development Considerations</t>
  </si>
  <si>
    <t>04 January 2024 onwardsChildcare on non-domestic premisesBoltonRisk assessment</t>
  </si>
  <si>
    <t>04 January 2024 onwardsChildcare on domestic premisesBournemouth, Christchurch &amp; PooleInspection has recommendations</t>
  </si>
  <si>
    <t>04 January 2024 onwardsChildcare on non-domestic premisesPlymouthSpecial educational needs</t>
  </si>
  <si>
    <t>04 January 2024 onwardsChildcare on non-domestic premisesCroydonInformation for parents and carers</t>
  </si>
  <si>
    <t>04 January 2024 onwardsChildminderKirkleesFood and drink</t>
  </si>
  <si>
    <t>04 January 2024 onwardsChildcare on non-domestic premisesSandwellTraining and skills (Group provision only)</t>
  </si>
  <si>
    <t>04 January 2024 onwardsChildcare on non-domestic premisesSheffieldMedicines</t>
  </si>
  <si>
    <t>04 January 2024 onwardsChildcare on non-domestic premisesBirminghamOutdoor access</t>
  </si>
  <si>
    <t>04 January 2024 onwardsChildminderMedwayIndoor space requirements</t>
  </si>
  <si>
    <t>04 January 2024 onwardsChildminderBath and North East SomersetSafety of premises</t>
  </si>
  <si>
    <t>04 January 2024 onwardsChildminderHampshireSupporting and understanding children's behaviour</t>
  </si>
  <si>
    <t>All ProvidersChildcare on domestic premisesHartlepoolNo of providers</t>
  </si>
  <si>
    <t>04 January 2024 onwardsChildminderBrentLearning and Development Considerations</t>
  </si>
  <si>
    <t>04 January 2024 onwardsChildcare on non-domestic premisesWarwickshireSafeguarding training</t>
  </si>
  <si>
    <t>04 January 2024 onwardsChildcare on non-domestic premisesSheffieldKey person</t>
  </si>
  <si>
    <t>04 January 2024 onwardsChildcare on non-domestic premisesSouth TynesideLearning and development/Educational programmes</t>
  </si>
  <si>
    <t>04 January 2024 onwardsChildcare on non-domestic premisesRichmond upon ThamesLearning and Development Considerations</t>
  </si>
  <si>
    <t>04 January 2024 onwardsChildcare on non-domestic premisesKirkleesAccident or injury</t>
  </si>
  <si>
    <t>04 January 2024 onwardsChildcare on non-domestic premisesHaveringBaby room (Group provision only)</t>
  </si>
  <si>
    <t>04 January 2024 onwardsChildminderBromleyInformation and record keeping</t>
  </si>
  <si>
    <t>04 January 2024 onwardsChildcare on non-domestic premisesCroydonOutdoor access</t>
  </si>
  <si>
    <t>04 January 2024 onwardsChildminderNorfolkSafety of premises</t>
  </si>
  <si>
    <t>04 January 2024 onwardsChildminderOxfordshireStaff:child ratios</t>
  </si>
  <si>
    <t>04 January 2024 onwardsChildminderWarwickshireSuitable people</t>
  </si>
  <si>
    <t>04 January 2024 onwardsChildcare on non-domestic premisesLincolnshireSafety of premises</t>
  </si>
  <si>
    <t>04 January 2024 onwardsChildcare on non-domestic premisesOldhamSupporting and understanding children's behaviour</t>
  </si>
  <si>
    <t>04 January 2024 onwardsChildcare on non-domestic premisesGatesheadOutdoor access</t>
  </si>
  <si>
    <t>04 January 2024 onwardsChildcare on non-domestic premisesLambethLearning and Development Considerations</t>
  </si>
  <si>
    <t>04 January 2024 onwardsChildcare on non-domestic premisesSouth TynesideSuitable people</t>
  </si>
  <si>
    <t>04 January 2024 onwardsChildminderKentStaff:child ratios</t>
  </si>
  <si>
    <t>04 January 2024 onwardsChildminderBoltonSupporting and understanding children's behaviour</t>
  </si>
  <si>
    <t>04 January 2024 onwardsChildcare on domestic premisesAll EnglandSupervision of staff (Group provision only)</t>
  </si>
  <si>
    <t>04 January 2024 onwardsChildminderSuffolkSafeguarding policies and procedures</t>
  </si>
  <si>
    <t>04 January 2024 onwardsChildcare on non-domestic premisesBristolQualifications, training, support and skills (Group provision only)</t>
  </si>
  <si>
    <t>04 January 2024 onwardsChildcare on non-domestic premisesSouth GloucestershireLearning and development/Educational programmes</t>
  </si>
  <si>
    <t>04 January 2024 onwardsChildcare on non-domestic premisesNottinghamshireKey person</t>
  </si>
  <si>
    <t>04 January 2024 onwardsChildcare on non-domestic premisesLeedsSleeping arrangements</t>
  </si>
  <si>
    <t>04 January 2024 onwardsChildcare on non-domestic premisesCornwallLearning and development/Educational programmes</t>
  </si>
  <si>
    <t>04 January 2024 onwardsChildcare on non-domestic premisesKentSupporting and understanding children's behaviour</t>
  </si>
  <si>
    <t>04 January 2024 onwardsChildcare on non-domestic premisesLiverpoolSafety of premises</t>
  </si>
  <si>
    <t>04 January 2024 onwardsChildcare on non-domestic premisesIslingtonConcerns about children's safety and welfare</t>
  </si>
  <si>
    <t>04 January 2024 onwardsChildminderWalsallSmoking and Vaping</t>
  </si>
  <si>
    <t>04 January 2024 onwardsChildcare on non-domestic premisesBlackburn with DarwenSafeguarding training</t>
  </si>
  <si>
    <t>04 January 2024 onwardsChildcare on non-domestic premisesRichmond upon ThamesIndoor space requirements</t>
  </si>
  <si>
    <t>04 January 2024 onwardsAll provisionMilton KeynesTraining, support and skills (CM only)</t>
  </si>
  <si>
    <t>04 January 2024 onwardsAll provisionDurhamKey person</t>
  </si>
  <si>
    <t>04 January 2024 onwardsAll provisionWalsallSupervision of staff (Group provision only)</t>
  </si>
  <si>
    <t>04 January 2024 onwardsAll provisionCalderdaleSafety of premises</t>
  </si>
  <si>
    <t>04 January 2024 onwardsAll provisionSuttonSuitable people</t>
  </si>
  <si>
    <t>04 January 2024 onwardsAll provisionBirminghamConcerns about children's safety and welfare</t>
  </si>
  <si>
    <t>04 January 2024 onwardsAll provisionBarking and DagenhamQualifications, training, support and skills (Group provision only)</t>
  </si>
  <si>
    <t>04 January 2024 onwardsAll provisionKentSupporting and understanding children's behaviour</t>
  </si>
  <si>
    <t>04 January 2024 onwardsAll provisionBrentSafeguarding training</t>
  </si>
  <si>
    <t>04 January 2024 onwardsAll provisionWarringtonAssessment</t>
  </si>
  <si>
    <t>04 January 2024 onwardsAll provisionCambridgeshireAssessment</t>
  </si>
  <si>
    <t>04 January 2024 onwardsAll provisionSuffolkSafeguarding training</t>
  </si>
  <si>
    <t>04 January 2024 onwardsAll provisionWest SussexSafety of premises</t>
  </si>
  <si>
    <t>04 January 2024 onwardsAll provisionOldhamRisk assessment</t>
  </si>
  <si>
    <t>04 January 2024 onwardsAll provisionAll EnglandSmoking and Vaping</t>
  </si>
  <si>
    <t>04 January 2024 onwardsAll provisionAll EnglandStaff taking medication/other substances</t>
  </si>
  <si>
    <t>04 January 2024 onwardsAll provisionWest NorthamptonshireOutdoor access</t>
  </si>
  <si>
    <t>04 January 2024 onwardsAll provisionSandwellFood and drink facilities</t>
  </si>
  <si>
    <t>04 January 2024 onwardsAll provisionLeedsFood and drink</t>
  </si>
  <si>
    <t>04 January 2024 onwardsAll provisionHarrowSupporting and understanding children's behaviour</t>
  </si>
  <si>
    <t>04 January 2024 onwardsAll provisionLeedsSleeping arrangements</t>
  </si>
  <si>
    <t>04 January 2024 onwardsAll provisionWalsallSmoking and Vaping</t>
  </si>
  <si>
    <t>04 January 2024 onwardsAll provisionLiverpoolSafeguarding policies and procedures</t>
  </si>
  <si>
    <t>04 January 2024 onwardsAll provisionThurrockLearning and Development Considerations</t>
  </si>
  <si>
    <t>04 January 2024 onwardsAll provisionWolverhamptonConcerns about children's safety and welfare</t>
  </si>
  <si>
    <t>04 January 2024 onwardsAll provisionBlackburn with DarwenSafety of premises</t>
  </si>
  <si>
    <t>04 January 2024 onwardsAll provisionSalfordSpecial educational needs</t>
  </si>
  <si>
    <t>04 January 2024 onwardsAll provisionNottinghamshireKey person</t>
  </si>
  <si>
    <t>04 January 2024 onwardsAll provisionCamdenTraining, support and skills (CM only)</t>
  </si>
  <si>
    <t>04 January 2024 onwardsAll provisionBradfordLearning and Development Considerations</t>
  </si>
  <si>
    <t>04 January 2024 onwardsAll provisionBlackburn with DarwenPaediatric first aid</t>
  </si>
  <si>
    <t>04 January 2024 onwardsAll provisionSalfordSafeguarding policies and procedures</t>
  </si>
  <si>
    <t>04 January 2024 onwardsAll provisionStockportSupporting and understanding children's behaviour</t>
  </si>
  <si>
    <t>04 January 2024 onwardsAll provisionNottinghamshireTraining and skills (Group provision only)</t>
  </si>
  <si>
    <t>04 January 2024 onwardsAll provisionEast SussexSupervision of staff (Group provision only)</t>
  </si>
  <si>
    <t>04 January 2024 onwardsAll provisionWandsworthSuitable people</t>
  </si>
  <si>
    <t>04 January 2024 onwardsAll provisionWirralInformation for parents and carers</t>
  </si>
  <si>
    <t>04 January 2024 onwardsAll provisionBracknell ForestInformation for parents and carers</t>
  </si>
  <si>
    <t>04 January 2024 onwardsAll provisionWakefieldIndoor space requirements</t>
  </si>
  <si>
    <t>04 January 2024 onwardsAll provisionAll EnglandHow the childcare provision is organised</t>
  </si>
  <si>
    <t>04 January 2024 onwardsAll provisionLiverpoolStaff:child ratios</t>
  </si>
  <si>
    <t>04 January 2024 onwardsAll provisionWalsallTraining, support and skills (CM only)</t>
  </si>
  <si>
    <t>04 January 2024 onwardsChildminderBlackpoolNo of Inspections</t>
  </si>
  <si>
    <t>04 January 2024 onwardsChildcare on domestic premisesHackneyNo of Inspections</t>
  </si>
  <si>
    <t>04 January 2024 onwardsChildcare on non-domestic premisesSuttonStaff:child ratios</t>
  </si>
  <si>
    <t>04 January 2024 onwardsChildcare on non-domestic premisesKensington and ChelseaQualifications, training, support and skills (Group provision only)</t>
  </si>
  <si>
    <t>04 January 2024 onwardsChildcare on non-domestic premisesNorth TynesideKey person</t>
  </si>
  <si>
    <t>04 January 2024 onwardsChildminderLeedsSupporting and understanding children's behaviour</t>
  </si>
  <si>
    <t>04 January 2024 onwardsChildcare on non-domestic premisesBuckinghamshireSupporting and understanding children's behaviour</t>
  </si>
  <si>
    <t>04 January 2024 onwardsChildcare on non-domestic premisesDerbyAccident or injury</t>
  </si>
  <si>
    <t>04 January 2024 onwardsChildcare on non-domestic premisesBradfordSupporting and understanding children's behaviour</t>
  </si>
  <si>
    <t>04 January 2024 onwardsChildcare on non-domestic premisesMertonLearning and development/Educational programmes</t>
  </si>
  <si>
    <t>04 January 2024 onwardsChildcare on non-domestic premisesKentRisk assessment</t>
  </si>
  <si>
    <t>04 January 2024 onwardsChildcare on non-domestic premisesSandwellKey person</t>
  </si>
  <si>
    <t>04 January 2024 onwardsChildminderSuffolkAssessment</t>
  </si>
  <si>
    <t>04 January 2024 onwardsChildminderSouthwarkSuitable people</t>
  </si>
  <si>
    <t>04 January 2024 onwardsChildcare on non-domestic premisesDurhamRisk assessment</t>
  </si>
  <si>
    <t>04 January 2024 onwardsChildminderThurrockLearning and Development Considerations</t>
  </si>
  <si>
    <t>04 January 2024 onwardsChildcare on non-domestic premisesSt HelensConcerns about children's safety and welfare</t>
  </si>
  <si>
    <t>04 January 2024 onwardsChildcare on non-domestic premisesPortsmouthSleeping arrangements</t>
  </si>
  <si>
    <t>04 January 2024 onwardsChildcare on non-domestic premisesPortsmouthQualifications, training, support and skills (Group provision only)</t>
  </si>
  <si>
    <t>04 January 2024 onwardsChildminderRochdaleSleeping arrangements</t>
  </si>
  <si>
    <t>04 January 2024 onwardsChildcare on non-domestic premisesSunderlandInspection has actions</t>
  </si>
  <si>
    <t>04 January 2024 onwardsChildminderCambridgeshireSuitable people</t>
  </si>
  <si>
    <t>04 January 2024 onwardsChildminderGreenwichInsurance</t>
  </si>
  <si>
    <t>04 January 2024 onwardsChildcare on domestic premisesShropshireNo of Inspections</t>
  </si>
  <si>
    <t>04 January 2024 onwardsChildcare on non-domestic premisesBirminghamFood and drink facilities</t>
  </si>
  <si>
    <t>04 January 2024 onwardsChildminderSuffolkTraining, support and skills (CM only)</t>
  </si>
  <si>
    <t>04 January 2024 onwardsChildcare on non-domestic premisesSouth GloucestershireTraining and skills (Group provision only)</t>
  </si>
  <si>
    <t>04 January 2024 onwardsChildcare on non-domestic premisesKentLearning and development/Educational programmes</t>
  </si>
  <si>
    <t>04 January 2024 onwardsChildcare on non-domestic premisesLeicestershirePaediatric first aid</t>
  </si>
  <si>
    <t>04 January 2024 onwardsChildcare on non-domestic premisesThurrockComplaints</t>
  </si>
  <si>
    <t>04 January 2024 onwardsChildminderBuryLearning and development/Educational programmes</t>
  </si>
  <si>
    <t>04 January 2024 onwardsChildcare on non-domestic premisesPlymouthLearning and development/Educational programmes</t>
  </si>
  <si>
    <t>04 January 2024 onwardsChildcare on non-domestic premisesBuckinghamshireStaff:child ratios</t>
  </si>
  <si>
    <t>04 January 2024 onwardsChildminderHertfordshireSupporting and understanding children's behaviour</t>
  </si>
  <si>
    <t>04 January 2024 onwardsChildcare on non-domestic premisesBlackburn with DarwenInspection has actions</t>
  </si>
  <si>
    <t>04 January 2024 onwardsChildminderBath and North East SomersetInspection has actions</t>
  </si>
  <si>
    <t>04 January 2024 onwardsChildminderRichmond upon ThamesLearning and development/Educational programmes</t>
  </si>
  <si>
    <t>04 January 2024 onwardsChildminderSuttonSafeguarding policies and procedures</t>
  </si>
  <si>
    <t>04 January 2024 onwardsChildcare on non-domestic premisesPeterboroughTraining and skills (Group provision only)</t>
  </si>
  <si>
    <t>04 January 2024 onwardsChildminderCalderdaleInformation and record keeping</t>
  </si>
  <si>
    <t>04 January 2024 onwardsChildcare on non-domestic premisesDarlingtonInspection has recommendations</t>
  </si>
  <si>
    <t>04 January 2024 onwardsChildcare on non-domestic premisesBradfordInspection has actions</t>
  </si>
  <si>
    <t>04 January 2024 onwardsChildminderOxfordshireToilets and intimate hygiene</t>
  </si>
  <si>
    <t>04 January 2024 onwardsChildminderNottinghamSupporting and understanding children's behaviour</t>
  </si>
  <si>
    <t>04 January 2024 onwardsChildminderHertfordshireInformation for parents and carers</t>
  </si>
  <si>
    <t>04 January 2024 onwardsChildminderRichmond upon ThamesInspection has actions</t>
  </si>
  <si>
    <t>04 January 2024 onwardsAll provisionSolihullRecords to be kept</t>
  </si>
  <si>
    <t>04 January 2024 onwardsAll provisionDerbyAccident or injury</t>
  </si>
  <si>
    <t>04 January 2024 onwardsAll provisionHaringeyTraining, support and skills (CM only)</t>
  </si>
  <si>
    <t>04 January 2024 onwardsAll provisionTamesideLearning and Development Considerations</t>
  </si>
  <si>
    <t>04 January 2024 onwardsAll provisionBuryInspection has actions</t>
  </si>
  <si>
    <t>04 January 2024 onwardsAll provisionHillingdonLearning and development/Educational programmes</t>
  </si>
  <si>
    <t>04 January 2024 onwardsAll provisionHarrowSafeguarding policies and procedures</t>
  </si>
  <si>
    <t>04 January 2024 onwardsAll provisionSouth TynesideSuitable people</t>
  </si>
  <si>
    <t>04 January 2024 onwardsAll provisionSouthwarkInformation about the child</t>
  </si>
  <si>
    <t>04 January 2024 onwardsAll provisionStaffordshireOutdoor access</t>
  </si>
  <si>
    <t>04 January 2024 onwardsAll provisionSuffolkConcerns about children's safety and welfare</t>
  </si>
  <si>
    <t>04 January 2024 onwardsAll provisionSunderlandLearning and development/Educational programmes</t>
  </si>
  <si>
    <t>04 January 2024 onwardsAll provisionKensington and ChelseaQualifications, training, support and skills (Group provision only)</t>
  </si>
  <si>
    <t>04 January 2024 onwardsChildcare on non-domestic premisesAll EnglandIndoor space requirements</t>
  </si>
  <si>
    <t>04 January 2024 onwardsAll provisionThurrockComplaints</t>
  </si>
  <si>
    <t>04 January 2024 onwardsAll provisionBirminghamOutdoor access</t>
  </si>
  <si>
    <t>04 January 2024 onwardsAll provisionStockportLearning and development/Educational programmes</t>
  </si>
  <si>
    <t>04 January 2024 onwardsAll provisionKirkleesTraining and skills (Group provision only)</t>
  </si>
  <si>
    <t>04 January 2024 onwardsAll provisionIslingtonInspection has actions</t>
  </si>
  <si>
    <t>04 January 2024 onwardsAll provisionNewcastle upon TyneLearning and development/Educational programmes</t>
  </si>
  <si>
    <t>04 January 2024 onwardsAll provisionManchesterStaff:child ratios</t>
  </si>
  <si>
    <t>04 January 2024 onwardsAll provisionNorth TynesideSuitable people</t>
  </si>
  <si>
    <t>04 January 2024 onwardsAll provisionNorfolkSuitable people</t>
  </si>
  <si>
    <t>04 January 2024 onwardsAll provisionSouthwarkRisk assessment</t>
  </si>
  <si>
    <t>04 January 2024 onwardsAll provisionLiverpoolTraining and skills (Group provision only)</t>
  </si>
  <si>
    <t>04 January 2024 onwardsAll provisionWest SussexPaediatric first aid</t>
  </si>
  <si>
    <t>04 January 2024 onwardsAll provisionEast Riding of YorkshireLearning and development/Educational programmes</t>
  </si>
  <si>
    <t>04 January 2024 onwardsAll provisionCambridgeshireTraining, support and skills (CM only)</t>
  </si>
  <si>
    <t>04 January 2024 onwardsChildminderKirkleesTraining, support and skills (CM only)</t>
  </si>
  <si>
    <t>04 January 2024 onwardsChildcare on non-domestic premisesBromleyTraining and skills (Group provision only)</t>
  </si>
  <si>
    <t>04 January 2024 onwardsChildcare on non-domestic premisesWest BerkshireSupervision of staff (Group provision only)</t>
  </si>
  <si>
    <t>04 January 2024 onwardsChildcare on non-domestic premisesMiddlesbroughInspection has actions</t>
  </si>
  <si>
    <t>04 January 2024 onwardsChildcare on non-domestic premisesKirkleesLearning and Development Considerations</t>
  </si>
  <si>
    <t>All ProvidersChildminder without domestic premisesEast SussexNo of providers</t>
  </si>
  <si>
    <t>04 January 2024 onwardsChildcare on non-domestic premisesLiverpoolLearning and Development Considerations</t>
  </si>
  <si>
    <t>04 January 2024 onwardsChildminderStaffordshireOutdoor access</t>
  </si>
  <si>
    <t>04 January 2024 onwardsChildcare on non-domestic premisesWakefieldInspection has actions</t>
  </si>
  <si>
    <t>04 January 2024 onwardsChildcare on non-domestic premisesBlackburn with DarwenSuitable people</t>
  </si>
  <si>
    <t>04 January 2024 onwardsChildcare on non-domestic premisesHammersmith and FulhamTraining and skills (Group provision only)</t>
  </si>
  <si>
    <t>04 January 2024 onwardsChildminderNottinghamLearning and Development Considerations</t>
  </si>
  <si>
    <t>04 January 2024 onwardsChildcare on non-domestic premisesNewcastle upon TyneLearning and development/Educational programmes</t>
  </si>
  <si>
    <t>04 January 2024 onwardsChildminderLancashireRisk assessment</t>
  </si>
  <si>
    <t>04 January 2024 onwardsChildminderSuffolkConcerns about children's safety and welfare</t>
  </si>
  <si>
    <t>04 January 2024 onwardsChildcare on domestic premisesCamdenNo of Inspections</t>
  </si>
  <si>
    <t>04 January 2024 onwardsChildcare on non-domestic premisesLincolnshireSuitable people</t>
  </si>
  <si>
    <t>04 January 2024 onwardsChildcare on non-domestic premisesShropshireChanges that must be notified</t>
  </si>
  <si>
    <t>04 January 2024 onwardsChildminderStaffordshireLearning and development/Educational programmes</t>
  </si>
  <si>
    <t>04 January 2024 onwardsChildminderWarwickshireLearning and development/Educational programmes</t>
  </si>
  <si>
    <t>04 January 2024 onwardsChildcare on non-domestic premisesSalfordInspection has actions</t>
  </si>
  <si>
    <t>04 January 2024 onwardsChildcare on non-domestic premisesBournemouth, Christchurch &amp; PooleQualifications, training, support and skills (Group provision only)</t>
  </si>
  <si>
    <t>04 January 2024 onwardsChildcare on non-domestic premisesHaringeyPaediatric first aid</t>
  </si>
  <si>
    <t>04 January 2024 onwardsChildcare on non-domestic premisesThurrockInformation and record keeping</t>
  </si>
  <si>
    <t>04 January 2024 onwardsChildcare on non-domestic premisesHampshireSupervision of staff (Group provision only)</t>
  </si>
  <si>
    <t>04 January 2024 onwardsChildcare on non-domestic premisesOldhamLearning and development/Educational programmes</t>
  </si>
  <si>
    <t>04 January 2024 onwardsChildcare on non-domestic premisesBristolLearning and Development Considerations</t>
  </si>
  <si>
    <t>04 January 2024 onwardsChildminderCheshire West and ChesterLearning and development/Educational programmes</t>
  </si>
  <si>
    <t>04 January 2024 onwardsChildminderDudleyInspection has actions</t>
  </si>
  <si>
    <t>04 January 2024 onwardsChildcare on non-domestic premisesWorcestershireInformation for parents and carers</t>
  </si>
  <si>
    <t>04 January 2024 onwardsChildcare on non-domestic premisesLiverpoolSpecial educational needs</t>
  </si>
  <si>
    <t>04 January 2024 onwardsChildcare on domestic premisesBristolNo of Inspections</t>
  </si>
  <si>
    <t>04 January 2024 onwardsChildcare on non-domestic premisesDudleyInformation for parents and carers</t>
  </si>
  <si>
    <t>04 January 2024 onwardsAll provisionLeicestershireTraining and skills (Group provision only)</t>
  </si>
  <si>
    <t>04 January 2024 onwardsAll provisionLincolnshireSafeguarding policies and procedures</t>
  </si>
  <si>
    <t>04 January 2024 onwardsAll provisionSuffolkInformation and record keeping</t>
  </si>
  <si>
    <t>04 January 2024 onwardsAll provisionWaltham ForestTraining and skills (Group provision only)</t>
  </si>
  <si>
    <t>04 January 2024 onwardsAll provisionWirralSafety of premises</t>
  </si>
  <si>
    <t>04 January 2024 onwardsAll provisionMiddlesbroughAccident or injury</t>
  </si>
  <si>
    <t>04 January 2024 onwardsAll provisionBirminghamKey person</t>
  </si>
  <si>
    <t>04 January 2024 onwardsAll provisionBath and North East SomersetAssessment</t>
  </si>
  <si>
    <t>04 January 2024 onwardsAll provisionCamdenInspection has actions</t>
  </si>
  <si>
    <t>04 January 2024 onwardsAll provisionKirkleesConcerns about children's safety and welfare</t>
  </si>
  <si>
    <t>04 January 2024 onwardsAll provisionCalderdaleSafety on outings</t>
  </si>
  <si>
    <t>04 January 2024 onwardsAll provisionLeedsSupporting and understanding children's behaviour</t>
  </si>
  <si>
    <t>04 January 2024 onwardsAll provisionNorth YorkshireInformation and record keeping</t>
  </si>
  <si>
    <t>04 January 2024 onwardsAll provisionDudleyInformation for parents and carers</t>
  </si>
  <si>
    <t>04 January 2024 onwardsAll provisionBradfordSpecial educational needs</t>
  </si>
  <si>
    <t>04 January 2024 onwardsAll provisionWorcestershireChanges that must be notified</t>
  </si>
  <si>
    <t>04 January 2024 onwardsAll provisionDurhamSupervision of staff (Group provision only)</t>
  </si>
  <si>
    <t>04 January 2024 onwardsAll provisionWest BerkshireSafeguarding training</t>
  </si>
  <si>
    <t>04 January 2024 onwardsAll provisionSouthwarkSafety on outings</t>
  </si>
  <si>
    <t>04 January 2024 onwardsAll provisionSheffieldSleeping arrangements</t>
  </si>
  <si>
    <t>04 January 2024 onwardsAll provisionWaltham ForestKey person</t>
  </si>
  <si>
    <t>04 January 2024 onwardsAll provisionHampshireToilets and intimate hygiene</t>
  </si>
  <si>
    <t>04 January 2024 onwardsChildcare on non-domestic premisesBoltonSupervision of staff (Group provision only)</t>
  </si>
  <si>
    <t>04 January 2024 onwardsChildcare on non-domestic premisesLeedsRisk assessment</t>
  </si>
  <si>
    <t>04 January 2024 onwardsChildminderSouthwarkInformation about the child</t>
  </si>
  <si>
    <t>04 January 2024 onwardsChildminderLutonInspection has actions</t>
  </si>
  <si>
    <t>04 January 2024 onwardsChildcare on non-domestic premisesLiverpoolFood and drink</t>
  </si>
  <si>
    <t>04 January 2024 onwardsChildcare on non-domestic premisesIslingtonInspection has actions</t>
  </si>
  <si>
    <t>04 January 2024 onwardsChildminderHertfordshireFood and drink</t>
  </si>
  <si>
    <t>04 January 2024 onwardsChildminderBlackburn with DarwenSafety of premises</t>
  </si>
  <si>
    <t>04 January 2024 onwardsChildminderStockportLearning and development/Educational programmes</t>
  </si>
  <si>
    <t>04 January 2024 onwardsChildcare on non-domestic premisesRichmond upon ThamesSuitable people</t>
  </si>
  <si>
    <t>04 January 2024 onwardsChildcare on non-domestic premisesHertfordshireLearning and Development Considerations</t>
  </si>
  <si>
    <t>04 January 2024 onwardsChildcare on non-domestic premisesTorbayInspection has actions</t>
  </si>
  <si>
    <t>04 January 2024 onwardsChildcare on non-domestic premisesNorfolkSuitable people</t>
  </si>
  <si>
    <t>04 January 2024 onwardsChildcare on non-domestic premisesWarwickshireKey person</t>
  </si>
  <si>
    <t>04 January 2024 onwardsChildcare on non-domestic premisesWaltham ForestInspection has actions</t>
  </si>
  <si>
    <t>04 January 2024 onwardsChildcare on non-domestic premisesPortsmouthSupporting and understanding children's behaviour</t>
  </si>
  <si>
    <t>04 January 2024 onwardsChildcare on non-domestic premisesWalsallSupervision of staff (Group provision only)</t>
  </si>
  <si>
    <t>04 January 2024 onwardsChildcare on non-domestic premisesDurhamLearning and development/Educational programmes</t>
  </si>
  <si>
    <t>04 January 2024 onwardsChildcare on non-domestic premisesShropshireRisk assessment</t>
  </si>
  <si>
    <t>04 January 2024 onwardsChildminderBlackburn with DarwenLearning and development/Educational programmes</t>
  </si>
  <si>
    <t>04 January 2024 onwardsChildcare on non-domestic premisesBirminghamSafety of premises</t>
  </si>
  <si>
    <t>04 January 2024 onwardsChildcare on non-domestic premisesLeedsKey person</t>
  </si>
  <si>
    <t>04 January 2024 onwardsChildminderSomersetLearning and Development Considerations</t>
  </si>
  <si>
    <t>04 January 2024 onwardsChildcare on non-domestic premisesLiverpoolSafeguarding policies and procedures</t>
  </si>
  <si>
    <t>04 January 2024 onwardsChildcare on non-domestic premisesPlymouthSupporting and understanding children's behaviour</t>
  </si>
  <si>
    <t>04 January 2024 onwardsChildminderNorfolkSafeguarding training</t>
  </si>
  <si>
    <t>04 January 2024 onwardsChildminderOldhamSafeguarding training</t>
  </si>
  <si>
    <t>04 January 2024 onwardsChildminderEssexLearning and Development Considerations</t>
  </si>
  <si>
    <t>04 January 2024 onwardsChildcare on non-domestic premisesCheshire EastSpecial educational needs</t>
  </si>
  <si>
    <t>04 January 2024 onwardsChildminderRochdaleInformation and record keeping</t>
  </si>
  <si>
    <t>04 January 2024 onwardsChildcare on non-domestic premisesSuffolkAssessment</t>
  </si>
  <si>
    <t>04 January 2024 onwardsChildcare on non-domestic premisesWarwickshireOrganising premises for confidentiality and safeguarding</t>
  </si>
  <si>
    <t>04 January 2024 onwardsChildcare on non-domestic premisesSouth TynesideChanges that must be notified</t>
  </si>
  <si>
    <t>04 January 2024 onwardsChildminderLincolnshireLearning and development/Educational programmes</t>
  </si>
  <si>
    <t>04 January 2024 onwardsChildcare on non-domestic premisesSuffolkInformation for parents and carers</t>
  </si>
  <si>
    <t>04 January 2024 onwardsChildminderBath and North East SomersetToilets and intimate hygiene</t>
  </si>
  <si>
    <t>04 January 2024 onwardsChildcare on non-domestic premisesLincolnshireMedicines</t>
  </si>
  <si>
    <t>04 January 2024 onwardsChildcare on domestic premisesCornwallNo of Inspections</t>
  </si>
  <si>
    <t>04 January 2024 onwardsChildminderSheffieldToilets and intimate hygiene</t>
  </si>
  <si>
    <t>04 January 2024 onwardsChildminderSloughTraining, support and skills (CM only)</t>
  </si>
  <si>
    <t>04 January 2024 onwardsChildcare on non-domestic premisesRichmond upon ThamesStaff:child ratios</t>
  </si>
  <si>
    <t>04 January 2024 onwardsChildcare on non-domestic premisesLeicestershireSuitable people</t>
  </si>
  <si>
    <t>04 January 2024 onwardsChildminderWest SussexPaediatric first aid</t>
  </si>
  <si>
    <t>04 January 2024 onwardsChildcare on non-domestic premisesMilton KeynesSupporting and understanding children's behaviour</t>
  </si>
  <si>
    <t>04 January 2024 onwardsChildcare on non-domestic premisesCentral BedfordshireLearning and development/Educational programmes</t>
  </si>
  <si>
    <t>04 January 2024 onwardsChildcare on non-domestic premisesSuffolkInformation and record keeping</t>
  </si>
  <si>
    <t>04 January 2024 onwardsChildcare on non-domestic premisesLeicestershireSupporting and understanding children's behaviour</t>
  </si>
  <si>
    <t>04 January 2024 onwardsChildcare on non-domestic premisesWest BerkshireSafeguarding training</t>
  </si>
  <si>
    <t>04 January 2024 onwardsChildcare on non-domestic premisesLeedsSafeguarding policies and procedures</t>
  </si>
  <si>
    <t>04 January 2024 onwardsChildcare on non-domestic premisesBarnetSupporting and understanding children's behaviour</t>
  </si>
  <si>
    <t>04 January 2024 onwardsChildminderCroydonRisk assessment</t>
  </si>
  <si>
    <t>04 January 2024 onwardsChildcare on non-domestic premisesHertfordshireQualifications, training, support and skills (Group provision only)</t>
  </si>
  <si>
    <t>04 January 2024 onwardsChildminderHampshireLearning and Development Considerations</t>
  </si>
  <si>
    <t>04 January 2024 onwardsChildcare on non-domestic premisesCornwallSpecial educational needs</t>
  </si>
  <si>
    <t>04 January 2024 onwardsChildminderSandwellLearning and Development Considerations</t>
  </si>
  <si>
    <t>04 January 2024 onwardsChildminderSuffolkTraining and supervision of assistants' skills (CM only)</t>
  </si>
  <si>
    <t>04 January 2024 onwardsChildcare on non-domestic premisesOldhamSleeping arrangements</t>
  </si>
  <si>
    <t>04 January 2024 onwardsChildminderSuffolkStaff:child ratios</t>
  </si>
  <si>
    <t>04 January 2024 onwardsChildcare on non-domestic premisesSomersetSuitable people</t>
  </si>
  <si>
    <t>04 January 2024 onwardsChildminderPeterboroughTraining, support and skills (CM only)</t>
  </si>
  <si>
    <t>04 January 2024 onwardsChildcare on non-domestic premisesLeedsFood and drink</t>
  </si>
  <si>
    <t>04 January 2024 onwardsChildcare on non-domestic premisesBuckinghamshireRisk assessment</t>
  </si>
  <si>
    <t>04 January 2024 onwardsChildminderWirralSafety of premises</t>
  </si>
  <si>
    <t>04 January 2024 onwardsChildminderHillingdonInformation about the childminder (CM only)</t>
  </si>
  <si>
    <t>04 January 2024 onwardsChildcare on non-domestic premisesEnfieldSpecial educational needs</t>
  </si>
  <si>
    <t>04 January 2024 onwardsChildcare on non-domestic premisesBromleySupervision of staff (Group provision only)</t>
  </si>
  <si>
    <t>04 January 2024 onwardsChildminderStockportAssessment</t>
  </si>
  <si>
    <t>04 January 2024 onwardsAll provisionBuckinghamshireRisk assessment</t>
  </si>
  <si>
    <t>04 January 2024 onwardsAll provisionNottinghamshireRisk assessment</t>
  </si>
  <si>
    <t>04 January 2024 onwardsAll provisionHarrowTraining and supervision of assistants' skills (CM only)</t>
  </si>
  <si>
    <t>04 January 2024 onwardsAll provisionCheshire West and ChesterLearning and development/Educational programmes</t>
  </si>
  <si>
    <t>04 January 2024 onwardsAll provisionCornwallSpecial educational needs</t>
  </si>
  <si>
    <t>04 January 2024 onwardsAll provisionBlackburn with DarwenStaff:child ratios</t>
  </si>
  <si>
    <t>04 January 2024 onwardsAll provisionHammersmith and FulhamInspection has actions</t>
  </si>
  <si>
    <t>04 January 2024 onwardsAll provisionBournemouth, Christchurch &amp; PooleQualifications, training, support and skills (Group provision only)</t>
  </si>
  <si>
    <t>04 January 2024 onwardsAll provisionBuckinghamshireSupporting and understanding children's behaviour</t>
  </si>
  <si>
    <t>04 January 2024 onwardsAll provisionBuckinghamshireSuitable people</t>
  </si>
  <si>
    <t>04 January 2024 onwardsAll provisionRichmond upon ThamesSupervision of staff (Group provision only)</t>
  </si>
  <si>
    <t>04 January 2024 onwardsAll provisionRichmond upon ThamesSafeguarding training</t>
  </si>
  <si>
    <t>04 January 2024 onwardsAll provisionHertfordshireRisk assessment</t>
  </si>
  <si>
    <t>04 January 2024 onwardsAll provisionBath and North East SomersetSafety of premises</t>
  </si>
  <si>
    <t>04 January 2024 onwardsAll provisionBarnetSafeguarding policies and procedures</t>
  </si>
  <si>
    <t>04 January 2024 onwardsAll provisionNorth NorthamptonshireStaff:child ratios</t>
  </si>
  <si>
    <t>04 January 2024 onwardsAll provisionLambethInformation and record keeping</t>
  </si>
  <si>
    <t>04 January 2024 onwardsAll provisionReadingSafeguarding policies and procedures</t>
  </si>
  <si>
    <t>04 January 2024 onwardsAll provisionHampshireBaby room (Group provision only)</t>
  </si>
  <si>
    <t>04 January 2024 onwardsAll provisionLeicestershireAssessment</t>
  </si>
  <si>
    <t>04 January 2024 onwardsAll provisionSurreyPaediatric first aid</t>
  </si>
  <si>
    <t>04 January 2024 onwardsAll provisionLincolnshireMedicines</t>
  </si>
  <si>
    <t>04 January 2024 onwardsAll provisionCornwallTraining and skills (Group provision only)</t>
  </si>
  <si>
    <t>04 January 2024 onwardsAll provisionIslingtonQualifications, training, support and skills (Group provision only)</t>
  </si>
  <si>
    <t>04 January 2024 onwardsAll provisionBath and North East SomersetToilets and intimate hygiene</t>
  </si>
  <si>
    <t>04 January 2024 onwardsAll provisionReadingInspection has actions</t>
  </si>
  <si>
    <t>04 January 2024 onwardsAll provisionBirminghamInformation about the provider (Group provision only)</t>
  </si>
  <si>
    <t>04 January 2024 onwardsAll provisionNorth NorthamptonshireRisk assessment</t>
  </si>
  <si>
    <t>04 January 2024 onwardsAll provisionDevonKey person</t>
  </si>
  <si>
    <t>04 January 2024 onwardsAll provisionBristolSpecial educational needs</t>
  </si>
  <si>
    <t>04 January 2024 onwardsAll provisionBristolQualifications, training, support and skills (Group provision only)</t>
  </si>
  <si>
    <t>04 January 2024 onwardsAll provisionRichmond upon ThamesSuitable people</t>
  </si>
  <si>
    <t>04 January 2024 onwardsAll provisionRochdaleSleeping arrangements</t>
  </si>
  <si>
    <t>04 January 2024 onwardsAll provisionNorth TynesideQualifications, training, support and skills (Group provision only)</t>
  </si>
  <si>
    <t>04 January 2024 onwardsAll provisionSouthwarkInformation and record keeping</t>
  </si>
  <si>
    <t>04 January 2024 onwardsAll provisionPortsmouthSuitable people</t>
  </si>
  <si>
    <t>04 January 2024 onwardsAll provisionPortsmouthSupporting and understanding children's behaviour</t>
  </si>
  <si>
    <t>04 January 2024 onwardsAll provisionLeicesterSafeguarding training</t>
  </si>
  <si>
    <t>04 January 2024 onwardsAll provisionManchesterInformation about the childminder (CM only)</t>
  </si>
  <si>
    <t>04 January 2024 onwardsAll provisionHackneyAssessment</t>
  </si>
  <si>
    <t>04 January 2024 onwardsAll provisionBlackburn with DarwenRisk assessment</t>
  </si>
  <si>
    <t>04 January 2024 onwardsAll provisionBath and North East SomersetInspection has actions</t>
  </si>
  <si>
    <t>04 January 2024 onwardsAll provisionDurhamFood and drink facilities</t>
  </si>
  <si>
    <t>04 January 2024 onwardsAll provisionWarwickshireKey person</t>
  </si>
  <si>
    <t>04 January 2024 onwardsAll provisionHarrowSupervision of staff (Group provision only)</t>
  </si>
  <si>
    <t>04 January 2024 onwardsAll provisionSouth GloucestershireTraining and skills (Group provision only)</t>
  </si>
  <si>
    <t>04 January 2024 onwardsAll provisionRochdaleFood and drink facilities</t>
  </si>
  <si>
    <t>04 January 2024 onwardsAll provisionSuffolkInformation for parents and carers</t>
  </si>
  <si>
    <t>04 January 2024 onwardsAll provisionBromleySafeguarding policies and procedures</t>
  </si>
  <si>
    <t>04 January 2024 onwardsAll provisionSunderlandInformation about the child</t>
  </si>
  <si>
    <t>04 January 2024 onwardsAll provisionLeicestershireSafety of premises</t>
  </si>
  <si>
    <t>04 January 2024 onwardsAll provisionStockportTraining, support and skills (CM only)</t>
  </si>
  <si>
    <t>04 January 2024 onwardsAll provisionNorth NorthamptonshireTraining and skills (Group provision only)</t>
  </si>
  <si>
    <t>04 January 2024 onwardsAll provisionNewcastle upon TyneTraining, support and skills (CM only)</t>
  </si>
  <si>
    <t>04 January 2024 onwardsAll provisionNorth YorkshireQualifications, training, support and skills (Group provision only)</t>
  </si>
  <si>
    <t>04 January 2024 onwardsAll provisionPlymouthSuitable people</t>
  </si>
  <si>
    <t>04 January 2024 onwardsAll provisionCroydonRisk assessment</t>
  </si>
  <si>
    <t>04 January 2024 onwardsAll provisionManchesterMedicines</t>
  </si>
  <si>
    <t>04 January 2024 onwardsAll provisionOldhamSafety on outings</t>
  </si>
  <si>
    <t>04 January 2024 onwardsChildcare on non-domestic premisesSurreyQualifications, training, support and skills (Group provision only)</t>
  </si>
  <si>
    <t>04 January 2024 onwardsChildcare on non-domestic premisesTorbayLearning and development/Educational programmes</t>
  </si>
  <si>
    <t>04 January 2024 onwardsChildminderSloughQualifications, training, support and skills (Group provision only)</t>
  </si>
  <si>
    <t>04 January 2024 onwardsChildminderDudleySafety of premises</t>
  </si>
  <si>
    <t>04 January 2024 onwardsChildminderSuffolkInformation and record keeping</t>
  </si>
  <si>
    <t>All ProvidersChildminder without domestic premisesWest SussexNo of providers</t>
  </si>
  <si>
    <t>04 January 2024 onwardsChildcare on non-domestic premisesBirminghamRisk assessment</t>
  </si>
  <si>
    <t>04 January 2024 onwardsChildcare on non-domestic premisesRedbridgeInformation for parents and carers</t>
  </si>
  <si>
    <t>04 January 2024 onwardsChildminderManchesterSupporting and understanding children's behaviour</t>
  </si>
  <si>
    <t>04 January 2024 onwardsChildminderNewcastle upon TyneInspection has actions</t>
  </si>
  <si>
    <t>04 January 2024 onwardsChildcare on non-domestic premisesKirkleesSafeguarding training</t>
  </si>
  <si>
    <t>04 January 2024 onwardsChildminderSwindonTraining, support and skills (CM only)</t>
  </si>
  <si>
    <t>04 January 2024 onwardsChildminderSurreyTraining and supervision of assistants' skills (CM only)</t>
  </si>
  <si>
    <t>04 January 2024 onwardsChildcare on non-domestic premisesBirminghamStaff:child ratios</t>
  </si>
  <si>
    <t>04 January 2024 onwardsChildminderSuffolkMedicines</t>
  </si>
  <si>
    <t>04 January 2024 onwardsChildminderSeftonMedicines</t>
  </si>
  <si>
    <t>04 January 2024 onwardsChildcare on non-domestic premisesEast SussexSupervision of staff (Group provision only)</t>
  </si>
  <si>
    <t>04 January 2024 onwardsChildcare on domestic premisesLincolnshireInspection has recommendations</t>
  </si>
  <si>
    <t>04 January 2024 onwardsChildcare on non-domestic premisesSouthwarkSuitable people</t>
  </si>
  <si>
    <t>04 January 2024 onwardsChildminderNorfolkToilets and intimate hygiene</t>
  </si>
  <si>
    <t>04 January 2024 onwardsChildminderBath and North East SomersetLearning and development/Educational programmes</t>
  </si>
  <si>
    <t>04 January 2024 onwardsChildminderBexleyToilets and intimate hygiene</t>
  </si>
  <si>
    <t>04 January 2024 onwardsChildcare on non-domestic premisesMilton KeynesFood and drink facilities</t>
  </si>
  <si>
    <t>04 January 2024 onwardsChildcare on non-domestic premisesLeedsInformation and record keeping</t>
  </si>
  <si>
    <t>04 January 2024 onwardsChildminderNorfolkRisk assessment</t>
  </si>
  <si>
    <t>04 January 2024 onwardsChildcare on non-domestic premisesCheshire EastInformation for parents and carers</t>
  </si>
  <si>
    <t>04 January 2024 onwardsChildcare on non-domestic premisesWaltham ForestSupporting and understanding children's behaviour</t>
  </si>
  <si>
    <t>04 January 2024 onwardsChildcare on non-domestic premisesSouthwarkSafeguarding policies and procedures</t>
  </si>
  <si>
    <t>04 January 2024 onwardsChildminderSuffolkSafeguarding training</t>
  </si>
  <si>
    <t>04 January 2024 onwardsChildminderBromleyRisk assessment</t>
  </si>
  <si>
    <t>04 January 2024 onwardsChildcare on non-domestic premisesWestminsterLearning and development/Educational programmes</t>
  </si>
  <si>
    <t>04 January 2024 onwardsChildcare on non-domestic premisesKirkleesSafeguarding policies and procedures</t>
  </si>
  <si>
    <t>04 January 2024 onwardsChildcare on non-domestic premisesKirkleesSuitable people</t>
  </si>
  <si>
    <t>04 January 2024 onwardsChildminderKirkleesInformation about the childminder (CM only)</t>
  </si>
  <si>
    <t>04 January 2024 onwardsChildcare on non-domestic premisesBracknell ForestInformation for parents and carers</t>
  </si>
  <si>
    <t>04 January 2024 onwardsChildminderHarrowSupporting and understanding children's behaviour</t>
  </si>
  <si>
    <t>04 January 2024 onwardsChildcare on non-domestic premisesCroydonRisk assessment</t>
  </si>
  <si>
    <t>04 January 2024 onwardsChildminderCambridgeshireSupporting and understanding children's behaviour</t>
  </si>
  <si>
    <t>04 January 2024 onwardsChildminderNottinghamLearning and development/Educational programmes</t>
  </si>
  <si>
    <t>04 January 2024 onwardsChildminderHillingdonLearning and development/Educational programmes</t>
  </si>
  <si>
    <t>04 January 2024 onwardsChildcare on non-domestic premisesLiverpoolSuitable people</t>
  </si>
  <si>
    <t>04 January 2024 onwardsChildminderSouthwarkRisk assessment</t>
  </si>
  <si>
    <t>04 January 2024 onwardsChildcare on non-domestic premisesOldhamAssessment</t>
  </si>
  <si>
    <t>04 January 2024 onwardsChildcare on non-domestic premisesEalingKey person</t>
  </si>
  <si>
    <t>04 January 2024 onwardsChildcare on non-domestic premisesPortsmouthSpecial educational needs</t>
  </si>
  <si>
    <t>04 January 2024 onwardsChildcare on non-domestic premisesNottinghamshireTraining and skills (Group provision only)</t>
  </si>
  <si>
    <t>04 January 2024 onwardsChildcare on non-domestic premisesDurhamSupervision of staff (Group provision only)</t>
  </si>
  <si>
    <t>04 January 2024 onwardsChildcare on domestic premisesCamdenInspection has recommendations</t>
  </si>
  <si>
    <t>04 January 2024 onwardsChildcare on non-domestic premisesLiverpoolInspection has actions</t>
  </si>
  <si>
    <t>04 January 2024 onwardsChildminderHampshireConcerns about children's safety and welfare</t>
  </si>
  <si>
    <t>04 January 2024 onwardsChildminderWolverhamptonTraining, support and skills (CM only)</t>
  </si>
  <si>
    <t>04 January 2024 onwardsChildminderHertfordshireAccident or injury</t>
  </si>
  <si>
    <t>04 January 2024 onwardsChildminderSeftonInspection has actions</t>
  </si>
  <si>
    <t>04 January 2024 onwardsChildcare on non-domestic premisesBarnetInspection has actions</t>
  </si>
  <si>
    <t>04 January 2024 onwardsChildminderNottinghamInspection has actions</t>
  </si>
  <si>
    <t>04 January 2024 onwardsChildcare on non-domestic premisesCheshire EastStaff:child ratios</t>
  </si>
  <si>
    <t>04 January 2024 onwardsChildcare on non-domestic premisesWolverhamptonConcerns about children's safety and welfare</t>
  </si>
  <si>
    <t>04 January 2024 onwardsChildcare on non-domestic premisesBarnetSupervision of staff (Group provision only)</t>
  </si>
  <si>
    <t>04 January 2024 onwardsChildcare on non-domestic premisesSheffieldSleeping arrangements</t>
  </si>
  <si>
    <t>04 January 2024 onwardsChildminderOxfordshireMedicines</t>
  </si>
  <si>
    <t>04 January 2024 onwardsChildcare on non-domestic premisesSandwellSafeguarding policies and procedures</t>
  </si>
  <si>
    <t>04 January 2024 onwardsChildcare on non-domestic premisesLeicestershireTraining and skills (Group provision only)</t>
  </si>
  <si>
    <t>04 January 2024 onwardsChildcare on non-domestic premisesPeterboroughLearning and Development Considerations</t>
  </si>
  <si>
    <t>04 January 2024 onwardsAll provisionSuffolkSupervision of staff (Group provision only)</t>
  </si>
  <si>
    <t>04 January 2024 onwardsAll provisionSunderlandSafety on outings</t>
  </si>
  <si>
    <t>04 January 2024 onwardsAll provisionSalfordKey person</t>
  </si>
  <si>
    <t>04 January 2024 onwardsAll provisionPortsmouthSpecial educational needs</t>
  </si>
  <si>
    <t>04 January 2024 onwardsAll provisionNorth TynesideSupervision of staff (Group provision only)</t>
  </si>
  <si>
    <t>04 January 2024 onwardsAll provisionSouthwarkKey person</t>
  </si>
  <si>
    <t>04 January 2024 onwardsAll provisionBrentSuitable people</t>
  </si>
  <si>
    <t>04 January 2024 onwardsAll provisionSeftonLearning and Development Considerations</t>
  </si>
  <si>
    <t>04 January 2024 onwardsAll provisionKentSpecial educational needs</t>
  </si>
  <si>
    <t>04 January 2024 onwardsAll provisionWalsallToilets and intimate hygiene</t>
  </si>
  <si>
    <t>04 January 2024 onwardsAll provisionNorth SomersetSupporting and understanding children's behaviour</t>
  </si>
  <si>
    <t>04 January 2024 onwardsAll provisionMedwaySleeping arrangements</t>
  </si>
  <si>
    <t>04 January 2024 onwardsAll provisionCalderdaleInformation and record keeping</t>
  </si>
  <si>
    <t>04 January 2024 onwardsAll provisionMiddlesbroughLearning and development/Educational programmes</t>
  </si>
  <si>
    <t>04 January 2024 onwardsAll provisionPeterboroughTraining and skills (Group provision only)</t>
  </si>
  <si>
    <t>04 January 2024 onwardsAll provisionManchesterRisk assessment</t>
  </si>
  <si>
    <t>04 January 2024 onwardsAll provisionBirminghamSafety of premises</t>
  </si>
  <si>
    <t>04 January 2024 onwardsAll provisionEssexChanges that must be notified</t>
  </si>
  <si>
    <t>04 January 2024 onwardsChildcare on non-domestic premisesLiverpoolTraining and skills (Group provision only)</t>
  </si>
  <si>
    <t>04 January 2024 onwardsChildminderHertfordshireSuitable people</t>
  </si>
  <si>
    <t>04 January 2024 onwardsChildminderBuryInspection has actions</t>
  </si>
  <si>
    <t>04 January 2024 onwardsChildminderTelford and WrekinLearning and development/Educational programmes</t>
  </si>
  <si>
    <t>04 January 2024 onwardsChildminderSurreyFood and drink</t>
  </si>
  <si>
    <t>04 January 2024 onwardsChildcare on non-domestic premisesWest SussexStaff:child ratios</t>
  </si>
  <si>
    <t>04 January 2024 onwardsChildcare on non-domestic premisesMilton KeynesInspection has actions</t>
  </si>
  <si>
    <t>04 January 2024 onwardsChildcare on non-domestic premisesSuffolkMedicines</t>
  </si>
  <si>
    <t>04 January 2024 onwardsChildminderHertfordshireMedicines</t>
  </si>
  <si>
    <t>04 January 2024 onwardsChildcare on non-domestic premisesSalfordLearning and Development Considerations</t>
  </si>
  <si>
    <t>04 January 2024 onwardsChildcare on non-domestic premisesHackneyFood and drink facilities</t>
  </si>
  <si>
    <t>04 January 2024 onwardsChildcare on non-domestic premisesTamesideLearning and Development Considerations</t>
  </si>
  <si>
    <t>04 January 2024 onwardsChildminderOldhamTraining and supervision of assistants' skills (CM only)</t>
  </si>
  <si>
    <t>04 January 2024 onwardsChildcare on non-domestic premisesIslingtonSupporting and understanding children's behaviour</t>
  </si>
  <si>
    <t>04 January 2024 onwardsChildcare on non-domestic premisesRichmond upon ThamesSupervision of staff (Group provision only)</t>
  </si>
  <si>
    <t>04 January 2024 onwardsChildcare on non-domestic premisesOxfordshireTraining and skills (Group provision only)</t>
  </si>
  <si>
    <t>04 January 2024 onwardsChildminderBrentSafety of premises</t>
  </si>
  <si>
    <t>04 January 2024 onwardsChildcare on non-domestic premisesWalsallSafeguarding policies and procedures</t>
  </si>
  <si>
    <t>04 January 2024 onwardsChildminderSheffieldStaff:child ratios</t>
  </si>
  <si>
    <t>04 January 2024 onwardsChildminderRedcar and ClevelandAccident or injury</t>
  </si>
  <si>
    <t>04 January 2024 onwardsChildcare on non-domestic premisesLeedsSafety of premises</t>
  </si>
  <si>
    <t>04 January 2024 onwardsChildcare on non-domestic premisesRichmond upon ThamesSafeguarding training</t>
  </si>
  <si>
    <t>04 January 2024 onwardsChildcare on non-domestic premisesEssexRisk assessment</t>
  </si>
  <si>
    <t>04 January 2024 onwardsChildminderWarringtonAssessment</t>
  </si>
  <si>
    <t>04 January 2024 onwardsChildminderDurhamPaediatric first aid</t>
  </si>
  <si>
    <t>04 January 2024 onwardsChildminderLincolnshireAssessment</t>
  </si>
  <si>
    <t>04 January 2024 onwardsChildminderHaltonLearning and Development Considerations</t>
  </si>
  <si>
    <t>04 January 2024 onwardsAll provisionDudleyRisk assessment</t>
  </si>
  <si>
    <t>04 January 2024 onwardsAll provisionLeicestershireSupporting and understanding children's behaviour</t>
  </si>
  <si>
    <t>04 January 2024 onwardsAll provisionHammersmith and FulhamSupporting and understanding children's behaviour</t>
  </si>
  <si>
    <t>04 January 2024 onwardsAll provisionMilton KeynesQualifications, training, support and skills (Group provision only)</t>
  </si>
  <si>
    <t>04 January 2024 onwardsAll provisionSurreyFood and drink</t>
  </si>
  <si>
    <t>04 January 2024 onwardsAll provisionNottinghamshireSupervision of staff (Group provision only)</t>
  </si>
  <si>
    <t>04 January 2024 onwardsAll provisionBrighton and HoveInformation and record keeping</t>
  </si>
  <si>
    <t>04 January 2024 onwardsAll provisionRichmond upon ThamesAccident or injury</t>
  </si>
  <si>
    <t>04 January 2024 onwardsAll provisionSwindonLearning and Development Considerations</t>
  </si>
  <si>
    <t>04 January 2024 onwardsAll provisionOxfordshireMedicines</t>
  </si>
  <si>
    <t>04 January 2024 onwardsAll provisionDurhamSleeping arrangements</t>
  </si>
  <si>
    <t>04 January 2024 onwardsAll provisionSuffolkAssessment</t>
  </si>
  <si>
    <t>04 January 2024 onwardsAll provisionSandwellKey person</t>
  </si>
  <si>
    <t>04 January 2024 onwardsAll provisionSunderlandAssessment</t>
  </si>
  <si>
    <t>04 January 2024 onwardsAll provisionNottinghamshireToilets and intimate hygiene</t>
  </si>
  <si>
    <t>04 January 2024 onwardsAll provisionThurrockInformation and record keeping</t>
  </si>
  <si>
    <t>04 January 2024 onwardsAll provisionOldhamSafeguarding training</t>
  </si>
  <si>
    <t>04 January 2024 onwardsAll provisionKirkleesSupervision of staff (Group provision only)</t>
  </si>
  <si>
    <t>04 January 2024 onwardsAll provisionEast SussexSupporting and understanding children's behaviour</t>
  </si>
  <si>
    <t>04 January 2024 onwardsAll provisionBromleyTraining and skills (Group provision only)</t>
  </si>
  <si>
    <t>04 January 2024 onwardsAll provisionGreenwichSupervision of staff (Group provision only)</t>
  </si>
  <si>
    <t>04 January 2024 onwardsAll provisionWakefieldBaby room (Group provision only)</t>
  </si>
  <si>
    <t>04 January 2024 onwardsAll provisionHammersmith and FulhamTraining and skills (Group provision only)</t>
  </si>
  <si>
    <t>04 January 2024 onwardsAll provisionCheshire EastStaff:child ratios</t>
  </si>
  <si>
    <t>04 January 2024 onwardsAll provisionBlackburn with DarwenSupporting and understanding children's behaviour</t>
  </si>
  <si>
    <t>04 January 2024 onwardsChildminderDudleyLearning and development/Educational programmes</t>
  </si>
  <si>
    <t>04 January 2024 onwardsChildminderNorfolkAssessment</t>
  </si>
  <si>
    <t>04 January 2024 onwardsChildcare on non-domestic premisesRichmond upon ThamesSpecial educational needs</t>
  </si>
  <si>
    <t>04 January 2024 onwardsChildminderBoltonTraining, support and skills (CM only)</t>
  </si>
  <si>
    <t>04 January 2024 onwardsChildminderNewcastle upon TyneLearning and development/Educational programmes</t>
  </si>
  <si>
    <t>04 January 2024 onwardsChildminderStaffordshireAssessment</t>
  </si>
  <si>
    <t>04 January 2024 onwardsChildcare on non-domestic premisesSouthend on SeaSupporting and understanding children's behaviour</t>
  </si>
  <si>
    <t>04 January 2024 onwardsChildcare on non-domestic premisesNottinghamLearning and Development Considerations</t>
  </si>
  <si>
    <t>04 January 2024 onwardsChildminderLeicesterInspection has actions</t>
  </si>
  <si>
    <t>04 January 2024 onwardsChildcare on non-domestic premisesStaffordshireSuitable people</t>
  </si>
  <si>
    <t>04 January 2024 onwardsChildminderNorth YorkshireSafeguarding policies and procedures</t>
  </si>
  <si>
    <t>04 January 2024 onwardsChildminderSuffolkLearning and development/Educational programmes</t>
  </si>
  <si>
    <t>04 January 2024 onwardsChildminderManchesterAccident or injury</t>
  </si>
  <si>
    <t>04 January 2024 onwardsChildcare on non-domestic premisesSalfordKey person</t>
  </si>
  <si>
    <t>04 January 2024 onwardsChildminderBath and North East SomersetLearning and Development Considerations</t>
  </si>
  <si>
    <t>04 January 2024 onwardsChildcare on domestic premisesBournemouth, Christchurch &amp; PooleNo of Inspections</t>
  </si>
  <si>
    <t>04 January 2024 onwardsChildcare on non-domestic premisesManchesterLearning and development/Educational programmes</t>
  </si>
  <si>
    <t>04 January 2024 onwardsChildcare on non-domestic premisesSalfordSafeguarding policies and procedures</t>
  </si>
  <si>
    <t>04 January 2024 onwardsChildcare on non-domestic premisesDevonKey person</t>
  </si>
  <si>
    <t>04 January 2024 onwardsChildminderLincolnshireSafeguarding policies and procedures</t>
  </si>
  <si>
    <t>04 January 2024 onwardsChildcare on non-domestic premisesMiddlesbroughSpecial educational needs</t>
  </si>
  <si>
    <t>04 January 2024 onwardsChildcare on non-domestic premisesWirralInformation for parents and carers</t>
  </si>
  <si>
    <t>04 January 2024 onwardsChildcare on non-domestic premisesGreenwichSupervision of staff (Group provision only)</t>
  </si>
  <si>
    <t>04 January 2024 onwardsChildcare on non-domestic premisesDurhamInspection has actions</t>
  </si>
  <si>
    <t>04 January 2024 onwardsChildcare on non-domestic premisesCroydonSupporting and understanding children's behaviour</t>
  </si>
  <si>
    <t>04 January 2024 onwardsChildminderCambridgeshireAssessment</t>
  </si>
  <si>
    <t>04 January 2024 onwardsChildminderHaringeyTraining, support and skills (CM only)</t>
  </si>
  <si>
    <t>04 January 2024 onwardsChildcare on non-domestic premisesSurreySafeguarding training</t>
  </si>
  <si>
    <t>04 January 2024 onwardsChildminderHampshireRisk assessment</t>
  </si>
  <si>
    <t>04 January 2024 onwardsChildminderEast Riding of YorkshireLearning and development/Educational programmes</t>
  </si>
  <si>
    <t>04 January 2024 onwardsChildcare on non-domestic premisesRichmond upon ThamesRisk assessment</t>
  </si>
  <si>
    <t>04 January 2024 onwardsChildminderSouth TynesideStaff:child ratios</t>
  </si>
  <si>
    <t>04 January 2024 onwardsChildminderBrentSupporting and understanding children's behaviour</t>
  </si>
  <si>
    <t>04 January 2024 onwardsChildminderHampshireSuitable people</t>
  </si>
  <si>
    <t>04 January 2024 onwardsChildminderSolihullRecords to be kept</t>
  </si>
  <si>
    <t>04 January 2024 onwardsChildminderHampshireToilets and intimate hygiene</t>
  </si>
  <si>
    <t>04 January 2024 onwardsChildcare on non-domestic premisesBuckinghamshireComplaints</t>
  </si>
  <si>
    <t>04 January 2024 onwardsChildcare on non-domestic premisesSomersetInformation for parents and carers</t>
  </si>
  <si>
    <t>04 January 2024 onwardsChildcare on non-domestic premisesBirminghamConcerns about children's safety and welfare</t>
  </si>
  <si>
    <t>04 January 2024 onwardsChildcare on non-domestic premisesBarnetSpecial educational needs</t>
  </si>
  <si>
    <t>04 January 2024 onwardsChildminderBlackpoolInspection has recommendations</t>
  </si>
  <si>
    <t>04 January 2024 onwardsChildminderWalsallToilets and intimate hygiene</t>
  </si>
  <si>
    <t>04 January 2024 onwardsChildcare on non-domestic premisesPlymouthConcerns about children's safety and welfare</t>
  </si>
  <si>
    <t>04 January 2024 onwardsChildcare on non-domestic premisesSheffieldChanges that must be notified</t>
  </si>
  <si>
    <t>04 January 2024 onwardsChildcare on non-domestic premisesWandsworthSuitable people</t>
  </si>
  <si>
    <t>04 January 2024 onwardsChildcare on non-domestic premisesNorth NorthamptonshireTraining and skills (Group provision only)</t>
  </si>
  <si>
    <t>04 January 2024 onwardsChildcare on non-domestic premisesSt HelensLearning and development/Educational programmes</t>
  </si>
  <si>
    <t>04 January 2024 onwardsChildcare on non-domestic premisesSandwellSafety of premises</t>
  </si>
  <si>
    <t>04 January 2024 onwardsChildcare on non-domestic premisesNottinghamInformation for parents and carers</t>
  </si>
  <si>
    <t>04 January 2024 onwardsChildcare on non-domestic premisesWorcestershireAssessment</t>
  </si>
  <si>
    <t>04 January 2024 onwardsChildminderHampshireStaff:child ratios</t>
  </si>
  <si>
    <t>04 January 2024 onwardsChildcare on non-domestic premisesBristolSuitable people</t>
  </si>
  <si>
    <t>04 January 2024 onwardsChildcare on non-domestic premisesSheffieldLearning and Development Considerations</t>
  </si>
  <si>
    <t>04 January 2024 onwardsChildcare on non-domestic premisesNorth SomersetLearning and development/Educational programmes</t>
  </si>
  <si>
    <t>04 January 2024 onwardsChildminderWirralAccident or injury</t>
  </si>
  <si>
    <t>04 January 2024 onwardsChildminderHampshireAssessment</t>
  </si>
  <si>
    <t>04 January 2024 onwardsChildcare on domestic premisesOxfordshireInspection has recommendations</t>
  </si>
  <si>
    <t>04 January 2024 onwardsChildcare on non-domestic premisesBarking and DagenhamQualifications, training, support and skills (Group provision only)</t>
  </si>
  <si>
    <t>04 January 2024 onwardsChildcare on non-domestic premisesSuffolkLearning and Development Considerations</t>
  </si>
  <si>
    <t>04 January 2024 onwardsChildminderNorth NorthamptonshireStaff:child ratios</t>
  </si>
  <si>
    <t>04 January 2024 onwardsChildcare on domestic premisesCornwallInspection has recommendations</t>
  </si>
  <si>
    <t>04 January 2024 onwardsAll provisionOxfordshireTraining and supervision of assistants' skills (CM only)</t>
  </si>
  <si>
    <t>04 January 2024 onwardsAll provisionGatesheadRisk assessment</t>
  </si>
  <si>
    <t>04 January 2024 onwardsAll provisionBromleyInformation and record keeping</t>
  </si>
  <si>
    <t>04 January 2024 onwardsAll provisionSouthend on SeaRisk assessment</t>
  </si>
  <si>
    <t>04 January 2024 onwardsAll provisionWarwickshireConcerns about children's safety and welfare</t>
  </si>
  <si>
    <t>04 January 2024 onwardsAll provisionSouthend on SeaSupporting and understanding children's behaviour</t>
  </si>
  <si>
    <t>04 January 2024 onwardsAll provisionBoltonRisk assessment</t>
  </si>
  <si>
    <t>04 January 2024 onwardsAll provisionSomersetTraining, support and skills (CM only)</t>
  </si>
  <si>
    <t>04 January 2024 onwardsAll provisionCroydonOutdoor access</t>
  </si>
  <si>
    <t>04 January 2024 onwardsAll provisionSandwellSleeping arrangements</t>
  </si>
  <si>
    <t>04 January 2024 onwardsAll provisionCalderdaleAccident or injury</t>
  </si>
  <si>
    <t>04 January 2024 onwardsAll provisionNorth NorthamptonshireSupporting and understanding children's behaviour</t>
  </si>
  <si>
    <t>04 January 2024 onwardsAll provisionCroydonTraining, support and skills (CM only)</t>
  </si>
  <si>
    <t>04 January 2024 onwardsChildcare on non-domestic premisesAll EnglandStaff taking medication/other substances</t>
  </si>
  <si>
    <t>04 January 2024 onwardsAll provisionBirminghamFood and drink facilities</t>
  </si>
  <si>
    <t>04 January 2024 onwardsAll provisionMiddlesbroughSpecial educational needs</t>
  </si>
  <si>
    <t>04 January 2024 onwardsAll provisionCambridgeshireSuitable people</t>
  </si>
  <si>
    <t>04 January 2024 onwardsAll provisionEnfieldSpecial educational needs</t>
  </si>
  <si>
    <t>04 January 2024 onwardsAll provisionRichmond upon ThamesTraining and skills (Group provision only)</t>
  </si>
  <si>
    <t>04 January 2024 onwardsAll provisionSwindonTraining, support and skills (CM only)</t>
  </si>
  <si>
    <t>04 January 2024 onwardsAll provisionOldhamMedicines</t>
  </si>
  <si>
    <t>04 January 2024 onwardsAll provisionHaltonTraining, support and skills (CM only)</t>
  </si>
  <si>
    <t>04 January 2024 onwardsAll provisionSheffieldChanges that must be notified</t>
  </si>
  <si>
    <t>04 January 2024 onwardsAll provisionWarwickshireInformation and record keeping</t>
  </si>
  <si>
    <t>04 January 2024 onwardsAll provisionSandwellSafeguarding training</t>
  </si>
  <si>
    <t>04 January 2024 onwardsAll provisionGreenwichOutdoor access</t>
  </si>
  <si>
    <t>04 January 2024 onwardsAll provisionOxfordshireInspections (Group provision only)</t>
  </si>
  <si>
    <t>04 January 2024 onwardsAll provisionNorth SomersetQualifications, training, support and skills (Group provision only)</t>
  </si>
  <si>
    <t>04 January 2024 onwardsAll provisionNottinghamLearning and Development Considerations</t>
  </si>
  <si>
    <t>04 January 2024 onwardsAll provisionRichmond upon ThamesKey person</t>
  </si>
  <si>
    <t>04 January 2024 onwardsAll provisionOldhamSupporting and understanding children's behaviour</t>
  </si>
  <si>
    <t>04 January 2024 onwardsAll provisionNottinghamSupervision of staff (Group provision only)</t>
  </si>
  <si>
    <t>04 January 2024 onwardsChildminderOldhamLearning and development/Educational programmes</t>
  </si>
  <si>
    <t>04 January 2024 onwardsChildminderWalsallSafeguarding policies and procedures</t>
  </si>
  <si>
    <t>04 January 2024 onwardsChildcare on non-domestic premisesSouth GloucestershireConcerns about children's safety and welfare</t>
  </si>
  <si>
    <t>04 January 2024 onwardsChildcare on non-domestic premisesIslingtonStaff:child ratios</t>
  </si>
  <si>
    <t>04 January 2024 onwardsChildcare on non-domestic premisesLutonStaff:child ratios</t>
  </si>
  <si>
    <t>04 January 2024 onwardsChildcare on non-domestic premisesBlackburn with DarwenSupervision of staff (Group provision only)</t>
  </si>
  <si>
    <t>04 January 2024 onwardsChildcare on non-domestic premisesBradfordSafety of premises</t>
  </si>
  <si>
    <t>04 January 2024 onwardsChildminderHaltonTraining, support and skills (CM only)</t>
  </si>
  <si>
    <t>04 January 2024 onwardsChildcare on non-domestic premisesHaveringRisk assessment</t>
  </si>
  <si>
    <t>04 January 2024 onwardsChildcare on non-domestic premisesKentSuitable people</t>
  </si>
  <si>
    <t>04 January 2024 onwardsChildcare on non-domestic premisesManchesterSpecial educational needs</t>
  </si>
  <si>
    <t>04 January 2024 onwardsChildminderHarrowTraining and supervision of assistants' skills (CM only)</t>
  </si>
  <si>
    <t>04 January 2024 onwardsChildcare on non-domestic premisesBradfordSupervision of staff (Group provision only)</t>
  </si>
  <si>
    <t>04 January 2024 onwardsChildcare on non-domestic premisesSolihullMedicines</t>
  </si>
  <si>
    <t>04 January 2024 onwardsChildcare on non-domestic premisesBarking and DagenhamSupporting and understanding children's behaviour</t>
  </si>
  <si>
    <t>04 January 2024 onwardsChildminderCroydonSafeguarding training</t>
  </si>
  <si>
    <t>04 January 2024 onwardsChildcare on non-domestic premisesMiddlesbroughLearning and development/Educational programmes</t>
  </si>
  <si>
    <t>04 January 2024 onwardsAll provisionSeftonMedicines</t>
  </si>
  <si>
    <t>04 January 2024 onwardsAll provisionKingston upon ThamesKey person</t>
  </si>
  <si>
    <t>04 January 2024 onwardsAll provisionMertonQualifications, training, support and skills (Group provision only)</t>
  </si>
  <si>
    <t>04 January 2024 onwardsAll provisionEast SussexLearning and development/Educational programmes</t>
  </si>
  <si>
    <t>04 January 2024 onwardsAll provisionWestminsterLearning and development/Educational programmes</t>
  </si>
  <si>
    <t>04 January 2024 onwardsAll provisionIslingtonSpecial educational needs</t>
  </si>
  <si>
    <t>04 January 2024 onwardsAll provisionBlackburn with DarwenSuitable people</t>
  </si>
  <si>
    <t>04 January 2024 onwardsAll provisionKirkleesSafeguarding training</t>
  </si>
  <si>
    <t>04 January 2024 onwardsAll provisionGreenwichSafeguarding training</t>
  </si>
  <si>
    <t>04 January 2024 onwardsAll provisionMilton KeynesSupporting and understanding children's behaviour</t>
  </si>
  <si>
    <t>04 January 2024 onwardsAll provisionDorsetSafeguarding policies and procedures</t>
  </si>
  <si>
    <t>04 January 2024 onwardsAll provisionHertfordshireSuitable people</t>
  </si>
  <si>
    <t>04 January 2024 onwardsChildcare on non-domestic premisesSuttonTraining and skills (Group provision only)</t>
  </si>
  <si>
    <t>04 January 2024 onwardsChildcare on non-domestic premisesEast SussexSupporting and understanding children's behaviour</t>
  </si>
  <si>
    <t>04 January 2024 onwardsChildcare on non-domestic premisesWorcestershireChanges that must be notified</t>
  </si>
  <si>
    <t>04 January 2024 onwardsChildcare on non-domestic premisesIslingtonSpecial educational needs</t>
  </si>
  <si>
    <t>04 January 2024 onwardsChildminderPeterboroughInspection has actions</t>
  </si>
  <si>
    <t>04 January 2024 onwardsChildcare on non-domestic premisesBrentAssessment</t>
  </si>
  <si>
    <t>04 January 2024 onwardsChildcare on non-domestic premisesWalsallLearning and development/Educational programmes</t>
  </si>
  <si>
    <t>04 January 2024 onwardsChildcare on non-domestic premisesBarnetSafeguarding policies and procedures</t>
  </si>
  <si>
    <t>04 January 2024 onwardsChildcare on non-domestic premisesMilton KeynesQualifications, training, support and skills (Group provision only)</t>
  </si>
  <si>
    <t>04 January 2024 onwardsChildminderRedcar and ClevelandInspection has actions</t>
  </si>
  <si>
    <t>04 January 2024 onwardsAll provisionSouth GloucestershireInspection has actions</t>
  </si>
  <si>
    <t>04 January 2024 onwardsAll provisionGatesheadSafety of premises</t>
  </si>
  <si>
    <t>04 January 2024 onwardsAll provisionHampshireFood and drink</t>
  </si>
  <si>
    <t>04 January 2024 onwardsAll provisionHackneyTraining, support and skills (CM only)</t>
  </si>
  <si>
    <t>04 January 2024 onwardsAll provisionSandwellTraining and skills (Group provision only)</t>
  </si>
  <si>
    <t>04 January 2024 onwardsAll provisionLeicesterSupporting and understanding children's behaviour</t>
  </si>
  <si>
    <t>04 January 2024 onwardsAll provisionSt HelensConcerns about children's safety and welfare</t>
  </si>
  <si>
    <t>04 January 2024 onwardsAll provisionLeedsHow the childcare provision is organised</t>
  </si>
  <si>
    <t>04 January 2024 onwardsAll provisionNorfolkToilets and intimate hygiene</t>
  </si>
  <si>
    <t>04 January 2024 onwardsAll provisionLeicesterSafeguarding policies and procedures</t>
  </si>
  <si>
    <t>04 January 2024 onwardsAll provisionPortsmouthStaff:child ratios</t>
  </si>
  <si>
    <t>04 January 2024 onwardsAll provisionHaveringBaby room (Group provision only)</t>
  </si>
  <si>
    <t>04 January 2024 onwardsAll provisionCroydonSafeguarding training</t>
  </si>
  <si>
    <t>04 January 2024 onwardsAll provisionOxfordshireTraining and skills (Group provision only)</t>
  </si>
  <si>
    <t>04 January 2024 onwardsAll provisionTraffordMedicines</t>
  </si>
  <si>
    <t>04 January 2024 onwardsAll provisionSurreyQualifications, training, support and skills (Group provision only)</t>
  </si>
  <si>
    <t>04 January 2024 onwardsAll provisionSouth GloucestershireConcerns about children's safety and welfare</t>
  </si>
  <si>
    <t>04 January 2024 onwardsAll provisionWalsallSafeguarding policies and procedures</t>
  </si>
  <si>
    <t>04 January 2024 onwardsAll provisionSouthwarkComplaints</t>
  </si>
  <si>
    <t>04 January 2024 onwardsChildcare on non-domestic premisesThurrockLearning and Development Considerations</t>
  </si>
  <si>
    <t>04 January 2024 onwardsChildcare on non-domestic premisesOldhamSpecial educational needs</t>
  </si>
  <si>
    <t>04 January 2024 onwardsChildcare on non-domestic premisesEssexChanges that must be notified</t>
  </si>
  <si>
    <t>04 January 2024 onwardsChildminderHarrowSafeguarding policies and procedures</t>
  </si>
  <si>
    <t>04 January 2024 onwardsChildminderCalderdaleRisk assessment</t>
  </si>
  <si>
    <t>04 January 2024 onwardsChildminderSandwellTraining, support and skills (CM only)</t>
  </si>
  <si>
    <t>04 January 2024 onwardsChildminderGreenwichStaff:child ratios</t>
  </si>
  <si>
    <t>04 January 2024 onwardsChildminderBristolSpecial educational needs</t>
  </si>
  <si>
    <t>04 January 2024 onwardsChildcare on non-domestic premisesNottinghamSupervision of staff (Group provision only)</t>
  </si>
  <si>
    <t>04 January 2024 onwardsChildcare on non-domestic premisesKirkleesLearning and development/Educational programmes</t>
  </si>
  <si>
    <t>04 January 2024 onwardsChildcare on non-domestic premisesManchesterKey person</t>
  </si>
  <si>
    <t>04 January 2024 onwardsChildcare on non-domestic premisesSuttonInspection has actions</t>
  </si>
  <si>
    <t>04 January 2024 onwardsChildminderNottinghamTraining, support and skills (CM only)</t>
  </si>
  <si>
    <t>04 January 2024 onwardsChildminderManchesterInformation about the childminder (CM only)</t>
  </si>
  <si>
    <t>04 January 2024 onwardsChildcare on non-domestic premisesNorth SomersetConcerns about children's safety and welfare</t>
  </si>
  <si>
    <t>04 January 2024 onwardsChildcare on domestic premisesStaffordshireInspection has recommendations</t>
  </si>
  <si>
    <t>04 January 2024 onwardsChildminderNewcastle upon TyneTraining, support and skills (CM only)</t>
  </si>
  <si>
    <t>04 January 2024 onwardsChildcare on non-domestic premisesBradfordLearning and development/Educational programmes</t>
  </si>
  <si>
    <t>04 January 2024 onwardsChildminderLancashireTraining, support and skills (CM only)</t>
  </si>
  <si>
    <t>04 January 2024 onwardsChildminderLeicesterLearning and development/Educational programmes</t>
  </si>
  <si>
    <t>04 January 2024 onwardsChildminderBromleySafeguarding policies and procedures</t>
  </si>
  <si>
    <t>04 January 2024 onwardsChildcare on non-domestic premisesHampshireBaby room (Group provision only)</t>
  </si>
  <si>
    <t>04 January 2024 onwardsChildminderStockportTraining, support and skills (CM only)</t>
  </si>
  <si>
    <t>04 January 2024 onwardsChildminderMilton KeynesTraining, support and skills (CM only)</t>
  </si>
  <si>
    <t>04 January 2024 onwardsChildminderWalsallTraining, support and skills (CM only)</t>
  </si>
  <si>
    <t>04 January 2024 onwardsChildcare on non-domestic premisesSunderlandInformation and record keeping</t>
  </si>
  <si>
    <t>04 January 2024 onwardsChildcare on domestic premisesHaveringNo of Inspections</t>
  </si>
  <si>
    <t>04 January 2024 onwardsChildcare on non-domestic premisesNorth YorkshireQualifications, training, support and skills (Group provision only)</t>
  </si>
  <si>
    <t>04 January 2024 onwardsChildcare on non-domestic premisesBarnetSuitable people</t>
  </si>
  <si>
    <t>04 January 2024 onwardsChildminderSouthwarkKey person</t>
  </si>
  <si>
    <t>04 January 2024 onwardsChildminderHaringeyLearning and development/Educational programmes</t>
  </si>
  <si>
    <t>04 January 2024 onwardsChildminderHaringeyInspection has actions</t>
  </si>
  <si>
    <t>04 January 2024 onwardsChildcare on non-domestic premisesEnfieldTraining and skills (Group provision only)</t>
  </si>
  <si>
    <t>04 January 2024 onwardsChildminderLutonLearning and development/Educational programmes</t>
  </si>
  <si>
    <t>04 January 2024 onwardsChildcare on non-domestic premisesNorth TynesideSuitable people</t>
  </si>
  <si>
    <t>04 January 2024 onwardsChildcare on non-domestic premisesAll EnglandInspections (Group provision only)</t>
  </si>
  <si>
    <t>All ProvidersChildminder without domestic premisesAll EnglandNo of providers</t>
  </si>
  <si>
    <t>04 January 2024 onwardsChildminderBlackburn with DarwenStaff:child ratios</t>
  </si>
  <si>
    <t>04 January 2024 onwardsChildcare on non-domestic premisesBuckinghamshireSuitable people</t>
  </si>
  <si>
    <t>04 January 2024 onwardsChildcare on non-domestic premisesNorth NorthamptonshireInspection has actions</t>
  </si>
  <si>
    <t>04 January 2024 onwardsChildcare on non-domestic premisesLincolnshireQualifications, training, support and skills (Group provision only)</t>
  </si>
  <si>
    <t>04 January 2024 onwardsChildcare on non-domestic premisesBrighton and HoveInformation and record keeping</t>
  </si>
  <si>
    <t>04 January 2024 onwardsChildcare on non-domestic premisesBirminghamSleeping arrangements</t>
  </si>
  <si>
    <t>04 January 2024 onwardsChildcare on non-domestic premisesNottinghamshireRisk assessment</t>
  </si>
  <si>
    <t>04 January 2024 onwardsChildminderLambethInformation and record keeping</t>
  </si>
  <si>
    <t>04 January 2024 onwardsChildcare on non-domestic premisesSunderlandLearning and development/Educational programmes</t>
  </si>
  <si>
    <t>04 January 2024 onwardsChildcare on non-domestic premisesDudleySupporting and understanding children's behaviour</t>
  </si>
  <si>
    <t>04 January 2024 onwardsAll provisionHampshireStaff taking medication/other substances</t>
  </si>
  <si>
    <t>04 January 2024 onwardsAll provisionBoltonSupervision of staff (Group provision only)</t>
  </si>
  <si>
    <t>04 January 2024 onwardsAll provisionEnfieldTraining and skills (Group provision only)</t>
  </si>
  <si>
    <t>04 January 2024 onwardsAll provisionKirkleesSafeguarding policies and procedures</t>
  </si>
  <si>
    <t>04 January 2024 onwardsAll provisionLiverpoolSafety of premises</t>
  </si>
  <si>
    <t>04 January 2024 onwardsAll provisionIslingtonRisk assessment</t>
  </si>
  <si>
    <t>04 January 2024 onwardsAll provisionNorfolkKey person</t>
  </si>
  <si>
    <t>04 January 2024 onwardsAll provisionSuffolkLearning and Development Considerations</t>
  </si>
  <si>
    <t>04 January 2024 onwardsAll provisionNottinghamshireSpecial educational needs</t>
  </si>
  <si>
    <t>04 January 2024 onwardsAll provisionHertfordshireInformation for parents and carers</t>
  </si>
  <si>
    <t>04 January 2024 onwardsAll provisionDurhamTraining and skills (Group provision only)</t>
  </si>
  <si>
    <t>04 January 2024 onwardsAll provisionIslingtonLearning and Development Considerations</t>
  </si>
  <si>
    <t>04 January 2024 onwardsAll provisionPeterboroughSafety of premises</t>
  </si>
  <si>
    <t>04 January 2024 onwardsAll provisionLincolnshireSupervision of staff (Group provision only)</t>
  </si>
  <si>
    <t>04 January 2024 onwardsAll provisionWalsallSafeguarding training</t>
  </si>
  <si>
    <t>04 January 2024 onwardsAll provisionCambridgeshireSafeguarding policies and procedures</t>
  </si>
  <si>
    <t>04 January 2024 onwardsAll provisionLambethSafeguarding policies and procedures</t>
  </si>
  <si>
    <t>04 January 2024 onwardsAll provisionSouthend on SeaInspection has actions</t>
  </si>
  <si>
    <t>04 January 2024 onwardsAll provisionSunderlandTraining and skills (Group provision only)</t>
  </si>
  <si>
    <t>04 January 2024 onwardsAll provisionDerbyshireAssessment</t>
  </si>
  <si>
    <t>04 January 2024 onwardsAll provisionMiddlesbroughInspection has actions</t>
  </si>
  <si>
    <t>04 January 2024 onwardsAll provisionRedbridgeInformation for parents and carers</t>
  </si>
  <si>
    <t>04 January 2024 onwardsAll provisionEast SussexSpecial educational needs</t>
  </si>
  <si>
    <t>04 January 2024 onwardsAll provisionLincolnshireQualifications, training, support and skills (Group provision only)</t>
  </si>
  <si>
    <t>04 January 2024 onwardsAll provisionLincolnshireSuitable people</t>
  </si>
  <si>
    <t>04 January 2024 onwardsAll provisionShropshireSafety of premises</t>
  </si>
  <si>
    <t>04 January 2024 onwardsAll provisionIslingtonSupporting and understanding children's behaviour</t>
  </si>
  <si>
    <t>04 January 2024 onwardsAll provisionHertfordshireSpecial educational needs</t>
  </si>
  <si>
    <t>04 January 2024 onwardsAll provisionLeicesterQualifications, training, support and skills (Group provision only)</t>
  </si>
  <si>
    <t>04 January 2024 onwardsAll provisionNorfolkLearning and Development Considerations</t>
  </si>
  <si>
    <t>04 January 2024 onwardsAll provisionEssexRisk assessment</t>
  </si>
  <si>
    <t>04 January 2024 onwardsAll provisionBarnetSupporting and understanding children's behaviour</t>
  </si>
  <si>
    <t>04 January 2024 onwardsAll provisionWalsallInformation for parents and carers</t>
  </si>
  <si>
    <t>04 January 2024 onwardsAll provisionNorth YorkshireSupervision of staff (Group provision only)</t>
  </si>
  <si>
    <t>04 January 2024 onwardsAll provisionSuffolkSafeguarding policies and procedures</t>
  </si>
  <si>
    <t>04 January 2024 onwardsAll provisionOldhamSafety of premises</t>
  </si>
  <si>
    <t>04 January 2024 onwardsAll provisionCroydonSafety of premises</t>
  </si>
  <si>
    <t>04 January 2024 onwardsAll provisionHertfordshireTraining and supervision of assistants' skills (CM only)</t>
  </si>
  <si>
    <t>04 January 2024 onwardsAll provisionBoltonTraining, support and skills (CM only)</t>
  </si>
  <si>
    <t>04 January 2024 onwardsAll provisionDudleyStaff:child ratios</t>
  </si>
  <si>
    <t>04 January 2024 onwardsAll provisionMilton KeynesFood and drink facilities</t>
  </si>
  <si>
    <t>04 January 2024 onwardsAll provisionKirkleesAccident or injury</t>
  </si>
  <si>
    <t>04 January 2024 onwardsAll provisionCentral BedfordshireQualifications, training, support and skills (Group provision only)</t>
  </si>
  <si>
    <t>04 January 2024 onwardsAll provisionOldhamSupervision of staff (Group provision only)</t>
  </si>
  <si>
    <t>04 January 2024 onwardsAll provisionWalsallSpecial educational needs</t>
  </si>
  <si>
    <t>04 January 2024 onwardsAll provisionRichmond upon ThamesLearning and Development Considerations</t>
  </si>
  <si>
    <t>04 January 2024 onwardsAll provisionSuffolkKey person</t>
  </si>
  <si>
    <t>04 January 2024 onwardsAll provisionKirkleesTraining, support and skills (CM only)</t>
  </si>
  <si>
    <t>04 January 2024 onwardsAll provisionDurhamSupporting and understanding children's behaviour</t>
  </si>
  <si>
    <t>04 January 2024 onwardsAll provisionLambethSleeping arrangements</t>
  </si>
  <si>
    <t>04 January 2024 onwardsAll provisionRichmond upon ThamesSpecial educational needs</t>
  </si>
  <si>
    <t>04 January 2024 onwardsAll provisionHertfordshireFood and drink</t>
  </si>
  <si>
    <t>04 January 2024 onwardsAll provisionSouth GloucestershireFood and drink</t>
  </si>
  <si>
    <t>04 January 2024 onwardsAll provisionNorth YorkshireKey person</t>
  </si>
  <si>
    <t>04 January 2024 onwardsAll provisionCheshire EastInformation for parents and carers</t>
  </si>
  <si>
    <t>04 January 2024 onwardsAll provisionSalfordInspection has actions</t>
  </si>
  <si>
    <t>04 January 2024 onwardsAll provisionDerbySupervision of staff (Group provision only)</t>
  </si>
  <si>
    <t>04 January 2024 onwardsAll provisionWest BerkshireSupervision of staff (Group provision only)</t>
  </si>
  <si>
    <t>04 January 2024 onwardsAll provisionKirkleesLearning and Development Considerations</t>
  </si>
  <si>
    <t>04 January 2024 onwardsAll provisionDerbySafety on outings</t>
  </si>
  <si>
    <t>04 January 2024 onwardsAll provisionLeedsSuitable people</t>
  </si>
  <si>
    <t>04 January 2024 onwardsAll provisionBuryAssessment</t>
  </si>
  <si>
    <t>04 January 2024 onwardsAll provisionCentral BedfordshireLearning and development/Educational programmes</t>
  </si>
  <si>
    <t>04 January 2024 onwardsAll provisionHertfordshireQualifications, training, support and skills (Group provision only)</t>
  </si>
  <si>
    <t>04 January 2024 onwardsAll provisionDurhamPaediatric first aid</t>
  </si>
  <si>
    <t>04 January 2024 onwardsAll provisionHackneyFood and drink facilities</t>
  </si>
  <si>
    <t>04 January 2024 onwardsChildcare on non-domestic premisesLeedsSupervision of staff (Group provision only)</t>
  </si>
  <si>
    <t>04 January 2024 onwardsChildcare on non-domestic premisesSunderlandAssessment</t>
  </si>
  <si>
    <t>04 January 2024 onwardsChildminderSurreyRisk assessment</t>
  </si>
  <si>
    <t>04 January 2024 onwardsChildcare on non-domestic premisesSouthwarkSafety on outings</t>
  </si>
  <si>
    <t>04 January 2024 onwardsChildcare on non-domestic premisesPortsmouthStaff:child ratios</t>
  </si>
  <si>
    <t>04 January 2024 onwardsChildcare on non-domestic premisesWiltshireAssessment</t>
  </si>
  <si>
    <t>04 January 2024 onwardsChildcare on non-domestic premisesKirkleesTraining and skills (Group provision only)</t>
  </si>
  <si>
    <t>04 January 2024 onwardsChildminderReadingSafeguarding policies and procedures</t>
  </si>
  <si>
    <t>04 January 2024 onwardsChildcare on domestic premisesOxfordshireNo of Inspections</t>
  </si>
  <si>
    <t>04 January 2024 onwardsChildcare on non-domestic premisesSomersetQualifications, training, support and skills (Group provision only)</t>
  </si>
  <si>
    <t>04 January 2024 onwardsChildcare on non-domestic premisesOldhamSupervision of staff (Group provision only)</t>
  </si>
  <si>
    <t>04 January 2024 onwardsChildminderCambridgeshireTraining, support and skills (CM only)</t>
  </si>
  <si>
    <t>04 January 2024 onwardsChildcare on non-domestic premisesHampshireStaff taking medication/other substances</t>
  </si>
  <si>
    <t>04 January 2024 onwardsChildminderDerbyshireAssessment</t>
  </si>
  <si>
    <t>04 January 2024 onwardsChildcare on non-domestic premisesWiltshireQualifications, training, support and skills (Group provision only)</t>
  </si>
  <si>
    <t>04 January 2024 onwardsChildcare on non-domestic premisesThurrockStaff:child ratios</t>
  </si>
  <si>
    <t>04 January 2024 onwardsChildcare on non-domestic premisesOldhamSafety of premises</t>
  </si>
  <si>
    <t>04 January 2024 onwardsChildminderRochdaleKey person</t>
  </si>
  <si>
    <t>04 January 2024 onwardsChildcare on non-domestic premisesWarwickshireSupporting and understanding children's behaviour</t>
  </si>
  <si>
    <t>04 January 2024 onwardsChildcare on non-domestic premisesIslingtonRisk assessment</t>
  </si>
  <si>
    <t>04 January 2024 onwardsChildminderWarwickshirePaediatric first aid</t>
  </si>
  <si>
    <t>All ProvidersChildminder without domestic premisesNorth NorthamptonshireNo of providers</t>
  </si>
  <si>
    <t>04 January 2024 onwardsChildcare on non-domestic premisesEast SussexInspection has actions</t>
  </si>
  <si>
    <t>04 January 2024 onwardsChildminderHampshireKey person</t>
  </si>
  <si>
    <t>04 January 2024 onwardsChildminderHackneyLearning and development/Educational programmes</t>
  </si>
  <si>
    <t>04 January 2024 onwardsChildminderDurhamRisk assessment</t>
  </si>
  <si>
    <t>04 January 2024 onwardsChildminderWest NorthamptonshireSafeguarding training</t>
  </si>
  <si>
    <t>04 January 2024 onwardsChildcare on non-domestic premisesBuckinghamshireInformation and record keeping</t>
  </si>
  <si>
    <t>04 January 2024 onwardsChildminderSurreyPaediatric first aid</t>
  </si>
  <si>
    <t>04 January 2024 onwardsChildcare on non-domestic premisesNorth SomersetQualifications, training, support and skills (Group provision only)</t>
  </si>
  <si>
    <t>04 January 2024 onwardsChildminderWest SussexLearning and development/Educational programmes</t>
  </si>
  <si>
    <t>04 January 2024 onwardsChildcare on non-domestic premisesPeterboroughSpecial educational needs</t>
  </si>
  <si>
    <t>04 January 2024 onwardsAll provisionLiverpoolFood and drink</t>
  </si>
  <si>
    <t>04 January 2024 onwardsAll provisionWest SussexStaff:child ratios</t>
  </si>
  <si>
    <t>04 January 2024 onwardsAll provisionOldhamLearning and development/Educational programmes</t>
  </si>
  <si>
    <t>04 January 2024 onwardsAll provisionWolverhamptonTraining, support and skills (CM only)</t>
  </si>
  <si>
    <t>04 January 2024 onwardsAll provisionSomersetLearning and Development Considerations</t>
  </si>
  <si>
    <t>04 January 2024 onwardsAll provisionOxfordshireToilets and intimate hygiene</t>
  </si>
  <si>
    <t>04 January 2024 onwardsAll provisionOxfordshireRisk assessment</t>
  </si>
  <si>
    <t>04 January 2024 onwardsAll provisionSloughTraining, support and skills (CM only)</t>
  </si>
  <si>
    <t>04 January 2024 onwardsAll provisionLeicestershireSuitable people</t>
  </si>
  <si>
    <t>04 January 2024 onwardsAll provisionSandwellSafety of premises</t>
  </si>
  <si>
    <t>04 January 2024 onwardsAll provisionKirkleesInformation about the childminder (CM only)</t>
  </si>
  <si>
    <t>04 January 2024 onwardsAll provisionHammersmith and FulhamLearning and Development Considerations</t>
  </si>
  <si>
    <t>04 January 2024 onwardsAll provisionSloughAccident or injury</t>
  </si>
  <si>
    <t>04 January 2024 onwardsChildminderWarwickshireInformation and record keeping</t>
  </si>
  <si>
    <t>04 January 2024 onwardsChildminderBlackburn with DarwenInspection has actions</t>
  </si>
  <si>
    <t>04 January 2024 onwardsChildminderNorfolkSupporting and understanding children's behaviour</t>
  </si>
  <si>
    <t>04 January 2024 onwardsChildcare on non-domestic premisesBuckinghamshireFood and drink</t>
  </si>
  <si>
    <t>04 January 2024 onwardsChildcare on non-domestic premisesSolihullTraining and skills (Group provision only)</t>
  </si>
  <si>
    <t>04 January 2024 onwardsChildminderEssexStaff:child ratios</t>
  </si>
  <si>
    <t>04 January 2024 onwardsChildminderDurhamSupporting and understanding children's behaviour</t>
  </si>
  <si>
    <t>04 January 2024 onwardsChildcare on non-domestic premisesKentSpecial educational needs</t>
  </si>
  <si>
    <t>04 January 2024 onwardsChildminderWarwickshireConcerns about children's safety and welfare</t>
  </si>
  <si>
    <t>04 January 2024 onwardsChildminderSloughAccident or injury</t>
  </si>
  <si>
    <t>04 January 2024 onwardsChildminderBoltonLearning and development/Educational programmes</t>
  </si>
  <si>
    <t>04 January 2024 onwardsChildcare on non-domestic premisesKirkleesSupervision of staff (Group provision only)</t>
  </si>
  <si>
    <t>04 January 2024 onwardsChildcare on non-domestic premisesCroydonSafeguarding policies and procedures</t>
  </si>
  <si>
    <t>04 January 2024 onwardsChildcare on non-domestic premisesWalsallLearning and Development Considerations</t>
  </si>
  <si>
    <t>04 January 2024 onwardsChildminderBromleyLearning and development/Educational programmes</t>
  </si>
  <si>
    <t>04 January 2024 onwardsChildcare on non-domestic premisesTraffordMedicines</t>
  </si>
  <si>
    <t>04 January 2024 onwardsChildcare on non-domestic premisesBradfordQualifications, training, support and skills (Group provision only)</t>
  </si>
  <si>
    <t>04 January 2024 onwardsChildminderWolverhamptonLearning and Development Considerations</t>
  </si>
  <si>
    <t>04 January 2024 onwardsChildminderCamdenTraining, support and skills (CM only)</t>
  </si>
  <si>
    <t>04 January 2024 onwardsChildminderKirkleesLearning and Development Considerations</t>
  </si>
  <si>
    <t>04 January 2024 onwardsChildminderStaffordshireSafety of premises</t>
  </si>
  <si>
    <t>04 January 2024 onwardsChildcare on non-domestic premisesPortsmouthRisk assessment</t>
  </si>
  <si>
    <t>04 January 2024 onwardsChildminderCentral BedfordshireLearning and development/Educational programmes</t>
  </si>
  <si>
    <t>04 January 2024 onwardsChildcare on non-domestic premisesRichmond upon ThamesAccident or injury</t>
  </si>
  <si>
    <t>04 January 2024 onwardsChildcare on non-domestic premisesIslingtonQualifications, training, support and skills (Group provision only)</t>
  </si>
  <si>
    <t>All ProvidersChildminder without domestic premisesRotherhamNo of providers</t>
  </si>
  <si>
    <t>04 January 2024 onwardsChildminderHackneySupporting and understanding children's behaviour</t>
  </si>
  <si>
    <t>04 January 2024 onwardsChildminderPeterboroughLearning and development/Educational programmes</t>
  </si>
  <si>
    <t>04 January 2024 onwardsChildcare on non-domestic premisesWarwickshirePaediatric first aid</t>
  </si>
  <si>
    <t>04 January 2024 onwardsChildcare on non-domestic premisesDerbySupervision of staff (Group provision only)</t>
  </si>
  <si>
    <t>04 January 2024 onwardsChildcare on non-domestic premisesCheshire EastSafeguarding policies and procedures</t>
  </si>
  <si>
    <t>04 January 2024 onwardsChildcare on non-domestic premisesSuffolkSupervision of staff (Group provision only)</t>
  </si>
  <si>
    <t>04 January 2024 onwardsChildcare on non-domestic premisesSouthend on SeaLearning and development/Educational programmes</t>
  </si>
  <si>
    <t>04 January 2024 onwardsChildcare on non-domestic premisesSouth GloucestershireKey person</t>
  </si>
  <si>
    <t>04 January 2024 onwardsChildminderWest NorthamptonshireOutdoor access</t>
  </si>
  <si>
    <t>04 January 2024 onwardsChildcare on non-domestic premisesKingston upon ThamesQualifications, training, support and skills (Group provision only)</t>
  </si>
  <si>
    <t>04 January 2024 onwardsChildcare on non-domestic premisesWest BerkshireLearning and development/Educational programmes</t>
  </si>
  <si>
    <t>04 January 2024 onwardsChildcare on non-domestic premisesBournemouth, Christchurch &amp; PooleStaff:child ratios</t>
  </si>
  <si>
    <t>04 January 2024 onwardsChildcare on non-domestic premisesSandwellSafeguarding training</t>
  </si>
  <si>
    <t>04 January 2024 onwardsChildcare on non-domestic premisesBradfordLearning and Development Considerations</t>
  </si>
  <si>
    <t>04 January 2024 onwardsChildcare on non-domestic premisesWarwickshireAssessment</t>
  </si>
  <si>
    <t>04 January 2024 onwardsChildcare on non-domestic premisesPlymouthQualifications, training, support and skills (Group provision only)</t>
  </si>
  <si>
    <t>04 January 2024 onwardsChildminderLambethInspection has actions</t>
  </si>
  <si>
    <t>04 January 2024 onwardsChildcare on non-domestic premisesLancashireSleeping arrangements</t>
  </si>
  <si>
    <t>04 January 2024 onwardsChildminderHarrowLearning and development/Educational programmes</t>
  </si>
  <si>
    <t>04 January 2024 onwardsChildminderNorth NorthamptonshireRisk assessment</t>
  </si>
  <si>
    <t>04 January 2024 onwardsChildcare on non-domestic premisesSalfordSpecial educational needs</t>
  </si>
  <si>
    <t>04 January 2024 onwardsChildcare on non-domestic premisesShropshireSafety of premises</t>
  </si>
  <si>
    <t>04 January 2024 onwardsChildminderLeicestershireAssessment</t>
  </si>
  <si>
    <t>04 January 2024 onwardsChildcare on non-domestic premisesWakefieldBaby room (Group provision only)</t>
  </si>
  <si>
    <t>04 January 2024 onwardsChildcare on non-domestic premisesSalfordSafeguarding training</t>
  </si>
  <si>
    <t>04 January 2024 onwardsChildminderStockportSupporting and understanding children's behaviour</t>
  </si>
  <si>
    <t>04 January 2024 onwardsChildcare on non-domestic premisesWarwickshireSpecial educational needs</t>
  </si>
  <si>
    <t>04 January 2024 onwardsChildminderLincolnshirePaediatric first aid</t>
  </si>
  <si>
    <t>04 January 2024 onwardsChildminderWolverhamptonLearning and development/Educational programmes</t>
  </si>
  <si>
    <t>04 January 2024 onwardsChildcare on non-domestic premisesRichmond upon ThamesKey person</t>
  </si>
  <si>
    <t>04 January 2024 onwardsChildcare on non-domestic premisesBirminghamSafeguarding training</t>
  </si>
  <si>
    <t>04 January 2024 onwardsChildcare on non-domestic premisesOldhamMedicines</t>
  </si>
  <si>
    <t>04 January 2024 onwardsChildcare on non-domestic premisesNorth YorkshireSupervision of staff (Group provision only)</t>
  </si>
  <si>
    <t>04 January 2024 onwardsChildminderLeicesterSafeguarding training</t>
  </si>
  <si>
    <t>04 January 2024 onwardsChildcare on non-domestic premisesPortsmouthSuitable people</t>
  </si>
  <si>
    <t>04 January 2024 onwardsChildminderSandwellSafeguarding policies and procedures</t>
  </si>
  <si>
    <t>04 January 2024 onwardsChildminderWirralInformation for parents and carers</t>
  </si>
  <si>
    <t>04 January 2024 onwardsChildminderEssexSuitable people</t>
  </si>
  <si>
    <t>04 January 2024 onwardsChildcare on non-domestic premisesWiltshireInformation about the provider (Group provision only)</t>
  </si>
  <si>
    <t>04 January 2024 onwardsChildminderOxfordshireSafety of premises</t>
  </si>
  <si>
    <t>04 January 2024 onwardsChildcare on domestic premisesSomersetNo of Inspections</t>
  </si>
  <si>
    <t>04 January 2024 onwardsChildcare on non-domestic premisesSouthwarkKey person</t>
  </si>
  <si>
    <t>04 January 2024 onwardsChildminderSuttonSuitable people</t>
  </si>
  <si>
    <t>04 January 2024 onwardsChildcare on non-domestic premisesThurrockSupervision of staff (Group provision only)</t>
  </si>
  <si>
    <t>Childminder without domestic premisesNo of Providers</t>
  </si>
  <si>
    <t>Early years register (full Inspection)All provisionBuryRequirements of the compulsory part of the childcare register1 September 2024 to 31 March 2025</t>
  </si>
  <si>
    <t>1 September 2024 to 31 March 2025</t>
  </si>
  <si>
    <t>Early years register (full Inspection)All provisionBuryRequirements of the voluntary part of the childcare register1 September 2024 to 31 March 2025</t>
  </si>
  <si>
    <t>Early years register (full Inspection)All provisionBuryTotal No of inspections1 September 2024 to 31 March 2025</t>
  </si>
  <si>
    <t>Early years register (Out-of-school day care)All provisionBuryTotal No of inspections1 September 2024 to 31 March 2025</t>
  </si>
  <si>
    <t>Childcare registerAll provisionCalderdaleTotal No of inspections1 September 2024 to 31 March 2025</t>
  </si>
  <si>
    <t>Early years register (full Inspection)All provisionCalderdaleBehaviour and attitudes1 September 2024 to 31 March 2025</t>
  </si>
  <si>
    <t>Early years register (full Inspection)All provisionCalderdaleEffectiveness of leadership and Management1 September 2024 to 31 March 2025</t>
  </si>
  <si>
    <t>Early years register (full Inspection)All provisionCalderdaleOutcomes for children1 September 2024 to 31 March 2025</t>
  </si>
  <si>
    <t>Early years register (full Inspection)All provisionCalderdaleOverall effectiveness: The quality and standards of the provision1 September 2024 to 31 March 2025</t>
  </si>
  <si>
    <t>Early years register (full Inspection)All provisionCalderdalePersonal development1 September 2024 to 31 March 2025</t>
  </si>
  <si>
    <t>Early years register (full Inspection)All provisionCalderdalePersonal development, behaviour and welfare1 September 2024 to 31 March 2025</t>
  </si>
  <si>
    <t>Early years register (full Inspection)All provisionCalderdaleQuality of education1 September 2024 to 31 March 2025</t>
  </si>
  <si>
    <t>Early years register (full Inspection)All provisionCalderdaleQuality of teaching, learning and assessment1 September 2024 to 31 March 2025</t>
  </si>
  <si>
    <t>Early years register (full Inspection)All provisionCalderdaleRequirements of the compulsory part of the childcare register1 September 2024 to 31 March 2025</t>
  </si>
  <si>
    <t>Early years register (full Inspection)All provisionCalderdaleRequirements of the voluntary part of the childcare register1 September 2024 to 31 March 2025</t>
  </si>
  <si>
    <t>Early years register (full Inspection)All provisionCalderdaleTotal No of inspections1 September 2024 to 31 March 2025</t>
  </si>
  <si>
    <t>Early years register (full Inspection)All provisionMilton KeynesPersonal development1 September 2024 to 31 March 2025</t>
  </si>
  <si>
    <t>Early years register (full Inspection)All provisionMilton KeynesPersonal development, behaviour and welfare1 September 2024 to 31 March 2025</t>
  </si>
  <si>
    <t>Early years register (full Inspection)All provisionMilton KeynesQuality of education1 September 2024 to 31 March 2025</t>
  </si>
  <si>
    <t>Early years register (full Inspection)All provisionMilton KeynesQuality of teaching, learning and assessment1 September 2024 to 31 March 2025</t>
  </si>
  <si>
    <t>Early years register (full Inspection)All provisionMilton KeynesRequirements of the compulsory part of the childcare register1 September 2024 to 31 March 2025</t>
  </si>
  <si>
    <t>Early years register (full Inspection)All provisionMilton KeynesRequirements of the voluntary part of the childcare register1 September 2024 to 31 March 2025</t>
  </si>
  <si>
    <t>Early years register (full Inspection)All provisionMilton KeynesTotal No of inspections1 September 2024 to 31 March 2025</t>
  </si>
  <si>
    <t>Early years register (No children on roll)All provisionMilton KeynesNCOR Inspection Outcomes1 September 2024 to 31 March 2025</t>
  </si>
  <si>
    <t>Early years register (No children on roll)All provisionMilton KeynesTotal No of inspections1 September 2024 to 31 March 2025</t>
  </si>
  <si>
    <t>Early years register (Out-of-school day care)All provisionMilton KeynesTotal No of inspections1 September 2024 to 31 March 2025</t>
  </si>
  <si>
    <t>Early years register (full Inspection)All provisionNewcastle upon TyneBehaviour and attitudes1 September 2024 to 31 March 2025</t>
  </si>
  <si>
    <t>Early years register (full Inspection)All provisionNewcastle upon TyneEffectiveness of leadership and Management1 September 2024 to 31 March 2025</t>
  </si>
  <si>
    <t>Early years register (full Inspection)All provisionNewcastle upon TyneOutcomes for children1 September 2024 to 31 March 2025</t>
  </si>
  <si>
    <t>Early years register (full Inspection)All provisionNewcastle upon TyneOverall effectiveness: The quality and standards of the provision1 September 2024 to 31 March 2025</t>
  </si>
  <si>
    <t>Early years register (full Inspection)All provisionNewcastle upon TynePersonal development1 September 2024 to 31 March 2025</t>
  </si>
  <si>
    <t>Early years register (full Inspection)All provisionWest NorthamptonshireQuality of teaching, learning and assessment1 September 2024 to 31 March 2025</t>
  </si>
  <si>
    <t>Early years register (full Inspection)All provisionWest NorthamptonshireRequirements of the compulsory part of the childcare register1 September 2024 to 31 March 2025</t>
  </si>
  <si>
    <t>Early years register (full Inspection)All provisionWest NorthamptonshireRequirements of the voluntary part of the childcare register1 September 2024 to 31 March 2025</t>
  </si>
  <si>
    <t>Early years register (full Inspection)All provisionWest NorthamptonshireTotal No of inspections1 September 2024 to 31 March 2025</t>
  </si>
  <si>
    <t>Early years register (Out-of-school day care)All provisionWest NorthamptonshireTotal No of inspections1 September 2024 to 31 March 2025</t>
  </si>
  <si>
    <t>Childcare registerAll provisionWest SussexTotal No of inspections1 September 2024 to 31 March 2025</t>
  </si>
  <si>
    <t>Early years register (full Inspection)All provisionWest SussexBehaviour and attitudes1 September 2024 to 31 March 2025</t>
  </si>
  <si>
    <t>Early years register (full Inspection)All provisionWest SussexEffectiveness of leadership and Management1 September 2024 to 31 March 2025</t>
  </si>
  <si>
    <t>Early years register (full Inspection)All provisionWest SussexOutcomes for children1 September 2024 to 31 March 2025</t>
  </si>
  <si>
    <t>Early years register (full Inspection)All provisionWest SussexOverall effectiveness: The quality and standards of the provision1 September 2024 to 31 March 2025</t>
  </si>
  <si>
    <t>Early years register (full Inspection)All provisionWest SussexPersonal development1 September 2024 to 31 March 2025</t>
  </si>
  <si>
    <t>Early years register (full Inspection)All provisionWest SussexPersonal development, behaviour and welfare1 September 2024 to 31 March 2025</t>
  </si>
  <si>
    <t>Early years register (full Inspection)All provisionWest SussexQuality of education1 September 2024 to 31 March 2025</t>
  </si>
  <si>
    <t>Early years register (full Inspection)All provisionWest SussexQuality of teaching, learning and assessment1 September 2024 to 31 March 2025</t>
  </si>
  <si>
    <t>Early years register (full Inspection)All provisionWest SussexRequirements of the compulsory part of the childcare register1 September 2024 to 31 March 2025</t>
  </si>
  <si>
    <t>Early years register (full Inspection)All provisionWest SussexRequirements of the voluntary part of the childcare register1 September 2024 to 31 March 2025</t>
  </si>
  <si>
    <t>Early years register (full Inspection)All provisionWest SussexTotal No of inspections1 September 2024 to 31 March 2025</t>
  </si>
  <si>
    <t>Early years register (full Inspection)Childcare on non-domestic premisesDerbyshireBehaviour and attitudes1 September 2024 to 31 March 2025</t>
  </si>
  <si>
    <t>Early years register (full Inspection)Childcare on non-domestic premisesDerbyshireEffectiveness of leadership and Management1 September 2024 to 31 March 2025</t>
  </si>
  <si>
    <t>Early years register (full Inspection)Childcare on non-domestic premisesDerbyshireOutcomes for children1 September 2024 to 31 March 2025</t>
  </si>
  <si>
    <t>Early years register (full Inspection)Childcare on non-domestic premisesDerbyshireOverall effectiveness: The quality and standards of the provision1 September 2024 to 31 March 2025</t>
  </si>
  <si>
    <t>Early years register (full Inspection)Childcare on non-domestic premisesDerbyshirePersonal development1 September 2024 to 31 March 2025</t>
  </si>
  <si>
    <t>Early years register (full Inspection)Childcare on non-domestic premisesDerbyshirePersonal development, behaviour and welfare1 September 2024 to 31 March 2025</t>
  </si>
  <si>
    <t>Early years register (full Inspection)Childcare on non-domestic premisesDerbyshireQuality of education1 September 2024 to 31 March 2025</t>
  </si>
  <si>
    <t>Early years register (full Inspection)Childcare on non-domestic premisesDerbyshireQuality of teaching, learning and assessment1 September 2024 to 31 March 2025</t>
  </si>
  <si>
    <t>Early years register (full Inspection)Childcare on non-domestic premisesDerbyshireRequirements of the compulsory part of the childcare register1 September 2024 to 31 March 2025</t>
  </si>
  <si>
    <t>Early years register (full Inspection)Childcare on non-domestic premisesDerbyshireRequirements of the voluntary part of the childcare register1 September 2024 to 31 March 2025</t>
  </si>
  <si>
    <t>Early years register (full Inspection)Childcare on non-domestic premisesDerbyshireTotal No of inspections1 September 2024 to 31 March 2025</t>
  </si>
  <si>
    <t>Early years register (Out-of-school day care)Childcare on non-domestic premisesDerbyshireTotal No of inspections1 September 2024 to 31 March 2025</t>
  </si>
  <si>
    <t>Childcare registerChildcare on non-domestic premisesDevonTotal No of inspections1 September 2024 to 31 March 2025</t>
  </si>
  <si>
    <t>Childcare registerAll provisionCheshire EastTotal No of inspections1 September 2024 to 31 March 2025</t>
  </si>
  <si>
    <t>Early years register (full Inspection)All provisionCheshire EastBehaviour and attitudes1 September 2024 to 31 March 2025</t>
  </si>
  <si>
    <t>Early years register (full Inspection)All provisionCheshire EastEffectiveness of leadership and Management1 September 2024 to 31 March 2025</t>
  </si>
  <si>
    <t>Early years register (full Inspection)All provisionCheshire EastOutcomes for children1 September 2024 to 31 March 2025</t>
  </si>
  <si>
    <t>Early years register (full Inspection)All provisionCheshire EastOverall effectiveness: The quality and standards of the provision1 September 2024 to 31 March 2025</t>
  </si>
  <si>
    <t>Early years register (full Inspection)All provisionCheshire EastPersonal development1 September 2024 to 31 March 2025</t>
  </si>
  <si>
    <t>Early years register (full Inspection)All provisionCheshire EastPersonal development, behaviour and welfare1 September 2024 to 31 March 2025</t>
  </si>
  <si>
    <t>Early years register (full Inspection)All provisionCheshire EastQuality of education1 September 2024 to 31 March 2025</t>
  </si>
  <si>
    <t>Early years register (full Inspection)All provisionCheshire EastQuality of teaching, learning and assessment1 September 2024 to 31 March 2025</t>
  </si>
  <si>
    <t>Early years register (full Inspection)All provisionCheshire EastRequirements of the compulsory part of the childcare register1 September 2024 to 31 March 2025</t>
  </si>
  <si>
    <t>Early years register (full Inspection)All provisionCheshire EastRequirements of the voluntary part of the childcare register1 September 2024 to 31 March 2025</t>
  </si>
  <si>
    <t>Early years register (full Inspection)All provisionCheshire EastTotal No of inspections1 September 2024 to 31 March 2025</t>
  </si>
  <si>
    <t>Early years register (No children on roll)All provisionCheshire EastNCOR Inspection Outcomes1 September 2024 to 31 March 2025</t>
  </si>
  <si>
    <t>Early years register (No children on roll)All provisionCheshire EastTotal No of inspections1 September 2024 to 31 March 2025</t>
  </si>
  <si>
    <t>Early years register (Out-of-school day care)All provisionCheshire EastTotal No of inspections1 September 2024 to 31 March 2025</t>
  </si>
  <si>
    <t>Childcare registerAll provisionCheshire West and ChesterTotal No of inspections1 September 2024 to 31 March 2025</t>
  </si>
  <si>
    <t>Early years register (full Inspection)All provisionNorfolkQuality of education1 September 2024 to 31 March 2025</t>
  </si>
  <si>
    <t>Early years register (full Inspection)All provisionNorfolkQuality of teaching, learning and assessment1 September 2024 to 31 March 2025</t>
  </si>
  <si>
    <t>Early years register (full Inspection)All provisionNorfolkRequirements of the compulsory part of the childcare register1 September 2024 to 31 March 2025</t>
  </si>
  <si>
    <t>Early years register (full Inspection)All provisionNorfolkRequirements of the voluntary part of the childcare register1 September 2024 to 31 March 2025</t>
  </si>
  <si>
    <t>Early years register (full Inspection)All provisionNorfolkTotal No of inspections1 September 2024 to 31 March 2025</t>
  </si>
  <si>
    <t>Early years register (No children on roll)All provisionNorfolkNCOR Inspection Outcomes1 September 2024 to 31 March 2025</t>
  </si>
  <si>
    <t>Early years register (No children on roll)All provisionNorfolkTotal No of inspections1 September 2024 to 31 March 2025</t>
  </si>
  <si>
    <t>Early years register (Out-of-school day care)All provisionNorfolkTotal No of inspections1 September 2024 to 31 March 2025</t>
  </si>
  <si>
    <t>Early years register (full Inspection)All provisionNorth East LincolnshireBehaviour and attitudes1 September 2024 to 31 March 2025</t>
  </si>
  <si>
    <t>Early years register (full Inspection)All provisionNorth East LincolnshireEffectiveness of leadership and Management1 September 2024 to 31 March 2025</t>
  </si>
  <si>
    <t>Early years register (full Inspection)All provisionNorth East LincolnshireOutcomes for children1 September 2024 to 31 March 2025</t>
  </si>
  <si>
    <t>Early years register (full Inspection)All provisionNorth East LincolnshireOverall effectiveness: The quality and standards of the provision1 September 2024 to 31 March 2025</t>
  </si>
  <si>
    <t>Early years register (full Inspection)All provisionNorth East LincolnshirePersonal development1 September 2024 to 31 March 2025</t>
  </si>
  <si>
    <t>Early years register (full Inspection)All provisionNorth East LincolnshirePersonal development, behaviour and welfare1 September 2024 to 31 March 2025</t>
  </si>
  <si>
    <t>Early years register (full Inspection)All provisionNorth East LincolnshireQuality of education1 September 2024 to 31 March 2025</t>
  </si>
  <si>
    <t>Early years register (full Inspection)All provisionNorth East LincolnshireQuality of teaching, learning and assessment1 September 2024 to 31 March 2025</t>
  </si>
  <si>
    <t>Early years register (Out-of-school day care)All provisionWestmorland and FurnessTotal No of inspections1 September 2024 to 31 March 2025</t>
  </si>
  <si>
    <t>Early years register (full Inspection)All provisionWiganBehaviour and attitudes1 September 2024 to 31 March 2025</t>
  </si>
  <si>
    <t>Early years register (full Inspection)All provisionWiganEffectiveness of leadership and Management1 September 2024 to 31 March 2025</t>
  </si>
  <si>
    <t>Early years register (full Inspection)All provisionWiganOutcomes for children1 September 2024 to 31 March 2025</t>
  </si>
  <si>
    <t>Early years register (full Inspection)All provisionWiganOverall effectiveness: The quality and standards of the provision1 September 2024 to 31 March 2025</t>
  </si>
  <si>
    <t>Early years register (full Inspection)All provisionWiganPersonal development1 September 2024 to 31 March 2025</t>
  </si>
  <si>
    <t>Early years register (full Inspection)All provisionWiganPersonal development, behaviour and welfare1 September 2024 to 31 March 2025</t>
  </si>
  <si>
    <t>Early years register (full Inspection)All provisionWiganQuality of education1 September 2024 to 31 March 2025</t>
  </si>
  <si>
    <t>Early years register (full Inspection)All provisionWiganQuality of teaching, learning and assessment1 September 2024 to 31 March 2025</t>
  </si>
  <si>
    <t>Early years register (full Inspection)All provisionWiganRequirements of the compulsory part of the childcare register1 September 2024 to 31 March 2025</t>
  </si>
  <si>
    <t>Early years register (full Inspection)All provisionWiganRequirements of the voluntary part of the childcare register1 September 2024 to 31 March 2025</t>
  </si>
  <si>
    <t>Early years register (full Inspection)All provisionWiganTotal No of inspections1 September 2024 to 31 March 2025</t>
  </si>
  <si>
    <t>Early years register (No children on roll)All provisionWiganNCOR Inspection Outcomes1 September 2024 to 31 March 2025</t>
  </si>
  <si>
    <t>Early years register (No children on roll)All provisionWiganTotal No of inspections1 September 2024 to 31 March 2025</t>
  </si>
  <si>
    <t>Early years register (Out-of-school day care)All provisionWiganTotal No of inspections1 September 2024 to 31 March 2025</t>
  </si>
  <si>
    <t>Childcare registerAll provisionWiltshireTotal No of inspections1 September 2024 to 31 March 2025</t>
  </si>
  <si>
    <t>Early years register (full Inspection)Childcare on non-domestic premisesDorsetRequirements of the compulsory part of the childcare register1 September 2024 to 31 March 2025</t>
  </si>
  <si>
    <t>Early years register (full Inspection)Childcare on non-domestic premisesDorsetRequirements of the voluntary part of the childcare register1 September 2024 to 31 March 2025</t>
  </si>
  <si>
    <t>Early years register (full Inspection)Childcare on non-domestic premisesDorsetTotal No of inspections1 September 2024 to 31 March 2025</t>
  </si>
  <si>
    <t>Childcare registerChildcare on non-domestic premisesDudleyTotal No of inspections1 September 2024 to 31 March 2025</t>
  </si>
  <si>
    <t>Early years register (full Inspection)Childcare on non-domestic premisesDudleyBehaviour and attitudes1 September 2024 to 31 March 2025</t>
  </si>
  <si>
    <t>Early years register (full Inspection)Childcare on non-domestic premisesDudleyEffectiveness of leadership and Management1 September 2024 to 31 March 2025</t>
  </si>
  <si>
    <t>Early years register (full Inspection)Childcare on non-domestic premisesDudleyOutcomes for children1 September 2024 to 31 March 2025</t>
  </si>
  <si>
    <t>Early years register (full Inspection)Childcare on non-domestic premisesDudleyOverall effectiveness: The quality and standards of the provision1 September 2024 to 31 March 2025</t>
  </si>
  <si>
    <t>Early years register (full Inspection)Childcare on non-domestic premisesDudleyPersonal development1 September 2024 to 31 March 2025</t>
  </si>
  <si>
    <t>Early years register (full Inspection)Childcare on non-domestic premisesDudleyPersonal development, behaviour and welfare1 September 2024 to 31 March 2025</t>
  </si>
  <si>
    <t>Early years register (full Inspection)Childcare on non-domestic premisesDudleyQuality of education1 September 2024 to 31 March 2025</t>
  </si>
  <si>
    <t>Early years register (full Inspection)Childcare on non-domestic premisesDudleyQuality of teaching, learning and assessment1 September 2024 to 31 March 2025</t>
  </si>
  <si>
    <t>Early years register (full Inspection)Childcare on non-domestic premisesDudleyRequirements of the compulsory part of the childcare register1 September 2024 to 31 March 2025</t>
  </si>
  <si>
    <t>Early years register (full Inspection)Childcare on non-domestic premisesDudleyRequirements of the voluntary part of the childcare register1 September 2024 to 31 March 2025</t>
  </si>
  <si>
    <t>Early years register (full Inspection)Childcare on non-domestic premisesDudleyTotal No of inspections1 September 2024 to 31 March 2025</t>
  </si>
  <si>
    <t>Early years register (full Inspection)All provisionBristolQuality of education1 September 2024 to 31 March 2025</t>
  </si>
  <si>
    <t>Early years register (full Inspection)All provisionBristolQuality of teaching, learning and assessment1 September 2024 to 31 March 2025</t>
  </si>
  <si>
    <t>Early years register (full Inspection)All provisionBristolRequirements of the compulsory part of the childcare register1 September 2024 to 31 March 2025</t>
  </si>
  <si>
    <t>Early years register (full Inspection)All provisionBristolRequirements of the voluntary part of the childcare register1 September 2024 to 31 March 2025</t>
  </si>
  <si>
    <t>Early years register (full Inspection)All provisionBristolTotal No of inspections1 September 2024 to 31 March 2025</t>
  </si>
  <si>
    <t>Early years register (No children on roll)All provisionBristolNCOR Inspection Outcomes1 September 2024 to 31 March 2025</t>
  </si>
  <si>
    <t>Early years register (No children on roll)All provisionBristolTotal No of inspections1 September 2024 to 31 March 2025</t>
  </si>
  <si>
    <t>Early years register (Out-of-school day care)All provisionBristolTotal No of inspections1 September 2024 to 31 March 2025</t>
  </si>
  <si>
    <t>Childcare registerAll provisionBromleyTotal No of inspections1 September 2024 to 31 March 2025</t>
  </si>
  <si>
    <t>Early years register (full Inspection)All provisionBromleyBehaviour and attitudes1 September 2024 to 31 March 2025</t>
  </si>
  <si>
    <t>Early years register (full Inspection)All provisionBromleyEffectiveness of leadership and Management1 September 2024 to 31 March 2025</t>
  </si>
  <si>
    <t>Early years register (full Inspection)All provisionBromleyOutcomes for children1 September 2024 to 31 March 2025</t>
  </si>
  <si>
    <t>Early years register (full Inspection)All provisionBromleyOverall effectiveness: The quality and standards of the provision1 September 2024 to 31 March 2025</t>
  </si>
  <si>
    <t>Early years register (full Inspection)All provisionBromleyPersonal development1 September 2024 to 31 March 2025</t>
  </si>
  <si>
    <t>Early years register (full Inspection)All provisionBromleyPersonal development, behaviour and welfare1 September 2024 to 31 March 2025</t>
  </si>
  <si>
    <t>Early years register (full Inspection)All provisionBromleyQuality of education1 September 2024 to 31 March 2025</t>
  </si>
  <si>
    <t>Early years register (full Inspection)All provisionMedwayBehaviour and attitudes1 September 2024 to 31 March 2025</t>
  </si>
  <si>
    <t>Early years register (full Inspection)All provisionMedwayEffectiveness of leadership and Management1 September 2024 to 31 March 2025</t>
  </si>
  <si>
    <t>Early years register (full Inspection)All provisionMedwayOutcomes for children1 September 2024 to 31 March 2025</t>
  </si>
  <si>
    <t>Early years register (full Inspection)All provisionMedwayOverall effectiveness: The quality and standards of the provision1 September 2024 to 31 March 2025</t>
  </si>
  <si>
    <t>Early years register (full Inspection)All provisionMedwayPersonal development1 September 2024 to 31 March 2025</t>
  </si>
  <si>
    <t>Early years register (full Inspection)All provisionMedwayPersonal development, behaviour and welfare1 September 2024 to 31 March 2025</t>
  </si>
  <si>
    <t>Early years register (full Inspection)All provisionMedwayQuality of education1 September 2024 to 31 March 2025</t>
  </si>
  <si>
    <t>Early years register (full Inspection)All provisionMedwayQuality of teaching, learning and assessment1 September 2024 to 31 March 2025</t>
  </si>
  <si>
    <t>Early years register (full Inspection)All provisionMedwayRequirements of the compulsory part of the childcare register1 September 2024 to 31 March 2025</t>
  </si>
  <si>
    <t>Early years register (full Inspection)All provisionMedwayRequirements of the voluntary part of the childcare register1 September 2024 to 31 March 2025</t>
  </si>
  <si>
    <t>Early years register (full Inspection)All provisionMedwayTotal No of inspections1 September 2024 to 31 March 2025</t>
  </si>
  <si>
    <t>Early years register (No children on roll)All provisionMedwayNCOR Inspection Outcomes1 September 2024 to 31 March 2025</t>
  </si>
  <si>
    <t>Early years register (No children on roll)All provisionMedwayTotal No of inspections1 September 2024 to 31 March 2025</t>
  </si>
  <si>
    <t>Early years register (Out-of-school day care)All provisionMedwayTotal No of inspections1 September 2024 to 31 March 2025</t>
  </si>
  <si>
    <t>Childcare registerAll provisionMertonTotal No of inspections1 September 2024 to 31 March 2025</t>
  </si>
  <si>
    <t>Early years register (full Inspection)All provisionMertonBehaviour and attitudes1 September 2024 to 31 March 2025</t>
  </si>
  <si>
    <t>Early years register (full Inspection)All provisionWarringtonPersonal development1 September 2024 to 31 March 2025</t>
  </si>
  <si>
    <t>Early years register (full Inspection)All provisionWarringtonPersonal development, behaviour and welfare1 September 2024 to 31 March 2025</t>
  </si>
  <si>
    <t>Early years register (full Inspection)All provisionWarringtonQuality of education1 September 2024 to 31 March 2025</t>
  </si>
  <si>
    <t>Early years register (full Inspection)All provisionWarringtonQuality of teaching, learning and assessment1 September 2024 to 31 March 2025</t>
  </si>
  <si>
    <t>Early years register (full Inspection)All provisionWarringtonRequirements of the compulsory part of the childcare register1 September 2024 to 31 March 2025</t>
  </si>
  <si>
    <t>Early years register (full Inspection)All provisionWarringtonRequirements of the voluntary part of the childcare register1 September 2024 to 31 March 2025</t>
  </si>
  <si>
    <t>Early years register (full Inspection)All provisionWarringtonTotal No of inspections1 September 2024 to 31 March 2025</t>
  </si>
  <si>
    <t>Early years register (No children on roll)All provisionWarringtonNCOR Inspection Outcomes1 September 2024 to 31 March 2025</t>
  </si>
  <si>
    <t>Early years register (No children on roll)All provisionWarringtonTotal No of inspections1 September 2024 to 31 March 2025</t>
  </si>
  <si>
    <t>Early years register (Out-of-school day care)All provisionWarringtonTotal No of inspections1 September 2024 to 31 March 2025</t>
  </si>
  <si>
    <t>Childcare registerAll provisionWarwickshireTotal No of inspections1 September 2024 to 31 March 2025</t>
  </si>
  <si>
    <t>Early years register (full Inspection)All provisionWarwickshireBehaviour and attitudes1 September 2024 to 31 March 2025</t>
  </si>
  <si>
    <t>Early years register (full Inspection)All provisionWarwickshireEffectiveness of leadership and Management1 September 2024 to 31 March 2025</t>
  </si>
  <si>
    <t>Early years register (full Inspection)All provisionWarwickshireOutcomes for children1 September 2024 to 31 March 2025</t>
  </si>
  <si>
    <t>Early years register (full Inspection)All provisionWarwickshireOverall effectiveness: The quality and standards of the provision1 September 2024 to 31 March 2025</t>
  </si>
  <si>
    <t>Early years register (full Inspection)All provisionWarwickshirePersonal development1 September 2024 to 31 March 2025</t>
  </si>
  <si>
    <t>Early years register (full Inspection)All provisionWarwickshirePersonal development, behaviour and welfare1 September 2024 to 31 March 2025</t>
  </si>
  <si>
    <t>Early years register (full Inspection)Childcare on non-domestic premisesCroydonEffectiveness of leadership and Management1 September 2024 to 31 March 2025</t>
  </si>
  <si>
    <t>Early years register (full Inspection)Childcare on non-domestic premisesCroydonOutcomes for children1 September 2024 to 31 March 2025</t>
  </si>
  <si>
    <t>Early years register (full Inspection)Childcare on non-domestic premisesCroydonOverall effectiveness: The quality and standards of the provision1 September 2024 to 31 March 2025</t>
  </si>
  <si>
    <t>Early years register (full Inspection)Childcare on non-domestic premisesCroydonPersonal development1 September 2024 to 31 March 2025</t>
  </si>
  <si>
    <t>Early years register (full Inspection)Childcare on non-domestic premisesCroydonPersonal development, behaviour and welfare1 September 2024 to 31 March 2025</t>
  </si>
  <si>
    <t>Early years register (full Inspection)Childcare on non-domestic premisesCroydonQuality of education1 September 2024 to 31 March 2025</t>
  </si>
  <si>
    <t>Early years register (full Inspection)Childcare on non-domestic premisesCroydonQuality of teaching, learning and assessment1 September 2024 to 31 March 2025</t>
  </si>
  <si>
    <t>Early years register (full Inspection)Childcare on non-domestic premisesCroydonRequirements of the compulsory part of the childcare register1 September 2024 to 31 March 2025</t>
  </si>
  <si>
    <t>Early years register (full Inspection)Childcare on non-domestic premisesCroydonRequirements of the voluntary part of the childcare register1 September 2024 to 31 March 2025</t>
  </si>
  <si>
    <t>Early years register (full Inspection)Childcare on non-domestic premisesCroydonTotal No of inspections1 September 2024 to 31 March 2025</t>
  </si>
  <si>
    <t>Early years register (Out-of-school day care)Childcare on non-domestic premisesCroydonTotal No of inspections1 September 2024 to 31 March 2025</t>
  </si>
  <si>
    <t>Early years register (full Inspection)Childcare on non-domestic premisesCumberlandBehaviour and attitudes1 September 2024 to 31 March 2025</t>
  </si>
  <si>
    <t>Early years register (full Inspection)Childcare on non-domestic premisesCumberlandEffectiveness of leadership and Management1 September 2024 to 31 March 2025</t>
  </si>
  <si>
    <t>Early years register (full Inspection)Childcare on non-domestic premisesCumberlandOutcomes for children1 September 2024 to 31 March 2025</t>
  </si>
  <si>
    <t>Childcare registerAll provisionCamdenTotal No of inspections1 September 2024 to 31 March 2025</t>
  </si>
  <si>
    <t>Early years register (full Inspection)All provisionCamdenBehaviour and attitudes1 September 2024 to 31 March 2025</t>
  </si>
  <si>
    <t>Early years register (full Inspection)All provisionCamdenEffectiveness of leadership and Management1 September 2024 to 31 March 2025</t>
  </si>
  <si>
    <t>Early years register (full Inspection)All provisionCamdenOutcomes for children1 September 2024 to 31 March 2025</t>
  </si>
  <si>
    <t>Early years register (full Inspection)All provisionCamdenOverall effectiveness: The quality and standards of the provision1 September 2024 to 31 March 2025</t>
  </si>
  <si>
    <t>Early years register (full Inspection)All provisionCamdenPersonal development1 September 2024 to 31 March 2025</t>
  </si>
  <si>
    <t>Early years register (full Inspection)All provisionCamdenPersonal development, behaviour and welfare1 September 2024 to 31 March 2025</t>
  </si>
  <si>
    <t>Early years register (full Inspection)All provisionCamdenQuality of education1 September 2024 to 31 March 2025</t>
  </si>
  <si>
    <t>Early years register (full Inspection)All provisionCamdenQuality of teaching, learning and assessment1 September 2024 to 31 March 2025</t>
  </si>
  <si>
    <t>Early years register (full Inspection)All provisionCamdenRequirements of the compulsory part of the childcare register1 September 2024 to 31 March 2025</t>
  </si>
  <si>
    <t>Early years register (full Inspection)All provisionCamdenRequirements of the voluntary part of the childcare register1 September 2024 to 31 March 2025</t>
  </si>
  <si>
    <t>Early years register (full Inspection)All provisionCamdenTotal No of inspections1 September 2024 to 31 March 2025</t>
  </si>
  <si>
    <t>Early years register (No children on roll)All provisionCamdenNCOR Inspection Outcomes1 September 2024 to 31 March 2025</t>
  </si>
  <si>
    <t>Early years register (No children on roll)All provisionCamdenTotal No of inspections1 September 2024 to 31 March 2025</t>
  </si>
  <si>
    <t>Early years register (Out-of-school day care)All provisionCamdenTotal No of inspections1 September 2024 to 31 March 2025</t>
  </si>
  <si>
    <t>Early years register (full Inspection)All provisionNewhamPersonal development, behaviour and welfare1 September 2024 to 31 March 2025</t>
  </si>
  <si>
    <t>Early years register (full Inspection)All provisionNewhamQuality of education1 September 2024 to 31 March 2025</t>
  </si>
  <si>
    <t>Early years register (full Inspection)All provisionNewhamQuality of teaching, learning and assessment1 September 2024 to 31 March 2025</t>
  </si>
  <si>
    <t>Early years register (full Inspection)All provisionNewhamRequirements of the compulsory part of the childcare register1 September 2024 to 31 March 2025</t>
  </si>
  <si>
    <t>Early years register (full Inspection)All provisionNewhamRequirements of the voluntary part of the childcare register1 September 2024 to 31 March 2025</t>
  </si>
  <si>
    <t>Early years register (full Inspection)All provisionNewhamTotal No of inspections1 September 2024 to 31 March 2025</t>
  </si>
  <si>
    <t>Early years register (No children on roll)All provisionNewhamNCOR Inspection Outcomes1 September 2024 to 31 March 2025</t>
  </si>
  <si>
    <t>Early years register (No children on roll)All provisionNewhamTotal No of inspections1 September 2024 to 31 March 2025</t>
  </si>
  <si>
    <t>Early years register (Out-of-school day care)All provisionNewhamTotal No of inspections1 September 2024 to 31 March 2025</t>
  </si>
  <si>
    <t>Childcare registerAll provisionNorfolkTotal No of inspections1 September 2024 to 31 March 2025</t>
  </si>
  <si>
    <t>Early years register (full Inspection)All provisionNorfolkBehaviour and attitudes1 September 2024 to 31 March 2025</t>
  </si>
  <si>
    <t>Early years register (full Inspection)All provisionNorfolkEffectiveness of leadership and Management1 September 2024 to 31 March 2025</t>
  </si>
  <si>
    <t>Early years register (full Inspection)All provisionNorfolkOutcomes for children1 September 2024 to 31 March 2025</t>
  </si>
  <si>
    <t>Early years register (full Inspection)All provisionNorfolkOverall effectiveness: The quality and standards of the provision1 September 2024 to 31 March 2025</t>
  </si>
  <si>
    <t>Early years register (full Inspection)All provisionNorfolkPersonal development1 September 2024 to 31 March 2025</t>
  </si>
  <si>
    <t>Early years register (full Inspection)All provisionNorfolkPersonal development, behaviour and welfare1 September 2024 to 31 March 2025</t>
  </si>
  <si>
    <t>Early years register (No children on roll)All provisionWestminsterNCOR Inspection Outcomes1 September 2024 to 31 March 2025</t>
  </si>
  <si>
    <t>Early years register (No children on roll)All provisionWestminsterTotal No of inspections1 September 2024 to 31 March 2025</t>
  </si>
  <si>
    <t>Early years register (Out-of-school day care)All provisionWestminsterTotal No of inspections1 September 2024 to 31 March 2025</t>
  </si>
  <si>
    <t>Childcare registerAll provisionWestmorland and FurnessTotal No of inspections1 September 2024 to 31 March 2025</t>
  </si>
  <si>
    <t>Early years register (full Inspection)All provisionWestmorland and FurnessBehaviour and attitudes1 September 2024 to 31 March 2025</t>
  </si>
  <si>
    <t>Early years register (full Inspection)All provisionWestmorland and FurnessEffectiveness of leadership and Management1 September 2024 to 31 March 2025</t>
  </si>
  <si>
    <t>Early years register (full Inspection)All provisionWestmorland and FurnessOutcomes for children1 September 2024 to 31 March 2025</t>
  </si>
  <si>
    <t>Early years register (full Inspection)All provisionWestmorland and FurnessOverall effectiveness: The quality and standards of the provision1 September 2024 to 31 March 2025</t>
  </si>
  <si>
    <t>Early years register (full Inspection)All provisionWestmorland and FurnessPersonal development1 September 2024 to 31 March 2025</t>
  </si>
  <si>
    <t>Early years register (full Inspection)All provisionWestmorland and FurnessPersonal development, behaviour and welfare1 September 2024 to 31 March 2025</t>
  </si>
  <si>
    <t>Early years register (full Inspection)All provisionWestmorland and FurnessQuality of education1 September 2024 to 31 March 2025</t>
  </si>
  <si>
    <t>Early years register (full Inspection)All provisionWestmorland and FurnessQuality of teaching, learning and assessment1 September 2024 to 31 March 2025</t>
  </si>
  <si>
    <t>Early years register (full Inspection)All provisionWestmorland and FurnessRequirements of the compulsory part of the childcare register1 September 2024 to 31 March 2025</t>
  </si>
  <si>
    <t>Early years register (full Inspection)All provisionWestmorland and FurnessRequirements of the voluntary part of the childcare register1 September 2024 to 31 March 2025</t>
  </si>
  <si>
    <t>Early years register (full Inspection)All provisionWestmorland and FurnessTotal No of inspections1 September 2024 to 31 March 2025</t>
  </si>
  <si>
    <t>Early years register (full Inspection)Childcare on non-domestic premisesDoncasterPersonal development, behaviour and welfare1 September 2024 to 31 March 2025</t>
  </si>
  <si>
    <t>Early years register (full Inspection)Childcare on non-domestic premisesDoncasterQuality of education1 September 2024 to 31 March 2025</t>
  </si>
  <si>
    <t>Early years register (full Inspection)Childcare on non-domestic premisesDoncasterQuality of teaching, learning and assessment1 September 2024 to 31 March 2025</t>
  </si>
  <si>
    <t>Early years register (full Inspection)Childcare on non-domestic premisesDoncasterRequirements of the compulsory part of the childcare register1 September 2024 to 31 March 2025</t>
  </si>
  <si>
    <t>Early years register (full Inspection)Childcare on non-domestic premisesDoncasterRequirements of the voluntary part of the childcare register1 September 2024 to 31 March 2025</t>
  </si>
  <si>
    <t>Early years register (full Inspection)Childcare on non-domestic premisesDoncasterTotal No of inspections1 September 2024 to 31 March 2025</t>
  </si>
  <si>
    <t>Early years register (Out-of-school day care)Childcare on non-domestic premisesDoncasterTotal No of inspections1 September 2024 to 31 March 2025</t>
  </si>
  <si>
    <t>Childcare registerChildcare on non-domestic premisesDorsetTotal No of inspections1 September 2024 to 31 March 2025</t>
  </si>
  <si>
    <t>Early years register (full Inspection)Childcare on non-domestic premisesDorsetBehaviour and attitudes1 September 2024 to 31 March 2025</t>
  </si>
  <si>
    <t>Early years register (full Inspection)Childcare on non-domestic premisesDorsetEffectiveness of leadership and Management1 September 2024 to 31 March 2025</t>
  </si>
  <si>
    <t>Early years register (full Inspection)Childcare on non-domestic premisesDorsetOutcomes for children1 September 2024 to 31 March 2025</t>
  </si>
  <si>
    <t>Early years register (full Inspection)Childcare on non-domestic premisesDorsetOverall effectiveness: The quality and standards of the provision1 September 2024 to 31 March 2025</t>
  </si>
  <si>
    <t>Early years register (full Inspection)Childcare on non-domestic premisesDorsetPersonal development1 September 2024 to 31 March 2025</t>
  </si>
  <si>
    <t>Early years register (full Inspection)Childcare on non-domestic premisesDorsetPersonal development, behaviour and welfare1 September 2024 to 31 March 2025</t>
  </si>
  <si>
    <t>Early years register (full Inspection)Childcare on non-domestic premisesDorsetQuality of education1 September 2024 to 31 March 2025</t>
  </si>
  <si>
    <t>Early years register (Out-of-school day care)All provisionCalderdaleTotal No of inspections1 September 2024 to 31 March 2025</t>
  </si>
  <si>
    <t>Childcare registerAll provisionCambridgeshireTotal No of inspections1 September 2024 to 31 March 2025</t>
  </si>
  <si>
    <t>Early years register (full Inspection)All provisionCambridgeshireBehaviour and attitudes1 September 2024 to 31 March 2025</t>
  </si>
  <si>
    <t>Early years register (full Inspection)All provisionCambridgeshireEffectiveness of leadership and Management1 September 2024 to 31 March 2025</t>
  </si>
  <si>
    <t>Early years register (full Inspection)All provisionCambridgeshireOutcomes for children1 September 2024 to 31 March 2025</t>
  </si>
  <si>
    <t>Early years register (full Inspection)All provisionCambridgeshireOverall effectiveness: The quality and standards of the provision1 September 2024 to 31 March 2025</t>
  </si>
  <si>
    <t>Early years register (full Inspection)All provisionCambridgeshirePersonal development1 September 2024 to 31 March 2025</t>
  </si>
  <si>
    <t>Early years register (full Inspection)All provisionCambridgeshirePersonal development, behaviour and welfare1 September 2024 to 31 March 2025</t>
  </si>
  <si>
    <t>Early years register (full Inspection)All provisionCambridgeshireQuality of education1 September 2024 to 31 March 2025</t>
  </si>
  <si>
    <t>Early years register (full Inspection)All provisionCambridgeshireQuality of teaching, learning and assessment1 September 2024 to 31 March 2025</t>
  </si>
  <si>
    <t>Early years register (full Inspection)All provisionCambridgeshireRequirements of the compulsory part of the childcare register1 September 2024 to 31 March 2025</t>
  </si>
  <si>
    <t>Early years register (full Inspection)All provisionCambridgeshireRequirements of the voluntary part of the childcare register1 September 2024 to 31 March 2025</t>
  </si>
  <si>
    <t>Early years register (full Inspection)All provisionCambridgeshireTotal No of inspections1 September 2024 to 31 March 2025</t>
  </si>
  <si>
    <t>Early years register (No children on roll)All provisionCambridgeshireNCOR Inspection Outcomes1 September 2024 to 31 March 2025</t>
  </si>
  <si>
    <t>Early years register (No children on roll)All provisionCambridgeshireTotal No of inspections1 September 2024 to 31 March 2025</t>
  </si>
  <si>
    <t>Early years register (Out-of-school day care)All provisionCambridgeshireTotal No of inspections1 September 2024 to 31 March 2025</t>
  </si>
  <si>
    <t>Early years register (full Inspection)All provisionNewcastle upon TynePersonal development, behaviour and welfare1 September 2024 to 31 March 2025</t>
  </si>
  <si>
    <t>Early years register (full Inspection)All provisionNewcastle upon TyneQuality of education1 September 2024 to 31 March 2025</t>
  </si>
  <si>
    <t>Early years register (full Inspection)All provisionNewcastle upon TyneQuality of teaching, learning and assessment1 September 2024 to 31 March 2025</t>
  </si>
  <si>
    <t>Early years register (full Inspection)All provisionNewcastle upon TyneRequirements of the compulsory part of the childcare register1 September 2024 to 31 March 2025</t>
  </si>
  <si>
    <t>Early years register (full Inspection)All provisionNewcastle upon TyneRequirements of the voluntary part of the childcare register1 September 2024 to 31 March 2025</t>
  </si>
  <si>
    <t>Early years register (full Inspection)All provisionNewcastle upon TyneTotal No of inspections1 September 2024 to 31 March 2025</t>
  </si>
  <si>
    <t>Early years register (No children on roll)All provisionNewcastle upon TyneNCOR Inspection Outcomes1 September 2024 to 31 March 2025</t>
  </si>
  <si>
    <t>Early years register (No children on roll)All provisionNewcastle upon TyneTotal No of inspections1 September 2024 to 31 March 2025</t>
  </si>
  <si>
    <t>Early years register (Out-of-school day care)All provisionNewcastle upon TyneTotal No of inspections1 September 2024 to 31 March 2025</t>
  </si>
  <si>
    <t>Childcare registerAll provisionNewhamTotal No of inspections1 September 2024 to 31 March 2025</t>
  </si>
  <si>
    <t>Early years register (full Inspection)All provisionNewhamBehaviour and attitudes1 September 2024 to 31 March 2025</t>
  </si>
  <si>
    <t>Early years register (full Inspection)All provisionNewhamEffectiveness of leadership and Management1 September 2024 to 31 March 2025</t>
  </si>
  <si>
    <t>Early years register (full Inspection)All provisionNewhamOutcomes for children1 September 2024 to 31 March 2025</t>
  </si>
  <si>
    <t>Early years register (full Inspection)All provisionNewhamOverall effectiveness: The quality and standards of the provision1 September 2024 to 31 March 2025</t>
  </si>
  <si>
    <t>Early years register (full Inspection)All provisionNewhamPersonal development1 September 2024 to 31 March 2025</t>
  </si>
  <si>
    <t>Early years register (No children on roll)All provisionWest SussexNCOR Inspection Outcomes1 September 2024 to 31 March 2025</t>
  </si>
  <si>
    <t>Early years register (No children on roll)All provisionWest SussexTotal No of inspections1 September 2024 to 31 March 2025</t>
  </si>
  <si>
    <t>Early years register (Out-of-school day care)All provisionWest SussexTotal No of inspections1 September 2024 to 31 March 2025</t>
  </si>
  <si>
    <t>Childcare registerAll provisionWestminsterTotal No of inspections1 September 2024 to 31 March 2025</t>
  </si>
  <si>
    <t>Early years register (full Inspection)All provisionWestminsterBehaviour and attitudes1 September 2024 to 31 March 2025</t>
  </si>
  <si>
    <t>Early years register (full Inspection)All provisionWestminsterEffectiveness of leadership and Management1 September 2024 to 31 March 2025</t>
  </si>
  <si>
    <t>Early years register (full Inspection)All provisionWestminsterOutcomes for children1 September 2024 to 31 March 2025</t>
  </si>
  <si>
    <t>Early years register (full Inspection)All provisionWestminsterOverall effectiveness: The quality and standards of the provision1 September 2024 to 31 March 2025</t>
  </si>
  <si>
    <t>Early years register (full Inspection)All provisionWestminsterPersonal development1 September 2024 to 31 March 2025</t>
  </si>
  <si>
    <t>Early years register (full Inspection)All provisionWestminsterPersonal development, behaviour and welfare1 September 2024 to 31 March 2025</t>
  </si>
  <si>
    <t>Early years register (full Inspection)All provisionWestminsterQuality of education1 September 2024 to 31 March 2025</t>
  </si>
  <si>
    <t>Early years register (full Inspection)All provisionWestminsterQuality of teaching, learning and assessment1 September 2024 to 31 March 2025</t>
  </si>
  <si>
    <t>Early years register (full Inspection)All provisionWestminsterRequirements of the compulsory part of the childcare register1 September 2024 to 31 March 2025</t>
  </si>
  <si>
    <t>Early years register (full Inspection)All provisionWestminsterRequirements of the voluntary part of the childcare register1 September 2024 to 31 March 2025</t>
  </si>
  <si>
    <t>Early years register (full Inspection)All provisionWestminsterTotal No of inspections1 September 2024 to 31 March 2025</t>
  </si>
  <si>
    <t>Early years register (full Inspection)Childcare on non-domestic premisesDevonOutcomes for children1 September 2024 to 31 March 2025</t>
  </si>
  <si>
    <t>Early years register (full Inspection)Childcare on non-domestic premisesDevonOverall effectiveness: The quality and standards of the provision1 September 2024 to 31 March 2025</t>
  </si>
  <si>
    <t>Early years register (full Inspection)Childcare on non-domestic premisesDevonPersonal development1 September 2024 to 31 March 2025</t>
  </si>
  <si>
    <t>Early years register (full Inspection)Childcare on non-domestic premisesDevonPersonal development, behaviour and welfare1 September 2024 to 31 March 2025</t>
  </si>
  <si>
    <t>Early years register (full Inspection)Childcare on non-domestic premisesDevonQuality of education1 September 2024 to 31 March 2025</t>
  </si>
  <si>
    <t>Early years register (full Inspection)Childcare on non-domestic premisesDevonQuality of teaching, learning and assessment1 September 2024 to 31 March 2025</t>
  </si>
  <si>
    <t>Early years register (full Inspection)Childcare on non-domestic premisesDevonRequirements of the compulsory part of the childcare register1 September 2024 to 31 March 2025</t>
  </si>
  <si>
    <t>Early years register (full Inspection)Childcare on non-domestic premisesDevonRequirements of the voluntary part of the childcare register1 September 2024 to 31 March 2025</t>
  </si>
  <si>
    <t>Early years register (full Inspection)Childcare on non-domestic premisesDevonTotal No of inspections1 September 2024 to 31 March 2025</t>
  </si>
  <si>
    <t>Early years register (Out-of-school day care)Childcare on non-domestic premisesDevonTotal No of inspections1 September 2024 to 31 March 2025</t>
  </si>
  <si>
    <t>Early years register (full Inspection)Childcare on non-domestic premisesDoncasterBehaviour and attitudes1 September 2024 to 31 March 2025</t>
  </si>
  <si>
    <t>Early years register (full Inspection)Childcare on non-domestic premisesDoncasterEffectiveness of leadership and Management1 September 2024 to 31 March 2025</t>
  </si>
  <si>
    <t>Early years register (full Inspection)Childcare on non-domestic premisesDoncasterOutcomes for children1 September 2024 to 31 March 2025</t>
  </si>
  <si>
    <t>Early years register (full Inspection)Childcare on non-domestic premisesDoncasterOverall effectiveness: The quality and standards of the provision1 September 2024 to 31 March 2025</t>
  </si>
  <si>
    <t>Early years register (full Inspection)All provisionBuckinghamshireQuality of teaching, learning and assessment1 September 2024 to 31 March 2025</t>
  </si>
  <si>
    <t>Early years register (full Inspection)All provisionBuckinghamshireRequirements of the compulsory part of the childcare register1 September 2024 to 31 March 2025</t>
  </si>
  <si>
    <t>Early years register (full Inspection)All provisionBuckinghamshireRequirements of the voluntary part of the childcare register1 September 2024 to 31 March 2025</t>
  </si>
  <si>
    <t>Early years register (full Inspection)All provisionBuckinghamshireTotal No of inspections1 September 2024 to 31 March 2025</t>
  </si>
  <si>
    <t>Early years register (No children on roll)All provisionBuckinghamshireNCOR Inspection Outcomes1 September 2024 to 31 March 2025</t>
  </si>
  <si>
    <t>Early years register (No children on roll)All provisionBuckinghamshireTotal No of inspections1 September 2024 to 31 March 2025</t>
  </si>
  <si>
    <t>Early years register (Out-of-school day care)All provisionBuckinghamshireTotal No of inspections1 September 2024 to 31 March 2025</t>
  </si>
  <si>
    <t>Childcare registerAll provisionBuryTotal No of inspections1 September 2024 to 31 March 2025</t>
  </si>
  <si>
    <t>Early years register (full Inspection)All provisionBuryBehaviour and attitudes1 September 2024 to 31 March 2025</t>
  </si>
  <si>
    <t>Early years register (full Inspection)All provisionBuryEffectiveness of leadership and Management1 September 2024 to 31 March 2025</t>
  </si>
  <si>
    <t>Early years register (full Inspection)All provisionBuryOutcomes for children1 September 2024 to 31 March 2025</t>
  </si>
  <si>
    <t>Early years register (full Inspection)All provisionBuryOverall effectiveness: The quality and standards of the provision1 September 2024 to 31 March 2025</t>
  </si>
  <si>
    <t>Early years register (full Inspection)All provisionBuryPersonal development1 September 2024 to 31 March 2025</t>
  </si>
  <si>
    <t>Early years register (full Inspection)All provisionBuryPersonal development, behaviour and welfare1 September 2024 to 31 March 2025</t>
  </si>
  <si>
    <t>Early years register (full Inspection)All provisionBuryQuality of education1 September 2024 to 31 March 2025</t>
  </si>
  <si>
    <t>Early years register (full Inspection)All provisionBuryQuality of teaching, learning and assessment1 September 2024 to 31 March 2025</t>
  </si>
  <si>
    <t>Early years register (full Inspection)All provisionMiddlesbroughOutcomes for children1 September 2024 to 31 March 2025</t>
  </si>
  <si>
    <t>Early years register (full Inspection)All provisionMiddlesbroughOverall effectiveness: The quality and standards of the provision1 September 2024 to 31 March 2025</t>
  </si>
  <si>
    <t>Early years register (full Inspection)All provisionMiddlesbroughPersonal development1 September 2024 to 31 March 2025</t>
  </si>
  <si>
    <t>Early years register (full Inspection)All provisionMiddlesbroughPersonal development, behaviour and welfare1 September 2024 to 31 March 2025</t>
  </si>
  <si>
    <t>Early years register (full Inspection)All provisionMiddlesbroughQuality of education1 September 2024 to 31 March 2025</t>
  </si>
  <si>
    <t>Early years register (full Inspection)All provisionMiddlesbroughQuality of teaching, learning and assessment1 September 2024 to 31 March 2025</t>
  </si>
  <si>
    <t>Early years register (full Inspection)All provisionMiddlesbroughRequirements of the compulsory part of the childcare register1 September 2024 to 31 March 2025</t>
  </si>
  <si>
    <t>Early years register (full Inspection)All provisionMiddlesbroughRequirements of the voluntary part of the childcare register1 September 2024 to 31 March 2025</t>
  </si>
  <si>
    <t>Early years register (full Inspection)All provisionMiddlesbroughTotal No of inspections1 September 2024 to 31 March 2025</t>
  </si>
  <si>
    <t>Early years register (No children on roll)All provisionMiddlesbroughNCOR Inspection Outcomes1 September 2024 to 31 March 2025</t>
  </si>
  <si>
    <t>Early years register (No children on roll)All provisionMiddlesbroughTotal No of inspections1 September 2024 to 31 March 2025</t>
  </si>
  <si>
    <t>Childcare registerAll provisionMilton KeynesTotal No of inspections1 September 2024 to 31 March 2025</t>
  </si>
  <si>
    <t>Early years register (full Inspection)All provisionMilton KeynesBehaviour and attitudes1 September 2024 to 31 March 2025</t>
  </si>
  <si>
    <t>Early years register (full Inspection)All provisionMilton KeynesEffectiveness of leadership and Management1 September 2024 to 31 March 2025</t>
  </si>
  <si>
    <t>Early years register (full Inspection)All provisionMilton KeynesOutcomes for children1 September 2024 to 31 March 2025</t>
  </si>
  <si>
    <t>Early years register (full Inspection)All provisionMilton KeynesOverall effectiveness: The quality and standards of the provision1 September 2024 to 31 March 2025</t>
  </si>
  <si>
    <t>Early years register (full Inspection)All provisionWest BerkshireQuality of education1 September 2024 to 31 March 2025</t>
  </si>
  <si>
    <t>Early years register (full Inspection)All provisionWest BerkshireQuality of teaching, learning and assessment1 September 2024 to 31 March 2025</t>
  </si>
  <si>
    <t>Early years register (full Inspection)All provisionWest BerkshireRequirements of the compulsory part of the childcare register1 September 2024 to 31 March 2025</t>
  </si>
  <si>
    <t>Early years register (full Inspection)All provisionWest BerkshireRequirements of the voluntary part of the childcare register1 September 2024 to 31 March 2025</t>
  </si>
  <si>
    <t>Early years register (full Inspection)All provisionWest BerkshireTotal No of inspections1 September 2024 to 31 March 2025</t>
  </si>
  <si>
    <t>Early years register (Out-of-school day care)All provisionWest BerkshireTotal No of inspections1 September 2024 to 31 March 2025</t>
  </si>
  <si>
    <t>Childcare registerAll provisionWest NorthamptonshireTotal No of inspections1 September 2024 to 31 March 2025</t>
  </si>
  <si>
    <t>Early years register (full Inspection)All provisionWest NorthamptonshireBehaviour and attitudes1 September 2024 to 31 March 2025</t>
  </si>
  <si>
    <t>Early years register (full Inspection)All provisionWest NorthamptonshireEffectiveness of leadership and Management1 September 2024 to 31 March 2025</t>
  </si>
  <si>
    <t>Early years register (full Inspection)All provisionWest NorthamptonshireOutcomes for children1 September 2024 to 31 March 2025</t>
  </si>
  <si>
    <t>Early years register (full Inspection)All provisionWest NorthamptonshireOverall effectiveness: The quality and standards of the provision1 September 2024 to 31 March 2025</t>
  </si>
  <si>
    <t>Early years register (full Inspection)All provisionWest NorthamptonshirePersonal development1 September 2024 to 31 March 2025</t>
  </si>
  <si>
    <t>Early years register (full Inspection)All provisionWest NorthamptonshirePersonal development, behaviour and welfare1 September 2024 to 31 March 2025</t>
  </si>
  <si>
    <t>Early years register (full Inspection)All provisionWest NorthamptonshireQuality of education1 September 2024 to 31 March 2025</t>
  </si>
  <si>
    <t>Early years register (full Inspection)Childcare on non-domestic premisesDerbyBehaviour and attitudes1 September 2024 to 31 March 2025</t>
  </si>
  <si>
    <t>Early years register (full Inspection)Childcare on non-domestic premisesDerbyEffectiveness of leadership and Management1 September 2024 to 31 March 2025</t>
  </si>
  <si>
    <t>Early years register (full Inspection)Childcare on non-domestic premisesDerbyOutcomes for children1 September 2024 to 31 March 2025</t>
  </si>
  <si>
    <t>Early years register (full Inspection)Childcare on non-domestic premisesDerbyOverall effectiveness: The quality and standards of the provision1 September 2024 to 31 March 2025</t>
  </si>
  <si>
    <t>Early years register (full Inspection)Childcare on non-domestic premisesDerbyPersonal development1 September 2024 to 31 March 2025</t>
  </si>
  <si>
    <t>Early years register (full Inspection)Childcare on non-domestic premisesDerbyPersonal development, behaviour and welfare1 September 2024 to 31 March 2025</t>
  </si>
  <si>
    <t>Early years register (full Inspection)Childcare on non-domestic premisesDerbyQuality of education1 September 2024 to 31 March 2025</t>
  </si>
  <si>
    <t>Early years register (full Inspection)Childcare on non-domestic premisesDerbyQuality of teaching, learning and assessment1 September 2024 to 31 March 2025</t>
  </si>
  <si>
    <t>Early years register (full Inspection)Childcare on non-domestic premisesDerbyRequirements of the compulsory part of the childcare register1 September 2024 to 31 March 2025</t>
  </si>
  <si>
    <t>Early years register (full Inspection)Childcare on non-domestic premisesDerbyRequirements of the voluntary part of the childcare register1 September 2024 to 31 March 2025</t>
  </si>
  <si>
    <t>Early years register (full Inspection)Childcare on non-domestic premisesDerbyTotal No of inspections1 September 2024 to 31 March 2025</t>
  </si>
  <si>
    <t>Early years register (Out-of-school day care)Childcare on non-domestic premisesDerbyTotal No of inspections1 September 2024 to 31 March 2025</t>
  </si>
  <si>
    <t>Childcare registerChildcare on non-domestic premisesDerbyshireTotal No of inspections1 September 2024 to 31 March 2025</t>
  </si>
  <si>
    <t>Childcare registerAll provisionCentral BedfordshireTotal No of inspections1 September 2024 to 31 March 2025</t>
  </si>
  <si>
    <t>Early years register (full Inspection)All provisionCentral BedfordshireBehaviour and attitudes1 September 2024 to 31 March 2025</t>
  </si>
  <si>
    <t>Early years register (full Inspection)All provisionCentral BedfordshireEffectiveness of leadership and Management1 September 2024 to 31 March 2025</t>
  </si>
  <si>
    <t>Early years register (full Inspection)All provisionCentral BedfordshireOutcomes for children1 September 2024 to 31 March 2025</t>
  </si>
  <si>
    <t>Early years register (full Inspection)All provisionCentral BedfordshireOverall effectiveness: The quality and standards of the provision1 September 2024 to 31 March 2025</t>
  </si>
  <si>
    <t>Early years register (full Inspection)All provisionCentral BedfordshirePersonal development1 September 2024 to 31 March 2025</t>
  </si>
  <si>
    <t>Early years register (full Inspection)All provisionCentral BedfordshirePersonal development, behaviour and welfare1 September 2024 to 31 March 2025</t>
  </si>
  <si>
    <t>Early years register (full Inspection)All provisionCentral BedfordshireQuality of education1 September 2024 to 31 March 2025</t>
  </si>
  <si>
    <t>Early years register (full Inspection)All provisionCentral BedfordshireQuality of teaching, learning and assessment1 September 2024 to 31 March 2025</t>
  </si>
  <si>
    <t>Early years register (full Inspection)All provisionCentral BedfordshireRequirements of the compulsory part of the childcare register1 September 2024 to 31 March 2025</t>
  </si>
  <si>
    <t>Early years register (full Inspection)All provisionCentral BedfordshireRequirements of the voluntary part of the childcare register1 September 2024 to 31 March 2025</t>
  </si>
  <si>
    <t>Early years register (full Inspection)All provisionCentral BedfordshireTotal No of inspections1 September 2024 to 31 March 2025</t>
  </si>
  <si>
    <t>Early years register (No children on roll)All provisionCentral BedfordshireNCOR Inspection Outcomes1 September 2024 to 31 March 2025</t>
  </si>
  <si>
    <t>Early years register (No children on roll)All provisionCentral BedfordshireTotal No of inspections1 September 2024 to 31 March 2025</t>
  </si>
  <si>
    <t>Early years register (Out-of-school day care)All provisionCentral BedfordshireTotal No of inspections1 September 2024 to 31 March 2025</t>
  </si>
  <si>
    <t>Early years register (full Inspection)All provisionNorth East LincolnshireRequirements of the compulsory part of the childcare register1 September 2024 to 31 March 2025</t>
  </si>
  <si>
    <t>Early years register (full Inspection)All provisionNorth East LincolnshireRequirements of the voluntary part of the childcare register1 September 2024 to 31 March 2025</t>
  </si>
  <si>
    <t>Early years register (full Inspection)All provisionNorth East LincolnshireTotal No of inspections1 September 2024 to 31 March 2025</t>
  </si>
  <si>
    <t>Early years register (No children on roll)All provisionNorth East LincolnshireNCOR Inspection Outcomes1 September 2024 to 31 March 2025</t>
  </si>
  <si>
    <t>Early years register (No children on roll)All provisionNorth East LincolnshireTotal No of inspections1 September 2024 to 31 March 2025</t>
  </si>
  <si>
    <t>Early years register (full Inspection)All provisionNorth LincolnshireBehaviour and attitudes1 September 2024 to 31 March 2025</t>
  </si>
  <si>
    <t>Early years register (full Inspection)All provisionNorth LincolnshireEffectiveness of leadership and Management1 September 2024 to 31 March 2025</t>
  </si>
  <si>
    <t>Early years register (full Inspection)All provisionNorth LincolnshireOutcomes for children1 September 2024 to 31 March 2025</t>
  </si>
  <si>
    <t>Early years register (full Inspection)All provisionNorth LincolnshireOverall effectiveness: The quality and standards of the provision1 September 2024 to 31 March 2025</t>
  </si>
  <si>
    <t>Early years register (full Inspection)All provisionNorth LincolnshirePersonal development1 September 2024 to 31 March 2025</t>
  </si>
  <si>
    <t>Early years register (full Inspection)All provisionNorth LincolnshirePersonal development, behaviour and welfare1 September 2024 to 31 March 2025</t>
  </si>
  <si>
    <t>Early years register (full Inspection)All provisionNorth LincolnshireQuality of education1 September 2024 to 31 March 2025</t>
  </si>
  <si>
    <t>Early years register (full Inspection)All provisionNorth LincolnshireQuality of teaching, learning and assessment1 September 2024 to 31 March 2025</t>
  </si>
  <si>
    <t>Early years register (full Inspection)All provisionNorth LincolnshireRequirements of the compulsory part of the childcare register1 September 2024 to 31 March 2025</t>
  </si>
  <si>
    <t>Early years register (full Inspection)All provisionNorth LincolnshireRequirements of the voluntary part of the childcare register1 September 2024 to 31 March 2025</t>
  </si>
  <si>
    <t>Early years register (full Inspection)All provisionNorth LincolnshireTotal No of inspections1 September 2024 to 31 March 2025</t>
  </si>
  <si>
    <t>Early years register (No children on roll)All provisionNorth LincolnshireNCOR Inspection Outcomes1 September 2024 to 31 March 2025</t>
  </si>
  <si>
    <t>Early years register (full Inspection)All provisionWiltshireBehaviour and attitudes1 September 2024 to 31 March 2025</t>
  </si>
  <si>
    <t>Early years register (full Inspection)All provisionWiltshireEffectiveness of leadership and Management1 September 2024 to 31 March 2025</t>
  </si>
  <si>
    <t>Early years register (full Inspection)All provisionWiltshireOutcomes for children1 September 2024 to 31 March 2025</t>
  </si>
  <si>
    <t>Early years register (full Inspection)All provisionWiltshireOverall effectiveness: The quality and standards of the provision1 September 2024 to 31 March 2025</t>
  </si>
  <si>
    <t>Early years register (full Inspection)All provisionWiltshirePersonal development1 September 2024 to 31 March 2025</t>
  </si>
  <si>
    <t>Early years register (full Inspection)All provisionWiltshirePersonal development, behaviour and welfare1 September 2024 to 31 March 2025</t>
  </si>
  <si>
    <t>Early years register (full Inspection)All provisionWiltshireQuality of education1 September 2024 to 31 March 2025</t>
  </si>
  <si>
    <t>Early years register (full Inspection)All provisionWiltshireQuality of teaching, learning and assessment1 September 2024 to 31 March 2025</t>
  </si>
  <si>
    <t>Early years register (full Inspection)All provisionWiltshireRequirements of the compulsory part of the childcare register1 September 2024 to 31 March 2025</t>
  </si>
  <si>
    <t>Early years register (full Inspection)All provisionWiltshireRequirements of the voluntary part of the childcare register1 September 2024 to 31 March 2025</t>
  </si>
  <si>
    <t>Early years register (full Inspection)All provisionWiltshireTotal No of inspections1 September 2024 to 31 March 2025</t>
  </si>
  <si>
    <t>Early years register (No children on roll)All provisionWiltshireNCOR Inspection Outcomes1 September 2024 to 31 March 2025</t>
  </si>
  <si>
    <t>Early years register (No children on roll)All provisionWiltshireTotal No of inspections1 September 2024 to 31 March 2025</t>
  </si>
  <si>
    <t>Early years register (Out-of-school day care)All provisionWiltshireTotal No of inspections1 September 2024 to 31 March 2025</t>
  </si>
  <si>
    <t>Childcare registerAll provisionWindsor and MaidenheadTotal No of inspections1 September 2024 to 31 March 2025</t>
  </si>
  <si>
    <t>Early years register (full Inspection)Childcare on non-domestic premisesDurhamBehaviour and attitudes1 September 2024 to 31 March 2025</t>
  </si>
  <si>
    <t>Early years register (full Inspection)Childcare on non-domestic premisesDurhamEffectiveness of leadership and Management1 September 2024 to 31 March 2025</t>
  </si>
  <si>
    <t>Early years register (full Inspection)Childcare on non-domestic premisesDurhamOutcomes for children1 September 2024 to 31 March 2025</t>
  </si>
  <si>
    <t>Early years register (full Inspection)Childcare on non-domestic premisesDurhamOverall effectiveness: The quality and standards of the provision1 September 2024 to 31 March 2025</t>
  </si>
  <si>
    <t>Early years register (full Inspection)Childcare on non-domestic premisesDurhamPersonal development1 September 2024 to 31 March 2025</t>
  </si>
  <si>
    <t>Early years register (full Inspection)Childcare on non-domestic premisesDurhamPersonal development, behaviour and welfare1 September 2024 to 31 March 2025</t>
  </si>
  <si>
    <t>Early years register (full Inspection)Childcare on non-domestic premisesDurhamQuality of education1 September 2024 to 31 March 2025</t>
  </si>
  <si>
    <t>Early years register (full Inspection)Childcare on non-domestic premisesDurhamQuality of teaching, learning and assessment1 September 2024 to 31 March 2025</t>
  </si>
  <si>
    <t>Early years register (full Inspection)Childcare on non-domestic premisesDurhamRequirements of the compulsory part of the childcare register1 September 2024 to 31 March 2025</t>
  </si>
  <si>
    <t>Early years register (full Inspection)Childcare on non-domestic premisesDurhamRequirements of the voluntary part of the childcare register1 September 2024 to 31 March 2025</t>
  </si>
  <si>
    <t>Early years register (full Inspection)Childcare on non-domestic premisesDurhamTotal No of inspections1 September 2024 to 31 March 2025</t>
  </si>
  <si>
    <t>Early years register (Out-of-school day care)Childcare on non-domestic premisesDurhamTotal No of inspections1 September 2024 to 31 March 2025</t>
  </si>
  <si>
    <t>Early years register (full Inspection)All provisionBromleyQuality of teaching, learning and assessment1 September 2024 to 31 March 2025</t>
  </si>
  <si>
    <t>Early years register (full Inspection)All provisionBromleyRequirements of the compulsory part of the childcare register1 September 2024 to 31 March 2025</t>
  </si>
  <si>
    <t>Early years register (full Inspection)All provisionBromleyRequirements of the voluntary part of the childcare register1 September 2024 to 31 March 2025</t>
  </si>
  <si>
    <t>Early years register (full Inspection)All provisionBromleyTotal No of inspections1 September 2024 to 31 March 2025</t>
  </si>
  <si>
    <t>Early years register (No children on roll)All provisionBromleyNCOR Inspection Outcomes1 September 2024 to 31 March 2025</t>
  </si>
  <si>
    <t>Early years register (No children on roll)All provisionBromleyTotal No of inspections1 September 2024 to 31 March 2025</t>
  </si>
  <si>
    <t>Early years register (Out-of-school day care)All provisionBromleyTotal No of inspections1 September 2024 to 31 March 2025</t>
  </si>
  <si>
    <t>Childcare registerAll provisionBuckinghamshireTotal No of inspections1 September 2024 to 31 March 2025</t>
  </si>
  <si>
    <t>Early years register (full Inspection)All provisionBuckinghamshireBehaviour and attitudes1 September 2024 to 31 March 2025</t>
  </si>
  <si>
    <t>Early years register (full Inspection)All provisionBuckinghamshireEffectiveness of leadership and Management1 September 2024 to 31 March 2025</t>
  </si>
  <si>
    <t>Early years register (full Inspection)All provisionBuckinghamshireOutcomes for children1 September 2024 to 31 March 2025</t>
  </si>
  <si>
    <t>Early years register (full Inspection)All provisionBuckinghamshireOverall effectiveness: The quality and standards of the provision1 September 2024 to 31 March 2025</t>
  </si>
  <si>
    <t>Early years register (full Inspection)All provisionBuckinghamshirePersonal development1 September 2024 to 31 March 2025</t>
  </si>
  <si>
    <t>Early years register (full Inspection)All provisionBuckinghamshirePersonal development, behaviour and welfare1 September 2024 to 31 March 2025</t>
  </si>
  <si>
    <t>Early years register (full Inspection)All provisionBuckinghamshireQuality of education1 September 2024 to 31 March 2025</t>
  </si>
  <si>
    <t>Early years register (full Inspection)All provisionMertonEffectiveness of leadership and Management1 September 2024 to 31 March 2025</t>
  </si>
  <si>
    <t>Early years register (full Inspection)All provisionMertonOutcomes for children1 September 2024 to 31 March 2025</t>
  </si>
  <si>
    <t>Early years register (full Inspection)All provisionMertonOverall effectiveness: The quality and standards of the provision1 September 2024 to 31 March 2025</t>
  </si>
  <si>
    <t>Early years register (full Inspection)All provisionMertonPersonal development1 September 2024 to 31 March 2025</t>
  </si>
  <si>
    <t>Early years register (full Inspection)All provisionMertonPersonal development, behaviour and welfare1 September 2024 to 31 March 2025</t>
  </si>
  <si>
    <t>Early years register (full Inspection)All provisionMertonQuality of education1 September 2024 to 31 March 2025</t>
  </si>
  <si>
    <t>Early years register (full Inspection)All provisionMertonQuality of teaching, learning and assessment1 September 2024 to 31 March 2025</t>
  </si>
  <si>
    <t>Early years register (full Inspection)All provisionMertonRequirements of the compulsory part of the childcare register1 September 2024 to 31 March 2025</t>
  </si>
  <si>
    <t>Early years register (full Inspection)All provisionMertonRequirements of the voluntary part of the childcare register1 September 2024 to 31 March 2025</t>
  </si>
  <si>
    <t>Early years register (full Inspection)All provisionMertonTotal No of inspections1 September 2024 to 31 March 2025</t>
  </si>
  <si>
    <t>Early years register (No children on roll)All provisionMertonNCOR Inspection Outcomes1 September 2024 to 31 March 2025</t>
  </si>
  <si>
    <t>Early years register (No children on roll)All provisionMertonTotal No of inspections1 September 2024 to 31 March 2025</t>
  </si>
  <si>
    <t>Early years register (Out-of-school day care)All provisionMertonTotal No of inspections1 September 2024 to 31 March 2025</t>
  </si>
  <si>
    <t>Early years register (full Inspection)All provisionMiddlesbroughBehaviour and attitudes1 September 2024 to 31 March 2025</t>
  </si>
  <si>
    <t>Early years register (full Inspection)All provisionMiddlesbroughEffectiveness of leadership and Management1 September 2024 to 31 March 2025</t>
  </si>
  <si>
    <t>Early years register (full Inspection)All provisionWarwickshireQuality of education1 September 2024 to 31 March 2025</t>
  </si>
  <si>
    <t>Early years register (full Inspection)All provisionWarwickshireQuality of teaching, learning and assessment1 September 2024 to 31 March 2025</t>
  </si>
  <si>
    <t>Early years register (full Inspection)All provisionWarwickshireRequirements of the compulsory part of the childcare register1 September 2024 to 31 March 2025</t>
  </si>
  <si>
    <t>Early years register (full Inspection)All provisionWarwickshireRequirements of the voluntary part of the childcare register1 September 2024 to 31 March 2025</t>
  </si>
  <si>
    <t>Early years register (full Inspection)All provisionWarwickshireTotal No of inspections1 September 2024 to 31 March 2025</t>
  </si>
  <si>
    <t>Early years register (No children on roll)All provisionWarwickshireNCOR Inspection Outcomes1 September 2024 to 31 March 2025</t>
  </si>
  <si>
    <t>Early years register (No children on roll)All provisionWarwickshireTotal No of inspections1 September 2024 to 31 March 2025</t>
  </si>
  <si>
    <t>Early years register (Out-of-school day care)All provisionWarwickshireTotal No of inspections1 September 2024 to 31 March 2025</t>
  </si>
  <si>
    <t>Childcare registerAll provisionWest BerkshireTotal No of inspections1 September 2024 to 31 March 2025</t>
  </si>
  <si>
    <t>Early years register (full Inspection)All provisionWest BerkshireBehaviour and attitudes1 September 2024 to 31 March 2025</t>
  </si>
  <si>
    <t>Early years register (full Inspection)All provisionWest BerkshireEffectiveness of leadership and Management1 September 2024 to 31 March 2025</t>
  </si>
  <si>
    <t>Early years register (full Inspection)All provisionWest BerkshireOutcomes for children1 September 2024 to 31 March 2025</t>
  </si>
  <si>
    <t>Early years register (full Inspection)All provisionWest BerkshireOverall effectiveness: The quality and standards of the provision1 September 2024 to 31 March 2025</t>
  </si>
  <si>
    <t>Early years register (full Inspection)All provisionWest BerkshirePersonal development1 September 2024 to 31 March 2025</t>
  </si>
  <si>
    <t>Early years register (full Inspection)All provisionWest BerkshirePersonal development, behaviour and welfare1 September 2024 to 31 March 2025</t>
  </si>
  <si>
    <t>Early years register (full Inspection)Childcare on non-domestic premisesCumberlandPersonal development1 September 2024 to 31 March 2025</t>
  </si>
  <si>
    <t>Early years register (full Inspection)Childcare on non-domestic premisesCumberlandPersonal development, behaviour and welfare1 September 2024 to 31 March 2025</t>
  </si>
  <si>
    <t>Early years register (full Inspection)Childcare on non-domestic premisesCumberlandQuality of education1 September 2024 to 31 March 2025</t>
  </si>
  <si>
    <t>Early years register (full Inspection)Childcare on non-domestic premisesCumberlandQuality of teaching, learning and assessment1 September 2024 to 31 March 2025</t>
  </si>
  <si>
    <t>Early years register (full Inspection)Childcare on non-domestic premisesCumberlandRequirements of the compulsory part of the childcare register1 September 2024 to 31 March 2025</t>
  </si>
  <si>
    <t>Early years register (full Inspection)Childcare on non-domestic premisesCumberlandRequirements of the voluntary part of the childcare register1 September 2024 to 31 March 2025</t>
  </si>
  <si>
    <t>Early years register (full Inspection)Childcare on non-domestic premisesCumberlandTotal No of inspections1 September 2024 to 31 March 2025</t>
  </si>
  <si>
    <t>Early years register (Out-of-school day care)Childcare on non-domestic premisesCumberlandTotal No of inspections1 September 2024 to 31 March 2025</t>
  </si>
  <si>
    <t>Early years register (full Inspection)Childcare on non-domestic premisesDarlingtonBehaviour and attitudes1 September 2024 to 31 March 2025</t>
  </si>
  <si>
    <t>Early years register (full Inspection)Childcare on non-domestic premisesDarlingtonEffectiveness of leadership and Management1 September 2024 to 31 March 2025</t>
  </si>
  <si>
    <t>Early years register (full Inspection)Childcare on non-domestic premisesDarlingtonOutcomes for children1 September 2024 to 31 March 2025</t>
  </si>
  <si>
    <t>Early years register (full Inspection)Childcare on non-domestic premisesDarlingtonOverall effectiveness: The quality and standards of the provision1 September 2024 to 31 March 2025</t>
  </si>
  <si>
    <t>Early years register (full Inspection)Childcare on non-domestic premisesDarlingtonPersonal development1 September 2024 to 31 March 2025</t>
  </si>
  <si>
    <t>Early years register (full Inspection)Childcare on non-domestic premisesDarlingtonPersonal development, behaviour and welfare1 September 2024 to 31 March 2025</t>
  </si>
  <si>
    <t>Early years register (full Inspection)Childcare on non-domestic premisesDarlingtonQuality of education1 September 2024 to 31 March 2025</t>
  </si>
  <si>
    <t>Early years register (full Inspection)Childcare on non-domestic premisesDarlingtonQuality of teaching, learning and assessment1 September 2024 to 31 March 2025</t>
  </si>
  <si>
    <t>Early years register (full Inspection)Childcare on non-domestic premisesDarlingtonRequirements of the compulsory part of the childcare register1 September 2024 to 31 March 2025</t>
  </si>
  <si>
    <t>Early years register (full Inspection)Childcare on non-domestic premisesDarlingtonRequirements of the voluntary part of the childcare register1 September 2024 to 31 March 2025</t>
  </si>
  <si>
    <t>Early years register (full Inspection)Childcare on non-domestic premisesDarlingtonTotal No of inspections1 September 2024 to 31 March 2025</t>
  </si>
  <si>
    <t>Childcare registerChildcare on non-domestic premisesDerbyTotal No of inspections1 September 2024 to 31 March 2025</t>
  </si>
  <si>
    <t>Early years register (full Inspection)Childcare on non-domestic premisesCumberlandOverall effectiveness: The quality and standards of the provision1 September 2024 to 31 March 2025</t>
  </si>
  <si>
    <t>Early years register (full Inspection)Childcare on non-domestic premisesNottinghamshireOverall effectiveness: The quality and standards of the provision1 September 2024 to 31 March 2025</t>
  </si>
  <si>
    <t>Early years register (full Inspection)Childcare on non-domestic premisesNottinghamshirePersonal development1 September 2024 to 31 March 2025</t>
  </si>
  <si>
    <t>Early years register (full Inspection)Childcare on non-domestic premisesNottinghamshirePersonal development, behaviour and welfare1 September 2024 to 31 March 2025</t>
  </si>
  <si>
    <t>Early years register (full Inspection)Childcare on non-domestic premisesNottinghamshireQuality of education1 September 2024 to 31 March 2025</t>
  </si>
  <si>
    <t>Early years register (full Inspection)Childcare on non-domestic premisesNottinghamshireQuality of teaching, learning and assessment1 September 2024 to 31 March 2025</t>
  </si>
  <si>
    <t>Early years register (full Inspection)Childcare on non-domestic premisesNottinghamshireRequirements of the compulsory part of the childcare register1 September 2024 to 31 March 2025</t>
  </si>
  <si>
    <t>Early years register (full Inspection)Childcare on non-domestic premisesNottinghamshireRequirements of the voluntary part of the childcare register1 September 2024 to 31 March 2025</t>
  </si>
  <si>
    <t>Early years register (full Inspection)Childcare on non-domestic premisesNottinghamshireTotal No of inspections1 September 2024 to 31 March 2025</t>
  </si>
  <si>
    <t>Early years register (Out-of-school day care)Childcare on non-domestic premisesNottinghamshireTotal No of inspections1 September 2024 to 31 March 2025</t>
  </si>
  <si>
    <t>Childcare registerChildcare on non-domestic premisesOldhamTotal No of inspections1 September 2024 to 31 March 2025</t>
  </si>
  <si>
    <t>Early years register (full Inspection)Childcare on non-domestic premisesOldhamBehaviour and attitudes1 September 2024 to 31 March 2025</t>
  </si>
  <si>
    <t>Early years register (full Inspection)Childcare on non-domestic premisesOldhamEffectiveness of leadership and Management1 September 2024 to 31 March 2025</t>
  </si>
  <si>
    <t>Early years register (full Inspection)Childcare on non-domestic premisesOldhamOutcomes for children1 September 2024 to 31 March 2025</t>
  </si>
  <si>
    <t>Early years register (full Inspection)Childcare on non-domestic premisesOldhamOverall effectiveness: The quality and standards of the provision1 September 2024 to 31 March 2025</t>
  </si>
  <si>
    <t>Early years register (full Inspection)Childcare on non-domestic premisesOldhamPersonal development1 September 2024 to 31 March 2025</t>
  </si>
  <si>
    <t>Early years register (full Inspection)ChildminderBarnetBehaviour and attitudes1 September 2024 to 31 March 2025</t>
  </si>
  <si>
    <t>Early years register (full Inspection)ChildminderBarnetEffectiveness of leadership and Management1 September 2024 to 31 March 2025</t>
  </si>
  <si>
    <t>Early years register (full Inspection)ChildminderBarnetOutcomes for children1 September 2024 to 31 March 2025</t>
  </si>
  <si>
    <t>Early years register (full Inspection)ChildminderBarnetOverall effectiveness: The quality and standards of the provision1 September 2024 to 31 March 2025</t>
  </si>
  <si>
    <t>Early years register (full Inspection)ChildminderBarnetPersonal development1 September 2024 to 31 March 2025</t>
  </si>
  <si>
    <t>Early years register (full Inspection)ChildminderBarnetPersonal development, behaviour and welfare1 September 2024 to 31 March 2025</t>
  </si>
  <si>
    <t>Early years register (full Inspection)ChildminderBarnetQuality of education1 September 2024 to 31 March 2025</t>
  </si>
  <si>
    <t>Early years register (full Inspection)ChildminderBarnetQuality of teaching, learning and assessment1 September 2024 to 31 March 2025</t>
  </si>
  <si>
    <t>Early years register (full Inspection)ChildminderBarnetRequirements of the compulsory part of the childcare register1 September 2024 to 31 March 2025</t>
  </si>
  <si>
    <t>Early years register (full Inspection)ChildminderBarnetRequirements of the voluntary part of the childcare register1 September 2024 to 31 March 2025</t>
  </si>
  <si>
    <t>Early years register (full Inspection)ChildminderBarnetTotal No of inspections1 September 2024 to 31 March 2025</t>
  </si>
  <si>
    <t>Early years register (No children on roll)ChildminderBarnetNCOR Inspection Outcomes1 September 2024 to 31 March 2025</t>
  </si>
  <si>
    <t>Early years register (No children on roll)ChildminderBarnetTotal No of inspections1 September 2024 to 31 March 2025</t>
  </si>
  <si>
    <t>Early years register (full Inspection)ChildminderLeedsPersonal development1 September 2024 to 31 March 2025</t>
  </si>
  <si>
    <t>Early years register (full Inspection)ChildminderLeedsPersonal development, behaviour and welfare1 September 2024 to 31 March 2025</t>
  </si>
  <si>
    <t>Early years register (full Inspection)ChildminderLeedsQuality of education1 September 2024 to 31 March 2025</t>
  </si>
  <si>
    <t>Early years register (full Inspection)ChildminderLeedsQuality of teaching, learning and assessment1 September 2024 to 31 March 2025</t>
  </si>
  <si>
    <t>Early years register (full Inspection)ChildminderLeedsRequirements of the compulsory part of the childcare register1 September 2024 to 31 March 2025</t>
  </si>
  <si>
    <t>Early years register (full Inspection)ChildminderLeedsRequirements of the voluntary part of the childcare register1 September 2024 to 31 March 2025</t>
  </si>
  <si>
    <t>Early years register (full Inspection)ChildminderLeedsTotal No of inspections1 September 2024 to 31 March 2025</t>
  </si>
  <si>
    <t>Early years register (No children on roll)ChildminderLeedsNCOR Inspection Outcomes1 September 2024 to 31 March 2025</t>
  </si>
  <si>
    <t>Early years register (No children on roll)ChildminderLeedsTotal No of inspections1 September 2024 to 31 March 2025</t>
  </si>
  <si>
    <t>Early years register (Out-of-school day care)ChildminderLeedsTotal No of inspections1 September 2024 to 31 March 2025</t>
  </si>
  <si>
    <t>Early years register (full Inspection)ChildminderLeicesterBehaviour and attitudes1 September 2024 to 31 March 2025</t>
  </si>
  <si>
    <t>Early years register (full Inspection)ChildminderLeicesterEffectiveness of leadership and Management1 September 2024 to 31 March 2025</t>
  </si>
  <si>
    <t>Early years register (full Inspection)ChildminderLeicesterOutcomes for children1 September 2024 to 31 March 2025</t>
  </si>
  <si>
    <t>Early years register (full Inspection)ChildminderLeicesterOverall effectiveness: The quality and standards of the provision1 September 2024 to 31 March 2025</t>
  </si>
  <si>
    <t>Early years register (full Inspection)ChildminderLeicesterPersonal development1 September 2024 to 31 March 2025</t>
  </si>
  <si>
    <t>Early years register (full Inspection)ChildminderLeicesterPersonal development, behaviour and welfare1 September 2024 to 31 March 2025</t>
  </si>
  <si>
    <t>Early years register (full Inspection)ChildminderWalsallOverall effectiveness: The quality and standards of the provision1 September 2024 to 31 March 2025</t>
  </si>
  <si>
    <t>Early years register (full Inspection)ChildminderWalsallPersonal development1 September 2024 to 31 March 2025</t>
  </si>
  <si>
    <t>Early years register (full Inspection)ChildminderWalsallPersonal development, behaviour and welfare1 September 2024 to 31 March 2025</t>
  </si>
  <si>
    <t>Early years register (full Inspection)ChildminderWalsallQuality of education1 September 2024 to 31 March 2025</t>
  </si>
  <si>
    <t>Early years register (full Inspection)ChildminderWalsallQuality of teaching, learning and assessment1 September 2024 to 31 March 2025</t>
  </si>
  <si>
    <t>Early years register (full Inspection)ChildminderWalsallRequirements of the compulsory part of the childcare register1 September 2024 to 31 March 2025</t>
  </si>
  <si>
    <t>Early years register (full Inspection)ChildminderWalsallRequirements of the voluntary part of the childcare register1 September 2024 to 31 March 2025</t>
  </si>
  <si>
    <t>Early years register (full Inspection)ChildminderWalsallTotal No of inspections1 September 2024 to 31 March 2025</t>
  </si>
  <si>
    <t>Childcare registerChildminderWaltham ForestTotal No of inspections1 September 2024 to 31 March 2025</t>
  </si>
  <si>
    <t>Early years register (full Inspection)ChildminderWaltham ForestBehaviour and attitudes1 September 2024 to 31 March 2025</t>
  </si>
  <si>
    <t>Early years register (full Inspection)ChildminderWaltham ForestEffectiveness of leadership and Management1 September 2024 to 31 March 2025</t>
  </si>
  <si>
    <t>Early years register (full Inspection)ChildminderWaltham ForestOutcomes for children1 September 2024 to 31 March 2025</t>
  </si>
  <si>
    <t>Early years register (full Inspection)ChildminderWaltham ForestOverall effectiveness: The quality and standards of the provision1 September 2024 to 31 March 2025</t>
  </si>
  <si>
    <t>Early years register (full Inspection)ChildminderWaltham ForestPersonal development1 September 2024 to 31 March 2025</t>
  </si>
  <si>
    <t>Early years register (full Inspection)ChildminderWaltham ForestPersonal development, behaviour and welfare1 September 2024 to 31 March 2025</t>
  </si>
  <si>
    <t>Early years register (full Inspection)ChildminderWaltham ForestQuality of education1 September 2024 to 31 March 2025</t>
  </si>
  <si>
    <t>Early years register (full Inspection)Childcare on non-domestic premisesDevonBehaviour and attitudes1 September 2024 to 31 March 2025</t>
  </si>
  <si>
    <t>Early years register (full Inspection)Childcare on non-domestic premisesDevonEffectiveness of leadership and Management1 September 2024 to 31 March 2025</t>
  </si>
  <si>
    <t>Early years register (full Inspection)Childcare on non-domestic premisesPeterboroughQuality of teaching, learning and assessment1 September 2024 to 31 March 2025</t>
  </si>
  <si>
    <t>Early years register (full Inspection)Childcare on non-domestic premisesPeterboroughRequirements of the compulsory part of the childcare register1 September 2024 to 31 March 2025</t>
  </si>
  <si>
    <t>Early years register (full Inspection)Childcare on non-domestic premisesPeterboroughRequirements of the voluntary part of the childcare register1 September 2024 to 31 March 2025</t>
  </si>
  <si>
    <t>Early years register (full Inspection)Childcare on non-domestic premisesPeterboroughTotal No of inspections1 September 2024 to 31 March 2025</t>
  </si>
  <si>
    <t>Early years register (full Inspection)Childcare on non-domestic premisesPlymouthBehaviour and attitudes1 September 2024 to 31 March 2025</t>
  </si>
  <si>
    <t>Early years register (full Inspection)Childcare on non-domestic premisesPlymouthEffectiveness of leadership and Management1 September 2024 to 31 March 2025</t>
  </si>
  <si>
    <t>Early years register (full Inspection)Childcare on non-domestic premisesPlymouthOutcomes for children1 September 2024 to 31 March 2025</t>
  </si>
  <si>
    <t>Early years register (full Inspection)Childcare on non-domestic premisesPlymouthOverall effectiveness: The quality and standards of the provision1 September 2024 to 31 March 2025</t>
  </si>
  <si>
    <t>Early years register (full Inspection)Childcare on non-domestic premisesPlymouthPersonal development1 September 2024 to 31 March 2025</t>
  </si>
  <si>
    <t>Early years register (full Inspection)Childcare on non-domestic premisesPlymouthPersonal development, behaviour and welfare1 September 2024 to 31 March 2025</t>
  </si>
  <si>
    <t>Early years register (full Inspection)Childcare on non-domestic premisesPlymouthQuality of education1 September 2024 to 31 March 2025</t>
  </si>
  <si>
    <t>Early years register (full Inspection)Childcare on non-domestic premisesPlymouthQuality of teaching, learning and assessment1 September 2024 to 31 March 2025</t>
  </si>
  <si>
    <t>Early years register (full Inspection)Childcare on non-domestic premisesPlymouthRequirements of the compulsory part of the childcare register1 September 2024 to 31 March 2025</t>
  </si>
  <si>
    <t>Early years register (full Inspection)Childcare on non-domestic premisesPlymouthRequirements of the voluntary part of the childcare register1 September 2024 to 31 March 2025</t>
  </si>
  <si>
    <t>Early years register (full Inspection)Childcare on non-domestic premisesPlymouthTotal No of inspections1 September 2024 to 31 March 2025</t>
  </si>
  <si>
    <t>Early years register (Out-of-school day care)Childcare on non-domestic premisesPlymouthTotal No of inspections1 September 2024 to 31 March 2025</t>
  </si>
  <si>
    <t>Early years register (full Inspection)ChildminderBedfordQuality of teaching, learning and assessment1 September 2024 to 31 March 2025</t>
  </si>
  <si>
    <t>Early years register (full Inspection)ChildminderBedfordRequirements of the compulsory part of the childcare register1 September 2024 to 31 March 2025</t>
  </si>
  <si>
    <t>Early years register (full Inspection)ChildminderBedfordRequirements of the voluntary part of the childcare register1 September 2024 to 31 March 2025</t>
  </si>
  <si>
    <t>Early years register (full Inspection)ChildminderBedfordTotal No of inspections1 September 2024 to 31 March 2025</t>
  </si>
  <si>
    <t>Childcare registerChildminderBexleyTotal No of inspections1 September 2024 to 31 March 2025</t>
  </si>
  <si>
    <t>Early years register (full Inspection)ChildminderBexleyBehaviour and attitudes1 September 2024 to 31 March 2025</t>
  </si>
  <si>
    <t>Early years register (full Inspection)ChildminderBexleyEffectiveness of leadership and Management1 September 2024 to 31 March 2025</t>
  </si>
  <si>
    <t>Early years register (full Inspection)ChildminderBexleyOutcomes for children1 September 2024 to 31 March 2025</t>
  </si>
  <si>
    <t>Early years register (full Inspection)ChildminderBexleyOverall effectiveness: The quality and standards of the provision1 September 2024 to 31 March 2025</t>
  </si>
  <si>
    <t>Early years register (full Inspection)ChildminderBexleyPersonal development1 September 2024 to 31 March 2025</t>
  </si>
  <si>
    <t>Early years register (full Inspection)ChildminderBexleyPersonal development, behaviour and welfare1 September 2024 to 31 March 2025</t>
  </si>
  <si>
    <t>Early years register (full Inspection)ChildminderBexleyQuality of education1 September 2024 to 31 March 2025</t>
  </si>
  <si>
    <t>Early years register (full Inspection)ChildminderBexleyQuality of teaching, learning and assessment1 September 2024 to 31 March 2025</t>
  </si>
  <si>
    <t>Early years register (full Inspection)ChildminderBexleyRequirements of the compulsory part of the childcare register1 September 2024 to 31 March 2025</t>
  </si>
  <si>
    <t>Early years register (full Inspection)ChildminderBexleyRequirements of the voluntary part of the childcare register1 September 2024 to 31 March 2025</t>
  </si>
  <si>
    <t>Early years register (full Inspection)ChildminderBexleyTotal No of inspections1 September 2024 to 31 March 2025</t>
  </si>
  <si>
    <t>Early years register (No children on roll)ChildminderLewishamTotal No of inspections1 September 2024 to 31 March 2025</t>
  </si>
  <si>
    <t>Early years register (Out-of-school day care)ChildminderLewishamTotal No of inspections1 September 2024 to 31 March 2025</t>
  </si>
  <si>
    <t>Early years register (full Inspection)ChildminderLincolnshireBehaviour and attitudes1 September 2024 to 31 March 2025</t>
  </si>
  <si>
    <t>Early years register (full Inspection)ChildminderLincolnshireEffectiveness of leadership and Management1 September 2024 to 31 March 2025</t>
  </si>
  <si>
    <t>Early years register (full Inspection)ChildminderLincolnshireOutcomes for children1 September 2024 to 31 March 2025</t>
  </si>
  <si>
    <t>Early years register (full Inspection)ChildminderLincolnshireOverall effectiveness: The quality and standards of the provision1 September 2024 to 31 March 2025</t>
  </si>
  <si>
    <t>Early years register (full Inspection)ChildminderLincolnshirePersonal development1 September 2024 to 31 March 2025</t>
  </si>
  <si>
    <t>Early years register (full Inspection)ChildminderLincolnshirePersonal development, behaviour and welfare1 September 2024 to 31 March 2025</t>
  </si>
  <si>
    <t>Early years register (full Inspection)ChildminderLincolnshireQuality of education1 September 2024 to 31 March 2025</t>
  </si>
  <si>
    <t>Early years register (full Inspection)ChildminderLincolnshireQuality of teaching, learning and assessment1 September 2024 to 31 March 2025</t>
  </si>
  <si>
    <t>Early years register (full Inspection)ChildminderLincolnshireRequirements of the compulsory part of the childcare register1 September 2024 to 31 March 2025</t>
  </si>
  <si>
    <t>Early years register (full Inspection)ChildminderLincolnshireRequirements of the voluntary part of the childcare register1 September 2024 to 31 March 2025</t>
  </si>
  <si>
    <t>Early years register (full Inspection)ChildminderLincolnshireTotal No of inspections1 September 2024 to 31 March 2025</t>
  </si>
  <si>
    <t>Early years register (No children on roll)ChildminderLincolnshireNCOR Inspection Outcomes1 September 2024 to 31 March 2025</t>
  </si>
  <si>
    <t>Early years register (No children on roll)ChildminderLincolnshireTotal No of inspections1 September 2024 to 31 March 2025</t>
  </si>
  <si>
    <t>Early years register (full Inspection)ChildminderWarwickshireBehaviour and attitudes1 September 2024 to 31 March 2025</t>
  </si>
  <si>
    <t>Early years register (full Inspection)ChildminderWarwickshireEffectiveness of leadership and Management1 September 2024 to 31 March 2025</t>
  </si>
  <si>
    <t>Early years register (full Inspection)ChildminderWarwickshireOutcomes for children1 September 2024 to 31 March 2025</t>
  </si>
  <si>
    <t>Early years register (full Inspection)ChildminderWarwickshireOverall effectiveness: The quality and standards of the provision1 September 2024 to 31 March 2025</t>
  </si>
  <si>
    <t>Early years register (full Inspection)ChildminderWarwickshirePersonal development1 September 2024 to 31 March 2025</t>
  </si>
  <si>
    <t>Early years register (full Inspection)ChildminderWarwickshirePersonal development, behaviour and welfare1 September 2024 to 31 March 2025</t>
  </si>
  <si>
    <t>Early years register (full Inspection)ChildminderWarwickshireQuality of education1 September 2024 to 31 March 2025</t>
  </si>
  <si>
    <t>Early years register (full Inspection)ChildminderWarwickshireQuality of teaching, learning and assessment1 September 2024 to 31 March 2025</t>
  </si>
  <si>
    <t>Early years register (full Inspection)ChildminderWarwickshireRequirements of the compulsory part of the childcare register1 September 2024 to 31 March 2025</t>
  </si>
  <si>
    <t>Early years register (full Inspection)ChildminderWarwickshireRequirements of the voluntary part of the childcare register1 September 2024 to 31 March 2025</t>
  </si>
  <si>
    <t>Early years register (full Inspection)ChildminderWarwickshireTotal No of inspections1 September 2024 to 31 March 2025</t>
  </si>
  <si>
    <t>Early years register (No children on roll)ChildminderWarwickshireNCOR Inspection Outcomes1 September 2024 to 31 March 2025</t>
  </si>
  <si>
    <t>Early years register (No children on roll)ChildminderWarwickshireTotal No of inspections1 September 2024 to 31 March 2025</t>
  </si>
  <si>
    <t>Early years register (Out-of-school day care)ChildminderWarwickshireTotal No of inspections1 September 2024 to 31 March 2025</t>
  </si>
  <si>
    <t>Early years register (full Inspection)ChildminderWaltham ForestQuality of teaching, learning and assessment1 September 2024 to 31 March 2025</t>
  </si>
  <si>
    <t>Early years register (full Inspection)ChildminderWaltham ForestRequirements of the compulsory part of the childcare register1 September 2024 to 31 March 2025</t>
  </si>
  <si>
    <t>Early years register (full Inspection)ChildminderWaltham ForestRequirements of the voluntary part of the childcare register1 September 2024 to 31 March 2025</t>
  </si>
  <si>
    <t>Early years register (full Inspection)All provisionBlackburn with DarwenBehaviour and attitudes1 September 2024 to 31 March 2025</t>
  </si>
  <si>
    <t>Early years register (full Inspection)All provisionBlackburn with DarwenEffectiveness of leadership and Management1 September 2024 to 31 March 2025</t>
  </si>
  <si>
    <t>Early years register (full Inspection)All provisionBlackburn with DarwenOutcomes for children1 September 2024 to 31 March 2025</t>
  </si>
  <si>
    <t>Early years register (full Inspection)All provisionBlackburn with DarwenOverall effectiveness: The quality and standards of the provision1 September 2024 to 31 March 2025</t>
  </si>
  <si>
    <t>Early years register (full Inspection)All provisionBlackburn with DarwenPersonal development1 September 2024 to 31 March 2025</t>
  </si>
  <si>
    <t>Early years register (full Inspection)All provisionBlackburn with DarwenPersonal development, behaviour and welfare1 September 2024 to 31 March 2025</t>
  </si>
  <si>
    <t>Early years register (full Inspection)All provisionBlackburn with DarwenQuality of education1 September 2024 to 31 March 2025</t>
  </si>
  <si>
    <t>Early years register (full Inspection)All provisionBlackburn with DarwenQuality of teaching, learning and assessment1 September 2024 to 31 March 2025</t>
  </si>
  <si>
    <t>Early years register (full Inspection)All provisionBlackburn with DarwenRequirements of the compulsory part of the childcare register1 September 2024 to 31 March 2025</t>
  </si>
  <si>
    <t>Early years register (full Inspection)All provisionBlackburn with DarwenRequirements of the voluntary part of the childcare register1 September 2024 to 31 March 2025</t>
  </si>
  <si>
    <t>Early years register (full Inspection)All provisionBlackburn with DarwenTotal No of inspections1 September 2024 to 31 March 2025</t>
  </si>
  <si>
    <t>Early years register (No children on roll)All provisionBlackburn with DarwenNCOR Inspection Outcomes1 September 2024 to 31 March 2025</t>
  </si>
  <si>
    <t>Early years register (No children on roll)All provisionBlackburn with DarwenTotal No of inspections1 September 2024 to 31 March 2025</t>
  </si>
  <si>
    <t>Early years register (Out-of-school day care)All provisionBlackburn with DarwenTotal No of inspections1 September 2024 to 31 March 2025</t>
  </si>
  <si>
    <t>Early years register (Out-of-school day care)All provisionLancashireTotal No of inspections1 September 2024 to 31 March 2025</t>
  </si>
  <si>
    <t>Childcare registerAll provisionLeedsTotal No of inspections1 September 2024 to 31 March 2025</t>
  </si>
  <si>
    <t>Early years register (full Inspection)All provisionLeedsBehaviour and attitudes1 September 2024 to 31 March 2025</t>
  </si>
  <si>
    <t>Early years register (full Inspection)All provisionLeedsEffectiveness of leadership and Management1 September 2024 to 31 March 2025</t>
  </si>
  <si>
    <t>Early years register (full Inspection)All provisionLeedsOutcomes for children1 September 2024 to 31 March 2025</t>
  </si>
  <si>
    <t>Early years register (full Inspection)All provisionLeedsOverall effectiveness: The quality and standards of the provision1 September 2024 to 31 March 2025</t>
  </si>
  <si>
    <t>Early years register (full Inspection)All provisionLeedsPersonal development1 September 2024 to 31 March 2025</t>
  </si>
  <si>
    <t>Early years register (full Inspection)All provisionLeedsPersonal development, behaviour and welfare1 September 2024 to 31 March 2025</t>
  </si>
  <si>
    <t>Early years register (full Inspection)All provisionLeedsQuality of education1 September 2024 to 31 March 2025</t>
  </si>
  <si>
    <t>Early years register (full Inspection)All provisionLeedsQuality of teaching, learning and assessment1 September 2024 to 31 March 2025</t>
  </si>
  <si>
    <t>Early years register (full Inspection)All provisionLeedsRequirements of the compulsory part of the childcare register1 September 2024 to 31 March 2025</t>
  </si>
  <si>
    <t>Early years register (full Inspection)All provisionLeedsRequirements of the voluntary part of the childcare register1 September 2024 to 31 March 2025</t>
  </si>
  <si>
    <t>Early years register (full Inspection)All provisionLeedsTotal No of inspections1 September 2024 to 31 March 2025</t>
  </si>
  <si>
    <t>Early years register (No children on roll)All provisionLeedsNCOR Inspection Outcomes1 September 2024 to 31 March 2025</t>
  </si>
  <si>
    <t>Early years register (No children on roll)All provisionLeedsTotal No of inspections1 September 2024 to 31 March 2025</t>
  </si>
  <si>
    <t>Early years register (full Inspection)All provisionTelford and WrekinQuality of teaching, learning and assessment1 September 2024 to 31 March 2025</t>
  </si>
  <si>
    <t>Early years register (full Inspection)All provisionTelford and WrekinRequirements of the compulsory part of the childcare register1 September 2024 to 31 March 2025</t>
  </si>
  <si>
    <t>Early years register (full Inspection)All provisionTelford and WrekinRequirements of the voluntary part of the childcare register1 September 2024 to 31 March 2025</t>
  </si>
  <si>
    <t>Early years register (full Inspection)All provisionTelford and WrekinTotal No of inspections1 September 2024 to 31 March 2025</t>
  </si>
  <si>
    <t>Childcare registerAll provisionThurrockTotal No of inspections1 September 2024 to 31 March 2025</t>
  </si>
  <si>
    <t>Early years register (full Inspection)All provisionThurrockBehaviour and attitudes1 September 2024 to 31 March 2025</t>
  </si>
  <si>
    <t>Early years register (full Inspection)All provisionThurrockEffectiveness of leadership and Management1 September 2024 to 31 March 2025</t>
  </si>
  <si>
    <t>Early years register (full Inspection)All provisionThurrockOutcomes for children1 September 2024 to 31 March 2025</t>
  </si>
  <si>
    <t>Early years register (full Inspection)All provisionThurrockOverall effectiveness: The quality and standards of the provision1 September 2024 to 31 March 2025</t>
  </si>
  <si>
    <t>Early years register (full Inspection)All provisionThurrockPersonal development1 September 2024 to 31 March 2025</t>
  </si>
  <si>
    <t>Early years register (full Inspection)All provisionThurrockPersonal development, behaviour and welfare1 September 2024 to 31 March 2025</t>
  </si>
  <si>
    <t>Early years register (full Inspection)All provisionThurrockQuality of education1 September 2024 to 31 March 2025</t>
  </si>
  <si>
    <t>Early years register (full Inspection)All provisionThurrockQuality of teaching, learning and assessment1 September 2024 to 31 March 2025</t>
  </si>
  <si>
    <t>Early years register (full Inspection)All provisionThurrockRequirements of the compulsory part of the childcare register1 September 2024 to 31 March 2025</t>
  </si>
  <si>
    <t>Early years register (full Inspection)All provisionThurrockRequirements of the voluntary part of the childcare register1 September 2024 to 31 March 2025</t>
  </si>
  <si>
    <t>Early years register (full Inspection)All provisionThurrockTotal No of inspections1 September 2024 to 31 March 2025</t>
  </si>
  <si>
    <t>Early years register (full Inspection)Childcare on non-domestic premisesCalderdaleBehaviour and attitudes1 September 2024 to 31 March 2025</t>
  </si>
  <si>
    <t>Early years register (full Inspection)Childcare on non-domestic premisesCalderdaleEffectiveness of leadership and Management1 September 2024 to 31 March 2025</t>
  </si>
  <si>
    <t>Early years register (full Inspection)Childcare on non-domestic premisesCalderdaleOutcomes for children1 September 2024 to 31 March 2025</t>
  </si>
  <si>
    <t>Early years register (full Inspection)Childcare on non-domestic premisesCalderdaleOverall effectiveness: The quality and standards of the provision1 September 2024 to 31 March 2025</t>
  </si>
  <si>
    <t>Early years register (full Inspection)Childcare on non-domestic premisesCalderdalePersonal development1 September 2024 to 31 March 2025</t>
  </si>
  <si>
    <t>Early years register (full Inspection)Childcare on non-domestic premisesCalderdalePersonal development, behaviour and welfare1 September 2024 to 31 March 2025</t>
  </si>
  <si>
    <t>Early years register (full Inspection)Childcare on non-domestic premisesCalderdaleQuality of education1 September 2024 to 31 March 2025</t>
  </si>
  <si>
    <t>Early years register (full Inspection)Childcare on non-domestic premisesCalderdaleQuality of teaching, learning and assessment1 September 2024 to 31 March 2025</t>
  </si>
  <si>
    <t>Early years register (full Inspection)Childcare on non-domestic premisesCalderdaleRequirements of the compulsory part of the childcare register1 September 2024 to 31 March 2025</t>
  </si>
  <si>
    <t>Early years register (full Inspection)Childcare on non-domestic premisesCalderdaleRequirements of the voluntary part of the childcare register1 September 2024 to 31 March 2025</t>
  </si>
  <si>
    <t>Early years register (full Inspection)Childcare on non-domestic premisesCalderdaleTotal No of inspections1 September 2024 to 31 March 2025</t>
  </si>
  <si>
    <t>Early years register (Out-of-school day care)Childcare on non-domestic premisesCalderdaleTotal No of inspections1 September 2024 to 31 March 2025</t>
  </si>
  <si>
    <t>Childcare registerChildcare on non-domestic premisesCambridgeshireTotal No of inspections1 September 2024 to 31 March 2025</t>
  </si>
  <si>
    <t>Early years register (Out-of-school day care)Childcare on non-domestic premisesDudleyTotal No of inspections1 September 2024 to 31 March 2025</t>
  </si>
  <si>
    <t>Early years register (full Inspection)Childcare on non-domestic premisesRedbridgeBehaviour and attitudes1 September 2024 to 31 March 2025</t>
  </si>
  <si>
    <t>Early years register (full Inspection)Childcare on non-domestic premisesRedbridgeEffectiveness of leadership and Management1 September 2024 to 31 March 2025</t>
  </si>
  <si>
    <t>Early years register (full Inspection)Childcare on non-domestic premisesRedbridgeOutcomes for children1 September 2024 to 31 March 2025</t>
  </si>
  <si>
    <t>Early years register (full Inspection)Childcare on non-domestic premisesRedbridgeOverall effectiveness: The quality and standards of the provision1 September 2024 to 31 March 2025</t>
  </si>
  <si>
    <t>Early years register (full Inspection)Childcare on non-domestic premisesRedbridgePersonal development1 September 2024 to 31 March 2025</t>
  </si>
  <si>
    <t>Early years register (full Inspection)Childcare on non-domestic premisesRedbridgePersonal development, behaviour and welfare1 September 2024 to 31 March 2025</t>
  </si>
  <si>
    <t>Early years register (full Inspection)Childcare on non-domestic premisesRedbridgeQuality of education1 September 2024 to 31 March 2025</t>
  </si>
  <si>
    <t>Early years register (full Inspection)Childcare on non-domestic premisesRedbridgeQuality of teaching, learning and assessment1 September 2024 to 31 March 2025</t>
  </si>
  <si>
    <t>Early years register (full Inspection)Childcare on non-domestic premisesRedbridgeRequirements of the compulsory part of the childcare register1 September 2024 to 31 March 2025</t>
  </si>
  <si>
    <t>Early years register (full Inspection)Childcare on non-domestic premisesRedbridgeRequirements of the voluntary part of the childcare register1 September 2024 to 31 March 2025</t>
  </si>
  <si>
    <t>Early years register (full Inspection)Childcare on non-domestic premisesRedbridgeTotal No of inspections1 September 2024 to 31 March 2025</t>
  </si>
  <si>
    <t>Early years register (Out-of-school day care)Childcare on non-domestic premisesRedbridgeTotal No of inspections1 September 2024 to 31 March 2025</t>
  </si>
  <si>
    <t>Early years register (full Inspection)ChildminderBlackpoolBehaviour and attitudes1 September 2024 to 31 March 2025</t>
  </si>
  <si>
    <t>Early years register (full Inspection)ChildminderBlackpoolEffectiveness of leadership and Management1 September 2024 to 31 March 2025</t>
  </si>
  <si>
    <t>Early years register (full Inspection)ChildminderBlackpoolOutcomes for children1 September 2024 to 31 March 2025</t>
  </si>
  <si>
    <t>Early years register (full Inspection)ChildminderBlackpoolOverall effectiveness: The quality and standards of the provision1 September 2024 to 31 March 2025</t>
  </si>
  <si>
    <t>Early years register (full Inspection)ChildminderBlackpoolPersonal development1 September 2024 to 31 March 2025</t>
  </si>
  <si>
    <t>Early years register (full Inspection)ChildminderBlackpoolPersonal development, behaviour and welfare1 September 2024 to 31 March 2025</t>
  </si>
  <si>
    <t>Early years register (full Inspection)ChildminderBlackpoolQuality of education1 September 2024 to 31 March 2025</t>
  </si>
  <si>
    <t>Early years register (full Inspection)ChildminderBlackpoolQuality of teaching, learning and assessment1 September 2024 to 31 March 2025</t>
  </si>
  <si>
    <t>Early years register (full Inspection)ChildminderBlackpoolRequirements of the compulsory part of the childcare register1 September 2024 to 31 March 2025</t>
  </si>
  <si>
    <t>Early years register (full Inspection)ChildminderBlackpoolRequirements of the voluntary part of the childcare register1 September 2024 to 31 March 2025</t>
  </si>
  <si>
    <t>Early years register (full Inspection)ChildminderBlackpoolTotal No of inspections1 September 2024 to 31 March 2025</t>
  </si>
  <si>
    <t>Childcare registerChildminderBoltonTotal No of inspections1 September 2024 to 31 March 2025</t>
  </si>
  <si>
    <t>Early years register (full Inspection)ChildminderBoltonBehaviour and attitudes1 September 2024 to 31 March 2025</t>
  </si>
  <si>
    <t>Early years register (full Inspection)ChildminderBoltonEffectiveness of leadership and Management1 September 2024 to 31 March 2025</t>
  </si>
  <si>
    <t>Early years register (full Inspection)ChildminderBoltonOutcomes for children1 September 2024 to 31 March 2025</t>
  </si>
  <si>
    <t>Early years register (full Inspection)ChildminderBoltonOverall effectiveness: The quality and standards of the provision1 September 2024 to 31 March 2025</t>
  </si>
  <si>
    <t>Early years register (full Inspection)ChildminderBoltonPersonal development1 September 2024 to 31 March 2025</t>
  </si>
  <si>
    <t>Early years register (full Inspection)ChildminderBoltonPersonal development, behaviour and welfare1 September 2024 to 31 March 2025</t>
  </si>
  <si>
    <t>Early years register (full Inspection)ChildminderBoltonQuality of education1 September 2024 to 31 March 2025</t>
  </si>
  <si>
    <t>Early years register (full Inspection)ChildminderBoltonQuality of teaching, learning and assessment1 September 2024 to 31 March 2025</t>
  </si>
  <si>
    <t>Early years register (full Inspection)ChildminderManchesterBehaviour and attitudes1 September 2024 to 31 March 2025</t>
  </si>
  <si>
    <t>Early years register (full Inspection)ChildminderManchesterEffectiveness of leadership and Management1 September 2024 to 31 March 2025</t>
  </si>
  <si>
    <t>Early years register (full Inspection)ChildminderManchesterOutcomes for children1 September 2024 to 31 March 2025</t>
  </si>
  <si>
    <t>Early years register (full Inspection)ChildminderManchesterOverall effectiveness: The quality and standards of the provision1 September 2024 to 31 March 2025</t>
  </si>
  <si>
    <t>Early years register (full Inspection)ChildminderManchesterPersonal development1 September 2024 to 31 March 2025</t>
  </si>
  <si>
    <t>Early years register (full Inspection)ChildminderManchesterPersonal development, behaviour and welfare1 September 2024 to 31 March 2025</t>
  </si>
  <si>
    <t>Early years register (full Inspection)ChildminderManchesterQuality of education1 September 2024 to 31 March 2025</t>
  </si>
  <si>
    <t>Early years register (full Inspection)ChildminderManchesterQuality of teaching, learning and assessment1 September 2024 to 31 March 2025</t>
  </si>
  <si>
    <t>Early years register (full Inspection)ChildminderManchesterRequirements of the compulsory part of the childcare register1 September 2024 to 31 March 2025</t>
  </si>
  <si>
    <t>Early years register (full Inspection)ChildminderManchesterRequirements of the voluntary part of the childcare register1 September 2024 to 31 March 2025</t>
  </si>
  <si>
    <t>Early years register (full Inspection)ChildminderManchesterTotal No of inspections1 September 2024 to 31 March 2025</t>
  </si>
  <si>
    <t>Early years register (No children on roll)ChildminderManchesterNCOR Inspection Outcomes1 September 2024 to 31 March 2025</t>
  </si>
  <si>
    <t>Early years register (No children on roll)ChildminderManchesterTotal No of inspections1 September 2024 to 31 March 2025</t>
  </si>
  <si>
    <t>Childcare registerChildminderMedwayTotal No of inspections1 September 2024 to 31 March 2025</t>
  </si>
  <si>
    <t>Early years register (full Inspection)ChildminderWest SussexQuality of teaching, learning and assessment1 September 2024 to 31 March 2025</t>
  </si>
  <si>
    <t>Early years register (full Inspection)ChildminderWest SussexRequirements of the compulsory part of the childcare register1 September 2024 to 31 March 2025</t>
  </si>
  <si>
    <t>Early years register (full Inspection)ChildminderWest SussexRequirements of the voluntary part of the childcare register1 September 2024 to 31 March 2025</t>
  </si>
  <si>
    <t>Early years register (full Inspection)ChildminderWest SussexTotal No of inspections1 September 2024 to 31 March 2025</t>
  </si>
  <si>
    <t>Early years register (No children on roll)ChildminderWest SussexNCOR Inspection Outcomes1 September 2024 to 31 March 2025</t>
  </si>
  <si>
    <t>Early years register (No children on roll)ChildminderWest SussexTotal No of inspections1 September 2024 to 31 March 2025</t>
  </si>
  <si>
    <t>Childcare registerChildminderWestminsterTotal No of inspections1 September 2024 to 31 March 2025</t>
  </si>
  <si>
    <t>Early years register (full Inspection)ChildminderWestminsterBehaviour and attitudes1 September 2024 to 31 March 2025</t>
  </si>
  <si>
    <t>Early years register (full Inspection)ChildminderWestminsterEffectiveness of leadership and Management1 September 2024 to 31 March 2025</t>
  </si>
  <si>
    <t>Early years register (full Inspection)ChildminderWestminsterOutcomes for children1 September 2024 to 31 March 2025</t>
  </si>
  <si>
    <t>Early years register (full Inspection)ChildminderWestminsterOverall effectiveness: The quality and standards of the provision1 September 2024 to 31 March 2025</t>
  </si>
  <si>
    <t>Early years register (full Inspection)Childcare on non-domestic premisesDorsetQuality of teaching, learning and assessment1 September 2024 to 31 March 2025</t>
  </si>
  <si>
    <t>Early years register (full Inspection)Childcare on non-domestic premisesReadingBehaviour and attitudes1 September 2024 to 31 March 2025</t>
  </si>
  <si>
    <t>Early years register (full Inspection)Childcare on non-domestic premisesReadingEffectiveness of leadership and Management1 September 2024 to 31 March 2025</t>
  </si>
  <si>
    <t>Early years register (full Inspection)Childcare on non-domestic premisesReadingOutcomes for children1 September 2024 to 31 March 2025</t>
  </si>
  <si>
    <t>Early years register (full Inspection)Childcare on non-domestic premisesReadingOverall effectiveness: The quality and standards of the provision1 September 2024 to 31 March 2025</t>
  </si>
  <si>
    <t>Early years register (full Inspection)Childcare on non-domestic premisesReadingPersonal development1 September 2024 to 31 March 2025</t>
  </si>
  <si>
    <t>Early years register (full Inspection)Childcare on non-domestic premisesReadingPersonal development, behaviour and welfare1 September 2024 to 31 March 2025</t>
  </si>
  <si>
    <t>Early years register (full Inspection)Childcare on non-domestic premisesReadingQuality of education1 September 2024 to 31 March 2025</t>
  </si>
  <si>
    <t>Early years register (full Inspection)Childcare on non-domestic premisesReadingQuality of teaching, learning and assessment1 September 2024 to 31 March 2025</t>
  </si>
  <si>
    <t>Early years register (full Inspection)Childcare on non-domestic premisesReadingRequirements of the compulsory part of the childcare register1 September 2024 to 31 March 2025</t>
  </si>
  <si>
    <t>Early years register (full Inspection)Childcare on non-domestic premisesReadingRequirements of the voluntary part of the childcare register1 September 2024 to 31 March 2025</t>
  </si>
  <si>
    <t>Early years register (full Inspection)Childcare on non-domestic premisesReadingTotal No of inspections1 September 2024 to 31 March 2025</t>
  </si>
  <si>
    <t>Early years register (Out-of-school day care)Childcare on non-domestic premisesReadingTotal No of inspections1 September 2024 to 31 March 2025</t>
  </si>
  <si>
    <t>Early years register (Out-of-school day care)ChildminderBirminghamTotal No of inspections1 September 2024 to 31 March 2025</t>
  </si>
  <si>
    <t>Childcare registerChildminderBlackburn with DarwenTotal No of inspections1 September 2024 to 31 March 2025</t>
  </si>
  <si>
    <t>Early years register (full Inspection)ChildminderBlackburn with DarwenBehaviour and attitudes1 September 2024 to 31 March 2025</t>
  </si>
  <si>
    <t>Early years register (full Inspection)ChildminderBlackburn with DarwenEffectiveness of leadership and Management1 September 2024 to 31 March 2025</t>
  </si>
  <si>
    <t>Early years register (full Inspection)ChildminderBlackburn with DarwenOutcomes for children1 September 2024 to 31 March 2025</t>
  </si>
  <si>
    <t>Early years register (full Inspection)ChildminderBlackburn with DarwenOverall effectiveness: The quality and standards of the provision1 September 2024 to 31 March 2025</t>
  </si>
  <si>
    <t>Early years register (full Inspection)ChildminderBlackburn with DarwenPersonal development1 September 2024 to 31 March 2025</t>
  </si>
  <si>
    <t>Early years register (full Inspection)ChildminderBlackburn with DarwenPersonal development, behaviour and welfare1 September 2024 to 31 March 2025</t>
  </si>
  <si>
    <t>Early years register (full Inspection)ChildminderBlackburn with DarwenQuality of education1 September 2024 to 31 March 2025</t>
  </si>
  <si>
    <t>Early years register (full Inspection)ChildminderBlackburn with DarwenQuality of teaching, learning and assessment1 September 2024 to 31 March 2025</t>
  </si>
  <si>
    <t>Early years register (full Inspection)ChildminderBlackburn with DarwenRequirements of the compulsory part of the childcare register1 September 2024 to 31 March 2025</t>
  </si>
  <si>
    <t>Early years register (full Inspection)ChildminderBlackburn with DarwenRequirements of the voluntary part of the childcare register1 September 2024 to 31 March 2025</t>
  </si>
  <si>
    <t>Early years register (full Inspection)ChildminderBlackburn with DarwenTotal No of inspections1 September 2024 to 31 March 2025</t>
  </si>
  <si>
    <t>Early years register (No children on roll)ChildminderBlackburn with DarwenNCOR Inspection Outcomes1 September 2024 to 31 March 2025</t>
  </si>
  <si>
    <t>Early years register (No children on roll)ChildminderBlackburn with DarwenTotal No of inspections1 September 2024 to 31 March 2025</t>
  </si>
  <si>
    <t>Early years register (full Inspection)ChildminderLutonBehaviour and attitudes1 September 2024 to 31 March 2025</t>
  </si>
  <si>
    <t>Early years register (full Inspection)ChildminderLutonEffectiveness of leadership and Management1 September 2024 to 31 March 2025</t>
  </si>
  <si>
    <t>Early years register (full Inspection)ChildminderLutonOutcomes for children1 September 2024 to 31 March 2025</t>
  </si>
  <si>
    <t>Early years register (full Inspection)ChildminderLutonOverall effectiveness: The quality and standards of the provision1 September 2024 to 31 March 2025</t>
  </si>
  <si>
    <t>Early years register (full Inspection)ChildminderLutonPersonal development1 September 2024 to 31 March 2025</t>
  </si>
  <si>
    <t>Early years register (full Inspection)ChildminderLutonPersonal development, behaviour and welfare1 September 2024 to 31 March 2025</t>
  </si>
  <si>
    <t>Early years register (full Inspection)ChildminderLutonQuality of education1 September 2024 to 31 March 2025</t>
  </si>
  <si>
    <t>Early years register (full Inspection)ChildminderLutonQuality of teaching, learning and assessment1 September 2024 to 31 March 2025</t>
  </si>
  <si>
    <t>Early years register (full Inspection)ChildminderLutonRequirements of the compulsory part of the childcare register1 September 2024 to 31 March 2025</t>
  </si>
  <si>
    <t>Early years register (full Inspection)ChildminderLutonRequirements of the voluntary part of the childcare register1 September 2024 to 31 March 2025</t>
  </si>
  <si>
    <t>Early years register (full Inspection)ChildminderLutonTotal No of inspections1 September 2024 to 31 March 2025</t>
  </si>
  <si>
    <t>Childcare registerChildminderManchesterTotal No of inspections1 September 2024 to 31 March 2025</t>
  </si>
  <si>
    <t>Early years register (full Inspection)ChildminderWest NorthamptonshireEffectiveness of leadership and Management1 September 2024 to 31 March 2025</t>
  </si>
  <si>
    <t>Early years register (full Inspection)ChildminderWest NorthamptonshireOutcomes for children1 September 2024 to 31 March 2025</t>
  </si>
  <si>
    <t>Early years register (full Inspection)ChildminderWest NorthamptonshireOverall effectiveness: The quality and standards of the provision1 September 2024 to 31 March 2025</t>
  </si>
  <si>
    <t>Early years register (full Inspection)ChildminderWest NorthamptonshirePersonal development1 September 2024 to 31 March 2025</t>
  </si>
  <si>
    <t>Early years register (full Inspection)ChildminderWest NorthamptonshirePersonal development, behaviour and welfare1 September 2024 to 31 March 2025</t>
  </si>
  <si>
    <t>Early years register (full Inspection)ChildminderWest NorthamptonshireQuality of education1 September 2024 to 31 March 2025</t>
  </si>
  <si>
    <t>Early years register (full Inspection)ChildminderWest NorthamptonshireQuality of teaching, learning and assessment1 September 2024 to 31 March 2025</t>
  </si>
  <si>
    <t>Early years register (full Inspection)ChildminderWest NorthamptonshireRequirements of the compulsory part of the childcare register1 September 2024 to 31 March 2025</t>
  </si>
  <si>
    <t>Early years register (full Inspection)ChildminderWest NorthamptonshireRequirements of the voluntary part of the childcare register1 September 2024 to 31 March 2025</t>
  </si>
  <si>
    <t>Early years register (full Inspection)ChildminderWest NorthamptonshireTotal No of inspections1 September 2024 to 31 March 2025</t>
  </si>
  <si>
    <t>Childcare registerChildminderWest SussexTotal No of inspections1 September 2024 to 31 March 2025</t>
  </si>
  <si>
    <t>Early years register (full Inspection)ChildminderWest SussexBehaviour and attitudes1 September 2024 to 31 March 2025</t>
  </si>
  <si>
    <t>Early years register (full Inspection)ChildminderWest SussexEffectiveness of leadership and Management1 September 2024 to 31 March 2025</t>
  </si>
  <si>
    <t>Early years register (full Inspection)ChildminderWest SussexOutcomes for children1 September 2024 to 31 March 2025</t>
  </si>
  <si>
    <t>Early years register (full Inspection)ChildminderWest SussexOverall effectiveness: The quality and standards of the provision1 September 2024 to 31 March 2025</t>
  </si>
  <si>
    <t>Early years register (full Inspection)Childcare on non-domestic premisesOxfordshireQuality of teaching, learning and assessment1 September 2024 to 31 March 2025</t>
  </si>
  <si>
    <t>Early years register (full Inspection)Childcare on non-domestic premisesOxfordshireRequirements of the compulsory part of the childcare register1 September 2024 to 31 March 2025</t>
  </si>
  <si>
    <t>Early years register (full Inspection)Childcare on non-domestic premisesOxfordshireRequirements of the voluntary part of the childcare register1 September 2024 to 31 March 2025</t>
  </si>
  <si>
    <t>Early years register (full Inspection)Childcare on non-domestic premisesOxfordshireTotal No of inspections1 September 2024 to 31 March 2025</t>
  </si>
  <si>
    <t>Early years register (No children on roll)Childcare on non-domestic premisesOxfordshireNCOR Inspection Outcomes1 September 2024 to 31 March 2025</t>
  </si>
  <si>
    <t>Early years register (No children on roll)Childcare on non-domestic premisesOxfordshireTotal No of inspections1 September 2024 to 31 March 2025</t>
  </si>
  <si>
    <t>Early years register (Out-of-school day care)Childcare on non-domestic premisesOxfordshireTotal No of inspections1 September 2024 to 31 March 2025</t>
  </si>
  <si>
    <t>Childcare registerChildcare on non-domestic premisesPeterboroughTotal No of inspections1 September 2024 to 31 March 2025</t>
  </si>
  <si>
    <t>Early years register (full Inspection)Childcare on non-domestic premisesPeterboroughBehaviour and attitudes1 September 2024 to 31 March 2025</t>
  </si>
  <si>
    <t>Early years register (full Inspection)Childcare on non-domestic premisesPeterboroughEffectiveness of leadership and Management1 September 2024 to 31 March 2025</t>
  </si>
  <si>
    <t>Early years register (full Inspection)Childcare on non-domestic premisesPeterboroughOutcomes for children1 September 2024 to 31 March 2025</t>
  </si>
  <si>
    <t>Early years register (full Inspection)Childcare on non-domestic premisesPeterboroughOverall effectiveness: The quality and standards of the provision1 September 2024 to 31 March 2025</t>
  </si>
  <si>
    <t>Early years register (full Inspection)Childcare on non-domestic premisesPeterboroughPersonal development1 September 2024 to 31 March 2025</t>
  </si>
  <si>
    <t>Early years register (full Inspection)Childcare on non-domestic premisesPeterboroughPersonal development, behaviour and welfare1 September 2024 to 31 March 2025</t>
  </si>
  <si>
    <t>Early years register (full Inspection)Childcare on non-domestic premisesPeterboroughQuality of education1 September 2024 to 31 March 2025</t>
  </si>
  <si>
    <t>Early years register (full Inspection)ChildminderBath and North East SomersetOverall effectiveness: The quality and standards of the provision1 September 2024 to 31 March 2025</t>
  </si>
  <si>
    <t>Early years register (full Inspection)ChildminderBath and North East SomersetPersonal development1 September 2024 to 31 March 2025</t>
  </si>
  <si>
    <t>Early years register (full Inspection)ChildminderBath and North East SomersetPersonal development, behaviour and welfare1 September 2024 to 31 March 2025</t>
  </si>
  <si>
    <t>Early years register (full Inspection)ChildminderBath and North East SomersetQuality of education1 September 2024 to 31 March 2025</t>
  </si>
  <si>
    <t>Early years register (full Inspection)ChildminderBath and North East SomersetQuality of teaching, learning and assessment1 September 2024 to 31 March 2025</t>
  </si>
  <si>
    <t>Early years register (full Inspection)ChildminderBath and North East SomersetRequirements of the compulsory part of the childcare register1 September 2024 to 31 March 2025</t>
  </si>
  <si>
    <t>Early years register (full Inspection)ChildminderBath and North East SomersetRequirements of the voluntary part of the childcare register1 September 2024 to 31 March 2025</t>
  </si>
  <si>
    <t>Early years register (full Inspection)ChildminderBath and North East SomersetTotal No of inspections1 September 2024 to 31 March 2025</t>
  </si>
  <si>
    <t>Early years register (No children on roll)ChildminderBath and North East SomersetNCOR Inspection Outcomes1 September 2024 to 31 March 2025</t>
  </si>
  <si>
    <t>Early years register (No children on roll)ChildminderBath and North East SomersetTotal No of inspections1 September 2024 to 31 March 2025</t>
  </si>
  <si>
    <t>Early years register (full Inspection)ChildminderBedfordBehaviour and attitudes1 September 2024 to 31 March 2025</t>
  </si>
  <si>
    <t>Early years register (full Inspection)ChildminderBedfordEffectiveness of leadership and Management1 September 2024 to 31 March 2025</t>
  </si>
  <si>
    <t>Early years register (full Inspection)ChildminderBedfordOutcomes for children1 September 2024 to 31 March 2025</t>
  </si>
  <si>
    <t>Early years register (full Inspection)ChildminderBedfordOverall effectiveness: The quality and standards of the provision1 September 2024 to 31 March 2025</t>
  </si>
  <si>
    <t>Early years register (full Inspection)ChildminderBedfordPersonal development1 September 2024 to 31 March 2025</t>
  </si>
  <si>
    <t>Early years register (full Inspection)ChildminderBedfordPersonal development, behaviour and welfare1 September 2024 to 31 March 2025</t>
  </si>
  <si>
    <t>Early years register (full Inspection)ChildminderBedfordQuality of education1 September 2024 to 31 March 2025</t>
  </si>
  <si>
    <t>Early years register (No children on roll)ChildminderLeicestershireNCOR Inspection Outcomes1 September 2024 to 31 March 2025</t>
  </si>
  <si>
    <t>Early years register (No children on roll)ChildminderLeicestershireTotal No of inspections1 September 2024 to 31 March 2025</t>
  </si>
  <si>
    <t>Early years register (Out-of-school day care)ChildminderLeicestershireTotal No of inspections1 September 2024 to 31 March 2025</t>
  </si>
  <si>
    <t>Childcare registerChildminderLewishamTotal No of inspections1 September 2024 to 31 March 2025</t>
  </si>
  <si>
    <t>Early years register (full Inspection)ChildminderLewishamBehaviour and attitudes1 September 2024 to 31 March 2025</t>
  </si>
  <si>
    <t>Early years register (full Inspection)ChildminderLewishamEffectiveness of leadership and Management1 September 2024 to 31 March 2025</t>
  </si>
  <si>
    <t>Early years register (full Inspection)ChildminderLewishamOutcomes for children1 September 2024 to 31 March 2025</t>
  </si>
  <si>
    <t>Early years register (full Inspection)ChildminderLewishamOverall effectiveness: The quality and standards of the provision1 September 2024 to 31 March 2025</t>
  </si>
  <si>
    <t>Early years register (full Inspection)ChildminderLewishamPersonal development1 September 2024 to 31 March 2025</t>
  </si>
  <si>
    <t>Early years register (full Inspection)ChildminderLewishamPersonal development, behaviour and welfare1 September 2024 to 31 March 2025</t>
  </si>
  <si>
    <t>Early years register (full Inspection)ChildminderLewishamQuality of education1 September 2024 to 31 March 2025</t>
  </si>
  <si>
    <t>Early years register (full Inspection)ChildminderLewishamQuality of teaching, learning and assessment1 September 2024 to 31 March 2025</t>
  </si>
  <si>
    <t>Early years register (full Inspection)ChildminderLewishamRequirements of the compulsory part of the childcare register1 September 2024 to 31 March 2025</t>
  </si>
  <si>
    <t>Early years register (full Inspection)ChildminderLewishamRequirements of the voluntary part of the childcare register1 September 2024 to 31 March 2025</t>
  </si>
  <si>
    <t>Early years register (full Inspection)ChildminderLewishamTotal No of inspections1 September 2024 to 31 March 2025</t>
  </si>
  <si>
    <t>Early years register (No children on roll)ChildminderLewishamNCOR Inspection Outcomes1 September 2024 to 31 March 2025</t>
  </si>
  <si>
    <t>Childcare registerChildminderWarringtonTotal No of inspections1 September 2024 to 31 March 2025</t>
  </si>
  <si>
    <t>Early years register (full Inspection)ChildminderWarringtonBehaviour and attitudes1 September 2024 to 31 March 2025</t>
  </si>
  <si>
    <t>Early years register (full Inspection)ChildminderWarringtonEffectiveness of leadership and Management1 September 2024 to 31 March 2025</t>
  </si>
  <si>
    <t>Early years register (full Inspection)ChildminderWarringtonOutcomes for children1 September 2024 to 31 March 2025</t>
  </si>
  <si>
    <t>Early years register (full Inspection)ChildminderWarringtonOverall effectiveness: The quality and standards of the provision1 September 2024 to 31 March 2025</t>
  </si>
  <si>
    <t>Early years register (full Inspection)ChildminderWarringtonPersonal development1 September 2024 to 31 March 2025</t>
  </si>
  <si>
    <t>Early years register (full Inspection)ChildminderWarringtonPersonal development, behaviour and welfare1 September 2024 to 31 March 2025</t>
  </si>
  <si>
    <t>Early years register (full Inspection)ChildminderWarringtonQuality of education1 September 2024 to 31 March 2025</t>
  </si>
  <si>
    <t>Early years register (full Inspection)ChildminderWarringtonQuality of teaching, learning and assessment1 September 2024 to 31 March 2025</t>
  </si>
  <si>
    <t>Early years register (full Inspection)ChildminderWarringtonRequirements of the compulsory part of the childcare register1 September 2024 to 31 March 2025</t>
  </si>
  <si>
    <t>Early years register (full Inspection)ChildminderWarringtonRequirements of the voluntary part of the childcare register1 September 2024 to 31 March 2025</t>
  </si>
  <si>
    <t>Early years register (full Inspection)ChildminderWarringtonTotal No of inspections1 September 2024 to 31 March 2025</t>
  </si>
  <si>
    <t>Early years register (No children on roll)ChildminderWarringtonNCOR Inspection Outcomes1 September 2024 to 31 March 2025</t>
  </si>
  <si>
    <t>Early years register (full Inspection)Childcare on non-domestic premisesDoncasterPersonal development1 September 2024 to 31 March 2025</t>
  </si>
  <si>
    <t>Childcare registerChildcare on non-domestic premisesPortsmouthTotal No of inspections1 September 2024 to 31 March 2025</t>
  </si>
  <si>
    <t>Early years register (full Inspection)Childcare on non-domestic premisesPortsmouthBehaviour and attitudes1 September 2024 to 31 March 2025</t>
  </si>
  <si>
    <t>Early years register (full Inspection)Childcare on non-domestic premisesPortsmouthEffectiveness of leadership and Management1 September 2024 to 31 March 2025</t>
  </si>
  <si>
    <t>Early years register (full Inspection)Childcare on non-domestic premisesPortsmouthOutcomes for children1 September 2024 to 31 March 2025</t>
  </si>
  <si>
    <t>Early years register (full Inspection)Childcare on non-domestic premisesPortsmouthOverall effectiveness: The quality and standards of the provision1 September 2024 to 31 March 2025</t>
  </si>
  <si>
    <t>Early years register (full Inspection)Childcare on non-domestic premisesPortsmouthPersonal development1 September 2024 to 31 March 2025</t>
  </si>
  <si>
    <t>Early years register (full Inspection)Childcare on non-domestic premisesPortsmouthPersonal development, behaviour and welfare1 September 2024 to 31 March 2025</t>
  </si>
  <si>
    <t>Early years register (full Inspection)Childcare on non-domestic premisesPortsmouthQuality of education1 September 2024 to 31 March 2025</t>
  </si>
  <si>
    <t>Early years register (full Inspection)Childcare on non-domestic premisesPortsmouthQuality of teaching, learning and assessment1 September 2024 to 31 March 2025</t>
  </si>
  <si>
    <t>Early years register (full Inspection)Childcare on non-domestic premisesPortsmouthRequirements of the compulsory part of the childcare register1 September 2024 to 31 March 2025</t>
  </si>
  <si>
    <t>Early years register (full Inspection)Childcare on non-domestic premisesPortsmouthRequirements of the voluntary part of the childcare register1 September 2024 to 31 March 2025</t>
  </si>
  <si>
    <t>Early years register (full Inspection)Childcare on non-domestic premisesPortsmouthTotal No of inspections1 September 2024 to 31 March 2025</t>
  </si>
  <si>
    <t>Early years register (Out-of-school day care)Childcare on non-domestic premisesPortsmouthTotal No of inspections1 September 2024 to 31 March 2025</t>
  </si>
  <si>
    <t>Early years register (No children on roll)ChildminderBexleyNCOR Inspection Outcomes1 September 2024 to 31 March 2025</t>
  </si>
  <si>
    <t>Early years register (No children on roll)ChildminderBexleyTotal No of inspections1 September 2024 to 31 March 2025</t>
  </si>
  <si>
    <t>Childcare registerChildminderBirminghamTotal No of inspections1 September 2024 to 31 March 2025</t>
  </si>
  <si>
    <t>Early years register (full Inspection)ChildminderBirminghamBehaviour and attitudes1 September 2024 to 31 March 2025</t>
  </si>
  <si>
    <t>Early years register (full Inspection)ChildminderBirminghamEffectiveness of leadership and Management1 September 2024 to 31 March 2025</t>
  </si>
  <si>
    <t>Early years register (full Inspection)ChildminderBirminghamOutcomes for children1 September 2024 to 31 March 2025</t>
  </si>
  <si>
    <t>Early years register (full Inspection)ChildminderBirminghamOverall effectiveness: The quality and standards of the provision1 September 2024 to 31 March 2025</t>
  </si>
  <si>
    <t>Early years register (full Inspection)ChildminderBirminghamPersonal development1 September 2024 to 31 March 2025</t>
  </si>
  <si>
    <t>Early years register (full Inspection)ChildminderBirminghamPersonal development, behaviour and welfare1 September 2024 to 31 March 2025</t>
  </si>
  <si>
    <t>Early years register (full Inspection)ChildminderBirminghamQuality of education1 September 2024 to 31 March 2025</t>
  </si>
  <si>
    <t>Early years register (full Inspection)ChildminderBirminghamQuality of teaching, learning and assessment1 September 2024 to 31 March 2025</t>
  </si>
  <si>
    <t>Early years register (full Inspection)ChildminderBirminghamRequirements of the compulsory part of the childcare register1 September 2024 to 31 March 2025</t>
  </si>
  <si>
    <t>Early years register (full Inspection)ChildminderBirminghamRequirements of the voluntary part of the childcare register1 September 2024 to 31 March 2025</t>
  </si>
  <si>
    <t>Early years register (full Inspection)ChildminderBirminghamTotal No of inspections1 September 2024 to 31 March 2025</t>
  </si>
  <si>
    <t>Early years register (No children on roll)ChildminderBirminghamNCOR Inspection Outcomes1 September 2024 to 31 March 2025</t>
  </si>
  <si>
    <t>Early years register (No children on roll)ChildminderBirminghamTotal No of inspections1 September 2024 to 31 March 2025</t>
  </si>
  <si>
    <t>Early years register (Out-of-school day care)ChildminderLincolnshireTotal No of inspections1 September 2024 to 31 March 2025</t>
  </si>
  <si>
    <t>Early years register (full Inspection)ChildminderLiverpoolBehaviour and attitudes1 September 2024 to 31 March 2025</t>
  </si>
  <si>
    <t>Early years register (full Inspection)ChildminderLiverpoolEffectiveness of leadership and Management1 September 2024 to 31 March 2025</t>
  </si>
  <si>
    <t>Early years register (full Inspection)ChildminderLiverpoolOutcomes for children1 September 2024 to 31 March 2025</t>
  </si>
  <si>
    <t>Early years register (full Inspection)ChildminderLiverpoolOverall effectiveness: The quality and standards of the provision1 September 2024 to 31 March 2025</t>
  </si>
  <si>
    <t>Early years register (full Inspection)ChildminderLiverpoolPersonal development1 September 2024 to 31 March 2025</t>
  </si>
  <si>
    <t>Early years register (full Inspection)ChildminderLiverpoolPersonal development, behaviour and welfare1 September 2024 to 31 March 2025</t>
  </si>
  <si>
    <t>Early years register (full Inspection)ChildminderLiverpoolQuality of education1 September 2024 to 31 March 2025</t>
  </si>
  <si>
    <t>Early years register (full Inspection)ChildminderLiverpoolQuality of teaching, learning and assessment1 September 2024 to 31 March 2025</t>
  </si>
  <si>
    <t>Early years register (full Inspection)ChildminderLiverpoolRequirements of the compulsory part of the childcare register1 September 2024 to 31 March 2025</t>
  </si>
  <si>
    <t>Early years register (full Inspection)ChildminderLiverpoolRequirements of the voluntary part of the childcare register1 September 2024 to 31 March 2025</t>
  </si>
  <si>
    <t>Early years register (full Inspection)ChildminderLiverpoolTotal No of inspections1 September 2024 to 31 March 2025</t>
  </si>
  <si>
    <t>Early years register (No children on roll)ChildminderLiverpoolNCOR Inspection Outcomes1 September 2024 to 31 March 2025</t>
  </si>
  <si>
    <t>Early years register (No children on roll)ChildminderLiverpoolTotal No of inspections1 September 2024 to 31 March 2025</t>
  </si>
  <si>
    <t>Early years register (Out-of-school day care)ChildminderLiverpoolTotal No of inspections1 September 2024 to 31 March 2025</t>
  </si>
  <si>
    <t>Childcare registerChildminderLutonTotal No of inspections1 September 2024 to 31 March 2025</t>
  </si>
  <si>
    <t>Early years register (full Inspection)ChildminderWest BerkshireBehaviour and attitudes1 September 2024 to 31 March 2025</t>
  </si>
  <si>
    <t>Early years register (full Inspection)ChildminderWest BerkshireEffectiveness of leadership and Management1 September 2024 to 31 March 2025</t>
  </si>
  <si>
    <t>Early years register (full Inspection)ChildminderWest BerkshireOutcomes for children1 September 2024 to 31 March 2025</t>
  </si>
  <si>
    <t>Early years register (full Inspection)ChildminderWest BerkshireOverall effectiveness: The quality and standards of the provision1 September 2024 to 31 March 2025</t>
  </si>
  <si>
    <t>Early years register (full Inspection)ChildminderWest BerkshirePersonal development1 September 2024 to 31 March 2025</t>
  </si>
  <si>
    <t>Early years register (full Inspection)ChildminderWest BerkshirePersonal development, behaviour and welfare1 September 2024 to 31 March 2025</t>
  </si>
  <si>
    <t>Early years register (full Inspection)ChildminderWest BerkshireQuality of education1 September 2024 to 31 March 2025</t>
  </si>
  <si>
    <t>Early years register (full Inspection)ChildminderWest BerkshireQuality of teaching, learning and assessment1 September 2024 to 31 March 2025</t>
  </si>
  <si>
    <t>Early years register (full Inspection)ChildminderWest BerkshireRequirements of the compulsory part of the childcare register1 September 2024 to 31 March 2025</t>
  </si>
  <si>
    <t>Early years register (full Inspection)ChildminderWest BerkshireRequirements of the voluntary part of the childcare register1 September 2024 to 31 March 2025</t>
  </si>
  <si>
    <t>Early years register (full Inspection)ChildminderWest BerkshireTotal No of inspections1 September 2024 to 31 March 2025</t>
  </si>
  <si>
    <t>Childcare registerChildminderWest NorthamptonshireTotal No of inspections1 September 2024 to 31 March 2025</t>
  </si>
  <si>
    <t>Early years register (full Inspection)Childcare on non-domestic premisesRedcar and ClevelandBehaviour and attitudes1 September 2024 to 31 March 2025</t>
  </si>
  <si>
    <t>Early years register (full Inspection)Childcare on non-domestic premisesRedcar and ClevelandEffectiveness of leadership and Management1 September 2024 to 31 March 2025</t>
  </si>
  <si>
    <t>Early years register (full Inspection)Childcare on non-domestic premisesRedcar and ClevelandOutcomes for children1 September 2024 to 31 March 2025</t>
  </si>
  <si>
    <t>Early years register (full Inspection)Childcare on non-domestic premisesRedcar and ClevelandOverall effectiveness: The quality and standards of the provision1 September 2024 to 31 March 2025</t>
  </si>
  <si>
    <t>Early years register (full Inspection)Childcare on non-domestic premisesRedcar and ClevelandPersonal development1 September 2024 to 31 March 2025</t>
  </si>
  <si>
    <t>Early years register (full Inspection)Childcare on non-domestic premisesRedcar and ClevelandPersonal development, behaviour and welfare1 September 2024 to 31 March 2025</t>
  </si>
  <si>
    <t>Early years register (full Inspection)Childcare on non-domestic premisesRedcar and ClevelandQuality of education1 September 2024 to 31 March 2025</t>
  </si>
  <si>
    <t>Early years register (full Inspection)Childcare on non-domestic premisesRedcar and ClevelandQuality of teaching, learning and assessment1 September 2024 to 31 March 2025</t>
  </si>
  <si>
    <t>Early years register (full Inspection)Childcare on non-domestic premisesRedcar and ClevelandRequirements of the compulsory part of the childcare register1 September 2024 to 31 March 2025</t>
  </si>
  <si>
    <t>Early years register (full Inspection)Childcare on non-domestic premisesRedcar and ClevelandRequirements of the voluntary part of the childcare register1 September 2024 to 31 March 2025</t>
  </si>
  <si>
    <t>Early years register (full Inspection)Childcare on non-domestic premisesRedcar and ClevelandTotal No of inspections1 September 2024 to 31 March 2025</t>
  </si>
  <si>
    <t>Childcare registerChildcare on non-domestic premisesRichmond upon ThamesTotal No of inspections1 September 2024 to 31 March 2025</t>
  </si>
  <si>
    <t>Early years register (full Inspection)ChildminderBoltonRequirements of the compulsory part of the childcare register1 September 2024 to 31 March 2025</t>
  </si>
  <si>
    <t>Early years register (full Inspection)ChildminderBoltonRequirements of the voluntary part of the childcare register1 September 2024 to 31 March 2025</t>
  </si>
  <si>
    <t>Early years register (full Inspection)ChildminderBoltonTotal No of inspections1 September 2024 to 31 March 2025</t>
  </si>
  <si>
    <t>Early years register (No children on roll)ChildminderBoltonNCOR Inspection Outcomes1 September 2024 to 31 March 2025</t>
  </si>
  <si>
    <t>Early years register (No children on roll)ChildminderBoltonTotal No of inspections1 September 2024 to 31 March 2025</t>
  </si>
  <si>
    <t>Early years register (full Inspection)ChildminderBournemouth, Christchurch &amp; PooleBehaviour and attitudes1 September 2024 to 31 March 2025</t>
  </si>
  <si>
    <t>Early years register (full Inspection)ChildminderBournemouth, Christchurch &amp; PooleEffectiveness of leadership and Management1 September 2024 to 31 March 2025</t>
  </si>
  <si>
    <t>Early years register (full Inspection)ChildminderBournemouth, Christchurch &amp; PooleOutcomes for children1 September 2024 to 31 March 2025</t>
  </si>
  <si>
    <t>Early years register (full Inspection)ChildminderBournemouth, Christchurch &amp; PooleOverall effectiveness: The quality and standards of the provision1 September 2024 to 31 March 2025</t>
  </si>
  <si>
    <t>Early years register (full Inspection)ChildminderBournemouth, Christchurch &amp; PoolePersonal development1 September 2024 to 31 March 2025</t>
  </si>
  <si>
    <t>Early years register (full Inspection)ChildminderBournemouth, Christchurch &amp; PoolePersonal development, behaviour and welfare1 September 2024 to 31 March 2025</t>
  </si>
  <si>
    <t>Early years register (full Inspection)ChildminderBournemouth, Christchurch &amp; PooleQuality of education1 September 2024 to 31 March 2025</t>
  </si>
  <si>
    <t>Early years register (full Inspection)ChildminderBournemouth, Christchurch &amp; PooleQuality of teaching, learning and assessment1 September 2024 to 31 March 2025</t>
  </si>
  <si>
    <t>Early years register (full Inspection)ChildminderBournemouth, Christchurch &amp; PooleRequirements of the compulsory part of the childcare register1 September 2024 to 31 March 2025</t>
  </si>
  <si>
    <t>Early years register (full Inspection)ChildminderBournemouth, Christchurch &amp; PooleRequirements of the voluntary part of the childcare register1 September 2024 to 31 March 2025</t>
  </si>
  <si>
    <t>Early years register (full Inspection)ChildminderMedwayBehaviour and attitudes1 September 2024 to 31 March 2025</t>
  </si>
  <si>
    <t>Early years register (full Inspection)ChildminderMedwayEffectiveness of leadership and Management1 September 2024 to 31 March 2025</t>
  </si>
  <si>
    <t>Early years register (full Inspection)ChildminderMedwayOutcomes for children1 September 2024 to 31 March 2025</t>
  </si>
  <si>
    <t>Early years register (full Inspection)ChildminderMedwayOverall effectiveness: The quality and standards of the provision1 September 2024 to 31 March 2025</t>
  </si>
  <si>
    <t>Early years register (full Inspection)ChildminderMedwayPersonal development1 September 2024 to 31 March 2025</t>
  </si>
  <si>
    <t>Early years register (full Inspection)ChildminderMedwayPersonal development, behaviour and welfare1 September 2024 to 31 March 2025</t>
  </si>
  <si>
    <t>Early years register (full Inspection)ChildminderMedwayQuality of education1 September 2024 to 31 March 2025</t>
  </si>
  <si>
    <t>Early years register (full Inspection)ChildminderMedwayQuality of teaching, learning and assessment1 September 2024 to 31 March 2025</t>
  </si>
  <si>
    <t>Early years register (full Inspection)ChildminderMedwayRequirements of the compulsory part of the childcare register1 September 2024 to 31 March 2025</t>
  </si>
  <si>
    <t>Early years register (full Inspection)ChildminderMedwayRequirements of the voluntary part of the childcare register1 September 2024 to 31 March 2025</t>
  </si>
  <si>
    <t>Early years register (full Inspection)ChildminderMedwayTotal No of inspections1 September 2024 to 31 March 2025</t>
  </si>
  <si>
    <t>Early years register (No children on roll)ChildminderMedwayNCOR Inspection Outcomes1 September 2024 to 31 March 2025</t>
  </si>
  <si>
    <t>Early years register (No children on roll)ChildminderMedwayTotal No of inspections1 September 2024 to 31 March 2025</t>
  </si>
  <si>
    <t>Early years register (Out-of-school day care)ChildminderMedwayTotal No of inspections1 September 2024 to 31 March 2025</t>
  </si>
  <si>
    <t>Early years register (full Inspection)ChildminderMertonBehaviour and attitudes1 September 2024 to 31 March 2025</t>
  </si>
  <si>
    <t>Early years register (full Inspection)ChildminderMertonEffectiveness of leadership and Management1 September 2024 to 31 March 2025</t>
  </si>
  <si>
    <t>Early years register (full Inspection)ChildminderMertonOutcomes for children1 September 2024 to 31 March 2025</t>
  </si>
  <si>
    <t>Early years register (full Inspection)ChildminderMertonOverall effectiveness: The quality and standards of the provision1 September 2024 to 31 March 2025</t>
  </si>
  <si>
    <t>Early years register (full Inspection)ChildminderMertonPersonal development1 September 2024 to 31 March 2025</t>
  </si>
  <si>
    <t>Early years register (full Inspection)ChildminderWestminsterRequirements of the voluntary part of the childcare register1 September 2024 to 31 March 2025</t>
  </si>
  <si>
    <t>Early years register (full Inspection)ChildminderWestminsterTotal No of inspections1 September 2024 to 31 March 2025</t>
  </si>
  <si>
    <t>Early years register (No children on roll)ChildminderWestminsterNCOR Inspection Outcomes1 September 2024 to 31 March 2025</t>
  </si>
  <si>
    <t>Early years register (No children on roll)ChildminderWestminsterTotal No of inspections1 September 2024 to 31 March 2025</t>
  </si>
  <si>
    <t>Early years register (full Inspection)ChildminderWestmorland and FurnessBehaviour and attitudes1 September 2024 to 31 March 2025</t>
  </si>
  <si>
    <t>Early years register (full Inspection)ChildminderWestmorland and FurnessEffectiveness of leadership and Management1 September 2024 to 31 March 2025</t>
  </si>
  <si>
    <t>Early years register (full Inspection)ChildminderWestmorland and FurnessOutcomes for children1 September 2024 to 31 March 2025</t>
  </si>
  <si>
    <t>Early years register (full Inspection)ChildminderWestmorland and FurnessOverall effectiveness: The quality and standards of the provision1 September 2024 to 31 March 2025</t>
  </si>
  <si>
    <t>Early years register (full Inspection)ChildminderWestmorland and FurnessPersonal development1 September 2024 to 31 March 2025</t>
  </si>
  <si>
    <t>Early years register (full Inspection)ChildminderWestmorland and FurnessPersonal development, behaviour and welfare1 September 2024 to 31 March 2025</t>
  </si>
  <si>
    <t>Early years register (full Inspection)ChildminderWestmorland and FurnessQuality of education1 September 2024 to 31 March 2025</t>
  </si>
  <si>
    <t>Early years register (full Inspection)ChildminderWestmorland and FurnessQuality of teaching, learning and assessment1 September 2024 to 31 March 2025</t>
  </si>
  <si>
    <t>Early years register (full Inspection)Childcare on non-domestic premisesOldhamPersonal development, behaviour and welfare1 September 2024 to 31 March 2025</t>
  </si>
  <si>
    <t>Early years register (full Inspection)Childcare on non-domestic premisesOldhamQuality of education1 September 2024 to 31 March 2025</t>
  </si>
  <si>
    <t>Early years register (full Inspection)Childcare on non-domestic premisesOldhamQuality of teaching, learning and assessment1 September 2024 to 31 March 2025</t>
  </si>
  <si>
    <t>Early years register (full Inspection)Childcare on non-domestic premisesOldhamRequirements of the compulsory part of the childcare register1 September 2024 to 31 March 2025</t>
  </si>
  <si>
    <t>Early years register (full Inspection)Childcare on non-domestic premisesOldhamRequirements of the voluntary part of the childcare register1 September 2024 to 31 March 2025</t>
  </si>
  <si>
    <t>Early years register (full Inspection)Childcare on non-domestic premisesOldhamTotal No of inspections1 September 2024 to 31 March 2025</t>
  </si>
  <si>
    <t>Early years register (Out-of-school day care)Childcare on non-domestic premisesOldhamTotal No of inspections1 September 2024 to 31 March 2025</t>
  </si>
  <si>
    <t>Childcare registerChildcare on non-domestic premisesOxfordshireTotal No of inspections1 September 2024 to 31 March 2025</t>
  </si>
  <si>
    <t>Early years register (full Inspection)Childcare on non-domestic premisesOxfordshireBehaviour and attitudes1 September 2024 to 31 March 2025</t>
  </si>
  <si>
    <t>Early years register (full Inspection)Childcare on non-domestic premisesOxfordshireEffectiveness of leadership and Management1 September 2024 to 31 March 2025</t>
  </si>
  <si>
    <t>Early years register (full Inspection)Childcare on non-domestic premisesOxfordshireOutcomes for children1 September 2024 to 31 March 2025</t>
  </si>
  <si>
    <t>Early years register (full Inspection)Childcare on non-domestic premisesOxfordshireOverall effectiveness: The quality and standards of the provision1 September 2024 to 31 March 2025</t>
  </si>
  <si>
    <t>Early years register (full Inspection)Childcare on non-domestic premisesOxfordshirePersonal development1 September 2024 to 31 March 2025</t>
  </si>
  <si>
    <t>Early years register (full Inspection)Childcare on non-domestic premisesOxfordshirePersonal development, behaviour and welfare1 September 2024 to 31 March 2025</t>
  </si>
  <si>
    <t>Early years register (full Inspection)Childcare on non-domestic premisesOxfordshireQuality of education1 September 2024 to 31 March 2025</t>
  </si>
  <si>
    <t>Early years register (full Inspection)ChildminderBarnsleyBehaviour and attitudes1 September 2024 to 31 March 2025</t>
  </si>
  <si>
    <t>Early years register (full Inspection)ChildminderBarnsleyEffectiveness of leadership and Management1 September 2024 to 31 March 2025</t>
  </si>
  <si>
    <t>Early years register (full Inspection)ChildminderBarnsleyOutcomes for children1 September 2024 to 31 March 2025</t>
  </si>
  <si>
    <t>Early years register (full Inspection)ChildminderBarnsleyOverall effectiveness: The quality and standards of the provision1 September 2024 to 31 March 2025</t>
  </si>
  <si>
    <t>Early years register (full Inspection)ChildminderBarnsleyPersonal development1 September 2024 to 31 March 2025</t>
  </si>
  <si>
    <t>Early years register (full Inspection)ChildminderBarnsleyPersonal development, behaviour and welfare1 September 2024 to 31 March 2025</t>
  </si>
  <si>
    <t>Early years register (full Inspection)ChildminderBarnsleyQuality of education1 September 2024 to 31 March 2025</t>
  </si>
  <si>
    <t>Early years register (full Inspection)ChildminderBarnsleyQuality of teaching, learning and assessment1 September 2024 to 31 March 2025</t>
  </si>
  <si>
    <t>Early years register (full Inspection)ChildminderBarnsleyRequirements of the compulsory part of the childcare register1 September 2024 to 31 March 2025</t>
  </si>
  <si>
    <t>Early years register (full Inspection)ChildminderBarnsleyRequirements of the voluntary part of the childcare register1 September 2024 to 31 March 2025</t>
  </si>
  <si>
    <t>Early years register (full Inspection)ChildminderBarnsleyTotal No of inspections1 September 2024 to 31 March 2025</t>
  </si>
  <si>
    <t>Early years register (Out-of-school day care)ChildminderBarnsleyTotal No of inspections1 September 2024 to 31 March 2025</t>
  </si>
  <si>
    <t>Early years register (full Inspection)ChildminderBath and North East SomersetBehaviour and attitudes1 September 2024 to 31 March 2025</t>
  </si>
  <si>
    <t>Early years register (full Inspection)ChildminderBath and North East SomersetEffectiveness of leadership and Management1 September 2024 to 31 March 2025</t>
  </si>
  <si>
    <t>Early years register (full Inspection)ChildminderBath and North East SomersetOutcomes for children1 September 2024 to 31 March 2025</t>
  </si>
  <si>
    <t>Early years register (full Inspection)ChildminderLeicesterQuality of education1 September 2024 to 31 March 2025</t>
  </si>
  <si>
    <t>Early years register (full Inspection)ChildminderLeicesterQuality of teaching, learning and assessment1 September 2024 to 31 March 2025</t>
  </si>
  <si>
    <t>Early years register (full Inspection)ChildminderLeicesterRequirements of the compulsory part of the childcare register1 September 2024 to 31 March 2025</t>
  </si>
  <si>
    <t>Early years register (full Inspection)ChildminderLeicesterRequirements of the voluntary part of the childcare register1 September 2024 to 31 March 2025</t>
  </si>
  <si>
    <t>Early years register (full Inspection)ChildminderLeicesterTotal No of inspections1 September 2024 to 31 March 2025</t>
  </si>
  <si>
    <t>Early years register (No children on roll)ChildminderLeicesterNCOR Inspection Outcomes1 September 2024 to 31 March 2025</t>
  </si>
  <si>
    <t>Early years register (No children on roll)ChildminderLeicesterTotal No of inspections1 September 2024 to 31 March 2025</t>
  </si>
  <si>
    <t>Childcare registerChildminderLeicestershireTotal No of inspections1 September 2024 to 31 March 2025</t>
  </si>
  <si>
    <t>Early years register (full Inspection)ChildminderLeicestershireBehaviour and attitudes1 September 2024 to 31 March 2025</t>
  </si>
  <si>
    <t>Early years register (full Inspection)ChildminderLeicestershireEffectiveness of leadership and Management1 September 2024 to 31 March 2025</t>
  </si>
  <si>
    <t>Early years register (full Inspection)ChildminderLeicestershireOutcomes for children1 September 2024 to 31 March 2025</t>
  </si>
  <si>
    <t>Early years register (full Inspection)ChildminderLeicestershireOverall effectiveness: The quality and standards of the provision1 September 2024 to 31 March 2025</t>
  </si>
  <si>
    <t>Early years register (full Inspection)ChildminderLeicestershirePersonal development1 September 2024 to 31 March 2025</t>
  </si>
  <si>
    <t>Early years register (full Inspection)ChildminderLeicestershirePersonal development, behaviour and welfare1 September 2024 to 31 March 2025</t>
  </si>
  <si>
    <t>Early years register (full Inspection)ChildminderLeicestershireQuality of education1 September 2024 to 31 March 2025</t>
  </si>
  <si>
    <t>Early years register (full Inspection)ChildminderLeicestershireQuality of teaching, learning and assessment1 September 2024 to 31 March 2025</t>
  </si>
  <si>
    <t>Early years register (full Inspection)ChildminderLeicestershireRequirements of the compulsory part of the childcare register1 September 2024 to 31 March 2025</t>
  </si>
  <si>
    <t>Early years register (full Inspection)ChildminderLeicestershireRequirements of the voluntary part of the childcare register1 September 2024 to 31 March 2025</t>
  </si>
  <si>
    <t>Early years register (full Inspection)ChildminderLeicestershireTotal No of inspections1 September 2024 to 31 March 2025</t>
  </si>
  <si>
    <t>Early years register (full Inspection)ChildminderWaltham ForestTotal No of inspections1 September 2024 to 31 March 2025</t>
  </si>
  <si>
    <t>Early years register (No children on roll)ChildminderWaltham ForestNCOR Inspection Outcomes1 September 2024 to 31 March 2025</t>
  </si>
  <si>
    <t>Early years register (No children on roll)ChildminderWaltham ForestTotal No of inspections1 September 2024 to 31 March 2025</t>
  </si>
  <si>
    <t>Early years register (Out-of-school day care)ChildminderWaltham ForestTotal No of inspections1 September 2024 to 31 March 2025</t>
  </si>
  <si>
    <t>Early years register (full Inspection)ChildminderWandsworthBehaviour and attitudes1 September 2024 to 31 March 2025</t>
  </si>
  <si>
    <t>Early years register (full Inspection)ChildminderWandsworthEffectiveness of leadership and Management1 September 2024 to 31 March 2025</t>
  </si>
  <si>
    <t>Early years register (full Inspection)ChildminderWandsworthOutcomes for children1 September 2024 to 31 March 2025</t>
  </si>
  <si>
    <t>Early years register (full Inspection)ChildminderWandsworthOverall effectiveness: The quality and standards of the provision1 September 2024 to 31 March 2025</t>
  </si>
  <si>
    <t>Early years register (full Inspection)ChildminderWandsworthPersonal development1 September 2024 to 31 March 2025</t>
  </si>
  <si>
    <t>Early years register (full Inspection)ChildminderWandsworthPersonal development, behaviour and welfare1 September 2024 to 31 March 2025</t>
  </si>
  <si>
    <t>Early years register (full Inspection)ChildminderWandsworthQuality of education1 September 2024 to 31 March 2025</t>
  </si>
  <si>
    <t>Early years register (full Inspection)Childcare on non-domestic premisesNorfolkQuality of teaching, learning and assessment1 September 2024 to 31 March 2025</t>
  </si>
  <si>
    <t>Early years register (full Inspection)Childcare on non-domestic premisesNorfolkRequirements of the compulsory part of the childcare register1 September 2024 to 31 March 2025</t>
  </si>
  <si>
    <t>Early years register (full Inspection)Childcare on non-domestic premisesNorfolkRequirements of the voluntary part of the childcare register1 September 2024 to 31 March 2025</t>
  </si>
  <si>
    <t>Early years register (full Inspection)Childcare on non-domestic premisesNorfolkTotal No of inspections1 September 2024 to 31 March 2025</t>
  </si>
  <si>
    <t>Early years register (Out-of-school day care)Childcare on non-domestic premisesNorfolkTotal No of inspections1 September 2024 to 31 March 2025</t>
  </si>
  <si>
    <t>Early years register (full Inspection)Childcare on non-domestic premisesNorth East LincolnshireBehaviour and attitudes1 September 2024 to 31 March 2025</t>
  </si>
  <si>
    <t>Early years register (full Inspection)Childcare on non-domestic premisesNorth East LincolnshireEffectiveness of leadership and Management1 September 2024 to 31 March 2025</t>
  </si>
  <si>
    <t>Early years register (full Inspection)Childcare on non-domestic premisesNorth East LincolnshireOutcomes for children1 September 2024 to 31 March 2025</t>
  </si>
  <si>
    <t>Early years register (full Inspection)Childcare on non-domestic premisesNorth East LincolnshireOverall effectiveness: The quality and standards of the provision1 September 2024 to 31 March 2025</t>
  </si>
  <si>
    <t>Early years register (full Inspection)Childcare on non-domestic premisesNorth East LincolnshirePersonal development1 September 2024 to 31 March 2025</t>
  </si>
  <si>
    <t>Early years register (full Inspection)Childcare on non-domestic premisesNorth East LincolnshirePersonal development, behaviour and welfare1 September 2024 to 31 March 2025</t>
  </si>
  <si>
    <t>Early years register (full Inspection)Childcare on non-domestic premisesNorth East LincolnshireQuality of education1 September 2024 to 31 March 2025</t>
  </si>
  <si>
    <t>Early years register (full Inspection)Childcare on non-domestic premisesNorth East LincolnshireQuality of teaching, learning and assessment1 September 2024 to 31 March 2025</t>
  </si>
  <si>
    <t>Early years register (full Inspection)Childcare on non-domestic premisesNorth East LincolnshireRequirements of the compulsory part of the childcare register1 September 2024 to 31 March 2025</t>
  </si>
  <si>
    <t>Early years register (full Inspection)Childcare on non-domestic premisesWiltshirePersonal development1 September 2024 to 31 March 2025</t>
  </si>
  <si>
    <t>Early years register (full Inspection)Childcare on non-domestic premisesWiltshirePersonal development, behaviour and welfare1 September 2024 to 31 March 2025</t>
  </si>
  <si>
    <t>Early years register (full Inspection)Childcare on non-domestic premisesWiltshireQuality of education1 September 2024 to 31 March 2025</t>
  </si>
  <si>
    <t>Early years register (full Inspection)Childcare on non-domestic premisesWiltshireQuality of teaching, learning and assessment1 September 2024 to 31 March 2025</t>
  </si>
  <si>
    <t>Early years register (full Inspection)Childcare on non-domestic premisesWiltshireRequirements of the compulsory part of the childcare register1 September 2024 to 31 March 2025</t>
  </si>
  <si>
    <t>Early years register (full Inspection)Childcare on non-domestic premisesWiltshireRequirements of the voluntary part of the childcare register1 September 2024 to 31 March 2025</t>
  </si>
  <si>
    <t>Early years register (full Inspection)Childcare on non-domestic premisesWiltshireTotal No of inspections1 September 2024 to 31 March 2025</t>
  </si>
  <si>
    <t>Early years register (Out-of-school day care)Childcare on non-domestic premisesWiltshireTotal No of inspections1 September 2024 to 31 March 2025</t>
  </si>
  <si>
    <t>Childcare registerChildcare on non-domestic premisesWindsor and MaidenheadTotal No of inspections1 September 2024 to 31 March 2025</t>
  </si>
  <si>
    <t>Early years register (full Inspection)Childcare on non-domestic premisesWindsor and MaidenheadBehaviour and attitudes1 September 2024 to 31 March 2025</t>
  </si>
  <si>
    <t>Early years register (full Inspection)Childcare on non-domestic premisesWindsor and MaidenheadEffectiveness of leadership and Management1 September 2024 to 31 March 2025</t>
  </si>
  <si>
    <t>Early years register (full Inspection)Childcare on non-domestic premisesWindsor and MaidenheadOutcomes for children1 September 2024 to 31 March 2025</t>
  </si>
  <si>
    <t>Early years register (full Inspection)Childcare on non-domestic premisesWindsor and MaidenheadOverall effectiveness: The quality and standards of the provision1 September 2024 to 31 March 2025</t>
  </si>
  <si>
    <t>Early years register (full Inspection)Childcare on non-domestic premisesWindsor and MaidenheadPersonal development1 September 2024 to 31 March 2025</t>
  </si>
  <si>
    <t>Early years register (No children on roll)ChildminderIsle of WightTotal No of inspections1 September 2024 to 31 March 2025</t>
  </si>
  <si>
    <t>Childcare registerChildminderIslingtonTotal No of inspections1 September 2024 to 31 March 2025</t>
  </si>
  <si>
    <t>Early years register (full Inspection)ChildminderIslingtonBehaviour and attitudes1 September 2024 to 31 March 2025</t>
  </si>
  <si>
    <t>Early years register (full Inspection)ChildminderIslingtonEffectiveness of leadership and Management1 September 2024 to 31 March 2025</t>
  </si>
  <si>
    <t>Early years register (full Inspection)ChildminderIslingtonOutcomes for children1 September 2024 to 31 March 2025</t>
  </si>
  <si>
    <t>Early years register (full Inspection)ChildminderIslingtonOverall effectiveness: The quality and standards of the provision1 September 2024 to 31 March 2025</t>
  </si>
  <si>
    <t>Early years register (full Inspection)ChildminderIslingtonPersonal development1 September 2024 to 31 March 2025</t>
  </si>
  <si>
    <t>Early years register (full Inspection)ChildminderIslingtonPersonal development, behaviour and welfare1 September 2024 to 31 March 2025</t>
  </si>
  <si>
    <t>Early years register (full Inspection)ChildminderIslingtonQuality of education1 September 2024 to 31 March 2025</t>
  </si>
  <si>
    <t>Early years register (full Inspection)ChildminderIslingtonQuality of teaching, learning and assessment1 September 2024 to 31 March 2025</t>
  </si>
  <si>
    <t>Early years register (full Inspection)ChildminderIslingtonRequirements of the compulsory part of the childcare register1 September 2024 to 31 March 2025</t>
  </si>
  <si>
    <t>Early years register (full Inspection)ChildminderIslingtonRequirements of the voluntary part of the childcare register1 September 2024 to 31 March 2025</t>
  </si>
  <si>
    <t>Early years register (full Inspection)ChildminderIslingtonTotal No of inspections1 September 2024 to 31 March 2025</t>
  </si>
  <si>
    <t>Early years register (No children on roll)ChildminderIslingtonNCOR Inspection Outcomes1 September 2024 to 31 March 2025</t>
  </si>
  <si>
    <t>Early years register (No children on roll)ChildminderIslingtonTotal No of inspections1 September 2024 to 31 March 2025</t>
  </si>
  <si>
    <t>Early years register (full Inspection)ChildminderKensington and ChelseaBehaviour and attitudes1 September 2024 to 31 March 2025</t>
  </si>
  <si>
    <t>Early years register (full Inspection)ChildminderKensington and ChelseaEffectiveness of leadership and Management1 September 2024 to 31 March 2025</t>
  </si>
  <si>
    <t>Early years register (full Inspection)ChildminderSurreyRequirements of the compulsory part of the childcare register1 September 2024 to 31 March 2025</t>
  </si>
  <si>
    <t>Early years register (full Inspection)ChildminderSurreyRequirements of the voluntary part of the childcare register1 September 2024 to 31 March 2025</t>
  </si>
  <si>
    <t>Early years register (full Inspection)ChildminderSurreyTotal No of inspections1 September 2024 to 31 March 2025</t>
  </si>
  <si>
    <t>Early years register (No children on roll)ChildminderSurreyNCOR Inspection Outcomes1 September 2024 to 31 March 2025</t>
  </si>
  <si>
    <t>Early years register (No children on roll)ChildminderSurreyTotal No of inspections1 September 2024 to 31 March 2025</t>
  </si>
  <si>
    <t>Early years register (Out-of-school day care)ChildminderSurreyTotal No of inspections1 September 2024 to 31 March 2025</t>
  </si>
  <si>
    <t>Early years register (full Inspection)ChildminderWestminsterPersonal development1 September 2024 to 31 March 2025</t>
  </si>
  <si>
    <t>Early years register (full Inspection)ChildminderWestminsterPersonal development, behaviour and welfare1 September 2024 to 31 March 2025</t>
  </si>
  <si>
    <t>Early years register (full Inspection)ChildminderWestminsterQuality of education1 September 2024 to 31 March 2025</t>
  </si>
  <si>
    <t>Early years register (full Inspection)ChildminderWestminsterQuality of teaching, learning and assessment1 September 2024 to 31 March 2025</t>
  </si>
  <si>
    <t>Early years register (full Inspection)ChildminderWestminsterRequirements of the compulsory part of the childcare register1 September 2024 to 31 March 2025</t>
  </si>
  <si>
    <t>Early years register (full Inspection)All provisionBradfordPersonal development, behaviour and welfare1 September 2024 to 31 March 2025</t>
  </si>
  <si>
    <t>Early years register (full Inspection)All provisionBradfordQuality of education1 September 2024 to 31 March 2025</t>
  </si>
  <si>
    <t>Early years register (full Inspection)All provisionBradfordQuality of teaching, learning and assessment1 September 2024 to 31 March 2025</t>
  </si>
  <si>
    <t>Early years register (full Inspection)All provisionBradfordRequirements of the compulsory part of the childcare register1 September 2024 to 31 March 2025</t>
  </si>
  <si>
    <t>Early years register (full Inspection)All provisionBradfordRequirements of the voluntary part of the childcare register1 September 2024 to 31 March 2025</t>
  </si>
  <si>
    <t>Early years register (full Inspection)All provisionBradfordTotal No of inspections1 September 2024 to 31 March 2025</t>
  </si>
  <si>
    <t>Early years register (No children on roll)All provisionBradfordNCOR Inspection Outcomes1 September 2024 to 31 March 2025</t>
  </si>
  <si>
    <t>Early years register (No children on roll)All provisionBradfordTotal No of inspections1 September 2024 to 31 March 2025</t>
  </si>
  <si>
    <t>Early years register (Out-of-school day care)All provisionBradfordTotal No of inspections1 September 2024 to 31 March 2025</t>
  </si>
  <si>
    <t>Childcare registerAll provisionBrentTotal No of inspections1 September 2024 to 31 March 2025</t>
  </si>
  <si>
    <t>Early years register (full Inspection)All provisionBrentBehaviour and attitudes1 September 2024 to 31 March 2025</t>
  </si>
  <si>
    <t>Early years register (full Inspection)All provisionBrentEffectiveness of leadership and Management1 September 2024 to 31 March 2025</t>
  </si>
  <si>
    <t>Early years register (full Inspection)All provisionBrentOutcomes for children1 September 2024 to 31 March 2025</t>
  </si>
  <si>
    <t>Early years register (full Inspection)All provisionBrentOverall effectiveness: The quality and standards of the provision1 September 2024 to 31 March 2025</t>
  </si>
  <si>
    <t>Early years register (full Inspection)All provisionBrentPersonal development1 September 2024 to 31 March 2025</t>
  </si>
  <si>
    <t>Early years register (full Inspection)All provisionBrentPersonal development, behaviour and welfare1 September 2024 to 31 March 2025</t>
  </si>
  <si>
    <t>Early years register (full Inspection)All provisionLiverpoolBehaviour and attitudes1 September 2024 to 31 March 2025</t>
  </si>
  <si>
    <t>Early years register (full Inspection)All provisionLiverpoolEffectiveness of leadership and Management1 September 2024 to 31 March 2025</t>
  </si>
  <si>
    <t>Early years register (full Inspection)All provisionLiverpoolOutcomes for children1 September 2024 to 31 March 2025</t>
  </si>
  <si>
    <t>Early years register (full Inspection)All provisionLiverpoolOverall effectiveness: The quality and standards of the provision1 September 2024 to 31 March 2025</t>
  </si>
  <si>
    <t>Early years register (full Inspection)All provisionLiverpoolPersonal development1 September 2024 to 31 March 2025</t>
  </si>
  <si>
    <t>Early years register (full Inspection)All provisionLiverpoolPersonal development, behaviour and welfare1 September 2024 to 31 March 2025</t>
  </si>
  <si>
    <t>Early years register (full Inspection)All provisionLiverpoolQuality of education1 September 2024 to 31 March 2025</t>
  </si>
  <si>
    <t>Early years register (full Inspection)All provisionLiverpoolQuality of teaching, learning and assessment1 September 2024 to 31 March 2025</t>
  </si>
  <si>
    <t>Early years register (full Inspection)All provisionLiverpoolRequirements of the compulsory part of the childcare register1 September 2024 to 31 March 2025</t>
  </si>
  <si>
    <t>Early years register (full Inspection)All provisionLiverpoolRequirements of the voluntary part of the childcare register1 September 2024 to 31 March 2025</t>
  </si>
  <si>
    <t>Early years register (full Inspection)All provisionLiverpoolTotal No of inspections1 September 2024 to 31 March 2025</t>
  </si>
  <si>
    <t>Early years register (No children on roll)All provisionLiverpoolNCOR Inspection Outcomes1 September 2024 to 31 March 2025</t>
  </si>
  <si>
    <t>Early years register (No children on roll)All provisionLiverpoolTotal No of inspections1 September 2024 to 31 March 2025</t>
  </si>
  <si>
    <t>Early years register (Out-of-school day care)All provisionLiverpoolTotal No of inspections1 September 2024 to 31 March 2025</t>
  </si>
  <si>
    <t>Childcare registerAll provisionLutonTotal No of inspections1 September 2024 to 31 March 2025</t>
  </si>
  <si>
    <t>Early years register (full Inspection)All provisionWalsallBehaviour and attitudes1 September 2024 to 31 March 2025</t>
  </si>
  <si>
    <t>Early years register (full Inspection)All provisionWalsallEffectiveness of leadership and Management1 September 2024 to 31 March 2025</t>
  </si>
  <si>
    <t>Early years register (full Inspection)All provisionWalsallOutcomes for children1 September 2024 to 31 March 2025</t>
  </si>
  <si>
    <t>Early years register (full Inspection)All provisionWalsallOverall effectiveness: The quality and standards of the provision1 September 2024 to 31 March 2025</t>
  </si>
  <si>
    <t>Early years register (full Inspection)All provisionWalsallPersonal development1 September 2024 to 31 March 2025</t>
  </si>
  <si>
    <t>Early years register (full Inspection)All provisionWalsallPersonal development, behaviour and welfare1 September 2024 to 31 March 2025</t>
  </si>
  <si>
    <t>Early years register (full Inspection)All provisionWalsallQuality of education1 September 2024 to 31 March 2025</t>
  </si>
  <si>
    <t>Early years register (full Inspection)All provisionWalsallQuality of teaching, learning and assessment1 September 2024 to 31 March 2025</t>
  </si>
  <si>
    <t>Early years register (full Inspection)All provisionWalsallRequirements of the compulsory part of the childcare register1 September 2024 to 31 March 2025</t>
  </si>
  <si>
    <t>Early years register (full Inspection)All provisionWalsallRequirements of the voluntary part of the childcare register1 September 2024 to 31 March 2025</t>
  </si>
  <si>
    <t>Early years register (full Inspection)All provisionWalsallTotal No of inspections1 September 2024 to 31 March 2025</t>
  </si>
  <si>
    <t>Early years register (No children on roll)All provisionWalsallNCOR Inspection Outcomes1 September 2024 to 31 March 2025</t>
  </si>
  <si>
    <t>Early years register (No children on roll)All provisionWalsallTotal No of inspections1 September 2024 to 31 March 2025</t>
  </si>
  <si>
    <t>Childcare registerAll provisionWaltham ForestTotal No of inspections1 September 2024 to 31 March 2025</t>
  </si>
  <si>
    <t>Early years register (full Inspection)All provisionWaltham ForestBehaviour and attitudes1 September 2024 to 31 March 2025</t>
  </si>
  <si>
    <t>Early years register (full Inspection)All provisionWaltham ForestEffectiveness of leadership and Management1 September 2024 to 31 March 2025</t>
  </si>
  <si>
    <t>Early years register (full Inspection)All provisionWaltham ForestOutcomes for children1 September 2024 to 31 March 2025</t>
  </si>
  <si>
    <t>Early years register (full Inspection)Childcare on non-domestic premisesCheshire West and ChesterBehaviour and attitudes1 September 2024 to 31 March 2025</t>
  </si>
  <si>
    <t>Early years register (full Inspection)Childcare on non-domestic premisesCheshire West and ChesterEffectiveness of leadership and Management1 September 2024 to 31 March 2025</t>
  </si>
  <si>
    <t>Early years register (full Inspection)Childcare on non-domestic premisesCheshire West and ChesterOutcomes for children1 September 2024 to 31 March 2025</t>
  </si>
  <si>
    <t>Early years register (full Inspection)Childcare on non-domestic premisesCheshire West and ChesterOverall effectiveness: The quality and standards of the provision1 September 2024 to 31 March 2025</t>
  </si>
  <si>
    <t>Early years register (full Inspection)Childcare on non-domestic premisesCheshire West and ChesterPersonal development1 September 2024 to 31 March 2025</t>
  </si>
  <si>
    <t>Early years register (full Inspection)Childcare on non-domestic premisesCheshire West and ChesterPersonal development, behaviour and welfare1 September 2024 to 31 March 2025</t>
  </si>
  <si>
    <t>Early years register (full Inspection)Childcare on non-domestic premisesCheshire West and ChesterQuality of education1 September 2024 to 31 March 2025</t>
  </si>
  <si>
    <t>Early years register (full Inspection)Childcare on non-domestic premisesCheshire West and ChesterQuality of teaching, learning and assessment1 September 2024 to 31 March 2025</t>
  </si>
  <si>
    <t>Early years register (full Inspection)Childcare on non-domestic premisesCheshire West and ChesterRequirements of the compulsory part of the childcare register1 September 2024 to 31 March 2025</t>
  </si>
  <si>
    <t>Early years register (full Inspection)Childcare on non-domestic premisesCheshire West and ChesterRequirements of the voluntary part of the childcare register1 September 2024 to 31 March 2025</t>
  </si>
  <si>
    <t>Early years register (full Inspection)Childcare on non-domestic premisesCheshire West and ChesterTotal No of inspections1 September 2024 to 31 March 2025</t>
  </si>
  <si>
    <t>Early years register (Out-of-school day care)Childcare on non-domestic premisesCheshire West and ChesterTotal No of inspections1 September 2024 to 31 March 2025</t>
  </si>
  <si>
    <t>Early years register (full Inspection)Childcare on non-domestic premisesCity of LondonBehaviour and attitudes1 September 2024 to 31 March 2025</t>
  </si>
  <si>
    <t>Early years register (full Inspection)Childcare on non-domestic premisesCity of LondonEffectiveness of leadership and Management1 September 2024 to 31 March 2025</t>
  </si>
  <si>
    <t>Early years register (full Inspection)Childcare on non-domestic premisesCity of LondonOutcomes for children1 September 2024 to 31 March 2025</t>
  </si>
  <si>
    <t>Early years register (full Inspection)Childcare on non-domestic premisesCity of LondonOverall effectiveness: The quality and standards of the provision1 September 2024 to 31 March 2025</t>
  </si>
  <si>
    <t>Early years register (full Inspection)Childcare on non-domestic premisesCity of LondonPersonal development1 September 2024 to 31 March 2025</t>
  </si>
  <si>
    <t>Early years register (full Inspection)Childcare on non-domestic premisesCity of LondonPersonal development, behaviour and welfare1 September 2024 to 31 March 2025</t>
  </si>
  <si>
    <t>Early years register (full Inspection)Childcare on non-domestic premisesCity of LondonQuality of education1 September 2024 to 31 March 2025</t>
  </si>
  <si>
    <t>Early years register (full Inspection)Childcare on non-domestic premisesCity of LondonQuality of teaching, learning and assessment1 September 2024 to 31 March 2025</t>
  </si>
  <si>
    <t>Early years register (full Inspection)All provisionBrighton and HoveQuality of education1 September 2024 to 31 March 2025</t>
  </si>
  <si>
    <t>Early years register (full Inspection)All provisionBrighton and HoveQuality of teaching, learning and assessment1 September 2024 to 31 March 2025</t>
  </si>
  <si>
    <t>Early years register (full Inspection)All provisionBrighton and HoveRequirements of the compulsory part of the childcare register1 September 2024 to 31 March 2025</t>
  </si>
  <si>
    <t>Early years register (full Inspection)All provisionBrighton and HoveRequirements of the voluntary part of the childcare register1 September 2024 to 31 March 2025</t>
  </si>
  <si>
    <t>Early years register (full Inspection)All provisionBrighton and HoveTotal No of inspections1 September 2024 to 31 March 2025</t>
  </si>
  <si>
    <t>Early years register (No children on roll)All provisionBrighton and HoveNCOR Inspection Outcomes1 September 2024 to 31 March 2025</t>
  </si>
  <si>
    <t>Early years register (No children on roll)All provisionBrighton and HoveTotal No of inspections1 September 2024 to 31 March 2025</t>
  </si>
  <si>
    <t>Early years register (Out-of-school day care)All provisionBrighton and HoveTotal No of inspections1 September 2024 to 31 March 2025</t>
  </si>
  <si>
    <t>Childcare registerAll provisionBristolTotal No of inspections1 September 2024 to 31 March 2025</t>
  </si>
  <si>
    <t>Early years register (full Inspection)All provisionBristolBehaviour and attitudes1 September 2024 to 31 March 2025</t>
  </si>
  <si>
    <t>Early years register (full Inspection)All provisionBristolEffectiveness of leadership and Management1 September 2024 to 31 March 2025</t>
  </si>
  <si>
    <t>Early years register (full Inspection)All provisionBristolOutcomes for children1 September 2024 to 31 March 2025</t>
  </si>
  <si>
    <t>Early years register (full Inspection)All provisionBristolOverall effectiveness: The quality and standards of the provision1 September 2024 to 31 March 2025</t>
  </si>
  <si>
    <t>Early years register (full Inspection)All provisionBristolPersonal development1 September 2024 to 31 March 2025</t>
  </si>
  <si>
    <t>Early years register (full Inspection)All provisionBristolPersonal development, behaviour and welfare1 September 2024 to 31 March 2025</t>
  </si>
  <si>
    <t>Early years register (full Inspection)All provisionManchesterBehaviour and attitudes1 September 2024 to 31 March 2025</t>
  </si>
  <si>
    <t>Early years register (full Inspection)All provisionManchesterEffectiveness of leadership and Management1 September 2024 to 31 March 2025</t>
  </si>
  <si>
    <t>Early years register (full Inspection)All provisionManchesterOutcomes for children1 September 2024 to 31 March 2025</t>
  </si>
  <si>
    <t>Early years register (full Inspection)All provisionManchesterOverall effectiveness: The quality and standards of the provision1 September 2024 to 31 March 2025</t>
  </si>
  <si>
    <t>Early years register (full Inspection)All provisionManchesterPersonal development1 September 2024 to 31 March 2025</t>
  </si>
  <si>
    <t>Early years register (full Inspection)All provisionManchesterPersonal development, behaviour and welfare1 September 2024 to 31 March 2025</t>
  </si>
  <si>
    <t>Early years register (full Inspection)All provisionManchesterQuality of education1 September 2024 to 31 March 2025</t>
  </si>
  <si>
    <t>Early years register (full Inspection)All provisionManchesterQuality of teaching, learning and assessment1 September 2024 to 31 March 2025</t>
  </si>
  <si>
    <t>Early years register (full Inspection)All provisionManchesterRequirements of the compulsory part of the childcare register1 September 2024 to 31 March 2025</t>
  </si>
  <si>
    <t>Early years register (full Inspection)All provisionManchesterRequirements of the voluntary part of the childcare register1 September 2024 to 31 March 2025</t>
  </si>
  <si>
    <t>Early years register (full Inspection)All provisionManchesterTotal No of inspections1 September 2024 to 31 March 2025</t>
  </si>
  <si>
    <t>Early years register (No children on roll)All provisionManchesterNCOR Inspection Outcomes1 September 2024 to 31 March 2025</t>
  </si>
  <si>
    <t>Early years register (No children on roll)All provisionManchesterTotal No of inspections1 September 2024 to 31 March 2025</t>
  </si>
  <si>
    <t>Early years register (Out-of-school day care)All provisionManchesterTotal No of inspections1 September 2024 to 31 March 2025</t>
  </si>
  <si>
    <t>Childcare registerAll provisionMedwayTotal No of inspections1 September 2024 to 31 March 2025</t>
  </si>
  <si>
    <t>Early years register (full Inspection)All provisionWandsworthOverall effectiveness: The quality and standards of the provision1 September 2024 to 31 March 2025</t>
  </si>
  <si>
    <t>Early years register (full Inspection)All provisionWandsworthPersonal development1 September 2024 to 31 March 2025</t>
  </si>
  <si>
    <t>Early years register (full Inspection)All provisionWandsworthPersonal development, behaviour and welfare1 September 2024 to 31 March 2025</t>
  </si>
  <si>
    <t>Early years register (full Inspection)All provisionWandsworthQuality of education1 September 2024 to 31 March 2025</t>
  </si>
  <si>
    <t>Early years register (full Inspection)All provisionWandsworthQuality of teaching, learning and assessment1 September 2024 to 31 March 2025</t>
  </si>
  <si>
    <t>Early years register (full Inspection)All provisionWandsworthRequirements of the compulsory part of the childcare register1 September 2024 to 31 March 2025</t>
  </si>
  <si>
    <t>Early years register (full Inspection)All provisionWandsworthRequirements of the voluntary part of the childcare register1 September 2024 to 31 March 2025</t>
  </si>
  <si>
    <t>Early years register (full Inspection)All provisionWandsworthTotal No of inspections1 September 2024 to 31 March 2025</t>
  </si>
  <si>
    <t>Early years register (No children on roll)All provisionWandsworthNCOR Inspection Outcomes1 September 2024 to 31 March 2025</t>
  </si>
  <si>
    <t>Early years register (No children on roll)All provisionWandsworthTotal No of inspections1 September 2024 to 31 March 2025</t>
  </si>
  <si>
    <t>Early years register (Out-of-school day care)All provisionWandsworthTotal No of inspections1 September 2024 to 31 March 2025</t>
  </si>
  <si>
    <t>Childcare registerAll provisionWarringtonTotal No of inspections1 September 2024 to 31 March 2025</t>
  </si>
  <si>
    <t>Early years register (full Inspection)All provisionWarringtonBehaviour and attitudes1 September 2024 to 31 March 2025</t>
  </si>
  <si>
    <t>Early years register (full Inspection)All provisionWarringtonEffectiveness of leadership and Management1 September 2024 to 31 March 2025</t>
  </si>
  <si>
    <t>Early years register (full Inspection)All provisionWarringtonOutcomes for children1 September 2024 to 31 March 2025</t>
  </si>
  <si>
    <t>Early years register (full Inspection)All provisionWarringtonOverall effectiveness: The quality and standards of the provision1 September 2024 to 31 March 2025</t>
  </si>
  <si>
    <t>Early years register (full Inspection)Childcare on non-domestic premisesCoventryBehaviour and attitudes1 September 2024 to 31 March 2025</t>
  </si>
  <si>
    <t>Early years register (full Inspection)Childcare on non-domestic premisesCoventryEffectiveness of leadership and Management1 September 2024 to 31 March 2025</t>
  </si>
  <si>
    <t>Early years register (full Inspection)Childcare on non-domestic premisesCoventryOutcomes for children1 September 2024 to 31 March 2025</t>
  </si>
  <si>
    <t>Early years register (full Inspection)Childcare on non-domestic premisesCoventryOverall effectiveness: The quality and standards of the provision1 September 2024 to 31 March 2025</t>
  </si>
  <si>
    <t>Early years register (full Inspection)Childcare on non-domestic premisesCoventryPersonal development1 September 2024 to 31 March 2025</t>
  </si>
  <si>
    <t>Early years register (full Inspection)Childcare on non-domestic premisesCoventryPersonal development, behaviour and welfare1 September 2024 to 31 March 2025</t>
  </si>
  <si>
    <t>Early years register (full Inspection)Childcare on non-domestic premisesCoventryQuality of education1 September 2024 to 31 March 2025</t>
  </si>
  <si>
    <t>Early years register (full Inspection)Childcare on non-domestic premisesCoventryQuality of teaching, learning and assessment1 September 2024 to 31 March 2025</t>
  </si>
  <si>
    <t>Early years register (full Inspection)Childcare on non-domestic premisesCoventryRequirements of the compulsory part of the childcare register1 September 2024 to 31 March 2025</t>
  </si>
  <si>
    <t>Early years register (full Inspection)Childcare on non-domestic premisesCoventryRequirements of the voluntary part of the childcare register1 September 2024 to 31 March 2025</t>
  </si>
  <si>
    <t>Early years register (full Inspection)Childcare on non-domestic premisesCoventryTotal No of inspections1 September 2024 to 31 March 2025</t>
  </si>
  <si>
    <t>Early years register (Out-of-school day care)Childcare on non-domestic premisesCoventryTotal No of inspections1 September 2024 to 31 March 2025</t>
  </si>
  <si>
    <t>Early years register (full Inspection)ChildminderWest SussexPersonal development1 September 2024 to 31 March 2025</t>
  </si>
  <si>
    <t>Early years register (full Inspection)ChildminderWest SussexPersonal development, behaviour and welfare1 September 2024 to 31 March 2025</t>
  </si>
  <si>
    <t>Early years register (full Inspection)ChildminderWest SussexQuality of education1 September 2024 to 31 March 2025</t>
  </si>
  <si>
    <t>Early years register (full Inspection)All provisionBracknell ForestOverall effectiveness: The quality and standards of the provision1 September 2024 to 31 March 2025</t>
  </si>
  <si>
    <t>Early years register (full Inspection)All provisionBracknell ForestPersonal development1 September 2024 to 31 March 2025</t>
  </si>
  <si>
    <t>Early years register (full Inspection)All provisionBracknell ForestPersonal development, behaviour and welfare1 September 2024 to 31 March 2025</t>
  </si>
  <si>
    <t>Early years register (full Inspection)All provisionBracknell ForestQuality of education1 September 2024 to 31 March 2025</t>
  </si>
  <si>
    <t>Early years register (full Inspection)All provisionBracknell ForestQuality of teaching, learning and assessment1 September 2024 to 31 March 2025</t>
  </si>
  <si>
    <t>Early years register (full Inspection)All provisionBracknell ForestRequirements of the compulsory part of the childcare register1 September 2024 to 31 March 2025</t>
  </si>
  <si>
    <t>Early years register (full Inspection)All provisionBracknell ForestRequirements of the voluntary part of the childcare register1 September 2024 to 31 March 2025</t>
  </si>
  <si>
    <t>Early years register (full Inspection)All provisionBracknell ForestTotal No of inspections1 September 2024 to 31 March 2025</t>
  </si>
  <si>
    <t>Early years register (No children on roll)All provisionBracknell ForestNCOR Inspection Outcomes1 September 2024 to 31 March 2025</t>
  </si>
  <si>
    <t>Early years register (No children on roll)All provisionBracknell ForestTotal No of inspections1 September 2024 to 31 March 2025</t>
  </si>
  <si>
    <t>Early years register (Out-of-school day care)All provisionBracknell ForestTotal No of inspections1 September 2024 to 31 March 2025</t>
  </si>
  <si>
    <t>Childcare registerAll provisionBradfordTotal No of inspections1 September 2024 to 31 March 2025</t>
  </si>
  <si>
    <t>Early years register (full Inspection)All provisionBradfordBehaviour and attitudes1 September 2024 to 31 March 2025</t>
  </si>
  <si>
    <t>Early years register (full Inspection)All provisionBradfordEffectiveness of leadership and Management1 September 2024 to 31 March 2025</t>
  </si>
  <si>
    <t>Early years register (full Inspection)All provisionBradfordOutcomes for children1 September 2024 to 31 March 2025</t>
  </si>
  <si>
    <t>Early years register (full Inspection)All provisionBradfordOverall effectiveness: The quality and standards of the provision1 September 2024 to 31 March 2025</t>
  </si>
  <si>
    <t>Early years register (full Inspection)All provisionBradfordPersonal development1 September 2024 to 31 March 2025</t>
  </si>
  <si>
    <t>Early years register (full Inspection)All provisionLincolnshireBehaviour and attitudes1 September 2024 to 31 March 2025</t>
  </si>
  <si>
    <t>Early years register (full Inspection)All provisionLincolnshireEffectiveness of leadership and Management1 September 2024 to 31 March 2025</t>
  </si>
  <si>
    <t>Early years register (full Inspection)All provisionLincolnshireOutcomes for children1 September 2024 to 31 March 2025</t>
  </si>
  <si>
    <t>Early years register (full Inspection)All provisionLincolnshireOverall effectiveness: The quality and standards of the provision1 September 2024 to 31 March 2025</t>
  </si>
  <si>
    <t>Early years register (full Inspection)All provisionLincolnshirePersonal development1 September 2024 to 31 March 2025</t>
  </si>
  <si>
    <t>Early years register (full Inspection)All provisionLincolnshirePersonal development, behaviour and welfare1 September 2024 to 31 March 2025</t>
  </si>
  <si>
    <t>Early years register (full Inspection)All provisionLincolnshireQuality of education1 September 2024 to 31 March 2025</t>
  </si>
  <si>
    <t>Early years register (full Inspection)All provisionLincolnshireQuality of teaching, learning and assessment1 September 2024 to 31 March 2025</t>
  </si>
  <si>
    <t>Early years register (full Inspection)All provisionLincolnshireRequirements of the compulsory part of the childcare register1 September 2024 to 31 March 2025</t>
  </si>
  <si>
    <t>Early years register (full Inspection)All provisionLincolnshireRequirements of the voluntary part of the childcare register1 September 2024 to 31 March 2025</t>
  </si>
  <si>
    <t>Early years register (full Inspection)All provisionLincolnshireTotal No of inspections1 September 2024 to 31 March 2025</t>
  </si>
  <si>
    <t>Early years register (No children on roll)All provisionLincolnshireNCOR Inspection Outcomes1 September 2024 to 31 March 2025</t>
  </si>
  <si>
    <t>Early years register (No children on roll)All provisionLincolnshireTotal No of inspections1 September 2024 to 31 March 2025</t>
  </si>
  <si>
    <t>Early years register (Out-of-school day care)All provisionLincolnshireTotal No of inspections1 September 2024 to 31 March 2025</t>
  </si>
  <si>
    <t>Childcare registerAll provisionLiverpoolTotal No of inspections1 September 2024 to 31 March 2025</t>
  </si>
  <si>
    <t>Early years register (full Inspection)All provisionWakefieldBehaviour and attitudes1 September 2024 to 31 March 2025</t>
  </si>
  <si>
    <t>Early years register (full Inspection)All provisionWakefieldEffectiveness of leadership and Management1 September 2024 to 31 March 2025</t>
  </si>
  <si>
    <t>Early years register (full Inspection)All provisionWakefieldOutcomes for children1 September 2024 to 31 March 2025</t>
  </si>
  <si>
    <t>Early years register (full Inspection)All provisionWakefieldOverall effectiveness: The quality and standards of the provision1 September 2024 to 31 March 2025</t>
  </si>
  <si>
    <t>Early years register (full Inspection)All provisionWakefieldPersonal development1 September 2024 to 31 March 2025</t>
  </si>
  <si>
    <t>Early years register (full Inspection)All provisionWakefieldPersonal development, behaviour and welfare1 September 2024 to 31 March 2025</t>
  </si>
  <si>
    <t>Early years register (full Inspection)All provisionWakefieldQuality of education1 September 2024 to 31 March 2025</t>
  </si>
  <si>
    <t>Early years register (full Inspection)All provisionWakefieldQuality of teaching, learning and assessment1 September 2024 to 31 March 2025</t>
  </si>
  <si>
    <t>Early years register (full Inspection)All provisionWakefieldRequirements of the compulsory part of the childcare register1 September 2024 to 31 March 2025</t>
  </si>
  <si>
    <t>Early years register (full Inspection)All provisionWakefieldRequirements of the voluntary part of the childcare register1 September 2024 to 31 March 2025</t>
  </si>
  <si>
    <t>Early years register (full Inspection)All provisionWakefieldTotal No of inspections1 September 2024 to 31 March 2025</t>
  </si>
  <si>
    <t>Early years register (Out-of-school day care)All provisionWakefieldTotal No of inspections1 September 2024 to 31 March 2025</t>
  </si>
  <si>
    <t>Childcare registerAll provisionWalsallTotal No of inspections1 September 2024 to 31 March 2025</t>
  </si>
  <si>
    <t>Early years register (full Inspection)Childcare on non-domestic premisesCheshire EastBehaviour and attitudes1 September 2024 to 31 March 2025</t>
  </si>
  <si>
    <t>Early years register (full Inspection)Childcare on non-domestic premisesCheshire EastEffectiveness of leadership and Management1 September 2024 to 31 March 2025</t>
  </si>
  <si>
    <t>Early years register (full Inspection)Childcare on non-domestic premisesCheshire EastOutcomes for children1 September 2024 to 31 March 2025</t>
  </si>
  <si>
    <t>Early years register (full Inspection)Childcare on non-domestic premisesCheshire EastOverall effectiveness: The quality and standards of the provision1 September 2024 to 31 March 2025</t>
  </si>
  <si>
    <t>Early years register (full Inspection)Childcare on non-domestic premisesCheshire EastPersonal development1 September 2024 to 31 March 2025</t>
  </si>
  <si>
    <t>Early years register (full Inspection)Childcare on non-domestic premisesCheshire EastPersonal development, behaviour and welfare1 September 2024 to 31 March 2025</t>
  </si>
  <si>
    <t>Early years register (full Inspection)Childcare on non-domestic premisesCheshire EastQuality of education1 September 2024 to 31 March 2025</t>
  </si>
  <si>
    <t>Early years register (full Inspection)Childcare on non-domestic premisesCheshire EastQuality of teaching, learning and assessment1 September 2024 to 31 March 2025</t>
  </si>
  <si>
    <t>Early years register (full Inspection)Childcare on non-domestic premisesCheshire EastRequirements of the compulsory part of the childcare register1 September 2024 to 31 March 2025</t>
  </si>
  <si>
    <t>Early years register (full Inspection)Childcare on non-domestic premisesCheshire EastRequirements of the voluntary part of the childcare register1 September 2024 to 31 March 2025</t>
  </si>
  <si>
    <t>Early years register (full Inspection)Childcare on non-domestic premisesCheshire EastTotal No of inspections1 September 2024 to 31 March 2025</t>
  </si>
  <si>
    <t>Early years register (No children on roll)Childcare on non-domestic premisesCheshire EastNCOR Inspection Outcomes1 September 2024 to 31 March 2025</t>
  </si>
  <si>
    <t>Early years register (No children on roll)Childcare on non-domestic premisesCheshire EastTotal No of inspections1 September 2024 to 31 March 2025</t>
  </si>
  <si>
    <t>Early years register (Out-of-school day care)Childcare on non-domestic premisesCheshire EastTotal No of inspections1 September 2024 to 31 March 2025</t>
  </si>
  <si>
    <t>Early years register (No children on roll)ChildminderWarringtonTotal No of inspections1 September 2024 to 31 March 2025</t>
  </si>
  <si>
    <t>Early years register (full Inspection)All provisionBoltonOverall effectiveness: The quality and standards of the provision1 September 2024 to 31 March 2025</t>
  </si>
  <si>
    <t>Early years register (full Inspection)All provisionBoltonPersonal development1 September 2024 to 31 March 2025</t>
  </si>
  <si>
    <t>Early years register (full Inspection)All provisionBoltonPersonal development, behaviour and welfare1 September 2024 to 31 March 2025</t>
  </si>
  <si>
    <t>Early years register (full Inspection)All provisionBoltonQuality of education1 September 2024 to 31 March 2025</t>
  </si>
  <si>
    <t>Early years register (full Inspection)All provisionBoltonQuality of teaching, learning and assessment1 September 2024 to 31 March 2025</t>
  </si>
  <si>
    <t>Early years register (full Inspection)All provisionBoltonRequirements of the compulsory part of the childcare register1 September 2024 to 31 March 2025</t>
  </si>
  <si>
    <t>Early years register (full Inspection)All provisionBoltonRequirements of the voluntary part of the childcare register1 September 2024 to 31 March 2025</t>
  </si>
  <si>
    <t>Early years register (full Inspection)All provisionBoltonTotal No of inspections1 September 2024 to 31 March 2025</t>
  </si>
  <si>
    <t>Early years register (No children on roll)All provisionBoltonNCOR Inspection Outcomes1 September 2024 to 31 March 2025</t>
  </si>
  <si>
    <t>Early years register (No children on roll)All provisionBoltonTotal No of inspections1 September 2024 to 31 March 2025</t>
  </si>
  <si>
    <t>Early years register (Out-of-school day care)All provisionBoltonTotal No of inspections1 September 2024 to 31 March 2025</t>
  </si>
  <si>
    <t>Childcare registerAll provisionBournemouth, Christchurch &amp; PooleTotal No of inspections1 September 2024 to 31 March 2025</t>
  </si>
  <si>
    <t>Early years register (full Inspection)All provisionBournemouth, Christchurch &amp; PooleBehaviour and attitudes1 September 2024 to 31 March 2025</t>
  </si>
  <si>
    <t>Early years register (full Inspection)All provisionBournemouth, Christchurch &amp; PooleEffectiveness of leadership and Management1 September 2024 to 31 March 2025</t>
  </si>
  <si>
    <t>Early years register (full Inspection)All provisionLeicestershireBehaviour and attitudes1 September 2024 to 31 March 2025</t>
  </si>
  <si>
    <t>Early years register (full Inspection)All provisionLeicestershireEffectiveness of leadership and Management1 September 2024 to 31 March 2025</t>
  </si>
  <si>
    <t>Early years register (full Inspection)All provisionLeicestershireOutcomes for children1 September 2024 to 31 March 2025</t>
  </si>
  <si>
    <t>Early years register (full Inspection)All provisionLeicestershireOverall effectiveness: The quality and standards of the provision1 September 2024 to 31 March 2025</t>
  </si>
  <si>
    <t>Early years register (full Inspection)All provisionLeicestershirePersonal development1 September 2024 to 31 March 2025</t>
  </si>
  <si>
    <t>Early years register (full Inspection)All provisionLeicestershirePersonal development, behaviour and welfare1 September 2024 to 31 March 2025</t>
  </si>
  <si>
    <t>Early years register (full Inspection)All provisionLeicestershireQuality of education1 September 2024 to 31 March 2025</t>
  </si>
  <si>
    <t>Early years register (full Inspection)All provisionLeicestershireQuality of teaching, learning and assessment1 September 2024 to 31 March 2025</t>
  </si>
  <si>
    <t>Early years register (full Inspection)All provisionLeicestershireRequirements of the compulsory part of the childcare register1 September 2024 to 31 March 2025</t>
  </si>
  <si>
    <t>Early years register (full Inspection)All provisionLeicestershireRequirements of the voluntary part of the childcare register1 September 2024 to 31 March 2025</t>
  </si>
  <si>
    <t>Early years register (full Inspection)All provisionLeicestershireTotal No of inspections1 September 2024 to 31 March 2025</t>
  </si>
  <si>
    <t>Early years register (No children on roll)All provisionLeicestershireNCOR Inspection Outcomes1 September 2024 to 31 March 2025</t>
  </si>
  <si>
    <t>Early years register (No children on roll)All provisionLeicestershireTotal No of inspections1 September 2024 to 31 March 2025</t>
  </si>
  <si>
    <t>Early years register (Out-of-school day care)All provisionLeicestershireTotal No of inspections1 September 2024 to 31 March 2025</t>
  </si>
  <si>
    <t>Childcare registerAll provisionLewishamTotal No of inspections1 September 2024 to 31 March 2025</t>
  </si>
  <si>
    <t>Early years register (full Inspection)All provisionTower HamletsBehaviour and attitudes1 September 2024 to 31 March 2025</t>
  </si>
  <si>
    <t>Early years register (full Inspection)All provisionTower HamletsEffectiveness of leadership and Management1 September 2024 to 31 March 2025</t>
  </si>
  <si>
    <t>Early years register (full Inspection)All provisionTower HamletsOutcomes for children1 September 2024 to 31 March 2025</t>
  </si>
  <si>
    <t>Early years register (full Inspection)All provisionTower HamletsOverall effectiveness: The quality and standards of the provision1 September 2024 to 31 March 2025</t>
  </si>
  <si>
    <t>Early years register (full Inspection)All provisionTower HamletsPersonal development1 September 2024 to 31 March 2025</t>
  </si>
  <si>
    <t>Early years register (full Inspection)All provisionTower HamletsPersonal development, behaviour and welfare1 September 2024 to 31 March 2025</t>
  </si>
  <si>
    <t>Early years register (full Inspection)All provisionTower HamletsQuality of education1 September 2024 to 31 March 2025</t>
  </si>
  <si>
    <t>Early years register (full Inspection)All provisionTower HamletsQuality of teaching, learning and assessment1 September 2024 to 31 March 2025</t>
  </si>
  <si>
    <t>Early years register (full Inspection)All provisionTower HamletsRequirements of the compulsory part of the childcare register1 September 2024 to 31 March 2025</t>
  </si>
  <si>
    <t>Early years register (full Inspection)All provisionTower HamletsRequirements of the voluntary part of the childcare register1 September 2024 to 31 March 2025</t>
  </si>
  <si>
    <t>Early years register (full Inspection)All provisionTower HamletsTotal No of inspections1 September 2024 to 31 March 2025</t>
  </si>
  <si>
    <t>Early years register (No children on roll)All provisionTower HamletsNCOR Inspection Outcomes1 September 2024 to 31 March 2025</t>
  </si>
  <si>
    <t>Early years register (No children on roll)All provisionTower HamletsTotal No of inspections1 September 2024 to 31 March 2025</t>
  </si>
  <si>
    <t>Early years register (Out-of-school day care)All provisionTower HamletsTotal No of inspections1 September 2024 to 31 March 2025</t>
  </si>
  <si>
    <t>Childcare registerAll provisionTraffordTotal No of inspections1 September 2024 to 31 March 2025</t>
  </si>
  <si>
    <t>Early years register (full Inspection)Childcare on non-domestic premisesCamdenBehaviour and attitudes1 September 2024 to 31 March 2025</t>
  </si>
  <si>
    <t>Early years register (full Inspection)Childcare on non-domestic premisesCamdenEffectiveness of leadership and Management1 September 2024 to 31 March 2025</t>
  </si>
  <si>
    <t>Early years register (full Inspection)Childcare on non-domestic premisesCamdenOutcomes for children1 September 2024 to 31 March 2025</t>
  </si>
  <si>
    <t>Early years register (full Inspection)Childcare on non-domestic premisesCamdenOverall effectiveness: The quality and standards of the provision1 September 2024 to 31 March 2025</t>
  </si>
  <si>
    <t>Early years register (full Inspection)Childcare on non-domestic premisesCamdenPersonal development1 September 2024 to 31 March 2025</t>
  </si>
  <si>
    <t>Early years register (full Inspection)Childcare on non-domestic premisesCamdenPersonal development, behaviour and welfare1 September 2024 to 31 March 2025</t>
  </si>
  <si>
    <t>Early years register (full Inspection)Childcare on non-domestic premisesCamdenQuality of education1 September 2024 to 31 March 2025</t>
  </si>
  <si>
    <t>Early years register (full Inspection)Childcare on non-domestic premisesCamdenQuality of teaching, learning and assessment1 September 2024 to 31 March 2025</t>
  </si>
  <si>
    <t>Early years register (full Inspection)Childcare on non-domestic premisesCamdenRequirements of the compulsory part of the childcare register1 September 2024 to 31 March 2025</t>
  </si>
  <si>
    <t>Early years register (full Inspection)Childcare on non-domestic premisesCamdenRequirements of the voluntary part of the childcare register1 September 2024 to 31 March 2025</t>
  </si>
  <si>
    <t>Early years register (full Inspection)Childcare on non-domestic premisesCamdenTotal No of inspections1 September 2024 to 31 March 2025</t>
  </si>
  <si>
    <t>Early years register (Out-of-school day care)Childcare on non-domestic premisesCamdenTotal No of inspections1 September 2024 to 31 March 2025</t>
  </si>
  <si>
    <t>Childcare registerChildcare on non-domestic premisesCentral BedfordshireTotal No of inspections1 September 2024 to 31 March 2025</t>
  </si>
  <si>
    <t>Early years register (full Inspection)ChildminderWest NorthamptonshireBehaviour and attitudes1 September 2024 to 31 March 2025</t>
  </si>
  <si>
    <t>Early years register (full Inspection)All provisionBournemouth, Christchurch &amp; PooleOutcomes for children1 September 2024 to 31 March 2025</t>
  </si>
  <si>
    <t>Early years register (full Inspection)All provisionBournemouth, Christchurch &amp; PooleOverall effectiveness: The quality and standards of the provision1 September 2024 to 31 March 2025</t>
  </si>
  <si>
    <t>Early years register (full Inspection)All provisionBournemouth, Christchurch &amp; PoolePersonal development1 September 2024 to 31 March 2025</t>
  </si>
  <si>
    <t>Early years register (full Inspection)All provisionBournemouth, Christchurch &amp; PoolePersonal development, behaviour and welfare1 September 2024 to 31 March 2025</t>
  </si>
  <si>
    <t>Early years register (full Inspection)All provisionBournemouth, Christchurch &amp; PooleQuality of education1 September 2024 to 31 March 2025</t>
  </si>
  <si>
    <t>Early years register (full Inspection)All provisionBournemouth, Christchurch &amp; PooleQuality of teaching, learning and assessment1 September 2024 to 31 March 2025</t>
  </si>
  <si>
    <t>Early years register (full Inspection)All provisionBournemouth, Christchurch &amp; PooleRequirements of the compulsory part of the childcare register1 September 2024 to 31 March 2025</t>
  </si>
  <si>
    <t>Early years register (full Inspection)All provisionBournemouth, Christchurch &amp; PooleRequirements of the voluntary part of the childcare register1 September 2024 to 31 March 2025</t>
  </si>
  <si>
    <t>Early years register (full Inspection)All provisionBournemouth, Christchurch &amp; PooleTotal No of inspections1 September 2024 to 31 March 2025</t>
  </si>
  <si>
    <t>Early years register (Out-of-school day care)All provisionBournemouth, Christchurch &amp; PooleTotal No of inspections1 September 2024 to 31 March 2025</t>
  </si>
  <si>
    <t>Childcare registerAll provisionBracknell ForestTotal No of inspections1 September 2024 to 31 March 2025</t>
  </si>
  <si>
    <t>Early years register (full Inspection)All provisionBracknell ForestBehaviour and attitudes1 September 2024 to 31 March 2025</t>
  </si>
  <si>
    <t>Early years register (full Inspection)All provisionBracknell ForestEffectiveness of leadership and Management1 September 2024 to 31 March 2025</t>
  </si>
  <si>
    <t>Early years register (full Inspection)All provisionBracknell ForestOutcomes for children1 September 2024 to 31 March 2025</t>
  </si>
  <si>
    <t>Early years register (full Inspection)All provisionLewishamBehaviour and attitudes1 September 2024 to 31 March 2025</t>
  </si>
  <si>
    <t>Early years register (full Inspection)All provisionLewishamEffectiveness of leadership and Management1 September 2024 to 31 March 2025</t>
  </si>
  <si>
    <t>Early years register (full Inspection)All provisionLewishamOutcomes for children1 September 2024 to 31 March 2025</t>
  </si>
  <si>
    <t>Early years register (full Inspection)All provisionLewishamOverall effectiveness: The quality and standards of the provision1 September 2024 to 31 March 2025</t>
  </si>
  <si>
    <t>Early years register (full Inspection)All provisionLewishamPersonal development1 September 2024 to 31 March 2025</t>
  </si>
  <si>
    <t>Early years register (full Inspection)All provisionLewishamPersonal development, behaviour and welfare1 September 2024 to 31 March 2025</t>
  </si>
  <si>
    <t>Early years register (full Inspection)All provisionLewishamQuality of education1 September 2024 to 31 March 2025</t>
  </si>
  <si>
    <t>Early years register (full Inspection)All provisionLewishamQuality of teaching, learning and assessment1 September 2024 to 31 March 2025</t>
  </si>
  <si>
    <t>Early years register (full Inspection)All provisionLewishamRequirements of the compulsory part of the childcare register1 September 2024 to 31 March 2025</t>
  </si>
  <si>
    <t>Early years register (full Inspection)All provisionLewishamRequirements of the voluntary part of the childcare register1 September 2024 to 31 March 2025</t>
  </si>
  <si>
    <t>Early years register (full Inspection)All provisionLewishamTotal No of inspections1 September 2024 to 31 March 2025</t>
  </si>
  <si>
    <t>Early years register (No children on roll)All provisionLewishamNCOR Inspection Outcomes1 September 2024 to 31 March 2025</t>
  </si>
  <si>
    <t>Early years register (No children on roll)All provisionLewishamTotal No of inspections1 September 2024 to 31 March 2025</t>
  </si>
  <si>
    <t>Early years register (Out-of-school day care)All provisionLewishamTotal No of inspections1 September 2024 to 31 March 2025</t>
  </si>
  <si>
    <t>Childcare registerAll provisionLincolnshireTotal No of inspections1 September 2024 to 31 March 2025</t>
  </si>
  <si>
    <t>Early years register (full Inspection)All provisionTraffordBehaviour and attitudes1 September 2024 to 31 March 2025</t>
  </si>
  <si>
    <t>Early years register (full Inspection)All provisionTraffordEffectiveness of leadership and Management1 September 2024 to 31 March 2025</t>
  </si>
  <si>
    <t>Early years register (full Inspection)All provisionTraffordOutcomes for children1 September 2024 to 31 March 2025</t>
  </si>
  <si>
    <t>Early years register (full Inspection)All provisionTraffordOverall effectiveness: The quality and standards of the provision1 September 2024 to 31 March 2025</t>
  </si>
  <si>
    <t>Early years register (full Inspection)All provisionTraffordPersonal development1 September 2024 to 31 March 2025</t>
  </si>
  <si>
    <t>Early years register (full Inspection)All provisionTraffordPersonal development, behaviour and welfare1 September 2024 to 31 March 2025</t>
  </si>
  <si>
    <t>Early years register (full Inspection)All provisionTraffordQuality of education1 September 2024 to 31 March 2025</t>
  </si>
  <si>
    <t>Early years register (full Inspection)All provisionTraffordQuality of teaching, learning and assessment1 September 2024 to 31 March 2025</t>
  </si>
  <si>
    <t>Early years register (full Inspection)All provisionTraffordRequirements of the compulsory part of the childcare register1 September 2024 to 31 March 2025</t>
  </si>
  <si>
    <t>Early years register (full Inspection)All provisionTraffordRequirements of the voluntary part of the childcare register1 September 2024 to 31 March 2025</t>
  </si>
  <si>
    <t>Early years register (full Inspection)All provisionTraffordTotal No of inspections1 September 2024 to 31 March 2025</t>
  </si>
  <si>
    <t>Early years register (No children on roll)All provisionTraffordNCOR Inspection Outcomes1 September 2024 to 31 March 2025</t>
  </si>
  <si>
    <t>Early years register (No children on roll)All provisionTraffordTotal No of inspections1 September 2024 to 31 March 2025</t>
  </si>
  <si>
    <t>Early years register (Out-of-school day care)All provisionTraffordTotal No of inspections1 September 2024 to 31 March 2025</t>
  </si>
  <si>
    <t>Early years register (full Inspection)Childcare on non-domestic premisesCentral BedfordshireBehaviour and attitudes1 September 2024 to 31 March 2025</t>
  </si>
  <si>
    <t>Early years register (full Inspection)Childcare on non-domestic premisesCentral BedfordshireEffectiveness of leadership and Management1 September 2024 to 31 March 2025</t>
  </si>
  <si>
    <t>Early years register (full Inspection)Childcare on non-domestic premisesCentral BedfordshireOutcomes for children1 September 2024 to 31 March 2025</t>
  </si>
  <si>
    <t>Early years register (full Inspection)Childcare on non-domestic premisesCentral BedfordshireOverall effectiveness: The quality and standards of the provision1 September 2024 to 31 March 2025</t>
  </si>
  <si>
    <t>Early years register (full Inspection)Childcare on non-domestic premisesCentral BedfordshirePersonal development1 September 2024 to 31 March 2025</t>
  </si>
  <si>
    <t>Early years register (full Inspection)Childcare on non-domestic premisesCentral BedfordshirePersonal development, behaviour and welfare1 September 2024 to 31 March 2025</t>
  </si>
  <si>
    <t>Early years register (full Inspection)Childcare on non-domestic premisesCentral BedfordshireQuality of education1 September 2024 to 31 March 2025</t>
  </si>
  <si>
    <t>Early years register (full Inspection)Childcare on non-domestic premisesCentral BedfordshireQuality of teaching, learning and assessment1 September 2024 to 31 March 2025</t>
  </si>
  <si>
    <t>Early years register (full Inspection)Childcare on non-domestic premisesCentral BedfordshireRequirements of the compulsory part of the childcare register1 September 2024 to 31 March 2025</t>
  </si>
  <si>
    <t>Early years register (full Inspection)Childcare on non-domestic premisesCentral BedfordshireRequirements of the voluntary part of the childcare register1 September 2024 to 31 March 2025</t>
  </si>
  <si>
    <t>Early years register (full Inspection)Childcare on non-domestic premisesCentral BedfordshireTotal No of inspections1 September 2024 to 31 March 2025</t>
  </si>
  <si>
    <t>Early years register (Out-of-school day care)Childcare on non-domestic premisesCentral BedfordshireTotal No of inspections1 September 2024 to 31 March 2025</t>
  </si>
  <si>
    <t>Early years register (full Inspection)ChildminderWandsworthQuality of teaching, learning and assessment1 September 2024 to 31 March 2025</t>
  </si>
  <si>
    <t>Early years register (full Inspection)ChildminderWandsworthRequirements of the compulsory part of the childcare register1 September 2024 to 31 March 2025</t>
  </si>
  <si>
    <t>Early years register (full Inspection)ChildminderWandsworthRequirements of the voluntary part of the childcare register1 September 2024 to 31 March 2025</t>
  </si>
  <si>
    <t>Early years register (full Inspection)ChildminderWandsworthTotal No of inspections1 September 2024 to 31 March 2025</t>
  </si>
  <si>
    <t>Early years register (No children on roll)ChildminderWandsworthNCOR Inspection Outcomes1 September 2024 to 31 March 2025</t>
  </si>
  <si>
    <t>Early years register (No children on roll)ChildminderWandsworthTotal No of inspections1 September 2024 to 31 March 2025</t>
  </si>
  <si>
    <t>Early years register (full Inspection)All provisionBlackpoolBehaviour and attitudes1 September 2024 to 31 March 2025</t>
  </si>
  <si>
    <t>Early years register (full Inspection)All provisionBlackpoolEffectiveness of leadership and Management1 September 2024 to 31 March 2025</t>
  </si>
  <si>
    <t>Early years register (full Inspection)All provisionBlackpoolOutcomes for children1 September 2024 to 31 March 2025</t>
  </si>
  <si>
    <t>Early years register (full Inspection)All provisionBlackpoolOverall effectiveness: The quality and standards of the provision1 September 2024 to 31 March 2025</t>
  </si>
  <si>
    <t>Early years register (full Inspection)All provisionBlackpoolPersonal development1 September 2024 to 31 March 2025</t>
  </si>
  <si>
    <t>Early years register (full Inspection)All provisionBlackpoolPersonal development, behaviour and welfare1 September 2024 to 31 March 2025</t>
  </si>
  <si>
    <t>Early years register (full Inspection)All provisionBlackpoolQuality of education1 September 2024 to 31 March 2025</t>
  </si>
  <si>
    <t>Early years register (full Inspection)All provisionBlackpoolQuality of teaching, learning and assessment1 September 2024 to 31 March 2025</t>
  </si>
  <si>
    <t>Early years register (full Inspection)All provisionBlackpoolRequirements of the compulsory part of the childcare register1 September 2024 to 31 March 2025</t>
  </si>
  <si>
    <t>Early years register (full Inspection)All provisionBlackpoolRequirements of the voluntary part of the childcare register1 September 2024 to 31 March 2025</t>
  </si>
  <si>
    <t>Early years register (full Inspection)All provisionBlackpoolTotal No of inspections1 September 2024 to 31 March 2025</t>
  </si>
  <si>
    <t>Early years register (Out-of-school day care)All provisionBlackpoolTotal No of inspections1 September 2024 to 31 March 2025</t>
  </si>
  <si>
    <t>Childcare registerAll provisionBoltonTotal No of inspections1 September 2024 to 31 March 2025</t>
  </si>
  <si>
    <t>Early years register (full Inspection)All provisionBoltonBehaviour and attitudes1 September 2024 to 31 March 2025</t>
  </si>
  <si>
    <t>Early years register (full Inspection)All provisionBoltonEffectiveness of leadership and Management1 September 2024 to 31 March 2025</t>
  </si>
  <si>
    <t>Early years register (full Inspection)All provisionBoltonOutcomes for children1 September 2024 to 31 March 2025</t>
  </si>
  <si>
    <t>Early years register (Out-of-school day care)All provisionLeedsTotal No of inspections1 September 2024 to 31 March 2025</t>
  </si>
  <si>
    <t>Childcare registerAll provisionLeicesterTotal No of inspections1 September 2024 to 31 March 2025</t>
  </si>
  <si>
    <t>Early years register (full Inspection)All provisionLeicesterBehaviour and attitudes1 September 2024 to 31 March 2025</t>
  </si>
  <si>
    <t>Early years register (full Inspection)All provisionLeicesterEffectiveness of leadership and Management1 September 2024 to 31 March 2025</t>
  </si>
  <si>
    <t>Early years register (full Inspection)All provisionLeicesterOutcomes for children1 September 2024 to 31 March 2025</t>
  </si>
  <si>
    <t>Early years register (full Inspection)All provisionLeicesterOverall effectiveness: The quality and standards of the provision1 September 2024 to 31 March 2025</t>
  </si>
  <si>
    <t>Early years register (full Inspection)All provisionLeicesterPersonal development1 September 2024 to 31 March 2025</t>
  </si>
  <si>
    <t>Early years register (full Inspection)All provisionLeicesterPersonal development, behaviour and welfare1 September 2024 to 31 March 2025</t>
  </si>
  <si>
    <t>Early years register (full Inspection)All provisionLeicesterQuality of education1 September 2024 to 31 March 2025</t>
  </si>
  <si>
    <t>Early years register (full Inspection)All provisionLeicesterQuality of teaching, learning and assessment1 September 2024 to 31 March 2025</t>
  </si>
  <si>
    <t>Early years register (full Inspection)All provisionLeicesterRequirements of the compulsory part of the childcare register1 September 2024 to 31 March 2025</t>
  </si>
  <si>
    <t>Early years register (full Inspection)All provisionLeicesterRequirements of the voluntary part of the childcare register1 September 2024 to 31 March 2025</t>
  </si>
  <si>
    <t>Early years register (full Inspection)All provisionLeicesterTotal No of inspections1 September 2024 to 31 March 2025</t>
  </si>
  <si>
    <t>Early years register (No children on roll)All provisionLeicesterNCOR Inspection Outcomes1 September 2024 to 31 March 2025</t>
  </si>
  <si>
    <t>Early years register (No children on roll)All provisionLeicesterTotal No of inspections1 September 2024 to 31 March 2025</t>
  </si>
  <si>
    <t>Early years register (Out-of-school day care)All provisionLeicesterTotal No of inspections1 September 2024 to 31 March 2025</t>
  </si>
  <si>
    <t>Childcare registerAll provisionLeicestershireTotal No of inspections1 September 2024 to 31 March 2025</t>
  </si>
  <si>
    <t>Early years register (No children on roll)All provisionThurrockNCOR Inspection Outcomes1 September 2024 to 31 March 2025</t>
  </si>
  <si>
    <t>Early years register (No children on roll)All provisionThurrockTotal No of inspections1 September 2024 to 31 March 2025</t>
  </si>
  <si>
    <t>Childcare registerAll provisionTorbayTotal No of inspections1 September 2024 to 31 March 2025</t>
  </si>
  <si>
    <t>Early years register (full Inspection)All provisionTorbayBehaviour and attitudes1 September 2024 to 31 March 2025</t>
  </si>
  <si>
    <t>Early years register (full Inspection)All provisionTorbayEffectiveness of leadership and Management1 September 2024 to 31 March 2025</t>
  </si>
  <si>
    <t>Early years register (full Inspection)All provisionTorbayOutcomes for children1 September 2024 to 31 March 2025</t>
  </si>
  <si>
    <t>Early years register (full Inspection)All provisionTorbayOverall effectiveness: The quality and standards of the provision1 September 2024 to 31 March 2025</t>
  </si>
  <si>
    <t>Early years register (full Inspection)All provisionTorbayPersonal development1 September 2024 to 31 March 2025</t>
  </si>
  <si>
    <t>Early years register (full Inspection)All provisionTorbayPersonal development, behaviour and welfare1 September 2024 to 31 March 2025</t>
  </si>
  <si>
    <t>Early years register (full Inspection)All provisionTorbayQuality of education1 September 2024 to 31 March 2025</t>
  </si>
  <si>
    <t>Early years register (full Inspection)All provisionTorbayQuality of teaching, learning and assessment1 September 2024 to 31 March 2025</t>
  </si>
  <si>
    <t>Early years register (full Inspection)All provisionTorbayRequirements of the compulsory part of the childcare register1 September 2024 to 31 March 2025</t>
  </si>
  <si>
    <t>Early years register (full Inspection)All provisionTorbayRequirements of the voluntary part of the childcare register1 September 2024 to 31 March 2025</t>
  </si>
  <si>
    <t>Early years register (full Inspection)All provisionTorbayTotal No of inspections1 September 2024 to 31 March 2025</t>
  </si>
  <si>
    <t>Childcare registerAll provisionTower HamletsTotal No of inspections1 September 2024 to 31 March 2025</t>
  </si>
  <si>
    <t>Early years register (full Inspection)Childcare on non-domestic premisesCambridgeshireBehaviour and attitudes1 September 2024 to 31 March 2025</t>
  </si>
  <si>
    <t>Early years register (full Inspection)Childcare on non-domestic premisesCambridgeshireEffectiveness of leadership and Management1 September 2024 to 31 March 2025</t>
  </si>
  <si>
    <t>Early years register (full Inspection)Childcare on non-domestic premisesCambridgeshireOutcomes for children1 September 2024 to 31 March 2025</t>
  </si>
  <si>
    <t>Early years register (full Inspection)Childcare on non-domestic premisesCambridgeshireOverall effectiveness: The quality and standards of the provision1 September 2024 to 31 March 2025</t>
  </si>
  <si>
    <t>Early years register (full Inspection)Childcare on non-domestic premisesCambridgeshirePersonal development1 September 2024 to 31 March 2025</t>
  </si>
  <si>
    <t>Early years register (full Inspection)Childcare on non-domestic premisesCambridgeshirePersonal development, behaviour and welfare1 September 2024 to 31 March 2025</t>
  </si>
  <si>
    <t>Early years register (full Inspection)Childcare on non-domestic premisesCambridgeshireQuality of education1 September 2024 to 31 March 2025</t>
  </si>
  <si>
    <t>Early years register (full Inspection)Childcare on non-domestic premisesCambridgeshireQuality of teaching, learning and assessment1 September 2024 to 31 March 2025</t>
  </si>
  <si>
    <t>Early years register (full Inspection)Childcare on non-domestic premisesCambridgeshireRequirements of the compulsory part of the childcare register1 September 2024 to 31 March 2025</t>
  </si>
  <si>
    <t>Early years register (full Inspection)Childcare on non-domestic premisesCambridgeshireRequirements of the voluntary part of the childcare register1 September 2024 to 31 March 2025</t>
  </si>
  <si>
    <t>Early years register (full Inspection)Childcare on non-domestic premisesCambridgeshireTotal No of inspections1 September 2024 to 31 March 2025</t>
  </si>
  <si>
    <t>Early years register (No children on roll)Childcare on non-domestic premisesCambridgeshireNCOR Inspection Outcomes1 September 2024 to 31 March 2025</t>
  </si>
  <si>
    <t>Early years register (No children on roll)Childcare on non-domestic premisesCambridgeshireTotal No of inspections1 September 2024 to 31 March 2025</t>
  </si>
  <si>
    <t>Early years register (Out-of-school day care)Childcare on non-domestic premisesCambridgeshireTotal No of inspections1 September 2024 to 31 March 2025</t>
  </si>
  <si>
    <t>Early years register (full Inspection)ChildminderSuttonBehaviour and attitudes1 September 2024 to 31 March 2025</t>
  </si>
  <si>
    <t>Early years register (full Inspection)ChildminderSuttonEffectiveness of leadership and Management1 September 2024 to 31 March 2025</t>
  </si>
  <si>
    <t>Early years register (full Inspection)ChildminderSuttonOutcomes for children1 September 2024 to 31 March 2025</t>
  </si>
  <si>
    <t>Early years register (full Inspection)ChildminderSuttonOverall effectiveness: The quality and standards of the provision1 September 2024 to 31 March 2025</t>
  </si>
  <si>
    <t>Early years register (full Inspection)ChildminderSuttonPersonal development1 September 2024 to 31 March 2025</t>
  </si>
  <si>
    <t>Early years register (full Inspection)ChildminderSuttonPersonal development, behaviour and welfare1 September 2024 to 31 March 2025</t>
  </si>
  <si>
    <t>Early years register (full Inspection)ChildminderSuttonQuality of education1 September 2024 to 31 March 2025</t>
  </si>
  <si>
    <t>Early years register (full Inspection)ChildminderSuttonQuality of teaching, learning and assessment1 September 2024 to 31 March 2025</t>
  </si>
  <si>
    <t>Early years register (full Inspection)ChildminderSuttonRequirements of the compulsory part of the childcare register1 September 2024 to 31 March 2025</t>
  </si>
  <si>
    <t>Early years register (full Inspection)ChildminderSuttonRequirements of the voluntary part of the childcare register1 September 2024 to 31 March 2025</t>
  </si>
  <si>
    <t>Early years register (full Inspection)ChildminderSuttonTotal No of inspections1 September 2024 to 31 March 2025</t>
  </si>
  <si>
    <t>Childcare registerAll provisionAll EnglandTotal No of inspections1 September 2024 to 31 March 2025</t>
  </si>
  <si>
    <t>Early years register (full Inspection)All provisionAll EnglandBehaviour and attitudes1 September 2024 to 31 March 2025</t>
  </si>
  <si>
    <t>Early years register (full Inspection)All provisionAll EnglandEffectiveness of leadership and Management1 September 2024 to 31 March 2025</t>
  </si>
  <si>
    <t>Early years register (full Inspection)All provisionAll EnglandOutcomes for children1 September 2024 to 31 March 2025</t>
  </si>
  <si>
    <t>Early years register (full Inspection)All provisionAll EnglandOverall effectiveness: The quality and standards of the provision1 September 2024 to 31 March 2025</t>
  </si>
  <si>
    <t>Early years register (full Inspection)All provisionAll EnglandPersonal development1 September 2024 to 31 March 2025</t>
  </si>
  <si>
    <t>Early years register (full Inspection)All provisionAll EnglandPersonal development, behaviour and welfare1 September 2024 to 31 March 2025</t>
  </si>
  <si>
    <t>Early years register (full Inspection)All provisionAll EnglandQuality of education1 September 2024 to 31 March 2025</t>
  </si>
  <si>
    <t>Early years register (full Inspection)All provisionAll EnglandQuality of teaching, learning and assessment1 September 2024 to 31 March 2025</t>
  </si>
  <si>
    <t>Early years register (full Inspection)All provisionAll EnglandRequirements of the compulsory part of the childcare register1 September 2024 to 31 March 2025</t>
  </si>
  <si>
    <t>Early years register (full Inspection)All provisionAll EnglandRequirements of the voluntary part of the childcare register1 September 2024 to 31 March 2025</t>
  </si>
  <si>
    <t>Early years register (full Inspection)All provisionAll EnglandTotal No of inspections1 September 2024 to 31 March 2025</t>
  </si>
  <si>
    <t>Early years register (No children on roll)All provisionAll EnglandNCOR Inspection Outcomes1 September 2024 to 31 March 2025</t>
  </si>
  <si>
    <t>Early years register (No children on roll)All provisionAll EnglandTotal No of inspections1 September 2024 to 31 March 2025</t>
  </si>
  <si>
    <t>Early years register (Out-of-school day care)All provisionAll EnglandTotal No of inspections1 September 2024 to 31 March 2025</t>
  </si>
  <si>
    <t>Early years register (full Inspection)All provisionIslingtonOutcomes for children1 September 2024 to 31 March 2025</t>
  </si>
  <si>
    <t>Early years register (full Inspection)All provisionIslingtonOverall effectiveness: The quality and standards of the provision1 September 2024 to 31 March 2025</t>
  </si>
  <si>
    <t>Early years register (full Inspection)All provisionIslingtonPersonal development1 September 2024 to 31 March 2025</t>
  </si>
  <si>
    <t>Early years register (full Inspection)All provisionIslingtonPersonal development, behaviour and welfare1 September 2024 to 31 March 2025</t>
  </si>
  <si>
    <t>Early years register (full Inspection)All provisionIslingtonQuality of education1 September 2024 to 31 March 2025</t>
  </si>
  <si>
    <t>Early years register (full Inspection)All provisionIslingtonQuality of teaching, learning and assessment1 September 2024 to 31 March 2025</t>
  </si>
  <si>
    <t>Early years register (full Inspection)All provisionIslingtonRequirements of the compulsory part of the childcare register1 September 2024 to 31 March 2025</t>
  </si>
  <si>
    <t>Early years register (full Inspection)All provisionIslingtonRequirements of the voluntary part of the childcare register1 September 2024 to 31 March 2025</t>
  </si>
  <si>
    <t>Early years register (full Inspection)All provisionIslingtonTotal No of inspections1 September 2024 to 31 March 2025</t>
  </si>
  <si>
    <t>Early years register (No children on roll)All provisionIslingtonNCOR Inspection Outcomes1 September 2024 to 31 March 2025</t>
  </si>
  <si>
    <t>Early years register (No children on roll)All provisionIslingtonTotal No of inspections1 September 2024 to 31 March 2025</t>
  </si>
  <si>
    <t>Childcare registerAll provisionKensington and ChelseaTotal No of inspections1 September 2024 to 31 March 2025</t>
  </si>
  <si>
    <t>Early years register (full Inspection)All provisionKensington and ChelseaBehaviour and attitudes1 September 2024 to 31 March 2025</t>
  </si>
  <si>
    <t>Early years register (full Inspection)All provisionKensington and ChelseaEffectiveness of leadership and Management1 September 2024 to 31 March 2025</t>
  </si>
  <si>
    <t>Early years register (full Inspection)All provisionKensington and ChelseaOutcomes for children1 September 2024 to 31 March 2025</t>
  </si>
  <si>
    <t>Early years register (full Inspection)All provisionStockportRequirements of the voluntary part of the childcare register1 September 2024 to 31 March 2025</t>
  </si>
  <si>
    <t>Early years register (full Inspection)All provisionStockportTotal No of inspections1 September 2024 to 31 March 2025</t>
  </si>
  <si>
    <t>Early years register (No children on roll)All provisionStockportNCOR Inspection Outcomes1 September 2024 to 31 March 2025</t>
  </si>
  <si>
    <t>Early years register (No children on roll)All provisionStockportTotal No of inspections1 September 2024 to 31 March 2025</t>
  </si>
  <si>
    <t>Early years register (Out-of-school day care)All provisionStockportTotal No of inspections1 September 2024 to 31 March 2025</t>
  </si>
  <si>
    <t>Childcare registerAll provisionStockton-on-TeesTotal No of inspections1 September 2024 to 31 March 2025</t>
  </si>
  <si>
    <t>Early years register (full Inspection)All provisionStockton-on-TeesBehaviour and attitudes1 September 2024 to 31 March 2025</t>
  </si>
  <si>
    <t>Early years register (full Inspection)All provisionStockton-on-TeesEffectiveness of leadership and Management1 September 2024 to 31 March 2025</t>
  </si>
  <si>
    <t>Early years register (full Inspection)All provisionStockton-on-TeesOutcomes for children1 September 2024 to 31 March 2025</t>
  </si>
  <si>
    <t>Early years register (full Inspection)All provisionStockton-on-TeesOverall effectiveness: The quality and standards of the provision1 September 2024 to 31 March 2025</t>
  </si>
  <si>
    <t>Early years register (full Inspection)All provisionStockton-on-TeesPersonal development1 September 2024 to 31 March 2025</t>
  </si>
  <si>
    <t>Early years register (full Inspection)All provisionStockton-on-TeesPersonal development, behaviour and welfare1 September 2024 to 31 March 2025</t>
  </si>
  <si>
    <t>Early years register (full Inspection)All provisionStockton-on-TeesQuality of education1 September 2024 to 31 March 2025</t>
  </si>
  <si>
    <t>Early years register (full Inspection)All provisionStockton-on-TeesQuality of teaching, learning and assessment1 September 2024 to 31 March 2025</t>
  </si>
  <si>
    <t>Early years register (full Inspection)All provisionStockton-on-TeesRequirements of the compulsory part of the childcare register1 September 2024 to 31 March 2025</t>
  </si>
  <si>
    <t>Early years register (full Inspection)All provisionStockton-on-TeesRequirements of the voluntary part of the childcare register1 September 2024 to 31 March 2025</t>
  </si>
  <si>
    <t>Early years register (full Inspection)All provisionStockton-on-TeesTotal No of inspections1 September 2024 to 31 March 2025</t>
  </si>
  <si>
    <t>Early years register (full Inspection)Childcare on non-domestic premisesBournemouth, Christchurch &amp; PooleOutcomes for children1 September 2024 to 31 March 2025</t>
  </si>
  <si>
    <t>Early years register (full Inspection)Childcare on non-domestic premisesBournemouth, Christchurch &amp; PooleOverall effectiveness: The quality and standards of the provision1 September 2024 to 31 March 2025</t>
  </si>
  <si>
    <t>Early years register (full Inspection)Childcare on non-domestic premisesBournemouth, Christchurch &amp; PoolePersonal development1 September 2024 to 31 March 2025</t>
  </si>
  <si>
    <t>Early years register (full Inspection)Childcare on non-domestic premisesBournemouth, Christchurch &amp; PoolePersonal development, behaviour and welfare1 September 2024 to 31 March 2025</t>
  </si>
  <si>
    <t>Early years register (full Inspection)Childcare on non-domestic premisesBournemouth, Christchurch &amp; PooleQuality of education1 September 2024 to 31 March 2025</t>
  </si>
  <si>
    <t>Early years register (full Inspection)Childcare on non-domestic premisesBournemouth, Christchurch &amp; PooleQuality of teaching, learning and assessment1 September 2024 to 31 March 2025</t>
  </si>
  <si>
    <t>Early years register (full Inspection)Childcare on non-domestic premisesBournemouth, Christchurch &amp; PooleRequirements of the compulsory part of the childcare register1 September 2024 to 31 March 2025</t>
  </si>
  <si>
    <t>Early years register (full Inspection)Childcare on non-domestic premisesBournemouth, Christchurch &amp; PooleRequirements of the voluntary part of the childcare register1 September 2024 to 31 March 2025</t>
  </si>
  <si>
    <t>Early years register (full Inspection)Childcare on non-domestic premisesBournemouth, Christchurch &amp; PooleTotal No of inspections1 September 2024 to 31 March 2025</t>
  </si>
  <si>
    <t>Early years register (Out-of-school day care)Childcare on non-domestic premisesBournemouth, Christchurch &amp; PooleTotal No of inspections1 September 2024 to 31 March 2025</t>
  </si>
  <si>
    <t>Early years register (full Inspection)Childcare on non-domestic premisesNorth NorthamptonshireBehaviour and attitudes1 September 2024 to 31 March 2025</t>
  </si>
  <si>
    <t>Early years register (full Inspection)Childcare on non-domestic premisesNorth NorthamptonshireEffectiveness of leadership and Management1 September 2024 to 31 March 2025</t>
  </si>
  <si>
    <t>Early years register (full Inspection)Childcare on non-domestic premisesNorth NorthamptonshireOutcomes for children1 September 2024 to 31 March 2025</t>
  </si>
  <si>
    <t>Early years register (full Inspection)Childcare on non-domestic premisesNorth NorthamptonshireOverall effectiveness: The quality and standards of the provision1 September 2024 to 31 March 2025</t>
  </si>
  <si>
    <t>Early years register (full Inspection)Childcare on non-domestic premisesNorth NorthamptonshirePersonal development1 September 2024 to 31 March 2025</t>
  </si>
  <si>
    <t>Early years register (full Inspection)Childcare on non-domestic premisesNorth NorthamptonshirePersonal development, behaviour and welfare1 September 2024 to 31 March 2025</t>
  </si>
  <si>
    <t>Early years register (full Inspection)Childcare on non-domestic premisesNorth NorthamptonshireQuality of education1 September 2024 to 31 March 2025</t>
  </si>
  <si>
    <t>Early years register (full Inspection)Childcare on non-domestic premisesNorth NorthamptonshireQuality of teaching, learning and assessment1 September 2024 to 31 March 2025</t>
  </si>
  <si>
    <t>Early years register (full Inspection)Childcare on non-domestic premisesNorth NorthamptonshireRequirements of the compulsory part of the childcare register1 September 2024 to 31 March 2025</t>
  </si>
  <si>
    <t>Early years register (full Inspection)Childcare on non-domestic premisesNorth NorthamptonshireRequirements of the voluntary part of the childcare register1 September 2024 to 31 March 2025</t>
  </si>
  <si>
    <t>Early years register (full Inspection)Childcare on non-domestic premisesNorth NorthamptonshireTotal No of inspections1 September 2024 to 31 March 2025</t>
  </si>
  <si>
    <t>Early years register (Out-of-school day care)Childcare on non-domestic premisesNorth NorthamptonshireTotal No of inspections1 September 2024 to 31 March 2025</t>
  </si>
  <si>
    <t>Childcare registerChildcare on non-domestic premisesNorth SomersetTotal No of inspections1 September 2024 to 31 March 2025</t>
  </si>
  <si>
    <t>Early years register (full Inspection)Childcare on non-domestic premisesWirralQuality of teaching, learning and assessment1 September 2024 to 31 March 2025</t>
  </si>
  <si>
    <t>Early years register (full Inspection)Childcare on non-domestic premisesWirralRequirements of the compulsory part of the childcare register1 September 2024 to 31 March 2025</t>
  </si>
  <si>
    <t>Early years register (full Inspection)Childcare on non-domestic premisesWirralRequirements of the voluntary part of the childcare register1 September 2024 to 31 March 2025</t>
  </si>
  <si>
    <t>Early years register (full Inspection)Childcare on non-domestic premisesWirralTotal No of inspections1 September 2024 to 31 March 2025</t>
  </si>
  <si>
    <t>Early years register (Out-of-school day care)Childcare on non-domestic premisesWirralTotal No of inspections1 September 2024 to 31 March 2025</t>
  </si>
  <si>
    <t>Childcare registerChildcare on non-domestic premisesWokinghamTotal No of inspections1 September 2024 to 31 March 2025</t>
  </si>
  <si>
    <t>Early years register (full Inspection)Childcare on non-domestic premisesWokinghamBehaviour and attitudes1 September 2024 to 31 March 2025</t>
  </si>
  <si>
    <t>Early years register (full Inspection)Childcare on non-domestic premisesWokinghamEffectiveness of leadership and Management1 September 2024 to 31 March 2025</t>
  </si>
  <si>
    <t>Early years register (full Inspection)Childcare on non-domestic premisesWokinghamOutcomes for children1 September 2024 to 31 March 2025</t>
  </si>
  <si>
    <t>Early years register (full Inspection)Childcare on non-domestic premisesWokinghamOverall effectiveness: The quality and standards of the provision1 September 2024 to 31 March 2025</t>
  </si>
  <si>
    <t>Early years register (full Inspection)Childcare on non-domestic premisesWokinghamPersonal development1 September 2024 to 31 March 2025</t>
  </si>
  <si>
    <t>Early years register (full Inspection)Childcare on non-domestic premisesWokinghamPersonal development, behaviour and welfare1 September 2024 to 31 March 2025</t>
  </si>
  <si>
    <t>Early years register (full Inspection)Childcare on non-domestic premisesWokinghamQuality of education1 September 2024 to 31 March 2025</t>
  </si>
  <si>
    <t>Early years register (full Inspection)Childcare on non-domestic premisesWokinghamQuality of teaching, learning and assessment1 September 2024 to 31 March 2025</t>
  </si>
  <si>
    <t>Early years register (full Inspection)Childcare on non-domestic premisesWokinghamRequirements of the compulsory part of the childcare register1 September 2024 to 31 March 2025</t>
  </si>
  <si>
    <t>Early years register (full Inspection)ChildminderKentPersonal development1 September 2024 to 31 March 2025</t>
  </si>
  <si>
    <t>Early years register (full Inspection)ChildminderKentPersonal development, behaviour and welfare1 September 2024 to 31 March 2025</t>
  </si>
  <si>
    <t>Early years register (full Inspection)ChildminderKentQuality of education1 September 2024 to 31 March 2025</t>
  </si>
  <si>
    <t>Early years register (full Inspection)ChildminderKentQuality of teaching, learning and assessment1 September 2024 to 31 March 2025</t>
  </si>
  <si>
    <t>Early years register (full Inspection)ChildminderKentRequirements of the compulsory part of the childcare register1 September 2024 to 31 March 2025</t>
  </si>
  <si>
    <t>Early years register (full Inspection)ChildminderKentRequirements of the voluntary part of the childcare register1 September 2024 to 31 March 2025</t>
  </si>
  <si>
    <t>Early years register (full Inspection)ChildminderKentTotal No of inspections1 September 2024 to 31 March 2025</t>
  </si>
  <si>
    <t>Early years register (No children on roll)ChildminderKentNCOR Inspection Outcomes1 September 2024 to 31 March 2025</t>
  </si>
  <si>
    <t>Early years register (No children on roll)ChildminderKentTotal No of inspections1 September 2024 to 31 March 2025</t>
  </si>
  <si>
    <t>Early years register (Out-of-school day care)ChildminderKentTotal No of inspections1 September 2024 to 31 March 2025</t>
  </si>
  <si>
    <t>Early years register (full Inspection)ChildminderKingston upon HullBehaviour and attitudes1 September 2024 to 31 March 2025</t>
  </si>
  <si>
    <t>Early years register (full Inspection)ChildminderKingston upon HullEffectiveness of leadership and Management1 September 2024 to 31 March 2025</t>
  </si>
  <si>
    <t>Early years register (full Inspection)ChildminderKingston upon HullOutcomes for children1 September 2024 to 31 March 2025</t>
  </si>
  <si>
    <t>Early years register (full Inspection)ChildminderKingston upon HullOverall effectiveness: The quality and standards of the provision1 September 2024 to 31 March 2025</t>
  </si>
  <si>
    <t>Early years register (full Inspection)ChildminderKingston upon HullPersonal development1 September 2024 to 31 March 2025</t>
  </si>
  <si>
    <t>Early years register (full Inspection)ChildminderKingston upon HullPersonal development, behaviour and welfare1 September 2024 to 31 March 2025</t>
  </si>
  <si>
    <t>Early years register (full Inspection)ChildminderKingston upon HullQuality of education1 September 2024 to 31 March 2025</t>
  </si>
  <si>
    <t>Early years register (full Inspection)ChildminderTamesideBehaviour and attitudes1 September 2024 to 31 March 2025</t>
  </si>
  <si>
    <t>Early years register (full Inspection)ChildminderTamesideEffectiveness of leadership and Management1 September 2024 to 31 March 2025</t>
  </si>
  <si>
    <t>Early years register (full Inspection)ChildminderTamesideOutcomes for children1 September 2024 to 31 March 2025</t>
  </si>
  <si>
    <t>Early years register (full Inspection)ChildminderTamesideOverall effectiveness: The quality and standards of the provision1 September 2024 to 31 March 2025</t>
  </si>
  <si>
    <t>Early years register (full Inspection)ChildminderTamesidePersonal development1 September 2024 to 31 March 2025</t>
  </si>
  <si>
    <t>Early years register (full Inspection)ChildminderTamesidePersonal development, behaviour and welfare1 September 2024 to 31 March 2025</t>
  </si>
  <si>
    <t>Early years register (full Inspection)ChildminderTamesideQuality of education1 September 2024 to 31 March 2025</t>
  </si>
  <si>
    <t>Early years register (full Inspection)ChildminderTamesideQuality of teaching, learning and assessment1 September 2024 to 31 March 2025</t>
  </si>
  <si>
    <t>Early years register (full Inspection)ChildminderTamesideRequirements of the compulsory part of the childcare register1 September 2024 to 31 March 2025</t>
  </si>
  <si>
    <t>Early years register (full Inspection)ChildminderTamesideRequirements of the voluntary part of the childcare register1 September 2024 to 31 March 2025</t>
  </si>
  <si>
    <t>Early years register (full Inspection)ChildminderTamesideTotal No of inspections1 September 2024 to 31 March 2025</t>
  </si>
  <si>
    <t>Early years register (full Inspection)ChildminderWestmorland and FurnessRequirements of the compulsory part of the childcare register1 September 2024 to 31 March 2025</t>
  </si>
  <si>
    <t>Early years register (full Inspection)ChildminderWestmorland and FurnessRequirements of the voluntary part of the childcare register1 September 2024 to 31 March 2025</t>
  </si>
  <si>
    <t>Early years register (full Inspection)ChildminderWestmorland and FurnessTotal No of inspections1 September 2024 to 31 March 2025</t>
  </si>
  <si>
    <t>Early years register (full Inspection)All provisionBrentQuality of education1 September 2024 to 31 March 2025</t>
  </si>
  <si>
    <t>Early years register (full Inspection)All provisionBrentQuality of teaching, learning and assessment1 September 2024 to 31 March 2025</t>
  </si>
  <si>
    <t>Early years register (full Inspection)All provisionBrentRequirements of the compulsory part of the childcare register1 September 2024 to 31 March 2025</t>
  </si>
  <si>
    <t>Early years register (full Inspection)All provisionBrentRequirements of the voluntary part of the childcare register1 September 2024 to 31 March 2025</t>
  </si>
  <si>
    <t>Early years register (full Inspection)All provisionBrentTotal No of inspections1 September 2024 to 31 March 2025</t>
  </si>
  <si>
    <t>Early years register (No children on roll)All provisionBrentNCOR Inspection Outcomes1 September 2024 to 31 March 2025</t>
  </si>
  <si>
    <t>Early years register (No children on roll)All provisionBrentTotal No of inspections1 September 2024 to 31 March 2025</t>
  </si>
  <si>
    <t>Early years register (Out-of-school day care)All provisionBrentTotal No of inspections1 September 2024 to 31 March 2025</t>
  </si>
  <si>
    <t>Childcare registerAll provisionBrighton and HoveTotal No of inspections1 September 2024 to 31 March 2025</t>
  </si>
  <si>
    <t>Early years register (full Inspection)All provisionBrighton and HoveBehaviour and attitudes1 September 2024 to 31 March 2025</t>
  </si>
  <si>
    <t>Early years register (full Inspection)All provisionBrighton and HoveEffectiveness of leadership and Management1 September 2024 to 31 March 2025</t>
  </si>
  <si>
    <t>Early years register (full Inspection)All provisionBrighton and HoveOutcomes for children1 September 2024 to 31 March 2025</t>
  </si>
  <si>
    <t>Early years register (full Inspection)All provisionBrighton and HoveOverall effectiveness: The quality and standards of the provision1 September 2024 to 31 March 2025</t>
  </si>
  <si>
    <t>Early years register (full Inspection)All provisionBrighton and HovePersonal development1 September 2024 to 31 March 2025</t>
  </si>
  <si>
    <t>Early years register (full Inspection)All provisionBrighton and HovePersonal development, behaviour and welfare1 September 2024 to 31 March 2025</t>
  </si>
  <si>
    <t>Early years register (full Inspection)All provisionLutonBehaviour and attitudes1 September 2024 to 31 March 2025</t>
  </si>
  <si>
    <t>Early years register (full Inspection)All provisionLutonEffectiveness of leadership and Management1 September 2024 to 31 March 2025</t>
  </si>
  <si>
    <t>Early years register (full Inspection)All provisionLutonOutcomes for children1 September 2024 to 31 March 2025</t>
  </si>
  <si>
    <t>Early years register (full Inspection)All provisionLutonOverall effectiveness: The quality and standards of the provision1 September 2024 to 31 March 2025</t>
  </si>
  <si>
    <t>Early years register (full Inspection)All provisionLutonPersonal development1 September 2024 to 31 March 2025</t>
  </si>
  <si>
    <t>Early years register (full Inspection)All provisionLutonPersonal development, behaviour and welfare1 September 2024 to 31 March 2025</t>
  </si>
  <si>
    <t>Early years register (full Inspection)All provisionLutonQuality of education1 September 2024 to 31 March 2025</t>
  </si>
  <si>
    <t>Early years register (full Inspection)All provisionLutonQuality of teaching, learning and assessment1 September 2024 to 31 March 2025</t>
  </si>
  <si>
    <t>Early years register (full Inspection)All provisionLutonRequirements of the compulsory part of the childcare register1 September 2024 to 31 March 2025</t>
  </si>
  <si>
    <t>Early years register (full Inspection)All provisionLutonRequirements of the voluntary part of the childcare register1 September 2024 to 31 March 2025</t>
  </si>
  <si>
    <t>Early years register (full Inspection)All provisionLutonTotal No of inspections1 September 2024 to 31 March 2025</t>
  </si>
  <si>
    <t>Childcare registerAll provisionManchesterTotal No of inspections1 September 2024 to 31 March 2025</t>
  </si>
  <si>
    <t>Early years register (full Inspection)All provisionWaltham ForestOverall effectiveness: The quality and standards of the provision1 September 2024 to 31 March 2025</t>
  </si>
  <si>
    <t>Early years register (full Inspection)All provisionWaltham ForestPersonal development1 September 2024 to 31 March 2025</t>
  </si>
  <si>
    <t>Early years register (full Inspection)All provisionWaltham ForestPersonal development, behaviour and welfare1 September 2024 to 31 March 2025</t>
  </si>
  <si>
    <t>Early years register (full Inspection)All provisionWaltham ForestQuality of education1 September 2024 to 31 March 2025</t>
  </si>
  <si>
    <t>Early years register (full Inspection)All provisionWaltham ForestQuality of teaching, learning and assessment1 September 2024 to 31 March 2025</t>
  </si>
  <si>
    <t>Early years register (full Inspection)All provisionWaltham ForestRequirements of the compulsory part of the childcare register1 September 2024 to 31 March 2025</t>
  </si>
  <si>
    <t>Early years register (full Inspection)All provisionWaltham ForestRequirements of the voluntary part of the childcare register1 September 2024 to 31 March 2025</t>
  </si>
  <si>
    <t>Early years register (full Inspection)All provisionWaltham ForestTotal No of inspections1 September 2024 to 31 March 2025</t>
  </si>
  <si>
    <t>Early years register (No children on roll)All provisionWaltham ForestNCOR Inspection Outcomes1 September 2024 to 31 March 2025</t>
  </si>
  <si>
    <t>Early years register (No children on roll)All provisionWaltham ForestTotal No of inspections1 September 2024 to 31 March 2025</t>
  </si>
  <si>
    <t>Early years register (Out-of-school day care)All provisionWaltham ForestTotal No of inspections1 September 2024 to 31 March 2025</t>
  </si>
  <si>
    <t>Childcare registerAll provisionWandsworthTotal No of inspections1 September 2024 to 31 March 2025</t>
  </si>
  <si>
    <t>Early years register (full Inspection)All provisionWandsworthBehaviour and attitudes1 September 2024 to 31 March 2025</t>
  </si>
  <si>
    <t>Early years register (full Inspection)All provisionWandsworthEffectiveness of leadership and Management1 September 2024 to 31 March 2025</t>
  </si>
  <si>
    <t>Early years register (full Inspection)All provisionWandsworthOutcomes for children1 September 2024 to 31 March 2025</t>
  </si>
  <si>
    <t>Early years register (full Inspection)Childcare on non-domestic premisesCornwallBehaviour and attitudes1 September 2024 to 31 March 2025</t>
  </si>
  <si>
    <t>Early years register (full Inspection)Childcare on non-domestic premisesCornwallEffectiveness of leadership and Management1 September 2024 to 31 March 2025</t>
  </si>
  <si>
    <t>Early years register (full Inspection)Childcare on non-domestic premisesCornwallOutcomes for children1 September 2024 to 31 March 2025</t>
  </si>
  <si>
    <t>Early years register (full Inspection)Childcare on non-domestic premisesCornwallOverall effectiveness: The quality and standards of the provision1 September 2024 to 31 March 2025</t>
  </si>
  <si>
    <t>Early years register (full Inspection)Childcare on non-domestic premisesCornwallPersonal development1 September 2024 to 31 March 2025</t>
  </si>
  <si>
    <t>Early years register (full Inspection)Childcare on non-domestic premisesCornwallPersonal development, behaviour and welfare1 September 2024 to 31 March 2025</t>
  </si>
  <si>
    <t>Early years register (full Inspection)Childcare on non-domestic premisesCornwallQuality of education1 September 2024 to 31 March 2025</t>
  </si>
  <si>
    <t>Early years register (full Inspection)Childcare on non-domestic premisesCornwallQuality of teaching, learning and assessment1 September 2024 to 31 March 2025</t>
  </si>
  <si>
    <t>Early years register (full Inspection)Childcare on non-domestic premisesCornwallRequirements of the compulsory part of the childcare register1 September 2024 to 31 March 2025</t>
  </si>
  <si>
    <t>Early years register (full Inspection)Childcare on non-domestic premisesCornwallRequirements of the voluntary part of the childcare register1 September 2024 to 31 March 2025</t>
  </si>
  <si>
    <t>Early years register (full Inspection)Childcare on non-domestic premisesCornwallTotal No of inspections1 September 2024 to 31 March 2025</t>
  </si>
  <si>
    <t>Early years register (full Inspection)Childcare on non-domestic premisesCity of LondonRequirements of the compulsory part of the childcare register1 September 2024 to 31 March 2025</t>
  </si>
  <si>
    <t>Early years register (full Inspection)Childcare on non-domestic premisesCity of LondonRequirements of the voluntary part of the childcare register1 September 2024 to 31 March 2025</t>
  </si>
  <si>
    <t>Early years register (full Inspection)Childcare on non-domestic premisesCity of LondonTotal No of inspections1 September 2024 to 31 March 2025</t>
  </si>
  <si>
    <t>Early years register (full Inspection)Childcare on non-domestic premisesNorth YorkshireBehaviour and attitudes1 September 2024 to 31 March 2025</t>
  </si>
  <si>
    <t>Early years register (full Inspection)Childcare on non-domestic premisesNorth YorkshireEffectiveness of leadership and Management1 September 2024 to 31 March 2025</t>
  </si>
  <si>
    <t>Early years register (full Inspection)Childcare on non-domestic premisesNorth YorkshireOutcomes for children1 September 2024 to 31 March 2025</t>
  </si>
  <si>
    <t>Early years register (full Inspection)Childcare on non-domestic premisesNorth YorkshireOverall effectiveness: The quality and standards of the provision1 September 2024 to 31 March 2025</t>
  </si>
  <si>
    <t>Early years register (full Inspection)Childcare on non-domestic premisesNorth YorkshirePersonal development1 September 2024 to 31 March 2025</t>
  </si>
  <si>
    <t>Early years register (full Inspection)Childcare on non-domestic premisesNorth YorkshirePersonal development, behaviour and welfare1 September 2024 to 31 March 2025</t>
  </si>
  <si>
    <t>Early years register (full Inspection)Childcare on non-domestic premisesNorth YorkshireQuality of education1 September 2024 to 31 March 2025</t>
  </si>
  <si>
    <t>Early years register (full Inspection)Childcare on non-domestic premisesNorth YorkshireQuality of teaching, learning and assessment1 September 2024 to 31 March 2025</t>
  </si>
  <si>
    <t>Early years register (full Inspection)Childcare on non-domestic premisesNorth YorkshireRequirements of the compulsory part of the childcare register1 September 2024 to 31 March 2025</t>
  </si>
  <si>
    <t>Early years register (full Inspection)Childcare on non-domestic premisesNorth YorkshireRequirements of the voluntary part of the childcare register1 September 2024 to 31 March 2025</t>
  </si>
  <si>
    <t>Early years register (full Inspection)Childcare on non-domestic premisesNorth YorkshireTotal No of inspections1 September 2024 to 31 March 2025</t>
  </si>
  <si>
    <t>Early years register (Out-of-school day care)Childcare on non-domestic premisesNorth YorkshireTotal No of inspections1 September 2024 to 31 March 2025</t>
  </si>
  <si>
    <t>Early years register (full Inspection)Childcare on non-domestic premisesYorkBehaviour and attitudes1 September 2024 to 31 March 2025</t>
  </si>
  <si>
    <t>Early years register (full Inspection)Childcare on non-domestic premisesYorkEffectiveness of leadership and Management1 September 2024 to 31 March 2025</t>
  </si>
  <si>
    <t>Early years register (full Inspection)Childcare on non-domestic premisesYorkOutcomes for children1 September 2024 to 31 March 2025</t>
  </si>
  <si>
    <t>Early years register (full Inspection)Childcare on non-domestic premisesYorkOverall effectiveness: The quality and standards of the provision1 September 2024 to 31 March 2025</t>
  </si>
  <si>
    <t>Early years register (full Inspection)Childcare on non-domestic premisesYorkPersonal development1 September 2024 to 31 March 2025</t>
  </si>
  <si>
    <t>Early years register (full Inspection)Childcare on non-domestic premisesYorkPersonal development, behaviour and welfare1 September 2024 to 31 March 2025</t>
  </si>
  <si>
    <t>Early years register (full Inspection)Childcare on non-domestic premisesYorkQuality of education1 September 2024 to 31 March 2025</t>
  </si>
  <si>
    <t>Early years register (full Inspection)Childcare on non-domestic premisesYorkQuality of teaching, learning and assessment1 September 2024 to 31 March 2025</t>
  </si>
  <si>
    <t>Early years register (full Inspection)Childcare on non-domestic premisesYorkRequirements of the compulsory part of the childcare register1 September 2024 to 31 March 2025</t>
  </si>
  <si>
    <t>Early years register (full Inspection)Childcare on non-domestic premisesYorkRequirements of the voluntary part of the childcare register1 September 2024 to 31 March 2025</t>
  </si>
  <si>
    <t>Early years register (full Inspection)Childcare on non-domestic premisesYorkTotal No of inspections1 September 2024 to 31 March 2025</t>
  </si>
  <si>
    <t>Early years register (Out-of-school day care)Childcare on non-domestic premisesYorkTotal No of inspections1 September 2024 to 31 March 2025</t>
  </si>
  <si>
    <t>Childcare registerChildminderAll EnglandTotal No of inspections1 September 2024 to 31 March 2025</t>
  </si>
  <si>
    <t>Early years register (full Inspection)ChildminderKnowsleyBehaviour and attitudes1 September 2024 to 31 March 2025</t>
  </si>
  <si>
    <t>Early years register (full Inspection)ChildminderKnowsleyEffectiveness of leadership and Management1 September 2024 to 31 March 2025</t>
  </si>
  <si>
    <t>Early years register (full Inspection)ChildminderKnowsleyOutcomes for children1 September 2024 to 31 March 2025</t>
  </si>
  <si>
    <t>Early years register (full Inspection)ChildminderKnowsleyOverall effectiveness: The quality and standards of the provision1 September 2024 to 31 March 2025</t>
  </si>
  <si>
    <t>Early years register (full Inspection)ChildminderKnowsleyPersonal development1 September 2024 to 31 March 2025</t>
  </si>
  <si>
    <t>Early years register (full Inspection)ChildminderKnowsleyPersonal development, behaviour and welfare1 September 2024 to 31 March 2025</t>
  </si>
  <si>
    <t>Early years register (full Inspection)ChildminderKnowsleyQuality of education1 September 2024 to 31 March 2025</t>
  </si>
  <si>
    <t>Early years register (full Inspection)ChildminderKnowsleyQuality of teaching, learning and assessment1 September 2024 to 31 March 2025</t>
  </si>
  <si>
    <t>Early years register (full Inspection)ChildminderKnowsleyRequirements of the compulsory part of the childcare register1 September 2024 to 31 March 2025</t>
  </si>
  <si>
    <t>Early years register (full Inspection)ChildminderKnowsleyRequirements of the voluntary part of the childcare register1 September 2024 to 31 March 2025</t>
  </si>
  <si>
    <t>Early years register (full Inspection)ChildminderKnowsleyTotal No of inspections1 September 2024 to 31 March 2025</t>
  </si>
  <si>
    <t>Early years register (No children on roll)ChildminderKnowsleyNCOR Inspection Outcomes1 September 2024 to 31 March 2025</t>
  </si>
  <si>
    <t>Early years register (No children on roll)ChildminderKnowsleyTotal No of inspections1 September 2024 to 31 March 2025</t>
  </si>
  <si>
    <t>Early years register (Out-of-school day care)ChildminderKnowsleyTotal No of inspections1 September 2024 to 31 March 2025</t>
  </si>
  <si>
    <t>Early years register (full Inspection)ChildminderTorbayRequirements of the voluntary part of the childcare register1 September 2024 to 31 March 2025</t>
  </si>
  <si>
    <t>Early years register (full Inspection)ChildminderTorbayTotal No of inspections1 September 2024 to 31 March 2025</t>
  </si>
  <si>
    <t>Childcare registerChildminderTower HamletsTotal No of inspections1 April 2024 to 31 August 2024</t>
  </si>
  <si>
    <t>Early years register (full Inspection)ChildminderTower HamletsBehaviour and attitudes1 September 2024 to 31 March 2025</t>
  </si>
  <si>
    <t>Early years register (full Inspection)ChildminderTower HamletsEffectiveness of leadership and Management1 September 2024 to 31 March 2025</t>
  </si>
  <si>
    <t>Early years register (full Inspection)ChildminderTower HamletsOutcomes for children1 September 2024 to 31 March 2025</t>
  </si>
  <si>
    <t>Early years register (full Inspection)ChildminderTower HamletsOverall effectiveness: The quality and standards of the provision1 September 2024 to 31 March 2025</t>
  </si>
  <si>
    <t>Early years register (full Inspection)ChildminderTower HamletsPersonal development1 September 2024 to 31 March 2025</t>
  </si>
  <si>
    <t>Early years register (full Inspection)ChildminderTower HamletsPersonal development, behaviour and welfare1 September 2024 to 31 March 2025</t>
  </si>
  <si>
    <t>Early years register (full Inspection)Childcare on non-domestic premisesCroydonBehaviour and attitudes1 September 2024 to 31 March 2025</t>
  </si>
  <si>
    <t>Early years register (full Inspection)Childcare on non-domestic premisesNottinghamEffectiveness of leadership and Management1 September 2024 to 31 March 2025</t>
  </si>
  <si>
    <t>Early years register (full Inspection)Childcare on non-domestic premisesNottinghamOutcomes for children1 September 2024 to 31 March 2025</t>
  </si>
  <si>
    <t>Early years register (full Inspection)Childcare on non-domestic premisesNottinghamOverall effectiveness: The quality and standards of the provision1 September 2024 to 31 March 2025</t>
  </si>
  <si>
    <t>Early years register (full Inspection)Childcare on non-domestic premisesNottinghamPersonal development1 September 2024 to 31 March 2025</t>
  </si>
  <si>
    <t>Early years register (full Inspection)Childcare on non-domestic premisesNottinghamPersonal development, behaviour and welfare1 September 2024 to 31 March 2025</t>
  </si>
  <si>
    <t>Early years register (full Inspection)Childcare on non-domestic premisesNottinghamQuality of education1 September 2024 to 31 March 2025</t>
  </si>
  <si>
    <t>Early years register (full Inspection)Childcare on non-domestic premisesNottinghamQuality of teaching, learning and assessment1 September 2024 to 31 March 2025</t>
  </si>
  <si>
    <t>Early years register (full Inspection)Childcare on non-domestic premisesNottinghamRequirements of the compulsory part of the childcare register1 September 2024 to 31 March 2025</t>
  </si>
  <si>
    <t>Early years register (full Inspection)Childcare on non-domestic premisesNottinghamRequirements of the voluntary part of the childcare register1 September 2024 to 31 March 2025</t>
  </si>
  <si>
    <t>Early years register (full Inspection)Childcare on non-domestic premisesNottinghamTotal No of inspections1 September 2024 to 31 March 2025</t>
  </si>
  <si>
    <t>Early years register (Out-of-school day care)Childcare on non-domestic premisesNottinghamTotal No of inspections1 September 2024 to 31 March 2025</t>
  </si>
  <si>
    <t>Childcare registerChildcare on non-domestic premisesNottinghamshireTotal No of inspections1 September 2024 to 31 March 2025</t>
  </si>
  <si>
    <t>Early years register (full Inspection)Childcare on non-domestic premisesNottinghamshireBehaviour and attitudes1 September 2024 to 31 March 2025</t>
  </si>
  <si>
    <t>Early years register (full Inspection)Childcare on non-domestic premisesNottinghamshireEffectiveness of leadership and Management1 September 2024 to 31 March 2025</t>
  </si>
  <si>
    <t>Early years register (full Inspection)Childcare on non-domestic premisesNottinghamshireOutcomes for children1 September 2024 to 31 March 2025</t>
  </si>
  <si>
    <t>Early years register (full Inspection)ChildminderBarking and DagenhamBehaviour and attitudes1 September 2024 to 31 March 2025</t>
  </si>
  <si>
    <t>Early years register (full Inspection)ChildminderBarking and DagenhamEffectiveness of leadership and Management1 September 2024 to 31 March 2025</t>
  </si>
  <si>
    <t>Early years register (full Inspection)ChildminderBarking and DagenhamOutcomes for children1 September 2024 to 31 March 2025</t>
  </si>
  <si>
    <t>Early years register (full Inspection)ChildminderBarking and DagenhamOverall effectiveness: The quality and standards of the provision1 September 2024 to 31 March 2025</t>
  </si>
  <si>
    <t>Early years register (full Inspection)ChildminderBarking and DagenhamPersonal development1 September 2024 to 31 March 2025</t>
  </si>
  <si>
    <t>Early years register (full Inspection)ChildminderBarking and DagenhamPersonal development, behaviour and welfare1 September 2024 to 31 March 2025</t>
  </si>
  <si>
    <t>Early years register (full Inspection)ChildminderBarking and DagenhamQuality of education1 September 2024 to 31 March 2025</t>
  </si>
  <si>
    <t>Early years register (full Inspection)ChildminderBarking and DagenhamQuality of teaching, learning and assessment1 September 2024 to 31 March 2025</t>
  </si>
  <si>
    <t>Early years register (full Inspection)ChildminderBarking and DagenhamRequirements of the compulsory part of the childcare register1 September 2024 to 31 March 2025</t>
  </si>
  <si>
    <t>Early years register (full Inspection)ChildminderBarking and DagenhamRequirements of the voluntary part of the childcare register1 September 2024 to 31 March 2025</t>
  </si>
  <si>
    <t>Early years register (full Inspection)ChildminderBarking and DagenhamTotal No of inspections1 September 2024 to 31 March 2025</t>
  </si>
  <si>
    <t>Early years register (No children on roll)ChildminderBarking and DagenhamNCOR Inspection Outcomes1 September 2024 to 31 March 2025</t>
  </si>
  <si>
    <t>Early years register (No children on roll)ChildminderBarking and DagenhamTotal No of inspections1 September 2024 to 31 March 2025</t>
  </si>
  <si>
    <t>Early years register (Out-of-school day care)ChildminderBarking and DagenhamTotal No of inspections1 September 2024 to 31 March 2025</t>
  </si>
  <si>
    <t>Early years register (full Inspection)ChildminderLancashireOutcomes for children1 September 2024 to 31 March 2025</t>
  </si>
  <si>
    <t>Early years register (full Inspection)ChildminderLancashireOverall effectiveness: The quality and standards of the provision1 September 2024 to 31 March 2025</t>
  </si>
  <si>
    <t>Early years register (full Inspection)ChildminderLancashirePersonal development1 September 2024 to 31 March 2025</t>
  </si>
  <si>
    <t>Early years register (full Inspection)ChildminderLancashirePersonal development, behaviour and welfare1 September 2024 to 31 March 2025</t>
  </si>
  <si>
    <t>Early years register (full Inspection)ChildminderLancashireQuality of education1 September 2024 to 31 March 2025</t>
  </si>
  <si>
    <t>Early years register (full Inspection)ChildminderLancashireQuality of teaching, learning and assessment1 September 2024 to 31 March 2025</t>
  </si>
  <si>
    <t>Early years register (full Inspection)ChildminderLancashireRequirements of the compulsory part of the childcare register1 September 2024 to 31 March 2025</t>
  </si>
  <si>
    <t>Early years register (full Inspection)ChildminderLancashireRequirements of the voluntary part of the childcare register1 September 2024 to 31 March 2025</t>
  </si>
  <si>
    <t>Early years register (full Inspection)ChildminderLancashireTotal No of inspections1 September 2024 to 31 March 2025</t>
  </si>
  <si>
    <t>Early years register (No children on roll)ChildminderLancashireNCOR Inspection Outcomes1 September 2024 to 31 March 2025</t>
  </si>
  <si>
    <t>Early years register (No children on roll)ChildminderLancashireTotal No of inspections1 September 2024 to 31 March 2025</t>
  </si>
  <si>
    <t>Early years register (Out-of-school day care)ChildminderLancashireTotal No of inspections1 September 2024 to 31 March 2025</t>
  </si>
  <si>
    <t>Childcare registerChildminderLeedsTotal No of inspections1 September 2024 to 31 March 2025</t>
  </si>
  <si>
    <t>Early years register (full Inspection)ChildminderLeedsBehaviour and attitudes1 September 2024 to 31 March 2025</t>
  </si>
  <si>
    <t>Early years register (full Inspection)ChildminderLeedsEffectiveness of leadership and Management1 September 2024 to 31 March 2025</t>
  </si>
  <si>
    <t>Early years register (full Inspection)ChildminderLeedsOutcomes for children1 September 2024 to 31 March 2025</t>
  </si>
  <si>
    <t>Early years register (full Inspection)ChildminderLeedsOverall effectiveness: The quality and standards of the provision1 September 2024 to 31 March 2025</t>
  </si>
  <si>
    <t>Early years register (full Inspection)ChildminderWakefieldBehaviour and attitudes1 September 2024 to 31 March 2025</t>
  </si>
  <si>
    <t>Early years register (full Inspection)ChildminderWakefieldEffectiveness of leadership and Management1 September 2024 to 31 March 2025</t>
  </si>
  <si>
    <t>Early years register (full Inspection)ChildminderWakefieldOutcomes for children1 September 2024 to 31 March 2025</t>
  </si>
  <si>
    <t>Early years register (full Inspection)ChildminderWakefieldOverall effectiveness: The quality and standards of the provision1 September 2024 to 31 March 2025</t>
  </si>
  <si>
    <t>Early years register (full Inspection)ChildminderWakefieldPersonal development1 September 2024 to 31 March 2025</t>
  </si>
  <si>
    <t>Early years register (full Inspection)ChildminderWakefieldPersonal development, behaviour and welfare1 September 2024 to 31 March 2025</t>
  </si>
  <si>
    <t>Early years register (full Inspection)ChildminderWakefieldQuality of education1 September 2024 to 31 March 2025</t>
  </si>
  <si>
    <t>Early years register (full Inspection)ChildminderWakefieldQuality of teaching, learning and assessment1 September 2024 to 31 March 2025</t>
  </si>
  <si>
    <t>Early years register (full Inspection)ChildminderWakefieldRequirements of the compulsory part of the childcare register1 September 2024 to 31 March 2025</t>
  </si>
  <si>
    <t>Early years register (full Inspection)ChildminderWakefieldRequirements of the voluntary part of the childcare register1 September 2024 to 31 March 2025</t>
  </si>
  <si>
    <t>Early years register (full Inspection)ChildminderWakefieldTotal No of inspections1 September 2024 to 31 March 2025</t>
  </si>
  <si>
    <t>Early years register (Out-of-school day care)ChildminderWakefieldTotal No of inspections1 September 2024 to 31 March 2025</t>
  </si>
  <si>
    <t>Childcare registerChildminderWalsallTotal No of inspections1 September 2024 to 31 March 2025</t>
  </si>
  <si>
    <t>Early years register (full Inspection)Childcare on non-domestic premisesNorth SomersetBehaviour and attitudes1 September 2024 to 31 March 2025</t>
  </si>
  <si>
    <t>Early years register (full Inspection)Childcare on non-domestic premisesNorth SomersetEffectiveness of leadership and Management1 September 2024 to 31 March 2025</t>
  </si>
  <si>
    <t>Early years register (full Inspection)Childcare on non-domestic premisesNorth SomersetOutcomes for children1 September 2024 to 31 March 2025</t>
  </si>
  <si>
    <t>Early years register (full Inspection)Childcare on non-domestic premisesNorth SomersetOverall effectiveness: The quality and standards of the provision1 September 2024 to 31 March 2025</t>
  </si>
  <si>
    <t>Early years register (full Inspection)Childcare on non-domestic premisesNorth SomersetPersonal development1 September 2024 to 31 March 2025</t>
  </si>
  <si>
    <t>Early years register (full Inspection)Childcare on non-domestic premisesNorth SomersetPersonal development, behaviour and welfare1 September 2024 to 31 March 2025</t>
  </si>
  <si>
    <t>Early years register (full Inspection)Childcare on non-domestic premisesNorth SomersetQuality of education1 September 2024 to 31 March 2025</t>
  </si>
  <si>
    <t>Early years register (full Inspection)Childcare on non-domestic premisesNorth SomersetQuality of teaching, learning and assessment1 September 2024 to 31 March 2025</t>
  </si>
  <si>
    <t>Early years register (full Inspection)Childcare on non-domestic premisesNorth SomersetRequirements of the compulsory part of the childcare register1 September 2024 to 31 March 2025</t>
  </si>
  <si>
    <t>Early years register (full Inspection)Childcare on non-domestic premisesNorth SomersetRequirements of the voluntary part of the childcare register1 September 2024 to 31 March 2025</t>
  </si>
  <si>
    <t>Early years register (full Inspection)Childcare on non-domestic premisesNorth SomersetTotal No of inspections1 September 2024 to 31 March 2025</t>
  </si>
  <si>
    <t>Early years register (Out-of-school day care)Childcare on non-domestic premisesNorth SomersetTotal No of inspections1 September 2024 to 31 March 2025</t>
  </si>
  <si>
    <t>Early years register (full Inspection)Childcare on non-domestic premisesWokinghamRequirements of the voluntary part of the childcare register1 September 2024 to 31 March 2025</t>
  </si>
  <si>
    <t>Early years register (full Inspection)Childcare on non-domestic premisesWokinghamTotal No of inspections1 September 2024 to 31 March 2025</t>
  </si>
  <si>
    <t>Early years register (Out-of-school day care)Childcare on non-domestic premisesWokinghamTotal No of inspections1 September 2024 to 31 March 2025</t>
  </si>
  <si>
    <t>Early years register (full Inspection)Childcare on non-domestic premisesWolverhamptonBehaviour and attitudes1 September 2024 to 31 March 2025</t>
  </si>
  <si>
    <t>Early years register (full Inspection)Childcare on non-domestic premisesWolverhamptonEffectiveness of leadership and Management1 September 2024 to 31 March 2025</t>
  </si>
  <si>
    <t>Early years register (full Inspection)Childcare on non-domestic premisesWolverhamptonOutcomes for children1 September 2024 to 31 March 2025</t>
  </si>
  <si>
    <t>Early years register (full Inspection)Childcare on non-domestic premisesWolverhamptonOverall effectiveness: The quality and standards of the provision1 September 2024 to 31 March 2025</t>
  </si>
  <si>
    <t>Early years register (full Inspection)Childcare on non-domestic premisesWolverhamptonPersonal development1 September 2024 to 31 March 2025</t>
  </si>
  <si>
    <t>Early years register (full Inspection)Childcare on non-domestic premisesWolverhamptonPersonal development, behaviour and welfare1 September 2024 to 31 March 2025</t>
  </si>
  <si>
    <t>Early years register (full Inspection)Childcare on non-domestic premisesWolverhamptonQuality of education1 September 2024 to 31 March 2025</t>
  </si>
  <si>
    <t>Early years register (full Inspection)Childcare on non-domestic premisesWolverhamptonQuality of teaching, learning and assessment1 September 2024 to 31 March 2025</t>
  </si>
  <si>
    <t>Early years register (full Inspection)Childcare on non-domestic premisesWolverhamptonRequirements of the compulsory part of the childcare register1 September 2024 to 31 March 2025</t>
  </si>
  <si>
    <t>Early years register (full Inspection)Childcare on non-domestic premisesWolverhamptonRequirements of the voluntary part of the childcare register1 September 2024 to 31 March 2025</t>
  </si>
  <si>
    <t>Early years register (full Inspection)Childcare on non-domestic premisesWolverhamptonTotal No of inspections1 September 2024 to 31 March 2025</t>
  </si>
  <si>
    <t>Early years register (full Inspection)ChildminderKingston upon HullQuality of teaching, learning and assessment1 September 2024 to 31 March 2025</t>
  </si>
  <si>
    <t>Early years register (full Inspection)ChildminderKingston upon HullRequirements of the compulsory part of the childcare register1 September 2024 to 31 March 2025</t>
  </si>
  <si>
    <t>Early years register (full Inspection)ChildminderKingston upon HullRequirements of the voluntary part of the childcare register1 September 2024 to 31 March 2025</t>
  </si>
  <si>
    <t>Early years register (full Inspection)ChildminderKingston upon HullTotal No of inspections1 September 2024 to 31 March 2025</t>
  </si>
  <si>
    <t>Early years register (full Inspection)ChildminderKingston upon ThamesBehaviour and attitudes1 September 2024 to 31 March 2025</t>
  </si>
  <si>
    <t>Early years register (full Inspection)ChildminderKingston upon ThamesEffectiveness of leadership and Management1 September 2024 to 31 March 2025</t>
  </si>
  <si>
    <t>Early years register (full Inspection)ChildminderKingston upon ThamesOutcomes for children1 September 2024 to 31 March 2025</t>
  </si>
  <si>
    <t>Early years register (full Inspection)ChildminderKingston upon ThamesOverall effectiveness: The quality and standards of the provision1 September 2024 to 31 March 2025</t>
  </si>
  <si>
    <t>Early years register (full Inspection)ChildminderKingston upon ThamesPersonal development1 September 2024 to 31 March 2025</t>
  </si>
  <si>
    <t>Early years register (full Inspection)ChildminderKingston upon ThamesPersonal development, behaviour and welfare1 September 2024 to 31 March 2025</t>
  </si>
  <si>
    <t>Early years register (full Inspection)ChildminderKingston upon ThamesQuality of education1 September 2024 to 31 March 2025</t>
  </si>
  <si>
    <t>Early years register (full Inspection)ChildminderKingston upon ThamesQuality of teaching, learning and assessment1 September 2024 to 31 March 2025</t>
  </si>
  <si>
    <t>Early years register (full Inspection)ChildminderKingston upon ThamesRequirements of the compulsory part of the childcare register1 September 2024 to 31 March 2025</t>
  </si>
  <si>
    <t>Early years register (full Inspection)ChildminderKingston upon ThamesRequirements of the voluntary part of the childcare register1 September 2024 to 31 March 2025</t>
  </si>
  <si>
    <t>Early years register (full Inspection)ChildminderKingston upon ThamesTotal No of inspections1 September 2024 to 31 March 2025</t>
  </si>
  <si>
    <t>Early years register (No children on roll)ChildminderKingston upon ThamesNCOR Inspection Outcomes1 September 2024 to 31 March 2025</t>
  </si>
  <si>
    <t>Early years register (full Inspection)ChildminderTelford and WrekinBehaviour and attitudes1 September 2024 to 31 March 2025</t>
  </si>
  <si>
    <t>Early years register (full Inspection)ChildminderTelford and WrekinEffectiveness of leadership and Management1 September 2024 to 31 March 2025</t>
  </si>
  <si>
    <t>Early years register (full Inspection)ChildminderTelford and WrekinOutcomes for children1 September 2024 to 31 March 2025</t>
  </si>
  <si>
    <t>Early years register (full Inspection)ChildminderTelford and WrekinOverall effectiveness: The quality and standards of the provision1 September 2024 to 31 March 2025</t>
  </si>
  <si>
    <t>Early years register (full Inspection)ChildminderTelford and WrekinPersonal development1 September 2024 to 31 March 2025</t>
  </si>
  <si>
    <t>Early years register (full Inspection)ChildminderTelford and WrekinPersonal development, behaviour and welfare1 September 2024 to 31 March 2025</t>
  </si>
  <si>
    <t>Early years register (full Inspection)ChildminderTelford and WrekinQuality of education1 September 2024 to 31 March 2025</t>
  </si>
  <si>
    <t>Early years register (full Inspection)ChildminderTelford and WrekinQuality of teaching, learning and assessment1 September 2024 to 31 March 2025</t>
  </si>
  <si>
    <t>Early years register (full Inspection)ChildminderTelford and WrekinRequirements of the compulsory part of the childcare register1 September 2024 to 31 March 2025</t>
  </si>
  <si>
    <t>Early years register (full Inspection)ChildminderTelford and WrekinRequirements of the voluntary part of the childcare register1 September 2024 to 31 March 2025</t>
  </si>
  <si>
    <t>Early years register (full Inspection)ChildminderTelford and WrekinTotal No of inspections1 September 2024 to 31 March 2025</t>
  </si>
  <si>
    <t>Early years register (full Inspection)Childcare on non-domestic premisesNorth TynesideBehaviour and attitudes1 September 2024 to 31 March 2025</t>
  </si>
  <si>
    <t>Early years register (full Inspection)Childcare on non-domestic premisesNorth TynesideEffectiveness of leadership and Management1 September 2024 to 31 March 2025</t>
  </si>
  <si>
    <t>Early years register (full Inspection)Childcare on non-domestic premisesNorth TynesideOutcomes for children1 September 2024 to 31 March 2025</t>
  </si>
  <si>
    <t>Early years register (full Inspection)Childcare on non-domestic premisesNorth TynesideOverall effectiveness: The quality and standards of the provision1 September 2024 to 31 March 2025</t>
  </si>
  <si>
    <t>Early years register (full Inspection)Childcare on non-domestic premisesNorth TynesidePersonal development1 September 2024 to 31 March 2025</t>
  </si>
  <si>
    <t>Early years register (full Inspection)Childcare on non-domestic premisesNorth TynesidePersonal development, behaviour and welfare1 September 2024 to 31 March 2025</t>
  </si>
  <si>
    <t>Early years register (full Inspection)Childcare on non-domestic premisesNorth TynesideQuality of education1 September 2024 to 31 March 2025</t>
  </si>
  <si>
    <t>Early years register (full Inspection)Childcare on non-domestic premisesNorth TynesideQuality of teaching, learning and assessment1 September 2024 to 31 March 2025</t>
  </si>
  <si>
    <t>Early years register (full Inspection)Childcare on non-domestic premisesNorth TynesideRequirements of the compulsory part of the childcare register1 September 2024 to 31 March 2025</t>
  </si>
  <si>
    <t>Early years register (full Inspection)Childcare on non-domestic premisesNorth TynesideRequirements of the voluntary part of the childcare register1 September 2024 to 31 March 2025</t>
  </si>
  <si>
    <t>Early years register (full Inspection)Childcare on non-domestic premisesNorth TynesideTotal No of inspections1 September 2024 to 31 March 2025</t>
  </si>
  <si>
    <t>Early years register (Out-of-school day care)Childcare on non-domestic premisesNorth TynesideTotal No of inspections1 September 2024 to 31 March 2025</t>
  </si>
  <si>
    <t>Childcare registerChildcare on non-domestic premisesNorth YorkshireTotal No of inspections1 September 2024 to 31 March 2025</t>
  </si>
  <si>
    <t>Early years register (Out-of-school day care)Childcare on non-domestic premisesWolverhamptonTotal No of inspections1 September 2024 to 31 March 2025</t>
  </si>
  <si>
    <t>Childcare registerChildcare on non-domestic premisesWorcestershireTotal No of inspections1 September 2024 to 31 March 2025</t>
  </si>
  <si>
    <t>Early years register (full Inspection)Childcare on non-domestic premisesWorcestershireBehaviour and attitudes1 September 2024 to 31 March 2025</t>
  </si>
  <si>
    <t>Early years register (full Inspection)Childcare on non-domestic premisesWorcestershireEffectiveness of leadership and Management1 September 2024 to 31 March 2025</t>
  </si>
  <si>
    <t>Early years register (full Inspection)Childcare on non-domestic premisesWorcestershireOutcomes for children1 September 2024 to 31 March 2025</t>
  </si>
  <si>
    <t>Early years register (full Inspection)Childcare on non-domestic premisesWorcestershireOverall effectiveness: The quality and standards of the provision1 September 2024 to 31 March 2025</t>
  </si>
  <si>
    <t>Early years register (full Inspection)Childcare on non-domestic premisesWorcestershirePersonal development1 September 2024 to 31 March 2025</t>
  </si>
  <si>
    <t>Early years register (full Inspection)Childcare on non-domestic premisesWorcestershirePersonal development, behaviour and welfare1 September 2024 to 31 March 2025</t>
  </si>
  <si>
    <t>Early years register (full Inspection)Childcare on non-domestic premisesWorcestershireQuality of education1 September 2024 to 31 March 2025</t>
  </si>
  <si>
    <t>Early years register (full Inspection)Childcare on non-domestic premisesWorcestershireQuality of teaching, learning and assessment1 September 2024 to 31 March 2025</t>
  </si>
  <si>
    <t>Early years register (full Inspection)Childcare on non-domestic premisesWorcestershireRequirements of the compulsory part of the childcare register1 September 2024 to 31 March 2025</t>
  </si>
  <si>
    <t>Early years register (full Inspection)Childcare on non-domestic premisesWorcestershireRequirements of the voluntary part of the childcare register1 September 2024 to 31 March 2025</t>
  </si>
  <si>
    <t>Early years register (full Inspection)Childcare on non-domestic premisesWorcestershireTotal No of inspections1 September 2024 to 31 March 2025</t>
  </si>
  <si>
    <t>Early years register (Out-of-school day care)Childcare on non-domestic premisesWorcestershireTotal No of inspections1 September 2024 to 31 March 2025</t>
  </si>
  <si>
    <t>Early years register (No children on roll)ChildminderKingston upon ThamesTotal No of inspections1 September 2024 to 31 March 2025</t>
  </si>
  <si>
    <t>Early years register (Out-of-school day care)ChildminderKingston upon ThamesTotal No of inspections1 September 2024 to 31 March 2025</t>
  </si>
  <si>
    <t>Early years register (full Inspection)ChildminderKirkleesBehaviour and attitudes1 September 2024 to 31 March 2025</t>
  </si>
  <si>
    <t>Early years register (full Inspection)ChildminderKirkleesEffectiveness of leadership and Management1 September 2024 to 31 March 2025</t>
  </si>
  <si>
    <t>Early years register (full Inspection)ChildminderKirkleesOutcomes for children1 September 2024 to 31 March 2025</t>
  </si>
  <si>
    <t>Early years register (full Inspection)ChildminderKirkleesOverall effectiveness: The quality and standards of the provision1 September 2024 to 31 March 2025</t>
  </si>
  <si>
    <t>Early years register (full Inspection)ChildminderKirkleesPersonal development1 September 2024 to 31 March 2025</t>
  </si>
  <si>
    <t>Early years register (full Inspection)ChildminderKirkleesPersonal development, behaviour and welfare1 September 2024 to 31 March 2025</t>
  </si>
  <si>
    <t>Early years register (full Inspection)ChildminderKirkleesQuality of education1 September 2024 to 31 March 2025</t>
  </si>
  <si>
    <t>Early years register (full Inspection)ChildminderKirkleesQuality of teaching, learning and assessment1 September 2024 to 31 March 2025</t>
  </si>
  <si>
    <t>Early years register (full Inspection)ChildminderKirkleesRequirements of the compulsory part of the childcare register1 September 2024 to 31 March 2025</t>
  </si>
  <si>
    <t>Early years register (full Inspection)ChildminderKirkleesRequirements of the voluntary part of the childcare register1 September 2024 to 31 March 2025</t>
  </si>
  <si>
    <t>Early years register (full Inspection)ChildminderKirkleesTotal No of inspections1 September 2024 to 31 March 2025</t>
  </si>
  <si>
    <t>Early years register (full Inspection)ChildminderThurrockPersonal development, behaviour and welfare1 September 2024 to 31 March 2025</t>
  </si>
  <si>
    <t>Early years register (full Inspection)ChildminderThurrockQuality of education1 September 2024 to 31 March 2025</t>
  </si>
  <si>
    <t>Early years register (full Inspection)ChildminderThurrockQuality of teaching, learning and assessment1 September 2024 to 31 March 2025</t>
  </si>
  <si>
    <t>Early years register (full Inspection)ChildminderThurrockRequirements of the compulsory part of the childcare register1 September 2024 to 31 March 2025</t>
  </si>
  <si>
    <t>Early years register (full Inspection)ChildminderThurrockRequirements of the voluntary part of the childcare register1 September 2024 to 31 March 2025</t>
  </si>
  <si>
    <t>Early years register (full Inspection)ChildminderThurrockTotal No of inspections1 September 2024 to 31 March 2025</t>
  </si>
  <si>
    <t>Early years register (No children on roll)ChildminderThurrockNCOR Inspection Outcomes1 September 2024 to 31 March 2025</t>
  </si>
  <si>
    <t>Early years register (No children on roll)ChildminderThurrockTotal No of inspections1 September 2024 to 31 March 2025</t>
  </si>
  <si>
    <t>Childcare registerChildcare on non-domestic premisesCamdenTotal No of inspections1 September 2024 to 31 March 2025</t>
  </si>
  <si>
    <t>Early years register (full Inspection)Childcare on non-domestic premisesNorth East LincolnshireRequirements of the voluntary part of the childcare register1 September 2024 to 31 March 2025</t>
  </si>
  <si>
    <t>Early years register (full Inspection)Childcare on non-domestic premisesNorth East LincolnshireTotal No of inspections1 September 2024 to 31 March 2025</t>
  </si>
  <si>
    <t>Early years register (full Inspection)Childcare on non-domestic premisesNorth LincolnshireBehaviour and attitudes1 September 2024 to 31 March 2025</t>
  </si>
  <si>
    <t>Early years register (full Inspection)Childcare on non-domestic premisesNorth LincolnshireEffectiveness of leadership and Management1 September 2024 to 31 March 2025</t>
  </si>
  <si>
    <t>Early years register (full Inspection)Childcare on non-domestic premisesNorth LincolnshireOutcomes for children1 September 2024 to 31 March 2025</t>
  </si>
  <si>
    <t>Early years register (full Inspection)Childcare on non-domestic premisesNorth LincolnshireOverall effectiveness: The quality and standards of the provision1 September 2024 to 31 March 2025</t>
  </si>
  <si>
    <t>Early years register (full Inspection)Childcare on non-domestic premisesNorth LincolnshirePersonal development1 September 2024 to 31 March 2025</t>
  </si>
  <si>
    <t>Early years register (full Inspection)Childcare on non-domestic premisesNorth LincolnshirePersonal development, behaviour and welfare1 September 2024 to 31 March 2025</t>
  </si>
  <si>
    <t>Early years register (full Inspection)Childcare on non-domestic premisesNorth LincolnshireQuality of education1 September 2024 to 31 March 2025</t>
  </si>
  <si>
    <t>Early years register (full Inspection)Childcare on non-domestic premisesNorth LincolnshireQuality of teaching, learning and assessment1 September 2024 to 31 March 2025</t>
  </si>
  <si>
    <t>Early years register (full Inspection)Childcare on non-domestic premisesNorth LincolnshireRequirements of the compulsory part of the childcare register1 September 2024 to 31 March 2025</t>
  </si>
  <si>
    <t>Early years register (full Inspection)Childcare on non-domestic premisesNorth LincolnshireRequirements of the voluntary part of the childcare register1 September 2024 to 31 March 2025</t>
  </si>
  <si>
    <t>Early years register (full Inspection)Childcare on non-domestic premisesNorth LincolnshireTotal No of inspections1 September 2024 to 31 March 2025</t>
  </si>
  <si>
    <t>Childcare registerChildcare on non-domestic premisesNorth NorthamptonshireTotal No of inspections1 September 2024 to 31 March 2025</t>
  </si>
  <si>
    <t>Early years register (full Inspection)Childcare on non-domestic premisesWindsor and MaidenheadPersonal development, behaviour and welfare1 September 2024 to 31 March 2025</t>
  </si>
  <si>
    <t>Early years register (full Inspection)Childcare on non-domestic premisesWindsor and MaidenheadQuality of education1 September 2024 to 31 March 2025</t>
  </si>
  <si>
    <t>Early years register (full Inspection)Childcare on non-domestic premisesWindsor and MaidenheadQuality of teaching, learning and assessment1 September 2024 to 31 March 2025</t>
  </si>
  <si>
    <t>Early years register (full Inspection)Childcare on non-domestic premisesWindsor and MaidenheadRequirements of the compulsory part of the childcare register1 September 2024 to 31 March 2025</t>
  </si>
  <si>
    <t>Early years register (full Inspection)Childcare on non-domestic premisesWindsor and MaidenheadRequirements of the voluntary part of the childcare register1 September 2024 to 31 March 2025</t>
  </si>
  <si>
    <t>Early years register (full Inspection)Childcare on non-domestic premisesWindsor and MaidenheadTotal No of inspections1 September 2024 to 31 March 2025</t>
  </si>
  <si>
    <t>Early years register (Out-of-school day care)Childcare on non-domestic premisesWindsor and MaidenheadTotal No of inspections1 September 2024 to 31 March 2025</t>
  </si>
  <si>
    <t>Childcare registerChildcare on non-domestic premisesWirralTotal No of inspections1 September 2024 to 31 March 2025</t>
  </si>
  <si>
    <t>Early years register (full Inspection)Childcare on non-domestic premisesWirralBehaviour and attitudes1 September 2024 to 31 March 2025</t>
  </si>
  <si>
    <t>Early years register (full Inspection)Childcare on non-domestic premisesWirralEffectiveness of leadership and Management1 September 2024 to 31 March 2025</t>
  </si>
  <si>
    <t>Early years register (full Inspection)Childcare on non-domestic premisesWirralOutcomes for children1 September 2024 to 31 March 2025</t>
  </si>
  <si>
    <t>Early years register (full Inspection)Childcare on non-domestic premisesWirralOverall effectiveness: The quality and standards of the provision1 September 2024 to 31 March 2025</t>
  </si>
  <si>
    <t>Early years register (full Inspection)Childcare on non-domestic premisesWirralPersonal development1 September 2024 to 31 March 2025</t>
  </si>
  <si>
    <t>Early years register (full Inspection)Childcare on non-domestic premisesWirralPersonal development, behaviour and welfare1 September 2024 to 31 March 2025</t>
  </si>
  <si>
    <t>Early years register (full Inspection)Childcare on non-domestic premisesWirralQuality of education1 September 2024 to 31 March 2025</t>
  </si>
  <si>
    <t>Early years register (full Inspection)ChildminderKensington and ChelseaOutcomes for children1 September 2024 to 31 March 2025</t>
  </si>
  <si>
    <t>Early years register (full Inspection)ChildminderKensington and ChelseaOverall effectiveness: The quality and standards of the provision1 September 2024 to 31 March 2025</t>
  </si>
  <si>
    <t>Early years register (full Inspection)ChildminderKensington and ChelseaPersonal development1 September 2024 to 31 March 2025</t>
  </si>
  <si>
    <t>Early years register (full Inspection)ChildminderKensington and ChelseaPersonal development, behaviour and welfare1 September 2024 to 31 March 2025</t>
  </si>
  <si>
    <t>Early years register (full Inspection)ChildminderKensington and ChelseaQuality of education1 September 2024 to 31 March 2025</t>
  </si>
  <si>
    <t>Early years register (full Inspection)ChildminderKensington and ChelseaQuality of teaching, learning and assessment1 September 2024 to 31 March 2025</t>
  </si>
  <si>
    <t>Early years register (full Inspection)ChildminderKensington and ChelseaRequirements of the compulsory part of the childcare register1 September 2024 to 31 March 2025</t>
  </si>
  <si>
    <t>Early years register (full Inspection)ChildminderKensington and ChelseaRequirements of the voluntary part of the childcare register1 September 2024 to 31 March 2025</t>
  </si>
  <si>
    <t>Early years register (full Inspection)ChildminderKensington and ChelseaTotal No of inspections1 September 2024 to 31 March 2025</t>
  </si>
  <si>
    <t>Early years register (No children on roll)ChildminderKensington and ChelseaNCOR Inspection Outcomes1 September 2024 to 31 March 2025</t>
  </si>
  <si>
    <t>Early years register (No children on roll)ChildminderKensington and ChelseaTotal No of inspections1 September 2024 to 31 March 2025</t>
  </si>
  <si>
    <t>Childcare registerChildminderKentTotal No of inspections1 September 2024 to 31 March 2025</t>
  </si>
  <si>
    <t>Early years register (full Inspection)ChildminderKentBehaviour and attitudes1 September 2024 to 31 March 2025</t>
  </si>
  <si>
    <t>Early years register (full Inspection)ChildminderKentEffectiveness of leadership and Management1 September 2024 to 31 March 2025</t>
  </si>
  <si>
    <t>Early years register (full Inspection)ChildminderKentOutcomes for children1 September 2024 to 31 March 2025</t>
  </si>
  <si>
    <t>Early years register (full Inspection)ChildminderKentOverall effectiveness: The quality and standards of the provision1 September 2024 to 31 March 2025</t>
  </si>
  <si>
    <t>Early years register (full Inspection)ChildminderSwindonBehaviour and attitudes1 September 2024 to 31 March 2025</t>
  </si>
  <si>
    <t>Early years register (full Inspection)ChildminderSwindonEffectiveness of leadership and Management1 September 2024 to 31 March 2025</t>
  </si>
  <si>
    <t>Early years register (full Inspection)ChildminderSwindonOutcomes for children1 September 2024 to 31 March 2025</t>
  </si>
  <si>
    <t>Early years register (full Inspection)ChildminderSwindonOverall effectiveness: The quality and standards of the provision1 September 2024 to 31 March 2025</t>
  </si>
  <si>
    <t>Early years register (full Inspection)ChildminderSwindonPersonal development1 September 2024 to 31 March 2025</t>
  </si>
  <si>
    <t>Early years register (full Inspection)ChildminderSwindonPersonal development, behaviour and welfare1 September 2024 to 31 March 2025</t>
  </si>
  <si>
    <t>Early years register (full Inspection)ChildminderSwindonQuality of education1 September 2024 to 31 March 2025</t>
  </si>
  <si>
    <t>Early years register (full Inspection)Childcare on non-domestic premisesNorthumberlandBehaviour and attitudes1 September 2024 to 31 March 2025</t>
  </si>
  <si>
    <t>Early years register (full Inspection)Childcare on non-domestic premisesNorthumberlandEffectiveness of leadership and Management1 September 2024 to 31 March 2025</t>
  </si>
  <si>
    <t>Early years register (full Inspection)Childcare on non-domestic premisesNorthumberlandOutcomes for children1 September 2024 to 31 March 2025</t>
  </si>
  <si>
    <t>Early years register (full Inspection)Childcare on non-domestic premisesNorthumberlandOverall effectiveness: The quality and standards of the provision1 September 2024 to 31 March 2025</t>
  </si>
  <si>
    <t>Early years register (full Inspection)Childcare on non-domestic premisesNorthumberlandPersonal development1 September 2024 to 31 March 2025</t>
  </si>
  <si>
    <t>Early years register (full Inspection)Childcare on non-domestic premisesNorthumberlandPersonal development, behaviour and welfare1 September 2024 to 31 March 2025</t>
  </si>
  <si>
    <t>Early years register (full Inspection)Childcare on non-domestic premisesNorthumberlandQuality of education1 September 2024 to 31 March 2025</t>
  </si>
  <si>
    <t>Early years register (full Inspection)Childcare on non-domestic premisesNorthumberlandQuality of teaching, learning and assessment1 September 2024 to 31 March 2025</t>
  </si>
  <si>
    <t>Early years register (full Inspection)Childcare on non-domestic premisesNorthumberlandRequirements of the compulsory part of the childcare register1 September 2024 to 31 March 2025</t>
  </si>
  <si>
    <t>Early years register (full Inspection)Childcare on non-domestic premisesNorthumberlandRequirements of the voluntary part of the childcare register1 September 2024 to 31 March 2025</t>
  </si>
  <si>
    <t>Early years register (full Inspection)Childcare on non-domestic premisesNorthumberlandTotal No of inspections1 September 2024 to 31 March 2025</t>
  </si>
  <si>
    <t>Early years register (Out-of-school day care)Childcare on non-domestic premisesNorthumberlandTotal No of inspections1 September 2024 to 31 March 2025</t>
  </si>
  <si>
    <t>Childcare registerChildcare on non-domestic premisesNot RecordedTotal No of inspections1 September 2024 to 31 March 2025</t>
  </si>
  <si>
    <t>Early years register (full Inspection)Childcare on non-domestic premisesNottinghamBehaviour and attitudes1 September 2024 to 31 March 2025</t>
  </si>
  <si>
    <t>Early years register (full Inspection)ChildminderAll EnglandBehaviour and attitudes1 September 2024 to 31 March 2025</t>
  </si>
  <si>
    <t>Early years register (full Inspection)ChildminderAll EnglandEffectiveness of leadership and Management1 September 2024 to 31 March 2025</t>
  </si>
  <si>
    <t>Early years register (full Inspection)ChildminderAll EnglandOutcomes for children1 September 2024 to 31 March 2025</t>
  </si>
  <si>
    <t>Early years register (full Inspection)ChildminderAll EnglandOverall effectiveness: The quality and standards of the provision1 September 2024 to 31 March 2025</t>
  </si>
  <si>
    <t>Early years register (full Inspection)ChildminderAll EnglandPersonal development1 September 2024 to 31 March 2025</t>
  </si>
  <si>
    <t>Early years register (full Inspection)ChildminderAll EnglandPersonal development, behaviour and welfare1 September 2024 to 31 March 2025</t>
  </si>
  <si>
    <t>Early years register (full Inspection)ChildminderAll EnglandQuality of education1 September 2024 to 31 March 2025</t>
  </si>
  <si>
    <t>Early years register (full Inspection)ChildminderAll EnglandQuality of teaching, learning and assessment1 September 2024 to 31 March 2025</t>
  </si>
  <si>
    <t>Early years register (full Inspection)ChildminderAll EnglandRequirements of the compulsory part of the childcare register1 September 2024 to 31 March 2025</t>
  </si>
  <si>
    <t>Early years register (full Inspection)ChildminderAll EnglandRequirements of the voluntary part of the childcare register1 September 2024 to 31 March 2025</t>
  </si>
  <si>
    <t>Early years register (full Inspection)ChildminderAll EnglandTotal No of inspections1 September 2024 to 31 March 2025</t>
  </si>
  <si>
    <t>Early years register (No children on roll)ChildminderAll EnglandNCOR Inspection Outcomes1 September 2024 to 31 March 2025</t>
  </si>
  <si>
    <t>Early years register (No children on roll)ChildminderAll EnglandTotal No of inspections1 September 2024 to 31 March 2025</t>
  </si>
  <si>
    <t>Early years register (Out-of-school day care)ChildminderAll EnglandTotal No of inspections1 September 2024 to 31 March 2025</t>
  </si>
  <si>
    <t>Childcare registerChildminderBarking and DagenhamTotal No of inspections1 September 2024 to 31 March 2025</t>
  </si>
  <si>
    <t>Early years register (full Inspection)ChildminderLambethBehaviour and attitudes1 September 2024 to 31 March 2025</t>
  </si>
  <si>
    <t>Early years register (full Inspection)ChildminderLambethEffectiveness of leadership and Management1 September 2024 to 31 March 2025</t>
  </si>
  <si>
    <t>Early years register (full Inspection)ChildminderLambethOutcomes for children1 September 2024 to 31 March 2025</t>
  </si>
  <si>
    <t>Early years register (full Inspection)ChildminderLambethOverall effectiveness: The quality and standards of the provision1 September 2024 to 31 March 2025</t>
  </si>
  <si>
    <t>Early years register (full Inspection)ChildminderLambethPersonal development1 September 2024 to 31 March 2025</t>
  </si>
  <si>
    <t>Early years register (full Inspection)ChildminderLambethPersonal development, behaviour and welfare1 September 2024 to 31 March 2025</t>
  </si>
  <si>
    <t>Early years register (full Inspection)ChildminderLambethQuality of education1 September 2024 to 31 March 2025</t>
  </si>
  <si>
    <t>Early years register (full Inspection)ChildminderLambethQuality of teaching, learning and assessment1 September 2024 to 31 March 2025</t>
  </si>
  <si>
    <t>Early years register (full Inspection)ChildminderLambethRequirements of the compulsory part of the childcare register1 September 2024 to 31 March 2025</t>
  </si>
  <si>
    <t>Early years register (full Inspection)ChildminderLambethRequirements of the voluntary part of the childcare register1 September 2024 to 31 March 2025</t>
  </si>
  <si>
    <t>Early years register (full Inspection)ChildminderLambethTotal No of inspections1 September 2024 to 31 March 2025</t>
  </si>
  <si>
    <t>Early years register (No children on roll)ChildminderLambethNCOR Inspection Outcomes1 September 2024 to 31 March 2025</t>
  </si>
  <si>
    <t>Early years register (No children on roll)ChildminderLambethTotal No of inspections1 September 2024 to 31 March 2025</t>
  </si>
  <si>
    <t>Early years register (full Inspection)ChildminderLancashireBehaviour and attitudes1 September 2024 to 31 March 2025</t>
  </si>
  <si>
    <t>Early years register (full Inspection)ChildminderLancashireEffectiveness of leadership and Management1 September 2024 to 31 March 2025</t>
  </si>
  <si>
    <t>Early years register (full Inspection)ChildminderTraffordBehaviour and attitudes1 September 2024 to 31 March 2025</t>
  </si>
  <si>
    <t>Early years register (full Inspection)ChildminderTraffordEffectiveness of leadership and Management1 September 2024 to 31 March 2025</t>
  </si>
  <si>
    <t>Early years register (full Inspection)ChildminderTraffordOutcomes for children1 September 2024 to 31 March 2025</t>
  </si>
  <si>
    <t>Early years register (full Inspection)ChildminderTraffordOverall effectiveness: The quality and standards of the provision1 September 2024 to 31 March 2025</t>
  </si>
  <si>
    <t>Early years register (full Inspection)ChildminderTraffordPersonal development1 September 2024 to 31 March 2025</t>
  </si>
  <si>
    <t>Early years register (full Inspection)ChildminderTraffordPersonal development, behaviour and welfare1 September 2024 to 31 March 2025</t>
  </si>
  <si>
    <t>Early years register (full Inspection)ChildminderTraffordQuality of education1 September 2024 to 31 March 2025</t>
  </si>
  <si>
    <t>Early years register (full Inspection)ChildminderTraffordQuality of teaching, learning and assessment1 September 2024 to 31 March 2025</t>
  </si>
  <si>
    <t>Early years register (full Inspection)ChildminderTraffordRequirements of the compulsory part of the childcare register1 September 2024 to 31 March 2025</t>
  </si>
  <si>
    <t>Early years register (full Inspection)ChildminderTraffordRequirements of the voluntary part of the childcare register1 September 2024 to 31 March 2025</t>
  </si>
  <si>
    <t>Early years register (full Inspection)ChildminderTraffordTotal No of inspections1 September 2024 to 31 March 2025</t>
  </si>
  <si>
    <t>Early years register (full Inspection)Childcare on non-domestic premisesBracknell ForestBehaviour and attitudes1 September 2024 to 31 March 2025</t>
  </si>
  <si>
    <t>Early years register (full Inspection)Childcare on non-domestic premisesBracknell ForestEffectiveness of leadership and Management1 September 2024 to 31 March 2025</t>
  </si>
  <si>
    <t>Early years register (full Inspection)Childcare on non-domestic premisesBracknell ForestOutcomes for children1 September 2024 to 31 March 2025</t>
  </si>
  <si>
    <t>Early years register (full Inspection)Childcare on non-domestic premisesBracknell ForestOverall effectiveness: The quality and standards of the provision1 September 2024 to 31 March 2025</t>
  </si>
  <si>
    <t>Early years register (full Inspection)Childcare on non-domestic premisesLiverpoolRequirements of the compulsory part of the childcare register1 September 2024 to 31 March 2025</t>
  </si>
  <si>
    <t>Early years register (full Inspection)Childcare on non-domestic premisesLiverpoolRequirements of the voluntary part of the childcare register1 September 2024 to 31 March 2025</t>
  </si>
  <si>
    <t>Early years register (full Inspection)Childcare on non-domestic premisesLiverpoolTotal No of inspections1 September 2024 to 31 March 2025</t>
  </si>
  <si>
    <t>Early years register (Out-of-school day care)Childcare on non-domestic premisesLiverpoolTotal No of inspections1 September 2024 to 31 March 2025</t>
  </si>
  <si>
    <t>Childcare registerChildcare on non-domestic premisesLutonTotal No of inspections1 September 2024 to 31 March 2025</t>
  </si>
  <si>
    <t>Early years register (full Inspection)Childcare on non-domestic premisesLutonBehaviour and attitudes1 September 2024 to 31 March 2025</t>
  </si>
  <si>
    <t>Early years register (full Inspection)Childcare on non-domestic premisesLutonEffectiveness of leadership and Management1 September 2024 to 31 March 2025</t>
  </si>
  <si>
    <t>Early years register (full Inspection)Childcare on non-domestic premisesLutonOutcomes for children1 September 2024 to 31 March 2025</t>
  </si>
  <si>
    <t>Early years register (full Inspection)Childcare on non-domestic premisesLutonOverall effectiveness: The quality and standards of the provision1 September 2024 to 31 March 2025</t>
  </si>
  <si>
    <t>Early years register (full Inspection)Childcare on non-domestic premisesLutonPersonal development1 September 2024 to 31 March 2025</t>
  </si>
  <si>
    <t>Early years register (full Inspection)Childcare on non-domestic premisesLutonPersonal development, behaviour and welfare1 September 2024 to 31 March 2025</t>
  </si>
  <si>
    <t>Early years register (full Inspection)Childcare on non-domestic premisesLutonQuality of education1 September 2024 to 31 March 2025</t>
  </si>
  <si>
    <t>Early years register (full Inspection)Childcare on non-domestic premisesLutonQuality of teaching, learning and assessment1 September 2024 to 31 March 2025</t>
  </si>
  <si>
    <t>Early years register (full Inspection)Childcare on non-domestic premisesLutonRequirements of the compulsory part of the childcare register1 September 2024 to 31 March 2025</t>
  </si>
  <si>
    <t>Early years register (full Inspection)Childcare on non-domestic premisesLutonRequirements of the voluntary part of the childcare register1 September 2024 to 31 March 2025</t>
  </si>
  <si>
    <t>Early years register (full Inspection)Childcare on non-domestic premisesLutonTotal No of inspections1 September 2024 to 31 March 2025</t>
  </si>
  <si>
    <t>Early years register (Out-of-school day care)Childcare on non-domestic premisesWandsworthTotal No of inspections1 September 2024 to 31 March 2025</t>
  </si>
  <si>
    <t>Childcare registerChildcare on non-domestic premisesWarringtonTotal No of inspections1 September 2024 to 31 March 2025</t>
  </si>
  <si>
    <t>Early years register (full Inspection)Childcare on non-domestic premisesWarringtonBehaviour and attitudes1 September 2024 to 31 March 2025</t>
  </si>
  <si>
    <t>Early years register (full Inspection)Childcare on non-domestic premisesWarringtonEffectiveness of leadership and Management1 September 2024 to 31 March 2025</t>
  </si>
  <si>
    <t>Early years register (full Inspection)Childcare on non-domestic premisesWarringtonOutcomes for children1 September 2024 to 31 March 2025</t>
  </si>
  <si>
    <t>Early years register (full Inspection)Childcare on non-domestic premisesWarringtonOverall effectiveness: The quality and standards of the provision1 September 2024 to 31 March 2025</t>
  </si>
  <si>
    <t>Early years register (full Inspection)Childcare on non-domestic premisesWarringtonPersonal development1 September 2024 to 31 March 2025</t>
  </si>
  <si>
    <t>Early years register (full Inspection)Childcare on non-domestic premisesWarringtonPersonal development, behaviour and welfare1 September 2024 to 31 March 2025</t>
  </si>
  <si>
    <t>Early years register (full Inspection)Childcare on non-domestic premisesWarringtonQuality of education1 September 2024 to 31 March 2025</t>
  </si>
  <si>
    <t>Early years register (full Inspection)Childcare on non-domestic premisesWarringtonQuality of teaching, learning and assessment1 September 2024 to 31 March 2025</t>
  </si>
  <si>
    <t>Early years register (full Inspection)Childcare on non-domestic premisesWarringtonRequirements of the compulsory part of the childcare register1 September 2024 to 31 March 2025</t>
  </si>
  <si>
    <t>Early years register (full Inspection)Childcare on non-domestic premisesWarringtonRequirements of the voluntary part of the childcare register1 September 2024 to 31 March 2025</t>
  </si>
  <si>
    <t>Early years register (full Inspection)Childcare on non-domestic premisesWarringtonTotal No of inspections1 September 2024 to 31 March 2025</t>
  </si>
  <si>
    <t>Early years register (full Inspection)ChildminderHampshirePersonal development, behaviour and welfare1 September 2024 to 31 March 2025</t>
  </si>
  <si>
    <t>Early years register (full Inspection)ChildminderHampshireQuality of education1 September 2024 to 31 March 2025</t>
  </si>
  <si>
    <t>Early years register (full Inspection)ChildminderHampshireQuality of teaching, learning and assessment1 September 2024 to 31 March 2025</t>
  </si>
  <si>
    <t>Early years register (full Inspection)ChildminderHampshireRequirements of the compulsory part of the childcare register1 September 2024 to 31 March 2025</t>
  </si>
  <si>
    <t>Early years register (full Inspection)ChildminderHampshireRequirements of the voluntary part of the childcare register1 September 2024 to 31 March 2025</t>
  </si>
  <si>
    <t>Early years register (full Inspection)ChildminderHampshireTotal No of inspections1 September 2024 to 31 March 2025</t>
  </si>
  <si>
    <t>Early years register (No children on roll)ChildminderHampshireNCOR Inspection Outcomes1 September 2024 to 31 March 2025</t>
  </si>
  <si>
    <t>Early years register (No children on roll)ChildminderHampshireTotal No of inspections1 September 2024 to 31 March 2025</t>
  </si>
  <si>
    <t>Early years register (Out-of-school day care)ChildminderHampshireTotal No of inspections1 September 2024 to 31 March 2025</t>
  </si>
  <si>
    <t>Childcare registerChildminderHaringeyTotal No of inspections1 September 2024 to 31 March 2025</t>
  </si>
  <si>
    <t>Early years register (full Inspection)ChildminderHaringeyBehaviour and attitudes1 September 2024 to 31 March 2025</t>
  </si>
  <si>
    <t>Early years register (full Inspection)ChildminderHaringeyEffectiveness of leadership and Management1 September 2024 to 31 March 2025</t>
  </si>
  <si>
    <t>Early years register (full Inspection)ChildminderHaringeyOutcomes for children1 September 2024 to 31 March 2025</t>
  </si>
  <si>
    <t>Early years register (full Inspection)ChildminderHaringeyOverall effectiveness: The quality and standards of the provision1 September 2024 to 31 March 2025</t>
  </si>
  <si>
    <t>Early years register (full Inspection)ChildminderHaringeyPersonal development1 September 2024 to 31 March 2025</t>
  </si>
  <si>
    <t>Early years register (full Inspection)ChildminderHaringeyPersonal development, behaviour and welfare1 September 2024 to 31 March 2025</t>
  </si>
  <si>
    <t>Early years register (full Inspection)ChildminderHaringeyQuality of education1 September 2024 to 31 March 2025</t>
  </si>
  <si>
    <t>Early years register (full Inspection)ChildminderSouthend on SeaBehaviour and attitudes1 September 2024 to 31 March 2025</t>
  </si>
  <si>
    <t>Early years register (full Inspection)ChildminderSouthend on SeaEffectiveness of leadership and Management1 September 2024 to 31 March 2025</t>
  </si>
  <si>
    <t>Early years register (full Inspection)ChildminderSouthend on SeaOutcomes for children1 September 2024 to 31 March 2025</t>
  </si>
  <si>
    <t>Early years register (full Inspection)ChildminderSouthend on SeaOverall effectiveness: The quality and standards of the provision1 September 2024 to 31 March 2025</t>
  </si>
  <si>
    <t>Early years register (full Inspection)ChildminderSouthend on SeaPersonal development1 September 2024 to 31 March 2025</t>
  </si>
  <si>
    <t>Early years register (full Inspection)ChildminderSouthend on SeaPersonal development, behaviour and welfare1 September 2024 to 31 March 2025</t>
  </si>
  <si>
    <t>Early years register (full Inspection)ChildminderSouthend on SeaQuality of education1 September 2024 to 31 March 2025</t>
  </si>
  <si>
    <t>Early years register (full Inspection)ChildminderSouthend on SeaQuality of teaching, learning and assessment1 September 2024 to 31 March 2025</t>
  </si>
  <si>
    <t>Early years register (full Inspection)ChildminderSouthend on SeaRequirements of the compulsory part of the childcare register1 September 2024 to 31 March 2025</t>
  </si>
  <si>
    <t>Early years register (full Inspection)ChildminderSouthend on SeaRequirements of the voluntary part of the childcare register1 September 2024 to 31 March 2025</t>
  </si>
  <si>
    <t>Early years register (full Inspection)ChildminderSouthend on SeaTotal No of inspections1 September 2024 to 31 March 2025</t>
  </si>
  <si>
    <t>Early years register (No children on roll)ChildminderSouthend on SeaNCOR Inspection Outcomes1 September 2024 to 31 March 2025</t>
  </si>
  <si>
    <t>Early years register (No children on roll)ChildminderSouthend on SeaTotal No of inspections1 September 2024 to 31 March 2025</t>
  </si>
  <si>
    <t>Early years register (Out-of-school day care)All provisionBarking and DagenhamTotal No of inspections1 September 2024 to 31 March 2025</t>
  </si>
  <si>
    <t>Childcare registerAll provisionBarnetTotal No of inspections1 September 2024 to 31 March 2025</t>
  </si>
  <si>
    <t>Early years register (full Inspection)All provisionBarnetBehaviour and attitudes1 September 2024 to 31 March 2025</t>
  </si>
  <si>
    <t>Early years register (full Inspection)All provisionBarnetEffectiveness of leadership and Management1 September 2024 to 31 March 2025</t>
  </si>
  <si>
    <t>Early years register (full Inspection)All provisionBarnetOutcomes for children1 September 2024 to 31 March 2025</t>
  </si>
  <si>
    <t>Early years register (full Inspection)All provisionBarnetOverall effectiveness: The quality and standards of the provision1 September 2024 to 31 March 2025</t>
  </si>
  <si>
    <t>Early years register (full Inspection)All provisionBarnetPersonal development1 September 2024 to 31 March 2025</t>
  </si>
  <si>
    <t>Early years register (full Inspection)All provisionBarnetPersonal development, behaviour and welfare1 September 2024 to 31 March 2025</t>
  </si>
  <si>
    <t>Early years register (full Inspection)All provisionBarnetQuality of education1 September 2024 to 31 March 2025</t>
  </si>
  <si>
    <t>Early years register (full Inspection)All provisionBarnetQuality of teaching, learning and assessment1 September 2024 to 31 March 2025</t>
  </si>
  <si>
    <t>Early years register (full Inspection)All provisionBarnetRequirements of the compulsory part of the childcare register1 September 2024 to 31 March 2025</t>
  </si>
  <si>
    <t>Early years register (full Inspection)All provisionBarnetRequirements of the voluntary part of the childcare register1 September 2024 to 31 March 2025</t>
  </si>
  <si>
    <t>Early years register (full Inspection)All provisionBarnetTotal No of inspections1 September 2024 to 31 March 2025</t>
  </si>
  <si>
    <t>Early years register (No children on roll)All provisionBarnetNCOR Inspection Outcomes1 September 2024 to 31 March 2025</t>
  </si>
  <si>
    <t>Early years register (No children on roll)All provisionBarnetTotal No of inspections1 September 2024 to 31 March 2025</t>
  </si>
  <si>
    <t>Early years register (Out-of-school day care)All provisionBarnetTotal No of inspections1 September 2024 to 31 March 2025</t>
  </si>
  <si>
    <t>Early years register (full Inspection)All provisionKentOverall effectiveness: The quality and standards of the provision1 September 2024 to 31 March 2025</t>
  </si>
  <si>
    <t>Early years register (full Inspection)All provisionKentPersonal development1 September 2024 to 31 March 2025</t>
  </si>
  <si>
    <t>Early years register (full Inspection)All provisionKentPersonal development, behaviour and welfare1 September 2024 to 31 March 2025</t>
  </si>
  <si>
    <t>Early years register (full Inspection)All provisionKentQuality of education1 September 2024 to 31 March 2025</t>
  </si>
  <si>
    <t>Early years register (full Inspection)All provisionKentQuality of teaching, learning and assessment1 September 2024 to 31 March 2025</t>
  </si>
  <si>
    <t>Early years register (full Inspection)All provisionKentRequirements of the compulsory part of the childcare register1 September 2024 to 31 March 2025</t>
  </si>
  <si>
    <t>Early years register (full Inspection)All provisionKentRequirements of the voluntary part of the childcare register1 September 2024 to 31 March 2025</t>
  </si>
  <si>
    <t>Early years register (full Inspection)All provisionKentTotal No of inspections1 September 2024 to 31 March 2025</t>
  </si>
  <si>
    <t>Early years register (No children on roll)All provisionKentNCOR Inspection Outcomes1 September 2024 to 31 March 2025</t>
  </si>
  <si>
    <t>Early years register (No children on roll)All provisionKentTotal No of inspections1 September 2024 to 31 March 2025</t>
  </si>
  <si>
    <t>Early years register (Out-of-school day care)All provisionKentTotal No of inspections1 September 2024 to 31 March 2025</t>
  </si>
  <si>
    <t>Early years register (full Inspection)All provisionKingston upon HullBehaviour and attitudes1 September 2024 to 31 March 2025</t>
  </si>
  <si>
    <t>Early years register (full Inspection)All provisionKingston upon HullEffectiveness of leadership and Management1 September 2024 to 31 March 2025</t>
  </si>
  <si>
    <t>Early years register (full Inspection)All provisionKingston upon HullOutcomes for children1 September 2024 to 31 March 2025</t>
  </si>
  <si>
    <t>Early years register (full Inspection)All provisionKingston upon HullOverall effectiveness: The quality and standards of the provision1 September 2024 to 31 March 2025</t>
  </si>
  <si>
    <t>Early years register (full Inspection)All provisionKingston upon HullPersonal development1 September 2024 to 31 March 2025</t>
  </si>
  <si>
    <t>Childcare registerAll provisionSuffolkTotal No of inspections1 September 2024 to 31 March 2025</t>
  </si>
  <si>
    <t>Early years register (full Inspection)All provisionSuffolkBehaviour and attitudes1 September 2024 to 31 March 2025</t>
  </si>
  <si>
    <t>Early years register (full Inspection)All provisionSuffolkEffectiveness of leadership and Management1 September 2024 to 31 March 2025</t>
  </si>
  <si>
    <t>Early years register (full Inspection)All provisionSuffolkOutcomes for children1 September 2024 to 31 March 2025</t>
  </si>
  <si>
    <t>Early years register (full Inspection)All provisionSuffolkOverall effectiveness: The quality and standards of the provision1 September 2024 to 31 March 2025</t>
  </si>
  <si>
    <t>Early years register (full Inspection)All provisionSuffolkPersonal development1 September 2024 to 31 March 2025</t>
  </si>
  <si>
    <t>Early years register (full Inspection)All provisionSuffolkPersonal development, behaviour and welfare1 September 2024 to 31 March 2025</t>
  </si>
  <si>
    <t>Early years register (full Inspection)All provisionSuffolkQuality of education1 September 2024 to 31 March 2025</t>
  </si>
  <si>
    <t>Early years register (full Inspection)All provisionSuffolkQuality of teaching, learning and assessment1 September 2024 to 31 March 2025</t>
  </si>
  <si>
    <t>Early years register (full Inspection)All provisionSuffolkRequirements of the compulsory part of the childcare register1 September 2024 to 31 March 2025</t>
  </si>
  <si>
    <t>Early years register (full Inspection)All provisionSuffolkRequirements of the voluntary part of the childcare register1 September 2024 to 31 March 2025</t>
  </si>
  <si>
    <t>Early years register (full Inspection)All provisionSuffolkTotal No of inspections1 September 2024 to 31 March 2025</t>
  </si>
  <si>
    <t>Early years register (No children on roll)All provisionSuffolkNCOR Inspection Outcomes1 September 2024 to 31 March 2025</t>
  </si>
  <si>
    <t>Early years register (No children on roll)All provisionSuffolkTotal No of inspections1 September 2024 to 31 March 2025</t>
  </si>
  <si>
    <t>Early years register (Out-of-school day care)All provisionSuffolkTotal No of inspections1 September 2024 to 31 March 2025</t>
  </si>
  <si>
    <t>Early years register (full Inspection)Childcare on non-domestic premisesBradfordQuality of education1 September 2024 to 31 March 2025</t>
  </si>
  <si>
    <t>Early years register (full Inspection)Childcare on non-domestic premisesBradfordQuality of teaching, learning and assessment1 September 2024 to 31 March 2025</t>
  </si>
  <si>
    <t>Early years register (full Inspection)Childcare on non-domestic premisesBradfordRequirements of the compulsory part of the childcare register1 September 2024 to 31 March 2025</t>
  </si>
  <si>
    <t>Early years register (full Inspection)Childcare on non-domestic premisesBradfordRequirements of the voluntary part of the childcare register1 September 2024 to 31 March 2025</t>
  </si>
  <si>
    <t>Early years register (full Inspection)Childcare on non-domestic premisesBradfordTotal No of inspections1 September 2024 to 31 March 2025</t>
  </si>
  <si>
    <t>Early years register (Out-of-school day care)Childcare on non-domestic premisesBradfordTotal No of inspections1 September 2024 to 31 March 2025</t>
  </si>
  <si>
    <t>Childcare registerChildcare on non-domestic premisesBrentTotal No of inspections1 September 2024 to 31 March 2025</t>
  </si>
  <si>
    <t>Early years register (full Inspection)ChildminderWalsallBehaviour and attitudes1 September 2024 to 31 March 2025</t>
  </si>
  <si>
    <t>Early years register (full Inspection)ChildminderWalsallEffectiveness of leadership and Management1 September 2024 to 31 March 2025</t>
  </si>
  <si>
    <t>Early years register (full Inspection)ChildminderWalsallOutcomes for children1 September 2024 to 31 March 2025</t>
  </si>
  <si>
    <t>Early years register (full Inspection)All provisionBirminghamBehaviour and attitudes1 September 2024 to 31 March 2025</t>
  </si>
  <si>
    <t>Early years register (full Inspection)All provisionBirminghamEffectiveness of leadership and Management1 September 2024 to 31 March 2025</t>
  </si>
  <si>
    <t>Early years register (full Inspection)All provisionBirminghamOutcomes for children1 September 2024 to 31 March 2025</t>
  </si>
  <si>
    <t>Early years register (full Inspection)All provisionBirminghamOverall effectiveness: The quality and standards of the provision1 September 2024 to 31 March 2025</t>
  </si>
  <si>
    <t>Early years register (full Inspection)All provisionBirminghamPersonal development1 September 2024 to 31 March 2025</t>
  </si>
  <si>
    <t>Early years register (full Inspection)All provisionBirminghamPersonal development, behaviour and welfare1 September 2024 to 31 March 2025</t>
  </si>
  <si>
    <t>Early years register (full Inspection)All provisionBirminghamQuality of education1 September 2024 to 31 March 2025</t>
  </si>
  <si>
    <t>Early years register (full Inspection)All provisionBirminghamQuality of teaching, learning and assessment1 September 2024 to 31 March 2025</t>
  </si>
  <si>
    <t>Early years register (full Inspection)All provisionBirminghamRequirements of the compulsory part of the childcare register1 September 2024 to 31 March 2025</t>
  </si>
  <si>
    <t>Early years register (full Inspection)All provisionBirminghamRequirements of the voluntary part of the childcare register1 September 2024 to 31 March 2025</t>
  </si>
  <si>
    <t>Early years register (full Inspection)All provisionBirminghamTotal No of inspections1 September 2024 to 31 March 2025</t>
  </si>
  <si>
    <t>Early years register (No children on roll)All provisionBirminghamNCOR Inspection Outcomes1 September 2024 to 31 March 2025</t>
  </si>
  <si>
    <t>Early years register (No children on roll)All provisionBirminghamTotal No of inspections1 September 2024 to 31 March 2025</t>
  </si>
  <si>
    <t>Early years register (Out-of-school day care)All provisionBirminghamTotal No of inspections1 September 2024 to 31 March 2025</t>
  </si>
  <si>
    <t>Childcare registerAll provisionBlackburn with DarwenTotal No of inspections1 September 2024 to 31 March 2025</t>
  </si>
  <si>
    <t>Early years register (Out-of-school day care)All provisionLambethTotal No of inspections1 September 2024 to 31 March 2025</t>
  </si>
  <si>
    <t>Childcare registerAll provisionLancashireTotal No of inspections1 September 2024 to 31 March 2025</t>
  </si>
  <si>
    <t>Early years register (full Inspection)All provisionLancashireBehaviour and attitudes1 September 2024 to 31 March 2025</t>
  </si>
  <si>
    <t>Early years register (full Inspection)All provisionLancashireEffectiveness of leadership and Management1 September 2024 to 31 March 2025</t>
  </si>
  <si>
    <t>Early years register (full Inspection)All provisionLancashireOutcomes for children1 September 2024 to 31 March 2025</t>
  </si>
  <si>
    <t>Early years register (full Inspection)All provisionLancashireOverall effectiveness: The quality and standards of the provision1 September 2024 to 31 March 2025</t>
  </si>
  <si>
    <t>Early years register (full Inspection)All provisionLancashirePersonal development1 September 2024 to 31 March 2025</t>
  </si>
  <si>
    <t>Early years register (full Inspection)All provisionLancashirePersonal development, behaviour and welfare1 September 2024 to 31 March 2025</t>
  </si>
  <si>
    <t>Early years register (full Inspection)All provisionLancashireQuality of education1 September 2024 to 31 March 2025</t>
  </si>
  <si>
    <t>Early years register (full Inspection)All provisionLancashireQuality of teaching, learning and assessment1 September 2024 to 31 March 2025</t>
  </si>
  <si>
    <t>Early years register (full Inspection)All provisionLancashireRequirements of the compulsory part of the childcare register1 September 2024 to 31 March 2025</t>
  </si>
  <si>
    <t>Early years register (full Inspection)All provisionLancashireRequirements of the voluntary part of the childcare register1 September 2024 to 31 March 2025</t>
  </si>
  <si>
    <t>Early years register (full Inspection)All provisionLancashireTotal No of inspections1 September 2024 to 31 March 2025</t>
  </si>
  <si>
    <t>Early years register (No children on roll)All provisionLancashireNCOR Inspection Outcomes1 September 2024 to 31 March 2025</t>
  </si>
  <si>
    <t>Early years register (No children on roll)All provisionLancashireTotal No of inspections1 September 2024 to 31 March 2025</t>
  </si>
  <si>
    <t>Early years register (full Inspection)All provisionTamesideOverall effectiveness: The quality and standards of the provision1 September 2024 to 31 March 2025</t>
  </si>
  <si>
    <t>Early years register (full Inspection)All provisionTamesidePersonal development1 September 2024 to 31 March 2025</t>
  </si>
  <si>
    <t>Early years register (full Inspection)All provisionTamesidePersonal development, behaviour and welfare1 September 2024 to 31 March 2025</t>
  </si>
  <si>
    <t>Early years register (full Inspection)All provisionTamesideQuality of education1 September 2024 to 31 March 2025</t>
  </si>
  <si>
    <t>Early years register (full Inspection)All provisionTamesideQuality of teaching, learning and assessment1 September 2024 to 31 March 2025</t>
  </si>
  <si>
    <t>Early years register (full Inspection)All provisionTamesideRequirements of the compulsory part of the childcare register1 September 2024 to 31 March 2025</t>
  </si>
  <si>
    <t>Early years register (full Inspection)All provisionTamesideRequirements of the voluntary part of the childcare register1 September 2024 to 31 March 2025</t>
  </si>
  <si>
    <t>Early years register (full Inspection)All provisionTamesideTotal No of inspections1 September 2024 to 31 March 2025</t>
  </si>
  <si>
    <t>Early years register (Out-of-school day care)All provisionTamesideTotal No of inspections1 September 2024 to 31 March 2025</t>
  </si>
  <si>
    <t>Early years register (full Inspection)All provisionTelford and WrekinBehaviour and attitudes1 September 2024 to 31 March 2025</t>
  </si>
  <si>
    <t>Early years register (full Inspection)All provisionTelford and WrekinEffectiveness of leadership and Management1 September 2024 to 31 March 2025</t>
  </si>
  <si>
    <t>Early years register (full Inspection)All provisionTelford and WrekinOutcomes for children1 September 2024 to 31 March 2025</t>
  </si>
  <si>
    <t>Early years register (full Inspection)All provisionTelford and WrekinOverall effectiveness: The quality and standards of the provision1 September 2024 to 31 March 2025</t>
  </si>
  <si>
    <t>Early years register (full Inspection)All provisionTelford and WrekinPersonal development1 September 2024 to 31 March 2025</t>
  </si>
  <si>
    <t>Early years register (full Inspection)All provisionTelford and WrekinPersonal development, behaviour and welfare1 September 2024 to 31 March 2025</t>
  </si>
  <si>
    <t>Early years register (full Inspection)All provisionTelford and WrekinQuality of education1 September 2024 to 31 March 2025</t>
  </si>
  <si>
    <t>Early years register (full Inspection)Childcare on non-domestic premisesBuryBehaviour and attitudes1 September 2024 to 31 March 2025</t>
  </si>
  <si>
    <t>Early years register (full Inspection)Childcare on non-domestic premisesBuryEffectiveness of leadership and Management1 September 2024 to 31 March 2025</t>
  </si>
  <si>
    <t>Early years register (full Inspection)Childcare on non-domestic premisesBuryOutcomes for children1 September 2024 to 31 March 2025</t>
  </si>
  <si>
    <t>Early years register (full Inspection)Childcare on non-domestic premisesBuryOverall effectiveness: The quality and standards of the provision1 September 2024 to 31 March 2025</t>
  </si>
  <si>
    <t>Early years register (full Inspection)Childcare on non-domestic premisesBuryPersonal development1 September 2024 to 31 March 2025</t>
  </si>
  <si>
    <t>Early years register (full Inspection)Childcare on non-domestic premisesBuryPersonal development, behaviour and welfare1 September 2024 to 31 March 2025</t>
  </si>
  <si>
    <t>Early years register (full Inspection)Childcare on non-domestic premisesBuryQuality of education1 September 2024 to 31 March 2025</t>
  </si>
  <si>
    <t>Early years register (full Inspection)ChildminderTower HamletsQuality of education1 September 2024 to 31 March 2025</t>
  </si>
  <si>
    <t>Early years register (full Inspection)ChildminderTower HamletsQuality of teaching, learning and assessment1 September 2024 to 31 March 2025</t>
  </si>
  <si>
    <t>Early years register (full Inspection)ChildminderTower HamletsRequirements of the compulsory part of the childcare register1 September 2024 to 31 March 2025</t>
  </si>
  <si>
    <t>Early years register (full Inspection)ChildminderTower HamletsRequirements of the voluntary part of the childcare register1 September 2024 to 31 March 2025</t>
  </si>
  <si>
    <t>Early years register (full Inspection)ChildminderTower HamletsTotal No of inspections1 September 2024 to 31 March 2025</t>
  </si>
  <si>
    <t>Early years register (No children on roll)ChildminderTower HamletsNCOR Inspection Outcomes1 September 2024 to 31 March 2025</t>
  </si>
  <si>
    <t>Early years register (No children on roll)ChildminderTower HamletsTotal No of inspections1 September 2024 to 31 March 2025</t>
  </si>
  <si>
    <t>Childcare registerChildminderTraffordTotal No of inspections1 September 2024 to 31 March 2025</t>
  </si>
  <si>
    <t>Early years register (full Inspection)All provisionBedfordBehaviour and attitudes1 September 2024 to 31 March 2025</t>
  </si>
  <si>
    <t>Early years register (full Inspection)All provisionBedfordEffectiveness of leadership and Management1 September 2024 to 31 March 2025</t>
  </si>
  <si>
    <t>Early years register (full Inspection)All provisionBedfordOutcomes for children1 September 2024 to 31 March 2025</t>
  </si>
  <si>
    <t>Early years register (full Inspection)All provisionBedfordOverall effectiveness: The quality and standards of the provision1 September 2024 to 31 March 2025</t>
  </si>
  <si>
    <t>Early years register (full Inspection)All provisionBedfordPersonal development1 September 2024 to 31 March 2025</t>
  </si>
  <si>
    <t>Early years register (full Inspection)All provisionBedfordPersonal development, behaviour and welfare1 September 2024 to 31 March 2025</t>
  </si>
  <si>
    <t>Early years register (full Inspection)All provisionBedfordQuality of education1 September 2024 to 31 March 2025</t>
  </si>
  <si>
    <t>Early years register (full Inspection)All provisionBedfordQuality of teaching, learning and assessment1 September 2024 to 31 March 2025</t>
  </si>
  <si>
    <t>Early years register (full Inspection)All provisionBedfordRequirements of the compulsory part of the childcare register1 September 2024 to 31 March 2025</t>
  </si>
  <si>
    <t>Early years register (full Inspection)All provisionBedfordRequirements of the voluntary part of the childcare register1 September 2024 to 31 March 2025</t>
  </si>
  <si>
    <t>Early years register (full Inspection)All provisionBedfordTotal No of inspections1 September 2024 to 31 March 2025</t>
  </si>
  <si>
    <t>Childcare registerAll provisionBexleyTotal No of inspections1 September 2024 to 31 March 2025</t>
  </si>
  <si>
    <t>Early years register (full Inspection)All provisionKirkleesRequirements of the voluntary part of the childcare register1 September 2024 to 31 March 2025</t>
  </si>
  <si>
    <t>Early years register (full Inspection)All provisionKirkleesTotal No of inspections1 September 2024 to 31 March 2025</t>
  </si>
  <si>
    <t>Early years register (Out-of-school day care)All provisionKirkleesTotal No of inspections1 September 2024 to 31 March 2025</t>
  </si>
  <si>
    <t>Early years register (full Inspection)All provisionKnowsleyBehaviour and attitudes1 September 2024 to 31 March 2025</t>
  </si>
  <si>
    <t>Early years register (full Inspection)All provisionKnowsleyEffectiveness of leadership and Management1 September 2024 to 31 March 2025</t>
  </si>
  <si>
    <t>Early years register (full Inspection)All provisionKnowsleyOutcomes for children1 September 2024 to 31 March 2025</t>
  </si>
  <si>
    <t>Early years register (full Inspection)All provisionKnowsleyOverall effectiveness: The quality and standards of the provision1 September 2024 to 31 March 2025</t>
  </si>
  <si>
    <t>Early years register (full Inspection)All provisionKnowsleyPersonal development1 September 2024 to 31 March 2025</t>
  </si>
  <si>
    <t>Early years register (full Inspection)All provisionKnowsleyPersonal development, behaviour and welfare1 September 2024 to 31 March 2025</t>
  </si>
  <si>
    <t>Early years register (full Inspection)All provisionKnowsleyQuality of education1 September 2024 to 31 March 2025</t>
  </si>
  <si>
    <t>Early years register (full Inspection)All provisionKnowsleyQuality of teaching, learning and assessment1 September 2024 to 31 March 2025</t>
  </si>
  <si>
    <t>Early years register (full Inspection)All provisionKnowsleyRequirements of the compulsory part of the childcare register1 September 2024 to 31 March 2025</t>
  </si>
  <si>
    <t>Early years register (full Inspection)All provisionKnowsleyRequirements of the voluntary part of the childcare register1 September 2024 to 31 March 2025</t>
  </si>
  <si>
    <t>Early years register (full Inspection)All provisionKnowsleyTotal No of inspections1 September 2024 to 31 March 2025</t>
  </si>
  <si>
    <t>Early years register (No children on roll)All provisionKnowsleyNCOR Inspection Outcomes1 September 2024 to 31 March 2025</t>
  </si>
  <si>
    <t>Early years register (full Inspection)All provisionSuttonBehaviour and attitudes1 September 2024 to 31 March 2025</t>
  </si>
  <si>
    <t>Early years register (full Inspection)All provisionSuttonEffectiveness of leadership and Management1 September 2024 to 31 March 2025</t>
  </si>
  <si>
    <t>Early years register (full Inspection)All provisionSuttonOutcomes for children1 September 2024 to 31 March 2025</t>
  </si>
  <si>
    <t>Early years register (full Inspection)All provisionSuttonOverall effectiveness: The quality and standards of the provision1 September 2024 to 31 March 2025</t>
  </si>
  <si>
    <t>Early years register (full Inspection)All provisionSuttonPersonal development1 September 2024 to 31 March 2025</t>
  </si>
  <si>
    <t>Early years register (full Inspection)All provisionSuttonPersonal development, behaviour and welfare1 September 2024 to 31 March 2025</t>
  </si>
  <si>
    <t>Early years register (full Inspection)All provisionSuttonQuality of education1 September 2024 to 31 March 2025</t>
  </si>
  <si>
    <t>Early years register (full Inspection)All provisionSuttonQuality of teaching, learning and assessment1 September 2024 to 31 March 2025</t>
  </si>
  <si>
    <t>Early years register (full Inspection)All provisionSuttonRequirements of the compulsory part of the childcare register1 September 2024 to 31 March 2025</t>
  </si>
  <si>
    <t>Early years register (full Inspection)All provisionSuttonRequirements of the voluntary part of the childcare register1 September 2024 to 31 March 2025</t>
  </si>
  <si>
    <t>Early years register (full Inspection)All provisionSuttonTotal No of inspections1 September 2024 to 31 March 2025</t>
  </si>
  <si>
    <t>Early years register (Out-of-school day care)All provisionSuttonTotal No of inspections1 September 2024 to 31 March 2025</t>
  </si>
  <si>
    <t>Childcare registerAll provisionSwindonTotal No of inspections1 September 2024 to 31 March 2025</t>
  </si>
  <si>
    <t>Early years register (Out-of-school day care)Childcare on non-domestic premisesBristolTotal No of inspections1 September 2024 to 31 March 2025</t>
  </si>
  <si>
    <t>Early years register (full Inspection)Childcare on non-domestic premisesBromleyBehaviour and attitudes1 September 2024 to 31 March 2025</t>
  </si>
  <si>
    <t>Early years register (full Inspection)Childcare on non-domestic premisesBromleyEffectiveness of leadership and Management1 September 2024 to 31 March 2025</t>
  </si>
  <si>
    <t>Early years register (full Inspection)Childcare on non-domestic premisesBromleyOutcomes for children1 September 2024 to 31 March 2025</t>
  </si>
  <si>
    <t>Early years register (full Inspection)ChildminderThurrockBehaviour and attitudes1 September 2024 to 31 March 2025</t>
  </si>
  <si>
    <t>Early years register (full Inspection)ChildminderThurrockEffectiveness of leadership and Management1 September 2024 to 31 March 2025</t>
  </si>
  <si>
    <t>Early years register (full Inspection)ChildminderThurrockOutcomes for children1 September 2024 to 31 March 2025</t>
  </si>
  <si>
    <t>Early years register (full Inspection)ChildminderThurrockOverall effectiveness: The quality and standards of the provision1 September 2024 to 31 March 2025</t>
  </si>
  <si>
    <t>Early years register (full Inspection)ChildminderThurrockPersonal development1 September 2024 to 31 March 2025</t>
  </si>
  <si>
    <t>Early years register (full Inspection)All provisionBarnsleyBehaviour and attitudes1 September 2024 to 31 March 2025</t>
  </si>
  <si>
    <t>Early years register (full Inspection)All provisionBarnsleyEffectiveness of leadership and Management1 September 2024 to 31 March 2025</t>
  </si>
  <si>
    <t>Early years register (full Inspection)All provisionBarnsleyOutcomes for children1 September 2024 to 31 March 2025</t>
  </si>
  <si>
    <t>Early years register (full Inspection)All provisionBarnsleyOverall effectiveness: The quality and standards of the provision1 September 2024 to 31 March 2025</t>
  </si>
  <si>
    <t>Early years register (full Inspection)All provisionBarnsleyPersonal development1 September 2024 to 31 March 2025</t>
  </si>
  <si>
    <t>Early years register (full Inspection)All provisionBarnsleyPersonal development, behaviour and welfare1 September 2024 to 31 March 2025</t>
  </si>
  <si>
    <t>Early years register (full Inspection)All provisionBarnsleyQuality of education1 September 2024 to 31 March 2025</t>
  </si>
  <si>
    <t>Early years register (full Inspection)All provisionBarnsleyQuality of teaching, learning and assessment1 September 2024 to 31 March 2025</t>
  </si>
  <si>
    <t>Early years register (full Inspection)All provisionBarnsleyRequirements of the compulsory part of the childcare register1 September 2024 to 31 March 2025</t>
  </si>
  <si>
    <t>Early years register (full Inspection)All provisionBarnsleyRequirements of the voluntary part of the childcare register1 September 2024 to 31 March 2025</t>
  </si>
  <si>
    <t>Early years register (full Inspection)All provisionBarnsleyTotal No of inspections1 September 2024 to 31 March 2025</t>
  </si>
  <si>
    <t>Early years register (Out-of-school day care)All provisionBarnsleyTotal No of inspections1 September 2024 to 31 March 2025</t>
  </si>
  <si>
    <t>Childcare registerAll provisionBath and North East SomersetTotal No of inspections1 September 2024 to 31 March 2025</t>
  </si>
  <si>
    <t>Early years register (full Inspection)All provisionKingston upon HullPersonal development, behaviour and welfare1 September 2024 to 31 March 2025</t>
  </si>
  <si>
    <t>Early years register (full Inspection)All provisionKingston upon HullQuality of education1 September 2024 to 31 March 2025</t>
  </si>
  <si>
    <t>Early years register (full Inspection)All provisionKingston upon HullQuality of teaching, learning and assessment1 September 2024 to 31 March 2025</t>
  </si>
  <si>
    <t>Early years register (full Inspection)All provisionKingston upon HullRequirements of the compulsory part of the childcare register1 September 2024 to 31 March 2025</t>
  </si>
  <si>
    <t>Early years register (full Inspection)All provisionKingston upon HullRequirements of the voluntary part of the childcare register1 September 2024 to 31 March 2025</t>
  </si>
  <si>
    <t>Early years register (full Inspection)All provisionKingston upon HullTotal No of inspections1 September 2024 to 31 March 2025</t>
  </si>
  <si>
    <t>Early years register (Out-of-school day care)All provisionKingston upon HullTotal No of inspections1 September 2024 to 31 March 2025</t>
  </si>
  <si>
    <t>Childcare registerAll provisionKingston upon ThamesTotal No of inspections1 September 2024 to 31 March 2025</t>
  </si>
  <si>
    <t>Early years register (full Inspection)All provisionKingston upon ThamesBehaviour and attitudes1 September 2024 to 31 March 2025</t>
  </si>
  <si>
    <t>Early years register (full Inspection)All provisionKingston upon ThamesEffectiveness of leadership and Management1 September 2024 to 31 March 2025</t>
  </si>
  <si>
    <t>Early years register (full Inspection)All provisionKingston upon ThamesOutcomes for children1 September 2024 to 31 March 2025</t>
  </si>
  <si>
    <t>Early years register (full Inspection)All provisionKingston upon ThamesOverall effectiveness: The quality and standards of the provision1 September 2024 to 31 March 2025</t>
  </si>
  <si>
    <t>Early years register (full Inspection)All provisionKingston upon ThamesPersonal development1 September 2024 to 31 March 2025</t>
  </si>
  <si>
    <t>Early years register (full Inspection)All provisionKingston upon ThamesPersonal development, behaviour and welfare1 September 2024 to 31 March 2025</t>
  </si>
  <si>
    <t>Early years register (full Inspection)All provisionKingston upon ThamesQuality of education1 September 2024 to 31 March 2025</t>
  </si>
  <si>
    <t>Early years register (full Inspection)All provisionKingston upon ThamesQuality of teaching, learning and assessment1 September 2024 to 31 March 2025</t>
  </si>
  <si>
    <t>Early years register (full Inspection)All provisionSunderlandBehaviour and attitudes1 September 2024 to 31 March 2025</t>
  </si>
  <si>
    <t>Early years register (full Inspection)All provisionSunderlandEffectiveness of leadership and Management1 September 2024 to 31 March 2025</t>
  </si>
  <si>
    <t>Early years register (full Inspection)All provisionSunderlandOutcomes for children1 September 2024 to 31 March 2025</t>
  </si>
  <si>
    <t>Early years register (full Inspection)All provisionSunderlandOverall effectiveness: The quality and standards of the provision1 September 2024 to 31 March 2025</t>
  </si>
  <si>
    <t>Early years register (full Inspection)All provisionSunderlandPersonal development1 September 2024 to 31 March 2025</t>
  </si>
  <si>
    <t>Early years register (full Inspection)All provisionSunderlandPersonal development, behaviour and welfare1 September 2024 to 31 March 2025</t>
  </si>
  <si>
    <t>Early years register (full Inspection)All provisionSunderlandQuality of education1 September 2024 to 31 March 2025</t>
  </si>
  <si>
    <t>Early years register (full Inspection)All provisionSunderlandQuality of teaching, learning and assessment1 September 2024 to 31 March 2025</t>
  </si>
  <si>
    <t>Early years register (full Inspection)All provisionSunderlandRequirements of the compulsory part of the childcare register1 September 2024 to 31 March 2025</t>
  </si>
  <si>
    <t>Early years register (full Inspection)All provisionSunderlandRequirements of the voluntary part of the childcare register1 September 2024 to 31 March 2025</t>
  </si>
  <si>
    <t>Early years register (full Inspection)All provisionSunderlandTotal No of inspections1 September 2024 to 31 March 2025</t>
  </si>
  <si>
    <t>Early years register (No children on roll)All provisionSunderlandNCOR Inspection Outcomes1 September 2024 to 31 March 2025</t>
  </si>
  <si>
    <t>Early years register (No children on roll)All provisionSunderlandTotal No of inspections1 September 2024 to 31 March 2025</t>
  </si>
  <si>
    <t>Childcare registerAll provisionSurreyTotal No of inspections1 September 2024 to 31 March 2025</t>
  </si>
  <si>
    <t>Early years register (full Inspection)Childcare on non-domestic premisesBrentQuality of teaching, learning and assessment1 September 2024 to 31 March 2025</t>
  </si>
  <si>
    <t>Early years register (full Inspection)Childcare on non-domestic premisesBrentRequirements of the compulsory part of the childcare register1 September 2024 to 31 March 2025</t>
  </si>
  <si>
    <t>Early years register (full Inspection)Childcare on non-domestic premisesBrentRequirements of the voluntary part of the childcare register1 September 2024 to 31 March 2025</t>
  </si>
  <si>
    <t>Early years register (full Inspection)Childcare on non-domestic premisesBrentTotal No of inspections1 September 2024 to 31 March 2025</t>
  </si>
  <si>
    <t>Early years register (Out-of-school day care)Childcare on non-domestic premisesBrentTotal No of inspections1 September 2024 to 31 March 2025</t>
  </si>
  <si>
    <t>Childcare registerChildcare on non-domestic premisesBrighton and HoveTotal No of inspections1 September 2024 to 31 March 2025</t>
  </si>
  <si>
    <t>Early years register (No children on roll)ChildminderTraffordNCOR Inspection Outcomes1 September 2024 to 31 March 2025</t>
  </si>
  <si>
    <t>Early years register (No children on roll)ChildminderTraffordTotal No of inspections1 September 2024 to 31 March 2025</t>
  </si>
  <si>
    <t>Early years register (full Inspection)All provisionBexleyBehaviour and attitudes1 September 2024 to 31 March 2025</t>
  </si>
  <si>
    <t>Early years register (full Inspection)All provisionBexleyEffectiveness of leadership and Management1 September 2024 to 31 March 2025</t>
  </si>
  <si>
    <t>Early years register (full Inspection)All provisionBexleyOutcomes for children1 September 2024 to 31 March 2025</t>
  </si>
  <si>
    <t>Early years register (full Inspection)All provisionBexleyOverall effectiveness: The quality and standards of the provision1 September 2024 to 31 March 2025</t>
  </si>
  <si>
    <t>Early years register (full Inspection)All provisionBexleyPersonal development1 September 2024 to 31 March 2025</t>
  </si>
  <si>
    <t>Early years register (full Inspection)All provisionBexleyPersonal development, behaviour and welfare1 September 2024 to 31 March 2025</t>
  </si>
  <si>
    <t>Early years register (full Inspection)All provisionBexleyQuality of education1 September 2024 to 31 March 2025</t>
  </si>
  <si>
    <t>Early years register (full Inspection)All provisionBexleyQuality of teaching, learning and assessment1 September 2024 to 31 March 2025</t>
  </si>
  <si>
    <t>Early years register (full Inspection)All provisionBexleyRequirements of the compulsory part of the childcare register1 September 2024 to 31 March 2025</t>
  </si>
  <si>
    <t>Early years register (full Inspection)All provisionBexleyRequirements of the voluntary part of the childcare register1 September 2024 to 31 March 2025</t>
  </si>
  <si>
    <t>Early years register (full Inspection)All provisionBexleyTotal No of inspections1 September 2024 to 31 March 2025</t>
  </si>
  <si>
    <t>Early years register (No children on roll)All provisionBexleyNCOR Inspection Outcomes1 September 2024 to 31 March 2025</t>
  </si>
  <si>
    <t>Early years register (No children on roll)All provisionBexleyTotal No of inspections1 September 2024 to 31 March 2025</t>
  </si>
  <si>
    <t>Early years register (Out-of-school day care)All provisionBexleyTotal No of inspections1 September 2024 to 31 March 2025</t>
  </si>
  <si>
    <t>Childcare registerAll provisionBirminghamTotal No of inspections1 September 2024 to 31 March 2025</t>
  </si>
  <si>
    <t>Early years register (No children on roll)All provisionKnowsleyTotal No of inspections1 September 2024 to 31 March 2025</t>
  </si>
  <si>
    <t>Early years register (Out-of-school day care)All provisionKnowsleyTotal No of inspections1 September 2024 to 31 March 2025</t>
  </si>
  <si>
    <t>Childcare registerAll provisionLambethTotal No of inspections1 September 2024 to 31 March 2025</t>
  </si>
  <si>
    <t>Early years register (full Inspection)All provisionLambethBehaviour and attitudes1 September 2024 to 31 March 2025</t>
  </si>
  <si>
    <t>Early years register (full Inspection)All provisionLambethEffectiveness of leadership and Management1 September 2024 to 31 March 2025</t>
  </si>
  <si>
    <t>Early years register (full Inspection)All provisionLambethOutcomes for children1 September 2024 to 31 March 2025</t>
  </si>
  <si>
    <t>Early years register (full Inspection)All provisionLambethOverall effectiveness: The quality and standards of the provision1 September 2024 to 31 March 2025</t>
  </si>
  <si>
    <t>Early years register (full Inspection)All provisionLambethPersonal development1 September 2024 to 31 March 2025</t>
  </si>
  <si>
    <t>Early years register (full Inspection)All provisionLambethPersonal development, behaviour and welfare1 September 2024 to 31 March 2025</t>
  </si>
  <si>
    <t>Early years register (full Inspection)All provisionLambethQuality of education1 September 2024 to 31 March 2025</t>
  </si>
  <si>
    <t>Early years register (full Inspection)All provisionLambethQuality of teaching, learning and assessment1 September 2024 to 31 March 2025</t>
  </si>
  <si>
    <t>Early years register (full Inspection)All provisionLambethRequirements of the compulsory part of the childcare register1 September 2024 to 31 March 2025</t>
  </si>
  <si>
    <t>Early years register (full Inspection)All provisionLambethRequirements of the voluntary part of the childcare register1 September 2024 to 31 March 2025</t>
  </si>
  <si>
    <t>Early years register (full Inspection)All provisionLambethTotal No of inspections1 September 2024 to 31 March 2025</t>
  </si>
  <si>
    <t>Early years register (No children on roll)All provisionLambethNCOR Inspection Outcomes1 September 2024 to 31 March 2025</t>
  </si>
  <si>
    <t>Early years register (No children on roll)All provisionLambethTotal No of inspections1 September 2024 to 31 March 2025</t>
  </si>
  <si>
    <t>Early years register (full Inspection)All provisionSwindonBehaviour and attitudes1 September 2024 to 31 March 2025</t>
  </si>
  <si>
    <t>Early years register (full Inspection)All provisionSwindonEffectiveness of leadership and Management1 September 2024 to 31 March 2025</t>
  </si>
  <si>
    <t>Early years register (full Inspection)All provisionSwindonOutcomes for children1 September 2024 to 31 March 2025</t>
  </si>
  <si>
    <t>Early years register (full Inspection)All provisionSwindonOverall effectiveness: The quality and standards of the provision1 September 2024 to 31 March 2025</t>
  </si>
  <si>
    <t>Early years register (full Inspection)All provisionSwindonPersonal development1 September 2024 to 31 March 2025</t>
  </si>
  <si>
    <t>Early years register (full Inspection)All provisionSwindonPersonal development, behaviour and welfare1 September 2024 to 31 March 2025</t>
  </si>
  <si>
    <t>Early years register (full Inspection)All provisionSwindonQuality of education1 September 2024 to 31 March 2025</t>
  </si>
  <si>
    <t>Early years register (full Inspection)All provisionSwindonQuality of teaching, learning and assessment1 September 2024 to 31 March 2025</t>
  </si>
  <si>
    <t>Early years register (full Inspection)All provisionSwindonRequirements of the compulsory part of the childcare register1 September 2024 to 31 March 2025</t>
  </si>
  <si>
    <t>Early years register (full Inspection)All provisionSwindonRequirements of the voluntary part of the childcare register1 September 2024 to 31 March 2025</t>
  </si>
  <si>
    <t>Early years register (full Inspection)All provisionSwindonTotal No of inspections1 September 2024 to 31 March 2025</t>
  </si>
  <si>
    <t>Early years register (No children on roll)All provisionSwindonNCOR Inspection Outcomes1 September 2024 to 31 March 2025</t>
  </si>
  <si>
    <t>Early years register (No children on roll)All provisionSwindonTotal No of inspections1 September 2024 to 31 March 2025</t>
  </si>
  <si>
    <t>Early years register (Out-of-school day care)All provisionSwindonTotal No of inspections1 September 2024 to 31 March 2025</t>
  </si>
  <si>
    <t>Childcare registerAll provisionTamesideTotal No of inspections1 September 2024 to 31 March 2025</t>
  </si>
  <si>
    <t>Early years register (full Inspection)All provisionTamesideBehaviour and attitudes1 September 2024 to 31 March 2025</t>
  </si>
  <si>
    <t>Early years register (full Inspection)All provisionTamesideEffectiveness of leadership and Management1 September 2024 to 31 March 2025</t>
  </si>
  <si>
    <t>Early years register (full Inspection)All provisionTamesideOutcomes for children1 September 2024 to 31 March 2025</t>
  </si>
  <si>
    <t>Early years register (full Inspection)Childcare on non-domestic premisesBuckinghamshireBehaviour and attitudes1 September 2024 to 31 March 2025</t>
  </si>
  <si>
    <t>Early years register (full Inspection)Childcare on non-domestic premisesBuckinghamshireEffectiveness of leadership and Management1 September 2024 to 31 March 2025</t>
  </si>
  <si>
    <t>Early years register (full Inspection)Childcare on non-domestic premisesBuckinghamshireOutcomes for children1 September 2024 to 31 March 2025</t>
  </si>
  <si>
    <t>Early years register (full Inspection)Childcare on non-domestic premisesBuckinghamshireOverall effectiveness: The quality and standards of the provision1 September 2024 to 31 March 2025</t>
  </si>
  <si>
    <t>Early years register (full Inspection)Childcare on non-domestic premisesBuckinghamshirePersonal development1 September 2024 to 31 March 2025</t>
  </si>
  <si>
    <t>Early years register (full Inspection)ChildminderTorbayBehaviour and attitudes1 September 2024 to 31 March 2025</t>
  </si>
  <si>
    <t>Early years register (full Inspection)ChildminderTorbayEffectiveness of leadership and Management1 September 2024 to 31 March 2025</t>
  </si>
  <si>
    <t>Early years register (full Inspection)ChildminderTorbayOutcomes for children1 September 2024 to 31 March 2025</t>
  </si>
  <si>
    <t>Early years register (full Inspection)ChildminderTorbayOverall effectiveness: The quality and standards of the provision1 September 2024 to 31 March 2025</t>
  </si>
  <si>
    <t>Early years register (full Inspection)ChildminderTorbayPersonal development1 September 2024 to 31 March 2025</t>
  </si>
  <si>
    <t>Early years register (full Inspection)ChildminderTorbayPersonal development, behaviour and welfare1 September 2024 to 31 March 2025</t>
  </si>
  <si>
    <t>Early years register (full Inspection)ChildminderTorbayQuality of education1 September 2024 to 31 March 2025</t>
  </si>
  <si>
    <t>Early years register (full Inspection)ChildminderTorbayQuality of teaching, learning and assessment1 September 2024 to 31 March 2025</t>
  </si>
  <si>
    <t>Early years register (full Inspection)ChildminderTorbayRequirements of the compulsory part of the childcare register1 September 2024 to 31 March 2025</t>
  </si>
  <si>
    <t>Early years register (full Inspection)All provisionBath and North East SomersetBehaviour and attitudes1 September 2024 to 31 March 2025</t>
  </si>
  <si>
    <t>Early years register (full Inspection)All provisionBath and North East SomersetEffectiveness of leadership and Management1 September 2024 to 31 March 2025</t>
  </si>
  <si>
    <t>Early years register (full Inspection)All provisionBath and North East SomersetOutcomes for children1 September 2024 to 31 March 2025</t>
  </si>
  <si>
    <t>Early years register (full Inspection)All provisionBath and North East SomersetOverall effectiveness: The quality and standards of the provision1 September 2024 to 31 March 2025</t>
  </si>
  <si>
    <t>Early years register (full Inspection)All provisionBath and North East SomersetPersonal development1 September 2024 to 31 March 2025</t>
  </si>
  <si>
    <t>Early years register (full Inspection)All provisionBath and North East SomersetPersonal development, behaviour and welfare1 September 2024 to 31 March 2025</t>
  </si>
  <si>
    <t>Early years register (full Inspection)All provisionBath and North East SomersetQuality of education1 September 2024 to 31 March 2025</t>
  </si>
  <si>
    <t>Early years register (full Inspection)All provisionBath and North East SomersetQuality of teaching, learning and assessment1 September 2024 to 31 March 2025</t>
  </si>
  <si>
    <t>Early years register (full Inspection)All provisionBath and North East SomersetRequirements of the compulsory part of the childcare register1 September 2024 to 31 March 2025</t>
  </si>
  <si>
    <t>Early years register (full Inspection)All provisionBath and North East SomersetRequirements of the voluntary part of the childcare register1 September 2024 to 31 March 2025</t>
  </si>
  <si>
    <t>Early years register (full Inspection)All provisionBath and North East SomersetTotal No of inspections1 September 2024 to 31 March 2025</t>
  </si>
  <si>
    <t>Early years register (No children on roll)All provisionBath and North East SomersetNCOR Inspection Outcomes1 September 2024 to 31 March 2025</t>
  </si>
  <si>
    <t>Early years register (No children on roll)All provisionBath and North East SomersetTotal No of inspections1 September 2024 to 31 March 2025</t>
  </si>
  <si>
    <t>Early years register (Out-of-school day care)All provisionBath and North East SomersetTotal No of inspections1 September 2024 to 31 March 2025</t>
  </si>
  <si>
    <t>Childcare registerAll provisionBedfordTotal No of inspections1 September 2024 to 31 March 2025</t>
  </si>
  <si>
    <t>Early years register (full Inspection)All provisionKingston upon ThamesRequirements of the compulsory part of the childcare register1 September 2024 to 31 March 2025</t>
  </si>
  <si>
    <t>Early years register (full Inspection)All provisionKingston upon ThamesRequirements of the voluntary part of the childcare register1 September 2024 to 31 March 2025</t>
  </si>
  <si>
    <t>Early years register (full Inspection)All provisionKingston upon ThamesTotal No of inspections1 September 2024 to 31 March 2025</t>
  </si>
  <si>
    <t>Early years register (No children on roll)All provisionKingston upon ThamesNCOR Inspection Outcomes1 September 2024 to 31 March 2025</t>
  </si>
  <si>
    <t>Early years register (No children on roll)All provisionKingston upon ThamesTotal No of inspections1 September 2024 to 31 March 2025</t>
  </si>
  <si>
    <t>Early years register (Out-of-school day care)All provisionKingston upon ThamesTotal No of inspections1 September 2024 to 31 March 2025</t>
  </si>
  <si>
    <t>Childcare registerAll provisionKirkleesTotal No of inspections1 September 2024 to 31 March 2025</t>
  </si>
  <si>
    <t>Early years register (full Inspection)All provisionKirkleesBehaviour and attitudes1 September 2024 to 31 March 2025</t>
  </si>
  <si>
    <t>Early years register (full Inspection)All provisionKirkleesEffectiveness of leadership and Management1 September 2024 to 31 March 2025</t>
  </si>
  <si>
    <t>Early years register (full Inspection)All provisionKirkleesOutcomes for children1 September 2024 to 31 March 2025</t>
  </si>
  <si>
    <t>Early years register (full Inspection)All provisionKirkleesOverall effectiveness: The quality and standards of the provision1 September 2024 to 31 March 2025</t>
  </si>
  <si>
    <t>Early years register (full Inspection)All provisionKirkleesPersonal development1 September 2024 to 31 March 2025</t>
  </si>
  <si>
    <t>Early years register (full Inspection)All provisionKirkleesPersonal development, behaviour and welfare1 September 2024 to 31 March 2025</t>
  </si>
  <si>
    <t>Early years register (full Inspection)All provisionKirkleesQuality of education1 September 2024 to 31 March 2025</t>
  </si>
  <si>
    <t>Early years register (full Inspection)All provisionKirkleesQuality of teaching, learning and assessment1 September 2024 to 31 March 2025</t>
  </si>
  <si>
    <t>Early years register (full Inspection)All provisionKirkleesRequirements of the compulsory part of the childcare register1 September 2024 to 31 March 2025</t>
  </si>
  <si>
    <t>Early years register (full Inspection)All provisionSurreyBehaviour and attitudes1 September 2024 to 31 March 2025</t>
  </si>
  <si>
    <t>Early years register (full Inspection)All provisionSurreyEffectiveness of leadership and Management1 September 2024 to 31 March 2025</t>
  </si>
  <si>
    <t>Early years register (full Inspection)All provisionSurreyOutcomes for children1 September 2024 to 31 March 2025</t>
  </si>
  <si>
    <t>Early years register (full Inspection)All provisionSurreyOverall effectiveness: The quality and standards of the provision1 September 2024 to 31 March 2025</t>
  </si>
  <si>
    <t>Early years register (full Inspection)All provisionSurreyPersonal development1 September 2024 to 31 March 2025</t>
  </si>
  <si>
    <t>Early years register (full Inspection)All provisionSurreyPersonal development, behaviour and welfare1 September 2024 to 31 March 2025</t>
  </si>
  <si>
    <t>Early years register (full Inspection)All provisionSurreyQuality of education1 September 2024 to 31 March 2025</t>
  </si>
  <si>
    <t>Early years register (full Inspection)All provisionSurreyQuality of teaching, learning and assessment1 September 2024 to 31 March 2025</t>
  </si>
  <si>
    <t>Early years register (full Inspection)All provisionSurreyRequirements of the compulsory part of the childcare register1 September 2024 to 31 March 2025</t>
  </si>
  <si>
    <t>Early years register (full Inspection)All provisionSurreyRequirements of the voluntary part of the childcare register1 September 2024 to 31 March 2025</t>
  </si>
  <si>
    <t>Early years register (full Inspection)All provisionSurreyTotal No of inspections1 September 2024 to 31 March 2025</t>
  </si>
  <si>
    <t>Early years register (No children on roll)All provisionSurreyNCOR Inspection Outcomes1 September 2024 to 31 March 2025</t>
  </si>
  <si>
    <t>Early years register (No children on roll)All provisionSurreyTotal No of inspections1 September 2024 to 31 March 2025</t>
  </si>
  <si>
    <t>Early years register (Out-of-school day care)All provisionSurreyTotal No of inspections1 September 2024 to 31 March 2025</t>
  </si>
  <si>
    <t>Childcare registerAll provisionSuttonTotal No of inspections1 September 2024 to 31 March 2025</t>
  </si>
  <si>
    <t>Early years register (full Inspection)Childcare on non-domestic premisesBrighton and HoveRequirements of the voluntary part of the childcare register1 September 2024 to 31 March 2025</t>
  </si>
  <si>
    <t>Early years register (full Inspection)Childcare on non-domestic premisesBrighton and HoveTotal No of inspections1 September 2024 to 31 March 2025</t>
  </si>
  <si>
    <t>Early years register (Out-of-school day care)Childcare on non-domestic premisesBrighton and HoveTotal No of inspections1 September 2024 to 31 March 2025</t>
  </si>
  <si>
    <t>Childcare registerChildcare on non-domestic premisesBristolTotal No of inspections1 September 2024 to 31 March 2025</t>
  </si>
  <si>
    <t>Early years register (full Inspection)Childcare on non-domestic premisesBristolBehaviour and attitudes1 September 2024 to 31 March 2025</t>
  </si>
  <si>
    <t>Early years register (full Inspection)ChildminderSwindonQuality of teaching, learning and assessment1 September 2024 to 31 March 2025</t>
  </si>
  <si>
    <t>Early years register (full Inspection)ChildminderSwindonRequirements of the compulsory part of the childcare register1 September 2024 to 31 March 2025</t>
  </si>
  <si>
    <t>Early years register (full Inspection)ChildminderSwindonRequirements of the voluntary part of the childcare register1 September 2024 to 31 March 2025</t>
  </si>
  <si>
    <t>Early years register (full Inspection)ChildminderSwindonTotal No of inspections1 September 2024 to 31 March 2025</t>
  </si>
  <si>
    <t>Early years register (No children on roll)ChildminderSwindonNCOR Inspection Outcomes1 September 2024 to 31 March 2025</t>
  </si>
  <si>
    <t>Early years register (No children on roll)ChildminderSwindonTotal No of inspections1 September 2024 to 31 March 2025</t>
  </si>
  <si>
    <t>Childcare registerChildminderTamesideTotal No of inspections1 September 2024 to 31 March 2025</t>
  </si>
  <si>
    <t>Childcare registerAll provisionBarking and DagenhamTotal No of inspections1 September 2024 to 31 March 2025</t>
  </si>
  <si>
    <t>Early years register (full Inspection)All provisionBarking and DagenhamBehaviour and attitudes1 September 2024 to 31 March 2025</t>
  </si>
  <si>
    <t>Early years register (full Inspection)All provisionBarking and DagenhamEffectiveness of leadership and Management1 September 2024 to 31 March 2025</t>
  </si>
  <si>
    <t>Early years register (full Inspection)All provisionBarking and DagenhamOutcomes for children1 September 2024 to 31 March 2025</t>
  </si>
  <si>
    <t>Early years register (full Inspection)All provisionBarking and DagenhamOverall effectiveness: The quality and standards of the provision1 September 2024 to 31 March 2025</t>
  </si>
  <si>
    <t>Early years register (full Inspection)All provisionBarking and DagenhamPersonal development1 September 2024 to 31 March 2025</t>
  </si>
  <si>
    <t>Early years register (full Inspection)All provisionBarking and DagenhamPersonal development, behaviour and welfare1 September 2024 to 31 March 2025</t>
  </si>
  <si>
    <t>Early years register (full Inspection)All provisionBarking and DagenhamQuality of education1 September 2024 to 31 March 2025</t>
  </si>
  <si>
    <t>Early years register (full Inspection)All provisionBarking and DagenhamQuality of teaching, learning and assessment1 September 2024 to 31 March 2025</t>
  </si>
  <si>
    <t>Early years register (full Inspection)All provisionBarking and DagenhamRequirements of the compulsory part of the childcare register1 September 2024 to 31 March 2025</t>
  </si>
  <si>
    <t>Early years register (full Inspection)All provisionBarking and DagenhamRequirements of the voluntary part of the childcare register1 September 2024 to 31 March 2025</t>
  </si>
  <si>
    <t>Early years register (full Inspection)All provisionBarking and DagenhamTotal No of inspections1 September 2024 to 31 March 2025</t>
  </si>
  <si>
    <t>Early years register (No children on roll)All provisionBarking and DagenhamNCOR Inspection Outcomes1 September 2024 to 31 March 2025</t>
  </si>
  <si>
    <t>Early years register (No children on roll)All provisionBarking and DagenhamTotal No of inspections1 September 2024 to 31 March 2025</t>
  </si>
  <si>
    <t>Early years register (full Inspection)All provisionKensington and ChelseaOverall effectiveness: The quality and standards of the provision1 September 2024 to 31 March 2025</t>
  </si>
  <si>
    <t>Early years register (full Inspection)All provisionKensington and ChelseaPersonal development1 September 2024 to 31 March 2025</t>
  </si>
  <si>
    <t>Early years register (full Inspection)All provisionKensington and ChelseaPersonal development, behaviour and welfare1 September 2024 to 31 March 2025</t>
  </si>
  <si>
    <t>Early years register (full Inspection)All provisionKensington and ChelseaQuality of education1 September 2024 to 31 March 2025</t>
  </si>
  <si>
    <t>Early years register (full Inspection)All provisionKensington and ChelseaQuality of teaching, learning and assessment1 September 2024 to 31 March 2025</t>
  </si>
  <si>
    <t>Early years register (full Inspection)All provisionKensington and ChelseaRequirements of the compulsory part of the childcare register1 September 2024 to 31 March 2025</t>
  </si>
  <si>
    <t>Early years register (full Inspection)All provisionKensington and ChelseaRequirements of the voluntary part of the childcare register1 September 2024 to 31 March 2025</t>
  </si>
  <si>
    <t>Early years register (full Inspection)All provisionKensington and ChelseaTotal No of inspections1 September 2024 to 31 March 2025</t>
  </si>
  <si>
    <t>Early years register (No children on roll)All provisionKensington and ChelseaNCOR Inspection Outcomes1 September 2024 to 31 March 2025</t>
  </si>
  <si>
    <t>Early years register (No children on roll)All provisionKensington and ChelseaTotal No of inspections1 September 2024 to 31 March 2025</t>
  </si>
  <si>
    <t>Early years register (Out-of-school day care)All provisionKensington and ChelseaTotal No of inspections1 September 2024 to 31 March 2025</t>
  </si>
  <si>
    <t>Childcare registerAll provisionKentTotal No of inspections1 September 2024 to 31 March 2025</t>
  </si>
  <si>
    <t>Early years register (full Inspection)All provisionKentBehaviour and attitudes1 September 2024 to 31 March 2025</t>
  </si>
  <si>
    <t>Early years register (full Inspection)All provisionKentEffectiveness of leadership and Management1 September 2024 to 31 March 2025</t>
  </si>
  <si>
    <t>Early years register (full Inspection)All provisionKentOutcomes for children1 September 2024 to 31 March 2025</t>
  </si>
  <si>
    <t>Early years register (No children on roll)All provisionStockton-on-TeesNCOR Inspection Outcomes1 September 2024 to 31 March 2025</t>
  </si>
  <si>
    <t>Early years register (No children on roll)All provisionStockton-on-TeesTotal No of inspections1 September 2024 to 31 March 2025</t>
  </si>
  <si>
    <t>Early years register (Out-of-school day care)All provisionStockton-on-TeesTotal No of inspections1 September 2024 to 31 March 2025</t>
  </si>
  <si>
    <t>Childcare registerAll provisionStoke-on-TrentTotal No of inspections1 September 2024 to 31 March 2025</t>
  </si>
  <si>
    <t>Early years register (full Inspection)All provisionStoke-on-TrentBehaviour and attitudes1 September 2024 to 31 March 2025</t>
  </si>
  <si>
    <t>Early years register (full Inspection)All provisionStoke-on-TrentEffectiveness of leadership and Management1 September 2024 to 31 March 2025</t>
  </si>
  <si>
    <t>Early years register (full Inspection)All provisionStoke-on-TrentOutcomes for children1 September 2024 to 31 March 2025</t>
  </si>
  <si>
    <t>Early years register (full Inspection)All provisionStoke-on-TrentOverall effectiveness: The quality and standards of the provision1 September 2024 to 31 March 2025</t>
  </si>
  <si>
    <t>Early years register (full Inspection)All provisionStoke-on-TrentPersonal development1 September 2024 to 31 March 2025</t>
  </si>
  <si>
    <t>Early years register (full Inspection)All provisionStoke-on-TrentPersonal development, behaviour and welfare1 September 2024 to 31 March 2025</t>
  </si>
  <si>
    <t>Early years register (full Inspection)All provisionStoke-on-TrentQuality of education1 September 2024 to 31 March 2025</t>
  </si>
  <si>
    <t>Early years register (full Inspection)All provisionStoke-on-TrentQuality of teaching, learning and assessment1 September 2024 to 31 March 2025</t>
  </si>
  <si>
    <t>Early years register (full Inspection)All provisionStoke-on-TrentRequirements of the compulsory part of the childcare register1 September 2024 to 31 March 2025</t>
  </si>
  <si>
    <t>Early years register (full Inspection)All provisionStoke-on-TrentRequirements of the voluntary part of the childcare register1 September 2024 to 31 March 2025</t>
  </si>
  <si>
    <t>Early years register (full Inspection)All provisionStoke-on-TrentTotal No of inspections1 September 2024 to 31 March 2025</t>
  </si>
  <si>
    <t>Early years register (No children on roll)All provisionStoke-on-TrentNCOR Inspection Outcomes1 September 2024 to 31 March 2025</t>
  </si>
  <si>
    <t>Early years register (No children on roll)All provisionStoke-on-TrentTotal No of inspections1 September 2024 to 31 March 2025</t>
  </si>
  <si>
    <t>Early years register (full Inspection)Childcare on non-domestic premisesBracknell ForestPersonal development1 September 2024 to 31 March 2025</t>
  </si>
  <si>
    <t>Early years register (full Inspection)Childcare on non-domestic premisesBracknell ForestPersonal development, behaviour and welfare1 September 2024 to 31 March 2025</t>
  </si>
  <si>
    <t>Early years register (full Inspection)Childcare on non-domestic premisesBracknell ForestQuality of education1 September 2024 to 31 March 2025</t>
  </si>
  <si>
    <t>Early years register (full Inspection)Childcare on non-domestic premisesBracknell ForestQuality of teaching, learning and assessment1 September 2024 to 31 March 2025</t>
  </si>
  <si>
    <t>Early years register (full Inspection)Childcare on non-domestic premisesBracknell ForestRequirements of the compulsory part of the childcare register1 September 2024 to 31 March 2025</t>
  </si>
  <si>
    <t>Early years register (full Inspection)Childcare on non-domestic premisesBracknell ForestRequirements of the voluntary part of the childcare register1 September 2024 to 31 March 2025</t>
  </si>
  <si>
    <t>Early years register (full Inspection)Childcare on non-domestic premisesBracknell ForestTotal No of inspections1 September 2024 to 31 March 2025</t>
  </si>
  <si>
    <t>Early years register (Out-of-school day care)Childcare on non-domestic premisesBracknell ForestTotal No of inspections1 September 2024 to 31 March 2025</t>
  </si>
  <si>
    <t>Childcare registerChildcare on non-domestic premisesBradfordTotal No of inspections1 September 2024 to 31 March 2025</t>
  </si>
  <si>
    <t>Childcare registerChildminderSouthwarkTotal No of inspections1 September 2024 to 31 March 2025</t>
  </si>
  <si>
    <t>Early years register (full Inspection)ChildminderSouthwarkBehaviour and attitudes1 September 2024 to 31 March 2025</t>
  </si>
  <si>
    <t>Early years register (full Inspection)ChildminderSouthwarkEffectiveness of leadership and Management1 September 2024 to 31 March 2025</t>
  </si>
  <si>
    <t>Early years register (full Inspection)ChildminderSouthwarkOutcomes for children1 September 2024 to 31 March 2025</t>
  </si>
  <si>
    <t>Early years register (full Inspection)ChildminderSouthwarkOverall effectiveness: The quality and standards of the provision1 September 2024 to 31 March 2025</t>
  </si>
  <si>
    <t>Early years register (full Inspection)All provisionHaringeyTotal No of inspections1 September 2024 to 31 March 2025</t>
  </si>
  <si>
    <t>Early years register (Out-of-school day care)All provisionHaringeyTotal No of inspections1 September 2024 to 31 March 2025</t>
  </si>
  <si>
    <t>Childcare registerAll provisionHarrowTotal No of inspections1 September 2024 to 31 March 2025</t>
  </si>
  <si>
    <t>Early years register (full Inspection)All provisionHarrowBehaviour and attitudes1 September 2024 to 31 March 2025</t>
  </si>
  <si>
    <t>Early years register (full Inspection)All provisionHarrowEffectiveness of leadership and Management1 September 2024 to 31 March 2025</t>
  </si>
  <si>
    <t>Early years register (full Inspection)All provisionHarrowOutcomes for children1 September 2024 to 31 March 2025</t>
  </si>
  <si>
    <t>Early years register (full Inspection)All provisionHarrowOverall effectiveness: The quality and standards of the provision1 September 2024 to 31 March 2025</t>
  </si>
  <si>
    <t>Early years register (full Inspection)All provisionHarrowPersonal development1 September 2024 to 31 March 2025</t>
  </si>
  <si>
    <t>Early years register (full Inspection)All provisionHarrowPersonal development, behaviour and welfare1 September 2024 to 31 March 2025</t>
  </si>
  <si>
    <t>Early years register (full Inspection)All provisionHarrowQuality of education1 September 2024 to 31 March 2025</t>
  </si>
  <si>
    <t>Early years register (full Inspection)All provisionHarrowQuality of teaching, learning and assessment1 September 2024 to 31 March 2025</t>
  </si>
  <si>
    <t>Early years register (full Inspection)All provisionHarrowRequirements of the compulsory part of the childcare register1 September 2024 to 31 March 2025</t>
  </si>
  <si>
    <t>Early years register (full Inspection)All provisionHarrowRequirements of the voluntary part of the childcare register1 September 2024 to 31 March 2025</t>
  </si>
  <si>
    <t>Early years register (full Inspection)All provisionHarrowTotal No of inspections1 September 2024 to 31 March 2025</t>
  </si>
  <si>
    <t>Early years register (full Inspection)All provisionSomersetBehaviour and attitudes1 September 2024 to 31 March 2025</t>
  </si>
  <si>
    <t>Early years register (full Inspection)All provisionSomersetEffectiveness of leadership and Management1 September 2024 to 31 March 2025</t>
  </si>
  <si>
    <t>Early years register (full Inspection)All provisionSomersetOutcomes for children1 September 2024 to 31 March 2025</t>
  </si>
  <si>
    <t>Early years register (full Inspection)All provisionSomersetOverall effectiveness: The quality and standards of the provision1 September 2024 to 31 March 2025</t>
  </si>
  <si>
    <t>Early years register (full Inspection)All provisionSomersetPersonal development1 September 2024 to 31 March 2025</t>
  </si>
  <si>
    <t>Early years register (full Inspection)All provisionSomersetPersonal development, behaviour and welfare1 September 2024 to 31 March 2025</t>
  </si>
  <si>
    <t>Early years register (full Inspection)All provisionSomersetQuality of education1 September 2024 to 31 March 2025</t>
  </si>
  <si>
    <t>Early years register (full Inspection)All provisionSomersetQuality of teaching, learning and assessment1 September 2024 to 31 March 2025</t>
  </si>
  <si>
    <t>Early years register (full Inspection)All provisionSomersetRequirements of the compulsory part of the childcare register1 September 2024 to 31 March 2025</t>
  </si>
  <si>
    <t>Early years register (full Inspection)All provisionSomersetRequirements of the voluntary part of the childcare register1 September 2024 to 31 March 2025</t>
  </si>
  <si>
    <t>Early years register (full Inspection)All provisionSomersetTotal No of inspections1 September 2024 to 31 March 2025</t>
  </si>
  <si>
    <t>Early years register (No children on roll)All provisionSomersetNCOR Inspection Outcomes1 September 2024 to 31 March 2025</t>
  </si>
  <si>
    <t>Early years register (No children on roll)All provisionSomersetTotal No of inspections1 September 2024 to 31 March 2025</t>
  </si>
  <si>
    <t>Early years register (Out-of-school day care)All provisionSomersetTotal No of inspections1 September 2024 to 31 March 2025</t>
  </si>
  <si>
    <t>Childcare registerAll provisionSouth GloucestershireTotal No of inspections1 September 2024 to 31 March 2025</t>
  </si>
  <si>
    <t>Early years register (full Inspection)Childcare on non-domestic premisesBarnetPersonal development, behaviour and welfare1 September 2024 to 31 March 2025</t>
  </si>
  <si>
    <t>Early years register (full Inspection)Childcare on non-domestic premisesBarnetQuality of education1 September 2024 to 31 March 2025</t>
  </si>
  <si>
    <t>Early years register (full Inspection)Childcare on non-domestic premisesBarnetQuality of teaching, learning and assessment1 September 2024 to 31 March 2025</t>
  </si>
  <si>
    <t>Early years register (full Inspection)Childcare on non-domestic premisesBarnetRequirements of the compulsory part of the childcare register1 September 2024 to 31 March 2025</t>
  </si>
  <si>
    <t>Early years register (full Inspection)Childcare on non-domestic premisesBarnetRequirements of the voluntary part of the childcare register1 September 2024 to 31 March 2025</t>
  </si>
  <si>
    <t>Early years register (full Inspection)Childcare on non-domestic premisesBarnetTotal No of inspections1 September 2024 to 31 March 2025</t>
  </si>
  <si>
    <t>Early years register (No children on roll)Childcare on non-domestic premisesBarnetNCOR Inspection Outcomes1 September 2024 to 31 March 2025</t>
  </si>
  <si>
    <t>Early years register (No children on roll)Childcare on non-domestic premisesBarnetTotal No of inspections1 September 2024 to 31 March 2025</t>
  </si>
  <si>
    <t>Early years register (Out-of-school day care)Childcare on non-domestic premisesBarnetTotal No of inspections1 September 2024 to 31 March 2025</t>
  </si>
  <si>
    <t>Early years register (full Inspection)Childcare on non-domestic premisesBarnsleyBehaviour and attitudes1 September 2024 to 31 March 2025</t>
  </si>
  <si>
    <t>Early years register (full Inspection)Childcare on non-domestic premisesBarnsleyEffectiveness of leadership and Management1 September 2024 to 31 March 2025</t>
  </si>
  <si>
    <t>Early years register (full Inspection)Childcare on non-domestic premisesBarnsleyOutcomes for children1 September 2024 to 31 March 2025</t>
  </si>
  <si>
    <t>Early years register (full Inspection)Childcare on non-domestic premisesBarnsleyOverall effectiveness: The quality and standards of the provision1 September 2024 to 31 March 2025</t>
  </si>
  <si>
    <t>Early years register (full Inspection)Childcare on non-domestic premisesBarnsleyPersonal development1 September 2024 to 31 March 2025</t>
  </si>
  <si>
    <t>Early years register (full Inspection)Childcare on non-domestic premisesBarnsleyPersonal development, behaviour and welfare1 September 2024 to 31 March 2025</t>
  </si>
  <si>
    <t>Early years register (full Inspection)Childcare on non-domestic premisesBarnsleyQuality of education1 September 2024 to 31 March 2025</t>
  </si>
  <si>
    <t>Early years register (full Inspection)Childcare on non-domestic premisesKnowsleyBehaviour and attitudes1 September 2024 to 31 March 2025</t>
  </si>
  <si>
    <t>Early years register (full Inspection)Childcare on non-domestic premisesKnowsleyEffectiveness of leadership and Management1 September 2024 to 31 March 2025</t>
  </si>
  <si>
    <t>Early years register (full Inspection)Childcare on non-domestic premisesBrentBehaviour and attitudes1 September 2024 to 31 March 2025</t>
  </si>
  <si>
    <t>Early years register (full Inspection)Childcare on non-domestic premisesBrentEffectiveness of leadership and Management1 September 2024 to 31 March 2025</t>
  </si>
  <si>
    <t>Early years register (full Inspection)Childcare on non-domestic premisesBrentOutcomes for children1 September 2024 to 31 March 2025</t>
  </si>
  <si>
    <t>Early years register (full Inspection)Childcare on non-domestic premisesBrentOverall effectiveness: The quality and standards of the provision1 September 2024 to 31 March 2025</t>
  </si>
  <si>
    <t>Early years register (full Inspection)Childcare on non-domestic premisesBrentPersonal development1 September 2024 to 31 March 2025</t>
  </si>
  <si>
    <t>Early years register (full Inspection)Childcare on non-domestic premisesBrentPersonal development, behaviour and welfare1 September 2024 to 31 March 2025</t>
  </si>
  <si>
    <t>Early years register (full Inspection)Childcare on non-domestic premisesBrentQuality of education1 September 2024 to 31 March 2025</t>
  </si>
  <si>
    <t>Early years register (full Inspection)Childcare on non-domestic premisesMedwayBehaviour and attitudes1 September 2024 to 31 March 2025</t>
  </si>
  <si>
    <t>Early years register (full Inspection)Childcare on non-domestic premisesMedwayEffectiveness of leadership and Management1 September 2024 to 31 March 2025</t>
  </si>
  <si>
    <t>Early years register (full Inspection)Childcare on non-domestic premisesMedwayOutcomes for children1 September 2024 to 31 March 2025</t>
  </si>
  <si>
    <t>Early years register (full Inspection)Childcare on non-domestic premisesMedwayOverall effectiveness: The quality and standards of the provision1 September 2024 to 31 March 2025</t>
  </si>
  <si>
    <t>Early years register (full Inspection)Childcare on non-domestic premisesMedwayPersonal development1 September 2024 to 31 March 2025</t>
  </si>
  <si>
    <t>Early years register (full Inspection)Childcare on non-domestic premisesMedwayPersonal development, behaviour and welfare1 September 2024 to 31 March 2025</t>
  </si>
  <si>
    <t>Early years register (full Inspection)Childcare on non-domestic premisesMedwayQuality of education1 September 2024 to 31 March 2025</t>
  </si>
  <si>
    <t>Early years register (full Inspection)Childcare on non-domestic premisesMedwayQuality of teaching, learning and assessment1 September 2024 to 31 March 2025</t>
  </si>
  <si>
    <t>Early years register (full Inspection)Childcare on non-domestic premisesMedwayRequirements of the compulsory part of the childcare register1 September 2024 to 31 March 2025</t>
  </si>
  <si>
    <t>Early years register (full Inspection)Childcare on non-domestic premisesMedwayRequirements of the voluntary part of the childcare register1 September 2024 to 31 March 2025</t>
  </si>
  <si>
    <t>Early years register (full Inspection)Childcare on non-domestic premisesMedwayTotal No of inspections1 September 2024 to 31 March 2025</t>
  </si>
  <si>
    <t>Early years register (Out-of-school day care)Childcare on non-domestic premisesMedwayTotal No of inspections1 September 2024 to 31 March 2025</t>
  </si>
  <si>
    <t>Childcare registerChildcare on non-domestic premisesMertonTotal No of inspections1 September 2024 to 31 March 2025</t>
  </si>
  <si>
    <t>Early years register (full Inspection)Childcare on non-domestic premisesWest BerkshireBehaviour and attitudes1 September 2024 to 31 March 2025</t>
  </si>
  <si>
    <t>Early years register (full Inspection)Childcare on non-domestic premisesWest BerkshireEffectiveness of leadership and Management1 September 2024 to 31 March 2025</t>
  </si>
  <si>
    <t>Early years register (full Inspection)Childcare on non-domestic premisesWest BerkshireOutcomes for children1 September 2024 to 31 March 2025</t>
  </si>
  <si>
    <t>Early years register (full Inspection)Childcare on non-domestic premisesWest BerkshireOverall effectiveness: The quality and standards of the provision1 September 2024 to 31 March 2025</t>
  </si>
  <si>
    <t>Early years register (full Inspection)Childcare on non-domestic premisesWest BerkshirePersonal development1 September 2024 to 31 March 2025</t>
  </si>
  <si>
    <t>Early years register (full Inspection)Childcare on non-domestic premisesWest BerkshirePersonal development, behaviour and welfare1 September 2024 to 31 March 2025</t>
  </si>
  <si>
    <t>Early years register (full Inspection)Childcare on non-domestic premisesWest BerkshireQuality of education1 September 2024 to 31 March 2025</t>
  </si>
  <si>
    <t>Early years register (full Inspection)Childcare on non-domestic premisesWest BerkshireQuality of teaching, learning and assessment1 September 2024 to 31 March 2025</t>
  </si>
  <si>
    <t>Early years register (full Inspection)Childcare on non-domestic premisesWest BerkshireRequirements of the compulsory part of the childcare register1 September 2024 to 31 March 2025</t>
  </si>
  <si>
    <t>Early years register (full Inspection)Childcare on non-domestic premisesWest BerkshireRequirements of the voluntary part of the childcare register1 September 2024 to 31 March 2025</t>
  </si>
  <si>
    <t>Early years register (full Inspection)Childcare on non-domestic premisesWest BerkshireTotal No of inspections1 September 2024 to 31 March 2025</t>
  </si>
  <si>
    <t>Early years register (Out-of-school day care)Childcare on non-domestic premisesWest BerkshireTotal No of inspections1 September 2024 to 31 March 2025</t>
  </si>
  <si>
    <t>Early years register (No children on roll)ChildminderHarrowNCOR Inspection Outcomes1 September 2024 to 31 March 2025</t>
  </si>
  <si>
    <t>Early years register (No children on roll)ChildminderHarrowTotal No of inspections1 September 2024 to 31 March 2025</t>
  </si>
  <si>
    <t>Early years register (Out-of-school day care)ChildminderHarrowTotal No of inspections1 September 2024 to 31 March 2025</t>
  </si>
  <si>
    <t>Early years register (full Inspection)ChildminderHartlepoolBehaviour and attitudes1 September 2024 to 31 March 2025</t>
  </si>
  <si>
    <t>Early years register (full Inspection)ChildminderHartlepoolEffectiveness of leadership and Management1 September 2024 to 31 March 2025</t>
  </si>
  <si>
    <t>Early years register (full Inspection)ChildminderHartlepoolOutcomes for children1 September 2024 to 31 March 2025</t>
  </si>
  <si>
    <t>Early years register (full Inspection)ChildminderHartlepoolOverall effectiveness: The quality and standards of the provision1 September 2024 to 31 March 2025</t>
  </si>
  <si>
    <t>Early years register (full Inspection)ChildminderHartlepoolPersonal development1 September 2024 to 31 March 2025</t>
  </si>
  <si>
    <t>Early years register (full Inspection)ChildminderHartlepoolPersonal development, behaviour and welfare1 September 2024 to 31 March 2025</t>
  </si>
  <si>
    <t>Early years register (full Inspection)ChildminderHartlepoolQuality of education1 September 2024 to 31 March 2025</t>
  </si>
  <si>
    <t>Early years register (full Inspection)ChildminderHartlepoolQuality of teaching, learning and assessment1 September 2024 to 31 March 2025</t>
  </si>
  <si>
    <t>Early years register (full Inspection)ChildminderHartlepoolRequirements of the compulsory part of the childcare register1 September 2024 to 31 March 2025</t>
  </si>
  <si>
    <t>Early years register (full Inspection)ChildminderHartlepoolRequirements of the voluntary part of the childcare register1 September 2024 to 31 March 2025</t>
  </si>
  <si>
    <t>Early years register (full Inspection)ChildminderHartlepoolTotal No of inspections1 September 2024 to 31 March 2025</t>
  </si>
  <si>
    <t>Early years register (No children on roll)ChildminderHartlepoolNCOR Inspection Outcomes1 September 2024 to 31 March 2025</t>
  </si>
  <si>
    <t>Early years register (No children on roll)ChildminderHartlepoolTotal No of inspections1 September 2024 to 31 March 2025</t>
  </si>
  <si>
    <t>Childcare registerChildminderHaveringTotal No of inspections1 September 2024 to 31 March 2025</t>
  </si>
  <si>
    <t>Early years register (full Inspection)ChildminderSt HelensRequirements of the compulsory part of the childcare register1 September 2024 to 31 March 2025</t>
  </si>
  <si>
    <t>Early years register (full Inspection)ChildminderSt HelensRequirements of the voluntary part of the childcare register1 September 2024 to 31 March 2025</t>
  </si>
  <si>
    <t>Early years register (full Inspection)ChildminderSt HelensTotal No of inspections1 September 2024 to 31 March 2025</t>
  </si>
  <si>
    <t>Early years register (full Inspection)Childcare on non-domestic premisesBuryQuality of teaching, learning and assessment1 September 2024 to 31 March 2025</t>
  </si>
  <si>
    <t>Early years register (full Inspection)Childcare on non-domestic premisesBuryRequirements of the compulsory part of the childcare register1 September 2024 to 31 March 2025</t>
  </si>
  <si>
    <t>Early years register (full Inspection)Childcare on non-domestic premisesBuryRequirements of the voluntary part of the childcare register1 September 2024 to 31 March 2025</t>
  </si>
  <si>
    <t>Early years register (full Inspection)Childcare on non-domestic premisesBuryTotal No of inspections1 September 2024 to 31 March 2025</t>
  </si>
  <si>
    <t>Early years register (Out-of-school day care)Childcare on non-domestic premisesBuryTotal No of inspections1 September 2024 to 31 March 2025</t>
  </si>
  <si>
    <t>Childcare registerChildcare on non-domestic premisesCalderdaleTotal No of inspections1 September 2024 to 31 March 2025</t>
  </si>
  <si>
    <t>Early years register (full Inspection)Childcare on non-domestic premisesNewhamPersonal development1 September 2024 to 31 March 2025</t>
  </si>
  <si>
    <t>Early years register (full Inspection)Childcare on non-domestic premisesNewhamPersonal development, behaviour and welfare1 September 2024 to 31 March 2025</t>
  </si>
  <si>
    <t>Early years register (full Inspection)Childcare on non-domestic premisesNewhamQuality of education1 September 2024 to 31 March 2025</t>
  </si>
  <si>
    <t>Early years register (full Inspection)Childcare on non-domestic premisesNewhamQuality of teaching, learning and assessment1 September 2024 to 31 March 2025</t>
  </si>
  <si>
    <t>Early years register (full Inspection)Childcare on non-domestic premisesNewhamRequirements of the compulsory part of the childcare register1 September 2024 to 31 March 2025</t>
  </si>
  <si>
    <t>Early years register (full Inspection)Childcare on non-domestic premisesNewhamRequirements of the voluntary part of the childcare register1 September 2024 to 31 March 2025</t>
  </si>
  <si>
    <t>Early years register (full Inspection)Childcare on non-domestic premisesNewhamTotal No of inspections1 September 2024 to 31 March 2025</t>
  </si>
  <si>
    <t>Early years register (Out-of-school day care)Childcare on non-domestic premisesNewhamTotal No of inspections1 September 2024 to 31 March 2025</t>
  </si>
  <si>
    <t>Childcare registerChildcare on non-domestic premisesNorfolkTotal No of inspections1 September 2024 to 31 March 2025</t>
  </si>
  <si>
    <t>Early years register (full Inspection)Childcare on non-domestic premisesNorfolkBehaviour and attitudes1 September 2024 to 31 March 2025</t>
  </si>
  <si>
    <t>Early years register (full Inspection)Childcare on non-domestic premisesNorfolkEffectiveness of leadership and Management1 September 2024 to 31 March 2025</t>
  </si>
  <si>
    <t>Early years register (full Inspection)Childcare on non-domestic premisesNorfolkOutcomes for children1 September 2024 to 31 March 2025</t>
  </si>
  <si>
    <t>Early years register (full Inspection)Childcare on non-domestic premisesNorfolkOverall effectiveness: The quality and standards of the provision1 September 2024 to 31 March 2025</t>
  </si>
  <si>
    <t>Early years register (full Inspection)Childcare on non-domestic premisesNorfolkPersonal development1 September 2024 to 31 March 2025</t>
  </si>
  <si>
    <t>Early years register (full Inspection)Childcare on non-domestic premisesNorfolkPersonal development, behaviour and welfare1 September 2024 to 31 March 2025</t>
  </si>
  <si>
    <t>Early years register (full Inspection)Childcare on non-domestic premisesNorfolkQuality of education1 September 2024 to 31 March 2025</t>
  </si>
  <si>
    <t>Early years register (full Inspection)Childcare on non-domestic premisesWiganOutcomes for children1 September 2024 to 31 March 2025</t>
  </si>
  <si>
    <t>Early years register (full Inspection)Childcare on non-domestic premisesWiganOverall effectiveness: The quality and standards of the provision1 September 2024 to 31 March 2025</t>
  </si>
  <si>
    <t>Early years register (full Inspection)Childcare on non-domestic premisesWiganPersonal development1 September 2024 to 31 March 2025</t>
  </si>
  <si>
    <t>Early years register (full Inspection)Childcare on non-domestic premisesWiganPersonal development, behaviour and welfare1 September 2024 to 31 March 2025</t>
  </si>
  <si>
    <t>Early years register (full Inspection)Childcare on non-domestic premisesWiganQuality of education1 September 2024 to 31 March 2025</t>
  </si>
  <si>
    <t>Early years register (full Inspection)Childcare on non-domestic premisesWiganQuality of teaching, learning and assessment1 September 2024 to 31 March 2025</t>
  </si>
  <si>
    <t>Early years register (full Inspection)Childcare on non-domestic premisesWiganRequirements of the compulsory part of the childcare register1 September 2024 to 31 March 2025</t>
  </si>
  <si>
    <t>Early years register (full Inspection)Childcare on non-domestic premisesWiganRequirements of the voluntary part of the childcare register1 September 2024 to 31 March 2025</t>
  </si>
  <si>
    <t>Early years register (full Inspection)Childcare on non-domestic premisesWiganTotal No of inspections1 September 2024 to 31 March 2025</t>
  </si>
  <si>
    <t>Early years register (Out-of-school day care)Childcare on non-domestic premisesWiganTotal No of inspections1 September 2024 to 31 March 2025</t>
  </si>
  <si>
    <t>Childcare registerChildcare on non-domestic premisesWiltshireTotal No of inspections1 September 2024 to 31 March 2025</t>
  </si>
  <si>
    <t>Early years register (full Inspection)Childcare on non-domestic premisesWiltshireBehaviour and attitudes1 September 2024 to 31 March 2025</t>
  </si>
  <si>
    <t>Early years register (full Inspection)Childcare on non-domestic premisesWiltshireEffectiveness of leadership and Management1 September 2024 to 31 March 2025</t>
  </si>
  <si>
    <t>Early years register (full Inspection)Childcare on non-domestic premisesWiltshireOutcomes for children1 September 2024 to 31 March 2025</t>
  </si>
  <si>
    <t>Early years register (full Inspection)Childcare on non-domestic premisesWiltshireOverall effectiveness: The quality and standards of the provision1 September 2024 to 31 March 2025</t>
  </si>
  <si>
    <t>Early years register (full Inspection)ChildminderHounslowRequirements of the compulsory part of the childcare register1 September 2024 to 31 March 2025</t>
  </si>
  <si>
    <t>Early years register (full Inspection)ChildminderHounslowRequirements of the voluntary part of the childcare register1 September 2024 to 31 March 2025</t>
  </si>
  <si>
    <t>Early years register (full Inspection)ChildminderHounslowTotal No of inspections1 September 2024 to 31 March 2025</t>
  </si>
  <si>
    <t>Early years register (No children on roll)ChildminderHounslowNCOR Inspection Outcomes1 September 2024 to 31 March 2025</t>
  </si>
  <si>
    <t>Early years register (No children on roll)ChildminderHounslowTotal No of inspections1 September 2024 to 31 March 2025</t>
  </si>
  <si>
    <t>Early years register (full Inspection)ChildminderIsle of WightBehaviour and attitudes1 April 2024 to 31 August 2024</t>
  </si>
  <si>
    <t>Early years register (full Inspection)ChildminderIsle of WightEffectiveness of leadership and Management1 April 2024 to 31 August 2024</t>
  </si>
  <si>
    <t>Early years register (full Inspection)ChildminderIsle of WightOutcomes for children1 April 2024 to 31 August 2024</t>
  </si>
  <si>
    <t>Early years register (full Inspection)ChildminderIsle of WightOverall effectiveness: The quality and standards of the provision1 April 2024 to 31 August 2024</t>
  </si>
  <si>
    <t>Early years register (full Inspection)ChildminderIsle of WightPersonal development1 April 2024 to 31 August 2024</t>
  </si>
  <si>
    <t>Early years register (full Inspection)ChildminderIsle of WightPersonal development, behaviour and welfare1 April 2024 to 31 August 2024</t>
  </si>
  <si>
    <t>Early years register (full Inspection)ChildminderIsle of WightQuality of education1 April 2024 to 31 August 2024</t>
  </si>
  <si>
    <t>Early years register (full Inspection)ChildminderIsle of WightQuality of teaching, learning and assessment1 April 2024 to 31 August 2024</t>
  </si>
  <si>
    <t>Early years register (full Inspection)ChildminderIsle of WightRequirements of the compulsory part of the childcare register1 April 2024 to 31 August 2024</t>
  </si>
  <si>
    <t>Early years register (full Inspection)ChildminderIsle of WightRequirements of the voluntary part of the childcare register1 April 2024 to 31 August 2024</t>
  </si>
  <si>
    <t>Early years register (full Inspection)ChildminderIsle of WightTotal No of inspections1 April 2024 to 31 August 2024</t>
  </si>
  <si>
    <t>Early years register (full Inspection)ChildminderIsle of WightBehaviour and attitudes1 September 2024 to 31 March 2025</t>
  </si>
  <si>
    <t>Early years register (full Inspection)ChildminderIsle of WightEffectiveness of leadership and Management1 September 2024 to 31 March 2025</t>
  </si>
  <si>
    <t>Early years register (full Inspection)ChildminderIsle of WightOutcomes for children1 September 2024 to 31 March 2025</t>
  </si>
  <si>
    <t>Early years register (full Inspection)ChildminderIsle of WightOverall effectiveness: The quality and standards of the provision1 September 2024 to 31 March 2025</t>
  </si>
  <si>
    <t>Early years register (full Inspection)ChildminderIsle of WightPersonal development1 September 2024 to 31 March 2025</t>
  </si>
  <si>
    <t>Early years register (full Inspection)ChildminderIsle of WightPersonal development, behaviour and welfare1 September 2024 to 31 March 2025</t>
  </si>
  <si>
    <t>Early years register (full Inspection)ChildminderIsle of WightQuality of education1 September 2024 to 31 March 2025</t>
  </si>
  <si>
    <t>Early years register (full Inspection)ChildminderIsle of WightQuality of teaching, learning and assessment1 September 2024 to 31 March 2025</t>
  </si>
  <si>
    <t>Early years register (full Inspection)ChildminderIsle of WightRequirements of the compulsory part of the childcare register1 September 2024 to 31 March 2025</t>
  </si>
  <si>
    <t>Early years register (full Inspection)ChildminderIsle of WightRequirements of the voluntary part of the childcare register1 September 2024 to 31 March 2025</t>
  </si>
  <si>
    <t>Early years register (full Inspection)ChildminderIsle of WightTotal No of inspections1 September 2024 to 31 March 2025</t>
  </si>
  <si>
    <t>Early years register (No children on roll)ChildminderIsle of WightNCOR Inspection Outcomes1 September 2024 to 31 March 2025</t>
  </si>
  <si>
    <t>Early years register (full Inspection)ChildminderSunderlandOverall effectiveness: The quality and standards of the provision1 September 2024 to 31 March 2025</t>
  </si>
  <si>
    <t>Early years register (full Inspection)ChildminderSunderlandPersonal development1 September 2024 to 31 March 2025</t>
  </si>
  <si>
    <t>Early years register (full Inspection)ChildminderSunderlandPersonal development, behaviour and welfare1 September 2024 to 31 March 2025</t>
  </si>
  <si>
    <t>Early years register (full Inspection)ChildminderSunderlandQuality of education1 September 2024 to 31 March 2025</t>
  </si>
  <si>
    <t>Early years register (full Inspection)ChildminderSunderlandQuality of teaching, learning and assessment1 September 2024 to 31 March 2025</t>
  </si>
  <si>
    <t>Early years register (full Inspection)ChildminderSunderlandRequirements of the compulsory part of the childcare register1 September 2024 to 31 March 2025</t>
  </si>
  <si>
    <t>Early years register (full Inspection)ChildminderSunderlandRequirements of the voluntary part of the childcare register1 September 2024 to 31 March 2025</t>
  </si>
  <si>
    <t>Early years register (full Inspection)ChildminderSunderlandTotal No of inspections1 September 2024 to 31 March 2025</t>
  </si>
  <si>
    <t>Early years register (No children on roll)ChildminderSunderlandNCOR Inspection Outcomes1 September 2024 to 31 March 2025</t>
  </si>
  <si>
    <t>Early years register (No children on roll)ChildminderSunderlandTotal No of inspections1 September 2024 to 31 March 2025</t>
  </si>
  <si>
    <t>Childcare registerChildminderSurreyTotal No of inspections1 September 2024 to 31 March 2025</t>
  </si>
  <si>
    <t>Early years register (full Inspection)Childcare on non-domestic premisesBromleyOverall effectiveness: The quality and standards of the provision1 September 2024 to 31 March 2025</t>
  </si>
  <si>
    <t>Early years register (full Inspection)Childcare on non-domestic premisesBromleyPersonal development1 September 2024 to 31 March 2025</t>
  </si>
  <si>
    <t>Early years register (full Inspection)Childcare on non-domestic premisesBromleyPersonal development, behaviour and welfare1 September 2024 to 31 March 2025</t>
  </si>
  <si>
    <t>Early years register (full Inspection)Childcare on non-domestic premisesBromleyQuality of education1 September 2024 to 31 March 2025</t>
  </si>
  <si>
    <t>Early years register (full Inspection)Childcare on non-domestic premisesBromleyQuality of teaching, learning and assessment1 September 2024 to 31 March 2025</t>
  </si>
  <si>
    <t>Early years register (full Inspection)Childcare on non-domestic premisesBromleyRequirements of the compulsory part of the childcare register1 September 2024 to 31 March 2025</t>
  </si>
  <si>
    <t>Early years register (full Inspection)Childcare on non-domestic premisesBromleyRequirements of the voluntary part of the childcare register1 September 2024 to 31 March 2025</t>
  </si>
  <si>
    <t>Early years register (full Inspection)Childcare on non-domestic premisesBromleyTotal No of inspections1 September 2024 to 31 March 2025</t>
  </si>
  <si>
    <t>Early years register (Out-of-school day care)Childcare on non-domestic premisesBromleyTotal No of inspections1 September 2024 to 31 March 2025</t>
  </si>
  <si>
    <t>Childcare registerChildcare on non-domestic premisesBuckinghamshireTotal No of inspections1 September 2024 to 31 March 2025</t>
  </si>
  <si>
    <t>Early years register (full Inspection)Childcare on non-domestic premisesNewcastle upon TyneOutcomes for children1 September 2024 to 31 March 2025</t>
  </si>
  <si>
    <t>Early years register (full Inspection)Childcare on non-domestic premisesNewcastle upon TyneOverall effectiveness: The quality and standards of the provision1 September 2024 to 31 March 2025</t>
  </si>
  <si>
    <t>Early years register (full Inspection)Childcare on non-domestic premisesNewcastle upon TynePersonal development1 September 2024 to 31 March 2025</t>
  </si>
  <si>
    <t>Early years register (full Inspection)Childcare on non-domestic premisesNewcastle upon TynePersonal development, behaviour and welfare1 September 2024 to 31 March 2025</t>
  </si>
  <si>
    <t>Early years register (full Inspection)Childcare on non-domestic premisesNewcastle upon TyneQuality of education1 September 2024 to 31 March 2025</t>
  </si>
  <si>
    <t>Early years register (full Inspection)Childcare on non-domestic premisesNewcastle upon TyneQuality of teaching, learning and assessment1 September 2024 to 31 March 2025</t>
  </si>
  <si>
    <t>Early years register (full Inspection)Childcare on non-domestic premisesNewcastle upon TyneRequirements of the compulsory part of the childcare register1 September 2024 to 31 March 2025</t>
  </si>
  <si>
    <t>Early years register (full Inspection)Childcare on non-domestic premisesNewcastle upon TyneRequirements of the voluntary part of the childcare register1 September 2024 to 31 March 2025</t>
  </si>
  <si>
    <t>Early years register (full Inspection)Childcare on non-domestic premisesNewcastle upon TyneTotal No of inspections1 September 2024 to 31 March 2025</t>
  </si>
  <si>
    <t>Early years register (Out-of-school day care)Childcare on non-domestic premisesNewcastle upon TyneTotal No of inspections1 September 2024 to 31 March 2025</t>
  </si>
  <si>
    <t>Childcare registerChildcare on non-domestic premisesNewhamTotal No of inspections1 September 2024 to 31 March 2025</t>
  </si>
  <si>
    <t>Early years register (full Inspection)Childcare on non-domestic premisesNewhamBehaviour and attitudes1 September 2024 to 31 March 2025</t>
  </si>
  <si>
    <t>Early years register (full Inspection)Childcare on non-domestic premisesNewhamEffectiveness of leadership and Management1 September 2024 to 31 March 2025</t>
  </si>
  <si>
    <t>Early years register (full Inspection)Childcare on non-domestic premisesNewhamOutcomes for children1 September 2024 to 31 March 2025</t>
  </si>
  <si>
    <t>Early years register (full Inspection)Childcare on non-domestic premisesNewhamOverall effectiveness: The quality and standards of the provision1 September 2024 to 31 March 2025</t>
  </si>
  <si>
    <t>Early years register (full Inspection)Childcare on non-domestic premisesWestmorland and FurnessBehaviour and attitudes1 September 2024 to 31 March 2025</t>
  </si>
  <si>
    <t>Early years register (full Inspection)Childcare on non-domestic premisesWestmorland and FurnessEffectiveness of leadership and Management1 September 2024 to 31 March 2025</t>
  </si>
  <si>
    <t>Early years register (full Inspection)Childcare on non-domestic premisesWestmorland and FurnessOutcomes for children1 September 2024 to 31 March 2025</t>
  </si>
  <si>
    <t>Early years register (full Inspection)Childcare on non-domestic premisesWestmorland and FurnessOverall effectiveness: The quality and standards of the provision1 September 2024 to 31 March 2025</t>
  </si>
  <si>
    <t>Early years register (full Inspection)Childcare on non-domestic premisesWestmorland and FurnessPersonal development1 September 2024 to 31 March 2025</t>
  </si>
  <si>
    <t>Early years register (full Inspection)Childcare on non-domestic premisesWestmorland and FurnessPersonal development, behaviour and welfare1 September 2024 to 31 March 2025</t>
  </si>
  <si>
    <t>Early years register (full Inspection)Childcare on non-domestic premisesWestmorland and FurnessQuality of education1 September 2024 to 31 March 2025</t>
  </si>
  <si>
    <t>Early years register (full Inspection)Childcare on non-domestic premisesWestmorland and FurnessQuality of teaching, learning and assessment1 September 2024 to 31 March 2025</t>
  </si>
  <si>
    <t>Early years register (full Inspection)Childcare on non-domestic premisesWestmorland and FurnessRequirements of the compulsory part of the childcare register1 September 2024 to 31 March 2025</t>
  </si>
  <si>
    <t>Early years register (full Inspection)Childcare on non-domestic premisesWestmorland and FurnessRequirements of the voluntary part of the childcare register1 September 2024 to 31 March 2025</t>
  </si>
  <si>
    <t>Early years register (full Inspection)Childcare on non-domestic premisesWestmorland and FurnessTotal No of inspections1 September 2024 to 31 March 2025</t>
  </si>
  <si>
    <t>Early years register (Out-of-school day care)Childcare on non-domestic premisesWestmorland and FurnessTotal No of inspections1 September 2024 to 31 March 2025</t>
  </si>
  <si>
    <t>Early years register (full Inspection)Childcare on non-domestic premisesWiganBehaviour and attitudes1 September 2024 to 31 March 2025</t>
  </si>
  <si>
    <t>Early years register (full Inspection)Childcare on non-domestic premisesWiganEffectiveness of leadership and Management1 September 2024 to 31 March 2025</t>
  </si>
  <si>
    <t>Early years register (full Inspection)ChildminderHillingdonOverall effectiveness: The quality and standards of the provision1 September 2024 to 31 March 2025</t>
  </si>
  <si>
    <t>Early years register (full Inspection)ChildminderHillingdonPersonal development1 September 2024 to 31 March 2025</t>
  </si>
  <si>
    <t>Early years register (full Inspection)ChildminderHillingdonPersonal development, behaviour and welfare1 September 2024 to 31 March 2025</t>
  </si>
  <si>
    <t>Early years register (full Inspection)ChildminderHillingdonQuality of education1 September 2024 to 31 March 2025</t>
  </si>
  <si>
    <t>Early years register (full Inspection)ChildminderHillingdonQuality of teaching, learning and assessment1 September 2024 to 31 March 2025</t>
  </si>
  <si>
    <t>Early years register (full Inspection)ChildminderHillingdonRequirements of the compulsory part of the childcare register1 September 2024 to 31 March 2025</t>
  </si>
  <si>
    <t>Early years register (full Inspection)ChildminderHillingdonRequirements of the voluntary part of the childcare register1 September 2024 to 31 March 2025</t>
  </si>
  <si>
    <t>Early years register (full Inspection)ChildminderHillingdonTotal No of inspections1 September 2024 to 31 March 2025</t>
  </si>
  <si>
    <t>Early years register (No children on roll)ChildminderHillingdonNCOR Inspection Outcomes1 September 2024 to 31 March 2025</t>
  </si>
  <si>
    <t>Early years register (No children on roll)ChildminderHillingdonTotal No of inspections1 September 2024 to 31 March 2025</t>
  </si>
  <si>
    <t>Early years register (full Inspection)ChildminderHounslowBehaviour and attitudes1 September 2024 to 31 March 2025</t>
  </si>
  <si>
    <t>Early years register (full Inspection)ChildminderHounslowEffectiveness of leadership and Management1 September 2024 to 31 March 2025</t>
  </si>
  <si>
    <t>Early years register (full Inspection)ChildminderHounslowOutcomes for children1 September 2024 to 31 March 2025</t>
  </si>
  <si>
    <t>Early years register (full Inspection)ChildminderHounslowOverall effectiveness: The quality and standards of the provision1 September 2024 to 31 March 2025</t>
  </si>
  <si>
    <t>Early years register (full Inspection)ChildminderHounslowPersonal development1 September 2024 to 31 March 2025</t>
  </si>
  <si>
    <t>Early years register (full Inspection)ChildminderHounslowPersonal development, behaviour and welfare1 September 2024 to 31 March 2025</t>
  </si>
  <si>
    <t>Early years register (full Inspection)ChildminderHounslowQuality of education1 September 2024 to 31 March 2025</t>
  </si>
  <si>
    <t>Early years register (full Inspection)ChildminderHounslowQuality of teaching, learning and assessment1 September 2024 to 31 March 2025</t>
  </si>
  <si>
    <t>Early years register (full Inspection)ChildminderSuffolkEffectiveness of leadership and Management1 September 2024 to 31 March 2025</t>
  </si>
  <si>
    <t>Early years register (full Inspection)ChildminderSuffolkOutcomes for children1 September 2024 to 31 March 2025</t>
  </si>
  <si>
    <t>Early years register (full Inspection)ChildminderSuffolkOverall effectiveness: The quality and standards of the provision1 September 2024 to 31 March 2025</t>
  </si>
  <si>
    <t>Early years register (full Inspection)ChildminderSuffolkPersonal development1 September 2024 to 31 March 2025</t>
  </si>
  <si>
    <t>Early years register (full Inspection)ChildminderSuffolkPersonal development, behaviour and welfare1 September 2024 to 31 March 2025</t>
  </si>
  <si>
    <t>Early years register (full Inspection)ChildminderSuffolkQuality of education1 September 2024 to 31 March 2025</t>
  </si>
  <si>
    <t>Early years register (full Inspection)ChildminderSuffolkQuality of teaching, learning and assessment1 September 2024 to 31 March 2025</t>
  </si>
  <si>
    <t>Early years register (full Inspection)ChildminderSuffolkRequirements of the compulsory part of the childcare register1 September 2024 to 31 March 2025</t>
  </si>
  <si>
    <t>Early years register (full Inspection)ChildminderSuffolkRequirements of the voluntary part of the childcare register1 September 2024 to 31 March 2025</t>
  </si>
  <si>
    <t>Early years register (full Inspection)ChildminderSuffolkTotal No of inspections1 September 2024 to 31 March 2025</t>
  </si>
  <si>
    <t>Early years register (full Inspection)Childcare on non-domestic premisesKnowsleyOutcomes for children1 September 2024 to 31 March 2025</t>
  </si>
  <si>
    <t>Early years register (full Inspection)Childcare on non-domestic premisesKnowsleyOverall effectiveness: The quality and standards of the provision1 September 2024 to 31 March 2025</t>
  </si>
  <si>
    <t>Early years register (full Inspection)Childcare on non-domestic premisesKnowsleyPersonal development1 September 2024 to 31 March 2025</t>
  </si>
  <si>
    <t>Early years register (full Inspection)Childcare on non-domestic premisesKnowsleyPersonal development, behaviour and welfare1 September 2024 to 31 March 2025</t>
  </si>
  <si>
    <t>Early years register (full Inspection)Childcare on non-domestic premisesKnowsleyQuality of education1 September 2024 to 31 March 2025</t>
  </si>
  <si>
    <t>Early years register (full Inspection)Childcare on non-domestic premisesKnowsleyQuality of teaching, learning and assessment1 September 2024 to 31 March 2025</t>
  </si>
  <si>
    <t>Early years register (full Inspection)Childcare on non-domestic premisesKnowsleyRequirements of the compulsory part of the childcare register1 September 2024 to 31 March 2025</t>
  </si>
  <si>
    <t>Early years register (full Inspection)Childcare on non-domestic premisesKnowsleyRequirements of the voluntary part of the childcare register1 September 2024 to 31 March 2025</t>
  </si>
  <si>
    <t>Early years register (full Inspection)Childcare on non-domestic premisesKnowsleyTotal No of inspections1 September 2024 to 31 March 2025</t>
  </si>
  <si>
    <t>Early years register (Out-of-school day care)Childcare on non-domestic premisesKnowsleyTotal No of inspections1 September 2024 to 31 March 2025</t>
  </si>
  <si>
    <t>Childcare registerChildcare on non-domestic premisesLambethTotal No of inspections1 September 2024 to 31 March 2025</t>
  </si>
  <si>
    <t>Early years register (full Inspection)Childcare on non-domestic premisesTamesideRequirements of the compulsory part of the childcare register1 September 2024 to 31 March 2025</t>
  </si>
  <si>
    <t>Early years register (full Inspection)Childcare on non-domestic premisesTamesideRequirements of the voluntary part of the childcare register1 September 2024 to 31 March 2025</t>
  </si>
  <si>
    <t>Early years register (full Inspection)Childcare on non-domestic premisesTamesideTotal No of inspections1 September 2024 to 31 March 2025</t>
  </si>
  <si>
    <t>Early years register (Out-of-school day care)Childcare on non-domestic premisesTamesideTotal No of inspections1 September 2024 to 31 March 2025</t>
  </si>
  <si>
    <t>Early years register (full Inspection)Childcare on non-domestic premisesTelford and WrekinBehaviour and attitudes1 September 2024 to 31 March 2025</t>
  </si>
  <si>
    <t>Early years register (full Inspection)Childcare on non-domestic premisesTelford and WrekinEffectiveness of leadership and Management1 September 2024 to 31 March 2025</t>
  </si>
  <si>
    <t>Early years register (full Inspection)Childcare on non-domestic premisesTelford and WrekinOutcomes for children1 September 2024 to 31 March 2025</t>
  </si>
  <si>
    <t>Early years register (full Inspection)Childcare on non-domestic premisesTelford and WrekinOverall effectiveness: The quality and standards of the provision1 September 2024 to 31 March 2025</t>
  </si>
  <si>
    <t>Early years register (full Inspection)Childcare on non-domestic premisesTelford and WrekinPersonal development1 September 2024 to 31 March 2025</t>
  </si>
  <si>
    <t>Early years register (full Inspection)Childcare on non-domestic premisesTelford and WrekinPersonal development, behaviour and welfare1 September 2024 to 31 March 2025</t>
  </si>
  <si>
    <t>Early years register (full Inspection)Childcare on non-domestic premisesTelford and WrekinQuality of education1 September 2024 to 31 March 2025</t>
  </si>
  <si>
    <t>Early years register (full Inspection)Childcare on non-domestic premisesTelford and WrekinQuality of teaching, learning and assessment1 September 2024 to 31 March 2025</t>
  </si>
  <si>
    <t>Early years register (full Inspection)Childcare on non-domestic premisesTelford and WrekinRequirements of the compulsory part of the childcare register1 September 2024 to 31 March 2025</t>
  </si>
  <si>
    <t>Early years register (full Inspection)Childcare on non-domestic premisesTelford and WrekinRequirements of the voluntary part of the childcare register1 September 2024 to 31 March 2025</t>
  </si>
  <si>
    <t>Early years register (full Inspection)Childcare on non-domestic premisesTelford and WrekinTotal No of inspections1 September 2024 to 31 March 2025</t>
  </si>
  <si>
    <t>Early years register (full Inspection)ChildminderEast SussexBehaviour and attitudes1 September 2024 to 31 March 2025</t>
  </si>
  <si>
    <t>Early years register (full Inspection)ChildminderEast SussexEffectiveness of leadership and Management1 September 2024 to 31 March 2025</t>
  </si>
  <si>
    <t>Early years register (full Inspection)ChildminderEast SussexOutcomes for children1 September 2024 to 31 March 2025</t>
  </si>
  <si>
    <t>Early years register (full Inspection)ChildminderEast SussexOverall effectiveness: The quality and standards of the provision1 September 2024 to 31 March 2025</t>
  </si>
  <si>
    <t>Early years register (full Inspection)ChildminderEast SussexPersonal development1 September 2024 to 31 March 2025</t>
  </si>
  <si>
    <t>Early years register (full Inspection)ChildminderEast SussexPersonal development, behaviour and welfare1 September 2024 to 31 March 2025</t>
  </si>
  <si>
    <t>Early years register (full Inspection)ChildminderEast SussexQuality of education1 September 2024 to 31 March 2025</t>
  </si>
  <si>
    <t>Early years register (full Inspection)ChildminderEast SussexQuality of teaching, learning and assessment1 September 2024 to 31 March 2025</t>
  </si>
  <si>
    <t>Early years register (full Inspection)ChildminderEast SussexRequirements of the compulsory part of the childcare register1 September 2024 to 31 March 2025</t>
  </si>
  <si>
    <t>Early years register (full Inspection)ChildminderEast SussexRequirements of the voluntary part of the childcare register1 September 2024 to 31 March 2025</t>
  </si>
  <si>
    <t>Early years register (full Inspection)ChildminderEast SussexTotal No of inspections1 September 2024 to 31 March 2025</t>
  </si>
  <si>
    <t>Childcare registerChildminderEnfieldTotal No of inspections1 September 2024 to 31 March 2025</t>
  </si>
  <si>
    <t>Early years register (No children on roll)ChildminderSandwellNCOR Inspection Outcomes1 September 2024 to 31 March 2025</t>
  </si>
  <si>
    <t>Early years register (No children on roll)ChildminderSandwellTotal No of inspections1 September 2024 to 31 March 2025</t>
  </si>
  <si>
    <t>Early years register (full Inspection)ChildminderSeftonBehaviour and attitudes1 September 2024 to 31 March 2025</t>
  </si>
  <si>
    <t>Early years register (full Inspection)ChildminderSeftonEffectiveness of leadership and Management1 September 2024 to 31 March 2025</t>
  </si>
  <si>
    <t>Early years register (full Inspection)ChildminderSeftonOutcomes for children1 September 2024 to 31 March 2025</t>
  </si>
  <si>
    <t>Early years register (full Inspection)ChildminderSeftonOverall effectiveness: The quality and standards of the provision1 September 2024 to 31 March 2025</t>
  </si>
  <si>
    <t>Early years register (full Inspection)ChildminderSeftonPersonal development1 September 2024 to 31 March 2025</t>
  </si>
  <si>
    <t>Early years register (full Inspection)ChildminderSeftonPersonal development, behaviour and welfare1 September 2024 to 31 March 2025</t>
  </si>
  <si>
    <t>Early years register (full Inspection)ChildminderSeftonQuality of education1 September 2024 to 31 March 2025</t>
  </si>
  <si>
    <t>Early years register (full Inspection)ChildminderSeftonQuality of teaching, learning and assessment1 September 2024 to 31 March 2025</t>
  </si>
  <si>
    <t>Early years register (full Inspection)ChildminderSeftonRequirements of the compulsory part of the childcare register1 September 2024 to 31 March 2025</t>
  </si>
  <si>
    <t>Early years register (full Inspection)ChildminderSeftonRequirements of the voluntary part of the childcare register1 September 2024 to 31 March 2025</t>
  </si>
  <si>
    <t>Early years register (full Inspection)ChildminderSeftonTotal No of inspections1 September 2024 to 31 March 2025</t>
  </si>
  <si>
    <t>Early years register (No children on roll)ChildminderSeftonNCOR Inspection Outcomes1 September 2024 to 31 March 2025</t>
  </si>
  <si>
    <t>Early years register (No children on roll)ChildminderSeftonTotal No of inspections1 September 2024 to 31 March 2025</t>
  </si>
  <si>
    <t>Childcare registerChildminderSheffieldTotal No of inspections1 September 2024 to 31 March 2025</t>
  </si>
  <si>
    <t>Early years register (full Inspection)All provisionEssexBehaviour and attitudes1 September 2024 to 31 March 2025</t>
  </si>
  <si>
    <t>Early years register (full Inspection)All provisionEssexEffectiveness of leadership and Management1 September 2024 to 31 March 2025</t>
  </si>
  <si>
    <t>Early years register (full Inspection)All provisionEssexOutcomes for children1 September 2024 to 31 March 2025</t>
  </si>
  <si>
    <t>Early years register (full Inspection)Childcare on non-domestic premisesBrighton and HoveBehaviour and attitudes1 September 2024 to 31 March 2025</t>
  </si>
  <si>
    <t>Early years register (full Inspection)Childcare on non-domestic premisesBrighton and HoveEffectiveness of leadership and Management1 September 2024 to 31 March 2025</t>
  </si>
  <si>
    <t>Early years register (full Inspection)Childcare on non-domestic premisesBrighton and HoveOutcomes for children1 September 2024 to 31 March 2025</t>
  </si>
  <si>
    <t>Early years register (full Inspection)Childcare on non-domestic premisesBrighton and HoveOverall effectiveness: The quality and standards of the provision1 September 2024 to 31 March 2025</t>
  </si>
  <si>
    <t>Early years register (full Inspection)Childcare on non-domestic premisesBrighton and HovePersonal development1 September 2024 to 31 March 2025</t>
  </si>
  <si>
    <t>Early years register (full Inspection)Childcare on non-domestic premisesBrighton and HovePersonal development, behaviour and welfare1 September 2024 to 31 March 2025</t>
  </si>
  <si>
    <t>Early years register (full Inspection)Childcare on non-domestic premisesBrighton and HoveQuality of education1 September 2024 to 31 March 2025</t>
  </si>
  <si>
    <t>Early years register (full Inspection)Childcare on non-domestic premisesBrighton and HoveQuality of teaching, learning and assessment1 September 2024 to 31 March 2025</t>
  </si>
  <si>
    <t>Early years register (full Inspection)Childcare on non-domestic premisesBrighton and HoveRequirements of the compulsory part of the childcare register1 September 2024 to 31 March 2025</t>
  </si>
  <si>
    <t>Early years register (full Inspection)Childcare on non-domestic premisesMertonBehaviour and attitudes1 September 2024 to 31 March 2025</t>
  </si>
  <si>
    <t>Early years register (full Inspection)Childcare on non-domestic premisesMertonEffectiveness of leadership and Management1 September 2024 to 31 March 2025</t>
  </si>
  <si>
    <t>Early years register (full Inspection)Childcare on non-domestic premisesMertonOutcomes for children1 September 2024 to 31 March 2025</t>
  </si>
  <si>
    <t>Early years register (full Inspection)Childcare on non-domestic premisesMertonOverall effectiveness: The quality and standards of the provision1 September 2024 to 31 March 2025</t>
  </si>
  <si>
    <t>Early years register (full Inspection)Childcare on non-domestic premisesMertonPersonal development1 September 2024 to 31 March 2025</t>
  </si>
  <si>
    <t>Early years register (full Inspection)Childcare on non-domestic premisesMertonPersonal development, behaviour and welfare1 September 2024 to 31 March 2025</t>
  </si>
  <si>
    <t>Early years register (full Inspection)Childcare on non-domestic premisesMertonQuality of education1 September 2024 to 31 March 2025</t>
  </si>
  <si>
    <t>Early years register (full Inspection)Childcare on non-domestic premisesMertonQuality of teaching, learning and assessment1 September 2024 to 31 March 2025</t>
  </si>
  <si>
    <t>Early years register (full Inspection)Childcare on non-domestic premisesMertonRequirements of the compulsory part of the childcare register1 September 2024 to 31 March 2025</t>
  </si>
  <si>
    <t>Early years register (full Inspection)Childcare on non-domestic premisesMertonRequirements of the voluntary part of the childcare register1 September 2024 to 31 March 2025</t>
  </si>
  <si>
    <t>Early years register (full Inspection)Childcare on non-domestic premisesMertonTotal No of inspections1 September 2024 to 31 March 2025</t>
  </si>
  <si>
    <t>Early years register (Out-of-school day care)Childcare on non-domestic premisesMertonTotal No of inspections1 September 2024 to 31 March 2025</t>
  </si>
  <si>
    <t>Early years register (full Inspection)Childcare on non-domestic premisesWest NorthamptonshireBehaviour and attitudes1 September 2024 to 31 March 2025</t>
  </si>
  <si>
    <t>Early years register (full Inspection)Childcare on non-domestic premisesWest NorthamptonshireEffectiveness of leadership and Management1 September 2024 to 31 March 2025</t>
  </si>
  <si>
    <t>Early years register (full Inspection)Childcare on non-domestic premisesWest NorthamptonshireOutcomes for children1 September 2024 to 31 March 2025</t>
  </si>
  <si>
    <t>Early years register (full Inspection)Childcare on non-domestic premisesWest NorthamptonshireOverall effectiveness: The quality and standards of the provision1 September 2024 to 31 March 2025</t>
  </si>
  <si>
    <t>Early years register (full Inspection)Childcare on non-domestic premisesWest NorthamptonshirePersonal development1 September 2024 to 31 March 2025</t>
  </si>
  <si>
    <t>Early years register (full Inspection)Childcare on non-domestic premisesWest NorthamptonshirePersonal development, behaviour and welfare1 September 2024 to 31 March 2025</t>
  </si>
  <si>
    <t>Early years register (full Inspection)Childcare on non-domestic premisesWest NorthamptonshireQuality of education1 September 2024 to 31 March 2025</t>
  </si>
  <si>
    <t>Early years register (full Inspection)Childcare on non-domestic premisesWest NorthamptonshireQuality of teaching, learning and assessment1 September 2024 to 31 March 2025</t>
  </si>
  <si>
    <t>Early years register (full Inspection)Childcare on non-domestic premisesWest NorthamptonshireRequirements of the compulsory part of the childcare register1 September 2024 to 31 March 2025</t>
  </si>
  <si>
    <t>Early years register (full Inspection)Childcare on non-domestic premisesWest NorthamptonshireRequirements of the voluntary part of the childcare register1 September 2024 to 31 March 2025</t>
  </si>
  <si>
    <t>Early years register (full Inspection)Childcare on non-domestic premisesWest NorthamptonshireTotal No of inspections1 September 2024 to 31 March 2025</t>
  </si>
  <si>
    <t>Early years register (Out-of-school day care)Childcare on non-domestic premisesWest NorthamptonshireTotal No of inspections1 September 2024 to 31 March 2025</t>
  </si>
  <si>
    <t>Childcare registerChildcare on non-domestic premisesWest SussexTotal No of inspections1 September 2024 to 31 March 2025</t>
  </si>
  <si>
    <t>Early years register (full Inspection)ChildminderHaveringBehaviour and attitudes1 September 2024 to 31 March 2025</t>
  </si>
  <si>
    <t>Early years register (full Inspection)ChildminderHaveringEffectiveness of leadership and Management1 September 2024 to 31 March 2025</t>
  </si>
  <si>
    <t>Early years register (full Inspection)ChildminderHaveringOutcomes for children1 September 2024 to 31 March 2025</t>
  </si>
  <si>
    <t>Early years register (full Inspection)ChildminderHaveringOverall effectiveness: The quality and standards of the provision1 September 2024 to 31 March 2025</t>
  </si>
  <si>
    <t>Early years register (full Inspection)ChildminderHaveringPersonal development1 September 2024 to 31 March 2025</t>
  </si>
  <si>
    <t>Early years register (full Inspection)ChildminderHaveringPersonal development, behaviour and welfare1 September 2024 to 31 March 2025</t>
  </si>
  <si>
    <t>Early years register (full Inspection)ChildminderHaveringQuality of education1 September 2024 to 31 March 2025</t>
  </si>
  <si>
    <t>Early years register (full Inspection)ChildminderHaveringQuality of teaching, learning and assessment1 September 2024 to 31 March 2025</t>
  </si>
  <si>
    <t>Early years register (full Inspection)ChildminderHaveringRequirements of the compulsory part of the childcare register1 September 2024 to 31 March 2025</t>
  </si>
  <si>
    <t>Early years register (full Inspection)ChildminderHaveringRequirements of the voluntary part of the childcare register1 September 2024 to 31 March 2025</t>
  </si>
  <si>
    <t>Early years register (full Inspection)ChildminderHaveringTotal No of inspections1 September 2024 to 31 March 2025</t>
  </si>
  <si>
    <t>Early years register (No children on roll)ChildminderHaveringNCOR Inspection Outcomes1 September 2024 to 31 March 2025</t>
  </si>
  <si>
    <t>Early years register (No children on roll)ChildminderHaveringTotal No of inspections1 September 2024 to 31 March 2025</t>
  </si>
  <si>
    <t>Early years register (No children on roll)ChildminderStaffordshireNCOR Inspection Outcomes1 September 2024 to 31 March 2025</t>
  </si>
  <si>
    <t>Early years register (No children on roll)ChildminderStaffordshireTotal No of inspections1 September 2024 to 31 March 2025</t>
  </si>
  <si>
    <t>Early years register (full Inspection)ChildminderStockportBehaviour and attitudes1 September 2024 to 31 March 2025</t>
  </si>
  <si>
    <t>Early years register (full Inspection)Childcare on non-domestic premisesBristolEffectiveness of leadership and Management1 September 2024 to 31 March 2025</t>
  </si>
  <si>
    <t>Early years register (full Inspection)Childcare on non-domestic premisesBristolOutcomes for children1 September 2024 to 31 March 2025</t>
  </si>
  <si>
    <t>Early years register (full Inspection)Childcare on non-domestic premisesBristolOverall effectiveness: The quality and standards of the provision1 September 2024 to 31 March 2025</t>
  </si>
  <si>
    <t>Early years register (full Inspection)Childcare on non-domestic premisesBristolPersonal development1 September 2024 to 31 March 2025</t>
  </si>
  <si>
    <t>Early years register (full Inspection)Childcare on non-domestic premisesBristolPersonal development, behaviour and welfare1 September 2024 to 31 March 2025</t>
  </si>
  <si>
    <t>Early years register (full Inspection)Childcare on non-domestic premisesBristolQuality of education1 September 2024 to 31 March 2025</t>
  </si>
  <si>
    <t>Early years register (full Inspection)Childcare on non-domestic premisesBristolQuality of teaching, learning and assessment1 September 2024 to 31 March 2025</t>
  </si>
  <si>
    <t>Early years register (full Inspection)Childcare on non-domestic premisesBristolRequirements of the compulsory part of the childcare register1 September 2024 to 31 March 2025</t>
  </si>
  <si>
    <t>Early years register (full Inspection)Childcare on non-domestic premisesBristolRequirements of the voluntary part of the childcare register1 September 2024 to 31 March 2025</t>
  </si>
  <si>
    <t>Early years register (full Inspection)Childcare on non-domestic premisesBristolTotal No of inspections1 September 2024 to 31 March 2025</t>
  </si>
  <si>
    <t>Early years register (full Inspection)Childcare on non-domestic premisesMiddlesbroughBehaviour and attitudes1 September 2024 to 31 March 2025</t>
  </si>
  <si>
    <t>Early years register (full Inspection)Childcare on non-domestic premisesMiddlesbroughEffectiveness of leadership and Management1 September 2024 to 31 March 2025</t>
  </si>
  <si>
    <t>Early years register (full Inspection)Childcare on non-domestic premisesMiddlesbroughOutcomes for children1 September 2024 to 31 March 2025</t>
  </si>
  <si>
    <t>Early years register (full Inspection)Childcare on non-domestic premisesMiddlesbroughOverall effectiveness: The quality and standards of the provision1 September 2024 to 31 March 2025</t>
  </si>
  <si>
    <t>Early years register (full Inspection)Childcare on non-domestic premisesMiddlesbroughPersonal development1 September 2024 to 31 March 2025</t>
  </si>
  <si>
    <t>Early years register (full Inspection)Childcare on non-domestic premisesMiddlesbroughPersonal development, behaviour and welfare1 September 2024 to 31 March 2025</t>
  </si>
  <si>
    <t>Early years register (full Inspection)Childcare on non-domestic premisesMiddlesbroughQuality of education1 September 2024 to 31 March 2025</t>
  </si>
  <si>
    <t>Early years register (full Inspection)Childcare on non-domestic premisesMiddlesbroughQuality of teaching, learning and assessment1 September 2024 to 31 March 2025</t>
  </si>
  <si>
    <t>Early years register (full Inspection)Childcare on non-domestic premisesMiddlesbroughRequirements of the compulsory part of the childcare register1 September 2024 to 31 March 2025</t>
  </si>
  <si>
    <t>Early years register (full Inspection)Childcare on non-domestic premisesMiddlesbroughRequirements of the voluntary part of the childcare register1 September 2024 to 31 March 2025</t>
  </si>
  <si>
    <t>Early years register (full Inspection)Childcare on non-domestic premisesMiddlesbroughTotal No of inspections1 September 2024 to 31 March 2025</t>
  </si>
  <si>
    <t>Childcare registerChildcare on non-domestic premisesMilton KeynesTotal No of inspections1 September 2024 to 31 March 2025</t>
  </si>
  <si>
    <t>Early years register (full Inspection)Childcare on non-domestic premisesWest SussexBehaviour and attitudes1 September 2024 to 31 March 2025</t>
  </si>
  <si>
    <t>Early years register (full Inspection)Childcare on non-domestic premisesWest SussexEffectiveness of leadership and Management1 September 2024 to 31 March 2025</t>
  </si>
  <si>
    <t>Early years register (full Inspection)Childcare on non-domestic premisesWest SussexOutcomes for children1 September 2024 to 31 March 2025</t>
  </si>
  <si>
    <t>Early years register (full Inspection)Childcare on non-domestic premisesWest SussexOverall effectiveness: The quality and standards of the provision1 September 2024 to 31 March 2025</t>
  </si>
  <si>
    <t>Early years register (full Inspection)Childcare on non-domestic premisesWest SussexPersonal development1 September 2024 to 31 March 2025</t>
  </si>
  <si>
    <t>Early years register (full Inspection)Childcare on non-domestic premisesWest SussexPersonal development, behaviour and welfare1 September 2024 to 31 March 2025</t>
  </si>
  <si>
    <t>Early years register (full Inspection)Childcare on non-domestic premisesWest SussexQuality of education1 September 2024 to 31 March 2025</t>
  </si>
  <si>
    <t>Early years register (full Inspection)Childcare on non-domestic premisesWest SussexQuality of teaching, learning and assessment1 September 2024 to 31 March 2025</t>
  </si>
  <si>
    <t>Early years register (full Inspection)Childcare on non-domestic premisesWest SussexRequirements of the compulsory part of the childcare register1 September 2024 to 31 March 2025</t>
  </si>
  <si>
    <t>Early years register (full Inspection)Childcare on non-domestic premisesWest SussexRequirements of the voluntary part of the childcare register1 September 2024 to 31 March 2025</t>
  </si>
  <si>
    <t>Early years register (full Inspection)Childcare on non-domestic premisesWest SussexTotal No of inspections1 September 2024 to 31 March 2025</t>
  </si>
  <si>
    <t>Early years register (Out-of-school day care)Childcare on non-domestic premisesWest SussexTotal No of inspections1 September 2024 to 31 March 2025</t>
  </si>
  <si>
    <t>Early years register (full Inspection)ChildminderHerefordshireBehaviour and attitudes1 September 2024 to 31 March 2025</t>
  </si>
  <si>
    <t>Early years register (full Inspection)ChildminderHerefordshireEffectiveness of leadership and Management1 September 2024 to 31 March 2025</t>
  </si>
  <si>
    <t>Early years register (full Inspection)ChildminderHerefordshireOutcomes for children1 September 2024 to 31 March 2025</t>
  </si>
  <si>
    <t>Early years register (full Inspection)ChildminderHerefordshireOverall effectiveness: The quality and standards of the provision1 September 2024 to 31 March 2025</t>
  </si>
  <si>
    <t>Early years register (full Inspection)ChildminderHerefordshirePersonal development1 September 2024 to 31 March 2025</t>
  </si>
  <si>
    <t>Early years register (full Inspection)ChildminderHerefordshirePersonal development, behaviour and welfare1 September 2024 to 31 March 2025</t>
  </si>
  <si>
    <t>Early years register (full Inspection)ChildminderHerefordshireQuality of education1 September 2024 to 31 March 2025</t>
  </si>
  <si>
    <t>Early years register (full Inspection)ChildminderHerefordshireQuality of teaching, learning and assessment1 September 2024 to 31 March 2025</t>
  </si>
  <si>
    <t>Early years register (full Inspection)ChildminderHerefordshireRequirements of the compulsory part of the childcare register1 September 2024 to 31 March 2025</t>
  </si>
  <si>
    <t>Early years register (full Inspection)ChildminderHerefordshireRequirements of the voluntary part of the childcare register1 September 2024 to 31 March 2025</t>
  </si>
  <si>
    <t>Early years register (full Inspection)ChildminderHerefordshireTotal No of inspections1 September 2024 to 31 March 2025</t>
  </si>
  <si>
    <t>Childcare registerChildminderHertfordshireTotal No of inspections1 September 2024 to 31 March 2025</t>
  </si>
  <si>
    <t>Early years register (full Inspection)ChildminderHertfordshireBehaviour and attitudes1 September 2024 to 31 March 2025</t>
  </si>
  <si>
    <t>Early years register (full Inspection)ChildminderHertfordshireEffectiveness of leadership and Management1 September 2024 to 31 March 2025</t>
  </si>
  <si>
    <t>Early years register (full Inspection)ChildminderStockton-on-TeesBehaviour and attitudes1 September 2024 to 31 March 2025</t>
  </si>
  <si>
    <t>Early years register (full Inspection)ChildminderStockton-on-TeesEffectiveness of leadership and Management1 September 2024 to 31 March 2025</t>
  </si>
  <si>
    <t>Early years register (full Inspection)ChildminderStockton-on-TeesOutcomes for children1 September 2024 to 31 March 2025</t>
  </si>
  <si>
    <t>Early years register (full Inspection)ChildminderStockton-on-TeesOverall effectiveness: The quality and standards of the provision1 September 2024 to 31 March 2025</t>
  </si>
  <si>
    <t>Early years register (full Inspection)ChildminderStockton-on-TeesPersonal development1 September 2024 to 31 March 2025</t>
  </si>
  <si>
    <t>Early years register (full Inspection)ChildminderStockton-on-TeesPersonal development, behaviour and welfare1 September 2024 to 31 March 2025</t>
  </si>
  <si>
    <t>Early years register (full Inspection)Childcare on non-domestic premisesBuckinghamshirePersonal development, behaviour and welfare1 September 2024 to 31 March 2025</t>
  </si>
  <si>
    <t>Early years register (full Inspection)Childcare on non-domestic premisesBuckinghamshireQuality of education1 September 2024 to 31 March 2025</t>
  </si>
  <si>
    <t>Early years register (full Inspection)Childcare on non-domestic premisesBuckinghamshireQuality of teaching, learning and assessment1 September 2024 to 31 March 2025</t>
  </si>
  <si>
    <t>Early years register (full Inspection)Childcare on non-domestic premisesBuckinghamshireRequirements of the compulsory part of the childcare register1 September 2024 to 31 March 2025</t>
  </si>
  <si>
    <t>Early years register (full Inspection)Childcare on non-domestic premisesBuckinghamshireRequirements of the voluntary part of the childcare register1 September 2024 to 31 March 2025</t>
  </si>
  <si>
    <t>Early years register (full Inspection)Childcare on non-domestic premisesBuckinghamshireTotal No of inspections1 September 2024 to 31 March 2025</t>
  </si>
  <si>
    <t>Early years register (Out-of-school day care)Childcare on non-domestic premisesBuckinghamshireTotal No of inspections1 September 2024 to 31 March 2025</t>
  </si>
  <si>
    <t>Childcare registerChildcare on non-domestic premisesBuryTotal No of inspections1 September 2024 to 31 March 2025</t>
  </si>
  <si>
    <t>Early years register (full Inspection)Childcare on non-domestic premisesMilton KeynesBehaviour and attitudes1 September 2024 to 31 March 2025</t>
  </si>
  <si>
    <t>Early years register (full Inspection)Childcare on non-domestic premisesMilton KeynesEffectiveness of leadership and Management1 September 2024 to 31 March 2025</t>
  </si>
  <si>
    <t>Early years register (full Inspection)Childcare on non-domestic premisesMilton KeynesOutcomes for children1 September 2024 to 31 March 2025</t>
  </si>
  <si>
    <t>Early years register (full Inspection)Childcare on non-domestic premisesMilton KeynesOverall effectiveness: The quality and standards of the provision1 September 2024 to 31 March 2025</t>
  </si>
  <si>
    <t>Early years register (full Inspection)Childcare on non-domestic premisesMilton KeynesPersonal development1 September 2024 to 31 March 2025</t>
  </si>
  <si>
    <t>Early years register (full Inspection)Childcare on non-domestic premisesMilton KeynesPersonal development, behaviour and welfare1 September 2024 to 31 March 2025</t>
  </si>
  <si>
    <t>Early years register (full Inspection)Childcare on non-domestic premisesMilton KeynesQuality of education1 September 2024 to 31 March 2025</t>
  </si>
  <si>
    <t>Early years register (full Inspection)Childcare on non-domestic premisesMilton KeynesQuality of teaching, learning and assessment1 September 2024 to 31 March 2025</t>
  </si>
  <si>
    <t>Early years register (full Inspection)Childcare on non-domestic premisesMilton KeynesRequirements of the compulsory part of the childcare register1 September 2024 to 31 March 2025</t>
  </si>
  <si>
    <t>Early years register (full Inspection)Childcare on non-domestic premisesMilton KeynesRequirements of the voluntary part of the childcare register1 September 2024 to 31 March 2025</t>
  </si>
  <si>
    <t>Early years register (full Inspection)Childcare on non-domestic premisesMilton KeynesTotal No of inspections1 September 2024 to 31 March 2025</t>
  </si>
  <si>
    <t>Early years register (Out-of-school day care)Childcare on non-domestic premisesMilton KeynesTotal No of inspections1 September 2024 to 31 March 2025</t>
  </si>
  <si>
    <t>Early years register (full Inspection)Childcare on non-domestic premisesNewcastle upon TyneBehaviour and attitudes1 September 2024 to 31 March 2025</t>
  </si>
  <si>
    <t>Early years register (full Inspection)Childcare on non-domestic premisesNewcastle upon TyneEffectiveness of leadership and Management1 September 2024 to 31 March 2025</t>
  </si>
  <si>
    <t>Early years register (full Inspection)Childcare on non-domestic premisesWestminsterBehaviour and attitudes1 September 2024 to 31 March 2025</t>
  </si>
  <si>
    <t>Early years register (full Inspection)Childcare on non-domestic premisesWestminsterEffectiveness of leadership and Management1 September 2024 to 31 March 2025</t>
  </si>
  <si>
    <t>Early years register (full Inspection)Childcare on non-domestic premisesWestminsterOutcomes for children1 September 2024 to 31 March 2025</t>
  </si>
  <si>
    <t>Early years register (full Inspection)Childcare on non-domestic premisesWestminsterOverall effectiveness: The quality and standards of the provision1 September 2024 to 31 March 2025</t>
  </si>
  <si>
    <t>Early years register (full Inspection)Childcare on non-domestic premisesWestminsterPersonal development1 September 2024 to 31 March 2025</t>
  </si>
  <si>
    <t>Early years register (full Inspection)Childcare on non-domestic premisesWestminsterPersonal development, behaviour and welfare1 September 2024 to 31 March 2025</t>
  </si>
  <si>
    <t>Early years register (full Inspection)Childcare on non-domestic premisesWestminsterQuality of education1 September 2024 to 31 March 2025</t>
  </si>
  <si>
    <t>Early years register (full Inspection)Childcare on non-domestic premisesWestminsterQuality of teaching, learning and assessment1 September 2024 to 31 March 2025</t>
  </si>
  <si>
    <t>Early years register (full Inspection)Childcare on non-domestic premisesWestminsterRequirements of the compulsory part of the childcare register1 September 2024 to 31 March 2025</t>
  </si>
  <si>
    <t>Early years register (full Inspection)Childcare on non-domestic premisesWestminsterRequirements of the voluntary part of the childcare register1 September 2024 to 31 March 2025</t>
  </si>
  <si>
    <t>Early years register (full Inspection)Childcare on non-domestic premisesWestminsterTotal No of inspections1 September 2024 to 31 March 2025</t>
  </si>
  <si>
    <t>Early years register (Out-of-school day care)Childcare on non-domestic premisesWestminsterTotal No of inspections1 September 2024 to 31 March 2025</t>
  </si>
  <si>
    <t>Childcare registerChildcare on non-domestic premisesWestmorland and FurnessTotal No of inspections1 September 2024 to 31 March 2025</t>
  </si>
  <si>
    <t>Early years register (full Inspection)ChildminderHertfordshireOutcomes for children1 September 2024 to 31 March 2025</t>
  </si>
  <si>
    <t>Early years register (full Inspection)ChildminderHertfordshireOverall effectiveness: The quality and standards of the provision1 September 2024 to 31 March 2025</t>
  </si>
  <si>
    <t>Early years register (full Inspection)ChildminderHertfordshirePersonal development1 September 2024 to 31 March 2025</t>
  </si>
  <si>
    <t>Early years register (full Inspection)ChildminderHertfordshirePersonal development, behaviour and welfare1 September 2024 to 31 March 2025</t>
  </si>
  <si>
    <t>Early years register (full Inspection)ChildminderHertfordshireQuality of education1 September 2024 to 31 March 2025</t>
  </si>
  <si>
    <t>Early years register (full Inspection)ChildminderHertfordshireQuality of teaching, learning and assessment1 September 2024 to 31 March 2025</t>
  </si>
  <si>
    <t>Early years register (full Inspection)ChildminderHertfordshireRequirements of the compulsory part of the childcare register1 September 2024 to 31 March 2025</t>
  </si>
  <si>
    <t>Early years register (full Inspection)ChildminderHertfordshireRequirements of the voluntary part of the childcare register1 September 2024 to 31 March 2025</t>
  </si>
  <si>
    <t>Early years register (full Inspection)ChildminderHertfordshireTotal No of inspections1 September 2024 to 31 March 2025</t>
  </si>
  <si>
    <t>Early years register (No children on roll)ChildminderHertfordshireNCOR Inspection Outcomes1 September 2024 to 31 March 2025</t>
  </si>
  <si>
    <t>Early years register (No children on roll)ChildminderHertfordshireTotal No of inspections1 September 2024 to 31 March 2025</t>
  </si>
  <si>
    <t>Early years register (Out-of-school day care)ChildminderHertfordshireTotal No of inspections1 September 2024 to 31 March 2025</t>
  </si>
  <si>
    <t>Childcare registerChildminderHillingdonTotal No of inspections1 September 2024 to 31 March 2025</t>
  </si>
  <si>
    <t>Early years register (full Inspection)ChildminderHillingdonBehaviour and attitudes1 September 2024 to 31 March 2025</t>
  </si>
  <si>
    <t>Early years register (full Inspection)ChildminderHillingdonEffectiveness of leadership and Management1 September 2024 to 31 March 2025</t>
  </si>
  <si>
    <t>Early years register (full Inspection)ChildminderHillingdonOutcomes for children1 September 2024 to 31 March 2025</t>
  </si>
  <si>
    <t>Early years register (full Inspection)ChildminderStoke-on-TrentBehaviour and attitudes1 September 2024 to 31 March 2025</t>
  </si>
  <si>
    <t>Early years register (full Inspection)ChildminderStoke-on-TrentEffectiveness of leadership and Management1 September 2024 to 31 March 2025</t>
  </si>
  <si>
    <t>Early years register (full Inspection)ChildminderStoke-on-TrentOutcomes for children1 September 2024 to 31 March 2025</t>
  </si>
  <si>
    <t>Early years register (full Inspection)ChildminderStoke-on-TrentOverall effectiveness: The quality and standards of the provision1 September 2024 to 31 March 2025</t>
  </si>
  <si>
    <t>Early years register (full Inspection)ChildminderStoke-on-TrentPersonal development1 September 2024 to 31 March 2025</t>
  </si>
  <si>
    <t>Early years register (full Inspection)ChildminderStoke-on-TrentPersonal development, behaviour and welfare1 September 2024 to 31 March 2025</t>
  </si>
  <si>
    <t>Early years register (full Inspection)ChildminderStoke-on-TrentQuality of education1 September 2024 to 31 March 2025</t>
  </si>
  <si>
    <t>Early years register (full Inspection)ChildminderStoke-on-TrentQuality of teaching, learning and assessment1 September 2024 to 31 March 2025</t>
  </si>
  <si>
    <t>Early years register (full Inspection)ChildminderSurreyBehaviour and attitudes1 September 2024 to 31 March 2025</t>
  </si>
  <si>
    <t>Early years register (full Inspection)ChildminderSurreyEffectiveness of leadership and Management1 September 2024 to 31 March 2025</t>
  </si>
  <si>
    <t>Early years register (full Inspection)ChildminderSurreyOutcomes for children1 September 2024 to 31 March 2025</t>
  </si>
  <si>
    <t>Early years register (full Inspection)ChildminderSurreyOverall effectiveness: The quality and standards of the provision1 September 2024 to 31 March 2025</t>
  </si>
  <si>
    <t>Early years register (full Inspection)ChildminderSurreyPersonal development1 September 2024 to 31 March 2025</t>
  </si>
  <si>
    <t>Early years register (full Inspection)ChildminderSurreyPersonal development, behaviour and welfare1 September 2024 to 31 March 2025</t>
  </si>
  <si>
    <t>Early years register (full Inspection)ChildminderSurreyQuality of education1 September 2024 to 31 March 2025</t>
  </si>
  <si>
    <t>Early years register (full Inspection)ChildminderSurreyQuality of teaching, learning and assessment1 September 2024 to 31 March 2025</t>
  </si>
  <si>
    <t>Early years register (full Inspection)All provisionIsle of WightBehaviour and attitudes1 September 2024 to 31 March 2025</t>
  </si>
  <si>
    <t>Early years register (full Inspection)All provisionIsle of WightEffectiveness of leadership and Management1 September 2024 to 31 March 2025</t>
  </si>
  <si>
    <t>Early years register (full Inspection)All provisionIsle of WightOutcomes for children1 September 2024 to 31 March 2025</t>
  </si>
  <si>
    <t>Early years register (full Inspection)All provisionIsle of WightOverall effectiveness: The quality and standards of the provision1 September 2024 to 31 March 2025</t>
  </si>
  <si>
    <t>Early years register (full Inspection)All provisionIsle of WightPersonal development1 September 2024 to 31 March 2025</t>
  </si>
  <si>
    <t>Early years register (full Inspection)All provisionIsle of WightPersonal development, behaviour and welfare1 September 2024 to 31 March 2025</t>
  </si>
  <si>
    <t>Early years register (full Inspection)All provisionIsle of WightQuality of education1 September 2024 to 31 March 2025</t>
  </si>
  <si>
    <t>Early years register (full Inspection)All provisionIsle of WightQuality of teaching, learning and assessment1 September 2024 to 31 March 2025</t>
  </si>
  <si>
    <t>Early years register (full Inspection)All provisionIsle of WightRequirements of the compulsory part of the childcare register1 September 2024 to 31 March 2025</t>
  </si>
  <si>
    <t>Early years register (full Inspection)All provisionIsle of WightRequirements of the voluntary part of the childcare register1 September 2024 to 31 March 2025</t>
  </si>
  <si>
    <t>Early years register (full Inspection)All provisionIsle of WightTotal No of inspections1 September 2024 to 31 March 2025</t>
  </si>
  <si>
    <t>Early years register (No children on roll)All provisionIsle of WightNCOR Inspection Outcomes1 September 2024 to 31 March 2025</t>
  </si>
  <si>
    <t>Early years register (No children on roll)All provisionIsle of WightTotal No of inspections1 September 2024 to 31 March 2025</t>
  </si>
  <si>
    <t>Childcare registerAll provisionIslingtonTotal No of inspections1 September 2024 to 31 March 2025</t>
  </si>
  <si>
    <t>Early years register (full Inspection)All provisionIslingtonBehaviour and attitudes1 September 2024 to 31 March 2025</t>
  </si>
  <si>
    <t>Early years register (full Inspection)All provisionIslingtonEffectiveness of leadership and Management1 September 2024 to 31 March 2025</t>
  </si>
  <si>
    <t>Early years register (full Inspection)All provisionStaffordshireRequirements of the voluntary part of the childcare register1 September 2024 to 31 March 2025</t>
  </si>
  <si>
    <t>Early years register (full Inspection)All provisionStaffordshireTotal No of inspections1 September 2024 to 31 March 2025</t>
  </si>
  <si>
    <t>Early years register (No children on roll)All provisionStaffordshireNCOR Inspection Outcomes1 September 2024 to 31 March 2025</t>
  </si>
  <si>
    <t>Early years register (No children on roll)All provisionStaffordshireTotal No of inspections1 September 2024 to 31 March 2025</t>
  </si>
  <si>
    <t>Early years register (Out-of-school day care)All provisionStaffordshireTotal No of inspections1 September 2024 to 31 March 2025</t>
  </si>
  <si>
    <t>Childcare registerAll provisionStockportTotal No of inspections1 September 2024 to 31 March 2025</t>
  </si>
  <si>
    <t>Early years register (full Inspection)All provisionStockportBehaviour and attitudes1 September 2024 to 31 March 2025</t>
  </si>
  <si>
    <t>Early years register (full Inspection)All provisionStockportEffectiveness of leadership and Management1 September 2024 to 31 March 2025</t>
  </si>
  <si>
    <t>Early years register (full Inspection)All provisionStockportOutcomes for children1 September 2024 to 31 March 2025</t>
  </si>
  <si>
    <t>Early years register (full Inspection)All provisionStockportOverall effectiveness: The quality and standards of the provision1 September 2024 to 31 March 2025</t>
  </si>
  <si>
    <t>Early years register (full Inspection)All provisionStockportPersonal development1 September 2024 to 31 March 2025</t>
  </si>
  <si>
    <t>Early years register (full Inspection)All provisionStockportPersonal development, behaviour and welfare1 September 2024 to 31 March 2025</t>
  </si>
  <si>
    <t>Early years register (full Inspection)All provisionStockportQuality of education1 September 2024 to 31 March 2025</t>
  </si>
  <si>
    <t>Early years register (full Inspection)All provisionStockportQuality of teaching, learning and assessment1 September 2024 to 31 March 2025</t>
  </si>
  <si>
    <t>Early years register (full Inspection)All provisionStockportRequirements of the compulsory part of the childcare register1 September 2024 to 31 March 2025</t>
  </si>
  <si>
    <t>Early years register (full Inspection)Childcare on non-domestic premisesBoltonBehaviour and attitudes1 September 2024 to 31 March 2025</t>
  </si>
  <si>
    <t>Early years register (full Inspection)Childcare on non-domestic premisesBoltonEffectiveness of leadership and Management1 September 2024 to 31 March 2025</t>
  </si>
  <si>
    <t>Early years register (full Inspection)Childcare on non-domestic premisesBoltonOutcomes for children1 September 2024 to 31 March 2025</t>
  </si>
  <si>
    <t>Early years register (full Inspection)Childcare on non-domestic premisesBoltonOverall effectiveness: The quality and standards of the provision1 September 2024 to 31 March 2025</t>
  </si>
  <si>
    <t>Early years register (full Inspection)Childcare on non-domestic premisesBoltonPersonal development1 September 2024 to 31 March 2025</t>
  </si>
  <si>
    <t>Early years register (full Inspection)Childcare on non-domestic premisesBoltonPersonal development, behaviour and welfare1 September 2024 to 31 March 2025</t>
  </si>
  <si>
    <t>Early years register (full Inspection)Childcare on non-domestic premisesBoltonQuality of education1 September 2024 to 31 March 2025</t>
  </si>
  <si>
    <t>Early years register (full Inspection)Childcare on non-domestic premisesBoltonQuality of teaching, learning and assessment1 September 2024 to 31 March 2025</t>
  </si>
  <si>
    <t>Early years register (full Inspection)Childcare on non-domestic premisesBoltonRequirements of the compulsory part of the childcare register1 September 2024 to 31 March 2025</t>
  </si>
  <si>
    <t>Early years register (full Inspection)Childcare on non-domestic premisesBoltonRequirements of the voluntary part of the childcare register1 September 2024 to 31 March 2025</t>
  </si>
  <si>
    <t>Early years register (full Inspection)Childcare on non-domestic premisesBoltonTotal No of inspections1 September 2024 to 31 March 2025</t>
  </si>
  <si>
    <t>Early years register (Out-of-school day care)Childcare on non-domestic premisesBoltonTotal No of inspections1 September 2024 to 31 March 2025</t>
  </si>
  <si>
    <t>Childcare registerChildcare on non-domestic premisesBournemouth, Christchurch &amp; PooleTotal No of inspections1 September 2024 to 31 March 2025</t>
  </si>
  <si>
    <t>Early years register (full Inspection)Childcare on non-domestic premisesBournemouth, Christchurch &amp; PooleBehaviour and attitudes1 September 2024 to 31 March 2025</t>
  </si>
  <si>
    <t>Early years register (full Inspection)Childcare on non-domestic premisesBournemouth, Christchurch &amp; PooleEffectiveness of leadership and Management1 September 2024 to 31 March 2025</t>
  </si>
  <si>
    <t>Early years register (full Inspection)Childcare on non-domestic premisesLincolnshireQuality of education1 September 2024 to 31 March 2025</t>
  </si>
  <si>
    <t>Early years register (full Inspection)Childcare on non-domestic premisesLincolnshireQuality of teaching, learning and assessment1 September 2024 to 31 March 2025</t>
  </si>
  <si>
    <t>Early years register (full Inspection)Childcare on non-domestic premisesLincolnshireRequirements of the compulsory part of the childcare register1 September 2024 to 31 March 2025</t>
  </si>
  <si>
    <t>Early years register (full Inspection)Childcare on non-domestic premisesLincolnshireRequirements of the voluntary part of the childcare register1 September 2024 to 31 March 2025</t>
  </si>
  <si>
    <t>Early years register (full Inspection)Childcare on non-domestic premisesLincolnshireTotal No of inspections1 September 2024 to 31 March 2025</t>
  </si>
  <si>
    <t>Early years register (Out-of-school day care)Childcare on non-domestic premisesLincolnshireTotal No of inspections1 September 2024 to 31 March 2025</t>
  </si>
  <si>
    <t>Childcare registerChildcare on non-domestic premisesLiverpoolTotal No of inspections1 September 2024 to 31 March 2025</t>
  </si>
  <si>
    <t>Early years register (full Inspection)Childcare on non-domestic premisesBradfordBehaviour and attitudes1 September 2024 to 31 March 2025</t>
  </si>
  <si>
    <t>Early years register (full Inspection)Childcare on non-domestic premisesBradfordEffectiveness of leadership and Management1 September 2024 to 31 March 2025</t>
  </si>
  <si>
    <t>Early years register (full Inspection)Childcare on non-domestic premisesBradfordOutcomes for children1 September 2024 to 31 March 2025</t>
  </si>
  <si>
    <t>Early years register (full Inspection)Childcare on non-domestic premisesBradfordOverall effectiveness: The quality and standards of the provision1 September 2024 to 31 March 2025</t>
  </si>
  <si>
    <t>Early years register (full Inspection)Childcare on non-domestic premisesBradfordPersonal development1 September 2024 to 31 March 2025</t>
  </si>
  <si>
    <t>Early years register (full Inspection)Childcare on non-domestic premisesBradfordPersonal development, behaviour and welfare1 September 2024 to 31 March 2025</t>
  </si>
  <si>
    <t>Childcare registerChildcare on non-domestic premisesManchesterTotal No of inspections1 September 2024 to 31 March 2025</t>
  </si>
  <si>
    <t>Early years register (full Inspection)Childcare on non-domestic premisesManchesterBehaviour and attitudes1 September 2024 to 31 March 2025</t>
  </si>
  <si>
    <t>Early years register (full Inspection)Childcare on non-domestic premisesManchesterEffectiveness of leadership and Management1 September 2024 to 31 March 2025</t>
  </si>
  <si>
    <t>Early years register (full Inspection)Childcare on non-domestic premisesManchesterOutcomes for children1 September 2024 to 31 March 2025</t>
  </si>
  <si>
    <t>Early years register (full Inspection)Childcare on non-domestic premisesManchesterOverall effectiveness: The quality and standards of the provision1 September 2024 to 31 March 2025</t>
  </si>
  <si>
    <t>Early years register (full Inspection)Childcare on non-domestic premisesManchesterPersonal development1 September 2024 to 31 March 2025</t>
  </si>
  <si>
    <t>Early years register (full Inspection)Childcare on non-domestic premisesManchesterPersonal development, behaviour and welfare1 September 2024 to 31 March 2025</t>
  </si>
  <si>
    <t>Early years register (full Inspection)Childcare on non-domestic premisesManchesterQuality of education1 September 2024 to 31 March 2025</t>
  </si>
  <si>
    <t>Early years register (full Inspection)Childcare on non-domestic premisesManchesterQuality of teaching, learning and assessment1 September 2024 to 31 March 2025</t>
  </si>
  <si>
    <t>Early years register (full Inspection)Childcare on non-domestic premisesManchesterRequirements of the compulsory part of the childcare register1 September 2024 to 31 March 2025</t>
  </si>
  <si>
    <t>Early years register (full Inspection)Childcare on non-domestic premisesManchesterRequirements of the voluntary part of the childcare register1 September 2024 to 31 March 2025</t>
  </si>
  <si>
    <t>Early years register (full Inspection)Childcare on non-domestic premisesManchesterTotal No of inspections1 September 2024 to 31 March 2025</t>
  </si>
  <si>
    <t>Early years register (No children on roll)Childcare on non-domestic premisesManchesterNCOR Inspection Outcomes1 September 2024 to 31 March 2025</t>
  </si>
  <si>
    <t>Early years register (No children on roll)Childcare on non-domestic premisesManchesterTotal No of inspections1 September 2024 to 31 March 2025</t>
  </si>
  <si>
    <t>Early years register (Out-of-school day care)Childcare on non-domestic premisesManchesterTotal No of inspections1 September 2024 to 31 March 2025</t>
  </si>
  <si>
    <t>Early years register (Out-of-school day care)Childcare on non-domestic premisesWarringtonTotal No of inspections1 September 2024 to 31 March 2025</t>
  </si>
  <si>
    <t>Childcare registerChildcare on non-domestic premisesWarwickshireTotal No of inspections1 September 2024 to 31 March 2025</t>
  </si>
  <si>
    <t>Early years register (full Inspection)Childcare on non-domestic premisesWarwickshireBehaviour and attitudes1 September 2024 to 31 March 2025</t>
  </si>
  <si>
    <t>Early years register (full Inspection)Childcare on non-domestic premisesWarwickshireEffectiveness of leadership and Management1 September 2024 to 31 March 2025</t>
  </si>
  <si>
    <t>Early years register (full Inspection)Childcare on non-domestic premisesWarwickshireOutcomes for children1 September 2024 to 31 March 2025</t>
  </si>
  <si>
    <t>Early years register (full Inspection)Childcare on non-domestic premisesWarwickshireOverall effectiveness: The quality and standards of the provision1 September 2024 to 31 March 2025</t>
  </si>
  <si>
    <t>Early years register (full Inspection)Childcare on non-domestic premisesWarwickshirePersonal development1 September 2024 to 31 March 2025</t>
  </si>
  <si>
    <t>Early years register (full Inspection)Childcare on non-domestic premisesWarwickshirePersonal development, behaviour and welfare1 September 2024 to 31 March 2025</t>
  </si>
  <si>
    <t>Early years register (full Inspection)Childcare on non-domestic premisesWarwickshireQuality of education1 September 2024 to 31 March 2025</t>
  </si>
  <si>
    <t>Early years register (full Inspection)Childcare on non-domestic premisesWarwickshireQuality of teaching, learning and assessment1 September 2024 to 31 March 2025</t>
  </si>
  <si>
    <t>Early years register (full Inspection)Childcare on non-domestic premisesWarwickshireRequirements of the compulsory part of the childcare register1 September 2024 to 31 March 2025</t>
  </si>
  <si>
    <t>Early years register (full Inspection)Childcare on non-domestic premisesWarwickshireRequirements of the voluntary part of the childcare register1 September 2024 to 31 March 2025</t>
  </si>
  <si>
    <t>Early years register (full Inspection)Childcare on non-domestic premisesWarwickshireTotal No of inspections1 September 2024 to 31 March 2025</t>
  </si>
  <si>
    <t>Early years register (Out-of-school day care)Childcare on non-domestic premisesWarwickshireTotal No of inspections1 September 2024 to 31 March 2025</t>
  </si>
  <si>
    <t>Early years register (full Inspection)ChildminderHaringeyQuality of teaching, learning and assessment1 September 2024 to 31 March 2025</t>
  </si>
  <si>
    <t>Early years register (full Inspection)ChildminderHaringeyRequirements of the compulsory part of the childcare register1 September 2024 to 31 March 2025</t>
  </si>
  <si>
    <t>Early years register (full Inspection)ChildminderHaringeyRequirements of the voluntary part of the childcare register1 September 2024 to 31 March 2025</t>
  </si>
  <si>
    <t>Early years register (full Inspection)ChildminderHaringeyTotal No of inspections1 September 2024 to 31 March 2025</t>
  </si>
  <si>
    <t>Early years register (full Inspection)ChildminderHarrowBehaviour and attitudes1 September 2024 to 31 March 2025</t>
  </si>
  <si>
    <t>Early years register (full Inspection)ChildminderHarrowEffectiveness of leadership and Management1 September 2024 to 31 March 2025</t>
  </si>
  <si>
    <t>Early years register (full Inspection)ChildminderHarrowOutcomes for children1 September 2024 to 31 March 2025</t>
  </si>
  <si>
    <t>Early years register (full Inspection)ChildminderHarrowOverall effectiveness: The quality and standards of the provision1 September 2024 to 31 March 2025</t>
  </si>
  <si>
    <t>Early years register (full Inspection)ChildminderHarrowPersonal development1 September 2024 to 31 March 2025</t>
  </si>
  <si>
    <t>Early years register (full Inspection)ChildminderHarrowPersonal development, behaviour and welfare1 September 2024 to 31 March 2025</t>
  </si>
  <si>
    <t>Early years register (full Inspection)ChildminderHarrowQuality of education1 September 2024 to 31 March 2025</t>
  </si>
  <si>
    <t>Early years register (full Inspection)ChildminderHarrowQuality of teaching, learning and assessment1 September 2024 to 31 March 2025</t>
  </si>
  <si>
    <t>Early years register (full Inspection)ChildminderHarrowRequirements of the compulsory part of the childcare register1 September 2024 to 31 March 2025</t>
  </si>
  <si>
    <t>Early years register (full Inspection)ChildminderHarrowRequirements of the voluntary part of the childcare register1 September 2024 to 31 March 2025</t>
  </si>
  <si>
    <t>Early years register (full Inspection)ChildminderHarrowTotal No of inspections1 September 2024 to 31 March 2025</t>
  </si>
  <si>
    <t>Early years register (full Inspection)ChildminderSouthwarkPersonal development1 September 2024 to 31 March 2025</t>
  </si>
  <si>
    <t>Early years register (full Inspection)ChildminderSouthwarkPersonal development, behaviour and welfare1 September 2024 to 31 March 2025</t>
  </si>
  <si>
    <t>Early years register (full Inspection)ChildminderSouthwarkQuality of education1 September 2024 to 31 March 2025</t>
  </si>
  <si>
    <t>Early years register (full Inspection)ChildminderSouthwarkQuality of teaching, learning and assessment1 September 2024 to 31 March 2025</t>
  </si>
  <si>
    <t>Early years register (full Inspection)ChildminderSouthwarkRequirements of the compulsory part of the childcare register1 September 2024 to 31 March 2025</t>
  </si>
  <si>
    <t>Early years register (full Inspection)ChildminderSouthwarkRequirements of the voluntary part of the childcare register1 September 2024 to 31 March 2025</t>
  </si>
  <si>
    <t>Early years register (full Inspection)ChildminderSouthwarkTotal No of inspections1 September 2024 to 31 March 2025</t>
  </si>
  <si>
    <t>Early years register (No children on roll)ChildminderSouthwarkNCOR Inspection Outcomes1 September 2024 to 31 March 2025</t>
  </si>
  <si>
    <t>Early years register (No children on roll)ChildminderSouthwarkTotal No of inspections1 September 2024 to 31 March 2025</t>
  </si>
  <si>
    <t>Early years register (full Inspection)ChildminderStaffordshireBehaviour and attitudes1 September 2024 to 31 March 2025</t>
  </si>
  <si>
    <t>Early years register (full Inspection)ChildminderStaffordshireEffectiveness of leadership and Management1 September 2024 to 31 March 2025</t>
  </si>
  <si>
    <t>Early years register (full Inspection)ChildminderStaffordshireOutcomes for children1 September 2024 to 31 March 2025</t>
  </si>
  <si>
    <t>Early years register (full Inspection)ChildminderStaffordshireOverall effectiveness: The quality and standards of the provision1 September 2024 to 31 March 2025</t>
  </si>
  <si>
    <t>Early years register (full Inspection)ChildminderStaffordshirePersonal development1 September 2024 to 31 March 2025</t>
  </si>
  <si>
    <t>Early years register (full Inspection)ChildminderStaffordshirePersonal development, behaviour and welfare1 September 2024 to 31 March 2025</t>
  </si>
  <si>
    <t>Early years register (full Inspection)ChildminderStaffordshireQuality of education1 September 2024 to 31 March 2025</t>
  </si>
  <si>
    <t>Early years register (full Inspection)ChildminderStaffordshireQuality of teaching, learning and assessment1 September 2024 to 31 March 2025</t>
  </si>
  <si>
    <t>Early years register (full Inspection)ChildminderStaffordshireRequirements of the compulsory part of the childcare register1 September 2024 to 31 March 2025</t>
  </si>
  <si>
    <t>Early years register (full Inspection)ChildminderStaffordshireRequirements of the voluntary part of the childcare register1 September 2024 to 31 March 2025</t>
  </si>
  <si>
    <t>Early years register (full Inspection)ChildminderStaffordshireTotal No of inspections1 September 2024 to 31 March 2025</t>
  </si>
  <si>
    <t>Early years register (full Inspection)All provisionHaveringBehaviour and attitudes1 September 2024 to 31 March 2025</t>
  </si>
  <si>
    <t>Early years register (full Inspection)All provisionHaveringEffectiveness of leadership and Management1 September 2024 to 31 March 2025</t>
  </si>
  <si>
    <t>Early years register (full Inspection)All provisionHaveringOutcomes for children1 September 2024 to 31 March 2025</t>
  </si>
  <si>
    <t>Early years register (full Inspection)All provisionHaveringOverall effectiveness: The quality and standards of the provision1 September 2024 to 31 March 2025</t>
  </si>
  <si>
    <t>Early years register (full Inspection)All provisionHaveringPersonal development1 September 2024 to 31 March 2025</t>
  </si>
  <si>
    <t>Early years register (full Inspection)All provisionHaveringPersonal development, behaviour and welfare1 September 2024 to 31 March 2025</t>
  </si>
  <si>
    <t>Early years register (full Inspection)All provisionHaveringQuality of education1 September 2024 to 31 March 2025</t>
  </si>
  <si>
    <t>Early years register (full Inspection)All provisionHaveringQuality of teaching, learning and assessment1 September 2024 to 31 March 2025</t>
  </si>
  <si>
    <t>Early years register (full Inspection)All provisionHaveringRequirements of the compulsory part of the childcare register1 September 2024 to 31 March 2025</t>
  </si>
  <si>
    <t>Early years register (full Inspection)All provisionHaveringRequirements of the voluntary part of the childcare register1 September 2024 to 31 March 2025</t>
  </si>
  <si>
    <t>Early years register (full Inspection)All provisionHaveringTotal No of inspections1 September 2024 to 31 March 2025</t>
  </si>
  <si>
    <t>Early years register (No children on roll)All provisionHaveringNCOR Inspection Outcomes1 September 2024 to 31 March 2025</t>
  </si>
  <si>
    <t>Early years register (No children on roll)All provisionHaveringTotal No of inspections1 September 2024 to 31 March 2025</t>
  </si>
  <si>
    <t>Early years register (Out-of-school day care)All provisionHaveringTotal No of inspections1 September 2024 to 31 March 2025</t>
  </si>
  <si>
    <t>Childcare registerAll provisionHerefordshireTotal No of inspections1 September 2024 to 31 March 2025</t>
  </si>
  <si>
    <t>Early years register (full Inspection)All provisionSouth TynesideBehaviour and attitudes1 September 2024 to 31 March 2025</t>
  </si>
  <si>
    <t>Early years register (full Inspection)All provisionSouth TynesideEffectiveness of leadership and Management1 September 2024 to 31 March 2025</t>
  </si>
  <si>
    <t>Early years register (full Inspection)All provisionSouth TynesideOutcomes for children1 September 2024 to 31 March 2025</t>
  </si>
  <si>
    <t>Early years register (full Inspection)All provisionSouth TynesideOverall effectiveness: The quality and standards of the provision1 September 2024 to 31 March 2025</t>
  </si>
  <si>
    <t>Early years register (full Inspection)All provisionSouth TynesidePersonal development1 September 2024 to 31 March 2025</t>
  </si>
  <si>
    <t>Early years register (full Inspection)All provisionSouth TynesidePersonal development, behaviour and welfare1 September 2024 to 31 March 2025</t>
  </si>
  <si>
    <t>Early years register (full Inspection)All provisionSouth TynesideQuality of education1 September 2024 to 31 March 2025</t>
  </si>
  <si>
    <t>Early years register (full Inspection)All provisionSouth TynesideQuality of teaching, learning and assessment1 September 2024 to 31 March 2025</t>
  </si>
  <si>
    <t>Early years register (full Inspection)All provisionSouth TynesideRequirements of the compulsory part of the childcare register1 September 2024 to 31 March 2025</t>
  </si>
  <si>
    <t>Early years register (full Inspection)All provisionSouth TynesideRequirements of the voluntary part of the childcare register1 September 2024 to 31 March 2025</t>
  </si>
  <si>
    <t>Early years register (full Inspection)All provisionSouth TynesideTotal No of inspections1 September 2024 to 31 March 2025</t>
  </si>
  <si>
    <t>Early years register (No children on roll)All provisionSouth TynesideNCOR Inspection Outcomes1 September 2024 to 31 March 2025</t>
  </si>
  <si>
    <t>Early years register (No children on roll)All provisionSouth TynesideTotal No of inspections1 September 2024 to 31 March 2025</t>
  </si>
  <si>
    <t>Childcare registerAll provisionSouthamptonTotal No of inspections1 September 2024 to 31 March 2025</t>
  </si>
  <si>
    <t>Early years register (full Inspection)Childcare on non-domestic premisesBath and North East SomersetRequirements of the compulsory part of the childcare register1 September 2024 to 31 March 2025</t>
  </si>
  <si>
    <t>Early years register (full Inspection)Childcare on non-domestic premisesBath and North East SomersetRequirements of the voluntary part of the childcare register1 September 2024 to 31 March 2025</t>
  </si>
  <si>
    <t>Early years register (full Inspection)Childcare on non-domestic premisesBath and North East SomersetTotal No of inspections1 September 2024 to 31 March 2025</t>
  </si>
  <si>
    <t>Early years register (Out-of-school day care)Childcare on non-domestic premisesBath and North East SomersetTotal No of inspections1 September 2024 to 31 March 2025</t>
  </si>
  <si>
    <t>Childcare registerChildcare on non-domestic premisesBedfordTotal No of inspections1 September 2024 to 31 March 2025</t>
  </si>
  <si>
    <t>Early years register (full Inspection)Childcare on non-domestic premisesBedfordBehaviour and attitudes1 September 2024 to 31 March 2025</t>
  </si>
  <si>
    <t>Early years register (full Inspection)Childcare on non-domestic premisesBedfordEffectiveness of leadership and Management1 September 2024 to 31 March 2025</t>
  </si>
  <si>
    <t>Early years register (full Inspection)Childcare on non-domestic premisesBedfordOutcomes for children1 September 2024 to 31 March 2025</t>
  </si>
  <si>
    <t>Early years register (full Inspection)Childcare on non-domestic premisesBedfordOverall effectiveness: The quality and standards of the provision1 September 2024 to 31 March 2025</t>
  </si>
  <si>
    <t>Early years register (full Inspection)Childcare on non-domestic premisesBedfordPersonal development1 September 2024 to 31 March 2025</t>
  </si>
  <si>
    <t>Early years register (full Inspection)Childcare on non-domestic premisesBedfordPersonal development, behaviour and welfare1 September 2024 to 31 March 2025</t>
  </si>
  <si>
    <t>Early years register (full Inspection)Childcare on non-domestic premisesBedfordQuality of education1 September 2024 to 31 March 2025</t>
  </si>
  <si>
    <t>Early years register (full Inspection)Childcare on non-domestic premisesBedfordQuality of teaching, learning and assessment1 September 2024 to 31 March 2025</t>
  </si>
  <si>
    <t>Early years register (full Inspection)Childcare on non-domestic premisesBedfordRequirements of the compulsory part of the childcare register1 September 2024 to 31 March 2025</t>
  </si>
  <si>
    <t>Early years register (full Inspection)Childcare on non-domestic premisesBedfordRequirements of the voluntary part of the childcare register1 September 2024 to 31 March 2025</t>
  </si>
  <si>
    <t>Early years register (full Inspection)Childcare on non-domestic premisesBedfordTotal No of inspections1 September 2024 to 31 March 2025</t>
  </si>
  <si>
    <t>Early years register (full Inspection)Childcare on non-domestic premisesLancashireBehaviour and attitudes1 September 2024 to 31 March 2025</t>
  </si>
  <si>
    <t>Early years register (full Inspection)Childcare on non-domestic premisesLancashireEffectiveness of leadership and Management1 September 2024 to 31 March 2025</t>
  </si>
  <si>
    <t>Early years register (full Inspection)Childcare on non-domestic premisesLancashireOutcomes for children1 September 2024 to 31 March 2025</t>
  </si>
  <si>
    <t>Early years register (full Inspection)Childcare on non-domestic premisesLancashireOverall effectiveness: The quality and standards of the provision1 September 2024 to 31 March 2025</t>
  </si>
  <si>
    <t>Early years register (full Inspection)Childcare on non-domestic premisesLiverpoolBehaviour and attitudes1 September 2024 to 31 March 2025</t>
  </si>
  <si>
    <t>Early years register (full Inspection)Childcare on non-domestic premisesLiverpoolEffectiveness of leadership and Management1 September 2024 to 31 March 2025</t>
  </si>
  <si>
    <t>Early years register (full Inspection)Childcare on non-domestic premisesLiverpoolOutcomes for children1 September 2024 to 31 March 2025</t>
  </si>
  <si>
    <t>Early years register (full Inspection)Childcare on non-domestic premisesLiverpoolOverall effectiveness: The quality and standards of the provision1 September 2024 to 31 March 2025</t>
  </si>
  <si>
    <t>Early years register (full Inspection)Childcare on non-domestic premisesLiverpoolPersonal development1 September 2024 to 31 March 2025</t>
  </si>
  <si>
    <t>Early years register (full Inspection)Childcare on non-domestic premisesLiverpoolPersonal development, behaviour and welfare1 September 2024 to 31 March 2025</t>
  </si>
  <si>
    <t>Early years register (full Inspection)Childcare on non-domestic premisesLiverpoolQuality of education1 September 2024 to 31 March 2025</t>
  </si>
  <si>
    <t>Early years register (full Inspection)Childcare on non-domestic premisesLiverpoolQuality of teaching, learning and assessment1 September 2024 to 31 March 2025</t>
  </si>
  <si>
    <t>Early years register (full Inspection)Childcare on non-domestic premisesWaltham ForestRequirements of the voluntary part of the childcare register1 September 2024 to 31 March 2025</t>
  </si>
  <si>
    <t>Early years register (full Inspection)Childcare on non-domestic premisesWaltham ForestTotal No of inspections1 September 2024 to 31 March 2025</t>
  </si>
  <si>
    <t>Early years register (Out-of-school day care)Childcare on non-domestic premisesWaltham ForestTotal No of inspections1 September 2024 to 31 March 2025</t>
  </si>
  <si>
    <t>Childcare registerChildcare on non-domestic premisesWandsworthTotal No of inspections1 September 2024 to 31 March 2025</t>
  </si>
  <si>
    <t>Early years register (full Inspection)Childcare on non-domestic premisesWandsworthBehaviour and attitudes1 September 2024 to 31 March 2025</t>
  </si>
  <si>
    <t>Early years register (full Inspection)Childcare on non-domestic premisesWandsworthEffectiveness of leadership and Management1 September 2024 to 31 March 2025</t>
  </si>
  <si>
    <t>Early years register (full Inspection)Childcare on non-domestic premisesWandsworthOutcomes for children1 September 2024 to 31 March 2025</t>
  </si>
  <si>
    <t>Early years register (full Inspection)Childcare on non-domestic premisesWandsworthOverall effectiveness: The quality and standards of the provision1 September 2024 to 31 March 2025</t>
  </si>
  <si>
    <t>Early years register (full Inspection)Childcare on non-domestic premisesWandsworthPersonal development1 September 2024 to 31 March 2025</t>
  </si>
  <si>
    <t>Early years register (full Inspection)Childcare on non-domestic premisesWandsworthPersonal development, behaviour and welfare1 September 2024 to 31 March 2025</t>
  </si>
  <si>
    <t>Early years register (full Inspection)Childcare on non-domestic premisesWandsworthQuality of education1 September 2024 to 31 March 2025</t>
  </si>
  <si>
    <t>Early years register (full Inspection)Childcare on non-domestic premisesWandsworthQuality of teaching, learning and assessment1 September 2024 to 31 March 2025</t>
  </si>
  <si>
    <t>Early years register (full Inspection)Childcare on non-domestic premisesWandsworthRequirements of the compulsory part of the childcare register1 September 2024 to 31 March 2025</t>
  </si>
  <si>
    <t>Early years register (full Inspection)Childcare on non-domestic premisesWandsworthRequirements of the voluntary part of the childcare register1 September 2024 to 31 March 2025</t>
  </si>
  <si>
    <t>Early years register (full Inspection)Childcare on non-domestic premisesWandsworthTotal No of inspections1 September 2024 to 31 March 2025</t>
  </si>
  <si>
    <t>Early years register (full Inspection)ChildminderHammersmith and FulhamOutcomes for children1 September 2024 to 31 March 2025</t>
  </si>
  <si>
    <t>Early years register (full Inspection)ChildminderHammersmith and FulhamOverall effectiveness: The quality and standards of the provision1 September 2024 to 31 March 2025</t>
  </si>
  <si>
    <t>Early years register (full Inspection)ChildminderHammersmith and FulhamPersonal development1 September 2024 to 31 March 2025</t>
  </si>
  <si>
    <t>Early years register (full Inspection)ChildminderHammersmith and FulhamPersonal development, behaviour and welfare1 September 2024 to 31 March 2025</t>
  </si>
  <si>
    <t>Early years register (full Inspection)ChildminderHammersmith and FulhamQuality of education1 September 2024 to 31 March 2025</t>
  </si>
  <si>
    <t>Early years register (full Inspection)ChildminderHammersmith and FulhamQuality of teaching, learning and assessment1 September 2024 to 31 March 2025</t>
  </si>
  <si>
    <t>Early years register (full Inspection)ChildminderHammersmith and FulhamRequirements of the compulsory part of the childcare register1 September 2024 to 31 March 2025</t>
  </si>
  <si>
    <t>Early years register (full Inspection)ChildminderHammersmith and FulhamRequirements of the voluntary part of the childcare register1 September 2024 to 31 March 2025</t>
  </si>
  <si>
    <t>Early years register (full Inspection)ChildminderHammersmith and FulhamTotal No of inspections1 September 2024 to 31 March 2025</t>
  </si>
  <si>
    <t>Early years register (No children on roll)ChildminderHammersmith and FulhamNCOR Inspection Outcomes1 September 2024 to 31 March 2025</t>
  </si>
  <si>
    <t>Early years register (No children on roll)ChildminderHammersmith and FulhamTotal No of inspections1 September 2024 to 31 March 2025</t>
  </si>
  <si>
    <t>Childcare registerChildminderHampshireTotal No of inspections1 September 2024 to 31 March 2025</t>
  </si>
  <si>
    <t>Early years register (full Inspection)ChildminderHampshireBehaviour and attitudes1 September 2024 to 31 March 2025</t>
  </si>
  <si>
    <t>Early years register (full Inspection)ChildminderHampshireEffectiveness of leadership and Management1 September 2024 to 31 March 2025</t>
  </si>
  <si>
    <t>Early years register (full Inspection)ChildminderHampshireOutcomes for children1 September 2024 to 31 March 2025</t>
  </si>
  <si>
    <t>Early years register (full Inspection)ChildminderHampshireOverall effectiveness: The quality and standards of the provision1 September 2024 to 31 March 2025</t>
  </si>
  <si>
    <t>Early years register (full Inspection)ChildminderHampshirePersonal development1 September 2024 to 31 March 2025</t>
  </si>
  <si>
    <t>Early years register (full Inspection)ChildminderSouthamptonBehaviour and attitudes1 September 2024 to 31 March 2025</t>
  </si>
  <si>
    <t>Early years register (full Inspection)ChildminderSouthamptonEffectiveness of leadership and Management1 September 2024 to 31 March 2025</t>
  </si>
  <si>
    <t>Early years register (full Inspection)ChildminderSouthamptonOutcomes for children1 September 2024 to 31 March 2025</t>
  </si>
  <si>
    <t>Early years register (full Inspection)ChildminderSouthamptonOverall effectiveness: The quality and standards of the provision1 September 2024 to 31 March 2025</t>
  </si>
  <si>
    <t>Early years register (full Inspection)ChildminderSouthamptonPersonal development1 September 2024 to 31 March 2025</t>
  </si>
  <si>
    <t>Early years register (full Inspection)ChildminderSouthamptonPersonal development, behaviour and welfare1 September 2024 to 31 March 2025</t>
  </si>
  <si>
    <t>Early years register (full Inspection)ChildminderSouthamptonQuality of education1 September 2024 to 31 March 2025</t>
  </si>
  <si>
    <t>Early years register (full Inspection)ChildminderSouthamptonQuality of teaching, learning and assessment1 September 2024 to 31 March 2025</t>
  </si>
  <si>
    <t>Early years register (full Inspection)ChildminderSouthamptonRequirements of the compulsory part of the childcare register1 September 2024 to 31 March 2025</t>
  </si>
  <si>
    <t>Early years register (full Inspection)ChildminderSouthamptonRequirements of the voluntary part of the childcare register1 September 2024 to 31 March 2025</t>
  </si>
  <si>
    <t>Early years register (full Inspection)ChildminderSouthamptonTotal No of inspections1 September 2024 to 31 March 2025</t>
  </si>
  <si>
    <t>Early years register (No children on roll)ChildminderSouthamptonNCOR Inspection Outcomes1 September 2024 to 31 March 2025</t>
  </si>
  <si>
    <t>Early years register (No children on roll)ChildminderSouthamptonTotal No of inspections1 September 2024 to 31 March 2025</t>
  </si>
  <si>
    <t>Childcare registerChildminderSouthend on SeaTotal No of inspections1 September 2024 to 31 March 2025</t>
  </si>
  <si>
    <t>Early years register (full Inspection)All provisionHampshireRequirements of the voluntary part of the childcare register1 September 2024 to 31 March 2025</t>
  </si>
  <si>
    <t>Early years register (full Inspection)All provisionHampshireTotal No of inspections1 September 2024 to 31 March 2025</t>
  </si>
  <si>
    <t>Early years register (No children on roll)All provisionHampshireNCOR Inspection Outcomes1 September 2024 to 31 March 2025</t>
  </si>
  <si>
    <t>Early years register (No children on roll)All provisionHampshireTotal No of inspections1 September 2024 to 31 March 2025</t>
  </si>
  <si>
    <t>Early years register (full Inspection)ChildminderStockportEffectiveness of leadership and Management1 September 2024 to 31 March 2025</t>
  </si>
  <si>
    <t>Early years register (full Inspection)ChildminderStockportOutcomes for children1 September 2024 to 31 March 2025</t>
  </si>
  <si>
    <t>Early years register (full Inspection)ChildminderStockportOverall effectiveness: The quality and standards of the provision1 September 2024 to 31 March 2025</t>
  </si>
  <si>
    <t>Early years register (full Inspection)ChildminderStockportPersonal development1 September 2024 to 31 March 2025</t>
  </si>
  <si>
    <t>Early years register (full Inspection)ChildminderStockportPersonal development, behaviour and welfare1 September 2024 to 31 March 2025</t>
  </si>
  <si>
    <t>Early years register (full Inspection)ChildminderStockportQuality of education1 September 2024 to 31 March 2025</t>
  </si>
  <si>
    <t>Early years register (full Inspection)ChildminderStockportQuality of teaching, learning and assessment1 September 2024 to 31 March 2025</t>
  </si>
  <si>
    <t>Early years register (full Inspection)ChildminderStockportRequirements of the compulsory part of the childcare register1 September 2024 to 31 March 2025</t>
  </si>
  <si>
    <t>Early years register (full Inspection)ChildminderStockportRequirements of the voluntary part of the childcare register1 September 2024 to 31 March 2025</t>
  </si>
  <si>
    <t>Early years register (full Inspection)ChildminderStockportTotal No of inspections1 September 2024 to 31 March 2025</t>
  </si>
  <si>
    <t>Early years register (No children on roll)ChildminderStockportNCOR Inspection Outcomes1 September 2024 to 31 March 2025</t>
  </si>
  <si>
    <t>Early years register (No children on roll)ChildminderStockportTotal No of inspections1 September 2024 to 31 March 2025</t>
  </si>
  <si>
    <t>Early years register (full Inspection)All provisionHerefordshireBehaviour and attitudes1 September 2024 to 31 March 2025</t>
  </si>
  <si>
    <t>Early years register (full Inspection)All provisionHerefordshireEffectiveness of leadership and Management1 September 2024 to 31 March 2025</t>
  </si>
  <si>
    <t>Early years register (full Inspection)All provisionHerefordshireOutcomes for children1 September 2024 to 31 March 2025</t>
  </si>
  <si>
    <t>Early years register (full Inspection)All provisionHerefordshireOverall effectiveness: The quality and standards of the provision1 September 2024 to 31 March 2025</t>
  </si>
  <si>
    <t>Early years register (full Inspection)All provisionHerefordshirePersonal development1 September 2024 to 31 March 2025</t>
  </si>
  <si>
    <t>Early years register (full Inspection)All provisionHerefordshirePersonal development, behaviour and welfare1 September 2024 to 31 March 2025</t>
  </si>
  <si>
    <t>Early years register (full Inspection)All provisionHerefordshireQuality of education1 September 2024 to 31 March 2025</t>
  </si>
  <si>
    <t>Early years register (full Inspection)All provisionHerefordshireQuality of teaching, learning and assessment1 September 2024 to 31 March 2025</t>
  </si>
  <si>
    <t>Early years register (full Inspection)All provisionHerefordshireRequirements of the compulsory part of the childcare register1 September 2024 to 31 March 2025</t>
  </si>
  <si>
    <t>Early years register (full Inspection)All provisionHerefordshireRequirements of the voluntary part of the childcare register1 September 2024 to 31 March 2025</t>
  </si>
  <si>
    <t>Early years register (full Inspection)All provisionHerefordshireTotal No of inspections1 September 2024 to 31 March 2025</t>
  </si>
  <si>
    <t>Childcare registerAll provisionHertfordshireTotal No of inspections1 September 2024 to 31 March 2025</t>
  </si>
  <si>
    <t>Early years register (full Inspection)All provisionSouthamptonBehaviour and attitudes1 September 2024 to 31 March 2025</t>
  </si>
  <si>
    <t>Early years register (full Inspection)All provisionSouthamptonEffectiveness of leadership and Management1 September 2024 to 31 March 2025</t>
  </si>
  <si>
    <t>Early years register (full Inspection)All provisionSouthamptonOutcomes for children1 September 2024 to 31 March 2025</t>
  </si>
  <si>
    <t>Early years register (full Inspection)All provisionSouthamptonOverall effectiveness: The quality and standards of the provision1 September 2024 to 31 March 2025</t>
  </si>
  <si>
    <t>Early years register (full Inspection)All provisionSouthamptonPersonal development1 September 2024 to 31 March 2025</t>
  </si>
  <si>
    <t>Early years register (full Inspection)All provisionSouthamptonPersonal development, behaviour and welfare1 September 2024 to 31 March 2025</t>
  </si>
  <si>
    <t>Early years register (full Inspection)All provisionSouthamptonQuality of education1 September 2024 to 31 March 2025</t>
  </si>
  <si>
    <t>Early years register (full Inspection)All provisionSouthamptonQuality of teaching, learning and assessment1 September 2024 to 31 March 2025</t>
  </si>
  <si>
    <t>Early years register (full Inspection)All provisionSouthamptonRequirements of the compulsory part of the childcare register1 September 2024 to 31 March 2025</t>
  </si>
  <si>
    <t>Early years register (full Inspection)All provisionSouthamptonRequirements of the voluntary part of the childcare register1 September 2024 to 31 March 2025</t>
  </si>
  <si>
    <t>Early years register (full Inspection)All provisionSouthamptonTotal No of inspections1 September 2024 to 31 March 2025</t>
  </si>
  <si>
    <t>Early years register (No children on roll)All provisionSouthamptonNCOR Inspection Outcomes1 September 2024 to 31 March 2025</t>
  </si>
  <si>
    <t>Early years register (No children on roll)All provisionSouthamptonTotal No of inspections1 September 2024 to 31 March 2025</t>
  </si>
  <si>
    <t>Childcare registerAll provisionSouthend on SeaTotal No of inspections1 September 2024 to 31 March 2025</t>
  </si>
  <si>
    <t>Early years register (full Inspection)All provisionSouthend on SeaBehaviour and attitudes1 September 2024 to 31 March 2025</t>
  </si>
  <si>
    <t>Early years register (full Inspection)All provisionSouthend on SeaEffectiveness of leadership and Management1 September 2024 to 31 March 2025</t>
  </si>
  <si>
    <t>Childcare registerChildcare on non-domestic premisesBexleyTotal No of inspections1 September 2024 to 31 March 2025</t>
  </si>
  <si>
    <t>Early years register (full Inspection)Childcare on non-domestic premisesBexleyBehaviour and attitudes1 September 2024 to 31 March 2025</t>
  </si>
  <si>
    <t>Early years register (full Inspection)Childcare on non-domestic premisesBexleyEffectiveness of leadership and Management1 September 2024 to 31 March 2025</t>
  </si>
  <si>
    <t>Early years register (full Inspection)Childcare on non-domestic premisesBexleyOutcomes for children1 September 2024 to 31 March 2025</t>
  </si>
  <si>
    <t>Early years register (full Inspection)Childcare on non-domestic premisesBexleyOverall effectiveness: The quality and standards of the provision1 September 2024 to 31 March 2025</t>
  </si>
  <si>
    <t>Early years register (full Inspection)Childcare on non-domestic premisesBexleyPersonal development1 September 2024 to 31 March 2025</t>
  </si>
  <si>
    <t>Early years register (full Inspection)Childcare on non-domestic premisesBexleyPersonal development, behaviour and welfare1 September 2024 to 31 March 2025</t>
  </si>
  <si>
    <t>Early years register (full Inspection)Childcare on non-domestic premisesBexleyQuality of education1 September 2024 to 31 March 2025</t>
  </si>
  <si>
    <t>Early years register (full Inspection)Childcare on non-domestic premisesBexleyQuality of teaching, learning and assessment1 September 2024 to 31 March 2025</t>
  </si>
  <si>
    <t>Early years register (full Inspection)Childcare on non-domestic premisesBexleyRequirements of the compulsory part of the childcare register1 September 2024 to 31 March 2025</t>
  </si>
  <si>
    <t>Early years register (full Inspection)Childcare on non-domestic premisesBexleyRequirements of the voluntary part of the childcare register1 September 2024 to 31 March 2025</t>
  </si>
  <si>
    <t>Early years register (full Inspection)Childcare on non-domestic premisesBexleyTotal No of inspections1 September 2024 to 31 March 2025</t>
  </si>
  <si>
    <t>Early years register (Out-of-school day care)Childcare on non-domestic premisesBexleyTotal No of inspections1 September 2024 to 31 March 2025</t>
  </si>
  <si>
    <t>Childcare registerChildcare on non-domestic premisesBirminghamTotal No of inspections1 September 2024 to 31 March 2025</t>
  </si>
  <si>
    <t>Early years register (full Inspection)Childcare on non-domestic premisesLeedsBehaviour and attitudes1 September 2024 to 31 March 2025</t>
  </si>
  <si>
    <t>Early years register (full Inspection)Childcare on non-domestic premisesLeedsEffectiveness of leadership and Management1 September 2024 to 31 March 2025</t>
  </si>
  <si>
    <t>Early years register (full Inspection)Childcare on non-domestic premisesLeedsOutcomes for children1 September 2024 to 31 March 2025</t>
  </si>
  <si>
    <t>Early years register (full Inspection)Childcare on non-domestic premisesLeedsOverall effectiveness: The quality and standards of the provision1 September 2024 to 31 March 2025</t>
  </si>
  <si>
    <t>Early years register (full Inspection)Childcare on non-domestic premisesLeedsPersonal development1 September 2024 to 31 March 2025</t>
  </si>
  <si>
    <t>Early years register (full Inspection)Childcare on non-domestic premisesLeedsPersonal development, behaviour and welfare1 September 2024 to 31 March 2025</t>
  </si>
  <si>
    <t>Early years register (full Inspection)Childcare on non-domestic premisesLeedsQuality of education1 September 2024 to 31 March 2025</t>
  </si>
  <si>
    <t>Early years register (No children on roll)ChildminderSuffolkNCOR Inspection Outcomes1 September 2024 to 31 March 2025</t>
  </si>
  <si>
    <t>Early years register (No children on roll)ChildminderSuffolkTotal No of inspections1 September 2024 to 31 March 2025</t>
  </si>
  <si>
    <t>Early years register (Out-of-school day care)ChildminderSuffolkTotal No of inspections1 September 2024 to 31 March 2025</t>
  </si>
  <si>
    <t>Early years register (full Inspection)ChildminderSunderlandBehaviour and attitudes1 September 2024 to 31 March 2025</t>
  </si>
  <si>
    <t>Early years register (full Inspection)ChildminderSunderlandEffectiveness of leadership and Management1 September 2024 to 31 March 2025</t>
  </si>
  <si>
    <t>Early years register (full Inspection)ChildminderSunderlandOutcomes for children1 September 2024 to 31 March 2025</t>
  </si>
  <si>
    <t>Early years register (full Inspection)All provisionHounslowBehaviour and attitudes1 September 2024 to 31 March 2025</t>
  </si>
  <si>
    <t>Early years register (full Inspection)All provisionHounslowEffectiveness of leadership and Management1 September 2024 to 31 March 2025</t>
  </si>
  <si>
    <t>Early years register (full Inspection)All provisionHounslowOutcomes for children1 September 2024 to 31 March 2025</t>
  </si>
  <si>
    <t>Early years register (full Inspection)All provisionHounslowOverall effectiveness: The quality and standards of the provision1 September 2024 to 31 March 2025</t>
  </si>
  <si>
    <t>Early years register (full Inspection)All provisionHounslowPersonal development1 September 2024 to 31 March 2025</t>
  </si>
  <si>
    <t>Early years register (full Inspection)All provisionHounslowPersonal development, behaviour and welfare1 September 2024 to 31 March 2025</t>
  </si>
  <si>
    <t>Early years register (full Inspection)All provisionHounslowQuality of education1 September 2024 to 31 March 2025</t>
  </si>
  <si>
    <t>Early years register (full Inspection)All provisionHounslowQuality of teaching, learning and assessment1 September 2024 to 31 March 2025</t>
  </si>
  <si>
    <t>Early years register (full Inspection)All provisionHounslowRequirements of the compulsory part of the childcare register1 September 2024 to 31 March 2025</t>
  </si>
  <si>
    <t>Early years register (full Inspection)All provisionHounslowRequirements of the voluntary part of the childcare register1 September 2024 to 31 March 2025</t>
  </si>
  <si>
    <t>Early years register (full Inspection)All provisionHounslowTotal No of inspections1 September 2024 to 31 March 2025</t>
  </si>
  <si>
    <t>Early years register (No children on roll)All provisionHounslowNCOR Inspection Outcomes1 September 2024 to 31 March 2025</t>
  </si>
  <si>
    <t>Early years register (No children on roll)All provisionHounslowTotal No of inspections1 September 2024 to 31 March 2025</t>
  </si>
  <si>
    <t>Early years register (Out-of-school day care)All provisionHounslowTotal No of inspections1 September 2024 to 31 March 2025</t>
  </si>
  <si>
    <t>Childcare registerAll provisionIsle of WightTotal No of inspections1 September 2024 to 31 March 2025</t>
  </si>
  <si>
    <t>Early years register (full Inspection)All provisionSt HelensQuality of education1 September 2024 to 31 March 2025</t>
  </si>
  <si>
    <t>Early years register (full Inspection)All provisionSt HelensQuality of teaching, learning and assessment1 September 2024 to 31 March 2025</t>
  </si>
  <si>
    <t>Early years register (full Inspection)All provisionSt HelensRequirements of the compulsory part of the childcare register1 September 2024 to 31 March 2025</t>
  </si>
  <si>
    <t>Early years register (full Inspection)All provisionSt HelensRequirements of the voluntary part of the childcare register1 September 2024 to 31 March 2025</t>
  </si>
  <si>
    <t>Early years register (full Inspection)All provisionSt HelensTotal No of inspections1 September 2024 to 31 March 2025</t>
  </si>
  <si>
    <t>Childcare registerAll provisionStaffordshireTotal No of inspections1 September 2024 to 31 March 2025</t>
  </si>
  <si>
    <t>Early years register (full Inspection)All provisionStaffordshireBehaviour and attitudes1 September 2024 to 31 March 2025</t>
  </si>
  <si>
    <t>Early years register (full Inspection)All provisionStaffordshireEffectiveness of leadership and Management1 September 2024 to 31 March 2025</t>
  </si>
  <si>
    <t>Early years register (full Inspection)All provisionStaffordshireOutcomes for children1 September 2024 to 31 March 2025</t>
  </si>
  <si>
    <t>Early years register (full Inspection)All provisionStaffordshireOverall effectiveness: The quality and standards of the provision1 September 2024 to 31 March 2025</t>
  </si>
  <si>
    <t>Early years register (full Inspection)All provisionStaffordshirePersonal development1 September 2024 to 31 March 2025</t>
  </si>
  <si>
    <t>Early years register (full Inspection)All provisionStaffordshirePersonal development, behaviour and welfare1 September 2024 to 31 March 2025</t>
  </si>
  <si>
    <t>Early years register (full Inspection)All provisionStaffordshireQuality of education1 September 2024 to 31 March 2025</t>
  </si>
  <si>
    <t>Early years register (full Inspection)All provisionStaffordshireQuality of teaching, learning and assessment1 September 2024 to 31 March 2025</t>
  </si>
  <si>
    <t>Early years register (full Inspection)All provisionStaffordshireRequirements of the compulsory part of the childcare register1 September 2024 to 31 March 2025</t>
  </si>
  <si>
    <t>Early years register (full Inspection)Childcare on non-domestic premisesBlackpoolBehaviour and attitudes1 September 2024 to 31 March 2025</t>
  </si>
  <si>
    <t>Early years register (full Inspection)Childcare on non-domestic premisesBlackpoolEffectiveness of leadership and Management1 September 2024 to 31 March 2025</t>
  </si>
  <si>
    <t>Early years register (full Inspection)Childcare on non-domestic premisesBlackpoolOutcomes for children1 September 2024 to 31 March 2025</t>
  </si>
  <si>
    <t>Early years register (full Inspection)Childcare on non-domestic premisesBlackpoolOverall effectiveness: The quality and standards of the provision1 September 2024 to 31 March 2025</t>
  </si>
  <si>
    <t>Early years register (full Inspection)Childcare on non-domestic premisesBlackpoolPersonal development1 September 2024 to 31 March 2025</t>
  </si>
  <si>
    <t>Early years register (full Inspection)Childcare on non-domestic premisesBlackpoolPersonal development, behaviour and welfare1 September 2024 to 31 March 2025</t>
  </si>
  <si>
    <t>Early years register (full Inspection)Childcare on non-domestic premisesBlackpoolQuality of education1 September 2024 to 31 March 2025</t>
  </si>
  <si>
    <t>Early years register (full Inspection)Childcare on non-domestic premisesBlackpoolQuality of teaching, learning and assessment1 September 2024 to 31 March 2025</t>
  </si>
  <si>
    <t>Early years register (full Inspection)Childcare on non-domestic premisesBlackpoolRequirements of the compulsory part of the childcare register1 September 2024 to 31 March 2025</t>
  </si>
  <si>
    <t>Early years register (full Inspection)Childcare on non-domestic premisesBlackpoolRequirements of the voluntary part of the childcare register1 September 2024 to 31 March 2025</t>
  </si>
  <si>
    <t>Early years register (full Inspection)Childcare on non-domestic premisesBlackpoolTotal No of inspections1 September 2024 to 31 March 2025</t>
  </si>
  <si>
    <t>Early years register (Out-of-school day care)Childcare on non-domestic premisesBlackpoolTotal No of inspections1 September 2024 to 31 March 2025</t>
  </si>
  <si>
    <t>Early years register (full Inspection)Childcare on non-domestic premisesLewishamPersonal development1 September 2024 to 31 March 2025</t>
  </si>
  <si>
    <t>Early years register (full Inspection)Childcare on non-domestic premisesLewishamPersonal development, behaviour and welfare1 September 2024 to 31 March 2025</t>
  </si>
  <si>
    <t>Early years register (full Inspection)Childcare on non-domestic premisesLewishamQuality of education1 September 2024 to 31 March 2025</t>
  </si>
  <si>
    <t>Early years register (full Inspection)Childcare on non-domestic premisesLewishamQuality of teaching, learning and assessment1 September 2024 to 31 March 2025</t>
  </si>
  <si>
    <t>Early years register (full Inspection)Childcare on non-domestic premisesLewishamRequirements of the compulsory part of the childcare register1 September 2024 to 31 March 2025</t>
  </si>
  <si>
    <t>Early years register (full Inspection)Childcare on non-domestic premisesLewishamRequirements of the voluntary part of the childcare register1 September 2024 to 31 March 2025</t>
  </si>
  <si>
    <t>Early years register (full Inspection)Childcare on non-domestic premisesLewishamTotal No of inspections1 September 2024 to 31 March 2025</t>
  </si>
  <si>
    <t>Early years register (Out-of-school day care)Childcare on non-domestic premisesLewishamTotal No of inspections1 September 2024 to 31 March 2025</t>
  </si>
  <si>
    <t>Early years register (full Inspection)ChildminderStockton-on-TeesQuality of education1 September 2024 to 31 March 2025</t>
  </si>
  <si>
    <t>Early years register (full Inspection)ChildminderStockton-on-TeesQuality of teaching, learning and assessment1 September 2024 to 31 March 2025</t>
  </si>
  <si>
    <t>Early years register (full Inspection)ChildminderStockton-on-TeesRequirements of the compulsory part of the childcare register1 September 2024 to 31 March 2025</t>
  </si>
  <si>
    <t>Early years register (full Inspection)ChildminderStockton-on-TeesRequirements of the voluntary part of the childcare register1 September 2024 to 31 March 2025</t>
  </si>
  <si>
    <t>Early years register (full Inspection)ChildminderStockton-on-TeesTotal No of inspections1 September 2024 to 31 March 2025</t>
  </si>
  <si>
    <t>Early years register (No children on roll)ChildminderStockton-on-TeesNCOR Inspection Outcomes1 September 2024 to 31 March 2025</t>
  </si>
  <si>
    <t>Early years register (No children on roll)ChildminderStockton-on-TeesTotal No of inspections1 September 2024 to 31 March 2025</t>
  </si>
  <si>
    <t>Childcare registerChildminderStoke-on-TrentTotal No of inspections1 September 2024 to 31 March 2025</t>
  </si>
  <si>
    <t>Early years register (full Inspection)All provisionHertfordshireBehaviour and attitudes1 September 2024 to 31 March 2025</t>
  </si>
  <si>
    <t>Early years register (full Inspection)All provisionHertfordshireEffectiveness of leadership and Management1 September 2024 to 31 March 2025</t>
  </si>
  <si>
    <t>Early years register (full Inspection)All provisionHertfordshireOutcomes for children1 September 2024 to 31 March 2025</t>
  </si>
  <si>
    <t>Early years register (full Inspection)All provisionHertfordshireOverall effectiveness: The quality and standards of the provision1 September 2024 to 31 March 2025</t>
  </si>
  <si>
    <t>Early years register (full Inspection)All provisionHertfordshirePersonal development1 September 2024 to 31 March 2025</t>
  </si>
  <si>
    <t>Early years register (full Inspection)All provisionHertfordshirePersonal development, behaviour and welfare1 September 2024 to 31 March 2025</t>
  </si>
  <si>
    <t>Early years register (full Inspection)All provisionHertfordshireQuality of education1 September 2024 to 31 March 2025</t>
  </si>
  <si>
    <t>Early years register (full Inspection)All provisionHertfordshireQuality of teaching, learning and assessment1 September 2024 to 31 March 2025</t>
  </si>
  <si>
    <t>Early years register (full Inspection)All provisionHertfordshireRequirements of the compulsory part of the childcare register1 September 2024 to 31 March 2025</t>
  </si>
  <si>
    <t>Early years register (full Inspection)All provisionHertfordshireRequirements of the voluntary part of the childcare register1 September 2024 to 31 March 2025</t>
  </si>
  <si>
    <t>Early years register (full Inspection)All provisionHertfordshireTotal No of inspections1 September 2024 to 31 March 2025</t>
  </si>
  <si>
    <t>Early years register (No children on roll)All provisionHertfordshireNCOR Inspection Outcomes1 September 2024 to 31 March 2025</t>
  </si>
  <si>
    <t>Early years register (No children on roll)All provisionHertfordshireTotal No of inspections1 September 2024 to 31 March 2025</t>
  </si>
  <si>
    <t>Early years register (Out-of-school day care)All provisionHertfordshireTotal No of inspections1 September 2024 to 31 March 2025</t>
  </si>
  <si>
    <t>Childcare registerAll provisionHillingdonTotal No of inspections1 September 2024 to 31 March 2025</t>
  </si>
  <si>
    <t>Early years register (full Inspection)All provisionSouthend on SeaOutcomes for children1 September 2024 to 31 March 2025</t>
  </si>
  <si>
    <t>Early years register (full Inspection)All provisionSouthend on SeaOverall effectiveness: The quality and standards of the provision1 September 2024 to 31 March 2025</t>
  </si>
  <si>
    <t>Early years register (full Inspection)All provisionSouthend on SeaPersonal development1 September 2024 to 31 March 2025</t>
  </si>
  <si>
    <t>Early years register (full Inspection)All provisionSouthend on SeaPersonal development, behaviour and welfare1 September 2024 to 31 March 2025</t>
  </si>
  <si>
    <t>Early years register (full Inspection)All provisionSouthend on SeaQuality of education1 September 2024 to 31 March 2025</t>
  </si>
  <si>
    <t>Early years register (full Inspection)All provisionSouthend on SeaQuality of teaching, learning and assessment1 September 2024 to 31 March 2025</t>
  </si>
  <si>
    <t>Early years register (full Inspection)All provisionSouthend on SeaRequirements of the compulsory part of the childcare register1 September 2024 to 31 March 2025</t>
  </si>
  <si>
    <t>Early years register (full Inspection)All provisionSouthend on SeaRequirements of the voluntary part of the childcare register1 September 2024 to 31 March 2025</t>
  </si>
  <si>
    <t>Early years register (full Inspection)All provisionSouthend on SeaTotal No of inspections1 September 2024 to 31 March 2025</t>
  </si>
  <si>
    <t>Early years register (No children on roll)All provisionSouthend on SeaNCOR Inspection Outcomes1 September 2024 to 31 March 2025</t>
  </si>
  <si>
    <t>Early years register (No children on roll)All provisionSouthend on SeaTotal No of inspections1 September 2024 to 31 March 2025</t>
  </si>
  <si>
    <t>Childcare registerAll provisionSouthwarkTotal No of inspections1 September 2024 to 31 March 2025</t>
  </si>
  <si>
    <t>Early years register (full Inspection)All provisionSouthwarkBehaviour and attitudes1 September 2024 to 31 March 2025</t>
  </si>
  <si>
    <t>Early years register (full Inspection)All provisionSouthwarkEffectiveness of leadership and Management1 September 2024 to 31 March 2025</t>
  </si>
  <si>
    <t>Early years register (full Inspection)All provisionSouthwarkOutcomes for children1 September 2024 to 31 March 2025</t>
  </si>
  <si>
    <t>Early years register (full Inspection)All provisionSouthwarkOverall effectiveness: The quality and standards of the provision1 September 2024 to 31 March 2025</t>
  </si>
  <si>
    <t>Early years register (full Inspection)All provisionSouthwarkPersonal development1 September 2024 to 31 March 2025</t>
  </si>
  <si>
    <t>Early years register (full Inspection)Childcare on non-domestic premisesBirminghamBehaviour and attitudes1 September 2024 to 31 March 2025</t>
  </si>
  <si>
    <t>Early years register (full Inspection)Childcare on non-domestic premisesBirminghamEffectiveness of leadership and Management1 September 2024 to 31 March 2025</t>
  </si>
  <si>
    <t>Early years register (full Inspection)Childcare on non-domestic premisesBirminghamOutcomes for children1 September 2024 to 31 March 2025</t>
  </si>
  <si>
    <t>Early years register (full Inspection)Childcare on non-domestic premisesBirminghamOverall effectiveness: The quality and standards of the provision1 September 2024 to 31 March 2025</t>
  </si>
  <si>
    <t>Early years register (full Inspection)Childcare on non-domestic premisesBirminghamPersonal development1 September 2024 to 31 March 2025</t>
  </si>
  <si>
    <t>Early years register (full Inspection)Childcare on non-domestic premisesBirminghamPersonal development, behaviour and welfare1 September 2024 to 31 March 2025</t>
  </si>
  <si>
    <t>Early years register (full Inspection)Childcare on non-domestic premisesBirminghamQuality of education1 September 2024 to 31 March 2025</t>
  </si>
  <si>
    <t>Early years register (full Inspection)Childcare on non-domestic premisesBirminghamQuality of teaching, learning and assessment1 September 2024 to 31 March 2025</t>
  </si>
  <si>
    <t>Early years register (full Inspection)Childcare on non-domestic premisesBirminghamRequirements of the compulsory part of the childcare register1 September 2024 to 31 March 2025</t>
  </si>
  <si>
    <t>Early years register (full Inspection)Childcare on non-domestic premisesBirminghamRequirements of the voluntary part of the childcare register1 September 2024 to 31 March 2025</t>
  </si>
  <si>
    <t>Early years register (full Inspection)Childcare on non-domestic premisesBirminghamTotal No of inspections1 September 2024 to 31 March 2025</t>
  </si>
  <si>
    <t>Early years register (Out-of-school day care)Childcare on non-domestic premisesBirminghamTotal No of inspections1 September 2024 to 31 March 2025</t>
  </si>
  <si>
    <t>Childcare registerChildcare on non-domestic premisesBlackburn with DarwenTotal No of inspections1 September 2024 to 31 March 2025</t>
  </si>
  <si>
    <t>Early years register (full Inspection)Childcare on non-domestic premisesLeicesterBehaviour and attitudes1 September 2024 to 31 March 2025</t>
  </si>
  <si>
    <t>Early years register (full Inspection)Childcare on non-domestic premisesLeicesterEffectiveness of leadership and Management1 September 2024 to 31 March 2025</t>
  </si>
  <si>
    <t>Early years register (full Inspection)Childcare on non-domestic premisesLeicesterOutcomes for children1 September 2024 to 31 March 2025</t>
  </si>
  <si>
    <t>Early years register (full Inspection)Childcare on non-domestic premisesLeicesterOverall effectiveness: The quality and standards of the provision1 September 2024 to 31 March 2025</t>
  </si>
  <si>
    <t>Early years register (full Inspection)Childcare on non-domestic premisesLeicesterPersonal development1 September 2024 to 31 March 2025</t>
  </si>
  <si>
    <t>Early years register (full Inspection)Childcare on non-domestic premisesLeicesterPersonal development, behaviour and welfare1 September 2024 to 31 March 2025</t>
  </si>
  <si>
    <t>Early years register (full Inspection)Childcare on non-domestic premisesLeicesterQuality of education1 September 2024 to 31 March 2025</t>
  </si>
  <si>
    <t>Early years register (full Inspection)Childcare on non-domestic premisesLeicesterQuality of teaching, learning and assessment1 September 2024 to 31 March 2025</t>
  </si>
  <si>
    <t>Early years register (full Inspection)All provisionEssexOverall effectiveness: The quality and standards of the provision1 September 2024 to 31 March 2025</t>
  </si>
  <si>
    <t>Early years register (full Inspection)All provisionEssexPersonal development1 September 2024 to 31 March 2025</t>
  </si>
  <si>
    <t>Early years register (full Inspection)All provisionEssexPersonal development, behaviour and welfare1 September 2024 to 31 March 2025</t>
  </si>
  <si>
    <t>Early years register (full Inspection)All provisionEssexQuality of education1 September 2024 to 31 March 2025</t>
  </si>
  <si>
    <t>Early years register (full Inspection)All provisionEssexQuality of teaching, learning and assessment1 September 2024 to 31 March 2025</t>
  </si>
  <si>
    <t>Early years register (full Inspection)All provisionEssexRequirements of the compulsory part of the childcare register1 September 2024 to 31 March 2025</t>
  </si>
  <si>
    <t>Early years register (full Inspection)All provisionEssexRequirements of the voluntary part of the childcare register1 September 2024 to 31 March 2025</t>
  </si>
  <si>
    <t>Early years register (full Inspection)All provisionEssexTotal No of inspections1 September 2024 to 31 March 2025</t>
  </si>
  <si>
    <t>Early years register (No children on roll)All provisionEssexNCOR Inspection Outcomes1 September 2024 to 31 March 2025</t>
  </si>
  <si>
    <t>Early years register (No children on roll)All provisionEssexTotal No of inspections1 September 2024 to 31 March 2025</t>
  </si>
  <si>
    <t>Early years register (Out-of-school day care)All provisionEssexTotal No of inspections1 September 2024 to 31 March 2025</t>
  </si>
  <si>
    <t>Childcare registerAll provisionGatesheadTotal No of inspections1 September 2024 to 31 March 2025</t>
  </si>
  <si>
    <t>Early years register (full Inspection)All provisionRotherhamBehaviour and attitudes1 September 2024 to 31 March 2025</t>
  </si>
  <si>
    <t>Early years register (full Inspection)All provisionRotherhamEffectiveness of leadership and Management1 September 2024 to 31 March 2025</t>
  </si>
  <si>
    <t>Early years register (full Inspection)All provisionRotherhamOutcomes for children1 September 2024 to 31 March 2025</t>
  </si>
  <si>
    <t>Early years register (full Inspection)All provisionRotherhamOverall effectiveness: The quality and standards of the provision1 September 2024 to 31 March 2025</t>
  </si>
  <si>
    <t>Early years register (full Inspection)All provisionRotherhamPersonal development1 September 2024 to 31 March 2025</t>
  </si>
  <si>
    <t>Early years register (full Inspection)All provisionRotherhamPersonal development, behaviour and welfare1 September 2024 to 31 March 2025</t>
  </si>
  <si>
    <t>Early years register (full Inspection)All provisionRotherhamQuality of education1 September 2024 to 31 March 2025</t>
  </si>
  <si>
    <t>Early years register (full Inspection)All provisionRotherhamQuality of teaching, learning and assessment1 September 2024 to 31 March 2025</t>
  </si>
  <si>
    <t>Early years register (full Inspection)All provisionRotherhamRequirements of the compulsory part of the childcare register1 September 2024 to 31 March 2025</t>
  </si>
  <si>
    <t>Early years register (full Inspection)All provisionRotherhamRequirements of the voluntary part of the childcare register1 September 2024 to 31 March 2025</t>
  </si>
  <si>
    <t>Early years register (full Inspection)All provisionRotherhamTotal No of inspections1 September 2024 to 31 March 2025</t>
  </si>
  <si>
    <t>Early years register (Out-of-school day care)All provisionRotherhamTotal No of inspections1 September 2024 to 31 March 2025</t>
  </si>
  <si>
    <t>Early years register (full Inspection)Childcare on domestic premisesNorth YorkshireBehaviour and attitudes1 September 2024 to 31 March 2025</t>
  </si>
  <si>
    <t>Early years register (full Inspection)Childcare on domestic premisesNorth YorkshireEffectiveness of leadership and Management1 September 2024 to 31 March 2025</t>
  </si>
  <si>
    <t>Early years register (full Inspection)Childcare on domestic premisesNorth YorkshireOutcomes for children1 September 2024 to 31 March 2025</t>
  </si>
  <si>
    <t>Early years register (full Inspection)Childcare on domestic premisesNorth YorkshireOverall effectiveness: The quality and standards of the provision1 September 2024 to 31 March 2025</t>
  </si>
  <si>
    <t>Early years register (full Inspection)Childcare on domestic premisesNorth YorkshirePersonal development1 September 2024 to 31 March 2025</t>
  </si>
  <si>
    <t>Early years register (full Inspection)Childcare on domestic premisesNorth YorkshirePersonal development, behaviour and welfare1 September 2024 to 31 March 2025</t>
  </si>
  <si>
    <t>Early years register (full Inspection)Childcare on domestic premisesNorth YorkshireQuality of education1 September 2024 to 31 March 2025</t>
  </si>
  <si>
    <t>Early years register (full Inspection)Childcare on domestic premisesNorth YorkshireQuality of teaching, learning and assessment1 September 2024 to 31 March 2025</t>
  </si>
  <si>
    <t>Early years register (full Inspection)Childcare on domestic premisesNorth YorkshireRequirements of the compulsory part of the childcare register1 September 2024 to 31 March 2025</t>
  </si>
  <si>
    <t>Early years register (full Inspection)Childcare on domestic premisesNorth YorkshireRequirements of the voluntary part of the childcare register1 September 2024 to 31 March 2025</t>
  </si>
  <si>
    <t>Early years register (full Inspection)Childcare on non-domestic premisesHillingdonBehaviour and attitudes1 September 2024 to 31 March 2025</t>
  </si>
  <si>
    <t>Early years register (full Inspection)Childcare on non-domestic premisesHillingdonEffectiveness of leadership and Management1 September 2024 to 31 March 2025</t>
  </si>
  <si>
    <t>Early years register (full Inspection)Childcare on non-domestic premisesHillingdonOutcomes for children1 September 2024 to 31 March 2025</t>
  </si>
  <si>
    <t>Early years register (full Inspection)Childcare on non-domestic premisesHillingdonOverall effectiveness: The quality and standards of the provision1 September 2024 to 31 March 2025</t>
  </si>
  <si>
    <t>Early years register (full Inspection)Childcare on non-domestic premisesHillingdonPersonal development1 September 2024 to 31 March 2025</t>
  </si>
  <si>
    <t>Early years register (full Inspection)Childcare on non-domestic premisesHillingdonPersonal development, behaviour and welfare1 September 2024 to 31 March 2025</t>
  </si>
  <si>
    <t>Early years register (full Inspection)Childcare on non-domestic premisesHillingdonQuality of education1 September 2024 to 31 March 2025</t>
  </si>
  <si>
    <t>Early years register (full Inspection)Childcare on non-domestic premisesHillingdonQuality of teaching, learning and assessment1 September 2024 to 31 March 2025</t>
  </si>
  <si>
    <t>Early years register (full Inspection)Childcare on non-domestic premisesHillingdonRequirements of the compulsory part of the childcare register1 September 2024 to 31 March 2025</t>
  </si>
  <si>
    <t>Early years register (full Inspection)Childcare on non-domestic premisesHillingdonRequirements of the voluntary part of the childcare register1 September 2024 to 31 March 2025</t>
  </si>
  <si>
    <t>Early years register (full Inspection)Childcare on non-domestic premisesHillingdonTotal No of inspections1 September 2024 to 31 March 2025</t>
  </si>
  <si>
    <t>Early years register (Out-of-school day care)Childcare on non-domestic premisesHillingdonTotal No of inspections1 September 2024 to 31 March 2025</t>
  </si>
  <si>
    <t>Early years register (full Inspection)Childcare on non-domestic premisesStaffordshirePersonal development, behaviour and welfare1 September 2024 to 31 March 2025</t>
  </si>
  <si>
    <t>Early years register (full Inspection)Childcare on non-domestic premisesStaffordshireQuality of education1 September 2024 to 31 March 2025</t>
  </si>
  <si>
    <t>Early years register (full Inspection)Childcare on non-domestic premisesStaffordshireQuality of teaching, learning and assessment1 September 2024 to 31 March 2025</t>
  </si>
  <si>
    <t>Early years register (full Inspection)Childcare on non-domestic premisesStaffordshireRequirements of the compulsory part of the childcare register1 September 2024 to 31 March 2025</t>
  </si>
  <si>
    <t>Early years register (full Inspection)Childcare on non-domestic premisesStaffordshireRequirements of the voluntary part of the childcare register1 September 2024 to 31 March 2025</t>
  </si>
  <si>
    <t>Early years register (full Inspection)ChildminderStoke-on-TrentRequirements of the compulsory part of the childcare register1 September 2024 to 31 March 2025</t>
  </si>
  <si>
    <t>Early years register (full Inspection)ChildminderStoke-on-TrentRequirements of the voluntary part of the childcare register1 September 2024 to 31 March 2025</t>
  </si>
  <si>
    <t>Early years register (full Inspection)ChildminderStoke-on-TrentTotal No of inspections1 September 2024 to 31 March 2025</t>
  </si>
  <si>
    <t>Early years register (No children on roll)ChildminderStoke-on-TrentNCOR Inspection Outcomes1 September 2024 to 31 March 2025</t>
  </si>
  <si>
    <t>Early years register (No children on roll)ChildminderStoke-on-TrentTotal No of inspections1 September 2024 to 31 March 2025</t>
  </si>
  <si>
    <t>Early years register (full Inspection)ChildminderSuffolkBehaviour and attitudes1 September 2024 to 31 March 2025</t>
  </si>
  <si>
    <t>Early years register (full Inspection)All provisionHillingdonBehaviour and attitudes1 September 2024 to 31 March 2025</t>
  </si>
  <si>
    <t>Early years register (full Inspection)All provisionHillingdonEffectiveness of leadership and Management1 September 2024 to 31 March 2025</t>
  </si>
  <si>
    <t>Early years register (full Inspection)All provisionHillingdonOutcomes for children1 September 2024 to 31 March 2025</t>
  </si>
  <si>
    <t>Early years register (full Inspection)All provisionHillingdonOverall effectiveness: The quality and standards of the provision1 September 2024 to 31 March 2025</t>
  </si>
  <si>
    <t>Early years register (full Inspection)All provisionHillingdonPersonal development1 September 2024 to 31 March 2025</t>
  </si>
  <si>
    <t>Early years register (full Inspection)All provisionHillingdonPersonal development, behaviour and welfare1 September 2024 to 31 March 2025</t>
  </si>
  <si>
    <t>Early years register (full Inspection)All provisionHillingdonQuality of education1 September 2024 to 31 March 2025</t>
  </si>
  <si>
    <t>Early years register (full Inspection)All provisionHillingdonQuality of teaching, learning and assessment1 September 2024 to 31 March 2025</t>
  </si>
  <si>
    <t>Early years register (full Inspection)All provisionHillingdonRequirements of the compulsory part of the childcare register1 September 2024 to 31 March 2025</t>
  </si>
  <si>
    <t>Early years register (full Inspection)All provisionHillingdonRequirements of the voluntary part of the childcare register1 September 2024 to 31 March 2025</t>
  </si>
  <si>
    <t>Early years register (full Inspection)All provisionHillingdonTotal No of inspections1 September 2024 to 31 March 2025</t>
  </si>
  <si>
    <t>Early years register (No children on roll)All provisionHillingdonNCOR Inspection Outcomes1 September 2024 to 31 March 2025</t>
  </si>
  <si>
    <t>Early years register (No children on roll)All provisionHillingdonTotal No of inspections1 September 2024 to 31 March 2025</t>
  </si>
  <si>
    <t>Early years register (Out-of-school day care)All provisionHillingdonTotal No of inspections1 September 2024 to 31 March 2025</t>
  </si>
  <si>
    <t>Childcare registerAll provisionHounslowTotal No of inspections1 September 2024 to 31 March 2025</t>
  </si>
  <si>
    <t>Early years register (full Inspection)All provisionSouthwarkPersonal development, behaviour and welfare1 September 2024 to 31 March 2025</t>
  </si>
  <si>
    <t>Early years register (full Inspection)All provisionSouthwarkQuality of education1 September 2024 to 31 March 2025</t>
  </si>
  <si>
    <t>Early years register (full Inspection)All provisionSouthwarkQuality of teaching, learning and assessment1 September 2024 to 31 March 2025</t>
  </si>
  <si>
    <t>Early years register (full Inspection)All provisionSouthwarkRequirements of the compulsory part of the childcare register1 September 2024 to 31 March 2025</t>
  </si>
  <si>
    <t>Early years register (full Inspection)All provisionSouthwarkRequirements of the voluntary part of the childcare register1 September 2024 to 31 March 2025</t>
  </si>
  <si>
    <t>Early years register (full Inspection)All provisionSouthwarkTotal No of inspections1 September 2024 to 31 March 2025</t>
  </si>
  <si>
    <t>Early years register (No children on roll)All provisionSouthwarkNCOR Inspection Outcomes1 September 2024 to 31 March 2025</t>
  </si>
  <si>
    <t>Early years register (No children on roll)All provisionSouthwarkTotal No of inspections1 September 2024 to 31 March 2025</t>
  </si>
  <si>
    <t>Early years register (Out-of-school day care)All provisionSouthwarkTotal No of inspections1 September 2024 to 31 March 2025</t>
  </si>
  <si>
    <t>Childcare registerAll provisionSt HelensTotal No of inspections1 September 2024 to 31 March 2025</t>
  </si>
  <si>
    <t>Early years register (full Inspection)All provisionSt HelensBehaviour and attitudes1 September 2024 to 31 March 2025</t>
  </si>
  <si>
    <t>Early years register (full Inspection)All provisionSt HelensEffectiveness of leadership and Management1 September 2024 to 31 March 2025</t>
  </si>
  <si>
    <t>Early years register (full Inspection)All provisionSt HelensOutcomes for children1 September 2024 to 31 March 2025</t>
  </si>
  <si>
    <t>Early years register (full Inspection)All provisionSt HelensOverall effectiveness: The quality and standards of the provision1 September 2024 to 31 March 2025</t>
  </si>
  <si>
    <t>Early years register (full Inspection)All provisionSt HelensPersonal development1 September 2024 to 31 March 2025</t>
  </si>
  <si>
    <t>Early years register (full Inspection)All provisionSt HelensPersonal development, behaviour and welfare1 September 2024 to 31 March 2025</t>
  </si>
  <si>
    <t>Early years register (full Inspection)Childcare on non-domestic premisesBlackburn with DarwenBehaviour and attitudes1 September 2024 to 31 March 2025</t>
  </si>
  <si>
    <t>Early years register (full Inspection)Childcare on non-domestic premisesBlackburn with DarwenEffectiveness of leadership and Management1 September 2024 to 31 March 2025</t>
  </si>
  <si>
    <t>Early years register (full Inspection)Childcare on non-domestic premisesBlackburn with DarwenOutcomes for children1 September 2024 to 31 March 2025</t>
  </si>
  <si>
    <t>Early years register (full Inspection)Childcare on non-domestic premisesBlackburn with DarwenOverall effectiveness: The quality and standards of the provision1 September 2024 to 31 March 2025</t>
  </si>
  <si>
    <t>Early years register (full Inspection)Childcare on non-domestic premisesBlackburn with DarwenPersonal development1 September 2024 to 31 March 2025</t>
  </si>
  <si>
    <t>Early years register (full Inspection)Childcare on non-domestic premisesBlackburn with DarwenPersonal development, behaviour and welfare1 September 2024 to 31 March 2025</t>
  </si>
  <si>
    <t>Early years register (full Inspection)Childcare on non-domestic premisesBlackburn with DarwenQuality of education1 September 2024 to 31 March 2025</t>
  </si>
  <si>
    <t>Early years register (full Inspection)Childcare on non-domestic premisesBlackburn with DarwenQuality of teaching, learning and assessment1 September 2024 to 31 March 2025</t>
  </si>
  <si>
    <t>Early years register (full Inspection)Childcare on non-domestic premisesBlackburn with DarwenRequirements of the compulsory part of the childcare register1 September 2024 to 31 March 2025</t>
  </si>
  <si>
    <t>Early years register (full Inspection)Childcare on non-domestic premisesBlackburn with DarwenRequirements of the voluntary part of the childcare register1 September 2024 to 31 March 2025</t>
  </si>
  <si>
    <t>Early years register (full Inspection)Childcare on non-domestic premisesBlackburn with DarwenTotal No of inspections1 September 2024 to 31 March 2025</t>
  </si>
  <si>
    <t>Early years register (Out-of-school day care)Childcare on non-domestic premisesBlackburn with DarwenTotal No of inspections1 September 2024 to 31 March 2025</t>
  </si>
  <si>
    <t>Early years register (full Inspection)Childcare on non-domestic premisesLeicestershireOutcomes for children1 September 2024 to 31 March 2025</t>
  </si>
  <si>
    <t>Early years register (full Inspection)Childcare on non-domestic premisesLeicestershireOverall effectiveness: The quality and standards of the provision1 September 2024 to 31 March 2025</t>
  </si>
  <si>
    <t>Early years register (full Inspection)Childcare on non-domestic premisesLeicestershirePersonal development1 September 2024 to 31 March 2025</t>
  </si>
  <si>
    <t>Early years register (full Inspection)Childcare on non-domestic premisesLeicestershirePersonal development, behaviour and welfare1 September 2024 to 31 March 2025</t>
  </si>
  <si>
    <t>Early years register (full Inspection)Childcare on non-domestic premisesLeicestershireQuality of education1 September 2024 to 31 March 2025</t>
  </si>
  <si>
    <t>Early years register (full Inspection)Childcare on non-domestic premisesLeicestershireQuality of teaching, learning and assessment1 September 2024 to 31 March 2025</t>
  </si>
  <si>
    <t>Early years register (full Inspection)Childcare on non-domestic premisesLeicestershireRequirements of the compulsory part of the childcare register1 September 2024 to 31 March 2025</t>
  </si>
  <si>
    <t>Early years register (full Inspection)Childcare on non-domestic premisesLeicestershireRequirements of the voluntary part of the childcare register1 September 2024 to 31 March 2025</t>
  </si>
  <si>
    <t>Early years register (full Inspection)Childcare on non-domestic premisesLeicestershireTotal No of inspections1 September 2024 to 31 March 2025</t>
  </si>
  <si>
    <t>Early years register (full Inspection)ChildminderSt HelensBehaviour and attitudes1 September 2024 to 31 March 2025</t>
  </si>
  <si>
    <t>Early years register (full Inspection)ChildminderSt HelensEffectiveness of leadership and Management1 September 2024 to 31 March 2025</t>
  </si>
  <si>
    <t>Early years register (full Inspection)ChildminderSt HelensOutcomes for children1 September 2024 to 31 March 2025</t>
  </si>
  <si>
    <t>Early years register (full Inspection)ChildminderSt HelensOverall effectiveness: The quality and standards of the provision1 September 2024 to 31 March 2025</t>
  </si>
  <si>
    <t>Early years register (full Inspection)ChildminderSt HelensPersonal development1 September 2024 to 31 March 2025</t>
  </si>
  <si>
    <t>Early years register (full Inspection)ChildminderSt HelensPersonal development, behaviour and welfare1 September 2024 to 31 March 2025</t>
  </si>
  <si>
    <t>Early years register (full Inspection)ChildminderSt HelensQuality of education1 September 2024 to 31 March 2025</t>
  </si>
  <si>
    <t>Early years register (full Inspection)ChildminderSt HelensQuality of teaching, learning and assessment1 September 2024 to 31 March 2025</t>
  </si>
  <si>
    <t>Early years register (No children on roll)All provisionHarrowNCOR Inspection Outcomes1 September 2024 to 31 March 2025</t>
  </si>
  <si>
    <t>Early years register (No children on roll)All provisionHarrowTotal No of inspections1 September 2024 to 31 March 2025</t>
  </si>
  <si>
    <t>Early years register (Out-of-school day care)All provisionHarrowTotal No of inspections1 September 2024 to 31 March 2025</t>
  </si>
  <si>
    <t>Early years register (full Inspection)All provisionHartlepoolBehaviour and attitudes1 September 2024 to 31 March 2025</t>
  </si>
  <si>
    <t>Early years register (full Inspection)All provisionHartlepoolEffectiveness of leadership and Management1 September 2024 to 31 March 2025</t>
  </si>
  <si>
    <t>Early years register (full Inspection)All provisionHartlepoolOutcomes for children1 September 2024 to 31 March 2025</t>
  </si>
  <si>
    <t>Early years register (full Inspection)All provisionHartlepoolOverall effectiveness: The quality and standards of the provision1 September 2024 to 31 March 2025</t>
  </si>
  <si>
    <t>Early years register (full Inspection)All provisionHartlepoolPersonal development1 September 2024 to 31 March 2025</t>
  </si>
  <si>
    <t>Early years register (full Inspection)All provisionHartlepoolPersonal development, behaviour and welfare1 September 2024 to 31 March 2025</t>
  </si>
  <si>
    <t>Early years register (full Inspection)All provisionHartlepoolQuality of education1 September 2024 to 31 March 2025</t>
  </si>
  <si>
    <t>Early years register (full Inspection)All provisionHartlepoolQuality of teaching, learning and assessment1 September 2024 to 31 March 2025</t>
  </si>
  <si>
    <t>Early years register (full Inspection)All provisionHartlepoolRequirements of the compulsory part of the childcare register1 September 2024 to 31 March 2025</t>
  </si>
  <si>
    <t>Early years register (full Inspection)All provisionHartlepoolRequirements of the voluntary part of the childcare register1 September 2024 to 31 March 2025</t>
  </si>
  <si>
    <t>Early years register (full Inspection)All provisionHartlepoolTotal No of inspections1 September 2024 to 31 March 2025</t>
  </si>
  <si>
    <t>Early years register (No children on roll)All provisionHartlepoolNCOR Inspection Outcomes1 September 2024 to 31 March 2025</t>
  </si>
  <si>
    <t>Early years register (No children on roll)All provisionHartlepoolTotal No of inspections1 September 2024 to 31 March 2025</t>
  </si>
  <si>
    <t>Childcare registerAll provisionHaveringTotal No of inspections1 September 2024 to 31 March 2025</t>
  </si>
  <si>
    <t>Early years register (full Inspection)All provisionSouth GloucestershireBehaviour and attitudes1 September 2024 to 31 March 2025</t>
  </si>
  <si>
    <t>Early years register (full Inspection)All provisionSouth GloucestershireEffectiveness of leadership and Management1 September 2024 to 31 March 2025</t>
  </si>
  <si>
    <t>Early years register (full Inspection)All provisionSouth GloucestershireOutcomes for children1 September 2024 to 31 March 2025</t>
  </si>
  <si>
    <t>Early years register (full Inspection)All provisionSouth GloucestershireOverall effectiveness: The quality and standards of the provision1 September 2024 to 31 March 2025</t>
  </si>
  <si>
    <t>Early years register (full Inspection)All provisionSouth GloucestershirePersonal development1 September 2024 to 31 March 2025</t>
  </si>
  <si>
    <t>Early years register (full Inspection)All provisionSouth GloucestershirePersonal development, behaviour and welfare1 September 2024 to 31 March 2025</t>
  </si>
  <si>
    <t>Early years register (full Inspection)All provisionSouth GloucestershireQuality of education1 September 2024 to 31 March 2025</t>
  </si>
  <si>
    <t>Early years register (full Inspection)All provisionSouth GloucestershireQuality of teaching, learning and assessment1 September 2024 to 31 March 2025</t>
  </si>
  <si>
    <t>Early years register (full Inspection)All provisionSouth GloucestershireRequirements of the compulsory part of the childcare register1 September 2024 to 31 March 2025</t>
  </si>
  <si>
    <t>Early years register (full Inspection)All provisionSouth GloucestershireRequirements of the voluntary part of the childcare register1 September 2024 to 31 March 2025</t>
  </si>
  <si>
    <t>Early years register (full Inspection)All provisionSouth GloucestershireTotal No of inspections1 September 2024 to 31 March 2025</t>
  </si>
  <si>
    <t>Early years register (Out-of-school day care)All provisionSouth GloucestershireTotal No of inspections1 September 2024 to 31 March 2025</t>
  </si>
  <si>
    <t>Early years register (full Inspection)Childcare on non-domestic premisesBarnsleyQuality of teaching, learning and assessment1 September 2024 to 31 March 2025</t>
  </si>
  <si>
    <t>Early years register (full Inspection)Childcare on non-domestic premisesBarnsleyRequirements of the compulsory part of the childcare register1 September 2024 to 31 March 2025</t>
  </si>
  <si>
    <t>Early years register (full Inspection)Childcare on non-domestic premisesBarnsleyRequirements of the voluntary part of the childcare register1 September 2024 to 31 March 2025</t>
  </si>
  <si>
    <t>Early years register (full Inspection)Childcare on non-domestic premisesBarnsleyTotal No of inspections1 September 2024 to 31 March 2025</t>
  </si>
  <si>
    <t>Early years register (Out-of-school day care)Childcare on non-domestic premisesBarnsleyTotal No of inspections1 September 2024 to 31 March 2025</t>
  </si>
  <si>
    <t>Childcare registerChildcare on non-domestic premisesBath and North East SomersetTotal No of inspections1 September 2024 to 31 March 2025</t>
  </si>
  <si>
    <t>Early years register (full Inspection)Childcare on non-domestic premisesBath and North East SomersetBehaviour and attitudes1 September 2024 to 31 March 2025</t>
  </si>
  <si>
    <t>Early years register (full Inspection)Childcare on non-domestic premisesBath and North East SomersetEffectiveness of leadership and Management1 September 2024 to 31 March 2025</t>
  </si>
  <si>
    <t>Early years register (full Inspection)Childcare on non-domestic premisesBath and North East SomersetOutcomes for children1 September 2024 to 31 March 2025</t>
  </si>
  <si>
    <t>Early years register (full Inspection)Childcare on non-domestic premisesBath and North East SomersetOverall effectiveness: The quality and standards of the provision1 September 2024 to 31 March 2025</t>
  </si>
  <si>
    <t>Early years register (full Inspection)Childcare on non-domestic premisesBath and North East SomersetPersonal development1 September 2024 to 31 March 2025</t>
  </si>
  <si>
    <t>Early years register (full Inspection)Childcare on non-domestic premisesBath and North East SomersetPersonal development, behaviour and welfare1 September 2024 to 31 March 2025</t>
  </si>
  <si>
    <t>Early years register (full Inspection)Childcare on non-domestic premisesBath and North East SomersetQuality of education1 September 2024 to 31 March 2025</t>
  </si>
  <si>
    <t>Early years register (full Inspection)Childcare on non-domestic premisesBath and North East SomersetQuality of teaching, learning and assessment1 September 2024 to 31 March 2025</t>
  </si>
  <si>
    <t>Early years register (full Inspection)Childcare on non-domestic premisesLambethBehaviour and attitudes1 September 2024 to 31 March 2025</t>
  </si>
  <si>
    <t>Early years register (Out-of-school day care)All provisionHampshireTotal No of inspections1 September 2024 to 31 March 2025</t>
  </si>
  <si>
    <t>Childcare registerAll provisionHaringeyTotal No of inspections1 September 2024 to 31 March 2025</t>
  </si>
  <si>
    <t>Early years register (full Inspection)All provisionHaringeyBehaviour and attitudes1 September 2024 to 31 March 2025</t>
  </si>
  <si>
    <t>Early years register (full Inspection)All provisionHaringeyEffectiveness of leadership and Management1 September 2024 to 31 March 2025</t>
  </si>
  <si>
    <t>Early years register (full Inspection)All provisionHaringeyOutcomes for children1 September 2024 to 31 March 2025</t>
  </si>
  <si>
    <t>Early years register (full Inspection)All provisionHaringeyOverall effectiveness: The quality and standards of the provision1 September 2024 to 31 March 2025</t>
  </si>
  <si>
    <t>Early years register (full Inspection)All provisionHaringeyPersonal development1 September 2024 to 31 March 2025</t>
  </si>
  <si>
    <t>Early years register (full Inspection)All provisionHaringeyPersonal development, behaviour and welfare1 September 2024 to 31 March 2025</t>
  </si>
  <si>
    <t>Early years register (full Inspection)All provisionHaringeyQuality of education1 September 2024 to 31 March 2025</t>
  </si>
  <si>
    <t>Early years register (full Inspection)All provisionHaringeyQuality of teaching, learning and assessment1 September 2024 to 31 March 2025</t>
  </si>
  <si>
    <t>Early years register (full Inspection)All provisionHaringeyRequirements of the compulsory part of the childcare register1 September 2024 to 31 March 2025</t>
  </si>
  <si>
    <t>Early years register (full Inspection)All provisionHaringeyRequirements of the voluntary part of the childcare register1 September 2024 to 31 March 2025</t>
  </si>
  <si>
    <t>Early years register (Out-of-school day care)All provisionSloughTotal No of inspections1 September 2024 to 31 March 2025</t>
  </si>
  <si>
    <t>Childcare registerAll provisionSolihullTotal No of inspections1 September 2024 to 31 March 2025</t>
  </si>
  <si>
    <t>Early years register (full Inspection)All provisionSolihullBehaviour and attitudes1 September 2024 to 31 March 2025</t>
  </si>
  <si>
    <t>Early years register (full Inspection)All provisionSolihullEffectiveness of leadership and Management1 September 2024 to 31 March 2025</t>
  </si>
  <si>
    <t>Early years register (full Inspection)All provisionSolihullOutcomes for children1 September 2024 to 31 March 2025</t>
  </si>
  <si>
    <t>Early years register (full Inspection)All provisionSolihullOverall effectiveness: The quality and standards of the provision1 September 2024 to 31 March 2025</t>
  </si>
  <si>
    <t>Early years register (full Inspection)All provisionSolihullPersonal development1 September 2024 to 31 March 2025</t>
  </si>
  <si>
    <t>Early years register (full Inspection)All provisionSolihullPersonal development, behaviour and welfare1 September 2024 to 31 March 2025</t>
  </si>
  <si>
    <t>Early years register (full Inspection)All provisionSolihullQuality of education1 September 2024 to 31 March 2025</t>
  </si>
  <si>
    <t>Early years register (full Inspection)All provisionSolihullQuality of teaching, learning and assessment1 September 2024 to 31 March 2025</t>
  </si>
  <si>
    <t>Early years register (full Inspection)All provisionSolihullRequirements of the compulsory part of the childcare register1 September 2024 to 31 March 2025</t>
  </si>
  <si>
    <t>Early years register (full Inspection)All provisionSolihullRequirements of the voluntary part of the childcare register1 September 2024 to 31 March 2025</t>
  </si>
  <si>
    <t>Early years register (full Inspection)All provisionSolihullTotal No of inspections1 September 2024 to 31 March 2025</t>
  </si>
  <si>
    <t>Early years register (No children on roll)All provisionSolihullNCOR Inspection Outcomes1 September 2024 to 31 March 2025</t>
  </si>
  <si>
    <t>Early years register (No children on roll)All provisionSolihullTotal No of inspections1 September 2024 to 31 March 2025</t>
  </si>
  <si>
    <t>Childcare registerAll provisionSomersetTotal No of inspections1 September 2024 to 31 March 2025</t>
  </si>
  <si>
    <t>Early years register (full Inspection)Childcare on non-domestic premisesBarking and DagenhamOverall effectiveness: The quality and standards of the provision1 September 2024 to 31 March 2025</t>
  </si>
  <si>
    <t>Early years register (full Inspection)Childcare on non-domestic premisesBarking and DagenhamPersonal development1 September 2024 to 31 March 2025</t>
  </si>
  <si>
    <t>Early years register (full Inspection)Childcare on non-domestic premisesBarking and DagenhamPersonal development, behaviour and welfare1 September 2024 to 31 March 2025</t>
  </si>
  <si>
    <t>Early years register (full Inspection)Childcare on non-domestic premisesBarking and DagenhamQuality of education1 September 2024 to 31 March 2025</t>
  </si>
  <si>
    <t>Early years register (full Inspection)Childcare on non-domestic premisesBarking and DagenhamQuality of teaching, learning and assessment1 September 2024 to 31 March 2025</t>
  </si>
  <si>
    <t>Early years register (full Inspection)Childcare on non-domestic premisesBarking and DagenhamRequirements of the compulsory part of the childcare register1 September 2024 to 31 March 2025</t>
  </si>
  <si>
    <t>Early years register (full Inspection)Childcare on non-domestic premisesBarking and DagenhamRequirements of the voluntary part of the childcare register1 September 2024 to 31 March 2025</t>
  </si>
  <si>
    <t>Early years register (full Inspection)Childcare on non-domestic premisesBarking and DagenhamTotal No of inspections1 September 2024 to 31 March 2025</t>
  </si>
  <si>
    <t>Early years register (Out-of-school day care)Childcare on non-domestic premisesBarking and DagenhamTotal No of inspections1 September 2024 to 31 March 2025</t>
  </si>
  <si>
    <t>Childcare registerChildcare on non-domestic premisesBarnetTotal No of inspections1 September 2024 to 31 March 2025</t>
  </si>
  <si>
    <t>Early years register (full Inspection)Childcare on non-domestic premisesBarnetBehaviour and attitudes1 September 2024 to 31 March 2025</t>
  </si>
  <si>
    <t>Early years register (full Inspection)Childcare on non-domestic premisesBarnetEffectiveness of leadership and Management1 September 2024 to 31 March 2025</t>
  </si>
  <si>
    <t>Early years register (full Inspection)Childcare on non-domestic premisesBarnetOutcomes for children1 September 2024 to 31 March 2025</t>
  </si>
  <si>
    <t>Early years register (full Inspection)Childcare on non-domestic premisesBarnetOverall effectiveness: The quality and standards of the provision1 September 2024 to 31 March 2025</t>
  </si>
  <si>
    <t>Early years register (full Inspection)Childcare on non-domestic premisesBarnetPersonal development1 September 2024 to 31 March 2025</t>
  </si>
  <si>
    <t>Childcare registerChildcare on non-domestic premisesKirkleesTotal No of inspections1 September 2024 to 31 March 2025</t>
  </si>
  <si>
    <t>Early years register (full Inspection)Childcare on non-domestic premisesKirkleesBehaviour and attitudes1 September 2024 to 31 March 2025</t>
  </si>
  <si>
    <t>Early years register (full Inspection)Childcare on non-domestic premisesKirkleesEffectiveness of leadership and Management1 September 2024 to 31 March 2025</t>
  </si>
  <si>
    <t>Early years register (full Inspection)Childcare on non-domestic premisesKirkleesOutcomes for children1 September 2024 to 31 March 2025</t>
  </si>
  <si>
    <t>Early years register (full Inspection)Childcare on non-domestic premisesKirkleesOverall effectiveness: The quality and standards of the provision1 September 2024 to 31 March 2025</t>
  </si>
  <si>
    <t>Early years register (full Inspection)Childcare on non-domestic premisesKirkleesPersonal development1 September 2024 to 31 March 2025</t>
  </si>
  <si>
    <t>Early years register (full Inspection)Childcare on non-domestic premisesKirkleesPersonal development, behaviour and welfare1 September 2024 to 31 March 2025</t>
  </si>
  <si>
    <t>Early years register (full Inspection)Childcare on non-domestic premisesKirkleesQuality of education1 September 2024 to 31 March 2025</t>
  </si>
  <si>
    <t>Early years register (full Inspection)Childcare on non-domestic premisesKirkleesQuality of teaching, learning and assessment1 September 2024 to 31 March 2025</t>
  </si>
  <si>
    <t>Early years register (full Inspection)Childcare on non-domestic premisesKirkleesRequirements of the compulsory part of the childcare register1 September 2024 to 31 March 2025</t>
  </si>
  <si>
    <t>Early years register (full Inspection)Childcare on non-domestic premisesKirkleesRequirements of the voluntary part of the childcare register1 September 2024 to 31 March 2025</t>
  </si>
  <si>
    <t>Early years register (full Inspection)Childcare on non-domestic premisesKirkleesTotal No of inspections1 September 2024 to 31 March 2025</t>
  </si>
  <si>
    <t>Early years register (Out-of-school day care)Childcare on non-domestic premisesKirkleesTotal No of inspections1 September 2024 to 31 March 2025</t>
  </si>
  <si>
    <t>Early years register (full Inspection)Childcare on non-domestic premisesSwindonPersonal development1 September 2024 to 31 March 2025</t>
  </si>
  <si>
    <t>Early years register (full Inspection)Childcare on non-domestic premisesSwindonPersonal development, behaviour and welfare1 September 2024 to 31 March 2025</t>
  </si>
  <si>
    <t>Early years register (full Inspection)Childcare on non-domestic premisesSwindonQuality of education1 September 2024 to 31 March 2025</t>
  </si>
  <si>
    <t>Early years register (full Inspection)Childcare on non-domestic premisesSwindonQuality of teaching, learning and assessment1 September 2024 to 31 March 2025</t>
  </si>
  <si>
    <t>Early years register (full Inspection)Childcare on non-domestic premisesLancashirePersonal development1 September 2024 to 31 March 2025</t>
  </si>
  <si>
    <t>Early years register (full Inspection)Childcare on non-domestic premisesLancashirePersonal development, behaviour and welfare1 September 2024 to 31 March 2025</t>
  </si>
  <si>
    <t>Early years register (full Inspection)Childcare on non-domestic premisesLancashireQuality of education1 September 2024 to 31 March 2025</t>
  </si>
  <si>
    <t>Early years register (full Inspection)Childcare on non-domestic premisesLancashireQuality of teaching, learning and assessment1 September 2024 to 31 March 2025</t>
  </si>
  <si>
    <t>Early years register (full Inspection)Childcare on non-domestic premisesLancashireRequirements of the compulsory part of the childcare register1 September 2024 to 31 March 2025</t>
  </si>
  <si>
    <t>Early years register (full Inspection)Childcare on non-domestic premisesLancashireRequirements of the voluntary part of the childcare register1 September 2024 to 31 March 2025</t>
  </si>
  <si>
    <t>Early years register (full Inspection)Childcare on non-domestic premisesLancashireTotal No of inspections1 September 2024 to 31 March 2025</t>
  </si>
  <si>
    <t>Early years register (Out-of-school day care)Childcare on non-domestic premisesLancashireTotal No of inspections1 September 2024 to 31 March 2025</t>
  </si>
  <si>
    <t>Childcare registerChildcare on non-domestic premisesLeedsTotal No of inspections1 September 2024 to 31 March 2025</t>
  </si>
  <si>
    <t>Early years register (full Inspection)Childcare on non-domestic premisesTorbayBehaviour and attitudes1 September 2024 to 31 March 2025</t>
  </si>
  <si>
    <t>Early years register (full Inspection)Childcare on non-domestic premisesTorbayEffectiveness of leadership and Management1 September 2024 to 31 March 2025</t>
  </si>
  <si>
    <t>Early years register (full Inspection)Childcare on non-domestic premisesTorbayOutcomes for children1 September 2024 to 31 March 2025</t>
  </si>
  <si>
    <t>Early years register (full Inspection)Childcare on non-domestic premisesTorbayOverall effectiveness: The quality and standards of the provision1 September 2024 to 31 March 2025</t>
  </si>
  <si>
    <t>Early years register (full Inspection)Childcare on non-domestic premisesTorbayPersonal development1 September 2024 to 31 March 2025</t>
  </si>
  <si>
    <t>Early years register (full Inspection)Childcare on non-domestic premisesTorbayPersonal development, behaviour and welfare1 September 2024 to 31 March 2025</t>
  </si>
  <si>
    <t>Early years register (full Inspection)Childcare on non-domestic premisesTorbayQuality of education1 September 2024 to 31 March 2025</t>
  </si>
  <si>
    <t>Early years register (full Inspection)Childcare on non-domestic premisesTorbayQuality of teaching, learning and assessment1 September 2024 to 31 March 2025</t>
  </si>
  <si>
    <t>Early years register (full Inspection)Childcare on non-domestic premisesTorbayRequirements of the compulsory part of the childcare register1 September 2024 to 31 March 2025</t>
  </si>
  <si>
    <t>Early years register (full Inspection)Childcare on non-domestic premisesTorbayRequirements of the voluntary part of the childcare register1 September 2024 to 31 March 2025</t>
  </si>
  <si>
    <t>Early years register (full Inspection)Childcare on non-domestic premisesTorbayTotal No of inspections1 September 2024 to 31 March 2025</t>
  </si>
  <si>
    <t>Childcare registerChildcare on non-domestic premisesTower HamletsTotal No of inspections1 September 2024 to 31 March 2025</t>
  </si>
  <si>
    <t>Early years register (full Inspection)ChildminderEssexOutcomes for children1 September 2024 to 31 March 2025</t>
  </si>
  <si>
    <t>Early years register (full Inspection)ChildminderEssexOverall effectiveness: The quality and standards of the provision1 September 2024 to 31 March 2025</t>
  </si>
  <si>
    <t>Early years register (full Inspection)ChildminderEssexPersonal development1 September 2024 to 31 March 2025</t>
  </si>
  <si>
    <t>Early years register (full Inspection)ChildminderEssexPersonal development, behaviour and welfare1 September 2024 to 31 March 2025</t>
  </si>
  <si>
    <t>Early years register (full Inspection)ChildminderEssexQuality of education1 September 2024 to 31 March 2025</t>
  </si>
  <si>
    <t>Early years register (full Inspection)ChildminderEssexQuality of teaching, learning and assessment1 September 2024 to 31 March 2025</t>
  </si>
  <si>
    <t>Early years register (full Inspection)ChildminderEssexRequirements of the compulsory part of the childcare register1 September 2024 to 31 March 2025</t>
  </si>
  <si>
    <t>Early years register (full Inspection)ChildminderEssexRequirements of the voluntary part of the childcare register1 September 2024 to 31 March 2025</t>
  </si>
  <si>
    <t>Early years register (full Inspection)ChildminderEssexTotal No of inspections1 September 2024 to 31 March 2025</t>
  </si>
  <si>
    <t>Early years register (No children on roll)ChildminderEssexNCOR Inspection Outcomes1 September 2024 to 31 March 2025</t>
  </si>
  <si>
    <t>Early years register (No children on roll)ChildminderEssexTotal No of inspections1 September 2024 to 31 March 2025</t>
  </si>
  <si>
    <t>Early years register (Out-of-school day care)ChildminderEssexTotal No of inspections1 September 2024 to 31 March 2025</t>
  </si>
  <si>
    <t>Early years register (full Inspection)ChildminderGatesheadBehaviour and attitudes1 September 2024 to 31 March 2025</t>
  </si>
  <si>
    <t>Early years register (full Inspection)ChildminderGatesheadEffectiveness of leadership and Management1 September 2024 to 31 March 2025</t>
  </si>
  <si>
    <t>Early years register (full Inspection)ChildminderGatesheadOutcomes for children1 September 2024 to 31 March 2025</t>
  </si>
  <si>
    <t>Early years register (full Inspection)ChildminderGatesheadOverall effectiveness: The quality and standards of the provision1 September 2024 to 31 March 2025</t>
  </si>
  <si>
    <t>Early years register (full Inspection)ChildminderGatesheadPersonal development1 September 2024 to 31 March 2025</t>
  </si>
  <si>
    <t>Early years register (full Inspection)ChildminderShropshireBehaviour and attitudes1 September 2024 to 31 March 2025</t>
  </si>
  <si>
    <t>Early years register (full Inspection)ChildminderShropshireEffectiveness of leadership and Management1 September 2024 to 31 March 2025</t>
  </si>
  <si>
    <t>Early years register (full Inspection)ChildminderShropshireOutcomes for children1 September 2024 to 31 March 2025</t>
  </si>
  <si>
    <t>Early years register (full Inspection)ChildminderShropshireOverall effectiveness: The quality and standards of the provision1 September 2024 to 31 March 2025</t>
  </si>
  <si>
    <t>Early years register (full Inspection)ChildminderShropshirePersonal development1 September 2024 to 31 March 2025</t>
  </si>
  <si>
    <t>Early years register (full Inspection)ChildminderShropshirePersonal development, behaviour and welfare1 September 2024 to 31 March 2025</t>
  </si>
  <si>
    <t>Early years register (full Inspection)ChildminderShropshireQuality of education1 September 2024 to 31 March 2025</t>
  </si>
  <si>
    <t>Early years register (full Inspection)ChildminderShropshireQuality of teaching, learning and assessment1 September 2024 to 31 March 2025</t>
  </si>
  <si>
    <t>Early years register (full Inspection)ChildminderShropshireRequirements of the compulsory part of the childcare register1 September 2024 to 31 March 2025</t>
  </si>
  <si>
    <t>Early years register (full Inspection)ChildminderShropshireRequirements of the voluntary part of the childcare register1 September 2024 to 31 March 2025</t>
  </si>
  <si>
    <t>Early years register (full Inspection)ChildminderShropshireTotal No of inspections1 September 2024 to 31 March 2025</t>
  </si>
  <si>
    <t>Early years register (No children on roll)ChildminderShropshireNCOR Inspection Outcomes1 September 2024 to 31 March 2025</t>
  </si>
  <si>
    <t>Early years register (No children on roll)ChildminderShropshireTotal No of inspections1 September 2024 to 31 March 2025</t>
  </si>
  <si>
    <t>Early years register (full Inspection)All provisionGatesheadBehaviour and attitudes1 September 2024 to 31 March 2025</t>
  </si>
  <si>
    <t>Early years register (full Inspection)All provisionGatesheadEffectiveness of leadership and Management1 September 2024 to 31 March 2025</t>
  </si>
  <si>
    <t>Childcare registerChildcare on non-domestic premisesLincolnshireTotal No of inspections1 September 2024 to 31 March 2025</t>
  </si>
  <si>
    <t>Early years register (full Inspection)Childcare on non-domestic premisesLincolnshireBehaviour and attitudes1 September 2024 to 31 March 2025</t>
  </si>
  <si>
    <t>Early years register (full Inspection)Childcare on non-domestic premisesLincolnshireEffectiveness of leadership and Management1 September 2024 to 31 March 2025</t>
  </si>
  <si>
    <t>Early years register (full Inspection)Childcare on non-domestic premisesLincolnshireOutcomes for children1 September 2024 to 31 March 2025</t>
  </si>
  <si>
    <t>Early years register (full Inspection)Childcare on non-domestic premisesLincolnshireOverall effectiveness: The quality and standards of the provision1 September 2024 to 31 March 2025</t>
  </si>
  <si>
    <t>Early years register (full Inspection)Childcare on non-domestic premisesLincolnshirePersonal development1 September 2024 to 31 March 2025</t>
  </si>
  <si>
    <t>Early years register (full Inspection)Childcare on non-domestic premisesLincolnshirePersonal development, behaviour and welfare1 September 2024 to 31 March 2025</t>
  </si>
  <si>
    <t>Early years register (full Inspection)Childcare on non-domestic premisesWalsallQuality of teaching, learning and assessment1 September 2024 to 31 March 2025</t>
  </si>
  <si>
    <t>Early years register (full Inspection)Childcare on non-domestic premisesWalsallRequirements of the compulsory part of the childcare register1 September 2024 to 31 March 2025</t>
  </si>
  <si>
    <t>Early years register (full Inspection)Childcare on non-domestic premisesWalsallRequirements of the voluntary part of the childcare register1 September 2024 to 31 March 2025</t>
  </si>
  <si>
    <t>Early years register (full Inspection)Childcare on non-domestic premisesWalsallTotal No of inspections1 September 2024 to 31 March 2025</t>
  </si>
  <si>
    <t>Early years register (No children on roll)Childcare on non-domestic premisesWalsallNCOR Inspection Outcomes1 September 2024 to 31 March 2025</t>
  </si>
  <si>
    <t>Early years register (No children on roll)Childcare on non-domestic premisesWalsallTotal No of inspections1 September 2024 to 31 March 2025</t>
  </si>
  <si>
    <t>Childcare registerChildcare on non-domestic premisesWaltham ForestTotal No of inspections1 September 2024 to 31 March 2025</t>
  </si>
  <si>
    <t>Early years register (full Inspection)Childcare on non-domestic premisesWaltham ForestBehaviour and attitudes1 September 2024 to 31 March 2025</t>
  </si>
  <si>
    <t>Early years register (full Inspection)Childcare on non-domestic premisesWaltham ForestEffectiveness of leadership and Management1 September 2024 to 31 March 2025</t>
  </si>
  <si>
    <t>Early years register (full Inspection)Childcare on non-domestic premisesWaltham ForestOutcomes for children1 September 2024 to 31 March 2025</t>
  </si>
  <si>
    <t>Early years register (full Inspection)Childcare on non-domestic premisesWaltham ForestOverall effectiveness: The quality and standards of the provision1 September 2024 to 31 March 2025</t>
  </si>
  <si>
    <t>Early years register (full Inspection)Childcare on non-domestic premisesWaltham ForestPersonal development1 September 2024 to 31 March 2025</t>
  </si>
  <si>
    <t>Early years register (full Inspection)Childcare on non-domestic premisesWaltham ForestPersonal development, behaviour and welfare1 September 2024 to 31 March 2025</t>
  </si>
  <si>
    <t>Early years register (full Inspection)Childcare on non-domestic premisesWaltham ForestQuality of education1 September 2024 to 31 March 2025</t>
  </si>
  <si>
    <t>Early years register (full Inspection)Childcare on non-domestic premisesWaltham ForestQuality of teaching, learning and assessment1 September 2024 to 31 March 2025</t>
  </si>
  <si>
    <t>Early years register (full Inspection)Childcare on non-domestic premisesWaltham ForestRequirements of the compulsory part of the childcare register1 September 2024 to 31 March 2025</t>
  </si>
  <si>
    <t>Early years register (full Inspection)ChildminderHaltonBehaviour and attitudes1 September 2024 to 31 March 2025</t>
  </si>
  <si>
    <t>Early years register (full Inspection)ChildminderHaltonEffectiveness of leadership and Management1 September 2024 to 31 March 2025</t>
  </si>
  <si>
    <t>Early years register (full Inspection)ChildminderHaltonOutcomes for children1 September 2024 to 31 March 2025</t>
  </si>
  <si>
    <t>Early years register (full Inspection)ChildminderHaltonOverall effectiveness: The quality and standards of the provision1 September 2024 to 31 March 2025</t>
  </si>
  <si>
    <t>Early years register (full Inspection)ChildminderHaltonPersonal development1 September 2024 to 31 March 2025</t>
  </si>
  <si>
    <t>Early years register (full Inspection)ChildminderHaltonPersonal development, behaviour and welfare1 September 2024 to 31 March 2025</t>
  </si>
  <si>
    <t>Early years register (full Inspection)ChildminderHaltonQuality of education1 September 2024 to 31 March 2025</t>
  </si>
  <si>
    <t>Early years register (full Inspection)ChildminderHaltonQuality of teaching, learning and assessment1 September 2024 to 31 March 2025</t>
  </si>
  <si>
    <t>Early years register (full Inspection)ChildminderHaltonRequirements of the compulsory part of the childcare register1 September 2024 to 31 March 2025</t>
  </si>
  <si>
    <t>Early years register (full Inspection)ChildminderHaltonRequirements of the voluntary part of the childcare register1 September 2024 to 31 March 2025</t>
  </si>
  <si>
    <t>Early years register (full Inspection)ChildminderHaltonTotal No of inspections1 September 2024 to 31 March 2025</t>
  </si>
  <si>
    <t>Early years register (full Inspection)ChildminderHammersmith and FulhamBehaviour and attitudes1 September 2024 to 31 March 2025</t>
  </si>
  <si>
    <t>Early years register (full Inspection)ChildminderHammersmith and FulhamEffectiveness of leadership and Management1 September 2024 to 31 March 2025</t>
  </si>
  <si>
    <t>Early years register (full Inspection)ChildminderSouth TynesideBehaviour and attitudes1 September 2024 to 31 March 2025</t>
  </si>
  <si>
    <t>Early years register (full Inspection)ChildminderSouth TynesideEffectiveness of leadership and Management1 September 2024 to 31 March 2025</t>
  </si>
  <si>
    <t>Early years register (full Inspection)ChildminderSouth TynesideOutcomes for children1 September 2024 to 31 March 2025</t>
  </si>
  <si>
    <t>Early years register (full Inspection)ChildminderSouth TynesideOverall effectiveness: The quality and standards of the provision1 September 2024 to 31 March 2025</t>
  </si>
  <si>
    <t>Early years register (full Inspection)ChildminderSouth TynesidePersonal development1 September 2024 to 31 March 2025</t>
  </si>
  <si>
    <t>Early years register (full Inspection)ChildminderSouth TynesidePersonal development, behaviour and welfare1 September 2024 to 31 March 2025</t>
  </si>
  <si>
    <t>Early years register (full Inspection)ChildminderSouth TynesideQuality of education1 September 2024 to 31 March 2025</t>
  </si>
  <si>
    <t>Early years register (full Inspection)ChildminderSouth TynesideQuality of teaching, learning and assessment1 September 2024 to 31 March 2025</t>
  </si>
  <si>
    <t>Early years register (full Inspection)ChildminderSouth TynesideRequirements of the compulsory part of the childcare register1 September 2024 to 31 March 2025</t>
  </si>
  <si>
    <t>Early years register (full Inspection)ChildminderSouth TynesideRequirements of the voluntary part of the childcare register1 September 2024 to 31 March 2025</t>
  </si>
  <si>
    <t>Early years register (full Inspection)ChildminderSouth TynesideTotal No of inspections1 September 2024 to 31 March 2025</t>
  </si>
  <si>
    <t>Early years register (No children on roll)ChildminderSouth TynesideNCOR Inspection Outcomes1 September 2024 to 31 March 2025</t>
  </si>
  <si>
    <t>Early years register (No children on roll)ChildminderSouth TynesideTotal No of inspections1 September 2024 to 31 March 2025</t>
  </si>
  <si>
    <t>Early years register (full Inspection)All provisionHammersmith and FulhamQuality of teaching, learning and assessment1 September 2024 to 31 March 2025</t>
  </si>
  <si>
    <t>Early years register (full Inspection)All provisionHammersmith and FulhamRequirements of the compulsory part of the childcare register1 September 2024 to 31 March 2025</t>
  </si>
  <si>
    <t>Early years register (full Inspection)All provisionHammersmith and FulhamRequirements of the voluntary part of the childcare register1 September 2024 to 31 March 2025</t>
  </si>
  <si>
    <t>Early years register (full Inspection)All provisionHammersmith and FulhamTotal No of inspections1 September 2024 to 31 March 2025</t>
  </si>
  <si>
    <t>Early years register (full Inspection)Childcare on non-domestic premisesLeedsQuality of teaching, learning and assessment1 September 2024 to 31 March 2025</t>
  </si>
  <si>
    <t>Early years register (full Inspection)Childcare on non-domestic premisesLeedsRequirements of the compulsory part of the childcare register1 September 2024 to 31 March 2025</t>
  </si>
  <si>
    <t>Early years register (full Inspection)Childcare on non-domestic premisesLeedsRequirements of the voluntary part of the childcare register1 September 2024 to 31 March 2025</t>
  </si>
  <si>
    <t>Early years register (full Inspection)Childcare on non-domestic premisesLeedsTotal No of inspections1 September 2024 to 31 March 2025</t>
  </si>
  <si>
    <t>Early years register (Out-of-school day care)Childcare on non-domestic premisesLeedsTotal No of inspections1 September 2024 to 31 March 2025</t>
  </si>
  <si>
    <t>Childcare registerChildcare on non-domestic premisesLeicesterTotal No of inspections1 September 2024 to 31 March 2025</t>
  </si>
  <si>
    <t>Early years register (full Inspection)Childcare on non-domestic premisesTower HamletsBehaviour and attitudes1 September 2024 to 31 March 2025</t>
  </si>
  <si>
    <t>Early years register (full Inspection)Childcare on non-domestic premisesTower HamletsEffectiveness of leadership and Management1 September 2024 to 31 March 2025</t>
  </si>
  <si>
    <t>Early years register (full Inspection)Childcare on non-domestic premisesTower HamletsOutcomes for children1 September 2024 to 31 March 2025</t>
  </si>
  <si>
    <t>Early years register (full Inspection)Childcare on non-domestic premisesTower HamletsOverall effectiveness: The quality and standards of the provision1 September 2024 to 31 March 2025</t>
  </si>
  <si>
    <t>Early years register (full Inspection)Childcare on non-domestic premisesTower HamletsPersonal development1 September 2024 to 31 March 2025</t>
  </si>
  <si>
    <t>Early years register (full Inspection)Childcare on non-domestic premisesTower HamletsPersonal development, behaviour and welfare1 September 2024 to 31 March 2025</t>
  </si>
  <si>
    <t>Early years register (full Inspection)Childcare on non-domestic premisesTower HamletsQuality of education1 September 2024 to 31 March 2025</t>
  </si>
  <si>
    <t>Early years register (full Inspection)Childcare on non-domestic premisesTower HamletsQuality of teaching, learning and assessment1 September 2024 to 31 March 2025</t>
  </si>
  <si>
    <t>Early years register (full Inspection)Childcare on non-domestic premisesTower HamletsRequirements of the compulsory part of the childcare register1 September 2024 to 31 March 2025</t>
  </si>
  <si>
    <t>Early years register (full Inspection)Childcare on non-domestic premisesTower HamletsRequirements of the voluntary part of the childcare register1 September 2024 to 31 March 2025</t>
  </si>
  <si>
    <t>Early years register (full Inspection)Childcare on non-domestic premisesTower HamletsTotal No of inspections1 September 2024 to 31 March 2025</t>
  </si>
  <si>
    <t>Early years register (Out-of-school day care)Childcare on non-domestic premisesTower HamletsTotal No of inspections1 September 2024 to 31 March 2025</t>
  </si>
  <si>
    <t>Childcare registerChildcare on non-domestic premisesTraffordTotal No of inspections1 September 2024 to 31 March 2025</t>
  </si>
  <si>
    <t>Early years register (full Inspection)Childcare on non-domestic premisesTraffordBehaviour and attitudes1 September 2024 to 31 March 2025</t>
  </si>
  <si>
    <t>Early years register (full Inspection)ChildminderGatesheadPersonal development, behaviour and welfare1 September 2024 to 31 March 2025</t>
  </si>
  <si>
    <t>Early years register (full Inspection)ChildminderGatesheadQuality of education1 September 2024 to 31 March 2025</t>
  </si>
  <si>
    <t>Early years register (full Inspection)ChildminderGatesheadQuality of teaching, learning and assessment1 September 2024 to 31 March 2025</t>
  </si>
  <si>
    <t>Early years register (full Inspection)ChildminderGatesheadRequirements of the compulsory part of the childcare register1 September 2024 to 31 March 2025</t>
  </si>
  <si>
    <t>Early years register (full Inspection)ChildminderGatesheadRequirements of the voluntary part of the childcare register1 September 2024 to 31 March 2025</t>
  </si>
  <si>
    <t>Early years register (full Inspection)ChildminderGatesheadTotal No of inspections1 September 2024 to 31 March 2025</t>
  </si>
  <si>
    <t>Early years register (full Inspection)ChildminderGloucestershireBehaviour and attitudes1 September 2024 to 31 March 2025</t>
  </si>
  <si>
    <t>Early years register (full Inspection)ChildminderGloucestershireEffectiveness of leadership and Management1 September 2024 to 31 March 2025</t>
  </si>
  <si>
    <t>Early years register (full Inspection)ChildminderGloucestershireOutcomes for children1 September 2024 to 31 March 2025</t>
  </si>
  <si>
    <t>Early years register (full Inspection)ChildminderGloucestershireOverall effectiveness: The quality and standards of the provision1 September 2024 to 31 March 2025</t>
  </si>
  <si>
    <t>Early years register (full Inspection)ChildminderGloucestershirePersonal development1 September 2024 to 31 March 2025</t>
  </si>
  <si>
    <t>Early years register (full Inspection)ChildminderGloucestershirePersonal development, behaviour and welfare1 September 2024 to 31 March 2025</t>
  </si>
  <si>
    <t>Early years register (full Inspection)ChildminderGloucestershireQuality of education1 September 2024 to 31 March 2025</t>
  </si>
  <si>
    <t>Early years register (full Inspection)ChildminderGloucestershireQuality of teaching, learning and assessment1 September 2024 to 31 March 2025</t>
  </si>
  <si>
    <t>Early years register (full Inspection)ChildminderGloucestershireRequirements of the compulsory part of the childcare register1 September 2024 to 31 March 2025</t>
  </si>
  <si>
    <t>Early years register (full Inspection)ChildminderGloucestershireRequirements of the voluntary part of the childcare register1 September 2024 to 31 March 2025</t>
  </si>
  <si>
    <t>Early years register (full Inspection)ChildminderGloucestershireTotal No of inspections1 September 2024 to 31 March 2025</t>
  </si>
  <si>
    <t>Early years register (full Inspection)ChildminderSloughBehaviour and attitudes1 September 2024 to 31 March 2025</t>
  </si>
  <si>
    <t>Early years register (full Inspection)ChildminderSloughEffectiveness of leadership and Management1 September 2024 to 31 March 2025</t>
  </si>
  <si>
    <t>Early years register (full Inspection)ChildminderSloughOutcomes for children1 September 2024 to 31 March 2025</t>
  </si>
  <si>
    <t>Early years register (full Inspection)ChildminderSloughOverall effectiveness: The quality and standards of the provision1 September 2024 to 31 March 2025</t>
  </si>
  <si>
    <t>Early years register (full Inspection)ChildminderSloughPersonal development1 September 2024 to 31 March 2025</t>
  </si>
  <si>
    <t>Early years register (full Inspection)ChildminderSloughPersonal development, behaviour and welfare1 September 2024 to 31 March 2025</t>
  </si>
  <si>
    <t>Early years register (full Inspection)ChildminderSloughQuality of education1 September 2024 to 31 March 2025</t>
  </si>
  <si>
    <t>Early years register (full Inspection)ChildminderSloughQuality of teaching, learning and assessment1 September 2024 to 31 March 2025</t>
  </si>
  <si>
    <t>Early years register (full Inspection)ChildminderSloughRequirements of the compulsory part of the childcare register1 September 2024 to 31 March 2025</t>
  </si>
  <si>
    <t>Early years register (full Inspection)ChildminderSloughRequirements of the voluntary part of the childcare register1 September 2024 to 31 March 2025</t>
  </si>
  <si>
    <t>Early years register (full Inspection)ChildminderSloughTotal No of inspections1 September 2024 to 31 March 2025</t>
  </si>
  <si>
    <t>Early years register (No children on roll)ChildminderSloughNCOR Inspection Outcomes1 September 2024 to 31 March 2025</t>
  </si>
  <si>
    <t>Early years register (No children on roll)ChildminderSloughTotal No of inspections1 September 2024 to 31 March 2025</t>
  </si>
  <si>
    <t>Early years register (full Inspection)ChildminderSolihullBehaviour and attitudes1 September 2024 to 31 March 2025</t>
  </si>
  <si>
    <t>Early years register (full Inspection)ChildminderSolihullEffectiveness of leadership and Management1 September 2024 to 31 March 2025</t>
  </si>
  <si>
    <t>Early years register (full Inspection)ChildminderSolihullOutcomes for children1 September 2024 to 31 March 2025</t>
  </si>
  <si>
    <t>Early years register (full Inspection)ChildminderSolihullOverall effectiveness: The quality and standards of the provision1 September 2024 to 31 March 2025</t>
  </si>
  <si>
    <t>Early years register (full Inspection)ChildminderSolihullPersonal development1 September 2024 to 31 March 2025</t>
  </si>
  <si>
    <t>Early years register (full Inspection)All provisionGloucestershireBehaviour and attitudes1 September 2024 to 31 March 2025</t>
  </si>
  <si>
    <t>Early years register (full Inspection)All provisionGloucestershireEffectiveness of leadership and Management1 September 2024 to 31 March 2025</t>
  </si>
  <si>
    <t>Early years register (full Inspection)All provisionGloucestershireOutcomes for children1 September 2024 to 31 March 2025</t>
  </si>
  <si>
    <t>Early years register (full Inspection)All provisionGloucestershireOverall effectiveness: The quality and standards of the provision1 September 2024 to 31 March 2025</t>
  </si>
  <si>
    <t>Early years register (full Inspection)All provisionGloucestershirePersonal development1 September 2024 to 31 March 2025</t>
  </si>
  <si>
    <t>Early years register (full Inspection)All provisionGloucestershirePersonal development, behaviour and welfare1 September 2024 to 31 March 2025</t>
  </si>
  <si>
    <t>Early years register (full Inspection)Childcare on non-domestic premisesLeicesterRequirements of the compulsory part of the childcare register1 September 2024 to 31 March 2025</t>
  </si>
  <si>
    <t>Early years register (full Inspection)Childcare on non-domestic premisesLeicesterRequirements of the voluntary part of the childcare register1 September 2024 to 31 March 2025</t>
  </si>
  <si>
    <t>Early years register (full Inspection)Childcare on non-domestic premisesLeicesterTotal No of inspections1 September 2024 to 31 March 2025</t>
  </si>
  <si>
    <t>Early years register (Out-of-school day care)Childcare on non-domestic premisesLeicesterTotal No of inspections1 September 2024 to 31 March 2025</t>
  </si>
  <si>
    <t>Childcare registerChildcare on non-domestic premisesLeicestershireTotal No of inspections1 September 2024 to 31 March 2025</t>
  </si>
  <si>
    <t>Early years register (full Inspection)Childcare on non-domestic premisesLeicestershireBehaviour and attitudes1 September 2024 to 31 March 2025</t>
  </si>
  <si>
    <t>Early years register (full Inspection)Childcare on non-domestic premisesLeicestershireEffectiveness of leadership and Management1 September 2024 to 31 March 2025</t>
  </si>
  <si>
    <t>Early years register (full Inspection)Childcare on non-domestic premisesTraffordEffectiveness of leadership and Management1 September 2024 to 31 March 2025</t>
  </si>
  <si>
    <t>Early years register (full Inspection)Childcare on non-domestic premisesTraffordOutcomes for children1 September 2024 to 31 March 2025</t>
  </si>
  <si>
    <t>Early years register (full Inspection)Childcare on non-domestic premisesTraffordOverall effectiveness: The quality and standards of the provision1 September 2024 to 31 March 2025</t>
  </si>
  <si>
    <t>Early years register (full Inspection)Childcare on non-domestic premisesTraffordPersonal development1 September 2024 to 31 March 2025</t>
  </si>
  <si>
    <t>Early years register (full Inspection)Childcare on non-domestic premisesTraffordPersonal development, behaviour and welfare1 September 2024 to 31 March 2025</t>
  </si>
  <si>
    <t>Early years register (full Inspection)Childcare on non-domestic premisesTraffordQuality of education1 September 2024 to 31 March 2025</t>
  </si>
  <si>
    <t>Early years register (full Inspection)Childcare on non-domestic premisesTraffordQuality of teaching, learning and assessment1 September 2024 to 31 March 2025</t>
  </si>
  <si>
    <t>Early years register (full Inspection)Childcare on non-domestic premisesTraffordRequirements of the compulsory part of the childcare register1 September 2024 to 31 March 2025</t>
  </si>
  <si>
    <t>Early years register (full Inspection)Childcare on non-domestic premisesTraffordRequirements of the voluntary part of the childcare register1 September 2024 to 31 March 2025</t>
  </si>
  <si>
    <t>Early years register (full Inspection)Childcare on non-domestic premisesTraffordTotal No of inspections1 September 2024 to 31 March 2025</t>
  </si>
  <si>
    <t>Early years register (Out-of-school day care)Childcare on non-domestic premisesTraffordTotal No of inspections1 September 2024 to 31 March 2025</t>
  </si>
  <si>
    <t>Early years register (full Inspection)Childcare on non-domestic premisesWakefieldBehaviour and attitudes1 September 2024 to 31 March 2025</t>
  </si>
  <si>
    <t>Early years register (full Inspection)Childcare on non-domestic premisesWakefieldEffectiveness of leadership and Management1 September 2024 to 31 March 2025</t>
  </si>
  <si>
    <t>Early years register (full Inspection)Childcare on non-domestic premisesWakefieldOutcomes for children1 September 2024 to 31 March 2025</t>
  </si>
  <si>
    <t>Early years register (full Inspection)Childcare on non-domestic premisesWakefieldOverall effectiveness: The quality and standards of the provision1 September 2024 to 31 March 2025</t>
  </si>
  <si>
    <t>Early years register (No children on roll)ChildminderGloucestershireNCOR Inspection Outcomes1 September 2024 to 31 March 2025</t>
  </si>
  <si>
    <t>Early years register (No children on roll)ChildminderGloucestershireTotal No of inspections1 September 2024 to 31 March 2025</t>
  </si>
  <si>
    <t>Childcare registerChildminderGreenwichTotal No of inspections1 September 2024 to 31 March 2025</t>
  </si>
  <si>
    <t>Early years register (full Inspection)ChildminderGreenwichBehaviour and attitudes1 September 2024 to 31 March 2025</t>
  </si>
  <si>
    <t>Early years register (full Inspection)ChildminderGreenwichEffectiveness of leadership and Management1 September 2024 to 31 March 2025</t>
  </si>
  <si>
    <t>Early years register (full Inspection)ChildminderGreenwichOutcomes for children1 September 2024 to 31 March 2025</t>
  </si>
  <si>
    <t>Early years register (full Inspection)ChildminderGreenwichOverall effectiveness: The quality and standards of the provision1 September 2024 to 31 March 2025</t>
  </si>
  <si>
    <t>Early years register (full Inspection)ChildminderGreenwichPersonal development1 September 2024 to 31 March 2025</t>
  </si>
  <si>
    <t>Early years register (full Inspection)ChildminderGreenwichPersonal development, behaviour and welfare1 September 2024 to 31 March 2025</t>
  </si>
  <si>
    <t>Early years register (full Inspection)ChildminderGreenwichQuality of education1 September 2024 to 31 March 2025</t>
  </si>
  <si>
    <t>Early years register (full Inspection)ChildminderGreenwichQuality of teaching, learning and assessment1 September 2024 to 31 March 2025</t>
  </si>
  <si>
    <t>Early years register (full Inspection)ChildminderGreenwichRequirements of the compulsory part of the childcare register1 September 2024 to 31 March 2025</t>
  </si>
  <si>
    <t>Early years register (full Inspection)ChildminderGreenwichRequirements of the voluntary part of the childcare register1 September 2024 to 31 March 2025</t>
  </si>
  <si>
    <t>Early years register (full Inspection)ChildminderGreenwichTotal No of inspections1 September 2024 to 31 March 2025</t>
  </si>
  <si>
    <t>Early years register (No children on roll)ChildminderGreenwichNCOR Inspection Outcomes1 September 2024 to 31 March 2025</t>
  </si>
  <si>
    <t>Early years register (No children on roll)ChildminderGreenwichTotal No of inspections1 September 2024 to 31 March 2025</t>
  </si>
  <si>
    <t>Childcare registerChildminderHackneyTotal No of inspections1 September 2024 to 31 March 2025</t>
  </si>
  <si>
    <t>Early years register (full Inspection)ChildminderSolihullPersonal development, behaviour and welfare1 September 2024 to 31 March 2025</t>
  </si>
  <si>
    <t>Early years register (full Inspection)ChildminderSolihullQuality of education1 September 2024 to 31 March 2025</t>
  </si>
  <si>
    <t>Early years register (full Inspection)ChildminderSolihullQuality of teaching, learning and assessment1 September 2024 to 31 March 2025</t>
  </si>
  <si>
    <t>Early years register (full Inspection)ChildminderSolihullRequirements of the compulsory part of the childcare register1 September 2024 to 31 March 2025</t>
  </si>
  <si>
    <t>Early years register (full Inspection)ChildminderSolihullRequirements of the voluntary part of the childcare register1 September 2024 to 31 March 2025</t>
  </si>
  <si>
    <t>Early years register (full Inspection)ChildminderSolihullTotal No of inspections1 September 2024 to 31 March 2025</t>
  </si>
  <si>
    <t>Early years register (No children on roll)ChildminderSolihullNCOR Inspection Outcomes1 September 2024 to 31 March 2025</t>
  </si>
  <si>
    <t>Early years register (No children on roll)ChildminderSolihullTotal No of inspections1 September 2024 to 31 March 2025</t>
  </si>
  <si>
    <t>Early years register (full Inspection)ChildminderSomersetBehaviour and attitudes1 September 2024 to 31 March 2025</t>
  </si>
  <si>
    <t>Early years register (full Inspection)ChildminderSomersetEffectiveness of leadership and Management1 September 2024 to 31 March 2025</t>
  </si>
  <si>
    <t>Early years register (full Inspection)ChildminderSomersetOutcomes for children1 September 2024 to 31 March 2025</t>
  </si>
  <si>
    <t>Early years register (full Inspection)ChildminderSomersetOverall effectiveness: The quality and standards of the provision1 September 2024 to 31 March 2025</t>
  </si>
  <si>
    <t>Early years register (full Inspection)ChildminderSomersetPersonal development1 September 2024 to 31 March 2025</t>
  </si>
  <si>
    <t>Early years register (full Inspection)ChildminderSomersetPersonal development, behaviour and welfare1 September 2024 to 31 March 2025</t>
  </si>
  <si>
    <t>Early years register (full Inspection)ChildminderSomersetQuality of education1 September 2024 to 31 March 2025</t>
  </si>
  <si>
    <t>Early years register (full Inspection)ChildminderSomersetQuality of teaching, learning and assessment1 September 2024 to 31 March 2025</t>
  </si>
  <si>
    <t>Early years register (full Inspection)ChildminderSomersetRequirements of the compulsory part of the childcare register1 September 2024 to 31 March 2025</t>
  </si>
  <si>
    <t>Early years register (full Inspection)ChildminderSomersetRequirements of the voluntary part of the childcare register1 September 2024 to 31 March 2025</t>
  </si>
  <si>
    <t>Early years register (full Inspection)ChildminderSomersetTotal No of inspections1 September 2024 to 31 March 2025</t>
  </si>
  <si>
    <t>Early years register (full Inspection)All provisionHackneyBehaviour and attitudes1 September 2024 to 31 March 2025</t>
  </si>
  <si>
    <t>Early years register (full Inspection)All provisionHackneyEffectiveness of leadership and Management1 September 2024 to 31 March 2025</t>
  </si>
  <si>
    <t>Early years register (full Inspection)All provisionHackneyOutcomes for children1 September 2024 to 31 March 2025</t>
  </si>
  <si>
    <t>Early years register (full Inspection)All provisionHackneyOverall effectiveness: The quality and standards of the provision1 September 2024 to 31 March 2025</t>
  </si>
  <si>
    <t>Early years register (full Inspection)All provisionHackneyPersonal development1 September 2024 to 31 March 2025</t>
  </si>
  <si>
    <t>Early years register (full Inspection)All provisionHackneyPersonal development, behaviour and welfare1 September 2024 to 31 March 2025</t>
  </si>
  <si>
    <t>Early years register (full Inspection)Childcare on non-domestic premisesStaffordshireTotal No of inspections1 September 2024 to 31 March 2025</t>
  </si>
  <si>
    <t>Early years register (Out-of-school day care)Childcare on non-domestic premisesStaffordshireTotal No of inspections1 September 2024 to 31 March 2025</t>
  </si>
  <si>
    <t>Early years register (full Inspection)Childcare on non-domestic premisesStockportBehaviour and attitudes1 September 2024 to 31 March 2025</t>
  </si>
  <si>
    <t>Early years register (full Inspection)Childcare on non-domestic premisesStockportEffectiveness of leadership and Management1 September 2024 to 31 March 2025</t>
  </si>
  <si>
    <t>Early years register (full Inspection)Childcare on non-domestic premisesStockportOutcomes for children1 September 2024 to 31 March 2025</t>
  </si>
  <si>
    <t>Early years register (full Inspection)Childcare on non-domestic premisesStockportOverall effectiveness: The quality and standards of the provision1 September 2024 to 31 March 2025</t>
  </si>
  <si>
    <t>Early years register (full Inspection)Childcare on non-domestic premisesStockportPersonal development1 September 2024 to 31 March 2025</t>
  </si>
  <si>
    <t>Early years register (full Inspection)Childcare on non-domestic premisesStockportPersonal development, behaviour and welfare1 September 2024 to 31 March 2025</t>
  </si>
  <si>
    <t>Early years register (full Inspection)Childcare on non-domestic premisesStockportQuality of education1 September 2024 to 31 March 2025</t>
  </si>
  <si>
    <t>Early years register (full Inspection)Childcare on non-domestic premisesStockportQuality of teaching, learning and assessment1 September 2024 to 31 March 2025</t>
  </si>
  <si>
    <t>Early years register (full Inspection)Childcare on non-domestic premisesStockportRequirements of the compulsory part of the childcare register1 September 2024 to 31 March 2025</t>
  </si>
  <si>
    <t>Early years register (full Inspection)ChildminderDarlingtonRequirements of the compulsory part of the childcare register1 September 2024 to 31 March 2025</t>
  </si>
  <si>
    <t>Early years register (full Inspection)ChildminderDarlingtonRequirements of the voluntary part of the childcare register1 September 2024 to 31 March 2025</t>
  </si>
  <si>
    <t>Early years register (full Inspection)ChildminderDarlingtonTotal No of inspections1 September 2024 to 31 March 2025</t>
  </si>
  <si>
    <t>Early years register (full Inspection)ChildminderDerbyBehaviour and attitudes1 September 2024 to 31 March 2025</t>
  </si>
  <si>
    <t>Early years register (full Inspection)ChildminderDerbyEffectiveness of leadership and Management1 September 2024 to 31 March 2025</t>
  </si>
  <si>
    <t>Early years register (full Inspection)ChildminderDerbyOutcomes for children1 September 2024 to 31 March 2025</t>
  </si>
  <si>
    <t>Early years register (full Inspection)ChildminderDerbyOverall effectiveness: The quality and standards of the provision1 September 2024 to 31 March 2025</t>
  </si>
  <si>
    <t>Early years register (full Inspection)ChildminderDerbyPersonal development1 September 2024 to 31 March 2025</t>
  </si>
  <si>
    <t>Early years register (full Inspection)ChildminderDerbyPersonal development, behaviour and welfare1 September 2024 to 31 March 2025</t>
  </si>
  <si>
    <t>Early years register (full Inspection)ChildminderDerbyQuality of education1 September 2024 to 31 March 2025</t>
  </si>
  <si>
    <t>Early years register (full Inspection)ChildminderDerbyQuality of teaching, learning and assessment1 September 2024 to 31 March 2025</t>
  </si>
  <si>
    <t>Early years register (full Inspection)ChildminderDerbyRequirements of the compulsory part of the childcare register1 September 2024 to 31 March 2025</t>
  </si>
  <si>
    <t>Early years register (full Inspection)ChildminderDerbyRequirements of the voluntary part of the childcare register1 September 2024 to 31 March 2025</t>
  </si>
  <si>
    <t>Early years register (full Inspection)ChildminderDerbyTotal No of inspections1 September 2024 to 31 March 2025</t>
  </si>
  <si>
    <t>Early years register (No children on roll)ChildminderDerbyNCOR Inspection Outcomes1 September 2024 to 31 March 2025</t>
  </si>
  <si>
    <t>Early years register (No children on roll)ChildminderDerbyTotal No of inspections1 September 2024 to 31 March 2025</t>
  </si>
  <si>
    <t>Childcare registerChildminderDerbyshireTotal No of inspections1 September 2024 to 31 March 2025</t>
  </si>
  <si>
    <t>Early years register (No children on roll)ChildminderPlymouthTotal No of inspections1 September 2024 to 31 March 2025</t>
  </si>
  <si>
    <t>Early years register (full Inspection)ChildminderPortsmouthBehaviour and attitudes1 September 2024 to 31 March 2025</t>
  </si>
  <si>
    <t>Early years register (full Inspection)ChildminderPortsmouthEffectiveness of leadership and Management1 September 2024 to 31 March 2025</t>
  </si>
  <si>
    <t>Early years register (full Inspection)ChildminderPortsmouthOutcomes for children1 September 2024 to 31 March 2025</t>
  </si>
  <si>
    <t>Early years register (full Inspection)ChildminderPortsmouthOverall effectiveness: The quality and standards of the provision1 September 2024 to 31 March 2025</t>
  </si>
  <si>
    <t>Early years register (full Inspection)ChildminderPortsmouthPersonal development1 September 2024 to 31 March 2025</t>
  </si>
  <si>
    <t>Early years register (full Inspection)ChildminderPortsmouthPersonal development, behaviour and welfare1 September 2024 to 31 March 2025</t>
  </si>
  <si>
    <t>Early years register (full Inspection)ChildminderPortsmouthQuality of education1 September 2024 to 31 March 2025</t>
  </si>
  <si>
    <t>Early years register (full Inspection)ChildminderPortsmouthQuality of teaching, learning and assessment1 September 2024 to 31 March 2025</t>
  </si>
  <si>
    <t>Early years register (full Inspection)ChildminderPortsmouthRequirements of the compulsory part of the childcare register1 September 2024 to 31 March 2025</t>
  </si>
  <si>
    <t>Early years register (full Inspection)ChildminderPortsmouthRequirements of the voluntary part of the childcare register1 September 2024 to 31 March 2025</t>
  </si>
  <si>
    <t>Early years register (full Inspection)ChildminderPortsmouthTotal No of inspections1 September 2024 to 31 March 2025</t>
  </si>
  <si>
    <t>Early years register (No children on roll)ChildminderPortsmouthNCOR Inspection Outcomes1 September 2024 to 31 March 2025</t>
  </si>
  <si>
    <t>Early years register (No children on roll)ChildminderPortsmouthTotal No of inspections1 September 2024 to 31 March 2025</t>
  </si>
  <si>
    <t>Childcare registerChildminderReadingTotal No of inspections1 September 2024 to 31 March 2025</t>
  </si>
  <si>
    <t>Early years register (full Inspection)All provisionDevonRequirements of the compulsory part of the childcare register1 September 2024 to 31 March 2025</t>
  </si>
  <si>
    <t>Early years register (full Inspection)All provisionDevonRequirements of the voluntary part of the childcare register1 September 2024 to 31 March 2025</t>
  </si>
  <si>
    <t>Early years register (full Inspection)All provisionDevonTotal No of inspections1 September 2024 to 31 March 2025</t>
  </si>
  <si>
    <t>Early years register (No children on roll)All provisionDevonNCOR Inspection Outcomes1 September 2024 to 31 March 2025</t>
  </si>
  <si>
    <t>Early years register (No children on roll)All provisionDevonTotal No of inspections1 September 2024 to 31 March 2025</t>
  </si>
  <si>
    <t>Early years register (Out-of-school day care)All provisionDevonTotal No of inspections1 September 2024 to 31 March 2025</t>
  </si>
  <si>
    <t>Early years register (full Inspection)All provisionDoncasterBehaviour and attitudes1 September 2024 to 31 March 2025</t>
  </si>
  <si>
    <t>Early years register (full Inspection)All provisionDoncasterEffectiveness of leadership and Management1 September 2024 to 31 March 2025</t>
  </si>
  <si>
    <t>Early years register (full Inspection)All provisionDoncasterOutcomes for children1 September 2024 to 31 March 2025</t>
  </si>
  <si>
    <t>Early years register (full Inspection)All provisionDoncasterOverall effectiveness: The quality and standards of the provision1 September 2024 to 31 March 2025</t>
  </si>
  <si>
    <t>Early years register (full Inspection)All provisionDoncasterPersonal development1 September 2024 to 31 March 2025</t>
  </si>
  <si>
    <t>Early years register (full Inspection)All provisionDoncasterPersonal development, behaviour and welfare1 September 2024 to 31 March 2025</t>
  </si>
  <si>
    <t>Early years register (full Inspection)All provisionDoncasterQuality of education1 September 2024 to 31 March 2025</t>
  </si>
  <si>
    <t>Early years register (full Inspection)All provisionDoncasterQuality of teaching, learning and assessment1 September 2024 to 31 March 2025</t>
  </si>
  <si>
    <t>Early years register (full Inspection)All provisionDoncasterRequirements of the compulsory part of the childcare register1 September 2024 to 31 March 2025</t>
  </si>
  <si>
    <t>Early years register (full Inspection)All provisionOxfordshireBehaviour and attitudes1 September 2024 to 31 March 2025</t>
  </si>
  <si>
    <t>Early years register (full Inspection)All provisionOxfordshireEffectiveness of leadership and Management1 September 2024 to 31 March 2025</t>
  </si>
  <si>
    <t>Early years register (Out-of-school day care)Childcare on non-domestic premisesLeicestershireTotal No of inspections1 September 2024 to 31 March 2025</t>
  </si>
  <si>
    <t>Childcare registerChildcare on non-domestic premisesLewishamTotal No of inspections1 September 2024 to 31 March 2025</t>
  </si>
  <si>
    <t>Early years register (full Inspection)Childcare on non-domestic premisesLewishamBehaviour and attitudes1 September 2024 to 31 March 2025</t>
  </si>
  <si>
    <t>Early years register (full Inspection)Childcare on non-domestic premisesLewishamEffectiveness of leadership and Management1 September 2024 to 31 March 2025</t>
  </si>
  <si>
    <t>Early years register (full Inspection)Childcare on non-domestic premisesLewishamOutcomes for children1 September 2024 to 31 March 2025</t>
  </si>
  <si>
    <t>Early years register (full Inspection)Childcare on non-domestic premisesLewishamOverall effectiveness: The quality and standards of the provision1 September 2024 to 31 March 2025</t>
  </si>
  <si>
    <t>Early years register (full Inspection)Childcare on non-domestic premisesWakefieldPersonal development1 September 2024 to 31 March 2025</t>
  </si>
  <si>
    <t>Early years register (full Inspection)Childcare on non-domestic premisesWakefieldPersonal development, behaviour and welfare1 September 2024 to 31 March 2025</t>
  </si>
  <si>
    <t>Early years register (full Inspection)Childcare on non-domestic premisesWakefieldQuality of education1 September 2024 to 31 March 2025</t>
  </si>
  <si>
    <t>Early years register (full Inspection)Childcare on non-domestic premisesWakefieldQuality of teaching, learning and assessment1 September 2024 to 31 March 2025</t>
  </si>
  <si>
    <t>Early years register (full Inspection)Childcare on non-domestic premisesWakefieldRequirements of the compulsory part of the childcare register1 September 2024 to 31 March 2025</t>
  </si>
  <si>
    <t>Early years register (full Inspection)Childcare on non-domestic premisesWakefieldRequirements of the voluntary part of the childcare register1 September 2024 to 31 March 2025</t>
  </si>
  <si>
    <t>Early years register (full Inspection)Childcare on non-domestic premisesWakefieldTotal No of inspections1 September 2024 to 31 March 2025</t>
  </si>
  <si>
    <t>Early years register (Out-of-school day care)Childcare on non-domestic premisesWakefieldTotal No of inspections1 September 2024 to 31 March 2025</t>
  </si>
  <si>
    <t>Childcare registerChildcare on non-domestic premisesWalsallTotal No of inspections1 September 2024 to 31 March 2025</t>
  </si>
  <si>
    <t>Early years register (full Inspection)Childcare on non-domestic premisesWalsallBehaviour and attitudes1 September 2024 to 31 March 2025</t>
  </si>
  <si>
    <t>Early years register (full Inspection)Childcare on non-domestic premisesWalsallEffectiveness of leadership and Management1 September 2024 to 31 March 2025</t>
  </si>
  <si>
    <t>Early years register (full Inspection)Childcare on non-domestic premisesWalsallOutcomes for children1 September 2024 to 31 March 2025</t>
  </si>
  <si>
    <t>Early years register (full Inspection)Childcare on non-domestic premisesWalsallOverall effectiveness: The quality and standards of the provision1 September 2024 to 31 March 2025</t>
  </si>
  <si>
    <t>Early years register (full Inspection)Childcare on non-domestic premisesWalsallPersonal development1 September 2024 to 31 March 2025</t>
  </si>
  <si>
    <t>Early years register (full Inspection)Childcare on non-domestic premisesWalsallPersonal development, behaviour and welfare1 September 2024 to 31 March 2025</t>
  </si>
  <si>
    <t>Early years register (full Inspection)Childcare on non-domestic premisesWalsallQuality of education1 September 2024 to 31 March 2025</t>
  </si>
  <si>
    <t>Early years register (full Inspection)ChildminderHackneyBehaviour and attitudes1 September 2024 to 31 March 2025</t>
  </si>
  <si>
    <t>Early years register (full Inspection)ChildminderHackneyEffectiveness of leadership and Management1 September 2024 to 31 March 2025</t>
  </si>
  <si>
    <t>Early years register (full Inspection)ChildminderHackneyOutcomes for children1 September 2024 to 31 March 2025</t>
  </si>
  <si>
    <t>Early years register (full Inspection)ChildminderHackneyOverall effectiveness: The quality and standards of the provision1 September 2024 to 31 March 2025</t>
  </si>
  <si>
    <t>Early years register (full Inspection)ChildminderHackneyPersonal development1 September 2024 to 31 March 2025</t>
  </si>
  <si>
    <t>Early years register (full Inspection)ChildminderHackneyPersonal development, behaviour and welfare1 September 2024 to 31 March 2025</t>
  </si>
  <si>
    <t>Early years register (full Inspection)ChildminderHackneyQuality of education1 September 2024 to 31 March 2025</t>
  </si>
  <si>
    <t>Early years register (full Inspection)ChildminderHackneyQuality of teaching, learning and assessment1 September 2024 to 31 March 2025</t>
  </si>
  <si>
    <t>Early years register (full Inspection)ChildminderHackneyRequirements of the compulsory part of the childcare register1 September 2024 to 31 March 2025</t>
  </si>
  <si>
    <t>Early years register (full Inspection)ChildminderHackneyRequirements of the voluntary part of the childcare register1 September 2024 to 31 March 2025</t>
  </si>
  <si>
    <t>Early years register (full Inspection)ChildminderHackneyTotal No of inspections1 September 2024 to 31 March 2025</t>
  </si>
  <si>
    <t>Early years register (No children on roll)ChildminderHackneyNCOR Inspection Outcomes1 September 2024 to 31 March 2025</t>
  </si>
  <si>
    <t>Early years register (No children on roll)ChildminderHackneyTotal No of inspections1 September 2024 to 31 March 2025</t>
  </si>
  <si>
    <t>Early years register (No children on roll)ChildminderSomersetNCOR Inspection Outcomes1 September 2024 to 31 March 2025</t>
  </si>
  <si>
    <t>Early years register (No children on roll)ChildminderSomersetTotal No of inspections1 September 2024 to 31 March 2025</t>
  </si>
  <si>
    <t>Early years register (Out-of-school day care)ChildminderSomersetTotal No of inspections1 September 2024 to 31 March 2025</t>
  </si>
  <si>
    <t>Early years register (full Inspection)ChildminderSouth GloucestershireBehaviour and attitudes1 September 2024 to 31 March 2025</t>
  </si>
  <si>
    <t>Early years register (full Inspection)ChildminderSouth GloucestershireEffectiveness of leadership and Management1 September 2024 to 31 March 2025</t>
  </si>
  <si>
    <t>Early years register (full Inspection)ChildminderSouth GloucestershireOutcomes for children1 September 2024 to 31 March 2025</t>
  </si>
  <si>
    <t>Early years register (full Inspection)ChildminderSouth GloucestershireOverall effectiveness: The quality and standards of the provision1 September 2024 to 31 March 2025</t>
  </si>
  <si>
    <t>Early years register (full Inspection)ChildminderSouth GloucestershirePersonal development1 September 2024 to 31 March 2025</t>
  </si>
  <si>
    <t>Early years register (full Inspection)ChildminderSouth GloucestershirePersonal development, behaviour and welfare1 September 2024 to 31 March 2025</t>
  </si>
  <si>
    <t>Early years register (full Inspection)ChildminderSouth GloucestershireQuality of education1 September 2024 to 31 March 2025</t>
  </si>
  <si>
    <t>Early years register (full Inspection)ChildminderSouth GloucestershireQuality of teaching, learning and assessment1 September 2024 to 31 March 2025</t>
  </si>
  <si>
    <t>Early years register (full Inspection)ChildminderSouth GloucestershireRequirements of the compulsory part of the childcare register1 September 2024 to 31 March 2025</t>
  </si>
  <si>
    <t>Early years register (full Inspection)ChildminderSouth GloucestershireRequirements of the voluntary part of the childcare register1 September 2024 to 31 March 2025</t>
  </si>
  <si>
    <t>Early years register (full Inspection)ChildminderSouth GloucestershireTotal No of inspections1 September 2024 to 31 March 2025</t>
  </si>
  <si>
    <t>Early years register (full Inspection)All provisionHaltonOverall effectiveness: The quality and standards of the provision1 September 2024 to 31 March 2025</t>
  </si>
  <si>
    <t>Early years register (full Inspection)All provisionHaltonPersonal development1 September 2024 to 31 March 2025</t>
  </si>
  <si>
    <t>Early years register (full Inspection)All provisionHaltonPersonal development, behaviour and welfare1 September 2024 to 31 March 2025</t>
  </si>
  <si>
    <t>Early years register (full Inspection)All provisionHaltonQuality of education1 September 2024 to 31 March 2025</t>
  </si>
  <si>
    <t>Early years register (full Inspection)All provisionHaltonQuality of teaching, learning and assessment1 September 2024 to 31 March 2025</t>
  </si>
  <si>
    <t>Early years register (full Inspection)All provisionHaltonRequirements of the compulsory part of the childcare register1 September 2024 to 31 March 2025</t>
  </si>
  <si>
    <t>Early years register (full Inspection)All provisionHaltonRequirements of the voluntary part of the childcare register1 September 2024 to 31 March 2025</t>
  </si>
  <si>
    <t>Early years register (full Inspection)All provisionHaltonTotal No of inspections1 September 2024 to 31 March 2025</t>
  </si>
  <si>
    <t>Early years register (full Inspection)Childcare on non-domestic premisesSwindonRequirements of the compulsory part of the childcare register1 September 2024 to 31 March 2025</t>
  </si>
  <si>
    <t>Early years register (full Inspection)Childcare on non-domestic premisesSwindonRequirements of the voluntary part of the childcare register1 September 2024 to 31 March 2025</t>
  </si>
  <si>
    <t>Early years register (full Inspection)Childcare on non-domestic premisesSwindonTotal No of inspections1 September 2024 to 31 March 2025</t>
  </si>
  <si>
    <t>Early years register (Out-of-school day care)Childcare on non-domestic premisesSwindonTotal No of inspections1 September 2024 to 31 March 2025</t>
  </si>
  <si>
    <t>Early years register (full Inspection)Childcare on non-domestic premisesTamesideBehaviour and attitudes1 September 2024 to 31 March 2025</t>
  </si>
  <si>
    <t>Early years register (full Inspection)Childcare on non-domestic premisesTamesideEffectiveness of leadership and Management1 September 2024 to 31 March 2025</t>
  </si>
  <si>
    <t>Early years register (full Inspection)Childcare on non-domestic premisesTamesideOutcomes for children1 September 2024 to 31 March 2025</t>
  </si>
  <si>
    <t>Early years register (full Inspection)Childcare on non-domestic premisesTamesideOverall effectiveness: The quality and standards of the provision1 September 2024 to 31 March 2025</t>
  </si>
  <si>
    <t>Early years register (full Inspection)Childcare on non-domestic premisesTamesidePersonal development1 September 2024 to 31 March 2025</t>
  </si>
  <si>
    <t>Early years register (full Inspection)Childcare on non-domestic premisesTamesidePersonal development, behaviour and welfare1 September 2024 to 31 March 2025</t>
  </si>
  <si>
    <t>Early years register (full Inspection)Childcare on non-domestic premisesTamesideQuality of education1 September 2024 to 31 March 2025</t>
  </si>
  <si>
    <t>Early years register (full Inspection)Childcare on non-domestic premisesTamesideQuality of teaching, learning and assessment1 September 2024 to 31 March 2025</t>
  </si>
  <si>
    <t>Early years register (full Inspection)ChildminderEast Riding of YorkshireBehaviour and attitudes1 September 2024 to 31 March 2025</t>
  </si>
  <si>
    <t>Early years register (full Inspection)ChildminderEast Riding of YorkshireEffectiveness of leadership and Management1 September 2024 to 31 March 2025</t>
  </si>
  <si>
    <t>Early years register (full Inspection)ChildminderEast Riding of YorkshireOutcomes for children1 September 2024 to 31 March 2025</t>
  </si>
  <si>
    <t>Early years register (full Inspection)ChildminderEast Riding of YorkshireOverall effectiveness: The quality and standards of the provision1 September 2024 to 31 March 2025</t>
  </si>
  <si>
    <t>Early years register (full Inspection)ChildminderEast Riding of YorkshirePersonal development1 September 2024 to 31 March 2025</t>
  </si>
  <si>
    <t>Early years register (full Inspection)ChildminderEast Riding of YorkshirePersonal development, behaviour and welfare1 September 2024 to 31 March 2025</t>
  </si>
  <si>
    <t>Early years register (full Inspection)ChildminderEast Riding of YorkshireQuality of education1 September 2024 to 31 March 2025</t>
  </si>
  <si>
    <t>Early years register (full Inspection)ChildminderEast Riding of YorkshireQuality of teaching, learning and assessment1 September 2024 to 31 March 2025</t>
  </si>
  <si>
    <t>Early years register (full Inspection)ChildminderEast Riding of YorkshireRequirements of the compulsory part of the childcare register1 September 2024 to 31 March 2025</t>
  </si>
  <si>
    <t>Early years register (full Inspection)ChildminderEast Riding of YorkshireRequirements of the voluntary part of the childcare register1 September 2024 to 31 March 2025</t>
  </si>
  <si>
    <t>Early years register (full Inspection)ChildminderEast Riding of YorkshireTotal No of inspections1 September 2024 to 31 March 2025</t>
  </si>
  <si>
    <t>Early years register (No children on roll)ChildminderEast Riding of YorkshireNCOR Inspection Outcomes1 September 2024 to 31 March 2025</t>
  </si>
  <si>
    <t>Early years register (No children on roll)ChildminderEast Riding of YorkshireTotal No of inspections1 September 2024 to 31 March 2025</t>
  </si>
  <si>
    <t>Early years register (full Inspection)ChildminderSalfordQuality of teaching, learning and assessment1 September 2024 to 31 March 2025</t>
  </si>
  <si>
    <t>Early years register (full Inspection)ChildminderSalfordRequirements of the compulsory part of the childcare register1 September 2024 to 31 March 2025</t>
  </si>
  <si>
    <t>Early years register (full Inspection)ChildminderSalfordRequirements of the voluntary part of the childcare register1 September 2024 to 31 March 2025</t>
  </si>
  <si>
    <t>Early years register (full Inspection)ChildminderSalfordTotal No of inspections1 September 2024 to 31 March 2025</t>
  </si>
  <si>
    <t>Early years register (No children on roll)ChildminderSalfordNCOR Inspection Outcomes1 September 2024 to 31 March 2025</t>
  </si>
  <si>
    <t>Early years register (No children on roll)ChildminderSalfordTotal No of inspections1 September 2024 to 31 March 2025</t>
  </si>
  <si>
    <t>Childcare registerChildminderSandwellTotal No of inspections1 September 2024 to 31 March 2025</t>
  </si>
  <si>
    <t>Early years register (full Inspection)ChildminderSandwellBehaviour and attitudes1 September 2024 to 31 March 2025</t>
  </si>
  <si>
    <t>Early years register (full Inspection)ChildminderSandwellEffectiveness of leadership and Management1 September 2024 to 31 March 2025</t>
  </si>
  <si>
    <t>Early years register (full Inspection)ChildminderSandwellOutcomes for children1 September 2024 to 31 March 2025</t>
  </si>
  <si>
    <t>Early years register (full Inspection)ChildminderSandwellOverall effectiveness: The quality and standards of the provision1 September 2024 to 31 March 2025</t>
  </si>
  <si>
    <t>Early years register (full Inspection)ChildminderSandwellPersonal development1 September 2024 to 31 March 2025</t>
  </si>
  <si>
    <t>Early years register (full Inspection)ChildminderSandwellPersonal development, behaviour and welfare1 September 2024 to 31 March 2025</t>
  </si>
  <si>
    <t>Early years register (full Inspection)ChildminderSandwellQuality of education1 September 2024 to 31 March 2025</t>
  </si>
  <si>
    <t>Early years register (full Inspection)ChildminderSandwellQuality of teaching, learning and assessment1 September 2024 to 31 March 2025</t>
  </si>
  <si>
    <t>Early years register (full Inspection)ChildminderSandwellRequirements of the compulsory part of the childcare register1 September 2024 to 31 March 2025</t>
  </si>
  <si>
    <t>Early years register (full Inspection)ChildminderSandwellRequirements of the voluntary part of the childcare register1 September 2024 to 31 March 2025</t>
  </si>
  <si>
    <t>Early years register (full Inspection)ChildminderSandwellTotal No of inspections1 September 2024 to 31 March 2025</t>
  </si>
  <si>
    <t>Early years register (full Inspection)All provisionEnfieldBehaviour and attitudes1 September 2024 to 31 March 2025</t>
  </si>
  <si>
    <t>Early years register (full Inspection)All provisionEnfieldEffectiveness of leadership and Management1 September 2024 to 31 March 2025</t>
  </si>
  <si>
    <t>Early years register (full Inspection)All provisionEnfieldOutcomes for children1 September 2024 to 31 March 2025</t>
  </si>
  <si>
    <t>Early years register (full Inspection)All provisionEnfieldOverall effectiveness: The quality and standards of the provision1 September 2024 to 31 March 2025</t>
  </si>
  <si>
    <t>Early years register (full Inspection)All provisionEnfieldPersonal development1 September 2024 to 31 March 2025</t>
  </si>
  <si>
    <t>Early years register (full Inspection)All provisionEnfieldPersonal development, behaviour and welfare1 September 2024 to 31 March 2025</t>
  </si>
  <si>
    <t>Early years register (full Inspection)All provisionEnfieldQuality of education1 September 2024 to 31 March 2025</t>
  </si>
  <si>
    <t>Early years register (full Inspection)All provisionEnfieldQuality of teaching, learning and assessment1 September 2024 to 31 March 2025</t>
  </si>
  <si>
    <t>Early years register (full Inspection)All provisionEnfieldRequirements of the compulsory part of the childcare register1 September 2024 to 31 March 2025</t>
  </si>
  <si>
    <t>Early years register (full Inspection)All provisionEnfieldRequirements of the voluntary part of the childcare register1 September 2024 to 31 March 2025</t>
  </si>
  <si>
    <t>Early years register (full Inspection)All provisionEnfieldTotal No of inspections1 September 2024 to 31 March 2025</t>
  </si>
  <si>
    <t>Early years register (No children on roll)All provisionEnfieldNCOR Inspection Outcomes1 September 2024 to 31 March 2025</t>
  </si>
  <si>
    <t>Early years register (No children on roll)All provisionEnfieldTotal No of inspections1 September 2024 to 31 March 2025</t>
  </si>
  <si>
    <t>Early years register (Out-of-school day care)All provisionEnfieldTotal No of inspections1 September 2024 to 31 March 2025</t>
  </si>
  <si>
    <t>Childcare registerAll provisionEssexTotal No of inspections1 September 2024 to 31 March 2025</t>
  </si>
  <si>
    <t>Early years register (full Inspection)Childcare on non-domestic premisesLambethEffectiveness of leadership and Management1 September 2024 to 31 March 2025</t>
  </si>
  <si>
    <t>Early years register (full Inspection)Childcare on non-domestic premisesLambethOutcomes for children1 September 2024 to 31 March 2025</t>
  </si>
  <si>
    <t>Early years register (full Inspection)Childcare on non-domestic premisesLambethOverall effectiveness: The quality and standards of the provision1 September 2024 to 31 March 2025</t>
  </si>
  <si>
    <t>Early years register (full Inspection)Childcare on non-domestic premisesLambethPersonal development1 September 2024 to 31 March 2025</t>
  </si>
  <si>
    <t>Early years register (full Inspection)Childcare on non-domestic premisesLambethPersonal development, behaviour and welfare1 September 2024 to 31 March 2025</t>
  </si>
  <si>
    <t>Early years register (full Inspection)Childcare on non-domestic premisesLambethQuality of education1 September 2024 to 31 March 2025</t>
  </si>
  <si>
    <t>Early years register (full Inspection)Childcare on non-domestic premisesLambethQuality of teaching, learning and assessment1 September 2024 to 31 March 2025</t>
  </si>
  <si>
    <t>Early years register (full Inspection)Childcare on non-domestic premisesLambethRequirements of the compulsory part of the childcare register1 September 2024 to 31 March 2025</t>
  </si>
  <si>
    <t>Early years register (full Inspection)Childcare on non-domestic premisesLambethRequirements of the voluntary part of the childcare register1 September 2024 to 31 March 2025</t>
  </si>
  <si>
    <t>Early years register (full Inspection)Childcare on non-domestic premisesLambethTotal No of inspections1 September 2024 to 31 March 2025</t>
  </si>
  <si>
    <t>Early years register (Out-of-school day care)Childcare on non-domestic premisesLambethTotal No of inspections1 September 2024 to 31 March 2025</t>
  </si>
  <si>
    <t>Childcare registerChildcare on non-domestic premisesLancashireTotal No of inspections1 September 2024 to 31 March 2025</t>
  </si>
  <si>
    <t>Early years register (full Inspection)Childcare on non-domestic premisesThurrockBehaviour and attitudes1 September 2024 to 31 March 2025</t>
  </si>
  <si>
    <t>Early years register (full Inspection)Childcare on non-domestic premisesThurrockEffectiveness of leadership and Management1 September 2024 to 31 March 2025</t>
  </si>
  <si>
    <t>Early years register (full Inspection)Childcare on non-domestic premisesThurrockOutcomes for children1 September 2024 to 31 March 2025</t>
  </si>
  <si>
    <t>Early years register (full Inspection)Childcare on non-domestic premisesThurrockOverall effectiveness: The quality and standards of the provision1 September 2024 to 31 March 2025</t>
  </si>
  <si>
    <t>Early years register (full Inspection)Childcare on non-domestic premisesThurrockPersonal development1 September 2024 to 31 March 2025</t>
  </si>
  <si>
    <t>Early years register (full Inspection)Childcare on non-domestic premisesThurrockPersonal development, behaviour and welfare1 September 2024 to 31 March 2025</t>
  </si>
  <si>
    <t>Early years register (full Inspection)Childcare on non-domestic premisesThurrockQuality of education1 September 2024 to 31 March 2025</t>
  </si>
  <si>
    <t>Early years register (full Inspection)Childcare on non-domestic premisesThurrockQuality of teaching, learning and assessment1 September 2024 to 31 March 2025</t>
  </si>
  <si>
    <t>Early years register (full Inspection)Childcare on non-domestic premisesThurrockRequirements of the compulsory part of the childcare register1 September 2024 to 31 March 2025</t>
  </si>
  <si>
    <t>Early years register (full Inspection)Childcare on non-domestic premisesThurrockRequirements of the voluntary part of the childcare register1 September 2024 to 31 March 2025</t>
  </si>
  <si>
    <t>Early years register (full Inspection)Childcare on non-domestic premisesThurrockTotal No of inspections1 September 2024 to 31 March 2025</t>
  </si>
  <si>
    <t>Early years register (full Inspection)ChildminderEnfieldBehaviour and attitudes1 September 2024 to 31 March 2025</t>
  </si>
  <si>
    <t>Early years register (full Inspection)ChildminderEnfieldEffectiveness of leadership and Management1 September 2024 to 31 March 2025</t>
  </si>
  <si>
    <t>Early years register (full Inspection)ChildminderEnfieldOutcomes for children1 September 2024 to 31 March 2025</t>
  </si>
  <si>
    <t>Early years register (full Inspection)ChildminderEnfieldOverall effectiveness: The quality and standards of the provision1 September 2024 to 31 March 2025</t>
  </si>
  <si>
    <t>Early years register (full Inspection)ChildminderEnfieldPersonal development1 September 2024 to 31 March 2025</t>
  </si>
  <si>
    <t>Early years register (full Inspection)ChildminderEnfieldPersonal development, behaviour and welfare1 September 2024 to 31 March 2025</t>
  </si>
  <si>
    <t>Early years register (full Inspection)ChildminderEnfieldQuality of education1 September 2024 to 31 March 2025</t>
  </si>
  <si>
    <t>Early years register (full Inspection)ChildminderEnfieldQuality of teaching, learning and assessment1 September 2024 to 31 March 2025</t>
  </si>
  <si>
    <t>Early years register (full Inspection)ChildminderEnfieldRequirements of the compulsory part of the childcare register1 September 2024 to 31 March 2025</t>
  </si>
  <si>
    <t>Early years register (full Inspection)ChildminderEnfieldRequirements of the voluntary part of the childcare register1 September 2024 to 31 March 2025</t>
  </si>
  <si>
    <t>Early years register (full Inspection)ChildminderEnfieldTotal No of inspections1 September 2024 to 31 March 2025</t>
  </si>
  <si>
    <t>Early years register (No children on roll)ChildminderEnfieldNCOR Inspection Outcomes1 September 2024 to 31 March 2025</t>
  </si>
  <si>
    <t>Early years register (No children on roll)ChildminderEnfieldTotal No of inspections1 September 2024 to 31 March 2025</t>
  </si>
  <si>
    <t>Childcare registerChildminderEssexTotal No of inspections1 September 2024 to 31 March 2025</t>
  </si>
  <si>
    <t>Early years register (full Inspection)ChildminderEssexBehaviour and attitudes1 September 2024 to 31 March 2025</t>
  </si>
  <si>
    <t>Early years register (full Inspection)ChildminderEssexEffectiveness of leadership and Management1 September 2024 to 31 March 2025</t>
  </si>
  <si>
    <t>Early years register (full Inspection)ChildminderSheffieldBehaviour and attitudes1 September 2024 to 31 March 2025</t>
  </si>
  <si>
    <t>Early years register (full Inspection)ChildminderSheffieldEffectiveness of leadership and Management1 September 2024 to 31 March 2025</t>
  </si>
  <si>
    <t>Early years register (full Inspection)ChildminderSheffieldOutcomes for children1 September 2024 to 31 March 2025</t>
  </si>
  <si>
    <t>Early years register (full Inspection)ChildminderSheffieldOverall effectiveness: The quality and standards of the provision1 September 2024 to 31 March 2025</t>
  </si>
  <si>
    <t>Early years register (full Inspection)ChildminderSheffieldPersonal development1 September 2024 to 31 March 2025</t>
  </si>
  <si>
    <t>Early years register (full Inspection)ChildminderSheffieldPersonal development, behaviour and welfare1 September 2024 to 31 March 2025</t>
  </si>
  <si>
    <t>Early years register (full Inspection)ChildminderSheffieldQuality of education1 September 2024 to 31 March 2025</t>
  </si>
  <si>
    <t>Early years register (full Inspection)ChildminderSheffieldQuality of teaching, learning and assessment1 September 2024 to 31 March 2025</t>
  </si>
  <si>
    <t>Early years register (full Inspection)ChildminderSheffieldRequirements of the compulsory part of the childcare register1 September 2024 to 31 March 2025</t>
  </si>
  <si>
    <t>Early years register (full Inspection)ChildminderSheffieldRequirements of the voluntary part of the childcare register1 September 2024 to 31 March 2025</t>
  </si>
  <si>
    <t>Early years register (full Inspection)ChildminderSheffieldTotal No of inspections1 September 2024 to 31 March 2025</t>
  </si>
  <si>
    <t>Early years register (No children on roll)ChildminderSheffieldNCOR Inspection Outcomes1 September 2024 to 31 March 2025</t>
  </si>
  <si>
    <t>Early years register (No children on roll)ChildminderSheffieldTotal No of inspections1 September 2024 to 31 March 2025</t>
  </si>
  <si>
    <t>Early years register (Out-of-school day care)ChildminderSheffieldTotal No of inspections1 September 2024 to 31 March 2025</t>
  </si>
  <si>
    <t>Early years register (full Inspection)All provisionGreenwichBehaviour and attitudes1 September 2024 to 31 March 2025</t>
  </si>
  <si>
    <t>Early years register (full Inspection)All provisionGreenwichEffectiveness of leadership and Management1 September 2024 to 31 March 2025</t>
  </si>
  <si>
    <t>Early years register (full Inspection)All provisionGreenwichOutcomes for children1 September 2024 to 31 March 2025</t>
  </si>
  <si>
    <t>Early years register (full Inspection)All provisionGreenwichOverall effectiveness: The quality and standards of the provision1 September 2024 to 31 March 2025</t>
  </si>
  <si>
    <t>Early years register (full Inspection)All provisionGreenwichPersonal development1 September 2024 to 31 March 2025</t>
  </si>
  <si>
    <t>Early years register (full Inspection)All provisionGreenwichPersonal development, behaviour and welfare1 September 2024 to 31 March 2025</t>
  </si>
  <si>
    <t>Early years register (full Inspection)All provisionGreenwichQuality of education1 September 2024 to 31 March 2025</t>
  </si>
  <si>
    <t>Early years register (full Inspection)All provisionGatesheadOutcomes for children1 September 2024 to 31 March 2025</t>
  </si>
  <si>
    <t>Early years register (full Inspection)All provisionGatesheadOverall effectiveness: The quality and standards of the provision1 September 2024 to 31 March 2025</t>
  </si>
  <si>
    <t>Early years register (full Inspection)All provisionGatesheadPersonal development1 September 2024 to 31 March 2025</t>
  </si>
  <si>
    <t>Early years register (full Inspection)All provisionGatesheadPersonal development, behaviour and welfare1 September 2024 to 31 March 2025</t>
  </si>
  <si>
    <t>Early years register (full Inspection)All provisionGatesheadQuality of education1 September 2024 to 31 March 2025</t>
  </si>
  <si>
    <t>Early years register (full Inspection)All provisionGatesheadQuality of teaching, learning and assessment1 September 2024 to 31 March 2025</t>
  </si>
  <si>
    <t>Early years register (full Inspection)All provisionGatesheadRequirements of the compulsory part of the childcare register1 September 2024 to 31 March 2025</t>
  </si>
  <si>
    <t>Early years register (full Inspection)All provisionGatesheadRequirements of the voluntary part of the childcare register1 September 2024 to 31 March 2025</t>
  </si>
  <si>
    <t>Early years register (full Inspection)All provisionGatesheadTotal No of inspections1 September 2024 to 31 March 2025</t>
  </si>
  <si>
    <t>Early years register (Out-of-school day care)All provisionGatesheadTotal No of inspections1 September 2024 to 31 March 2025</t>
  </si>
  <si>
    <t>Childcare registerAll provisionGloucestershireTotal No of inspections1 September 2024 to 31 March 2025</t>
  </si>
  <si>
    <t>Early years register (full Inspection)All provisionRutlandBehaviour and attitudes1 September 2024 to 31 March 2025</t>
  </si>
  <si>
    <t>Early years register (full Inspection)All provisionRutlandEffectiveness of leadership and Management1 September 2024 to 31 March 2025</t>
  </si>
  <si>
    <t>Early years register (full Inspection)All provisionRutlandOutcomes for children1 September 2024 to 31 March 2025</t>
  </si>
  <si>
    <t>Early years register (full Inspection)All provisionRutlandOverall effectiveness: The quality and standards of the provision1 September 2024 to 31 March 2025</t>
  </si>
  <si>
    <t>Early years register (full Inspection)All provisionRutlandPersonal development1 September 2024 to 31 March 2025</t>
  </si>
  <si>
    <t>Early years register (full Inspection)All provisionRutlandPersonal development, behaviour and welfare1 September 2024 to 31 March 2025</t>
  </si>
  <si>
    <t>Early years register (full Inspection)All provisionRutlandQuality of education1 September 2024 to 31 March 2025</t>
  </si>
  <si>
    <t>Early years register (full Inspection)All provisionRutlandQuality of teaching, learning and assessment1 September 2024 to 31 March 2025</t>
  </si>
  <si>
    <t>Early years register (full Inspection)All provisionRutlandRequirements of the compulsory part of the childcare register1 September 2024 to 31 March 2025</t>
  </si>
  <si>
    <t>Early years register (full Inspection)All provisionRutlandRequirements of the voluntary part of the childcare register1 September 2024 to 31 March 2025</t>
  </si>
  <si>
    <t>Early years register (full Inspection)All provisionRutlandTotal No of inspections1 September 2024 to 31 March 2025</t>
  </si>
  <si>
    <t>Childcare registerAll provisionSalfordTotal No of inspections1 September 2024 to 31 March 2025</t>
  </si>
  <si>
    <t>Early years register (full Inspection)All provisionSalfordBehaviour and attitudes1 September 2024 to 31 March 2025</t>
  </si>
  <si>
    <t>Early years register (full Inspection)All provisionSalfordEffectiveness of leadership and Management1 September 2024 to 31 March 2025</t>
  </si>
  <si>
    <t>Early years register (full Inspection)All provisionSalfordOutcomes for children1 September 2024 to 31 March 2025</t>
  </si>
  <si>
    <t>Early years register (full Inspection)Childcare on domestic premisesNorth YorkshireTotal No of inspections1 September 2024 to 31 March 2025</t>
  </si>
  <si>
    <t>Early years register (full Inspection)Childcare on domestic premisesOxfordshireBehaviour and attitudes1 September 2024 to 31 March 2025</t>
  </si>
  <si>
    <t>Early years register (full Inspection)Childcare on domestic premisesOxfordshireEffectiveness of leadership and Management1 September 2024 to 31 March 2025</t>
  </si>
  <si>
    <t>Early years register (full Inspection)Childcare on domestic premisesOxfordshireOutcomes for children1 September 2024 to 31 March 2025</t>
  </si>
  <si>
    <t>Early years register (full Inspection)Childcare on domestic premisesOxfordshireOverall effectiveness: The quality and standards of the provision1 September 2024 to 31 March 2025</t>
  </si>
  <si>
    <t>Early years register (full Inspection)Childcare on domestic premisesOxfordshirePersonal development1 September 2024 to 31 March 2025</t>
  </si>
  <si>
    <t>Early years register (full Inspection)Childcare on domestic premisesOxfordshirePersonal development, behaviour and welfare1 September 2024 to 31 March 2025</t>
  </si>
  <si>
    <t>Early years register (full Inspection)Childcare on domestic premisesOxfordshireQuality of education1 September 2024 to 31 March 2025</t>
  </si>
  <si>
    <t>Early years register (full Inspection)Childcare on domestic premisesOxfordshireQuality of teaching, learning and assessment1 September 2024 to 31 March 2025</t>
  </si>
  <si>
    <t>Early years register (full Inspection)Childcare on domestic premisesOxfordshireRequirements of the compulsory part of the childcare register1 September 2024 to 31 March 2025</t>
  </si>
  <si>
    <t>Early years register (full Inspection)Childcare on domestic premisesOxfordshireRequirements of the voluntary part of the childcare register1 September 2024 to 31 March 2025</t>
  </si>
  <si>
    <t>Early years register (full Inspection)Childcare on domestic premisesOxfordshireTotal No of inspections1 September 2024 to 31 March 2025</t>
  </si>
  <si>
    <t>Early years register (full Inspection)Childcare on domestic premisesShropshireBehaviour and attitudes1 September 2024 to 31 March 2025</t>
  </si>
  <si>
    <t>Early years register (full Inspection)Childcare on domestic premisesShropshireEffectiveness of leadership and Management1 September 2024 to 31 March 2025</t>
  </si>
  <si>
    <t>Early years register (full Inspection)Childcare on domestic premisesShropshireOutcomes for children1 September 2024 to 31 March 2025</t>
  </si>
  <si>
    <t>Early years register (full Inspection)Childcare on domestic premisesShropshireOverall effectiveness: The quality and standards of the provision1 September 2024 to 31 March 2025</t>
  </si>
  <si>
    <t>Early years register (full Inspection)Childcare on domestic premisesShropshirePersonal development1 September 2024 to 31 March 2025</t>
  </si>
  <si>
    <t>Early years register (full Inspection)Childcare on non-domestic premisesHounslowBehaviour and attitudes1 September 2024 to 31 March 2025</t>
  </si>
  <si>
    <t>Early years register (full Inspection)Childcare on non-domestic premisesHounslowEffectiveness of leadership and Management1 September 2024 to 31 March 2025</t>
  </si>
  <si>
    <t>Early years register (full Inspection)Childcare on non-domestic premisesHounslowOutcomes for children1 September 2024 to 31 March 2025</t>
  </si>
  <si>
    <t>Early years register (full Inspection)Childcare on non-domestic premisesHounslowOverall effectiveness: The quality and standards of the provision1 September 2024 to 31 March 2025</t>
  </si>
  <si>
    <t>Early years register (full Inspection)Childcare on non-domestic premisesHounslowPersonal development1 September 2024 to 31 March 2025</t>
  </si>
  <si>
    <t>Early years register (full Inspection)Childcare on non-domestic premisesHounslowPersonal development, behaviour and welfare1 September 2024 to 31 March 2025</t>
  </si>
  <si>
    <t>Early years register (full Inspection)Childcare on non-domestic premisesHounslowQuality of education1 September 2024 to 31 March 2025</t>
  </si>
  <si>
    <t>Early years register (full Inspection)Childcare on non-domestic premisesHounslowQuality of teaching, learning and assessment1 September 2024 to 31 March 2025</t>
  </si>
  <si>
    <t>Early years register (full Inspection)Childcare on non-domestic premisesHounslowRequirements of the compulsory part of the childcare register1 September 2024 to 31 March 2025</t>
  </si>
  <si>
    <t>Early years register (full Inspection)Childcare on non-domestic premisesHounslowRequirements of the voluntary part of the childcare register1 September 2024 to 31 March 2025</t>
  </si>
  <si>
    <t>Early years register (full Inspection)Childcare on non-domestic premisesHounslowTotal No of inspections1 September 2024 to 31 March 2025</t>
  </si>
  <si>
    <t>Early years register (Out-of-school day care)Childcare on non-domestic premisesHounslowTotal No of inspections1 September 2024 to 31 March 2025</t>
  </si>
  <si>
    <t>Early years register (full Inspection)Childcare on non-domestic premisesIsle of WightBehaviour and attitudes1 September 2024 to 31 March 2025</t>
  </si>
  <si>
    <t>Early years register (full Inspection)Childcare on non-domestic premisesIsle of WightEffectiveness of leadership and Management1 September 2024 to 31 March 2025</t>
  </si>
  <si>
    <t>Early years register (full Inspection)Childcare on non-domestic premisesStockportRequirements of the voluntary part of the childcare register1 September 2024 to 31 March 2025</t>
  </si>
  <si>
    <t>Early years register (No children on roll)All provisionHammersmith and FulhamNCOR Inspection Outcomes1 September 2024 to 31 March 2025</t>
  </si>
  <si>
    <t>Early years register (No children on roll)All provisionHammersmith and FulhamTotal No of inspections1 September 2024 to 31 March 2025</t>
  </si>
  <si>
    <t>Childcare registerAll provisionHampshireTotal No of inspections1 September 2024 to 31 March 2025</t>
  </si>
  <si>
    <t>Early years register (full Inspection)All provisionHampshireBehaviour and attitudes1 September 2024 to 31 March 2025</t>
  </si>
  <si>
    <t>Early years register (full Inspection)All provisionHampshireEffectiveness of leadership and Management1 September 2024 to 31 March 2025</t>
  </si>
  <si>
    <t>Early years register (full Inspection)All provisionHampshireOutcomes for children1 September 2024 to 31 March 2025</t>
  </si>
  <si>
    <t>Early years register (full Inspection)All provisionHampshireOverall effectiveness: The quality and standards of the provision1 September 2024 to 31 March 2025</t>
  </si>
  <si>
    <t>Early years register (full Inspection)All provisionHampshirePersonal development1 September 2024 to 31 March 2025</t>
  </si>
  <si>
    <t>Early years register (full Inspection)All provisionHampshirePersonal development, behaviour and welfare1 September 2024 to 31 March 2025</t>
  </si>
  <si>
    <t>Early years register (full Inspection)All provisionHampshireQuality of education1 September 2024 to 31 March 2025</t>
  </si>
  <si>
    <t>Early years register (full Inspection)All provisionHampshireQuality of teaching, learning and assessment1 September 2024 to 31 March 2025</t>
  </si>
  <si>
    <t>Early years register (full Inspection)All provisionHampshireRequirements of the compulsory part of the childcare register1 September 2024 to 31 March 2025</t>
  </si>
  <si>
    <t>Early years register (No children on roll)All provisionShropshireNCOR Inspection Outcomes1 September 2024 to 31 March 2025</t>
  </si>
  <si>
    <t>Early years register (No children on roll)All provisionShropshireTotal No of inspections1 September 2024 to 31 March 2025</t>
  </si>
  <si>
    <t>Childcare registerAll provisionSloughTotal No of inspections1 September 2024 to 31 March 2025</t>
  </si>
  <si>
    <t>Early years register (full Inspection)All provisionSloughBehaviour and attitudes1 September 2024 to 31 March 2025</t>
  </si>
  <si>
    <t>Early years register (full Inspection)All provisionSloughEffectiveness of leadership and Management1 September 2024 to 31 March 2025</t>
  </si>
  <si>
    <t>Early years register (full Inspection)All provisionSloughOutcomes for children1 September 2024 to 31 March 2025</t>
  </si>
  <si>
    <t>Early years register (full Inspection)All provisionSloughOverall effectiveness: The quality and standards of the provision1 September 2024 to 31 March 2025</t>
  </si>
  <si>
    <t>Early years register (full Inspection)All provisionSloughPersonal development1 September 2024 to 31 March 2025</t>
  </si>
  <si>
    <t>Early years register (full Inspection)All provisionSloughPersonal development, behaviour and welfare1 September 2024 to 31 March 2025</t>
  </si>
  <si>
    <t>Early years register (full Inspection)All provisionSloughQuality of education1 September 2024 to 31 March 2025</t>
  </si>
  <si>
    <t>Early years register (full Inspection)All provisionSloughQuality of teaching, learning and assessment1 September 2024 to 31 March 2025</t>
  </si>
  <si>
    <t>Early years register (full Inspection)All provisionSloughRequirements of the compulsory part of the childcare register1 September 2024 to 31 March 2025</t>
  </si>
  <si>
    <t>Early years register (full Inspection)All provisionSloughRequirements of the voluntary part of the childcare register1 September 2024 to 31 March 2025</t>
  </si>
  <si>
    <t>Early years register (full Inspection)All provisionSloughTotal No of inspections1 September 2024 to 31 March 2025</t>
  </si>
  <si>
    <t>Early years register (No children on roll)All provisionSloughNCOR Inspection Outcomes1 September 2024 to 31 March 2025</t>
  </si>
  <si>
    <t>Early years register (No children on roll)All provisionSloughTotal No of inspections1 September 2024 to 31 March 2025</t>
  </si>
  <si>
    <t>Early years register (full Inspection)Childcare on non-domestic premisesAll EnglandPersonal development, behaviour and welfare1 September 2024 to 31 March 2025</t>
  </si>
  <si>
    <t>Early years register (full Inspection)Childcare on non-domestic premisesAll EnglandQuality of education1 September 2024 to 31 March 2025</t>
  </si>
  <si>
    <t>Early years register (full Inspection)Childcare on non-domestic premisesAll EnglandQuality of teaching, learning and assessment1 September 2024 to 31 March 2025</t>
  </si>
  <si>
    <t>Early years register (full Inspection)Childcare on non-domestic premisesAll EnglandRequirements of the compulsory part of the childcare register1 September 2024 to 31 March 2025</t>
  </si>
  <si>
    <t>Early years register (full Inspection)Childcare on non-domestic premisesAll EnglandRequirements of the voluntary part of the childcare register1 September 2024 to 31 March 2025</t>
  </si>
  <si>
    <t>Early years register (full Inspection)Childcare on non-domestic premisesAll EnglandTotal No of inspections1 September 2024 to 31 March 2025</t>
  </si>
  <si>
    <t>Early years register (No children on roll)Childcare on non-domestic premisesAll EnglandNCOR Inspection Outcomes1 September 2024 to 31 March 2025</t>
  </si>
  <si>
    <t>Early years register (No children on roll)Childcare on non-domestic premisesAll EnglandTotal No of inspections1 September 2024 to 31 March 2025</t>
  </si>
  <si>
    <t>Early years register (Out-of-school day care)Childcare on non-domestic premisesAll EnglandTotal No of inspections1 September 2024 to 31 March 2025</t>
  </si>
  <si>
    <t>Early years register (full Inspection)Childcare on non-domestic premisesBarking and DagenhamBehaviour and attitudes1 September 2024 to 31 March 2025</t>
  </si>
  <si>
    <t>Early years register (full Inspection)Childcare on non-domestic premisesBarking and DagenhamEffectiveness of leadership and Management1 September 2024 to 31 March 2025</t>
  </si>
  <si>
    <t>Early years register (full Inspection)Childcare on non-domestic premisesBarking and DagenhamOutcomes for children1 September 2024 to 31 March 2025</t>
  </si>
  <si>
    <t>Early years register (Out-of-school day care)Childcare on non-domestic premisesKingston upon HullTotal No of inspections1 September 2024 to 31 March 2025</t>
  </si>
  <si>
    <t>Early years register (full Inspection)Childcare on non-domestic premisesKingston upon ThamesBehaviour and attitudes1 September 2024 to 31 March 2025</t>
  </si>
  <si>
    <t>Early years register (full Inspection)Childcare on non-domestic premisesKingston upon ThamesEffectiveness of leadership and Management1 September 2024 to 31 March 2025</t>
  </si>
  <si>
    <t>Early years register (full Inspection)Childcare on non-domestic premisesKingston upon ThamesOutcomes for children1 September 2024 to 31 March 2025</t>
  </si>
  <si>
    <t>Early years register (full Inspection)Childcare on non-domestic premisesKingston upon ThamesOverall effectiveness: The quality and standards of the provision1 September 2024 to 31 March 2025</t>
  </si>
  <si>
    <t>Early years register (full Inspection)Childcare on non-domestic premisesKingston upon ThamesPersonal development1 September 2024 to 31 March 2025</t>
  </si>
  <si>
    <t>Early years register (full Inspection)Childcare on non-domestic premisesKingston upon ThamesPersonal development, behaviour and welfare1 September 2024 to 31 March 2025</t>
  </si>
  <si>
    <t>Early years register (full Inspection)Childcare on non-domestic premisesKingston upon ThamesQuality of education1 September 2024 to 31 March 2025</t>
  </si>
  <si>
    <t>Early years register (full Inspection)Childcare on non-domestic premisesKingston upon ThamesQuality of teaching, learning and assessment1 September 2024 to 31 March 2025</t>
  </si>
  <si>
    <t>Early years register (full Inspection)Childcare on non-domestic premisesKingston upon ThamesRequirements of the compulsory part of the childcare register1 September 2024 to 31 March 2025</t>
  </si>
  <si>
    <t>Early years register (full Inspection)Childcare on non-domestic premisesKingston upon ThamesRequirements of the voluntary part of the childcare register1 September 2024 to 31 March 2025</t>
  </si>
  <si>
    <t>Early years register (full Inspection)Childcare on non-domestic premisesKingston upon ThamesTotal No of inspections1 September 2024 to 31 March 2025</t>
  </si>
  <si>
    <t>Early years register (Out-of-school day care)Childcare on non-domestic premisesKingston upon ThamesTotal No of inspections1 September 2024 to 31 March 2025</t>
  </si>
  <si>
    <t>Early years register (full Inspection)Childcare on non-domestic premisesSuttonEffectiveness of leadership and Management1 September 2024 to 31 March 2025</t>
  </si>
  <si>
    <t>Early years register (full Inspection)Childcare on non-domestic premisesSuttonOutcomes for children1 September 2024 to 31 March 2025</t>
  </si>
  <si>
    <t>Early years register (full Inspection)All provisionGloucestershireQuality of education1 September 2024 to 31 March 2025</t>
  </si>
  <si>
    <t>Early years register (full Inspection)All provisionGloucestershireQuality of teaching, learning and assessment1 September 2024 to 31 March 2025</t>
  </si>
  <si>
    <t>Early years register (full Inspection)All provisionGloucestershireRequirements of the compulsory part of the childcare register1 September 2024 to 31 March 2025</t>
  </si>
  <si>
    <t>Early years register (full Inspection)All provisionGloucestershireRequirements of the voluntary part of the childcare register1 September 2024 to 31 March 2025</t>
  </si>
  <si>
    <t>Early years register (full Inspection)All provisionGloucestershireTotal No of inspections1 September 2024 to 31 March 2025</t>
  </si>
  <si>
    <t>Early years register (No children on roll)All provisionGloucestershireNCOR Inspection Outcomes1 September 2024 to 31 March 2025</t>
  </si>
  <si>
    <t>Early years register (No children on roll)All provisionGloucestershireTotal No of inspections1 September 2024 to 31 March 2025</t>
  </si>
  <si>
    <t>Early years register (Out-of-school day care)All provisionGloucestershireTotal No of inspections1 September 2024 to 31 March 2025</t>
  </si>
  <si>
    <t>Childcare registerAll provisionGreenwichTotal No of inspections1 September 2024 to 31 March 2025</t>
  </si>
  <si>
    <t>Early years register (full Inspection)All provisionSalfordOverall effectiveness: The quality and standards of the provision1 September 2024 to 31 March 2025</t>
  </si>
  <si>
    <t>Early years register (full Inspection)All provisionSalfordPersonal development1 September 2024 to 31 March 2025</t>
  </si>
  <si>
    <t>Early years register (full Inspection)All provisionSalfordPersonal development, behaviour and welfare1 September 2024 to 31 March 2025</t>
  </si>
  <si>
    <t>Early years register (full Inspection)All provisionSalfordQuality of education1 September 2024 to 31 March 2025</t>
  </si>
  <si>
    <t>Early years register (full Inspection)All provisionSalfordQuality of teaching, learning and assessment1 September 2024 to 31 March 2025</t>
  </si>
  <si>
    <t>Early years register (full Inspection)All provisionSalfordRequirements of the compulsory part of the childcare register1 September 2024 to 31 March 2025</t>
  </si>
  <si>
    <t>Early years register (full Inspection)All provisionSalfordRequirements of the voluntary part of the childcare register1 September 2024 to 31 March 2025</t>
  </si>
  <si>
    <t>Early years register (full Inspection)All provisionSalfordTotal No of inspections1 September 2024 to 31 March 2025</t>
  </si>
  <si>
    <t>Early years register (No children on roll)All provisionSalfordNCOR Inspection Outcomes1 September 2024 to 31 March 2025</t>
  </si>
  <si>
    <t>Early years register (No children on roll)All provisionSalfordTotal No of inspections1 September 2024 to 31 March 2025</t>
  </si>
  <si>
    <t>Early years register (Out-of-school day care)All provisionSalfordTotal No of inspections1 September 2024 to 31 March 2025</t>
  </si>
  <si>
    <t>Childcare registerAll provisionSandwellTotal No of inspections1 September 2024 to 31 March 2025</t>
  </si>
  <si>
    <t>Early years register (full Inspection)All provisionSandwellBehaviour and attitudes1 September 2024 to 31 March 2025</t>
  </si>
  <si>
    <t>Early years register (full Inspection)All provisionSandwellEffectiveness of leadership and Management1 September 2024 to 31 March 2025</t>
  </si>
  <si>
    <t>Early years register (full Inspection)All provisionSandwellOutcomes for children1 September 2024 to 31 March 2025</t>
  </si>
  <si>
    <t>Early years register (full Inspection)All provisionSandwellOverall effectiveness: The quality and standards of the provision1 September 2024 to 31 March 2025</t>
  </si>
  <si>
    <t>Early years register (full Inspection)All provisionSandwellPersonal development1 September 2024 to 31 March 2025</t>
  </si>
  <si>
    <t>Early years register (full Inspection)All provisionSandwellPersonal development, behaviour and welfare1 September 2024 to 31 March 2025</t>
  </si>
  <si>
    <t>Early years register (full Inspection)Childcare on domestic premisesShropshirePersonal development, behaviour and welfare1 September 2024 to 31 March 2025</t>
  </si>
  <si>
    <t>Early years register (full Inspection)Childcare on domestic premisesShropshireQuality of education1 September 2024 to 31 March 2025</t>
  </si>
  <si>
    <t>Early years register (full Inspection)Childcare on domestic premisesShropshireQuality of teaching, learning and assessment1 September 2024 to 31 March 2025</t>
  </si>
  <si>
    <t>Early years register (full Inspection)Childcare on domestic premisesShropshireRequirements of the compulsory part of the childcare register1 September 2024 to 31 March 2025</t>
  </si>
  <si>
    <t>Early years register (full Inspection)Childcare on domestic premisesShropshireRequirements of the voluntary part of the childcare register1 September 2024 to 31 March 2025</t>
  </si>
  <si>
    <t>Early years register (full Inspection)Childcare on domestic premisesShropshireTotal No of inspections1 September 2024 to 31 March 2025</t>
  </si>
  <si>
    <t>Early years register (full Inspection)Childcare on domestic premisesSomersetBehaviour and attitudes1 September 2024 to 31 March 2025</t>
  </si>
  <si>
    <t>Early years register (full Inspection)Childcare on domestic premisesSomersetEffectiveness of leadership and Management1 September 2024 to 31 March 2025</t>
  </si>
  <si>
    <t>Early years register (full Inspection)Childcare on domestic premisesSomersetOutcomes for children1 September 2024 to 31 March 2025</t>
  </si>
  <si>
    <t>Early years register (full Inspection)Childcare on domestic premisesSomersetOverall effectiveness: The quality and standards of the provision1 September 2024 to 31 March 2025</t>
  </si>
  <si>
    <t>Early years register (full Inspection)Childcare on domestic premisesSomersetPersonal development1 September 2024 to 31 March 2025</t>
  </si>
  <si>
    <t>Early years register (full Inspection)Childcare on domestic premisesSomersetPersonal development, behaviour and welfare1 September 2024 to 31 March 2025</t>
  </si>
  <si>
    <t>Early years register (full Inspection)Childcare on domestic premisesSomersetQuality of education1 September 2024 to 31 March 2025</t>
  </si>
  <si>
    <t>Early years register (full Inspection)Childcare on domestic premisesSomersetQuality of teaching, learning and assessment1 September 2024 to 31 March 2025</t>
  </si>
  <si>
    <t>Early years register (full Inspection)Childcare on domestic premisesSomersetRequirements of the compulsory part of the childcare register1 September 2024 to 31 March 2025</t>
  </si>
  <si>
    <t>Early years register (full Inspection)Childcare on domestic premisesSomersetRequirements of the voluntary part of the childcare register1 September 2024 to 31 March 2025</t>
  </si>
  <si>
    <t>Early years register (full Inspection)Childcare on domestic premisesSomersetTotal No of inspections1 September 2024 to 31 March 2025</t>
  </si>
  <si>
    <t>Early years register (full Inspection)Childcare on non-domestic premisesIsle of WightOutcomes for children1 September 2024 to 31 March 2025</t>
  </si>
  <si>
    <t>Early years register (full Inspection)Childcare on non-domestic premisesIsle of WightOverall effectiveness: The quality and standards of the provision1 September 2024 to 31 March 2025</t>
  </si>
  <si>
    <t>Early years register (full Inspection)Childcare on non-domestic premisesIsle of WightPersonal development1 September 2024 to 31 March 2025</t>
  </si>
  <si>
    <t>Early years register (full Inspection)Childcare on non-domestic premisesIsle of WightPersonal development, behaviour and welfare1 September 2024 to 31 March 2025</t>
  </si>
  <si>
    <t>Early years register (full Inspection)Childcare on non-domestic premisesIsle of WightQuality of education1 September 2024 to 31 March 2025</t>
  </si>
  <si>
    <t>Early years register (full Inspection)Childcare on non-domestic premisesIsle of WightQuality of teaching, learning and assessment1 September 2024 to 31 March 2025</t>
  </si>
  <si>
    <t>Early years register (full Inspection)Childcare on non-domestic premisesIsle of WightRequirements of the compulsory part of the childcare register1 September 2024 to 31 March 2025</t>
  </si>
  <si>
    <t>Early years register (full Inspection)Childcare on non-domestic premisesIsle of WightRequirements of the voluntary part of the childcare register1 September 2024 to 31 March 2025</t>
  </si>
  <si>
    <t>Early years register (full Inspection)Childcare on non-domestic premisesIsle of WightTotal No of inspections1 September 2024 to 31 March 2025</t>
  </si>
  <si>
    <t>Childcare registerChildcare on non-domestic premisesIslingtonTotal No of inspections1 September 2024 to 31 March 2025</t>
  </si>
  <si>
    <t>Early years register (full Inspection)Childcare on non-domestic premisesIslingtonBehaviour and attitudes1 September 2024 to 31 March 2025</t>
  </si>
  <si>
    <t>Early years register (full Inspection)Childcare on non-domestic premisesIslingtonEffectiveness of leadership and Management1 September 2024 to 31 March 2025</t>
  </si>
  <si>
    <t>Early years register (full Inspection)Childcare on non-domestic premisesIslingtonOutcomes for children1 September 2024 to 31 March 2025</t>
  </si>
  <si>
    <t>Early years register (full Inspection)Childcare on non-domestic premisesIslingtonOverall effectiveness: The quality and standards of the provision1 September 2024 to 31 March 2025</t>
  </si>
  <si>
    <t>Early years register (full Inspection)Childcare on non-domestic premisesIslingtonPersonal development1 September 2024 to 31 March 2025</t>
  </si>
  <si>
    <t>Early years register (full Inspection)Childcare on non-domestic premisesIslingtonPersonal development, behaviour and welfare1 September 2024 to 31 March 2025</t>
  </si>
  <si>
    <t>Early years register (full Inspection)All provisionHackneyQuality of education1 September 2024 to 31 March 2025</t>
  </si>
  <si>
    <t>Early years register (full Inspection)All provisionHackneyQuality of teaching, learning and assessment1 September 2024 to 31 March 2025</t>
  </si>
  <si>
    <t>Early years register (full Inspection)All provisionHackneyRequirements of the compulsory part of the childcare register1 September 2024 to 31 March 2025</t>
  </si>
  <si>
    <t>Early years register (full Inspection)All provisionHackneyRequirements of the voluntary part of the childcare register1 September 2024 to 31 March 2025</t>
  </si>
  <si>
    <t>Early years register (full Inspection)All provisionHackneyTotal No of inspections1 September 2024 to 31 March 2025</t>
  </si>
  <si>
    <t>Early years register (No children on roll)All provisionHackneyNCOR Inspection Outcomes1 September 2024 to 31 March 2025</t>
  </si>
  <si>
    <t>Early years register (No children on roll)All provisionHackneyTotal No of inspections1 September 2024 to 31 March 2025</t>
  </si>
  <si>
    <t>Early years register (Out-of-school day care)All provisionHackneyTotal No of inspections1 September 2024 to 31 March 2025</t>
  </si>
  <si>
    <t>Early years register (full Inspection)All provisionHaltonBehaviour and attitudes1 September 2024 to 31 March 2025</t>
  </si>
  <si>
    <t>Early years register (full Inspection)All provisionHaltonEffectiveness of leadership and Management1 September 2024 to 31 March 2025</t>
  </si>
  <si>
    <t>Early years register (full Inspection)All provisionHaltonOutcomes for children1 September 2024 to 31 March 2025</t>
  </si>
  <si>
    <t>Early years register (full Inspection)All provisionSeftonRequirements of the voluntary part of the childcare register1 September 2024 to 31 March 2025</t>
  </si>
  <si>
    <t>Early years register (full Inspection)All provisionSeftonTotal No of inspections1 September 2024 to 31 March 2025</t>
  </si>
  <si>
    <t>Early years register (No children on roll)All provisionSeftonNCOR Inspection Outcomes1 September 2024 to 31 March 2025</t>
  </si>
  <si>
    <t>Early years register (No children on roll)All provisionSeftonTotal No of inspections1 September 2024 to 31 March 2025</t>
  </si>
  <si>
    <t>Early years register (Out-of-school day care)All provisionSeftonTotal No of inspections1 September 2024 to 31 March 2025</t>
  </si>
  <si>
    <t>Childcare registerAll provisionSheffieldTotal No of inspections1 September 2024 to 31 March 2025</t>
  </si>
  <si>
    <t>Early years register (full Inspection)All provisionSheffieldBehaviour and attitudes1 September 2024 to 31 March 2025</t>
  </si>
  <si>
    <t>Early years register (full Inspection)All provisionSheffieldEffectiveness of leadership and Management1 September 2024 to 31 March 2025</t>
  </si>
  <si>
    <t>Early years register (full Inspection)All provisionSheffieldOutcomes for children1 September 2024 to 31 March 2025</t>
  </si>
  <si>
    <t>Early years register (full Inspection)All provisionSheffieldOverall effectiveness: The quality and standards of the provision1 September 2024 to 31 March 2025</t>
  </si>
  <si>
    <t>Early years register (full Inspection)All provisionSheffieldPersonal development1 September 2024 to 31 March 2025</t>
  </si>
  <si>
    <t>Early years register (full Inspection)All provisionSheffieldPersonal development, behaviour and welfare1 September 2024 to 31 March 2025</t>
  </si>
  <si>
    <t>Early years register (full Inspection)All provisionSheffieldQuality of education1 September 2024 to 31 March 2025</t>
  </si>
  <si>
    <t>Early years register (full Inspection)All provisionSheffieldQuality of teaching, learning and assessment1 September 2024 to 31 March 2025</t>
  </si>
  <si>
    <t>Early years register (full Inspection)All provisionSheffieldRequirements of the compulsory part of the childcare register1 September 2024 to 31 March 2025</t>
  </si>
  <si>
    <t>Early years register (full Inspection)All provisionSheffieldRequirements of the voluntary part of the childcare register1 September 2024 to 31 March 2025</t>
  </si>
  <si>
    <t>Early years register (full Inspection)All provisionSheffieldTotal No of inspections1 September 2024 to 31 March 2025</t>
  </si>
  <si>
    <t>Early years register (full Inspection)Childcare on domestic premisesTelford and WrekinBehaviour and attitudes1 September 2024 to 31 March 2025</t>
  </si>
  <si>
    <t>Early years register (full Inspection)Childcare on domestic premisesTelford and WrekinEffectiveness of leadership and Management1 September 2024 to 31 March 2025</t>
  </si>
  <si>
    <t>Early years register (full Inspection)Childcare on domestic premisesTelford and WrekinOutcomes for children1 September 2024 to 31 March 2025</t>
  </si>
  <si>
    <t>Early years register (full Inspection)Childcare on domestic premisesTelford and WrekinOverall effectiveness: The quality and standards of the provision1 September 2024 to 31 March 2025</t>
  </si>
  <si>
    <t>Early years register (full Inspection)Childcare on domestic premisesTelford and WrekinPersonal development1 September 2024 to 31 March 2025</t>
  </si>
  <si>
    <t>Early years register (full Inspection)Childcare on domestic premisesTelford and WrekinPersonal development, behaviour and welfare1 September 2024 to 31 March 2025</t>
  </si>
  <si>
    <t>Early years register (full Inspection)Childcare on domestic premisesTelford and WrekinQuality of education1 September 2024 to 31 March 2025</t>
  </si>
  <si>
    <t>Early years register (full Inspection)Childcare on domestic premisesTelford and WrekinQuality of teaching, learning and assessment1 September 2024 to 31 March 2025</t>
  </si>
  <si>
    <t>Early years register (full Inspection)Childcare on domestic premisesTelford and WrekinRequirements of the compulsory part of the childcare register1 September 2024 to 31 March 2025</t>
  </si>
  <si>
    <t>Early years register (full Inspection)Childcare on domestic premisesTelford and WrekinRequirements of the voluntary part of the childcare register1 September 2024 to 31 March 2025</t>
  </si>
  <si>
    <t>Early years register (full Inspection)Childcare on domestic premisesTelford and WrekinTotal No of inspections1 September 2024 to 31 March 2025</t>
  </si>
  <si>
    <t>Early years register (full Inspection)Childcare on domestic premisesWokinghamBehaviour and attitudes1 September 2024 to 31 March 2025</t>
  </si>
  <si>
    <t>Early years register (full Inspection)Childcare on non-domestic premisesKensington and ChelseaRequirements of the compulsory part of the childcare register1 September 2024 to 31 March 2025</t>
  </si>
  <si>
    <t>Early years register (full Inspection)Childcare on non-domestic premisesKensington and ChelseaRequirements of the voluntary part of the childcare register1 September 2024 to 31 March 2025</t>
  </si>
  <si>
    <t>Early years register (full Inspection)Childcare on non-domestic premisesKensington and ChelseaTotal No of inspections1 September 2024 to 31 March 2025</t>
  </si>
  <si>
    <t>Early years register (Out-of-school day care)Childcare on non-domestic premisesKensington and ChelseaTotal No of inspections1 September 2024 to 31 March 2025</t>
  </si>
  <si>
    <t>Childcare registerChildcare on non-domestic premisesKentTotal No of inspections1 September 2024 to 31 March 2025</t>
  </si>
  <si>
    <t>Early years register (full Inspection)Childcare on non-domestic premisesKentBehaviour and attitudes1 September 2024 to 31 March 2025</t>
  </si>
  <si>
    <t>Early years register (full Inspection)Childcare on non-domestic premisesKentEffectiveness of leadership and Management1 September 2024 to 31 March 2025</t>
  </si>
  <si>
    <t>Early years register (full Inspection)Childcare on non-domestic premisesKentOutcomes for children1 September 2024 to 31 March 2025</t>
  </si>
  <si>
    <t>Early years register (full Inspection)Childcare on non-domestic premisesKentOverall effectiveness: The quality and standards of the provision1 September 2024 to 31 March 2025</t>
  </si>
  <si>
    <t>Early years register (full Inspection)Childcare on non-domestic premisesKentPersonal development1 September 2024 to 31 March 2025</t>
  </si>
  <si>
    <t>Early years register (full Inspection)Childcare on non-domestic premisesKentPersonal development, behaviour and welfare1 September 2024 to 31 March 2025</t>
  </si>
  <si>
    <t>Early years register (full Inspection)Childcare on non-domestic premisesKentQuality of education1 September 2024 to 31 March 2025</t>
  </si>
  <si>
    <t>Early years register (full Inspection)Childcare on non-domestic premisesKentQuality of teaching, learning and assessment1 September 2024 to 31 March 2025</t>
  </si>
  <si>
    <t>Early years register (full Inspection)Childcare on non-domestic premisesKentRequirements of the compulsory part of the childcare register1 September 2024 to 31 March 2025</t>
  </si>
  <si>
    <t>Early years register (full Inspection)Childcare on non-domestic premisesKentRequirements of the voluntary part of the childcare register1 September 2024 to 31 March 2025</t>
  </si>
  <si>
    <t>Early years register (full Inspection)All provisionOxfordshireOutcomes for children1 September 2024 to 31 March 2025</t>
  </si>
  <si>
    <t>Early years register (full Inspection)All provisionOxfordshireOverall effectiveness: The quality and standards of the provision1 September 2024 to 31 March 2025</t>
  </si>
  <si>
    <t>Early years register (full Inspection)All provisionOxfordshirePersonal development1 September 2024 to 31 March 2025</t>
  </si>
  <si>
    <t>Early years register (full Inspection)All provisionOxfordshirePersonal development, behaviour and welfare1 September 2024 to 31 March 2025</t>
  </si>
  <si>
    <t>Early years register (full Inspection)All provisionOxfordshireQuality of education1 September 2024 to 31 March 2025</t>
  </si>
  <si>
    <t>Early years register (full Inspection)All provisionOxfordshireQuality of teaching, learning and assessment1 September 2024 to 31 March 2025</t>
  </si>
  <si>
    <t>Early years register (full Inspection)All provisionOxfordshireRequirements of the compulsory part of the childcare register1 September 2024 to 31 March 2025</t>
  </si>
  <si>
    <t>Early years register (full Inspection)All provisionOxfordshireRequirements of the voluntary part of the childcare register1 September 2024 to 31 March 2025</t>
  </si>
  <si>
    <t>Early years register (full Inspection)All provisionOxfordshireTotal No of inspections1 September 2024 to 31 March 2025</t>
  </si>
  <si>
    <t>Early years register (No children on roll)All provisionOxfordshireNCOR Inspection Outcomes1 September 2024 to 31 March 2025</t>
  </si>
  <si>
    <t>Early years register (No children on roll)All provisionOxfordshireTotal No of inspections1 September 2024 to 31 March 2025</t>
  </si>
  <si>
    <t>Early years register (Out-of-school day care)All provisionOxfordshireTotal No of inspections1 September 2024 to 31 March 2025</t>
  </si>
  <si>
    <t>Childcare registerAll provisionPeterboroughTotal No of inspections1 September 2024 to 31 March 2025</t>
  </si>
  <si>
    <t>Early years register (full Inspection)Childcare on domestic premisesBristolOutcomes for children1 September 2024 to 31 March 2025</t>
  </si>
  <si>
    <t>Early years register (full Inspection)Childcare on domestic premisesBristolOverall effectiveness: The quality and standards of the provision1 September 2024 to 31 March 2025</t>
  </si>
  <si>
    <t>Early years register (full Inspection)Childcare on domestic premisesBristolPersonal development1 September 2024 to 31 March 2025</t>
  </si>
  <si>
    <t>Early years register (full Inspection)Childcare on domestic premisesBristolPersonal development, behaviour and welfare1 September 2024 to 31 March 2025</t>
  </si>
  <si>
    <t>Early years register (full Inspection)Childcare on domestic premisesBristolQuality of education1 September 2024 to 31 March 2025</t>
  </si>
  <si>
    <t>Early years register (full Inspection)Childcare on domestic premisesBristolQuality of teaching, learning and assessment1 September 2024 to 31 March 2025</t>
  </si>
  <si>
    <t>Early years register (full Inspection)Childcare on domestic premisesBristolRequirements of the compulsory part of the childcare register1 September 2024 to 31 March 2025</t>
  </si>
  <si>
    <t>Early years register (full Inspection)Childcare on domestic premisesBristolRequirements of the voluntary part of the childcare register1 September 2024 to 31 March 2025</t>
  </si>
  <si>
    <t>Early years register (full Inspection)Childcare on domestic premisesBristolTotal No of inspections1 September 2024 to 31 March 2025</t>
  </si>
  <si>
    <t>Early years register (Out-of-school day care)Childcare on non-domestic premisesHackneyTotal No of inspections1 September 2024 to 31 March 2025</t>
  </si>
  <si>
    <t>Early years register (full Inspection)Childcare on non-domestic premisesHaltonBehaviour and attitudes1 September 2024 to 31 March 2025</t>
  </si>
  <si>
    <t>Early years register (full Inspection)Childcare on non-domestic premisesHaltonEffectiveness of leadership and Management1 September 2024 to 31 March 2025</t>
  </si>
  <si>
    <t>Early years register (full Inspection)Childcare on non-domestic premisesHaltonOutcomes for children1 September 2024 to 31 March 2025</t>
  </si>
  <si>
    <t>Early years register (full Inspection)Childcare on non-domestic premisesHaltonOverall effectiveness: The quality and standards of the provision1 September 2024 to 31 March 2025</t>
  </si>
  <si>
    <t>Early years register (full Inspection)Childcare on non-domestic premisesHaltonPersonal development1 September 2024 to 31 March 2025</t>
  </si>
  <si>
    <t>Early years register (full Inspection)Childcare on non-domestic premisesHaltonPersonal development, behaviour and welfare1 September 2024 to 31 March 2025</t>
  </si>
  <si>
    <t>Early years register (full Inspection)Childcare on non-domestic premisesHaltonQuality of education1 September 2024 to 31 March 2025</t>
  </si>
  <si>
    <t>Early years register (full Inspection)Childcare on non-domestic premisesHaltonQuality of teaching, learning and assessment1 September 2024 to 31 March 2025</t>
  </si>
  <si>
    <t>Early years register (full Inspection)Childcare on non-domestic premisesHaltonRequirements of the compulsory part of the childcare register1 September 2024 to 31 March 2025</t>
  </si>
  <si>
    <t>Early years register (full Inspection)Childcare on non-domestic premisesHaltonRequirements of the voluntary part of the childcare register1 September 2024 to 31 March 2025</t>
  </si>
  <si>
    <t>Early years register (full Inspection)Childcare on non-domestic premisesHaltonTotal No of inspections1 September 2024 to 31 March 2025</t>
  </si>
  <si>
    <t>Early years register (Out-of-school day care)Childcare on non-domestic premisesHaltonTotal No of inspections1 April 2024 to 31 August 2024</t>
  </si>
  <si>
    <t>Early years register (Out-of-school day care)Childcare on non-domestic premisesHaltonTotal No of inspections1 September 2024 to 31 March 2025</t>
  </si>
  <si>
    <t>Early years register (full Inspection)Childcare on non-domestic premisesHammersmith and FulhamBehaviour and attitudes1 September 2024 to 31 March 2025</t>
  </si>
  <si>
    <t>Early years register (full Inspection)Childcare on non-domestic premisesHammersmith and FulhamEffectiveness of leadership and Management1 September 2024 to 31 March 2025</t>
  </si>
  <si>
    <t>Early years register (full Inspection)Childcare on non-domestic premisesSloughPersonal development, behaviour and welfare1 September 2024 to 31 March 2025</t>
  </si>
  <si>
    <t>Early years register (full Inspection)Childcare on non-domestic premisesSloughQuality of education1 September 2024 to 31 March 2025</t>
  </si>
  <si>
    <t>Early years register (full Inspection)Childcare on non-domestic premisesSloughQuality of teaching, learning and assessment1 September 2024 to 31 March 2025</t>
  </si>
  <si>
    <t>Early years register (full Inspection)Childcare on non-domestic premisesSloughRequirements of the compulsory part of the childcare register1 September 2024 to 31 March 2025</t>
  </si>
  <si>
    <t>Early years register (full Inspection)Childcare on non-domestic premisesSloughRequirements of the voluntary part of the childcare register1 September 2024 to 31 March 2025</t>
  </si>
  <si>
    <t>Early years register (full Inspection)Childcare on non-domestic premisesSloughTotal No of inspections1 September 2024 to 31 March 2025</t>
  </si>
  <si>
    <t>Early years register (Out-of-school day care)Childcare on non-domestic premisesSloughTotal No of inspections1 September 2024 to 31 March 2025</t>
  </si>
  <si>
    <t>Early years register (full Inspection)Childcare on non-domestic premisesSolihullBehaviour and attitudes1 September 2024 to 31 March 2025</t>
  </si>
  <si>
    <t>Early years register (full Inspection)Childcare on non-domestic premisesSolihullEffectiveness of leadership and Management1 September 2024 to 31 March 2025</t>
  </si>
  <si>
    <t>Early years register (full Inspection)Childcare on non-domestic premisesSolihullOutcomes for children1 September 2024 to 31 March 2025</t>
  </si>
  <si>
    <t>Early years register (full Inspection)Childcare on non-domestic premisesSolihullOverall effectiveness: The quality and standards of the provision1 September 2024 to 31 March 2025</t>
  </si>
  <si>
    <t>Early years register (full Inspection)Childcare on non-domestic premisesSolihullPersonal development1 September 2024 to 31 March 2025</t>
  </si>
  <si>
    <t>Early years register (full Inspection)Childcare on non-domestic premisesSolihullPersonal development, behaviour and welfare1 September 2024 to 31 March 2025</t>
  </si>
  <si>
    <t>Early years register (full Inspection)Childcare on non-domestic premisesSolihullQuality of education1 September 2024 to 31 March 2025</t>
  </si>
  <si>
    <t>Early years register (full Inspection)All provisionGreenwichQuality of teaching, learning and assessment1 September 2024 to 31 March 2025</t>
  </si>
  <si>
    <t>Early years register (full Inspection)All provisionGreenwichRequirements of the compulsory part of the childcare register1 September 2024 to 31 March 2025</t>
  </si>
  <si>
    <t>Early years register (full Inspection)All provisionGreenwichRequirements of the voluntary part of the childcare register1 September 2024 to 31 March 2025</t>
  </si>
  <si>
    <t>Early years register (full Inspection)All provisionGreenwichTotal No of inspections1 September 2024 to 31 March 2025</t>
  </si>
  <si>
    <t>Early years register (No children on roll)All provisionGreenwichNCOR Inspection Outcomes1 September 2024 to 31 March 2025</t>
  </si>
  <si>
    <t>Early years register (No children on roll)All provisionGreenwichTotal No of inspections1 September 2024 to 31 March 2025</t>
  </si>
  <si>
    <t>Early years register (Out-of-school day care)All provisionGreenwichTotal No of inspections1 September 2024 to 31 March 2025</t>
  </si>
  <si>
    <t>Childcare registerAll provisionHackneyTotal No of inspections1 September 2024 to 31 March 2025</t>
  </si>
  <si>
    <t>Early years register (full Inspection)All provisionSandwellQuality of education1 September 2024 to 31 March 2025</t>
  </si>
  <si>
    <t>Early years register (full Inspection)All provisionSandwellQuality of teaching, learning and assessment1 September 2024 to 31 March 2025</t>
  </si>
  <si>
    <t>Early years register (full Inspection)All provisionSandwellRequirements of the compulsory part of the childcare register1 September 2024 to 31 March 2025</t>
  </si>
  <si>
    <t>Early years register (full Inspection)All provisionSandwellRequirements of the voluntary part of the childcare register1 September 2024 to 31 March 2025</t>
  </si>
  <si>
    <t>Early years register (full Inspection)All provisionSandwellTotal No of inspections1 September 2024 to 31 March 2025</t>
  </si>
  <si>
    <t>Early years register (No children on roll)All provisionSandwellNCOR Inspection Outcomes1 September 2024 to 31 March 2025</t>
  </si>
  <si>
    <t>Early years register (No children on roll)All provisionSandwellTotal No of inspections1 September 2024 to 31 March 2025</t>
  </si>
  <si>
    <t>Childcare registerAll provisionSeftonTotal No of inspections1 September 2024 to 31 March 2025</t>
  </si>
  <si>
    <t>Early years register (full Inspection)All provisionSeftonBehaviour and attitudes1 September 2024 to 31 March 2025</t>
  </si>
  <si>
    <t>Early years register (full Inspection)All provisionSeftonEffectiveness of leadership and Management1 September 2024 to 31 March 2025</t>
  </si>
  <si>
    <t>Early years register (full Inspection)All provisionSeftonOutcomes for children1 September 2024 to 31 March 2025</t>
  </si>
  <si>
    <t>Early years register (full Inspection)All provisionSeftonOverall effectiveness: The quality and standards of the provision1 September 2024 to 31 March 2025</t>
  </si>
  <si>
    <t>Early years register (full Inspection)All provisionSeftonPersonal development1 September 2024 to 31 March 2025</t>
  </si>
  <si>
    <t>Early years register (full Inspection)All provisionSeftonPersonal development, behaviour and welfare1 September 2024 to 31 March 2025</t>
  </si>
  <si>
    <t>Early years register (full Inspection)All provisionSeftonQuality of education1 September 2024 to 31 March 2025</t>
  </si>
  <si>
    <t>Early years register (full Inspection)All provisionSeftonQuality of teaching, learning and assessment1 September 2024 to 31 March 2025</t>
  </si>
  <si>
    <t>Early years register (full Inspection)All provisionSeftonRequirements of the compulsory part of the childcare register1 September 2024 to 31 March 2025</t>
  </si>
  <si>
    <t>Early years register (full Inspection)Childcare on domestic premisesSouthwarkBehaviour and attitudes1 September 2024 to 31 March 2025</t>
  </si>
  <si>
    <t>Early years register (full Inspection)Childcare on domestic premisesSouthwarkEffectiveness of leadership and Management1 September 2024 to 31 March 2025</t>
  </si>
  <si>
    <t>Early years register (full Inspection)Childcare on domestic premisesSouthwarkOutcomes for children1 September 2024 to 31 March 2025</t>
  </si>
  <si>
    <t>Early years register (full Inspection)Childcare on domestic premisesSouthwarkOverall effectiveness: The quality and standards of the provision1 September 2024 to 31 March 2025</t>
  </si>
  <si>
    <t>Early years register (full Inspection)Childcare on domestic premisesSouthwarkPersonal development1 September 2024 to 31 March 2025</t>
  </si>
  <si>
    <t>Early years register (full Inspection)Childcare on domestic premisesSouthwarkPersonal development, behaviour and welfare1 September 2024 to 31 March 2025</t>
  </si>
  <si>
    <t>Early years register (full Inspection)Childcare on domestic premisesSouthwarkQuality of education1 September 2024 to 31 March 2025</t>
  </si>
  <si>
    <t>Early years register (full Inspection)Childcare on domestic premisesSouthwarkQuality of teaching, learning and assessment1 September 2024 to 31 March 2025</t>
  </si>
  <si>
    <t>Early years register (full Inspection)Childcare on domestic premisesSouthwarkRequirements of the compulsory part of the childcare register1 September 2024 to 31 March 2025</t>
  </si>
  <si>
    <t>Early years register (full Inspection)Childcare on domestic premisesSouthwarkRequirements of the voluntary part of the childcare register1 September 2024 to 31 March 2025</t>
  </si>
  <si>
    <t>Early years register (full Inspection)Childcare on domestic premisesSouthwarkTotal No of inspections1 September 2024 to 31 March 2025</t>
  </si>
  <si>
    <t>Early years register (full Inspection)Childcare on domestic premisesStaffordshireBehaviour and attitudes1 September 2024 to 31 March 2025</t>
  </si>
  <si>
    <t>Early years register (full Inspection)Childcare on domestic premisesStaffordshireEffectiveness of leadership and Management1 September 2024 to 31 March 2025</t>
  </si>
  <si>
    <t>Early years register (full Inspection)Childcare on domestic premisesStaffordshireOutcomes for children1 September 2024 to 31 March 2025</t>
  </si>
  <si>
    <t>Early years register (full Inspection)Childcare on domestic premisesStaffordshireOverall effectiveness: The quality and standards of the provision1 September 2024 to 31 March 2025</t>
  </si>
  <si>
    <t>Early years register (full Inspection)Childcare on domestic premisesStaffordshirePersonal development1 September 2024 to 31 March 2025</t>
  </si>
  <si>
    <t>Early years register (full Inspection)Childcare on domestic premisesStaffordshirePersonal development, behaviour and welfare1 September 2024 to 31 March 2025</t>
  </si>
  <si>
    <t>Early years register (full Inspection)Childcare on domestic premisesStaffordshireQuality of education1 September 2024 to 31 March 2025</t>
  </si>
  <si>
    <t>Early years register (full Inspection)Childcare on domestic premisesStaffordshireQuality of teaching, learning and assessment1 September 2024 to 31 March 2025</t>
  </si>
  <si>
    <t>Early years register (full Inspection)Childcare on domestic premisesStaffordshireRequirements of the compulsory part of the childcare register1 September 2024 to 31 March 2025</t>
  </si>
  <si>
    <t>Early years register (full Inspection)Childcare on domestic premisesStaffordshireRequirements of the voluntary part of the childcare register1 September 2024 to 31 March 2025</t>
  </si>
  <si>
    <t>Early years register (full Inspection)Childcare on domestic premisesStaffordshireTotal No of inspections1 September 2024 to 31 March 2025</t>
  </si>
  <si>
    <t>Early years register (full Inspection)Childcare on non-domestic premisesIslingtonQuality of education1 September 2024 to 31 March 2025</t>
  </si>
  <si>
    <t>Early years register (full Inspection)Childcare on non-domestic premisesIslingtonQuality of teaching, learning and assessment1 September 2024 to 31 March 2025</t>
  </si>
  <si>
    <t>Early years register (full Inspection)Childcare on non-domestic premisesIslingtonRequirements of the compulsory part of the childcare register1 September 2024 to 31 March 2025</t>
  </si>
  <si>
    <t>Early years register (full Inspection)Childcare on non-domestic premisesIslingtonRequirements of the voluntary part of the childcare register1 September 2024 to 31 March 2025</t>
  </si>
  <si>
    <t>Early years register (full Inspection)Childcare on non-domestic premisesIslingtonTotal No of inspections1 September 2024 to 31 March 2025</t>
  </si>
  <si>
    <t>Childcare registerChildcare on non-domestic premisesKensington and ChelseaTotal No of inspections1 September 2024 to 31 March 2025</t>
  </si>
  <si>
    <t>Early years register (full Inspection)Childcare on non-domestic premisesKensington and ChelseaBehaviour and attitudes1 September 2024 to 31 March 2025</t>
  </si>
  <si>
    <t>Early years register (full Inspection)Childcare on non-domestic premisesKensington and ChelseaEffectiveness of leadership and Management1 September 2024 to 31 March 2025</t>
  </si>
  <si>
    <t>Early years register (full Inspection)Childcare on non-domestic premisesKensington and ChelseaOutcomes for children1 September 2024 to 31 March 2025</t>
  </si>
  <si>
    <t>Early years register (full Inspection)Childcare on non-domestic premisesKensington and ChelseaOverall effectiveness: The quality and standards of the provision1 September 2024 to 31 March 2025</t>
  </si>
  <si>
    <t>Early years register (full Inspection)Childcare on non-domestic premisesKensington and ChelseaPersonal development1 September 2024 to 31 March 2025</t>
  </si>
  <si>
    <t>Early years register (full Inspection)Childcare on non-domestic premisesKensington and ChelseaPersonal development, behaviour and welfare1 September 2024 to 31 March 2025</t>
  </si>
  <si>
    <t>Early years register (full Inspection)Childcare on non-domestic premisesKensington and ChelseaQuality of education1 September 2024 to 31 March 2025</t>
  </si>
  <si>
    <t>Early years register (full Inspection)Childcare on non-domestic premisesKensington and ChelseaQuality of teaching, learning and assessment1 September 2024 to 31 March 2025</t>
  </si>
  <si>
    <t>Early years register (Out-of-school day care)All provisionRichmond upon ThamesTotal No of inspections1 September 2024 to 31 March 2025</t>
  </si>
  <si>
    <t>Childcare registerAll provisionRochdaleTotal No of inspections1 September 2024 to 31 March 2025</t>
  </si>
  <si>
    <t>Early years register (full Inspection)All provisionRochdaleBehaviour and attitudes1 September 2024 to 31 March 2025</t>
  </si>
  <si>
    <t>Early years register (full Inspection)All provisionRochdaleEffectiveness of leadership and Management1 September 2024 to 31 March 2025</t>
  </si>
  <si>
    <t>Early years register (full Inspection)All provisionRochdaleOutcomes for children1 September 2024 to 31 March 2025</t>
  </si>
  <si>
    <t>Early years register (full Inspection)All provisionRochdaleOverall effectiveness: The quality and standards of the provision1 September 2024 to 31 March 2025</t>
  </si>
  <si>
    <t>Early years register (full Inspection)All provisionRochdalePersonal development1 September 2024 to 31 March 2025</t>
  </si>
  <si>
    <t>Early years register (full Inspection)All provisionRochdalePersonal development, behaviour and welfare1 September 2024 to 31 March 2025</t>
  </si>
  <si>
    <t>Early years register (full Inspection)All provisionRochdaleQuality of education1 September 2024 to 31 March 2025</t>
  </si>
  <si>
    <t>Early years register (full Inspection)All provisionRochdaleQuality of teaching, learning and assessment1 September 2024 to 31 March 2025</t>
  </si>
  <si>
    <t>Early years register (full Inspection)All provisionRochdaleRequirements of the compulsory part of the childcare register1 September 2024 to 31 March 2025</t>
  </si>
  <si>
    <t>Early years register (full Inspection)All provisionRochdaleRequirements of the voluntary part of the childcare register1 September 2024 to 31 March 2025</t>
  </si>
  <si>
    <t>Early years register (full Inspection)All provisionRochdaleTotal No of inspections1 September 2024 to 31 March 2025</t>
  </si>
  <si>
    <t>Early years register (No children on roll)All provisionRochdaleNCOR Inspection Outcomes1 September 2024 to 31 March 2025</t>
  </si>
  <si>
    <t>Early years register (No children on roll)All provisionRochdaleTotal No of inspections1 September 2024 to 31 March 2025</t>
  </si>
  <si>
    <t>Childcare registerAll provisionRotherhamTotal No of inspections1 September 2024 to 31 March 2025</t>
  </si>
  <si>
    <t>Early years register (full Inspection)Childcare on domestic premisesLeedsBehaviour and attitudes1 September 2024 to 31 March 2025</t>
  </si>
  <si>
    <t>Early years register (full Inspection)Childcare on domestic premisesLeedsEffectiveness of leadership and Management1 September 2024 to 31 March 2025</t>
  </si>
  <si>
    <t>Early years register (full Inspection)Childcare on domestic premisesLeedsOutcomes for children1 September 2024 to 31 March 2025</t>
  </si>
  <si>
    <t>Early years register (full Inspection)Childcare on domestic premisesLeedsOverall effectiveness: The quality and standards of the provision1 September 2024 to 31 March 2025</t>
  </si>
  <si>
    <t>Early years register (full Inspection)Childcare on domestic premisesLeedsPersonal development1 September 2024 to 31 March 2025</t>
  </si>
  <si>
    <t>Early years register (full Inspection)Childcare on domestic premisesLeedsPersonal development, behaviour and welfare1 September 2024 to 31 March 2025</t>
  </si>
  <si>
    <t>Early years register (full Inspection)Childcare on domestic premisesLeedsQuality of education1 September 2024 to 31 March 2025</t>
  </si>
  <si>
    <t>Early years register (full Inspection)Childcare on domestic premisesLeedsQuality of teaching, learning and assessment1 September 2024 to 31 March 2025</t>
  </si>
  <si>
    <t>Early years register (full Inspection)Childcare on domestic premisesLeedsRequirements of the compulsory part of the childcare register1 September 2024 to 31 March 2025</t>
  </si>
  <si>
    <t>Early years register (full Inspection)Childcare on domestic premisesLeedsRequirements of the voluntary part of the childcare register1 September 2024 to 31 March 2025</t>
  </si>
  <si>
    <t>Early years register (full Inspection)Childcare on domestic premisesLeedsTotal No of inspections1 September 2024 to 31 March 2025</t>
  </si>
  <si>
    <t>Early years register (No children on roll)Childcare on domestic premisesLewishamNCOR Inspection Outcomes1 September 2024 to 31 March 2025</t>
  </si>
  <si>
    <t>Early years register (No children on roll)Childcare on domestic premisesLewishamTotal No of inspections1 September 2024 to 31 March 2025</t>
  </si>
  <si>
    <t>Early years register (full Inspection)Childcare on domestic premisesLincolnshireBehaviour and attitudes1 September 2024 to 31 March 2025</t>
  </si>
  <si>
    <t>Early years register (full Inspection)Childcare on domestic premisesLincolnshireEffectiveness of leadership and Management1 September 2024 to 31 March 2025</t>
  </si>
  <si>
    <t>Early years register (full Inspection)Childcare on domestic premisesLincolnshireOutcomes for children1 September 2024 to 31 March 2025</t>
  </si>
  <si>
    <t>Early years register (full Inspection)Childcare on domestic premisesLincolnshireOverall effectiveness: The quality and standards of the provision1 September 2024 to 31 March 2025</t>
  </si>
  <si>
    <t>Early years register (full Inspection)Childcare on domestic premisesLincolnshirePersonal development1 September 2024 to 31 March 2025</t>
  </si>
  <si>
    <t>Early years register (full Inspection)Childcare on domestic premisesLincolnshirePersonal development, behaviour and welfare1 September 2024 to 31 March 2025</t>
  </si>
  <si>
    <t>Early years register (full Inspection)Childcare on domestic premisesLincolnshireQuality of education1 September 2024 to 31 March 2025</t>
  </si>
  <si>
    <t>Early years register (full Inspection)Childcare on domestic premisesLincolnshireQuality of teaching, learning and assessment1 September 2024 to 31 March 2025</t>
  </si>
  <si>
    <t>Early years register (full Inspection)Childcare on domestic premisesLincolnshireRequirements of the compulsory part of the childcare register1 September 2024 to 31 March 2025</t>
  </si>
  <si>
    <t>Early years register (full Inspection)Childcare on domestic premisesLincolnshireRequirements of the voluntary part of the childcare register1 September 2024 to 31 March 2025</t>
  </si>
  <si>
    <t>Early years register (full Inspection)Childcare on domestic premisesLincolnshireTotal No of inspections1 September 2024 to 31 March 2025</t>
  </si>
  <si>
    <t>Early years register (full Inspection)Childcare on non-domestic premisesHertfordshireBehaviour and attitudes1 September 2024 to 31 March 2025</t>
  </si>
  <si>
    <t>Early years register (full Inspection)Childcare on non-domestic premisesHertfordshireEffectiveness of leadership and Management1 September 2024 to 31 March 2025</t>
  </si>
  <si>
    <t>Early years register (full Inspection)Childcare on non-domestic premisesHertfordshireOutcomes for children1 September 2024 to 31 March 2025</t>
  </si>
  <si>
    <t>Early years register (full Inspection)Childcare on non-domestic premisesHertfordshireOverall effectiveness: The quality and standards of the provision1 September 2024 to 31 March 2025</t>
  </si>
  <si>
    <t>Early years register (full Inspection)Childcare on non-domestic premisesHertfordshirePersonal development1 September 2024 to 31 March 2025</t>
  </si>
  <si>
    <t>Early years register (full Inspection)Childcare on non-domestic premisesHertfordshirePersonal development, behaviour and welfare1 September 2024 to 31 March 2025</t>
  </si>
  <si>
    <t>Early years register (full Inspection)Childcare on non-domestic premisesHertfordshireQuality of education1 September 2024 to 31 March 2025</t>
  </si>
  <si>
    <t>Early years register (full Inspection)Childcare on non-domestic premisesHertfordshireQuality of teaching, learning and assessment1 September 2024 to 31 March 2025</t>
  </si>
  <si>
    <t>Early years register (full Inspection)Childcare on non-domestic premisesHertfordshireRequirements of the compulsory part of the childcare register1 September 2024 to 31 March 2025</t>
  </si>
  <si>
    <t>Early years register (full Inspection)Childcare on non-domestic premisesHertfordshireRequirements of the voluntary part of the childcare register1 September 2024 to 31 March 2025</t>
  </si>
  <si>
    <t>Early years register (full Inspection)Childcare on non-domestic premisesHertfordshireTotal No of inspections1 September 2024 to 31 March 2025</t>
  </si>
  <si>
    <t>Early years register (Out-of-school day care)Childcare on non-domestic premisesHertfordshireTotal No of inspections1 September 2024 to 31 March 2025</t>
  </si>
  <si>
    <t>Childcare registerChildcare on non-domestic premisesHillingdonTotal No of inspections1 September 2024 to 31 March 2025</t>
  </si>
  <si>
    <t>Early years register (full Inspection)Childcare on non-domestic premisesSt HelensOutcomes for children1 September 2024 to 31 March 2025</t>
  </si>
  <si>
    <t>Early years register (full Inspection)Childcare on non-domestic premisesSt HelensOverall effectiveness: The quality and standards of the provision1 September 2024 to 31 March 2025</t>
  </si>
  <si>
    <t>Early years register (full Inspection)Childcare on non-domestic premisesSt HelensPersonal development1 September 2024 to 31 March 2025</t>
  </si>
  <si>
    <t>Early years register (full Inspection)Childcare on non-domestic premisesSt HelensPersonal development, behaviour and welfare1 September 2024 to 31 March 2025</t>
  </si>
  <si>
    <t>Early years register (full Inspection)Childcare on non-domestic premisesSt HelensQuality of education1 September 2024 to 31 March 2025</t>
  </si>
  <si>
    <t>Early years register (full Inspection)Childcare on non-domestic premisesSt HelensQuality of teaching, learning and assessment1 September 2024 to 31 March 2025</t>
  </si>
  <si>
    <t>Early years register (full Inspection)Childcare on non-domestic premisesSt HelensRequirements of the compulsory part of the childcare register1 September 2024 to 31 March 2025</t>
  </si>
  <si>
    <t>Early years register (full Inspection)Childcare on non-domestic premisesSt HelensRequirements of the voluntary part of the childcare register1 September 2024 to 31 March 2025</t>
  </si>
  <si>
    <t>Early years register (full Inspection)Childcare on non-domestic premisesSt HelensTotal No of inspections1 September 2024 to 31 March 2025</t>
  </si>
  <si>
    <t>Childcare registerChildcare on non-domestic premisesStaffordshireTotal No of inspections1 September 2024 to 31 March 2025</t>
  </si>
  <si>
    <t>Early years register (full Inspection)Childcare on non-domestic premisesStaffordshireBehaviour and attitudes1 September 2024 to 31 March 2025</t>
  </si>
  <si>
    <t>Early years register (full Inspection)Childcare on non-domestic premisesSuttonOverall effectiveness: The quality and standards of the provision1 September 2024 to 31 March 2025</t>
  </si>
  <si>
    <t>Early years register (full Inspection)Childcare on non-domestic premisesSuttonPersonal development1 September 2024 to 31 March 2025</t>
  </si>
  <si>
    <t>Early years register (full Inspection)Childcare on non-domestic premisesSuttonPersonal development, behaviour and welfare1 September 2024 to 31 March 2025</t>
  </si>
  <si>
    <t>Early years register (full Inspection)Childcare on non-domestic premisesSuttonQuality of education1 September 2024 to 31 March 2025</t>
  </si>
  <si>
    <t>Early years register (full Inspection)Childcare on non-domestic premisesSuttonQuality of teaching, learning and assessment1 September 2024 to 31 March 2025</t>
  </si>
  <si>
    <t>Early years register (full Inspection)Childcare on non-domestic premisesSuttonRequirements of the compulsory part of the childcare register1 September 2024 to 31 March 2025</t>
  </si>
  <si>
    <t>Early years register (full Inspection)Childcare on non-domestic premisesSuttonRequirements of the voluntary part of the childcare register1 September 2024 to 31 March 2025</t>
  </si>
  <si>
    <t>Early years register (full Inspection)Childcare on non-domestic premisesSuttonTotal No of inspections1 September 2024 to 31 March 2025</t>
  </si>
  <si>
    <t>Early years register (Out-of-school day care)Childcare on non-domestic premisesSuttonTotal No of inspections1 September 2024 to 31 March 2025</t>
  </si>
  <si>
    <t>Childcare registerChildcare on non-domestic premisesSwindonTotal No of inspections1 September 2024 to 31 March 2025</t>
  </si>
  <si>
    <t>Early years register (full Inspection)Childcare on non-domestic premisesSwindonBehaviour and attitudes1 September 2024 to 31 March 2025</t>
  </si>
  <si>
    <t>Early years register (full Inspection)Childcare on non-domestic premisesSwindonEffectiveness of leadership and Management1 September 2024 to 31 March 2025</t>
  </si>
  <si>
    <t>Early years register (full Inspection)Childcare on non-domestic premisesSwindonOutcomes for children1 September 2024 to 31 March 2025</t>
  </si>
  <si>
    <t>Early years register (full Inspection)Childcare on non-domestic premisesSwindonOverall effectiveness: The quality and standards of the provision1 September 2024 to 31 March 2025</t>
  </si>
  <si>
    <t>Early years register (Out-of-school day care)ChildminderDurhamTotal No of inspections1 September 2024 to 31 March 2025</t>
  </si>
  <si>
    <t>Childcare registerChildminderEalingTotal No of inspections1 September 2024 to 31 March 2025</t>
  </si>
  <si>
    <t>Early years register (full Inspection)ChildminderEalingBehaviour and attitudes1 September 2024 to 31 March 2025</t>
  </si>
  <si>
    <t>Early years register (full Inspection)ChildminderEalingEffectiveness of leadership and Management1 September 2024 to 31 March 2025</t>
  </si>
  <si>
    <t>Early years register (full Inspection)ChildminderEalingOutcomes for children1 September 2024 to 31 March 2025</t>
  </si>
  <si>
    <t>Early years register (full Inspection)ChildminderEalingOverall effectiveness: The quality and standards of the provision1 September 2024 to 31 March 2025</t>
  </si>
  <si>
    <t>Early years register (full Inspection)ChildminderEalingPersonal development1 September 2024 to 31 March 2025</t>
  </si>
  <si>
    <t>Early years register (full Inspection)ChildminderEalingPersonal development, behaviour and welfare1 September 2024 to 31 March 2025</t>
  </si>
  <si>
    <t>Early years register (full Inspection)ChildminderEalingQuality of education1 September 2024 to 31 March 2025</t>
  </si>
  <si>
    <t>Early years register (full Inspection)ChildminderEalingQuality of teaching, learning and assessment1 September 2024 to 31 March 2025</t>
  </si>
  <si>
    <t>Early years register (full Inspection)ChildminderEalingRequirements of the compulsory part of the childcare register1 September 2024 to 31 March 2025</t>
  </si>
  <si>
    <t>Early years register (full Inspection)ChildminderEalingRequirements of the voluntary part of the childcare register1 September 2024 to 31 March 2025</t>
  </si>
  <si>
    <t>Early years register (full Inspection)ChildminderEalingTotal No of inspections1 September 2024 to 31 March 2025</t>
  </si>
  <si>
    <t>Early years register (No children on roll)ChildminderEalingNCOR Inspection Outcomes1 September 2024 to 31 March 2025</t>
  </si>
  <si>
    <t>Early years register (No children on roll)ChildminderEalingTotal No of inspections1 September 2024 to 31 March 2025</t>
  </si>
  <si>
    <t>Childcare registerChildminderEast Riding of YorkshireTotal No of inspections1 September 2024 to 31 March 2025</t>
  </si>
  <si>
    <t>Early years register (Out-of-school day care)ChildminderRotherhamTotal No of inspections1 September 2024 to 31 March 2025</t>
  </si>
  <si>
    <t>Early years register (full Inspection)ChildminderRutlandBehaviour and attitudes1 September 2024 to 31 March 2025</t>
  </si>
  <si>
    <t>Early years register (full Inspection)ChildminderRutlandEffectiveness of leadership and Management1 September 2024 to 31 March 2025</t>
  </si>
  <si>
    <t>Early years register (full Inspection)ChildminderRutlandOutcomes for children1 September 2024 to 31 March 2025</t>
  </si>
  <si>
    <t>Early years register (full Inspection)ChildminderRutlandOverall effectiveness: The quality and standards of the provision1 September 2024 to 31 March 2025</t>
  </si>
  <si>
    <t>Early years register (full Inspection)ChildminderRutlandPersonal development1 September 2024 to 31 March 2025</t>
  </si>
  <si>
    <t>Early years register (full Inspection)ChildminderRutlandPersonal development, behaviour and welfare1 September 2024 to 31 March 2025</t>
  </si>
  <si>
    <t>Early years register (full Inspection)ChildminderRutlandQuality of education1 September 2024 to 31 March 2025</t>
  </si>
  <si>
    <t>Early years register (full Inspection)ChildminderRutlandQuality of teaching, learning and assessment1 September 2024 to 31 March 2025</t>
  </si>
  <si>
    <t>Early years register (full Inspection)ChildminderRutlandRequirements of the compulsory part of the childcare register1 September 2024 to 31 March 2025</t>
  </si>
  <si>
    <t>Early years register (full Inspection)ChildminderRutlandRequirements of the voluntary part of the childcare register1 September 2024 to 31 March 2025</t>
  </si>
  <si>
    <t>Early years register (full Inspection)ChildminderRutlandTotal No of inspections1 September 2024 to 31 March 2025</t>
  </si>
  <si>
    <t>Childcare registerChildminderSalfordTotal No of inspections1 September 2024 to 31 March 2025</t>
  </si>
  <si>
    <t>Early years register (full Inspection)ChildminderSalfordBehaviour and attitudes1 September 2024 to 31 March 2025</t>
  </si>
  <si>
    <t>Early years register (full Inspection)ChildminderSalfordEffectiveness of leadership and Management1 September 2024 to 31 March 2025</t>
  </si>
  <si>
    <t>Early years register (full Inspection)ChildminderSalfordOutcomes for children1 September 2024 to 31 March 2025</t>
  </si>
  <si>
    <t>Early years register (full Inspection)ChildminderSalfordOverall effectiveness: The quality and standards of the provision1 September 2024 to 31 March 2025</t>
  </si>
  <si>
    <t>Early years register (full Inspection)ChildminderSalfordPersonal development1 September 2024 to 31 March 2025</t>
  </si>
  <si>
    <t>Early years register (full Inspection)ChildminderSalfordPersonal development, behaviour and welfare1 September 2024 to 31 March 2025</t>
  </si>
  <si>
    <t>Early years register (full Inspection)ChildminderSalfordQuality of education1 September 2024 to 31 March 2025</t>
  </si>
  <si>
    <t>Early years register (full Inspection)All provisionEast SussexBehaviour and attitudes1 September 2024 to 31 March 2025</t>
  </si>
  <si>
    <t>Early years register (full Inspection)All provisionEast SussexEffectiveness of leadership and Management1 September 2024 to 31 March 2025</t>
  </si>
  <si>
    <t>Early years register (full Inspection)All provisionEast SussexOutcomes for children1 September 2024 to 31 March 2025</t>
  </si>
  <si>
    <t>Early years register (full Inspection)All provisionEast SussexOverall effectiveness: The quality and standards of the provision1 September 2024 to 31 March 2025</t>
  </si>
  <si>
    <t>Early years register (full Inspection)All provisionEast SussexPersonal development1 September 2024 to 31 March 2025</t>
  </si>
  <si>
    <t>Early years register (full Inspection)All provisionEast SussexPersonal development, behaviour and welfare1 September 2024 to 31 March 2025</t>
  </si>
  <si>
    <t>Early years register (full Inspection)All provisionEast SussexQuality of education1 September 2024 to 31 March 2025</t>
  </si>
  <si>
    <t>Early years register (full Inspection)All provisionEast SussexQuality of teaching, learning and assessment1 September 2024 to 31 March 2025</t>
  </si>
  <si>
    <t>Early years register (full Inspection)All provisionEast SussexRequirements of the compulsory part of the childcare register1 September 2024 to 31 March 2025</t>
  </si>
  <si>
    <t>Early years register (full Inspection)All provisionEast SussexRequirements of the voluntary part of the childcare register1 September 2024 to 31 March 2025</t>
  </si>
  <si>
    <t>Early years register (full Inspection)All provisionEast SussexTotal No of inspections1 September 2024 to 31 March 2025</t>
  </si>
  <si>
    <t>Early years register (Out-of-school day care)All provisionEast SussexTotal No of inspections1 September 2024 to 31 March 2025</t>
  </si>
  <si>
    <t>Childcare registerAll provisionEnfieldTotal No of inspections1 September 2024 to 31 March 2025</t>
  </si>
  <si>
    <t>Early years register (No children on roll)All provisionRedcar and ClevelandNCOR Inspection Outcomes1 September 2024 to 31 March 2025</t>
  </si>
  <si>
    <t>Early years register (No children on roll)All provisionRedcar and ClevelandTotal No of inspections1 September 2024 to 31 March 2025</t>
  </si>
  <si>
    <t>Early years register (full Inspection)Childcare on non-domestic premisesStockportTotal No of inspections1 September 2024 to 31 March 2025</t>
  </si>
  <si>
    <t>Early years register (Out-of-school day care)Childcare on non-domestic premisesStockportTotal No of inspections1 September 2024 to 31 March 2025</t>
  </si>
  <si>
    <t>Early years register (full Inspection)Childcare on non-domestic premisesStockton-on-TeesBehaviour and attitudes1 September 2024 to 31 March 2025</t>
  </si>
  <si>
    <t>Early years register (full Inspection)Childcare on non-domestic premisesStockton-on-TeesEffectiveness of leadership and Management1 September 2024 to 31 March 2025</t>
  </si>
  <si>
    <t>Early years register (full Inspection)Childcare on non-domestic premisesStockton-on-TeesOutcomes for children1 September 2024 to 31 March 2025</t>
  </si>
  <si>
    <t>Early years register (full Inspection)Childcare on non-domestic premisesStockton-on-TeesOverall effectiveness: The quality and standards of the provision1 September 2024 to 31 March 2025</t>
  </si>
  <si>
    <t>Early years register (full Inspection)Childcare on non-domestic premisesStockton-on-TeesPersonal development1 September 2024 to 31 March 2025</t>
  </si>
  <si>
    <t>Early years register (full Inspection)Childcare on non-domestic premisesStockton-on-TeesPersonal development, behaviour and welfare1 September 2024 to 31 March 2025</t>
  </si>
  <si>
    <t>Early years register (full Inspection)Childcare on non-domestic premisesStockton-on-TeesQuality of education1 September 2024 to 31 March 2025</t>
  </si>
  <si>
    <t>Early years register (full Inspection)Childcare on non-domestic premisesStockton-on-TeesQuality of teaching, learning and assessment1 September 2024 to 31 March 2025</t>
  </si>
  <si>
    <t>Early years register (full Inspection)Childcare on non-domestic premisesStockton-on-TeesRequirements of the compulsory part of the childcare register1 September 2024 to 31 March 2025</t>
  </si>
  <si>
    <t>Early years register (full Inspection)Childcare on non-domestic premisesStockton-on-TeesRequirements of the voluntary part of the childcare register1 September 2024 to 31 March 2025</t>
  </si>
  <si>
    <t>Early years register (full Inspection)Childcare on non-domestic premisesStockton-on-TeesTotal No of inspections1 September 2024 to 31 March 2025</t>
  </si>
  <si>
    <t>Early years register (Out-of-school day care)Childcare on non-domestic premisesStockton-on-TeesTotal No of inspections1 September 2024 to 31 March 2025</t>
  </si>
  <si>
    <t>Early years register (full Inspection)ChildminderDerbyshireBehaviour and attitudes1 September 2024 to 31 March 2025</t>
  </si>
  <si>
    <t>Early years register (full Inspection)ChildminderDerbyshireEffectiveness of leadership and Management1 September 2024 to 31 March 2025</t>
  </si>
  <si>
    <t>Early years register (full Inspection)ChildminderDerbyshireOutcomes for children1 September 2024 to 31 March 2025</t>
  </si>
  <si>
    <t>Early years register (full Inspection)ChildminderDerbyshireOverall effectiveness: The quality and standards of the provision1 September 2024 to 31 March 2025</t>
  </si>
  <si>
    <t>Early years register (full Inspection)ChildminderDerbyshirePersonal development1 September 2024 to 31 March 2025</t>
  </si>
  <si>
    <t>Early years register (full Inspection)ChildminderDerbyshirePersonal development, behaviour and welfare1 September 2024 to 31 March 2025</t>
  </si>
  <si>
    <t>Early years register (full Inspection)ChildminderDerbyshireQuality of education1 September 2024 to 31 March 2025</t>
  </si>
  <si>
    <t>Early years register (full Inspection)ChildminderDerbyshireQuality of teaching, learning and assessment1 September 2024 to 31 March 2025</t>
  </si>
  <si>
    <t>Early years register (full Inspection)ChildminderDerbyshireRequirements of the compulsory part of the childcare register1 September 2024 to 31 March 2025</t>
  </si>
  <si>
    <t>Early years register (full Inspection)ChildminderDerbyshireRequirements of the voluntary part of the childcare register1 September 2024 to 31 March 2025</t>
  </si>
  <si>
    <t>Early years register (full Inspection)ChildminderDerbyshireTotal No of inspections1 September 2024 to 31 March 2025</t>
  </si>
  <si>
    <t>Early years register (No children on roll)ChildminderDerbyshireNCOR Inspection Outcomes1 September 2024 to 31 March 2025</t>
  </si>
  <si>
    <t>Early years register (No children on roll)ChildminderDerbyshireTotal No of inspections1 September 2024 to 31 March 2025</t>
  </si>
  <si>
    <t>Early years register (Out-of-school day care)ChildminderDerbyshireTotal No of inspections1 September 2024 to 31 March 2025</t>
  </si>
  <si>
    <t>Early years register (full Inspection)ChildminderReadingBehaviour and attitudes1 September 2024 to 31 March 2025</t>
  </si>
  <si>
    <t>Early years register (full Inspection)ChildminderReadingEffectiveness of leadership and Management1 September 2024 to 31 March 2025</t>
  </si>
  <si>
    <t>Early years register (full Inspection)ChildminderReadingOutcomes for children1 September 2024 to 31 March 2025</t>
  </si>
  <si>
    <t>Early years register (full Inspection)ChildminderReadingOverall effectiveness: The quality and standards of the provision1 September 2024 to 31 March 2025</t>
  </si>
  <si>
    <t>Early years register (full Inspection)ChildminderReadingPersonal development1 September 2024 to 31 March 2025</t>
  </si>
  <si>
    <t>Early years register (full Inspection)ChildminderReadingPersonal development, behaviour and welfare1 September 2024 to 31 March 2025</t>
  </si>
  <si>
    <t>Early years register (full Inspection)ChildminderReadingQuality of education1 September 2024 to 31 March 2025</t>
  </si>
  <si>
    <t>Early years register (full Inspection)ChildminderReadingQuality of teaching, learning and assessment1 September 2024 to 31 March 2025</t>
  </si>
  <si>
    <t>Early years register (full Inspection)ChildminderReadingRequirements of the compulsory part of the childcare register1 September 2024 to 31 March 2025</t>
  </si>
  <si>
    <t>Early years register (full Inspection)ChildminderReadingRequirements of the voluntary part of the childcare register1 September 2024 to 31 March 2025</t>
  </si>
  <si>
    <t>Early years register (full Inspection)ChildminderReadingTotal No of inspections1 September 2024 to 31 March 2025</t>
  </si>
  <si>
    <t>Early years register (No children on roll)ChildminderReadingNCOR Inspection Outcomes1 September 2024 to 31 March 2025</t>
  </si>
  <si>
    <t>Early years register (No children on roll)ChildminderReadingTotal No of inspections1 September 2024 to 31 March 2025</t>
  </si>
  <si>
    <t>Early years register (Out-of-school day care)ChildminderReadingTotal No of inspections1 September 2024 to 31 March 2025</t>
  </si>
  <si>
    <t>Early years register (full Inspection)All provisionDoncasterRequirements of the voluntary part of the childcare register1 September 2024 to 31 March 2025</t>
  </si>
  <si>
    <t>Early years register (full Inspection)All provisionDoncasterTotal No of inspections1 September 2024 to 31 March 2025</t>
  </si>
  <si>
    <t>Early years register (No children on roll)All provisionDoncasterNCOR Inspection Outcomes1 September 2024 to 31 March 2025</t>
  </si>
  <si>
    <t>Early years register (No children on roll)All provisionDoncasterTotal No of inspections1 September 2024 to 31 March 2025</t>
  </si>
  <si>
    <t>Early years register (Out-of-school day care)All provisionDoncasterTotal No of inspections1 September 2024 to 31 March 2025</t>
  </si>
  <si>
    <t>Childcare registerAll provisionDorsetTotal No of inspections1 September 2024 to 31 March 2025</t>
  </si>
  <si>
    <t>Early years register (full Inspection)All provisionDorsetBehaviour and attitudes1 September 2024 to 31 March 2025</t>
  </si>
  <si>
    <t>Early years register (full Inspection)All provisionDorsetEffectiveness of leadership and Management1 September 2024 to 31 March 2025</t>
  </si>
  <si>
    <t>Early years register (full Inspection)All provisionDorsetOutcomes for children1 September 2024 to 31 March 2025</t>
  </si>
  <si>
    <t>Early years register (full Inspection)All provisionDorsetOverall effectiveness: The quality and standards of the provision1 September 2024 to 31 March 2025</t>
  </si>
  <si>
    <t>Early years register (full Inspection)All provisionDorsetPersonal development1 September 2024 to 31 March 2025</t>
  </si>
  <si>
    <t>Early years register (full Inspection)All provisionDorsetPersonal development, behaviour and welfare1 September 2024 to 31 March 2025</t>
  </si>
  <si>
    <t>Early years register (full Inspection)All provisionDorsetQuality of education1 September 2024 to 31 March 2025</t>
  </si>
  <si>
    <t>Early years register (full Inspection)All provisionDorsetQuality of teaching, learning and assessment1 September 2024 to 31 March 2025</t>
  </si>
  <si>
    <t>Early years register (full Inspection)All provisionDorsetRequirements of the compulsory part of the childcare register1 September 2024 to 31 March 2025</t>
  </si>
  <si>
    <t>Early years register (full Inspection)All provisionDorsetRequirements of the voluntary part of the childcare register1 September 2024 to 31 March 2025</t>
  </si>
  <si>
    <t>Early years register (full Inspection)All provisionDorsetTotal No of inspections1 September 2024 to 31 March 2025</t>
  </si>
  <si>
    <t>Early years register (Out-of-school day care)All provisionHaltonTotal No of inspections1 April 2024 to 31 August 2024</t>
  </si>
  <si>
    <t>Early years register (Out-of-school day care)All provisionHaltonTotal No of inspections1 September 2024 to 31 March 2025</t>
  </si>
  <si>
    <t>Childcare registerAll provisionHammersmith and FulhamTotal No of inspections1 September 2024 to 31 March 2025</t>
  </si>
  <si>
    <t>Early years register (full Inspection)All provisionHammersmith and FulhamBehaviour and attitudes1 September 2024 to 31 March 2025</t>
  </si>
  <si>
    <t>Early years register (full Inspection)All provisionHammersmith and FulhamEffectiveness of leadership and Management1 September 2024 to 31 March 2025</t>
  </si>
  <si>
    <t>Early years register (full Inspection)All provisionHammersmith and FulhamOutcomes for children1 September 2024 to 31 March 2025</t>
  </si>
  <si>
    <t>Early years register (full Inspection)All provisionHammersmith and FulhamOverall effectiveness: The quality and standards of the provision1 September 2024 to 31 March 2025</t>
  </si>
  <si>
    <t>Early years register (full Inspection)All provisionHammersmith and FulhamPersonal development1 September 2024 to 31 March 2025</t>
  </si>
  <si>
    <t>Early years register (full Inspection)All provisionHammersmith and FulhamPersonal development, behaviour and welfare1 September 2024 to 31 March 2025</t>
  </si>
  <si>
    <t>Early years register (full Inspection)All provisionHammersmith and FulhamQuality of education1 September 2024 to 31 March 2025</t>
  </si>
  <si>
    <t>Early years register (No children on roll)All provisionSheffieldNCOR Inspection Outcomes1 September 2024 to 31 March 2025</t>
  </si>
  <si>
    <t>Early years register (No children on roll)All provisionSheffieldTotal No of inspections1 September 2024 to 31 March 2025</t>
  </si>
  <si>
    <t>Early years register (Out-of-school day care)All provisionSheffieldTotal No of inspections1 September 2024 to 31 March 2025</t>
  </si>
  <si>
    <t>Early years register (full Inspection)All provisionShropshireBehaviour and attitudes1 September 2024 to 31 March 2025</t>
  </si>
  <si>
    <t>Early years register (full Inspection)All provisionShropshireEffectiveness of leadership and Management1 September 2024 to 31 March 2025</t>
  </si>
  <si>
    <t>Early years register (full Inspection)All provisionShropshireOutcomes for children1 September 2024 to 31 March 2025</t>
  </si>
  <si>
    <t>Early years register (full Inspection)All provisionShropshireOverall effectiveness: The quality and standards of the provision1 September 2024 to 31 March 2025</t>
  </si>
  <si>
    <t>Early years register (full Inspection)All provisionShropshirePersonal development1 September 2024 to 31 March 2025</t>
  </si>
  <si>
    <t>Early years register (full Inspection)All provisionShropshirePersonal development, behaviour and welfare1 September 2024 to 31 March 2025</t>
  </si>
  <si>
    <t>Early years register (full Inspection)All provisionShropshireQuality of education1 September 2024 to 31 March 2025</t>
  </si>
  <si>
    <t>Early years register (full Inspection)All provisionShropshireQuality of teaching, learning and assessment1 September 2024 to 31 March 2025</t>
  </si>
  <si>
    <t>Early years register (full Inspection)All provisionShropshireRequirements of the compulsory part of the childcare register1 September 2024 to 31 March 2025</t>
  </si>
  <si>
    <t>Early years register (full Inspection)All provisionShropshireRequirements of the voluntary part of the childcare register1 September 2024 to 31 March 2025</t>
  </si>
  <si>
    <t>Early years register (full Inspection)All provisionShropshireTotal No of inspections1 September 2024 to 31 March 2025</t>
  </si>
  <si>
    <t>Early years register (full Inspection)Childcare on domestic premisesWokinghamEffectiveness of leadership and Management1 September 2024 to 31 March 2025</t>
  </si>
  <si>
    <t>Early years register (full Inspection)Childcare on domestic premisesWokinghamOutcomes for children1 September 2024 to 31 March 2025</t>
  </si>
  <si>
    <t>Early years register (full Inspection)Childcare on domestic premisesWokinghamOverall effectiveness: The quality and standards of the provision1 September 2024 to 31 March 2025</t>
  </si>
  <si>
    <t>Early years register (full Inspection)Childcare on domestic premisesWokinghamPersonal development1 September 2024 to 31 March 2025</t>
  </si>
  <si>
    <t>Early years register (full Inspection)Childcare on domestic premisesWokinghamPersonal development, behaviour and welfare1 September 2024 to 31 March 2025</t>
  </si>
  <si>
    <t>Early years register (full Inspection)Childcare on domestic premisesWokinghamQuality of education1 September 2024 to 31 March 2025</t>
  </si>
  <si>
    <t>Early years register (full Inspection)Childcare on domestic premisesWokinghamQuality of teaching, learning and assessment1 September 2024 to 31 March 2025</t>
  </si>
  <si>
    <t>Early years register (full Inspection)Childcare on domestic premisesWokinghamRequirements of the compulsory part of the childcare register1 September 2024 to 31 March 2025</t>
  </si>
  <si>
    <t>Early years register (full Inspection)Childcare on domestic premisesWokinghamRequirements of the voluntary part of the childcare register1 September 2024 to 31 March 2025</t>
  </si>
  <si>
    <t>Early years register (full Inspection)Childcare on domestic premisesWokinghamTotal No of inspections1 September 2024 to 31 March 2025</t>
  </si>
  <si>
    <t>Childcare registerChildcare on non-domestic premisesAll EnglandTotal No of inspections1 September 2024 to 31 March 2025</t>
  </si>
  <si>
    <t>Early years register (full Inspection)Childcare on non-domestic premisesAll EnglandBehaviour and attitudes1 September 2024 to 31 March 2025</t>
  </si>
  <si>
    <t>Early years register (full Inspection)Childcare on non-domestic premisesAll EnglandEffectiveness of leadership and Management1 September 2024 to 31 March 2025</t>
  </si>
  <si>
    <t>Early years register (full Inspection)Childcare on non-domestic premisesAll EnglandOutcomes for children1 September 2024 to 31 March 2025</t>
  </si>
  <si>
    <t>Early years register (full Inspection)Childcare on non-domestic premisesAll EnglandOverall effectiveness: The quality and standards of the provision1 September 2024 to 31 March 2025</t>
  </si>
  <si>
    <t>Early years register (full Inspection)Childcare on non-domestic premisesAll EnglandPersonal development1 September 2024 to 31 March 2025</t>
  </si>
  <si>
    <t>Early years register (full Inspection)Childcare on non-domestic premisesKentTotal No of inspections1 September 2024 to 31 March 2025</t>
  </si>
  <si>
    <t>Early years register (Out-of-school day care)Childcare on non-domestic premisesKentTotal No of inspections1 September 2024 to 31 March 2025</t>
  </si>
  <si>
    <t>Early years register (full Inspection)Childcare on non-domestic premisesKingston upon HullBehaviour and attitudes1 September 2024 to 31 March 2025</t>
  </si>
  <si>
    <t>Early years register (full Inspection)Childcare on non-domestic premisesKingston upon HullEffectiveness of leadership and Management1 September 2024 to 31 March 2025</t>
  </si>
  <si>
    <t>Early years register (full Inspection)Childcare on non-domestic premisesKingston upon HullOutcomes for children1 September 2024 to 31 March 2025</t>
  </si>
  <si>
    <t>Early years register (full Inspection)Childcare on non-domestic premisesKingston upon HullOverall effectiveness: The quality and standards of the provision1 September 2024 to 31 March 2025</t>
  </si>
  <si>
    <t>Early years register (full Inspection)Childcare on non-domestic premisesKingston upon HullPersonal development1 September 2024 to 31 March 2025</t>
  </si>
  <si>
    <t>Early years register (full Inspection)Childcare on non-domestic premisesKingston upon HullPersonal development, behaviour and welfare1 September 2024 to 31 March 2025</t>
  </si>
  <si>
    <t>Early years register (full Inspection)Childcare on non-domestic premisesKingston upon HullQuality of education1 September 2024 to 31 March 2025</t>
  </si>
  <si>
    <t>Early years register (full Inspection)Childcare on non-domestic premisesKingston upon HullQuality of teaching, learning and assessment1 September 2024 to 31 March 2025</t>
  </si>
  <si>
    <t>Early years register (full Inspection)Childcare on non-domestic premisesKingston upon HullRequirements of the compulsory part of the childcare register1 September 2024 to 31 March 2025</t>
  </si>
  <si>
    <t>Early years register (full Inspection)Childcare on non-domestic premisesKingston upon HullRequirements of the voluntary part of the childcare register1 September 2024 to 31 March 2025</t>
  </si>
  <si>
    <t>Early years register (full Inspection)Childcare on non-domestic premisesKingston upon HullTotal No of inspections1 September 2024 to 31 March 2025</t>
  </si>
  <si>
    <t>Early years register (full Inspection)Childcare on non-domestic premisesSurreyBehaviour and attitudes1 September 2024 to 31 March 2025</t>
  </si>
  <si>
    <t>Early years register (full Inspection)Childcare on non-domestic premisesSurreyEffectiveness of leadership and Management1 September 2024 to 31 March 2025</t>
  </si>
  <si>
    <t>Early years register (full Inspection)Childcare on non-domestic premisesSurreyOutcomes for children1 September 2024 to 31 March 2025</t>
  </si>
  <si>
    <t>Early years register (full Inspection)Childcare on non-domestic premisesSurreyOverall effectiveness: The quality and standards of the provision1 September 2024 to 31 March 2025</t>
  </si>
  <si>
    <t>Early years register (full Inspection)Childcare on non-domestic premisesStoke-on-TrentBehaviour and attitudes1 September 2024 to 31 March 2025</t>
  </si>
  <si>
    <t>Early years register (full Inspection)Childcare on non-domestic premisesStoke-on-TrentEffectiveness of leadership and Management1 September 2024 to 31 March 2025</t>
  </si>
  <si>
    <t>Early years register (full Inspection)Childcare on non-domestic premisesStoke-on-TrentOutcomes for children1 September 2024 to 31 March 2025</t>
  </si>
  <si>
    <t>Early years register (full Inspection)Childcare on non-domestic premisesStoke-on-TrentOverall effectiveness: The quality and standards of the provision1 September 2024 to 31 March 2025</t>
  </si>
  <si>
    <t>Early years register (full Inspection)Childcare on non-domestic premisesStoke-on-TrentPersonal development1 September 2024 to 31 March 2025</t>
  </si>
  <si>
    <t>Early years register (full Inspection)Childcare on non-domestic premisesStoke-on-TrentPersonal development, behaviour and welfare1 September 2024 to 31 March 2025</t>
  </si>
  <si>
    <t>Early years register (full Inspection)Childcare on non-domestic premisesStoke-on-TrentQuality of education1 September 2024 to 31 March 2025</t>
  </si>
  <si>
    <t>Early years register (full Inspection)Childcare on non-domestic premisesStoke-on-TrentQuality of teaching, learning and assessment1 September 2024 to 31 March 2025</t>
  </si>
  <si>
    <t>Early years register (full Inspection)Childcare on non-domestic premisesStoke-on-TrentRequirements of the compulsory part of the childcare register1 September 2024 to 31 March 2025</t>
  </si>
  <si>
    <t>Early years register (full Inspection)Childcare on non-domestic premisesStoke-on-TrentRequirements of the voluntary part of the childcare register1 September 2024 to 31 March 2025</t>
  </si>
  <si>
    <t>Early years register (full Inspection)Childcare on non-domestic premisesStoke-on-TrentTotal No of inspections1 September 2024 to 31 March 2025</t>
  </si>
  <si>
    <t>Childcare registerChildcare on non-domestic premisesSuffolkTotal No of inspections1 September 2024 to 31 March 2025</t>
  </si>
  <si>
    <t>Early years register (full Inspection)ChildminderDevonBehaviour and attitudes1 September 2024 to 31 March 2025</t>
  </si>
  <si>
    <t>Early years register (full Inspection)ChildminderDevonEffectiveness of leadership and Management1 September 2024 to 31 March 2025</t>
  </si>
  <si>
    <t>Early years register (full Inspection)ChildminderDevonOutcomes for children1 September 2024 to 31 March 2025</t>
  </si>
  <si>
    <t>Early years register (full Inspection)ChildminderDevonOverall effectiveness: The quality and standards of the provision1 September 2024 to 31 March 2025</t>
  </si>
  <si>
    <t>Early years register (full Inspection)ChildminderDevonPersonal development1 September 2024 to 31 March 2025</t>
  </si>
  <si>
    <t>Early years register (full Inspection)ChildminderDevonPersonal development, behaviour and welfare1 September 2024 to 31 March 2025</t>
  </si>
  <si>
    <t>Early years register (full Inspection)ChildminderDevonQuality of education1 September 2024 to 31 March 2025</t>
  </si>
  <si>
    <t>Early years register (full Inspection)ChildminderDevonQuality of teaching, learning and assessment1 September 2024 to 31 March 2025</t>
  </si>
  <si>
    <t>Early years register (full Inspection)ChildminderDevonRequirements of the compulsory part of the childcare register1 September 2024 to 31 March 2025</t>
  </si>
  <si>
    <t>Early years register (full Inspection)ChildminderDevonRequirements of the voluntary part of the childcare register1 September 2024 to 31 March 2025</t>
  </si>
  <si>
    <t>Early years register (full Inspection)ChildminderDevonTotal No of inspections1 September 2024 to 31 March 2025</t>
  </si>
  <si>
    <t>Early years register (No children on roll)ChildminderDevonNCOR Inspection Outcomes1 September 2024 to 31 March 2025</t>
  </si>
  <si>
    <t>Early years register (No children on roll)ChildminderDevonTotal No of inspections1 September 2024 to 31 March 2025</t>
  </si>
  <si>
    <t>Early years register (full Inspection)ChildminderRedbridgeBehaviour and attitudes1 September 2024 to 31 March 2025</t>
  </si>
  <si>
    <t>Early years register (full Inspection)ChildminderRedbridgeEffectiveness of leadership and Management1 September 2024 to 31 March 2025</t>
  </si>
  <si>
    <t>Early years register (full Inspection)ChildminderRedbridgeOutcomes for children1 September 2024 to 31 March 2025</t>
  </si>
  <si>
    <t>Early years register (full Inspection)ChildminderRedbridgeOverall effectiveness: The quality and standards of the provision1 September 2024 to 31 March 2025</t>
  </si>
  <si>
    <t>Early years register (full Inspection)ChildminderRedbridgePersonal development1 September 2024 to 31 March 2025</t>
  </si>
  <si>
    <t>Early years register (full Inspection)ChildminderRedbridgePersonal development, behaviour and welfare1 September 2024 to 31 March 2025</t>
  </si>
  <si>
    <t>Early years register (full Inspection)ChildminderRedbridgeQuality of education1 September 2024 to 31 March 2025</t>
  </si>
  <si>
    <t>Early years register (full Inspection)ChildminderRedbridgeQuality of teaching, learning and assessment1 September 2024 to 31 March 2025</t>
  </si>
  <si>
    <t>Early years register (full Inspection)ChildminderRedbridgeRequirements of the compulsory part of the childcare register1 September 2024 to 31 March 2025</t>
  </si>
  <si>
    <t>Early years register (full Inspection)ChildminderRedbridgeRequirements of the voluntary part of the childcare register1 September 2024 to 31 March 2025</t>
  </si>
  <si>
    <t>Early years register (full Inspection)ChildminderRedbridgeTotal No of inspections1 September 2024 to 31 March 2025</t>
  </si>
  <si>
    <t>Early years register (No children on roll)ChildminderRedbridgeNCOR Inspection Outcomes1 September 2024 to 31 March 2025</t>
  </si>
  <si>
    <t>Early years register (No children on roll)ChildminderRedbridgeTotal No of inspections1 September 2024 to 31 March 2025</t>
  </si>
  <si>
    <t>Childcare registerAll provisionDudleyTotal No of inspections1 September 2024 to 31 March 2025</t>
  </si>
  <si>
    <t>Early years register (full Inspection)All provisionDudleyBehaviour and attitudes1 September 2024 to 31 March 2025</t>
  </si>
  <si>
    <t>Early years register (full Inspection)All provisionDudleyEffectiveness of leadership and Management1 September 2024 to 31 March 2025</t>
  </si>
  <si>
    <t>Early years register (full Inspection)All provisionDudleyOutcomes for children1 September 2024 to 31 March 2025</t>
  </si>
  <si>
    <t>Early years register (full Inspection)All provisionDudleyOverall effectiveness: The quality and standards of the provision1 September 2024 to 31 March 2025</t>
  </si>
  <si>
    <t>Early years register (full Inspection)All provisionDudleyPersonal development1 September 2024 to 31 March 2025</t>
  </si>
  <si>
    <t>Early years register (full Inspection)All provisionDudleyPersonal development, behaviour and welfare1 September 2024 to 31 March 2025</t>
  </si>
  <si>
    <t>Early years register (full Inspection)All provisionDudleyQuality of education1 September 2024 to 31 March 2025</t>
  </si>
  <si>
    <t>Early years register (full Inspection)All provisionDudleyQuality of teaching, learning and assessment1 September 2024 to 31 March 2025</t>
  </si>
  <si>
    <t>Early years register (full Inspection)All provisionDudleyRequirements of the compulsory part of the childcare register1 September 2024 to 31 March 2025</t>
  </si>
  <si>
    <t>Early years register (full Inspection)All provisionDudleyRequirements of the voluntary part of the childcare register1 September 2024 to 31 March 2025</t>
  </si>
  <si>
    <t>Early years register (full Inspection)All provisionDudleyTotal No of inspections1 September 2024 to 31 March 2025</t>
  </si>
  <si>
    <t>Early years register (No children on roll)All provisionDudleyNCOR Inspection Outcomes1 September 2024 to 31 March 2025</t>
  </si>
  <si>
    <t>Early years register (No children on roll)All provisionDudleyTotal No of inspections1 September 2024 to 31 March 2025</t>
  </si>
  <si>
    <t>Early years register (Out-of-school day care)All provisionDudleyTotal No of inspections1 September 2024 to 31 March 2025</t>
  </si>
  <si>
    <t>Childcare registerAll provisionDurhamTotal No of inspections1 September 2024 to 31 March 2025</t>
  </si>
  <si>
    <t>Early years register (full Inspection)All provisionPlymouthPersonal development1 September 2024 to 31 March 2025</t>
  </si>
  <si>
    <t>Early years register (full Inspection)All provisionPlymouthPersonal development, behaviour and welfare1 September 2024 to 31 March 2025</t>
  </si>
  <si>
    <t>Early years register (full Inspection)Childcare on non-domestic premisesSunderlandBehaviour and attitudes1 September 2024 to 31 March 2025</t>
  </si>
  <si>
    <t>Early years register (full Inspection)Childcare on non-domestic premisesSunderlandEffectiveness of leadership and Management1 September 2024 to 31 March 2025</t>
  </si>
  <si>
    <t>Early years register (full Inspection)Childcare on non-domestic premisesSunderlandOutcomes for children1 September 2024 to 31 March 2025</t>
  </si>
  <si>
    <t>Early years register (full Inspection)Childcare on non-domestic premisesSunderlandOverall effectiveness: The quality and standards of the provision1 September 2024 to 31 March 2025</t>
  </si>
  <si>
    <t>Early years register (full Inspection)Childcare on non-domestic premisesSunderlandPersonal development1 September 2024 to 31 March 2025</t>
  </si>
  <si>
    <t>Early years register (full Inspection)Childcare on non-domestic premisesSunderlandPersonal development, behaviour and welfare1 September 2024 to 31 March 2025</t>
  </si>
  <si>
    <t>Early years register (full Inspection)Childcare on non-domestic premisesSunderlandQuality of education1 September 2024 to 31 March 2025</t>
  </si>
  <si>
    <t>Early years register (full Inspection)Childcare on non-domestic premisesSunderlandQuality of teaching, learning and assessment1 September 2024 to 31 March 2025</t>
  </si>
  <si>
    <t>Early years register (full Inspection)Childcare on non-domestic premisesSunderlandRequirements of the compulsory part of the childcare register1 September 2024 to 31 March 2025</t>
  </si>
  <si>
    <t>Early years register (full Inspection)Childcare on non-domestic premisesSunderlandRequirements of the voluntary part of the childcare register1 September 2024 to 31 March 2025</t>
  </si>
  <si>
    <t>Early years register (full Inspection)Childcare on non-domestic premisesSunderlandTotal No of inspections1 September 2024 to 31 March 2025</t>
  </si>
  <si>
    <t>Childcare registerChildcare on non-domestic premisesSurreyTotal No of inspections1 September 2024 to 31 March 2025</t>
  </si>
  <si>
    <t>Early years register (full Inspection)ChildminderDorsetPersonal development1 September 2024 to 31 March 2025</t>
  </si>
  <si>
    <t>Early years register (full Inspection)ChildminderDorsetPersonal development, behaviour and welfare1 September 2024 to 31 March 2025</t>
  </si>
  <si>
    <t>Early years register (full Inspection)ChildminderDorsetQuality of education1 September 2024 to 31 March 2025</t>
  </si>
  <si>
    <t>Early years register (full Inspection)ChildminderDorsetQuality of teaching, learning and assessment1 September 2024 to 31 March 2025</t>
  </si>
  <si>
    <t>Early years register (full Inspection)ChildminderDorsetRequirements of the compulsory part of the childcare register1 September 2024 to 31 March 2025</t>
  </si>
  <si>
    <t>Early years register (full Inspection)ChildminderDorsetRequirements of the voluntary part of the childcare register1 September 2024 to 31 March 2025</t>
  </si>
  <si>
    <t>Early years register (full Inspection)ChildminderDorsetTotal No of inspections1 September 2024 to 31 March 2025</t>
  </si>
  <si>
    <t>Early years register (full Inspection)ChildminderDudleyBehaviour and attitudes1 September 2024 to 31 March 2025</t>
  </si>
  <si>
    <t>Early years register (full Inspection)ChildminderDudleyEffectiveness of leadership and Management1 September 2024 to 31 March 2025</t>
  </si>
  <si>
    <t>Early years register (full Inspection)ChildminderDudleyOutcomes for children1 September 2024 to 31 March 2025</t>
  </si>
  <si>
    <t>Early years register (full Inspection)ChildminderDudleyOverall effectiveness: The quality and standards of the provision1 September 2024 to 31 March 2025</t>
  </si>
  <si>
    <t>Early years register (full Inspection)ChildminderDudleyPersonal development1 September 2024 to 31 March 2025</t>
  </si>
  <si>
    <t>Early years register (full Inspection)ChildminderDudleyPersonal development, behaviour and welfare1 September 2024 to 31 March 2025</t>
  </si>
  <si>
    <t>Early years register (full Inspection)ChildminderDudleyQuality of education1 September 2024 to 31 March 2025</t>
  </si>
  <si>
    <t>Early years register (full Inspection)ChildminderDudleyQuality of teaching, learning and assessment1 September 2024 to 31 March 2025</t>
  </si>
  <si>
    <t>Early years register (full Inspection)ChildminderDudleyRequirements of the compulsory part of the childcare register1 September 2024 to 31 March 2025</t>
  </si>
  <si>
    <t>Early years register (full Inspection)ChildminderDudleyRequirements of the voluntary part of the childcare register1 September 2024 to 31 March 2025</t>
  </si>
  <si>
    <t>Early years register (full Inspection)ChildminderDudleyTotal No of inspections1 September 2024 to 31 March 2025</t>
  </si>
  <si>
    <t>Early years register (full Inspection)ChildminderRichmond upon ThamesPersonal development1 September 2024 to 31 March 2025</t>
  </si>
  <si>
    <t>Early years register (full Inspection)ChildminderRichmond upon ThamesPersonal development, behaviour and welfare1 September 2024 to 31 March 2025</t>
  </si>
  <si>
    <t>Early years register (full Inspection)ChildminderRichmond upon ThamesQuality of education1 September 2024 to 31 March 2025</t>
  </si>
  <si>
    <t>Early years register (full Inspection)ChildminderRichmond upon ThamesQuality of teaching, learning and assessment1 September 2024 to 31 March 2025</t>
  </si>
  <si>
    <t>Early years register (full Inspection)ChildminderRichmond upon ThamesRequirements of the compulsory part of the childcare register1 September 2024 to 31 March 2025</t>
  </si>
  <si>
    <t>Early years register (full Inspection)ChildminderRichmond upon ThamesRequirements of the voluntary part of the childcare register1 September 2024 to 31 March 2025</t>
  </si>
  <si>
    <t>Early years register (full Inspection)ChildminderRichmond upon ThamesTotal No of inspections1 September 2024 to 31 March 2025</t>
  </si>
  <si>
    <t>Early years register (No children on roll)ChildminderRichmond upon ThamesNCOR Inspection Outcomes1 September 2024 to 31 March 2025</t>
  </si>
  <si>
    <t>Early years register (No children on roll)ChildminderRichmond upon ThamesTotal No of inspections1 September 2024 to 31 March 2025</t>
  </si>
  <si>
    <t>Early years register (Out-of-school day care)ChildminderRichmond upon ThamesTotal No of inspections1 September 2024 to 31 March 2025</t>
  </si>
  <si>
    <t>Early years register (full Inspection)ChildminderRochdaleBehaviour and attitudes1 September 2024 to 31 March 2025</t>
  </si>
  <si>
    <t>Early years register (full Inspection)ChildminderRochdaleEffectiveness of leadership and Management1 September 2024 to 31 March 2025</t>
  </si>
  <si>
    <t>Early years register (full Inspection)ChildminderRochdaleOutcomes for children1 September 2024 to 31 March 2025</t>
  </si>
  <si>
    <t>Early years register (full Inspection)ChildminderRochdaleOverall effectiveness: The quality and standards of the provision1 September 2024 to 31 March 2025</t>
  </si>
  <si>
    <t>Early years register (full Inspection)ChildminderRochdalePersonal development1 September 2024 to 31 March 2025</t>
  </si>
  <si>
    <t>Early years register (full Inspection)ChildminderRochdalePersonal development, behaviour and welfare1 September 2024 to 31 March 2025</t>
  </si>
  <si>
    <t>Early years register (full Inspection)ChildminderRochdaleQuality of education1 September 2024 to 31 March 2025</t>
  </si>
  <si>
    <t>Early years register (full Inspection)ChildminderRochdaleQuality of teaching, learning and assessment1 September 2024 to 31 March 2025</t>
  </si>
  <si>
    <t>Early years register (full Inspection)All provisionEalingBehaviour and attitudes1 September 2024 to 31 March 2025</t>
  </si>
  <si>
    <t>Early years register (full Inspection)All provisionEalingEffectiveness of leadership and Management1 September 2024 to 31 March 2025</t>
  </si>
  <si>
    <t>Early years register (full Inspection)All provisionEalingOutcomes for children1 September 2024 to 31 March 2025</t>
  </si>
  <si>
    <t>Early years register (full Inspection)All provisionEalingOverall effectiveness: The quality and standards of the provision1 September 2024 to 31 March 2025</t>
  </si>
  <si>
    <t>Early years register (full Inspection)All provisionEalingPersonal development1 September 2024 to 31 March 2025</t>
  </si>
  <si>
    <t>Early years register (full Inspection)All provisionEalingPersonal development, behaviour and welfare1 September 2024 to 31 March 2025</t>
  </si>
  <si>
    <t>Early years register (full Inspection)All provisionEalingQuality of education1 September 2024 to 31 March 2025</t>
  </si>
  <si>
    <t>Early years register (full Inspection)All provisionEalingQuality of teaching, learning and assessment1 September 2024 to 31 March 2025</t>
  </si>
  <si>
    <t>Early years register (full Inspection)All provisionEalingRequirements of the compulsory part of the childcare register1 September 2024 to 31 March 2025</t>
  </si>
  <si>
    <t>Early years register (full Inspection)All provisionEalingRequirements of the voluntary part of the childcare register1 September 2024 to 31 March 2025</t>
  </si>
  <si>
    <t>Early years register (full Inspection)All provisionEalingTotal No of inspections1 September 2024 to 31 March 2025</t>
  </si>
  <si>
    <t>Early years register (No children on roll)All provisionEalingNCOR Inspection Outcomes1 September 2024 to 31 March 2025</t>
  </si>
  <si>
    <t>Early years register (No children on roll)All provisionEalingTotal No of inspections1 September 2024 to 31 March 2025</t>
  </si>
  <si>
    <t>Early years register (Out-of-school day care)All provisionEalingTotal No of inspections1 September 2024 to 31 March 2025</t>
  </si>
  <si>
    <t>Childcare registerAll provisionEast Riding of YorkshireTotal No of inspections1 September 2024 to 31 March 2025</t>
  </si>
  <si>
    <t>Early years register (full Inspection)ChildminderCambridgeshireBehaviour and attitudes1 September 2024 to 31 March 2025</t>
  </si>
  <si>
    <t>Early years register (full Inspection)ChildminderCambridgeshireEffectiveness of leadership and Management1 September 2024 to 31 March 2025</t>
  </si>
  <si>
    <t>Early years register (full Inspection)ChildminderCambridgeshireOutcomes for children1 September 2024 to 31 March 2025</t>
  </si>
  <si>
    <t>Early years register (full Inspection)ChildminderCambridgeshireOverall effectiveness: The quality and standards of the provision1 September 2024 to 31 March 2025</t>
  </si>
  <si>
    <t>Early years register (full Inspection)ChildminderCambridgeshirePersonal development1 September 2024 to 31 March 2025</t>
  </si>
  <si>
    <t>Early years register (full Inspection)ChildminderCambridgeshirePersonal development, behaviour and welfare1 September 2024 to 31 March 2025</t>
  </si>
  <si>
    <t>Early years register (full Inspection)ChildminderCambridgeshireQuality of education1 September 2024 to 31 March 2025</t>
  </si>
  <si>
    <t>Early years register (full Inspection)ChildminderCambridgeshireQuality of teaching, learning and assessment1 September 2024 to 31 March 2025</t>
  </si>
  <si>
    <t>Early years register (full Inspection)ChildminderCambridgeshireRequirements of the compulsory part of the childcare register1 September 2024 to 31 March 2025</t>
  </si>
  <si>
    <t>Early years register (full Inspection)ChildminderCambridgeshireRequirements of the voluntary part of the childcare register1 September 2024 to 31 March 2025</t>
  </si>
  <si>
    <t>Early years register (full Inspection)ChildminderCambridgeshireTotal No of inspections1 September 2024 to 31 March 2025</t>
  </si>
  <si>
    <t>Early years register (No children on roll)ChildminderCambridgeshireNCOR Inspection Outcomes1 September 2024 to 31 March 2025</t>
  </si>
  <si>
    <t>Early years register (No children on roll)ChildminderCambridgeshireTotal No of inspections1 September 2024 to 31 March 2025</t>
  </si>
  <si>
    <t>Childcare registerChildminderCamdenTotal No of inspections1 September 2024 to 31 March 2025</t>
  </si>
  <si>
    <t>Early years register (full Inspection)ChildminderNorth SomersetQuality of teaching, learning and assessment1 September 2024 to 31 March 2025</t>
  </si>
  <si>
    <t>Early years register (full Inspection)ChildminderNorth SomersetRequirements of the compulsory part of the childcare register1 September 2024 to 31 March 2025</t>
  </si>
  <si>
    <t>Early years register (full Inspection)ChildminderNorth SomersetRequirements of the voluntary part of the childcare register1 September 2024 to 31 March 2025</t>
  </si>
  <si>
    <t>Early years register (full Inspection)ChildminderNorth SomersetTotal No of inspections1 September 2024 to 31 March 2025</t>
  </si>
  <si>
    <t>Early years register (full Inspection)ChildminderNorth TynesideBehaviour and attitudes1 September 2024 to 31 March 2025</t>
  </si>
  <si>
    <t>Early years register (full Inspection)ChildminderNorth TynesideEffectiveness of leadership and Management1 September 2024 to 31 March 2025</t>
  </si>
  <si>
    <t>Early years register (full Inspection)ChildminderNorth TynesideOutcomes for children1 September 2024 to 31 March 2025</t>
  </si>
  <si>
    <t>Early years register (full Inspection)ChildminderNorth TynesideOverall effectiveness: The quality and standards of the provision1 September 2024 to 31 March 2025</t>
  </si>
  <si>
    <t>Early years register (full Inspection)ChildminderNorth TynesidePersonal development1 September 2024 to 31 March 2025</t>
  </si>
  <si>
    <t>Early years register (full Inspection)ChildminderNorth TynesidePersonal development, behaviour and welfare1 September 2024 to 31 March 2025</t>
  </si>
  <si>
    <t>Early years register (full Inspection)ChildminderNorth TynesideQuality of education1 September 2024 to 31 March 2025</t>
  </si>
  <si>
    <t>Early years register (full Inspection)ChildminderNorth TynesideQuality of teaching, learning and assessment1 September 2024 to 31 March 2025</t>
  </si>
  <si>
    <t>Early years register (full Inspection)ChildminderNorth TynesideRequirements of the compulsory part of the childcare register1 September 2024 to 31 March 2025</t>
  </si>
  <si>
    <t>Early years register (full Inspection)ChildminderNorth TynesideRequirements of the voluntary part of the childcare register1 September 2024 to 31 March 2025</t>
  </si>
  <si>
    <t>Early years register (full Inspection)ChildminderNorth TynesideTotal No of inspections1 September 2024 to 31 March 2025</t>
  </si>
  <si>
    <t>Early years register (No children on roll)ChildminderNorth TynesideNCOR Inspection Outcomes1 September 2024 to 31 March 2025</t>
  </si>
  <si>
    <t>Early years register (full Inspection)Home childcarerBournemouth, Christchurch &amp; PoolePersonal development1 April 2024 to 31 August 2024</t>
  </si>
  <si>
    <t>Early years register (full Inspection)Home childcarerBournemouth, Christchurch &amp; PoolePersonal development, behaviour and welfare1 April 2024 to 31 August 2024</t>
  </si>
  <si>
    <t>Early years register (full Inspection)Home childcarerBournemouth, Christchurch &amp; PooleQuality of education1 April 2024 to 31 August 2024</t>
  </si>
  <si>
    <t>Early years register (full Inspection)Home childcarerBournemouth, Christchurch &amp; PooleQuality of teaching, learning and assessment1 April 2024 to 31 August 2024</t>
  </si>
  <si>
    <t>Early years register (full Inspection)Home childcarerBournemouth, Christchurch &amp; PooleRequirements of the compulsory part of the childcare register1 April 2024 to 31 August 2024</t>
  </si>
  <si>
    <t>Early years register (full Inspection)Home childcarerBournemouth, Christchurch &amp; PooleRequirements of the voluntary part of the childcare register1 April 2024 to 31 August 2024</t>
  </si>
  <si>
    <t>Early years register (full Inspection)Home childcarerBournemouth, Christchurch &amp; PooleTotal No of inspections1 April 2024 to 31 August 2024</t>
  </si>
  <si>
    <t>Childcare registerHome childcarerBracknell ForestTotal No of inspections1 September 2024 to 31 March 2025</t>
  </si>
  <si>
    <t>Childcare registerHome childcarerBradfordTotal No of inspections1 September 2024 to 31 March 2025</t>
  </si>
  <si>
    <t>Childcare registerHome childcarerBrentTotal No of inspections1 September 2024 to 31 March 2025</t>
  </si>
  <si>
    <t>Childcare registerHome childcarerBrighton and HoveTotal No of inspections1 September 2024 to 31 March 2025</t>
  </si>
  <si>
    <t>Childcare registerHome childcarerBristolTotal No of inspections1 September 2024 to 31 March 2025</t>
  </si>
  <si>
    <t>Childcare registerHome childcarerBromleyTotal No of inspections1 September 2024 to 31 March 2025</t>
  </si>
  <si>
    <t>Childcare registerHome childcarerBuckinghamshireTotal No of inspections1 September 2024 to 31 March 2025</t>
  </si>
  <si>
    <t>Childcare registerHome childcarerBuryTotal No of inspections1 September 2024 to 31 March 2025</t>
  </si>
  <si>
    <t>Childcare registerHome childcarerCambridgeshireTotal No of inspections1 September 2024 to 31 March 2025</t>
  </si>
  <si>
    <t>Childcare registerHome childcarerCentral BedfordshireTotal No of inspections1 September 2024 to 31 March 2025</t>
  </si>
  <si>
    <t>Childcare registerHome childcarerCheshire EastTotal No of inspections1 September 2024 to 31 March 2025</t>
  </si>
  <si>
    <t>Childcare registerHome childcarerCornwallTotal No of inspections1 September 2024 to 31 March 2025</t>
  </si>
  <si>
    <t>Childcare registerHome childcarerCoventryTotal No of inspections1 September 2024 to 31 March 2025</t>
  </si>
  <si>
    <t>Childcare registerHome childcarerCroydonTotal No of inspections1 September 2024 to 31 March 2025</t>
  </si>
  <si>
    <t>Childcare registerHome childcarerDerbyTotal No of inspections1 September 2024 to 31 March 2025</t>
  </si>
  <si>
    <t>Childcare registerAll provisionCoventryTotal No of inspections1 September 2024 to 31 March 2025</t>
  </si>
  <si>
    <t>Early years register (full Inspection)All provisionCoventryBehaviour and attitudes1 September 2024 to 31 March 2025</t>
  </si>
  <si>
    <t>Early years register (full Inspection)All provisionCoventryEffectiveness of leadership and Management1 September 2024 to 31 March 2025</t>
  </si>
  <si>
    <t>Early years register (full Inspection)All provisionCoventryOutcomes for children1 September 2024 to 31 March 2025</t>
  </si>
  <si>
    <t>Early years register (full Inspection)All provisionCoventryOverall effectiveness: The quality and standards of the provision1 September 2024 to 31 March 2025</t>
  </si>
  <si>
    <t>Early years register (full Inspection)All provisionCoventryPersonal development1 September 2024 to 31 March 2025</t>
  </si>
  <si>
    <t>Early years register (full Inspection)All provisionCoventryPersonal development, behaviour and welfare1 September 2024 to 31 March 2025</t>
  </si>
  <si>
    <t>Early years register (full Inspection)All provisionCoventryQuality of education1 September 2024 to 31 March 2025</t>
  </si>
  <si>
    <t>Early years register (full Inspection)All provisionCoventryQuality of teaching, learning and assessment1 September 2024 to 31 March 2025</t>
  </si>
  <si>
    <t>Early years register (full Inspection)All provisionCoventryRequirements of the compulsory part of the childcare register1 September 2024 to 31 March 2025</t>
  </si>
  <si>
    <t>Early years register (full Inspection)All provisionCoventryRequirements of the voluntary part of the childcare register1 September 2024 to 31 March 2025</t>
  </si>
  <si>
    <t>Early years register (full Inspection)All provisionCoventryTotal No of inspections1 September 2024 to 31 March 2025</t>
  </si>
  <si>
    <t>Early years register (No children on roll)All provisionCoventryNCOR Inspection Outcomes1 September 2024 to 31 March 2025</t>
  </si>
  <si>
    <t>Early years register (No children on roll)All provisionCoventryTotal No of inspections1 September 2024 to 31 March 2025</t>
  </si>
  <si>
    <t>Early years register (Out-of-school day care)All provisionCoventryTotal No of inspections1 September 2024 to 31 March 2025</t>
  </si>
  <si>
    <t>Early years register (full Inspection)Childcare on non-domestic premisesSuffolkBehaviour and attitudes1 September 2024 to 31 March 2025</t>
  </si>
  <si>
    <t>Early years register (full Inspection)Childcare on non-domestic premisesSuffolkEffectiveness of leadership and Management1 September 2024 to 31 March 2025</t>
  </si>
  <si>
    <t>Early years register (full Inspection)Childcare on non-domestic premisesSuffolkOutcomes for children1 September 2024 to 31 March 2025</t>
  </si>
  <si>
    <t>Early years register (full Inspection)Childcare on non-domestic premisesSuffolkOverall effectiveness: The quality and standards of the provision1 September 2024 to 31 March 2025</t>
  </si>
  <si>
    <t>Early years register (full Inspection)Childcare on non-domestic premisesSuffolkPersonal development1 September 2024 to 31 March 2025</t>
  </si>
  <si>
    <t>Early years register (full Inspection)Childcare on non-domestic premisesSuffolkPersonal development, behaviour and welfare1 September 2024 to 31 March 2025</t>
  </si>
  <si>
    <t>Early years register (full Inspection)Childcare on non-domestic premisesSuffolkQuality of education1 September 2024 to 31 March 2025</t>
  </si>
  <si>
    <t>Early years register (full Inspection)Childcare on non-domestic premisesSuffolkQuality of teaching, learning and assessment1 September 2024 to 31 March 2025</t>
  </si>
  <si>
    <t>Early years register (full Inspection)Childcare on non-domestic premisesSuffolkRequirements of the compulsory part of the childcare register1 September 2024 to 31 March 2025</t>
  </si>
  <si>
    <t>Early years register (full Inspection)Childcare on non-domestic premisesSuffolkRequirements of the voluntary part of the childcare register1 September 2024 to 31 March 2025</t>
  </si>
  <si>
    <t>Early years register (full Inspection)Childcare on non-domestic premisesSuffolkTotal No of inspections1 September 2024 to 31 March 2025</t>
  </si>
  <si>
    <t>Early years register (No children on roll)Childcare on non-domestic premisesSuffolkNCOR Inspection Outcomes1 September 2024 to 31 March 2025</t>
  </si>
  <si>
    <t>Early years register (No children on roll)Childcare on non-domestic premisesSuffolkTotal No of inspections1 September 2024 to 31 March 2025</t>
  </si>
  <si>
    <t>Early years register (Out-of-school day care)Childcare on non-domestic premisesSuffolkTotal No of inspections1 September 2024 to 31 March 2025</t>
  </si>
  <si>
    <t>Early years register (full Inspection)ChildminderDoncasterBehaviour and attitudes1 September 2024 to 31 March 2025</t>
  </si>
  <si>
    <t>Early years register (full Inspection)ChildminderDoncasterEffectiveness of leadership and Management1 September 2024 to 31 March 2025</t>
  </si>
  <si>
    <t>Early years register (full Inspection)ChildminderDoncasterOutcomes for children1 September 2024 to 31 March 2025</t>
  </si>
  <si>
    <t>Early years register (full Inspection)ChildminderDoncasterOverall effectiveness: The quality and standards of the provision1 September 2024 to 31 March 2025</t>
  </si>
  <si>
    <t>Early years register (full Inspection)ChildminderDoncasterPersonal development1 September 2024 to 31 March 2025</t>
  </si>
  <si>
    <t>Early years register (full Inspection)ChildminderDoncasterPersonal development, behaviour and welfare1 September 2024 to 31 March 2025</t>
  </si>
  <si>
    <t>Early years register (full Inspection)ChildminderDoncasterQuality of education1 September 2024 to 31 March 2025</t>
  </si>
  <si>
    <t>Early years register (full Inspection)ChildminderDoncasterQuality of teaching, learning and assessment1 September 2024 to 31 March 2025</t>
  </si>
  <si>
    <t>Early years register (full Inspection)ChildminderDoncasterRequirements of the compulsory part of the childcare register1 September 2024 to 31 March 2025</t>
  </si>
  <si>
    <t>Early years register (full Inspection)ChildminderDoncasterRequirements of the voluntary part of the childcare register1 September 2024 to 31 March 2025</t>
  </si>
  <si>
    <t>Early years register (full Inspection)ChildminderDoncasterTotal No of inspections1 September 2024 to 31 March 2025</t>
  </si>
  <si>
    <t>Early years register (No children on roll)ChildminderDoncasterNCOR Inspection Outcomes1 September 2024 to 31 March 2025</t>
  </si>
  <si>
    <t>Early years register (No children on roll)ChildminderDoncasterTotal No of inspections1 September 2024 to 31 March 2025</t>
  </si>
  <si>
    <t>Early years register (full Inspection)ChildminderDorsetBehaviour and attitudes1 September 2024 to 31 March 2025</t>
  </si>
  <si>
    <t>Early years register (full Inspection)ChildminderDorsetEffectiveness of leadership and Management1 September 2024 to 31 March 2025</t>
  </si>
  <si>
    <t>Early years register (full Inspection)ChildminderDorsetOutcomes for children1 September 2024 to 31 March 2025</t>
  </si>
  <si>
    <t>Early years register (full Inspection)ChildminderDorsetOverall effectiveness: The quality and standards of the provision1 September 2024 to 31 March 2025</t>
  </si>
  <si>
    <t>Early years register (full Inspection)ChildminderRedcar and ClevelandBehaviour and attitudes1 September 2024 to 31 March 2025</t>
  </si>
  <si>
    <t>Early years register (full Inspection)ChildminderRedcar and ClevelandEffectiveness of leadership and Management1 September 2024 to 31 March 2025</t>
  </si>
  <si>
    <t>Early years register (full Inspection)ChildminderRedcar and ClevelandOutcomes for children1 September 2024 to 31 March 2025</t>
  </si>
  <si>
    <t>Early years register (full Inspection)ChildminderRedcar and ClevelandOverall effectiveness: The quality and standards of the provision1 September 2024 to 31 March 2025</t>
  </si>
  <si>
    <t>Early years register (full Inspection)ChildminderRedcar and ClevelandPersonal development1 September 2024 to 31 March 2025</t>
  </si>
  <si>
    <t>Early years register (full Inspection)ChildminderRedcar and ClevelandPersonal development, behaviour and welfare1 September 2024 to 31 March 2025</t>
  </si>
  <si>
    <t>Early years register (full Inspection)ChildminderRedcar and ClevelandQuality of education1 September 2024 to 31 March 2025</t>
  </si>
  <si>
    <t>Early years register (full Inspection)ChildminderRedcar and ClevelandQuality of teaching, learning and assessment1 September 2024 to 31 March 2025</t>
  </si>
  <si>
    <t>Early years register (full Inspection)ChildminderRedcar and ClevelandRequirements of the compulsory part of the childcare register1 September 2024 to 31 March 2025</t>
  </si>
  <si>
    <t>Early years register (full Inspection)ChildminderRedcar and ClevelandRequirements of the voluntary part of the childcare register1 September 2024 to 31 March 2025</t>
  </si>
  <si>
    <t>Early years register (full Inspection)ChildminderRedcar and ClevelandTotal No of inspections1 September 2024 to 31 March 2025</t>
  </si>
  <si>
    <t>Early years register (No children on roll)ChildminderRedcar and ClevelandNCOR Inspection Outcomes1 September 2024 to 31 March 2025</t>
  </si>
  <si>
    <t>Early years register (No children on roll)ChildminderRedcar and ClevelandTotal No of inspections1 September 2024 to 31 March 2025</t>
  </si>
  <si>
    <t>Childcare registerChildminderRichmond upon ThamesTotal No of inspections1 September 2024 to 31 March 2025</t>
  </si>
  <si>
    <t>Early years register (full Inspection)ChildminderRichmond upon ThamesBehaviour and attitudes1 September 2024 to 31 March 2025</t>
  </si>
  <si>
    <t>Early years register (full Inspection)ChildminderRichmond upon ThamesEffectiveness of leadership and Management1 September 2024 to 31 March 2025</t>
  </si>
  <si>
    <t>Early years register (full Inspection)ChildminderRichmond upon ThamesOutcomes for children1 September 2024 to 31 March 2025</t>
  </si>
  <si>
    <t>Early years register (full Inspection)ChildminderRichmond upon ThamesOverall effectiveness: The quality and standards of the provision1 September 2024 to 31 March 2025</t>
  </si>
  <si>
    <t>Early years register (full Inspection)All provisionDurhamBehaviour and attitudes1 September 2024 to 31 March 2025</t>
  </si>
  <si>
    <t>Early years register (full Inspection)All provisionDurhamEffectiveness of leadership and Management1 September 2024 to 31 March 2025</t>
  </si>
  <si>
    <t>Early years register (full Inspection)All provisionDurhamOutcomes for children1 September 2024 to 31 March 2025</t>
  </si>
  <si>
    <t>Early years register (full Inspection)All provisionDurhamOverall effectiveness: The quality and standards of the provision1 September 2024 to 31 March 2025</t>
  </si>
  <si>
    <t>Early years register (full Inspection)All provisionDurhamPersonal development1 September 2024 to 31 March 2025</t>
  </si>
  <si>
    <t>Early years register (full Inspection)All provisionDurhamPersonal development, behaviour and welfare1 September 2024 to 31 March 2025</t>
  </si>
  <si>
    <t>Early years register (full Inspection)All provisionDurhamQuality of education1 September 2024 to 31 March 2025</t>
  </si>
  <si>
    <t>Early years register (full Inspection)All provisionDurhamQuality of teaching, learning and assessment1 September 2024 to 31 March 2025</t>
  </si>
  <si>
    <t>Early years register (full Inspection)All provisionDurhamRequirements of the compulsory part of the childcare register1 September 2024 to 31 March 2025</t>
  </si>
  <si>
    <t>Early years register (full Inspection)All provisionDurhamRequirements of the voluntary part of the childcare register1 September 2024 to 31 March 2025</t>
  </si>
  <si>
    <t>Early years register (full Inspection)All provisionDurhamTotal No of inspections1 September 2024 to 31 March 2025</t>
  </si>
  <si>
    <t>Early years register (No children on roll)All provisionDurhamNCOR Inspection Outcomes1 September 2024 to 31 March 2025</t>
  </si>
  <si>
    <t>Early years register (No children on roll)All provisionDurhamTotal No of inspections1 September 2024 to 31 March 2025</t>
  </si>
  <si>
    <t>Early years register (Out-of-school day care)All provisionDurhamTotal No of inspections1 September 2024 to 31 March 2025</t>
  </si>
  <si>
    <t>Childcare registerAll provisionEalingTotal No of inspections1 September 2024 to 31 March 2025</t>
  </si>
  <si>
    <t>Early years register (full Inspection)All provisionPortsmouthPersonal development, behaviour and welfare1 September 2024 to 31 March 2025</t>
  </si>
  <si>
    <t>Childcare registerAll provisionRichmond upon ThamesTotal No of inspections1 September 2024 to 31 March 2025</t>
  </si>
  <si>
    <t>Early years register (full Inspection)All provisionRichmond upon ThamesBehaviour and attitudes1 September 2024 to 31 March 2025</t>
  </si>
  <si>
    <t>Early years register (full Inspection)All provisionRichmond upon ThamesEffectiveness of leadership and Management1 September 2024 to 31 March 2025</t>
  </si>
  <si>
    <t>Early years register (full Inspection)All provisionRichmond upon ThamesOutcomes for children1 September 2024 to 31 March 2025</t>
  </si>
  <si>
    <t>Early years register (full Inspection)All provisionRichmond upon ThamesOverall effectiveness: The quality and standards of the provision1 September 2024 to 31 March 2025</t>
  </si>
  <si>
    <t>Early years register (full Inspection)All provisionRichmond upon ThamesPersonal development1 September 2024 to 31 March 2025</t>
  </si>
  <si>
    <t>Early years register (full Inspection)All provisionRichmond upon ThamesPersonal development, behaviour and welfare1 September 2024 to 31 March 2025</t>
  </si>
  <si>
    <t>Early years register (full Inspection)All provisionRichmond upon ThamesQuality of education1 September 2024 to 31 March 2025</t>
  </si>
  <si>
    <t>Early years register (full Inspection)All provisionRichmond upon ThamesQuality of teaching, learning and assessment1 September 2024 to 31 March 2025</t>
  </si>
  <si>
    <t>Early years register (full Inspection)All provisionRichmond upon ThamesRequirements of the compulsory part of the childcare register1 September 2024 to 31 March 2025</t>
  </si>
  <si>
    <t>Early years register (full Inspection)All provisionRichmond upon ThamesRequirements of the voluntary part of the childcare register1 September 2024 to 31 March 2025</t>
  </si>
  <si>
    <t>Early years register (full Inspection)All provisionRichmond upon ThamesTotal No of inspections1 September 2024 to 31 March 2025</t>
  </si>
  <si>
    <t>Early years register (No children on roll)All provisionRichmond upon ThamesNCOR Inspection Outcomes1 September 2024 to 31 March 2025</t>
  </si>
  <si>
    <t>Early years register (No children on roll)All provisionRichmond upon ThamesTotal No of inspections1 September 2024 to 31 March 2025</t>
  </si>
  <si>
    <t>Early years register (full Inspection)Childcare on domestic premisesKensington and ChelseaPersonal development, behaviour and welfare1 September 2024 to 31 March 2025</t>
  </si>
  <si>
    <t>Early years register (full Inspection)Childcare on domestic premisesKensington and ChelseaQuality of education1 September 2024 to 31 March 2025</t>
  </si>
  <si>
    <t>Early years register (full Inspection)Childcare on domestic premisesKensington and ChelseaQuality of teaching, learning and assessment1 September 2024 to 31 March 2025</t>
  </si>
  <si>
    <t>Early years register (full Inspection)Childcare on domestic premisesKensington and ChelseaRequirements of the compulsory part of the childcare register1 September 2024 to 31 March 2025</t>
  </si>
  <si>
    <t>Early years register (full Inspection)Childcare on domestic premisesKensington and ChelseaRequirements of the voluntary part of the childcare register1 September 2024 to 31 March 2025</t>
  </si>
  <si>
    <t>Early years register (full Inspection)Childcare on domestic premisesKensington and ChelseaTotal No of inspections1 September 2024 to 31 March 2025</t>
  </si>
  <si>
    <t>Early years register (full Inspection)Childcare on domestic premisesKentBehaviour and attitudes1 September 2024 to 31 March 2025</t>
  </si>
  <si>
    <t>Early years register (full Inspection)Childcare on domestic premisesKentEffectiveness of leadership and Management1 September 2024 to 31 March 2025</t>
  </si>
  <si>
    <t>Early years register (full Inspection)Childcare on domestic premisesKentOutcomes for children1 September 2024 to 31 March 2025</t>
  </si>
  <si>
    <t>Early years register (full Inspection)Childcare on domestic premisesKentOverall effectiveness: The quality and standards of the provision1 September 2024 to 31 March 2025</t>
  </si>
  <si>
    <t>Early years register (full Inspection)Childcare on domestic premisesKentPersonal development1 September 2024 to 31 March 2025</t>
  </si>
  <si>
    <t>Early years register (full Inspection)Childcare on domestic premisesKentPersonal development, behaviour and welfare1 September 2024 to 31 March 2025</t>
  </si>
  <si>
    <t>Early years register (full Inspection)Childcare on domestic premisesKentQuality of education1 September 2024 to 31 March 2025</t>
  </si>
  <si>
    <t>Early years register (full Inspection)Childcare on domestic premisesKentQuality of teaching, learning and assessment1 September 2024 to 31 March 2025</t>
  </si>
  <si>
    <t>Early years register (full Inspection)Childcare on domestic premisesKentRequirements of the compulsory part of the childcare register1 September 2024 to 31 March 2025</t>
  </si>
  <si>
    <t>Early years register (full Inspection)Childcare on domestic premisesKentRequirements of the voluntary part of the childcare register1 September 2024 to 31 March 2025</t>
  </si>
  <si>
    <t>Early years register (full Inspection)Childcare on domestic premisesKentTotal No of inspections1 September 2024 to 31 March 2025</t>
  </si>
  <si>
    <t>Early years register (full Inspection)Childcare on non-domestic premisesHerefordshireBehaviour and attitudes1 September 2024 to 31 March 2025</t>
  </si>
  <si>
    <t>Early years register (full Inspection)Childcare on non-domestic premisesHerefordshireEffectiveness of leadership and Management1 September 2024 to 31 March 2025</t>
  </si>
  <si>
    <t>Early years register (full Inspection)Childcare on non-domestic premisesHerefordshireOutcomes for children1 September 2024 to 31 March 2025</t>
  </si>
  <si>
    <t>Early years register (full Inspection)Childcare on non-domestic premisesHerefordshireOverall effectiveness: The quality and standards of the provision1 September 2024 to 31 March 2025</t>
  </si>
  <si>
    <t>Early years register (full Inspection)Childcare on non-domestic premisesHerefordshirePersonal development1 September 2024 to 31 March 2025</t>
  </si>
  <si>
    <t>Early years register (full Inspection)Childcare on non-domestic premisesHerefordshirePersonal development, behaviour and welfare1 September 2024 to 31 March 2025</t>
  </si>
  <si>
    <t>Early years register (full Inspection)Childcare on non-domestic premisesHerefordshireQuality of education1 September 2024 to 31 March 2025</t>
  </si>
  <si>
    <t>Early years register (full Inspection)Childcare on non-domestic premisesHerefordshireQuality of teaching, learning and assessment1 September 2024 to 31 March 2025</t>
  </si>
  <si>
    <t>Early years register (full Inspection)Childcare on non-domestic premisesHerefordshireRequirements of the compulsory part of the childcare register1 September 2024 to 31 March 2025</t>
  </si>
  <si>
    <t>Early years register (full Inspection)Childcare on non-domestic premisesHerefordshireRequirements of the voluntary part of the childcare register1 September 2024 to 31 March 2025</t>
  </si>
  <si>
    <t>Early years register (full Inspection)Childcare on non-domestic premisesHerefordshireTotal No of inspections1 September 2024 to 31 March 2025</t>
  </si>
  <si>
    <t>Childcare registerChildcare on non-domestic premisesHertfordshireTotal No of inspections1 September 2024 to 31 March 2025</t>
  </si>
  <si>
    <t>Early years register (full Inspection)Childcare on non-domestic premisesSouthwarkEffectiveness of leadership and Management1 September 2024 to 31 March 2025</t>
  </si>
  <si>
    <t>Early years register (full Inspection)Childcare on non-domestic premisesSouthwarkOutcomes for children1 September 2024 to 31 March 2025</t>
  </si>
  <si>
    <t>Early years register (full Inspection)Childcare on non-domestic premisesSouthwarkOverall effectiveness: The quality and standards of the provision1 September 2024 to 31 March 2025</t>
  </si>
  <si>
    <t>Early years register (full Inspection)Childcare on non-domestic premisesSouthwarkPersonal development1 September 2024 to 31 March 2025</t>
  </si>
  <si>
    <t>Early years register (full Inspection)Childcare on non-domestic premisesSouthwarkPersonal development, behaviour and welfare1 September 2024 to 31 March 2025</t>
  </si>
  <si>
    <t>Early years register (full Inspection)Childcare on non-domestic premisesSouthwarkQuality of education1 September 2024 to 31 March 2025</t>
  </si>
  <si>
    <t>Early years register (full Inspection)Childcare on non-domestic premisesSouthwarkQuality of teaching, learning and assessment1 September 2024 to 31 March 2025</t>
  </si>
  <si>
    <t>Early years register (full Inspection)Childcare on non-domestic premisesSouthwarkRequirements of the compulsory part of the childcare register1 September 2024 to 31 March 2025</t>
  </si>
  <si>
    <t>Early years register (full Inspection)Childcare on non-domestic premisesSouthwarkRequirements of the voluntary part of the childcare register1 September 2024 to 31 March 2025</t>
  </si>
  <si>
    <t>Early years register (full Inspection)Childcare on non-domestic premisesSouthwarkTotal No of inspections1 September 2024 to 31 March 2025</t>
  </si>
  <si>
    <t>Early years register (Out-of-school day care)Childcare on non-domestic premisesSouthwarkTotal No of inspections1 September 2024 to 31 March 2025</t>
  </si>
  <si>
    <t>Childcare registerChildcare on non-domestic premisesSt HelensTotal No of inspections1 September 2024 to 31 March 2025</t>
  </si>
  <si>
    <t>Early years register (full Inspection)All provisionPeterboroughBehaviour and attitudes1 September 2024 to 31 March 2025</t>
  </si>
  <si>
    <t>Early years register (full Inspection)All provisionPeterboroughEffectiveness of leadership and Management1 September 2024 to 31 March 2025</t>
  </si>
  <si>
    <t>Early years register (full Inspection)All provisionPeterboroughOutcomes for children1 September 2024 to 31 March 2025</t>
  </si>
  <si>
    <t>Early years register (full Inspection)All provisionPeterboroughOverall effectiveness: The quality and standards of the provision1 September 2024 to 31 March 2025</t>
  </si>
  <si>
    <t>Early years register (full Inspection)All provisionPeterboroughPersonal development1 September 2024 to 31 March 2025</t>
  </si>
  <si>
    <t>Early years register (full Inspection)All provisionPeterboroughPersonal development, behaviour and welfare1 September 2024 to 31 March 2025</t>
  </si>
  <si>
    <t>Early years register (full Inspection)All provisionPeterboroughQuality of education1 September 2024 to 31 March 2025</t>
  </si>
  <si>
    <t>Early years register (full Inspection)All provisionPeterboroughQuality of teaching, learning and assessment1 September 2024 to 31 March 2025</t>
  </si>
  <si>
    <t>Early years register (full Inspection)All provisionPeterboroughRequirements of the compulsory part of the childcare register1 September 2024 to 31 March 2025</t>
  </si>
  <si>
    <t>Early years register (full Inspection)All provisionPeterboroughRequirements of the voluntary part of the childcare register1 September 2024 to 31 March 2025</t>
  </si>
  <si>
    <t>Early years register (full Inspection)All provisionPeterboroughTotal No of inspections1 September 2024 to 31 March 2025</t>
  </si>
  <si>
    <t>Childcare registerAll provisionPlymouthTotal No of inspections1 September 2024 to 31 March 2025</t>
  </si>
  <si>
    <t>Early years register (full Inspection)All provisionPlymouthBehaviour and attitudes1 September 2024 to 31 March 2025</t>
  </si>
  <si>
    <t>Early years register (full Inspection)All provisionPlymouthEffectiveness of leadership and Management1 September 2024 to 31 March 2025</t>
  </si>
  <si>
    <t>Early years register (full Inspection)All provisionPlymouthOutcomes for children1 September 2024 to 31 March 2025</t>
  </si>
  <si>
    <t>Early years register (full Inspection)All provisionPlymouthOverall effectiveness: The quality and standards of the provision1 September 2024 to 31 March 2025</t>
  </si>
  <si>
    <t>Early years register (full Inspection)Childcare on domestic premisesCamdenBehaviour and attitudes1 September 2024 to 31 March 2025</t>
  </si>
  <si>
    <t>Early years register (full Inspection)Childcare on domestic premisesCamdenEffectiveness of leadership and Management1 September 2024 to 31 March 2025</t>
  </si>
  <si>
    <t>Early years register (full Inspection)Childcare on domestic premisesCamdenOutcomes for children1 September 2024 to 31 March 2025</t>
  </si>
  <si>
    <t>Early years register (full Inspection)Childcare on domestic premisesCamdenOverall effectiveness: The quality and standards of the provision1 September 2024 to 31 March 2025</t>
  </si>
  <si>
    <t>Early years register (full Inspection)Childcare on domestic premisesCamdenPersonal development1 September 2024 to 31 March 2025</t>
  </si>
  <si>
    <t>Early years register (full Inspection)Childcare on domestic premisesCamdenPersonal development, behaviour and welfare1 September 2024 to 31 March 2025</t>
  </si>
  <si>
    <t>Early years register (full Inspection)Childcare on domestic premisesCamdenQuality of education1 September 2024 to 31 March 2025</t>
  </si>
  <si>
    <t>Early years register (full Inspection)Childcare on domestic premisesCamdenQuality of teaching, learning and assessment1 September 2024 to 31 March 2025</t>
  </si>
  <si>
    <t>Early years register (full Inspection)Childcare on domestic premisesCamdenRequirements of the compulsory part of the childcare register1 September 2024 to 31 March 2025</t>
  </si>
  <si>
    <t>Early years register (full Inspection)Childcare on domestic premisesCamdenRequirements of the voluntary part of the childcare register1 September 2024 to 31 March 2025</t>
  </si>
  <si>
    <t>Early years register (full Inspection)Childcare on domestic premisesCamdenTotal No of inspections1 September 2024 to 31 March 2025</t>
  </si>
  <si>
    <t>Early years register (full Inspection)Childcare on non-domestic premisesHammersmith and FulhamOutcomes for children1 September 2024 to 31 March 2025</t>
  </si>
  <si>
    <t>Early years register (full Inspection)Childcare on non-domestic premisesHammersmith and FulhamOverall effectiveness: The quality and standards of the provision1 September 2024 to 31 March 2025</t>
  </si>
  <si>
    <t>Early years register (full Inspection)Childcare on non-domestic premisesHammersmith and FulhamPersonal development1 September 2024 to 31 March 2025</t>
  </si>
  <si>
    <t>Early years register (full Inspection)Childcare on non-domestic premisesHammersmith and FulhamPersonal development, behaviour and welfare1 September 2024 to 31 March 2025</t>
  </si>
  <si>
    <t>Early years register (full Inspection)Childcare on non-domestic premisesHammersmith and FulhamQuality of education1 September 2024 to 31 March 2025</t>
  </si>
  <si>
    <t>Early years register (full Inspection)Childcare on non-domestic premisesHammersmith and FulhamQuality of teaching, learning and assessment1 September 2024 to 31 March 2025</t>
  </si>
  <si>
    <t>Early years register (full Inspection)Childcare on non-domestic premisesHammersmith and FulhamRequirements of the compulsory part of the childcare register1 September 2024 to 31 March 2025</t>
  </si>
  <si>
    <t>Early years register (full Inspection)Childcare on non-domestic premisesHammersmith and FulhamRequirements of the voluntary part of the childcare register1 September 2024 to 31 March 2025</t>
  </si>
  <si>
    <t>Early years register (full Inspection)Childcare on non-domestic premisesHammersmith and FulhamTotal No of inspections1 September 2024 to 31 March 2025</t>
  </si>
  <si>
    <t>Childcare registerChildcare on non-domestic premisesHampshireTotal No of inspections1 September 2024 to 31 March 2025</t>
  </si>
  <si>
    <t>Early years register (full Inspection)Childcare on non-domestic premisesHampshireBehaviour and attitudes1 September 2024 to 31 March 2025</t>
  </si>
  <si>
    <t>Early years register (full Inspection)Childcare on non-domestic premisesHampshireEffectiveness of leadership and Management1 September 2024 to 31 March 2025</t>
  </si>
  <si>
    <t>Early years register (full Inspection)Childcare on non-domestic premisesHampshireOutcomes for children1 September 2024 to 31 March 2025</t>
  </si>
  <si>
    <t>Early years register (full Inspection)Childcare on non-domestic premisesHampshireOverall effectiveness: The quality and standards of the provision1 September 2024 to 31 March 2025</t>
  </si>
  <si>
    <t>Early years register (full Inspection)Childcare on non-domestic premisesHampshirePersonal development1 September 2024 to 31 March 2025</t>
  </si>
  <si>
    <t>Early years register (full Inspection)Childcare on non-domestic premisesHampshirePersonal development, behaviour and welfare1 September 2024 to 31 March 2025</t>
  </si>
  <si>
    <t>Early years register (full Inspection)Childcare on non-domestic premisesSolihullQuality of teaching, learning and assessment1 September 2024 to 31 March 2025</t>
  </si>
  <si>
    <t>Early years register (full Inspection)Childcare on non-domestic premisesSolihullRequirements of the compulsory part of the childcare register1 September 2024 to 31 March 2025</t>
  </si>
  <si>
    <t>Early years register (full Inspection)Childcare on non-domestic premisesSolihullRequirements of the voluntary part of the childcare register1 September 2024 to 31 March 2025</t>
  </si>
  <si>
    <t>Early years register (full Inspection)Childcare on non-domestic premisesSolihullTotal No of inspections1 September 2024 to 31 March 2025</t>
  </si>
  <si>
    <t>Early years register (full Inspection)Childcare on non-domestic premisesSomersetBehaviour and attitudes1 September 2024 to 31 March 2025</t>
  </si>
  <si>
    <t>Early years register (full Inspection)Childcare on non-domestic premisesSomersetEffectiveness of leadership and Management1 September 2024 to 31 March 2025</t>
  </si>
  <si>
    <t>Early years register (full Inspection)Childcare on non-domestic premisesSomersetOutcomes for children1 September 2024 to 31 March 2025</t>
  </si>
  <si>
    <t>Early years register (full Inspection)Childcare on non-domestic premisesSomersetOverall effectiveness: The quality and standards of the provision1 September 2024 to 31 March 2025</t>
  </si>
  <si>
    <t>Early years register (full Inspection)Childcare on non-domestic premisesSomersetPersonal development1 September 2024 to 31 March 2025</t>
  </si>
  <si>
    <t>Early years register (full Inspection)Childcare on non-domestic premisesSomersetPersonal development, behaviour and welfare1 September 2024 to 31 March 2025</t>
  </si>
  <si>
    <t>Early years register (full Inspection)All provisionPlymouthQuality of education1 September 2024 to 31 March 2025</t>
  </si>
  <si>
    <t>Early years register (full Inspection)All provisionPlymouthQuality of teaching, learning and assessment1 September 2024 to 31 March 2025</t>
  </si>
  <si>
    <t>Early years register (full Inspection)All provisionPlymouthRequirements of the compulsory part of the childcare register1 September 2024 to 31 March 2025</t>
  </si>
  <si>
    <t>Early years register (full Inspection)All provisionPlymouthRequirements of the voluntary part of the childcare register1 September 2024 to 31 March 2025</t>
  </si>
  <si>
    <t>Early years register (full Inspection)All provisionPlymouthTotal No of inspections1 September 2024 to 31 March 2025</t>
  </si>
  <si>
    <t>Early years register (No children on roll)All provisionPlymouthNCOR Inspection Outcomes1 September 2024 to 31 March 2025</t>
  </si>
  <si>
    <t>Early years register (No children on roll)All provisionPlymouthTotal No of inspections1 September 2024 to 31 March 2025</t>
  </si>
  <si>
    <t>Early years register (Out-of-school day care)All provisionPlymouthTotal No of inspections1 September 2024 to 31 March 2025</t>
  </si>
  <si>
    <t>Childcare registerAll provisionPortsmouthTotal No of inspections1 September 2024 to 31 March 2025</t>
  </si>
  <si>
    <t>Early years register (full Inspection)All provisionPortsmouthBehaviour and attitudes1 September 2024 to 31 March 2025</t>
  </si>
  <si>
    <t>Early years register (full Inspection)All provisionPortsmouthEffectiveness of leadership and Management1 September 2024 to 31 March 2025</t>
  </si>
  <si>
    <t>Early years register (full Inspection)All provisionPortsmouthOutcomes for children1 September 2024 to 31 March 2025</t>
  </si>
  <si>
    <t>Early years register (full Inspection)All provisionPortsmouthOverall effectiveness: The quality and standards of the provision1 September 2024 to 31 March 2025</t>
  </si>
  <si>
    <t>Early years register (full Inspection)All provisionPortsmouthPersonal development1 September 2024 to 31 March 2025</t>
  </si>
  <si>
    <t>Early years register (full Inspection)Childcare on domestic premisesCornwallBehaviour and attitudes1 September 2024 to 31 March 2025</t>
  </si>
  <si>
    <t>Early years register (full Inspection)Childcare on domestic premisesCornwallEffectiveness of leadership and Management1 September 2024 to 31 March 2025</t>
  </si>
  <si>
    <t>Early years register (full Inspection)Childcare on domestic premisesCornwallOutcomes for children1 September 2024 to 31 March 2025</t>
  </si>
  <si>
    <t>Early years register (full Inspection)Childcare on domestic premisesCornwallOverall effectiveness: The quality and standards of the provision1 September 2024 to 31 March 2025</t>
  </si>
  <si>
    <t>Early years register (full Inspection)Childcare on domestic premisesCornwallPersonal development1 September 2024 to 31 March 2025</t>
  </si>
  <si>
    <t>Early years register (full Inspection)Childcare on domestic premisesCornwallPersonal development, behaviour and welfare1 September 2024 to 31 March 2025</t>
  </si>
  <si>
    <t>Early years register (full Inspection)Childcare on domestic premisesCornwallQuality of education1 September 2024 to 31 March 2025</t>
  </si>
  <si>
    <t>Early years register (full Inspection)Childcare on domestic premisesCornwallQuality of teaching, learning and assessment1 September 2024 to 31 March 2025</t>
  </si>
  <si>
    <t>Early years register (full Inspection)Childcare on domestic premisesCornwallRequirements of the compulsory part of the childcare register1 September 2024 to 31 March 2025</t>
  </si>
  <si>
    <t>Early years register (full Inspection)Childcare on domestic premisesCornwallRequirements of the voluntary part of the childcare register1 September 2024 to 31 March 2025</t>
  </si>
  <si>
    <t>Early years register (full Inspection)Childcare on domestic premisesCornwallTotal No of inspections1 September 2024 to 31 March 2025</t>
  </si>
  <si>
    <t>Early years register (full Inspection)Childcare on non-domestic premisesHampshireQuality of education1 September 2024 to 31 March 2025</t>
  </si>
  <si>
    <t>Early years register (full Inspection)Childcare on non-domestic premisesHampshireQuality of teaching, learning and assessment1 September 2024 to 31 March 2025</t>
  </si>
  <si>
    <t>Early years register (full Inspection)Childcare on non-domestic premisesHampshireRequirements of the compulsory part of the childcare register1 September 2024 to 31 March 2025</t>
  </si>
  <si>
    <t>Early years register (full Inspection)Childcare on non-domestic premisesHampshireRequirements of the voluntary part of the childcare register1 September 2024 to 31 March 2025</t>
  </si>
  <si>
    <t>Early years register (full Inspection)Childcare on non-domestic premisesHampshireTotal No of inspections1 September 2024 to 31 March 2025</t>
  </si>
  <si>
    <t>Early years register (Out-of-school day care)Childcare on non-domestic premisesHampshireTotal No of inspections1 September 2024 to 31 March 2025</t>
  </si>
  <si>
    <t>Childcare registerChildcare on non-domestic premisesHaringeyTotal No of inspections1 September 2024 to 31 March 2025</t>
  </si>
  <si>
    <t>Early years register (full Inspection)Childcare on non-domestic premisesHaringeyBehaviour and attitudes1 September 2024 to 31 March 2025</t>
  </si>
  <si>
    <t>Early years register (full Inspection)Childcare on non-domestic premisesHaringeyEffectiveness of leadership and Management1 September 2024 to 31 March 2025</t>
  </si>
  <si>
    <t>Early years register (full Inspection)Childcare on non-domestic premisesHaringeyOutcomes for children1 September 2024 to 31 March 2025</t>
  </si>
  <si>
    <t>Early years register (full Inspection)Childcare on non-domestic premisesHaringeyOverall effectiveness: The quality and standards of the provision1 September 2024 to 31 March 2025</t>
  </si>
  <si>
    <t>Early years register (full Inspection)Childcare on non-domestic premisesHaringeyPersonal development1 September 2024 to 31 March 2025</t>
  </si>
  <si>
    <t>Early years register (full Inspection)Childcare on non-domestic premisesHaringeyPersonal development, behaviour and welfare1 September 2024 to 31 March 2025</t>
  </si>
  <si>
    <t>Early years register (full Inspection)Childcare on non-domestic premisesHaringeyQuality of education1 September 2024 to 31 March 2025</t>
  </si>
  <si>
    <t>Early years register (full Inspection)Childcare on non-domestic premisesHaringeyQuality of teaching, learning and assessment1 September 2024 to 31 March 2025</t>
  </si>
  <si>
    <t>Early years register (Out-of-school day care)Childcare on non-domestic premisesSomersetTotal No of inspections1 September 2024 to 31 March 2025</t>
  </si>
  <si>
    <t>Early years register (full Inspection)Childcare on non-domestic premisesSouth GloucestershireBehaviour and attitudes1 September 2024 to 31 March 2025</t>
  </si>
  <si>
    <t>Early years register (full Inspection)Childcare on non-domestic premisesSouth GloucestershireEffectiveness of leadership and Management1 September 2024 to 31 March 2025</t>
  </si>
  <si>
    <t>Early years register (full Inspection)Childcare on non-domestic premisesSouth GloucestershireOutcomes for children1 September 2024 to 31 March 2025</t>
  </si>
  <si>
    <t>Early years register (full Inspection)Childcare on non-domestic premisesSouth GloucestershireOverall effectiveness: The quality and standards of the provision1 September 2024 to 31 March 2025</t>
  </si>
  <si>
    <t>Early years register (full Inspection)Childcare on non-domestic premisesSouth GloucestershirePersonal development1 September 2024 to 31 March 2025</t>
  </si>
  <si>
    <t>Early years register (full Inspection)Childcare on non-domestic premisesSouth GloucestershirePersonal development, behaviour and welfare1 September 2024 to 31 March 2025</t>
  </si>
  <si>
    <t>Early years register (full Inspection)Childcare on non-domestic premisesSouth GloucestershireQuality of education1 September 2024 to 31 March 2025</t>
  </si>
  <si>
    <t>Early years register (full Inspection)Childcare on non-domestic premisesSouth GloucestershireQuality of teaching, learning and assessment1 September 2024 to 31 March 2025</t>
  </si>
  <si>
    <t>Early years register (full Inspection)Childcare on non-domestic premisesSouth GloucestershireRequirements of the compulsory part of the childcare register1 September 2024 to 31 March 2025</t>
  </si>
  <si>
    <t>Early years register (full Inspection)Childcare on non-domestic premisesSouth GloucestershireRequirements of the voluntary part of the childcare register1 September 2024 to 31 March 2025</t>
  </si>
  <si>
    <t>Early years register (full Inspection)Childcare on non-domestic premisesStaffordshireEffectiveness of leadership and Management1 September 2024 to 31 March 2025</t>
  </si>
  <si>
    <t>Early years register (full Inspection)Childcare on non-domestic premisesStaffordshireOutcomes for children1 September 2024 to 31 March 2025</t>
  </si>
  <si>
    <t>Early years register (full Inspection)Childcare on non-domestic premisesStaffordshireOverall effectiveness: The quality and standards of the provision1 September 2024 to 31 March 2025</t>
  </si>
  <si>
    <t>Early years register (full Inspection)Childcare on non-domestic premisesStaffordshirePersonal development1 September 2024 to 31 March 2025</t>
  </si>
  <si>
    <t>Early years register (full Inspection)ChildminderCumberlandOutcomes for children1 September 2024 to 31 March 2025</t>
  </si>
  <si>
    <t>Early years register (full Inspection)ChildminderCumberlandOverall effectiveness: The quality and standards of the provision1 September 2024 to 31 March 2025</t>
  </si>
  <si>
    <t>Early years register (full Inspection)ChildminderCumberlandPersonal development1 September 2024 to 31 March 2025</t>
  </si>
  <si>
    <t>Early years register (full Inspection)ChildminderCumberlandPersonal development, behaviour and welfare1 September 2024 to 31 March 2025</t>
  </si>
  <si>
    <t>Early years register (full Inspection)ChildminderCumberlandQuality of education1 September 2024 to 31 March 2025</t>
  </si>
  <si>
    <t>Early years register (full Inspection)ChildminderCumberlandQuality of teaching, learning and assessment1 September 2024 to 31 March 2025</t>
  </si>
  <si>
    <t>Early years register (full Inspection)ChildminderCumberlandRequirements of the compulsory part of the childcare register1 September 2024 to 31 March 2025</t>
  </si>
  <si>
    <t>Early years register (full Inspection)ChildminderCumberlandRequirements of the voluntary part of the childcare register1 September 2024 to 31 March 2025</t>
  </si>
  <si>
    <t>Early years register (full Inspection)ChildminderCumberlandTotal No of inspections1 September 2024 to 31 March 2025</t>
  </si>
  <si>
    <t>Early years register (full Inspection)ChildminderDarlingtonBehaviour and attitudes1 September 2024 to 31 March 2025</t>
  </si>
  <si>
    <t>Early years register (full Inspection)ChildminderDarlingtonEffectiveness of leadership and Management1 September 2024 to 31 March 2025</t>
  </si>
  <si>
    <t>Early years register (full Inspection)ChildminderDarlingtonOutcomes for children1 September 2024 to 31 March 2025</t>
  </si>
  <si>
    <t>Early years register (full Inspection)ChildminderDarlingtonOverall effectiveness: The quality and standards of the provision1 September 2024 to 31 March 2025</t>
  </si>
  <si>
    <t>Early years register (full Inspection)ChildminderDarlingtonPersonal development1 September 2024 to 31 March 2025</t>
  </si>
  <si>
    <t>Early years register (full Inspection)ChildminderDarlingtonPersonal development, behaviour and welfare1 September 2024 to 31 March 2025</t>
  </si>
  <si>
    <t>Early years register (full Inspection)ChildminderDarlingtonQuality of education1 September 2024 to 31 March 2025</t>
  </si>
  <si>
    <t>Early years register (full Inspection)ChildminderDarlingtonQuality of teaching, learning and assessment1 September 2024 to 31 March 2025</t>
  </si>
  <si>
    <t>Early years register (full Inspection)ChildminderPeterboroughQuality of education1 September 2024 to 31 March 2025</t>
  </si>
  <si>
    <t>Early years register (full Inspection)ChildminderPeterboroughQuality of teaching, learning and assessment1 September 2024 to 31 March 2025</t>
  </si>
  <si>
    <t>Early years register (full Inspection)ChildminderPeterboroughRequirements of the compulsory part of the childcare register1 September 2024 to 31 March 2025</t>
  </si>
  <si>
    <t>Early years register (full Inspection)ChildminderPeterboroughRequirements of the voluntary part of the childcare register1 September 2024 to 31 March 2025</t>
  </si>
  <si>
    <t>Early years register (full Inspection)ChildminderPeterboroughTotal No of inspections1 September 2024 to 31 March 2025</t>
  </si>
  <si>
    <t>Early years register (full Inspection)ChildminderPlymouthBehaviour and attitudes1 September 2024 to 31 March 2025</t>
  </si>
  <si>
    <t>Early years register (full Inspection)ChildminderPlymouthEffectiveness of leadership and Management1 September 2024 to 31 March 2025</t>
  </si>
  <si>
    <t>Early years register (full Inspection)ChildminderPlymouthOutcomes for children1 September 2024 to 31 March 2025</t>
  </si>
  <si>
    <t>Early years register (full Inspection)ChildminderPlymouthOverall effectiveness: The quality and standards of the provision1 September 2024 to 31 March 2025</t>
  </si>
  <si>
    <t>Early years register (full Inspection)ChildminderPlymouthPersonal development1 September 2024 to 31 March 2025</t>
  </si>
  <si>
    <t>Early years register (full Inspection)ChildminderPlymouthPersonal development, behaviour and welfare1 September 2024 to 31 March 2025</t>
  </si>
  <si>
    <t>Early years register (full Inspection)ChildminderPlymouthQuality of education1 September 2024 to 31 March 2025</t>
  </si>
  <si>
    <t>Early years register (full Inspection)ChildminderPlymouthQuality of teaching, learning and assessment1 September 2024 to 31 March 2025</t>
  </si>
  <si>
    <t>Early years register (full Inspection)ChildminderPlymouthRequirements of the compulsory part of the childcare register1 September 2024 to 31 March 2025</t>
  </si>
  <si>
    <t>Early years register (full Inspection)ChildminderPlymouthRequirements of the voluntary part of the childcare register1 September 2024 to 31 March 2025</t>
  </si>
  <si>
    <t>Early years register (full Inspection)ChildminderPlymouthTotal No of inspections1 September 2024 to 31 March 2025</t>
  </si>
  <si>
    <t>Early years register (No children on roll)ChildminderPlymouthNCOR Inspection Outcomes1 September 2024 to 31 March 2025</t>
  </si>
  <si>
    <t>Early years register (full Inspection)All provisionCity of LondonPersonal development, behaviour and welfare1 September 2024 to 31 March 2025</t>
  </si>
  <si>
    <t>Early years register (full Inspection)All provisionCity of LondonQuality of education1 September 2024 to 31 March 2025</t>
  </si>
  <si>
    <t>Early years register (full Inspection)All provisionCity of LondonQuality of teaching, learning and assessment1 September 2024 to 31 March 2025</t>
  </si>
  <si>
    <t>Early years register (full Inspection)All provisionCity of LondonRequirements of the compulsory part of the childcare register1 September 2024 to 31 March 2025</t>
  </si>
  <si>
    <t>Early years register (full Inspection)All provisionCity of LondonRequirements of the voluntary part of the childcare register1 September 2024 to 31 March 2025</t>
  </si>
  <si>
    <t>Early years register (full Inspection)All provisionCity of LondonTotal No of inspections1 September 2024 to 31 March 2025</t>
  </si>
  <si>
    <t>Childcare registerAll provisionCornwallTotal No of inspections1 September 2024 to 31 March 2025</t>
  </si>
  <si>
    <t>Early years register (full Inspection)All provisionCornwallBehaviour and attitudes1 September 2024 to 31 March 2025</t>
  </si>
  <si>
    <t>Early years register (full Inspection)All provisionCornwallEffectiveness of leadership and Management1 September 2024 to 31 March 2025</t>
  </si>
  <si>
    <t>Early years register (full Inspection)All provisionCornwallOutcomes for children1 September 2024 to 31 March 2025</t>
  </si>
  <si>
    <t>Early years register (full Inspection)All provisionCornwallOverall effectiveness: The quality and standards of the provision1 September 2024 to 31 March 2025</t>
  </si>
  <si>
    <t>Early years register (full Inspection)All provisionCornwallPersonal development1 September 2024 to 31 March 2025</t>
  </si>
  <si>
    <t>Early years register (full Inspection)All provisionCornwallPersonal development, behaviour and welfare1 September 2024 to 31 March 2025</t>
  </si>
  <si>
    <t>Early years register (full Inspection)All provisionCornwallQuality of education1 September 2024 to 31 March 2025</t>
  </si>
  <si>
    <t>Early years register (full Inspection)All provisionCornwallQuality of teaching, learning and assessment1 September 2024 to 31 March 2025</t>
  </si>
  <si>
    <t>Early years register (full Inspection)All provisionCornwallRequirements of the compulsory part of the childcare register1 September 2024 to 31 March 2025</t>
  </si>
  <si>
    <t>Early years register (full Inspection)All provisionCornwallRequirements of the voluntary part of the childcare register1 September 2024 to 31 March 2025</t>
  </si>
  <si>
    <t>Early years register (full Inspection)All provisionCornwallTotal No of inspections1 September 2024 to 31 March 2025</t>
  </si>
  <si>
    <t>Early years register (Out-of-school day care)All provisionNorth NorthamptonshireTotal No of inspections1 September 2024 to 31 March 2025</t>
  </si>
  <si>
    <t>Childcare registerAll provisionNorth SomersetTotal No of inspections1 September 2024 to 31 March 2025</t>
  </si>
  <si>
    <t>Early years register (full Inspection)All provisionNorth SomersetBehaviour and attitudes1 September 2024 to 31 March 2025</t>
  </si>
  <si>
    <t>Early years register (full Inspection)All provisionNorth SomersetEffectiveness of leadership and Management1 September 2024 to 31 March 2025</t>
  </si>
  <si>
    <t>Early years register (full Inspection)All provisionNorth SomersetOutcomes for children1 September 2024 to 31 March 2025</t>
  </si>
  <si>
    <t>Early years register (full Inspection)All provisionNorth SomersetOverall effectiveness: The quality and standards of the provision1 September 2024 to 31 March 2025</t>
  </si>
  <si>
    <t>Early years register (full Inspection)All provisionNorth SomersetPersonal development1 September 2024 to 31 March 2025</t>
  </si>
  <si>
    <t>Early years register (full Inspection)All provisionNorth SomersetPersonal development, behaviour and welfare1 September 2024 to 31 March 2025</t>
  </si>
  <si>
    <t>Early years register (full Inspection)All provisionNorth SomersetQuality of education1 September 2024 to 31 March 2025</t>
  </si>
  <si>
    <t>Early years register (full Inspection)All provisionNorth SomersetQuality of teaching, learning and assessment1 September 2024 to 31 March 2025</t>
  </si>
  <si>
    <t>Early years register (full Inspection)All provisionNorth SomersetRequirements of the compulsory part of the childcare register1 September 2024 to 31 March 2025</t>
  </si>
  <si>
    <t>Early years register (full Inspection)All provisionNorth SomersetRequirements of the voluntary part of the childcare register1 September 2024 to 31 March 2025</t>
  </si>
  <si>
    <t>Early years register (full Inspection)Childcare on non-domestic premisesSurreyPersonal development1 September 2024 to 31 March 2025</t>
  </si>
  <si>
    <t>Early years register (full Inspection)Childcare on non-domestic premisesSurreyPersonal development, behaviour and welfare1 September 2024 to 31 March 2025</t>
  </si>
  <si>
    <t>Early years register (full Inspection)Childcare on non-domestic premisesSurreyQuality of education1 September 2024 to 31 March 2025</t>
  </si>
  <si>
    <t>Early years register (full Inspection)Childcare on non-domestic premisesSurreyQuality of teaching, learning and assessment1 September 2024 to 31 March 2025</t>
  </si>
  <si>
    <t>Early years register (full Inspection)Childcare on non-domestic premisesSurreyRequirements of the compulsory part of the childcare register1 September 2024 to 31 March 2025</t>
  </si>
  <si>
    <t>Early years register (full Inspection)Childcare on non-domestic premisesSurreyRequirements of the voluntary part of the childcare register1 September 2024 to 31 March 2025</t>
  </si>
  <si>
    <t>Early years register (full Inspection)Childcare on non-domestic premisesSurreyTotal No of inspections1 September 2024 to 31 March 2025</t>
  </si>
  <si>
    <t>Early years register (Out-of-school day care)Childcare on non-domestic premisesSurreyTotal No of inspections1 September 2024 to 31 March 2025</t>
  </si>
  <si>
    <t>Childcare registerChildcare on non-domestic premisesSuttonTotal No of inspections1 September 2024 to 31 March 2025</t>
  </si>
  <si>
    <t>Early years register (full Inspection)Childcare on non-domestic premisesSuttonBehaviour and attitudes1 September 2024 to 31 March 2025</t>
  </si>
  <si>
    <t>Early years register (No children on roll)ChildminderDudleyNCOR Inspection Outcomes1 September 2024 to 31 March 2025</t>
  </si>
  <si>
    <t>Early years register (No children on roll)ChildminderDudleyTotal No of inspections1 September 2024 to 31 March 2025</t>
  </si>
  <si>
    <t>Early years register (full Inspection)ChildminderDurhamBehaviour and attitudes1 September 2024 to 31 March 2025</t>
  </si>
  <si>
    <t>Early years register (full Inspection)ChildminderDurhamEffectiveness of leadership and Management1 September 2024 to 31 March 2025</t>
  </si>
  <si>
    <t>Early years register (full Inspection)ChildminderDurhamOutcomes for children1 September 2024 to 31 March 2025</t>
  </si>
  <si>
    <t>Early years register (full Inspection)ChildminderDurhamOverall effectiveness: The quality and standards of the provision1 September 2024 to 31 March 2025</t>
  </si>
  <si>
    <t>Early years register (full Inspection)ChildminderDurhamPersonal development1 September 2024 to 31 March 2025</t>
  </si>
  <si>
    <t>Early years register (full Inspection)ChildminderDurhamPersonal development, behaviour and welfare1 September 2024 to 31 March 2025</t>
  </si>
  <si>
    <t>Early years register (full Inspection)ChildminderDurhamQuality of education1 September 2024 to 31 March 2025</t>
  </si>
  <si>
    <t>Early years register (full Inspection)ChildminderDurhamQuality of teaching, learning and assessment1 September 2024 to 31 March 2025</t>
  </si>
  <si>
    <t>Early years register (full Inspection)ChildminderDurhamRequirements of the compulsory part of the childcare register1 September 2024 to 31 March 2025</t>
  </si>
  <si>
    <t>Early years register (full Inspection)ChildminderDurhamRequirements of the voluntary part of the childcare register1 September 2024 to 31 March 2025</t>
  </si>
  <si>
    <t>Early years register (full Inspection)ChildminderDurhamTotal No of inspections1 September 2024 to 31 March 2025</t>
  </si>
  <si>
    <t>Early years register (No children on roll)ChildminderDurhamNCOR Inspection Outcomes1 September 2024 to 31 March 2025</t>
  </si>
  <si>
    <t>Early years register (No children on roll)ChildminderDurhamTotal No of inspections1 September 2024 to 31 March 2025</t>
  </si>
  <si>
    <t>Early years register (full Inspection)ChildminderRochdaleRequirements of the compulsory part of the childcare register1 September 2024 to 31 March 2025</t>
  </si>
  <si>
    <t>Early years register (full Inspection)ChildminderRochdaleRequirements of the voluntary part of the childcare register1 September 2024 to 31 March 2025</t>
  </si>
  <si>
    <t>Early years register (full Inspection)ChildminderRochdaleTotal No of inspections1 September 2024 to 31 March 2025</t>
  </si>
  <si>
    <t>Early years register (No children on roll)ChildminderRochdaleNCOR Inspection Outcomes1 September 2024 to 31 March 2025</t>
  </si>
  <si>
    <t>Early years register (No children on roll)ChildminderRochdaleTotal No of inspections1 September 2024 to 31 March 2025</t>
  </si>
  <si>
    <t>Childcare registerChildminderRotherhamTotal No of inspections1 September 2024 to 31 March 2025</t>
  </si>
  <si>
    <t>Early years register (full Inspection)ChildminderRotherhamBehaviour and attitudes1 September 2024 to 31 March 2025</t>
  </si>
  <si>
    <t>Early years register (full Inspection)ChildminderRotherhamEffectiveness of leadership and Management1 September 2024 to 31 March 2025</t>
  </si>
  <si>
    <t>Early years register (full Inspection)ChildminderRotherhamOutcomes for children1 September 2024 to 31 March 2025</t>
  </si>
  <si>
    <t>Early years register (full Inspection)ChildminderRotherhamOverall effectiveness: The quality and standards of the provision1 September 2024 to 31 March 2025</t>
  </si>
  <si>
    <t>Early years register (full Inspection)ChildminderRotherhamPersonal development1 September 2024 to 31 March 2025</t>
  </si>
  <si>
    <t>Early years register (full Inspection)ChildminderRotherhamPersonal development, behaviour and welfare1 September 2024 to 31 March 2025</t>
  </si>
  <si>
    <t>Early years register (full Inspection)ChildminderRotherhamQuality of education1 September 2024 to 31 March 2025</t>
  </si>
  <si>
    <t>Early years register (full Inspection)ChildminderRotherhamQuality of teaching, learning and assessment1 September 2024 to 31 March 2025</t>
  </si>
  <si>
    <t>Early years register (full Inspection)ChildminderRotherhamRequirements of the compulsory part of the childcare register1 September 2024 to 31 March 2025</t>
  </si>
  <si>
    <t>Early years register (full Inspection)ChildminderRotherhamRequirements of the voluntary part of the childcare register1 September 2024 to 31 March 2025</t>
  </si>
  <si>
    <t>Early years register (full Inspection)ChildminderRotherhamTotal No of inspections1 September 2024 to 31 March 2025</t>
  </si>
  <si>
    <t>Early years register (full Inspection)All provisionEast Riding of YorkshireBehaviour and attitudes1 September 2024 to 31 March 2025</t>
  </si>
  <si>
    <t>Early years register (full Inspection)All provisionEast Riding of YorkshireEffectiveness of leadership and Management1 September 2024 to 31 March 2025</t>
  </si>
  <si>
    <t>Early years register (full Inspection)All provisionEast Riding of YorkshireOutcomes for children1 September 2024 to 31 March 2025</t>
  </si>
  <si>
    <t>Early years register (full Inspection)All provisionEast Riding of YorkshireOverall effectiveness: The quality and standards of the provision1 September 2024 to 31 March 2025</t>
  </si>
  <si>
    <t>Early years register (full Inspection)All provisionEast Riding of YorkshirePersonal development1 September 2024 to 31 March 2025</t>
  </si>
  <si>
    <t>Early years register (full Inspection)All provisionEast Riding of YorkshirePersonal development, behaviour and welfare1 September 2024 to 31 March 2025</t>
  </si>
  <si>
    <t>Early years register (full Inspection)All provisionEast Riding of YorkshireQuality of education1 September 2024 to 31 March 2025</t>
  </si>
  <si>
    <t>Early years register (full Inspection)All provisionEast Riding of YorkshireQuality of teaching, learning and assessment1 September 2024 to 31 March 2025</t>
  </si>
  <si>
    <t>Early years register (full Inspection)All provisionEast Riding of YorkshireRequirements of the compulsory part of the childcare register1 September 2024 to 31 March 2025</t>
  </si>
  <si>
    <t>Early years register (full Inspection)All provisionEast Riding of YorkshireRequirements of the voluntary part of the childcare register1 September 2024 to 31 March 2025</t>
  </si>
  <si>
    <t>Early years register (full Inspection)All provisionEast Riding of YorkshireTotal No of inspections1 September 2024 to 31 March 2025</t>
  </si>
  <si>
    <t>Early years register (No children on roll)All provisionEast Riding of YorkshireNCOR Inspection Outcomes1 September 2024 to 31 March 2025</t>
  </si>
  <si>
    <t>Early years register (No children on roll)All provisionEast Riding of YorkshireTotal No of inspections1 September 2024 to 31 March 2025</t>
  </si>
  <si>
    <t>Early years register (Out-of-school day care)All provisionEast Riding of YorkshireTotal No of inspections1 September 2024 to 31 March 2025</t>
  </si>
  <si>
    <t>Childcare registerAll provisionEast SussexTotal No of inspections1 September 2024 to 31 March 2025</t>
  </si>
  <si>
    <t>Early years register (full Inspection)All provisionRedbridgeRequirements of the voluntary part of the childcare register1 September 2024 to 31 March 2025</t>
  </si>
  <si>
    <t>Early years register (full Inspection)All provisionRedbridgeTotal No of inspections1 September 2024 to 31 March 2025</t>
  </si>
  <si>
    <t>Early years register (full Inspection)All provisionPortsmouthQuality of education1 September 2024 to 31 March 2025</t>
  </si>
  <si>
    <t>Early years register (full Inspection)All provisionPortsmouthQuality of teaching, learning and assessment1 September 2024 to 31 March 2025</t>
  </si>
  <si>
    <t>Early years register (full Inspection)All provisionPortsmouthRequirements of the compulsory part of the childcare register1 September 2024 to 31 March 2025</t>
  </si>
  <si>
    <t>Early years register (full Inspection)All provisionPortsmouthRequirements of the voluntary part of the childcare register1 September 2024 to 31 March 2025</t>
  </si>
  <si>
    <t>Early years register (full Inspection)All provisionPortsmouthTotal No of inspections1 September 2024 to 31 March 2025</t>
  </si>
  <si>
    <t>Early years register (No children on roll)All provisionPortsmouthNCOR Inspection Outcomes1 September 2024 to 31 March 2025</t>
  </si>
  <si>
    <t>Early years register (No children on roll)All provisionPortsmouthTotal No of inspections1 September 2024 to 31 March 2025</t>
  </si>
  <si>
    <t>Early years register (Out-of-school day care)All provisionPortsmouthTotal No of inspections1 September 2024 to 31 March 2025</t>
  </si>
  <si>
    <t>Childcare registerAll provisionReadingTotal No of inspections1 September 2024 to 31 March 2025</t>
  </si>
  <si>
    <t>Early years register (full Inspection)All provisionReadingBehaviour and attitudes1 September 2024 to 31 March 2025</t>
  </si>
  <si>
    <t>Early years register (full Inspection)All provisionReadingEffectiveness of leadership and Management1 September 2024 to 31 March 2025</t>
  </si>
  <si>
    <t>Early years register (full Inspection)All provisionReadingOutcomes for children1 September 2024 to 31 March 2025</t>
  </si>
  <si>
    <t>Early years register (full Inspection)All provisionReadingOverall effectiveness: The quality and standards of the provision1 September 2024 to 31 March 2025</t>
  </si>
  <si>
    <t>Early years register (full Inspection)All provisionReadingPersonal development1 September 2024 to 31 March 2025</t>
  </si>
  <si>
    <t>Early years register (full Inspection)All provisionReadingPersonal development, behaviour and welfare1 September 2024 to 31 March 2025</t>
  </si>
  <si>
    <t>Early years register (full Inspection)All provisionReadingQuality of education1 September 2024 to 31 March 2025</t>
  </si>
  <si>
    <t>Early years register (full Inspection)All provisionReadingQuality of teaching, learning and assessment1 September 2024 to 31 March 2025</t>
  </si>
  <si>
    <t>Early years register (full Inspection)Childcare on domestic premisesHackneyBehaviour and attitudes1 September 2024 to 31 March 2025</t>
  </si>
  <si>
    <t>Early years register (full Inspection)Childcare on domestic premisesHackneyEffectiveness of leadership and Management1 September 2024 to 31 March 2025</t>
  </si>
  <si>
    <t>Early years register (full Inspection)Childcare on domestic premisesHackneyOutcomes for children1 September 2024 to 31 March 2025</t>
  </si>
  <si>
    <t>Early years register (full Inspection)Childcare on domestic premisesHackneyOverall effectiveness: The quality and standards of the provision1 September 2024 to 31 March 2025</t>
  </si>
  <si>
    <t>Early years register (full Inspection)Childcare on domestic premisesHackneyPersonal development1 September 2024 to 31 March 2025</t>
  </si>
  <si>
    <t>Early years register (full Inspection)Childcare on domestic premisesHackneyPersonal development, behaviour and welfare1 September 2024 to 31 March 2025</t>
  </si>
  <si>
    <t>Early years register (full Inspection)Childcare on domestic premisesHackneyQuality of education1 September 2024 to 31 March 2025</t>
  </si>
  <si>
    <t>Early years register (full Inspection)Childcare on domestic premisesHackneyQuality of teaching, learning and assessment1 September 2024 to 31 March 2025</t>
  </si>
  <si>
    <t>Early years register (full Inspection)Childcare on domestic premisesHackneyRequirements of the compulsory part of the childcare register1 September 2024 to 31 March 2025</t>
  </si>
  <si>
    <t>Early years register (full Inspection)Childcare on domestic premisesHackneyRequirements of the voluntary part of the childcare register1 September 2024 to 31 March 2025</t>
  </si>
  <si>
    <t>Early years register (full Inspection)Childcare on domestic premisesHackneyTotal No of inspections1 September 2024 to 31 March 2025</t>
  </si>
  <si>
    <t>Early years register (full Inspection)Childcare on non-domestic premisesHaringeyRequirements of the compulsory part of the childcare register1 September 2024 to 31 March 2025</t>
  </si>
  <si>
    <t>Early years register (full Inspection)Childcare on non-domestic premisesHaringeyRequirements of the voluntary part of the childcare register1 September 2024 to 31 March 2025</t>
  </si>
  <si>
    <t>Early years register (full Inspection)Childcare on non-domestic premisesHaringeyTotal No of inspections1 September 2024 to 31 March 2025</t>
  </si>
  <si>
    <t>Early years register (Out-of-school day care)Childcare on non-domestic premisesHaringeyTotal No of inspections1 September 2024 to 31 March 2025</t>
  </si>
  <si>
    <t>Childcare registerChildcare on non-domestic premisesHarrowTotal No of inspections1 September 2024 to 31 March 2025</t>
  </si>
  <si>
    <t>Early years register (full Inspection)Childcare on non-domestic premisesHarrowBehaviour and attitudes1 September 2024 to 31 March 2025</t>
  </si>
  <si>
    <t>Early years register (full Inspection)Childcare on non-domestic premisesHarrowEffectiveness of leadership and Management1 September 2024 to 31 March 2025</t>
  </si>
  <si>
    <t>Early years register (full Inspection)Childcare on non-domestic premisesHarrowOutcomes for children1 September 2024 to 31 March 2025</t>
  </si>
  <si>
    <t>Early years register (full Inspection)Childcare on non-domestic premisesHarrowOverall effectiveness: The quality and standards of the provision1 September 2024 to 31 March 2025</t>
  </si>
  <si>
    <t>Early years register (full Inspection)Childcare on non-domestic premisesHarrowPersonal development1 September 2024 to 31 March 2025</t>
  </si>
  <si>
    <t>Early years register (full Inspection)Childcare on non-domestic premisesHarrowPersonal development, behaviour and welfare1 September 2024 to 31 March 2025</t>
  </si>
  <si>
    <t>Early years register (full Inspection)Childcare on non-domestic premisesHarrowQuality of education1 September 2024 to 31 March 2025</t>
  </si>
  <si>
    <t>Early years register (full Inspection)Childcare on non-domestic premisesHarrowQuality of teaching, learning and assessment1 September 2024 to 31 March 2025</t>
  </si>
  <si>
    <t>Early years register (full Inspection)Childcare on non-domestic premisesHarrowRequirements of the compulsory part of the childcare register1 September 2024 to 31 March 2025</t>
  </si>
  <si>
    <t>Early years register (full Inspection)Childcare on non-domestic premisesHarrowRequirements of the voluntary part of the childcare register1 September 2024 to 31 March 2025</t>
  </si>
  <si>
    <t>Early years register (full Inspection)Childcare on non-domestic premisesSouth TynesideBehaviour and attitudes1 September 2024 to 31 March 2025</t>
  </si>
  <si>
    <t>Early years register (full Inspection)Childcare on non-domestic premisesSouth TynesideEffectiveness of leadership and Management1 September 2024 to 31 March 2025</t>
  </si>
  <si>
    <t>Early years register (full Inspection)Childcare on non-domestic premisesSouth TynesideOutcomes for children1 September 2024 to 31 March 2025</t>
  </si>
  <si>
    <t>Early years register (full Inspection)Childcare on non-domestic premisesSouth TynesideOverall effectiveness: The quality and standards of the provision1 September 2024 to 31 March 2025</t>
  </si>
  <si>
    <t>Early years register (full Inspection)Childcare on non-domestic premisesSouth TynesidePersonal development1 September 2024 to 31 March 2025</t>
  </si>
  <si>
    <t>Early years register (full Inspection)Childcare on non-domestic premisesSouth TynesidePersonal development, behaviour and welfare1 September 2024 to 31 March 2025</t>
  </si>
  <si>
    <t>Early years register (full Inspection)Childcare on non-domestic premisesSouth TynesideQuality of education1 September 2024 to 31 March 2025</t>
  </si>
  <si>
    <t>Early years register (full Inspection)Childcare on non-domestic premisesSouth TynesideQuality of teaching, learning and assessment1 September 2024 to 31 March 2025</t>
  </si>
  <si>
    <t>Early years register (full Inspection)Childcare on non-domestic premisesSouth TynesideRequirements of the compulsory part of the childcare register1 September 2024 to 31 March 2025</t>
  </si>
  <si>
    <t>Early years register (full Inspection)Childcare on non-domestic premisesSouth TynesideRequirements of the voluntary part of the childcare register1 September 2024 to 31 March 2025</t>
  </si>
  <si>
    <t>Early years register (full Inspection)Childcare on non-domestic premisesSouth TynesideTotal No of inspections1 September 2024 to 31 March 2025</t>
  </si>
  <si>
    <t>Childcare registerChildcare on non-domestic premisesSouthamptonTotal No of inspections1 September 2024 to 31 March 2025</t>
  </si>
  <si>
    <t>Early years register (full Inspection)All provisionReadingRequirements of the compulsory part of the childcare register1 September 2024 to 31 March 2025</t>
  </si>
  <si>
    <t>Early years register (full Inspection)All provisionReadingRequirements of the voluntary part of the childcare register1 September 2024 to 31 March 2025</t>
  </si>
  <si>
    <t>Early years register (full Inspection)All provisionReadingTotal No of inspections1 September 2024 to 31 March 2025</t>
  </si>
  <si>
    <t>Early years register (No children on roll)All provisionReadingNCOR Inspection Outcomes1 September 2024 to 31 March 2025</t>
  </si>
  <si>
    <t>Early years register (No children on roll)All provisionReadingTotal No of inspections1 September 2024 to 31 March 2025</t>
  </si>
  <si>
    <t>Early years register (Out-of-school day care)All provisionReadingTotal No of inspections1 September 2024 to 31 March 2025</t>
  </si>
  <si>
    <t>Childcare registerAll provisionRedbridgeTotal No of inspections1 September 2024 to 31 March 2025</t>
  </si>
  <si>
    <t>Early years register (full Inspection)All provisionRedbridgeBehaviour and attitudes1 September 2024 to 31 March 2025</t>
  </si>
  <si>
    <t>Early years register (full Inspection)All provisionRedbridgeEffectiveness of leadership and Management1 September 2024 to 31 March 2025</t>
  </si>
  <si>
    <t>Early years register (full Inspection)All provisionRedbridgeOutcomes for children1 September 2024 to 31 March 2025</t>
  </si>
  <si>
    <t>Early years register (full Inspection)All provisionRedbridgeOverall effectiveness: The quality and standards of the provision1 September 2024 to 31 March 2025</t>
  </si>
  <si>
    <t>Early years register (full Inspection)All provisionRedbridgePersonal development1 September 2024 to 31 March 2025</t>
  </si>
  <si>
    <t>Early years register (full Inspection)All provisionRedbridgePersonal development, behaviour and welfare1 September 2024 to 31 March 2025</t>
  </si>
  <si>
    <t>Early years register (full Inspection)All provisionRedbridgeQuality of education1 September 2024 to 31 March 2025</t>
  </si>
  <si>
    <t>Early years register (full Inspection)All provisionRedbridgeQuality of teaching, learning and assessment1 September 2024 to 31 March 2025</t>
  </si>
  <si>
    <t>Early years register (full Inspection)All provisionRedbridgeRequirements of the compulsory part of the childcare register1 September 2024 to 31 March 2025</t>
  </si>
  <si>
    <t>Early years register (full Inspection)Childcare on non-domestic premisesHarrowTotal No of inspections1 September 2024 to 31 March 2025</t>
  </si>
  <si>
    <t>Early years register (No children on roll)Childcare on non-domestic premisesHarrowNCOR Inspection Outcomes1 September 2024 to 31 March 2025</t>
  </si>
  <si>
    <t>Early years register (No children on roll)Childcare on non-domestic premisesHarrowTotal No of inspections1 September 2024 to 31 March 2025</t>
  </si>
  <si>
    <t>Early years register (Out-of-school day care)Childcare on non-domestic premisesHarrowTotal No of inspections1 September 2024 to 31 March 2025</t>
  </si>
  <si>
    <t>Early years register (full Inspection)Childcare on non-domestic premisesHartlepoolBehaviour and attitudes1 September 2024 to 31 March 2025</t>
  </si>
  <si>
    <t>Early years register (full Inspection)Childcare on non-domestic premisesHartlepoolEffectiveness of leadership and Management1 September 2024 to 31 March 2025</t>
  </si>
  <si>
    <t>Early years register (full Inspection)Childcare on non-domestic premisesHartlepoolOutcomes for children1 September 2024 to 31 March 2025</t>
  </si>
  <si>
    <t>Early years register (full Inspection)Childcare on non-domestic premisesHartlepoolOverall effectiveness: The quality and standards of the provision1 September 2024 to 31 March 2025</t>
  </si>
  <si>
    <t>Early years register (full Inspection)Childcare on non-domestic premisesHartlepoolPersonal development1 September 2024 to 31 March 2025</t>
  </si>
  <si>
    <t>Early years register (full Inspection)Childcare on non-domestic premisesHartlepoolPersonal development, behaviour and welfare1 September 2024 to 31 March 2025</t>
  </si>
  <si>
    <t>Early years register (full Inspection)Childcare on non-domestic premisesHartlepoolQuality of education1 September 2024 to 31 March 2025</t>
  </si>
  <si>
    <t>Early years register (full Inspection)Childcare on non-domestic premisesHartlepoolQuality of teaching, learning and assessment1 September 2024 to 31 March 2025</t>
  </si>
  <si>
    <t>Early years register (full Inspection)Childcare on non-domestic premisesHartlepoolRequirements of the compulsory part of the childcare register1 September 2024 to 31 March 2025</t>
  </si>
  <si>
    <t>Early years register (full Inspection)Childcare on non-domestic premisesHartlepoolRequirements of the voluntary part of the childcare register1 September 2024 to 31 March 2025</t>
  </si>
  <si>
    <t>Early years register (full Inspection)Childcare on non-domestic premisesHartlepoolTotal No of inspections1 September 2024 to 31 March 2025</t>
  </si>
  <si>
    <t>Early years register (full Inspection)Childcare on non-domestic premisesSouthamptonBehaviour and attitudes1 September 2024 to 31 March 2025</t>
  </si>
  <si>
    <t>Early years register (full Inspection)Childcare on non-domestic premisesSouthamptonEffectiveness of leadership and Management1 September 2024 to 31 March 2025</t>
  </si>
  <si>
    <t>Early years register (full Inspection)Childcare on non-domestic premisesSouthamptonOutcomes for children1 September 2024 to 31 March 2025</t>
  </si>
  <si>
    <t>Early years register (full Inspection)Childcare on non-domestic premisesSouthamptonOverall effectiveness: The quality and standards of the provision1 September 2024 to 31 March 2025</t>
  </si>
  <si>
    <t>Early years register (full Inspection)Childcare on non-domestic premisesSouthamptonPersonal development1 September 2024 to 31 March 2025</t>
  </si>
  <si>
    <t>Early years register (full Inspection)Childcare on non-domestic premisesSouthamptonPersonal development, behaviour and welfare1 September 2024 to 31 March 2025</t>
  </si>
  <si>
    <t>Early years register (full Inspection)Childcare on non-domestic premisesSouthamptonQuality of education1 September 2024 to 31 March 2025</t>
  </si>
  <si>
    <t>Early years register (full Inspection)Childcare on non-domestic premisesSouthamptonQuality of teaching, learning and assessment1 September 2024 to 31 March 2025</t>
  </si>
  <si>
    <t>Early years register (full Inspection)Childcare on non-domestic premisesSouthamptonRequirements of the compulsory part of the childcare register1 September 2024 to 31 March 2025</t>
  </si>
  <si>
    <t>Early years register (full Inspection)Childcare on non-domestic premisesSouthamptonRequirements of the voluntary part of the childcare register1 September 2024 to 31 March 2025</t>
  </si>
  <si>
    <t>Early years register (full Inspection)Childcare on non-domestic premisesSouthamptonTotal No of inspections1 September 2024 to 31 March 2025</t>
  </si>
  <si>
    <t>Childcare registerChildcare on non-domestic premisesSouthend on SeaTotal No of inspections1 September 2024 to 31 March 2025</t>
  </si>
  <si>
    <t>Early years register (full Inspection)Childcare on non-domestic premisesSomersetQuality of education1 September 2024 to 31 March 2025</t>
  </si>
  <si>
    <t>Early years register (full Inspection)Childcare on non-domestic premisesSomersetQuality of teaching, learning and assessment1 September 2024 to 31 March 2025</t>
  </si>
  <si>
    <t>Early years register (full Inspection)Childcare on non-domestic premisesSomersetRequirements of the compulsory part of the childcare register1 September 2024 to 31 March 2025</t>
  </si>
  <si>
    <t>Early years register (full Inspection)Childcare on non-domestic premisesSomersetRequirements of the voluntary part of the childcare register1 September 2024 to 31 March 2025</t>
  </si>
  <si>
    <t>Early years register (full Inspection)Childcare on non-domestic premisesSomersetTotal No of inspections1 September 2024 to 31 March 2025</t>
  </si>
  <si>
    <t>Early years register (full Inspection)ChildminderCamdenBehaviour and attitudes1 September 2024 to 31 March 2025</t>
  </si>
  <si>
    <t>Early years register (full Inspection)ChildminderCamdenEffectiveness of leadership and Management1 September 2024 to 31 March 2025</t>
  </si>
  <si>
    <t>Early years register (full Inspection)ChildminderCamdenOutcomes for children1 September 2024 to 31 March 2025</t>
  </si>
  <si>
    <t>Early years register (full Inspection)ChildminderCamdenOverall effectiveness: The quality and standards of the provision1 September 2024 to 31 March 2025</t>
  </si>
  <si>
    <t>Early years register (full Inspection)ChildminderCamdenPersonal development1 September 2024 to 31 March 2025</t>
  </si>
  <si>
    <t>Early years register (full Inspection)ChildminderCamdenPersonal development, behaviour and welfare1 September 2024 to 31 March 2025</t>
  </si>
  <si>
    <t>Early years register (full Inspection)ChildminderCamdenQuality of education1 September 2024 to 31 March 2025</t>
  </si>
  <si>
    <t>Early years register (full Inspection)ChildminderCamdenQuality of teaching, learning and assessment1 September 2024 to 31 March 2025</t>
  </si>
  <si>
    <t>Early years register (full Inspection)ChildminderCamdenRequirements of the compulsory part of the childcare register1 September 2024 to 31 March 2025</t>
  </si>
  <si>
    <t>Early years register (full Inspection)ChildminderCamdenRequirements of the voluntary part of the childcare register1 September 2024 to 31 March 2025</t>
  </si>
  <si>
    <t>Early years register (full Inspection)ChildminderCamdenTotal No of inspections1 September 2024 to 31 March 2025</t>
  </si>
  <si>
    <t>Early years register (No children on roll)ChildminderCamdenNCOR Inspection Outcomes1 September 2024 to 31 March 2025</t>
  </si>
  <si>
    <t>Early years register (No children on roll)ChildminderCamdenTotal No of inspections1 September 2024 to 31 March 2025</t>
  </si>
  <si>
    <t>Early years register (full Inspection)ChildminderCentral BedfordshireBehaviour and attitudes1 September 2024 to 31 March 2025</t>
  </si>
  <si>
    <t>Early years register (full Inspection)ChildminderCentral BedfordshireEffectiveness of leadership and Management1 September 2024 to 31 March 2025</t>
  </si>
  <si>
    <t>Early years register (No children on roll)ChildminderNorth TynesideTotal No of inspections1 September 2024 to 31 March 2025</t>
  </si>
  <si>
    <t>Childcare registerChildminderNorth YorkshireTotal No of inspections1 September 2024 to 31 March 2025</t>
  </si>
  <si>
    <t>Early years register (full Inspection)ChildminderNorth YorkshireBehaviour and attitudes1 September 2024 to 31 March 2025</t>
  </si>
  <si>
    <t>Early years register (full Inspection)ChildminderNorth YorkshireEffectiveness of leadership and Management1 September 2024 to 31 March 2025</t>
  </si>
  <si>
    <t>Early years register (full Inspection)ChildminderNorth YorkshireOutcomes for children1 September 2024 to 31 March 2025</t>
  </si>
  <si>
    <t>Early years register (full Inspection)ChildminderNorth YorkshireOverall effectiveness: The quality and standards of the provision1 September 2024 to 31 March 2025</t>
  </si>
  <si>
    <t>Early years register (full Inspection)ChildminderNorth YorkshirePersonal development1 September 2024 to 31 March 2025</t>
  </si>
  <si>
    <t>Early years register (full Inspection)ChildminderNorth YorkshirePersonal development, behaviour and welfare1 September 2024 to 31 March 2025</t>
  </si>
  <si>
    <t>Early years register (full Inspection)ChildminderNorth YorkshireQuality of education1 September 2024 to 31 March 2025</t>
  </si>
  <si>
    <t>Early years register (full Inspection)ChildminderNorth YorkshireQuality of teaching, learning and assessment1 September 2024 to 31 March 2025</t>
  </si>
  <si>
    <t>Early years register (full Inspection)ChildminderNorth YorkshireRequirements of the compulsory part of the childcare register1 September 2024 to 31 March 2025</t>
  </si>
  <si>
    <t>Early years register (full Inspection)ChildminderNorth YorkshireRequirements of the voluntary part of the childcare register1 September 2024 to 31 March 2025</t>
  </si>
  <si>
    <t>Early years register (full Inspection)ChildminderNorth YorkshireTotal No of inspections1 September 2024 to 31 March 2025</t>
  </si>
  <si>
    <t>Early years register (No children on roll)ChildminderNorth YorkshireNCOR Inspection Outcomes1 September 2024 to 31 March 2025</t>
  </si>
  <si>
    <t>Early years register (No children on roll)ChildminderNorth YorkshireTotal No of inspections1 September 2024 to 31 March 2025</t>
  </si>
  <si>
    <t>Childcare registerHome childcarerDevonTotal No of inspections1 September 2024 to 31 March 2025</t>
  </si>
  <si>
    <t>Childcare registerHome childcarerDorsetTotal No of inspections1 September 2024 to 31 March 2025</t>
  </si>
  <si>
    <t>Childcare registerHome childcarerDurhamTotal No of inspections1 September 2024 to 31 March 2025</t>
  </si>
  <si>
    <t>Childcare registerHome childcarerEalingTotal No of inspections1 September 2024 to 31 March 2025</t>
  </si>
  <si>
    <t>Childcare registerHome childcarerEast SussexTotal No of inspections1 September 2024 to 31 March 2025</t>
  </si>
  <si>
    <t>Childcare registerHome childcarerEnfieldTotal No of inspections1 September 2024 to 31 March 2025</t>
  </si>
  <si>
    <t>Childcare registerHome childcarerEssexTotal No of inspections1 September 2024 to 31 March 2025</t>
  </si>
  <si>
    <t>Childcare registerHome childcarerGatesheadTotal No of inspections1 September 2024 to 31 March 2025</t>
  </si>
  <si>
    <t>Childcare registerHome childcarerGloucestershireTotal No of inspections1 September 2024 to 31 March 2025</t>
  </si>
  <si>
    <t>Childcare registerHome childcarerGreenwichTotal No of inspections1 September 2024 to 31 March 2025</t>
  </si>
  <si>
    <t>Childcare registerHome childcarerHackneyTotal No of inspections1 September 2024 to 31 March 2025</t>
  </si>
  <si>
    <t>Childcare registerHome childcarerHammersmith and FulhamTotal No of inspections1 September 2024 to 31 March 2025</t>
  </si>
  <si>
    <t>Childcare registerHome childcarerHampshireTotal No of inspections1 September 2024 to 31 March 2025</t>
  </si>
  <si>
    <t>Childcare registerHome childcarerHaringeyTotal No of inspections1 September 2024 to 31 March 2025</t>
  </si>
  <si>
    <t>Childcare registerHome childcarerHarrowTotal No of inspections1 September 2024 to 31 March 2025</t>
  </si>
  <si>
    <t>Childcare registerHome childcarerHaveringTotal No of inspections1 September 2024 to 31 March 2025</t>
  </si>
  <si>
    <t>Childcare registerHome childcarerHertfordshireTotal No of inspections1 April 2024 to 31 August 2024</t>
  </si>
  <si>
    <t>Childcare registerHome childcarerHertfordshireTotal No of inspections1 September 2024 to 31 March 2025</t>
  </si>
  <si>
    <t>Childcare registerHome childcarerHillingdonTotal No of inspections1 September 2024 to 31 March 2025</t>
  </si>
  <si>
    <t>Childcare registerHome childcarerHounslowTotal No of inspections1 September 2024 to 31 March 2025</t>
  </si>
  <si>
    <t>Early years register (full Inspection)All provisionCroydonBehaviour and attitudes1 September 2024 to 31 March 2025</t>
  </si>
  <si>
    <t>Early years register (full Inspection)All provisionCroydonEffectiveness of leadership and Management1 September 2024 to 31 March 2025</t>
  </si>
  <si>
    <t>Early years register (full Inspection)All provisionCroydonOutcomes for children1 September 2024 to 31 March 2025</t>
  </si>
  <si>
    <t>Early years register (full Inspection)All provisionCroydonOverall effectiveness: The quality and standards of the provision1 September 2024 to 31 March 2025</t>
  </si>
  <si>
    <t>Early years register (full Inspection)All provisionCroydonPersonal development1 September 2024 to 31 March 2025</t>
  </si>
  <si>
    <t>Early years register (full Inspection)All provisionCroydonPersonal development, behaviour and welfare1 September 2024 to 31 March 2025</t>
  </si>
  <si>
    <t>Early years register (full Inspection)All provisionCroydonQuality of education1 September 2024 to 31 March 2025</t>
  </si>
  <si>
    <t>Early years register (full Inspection)All provisionCroydonQuality of teaching, learning and assessment1 September 2024 to 31 March 2025</t>
  </si>
  <si>
    <t>Early years register (full Inspection)All provisionCroydonRequirements of the compulsory part of the childcare register1 September 2024 to 31 March 2025</t>
  </si>
  <si>
    <t>Early years register (full Inspection)All provisionCroydonRequirements of the voluntary part of the childcare register1 September 2024 to 31 March 2025</t>
  </si>
  <si>
    <t>Early years register (full Inspection)All provisionCroydonTotal No of inspections1 September 2024 to 31 March 2025</t>
  </si>
  <si>
    <t>Childcare registerAll provisionCroydonTotal No of inspections1 September 2024 to 31 March 2025</t>
  </si>
  <si>
    <t>Early years register (full Inspection)All provisionNorth TynesideBehaviour and attitudes1 September 2024 to 31 March 2025</t>
  </si>
  <si>
    <t>Early years register (full Inspection)All provisionNorth TynesideEffectiveness of leadership and Management1 September 2024 to 31 March 2025</t>
  </si>
  <si>
    <t>Early years register (full Inspection)All provisionNorth TynesideOutcomes for children1 September 2024 to 31 March 2025</t>
  </si>
  <si>
    <t>Early years register (full Inspection)All provisionNorth TynesideOverall effectiveness: The quality and standards of the provision1 September 2024 to 31 March 2025</t>
  </si>
  <si>
    <t>Early years register (full Inspection)All provisionNorth TynesidePersonal development1 September 2024 to 31 March 2025</t>
  </si>
  <si>
    <t>Early years register (full Inspection)All provisionNorth TynesidePersonal development, behaviour and welfare1 September 2024 to 31 March 2025</t>
  </si>
  <si>
    <t>Early years register (full Inspection)All provisionNorth TynesideQuality of education1 September 2024 to 31 March 2025</t>
  </si>
  <si>
    <t>Early years register (full Inspection)All provisionNorth TynesideQuality of teaching, learning and assessment1 September 2024 to 31 March 2025</t>
  </si>
  <si>
    <t>Early years register (full Inspection)All provisionNorth TynesideRequirements of the compulsory part of the childcare register1 September 2024 to 31 March 2025</t>
  </si>
  <si>
    <t>Early years register (full Inspection)All provisionNorth TynesideRequirements of the voluntary part of the childcare register1 September 2024 to 31 March 2025</t>
  </si>
  <si>
    <t>Early years register (full Inspection)All provisionNorth TynesideTotal No of inspections1 September 2024 to 31 March 2025</t>
  </si>
  <si>
    <t>Early years register (No children on roll)All provisionNorth TynesideNCOR Inspection Outcomes1 September 2024 to 31 March 2025</t>
  </si>
  <si>
    <t>Early years register (No children on roll)All provisionNorth TynesideTotal No of inspections1 September 2024 to 31 March 2025</t>
  </si>
  <si>
    <t>Early years register (Out-of-school day care)All provisionNorth TynesideTotal No of inspections1 September 2024 to 31 March 2025</t>
  </si>
  <si>
    <t>Childcare registerAll provisionNorth YorkshireTotal No of inspections1 September 2024 to 31 March 2025</t>
  </si>
  <si>
    <t>Early years register (full Inspection)All provisionWokinghamBehaviour and attitudes1 September 2024 to 31 March 2025</t>
  </si>
  <si>
    <t>Early years register (full Inspection)All provisionWokinghamEffectiveness of leadership and Management1 September 2024 to 31 March 2025</t>
  </si>
  <si>
    <t>Early years register (full Inspection)All provisionWokinghamOutcomes for children1 September 2024 to 31 March 2025</t>
  </si>
  <si>
    <t>Early years register (full Inspection)All provisionWokinghamOverall effectiveness: The quality and standards of the provision1 September 2024 to 31 March 2025</t>
  </si>
  <si>
    <t>Early years register (full Inspection)All provisionWokinghamPersonal development1 September 2024 to 31 March 2025</t>
  </si>
  <si>
    <t>Early years register (full Inspection)All provisionWokinghamPersonal development, behaviour and welfare1 September 2024 to 31 March 2025</t>
  </si>
  <si>
    <t>Early years register (full Inspection)All provisionWokinghamQuality of education1 September 2024 to 31 March 2025</t>
  </si>
  <si>
    <t>Early years register (full Inspection)All provisionWokinghamQuality of teaching, learning and assessment1 September 2024 to 31 March 2025</t>
  </si>
  <si>
    <t>Early years register (full Inspection)All provisionWokinghamRequirements of the compulsory part of the childcare register1 September 2024 to 31 March 2025</t>
  </si>
  <si>
    <t>Early years register (full Inspection)All provisionWokinghamRequirements of the voluntary part of the childcare register1 September 2024 to 31 March 2025</t>
  </si>
  <si>
    <t>Early years register (full Inspection)All provisionWokinghamTotal No of inspections1 September 2024 to 31 March 2025</t>
  </si>
  <si>
    <t>Early years register (No children on roll)All provisionWokinghamNCOR Inspection Outcomes1 September 2024 to 31 March 2025</t>
  </si>
  <si>
    <t>Early years register (No children on roll)All provisionWokinghamTotal No of inspections1 September 2024 to 31 March 2025</t>
  </si>
  <si>
    <t>Early years register (Out-of-school day care)All provisionWokinghamTotal No of inspections1 September 2024 to 31 March 2025</t>
  </si>
  <si>
    <t>Childcare registerAll provisionWolverhamptonTotal No of inspections1 September 2024 to 31 March 2025</t>
  </si>
  <si>
    <t>Early years register (full Inspection)Childcare on non-domestic premisesEast SussexBehaviour and attitudes1 September 2024 to 31 March 2025</t>
  </si>
  <si>
    <t>Early years register (full Inspection)Childcare on non-domestic premisesEast SussexEffectiveness of leadership and Management1 September 2024 to 31 March 2025</t>
  </si>
  <si>
    <t>Early years register (full Inspection)Childcare on non-domestic premisesEast SussexOutcomes for children1 September 2024 to 31 March 2025</t>
  </si>
  <si>
    <t>Early years register (full Inspection)Childcare on non-domestic premisesEast SussexOverall effectiveness: The quality and standards of the provision1 September 2024 to 31 March 2025</t>
  </si>
  <si>
    <t>Early years register (full Inspection)Childcare on non-domestic premisesEast SussexPersonal development1 September 2024 to 31 March 2025</t>
  </si>
  <si>
    <t>Early years register (full Inspection)Childcare on non-domestic premisesEast SussexPersonal development, behaviour and welfare1 September 2024 to 31 March 2025</t>
  </si>
  <si>
    <t>Early years register (full Inspection)Childcare on non-domestic premisesEast SussexQuality of education1 September 2024 to 31 March 2025</t>
  </si>
  <si>
    <t>Early years register (full Inspection)Childcare on non-domestic premisesEast SussexQuality of teaching, learning and assessment1 September 2024 to 31 March 2025</t>
  </si>
  <si>
    <t>Early years register (full Inspection)Childcare on non-domestic premisesEast SussexRequirements of the compulsory part of the childcare register1 September 2024 to 31 March 2025</t>
  </si>
  <si>
    <t>Early years register (full Inspection)Childcare on non-domestic premisesEast SussexRequirements of the voluntary part of the childcare register1 September 2024 to 31 March 2025</t>
  </si>
  <si>
    <t>Early years register (full Inspection)Childcare on non-domestic premisesEast SussexTotal No of inspections1 September 2024 to 31 March 2025</t>
  </si>
  <si>
    <t>Early years register (Out-of-school day care)Childcare on non-domestic premisesEast SussexTotal No of inspections1 September 2024 to 31 March 2025</t>
  </si>
  <si>
    <t>Childcare registerChildcare on non-domestic premisesEnfieldTotal No of inspections1 September 2024 to 31 March 2025</t>
  </si>
  <si>
    <t>Early years register (full Inspection)Childcare on non-domestic premisesRotherhamQuality of teaching, learning and assessment1 September 2024 to 31 March 2025</t>
  </si>
  <si>
    <t>Early years register (full Inspection)Childcare on non-domestic premisesRotherhamRequirements of the compulsory part of the childcare register1 September 2024 to 31 March 2025</t>
  </si>
  <si>
    <t>Early years register (full Inspection)Childcare on non-domestic premisesRotherhamRequirements of the voluntary part of the childcare register1 September 2024 to 31 March 2025</t>
  </si>
  <si>
    <t>Early years register (full Inspection)Childcare on non-domestic premisesRotherhamTotal No of inspections1 September 2024 to 31 March 2025</t>
  </si>
  <si>
    <t>Early years register (full Inspection)Childcare on non-domestic premisesRutlandBehaviour and attitudes1 September 2024 to 31 March 2025</t>
  </si>
  <si>
    <t>Early years register (full Inspection)Childcare on non-domestic premisesRutlandEffectiveness of leadership and Management1 September 2024 to 31 March 2025</t>
  </si>
  <si>
    <t>Early years register (full Inspection)Childcare on non-domestic premisesRutlandOutcomes for children1 September 2024 to 31 March 2025</t>
  </si>
  <si>
    <t>Early years register (full Inspection)Childcare on non-domestic premisesRutlandOverall effectiveness: The quality and standards of the provision1 September 2024 to 31 March 2025</t>
  </si>
  <si>
    <t>Early years register (full Inspection)Childcare on non-domestic premisesRutlandPersonal development1 September 2024 to 31 March 2025</t>
  </si>
  <si>
    <t>Early years register (full Inspection)Childcare on non-domestic premisesRutlandPersonal development, behaviour and welfare1 September 2024 to 31 March 2025</t>
  </si>
  <si>
    <t>Early years register (full Inspection)Childcare on non-domestic premisesRutlandQuality of education1 September 2024 to 31 March 2025</t>
  </si>
  <si>
    <t>Early years register (full Inspection)Childcare on non-domestic premisesRutlandQuality of teaching, learning and assessment1 September 2024 to 31 March 2025</t>
  </si>
  <si>
    <t>Early years register (full Inspection)Childcare on non-domestic premisesSt HelensBehaviour and attitudes1 September 2024 to 31 March 2025</t>
  </si>
  <si>
    <t>Early years register (full Inspection)Childcare on non-domestic premisesSt HelensEffectiveness of leadership and Management1 September 2024 to 31 March 2025</t>
  </si>
  <si>
    <t>Early years register (full Inspection)ChildminderCroydonBehaviour and attitudes1 September 2024 to 31 March 2025</t>
  </si>
  <si>
    <t>Early years register (full Inspection)ChildminderCroydonEffectiveness of leadership and Management1 September 2024 to 31 March 2025</t>
  </si>
  <si>
    <t>Early years register (full Inspection)ChildminderCroydonOutcomes for children1 September 2024 to 31 March 2025</t>
  </si>
  <si>
    <t>Early years register (full Inspection)ChildminderCroydonOverall effectiveness: The quality and standards of the provision1 September 2024 to 31 March 2025</t>
  </si>
  <si>
    <t>Early years register (full Inspection)ChildminderCroydonPersonal development1 September 2024 to 31 March 2025</t>
  </si>
  <si>
    <t>Early years register (full Inspection)ChildminderCroydonPersonal development, behaviour and welfare1 September 2024 to 31 March 2025</t>
  </si>
  <si>
    <t>Early years register (full Inspection)ChildminderCroydonQuality of education1 September 2024 to 31 March 2025</t>
  </si>
  <si>
    <t>Early years register (full Inspection)ChildminderCroydonQuality of teaching, learning and assessment1 September 2024 to 31 March 2025</t>
  </si>
  <si>
    <t>Early years register (full Inspection)ChildminderCroydonRequirements of the compulsory part of the childcare register1 September 2024 to 31 March 2025</t>
  </si>
  <si>
    <t>Early years register (full Inspection)ChildminderCroydonRequirements of the voluntary part of the childcare register1 September 2024 to 31 March 2025</t>
  </si>
  <si>
    <t>Early years register (full Inspection)ChildminderCroydonTotal No of inspections1 September 2024 to 31 March 2025</t>
  </si>
  <si>
    <t>Early years register (No children on roll)ChildminderCroydonNCOR Inspection Outcomes1 September 2024 to 31 March 2025</t>
  </si>
  <si>
    <t>Early years register (No children on roll)ChildminderCroydonTotal No of inspections1 September 2024 to 31 March 2025</t>
  </si>
  <si>
    <t>Early years register (full Inspection)ChildminderCumberlandBehaviour and attitudes1 September 2024 to 31 March 2025</t>
  </si>
  <si>
    <t>Early years register (full Inspection)ChildminderCumberlandEffectiveness of leadership and Management1 September 2024 to 31 March 2025</t>
  </si>
  <si>
    <t>Early years register (full Inspection)ChildminderOxfordshirePersonal development1 September 2024 to 31 March 2025</t>
  </si>
  <si>
    <t>Early years register (full Inspection)ChildminderOxfordshirePersonal development, behaviour and welfare1 September 2024 to 31 March 2025</t>
  </si>
  <si>
    <t>Early years register (full Inspection)ChildminderOxfordshireQuality of education1 September 2024 to 31 March 2025</t>
  </si>
  <si>
    <t>Early years register (full Inspection)ChildminderOxfordshireQuality of teaching, learning and assessment1 September 2024 to 31 March 2025</t>
  </si>
  <si>
    <t>Early years register (full Inspection)ChildminderOxfordshireRequirements of the compulsory part of the childcare register1 September 2024 to 31 March 2025</t>
  </si>
  <si>
    <t>Early years register (full Inspection)ChildminderOxfordshireRequirements of the voluntary part of the childcare register1 September 2024 to 31 March 2025</t>
  </si>
  <si>
    <t>Early years register (full Inspection)ChildminderOxfordshireTotal No of inspections1 September 2024 to 31 March 2025</t>
  </si>
  <si>
    <t>Early years register (No children on roll)ChildminderOxfordshireNCOR Inspection Outcomes1 September 2024 to 31 March 2025</t>
  </si>
  <si>
    <t>Early years register (No children on roll)ChildminderOxfordshireTotal No of inspections1 September 2024 to 31 March 2025</t>
  </si>
  <si>
    <t>Childcare registerChildminderPeterboroughTotal No of inspections1 September 2024 to 31 March 2025</t>
  </si>
  <si>
    <t>Early years register (full Inspection)ChildminderPeterboroughBehaviour and attitudes1 September 2024 to 31 March 2025</t>
  </si>
  <si>
    <t>Early years register (full Inspection)ChildminderPeterboroughEffectiveness of leadership and Management1 September 2024 to 31 March 2025</t>
  </si>
  <si>
    <t>Early years register (full Inspection)ChildminderPeterboroughOutcomes for children1 September 2024 to 31 March 2025</t>
  </si>
  <si>
    <t>Early years register (full Inspection)ChildminderPeterboroughOverall effectiveness: The quality and standards of the provision1 September 2024 to 31 March 2025</t>
  </si>
  <si>
    <t>Early years register (full Inspection)ChildminderPeterboroughPersonal development1 September 2024 to 31 March 2025</t>
  </si>
  <si>
    <t>Early years register (full Inspection)ChildminderPeterboroughPersonal development, behaviour and welfare1 September 2024 to 31 March 2025</t>
  </si>
  <si>
    <t>Early years register (full Inspection)All provisionCheshire West and ChesterBehaviour and attitudes1 September 2024 to 31 March 2025</t>
  </si>
  <si>
    <t>Early years register (full Inspection)All provisionCheshire West and ChesterEffectiveness of leadership and Management1 September 2024 to 31 March 2025</t>
  </si>
  <si>
    <t>Early years register (full Inspection)All provisionCheshire West and ChesterOutcomes for children1 September 2024 to 31 March 2025</t>
  </si>
  <si>
    <t>Early years register (full Inspection)All provisionCheshire West and ChesterOverall effectiveness: The quality and standards of the provision1 September 2024 to 31 March 2025</t>
  </si>
  <si>
    <t>Early years register (full Inspection)All provisionCheshire West and ChesterPersonal development1 September 2024 to 31 March 2025</t>
  </si>
  <si>
    <t>Early years register (full Inspection)All provisionCheshire West and ChesterPersonal development, behaviour and welfare1 September 2024 to 31 March 2025</t>
  </si>
  <si>
    <t>Early years register (full Inspection)All provisionCheshire West and ChesterQuality of education1 September 2024 to 31 March 2025</t>
  </si>
  <si>
    <t>Early years register (full Inspection)All provisionCheshire West and ChesterQuality of teaching, learning and assessment1 September 2024 to 31 March 2025</t>
  </si>
  <si>
    <t>Early years register (full Inspection)All provisionCheshire West and ChesterRequirements of the compulsory part of the childcare register1 September 2024 to 31 March 2025</t>
  </si>
  <si>
    <t>Early years register (full Inspection)All provisionCheshire West and ChesterRequirements of the voluntary part of the childcare register1 September 2024 to 31 March 2025</t>
  </si>
  <si>
    <t>Early years register (full Inspection)All provisionCheshire West and ChesterTotal No of inspections1 September 2024 to 31 March 2025</t>
  </si>
  <si>
    <t>Early years register (Out-of-school day care)All provisionCheshire West and ChesterTotal No of inspections1 September 2024 to 31 March 2025</t>
  </si>
  <si>
    <t>Early years register (full Inspection)All provisionCity of LondonBehaviour and attitudes1 September 2024 to 31 March 2025</t>
  </si>
  <si>
    <t>Early years register (full Inspection)All provisionCity of LondonEffectiveness of leadership and Management1 September 2024 to 31 March 2025</t>
  </si>
  <si>
    <t>Early years register (full Inspection)All provisionCity of LondonOutcomes for children1 September 2024 to 31 March 2025</t>
  </si>
  <si>
    <t>Early years register (full Inspection)All provisionCity of LondonOverall effectiveness: The quality and standards of the provision1 September 2024 to 31 March 2025</t>
  </si>
  <si>
    <t>Early years register (full Inspection)All provisionCity of LondonPersonal development1 September 2024 to 31 March 2025</t>
  </si>
  <si>
    <t>Early years register (No children on roll)All provisionNorth LincolnshireTotal No of inspections1 September 2024 to 31 March 2025</t>
  </si>
  <si>
    <t>Childcare registerAll provisionNorth NorthamptonshireTotal No of inspections1 September 2024 to 31 March 2025</t>
  </si>
  <si>
    <t>Early years register (full Inspection)All provisionNorth NorthamptonshireBehaviour and attitudes1 September 2024 to 31 March 2025</t>
  </si>
  <si>
    <t>Early years register (full Inspection)All provisionNorth NorthamptonshireEffectiveness of leadership and Management1 September 2024 to 31 March 2025</t>
  </si>
  <si>
    <t>Early years register (full Inspection)All provisionNorth NorthamptonshireOutcomes for children1 September 2024 to 31 March 2025</t>
  </si>
  <si>
    <t>Early years register (full Inspection)All provisionNorth NorthamptonshireOverall effectiveness: The quality and standards of the provision1 September 2024 to 31 March 2025</t>
  </si>
  <si>
    <t>Early years register (full Inspection)All provisionNorth NorthamptonshirePersonal development1 September 2024 to 31 March 2025</t>
  </si>
  <si>
    <t>Early years register (full Inspection)All provisionNorth NorthamptonshirePersonal development, behaviour and welfare1 September 2024 to 31 March 2025</t>
  </si>
  <si>
    <t>Early years register (full Inspection)All provisionNorth NorthamptonshireQuality of education1 September 2024 to 31 March 2025</t>
  </si>
  <si>
    <t>Early years register (full Inspection)All provisionNorth NorthamptonshireQuality of teaching, learning and assessment1 September 2024 to 31 March 2025</t>
  </si>
  <si>
    <t>Early years register (full Inspection)All provisionNorth NorthamptonshireRequirements of the compulsory part of the childcare register1 September 2024 to 31 March 2025</t>
  </si>
  <si>
    <t>Early years register (full Inspection)All provisionNorth NorthamptonshireRequirements of the voluntary part of the childcare register1 September 2024 to 31 March 2025</t>
  </si>
  <si>
    <t>Early years register (full Inspection)All provisionNorth NorthamptonshireTotal No of inspections1 September 2024 to 31 March 2025</t>
  </si>
  <si>
    <t>Early years register (No children on roll)All provisionRedbridgeNCOR Inspection Outcomes1 September 2024 to 31 March 2025</t>
  </si>
  <si>
    <t>Early years register (No children on roll)All provisionRedbridgeTotal No of inspections1 September 2024 to 31 March 2025</t>
  </si>
  <si>
    <t>Early years register (Out-of-school day care)All provisionRedbridgeTotal No of inspections1 September 2024 to 31 March 2025</t>
  </si>
  <si>
    <t>Early years register (full Inspection)All provisionRedcar and ClevelandBehaviour and attitudes1 September 2024 to 31 March 2025</t>
  </si>
  <si>
    <t>Early years register (full Inspection)All provisionRedcar and ClevelandEffectiveness of leadership and Management1 September 2024 to 31 March 2025</t>
  </si>
  <si>
    <t>Early years register (full Inspection)All provisionRedcar and ClevelandOutcomes for children1 September 2024 to 31 March 2025</t>
  </si>
  <si>
    <t>Early years register (full Inspection)All provisionRedcar and ClevelandOverall effectiveness: The quality and standards of the provision1 September 2024 to 31 March 2025</t>
  </si>
  <si>
    <t>Early years register (full Inspection)All provisionRedcar and ClevelandPersonal development1 September 2024 to 31 March 2025</t>
  </si>
  <si>
    <t>Early years register (full Inspection)All provisionRedcar and ClevelandPersonal development, behaviour and welfare1 September 2024 to 31 March 2025</t>
  </si>
  <si>
    <t>Early years register (full Inspection)All provisionRedcar and ClevelandQuality of education1 September 2024 to 31 March 2025</t>
  </si>
  <si>
    <t>Early years register (full Inspection)All provisionRedcar and ClevelandQuality of teaching, learning and assessment1 September 2024 to 31 March 2025</t>
  </si>
  <si>
    <t>Early years register (full Inspection)All provisionRedcar and ClevelandRequirements of the compulsory part of the childcare register1 September 2024 to 31 March 2025</t>
  </si>
  <si>
    <t>Early years register (full Inspection)All provisionRedcar and ClevelandRequirements of the voluntary part of the childcare register1 September 2024 to 31 March 2025</t>
  </si>
  <si>
    <t>Early years register (full Inspection)All provisionRedcar and ClevelandTotal No of inspections1 September 2024 to 31 March 2025</t>
  </si>
  <si>
    <t>Early years register (full Inspection)Childcare on domestic premisesHarrowBehaviour and attitudes1 September 2024 to 31 March 2025</t>
  </si>
  <si>
    <t>Early years register (full Inspection)Childcare on domestic premisesHarrowEffectiveness of leadership and Management1 September 2024 to 31 March 2025</t>
  </si>
  <si>
    <t>Early years register (full Inspection)Childcare on domestic premisesHarrowOutcomes for children1 September 2024 to 31 March 2025</t>
  </si>
  <si>
    <t>Early years register (full Inspection)Childcare on domestic premisesHarrowOverall effectiveness: The quality and standards of the provision1 September 2024 to 31 March 2025</t>
  </si>
  <si>
    <t>Early years register (full Inspection)Childcare on domestic premisesHarrowPersonal development1 September 2024 to 31 March 2025</t>
  </si>
  <si>
    <t>Early years register (full Inspection)Childcare on domestic premisesHarrowPersonal development, behaviour and welfare1 September 2024 to 31 March 2025</t>
  </si>
  <si>
    <t>Early years register (full Inspection)Childcare on domestic premisesHarrowQuality of education1 September 2024 to 31 March 2025</t>
  </si>
  <si>
    <t>Early years register (full Inspection)Childcare on domestic premisesHarrowQuality of teaching, learning and assessment1 September 2024 to 31 March 2025</t>
  </si>
  <si>
    <t>Early years register (full Inspection)Childcare on domestic premisesHarrowRequirements of the compulsory part of the childcare register1 September 2024 to 31 March 2025</t>
  </si>
  <si>
    <t>Early years register (full Inspection)Childcare on domestic premisesHarrowRequirements of the voluntary part of the childcare register1 September 2024 to 31 March 2025</t>
  </si>
  <si>
    <t>Early years register (full Inspection)Childcare on domestic premisesHarrowTotal No of inspections1 September 2024 to 31 March 2025</t>
  </si>
  <si>
    <t>Early years register (full Inspection)Childcare on domestic premisesHaveringBehaviour and attitudes1 September 2024 to 31 March 2025</t>
  </si>
  <si>
    <t>Early years register (full Inspection)Childcare on domestic premisesHaveringEffectiveness of leadership and Management1 September 2024 to 31 March 2025</t>
  </si>
  <si>
    <t>Early years register (full Inspection)Childcare on domestic premisesHaveringOutcomes for children1 September 2024 to 31 March 2025</t>
  </si>
  <si>
    <t>Early years register (full Inspection)Childcare on domestic premisesHaveringOverall effectiveness: The quality and standards of the provision1 September 2024 to 31 March 2025</t>
  </si>
  <si>
    <t>Early years register (full Inspection)Childcare on domestic premisesHaveringPersonal development1 September 2024 to 31 March 2025</t>
  </si>
  <si>
    <t>Early years register (full Inspection)Childcare on domestic premisesHaveringPersonal development, behaviour and welfare1 September 2024 to 31 March 2025</t>
  </si>
  <si>
    <t>Early years register (full Inspection)Childcare on domestic premisesHaveringQuality of education1 September 2024 to 31 March 2025</t>
  </si>
  <si>
    <t>Early years register (full Inspection)Childcare on domestic premisesHaveringQuality of teaching, learning and assessment1 September 2024 to 31 March 2025</t>
  </si>
  <si>
    <t>Early years register (full Inspection)Childcare on domestic premisesHaveringRequirements of the compulsory part of the childcare register1 September 2024 to 31 March 2025</t>
  </si>
  <si>
    <t>Early years register (full Inspection)Childcare on domestic premisesHaveringRequirements of the voluntary part of the childcare register1 September 2024 to 31 March 2025</t>
  </si>
  <si>
    <t>Early years register (full Inspection)Childcare on domestic premisesHaveringTotal No of inspections1 September 2024 to 31 March 2025</t>
  </si>
  <si>
    <t>Early years register (full Inspection)Childcare on domestic premisesKensington and ChelseaBehaviour and attitudes1 September 2024 to 31 March 2025</t>
  </si>
  <si>
    <t>Early years register (full Inspection)Childcare on domestic premisesKensington and ChelseaEffectiveness of leadership and Management1 September 2024 to 31 March 2025</t>
  </si>
  <si>
    <t>Early years register (full Inspection)Childcare on domestic premisesKensington and ChelseaOutcomes for children1 September 2024 to 31 March 2025</t>
  </si>
  <si>
    <t>Early years register (full Inspection)Childcare on domestic premisesKensington and ChelseaOverall effectiveness: The quality and standards of the provision1 September 2024 to 31 March 2025</t>
  </si>
  <si>
    <t>Early years register (full Inspection)Childcare on domestic premisesKensington and ChelseaPersonal development1 September 2024 to 31 March 2025</t>
  </si>
  <si>
    <t>Early years register (full Inspection)Childcare on non-domestic premisesHaveringBehaviour and attitudes1 September 2024 to 31 March 2025</t>
  </si>
  <si>
    <t>Early years register (full Inspection)Childcare on non-domestic premisesHaveringEffectiveness of leadership and Management1 September 2024 to 31 March 2025</t>
  </si>
  <si>
    <t>Early years register (full Inspection)Childcare on non-domestic premisesHaveringOutcomes for children1 September 2024 to 31 March 2025</t>
  </si>
  <si>
    <t>Early years register (full Inspection)Childcare on non-domestic premisesHaveringOverall effectiveness: The quality and standards of the provision1 September 2024 to 31 March 2025</t>
  </si>
  <si>
    <t>Early years register (full Inspection)Childcare on non-domestic premisesHaveringPersonal development1 September 2024 to 31 March 2025</t>
  </si>
  <si>
    <t>Early years register (full Inspection)Childcare on non-domestic premisesHaveringPersonal development, behaviour and welfare1 September 2024 to 31 March 2025</t>
  </si>
  <si>
    <t>Early years register (full Inspection)Childcare on non-domestic premisesHaveringQuality of education1 September 2024 to 31 March 2025</t>
  </si>
  <si>
    <t>Early years register (full Inspection)Childcare on non-domestic premisesHaveringQuality of teaching, learning and assessment1 September 2024 to 31 March 2025</t>
  </si>
  <si>
    <t>Early years register (full Inspection)Childcare on non-domestic premisesHaveringRequirements of the compulsory part of the childcare register1 September 2024 to 31 March 2025</t>
  </si>
  <si>
    <t>Early years register (full Inspection)Childcare on non-domestic premisesHaveringRequirements of the voluntary part of the childcare register1 September 2024 to 31 March 2025</t>
  </si>
  <si>
    <t>Early years register (full Inspection)Childcare on non-domestic premisesHaveringTotal No of inspections1 September 2024 to 31 March 2025</t>
  </si>
  <si>
    <t>Early years register (Out-of-school day care)Childcare on non-domestic premisesHaveringTotal No of inspections1 September 2024 to 31 March 2025</t>
  </si>
  <si>
    <t>Childcare registerChildcare on non-domestic premisesHerefordshireTotal No of inspections1 September 2024 to 31 March 2025</t>
  </si>
  <si>
    <t>Early years register (full Inspection)Childcare on non-domestic premisesSouthend on SeaBehaviour and attitudes1 September 2024 to 31 March 2025</t>
  </si>
  <si>
    <t>Early years register (full Inspection)Childcare on non-domestic premisesSouthend on SeaEffectiveness of leadership and Management1 September 2024 to 31 March 2025</t>
  </si>
  <si>
    <t>Early years register (full Inspection)Childcare on non-domestic premisesSouthend on SeaOutcomes for children1 September 2024 to 31 March 2025</t>
  </si>
  <si>
    <t>Early years register (full Inspection)Childcare on non-domestic premisesSouthend on SeaOverall effectiveness: The quality and standards of the provision1 September 2024 to 31 March 2025</t>
  </si>
  <si>
    <t>Early years register (full Inspection)Childcare on non-domestic premisesSouthend on SeaPersonal development1 September 2024 to 31 March 2025</t>
  </si>
  <si>
    <t>Early years register (full Inspection)Childcare on non-domestic premisesSouthend on SeaPersonal development, behaviour and welfare1 September 2024 to 31 March 2025</t>
  </si>
  <si>
    <t>Early years register (full Inspection)Childcare on non-domestic premisesSouthend on SeaQuality of education1 September 2024 to 31 March 2025</t>
  </si>
  <si>
    <t>Early years register (full Inspection)Childcare on non-domestic premisesSouthend on SeaQuality of teaching, learning and assessment1 September 2024 to 31 March 2025</t>
  </si>
  <si>
    <t>Early years register (full Inspection)Childcare on non-domestic premisesSouthend on SeaRequirements of the compulsory part of the childcare register1 September 2024 to 31 March 2025</t>
  </si>
  <si>
    <t>Early years register (full Inspection)Childcare on non-domestic premisesSouthend on SeaRequirements of the voluntary part of the childcare register1 September 2024 to 31 March 2025</t>
  </si>
  <si>
    <t>Early years register (full Inspection)Childcare on non-domestic premisesSouthend on SeaTotal No of inspections1 September 2024 to 31 March 2025</t>
  </si>
  <si>
    <t>Early years register (full Inspection)Childcare on non-domestic premisesSouth GloucestershireTotal No of inspections1 September 2024 to 31 March 2025</t>
  </si>
  <si>
    <t>Early years register (Out-of-school day care)Childcare on non-domestic premisesSouth GloucestershireTotal No of inspections1 September 2024 to 31 March 2025</t>
  </si>
  <si>
    <t>Early years register (full Inspection)ChildminderCentral BedfordshireOutcomes for children1 September 2024 to 31 March 2025</t>
  </si>
  <si>
    <t>Early years register (full Inspection)ChildminderCentral BedfordshireOverall effectiveness: The quality and standards of the provision1 September 2024 to 31 March 2025</t>
  </si>
  <si>
    <t>Early years register (full Inspection)ChildminderCentral BedfordshirePersonal development1 September 2024 to 31 March 2025</t>
  </si>
  <si>
    <t>Early years register (full Inspection)ChildminderCentral BedfordshirePersonal development, behaviour and welfare1 September 2024 to 31 March 2025</t>
  </si>
  <si>
    <t>Early years register (full Inspection)ChildminderCentral BedfordshireQuality of education1 September 2024 to 31 March 2025</t>
  </si>
  <si>
    <t>Early years register (full Inspection)ChildminderCentral BedfordshireQuality of teaching, learning and assessment1 September 2024 to 31 March 2025</t>
  </si>
  <si>
    <t>Early years register (full Inspection)ChildminderCentral BedfordshireRequirements of the compulsory part of the childcare register1 September 2024 to 31 March 2025</t>
  </si>
  <si>
    <t>Early years register (full Inspection)ChildminderCentral BedfordshireRequirements of the voluntary part of the childcare register1 September 2024 to 31 March 2025</t>
  </si>
  <si>
    <t>Early years register (full Inspection)ChildminderCentral BedfordshireTotal No of inspections1 September 2024 to 31 March 2025</t>
  </si>
  <si>
    <t>Early years register (No children on roll)ChildminderCentral BedfordshireNCOR Inspection Outcomes1 September 2024 to 31 March 2025</t>
  </si>
  <si>
    <t>Early years register (No children on roll)ChildminderCentral BedfordshireTotal No of inspections1 September 2024 to 31 March 2025</t>
  </si>
  <si>
    <t>Childcare registerChildminderCheshire EastTotal No of inspections1 September 2024 to 31 March 2025</t>
  </si>
  <si>
    <t>Early years register (full Inspection)ChildminderCheshire EastBehaviour and attitudes1 September 2024 to 31 March 2025</t>
  </si>
  <si>
    <t>Early years register (full Inspection)ChildminderCheshire EastEffectiveness of leadership and Management1 September 2024 to 31 March 2025</t>
  </si>
  <si>
    <t>Early years register (full Inspection)ChildminderCheshire EastOutcomes for children1 September 2024 to 31 March 2025</t>
  </si>
  <si>
    <t>Early years register (full Inspection)ChildminderCheshire EastOverall effectiveness: The quality and standards of the provision1 September 2024 to 31 March 2025</t>
  </si>
  <si>
    <t>Early years register (full Inspection)ChildminderCheshire EastPersonal development1 September 2024 to 31 March 2025</t>
  </si>
  <si>
    <t>Early years register (full Inspection)ChildminderNorthumberlandBehaviour and attitudes1 September 2024 to 31 March 2025</t>
  </si>
  <si>
    <t>Early years register (full Inspection)ChildminderNorthumberlandEffectiveness of leadership and Management1 September 2024 to 31 March 2025</t>
  </si>
  <si>
    <t>Early years register (full Inspection)ChildminderNorthumberlandOutcomes for children1 September 2024 to 31 March 2025</t>
  </si>
  <si>
    <t>Early years register (full Inspection)ChildminderNorthumberlandOverall effectiveness: The quality and standards of the provision1 September 2024 to 31 March 2025</t>
  </si>
  <si>
    <t>Early years register (full Inspection)ChildminderNorthumberlandPersonal development1 September 2024 to 31 March 2025</t>
  </si>
  <si>
    <t>Early years register (full Inspection)ChildminderNorthumberlandPersonal development, behaviour and welfare1 September 2024 to 31 March 2025</t>
  </si>
  <si>
    <t>Early years register (full Inspection)ChildminderNorthumberlandQuality of education1 September 2024 to 31 March 2025</t>
  </si>
  <si>
    <t>Early years register (full Inspection)ChildminderNorthumberlandQuality of teaching, learning and assessment1 September 2024 to 31 March 2025</t>
  </si>
  <si>
    <t>Early years register (full Inspection)ChildminderNorthumberlandRequirements of the compulsory part of the childcare register1 September 2024 to 31 March 2025</t>
  </si>
  <si>
    <t>Early years register (full Inspection)ChildminderNorthumberlandRequirements of the voluntary part of the childcare register1 September 2024 to 31 March 2025</t>
  </si>
  <si>
    <t>Early years register (full Inspection)ChildminderNorthumberlandTotal No of inspections1 September 2024 to 31 March 2025</t>
  </si>
  <si>
    <t>Early years register (No children on roll)ChildminderNorthumberlandNCOR Inspection Outcomes1 September 2024 to 31 March 2025</t>
  </si>
  <si>
    <t>Early years register (No children on roll)ChildminderNorthumberlandTotal No of inspections1 September 2024 to 31 March 2025</t>
  </si>
  <si>
    <t>Early years register (Out-of-school day care)ChildminderNorthumberlandTotal No of inspections1 September 2024 to 31 March 2025</t>
  </si>
  <si>
    <t>Early years register (Out-of-school day care)ChildminderNot RecordedTotal No of inspections1 September 2024 to 31 March 2025</t>
  </si>
  <si>
    <t>Childcare registerChildminderNottinghamTotal No of inspections1 September 2024 to 31 March 2025</t>
  </si>
  <si>
    <t>Childcare registerHome childcarerIsle of WightTotal No of inspections1 September 2024 to 31 March 2025</t>
  </si>
  <si>
    <t>Childcare registerHome childcarerIslingtonTotal No of inspections1 September 2024 to 31 March 2025</t>
  </si>
  <si>
    <t>Childcare registerHome childcarerKensington and ChelseaTotal No of inspections1 September 2024 to 31 March 2025</t>
  </si>
  <si>
    <t>Childcare registerHome childcarerKentTotal No of inspections1 September 2024 to 31 March 2025</t>
  </si>
  <si>
    <t>Childcare registerHome childcarerKingston upon ThamesTotal No of inspections1 September 2024 to 31 March 2025</t>
  </si>
  <si>
    <t>Childcare registerHome childcarerLambethTotal No of inspections1 September 2024 to 31 March 2025</t>
  </si>
  <si>
    <t>Childcare registerHome childcarerLancashireTotal No of inspections1 September 2024 to 31 March 2025</t>
  </si>
  <si>
    <t>Early years register (full Inspection)Home childcarerLancashireBehaviour and attitudes1 September 2024 to 31 March 2025</t>
  </si>
  <si>
    <t>Early years register (full Inspection)Home childcarerLancashireEffectiveness of leadership and Management1 September 2024 to 31 March 2025</t>
  </si>
  <si>
    <t>Early years register (full Inspection)Home childcarerLancashireOutcomes for children1 September 2024 to 31 March 2025</t>
  </si>
  <si>
    <t>Early years register (full Inspection)Home childcarerLancashireOverall effectiveness: The quality and standards of the provision1 September 2024 to 31 March 2025</t>
  </si>
  <si>
    <t>Early years register (full Inspection)Home childcarerLancashirePersonal development1 September 2024 to 31 March 2025</t>
  </si>
  <si>
    <t>Early years register (full Inspection)Home childcarerLancashirePersonal development, behaviour and welfare1 September 2024 to 31 March 2025</t>
  </si>
  <si>
    <t>Early years register (full Inspection)Home childcarerLancashireQuality of education1 September 2024 to 31 March 2025</t>
  </si>
  <si>
    <t>Early years register (full Inspection)Home childcarerLancashireQuality of teaching, learning and assessment1 September 2024 to 31 March 2025</t>
  </si>
  <si>
    <t>Early years register (full Inspection)Home childcarerLancashireRequirements of the compulsory part of the childcare register1 September 2024 to 31 March 2025</t>
  </si>
  <si>
    <t>Early years register (full Inspection)Home childcarerLancashireRequirements of the voluntary part of the childcare register1 September 2024 to 31 March 2025</t>
  </si>
  <si>
    <t>Early years register (full Inspection)Home childcarerLancashireTotal No of inspections1 September 2024 to 31 March 2025</t>
  </si>
  <si>
    <t>Childcare registerHome childcarerLeedsTotal No of inspections1 September 2024 to 31 March 2025</t>
  </si>
  <si>
    <t>Childcare registerHome childcarerLeicesterTotal No of inspections1 September 2024 to 31 March 2025</t>
  </si>
  <si>
    <t>Childcare registerHome childcarerLeicestershireTotal No of inspections1 September 2024 to 31 March 2025</t>
  </si>
  <si>
    <t>Childcare registerHome childcarerLewishamTotal No of inspections1 September 2024 to 31 March 2025</t>
  </si>
  <si>
    <t>Childcare registerHome childcarerLiverpoolTotal No of inspections1 September 2024 to 31 March 2025</t>
  </si>
  <si>
    <t>Early years register (full Inspection)All provisionCumberlandBehaviour and attitudes1 September 2024 to 31 March 2025</t>
  </si>
  <si>
    <t>Early years register (full Inspection)All provisionCumberlandEffectiveness of leadership and Management1 September 2024 to 31 March 2025</t>
  </si>
  <si>
    <t>Early years register (full Inspection)All provisionCumberlandOutcomes for children1 September 2024 to 31 March 2025</t>
  </si>
  <si>
    <t>Early years register (full Inspection)All provisionCumberlandOverall effectiveness: The quality and standards of the provision1 September 2024 to 31 March 2025</t>
  </si>
  <si>
    <t>Early years register (full Inspection)All provisionCumberlandPersonal development1 September 2024 to 31 March 2025</t>
  </si>
  <si>
    <t>Early years register (full Inspection)All provisionCumberlandPersonal development, behaviour and welfare1 September 2024 to 31 March 2025</t>
  </si>
  <si>
    <t>Early years register (full Inspection)All provisionCumberlandQuality of education1 September 2024 to 31 March 2025</t>
  </si>
  <si>
    <t>Early years register (full Inspection)All provisionCumberlandQuality of teaching, learning and assessment1 September 2024 to 31 March 2025</t>
  </si>
  <si>
    <t>Early years register (full Inspection)All provisionCumberlandRequirements of the compulsory part of the childcare register1 September 2024 to 31 March 2025</t>
  </si>
  <si>
    <t>Early years register (full Inspection)All provisionCumberlandRequirements of the voluntary part of the childcare register1 September 2024 to 31 March 2025</t>
  </si>
  <si>
    <t>Early years register (full Inspection)All provisionCumberlandTotal No of inspections1 September 2024 to 31 March 2025</t>
  </si>
  <si>
    <t>Early years register (Out-of-school day care)All provisionCumberlandTotal No of inspections1 September 2024 to 31 March 2025</t>
  </si>
  <si>
    <t>Early years register (full Inspection)All provisionNorth SomersetTotal No of inspections1 September 2024 to 31 March 2025</t>
  </si>
  <si>
    <t>Early years register (Out-of-school day care)All provisionNorth SomersetTotal No of inspections1 September 2024 to 31 March 2025</t>
  </si>
  <si>
    <t>Early years register (full Inspection)All provisionWirralBehaviour and attitudes1 September 2024 to 31 March 2025</t>
  </si>
  <si>
    <t>Early years register (full Inspection)All provisionWirralEffectiveness of leadership and Management1 September 2024 to 31 March 2025</t>
  </si>
  <si>
    <t>Early years register (full Inspection)All provisionWirralOutcomes for children1 September 2024 to 31 March 2025</t>
  </si>
  <si>
    <t>Early years register (full Inspection)All provisionWirralOverall effectiveness: The quality and standards of the provision1 September 2024 to 31 March 2025</t>
  </si>
  <si>
    <t>Early years register (full Inspection)All provisionWirralPersonal development1 September 2024 to 31 March 2025</t>
  </si>
  <si>
    <t>Early years register (full Inspection)All provisionWirralPersonal development, behaviour and welfare1 September 2024 to 31 March 2025</t>
  </si>
  <si>
    <t>Early years register (full Inspection)All provisionWirralQuality of education1 September 2024 to 31 March 2025</t>
  </si>
  <si>
    <t>Early years register (full Inspection)All provisionWirralQuality of teaching, learning and assessment1 September 2024 to 31 March 2025</t>
  </si>
  <si>
    <t>Early years register (full Inspection)All provisionWirralRequirements of the compulsory part of the childcare register1 September 2024 to 31 March 2025</t>
  </si>
  <si>
    <t>Early years register (full Inspection)All provisionWirralRequirements of the voluntary part of the childcare register1 September 2024 to 31 March 2025</t>
  </si>
  <si>
    <t>Early years register (full Inspection)All provisionWirralTotal No of inspections1 September 2024 to 31 March 2025</t>
  </si>
  <si>
    <t>Early years register (No children on roll)All provisionWirralNCOR Inspection Outcomes1 September 2024 to 31 March 2025</t>
  </si>
  <si>
    <t>Early years register (No children on roll)All provisionWirralTotal No of inspections1 September 2024 to 31 March 2025</t>
  </si>
  <si>
    <t>Early years register (Out-of-school day care)All provisionWirralTotal No of inspections1 September 2024 to 31 March 2025</t>
  </si>
  <si>
    <t>Childcare registerAll provisionWokinghamTotal No of inspections1 September 2024 to 31 March 2025</t>
  </si>
  <si>
    <t>Early years register (full Inspection)Childcare on non-domestic premisesEast Riding of YorkshireBehaviour and attitudes1 September 2024 to 31 March 2025</t>
  </si>
  <si>
    <t>Early years register (full Inspection)Childcare on non-domestic premisesEast Riding of YorkshireEffectiveness of leadership and Management1 September 2024 to 31 March 2025</t>
  </si>
  <si>
    <t>Early years register (full Inspection)Childcare on non-domestic premisesEast Riding of YorkshireOutcomes for children1 September 2024 to 31 March 2025</t>
  </si>
  <si>
    <t>Early years register (full Inspection)Childcare on non-domestic premisesEast Riding of YorkshireOverall effectiveness: The quality and standards of the provision1 September 2024 to 31 March 2025</t>
  </si>
  <si>
    <t>Early years register (full Inspection)Childcare on non-domestic premisesEast Riding of YorkshirePersonal development1 September 2024 to 31 March 2025</t>
  </si>
  <si>
    <t>Early years register (full Inspection)Childcare on non-domestic premisesEast Riding of YorkshirePersonal development, behaviour and welfare1 September 2024 to 31 March 2025</t>
  </si>
  <si>
    <t>Early years register (full Inspection)Childcare on non-domestic premisesEast Riding of YorkshireQuality of education1 September 2024 to 31 March 2025</t>
  </si>
  <si>
    <t>Early years register (full Inspection)Childcare on non-domestic premisesEast Riding of YorkshireQuality of teaching, learning and assessment1 September 2024 to 31 March 2025</t>
  </si>
  <si>
    <t>Early years register (full Inspection)Childcare on non-domestic premisesEast Riding of YorkshireRequirements of the compulsory part of the childcare register1 September 2024 to 31 March 2025</t>
  </si>
  <si>
    <t>Early years register (full Inspection)Childcare on non-domestic premisesEast Riding of YorkshireRequirements of the voluntary part of the childcare register1 September 2024 to 31 March 2025</t>
  </si>
  <si>
    <t>Early years register (full Inspection)Childcare on non-domestic premisesEast Riding of YorkshireTotal No of inspections1 September 2024 to 31 March 2025</t>
  </si>
  <si>
    <t>Early years register (Out-of-school day care)Childcare on non-domestic premisesEast Riding of YorkshireTotal No of inspections1 September 2024 to 31 March 2025</t>
  </si>
  <si>
    <t>Childcare registerChildcare on non-domestic premisesEast SussexTotal No of inspections1 September 2024 to 31 March 2025</t>
  </si>
  <si>
    <t>Early years register (full Inspection)Childcare on non-domestic premisesRochdaleOverall effectiveness: The quality and standards of the provision1 September 2024 to 31 March 2025</t>
  </si>
  <si>
    <t>Early years register (full Inspection)Childcare on non-domestic premisesRochdalePersonal development1 September 2024 to 31 March 2025</t>
  </si>
  <si>
    <t>Early years register (full Inspection)Childcare on non-domestic premisesRochdalePersonal development, behaviour and welfare1 September 2024 to 31 March 2025</t>
  </si>
  <si>
    <t>Early years register (full Inspection)Childcare on non-domestic premisesRochdaleQuality of education1 September 2024 to 31 March 2025</t>
  </si>
  <si>
    <t>Early years register (full Inspection)Childcare on non-domestic premisesRochdaleQuality of teaching, learning and assessment1 September 2024 to 31 March 2025</t>
  </si>
  <si>
    <t>Early years register (full Inspection)Childcare on non-domestic premisesRochdaleRequirements of the compulsory part of the childcare register1 September 2024 to 31 March 2025</t>
  </si>
  <si>
    <t>Early years register (full Inspection)Childcare on non-domestic premisesRochdaleRequirements of the voluntary part of the childcare register1 September 2024 to 31 March 2025</t>
  </si>
  <si>
    <t>Early years register (full Inspection)Childcare on non-domestic premisesRochdaleTotal No of inspections1 September 2024 to 31 March 2025</t>
  </si>
  <si>
    <t>Early years register (full Inspection)Childcare on non-domestic premisesRotherhamBehaviour and attitudes1 September 2024 to 31 March 2025</t>
  </si>
  <si>
    <t>Early years register (full Inspection)Childcare on non-domestic premisesRotherhamEffectiveness of leadership and Management1 September 2024 to 31 March 2025</t>
  </si>
  <si>
    <t>Early years register (full Inspection)Childcare on non-domestic premisesRotherhamOutcomes for children1 September 2024 to 31 March 2025</t>
  </si>
  <si>
    <t>Early years register (full Inspection)Childcare on non-domestic premisesRotherhamOverall effectiveness: The quality and standards of the provision1 September 2024 to 31 March 2025</t>
  </si>
  <si>
    <t>Early years register (full Inspection)Childcare on non-domestic premisesRotherhamPersonal development1 September 2024 to 31 March 2025</t>
  </si>
  <si>
    <t>Early years register (full Inspection)Childcare on non-domestic premisesRotherhamPersonal development, behaviour and welfare1 September 2024 to 31 March 2025</t>
  </si>
  <si>
    <t>Early years register (full Inspection)Childcare on non-domestic premisesRotherhamQuality of education1 September 2024 to 31 March 2025</t>
  </si>
  <si>
    <t>Early years register (full Inspection)ChildminderBradfordBehaviour and attitudes1 September 2024 to 31 March 2025</t>
  </si>
  <si>
    <t>Early years register (full Inspection)ChildminderBradfordEffectiveness of leadership and Management1 September 2024 to 31 March 2025</t>
  </si>
  <si>
    <t>Early years register (full Inspection)ChildminderBradfordOutcomes for children1 September 2024 to 31 March 2025</t>
  </si>
  <si>
    <t>Early years register (full Inspection)ChildminderBradfordOverall effectiveness: The quality and standards of the provision1 September 2024 to 31 March 2025</t>
  </si>
  <si>
    <t>Early years register (full Inspection)ChildminderBradfordPersonal development1 September 2024 to 31 March 2025</t>
  </si>
  <si>
    <t>Early years register (full Inspection)ChildminderBradfordPersonal development, behaviour and welfare1 September 2024 to 31 March 2025</t>
  </si>
  <si>
    <t>Early years register (full Inspection)ChildminderBradfordQuality of education1 September 2024 to 31 March 2025</t>
  </si>
  <si>
    <t>Early years register (full Inspection)ChildminderBradfordQuality of teaching, learning and assessment1 September 2024 to 31 March 2025</t>
  </si>
  <si>
    <t>Early years register (full Inspection)ChildminderBradfordRequirements of the compulsory part of the childcare register1 September 2024 to 31 March 2025</t>
  </si>
  <si>
    <t>Early years register (full Inspection)ChildminderCheshire West and ChesterRequirements of the voluntary part of the childcare register1 September 2024 to 31 March 2025</t>
  </si>
  <si>
    <t>Early years register (full Inspection)ChildminderCheshire West and ChesterTotal No of inspections1 September 2024 to 31 March 2025</t>
  </si>
  <si>
    <t>Early years register (full Inspection)ChildminderCornwallBehaviour and attitudes1 September 2024 to 31 March 2025</t>
  </si>
  <si>
    <t>Early years register (full Inspection)ChildminderCornwallEffectiveness of leadership and Management1 September 2024 to 31 March 2025</t>
  </si>
  <si>
    <t>Early years register (full Inspection)ChildminderCornwallOutcomes for children1 September 2024 to 31 March 2025</t>
  </si>
  <si>
    <t>Early years register (full Inspection)ChildminderCornwallOverall effectiveness: The quality and standards of the provision1 September 2024 to 31 March 2025</t>
  </si>
  <si>
    <t>Early years register (full Inspection)ChildminderCornwallPersonal development1 September 2024 to 31 March 2025</t>
  </si>
  <si>
    <t>Early years register (full Inspection)ChildminderCornwallPersonal development, behaviour and welfare1 September 2024 to 31 March 2025</t>
  </si>
  <si>
    <t>Early years register (full Inspection)ChildminderCornwallQuality of education1 September 2024 to 31 March 2025</t>
  </si>
  <si>
    <t>Early years register (full Inspection)ChildminderCornwallQuality of teaching, learning and assessment1 September 2024 to 31 March 2025</t>
  </si>
  <si>
    <t>Early years register (full Inspection)ChildminderCornwallRequirements of the compulsory part of the childcare register1 September 2024 to 31 March 2025</t>
  </si>
  <si>
    <t>Early years register (full Inspection)ChildminderCornwallRequirements of the voluntary part of the childcare register1 September 2024 to 31 March 2025</t>
  </si>
  <si>
    <t>Early years register (full Inspection)ChildminderCornwallTotal No of inspections1 September 2024 to 31 March 2025</t>
  </si>
  <si>
    <t>Childcare registerChildminderCoventryTotal No of inspections1 September 2024 to 31 March 2025</t>
  </si>
  <si>
    <t>Early years register (full Inspection)ChildminderNottinghamshireBehaviour and attitudes1 September 2024 to 31 March 2025</t>
  </si>
  <si>
    <t>Early years register (full Inspection)ChildminderNottinghamshireEffectiveness of leadership and Management1 September 2024 to 31 March 2025</t>
  </si>
  <si>
    <t>Early years register (full Inspection)ChildminderNottinghamshireOutcomes for children1 September 2024 to 31 March 2025</t>
  </si>
  <si>
    <t>Early years register (full Inspection)ChildminderNottinghamshireOverall effectiveness: The quality and standards of the provision1 September 2024 to 31 March 2025</t>
  </si>
  <si>
    <t>Early years register (full Inspection)ChildminderNottinghamshirePersonal development1 September 2024 to 31 March 2025</t>
  </si>
  <si>
    <t>Early years register (full Inspection)ChildminderNottinghamshirePersonal development, behaviour and welfare1 September 2024 to 31 March 2025</t>
  </si>
  <si>
    <t>Early years register (full Inspection)ChildminderNottinghamshireQuality of education1 September 2024 to 31 March 2025</t>
  </si>
  <si>
    <t>Early years register (full Inspection)ChildminderNottinghamshireQuality of teaching, learning and assessment1 September 2024 to 31 March 2025</t>
  </si>
  <si>
    <t>Early years register (full Inspection)ChildminderNottinghamshireRequirements of the compulsory part of the childcare register1 September 2024 to 31 March 2025</t>
  </si>
  <si>
    <t>Early years register (full Inspection)ChildminderNottinghamshireRequirements of the voluntary part of the childcare register1 September 2024 to 31 March 2025</t>
  </si>
  <si>
    <t>Early years register (full Inspection)ChildminderNottinghamshireTotal No of inspections1 September 2024 to 31 March 2025</t>
  </si>
  <si>
    <t>Early years register (No children on roll)ChildminderNottinghamshireNCOR Inspection Outcomes1 September 2024 to 31 March 2025</t>
  </si>
  <si>
    <t>Early years register (No children on roll)ChildminderNottinghamshireTotal No of inspections1 September 2024 to 31 March 2025</t>
  </si>
  <si>
    <t>Early years register (Out-of-school day care)ChildminderNottinghamshireTotal No of inspections1 September 2024 to 31 March 2025</t>
  </si>
  <si>
    <t>Childcare registerChildminderOldhamTotal No of inspections1 September 2024 to 31 March 2025</t>
  </si>
  <si>
    <t>Childcare registerHome childcarerSouthend on SeaTotal No of inspections1 September 2024 to 31 March 2025</t>
  </si>
  <si>
    <t>Childcare registerHome childcarerSouthwarkTotal No of inspections1 September 2024 to 31 March 2025</t>
  </si>
  <si>
    <t>Childcare registerHome childcarerStaffordshireTotal No of inspections1 September 2024 to 31 March 2025</t>
  </si>
  <si>
    <t>Childcare registerHome childcarerStockportTotal No of inspections1 September 2024 to 31 March 2025</t>
  </si>
  <si>
    <t>Childcare registerHome childcarerStockton-on-TeesTotal No of inspections1 September 2024 to 31 March 2025</t>
  </si>
  <si>
    <t>Childcare registerHome childcarerSuffolkTotal No of inspections1 September 2024 to 31 March 2025</t>
  </si>
  <si>
    <t>Childcare registerHome childcarerSurreyTotal No of inspections1 September 2024 to 31 March 2025</t>
  </si>
  <si>
    <t>Childcare registerHome childcarerSuttonTotal No of inspections1 September 2024 to 31 March 2025</t>
  </si>
  <si>
    <t>Childcare registerHome childcarerSwindonTotal No of inspections1 September 2024 to 31 March 2025</t>
  </si>
  <si>
    <t>Childcare registerHome childcarerTamesideTotal No of inspections1 September 2024 to 31 March 2025</t>
  </si>
  <si>
    <t>Childcare registerHome childcarerThurrockTotal No of inspections1 September 2024 to 31 March 2025</t>
  </si>
  <si>
    <t>Childcare registerHome childcarerTorbayTotal No of inspections1 September 2024 to 31 March 2025</t>
  </si>
  <si>
    <t>Childcare registerHome childcarerTraffordTotal No of inspections1 September 2024 to 31 March 2025</t>
  </si>
  <si>
    <t>Childcare registerHome childcarerWalsallTotal No of inspections1 September 2024 to 31 March 2025</t>
  </si>
  <si>
    <t>Childcare registerHome childcarerWaltham ForestTotal No of inspections1 September 2024 to 31 March 2025</t>
  </si>
  <si>
    <t>Childcare registerHome childcarerWandsworthTotal No of inspections1 September 2024 to 31 March 2025</t>
  </si>
  <si>
    <t>Childcare registerHome childcarerWarwickshireTotal No of inspections1 September 2024 to 31 March 2025</t>
  </si>
  <si>
    <t>Childcare registerHome childcarerWest BerkshireTotal No of inspections1 September 2024 to 31 March 2025</t>
  </si>
  <si>
    <t>Childcare registerHome childcarerWest SussexTotal No of inspections1 September 2024 to 31 March 2025</t>
  </si>
  <si>
    <t>Childcare registerHome childcarerWestminsterTotal No of inspections1 September 2024 to 31 March 2025</t>
  </si>
  <si>
    <t>Childcare registerHome childcarerWiltshireTotal No of inspections1 September 2024 to 31 March 2025</t>
  </si>
  <si>
    <t>Early years register (full Inspection)All provisionDerbyshirePersonal development, behaviour and welfare1 September 2024 to 31 March 2025</t>
  </si>
  <si>
    <t>Early years register (full Inspection)All provisionDerbyshireQuality of education1 September 2024 to 31 March 2025</t>
  </si>
  <si>
    <t>Early years register (full Inspection)All provisionDerbyshireQuality of teaching, learning and assessment1 September 2024 to 31 March 2025</t>
  </si>
  <si>
    <t>Early years register (full Inspection)All provisionDerbyshireRequirements of the compulsory part of the childcare register1 September 2024 to 31 March 2025</t>
  </si>
  <si>
    <t>Early years register (full Inspection)All provisionDerbyshireRequirements of the voluntary part of the childcare register1 September 2024 to 31 March 2025</t>
  </si>
  <si>
    <t>Early years register (full Inspection)All provisionDerbyshireTotal No of inspections1 September 2024 to 31 March 2025</t>
  </si>
  <si>
    <t>Early years register (No children on roll)All provisionDerbyshireNCOR Inspection Outcomes1 September 2024 to 31 March 2025</t>
  </si>
  <si>
    <t>Early years register (No children on roll)All provisionDerbyshireTotal No of inspections1 September 2024 to 31 March 2025</t>
  </si>
  <si>
    <t>Early years register (Out-of-school day care)All provisionDerbyshireTotal No of inspections1 September 2024 to 31 March 2025</t>
  </si>
  <si>
    <t>Childcare registerAll provisionDevonTotal No of inspections1 September 2024 to 31 March 2025</t>
  </si>
  <si>
    <t>Early years register (full Inspection)ChildminderCheshire EastPersonal development, behaviour and welfare1 September 2024 to 31 March 2025</t>
  </si>
  <si>
    <t>Early years register (full Inspection)ChildminderCheshire EastQuality of education1 September 2024 to 31 March 2025</t>
  </si>
  <si>
    <t>Early years register (full Inspection)ChildminderCheshire EastQuality of teaching, learning and assessment1 September 2024 to 31 March 2025</t>
  </si>
  <si>
    <t>Early years register (full Inspection)ChildminderCheshire EastRequirements of the compulsory part of the childcare register1 September 2024 to 31 March 2025</t>
  </si>
  <si>
    <t>Early years register (full Inspection)ChildminderCheshire EastRequirements of the voluntary part of the childcare register1 September 2024 to 31 March 2025</t>
  </si>
  <si>
    <t>Early years register (full Inspection)ChildminderCheshire EastTotal No of inspections1 September 2024 to 31 March 2025</t>
  </si>
  <si>
    <t>Early years register (No children on roll)ChildminderCheshire EastNCOR Inspection Outcomes1 September 2024 to 31 March 2025</t>
  </si>
  <si>
    <t>Early years register (No children on roll)ChildminderCheshire EastTotal No of inspections1 September 2024 to 31 March 2025</t>
  </si>
  <si>
    <t>Childcare registerChildminderCheshire West and ChesterTotal No of inspections1 September 2024 to 31 March 2025</t>
  </si>
  <si>
    <t>Early years register (full Inspection)ChildminderCheshire West and ChesterBehaviour and attitudes1 September 2024 to 31 March 2025</t>
  </si>
  <si>
    <t>Early years register (full Inspection)ChildminderCheshire West and ChesterEffectiveness of leadership and Management1 September 2024 to 31 March 2025</t>
  </si>
  <si>
    <t>Early years register (full Inspection)ChildminderCheshire West and ChesterOutcomes for children1 September 2024 to 31 March 2025</t>
  </si>
  <si>
    <t>Early years register (full Inspection)ChildminderCheshire West and ChesterOverall effectiveness: The quality and standards of the provision1 September 2024 to 31 March 2025</t>
  </si>
  <si>
    <t>Early years register (full Inspection)ChildminderCheshire West and ChesterPersonal development1 September 2024 to 31 March 2025</t>
  </si>
  <si>
    <t>Early years register (full Inspection)ChildminderCheshire West and ChesterPersonal development, behaviour and welfare1 September 2024 to 31 March 2025</t>
  </si>
  <si>
    <t>Early years register (full Inspection)ChildminderCheshire West and ChesterQuality of education1 September 2024 to 31 March 2025</t>
  </si>
  <si>
    <t>Early years register (full Inspection)ChildminderCheshire West and ChesterQuality of teaching, learning and assessment1 September 2024 to 31 March 2025</t>
  </si>
  <si>
    <t>Early years register (full Inspection)ChildminderCheshire West and ChesterRequirements of the compulsory part of the childcare register1 September 2024 to 31 March 2025</t>
  </si>
  <si>
    <t>Early years register (full Inspection)ChildminderNottinghamBehaviour and attitudes1 September 2024 to 31 March 2025</t>
  </si>
  <si>
    <t>Early years register (full Inspection)ChildminderNottinghamEffectiveness of leadership and Management1 September 2024 to 31 March 2025</t>
  </si>
  <si>
    <t>Early years register (full Inspection)ChildminderNottinghamOutcomes for children1 September 2024 to 31 March 2025</t>
  </si>
  <si>
    <t>Early years register (full Inspection)ChildminderNottinghamOverall effectiveness: The quality and standards of the provision1 September 2024 to 31 March 2025</t>
  </si>
  <si>
    <t>Early years register (full Inspection)ChildminderNottinghamPersonal development1 September 2024 to 31 March 2025</t>
  </si>
  <si>
    <t>Early years register (full Inspection)ChildminderNottinghamPersonal development, behaviour and welfare1 September 2024 to 31 March 2025</t>
  </si>
  <si>
    <t>Early years register (full Inspection)ChildminderNottinghamQuality of education1 September 2024 to 31 March 2025</t>
  </si>
  <si>
    <t>Early years register (full Inspection)ChildminderNottinghamQuality of teaching, learning and assessment1 September 2024 to 31 March 2025</t>
  </si>
  <si>
    <t>Early years register (full Inspection)ChildminderNottinghamRequirements of the compulsory part of the childcare register1 September 2024 to 31 March 2025</t>
  </si>
  <si>
    <t>Early years register (full Inspection)ChildminderNottinghamRequirements of the voluntary part of the childcare register1 September 2024 to 31 March 2025</t>
  </si>
  <si>
    <t>Early years register (full Inspection)ChildminderNottinghamTotal No of inspections1 September 2024 to 31 March 2025</t>
  </si>
  <si>
    <t>Early years register (No children on roll)ChildminderNottinghamNCOR Inspection Outcomes1 September 2024 to 31 March 2025</t>
  </si>
  <si>
    <t>Early years register (No children on roll)ChildminderNottinghamTotal No of inspections1 September 2024 to 31 March 2025</t>
  </si>
  <si>
    <t>Early years register (Out-of-school day care)ChildminderNottinghamTotal No of inspections1 September 2024 to 31 March 2025</t>
  </si>
  <si>
    <t>Childcare registerChildminderNottinghamshireTotal No of inspections1 September 2024 to 31 March 2025</t>
  </si>
  <si>
    <t>Childcare registerHome childcarerManchesterTotal No of inspections1 September 2024 to 31 March 2025</t>
  </si>
  <si>
    <t>Childcare registerHome childcarerMedwayTotal No of inspections1 September 2024 to 31 March 2025</t>
  </si>
  <si>
    <t>Childcare registerHome childcarerMertonTotal No of inspections1 September 2024 to 31 March 2025</t>
  </si>
  <si>
    <t>Childcare registerHome childcarerMilton KeynesTotal No of inspections1 September 2024 to 31 March 2025</t>
  </si>
  <si>
    <t>Childcare registerHome childcarerNewhamTotal No of inspections1 September 2024 to 31 March 2025</t>
  </si>
  <si>
    <t>Childcare registerHome childcarerNorfolkTotal No of inspections1 September 2024 to 31 March 2025</t>
  </si>
  <si>
    <t>Childcare registerHome childcarerNorth NorthamptonshireTotal No of inspections1 September 2024 to 31 March 2025</t>
  </si>
  <si>
    <t>Childcare registerHome childcarerNorth SomersetTotal No of inspections1 September 2024 to 31 March 2025</t>
  </si>
  <si>
    <t>Childcare registerHome childcarerNorth YorkshireTotal No of inspections1 September 2024 to 31 March 2025</t>
  </si>
  <si>
    <t>Childcare registerHome childcarerOldhamTotal No of inspections1 September 2024 to 31 March 2025</t>
  </si>
  <si>
    <t>Childcare registerHome childcarerPeterboroughTotal No of inspections1 September 2024 to 31 March 2025</t>
  </si>
  <si>
    <t>Childcare registerHome childcarerPlymouthTotal No of inspections1 September 2024 to 31 March 2025</t>
  </si>
  <si>
    <t>Childcare registerHome childcarerRedbridgeTotal No of inspections1 September 2024 to 31 March 2025</t>
  </si>
  <si>
    <t>Childcare registerHome childcarerRichmond upon ThamesTotal No of inspections1 September 2024 to 31 March 2025</t>
  </si>
  <si>
    <t>Childcare registerHome childcarerRochdaleTotal No of inspections1 September 2024 to 31 March 2025</t>
  </si>
  <si>
    <t>Childcare registerHome childcarerSalfordTotal No of inspections1 September 2024 to 31 March 2025</t>
  </si>
  <si>
    <t>Childcare registerHome childcarerSandwellTotal No of inspections1 September 2024 to 31 March 2025</t>
  </si>
  <si>
    <t>Childcare registerHome childcarerSheffieldTotal No of inspections1 September 2024 to 31 March 2025</t>
  </si>
  <si>
    <t>Childcare registerHome childcarerSloughTotal No of inspections1 September 2024 to 31 March 2025</t>
  </si>
  <si>
    <t>Childcare registerHome childcarerSolihullTotal No of inspections1 September 2024 to 31 March 2025</t>
  </si>
  <si>
    <t>Childcare registerHome childcarerSomersetTotal No of inspections1 September 2024 to 31 March 2025</t>
  </si>
  <si>
    <t>Childcare registerHome childcarerSouth GloucestershireTotal No of inspections1 September 2024 to 31 March 2025</t>
  </si>
  <si>
    <t>Early years register (full Inspection)All provisionDerbyOverall effectiveness: The quality and standards of the provision1 September 2024 to 31 March 2025</t>
  </si>
  <si>
    <t>Early years register (full Inspection)All provisionDerbyPersonal development1 September 2024 to 31 March 2025</t>
  </si>
  <si>
    <t>Early years register (full Inspection)All provisionDerbyPersonal development, behaviour and welfare1 September 2024 to 31 March 2025</t>
  </si>
  <si>
    <t>Early years register (full Inspection)All provisionDerbyQuality of education1 September 2024 to 31 March 2025</t>
  </si>
  <si>
    <t>Early years register (full Inspection)All provisionDerbyQuality of teaching, learning and assessment1 September 2024 to 31 March 2025</t>
  </si>
  <si>
    <t>Early years register (full Inspection)All provisionDerbyRequirements of the compulsory part of the childcare register1 September 2024 to 31 March 2025</t>
  </si>
  <si>
    <t>Early years register (full Inspection)All provisionDerbyRequirements of the voluntary part of the childcare register1 September 2024 to 31 March 2025</t>
  </si>
  <si>
    <t>Early years register (full Inspection)All provisionDerbyTotal No of inspections1 September 2024 to 31 March 2025</t>
  </si>
  <si>
    <t>Early years register (No children on roll)All provisionDerbyNCOR Inspection Outcomes1 September 2024 to 31 March 2025</t>
  </si>
  <si>
    <t>Early years register (No children on roll)All provisionDerbyTotal No of inspections1 September 2024 to 31 March 2025</t>
  </si>
  <si>
    <t>Early years register (Out-of-school day care)All provisionDerbyTotal No of inspections1 September 2024 to 31 March 2025</t>
  </si>
  <si>
    <t>Childcare registerAll provisionDerbyshireTotal No of inspections1 September 2024 to 31 March 2025</t>
  </si>
  <si>
    <t>Early years register (No children on roll)All provisionCroydonNCOR Inspection Outcomes1 September 2024 to 31 March 2025</t>
  </si>
  <si>
    <t>Early years register (No children on roll)All provisionCroydonTotal No of inspections1 September 2024 to 31 March 2025</t>
  </si>
  <si>
    <t>Early years register (Out-of-school day care)All provisionCroydonTotal No of inspections1 September 2024 to 31 March 2025</t>
  </si>
  <si>
    <t>Early years register (full Inspection)All provisionNorth YorkshireBehaviour and attitudes1 September 2024 to 31 March 2025</t>
  </si>
  <si>
    <t>Early years register (full Inspection)All provisionNorth YorkshireEffectiveness of leadership and Management1 September 2024 to 31 March 2025</t>
  </si>
  <si>
    <t>Early years register (full Inspection)All provisionNorth YorkshireOutcomes for children1 September 2024 to 31 March 2025</t>
  </si>
  <si>
    <t>Early years register (full Inspection)All provisionNorth YorkshireOverall effectiveness: The quality and standards of the provision1 September 2024 to 31 March 2025</t>
  </si>
  <si>
    <t>Early years register (full Inspection)All provisionNorth YorkshirePersonal development1 September 2024 to 31 March 2025</t>
  </si>
  <si>
    <t>Early years register (full Inspection)All provisionNorth YorkshirePersonal development, behaviour and welfare1 September 2024 to 31 March 2025</t>
  </si>
  <si>
    <t>Early years register (full Inspection)All provisionNorth YorkshireQuality of education1 September 2024 to 31 March 2025</t>
  </si>
  <si>
    <t>Early years register (full Inspection)All provisionNorth YorkshireQuality of teaching, learning and assessment1 September 2024 to 31 March 2025</t>
  </si>
  <si>
    <t>Early years register (full Inspection)All provisionNorth YorkshireRequirements of the compulsory part of the childcare register1 September 2024 to 31 March 2025</t>
  </si>
  <si>
    <t>Early years register (full Inspection)All provisionNorth YorkshireRequirements of the voluntary part of the childcare register1 September 2024 to 31 March 2025</t>
  </si>
  <si>
    <t>Early years register (full Inspection)All provisionNorth YorkshireTotal No of inspections1 September 2024 to 31 March 2025</t>
  </si>
  <si>
    <t>Early years register (No children on roll)All provisionNorth YorkshireNCOR Inspection Outcomes1 September 2024 to 31 March 2025</t>
  </si>
  <si>
    <t>Early years register (No children on roll)All provisionNorth YorkshireTotal No of inspections1 September 2024 to 31 March 2025</t>
  </si>
  <si>
    <t>Early years register (Out-of-school day care)All provisionNorth YorkshireTotal No of inspections1 September 2024 to 31 March 2025</t>
  </si>
  <si>
    <t>Early years register (full Inspection)All provisionWolverhamptonBehaviour and attitudes1 September 2024 to 31 March 2025</t>
  </si>
  <si>
    <t>Early years register (full Inspection)All provisionWolverhamptonEffectiveness of leadership and Management1 September 2024 to 31 March 2025</t>
  </si>
  <si>
    <t>Early years register (full Inspection)All provisionWolverhamptonOutcomes for children1 September 2024 to 31 March 2025</t>
  </si>
  <si>
    <t>Early years register (full Inspection)All provisionWolverhamptonOverall effectiveness: The quality and standards of the provision1 September 2024 to 31 March 2025</t>
  </si>
  <si>
    <t>Early years register (full Inspection)All provisionWolverhamptonPersonal development1 September 2024 to 31 March 2025</t>
  </si>
  <si>
    <t>Early years register (full Inspection)All provisionWolverhamptonPersonal development, behaviour and welfare1 September 2024 to 31 March 2025</t>
  </si>
  <si>
    <t>Early years register (full Inspection)All provisionWolverhamptonQuality of education1 September 2024 to 31 March 2025</t>
  </si>
  <si>
    <t>Early years register (full Inspection)All provisionWolverhamptonQuality of teaching, learning and assessment1 September 2024 to 31 March 2025</t>
  </si>
  <si>
    <t>Early years register (full Inspection)All provisionWolverhamptonRequirements of the compulsory part of the childcare register1 September 2024 to 31 March 2025</t>
  </si>
  <si>
    <t>Early years register (full Inspection)All provisionWolverhamptonRequirements of the voluntary part of the childcare register1 September 2024 to 31 March 2025</t>
  </si>
  <si>
    <t>Early years register (full Inspection)All provisionWolverhamptonTotal No of inspections1 September 2024 to 31 March 2025</t>
  </si>
  <si>
    <t>Early years register (No children on roll)All provisionWolverhamptonNCOR Inspection Outcomes1 September 2024 to 31 March 2025</t>
  </si>
  <si>
    <t>Early years register (No children on roll)All provisionWolverhamptonTotal No of inspections1 September 2024 to 31 March 2025</t>
  </si>
  <si>
    <t>Early years register (Out-of-school day care)All provisionWolverhamptonTotal No of inspections1 September 2024 to 31 March 2025</t>
  </si>
  <si>
    <t>Childcare registerAll provisionWorcestershireTotal No of inspections1 September 2024 to 31 March 2025</t>
  </si>
  <si>
    <t>Early years register (full Inspection)Childcare on non-domestic premisesEnfieldBehaviour and attitudes1 September 2024 to 31 March 2025</t>
  </si>
  <si>
    <t>Early years register (full Inspection)Childcare on non-domestic premisesEnfieldEffectiveness of leadership and Management1 September 2024 to 31 March 2025</t>
  </si>
  <si>
    <t>Early years register (full Inspection)Childcare on non-domestic premisesEnfieldOutcomes for children1 September 2024 to 31 March 2025</t>
  </si>
  <si>
    <t>Early years register (full Inspection)Childcare on non-domestic premisesEnfieldOverall effectiveness: The quality and standards of the provision1 September 2024 to 31 March 2025</t>
  </si>
  <si>
    <t>Early years register (full Inspection)Childcare on non-domestic premisesEnfieldPersonal development1 September 2024 to 31 March 2025</t>
  </si>
  <si>
    <t>Early years register (full Inspection)Childcare on non-domestic premisesEnfieldPersonal development, behaviour and welfare1 September 2024 to 31 March 2025</t>
  </si>
  <si>
    <t>Early years register (full Inspection)Childcare on non-domestic premisesEnfieldQuality of education1 September 2024 to 31 March 2025</t>
  </si>
  <si>
    <t>Early years register (full Inspection)Childcare on non-domestic premisesEnfieldQuality of teaching, learning and assessment1 September 2024 to 31 March 2025</t>
  </si>
  <si>
    <t>Early years register (full Inspection)Childcare on non-domestic premisesEnfieldRequirements of the compulsory part of the childcare register1 September 2024 to 31 March 2025</t>
  </si>
  <si>
    <t>Early years register (full Inspection)Childcare on non-domestic premisesEnfieldRequirements of the voluntary part of the childcare register1 September 2024 to 31 March 2025</t>
  </si>
  <si>
    <t>Early years register (full Inspection)Childcare on non-domestic premisesEnfieldTotal No of inspections1 September 2024 to 31 March 2025</t>
  </si>
  <si>
    <t>Early years register (Out-of-school day care)Childcare on non-domestic premisesEnfieldTotal No of inspections1 September 2024 to 31 March 2025</t>
  </si>
  <si>
    <t>Childcare registerChildcare on non-domestic premisesEssexTotal No of inspections1 September 2024 to 31 March 2025</t>
  </si>
  <si>
    <t>Early years register (full Inspection)Childcare on non-domestic premisesEssexBehaviour and attitudes1 September 2024 to 31 March 2025</t>
  </si>
  <si>
    <t>Early years register (full Inspection)Childcare on non-domestic premisesSalfordBehaviour and attitudes1 September 2024 to 31 March 2025</t>
  </si>
  <si>
    <t>Early years register (full Inspection)Childcare on non-domestic premisesSalfordEffectiveness of leadership and Management1 September 2024 to 31 March 2025</t>
  </si>
  <si>
    <t>Early years register (full Inspection)Childcare on non-domestic premisesSalfordOutcomes for children1 September 2024 to 31 March 2025</t>
  </si>
  <si>
    <t>Early years register (full Inspection)Childcare on non-domestic premisesSalfordOverall effectiveness: The quality and standards of the provision1 September 2024 to 31 March 2025</t>
  </si>
  <si>
    <t>Early years register (full Inspection)Childcare on non-domestic premisesSalfordPersonal development1 September 2024 to 31 March 2025</t>
  </si>
  <si>
    <t>Early years register (full Inspection)Childcare on non-domestic premisesSalfordPersonal development, behaviour and welfare1 September 2024 to 31 March 2025</t>
  </si>
  <si>
    <t>Early years register (full Inspection)Childcare on non-domestic premisesSalfordQuality of education1 September 2024 to 31 March 2025</t>
  </si>
  <si>
    <t>Early years register (full Inspection)Childcare on non-domestic premisesRutlandRequirements of the compulsory part of the childcare register1 September 2024 to 31 March 2025</t>
  </si>
  <si>
    <t>Early years register (full Inspection)Childcare on non-domestic premisesRutlandRequirements of the voluntary part of the childcare register1 September 2024 to 31 March 2025</t>
  </si>
  <si>
    <t>Early years register (full Inspection)Childcare on non-domestic premisesRutlandTotal No of inspections1 September 2024 to 31 March 2025</t>
  </si>
  <si>
    <t>Early years register (full Inspection)ChildminderBrentBehaviour and attitudes1 September 2024 to 31 March 2025</t>
  </si>
  <si>
    <t>Early years register (full Inspection)ChildminderBrentEffectiveness of leadership and Management1 September 2024 to 31 March 2025</t>
  </si>
  <si>
    <t>Early years register (full Inspection)ChildminderBrentOutcomes for children1 September 2024 to 31 March 2025</t>
  </si>
  <si>
    <t>Early years register (full Inspection)ChildminderBrentOverall effectiveness: The quality and standards of the provision1 September 2024 to 31 March 2025</t>
  </si>
  <si>
    <t>Early years register (full Inspection)ChildminderBrentPersonal development1 September 2024 to 31 March 2025</t>
  </si>
  <si>
    <t>Early years register (full Inspection)ChildminderBrentPersonal development, behaviour and welfare1 September 2024 to 31 March 2025</t>
  </si>
  <si>
    <t>Early years register (full Inspection)ChildminderBrentQuality of education1 September 2024 to 31 March 2025</t>
  </si>
  <si>
    <t>Early years register (full Inspection)ChildminderBrentQuality of teaching, learning and assessment1 September 2024 to 31 March 2025</t>
  </si>
  <si>
    <t>Early years register (full Inspection)ChildminderBrentRequirements of the compulsory part of the childcare register1 September 2024 to 31 March 2025</t>
  </si>
  <si>
    <t>Early years register (full Inspection)ChildminderBrentRequirements of the voluntary part of the childcare register1 September 2024 to 31 March 2025</t>
  </si>
  <si>
    <t>Early years register (full Inspection)ChildminderBrentTotal No of inspections1 September 2024 to 31 March 2025</t>
  </si>
  <si>
    <t>Early years register (No children on roll)ChildminderBrentNCOR Inspection Outcomes1 September 2024 to 31 March 2025</t>
  </si>
  <si>
    <t>Early years register (No children on roll)ChildminderBrentTotal No of inspections1 September 2024 to 31 March 2025</t>
  </si>
  <si>
    <t>Early years register (No children on roll)ChildminderMilton KeynesNCOR Inspection Outcomes1 September 2024 to 31 March 2025</t>
  </si>
  <si>
    <t>Early years register (No children on roll)ChildminderMilton KeynesTotal No of inspections1 September 2024 to 31 March 2025</t>
  </si>
  <si>
    <t>Early years register (full Inspection)ChildminderNewcastle upon TyneBehaviour and attitudes1 September 2024 to 31 March 2025</t>
  </si>
  <si>
    <t>Early years register (full Inspection)ChildminderNewcastle upon TyneEffectiveness of leadership and Management1 September 2024 to 31 March 2025</t>
  </si>
  <si>
    <t>Early years register (full Inspection)ChildminderNewcastle upon TyneOutcomes for children1 September 2024 to 31 March 2025</t>
  </si>
  <si>
    <t>Early years register (full Inspection)ChildminderNewcastle upon TyneOverall effectiveness: The quality and standards of the provision1 September 2024 to 31 March 2025</t>
  </si>
  <si>
    <t>Early years register (full Inspection)ChildminderNewcastle upon TynePersonal development1 September 2024 to 31 March 2025</t>
  </si>
  <si>
    <t>Early years register (full Inspection)ChildminderNewcastle upon TynePersonal development, behaviour and welfare1 September 2024 to 31 March 2025</t>
  </si>
  <si>
    <t>Early years register (full Inspection)ChildminderNewcastle upon TyneQuality of education1 September 2024 to 31 March 2025</t>
  </si>
  <si>
    <t>Early years register (full Inspection)ChildminderNewcastle upon TyneQuality of teaching, learning and assessment1 September 2024 to 31 March 2025</t>
  </si>
  <si>
    <t>Early years register (full Inspection)ChildminderNewcastle upon TyneRequirements of the compulsory part of the childcare register1 September 2024 to 31 March 2025</t>
  </si>
  <si>
    <t>Early years register (full Inspection)ChildminderNewcastle upon TyneRequirements of the voluntary part of the childcare register1 September 2024 to 31 March 2025</t>
  </si>
  <si>
    <t>Early years register (full Inspection)ChildminderNewcastle upon TyneTotal No of inspections1 September 2024 to 31 March 2025</t>
  </si>
  <si>
    <t>Early years register (No children on roll)ChildminderNewcastle upon TyneNCOR Inspection Outcomes1 September 2024 to 31 March 2025</t>
  </si>
  <si>
    <t>Early years register (full Inspection)ChildminderWindsor and MaidenheadBehaviour and attitudes1 September 2024 to 31 March 2025</t>
  </si>
  <si>
    <t>Early years register (full Inspection)ChildminderWindsor and MaidenheadEffectiveness of leadership and Management1 September 2024 to 31 March 2025</t>
  </si>
  <si>
    <t>Early years register (full Inspection)ChildminderWindsor and MaidenheadOutcomes for children1 September 2024 to 31 March 2025</t>
  </si>
  <si>
    <t>Early years register (full Inspection)ChildminderWindsor and MaidenheadOverall effectiveness: The quality and standards of the provision1 September 2024 to 31 March 2025</t>
  </si>
  <si>
    <t>Early years register (full Inspection)ChildminderWindsor and MaidenheadPersonal development1 September 2024 to 31 March 2025</t>
  </si>
  <si>
    <t>Early years register (full Inspection)ChildminderWindsor and MaidenheadPersonal development, behaviour and welfare1 September 2024 to 31 March 2025</t>
  </si>
  <si>
    <t>Early years register (full Inspection)ChildminderWindsor and MaidenheadQuality of education1 September 2024 to 31 March 2025</t>
  </si>
  <si>
    <t>Early years register (full Inspection)ChildminderWindsor and MaidenheadQuality of teaching, learning and assessment1 September 2024 to 31 March 2025</t>
  </si>
  <si>
    <t>Early years register (full Inspection)ChildminderWindsor and MaidenheadRequirements of the compulsory part of the childcare register1 September 2024 to 31 March 2025</t>
  </si>
  <si>
    <t>Early years register (full Inspection)ChildminderWindsor and MaidenheadRequirements of the voluntary part of the childcare register1 September 2024 to 31 March 2025</t>
  </si>
  <si>
    <t>Early years register (full Inspection)ChildminderWindsor and MaidenheadTotal No of inspections1 September 2024 to 31 March 2025</t>
  </si>
  <si>
    <t>Early years register (full Inspection)ChildminderWirralBehaviour and attitudes1 September 2024 to 31 March 2025</t>
  </si>
  <si>
    <t>Early years register (full Inspection)ChildminderWirralEffectiveness of leadership and Management1 September 2024 to 31 March 2025</t>
  </si>
  <si>
    <t>Early years register (full Inspection)ChildminderWirralOutcomes for children1 September 2024 to 31 March 2025</t>
  </si>
  <si>
    <t>Early years register (full Inspection)ChildminderWirralOverall effectiveness: The quality and standards of the provision1 September 2024 to 31 March 2025</t>
  </si>
  <si>
    <t>Early years register (No children on roll)All provisionNorth NorthamptonshireNCOR Inspection Outcomes1 September 2024 to 31 March 2025</t>
  </si>
  <si>
    <t>Early years register (No children on roll)All provisionNorth NorthamptonshireTotal No of inspections1 September 2024 to 31 March 2025</t>
  </si>
  <si>
    <t>Early years register (full Inspection)All provisionWindsor and MaidenheadBehaviour and attitudes1 September 2024 to 31 March 2025</t>
  </si>
  <si>
    <t>Early years register (full Inspection)All provisionWindsor and MaidenheadEffectiveness of leadership and Management1 September 2024 to 31 March 2025</t>
  </si>
  <si>
    <t>Early years register (full Inspection)All provisionWindsor and MaidenheadOutcomes for children1 September 2024 to 31 March 2025</t>
  </si>
  <si>
    <t>Early years register (full Inspection)All provisionWindsor and MaidenheadOverall effectiveness: The quality and standards of the provision1 September 2024 to 31 March 2025</t>
  </si>
  <si>
    <t>Early years register (full Inspection)All provisionWindsor and MaidenheadPersonal development1 September 2024 to 31 March 2025</t>
  </si>
  <si>
    <t>Early years register (full Inspection)All provisionWindsor and MaidenheadPersonal development, behaviour and welfare1 September 2024 to 31 March 2025</t>
  </si>
  <si>
    <t>Early years register (full Inspection)All provisionWindsor and MaidenheadQuality of education1 September 2024 to 31 March 2025</t>
  </si>
  <si>
    <t>Early years register (full Inspection)All provisionWindsor and MaidenheadQuality of teaching, learning and assessment1 September 2024 to 31 March 2025</t>
  </si>
  <si>
    <t>Early years register (full Inspection)All provisionWindsor and MaidenheadRequirements of the compulsory part of the childcare register1 September 2024 to 31 March 2025</t>
  </si>
  <si>
    <t>Early years register (full Inspection)All provisionWindsor and MaidenheadRequirements of the voluntary part of the childcare register1 September 2024 to 31 March 2025</t>
  </si>
  <si>
    <t>Early years register (full Inspection)All provisionWindsor and MaidenheadTotal No of inspections1 September 2024 to 31 March 2025</t>
  </si>
  <si>
    <t>Early years register (Out-of-school day care)All provisionWindsor and MaidenheadTotal No of inspections1 September 2024 to 31 March 2025</t>
  </si>
  <si>
    <t>Childcare registerAll provisionWirralTotal No of inspections1 September 2024 to 31 March 2025</t>
  </si>
  <si>
    <t>Early years register (full Inspection)Childcare on non-domestic premisesEalingBehaviour and attitudes1 September 2024 to 31 March 2025</t>
  </si>
  <si>
    <t>Early years register (full Inspection)Childcare on non-domestic premisesEalingEffectiveness of leadership and Management1 September 2024 to 31 March 2025</t>
  </si>
  <si>
    <t>Early years register (full Inspection)Childcare on non-domestic premisesEalingOutcomes for children1 September 2024 to 31 March 2025</t>
  </si>
  <si>
    <t>Early years register (full Inspection)Childcare on non-domestic premisesEalingOverall effectiveness: The quality and standards of the provision1 September 2024 to 31 March 2025</t>
  </si>
  <si>
    <t>Early years register (full Inspection)Childcare on non-domestic premisesEalingPersonal development1 September 2024 to 31 March 2025</t>
  </si>
  <si>
    <t>Early years register (full Inspection)Childcare on non-domestic premisesEalingPersonal development, behaviour and welfare1 September 2024 to 31 March 2025</t>
  </si>
  <si>
    <t>Early years register (full Inspection)Childcare on non-domestic premisesEalingQuality of education1 September 2024 to 31 March 2025</t>
  </si>
  <si>
    <t>Early years register (full Inspection)Childcare on non-domestic premisesEalingQuality of teaching, learning and assessment1 September 2024 to 31 March 2025</t>
  </si>
  <si>
    <t>Early years register (full Inspection)Childcare on non-domestic premisesEalingRequirements of the compulsory part of the childcare register1 September 2024 to 31 March 2025</t>
  </si>
  <si>
    <t>Early years register (full Inspection)Childcare on non-domestic premisesEalingRequirements of the voluntary part of the childcare register1 September 2024 to 31 March 2025</t>
  </si>
  <si>
    <t>Early years register (full Inspection)Childcare on non-domestic premisesEalingTotal No of inspections1 September 2024 to 31 March 2025</t>
  </si>
  <si>
    <t>Early years register (Out-of-school day care)Childcare on non-domestic premisesEalingTotal No of inspections1 September 2024 to 31 March 2025</t>
  </si>
  <si>
    <t>Early years register (full Inspection)Childcare on non-domestic premisesRichmond upon ThamesBehaviour and attitudes1 September 2024 to 31 March 2025</t>
  </si>
  <si>
    <t>Early years register (full Inspection)Childcare on non-domestic premisesRichmond upon ThamesEffectiveness of leadership and Management1 September 2024 to 31 March 2025</t>
  </si>
  <si>
    <t>Early years register (full Inspection)Childcare on non-domestic premisesRichmond upon ThamesOutcomes for children1 September 2024 to 31 March 2025</t>
  </si>
  <si>
    <t>Early years register (full Inspection)Childcare on non-domestic premisesRichmond upon ThamesOverall effectiveness: The quality and standards of the provision1 September 2024 to 31 March 2025</t>
  </si>
  <si>
    <t>Early years register (full Inspection)Childcare on non-domestic premisesRichmond upon ThamesPersonal development1 September 2024 to 31 March 2025</t>
  </si>
  <si>
    <t>Early years register (full Inspection)Childcare on non-domestic premisesRichmond upon ThamesPersonal development, behaviour and welfare1 September 2024 to 31 March 2025</t>
  </si>
  <si>
    <t>Early years register (full Inspection)Childcare on non-domestic premisesRichmond upon ThamesQuality of education1 September 2024 to 31 March 2025</t>
  </si>
  <si>
    <t>Early years register (full Inspection)Childcare on non-domestic premisesRichmond upon ThamesQuality of teaching, learning and assessment1 September 2024 to 31 March 2025</t>
  </si>
  <si>
    <t>Early years register (full Inspection)Childcare on non-domestic premisesRichmond upon ThamesRequirements of the compulsory part of the childcare register1 September 2024 to 31 March 2025</t>
  </si>
  <si>
    <t>Early years register (full Inspection)Childcare on non-domestic premisesRichmond upon ThamesRequirements of the voluntary part of the childcare register1 September 2024 to 31 March 2025</t>
  </si>
  <si>
    <t>Early years register (full Inspection)Childcare on non-domestic premisesRichmond upon ThamesTotal No of inspections1 September 2024 to 31 March 2025</t>
  </si>
  <si>
    <t>Early years register (Out-of-school day care)Childcare on non-domestic premisesRichmond upon ThamesTotal No of inspections1 September 2024 to 31 March 2025</t>
  </si>
  <si>
    <t>Childcare registerChildcare on non-domestic premisesRochdaleTotal No of inspections1 September 2024 to 31 March 2025</t>
  </si>
  <si>
    <t>Early years register (full Inspection)Childcare on non-domestic premisesRochdaleBehaviour and attitudes1 September 2024 to 31 March 2025</t>
  </si>
  <si>
    <t>Early years register (full Inspection)Childcare on non-domestic premisesRochdaleEffectiveness of leadership and Management1 September 2024 to 31 March 2025</t>
  </si>
  <si>
    <t>Early years register (full Inspection)Childcare on non-domestic premisesRochdaleOutcomes for children1 September 2024 to 31 March 2025</t>
  </si>
  <si>
    <t>Early years register (full Inspection)ChildminderBournemouth, Christchurch &amp; PooleTotal No of inspections1 September 2024 to 31 March 2025</t>
  </si>
  <si>
    <t>Early years register (full Inspection)ChildminderBracknell ForestBehaviour and attitudes1 September 2024 to 31 March 2025</t>
  </si>
  <si>
    <t>Early years register (full Inspection)ChildminderBracknell ForestEffectiveness of leadership and Management1 September 2024 to 31 March 2025</t>
  </si>
  <si>
    <t>Early years register (full Inspection)ChildminderBracknell ForestOutcomes for children1 September 2024 to 31 March 2025</t>
  </si>
  <si>
    <t>Early years register (full Inspection)ChildminderBracknell ForestOverall effectiveness: The quality and standards of the provision1 September 2024 to 31 March 2025</t>
  </si>
  <si>
    <t>Early years register (full Inspection)ChildminderBracknell ForestPersonal development1 September 2024 to 31 March 2025</t>
  </si>
  <si>
    <t>Early years register (full Inspection)ChildminderBracknell ForestPersonal development, behaviour and welfare1 September 2024 to 31 March 2025</t>
  </si>
  <si>
    <t>Early years register (full Inspection)ChildminderBracknell ForestQuality of education1 September 2024 to 31 March 2025</t>
  </si>
  <si>
    <t>Early years register (full Inspection)ChildminderBracknell ForestQuality of teaching, learning and assessment1 September 2024 to 31 March 2025</t>
  </si>
  <si>
    <t>Early years register (full Inspection)Childcare on non-domestic premisesSouthwarkBehaviour and attitudes1 September 2024 to 31 March 2025</t>
  </si>
  <si>
    <t>Early years register (full Inspection)ChildminderCoventryBehaviour and attitudes1 September 2024 to 31 March 2025</t>
  </si>
  <si>
    <t>Early years register (full Inspection)ChildminderCoventryEffectiveness of leadership and Management1 September 2024 to 31 March 2025</t>
  </si>
  <si>
    <t>Early years register (full Inspection)ChildminderCoventryOutcomes for children1 September 2024 to 31 March 2025</t>
  </si>
  <si>
    <t>Early years register (full Inspection)ChildminderCoventryOverall effectiveness: The quality and standards of the provision1 September 2024 to 31 March 2025</t>
  </si>
  <si>
    <t>Early years register (full Inspection)ChildminderCoventryPersonal development1 September 2024 to 31 March 2025</t>
  </si>
  <si>
    <t>Early years register (full Inspection)ChildminderCoventryPersonal development, behaviour and welfare1 September 2024 to 31 March 2025</t>
  </si>
  <si>
    <t>Early years register (full Inspection)ChildminderCoventryQuality of education1 September 2024 to 31 March 2025</t>
  </si>
  <si>
    <t>Early years register (full Inspection)ChildminderCoventryQuality of teaching, learning and assessment1 September 2024 to 31 March 2025</t>
  </si>
  <si>
    <t>Early years register (full Inspection)ChildminderCoventryRequirements of the compulsory part of the childcare register1 September 2024 to 31 March 2025</t>
  </si>
  <si>
    <t>Early years register (full Inspection)ChildminderCoventryRequirements of the voluntary part of the childcare register1 September 2024 to 31 March 2025</t>
  </si>
  <si>
    <t>Early years register (full Inspection)ChildminderCoventryTotal No of inspections1 September 2024 to 31 March 2025</t>
  </si>
  <si>
    <t>Early years register (No children on roll)ChildminderCoventryNCOR Inspection Outcomes1 September 2024 to 31 March 2025</t>
  </si>
  <si>
    <t>Early years register (No children on roll)ChildminderCoventryTotal No of inspections1 September 2024 to 31 March 2025</t>
  </si>
  <si>
    <t>Childcare registerChildminderCroydonTotal No of inspections1 September 2024 to 31 March 2025</t>
  </si>
  <si>
    <t>Early years register (full Inspection)ChildminderOldhamBehaviour and attitudes1 September 2024 to 31 March 2025</t>
  </si>
  <si>
    <t>Early years register (full Inspection)ChildminderOldhamEffectiveness of leadership and Management1 September 2024 to 31 March 2025</t>
  </si>
  <si>
    <t>Early years register (full Inspection)ChildminderOldhamOutcomes for children1 September 2024 to 31 March 2025</t>
  </si>
  <si>
    <t>Early years register (full Inspection)ChildminderOldhamOverall effectiveness: The quality and standards of the provision1 September 2024 to 31 March 2025</t>
  </si>
  <si>
    <t>Early years register (full Inspection)ChildminderOldhamPersonal development1 September 2024 to 31 March 2025</t>
  </si>
  <si>
    <t>Early years register (full Inspection)ChildminderOldhamPersonal development, behaviour and welfare1 September 2024 to 31 March 2025</t>
  </si>
  <si>
    <t>Early years register (full Inspection)ChildminderOldhamQuality of education1 September 2024 to 31 March 2025</t>
  </si>
  <si>
    <t>Early years register (full Inspection)ChildminderOldhamQuality of teaching, learning and assessment1 September 2024 to 31 March 2025</t>
  </si>
  <si>
    <t>Early years register (full Inspection)ChildminderOldhamRequirements of the compulsory part of the childcare register1 September 2024 to 31 March 2025</t>
  </si>
  <si>
    <t>Early years register (full Inspection)ChildminderOldhamRequirements of the voluntary part of the childcare register1 September 2024 to 31 March 2025</t>
  </si>
  <si>
    <t>Early years register (full Inspection)ChildminderOldhamTotal No of inspections1 September 2024 to 31 March 2025</t>
  </si>
  <si>
    <t>Early years register (full Inspection)ChildminderOxfordshireBehaviour and attitudes1 September 2024 to 31 March 2025</t>
  </si>
  <si>
    <t>Early years register (full Inspection)ChildminderOxfordshireEffectiveness of leadership and Management1 September 2024 to 31 March 2025</t>
  </si>
  <si>
    <t>Early years register (full Inspection)ChildminderOxfordshireOutcomes for children1 September 2024 to 31 March 2025</t>
  </si>
  <si>
    <t>Early years register (full Inspection)ChildminderOxfordshireOverall effectiveness: The quality and standards of the provision1 September 2024 to 31 March 2025</t>
  </si>
  <si>
    <t>Childcare registerHome childcarerWindsor and MaidenheadTotal No of inspections1 September 2024 to 31 March 2025</t>
  </si>
  <si>
    <t>Childcare registerHome childcarerWirralTotal No of inspections1 September 2024 to 31 March 2025</t>
  </si>
  <si>
    <t>Childcare registerHome childcarerWokinghamTotal No of inspections1 September 2024 to 31 March 2025</t>
  </si>
  <si>
    <t>Childcare registerHome childcarerWolverhamptonTotal No of inspections1 September 2024 to 31 March 2025</t>
  </si>
  <si>
    <t>Early years register (full Inspection)All provisionDarlingtonBehaviour and attitudes1 September 2024 to 31 March 2025</t>
  </si>
  <si>
    <t>Early years register (full Inspection)All provisionDarlingtonEffectiveness of leadership and Management1 September 2024 to 31 March 2025</t>
  </si>
  <si>
    <t>Early years register (full Inspection)All provisionDarlingtonOutcomes for children1 September 2024 to 31 March 2025</t>
  </si>
  <si>
    <t>Early years register (full Inspection)All provisionDarlingtonOverall effectiveness: The quality and standards of the provision1 September 2024 to 31 March 2025</t>
  </si>
  <si>
    <t>Early years register (full Inspection)All provisionDarlingtonPersonal development1 September 2024 to 31 March 2025</t>
  </si>
  <si>
    <t>Early years register (full Inspection)All provisionDarlingtonPersonal development, behaviour and welfare1 September 2024 to 31 March 2025</t>
  </si>
  <si>
    <t>Early years register (full Inspection)All provisionDarlingtonQuality of education1 September 2024 to 31 March 2025</t>
  </si>
  <si>
    <t>Early years register (full Inspection)All provisionDarlingtonQuality of teaching, learning and assessment1 September 2024 to 31 March 2025</t>
  </si>
  <si>
    <t>Early years register (full Inspection)All provisionDarlingtonRequirements of the compulsory part of the childcare register1 September 2024 to 31 March 2025</t>
  </si>
  <si>
    <t>Early years register (full Inspection)All provisionDarlingtonRequirements of the voluntary part of the childcare register1 September 2024 to 31 March 2025</t>
  </si>
  <si>
    <t>Early years register (full Inspection)All provisionDarlingtonTotal No of inspections1 September 2024 to 31 March 2025</t>
  </si>
  <si>
    <t>Childcare registerAll provisionDerbyTotal No of inspections1 September 2024 to 31 March 2025</t>
  </si>
  <si>
    <t>Early years register (full Inspection)All provisionDerbyBehaviour and attitudes1 September 2024 to 31 March 2025</t>
  </si>
  <si>
    <t>Early years register (full Inspection)All provisionDerbyEffectiveness of leadership and Management1 September 2024 to 31 March 2025</t>
  </si>
  <si>
    <t>Early years register (full Inspection)All provisionDerbyOutcomes for children1 September 2024 to 31 March 2025</t>
  </si>
  <si>
    <t>Early years register (full Inspection)All provisionNottinghamBehaviour and attitudes1 September 2024 to 31 March 2025</t>
  </si>
  <si>
    <t>Early years register (full Inspection)All provisionNottinghamEffectiveness of leadership and Management1 September 2024 to 31 March 2025</t>
  </si>
  <si>
    <t>Early years register (full Inspection)All provisionNottinghamOutcomes for children1 September 2024 to 31 March 2025</t>
  </si>
  <si>
    <t>Early years register (full Inspection)All provisionNottinghamOverall effectiveness: The quality and standards of the provision1 September 2024 to 31 March 2025</t>
  </si>
  <si>
    <t>Early years register (full Inspection)All provisionNottinghamPersonal development1 September 2024 to 31 March 2025</t>
  </si>
  <si>
    <t>Early years register (full Inspection)All provisionNottinghamPersonal development, behaviour and welfare1 September 2024 to 31 March 2025</t>
  </si>
  <si>
    <t>Early years register (full Inspection)All provisionNottinghamQuality of education1 September 2024 to 31 March 2025</t>
  </si>
  <si>
    <t>Early years register (full Inspection)All provisionNottinghamQuality of teaching, learning and assessment1 September 2024 to 31 March 2025</t>
  </si>
  <si>
    <t>Early years register (full Inspection)All provisionNottinghamRequirements of the compulsory part of the childcare register1 September 2024 to 31 March 2025</t>
  </si>
  <si>
    <t>Early years register (full Inspection)All provisionNottinghamRequirements of the voluntary part of the childcare register1 September 2024 to 31 March 2025</t>
  </si>
  <si>
    <t>Early years register (full Inspection)All provisionNottinghamTotal No of inspections1 September 2024 to 31 March 2025</t>
  </si>
  <si>
    <t>Early years register (No children on roll)All provisionNottinghamNCOR Inspection Outcomes1 September 2024 to 31 March 2025</t>
  </si>
  <si>
    <t>Early years register (No children on roll)All provisionNottinghamTotal No of inspections1 September 2024 to 31 March 2025</t>
  </si>
  <si>
    <t>Early years register (full Inspection)All provisionNorthumberlandBehaviour and attitudes1 September 2024 to 31 March 2025</t>
  </si>
  <si>
    <t>Early years register (full Inspection)All provisionNorthumberlandEffectiveness of leadership and Management1 September 2024 to 31 March 2025</t>
  </si>
  <si>
    <t>Early years register (full Inspection)All provisionNorthumberlandOutcomes for children1 September 2024 to 31 March 2025</t>
  </si>
  <si>
    <t>Early years register (full Inspection)All provisionNorthumberlandOverall effectiveness: The quality and standards of the provision1 September 2024 to 31 March 2025</t>
  </si>
  <si>
    <t>Early years register (full Inspection)All provisionNorthumberlandPersonal development1 September 2024 to 31 March 2025</t>
  </si>
  <si>
    <t>Early years register (full Inspection)All provisionNorthumberlandPersonal development, behaviour and welfare1 September 2024 to 31 March 2025</t>
  </si>
  <si>
    <t>Early years register (full Inspection)All provisionNorthumberlandQuality of education1 September 2024 to 31 March 2025</t>
  </si>
  <si>
    <t>Early years register (full Inspection)All provisionNorthumberlandQuality of teaching, learning and assessment1 September 2024 to 31 March 2025</t>
  </si>
  <si>
    <t>Early years register (full Inspection)All provisionNorthumberlandRequirements of the compulsory part of the childcare register1 September 2024 to 31 March 2025</t>
  </si>
  <si>
    <t>Early years register (full Inspection)All provisionNorthumberlandRequirements of the voluntary part of the childcare register1 September 2024 to 31 March 2025</t>
  </si>
  <si>
    <t>Early years register (full Inspection)All provisionNorthumberlandTotal No of inspections1 September 2024 to 31 March 2025</t>
  </si>
  <si>
    <t>Early years register (No children on roll)All provisionNorthumberlandNCOR Inspection Outcomes1 September 2024 to 31 March 2025</t>
  </si>
  <si>
    <t>Early years register (No children on roll)All provisionNorthumberlandTotal No of inspections1 September 2024 to 31 March 2025</t>
  </si>
  <si>
    <t>Early years register (Out-of-school day care)All provisionNorthumberlandTotal No of inspections1 September 2024 to 31 March 2025</t>
  </si>
  <si>
    <t>Childcare registerAll provisionNot RecordedTotal No of inspections1 September 2024 to 31 March 2025</t>
  </si>
  <si>
    <t>Early years register (Out-of-school day care)All provisionNot RecordedTotal No of inspections1 September 2024 to 31 March 2025</t>
  </si>
  <si>
    <t>Childcare registerAll provisionNottinghamTotal No of inspections1 September 2024 to 31 March 2025</t>
  </si>
  <si>
    <t>Early years register (full Inspection)All provisionWorcestershireBehaviour and attitudes1 September 2024 to 31 March 2025</t>
  </si>
  <si>
    <t>Early years register (full Inspection)All provisionWorcestershireEffectiveness of leadership and Management1 September 2024 to 31 March 2025</t>
  </si>
  <si>
    <t>Early years register (full Inspection)All provisionWorcestershireOutcomes for children1 September 2024 to 31 March 2025</t>
  </si>
  <si>
    <t>Early years register (full Inspection)All provisionWorcestershireOverall effectiveness: The quality and standards of the provision1 September 2024 to 31 March 2025</t>
  </si>
  <si>
    <t>Early years register (full Inspection)All provisionWorcestershirePersonal development1 September 2024 to 31 March 2025</t>
  </si>
  <si>
    <t>Early years register (full Inspection)All provisionWorcestershirePersonal development, behaviour and welfare1 September 2024 to 31 March 2025</t>
  </si>
  <si>
    <t>Early years register (full Inspection)All provisionWorcestershireQuality of education1 September 2024 to 31 March 2025</t>
  </si>
  <si>
    <t>Early years register (full Inspection)All provisionWorcestershireQuality of teaching, learning and assessment1 September 2024 to 31 March 2025</t>
  </si>
  <si>
    <t>Early years register (full Inspection)All provisionWorcestershireRequirements of the compulsory part of the childcare register1 September 2024 to 31 March 2025</t>
  </si>
  <si>
    <t>Early years register (full Inspection)All provisionWorcestershireRequirements of the voluntary part of the childcare register1 September 2024 to 31 March 2025</t>
  </si>
  <si>
    <t>Early years register (full Inspection)All provisionWorcestershireTotal No of inspections1 September 2024 to 31 March 2025</t>
  </si>
  <si>
    <t>Early years register (No children on roll)All provisionWorcestershireNCOR Inspection Outcomes1 September 2024 to 31 March 2025</t>
  </si>
  <si>
    <t>Early years register (No children on roll)All provisionWorcestershireTotal No of inspections1 September 2024 to 31 March 2025</t>
  </si>
  <si>
    <t>Early years register (Out-of-school day care)All provisionWorcestershireTotal No of inspections1 September 2024 to 31 March 2025</t>
  </si>
  <si>
    <t>Early years register (full Inspection)Childcare on non-domestic premisesEssexEffectiveness of leadership and Management1 September 2024 to 31 March 2025</t>
  </si>
  <si>
    <t>Early years register (full Inspection)Childcare on non-domestic premisesEssexOutcomes for children1 September 2024 to 31 March 2025</t>
  </si>
  <si>
    <t>Early years register (full Inspection)Childcare on non-domestic premisesEssexOverall effectiveness: The quality and standards of the provision1 September 2024 to 31 March 2025</t>
  </si>
  <si>
    <t>Early years register (full Inspection)Childcare on non-domestic premisesEssexPersonal development1 September 2024 to 31 March 2025</t>
  </si>
  <si>
    <t>Early years register (full Inspection)Childcare on non-domestic premisesEssexPersonal development, behaviour and welfare1 September 2024 to 31 March 2025</t>
  </si>
  <si>
    <t>Early years register (full Inspection)Childcare on non-domestic premisesEssexQuality of education1 September 2024 to 31 March 2025</t>
  </si>
  <si>
    <t>Early years register (full Inspection)Childcare on non-domestic premisesEssexQuality of teaching, learning and assessment1 September 2024 to 31 March 2025</t>
  </si>
  <si>
    <t>Early years register (full Inspection)Childcare on non-domestic premisesEssexRequirements of the compulsory part of the childcare register1 September 2024 to 31 March 2025</t>
  </si>
  <si>
    <t>Early years register (full Inspection)Childcare on non-domestic premisesEssexRequirements of the voluntary part of the childcare register1 September 2024 to 31 March 2025</t>
  </si>
  <si>
    <t>Early years register (full Inspection)Childcare on non-domestic premisesEssexTotal No of inspections1 September 2024 to 31 March 2025</t>
  </si>
  <si>
    <t>Early years register (Out-of-school day care)Childcare on non-domestic premisesEssexTotal No of inspections1 September 2024 to 31 March 2025</t>
  </si>
  <si>
    <t>Early years register (full Inspection)Childcare on non-domestic premisesGatesheadBehaviour and attitudes1 September 2024 to 31 March 2025</t>
  </si>
  <si>
    <t>Early years register (full Inspection)Childcare on non-domestic premisesGatesheadEffectiveness of leadership and Management1 September 2024 to 31 March 2025</t>
  </si>
  <si>
    <t>Early years register (full Inspection)Childcare on non-domestic premisesGatesheadOutcomes for children1 September 2024 to 31 March 2025</t>
  </si>
  <si>
    <t>Early years register (full Inspection)Childcare on non-domestic premisesSandwellBehaviour and attitudes1 September 2024 to 31 March 2025</t>
  </si>
  <si>
    <t>Early years register (full Inspection)Childcare on non-domestic premisesSandwellEffectiveness of leadership and Management1 September 2024 to 31 March 2025</t>
  </si>
  <si>
    <t>Early years register (full Inspection)Childcare on non-domestic premisesSandwellOutcomes for children1 September 2024 to 31 March 2025</t>
  </si>
  <si>
    <t>Early years register (full Inspection)Childcare on non-domestic premisesSandwellOverall effectiveness: The quality and standards of the provision1 September 2024 to 31 March 2025</t>
  </si>
  <si>
    <t>Early years register (full Inspection)Childcare on non-domestic premisesSandwellPersonal development1 September 2024 to 31 March 2025</t>
  </si>
  <si>
    <t>Early years register (full Inspection)Childcare on non-domestic premisesSandwellPersonal development, behaviour and welfare1 September 2024 to 31 March 2025</t>
  </si>
  <si>
    <t>Early years register (full Inspection)Childcare on non-domestic premisesSandwellQuality of education1 September 2024 to 31 March 2025</t>
  </si>
  <si>
    <t>Early years register (full Inspection)Childcare on non-domestic premisesSandwellQuality of teaching, learning and assessment1 September 2024 to 31 March 2025</t>
  </si>
  <si>
    <t>Early years register (full Inspection)Childcare on non-domestic premisesSandwellRequirements of the compulsory part of the childcare register1 September 2024 to 31 March 2025</t>
  </si>
  <si>
    <t>Early years register (full Inspection)Childcare on non-domestic premisesSandwellRequirements of the voluntary part of the childcare register1 September 2024 to 31 March 2025</t>
  </si>
  <si>
    <t>Early years register (full Inspection)Childcare on non-domestic premisesSandwellTotal No of inspections1 September 2024 to 31 March 2025</t>
  </si>
  <si>
    <t>Childcare registerChildcare on non-domestic premisesSeftonTotal No of inspections1 September 2024 to 31 March 2025</t>
  </si>
  <si>
    <t>Early years register (full Inspection)ChildminderBradfordRequirements of the voluntary part of the childcare register1 September 2024 to 31 March 2025</t>
  </si>
  <si>
    <t>Early years register (full Inspection)ChildminderBradfordTotal No of inspections1 September 2024 to 31 March 2025</t>
  </si>
  <si>
    <t>Early years register (No children on roll)ChildminderBradfordNCOR Inspection Outcomes1 September 2024 to 31 March 2025</t>
  </si>
  <si>
    <t>Early years register (No children on roll)ChildminderBradfordTotal No of inspections1 September 2024 to 31 March 2025</t>
  </si>
  <si>
    <t>Childcare registerChildminderBrentTotal No of inspections1 September 2024 to 31 March 2025</t>
  </si>
  <si>
    <t>Early years register (full Inspection)ChildminderMiddlesbroughRequirements of the compulsory part of the childcare register1 September 2024 to 31 March 2025</t>
  </si>
  <si>
    <t>Early years register (full Inspection)ChildminderMiddlesbroughRequirements of the voluntary part of the childcare register1 September 2024 to 31 March 2025</t>
  </si>
  <si>
    <t>Early years register (full Inspection)ChildminderMiddlesbroughTotal No of inspections1 September 2024 to 31 March 2025</t>
  </si>
  <si>
    <t>Early years register (No children on roll)ChildminderMiddlesbroughNCOR Inspection Outcomes1 September 2024 to 31 March 2025</t>
  </si>
  <si>
    <t>Early years register (No children on roll)ChildminderMiddlesbroughTotal No of inspections1 September 2024 to 31 March 2025</t>
  </si>
  <si>
    <t>Childcare registerChildminderMilton KeynesTotal No of inspections1 September 2024 to 31 March 2025</t>
  </si>
  <si>
    <t>Early years register (full Inspection)ChildminderMilton KeynesBehaviour and attitudes1 September 2024 to 31 March 2025</t>
  </si>
  <si>
    <t>Early years register (full Inspection)ChildminderMilton KeynesEffectiveness of leadership and Management1 September 2024 to 31 March 2025</t>
  </si>
  <si>
    <t>Early years register (full Inspection)ChildminderMilton KeynesOutcomes for children1 September 2024 to 31 March 2025</t>
  </si>
  <si>
    <t>Early years register (full Inspection)ChildminderMilton KeynesOverall effectiveness: The quality and standards of the provision1 September 2024 to 31 March 2025</t>
  </si>
  <si>
    <t>Early years register (full Inspection)ChildminderMilton KeynesPersonal development1 September 2024 to 31 March 2025</t>
  </si>
  <si>
    <t>Early years register (full Inspection)ChildminderMilton KeynesPersonal development, behaviour and welfare1 September 2024 to 31 March 2025</t>
  </si>
  <si>
    <t>Early years register (full Inspection)ChildminderMilton KeynesQuality of education1 September 2024 to 31 March 2025</t>
  </si>
  <si>
    <t>Early years register (full Inspection)ChildminderMilton KeynesQuality of teaching, learning and assessment1 September 2024 to 31 March 2025</t>
  </si>
  <si>
    <t>Early years register (full Inspection)ChildminderMilton KeynesRequirements of the compulsory part of the childcare register1 September 2024 to 31 March 2025</t>
  </si>
  <si>
    <t>Early years register (full Inspection)ChildminderMilton KeynesRequirements of the voluntary part of the childcare register1 September 2024 to 31 March 2025</t>
  </si>
  <si>
    <t>Early years register (full Inspection)ChildminderMilton KeynesTotal No of inspections1 September 2024 to 31 March 2025</t>
  </si>
  <si>
    <t>Early years register (full Inspection)ChildminderWiltshireBehaviour and attitudes1 September 2024 to 31 March 2025</t>
  </si>
  <si>
    <t>Early years register (full Inspection)ChildminderWiltshireEffectiveness of leadership and Management1 September 2024 to 31 March 2025</t>
  </si>
  <si>
    <t>Early years register (full Inspection)ChildminderWiltshireOutcomes for children1 September 2024 to 31 March 2025</t>
  </si>
  <si>
    <t>Early years register (full Inspection)ChildminderWiltshireOverall effectiveness: The quality and standards of the provision1 September 2024 to 31 March 2025</t>
  </si>
  <si>
    <t>Early years register (full Inspection)ChildminderWiltshirePersonal development1 September 2024 to 31 March 2025</t>
  </si>
  <si>
    <t>Early years register (full Inspection)ChildminderWiltshirePersonal development, behaviour and welfare1 September 2024 to 31 March 2025</t>
  </si>
  <si>
    <t>Early years register (full Inspection)ChildminderWiltshireQuality of education1 September 2024 to 31 March 2025</t>
  </si>
  <si>
    <t>Early years register (full Inspection)ChildminderWiltshireQuality of teaching, learning and assessment1 September 2024 to 31 March 2025</t>
  </si>
  <si>
    <t>Early years register (full Inspection)ChildminderWiltshireRequirements of the compulsory part of the childcare register1 September 2024 to 31 March 2025</t>
  </si>
  <si>
    <t>Early years register (full Inspection)ChildminderWiltshireRequirements of the voluntary part of the childcare register1 September 2024 to 31 March 2025</t>
  </si>
  <si>
    <t>Early years register (full Inspection)ChildminderWiltshireTotal No of inspections1 September 2024 to 31 March 2025</t>
  </si>
  <si>
    <t>Early years register (No children on roll)ChildminderWiltshireNCOR Inspection Outcomes1 September 2024 to 31 March 2025</t>
  </si>
  <si>
    <t>Early years register (No children on roll)ChildminderWiltshireTotal No of inspections1 September 2024 to 31 March 2025</t>
  </si>
  <si>
    <t>Childcare registerChildminderWindsor and MaidenheadTotal No of inspections1 September 2024 to 31 March 2025</t>
  </si>
  <si>
    <t>Early years register (full Inspection)All provisionDevonBehaviour and attitudes1 September 2024 to 31 March 2025</t>
  </si>
  <si>
    <t>Early years register (full Inspection)All provisionDevonEffectiveness of leadership and Management1 September 2024 to 31 March 2025</t>
  </si>
  <si>
    <t>Early years register (full Inspection)All provisionDevonOutcomes for children1 September 2024 to 31 March 2025</t>
  </si>
  <si>
    <t>Early years register (full Inspection)All provisionDevonOverall effectiveness: The quality and standards of the provision1 September 2024 to 31 March 2025</t>
  </si>
  <si>
    <t>Early years register (full Inspection)All provisionDevonPersonal development1 September 2024 to 31 March 2025</t>
  </si>
  <si>
    <t>Early years register (full Inspection)All provisionDevonPersonal development, behaviour and welfare1 September 2024 to 31 March 2025</t>
  </si>
  <si>
    <t>Early years register (full Inspection)All provisionDevonQuality of education1 September 2024 to 31 March 2025</t>
  </si>
  <si>
    <t>Early years register (full Inspection)All provisionDevonQuality of teaching, learning and assessment1 September 2024 to 31 March 2025</t>
  </si>
  <si>
    <t>Early years register (full Inspection)All provisionOldhamBehaviour and attitudes1 September 2024 to 31 March 2025</t>
  </si>
  <si>
    <t>Early years register (full Inspection)All provisionOldhamEffectiveness of leadership and Management1 September 2024 to 31 March 2025</t>
  </si>
  <si>
    <t>Early years register (full Inspection)All provisionOldhamOutcomes for children1 September 2024 to 31 March 2025</t>
  </si>
  <si>
    <t>Early years register (full Inspection)All provisionOldhamOverall effectiveness: The quality and standards of the provision1 September 2024 to 31 March 2025</t>
  </si>
  <si>
    <t>Early years register (full Inspection)All provisionOldhamPersonal development1 September 2024 to 31 March 2025</t>
  </si>
  <si>
    <t>Early years register (full Inspection)All provisionOldhamPersonal development, behaviour and welfare1 September 2024 to 31 March 2025</t>
  </si>
  <si>
    <t>Early years register (full Inspection)All provisionOldhamQuality of education1 September 2024 to 31 March 2025</t>
  </si>
  <si>
    <t>Early years register (full Inspection)All provisionOldhamQuality of teaching, learning and assessment1 September 2024 to 31 March 2025</t>
  </si>
  <si>
    <t>Early years register (full Inspection)All provisionOldhamRequirements of the compulsory part of the childcare register1 September 2024 to 31 March 2025</t>
  </si>
  <si>
    <t>Early years register (full Inspection)All provisionOldhamRequirements of the voluntary part of the childcare register1 September 2024 to 31 March 2025</t>
  </si>
  <si>
    <t>Early years register (full Inspection)All provisionOldhamTotal No of inspections1 September 2024 to 31 March 2025</t>
  </si>
  <si>
    <t>Early years register (Out-of-school day care)All provisionOldhamTotal No of inspections1 September 2024 to 31 March 2025</t>
  </si>
  <si>
    <t>Childcare registerAll provisionOxfordshireTotal No of inspections1 September 2024 to 31 March 2025</t>
  </si>
  <si>
    <t>Early years register (full Inspection)Childcare on domestic premisesBournemouth, Christchurch &amp; PooleRequirements of the compulsory part of the childcare register1 September 2024 to 31 March 2025</t>
  </si>
  <si>
    <t>Early years register (full Inspection)Childcare on domestic premisesBournemouth, Christchurch &amp; PooleRequirements of the voluntary part of the childcare register1 September 2024 to 31 March 2025</t>
  </si>
  <si>
    <t>Early years register (full Inspection)Childcare on domestic premisesBournemouth, Christchurch &amp; PooleTotal No of inspections1 September 2024 to 31 March 2025</t>
  </si>
  <si>
    <t>Early years register (full Inspection)Childcare on domestic premisesBradfordBehaviour and attitudes1 September 2024 to 31 March 2025</t>
  </si>
  <si>
    <t>Early years register (full Inspection)Childcare on domestic premisesBradfordEffectiveness of leadership and Management1 September 2024 to 31 March 2025</t>
  </si>
  <si>
    <t>Early years register (full Inspection)Childcare on domestic premisesBradfordOutcomes for children1 September 2024 to 31 March 2025</t>
  </si>
  <si>
    <t>Early years register (full Inspection)Childcare on domestic premisesBradfordOverall effectiveness: The quality and standards of the provision1 September 2024 to 31 March 2025</t>
  </si>
  <si>
    <t>Early years register (full Inspection)Childcare on domestic premisesBradfordPersonal development1 September 2024 to 31 March 2025</t>
  </si>
  <si>
    <t>Early years register (full Inspection)Childcare on domestic premisesBradfordPersonal development, behaviour and welfare1 September 2024 to 31 March 2025</t>
  </si>
  <si>
    <t>Early years register (full Inspection)Childcare on domestic premisesBradfordQuality of education1 September 2024 to 31 March 2025</t>
  </si>
  <si>
    <t>Early years register (full Inspection)Childcare on domestic premisesBradfordQuality of teaching, learning and assessment1 September 2024 to 31 March 2025</t>
  </si>
  <si>
    <t>Early years register (full Inspection)Childcare on domestic premisesBradfordRequirements of the compulsory part of the childcare register1 September 2024 to 31 March 2025</t>
  </si>
  <si>
    <t>Early years register (full Inspection)Childcare on domestic premisesBradfordRequirements of the voluntary part of the childcare register1 September 2024 to 31 March 2025</t>
  </si>
  <si>
    <t>Early years register (full Inspection)Childcare on domestic premisesBradfordTotal No of inspections1 September 2024 to 31 March 2025</t>
  </si>
  <si>
    <t>Early years register (full Inspection)Childcare on domestic premisesBrighton and HoveBehaviour and attitudes1 September 2024 to 31 March 2025</t>
  </si>
  <si>
    <t>Early years register (full Inspection)Childcare on domestic premisesBrighton and HoveEffectiveness of leadership and Management1 September 2024 to 31 March 2025</t>
  </si>
  <si>
    <t>Early years register (full Inspection)Childcare on domestic premisesBrighton and HoveOutcomes for children1 September 2024 to 31 March 2025</t>
  </si>
  <si>
    <t>Early years register (full Inspection)Childcare on domestic premisesBrighton and HoveOverall effectiveness: The quality and standards of the provision1 September 2024 to 31 March 2025</t>
  </si>
  <si>
    <t>Early years register (full Inspection)Childcare on domestic premisesBrighton and HovePersonal development1 September 2024 to 31 March 2025</t>
  </si>
  <si>
    <t>Early years register (full Inspection)Childcare on domestic premisesBrighton and HovePersonal development, behaviour and welfare1 September 2024 to 31 March 2025</t>
  </si>
  <si>
    <t>Early years register (full Inspection)Childcare on domestic premisesBrighton and HoveQuality of education1 September 2024 to 31 March 2025</t>
  </si>
  <si>
    <t>Early years register (full Inspection)Childcare on domestic premisesBrighton and HoveQuality of teaching, learning and assessment1 September 2024 to 31 March 2025</t>
  </si>
  <si>
    <t>Early years register (full Inspection)Childcare on domestic premisesBrighton and HoveRequirements of the compulsory part of the childcare register1 September 2024 to 31 March 2025</t>
  </si>
  <si>
    <t>Early years register (full Inspection)Childcare on domestic premisesBrighton and HoveRequirements of the voluntary part of the childcare register1 September 2024 to 31 March 2025</t>
  </si>
  <si>
    <t>Early years register (full Inspection)Childcare on domestic premisesBrighton and HoveTotal No of inspections1 September 2024 to 31 March 2025</t>
  </si>
  <si>
    <t>Early years register (full Inspection)Childcare on domestic premisesBristolBehaviour and attitudes1 September 2024 to 31 March 2025</t>
  </si>
  <si>
    <t>Early years register (full Inspection)Childcare on domestic premisesBristolEffectiveness of leadership and Management1 September 2024 to 31 March 2025</t>
  </si>
  <si>
    <t>Early years register (full Inspection)Childcare on non-domestic premisesGreenwichRequirements of the voluntary part of the childcare register1 September 2024 to 31 March 2025</t>
  </si>
  <si>
    <t>Early years register (full Inspection)Childcare on non-domestic premisesGreenwichTotal No of inspections1 September 2024 to 31 March 2025</t>
  </si>
  <si>
    <t>Early years register (Out-of-school day care)Childcare on non-domestic premisesGreenwichTotal No of inspections1 September 2024 to 31 March 2025</t>
  </si>
  <si>
    <t>Childcare registerChildcare on non-domestic premisesHackneyTotal No of inspections1 September 2024 to 31 March 2025</t>
  </si>
  <si>
    <t>Early years register (full Inspection)Childcare on non-domestic premisesHackneyBehaviour and attitudes1 September 2024 to 31 March 2025</t>
  </si>
  <si>
    <t>Early years register (full Inspection)Childcare on non-domestic premisesHackneyEffectiveness of leadership and Management1 September 2024 to 31 March 2025</t>
  </si>
  <si>
    <t>Early years register (full Inspection)Childcare on non-domestic premisesHackneyOutcomes for children1 September 2024 to 31 March 2025</t>
  </si>
  <si>
    <t>Early years register (full Inspection)Childcare on non-domestic premisesHackneyOverall effectiveness: The quality and standards of the provision1 September 2024 to 31 March 2025</t>
  </si>
  <si>
    <t>Early years register (full Inspection)Childcare on non-domestic premisesHackneyPersonal development1 September 2024 to 31 March 2025</t>
  </si>
  <si>
    <t>Early years register (full Inspection)Childcare on non-domestic premisesHackneyPersonal development, behaviour and welfare1 September 2024 to 31 March 2025</t>
  </si>
  <si>
    <t>Early years register (full Inspection)Childcare on non-domestic premisesHackneyQuality of education1 September 2024 to 31 March 2025</t>
  </si>
  <si>
    <t>Early years register (full Inspection)Childcare on non-domestic premisesHackneyQuality of teaching, learning and assessment1 September 2024 to 31 March 2025</t>
  </si>
  <si>
    <t>Early years register (full Inspection)Childcare on non-domestic premisesHackneyRequirements of the compulsory part of the childcare register1 September 2024 to 31 March 2025</t>
  </si>
  <si>
    <t>Early years register (full Inspection)Childcare on non-domestic premisesHackneyRequirements of the voluntary part of the childcare register1 September 2024 to 31 March 2025</t>
  </si>
  <si>
    <t>Early years register (full Inspection)Childcare on non-domestic premisesHackneyTotal No of inspections1 September 2024 to 31 March 2025</t>
  </si>
  <si>
    <t>Early years register (full Inspection)Childcare on non-domestic premisesShropshireOutcomes for children1 September 2024 to 31 March 2025</t>
  </si>
  <si>
    <t>Early years register (full Inspection)Childcare on non-domestic premisesShropshireOverall effectiveness: The quality and standards of the provision1 September 2024 to 31 March 2025</t>
  </si>
  <si>
    <t>Early years register (full Inspection)Childcare on non-domestic premisesShropshirePersonal development1 September 2024 to 31 March 2025</t>
  </si>
  <si>
    <t>Early years register (full Inspection)Childcare on non-domestic premisesShropshirePersonal development, behaviour and welfare1 September 2024 to 31 March 2025</t>
  </si>
  <si>
    <t>Early years register (full Inspection)Childcare on non-domestic premisesShropshireQuality of education1 September 2024 to 31 March 2025</t>
  </si>
  <si>
    <t>Early years register (full Inspection)Childcare on non-domestic premisesShropshireQuality of teaching, learning and assessment1 September 2024 to 31 March 2025</t>
  </si>
  <si>
    <t>Early years register (full Inspection)Childcare on non-domestic premisesShropshireRequirements of the compulsory part of the childcare register1 September 2024 to 31 March 2025</t>
  </si>
  <si>
    <t>Early years register (full Inspection)Childcare on non-domestic premisesShropshireRequirements of the voluntary part of the childcare register1 September 2024 to 31 March 2025</t>
  </si>
  <si>
    <t>Early years register (full Inspection)Childcare on non-domestic premisesShropshireTotal No of inspections1 September 2024 to 31 March 2025</t>
  </si>
  <si>
    <t>Childcare registerChildcare on non-domestic premisesSloughTotal No of inspections1 September 2024 to 31 March 2025</t>
  </si>
  <si>
    <t>Early years register (full Inspection)All provisionDerbyshireBehaviour and attitudes1 September 2024 to 31 March 2025</t>
  </si>
  <si>
    <t>Early years register (full Inspection)All provisionDerbyshireEffectiveness of leadership and Management1 September 2024 to 31 March 2025</t>
  </si>
  <si>
    <t>Early years register (full Inspection)All provisionDerbyshireOutcomes for children1 September 2024 to 31 March 2025</t>
  </si>
  <si>
    <t>Early years register (full Inspection)All provisionDerbyshireOverall effectiveness: The quality and standards of the provision1 September 2024 to 31 March 2025</t>
  </si>
  <si>
    <t>Early years register (full Inspection)All provisionDerbyshirePersonal development1 September 2024 to 31 March 2025</t>
  </si>
  <si>
    <t>Early years register (full Inspection)All provisionNottinghamshireBehaviour and attitudes1 September 2024 to 31 March 2025</t>
  </si>
  <si>
    <t>Early years register (full Inspection)All provisionNottinghamshireEffectiveness of leadership and Management1 September 2024 to 31 March 2025</t>
  </si>
  <si>
    <t>Early years register (full Inspection)All provisionNottinghamshireOutcomes for children1 September 2024 to 31 March 2025</t>
  </si>
  <si>
    <t>Early years register (full Inspection)All provisionNottinghamshireOverall effectiveness: The quality and standards of the provision1 September 2024 to 31 March 2025</t>
  </si>
  <si>
    <t>Early years register (full Inspection)All provisionNottinghamshirePersonal development1 September 2024 to 31 March 2025</t>
  </si>
  <si>
    <t>Early years register (full Inspection)All provisionNottinghamshirePersonal development, behaviour and welfare1 September 2024 to 31 March 2025</t>
  </si>
  <si>
    <t>Early years register (full Inspection)All provisionNottinghamshireQuality of education1 September 2024 to 31 March 2025</t>
  </si>
  <si>
    <t>Early years register (full Inspection)All provisionNottinghamshireQuality of teaching, learning and assessment1 September 2024 to 31 March 2025</t>
  </si>
  <si>
    <t>Early years register (full Inspection)All provisionNottinghamshireRequirements of the compulsory part of the childcare register1 September 2024 to 31 March 2025</t>
  </si>
  <si>
    <t>Early years register (full Inspection)All provisionNottinghamshireRequirements of the voluntary part of the childcare register1 September 2024 to 31 March 2025</t>
  </si>
  <si>
    <t>Early years register (full Inspection)All provisionNottinghamshireTotal No of inspections1 September 2024 to 31 March 2025</t>
  </si>
  <si>
    <t>Early years register (No children on roll)All provisionNottinghamshireNCOR Inspection Outcomes1 September 2024 to 31 March 2025</t>
  </si>
  <si>
    <t>Early years register (No children on roll)All provisionNottinghamshireTotal No of inspections1 September 2024 to 31 March 2025</t>
  </si>
  <si>
    <t>Early years register (Out-of-school day care)All provisionNottinghamshireTotal No of inspections1 September 2024 to 31 March 2025</t>
  </si>
  <si>
    <t>Childcare registerAll provisionOldhamTotal No of inspections1 September 2024 to 31 March 2025</t>
  </si>
  <si>
    <t>Early years register (full Inspection)Childcare on domestic premisesAll EnglandPersonal development, behaviour and welfare1 September 2024 to 31 March 2025</t>
  </si>
  <si>
    <t>Early years register (full Inspection)Childcare on domestic premisesAll EnglandQuality of education1 September 2024 to 31 March 2025</t>
  </si>
  <si>
    <t>Early years register (full Inspection)Childcare on domestic premisesAll EnglandQuality of teaching, learning and assessment1 September 2024 to 31 March 2025</t>
  </si>
  <si>
    <t>Early years register (full Inspection)Childcare on domestic premisesAll EnglandRequirements of the compulsory part of the childcare register1 September 2024 to 31 March 2025</t>
  </si>
  <si>
    <t>Early years register (full Inspection)Childcare on domestic premisesAll EnglandRequirements of the voluntary part of the childcare register1 September 2024 to 31 March 2025</t>
  </si>
  <si>
    <t>Early years register (full Inspection)Childcare on domestic premisesAll EnglandTotal No of inspections1 September 2024 to 31 March 2025</t>
  </si>
  <si>
    <t>Early years register (No children on roll)Childcare on domestic premisesAll EnglandNCOR Inspection Outcomes1 September 2024 to 31 March 2025</t>
  </si>
  <si>
    <t>Early years register (No children on roll)Childcare on domestic premisesAll EnglandTotal No of inspections1 September 2024 to 31 March 2025</t>
  </si>
  <si>
    <t>Early years register (full Inspection)Childcare on domestic premisesBarnetBehaviour and attitudes1 September 2024 to 31 March 2025</t>
  </si>
  <si>
    <t>Early years register (full Inspection)Childcare on domestic premisesBarnetEffectiveness of leadership and Management1 September 2024 to 31 March 2025</t>
  </si>
  <si>
    <t>Early years register (full Inspection)Childcare on domestic premisesBarnetOutcomes for children1 September 2024 to 31 March 2025</t>
  </si>
  <si>
    <t>Early years register (full Inspection)Childcare on domestic premisesBarnetOverall effectiveness: The quality and standards of the provision1 September 2024 to 31 March 2025</t>
  </si>
  <si>
    <t>Early years register (full Inspection)Childcare on domestic premisesBarnetPersonal development1 September 2024 to 31 March 2025</t>
  </si>
  <si>
    <t>Early years register (full Inspection)Childcare on domestic premisesBarnetPersonal development, behaviour and welfare1 September 2024 to 31 March 2025</t>
  </si>
  <si>
    <t>Early years register (full Inspection)Childcare on domestic premisesBarnetQuality of education1 September 2024 to 31 March 2025</t>
  </si>
  <si>
    <t>Early years register (full Inspection)Childcare on domestic premisesBarnetQuality of teaching, learning and assessment1 September 2024 to 31 March 2025</t>
  </si>
  <si>
    <t>Early years register (full Inspection)Childcare on domestic premisesBarnetRequirements of the compulsory part of the childcare register1 September 2024 to 31 March 2025</t>
  </si>
  <si>
    <t>Early years register (full Inspection)Childcare on domestic premisesBarnetRequirements of the voluntary part of the childcare register1 September 2024 to 31 March 2025</t>
  </si>
  <si>
    <t>Early years register (full Inspection)Childcare on domestic premisesBarnetTotal No of inspections1 September 2024 to 31 March 2025</t>
  </si>
  <si>
    <t>Early years register (full Inspection)Childcare on domestic premisesBournemouth, Christchurch &amp; PooleBehaviour and attitudes1 September 2024 to 31 March 2025</t>
  </si>
  <si>
    <t>Early years register (full Inspection)Childcare on domestic premisesBournemouth, Christchurch &amp; PooleEffectiveness of leadership and Management1 September 2024 to 31 March 2025</t>
  </si>
  <si>
    <t>Early years register (full Inspection)Childcare on domestic premisesBournemouth, Christchurch &amp; PooleOutcomes for children1 September 2024 to 31 March 2025</t>
  </si>
  <si>
    <t>Early years register (full Inspection)Childcare on domestic premisesBournemouth, Christchurch &amp; PooleOverall effectiveness: The quality and standards of the provision1 September 2024 to 31 March 2025</t>
  </si>
  <si>
    <t>Early years register (full Inspection)Childcare on domestic premisesBournemouth, Christchurch &amp; PoolePersonal development1 September 2024 to 31 March 2025</t>
  </si>
  <si>
    <t>Early years register (full Inspection)Childcare on domestic premisesBournemouth, Christchurch &amp; PoolePersonal development, behaviour and welfare1 September 2024 to 31 March 2025</t>
  </si>
  <si>
    <t>Early years register (full Inspection)Childcare on domestic premisesBournemouth, Christchurch &amp; PooleQuality of education1 September 2024 to 31 March 2025</t>
  </si>
  <si>
    <t>Early years register (full Inspection)Childcare on domestic premisesBournemouth, Christchurch &amp; PooleQuality of teaching, learning and assessment1 September 2024 to 31 March 2025</t>
  </si>
  <si>
    <t>Early years register (full Inspection)Childcare on non-domestic premisesGloucestershireQuality of education1 September 2024 to 31 March 2025</t>
  </si>
  <si>
    <t>Early years register (full Inspection)Childcare on non-domestic premisesGloucestershireQuality of teaching, learning and assessment1 September 2024 to 31 March 2025</t>
  </si>
  <si>
    <t>Early years register (full Inspection)Childcare on non-domestic premisesGloucestershireRequirements of the compulsory part of the childcare register1 September 2024 to 31 March 2025</t>
  </si>
  <si>
    <t>Early years register (full Inspection)Childcare on non-domestic premisesGloucestershireRequirements of the voluntary part of the childcare register1 September 2024 to 31 March 2025</t>
  </si>
  <si>
    <t>Early years register (full Inspection)Childcare on non-domestic premisesGloucestershireTotal No of inspections1 September 2024 to 31 March 2025</t>
  </si>
  <si>
    <t>Early years register (Out-of-school day care)Childcare on non-domestic premisesGloucestershireTotal No of inspections1 September 2024 to 31 March 2025</t>
  </si>
  <si>
    <t>Early years register (full Inspection)Childcare on non-domestic premisesGreenwichBehaviour and attitudes1 September 2024 to 31 March 2025</t>
  </si>
  <si>
    <t>Early years register (full Inspection)Childcare on non-domestic premisesGreenwichEffectiveness of leadership and Management1 September 2024 to 31 March 2025</t>
  </si>
  <si>
    <t>Early years register (full Inspection)Childcare on non-domestic premisesGreenwichOutcomes for children1 September 2024 to 31 March 2025</t>
  </si>
  <si>
    <t>Early years register (full Inspection)Childcare on non-domestic premisesGreenwichOverall effectiveness: The quality and standards of the provision1 September 2024 to 31 March 2025</t>
  </si>
  <si>
    <t>Early years register (full Inspection)Childcare on non-domestic premisesGreenwichPersonal development1 September 2024 to 31 March 2025</t>
  </si>
  <si>
    <t>Early years register (full Inspection)Childcare on non-domestic premisesGreenwichPersonal development, behaviour and welfare1 September 2024 to 31 March 2025</t>
  </si>
  <si>
    <t>Early years register (full Inspection)Childcare on non-domestic premisesGreenwichQuality of education1 September 2024 to 31 March 2025</t>
  </si>
  <si>
    <t>Early years register (full Inspection)Childcare on non-domestic premisesGreenwichQuality of teaching, learning and assessment1 September 2024 to 31 March 2025</t>
  </si>
  <si>
    <t>Early years register (full Inspection)Childcare on non-domestic premisesGreenwichRequirements of the compulsory part of the childcare register1 September 2024 to 31 March 2025</t>
  </si>
  <si>
    <t>Early years register (full Inspection)Childcare on non-domestic premisesSheffieldBehaviour and attitudes1 September 2024 to 31 March 2025</t>
  </si>
  <si>
    <t>Early years register (full Inspection)Childcare on non-domestic premisesSheffieldEffectiveness of leadership and Management1 September 2024 to 31 March 2025</t>
  </si>
  <si>
    <t>Early years register (full Inspection)Childcare on non-domestic premisesSheffieldOutcomes for children1 September 2024 to 31 March 2025</t>
  </si>
  <si>
    <t>Early years register (full Inspection)Childcare on non-domestic premisesSheffieldOverall effectiveness: The quality and standards of the provision1 September 2024 to 31 March 2025</t>
  </si>
  <si>
    <t>Early years register (full Inspection)Childcare on non-domestic premisesSheffieldPersonal development1 September 2024 to 31 March 2025</t>
  </si>
  <si>
    <t>Early years register (full Inspection)Childcare on non-domestic premisesSheffieldPersonal development, behaviour and welfare1 September 2024 to 31 March 2025</t>
  </si>
  <si>
    <t>Early years register (full Inspection)Childcare on non-domestic premisesSheffieldQuality of education1 September 2024 to 31 March 2025</t>
  </si>
  <si>
    <t>Early years register (full Inspection)Childcare on non-domestic premisesSheffieldQuality of teaching, learning and assessment1 September 2024 to 31 March 2025</t>
  </si>
  <si>
    <t>Early years register (full Inspection)Childcare on non-domestic premisesSheffieldRequirements of the compulsory part of the childcare register1 September 2024 to 31 March 2025</t>
  </si>
  <si>
    <t>Early years register (full Inspection)Childcare on non-domestic premisesSheffieldRequirements of the voluntary part of the childcare register1 September 2024 to 31 March 2025</t>
  </si>
  <si>
    <t>Early years register (full Inspection)Childcare on non-domestic premisesSheffieldTotal No of inspections1 September 2024 to 31 March 2025</t>
  </si>
  <si>
    <t>Early years register (Out-of-school day care)Childcare on non-domestic premisesSheffieldTotal No of inspections1 September 2024 to 31 March 2025</t>
  </si>
  <si>
    <t>Early years register (full Inspection)Childcare on non-domestic premisesSalfordQuality of teaching, learning and assessment1 September 2024 to 31 March 2025</t>
  </si>
  <si>
    <t>Early years register (full Inspection)Childcare on non-domestic premisesSalfordRequirements of the compulsory part of the childcare register1 September 2024 to 31 March 2025</t>
  </si>
  <si>
    <t>Early years register (full Inspection)Childcare on non-domestic premisesSalfordRequirements of the voluntary part of the childcare register1 September 2024 to 31 March 2025</t>
  </si>
  <si>
    <t>Early years register (full Inspection)Childcare on non-domestic premisesSalfordTotal No of inspections1 September 2024 to 31 March 2025</t>
  </si>
  <si>
    <t>Early years register (Out-of-school day care)Childcare on non-domestic premisesSalfordTotal No of inspections1 September 2024 to 31 March 2025</t>
  </si>
  <si>
    <t>Early years register (full Inspection)ChildminderBrighton and HoveBehaviour and attitudes1 September 2024 to 31 March 2025</t>
  </si>
  <si>
    <t>Early years register (full Inspection)ChildminderBrighton and HoveEffectiveness of leadership and Management1 September 2024 to 31 March 2025</t>
  </si>
  <si>
    <t>Early years register (full Inspection)ChildminderBrighton and HoveOutcomes for children1 September 2024 to 31 March 2025</t>
  </si>
  <si>
    <t>Early years register (full Inspection)ChildminderBrighton and HoveOverall effectiveness: The quality and standards of the provision1 September 2024 to 31 March 2025</t>
  </si>
  <si>
    <t>Early years register (full Inspection)ChildminderBrighton and HovePersonal development1 September 2024 to 31 March 2025</t>
  </si>
  <si>
    <t>Early years register (full Inspection)ChildminderBrighton and HovePersonal development, behaviour and welfare1 September 2024 to 31 March 2025</t>
  </si>
  <si>
    <t>Early years register (full Inspection)ChildminderBrighton and HoveQuality of education1 September 2024 to 31 March 2025</t>
  </si>
  <si>
    <t>Early years register (full Inspection)ChildminderBrighton and HoveQuality of teaching, learning and assessment1 September 2024 to 31 March 2025</t>
  </si>
  <si>
    <t>Early years register (full Inspection)ChildminderBrighton and HoveRequirements of the compulsory part of the childcare register1 September 2024 to 31 March 2025</t>
  </si>
  <si>
    <t>Early years register (full Inspection)ChildminderBrighton and HoveRequirements of the voluntary part of the childcare register1 September 2024 to 31 March 2025</t>
  </si>
  <si>
    <t>Early years register (full Inspection)ChildminderBrighton and HoveTotal No of inspections1 September 2024 to 31 March 2025</t>
  </si>
  <si>
    <t>Early years register (No children on roll)ChildminderBrighton and HoveNCOR Inspection Outcomes1 September 2024 to 31 March 2025</t>
  </si>
  <si>
    <t>Early years register (No children on roll)ChildminderBrighton and HoveTotal No of inspections1 September 2024 to 31 March 2025</t>
  </si>
  <si>
    <t>Early years register (full Inspection)ChildminderBristolBehaviour and attitudes1 September 2024 to 31 March 2025</t>
  </si>
  <si>
    <t>Early years register (full Inspection)ChildminderBristolEffectiveness of leadership and Management1 September 2024 to 31 March 2025</t>
  </si>
  <si>
    <t>Early years register (No children on roll)ChildminderNewcastle upon TyneTotal No of inspections1 September 2024 to 31 March 2025</t>
  </si>
  <si>
    <t>Early years register (Out-of-school day care)ChildminderNewcastle upon TyneTotal No of inspections1 September 2024 to 31 March 2025</t>
  </si>
  <si>
    <t>Childcare registerChildminderNewhamTotal No of inspections1 September 2024 to 31 March 2025</t>
  </si>
  <si>
    <t>Early years register (full Inspection)ChildminderNewhamBehaviour and attitudes1 September 2024 to 31 March 2025</t>
  </si>
  <si>
    <t>Early years register (full Inspection)ChildminderNewhamEffectiveness of leadership and Management1 September 2024 to 31 March 2025</t>
  </si>
  <si>
    <t>Early years register (full Inspection)ChildminderNewhamOutcomes for children1 September 2024 to 31 March 2025</t>
  </si>
  <si>
    <t>Early years register (full Inspection)ChildminderNewhamOverall effectiveness: The quality and standards of the provision1 September 2024 to 31 March 2025</t>
  </si>
  <si>
    <t>Early years register (full Inspection)ChildminderNewhamPersonal development1 September 2024 to 31 March 2025</t>
  </si>
  <si>
    <t>Early years register (full Inspection)ChildminderNewhamPersonal development, behaviour and welfare1 September 2024 to 31 March 2025</t>
  </si>
  <si>
    <t>Early years register (full Inspection)ChildminderNewhamQuality of education1 September 2024 to 31 March 2025</t>
  </si>
  <si>
    <t>Early years register (full Inspection)ChildminderNewhamQuality of teaching, learning and assessment1 September 2024 to 31 March 2025</t>
  </si>
  <si>
    <t>Early years register (full Inspection)ChildminderNewhamRequirements of the compulsory part of the childcare register1 September 2024 to 31 March 2025</t>
  </si>
  <si>
    <t>Early years register (full Inspection)ChildminderNewhamRequirements of the voluntary part of the childcare register1 September 2024 to 31 March 2025</t>
  </si>
  <si>
    <t>Early years register (full Inspection)ChildminderNewhamTotal No of inspections1 September 2024 to 31 March 2025</t>
  </si>
  <si>
    <t>Early years register (No children on roll)ChildminderNewhamNCOR Inspection Outcomes1 September 2024 to 31 March 2025</t>
  </si>
  <si>
    <t>Early years register (No children on roll)ChildminderNewhamTotal No of inspections1 September 2024 to 31 March 2025</t>
  </si>
  <si>
    <t>Early years register (full Inspection)ChildminderWirralPersonal development1 September 2024 to 31 March 2025</t>
  </si>
  <si>
    <t>Early years register (full Inspection)ChildminderWirralPersonal development, behaviour and welfare1 September 2024 to 31 March 2025</t>
  </si>
  <si>
    <t>Early years register (full Inspection)ChildminderWirralQuality of education1 September 2024 to 31 March 2025</t>
  </si>
  <si>
    <t>Early years register (full Inspection)ChildminderWirralQuality of teaching, learning and assessment1 September 2024 to 31 March 2025</t>
  </si>
  <si>
    <t>Early years register (full Inspection)ChildminderWirralRequirements of the compulsory part of the childcare register1 September 2024 to 31 March 2025</t>
  </si>
  <si>
    <t>Early years register (full Inspection)ChildminderWirralRequirements of the voluntary part of the childcare register1 September 2024 to 31 March 2025</t>
  </si>
  <si>
    <t>Early years register (full Inspection)ChildminderWirralTotal No of inspections1 September 2024 to 31 March 2025</t>
  </si>
  <si>
    <t>Early years register (No children on roll)ChildminderWirralNCOR Inspection Outcomes1 September 2024 to 31 March 2025</t>
  </si>
  <si>
    <t>Early years register (No children on roll)ChildminderWirralTotal No of inspections1 September 2024 to 31 March 2025</t>
  </si>
  <si>
    <t>Early years register (Out-of-school day care)ChildminderWirralTotal No of inspections1 September 2024 to 31 March 2025</t>
  </si>
  <si>
    <t>Early years register (full Inspection)ChildminderWokinghamBehaviour and attitudes1 September 2024 to 31 March 2025</t>
  </si>
  <si>
    <t>Early years register (full Inspection)ChildminderWokinghamEffectiveness of leadership and Management1 September 2024 to 31 March 2025</t>
  </si>
  <si>
    <t>Early years register (full Inspection)ChildminderWokinghamOutcomes for children1 September 2024 to 31 March 2025</t>
  </si>
  <si>
    <t>Early years register (full Inspection)ChildminderWokinghamOverall effectiveness: The quality and standards of the provision1 September 2024 to 31 March 2025</t>
  </si>
  <si>
    <t>Early years register (full Inspection)ChildminderWokinghamPersonal development1 September 2024 to 31 March 2025</t>
  </si>
  <si>
    <t>Early years register (full Inspection)ChildminderWokinghamPersonal development, behaviour and welfare1 September 2024 to 31 March 2025</t>
  </si>
  <si>
    <t>Early years register (full Inspection)ChildminderWokinghamQuality of education1 September 2024 to 31 March 2025</t>
  </si>
  <si>
    <t>Early years register (full Inspection)ChildminderWokinghamQuality of teaching, learning and assessment1 September 2024 to 31 March 2025</t>
  </si>
  <si>
    <t>Early years register (full Inspection)ChildminderBracknell ForestRequirements of the compulsory part of the childcare register1 September 2024 to 31 March 2025</t>
  </si>
  <si>
    <t>Early years register (full Inspection)ChildminderBracknell ForestRequirements of the voluntary part of the childcare register1 September 2024 to 31 March 2025</t>
  </si>
  <si>
    <t>Early years register (full Inspection)ChildminderBracknell ForestTotal No of inspections1 September 2024 to 31 March 2025</t>
  </si>
  <si>
    <t>Early years register (No children on roll)ChildminderBracknell ForestNCOR Inspection Outcomes1 September 2024 to 31 March 2025</t>
  </si>
  <si>
    <t>Early years register (No children on roll)ChildminderBracknell ForestTotal No of inspections1 September 2024 to 31 March 2025</t>
  </si>
  <si>
    <t>Early years register (Out-of-school day care)ChildminderBracknell ForestTotal No of inspections1 September 2024 to 31 March 2025</t>
  </si>
  <si>
    <t>Childcare registerChildminderBradfordTotal No of inspections1 September 2024 to 31 March 2025</t>
  </si>
  <si>
    <t>Early years register (full Inspection)ChildminderMertonPersonal development, behaviour and welfare1 September 2024 to 31 March 2025</t>
  </si>
  <si>
    <t>Early years register (full Inspection)ChildminderMertonQuality of education1 September 2024 to 31 March 2025</t>
  </si>
  <si>
    <t>Early years register (full Inspection)ChildminderMertonQuality of teaching, learning and assessment1 September 2024 to 31 March 2025</t>
  </si>
  <si>
    <t>Early years register (full Inspection)ChildminderMertonRequirements of the compulsory part of the childcare register1 September 2024 to 31 March 2025</t>
  </si>
  <si>
    <t>Early years register (full Inspection)ChildminderMertonRequirements of the voluntary part of the childcare register1 September 2024 to 31 March 2025</t>
  </si>
  <si>
    <t>Early years register (full Inspection)ChildminderMertonTotal No of inspections1 September 2024 to 31 March 2025</t>
  </si>
  <si>
    <t>Early years register (No children on roll)ChildminderMertonNCOR Inspection Outcomes1 September 2024 to 31 March 2025</t>
  </si>
  <si>
    <t>Early years register (No children on roll)ChildminderMertonTotal No of inspections1 September 2024 to 31 March 2025</t>
  </si>
  <si>
    <t>Early years register (Out-of-school day care)ChildminderMertonTotal No of inspections1 September 2024 to 31 March 2025</t>
  </si>
  <si>
    <t>Early years register (full Inspection)ChildminderMiddlesbroughBehaviour and attitudes1 September 2024 to 31 March 2025</t>
  </si>
  <si>
    <t>Early years register (full Inspection)ChildminderMiddlesbroughEffectiveness of leadership and Management1 September 2024 to 31 March 2025</t>
  </si>
  <si>
    <t>Early years register (full Inspection)ChildminderMiddlesbroughOutcomes for children1 September 2024 to 31 March 2025</t>
  </si>
  <si>
    <t>Early years register (full Inspection)ChildminderMiddlesbroughOverall effectiveness: The quality and standards of the provision1 September 2024 to 31 March 2025</t>
  </si>
  <si>
    <t>Early years register (full Inspection)ChildminderMiddlesbroughPersonal development1 September 2024 to 31 March 2025</t>
  </si>
  <si>
    <t>Early years register (full Inspection)ChildminderMiddlesbroughPersonal development, behaviour and welfare1 September 2024 to 31 March 2025</t>
  </si>
  <si>
    <t>Early years register (full Inspection)ChildminderMiddlesbroughQuality of education1 September 2024 to 31 March 2025</t>
  </si>
  <si>
    <t>Early years register (full Inspection)ChildminderMiddlesbroughQuality of teaching, learning and assessment1 September 2024 to 31 March 2025</t>
  </si>
  <si>
    <t>Early years register (full Inspection)ChildminderWiganBehaviour and attitudes1 September 2024 to 31 March 2025</t>
  </si>
  <si>
    <t>Early years register (full Inspection)ChildminderWiganEffectiveness of leadership and Management1 September 2024 to 31 March 2025</t>
  </si>
  <si>
    <t>Early years register (full Inspection)ChildminderWiganOutcomes for children1 September 2024 to 31 March 2025</t>
  </si>
  <si>
    <t>Early years register (full Inspection)ChildminderWiganOverall effectiveness: The quality and standards of the provision1 September 2024 to 31 March 2025</t>
  </si>
  <si>
    <t>Early years register (full Inspection)ChildminderWiganPersonal development1 September 2024 to 31 March 2025</t>
  </si>
  <si>
    <t>Early years register (full Inspection)ChildminderWiganPersonal development, behaviour and welfare1 September 2024 to 31 March 2025</t>
  </si>
  <si>
    <t>Early years register (full Inspection)ChildminderWiganQuality of education1 September 2024 to 31 March 2025</t>
  </si>
  <si>
    <t>Early years register (full Inspection)ChildminderWiganQuality of teaching, learning and assessment1 September 2024 to 31 March 2025</t>
  </si>
  <si>
    <t>Early years register (full Inspection)ChildminderWiganRequirements of the compulsory part of the childcare register1 September 2024 to 31 March 2025</t>
  </si>
  <si>
    <t>Early years register (full Inspection)ChildminderWiganRequirements of the voluntary part of the childcare register1 September 2024 to 31 March 2025</t>
  </si>
  <si>
    <t>Early years register (full Inspection)ChildminderWiganTotal No of inspections1 September 2024 to 31 March 2025</t>
  </si>
  <si>
    <t>Early years register (No children on roll)ChildminderWiganNCOR Inspection Outcomes1 September 2024 to 31 March 2025</t>
  </si>
  <si>
    <t>Early years register (No children on roll)ChildminderWiganTotal No of inspections1 September 2024 to 31 March 2025</t>
  </si>
  <si>
    <t>Childcare registerChildminderWiltshireTotal No of inspections1 September 2024 to 31 March 2025</t>
  </si>
  <si>
    <t>Early years register (Out-of-school day care)All provisionNottinghamTotal No of inspections1 September 2024 to 31 March 2025</t>
  </si>
  <si>
    <t>Childcare registerAll provisionNottinghamshireTotal No of inspections1 September 2024 to 31 March 2025</t>
  </si>
  <si>
    <t>Early years register (full Inspection)All provisionYorkBehaviour and attitudes1 September 2024 to 31 March 2025</t>
  </si>
  <si>
    <t>Early years register (full Inspection)All provisionYorkEffectiveness of leadership and Management1 September 2024 to 31 March 2025</t>
  </si>
  <si>
    <t>Early years register (full Inspection)All provisionYorkOutcomes for children1 September 2024 to 31 March 2025</t>
  </si>
  <si>
    <t>Early years register (full Inspection)All provisionYorkOverall effectiveness: The quality and standards of the provision1 September 2024 to 31 March 2025</t>
  </si>
  <si>
    <t>Early years register (full Inspection)All provisionYorkPersonal development1 September 2024 to 31 March 2025</t>
  </si>
  <si>
    <t>Early years register (full Inspection)All provisionYorkPersonal development, behaviour and welfare1 September 2024 to 31 March 2025</t>
  </si>
  <si>
    <t>Early years register (full Inspection)All provisionYorkQuality of education1 September 2024 to 31 March 2025</t>
  </si>
  <si>
    <t>Early years register (full Inspection)All provisionYorkQuality of teaching, learning and assessment1 September 2024 to 31 March 2025</t>
  </si>
  <si>
    <t>Early years register (full Inspection)All provisionYorkRequirements of the compulsory part of the childcare register1 September 2024 to 31 March 2025</t>
  </si>
  <si>
    <t>Early years register (full Inspection)All provisionYorkRequirements of the voluntary part of the childcare register1 September 2024 to 31 March 2025</t>
  </si>
  <si>
    <t>Early years register (full Inspection)All provisionYorkTotal No of inspections1 September 2024 to 31 March 2025</t>
  </si>
  <si>
    <t>Early years register (Out-of-school day care)All provisionYorkTotal No of inspections1 September 2024 to 31 March 2025</t>
  </si>
  <si>
    <t>Early years register (full Inspection)Childcare on domestic premisesAll EnglandBehaviour and attitudes1 September 2024 to 31 March 2025</t>
  </si>
  <si>
    <t>Early years register (full Inspection)Childcare on domestic premisesAll EnglandEffectiveness of leadership and Management1 September 2024 to 31 March 2025</t>
  </si>
  <si>
    <t>Early years register (full Inspection)Childcare on domestic premisesAll EnglandOutcomes for children1 September 2024 to 31 March 2025</t>
  </si>
  <si>
    <t>Early years register (full Inspection)Childcare on domestic premisesAll EnglandOverall effectiveness: The quality and standards of the provision1 September 2024 to 31 March 2025</t>
  </si>
  <si>
    <t>Early years register (full Inspection)Childcare on domestic premisesAll EnglandPersonal development1 September 2024 to 31 March 2025</t>
  </si>
  <si>
    <t>Early years register (full Inspection)Childcare on non-domestic premisesGatesheadOverall effectiveness: The quality and standards of the provision1 September 2024 to 31 March 2025</t>
  </si>
  <si>
    <t>Early years register (full Inspection)Childcare on non-domestic premisesGatesheadPersonal development1 September 2024 to 31 March 2025</t>
  </si>
  <si>
    <t>Early years register (full Inspection)Childcare on non-domestic premisesGatesheadPersonal development, behaviour and welfare1 September 2024 to 31 March 2025</t>
  </si>
  <si>
    <t>Early years register (full Inspection)Childcare on non-domestic premisesGatesheadQuality of education1 September 2024 to 31 March 2025</t>
  </si>
  <si>
    <t>Early years register (full Inspection)Childcare on non-domestic premisesGatesheadQuality of teaching, learning and assessment1 September 2024 to 31 March 2025</t>
  </si>
  <si>
    <t>Early years register (full Inspection)Childcare on non-domestic premisesGatesheadRequirements of the compulsory part of the childcare register1 September 2024 to 31 March 2025</t>
  </si>
  <si>
    <t>Early years register (full Inspection)Childcare on non-domestic premisesGatesheadRequirements of the voluntary part of the childcare register1 September 2024 to 31 March 2025</t>
  </si>
  <si>
    <t>Early years register (full Inspection)Childcare on non-domestic premisesGatesheadTotal No of inspections1 September 2024 to 31 March 2025</t>
  </si>
  <si>
    <t>Early years register (Out-of-school day care)Childcare on non-domestic premisesGatesheadTotal No of inspections1 September 2024 to 31 March 2025</t>
  </si>
  <si>
    <t>Early years register (full Inspection)Childcare on non-domestic premisesGloucestershireBehaviour and attitudes1 September 2024 to 31 March 2025</t>
  </si>
  <si>
    <t>Early years register (full Inspection)Childcare on non-domestic premisesGloucestershireEffectiveness of leadership and Management1 September 2024 to 31 March 2025</t>
  </si>
  <si>
    <t>Early years register (full Inspection)Childcare on non-domestic premisesGloucestershireOutcomes for children1 September 2024 to 31 March 2025</t>
  </si>
  <si>
    <t>Early years register (full Inspection)Childcare on non-domestic premisesGloucestershireOverall effectiveness: The quality and standards of the provision1 September 2024 to 31 March 2025</t>
  </si>
  <si>
    <t>Early years register (full Inspection)Childcare on non-domestic premisesGloucestershirePersonal development1 September 2024 to 31 March 2025</t>
  </si>
  <si>
    <t>Early years register (full Inspection)Childcare on non-domestic premisesGloucestershirePersonal development, behaviour and welfare1 September 2024 to 31 March 2025</t>
  </si>
  <si>
    <t>Early years register (full Inspection)Childcare on non-domestic premisesSeftonBehaviour and attitudes1 September 2024 to 31 March 2025</t>
  </si>
  <si>
    <t>Early years register (full Inspection)Childcare on non-domestic premisesSeftonEffectiveness of leadership and Management1 September 2024 to 31 March 2025</t>
  </si>
  <si>
    <t>Early years register (full Inspection)Childcare on non-domestic premisesSeftonOutcomes for children1 September 2024 to 31 March 2025</t>
  </si>
  <si>
    <t>Early years register (full Inspection)Childcare on non-domestic premisesSeftonOverall effectiveness: The quality and standards of the provision1 September 2024 to 31 March 2025</t>
  </si>
  <si>
    <t>Early years register (full Inspection)Childcare on non-domestic premisesSeftonPersonal development1 September 2024 to 31 March 2025</t>
  </si>
  <si>
    <t>Early years register (full Inspection)Childcare on non-domestic premisesSeftonPersonal development, behaviour and welfare1 September 2024 to 31 March 2025</t>
  </si>
  <si>
    <t>Early years register (full Inspection)Childcare on non-domestic premisesSeftonQuality of education1 September 2024 to 31 March 2025</t>
  </si>
  <si>
    <t>Early years register (full Inspection)Childcare on non-domestic premisesSeftonQuality of teaching, learning and assessment1 September 2024 to 31 March 2025</t>
  </si>
  <si>
    <t>Early years register (full Inspection)Childcare on non-domestic premisesSeftonRequirements of the compulsory part of the childcare register1 September 2024 to 31 March 2025</t>
  </si>
  <si>
    <t>Early years register (full Inspection)Childcare on non-domestic premisesSeftonRequirements of the voluntary part of the childcare register1 September 2024 to 31 March 2025</t>
  </si>
  <si>
    <t>Early years register (full Inspection)Childcare on non-domestic premisesSeftonTotal No of inspections1 September 2024 to 31 March 2025</t>
  </si>
  <si>
    <t>Early years register (Out-of-school day care)Childcare on non-domestic premisesSeftonTotal No of inspections1 September 2024 to 31 March 2025</t>
  </si>
  <si>
    <t>Childcare registerChildcare on non-domestic premisesSheffieldTotal No of inspections1 September 2024 to 31 March 2025</t>
  </si>
  <si>
    <t>Early years register (full Inspection)ChildminderBromleyQuality of education1 September 2024 to 31 March 2025</t>
  </si>
  <si>
    <t>Early years register (full Inspection)ChildminderBromleyQuality of teaching, learning and assessment1 September 2024 to 31 March 2025</t>
  </si>
  <si>
    <t>Early years register (full Inspection)ChildminderBromleyRequirements of the compulsory part of the childcare register1 September 2024 to 31 March 2025</t>
  </si>
  <si>
    <t>Early years register (full Inspection)ChildminderBromleyRequirements of the voluntary part of the childcare register1 September 2024 to 31 March 2025</t>
  </si>
  <si>
    <t>Early years register (full Inspection)ChildminderBromleyTotal No of inspections1 September 2024 to 31 March 2025</t>
  </si>
  <si>
    <t>Early years register (No children on roll)ChildminderBromleyNCOR Inspection Outcomes1 September 2024 to 31 March 2025</t>
  </si>
  <si>
    <t>Early years register (No children on roll)ChildminderBromleyTotal No of inspections1 September 2024 to 31 March 2025</t>
  </si>
  <si>
    <t>Childcare registerChildminderBuckinghamshireTotal No of inspections1 September 2024 to 31 March 2025</t>
  </si>
  <si>
    <t>Early years register (full Inspection)ChildminderBristolOutcomes for children1 September 2024 to 31 March 2025</t>
  </si>
  <si>
    <t>Early years register (full Inspection)ChildminderBristolOverall effectiveness: The quality and standards of the provision1 September 2024 to 31 March 2025</t>
  </si>
  <si>
    <t>Early years register (full Inspection)ChildminderBristolPersonal development1 September 2024 to 31 March 2025</t>
  </si>
  <si>
    <t>Early years register (full Inspection)ChildminderBristolPersonal development, behaviour and welfare1 September 2024 to 31 March 2025</t>
  </si>
  <si>
    <t>Early years register (full Inspection)ChildminderBristolQuality of education1 September 2024 to 31 March 2025</t>
  </si>
  <si>
    <t>Early years register (full Inspection)ChildminderBristolQuality of teaching, learning and assessment1 September 2024 to 31 March 2025</t>
  </si>
  <si>
    <t>Early years register (full Inspection)ChildminderBristolRequirements of the compulsory part of the childcare register1 September 2024 to 31 March 2025</t>
  </si>
  <si>
    <t>Early years register (full Inspection)ChildminderBristolRequirements of the voluntary part of the childcare register1 September 2024 to 31 March 2025</t>
  </si>
  <si>
    <t>Early years register (full Inspection)ChildminderBristolTotal No of inspections1 September 2024 to 31 March 2025</t>
  </si>
  <si>
    <t>Early years register (No children on roll)ChildminderBristolNCOR Inspection Outcomes1 September 2024 to 31 March 2025</t>
  </si>
  <si>
    <t>Early years register (No children on roll)ChildminderBristolTotal No of inspections1 September 2024 to 31 March 2025</t>
  </si>
  <si>
    <t>Childcare registerChildminderBromleyTotal No of inspections1 September 2024 to 31 March 2025</t>
  </si>
  <si>
    <t>Early years register (full Inspection)ChildminderBromleyBehaviour and attitudes1 September 2024 to 31 March 2025</t>
  </si>
  <si>
    <t>Early years register (full Inspection)ChildminderBromleyEffectiveness of leadership and Management1 September 2024 to 31 March 2025</t>
  </si>
  <si>
    <t>Early years register (full Inspection)ChildminderBromleyOutcomes for children1 September 2024 to 31 March 2025</t>
  </si>
  <si>
    <t>Early years register (full Inspection)ChildminderBromleyOverall effectiveness: The quality and standards of the provision1 September 2024 to 31 March 2025</t>
  </si>
  <si>
    <t>Early years register (full Inspection)ChildminderBromleyPersonal development1 September 2024 to 31 March 2025</t>
  </si>
  <si>
    <t>Early years register (full Inspection)ChildminderBromleyPersonal development, behaviour and welfare1 September 2024 to 31 March 2025</t>
  </si>
  <si>
    <t>Early years register (full Inspection)ChildminderNorfolkBehaviour and attitudes1 September 2024 to 31 March 2025</t>
  </si>
  <si>
    <t>Early years register (full Inspection)ChildminderNorfolkEffectiveness of leadership and Management1 September 2024 to 31 March 2025</t>
  </si>
  <si>
    <t>Early years register (full Inspection)ChildminderNorfolkOutcomes for children1 September 2024 to 31 March 2025</t>
  </si>
  <si>
    <t>Early years register (full Inspection)ChildminderNorfolkOverall effectiveness: The quality and standards of the provision1 September 2024 to 31 March 2025</t>
  </si>
  <si>
    <t>Early years register (full Inspection)ChildminderNorfolkPersonal development1 September 2024 to 31 March 2025</t>
  </si>
  <si>
    <t>Early years register (full Inspection)ChildminderNorfolkPersonal development, behaviour and welfare1 September 2024 to 31 March 2025</t>
  </si>
  <si>
    <t>Early years register (full Inspection)ChildminderNorfolkQuality of education1 September 2024 to 31 March 2025</t>
  </si>
  <si>
    <t>Early years register (full Inspection)ChildminderNorfolkQuality of teaching, learning and assessment1 September 2024 to 31 March 2025</t>
  </si>
  <si>
    <t>Early years register (full Inspection)ChildminderNorfolkRequirements of the compulsory part of the childcare register1 September 2024 to 31 March 2025</t>
  </si>
  <si>
    <t>Early years register (full Inspection)ChildminderNorfolkRequirements of the voluntary part of the childcare register1 September 2024 to 31 March 2025</t>
  </si>
  <si>
    <t>Early years register (full Inspection)ChildminderNorfolkTotal No of inspections1 September 2024 to 31 March 2025</t>
  </si>
  <si>
    <t>Early years register (No children on roll)ChildminderNorfolkNCOR Inspection Outcomes1 September 2024 to 31 March 2025</t>
  </si>
  <si>
    <t>Early years register (No children on roll)ChildminderNorfolkTotal No of inspections1 September 2024 to 31 March 2025</t>
  </si>
  <si>
    <t>Early years register (full Inspection)ChildminderWokinghamRequirements of the compulsory part of the childcare register1 September 2024 to 31 March 2025</t>
  </si>
  <si>
    <t>Early years register (full Inspection)ChildminderWokinghamRequirements of the voluntary part of the childcare register1 September 2024 to 31 March 2025</t>
  </si>
  <si>
    <t>Early years register (full Inspection)ChildminderWokinghamTotal No of inspections1 September 2024 to 31 March 2025</t>
  </si>
  <si>
    <t>Early years register (No children on roll)ChildminderWokinghamNCOR Inspection Outcomes1 September 2024 to 31 March 2025</t>
  </si>
  <si>
    <t>Early years register (No children on roll)ChildminderWokinghamTotal No of inspections1 September 2024 to 31 March 2025</t>
  </si>
  <si>
    <t>Early years register (Out-of-school day care)ChildminderWokinghamTotal No of inspections1 September 2024 to 31 March 2025</t>
  </si>
  <si>
    <t>Early years register (full Inspection)ChildminderWolverhamptonBehaviour and attitudes1 September 2024 to 31 March 2025</t>
  </si>
  <si>
    <t>Early years register (full Inspection)ChildminderWolverhamptonEffectiveness of leadership and Management1 September 2024 to 31 March 2025</t>
  </si>
  <si>
    <t>Early years register (full Inspection)ChildminderWolverhamptonOutcomes for children1 September 2024 to 31 March 2025</t>
  </si>
  <si>
    <t>Early years register (full Inspection)ChildminderWolverhamptonOverall effectiveness: The quality and standards of the provision1 September 2024 to 31 March 2025</t>
  </si>
  <si>
    <t>Early years register (full Inspection)ChildminderWolverhamptonPersonal development1 September 2024 to 31 March 2025</t>
  </si>
  <si>
    <t>Early years register (full Inspection)ChildminderWolverhamptonPersonal development, behaviour and welfare1 September 2024 to 31 March 2025</t>
  </si>
  <si>
    <t>Early years register (full Inspection)ChildminderWolverhamptonQuality of education1 September 2024 to 31 March 2025</t>
  </si>
  <si>
    <t>Early years register (full Inspection)ChildminderWolverhamptonQuality of teaching, learning and assessment1 September 2024 to 31 March 2025</t>
  </si>
  <si>
    <t>Early years register (full Inspection)ChildminderWolverhamptonRequirements of the compulsory part of the childcare register1 September 2024 to 31 March 2025</t>
  </si>
  <si>
    <t>Early years register (full Inspection)ChildminderWolverhamptonRequirements of the voluntary part of the childcare register1 September 2024 to 31 March 2025</t>
  </si>
  <si>
    <t>Early years register (full Inspection)ChildminderWolverhamptonTotal No of inspections1 September 2024 to 31 March 2025</t>
  </si>
  <si>
    <t>Early years register (No children on roll)ChildminderWolverhamptonNCOR Inspection Outcomes1 September 2024 to 31 March 2025</t>
  </si>
  <si>
    <t>Early years register (full Inspection)Childcare on non-domestic premisesSloughBehaviour and attitudes1 September 2024 to 31 March 2025</t>
  </si>
  <si>
    <t>Early years register (full Inspection)Childcare on non-domestic premisesSloughEffectiveness of leadership and Management1 September 2024 to 31 March 2025</t>
  </si>
  <si>
    <t>Early years register (full Inspection)Childcare on non-domestic premisesSloughOutcomes for children1 September 2024 to 31 March 2025</t>
  </si>
  <si>
    <t>Early years register (full Inspection)Childcare on non-domestic premisesSloughOverall effectiveness: The quality and standards of the provision1 September 2024 to 31 March 2025</t>
  </si>
  <si>
    <t>Early years register (full Inspection)Childcare on non-domestic premisesSloughPersonal development1 September 2024 to 31 March 2025</t>
  </si>
  <si>
    <t>Early years register (full Inspection)ChildminderBuryTotal No of inspections1 September 2024 to 31 March 2025</t>
  </si>
  <si>
    <t>Early years register (full Inspection)ChildminderCalderdaleBehaviour and attitudes1 September 2024 to 31 March 2025</t>
  </si>
  <si>
    <t>Early years register (full Inspection)ChildminderCalderdaleEffectiveness of leadership and Management1 September 2024 to 31 March 2025</t>
  </si>
  <si>
    <t>Early years register (full Inspection)ChildminderCalderdaleOutcomes for children1 September 2024 to 31 March 2025</t>
  </si>
  <si>
    <t>Early years register (full Inspection)ChildminderCalderdaleOverall effectiveness: The quality and standards of the provision1 September 2024 to 31 March 2025</t>
  </si>
  <si>
    <t>Early years register (full Inspection)ChildminderCalderdalePersonal development1 September 2024 to 31 March 2025</t>
  </si>
  <si>
    <t>Early years register (full Inspection)ChildminderCalderdalePersonal development, behaviour and welfare1 September 2024 to 31 March 2025</t>
  </si>
  <si>
    <t>Early years register (full Inspection)ChildminderCalderdaleQuality of education1 September 2024 to 31 March 2025</t>
  </si>
  <si>
    <t>Early years register (full Inspection)ChildminderCalderdaleQuality of teaching, learning and assessment1 September 2024 to 31 March 2025</t>
  </si>
  <si>
    <t>Early years register (full Inspection)ChildminderCalderdaleRequirements of the compulsory part of the childcare register1 September 2024 to 31 March 2025</t>
  </si>
  <si>
    <t>Early years register (full Inspection)ChildminderCalderdaleRequirements of the voluntary part of the childcare register1 September 2024 to 31 March 2025</t>
  </si>
  <si>
    <t>Early years register (full Inspection)ChildminderCalderdaleTotal No of inspections1 September 2024 to 31 March 2025</t>
  </si>
  <si>
    <t>Early years register (full Inspection)ChildminderNorth NorthamptonshirePersonal development1 September 2024 to 31 March 2025</t>
  </si>
  <si>
    <t>Early years register (full Inspection)ChildminderNorth NorthamptonshirePersonal development, behaviour and welfare1 September 2024 to 31 March 2025</t>
  </si>
  <si>
    <t>Early years register (full Inspection)ChildminderNorth NorthamptonshireQuality of education1 September 2024 to 31 March 2025</t>
  </si>
  <si>
    <t>Early years register (full Inspection)ChildminderNorth NorthamptonshireQuality of teaching, learning and assessment1 September 2024 to 31 March 2025</t>
  </si>
  <si>
    <t>Early years register (full Inspection)ChildminderNorth NorthamptonshireRequirements of the compulsory part of the childcare register1 September 2024 to 31 March 2025</t>
  </si>
  <si>
    <t>Early years register (full Inspection)ChildminderNorth NorthamptonshireRequirements of the voluntary part of the childcare register1 September 2024 to 31 March 2025</t>
  </si>
  <si>
    <t>Early years register (full Inspection)ChildminderNorth NorthamptonshireTotal No of inspections1 September 2024 to 31 March 2025</t>
  </si>
  <si>
    <t>Early years register (No children on roll)ChildminderNorth NorthamptonshireNCOR Inspection Outcomes1 September 2024 to 31 March 2025</t>
  </si>
  <si>
    <t>Early years register (No children on roll)ChildminderNorth NorthamptonshireTotal No of inspections1 September 2024 to 31 March 2025</t>
  </si>
  <si>
    <t>Early years register (full Inspection)ChildminderNorth SomersetBehaviour and attitudes1 September 2024 to 31 March 2025</t>
  </si>
  <si>
    <t>Early years register (full Inspection)ChildminderNorth SomersetEffectiveness of leadership and Management1 September 2024 to 31 March 2025</t>
  </si>
  <si>
    <t>Early years register (full Inspection)ChildminderNorth SomersetOutcomes for children1 September 2024 to 31 March 2025</t>
  </si>
  <si>
    <t>Early years register (full Inspection)ChildminderNorth SomersetOverall effectiveness: The quality and standards of the provision1 September 2024 to 31 March 2025</t>
  </si>
  <si>
    <t>Early years register (full Inspection)ChildminderNorth SomersetPersonal development1 September 2024 to 31 March 2025</t>
  </si>
  <si>
    <t>Early years register (full Inspection)ChildminderNorth SomersetPersonal development, behaviour and welfare1 September 2024 to 31 March 2025</t>
  </si>
  <si>
    <t>Early years register (full Inspection)ChildminderNorth SomersetQuality of education1 September 2024 to 31 March 2025</t>
  </si>
  <si>
    <t>Early years register (full Inspection)Home childcarerAll EnglandRequirements of the voluntary part of the childcare register1 April 2024 to 31 August 2024</t>
  </si>
  <si>
    <t>Early years register (full Inspection)Home childcarerAll EnglandTotal No of inspections1 April 2024 to 31 August 2024</t>
  </si>
  <si>
    <t>Early years register (full Inspection)Home childcarerAll EnglandBehaviour and attitudes1 September 2024 to 31 March 2025</t>
  </si>
  <si>
    <t>Early years register (full Inspection)Home childcarerAll EnglandEffectiveness of leadership and Management1 September 2024 to 31 March 2025</t>
  </si>
  <si>
    <t>Early years register (full Inspection)Home childcarerAll EnglandOutcomes for children1 September 2024 to 31 March 2025</t>
  </si>
  <si>
    <t>Early years register (full Inspection)Home childcarerAll EnglandOverall effectiveness: The quality and standards of the provision1 September 2024 to 31 March 2025</t>
  </si>
  <si>
    <t>Early years register (full Inspection)Home childcarerAll EnglandPersonal development1 September 2024 to 31 March 2025</t>
  </si>
  <si>
    <t>Early years register (full Inspection)Home childcarerAll EnglandPersonal development, behaviour and welfare1 September 2024 to 31 March 2025</t>
  </si>
  <si>
    <t>Early years register (full Inspection)Home childcarerAll EnglandQuality of education1 September 2024 to 31 March 2025</t>
  </si>
  <si>
    <t>Early years register (full Inspection)Home childcarerAll EnglandQuality of teaching, learning and assessment1 September 2024 to 31 March 2025</t>
  </si>
  <si>
    <t>Early years register (full Inspection)Home childcarerAll EnglandRequirements of the compulsory part of the childcare register1 September 2024 to 31 March 2025</t>
  </si>
  <si>
    <t>Early years register (full Inspection)Home childcarerAll EnglandRequirements of the voluntary part of the childcare register1 September 2024 to 31 March 2025</t>
  </si>
  <si>
    <t>Early years register (full Inspection)Home childcarerAll EnglandTotal No of inspections1 September 2024 to 31 March 2025</t>
  </si>
  <si>
    <t>Childcare registerHome childcarerBarking and DagenhamTotal No of inspections1 September 2024 to 31 March 2025</t>
  </si>
  <si>
    <t>Childcare registerHome childcarerBarnetTotal No of inspections1 September 2024 to 31 March 2025</t>
  </si>
  <si>
    <t>Childcare registerHome childcarerBath and North East SomersetTotal No of inspections1 September 2024 to 31 March 2025</t>
  </si>
  <si>
    <t>Childcare registerHome childcarerBedfordTotal No of inspections1 September 2024 to 31 March 2025</t>
  </si>
  <si>
    <t>Childcare registerHome childcarerBexleyTotal No of inspections1 September 2024 to 31 March 2025</t>
  </si>
  <si>
    <t>Childcare registerHome childcarerBirminghamTotal No of inspections1 September 2024 to 31 March 2025</t>
  </si>
  <si>
    <t>Childcare registerHome childcarerBoltonTotal No of inspections1 September 2024 to 31 March 2025</t>
  </si>
  <si>
    <t>Childcare registerHome childcarerBournemouth, Christchurch &amp; PooleTotal No of inspections1 September 2024 to 31 March 2025</t>
  </si>
  <si>
    <t>Early years register (full Inspection)Home childcarerBournemouth, Christchurch &amp; PooleBehaviour and attitudes1 April 2024 to 31 August 2024</t>
  </si>
  <si>
    <t>Early years register (full Inspection)Home childcarerBournemouth, Christchurch &amp; PooleEffectiveness of leadership and Management1 April 2024 to 31 August 2024</t>
  </si>
  <si>
    <t>Early years register (full Inspection)Home childcarerBournemouth, Christchurch &amp; PooleOutcomes for children1 April 2024 to 31 August 2024</t>
  </si>
  <si>
    <t>Early years register (full Inspection)Home childcarerBournemouth, Christchurch &amp; PooleOverall effectiveness: The quality and standards of the provision1 April 2024 to 31 August 2024</t>
  </si>
  <si>
    <t>Early years register (full Inspection)Childcare on non-domestic premisesShropshireBehaviour and attitudes1 September 2024 to 31 March 2025</t>
  </si>
  <si>
    <t>Early years register (full Inspection)Childcare on non-domestic premisesShropshireEffectiveness of leadership and Management1 September 2024 to 31 March 2025</t>
  </si>
  <si>
    <t>Early years register (full Inspection)ChildminderBuckinghamshireQuality of teaching, learning and assessment1 September 2024 to 31 March 2025</t>
  </si>
  <si>
    <t>Early years register (full Inspection)ChildminderBuckinghamshireRequirements of the compulsory part of the childcare register1 September 2024 to 31 March 2025</t>
  </si>
  <si>
    <t>Early years register (full Inspection)ChildminderBuckinghamshireRequirements of the voluntary part of the childcare register1 September 2024 to 31 March 2025</t>
  </si>
  <si>
    <t>Early years register (full Inspection)ChildminderBuckinghamshireTotal No of inspections1 September 2024 to 31 March 2025</t>
  </si>
  <si>
    <t>Early years register (No children on roll)ChildminderBuckinghamshireNCOR Inspection Outcomes1 September 2024 to 31 March 2025</t>
  </si>
  <si>
    <t>Early years register (No children on roll)ChildminderBuckinghamshireTotal No of inspections1 September 2024 to 31 March 2025</t>
  </si>
  <si>
    <t>Early years register (Out-of-school day care)ChildminderBuckinghamshireTotal No of inspections1 September 2024 to 31 March 2025</t>
  </si>
  <si>
    <t>Early years register (full Inspection)ChildminderBuryBehaviour and attitudes1 September 2024 to 31 March 2025</t>
  </si>
  <si>
    <t>Early years register (full Inspection)ChildminderBuryEffectiveness of leadership and Management1 September 2024 to 31 March 2025</t>
  </si>
  <si>
    <t>Early years register (full Inspection)ChildminderBuryOutcomes for children1 September 2024 to 31 March 2025</t>
  </si>
  <si>
    <t>Early years register (full Inspection)ChildminderBuryOverall effectiveness: The quality and standards of the provision1 September 2024 to 31 March 2025</t>
  </si>
  <si>
    <t>Early years register (full Inspection)ChildminderBuryPersonal development1 September 2024 to 31 March 2025</t>
  </si>
  <si>
    <t>Early years register (full Inspection)ChildminderBuryPersonal development, behaviour and welfare1 September 2024 to 31 March 2025</t>
  </si>
  <si>
    <t>Early years register (full Inspection)ChildminderBuryQuality of education1 September 2024 to 31 March 2025</t>
  </si>
  <si>
    <t>Early years register (full Inspection)ChildminderBuryQuality of teaching, learning and assessment1 September 2024 to 31 March 2025</t>
  </si>
  <si>
    <t>Early years register (full Inspection)ChildminderBuryRequirements of the compulsory part of the childcare register1 September 2024 to 31 March 2025</t>
  </si>
  <si>
    <t>Early years register (full Inspection)ChildminderBuryRequirements of the voluntary part of the childcare register1 September 2024 to 31 March 2025</t>
  </si>
  <si>
    <t>Early years register (full Inspection)ChildminderNorth LincolnshireBehaviour and attitudes1 September 2024 to 31 March 2025</t>
  </si>
  <si>
    <t>Early years register (full Inspection)ChildminderNorth LincolnshireEffectiveness of leadership and Management1 September 2024 to 31 March 2025</t>
  </si>
  <si>
    <t>Early years register (full Inspection)ChildminderNorth LincolnshireOutcomes for children1 September 2024 to 31 March 2025</t>
  </si>
  <si>
    <t>Early years register (full Inspection)ChildminderNorth LincolnshireOverall effectiveness: The quality and standards of the provision1 September 2024 to 31 March 2025</t>
  </si>
  <si>
    <t>Early years register (full Inspection)ChildminderNorth LincolnshirePersonal development1 September 2024 to 31 March 2025</t>
  </si>
  <si>
    <t>Early years register (full Inspection)ChildminderNorth LincolnshirePersonal development, behaviour and welfare1 September 2024 to 31 March 2025</t>
  </si>
  <si>
    <t>Early years register (full Inspection)ChildminderNorth LincolnshireQuality of education1 September 2024 to 31 March 2025</t>
  </si>
  <si>
    <t>Early years register (full Inspection)ChildminderNorth LincolnshireQuality of teaching, learning and assessment1 September 2024 to 31 March 2025</t>
  </si>
  <si>
    <t>Early years register (full Inspection)ChildminderNorth LincolnshireRequirements of the compulsory part of the childcare register1 September 2024 to 31 March 2025</t>
  </si>
  <si>
    <t>Early years register (full Inspection)ChildminderNorth LincolnshireRequirements of the voluntary part of the childcare register1 September 2024 to 31 March 2025</t>
  </si>
  <si>
    <t>Early years register (full Inspection)ChildminderNorth LincolnshireTotal No of inspections1 September 2024 to 31 March 2025</t>
  </si>
  <si>
    <t>Early years register (No children on roll)ChildminderNorth LincolnshireNCOR Inspection Outcomes1 September 2024 to 31 March 2025</t>
  </si>
  <si>
    <t>Early years register (No children on roll)ChildminderNorth LincolnshireTotal No of inspections1 September 2024 to 31 March 2025</t>
  </si>
  <si>
    <t>Childcare registerChildminderNorth NorthamptonshireTotal No of inspections1 September 2024 to 31 March 2025</t>
  </si>
  <si>
    <t>Early years register (full Inspection)ChildminderNorth NorthamptonshireBehaviour and attitudes1 September 2024 to 31 March 2025</t>
  </si>
  <si>
    <t>Early years register (full Inspection)ChildminderNorth NorthamptonshireEffectiveness of leadership and Management1 September 2024 to 31 March 2025</t>
  </si>
  <si>
    <t>Early years register (full Inspection)ChildminderNorth NorthamptonshireOutcomes for children1 September 2024 to 31 March 2025</t>
  </si>
  <si>
    <t>Early years register (full Inspection)ChildminderNorth NorthamptonshireOverall effectiveness: The quality and standards of the provision1 September 2024 to 31 March 2025</t>
  </si>
  <si>
    <t>Early years register (full Inspection)ChildminderYorkBehaviour and attitudes1 September 2024 to 31 March 2025</t>
  </si>
  <si>
    <t>Early years register (full Inspection)ChildminderYorkEffectiveness of leadership and Management1 September 2024 to 31 March 2025</t>
  </si>
  <si>
    <t>Early years register (full Inspection)ChildminderYorkOutcomes for children1 September 2024 to 31 March 2025</t>
  </si>
  <si>
    <t>Early years register (full Inspection)ChildminderYorkOverall effectiveness: The quality and standards of the provision1 September 2024 to 31 March 2025</t>
  </si>
  <si>
    <t>Early years register (full Inspection)ChildminderYorkPersonal development1 September 2024 to 31 March 2025</t>
  </si>
  <si>
    <t>Early years register (full Inspection)ChildminderYorkPersonal development, behaviour and welfare1 September 2024 to 31 March 2025</t>
  </si>
  <si>
    <t>Early years register (full Inspection)ChildminderYorkQuality of education1 September 2024 to 31 March 2025</t>
  </si>
  <si>
    <t>Early years register (full Inspection)ChildminderYorkQuality of teaching, learning and assessment1 September 2024 to 31 March 2025</t>
  </si>
  <si>
    <t>Early years register (full Inspection)ChildminderYorkRequirements of the compulsory part of the childcare register1 September 2024 to 31 March 2025</t>
  </si>
  <si>
    <t>Early years register (full Inspection)ChildminderYorkRequirements of the voluntary part of the childcare register1 September 2024 to 31 March 2025</t>
  </si>
  <si>
    <t>Early years register (full Inspection)ChildminderYorkTotal No of inspections1 September 2024 to 31 March 2025</t>
  </si>
  <si>
    <t>Childcare registerHome childcarerAll EnglandTotal No of inspections1 September 2024 to 31 March 2025</t>
  </si>
  <si>
    <t>Early years register (full Inspection)Home childcarerAll EnglandBehaviour and attitudes1 April 2024 to 31 August 2024</t>
  </si>
  <si>
    <t>Early years register (full Inspection)Home childcarerAll EnglandEffectiveness of leadership and Management1 April 2024 to 31 August 2024</t>
  </si>
  <si>
    <t>Early years register (full Inspection)Home childcarerAll EnglandOutcomes for children1 April 2024 to 31 August 2024</t>
  </si>
  <si>
    <t>Early years register (full Inspection)Home childcarerAll EnglandOverall effectiveness: The quality and standards of the provision1 April 2024 to 31 August 2024</t>
  </si>
  <si>
    <t>Early years register (full Inspection)Home childcarerAll EnglandPersonal development1 April 2024 to 31 August 2024</t>
  </si>
  <si>
    <t>Early years register (full Inspection)Home childcarerAll EnglandPersonal development, behaviour and welfare1 April 2024 to 31 August 2024</t>
  </si>
  <si>
    <t>Early years register (full Inspection)Home childcarerAll EnglandQuality of education1 April 2024 to 31 August 2024</t>
  </si>
  <si>
    <t>Early years register (full Inspection)Home childcarerAll EnglandQuality of teaching, learning and assessment1 April 2024 to 31 August 2024</t>
  </si>
  <si>
    <t>Early years register (full Inspection)Home childcarerAll EnglandRequirements of the compulsory part of the childcare register1 April 2024 to 31 August 2024</t>
  </si>
  <si>
    <t>Early years register (full Inspection)ChildminderBuckinghamshireBehaviour and attitudes1 September 2024 to 31 March 2025</t>
  </si>
  <si>
    <t>Early years register (full Inspection)ChildminderBuckinghamshireEffectiveness of leadership and Management1 September 2024 to 31 March 2025</t>
  </si>
  <si>
    <t>Early years register (full Inspection)ChildminderBuckinghamshireOutcomes for children1 September 2024 to 31 March 2025</t>
  </si>
  <si>
    <t>Early years register (full Inspection)ChildminderBuckinghamshireOverall effectiveness: The quality and standards of the provision1 September 2024 to 31 March 2025</t>
  </si>
  <si>
    <t>Early years register (full Inspection)ChildminderBuckinghamshirePersonal development1 September 2024 to 31 March 2025</t>
  </si>
  <si>
    <t>Early years register (full Inspection)ChildminderBuckinghamshirePersonal development, behaviour and welfare1 September 2024 to 31 March 2025</t>
  </si>
  <si>
    <t>Early years register (full Inspection)ChildminderBuckinghamshireQuality of education1 September 2024 to 31 March 2025</t>
  </si>
  <si>
    <t>Early years register (full Inspection)ChildminderNorth East LincolnshireBehaviour and attitudes1 September 2024 to 31 March 2025</t>
  </si>
  <si>
    <t>Early years register (full Inspection)ChildminderNorth East LincolnshireEffectiveness of leadership and Management1 September 2024 to 31 March 2025</t>
  </si>
  <si>
    <t>Early years register (full Inspection)ChildminderNorth East LincolnshireOutcomes for children1 September 2024 to 31 March 2025</t>
  </si>
  <si>
    <t>Early years register (full Inspection)ChildminderNorth East LincolnshireOverall effectiveness: The quality and standards of the provision1 September 2024 to 31 March 2025</t>
  </si>
  <si>
    <t>Early years register (full Inspection)ChildminderNorth East LincolnshirePersonal development1 September 2024 to 31 March 2025</t>
  </si>
  <si>
    <t>Early years register (full Inspection)ChildminderNorth East LincolnshirePersonal development, behaviour and welfare1 September 2024 to 31 March 2025</t>
  </si>
  <si>
    <t>Early years register (full Inspection)ChildminderNorth East LincolnshireQuality of education1 September 2024 to 31 March 2025</t>
  </si>
  <si>
    <t>Early years register (full Inspection)ChildminderNorth East LincolnshireQuality of teaching, learning and assessment1 September 2024 to 31 March 2025</t>
  </si>
  <si>
    <t>Early years register (full Inspection)ChildminderNorth East LincolnshireRequirements of the compulsory part of the childcare register1 September 2024 to 31 March 2025</t>
  </si>
  <si>
    <t>Early years register (full Inspection)ChildminderNorth East LincolnshireRequirements of the voluntary part of the childcare register1 September 2024 to 31 March 2025</t>
  </si>
  <si>
    <t>Early years register (full Inspection)ChildminderNorth East LincolnshireTotal No of inspections1 September 2024 to 31 March 2025</t>
  </si>
  <si>
    <t>Early years register (No children on roll)ChildminderNorth East LincolnshireNCOR Inspection Outcomes1 September 2024 to 31 March 2025</t>
  </si>
  <si>
    <t>Early years register (No children on roll)ChildminderNorth East LincolnshireTotal No of inspections1 September 2024 to 31 March 2025</t>
  </si>
  <si>
    <t>Early years register (No children on roll)ChildminderWolverhamptonTotal No of inspections1 September 2024 to 31 March 2025</t>
  </si>
  <si>
    <t>Childcare registerChildminderWorcestershireTotal No of inspections1 September 2024 to 31 March 2025</t>
  </si>
  <si>
    <t>Early years register (full Inspection)ChildminderWorcestershireBehaviour and attitudes1 September 2024 to 31 March 2025</t>
  </si>
  <si>
    <t>Early years register (full Inspection)ChildminderWorcestershireEffectiveness of leadership and Management1 September 2024 to 31 March 2025</t>
  </si>
  <si>
    <t>Early years register (full Inspection)ChildminderWorcestershireOutcomes for children1 September 2024 to 31 March 2025</t>
  </si>
  <si>
    <t>Early years register (full Inspection)ChildminderWorcestershireOverall effectiveness: The quality and standards of the provision1 September 2024 to 31 March 2025</t>
  </si>
  <si>
    <t>Early years register (full Inspection)ChildminderWorcestershirePersonal development1 September 2024 to 31 March 2025</t>
  </si>
  <si>
    <t>Early years register (full Inspection)ChildminderWorcestershirePersonal development, behaviour and welfare1 September 2024 to 31 March 2025</t>
  </si>
  <si>
    <t>Early years register (full Inspection)ChildminderWorcestershireQuality of education1 September 2024 to 31 March 2025</t>
  </si>
  <si>
    <t>Early years register (full Inspection)ChildminderWorcestershireQuality of teaching, learning and assessment1 September 2024 to 31 March 2025</t>
  </si>
  <si>
    <t>Early years register (full Inspection)ChildminderWorcestershireRequirements of the compulsory part of the childcare register1 September 2024 to 31 March 2025</t>
  </si>
  <si>
    <t>Early years register (full Inspection)ChildminderWorcestershireRequirements of the voluntary part of the childcare register1 September 2024 to 31 March 2025</t>
  </si>
  <si>
    <t>Early years register (full Inspection)ChildminderWorcestershireTotal No of inspections1 September 2024 to 31 March 2025</t>
  </si>
  <si>
    <t>Early years register (No children on roll)ChildminderWorcestershireNCOR Inspection Outcomes1 September 2024 to 31 March 2025</t>
  </si>
  <si>
    <t>Early years register (No children on roll)ChildminderWorcestershireTotal No of inspections1 September 2024 to 31 March 2025</t>
  </si>
  <si>
    <t>Early years register (Out-of-school day care)ChildminderWorcestershireTotal No of inspections1 September 2024 to 31 March 2025</t>
  </si>
  <si>
    <t>All provisionOutcome1 September 2024 to 31 March 2025</t>
  </si>
  <si>
    <t>Childcare on non-domestic premisesOutcome1 September 2024 to 31 March 2025</t>
  </si>
  <si>
    <t>ChildminderOutcome1 September 2024 to 31 March 2025</t>
  </si>
  <si>
    <t>Home childcarerOutcome1 September 2024 to 31 March 2025</t>
  </si>
  <si>
    <t>Home childcarerRegistration visits1 September 2024 to 31 March 2025</t>
  </si>
  <si>
    <t>ChildminderRegistration visits1 September 2024 to 31 March 2025</t>
  </si>
  <si>
    <t>ChildminderRegulatory (Childcare Register)1 September 2024 to 31 March 2025</t>
  </si>
  <si>
    <t>All provisionRegistration visits1 September 2024 to 31 March 2025</t>
  </si>
  <si>
    <t>All provisionRegulatory (Childcare Register)1 September 2024 to 31 March 2025</t>
  </si>
  <si>
    <t>Childcare on domestic premisesRegistration visits1 September 2024 to 31 March 2025</t>
  </si>
  <si>
    <t>Childcare on non-domestic premisesInterim visits1 September 2024 to 31 March 2025</t>
  </si>
  <si>
    <t>Home childcarerRegulatory (Childcare Register)1 September 2024 to 31 March 2025</t>
  </si>
  <si>
    <t>Home childcarerRegulatory (Early Years Register)1 September 2024 to 31 March 2025</t>
  </si>
  <si>
    <t>Childminder without domestic premisesRegulatory (Childcare Register)1 September 2024 to 31 March 2025</t>
  </si>
  <si>
    <t>Childcare on domestic premisesRegulatory (Early Years Register)1 September 2024 to 31 March 2025</t>
  </si>
  <si>
    <t>ChildminderInterim visits1 September 2024 to 31 March 2025</t>
  </si>
  <si>
    <t>Childminder without domestic premisesRegistration visits1 September 2024 to 31 March 2025</t>
  </si>
  <si>
    <t>Childminder without domestic premisesRegulatory (Early Years Register)1 September 2024 to 31 March 2025</t>
  </si>
  <si>
    <t>All provisionRegulatory (Early Years Register)1 September 2024 to 31 March 2025</t>
  </si>
  <si>
    <t>Childcare on non-domestic premisesRegulatory (Early Years Register)1 September 2024 to 31 March 2025</t>
  </si>
  <si>
    <t>Childcare on non-domestic premisesRegistration visits1 September 2024 to 31 March 2025</t>
  </si>
  <si>
    <t>ChildminderRegulatory (Early Years Register)1 September 2024 to 31 March 2025</t>
  </si>
  <si>
    <t>Childcare on non-domestic premisesRegulatory (Childcare Register)1 September 2024 to 31 March 2025</t>
  </si>
  <si>
    <t>All provisionInterim visits1 September 2024 to 31 March 2025</t>
  </si>
  <si>
    <t>Financial year</t>
  </si>
  <si>
    <t>or on a different register, at the time of the event.</t>
  </si>
  <si>
    <t>Published on: 27 June 2025</t>
  </si>
  <si>
    <t>04 January 2024 onwardsAll provisionWolverhamptonTraining and skills (Group provision only)</t>
  </si>
  <si>
    <t>04 January 2024 onwardsChildcare on non-domestic premisesWolverhamptonSafety of premises</t>
  </si>
  <si>
    <t>04 January 2024 onwardsChildcare on non-domestic premisesWolverhamptonStaff:child ratios</t>
  </si>
  <si>
    <t>04 January 2024 onwardsAll provisionWolverhamptonSafety of premises</t>
  </si>
  <si>
    <t>04 January 2024 onwardsAll provisionWolverhamptonStaff:child ratios</t>
  </si>
  <si>
    <t>04 January 2024 onwardsChildcare on non-domestic premisesWolverhamptonTraining and skills (Group provision only)</t>
  </si>
  <si>
    <t>revisions_new</t>
  </si>
  <si>
    <t>revisions_missing</t>
  </si>
  <si>
    <t>Enter number of revisions in orange box above; these will populate statement for notes, bottom statement will be blank if revisions_missing is 0.</t>
  </si>
  <si>
    <t>Statement</t>
  </si>
  <si>
    <t>If 5 or more people look after children at any one time in someone’s home, they are providing childcare on domestic premises, not childminding. 
Childcare providers on non-domestic premises are people or organisations providing care for individual children in premises that are not someone’s home. These premises can range from converted houses to purpose-built nurseries.</t>
  </si>
  <si>
    <t>Childminders and childminders without domestic premises</t>
  </si>
  <si>
    <t xml:space="preserve">A childminder is a person who is registered to look after one or more children, to whom they are not related, in return for payment or reward. Childminders work alongside no more than 3 other childminders or assistants. They must spend some of their time working on domestic premises. They must register if they care for children under the age of 8. They can choose to register if they care for older children. 
Childminders care for:
•  children on domestic premises that are not usually the home of one of the children, unless they care for children from more than 2 families, wholly or  mainly in the homes of the families
•  at least one individual child for a total of more than 2 hours in any day (not necessarily a continuous period).
Childminders without domestic premises are childminders who work only from somewhere that is not a home, such as a community or village hall. They cannot work from their or anyone else’s home at any time under this type of registration. 
</t>
  </si>
  <si>
    <t>Childminder agencies were introduced in September 2014 as an alternative registration option. Childminders, childminders without domestic premises and childcare on domestic premises providers can register with childminder agencies. Providers who register with an agency no longer need to register with, or be inspected by, Ofsted, although the agency itself will receive an inspection. 
Childminder agencies are only eligible for inspection by Ofsted once they have registered their first provider. Childminder agencies are responsible for inspecting the providers that are registered with them.</t>
  </si>
  <si>
    <t xml:space="preserve">5. Since the introduction of the Education Inspection Framework on 1 September 2019, the additional judgements have changed. </t>
  </si>
  <si>
    <t>This has affected the number of providers with judgements for quality of education, behaviour and attitudes and personal development at their most recent inspection.</t>
  </si>
  <si>
    <r>
      <t>Table 16: Overall effectiveness of full Early Years Register inspections, by region and local authority</t>
    </r>
    <r>
      <rPr>
        <b/>
        <vertAlign val="superscript"/>
        <sz val="14"/>
        <rFont val="Tahoma"/>
        <family val="2"/>
      </rPr>
      <t xml:space="preserve"> 1 2 3 4 5</t>
    </r>
  </si>
  <si>
    <t>Overall effectiveness of full Early Years Register inspections, by region and local authority</t>
  </si>
  <si>
    <t xml:space="preserve">   3. A dash ( - ) in the table data denotes not applicable. 
</t>
  </si>
  <si>
    <t xml:space="preserve">   4. A dash ( - ) in the table data denotes not applicable. 
</t>
  </si>
  <si>
    <t>6. As at 31 March 2025, no childminders without domestic premises have been inspected, and hence they do not appear in this chart.</t>
  </si>
  <si>
    <t>5. As at 31 March 2025, no childminders without domestic premises have been inspected, and hence they do not appear in this chart.</t>
  </si>
  <si>
    <t>Table 10: Actions and recommendations issued at inspections of active early years registered providers at their</t>
  </si>
  <si>
    <t>Table 10</t>
  </si>
  <si>
    <r>
      <t xml:space="preserve">Joiners are childcare providers that have registered with Ofsted during this reporting period. Most of these are new registrations, but Tables 3a, 3b and 4 and Chart 1 </t>
    </r>
    <r>
      <rPr>
        <sz val="10"/>
        <rFont val="Tahoma"/>
        <family val="2"/>
      </rPr>
      <t>in</t>
    </r>
    <r>
      <rPr>
        <sz val="10"/>
        <color theme="1"/>
        <rFont val="Tahoma"/>
        <family val="2"/>
      </rPr>
      <t xml:space="preserve"> the ‘Childcare providers and inspections charts and tables’ document also include providers with re-activated registrations and those that have changed provider type or register. At local authority or regional level, this may also include providers that have relocated to a new geographical area.
Leavers are mostly childcare providers that have left Ofsted during the reporting period. Most of these are resignations, but some are also providers that have had their registration cancelled or that have changed provider type or register. At local authority or regional level, this may also include providers that have relocated out of a geographical area.</t>
    </r>
  </si>
  <si>
    <r>
      <t>Table 5: Overall effectiveness of active early years registered providers at their most recent inspection, by year</t>
    </r>
    <r>
      <rPr>
        <b/>
        <vertAlign val="superscript"/>
        <sz val="15"/>
        <rFont val="Tahoma"/>
        <family val="2"/>
      </rPr>
      <t xml:space="preserve"> 1 2 3 4</t>
    </r>
  </si>
  <si>
    <r>
      <t>Table 6: Overall effectiveness and sub-judgements of active early years registered providers at their most recent inspection</t>
    </r>
    <r>
      <rPr>
        <b/>
        <vertAlign val="superscript"/>
        <sz val="14"/>
        <rFont val="Tahoma"/>
        <family val="2"/>
      </rPr>
      <t xml:space="preserve"> </t>
    </r>
    <r>
      <rPr>
        <b/>
        <vertAlign val="superscript"/>
        <sz val="15"/>
        <rFont val="Tahoma"/>
        <family val="2"/>
      </rPr>
      <t>1 2 3 4 5</t>
    </r>
  </si>
  <si>
    <r>
      <t>most recent inspection</t>
    </r>
    <r>
      <rPr>
        <b/>
        <vertAlign val="superscript"/>
        <sz val="15"/>
        <rFont val="Tahoma"/>
        <family val="2"/>
      </rPr>
      <t xml:space="preserve"> 1 2 3</t>
    </r>
  </si>
  <si>
    <r>
      <t xml:space="preserve">inspection, by provider type </t>
    </r>
    <r>
      <rPr>
        <b/>
        <vertAlign val="superscript"/>
        <sz val="15"/>
        <rFont val="Tahoma"/>
        <family val="2"/>
      </rPr>
      <t>1 2 3 4 5 6</t>
    </r>
  </si>
  <si>
    <r>
      <t xml:space="preserve">Table 15: Overall effectiveness and sub-judgements of full Early Years Register inspections </t>
    </r>
    <r>
      <rPr>
        <b/>
        <vertAlign val="superscript"/>
        <sz val="15"/>
        <rFont val="Tahoma"/>
        <family val="2"/>
      </rPr>
      <t>1 2 3 4 5 6</t>
    </r>
  </si>
  <si>
    <r>
      <t xml:space="preserve">Table 17:  Inspection outcomes of early years registered providers where there were no children on roll, by provider type </t>
    </r>
    <r>
      <rPr>
        <b/>
        <vertAlign val="superscript"/>
        <sz val="15"/>
        <rFont val="Tahoma"/>
        <family val="2"/>
      </rPr>
      <t>1 2 3</t>
    </r>
  </si>
  <si>
    <r>
      <t>Chart 3: Overall effectiveness and sub-judgements of full Early Years Register inspections, by provider type</t>
    </r>
    <r>
      <rPr>
        <b/>
        <vertAlign val="superscript"/>
        <sz val="15"/>
        <rFont val="Tahoma"/>
        <family val="2"/>
      </rPr>
      <t xml:space="preserve"> 1 2 3 4 5</t>
    </r>
  </si>
  <si>
    <t xml:space="preserve">4. Since the introduction of the Education Inspection Framework on 1 September 2019, the additional judgements have changed. </t>
  </si>
  <si>
    <r>
      <t xml:space="preserve">Table 4: Movement in the childcare sector, by region and local authority </t>
    </r>
    <r>
      <rPr>
        <b/>
        <vertAlign val="superscript"/>
        <sz val="15"/>
        <rFont val="Tahoma"/>
        <family val="2"/>
      </rPr>
      <t>1 2 3 4 5 6</t>
    </r>
  </si>
  <si>
    <t xml:space="preserve">for childminders' and the 'EYFS statutory framework for group and school-based providers' was introduced. Actions which are carried forward from previous inspections conducted </t>
  </si>
  <si>
    <t>(‘out-of-school day care’ providers) will no longer receive a full EYR inspection.</t>
  </si>
  <si>
    <t>the time of inspection.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</si>
</sst>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809]dd\ mmmm\ yyyy;@"/>
    <numFmt numFmtId="165" formatCode="\(0\)"/>
    <numFmt numFmtId="166" formatCode="General_)"/>
    <numFmt numFmtId="167" formatCode=";;;"/>
    <numFmt numFmtId="168" formatCode="[$-F800]dddd\,\ mmmm\ dd\,\ yyyy"/>
    <numFmt numFmtId="169" formatCode="0;#,##0"/>
  </numFmts>
  <fonts count="58" x14ac:knownFonts="1">
    <font>
      <sz val="10"/>
      <color theme="1"/>
      <name val="Tahoma"/>
      <family val="2"/>
    </font>
    <font>
      <sz val="10"/>
      <color theme="1"/>
      <name val="Tahoma"/>
      <family val="2"/>
    </font>
    <font>
      <b/>
      <sz val="10"/>
      <color theme="1"/>
      <name val="Tahoma"/>
      <family val="2"/>
    </font>
    <font>
      <b/>
      <sz val="11"/>
      <color theme="1"/>
      <name val="Tahoma"/>
      <family val="2"/>
    </font>
    <font>
      <sz val="10"/>
      <name val="Arial"/>
      <family val="2"/>
    </font>
    <font>
      <sz val="11"/>
      <color theme="1"/>
      <name val="Tahoma"/>
      <family val="2"/>
    </font>
    <font>
      <sz val="9"/>
      <color theme="1"/>
      <name val="Tahoma"/>
      <family val="2"/>
    </font>
    <font>
      <sz val="8"/>
      <color theme="1"/>
      <name val="Tahoma"/>
      <family val="2"/>
    </font>
    <font>
      <sz val="10"/>
      <name val="Tahoma"/>
      <family val="2"/>
    </font>
    <font>
      <sz val="8"/>
      <color indexed="8"/>
      <name val="Tahoma"/>
      <family val="2"/>
    </font>
    <font>
      <sz val="10"/>
      <color rgb="FFFF0000"/>
      <name val="Tahoma"/>
      <family val="2"/>
    </font>
    <font>
      <u/>
      <sz val="10"/>
      <color indexed="12"/>
      <name val="Tahoma"/>
      <family val="2"/>
    </font>
    <font>
      <b/>
      <sz val="10"/>
      <name val="Tahoma"/>
      <family val="2"/>
    </font>
    <font>
      <b/>
      <sz val="10"/>
      <color rgb="FFFF0000"/>
      <name val="Tahoma"/>
      <family val="2"/>
    </font>
    <font>
      <sz val="8.5"/>
      <color theme="1"/>
      <name val="Tahoma"/>
      <family val="2"/>
    </font>
    <font>
      <sz val="8"/>
      <name val="Tahoma"/>
      <family val="2"/>
    </font>
    <font>
      <sz val="11"/>
      <name val="Tahoma"/>
      <family val="2"/>
    </font>
    <font>
      <sz val="9"/>
      <name val="Tahoma"/>
      <family val="2"/>
    </font>
    <font>
      <b/>
      <vertAlign val="superscript"/>
      <sz val="8"/>
      <name val="Tahoma"/>
      <family val="2"/>
    </font>
    <font>
      <sz val="10"/>
      <name val="Courier"/>
      <family val="3"/>
    </font>
    <font>
      <b/>
      <sz val="8"/>
      <name val="Tahoma"/>
      <family val="2"/>
    </font>
    <font>
      <sz val="10"/>
      <color indexed="9"/>
      <name val="Tahoma"/>
      <family val="2"/>
    </font>
    <font>
      <sz val="8.5"/>
      <name val="Tahoma"/>
      <family val="2"/>
    </font>
    <font>
      <sz val="8"/>
      <color rgb="FFFF0000"/>
      <name val="Tahoma"/>
      <family val="2"/>
    </font>
    <font>
      <b/>
      <sz val="8"/>
      <color rgb="FFFF0000"/>
      <name val="Tahoma"/>
      <family val="2"/>
    </font>
    <font>
      <sz val="10"/>
      <color indexed="10"/>
      <name val="Tahoma"/>
      <family val="2"/>
    </font>
    <font>
      <sz val="8"/>
      <color indexed="9"/>
      <name val="Tahoma"/>
      <family val="2"/>
    </font>
    <font>
      <i/>
      <sz val="10"/>
      <name val="Tahoma"/>
      <family val="2"/>
    </font>
    <font>
      <sz val="7"/>
      <name val="Tahoma"/>
      <family val="2"/>
    </font>
    <font>
      <b/>
      <sz val="11"/>
      <name val="Tahoma"/>
      <family val="2"/>
    </font>
    <font>
      <b/>
      <sz val="16"/>
      <name val="Tahoma"/>
      <family val="2"/>
    </font>
    <font>
      <sz val="10"/>
      <name val="Tahoma"/>
      <family val="2"/>
    </font>
    <font>
      <b/>
      <u/>
      <sz val="14"/>
      <name val="Tahoma"/>
      <family val="2"/>
    </font>
    <font>
      <b/>
      <u/>
      <sz val="10"/>
      <color indexed="12"/>
      <name val="Tahoma"/>
      <family val="2"/>
    </font>
    <font>
      <sz val="9"/>
      <color rgb="FFFF0000"/>
      <name val="Tahoma"/>
      <family val="2"/>
    </font>
    <font>
      <sz val="10"/>
      <color rgb="FF000000"/>
      <name val="Tahoma"/>
      <family val="2"/>
    </font>
    <font>
      <u/>
      <sz val="10"/>
      <color rgb="FF0563C1"/>
      <name val="Tahoma"/>
      <family val="2"/>
    </font>
    <font>
      <u/>
      <sz val="10"/>
      <color rgb="FF0000FF"/>
      <name val="Tahoma"/>
      <family val="2"/>
    </font>
    <font>
      <b/>
      <sz val="11"/>
      <color theme="3"/>
      <name val="Tahoma"/>
      <family val="2"/>
    </font>
    <font>
      <b/>
      <sz val="15"/>
      <name val="Tahoma"/>
      <family val="2"/>
    </font>
    <font>
      <sz val="12"/>
      <name val="Tahoma"/>
      <family val="2"/>
    </font>
    <font>
      <u/>
      <sz val="12"/>
      <color indexed="12"/>
      <name val="Tahoma"/>
      <family val="2"/>
    </font>
    <font>
      <sz val="16"/>
      <name val="Wingdings"/>
      <charset val="2"/>
    </font>
    <font>
      <sz val="10"/>
      <color theme="0"/>
      <name val="Tahoma"/>
      <family val="2"/>
    </font>
    <font>
      <i/>
      <sz val="8"/>
      <name val="Tahoma"/>
      <family val="2"/>
    </font>
    <font>
      <b/>
      <sz val="14"/>
      <name val="Tahoma"/>
      <family val="2"/>
    </font>
    <font>
      <b/>
      <sz val="12"/>
      <name val="Tahoma"/>
      <family val="2"/>
    </font>
    <font>
      <b/>
      <vertAlign val="superscript"/>
      <sz val="15"/>
      <name val="Tahoma"/>
      <family val="2"/>
    </font>
    <font>
      <b/>
      <vertAlign val="superscript"/>
      <sz val="14"/>
      <name val="Tahoma"/>
      <family val="2"/>
    </font>
    <font>
      <b/>
      <sz val="10"/>
      <color theme="0"/>
      <name val="Tahoma"/>
      <family val="2"/>
    </font>
    <font>
      <b/>
      <sz val="12"/>
      <color theme="0"/>
      <name val="Tahoma"/>
      <family val="2"/>
    </font>
    <font>
      <sz val="16"/>
      <name val="Wingdings 2"/>
      <family val="1"/>
      <charset val="2"/>
    </font>
    <font>
      <sz val="10"/>
      <color rgb="FF3F3F76"/>
      <name val="Tahoma"/>
      <family val="2"/>
    </font>
    <font>
      <b/>
      <sz val="10"/>
      <color theme="7" tint="0.79998168889431442"/>
      <name val="Tahoma"/>
      <family val="2"/>
    </font>
    <font>
      <b/>
      <sz val="10"/>
      <color rgb="FFC00000"/>
      <name val="Tahoma"/>
      <family val="2"/>
    </font>
    <font>
      <b/>
      <sz val="10"/>
      <color rgb="FF000000"/>
      <name val="Tahoma"/>
      <family val="2"/>
    </font>
    <font>
      <b/>
      <sz val="11"/>
      <color rgb="FF44546A"/>
      <name val="Tahoma"/>
      <family val="2"/>
    </font>
    <font>
      <b/>
      <sz val="12"/>
      <color rgb="FF000000"/>
      <name val="Tahoma"/>
      <family val="2"/>
    </font>
  </fonts>
  <fills count="1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theme="3"/>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1"/>
        <bgColor indexed="64"/>
      </patternFill>
    </fill>
    <fill>
      <patternFill patternType="solid">
        <fgColor them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CC99"/>
      </patternFill>
    </fill>
  </fills>
  <borders count="90">
    <border>
      <left/>
      <right/>
      <top/>
      <bottom/>
      <diagonal/>
    </border>
    <border>
      <left/>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thin">
        <color theme="1" tint="0.34998626667073579"/>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int="0.34998626667073579"/>
      </top>
      <bottom/>
      <diagonal/>
    </border>
    <border>
      <left/>
      <right/>
      <top/>
      <bottom style="thin">
        <color indexed="64"/>
      </bottom>
      <diagonal/>
    </border>
    <border>
      <left/>
      <right style="thin">
        <color theme="1" tint="0.34998626667073579"/>
      </right>
      <top style="thin">
        <color theme="1" tint="0.34998626667073579"/>
      </top>
      <bottom style="thin">
        <color theme="1" tint="0.34998626667073579"/>
      </bottom>
      <diagonal/>
    </border>
    <border>
      <left/>
      <right style="thin">
        <color theme="1" tint="0.34998626667073579"/>
      </right>
      <top/>
      <bottom/>
      <diagonal/>
    </border>
    <border>
      <left style="thin">
        <color indexed="64"/>
      </left>
      <right/>
      <top style="thin">
        <color theme="1" tint="0.34998626667073579"/>
      </top>
      <bottom style="thin">
        <color theme="1" tint="0.34998626667073579"/>
      </bottom>
      <diagonal/>
    </border>
    <border>
      <left style="thin">
        <color indexed="64"/>
      </left>
      <right/>
      <top/>
      <bottom/>
      <diagonal/>
    </border>
    <border>
      <left/>
      <right/>
      <top style="thin">
        <color theme="1" tint="0.34998626667073579"/>
      </top>
      <bottom style="thin">
        <color indexed="64"/>
      </bottom>
      <diagonal/>
    </border>
    <border>
      <left/>
      <right style="thin">
        <color indexed="64"/>
      </right>
      <top style="thin">
        <color theme="1" tint="0.34998626667073579"/>
      </top>
      <bottom style="thin">
        <color indexed="64"/>
      </bottom>
      <diagonal/>
    </border>
    <border>
      <left/>
      <right style="thin">
        <color indexed="64"/>
      </right>
      <top/>
      <bottom/>
      <diagonal/>
    </border>
    <border>
      <left/>
      <right style="thin">
        <color theme="1" tint="0.34998626667073579"/>
      </right>
      <top style="thin">
        <color theme="1" tint="0.34998626667073579"/>
      </top>
      <bottom/>
      <diagonal/>
    </border>
    <border>
      <left/>
      <right/>
      <top style="thin">
        <color indexed="64"/>
      </top>
      <bottom/>
      <diagonal/>
    </border>
    <border>
      <left/>
      <right style="thin">
        <color indexed="64"/>
      </right>
      <top style="thin">
        <color indexed="64"/>
      </top>
      <bottom/>
      <diagonal/>
    </border>
    <border>
      <left/>
      <right style="thin">
        <color theme="1" tint="0.34998626667073579"/>
      </right>
      <top style="thin">
        <color theme="1" tint="0.34998626667073579"/>
      </top>
      <bottom style="thin">
        <color indexed="64"/>
      </bottom>
      <diagonal/>
    </border>
    <border>
      <left/>
      <right style="thin">
        <color theme="1" tint="0.34998626667073579"/>
      </right>
      <top/>
      <bottom style="thin">
        <color theme="1" tint="0.34998626667073579"/>
      </bottom>
      <diagonal/>
    </border>
    <border>
      <left/>
      <right style="thin">
        <color indexed="64"/>
      </right>
      <top style="thin">
        <color theme="1" tint="0.34998626667073579"/>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tint="-0.249977111117893"/>
      </left>
      <right/>
      <top/>
      <bottom/>
      <diagonal/>
    </border>
    <border>
      <left/>
      <right/>
      <top/>
      <bottom style="thin">
        <color theme="0" tint="-0.249977111117893"/>
      </bottom>
      <diagonal/>
    </border>
    <border>
      <left/>
      <right style="thin">
        <color theme="0"/>
      </right>
      <top style="thin">
        <color theme="0"/>
      </top>
      <bottom style="thin">
        <color theme="0"/>
      </bottom>
      <diagonal/>
    </border>
    <border>
      <left/>
      <right style="thin">
        <color theme="0"/>
      </right>
      <top style="thin">
        <color theme="0" tint="-0.249977111117893"/>
      </top>
      <bottom style="thin">
        <color theme="0" tint="-0.14999847407452621"/>
      </bottom>
      <diagonal/>
    </border>
    <border>
      <left style="thin">
        <color theme="0"/>
      </left>
      <right style="thin">
        <color theme="0" tint="-0.249977111117893"/>
      </right>
      <top style="thin">
        <color theme="0" tint="-0.249977111117893"/>
      </top>
      <bottom style="thin">
        <color theme="0" tint="-0.14999847407452621"/>
      </bottom>
      <diagonal/>
    </border>
    <border>
      <left style="thin">
        <color theme="0" tint="-0.249977111117893"/>
      </left>
      <right style="thin">
        <color theme="0"/>
      </right>
      <top style="thin">
        <color theme="0" tint="-0.249977111117893"/>
      </top>
      <bottom style="thin">
        <color theme="0" tint="-0.14999847407452621"/>
      </bottom>
      <diagonal/>
    </border>
    <border>
      <left style="thin">
        <color theme="0"/>
      </left>
      <right style="thin">
        <color theme="0"/>
      </right>
      <top style="thin">
        <color theme="0" tint="-0.249977111117893"/>
      </top>
      <bottom style="thin">
        <color theme="0" tint="-0.14999847407452621"/>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right>
      <top style="thin">
        <color theme="0" tint="-0.14999847407452621"/>
      </top>
      <bottom style="thin">
        <color theme="0" tint="-0.14999847407452621"/>
      </bottom>
      <diagonal/>
    </border>
    <border>
      <left style="thin">
        <color theme="0"/>
      </left>
      <right style="thin">
        <color theme="0" tint="-0.249977111117893"/>
      </right>
      <top style="thin">
        <color theme="0" tint="-0.14999847407452621"/>
      </top>
      <bottom style="thin">
        <color theme="0" tint="-0.14999847407452621"/>
      </bottom>
      <diagonal/>
    </border>
    <border>
      <left style="thin">
        <color theme="0" tint="-0.249977111117893"/>
      </left>
      <right style="thin">
        <color theme="0"/>
      </right>
      <top style="thin">
        <color theme="0" tint="-0.14999847407452621"/>
      </top>
      <bottom style="thin">
        <color theme="0" tint="-0.14999847407452621"/>
      </bottom>
      <diagonal/>
    </border>
    <border>
      <left style="thin">
        <color theme="0"/>
      </left>
      <right style="thin">
        <color theme="0"/>
      </right>
      <top style="thin">
        <color theme="0" tint="-0.14999847407452621"/>
      </top>
      <bottom style="thin">
        <color theme="0" tint="-0.14999847407452621"/>
      </bottom>
      <diagonal/>
    </border>
    <border>
      <left/>
      <right style="thin">
        <color theme="0"/>
      </right>
      <top style="thin">
        <color theme="0" tint="-0.14999847407452621"/>
      </top>
      <bottom style="thin">
        <color theme="0" tint="-0.249977111117893"/>
      </bottom>
      <diagonal/>
    </border>
    <border>
      <left style="thin">
        <color theme="0"/>
      </left>
      <right style="thin">
        <color theme="0" tint="-0.249977111117893"/>
      </right>
      <top style="thin">
        <color theme="0" tint="-0.14999847407452621"/>
      </top>
      <bottom style="thin">
        <color theme="0" tint="-0.249977111117893"/>
      </bottom>
      <diagonal/>
    </border>
    <border>
      <left style="thin">
        <color theme="0" tint="-0.249977111117893"/>
      </left>
      <right style="thin">
        <color theme="0"/>
      </right>
      <top style="thin">
        <color theme="0" tint="-0.14999847407452621"/>
      </top>
      <bottom style="thin">
        <color theme="0" tint="-0.249977111117893"/>
      </bottom>
      <diagonal/>
    </border>
    <border>
      <left style="thin">
        <color theme="0"/>
      </left>
      <right style="thin">
        <color theme="0"/>
      </right>
      <top style="thin">
        <color theme="0" tint="-0.14999847407452621"/>
      </top>
      <bottom style="thin">
        <color theme="0" tint="-0.249977111117893"/>
      </bottom>
      <diagonal/>
    </border>
    <border>
      <left style="thin">
        <color theme="0" tint="-0.249977111117893"/>
      </left>
      <right/>
      <top/>
      <bottom style="thin">
        <color theme="0" tint="-0.249977111117893"/>
      </bottom>
      <diagonal/>
    </border>
    <border>
      <left style="thin">
        <color theme="0"/>
      </left>
      <right style="thin">
        <color theme="0" tint="-0.24994659260841701"/>
      </right>
      <top style="thin">
        <color theme="0" tint="-0.249977111117893"/>
      </top>
      <bottom style="thin">
        <color theme="0" tint="-0.14999847407452621"/>
      </bottom>
      <diagonal/>
    </border>
    <border>
      <left style="thin">
        <color theme="0"/>
      </left>
      <right style="thin">
        <color theme="0" tint="-0.14999847407452621"/>
      </right>
      <top style="thin">
        <color theme="0" tint="-0.249977111117893"/>
      </top>
      <bottom style="thin">
        <color theme="0" tint="-0.14999847407452621"/>
      </bottom>
      <diagonal/>
    </border>
    <border>
      <left style="thin">
        <color theme="0" tint="-0.14999847407452621"/>
      </left>
      <right style="thin">
        <color theme="0"/>
      </right>
      <top style="thin">
        <color theme="0" tint="-0.249977111117893"/>
      </top>
      <bottom style="thin">
        <color theme="0" tint="-0.14999847407452621"/>
      </bottom>
      <diagonal/>
    </border>
    <border>
      <left style="thin">
        <color theme="0"/>
      </left>
      <right/>
      <top style="thin">
        <color theme="0" tint="-0.249977111117893"/>
      </top>
      <bottom style="thin">
        <color theme="0" tint="-0.14999847407452621"/>
      </bottom>
      <diagonal/>
    </border>
    <border>
      <left style="thin">
        <color theme="0"/>
      </left>
      <right style="thin">
        <color theme="0" tint="-0.24994659260841701"/>
      </right>
      <top style="thin">
        <color theme="0" tint="-0.14999847407452621"/>
      </top>
      <bottom style="thin">
        <color theme="0" tint="-0.14999847407452621"/>
      </bottom>
      <diagonal/>
    </border>
    <border>
      <left style="thin">
        <color theme="0"/>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right>
      <top style="thin">
        <color theme="0" tint="-0.14999847407452621"/>
      </top>
      <bottom style="thin">
        <color theme="0" tint="-0.14999847407452621"/>
      </bottom>
      <diagonal/>
    </border>
    <border>
      <left style="thin">
        <color theme="0"/>
      </left>
      <right/>
      <top style="thin">
        <color theme="0" tint="-0.14999847407452621"/>
      </top>
      <bottom style="thin">
        <color theme="0" tint="-0.14999847407452621"/>
      </bottom>
      <diagonal/>
    </border>
    <border>
      <left style="thin">
        <color theme="0"/>
      </left>
      <right style="thin">
        <color theme="0" tint="-0.24994659260841701"/>
      </right>
      <top style="thin">
        <color theme="0" tint="-0.14999847407452621"/>
      </top>
      <bottom style="thin">
        <color theme="0" tint="-0.249977111117893"/>
      </bottom>
      <diagonal/>
    </border>
    <border>
      <left style="thin">
        <color theme="0"/>
      </left>
      <right style="thin">
        <color theme="0" tint="-0.14999847407452621"/>
      </right>
      <top style="thin">
        <color theme="0" tint="-0.14999847407452621"/>
      </top>
      <bottom style="thin">
        <color theme="0" tint="-0.249977111117893"/>
      </bottom>
      <diagonal/>
    </border>
    <border>
      <left style="thin">
        <color theme="0" tint="-0.14999847407452621"/>
      </left>
      <right style="thin">
        <color theme="0"/>
      </right>
      <top style="thin">
        <color theme="0" tint="-0.14999847407452621"/>
      </top>
      <bottom style="thin">
        <color theme="0" tint="-0.249977111117893"/>
      </bottom>
      <diagonal/>
    </border>
    <border>
      <left style="thin">
        <color theme="0"/>
      </left>
      <right/>
      <top style="thin">
        <color theme="0" tint="-0.14999847407452621"/>
      </top>
      <bottom style="thin">
        <color theme="0" tint="-0.249977111117893"/>
      </bottom>
      <diagonal/>
    </border>
    <border>
      <left style="thin">
        <color theme="0"/>
      </left>
      <right style="thin">
        <color theme="0"/>
      </right>
      <top/>
      <bottom style="thin">
        <color theme="0"/>
      </bottom>
      <diagonal/>
    </border>
    <border>
      <left style="thin">
        <color theme="0"/>
      </left>
      <right style="thin">
        <color theme="0" tint="-0.24994659260841701"/>
      </right>
      <top/>
      <bottom style="thin">
        <color theme="0" tint="-0.249977111117893"/>
      </bottom>
      <diagonal/>
    </border>
    <border>
      <left/>
      <right/>
      <top style="thin">
        <color theme="0" tint="-0.14999847407452621"/>
      </top>
      <bottom style="thin">
        <color theme="0" tint="-0.14999847407452621"/>
      </bottom>
      <diagonal/>
    </border>
    <border>
      <left/>
      <right/>
      <top/>
      <bottom style="medium">
        <color theme="4" tint="0.39997558519241921"/>
      </bottom>
      <diagonal/>
    </border>
    <border>
      <left/>
      <right style="thin">
        <color indexed="64"/>
      </right>
      <top/>
      <bottom style="thin">
        <color indexed="64"/>
      </bottom>
      <diagonal/>
    </border>
    <border>
      <left/>
      <right style="thin">
        <color theme="1" tint="0.34998626667073579"/>
      </right>
      <top/>
      <bottom style="thin">
        <color indexed="64"/>
      </bottom>
      <diagonal/>
    </border>
    <border>
      <left/>
      <right style="thin">
        <color theme="0"/>
      </right>
      <top style="thin">
        <color theme="0" tint="-0.14999847407452621"/>
      </top>
      <bottom/>
      <diagonal/>
    </border>
    <border>
      <left style="thin">
        <color theme="0"/>
      </left>
      <right style="thin">
        <color theme="0" tint="-0.24994659260841701"/>
      </right>
      <top/>
      <bottom/>
      <diagonal/>
    </border>
    <border>
      <left/>
      <right style="thin">
        <color theme="0"/>
      </right>
      <top style="thin">
        <color theme="0" tint="-0.249977111117893"/>
      </top>
      <bottom/>
      <diagonal/>
    </border>
    <border>
      <left style="thin">
        <color theme="0"/>
      </left>
      <right style="thin">
        <color theme="0" tint="-0.14999847407452621"/>
      </right>
      <top/>
      <bottom/>
      <diagonal/>
    </border>
    <border>
      <left style="thin">
        <color theme="0" tint="-0.14999847407452621"/>
      </left>
      <right style="thin">
        <color theme="0"/>
      </right>
      <top/>
      <bottom/>
      <diagonal/>
    </border>
    <border>
      <left style="thin">
        <color theme="0"/>
      </left>
      <right/>
      <top/>
      <bottom/>
      <diagonal/>
    </border>
    <border>
      <left style="thin">
        <color indexed="64"/>
      </left>
      <right/>
      <top/>
      <bottom style="thin">
        <color indexed="64"/>
      </bottom>
      <diagonal/>
    </border>
    <border>
      <left/>
      <right style="thin">
        <color indexed="64"/>
      </right>
      <top style="thin">
        <color theme="1" tint="0.34998626667073579"/>
      </top>
      <bottom style="thin">
        <color theme="1" tint="0.34998626667073579"/>
      </bottom>
      <diagonal/>
    </border>
    <border>
      <left style="thin">
        <color indexed="64"/>
      </left>
      <right/>
      <top style="thin">
        <color theme="1" tint="0.34998626667073579"/>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theme="0" tint="-0.14999847407452621"/>
      </bottom>
      <diagonal/>
    </border>
    <border>
      <left style="thin">
        <color theme="0" tint="-0.14999847407452621"/>
      </left>
      <right style="thin">
        <color theme="0"/>
      </right>
      <top/>
      <bottom style="thin">
        <color theme="0" tint="-0.14999847407452621"/>
      </bottom>
      <diagonal/>
    </border>
    <border>
      <left/>
      <right style="thin">
        <color theme="2" tint="-9.9978637043366805E-2"/>
      </right>
      <top style="thin">
        <color theme="0" tint="-0.14999847407452621"/>
      </top>
      <bottom style="thin">
        <color theme="0" tint="-0.14999847407452621"/>
      </bottom>
      <diagonal/>
    </border>
    <border>
      <left/>
      <right/>
      <top/>
      <bottom style="thin">
        <color theme="2" tint="-9.9978637043366805E-2"/>
      </bottom>
      <diagonal/>
    </border>
    <border>
      <left/>
      <right/>
      <top style="thin">
        <color theme="0" tint="-0.14999847407452621"/>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theme="2" tint="-9.9978637043366805E-2"/>
      </left>
      <right/>
      <top style="thin">
        <color theme="0" tint="-0.14999847407452621"/>
      </top>
      <bottom style="thin">
        <color theme="2" tint="-9.9978637043366805E-2"/>
      </bottom>
      <diagonal/>
    </border>
    <border>
      <left/>
      <right/>
      <top/>
      <bottom style="thin">
        <color theme="1"/>
      </bottom>
      <diagonal/>
    </border>
    <border>
      <left style="thin">
        <color rgb="FF7F7F7F"/>
      </left>
      <right style="thin">
        <color rgb="FF7F7F7F"/>
      </right>
      <top style="thin">
        <color rgb="FF7F7F7F"/>
      </top>
      <bottom style="thin">
        <color rgb="FF7F7F7F"/>
      </bottom>
      <diagonal/>
    </border>
    <border>
      <left style="thin">
        <color theme="1"/>
      </left>
      <right/>
      <top style="thin">
        <color theme="1"/>
      </top>
      <bottom/>
      <diagonal/>
    </border>
    <border>
      <left/>
      <right style="thin">
        <color theme="1"/>
      </right>
      <top style="thin">
        <color theme="1"/>
      </top>
      <bottom/>
      <diagonal/>
    </border>
    <border>
      <left style="thin">
        <color rgb="FF7F7F7F"/>
      </left>
      <right/>
      <top style="thin">
        <color rgb="FF7F7F7F"/>
      </top>
      <bottom style="thin">
        <color rgb="FF7F7F7F"/>
      </bottom>
      <diagonal/>
    </border>
    <border>
      <left/>
      <right/>
      <top/>
      <bottom style="medium">
        <color rgb="FF9BC2E6"/>
      </bottom>
      <diagonal/>
    </border>
    <border>
      <left style="thin">
        <color theme="0"/>
      </left>
      <right/>
      <top/>
      <bottom style="thin">
        <color theme="0" tint="-0.14999847407452621"/>
      </bottom>
      <diagonal/>
    </border>
  </borders>
  <cellStyleXfs count="21">
    <xf numFmtId="0" fontId="0" fillId="0" borderId="0"/>
    <xf numFmtId="0" fontId="4" fillId="0" borderId="0"/>
    <xf numFmtId="0" fontId="11" fillId="0" borderId="0" applyNumberFormat="0" applyFill="0" applyBorder="0" applyAlignment="0" applyProtection="0">
      <alignment vertical="top"/>
      <protection locked="0"/>
    </xf>
    <xf numFmtId="44" fontId="8" fillId="0" borderId="0" applyFont="0" applyFill="0" applyBorder="0" applyAlignment="0" applyProtection="0"/>
    <xf numFmtId="0" fontId="19" fillId="0" borderId="0"/>
    <xf numFmtId="166" fontId="19" fillId="0" borderId="0"/>
    <xf numFmtId="0" fontId="8" fillId="0" borderId="0"/>
    <xf numFmtId="0" fontId="8" fillId="0" borderId="0"/>
    <xf numFmtId="0" fontId="31" fillId="0" borderId="0"/>
    <xf numFmtId="0" fontId="8" fillId="0" borderId="0"/>
    <xf numFmtId="0" fontId="35" fillId="0" borderId="0"/>
    <xf numFmtId="0" fontId="36" fillId="0" borderId="0" applyNumberFormat="0" applyFill="0" applyBorder="0" applyAlignment="0" applyProtection="0"/>
    <xf numFmtId="0" fontId="45" fillId="0" borderId="0" applyNumberFormat="0" applyFill="0" applyAlignment="0" applyProtection="0"/>
    <xf numFmtId="0" fontId="46" fillId="0" borderId="0" applyNumberFormat="0" applyFill="0" applyAlignment="0" applyProtection="0"/>
    <xf numFmtId="0" fontId="38" fillId="0" borderId="59" applyNumberFormat="0" applyFill="0" applyAlignment="0" applyProtection="0"/>
    <xf numFmtId="44" fontId="8" fillId="0" borderId="0" applyFont="0" applyFill="0" applyBorder="0" applyAlignment="0" applyProtection="0"/>
    <xf numFmtId="44" fontId="8" fillId="0" borderId="0" applyFont="0" applyFill="0" applyBorder="0" applyAlignment="0" applyProtection="0"/>
    <xf numFmtId="0" fontId="35" fillId="0" borderId="0"/>
    <xf numFmtId="0" fontId="52" fillId="18" borderId="84" applyNumberFormat="0" applyAlignment="0" applyProtection="0"/>
    <xf numFmtId="0" fontId="35" fillId="0" borderId="0" applyNumberFormat="0" applyFont="0" applyBorder="0" applyProtection="0"/>
    <xf numFmtId="0" fontId="56" fillId="0" borderId="88" applyNumberFormat="0" applyFill="0" applyAlignment="0" applyProtection="0"/>
  </cellStyleXfs>
  <cellXfs count="913">
    <xf numFmtId="0" fontId="0" fillId="0" borderId="0" xfId="0"/>
    <xf numFmtId="0" fontId="1" fillId="0" borderId="0" xfId="0" applyFont="1"/>
    <xf numFmtId="0" fontId="1" fillId="0" borderId="0" xfId="1" applyFont="1"/>
    <xf numFmtId="0" fontId="7" fillId="0" borderId="0" xfId="0" applyFont="1" applyAlignment="1" applyProtection="1">
      <alignment vertical="top"/>
      <protection hidden="1"/>
    </xf>
    <xf numFmtId="0" fontId="8" fillId="0" borderId="0" xfId="1" applyFont="1"/>
    <xf numFmtId="0" fontId="8" fillId="0" borderId="0" xfId="0" applyFont="1"/>
    <xf numFmtId="0" fontId="8" fillId="0" borderId="0" xfId="0" applyFont="1" applyAlignment="1">
      <alignment vertical="top"/>
    </xf>
    <xf numFmtId="0" fontId="12" fillId="0" borderId="0" xfId="0" applyFont="1" applyAlignment="1" applyProtection="1">
      <alignment vertical="top"/>
      <protection hidden="1"/>
    </xf>
    <xf numFmtId="0" fontId="8" fillId="0" borderId="0" xfId="0" applyFont="1" applyAlignment="1" applyProtection="1">
      <alignment horizontal="center" vertical="top"/>
      <protection hidden="1"/>
    </xf>
    <xf numFmtId="0" fontId="8" fillId="0" borderId="0" xfId="0" applyFont="1" applyAlignment="1" applyProtection="1">
      <alignment vertical="top"/>
      <protection hidden="1"/>
    </xf>
    <xf numFmtId="1" fontId="14" fillId="0" borderId="0" xfId="0" applyNumberFormat="1" applyFont="1" applyAlignment="1">
      <alignment horizontal="left" vertical="center"/>
    </xf>
    <xf numFmtId="0" fontId="12" fillId="0" borderId="0" xfId="0" applyFont="1" applyAlignment="1" applyProtection="1">
      <alignment horizontal="right" vertical="top"/>
      <protection hidden="1"/>
    </xf>
    <xf numFmtId="0" fontId="8" fillId="0" borderId="0" xfId="0" applyFont="1" applyAlignment="1" applyProtection="1">
      <alignment horizontal="right" vertical="top"/>
      <protection hidden="1"/>
    </xf>
    <xf numFmtId="0" fontId="17" fillId="3" borderId="0" xfId="0" applyFont="1" applyFill="1" applyAlignment="1" applyProtection="1">
      <alignment horizontal="left" indent="1"/>
      <protection locked="0" hidden="1"/>
    </xf>
    <xf numFmtId="0" fontId="17" fillId="0" borderId="0" xfId="0" applyFont="1" applyAlignment="1">
      <alignment horizontal="left" indent="1"/>
    </xf>
    <xf numFmtId="0" fontId="8" fillId="0" borderId="1" xfId="0" applyFont="1" applyBorder="1" applyAlignment="1">
      <alignment horizontal="right"/>
    </xf>
    <xf numFmtId="49" fontId="12" fillId="0" borderId="3" xfId="1" applyNumberFormat="1" applyFont="1" applyBorder="1" applyAlignment="1">
      <alignment horizontal="center" vertical="center" wrapText="1"/>
    </xf>
    <xf numFmtId="0" fontId="17" fillId="0" borderId="0" xfId="0" applyFont="1" applyAlignment="1">
      <alignment wrapText="1"/>
    </xf>
    <xf numFmtId="3" fontId="8" fillId="3" borderId="0" xfId="0" applyNumberFormat="1" applyFont="1" applyFill="1" applyAlignment="1" applyProtection="1">
      <alignment horizontal="right"/>
      <protection hidden="1"/>
    </xf>
    <xf numFmtId="0" fontId="18" fillId="0" borderId="0" xfId="0" applyFont="1" applyAlignment="1" applyProtection="1">
      <alignment vertical="top"/>
      <protection hidden="1"/>
    </xf>
    <xf numFmtId="3" fontId="12" fillId="3" borderId="0" xfId="0" applyNumberFormat="1" applyFont="1" applyFill="1" applyAlignment="1" applyProtection="1">
      <alignment horizontal="left" indent="1"/>
      <protection hidden="1"/>
    </xf>
    <xf numFmtId="0" fontId="8" fillId="3" borderId="0" xfId="0" applyFont="1" applyFill="1" applyProtection="1">
      <protection hidden="1"/>
    </xf>
    <xf numFmtId="0" fontId="8" fillId="3" borderId="0" xfId="0" applyFont="1" applyFill="1" applyAlignment="1" applyProtection="1">
      <alignment horizontal="right"/>
      <protection hidden="1"/>
    </xf>
    <xf numFmtId="0" fontId="15" fillId="0" borderId="0" xfId="0" applyFont="1" applyAlignment="1" applyProtection="1">
      <alignment vertical="top"/>
      <protection hidden="1"/>
    </xf>
    <xf numFmtId="0" fontId="0" fillId="3" borderId="0" xfId="0" applyFill="1" applyProtection="1">
      <protection hidden="1"/>
    </xf>
    <xf numFmtId="9" fontId="8" fillId="3" borderId="0" xfId="0" applyNumberFormat="1" applyFont="1" applyFill="1" applyProtection="1">
      <protection hidden="1"/>
    </xf>
    <xf numFmtId="0" fontId="8" fillId="0" borderId="1" xfId="0" applyFont="1" applyBorder="1"/>
    <xf numFmtId="0" fontId="8" fillId="3" borderId="0" xfId="0" applyFont="1" applyFill="1" applyAlignment="1" applyProtection="1">
      <alignment horizontal="center"/>
      <protection hidden="1"/>
    </xf>
    <xf numFmtId="3" fontId="12" fillId="3" borderId="0" xfId="0" applyNumberFormat="1" applyFont="1" applyFill="1" applyAlignment="1" applyProtection="1">
      <alignment horizontal="right" indent="1"/>
      <protection hidden="1"/>
    </xf>
    <xf numFmtId="3" fontId="12" fillId="3" borderId="13" xfId="0" applyNumberFormat="1" applyFont="1" applyFill="1" applyBorder="1" applyAlignment="1" applyProtection="1">
      <alignment horizontal="right" indent="1"/>
      <protection hidden="1"/>
    </xf>
    <xf numFmtId="3" fontId="12" fillId="3" borderId="0" xfId="0" applyNumberFormat="1" applyFont="1" applyFill="1" applyAlignment="1" applyProtection="1">
      <alignment horizontal="right" vertical="center" indent="1"/>
      <protection hidden="1"/>
    </xf>
    <xf numFmtId="3" fontId="12" fillId="3" borderId="13" xfId="0" applyNumberFormat="1" applyFont="1" applyFill="1" applyBorder="1" applyAlignment="1" applyProtection="1">
      <alignment horizontal="right" vertical="center" indent="1"/>
      <protection hidden="1"/>
    </xf>
    <xf numFmtId="3" fontId="8" fillId="3" borderId="0" xfId="0" applyNumberFormat="1" applyFont="1" applyFill="1" applyAlignment="1" applyProtection="1">
      <alignment horizontal="right" indent="1"/>
      <protection hidden="1"/>
    </xf>
    <xf numFmtId="3" fontId="8" fillId="3" borderId="13" xfId="0" applyNumberFormat="1" applyFont="1" applyFill="1" applyBorder="1" applyAlignment="1" applyProtection="1">
      <alignment horizontal="right" indent="1"/>
      <protection hidden="1"/>
    </xf>
    <xf numFmtId="1" fontId="8" fillId="3" borderId="0" xfId="0" applyNumberFormat="1" applyFont="1" applyFill="1" applyAlignment="1" applyProtection="1">
      <alignment horizontal="center"/>
      <protection hidden="1"/>
    </xf>
    <xf numFmtId="0" fontId="21" fillId="3" borderId="0" xfId="0" applyFont="1" applyFill="1" applyProtection="1">
      <protection hidden="1"/>
    </xf>
    <xf numFmtId="9" fontId="8" fillId="3" borderId="0" xfId="0" applyNumberFormat="1" applyFont="1" applyFill="1" applyAlignment="1" applyProtection="1">
      <alignment horizontal="center"/>
      <protection hidden="1"/>
    </xf>
    <xf numFmtId="0" fontId="0" fillId="0" borderId="0" xfId="0" applyAlignment="1">
      <alignment vertical="center"/>
    </xf>
    <xf numFmtId="0" fontId="8" fillId="0" borderId="0" xfId="0" applyFont="1" applyAlignment="1" applyProtection="1">
      <alignment horizontal="right" vertical="top"/>
      <protection locked="0"/>
    </xf>
    <xf numFmtId="3" fontId="15" fillId="0" borderId="0" xfId="1" applyNumberFormat="1" applyFont="1" applyAlignment="1" applyProtection="1">
      <alignment horizontal="center"/>
      <protection hidden="1"/>
    </xf>
    <xf numFmtId="0" fontId="17" fillId="0" borderId="0" xfId="0" applyFont="1"/>
    <xf numFmtId="0" fontId="17" fillId="3" borderId="0" xfId="0" applyFont="1" applyFill="1" applyAlignment="1" applyProtection="1">
      <alignment horizontal="center"/>
      <protection hidden="1"/>
    </xf>
    <xf numFmtId="0" fontId="17" fillId="0" borderId="0" xfId="0" applyFont="1" applyAlignment="1" applyProtection="1">
      <alignment horizontal="center" vertical="center" wrapText="1"/>
      <protection hidden="1"/>
    </xf>
    <xf numFmtId="0" fontId="17" fillId="0" borderId="0" xfId="0" applyFont="1" applyAlignment="1" applyProtection="1">
      <alignment horizontal="left" wrapText="1" indent="2"/>
      <protection hidden="1"/>
    </xf>
    <xf numFmtId="0" fontId="17" fillId="0" borderId="0" xfId="0" applyFont="1" applyAlignment="1" applyProtection="1">
      <alignment horizontal="center"/>
      <protection hidden="1"/>
    </xf>
    <xf numFmtId="0" fontId="17" fillId="3" borderId="0" xfId="0" applyFont="1" applyFill="1" applyProtection="1">
      <protection hidden="1"/>
    </xf>
    <xf numFmtId="0" fontId="15" fillId="3" borderId="0" xfId="0" applyFont="1" applyFill="1" applyAlignment="1" applyProtection="1">
      <alignment horizontal="center" vertical="center" wrapText="1"/>
      <protection hidden="1"/>
    </xf>
    <xf numFmtId="3" fontId="8" fillId="3" borderId="0" xfId="0" applyNumberFormat="1" applyFont="1" applyFill="1" applyAlignment="1" applyProtection="1">
      <alignment horizontal="center" wrapText="1"/>
      <protection hidden="1"/>
    </xf>
    <xf numFmtId="0" fontId="20" fillId="3" borderId="0" xfId="0" applyFont="1" applyFill="1" applyAlignment="1" applyProtection="1">
      <alignment horizontal="center"/>
      <protection hidden="1"/>
    </xf>
    <xf numFmtId="3" fontId="12" fillId="3" borderId="16" xfId="0" applyNumberFormat="1" applyFont="1" applyFill="1" applyBorder="1" applyAlignment="1" applyProtection="1">
      <alignment horizontal="right" indent="1"/>
      <protection hidden="1"/>
    </xf>
    <xf numFmtId="3" fontId="8" fillId="0" borderId="0" xfId="0" applyNumberFormat="1" applyFont="1" applyAlignment="1" applyProtection="1">
      <alignment horizontal="right" indent="1"/>
      <protection hidden="1"/>
    </xf>
    <xf numFmtId="3" fontId="8" fillId="3" borderId="16" xfId="0" applyNumberFormat="1" applyFont="1" applyFill="1" applyBorder="1" applyAlignment="1" applyProtection="1">
      <alignment horizontal="right" indent="1"/>
      <protection hidden="1"/>
    </xf>
    <xf numFmtId="0" fontId="15" fillId="3" borderId="0" xfId="0" applyFont="1" applyFill="1" applyAlignment="1" applyProtection="1">
      <alignment horizontal="right" indent="1"/>
      <protection hidden="1"/>
    </xf>
    <xf numFmtId="0" fontId="0" fillId="0" borderId="0" xfId="0" applyAlignment="1">
      <alignment vertical="top"/>
    </xf>
    <xf numFmtId="3" fontId="8" fillId="3" borderId="0" xfId="0" applyNumberFormat="1" applyFont="1" applyFill="1" applyAlignment="1" applyProtection="1">
      <alignment horizontal="right" vertical="center" indent="1"/>
      <protection hidden="1"/>
    </xf>
    <xf numFmtId="3" fontId="8" fillId="0" borderId="0" xfId="0" applyNumberFormat="1" applyFont="1" applyAlignment="1" applyProtection="1">
      <alignment horizontal="right" vertical="center" indent="1"/>
      <protection hidden="1"/>
    </xf>
    <xf numFmtId="3" fontId="8" fillId="3" borderId="16" xfId="0" applyNumberFormat="1" applyFont="1" applyFill="1" applyBorder="1" applyAlignment="1" applyProtection="1">
      <alignment horizontal="right" vertical="center" indent="1"/>
      <protection hidden="1"/>
    </xf>
    <xf numFmtId="1" fontId="15" fillId="3" borderId="0" xfId="0" applyNumberFormat="1" applyFont="1" applyFill="1" applyAlignment="1" applyProtection="1">
      <alignment vertical="center"/>
      <protection hidden="1"/>
    </xf>
    <xf numFmtId="3" fontId="8" fillId="3" borderId="1" xfId="0" applyNumberFormat="1" applyFont="1" applyFill="1" applyBorder="1" applyAlignment="1" applyProtection="1">
      <alignment horizontal="center" vertical="center"/>
      <protection hidden="1"/>
    </xf>
    <xf numFmtId="3" fontId="8" fillId="3" borderId="0" xfId="0" applyNumberFormat="1" applyFont="1" applyFill="1" applyAlignment="1" applyProtection="1">
      <alignment horizontal="center"/>
      <protection hidden="1"/>
    </xf>
    <xf numFmtId="1" fontId="22" fillId="0" borderId="0" xfId="0" applyNumberFormat="1" applyFont="1" applyAlignment="1">
      <alignment horizontal="left" vertical="center"/>
    </xf>
    <xf numFmtId="0" fontId="0" fillId="0" borderId="0" xfId="0" applyAlignment="1" applyProtection="1">
      <alignment horizontal="center"/>
      <protection hidden="1"/>
    </xf>
    <xf numFmtId="9" fontId="0" fillId="0" borderId="0" xfId="0" applyNumberFormat="1" applyAlignment="1" applyProtection="1">
      <alignment horizontal="center"/>
      <protection hidden="1"/>
    </xf>
    <xf numFmtId="0" fontId="12" fillId="3" borderId="0" xfId="0" applyFont="1" applyFill="1" applyAlignment="1" applyProtection="1">
      <alignment horizontal="left" vertical="center"/>
      <protection hidden="1"/>
    </xf>
    <xf numFmtId="1" fontId="20" fillId="3" borderId="0" xfId="0" applyNumberFormat="1" applyFont="1" applyFill="1" applyAlignment="1" applyProtection="1">
      <alignment vertical="center"/>
      <protection hidden="1"/>
    </xf>
    <xf numFmtId="9" fontId="12" fillId="3" borderId="0" xfId="0" applyNumberFormat="1" applyFont="1" applyFill="1" applyProtection="1">
      <protection hidden="1"/>
    </xf>
    <xf numFmtId="0" fontId="17" fillId="3" borderId="11" xfId="0" applyFont="1" applyFill="1" applyBorder="1" applyAlignment="1" applyProtection="1">
      <alignment horizontal="right" indent="1"/>
      <protection hidden="1"/>
    </xf>
    <xf numFmtId="0" fontId="17" fillId="0" borderId="0" xfId="0" applyFont="1" applyAlignment="1">
      <alignment horizontal="center"/>
    </xf>
    <xf numFmtId="3" fontId="8" fillId="3" borderId="19" xfId="0" applyNumberFormat="1" applyFont="1" applyFill="1" applyBorder="1" applyAlignment="1" applyProtection="1">
      <alignment horizontal="center"/>
      <protection hidden="1"/>
    </xf>
    <xf numFmtId="3" fontId="12" fillId="3" borderId="11" xfId="0" applyNumberFormat="1" applyFont="1" applyFill="1" applyBorder="1" applyAlignment="1" applyProtection="1">
      <alignment horizontal="right" indent="1"/>
      <protection hidden="1"/>
    </xf>
    <xf numFmtId="2" fontId="20" fillId="3" borderId="0" xfId="0" applyNumberFormat="1" applyFont="1" applyFill="1" applyAlignment="1" applyProtection="1">
      <alignment horizontal="right" indent="1"/>
      <protection hidden="1"/>
    </xf>
    <xf numFmtId="3" fontId="12" fillId="3" borderId="16" xfId="0" applyNumberFormat="1" applyFont="1" applyFill="1" applyBorder="1" applyAlignment="1" applyProtection="1">
      <alignment horizontal="right" vertical="center" indent="1"/>
      <protection hidden="1"/>
    </xf>
    <xf numFmtId="2" fontId="20" fillId="3" borderId="0" xfId="0" applyNumberFormat="1" applyFont="1" applyFill="1" applyAlignment="1" applyProtection="1">
      <alignment horizontal="center" vertical="center"/>
      <protection hidden="1"/>
    </xf>
    <xf numFmtId="3" fontId="8" fillId="3" borderId="11" xfId="0" applyNumberFormat="1" applyFont="1" applyFill="1" applyBorder="1" applyAlignment="1" applyProtection="1">
      <alignment horizontal="right" indent="1"/>
      <protection hidden="1"/>
    </xf>
    <xf numFmtId="9" fontId="0" fillId="3" borderId="0" xfId="0" applyNumberFormat="1" applyFill="1" applyAlignment="1" applyProtection="1">
      <alignment horizontal="center"/>
      <protection hidden="1"/>
    </xf>
    <xf numFmtId="1" fontId="15" fillId="0" borderId="0" xfId="0" applyNumberFormat="1" applyFont="1" applyAlignment="1" applyProtection="1">
      <alignment vertical="center"/>
      <protection hidden="1"/>
    </xf>
    <xf numFmtId="1" fontId="15" fillId="0" borderId="0" xfId="0" applyNumberFormat="1" applyFont="1" applyAlignment="1" applyProtection="1">
      <alignment horizontal="center" vertical="center"/>
      <protection hidden="1"/>
    </xf>
    <xf numFmtId="0" fontId="23" fillId="0" borderId="0" xfId="0" applyFont="1" applyAlignment="1" applyProtection="1">
      <alignment vertical="center"/>
      <protection hidden="1"/>
    </xf>
    <xf numFmtId="3" fontId="8" fillId="0" borderId="0" xfId="0" applyNumberFormat="1" applyFont="1" applyAlignment="1" applyProtection="1">
      <alignment horizontal="center"/>
      <protection hidden="1"/>
    </xf>
    <xf numFmtId="0" fontId="8" fillId="0" borderId="0" xfId="0" applyFont="1" applyProtection="1">
      <protection hidden="1"/>
    </xf>
    <xf numFmtId="3" fontId="12" fillId="0" borderId="0" xfId="0" applyNumberFormat="1" applyFont="1" applyAlignment="1" applyProtection="1">
      <alignment horizontal="right" indent="1"/>
      <protection hidden="1"/>
    </xf>
    <xf numFmtId="1" fontId="15" fillId="0" borderId="0" xfId="0" applyNumberFormat="1" applyFont="1" applyAlignment="1" applyProtection="1">
      <alignment vertical="top"/>
      <protection hidden="1"/>
    </xf>
    <xf numFmtId="1" fontId="15" fillId="0" borderId="0" xfId="0" applyNumberFormat="1" applyFont="1" applyAlignment="1" applyProtection="1">
      <alignment horizontal="center" vertical="top"/>
      <protection hidden="1"/>
    </xf>
    <xf numFmtId="0" fontId="12" fillId="0" borderId="0" xfId="0" applyFont="1" applyAlignment="1" applyProtection="1">
      <alignment vertical="top" wrapText="1"/>
      <protection hidden="1"/>
    </xf>
    <xf numFmtId="9" fontId="20" fillId="0" borderId="0" xfId="0" applyNumberFormat="1" applyFont="1" applyAlignment="1" applyProtection="1">
      <alignment horizontal="center" vertical="center"/>
      <protection hidden="1"/>
    </xf>
    <xf numFmtId="0" fontId="20" fillId="0" borderId="0" xfId="0" applyFont="1" applyAlignment="1" applyProtection="1">
      <alignment horizontal="center" vertical="center"/>
      <protection hidden="1"/>
    </xf>
    <xf numFmtId="3" fontId="8" fillId="0" borderId="0" xfId="0" applyNumberFormat="1" applyFont="1" applyAlignment="1" applyProtection="1">
      <alignment horizontal="center" wrapText="1"/>
      <protection hidden="1"/>
    </xf>
    <xf numFmtId="0" fontId="15" fillId="0" borderId="0" xfId="0" applyFont="1" applyAlignment="1" applyProtection="1">
      <alignment horizontal="center" vertical="center" wrapText="1"/>
      <protection hidden="1"/>
    </xf>
    <xf numFmtId="0" fontId="8" fillId="0" borderId="0" xfId="0" applyFont="1" applyAlignment="1" applyProtection="1">
      <alignment vertical="center"/>
      <protection hidden="1"/>
    </xf>
    <xf numFmtId="9" fontId="8" fillId="0" borderId="0" xfId="0" applyNumberFormat="1" applyFont="1" applyAlignment="1" applyProtection="1">
      <alignment horizontal="left" vertical="top" wrapText="1"/>
      <protection hidden="1"/>
    </xf>
    <xf numFmtId="0" fontId="12" fillId="0" borderId="0" xfId="0" applyFont="1" applyAlignment="1" applyProtection="1">
      <alignment horizontal="left" vertical="center"/>
      <protection hidden="1"/>
    </xf>
    <xf numFmtId="3" fontId="8" fillId="0" borderId="16" xfId="0" applyNumberFormat="1" applyFont="1" applyBorder="1" applyAlignment="1" applyProtection="1">
      <alignment horizontal="center" wrapText="1"/>
      <protection hidden="1"/>
    </xf>
    <xf numFmtId="0" fontId="8" fillId="0" borderId="0" xfId="0" applyFont="1" applyAlignment="1" applyProtection="1">
      <alignment horizontal="right" indent="1"/>
      <protection hidden="1"/>
    </xf>
    <xf numFmtId="3" fontId="15" fillId="3" borderId="0" xfId="0" applyNumberFormat="1" applyFont="1" applyFill="1" applyAlignment="1" applyProtection="1">
      <alignment horizontal="right" indent="1"/>
      <protection hidden="1"/>
    </xf>
    <xf numFmtId="9" fontId="20" fillId="0" borderId="0" xfId="0" applyNumberFormat="1" applyFont="1" applyAlignment="1" applyProtection="1">
      <alignment horizontal="right" indent="1"/>
      <protection hidden="1"/>
    </xf>
    <xf numFmtId="0" fontId="8" fillId="0" borderId="0" xfId="0" applyFont="1" applyAlignment="1" applyProtection="1">
      <alignment horizontal="left" vertical="center" indent="1"/>
      <protection hidden="1"/>
    </xf>
    <xf numFmtId="3" fontId="15" fillId="3" borderId="0" xfId="0" applyNumberFormat="1" applyFont="1" applyFill="1" applyAlignment="1" applyProtection="1">
      <alignment horizontal="right" vertical="center" indent="1"/>
      <protection hidden="1"/>
    </xf>
    <xf numFmtId="0" fontId="8" fillId="0" borderId="0" xfId="0" applyFont="1" applyAlignment="1" applyProtection="1">
      <alignment horizontal="center"/>
      <protection hidden="1"/>
    </xf>
    <xf numFmtId="9" fontId="8" fillId="0" borderId="0" xfId="0" applyNumberFormat="1" applyFont="1" applyAlignment="1" applyProtection="1">
      <alignment horizontal="center"/>
      <protection hidden="1"/>
    </xf>
    <xf numFmtId="0" fontId="24" fillId="0" borderId="0" xfId="0" applyFont="1" applyAlignment="1" applyProtection="1">
      <alignment horizontal="left" vertical="center"/>
      <protection hidden="1"/>
    </xf>
    <xf numFmtId="0" fontId="24" fillId="0" borderId="0" xfId="0" applyFont="1" applyAlignment="1" applyProtection="1">
      <alignment horizontal="center" vertical="center"/>
      <protection hidden="1"/>
    </xf>
    <xf numFmtId="9" fontId="24" fillId="0" borderId="0" xfId="0" applyNumberFormat="1" applyFont="1" applyAlignment="1" applyProtection="1">
      <alignment horizontal="center" vertical="center"/>
      <protection hidden="1"/>
    </xf>
    <xf numFmtId="3" fontId="23" fillId="3" borderId="0" xfId="0" applyNumberFormat="1" applyFont="1" applyFill="1" applyAlignment="1" applyProtection="1">
      <alignment horizontal="right" vertical="center" indent="2"/>
      <protection hidden="1"/>
    </xf>
    <xf numFmtId="3" fontId="23" fillId="3" borderId="0" xfId="0" applyNumberFormat="1" applyFont="1" applyFill="1" applyAlignment="1" applyProtection="1">
      <alignment horizontal="right" vertical="center" indent="1"/>
      <protection hidden="1"/>
    </xf>
    <xf numFmtId="1" fontId="23" fillId="0" borderId="0" xfId="0" applyNumberFormat="1" applyFont="1" applyAlignment="1" applyProtection="1">
      <alignment horizontal="center" vertical="center"/>
      <protection hidden="1"/>
    </xf>
    <xf numFmtId="0" fontId="10" fillId="0" borderId="0" xfId="0" applyFont="1" applyProtection="1">
      <protection hidden="1"/>
    </xf>
    <xf numFmtId="0" fontId="23" fillId="0" borderId="0" xfId="0" applyFont="1" applyAlignment="1" applyProtection="1">
      <alignment horizontal="center"/>
      <protection hidden="1"/>
    </xf>
    <xf numFmtId="0" fontId="12" fillId="3" borderId="0" xfId="0" applyFont="1" applyFill="1" applyAlignment="1" applyProtection="1">
      <alignment vertical="top" wrapText="1"/>
      <protection hidden="1"/>
    </xf>
    <xf numFmtId="0" fontId="25" fillId="3" borderId="0" xfId="0" applyFont="1" applyFill="1" applyProtection="1">
      <protection hidden="1"/>
    </xf>
    <xf numFmtId="0" fontId="26" fillId="3" borderId="0" xfId="0" applyFont="1" applyFill="1" applyAlignment="1" applyProtection="1">
      <alignment horizontal="left"/>
      <protection hidden="1"/>
    </xf>
    <xf numFmtId="0" fontId="8" fillId="0" borderId="0" xfId="0" applyFont="1" applyAlignment="1" applyProtection="1">
      <alignment horizontal="left" indent="1"/>
      <protection hidden="1"/>
    </xf>
    <xf numFmtId="0" fontId="8" fillId="0" borderId="0" xfId="0" applyFont="1" applyAlignment="1">
      <alignment horizontal="left" wrapText="1" indent="1"/>
    </xf>
    <xf numFmtId="3" fontId="0" fillId="3" borderId="0" xfId="0" applyNumberFormat="1" applyFill="1" applyAlignment="1" applyProtection="1">
      <alignment horizontal="center"/>
      <protection hidden="1"/>
    </xf>
    <xf numFmtId="3" fontId="0" fillId="0" borderId="0" xfId="0" applyNumberFormat="1" applyAlignment="1" applyProtection="1">
      <alignment horizontal="center"/>
      <protection hidden="1"/>
    </xf>
    <xf numFmtId="3" fontId="12" fillId="0" borderId="1" xfId="0" applyNumberFormat="1"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3" fontId="8" fillId="0" borderId="0" xfId="0" applyNumberFormat="1" applyFont="1" applyProtection="1">
      <protection hidden="1"/>
    </xf>
    <xf numFmtId="0" fontId="15" fillId="0" borderId="0" xfId="0" applyFont="1" applyAlignment="1" applyProtection="1">
      <alignment horizontal="right"/>
      <protection hidden="1"/>
    </xf>
    <xf numFmtId="3" fontId="8" fillId="3" borderId="8" xfId="0" applyNumberFormat="1" applyFont="1" applyFill="1" applyBorder="1" applyAlignment="1" applyProtection="1">
      <alignment horizontal="center" wrapText="1"/>
      <protection hidden="1"/>
    </xf>
    <xf numFmtId="3" fontId="8" fillId="3" borderId="17" xfId="0" applyNumberFormat="1" applyFont="1" applyFill="1" applyBorder="1" applyAlignment="1" applyProtection="1">
      <alignment horizontal="center"/>
      <protection hidden="1"/>
    </xf>
    <xf numFmtId="9" fontId="0" fillId="3" borderId="0" xfId="0" applyNumberFormat="1" applyFill="1" applyProtection="1">
      <protection hidden="1"/>
    </xf>
    <xf numFmtId="0" fontId="2" fillId="0" borderId="0" xfId="0" applyFont="1" applyAlignment="1" applyProtection="1">
      <alignment vertical="top" wrapText="1"/>
      <protection hidden="1"/>
    </xf>
    <xf numFmtId="1" fontId="12" fillId="4" borderId="0" xfId="0" applyNumberFormat="1" applyFont="1" applyFill="1" applyAlignment="1">
      <alignment horizontal="right" vertical="top" wrapText="1"/>
    </xf>
    <xf numFmtId="0" fontId="8" fillId="4" borderId="0" xfId="0" applyFont="1" applyFill="1" applyAlignment="1">
      <alignment wrapText="1"/>
    </xf>
    <xf numFmtId="1" fontId="8" fillId="4" borderId="0" xfId="0" applyNumberFormat="1" applyFont="1" applyFill="1" applyAlignment="1">
      <alignment horizontal="right" vertical="top" wrapText="1"/>
    </xf>
    <xf numFmtId="0" fontId="29" fillId="0" borderId="0" xfId="0" applyFont="1" applyAlignment="1" applyProtection="1">
      <alignment vertical="top" wrapText="1"/>
      <protection hidden="1"/>
    </xf>
    <xf numFmtId="3" fontId="8" fillId="0" borderId="0" xfId="0" applyNumberFormat="1" applyFont="1" applyAlignment="1" applyProtection="1">
      <alignment horizontal="center" vertical="center" wrapText="1"/>
      <protection hidden="1"/>
    </xf>
    <xf numFmtId="3" fontId="8" fillId="3" borderId="0" xfId="0" applyNumberFormat="1" applyFont="1" applyFill="1" applyProtection="1">
      <protection hidden="1"/>
    </xf>
    <xf numFmtId="0" fontId="2" fillId="0" borderId="0" xfId="0" applyFont="1"/>
    <xf numFmtId="0" fontId="0" fillId="2" borderId="0" xfId="0" applyFill="1"/>
    <xf numFmtId="0" fontId="2" fillId="2" borderId="0" xfId="0" applyFont="1" applyFill="1" applyAlignment="1" applyProtection="1">
      <alignment wrapText="1"/>
      <protection hidden="1"/>
    </xf>
    <xf numFmtId="3" fontId="12" fillId="2" borderId="0" xfId="0" applyNumberFormat="1" applyFont="1" applyFill="1" applyAlignment="1" applyProtection="1">
      <alignment horizontal="right" indent="1"/>
      <protection hidden="1"/>
    </xf>
    <xf numFmtId="0" fontId="15"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1" fillId="2" borderId="0" xfId="0" applyFont="1" applyFill="1" applyAlignment="1" applyProtection="1">
      <alignment horizontal="center" vertical="top"/>
      <protection hidden="1"/>
    </xf>
    <xf numFmtId="0" fontId="1" fillId="2" borderId="0" xfId="0" applyFont="1" applyFill="1"/>
    <xf numFmtId="0" fontId="1" fillId="2" borderId="0" xfId="1" applyFont="1" applyFill="1"/>
    <xf numFmtId="0" fontId="7" fillId="2" borderId="0" xfId="0" applyFont="1" applyFill="1" applyAlignment="1" applyProtection="1">
      <alignment horizontal="center"/>
      <protection hidden="1"/>
    </xf>
    <xf numFmtId="0" fontId="13" fillId="2" borderId="0" xfId="0" applyFont="1" applyFill="1"/>
    <xf numFmtId="3" fontId="1" fillId="2" borderId="0" xfId="0" applyNumberFormat="1" applyFont="1" applyFill="1" applyAlignment="1" applyProtection="1">
      <alignment horizontal="center" wrapText="1"/>
      <protection hidden="1"/>
    </xf>
    <xf numFmtId="3" fontId="1" fillId="2" borderId="0" xfId="0" applyNumberFormat="1" applyFont="1" applyFill="1" applyAlignment="1" applyProtection="1">
      <alignment horizontal="center"/>
      <protection hidden="1"/>
    </xf>
    <xf numFmtId="0" fontId="7" fillId="2" borderId="0" xfId="0" applyFont="1" applyFill="1" applyAlignment="1" applyProtection="1">
      <alignment horizontal="left"/>
      <protection hidden="1"/>
    </xf>
    <xf numFmtId="1" fontId="7" fillId="2" borderId="0" xfId="0" applyNumberFormat="1" applyFont="1" applyFill="1" applyAlignment="1" applyProtection="1">
      <alignment horizontal="center" vertical="center"/>
      <protection hidden="1"/>
    </xf>
    <xf numFmtId="3" fontId="2" fillId="2" borderId="0" xfId="0" applyNumberFormat="1" applyFont="1" applyFill="1" applyAlignment="1" applyProtection="1">
      <alignment horizontal="right" indent="1"/>
      <protection hidden="1"/>
    </xf>
    <xf numFmtId="3" fontId="7" fillId="2" borderId="0" xfId="0" applyNumberFormat="1" applyFont="1" applyFill="1" applyAlignment="1" applyProtection="1">
      <alignment horizontal="left" vertical="center"/>
      <protection hidden="1"/>
    </xf>
    <xf numFmtId="0" fontId="1" fillId="2" borderId="0" xfId="0" applyFont="1" applyFill="1" applyAlignment="1" applyProtection="1">
      <alignment horizontal="left" wrapText="1" indent="1"/>
      <protection hidden="1"/>
    </xf>
    <xf numFmtId="3" fontId="1" fillId="2" borderId="0" xfId="0" applyNumberFormat="1" applyFont="1" applyFill="1" applyAlignment="1" applyProtection="1">
      <alignment horizontal="right" indent="1"/>
      <protection hidden="1"/>
    </xf>
    <xf numFmtId="0" fontId="1" fillId="2" borderId="0" xfId="0" applyFont="1" applyFill="1" applyAlignment="1">
      <alignment horizontal="left" wrapText="1" indent="1"/>
    </xf>
    <xf numFmtId="1" fontId="2" fillId="2" borderId="0" xfId="0" applyNumberFormat="1" applyFont="1" applyFill="1" applyAlignment="1" applyProtection="1">
      <alignment horizontal="center" vertical="center"/>
      <protection hidden="1"/>
    </xf>
    <xf numFmtId="1" fontId="2" fillId="2" borderId="0" xfId="0" applyNumberFormat="1" applyFont="1" applyFill="1" applyAlignment="1" applyProtection="1">
      <alignment horizontal="right" vertical="center"/>
      <protection hidden="1"/>
    </xf>
    <xf numFmtId="1" fontId="2" fillId="2" borderId="0" xfId="0" applyNumberFormat="1" applyFont="1" applyFill="1" applyAlignment="1" applyProtection="1">
      <alignment horizontal="right"/>
      <protection hidden="1"/>
    </xf>
    <xf numFmtId="0" fontId="1" fillId="2" borderId="0" xfId="0" applyFont="1" applyFill="1" applyProtection="1">
      <protection hidden="1"/>
    </xf>
    <xf numFmtId="0" fontId="7" fillId="2" borderId="0" xfId="0" applyFont="1" applyFill="1" applyAlignment="1" applyProtection="1">
      <alignment horizontal="right"/>
      <protection hidden="1"/>
    </xf>
    <xf numFmtId="0" fontId="7" fillId="2" borderId="0" xfId="0" applyFont="1" applyFill="1" applyAlignment="1" applyProtection="1">
      <alignment vertical="top"/>
      <protection hidden="1"/>
    </xf>
    <xf numFmtId="3" fontId="15" fillId="3" borderId="0" xfId="0" applyNumberFormat="1" applyFont="1" applyFill="1" applyAlignment="1" applyProtection="1">
      <alignment horizontal="right"/>
      <protection hidden="1"/>
    </xf>
    <xf numFmtId="0" fontId="8" fillId="0" borderId="0" xfId="0" applyFont="1" applyAlignment="1" applyProtection="1">
      <alignment horizontal="center" wrapText="1"/>
      <protection hidden="1"/>
    </xf>
    <xf numFmtId="0" fontId="12" fillId="0" borderId="0" xfId="0" applyFont="1" applyAlignment="1" applyProtection="1">
      <alignment horizontal="left" vertical="top" wrapText="1"/>
      <protection hidden="1"/>
    </xf>
    <xf numFmtId="0" fontId="0" fillId="6" borderId="0" xfId="0" applyFill="1"/>
    <xf numFmtId="3" fontId="8" fillId="6" borderId="0" xfId="0" applyNumberFormat="1" applyFont="1" applyFill="1" applyAlignment="1">
      <alignment wrapText="1"/>
    </xf>
    <xf numFmtId="0" fontId="17" fillId="3" borderId="0" xfId="0" applyFont="1" applyFill="1" applyAlignment="1" applyProtection="1">
      <alignment horizontal="left" indent="1"/>
      <protection hidden="1"/>
    </xf>
    <xf numFmtId="3" fontId="0" fillId="0" borderId="0" xfId="0" applyNumberFormat="1" applyAlignment="1" applyProtection="1">
      <alignment horizontal="left" wrapText="1" indent="1"/>
      <protection hidden="1"/>
    </xf>
    <xf numFmtId="3" fontId="21" fillId="0" borderId="0" xfId="0" applyNumberFormat="1" applyFont="1" applyAlignment="1" applyProtection="1">
      <alignment horizontal="center" wrapText="1"/>
      <protection hidden="1"/>
    </xf>
    <xf numFmtId="3" fontId="0" fillId="3" borderId="0" xfId="0" applyNumberFormat="1" applyFill="1" applyAlignment="1" applyProtection="1">
      <alignment horizontal="left"/>
      <protection hidden="1"/>
    </xf>
    <xf numFmtId="3" fontId="8" fillId="3" borderId="17" xfId="0" applyNumberFormat="1" applyFont="1" applyFill="1" applyBorder="1" applyAlignment="1" applyProtection="1">
      <alignment horizontal="center" wrapText="1"/>
      <protection hidden="1"/>
    </xf>
    <xf numFmtId="0" fontId="20" fillId="3" borderId="0" xfId="0" applyFont="1" applyFill="1" applyAlignment="1" applyProtection="1">
      <alignment horizontal="center" vertical="center"/>
      <protection hidden="1"/>
    </xf>
    <xf numFmtId="0" fontId="12" fillId="3" borderId="0" xfId="0" applyFont="1" applyFill="1" applyAlignment="1" applyProtection="1">
      <alignment horizontal="left" wrapText="1"/>
      <protection hidden="1"/>
    </xf>
    <xf numFmtId="1" fontId="20" fillId="0" borderId="0" xfId="0" applyNumberFormat="1" applyFont="1" applyAlignment="1" applyProtection="1">
      <alignment vertical="top"/>
      <protection hidden="1"/>
    </xf>
    <xf numFmtId="1" fontId="15" fillId="3" borderId="0" xfId="0" applyNumberFormat="1" applyFont="1" applyFill="1" applyAlignment="1" applyProtection="1">
      <alignment vertical="top"/>
      <protection hidden="1"/>
    </xf>
    <xf numFmtId="3" fontId="8" fillId="3" borderId="4" xfId="0" applyNumberFormat="1" applyFont="1" applyFill="1" applyBorder="1" applyAlignment="1" applyProtection="1">
      <alignment horizontal="right" indent="1"/>
      <protection hidden="1"/>
    </xf>
    <xf numFmtId="3" fontId="8" fillId="3" borderId="21" xfId="0" applyNumberFormat="1" applyFont="1" applyFill="1" applyBorder="1" applyAlignment="1" applyProtection="1">
      <alignment horizontal="center" vertical="center"/>
      <protection hidden="1"/>
    </xf>
    <xf numFmtId="3" fontId="15" fillId="3" borderId="0" xfId="0" applyNumberFormat="1" applyFont="1" applyFill="1" applyProtection="1">
      <protection hidden="1"/>
    </xf>
    <xf numFmtId="9" fontId="10" fillId="3" borderId="0" xfId="0" applyNumberFormat="1" applyFont="1" applyFill="1" applyAlignment="1" applyProtection="1">
      <alignment wrapText="1"/>
      <protection hidden="1"/>
    </xf>
    <xf numFmtId="9" fontId="12" fillId="3" borderId="0" xfId="0" applyNumberFormat="1" applyFont="1" applyFill="1" applyAlignment="1" applyProtection="1">
      <alignment horizontal="center" vertical="center"/>
      <protection hidden="1"/>
    </xf>
    <xf numFmtId="0" fontId="12" fillId="3" borderId="0" xfId="0" applyFont="1" applyFill="1" applyProtection="1">
      <protection hidden="1"/>
    </xf>
    <xf numFmtId="0" fontId="8" fillId="0" borderId="0" xfId="0" applyFont="1" applyAlignment="1">
      <alignment horizontal="right"/>
    </xf>
    <xf numFmtId="1" fontId="8" fillId="3" borderId="0" xfId="0" applyNumberFormat="1" applyFont="1" applyFill="1" applyAlignment="1" applyProtection="1">
      <alignment vertical="center"/>
      <protection hidden="1"/>
    </xf>
    <xf numFmtId="0" fontId="8" fillId="3" borderId="0" xfId="0" applyFont="1" applyFill="1" applyAlignment="1" applyProtection="1">
      <alignment horizontal="left" indent="1"/>
      <protection hidden="1"/>
    </xf>
    <xf numFmtId="0" fontId="15" fillId="3" borderId="0" xfId="0" applyFont="1" applyFill="1" applyAlignment="1" applyProtection="1">
      <alignment horizontal="right"/>
      <protection hidden="1"/>
    </xf>
    <xf numFmtId="3" fontId="0" fillId="3" borderId="0" xfId="0" applyNumberFormat="1" applyFill="1" applyAlignment="1" applyProtection="1">
      <alignment horizontal="left" indent="1"/>
      <protection hidden="1"/>
    </xf>
    <xf numFmtId="9" fontId="1" fillId="0" borderId="0" xfId="0" applyNumberFormat="1" applyFont="1" applyAlignment="1" applyProtection="1">
      <alignment horizontal="center" vertical="top"/>
      <protection hidden="1"/>
    </xf>
    <xf numFmtId="3" fontId="1" fillId="0" borderId="0" xfId="0" applyNumberFormat="1" applyFont="1" applyAlignment="1" applyProtection="1">
      <alignment horizontal="center"/>
      <protection hidden="1"/>
    </xf>
    <xf numFmtId="0" fontId="1" fillId="0" borderId="0" xfId="0" applyFont="1" applyAlignment="1">
      <alignment vertical="center" wrapText="1"/>
    </xf>
    <xf numFmtId="3" fontId="1" fillId="3" borderId="0" xfId="0" applyNumberFormat="1" applyFont="1" applyFill="1" applyAlignment="1" applyProtection="1">
      <alignment horizontal="left"/>
      <protection hidden="1"/>
    </xf>
    <xf numFmtId="3" fontId="1" fillId="3" borderId="0" xfId="0" applyNumberFormat="1" applyFont="1" applyFill="1" applyAlignment="1" applyProtection="1">
      <alignment horizontal="center"/>
      <protection hidden="1"/>
    </xf>
    <xf numFmtId="0" fontId="2" fillId="0" borderId="0" xfId="0" applyFont="1" applyAlignment="1" applyProtection="1">
      <alignment horizontal="center" vertical="center"/>
      <protection hidden="1"/>
    </xf>
    <xf numFmtId="0" fontId="1" fillId="0" borderId="0" xfId="0" applyFont="1" applyAlignment="1" applyProtection="1">
      <alignment horizontal="center" vertical="center" wrapText="1"/>
      <protection hidden="1"/>
    </xf>
    <xf numFmtId="9" fontId="2" fillId="0" borderId="0" xfId="0" applyNumberFormat="1" applyFont="1" applyAlignment="1" applyProtection="1">
      <alignment horizontal="center" vertical="center"/>
      <protection hidden="1"/>
    </xf>
    <xf numFmtId="1" fontId="1" fillId="0" borderId="0" xfId="0" applyNumberFormat="1" applyFont="1" applyAlignment="1" applyProtection="1">
      <alignment vertical="center"/>
      <protection hidden="1"/>
    </xf>
    <xf numFmtId="1" fontId="1" fillId="0" borderId="0" xfId="0" applyNumberFormat="1" applyFont="1" applyProtection="1">
      <protection hidden="1"/>
    </xf>
    <xf numFmtId="44" fontId="1" fillId="0" borderId="0" xfId="3" applyFont="1" applyProtection="1">
      <protection hidden="1"/>
    </xf>
    <xf numFmtId="44" fontId="1" fillId="0" borderId="0" xfId="3" applyFont="1" applyAlignment="1" applyProtection="1">
      <alignment horizontal="center"/>
      <protection hidden="1"/>
    </xf>
    <xf numFmtId="44" fontId="1" fillId="0" borderId="0" xfId="3" applyFont="1" applyAlignment="1" applyProtection="1">
      <alignment vertical="center"/>
      <protection hidden="1"/>
    </xf>
    <xf numFmtId="9" fontId="1" fillId="0" borderId="0" xfId="0" applyNumberFormat="1" applyFont="1" applyAlignment="1" applyProtection="1">
      <alignment horizontal="center"/>
      <protection hidden="1"/>
    </xf>
    <xf numFmtId="0" fontId="7" fillId="0" borderId="0" xfId="0" applyFont="1" applyAlignment="1">
      <alignment vertical="center" wrapText="1"/>
    </xf>
    <xf numFmtId="0" fontId="1" fillId="0" borderId="0" xfId="0" applyFont="1" applyAlignment="1" applyProtection="1">
      <alignment horizontal="center"/>
      <protection hidden="1"/>
    </xf>
    <xf numFmtId="0" fontId="15" fillId="0" borderId="0" xfId="0" applyFont="1" applyAlignment="1" applyProtection="1">
      <alignment vertical="top" wrapText="1"/>
      <protection hidden="1"/>
    </xf>
    <xf numFmtId="0" fontId="8" fillId="0" borderId="0" xfId="0" applyFont="1" applyAlignment="1">
      <alignment horizontal="left" indent="1"/>
    </xf>
    <xf numFmtId="0" fontId="41" fillId="0" borderId="0" xfId="2" applyFont="1" applyFill="1" applyAlignment="1" applyProtection="1">
      <alignment horizontal="left" indent="1"/>
    </xf>
    <xf numFmtId="3" fontId="11" fillId="0" borderId="0" xfId="2" applyNumberFormat="1" applyFill="1" applyBorder="1" applyAlignment="1" applyProtection="1">
      <alignment horizontal="left" indent="1"/>
      <protection hidden="1"/>
    </xf>
    <xf numFmtId="0" fontId="33" fillId="7" borderId="39" xfId="2" applyFont="1" applyFill="1" applyBorder="1" applyAlignment="1" applyProtection="1">
      <alignment horizontal="center" vertical="center" wrapText="1"/>
      <protection hidden="1"/>
    </xf>
    <xf numFmtId="0" fontId="8" fillId="0" borderId="30" xfId="9" applyBorder="1" applyAlignment="1" applyProtection="1">
      <alignment horizontal="left" vertical="center" wrapText="1" indent="1"/>
      <protection hidden="1"/>
    </xf>
    <xf numFmtId="0" fontId="8" fillId="0" borderId="36" xfId="9" applyBorder="1" applyAlignment="1" applyProtection="1">
      <alignment horizontal="left" vertical="center" wrapText="1" indent="1"/>
      <protection hidden="1"/>
    </xf>
    <xf numFmtId="0" fontId="8" fillId="0" borderId="40" xfId="9" applyBorder="1" applyAlignment="1" applyProtection="1">
      <alignment horizontal="left" vertical="center" wrapText="1" indent="1"/>
      <protection hidden="1"/>
    </xf>
    <xf numFmtId="0" fontId="8" fillId="0" borderId="44" xfId="9" applyBorder="1" applyAlignment="1" applyProtection="1">
      <alignment horizontal="left" vertical="center" wrapText="1" indent="1"/>
      <protection hidden="1"/>
    </xf>
    <xf numFmtId="0" fontId="8" fillId="0" borderId="48" xfId="9" applyBorder="1" applyAlignment="1" applyProtection="1">
      <alignment horizontal="left" vertical="center" wrapText="1" indent="1"/>
      <protection hidden="1"/>
    </xf>
    <xf numFmtId="0" fontId="8" fillId="0" borderId="52" xfId="9" applyBorder="1" applyAlignment="1" applyProtection="1">
      <alignment horizontal="left" vertical="center" wrapText="1" indent="1"/>
      <protection hidden="1"/>
    </xf>
    <xf numFmtId="0" fontId="8" fillId="0" borderId="57" xfId="9" applyBorder="1" applyAlignment="1" applyProtection="1">
      <alignment horizontal="left" vertical="center" wrapText="1" indent="1"/>
      <protection hidden="1"/>
    </xf>
    <xf numFmtId="0" fontId="33" fillId="5" borderId="29" xfId="2" applyFont="1" applyFill="1" applyBorder="1" applyAlignment="1" applyProtection="1">
      <alignment horizontal="center" vertical="center" wrapText="1"/>
      <protection hidden="1"/>
    </xf>
    <xf numFmtId="0" fontId="33" fillId="5" borderId="35" xfId="2" applyFont="1" applyFill="1" applyBorder="1" applyAlignment="1" applyProtection="1">
      <alignment horizontal="center" vertical="center" wrapText="1"/>
      <protection hidden="1"/>
    </xf>
    <xf numFmtId="0" fontId="33" fillId="5" borderId="35" xfId="2" quotePrefix="1" applyFont="1" applyFill="1" applyBorder="1" applyAlignment="1" applyProtection="1">
      <alignment horizontal="center" vertical="center" wrapText="1"/>
      <protection hidden="1"/>
    </xf>
    <xf numFmtId="0" fontId="33" fillId="7" borderId="39" xfId="2" quotePrefix="1" applyFont="1" applyFill="1" applyBorder="1" applyAlignment="1" applyProtection="1">
      <alignment horizontal="center" vertical="center" wrapText="1"/>
      <protection hidden="1"/>
    </xf>
    <xf numFmtId="0" fontId="33" fillId="4" borderId="35" xfId="2" quotePrefix="1" applyFont="1" applyFill="1" applyBorder="1" applyAlignment="1" applyProtection="1">
      <alignment horizontal="center" vertical="center" wrapText="1"/>
      <protection hidden="1"/>
    </xf>
    <xf numFmtId="3" fontId="8" fillId="0" borderId="0" xfId="0" applyNumberFormat="1" applyFont="1" applyAlignment="1" applyProtection="1">
      <alignment horizontal="left" wrapText="1" indent="1"/>
      <protection hidden="1"/>
    </xf>
    <xf numFmtId="3" fontId="8" fillId="0" borderId="0" xfId="0" applyNumberFormat="1" applyFont="1" applyAlignment="1" applyProtection="1">
      <alignment horizontal="left" indent="1"/>
      <protection hidden="1"/>
    </xf>
    <xf numFmtId="0" fontId="46" fillId="0" borderId="0" xfId="13" applyFill="1" applyAlignment="1">
      <alignment horizontal="left" indent="1"/>
    </xf>
    <xf numFmtId="0" fontId="39" fillId="0" borderId="0" xfId="12" applyFont="1" applyFill="1" applyAlignment="1">
      <alignment horizontal="left" vertical="center" indent="1"/>
    </xf>
    <xf numFmtId="0" fontId="32" fillId="0" borderId="0" xfId="7" applyFont="1" applyAlignment="1">
      <alignment vertical="center"/>
    </xf>
    <xf numFmtId="0" fontId="8" fillId="0" borderId="23" xfId="7" applyBorder="1" applyAlignment="1">
      <alignment vertical="center"/>
    </xf>
    <xf numFmtId="0" fontId="8" fillId="0" borderId="56" xfId="7" applyBorder="1"/>
    <xf numFmtId="0" fontId="8" fillId="0" borderId="24" xfId="7" applyBorder="1"/>
    <xf numFmtId="0" fontId="8" fillId="0" borderId="0" xfId="8" applyFont="1"/>
    <xf numFmtId="0" fontId="45" fillId="0" borderId="0" xfId="12" applyFill="1" applyAlignment="1">
      <alignment horizontal="left" vertical="center" indent="1"/>
    </xf>
    <xf numFmtId="0" fontId="8" fillId="0" borderId="0" xfId="10" applyFont="1"/>
    <xf numFmtId="0" fontId="8" fillId="0" borderId="0" xfId="10" applyFont="1" applyAlignment="1">
      <alignment horizontal="left" indent="1"/>
    </xf>
    <xf numFmtId="0" fontId="8" fillId="0" borderId="0" xfId="10" applyFont="1" applyAlignment="1">
      <alignment horizontal="left" vertical="top" wrapText="1" indent="1"/>
    </xf>
    <xf numFmtId="0" fontId="29" fillId="0" borderId="0" xfId="0" applyFont="1" applyAlignment="1" applyProtection="1">
      <alignment horizontal="left" vertical="top"/>
      <protection hidden="1"/>
    </xf>
    <xf numFmtId="0" fontId="16" fillId="0" borderId="0" xfId="0" applyFont="1" applyAlignment="1" applyProtection="1">
      <alignment horizontal="left" vertical="top"/>
      <protection hidden="1"/>
    </xf>
    <xf numFmtId="0" fontId="8" fillId="0" borderId="4" xfId="0" applyFont="1" applyBorder="1"/>
    <xf numFmtId="0" fontId="8" fillId="0" borderId="0" xfId="0" applyFont="1" applyAlignment="1">
      <alignment horizontal="left"/>
    </xf>
    <xf numFmtId="0" fontId="8" fillId="0" borderId="0" xfId="0" applyFont="1" applyAlignment="1" applyProtection="1">
      <alignment horizontal="right" vertical="center" wrapText="1" indent="1" readingOrder="1"/>
      <protection locked="0"/>
    </xf>
    <xf numFmtId="0" fontId="8" fillId="0" borderId="0" xfId="0" applyFont="1" applyAlignment="1">
      <alignment horizontal="right" indent="1" readingOrder="1"/>
    </xf>
    <xf numFmtId="0" fontId="8" fillId="0" borderId="0" xfId="0" applyFont="1" applyAlignment="1">
      <alignment horizontal="left" indent="1" readingOrder="1"/>
    </xf>
    <xf numFmtId="0" fontId="8" fillId="0" borderId="0" xfId="0" applyFont="1" applyAlignment="1" applyProtection="1">
      <alignment horizontal="left" vertical="center" wrapText="1" indent="1" readingOrder="1"/>
      <protection locked="0"/>
    </xf>
    <xf numFmtId="0" fontId="12" fillId="0" borderId="0" xfId="0" applyFont="1" applyAlignment="1">
      <alignment wrapText="1"/>
    </xf>
    <xf numFmtId="0" fontId="12" fillId="0" borderId="0" xfId="0" applyFont="1" applyAlignment="1" applyProtection="1">
      <alignment horizontal="center" wrapText="1" readingOrder="1"/>
      <protection locked="0"/>
    </xf>
    <xf numFmtId="0" fontId="12" fillId="0" borderId="0" xfId="0" applyFont="1" applyAlignment="1" applyProtection="1">
      <alignment horizontal="center" vertical="center" wrapText="1" readingOrder="1"/>
      <protection locked="0"/>
    </xf>
    <xf numFmtId="0" fontId="8" fillId="0" borderId="0" xfId="0" applyFont="1" applyAlignment="1" applyProtection="1">
      <alignment horizontal="center"/>
      <protection locked="0"/>
    </xf>
    <xf numFmtId="0" fontId="20" fillId="0" borderId="0" xfId="0" applyFont="1" applyAlignment="1">
      <alignment horizontal="right"/>
    </xf>
    <xf numFmtId="0" fontId="12" fillId="0" borderId="0" xfId="0" applyFont="1" applyAlignment="1" applyProtection="1">
      <alignment horizontal="left"/>
      <protection locked="0"/>
    </xf>
    <xf numFmtId="3" fontId="12" fillId="0" borderId="0" xfId="0" applyNumberFormat="1" applyFont="1" applyAlignment="1">
      <alignment horizontal="right" wrapText="1"/>
    </xf>
    <xf numFmtId="0" fontId="12" fillId="0" borderId="0" xfId="0" applyFont="1" applyAlignment="1">
      <alignment horizontal="right"/>
    </xf>
    <xf numFmtId="0" fontId="12" fillId="0" borderId="0" xfId="0" applyFont="1" applyAlignment="1" applyProtection="1">
      <alignment horizontal="left" wrapText="1" indent="1"/>
      <protection locked="0"/>
    </xf>
    <xf numFmtId="0" fontId="8" fillId="0" borderId="0" xfId="0" applyFont="1" applyAlignment="1" applyProtection="1">
      <alignment horizontal="right" vertical="top" wrapText="1"/>
      <protection locked="0"/>
    </xf>
    <xf numFmtId="0" fontId="15" fillId="0" borderId="0" xfId="0" applyFont="1" applyAlignment="1">
      <alignment horizontal="right"/>
    </xf>
    <xf numFmtId="0" fontId="8" fillId="0" borderId="0" xfId="0" applyFont="1" applyAlignment="1" applyProtection="1">
      <alignment horizontal="left" wrapText="1" indent="2"/>
      <protection locked="0"/>
    </xf>
    <xf numFmtId="3" fontId="8" fillId="0" borderId="0" xfId="0" applyNumberFormat="1" applyFont="1" applyAlignment="1">
      <alignment horizontal="right" vertical="top" wrapText="1" readingOrder="1"/>
    </xf>
    <xf numFmtId="3" fontId="12" fillId="0" borderId="0" xfId="0" applyNumberFormat="1" applyFont="1" applyAlignment="1">
      <alignment horizontal="right" vertical="top" wrapText="1" readingOrder="1"/>
    </xf>
    <xf numFmtId="0" fontId="8" fillId="0" borderId="8" xfId="0" applyFont="1" applyBorder="1"/>
    <xf numFmtId="0" fontId="27" fillId="0" borderId="0" xfId="0" applyFont="1" applyAlignment="1" applyProtection="1">
      <alignment vertical="center" wrapText="1" readingOrder="1"/>
      <protection locked="0"/>
    </xf>
    <xf numFmtId="0" fontId="8" fillId="0" borderId="0" xfId="0" applyFont="1" applyAlignment="1">
      <alignment vertical="center"/>
    </xf>
    <xf numFmtId="1" fontId="15"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9" xfId="0" applyFont="1" applyBorder="1"/>
    <xf numFmtId="0" fontId="8" fillId="0" borderId="0" xfId="0" applyFont="1" applyAlignment="1">
      <alignment vertical="center" wrapText="1" readingOrder="1"/>
    </xf>
    <xf numFmtId="0" fontId="8" fillId="0" borderId="0" xfId="0" applyFont="1" applyAlignment="1">
      <alignment horizontal="right" vertical="center" indent="1" readingOrder="1"/>
    </xf>
    <xf numFmtId="0" fontId="12" fillId="0" borderId="0" xfId="0" applyFont="1" applyAlignment="1" applyProtection="1">
      <alignment horizontal="left" indent="1"/>
      <protection locked="0"/>
    </xf>
    <xf numFmtId="0" fontId="8" fillId="0" borderId="0" xfId="0" applyFont="1" applyAlignment="1" applyProtection="1">
      <alignment horizontal="left" wrapText="1" indent="1"/>
      <protection locked="0"/>
    </xf>
    <xf numFmtId="0" fontId="45" fillId="0" borderId="0" xfId="12" applyFill="1" applyAlignment="1" applyProtection="1">
      <alignment horizontal="left" indent="1"/>
      <protection hidden="1"/>
    </xf>
    <xf numFmtId="167" fontId="8" fillId="0" borderId="0" xfId="0" applyNumberFormat="1" applyFont="1"/>
    <xf numFmtId="167" fontId="8" fillId="0" borderId="0" xfId="0" applyNumberFormat="1" applyFont="1" applyAlignment="1">
      <alignment horizontal="left"/>
    </xf>
    <xf numFmtId="0" fontId="15" fillId="0" borderId="8" xfId="0" applyFont="1" applyBorder="1" applyAlignment="1" applyProtection="1">
      <alignment horizontal="right" readingOrder="1"/>
      <protection locked="0"/>
    </xf>
    <xf numFmtId="0" fontId="18" fillId="0" borderId="0" xfId="0" applyFont="1" applyAlignment="1" applyProtection="1">
      <alignment vertical="top" wrapText="1"/>
      <protection hidden="1"/>
    </xf>
    <xf numFmtId="0" fontId="27" fillId="0" borderId="8" xfId="0" applyFont="1" applyBorder="1" applyAlignment="1" applyProtection="1">
      <alignment vertical="center" wrapText="1" readingOrder="1"/>
      <protection locked="0"/>
    </xf>
    <xf numFmtId="0" fontId="17" fillId="0" borderId="0" xfId="0" applyFont="1" applyAlignment="1" applyProtection="1">
      <alignment horizontal="left" vertical="top" indent="1"/>
      <protection hidden="1"/>
    </xf>
    <xf numFmtId="0" fontId="17" fillId="0" borderId="0" xfId="0" applyFont="1" applyAlignment="1" applyProtection="1">
      <alignment horizontal="left" vertical="top" wrapText="1" indent="1"/>
      <protection hidden="1"/>
    </xf>
    <xf numFmtId="0" fontId="17" fillId="0" borderId="8" xfId="0" applyFont="1" applyBorder="1" applyAlignment="1" applyProtection="1">
      <alignment wrapText="1" readingOrder="1"/>
      <protection locked="0"/>
    </xf>
    <xf numFmtId="0" fontId="15" fillId="0" borderId="0" xfId="0" applyFont="1" applyAlignment="1" applyProtection="1">
      <alignment horizontal="left" vertical="top" wrapText="1"/>
      <protection hidden="1"/>
    </xf>
    <xf numFmtId="0" fontId="8" fillId="0" borderId="0" xfId="0" applyFont="1" applyAlignment="1">
      <alignment horizontal="right" vertical="top"/>
    </xf>
    <xf numFmtId="3" fontId="12" fillId="3" borderId="0" xfId="0" applyNumberFormat="1" applyFont="1" applyFill="1" applyAlignment="1" applyProtection="1">
      <alignment horizontal="right"/>
      <protection hidden="1"/>
    </xf>
    <xf numFmtId="0" fontId="15" fillId="0" borderId="0" xfId="0" applyFont="1" applyAlignment="1" applyProtection="1">
      <alignment wrapText="1" readingOrder="1"/>
      <protection locked="0"/>
    </xf>
    <xf numFmtId="0" fontId="15" fillId="0" borderId="0" xfId="0" applyFont="1" applyAlignment="1" applyProtection="1">
      <alignment horizontal="right" readingOrder="1"/>
      <protection locked="0"/>
    </xf>
    <xf numFmtId="0" fontId="12" fillId="0" borderId="0" xfId="0" applyFont="1" applyAlignment="1" applyProtection="1">
      <alignment horizontal="right"/>
      <protection hidden="1"/>
    </xf>
    <xf numFmtId="0" fontId="8" fillId="0" borderId="0" xfId="0" applyFont="1" applyAlignment="1" applyProtection="1">
      <alignment horizontal="right"/>
      <protection hidden="1"/>
    </xf>
    <xf numFmtId="0" fontId="45" fillId="0" borderId="0" xfId="12" applyAlignment="1" applyProtection="1">
      <alignment horizontal="left" indent="1"/>
      <protection hidden="1"/>
    </xf>
    <xf numFmtId="0" fontId="8" fillId="3" borderId="0" xfId="0" applyFont="1" applyFill="1" applyAlignment="1" applyProtection="1">
      <alignment horizontal="left" wrapText="1" indent="1"/>
      <protection hidden="1"/>
    </xf>
    <xf numFmtId="3" fontId="8" fillId="0" borderId="9" xfId="0" applyNumberFormat="1" applyFont="1" applyBorder="1" applyAlignment="1">
      <alignment horizontal="right" vertical="top" wrapText="1" readingOrder="1"/>
    </xf>
    <xf numFmtId="0" fontId="8" fillId="0" borderId="0" xfId="0" applyFont="1" applyAlignment="1" applyProtection="1">
      <alignment horizontal="left" vertical="top" wrapText="1" indent="1"/>
      <protection locked="0"/>
    </xf>
    <xf numFmtId="3" fontId="12" fillId="3" borderId="9" xfId="0" applyNumberFormat="1" applyFont="1" applyFill="1" applyBorder="1" applyAlignment="1" applyProtection="1">
      <alignment horizontal="right" vertical="top"/>
      <protection hidden="1"/>
    </xf>
    <xf numFmtId="0" fontId="8" fillId="0" borderId="0" xfId="1" applyFont="1" applyAlignment="1">
      <alignment horizontal="left" indent="1"/>
    </xf>
    <xf numFmtId="0" fontId="17" fillId="0" borderId="0" xfId="1" applyFont="1" applyAlignment="1" applyProtection="1">
      <alignment horizontal="left" vertical="center" indent="1" readingOrder="1"/>
      <protection locked="0"/>
    </xf>
    <xf numFmtId="0" fontId="17" fillId="0" borderId="0" xfId="1" applyFont="1" applyAlignment="1" applyProtection="1">
      <alignment vertical="center" readingOrder="1"/>
      <protection locked="0"/>
    </xf>
    <xf numFmtId="0" fontId="17" fillId="0" borderId="0" xfId="1" applyFont="1" applyAlignment="1" applyProtection="1">
      <alignment horizontal="left" vertical="center" wrapText="1" indent="1" readingOrder="1"/>
      <protection locked="0"/>
    </xf>
    <xf numFmtId="0" fontId="8" fillId="0" borderId="0" xfId="1" applyFont="1" applyAlignment="1" applyProtection="1">
      <alignment horizontal="left" vertical="center" wrapText="1" indent="1" readingOrder="1"/>
      <protection locked="0"/>
    </xf>
    <xf numFmtId="0" fontId="17" fillId="0" borderId="0" xfId="1" applyFont="1" applyAlignment="1" applyProtection="1">
      <alignment horizontal="right" vertical="center" wrapText="1" indent="1" readingOrder="1"/>
      <protection locked="0"/>
    </xf>
    <xf numFmtId="0" fontId="17" fillId="0" borderId="0" xfId="1" applyFont="1" applyAlignment="1">
      <alignment horizontal="left" indent="1" readingOrder="1"/>
    </xf>
    <xf numFmtId="0" fontId="8" fillId="0" borderId="0" xfId="0" applyFont="1" applyAlignment="1">
      <alignment horizontal="center" vertical="center"/>
    </xf>
    <xf numFmtId="0" fontId="8" fillId="0" borderId="0" xfId="1" applyFont="1" applyAlignment="1">
      <alignment horizontal="right" vertical="top"/>
    </xf>
    <xf numFmtId="0" fontId="8" fillId="0" borderId="0" xfId="1" applyFont="1" applyAlignment="1" applyProtection="1">
      <alignment horizontal="center" wrapText="1" readingOrder="1"/>
      <protection locked="0"/>
    </xf>
    <xf numFmtId="2" fontId="8" fillId="0" borderId="0" xfId="1" applyNumberFormat="1" applyFont="1" applyAlignment="1" applyProtection="1">
      <alignment horizontal="center" wrapText="1" readingOrder="1"/>
      <protection locked="0"/>
    </xf>
    <xf numFmtId="44" fontId="8" fillId="0" borderId="0" xfId="3" applyFont="1"/>
    <xf numFmtId="44" fontId="8" fillId="0" borderId="0" xfId="3" applyFont="1" applyAlignment="1">
      <alignment horizontal="right" readingOrder="1"/>
    </xf>
    <xf numFmtId="44" fontId="8" fillId="0" borderId="0" xfId="3" applyFont="1" applyAlignment="1">
      <alignment horizontal="right" vertical="top" wrapText="1" readingOrder="1"/>
    </xf>
    <xf numFmtId="3" fontId="8" fillId="0" borderId="0" xfId="1" applyNumberFormat="1" applyFont="1" applyAlignment="1">
      <alignment horizontal="right" vertical="center" wrapText="1" readingOrder="1"/>
    </xf>
    <xf numFmtId="3" fontId="8" fillId="0" borderId="0" xfId="1" quotePrefix="1" applyNumberFormat="1" applyFont="1" applyAlignment="1">
      <alignment horizontal="right" vertical="center" wrapText="1" readingOrder="1"/>
    </xf>
    <xf numFmtId="3" fontId="8" fillId="0" borderId="0" xfId="1" applyNumberFormat="1" applyFont="1" applyAlignment="1">
      <alignment vertical="center"/>
    </xf>
    <xf numFmtId="3" fontId="8" fillId="0" borderId="0" xfId="1" applyNumberFormat="1" applyFont="1" applyAlignment="1">
      <alignment horizontal="right" vertical="top" wrapText="1" readingOrder="1"/>
    </xf>
    <xf numFmtId="0" fontId="8" fillId="0" borderId="0" xfId="1" applyFont="1" applyAlignment="1">
      <alignment horizontal="center"/>
    </xf>
    <xf numFmtId="0" fontId="8" fillId="0" borderId="0" xfId="1" applyFont="1" applyAlignment="1" applyProtection="1">
      <alignment horizontal="center" wrapText="1"/>
      <protection locked="0"/>
    </xf>
    <xf numFmtId="3" fontId="8" fillId="0" borderId="0" xfId="1" quotePrefix="1" applyNumberFormat="1" applyFont="1" applyAlignment="1">
      <alignment horizontal="right" vertical="top" wrapText="1" readingOrder="1"/>
    </xf>
    <xf numFmtId="3" fontId="15" fillId="0" borderId="0" xfId="1" applyNumberFormat="1" applyFont="1" applyAlignment="1">
      <alignment horizontal="right" wrapText="1" readingOrder="1"/>
    </xf>
    <xf numFmtId="0" fontId="8" fillId="0" borderId="0" xfId="0" applyFont="1" applyAlignment="1" applyProtection="1">
      <alignment wrapText="1" readingOrder="1"/>
      <protection locked="0"/>
    </xf>
    <xf numFmtId="0" fontId="12" fillId="0" borderId="0" xfId="0" applyFont="1" applyProtection="1">
      <protection hidden="1"/>
    </xf>
    <xf numFmtId="0" fontId="15" fillId="0" borderId="0" xfId="1" applyFont="1"/>
    <xf numFmtId="167" fontId="8" fillId="0" borderId="0" xfId="0" applyNumberFormat="1" applyFont="1" applyAlignment="1">
      <alignment vertical="top"/>
    </xf>
    <xf numFmtId="167" fontId="8" fillId="2" borderId="0" xfId="1" applyNumberFormat="1" applyFont="1" applyFill="1" applyAlignment="1">
      <alignment horizontal="left" indent="1"/>
    </xf>
    <xf numFmtId="167" fontId="17" fillId="0" borderId="0" xfId="1" applyNumberFormat="1" applyFont="1" applyAlignment="1">
      <alignment vertical="center" readingOrder="1"/>
    </xf>
    <xf numFmtId="167" fontId="17" fillId="0" borderId="0" xfId="1" applyNumberFormat="1" applyFont="1" applyAlignment="1">
      <alignment horizontal="left" vertical="center" wrapText="1" indent="1" readingOrder="1"/>
    </xf>
    <xf numFmtId="0" fontId="17" fillId="0" borderId="0" xfId="1" applyFont="1" applyAlignment="1" applyProtection="1">
      <alignment horizontal="right" vertical="center" indent="1" readingOrder="1"/>
      <protection locked="0"/>
    </xf>
    <xf numFmtId="3" fontId="8" fillId="0" borderId="9" xfId="1" applyNumberFormat="1" applyFont="1" applyBorder="1" applyAlignment="1">
      <alignment horizontal="right" vertical="top" wrapText="1" readingOrder="1"/>
    </xf>
    <xf numFmtId="0" fontId="8" fillId="0" borderId="0" xfId="1" applyFont="1" applyAlignment="1">
      <alignment vertical="top"/>
    </xf>
    <xf numFmtId="0" fontId="12" fillId="0" borderId="0" xfId="0" applyFont="1" applyAlignment="1" applyProtection="1">
      <alignment horizontal="left" vertical="center" wrapText="1" indent="1" readingOrder="1"/>
      <protection locked="0"/>
    </xf>
    <xf numFmtId="0" fontId="12" fillId="0" borderId="0" xfId="1" applyFont="1" applyAlignment="1" applyProtection="1">
      <alignment horizontal="left" vertical="top" wrapText="1" indent="1" readingOrder="1"/>
      <protection locked="0"/>
    </xf>
    <xf numFmtId="44" fontId="12" fillId="0" borderId="0" xfId="3" applyFont="1" applyAlignment="1" applyProtection="1">
      <alignment horizontal="left" wrapText="1" indent="1" readingOrder="1"/>
      <protection locked="0"/>
    </xf>
    <xf numFmtId="0" fontId="20" fillId="0" borderId="0" xfId="1" applyFont="1" applyAlignment="1" applyProtection="1">
      <alignment horizontal="left" wrapText="1" indent="1" readingOrder="1"/>
      <protection locked="0"/>
    </xf>
    <xf numFmtId="9" fontId="8" fillId="0" borderId="0" xfId="0" applyNumberFormat="1" applyFont="1" applyProtection="1">
      <protection hidden="1"/>
    </xf>
    <xf numFmtId="49" fontId="8" fillId="0" borderId="0" xfId="1" applyNumberFormat="1" applyFont="1" applyAlignment="1">
      <alignment horizontal="center" wrapText="1"/>
    </xf>
    <xf numFmtId="3" fontId="15" fillId="0" borderId="0" xfId="0" applyNumberFormat="1" applyFont="1" applyAlignment="1" applyProtection="1">
      <alignment horizontal="right"/>
      <protection hidden="1"/>
    </xf>
    <xf numFmtId="3" fontId="12" fillId="0" borderId="0" xfId="0" applyNumberFormat="1" applyFont="1" applyAlignment="1" applyProtection="1">
      <alignment horizontal="left" indent="1"/>
      <protection hidden="1"/>
    </xf>
    <xf numFmtId="1" fontId="8" fillId="0" borderId="0" xfId="0" applyNumberFormat="1" applyFont="1" applyAlignment="1" applyProtection="1">
      <alignment horizontal="center"/>
      <protection hidden="1"/>
    </xf>
    <xf numFmtId="0" fontId="21" fillId="0" borderId="0" xfId="0" applyFont="1" applyProtection="1">
      <protection hidden="1"/>
    </xf>
    <xf numFmtId="0" fontId="15" fillId="0" borderId="0" xfId="0" applyFont="1" applyAlignment="1" applyProtection="1">
      <alignment horizontal="left" vertical="top"/>
      <protection hidden="1"/>
    </xf>
    <xf numFmtId="0" fontId="17" fillId="0" borderId="0" xfId="0" applyFont="1" applyAlignment="1" applyProtection="1">
      <alignment vertical="top"/>
      <protection hidden="1"/>
    </xf>
    <xf numFmtId="1" fontId="17" fillId="0" borderId="0" xfId="0" applyNumberFormat="1" applyFont="1" applyAlignment="1">
      <alignment horizontal="left" vertical="center"/>
    </xf>
    <xf numFmtId="165" fontId="17" fillId="0" borderId="0" xfId="0" applyNumberFormat="1" applyFont="1" applyAlignment="1">
      <alignment horizontal="left" vertical="center"/>
    </xf>
    <xf numFmtId="0" fontId="17" fillId="0" borderId="0" xfId="0" applyFont="1" applyAlignment="1">
      <alignment horizontal="left" vertical="top" indent="1"/>
    </xf>
    <xf numFmtId="0" fontId="17" fillId="0" borderId="0" xfId="0" applyFont="1" applyAlignment="1" applyProtection="1">
      <alignment vertical="top" wrapText="1"/>
      <protection hidden="1"/>
    </xf>
    <xf numFmtId="165" fontId="17" fillId="0" borderId="0" xfId="0" applyNumberFormat="1" applyFont="1" applyAlignment="1">
      <alignment horizontal="left" vertical="center" indent="1"/>
    </xf>
    <xf numFmtId="9" fontId="8" fillId="0" borderId="0" xfId="0" applyNumberFormat="1" applyFont="1" applyAlignment="1" applyProtection="1">
      <alignment horizontal="left"/>
      <protection hidden="1"/>
    </xf>
    <xf numFmtId="0" fontId="39" fillId="0" borderId="0" xfId="12" applyFont="1" applyFill="1" applyAlignment="1" applyProtection="1">
      <alignment vertical="center"/>
      <protection hidden="1"/>
    </xf>
    <xf numFmtId="0" fontId="39" fillId="0" borderId="0" xfId="12" applyFont="1" applyFill="1" applyAlignment="1" applyProtection="1">
      <alignment horizontal="center" vertical="center"/>
      <protection hidden="1"/>
    </xf>
    <xf numFmtId="0" fontId="39" fillId="0" borderId="0" xfId="12" applyFont="1" applyFill="1" applyAlignment="1">
      <alignment vertical="center"/>
    </xf>
    <xf numFmtId="3" fontId="12" fillId="3" borderId="0" xfId="0" applyNumberFormat="1" applyFont="1" applyFill="1" applyAlignment="1" applyProtection="1">
      <alignment horizontal="left" vertical="center" indent="2"/>
      <protection hidden="1"/>
    </xf>
    <xf numFmtId="3" fontId="12" fillId="3" borderId="9" xfId="0" applyNumberFormat="1" applyFont="1" applyFill="1" applyBorder="1" applyAlignment="1" applyProtection="1">
      <alignment horizontal="left" vertical="top" indent="2"/>
      <protection hidden="1"/>
    </xf>
    <xf numFmtId="3" fontId="8" fillId="3" borderId="0" xfId="0" applyNumberFormat="1" applyFont="1" applyFill="1" applyAlignment="1" applyProtection="1">
      <alignment horizontal="left" indent="3"/>
      <protection hidden="1"/>
    </xf>
    <xf numFmtId="3" fontId="8" fillId="3" borderId="0" xfId="4" applyNumberFormat="1" applyFont="1" applyFill="1" applyAlignment="1" applyProtection="1">
      <alignment horizontal="left" indent="3"/>
      <protection hidden="1"/>
    </xf>
    <xf numFmtId="166" fontId="8" fillId="3" borderId="0" xfId="5" applyFont="1" applyFill="1" applyAlignment="1" applyProtection="1">
      <alignment horizontal="left" indent="3"/>
      <protection hidden="1"/>
    </xf>
    <xf numFmtId="3" fontId="12" fillId="0" borderId="9" xfId="0" applyNumberFormat="1" applyFont="1" applyBorder="1" applyAlignment="1" applyProtection="1">
      <alignment horizontal="right" vertical="center" indent="1"/>
      <protection hidden="1"/>
    </xf>
    <xf numFmtId="3" fontId="8" fillId="0" borderId="0" xfId="0" applyNumberFormat="1" applyFont="1"/>
    <xf numFmtId="3" fontId="8" fillId="3" borderId="9" xfId="0" applyNumberFormat="1" applyFont="1" applyFill="1" applyBorder="1" applyAlignment="1" applyProtection="1">
      <alignment horizontal="right" vertical="top" indent="1"/>
      <protection hidden="1"/>
    </xf>
    <xf numFmtId="3" fontId="8" fillId="0" borderId="9" xfId="0" applyNumberFormat="1" applyFont="1" applyBorder="1" applyAlignment="1" applyProtection="1">
      <alignment horizontal="right" vertical="top" indent="1"/>
      <protection hidden="1"/>
    </xf>
    <xf numFmtId="3" fontId="8" fillId="3" borderId="60" xfId="0" applyNumberFormat="1" applyFont="1" applyFill="1" applyBorder="1" applyAlignment="1" applyProtection="1">
      <alignment horizontal="right" vertical="top" indent="1"/>
      <protection hidden="1"/>
    </xf>
    <xf numFmtId="0" fontId="15" fillId="0" borderId="0" xfId="0" applyFont="1" applyAlignment="1">
      <alignment horizontal="left" vertical="center"/>
    </xf>
    <xf numFmtId="3" fontId="8" fillId="0" borderId="0" xfId="0" applyNumberFormat="1" applyFont="1" applyAlignment="1" applyProtection="1">
      <alignment horizontal="left"/>
      <protection hidden="1"/>
    </xf>
    <xf numFmtId="0" fontId="15" fillId="0" borderId="0" xfId="0" applyFont="1" applyAlignment="1">
      <alignment vertical="center" wrapText="1"/>
    </xf>
    <xf numFmtId="9" fontId="8" fillId="0" borderId="0" xfId="0" applyNumberFormat="1" applyFont="1" applyAlignment="1" applyProtection="1">
      <alignment horizontal="left" indent="2"/>
      <protection hidden="1"/>
    </xf>
    <xf numFmtId="0" fontId="8" fillId="3" borderId="0" xfId="0" applyFont="1" applyFill="1" applyAlignment="1" applyProtection="1">
      <alignment horizontal="left" vertical="center" indent="1"/>
      <protection hidden="1"/>
    </xf>
    <xf numFmtId="0" fontId="15" fillId="0" borderId="0" xfId="0" applyFont="1" applyAlignment="1">
      <alignment horizontal="left" vertical="center" wrapText="1" indent="1"/>
    </xf>
    <xf numFmtId="0" fontId="17" fillId="0" borderId="0" xfId="0" applyFont="1" applyProtection="1">
      <protection hidden="1"/>
    </xf>
    <xf numFmtId="0" fontId="12" fillId="0" borderId="0" xfId="0" applyFont="1" applyAlignment="1" applyProtection="1">
      <alignment horizontal="left" indent="1"/>
      <protection hidden="1"/>
    </xf>
    <xf numFmtId="3" fontId="12" fillId="0" borderId="0" xfId="0" applyNumberFormat="1" applyFont="1" applyAlignment="1">
      <alignment horizontal="right" indent="1"/>
    </xf>
    <xf numFmtId="3" fontId="12" fillId="0" borderId="0" xfId="0" applyNumberFormat="1" applyFont="1"/>
    <xf numFmtId="1" fontId="20" fillId="0" borderId="0" xfId="0" applyNumberFormat="1" applyFont="1" applyAlignment="1" applyProtection="1">
      <alignment vertical="center"/>
      <protection hidden="1"/>
    </xf>
    <xf numFmtId="9" fontId="12" fillId="0" borderId="0" xfId="0" applyNumberFormat="1" applyFont="1" applyProtection="1">
      <protection hidden="1"/>
    </xf>
    <xf numFmtId="0" fontId="15" fillId="0" borderId="0" xfId="0" applyFont="1" applyAlignment="1">
      <alignment vertical="top" wrapText="1"/>
    </xf>
    <xf numFmtId="0" fontId="15" fillId="0" borderId="0" xfId="0" applyFont="1" applyAlignment="1">
      <alignment vertical="center"/>
    </xf>
    <xf numFmtId="0" fontId="12" fillId="0" borderId="0" xfId="0" applyFont="1" applyAlignment="1" applyProtection="1">
      <alignment horizontal="left" vertical="center" indent="1"/>
      <protection hidden="1"/>
    </xf>
    <xf numFmtId="0" fontId="8" fillId="0" borderId="0" xfId="0" applyFont="1" applyAlignment="1" applyProtection="1">
      <alignment horizontal="left" indent="3"/>
      <protection hidden="1"/>
    </xf>
    <xf numFmtId="0" fontId="8" fillId="0" borderId="9" xfId="0" applyFont="1" applyBorder="1" applyAlignment="1">
      <alignment horizontal="left" vertical="top" wrapText="1" indent="3"/>
    </xf>
    <xf numFmtId="2" fontId="8" fillId="3" borderId="0" xfId="0" applyNumberFormat="1" applyFont="1" applyFill="1" applyProtection="1">
      <protection hidden="1"/>
    </xf>
    <xf numFmtId="0" fontId="8" fillId="0" borderId="0" xfId="0" applyFont="1" applyAlignment="1" applyProtection="1">
      <alignment horizontal="left" vertical="top" indent="1"/>
      <protection hidden="1"/>
    </xf>
    <xf numFmtId="2" fontId="8" fillId="0" borderId="0" xfId="0" applyNumberFormat="1" applyFont="1" applyAlignment="1">
      <alignment horizontal="left" indent="1"/>
    </xf>
    <xf numFmtId="9" fontId="17" fillId="3" borderId="0" xfId="0" applyNumberFormat="1" applyFont="1" applyFill="1" applyAlignment="1" applyProtection="1">
      <alignment horizontal="left" indent="1"/>
      <protection hidden="1"/>
    </xf>
    <xf numFmtId="3" fontId="12" fillId="3" borderId="9" xfId="0" applyNumberFormat="1" applyFont="1" applyFill="1" applyBorder="1" applyAlignment="1" applyProtection="1">
      <alignment horizontal="left" vertical="center" indent="1"/>
      <protection hidden="1"/>
    </xf>
    <xf numFmtId="3" fontId="12" fillId="3" borderId="9" xfId="0" applyNumberFormat="1" applyFont="1" applyFill="1" applyBorder="1" applyAlignment="1" applyProtection="1">
      <alignment horizontal="right" vertical="center" indent="1"/>
      <protection hidden="1"/>
    </xf>
    <xf numFmtId="3" fontId="12" fillId="3" borderId="61" xfId="0" applyNumberFormat="1" applyFont="1" applyFill="1" applyBorder="1" applyAlignment="1" applyProtection="1">
      <alignment horizontal="right" vertical="center" indent="1"/>
      <protection hidden="1"/>
    </xf>
    <xf numFmtId="0" fontId="45" fillId="0" borderId="0" xfId="12" applyFill="1" applyAlignment="1" applyProtection="1">
      <alignment wrapText="1"/>
      <protection hidden="1"/>
    </xf>
    <xf numFmtId="0" fontId="15" fillId="0" borderId="0" xfId="0" applyFont="1" applyAlignment="1">
      <alignment horizontal="center" vertical="center"/>
    </xf>
    <xf numFmtId="0" fontId="15" fillId="0" borderId="0" xfId="0" applyFont="1" applyAlignment="1">
      <alignment horizontal="left" vertical="center" wrapText="1"/>
    </xf>
    <xf numFmtId="0" fontId="8" fillId="0" borderId="9" xfId="0" applyFont="1" applyBorder="1" applyProtection="1">
      <protection hidden="1"/>
    </xf>
    <xf numFmtId="0" fontId="15" fillId="0" borderId="18" xfId="0" applyFont="1" applyBorder="1" applyAlignment="1" applyProtection="1">
      <alignment horizontal="right"/>
      <protection hidden="1"/>
    </xf>
    <xf numFmtId="0" fontId="45" fillId="0" borderId="0" xfId="12" applyFill="1" applyAlignment="1" applyProtection="1">
      <alignment vertical="top" wrapText="1"/>
      <protection hidden="1"/>
    </xf>
    <xf numFmtId="0" fontId="3" fillId="0" borderId="0" xfId="0" applyFont="1" applyAlignment="1" applyProtection="1">
      <alignment vertical="top" wrapText="1"/>
      <protection hidden="1"/>
    </xf>
    <xf numFmtId="0" fontId="0" fillId="0" borderId="0" xfId="0" applyAlignment="1">
      <alignment horizontal="left" indent="1"/>
    </xf>
    <xf numFmtId="0" fontId="6" fillId="0" borderId="0" xfId="0" applyFont="1" applyAlignment="1" applyProtection="1">
      <alignment horizontal="left" vertical="top" indent="1"/>
      <protection hidden="1"/>
    </xf>
    <xf numFmtId="0" fontId="23" fillId="0" borderId="0" xfId="0" applyFont="1" applyAlignment="1" applyProtection="1">
      <alignment horizontal="left" indent="1"/>
      <protection hidden="1"/>
    </xf>
    <xf numFmtId="0" fontId="10" fillId="0" borderId="0" xfId="0" applyFont="1" applyAlignment="1" applyProtection="1">
      <alignment horizontal="left" indent="1"/>
      <protection hidden="1"/>
    </xf>
    <xf numFmtId="0" fontId="8" fillId="0" borderId="9" xfId="0" applyFont="1" applyBorder="1" applyAlignment="1" applyProtection="1">
      <alignment vertical="top"/>
      <protection hidden="1"/>
    </xf>
    <xf numFmtId="0" fontId="8" fillId="0" borderId="9" xfId="0" applyFont="1" applyBorder="1" applyAlignment="1" applyProtection="1">
      <alignment horizontal="left" vertical="top" indent="1"/>
      <protection hidden="1"/>
    </xf>
    <xf numFmtId="0" fontId="3" fillId="3" borderId="0" xfId="0" applyFont="1" applyFill="1" applyAlignment="1" applyProtection="1">
      <alignment vertical="top" wrapText="1"/>
      <protection hidden="1"/>
    </xf>
    <xf numFmtId="0" fontId="15" fillId="0" borderId="0" xfId="0" applyFont="1" applyAlignment="1" applyProtection="1">
      <alignment horizontal="left"/>
      <protection hidden="1"/>
    </xf>
    <xf numFmtId="1" fontId="12" fillId="0" borderId="0" xfId="0" applyNumberFormat="1" applyFont="1" applyAlignment="1" applyProtection="1">
      <alignment horizontal="center" vertical="center"/>
      <protection hidden="1"/>
    </xf>
    <xf numFmtId="0" fontId="15" fillId="0" borderId="0" xfId="0" applyFont="1" applyAlignment="1" applyProtection="1">
      <alignment horizontal="left" vertical="top" indent="1"/>
      <protection hidden="1"/>
    </xf>
    <xf numFmtId="0" fontId="26" fillId="3" borderId="0" xfId="0" applyFont="1" applyFill="1" applyAlignment="1" applyProtection="1">
      <alignment horizontal="left" vertical="top"/>
      <protection hidden="1"/>
    </xf>
    <xf numFmtId="3" fontId="8" fillId="0" borderId="0" xfId="0" applyNumberFormat="1" applyFont="1" applyAlignment="1" applyProtection="1">
      <alignment horizontal="center" vertical="top"/>
      <protection hidden="1"/>
    </xf>
    <xf numFmtId="0" fontId="8" fillId="0" borderId="0" xfId="0" applyFont="1" applyAlignment="1">
      <alignment horizontal="right" indent="1"/>
    </xf>
    <xf numFmtId="3" fontId="15" fillId="0" borderId="0" xfId="0" applyNumberFormat="1" applyFont="1" applyAlignment="1" applyProtection="1">
      <alignment horizontal="center" vertical="center"/>
      <protection hidden="1"/>
    </xf>
    <xf numFmtId="3" fontId="15" fillId="0" borderId="0" xfId="0" applyNumberFormat="1" applyFont="1" applyAlignment="1" applyProtection="1">
      <alignment horizontal="center"/>
      <protection hidden="1"/>
    </xf>
    <xf numFmtId="3" fontId="15" fillId="0" borderId="0" xfId="0" applyNumberFormat="1" applyFont="1" applyAlignment="1" applyProtection="1">
      <alignment horizontal="left"/>
      <protection hidden="1"/>
    </xf>
    <xf numFmtId="3" fontId="20" fillId="0" borderId="0" xfId="0" applyNumberFormat="1" applyFont="1" applyAlignment="1" applyProtection="1">
      <alignment horizontal="center"/>
      <protection hidden="1"/>
    </xf>
    <xf numFmtId="0" fontId="12" fillId="0" borderId="0" xfId="0" applyFont="1" applyAlignment="1" applyProtection="1">
      <alignment horizontal="left" vertical="center" indent="2"/>
      <protection hidden="1"/>
    </xf>
    <xf numFmtId="0" fontId="12" fillId="0" borderId="9" xfId="0" applyFont="1" applyBorder="1" applyAlignment="1" applyProtection="1">
      <alignment horizontal="left" vertical="center" indent="1"/>
      <protection hidden="1"/>
    </xf>
    <xf numFmtId="0" fontId="29" fillId="0" borderId="0" xfId="0" applyFont="1" applyAlignment="1" applyProtection="1">
      <alignment vertical="top"/>
      <protection hidden="1"/>
    </xf>
    <xf numFmtId="0" fontId="38" fillId="0" borderId="0" xfId="14" applyFill="1" applyBorder="1" applyAlignment="1" applyProtection="1">
      <alignment vertical="top"/>
      <protection hidden="1"/>
    </xf>
    <xf numFmtId="0" fontId="38" fillId="0" borderId="0" xfId="14" applyFill="1" applyBorder="1" applyAlignment="1" applyProtection="1">
      <alignment horizontal="center" vertical="top"/>
      <protection hidden="1"/>
    </xf>
    <xf numFmtId="0" fontId="38" fillId="0" borderId="0" xfId="14" applyFill="1" applyBorder="1"/>
    <xf numFmtId="3" fontId="8" fillId="0" borderId="61" xfId="0" applyNumberFormat="1" applyFont="1" applyBorder="1" applyAlignment="1" applyProtection="1">
      <alignment horizontal="right" vertical="top" indent="1"/>
      <protection hidden="1"/>
    </xf>
    <xf numFmtId="3" fontId="15" fillId="0" borderId="0" xfId="0" applyNumberFormat="1" applyFont="1" applyAlignment="1" applyProtection="1">
      <alignment horizontal="right" vertical="center" indent="2"/>
      <protection hidden="1"/>
    </xf>
    <xf numFmtId="3" fontId="15" fillId="0" borderId="0" xfId="0" applyNumberFormat="1" applyFont="1" applyAlignment="1" applyProtection="1">
      <alignment horizontal="right" vertical="center" indent="1"/>
      <protection hidden="1"/>
    </xf>
    <xf numFmtId="0" fontId="15" fillId="0" borderId="0" xfId="0" applyFont="1" applyAlignment="1" applyProtection="1">
      <alignment vertical="center"/>
      <protection hidden="1"/>
    </xf>
    <xf numFmtId="0" fontId="15" fillId="0" borderId="0" xfId="0" applyFont="1" applyAlignment="1" applyProtection="1">
      <alignment horizontal="center"/>
      <protection hidden="1"/>
    </xf>
    <xf numFmtId="0" fontId="15" fillId="0" borderId="0" xfId="0" applyFont="1" applyAlignment="1">
      <alignment horizontal="left" indent="1"/>
    </xf>
    <xf numFmtId="0" fontId="15" fillId="0" borderId="0" xfId="0" applyFont="1" applyAlignment="1" applyProtection="1">
      <alignment horizontal="left" vertical="center" indent="1"/>
      <protection hidden="1"/>
    </xf>
    <xf numFmtId="0" fontId="8" fillId="0" borderId="0" xfId="0" applyFont="1" applyAlignment="1" applyProtection="1">
      <alignment horizontal="left" indent="2"/>
      <protection hidden="1"/>
    </xf>
    <xf numFmtId="3" fontId="8" fillId="0" borderId="0" xfId="0" applyNumberFormat="1" applyFont="1" applyAlignment="1" applyProtection="1">
      <alignment horizontal="right" vertical="top"/>
      <protection hidden="1"/>
    </xf>
    <xf numFmtId="0" fontId="15" fillId="0" borderId="18" xfId="0" applyFont="1" applyBorder="1" applyProtection="1">
      <protection hidden="1"/>
    </xf>
    <xf numFmtId="0" fontId="15" fillId="0" borderId="0" xfId="0" applyFont="1" applyAlignment="1" applyProtection="1">
      <alignment wrapText="1"/>
      <protection hidden="1"/>
    </xf>
    <xf numFmtId="0" fontId="15" fillId="0" borderId="0" xfId="0" applyFont="1" applyAlignment="1">
      <alignment horizontal="left" vertical="center" indent="1"/>
    </xf>
    <xf numFmtId="0" fontId="15" fillId="0" borderId="0" xfId="0" applyFont="1" applyAlignment="1" applyProtection="1">
      <alignment horizontal="left" wrapText="1" indent="1"/>
      <protection hidden="1"/>
    </xf>
    <xf numFmtId="0" fontId="8" fillId="0" borderId="9" xfId="0" applyFont="1" applyBorder="1" applyAlignment="1" applyProtection="1">
      <alignment horizontal="left" indent="1"/>
      <protection hidden="1"/>
    </xf>
    <xf numFmtId="0" fontId="45" fillId="0" borderId="0" xfId="12" applyFill="1" applyAlignment="1" applyProtection="1">
      <alignment horizontal="left" wrapText="1" indent="1"/>
      <protection hidden="1"/>
    </xf>
    <xf numFmtId="0" fontId="29" fillId="0" borderId="0" xfId="0" applyFont="1" applyAlignment="1" applyProtection="1">
      <alignment horizontal="left" wrapText="1" indent="1"/>
      <protection hidden="1"/>
    </xf>
    <xf numFmtId="3" fontId="8" fillId="0" borderId="0" xfId="0" applyNumberFormat="1" applyFont="1" applyAlignment="1" applyProtection="1">
      <alignment vertical="center"/>
      <protection hidden="1"/>
    </xf>
    <xf numFmtId="3" fontId="28" fillId="0" borderId="0" xfId="0" applyNumberFormat="1" applyFont="1" applyAlignment="1" applyProtection="1">
      <alignment vertical="center"/>
      <protection hidden="1"/>
    </xf>
    <xf numFmtId="167" fontId="8" fillId="0" borderId="0" xfId="0" applyNumberFormat="1" applyFont="1" applyAlignment="1">
      <alignment horizontal="left" indent="1"/>
    </xf>
    <xf numFmtId="0" fontId="12" fillId="3" borderId="0" xfId="0" applyFont="1" applyFill="1" applyAlignment="1" applyProtection="1">
      <alignment vertical="center"/>
      <protection hidden="1"/>
    </xf>
    <xf numFmtId="9" fontId="12" fillId="3" borderId="0" xfId="0" applyNumberFormat="1" applyFont="1" applyFill="1" applyAlignment="1" applyProtection="1">
      <alignment vertical="center"/>
      <protection hidden="1"/>
    </xf>
    <xf numFmtId="0" fontId="29" fillId="2" borderId="0" xfId="0" applyFont="1" applyFill="1" applyAlignment="1" applyProtection="1">
      <alignment wrapText="1"/>
      <protection hidden="1"/>
    </xf>
    <xf numFmtId="0" fontId="0" fillId="3" borderId="0" xfId="0" applyFill="1" applyAlignment="1" applyProtection="1">
      <alignment horizontal="left" indent="1"/>
      <protection hidden="1"/>
    </xf>
    <xf numFmtId="0" fontId="2" fillId="0" borderId="0" xfId="0" applyFont="1" applyAlignment="1" applyProtection="1">
      <alignment vertical="center" wrapText="1"/>
      <protection hidden="1"/>
    </xf>
    <xf numFmtId="0" fontId="7" fillId="0" borderId="0" xfId="0" applyFont="1" applyAlignment="1" applyProtection="1">
      <alignment vertical="top" wrapText="1"/>
      <protection hidden="1"/>
    </xf>
    <xf numFmtId="1" fontId="1" fillId="0" borderId="0" xfId="0" applyNumberFormat="1" applyFont="1" applyAlignment="1" applyProtection="1">
      <alignment vertical="top"/>
      <protection hidden="1"/>
    </xf>
    <xf numFmtId="0" fontId="6" fillId="0" borderId="0" xfId="0" applyFont="1" applyAlignment="1">
      <alignment horizontal="left" vertical="center" indent="1"/>
    </xf>
    <xf numFmtId="0" fontId="7" fillId="2" borderId="0" xfId="0" applyFont="1" applyFill="1" applyAlignment="1" applyProtection="1">
      <alignment vertical="top" wrapText="1"/>
      <protection hidden="1"/>
    </xf>
    <xf numFmtId="0" fontId="15" fillId="2" borderId="0" xfId="0" applyFont="1" applyFill="1" applyAlignment="1" applyProtection="1">
      <alignment vertical="top" wrapText="1"/>
      <protection hidden="1"/>
    </xf>
    <xf numFmtId="3" fontId="2" fillId="2" borderId="0" xfId="0" applyNumberFormat="1" applyFont="1" applyFill="1" applyAlignment="1" applyProtection="1">
      <alignment vertical="center"/>
      <protection hidden="1"/>
    </xf>
    <xf numFmtId="0" fontId="1" fillId="2" borderId="0" xfId="0" applyFont="1" applyFill="1" applyAlignment="1">
      <alignment vertical="center"/>
    </xf>
    <xf numFmtId="0" fontId="12" fillId="2" borderId="0" xfId="0" applyFont="1" applyFill="1" applyAlignment="1" applyProtection="1">
      <alignment vertical="top"/>
      <protection hidden="1"/>
    </xf>
    <xf numFmtId="0" fontId="8" fillId="2" borderId="0" xfId="0" applyFont="1" applyFill="1" applyAlignment="1" applyProtection="1">
      <alignment horizontal="center" vertical="top"/>
      <protection hidden="1"/>
    </xf>
    <xf numFmtId="0" fontId="8" fillId="2" borderId="0" xfId="0" applyFont="1" applyFill="1"/>
    <xf numFmtId="0" fontId="8" fillId="2" borderId="0" xfId="1" applyFont="1" applyFill="1"/>
    <xf numFmtId="3" fontId="8" fillId="2" borderId="0" xfId="0" applyNumberFormat="1" applyFont="1" applyFill="1" applyAlignment="1" applyProtection="1">
      <alignment horizontal="center"/>
      <protection hidden="1"/>
    </xf>
    <xf numFmtId="0" fontId="8" fillId="2" borderId="1" xfId="0" applyFont="1" applyFill="1" applyBorder="1"/>
    <xf numFmtId="0" fontId="15" fillId="2" borderId="0" xfId="0" applyFont="1" applyFill="1" applyAlignment="1" applyProtection="1">
      <alignment horizontal="center"/>
      <protection hidden="1"/>
    </xf>
    <xf numFmtId="3" fontId="8" fillId="2" borderId="8" xfId="0" applyNumberFormat="1" applyFont="1" applyFill="1" applyBorder="1" applyAlignment="1" applyProtection="1">
      <alignment horizontal="center" wrapText="1"/>
      <protection hidden="1"/>
    </xf>
    <xf numFmtId="3" fontId="8" fillId="2" borderId="8" xfId="0" applyNumberFormat="1" applyFont="1" applyFill="1" applyBorder="1" applyAlignment="1" applyProtection="1">
      <alignment horizontal="center"/>
      <protection hidden="1"/>
    </xf>
    <xf numFmtId="3" fontId="8" fillId="2" borderId="17" xfId="0" applyNumberFormat="1" applyFont="1" applyFill="1" applyBorder="1" applyAlignment="1" applyProtection="1">
      <alignment horizontal="center" wrapText="1"/>
      <protection hidden="1"/>
    </xf>
    <xf numFmtId="0" fontId="15" fillId="2" borderId="0" xfId="0" applyFont="1" applyFill="1" applyAlignment="1" applyProtection="1">
      <alignment horizontal="left"/>
      <protection hidden="1"/>
    </xf>
    <xf numFmtId="1" fontId="15" fillId="2" borderId="0" xfId="0" applyNumberFormat="1" applyFont="1" applyFill="1" applyAlignment="1" applyProtection="1">
      <alignment horizontal="center" vertical="center"/>
      <protection hidden="1"/>
    </xf>
    <xf numFmtId="3" fontId="12" fillId="2" borderId="16" xfId="0" applyNumberFormat="1" applyFont="1" applyFill="1" applyBorder="1" applyAlignment="1" applyProtection="1">
      <alignment horizontal="right" indent="1"/>
      <protection hidden="1"/>
    </xf>
    <xf numFmtId="3" fontId="15" fillId="2" borderId="0" xfId="0" applyNumberFormat="1" applyFont="1" applyFill="1" applyAlignment="1" applyProtection="1">
      <alignment horizontal="left" vertical="center"/>
      <protection hidden="1"/>
    </xf>
    <xf numFmtId="3" fontId="8" fillId="2" borderId="0" xfId="0" applyNumberFormat="1" applyFont="1" applyFill="1" applyAlignment="1" applyProtection="1">
      <alignment horizontal="right" indent="1"/>
      <protection hidden="1"/>
    </xf>
    <xf numFmtId="3" fontId="8" fillId="2" borderId="16" xfId="0" applyNumberFormat="1" applyFont="1" applyFill="1" applyBorder="1" applyAlignment="1" applyProtection="1">
      <alignment horizontal="right" indent="1"/>
      <protection hidden="1"/>
    </xf>
    <xf numFmtId="0" fontId="8" fillId="2" borderId="0" xfId="0" applyFont="1" applyFill="1" applyAlignment="1">
      <alignment horizontal="left" wrapText="1" indent="1"/>
    </xf>
    <xf numFmtId="3" fontId="8" fillId="2" borderId="11" xfId="0" applyNumberFormat="1" applyFont="1" applyFill="1" applyBorder="1" applyAlignment="1" applyProtection="1">
      <alignment horizontal="right" indent="1"/>
      <protection hidden="1"/>
    </xf>
    <xf numFmtId="0" fontId="8" fillId="2" borderId="0" xfId="0" applyFont="1" applyFill="1" applyProtection="1">
      <protection hidden="1"/>
    </xf>
    <xf numFmtId="0" fontId="29" fillId="2" borderId="0" xfId="0" applyFont="1" applyFill="1" applyAlignment="1" applyProtection="1">
      <alignment vertical="top" wrapText="1"/>
      <protection hidden="1"/>
    </xf>
    <xf numFmtId="0" fontId="12" fillId="2" borderId="0" xfId="0" applyFont="1" applyFill="1" applyAlignment="1" applyProtection="1">
      <alignment vertical="top" wrapText="1"/>
      <protection hidden="1"/>
    </xf>
    <xf numFmtId="1" fontId="12" fillId="2" borderId="0" xfId="0" applyNumberFormat="1" applyFont="1" applyFill="1" applyAlignment="1" applyProtection="1">
      <alignment horizontal="center" vertical="center"/>
      <protection hidden="1"/>
    </xf>
    <xf numFmtId="0" fontId="15" fillId="2" borderId="0" xfId="0" applyFont="1" applyFill="1" applyAlignment="1" applyProtection="1">
      <alignment horizontal="right"/>
      <protection hidden="1"/>
    </xf>
    <xf numFmtId="3" fontId="15" fillId="2" borderId="0" xfId="0" applyNumberFormat="1" applyFont="1" applyFill="1" applyAlignment="1" applyProtection="1">
      <alignment horizontal="left" vertical="top"/>
      <protection hidden="1"/>
    </xf>
    <xf numFmtId="1" fontId="15" fillId="2" borderId="0" xfId="0" applyNumberFormat="1" applyFont="1" applyFill="1" applyAlignment="1" applyProtection="1">
      <alignment horizontal="center" vertical="top"/>
      <protection hidden="1"/>
    </xf>
    <xf numFmtId="0" fontId="8" fillId="2" borderId="0" xfId="0" applyFont="1" applyFill="1" applyAlignment="1">
      <alignment vertical="top"/>
    </xf>
    <xf numFmtId="0" fontId="0" fillId="2" borderId="0" xfId="0" applyFill="1" applyAlignment="1">
      <alignment vertical="top"/>
    </xf>
    <xf numFmtId="3" fontId="8" fillId="2" borderId="9" xfId="0" applyNumberFormat="1" applyFont="1" applyFill="1" applyBorder="1" applyAlignment="1" applyProtection="1">
      <alignment horizontal="right" vertical="top" indent="1"/>
      <protection hidden="1"/>
    </xf>
    <xf numFmtId="3" fontId="8" fillId="2" borderId="61" xfId="0" applyNumberFormat="1" applyFont="1" applyFill="1" applyBorder="1" applyAlignment="1" applyProtection="1">
      <alignment horizontal="right" vertical="top" indent="1"/>
      <protection hidden="1"/>
    </xf>
    <xf numFmtId="0" fontId="17" fillId="2" borderId="11" xfId="0" applyFont="1" applyFill="1" applyBorder="1" applyAlignment="1" applyProtection="1">
      <alignment horizontal="left" wrapText="1" indent="1"/>
      <protection hidden="1"/>
    </xf>
    <xf numFmtId="0" fontId="12" fillId="2" borderId="0" xfId="0" applyFont="1" applyFill="1" applyAlignment="1" applyProtection="1">
      <alignment horizontal="left" wrapText="1" indent="1"/>
      <protection hidden="1"/>
    </xf>
    <xf numFmtId="0" fontId="8" fillId="2" borderId="0" xfId="0" applyFont="1" applyFill="1" applyAlignment="1" applyProtection="1">
      <alignment horizontal="left" wrapText="1" indent="1"/>
      <protection hidden="1"/>
    </xf>
    <xf numFmtId="0" fontId="17" fillId="2" borderId="0" xfId="0" applyFont="1" applyFill="1" applyAlignment="1" applyProtection="1">
      <alignment horizontal="left" vertical="top" indent="1"/>
      <protection hidden="1"/>
    </xf>
    <xf numFmtId="0" fontId="5" fillId="2" borderId="0" xfId="0" applyFont="1" applyFill="1" applyAlignment="1" applyProtection="1">
      <alignment horizontal="left" vertical="top" indent="1"/>
      <protection hidden="1"/>
    </xf>
    <xf numFmtId="0" fontId="2" fillId="2" borderId="0" xfId="0" applyFont="1" applyFill="1" applyAlignment="1" applyProtection="1">
      <alignment horizontal="left" wrapText="1" indent="1"/>
      <protection hidden="1"/>
    </xf>
    <xf numFmtId="0" fontId="7" fillId="2" borderId="0" xfId="0" applyFont="1" applyFill="1" applyAlignment="1" applyProtection="1">
      <alignment horizontal="left" vertical="top" indent="1"/>
      <protection hidden="1"/>
    </xf>
    <xf numFmtId="0" fontId="7" fillId="2" borderId="0" xfId="0" applyFont="1" applyFill="1" applyAlignment="1" applyProtection="1">
      <alignment horizontal="left" vertical="top" wrapText="1" indent="1"/>
      <protection hidden="1"/>
    </xf>
    <xf numFmtId="0" fontId="15" fillId="2" borderId="0" xfId="0" applyFont="1" applyFill="1" applyAlignment="1" applyProtection="1">
      <alignment horizontal="left" vertical="top" wrapText="1" indent="1"/>
      <protection hidden="1"/>
    </xf>
    <xf numFmtId="0" fontId="0" fillId="2" borderId="0" xfId="0" applyFill="1" applyAlignment="1">
      <alignment horizontal="left" indent="1"/>
    </xf>
    <xf numFmtId="0" fontId="8" fillId="2" borderId="0" xfId="0" applyFont="1" applyFill="1" applyAlignment="1" applyProtection="1">
      <alignment horizontal="left" wrapText="1" indent="2"/>
      <protection hidden="1"/>
    </xf>
    <xf numFmtId="0" fontId="8" fillId="2" borderId="0" xfId="0" applyFont="1" applyFill="1" applyAlignment="1">
      <alignment horizontal="left" wrapText="1" indent="2"/>
    </xf>
    <xf numFmtId="0" fontId="8" fillId="2" borderId="9" xfId="0" applyFont="1" applyFill="1" applyBorder="1" applyAlignment="1">
      <alignment horizontal="left" vertical="top" wrapText="1" indent="2"/>
    </xf>
    <xf numFmtId="0" fontId="8" fillId="0" borderId="0" xfId="0" applyFont="1" applyAlignment="1" applyProtection="1">
      <alignment horizontal="left" wrapText="1" indent="1"/>
      <protection hidden="1"/>
    </xf>
    <xf numFmtId="3" fontId="8" fillId="0" borderId="0" xfId="0" applyNumberFormat="1" applyFont="1" applyAlignment="1" applyProtection="1">
      <alignment horizontal="right" wrapText="1"/>
      <protection hidden="1"/>
    </xf>
    <xf numFmtId="0" fontId="15" fillId="0" borderId="0" xfId="0" applyFont="1" applyAlignment="1" applyProtection="1">
      <alignment horizontal="left" vertical="top" wrapText="1" indent="1"/>
      <protection hidden="1"/>
    </xf>
    <xf numFmtId="0" fontId="12" fillId="0" borderId="0" xfId="0" applyFont="1"/>
    <xf numFmtId="0" fontId="15" fillId="0" borderId="0" xfId="0" applyFont="1" applyAlignment="1" applyProtection="1">
      <alignment horizontal="center" vertical="center"/>
      <protection hidden="1"/>
    </xf>
    <xf numFmtId="3" fontId="15" fillId="0" borderId="0" xfId="0" applyNumberFormat="1" applyFont="1" applyAlignment="1" applyProtection="1">
      <alignment horizontal="left" vertical="center"/>
      <protection hidden="1"/>
    </xf>
    <xf numFmtId="1" fontId="12" fillId="0" borderId="0" xfId="0" applyNumberFormat="1" applyFont="1" applyAlignment="1" applyProtection="1">
      <alignment horizontal="right" vertical="center"/>
      <protection hidden="1"/>
    </xf>
    <xf numFmtId="1" fontId="12" fillId="0" borderId="0" xfId="0" applyNumberFormat="1" applyFont="1" applyAlignment="1" applyProtection="1">
      <alignment horizontal="right"/>
      <protection hidden="1"/>
    </xf>
    <xf numFmtId="0" fontId="15" fillId="0" borderId="0" xfId="0" applyFont="1" applyAlignment="1" applyProtection="1">
      <alignment horizontal="right" vertical="top"/>
      <protection hidden="1"/>
    </xf>
    <xf numFmtId="0" fontId="46" fillId="0" borderId="0" xfId="13" applyFill="1" applyAlignment="1" applyProtection="1">
      <alignment horizontal="left" vertical="top" indent="1"/>
      <protection hidden="1"/>
    </xf>
    <xf numFmtId="0" fontId="46" fillId="0" borderId="0" xfId="13" applyAlignment="1" applyProtection="1">
      <alignment horizontal="left" vertical="top" indent="1"/>
      <protection hidden="1"/>
    </xf>
    <xf numFmtId="0" fontId="46" fillId="0" borderId="0" xfId="13" applyAlignment="1" applyProtection="1">
      <alignment vertical="top"/>
      <protection hidden="1"/>
    </xf>
    <xf numFmtId="0" fontId="46" fillId="0" borderId="0" xfId="13" applyAlignment="1" applyProtection="1">
      <alignment horizontal="center" vertical="top"/>
      <protection hidden="1"/>
    </xf>
    <xf numFmtId="0" fontId="46" fillId="0" borderId="0" xfId="13"/>
    <xf numFmtId="0" fontId="46" fillId="0" borderId="0" xfId="13" applyFill="1" applyAlignment="1" applyProtection="1">
      <alignment vertical="top"/>
      <protection hidden="1"/>
    </xf>
    <xf numFmtId="0" fontId="46" fillId="0" borderId="0" xfId="13" applyFill="1" applyAlignment="1" applyProtection="1">
      <alignment horizontal="center" vertical="top"/>
      <protection hidden="1"/>
    </xf>
    <xf numFmtId="0" fontId="46" fillId="0" borderId="0" xfId="13" applyFill="1"/>
    <xf numFmtId="0" fontId="46" fillId="2" borderId="0" xfId="13" applyFill="1" applyAlignment="1" applyProtection="1">
      <alignment horizontal="left" vertical="top" indent="1"/>
      <protection hidden="1"/>
    </xf>
    <xf numFmtId="0" fontId="0" fillId="0" borderId="0" xfId="0" applyProtection="1">
      <protection hidden="1"/>
    </xf>
    <xf numFmtId="9" fontId="0" fillId="0" borderId="0" xfId="0" applyNumberFormat="1" applyProtection="1">
      <protection hidden="1"/>
    </xf>
    <xf numFmtId="44" fontId="15" fillId="0" borderId="0" xfId="3" applyFont="1" applyProtection="1">
      <protection hidden="1"/>
    </xf>
    <xf numFmtId="44" fontId="8" fillId="0" borderId="0" xfId="3" applyAlignment="1" applyProtection="1">
      <alignment horizontal="center"/>
      <protection hidden="1"/>
    </xf>
    <xf numFmtId="44" fontId="15" fillId="0" borderId="0" xfId="3" applyFont="1" applyAlignment="1" applyProtection="1">
      <alignment horizontal="center"/>
      <protection hidden="1"/>
    </xf>
    <xf numFmtId="44" fontId="44" fillId="0" borderId="0" xfId="3" applyFont="1" applyAlignment="1" applyProtection="1">
      <alignment horizontal="right" vertical="center"/>
      <protection hidden="1"/>
    </xf>
    <xf numFmtId="44" fontId="15" fillId="0" borderId="0" xfId="3" applyFont="1" applyAlignment="1" applyProtection="1">
      <alignment vertical="center"/>
      <protection hidden="1"/>
    </xf>
    <xf numFmtId="44" fontId="0" fillId="0" borderId="0" xfId="3" applyFont="1" applyAlignment="1" applyProtection="1">
      <alignment horizontal="center"/>
      <protection hidden="1"/>
    </xf>
    <xf numFmtId="0" fontId="8" fillId="3" borderId="0" xfId="0" applyFont="1" applyFill="1" applyAlignment="1" applyProtection="1">
      <alignment vertical="center"/>
      <protection hidden="1"/>
    </xf>
    <xf numFmtId="3" fontId="15" fillId="0" borderId="0" xfId="0" applyNumberFormat="1" applyFont="1" applyAlignment="1">
      <alignment horizontal="left" vertical="center"/>
    </xf>
    <xf numFmtId="3" fontId="0" fillId="0" borderId="9" xfId="0" applyNumberFormat="1" applyBorder="1" applyAlignment="1" applyProtection="1">
      <alignment horizontal="center"/>
      <protection hidden="1"/>
    </xf>
    <xf numFmtId="3" fontId="12" fillId="0" borderId="0" xfId="0" applyNumberFormat="1" applyFont="1" applyAlignment="1" applyProtection="1">
      <alignment horizontal="center" vertical="center" wrapText="1"/>
      <protection hidden="1"/>
    </xf>
    <xf numFmtId="0" fontId="12" fillId="4" borderId="0" xfId="0" applyFont="1" applyFill="1" applyAlignment="1">
      <alignment wrapText="1"/>
    </xf>
    <xf numFmtId="0" fontId="10" fillId="0" borderId="0" xfId="1" applyFont="1"/>
    <xf numFmtId="0" fontId="0" fillId="0" borderId="0" xfId="0" applyAlignment="1" applyProtection="1">
      <alignment horizontal="right" vertical="center" wrapText="1"/>
      <protection hidden="1"/>
    </xf>
    <xf numFmtId="3" fontId="0" fillId="0" borderId="1" xfId="0" applyNumberFormat="1" applyBorder="1" applyAlignment="1" applyProtection="1">
      <alignment horizontal="center" vertical="center" wrapText="1"/>
      <protection hidden="1"/>
    </xf>
    <xf numFmtId="3" fontId="0" fillId="0" borderId="1" xfId="0" applyNumberFormat="1" applyBorder="1"/>
    <xf numFmtId="3" fontId="0" fillId="0" borderId="0" xfId="0" applyNumberFormat="1" applyProtection="1">
      <protection hidden="1"/>
    </xf>
    <xf numFmtId="0" fontId="43" fillId="0" borderId="0" xfId="0" applyFont="1"/>
    <xf numFmtId="0" fontId="8" fillId="3" borderId="1" xfId="0" applyFont="1" applyFill="1" applyBorder="1" applyProtection="1">
      <protection hidden="1"/>
    </xf>
    <xf numFmtId="3" fontId="15" fillId="0" borderId="18" xfId="0" applyNumberFormat="1" applyFont="1" applyBorder="1" applyAlignment="1" applyProtection="1">
      <alignment horizontal="right"/>
      <protection hidden="1"/>
    </xf>
    <xf numFmtId="3" fontId="15" fillId="0" borderId="18" xfId="0" applyNumberFormat="1" applyFont="1" applyBorder="1" applyProtection="1">
      <protection hidden="1"/>
    </xf>
    <xf numFmtId="0" fontId="29" fillId="0" borderId="0" xfId="0" applyFont="1" applyAlignment="1" applyProtection="1">
      <alignment wrapText="1"/>
      <protection hidden="1"/>
    </xf>
    <xf numFmtId="0" fontId="0" fillId="0" borderId="0" xfId="0" applyAlignment="1" applyProtection="1">
      <alignment horizontal="left" indent="1"/>
      <protection hidden="1"/>
    </xf>
    <xf numFmtId="0" fontId="9" fillId="0" borderId="0" xfId="0" applyFont="1" applyAlignment="1">
      <alignment horizontal="left" vertical="center" wrapText="1" indent="1"/>
    </xf>
    <xf numFmtId="44" fontId="15" fillId="0" borderId="0" xfId="3" applyFont="1" applyAlignment="1" applyProtection="1">
      <alignment horizontal="left" indent="1"/>
      <protection hidden="1"/>
    </xf>
    <xf numFmtId="0" fontId="0" fillId="0" borderId="9" xfId="0" applyBorder="1" applyAlignment="1" applyProtection="1">
      <alignment horizontal="left" indent="1"/>
      <protection hidden="1"/>
    </xf>
    <xf numFmtId="0" fontId="33" fillId="7" borderId="35" xfId="2" quotePrefix="1" applyFont="1" applyFill="1" applyBorder="1" applyAlignment="1" applyProtection="1">
      <alignment horizontal="center" vertical="center" wrapText="1"/>
      <protection hidden="1"/>
    </xf>
    <xf numFmtId="0" fontId="12" fillId="0" borderId="33" xfId="7" applyFont="1" applyBorder="1" applyAlignment="1">
      <alignment horizontal="center" vertical="center" wrapText="1"/>
    </xf>
    <xf numFmtId="0" fontId="12" fillId="0" borderId="34" xfId="7" applyFont="1" applyBorder="1" applyAlignment="1">
      <alignment horizontal="center" vertical="center" wrapText="1"/>
    </xf>
    <xf numFmtId="0" fontId="12" fillId="0" borderId="26" xfId="7" applyFont="1" applyBorder="1" applyAlignment="1">
      <alignment horizontal="center" vertical="center" wrapText="1"/>
    </xf>
    <xf numFmtId="0" fontId="12" fillId="0" borderId="0" xfId="7" applyFont="1" applyAlignment="1">
      <alignment horizontal="center" vertical="center" wrapText="1"/>
    </xf>
    <xf numFmtId="0" fontId="12" fillId="0" borderId="43" xfId="7" applyFont="1" applyBorder="1" applyAlignment="1">
      <alignment horizontal="center" vertical="center" wrapText="1"/>
    </xf>
    <xf numFmtId="0" fontId="12" fillId="0" borderId="27" xfId="7" applyFont="1" applyBorder="1" applyAlignment="1">
      <alignment horizontal="center" vertical="center" wrapText="1"/>
    </xf>
    <xf numFmtId="0" fontId="42" fillId="0" borderId="58" xfId="9" applyFont="1" applyBorder="1" applyAlignment="1">
      <alignment horizontal="center" vertical="center" wrapText="1"/>
    </xf>
    <xf numFmtId="0" fontId="45" fillId="0" borderId="0" xfId="12" applyFill="1" applyAlignment="1" applyProtection="1">
      <alignment horizontal="left" vertical="top" indent="1"/>
      <protection hidden="1"/>
    </xf>
    <xf numFmtId="0" fontId="45" fillId="0" borderId="0" xfId="12" applyAlignment="1" applyProtection="1">
      <alignment horizontal="left" vertical="top" indent="1"/>
      <protection hidden="1"/>
    </xf>
    <xf numFmtId="0" fontId="45" fillId="2" borderId="0" xfId="12" applyFill="1" applyAlignment="1" applyProtection="1">
      <alignment horizontal="left" indent="1"/>
      <protection hidden="1"/>
    </xf>
    <xf numFmtId="0" fontId="8" fillId="0" borderId="0" xfId="1" applyFont="1" applyAlignment="1">
      <alignment horizontal="center" vertical="center" wrapText="1"/>
    </xf>
    <xf numFmtId="0" fontId="8" fillId="0" borderId="16" xfId="1" applyFont="1" applyBorder="1" applyAlignment="1">
      <alignment horizontal="center" vertical="center" wrapText="1"/>
    </xf>
    <xf numFmtId="0" fontId="8" fillId="0" borderId="0" xfId="9" applyAlignment="1" applyProtection="1">
      <alignment horizontal="center" vertical="center" wrapText="1"/>
      <protection hidden="1"/>
    </xf>
    <xf numFmtId="0" fontId="8" fillId="0" borderId="0" xfId="9" applyAlignment="1">
      <alignment horizontal="center" vertical="center" wrapText="1"/>
    </xf>
    <xf numFmtId="0" fontId="8" fillId="0" borderId="16" xfId="9" applyBorder="1" applyAlignment="1" applyProtection="1">
      <alignment horizontal="center" vertical="center" wrapText="1"/>
      <protection hidden="1"/>
    </xf>
    <xf numFmtId="0" fontId="8" fillId="0" borderId="0" xfId="7" applyAlignment="1">
      <alignment horizontal="center" vertical="center" wrapText="1"/>
    </xf>
    <xf numFmtId="0" fontId="8" fillId="0" borderId="63" xfId="9" applyBorder="1" applyAlignment="1" applyProtection="1">
      <alignment horizontal="left" vertical="center" wrapText="1" indent="1"/>
      <protection hidden="1"/>
    </xf>
    <xf numFmtId="0" fontId="45" fillId="0" borderId="0" xfId="12" applyFill="1" applyAlignment="1">
      <alignment horizontal="left" vertical="center" indent="1" readingOrder="1"/>
    </xf>
    <xf numFmtId="0" fontId="8" fillId="0" borderId="24" xfId="7" applyBorder="1" applyAlignment="1">
      <alignment vertical="center"/>
    </xf>
    <xf numFmtId="0" fontId="31" fillId="0" borderId="0" xfId="8" applyAlignment="1">
      <alignment vertical="center"/>
    </xf>
    <xf numFmtId="0" fontId="8" fillId="0" borderId="25" xfId="7" applyBorder="1"/>
    <xf numFmtId="0" fontId="31" fillId="0" borderId="0" xfId="8"/>
    <xf numFmtId="0" fontId="8" fillId="0" borderId="0" xfId="7"/>
    <xf numFmtId="0" fontId="8" fillId="0" borderId="28" xfId="7" applyBorder="1"/>
    <xf numFmtId="0" fontId="33" fillId="8" borderId="29" xfId="2" applyFont="1" applyFill="1" applyBorder="1" applyAlignment="1" applyProtection="1">
      <alignment horizontal="center" vertical="center" wrapText="1"/>
      <protection hidden="1"/>
    </xf>
    <xf numFmtId="0" fontId="33" fillId="8" borderId="35" xfId="2" applyFont="1" applyFill="1" applyBorder="1" applyAlignment="1" applyProtection="1">
      <alignment horizontal="center" vertical="center" wrapText="1"/>
      <protection hidden="1"/>
    </xf>
    <xf numFmtId="3" fontId="12" fillId="3" borderId="9" xfId="0" applyNumberFormat="1" applyFont="1" applyFill="1" applyBorder="1" applyAlignment="1" applyProtection="1">
      <alignment horizontal="left" vertical="center" indent="2"/>
      <protection hidden="1"/>
    </xf>
    <xf numFmtId="3" fontId="12" fillId="3" borderId="68" xfId="0" applyNumberFormat="1" applyFont="1" applyFill="1" applyBorder="1" applyAlignment="1" applyProtection="1">
      <alignment horizontal="right" vertical="center" indent="1"/>
      <protection hidden="1"/>
    </xf>
    <xf numFmtId="167" fontId="8" fillId="0" borderId="0" xfId="0" applyNumberFormat="1" applyFont="1" applyAlignment="1">
      <alignment horizontal="left" wrapText="1" indent="1"/>
    </xf>
    <xf numFmtId="0" fontId="30" fillId="0" borderId="0" xfId="12" applyFont="1" applyFill="1" applyAlignment="1">
      <alignment horizontal="left" vertical="center" wrapText="1" indent="1"/>
    </xf>
    <xf numFmtId="0" fontId="11" fillId="0" borderId="0" xfId="2" applyFill="1" applyBorder="1" applyAlignment="1" applyProtection="1">
      <alignment horizontal="left" vertical="top" wrapText="1" indent="1"/>
    </xf>
    <xf numFmtId="0" fontId="46" fillId="0" borderId="0" xfId="12" applyFont="1" applyAlignment="1">
      <alignment horizontal="left" vertical="center" wrapText="1" indent="1"/>
    </xf>
    <xf numFmtId="49" fontId="8" fillId="0" borderId="70" xfId="1" applyNumberFormat="1" applyFont="1" applyBorder="1" applyAlignment="1">
      <alignment horizontal="center" wrapText="1"/>
    </xf>
    <xf numFmtId="3" fontId="12" fillId="0" borderId="13" xfId="0" applyNumberFormat="1" applyFont="1" applyBorder="1" applyAlignment="1" applyProtection="1">
      <alignment horizontal="right" indent="1"/>
      <protection hidden="1"/>
    </xf>
    <xf numFmtId="3" fontId="20" fillId="0" borderId="0" xfId="0" applyNumberFormat="1" applyFont="1" applyAlignment="1" applyProtection="1">
      <alignment horizontal="right" indent="1"/>
      <protection hidden="1"/>
    </xf>
    <xf numFmtId="3" fontId="12" fillId="0" borderId="0" xfId="0" applyNumberFormat="1" applyFont="1" applyAlignment="1" applyProtection="1">
      <alignment horizontal="left" vertical="center" indent="2"/>
      <protection hidden="1"/>
    </xf>
    <xf numFmtId="3" fontId="12" fillId="0" borderId="0" xfId="0" applyNumberFormat="1" applyFont="1" applyAlignment="1" applyProtection="1">
      <alignment horizontal="right" vertical="center" indent="1"/>
      <protection hidden="1"/>
    </xf>
    <xf numFmtId="3" fontId="12" fillId="0" borderId="13" xfId="0" applyNumberFormat="1" applyFont="1" applyBorder="1" applyAlignment="1" applyProtection="1">
      <alignment horizontal="right" vertical="center" indent="1"/>
      <protection hidden="1"/>
    </xf>
    <xf numFmtId="3" fontId="20" fillId="0" borderId="0" xfId="0" applyNumberFormat="1" applyFont="1" applyAlignment="1" applyProtection="1">
      <alignment horizontal="right" vertical="center"/>
      <protection hidden="1"/>
    </xf>
    <xf numFmtId="3" fontId="8" fillId="0" borderId="0" xfId="0" applyNumberFormat="1" applyFont="1" applyAlignment="1" applyProtection="1">
      <alignment horizontal="left" indent="3"/>
      <protection hidden="1"/>
    </xf>
    <xf numFmtId="3" fontId="8" fillId="0" borderId="13" xfId="0" applyNumberFormat="1" applyFont="1" applyBorder="1" applyAlignment="1" applyProtection="1">
      <alignment horizontal="right" indent="1"/>
      <protection hidden="1"/>
    </xf>
    <xf numFmtId="3" fontId="12" fillId="0" borderId="0" xfId="0" applyNumberFormat="1" applyFont="1" applyAlignment="1" applyProtection="1">
      <alignment horizontal="left" vertical="center" wrapText="1" indent="2"/>
      <protection hidden="1"/>
    </xf>
    <xf numFmtId="3" fontId="8" fillId="0" borderId="0" xfId="4" applyNumberFormat="1" applyFont="1" applyAlignment="1" applyProtection="1">
      <alignment horizontal="left" indent="3"/>
      <protection hidden="1"/>
    </xf>
    <xf numFmtId="166" fontId="8" fillId="0" borderId="0" xfId="5" applyFont="1" applyAlignment="1" applyProtection="1">
      <alignment horizontal="left" indent="3"/>
      <protection hidden="1"/>
    </xf>
    <xf numFmtId="3" fontId="12" fillId="0" borderId="9" xfId="0" applyNumberFormat="1" applyFont="1" applyBorder="1" applyAlignment="1" applyProtection="1">
      <alignment horizontal="left" vertical="center" indent="1"/>
      <protection hidden="1"/>
    </xf>
    <xf numFmtId="3" fontId="12" fillId="0" borderId="60" xfId="0" applyNumberFormat="1" applyFont="1" applyBorder="1" applyAlignment="1" applyProtection="1">
      <alignment horizontal="right" vertical="center" indent="1"/>
      <protection hidden="1"/>
    </xf>
    <xf numFmtId="3" fontId="15" fillId="0" borderId="8" xfId="0" applyNumberFormat="1" applyFont="1" applyBorder="1" applyProtection="1">
      <protection hidden="1"/>
    </xf>
    <xf numFmtId="3" fontId="15" fillId="0" borderId="8" xfId="0" applyNumberFormat="1" applyFont="1" applyBorder="1" applyAlignment="1" applyProtection="1">
      <alignment horizontal="right"/>
      <protection hidden="1"/>
    </xf>
    <xf numFmtId="0" fontId="33" fillId="4" borderId="62" xfId="2" quotePrefix="1" applyFont="1" applyFill="1" applyBorder="1" applyAlignment="1" applyProtection="1">
      <alignment horizontal="center" vertical="center" wrapText="1"/>
      <protection hidden="1"/>
    </xf>
    <xf numFmtId="14" fontId="0" fillId="0" borderId="0" xfId="0" applyNumberFormat="1"/>
    <xf numFmtId="0" fontId="17" fillId="2" borderId="0" xfId="0" applyFont="1" applyFill="1" applyAlignment="1" applyProtection="1">
      <alignment horizontal="left" wrapText="1" indent="1"/>
      <protection hidden="1"/>
    </xf>
    <xf numFmtId="0" fontId="17" fillId="2" borderId="0" xfId="0" applyFont="1" applyFill="1" applyAlignment="1" applyProtection="1">
      <alignment horizontal="left" vertical="center" wrapText="1" indent="1"/>
      <protection locked="0" hidden="1"/>
    </xf>
    <xf numFmtId="0" fontId="8" fillId="0" borderId="0" xfId="0" applyFont="1" applyAlignment="1" applyProtection="1">
      <alignment horizontal="left" wrapText="1" indent="3"/>
      <protection hidden="1"/>
    </xf>
    <xf numFmtId="0" fontId="12" fillId="0" borderId="0" xfId="0" applyFont="1" applyAlignment="1" applyProtection="1">
      <alignment horizontal="left" vertical="center" wrapText="1" indent="2"/>
      <protection hidden="1"/>
    </xf>
    <xf numFmtId="0" fontId="46" fillId="0" borderId="0" xfId="13" applyFill="1" applyAlignment="1">
      <alignment horizontal="left" vertical="top" wrapText="1" indent="1"/>
    </xf>
    <xf numFmtId="0" fontId="37" fillId="0" borderId="0" xfId="11" applyFont="1" applyFill="1" applyBorder="1" applyAlignment="1" applyProtection="1">
      <alignment horizontal="left" vertical="top" wrapText="1" indent="1"/>
      <protection locked="0" hidden="1"/>
    </xf>
    <xf numFmtId="0" fontId="46" fillId="0" borderId="0" xfId="13" applyAlignment="1">
      <alignment horizontal="left" vertical="center" wrapText="1" indent="1"/>
    </xf>
    <xf numFmtId="0" fontId="46" fillId="0" borderId="0" xfId="13" applyFill="1" applyAlignment="1">
      <alignment horizontal="left" vertical="center" wrapText="1" indent="1"/>
    </xf>
    <xf numFmtId="0" fontId="39" fillId="0" borderId="0" xfId="13" applyFont="1" applyFill="1" applyAlignment="1">
      <alignment horizontal="left" vertical="center" wrapText="1" indent="1"/>
    </xf>
    <xf numFmtId="0" fontId="46" fillId="0" borderId="0" xfId="14" applyFont="1" applyFill="1" applyBorder="1" applyAlignment="1">
      <alignment horizontal="left" vertical="center" wrapText="1" indent="1"/>
    </xf>
    <xf numFmtId="0" fontId="8" fillId="0" borderId="0" xfId="17" applyFont="1" applyAlignment="1">
      <alignment horizontal="left" vertical="top" wrapText="1" indent="1"/>
    </xf>
    <xf numFmtId="3" fontId="8" fillId="0" borderId="9" xfId="0" applyNumberFormat="1" applyFont="1" applyBorder="1" applyAlignment="1" applyProtection="1">
      <alignment horizontal="right" vertical="center" wrapText="1"/>
      <protection hidden="1"/>
    </xf>
    <xf numFmtId="0" fontId="49" fillId="9" borderId="72" xfId="0" applyFont="1" applyFill="1" applyBorder="1"/>
    <xf numFmtId="0" fontId="8" fillId="6" borderId="73" xfId="1" applyFont="1" applyFill="1" applyBorder="1"/>
    <xf numFmtId="0" fontId="8" fillId="6" borderId="74" xfId="1" applyFont="1" applyFill="1" applyBorder="1"/>
    <xf numFmtId="0" fontId="49" fillId="10" borderId="72" xfId="1" applyFont="1" applyFill="1" applyBorder="1"/>
    <xf numFmtId="0" fontId="12" fillId="0" borderId="0" xfId="1" applyFont="1" applyAlignment="1">
      <alignment horizontal="center"/>
    </xf>
    <xf numFmtId="0" fontId="49" fillId="11" borderId="72" xfId="1" applyFont="1" applyFill="1" applyBorder="1"/>
    <xf numFmtId="0" fontId="49" fillId="11" borderId="74" xfId="1" applyFont="1" applyFill="1" applyBorder="1"/>
    <xf numFmtId="0" fontId="8" fillId="4" borderId="5" xfId="1" applyFont="1" applyFill="1" applyBorder="1"/>
    <xf numFmtId="0" fontId="8" fillId="4" borderId="6" xfId="1" applyFont="1" applyFill="1" applyBorder="1"/>
    <xf numFmtId="0" fontId="8" fillId="4" borderId="7" xfId="1" applyFont="1" applyFill="1" applyBorder="1"/>
    <xf numFmtId="0" fontId="8" fillId="12" borderId="0" xfId="1" applyFont="1" applyFill="1"/>
    <xf numFmtId="0" fontId="8" fillId="5" borderId="72" xfId="0" applyFont="1" applyFill="1" applyBorder="1"/>
    <xf numFmtId="0" fontId="8" fillId="5" borderId="73" xfId="0" applyFont="1" applyFill="1" applyBorder="1"/>
    <xf numFmtId="0" fontId="8" fillId="5" borderId="74" xfId="0" applyFont="1" applyFill="1" applyBorder="1"/>
    <xf numFmtId="0" fontId="8" fillId="5" borderId="72" xfId="1" applyFont="1" applyFill="1" applyBorder="1"/>
    <xf numFmtId="0" fontId="8" fillId="5" borderId="73" xfId="1" applyFont="1" applyFill="1" applyBorder="1"/>
    <xf numFmtId="0" fontId="8" fillId="5" borderId="75" xfId="1" applyFont="1" applyFill="1" applyBorder="1"/>
    <xf numFmtId="0" fontId="8" fillId="5" borderId="13" xfId="1" applyFont="1" applyFill="1" applyBorder="1"/>
    <xf numFmtId="0" fontId="8" fillId="5" borderId="68" xfId="0" applyFont="1" applyFill="1" applyBorder="1"/>
    <xf numFmtId="0" fontId="8" fillId="5" borderId="74" xfId="1" applyFont="1" applyFill="1" applyBorder="1"/>
    <xf numFmtId="0" fontId="8" fillId="5" borderId="68" xfId="1" applyFont="1" applyFill="1" applyBorder="1"/>
    <xf numFmtId="0" fontId="8" fillId="5" borderId="71" xfId="1" applyFont="1" applyFill="1" applyBorder="1"/>
    <xf numFmtId="0" fontId="43" fillId="13" borderId="0" xfId="0" applyFont="1" applyFill="1"/>
    <xf numFmtId="0" fontId="43" fillId="13" borderId="0" xfId="0" applyFont="1" applyFill="1" applyAlignment="1">
      <alignment horizontal="left"/>
    </xf>
    <xf numFmtId="0" fontId="0" fillId="7" borderId="75" xfId="0" applyFill="1" applyBorder="1"/>
    <xf numFmtId="0" fontId="8" fillId="7" borderId="18" xfId="0" applyFont="1" applyFill="1" applyBorder="1"/>
    <xf numFmtId="0" fontId="8" fillId="7" borderId="18" xfId="0" applyFont="1" applyFill="1" applyBorder="1" applyAlignment="1">
      <alignment horizontal="left"/>
    </xf>
    <xf numFmtId="0" fontId="8" fillId="7" borderId="19" xfId="0" applyFont="1" applyFill="1" applyBorder="1" applyAlignment="1">
      <alignment horizontal="left"/>
    </xf>
    <xf numFmtId="0" fontId="0" fillId="7" borderId="68" xfId="0" applyFill="1" applyBorder="1"/>
    <xf numFmtId="0" fontId="8" fillId="7" borderId="9" xfId="0" applyFont="1" applyFill="1" applyBorder="1"/>
    <xf numFmtId="0" fontId="8" fillId="7" borderId="9" xfId="0" applyFont="1" applyFill="1" applyBorder="1" applyAlignment="1">
      <alignment horizontal="left"/>
    </xf>
    <xf numFmtId="0" fontId="8" fillId="7" borderId="60" xfId="0" applyFont="1" applyFill="1" applyBorder="1" applyAlignment="1">
      <alignment horizontal="left"/>
    </xf>
    <xf numFmtId="0" fontId="43" fillId="14" borderId="0" xfId="0" applyFont="1" applyFill="1"/>
    <xf numFmtId="0" fontId="50" fillId="14" borderId="0" xfId="0" applyFont="1" applyFill="1"/>
    <xf numFmtId="0" fontId="50" fillId="0" borderId="0" xfId="0" applyFont="1"/>
    <xf numFmtId="0" fontId="43" fillId="10" borderId="72" xfId="0" applyFont="1" applyFill="1" applyBorder="1"/>
    <xf numFmtId="0" fontId="0" fillId="6" borderId="73" xfId="0" applyFill="1" applyBorder="1"/>
    <xf numFmtId="0" fontId="0" fillId="6" borderId="74" xfId="0" applyFill="1" applyBorder="1"/>
    <xf numFmtId="0" fontId="43" fillId="15" borderId="0" xfId="0" applyFont="1" applyFill="1"/>
    <xf numFmtId="0" fontId="8" fillId="15" borderId="0" xfId="0" applyFont="1" applyFill="1"/>
    <xf numFmtId="0" fontId="2" fillId="16" borderId="0" xfId="0" applyFont="1" applyFill="1"/>
    <xf numFmtId="168" fontId="0" fillId="0" borderId="0" xfId="0" applyNumberFormat="1"/>
    <xf numFmtId="0" fontId="0" fillId="0" borderId="0" xfId="0" applyAlignment="1">
      <alignment horizontal="center"/>
    </xf>
    <xf numFmtId="0" fontId="2" fillId="17" borderId="0" xfId="0" applyFont="1" applyFill="1"/>
    <xf numFmtId="0" fontId="0" fillId="6" borderId="72" xfId="0" applyFill="1" applyBorder="1"/>
    <xf numFmtId="0" fontId="8" fillId="0" borderId="0" xfId="1" quotePrefix="1" applyFont="1"/>
    <xf numFmtId="0" fontId="0" fillId="7" borderId="72" xfId="0" applyFill="1" applyBorder="1"/>
    <xf numFmtId="0" fontId="0" fillId="7" borderId="73" xfId="0" applyFill="1" applyBorder="1"/>
    <xf numFmtId="0" fontId="0" fillId="7" borderId="74" xfId="0" applyFill="1" applyBorder="1"/>
    <xf numFmtId="0" fontId="43" fillId="13" borderId="71" xfId="0" applyFont="1" applyFill="1" applyBorder="1"/>
    <xf numFmtId="0" fontId="42" fillId="0" borderId="76" xfId="9" applyFont="1" applyBorder="1" applyAlignment="1">
      <alignment horizontal="center" vertical="center" wrapText="1"/>
    </xf>
    <xf numFmtId="0" fontId="42" fillId="0" borderId="78" xfId="9" applyFont="1" applyBorder="1" applyAlignment="1">
      <alignment horizontal="center" vertical="center" wrapText="1"/>
    </xf>
    <xf numFmtId="0" fontId="42" fillId="0" borderId="79" xfId="9" applyFont="1" applyBorder="1" applyAlignment="1">
      <alignment horizontal="center" vertical="center" wrapText="1"/>
    </xf>
    <xf numFmtId="0" fontId="42" fillId="0" borderId="80" xfId="9" applyFont="1" applyBorder="1" applyAlignment="1">
      <alignment horizontal="center" vertical="center" wrapText="1"/>
    </xf>
    <xf numFmtId="0" fontId="42" fillId="0" borderId="81" xfId="9" applyFont="1" applyBorder="1" applyAlignment="1">
      <alignment horizontal="center" vertical="center" wrapText="1"/>
    </xf>
    <xf numFmtId="0" fontId="42" fillId="0" borderId="82" xfId="9" applyFont="1" applyBorder="1" applyAlignment="1">
      <alignment horizontal="center" vertical="center" wrapText="1"/>
    </xf>
    <xf numFmtId="0" fontId="42" fillId="0" borderId="31" xfId="9" applyFont="1" applyBorder="1" applyAlignment="1">
      <alignment horizontal="center" vertical="center" wrapText="1"/>
    </xf>
    <xf numFmtId="0" fontId="42" fillId="0" borderId="32" xfId="9" applyFont="1" applyBorder="1" applyAlignment="1">
      <alignment horizontal="center" vertical="center" wrapText="1"/>
    </xf>
    <xf numFmtId="0" fontId="51" fillId="0" borderId="30" xfId="9" applyFont="1" applyBorder="1" applyAlignment="1">
      <alignment horizontal="center" vertical="center" wrapText="1"/>
    </xf>
    <xf numFmtId="0" fontId="42" fillId="0" borderId="37" xfId="9" applyFont="1" applyBorder="1" applyAlignment="1">
      <alignment horizontal="center" vertical="center" wrapText="1"/>
    </xf>
    <xf numFmtId="0" fontId="42" fillId="0" borderId="38" xfId="9" applyFont="1" applyBorder="1" applyAlignment="1">
      <alignment horizontal="center" vertical="center" wrapText="1"/>
    </xf>
    <xf numFmtId="0" fontId="51" fillId="0" borderId="36" xfId="9" applyFont="1" applyBorder="1" applyAlignment="1">
      <alignment horizontal="center" vertical="center" wrapText="1"/>
    </xf>
    <xf numFmtId="0" fontId="42" fillId="0" borderId="36" xfId="9" applyFont="1" applyBorder="1" applyAlignment="1">
      <alignment horizontal="center" vertical="center" wrapText="1"/>
    </xf>
    <xf numFmtId="0" fontId="42" fillId="0" borderId="41" xfId="9" applyFont="1" applyBorder="1" applyAlignment="1">
      <alignment horizontal="center" vertical="center" wrapText="1"/>
    </xf>
    <xf numFmtId="0" fontId="51" fillId="0" borderId="42" xfId="9" applyFont="1" applyBorder="1" applyAlignment="1">
      <alignment horizontal="center" vertical="center" wrapText="1"/>
    </xf>
    <xf numFmtId="0" fontId="42" fillId="0" borderId="42" xfId="9" applyFont="1" applyBorder="1" applyAlignment="1">
      <alignment horizontal="center" vertical="center" wrapText="1"/>
    </xf>
    <xf numFmtId="0" fontId="42" fillId="0" borderId="40" xfId="9" applyFont="1" applyBorder="1" applyAlignment="1">
      <alignment horizontal="center" vertical="center" wrapText="1"/>
    </xf>
    <xf numFmtId="0" fontId="42" fillId="0" borderId="29" xfId="9" applyFont="1" applyBorder="1" applyAlignment="1">
      <alignment horizontal="center" vertical="center" wrapText="1"/>
    </xf>
    <xf numFmtId="0" fontId="51" fillId="0" borderId="32" xfId="9" applyFont="1" applyBorder="1" applyAlignment="1">
      <alignment horizontal="center" vertical="center" wrapText="1"/>
    </xf>
    <xf numFmtId="0" fontId="51" fillId="0" borderId="45" xfId="9" applyFont="1" applyBorder="1" applyAlignment="1">
      <alignment horizontal="center" vertical="center" wrapText="1"/>
    </xf>
    <xf numFmtId="0" fontId="42" fillId="0" borderId="35" xfId="9" applyFont="1" applyBorder="1" applyAlignment="1">
      <alignment horizontal="center" vertical="center" wrapText="1"/>
    </xf>
    <xf numFmtId="0" fontId="51" fillId="0" borderId="38" xfId="9" applyFont="1" applyBorder="1" applyAlignment="1">
      <alignment horizontal="center" vertical="center" wrapText="1"/>
    </xf>
    <xf numFmtId="0" fontId="51" fillId="0" borderId="49" xfId="9" applyFont="1" applyBorder="1" applyAlignment="1">
      <alignment horizontal="center" vertical="center" wrapText="1"/>
    </xf>
    <xf numFmtId="0" fontId="42" fillId="0" borderId="39" xfId="9" applyFont="1" applyBorder="1" applyAlignment="1">
      <alignment horizontal="center" vertical="center" wrapText="1"/>
    </xf>
    <xf numFmtId="0" fontId="51" fillId="0" borderId="53" xfId="9" applyFont="1" applyBorder="1" applyAlignment="1">
      <alignment horizontal="center" vertical="center" wrapText="1"/>
    </xf>
    <xf numFmtId="0" fontId="51" fillId="0" borderId="23" xfId="9" applyFont="1" applyBorder="1" applyAlignment="1">
      <alignment horizontal="center" vertical="center" wrapText="1"/>
    </xf>
    <xf numFmtId="0" fontId="42" fillId="0" borderId="64" xfId="9" applyFont="1" applyBorder="1" applyAlignment="1">
      <alignment horizontal="center" vertical="center" wrapText="1"/>
    </xf>
    <xf numFmtId="0" fontId="51" fillId="0" borderId="65" xfId="9" applyFont="1" applyBorder="1" applyAlignment="1">
      <alignment horizontal="center" vertical="center" wrapText="1"/>
    </xf>
    <xf numFmtId="0" fontId="51" fillId="0" borderId="47" xfId="9" applyFont="1" applyBorder="1" applyAlignment="1">
      <alignment horizontal="center" vertical="center" wrapText="1"/>
    </xf>
    <xf numFmtId="0" fontId="51" fillId="0" borderId="51" xfId="9" applyFont="1" applyBorder="1" applyAlignment="1">
      <alignment horizontal="center" vertical="center" wrapText="1"/>
    </xf>
    <xf numFmtId="0" fontId="42" fillId="0" borderId="50" xfId="9" applyFont="1" applyBorder="1" applyAlignment="1">
      <alignment horizontal="center" vertical="center" wrapText="1"/>
    </xf>
    <xf numFmtId="0" fontId="42" fillId="0" borderId="51" xfId="9" applyFont="1" applyBorder="1" applyAlignment="1">
      <alignment horizontal="center" vertical="center" wrapText="1"/>
    </xf>
    <xf numFmtId="0" fontId="42" fillId="0" borderId="54" xfId="9" applyFont="1" applyBorder="1" applyAlignment="1">
      <alignment horizontal="center" vertical="center" wrapText="1"/>
    </xf>
    <xf numFmtId="0" fontId="51" fillId="0" borderId="55" xfId="9" applyFont="1" applyBorder="1" applyAlignment="1">
      <alignment horizontal="center" vertical="center" wrapText="1"/>
    </xf>
    <xf numFmtId="0" fontId="42" fillId="0" borderId="46" xfId="9" applyFont="1" applyBorder="1" applyAlignment="1">
      <alignment horizontal="center" vertical="center" wrapText="1"/>
    </xf>
    <xf numFmtId="0" fontId="42" fillId="0" borderId="77" xfId="9" applyFont="1" applyBorder="1" applyAlignment="1">
      <alignment horizontal="center" vertical="center" wrapText="1"/>
    </xf>
    <xf numFmtId="0" fontId="42" fillId="0" borderId="66" xfId="9" applyFont="1" applyBorder="1" applyAlignment="1">
      <alignment horizontal="center" vertical="center" wrapText="1"/>
    </xf>
    <xf numFmtId="0" fontId="42" fillId="0" borderId="23" xfId="9" applyFont="1" applyBorder="1" applyAlignment="1">
      <alignment horizontal="center" vertical="center" wrapText="1"/>
    </xf>
    <xf numFmtId="0" fontId="51" fillId="0" borderId="67" xfId="9" applyFont="1" applyBorder="1" applyAlignment="1">
      <alignment horizontal="center" vertical="center" wrapText="1"/>
    </xf>
    <xf numFmtId="3" fontId="12" fillId="3" borderId="83" xfId="0" applyNumberFormat="1" applyFont="1" applyFill="1" applyBorder="1" applyAlignment="1" applyProtection="1">
      <alignment horizontal="right" vertical="top"/>
      <protection hidden="1"/>
    </xf>
    <xf numFmtId="0" fontId="53" fillId="14" borderId="85" xfId="10" applyFont="1" applyFill="1" applyBorder="1"/>
    <xf numFmtId="0" fontId="53" fillId="14" borderId="86" xfId="10" applyFont="1" applyFill="1" applyBorder="1"/>
    <xf numFmtId="0" fontId="35" fillId="0" borderId="0" xfId="10"/>
    <xf numFmtId="0" fontId="52" fillId="18" borderId="87" xfId="18" applyBorder="1"/>
    <xf numFmtId="0" fontId="52" fillId="18" borderId="84" xfId="18"/>
    <xf numFmtId="0" fontId="54" fillId="0" borderId="0" xfId="10" applyFont="1"/>
    <xf numFmtId="0" fontId="55" fillId="0" borderId="0" xfId="10" applyFont="1"/>
    <xf numFmtId="0" fontId="6" fillId="3" borderId="0" xfId="0" applyFont="1" applyFill="1" applyAlignment="1" applyProtection="1">
      <alignment horizontal="left" vertical="top" indent="1"/>
      <protection hidden="1"/>
    </xf>
    <xf numFmtId="0" fontId="6" fillId="0" borderId="0" xfId="0" applyFont="1" applyAlignment="1">
      <alignment horizontal="left" vertical="top" indent="1"/>
    </xf>
    <xf numFmtId="0" fontId="51" fillId="0" borderId="89" xfId="9" applyFont="1" applyBorder="1" applyAlignment="1">
      <alignment horizontal="center" vertical="center" wrapText="1"/>
    </xf>
    <xf numFmtId="0" fontId="40" fillId="0" borderId="0" xfId="0" applyFont="1" applyAlignment="1">
      <alignment horizontal="left" wrapText="1" indent="1"/>
    </xf>
    <xf numFmtId="0" fontId="40" fillId="0" borderId="0" xfId="0" applyFont="1" applyAlignment="1">
      <alignment horizontal="left" indent="1"/>
    </xf>
    <xf numFmtId="0" fontId="35" fillId="0" borderId="0" xfId="0" applyFont="1" applyAlignment="1">
      <alignment horizontal="left" wrapText="1" indent="1"/>
    </xf>
    <xf numFmtId="0" fontId="0" fillId="0" borderId="0" xfId="19" applyFont="1" applyAlignment="1">
      <alignment horizontal="left" vertical="top" wrapText="1" indent="1"/>
    </xf>
    <xf numFmtId="0" fontId="57" fillId="0" borderId="0" xfId="20" applyFont="1" applyFill="1" applyBorder="1" applyAlignment="1">
      <alignment horizontal="left" vertical="center" wrapText="1" indent="1"/>
    </xf>
    <xf numFmtId="0" fontId="16" fillId="0" borderId="0" xfId="0" applyFont="1" applyAlignment="1" applyProtection="1">
      <alignment horizontal="left" vertical="top" indent="1"/>
      <protection hidden="1"/>
    </xf>
    <xf numFmtId="0" fontId="17" fillId="0" borderId="0" xfId="0" applyFont="1" applyAlignment="1" applyProtection="1">
      <alignment horizontal="right" indent="1"/>
      <protection hidden="1"/>
    </xf>
    <xf numFmtId="0" fontId="17" fillId="0" borderId="0" xfId="0" applyFont="1" applyAlignment="1" applyProtection="1">
      <alignment horizontal="left" indent="1"/>
      <protection hidden="1"/>
    </xf>
    <xf numFmtId="0" fontId="17" fillId="0" borderId="1" xfId="0" applyFont="1" applyBorder="1" applyAlignment="1" applyProtection="1">
      <alignment horizontal="left" indent="1"/>
      <protection hidden="1"/>
    </xf>
    <xf numFmtId="0" fontId="17" fillId="0" borderId="1" xfId="0" applyFont="1" applyBorder="1" applyAlignment="1" applyProtection="1">
      <alignment horizontal="left" indent="1"/>
      <protection locked="0" hidden="1"/>
    </xf>
    <xf numFmtId="17" fontId="46" fillId="0" borderId="0" xfId="13" applyNumberFormat="1" applyFill="1" applyAlignment="1" applyProtection="1">
      <alignment horizontal="left" vertical="top" indent="1"/>
      <protection hidden="1"/>
    </xf>
    <xf numFmtId="0" fontId="8" fillId="0" borderId="0" xfId="1" applyFont="1" applyAlignment="1" applyProtection="1">
      <alignment horizontal="left" vertical="center" wrapText="1" indent="2" readingOrder="1"/>
      <protection locked="0"/>
    </xf>
    <xf numFmtId="0" fontId="8" fillId="0" borderId="0" xfId="1" applyFont="1" applyAlignment="1" applyProtection="1">
      <alignment horizontal="left" vertical="top" wrapText="1" indent="3" readingOrder="1"/>
      <protection locked="0"/>
    </xf>
    <xf numFmtId="0" fontId="8" fillId="0" borderId="0" xfId="1" applyFont="1" applyAlignment="1" applyProtection="1">
      <alignment horizontal="left" vertical="top" wrapText="1" indent="2" readingOrder="1"/>
      <protection locked="0"/>
    </xf>
    <xf numFmtId="0" fontId="12" fillId="0" borderId="0" xfId="1" applyFont="1" applyAlignment="1" applyProtection="1">
      <alignment horizontal="left" wrapText="1" indent="1"/>
      <protection locked="0"/>
    </xf>
    <xf numFmtId="0" fontId="12" fillId="0" borderId="0" xfId="1" applyFont="1" applyAlignment="1" applyProtection="1">
      <alignment horizontal="left" wrapText="1" indent="1" readingOrder="1"/>
      <protection locked="0"/>
    </xf>
    <xf numFmtId="0" fontId="8" fillId="0" borderId="9" xfId="1" applyFont="1" applyBorder="1" applyAlignment="1" applyProtection="1">
      <alignment horizontal="left" vertical="top" wrapText="1" indent="2" readingOrder="1"/>
      <protection locked="0"/>
    </xf>
    <xf numFmtId="44" fontId="8" fillId="0" borderId="0" xfId="3" applyFont="1" applyFill="1" applyAlignment="1">
      <alignment horizontal="right" vertical="top" wrapText="1" readingOrder="1"/>
    </xf>
    <xf numFmtId="49" fontId="8" fillId="0" borderId="16" xfId="1" applyNumberFormat="1" applyFont="1" applyBorder="1" applyAlignment="1">
      <alignment horizontal="center" wrapText="1"/>
    </xf>
    <xf numFmtId="49" fontId="8" fillId="0" borderId="8" xfId="1" applyNumberFormat="1" applyFont="1" applyBorder="1" applyAlignment="1">
      <alignment horizontal="center" wrapText="1"/>
    </xf>
    <xf numFmtId="3" fontId="12" fillId="0" borderId="16" xfId="0" applyNumberFormat="1" applyFont="1" applyBorder="1" applyAlignment="1" applyProtection="1">
      <alignment horizontal="right" indent="1"/>
      <protection hidden="1"/>
    </xf>
    <xf numFmtId="3" fontId="8" fillId="0" borderId="0" xfId="0" applyNumberFormat="1" applyFont="1" applyAlignment="1" applyProtection="1">
      <alignment horizontal="left" indent="2"/>
      <protection hidden="1"/>
    </xf>
    <xf numFmtId="3" fontId="8" fillId="0" borderId="16" xfId="0" applyNumberFormat="1" applyFont="1" applyBorder="1" applyAlignment="1" applyProtection="1">
      <alignment horizontal="right" indent="1"/>
      <protection hidden="1"/>
    </xf>
    <xf numFmtId="3" fontId="8" fillId="0" borderId="9" xfId="0" applyNumberFormat="1" applyFont="1" applyBorder="1" applyAlignment="1" applyProtection="1">
      <alignment horizontal="left" vertical="top" indent="2"/>
      <protection hidden="1"/>
    </xf>
    <xf numFmtId="3" fontId="8" fillId="0" borderId="60" xfId="0" applyNumberFormat="1" applyFont="1" applyBorder="1" applyAlignment="1" applyProtection="1">
      <alignment horizontal="right" vertical="top" indent="1"/>
      <protection hidden="1"/>
    </xf>
    <xf numFmtId="3" fontId="15" fillId="0" borderId="0" xfId="0" applyNumberFormat="1" applyFont="1" applyProtection="1">
      <protection hidden="1"/>
    </xf>
    <xf numFmtId="0" fontId="17" fillId="0" borderId="0" xfId="0" applyFont="1" applyAlignment="1" applyProtection="1">
      <alignment horizontal="right" vertical="center" indent="1"/>
      <protection hidden="1"/>
    </xf>
    <xf numFmtId="0" fontId="17" fillId="0" borderId="11" xfId="0" applyFont="1" applyBorder="1" applyAlignment="1" applyProtection="1">
      <alignment horizontal="left" vertical="center" wrapText="1" indent="1"/>
      <protection hidden="1"/>
    </xf>
    <xf numFmtId="17" fontId="16" fillId="0" borderId="0" xfId="0" applyNumberFormat="1" applyFont="1" applyAlignment="1" applyProtection="1">
      <alignment horizontal="left" vertical="top" indent="1"/>
      <protection hidden="1"/>
    </xf>
    <xf numFmtId="17" fontId="12" fillId="0" borderId="6" xfId="0" applyNumberFormat="1" applyFont="1" applyBorder="1" applyAlignment="1" applyProtection="1">
      <alignment horizontal="left" vertical="top" indent="1"/>
      <protection hidden="1"/>
    </xf>
    <xf numFmtId="17" fontId="12" fillId="0" borderId="6" xfId="0" applyNumberFormat="1" applyFont="1" applyBorder="1" applyAlignment="1" applyProtection="1">
      <alignment horizontal="right" vertical="top"/>
      <protection hidden="1"/>
    </xf>
    <xf numFmtId="0" fontId="12" fillId="0" borderId="6" xfId="0" applyFont="1" applyBorder="1" applyAlignment="1" applyProtection="1">
      <alignment horizontal="right" vertical="top"/>
      <protection hidden="1"/>
    </xf>
    <xf numFmtId="17" fontId="8" fillId="0" borderId="0" xfId="0" applyNumberFormat="1" applyFont="1" applyAlignment="1" applyProtection="1">
      <alignment horizontal="left" vertical="top"/>
      <protection hidden="1"/>
    </xf>
    <xf numFmtId="17" fontId="8" fillId="0" borderId="0" xfId="0" applyNumberFormat="1" applyFont="1" applyAlignment="1" applyProtection="1">
      <alignment horizontal="right" vertical="top"/>
      <protection hidden="1"/>
    </xf>
    <xf numFmtId="169" fontId="8" fillId="0" borderId="0" xfId="0" applyNumberFormat="1" applyFont="1" applyAlignment="1" applyProtection="1">
      <alignment horizontal="right" vertical="top"/>
      <protection hidden="1"/>
    </xf>
    <xf numFmtId="17" fontId="8" fillId="0" borderId="9" xfId="0" applyNumberFormat="1" applyFont="1" applyBorder="1" applyAlignment="1" applyProtection="1">
      <alignment horizontal="left" vertical="top"/>
      <protection hidden="1"/>
    </xf>
    <xf numFmtId="17" fontId="8" fillId="0" borderId="9" xfId="0" applyNumberFormat="1" applyFont="1" applyBorder="1" applyAlignment="1" applyProtection="1">
      <alignment horizontal="right" vertical="top"/>
      <protection hidden="1"/>
    </xf>
    <xf numFmtId="3" fontId="8" fillId="0" borderId="9" xfId="0" applyNumberFormat="1" applyFont="1" applyBorder="1" applyAlignment="1" applyProtection="1">
      <alignment horizontal="right" vertical="top"/>
      <protection hidden="1"/>
    </xf>
    <xf numFmtId="169" fontId="8" fillId="0" borderId="9" xfId="0" applyNumberFormat="1" applyFont="1" applyBorder="1" applyAlignment="1" applyProtection="1">
      <alignment horizontal="right" vertical="top"/>
      <protection hidden="1"/>
    </xf>
    <xf numFmtId="0" fontId="8" fillId="0" borderId="0" xfId="6" applyAlignment="1" applyProtection="1">
      <alignment horizontal="right"/>
      <protection hidden="1"/>
    </xf>
    <xf numFmtId="0" fontId="15" fillId="0" borderId="8" xfId="0" applyFont="1" applyBorder="1" applyAlignment="1" applyProtection="1">
      <alignment wrapText="1" readingOrder="1"/>
      <protection locked="0"/>
    </xf>
    <xf numFmtId="0" fontId="17" fillId="0" borderId="0" xfId="0" applyFont="1" applyAlignment="1">
      <alignment horizontal="left"/>
    </xf>
    <xf numFmtId="0" fontId="17" fillId="0" borderId="0" xfId="0" applyFont="1" applyAlignment="1" applyProtection="1">
      <alignment horizontal="left"/>
      <protection hidden="1"/>
    </xf>
    <xf numFmtId="168" fontId="12" fillId="0" borderId="0" xfId="0" applyNumberFormat="1" applyFont="1" applyAlignment="1" applyProtection="1">
      <alignment horizontal="left" indent="1"/>
      <protection hidden="1"/>
    </xf>
    <xf numFmtId="168" fontId="8" fillId="0" borderId="0" xfId="0" applyNumberFormat="1" applyFont="1" applyAlignment="1" applyProtection="1">
      <alignment horizontal="left" indent="1"/>
      <protection hidden="1"/>
    </xf>
    <xf numFmtId="3" fontId="8" fillId="0" borderId="18" xfId="0" applyNumberFormat="1" applyFont="1" applyBorder="1" applyAlignment="1" applyProtection="1">
      <alignment horizontal="center" wrapText="1"/>
      <protection hidden="1"/>
    </xf>
    <xf numFmtId="3" fontId="8" fillId="0" borderId="19" xfId="0" applyNumberFormat="1" applyFont="1" applyBorder="1" applyAlignment="1" applyProtection="1">
      <alignment horizontal="center" wrapText="1"/>
      <protection hidden="1"/>
    </xf>
    <xf numFmtId="0" fontId="12" fillId="0" borderId="0" xfId="0" applyFont="1" applyAlignment="1" applyProtection="1">
      <alignment horizontal="left" wrapText="1" indent="1"/>
      <protection hidden="1"/>
    </xf>
    <xf numFmtId="3" fontId="12" fillId="0" borderId="0" xfId="0" applyNumberFormat="1" applyFont="1" applyAlignment="1" applyProtection="1">
      <alignment horizontal="center" vertical="center"/>
      <protection hidden="1"/>
    </xf>
    <xf numFmtId="3" fontId="12" fillId="0" borderId="16" xfId="0" applyNumberFormat="1" applyFont="1" applyBorder="1" applyAlignment="1" applyProtection="1">
      <alignment horizontal="center" vertical="center"/>
      <protection hidden="1"/>
    </xf>
    <xf numFmtId="0" fontId="12" fillId="0" borderId="0" xfId="0" applyFont="1" applyAlignment="1" applyProtection="1">
      <alignment horizontal="left" indent="2"/>
      <protection hidden="1"/>
    </xf>
    <xf numFmtId="0" fontId="8" fillId="0" borderId="0" xfId="0" applyFont="1" applyAlignment="1" applyProtection="1">
      <alignment horizontal="left" vertical="top" indent="3"/>
      <protection hidden="1"/>
    </xf>
    <xf numFmtId="0" fontId="8" fillId="0" borderId="0" xfId="0" applyFont="1" applyAlignment="1">
      <alignment horizontal="left" vertical="top" wrapText="1" indent="3"/>
    </xf>
    <xf numFmtId="3" fontId="8" fillId="0" borderId="9" xfId="0" applyNumberFormat="1" applyFont="1" applyBorder="1" applyAlignment="1" applyProtection="1">
      <alignment horizontal="right" indent="1"/>
      <protection hidden="1"/>
    </xf>
    <xf numFmtId="3" fontId="8" fillId="0" borderId="60" xfId="0" applyNumberFormat="1" applyFont="1" applyBorder="1" applyAlignment="1" applyProtection="1">
      <alignment horizontal="right" indent="1"/>
      <protection hidden="1"/>
    </xf>
    <xf numFmtId="0" fontId="12" fillId="0" borderId="0" xfId="0" applyFont="1" applyAlignment="1" applyProtection="1">
      <alignment horizontal="left" vertical="top" indent="1"/>
      <protection hidden="1"/>
    </xf>
    <xf numFmtId="0" fontId="17" fillId="0" borderId="11" xfId="0" applyFont="1" applyBorder="1" applyAlignment="1" applyProtection="1">
      <alignment horizontal="right" indent="1"/>
      <protection hidden="1"/>
    </xf>
    <xf numFmtId="0" fontId="17" fillId="0" borderId="0" xfId="0" applyFont="1" applyAlignment="1" applyProtection="1">
      <alignment wrapText="1"/>
      <protection locked="0" hidden="1"/>
    </xf>
    <xf numFmtId="0" fontId="1" fillId="0" borderId="0" xfId="0" applyFont="1" applyAlignment="1">
      <alignment horizontal="left" indent="1"/>
    </xf>
    <xf numFmtId="0" fontId="8" fillId="0" borderId="11" xfId="0" applyFont="1" applyBorder="1" applyAlignment="1" applyProtection="1">
      <alignment horizontal="left" vertical="center" wrapText="1" indent="1"/>
      <protection hidden="1"/>
    </xf>
    <xf numFmtId="0" fontId="8" fillId="0" borderId="0" xfId="0" applyFont="1" applyAlignment="1" applyProtection="1">
      <alignment horizontal="center" vertical="center" wrapText="1"/>
      <protection hidden="1"/>
    </xf>
    <xf numFmtId="0" fontId="8" fillId="0" borderId="18" xfId="0" applyFont="1" applyBorder="1" applyAlignment="1" applyProtection="1">
      <alignment horizontal="center" wrapText="1"/>
      <protection hidden="1"/>
    </xf>
    <xf numFmtId="3" fontId="8" fillId="0" borderId="18" xfId="0" applyNumberFormat="1" applyFont="1" applyBorder="1" applyAlignment="1" applyProtection="1">
      <alignment horizontal="center"/>
      <protection hidden="1"/>
    </xf>
    <xf numFmtId="1" fontId="12" fillId="0" borderId="0" xfId="0" applyNumberFormat="1" applyFont="1" applyAlignment="1" applyProtection="1">
      <alignment horizontal="right" indent="1"/>
      <protection hidden="1"/>
    </xf>
    <xf numFmtId="1" fontId="12" fillId="0" borderId="16" xfId="0" applyNumberFormat="1" applyFont="1" applyBorder="1" applyAlignment="1" applyProtection="1">
      <alignment horizontal="right" indent="1"/>
      <protection hidden="1"/>
    </xf>
    <xf numFmtId="1" fontId="8" fillId="0" borderId="0" xfId="0" applyNumberFormat="1" applyFont="1" applyAlignment="1" applyProtection="1">
      <alignment horizontal="right" indent="1"/>
      <protection hidden="1"/>
    </xf>
    <xf numFmtId="1" fontId="8" fillId="0" borderId="16" xfId="0" applyNumberFormat="1" applyFont="1" applyBorder="1" applyAlignment="1" applyProtection="1">
      <alignment horizontal="right" indent="1"/>
      <protection hidden="1"/>
    </xf>
    <xf numFmtId="0" fontId="8" fillId="0" borderId="9" xfId="0" applyFont="1" applyBorder="1" applyAlignment="1">
      <alignment horizontal="left" vertical="top" wrapText="1" indent="1"/>
    </xf>
    <xf numFmtId="1" fontId="8" fillId="0" borderId="9" xfId="0" applyNumberFormat="1" applyFont="1" applyBorder="1" applyAlignment="1" applyProtection="1">
      <alignment horizontal="right" vertical="top" indent="1"/>
      <protection hidden="1"/>
    </xf>
    <xf numFmtId="1" fontId="8" fillId="0" borderId="60" xfId="0" applyNumberFormat="1" applyFont="1" applyBorder="1" applyAlignment="1" applyProtection="1">
      <alignment horizontal="right" vertical="top" indent="1"/>
      <protection hidden="1"/>
    </xf>
    <xf numFmtId="0" fontId="27" fillId="0" borderId="0" xfId="0" applyFont="1" applyAlignment="1" applyProtection="1">
      <alignment horizontal="right" vertical="center"/>
      <protection hidden="1"/>
    </xf>
    <xf numFmtId="0" fontId="15" fillId="0" borderId="0" xfId="0" applyFont="1" applyAlignment="1" applyProtection="1">
      <alignment horizontal="right" vertical="center"/>
      <protection hidden="1"/>
    </xf>
    <xf numFmtId="164" fontId="46" fillId="0" borderId="0" xfId="13" applyNumberFormat="1" applyFill="1" applyAlignment="1" applyProtection="1">
      <alignment horizontal="left" vertical="top" indent="1"/>
      <protection hidden="1"/>
    </xf>
    <xf numFmtId="0" fontId="8" fillId="0" borderId="1" xfId="0" applyFont="1" applyBorder="1" applyAlignment="1" applyProtection="1">
      <alignment vertical="top"/>
      <protection hidden="1"/>
    </xf>
    <xf numFmtId="0" fontId="17" fillId="0" borderId="3" xfId="0" applyFont="1" applyBorder="1" applyAlignment="1" applyProtection="1">
      <alignment horizontal="left" indent="1"/>
      <protection hidden="1"/>
    </xf>
    <xf numFmtId="3" fontId="17" fillId="0" borderId="3" xfId="0" applyNumberFormat="1" applyFont="1" applyBorder="1" applyAlignment="1" applyProtection="1">
      <alignment horizontal="left" indent="1"/>
      <protection hidden="1"/>
    </xf>
    <xf numFmtId="0" fontId="17" fillId="0" borderId="11" xfId="0" applyFont="1" applyBorder="1" applyAlignment="1" applyProtection="1">
      <alignment horizontal="right" vertical="center" wrapText="1" indent="1"/>
      <protection hidden="1"/>
    </xf>
    <xf numFmtId="3" fontId="8" fillId="0" borderId="8" xfId="0" applyNumberFormat="1" applyFont="1" applyBorder="1" applyAlignment="1" applyProtection="1">
      <alignment horizontal="center" wrapText="1"/>
      <protection hidden="1"/>
    </xf>
    <xf numFmtId="3" fontId="8" fillId="0" borderId="17" xfId="0" applyNumberFormat="1" applyFont="1" applyBorder="1" applyAlignment="1" applyProtection="1">
      <alignment horizontal="center"/>
      <protection hidden="1"/>
    </xf>
    <xf numFmtId="3" fontId="12" fillId="0" borderId="11" xfId="0" applyNumberFormat="1" applyFont="1" applyBorder="1" applyAlignment="1" applyProtection="1">
      <alignment horizontal="right" indent="1"/>
      <protection hidden="1"/>
    </xf>
    <xf numFmtId="3" fontId="8" fillId="0" borderId="11" xfId="0" applyNumberFormat="1" applyFont="1" applyBorder="1" applyAlignment="1" applyProtection="1">
      <alignment horizontal="right" indent="1"/>
      <protection hidden="1"/>
    </xf>
    <xf numFmtId="0" fontId="8" fillId="0" borderId="0" xfId="0" applyFont="1" applyAlignment="1">
      <alignment horizontal="left" vertical="center" wrapText="1" indent="1"/>
    </xf>
    <xf numFmtId="3" fontId="8" fillId="0" borderId="11" xfId="0" applyNumberFormat="1" applyFont="1" applyBorder="1" applyAlignment="1" applyProtection="1">
      <alignment horizontal="center" wrapText="1"/>
      <protection hidden="1"/>
    </xf>
    <xf numFmtId="0" fontId="12" fillId="0" borderId="16" xfId="0" applyFont="1" applyBorder="1" applyAlignment="1" applyProtection="1">
      <alignment vertical="top" wrapText="1"/>
      <protection hidden="1"/>
    </xf>
    <xf numFmtId="0" fontId="8" fillId="0" borderId="0" xfId="0" applyFont="1" applyAlignment="1" applyProtection="1">
      <alignment horizontal="left" vertical="top" wrapText="1"/>
      <protection hidden="1"/>
    </xf>
    <xf numFmtId="0" fontId="8" fillId="0" borderId="0" xfId="0" applyFont="1" applyAlignment="1" applyProtection="1">
      <alignment horizontal="left" vertical="center" indent="3"/>
      <protection hidden="1"/>
    </xf>
    <xf numFmtId="3" fontId="8" fillId="0" borderId="16" xfId="0" applyNumberFormat="1" applyFont="1" applyBorder="1" applyAlignment="1" applyProtection="1">
      <alignment horizontal="right" vertical="center" indent="1"/>
      <protection hidden="1"/>
    </xf>
    <xf numFmtId="0" fontId="8" fillId="0" borderId="0" xfId="0" applyFont="1" applyAlignment="1">
      <alignment horizontal="left" vertical="center" wrapText="1" indent="3"/>
    </xf>
    <xf numFmtId="0" fontId="8" fillId="0" borderId="0" xfId="0" applyFont="1" applyAlignment="1" applyProtection="1">
      <alignment vertical="top" wrapText="1"/>
      <protection hidden="1"/>
    </xf>
    <xf numFmtId="3" fontId="8" fillId="0" borderId="11" xfId="0" applyNumberFormat="1" applyFont="1" applyBorder="1" applyAlignment="1" applyProtection="1">
      <alignment horizontal="right" vertical="center" indent="1"/>
      <protection hidden="1"/>
    </xf>
    <xf numFmtId="3" fontId="8" fillId="0" borderId="17" xfId="0" applyNumberFormat="1" applyFont="1" applyBorder="1" applyAlignment="1" applyProtection="1">
      <alignment horizontal="center" wrapText="1"/>
      <protection hidden="1"/>
    </xf>
    <xf numFmtId="0" fontId="8" fillId="0" borderId="0" xfId="0" applyFont="1" applyAlignment="1">
      <alignment horizontal="left" wrapText="1" indent="2"/>
    </xf>
    <xf numFmtId="0" fontId="8" fillId="0" borderId="9" xfId="0" applyFont="1" applyBorder="1" applyAlignment="1">
      <alignment horizontal="left" vertical="top" wrapText="1" indent="2"/>
    </xf>
    <xf numFmtId="0" fontId="8" fillId="0" borderId="0" xfId="0" applyFont="1" applyAlignment="1" applyProtection="1">
      <alignment horizontal="left"/>
      <protection hidden="1"/>
    </xf>
    <xf numFmtId="3" fontId="8" fillId="0" borderId="1" xfId="0" applyNumberFormat="1" applyFont="1" applyBorder="1" applyAlignment="1" applyProtection="1">
      <alignment horizontal="center" vertical="center" wrapText="1"/>
      <protection hidden="1"/>
    </xf>
    <xf numFmtId="3" fontId="8" fillId="0" borderId="1" xfId="0" applyNumberFormat="1" applyFont="1" applyBorder="1"/>
    <xf numFmtId="0" fontId="12" fillId="0" borderId="6" xfId="0" applyFont="1" applyBorder="1" applyAlignment="1" applyProtection="1">
      <alignment horizontal="center" vertical="center" wrapText="1"/>
      <protection hidden="1"/>
    </xf>
    <xf numFmtId="3" fontId="12" fillId="0" borderId="0" xfId="0" applyNumberFormat="1" applyFont="1" applyAlignment="1" applyProtection="1">
      <alignment horizontal="right" wrapText="1" indent="1"/>
      <protection hidden="1"/>
    </xf>
    <xf numFmtId="0" fontId="8" fillId="0" borderId="0" xfId="0" applyFont="1" applyAlignment="1" applyProtection="1">
      <alignment horizontal="left" wrapText="1" indent="2"/>
      <protection hidden="1"/>
    </xf>
    <xf numFmtId="3" fontId="8" fillId="0" borderId="0" xfId="0" applyNumberFormat="1" applyFont="1" applyAlignment="1" applyProtection="1">
      <alignment horizontal="right" wrapText="1" indent="1"/>
      <protection hidden="1"/>
    </xf>
    <xf numFmtId="0" fontId="8" fillId="0" borderId="9" xfId="0" applyFont="1" applyBorder="1" applyAlignment="1" applyProtection="1">
      <alignment horizontal="left" vertical="center" wrapText="1" indent="2"/>
      <protection hidden="1"/>
    </xf>
    <xf numFmtId="3" fontId="8" fillId="0" borderId="9" xfId="0" applyNumberFormat="1" applyFont="1" applyBorder="1" applyAlignment="1" applyProtection="1">
      <alignment horizontal="right" wrapText="1" indent="1"/>
      <protection hidden="1"/>
    </xf>
    <xf numFmtId="3" fontId="8" fillId="0" borderId="0" xfId="0" applyNumberFormat="1" applyFont="1" applyAlignment="1" applyProtection="1">
      <alignment horizontal="right"/>
      <protection hidden="1"/>
    </xf>
    <xf numFmtId="0" fontId="17" fillId="0" borderId="0" xfId="0" applyFont="1" applyAlignment="1" applyProtection="1">
      <alignment horizontal="left" vertical="center" wrapText="1" indent="1"/>
      <protection hidden="1"/>
    </xf>
    <xf numFmtId="3" fontId="17" fillId="0" borderId="0" xfId="0" applyNumberFormat="1" applyFont="1" applyAlignment="1" applyProtection="1">
      <alignment horizontal="left" indent="1"/>
      <protection hidden="1"/>
    </xf>
    <xf numFmtId="0" fontId="17" fillId="0" borderId="11" xfId="0" applyFont="1" applyBorder="1" applyAlignment="1" applyProtection="1">
      <alignment horizontal="left" indent="1"/>
      <protection hidden="1"/>
    </xf>
    <xf numFmtId="3" fontId="17" fillId="0" borderId="0" xfId="0" applyNumberFormat="1" applyFont="1" applyAlignment="1" applyProtection="1">
      <alignment horizontal="left"/>
      <protection hidden="1"/>
    </xf>
    <xf numFmtId="0" fontId="8" fillId="0" borderId="0" xfId="0" applyFont="1" applyAlignment="1" applyProtection="1">
      <alignment horizontal="left" vertical="center" wrapText="1" indent="1"/>
      <protection hidden="1"/>
    </xf>
    <xf numFmtId="0" fontId="8" fillId="0" borderId="0" xfId="0" applyFont="1" applyAlignment="1">
      <alignment horizontal="left" wrapText="1" indent="3"/>
    </xf>
    <xf numFmtId="3" fontId="12" fillId="0" borderId="4" xfId="0" applyNumberFormat="1" applyFont="1" applyBorder="1" applyAlignment="1" applyProtection="1">
      <alignment horizontal="right" indent="1"/>
      <protection hidden="1"/>
    </xf>
    <xf numFmtId="3" fontId="8" fillId="0" borderId="4" xfId="0" applyNumberFormat="1" applyFont="1" applyBorder="1" applyAlignment="1" applyProtection="1">
      <alignment horizontal="right" indent="1"/>
      <protection hidden="1"/>
    </xf>
    <xf numFmtId="0" fontId="8" fillId="0" borderId="1" xfId="0" applyFont="1" applyBorder="1" applyAlignment="1" applyProtection="1">
      <alignment horizontal="left" indent="1"/>
      <protection hidden="1"/>
    </xf>
    <xf numFmtId="3" fontId="8" fillId="0" borderId="1" xfId="0" applyNumberFormat="1" applyFont="1" applyBorder="1" applyAlignment="1" applyProtection="1">
      <alignment horizontal="center" vertical="center"/>
      <protection hidden="1"/>
    </xf>
    <xf numFmtId="3" fontId="8" fillId="0" borderId="21" xfId="0" applyNumberFormat="1" applyFont="1" applyBorder="1" applyAlignment="1" applyProtection="1">
      <alignment horizontal="center" vertical="center"/>
      <protection hidden="1"/>
    </xf>
    <xf numFmtId="9" fontId="8" fillId="0" borderId="0" xfId="0" applyNumberFormat="1" applyFont="1" applyAlignment="1" applyProtection="1">
      <alignment vertical="top"/>
      <protection hidden="1"/>
    </xf>
    <xf numFmtId="3" fontId="34" fillId="0" borderId="0" xfId="0" applyNumberFormat="1" applyFont="1" applyAlignment="1" applyProtection="1">
      <alignment horizontal="left"/>
      <protection hidden="1"/>
    </xf>
    <xf numFmtId="0" fontId="8" fillId="0" borderId="11" xfId="0" applyFont="1" applyBorder="1" applyAlignment="1" applyProtection="1">
      <alignment horizontal="left" indent="1"/>
      <protection hidden="1"/>
    </xf>
    <xf numFmtId="0" fontId="1" fillId="0" borderId="0" xfId="0" applyFont="1" applyAlignment="1" applyProtection="1">
      <alignment vertical="top"/>
      <protection hidden="1"/>
    </xf>
    <xf numFmtId="0" fontId="1" fillId="0" borderId="0" xfId="0" applyFont="1" applyAlignment="1" applyProtection="1">
      <alignment horizontal="center" vertical="top"/>
      <protection hidden="1"/>
    </xf>
    <xf numFmtId="0" fontId="1" fillId="0" borderId="0" xfId="0" applyFont="1" applyAlignment="1" applyProtection="1">
      <alignment horizontal="right" vertical="center" indent="1"/>
      <protection hidden="1"/>
    </xf>
    <xf numFmtId="0" fontId="2" fillId="0" borderId="0" xfId="0" applyFont="1" applyProtection="1">
      <protection hidden="1"/>
    </xf>
    <xf numFmtId="0" fontId="1" fillId="0" borderId="0" xfId="0" applyFont="1" applyAlignment="1" applyProtection="1">
      <alignment horizontal="right" indent="1"/>
      <protection hidden="1"/>
    </xf>
    <xf numFmtId="0" fontId="1" fillId="0" borderId="0" xfId="0" applyFont="1" applyAlignment="1" applyProtection="1">
      <alignment horizontal="left" indent="1"/>
      <protection hidden="1"/>
    </xf>
    <xf numFmtId="3" fontId="1" fillId="0" borderId="0" xfId="0" applyNumberFormat="1" applyFont="1" applyAlignment="1" applyProtection="1">
      <alignment horizontal="left" indent="1"/>
      <protection hidden="1"/>
    </xf>
    <xf numFmtId="3" fontId="1" fillId="0" borderId="0" xfId="0" applyNumberFormat="1" applyFont="1" applyAlignment="1" applyProtection="1">
      <alignment horizontal="left" wrapText="1" indent="1"/>
      <protection hidden="1"/>
    </xf>
    <xf numFmtId="3" fontId="1" fillId="0" borderId="0" xfId="0" applyNumberFormat="1" applyFont="1" applyAlignment="1" applyProtection="1">
      <alignment horizontal="center" wrapText="1"/>
      <protection hidden="1"/>
    </xf>
    <xf numFmtId="0" fontId="1" fillId="0" borderId="1" xfId="0" applyFont="1" applyBorder="1"/>
    <xf numFmtId="3" fontId="1" fillId="0" borderId="8" xfId="0" applyNumberFormat="1" applyFont="1" applyBorder="1" applyAlignment="1" applyProtection="1">
      <alignment horizontal="center" wrapText="1"/>
      <protection hidden="1"/>
    </xf>
    <xf numFmtId="3" fontId="1" fillId="0" borderId="8" xfId="0" applyNumberFormat="1" applyFont="1" applyBorder="1" applyAlignment="1" applyProtection="1">
      <alignment horizontal="center"/>
      <protection hidden="1"/>
    </xf>
    <xf numFmtId="3" fontId="1" fillId="0" borderId="22" xfId="0" applyNumberFormat="1" applyFont="1" applyBorder="1" applyAlignment="1" applyProtection="1">
      <alignment horizontal="center" wrapText="1"/>
      <protection hidden="1"/>
    </xf>
    <xf numFmtId="0" fontId="2" fillId="0" borderId="0" xfId="0" applyFont="1" applyAlignment="1" applyProtection="1">
      <alignment horizontal="left" wrapText="1" indent="1"/>
      <protection hidden="1"/>
    </xf>
    <xf numFmtId="3" fontId="1" fillId="0" borderId="0" xfId="0" applyNumberFormat="1" applyFont="1" applyAlignment="1" applyProtection="1">
      <alignment horizontal="right" vertical="center" indent="1"/>
      <protection hidden="1"/>
    </xf>
    <xf numFmtId="3" fontId="1" fillId="0" borderId="16" xfId="0" applyNumberFormat="1" applyFont="1" applyBorder="1" applyAlignment="1" applyProtection="1">
      <alignment horizontal="right" vertical="center" indent="1"/>
      <protection hidden="1"/>
    </xf>
    <xf numFmtId="3" fontId="1" fillId="0" borderId="0" xfId="0" applyNumberFormat="1" applyFont="1" applyAlignment="1" applyProtection="1">
      <alignment horizontal="right" indent="1"/>
      <protection hidden="1"/>
    </xf>
    <xf numFmtId="0" fontId="2" fillId="0" borderId="0" xfId="0" applyFont="1" applyAlignment="1">
      <alignment horizontal="left" wrapText="1" indent="2"/>
    </xf>
    <xf numFmtId="3" fontId="2" fillId="0" borderId="0" xfId="0" applyNumberFormat="1" applyFont="1" applyAlignment="1" applyProtection="1">
      <alignment horizontal="right" indent="1"/>
      <protection hidden="1"/>
    </xf>
    <xf numFmtId="3" fontId="2" fillId="0" borderId="16" xfId="0" applyNumberFormat="1" applyFont="1" applyBorder="1" applyAlignment="1" applyProtection="1">
      <alignment horizontal="right" indent="1"/>
      <protection hidden="1"/>
    </xf>
    <xf numFmtId="0" fontId="1" fillId="0" borderId="0" xfId="0" applyFont="1" applyAlignment="1" applyProtection="1">
      <alignment horizontal="left" indent="3"/>
      <protection hidden="1"/>
    </xf>
    <xf numFmtId="3" fontId="1" fillId="0" borderId="16" xfId="0" applyNumberFormat="1" applyFont="1" applyBorder="1" applyAlignment="1" applyProtection="1">
      <alignment horizontal="right" indent="1"/>
      <protection hidden="1"/>
    </xf>
    <xf numFmtId="0" fontId="1" fillId="0" borderId="0" xfId="0" applyFont="1" applyAlignment="1">
      <alignment horizontal="left" wrapText="1" indent="3"/>
    </xf>
    <xf numFmtId="0" fontId="1" fillId="0" borderId="9" xfId="0" applyFont="1" applyBorder="1" applyAlignment="1">
      <alignment horizontal="left" vertical="top" wrapText="1" indent="3"/>
    </xf>
    <xf numFmtId="3" fontId="1" fillId="0" borderId="9" xfId="0" applyNumberFormat="1" applyFont="1" applyBorder="1" applyAlignment="1" applyProtection="1">
      <alignment horizontal="right" vertical="top" indent="1"/>
      <protection hidden="1"/>
    </xf>
    <xf numFmtId="3" fontId="1" fillId="0" borderId="60" xfId="0" applyNumberFormat="1" applyFont="1" applyBorder="1" applyAlignment="1" applyProtection="1">
      <alignment horizontal="right" vertical="top" indent="1"/>
      <protection hidden="1"/>
    </xf>
    <xf numFmtId="44" fontId="1" fillId="0" borderId="0" xfId="3" applyFont="1" applyFill="1" applyAlignment="1" applyProtection="1">
      <alignment horizontal="left" indent="1"/>
      <protection hidden="1"/>
    </xf>
    <xf numFmtId="44" fontId="1" fillId="0" borderId="0" xfId="3" applyFont="1" applyFill="1" applyProtection="1">
      <protection hidden="1"/>
    </xf>
    <xf numFmtId="44" fontId="1" fillId="0" borderId="0" xfId="3" applyFont="1" applyFill="1" applyAlignment="1" applyProtection="1">
      <alignment horizontal="center"/>
      <protection hidden="1"/>
    </xf>
    <xf numFmtId="44" fontId="7" fillId="0" borderId="0" xfId="3" applyFont="1" applyFill="1" applyBorder="1" applyAlignment="1" applyProtection="1">
      <protection hidden="1"/>
    </xf>
    <xf numFmtId="0" fontId="3" fillId="2" borderId="0" xfId="0" applyFont="1" applyFill="1" applyAlignment="1" applyProtection="1">
      <alignment wrapText="1"/>
      <protection hidden="1"/>
    </xf>
    <xf numFmtId="3" fontId="17" fillId="2" borderId="0" xfId="0" applyNumberFormat="1" applyFont="1" applyFill="1" applyAlignment="1" applyProtection="1">
      <alignment horizontal="left" indent="1"/>
      <protection hidden="1"/>
    </xf>
    <xf numFmtId="167" fontId="8" fillId="2" borderId="0" xfId="0" applyNumberFormat="1" applyFont="1" applyFill="1" applyAlignment="1">
      <alignment horizontal="left" indent="1"/>
    </xf>
    <xf numFmtId="3" fontId="12" fillId="2" borderId="1" xfId="0" applyNumberFormat="1" applyFont="1" applyFill="1" applyBorder="1" applyAlignment="1" applyProtection="1">
      <alignment horizontal="center" vertical="center" wrapText="1"/>
      <protection hidden="1"/>
    </xf>
    <xf numFmtId="3" fontId="12" fillId="2" borderId="0" xfId="0" applyNumberFormat="1" applyFont="1" applyFill="1"/>
    <xf numFmtId="3" fontId="8" fillId="2" borderId="0" xfId="0" applyNumberFormat="1" applyFont="1" applyFill="1" applyAlignment="1" applyProtection="1">
      <alignment horizontal="right" wrapText="1"/>
      <protection hidden="1"/>
    </xf>
    <xf numFmtId="0" fontId="12" fillId="2" borderId="9" xfId="0" applyFont="1" applyFill="1" applyBorder="1" applyAlignment="1" applyProtection="1">
      <alignment horizontal="left" vertical="center" wrapText="1" indent="1"/>
      <protection hidden="1"/>
    </xf>
    <xf numFmtId="3" fontId="8" fillId="2" borderId="9" xfId="0" applyNumberFormat="1" applyFont="1" applyFill="1" applyBorder="1" applyAlignment="1" applyProtection="1">
      <alignment horizontal="right" vertical="center" wrapText="1"/>
      <protection hidden="1"/>
    </xf>
    <xf numFmtId="0" fontId="35" fillId="15" borderId="71" xfId="10" applyFill="1" applyBorder="1"/>
    <xf numFmtId="0" fontId="17" fillId="0" borderId="2" xfId="0" applyFont="1" applyBorder="1" applyAlignment="1" applyProtection="1">
      <alignment horizontal="left" vertical="center" wrapText="1" indent="1" readingOrder="1"/>
      <protection locked="0"/>
    </xf>
    <xf numFmtId="0" fontId="17" fillId="0" borderId="3" xfId="0" applyFont="1" applyBorder="1" applyAlignment="1" applyProtection="1">
      <alignment horizontal="left" vertical="center" wrapText="1" indent="1" readingOrder="1"/>
      <protection locked="0"/>
    </xf>
    <xf numFmtId="0" fontId="17" fillId="0" borderId="5" xfId="0" applyFont="1" applyBorder="1" applyAlignment="1" applyProtection="1">
      <alignment horizontal="left" vertical="center" wrapText="1" indent="1" readingOrder="1"/>
      <protection locked="0"/>
    </xf>
    <xf numFmtId="0" fontId="17" fillId="0" borderId="6" xfId="0" applyFont="1" applyBorder="1" applyAlignment="1" applyProtection="1">
      <alignment horizontal="left" vertical="center" wrapText="1" indent="1" readingOrder="1"/>
      <protection locked="0"/>
    </xf>
    <xf numFmtId="0" fontId="17" fillId="0" borderId="7" xfId="0" applyFont="1" applyBorder="1" applyAlignment="1" applyProtection="1">
      <alignment horizontal="left" vertical="center" wrapText="1" indent="1" readingOrder="1"/>
      <protection locked="0"/>
    </xf>
    <xf numFmtId="0" fontId="12" fillId="0" borderId="1" xfId="0" applyFont="1" applyBorder="1" applyAlignment="1" applyProtection="1">
      <alignment horizontal="center" vertical="center" wrapText="1" readingOrder="1"/>
      <protection locked="0"/>
    </xf>
    <xf numFmtId="0" fontId="12" fillId="0" borderId="3" xfId="0" applyFont="1" applyBorder="1" applyAlignment="1" applyProtection="1">
      <alignment horizontal="center" vertical="center" wrapText="1" readingOrder="1"/>
      <protection locked="0"/>
    </xf>
    <xf numFmtId="0" fontId="17" fillId="0" borderId="5" xfId="0" applyFont="1" applyBorder="1" applyAlignment="1" applyProtection="1">
      <alignment horizontal="left" indent="1"/>
      <protection locked="0" hidden="1"/>
    </xf>
    <xf numFmtId="0" fontId="17" fillId="0" borderId="7" xfId="0" applyFont="1" applyBorder="1" applyAlignment="1" applyProtection="1">
      <alignment horizontal="left" indent="1"/>
      <protection locked="0" hidden="1"/>
    </xf>
    <xf numFmtId="0" fontId="17" fillId="0" borderId="2" xfId="0" applyFont="1" applyBorder="1" applyAlignment="1" applyProtection="1">
      <alignment horizontal="left" indent="1"/>
      <protection locked="0" hidden="1"/>
    </xf>
    <xf numFmtId="0" fontId="17" fillId="0" borderId="10" xfId="0" applyFont="1" applyBorder="1" applyAlignment="1" applyProtection="1">
      <alignment horizontal="left" indent="1"/>
      <protection locked="0" hidden="1"/>
    </xf>
    <xf numFmtId="0" fontId="15" fillId="0" borderId="0" xfId="0" applyFont="1" applyAlignment="1" applyProtection="1">
      <alignment horizontal="right" wrapText="1" readingOrder="1"/>
      <protection locked="0"/>
    </xf>
    <xf numFmtId="0" fontId="17" fillId="0" borderId="5" xfId="1" applyFont="1" applyBorder="1" applyAlignment="1" applyProtection="1">
      <alignment horizontal="left" vertical="center" wrapText="1" indent="1" readingOrder="1"/>
      <protection locked="0"/>
    </xf>
    <xf numFmtId="0" fontId="17" fillId="0" borderId="6" xfId="1" applyFont="1" applyBorder="1" applyAlignment="1" applyProtection="1">
      <alignment horizontal="left" vertical="center" wrapText="1" indent="1" readingOrder="1"/>
      <protection locked="0"/>
    </xf>
    <xf numFmtId="0" fontId="17" fillId="0" borderId="7" xfId="1" applyFont="1" applyBorder="1" applyAlignment="1" applyProtection="1">
      <alignment horizontal="left" vertical="center" wrapText="1" indent="1" readingOrder="1"/>
      <protection locked="0"/>
    </xf>
    <xf numFmtId="0" fontId="12" fillId="0" borderId="3" xfId="0" applyFont="1" applyBorder="1" applyAlignment="1" applyProtection="1">
      <alignment horizontal="center" vertical="center"/>
      <protection hidden="1"/>
    </xf>
    <xf numFmtId="0" fontId="12" fillId="0" borderId="69" xfId="0" applyFont="1" applyBorder="1" applyAlignment="1" applyProtection="1">
      <alignment horizontal="center" vertical="center"/>
      <protection hidden="1"/>
    </xf>
    <xf numFmtId="49" fontId="12" fillId="0" borderId="12" xfId="1" applyNumberFormat="1" applyFont="1" applyBorder="1" applyAlignment="1">
      <alignment horizontal="center" vertical="center" wrapText="1"/>
    </xf>
    <xf numFmtId="49" fontId="12" fillId="0" borderId="3" xfId="1" applyNumberFormat="1" applyFont="1" applyBorder="1" applyAlignment="1">
      <alignment horizontal="center" vertical="center" wrapText="1"/>
    </xf>
    <xf numFmtId="49" fontId="12" fillId="0" borderId="69" xfId="1" applyNumberFormat="1" applyFont="1" applyBorder="1" applyAlignment="1">
      <alignment horizontal="center" vertical="center" wrapText="1"/>
    </xf>
    <xf numFmtId="0" fontId="12" fillId="0" borderId="5" xfId="0" applyFont="1" applyBorder="1" applyAlignment="1" applyProtection="1">
      <alignment horizontal="center" vertical="center"/>
      <protection hidden="1"/>
    </xf>
    <xf numFmtId="0" fontId="12" fillId="0" borderId="6" xfId="0" applyFont="1" applyBorder="1" applyAlignment="1" applyProtection="1">
      <alignment horizontal="center" vertical="center"/>
      <protection hidden="1"/>
    </xf>
    <xf numFmtId="0" fontId="17" fillId="0" borderId="5" xfId="0" applyFont="1" applyBorder="1" applyAlignment="1" applyProtection="1">
      <alignment horizontal="left" vertical="center" indent="1"/>
      <protection locked="0" hidden="1"/>
    </xf>
    <xf numFmtId="0" fontId="17" fillId="0" borderId="6" xfId="0" applyFont="1" applyBorder="1" applyAlignment="1" applyProtection="1">
      <alignment horizontal="left" vertical="center" indent="1"/>
      <protection locked="0" hidden="1"/>
    </xf>
    <xf numFmtId="0" fontId="17" fillId="0" borderId="7" xfId="0" applyFont="1" applyBorder="1" applyAlignment="1" applyProtection="1">
      <alignment horizontal="left" vertical="center" indent="1"/>
      <protection locked="0" hidden="1"/>
    </xf>
    <xf numFmtId="0" fontId="17" fillId="0" borderId="2" xfId="0" applyFont="1" applyBorder="1" applyAlignment="1" applyProtection="1">
      <alignment horizontal="left" vertical="center" wrapText="1" indent="1"/>
      <protection locked="0" hidden="1"/>
    </xf>
    <xf numFmtId="0" fontId="17" fillId="0" borderId="3" xfId="0" applyFont="1" applyBorder="1" applyAlignment="1" applyProtection="1">
      <alignment horizontal="left" vertical="center" wrapText="1" indent="1"/>
      <protection locked="0" hidden="1"/>
    </xf>
    <xf numFmtId="0" fontId="17" fillId="0" borderId="10" xfId="0" applyFont="1" applyBorder="1" applyAlignment="1" applyProtection="1">
      <alignment horizontal="left" vertical="center" wrapText="1" indent="1"/>
      <protection locked="0" hidden="1"/>
    </xf>
    <xf numFmtId="3" fontId="12" fillId="0" borderId="14" xfId="0" applyNumberFormat="1" applyFont="1" applyBorder="1" applyAlignment="1" applyProtection="1">
      <alignment horizontal="center" vertical="center"/>
      <protection hidden="1"/>
    </xf>
    <xf numFmtId="3" fontId="12" fillId="0" borderId="15" xfId="0" applyNumberFormat="1" applyFont="1" applyBorder="1" applyAlignment="1" applyProtection="1">
      <alignment horizontal="center" vertical="center"/>
      <protection hidden="1"/>
    </xf>
    <xf numFmtId="3" fontId="12" fillId="3" borderId="14" xfId="0" applyNumberFormat="1" applyFont="1" applyFill="1" applyBorder="1" applyAlignment="1" applyProtection="1">
      <alignment horizontal="center" vertical="center"/>
      <protection hidden="1"/>
    </xf>
    <xf numFmtId="0" fontId="17" fillId="0" borderId="0" xfId="0" applyFont="1" applyAlignment="1" applyProtection="1">
      <alignment horizontal="left" vertical="top" wrapText="1"/>
      <protection hidden="1"/>
    </xf>
    <xf numFmtId="3" fontId="12" fillId="0" borderId="8" xfId="0" applyNumberFormat="1" applyFont="1" applyBorder="1" applyAlignment="1" applyProtection="1">
      <alignment horizontal="center" vertical="center"/>
      <protection hidden="1"/>
    </xf>
    <xf numFmtId="3" fontId="12" fillId="0" borderId="17" xfId="0" applyNumberFormat="1" applyFont="1" applyBorder="1" applyAlignment="1" applyProtection="1">
      <alignment horizontal="center" vertical="center"/>
      <protection hidden="1"/>
    </xf>
    <xf numFmtId="0" fontId="17" fillId="0" borderId="3" xfId="0" applyFont="1" applyBorder="1" applyAlignment="1" applyProtection="1">
      <alignment horizontal="left" vertical="center" indent="1"/>
      <protection locked="0" hidden="1"/>
    </xf>
    <xf numFmtId="0" fontId="17" fillId="0" borderId="10" xfId="0" applyFont="1" applyBorder="1" applyAlignment="1" applyProtection="1">
      <alignment horizontal="left" vertical="center" indent="1"/>
      <protection locked="0" hidden="1"/>
    </xf>
    <xf numFmtId="3" fontId="12" fillId="3" borderId="20" xfId="0" applyNumberFormat="1" applyFont="1" applyFill="1" applyBorder="1" applyAlignment="1" applyProtection="1">
      <alignment horizontal="center" vertical="center"/>
      <protection hidden="1"/>
    </xf>
    <xf numFmtId="3" fontId="12" fillId="3" borderId="14" xfId="0" applyNumberFormat="1" applyFont="1" applyFill="1" applyBorder="1" applyAlignment="1" applyProtection="1">
      <alignment horizontal="center" vertical="center" wrapText="1"/>
      <protection hidden="1"/>
    </xf>
    <xf numFmtId="0" fontId="8" fillId="0" borderId="14" xfId="0" applyFont="1" applyBorder="1" applyAlignment="1">
      <alignment horizontal="center" vertical="center" wrapText="1"/>
    </xf>
    <xf numFmtId="0" fontId="17" fillId="0" borderId="12" xfId="0" applyFont="1" applyBorder="1" applyAlignment="1" applyProtection="1">
      <alignment horizontal="left" vertical="center" wrapText="1" indent="1"/>
      <protection locked="0" hidden="1"/>
    </xf>
    <xf numFmtId="0" fontId="8" fillId="0" borderId="14" xfId="0" applyFont="1" applyBorder="1" applyAlignment="1">
      <alignment horizontal="center" vertical="center"/>
    </xf>
    <xf numFmtId="3" fontId="12" fillId="0" borderId="22" xfId="0" applyNumberFormat="1" applyFont="1" applyBorder="1" applyAlignment="1" applyProtection="1">
      <alignment horizontal="center" vertical="center"/>
      <protection hidden="1"/>
    </xf>
    <xf numFmtId="0" fontId="17" fillId="0" borderId="2" xfId="0" applyFont="1" applyBorder="1" applyAlignment="1" applyProtection="1">
      <alignment horizontal="left" wrapText="1" indent="1"/>
      <protection locked="0" hidden="1"/>
    </xf>
    <xf numFmtId="0" fontId="17" fillId="0" borderId="3" xfId="0" applyFont="1" applyBorder="1" applyAlignment="1" applyProtection="1">
      <alignment horizontal="left" wrapText="1" indent="1"/>
      <protection locked="0" hidden="1"/>
    </xf>
    <xf numFmtId="0" fontId="17" fillId="0" borderId="10" xfId="0" applyFont="1" applyBorder="1" applyAlignment="1" applyProtection="1">
      <alignment horizontal="left" wrapText="1" indent="1"/>
      <protection locked="0" hidden="1"/>
    </xf>
    <xf numFmtId="3" fontId="12" fillId="0" borderId="3" xfId="0" applyNumberFormat="1" applyFont="1" applyBorder="1" applyAlignment="1" applyProtection="1">
      <alignment horizontal="center" vertical="center"/>
      <protection hidden="1"/>
    </xf>
    <xf numFmtId="3" fontId="12" fillId="0" borderId="1" xfId="0" applyNumberFormat="1" applyFont="1" applyBorder="1" applyAlignment="1" applyProtection="1">
      <alignment horizontal="center" vertical="center"/>
      <protection hidden="1"/>
    </xf>
    <xf numFmtId="3" fontId="12" fillId="0" borderId="21" xfId="0" applyNumberFormat="1" applyFont="1" applyBorder="1" applyAlignment="1" applyProtection="1">
      <alignment horizontal="center" vertical="center"/>
      <protection hidden="1"/>
    </xf>
    <xf numFmtId="3" fontId="12" fillId="0" borderId="1" xfId="0" applyNumberFormat="1" applyFont="1" applyBorder="1" applyAlignment="1" applyProtection="1">
      <alignment horizontal="center" vertical="center" wrapText="1"/>
      <protection hidden="1"/>
    </xf>
    <xf numFmtId="0" fontId="8" fillId="0" borderId="1" xfId="0" applyFont="1" applyBorder="1" applyAlignment="1">
      <alignment horizontal="center" vertical="center"/>
    </xf>
    <xf numFmtId="3" fontId="12" fillId="0" borderId="10" xfId="0" applyNumberFormat="1" applyFont="1" applyBorder="1" applyAlignment="1" applyProtection="1">
      <alignment horizontal="center" vertical="center"/>
      <protection hidden="1"/>
    </xf>
    <xf numFmtId="0" fontId="12" fillId="0" borderId="0" xfId="0" applyFont="1" applyAlignment="1">
      <alignment horizontal="left" vertical="top" wrapText="1"/>
    </xf>
    <xf numFmtId="0" fontId="30" fillId="0" borderId="0" xfId="0" applyFont="1" applyAlignment="1" applyProtection="1">
      <alignment horizontal="center" vertical="center"/>
      <protection hidden="1"/>
    </xf>
    <xf numFmtId="0" fontId="12" fillId="0" borderId="0" xfId="0" applyFont="1" applyAlignment="1" applyProtection="1">
      <alignment horizontal="left" vertical="top" wrapText="1"/>
      <protection hidden="1"/>
    </xf>
    <xf numFmtId="0" fontId="17" fillId="0" borderId="5" xfId="0" applyFont="1" applyBorder="1" applyAlignment="1" applyProtection="1">
      <alignment horizontal="left" vertical="center" wrapText="1" indent="1"/>
      <protection locked="0" hidden="1"/>
    </xf>
    <xf numFmtId="0" fontId="17" fillId="0" borderId="6" xfId="0" applyFont="1" applyBorder="1" applyAlignment="1" applyProtection="1">
      <alignment horizontal="left" vertical="center" wrapText="1" indent="1"/>
      <protection locked="0" hidden="1"/>
    </xf>
    <xf numFmtId="0" fontId="17" fillId="0" borderId="7" xfId="0" applyFont="1" applyBorder="1" applyAlignment="1" applyProtection="1">
      <alignment horizontal="left" vertical="center" wrapText="1" indent="1"/>
      <protection locked="0" hidden="1"/>
    </xf>
    <xf numFmtId="3" fontId="17" fillId="0" borderId="5" xfId="0" applyNumberFormat="1" applyFont="1" applyBorder="1" applyAlignment="1" applyProtection="1">
      <alignment horizontal="left" indent="1"/>
      <protection locked="0" hidden="1"/>
    </xf>
    <xf numFmtId="3" fontId="17" fillId="0" borderId="6" xfId="0" applyNumberFormat="1" applyFont="1" applyBorder="1" applyAlignment="1" applyProtection="1">
      <alignment horizontal="left" indent="1"/>
      <protection locked="0" hidden="1"/>
    </xf>
    <xf numFmtId="3" fontId="17" fillId="0" borderId="7" xfId="0" applyNumberFormat="1" applyFont="1" applyBorder="1" applyAlignment="1" applyProtection="1">
      <alignment horizontal="left" indent="1"/>
      <protection locked="0" hidden="1"/>
    </xf>
    <xf numFmtId="3" fontId="12" fillId="3" borderId="3" xfId="0" applyNumberFormat="1" applyFont="1" applyFill="1" applyBorder="1" applyAlignment="1" applyProtection="1">
      <alignment horizontal="center" vertical="center" wrapText="1"/>
      <protection hidden="1"/>
    </xf>
    <xf numFmtId="0" fontId="8" fillId="0" borderId="3" xfId="0" applyFont="1" applyBorder="1" applyAlignment="1">
      <alignment horizontal="center" vertical="center" wrapText="1"/>
    </xf>
    <xf numFmtId="0" fontId="6" fillId="0" borderId="5" xfId="0" applyFont="1" applyBorder="1" applyAlignment="1" applyProtection="1">
      <alignment horizontal="left" vertical="center" wrapText="1" indent="1"/>
      <protection locked="0" hidden="1"/>
    </xf>
    <xf numFmtId="0" fontId="6" fillId="0" borderId="6" xfId="0" applyFont="1" applyBorder="1" applyAlignment="1" applyProtection="1">
      <alignment horizontal="left" vertical="center" wrapText="1" indent="1"/>
      <protection locked="0" hidden="1"/>
    </xf>
    <xf numFmtId="0" fontId="6" fillId="0" borderId="7" xfId="0" applyFont="1" applyBorder="1" applyAlignment="1" applyProtection="1">
      <alignment horizontal="left" vertical="center" wrapText="1" indent="1"/>
      <protection locked="0" hidden="1"/>
    </xf>
    <xf numFmtId="3" fontId="2" fillId="0" borderId="3" xfId="0" applyNumberFormat="1" applyFont="1" applyBorder="1" applyAlignment="1" applyProtection="1">
      <alignment horizontal="center" vertical="center"/>
      <protection hidden="1"/>
    </xf>
    <xf numFmtId="3" fontId="2" fillId="0" borderId="10" xfId="0" applyNumberFormat="1" applyFont="1" applyBorder="1" applyAlignment="1" applyProtection="1">
      <alignment horizontal="center" vertical="center"/>
      <protection hidden="1"/>
    </xf>
    <xf numFmtId="0" fontId="1" fillId="0" borderId="3" xfId="0" applyFont="1" applyBorder="1" applyAlignment="1">
      <alignment horizontal="center" vertical="center"/>
    </xf>
    <xf numFmtId="0" fontId="17" fillId="2" borderId="5" xfId="0" applyFont="1" applyFill="1" applyBorder="1" applyAlignment="1" applyProtection="1">
      <alignment horizontal="left" vertical="center" wrapText="1" indent="1"/>
      <protection locked="0" hidden="1"/>
    </xf>
    <xf numFmtId="0" fontId="17" fillId="2" borderId="6" xfId="0" applyFont="1" applyFill="1" applyBorder="1" applyAlignment="1" applyProtection="1">
      <alignment horizontal="left" vertical="center" wrapText="1" indent="1"/>
      <protection locked="0" hidden="1"/>
    </xf>
    <xf numFmtId="0" fontId="17" fillId="2" borderId="7" xfId="0" applyFont="1" applyFill="1" applyBorder="1" applyAlignment="1" applyProtection="1">
      <alignment horizontal="left" vertical="center" wrapText="1" indent="1"/>
      <protection locked="0" hidden="1"/>
    </xf>
    <xf numFmtId="3" fontId="12" fillId="2" borderId="3" xfId="0" applyNumberFormat="1" applyFont="1" applyFill="1" applyBorder="1" applyAlignment="1" applyProtection="1">
      <alignment horizontal="center" vertical="center"/>
      <protection hidden="1"/>
    </xf>
    <xf numFmtId="3" fontId="12" fillId="2" borderId="10" xfId="0" applyNumberFormat="1" applyFont="1" applyFill="1" applyBorder="1" applyAlignment="1" applyProtection="1">
      <alignment horizontal="center" vertical="center"/>
      <protection hidden="1"/>
    </xf>
    <xf numFmtId="0" fontId="8" fillId="2" borderId="3" xfId="0" applyFont="1" applyFill="1" applyBorder="1" applyAlignment="1">
      <alignment horizontal="center" vertical="center"/>
    </xf>
    <xf numFmtId="0" fontId="17" fillId="3" borderId="5" xfId="0" applyFont="1" applyFill="1" applyBorder="1" applyAlignment="1" applyProtection="1">
      <alignment horizontal="left" vertical="center" wrapText="1" indent="1"/>
      <protection locked="0" hidden="1"/>
    </xf>
    <xf numFmtId="0" fontId="17" fillId="3" borderId="6" xfId="0" applyFont="1" applyFill="1" applyBorder="1" applyAlignment="1" applyProtection="1">
      <alignment horizontal="left" vertical="center" wrapText="1" indent="1"/>
      <protection locked="0" hidden="1"/>
    </xf>
    <xf numFmtId="0" fontId="17" fillId="3" borderId="7" xfId="0" applyFont="1" applyFill="1" applyBorder="1" applyAlignment="1" applyProtection="1">
      <alignment horizontal="left" vertical="center" wrapText="1" indent="1"/>
      <protection locked="0" hidden="1"/>
    </xf>
    <xf numFmtId="0" fontId="10" fillId="0" borderId="0" xfId="0" applyFont="1" applyAlignment="1">
      <alignment vertical="center" wrapText="1"/>
    </xf>
    <xf numFmtId="3" fontId="12" fillId="3" borderId="3" xfId="0" applyNumberFormat="1" applyFont="1" applyFill="1" applyBorder="1" applyAlignment="1" applyProtection="1">
      <alignment horizontal="center" vertical="center"/>
      <protection hidden="1"/>
    </xf>
    <xf numFmtId="3" fontId="12" fillId="3" borderId="10" xfId="0" applyNumberFormat="1" applyFont="1" applyFill="1" applyBorder="1" applyAlignment="1" applyProtection="1">
      <alignment horizontal="center" vertical="center"/>
      <protection hidden="1"/>
    </xf>
    <xf numFmtId="0" fontId="30" fillId="0" borderId="0" xfId="0" applyFont="1" applyAlignment="1" applyProtection="1">
      <alignment horizontal="center" vertical="center" wrapText="1"/>
      <protection hidden="1"/>
    </xf>
  </cellXfs>
  <cellStyles count="21">
    <cellStyle name="Currency 2" xfId="3" xr:uid="{00000000-0005-0000-0000-000000000000}"/>
    <cellStyle name="Currency 2 2" xfId="16" xr:uid="{F6EAD30F-9CF4-459D-828D-3E316886EF87}"/>
    <cellStyle name="Currency 2 3" xfId="15" xr:uid="{86CD05EF-71E5-4DE5-85BB-FAABFBA5BDF4}"/>
    <cellStyle name="Heading 1" xfId="12" builtinId="16" customBuiltin="1"/>
    <cellStyle name="Heading 2" xfId="13" builtinId="17" customBuiltin="1"/>
    <cellStyle name="Heading 3" xfId="14" builtinId="18"/>
    <cellStyle name="Heading 3 2" xfId="20" xr:uid="{203FDDFB-64CD-4C44-B635-624D38D15545}"/>
    <cellStyle name="Hyperlink" xfId="2" builtinId="8"/>
    <cellStyle name="Hyperlink 2" xfId="11" xr:uid="{D420BC87-B19D-4FA0-A001-961F8F37BA7F}"/>
    <cellStyle name="Input" xfId="18" builtinId="20"/>
    <cellStyle name="Normal" xfId="0" builtinId="0"/>
    <cellStyle name="Normal 2" xfId="7" xr:uid="{00000000-0005-0000-0000-000003000000}"/>
    <cellStyle name="Normal 3" xfId="1" xr:uid="{00000000-0005-0000-0000-000004000000}"/>
    <cellStyle name="Normal 4" xfId="8" xr:uid="{00000000-0005-0000-0000-000005000000}"/>
    <cellStyle name="Normal 4 2" xfId="9" xr:uid="{00000000-0005-0000-0000-000006000000}"/>
    <cellStyle name="Normal 5" xfId="10" xr:uid="{E77CD953-DDC2-4841-8DEE-A0C9EEB22834}"/>
    <cellStyle name="Normal 5 3" xfId="17" xr:uid="{B81930C3-8298-496E-A482-40C6B54BFDDD}"/>
    <cellStyle name="Normal 5 3 2" xfId="19" xr:uid="{6A9CF6FB-B452-4763-A726-1460B9859DD5}"/>
    <cellStyle name="Normal_Copy of Statistical First Release Template (Excel)" xfId="6" xr:uid="{00000000-0005-0000-0000-000007000000}"/>
    <cellStyle name="Normal_Table12" xfId="5" xr:uid="{00000000-0005-0000-0000-000008000000}"/>
    <cellStyle name="Normal_Table17_LATablesWeb" xfId="4" xr:uid="{00000000-0005-0000-0000-000009000000}"/>
  </cellStyles>
  <dxfs count="53">
    <dxf>
      <font>
        <color rgb="FFC00000"/>
      </font>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dd/mm/yyyy"/>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ertAlign val="baseline"/>
        <sz val="10"/>
        <color rgb="FF0000FF"/>
        <name val="Tahoma"/>
        <family val="2"/>
        <scheme val="none"/>
      </font>
      <fill>
        <patternFill patternType="none">
          <fgColor indexed="64"/>
          <bgColor indexed="65"/>
        </patternFill>
      </fill>
      <alignment horizontal="left" vertical="top" textRotation="0" wrapText="1" indent="1" justifyLastLine="0" shrinkToFit="0" readingOrder="0"/>
      <protection locked="0" hidden="1"/>
    </dxf>
    <dxf>
      <font>
        <b val="0"/>
        <i val="0"/>
        <strike val="0"/>
        <condense val="0"/>
        <extend val="0"/>
        <outline val="0"/>
        <shadow val="0"/>
        <u/>
        <vertAlign val="baseline"/>
        <sz val="10"/>
        <color rgb="FF0000FF"/>
        <name val="Tahoma"/>
        <family val="2"/>
        <scheme val="none"/>
      </font>
      <fill>
        <patternFill patternType="none">
          <fgColor indexed="64"/>
          <bgColor indexed="65"/>
        </patternFill>
      </fill>
      <alignment horizontal="left" vertical="top" textRotation="0" wrapText="1" indent="1" justifyLastLine="0" shrinkToFit="0" readingOrder="0"/>
      <protection locked="0" hidden="1"/>
    </dxf>
    <dxf>
      <font>
        <b/>
        <i val="0"/>
        <strike val="0"/>
        <condense val="0"/>
        <extend val="0"/>
        <outline val="0"/>
        <shadow val="0"/>
        <u val="none"/>
        <vertAlign val="baseline"/>
        <sz val="16"/>
        <color auto="1"/>
        <name val="Tahoma"/>
        <family val="2"/>
        <scheme val="none"/>
      </font>
      <fill>
        <patternFill patternType="none">
          <fgColor indexed="64"/>
          <bgColor indexed="65"/>
        </patternFill>
      </fill>
      <alignment horizontal="left" vertical="center" textRotation="0" wrapText="1" indent="1" justifyLastLine="0" shrinkToFit="0" readingOrder="0"/>
    </dxf>
    <dxf>
      <numFmt numFmtId="168" formatCode="[$-F800]dddd\,\ mmmm\ dd\,\ yyyy"/>
    </dxf>
    <dxf>
      <numFmt numFmtId="168" formatCode="[$-F800]dddd\,\ mmmm\ dd\,\ yyyy"/>
    </dxf>
    <dxf>
      <numFmt numFmtId="168" formatCode="[$-F800]dddd\,\ mmmm\ dd\,\ yyyy"/>
    </dxf>
    <dxf>
      <numFmt numFmtId="168" formatCode="[$-F800]dddd\,\ mmmm\ dd\,\ yyyy"/>
    </dxf>
    <dxf>
      <numFmt numFmtId="168" formatCode="[$-F800]dddd\,\ mmmm\ dd\,\ yyyy"/>
    </dxf>
    <dxf>
      <numFmt numFmtId="168" formatCode="[$-F800]dddd\,\ mmmm\ dd\,\ yyyy"/>
    </dxf>
    <dxf>
      <numFmt numFmtId="168" formatCode="[$-F800]dddd\,\ mmmm\ dd\,\ yyyy"/>
    </dxf>
    <dxf>
      <font>
        <b/>
      </font>
      <fill>
        <patternFill patternType="solid">
          <fgColor indexed="64"/>
          <bgColor theme="0" tint="-0.14999847407452621"/>
        </patternFill>
      </fill>
    </dxf>
    <dxf>
      <numFmt numFmtId="168" formatCode="[$-F800]dddd\,\ mmmm\ dd\,\ yyyy"/>
    </dxf>
    <dxf>
      <numFmt numFmtId="168" formatCode="[$-F800]dddd\,\ mmmm\ dd\,\ yyyy"/>
    </dxf>
    <dxf>
      <numFmt numFmtId="0" formatCode="General"/>
    </dxf>
    <dxf>
      <font>
        <b/>
      </font>
      <fill>
        <patternFill patternType="solid">
          <fgColor indexed="64"/>
          <bgColor theme="0" tint="-0.14999847407452621"/>
        </patternFill>
      </fill>
    </dxf>
    <dxf>
      <font>
        <b val="0"/>
        <i val="0"/>
        <strike val="0"/>
        <condense val="0"/>
        <extend val="0"/>
        <outline val="0"/>
        <shadow val="0"/>
        <u val="none"/>
        <vertAlign val="baseline"/>
        <sz val="16"/>
        <color auto="1"/>
        <name val="Wingdings"/>
        <charset val="2"/>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theme="0" tint="-0.14999847407452621"/>
        </top>
        <bottom style="thin">
          <color theme="0" tint="-0.14999847407452621"/>
        </bottom>
      </border>
    </dxf>
    <dxf>
      <font>
        <b val="0"/>
        <i val="0"/>
        <strike val="0"/>
        <condense val="0"/>
        <extend val="0"/>
        <outline val="0"/>
        <shadow val="0"/>
        <u val="none"/>
        <vertAlign val="baseline"/>
        <sz val="16"/>
        <color auto="1"/>
        <name val="Wingdings"/>
        <charset val="2"/>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theme="0" tint="-0.14999847407452621"/>
        </top>
        <bottom style="thin">
          <color theme="0" tint="-0.14999847407452621"/>
        </bottom>
      </border>
    </dxf>
    <dxf>
      <font>
        <b val="0"/>
        <i val="0"/>
        <strike val="0"/>
        <condense val="0"/>
        <extend val="0"/>
        <outline val="0"/>
        <shadow val="0"/>
        <u val="none"/>
        <vertAlign val="baseline"/>
        <sz val="16"/>
        <color auto="1"/>
        <name val="Wingdings"/>
        <charset val="2"/>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theme="0" tint="-0.14999847407452621"/>
        </top>
        <bottom style="thin">
          <color theme="0" tint="-0.14999847407452621"/>
        </bottom>
      </border>
    </dxf>
    <dxf>
      <font>
        <b val="0"/>
        <i val="0"/>
        <strike val="0"/>
        <condense val="0"/>
        <extend val="0"/>
        <outline val="0"/>
        <shadow val="0"/>
        <u val="none"/>
        <vertAlign val="baseline"/>
        <sz val="16"/>
        <color auto="1"/>
        <name val="Wingdings"/>
        <charset val="2"/>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theme="0" tint="-0.14999847407452621"/>
        </top>
        <bottom style="thin">
          <color theme="0" tint="-0.14999847407452621"/>
        </bottom>
      </border>
    </dxf>
    <dxf>
      <font>
        <b val="0"/>
        <i val="0"/>
        <strike val="0"/>
        <condense val="0"/>
        <extend val="0"/>
        <outline val="0"/>
        <shadow val="0"/>
        <u val="none"/>
        <vertAlign val="baseline"/>
        <sz val="16"/>
        <color auto="1"/>
        <name val="Wingdings"/>
        <charset val="2"/>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theme="0" tint="-0.14999847407452621"/>
        </top>
        <bottom style="thin">
          <color theme="0" tint="-0.14999847407452621"/>
        </bottom>
      </border>
    </dxf>
    <dxf>
      <font>
        <b val="0"/>
        <i val="0"/>
        <strike val="0"/>
        <condense val="0"/>
        <extend val="0"/>
        <outline val="0"/>
        <shadow val="0"/>
        <u val="none"/>
        <vertAlign val="baseline"/>
        <sz val="16"/>
        <color auto="1"/>
        <name val="Wingdings"/>
        <charset val="2"/>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theme="0" tint="-0.14999847407452621"/>
        </top>
        <bottom style="thin">
          <color theme="0" tint="-0.14999847407452621"/>
        </bottom>
      </border>
    </dxf>
    <dxf>
      <font>
        <b val="0"/>
        <i val="0"/>
        <strike val="0"/>
        <condense val="0"/>
        <extend val="0"/>
        <outline val="0"/>
        <shadow val="0"/>
        <u val="none"/>
        <vertAlign val="baseline"/>
        <sz val="16"/>
        <color auto="1"/>
        <name val="Wingdings"/>
        <charset val="2"/>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theme="0" tint="-0.14999847407452621"/>
        </top>
        <bottom style="thin">
          <color theme="0" tint="-0.14999847407452621"/>
        </bottom>
      </border>
    </dxf>
    <dxf>
      <font>
        <b val="0"/>
        <i val="0"/>
        <strike val="0"/>
        <condense val="0"/>
        <extend val="0"/>
        <outline val="0"/>
        <shadow val="0"/>
        <u val="none"/>
        <vertAlign val="baseline"/>
        <sz val="16"/>
        <color auto="1"/>
        <name val="Wingdings"/>
        <charset val="2"/>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theme="0" tint="-0.14999847407452621"/>
        </top>
        <bottom style="thin">
          <color theme="0" tint="-0.14999847407452621"/>
        </bottom>
      </border>
    </dxf>
    <dxf>
      <font>
        <b val="0"/>
        <i val="0"/>
        <strike val="0"/>
        <condense val="0"/>
        <extend val="0"/>
        <outline val="0"/>
        <shadow val="0"/>
        <u val="none"/>
        <vertAlign val="baseline"/>
        <sz val="16"/>
        <color auto="1"/>
        <name val="Wingdings"/>
        <charset val="2"/>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theme="0" tint="-0.14999847407452621"/>
        </top>
        <bottom style="thin">
          <color theme="0" tint="-0.14999847407452621"/>
        </bottom>
      </border>
    </dxf>
    <dxf>
      <font>
        <b val="0"/>
        <i val="0"/>
        <strike val="0"/>
        <condense val="0"/>
        <extend val="0"/>
        <outline val="0"/>
        <shadow val="0"/>
        <u val="none"/>
        <vertAlign val="baseline"/>
        <sz val="16"/>
        <color auto="1"/>
        <name val="Wingdings"/>
        <charset val="2"/>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theme="0" tint="-0.14999847407452621"/>
        </top>
        <bottom style="thin">
          <color theme="0" tint="-0.14999847407452621"/>
        </bottom>
      </border>
    </dxf>
    <dxf>
      <font>
        <b val="0"/>
        <i val="0"/>
        <strike val="0"/>
        <condense val="0"/>
        <extend val="0"/>
        <outline val="0"/>
        <shadow val="0"/>
        <u val="none"/>
        <vertAlign val="baseline"/>
        <sz val="16"/>
        <color auto="1"/>
        <name val="Wingdings"/>
        <charset val="2"/>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theme="0" tint="-0.14999847407452621"/>
        </top>
        <bottom style="thin">
          <color theme="0" tint="-0.14999847407452621"/>
        </bottom>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top style="thin">
          <color theme="0" tint="-0.14999847407452621"/>
        </top>
        <bottom style="thin">
          <color theme="0" tint="-0.14999847407452621"/>
        </bottom>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left" vertical="center" textRotation="0" wrapText="1" indent="1" justifyLastLine="0" shrinkToFit="0" readingOrder="0"/>
      <border diagonalUp="0" diagonalDown="0" outline="0">
        <left style="thin">
          <color theme="0"/>
        </left>
        <right/>
        <top/>
        <bottom style="thin">
          <color theme="0" tint="-0.249977111117893"/>
        </bottom>
      </border>
      <protection locked="1" hidden="1"/>
    </dxf>
    <dxf>
      <font>
        <b/>
        <i val="0"/>
        <strike val="0"/>
        <condense val="0"/>
        <extend val="0"/>
        <outline val="0"/>
        <shadow val="0"/>
        <u/>
        <vertAlign val="baseline"/>
        <sz val="10"/>
        <color indexed="12"/>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theme="0"/>
        </right>
        <top style="thin">
          <color theme="0" tint="-0.14999847407452621"/>
        </top>
        <bottom style="thin">
          <color theme="0" tint="-0.14999847407452621"/>
        </bottom>
      </border>
      <protection locked="1" hidden="1"/>
    </dxf>
    <dxf>
      <border outline="0">
        <top style="thin">
          <color indexed="64"/>
        </top>
        <bottom style="thin">
          <color theme="0" tint="-0.14999847407452621"/>
        </bottom>
      </border>
    </dxf>
    <dxf>
      <font>
        <b val="0"/>
        <i val="0"/>
        <strike val="0"/>
        <condense val="0"/>
        <extend val="0"/>
        <outline val="0"/>
        <shadow val="0"/>
        <u val="none"/>
        <vertAlign val="baseline"/>
        <sz val="16"/>
        <color auto="1"/>
        <name val="Wingdings"/>
        <charset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1" indent="0" justifyLastLine="0" shrinkToFit="0" readingOrder="0"/>
    </dxf>
    <dxf>
      <fill>
        <patternFill patternType="none">
          <fgColor indexed="64"/>
          <bgColor indexed="65"/>
        </patternFill>
      </fill>
      <alignment horizontal="left" vertical="center" textRotation="0" wrapText="0" indent="1" justifyLastLine="0" shrinkToFit="0" readingOrder="1"/>
    </dxf>
  </dxfs>
  <tableStyles count="0" defaultTableStyle="TableStyleMedium2" defaultPivotStyle="PivotStyleLight16"/>
  <colors>
    <mruColors>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sharedStrings" Target="sharedString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onnections" Target="connections.xml"/><Relationship Id="rId56"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734971835803026"/>
          <c:y val="0.1328504186071276"/>
          <c:w val="0.76106351481880541"/>
          <c:h val="0.74072229859810623"/>
        </c:manualLayout>
      </c:layout>
      <c:barChart>
        <c:barDir val="col"/>
        <c:grouping val="stacked"/>
        <c:varyColors val="0"/>
        <c:ser>
          <c:idx val="0"/>
          <c:order val="0"/>
          <c:tx>
            <c:strRef>
              <c:f>'Chart 1'!$C$29</c:f>
              <c:strCache>
                <c:ptCount val="1"/>
                <c:pt idx="0">
                  <c:v>Joiners</c:v>
                </c:pt>
              </c:strCache>
            </c:strRef>
          </c:tx>
          <c:spPr>
            <a:pattFill prst="dkDnDiag">
              <a:fgClr>
                <a:srgbClr val="0093B2"/>
              </a:fgClr>
              <a:bgClr>
                <a:schemeClr val="bg1"/>
              </a:bgClr>
            </a:pattFill>
            <a:ln>
              <a:noFill/>
            </a:ln>
            <a:effectLst/>
          </c:spPr>
          <c:invertIfNegative val="0"/>
          <c:cat>
            <c:strRef>
              <c:f>'Chart 1'!$B$30:$B$34</c:f>
              <c:strCache>
                <c:ptCount val="5"/>
                <c:pt idx="0">
                  <c:v>2024-25</c:v>
                </c:pt>
                <c:pt idx="1">
                  <c:v>2023-24</c:v>
                </c:pt>
                <c:pt idx="2">
                  <c:v>2022-23</c:v>
                </c:pt>
                <c:pt idx="3">
                  <c:v>2021-22</c:v>
                </c:pt>
                <c:pt idx="4">
                  <c:v>2020-21</c:v>
                </c:pt>
              </c:strCache>
            </c:strRef>
          </c:cat>
          <c:val>
            <c:numRef>
              <c:f>'Chart 1'!$C$30:$C$34</c:f>
              <c:numCache>
                <c:formatCode>#,##0</c:formatCode>
                <c:ptCount val="5"/>
                <c:pt idx="0">
                  <c:v>6094</c:v>
                </c:pt>
                <c:pt idx="1">
                  <c:v>6628</c:v>
                </c:pt>
                <c:pt idx="2">
                  <c:v>6093</c:v>
                </c:pt>
                <c:pt idx="3">
                  <c:v>6087</c:v>
                </c:pt>
                <c:pt idx="4">
                  <c:v>6545</c:v>
                </c:pt>
              </c:numCache>
            </c:numRef>
          </c:val>
          <c:extLst>
            <c:ext xmlns:c16="http://schemas.microsoft.com/office/drawing/2014/chart" uri="{C3380CC4-5D6E-409C-BE32-E72D297353CC}">
              <c16:uniqueId val="{00000000-F267-4E8F-8640-9FD3E13B885A}"/>
            </c:ext>
          </c:extLst>
        </c:ser>
        <c:ser>
          <c:idx val="1"/>
          <c:order val="1"/>
          <c:tx>
            <c:strRef>
              <c:f>'Chart 1'!$D$29</c:f>
              <c:strCache>
                <c:ptCount val="1"/>
                <c:pt idx="0">
                  <c:v>Leavers</c:v>
                </c:pt>
              </c:strCache>
            </c:strRef>
          </c:tx>
          <c:spPr>
            <a:solidFill>
              <a:schemeClr val="bg1">
                <a:lumMod val="65000"/>
              </a:schemeClr>
            </a:solidFill>
            <a:ln>
              <a:noFill/>
            </a:ln>
            <a:effectLst/>
          </c:spPr>
          <c:invertIfNegative val="0"/>
          <c:cat>
            <c:strRef>
              <c:f>'Chart 1'!$B$30:$B$34</c:f>
              <c:strCache>
                <c:ptCount val="5"/>
                <c:pt idx="0">
                  <c:v>2024-25</c:v>
                </c:pt>
                <c:pt idx="1">
                  <c:v>2023-24</c:v>
                </c:pt>
                <c:pt idx="2">
                  <c:v>2022-23</c:v>
                </c:pt>
                <c:pt idx="3">
                  <c:v>2021-22</c:v>
                </c:pt>
                <c:pt idx="4">
                  <c:v>2020-21</c:v>
                </c:pt>
              </c:strCache>
            </c:strRef>
          </c:cat>
          <c:val>
            <c:numRef>
              <c:f>'Chart 1'!$D$30:$D$34</c:f>
              <c:numCache>
                <c:formatCode>0;#,##0</c:formatCode>
                <c:ptCount val="5"/>
                <c:pt idx="0">
                  <c:v>-7462</c:v>
                </c:pt>
                <c:pt idx="1">
                  <c:v>-8071</c:v>
                </c:pt>
                <c:pt idx="2">
                  <c:v>-10911</c:v>
                </c:pt>
                <c:pt idx="3">
                  <c:v>-10106</c:v>
                </c:pt>
                <c:pt idx="4">
                  <c:v>-9569</c:v>
                </c:pt>
              </c:numCache>
            </c:numRef>
          </c:val>
          <c:extLst>
            <c:ext xmlns:c16="http://schemas.microsoft.com/office/drawing/2014/chart" uri="{C3380CC4-5D6E-409C-BE32-E72D297353CC}">
              <c16:uniqueId val="{00000001-F267-4E8F-8640-9FD3E13B885A}"/>
            </c:ext>
          </c:extLst>
        </c:ser>
        <c:ser>
          <c:idx val="2"/>
          <c:order val="2"/>
          <c:tx>
            <c:strRef>
              <c:f>'Chart 1'!$E$29</c:f>
              <c:strCache>
                <c:ptCount val="1"/>
                <c:pt idx="0">
                  <c:v>Remained registered</c:v>
                </c:pt>
              </c:strCache>
            </c:strRef>
          </c:tx>
          <c:spPr>
            <a:solidFill>
              <a:srgbClr val="0093B2"/>
            </a:solidFill>
            <a:ln>
              <a:noFill/>
            </a:ln>
            <a:effectLst/>
          </c:spPr>
          <c:invertIfNegative val="0"/>
          <c:cat>
            <c:strRef>
              <c:f>'Chart 1'!$B$30:$B$34</c:f>
              <c:strCache>
                <c:ptCount val="5"/>
                <c:pt idx="0">
                  <c:v>2024-25</c:v>
                </c:pt>
                <c:pt idx="1">
                  <c:v>2023-24</c:v>
                </c:pt>
                <c:pt idx="2">
                  <c:v>2022-23</c:v>
                </c:pt>
                <c:pt idx="3">
                  <c:v>2021-22</c:v>
                </c:pt>
                <c:pt idx="4">
                  <c:v>2020-21</c:v>
                </c:pt>
              </c:strCache>
            </c:strRef>
          </c:cat>
          <c:val>
            <c:numRef>
              <c:f>'Chart 1'!$E$30:$E$34</c:f>
              <c:numCache>
                <c:formatCode>#,##0</c:formatCode>
                <c:ptCount val="5"/>
                <c:pt idx="0">
                  <c:v>54302</c:v>
                </c:pt>
                <c:pt idx="1">
                  <c:v>55136</c:v>
                </c:pt>
                <c:pt idx="2">
                  <c:v>57114</c:v>
                </c:pt>
                <c:pt idx="3">
                  <c:v>61938</c:v>
                </c:pt>
                <c:pt idx="4">
                  <c:v>65499</c:v>
                </c:pt>
              </c:numCache>
            </c:numRef>
          </c:val>
          <c:extLst>
            <c:ext xmlns:c16="http://schemas.microsoft.com/office/drawing/2014/chart" uri="{C3380CC4-5D6E-409C-BE32-E72D297353CC}">
              <c16:uniqueId val="{00000002-F267-4E8F-8640-9FD3E13B885A}"/>
            </c:ext>
          </c:extLst>
        </c:ser>
        <c:dLbls>
          <c:showLegendKey val="0"/>
          <c:showVal val="0"/>
          <c:showCatName val="0"/>
          <c:showSerName val="0"/>
          <c:showPercent val="0"/>
          <c:showBubbleSize val="0"/>
        </c:dLbls>
        <c:gapWidth val="150"/>
        <c:overlap val="100"/>
        <c:axId val="1552363503"/>
        <c:axId val="1440588879"/>
      </c:barChart>
      <c:catAx>
        <c:axId val="1552363503"/>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a:t>Year</a:t>
                </a:r>
              </a:p>
            </c:rich>
          </c:tx>
          <c:layout>
            <c:manualLayout>
              <c:xMode val="edge"/>
              <c:yMode val="edge"/>
              <c:x val="0.48950790193242288"/>
              <c:y val="0.928686150859795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440588879"/>
        <c:crosses val="autoZero"/>
        <c:auto val="1"/>
        <c:lblAlgn val="ctr"/>
        <c:lblOffset val="100"/>
        <c:noMultiLvlLbl val="0"/>
      </c:catAx>
      <c:valAx>
        <c:axId val="1440588879"/>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a:t>Number of providers</a:t>
                </a:r>
              </a:p>
            </c:rich>
          </c:tx>
          <c:layout>
            <c:manualLayout>
              <c:xMode val="edge"/>
              <c:yMode val="edge"/>
              <c:x val="4.028688688956325E-2"/>
              <c:y val="0.2546521790317107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552363503"/>
        <c:crosses val="autoZero"/>
        <c:crossBetween val="between"/>
      </c:valAx>
      <c:spPr>
        <a:noFill/>
        <a:ln>
          <a:noFill/>
        </a:ln>
        <a:effectLst/>
      </c:spPr>
    </c:plotArea>
    <c:legend>
      <c:legendPos val="b"/>
      <c:layout>
        <c:manualLayout>
          <c:xMode val="edge"/>
          <c:yMode val="edge"/>
          <c:x val="0.29136619869031055"/>
          <c:y val="3.7302302077393899E-2"/>
          <c:w val="0.4184568113318467"/>
          <c:h val="5.47992530292735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509833293170862"/>
          <c:y val="7.7181408511702793E-3"/>
          <c:w val="0.58553734552025216"/>
          <c:h val="0.90760520155464208"/>
        </c:manualLayout>
      </c:layout>
      <c:barChart>
        <c:barDir val="bar"/>
        <c:grouping val="percentStacked"/>
        <c:varyColors val="0"/>
        <c:ser>
          <c:idx val="0"/>
          <c:order val="0"/>
          <c:tx>
            <c:strRef>
              <c:f>Chart2_Data!$C$1</c:f>
              <c:strCache>
                <c:ptCount val="1"/>
                <c:pt idx="0">
                  <c:v>% Outstanding</c:v>
                </c:pt>
              </c:strCache>
            </c:strRef>
          </c:tx>
          <c:spPr>
            <a:solidFill>
              <a:srgbClr val="2C2A5A"/>
            </a:solidFill>
            <a:ln w="3175">
              <a:solidFill>
                <a:schemeClr val="bg1"/>
              </a:solidFill>
              <a:prstDash val="solid"/>
            </a:ln>
          </c:spPr>
          <c:invertIfNegative val="0"/>
          <c:dLbls>
            <c:numFmt formatCode="0" sourceLinked="0"/>
            <c:spPr>
              <a:noFill/>
              <a:ln w="25400">
                <a:noFill/>
              </a:ln>
            </c:spPr>
            <c:txPr>
              <a:bodyPr/>
              <a:lstStyle/>
              <a:p>
                <a:pPr>
                  <a:defRPr sz="10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Chart2_Data!$A$2:$B$21</c:f>
              <c:multiLvlStrCache>
                <c:ptCount val="20"/>
                <c:lvl>
                  <c:pt idx="0">
                    <c:v>All provision (36,098)</c:v>
                  </c:pt>
                  <c:pt idx="1">
                    <c:v>Childminder (19,888)</c:v>
                  </c:pt>
                  <c:pt idx="2">
                    <c:v>Childcare on non-domestic premises (16,044)</c:v>
                  </c:pt>
                  <c:pt idx="3">
                    <c:v>Childcare on domestic premises (166)</c:v>
                  </c:pt>
                  <c:pt idx="4">
                    <c:v>All provision (33,662)</c:v>
                  </c:pt>
                  <c:pt idx="5">
                    <c:v>Childminder (17,869)</c:v>
                  </c:pt>
                  <c:pt idx="6">
                    <c:v>Childcare on non-domestic premises (15,635)</c:v>
                  </c:pt>
                  <c:pt idx="7">
                    <c:v>Childcare on domestic premises (158)</c:v>
                  </c:pt>
                  <c:pt idx="8">
                    <c:v>All provision (33,662)</c:v>
                  </c:pt>
                  <c:pt idx="9">
                    <c:v>Childminder (17,869)</c:v>
                  </c:pt>
                  <c:pt idx="10">
                    <c:v>Childcare on non-domestic premises (15,635)</c:v>
                  </c:pt>
                  <c:pt idx="11">
                    <c:v>Childcare on domestic premises (158)</c:v>
                  </c:pt>
                  <c:pt idx="12">
                    <c:v>All provision (33,662)</c:v>
                  </c:pt>
                  <c:pt idx="13">
                    <c:v>Childminder (17,869)</c:v>
                  </c:pt>
                  <c:pt idx="14">
                    <c:v>Childcare on non-domestic premises (15,635)</c:v>
                  </c:pt>
                  <c:pt idx="15">
                    <c:v>Childcare on domestic premises (158)</c:v>
                  </c:pt>
                  <c:pt idx="16">
                    <c:v>All provision (36,098)</c:v>
                  </c:pt>
                  <c:pt idx="17">
                    <c:v>Childminder (19,888)</c:v>
                  </c:pt>
                  <c:pt idx="18">
                    <c:v>Childcare on non-domestic premises (16,044)</c:v>
                  </c:pt>
                  <c:pt idx="19">
                    <c:v>Childcare on domestic premises (166)</c:v>
                  </c:pt>
                </c:lvl>
                <c:lvl>
                  <c:pt idx="0">
                    <c:v>Overall effectiveness: the quality and standards of the provision</c:v>
                  </c:pt>
                  <c:pt idx="4">
                    <c:v>Quality of education</c:v>
                  </c:pt>
                  <c:pt idx="8">
                    <c:v>Behaviour and attitudes</c:v>
                  </c:pt>
                  <c:pt idx="12">
                    <c:v>Personal development</c:v>
                  </c:pt>
                  <c:pt idx="16">
                    <c:v>Effectiveness of leadership and management</c:v>
                  </c:pt>
                </c:lvl>
              </c:multiLvlStrCache>
            </c:multiLvlStrRef>
          </c:cat>
          <c:val>
            <c:numRef>
              <c:f>Chart2_Data!$C$2:$C$21</c:f>
              <c:numCache>
                <c:formatCode>0</c:formatCode>
                <c:ptCount val="20"/>
                <c:pt idx="0">
                  <c:v>13.504903318743422</c:v>
                </c:pt>
                <c:pt idx="1">
                  <c:v>12.062550281576831</c:v>
                </c:pt>
                <c:pt idx="2">
                  <c:v>15.264273248566441</c:v>
                </c:pt>
                <c:pt idx="3">
                  <c:v>16.265060240963855</c:v>
                </c:pt>
                <c:pt idx="4">
                  <c:v>13.68308478402947</c:v>
                </c:pt>
                <c:pt idx="5">
                  <c:v>12.356595220773407</c:v>
                </c:pt>
                <c:pt idx="6">
                  <c:v>15.203070035177486</c:v>
                </c:pt>
                <c:pt idx="7">
                  <c:v>13.291139240506329</c:v>
                </c:pt>
                <c:pt idx="8">
                  <c:v>15.931911354049076</c:v>
                </c:pt>
                <c:pt idx="9">
                  <c:v>14.600705131792489</c:v>
                </c:pt>
                <c:pt idx="10">
                  <c:v>17.435241445474897</c:v>
                </c:pt>
                <c:pt idx="11">
                  <c:v>17.721518987341771</c:v>
                </c:pt>
                <c:pt idx="12">
                  <c:v>14.936723902323095</c:v>
                </c:pt>
                <c:pt idx="13">
                  <c:v>13.565392579327327</c:v>
                </c:pt>
                <c:pt idx="14">
                  <c:v>16.501439078989446</c:v>
                </c:pt>
                <c:pt idx="15">
                  <c:v>15.189873417721518</c:v>
                </c:pt>
                <c:pt idx="16">
                  <c:v>13.582469942933127</c:v>
                </c:pt>
                <c:pt idx="17">
                  <c:v>12.10277554304103</c:v>
                </c:pt>
                <c:pt idx="18">
                  <c:v>15.388930441286462</c:v>
                </c:pt>
                <c:pt idx="19">
                  <c:v>16.265060240963855</c:v>
                </c:pt>
              </c:numCache>
            </c:numRef>
          </c:val>
          <c:extLst>
            <c:ext xmlns:c16="http://schemas.microsoft.com/office/drawing/2014/chart" uri="{C3380CC4-5D6E-409C-BE32-E72D297353CC}">
              <c16:uniqueId val="{00000000-9722-40C6-BC03-BF23E5C11823}"/>
            </c:ext>
          </c:extLst>
        </c:ser>
        <c:ser>
          <c:idx val="1"/>
          <c:order val="1"/>
          <c:tx>
            <c:strRef>
              <c:f>Chart2_Data!$D$1</c:f>
              <c:strCache>
                <c:ptCount val="1"/>
                <c:pt idx="0">
                  <c:v>% Good</c:v>
                </c:pt>
              </c:strCache>
            </c:strRef>
          </c:tx>
          <c:spPr>
            <a:solidFill>
              <a:srgbClr val="4570B2"/>
            </a:solidFill>
            <a:ln w="3175">
              <a:solidFill>
                <a:schemeClr val="bg1"/>
              </a:solidFill>
              <a:prstDash val="solid"/>
            </a:ln>
          </c:spPr>
          <c:invertIfNegative val="0"/>
          <c:dLbls>
            <c:numFmt formatCode="0" sourceLinked="0"/>
            <c:spPr>
              <a:noFill/>
              <a:ln w="25400">
                <a:noFill/>
              </a:ln>
            </c:spPr>
            <c:txPr>
              <a:bodyPr/>
              <a:lstStyle/>
              <a:p>
                <a:pPr>
                  <a:defRPr sz="10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Chart2_Data!$A$2:$B$21</c:f>
              <c:multiLvlStrCache>
                <c:ptCount val="20"/>
                <c:lvl>
                  <c:pt idx="0">
                    <c:v>All provision (36,098)</c:v>
                  </c:pt>
                  <c:pt idx="1">
                    <c:v>Childminder (19,888)</c:v>
                  </c:pt>
                  <c:pt idx="2">
                    <c:v>Childcare on non-domestic premises (16,044)</c:v>
                  </c:pt>
                  <c:pt idx="3">
                    <c:v>Childcare on domestic premises (166)</c:v>
                  </c:pt>
                  <c:pt idx="4">
                    <c:v>All provision (33,662)</c:v>
                  </c:pt>
                  <c:pt idx="5">
                    <c:v>Childminder (17,869)</c:v>
                  </c:pt>
                  <c:pt idx="6">
                    <c:v>Childcare on non-domestic premises (15,635)</c:v>
                  </c:pt>
                  <c:pt idx="7">
                    <c:v>Childcare on domestic premises (158)</c:v>
                  </c:pt>
                  <c:pt idx="8">
                    <c:v>All provision (33,662)</c:v>
                  </c:pt>
                  <c:pt idx="9">
                    <c:v>Childminder (17,869)</c:v>
                  </c:pt>
                  <c:pt idx="10">
                    <c:v>Childcare on non-domestic premises (15,635)</c:v>
                  </c:pt>
                  <c:pt idx="11">
                    <c:v>Childcare on domestic premises (158)</c:v>
                  </c:pt>
                  <c:pt idx="12">
                    <c:v>All provision (33,662)</c:v>
                  </c:pt>
                  <c:pt idx="13">
                    <c:v>Childminder (17,869)</c:v>
                  </c:pt>
                  <c:pt idx="14">
                    <c:v>Childcare on non-domestic premises (15,635)</c:v>
                  </c:pt>
                  <c:pt idx="15">
                    <c:v>Childcare on domestic premises (158)</c:v>
                  </c:pt>
                  <c:pt idx="16">
                    <c:v>All provision (36,098)</c:v>
                  </c:pt>
                  <c:pt idx="17">
                    <c:v>Childminder (19,888)</c:v>
                  </c:pt>
                  <c:pt idx="18">
                    <c:v>Childcare on non-domestic premises (16,044)</c:v>
                  </c:pt>
                  <c:pt idx="19">
                    <c:v>Childcare on domestic premises (166)</c:v>
                  </c:pt>
                </c:lvl>
                <c:lvl>
                  <c:pt idx="0">
                    <c:v>Overall effectiveness: the quality and standards of the provision</c:v>
                  </c:pt>
                  <c:pt idx="4">
                    <c:v>Quality of education</c:v>
                  </c:pt>
                  <c:pt idx="8">
                    <c:v>Behaviour and attitudes</c:v>
                  </c:pt>
                  <c:pt idx="12">
                    <c:v>Personal development</c:v>
                  </c:pt>
                  <c:pt idx="16">
                    <c:v>Effectiveness of leadership and management</c:v>
                  </c:pt>
                </c:lvl>
              </c:multiLvlStrCache>
            </c:multiLvlStrRef>
          </c:cat>
          <c:val>
            <c:numRef>
              <c:f>Chart2_Data!$D$2:$D$21</c:f>
              <c:numCache>
                <c:formatCode>0</c:formatCode>
                <c:ptCount val="20"/>
                <c:pt idx="0">
                  <c:v>84.373095462352481</c:v>
                </c:pt>
                <c:pt idx="1">
                  <c:v>85.860820595333863</c:v>
                </c:pt>
                <c:pt idx="2">
                  <c:v>82.560458738469208</c:v>
                </c:pt>
                <c:pt idx="3">
                  <c:v>81.325301204819283</c:v>
                </c:pt>
                <c:pt idx="4">
                  <c:v>84.584991979086212</c:v>
                </c:pt>
                <c:pt idx="5">
                  <c:v>86.182774637640605</c:v>
                </c:pt>
                <c:pt idx="6">
                  <c:v>82.763031659737763</c:v>
                </c:pt>
                <c:pt idx="7">
                  <c:v>84.177215189873422</c:v>
                </c:pt>
                <c:pt idx="8">
                  <c:v>82.368843205988952</c:v>
                </c:pt>
                <c:pt idx="9">
                  <c:v>83.966646146958425</c:v>
                </c:pt>
                <c:pt idx="10">
                  <c:v>80.569235689158944</c:v>
                </c:pt>
                <c:pt idx="11">
                  <c:v>79.74683544303798</c:v>
                </c:pt>
                <c:pt idx="12">
                  <c:v>83.215495217158818</c:v>
                </c:pt>
                <c:pt idx="13">
                  <c:v>84.862051597739097</c:v>
                </c:pt>
                <c:pt idx="14">
                  <c:v>81.34314039015031</c:v>
                </c:pt>
                <c:pt idx="15">
                  <c:v>82.278481012658233</c:v>
                </c:pt>
                <c:pt idx="16">
                  <c:v>84.281677655271764</c:v>
                </c:pt>
                <c:pt idx="17">
                  <c:v>85.80551086082059</c:v>
                </c:pt>
                <c:pt idx="18">
                  <c:v>82.429568686113186</c:v>
                </c:pt>
                <c:pt idx="19">
                  <c:v>80.722891566265062</c:v>
                </c:pt>
              </c:numCache>
            </c:numRef>
          </c:val>
          <c:extLst>
            <c:ext xmlns:c16="http://schemas.microsoft.com/office/drawing/2014/chart" uri="{C3380CC4-5D6E-409C-BE32-E72D297353CC}">
              <c16:uniqueId val="{00000001-9722-40C6-BC03-BF23E5C11823}"/>
            </c:ext>
          </c:extLst>
        </c:ser>
        <c:ser>
          <c:idx val="2"/>
          <c:order val="2"/>
          <c:tx>
            <c:strRef>
              <c:f>Chart2_Data!$E$1</c:f>
              <c:strCache>
                <c:ptCount val="1"/>
                <c:pt idx="0">
                  <c:v>% Requires improvement</c:v>
                </c:pt>
              </c:strCache>
            </c:strRef>
          </c:tx>
          <c:spPr>
            <a:solidFill>
              <a:srgbClr val="69A6DC"/>
            </a:solidFill>
            <a:ln w="3175">
              <a:solidFill>
                <a:schemeClr val="bg1"/>
              </a:solidFill>
              <a:prstDash val="solid"/>
            </a:ln>
          </c:spPr>
          <c:invertIfNegative val="0"/>
          <c:dLbls>
            <c:dLbl>
              <c:idx val="2"/>
              <c:layout>
                <c:manualLayout>
                  <c:x val="-4.164457622348329E-3"/>
                  <c:y val="-5.995248345456906E-5"/>
                </c:manualLayout>
              </c:layout>
              <c:numFmt formatCode="0" sourceLinked="0"/>
              <c:spPr>
                <a:noFill/>
                <a:ln w="25400">
                  <a:noFill/>
                </a:ln>
              </c:spPr>
              <c:txPr>
                <a:bodyPr anchor="ctr" anchorCtr="0"/>
                <a:lstStyle/>
                <a:p>
                  <a:pPr algn="ctr">
                    <a:defRPr sz="10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22-40C6-BC03-BF23E5C11823}"/>
                </c:ext>
              </c:extLst>
            </c:dLbl>
            <c:numFmt formatCode="0" sourceLinked="0"/>
            <c:spPr>
              <a:noFill/>
              <a:ln w="25400">
                <a:noFill/>
              </a:ln>
            </c:spPr>
            <c:txPr>
              <a:bodyPr/>
              <a:lstStyle/>
              <a:p>
                <a:pPr>
                  <a:defRPr sz="10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Chart2_Data!$A$2:$B$21</c:f>
              <c:multiLvlStrCache>
                <c:ptCount val="20"/>
                <c:lvl>
                  <c:pt idx="0">
                    <c:v>All provision (36,098)</c:v>
                  </c:pt>
                  <c:pt idx="1">
                    <c:v>Childminder (19,888)</c:v>
                  </c:pt>
                  <c:pt idx="2">
                    <c:v>Childcare on non-domestic premises (16,044)</c:v>
                  </c:pt>
                  <c:pt idx="3">
                    <c:v>Childcare on domestic premises (166)</c:v>
                  </c:pt>
                  <c:pt idx="4">
                    <c:v>All provision (33,662)</c:v>
                  </c:pt>
                  <c:pt idx="5">
                    <c:v>Childminder (17,869)</c:v>
                  </c:pt>
                  <c:pt idx="6">
                    <c:v>Childcare on non-domestic premises (15,635)</c:v>
                  </c:pt>
                  <c:pt idx="7">
                    <c:v>Childcare on domestic premises (158)</c:v>
                  </c:pt>
                  <c:pt idx="8">
                    <c:v>All provision (33,662)</c:v>
                  </c:pt>
                  <c:pt idx="9">
                    <c:v>Childminder (17,869)</c:v>
                  </c:pt>
                  <c:pt idx="10">
                    <c:v>Childcare on non-domestic premises (15,635)</c:v>
                  </c:pt>
                  <c:pt idx="11">
                    <c:v>Childcare on domestic premises (158)</c:v>
                  </c:pt>
                  <c:pt idx="12">
                    <c:v>All provision (33,662)</c:v>
                  </c:pt>
                  <c:pt idx="13">
                    <c:v>Childminder (17,869)</c:v>
                  </c:pt>
                  <c:pt idx="14">
                    <c:v>Childcare on non-domestic premises (15,635)</c:v>
                  </c:pt>
                  <c:pt idx="15">
                    <c:v>Childcare on domestic premises (158)</c:v>
                  </c:pt>
                  <c:pt idx="16">
                    <c:v>All provision (36,098)</c:v>
                  </c:pt>
                  <c:pt idx="17">
                    <c:v>Childminder (19,888)</c:v>
                  </c:pt>
                  <c:pt idx="18">
                    <c:v>Childcare on non-domestic premises (16,044)</c:v>
                  </c:pt>
                  <c:pt idx="19">
                    <c:v>Childcare on domestic premises (166)</c:v>
                  </c:pt>
                </c:lvl>
                <c:lvl>
                  <c:pt idx="0">
                    <c:v>Overall effectiveness: the quality and standards of the provision</c:v>
                  </c:pt>
                  <c:pt idx="4">
                    <c:v>Quality of education</c:v>
                  </c:pt>
                  <c:pt idx="8">
                    <c:v>Behaviour and attitudes</c:v>
                  </c:pt>
                  <c:pt idx="12">
                    <c:v>Personal development</c:v>
                  </c:pt>
                  <c:pt idx="16">
                    <c:v>Effectiveness of leadership and management</c:v>
                  </c:pt>
                </c:lvl>
              </c:multiLvlStrCache>
            </c:multiLvlStrRef>
          </c:cat>
          <c:val>
            <c:numRef>
              <c:f>Chart2_Data!$E$2:$E$21</c:f>
              <c:numCache>
                <c:formatCode>0</c:formatCode>
                <c:ptCount val="20"/>
                <c:pt idx="0">
                  <c:v>1.5042384619646518</c:v>
                </c:pt>
                <c:pt idx="1">
                  <c:v>1.4179404666130331</c:v>
                </c:pt>
                <c:pt idx="2">
                  <c:v>1.6143106457242582</c:v>
                </c:pt>
                <c:pt idx="3">
                  <c:v>1.2048192771084338</c:v>
                </c:pt>
                <c:pt idx="4">
                  <c:v>1.3011704592715823</c:v>
                </c:pt>
                <c:pt idx="5">
                  <c:v>1.0129274161956461</c:v>
                </c:pt>
                <c:pt idx="6">
                  <c:v>1.6309561880396546</c:v>
                </c:pt>
                <c:pt idx="7">
                  <c:v>1.2658227848101267</c:v>
                </c:pt>
                <c:pt idx="8">
                  <c:v>1.2774047887826034</c:v>
                </c:pt>
                <c:pt idx="9">
                  <c:v>0.99613856399350831</c:v>
                </c:pt>
                <c:pt idx="10">
                  <c:v>1.598976654940838</c:v>
                </c:pt>
                <c:pt idx="11">
                  <c:v>1.2658227848101267</c:v>
                </c:pt>
                <c:pt idx="12">
                  <c:v>1.2714633711603589</c:v>
                </c:pt>
                <c:pt idx="13">
                  <c:v>0.97934971179137054</c:v>
                </c:pt>
                <c:pt idx="14">
                  <c:v>1.6053725615606012</c:v>
                </c:pt>
                <c:pt idx="15">
                  <c:v>1.2658227848101267</c:v>
                </c:pt>
                <c:pt idx="16">
                  <c:v>1.5180896448556707</c:v>
                </c:pt>
                <c:pt idx="17">
                  <c:v>1.4330249396621078</c:v>
                </c:pt>
                <c:pt idx="18">
                  <c:v>1.6205435053602593</c:v>
                </c:pt>
                <c:pt idx="19">
                  <c:v>1.8072289156626506</c:v>
                </c:pt>
              </c:numCache>
            </c:numRef>
          </c:val>
          <c:extLst>
            <c:ext xmlns:c16="http://schemas.microsoft.com/office/drawing/2014/chart" uri="{C3380CC4-5D6E-409C-BE32-E72D297353CC}">
              <c16:uniqueId val="{00000003-9722-40C6-BC03-BF23E5C11823}"/>
            </c:ext>
          </c:extLst>
        </c:ser>
        <c:ser>
          <c:idx val="3"/>
          <c:order val="3"/>
          <c:tx>
            <c:strRef>
              <c:f>Chart2_Data!$F$1</c:f>
              <c:strCache>
                <c:ptCount val="1"/>
                <c:pt idx="0">
                  <c:v>% Inadequate</c:v>
                </c:pt>
              </c:strCache>
            </c:strRef>
          </c:tx>
          <c:spPr>
            <a:solidFill>
              <a:srgbClr val="9BCCF2"/>
            </a:solidFill>
            <a:ln w="3175">
              <a:solidFill>
                <a:schemeClr val="bg1"/>
              </a:solidFill>
            </a:ln>
          </c:spPr>
          <c:invertIfNegative val="0"/>
          <c:dLbls>
            <c:dLbl>
              <c:idx val="17"/>
              <c:layout>
                <c:manualLayout>
                  <c:x val="-2.0808122827183568E-16"/>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22-40C6-BC03-BF23E5C11823}"/>
                </c:ext>
              </c:extLst>
            </c:dLbl>
            <c:spPr>
              <a:noFill/>
              <a:ln w="25400">
                <a:noFill/>
              </a:ln>
            </c:spPr>
            <c:txPr>
              <a:bodyPr/>
              <a:lstStyle/>
              <a:p>
                <a:pPr>
                  <a:defRPr sz="1000" b="1">
                    <a:solidFill>
                      <a:srgbClr val="2C2A5A"/>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Chart2_Data!$A$2:$B$21</c:f>
              <c:multiLvlStrCache>
                <c:ptCount val="20"/>
                <c:lvl>
                  <c:pt idx="0">
                    <c:v>All provision (36,098)</c:v>
                  </c:pt>
                  <c:pt idx="1">
                    <c:v>Childminder (19,888)</c:v>
                  </c:pt>
                  <c:pt idx="2">
                    <c:v>Childcare on non-domestic premises (16,044)</c:v>
                  </c:pt>
                  <c:pt idx="3">
                    <c:v>Childcare on domestic premises (166)</c:v>
                  </c:pt>
                  <c:pt idx="4">
                    <c:v>All provision (33,662)</c:v>
                  </c:pt>
                  <c:pt idx="5">
                    <c:v>Childminder (17,869)</c:v>
                  </c:pt>
                  <c:pt idx="6">
                    <c:v>Childcare on non-domestic premises (15,635)</c:v>
                  </c:pt>
                  <c:pt idx="7">
                    <c:v>Childcare on domestic premises (158)</c:v>
                  </c:pt>
                  <c:pt idx="8">
                    <c:v>All provision (33,662)</c:v>
                  </c:pt>
                  <c:pt idx="9">
                    <c:v>Childminder (17,869)</c:v>
                  </c:pt>
                  <c:pt idx="10">
                    <c:v>Childcare on non-domestic premises (15,635)</c:v>
                  </c:pt>
                  <c:pt idx="11">
                    <c:v>Childcare on domestic premises (158)</c:v>
                  </c:pt>
                  <c:pt idx="12">
                    <c:v>All provision (33,662)</c:v>
                  </c:pt>
                  <c:pt idx="13">
                    <c:v>Childminder (17,869)</c:v>
                  </c:pt>
                  <c:pt idx="14">
                    <c:v>Childcare on non-domestic premises (15,635)</c:v>
                  </c:pt>
                  <c:pt idx="15">
                    <c:v>Childcare on domestic premises (158)</c:v>
                  </c:pt>
                  <c:pt idx="16">
                    <c:v>All provision (36,098)</c:v>
                  </c:pt>
                  <c:pt idx="17">
                    <c:v>Childminder (19,888)</c:v>
                  </c:pt>
                  <c:pt idx="18">
                    <c:v>Childcare on non-domestic premises (16,044)</c:v>
                  </c:pt>
                  <c:pt idx="19">
                    <c:v>Childcare on domestic premises (166)</c:v>
                  </c:pt>
                </c:lvl>
                <c:lvl>
                  <c:pt idx="0">
                    <c:v>Overall effectiveness: the quality and standards of the provision</c:v>
                  </c:pt>
                  <c:pt idx="4">
                    <c:v>Quality of education</c:v>
                  </c:pt>
                  <c:pt idx="8">
                    <c:v>Behaviour and attitudes</c:v>
                  </c:pt>
                  <c:pt idx="12">
                    <c:v>Personal development</c:v>
                  </c:pt>
                  <c:pt idx="16">
                    <c:v>Effectiveness of leadership and management</c:v>
                  </c:pt>
                </c:lvl>
              </c:multiLvlStrCache>
            </c:multiLvlStrRef>
          </c:cat>
          <c:val>
            <c:numRef>
              <c:f>Chart2_Data!$F$2:$F$21</c:f>
              <c:numCache>
                <c:formatCode>0</c:formatCode>
                <c:ptCount val="20"/>
                <c:pt idx="0">
                  <c:v>0.6177627569394426</c:v>
                </c:pt>
                <c:pt idx="1">
                  <c:v>0.65868865647626706</c:v>
                </c:pt>
                <c:pt idx="2">
                  <c:v>0.56095736724008971</c:v>
                </c:pt>
                <c:pt idx="3">
                  <c:v>1.2048192771084338</c:v>
                </c:pt>
                <c:pt idx="4">
                  <c:v>0.43075277761273839</c:v>
                </c:pt>
                <c:pt idx="5">
                  <c:v>0.44770272539034084</c:v>
                </c:pt>
                <c:pt idx="6">
                  <c:v>0.40294211704509114</c:v>
                </c:pt>
                <c:pt idx="7">
                  <c:v>1.2658227848101267</c:v>
                </c:pt>
                <c:pt idx="8">
                  <c:v>0.42184065117937142</c:v>
                </c:pt>
                <c:pt idx="9">
                  <c:v>0.43651015725558229</c:v>
                </c:pt>
                <c:pt idx="10">
                  <c:v>0.39654621042532778</c:v>
                </c:pt>
                <c:pt idx="11">
                  <c:v>1.2658227848101267</c:v>
                </c:pt>
                <c:pt idx="12">
                  <c:v>0.57631750935773274</c:v>
                </c:pt>
                <c:pt idx="13">
                  <c:v>0.59320611114220156</c:v>
                </c:pt>
                <c:pt idx="14">
                  <c:v>0.55004796929964828</c:v>
                </c:pt>
                <c:pt idx="15">
                  <c:v>1.2658227848101267</c:v>
                </c:pt>
                <c:pt idx="16">
                  <c:v>0.6177627569394426</c:v>
                </c:pt>
                <c:pt idx="17">
                  <c:v>0.65868865647626706</c:v>
                </c:pt>
                <c:pt idx="18">
                  <c:v>0.56095736724008971</c:v>
                </c:pt>
                <c:pt idx="19">
                  <c:v>1.2048192771084338</c:v>
                </c:pt>
              </c:numCache>
            </c:numRef>
          </c:val>
          <c:extLst>
            <c:ext xmlns:c16="http://schemas.microsoft.com/office/drawing/2014/chart" uri="{C3380CC4-5D6E-409C-BE32-E72D297353CC}">
              <c16:uniqueId val="{00000005-9722-40C6-BC03-BF23E5C11823}"/>
            </c:ext>
          </c:extLst>
        </c:ser>
        <c:dLbls>
          <c:showLegendKey val="0"/>
          <c:showVal val="0"/>
          <c:showCatName val="0"/>
          <c:showSerName val="0"/>
          <c:showPercent val="0"/>
          <c:showBubbleSize val="0"/>
        </c:dLbls>
        <c:gapWidth val="70"/>
        <c:overlap val="100"/>
        <c:axId val="238886312"/>
        <c:axId val="238886704"/>
      </c:barChart>
      <c:catAx>
        <c:axId val="238886312"/>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238886704"/>
        <c:crossesAt val="0"/>
        <c:auto val="1"/>
        <c:lblAlgn val="ctr"/>
        <c:lblOffset val="100"/>
        <c:tickLblSkip val="1"/>
        <c:tickMarkSkip val="1"/>
        <c:noMultiLvlLbl val="0"/>
      </c:catAx>
      <c:valAx>
        <c:axId val="238886704"/>
        <c:scaling>
          <c:orientation val="minMax"/>
          <c:max val="1"/>
          <c:min val="0"/>
        </c:scaling>
        <c:delete val="1"/>
        <c:axPos val="t"/>
        <c:numFmt formatCode="0%" sourceLinked="1"/>
        <c:majorTickMark val="out"/>
        <c:minorTickMark val="none"/>
        <c:tickLblPos val="nextTo"/>
        <c:crossAx val="238886312"/>
        <c:crosses val="autoZero"/>
        <c:crossBetween val="between"/>
        <c:majorUnit val="1"/>
        <c:minorUnit val="1"/>
      </c:valAx>
      <c:spPr>
        <a:noFill/>
        <a:ln w="25400">
          <a:noFill/>
        </a:ln>
      </c:spPr>
    </c:plotArea>
    <c:legend>
      <c:legendPos val="r"/>
      <c:layout>
        <c:manualLayout>
          <c:xMode val="edge"/>
          <c:yMode val="edge"/>
          <c:x val="0.21808097262874696"/>
          <c:y val="0.94263346532690306"/>
          <c:w val="0.75574969787343937"/>
          <c:h val="3.7120410925761106E-2"/>
        </c:manualLayout>
      </c:layout>
      <c:overlay val="0"/>
      <c:spPr>
        <a:solidFill>
          <a:srgbClr val="FFFFFF"/>
        </a:solidFill>
        <a:ln w="25400">
          <a:noFill/>
        </a:ln>
      </c:spPr>
      <c:txPr>
        <a:bodyPr/>
        <a:lstStyle/>
        <a:p>
          <a:pPr>
            <a:defRPr sz="1100"/>
          </a:pPr>
          <a:endParaRPr lang="en-US"/>
        </a:p>
      </c:txPr>
    </c:legend>
    <c:plotVisOnly val="1"/>
    <c:dispBlanksAs val="gap"/>
    <c:showDLblsOverMax val="0"/>
  </c:chart>
  <c:spPr>
    <a:noFill/>
    <a:ln w="9525">
      <a:solidFill>
        <a:schemeClr val="bg1"/>
      </a:solidFill>
    </a:ln>
  </c:spPr>
  <c:txPr>
    <a:bodyPr/>
    <a:lstStyle/>
    <a:p>
      <a:pPr>
        <a:defRPr sz="1100" b="0" i="0" u="none" strike="noStrike" baseline="0">
          <a:solidFill>
            <a:srgbClr val="000000"/>
          </a:solidFill>
          <a:latin typeface="Tahoma"/>
          <a:ea typeface="Tahoma"/>
          <a:cs typeface="Tahoma"/>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509833293170862"/>
          <c:y val="7.7181408511702793E-3"/>
          <c:w val="0.5882040508683869"/>
          <c:h val="0.90760520155464208"/>
        </c:manualLayout>
      </c:layout>
      <c:barChart>
        <c:barDir val="bar"/>
        <c:grouping val="percentStacked"/>
        <c:varyColors val="0"/>
        <c:ser>
          <c:idx val="0"/>
          <c:order val="0"/>
          <c:tx>
            <c:strRef>
              <c:f>Chart3_data!$C$1</c:f>
              <c:strCache>
                <c:ptCount val="1"/>
                <c:pt idx="0">
                  <c:v>% Outstanding</c:v>
                </c:pt>
              </c:strCache>
            </c:strRef>
          </c:tx>
          <c:spPr>
            <a:solidFill>
              <a:srgbClr val="2C2A5A"/>
            </a:solidFill>
            <a:ln w="3175">
              <a:solidFill>
                <a:schemeClr val="bg1"/>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FFFFFF"/>
                    </a:solidFill>
                    <a:latin typeface="Tahoma"/>
                    <a:ea typeface="Tahoma"/>
                    <a:cs typeface="Tahoma"/>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Chart3_data!$A$2:$B$21</c:f>
              <c:multiLvlStrCache>
                <c:ptCount val="20"/>
                <c:lvl>
                  <c:pt idx="0">
                    <c:v>All provision (5,658)</c:v>
                  </c:pt>
                  <c:pt idx="1">
                    <c:v>Childminder (3,013)</c:v>
                  </c:pt>
                  <c:pt idx="2">
                    <c:v>Childcare on non-domestic premises (2,617)</c:v>
                  </c:pt>
                  <c:pt idx="3">
                    <c:v>Childcare on domestic premises (27)</c:v>
                  </c:pt>
                  <c:pt idx="4">
                    <c:v>All provision (5,658)</c:v>
                  </c:pt>
                  <c:pt idx="5">
                    <c:v>Childminder (3,013)</c:v>
                  </c:pt>
                  <c:pt idx="6">
                    <c:v>Childcare on non-domestic premises (2,617)</c:v>
                  </c:pt>
                  <c:pt idx="7">
                    <c:v>Childcare on domestic premises (27)</c:v>
                  </c:pt>
                  <c:pt idx="8">
                    <c:v>All provision (5,658)</c:v>
                  </c:pt>
                  <c:pt idx="9">
                    <c:v>Childminder (3,013)</c:v>
                  </c:pt>
                  <c:pt idx="10">
                    <c:v>Childcare on non-domestic premises (2,617)</c:v>
                  </c:pt>
                  <c:pt idx="11">
                    <c:v>Childcare on domestic premises (27)</c:v>
                  </c:pt>
                  <c:pt idx="12">
                    <c:v>All provision (5,658)</c:v>
                  </c:pt>
                  <c:pt idx="13">
                    <c:v>Childminder (3,013)</c:v>
                  </c:pt>
                  <c:pt idx="14">
                    <c:v>Childcare on non-domestic premises (2,617)</c:v>
                  </c:pt>
                  <c:pt idx="15">
                    <c:v>Childcare on domestic premises (27)</c:v>
                  </c:pt>
                  <c:pt idx="16">
                    <c:v>All provision (5,658)</c:v>
                  </c:pt>
                  <c:pt idx="17">
                    <c:v>Childminder (3,013)</c:v>
                  </c:pt>
                  <c:pt idx="18">
                    <c:v>Childcare on non-domestic premises (2,617)</c:v>
                  </c:pt>
                  <c:pt idx="19">
                    <c:v>Childcare on domestic premises (27)</c:v>
                  </c:pt>
                </c:lvl>
                <c:lvl>
                  <c:pt idx="0">
                    <c:v>Overall effectiveness: the quality and standards of the provision</c:v>
                  </c:pt>
                  <c:pt idx="4">
                    <c:v>Quality of education</c:v>
                  </c:pt>
                  <c:pt idx="8">
                    <c:v>Behaviour and attitudes</c:v>
                  </c:pt>
                  <c:pt idx="12">
                    <c:v>Personal development</c:v>
                  </c:pt>
                  <c:pt idx="16">
                    <c:v>Effectiveness of leadership and management</c:v>
                  </c:pt>
                </c:lvl>
              </c:multiLvlStrCache>
            </c:multiLvlStrRef>
          </c:cat>
          <c:val>
            <c:numRef>
              <c:f>Chart3_data!$C$2:$C$21</c:f>
              <c:numCache>
                <c:formatCode>0</c:formatCode>
                <c:ptCount val="20"/>
                <c:pt idx="0">
                  <c:v>9.1905266878755754</c:v>
                </c:pt>
                <c:pt idx="1">
                  <c:v>8.1646199800862931</c:v>
                </c:pt>
                <c:pt idx="2">
                  <c:v>10.278945357279328</c:v>
                </c:pt>
                <c:pt idx="3">
                  <c:v>18.518518518518519</c:v>
                </c:pt>
                <c:pt idx="4">
                  <c:v>9.243548957228704</c:v>
                </c:pt>
                <c:pt idx="5">
                  <c:v>8.1978094922004647</c:v>
                </c:pt>
                <c:pt idx="6">
                  <c:v>10.355368742835308</c:v>
                </c:pt>
                <c:pt idx="7">
                  <c:v>18.518518518518519</c:v>
                </c:pt>
                <c:pt idx="8">
                  <c:v>9.8091198303287381</c:v>
                </c:pt>
                <c:pt idx="9">
                  <c:v>8.8284102223697314</c:v>
                </c:pt>
                <c:pt idx="10">
                  <c:v>10.852120748949179</c:v>
                </c:pt>
                <c:pt idx="11">
                  <c:v>18.518518518518519</c:v>
                </c:pt>
                <c:pt idx="12">
                  <c:v>9.4556380346412165</c:v>
                </c:pt>
                <c:pt idx="13">
                  <c:v>8.3969465648854964</c:v>
                </c:pt>
                <c:pt idx="14">
                  <c:v>10.584638899503249</c:v>
                </c:pt>
                <c:pt idx="15">
                  <c:v>18.518518518518519</c:v>
                </c:pt>
                <c:pt idx="16">
                  <c:v>9.2082007776599504</c:v>
                </c:pt>
                <c:pt idx="17">
                  <c:v>8.1646199800862931</c:v>
                </c:pt>
                <c:pt idx="18">
                  <c:v>10.317157050057316</c:v>
                </c:pt>
                <c:pt idx="19">
                  <c:v>18.518518518518519</c:v>
                </c:pt>
              </c:numCache>
            </c:numRef>
          </c:val>
          <c:extLst>
            <c:ext xmlns:c16="http://schemas.microsoft.com/office/drawing/2014/chart" uri="{C3380CC4-5D6E-409C-BE32-E72D297353CC}">
              <c16:uniqueId val="{00000000-84BF-4E42-9BB5-93ED7695A318}"/>
            </c:ext>
          </c:extLst>
        </c:ser>
        <c:ser>
          <c:idx val="1"/>
          <c:order val="1"/>
          <c:tx>
            <c:strRef>
              <c:f>Chart3_data!$D$1</c:f>
              <c:strCache>
                <c:ptCount val="1"/>
                <c:pt idx="0">
                  <c:v>% Good</c:v>
                </c:pt>
              </c:strCache>
            </c:strRef>
          </c:tx>
          <c:spPr>
            <a:solidFill>
              <a:srgbClr val="4570B2"/>
            </a:solidFill>
            <a:ln w="3175">
              <a:solidFill>
                <a:schemeClr val="bg1"/>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FFFFFF"/>
                    </a:solidFill>
                    <a:latin typeface="Tahoma"/>
                    <a:ea typeface="Tahoma"/>
                    <a:cs typeface="Tahoma"/>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Chart3_data!$A$2:$B$21</c:f>
              <c:multiLvlStrCache>
                <c:ptCount val="20"/>
                <c:lvl>
                  <c:pt idx="0">
                    <c:v>All provision (5,658)</c:v>
                  </c:pt>
                  <c:pt idx="1">
                    <c:v>Childminder (3,013)</c:v>
                  </c:pt>
                  <c:pt idx="2">
                    <c:v>Childcare on non-domestic premises (2,617)</c:v>
                  </c:pt>
                  <c:pt idx="3">
                    <c:v>Childcare on domestic premises (27)</c:v>
                  </c:pt>
                  <c:pt idx="4">
                    <c:v>All provision (5,658)</c:v>
                  </c:pt>
                  <c:pt idx="5">
                    <c:v>Childminder (3,013)</c:v>
                  </c:pt>
                  <c:pt idx="6">
                    <c:v>Childcare on non-domestic premises (2,617)</c:v>
                  </c:pt>
                  <c:pt idx="7">
                    <c:v>Childcare on domestic premises (27)</c:v>
                  </c:pt>
                  <c:pt idx="8">
                    <c:v>All provision (5,658)</c:v>
                  </c:pt>
                  <c:pt idx="9">
                    <c:v>Childminder (3,013)</c:v>
                  </c:pt>
                  <c:pt idx="10">
                    <c:v>Childcare on non-domestic premises (2,617)</c:v>
                  </c:pt>
                  <c:pt idx="11">
                    <c:v>Childcare on domestic premises (27)</c:v>
                  </c:pt>
                  <c:pt idx="12">
                    <c:v>All provision (5,658)</c:v>
                  </c:pt>
                  <c:pt idx="13">
                    <c:v>Childminder (3,013)</c:v>
                  </c:pt>
                  <c:pt idx="14">
                    <c:v>Childcare on non-domestic premises (2,617)</c:v>
                  </c:pt>
                  <c:pt idx="15">
                    <c:v>Childcare on domestic premises (27)</c:v>
                  </c:pt>
                  <c:pt idx="16">
                    <c:v>All provision (5,658)</c:v>
                  </c:pt>
                  <c:pt idx="17">
                    <c:v>Childminder (3,013)</c:v>
                  </c:pt>
                  <c:pt idx="18">
                    <c:v>Childcare on non-domestic premises (2,617)</c:v>
                  </c:pt>
                  <c:pt idx="19">
                    <c:v>Childcare on domestic premises (27)</c:v>
                  </c:pt>
                </c:lvl>
                <c:lvl>
                  <c:pt idx="0">
                    <c:v>Overall effectiveness: the quality and standards of the provision</c:v>
                  </c:pt>
                  <c:pt idx="4">
                    <c:v>Quality of education</c:v>
                  </c:pt>
                  <c:pt idx="8">
                    <c:v>Behaviour and attitudes</c:v>
                  </c:pt>
                  <c:pt idx="12">
                    <c:v>Personal development</c:v>
                  </c:pt>
                  <c:pt idx="16">
                    <c:v>Effectiveness of leadership and management</c:v>
                  </c:pt>
                </c:lvl>
              </c:multiLvlStrCache>
            </c:multiLvlStrRef>
          </c:cat>
          <c:val>
            <c:numRef>
              <c:f>Chart3_data!$D$2:$D$21</c:f>
              <c:numCache>
                <c:formatCode>0</c:formatCode>
                <c:ptCount val="20"/>
                <c:pt idx="0">
                  <c:v>81.760339342523864</c:v>
                </c:pt>
                <c:pt idx="1">
                  <c:v>86.060404912047801</c:v>
                </c:pt>
                <c:pt idx="2">
                  <c:v>76.95834925487199</c:v>
                </c:pt>
                <c:pt idx="3">
                  <c:v>70.370370370370367</c:v>
                </c:pt>
                <c:pt idx="4">
                  <c:v>82.50265111346765</c:v>
                </c:pt>
                <c:pt idx="5">
                  <c:v>86.425489545303677</c:v>
                </c:pt>
                <c:pt idx="6">
                  <c:v>78.142911730989681</c:v>
                </c:pt>
                <c:pt idx="7">
                  <c:v>70.370370370370367</c:v>
                </c:pt>
                <c:pt idx="8">
                  <c:v>82.025450689289499</c:v>
                </c:pt>
                <c:pt idx="9">
                  <c:v>85.794888815134414</c:v>
                </c:pt>
                <c:pt idx="10">
                  <c:v>77.83721818876576</c:v>
                </c:pt>
                <c:pt idx="11">
                  <c:v>70.370370370370367</c:v>
                </c:pt>
                <c:pt idx="12">
                  <c:v>81.689642983386364</c:v>
                </c:pt>
                <c:pt idx="13">
                  <c:v>85.894457351476944</c:v>
                </c:pt>
                <c:pt idx="14">
                  <c:v>76.996560947649982</c:v>
                </c:pt>
                <c:pt idx="15">
                  <c:v>70.370370370370367</c:v>
                </c:pt>
                <c:pt idx="16">
                  <c:v>81.760339342523864</c:v>
                </c:pt>
                <c:pt idx="17">
                  <c:v>86.060404912047801</c:v>
                </c:pt>
                <c:pt idx="18">
                  <c:v>76.95834925487199</c:v>
                </c:pt>
                <c:pt idx="19">
                  <c:v>70.370370370370367</c:v>
                </c:pt>
              </c:numCache>
            </c:numRef>
          </c:val>
          <c:extLst>
            <c:ext xmlns:c16="http://schemas.microsoft.com/office/drawing/2014/chart" uri="{C3380CC4-5D6E-409C-BE32-E72D297353CC}">
              <c16:uniqueId val="{00000001-84BF-4E42-9BB5-93ED7695A318}"/>
            </c:ext>
          </c:extLst>
        </c:ser>
        <c:ser>
          <c:idx val="2"/>
          <c:order val="2"/>
          <c:tx>
            <c:strRef>
              <c:f>Chart3_data!$E$1</c:f>
              <c:strCache>
                <c:ptCount val="1"/>
                <c:pt idx="0">
                  <c:v>% Requires improvement</c:v>
                </c:pt>
              </c:strCache>
            </c:strRef>
          </c:tx>
          <c:spPr>
            <a:solidFill>
              <a:srgbClr val="69A6DC"/>
            </a:solidFill>
            <a:ln w="3175">
              <a:solidFill>
                <a:schemeClr val="bg1"/>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FFFFFF"/>
                    </a:solidFill>
                    <a:latin typeface="Tahoma"/>
                    <a:ea typeface="Tahoma"/>
                    <a:cs typeface="Tahoma"/>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Chart3_data!$A$2:$B$21</c:f>
              <c:multiLvlStrCache>
                <c:ptCount val="20"/>
                <c:lvl>
                  <c:pt idx="0">
                    <c:v>All provision (5,658)</c:v>
                  </c:pt>
                  <c:pt idx="1">
                    <c:v>Childminder (3,013)</c:v>
                  </c:pt>
                  <c:pt idx="2">
                    <c:v>Childcare on non-domestic premises (2,617)</c:v>
                  </c:pt>
                  <c:pt idx="3">
                    <c:v>Childcare on domestic premises (27)</c:v>
                  </c:pt>
                  <c:pt idx="4">
                    <c:v>All provision (5,658)</c:v>
                  </c:pt>
                  <c:pt idx="5">
                    <c:v>Childminder (3,013)</c:v>
                  </c:pt>
                  <c:pt idx="6">
                    <c:v>Childcare on non-domestic premises (2,617)</c:v>
                  </c:pt>
                  <c:pt idx="7">
                    <c:v>Childcare on domestic premises (27)</c:v>
                  </c:pt>
                  <c:pt idx="8">
                    <c:v>All provision (5,658)</c:v>
                  </c:pt>
                  <c:pt idx="9">
                    <c:v>Childminder (3,013)</c:v>
                  </c:pt>
                  <c:pt idx="10">
                    <c:v>Childcare on non-domestic premises (2,617)</c:v>
                  </c:pt>
                  <c:pt idx="11">
                    <c:v>Childcare on domestic premises (27)</c:v>
                  </c:pt>
                  <c:pt idx="12">
                    <c:v>All provision (5,658)</c:v>
                  </c:pt>
                  <c:pt idx="13">
                    <c:v>Childminder (3,013)</c:v>
                  </c:pt>
                  <c:pt idx="14">
                    <c:v>Childcare on non-domestic premises (2,617)</c:v>
                  </c:pt>
                  <c:pt idx="15">
                    <c:v>Childcare on domestic premises (27)</c:v>
                  </c:pt>
                  <c:pt idx="16">
                    <c:v>All provision (5,658)</c:v>
                  </c:pt>
                  <c:pt idx="17">
                    <c:v>Childminder (3,013)</c:v>
                  </c:pt>
                  <c:pt idx="18">
                    <c:v>Childcare on non-domestic premises (2,617)</c:v>
                  </c:pt>
                  <c:pt idx="19">
                    <c:v>Childcare on domestic premises (27)</c:v>
                  </c:pt>
                </c:lvl>
                <c:lvl>
                  <c:pt idx="0">
                    <c:v>Overall effectiveness: the quality and standards of the provision</c:v>
                  </c:pt>
                  <c:pt idx="4">
                    <c:v>Quality of education</c:v>
                  </c:pt>
                  <c:pt idx="8">
                    <c:v>Behaviour and attitudes</c:v>
                  </c:pt>
                  <c:pt idx="12">
                    <c:v>Personal development</c:v>
                  </c:pt>
                  <c:pt idx="16">
                    <c:v>Effectiveness of leadership and management</c:v>
                  </c:pt>
                </c:lvl>
              </c:multiLvlStrCache>
            </c:multiLvlStrRef>
          </c:cat>
          <c:val>
            <c:numRef>
              <c:f>Chart3_data!$E$2:$E$21</c:f>
              <c:numCache>
                <c:formatCode>0</c:formatCode>
                <c:ptCount val="20"/>
                <c:pt idx="0">
                  <c:v>5.3552492046659603</c:v>
                </c:pt>
                <c:pt idx="1">
                  <c:v>3.3853302356455361</c:v>
                </c:pt>
                <c:pt idx="2">
                  <c:v>7.6041268628200225</c:v>
                </c:pt>
                <c:pt idx="3">
                  <c:v>3.7037037037037033</c:v>
                </c:pt>
                <c:pt idx="4">
                  <c:v>5.6026864616472247</c:v>
                </c:pt>
                <c:pt idx="5">
                  <c:v>3.484898771988052</c:v>
                </c:pt>
                <c:pt idx="6">
                  <c:v>7.9480320978219332</c:v>
                </c:pt>
                <c:pt idx="7">
                  <c:v>11.111111111111111</c:v>
                </c:pt>
                <c:pt idx="8">
                  <c:v>5.5143160127253443</c:v>
                </c:pt>
                <c:pt idx="9">
                  <c:v>3.484898771988052</c:v>
                </c:pt>
                <c:pt idx="10">
                  <c:v>7.7569736339319837</c:v>
                </c:pt>
                <c:pt idx="11">
                  <c:v>11.111111111111111</c:v>
                </c:pt>
                <c:pt idx="12">
                  <c:v>5.2315305761753272</c:v>
                </c:pt>
                <c:pt idx="13">
                  <c:v>3.318951211417192</c:v>
                </c:pt>
                <c:pt idx="14">
                  <c:v>7.413068398930073</c:v>
                </c:pt>
                <c:pt idx="15">
                  <c:v>3.7037037037037033</c:v>
                </c:pt>
                <c:pt idx="16">
                  <c:v>5.3375751148815835</c:v>
                </c:pt>
                <c:pt idx="17">
                  <c:v>3.3853302356455361</c:v>
                </c:pt>
                <c:pt idx="18">
                  <c:v>7.5659151700420324</c:v>
                </c:pt>
                <c:pt idx="19">
                  <c:v>3.7037037037037033</c:v>
                </c:pt>
              </c:numCache>
            </c:numRef>
          </c:val>
          <c:extLst>
            <c:ext xmlns:c16="http://schemas.microsoft.com/office/drawing/2014/chart" uri="{C3380CC4-5D6E-409C-BE32-E72D297353CC}">
              <c16:uniqueId val="{00000002-84BF-4E42-9BB5-93ED7695A318}"/>
            </c:ext>
          </c:extLst>
        </c:ser>
        <c:ser>
          <c:idx val="3"/>
          <c:order val="3"/>
          <c:tx>
            <c:strRef>
              <c:f>Chart3_data!$F$1</c:f>
              <c:strCache>
                <c:ptCount val="1"/>
                <c:pt idx="0">
                  <c:v>% Inadequate</c:v>
                </c:pt>
              </c:strCache>
            </c:strRef>
          </c:tx>
          <c:spPr>
            <a:solidFill>
              <a:srgbClr val="9BCCF2"/>
            </a:solidFill>
            <a:ln w="3175">
              <a:solidFill>
                <a:schemeClr val="bg1"/>
              </a:solidFill>
            </a:ln>
          </c:spPr>
          <c:invertIfNegative val="0"/>
          <c:dLbls>
            <c:spPr>
              <a:noFill/>
              <a:ln w="25400">
                <a:noFill/>
              </a:ln>
            </c:spPr>
            <c:txPr>
              <a:bodyPr wrap="square" lIns="38100" tIns="19050" rIns="38100" bIns="19050" anchor="ctr">
                <a:spAutoFit/>
              </a:bodyPr>
              <a:lstStyle/>
              <a:p>
                <a:pPr>
                  <a:defRPr sz="1000" b="1" i="0" u="none" strike="noStrike" baseline="0">
                    <a:solidFill>
                      <a:srgbClr val="2C2A5A"/>
                    </a:solidFill>
                    <a:latin typeface="Tahoma"/>
                    <a:ea typeface="Tahoma"/>
                    <a:cs typeface="Tahoma"/>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Chart3_data!$A$2:$B$21</c:f>
              <c:multiLvlStrCache>
                <c:ptCount val="20"/>
                <c:lvl>
                  <c:pt idx="0">
                    <c:v>All provision (5,658)</c:v>
                  </c:pt>
                  <c:pt idx="1">
                    <c:v>Childminder (3,013)</c:v>
                  </c:pt>
                  <c:pt idx="2">
                    <c:v>Childcare on non-domestic premises (2,617)</c:v>
                  </c:pt>
                  <c:pt idx="3">
                    <c:v>Childcare on domestic premises (27)</c:v>
                  </c:pt>
                  <c:pt idx="4">
                    <c:v>All provision (5,658)</c:v>
                  </c:pt>
                  <c:pt idx="5">
                    <c:v>Childminder (3,013)</c:v>
                  </c:pt>
                  <c:pt idx="6">
                    <c:v>Childcare on non-domestic premises (2,617)</c:v>
                  </c:pt>
                  <c:pt idx="7">
                    <c:v>Childcare on domestic premises (27)</c:v>
                  </c:pt>
                  <c:pt idx="8">
                    <c:v>All provision (5,658)</c:v>
                  </c:pt>
                  <c:pt idx="9">
                    <c:v>Childminder (3,013)</c:v>
                  </c:pt>
                  <c:pt idx="10">
                    <c:v>Childcare on non-domestic premises (2,617)</c:v>
                  </c:pt>
                  <c:pt idx="11">
                    <c:v>Childcare on domestic premises (27)</c:v>
                  </c:pt>
                  <c:pt idx="12">
                    <c:v>All provision (5,658)</c:v>
                  </c:pt>
                  <c:pt idx="13">
                    <c:v>Childminder (3,013)</c:v>
                  </c:pt>
                  <c:pt idx="14">
                    <c:v>Childcare on non-domestic premises (2,617)</c:v>
                  </c:pt>
                  <c:pt idx="15">
                    <c:v>Childcare on domestic premises (27)</c:v>
                  </c:pt>
                  <c:pt idx="16">
                    <c:v>All provision (5,658)</c:v>
                  </c:pt>
                  <c:pt idx="17">
                    <c:v>Childminder (3,013)</c:v>
                  </c:pt>
                  <c:pt idx="18">
                    <c:v>Childcare on non-domestic premises (2,617)</c:v>
                  </c:pt>
                  <c:pt idx="19">
                    <c:v>Childcare on domestic premises (27)</c:v>
                  </c:pt>
                </c:lvl>
                <c:lvl>
                  <c:pt idx="0">
                    <c:v>Overall effectiveness: the quality and standards of the provision</c:v>
                  </c:pt>
                  <c:pt idx="4">
                    <c:v>Quality of education</c:v>
                  </c:pt>
                  <c:pt idx="8">
                    <c:v>Behaviour and attitudes</c:v>
                  </c:pt>
                  <c:pt idx="12">
                    <c:v>Personal development</c:v>
                  </c:pt>
                  <c:pt idx="16">
                    <c:v>Effectiveness of leadership and management</c:v>
                  </c:pt>
                </c:lvl>
              </c:multiLvlStrCache>
            </c:multiLvlStrRef>
          </c:cat>
          <c:val>
            <c:numRef>
              <c:f>Chart3_data!$F$2:$F$21</c:f>
              <c:numCache>
                <c:formatCode>0</c:formatCode>
                <c:ptCount val="20"/>
                <c:pt idx="0">
                  <c:v>3.693884764934606</c:v>
                </c:pt>
                <c:pt idx="1">
                  <c:v>2.3896448722203782</c:v>
                </c:pt>
                <c:pt idx="2">
                  <c:v>5.1585785250286582</c:v>
                </c:pt>
                <c:pt idx="3">
                  <c:v>7.4074074074074066</c:v>
                </c:pt>
                <c:pt idx="4">
                  <c:v>2.6511134676564159</c:v>
                </c:pt>
                <c:pt idx="5">
                  <c:v>1.8918021905077995</c:v>
                </c:pt>
                <c:pt idx="6">
                  <c:v>3.5536874283530757</c:v>
                </c:pt>
                <c:pt idx="7">
                  <c:v>0</c:v>
                </c:pt>
                <c:pt idx="8">
                  <c:v>2.6511134676564159</c:v>
                </c:pt>
                <c:pt idx="9">
                  <c:v>1.8918021905077995</c:v>
                </c:pt>
                <c:pt idx="10">
                  <c:v>3.5536874283530757</c:v>
                </c:pt>
                <c:pt idx="11">
                  <c:v>0</c:v>
                </c:pt>
                <c:pt idx="12">
                  <c:v>3.6231884057971016</c:v>
                </c:pt>
                <c:pt idx="13">
                  <c:v>2.3896448722203782</c:v>
                </c:pt>
                <c:pt idx="14">
                  <c:v>5.0057317539166988</c:v>
                </c:pt>
                <c:pt idx="15">
                  <c:v>7.4074074074074066</c:v>
                </c:pt>
                <c:pt idx="16">
                  <c:v>3.693884764934606</c:v>
                </c:pt>
                <c:pt idx="17">
                  <c:v>2.3896448722203782</c:v>
                </c:pt>
                <c:pt idx="18">
                  <c:v>5.1585785250286582</c:v>
                </c:pt>
                <c:pt idx="19">
                  <c:v>7.4074074074074066</c:v>
                </c:pt>
              </c:numCache>
            </c:numRef>
          </c:val>
          <c:extLst>
            <c:ext xmlns:c16="http://schemas.microsoft.com/office/drawing/2014/chart" uri="{C3380CC4-5D6E-409C-BE32-E72D297353CC}">
              <c16:uniqueId val="{00000003-84BF-4E42-9BB5-93ED7695A318}"/>
            </c:ext>
          </c:extLst>
        </c:ser>
        <c:dLbls>
          <c:showLegendKey val="0"/>
          <c:showVal val="0"/>
          <c:showCatName val="0"/>
          <c:showSerName val="0"/>
          <c:showPercent val="0"/>
          <c:showBubbleSize val="0"/>
        </c:dLbls>
        <c:gapWidth val="70"/>
        <c:overlap val="100"/>
        <c:axId val="238887880"/>
        <c:axId val="238882392"/>
      </c:barChart>
      <c:catAx>
        <c:axId val="238887880"/>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ahoma"/>
                <a:ea typeface="Tahoma"/>
                <a:cs typeface="Tahoma"/>
              </a:defRPr>
            </a:pPr>
            <a:endParaRPr lang="en-US"/>
          </a:p>
        </c:txPr>
        <c:crossAx val="238882392"/>
        <c:crossesAt val="0"/>
        <c:auto val="1"/>
        <c:lblAlgn val="ctr"/>
        <c:lblOffset val="100"/>
        <c:tickLblSkip val="1"/>
        <c:tickMarkSkip val="1"/>
        <c:noMultiLvlLbl val="0"/>
      </c:catAx>
      <c:valAx>
        <c:axId val="238882392"/>
        <c:scaling>
          <c:orientation val="minMax"/>
          <c:max val="1"/>
          <c:min val="0"/>
        </c:scaling>
        <c:delete val="1"/>
        <c:axPos val="t"/>
        <c:numFmt formatCode="0%" sourceLinked="1"/>
        <c:majorTickMark val="out"/>
        <c:minorTickMark val="none"/>
        <c:tickLblPos val="nextTo"/>
        <c:crossAx val="238887880"/>
        <c:crosses val="autoZero"/>
        <c:crossBetween val="between"/>
        <c:majorUnit val="1"/>
        <c:minorUnit val="1"/>
      </c:valAx>
      <c:spPr>
        <a:noFill/>
        <a:ln w="25400">
          <a:noFill/>
        </a:ln>
      </c:spPr>
    </c:plotArea>
    <c:legend>
      <c:legendPos val="r"/>
      <c:layout>
        <c:manualLayout>
          <c:xMode val="edge"/>
          <c:yMode val="edge"/>
          <c:x val="0.29763800194267054"/>
          <c:y val="0.937944131164827"/>
          <c:w val="0.67515458697584063"/>
          <c:h val="4.4280274880804271E-2"/>
        </c:manualLayout>
      </c:layout>
      <c:overlay val="0"/>
      <c:spPr>
        <a:solidFill>
          <a:srgbClr val="FFFFFF"/>
        </a:solidFill>
        <a:ln w="25400">
          <a:noFill/>
        </a:ln>
      </c:spPr>
      <c:txPr>
        <a:bodyPr/>
        <a:lstStyle/>
        <a:p>
          <a:pPr>
            <a:defRPr sz="1100" b="0" i="0" u="none" strike="noStrike" baseline="0">
              <a:solidFill>
                <a:srgbClr val="000000"/>
              </a:solidFill>
              <a:latin typeface="Tahoma"/>
              <a:ea typeface="Tahoma"/>
              <a:cs typeface="Tahoma"/>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Tahoma"/>
          <a:ea typeface="Tahoma"/>
          <a:cs typeface="Tahoma"/>
        </a:defRPr>
      </a:pPr>
      <a:endParaRPr lang="en-US"/>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xdr:col>
      <xdr:colOff>180975</xdr:colOff>
      <xdr:row>0</xdr:row>
      <xdr:rowOff>123825</xdr:rowOff>
    </xdr:from>
    <xdr:ext cx="1066803" cy="895353"/>
    <xdr:pic>
      <xdr:nvPicPr>
        <xdr:cNvPr id="2" name="Picture 1" descr="ofsted_logo">
          <a:extLst>
            <a:ext uri="{FF2B5EF4-FFF2-40B4-BE49-F238E27FC236}">
              <a16:creationId xmlns:a16="http://schemas.microsoft.com/office/drawing/2014/main" id="{BD55B1B4-FBD3-4FAC-A2E8-066F110D3426}"/>
            </a:ext>
          </a:extLst>
        </xdr:cNvPr>
        <xdr:cNvPicPr>
          <a:picLocks noChangeAspect="1"/>
        </xdr:cNvPicPr>
      </xdr:nvPicPr>
      <xdr:blipFill>
        <a:blip xmlns:r="http://schemas.openxmlformats.org/officeDocument/2006/relationships" r:embed="rId1"/>
        <a:srcRect/>
        <a:stretch>
          <a:fillRect/>
        </a:stretch>
      </xdr:blipFill>
      <xdr:spPr>
        <a:xfrm>
          <a:off x="5648325" y="123825"/>
          <a:ext cx="1066803" cy="895353"/>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201613</xdr:colOff>
      <xdr:row>4</xdr:row>
      <xdr:rowOff>47625</xdr:rowOff>
    </xdr:from>
    <xdr:to>
      <xdr:col>5</xdr:col>
      <xdr:colOff>417513</xdr:colOff>
      <xdr:row>26</xdr:row>
      <xdr:rowOff>103187</xdr:rowOff>
    </xdr:to>
    <xdr:graphicFrame macro="">
      <xdr:nvGraphicFramePr>
        <xdr:cNvPr id="4" name="Chart 3">
          <a:extLst>
            <a:ext uri="{FF2B5EF4-FFF2-40B4-BE49-F238E27FC236}">
              <a16:creationId xmlns:a16="http://schemas.microsoft.com/office/drawing/2014/main" id="{3DD0CD07-1631-E269-3325-58D366DB00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xdr:colOff>
      <xdr:row>3</xdr:row>
      <xdr:rowOff>60960</xdr:rowOff>
    </xdr:from>
    <xdr:to>
      <xdr:col>10</xdr:col>
      <xdr:colOff>579120</xdr:colOff>
      <xdr:row>43</xdr:row>
      <xdr:rowOff>99060</xdr:rowOff>
    </xdr:to>
    <xdr:graphicFrame macro="">
      <xdr:nvGraphicFramePr>
        <xdr:cNvPr id="2" name="Chart 2">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68580</xdr:colOff>
      <xdr:row>2</xdr:row>
      <xdr:rowOff>0</xdr:rowOff>
    </xdr:from>
    <xdr:to>
      <xdr:col>10</xdr:col>
      <xdr:colOff>449580</xdr:colOff>
      <xdr:row>43</xdr:row>
      <xdr:rowOff>106680</xdr:rowOff>
    </xdr:to>
    <xdr:graphicFrame macro="">
      <xdr:nvGraphicFramePr>
        <xdr:cNvPr id="2" name="Chart 3">
          <a:extLst>
            <a:ext uri="{FF2B5EF4-FFF2-40B4-BE49-F238E27FC236}">
              <a16:creationId xmlns:a16="http://schemas.microsoft.com/office/drawing/2014/main" id="{3DD9B778-386C-4AD8-834B-FA8418799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LU7sql1_ssdb DATAMART_EARLY_YEARS tbl_providers_and_places_agg" connectionId="10" xr16:uid="{00000000-0016-0000-0500-000000000000}" autoFormatId="16" applyNumberFormats="0" applyBorderFormats="0" applyFontFormats="0" applyPatternFormats="0" applyAlignmentFormats="0" applyWidthHeightFormats="0">
  <queryTableRefresh nextId="12">
    <queryTableFields count="11">
      <queryTableField id="1" name="vlookup" tableColumnId="1"/>
      <queryTableField id="2" name="Provision Type" tableColumnId="2"/>
      <queryTableField id="3" name="Register summary" tableColumnId="3"/>
      <queryTableField id="4" name="GOR" tableColumnId="4"/>
      <queryTableField id="5" name="LA" tableColumnId="5"/>
      <queryTableField id="6" name="EYR providers" tableColumnId="6"/>
      <queryTableField id="7" name="EYR places" tableColumnId="7"/>
      <queryTableField id="8" name="Non EYR providers" tableColumnId="8"/>
      <queryTableField id="9" name="Non EYR places" tableColumnId="9"/>
      <queryTableField id="10" name="All Providers" tableColumnId="10"/>
      <queryTableField id="11" name="All providers places" tableColumnId="11"/>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clu7sql1_ssdb DATAMART_EARLY_YEARS tbl_joiners_and_leavers_agg" connectionId="9" xr16:uid="{00000000-0016-0000-0600-000001000000}" autoFormatId="16" applyNumberFormats="0" applyBorderFormats="0" applyFontFormats="0" applyPatternFormats="0" applyAlignmentFormats="0" applyWidthHeightFormats="0">
  <queryTableRefresh nextId="19">
    <queryTableFields count="18">
      <queryTableField id="1" name="vlookup" tableColumnId="1"/>
      <queryTableField id="2" name="Provision Type" tableColumnId="2"/>
      <queryTableField id="3" name="GOR" tableColumnId="3"/>
      <queryTableField id="4" name="LA" tableColumnId="4"/>
      <queryTableField id="5" name="Period" tableColumnId="5"/>
      <queryTableField id="6" name="EYR_prov_at_start" tableColumnId="6"/>
      <queryTableField id="7" name="EYR_places_at_start" tableColumnId="7"/>
      <queryTableField id="8" name="EYR_joiners" tableColumnId="8"/>
      <queryTableField id="9" name="EYR_joiners_places" tableColumnId="9"/>
      <queryTableField id="10" name="EYR_leavers" tableColumnId="10"/>
      <queryTableField id="11" name="EYR_leavers_places" tableColumnId="11"/>
      <queryTableField id="12" name="steady_state_change" tableColumnId="12"/>
      <queryTableField id="13" name="EYR_prov_at_end" tableColumnId="13"/>
      <queryTableField id="14" name="EYR_places_at_end" tableColumnId="14"/>
      <queryTableField id="15" name="Non_EYR_prov_at_start" tableColumnId="15"/>
      <queryTableField id="16" name="Non_EYR_joiners" tableColumnId="16"/>
      <queryTableField id="17" name="Non_EYR_leavers" tableColumnId="17"/>
      <queryTableField id="18" name="Non_EYR_prov_at_end" tableColumnId="18"/>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clu7sql1_ssdb DATAMART_EARLY_YEARS tbl_EYR_most_recent_agg" connectionId="6" xr16:uid="{00000000-0016-0000-0C00-000002000000}" autoFormatId="16" applyNumberFormats="0" applyBorderFormats="0" applyFontFormats="0" applyPatternFormats="0" applyAlignmentFormats="0" applyWidthHeightFormats="0">
  <queryTableRefresh nextId="16">
    <queryTableFields count="14">
      <queryTableField id="1" name="lookup" tableColumnId="1"/>
      <queryTableField id="2" name="Provision Type" tableColumnId="2"/>
      <queryTableField id="3" name="LA Name" tableColumnId="3"/>
      <queryTableField id="4" name="Question" tableColumnId="4"/>
      <queryTableField id="5" name="Total" tableColumnId="5"/>
      <queryTableField id="6" name="Outstanding" tableColumnId="6"/>
      <queryTableField id="7" name="Good" tableColumnId="7"/>
      <queryTableField id="8" name="Requires Improvement" tableColumnId="8"/>
      <queryTableField id="9" name="Inadequate" tableColumnId="9"/>
      <queryTableField id="10" name="No response" tableColumnId="10"/>
      <queryTableField id="14" name="Total - requirements suitabilty" tableColumnId="14"/>
      <queryTableField id="11" name="Met" tableColumnId="11"/>
      <queryTableField id="12" name="Not met: actions" tableColumnId="12"/>
      <queryTableField id="13" name="Not met: enforcement" tableColumnId="13"/>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clu7sql1_ssdb DATAMART_EARLY_YEARS tbl_EYR_most_recent_NCOR_agg" connectionId="7" xr16:uid="{00000000-0016-0000-0D00-000003000000}" autoFormatId="16" applyNumberFormats="0" applyBorderFormats="0" applyFontFormats="0" applyPatternFormats="0" applyAlignmentFormats="0" applyWidthHeightFormats="0">
  <queryTableRefresh nextId="19">
    <queryTableFields count="18">
      <queryTableField id="1" name="lookup" tableColumnId="1"/>
      <queryTableField id="2" name="Provision Type" tableColumnId="2"/>
      <queryTableField id="3" name="LA Name" tableColumnId="3"/>
      <queryTableField id="4" name="Total" tableColumnId="4"/>
      <queryTableField id="5" name="Met" tableColumnId="5"/>
      <queryTableField id="6" name="Not Met (with actions)" tableColumnId="6"/>
      <queryTableField id="7" name="Not Met (enforcement)" tableColumnId="7"/>
      <queryTableField id="8" name="CCR_Total" tableColumnId="8"/>
      <queryTableField id="9" name="CCR_Met" tableColumnId="9"/>
      <queryTableField id="10" name="CCR_Not Met (with actions)" tableColumnId="10"/>
      <queryTableField id="11" name="CCR_Not Met (enforcement)" tableColumnId="11"/>
      <queryTableField id="12" name="VCR_Total" tableColumnId="12"/>
      <queryTableField id="13" name="VCR_Met" tableColumnId="13"/>
      <queryTableField id="14" name="VCR_Not Met (with actions)" tableColumnId="14"/>
      <queryTableField id="15" name="VCR_Not Met (enforcement)" tableColumnId="15"/>
      <queryTableField id="16" name="CCR_No response" tableColumnId="16"/>
      <queryTableField id="17" name="VCR_No response" tableColumnId="17"/>
      <queryTableField id="18" name="No response" tableColumnId="18"/>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clu7sql1_ssdb DATAMART_EARLY_YEARS tbl_EYR_inadequate_NCOR_agg" connectionId="5" xr16:uid="{00000000-0016-0000-0E00-000004000000}" autoFormatId="16" applyNumberFormats="0" applyBorderFormats="0" applyFontFormats="0" applyPatternFormats="0" applyAlignmentFormats="0" applyWidthHeightFormats="0">
  <queryTableRefresh nextId="23">
    <queryTableFields count="18">
      <queryTableField id="1" name="lookup" tableColumnId="1"/>
      <queryTableField id="2" name="Provision Type" tableColumnId="2"/>
      <queryTableField id="3" name="LA Name" tableColumnId="3"/>
      <queryTableField id="4" name="Total Inadequate" tableColumnId="4"/>
      <queryTableField id="15" name="Total" tableColumnId="15"/>
      <queryTableField id="16" name="Met" tableColumnId="16"/>
      <queryTableField id="17" name="Not Met (with actions)" tableColumnId="17"/>
      <queryTableField id="18" name="Not Met (enforcement)" tableColumnId="18"/>
      <queryTableField id="5" name="CCR_Total" tableColumnId="5"/>
      <queryTableField id="6" name="CCR_Met" tableColumnId="6"/>
      <queryTableField id="7" name="CCR_Not Met (with actions)" tableColumnId="7"/>
      <queryTableField id="8" name="CCR_Not Met (enforcement)" tableColumnId="8"/>
      <queryTableField id="9" name="VCR_Total" tableColumnId="9"/>
      <queryTableField id="10" name="VCR_Met" tableColumnId="10"/>
      <queryTableField id="11" name="VCR_Not Met (with actions)" tableColumnId="11"/>
      <queryTableField id="12" name="VCR_Not Met (enforcement)" tableColumnId="12"/>
      <queryTableField id="13" name="CCR_No response" tableColumnId="13"/>
      <queryTableField id="14" name="VCR_No response" tableColumnId="14"/>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clu7sql1_ssdb DATAMART_EARLY_YEARS tbl_historic_EYR_OE_outcome" connectionId="8" xr16:uid="{00000000-0016-0000-0F00-000005000000}" autoFormatId="16" applyNumberFormats="0" applyBorderFormats="0" applyFontFormats="0" applyPatternFormats="0" applyAlignmentFormats="0" applyWidthHeightFormats="0">
  <queryTableRefresh nextId="16">
    <queryTableFields count="15">
      <queryTableField id="1" name="lookup" tableColumnId="1"/>
      <queryTableField id="2" name="month" tableColumnId="2"/>
      <queryTableField id="3" name="prov" tableColumnId="3"/>
      <queryTableField id="4" name="Total number of EYR providers" tableColumnId="4"/>
      <queryTableField id="5" name="Total number inspected" tableColumnId="5"/>
      <queryTableField id="6" name="Outstanding" tableColumnId="6"/>
      <queryTableField id="7" name="Good" tableColumnId="7"/>
      <queryTableField id="8" name="Satisfactory /Requires Improvement" tableColumnId="8"/>
      <queryTableField id="9" name="Inadequate" tableColumnId="9"/>
      <queryTableField id="10" name="Outstanding %" tableColumnId="10"/>
      <queryTableField id="11" name="Good %" tableColumnId="11"/>
      <queryTableField id="12" name="Satisfactory /Requires Improvement %" tableColumnId="12"/>
      <queryTableField id="13" name="Inadequate %" tableColumnId="13"/>
      <queryTableField id="14" name="Total number of EYR places" tableColumnId="14"/>
      <queryTableField id="15" name="Total number of non-EYR providers" tableColumnId="15"/>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clu7sql1_ssdb DATAMART_EARLY_YEARS tbl_EYR_actions_and_recommendations_agg" connectionId="4" xr16:uid="{00000000-0016-0000-1500-000006000000}" autoFormatId="16" applyNumberFormats="0" applyBorderFormats="0" applyFontFormats="0" applyPatternFormats="0" applyAlignmentFormats="0" applyWidthHeightFormats="0">
  <queryTableRefresh nextId="7">
    <queryTableFields count="6">
      <queryTableField id="1" name="lookup" tableColumnId="1"/>
      <queryTableField id="2" name="Provision Type" tableColumnId="2"/>
      <queryTableField id="3" name="LA Name" tableColumnId="3"/>
      <queryTableField id="4" name="Question" tableColumnId="4"/>
      <queryTableField id="5" name="Total" tableColumnId="5"/>
      <queryTableField id="6" name="Period" tableColumnId="6"/>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clu7sql1_ssdb DATAMART_EARLY_YEARS tbl_CR_most_recent_agg" connectionId="2" xr16:uid="{00000000-0016-0000-1A00-000008000000}" autoFormatId="16" applyNumberFormats="0" applyBorderFormats="0" applyFontFormats="0" applyPatternFormats="0" applyAlignmentFormats="0" applyWidthHeightFormats="0">
  <queryTableRefresh nextId="13">
    <queryTableFields count="8">
      <queryTableField id="1" name="lookup" tableColumnId="1"/>
      <queryTableField id="9" name="Question" tableColumnId="9"/>
      <queryTableField id="2" name="Provision Type" tableColumnId="2"/>
      <queryTableField id="11" name="No of Providers" tableColumnId="10"/>
      <queryTableField id="5" name="Total" tableColumnId="5"/>
      <queryTableField id="6" name="Met" tableColumnId="6"/>
      <queryTableField id="7" name="Not met: actions" tableColumnId="7"/>
      <queryTableField id="8" name="Not met: enforcement" tableColumnId="8"/>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clu7sql1_ssdb DATAMART_EARLY_YEARS tbl_EY_inspections_in_period_agg" connectionId="3" xr16:uid="{00000000-0016-0000-1E00-000009000000}" autoFormatId="16" applyNumberFormats="0" applyBorderFormats="0" applyFontFormats="0" applyPatternFormats="0" applyAlignmentFormats="0" applyWidthHeightFormats="0">
  <queryTableRefresh nextId="19">
    <queryTableFields count="17">
      <queryTableField id="1" name="lookup" tableColumnId="1"/>
      <queryTableField id="2" name="Provision Type" tableColumnId="2"/>
      <queryTableField id="3" name="LA Name" tableColumnId="3"/>
      <queryTableField id="4" name="Event_type_grouping" tableColumnId="4"/>
      <queryTableField id="5" name="Event period" tableColumnId="5"/>
      <queryTableField id="6" name="Question" tableColumnId="6"/>
      <queryTableField id="13" name="Total No of inspections" tableColumnId="13"/>
      <queryTableField id="7" name="Total" tableColumnId="7"/>
      <queryTableField id="8" name="Outstanding" tableColumnId="8"/>
      <queryTableField id="9" name="Good" tableColumnId="9"/>
      <queryTableField id="10" name="Requires Improvement" tableColumnId="10"/>
      <queryTableField id="11" name="Inadequate" tableColumnId="11"/>
      <queryTableField id="12" name="No response" tableColumnId="12"/>
      <queryTableField id="14" name="Total - requirements suitabilty" tableColumnId="14"/>
      <queryTableField id="15" name="Met" tableColumnId="15"/>
      <queryTableField id="16" name="Not met: actions" tableColumnId="16"/>
      <queryTableField id="17" name="Not met: enforcement" tableColumnId="17"/>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clu7sql1_ssdb DATAMART_EARLY_YEARS tbl_CR_inspections_in_period_agg" connectionId="1" xr16:uid="{00000000-0016-0000-2400-00000A000000}" autoFormatId="16" applyNumberFormats="0" applyBorderFormats="0" applyFontFormats="0" applyPatternFormats="0" applyAlignmentFormats="0" applyWidthHeightFormats="0">
  <queryTableRefresh nextId="11">
    <queryTableFields count="9">
      <queryTableField id="1" name="lookup" tableColumnId="1"/>
      <queryTableField id="2" name="Provision Type" tableColumnId="2"/>
      <queryTableField id="3" name="Event_type_grouping" tableColumnId="3"/>
      <queryTableField id="4" name="Event period" tableColumnId="4"/>
      <queryTableField id="5" name="Question" tableColumnId="5"/>
      <queryTableField id="7" name="Total - requirements suitabilty" tableColumnId="7"/>
      <queryTableField id="8" name="Met" tableColumnId="8"/>
      <queryTableField id="9" name="Not met: actions" tableColumnId="9"/>
      <queryTableField id="10" name="Not met: enforcement" tableColumnId="10"/>
    </queryTableFields>
  </queryTableRefresh>
</queryTable>
</file>

<file path=xl/tables/_rels/table5.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B7DBDE8-FD5C-4A50-9056-7F7B4BAE1319}" name="Cover" displayName="Cover" ref="A1:A15" totalsRowShown="0" headerRowDxfId="52" headerRowCellStyle="Heading 1">
  <tableColumns count="1">
    <tableColumn id="1" xr3:uid="{3E1927D6-DCDA-4E30-8A85-E8BE3DE9BD80}" name="Official statistic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61787DF-C104-4F69-A78C-8450482DE876}" name="Contents" displayName="Contents" ref="A2:N26" totalsRowShown="0" headerRowDxfId="51" dataDxfId="50" tableBorderDxfId="49" headerRowCellStyle="Normal 4 2" dataCellStyle="Normal 4 2">
  <autoFilter ref="A2:N26" xr:uid="{0D768B40-611F-42DD-8F28-29261999F58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9EE46F21-9DE7-4C06-B62A-115E47DF854B}" name="Table or _x000a_Chart" dataDxfId="48" dataCellStyle="Hyperlink"/>
    <tableColumn id="2" xr3:uid="{D41B1C3E-D700-4204-BB67-5F78E05AE8C3}" name="Description" dataDxfId="47" dataCellStyle="Normal 4 2"/>
    <tableColumn id="3" xr3:uid="{435CFA44-4C29-4D92-BA0E-C6AB703CEEDA}" name="National" dataDxfId="46" dataCellStyle="Normal 4 2"/>
    <tableColumn id="4" xr3:uid="{E86FE698-FF6F-49BB-8374-FBD247BEAC9A}" name="Local Authority" dataDxfId="45" dataCellStyle="Normal 4 2"/>
    <tableColumn id="5" xr3:uid="{2C60DBE3-F0E4-4D6F-9A3A-220C63D80AF1}" name="Providers" dataDxfId="44" dataCellStyle="Normal 4 2"/>
    <tableColumn id="6" xr3:uid="{6FCF0586-C2C9-4A01-88AD-4EA33B132E94}" name="Places" dataDxfId="43" dataCellStyle="Normal 4 2"/>
    <tableColumn id="7" xr3:uid="{C21C218E-B768-42DA-9769-8D078EB4507B}" name="Early Years Register" dataDxfId="42" dataCellStyle="Normal 4 2"/>
    <tableColumn id="8" xr3:uid="{57F2F536-1499-4D80-83CD-B2D164B567B6}" name="Childcare Register (CCR and VCR)" dataDxfId="41" dataCellStyle="Normal 4 2"/>
    <tableColumn id="9" xr3:uid="{466E7FE3-28AE-4CC0-8609-B6B26E642FC0}" name="Joiners _x000a_and leavers" dataDxfId="40" dataCellStyle="Normal 4 2"/>
    <tableColumn id="10" xr3:uid="{A4B52117-74E6-4EEF-A957-BED8DBED6C5B}" name="Number of inspections / providers inspected" dataDxfId="39" dataCellStyle="Normal 4 2"/>
    <tableColumn id="11" xr3:uid="{B63A1811-85D9-4721-8F59-0E9CBF25DA52}" name="Overall effectiveness" dataDxfId="38" dataCellStyle="Normal 4 2"/>
    <tableColumn id="12" xr3:uid="{D55DAD28-CC37-4690-BCBD-930A7D1A7619}" name="Inspection sub-judgements" dataDxfId="37" dataCellStyle="Normal 4 2"/>
    <tableColumn id="13" xr3:uid="{2F218FE9-8ABC-41F8-AFEB-8513B8B646A8}" name="No children on roll" dataDxfId="36" dataCellStyle="Normal 4 2"/>
    <tableColumn id="14" xr3:uid="{803409A7-06C1-4C7C-AE37-85AE97A08512}" name="Actions and recommendations" dataDxfId="35" dataCellStyle="Normal 4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D2E9C07-161C-48C6-A05F-A60AAE801FF6}" name="J_L_parameters" displayName="J_L_parameters" ref="B5:D6" totalsRowShown="0" headerRowDxfId="34">
  <autoFilter ref="B5:D6" xr:uid="{2D2E9C07-161C-48C6-A05F-A60AAE801FF6}"/>
  <tableColumns count="3">
    <tableColumn id="1" xr3:uid="{EF540FA1-CD3F-4BB5-B8CE-F665CE1B1F3A}" name="period_pp" dataDxfId="33"/>
    <tableColumn id="6" xr3:uid="{3C18B632-6AD3-4D24-8263-8AB557BFF995}" name="period_pp_start" dataDxfId="32"/>
    <tableColumn id="7" xr3:uid="{4FDA3D67-A3FC-4F2E-A522-ED021AF5D9CF}" name="period_pp_end" dataDxfId="3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2546003-0722-4B86-BE12-D463F06D386D}" name="Inspection_parameters" displayName="Inspection_parameters" ref="B12:G13" totalsRowShown="0" headerRowDxfId="30" dataDxfId="29">
  <autoFilter ref="B12:G13" xr:uid="{E2546003-0722-4B86-BE12-D463F06D386D}"/>
  <tableColumns count="6">
    <tableColumn id="1" xr3:uid="{41155549-E4E7-4170-BC5C-76A212F38639}" name="provisional_end_date" dataDxfId="28"/>
    <tableColumn id="2" xr3:uid="{964425EF-F5F1-4F2B-8533-3F654603825A}" name="provisional_start_date" dataDxfId="27"/>
    <tableColumn id="3" xr3:uid="{0DBD4D2E-6DC4-4E9D-A0A1-037E779FDCD6}" name="revised_end_date" dataDxfId="26"/>
    <tableColumn id="4" xr3:uid="{DBBD63C6-B218-45E2-81AD-63FD48455A09}" name="revised_start_date" dataDxfId="25"/>
    <tableColumn id="5" xr3:uid="{68220E55-D094-4DD3-A917-DD17DFCA4561}" name="publication_date" dataDxfId="24"/>
    <tableColumn id="6" xr3:uid="{38C35EC9-284D-490C-A567-B271DB570C26}" name="previous_publication_date" dataDxfId="2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CLU7sql1_ssdb_DATAMART_EARLY_YEARS_tbl_providers_and_places_agg" displayName="Table_CLU7sql1_ssdb_DATAMART_EARLY_YEARS_tbl_providers_and_places_agg" ref="A1:K3688" tableType="queryTable" totalsRowShown="0">
  <sortState xmlns:xlrd2="http://schemas.microsoft.com/office/spreadsheetml/2017/richdata2" ref="A2:K3688">
    <sortCondition ref="A1:A7417"/>
  </sortState>
  <tableColumns count="11">
    <tableColumn id="1" xr3:uid="{00000000-0010-0000-0000-000001000000}" uniqueName="1" name="vlookup" queryTableFieldId="1"/>
    <tableColumn id="2" xr3:uid="{00000000-0010-0000-0000-000002000000}" uniqueName="2" name="Provision Type" queryTableFieldId="2"/>
    <tableColumn id="3" xr3:uid="{00000000-0010-0000-0000-000003000000}" uniqueName="3" name="Register summary" queryTableFieldId="3"/>
    <tableColumn id="4" xr3:uid="{00000000-0010-0000-0000-000004000000}" uniqueName="4" name="GOR" queryTableFieldId="4"/>
    <tableColumn id="5" xr3:uid="{00000000-0010-0000-0000-000005000000}" uniqueName="5" name="LA" queryTableFieldId="5"/>
    <tableColumn id="6" xr3:uid="{00000000-0010-0000-0000-000006000000}" uniqueName="6" name="EYR providers" queryTableFieldId="6"/>
    <tableColumn id="7" xr3:uid="{00000000-0010-0000-0000-000007000000}" uniqueName="7" name="EYR places" queryTableFieldId="7"/>
    <tableColumn id="8" xr3:uid="{00000000-0010-0000-0000-000008000000}" uniqueName="8" name="Non EYR providers" queryTableFieldId="8"/>
    <tableColumn id="9" xr3:uid="{00000000-0010-0000-0000-000009000000}" uniqueName="9" name="Non EYR places" queryTableFieldId="9"/>
    <tableColumn id="10" xr3:uid="{00000000-0010-0000-0000-00000A000000}" uniqueName="10" name="All Providers" queryTableFieldId="10"/>
    <tableColumn id="11" xr3:uid="{00000000-0010-0000-0000-00000B000000}" uniqueName="11" name="All providers places" queryTableFieldId="11"/>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9EDC0F6-DF1E-48A9-9CCC-A6013DBA2DD5}" name="Notes" displayName="Notes" ref="A1:A42" totalsRowShown="0" headerRowDxfId="22" dataDxfId="21" headerRowCellStyle="Heading 1" dataCellStyle="Hyperlink 2">
  <tableColumns count="1">
    <tableColumn id="1" xr3:uid="{D565F931-BA37-4485-BE8A-9A42C14FA3C9}" name="Notes" dataDxfId="20" dataCellStyle="Hyperlink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clu7sql1_ssdb_DATAMART_EARLY_YEARS_tbl_joiners_and_leavers_agg" displayName="Table_clu7sql1_ssdb_DATAMART_EARLY_YEARS_tbl_joiners_and_leavers_agg" ref="A1:R775" tableType="queryTable" totalsRowShown="0">
  <tableColumns count="18">
    <tableColumn id="1" xr3:uid="{00000000-0010-0000-0100-000001000000}" uniqueName="1" name="vlookup" queryTableFieldId="1"/>
    <tableColumn id="2" xr3:uid="{00000000-0010-0000-0100-000002000000}" uniqueName="2" name="Provision Type" queryTableFieldId="2"/>
    <tableColumn id="3" xr3:uid="{00000000-0010-0000-0100-000003000000}" uniqueName="3" name="GOR" queryTableFieldId="3"/>
    <tableColumn id="4" xr3:uid="{00000000-0010-0000-0100-000004000000}" uniqueName="4" name="LA" queryTableFieldId="4"/>
    <tableColumn id="5" xr3:uid="{00000000-0010-0000-0100-000005000000}" uniqueName="5" name="Period" queryTableFieldId="5"/>
    <tableColumn id="6" xr3:uid="{00000000-0010-0000-0100-000006000000}" uniqueName="6" name="EYR_prov_at_start" queryTableFieldId="6"/>
    <tableColumn id="7" xr3:uid="{00000000-0010-0000-0100-000007000000}" uniqueName="7" name="EYR_places_at_start" queryTableFieldId="7"/>
    <tableColumn id="8" xr3:uid="{00000000-0010-0000-0100-000008000000}" uniqueName="8" name="EYR_joiners" queryTableFieldId="8"/>
    <tableColumn id="9" xr3:uid="{00000000-0010-0000-0100-000009000000}" uniqueName="9" name="EYR_joiners_places" queryTableFieldId="9"/>
    <tableColumn id="10" xr3:uid="{00000000-0010-0000-0100-00000A000000}" uniqueName="10" name="EYR_leavers" queryTableFieldId="10"/>
    <tableColumn id="11" xr3:uid="{00000000-0010-0000-0100-00000B000000}" uniqueName="11" name="EYR_leavers_places" queryTableFieldId="11"/>
    <tableColumn id="12" xr3:uid="{00000000-0010-0000-0100-00000C000000}" uniqueName="12" name="steady_state_change" queryTableFieldId="12"/>
    <tableColumn id="13" xr3:uid="{00000000-0010-0000-0100-00000D000000}" uniqueName="13" name="EYR_prov_at_end" queryTableFieldId="13"/>
    <tableColumn id="14" xr3:uid="{00000000-0010-0000-0100-00000E000000}" uniqueName="14" name="EYR_places_at_end" queryTableFieldId="14"/>
    <tableColumn id="15" xr3:uid="{00000000-0010-0000-0100-00000F000000}" uniqueName="15" name="Non_EYR_prov_at_start" queryTableFieldId="15"/>
    <tableColumn id="16" xr3:uid="{00000000-0010-0000-0100-000010000000}" uniqueName="16" name="Non_EYR_joiners" queryTableFieldId="16"/>
    <tableColumn id="17" xr3:uid="{00000000-0010-0000-0100-000011000000}" uniqueName="17" name="Non_EYR_leavers" queryTableFieldId="17"/>
    <tableColumn id="18" xr3:uid="{00000000-0010-0000-0100-000012000000}" uniqueName="18" name="Non_EYR_prov_at_end" queryTableFieldId="18"/>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7F36B7-88A0-46A7-948E-4503825463D7}" name="eyos_vw_joiners_and_leavers_historic_agg" displayName="eyos_vw_joiners_and_leavers_historic_agg" ref="A1:T22" totalsRowShown="0">
  <tableColumns count="20">
    <tableColumn id="1" xr3:uid="{C5C0F612-231D-4813-BECC-F0FF64BA1FAC}" name="vlookup" dataDxfId="19"/>
    <tableColumn id="2" xr3:uid="{74E29255-7E1E-4027-A1E7-BE27C5C24790}" name="Provision Type" dataDxfId="18"/>
    <tableColumn id="3" xr3:uid="{060A85D4-88F9-4C98-A2D7-E9BEF1BBDEE1}" name="GOR" dataDxfId="17"/>
    <tableColumn id="4" xr3:uid="{4B168588-211A-4D8D-8CB6-425B0B31FEBC}" name="LA" dataDxfId="16"/>
    <tableColumn id="5" xr3:uid="{C77459CB-FDEE-4145-A900-55DC61A20478}" name="Rank"/>
    <tableColumn id="6" xr3:uid="{57A5A83F-54D0-41FB-9743-107B027F2611}" name="Period" dataDxfId="15"/>
    <tableColumn id="7" xr3:uid="{2CF87420-4983-447E-80EF-137072D58427}" name="EYR_prov_at_start"/>
    <tableColumn id="8" xr3:uid="{A8728140-80F1-4D6C-97A7-620CF97D85C3}" name="EYR_places_at_start"/>
    <tableColumn id="9" xr3:uid="{1AC875DE-8122-4C3B-B35E-77F58DEDE0B9}" name="EYR_joiners"/>
    <tableColumn id="10" xr3:uid="{A1251ED1-B0B8-4374-B93E-37F955703C3B}" name="EYR_joiners_places"/>
    <tableColumn id="11" xr3:uid="{F427EDE9-B6FB-470D-B965-82495ACDECE5}" name="EYR_leavers"/>
    <tableColumn id="12" xr3:uid="{0FF89479-47F4-4A7E-A984-6F7CDE8AF6D7}" name="EYR_leavers_places"/>
    <tableColumn id="13" xr3:uid="{9E1C6E64-1DC2-4B06-8585-CC413CDC5A43}" name="steady_state_change"/>
    <tableColumn id="14" xr3:uid="{BA0EE47A-7135-46B1-90EE-BF6E169ABAE7}" name="EYR_prov_at_end"/>
    <tableColumn id="15" xr3:uid="{BF9E208A-ADA6-4A59-A8E0-949EC4CF72D2}" name="EYR_places_at_end"/>
    <tableColumn id="16" xr3:uid="{BA4A4E6F-C8B8-44CB-932E-05EC92FAEF8F}" name="Non_EYR_prov_at_start"/>
    <tableColumn id="17" xr3:uid="{B5C554BD-DC63-494C-A5B5-AFECEAE6EE7B}" name="Non_EYR_joiners"/>
    <tableColumn id="18" xr3:uid="{B8B5F1FC-89D1-4045-ACB1-B9711ADC0228}" name="Non_EYR_leavers"/>
    <tableColumn id="19" xr3:uid="{B4DDCD98-E1FA-410E-9AE3-57B30D249B71}" name="Non_EYR_prov_at_end"/>
    <tableColumn id="20" xr3:uid="{F03850C6-9CE9-4F75-8AE7-B6251A0D4541}" name="Date Extract" dataDxfId="14"/>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ACD3109-3F7E-4304-81D5-DB3C6E9B4EC2}" name="eyos_tbl_joiners_and_leavers_academic_financial_historic_agg" displayName="eyos_tbl_joiners_and_leavers_academic_financial_historic_agg" ref="A1:T52" totalsRowShown="0">
  <tableColumns count="20">
    <tableColumn id="1" xr3:uid="{D9A3A950-EA34-43B8-9815-4A271B2FB858}" name="vlookup" dataDxfId="13"/>
    <tableColumn id="2" xr3:uid="{D6D90F77-8F46-4816-BC45-5CF1E58530AC}" name="Year Type" dataDxfId="12"/>
    <tableColumn id="3" xr3:uid="{9B62877E-3D3E-4D8C-9427-5038586482CE}" name="Year" dataDxfId="11"/>
    <tableColumn id="4" xr3:uid="{F56D0C82-B7E5-4593-BCCA-8D600DFDA75A}" name="Provision Type" dataDxfId="10"/>
    <tableColumn id="5" xr3:uid="{2F0A9D86-2CFE-4383-A7DC-BC50944BA5DC}" name="GOR" dataDxfId="9"/>
    <tableColumn id="6" xr3:uid="{14C1A664-D713-41D2-AB67-87E3BE97D26C}" name="LA" dataDxfId="8"/>
    <tableColumn id="7" xr3:uid="{E4B0514A-DDC0-4310-9C74-0EFB2AD41B27}" name="Period" dataDxfId="7"/>
    <tableColumn id="8" xr3:uid="{6697BF63-EB0C-4B4B-A525-62A0CEF47F36}" name="EYR_prov_at_start"/>
    <tableColumn id="9" xr3:uid="{A0B92AA5-BD25-45EB-AD71-8CE6411AC159}" name="EYR_places_at_start"/>
    <tableColumn id="10" xr3:uid="{F0636354-D256-43B6-98BF-42B3ECE355E3}" name="EYR_joiners"/>
    <tableColumn id="11" xr3:uid="{FAC3BAF2-CA4E-463B-88B6-9DD458459370}" name="EYR_joiners_places"/>
    <tableColumn id="12" xr3:uid="{441CA963-C277-496E-8982-434B68A9E826}" name="EYR_leavers"/>
    <tableColumn id="13" xr3:uid="{87DE0C11-8CB1-4115-981F-9D43DA8014AF}" name="EYR_leavers_places"/>
    <tableColumn id="14" xr3:uid="{1DC1961B-152B-4E67-A77B-6B22751C1A59}" name="steady_state_change"/>
    <tableColumn id="15" xr3:uid="{49F1C331-648F-44B3-B3FF-CCC01651FDD1}" name="EYR_prov_at_end"/>
    <tableColumn id="16" xr3:uid="{6E59C1BE-2A8B-4B17-BEE8-1900745FB987}" name="EYR_places_at_end"/>
    <tableColumn id="17" xr3:uid="{1AC7CD3B-5B72-4463-847A-5F78C9697075}" name="Non_EYR_prov_at_start"/>
    <tableColumn id="18" xr3:uid="{0D53F466-A8B2-43A2-9A49-C1770C3DF37E}" name="Non_EYR_joiners"/>
    <tableColumn id="19" xr3:uid="{14F31E49-6720-42F4-BD69-9B0F6E675357}" name="Non_EYR_leavers"/>
    <tableColumn id="20" xr3:uid="{576EC2F7-629E-40BB-B4C1-F163F90D6D0B}" name="Non_EYR_prov_at_end"/>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_clu7sql1_ssdb_DATAMART_EARLY_YEARS_tbl_EYR_most_recent_agg" displayName="Table_clu7sql1_ssdb_DATAMART_EARLY_YEARS_tbl_EYR_most_recent_agg" ref="A1:N5381" tableType="queryTable" totalsRowShown="0">
  <tableColumns count="14">
    <tableColumn id="1" xr3:uid="{00000000-0010-0000-0200-000001000000}" uniqueName="1" name="lookup" queryTableFieldId="1"/>
    <tableColumn id="2" xr3:uid="{00000000-0010-0000-0200-000002000000}" uniqueName="2" name="Provision Type" queryTableFieldId="2"/>
    <tableColumn id="3" xr3:uid="{00000000-0010-0000-0200-000003000000}" uniqueName="3" name="LA Name" queryTableFieldId="3"/>
    <tableColumn id="4" xr3:uid="{00000000-0010-0000-0200-000004000000}" uniqueName="4" name="Question" queryTableFieldId="4"/>
    <tableColumn id="5" xr3:uid="{00000000-0010-0000-0200-000005000000}" uniqueName="5" name="Total" queryTableFieldId="5"/>
    <tableColumn id="6" xr3:uid="{00000000-0010-0000-0200-000006000000}" uniqueName="6" name="Outstanding" queryTableFieldId="6"/>
    <tableColumn id="7" xr3:uid="{00000000-0010-0000-0200-000007000000}" uniqueName="7" name="Good" queryTableFieldId="7"/>
    <tableColumn id="8" xr3:uid="{00000000-0010-0000-0200-000008000000}" uniqueName="8" name="Requires Improvement" queryTableFieldId="8"/>
    <tableColumn id="9" xr3:uid="{00000000-0010-0000-0200-000009000000}" uniqueName="9" name="Inadequate" queryTableFieldId="9"/>
    <tableColumn id="10" xr3:uid="{00000000-0010-0000-0200-00000A000000}" uniqueName="10" name="No response" queryTableFieldId="10"/>
    <tableColumn id="14" xr3:uid="{00000000-0010-0000-0200-00000E000000}" uniqueName="14" name="Total - requirements suitabilty" queryTableFieldId="14"/>
    <tableColumn id="11" xr3:uid="{00000000-0010-0000-0200-00000B000000}" uniqueName="11" name="Met" queryTableFieldId="11"/>
    <tableColumn id="12" xr3:uid="{00000000-0010-0000-0200-00000C000000}" uniqueName="12" name="Not met: actions" queryTableFieldId="12"/>
    <tableColumn id="13" xr3:uid="{00000000-0010-0000-0200-00000D000000}" uniqueName="13" name="Not met: enforcement" queryTableFieldId="13"/>
  </tableColumns>
  <tableStyleInfo name="TableStyleLight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_clu7sql1_ssdb_DATAMART_EARLY_YEARS_tbl_EYR_most_recent_NCOR_agg" displayName="Table_clu7sql1_ssdb_DATAMART_EARLY_YEARS_tbl_EYR_most_recent_NCOR_agg" ref="A1:R365" tableType="queryTable" totalsRowShown="0">
  <tableColumns count="18">
    <tableColumn id="1" xr3:uid="{00000000-0010-0000-0300-000001000000}" uniqueName="1" name="lookup" queryTableFieldId="1"/>
    <tableColumn id="2" xr3:uid="{00000000-0010-0000-0300-000002000000}" uniqueName="2" name="Provision Type" queryTableFieldId="2"/>
    <tableColumn id="3" xr3:uid="{00000000-0010-0000-0300-000003000000}" uniqueName="3" name="LA Name" queryTableFieldId="3"/>
    <tableColumn id="4" xr3:uid="{00000000-0010-0000-0300-000004000000}" uniqueName="4" name="Total" queryTableFieldId="4"/>
    <tableColumn id="5" xr3:uid="{00000000-0010-0000-0300-000005000000}" uniqueName="5" name="Met" queryTableFieldId="5"/>
    <tableColumn id="6" xr3:uid="{00000000-0010-0000-0300-000006000000}" uniqueName="6" name="Not Met (with actions)" queryTableFieldId="6"/>
    <tableColumn id="7" xr3:uid="{00000000-0010-0000-0300-000007000000}" uniqueName="7" name="Not Met (enforcement)" queryTableFieldId="7"/>
    <tableColumn id="8" xr3:uid="{00000000-0010-0000-0300-000008000000}" uniqueName="8" name="CCR_Total" queryTableFieldId="8"/>
    <tableColumn id="9" xr3:uid="{00000000-0010-0000-0300-000009000000}" uniqueName="9" name="CCR_Met" queryTableFieldId="9"/>
    <tableColumn id="10" xr3:uid="{00000000-0010-0000-0300-00000A000000}" uniqueName="10" name="CCR_Not Met (with actions)" queryTableFieldId="10"/>
    <tableColumn id="11" xr3:uid="{00000000-0010-0000-0300-00000B000000}" uniqueName="11" name="CCR_Not Met (enforcement)" queryTableFieldId="11"/>
    <tableColumn id="12" xr3:uid="{00000000-0010-0000-0300-00000C000000}" uniqueName="12" name="VCR_Total" queryTableFieldId="12"/>
    <tableColumn id="13" xr3:uid="{00000000-0010-0000-0300-00000D000000}" uniqueName="13" name="VCR_Met" queryTableFieldId="13"/>
    <tableColumn id="14" xr3:uid="{00000000-0010-0000-0300-00000E000000}" uniqueName="14" name="VCR_Not Met (with actions)" queryTableFieldId="14"/>
    <tableColumn id="15" xr3:uid="{00000000-0010-0000-0300-00000F000000}" uniqueName="15" name="VCR_Not Met (enforcement)" queryTableFieldId="15"/>
    <tableColumn id="16" xr3:uid="{00000000-0010-0000-0300-000010000000}" uniqueName="16" name="CCR_No response" queryTableFieldId="16"/>
    <tableColumn id="17" xr3:uid="{00000000-0010-0000-0300-000011000000}" uniqueName="17" name="VCR_No response" queryTableFieldId="17"/>
    <tableColumn id="18" xr3:uid="{00000000-0010-0000-0300-000012000000}" uniqueName="18" name="No response" queryTableFieldId="18"/>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_clu7sql1_ssdb_DATAMART_EARLY_YEARS_tbl_EYR_inadequate_NCOR_agg" displayName="Table_clu7sql1_ssdb_DATAMART_EARLY_YEARS_tbl_EYR_inadequate_NCOR_agg" ref="A1:R243" tableType="queryTable" totalsRowShown="0">
  <tableColumns count="18">
    <tableColumn id="1" xr3:uid="{00000000-0010-0000-0400-000001000000}" uniqueName="1" name="lookup" queryTableFieldId="1"/>
    <tableColumn id="2" xr3:uid="{00000000-0010-0000-0400-000002000000}" uniqueName="2" name="Provision Type" queryTableFieldId="2"/>
    <tableColumn id="3" xr3:uid="{00000000-0010-0000-0400-000003000000}" uniqueName="3" name="LA Name" queryTableFieldId="3"/>
    <tableColumn id="4" xr3:uid="{00000000-0010-0000-0400-000004000000}" uniqueName="4" name="Total Inadequate" queryTableFieldId="4"/>
    <tableColumn id="15" xr3:uid="{00000000-0010-0000-0400-00000F000000}" uniqueName="15" name="Total" queryTableFieldId="15"/>
    <tableColumn id="16" xr3:uid="{00000000-0010-0000-0400-000010000000}" uniqueName="16" name="Met" queryTableFieldId="16"/>
    <tableColumn id="17" xr3:uid="{00000000-0010-0000-0400-000011000000}" uniqueName="17" name="Not Met (with actions)" queryTableFieldId="17"/>
    <tableColumn id="18" xr3:uid="{00000000-0010-0000-0400-000012000000}" uniqueName="18" name="Not Met (enforcement)" queryTableFieldId="18"/>
    <tableColumn id="5" xr3:uid="{00000000-0010-0000-0400-000005000000}" uniqueName="5" name="CCR_Total" queryTableFieldId="5"/>
    <tableColumn id="6" xr3:uid="{00000000-0010-0000-0400-000006000000}" uniqueName="6" name="CCR_Met" queryTableFieldId="6"/>
    <tableColumn id="7" xr3:uid="{00000000-0010-0000-0400-000007000000}" uniqueName="7" name="CCR_Not Met (with actions)" queryTableFieldId="7"/>
    <tableColumn id="8" xr3:uid="{00000000-0010-0000-0400-000008000000}" uniqueName="8" name="CCR_Not Met (enforcement)" queryTableFieldId="8"/>
    <tableColumn id="9" xr3:uid="{00000000-0010-0000-0400-000009000000}" uniqueName="9" name="VCR_Total" queryTableFieldId="9"/>
    <tableColumn id="10" xr3:uid="{00000000-0010-0000-0400-00000A000000}" uniqueName="10" name="VCR_Met" queryTableFieldId="10"/>
    <tableColumn id="11" xr3:uid="{00000000-0010-0000-0400-00000B000000}" uniqueName="11" name="VCR_Not Met (with actions)" queryTableFieldId="11"/>
    <tableColumn id="12" xr3:uid="{00000000-0010-0000-0400-00000C000000}" uniqueName="12" name="VCR_Not Met (enforcement)" queryTableFieldId="12"/>
    <tableColumn id="13" xr3:uid="{00000000-0010-0000-0400-00000D000000}" uniqueName="13" name="CCR_No response" queryTableFieldId="13"/>
    <tableColumn id="14" xr3:uid="{00000000-0010-0000-0400-00000E000000}" uniqueName="14" name="VCR_No response" queryTableFieldId="14"/>
  </tableColumns>
  <tableStyleInfo name="TableStyleLight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e_clu7sql1_ssdb_DATAMART_EARLY_YEARS_tbl_historic_EYR_OE_outcome" displayName="Table_clu7sql1_ssdb_DATAMART_EARLY_YEARS_tbl_historic_EYR_OE_outcome" ref="A1:O117" tableType="queryTable" totalsRowShown="0">
  <tableColumns count="15">
    <tableColumn id="1" xr3:uid="{00000000-0010-0000-0500-000001000000}" uniqueName="1" name="lookup" queryTableFieldId="1"/>
    <tableColumn id="2" xr3:uid="{00000000-0010-0000-0500-000002000000}" uniqueName="2" name="month" queryTableFieldId="2"/>
    <tableColumn id="3" xr3:uid="{00000000-0010-0000-0500-000003000000}" uniqueName="3" name="prov" queryTableFieldId="3"/>
    <tableColumn id="4" xr3:uid="{00000000-0010-0000-0500-000004000000}" uniqueName="4" name="Total number of EYR providers" queryTableFieldId="4"/>
    <tableColumn id="5" xr3:uid="{00000000-0010-0000-0500-000005000000}" uniqueName="5" name="Total number inspected" queryTableFieldId="5"/>
    <tableColumn id="6" xr3:uid="{00000000-0010-0000-0500-000006000000}" uniqueName="6" name="Outstanding" queryTableFieldId="6"/>
    <tableColumn id="7" xr3:uid="{00000000-0010-0000-0500-000007000000}" uniqueName="7" name="Good" queryTableFieldId="7"/>
    <tableColumn id="8" xr3:uid="{00000000-0010-0000-0500-000008000000}" uniqueName="8" name="Satisfactory /Requires Improvement" queryTableFieldId="8"/>
    <tableColumn id="9" xr3:uid="{00000000-0010-0000-0500-000009000000}" uniqueName="9" name="Inadequate" queryTableFieldId="9"/>
    <tableColumn id="10" xr3:uid="{00000000-0010-0000-0500-00000A000000}" uniqueName="10" name="Outstanding %" queryTableFieldId="10"/>
    <tableColumn id="11" xr3:uid="{00000000-0010-0000-0500-00000B000000}" uniqueName="11" name="Good %" queryTableFieldId="11"/>
    <tableColumn id="12" xr3:uid="{00000000-0010-0000-0500-00000C000000}" uniqueName="12" name="Satisfactory /Requires Improvement %" queryTableFieldId="12"/>
    <tableColumn id="13" xr3:uid="{00000000-0010-0000-0500-00000D000000}" uniqueName="13" name="Inadequate %" queryTableFieldId="13"/>
    <tableColumn id="14" xr3:uid="{C3D57D34-A2EF-48D6-B698-32A704F79BBD}" uniqueName="14" name="Total number of EYR places" queryTableFieldId="14"/>
    <tableColumn id="15" xr3:uid="{830C8FCE-286B-4CAA-A83A-BCF660C24E4D}" uniqueName="15" name="Total number of non-EYR providers" queryTableFieldId="15"/>
  </tableColumns>
  <tableStyleInfo name="TableStyleLight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clu7sql1_ssdb_DATAMART_EARLY_YEARS_tbl_EYR_actions_and_recommendations_agg" displayName="Table_clu7sql1_ssdb_DATAMART_EARLY_YEARS_tbl_EYR_actions_and_recommendations_agg" ref="A1:F4164" tableType="queryTable" totalsRowShown="0">
  <sortState xmlns:xlrd2="http://schemas.microsoft.com/office/spreadsheetml/2017/richdata2" ref="A2:F4164">
    <sortCondition ref="A1:A4164"/>
  </sortState>
  <tableColumns count="6">
    <tableColumn id="1" xr3:uid="{00000000-0010-0000-0600-000001000000}" uniqueName="1" name="lookup" queryTableFieldId="1"/>
    <tableColumn id="2" xr3:uid="{00000000-0010-0000-0600-000002000000}" uniqueName="2" name="Provision Type" queryTableFieldId="2"/>
    <tableColumn id="3" xr3:uid="{00000000-0010-0000-0600-000003000000}" uniqueName="3" name="LA Name" queryTableFieldId="3"/>
    <tableColumn id="4" xr3:uid="{00000000-0010-0000-0600-000004000000}" uniqueName="4" name="Question" queryTableFieldId="4"/>
    <tableColumn id="5" xr3:uid="{00000000-0010-0000-0600-000005000000}" uniqueName="5" name="Total" queryTableFieldId="5"/>
    <tableColumn id="6" xr3:uid="{D0A7B596-51A9-4746-B5A7-45F2C2295B11}" uniqueName="6" name="Period" queryTableFieldId="6"/>
  </tableColumns>
  <tableStyleInfo name="TableStyleLight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6D8D0EB-7160-4925-9CBE-845D513E6A05}" name="LeftEYRRegister_insp_only" displayName="LeftEYRRegister_insp_only" ref="A1:H6" totalsRowShown="0">
  <tableColumns count="8">
    <tableColumn id="1" xr3:uid="{D4B617D4-C25A-4E83-9ED6-C3C4E6DAACCF}" name="lookup" dataDxfId="6"/>
    <tableColumn id="2" xr3:uid="{D19A4DAB-ED8F-4D14-9EE9-7AE22AFB4474}" name="Provision Type" dataDxfId="5"/>
    <tableColumn id="3" xr3:uid="{C065C752-B171-4C8F-8296-B51EE74E677E}" name="Total"/>
    <tableColumn id="4" xr3:uid="{3B48DB51-A810-47B8-B374-290E17051A0D}" name="Outstanding"/>
    <tableColumn id="5" xr3:uid="{D6BA5C25-5ABB-4C6E-ACF4-3E13C1EDEF1E}" name="Good"/>
    <tableColumn id="6" xr3:uid="{1E650BEC-7B45-41F4-9015-51C60B6902F3}" name="Requires Improvement"/>
    <tableColumn id="7" xr3:uid="{3A923531-B6F8-4743-BF1A-70D312894A00}" name="Inadequate"/>
    <tableColumn id="8" xr3:uid="{A075432F-EE11-4646-A277-DC6EF9520120}" name="No response"/>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_clu7sql1_ssdb_DATAMART_EARLY_YEARS_tbl_CR_most_recent_agg" displayName="Table_clu7sql1_ssdb_DATAMART_EARLY_YEARS_tbl_CR_most_recent_agg" ref="A1:H12" tableType="queryTable" totalsRowShown="0">
  <sortState xmlns:xlrd2="http://schemas.microsoft.com/office/spreadsheetml/2017/richdata2" ref="A2:H12">
    <sortCondition ref="A1:A18"/>
  </sortState>
  <tableColumns count="8">
    <tableColumn id="1" xr3:uid="{00000000-0010-0000-0800-000001000000}" uniqueName="1" name="lookup" queryTableFieldId="1"/>
    <tableColumn id="9" xr3:uid="{00000000-0010-0000-0800-000009000000}" uniqueName="9" name="Question" queryTableFieldId="9"/>
    <tableColumn id="2" xr3:uid="{00000000-0010-0000-0800-000002000000}" uniqueName="2" name="Provision Type" queryTableFieldId="2"/>
    <tableColumn id="10" xr3:uid="{00000000-0010-0000-0800-00000A000000}" uniqueName="10" name="No of Providers" queryTableFieldId="11"/>
    <tableColumn id="5" xr3:uid="{00000000-0010-0000-0800-000005000000}" uniqueName="5" name="Total" queryTableFieldId="5"/>
    <tableColumn id="6" xr3:uid="{00000000-0010-0000-0800-000006000000}" uniqueName="6" name="Met" queryTableFieldId="6"/>
    <tableColumn id="7" xr3:uid="{00000000-0010-0000-0800-000007000000}" uniqueName="7" name="Not met: actions" queryTableFieldId="7"/>
    <tableColumn id="8" xr3:uid="{00000000-0010-0000-0800-000008000000}" uniqueName="8" name="Not met: enforcement" queryTableFieldId="8"/>
  </tableColumns>
  <tableStyleInfo name="TableStyleLight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e_clu7sql1_ssdb_DATAMART_EARLY_YEARS_tbl_EY_inspections_in_period_agg" displayName="Table_clu7sql1_ssdb_DATAMART_EARLY_YEARS_tbl_EY_inspections_in_period_agg" ref="A1:Q12649" tableType="queryTable" totalsRowShown="0">
  <tableColumns count="17">
    <tableColumn id="1" xr3:uid="{00000000-0010-0000-0900-000001000000}" uniqueName="1" name="lookup" queryTableFieldId="1"/>
    <tableColumn id="2" xr3:uid="{00000000-0010-0000-0900-000002000000}" uniqueName="2" name="Provision Type" queryTableFieldId="2"/>
    <tableColumn id="3" xr3:uid="{00000000-0010-0000-0900-000003000000}" uniqueName="3" name="LA Name" queryTableFieldId="3"/>
    <tableColumn id="4" xr3:uid="{00000000-0010-0000-0900-000004000000}" uniqueName="4" name="Event_type_grouping" queryTableFieldId="4"/>
    <tableColumn id="5" xr3:uid="{00000000-0010-0000-0900-000005000000}" uniqueName="5" name="Event period" queryTableFieldId="5"/>
    <tableColumn id="6" xr3:uid="{00000000-0010-0000-0900-000006000000}" uniqueName="6" name="Question" queryTableFieldId="6"/>
    <tableColumn id="13" xr3:uid="{00000000-0010-0000-0900-00000D000000}" uniqueName="13" name="Total No of inspections" queryTableFieldId="13"/>
    <tableColumn id="7" xr3:uid="{00000000-0010-0000-0900-000007000000}" uniqueName="7" name="Total" queryTableFieldId="7"/>
    <tableColumn id="8" xr3:uid="{00000000-0010-0000-0900-000008000000}" uniqueName="8" name="Outstanding" queryTableFieldId="8"/>
    <tableColumn id="9" xr3:uid="{00000000-0010-0000-0900-000009000000}" uniqueName="9" name="Good" queryTableFieldId="9"/>
    <tableColumn id="10" xr3:uid="{00000000-0010-0000-0900-00000A000000}" uniqueName="10" name="Requires Improvement" queryTableFieldId="10"/>
    <tableColumn id="11" xr3:uid="{00000000-0010-0000-0900-00000B000000}" uniqueName="11" name="Inadequate" queryTableFieldId="11"/>
    <tableColumn id="12" xr3:uid="{00000000-0010-0000-0900-00000C000000}" uniqueName="12" name="No response" queryTableFieldId="12"/>
    <tableColumn id="14" xr3:uid="{00000000-0010-0000-0900-00000E000000}" uniqueName="14" name="Total - requirements suitabilty" queryTableFieldId="14"/>
    <tableColumn id="15" xr3:uid="{00000000-0010-0000-0900-00000F000000}" uniqueName="15" name="Met" queryTableFieldId="15"/>
    <tableColumn id="16" xr3:uid="{00000000-0010-0000-0900-000010000000}" uniqueName="16" name="Not met: actions" queryTableFieldId="16"/>
    <tableColumn id="17" xr3:uid="{00000000-0010-0000-0900-000011000000}" uniqueName="17" name="Not met: enforcement" queryTableFieldId="17"/>
  </tableColumns>
  <tableStyleInfo name="TableStyleLight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clu7sql1_ssdb_DATAMART_EARLY_YEARS_tbl_CR_inspections_in_period_agg" displayName="Table_clu7sql1_ssdb_DATAMART_EARLY_YEARS_tbl_CR_inspections_in_period_agg" ref="A1:I9" tableType="queryTable" totalsRowShown="0">
  <tableColumns count="9">
    <tableColumn id="1" xr3:uid="{00000000-0010-0000-0A00-000001000000}" uniqueName="1" name="lookup" queryTableFieldId="1"/>
    <tableColumn id="2" xr3:uid="{00000000-0010-0000-0A00-000002000000}" uniqueName="2" name="Provision Type" queryTableFieldId="2"/>
    <tableColumn id="3" xr3:uid="{00000000-0010-0000-0A00-000003000000}" uniqueName="3" name="Event_type_grouping" queryTableFieldId="3"/>
    <tableColumn id="4" xr3:uid="{00000000-0010-0000-0A00-000004000000}" uniqueName="4" name="Event period" queryTableFieldId="4"/>
    <tableColumn id="5" xr3:uid="{00000000-0010-0000-0A00-000005000000}" uniqueName="5" name="Question" queryTableFieldId="5"/>
    <tableColumn id="7" xr3:uid="{00000000-0010-0000-0A00-000007000000}" uniqueName="7" name="Total - requirements suitabilty" queryTableFieldId="7"/>
    <tableColumn id="8" xr3:uid="{00000000-0010-0000-0A00-000008000000}" uniqueName="8" name="Met" queryTableFieldId="8"/>
    <tableColumn id="9" xr3:uid="{00000000-0010-0000-0A00-000009000000}" uniqueName="9" name="Not met: actions" queryTableFieldId="9"/>
    <tableColumn id="10" xr3:uid="{00000000-0010-0000-0A00-00000A000000}" uniqueName="10" name="Not met: enforcement" queryTableFieldId="10"/>
  </tableColumns>
  <tableStyleInfo name="TableStyleLight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B0D9C24-BA29-41E7-A88A-539C5E6091B7}" name="eyos_tbl_Regs_Interim_inspections_in_period_agg" displayName="eyos_tbl_Regs_Interim_inspections_in_period_agg" ref="A1:E38" totalsRowShown="0">
  <tableColumns count="5">
    <tableColumn id="1" xr3:uid="{9974E2CB-2CA7-4A9D-AF2B-9CF686A59914}" name="Lookup" dataDxfId="4"/>
    <tableColumn id="2" xr3:uid="{D2237AC0-5FCE-444C-8BA5-175266400873}" name="Provision Type" dataDxfId="3"/>
    <tableColumn id="3" xr3:uid="{21C7E79B-01DE-4949-AD24-AA05B9122E60}" name="Event type" dataDxfId="2"/>
    <tableColumn id="4" xr3:uid="{3B64A1BD-B402-4097-89E7-8E5753D0DDA3}" name="Event period" dataDxfId="1"/>
    <tableColumn id="5" xr3:uid="{3BF8163E-E859-48FC-BBFF-0266ED46FC1A}" name="Total"/>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psi@nationalarchives.gsi.gov.uk" TargetMode="External"/><Relationship Id="rId2" Type="http://schemas.openxmlformats.org/officeDocument/2006/relationships/hyperlink" Target="http://www.nationalarchives.gov.uk/doc/open-government-licence/" TargetMode="External"/><Relationship Id="rId1" Type="http://schemas.openxmlformats.org/officeDocument/2006/relationships/hyperlink" Target="mailto:anita.patel@ofsted.gov.uk"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gov.uk/government/publications/framework-for-the-regulation-of-provision-on-the-childcare-register" TargetMode="External"/><Relationship Id="rId2" Type="http://schemas.openxmlformats.org/officeDocument/2006/relationships/hyperlink" Target="http://www.gov.uk/government/publications/education-inspection-framework" TargetMode="External"/><Relationship Id="rId1" Type="http://schemas.openxmlformats.org/officeDocument/2006/relationships/hyperlink" Target="https://www.gov.uk/government/publications/ofsted-standards-for-official-statistics" TargetMode="External"/><Relationship Id="rId6" Type="http://schemas.openxmlformats.org/officeDocument/2006/relationships/table" Target="../tables/table6.xml"/><Relationship Id="rId5" Type="http://schemas.openxmlformats.org/officeDocument/2006/relationships/printerSettings" Target="../printerSettings/printerSettings7.bin"/><Relationship Id="rId4" Type="http://schemas.openxmlformats.org/officeDocument/2006/relationships/hyperlink" Target="http://www.gov.uk/government/collections/early-years-and-childcare-statistic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34"/>
  <sheetViews>
    <sheetView showGridLines="0" tabSelected="1" workbookViewId="0"/>
  </sheetViews>
  <sheetFormatPr defaultColWidth="8.81640625" defaultRowHeight="12.5" x14ac:dyDescent="0.25"/>
  <cols>
    <col min="1" max="1" width="82" style="196" customWidth="1"/>
    <col min="2" max="29" width="9" style="5" customWidth="1"/>
    <col min="30" max="16384" width="8.81640625" style="5"/>
  </cols>
  <sheetData>
    <row r="1" spans="1:1" ht="45" customHeight="1" x14ac:dyDescent="0.25">
      <c r="A1" s="531" t="s">
        <v>0</v>
      </c>
    </row>
    <row r="2" spans="1:1" ht="22.5" customHeight="1" x14ac:dyDescent="0.3">
      <c r="A2" s="214" t="s">
        <v>1</v>
      </c>
    </row>
    <row r="3" spans="1:1" ht="100.5" customHeight="1" x14ac:dyDescent="0.3">
      <c r="A3" s="676" t="str" cm="1">
        <f t="array" ref="A3">CONCATENATE("This release contains:
• The number of Ofsted registered childcare providers and places, and their most recent inspection outcomes as at ", TEXT(period_pp_end,"d mmmm yyyy"),".
• The number of providers that have registered with Ofsted (joiners) and the number of providers that have left (leavers) between ", TEXT(period_pp_start,"d mmmm yyyy"), " and ",TEXT(period_pp_end,"d mmmm yyyy"),".")</f>
        <v>This release contains:
• The number of Ofsted registered childcare providers and places, and their most recent inspection outcomes as at 31 March 2025.
• The number of providers that have registered with Ofsted (joiners) and the number of providers that have left (leavers) between 31 August 2024 and 31 March 2025.</v>
      </c>
    </row>
    <row r="4" spans="1:1" ht="26.65" customHeight="1" x14ac:dyDescent="0.3">
      <c r="A4" s="677" t="s">
        <v>27998</v>
      </c>
    </row>
    <row r="5" spans="1:1" ht="26.65" customHeight="1" x14ac:dyDescent="0.3">
      <c r="A5" s="677" t="s">
        <v>2</v>
      </c>
    </row>
    <row r="6" spans="1:1" ht="41.65" customHeight="1" x14ac:dyDescent="0.3">
      <c r="A6" s="676" t="s">
        <v>3</v>
      </c>
    </row>
    <row r="7" spans="1:1" ht="26.65" customHeight="1" x14ac:dyDescent="0.3">
      <c r="A7" s="677" t="s">
        <v>4</v>
      </c>
    </row>
    <row r="8" spans="1:1" ht="15" customHeight="1" x14ac:dyDescent="0.3">
      <c r="A8" s="677" t="s">
        <v>5</v>
      </c>
    </row>
    <row r="9" spans="1:1" ht="15" customHeight="1" x14ac:dyDescent="0.3">
      <c r="A9" s="197" t="s">
        <v>6</v>
      </c>
    </row>
    <row r="10" spans="1:1" customFormat="1" ht="41.65" customHeight="1" x14ac:dyDescent="0.25">
      <c r="A10" s="678" t="s">
        <v>19222</v>
      </c>
    </row>
    <row r="11" spans="1:1" customFormat="1" ht="15" customHeight="1" x14ac:dyDescent="0.25">
      <c r="A11" s="212" t="s">
        <v>7</v>
      </c>
    </row>
    <row r="12" spans="1:1" customFormat="1" ht="15" customHeight="1" x14ac:dyDescent="0.25">
      <c r="A12" s="198" t="s">
        <v>8</v>
      </c>
    </row>
    <row r="13" spans="1:1" customFormat="1" ht="22.9" customHeight="1" x14ac:dyDescent="0.25">
      <c r="A13" s="213" t="s">
        <v>9</v>
      </c>
    </row>
    <row r="14" spans="1:1" customFormat="1" ht="22.9" customHeight="1" x14ac:dyDescent="0.25">
      <c r="A14" s="213" t="s">
        <v>10</v>
      </c>
    </row>
    <row r="15" spans="1:1" customFormat="1" ht="15" customHeight="1" x14ac:dyDescent="0.25">
      <c r="A15" s="198" t="s">
        <v>11</v>
      </c>
    </row>
    <row r="16" spans="1:1"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sheetData>
  <sheetProtection sheet="1" objects="1" scenarios="1"/>
  <hyperlinks>
    <hyperlink ref="A9" r:id="rId1" display="Email: Link to public enquiries email" xr:uid="{00D19367-4175-42B2-9D1E-E4D5089F81F8}"/>
    <hyperlink ref="A12" r:id="rId2" xr:uid="{BBC6A61E-BDCD-4AB2-9726-DAC6FE615C77}"/>
    <hyperlink ref="A15" r:id="rId3" xr:uid="{67F87639-CE74-4000-806F-10986E9007AD}"/>
  </hyperlinks>
  <pageMargins left="0.7" right="0.7" top="0.75" bottom="0.75" header="0.3" footer="0.3"/>
  <pageSetup paperSize="9" orientation="portrait" r:id="rId4"/>
  <drawing r:id="rId5"/>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O28"/>
  <sheetViews>
    <sheetView showGridLines="0" zoomScaleNormal="100" workbookViewId="0">
      <pane ySplit="2" topLeftCell="A3" activePane="bottomLeft" state="frozen"/>
      <selection pane="bottomLeft"/>
    </sheetView>
  </sheetViews>
  <sheetFormatPr defaultColWidth="8.81640625" defaultRowHeight="12.5" x14ac:dyDescent="0.25"/>
  <cols>
    <col min="1" max="1" width="17.7265625" style="535" customWidth="1"/>
    <col min="2" max="2" width="66" style="220" customWidth="1"/>
    <col min="3" max="3" width="14.26953125" style="220" customWidth="1"/>
    <col min="4" max="4" width="16.81640625" style="220" customWidth="1"/>
    <col min="5" max="6" width="14.26953125" style="220" customWidth="1"/>
    <col min="7" max="7" width="21.26953125" style="220" customWidth="1"/>
    <col min="8" max="8" width="33" style="220" customWidth="1"/>
    <col min="9" max="9" width="14.26953125" style="220" customWidth="1"/>
    <col min="10" max="10" width="42.81640625" style="220" customWidth="1"/>
    <col min="11" max="11" width="22" style="220" customWidth="1"/>
    <col min="12" max="12" width="27.54296875" style="220" customWidth="1"/>
    <col min="13" max="13" width="18.81640625" style="220" customWidth="1"/>
    <col min="14" max="14" width="30" style="220" customWidth="1"/>
    <col min="15" max="15" width="3.7265625" style="535" customWidth="1"/>
    <col min="16" max="16384" width="8.81640625" style="535"/>
  </cols>
  <sheetData>
    <row r="1" spans="1:15" s="533" customFormat="1" ht="45" customHeight="1" x14ac:dyDescent="0.25">
      <c r="A1" s="215" t="s">
        <v>12</v>
      </c>
      <c r="B1" s="216"/>
      <c r="C1" s="217"/>
      <c r="D1" s="217"/>
      <c r="E1" s="217"/>
      <c r="F1" s="217"/>
      <c r="G1" s="217"/>
      <c r="H1" s="217"/>
      <c r="I1" s="217"/>
      <c r="J1" s="217"/>
      <c r="K1" s="217"/>
      <c r="L1" s="217"/>
      <c r="M1" s="217"/>
      <c r="N1" s="217"/>
      <c r="O1" s="532"/>
    </row>
    <row r="2" spans="1:15" ht="63.75" customHeight="1" x14ac:dyDescent="0.25">
      <c r="A2" s="524" t="s">
        <v>13</v>
      </c>
      <c r="B2" s="525" t="s">
        <v>14</v>
      </c>
      <c r="C2" s="526" t="s">
        <v>15</v>
      </c>
      <c r="D2" s="526" t="s">
        <v>16</v>
      </c>
      <c r="E2" s="526" t="s">
        <v>17</v>
      </c>
      <c r="F2" s="526" t="s">
        <v>18</v>
      </c>
      <c r="G2" s="526" t="s">
        <v>19</v>
      </c>
      <c r="H2" s="527" t="s">
        <v>20</v>
      </c>
      <c r="I2" s="528" t="s">
        <v>21</v>
      </c>
      <c r="J2" s="529" t="s">
        <v>22</v>
      </c>
      <c r="K2" s="526" t="s">
        <v>23</v>
      </c>
      <c r="L2" s="527" t="s">
        <v>24</v>
      </c>
      <c r="M2" s="527" t="s">
        <v>25</v>
      </c>
      <c r="N2" s="527" t="s">
        <v>26</v>
      </c>
      <c r="O2" s="534"/>
    </row>
    <row r="3" spans="1:15" ht="39" customHeight="1" x14ac:dyDescent="0.25">
      <c r="A3" s="538" t="s">
        <v>27</v>
      </c>
      <c r="B3" s="200" t="s">
        <v>28</v>
      </c>
      <c r="C3" s="632" t="s">
        <v>29</v>
      </c>
      <c r="D3" s="633" t="s">
        <v>29</v>
      </c>
      <c r="E3" s="633" t="s">
        <v>29</v>
      </c>
      <c r="F3" s="633" t="s">
        <v>29</v>
      </c>
      <c r="G3" s="633" t="s">
        <v>29</v>
      </c>
      <c r="H3" s="633" t="s">
        <v>29</v>
      </c>
      <c r="I3" s="634"/>
      <c r="J3" s="514" t="s">
        <v>30</v>
      </c>
      <c r="K3" s="515"/>
      <c r="L3" s="515"/>
      <c r="M3" s="515"/>
      <c r="N3" s="515"/>
      <c r="O3" s="534"/>
    </row>
    <row r="4" spans="1:15" ht="39" customHeight="1" x14ac:dyDescent="0.25">
      <c r="A4" s="539" t="s">
        <v>31</v>
      </c>
      <c r="B4" s="201" t="s">
        <v>32</v>
      </c>
      <c r="C4" s="635" t="s">
        <v>29</v>
      </c>
      <c r="D4" s="636" t="s">
        <v>29</v>
      </c>
      <c r="E4" s="636" t="s">
        <v>29</v>
      </c>
      <c r="F4" s="636" t="s">
        <v>29</v>
      </c>
      <c r="G4" s="636" t="s">
        <v>29</v>
      </c>
      <c r="H4" s="636" t="s">
        <v>29</v>
      </c>
      <c r="I4" s="637"/>
      <c r="J4" s="516"/>
      <c r="K4" s="517"/>
      <c r="L4" s="517"/>
      <c r="M4" s="517"/>
      <c r="N4" s="517"/>
      <c r="O4" s="534"/>
    </row>
    <row r="5" spans="1:15" ht="39" customHeight="1" x14ac:dyDescent="0.25">
      <c r="A5" s="539" t="s">
        <v>33</v>
      </c>
      <c r="B5" s="201" t="s">
        <v>34</v>
      </c>
      <c r="C5" s="635" t="s">
        <v>29</v>
      </c>
      <c r="D5" s="636" t="s">
        <v>29</v>
      </c>
      <c r="E5" s="636" t="s">
        <v>29</v>
      </c>
      <c r="F5" s="636" t="s">
        <v>29</v>
      </c>
      <c r="G5" s="636" t="s">
        <v>29</v>
      </c>
      <c r="H5" s="636" t="s">
        <v>29</v>
      </c>
      <c r="I5" s="638" t="s">
        <v>29</v>
      </c>
      <c r="J5" s="516"/>
      <c r="K5" s="517"/>
      <c r="L5" s="517"/>
      <c r="M5" s="517"/>
      <c r="N5" s="517"/>
      <c r="O5" s="534"/>
    </row>
    <row r="6" spans="1:15" ht="39" customHeight="1" x14ac:dyDescent="0.25">
      <c r="A6" s="539" t="s">
        <v>35</v>
      </c>
      <c r="B6" s="201" t="s">
        <v>36</v>
      </c>
      <c r="C6" s="635" t="s">
        <v>29</v>
      </c>
      <c r="D6" s="636"/>
      <c r="E6" s="636" t="s">
        <v>29</v>
      </c>
      <c r="F6" s="636" t="s">
        <v>29</v>
      </c>
      <c r="G6" s="636" t="s">
        <v>29</v>
      </c>
      <c r="H6" s="636" t="s">
        <v>29</v>
      </c>
      <c r="I6" s="638" t="s">
        <v>29</v>
      </c>
      <c r="J6" s="516"/>
      <c r="K6" s="517"/>
      <c r="L6" s="517"/>
      <c r="M6" s="517"/>
      <c r="N6" s="517"/>
      <c r="O6" s="534"/>
    </row>
    <row r="7" spans="1:15" ht="39" customHeight="1" x14ac:dyDescent="0.25">
      <c r="A7" s="539" t="s">
        <v>37</v>
      </c>
      <c r="B7" s="201" t="s">
        <v>38</v>
      </c>
      <c r="C7" s="635" t="s">
        <v>29</v>
      </c>
      <c r="D7" s="636" t="s">
        <v>29</v>
      </c>
      <c r="E7" s="636" t="s">
        <v>29</v>
      </c>
      <c r="F7" s="636" t="s">
        <v>29</v>
      </c>
      <c r="G7" s="636" t="s">
        <v>29</v>
      </c>
      <c r="H7" s="636" t="s">
        <v>29</v>
      </c>
      <c r="I7" s="638" t="s">
        <v>29</v>
      </c>
      <c r="J7" s="516"/>
      <c r="K7" s="517"/>
      <c r="L7" s="517"/>
      <c r="M7" s="517"/>
      <c r="N7" s="517"/>
      <c r="O7" s="534"/>
    </row>
    <row r="8" spans="1:15" ht="39" customHeight="1" x14ac:dyDescent="0.25">
      <c r="A8" s="199" t="s">
        <v>39</v>
      </c>
      <c r="B8" s="202" t="s">
        <v>40</v>
      </c>
      <c r="C8" s="639" t="s">
        <v>29</v>
      </c>
      <c r="D8" s="640"/>
      <c r="E8" s="641" t="s">
        <v>29</v>
      </c>
      <c r="F8" s="640"/>
      <c r="G8" s="641" t="s">
        <v>29</v>
      </c>
      <c r="H8" s="641" t="s">
        <v>29</v>
      </c>
      <c r="I8" s="642" t="s">
        <v>29</v>
      </c>
      <c r="J8" s="518"/>
      <c r="K8" s="519"/>
      <c r="L8" s="519"/>
      <c r="M8" s="519"/>
      <c r="N8" s="519"/>
      <c r="O8" s="534"/>
    </row>
    <row r="9" spans="1:15" ht="39" customHeight="1" x14ac:dyDescent="0.25">
      <c r="A9" s="207" t="s">
        <v>41</v>
      </c>
      <c r="B9" s="203" t="s">
        <v>42</v>
      </c>
      <c r="C9" s="643" t="s">
        <v>29</v>
      </c>
      <c r="D9" s="644"/>
      <c r="E9" s="633" t="s">
        <v>29</v>
      </c>
      <c r="F9" s="644"/>
      <c r="G9" s="633" t="s">
        <v>29</v>
      </c>
      <c r="H9" s="644"/>
      <c r="I9" s="645"/>
      <c r="J9" s="646" t="s">
        <v>29</v>
      </c>
      <c r="K9" s="633" t="s">
        <v>29</v>
      </c>
      <c r="L9" s="644"/>
      <c r="M9" s="644"/>
      <c r="N9" s="675"/>
      <c r="O9" s="536"/>
    </row>
    <row r="10" spans="1:15" ht="39" customHeight="1" x14ac:dyDescent="0.25">
      <c r="A10" s="208" t="s">
        <v>43</v>
      </c>
      <c r="B10" s="204" t="s">
        <v>44</v>
      </c>
      <c r="C10" s="646" t="s">
        <v>29</v>
      </c>
      <c r="D10" s="636" t="s">
        <v>29</v>
      </c>
      <c r="E10" s="636" t="s">
        <v>29</v>
      </c>
      <c r="F10" s="647"/>
      <c r="G10" s="636" t="s">
        <v>29</v>
      </c>
      <c r="H10" s="647"/>
      <c r="I10" s="648"/>
      <c r="J10" s="646" t="s">
        <v>29</v>
      </c>
      <c r="K10" s="636" t="s">
        <v>29</v>
      </c>
      <c r="L10" s="636" t="s">
        <v>29</v>
      </c>
      <c r="M10" s="647"/>
      <c r="N10" s="655"/>
      <c r="O10" s="536"/>
    </row>
    <row r="11" spans="1:15" ht="39" customHeight="1" x14ac:dyDescent="0.25">
      <c r="A11" s="208" t="s">
        <v>45</v>
      </c>
      <c r="B11" s="204" t="s">
        <v>46</v>
      </c>
      <c r="C11" s="646" t="s">
        <v>29</v>
      </c>
      <c r="D11" s="636" t="s">
        <v>29</v>
      </c>
      <c r="E11" s="636" t="s">
        <v>29</v>
      </c>
      <c r="F11" s="647"/>
      <c r="G11" s="636" t="s">
        <v>29</v>
      </c>
      <c r="H11" s="647"/>
      <c r="I11" s="648"/>
      <c r="J11" s="646" t="s">
        <v>29</v>
      </c>
      <c r="K11" s="636" t="s">
        <v>29</v>
      </c>
      <c r="L11" s="647"/>
      <c r="M11" s="647"/>
      <c r="N11" s="655"/>
      <c r="O11" s="536"/>
    </row>
    <row r="12" spans="1:15" ht="39" customHeight="1" x14ac:dyDescent="0.25">
      <c r="A12" s="208" t="s">
        <v>47</v>
      </c>
      <c r="B12" s="204" t="s">
        <v>48</v>
      </c>
      <c r="C12" s="646" t="s">
        <v>29</v>
      </c>
      <c r="D12" s="647"/>
      <c r="E12" s="636" t="s">
        <v>29</v>
      </c>
      <c r="F12" s="647"/>
      <c r="G12" s="636" t="s">
        <v>29</v>
      </c>
      <c r="H12" s="636" t="s">
        <v>29</v>
      </c>
      <c r="I12" s="648"/>
      <c r="J12" s="646" t="s">
        <v>29</v>
      </c>
      <c r="K12" s="647"/>
      <c r="L12" s="647"/>
      <c r="M12" s="636" t="s">
        <v>29</v>
      </c>
      <c r="N12" s="655"/>
      <c r="O12" s="536"/>
    </row>
    <row r="13" spans="1:15" ht="39" customHeight="1" x14ac:dyDescent="0.25">
      <c r="A13" s="208" t="s">
        <v>49</v>
      </c>
      <c r="B13" s="204" t="s">
        <v>50</v>
      </c>
      <c r="C13" s="646" t="s">
        <v>29</v>
      </c>
      <c r="D13" s="636" t="s">
        <v>29</v>
      </c>
      <c r="E13" s="636" t="s">
        <v>29</v>
      </c>
      <c r="F13" s="647"/>
      <c r="G13" s="636" t="s">
        <v>29</v>
      </c>
      <c r="H13" s="647"/>
      <c r="I13" s="648"/>
      <c r="J13" s="646" t="s">
        <v>29</v>
      </c>
      <c r="K13" s="647"/>
      <c r="L13" s="647"/>
      <c r="M13" s="636" t="s">
        <v>29</v>
      </c>
      <c r="N13" s="655"/>
      <c r="O13" s="536"/>
    </row>
    <row r="14" spans="1:15" ht="37.5" x14ac:dyDescent="0.25">
      <c r="A14" s="208" t="s">
        <v>28022</v>
      </c>
      <c r="B14" s="204" t="s">
        <v>51</v>
      </c>
      <c r="C14" s="646" t="s">
        <v>29</v>
      </c>
      <c r="D14" s="636" t="s">
        <v>29</v>
      </c>
      <c r="E14" s="636" t="s">
        <v>29</v>
      </c>
      <c r="F14" s="647"/>
      <c r="G14" s="636" t="s">
        <v>29</v>
      </c>
      <c r="H14" s="647"/>
      <c r="I14" s="648"/>
      <c r="J14" s="656" t="s">
        <v>29</v>
      </c>
      <c r="K14" s="647"/>
      <c r="L14" s="647"/>
      <c r="M14" s="647"/>
      <c r="N14" s="657" t="s">
        <v>29</v>
      </c>
      <c r="O14" s="536"/>
    </row>
    <row r="15" spans="1:15" ht="39" customHeight="1" x14ac:dyDescent="0.25">
      <c r="A15" s="209" t="s">
        <v>52</v>
      </c>
      <c r="B15" s="204" t="s">
        <v>19141</v>
      </c>
      <c r="C15" s="646" t="s">
        <v>29</v>
      </c>
      <c r="D15" s="647"/>
      <c r="E15" s="636" t="s">
        <v>29</v>
      </c>
      <c r="F15" s="647"/>
      <c r="G15" s="636" t="s">
        <v>29</v>
      </c>
      <c r="H15" s="636"/>
      <c r="I15" s="648"/>
      <c r="J15" s="646" t="s">
        <v>29</v>
      </c>
      <c r="K15" s="636" t="s">
        <v>29</v>
      </c>
      <c r="L15" s="647"/>
      <c r="M15" s="647"/>
      <c r="N15" s="655"/>
      <c r="O15" s="536"/>
    </row>
    <row r="16" spans="1:15" ht="39" customHeight="1" x14ac:dyDescent="0.25">
      <c r="A16" s="209" t="s">
        <v>53</v>
      </c>
      <c r="B16" s="204" t="s">
        <v>54</v>
      </c>
      <c r="C16" s="646" t="s">
        <v>29</v>
      </c>
      <c r="D16" s="647"/>
      <c r="E16" s="636" t="s">
        <v>29</v>
      </c>
      <c r="F16" s="647"/>
      <c r="G16" s="636" t="s">
        <v>29</v>
      </c>
      <c r="H16" s="636" t="s">
        <v>29</v>
      </c>
      <c r="I16" s="648"/>
      <c r="J16" s="656" t="s">
        <v>29</v>
      </c>
      <c r="K16" s="647"/>
      <c r="L16" s="647"/>
      <c r="M16" s="647"/>
      <c r="N16" s="655"/>
      <c r="O16" s="536"/>
    </row>
    <row r="17" spans="1:15" ht="39" customHeight="1" x14ac:dyDescent="0.25">
      <c r="A17" s="209" t="s">
        <v>55</v>
      </c>
      <c r="B17" s="204" t="s">
        <v>56</v>
      </c>
      <c r="C17" s="646" t="s">
        <v>29</v>
      </c>
      <c r="D17" s="647"/>
      <c r="E17" s="636" t="s">
        <v>29</v>
      </c>
      <c r="F17" s="647"/>
      <c r="G17" s="647"/>
      <c r="H17" s="636" t="s">
        <v>29</v>
      </c>
      <c r="I17" s="648"/>
      <c r="J17" s="656" t="s">
        <v>29</v>
      </c>
      <c r="K17" s="647"/>
      <c r="L17" s="647"/>
      <c r="M17" s="647"/>
      <c r="N17" s="655"/>
      <c r="O17" s="536"/>
    </row>
    <row r="18" spans="1:15" ht="39" customHeight="1" x14ac:dyDescent="0.25">
      <c r="A18" s="210" t="s">
        <v>57</v>
      </c>
      <c r="B18" s="205" t="s">
        <v>58</v>
      </c>
      <c r="C18" s="649" t="s">
        <v>29</v>
      </c>
      <c r="D18" s="640"/>
      <c r="E18" s="641" t="s">
        <v>29</v>
      </c>
      <c r="F18" s="640"/>
      <c r="G18" s="641" t="s">
        <v>29</v>
      </c>
      <c r="H18" s="640"/>
      <c r="I18" s="650"/>
      <c r="J18" s="658" t="s">
        <v>29</v>
      </c>
      <c r="K18" s="641" t="s">
        <v>29</v>
      </c>
      <c r="L18" s="641" t="s">
        <v>29</v>
      </c>
      <c r="M18" s="640"/>
      <c r="N18" s="659"/>
      <c r="O18" s="536"/>
    </row>
    <row r="19" spans="1:15" ht="39" customHeight="1" x14ac:dyDescent="0.25">
      <c r="A19" s="211" t="s">
        <v>59</v>
      </c>
      <c r="B19" s="203" t="s">
        <v>19159</v>
      </c>
      <c r="C19" s="643" t="s">
        <v>29</v>
      </c>
      <c r="D19" s="644"/>
      <c r="E19" s="633" t="s">
        <v>29</v>
      </c>
      <c r="F19" s="644"/>
      <c r="G19" s="633" t="s">
        <v>29</v>
      </c>
      <c r="H19" s="633" t="s">
        <v>29</v>
      </c>
      <c r="I19" s="645"/>
      <c r="J19" s="660" t="s">
        <v>29</v>
      </c>
      <c r="K19" s="644"/>
      <c r="L19" s="644"/>
      <c r="M19" s="633" t="s">
        <v>29</v>
      </c>
      <c r="N19" s="654"/>
      <c r="O19" s="536"/>
    </row>
    <row r="20" spans="1:15" ht="39" customHeight="1" x14ac:dyDescent="0.25">
      <c r="A20" s="211" t="s">
        <v>60</v>
      </c>
      <c r="B20" s="206" t="s">
        <v>61</v>
      </c>
      <c r="C20" s="643" t="s">
        <v>29</v>
      </c>
      <c r="D20" s="520" t="s">
        <v>29</v>
      </c>
      <c r="E20" s="520" t="s">
        <v>29</v>
      </c>
      <c r="F20" s="520"/>
      <c r="G20" s="520" t="s">
        <v>29</v>
      </c>
      <c r="H20" s="520"/>
      <c r="I20" s="627"/>
      <c r="J20" s="629" t="s">
        <v>29</v>
      </c>
      <c r="K20" s="520" t="s">
        <v>29</v>
      </c>
      <c r="L20" s="520" t="s">
        <v>29</v>
      </c>
      <c r="M20" s="520"/>
      <c r="N20" s="520"/>
      <c r="O20" s="536"/>
    </row>
    <row r="21" spans="1:15" ht="39" customHeight="1" x14ac:dyDescent="0.25">
      <c r="A21" s="211" t="s">
        <v>62</v>
      </c>
      <c r="B21" s="206" t="s">
        <v>28016</v>
      </c>
      <c r="C21" s="643" t="s">
        <v>29</v>
      </c>
      <c r="D21" s="520" t="s">
        <v>29</v>
      </c>
      <c r="E21" s="520" t="s">
        <v>29</v>
      </c>
      <c r="F21" s="520"/>
      <c r="G21" s="520" t="s">
        <v>29</v>
      </c>
      <c r="H21" s="520"/>
      <c r="I21" s="627"/>
      <c r="J21" s="628" t="s">
        <v>29</v>
      </c>
      <c r="K21" s="520" t="s">
        <v>29</v>
      </c>
      <c r="L21" s="520"/>
      <c r="M21" s="520"/>
      <c r="N21" s="520"/>
      <c r="O21" s="536"/>
    </row>
    <row r="22" spans="1:15" ht="39" customHeight="1" x14ac:dyDescent="0.25">
      <c r="A22" s="211" t="s">
        <v>63</v>
      </c>
      <c r="B22" s="206" t="s">
        <v>64</v>
      </c>
      <c r="C22" s="643" t="s">
        <v>29</v>
      </c>
      <c r="D22" s="520"/>
      <c r="E22" s="520" t="s">
        <v>29</v>
      </c>
      <c r="F22" s="520"/>
      <c r="G22" s="520" t="s">
        <v>29</v>
      </c>
      <c r="H22" s="629"/>
      <c r="I22" s="627"/>
      <c r="J22" s="630" t="s">
        <v>29</v>
      </c>
      <c r="K22" s="520"/>
      <c r="L22" s="520"/>
      <c r="M22" s="520" t="s">
        <v>29</v>
      </c>
      <c r="N22" s="520"/>
      <c r="O22" s="536"/>
    </row>
    <row r="23" spans="1:15" ht="39" customHeight="1" x14ac:dyDescent="0.25">
      <c r="A23" s="211" t="s">
        <v>65</v>
      </c>
      <c r="B23" s="206" t="s">
        <v>66</v>
      </c>
      <c r="C23" s="643" t="s">
        <v>29</v>
      </c>
      <c r="D23" s="520" t="s">
        <v>29</v>
      </c>
      <c r="E23" s="520" t="s">
        <v>29</v>
      </c>
      <c r="F23" s="520"/>
      <c r="G23" s="520" t="s">
        <v>29</v>
      </c>
      <c r="H23" s="626" t="s">
        <v>29</v>
      </c>
      <c r="I23" s="627"/>
      <c r="J23" s="630" t="s">
        <v>29</v>
      </c>
      <c r="K23" s="520"/>
      <c r="L23" s="520"/>
      <c r="M23" s="520"/>
      <c r="N23" s="520"/>
      <c r="O23" s="536"/>
    </row>
    <row r="24" spans="1:15" ht="39" customHeight="1" x14ac:dyDescent="0.25">
      <c r="A24" s="211" t="s">
        <v>67</v>
      </c>
      <c r="B24" s="204" t="s">
        <v>68</v>
      </c>
      <c r="C24" s="643" t="s">
        <v>29</v>
      </c>
      <c r="D24" s="647"/>
      <c r="E24" s="636" t="s">
        <v>29</v>
      </c>
      <c r="F24" s="647"/>
      <c r="G24" s="647"/>
      <c r="H24" s="636" t="s">
        <v>29</v>
      </c>
      <c r="I24" s="648"/>
      <c r="J24" s="661" t="s">
        <v>29</v>
      </c>
      <c r="K24" s="647"/>
      <c r="L24" s="647"/>
      <c r="M24" s="647"/>
      <c r="N24" s="655"/>
      <c r="O24" s="536"/>
    </row>
    <row r="25" spans="1:15" ht="39" customHeight="1" x14ac:dyDescent="0.25">
      <c r="A25" s="513" t="s">
        <v>69</v>
      </c>
      <c r="B25" s="206" t="s">
        <v>70</v>
      </c>
      <c r="C25" s="643" t="s">
        <v>29</v>
      </c>
      <c r="D25" s="520"/>
      <c r="E25" s="520" t="s">
        <v>29</v>
      </c>
      <c r="F25" s="520"/>
      <c r="G25" s="520" t="s">
        <v>29</v>
      </c>
      <c r="H25" s="520"/>
      <c r="I25" s="627"/>
      <c r="J25" s="631" t="s">
        <v>29</v>
      </c>
      <c r="K25" s="520" t="s">
        <v>29</v>
      </c>
      <c r="L25" s="520" t="s">
        <v>29</v>
      </c>
      <c r="M25" s="520"/>
      <c r="N25" s="520"/>
      <c r="O25" s="536"/>
    </row>
    <row r="26" spans="1:15" ht="39" customHeight="1" x14ac:dyDescent="0.25">
      <c r="A26" s="562" t="s">
        <v>71</v>
      </c>
      <c r="B26" s="530" t="s">
        <v>19154</v>
      </c>
      <c r="C26" s="643" t="s">
        <v>29</v>
      </c>
      <c r="D26" s="651"/>
      <c r="E26" s="652" t="s">
        <v>29</v>
      </c>
      <c r="F26" s="651"/>
      <c r="G26" s="652" t="s">
        <v>29</v>
      </c>
      <c r="H26" s="652" t="s">
        <v>29</v>
      </c>
      <c r="I26" s="653"/>
      <c r="J26" s="662"/>
      <c r="K26" s="651"/>
      <c r="L26" s="651"/>
      <c r="M26" s="663"/>
      <c r="N26" s="664"/>
      <c r="O26" s="536"/>
    </row>
    <row r="27" spans="1:15" x14ac:dyDescent="0.25">
      <c r="A27" s="534"/>
      <c r="B27" s="218"/>
      <c r="C27" s="218"/>
      <c r="D27" s="218"/>
      <c r="E27" s="218"/>
      <c r="F27" s="218"/>
      <c r="G27" s="218"/>
      <c r="H27" s="218"/>
      <c r="I27" s="218"/>
      <c r="J27" s="218"/>
      <c r="K27" s="218"/>
      <c r="L27" s="218"/>
      <c r="M27" s="218"/>
      <c r="N27" s="218"/>
      <c r="O27" s="218"/>
    </row>
    <row r="28" spans="1:15" x14ac:dyDescent="0.25">
      <c r="A28" s="537"/>
      <c r="B28" s="219"/>
      <c r="C28" s="219"/>
      <c r="D28" s="219"/>
      <c r="E28" s="219"/>
      <c r="F28" s="219"/>
      <c r="G28" s="219"/>
      <c r="H28" s="219"/>
      <c r="I28" s="219"/>
      <c r="J28" s="219"/>
      <c r="K28" s="219"/>
      <c r="L28" s="219"/>
      <c r="M28" s="219"/>
      <c r="N28" s="219"/>
      <c r="O28" s="219"/>
    </row>
  </sheetData>
  <sheetProtection sheet="1" objects="1" scenarios="1"/>
  <hyperlinks>
    <hyperlink ref="A3" location="'Table 1'!A1" display="Table 1" xr:uid="{00000000-0004-0000-0100-000000000000}"/>
    <hyperlink ref="A4" location="'Table 2'!A1" display="Table 2" xr:uid="{00000000-0004-0000-0100-000001000000}"/>
    <hyperlink ref="A5" location="'Table 3a'!A1" display="Table 3a" xr:uid="{00000000-0004-0000-0100-000002000000}"/>
    <hyperlink ref="A7" location="'Table 4'!A1" display="Table 4" xr:uid="{00000000-0004-0000-0100-000003000000}"/>
    <hyperlink ref="A8" location="'Chart 1'!A1" display="Chart 1" xr:uid="{00000000-0004-0000-0100-000004000000}"/>
    <hyperlink ref="A9" location="'Table 5'!A1" display="Table 5" xr:uid="{00000000-0004-0000-0100-000005000000}"/>
    <hyperlink ref="A10" location="'Table 6'!A1" display="Table 6" xr:uid="{00000000-0004-0000-0100-000006000000}"/>
    <hyperlink ref="A11" location="'Table 7'!A1" display="Table 7" xr:uid="{00000000-0004-0000-0100-000007000000}"/>
    <hyperlink ref="A12" location="'Table 8'!A1" display="Table 8" xr:uid="{00000000-0004-0000-0100-000008000000}"/>
    <hyperlink ref="A13" location="'Table 9'!A1" display="Table 9" xr:uid="{00000000-0004-0000-0100-000009000000}"/>
    <hyperlink ref="A15" location="'Table 11'!A1" display="Table 11" xr:uid="{00000000-0004-0000-0100-00000B000000}"/>
    <hyperlink ref="A16" location="'Table 12'!A1" display="Table 12" xr:uid="{00000000-0004-0000-0100-00000C000000}"/>
    <hyperlink ref="A17" location="'Table 13'!A1" display="Table 13" xr:uid="{00000000-0004-0000-0100-00000D000000}"/>
    <hyperlink ref="A18" location="'Chart 2'!A1" display="Chart 2" xr:uid="{00000000-0004-0000-0100-00000E000000}"/>
    <hyperlink ref="A19" location="'Table 14'!A1" display="Table 14" xr:uid="{00000000-0004-0000-0100-00000F000000}"/>
    <hyperlink ref="A24" location="'Table 19'!A1" display="Table19" xr:uid="{A50CE45B-8854-4249-8ED2-EFF18E930DFE}"/>
    <hyperlink ref="A26" location="'Table 20'!A1" display="Table 20" xr:uid="{1C1F813C-26B0-4B91-8262-398314C77CFA}"/>
    <hyperlink ref="A25" location="'Chart 3'!A1" display="Chart 3" xr:uid="{B5542961-C691-4883-A209-1BD9103C55FB}"/>
    <hyperlink ref="A20" location="'Table 15'!A1" display="Table 15" xr:uid="{A8EBE86F-F100-4407-89EC-71907B021FE8}"/>
    <hyperlink ref="A21" location="'Table 16'!A1" display="Table 16" xr:uid="{71DA9E0A-855B-4E21-BF1E-8D8BC969F5AB}"/>
    <hyperlink ref="A22" location="'Table 17'!A1" display="Table 17" xr:uid="{DC6EC40D-8918-4721-8E85-47A90350F313}"/>
    <hyperlink ref="A23" location="'Table 18'!A1" display="Table 18" xr:uid="{498810FE-06B8-41D5-8B9C-DD84F98390FA}"/>
    <hyperlink ref="A6" location="'Table 3b'!A1" display="Table 3b" xr:uid="{57429E6F-9399-42CC-A52F-9598AE8ED2D6}"/>
    <hyperlink ref="A14" location="'Table 10'!A1" display="Table 10" xr:uid="{BBA84864-45DE-4FF7-9236-276E57D9CBAE}"/>
  </hyperlinks>
  <pageMargins left="0.7" right="0.7" top="0.75" bottom="0.75" header="0.3" footer="0.3"/>
  <pageSetup paperSize="9"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499984740745262"/>
  </sheetPr>
  <dimension ref="B2:T166"/>
  <sheetViews>
    <sheetView workbookViewId="0"/>
  </sheetViews>
  <sheetFormatPr defaultRowHeight="12.5" x14ac:dyDescent="0.25"/>
  <cols>
    <col min="1" max="1" width="2.7265625" customWidth="1"/>
    <col min="2" max="2" width="34" bestFit="1" customWidth="1"/>
    <col min="3" max="3" width="2.7265625" customWidth="1"/>
    <col min="4" max="4" width="21" bestFit="1" customWidth="1"/>
    <col min="5" max="5" width="2.7265625" customWidth="1"/>
    <col min="6" max="6" width="24.26953125" bestFit="1" customWidth="1"/>
    <col min="7" max="7" width="3.7265625" style="5" customWidth="1"/>
    <col min="8" max="8" width="30.7265625" bestFit="1" customWidth="1"/>
    <col min="9" max="9" width="20.81640625" bestFit="1" customWidth="1"/>
    <col min="10" max="10" width="18" bestFit="1" customWidth="1"/>
    <col min="11" max="11" width="23" bestFit="1" customWidth="1"/>
    <col min="12" max="12" width="19" bestFit="1" customWidth="1"/>
    <col min="13" max="13" width="23.7265625" bestFit="1" customWidth="1"/>
    <col min="14" max="14" width="22.1796875" bestFit="1" customWidth="1"/>
    <col min="15" max="15" width="30.7265625" bestFit="1" customWidth="1"/>
    <col min="16" max="16" width="17.26953125" bestFit="1" customWidth="1"/>
    <col min="17" max="17" width="27.54296875" bestFit="1" customWidth="1"/>
    <col min="18" max="18" width="16.26953125" bestFit="1" customWidth="1"/>
    <col min="20" max="20" width="33.26953125" bestFit="1" customWidth="1"/>
  </cols>
  <sheetData>
    <row r="2" spans="2:20" ht="15" x14ac:dyDescent="0.3">
      <c r="B2" s="609" t="s">
        <v>19191</v>
      </c>
      <c r="C2" s="609"/>
      <c r="D2" s="609"/>
      <c r="E2" s="609"/>
      <c r="F2" s="609"/>
      <c r="G2" s="609"/>
      <c r="H2" s="609"/>
      <c r="I2" s="609"/>
      <c r="J2" s="609"/>
      <c r="K2" s="609"/>
      <c r="L2" s="609"/>
      <c r="M2" s="609"/>
      <c r="N2" s="609"/>
      <c r="O2" s="609"/>
      <c r="P2" s="609"/>
      <c r="Q2" s="609"/>
      <c r="R2" s="609"/>
      <c r="S2" s="609"/>
      <c r="T2" s="609"/>
    </row>
    <row r="3" spans="2:20" ht="15" x14ac:dyDescent="0.3">
      <c r="B3" s="5" t="s">
        <v>19192</v>
      </c>
      <c r="C3" s="610"/>
      <c r="D3" s="610"/>
      <c r="E3" s="610"/>
      <c r="F3" s="610"/>
      <c r="G3" s="610"/>
      <c r="H3" s="610"/>
      <c r="I3" s="610"/>
      <c r="J3" s="610"/>
      <c r="K3" s="610"/>
      <c r="L3" s="610"/>
      <c r="M3" s="610"/>
      <c r="N3" s="610"/>
      <c r="O3" s="610"/>
      <c r="P3" s="610"/>
      <c r="Q3" s="610"/>
      <c r="R3" s="610"/>
    </row>
    <row r="4" spans="2:20" x14ac:dyDescent="0.25">
      <c r="H4" s="128" t="s">
        <v>19218</v>
      </c>
      <c r="T4" s="128" t="s">
        <v>19219</v>
      </c>
    </row>
    <row r="5" spans="2:20" x14ac:dyDescent="0.25">
      <c r="B5" s="576" t="s">
        <v>19171</v>
      </c>
      <c r="C5" s="128"/>
      <c r="D5" s="579" t="s">
        <v>19172</v>
      </c>
      <c r="F5" s="581" t="s">
        <v>19173</v>
      </c>
      <c r="G5" s="580" t="s">
        <v>19175</v>
      </c>
      <c r="H5" s="583" t="s">
        <v>81</v>
      </c>
      <c r="I5" s="584" t="s">
        <v>237</v>
      </c>
      <c r="J5" s="584" t="s">
        <v>238</v>
      </c>
      <c r="K5" s="584" t="s">
        <v>239</v>
      </c>
      <c r="L5" s="584" t="s">
        <v>240</v>
      </c>
      <c r="M5" s="584" t="s">
        <v>241</v>
      </c>
      <c r="N5" s="584" t="s">
        <v>242</v>
      </c>
      <c r="O5" s="584" t="s">
        <v>243</v>
      </c>
      <c r="P5" s="584" t="s">
        <v>244</v>
      </c>
      <c r="Q5" s="584" t="s">
        <v>245</v>
      </c>
      <c r="R5" s="585" t="s">
        <v>246</v>
      </c>
    </row>
    <row r="6" spans="2:20" x14ac:dyDescent="0.25">
      <c r="B6" s="577" t="s">
        <v>72</v>
      </c>
      <c r="C6" s="4"/>
      <c r="D6" s="577" t="s">
        <v>247</v>
      </c>
      <c r="E6" s="5"/>
      <c r="F6" s="582" t="s">
        <v>19174</v>
      </c>
      <c r="G6" s="4"/>
      <c r="H6" s="4"/>
      <c r="I6" s="4"/>
      <c r="J6" s="4"/>
      <c r="K6" s="4"/>
      <c r="L6" s="4"/>
      <c r="M6" s="4"/>
      <c r="N6" s="4"/>
      <c r="O6" s="4"/>
      <c r="P6" s="4"/>
      <c r="Q6" s="4"/>
      <c r="R6" s="4"/>
    </row>
    <row r="7" spans="2:20" x14ac:dyDescent="0.25">
      <c r="B7" s="577" t="s">
        <v>75</v>
      </c>
      <c r="C7" s="4"/>
      <c r="D7" s="577" t="s">
        <v>259</v>
      </c>
      <c r="E7" s="5"/>
      <c r="F7" s="4"/>
      <c r="G7" s="4"/>
      <c r="H7" s="586" t="s">
        <v>19176</v>
      </c>
      <c r="I7" s="586" t="s">
        <v>19177</v>
      </c>
      <c r="J7" s="586" t="s">
        <v>19178</v>
      </c>
      <c r="K7" s="586" t="s">
        <v>19179</v>
      </c>
      <c r="L7" s="586" t="s">
        <v>19180</v>
      </c>
      <c r="M7" s="586" t="s">
        <v>19181</v>
      </c>
      <c r="N7" s="586" t="s">
        <v>19182</v>
      </c>
      <c r="O7" s="586" t="s">
        <v>19183</v>
      </c>
      <c r="P7" s="586" t="s">
        <v>19184</v>
      </c>
      <c r="Q7" s="586" t="s">
        <v>19185</v>
      </c>
      <c r="R7" s="586" t="s">
        <v>19186</v>
      </c>
      <c r="T7" s="625" t="s">
        <v>19220</v>
      </c>
    </row>
    <row r="8" spans="2:20" x14ac:dyDescent="0.25">
      <c r="B8" s="577" t="s">
        <v>74</v>
      </c>
      <c r="C8" s="4"/>
      <c r="D8" s="577" t="s">
        <v>260</v>
      </c>
      <c r="E8" s="5"/>
      <c r="F8" s="4" t="s">
        <v>19212</v>
      </c>
      <c r="G8" s="4"/>
      <c r="H8" s="587" t="s">
        <v>248</v>
      </c>
      <c r="I8" s="592" t="s">
        <v>249</v>
      </c>
      <c r="J8" s="592" t="s">
        <v>250</v>
      </c>
      <c r="K8" s="590" t="s">
        <v>251</v>
      </c>
      <c r="L8" s="592" t="s">
        <v>252</v>
      </c>
      <c r="M8" s="590" t="s">
        <v>253</v>
      </c>
      <c r="N8" s="590" t="s">
        <v>254</v>
      </c>
      <c r="O8" s="590" t="s">
        <v>255</v>
      </c>
      <c r="P8" s="592" t="s">
        <v>256</v>
      </c>
      <c r="Q8" s="590" t="s">
        <v>257</v>
      </c>
      <c r="R8" s="597" t="s">
        <v>258</v>
      </c>
      <c r="T8" s="622" t="s">
        <v>81</v>
      </c>
    </row>
    <row r="9" spans="2:20" x14ac:dyDescent="0.25">
      <c r="B9" s="577" t="s">
        <v>73</v>
      </c>
      <c r="C9" s="4"/>
      <c r="D9" s="577" t="s">
        <v>262</v>
      </c>
      <c r="E9" s="5"/>
      <c r="F9" s="4" t="s">
        <v>19213</v>
      </c>
      <c r="G9" s="4"/>
      <c r="H9" s="588" t="s">
        <v>82</v>
      </c>
      <c r="I9" s="593" t="s">
        <v>113</v>
      </c>
      <c r="J9" s="593" t="s">
        <v>86</v>
      </c>
      <c r="K9" s="591" t="s">
        <v>82</v>
      </c>
      <c r="L9" s="593" t="s">
        <v>112</v>
      </c>
      <c r="M9" s="591" t="s">
        <v>89</v>
      </c>
      <c r="N9" s="591" t="s">
        <v>93</v>
      </c>
      <c r="O9" s="591" t="s">
        <v>85</v>
      </c>
      <c r="P9" s="593" t="s">
        <v>88</v>
      </c>
      <c r="Q9" s="591" t="s">
        <v>84</v>
      </c>
      <c r="R9" s="5"/>
      <c r="T9" s="623" t="s">
        <v>82</v>
      </c>
    </row>
    <row r="10" spans="2:20" x14ac:dyDescent="0.25">
      <c r="B10" s="577" t="s">
        <v>19169</v>
      </c>
      <c r="C10" s="4"/>
      <c r="D10" s="577" t="s">
        <v>78</v>
      </c>
      <c r="E10" s="5"/>
      <c r="F10" s="4" t="s">
        <v>19214</v>
      </c>
      <c r="G10" s="4"/>
      <c r="H10" s="588" t="s">
        <v>83</v>
      </c>
      <c r="I10" s="593" t="s">
        <v>114</v>
      </c>
      <c r="J10" s="593" t="s">
        <v>102</v>
      </c>
      <c r="K10" s="591" t="s">
        <v>83</v>
      </c>
      <c r="L10" s="593" t="s">
        <v>119</v>
      </c>
      <c r="M10" s="591" t="s">
        <v>90</v>
      </c>
      <c r="N10" s="591" t="s">
        <v>96</v>
      </c>
      <c r="O10" s="591" t="s">
        <v>92</v>
      </c>
      <c r="P10" s="593" t="s">
        <v>109</v>
      </c>
      <c r="Q10" s="591" t="s">
        <v>94</v>
      </c>
      <c r="R10" s="5"/>
      <c r="T10" s="623" t="s">
        <v>83</v>
      </c>
    </row>
    <row r="11" spans="2:20" x14ac:dyDescent="0.25">
      <c r="B11" s="578" t="s">
        <v>76</v>
      </c>
      <c r="C11" s="4"/>
      <c r="D11" s="577" t="s">
        <v>261</v>
      </c>
      <c r="E11" s="5"/>
      <c r="F11" s="4"/>
      <c r="G11" s="4"/>
      <c r="H11" s="588" t="s">
        <v>84</v>
      </c>
      <c r="I11" s="593" t="s">
        <v>152</v>
      </c>
      <c r="J11" s="593" t="s">
        <v>104</v>
      </c>
      <c r="K11" s="591" t="s">
        <v>87</v>
      </c>
      <c r="L11" s="593" t="s">
        <v>125</v>
      </c>
      <c r="M11" s="591" t="s">
        <v>91</v>
      </c>
      <c r="N11" s="591" t="s">
        <v>99</v>
      </c>
      <c r="O11" s="591" t="s">
        <v>97</v>
      </c>
      <c r="P11" s="593" t="s">
        <v>118</v>
      </c>
      <c r="Q11" s="591" t="s">
        <v>101</v>
      </c>
      <c r="R11" s="5"/>
      <c r="T11" s="623" t="s">
        <v>84</v>
      </c>
    </row>
    <row r="12" spans="2:20" x14ac:dyDescent="0.25">
      <c r="B12" s="4"/>
      <c r="C12" s="4"/>
      <c r="D12" s="577" t="s">
        <v>263</v>
      </c>
      <c r="E12" s="5"/>
      <c r="F12" s="4" t="s">
        <v>19215</v>
      </c>
      <c r="G12" s="4"/>
      <c r="H12" s="588" t="s">
        <v>85</v>
      </c>
      <c r="I12" s="593" t="s">
        <v>153</v>
      </c>
      <c r="J12" s="593" t="s">
        <v>124</v>
      </c>
      <c r="K12" s="591" t="s">
        <v>95</v>
      </c>
      <c r="L12" s="593" t="s">
        <v>134</v>
      </c>
      <c r="M12" s="591" t="s">
        <v>100</v>
      </c>
      <c r="N12" s="591" t="s">
        <v>122</v>
      </c>
      <c r="O12" s="591" t="s">
        <v>108</v>
      </c>
      <c r="P12" s="593" t="s">
        <v>136</v>
      </c>
      <c r="Q12" s="591" t="s">
        <v>116</v>
      </c>
      <c r="R12" s="5"/>
      <c r="T12" s="623" t="s">
        <v>85</v>
      </c>
    </row>
    <row r="13" spans="2:20" x14ac:dyDescent="0.25">
      <c r="C13" s="4"/>
      <c r="D13" s="578" t="s">
        <v>264</v>
      </c>
      <c r="E13" s="5"/>
      <c r="F13" s="621" t="s">
        <v>19216</v>
      </c>
      <c r="H13" s="588" t="s">
        <v>86</v>
      </c>
      <c r="I13" s="593" t="s">
        <v>155</v>
      </c>
      <c r="J13" s="593" t="s">
        <v>137</v>
      </c>
      <c r="K13" s="591" t="s">
        <v>98</v>
      </c>
      <c r="L13" s="593" t="s">
        <v>161</v>
      </c>
      <c r="M13" s="591" t="s">
        <v>105</v>
      </c>
      <c r="N13" s="591" t="s">
        <v>131</v>
      </c>
      <c r="O13" s="591" t="s">
        <v>115</v>
      </c>
      <c r="P13" s="593" t="s">
        <v>188</v>
      </c>
      <c r="Q13" s="591" t="s">
        <v>121</v>
      </c>
      <c r="R13" s="5"/>
      <c r="T13" s="623" t="s">
        <v>86</v>
      </c>
    </row>
    <row r="14" spans="2:20" x14ac:dyDescent="0.25">
      <c r="B14" s="576" t="s">
        <v>19211</v>
      </c>
      <c r="E14" s="5"/>
      <c r="F14" s="621" t="s">
        <v>19217</v>
      </c>
      <c r="H14" s="588" t="s">
        <v>87</v>
      </c>
      <c r="I14" s="593" t="s">
        <v>168</v>
      </c>
      <c r="J14" s="593" t="s">
        <v>157</v>
      </c>
      <c r="K14" s="591" t="s">
        <v>103</v>
      </c>
      <c r="L14" s="593" t="s">
        <v>163</v>
      </c>
      <c r="M14" s="591" t="s">
        <v>106</v>
      </c>
      <c r="N14" s="591" t="s">
        <v>140</v>
      </c>
      <c r="O14" s="591" t="s">
        <v>117</v>
      </c>
      <c r="P14" s="593" t="s">
        <v>191</v>
      </c>
      <c r="Q14" s="591" t="s">
        <v>145</v>
      </c>
      <c r="R14" s="5"/>
      <c r="T14" s="623" t="s">
        <v>87</v>
      </c>
    </row>
    <row r="15" spans="2:20" x14ac:dyDescent="0.25">
      <c r="B15" s="620" t="s">
        <v>72</v>
      </c>
      <c r="D15" s="611" t="s">
        <v>19195</v>
      </c>
      <c r="E15" s="5"/>
      <c r="H15" s="588" t="s">
        <v>88</v>
      </c>
      <c r="I15" s="593" t="s">
        <v>173</v>
      </c>
      <c r="J15" s="593" t="s">
        <v>165</v>
      </c>
      <c r="K15" s="591" t="s">
        <v>107</v>
      </c>
      <c r="L15" s="593" t="s">
        <v>170</v>
      </c>
      <c r="M15" s="591" t="s">
        <v>111</v>
      </c>
      <c r="N15" s="591" t="s">
        <v>144</v>
      </c>
      <c r="O15" s="591" t="s">
        <v>126</v>
      </c>
      <c r="P15" s="593" t="s">
        <v>193</v>
      </c>
      <c r="Q15" s="591" t="s">
        <v>147</v>
      </c>
      <c r="R15" s="5"/>
      <c r="T15" s="623" t="s">
        <v>88</v>
      </c>
    </row>
    <row r="16" spans="2:20" x14ac:dyDescent="0.25">
      <c r="B16" s="612" t="s">
        <v>75</v>
      </c>
      <c r="D16" s="612" t="s">
        <v>247</v>
      </c>
      <c r="E16" s="5"/>
      <c r="H16" s="588" t="s">
        <v>89</v>
      </c>
      <c r="I16" s="593" t="s">
        <v>174</v>
      </c>
      <c r="J16" s="593" t="s">
        <v>177</v>
      </c>
      <c r="K16" s="591" t="s">
        <v>110</v>
      </c>
      <c r="L16" s="593" t="s">
        <v>172</v>
      </c>
      <c r="M16" s="591" t="s">
        <v>129</v>
      </c>
      <c r="N16" s="591" t="s">
        <v>159</v>
      </c>
      <c r="O16" s="591" t="s">
        <v>141</v>
      </c>
      <c r="P16" s="593" t="s">
        <v>201</v>
      </c>
      <c r="Q16" s="591" t="s">
        <v>151</v>
      </c>
      <c r="R16" s="5"/>
      <c r="T16" s="623" t="s">
        <v>89</v>
      </c>
    </row>
    <row r="17" spans="2:20" x14ac:dyDescent="0.25">
      <c r="B17" s="612" t="s">
        <v>74</v>
      </c>
      <c r="D17" s="612" t="s">
        <v>259</v>
      </c>
      <c r="E17" s="5"/>
      <c r="H17" s="588" t="s">
        <v>90</v>
      </c>
      <c r="I17" s="593" t="s">
        <v>186</v>
      </c>
      <c r="J17" s="593" t="s">
        <v>198</v>
      </c>
      <c r="K17" s="591" t="s">
        <v>120</v>
      </c>
      <c r="L17" s="593" t="s">
        <v>182</v>
      </c>
      <c r="M17" s="591" t="s">
        <v>148</v>
      </c>
      <c r="N17" s="591" t="s">
        <v>162</v>
      </c>
      <c r="O17" s="591" t="s">
        <v>169</v>
      </c>
      <c r="P17" s="593" t="s">
        <v>204</v>
      </c>
      <c r="Q17" s="591" t="s">
        <v>166</v>
      </c>
      <c r="R17" s="5"/>
      <c r="T17" s="623" t="s">
        <v>90</v>
      </c>
    </row>
    <row r="18" spans="2:20" x14ac:dyDescent="0.25">
      <c r="B18" s="612" t="s">
        <v>73</v>
      </c>
      <c r="D18" s="612" t="s">
        <v>260</v>
      </c>
      <c r="E18" s="5"/>
      <c r="H18" s="588" t="s">
        <v>91</v>
      </c>
      <c r="I18" s="594" t="s">
        <v>223</v>
      </c>
      <c r="J18" s="593" t="s">
        <v>205</v>
      </c>
      <c r="K18" s="591" t="s">
        <v>123</v>
      </c>
      <c r="L18" s="593" t="s">
        <v>196</v>
      </c>
      <c r="M18" s="591" t="s">
        <v>150</v>
      </c>
      <c r="N18" s="591" t="s">
        <v>176</v>
      </c>
      <c r="O18" s="591" t="s">
        <v>178</v>
      </c>
      <c r="P18" s="593" t="s">
        <v>211</v>
      </c>
      <c r="Q18" s="591" t="s">
        <v>167</v>
      </c>
      <c r="R18" s="5"/>
      <c r="T18" s="623" t="s">
        <v>91</v>
      </c>
    </row>
    <row r="19" spans="2:20" x14ac:dyDescent="0.25">
      <c r="B19" s="613" t="s">
        <v>19169</v>
      </c>
      <c r="D19" s="612" t="s">
        <v>262</v>
      </c>
      <c r="E19" s="5"/>
      <c r="H19" s="588" t="s">
        <v>92</v>
      </c>
      <c r="I19" s="5"/>
      <c r="J19" s="596" t="s">
        <v>212</v>
      </c>
      <c r="K19" s="591" t="s">
        <v>127</v>
      </c>
      <c r="L19" s="593" t="s">
        <v>203</v>
      </c>
      <c r="M19" s="591" t="s">
        <v>156</v>
      </c>
      <c r="N19" s="591" t="s">
        <v>179</v>
      </c>
      <c r="O19" s="591" t="s">
        <v>194</v>
      </c>
      <c r="P19" s="593" t="s">
        <v>217</v>
      </c>
      <c r="Q19" s="591" t="s">
        <v>171</v>
      </c>
      <c r="R19" s="5"/>
      <c r="T19" s="623" t="s">
        <v>92</v>
      </c>
    </row>
    <row r="20" spans="2:20" x14ac:dyDescent="0.25">
      <c r="D20" s="613" t="s">
        <v>78</v>
      </c>
      <c r="E20" s="5"/>
      <c r="H20" s="588" t="s">
        <v>93</v>
      </c>
      <c r="I20" s="5"/>
      <c r="J20" s="5"/>
      <c r="K20" s="591" t="s">
        <v>128</v>
      </c>
      <c r="L20" s="596" t="s">
        <v>206</v>
      </c>
      <c r="M20" s="591" t="s">
        <v>158</v>
      </c>
      <c r="N20" s="591" t="s">
        <v>180</v>
      </c>
      <c r="O20" s="591" t="s">
        <v>195</v>
      </c>
      <c r="P20" s="593" t="s">
        <v>221</v>
      </c>
      <c r="Q20" s="591" t="s">
        <v>185</v>
      </c>
      <c r="R20" s="5"/>
      <c r="T20" s="623" t="s">
        <v>93</v>
      </c>
    </row>
    <row r="21" spans="2:20" x14ac:dyDescent="0.25">
      <c r="E21" s="5"/>
      <c r="H21" s="588" t="s">
        <v>94</v>
      </c>
      <c r="I21" s="5"/>
      <c r="J21" s="5"/>
      <c r="K21" s="591" t="s">
        <v>130</v>
      </c>
      <c r="L21" s="5"/>
      <c r="M21" s="591" t="s">
        <v>175</v>
      </c>
      <c r="N21" s="591" t="s">
        <v>192</v>
      </c>
      <c r="O21" s="591" t="s">
        <v>209</v>
      </c>
      <c r="P21" s="593" t="s">
        <v>232</v>
      </c>
      <c r="Q21" s="591" t="s">
        <v>190</v>
      </c>
      <c r="R21" s="5"/>
      <c r="T21" s="623" t="s">
        <v>94</v>
      </c>
    </row>
    <row r="22" spans="2:20" x14ac:dyDescent="0.25">
      <c r="D22" s="611" t="s">
        <v>19196</v>
      </c>
      <c r="E22" s="5"/>
      <c r="H22" s="588" t="s">
        <v>95</v>
      </c>
      <c r="I22" s="5"/>
      <c r="J22" s="5"/>
      <c r="K22" s="591" t="s">
        <v>132</v>
      </c>
      <c r="L22" s="5"/>
      <c r="M22" s="591" t="s">
        <v>184</v>
      </c>
      <c r="N22" s="591" t="s">
        <v>197</v>
      </c>
      <c r="O22" s="591" t="s">
        <v>213</v>
      </c>
      <c r="P22" s="596" t="s">
        <v>233</v>
      </c>
      <c r="Q22" s="591" t="s">
        <v>216</v>
      </c>
      <c r="R22" s="5"/>
      <c r="T22" s="623" t="s">
        <v>95</v>
      </c>
    </row>
    <row r="23" spans="2:20" x14ac:dyDescent="0.25">
      <c r="D23" s="612" t="s">
        <v>247</v>
      </c>
      <c r="E23" s="5"/>
      <c r="H23" s="588" t="s">
        <v>96</v>
      </c>
      <c r="I23" s="5"/>
      <c r="J23" s="5"/>
      <c r="K23" s="591" t="s">
        <v>133</v>
      </c>
      <c r="L23" s="5"/>
      <c r="M23" s="591" t="s">
        <v>187</v>
      </c>
      <c r="N23" s="591" t="s">
        <v>207</v>
      </c>
      <c r="O23" s="595" t="s">
        <v>228</v>
      </c>
      <c r="P23" s="5"/>
      <c r="Q23" s="595" t="s">
        <v>234</v>
      </c>
      <c r="R23" s="5"/>
      <c r="T23" s="623" t="s">
        <v>96</v>
      </c>
    </row>
    <row r="24" spans="2:20" x14ac:dyDescent="0.25">
      <c r="D24" s="612" t="s">
        <v>261</v>
      </c>
      <c r="E24" s="5"/>
      <c r="H24" s="588" t="s">
        <v>97</v>
      </c>
      <c r="I24" s="5"/>
      <c r="J24" s="5"/>
      <c r="K24" s="591" t="s">
        <v>135</v>
      </c>
      <c r="L24" s="5"/>
      <c r="M24" s="591" t="s">
        <v>189</v>
      </c>
      <c r="N24" s="591" t="s">
        <v>222</v>
      </c>
      <c r="O24" s="4"/>
      <c r="P24" s="5"/>
      <c r="Q24" s="5"/>
      <c r="R24" s="5"/>
      <c r="T24" s="623" t="s">
        <v>97</v>
      </c>
    </row>
    <row r="25" spans="2:20" x14ac:dyDescent="0.25">
      <c r="D25" s="612" t="s">
        <v>263</v>
      </c>
      <c r="E25" s="5"/>
      <c r="H25" s="588" t="s">
        <v>98</v>
      </c>
      <c r="I25" s="5"/>
      <c r="J25" s="5"/>
      <c r="K25" s="591" t="s">
        <v>138</v>
      </c>
      <c r="L25" s="5"/>
      <c r="M25" s="591" t="s">
        <v>200</v>
      </c>
      <c r="N25" s="591" t="s">
        <v>224</v>
      </c>
      <c r="O25" s="5"/>
      <c r="P25" s="5"/>
      <c r="Q25" s="5"/>
      <c r="R25" s="5"/>
      <c r="T25" s="623" t="s">
        <v>98</v>
      </c>
    </row>
    <row r="26" spans="2:20" x14ac:dyDescent="0.25">
      <c r="D26" s="613" t="s">
        <v>264</v>
      </c>
      <c r="E26" s="5"/>
      <c r="H26" s="588" t="s">
        <v>99</v>
      </c>
      <c r="I26" s="5"/>
      <c r="J26" s="5"/>
      <c r="K26" s="591" t="s">
        <v>139</v>
      </c>
      <c r="L26" s="5"/>
      <c r="M26" s="591" t="s">
        <v>202</v>
      </c>
      <c r="N26" s="591" t="s">
        <v>229</v>
      </c>
      <c r="O26" s="5"/>
      <c r="P26" s="5"/>
      <c r="Q26" s="5"/>
      <c r="R26" s="5"/>
      <c r="T26" s="623" t="s">
        <v>99</v>
      </c>
    </row>
    <row r="27" spans="2:20" x14ac:dyDescent="0.25">
      <c r="E27" s="5"/>
      <c r="H27" s="588" t="s">
        <v>100</v>
      </c>
      <c r="I27" s="5"/>
      <c r="J27" s="5"/>
      <c r="K27" s="591" t="s">
        <v>142</v>
      </c>
      <c r="L27" s="5"/>
      <c r="M27" s="591" t="s">
        <v>210</v>
      </c>
      <c r="N27" s="595" t="s">
        <v>231</v>
      </c>
      <c r="O27" s="5"/>
      <c r="P27" s="5"/>
      <c r="Q27" s="5"/>
      <c r="R27" s="5"/>
      <c r="T27" s="623" t="s">
        <v>100</v>
      </c>
    </row>
    <row r="28" spans="2:20" x14ac:dyDescent="0.25">
      <c r="E28" s="5"/>
      <c r="H28" s="588" t="s">
        <v>101</v>
      </c>
      <c r="I28" s="5"/>
      <c r="J28" s="5"/>
      <c r="K28" s="591" t="s">
        <v>143</v>
      </c>
      <c r="L28" s="5"/>
      <c r="M28" s="591" t="s">
        <v>215</v>
      </c>
      <c r="N28" s="5"/>
      <c r="O28" s="5"/>
      <c r="P28" s="5"/>
      <c r="Q28" s="5"/>
      <c r="R28" s="5"/>
      <c r="T28" s="623" t="s">
        <v>101</v>
      </c>
    </row>
    <row r="29" spans="2:20" x14ac:dyDescent="0.25">
      <c r="E29" s="5"/>
      <c r="H29" s="588" t="s">
        <v>102</v>
      </c>
      <c r="I29" s="5"/>
      <c r="J29" s="5"/>
      <c r="K29" s="591" t="s">
        <v>146</v>
      </c>
      <c r="L29" s="5"/>
      <c r="M29" s="591" t="s">
        <v>220</v>
      </c>
      <c r="N29" s="5"/>
      <c r="O29" s="5"/>
      <c r="P29" s="5"/>
      <c r="Q29" s="5"/>
      <c r="R29" s="5"/>
      <c r="T29" s="623" t="s">
        <v>102</v>
      </c>
    </row>
    <row r="30" spans="2:20" x14ac:dyDescent="0.25">
      <c r="E30" s="5"/>
      <c r="H30" s="588" t="s">
        <v>103</v>
      </c>
      <c r="I30" s="5"/>
      <c r="J30" s="5"/>
      <c r="K30" s="591" t="s">
        <v>149</v>
      </c>
      <c r="L30" s="5"/>
      <c r="M30" s="591" t="s">
        <v>226</v>
      </c>
      <c r="N30" s="5"/>
      <c r="O30" s="5"/>
      <c r="P30" s="5"/>
      <c r="Q30" s="5"/>
      <c r="R30" s="5"/>
      <c r="T30" s="623" t="s">
        <v>103</v>
      </c>
    </row>
    <row r="31" spans="2:20" x14ac:dyDescent="0.25">
      <c r="E31" s="5"/>
      <c r="H31" s="588" t="s">
        <v>104</v>
      </c>
      <c r="I31" s="5"/>
      <c r="J31" s="5"/>
      <c r="K31" s="591" t="s">
        <v>154</v>
      </c>
      <c r="L31" s="5"/>
      <c r="M31" s="591" t="s">
        <v>227</v>
      </c>
      <c r="N31" s="5"/>
      <c r="O31" s="5"/>
      <c r="P31" s="5"/>
      <c r="Q31" s="5"/>
      <c r="R31" s="5"/>
      <c r="T31" s="623" t="s">
        <v>104</v>
      </c>
    </row>
    <row r="32" spans="2:20" x14ac:dyDescent="0.25">
      <c r="E32" s="5"/>
      <c r="H32" s="588" t="s">
        <v>105</v>
      </c>
      <c r="I32" s="5"/>
      <c r="J32" s="5"/>
      <c r="K32" s="591" t="s">
        <v>160</v>
      </c>
      <c r="L32" s="5"/>
      <c r="M32" s="595" t="s">
        <v>230</v>
      </c>
      <c r="N32" s="5"/>
      <c r="O32" s="5"/>
      <c r="P32" s="5"/>
      <c r="Q32" s="5"/>
      <c r="R32" s="5"/>
      <c r="T32" s="623" t="s">
        <v>105</v>
      </c>
    </row>
    <row r="33" spans="5:20" x14ac:dyDescent="0.25">
      <c r="E33" s="5"/>
      <c r="H33" s="588" t="s">
        <v>106</v>
      </c>
      <c r="I33" s="5"/>
      <c r="J33" s="5"/>
      <c r="K33" s="591" t="s">
        <v>164</v>
      </c>
      <c r="L33" s="5"/>
      <c r="M33" s="5"/>
      <c r="N33" s="5"/>
      <c r="O33" s="5"/>
      <c r="P33" s="5"/>
      <c r="Q33" s="5"/>
      <c r="R33" s="5"/>
      <c r="T33" s="623" t="s">
        <v>106</v>
      </c>
    </row>
    <row r="34" spans="5:20" x14ac:dyDescent="0.25">
      <c r="E34" s="5"/>
      <c r="H34" s="588" t="s">
        <v>107</v>
      </c>
      <c r="I34" s="5"/>
      <c r="J34" s="5"/>
      <c r="K34" s="591" t="s">
        <v>181</v>
      </c>
      <c r="L34" s="5"/>
      <c r="M34" s="5"/>
      <c r="N34" s="5"/>
      <c r="O34" s="5"/>
      <c r="P34" s="5"/>
      <c r="Q34" s="5"/>
      <c r="R34" s="5"/>
      <c r="T34" s="623" t="s">
        <v>107</v>
      </c>
    </row>
    <row r="35" spans="5:20" x14ac:dyDescent="0.25">
      <c r="E35" s="5"/>
      <c r="H35" s="588" t="s">
        <v>108</v>
      </c>
      <c r="I35" s="5"/>
      <c r="J35" s="5"/>
      <c r="K35" s="591" t="s">
        <v>183</v>
      </c>
      <c r="L35" s="5"/>
      <c r="M35" s="5"/>
      <c r="N35" s="5"/>
      <c r="O35" s="5"/>
      <c r="P35" s="5"/>
      <c r="Q35" s="5"/>
      <c r="R35" s="5"/>
      <c r="T35" s="623" t="s">
        <v>108</v>
      </c>
    </row>
    <row r="36" spans="5:20" x14ac:dyDescent="0.25">
      <c r="E36" s="5"/>
      <c r="H36" s="588" t="s">
        <v>109</v>
      </c>
      <c r="I36" s="5"/>
      <c r="J36" s="5"/>
      <c r="K36" s="591" t="s">
        <v>199</v>
      </c>
      <c r="L36" s="5"/>
      <c r="M36" s="5"/>
      <c r="N36" s="5"/>
      <c r="O36" s="5"/>
      <c r="P36" s="5"/>
      <c r="Q36" s="5"/>
      <c r="R36" s="5"/>
      <c r="T36" s="623" t="s">
        <v>109</v>
      </c>
    </row>
    <row r="37" spans="5:20" x14ac:dyDescent="0.25">
      <c r="E37" s="5"/>
      <c r="H37" s="588" t="s">
        <v>110</v>
      </c>
      <c r="I37" s="5"/>
      <c r="J37" s="5"/>
      <c r="K37" s="591" t="s">
        <v>208</v>
      </c>
      <c r="L37" s="5"/>
      <c r="M37" s="5"/>
      <c r="N37" s="5"/>
      <c r="O37" s="5"/>
      <c r="P37" s="5"/>
      <c r="Q37" s="5"/>
      <c r="R37" s="5"/>
      <c r="T37" s="623" t="s">
        <v>110</v>
      </c>
    </row>
    <row r="38" spans="5:20" x14ac:dyDescent="0.25">
      <c r="E38" s="5"/>
      <c r="H38" s="588" t="s">
        <v>111</v>
      </c>
      <c r="I38" s="5"/>
      <c r="J38" s="5"/>
      <c r="K38" s="591" t="s">
        <v>214</v>
      </c>
      <c r="L38" s="5"/>
      <c r="M38" s="5"/>
      <c r="N38" s="5"/>
      <c r="O38" s="5"/>
      <c r="P38" s="5"/>
      <c r="Q38" s="5"/>
      <c r="R38" s="5"/>
      <c r="T38" s="623" t="s">
        <v>111</v>
      </c>
    </row>
    <row r="39" spans="5:20" x14ac:dyDescent="0.25">
      <c r="E39" s="5"/>
      <c r="H39" s="588" t="s">
        <v>112</v>
      </c>
      <c r="I39" s="5"/>
      <c r="J39" s="5"/>
      <c r="K39" s="591" t="s">
        <v>218</v>
      </c>
      <c r="L39" s="5"/>
      <c r="M39" s="5"/>
      <c r="N39" s="5"/>
      <c r="O39" s="5"/>
      <c r="P39" s="5"/>
      <c r="Q39" s="5"/>
      <c r="R39" s="5"/>
      <c r="T39" s="623" t="s">
        <v>112</v>
      </c>
    </row>
    <row r="40" spans="5:20" x14ac:dyDescent="0.25">
      <c r="E40" s="5"/>
      <c r="H40" s="588" t="s">
        <v>113</v>
      </c>
      <c r="I40" s="5"/>
      <c r="J40" s="5"/>
      <c r="K40" s="591" t="s">
        <v>219</v>
      </c>
      <c r="L40" s="5"/>
      <c r="M40" s="5"/>
      <c r="N40" s="5"/>
      <c r="O40" s="5"/>
      <c r="P40" s="5"/>
      <c r="Q40" s="5"/>
      <c r="R40" s="5"/>
      <c r="T40" s="623" t="s">
        <v>113</v>
      </c>
    </row>
    <row r="41" spans="5:20" x14ac:dyDescent="0.25">
      <c r="E41" s="5"/>
      <c r="H41" s="588" t="s">
        <v>114</v>
      </c>
      <c r="I41" s="5"/>
      <c r="J41" s="5"/>
      <c r="K41" s="595" t="s">
        <v>225</v>
      </c>
      <c r="L41" s="5"/>
      <c r="M41" s="5"/>
      <c r="N41" s="5"/>
      <c r="O41" s="5"/>
      <c r="P41" s="5"/>
      <c r="Q41" s="5"/>
      <c r="R41" s="5"/>
      <c r="T41" s="623" t="s">
        <v>114</v>
      </c>
    </row>
    <row r="42" spans="5:20" x14ac:dyDescent="0.25">
      <c r="E42" s="5"/>
      <c r="H42" s="588" t="s">
        <v>115</v>
      </c>
      <c r="I42" s="5"/>
      <c r="J42" s="5"/>
      <c r="K42" s="5"/>
      <c r="L42" s="5"/>
      <c r="M42" s="5"/>
      <c r="N42" s="5"/>
      <c r="O42" s="5"/>
      <c r="P42" s="5"/>
      <c r="Q42" s="5"/>
      <c r="R42" s="5"/>
      <c r="T42" s="623" t="s">
        <v>115</v>
      </c>
    </row>
    <row r="43" spans="5:20" x14ac:dyDescent="0.25">
      <c r="E43" s="5"/>
      <c r="H43" s="588" t="s">
        <v>116</v>
      </c>
      <c r="I43" s="5"/>
      <c r="J43" s="5"/>
      <c r="K43" s="5"/>
      <c r="L43" s="5"/>
      <c r="M43" s="5"/>
      <c r="N43" s="5"/>
      <c r="O43" s="5"/>
      <c r="P43" s="5"/>
      <c r="Q43" s="5"/>
      <c r="R43" s="5"/>
      <c r="T43" s="623" t="s">
        <v>116</v>
      </c>
    </row>
    <row r="44" spans="5:20" x14ac:dyDescent="0.25">
      <c r="E44" s="5"/>
      <c r="H44" s="588" t="s">
        <v>117</v>
      </c>
      <c r="I44" s="5"/>
      <c r="J44" s="5"/>
      <c r="K44" s="5"/>
      <c r="L44" s="5"/>
      <c r="M44" s="5"/>
      <c r="N44" s="5"/>
      <c r="O44" s="5"/>
      <c r="P44" s="5"/>
      <c r="Q44" s="5"/>
      <c r="R44" s="5"/>
      <c r="T44" s="623" t="s">
        <v>117</v>
      </c>
    </row>
    <row r="45" spans="5:20" x14ac:dyDescent="0.25">
      <c r="E45" s="5"/>
      <c r="H45" s="588" t="s">
        <v>118</v>
      </c>
      <c r="I45" s="5"/>
      <c r="J45" s="5"/>
      <c r="K45" s="5"/>
      <c r="L45" s="5"/>
      <c r="M45" s="5"/>
      <c r="N45" s="5"/>
      <c r="O45" s="5"/>
      <c r="P45" s="5"/>
      <c r="Q45" s="5"/>
      <c r="R45" s="5"/>
      <c r="T45" s="623" t="s">
        <v>118</v>
      </c>
    </row>
    <row r="46" spans="5:20" x14ac:dyDescent="0.25">
      <c r="E46" s="5"/>
      <c r="H46" s="588" t="s">
        <v>119</v>
      </c>
      <c r="I46" s="5"/>
      <c r="J46" s="5"/>
      <c r="K46" s="5"/>
      <c r="L46" s="5"/>
      <c r="M46" s="5"/>
      <c r="N46" s="5"/>
      <c r="O46" s="5"/>
      <c r="P46" s="5"/>
      <c r="Q46" s="5"/>
      <c r="R46" s="5"/>
      <c r="T46" s="623" t="s">
        <v>119</v>
      </c>
    </row>
    <row r="47" spans="5:20" x14ac:dyDescent="0.25">
      <c r="E47" s="5"/>
      <c r="H47" s="588" t="s">
        <v>120</v>
      </c>
      <c r="I47" s="5"/>
      <c r="J47" s="5"/>
      <c r="K47" s="5"/>
      <c r="L47" s="5"/>
      <c r="M47" s="5"/>
      <c r="N47" s="5"/>
      <c r="O47" s="5"/>
      <c r="P47" s="5"/>
      <c r="Q47" s="5"/>
      <c r="R47" s="5"/>
      <c r="T47" s="623" t="s">
        <v>120</v>
      </c>
    </row>
    <row r="48" spans="5:20" x14ac:dyDescent="0.25">
      <c r="E48" s="5"/>
      <c r="H48" s="588" t="s">
        <v>121</v>
      </c>
      <c r="I48" s="5"/>
      <c r="J48" s="5"/>
      <c r="K48" s="5"/>
      <c r="L48" s="5"/>
      <c r="M48" s="5"/>
      <c r="N48" s="5"/>
      <c r="O48" s="5"/>
      <c r="P48" s="5"/>
      <c r="Q48" s="5"/>
      <c r="R48" s="5"/>
      <c r="T48" s="623" t="s">
        <v>121</v>
      </c>
    </row>
    <row r="49" spans="5:20" x14ac:dyDescent="0.25">
      <c r="E49" s="5"/>
      <c r="H49" s="588" t="s">
        <v>122</v>
      </c>
      <c r="I49" s="5"/>
      <c r="J49" s="5"/>
      <c r="K49" s="5"/>
      <c r="L49" s="5"/>
      <c r="M49" s="5"/>
      <c r="N49" s="5"/>
      <c r="O49" s="5"/>
      <c r="P49" s="5"/>
      <c r="Q49" s="5"/>
      <c r="R49" s="5"/>
      <c r="T49" s="623" t="s">
        <v>122</v>
      </c>
    </row>
    <row r="50" spans="5:20" x14ac:dyDescent="0.25">
      <c r="E50" s="5"/>
      <c r="H50" s="588" t="s">
        <v>123</v>
      </c>
      <c r="I50" s="5"/>
      <c r="J50" s="5"/>
      <c r="K50" s="5"/>
      <c r="L50" s="5"/>
      <c r="M50" s="5"/>
      <c r="N50" s="5"/>
      <c r="O50" s="5"/>
      <c r="P50" s="5"/>
      <c r="Q50" s="5"/>
      <c r="R50" s="5"/>
      <c r="T50" s="623" t="s">
        <v>123</v>
      </c>
    </row>
    <row r="51" spans="5:20" x14ac:dyDescent="0.25">
      <c r="E51" s="5"/>
      <c r="H51" s="588" t="s">
        <v>124</v>
      </c>
      <c r="I51" s="5"/>
      <c r="J51" s="5"/>
      <c r="K51" s="5"/>
      <c r="L51" s="5"/>
      <c r="M51" s="5"/>
      <c r="N51" s="5"/>
      <c r="O51" s="5"/>
      <c r="P51" s="5"/>
      <c r="Q51" s="5"/>
      <c r="R51" s="5"/>
      <c r="T51" s="623" t="s">
        <v>124</v>
      </c>
    </row>
    <row r="52" spans="5:20" x14ac:dyDescent="0.25">
      <c r="E52" s="5"/>
      <c r="H52" s="588" t="s">
        <v>125</v>
      </c>
      <c r="I52" s="5"/>
      <c r="J52" s="5"/>
      <c r="K52" s="5"/>
      <c r="L52" s="5"/>
      <c r="M52" s="5"/>
      <c r="N52" s="5"/>
      <c r="O52" s="5"/>
      <c r="P52" s="5"/>
      <c r="Q52" s="5"/>
      <c r="R52" s="5"/>
      <c r="T52" s="623" t="s">
        <v>125</v>
      </c>
    </row>
    <row r="53" spans="5:20" x14ac:dyDescent="0.25">
      <c r="E53" s="5"/>
      <c r="H53" s="588" t="s">
        <v>126</v>
      </c>
      <c r="I53" s="5"/>
      <c r="J53" s="5"/>
      <c r="K53" s="5"/>
      <c r="L53" s="5"/>
      <c r="M53" s="5"/>
      <c r="N53" s="5"/>
      <c r="O53" s="5"/>
      <c r="P53" s="5"/>
      <c r="Q53" s="5"/>
      <c r="R53" s="5"/>
      <c r="T53" s="623" t="s">
        <v>126</v>
      </c>
    </row>
    <row r="54" spans="5:20" x14ac:dyDescent="0.25">
      <c r="E54" s="5"/>
      <c r="H54" s="588" t="s">
        <v>127</v>
      </c>
      <c r="I54" s="5"/>
      <c r="J54" s="5"/>
      <c r="K54" s="5"/>
      <c r="L54" s="5"/>
      <c r="M54" s="5"/>
      <c r="N54" s="5"/>
      <c r="O54" s="5"/>
      <c r="P54" s="5"/>
      <c r="Q54" s="5"/>
      <c r="R54" s="5"/>
      <c r="T54" s="623" t="s">
        <v>127</v>
      </c>
    </row>
    <row r="55" spans="5:20" x14ac:dyDescent="0.25">
      <c r="E55" s="5"/>
      <c r="H55" s="588" t="s">
        <v>128</v>
      </c>
      <c r="I55" s="5"/>
      <c r="J55" s="5"/>
      <c r="K55" s="5"/>
      <c r="L55" s="5"/>
      <c r="M55" s="5"/>
      <c r="N55" s="5"/>
      <c r="O55" s="5"/>
      <c r="P55" s="5"/>
      <c r="Q55" s="5"/>
      <c r="R55" s="5"/>
      <c r="T55" s="623" t="s">
        <v>128</v>
      </c>
    </row>
    <row r="56" spans="5:20" x14ac:dyDescent="0.25">
      <c r="E56" s="5"/>
      <c r="H56" s="588" t="s">
        <v>129</v>
      </c>
      <c r="I56" s="5"/>
      <c r="J56" s="5"/>
      <c r="K56" s="5"/>
      <c r="L56" s="5"/>
      <c r="M56" s="5"/>
      <c r="N56" s="5"/>
      <c r="O56" s="5"/>
      <c r="P56" s="5"/>
      <c r="Q56" s="5"/>
      <c r="R56" s="5"/>
      <c r="T56" s="623" t="s">
        <v>129</v>
      </c>
    </row>
    <row r="57" spans="5:20" x14ac:dyDescent="0.25">
      <c r="E57" s="5"/>
      <c r="H57" s="588" t="s">
        <v>130</v>
      </c>
      <c r="I57" s="5"/>
      <c r="J57" s="5"/>
      <c r="K57" s="5"/>
      <c r="L57" s="5"/>
      <c r="M57" s="5"/>
      <c r="N57" s="5"/>
      <c r="O57" s="5"/>
      <c r="P57" s="5"/>
      <c r="Q57" s="5"/>
      <c r="R57" s="5"/>
      <c r="T57" s="623" t="s">
        <v>130</v>
      </c>
    </row>
    <row r="58" spans="5:20" x14ac:dyDescent="0.25">
      <c r="E58" s="5"/>
      <c r="H58" s="588" t="s">
        <v>131</v>
      </c>
      <c r="I58" s="5"/>
      <c r="J58" s="5"/>
      <c r="K58" s="5"/>
      <c r="L58" s="5"/>
      <c r="M58" s="5"/>
      <c r="N58" s="5"/>
      <c r="O58" s="5"/>
      <c r="P58" s="5"/>
      <c r="Q58" s="5"/>
      <c r="R58" s="5"/>
      <c r="T58" s="623" t="s">
        <v>131</v>
      </c>
    </row>
    <row r="59" spans="5:20" x14ac:dyDescent="0.25">
      <c r="E59" s="5"/>
      <c r="H59" s="588" t="s">
        <v>132</v>
      </c>
      <c r="I59" s="5"/>
      <c r="J59" s="5"/>
      <c r="K59" s="5"/>
      <c r="L59" s="5"/>
      <c r="M59" s="5"/>
      <c r="N59" s="5"/>
      <c r="O59" s="5"/>
      <c r="P59" s="5"/>
      <c r="Q59" s="5"/>
      <c r="R59" s="5"/>
      <c r="T59" s="623" t="s">
        <v>132</v>
      </c>
    </row>
    <row r="60" spans="5:20" x14ac:dyDescent="0.25">
      <c r="E60" s="5"/>
      <c r="H60" s="588" t="s">
        <v>133</v>
      </c>
      <c r="I60" s="5"/>
      <c r="J60" s="5"/>
      <c r="K60" s="5"/>
      <c r="L60" s="5"/>
      <c r="M60" s="5"/>
      <c r="N60" s="5"/>
      <c r="O60" s="5"/>
      <c r="P60" s="5"/>
      <c r="Q60" s="5"/>
      <c r="R60" s="5"/>
      <c r="T60" s="623" t="s">
        <v>133</v>
      </c>
    </row>
    <row r="61" spans="5:20" x14ac:dyDescent="0.25">
      <c r="E61" s="5"/>
      <c r="H61" s="588" t="s">
        <v>134</v>
      </c>
      <c r="I61" s="5"/>
      <c r="J61" s="5"/>
      <c r="K61" s="5"/>
      <c r="L61" s="5"/>
      <c r="M61" s="5"/>
      <c r="N61" s="5"/>
      <c r="O61" s="5"/>
      <c r="P61" s="5"/>
      <c r="Q61" s="5"/>
      <c r="R61" s="5"/>
      <c r="T61" s="623" t="s">
        <v>134</v>
      </c>
    </row>
    <row r="62" spans="5:20" x14ac:dyDescent="0.25">
      <c r="E62" s="5"/>
      <c r="H62" s="588" t="s">
        <v>135</v>
      </c>
      <c r="I62" s="5"/>
      <c r="J62" s="5"/>
      <c r="K62" s="5"/>
      <c r="L62" s="5"/>
      <c r="M62" s="5"/>
      <c r="N62" s="5"/>
      <c r="O62" s="5"/>
      <c r="P62" s="5"/>
      <c r="Q62" s="5"/>
      <c r="R62" s="5"/>
      <c r="T62" s="623" t="s">
        <v>135</v>
      </c>
    </row>
    <row r="63" spans="5:20" x14ac:dyDescent="0.25">
      <c r="E63" s="5"/>
      <c r="H63" s="588" t="s">
        <v>136</v>
      </c>
      <c r="I63" s="5"/>
      <c r="J63" s="5"/>
      <c r="K63" s="5"/>
      <c r="L63" s="5"/>
      <c r="M63" s="5"/>
      <c r="N63" s="5"/>
      <c r="O63" s="5"/>
      <c r="P63" s="5"/>
      <c r="Q63" s="5"/>
      <c r="R63" s="5"/>
      <c r="T63" s="623" t="s">
        <v>136</v>
      </c>
    </row>
    <row r="64" spans="5:20" x14ac:dyDescent="0.25">
      <c r="E64" s="5"/>
      <c r="H64" s="588" t="s">
        <v>137</v>
      </c>
      <c r="I64" s="5"/>
      <c r="J64" s="5"/>
      <c r="K64" s="5"/>
      <c r="L64" s="5"/>
      <c r="M64" s="5"/>
      <c r="N64" s="5"/>
      <c r="O64" s="5"/>
      <c r="P64" s="5"/>
      <c r="Q64" s="5"/>
      <c r="R64" s="5"/>
      <c r="T64" s="623" t="s">
        <v>137</v>
      </c>
    </row>
    <row r="65" spans="5:20" x14ac:dyDescent="0.25">
      <c r="E65" s="5"/>
      <c r="H65" s="588" t="s">
        <v>138</v>
      </c>
      <c r="I65" s="5"/>
      <c r="J65" s="5"/>
      <c r="K65" s="5"/>
      <c r="L65" s="5"/>
      <c r="M65" s="5"/>
      <c r="N65" s="5"/>
      <c r="O65" s="5"/>
      <c r="P65" s="5"/>
      <c r="Q65" s="5"/>
      <c r="R65" s="5"/>
      <c r="T65" s="623" t="s">
        <v>138</v>
      </c>
    </row>
    <row r="66" spans="5:20" x14ac:dyDescent="0.25">
      <c r="E66" s="5"/>
      <c r="H66" s="588" t="s">
        <v>139</v>
      </c>
      <c r="I66" s="5"/>
      <c r="J66" s="5"/>
      <c r="K66" s="5"/>
      <c r="L66" s="5"/>
      <c r="M66" s="5"/>
      <c r="N66" s="5"/>
      <c r="O66" s="5"/>
      <c r="P66" s="5"/>
      <c r="Q66" s="5"/>
      <c r="R66" s="5"/>
      <c r="T66" s="623" t="s">
        <v>139</v>
      </c>
    </row>
    <row r="67" spans="5:20" x14ac:dyDescent="0.25">
      <c r="E67" s="5"/>
      <c r="H67" s="588" t="s">
        <v>140</v>
      </c>
      <c r="I67" s="5"/>
      <c r="J67" s="5"/>
      <c r="K67" s="5"/>
      <c r="L67" s="5"/>
      <c r="M67" s="5"/>
      <c r="N67" s="5"/>
      <c r="O67" s="5"/>
      <c r="P67" s="5"/>
      <c r="Q67" s="5"/>
      <c r="R67" s="5"/>
      <c r="T67" s="623" t="s">
        <v>140</v>
      </c>
    </row>
    <row r="68" spans="5:20" x14ac:dyDescent="0.25">
      <c r="E68" s="5"/>
      <c r="H68" s="588" t="s">
        <v>141</v>
      </c>
      <c r="I68" s="5"/>
      <c r="J68" s="5"/>
      <c r="K68" s="5"/>
      <c r="L68" s="5"/>
      <c r="M68" s="5"/>
      <c r="N68" s="5"/>
      <c r="O68" s="5"/>
      <c r="P68" s="5"/>
      <c r="Q68" s="5"/>
      <c r="R68" s="5"/>
      <c r="T68" s="623" t="s">
        <v>141</v>
      </c>
    </row>
    <row r="69" spans="5:20" x14ac:dyDescent="0.25">
      <c r="E69" s="5"/>
      <c r="H69" s="588" t="s">
        <v>142</v>
      </c>
      <c r="I69" s="5"/>
      <c r="J69" s="5"/>
      <c r="K69" s="5"/>
      <c r="L69" s="5"/>
      <c r="M69" s="5"/>
      <c r="N69" s="5"/>
      <c r="O69" s="5"/>
      <c r="P69" s="5"/>
      <c r="Q69" s="5"/>
      <c r="R69" s="5"/>
      <c r="T69" s="623" t="s">
        <v>142</v>
      </c>
    </row>
    <row r="70" spans="5:20" x14ac:dyDescent="0.25">
      <c r="E70" s="5"/>
      <c r="H70" s="588" t="s">
        <v>143</v>
      </c>
      <c r="I70" s="5"/>
      <c r="J70" s="5"/>
      <c r="K70" s="5"/>
      <c r="L70" s="5"/>
      <c r="M70" s="5"/>
      <c r="N70" s="5"/>
      <c r="O70" s="5"/>
      <c r="P70" s="5"/>
      <c r="Q70" s="5"/>
      <c r="R70" s="5"/>
      <c r="T70" s="623" t="s">
        <v>143</v>
      </c>
    </row>
    <row r="71" spans="5:20" x14ac:dyDescent="0.25">
      <c r="E71" s="5"/>
      <c r="H71" s="588" t="s">
        <v>144</v>
      </c>
      <c r="I71" s="5"/>
      <c r="J71" s="5"/>
      <c r="K71" s="5"/>
      <c r="L71" s="5"/>
      <c r="M71" s="5"/>
      <c r="N71" s="5"/>
      <c r="O71" s="5"/>
      <c r="P71" s="5"/>
      <c r="Q71" s="5"/>
      <c r="R71" s="5"/>
      <c r="T71" s="623" t="s">
        <v>144</v>
      </c>
    </row>
    <row r="72" spans="5:20" x14ac:dyDescent="0.25">
      <c r="E72" s="5"/>
      <c r="H72" s="588" t="s">
        <v>145</v>
      </c>
      <c r="I72" s="5"/>
      <c r="J72" s="5"/>
      <c r="K72" s="5"/>
      <c r="L72" s="5"/>
      <c r="M72" s="5"/>
      <c r="N72" s="5"/>
      <c r="O72" s="5"/>
      <c r="P72" s="5"/>
      <c r="Q72" s="5"/>
      <c r="R72" s="5"/>
      <c r="T72" s="623" t="s">
        <v>145</v>
      </c>
    </row>
    <row r="73" spans="5:20" x14ac:dyDescent="0.25">
      <c r="E73" s="5"/>
      <c r="H73" s="588" t="s">
        <v>146</v>
      </c>
      <c r="I73" s="5"/>
      <c r="J73" s="5"/>
      <c r="K73" s="5"/>
      <c r="L73" s="5"/>
      <c r="M73" s="5"/>
      <c r="N73" s="5"/>
      <c r="O73" s="5"/>
      <c r="P73" s="5"/>
      <c r="Q73" s="5"/>
      <c r="R73" s="5"/>
      <c r="T73" s="623" t="s">
        <v>146</v>
      </c>
    </row>
    <row r="74" spans="5:20" x14ac:dyDescent="0.25">
      <c r="E74" s="5"/>
      <c r="H74" s="588" t="s">
        <v>147</v>
      </c>
      <c r="I74" s="5"/>
      <c r="J74" s="5"/>
      <c r="K74" s="5"/>
      <c r="L74" s="5"/>
      <c r="M74" s="5"/>
      <c r="N74" s="5"/>
      <c r="O74" s="5"/>
      <c r="P74" s="5"/>
      <c r="Q74" s="5"/>
      <c r="R74" s="5"/>
      <c r="T74" s="623" t="s">
        <v>147</v>
      </c>
    </row>
    <row r="75" spans="5:20" x14ac:dyDescent="0.25">
      <c r="E75" s="5"/>
      <c r="H75" s="588" t="s">
        <v>148</v>
      </c>
      <c r="I75" s="5"/>
      <c r="J75" s="5"/>
      <c r="K75" s="5"/>
      <c r="L75" s="5"/>
      <c r="M75" s="5"/>
      <c r="N75" s="5"/>
      <c r="O75" s="5"/>
      <c r="P75" s="5"/>
      <c r="Q75" s="5"/>
      <c r="R75" s="5"/>
      <c r="T75" s="623" t="s">
        <v>148</v>
      </c>
    </row>
    <row r="76" spans="5:20" x14ac:dyDescent="0.25">
      <c r="E76" s="5"/>
      <c r="H76" s="588" t="s">
        <v>149</v>
      </c>
      <c r="I76" s="5"/>
      <c r="J76" s="5"/>
      <c r="K76" s="5"/>
      <c r="L76" s="5"/>
      <c r="M76" s="5"/>
      <c r="N76" s="5"/>
      <c r="O76" s="5"/>
      <c r="P76" s="5"/>
      <c r="Q76" s="5"/>
      <c r="R76" s="5"/>
      <c r="T76" s="623" t="s">
        <v>149</v>
      </c>
    </row>
    <row r="77" spans="5:20" x14ac:dyDescent="0.25">
      <c r="E77" s="5"/>
      <c r="H77" s="588" t="s">
        <v>150</v>
      </c>
      <c r="I77" s="5"/>
      <c r="J77" s="5"/>
      <c r="K77" s="5"/>
      <c r="L77" s="5"/>
      <c r="M77" s="5"/>
      <c r="N77" s="5"/>
      <c r="O77" s="5"/>
      <c r="P77" s="5"/>
      <c r="Q77" s="5"/>
      <c r="R77" s="5"/>
      <c r="T77" s="623" t="s">
        <v>150</v>
      </c>
    </row>
    <row r="78" spans="5:20" x14ac:dyDescent="0.25">
      <c r="E78" s="5"/>
      <c r="H78" s="588" t="s">
        <v>151</v>
      </c>
      <c r="I78" s="5"/>
      <c r="J78" s="5"/>
      <c r="K78" s="5"/>
      <c r="L78" s="5"/>
      <c r="M78" s="5"/>
      <c r="N78" s="5"/>
      <c r="O78" s="5"/>
      <c r="P78" s="5"/>
      <c r="Q78" s="5"/>
      <c r="R78" s="5"/>
      <c r="T78" s="623" t="s">
        <v>151</v>
      </c>
    </row>
    <row r="79" spans="5:20" x14ac:dyDescent="0.25">
      <c r="E79" s="5"/>
      <c r="H79" s="588" t="s">
        <v>152</v>
      </c>
      <c r="I79" s="5"/>
      <c r="J79" s="5"/>
      <c r="K79" s="5"/>
      <c r="L79" s="5"/>
      <c r="M79" s="5"/>
      <c r="N79" s="5"/>
      <c r="O79" s="5"/>
      <c r="P79" s="5"/>
      <c r="Q79" s="5"/>
      <c r="R79" s="5"/>
      <c r="T79" s="623" t="s">
        <v>152</v>
      </c>
    </row>
    <row r="80" spans="5:20" x14ac:dyDescent="0.25">
      <c r="E80" s="5"/>
      <c r="H80" s="588" t="s">
        <v>153</v>
      </c>
      <c r="I80" s="5"/>
      <c r="J80" s="5"/>
      <c r="K80" s="5"/>
      <c r="L80" s="5"/>
      <c r="M80" s="5"/>
      <c r="N80" s="5"/>
      <c r="O80" s="5"/>
      <c r="P80" s="5"/>
      <c r="Q80" s="5"/>
      <c r="R80" s="5"/>
      <c r="T80" s="623" t="s">
        <v>153</v>
      </c>
    </row>
    <row r="81" spans="5:20" x14ac:dyDescent="0.25">
      <c r="E81" s="5"/>
      <c r="H81" s="588" t="s">
        <v>154</v>
      </c>
      <c r="I81" s="5"/>
      <c r="J81" s="5"/>
      <c r="K81" s="5"/>
      <c r="L81" s="5"/>
      <c r="M81" s="5"/>
      <c r="N81" s="5"/>
      <c r="O81" s="5"/>
      <c r="P81" s="5"/>
      <c r="Q81" s="5"/>
      <c r="R81" s="5"/>
      <c r="T81" s="623" t="s">
        <v>154</v>
      </c>
    </row>
    <row r="82" spans="5:20" x14ac:dyDescent="0.25">
      <c r="E82" s="5"/>
      <c r="H82" s="588" t="s">
        <v>155</v>
      </c>
      <c r="I82" s="5"/>
      <c r="J82" s="5"/>
      <c r="K82" s="5"/>
      <c r="L82" s="5"/>
      <c r="M82" s="5"/>
      <c r="N82" s="5"/>
      <c r="O82" s="5"/>
      <c r="P82" s="5"/>
      <c r="Q82" s="5"/>
      <c r="R82" s="5"/>
      <c r="T82" s="623" t="s">
        <v>155</v>
      </c>
    </row>
    <row r="83" spans="5:20" x14ac:dyDescent="0.25">
      <c r="E83" s="5"/>
      <c r="H83" s="588" t="s">
        <v>156</v>
      </c>
      <c r="I83" s="5"/>
      <c r="J83" s="5"/>
      <c r="K83" s="5"/>
      <c r="L83" s="5"/>
      <c r="M83" s="5"/>
      <c r="N83" s="5"/>
      <c r="O83" s="5"/>
      <c r="P83" s="5"/>
      <c r="Q83" s="5"/>
      <c r="R83" s="5"/>
      <c r="T83" s="623" t="s">
        <v>156</v>
      </c>
    </row>
    <row r="84" spans="5:20" x14ac:dyDescent="0.25">
      <c r="E84" s="5"/>
      <c r="H84" s="588" t="s">
        <v>157</v>
      </c>
      <c r="I84" s="5"/>
      <c r="J84" s="5"/>
      <c r="K84" s="5"/>
      <c r="L84" s="5"/>
      <c r="M84" s="5"/>
      <c r="N84" s="5"/>
      <c r="O84" s="5"/>
      <c r="P84" s="5"/>
      <c r="Q84" s="5"/>
      <c r="R84" s="5"/>
      <c r="T84" s="623" t="s">
        <v>157</v>
      </c>
    </row>
    <row r="85" spans="5:20" x14ac:dyDescent="0.25">
      <c r="E85" s="5"/>
      <c r="H85" s="588" t="s">
        <v>158</v>
      </c>
      <c r="I85" s="5"/>
      <c r="J85" s="5"/>
      <c r="K85" s="5"/>
      <c r="L85" s="5"/>
      <c r="M85" s="5"/>
      <c r="N85" s="5"/>
      <c r="O85" s="5"/>
      <c r="P85" s="5"/>
      <c r="Q85" s="5"/>
      <c r="R85" s="5"/>
      <c r="T85" s="623" t="s">
        <v>158</v>
      </c>
    </row>
    <row r="86" spans="5:20" x14ac:dyDescent="0.25">
      <c r="E86" s="5"/>
      <c r="H86" s="588" t="s">
        <v>159</v>
      </c>
      <c r="I86" s="5"/>
      <c r="J86" s="5"/>
      <c r="K86" s="5"/>
      <c r="L86" s="5"/>
      <c r="M86" s="5"/>
      <c r="N86" s="5"/>
      <c r="O86" s="5"/>
      <c r="P86" s="5"/>
      <c r="Q86" s="5"/>
      <c r="R86" s="5"/>
      <c r="T86" s="623" t="s">
        <v>159</v>
      </c>
    </row>
    <row r="87" spans="5:20" x14ac:dyDescent="0.25">
      <c r="E87" s="5"/>
      <c r="H87" s="588" t="s">
        <v>160</v>
      </c>
      <c r="I87" s="5"/>
      <c r="J87" s="5"/>
      <c r="K87" s="5"/>
      <c r="L87" s="5"/>
      <c r="M87" s="5"/>
      <c r="N87" s="5"/>
      <c r="O87" s="5"/>
      <c r="P87" s="5"/>
      <c r="Q87" s="5"/>
      <c r="R87" s="5"/>
      <c r="T87" s="623" t="s">
        <v>160</v>
      </c>
    </row>
    <row r="88" spans="5:20" x14ac:dyDescent="0.25">
      <c r="E88" s="5"/>
      <c r="H88" s="588" t="s">
        <v>161</v>
      </c>
      <c r="I88" s="5"/>
      <c r="J88" s="5"/>
      <c r="K88" s="5"/>
      <c r="L88" s="5"/>
      <c r="M88" s="5"/>
      <c r="N88" s="5"/>
      <c r="O88" s="5"/>
      <c r="P88" s="5"/>
      <c r="Q88" s="5"/>
      <c r="R88" s="5"/>
      <c r="T88" s="623" t="s">
        <v>161</v>
      </c>
    </row>
    <row r="89" spans="5:20" x14ac:dyDescent="0.25">
      <c r="E89" s="5"/>
      <c r="H89" s="588" t="s">
        <v>162</v>
      </c>
      <c r="I89" s="5"/>
      <c r="J89" s="5"/>
      <c r="K89" s="5"/>
      <c r="L89" s="5"/>
      <c r="M89" s="5"/>
      <c r="N89" s="5"/>
      <c r="O89" s="5"/>
      <c r="P89" s="5"/>
      <c r="Q89" s="5"/>
      <c r="R89" s="5"/>
      <c r="T89" s="623" t="s">
        <v>162</v>
      </c>
    </row>
    <row r="90" spans="5:20" x14ac:dyDescent="0.25">
      <c r="E90" s="5"/>
      <c r="H90" s="588" t="s">
        <v>163</v>
      </c>
      <c r="I90" s="5"/>
      <c r="J90" s="5"/>
      <c r="K90" s="5"/>
      <c r="L90" s="5"/>
      <c r="M90" s="5"/>
      <c r="N90" s="5"/>
      <c r="O90" s="5"/>
      <c r="P90" s="5"/>
      <c r="Q90" s="5"/>
      <c r="R90" s="5"/>
      <c r="T90" s="623" t="s">
        <v>163</v>
      </c>
    </row>
    <row r="91" spans="5:20" x14ac:dyDescent="0.25">
      <c r="E91" s="5"/>
      <c r="H91" s="588" t="s">
        <v>164</v>
      </c>
      <c r="I91" s="5"/>
      <c r="J91" s="5"/>
      <c r="K91" s="5"/>
      <c r="L91" s="5"/>
      <c r="M91" s="5"/>
      <c r="N91" s="5"/>
      <c r="O91" s="5"/>
      <c r="P91" s="5"/>
      <c r="Q91" s="5"/>
      <c r="R91" s="5"/>
      <c r="T91" s="623" t="s">
        <v>164</v>
      </c>
    </row>
    <row r="92" spans="5:20" x14ac:dyDescent="0.25">
      <c r="E92" s="5"/>
      <c r="H92" s="588" t="s">
        <v>165</v>
      </c>
      <c r="I92" s="5"/>
      <c r="J92" s="5"/>
      <c r="K92" s="5"/>
      <c r="L92" s="5"/>
      <c r="M92" s="5"/>
      <c r="N92" s="5"/>
      <c r="O92" s="5"/>
      <c r="P92" s="5"/>
      <c r="Q92" s="5"/>
      <c r="R92" s="5"/>
      <c r="T92" s="623" t="s">
        <v>165</v>
      </c>
    </row>
    <row r="93" spans="5:20" x14ac:dyDescent="0.25">
      <c r="E93" s="5"/>
      <c r="H93" s="588" t="s">
        <v>166</v>
      </c>
      <c r="I93" s="5"/>
      <c r="J93" s="5"/>
      <c r="K93" s="5"/>
      <c r="L93" s="5"/>
      <c r="M93" s="5"/>
      <c r="N93" s="5"/>
      <c r="O93" s="5"/>
      <c r="P93" s="5"/>
      <c r="Q93" s="5"/>
      <c r="R93" s="5"/>
      <c r="T93" s="623" t="s">
        <v>166</v>
      </c>
    </row>
    <row r="94" spans="5:20" x14ac:dyDescent="0.25">
      <c r="E94" s="5"/>
      <c r="H94" s="588" t="s">
        <v>167</v>
      </c>
      <c r="I94" s="5"/>
      <c r="J94" s="5"/>
      <c r="K94" s="5"/>
      <c r="L94" s="5"/>
      <c r="M94" s="5"/>
      <c r="N94" s="5"/>
      <c r="O94" s="5"/>
      <c r="P94" s="5"/>
      <c r="Q94" s="5"/>
      <c r="R94" s="5"/>
      <c r="T94" s="623" t="s">
        <v>167</v>
      </c>
    </row>
    <row r="95" spans="5:20" x14ac:dyDescent="0.25">
      <c r="E95" s="5"/>
      <c r="H95" s="588" t="s">
        <v>168</v>
      </c>
      <c r="I95" s="5"/>
      <c r="J95" s="5"/>
      <c r="K95" s="5"/>
      <c r="L95" s="5"/>
      <c r="M95" s="5"/>
      <c r="N95" s="5"/>
      <c r="O95" s="5"/>
      <c r="P95" s="5"/>
      <c r="Q95" s="5"/>
      <c r="R95" s="5"/>
      <c r="T95" s="623" t="s">
        <v>168</v>
      </c>
    </row>
    <row r="96" spans="5:20" x14ac:dyDescent="0.25">
      <c r="E96" s="5"/>
      <c r="H96" s="588" t="s">
        <v>169</v>
      </c>
      <c r="I96" s="5"/>
      <c r="J96" s="5"/>
      <c r="K96" s="5"/>
      <c r="L96" s="5"/>
      <c r="M96" s="5"/>
      <c r="N96" s="5"/>
      <c r="O96" s="5"/>
      <c r="P96" s="5"/>
      <c r="Q96" s="5"/>
      <c r="R96" s="5"/>
      <c r="T96" s="623" t="s">
        <v>169</v>
      </c>
    </row>
    <row r="97" spans="5:20" x14ac:dyDescent="0.25">
      <c r="E97" s="5"/>
      <c r="H97" s="588" t="s">
        <v>170</v>
      </c>
      <c r="I97" s="5"/>
      <c r="J97" s="5"/>
      <c r="K97" s="5"/>
      <c r="L97" s="5"/>
      <c r="M97" s="5"/>
      <c r="N97" s="5"/>
      <c r="O97" s="5"/>
      <c r="P97" s="5"/>
      <c r="Q97" s="5"/>
      <c r="R97" s="5"/>
      <c r="T97" s="623" t="s">
        <v>170</v>
      </c>
    </row>
    <row r="98" spans="5:20" x14ac:dyDescent="0.25">
      <c r="E98" s="5"/>
      <c r="H98" s="588" t="s">
        <v>171</v>
      </c>
      <c r="I98" s="5"/>
      <c r="J98" s="5"/>
      <c r="K98" s="5"/>
      <c r="L98" s="5"/>
      <c r="M98" s="5"/>
      <c r="N98" s="5"/>
      <c r="O98" s="5"/>
      <c r="P98" s="5"/>
      <c r="Q98" s="5"/>
      <c r="R98" s="5"/>
      <c r="T98" s="623" t="s">
        <v>171</v>
      </c>
    </row>
    <row r="99" spans="5:20" x14ac:dyDescent="0.25">
      <c r="E99" s="5"/>
      <c r="H99" s="588" t="s">
        <v>172</v>
      </c>
      <c r="I99" s="5"/>
      <c r="J99" s="5"/>
      <c r="K99" s="5"/>
      <c r="L99" s="5"/>
      <c r="M99" s="5"/>
      <c r="N99" s="5"/>
      <c r="O99" s="5"/>
      <c r="P99" s="5"/>
      <c r="Q99" s="5"/>
      <c r="R99" s="5"/>
      <c r="T99" s="623" t="s">
        <v>172</v>
      </c>
    </row>
    <row r="100" spans="5:20" x14ac:dyDescent="0.25">
      <c r="E100" s="5"/>
      <c r="H100" s="588" t="s">
        <v>173</v>
      </c>
      <c r="I100" s="5"/>
      <c r="J100" s="5"/>
      <c r="K100" s="5"/>
      <c r="L100" s="5"/>
      <c r="M100" s="5"/>
      <c r="N100" s="5"/>
      <c r="O100" s="5"/>
      <c r="P100" s="5"/>
      <c r="Q100" s="5"/>
      <c r="R100" s="5"/>
      <c r="T100" s="623" t="s">
        <v>173</v>
      </c>
    </row>
    <row r="101" spans="5:20" x14ac:dyDescent="0.25">
      <c r="E101" s="5"/>
      <c r="H101" s="588" t="s">
        <v>174</v>
      </c>
      <c r="I101" s="5"/>
      <c r="J101" s="5"/>
      <c r="K101" s="5"/>
      <c r="L101" s="5"/>
      <c r="M101" s="5"/>
      <c r="N101" s="5"/>
      <c r="O101" s="5"/>
      <c r="P101" s="5"/>
      <c r="Q101" s="5"/>
      <c r="R101" s="5"/>
      <c r="T101" s="623" t="s">
        <v>174</v>
      </c>
    </row>
    <row r="102" spans="5:20" x14ac:dyDescent="0.25">
      <c r="E102" s="5"/>
      <c r="H102" s="588" t="s">
        <v>175</v>
      </c>
      <c r="I102" s="5"/>
      <c r="J102" s="5"/>
      <c r="K102" s="5"/>
      <c r="L102" s="5"/>
      <c r="M102" s="5"/>
      <c r="N102" s="5"/>
      <c r="O102" s="5"/>
      <c r="P102" s="5"/>
      <c r="Q102" s="5"/>
      <c r="R102" s="5"/>
      <c r="T102" s="623" t="s">
        <v>175</v>
      </c>
    </row>
    <row r="103" spans="5:20" x14ac:dyDescent="0.25">
      <c r="E103" s="5"/>
      <c r="H103" s="588" t="s">
        <v>176</v>
      </c>
      <c r="I103" s="5"/>
      <c r="J103" s="5"/>
      <c r="K103" s="5"/>
      <c r="L103" s="5"/>
      <c r="M103" s="5"/>
      <c r="N103" s="5"/>
      <c r="O103" s="5"/>
      <c r="P103" s="5"/>
      <c r="Q103" s="5"/>
      <c r="R103" s="5"/>
      <c r="T103" s="623" t="s">
        <v>176</v>
      </c>
    </row>
    <row r="104" spans="5:20" x14ac:dyDescent="0.25">
      <c r="E104" s="5"/>
      <c r="H104" s="588" t="s">
        <v>177</v>
      </c>
      <c r="I104" s="5"/>
      <c r="J104" s="5"/>
      <c r="K104" s="5"/>
      <c r="L104" s="5"/>
      <c r="M104" s="5"/>
      <c r="N104" s="5"/>
      <c r="O104" s="5"/>
      <c r="P104" s="5"/>
      <c r="Q104" s="5"/>
      <c r="R104" s="5"/>
      <c r="T104" s="623" t="s">
        <v>177</v>
      </c>
    </row>
    <row r="105" spans="5:20" x14ac:dyDescent="0.25">
      <c r="E105" s="5"/>
      <c r="H105" s="588" t="s">
        <v>178</v>
      </c>
      <c r="I105" s="5"/>
      <c r="J105" s="5"/>
      <c r="K105" s="5"/>
      <c r="L105" s="5"/>
      <c r="M105" s="5"/>
      <c r="N105" s="5"/>
      <c r="O105" s="5"/>
      <c r="P105" s="5"/>
      <c r="Q105" s="5"/>
      <c r="R105" s="5"/>
      <c r="T105" s="623" t="s">
        <v>178</v>
      </c>
    </row>
    <row r="106" spans="5:20" x14ac:dyDescent="0.25">
      <c r="E106" s="5"/>
      <c r="H106" s="588" t="s">
        <v>179</v>
      </c>
      <c r="I106" s="5"/>
      <c r="J106" s="5"/>
      <c r="K106" s="5"/>
      <c r="L106" s="5"/>
      <c r="M106" s="5"/>
      <c r="N106" s="5"/>
      <c r="O106" s="5"/>
      <c r="P106" s="5"/>
      <c r="Q106" s="5"/>
      <c r="R106" s="5"/>
      <c r="T106" s="623" t="s">
        <v>179</v>
      </c>
    </row>
    <row r="107" spans="5:20" x14ac:dyDescent="0.25">
      <c r="E107" s="5"/>
      <c r="H107" s="588" t="s">
        <v>180</v>
      </c>
      <c r="I107" s="5"/>
      <c r="J107" s="5"/>
      <c r="K107" s="5"/>
      <c r="L107" s="5"/>
      <c r="M107" s="5"/>
      <c r="N107" s="5"/>
      <c r="O107" s="5"/>
      <c r="P107" s="5"/>
      <c r="Q107" s="5"/>
      <c r="R107" s="5"/>
      <c r="T107" s="623" t="s">
        <v>180</v>
      </c>
    </row>
    <row r="108" spans="5:20" x14ac:dyDescent="0.25">
      <c r="E108" s="5"/>
      <c r="H108" s="588" t="s">
        <v>181</v>
      </c>
      <c r="I108" s="5"/>
      <c r="J108" s="5"/>
      <c r="K108" s="5"/>
      <c r="L108" s="5"/>
      <c r="M108" s="5"/>
      <c r="N108" s="5"/>
      <c r="O108" s="5"/>
      <c r="P108" s="5"/>
      <c r="Q108" s="5"/>
      <c r="R108" s="5"/>
      <c r="T108" s="623" t="s">
        <v>181</v>
      </c>
    </row>
    <row r="109" spans="5:20" x14ac:dyDescent="0.25">
      <c r="E109" s="5"/>
      <c r="H109" s="588" t="s">
        <v>182</v>
      </c>
      <c r="I109" s="5"/>
      <c r="J109" s="5"/>
      <c r="K109" s="5"/>
      <c r="L109" s="5"/>
      <c r="M109" s="5"/>
      <c r="N109" s="5"/>
      <c r="O109" s="5"/>
      <c r="P109" s="5"/>
      <c r="Q109" s="5"/>
      <c r="R109" s="5"/>
      <c r="T109" s="623" t="s">
        <v>182</v>
      </c>
    </row>
    <row r="110" spans="5:20" x14ac:dyDescent="0.25">
      <c r="E110" s="5"/>
      <c r="H110" s="588" t="s">
        <v>183</v>
      </c>
      <c r="I110" s="5"/>
      <c r="J110" s="5"/>
      <c r="K110" s="5"/>
      <c r="L110" s="5"/>
      <c r="M110" s="5"/>
      <c r="N110" s="5"/>
      <c r="O110" s="5"/>
      <c r="P110" s="5"/>
      <c r="Q110" s="5"/>
      <c r="R110" s="5"/>
      <c r="T110" s="623" t="s">
        <v>183</v>
      </c>
    </row>
    <row r="111" spans="5:20" x14ac:dyDescent="0.25">
      <c r="E111" s="5"/>
      <c r="H111" s="588" t="s">
        <v>184</v>
      </c>
      <c r="I111" s="5"/>
      <c r="J111" s="5"/>
      <c r="K111" s="5"/>
      <c r="L111" s="5"/>
      <c r="M111" s="5"/>
      <c r="N111" s="5"/>
      <c r="O111" s="5"/>
      <c r="P111" s="5"/>
      <c r="Q111" s="5"/>
      <c r="R111" s="5"/>
      <c r="T111" s="623" t="s">
        <v>184</v>
      </c>
    </row>
    <row r="112" spans="5:20" x14ac:dyDescent="0.25">
      <c r="E112" s="5"/>
      <c r="H112" s="588" t="s">
        <v>185</v>
      </c>
      <c r="I112" s="5"/>
      <c r="J112" s="5"/>
      <c r="K112" s="5"/>
      <c r="L112" s="5"/>
      <c r="M112" s="5"/>
      <c r="N112" s="5"/>
      <c r="O112" s="5"/>
      <c r="P112" s="5"/>
      <c r="Q112" s="5"/>
      <c r="R112" s="5"/>
      <c r="T112" s="623" t="s">
        <v>185</v>
      </c>
    </row>
    <row r="113" spans="5:20" x14ac:dyDescent="0.25">
      <c r="E113" s="5"/>
      <c r="H113" s="588" t="s">
        <v>186</v>
      </c>
      <c r="I113" s="5"/>
      <c r="J113" s="5"/>
      <c r="K113" s="5"/>
      <c r="L113" s="5"/>
      <c r="M113" s="5"/>
      <c r="N113" s="5"/>
      <c r="O113" s="5"/>
      <c r="P113" s="5"/>
      <c r="Q113" s="5"/>
      <c r="R113" s="5"/>
      <c r="T113" s="623" t="s">
        <v>186</v>
      </c>
    </row>
    <row r="114" spans="5:20" x14ac:dyDescent="0.25">
      <c r="E114" s="5"/>
      <c r="H114" s="588" t="s">
        <v>187</v>
      </c>
      <c r="I114" s="5"/>
      <c r="J114" s="5"/>
      <c r="K114" s="5"/>
      <c r="L114" s="5"/>
      <c r="M114" s="5"/>
      <c r="N114" s="5"/>
      <c r="O114" s="5"/>
      <c r="P114" s="5"/>
      <c r="Q114" s="5"/>
      <c r="R114" s="5"/>
      <c r="T114" s="623" t="s">
        <v>187</v>
      </c>
    </row>
    <row r="115" spans="5:20" x14ac:dyDescent="0.25">
      <c r="E115" s="5"/>
      <c r="H115" s="588" t="s">
        <v>188</v>
      </c>
      <c r="I115" s="5"/>
      <c r="J115" s="5"/>
      <c r="K115" s="5"/>
      <c r="L115" s="5"/>
      <c r="M115" s="5"/>
      <c r="N115" s="5"/>
      <c r="O115" s="5"/>
      <c r="P115" s="5"/>
      <c r="Q115" s="5"/>
      <c r="R115" s="5"/>
      <c r="T115" s="623" t="s">
        <v>188</v>
      </c>
    </row>
    <row r="116" spans="5:20" x14ac:dyDescent="0.25">
      <c r="E116" s="5"/>
      <c r="H116" s="588" t="s">
        <v>189</v>
      </c>
      <c r="I116" s="5"/>
      <c r="J116" s="5"/>
      <c r="K116" s="5"/>
      <c r="L116" s="5"/>
      <c r="M116" s="5"/>
      <c r="N116" s="5"/>
      <c r="O116" s="5"/>
      <c r="P116" s="5"/>
      <c r="Q116" s="5"/>
      <c r="R116" s="5"/>
      <c r="T116" s="623" t="s">
        <v>189</v>
      </c>
    </row>
    <row r="117" spans="5:20" x14ac:dyDescent="0.25">
      <c r="E117" s="5"/>
      <c r="H117" s="588" t="s">
        <v>190</v>
      </c>
      <c r="I117" s="5"/>
      <c r="J117" s="5"/>
      <c r="K117" s="5"/>
      <c r="L117" s="5"/>
      <c r="M117" s="5"/>
      <c r="N117" s="5"/>
      <c r="O117" s="5"/>
      <c r="P117" s="5"/>
      <c r="Q117" s="5"/>
      <c r="R117" s="5"/>
      <c r="T117" s="623" t="s">
        <v>190</v>
      </c>
    </row>
    <row r="118" spans="5:20" x14ac:dyDescent="0.25">
      <c r="E118" s="5"/>
      <c r="H118" s="588" t="s">
        <v>191</v>
      </c>
      <c r="I118" s="5"/>
      <c r="J118" s="5"/>
      <c r="K118" s="5"/>
      <c r="L118" s="5"/>
      <c r="M118" s="5"/>
      <c r="N118" s="5"/>
      <c r="O118" s="5"/>
      <c r="P118" s="5"/>
      <c r="Q118" s="5"/>
      <c r="R118" s="5"/>
      <c r="T118" s="623" t="s">
        <v>191</v>
      </c>
    </row>
    <row r="119" spans="5:20" x14ac:dyDescent="0.25">
      <c r="E119" s="5"/>
      <c r="H119" s="588" t="s">
        <v>192</v>
      </c>
      <c r="I119" s="5"/>
      <c r="J119" s="5"/>
      <c r="K119" s="5"/>
      <c r="L119" s="5"/>
      <c r="M119" s="5"/>
      <c r="N119" s="5"/>
      <c r="O119" s="5"/>
      <c r="P119" s="5"/>
      <c r="Q119" s="5"/>
      <c r="R119" s="5"/>
      <c r="T119" s="623" t="s">
        <v>192</v>
      </c>
    </row>
    <row r="120" spans="5:20" x14ac:dyDescent="0.25">
      <c r="E120" s="5"/>
      <c r="H120" s="588" t="s">
        <v>193</v>
      </c>
      <c r="I120" s="5"/>
      <c r="J120" s="5"/>
      <c r="K120" s="5"/>
      <c r="L120" s="5"/>
      <c r="M120" s="5"/>
      <c r="N120" s="5"/>
      <c r="O120" s="5"/>
      <c r="P120" s="5"/>
      <c r="Q120" s="5"/>
      <c r="R120" s="5"/>
      <c r="T120" s="623" t="s">
        <v>193</v>
      </c>
    </row>
    <row r="121" spans="5:20" x14ac:dyDescent="0.25">
      <c r="E121" s="5"/>
      <c r="H121" s="588" t="s">
        <v>194</v>
      </c>
      <c r="I121" s="5"/>
      <c r="J121" s="5"/>
      <c r="K121" s="5"/>
      <c r="L121" s="5"/>
      <c r="M121" s="5"/>
      <c r="N121" s="5"/>
      <c r="O121" s="5"/>
      <c r="P121" s="5"/>
      <c r="Q121" s="5"/>
      <c r="R121" s="5"/>
      <c r="T121" s="623" t="s">
        <v>194</v>
      </c>
    </row>
    <row r="122" spans="5:20" x14ac:dyDescent="0.25">
      <c r="E122" s="5"/>
      <c r="H122" s="588" t="s">
        <v>195</v>
      </c>
      <c r="I122" s="5"/>
      <c r="J122" s="5"/>
      <c r="K122" s="5"/>
      <c r="L122" s="5"/>
      <c r="M122" s="5"/>
      <c r="N122" s="5"/>
      <c r="O122" s="5"/>
      <c r="P122" s="5"/>
      <c r="Q122" s="5"/>
      <c r="R122" s="5"/>
      <c r="T122" s="623" t="s">
        <v>195</v>
      </c>
    </row>
    <row r="123" spans="5:20" x14ac:dyDescent="0.25">
      <c r="E123" s="5"/>
      <c r="H123" s="588" t="s">
        <v>196</v>
      </c>
      <c r="I123" s="5"/>
      <c r="J123" s="5"/>
      <c r="K123" s="5"/>
      <c r="L123" s="5"/>
      <c r="M123" s="5"/>
      <c r="N123" s="5"/>
      <c r="O123" s="5"/>
      <c r="P123" s="5"/>
      <c r="Q123" s="5"/>
      <c r="R123" s="5"/>
      <c r="T123" s="623" t="s">
        <v>196</v>
      </c>
    </row>
    <row r="124" spans="5:20" x14ac:dyDescent="0.25">
      <c r="E124" s="5"/>
      <c r="H124" s="588" t="s">
        <v>197</v>
      </c>
      <c r="I124" s="5"/>
      <c r="J124" s="5"/>
      <c r="K124" s="5"/>
      <c r="L124" s="5"/>
      <c r="M124" s="5"/>
      <c r="N124" s="5"/>
      <c r="O124" s="5"/>
      <c r="P124" s="5"/>
      <c r="Q124" s="5"/>
      <c r="R124" s="5"/>
      <c r="T124" s="623" t="s">
        <v>197</v>
      </c>
    </row>
    <row r="125" spans="5:20" x14ac:dyDescent="0.25">
      <c r="E125" s="5"/>
      <c r="H125" s="588" t="s">
        <v>198</v>
      </c>
      <c r="I125" s="5"/>
      <c r="J125" s="5"/>
      <c r="K125" s="5"/>
      <c r="L125" s="5"/>
      <c r="M125" s="5"/>
      <c r="N125" s="5"/>
      <c r="O125" s="5"/>
      <c r="P125" s="5"/>
      <c r="Q125" s="5"/>
      <c r="R125" s="5"/>
      <c r="T125" s="623" t="s">
        <v>198</v>
      </c>
    </row>
    <row r="126" spans="5:20" x14ac:dyDescent="0.25">
      <c r="E126" s="5"/>
      <c r="H126" s="588" t="s">
        <v>199</v>
      </c>
      <c r="I126" s="5"/>
      <c r="J126" s="5"/>
      <c r="K126" s="5"/>
      <c r="L126" s="5"/>
      <c r="M126" s="5"/>
      <c r="N126" s="5"/>
      <c r="O126" s="5"/>
      <c r="P126" s="5"/>
      <c r="Q126" s="5"/>
      <c r="R126" s="5"/>
      <c r="T126" s="623" t="s">
        <v>199</v>
      </c>
    </row>
    <row r="127" spans="5:20" x14ac:dyDescent="0.25">
      <c r="E127" s="5"/>
      <c r="H127" s="588" t="s">
        <v>200</v>
      </c>
      <c r="I127" s="5"/>
      <c r="J127" s="5"/>
      <c r="K127" s="5"/>
      <c r="L127" s="5"/>
      <c r="M127" s="5"/>
      <c r="N127" s="5"/>
      <c r="O127" s="5"/>
      <c r="P127" s="5"/>
      <c r="Q127" s="5"/>
      <c r="R127" s="5"/>
      <c r="T127" s="623" t="s">
        <v>200</v>
      </c>
    </row>
    <row r="128" spans="5:20" x14ac:dyDescent="0.25">
      <c r="E128" s="5"/>
      <c r="H128" s="588" t="s">
        <v>201</v>
      </c>
      <c r="I128" s="5"/>
      <c r="J128" s="5"/>
      <c r="K128" s="5"/>
      <c r="L128" s="5"/>
      <c r="M128" s="5"/>
      <c r="N128" s="5"/>
      <c r="O128" s="5"/>
      <c r="P128" s="5"/>
      <c r="Q128" s="5"/>
      <c r="R128" s="5"/>
      <c r="T128" s="623" t="s">
        <v>201</v>
      </c>
    </row>
    <row r="129" spans="5:20" x14ac:dyDescent="0.25">
      <c r="E129" s="5"/>
      <c r="H129" s="588" t="s">
        <v>202</v>
      </c>
      <c r="I129" s="5"/>
      <c r="J129" s="5"/>
      <c r="K129" s="5"/>
      <c r="L129" s="5"/>
      <c r="M129" s="5"/>
      <c r="N129" s="5"/>
      <c r="O129" s="5"/>
      <c r="P129" s="5"/>
      <c r="Q129" s="5"/>
      <c r="R129" s="5"/>
      <c r="T129" s="623" t="s">
        <v>202</v>
      </c>
    </row>
    <row r="130" spans="5:20" x14ac:dyDescent="0.25">
      <c r="E130" s="5"/>
      <c r="H130" s="588" t="s">
        <v>203</v>
      </c>
      <c r="I130" s="5"/>
      <c r="J130" s="5"/>
      <c r="K130" s="5"/>
      <c r="L130" s="5"/>
      <c r="M130" s="5"/>
      <c r="N130" s="5"/>
      <c r="O130" s="5"/>
      <c r="P130" s="5"/>
      <c r="Q130" s="5"/>
      <c r="R130" s="5"/>
      <c r="T130" s="623" t="s">
        <v>203</v>
      </c>
    </row>
    <row r="131" spans="5:20" x14ac:dyDescent="0.25">
      <c r="E131" s="5"/>
      <c r="H131" s="588" t="s">
        <v>204</v>
      </c>
      <c r="I131" s="5"/>
      <c r="J131" s="5"/>
      <c r="K131" s="5"/>
      <c r="L131" s="5"/>
      <c r="M131" s="5"/>
      <c r="N131" s="5"/>
      <c r="O131" s="5"/>
      <c r="P131" s="5"/>
      <c r="Q131" s="5"/>
      <c r="R131" s="5"/>
      <c r="T131" s="623" t="s">
        <v>204</v>
      </c>
    </row>
    <row r="132" spans="5:20" x14ac:dyDescent="0.25">
      <c r="E132" s="5"/>
      <c r="H132" s="588" t="s">
        <v>205</v>
      </c>
      <c r="I132" s="5"/>
      <c r="J132" s="5"/>
      <c r="K132" s="5"/>
      <c r="L132" s="5"/>
      <c r="M132" s="5"/>
      <c r="N132" s="5"/>
      <c r="O132" s="5"/>
      <c r="P132" s="5"/>
      <c r="Q132" s="5"/>
      <c r="R132" s="5"/>
      <c r="T132" s="623" t="s">
        <v>205</v>
      </c>
    </row>
    <row r="133" spans="5:20" x14ac:dyDescent="0.25">
      <c r="E133" s="5"/>
      <c r="H133" s="588" t="s">
        <v>206</v>
      </c>
      <c r="I133" s="5"/>
      <c r="J133" s="5"/>
      <c r="K133" s="5"/>
      <c r="L133" s="5"/>
      <c r="M133" s="5"/>
      <c r="N133" s="5"/>
      <c r="O133" s="5"/>
      <c r="P133" s="5"/>
      <c r="Q133" s="5"/>
      <c r="R133" s="5"/>
      <c r="T133" s="623" t="s">
        <v>206</v>
      </c>
    </row>
    <row r="134" spans="5:20" x14ac:dyDescent="0.25">
      <c r="E134" s="5"/>
      <c r="H134" s="588" t="s">
        <v>207</v>
      </c>
      <c r="I134" s="5"/>
      <c r="J134" s="5"/>
      <c r="K134" s="5"/>
      <c r="L134" s="5"/>
      <c r="M134" s="5"/>
      <c r="N134" s="5"/>
      <c r="O134" s="5"/>
      <c r="P134" s="5"/>
      <c r="Q134" s="5"/>
      <c r="R134" s="5"/>
      <c r="T134" s="623" t="s">
        <v>207</v>
      </c>
    </row>
    <row r="135" spans="5:20" x14ac:dyDescent="0.25">
      <c r="E135" s="5"/>
      <c r="H135" s="588" t="s">
        <v>208</v>
      </c>
      <c r="I135" s="5"/>
      <c r="J135" s="5"/>
      <c r="K135" s="5"/>
      <c r="L135" s="5"/>
      <c r="M135" s="5"/>
      <c r="N135" s="5"/>
      <c r="O135" s="5"/>
      <c r="P135" s="5"/>
      <c r="Q135" s="5"/>
      <c r="R135" s="5"/>
      <c r="T135" s="623" t="s">
        <v>208</v>
      </c>
    </row>
    <row r="136" spans="5:20" x14ac:dyDescent="0.25">
      <c r="E136" s="5"/>
      <c r="H136" s="588" t="s">
        <v>209</v>
      </c>
      <c r="I136" s="5"/>
      <c r="J136" s="5"/>
      <c r="K136" s="5"/>
      <c r="L136" s="5"/>
      <c r="M136" s="5"/>
      <c r="N136" s="5"/>
      <c r="O136" s="5"/>
      <c r="P136" s="5"/>
      <c r="Q136" s="5"/>
      <c r="R136" s="5"/>
      <c r="T136" s="623" t="s">
        <v>209</v>
      </c>
    </row>
    <row r="137" spans="5:20" x14ac:dyDescent="0.25">
      <c r="E137" s="5"/>
      <c r="H137" s="588" t="s">
        <v>210</v>
      </c>
      <c r="I137" s="5"/>
      <c r="J137" s="5"/>
      <c r="K137" s="5"/>
      <c r="L137" s="5"/>
      <c r="M137" s="5"/>
      <c r="N137" s="5"/>
      <c r="O137" s="5"/>
      <c r="P137" s="5"/>
      <c r="Q137" s="5"/>
      <c r="R137" s="5"/>
      <c r="T137" s="623" t="s">
        <v>210</v>
      </c>
    </row>
    <row r="138" spans="5:20" x14ac:dyDescent="0.25">
      <c r="E138" s="5"/>
      <c r="H138" s="588" t="s">
        <v>211</v>
      </c>
      <c r="I138" s="5"/>
      <c r="J138" s="5"/>
      <c r="K138" s="5"/>
      <c r="L138" s="5"/>
      <c r="M138" s="5"/>
      <c r="N138" s="5"/>
      <c r="O138" s="5"/>
      <c r="P138" s="5"/>
      <c r="Q138" s="5"/>
      <c r="R138" s="5"/>
      <c r="T138" s="623" t="s">
        <v>211</v>
      </c>
    </row>
    <row r="139" spans="5:20" x14ac:dyDescent="0.25">
      <c r="E139" s="5"/>
      <c r="H139" s="588" t="s">
        <v>212</v>
      </c>
      <c r="I139" s="5"/>
      <c r="J139" s="5"/>
      <c r="K139" s="5"/>
      <c r="L139" s="5"/>
      <c r="M139" s="5"/>
      <c r="N139" s="5"/>
      <c r="O139" s="5"/>
      <c r="P139" s="5"/>
      <c r="Q139" s="5"/>
      <c r="R139" s="5"/>
      <c r="T139" s="623" t="s">
        <v>212</v>
      </c>
    </row>
    <row r="140" spans="5:20" x14ac:dyDescent="0.25">
      <c r="E140" s="5"/>
      <c r="H140" s="588" t="s">
        <v>213</v>
      </c>
      <c r="I140" s="5"/>
      <c r="J140" s="5"/>
      <c r="K140" s="5"/>
      <c r="L140" s="5"/>
      <c r="M140" s="5"/>
      <c r="N140" s="5"/>
      <c r="O140" s="5"/>
      <c r="P140" s="5"/>
      <c r="Q140" s="5"/>
      <c r="R140" s="5"/>
      <c r="T140" s="623" t="s">
        <v>213</v>
      </c>
    </row>
    <row r="141" spans="5:20" x14ac:dyDescent="0.25">
      <c r="E141" s="5"/>
      <c r="H141" s="588" t="s">
        <v>214</v>
      </c>
      <c r="I141" s="5"/>
      <c r="J141" s="5"/>
      <c r="K141" s="5"/>
      <c r="L141" s="5"/>
      <c r="M141" s="5"/>
      <c r="N141" s="5"/>
      <c r="O141" s="5"/>
      <c r="P141" s="5"/>
      <c r="Q141" s="5"/>
      <c r="R141" s="5"/>
      <c r="T141" s="623" t="s">
        <v>214</v>
      </c>
    </row>
    <row r="142" spans="5:20" x14ac:dyDescent="0.25">
      <c r="E142" s="5"/>
      <c r="H142" s="588" t="s">
        <v>215</v>
      </c>
      <c r="I142" s="5"/>
      <c r="J142" s="5"/>
      <c r="K142" s="5"/>
      <c r="L142" s="5"/>
      <c r="M142" s="5"/>
      <c r="N142" s="5"/>
      <c r="O142" s="5"/>
      <c r="P142" s="5"/>
      <c r="Q142" s="5"/>
      <c r="R142" s="5"/>
      <c r="T142" s="623" t="s">
        <v>215</v>
      </c>
    </row>
    <row r="143" spans="5:20" x14ac:dyDescent="0.25">
      <c r="E143" s="5"/>
      <c r="H143" s="588" t="s">
        <v>216</v>
      </c>
      <c r="I143" s="5"/>
      <c r="J143" s="5"/>
      <c r="K143" s="5"/>
      <c r="L143" s="5"/>
      <c r="M143" s="5"/>
      <c r="N143" s="5"/>
      <c r="O143" s="5"/>
      <c r="P143" s="5"/>
      <c r="Q143" s="5"/>
      <c r="R143" s="5"/>
      <c r="T143" s="623" t="s">
        <v>216</v>
      </c>
    </row>
    <row r="144" spans="5:20" x14ac:dyDescent="0.25">
      <c r="E144" s="5"/>
      <c r="H144" s="588" t="s">
        <v>217</v>
      </c>
      <c r="I144" s="5"/>
      <c r="J144" s="5"/>
      <c r="K144" s="5"/>
      <c r="L144" s="5"/>
      <c r="M144" s="5"/>
      <c r="N144" s="5"/>
      <c r="O144" s="5"/>
      <c r="P144" s="5"/>
      <c r="Q144" s="5"/>
      <c r="R144" s="5"/>
      <c r="T144" s="623" t="s">
        <v>217</v>
      </c>
    </row>
    <row r="145" spans="5:20" x14ac:dyDescent="0.25">
      <c r="E145" s="5"/>
      <c r="H145" s="588" t="s">
        <v>218</v>
      </c>
      <c r="I145" s="5"/>
      <c r="J145" s="5"/>
      <c r="K145" s="5"/>
      <c r="L145" s="5"/>
      <c r="M145" s="5"/>
      <c r="N145" s="5"/>
      <c r="O145" s="5"/>
      <c r="P145" s="5"/>
      <c r="Q145" s="5"/>
      <c r="R145" s="5"/>
      <c r="T145" s="623" t="s">
        <v>218</v>
      </c>
    </row>
    <row r="146" spans="5:20" x14ac:dyDescent="0.25">
      <c r="E146" s="5"/>
      <c r="H146" s="588" t="s">
        <v>219</v>
      </c>
      <c r="I146" s="5"/>
      <c r="J146" s="5"/>
      <c r="K146" s="5"/>
      <c r="L146" s="5"/>
      <c r="M146" s="5"/>
      <c r="N146" s="5"/>
      <c r="O146" s="5"/>
      <c r="P146" s="5"/>
      <c r="Q146" s="5"/>
      <c r="R146" s="5"/>
      <c r="T146" s="623" t="s">
        <v>219</v>
      </c>
    </row>
    <row r="147" spans="5:20" x14ac:dyDescent="0.25">
      <c r="E147" s="5"/>
      <c r="H147" s="588" t="s">
        <v>220</v>
      </c>
      <c r="I147" s="5"/>
      <c r="J147" s="5"/>
      <c r="K147" s="5"/>
      <c r="L147" s="5"/>
      <c r="M147" s="5"/>
      <c r="N147" s="5"/>
      <c r="O147" s="5"/>
      <c r="P147" s="5"/>
      <c r="Q147" s="5"/>
      <c r="R147" s="5"/>
      <c r="T147" s="623" t="s">
        <v>220</v>
      </c>
    </row>
    <row r="148" spans="5:20" x14ac:dyDescent="0.25">
      <c r="E148" s="5"/>
      <c r="H148" s="588" t="s">
        <v>221</v>
      </c>
      <c r="I148" s="5"/>
      <c r="J148" s="5"/>
      <c r="K148" s="5"/>
      <c r="L148" s="5"/>
      <c r="M148" s="5"/>
      <c r="N148" s="5"/>
      <c r="O148" s="5"/>
      <c r="P148" s="5"/>
      <c r="Q148" s="5"/>
      <c r="R148" s="5"/>
      <c r="T148" s="623" t="s">
        <v>221</v>
      </c>
    </row>
    <row r="149" spans="5:20" x14ac:dyDescent="0.25">
      <c r="E149" s="5"/>
      <c r="H149" s="588" t="s">
        <v>222</v>
      </c>
      <c r="I149" s="5"/>
      <c r="J149" s="5"/>
      <c r="K149" s="5"/>
      <c r="L149" s="5"/>
      <c r="M149" s="5"/>
      <c r="N149" s="5"/>
      <c r="O149" s="5"/>
      <c r="P149" s="5"/>
      <c r="Q149" s="5"/>
      <c r="R149" s="5"/>
      <c r="T149" s="623" t="s">
        <v>222</v>
      </c>
    </row>
    <row r="150" spans="5:20" x14ac:dyDescent="0.25">
      <c r="E150" s="5"/>
      <c r="H150" s="588" t="s">
        <v>223</v>
      </c>
      <c r="I150" s="5"/>
      <c r="J150" s="5"/>
      <c r="K150" s="5"/>
      <c r="L150" s="5"/>
      <c r="M150" s="5"/>
      <c r="N150" s="5"/>
      <c r="O150" s="5"/>
      <c r="P150" s="5"/>
      <c r="Q150" s="5"/>
      <c r="R150" s="5"/>
      <c r="T150" s="623" t="s">
        <v>223</v>
      </c>
    </row>
    <row r="151" spans="5:20" x14ac:dyDescent="0.25">
      <c r="E151" s="5"/>
      <c r="H151" s="588" t="s">
        <v>224</v>
      </c>
      <c r="I151" s="5"/>
      <c r="J151" s="5"/>
      <c r="K151" s="5"/>
      <c r="L151" s="5"/>
      <c r="M151" s="5"/>
      <c r="N151" s="5"/>
      <c r="O151" s="5"/>
      <c r="P151" s="5"/>
      <c r="Q151" s="5"/>
      <c r="R151" s="5"/>
      <c r="T151" s="623" t="s">
        <v>224</v>
      </c>
    </row>
    <row r="152" spans="5:20" x14ac:dyDescent="0.25">
      <c r="E152" s="5"/>
      <c r="H152" s="588" t="s">
        <v>225</v>
      </c>
      <c r="I152" s="5"/>
      <c r="J152" s="5"/>
      <c r="K152" s="5"/>
      <c r="L152" s="5"/>
      <c r="M152" s="5"/>
      <c r="N152" s="5"/>
      <c r="O152" s="5"/>
      <c r="P152" s="5"/>
      <c r="Q152" s="5"/>
      <c r="R152" s="5"/>
      <c r="T152" s="623" t="s">
        <v>225</v>
      </c>
    </row>
    <row r="153" spans="5:20" x14ac:dyDescent="0.25">
      <c r="E153" s="5"/>
      <c r="H153" s="588" t="s">
        <v>226</v>
      </c>
      <c r="I153" s="5"/>
      <c r="J153" s="5"/>
      <c r="K153" s="5"/>
      <c r="L153" s="5"/>
      <c r="M153" s="5"/>
      <c r="N153" s="5"/>
      <c r="O153" s="5"/>
      <c r="P153" s="5"/>
      <c r="Q153" s="5"/>
      <c r="R153" s="5"/>
      <c r="T153" s="623" t="s">
        <v>226</v>
      </c>
    </row>
    <row r="154" spans="5:20" x14ac:dyDescent="0.25">
      <c r="E154" s="5"/>
      <c r="H154" s="588" t="s">
        <v>227</v>
      </c>
      <c r="I154" s="5"/>
      <c r="J154" s="5"/>
      <c r="K154" s="5"/>
      <c r="L154" s="5"/>
      <c r="M154" s="5"/>
      <c r="N154" s="5"/>
      <c r="O154" s="5"/>
      <c r="P154" s="5"/>
      <c r="Q154" s="5"/>
      <c r="R154" s="5"/>
      <c r="T154" s="623" t="s">
        <v>227</v>
      </c>
    </row>
    <row r="155" spans="5:20" x14ac:dyDescent="0.25">
      <c r="E155" s="5"/>
      <c r="H155" s="588" t="s">
        <v>228</v>
      </c>
      <c r="I155" s="5"/>
      <c r="J155" s="5"/>
      <c r="K155" s="5"/>
      <c r="L155" s="5"/>
      <c r="M155" s="5"/>
      <c r="N155" s="5"/>
      <c r="O155" s="5"/>
      <c r="P155" s="5"/>
      <c r="Q155" s="5"/>
      <c r="R155" s="5"/>
      <c r="T155" s="623" t="s">
        <v>228</v>
      </c>
    </row>
    <row r="156" spans="5:20" x14ac:dyDescent="0.25">
      <c r="E156" s="5"/>
      <c r="H156" s="588" t="s">
        <v>229</v>
      </c>
      <c r="I156" s="5"/>
      <c r="J156" s="5"/>
      <c r="K156" s="5"/>
      <c r="L156" s="5"/>
      <c r="M156" s="5"/>
      <c r="N156" s="5"/>
      <c r="O156" s="5"/>
      <c r="P156" s="5"/>
      <c r="Q156" s="5"/>
      <c r="R156" s="5"/>
      <c r="T156" s="623" t="s">
        <v>229</v>
      </c>
    </row>
    <row r="157" spans="5:20" x14ac:dyDescent="0.25">
      <c r="E157" s="5"/>
      <c r="H157" s="588" t="s">
        <v>230</v>
      </c>
      <c r="I157" s="5"/>
      <c r="J157" s="5"/>
      <c r="K157" s="5"/>
      <c r="L157" s="5"/>
      <c r="M157" s="5"/>
      <c r="N157" s="5"/>
      <c r="O157" s="5"/>
      <c r="P157" s="5"/>
      <c r="Q157" s="5"/>
      <c r="R157" s="5"/>
      <c r="T157" s="623" t="s">
        <v>230</v>
      </c>
    </row>
    <row r="158" spans="5:20" x14ac:dyDescent="0.25">
      <c r="E158" s="5"/>
      <c r="H158" s="588" t="s">
        <v>231</v>
      </c>
      <c r="I158" s="5"/>
      <c r="J158" s="5"/>
      <c r="K158" s="5"/>
      <c r="L158" s="5"/>
      <c r="M158" s="5"/>
      <c r="N158" s="5"/>
      <c r="O158" s="5"/>
      <c r="P158" s="5"/>
      <c r="Q158" s="5"/>
      <c r="R158" s="5"/>
      <c r="T158" s="623" t="s">
        <v>231</v>
      </c>
    </row>
    <row r="159" spans="5:20" x14ac:dyDescent="0.25">
      <c r="E159" s="5"/>
      <c r="H159" s="588" t="s">
        <v>232</v>
      </c>
      <c r="I159" s="5"/>
      <c r="J159" s="5"/>
      <c r="K159" s="5"/>
      <c r="L159" s="5"/>
      <c r="M159" s="5"/>
      <c r="N159" s="5"/>
      <c r="O159" s="5"/>
      <c r="P159" s="5"/>
      <c r="Q159" s="5"/>
      <c r="R159" s="5"/>
      <c r="T159" s="623" t="s">
        <v>232</v>
      </c>
    </row>
    <row r="160" spans="5:20" x14ac:dyDescent="0.25">
      <c r="E160" s="5"/>
      <c r="H160" s="588" t="s">
        <v>233</v>
      </c>
      <c r="I160" s="5"/>
      <c r="J160" s="5"/>
      <c r="K160" s="5"/>
      <c r="L160" s="5"/>
      <c r="M160" s="5"/>
      <c r="N160" s="5"/>
      <c r="P160" s="5"/>
      <c r="Q160" s="5"/>
      <c r="R160" s="5"/>
      <c r="T160" s="623" t="s">
        <v>233</v>
      </c>
    </row>
    <row r="161" spans="5:20" x14ac:dyDescent="0.25">
      <c r="E161" s="5"/>
      <c r="H161" s="588" t="s">
        <v>234</v>
      </c>
      <c r="I161" s="5"/>
      <c r="J161" s="5"/>
      <c r="K161" s="5"/>
      <c r="L161" s="5"/>
      <c r="M161" s="5"/>
      <c r="N161" s="5"/>
      <c r="P161" s="5"/>
      <c r="Q161" s="5"/>
      <c r="R161" s="5"/>
      <c r="T161" s="623" t="s">
        <v>234</v>
      </c>
    </row>
    <row r="162" spans="5:20" x14ac:dyDescent="0.25">
      <c r="E162" s="5"/>
      <c r="H162" s="589" t="s">
        <v>235</v>
      </c>
      <c r="I162" s="5"/>
      <c r="J162" s="5"/>
      <c r="K162" s="5"/>
      <c r="L162" s="5"/>
      <c r="M162" s="5"/>
      <c r="N162" s="5"/>
      <c r="P162" s="5"/>
      <c r="Q162" s="5"/>
      <c r="R162" s="5"/>
      <c r="T162" s="624" t="s">
        <v>235</v>
      </c>
    </row>
    <row r="163" spans="5:20" x14ac:dyDescent="0.25">
      <c r="E163" s="5"/>
      <c r="H163" s="5"/>
      <c r="I163" s="5"/>
      <c r="J163" s="5"/>
      <c r="K163" s="5"/>
      <c r="L163" s="5"/>
      <c r="M163" s="5"/>
      <c r="N163" s="5"/>
      <c r="P163" s="5"/>
      <c r="Q163" s="5"/>
      <c r="R163" s="5"/>
    </row>
    <row r="164" spans="5:20" x14ac:dyDescent="0.25">
      <c r="E164" s="5"/>
      <c r="F164" s="598" t="s">
        <v>19189</v>
      </c>
      <c r="G164" s="598"/>
      <c r="H164" s="599">
        <v>1</v>
      </c>
      <c r="I164" s="599">
        <v>2</v>
      </c>
      <c r="J164" s="599">
        <v>3</v>
      </c>
      <c r="K164" s="599">
        <v>4</v>
      </c>
      <c r="L164" s="599">
        <v>5</v>
      </c>
      <c r="M164" s="599">
        <v>6</v>
      </c>
      <c r="N164" s="599">
        <v>7</v>
      </c>
      <c r="O164" s="599">
        <v>8</v>
      </c>
      <c r="P164" s="599">
        <v>9</v>
      </c>
      <c r="Q164" s="599">
        <v>10</v>
      </c>
      <c r="R164" s="599">
        <v>11</v>
      </c>
    </row>
    <row r="165" spans="5:20" x14ac:dyDescent="0.25">
      <c r="F165" s="600" t="s">
        <v>19187</v>
      </c>
      <c r="G165" s="601"/>
      <c r="H165" s="602" t="b">
        <f>ISERROR(VLOOKUP(PP_LA_select,ENG,1,FALSE))</f>
        <v>0</v>
      </c>
      <c r="I165" s="602" t="b">
        <f>ISERROR(VLOOKUP(PP_LA_select,EM,1,FALSE))</f>
        <v>1</v>
      </c>
      <c r="J165" s="602" t="b">
        <f>ISERROR(VLOOKUP(PP_LA_select,EE,1,FALSE))</f>
        <v>1</v>
      </c>
      <c r="K165" s="602" t="b">
        <f>ISERROR(VLOOKUP(PP_LA_select,LON,1,FALSE))</f>
        <v>1</v>
      </c>
      <c r="L165" s="602" t="b">
        <f>ISERROR(VLOOKUP(PP_LA_select,NE,1,FALSE))</f>
        <v>1</v>
      </c>
      <c r="M165" s="602" t="b">
        <f>ISERROR(VLOOKUP(PP_LA_select,NW,1,FALSE))</f>
        <v>1</v>
      </c>
      <c r="N165" s="602" t="b">
        <f>ISERROR(VLOOKUP(PP_LA_select,SE,1,FALSE))</f>
        <v>1</v>
      </c>
      <c r="O165" s="602" t="b">
        <f>ISERROR(VLOOKUP(PP_LA_select,SW,1,FALSE))</f>
        <v>1</v>
      </c>
      <c r="P165" s="602" t="b">
        <f>ISERROR(VLOOKUP(PP_LA_select,WM,1,FALSE))</f>
        <v>1</v>
      </c>
      <c r="Q165" s="602" t="b">
        <f>ISERROR(VLOOKUP(PP_LA_select,YH,1,FALSE))</f>
        <v>1</v>
      </c>
      <c r="R165" s="603" t="b">
        <f>ISERROR(VLOOKUP(PP_LA_select,NR,1,FALSE))</f>
        <v>1</v>
      </c>
    </row>
    <row r="166" spans="5:20" x14ac:dyDescent="0.25">
      <c r="F166" s="604" t="s">
        <v>19188</v>
      </c>
      <c r="G166" s="605"/>
      <c r="H166" s="606" t="b">
        <f>ISERROR(VLOOKUP(JL_select,ENG,1,FALSE))</f>
        <v>0</v>
      </c>
      <c r="I166" s="606" t="b">
        <f>ISERROR(VLOOKUP(JL_select,EM,1,FALSE))</f>
        <v>1</v>
      </c>
      <c r="J166" s="606" t="b">
        <f>ISERROR(VLOOKUP(JL_select,EE,1,FALSE))</f>
        <v>1</v>
      </c>
      <c r="K166" s="606" t="b">
        <f>ISERROR(VLOOKUP(JL_select,LON,1,FALSE))</f>
        <v>1</v>
      </c>
      <c r="L166" s="606" t="b">
        <f>ISERROR(VLOOKUP(JL_select,NE,1,FALSE))</f>
        <v>1</v>
      </c>
      <c r="M166" s="606" t="b">
        <f>ISERROR(VLOOKUP(JL_select,NW,1,FALSE))</f>
        <v>1</v>
      </c>
      <c r="N166" s="606" t="b">
        <f>ISERROR(VLOOKUP(JL_select,SE,1,FALSE))</f>
        <v>1</v>
      </c>
      <c r="O166" s="606" t="b">
        <f>ISERROR(VLOOKUP(JL_select,SW,1,FALSE))</f>
        <v>1</v>
      </c>
      <c r="P166" s="606" t="b">
        <f>ISERROR(VLOOKUP(JL_select,WM,1,FALSE))</f>
        <v>1</v>
      </c>
      <c r="Q166" s="606" t="b">
        <f>ISERROR(VLOOKUP(JL_select,YH,1,FALSE))</f>
        <v>1</v>
      </c>
      <c r="R166" s="607" t="b">
        <f>ISERROR(VLOOKUP(JL_select,NR,1,FALSE))</f>
        <v>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4B648-4273-4C16-A4C3-02C4F3D68B21}">
  <sheetPr>
    <tabColor theme="9" tint="-0.499984740745262"/>
  </sheetPr>
  <dimension ref="A1:M8"/>
  <sheetViews>
    <sheetView workbookViewId="0"/>
  </sheetViews>
  <sheetFormatPr defaultRowHeight="12.5" x14ac:dyDescent="0.25"/>
  <cols>
    <col min="1" max="1" width="13.81640625" style="668" customWidth="1"/>
    <col min="2" max="2" width="16.54296875" style="668" customWidth="1"/>
    <col min="3" max="16384" width="8.7265625" style="668"/>
  </cols>
  <sheetData>
    <row r="1" spans="1:13" x14ac:dyDescent="0.25">
      <c r="A1" s="666" t="s">
        <v>28005</v>
      </c>
      <c r="B1" s="667" t="s">
        <v>28006</v>
      </c>
    </row>
    <row r="2" spans="1:13" x14ac:dyDescent="0.25">
      <c r="A2" s="669">
        <v>88</v>
      </c>
      <c r="B2" s="670">
        <v>0</v>
      </c>
    </row>
    <row r="4" spans="1:13" x14ac:dyDescent="0.25">
      <c r="A4" s="671" t="s">
        <v>28007</v>
      </c>
    </row>
    <row r="6" spans="1:13" x14ac:dyDescent="0.25">
      <c r="A6" s="672" t="s">
        <v>28008</v>
      </c>
    </row>
    <row r="7" spans="1:13" x14ac:dyDescent="0.25">
      <c r="A7" s="831" t="str" cm="1">
        <f t="array" ref="A7">"This revised data includes "&amp;IF(revisions_new&gt;0,IF(revisions_new=1,"one inspection that was",revisions_new&amp;" inspections that were"),"no inspections that were")&amp;" published by "&amp;TEXT(publication_date,"d mmmm yyyy")&amp;" (that "&amp;IF(revisions_new=1,"was","were")&amp;" not published by "&amp;TEXT(previous_publication_date, "d mmmm yyyy")&amp;"). "</f>
        <v xml:space="preserve">This revised data includes 88 inspections that were published by 30 April 2025 (that were not published by 30 September 2024). </v>
      </c>
      <c r="B7" s="831"/>
      <c r="C7" s="831"/>
      <c r="D7" s="831"/>
      <c r="E7" s="831"/>
      <c r="F7" s="831"/>
      <c r="G7" s="831"/>
      <c r="H7" s="831"/>
      <c r="I7" s="831"/>
      <c r="J7" s="831"/>
      <c r="K7" s="831"/>
      <c r="L7" s="831"/>
      <c r="M7" s="831"/>
    </row>
    <row r="8" spans="1:13" x14ac:dyDescent="0.25">
      <c r="A8" s="831" t="str" cm="1">
        <f t="array" ref="A8">IF(revisions_missing=0,"","The provisional list of inspections for the previous release included "&amp;IF(revisions_missing=1,"one inspection that was",revisions_missing&amp;" inspections that were")&amp;" not on the revised dataset of this release. ")</f>
        <v/>
      </c>
      <c r="B8" s="831"/>
      <c r="C8" s="831"/>
      <c r="D8" s="831"/>
      <c r="E8" s="831"/>
      <c r="F8" s="831"/>
      <c r="G8" s="831"/>
      <c r="H8" s="831"/>
      <c r="I8" s="831"/>
      <c r="J8" s="831"/>
      <c r="K8" s="831"/>
      <c r="L8" s="831"/>
      <c r="M8" s="831"/>
    </row>
  </sheetData>
  <mergeCells count="2">
    <mergeCell ref="A7:M7"/>
    <mergeCell ref="A8:M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A15AC-CEAC-4CC0-AAD7-7D93BAF84846}">
  <sheetPr>
    <tabColor theme="9" tint="-0.499984740745262"/>
  </sheetPr>
  <dimension ref="B2:L13"/>
  <sheetViews>
    <sheetView workbookViewId="0"/>
  </sheetViews>
  <sheetFormatPr defaultRowHeight="12.5" x14ac:dyDescent="0.25"/>
  <cols>
    <col min="1" max="1" width="3.7265625" customWidth="1"/>
    <col min="2" max="2" width="28.54296875" bestFit="1" customWidth="1"/>
    <col min="3" max="3" width="18.1796875" bestFit="1" customWidth="1"/>
    <col min="4" max="4" width="17.36328125" bestFit="1" customWidth="1"/>
    <col min="5" max="5" width="20.81640625" bestFit="1" customWidth="1"/>
    <col min="6" max="6" width="18.81640625" bestFit="1" customWidth="1"/>
    <col min="7" max="7" width="28.1796875" bestFit="1" customWidth="1"/>
    <col min="9" max="9" width="29.81640625" bestFit="1" customWidth="1"/>
    <col min="10" max="10" width="32.7265625" bestFit="1" customWidth="1"/>
    <col min="11" max="11" width="2.81640625" bestFit="1" customWidth="1"/>
  </cols>
  <sheetData>
    <row r="2" spans="2:12" ht="15" x14ac:dyDescent="0.3">
      <c r="B2" s="609" t="s">
        <v>19197</v>
      </c>
      <c r="C2" s="608"/>
      <c r="D2" s="608"/>
    </row>
    <row r="3" spans="2:12" x14ac:dyDescent="0.25">
      <c r="B3" s="615" t="s">
        <v>19198</v>
      </c>
      <c r="C3" s="614"/>
      <c r="D3" s="614"/>
    </row>
    <row r="5" spans="2:12" x14ac:dyDescent="0.25">
      <c r="B5" s="616" t="s">
        <v>19190</v>
      </c>
      <c r="C5" s="616" t="s">
        <v>19193</v>
      </c>
      <c r="D5" s="616" t="s">
        <v>19194</v>
      </c>
    </row>
    <row r="6" spans="2:12" x14ac:dyDescent="0.25">
      <c r="B6" t="s">
        <v>19223</v>
      </c>
      <c r="C6" s="617">
        <v>45535</v>
      </c>
      <c r="D6" s="617">
        <v>45747</v>
      </c>
    </row>
    <row r="9" spans="2:12" ht="15" x14ac:dyDescent="0.3">
      <c r="B9" s="609" t="s">
        <v>19206</v>
      </c>
      <c r="C9" s="608"/>
      <c r="D9" s="608"/>
      <c r="E9" s="608"/>
      <c r="F9" s="608"/>
      <c r="G9" s="608"/>
      <c r="H9" s="608"/>
      <c r="I9" s="608"/>
      <c r="J9" s="608"/>
      <c r="K9" s="608"/>
    </row>
    <row r="10" spans="2:12" x14ac:dyDescent="0.25">
      <c r="B10" s="615" t="s">
        <v>19207</v>
      </c>
      <c r="C10" s="614"/>
      <c r="D10" s="614"/>
      <c r="E10" s="614"/>
      <c r="F10" s="614"/>
      <c r="G10" s="614"/>
      <c r="H10" s="614"/>
      <c r="I10" s="614"/>
      <c r="J10" s="614"/>
      <c r="K10" s="614"/>
    </row>
    <row r="12" spans="2:12" x14ac:dyDescent="0.25">
      <c r="B12" s="616" t="s">
        <v>19199</v>
      </c>
      <c r="C12" s="616" t="s">
        <v>19200</v>
      </c>
      <c r="D12" s="616" t="s">
        <v>19201</v>
      </c>
      <c r="E12" s="616" t="s">
        <v>19202</v>
      </c>
      <c r="F12" s="616" t="s">
        <v>19203</v>
      </c>
      <c r="G12" s="616" t="s">
        <v>19204</v>
      </c>
      <c r="H12" s="618" t="s">
        <v>19175</v>
      </c>
      <c r="I12" s="619" t="s">
        <v>19205</v>
      </c>
      <c r="J12" s="619" t="s">
        <v>19208</v>
      </c>
      <c r="K12" s="128"/>
    </row>
    <row r="13" spans="2:12" x14ac:dyDescent="0.25">
      <c r="B13" s="617">
        <v>45747</v>
      </c>
      <c r="C13" s="617">
        <v>45536</v>
      </c>
      <c r="D13" s="617">
        <v>45535</v>
      </c>
      <c r="E13" s="617">
        <v>45383</v>
      </c>
      <c r="F13" s="617">
        <v>45777</v>
      </c>
      <c r="G13" s="617">
        <v>45565</v>
      </c>
      <c r="I13" t="str">
        <f>TEXT(provisional_start_date,"d mmmm yyyy")&amp;" to "&amp;TEXT(provisional_end_date,"d mmmm yyyy")</f>
        <v>1 September 2024 to 31 March 2025</v>
      </c>
      <c r="J13" t="str" cm="1">
        <f t="array" ref="J13">TEXT(revised_start_date,"d mmmm yyyy")&amp;" to "&amp;TEXT(revised_end_date,"d mmmm yyyy")</f>
        <v>1 April 2024 to 31 August 2024</v>
      </c>
      <c r="K13" t="s">
        <v>19210</v>
      </c>
      <c r="L13" t="s">
        <v>19209</v>
      </c>
    </row>
  </sheetData>
  <phoneticPr fontId="15" type="noConversion"/>
  <pageMargins left="0.7" right="0.7" top="0.75" bottom="0.75" header="0.3" footer="0.3"/>
  <pageSetup paperSize="9"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70C0"/>
  </sheetPr>
  <dimension ref="A1:K3688"/>
  <sheetViews>
    <sheetView workbookViewId="0"/>
  </sheetViews>
  <sheetFormatPr defaultRowHeight="12.5" x14ac:dyDescent="0.25"/>
  <cols>
    <col min="1" max="1" width="75.08984375" bestFit="1" customWidth="1"/>
    <col min="2" max="2" width="33.1796875" bestFit="1" customWidth="1"/>
    <col min="3" max="3" width="20.1796875" bestFit="1" customWidth="1"/>
    <col min="4" max="4" width="22.81640625" bestFit="1" customWidth="1"/>
    <col min="5" max="5" width="29.90625" bestFit="1" customWidth="1"/>
    <col min="6" max="6" width="16.1796875" bestFit="1" customWidth="1"/>
    <col min="7" max="7" width="13.1796875" bestFit="1" customWidth="1"/>
    <col min="8" max="8" width="20.453125" bestFit="1" customWidth="1"/>
    <col min="9" max="9" width="17.453125" bestFit="1" customWidth="1"/>
    <col min="10" max="10" width="14.81640625" bestFit="1" customWidth="1"/>
    <col min="11" max="11" width="21.36328125" bestFit="1" customWidth="1"/>
  </cols>
  <sheetData>
    <row r="1" spans="1:11" x14ac:dyDescent="0.25">
      <c r="A1" t="s">
        <v>265</v>
      </c>
      <c r="B1" t="s">
        <v>266</v>
      </c>
      <c r="C1" t="s">
        <v>267</v>
      </c>
      <c r="D1" t="s">
        <v>268</v>
      </c>
      <c r="E1" t="s">
        <v>269</v>
      </c>
      <c r="F1" t="s">
        <v>270</v>
      </c>
      <c r="G1" t="s">
        <v>271</v>
      </c>
      <c r="H1" t="s">
        <v>272</v>
      </c>
      <c r="I1" t="s">
        <v>273</v>
      </c>
      <c r="J1" t="s">
        <v>274</v>
      </c>
      <c r="K1" t="s">
        <v>275</v>
      </c>
    </row>
    <row r="2" spans="1:11" x14ac:dyDescent="0.25">
      <c r="A2" t="s">
        <v>4162</v>
      </c>
      <c r="B2" t="s">
        <v>72</v>
      </c>
      <c r="C2" t="s">
        <v>247</v>
      </c>
      <c r="D2" t="s">
        <v>81</v>
      </c>
      <c r="E2" t="s">
        <v>248</v>
      </c>
      <c r="F2">
        <v>46877</v>
      </c>
      <c r="G2">
        <v>1285543.98</v>
      </c>
      <c r="H2">
        <v>13519</v>
      </c>
      <c r="I2">
        <v>0</v>
      </c>
      <c r="J2">
        <v>60396</v>
      </c>
      <c r="K2">
        <v>1285543.98</v>
      </c>
    </row>
    <row r="3" spans="1:11" x14ac:dyDescent="0.25">
      <c r="A3" t="s">
        <v>1356</v>
      </c>
      <c r="B3" t="s">
        <v>72</v>
      </c>
      <c r="C3" t="s">
        <v>247</v>
      </c>
      <c r="D3" t="s">
        <v>239</v>
      </c>
      <c r="E3" t="s">
        <v>82</v>
      </c>
      <c r="F3">
        <v>172</v>
      </c>
      <c r="G3">
        <v>5153.9399999999996</v>
      </c>
      <c r="H3">
        <v>282</v>
      </c>
      <c r="I3">
        <v>0</v>
      </c>
      <c r="J3">
        <v>454</v>
      </c>
      <c r="K3">
        <v>5153.9399999999996</v>
      </c>
    </row>
    <row r="4" spans="1:11" x14ac:dyDescent="0.25">
      <c r="A4" t="s">
        <v>2926</v>
      </c>
      <c r="B4" t="s">
        <v>72</v>
      </c>
      <c r="C4" t="s">
        <v>247</v>
      </c>
      <c r="D4" t="s">
        <v>239</v>
      </c>
      <c r="E4" t="s">
        <v>83</v>
      </c>
      <c r="F4">
        <v>374</v>
      </c>
      <c r="G4">
        <v>11569.43</v>
      </c>
      <c r="H4">
        <v>198</v>
      </c>
      <c r="I4">
        <v>0</v>
      </c>
      <c r="J4">
        <v>572</v>
      </c>
      <c r="K4">
        <v>11569.43</v>
      </c>
    </row>
    <row r="5" spans="1:11" x14ac:dyDescent="0.25">
      <c r="A5" t="s">
        <v>2291</v>
      </c>
      <c r="B5" t="s">
        <v>72</v>
      </c>
      <c r="C5" t="s">
        <v>247</v>
      </c>
      <c r="D5" t="s">
        <v>245</v>
      </c>
      <c r="E5" t="s">
        <v>84</v>
      </c>
      <c r="F5">
        <v>204</v>
      </c>
      <c r="G5">
        <v>4528.16</v>
      </c>
      <c r="H5">
        <v>23</v>
      </c>
      <c r="I5">
        <v>0</v>
      </c>
      <c r="J5">
        <v>227</v>
      </c>
      <c r="K5">
        <v>4528.16</v>
      </c>
    </row>
    <row r="6" spans="1:11" x14ac:dyDescent="0.25">
      <c r="A6" t="s">
        <v>2896</v>
      </c>
      <c r="B6" t="s">
        <v>72</v>
      </c>
      <c r="C6" t="s">
        <v>247</v>
      </c>
      <c r="D6" t="s">
        <v>243</v>
      </c>
      <c r="E6" t="s">
        <v>85</v>
      </c>
      <c r="F6">
        <v>174</v>
      </c>
      <c r="G6">
        <v>4434.41</v>
      </c>
      <c r="H6">
        <v>53</v>
      </c>
      <c r="I6">
        <v>0</v>
      </c>
      <c r="J6">
        <v>227</v>
      </c>
      <c r="K6">
        <v>4434.41</v>
      </c>
    </row>
    <row r="7" spans="1:11" x14ac:dyDescent="0.25">
      <c r="A7" t="s">
        <v>2885</v>
      </c>
      <c r="B7" t="s">
        <v>72</v>
      </c>
      <c r="C7" t="s">
        <v>247</v>
      </c>
      <c r="D7" t="s">
        <v>238</v>
      </c>
      <c r="E7" t="s">
        <v>86</v>
      </c>
      <c r="F7">
        <v>162</v>
      </c>
      <c r="G7">
        <v>4379</v>
      </c>
      <c r="H7">
        <v>26</v>
      </c>
      <c r="I7">
        <v>0</v>
      </c>
      <c r="J7">
        <v>188</v>
      </c>
      <c r="K7">
        <v>4379</v>
      </c>
    </row>
    <row r="8" spans="1:11" x14ac:dyDescent="0.25">
      <c r="A8" t="s">
        <v>823</v>
      </c>
      <c r="B8" t="s">
        <v>72</v>
      </c>
      <c r="C8" t="s">
        <v>247</v>
      </c>
      <c r="D8" t="s">
        <v>239</v>
      </c>
      <c r="E8" t="s">
        <v>87</v>
      </c>
      <c r="F8">
        <v>356</v>
      </c>
      <c r="G8">
        <v>6802.49</v>
      </c>
      <c r="H8">
        <v>154</v>
      </c>
      <c r="I8">
        <v>0</v>
      </c>
      <c r="J8">
        <v>510</v>
      </c>
      <c r="K8">
        <v>6802.49</v>
      </c>
    </row>
    <row r="9" spans="1:11" x14ac:dyDescent="0.25">
      <c r="A9" t="s">
        <v>1508</v>
      </c>
      <c r="B9" t="s">
        <v>72</v>
      </c>
      <c r="C9" t="s">
        <v>247</v>
      </c>
      <c r="D9" t="s">
        <v>244</v>
      </c>
      <c r="E9" t="s">
        <v>88</v>
      </c>
      <c r="F9">
        <v>694</v>
      </c>
      <c r="G9">
        <v>24441.51</v>
      </c>
      <c r="H9">
        <v>260</v>
      </c>
      <c r="I9">
        <v>0</v>
      </c>
      <c r="J9">
        <v>954</v>
      </c>
      <c r="K9">
        <v>24441.51</v>
      </c>
    </row>
    <row r="10" spans="1:11" x14ac:dyDescent="0.25">
      <c r="A10" t="s">
        <v>2980</v>
      </c>
      <c r="B10" t="s">
        <v>72</v>
      </c>
      <c r="C10" t="s">
        <v>247</v>
      </c>
      <c r="D10" t="s">
        <v>241</v>
      </c>
      <c r="E10" t="s">
        <v>89</v>
      </c>
      <c r="F10">
        <v>106</v>
      </c>
      <c r="G10">
        <v>3739</v>
      </c>
      <c r="H10">
        <v>17</v>
      </c>
      <c r="I10">
        <v>0</v>
      </c>
      <c r="J10">
        <v>123</v>
      </c>
      <c r="K10">
        <v>3739</v>
      </c>
    </row>
    <row r="11" spans="1:11" x14ac:dyDescent="0.25">
      <c r="A11" t="s">
        <v>4023</v>
      </c>
      <c r="B11" t="s">
        <v>72</v>
      </c>
      <c r="C11" t="s">
        <v>247</v>
      </c>
      <c r="D11" t="s">
        <v>241</v>
      </c>
      <c r="E11" t="s">
        <v>90</v>
      </c>
      <c r="F11">
        <v>74</v>
      </c>
      <c r="G11">
        <v>2309.08</v>
      </c>
      <c r="H11">
        <v>3</v>
      </c>
      <c r="I11">
        <v>0</v>
      </c>
      <c r="J11">
        <v>77</v>
      </c>
      <c r="K11">
        <v>2309.08</v>
      </c>
    </row>
    <row r="12" spans="1:11" x14ac:dyDescent="0.25">
      <c r="A12" t="s">
        <v>2883</v>
      </c>
      <c r="B12" t="s">
        <v>72</v>
      </c>
      <c r="C12" t="s">
        <v>247</v>
      </c>
      <c r="D12" t="s">
        <v>241</v>
      </c>
      <c r="E12" t="s">
        <v>91</v>
      </c>
      <c r="F12">
        <v>208</v>
      </c>
      <c r="G12">
        <v>6437</v>
      </c>
      <c r="H12">
        <v>38</v>
      </c>
      <c r="I12">
        <v>0</v>
      </c>
      <c r="J12">
        <v>246</v>
      </c>
      <c r="K12">
        <v>6437</v>
      </c>
    </row>
    <row r="13" spans="1:11" x14ac:dyDescent="0.25">
      <c r="A13" t="s">
        <v>2858</v>
      </c>
      <c r="B13" t="s">
        <v>72</v>
      </c>
      <c r="C13" t="s">
        <v>247</v>
      </c>
      <c r="D13" t="s">
        <v>243</v>
      </c>
      <c r="E13" t="s">
        <v>92</v>
      </c>
      <c r="F13">
        <v>292</v>
      </c>
      <c r="G13">
        <v>7902.55</v>
      </c>
      <c r="H13">
        <v>66</v>
      </c>
      <c r="I13">
        <v>0</v>
      </c>
      <c r="J13">
        <v>358</v>
      </c>
      <c r="K13">
        <v>7902.55</v>
      </c>
    </row>
    <row r="14" spans="1:11" x14ac:dyDescent="0.25">
      <c r="A14" t="s">
        <v>4004</v>
      </c>
      <c r="B14" t="s">
        <v>72</v>
      </c>
      <c r="C14" t="s">
        <v>247</v>
      </c>
      <c r="D14" t="s">
        <v>242</v>
      </c>
      <c r="E14" t="s">
        <v>93</v>
      </c>
      <c r="F14">
        <v>194</v>
      </c>
      <c r="G14">
        <v>3901.47</v>
      </c>
      <c r="H14">
        <v>35</v>
      </c>
      <c r="I14">
        <v>0</v>
      </c>
      <c r="J14">
        <v>229</v>
      </c>
      <c r="K14">
        <v>3901.47</v>
      </c>
    </row>
    <row r="15" spans="1:11" x14ac:dyDescent="0.25">
      <c r="A15" t="s">
        <v>4015</v>
      </c>
      <c r="B15" t="s">
        <v>72</v>
      </c>
      <c r="C15" t="s">
        <v>247</v>
      </c>
      <c r="D15" t="s">
        <v>245</v>
      </c>
      <c r="E15" t="s">
        <v>94</v>
      </c>
      <c r="F15">
        <v>371</v>
      </c>
      <c r="G15">
        <v>9598.4699999999993</v>
      </c>
      <c r="H15">
        <v>88</v>
      </c>
      <c r="I15">
        <v>0</v>
      </c>
      <c r="J15">
        <v>459</v>
      </c>
      <c r="K15">
        <v>9598.4699999999993</v>
      </c>
    </row>
    <row r="16" spans="1:11" x14ac:dyDescent="0.25">
      <c r="A16" t="s">
        <v>2054</v>
      </c>
      <c r="B16" t="s">
        <v>72</v>
      </c>
      <c r="C16" t="s">
        <v>247</v>
      </c>
      <c r="D16" t="s">
        <v>239</v>
      </c>
      <c r="E16" t="s">
        <v>95</v>
      </c>
      <c r="F16">
        <v>232</v>
      </c>
      <c r="G16">
        <v>6953.47</v>
      </c>
      <c r="H16">
        <v>171</v>
      </c>
      <c r="I16">
        <v>0</v>
      </c>
      <c r="J16">
        <v>403</v>
      </c>
      <c r="K16">
        <v>6953.47</v>
      </c>
    </row>
    <row r="17" spans="1:11" x14ac:dyDescent="0.25">
      <c r="A17" t="s">
        <v>3402</v>
      </c>
      <c r="B17" t="s">
        <v>72</v>
      </c>
      <c r="C17" t="s">
        <v>247</v>
      </c>
      <c r="D17" t="s">
        <v>242</v>
      </c>
      <c r="E17" t="s">
        <v>96</v>
      </c>
      <c r="F17">
        <v>196</v>
      </c>
      <c r="G17">
        <v>7326</v>
      </c>
      <c r="H17">
        <v>52</v>
      </c>
      <c r="I17">
        <v>0</v>
      </c>
      <c r="J17">
        <v>248</v>
      </c>
      <c r="K17">
        <v>7326</v>
      </c>
    </row>
    <row r="18" spans="1:11" x14ac:dyDescent="0.25">
      <c r="A18" t="s">
        <v>4101</v>
      </c>
      <c r="B18" t="s">
        <v>72</v>
      </c>
      <c r="C18" t="s">
        <v>247</v>
      </c>
      <c r="D18" t="s">
        <v>243</v>
      </c>
      <c r="E18" t="s">
        <v>97</v>
      </c>
      <c r="F18">
        <v>411</v>
      </c>
      <c r="G18">
        <v>11175.76</v>
      </c>
      <c r="H18">
        <v>147</v>
      </c>
      <c r="I18">
        <v>0</v>
      </c>
      <c r="J18">
        <v>558</v>
      </c>
      <c r="K18">
        <v>11175.76</v>
      </c>
    </row>
    <row r="19" spans="1:11" x14ac:dyDescent="0.25">
      <c r="A19" t="s">
        <v>3955</v>
      </c>
      <c r="B19" t="s">
        <v>72</v>
      </c>
      <c r="C19" t="s">
        <v>247</v>
      </c>
      <c r="D19" t="s">
        <v>239</v>
      </c>
      <c r="E19" t="s">
        <v>98</v>
      </c>
      <c r="F19">
        <v>524</v>
      </c>
      <c r="G19">
        <v>13141.94</v>
      </c>
      <c r="H19">
        <v>148</v>
      </c>
      <c r="I19">
        <v>0</v>
      </c>
      <c r="J19">
        <v>672</v>
      </c>
      <c r="K19">
        <v>13141.94</v>
      </c>
    </row>
    <row r="20" spans="1:11" x14ac:dyDescent="0.25">
      <c r="A20" t="s">
        <v>3789</v>
      </c>
      <c r="B20" t="s">
        <v>72</v>
      </c>
      <c r="C20" t="s">
        <v>247</v>
      </c>
      <c r="D20" t="s">
        <v>242</v>
      </c>
      <c r="E20" t="s">
        <v>99</v>
      </c>
      <c r="F20">
        <v>677</v>
      </c>
      <c r="G20">
        <v>18027.41</v>
      </c>
      <c r="H20">
        <v>209</v>
      </c>
      <c r="I20">
        <v>0</v>
      </c>
      <c r="J20">
        <v>886</v>
      </c>
      <c r="K20">
        <v>18027.41</v>
      </c>
    </row>
    <row r="21" spans="1:11" x14ac:dyDescent="0.25">
      <c r="A21" t="s">
        <v>3381</v>
      </c>
      <c r="B21" t="s">
        <v>72</v>
      </c>
      <c r="C21" t="s">
        <v>247</v>
      </c>
      <c r="D21" t="s">
        <v>241</v>
      </c>
      <c r="E21" t="s">
        <v>100</v>
      </c>
      <c r="F21">
        <v>138</v>
      </c>
      <c r="G21">
        <v>4484.0200000000004</v>
      </c>
      <c r="H21">
        <v>32</v>
      </c>
      <c r="I21">
        <v>0</v>
      </c>
      <c r="J21">
        <v>170</v>
      </c>
      <c r="K21">
        <v>4484.0200000000004</v>
      </c>
    </row>
    <row r="22" spans="1:11" x14ac:dyDescent="0.25">
      <c r="A22" t="s">
        <v>1878</v>
      </c>
      <c r="B22" t="s">
        <v>72</v>
      </c>
      <c r="C22" t="s">
        <v>247</v>
      </c>
      <c r="D22" t="s">
        <v>245</v>
      </c>
      <c r="E22" t="s">
        <v>101</v>
      </c>
      <c r="F22">
        <v>166</v>
      </c>
      <c r="G22">
        <v>4840</v>
      </c>
      <c r="H22">
        <v>31</v>
      </c>
      <c r="I22">
        <v>0</v>
      </c>
      <c r="J22">
        <v>197</v>
      </c>
      <c r="K22">
        <v>4840</v>
      </c>
    </row>
    <row r="23" spans="1:11" x14ac:dyDescent="0.25">
      <c r="A23" t="s">
        <v>1367</v>
      </c>
      <c r="B23" t="s">
        <v>72</v>
      </c>
      <c r="C23" t="s">
        <v>247</v>
      </c>
      <c r="D23" t="s">
        <v>238</v>
      </c>
      <c r="E23" t="s">
        <v>102</v>
      </c>
      <c r="F23">
        <v>736</v>
      </c>
      <c r="G23">
        <v>19221.18</v>
      </c>
      <c r="H23">
        <v>168</v>
      </c>
      <c r="I23">
        <v>0</v>
      </c>
      <c r="J23">
        <v>904</v>
      </c>
      <c r="K23">
        <v>19221.18</v>
      </c>
    </row>
    <row r="24" spans="1:11" x14ac:dyDescent="0.25">
      <c r="A24" t="s">
        <v>1393</v>
      </c>
      <c r="B24" t="s">
        <v>72</v>
      </c>
      <c r="C24" t="s">
        <v>247</v>
      </c>
      <c r="D24" t="s">
        <v>239</v>
      </c>
      <c r="E24" t="s">
        <v>103</v>
      </c>
      <c r="F24">
        <v>180</v>
      </c>
      <c r="G24">
        <v>4793.41</v>
      </c>
      <c r="H24">
        <v>75</v>
      </c>
      <c r="I24">
        <v>0</v>
      </c>
      <c r="J24">
        <v>255</v>
      </c>
      <c r="K24">
        <v>4793.41</v>
      </c>
    </row>
    <row r="25" spans="1:11" x14ac:dyDescent="0.25">
      <c r="A25" t="s">
        <v>2990</v>
      </c>
      <c r="B25" t="s">
        <v>72</v>
      </c>
      <c r="C25" t="s">
        <v>247</v>
      </c>
      <c r="D25" t="s">
        <v>238</v>
      </c>
      <c r="E25" t="s">
        <v>104</v>
      </c>
      <c r="F25">
        <v>371</v>
      </c>
      <c r="G25">
        <v>6689.96</v>
      </c>
      <c r="H25">
        <v>95</v>
      </c>
      <c r="I25">
        <v>0</v>
      </c>
      <c r="J25">
        <v>466</v>
      </c>
      <c r="K25">
        <v>6689.96</v>
      </c>
    </row>
    <row r="26" spans="1:11" x14ac:dyDescent="0.25">
      <c r="A26" t="s">
        <v>3647</v>
      </c>
      <c r="B26" t="s">
        <v>72</v>
      </c>
      <c r="C26" t="s">
        <v>247</v>
      </c>
      <c r="D26" t="s">
        <v>241</v>
      </c>
      <c r="E26" t="s">
        <v>105</v>
      </c>
      <c r="F26">
        <v>272</v>
      </c>
      <c r="G26">
        <v>9169.18</v>
      </c>
      <c r="H26">
        <v>39</v>
      </c>
      <c r="I26">
        <v>0</v>
      </c>
      <c r="J26">
        <v>311</v>
      </c>
      <c r="K26">
        <v>9169.18</v>
      </c>
    </row>
    <row r="27" spans="1:11" x14ac:dyDescent="0.25">
      <c r="A27" t="s">
        <v>1156</v>
      </c>
      <c r="B27" t="s">
        <v>72</v>
      </c>
      <c r="C27" t="s">
        <v>247</v>
      </c>
      <c r="D27" t="s">
        <v>241</v>
      </c>
      <c r="E27" t="s">
        <v>106</v>
      </c>
      <c r="F27">
        <v>268</v>
      </c>
      <c r="G27">
        <v>9209.6299999999992</v>
      </c>
      <c r="H27">
        <v>50</v>
      </c>
      <c r="I27">
        <v>0</v>
      </c>
      <c r="J27">
        <v>318</v>
      </c>
      <c r="K27">
        <v>9209.6299999999992</v>
      </c>
    </row>
    <row r="28" spans="1:11" x14ac:dyDescent="0.25">
      <c r="A28" t="s">
        <v>3766</v>
      </c>
      <c r="B28" t="s">
        <v>72</v>
      </c>
      <c r="C28" t="s">
        <v>247</v>
      </c>
      <c r="D28" t="s">
        <v>239</v>
      </c>
      <c r="E28" t="s">
        <v>107</v>
      </c>
      <c r="F28">
        <v>7</v>
      </c>
      <c r="G28">
        <v>404</v>
      </c>
      <c r="H28">
        <v>3</v>
      </c>
      <c r="I28">
        <v>0</v>
      </c>
      <c r="J28">
        <v>10</v>
      </c>
      <c r="K28">
        <v>404</v>
      </c>
    </row>
    <row r="29" spans="1:11" x14ac:dyDescent="0.25">
      <c r="A29" t="s">
        <v>2537</v>
      </c>
      <c r="B29" t="s">
        <v>72</v>
      </c>
      <c r="C29" t="s">
        <v>247</v>
      </c>
      <c r="D29" t="s">
        <v>243</v>
      </c>
      <c r="E29" t="s">
        <v>108</v>
      </c>
      <c r="F29">
        <v>355</v>
      </c>
      <c r="G29">
        <v>8492.6299999999992</v>
      </c>
      <c r="H29">
        <v>50</v>
      </c>
      <c r="I29">
        <v>0</v>
      </c>
      <c r="J29">
        <v>405</v>
      </c>
      <c r="K29">
        <v>8492.6299999999992</v>
      </c>
    </row>
    <row r="30" spans="1:11" x14ac:dyDescent="0.25">
      <c r="A30" t="s">
        <v>3258</v>
      </c>
      <c r="B30" t="s">
        <v>72</v>
      </c>
      <c r="C30" t="s">
        <v>247</v>
      </c>
      <c r="D30" t="s">
        <v>244</v>
      </c>
      <c r="E30" t="s">
        <v>109</v>
      </c>
      <c r="F30">
        <v>235</v>
      </c>
      <c r="G30">
        <v>5694.08</v>
      </c>
      <c r="H30">
        <v>56</v>
      </c>
      <c r="I30">
        <v>0</v>
      </c>
      <c r="J30">
        <v>291</v>
      </c>
      <c r="K30">
        <v>5694.08</v>
      </c>
    </row>
    <row r="31" spans="1:11" x14ac:dyDescent="0.25">
      <c r="A31" t="s">
        <v>2200</v>
      </c>
      <c r="B31" t="s">
        <v>72</v>
      </c>
      <c r="C31" t="s">
        <v>247</v>
      </c>
      <c r="D31" t="s">
        <v>239</v>
      </c>
      <c r="E31" t="s">
        <v>110</v>
      </c>
      <c r="F31">
        <v>445</v>
      </c>
      <c r="G31">
        <v>10679.92</v>
      </c>
      <c r="H31">
        <v>214</v>
      </c>
      <c r="I31">
        <v>0</v>
      </c>
      <c r="J31">
        <v>659</v>
      </c>
      <c r="K31">
        <v>10679.92</v>
      </c>
    </row>
    <row r="32" spans="1:11" x14ac:dyDescent="0.25">
      <c r="A32" t="s">
        <v>2183</v>
      </c>
      <c r="B32" t="s">
        <v>72</v>
      </c>
      <c r="C32" t="s">
        <v>247</v>
      </c>
      <c r="D32" t="s">
        <v>241</v>
      </c>
      <c r="E32" t="s">
        <v>111</v>
      </c>
      <c r="F32">
        <v>130</v>
      </c>
      <c r="G32">
        <v>3509.02</v>
      </c>
      <c r="H32">
        <v>13</v>
      </c>
      <c r="I32">
        <v>0</v>
      </c>
      <c r="J32">
        <v>143</v>
      </c>
      <c r="K32">
        <v>3509.02</v>
      </c>
    </row>
    <row r="33" spans="1:11" x14ac:dyDescent="0.25">
      <c r="A33" t="s">
        <v>854</v>
      </c>
      <c r="B33" t="s">
        <v>72</v>
      </c>
      <c r="C33" t="s">
        <v>247</v>
      </c>
      <c r="D33" t="s">
        <v>240</v>
      </c>
      <c r="E33" t="s">
        <v>112</v>
      </c>
      <c r="F33">
        <v>74</v>
      </c>
      <c r="G33">
        <v>1885</v>
      </c>
      <c r="H33">
        <v>11</v>
      </c>
      <c r="I33">
        <v>0</v>
      </c>
      <c r="J33">
        <v>85</v>
      </c>
      <c r="K33">
        <v>1885</v>
      </c>
    </row>
    <row r="34" spans="1:11" x14ac:dyDescent="0.25">
      <c r="A34" t="s">
        <v>2562</v>
      </c>
      <c r="B34" t="s">
        <v>72</v>
      </c>
      <c r="C34" t="s">
        <v>247</v>
      </c>
      <c r="D34" t="s">
        <v>237</v>
      </c>
      <c r="E34" t="s">
        <v>113</v>
      </c>
      <c r="F34">
        <v>172</v>
      </c>
      <c r="G34">
        <v>5066.47</v>
      </c>
      <c r="H34">
        <v>45</v>
      </c>
      <c r="I34">
        <v>0</v>
      </c>
      <c r="J34">
        <v>217</v>
      </c>
      <c r="K34">
        <v>5066.47</v>
      </c>
    </row>
    <row r="35" spans="1:11" x14ac:dyDescent="0.25">
      <c r="A35" t="s">
        <v>1548</v>
      </c>
      <c r="B35" t="s">
        <v>72</v>
      </c>
      <c r="C35" t="s">
        <v>247</v>
      </c>
      <c r="D35" t="s">
        <v>237</v>
      </c>
      <c r="E35" t="s">
        <v>114</v>
      </c>
      <c r="F35">
        <v>574</v>
      </c>
      <c r="G35">
        <v>15426.55</v>
      </c>
      <c r="H35">
        <v>86</v>
      </c>
      <c r="I35">
        <v>0</v>
      </c>
      <c r="J35">
        <v>660</v>
      </c>
      <c r="K35">
        <v>15426.55</v>
      </c>
    </row>
    <row r="36" spans="1:11" x14ac:dyDescent="0.25">
      <c r="A36" t="s">
        <v>1292</v>
      </c>
      <c r="B36" t="s">
        <v>72</v>
      </c>
      <c r="C36" t="s">
        <v>247</v>
      </c>
      <c r="D36" t="s">
        <v>243</v>
      </c>
      <c r="E36" t="s">
        <v>115</v>
      </c>
      <c r="F36">
        <v>612</v>
      </c>
      <c r="G36">
        <v>13399.55</v>
      </c>
      <c r="H36">
        <v>145</v>
      </c>
      <c r="I36">
        <v>0</v>
      </c>
      <c r="J36">
        <v>757</v>
      </c>
      <c r="K36">
        <v>13399.55</v>
      </c>
    </row>
    <row r="37" spans="1:11" x14ac:dyDescent="0.25">
      <c r="A37" t="s">
        <v>2120</v>
      </c>
      <c r="B37" t="s">
        <v>72</v>
      </c>
      <c r="C37" t="s">
        <v>247</v>
      </c>
      <c r="D37" t="s">
        <v>245</v>
      </c>
      <c r="E37" t="s">
        <v>116</v>
      </c>
      <c r="F37">
        <v>275</v>
      </c>
      <c r="G37">
        <v>5148.55</v>
      </c>
      <c r="H37">
        <v>25</v>
      </c>
      <c r="I37">
        <v>0</v>
      </c>
      <c r="J37">
        <v>300</v>
      </c>
      <c r="K37">
        <v>5148.55</v>
      </c>
    </row>
    <row r="38" spans="1:11" x14ac:dyDescent="0.25">
      <c r="A38" t="s">
        <v>1613</v>
      </c>
      <c r="B38" t="s">
        <v>72</v>
      </c>
      <c r="C38" t="s">
        <v>247</v>
      </c>
      <c r="D38" t="s">
        <v>243</v>
      </c>
      <c r="E38" t="s">
        <v>117</v>
      </c>
      <c r="F38">
        <v>250</v>
      </c>
      <c r="G38">
        <v>6305.55</v>
      </c>
      <c r="H38">
        <v>53</v>
      </c>
      <c r="I38">
        <v>0</v>
      </c>
      <c r="J38">
        <v>303</v>
      </c>
      <c r="K38">
        <v>6305.55</v>
      </c>
    </row>
    <row r="39" spans="1:11" x14ac:dyDescent="0.25">
      <c r="A39" t="s">
        <v>734</v>
      </c>
      <c r="B39" t="s">
        <v>72</v>
      </c>
      <c r="C39" t="s">
        <v>247</v>
      </c>
      <c r="D39" t="s">
        <v>244</v>
      </c>
      <c r="E39" t="s">
        <v>118</v>
      </c>
      <c r="F39">
        <v>174</v>
      </c>
      <c r="G39">
        <v>4720.47</v>
      </c>
      <c r="H39">
        <v>22</v>
      </c>
      <c r="I39">
        <v>0</v>
      </c>
      <c r="J39">
        <v>196</v>
      </c>
      <c r="K39">
        <v>4720.47</v>
      </c>
    </row>
    <row r="40" spans="1:11" x14ac:dyDescent="0.25">
      <c r="A40" t="s">
        <v>3992</v>
      </c>
      <c r="B40" t="s">
        <v>72</v>
      </c>
      <c r="C40" t="s">
        <v>247</v>
      </c>
      <c r="D40" t="s">
        <v>240</v>
      </c>
      <c r="E40" t="s">
        <v>119</v>
      </c>
      <c r="F40">
        <v>271</v>
      </c>
      <c r="G40">
        <v>7020.47</v>
      </c>
      <c r="H40">
        <v>30</v>
      </c>
      <c r="I40">
        <v>0</v>
      </c>
      <c r="J40">
        <v>301</v>
      </c>
      <c r="K40">
        <v>7020.47</v>
      </c>
    </row>
    <row r="41" spans="1:11" x14ac:dyDescent="0.25">
      <c r="A41" t="s">
        <v>2113</v>
      </c>
      <c r="B41" t="s">
        <v>72</v>
      </c>
      <c r="C41" t="s">
        <v>247</v>
      </c>
      <c r="D41" t="s">
        <v>239</v>
      </c>
      <c r="E41" t="s">
        <v>120</v>
      </c>
      <c r="F41">
        <v>290</v>
      </c>
      <c r="G41">
        <v>8125.49</v>
      </c>
      <c r="H41">
        <v>200</v>
      </c>
      <c r="I41">
        <v>0</v>
      </c>
      <c r="J41">
        <v>490</v>
      </c>
      <c r="K41">
        <v>8125.49</v>
      </c>
    </row>
    <row r="42" spans="1:11" x14ac:dyDescent="0.25">
      <c r="A42" t="s">
        <v>1947</v>
      </c>
      <c r="B42" t="s">
        <v>72</v>
      </c>
      <c r="C42" t="s">
        <v>247</v>
      </c>
      <c r="D42" t="s">
        <v>237</v>
      </c>
      <c r="E42" t="s">
        <v>249</v>
      </c>
      <c r="F42">
        <v>3794</v>
      </c>
      <c r="G42">
        <v>104452.54</v>
      </c>
      <c r="H42">
        <v>641</v>
      </c>
      <c r="I42">
        <v>0</v>
      </c>
      <c r="J42">
        <v>4435</v>
      </c>
      <c r="K42">
        <v>104452.54</v>
      </c>
    </row>
    <row r="43" spans="1:11" x14ac:dyDescent="0.25">
      <c r="A43" t="s">
        <v>3762</v>
      </c>
      <c r="B43" t="s">
        <v>72</v>
      </c>
      <c r="C43" t="s">
        <v>247</v>
      </c>
      <c r="D43" t="s">
        <v>238</v>
      </c>
      <c r="E43" t="s">
        <v>250</v>
      </c>
      <c r="F43">
        <v>5910</v>
      </c>
      <c r="G43">
        <v>152968.29999999999</v>
      </c>
      <c r="H43">
        <v>1455</v>
      </c>
      <c r="I43">
        <v>0</v>
      </c>
      <c r="J43">
        <v>7365</v>
      </c>
      <c r="K43">
        <v>152968.29999999999</v>
      </c>
    </row>
    <row r="44" spans="1:11" x14ac:dyDescent="0.25">
      <c r="A44" t="s">
        <v>760</v>
      </c>
      <c r="B44" t="s">
        <v>72</v>
      </c>
      <c r="C44" t="s">
        <v>247</v>
      </c>
      <c r="D44" t="s">
        <v>245</v>
      </c>
      <c r="E44" t="s">
        <v>121</v>
      </c>
      <c r="F44">
        <v>255</v>
      </c>
      <c r="G44">
        <v>6594.16</v>
      </c>
      <c r="H44">
        <v>20</v>
      </c>
      <c r="I44">
        <v>0</v>
      </c>
      <c r="J44">
        <v>275</v>
      </c>
      <c r="K44">
        <v>6594.16</v>
      </c>
    </row>
    <row r="45" spans="1:11" x14ac:dyDescent="0.25">
      <c r="A45" t="s">
        <v>4057</v>
      </c>
      <c r="B45" t="s">
        <v>72</v>
      </c>
      <c r="C45" t="s">
        <v>247</v>
      </c>
      <c r="D45" t="s">
        <v>242</v>
      </c>
      <c r="E45" t="s">
        <v>122</v>
      </c>
      <c r="F45">
        <v>337</v>
      </c>
      <c r="G45">
        <v>9048.8799999999992</v>
      </c>
      <c r="H45">
        <v>76</v>
      </c>
      <c r="I45">
        <v>0</v>
      </c>
      <c r="J45">
        <v>413</v>
      </c>
      <c r="K45">
        <v>9048.8799999999992</v>
      </c>
    </row>
    <row r="46" spans="1:11" x14ac:dyDescent="0.25">
      <c r="A46" t="s">
        <v>2541</v>
      </c>
      <c r="B46" t="s">
        <v>72</v>
      </c>
      <c r="C46" t="s">
        <v>247</v>
      </c>
      <c r="D46" t="s">
        <v>239</v>
      </c>
      <c r="E46" t="s">
        <v>123</v>
      </c>
      <c r="F46">
        <v>293</v>
      </c>
      <c r="G46">
        <v>6976.1</v>
      </c>
      <c r="H46">
        <v>359</v>
      </c>
      <c r="I46">
        <v>0</v>
      </c>
      <c r="J46">
        <v>652</v>
      </c>
      <c r="K46">
        <v>6976.1</v>
      </c>
    </row>
    <row r="47" spans="1:11" x14ac:dyDescent="0.25">
      <c r="A47" t="s">
        <v>1392</v>
      </c>
      <c r="B47" t="s">
        <v>72</v>
      </c>
      <c r="C47" t="s">
        <v>247</v>
      </c>
      <c r="D47" t="s">
        <v>238</v>
      </c>
      <c r="E47" t="s">
        <v>124</v>
      </c>
      <c r="F47">
        <v>1371</v>
      </c>
      <c r="G47">
        <v>37752.199999999997</v>
      </c>
      <c r="H47">
        <v>351</v>
      </c>
      <c r="I47">
        <v>0</v>
      </c>
      <c r="J47">
        <v>1722</v>
      </c>
      <c r="K47">
        <v>37752.199999999997</v>
      </c>
    </row>
    <row r="48" spans="1:11" x14ac:dyDescent="0.25">
      <c r="A48" t="s">
        <v>3458</v>
      </c>
      <c r="B48" t="s">
        <v>72</v>
      </c>
      <c r="C48" t="s">
        <v>247</v>
      </c>
      <c r="D48" t="s">
        <v>240</v>
      </c>
      <c r="E48" t="s">
        <v>125</v>
      </c>
      <c r="F48">
        <v>125</v>
      </c>
      <c r="G48">
        <v>4135</v>
      </c>
      <c r="H48">
        <v>19</v>
      </c>
      <c r="I48">
        <v>0</v>
      </c>
      <c r="J48">
        <v>144</v>
      </c>
      <c r="K48">
        <v>4135</v>
      </c>
    </row>
    <row r="49" spans="1:11" x14ac:dyDescent="0.25">
      <c r="A49" t="s">
        <v>3173</v>
      </c>
      <c r="B49" t="s">
        <v>72</v>
      </c>
      <c r="C49" t="s">
        <v>247</v>
      </c>
      <c r="D49" t="s">
        <v>243</v>
      </c>
      <c r="E49" t="s">
        <v>126</v>
      </c>
      <c r="F49">
        <v>551</v>
      </c>
      <c r="G49">
        <v>15668.71</v>
      </c>
      <c r="H49">
        <v>111</v>
      </c>
      <c r="I49">
        <v>0</v>
      </c>
      <c r="J49">
        <v>662</v>
      </c>
      <c r="K49">
        <v>15668.71</v>
      </c>
    </row>
    <row r="50" spans="1:11" x14ac:dyDescent="0.25">
      <c r="A50" t="s">
        <v>3310</v>
      </c>
      <c r="B50" t="s">
        <v>72</v>
      </c>
      <c r="C50" t="s">
        <v>247</v>
      </c>
      <c r="D50" t="s">
        <v>239</v>
      </c>
      <c r="E50" t="s">
        <v>127</v>
      </c>
      <c r="F50">
        <v>391</v>
      </c>
      <c r="G50">
        <v>9087.1</v>
      </c>
      <c r="H50">
        <v>251</v>
      </c>
      <c r="I50">
        <v>0</v>
      </c>
      <c r="J50">
        <v>642</v>
      </c>
      <c r="K50">
        <v>9087.1</v>
      </c>
    </row>
    <row r="51" spans="1:11" x14ac:dyDescent="0.25">
      <c r="A51" t="s">
        <v>1226</v>
      </c>
      <c r="B51" t="s">
        <v>72</v>
      </c>
      <c r="C51" t="s">
        <v>247</v>
      </c>
      <c r="D51" t="s">
        <v>239</v>
      </c>
      <c r="E51" t="s">
        <v>128</v>
      </c>
      <c r="F51">
        <v>245</v>
      </c>
      <c r="G51">
        <v>8067.02</v>
      </c>
      <c r="H51">
        <v>205</v>
      </c>
      <c r="I51">
        <v>0</v>
      </c>
      <c r="J51">
        <v>450</v>
      </c>
      <c r="K51">
        <v>8067.02</v>
      </c>
    </row>
    <row r="52" spans="1:11" x14ac:dyDescent="0.25">
      <c r="A52" t="s">
        <v>2886</v>
      </c>
      <c r="B52" t="s">
        <v>72</v>
      </c>
      <c r="C52" t="s">
        <v>247</v>
      </c>
      <c r="D52" t="s">
        <v>241</v>
      </c>
      <c r="E52" t="s">
        <v>129</v>
      </c>
      <c r="F52">
        <v>101</v>
      </c>
      <c r="G52">
        <v>2835.47</v>
      </c>
      <c r="H52">
        <v>9</v>
      </c>
      <c r="I52">
        <v>0</v>
      </c>
      <c r="J52">
        <v>110</v>
      </c>
      <c r="K52">
        <v>2835.47</v>
      </c>
    </row>
    <row r="53" spans="1:11" x14ac:dyDescent="0.25">
      <c r="A53" t="s">
        <v>2969</v>
      </c>
      <c r="B53" t="s">
        <v>72</v>
      </c>
      <c r="C53" t="s">
        <v>247</v>
      </c>
      <c r="D53" t="s">
        <v>239</v>
      </c>
      <c r="E53" t="s">
        <v>130</v>
      </c>
      <c r="F53">
        <v>149</v>
      </c>
      <c r="G53">
        <v>4926.51</v>
      </c>
      <c r="H53">
        <v>89</v>
      </c>
      <c r="I53">
        <v>0</v>
      </c>
      <c r="J53">
        <v>238</v>
      </c>
      <c r="K53">
        <v>4926.51</v>
      </c>
    </row>
    <row r="54" spans="1:11" x14ac:dyDescent="0.25">
      <c r="A54" t="s">
        <v>2918</v>
      </c>
      <c r="B54" t="s">
        <v>72</v>
      </c>
      <c r="C54" t="s">
        <v>247</v>
      </c>
      <c r="D54" t="s">
        <v>242</v>
      </c>
      <c r="E54" t="s">
        <v>131</v>
      </c>
      <c r="F54">
        <v>1513</v>
      </c>
      <c r="G54">
        <v>41508.18</v>
      </c>
      <c r="H54">
        <v>419</v>
      </c>
      <c r="I54">
        <v>0</v>
      </c>
      <c r="J54">
        <v>1932</v>
      </c>
      <c r="K54">
        <v>41508.18</v>
      </c>
    </row>
    <row r="55" spans="1:11" x14ac:dyDescent="0.25">
      <c r="A55" t="s">
        <v>3200</v>
      </c>
      <c r="B55" t="s">
        <v>72</v>
      </c>
      <c r="C55" t="s">
        <v>247</v>
      </c>
      <c r="D55" t="s">
        <v>239</v>
      </c>
      <c r="E55" t="s">
        <v>132</v>
      </c>
      <c r="F55">
        <v>203</v>
      </c>
      <c r="G55">
        <v>6201.55</v>
      </c>
      <c r="H55">
        <v>252</v>
      </c>
      <c r="I55">
        <v>0</v>
      </c>
      <c r="J55">
        <v>455</v>
      </c>
      <c r="K55">
        <v>6201.55</v>
      </c>
    </row>
    <row r="56" spans="1:11" x14ac:dyDescent="0.25">
      <c r="A56" t="s">
        <v>2588</v>
      </c>
      <c r="B56" t="s">
        <v>72</v>
      </c>
      <c r="C56" t="s">
        <v>247</v>
      </c>
      <c r="D56" t="s">
        <v>239</v>
      </c>
      <c r="E56" t="s">
        <v>133</v>
      </c>
      <c r="F56">
        <v>199</v>
      </c>
      <c r="G56">
        <v>6235.53</v>
      </c>
      <c r="H56">
        <v>110</v>
      </c>
      <c r="I56">
        <v>0</v>
      </c>
      <c r="J56">
        <v>309</v>
      </c>
      <c r="K56">
        <v>6235.53</v>
      </c>
    </row>
    <row r="57" spans="1:11" x14ac:dyDescent="0.25">
      <c r="A57" t="s">
        <v>2430</v>
      </c>
      <c r="B57" t="s">
        <v>72</v>
      </c>
      <c r="C57" t="s">
        <v>247</v>
      </c>
      <c r="D57" t="s">
        <v>240</v>
      </c>
      <c r="E57" t="s">
        <v>134</v>
      </c>
      <c r="F57">
        <v>58</v>
      </c>
      <c r="G57">
        <v>1308.08</v>
      </c>
      <c r="H57">
        <v>2</v>
      </c>
      <c r="I57">
        <v>0</v>
      </c>
      <c r="J57">
        <v>60</v>
      </c>
      <c r="K57">
        <v>1308.08</v>
      </c>
    </row>
    <row r="58" spans="1:11" x14ac:dyDescent="0.25">
      <c r="A58" t="s">
        <v>1133</v>
      </c>
      <c r="B58" t="s">
        <v>72</v>
      </c>
      <c r="C58" t="s">
        <v>247</v>
      </c>
      <c r="D58" t="s">
        <v>239</v>
      </c>
      <c r="E58" t="s">
        <v>135</v>
      </c>
      <c r="F58">
        <v>291</v>
      </c>
      <c r="G58">
        <v>8171.47</v>
      </c>
      <c r="H58">
        <v>112</v>
      </c>
      <c r="I58">
        <v>0</v>
      </c>
      <c r="J58">
        <v>403</v>
      </c>
      <c r="K58">
        <v>8171.47</v>
      </c>
    </row>
    <row r="59" spans="1:11" x14ac:dyDescent="0.25">
      <c r="A59" t="s">
        <v>2771</v>
      </c>
      <c r="B59" t="s">
        <v>72</v>
      </c>
      <c r="C59" t="s">
        <v>247</v>
      </c>
      <c r="D59" t="s">
        <v>244</v>
      </c>
      <c r="E59" t="s">
        <v>136</v>
      </c>
      <c r="F59">
        <v>119</v>
      </c>
      <c r="G59">
        <v>3260</v>
      </c>
      <c r="H59">
        <v>15</v>
      </c>
      <c r="I59">
        <v>0</v>
      </c>
      <c r="J59">
        <v>134</v>
      </c>
      <c r="K59">
        <v>3260</v>
      </c>
    </row>
    <row r="60" spans="1:11" x14ac:dyDescent="0.25">
      <c r="A60" t="s">
        <v>1656</v>
      </c>
      <c r="B60" t="s">
        <v>72</v>
      </c>
      <c r="C60" t="s">
        <v>247</v>
      </c>
      <c r="D60" t="s">
        <v>238</v>
      </c>
      <c r="E60" t="s">
        <v>137</v>
      </c>
      <c r="F60">
        <v>1509</v>
      </c>
      <c r="G60">
        <v>40128.28</v>
      </c>
      <c r="H60">
        <v>460</v>
      </c>
      <c r="I60">
        <v>0</v>
      </c>
      <c r="J60">
        <v>1969</v>
      </c>
      <c r="K60">
        <v>40128.28</v>
      </c>
    </row>
    <row r="61" spans="1:11" x14ac:dyDescent="0.25">
      <c r="A61" t="s">
        <v>813</v>
      </c>
      <c r="B61" t="s">
        <v>72</v>
      </c>
      <c r="C61" t="s">
        <v>247</v>
      </c>
      <c r="D61" t="s">
        <v>239</v>
      </c>
      <c r="E61" t="s">
        <v>138</v>
      </c>
      <c r="F61">
        <v>293</v>
      </c>
      <c r="G61">
        <v>7729.49</v>
      </c>
      <c r="H61">
        <v>106</v>
      </c>
      <c r="I61">
        <v>0</v>
      </c>
      <c r="J61">
        <v>399</v>
      </c>
      <c r="K61">
        <v>7729.49</v>
      </c>
    </row>
    <row r="62" spans="1:11" x14ac:dyDescent="0.25">
      <c r="A62" t="s">
        <v>3314</v>
      </c>
      <c r="B62" t="s">
        <v>72</v>
      </c>
      <c r="C62" t="s">
        <v>247</v>
      </c>
      <c r="D62" t="s">
        <v>239</v>
      </c>
      <c r="E62" t="s">
        <v>139</v>
      </c>
      <c r="F62">
        <v>230</v>
      </c>
      <c r="G62">
        <v>6080.02</v>
      </c>
      <c r="H62">
        <v>137</v>
      </c>
      <c r="I62">
        <v>0</v>
      </c>
      <c r="J62">
        <v>367</v>
      </c>
      <c r="K62">
        <v>6080.02</v>
      </c>
    </row>
    <row r="63" spans="1:11" x14ac:dyDescent="0.25">
      <c r="A63" t="s">
        <v>2731</v>
      </c>
      <c r="B63" t="s">
        <v>72</v>
      </c>
      <c r="C63" t="s">
        <v>247</v>
      </c>
      <c r="D63" t="s">
        <v>242</v>
      </c>
      <c r="E63" t="s">
        <v>140</v>
      </c>
      <c r="F63">
        <v>63</v>
      </c>
      <c r="G63">
        <v>2211</v>
      </c>
      <c r="H63">
        <v>23</v>
      </c>
      <c r="I63">
        <v>0</v>
      </c>
      <c r="J63">
        <v>86</v>
      </c>
      <c r="K63">
        <v>2211</v>
      </c>
    </row>
    <row r="64" spans="1:11" x14ac:dyDescent="0.25">
      <c r="A64" t="s">
        <v>4017</v>
      </c>
      <c r="B64" t="s">
        <v>72</v>
      </c>
      <c r="C64" t="s">
        <v>247</v>
      </c>
      <c r="D64" t="s">
        <v>243</v>
      </c>
      <c r="E64" t="s">
        <v>141</v>
      </c>
      <c r="F64">
        <v>2</v>
      </c>
      <c r="G64">
        <v>38</v>
      </c>
      <c r="H64">
        <v>0</v>
      </c>
      <c r="I64">
        <v>0</v>
      </c>
      <c r="J64">
        <v>2</v>
      </c>
      <c r="K64">
        <v>38</v>
      </c>
    </row>
    <row r="65" spans="1:11" x14ac:dyDescent="0.25">
      <c r="A65" t="s">
        <v>2428</v>
      </c>
      <c r="B65" t="s">
        <v>72</v>
      </c>
      <c r="C65" t="s">
        <v>247</v>
      </c>
      <c r="D65" t="s">
        <v>239</v>
      </c>
      <c r="E65" t="s">
        <v>142</v>
      </c>
      <c r="F65">
        <v>197</v>
      </c>
      <c r="G65">
        <v>5262.47</v>
      </c>
      <c r="H65">
        <v>124</v>
      </c>
      <c r="I65">
        <v>0</v>
      </c>
      <c r="J65">
        <v>321</v>
      </c>
      <c r="K65">
        <v>5262.47</v>
      </c>
    </row>
    <row r="66" spans="1:11" x14ac:dyDescent="0.25">
      <c r="A66" t="s">
        <v>1285</v>
      </c>
      <c r="B66" t="s">
        <v>72</v>
      </c>
      <c r="C66" t="s">
        <v>247</v>
      </c>
      <c r="D66" t="s">
        <v>239</v>
      </c>
      <c r="E66" t="s">
        <v>143</v>
      </c>
      <c r="F66">
        <v>93</v>
      </c>
      <c r="G66">
        <v>3388.08</v>
      </c>
      <c r="H66">
        <v>54</v>
      </c>
      <c r="I66">
        <v>0</v>
      </c>
      <c r="J66">
        <v>147</v>
      </c>
      <c r="K66">
        <v>3388.08</v>
      </c>
    </row>
    <row r="67" spans="1:11" x14ac:dyDescent="0.25">
      <c r="A67" t="s">
        <v>2692</v>
      </c>
      <c r="B67" t="s">
        <v>72</v>
      </c>
      <c r="C67" t="s">
        <v>247</v>
      </c>
      <c r="D67" t="s">
        <v>242</v>
      </c>
      <c r="E67" t="s">
        <v>144</v>
      </c>
      <c r="F67">
        <v>1455</v>
      </c>
      <c r="G67">
        <v>36419.93</v>
      </c>
      <c r="H67">
        <v>361</v>
      </c>
      <c r="I67">
        <v>0</v>
      </c>
      <c r="J67">
        <v>1816</v>
      </c>
      <c r="K67">
        <v>36419.93</v>
      </c>
    </row>
    <row r="68" spans="1:11" x14ac:dyDescent="0.25">
      <c r="A68" t="s">
        <v>3011</v>
      </c>
      <c r="B68" t="s">
        <v>72</v>
      </c>
      <c r="C68" t="s">
        <v>247</v>
      </c>
      <c r="D68" t="s">
        <v>245</v>
      </c>
      <c r="E68" t="s">
        <v>145</v>
      </c>
      <c r="F68">
        <v>114</v>
      </c>
      <c r="G68">
        <v>3663.47</v>
      </c>
      <c r="H68">
        <v>13</v>
      </c>
      <c r="I68">
        <v>0</v>
      </c>
      <c r="J68">
        <v>127</v>
      </c>
      <c r="K68">
        <v>3663.47</v>
      </c>
    </row>
    <row r="69" spans="1:11" x14ac:dyDescent="0.25">
      <c r="A69" t="s">
        <v>1664</v>
      </c>
      <c r="B69" t="s">
        <v>72</v>
      </c>
      <c r="C69" t="s">
        <v>247</v>
      </c>
      <c r="D69" t="s">
        <v>239</v>
      </c>
      <c r="E69" t="s">
        <v>146</v>
      </c>
      <c r="F69">
        <v>184</v>
      </c>
      <c r="G69">
        <v>4970.9399999999996</v>
      </c>
      <c r="H69">
        <v>76</v>
      </c>
      <c r="I69">
        <v>0</v>
      </c>
      <c r="J69">
        <v>260</v>
      </c>
      <c r="K69">
        <v>4970.9399999999996</v>
      </c>
    </row>
    <row r="70" spans="1:11" x14ac:dyDescent="0.25">
      <c r="A70" t="s">
        <v>1722</v>
      </c>
      <c r="B70" t="s">
        <v>72</v>
      </c>
      <c r="C70" t="s">
        <v>247</v>
      </c>
      <c r="D70" t="s">
        <v>245</v>
      </c>
      <c r="E70" t="s">
        <v>147</v>
      </c>
      <c r="F70">
        <v>363</v>
      </c>
      <c r="G70">
        <v>10848.94</v>
      </c>
      <c r="H70">
        <v>56</v>
      </c>
      <c r="I70">
        <v>0</v>
      </c>
      <c r="J70">
        <v>419</v>
      </c>
      <c r="K70">
        <v>10848.94</v>
      </c>
    </row>
    <row r="71" spans="1:11" x14ac:dyDescent="0.25">
      <c r="A71" t="s">
        <v>2085</v>
      </c>
      <c r="B71" t="s">
        <v>72</v>
      </c>
      <c r="C71" t="s">
        <v>247</v>
      </c>
      <c r="D71" t="s">
        <v>241</v>
      </c>
      <c r="E71" t="s">
        <v>148</v>
      </c>
      <c r="F71">
        <v>91</v>
      </c>
      <c r="G71">
        <v>2986</v>
      </c>
      <c r="H71">
        <v>8</v>
      </c>
      <c r="I71">
        <v>0</v>
      </c>
      <c r="J71">
        <v>99</v>
      </c>
      <c r="K71">
        <v>2986</v>
      </c>
    </row>
    <row r="72" spans="1:11" x14ac:dyDescent="0.25">
      <c r="A72" t="s">
        <v>2737</v>
      </c>
      <c r="B72" t="s">
        <v>72</v>
      </c>
      <c r="C72" t="s">
        <v>247</v>
      </c>
      <c r="D72" t="s">
        <v>239</v>
      </c>
      <c r="E72" t="s">
        <v>149</v>
      </c>
      <c r="F72">
        <v>307</v>
      </c>
      <c r="G72">
        <v>8123.57</v>
      </c>
      <c r="H72">
        <v>201</v>
      </c>
      <c r="I72">
        <v>0</v>
      </c>
      <c r="J72">
        <v>508</v>
      </c>
      <c r="K72">
        <v>8123.57</v>
      </c>
    </row>
    <row r="73" spans="1:11" x14ac:dyDescent="0.25">
      <c r="A73" t="s">
        <v>3492</v>
      </c>
      <c r="B73" t="s">
        <v>72</v>
      </c>
      <c r="C73" t="s">
        <v>247</v>
      </c>
      <c r="D73" t="s">
        <v>241</v>
      </c>
      <c r="E73" t="s">
        <v>150</v>
      </c>
      <c r="F73">
        <v>947</v>
      </c>
      <c r="G73">
        <v>30602.080000000002</v>
      </c>
      <c r="H73">
        <v>86</v>
      </c>
      <c r="I73">
        <v>0</v>
      </c>
      <c r="J73">
        <v>1033</v>
      </c>
      <c r="K73">
        <v>30602.080000000002</v>
      </c>
    </row>
    <row r="74" spans="1:11" x14ac:dyDescent="0.25">
      <c r="A74" t="s">
        <v>3365</v>
      </c>
      <c r="B74" t="s">
        <v>72</v>
      </c>
      <c r="C74" t="s">
        <v>247</v>
      </c>
      <c r="D74" t="s">
        <v>245</v>
      </c>
      <c r="E74" t="s">
        <v>151</v>
      </c>
      <c r="F74">
        <v>752</v>
      </c>
      <c r="G74">
        <v>18519.96</v>
      </c>
      <c r="H74">
        <v>105</v>
      </c>
      <c r="I74">
        <v>0</v>
      </c>
      <c r="J74">
        <v>857</v>
      </c>
      <c r="K74">
        <v>18519.96</v>
      </c>
    </row>
    <row r="75" spans="1:11" x14ac:dyDescent="0.25">
      <c r="A75" t="s">
        <v>1154</v>
      </c>
      <c r="B75" t="s">
        <v>72</v>
      </c>
      <c r="C75" t="s">
        <v>247</v>
      </c>
      <c r="D75" t="s">
        <v>237</v>
      </c>
      <c r="E75" t="s">
        <v>152</v>
      </c>
      <c r="F75">
        <v>163</v>
      </c>
      <c r="G75">
        <v>5780.47</v>
      </c>
      <c r="H75">
        <v>75</v>
      </c>
      <c r="I75">
        <v>0</v>
      </c>
      <c r="J75">
        <v>238</v>
      </c>
      <c r="K75">
        <v>5780.47</v>
      </c>
    </row>
    <row r="76" spans="1:11" x14ac:dyDescent="0.25">
      <c r="A76" t="s">
        <v>1180</v>
      </c>
      <c r="B76" t="s">
        <v>72</v>
      </c>
      <c r="C76" t="s">
        <v>247</v>
      </c>
      <c r="D76" t="s">
        <v>237</v>
      </c>
      <c r="E76" t="s">
        <v>153</v>
      </c>
      <c r="F76">
        <v>668</v>
      </c>
      <c r="G76">
        <v>18189.04</v>
      </c>
      <c r="H76">
        <v>85</v>
      </c>
      <c r="I76">
        <v>0</v>
      </c>
      <c r="J76">
        <v>753</v>
      </c>
      <c r="K76">
        <v>18189.04</v>
      </c>
    </row>
    <row r="77" spans="1:11" x14ac:dyDescent="0.25">
      <c r="A77" t="s">
        <v>962</v>
      </c>
      <c r="B77" t="s">
        <v>72</v>
      </c>
      <c r="C77" t="s">
        <v>247</v>
      </c>
      <c r="D77" t="s">
        <v>239</v>
      </c>
      <c r="E77" t="s">
        <v>154</v>
      </c>
      <c r="F77">
        <v>407</v>
      </c>
      <c r="G77">
        <v>9968.7999999999993</v>
      </c>
      <c r="H77">
        <v>237</v>
      </c>
      <c r="I77">
        <v>0</v>
      </c>
      <c r="J77">
        <v>644</v>
      </c>
      <c r="K77">
        <v>9968.7999999999993</v>
      </c>
    </row>
    <row r="78" spans="1:11" x14ac:dyDescent="0.25">
      <c r="A78" t="s">
        <v>1210</v>
      </c>
      <c r="B78" t="s">
        <v>72</v>
      </c>
      <c r="C78" t="s">
        <v>247</v>
      </c>
      <c r="D78" t="s">
        <v>237</v>
      </c>
      <c r="E78" t="s">
        <v>155</v>
      </c>
      <c r="F78">
        <v>574</v>
      </c>
      <c r="G78">
        <v>16660.099999999999</v>
      </c>
      <c r="H78">
        <v>64</v>
      </c>
      <c r="I78">
        <v>0</v>
      </c>
      <c r="J78">
        <v>638</v>
      </c>
      <c r="K78">
        <v>16660.099999999999</v>
      </c>
    </row>
    <row r="79" spans="1:11" x14ac:dyDescent="0.25">
      <c r="A79" t="s">
        <v>2641</v>
      </c>
      <c r="B79" t="s">
        <v>72</v>
      </c>
      <c r="C79" t="s">
        <v>247</v>
      </c>
      <c r="D79" t="s">
        <v>241</v>
      </c>
      <c r="E79" t="s">
        <v>156</v>
      </c>
      <c r="F79">
        <v>278</v>
      </c>
      <c r="G79">
        <v>9757.08</v>
      </c>
      <c r="H79">
        <v>48</v>
      </c>
      <c r="I79">
        <v>0</v>
      </c>
      <c r="J79">
        <v>326</v>
      </c>
      <c r="K79">
        <v>9757.08</v>
      </c>
    </row>
    <row r="80" spans="1:11" x14ac:dyDescent="0.25">
      <c r="A80" t="s">
        <v>1138</v>
      </c>
      <c r="B80" t="s">
        <v>72</v>
      </c>
      <c r="C80" t="s">
        <v>247</v>
      </c>
      <c r="D80" t="s">
        <v>239</v>
      </c>
      <c r="E80" t="s">
        <v>251</v>
      </c>
      <c r="F80">
        <v>8509</v>
      </c>
      <c r="G80">
        <v>232303.42</v>
      </c>
      <c r="H80">
        <v>5262</v>
      </c>
      <c r="I80">
        <v>0</v>
      </c>
      <c r="J80">
        <v>13771</v>
      </c>
      <c r="K80">
        <v>232303.42</v>
      </c>
    </row>
    <row r="81" spans="1:11" x14ac:dyDescent="0.25">
      <c r="A81" t="s">
        <v>1624</v>
      </c>
      <c r="B81" t="s">
        <v>72</v>
      </c>
      <c r="C81" t="s">
        <v>247</v>
      </c>
      <c r="D81" t="s">
        <v>238</v>
      </c>
      <c r="E81" t="s">
        <v>157</v>
      </c>
      <c r="F81">
        <v>146</v>
      </c>
      <c r="G81">
        <v>4451.32</v>
      </c>
      <c r="H81">
        <v>57</v>
      </c>
      <c r="I81">
        <v>0</v>
      </c>
      <c r="J81">
        <v>203</v>
      </c>
      <c r="K81">
        <v>4451.32</v>
      </c>
    </row>
    <row r="82" spans="1:11" x14ac:dyDescent="0.25">
      <c r="A82" t="s">
        <v>1299</v>
      </c>
      <c r="B82" t="s">
        <v>72</v>
      </c>
      <c r="C82" t="s">
        <v>247</v>
      </c>
      <c r="D82" t="s">
        <v>241</v>
      </c>
      <c r="E82" t="s">
        <v>158</v>
      </c>
      <c r="F82">
        <v>388</v>
      </c>
      <c r="G82">
        <v>10341.469999999999</v>
      </c>
      <c r="H82">
        <v>182</v>
      </c>
      <c r="I82">
        <v>0</v>
      </c>
      <c r="J82">
        <v>570</v>
      </c>
      <c r="K82">
        <v>10341.469999999999</v>
      </c>
    </row>
    <row r="83" spans="1:11" x14ac:dyDescent="0.25">
      <c r="A83" t="s">
        <v>781</v>
      </c>
      <c r="B83" t="s">
        <v>72</v>
      </c>
      <c r="C83" t="s">
        <v>247</v>
      </c>
      <c r="D83" t="s">
        <v>242</v>
      </c>
      <c r="E83" t="s">
        <v>159</v>
      </c>
      <c r="F83">
        <v>253</v>
      </c>
      <c r="G83">
        <v>5745.41</v>
      </c>
      <c r="H83">
        <v>66</v>
      </c>
      <c r="I83">
        <v>0</v>
      </c>
      <c r="J83">
        <v>319</v>
      </c>
      <c r="K83">
        <v>5745.41</v>
      </c>
    </row>
    <row r="84" spans="1:11" x14ac:dyDescent="0.25">
      <c r="A84" t="s">
        <v>1841</v>
      </c>
      <c r="B84" t="s">
        <v>72</v>
      </c>
      <c r="C84" t="s">
        <v>247</v>
      </c>
      <c r="D84" t="s">
        <v>239</v>
      </c>
      <c r="E84" t="s">
        <v>160</v>
      </c>
      <c r="F84">
        <v>281</v>
      </c>
      <c r="G84">
        <v>6162.37</v>
      </c>
      <c r="H84">
        <v>139</v>
      </c>
      <c r="I84">
        <v>0</v>
      </c>
      <c r="J84">
        <v>420</v>
      </c>
      <c r="K84">
        <v>6162.37</v>
      </c>
    </row>
    <row r="85" spans="1:11" x14ac:dyDescent="0.25">
      <c r="A85" t="s">
        <v>1189</v>
      </c>
      <c r="B85" t="s">
        <v>72</v>
      </c>
      <c r="C85" t="s">
        <v>247</v>
      </c>
      <c r="D85" t="s">
        <v>240</v>
      </c>
      <c r="E85" t="s">
        <v>161</v>
      </c>
      <c r="F85">
        <v>77</v>
      </c>
      <c r="G85">
        <v>2287</v>
      </c>
      <c r="H85">
        <v>4</v>
      </c>
      <c r="I85">
        <v>0</v>
      </c>
      <c r="J85">
        <v>81</v>
      </c>
      <c r="K85">
        <v>2287</v>
      </c>
    </row>
    <row r="86" spans="1:11" x14ac:dyDescent="0.25">
      <c r="A86" t="s">
        <v>2953</v>
      </c>
      <c r="B86" t="s">
        <v>72</v>
      </c>
      <c r="C86" t="s">
        <v>247</v>
      </c>
      <c r="D86" t="s">
        <v>242</v>
      </c>
      <c r="E86" t="s">
        <v>162</v>
      </c>
      <c r="F86">
        <v>266</v>
      </c>
      <c r="G86">
        <v>7637</v>
      </c>
      <c r="H86">
        <v>103</v>
      </c>
      <c r="I86">
        <v>0</v>
      </c>
      <c r="J86">
        <v>369</v>
      </c>
      <c r="K86">
        <v>7637</v>
      </c>
    </row>
    <row r="87" spans="1:11" x14ac:dyDescent="0.25">
      <c r="A87" t="s">
        <v>2507</v>
      </c>
      <c r="B87" t="s">
        <v>72</v>
      </c>
      <c r="C87" t="s">
        <v>247</v>
      </c>
      <c r="D87" t="s">
        <v>240</v>
      </c>
      <c r="E87" t="s">
        <v>163</v>
      </c>
      <c r="F87">
        <v>173</v>
      </c>
      <c r="G87">
        <v>5883.08</v>
      </c>
      <c r="H87">
        <v>36</v>
      </c>
      <c r="I87">
        <v>0</v>
      </c>
      <c r="J87">
        <v>209</v>
      </c>
      <c r="K87">
        <v>5883.08</v>
      </c>
    </row>
    <row r="88" spans="1:11" x14ac:dyDescent="0.25">
      <c r="A88" t="s">
        <v>722</v>
      </c>
      <c r="B88" t="s">
        <v>72</v>
      </c>
      <c r="C88" t="s">
        <v>247</v>
      </c>
      <c r="D88" t="s">
        <v>239</v>
      </c>
      <c r="E88" t="s">
        <v>164</v>
      </c>
      <c r="F88">
        <v>196</v>
      </c>
      <c r="G88">
        <v>6305.57</v>
      </c>
      <c r="H88">
        <v>239</v>
      </c>
      <c r="I88">
        <v>0</v>
      </c>
      <c r="J88">
        <v>435</v>
      </c>
      <c r="K88">
        <v>6305.57</v>
      </c>
    </row>
    <row r="89" spans="1:11" x14ac:dyDescent="0.25">
      <c r="A89" t="s">
        <v>1434</v>
      </c>
      <c r="B89" t="s">
        <v>72</v>
      </c>
      <c r="C89" t="s">
        <v>247</v>
      </c>
      <c r="D89" t="s">
        <v>238</v>
      </c>
      <c r="E89" t="s">
        <v>165</v>
      </c>
      <c r="F89">
        <v>550</v>
      </c>
      <c r="G89">
        <v>14354.94</v>
      </c>
      <c r="H89">
        <v>76</v>
      </c>
      <c r="I89">
        <v>0</v>
      </c>
      <c r="J89">
        <v>626</v>
      </c>
      <c r="K89">
        <v>14354.94</v>
      </c>
    </row>
    <row r="90" spans="1:11" x14ac:dyDescent="0.25">
      <c r="A90" t="s">
        <v>995</v>
      </c>
      <c r="B90" t="s">
        <v>72</v>
      </c>
      <c r="C90" t="s">
        <v>247</v>
      </c>
      <c r="D90" t="s">
        <v>245</v>
      </c>
      <c r="E90" t="s">
        <v>166</v>
      </c>
      <c r="F90">
        <v>97</v>
      </c>
      <c r="G90">
        <v>2349.16</v>
      </c>
      <c r="H90">
        <v>7</v>
      </c>
      <c r="I90">
        <v>0</v>
      </c>
      <c r="J90">
        <v>104</v>
      </c>
      <c r="K90">
        <v>2349.16</v>
      </c>
    </row>
    <row r="91" spans="1:11" x14ac:dyDescent="0.25">
      <c r="A91" t="s">
        <v>2654</v>
      </c>
      <c r="B91" t="s">
        <v>72</v>
      </c>
      <c r="C91" t="s">
        <v>247</v>
      </c>
      <c r="D91" t="s">
        <v>240</v>
      </c>
      <c r="E91" t="s">
        <v>252</v>
      </c>
      <c r="F91">
        <v>1562</v>
      </c>
      <c r="G91">
        <v>42755.73</v>
      </c>
      <c r="H91">
        <v>189</v>
      </c>
      <c r="I91">
        <v>0</v>
      </c>
      <c r="J91">
        <v>1751</v>
      </c>
      <c r="K91">
        <v>42755.73</v>
      </c>
    </row>
    <row r="92" spans="1:11" x14ac:dyDescent="0.25">
      <c r="A92" t="s">
        <v>784</v>
      </c>
      <c r="B92" t="s">
        <v>72</v>
      </c>
      <c r="C92" t="s">
        <v>247</v>
      </c>
      <c r="D92" t="s">
        <v>245</v>
      </c>
      <c r="E92" t="s">
        <v>167</v>
      </c>
      <c r="F92">
        <v>130</v>
      </c>
      <c r="G92">
        <v>2994.94</v>
      </c>
      <c r="H92">
        <v>11</v>
      </c>
      <c r="I92">
        <v>0</v>
      </c>
      <c r="J92">
        <v>141</v>
      </c>
      <c r="K92">
        <v>2994.94</v>
      </c>
    </row>
    <row r="93" spans="1:11" x14ac:dyDescent="0.25">
      <c r="A93" t="s">
        <v>2549</v>
      </c>
      <c r="B93" t="s">
        <v>72</v>
      </c>
      <c r="C93" t="s">
        <v>247</v>
      </c>
      <c r="D93" t="s">
        <v>237</v>
      </c>
      <c r="E93" t="s">
        <v>168</v>
      </c>
      <c r="F93">
        <v>348</v>
      </c>
      <c r="G93">
        <v>7833.47</v>
      </c>
      <c r="H93">
        <v>64</v>
      </c>
      <c r="I93">
        <v>0</v>
      </c>
      <c r="J93">
        <v>412</v>
      </c>
      <c r="K93">
        <v>7833.47</v>
      </c>
    </row>
    <row r="94" spans="1:11" x14ac:dyDescent="0.25">
      <c r="A94" t="s">
        <v>2259</v>
      </c>
      <c r="B94" t="s">
        <v>72</v>
      </c>
      <c r="C94" t="s">
        <v>247</v>
      </c>
      <c r="D94" t="s">
        <v>243</v>
      </c>
      <c r="E94" t="s">
        <v>169</v>
      </c>
      <c r="F94">
        <v>213</v>
      </c>
      <c r="G94">
        <v>5009.47</v>
      </c>
      <c r="H94">
        <v>48</v>
      </c>
      <c r="I94">
        <v>0</v>
      </c>
      <c r="J94">
        <v>261</v>
      </c>
      <c r="K94">
        <v>5009.47</v>
      </c>
    </row>
    <row r="95" spans="1:11" x14ac:dyDescent="0.25">
      <c r="A95" t="s">
        <v>3296</v>
      </c>
      <c r="B95" t="s">
        <v>72</v>
      </c>
      <c r="C95" t="s">
        <v>247</v>
      </c>
      <c r="D95" t="s">
        <v>240</v>
      </c>
      <c r="E95" t="s">
        <v>170</v>
      </c>
      <c r="F95">
        <v>138</v>
      </c>
      <c r="G95">
        <v>3893.08</v>
      </c>
      <c r="H95">
        <v>25</v>
      </c>
      <c r="I95">
        <v>0</v>
      </c>
      <c r="J95">
        <v>163</v>
      </c>
      <c r="K95">
        <v>3893.08</v>
      </c>
    </row>
    <row r="96" spans="1:11" x14ac:dyDescent="0.25">
      <c r="A96" t="s">
        <v>2028</v>
      </c>
      <c r="B96" t="s">
        <v>72</v>
      </c>
      <c r="C96" t="s">
        <v>247</v>
      </c>
      <c r="D96" t="s">
        <v>241</v>
      </c>
      <c r="E96" t="s">
        <v>253</v>
      </c>
      <c r="F96">
        <v>5395</v>
      </c>
      <c r="G96">
        <v>169171.21</v>
      </c>
      <c r="H96">
        <v>993</v>
      </c>
      <c r="I96">
        <v>0</v>
      </c>
      <c r="J96">
        <v>6388</v>
      </c>
      <c r="K96">
        <v>169171.21</v>
      </c>
    </row>
    <row r="97" spans="1:11" x14ac:dyDescent="0.25">
      <c r="A97" t="s">
        <v>3860</v>
      </c>
      <c r="B97" t="s">
        <v>72</v>
      </c>
      <c r="C97" t="s">
        <v>247</v>
      </c>
      <c r="D97" t="s">
        <v>245</v>
      </c>
      <c r="E97" t="s">
        <v>171</v>
      </c>
      <c r="F97">
        <v>475</v>
      </c>
      <c r="G97">
        <v>13679.1</v>
      </c>
      <c r="H97">
        <v>70</v>
      </c>
      <c r="I97">
        <v>0</v>
      </c>
      <c r="J97">
        <v>545</v>
      </c>
      <c r="K97">
        <v>13679.1</v>
      </c>
    </row>
    <row r="98" spans="1:11" x14ac:dyDescent="0.25">
      <c r="A98" t="s">
        <v>1420</v>
      </c>
      <c r="B98" t="s">
        <v>72</v>
      </c>
      <c r="C98" t="s">
        <v>247</v>
      </c>
      <c r="D98" t="s">
        <v>240</v>
      </c>
      <c r="E98" t="s">
        <v>172</v>
      </c>
      <c r="F98">
        <v>193</v>
      </c>
      <c r="G98">
        <v>5202</v>
      </c>
      <c r="H98">
        <v>24</v>
      </c>
      <c r="I98">
        <v>0</v>
      </c>
      <c r="J98">
        <v>217</v>
      </c>
      <c r="K98">
        <v>5202</v>
      </c>
    </row>
    <row r="99" spans="1:11" x14ac:dyDescent="0.25">
      <c r="A99" t="s">
        <v>2800</v>
      </c>
      <c r="B99" t="s">
        <v>72</v>
      </c>
      <c r="C99" t="s">
        <v>247</v>
      </c>
      <c r="D99" t="s">
        <v>246</v>
      </c>
      <c r="E99" t="s">
        <v>246</v>
      </c>
      <c r="F99">
        <v>14</v>
      </c>
      <c r="G99">
        <v>323</v>
      </c>
      <c r="H99">
        <v>35</v>
      </c>
      <c r="I99">
        <v>0</v>
      </c>
      <c r="J99">
        <v>49</v>
      </c>
      <c r="K99">
        <v>323</v>
      </c>
    </row>
    <row r="100" spans="1:11" x14ac:dyDescent="0.25">
      <c r="A100" t="s">
        <v>2314</v>
      </c>
      <c r="B100" t="s">
        <v>72</v>
      </c>
      <c r="C100" t="s">
        <v>247</v>
      </c>
      <c r="D100" t="s">
        <v>246</v>
      </c>
      <c r="E100" t="s">
        <v>258</v>
      </c>
      <c r="F100">
        <v>14</v>
      </c>
      <c r="G100">
        <v>323</v>
      </c>
      <c r="H100">
        <v>35</v>
      </c>
      <c r="I100">
        <v>0</v>
      </c>
      <c r="J100">
        <v>49</v>
      </c>
      <c r="K100">
        <v>323</v>
      </c>
    </row>
    <row r="101" spans="1:11" x14ac:dyDescent="0.25">
      <c r="A101" t="s">
        <v>1032</v>
      </c>
      <c r="B101" t="s">
        <v>72</v>
      </c>
      <c r="C101" t="s">
        <v>247</v>
      </c>
      <c r="D101" t="s">
        <v>237</v>
      </c>
      <c r="E101" t="s">
        <v>173</v>
      </c>
      <c r="F101">
        <v>193</v>
      </c>
      <c r="G101">
        <v>5831.24</v>
      </c>
      <c r="H101">
        <v>47</v>
      </c>
      <c r="I101">
        <v>0</v>
      </c>
      <c r="J101">
        <v>240</v>
      </c>
      <c r="K101">
        <v>5831.24</v>
      </c>
    </row>
    <row r="102" spans="1:11" x14ac:dyDescent="0.25">
      <c r="A102" t="s">
        <v>2631</v>
      </c>
      <c r="B102" t="s">
        <v>72</v>
      </c>
      <c r="C102" t="s">
        <v>247</v>
      </c>
      <c r="D102" t="s">
        <v>237</v>
      </c>
      <c r="E102" t="s">
        <v>174</v>
      </c>
      <c r="F102">
        <v>696</v>
      </c>
      <c r="G102">
        <v>18751.02</v>
      </c>
      <c r="H102">
        <v>88</v>
      </c>
      <c r="I102">
        <v>0</v>
      </c>
      <c r="J102">
        <v>784</v>
      </c>
      <c r="K102">
        <v>18751.02</v>
      </c>
    </row>
    <row r="103" spans="1:11" x14ac:dyDescent="0.25">
      <c r="A103" t="s">
        <v>4112</v>
      </c>
      <c r="B103" t="s">
        <v>72</v>
      </c>
      <c r="C103" t="s">
        <v>247</v>
      </c>
      <c r="D103" t="s">
        <v>241</v>
      </c>
      <c r="E103" t="s">
        <v>175</v>
      </c>
      <c r="F103">
        <v>204</v>
      </c>
      <c r="G103">
        <v>6145.08</v>
      </c>
      <c r="H103">
        <v>87</v>
      </c>
      <c r="I103">
        <v>0</v>
      </c>
      <c r="J103">
        <v>291</v>
      </c>
      <c r="K103">
        <v>6145.08</v>
      </c>
    </row>
    <row r="104" spans="1:11" x14ac:dyDescent="0.25">
      <c r="A104" t="s">
        <v>577</v>
      </c>
      <c r="B104" t="s">
        <v>72</v>
      </c>
      <c r="C104" t="s">
        <v>247</v>
      </c>
      <c r="D104" t="s">
        <v>242</v>
      </c>
      <c r="E104" t="s">
        <v>176</v>
      </c>
      <c r="F104">
        <v>640</v>
      </c>
      <c r="G104">
        <v>17185.259999999998</v>
      </c>
      <c r="H104">
        <v>207</v>
      </c>
      <c r="I104">
        <v>0</v>
      </c>
      <c r="J104">
        <v>847</v>
      </c>
      <c r="K104">
        <v>17185.259999999998</v>
      </c>
    </row>
    <row r="105" spans="1:11" x14ac:dyDescent="0.25">
      <c r="A105" t="s">
        <v>1253</v>
      </c>
      <c r="B105" t="s">
        <v>72</v>
      </c>
      <c r="C105" t="s">
        <v>247</v>
      </c>
      <c r="D105" t="s">
        <v>238</v>
      </c>
      <c r="E105" t="s">
        <v>177</v>
      </c>
      <c r="F105">
        <v>205</v>
      </c>
      <c r="G105">
        <v>5599.94</v>
      </c>
      <c r="H105">
        <v>34</v>
      </c>
      <c r="I105">
        <v>0</v>
      </c>
      <c r="J105">
        <v>239</v>
      </c>
      <c r="K105">
        <v>5599.94</v>
      </c>
    </row>
    <row r="106" spans="1:11" x14ac:dyDescent="0.25">
      <c r="A106" t="s">
        <v>4095</v>
      </c>
      <c r="B106" t="s">
        <v>72</v>
      </c>
      <c r="C106" t="s">
        <v>247</v>
      </c>
      <c r="D106" t="s">
        <v>243</v>
      </c>
      <c r="E106" t="s">
        <v>178</v>
      </c>
      <c r="F106">
        <v>144</v>
      </c>
      <c r="G106">
        <v>4200.55</v>
      </c>
      <c r="H106">
        <v>25</v>
      </c>
      <c r="I106">
        <v>0</v>
      </c>
      <c r="J106">
        <v>169</v>
      </c>
      <c r="K106">
        <v>4200.55</v>
      </c>
    </row>
    <row r="107" spans="1:11" x14ac:dyDescent="0.25">
      <c r="A107" t="s">
        <v>2988</v>
      </c>
      <c r="B107" t="s">
        <v>72</v>
      </c>
      <c r="C107" t="s">
        <v>247</v>
      </c>
      <c r="D107" t="s">
        <v>242</v>
      </c>
      <c r="E107" t="s">
        <v>179</v>
      </c>
      <c r="F107">
        <v>157</v>
      </c>
      <c r="G107">
        <v>4834.55</v>
      </c>
      <c r="H107">
        <v>28</v>
      </c>
      <c r="I107">
        <v>0</v>
      </c>
      <c r="J107">
        <v>185</v>
      </c>
      <c r="K107">
        <v>4834.55</v>
      </c>
    </row>
    <row r="108" spans="1:11" x14ac:dyDescent="0.25">
      <c r="A108" t="s">
        <v>842</v>
      </c>
      <c r="B108" t="s">
        <v>72</v>
      </c>
      <c r="C108" t="s">
        <v>247</v>
      </c>
      <c r="D108" t="s">
        <v>242</v>
      </c>
      <c r="E108" t="s">
        <v>180</v>
      </c>
      <c r="F108">
        <v>154</v>
      </c>
      <c r="G108">
        <v>4270.9399999999996</v>
      </c>
      <c r="H108">
        <v>41</v>
      </c>
      <c r="I108">
        <v>0</v>
      </c>
      <c r="J108">
        <v>195</v>
      </c>
      <c r="K108">
        <v>4270.9399999999996</v>
      </c>
    </row>
    <row r="109" spans="1:11" x14ac:dyDescent="0.25">
      <c r="A109" t="s">
        <v>2188</v>
      </c>
      <c r="B109" t="s">
        <v>72</v>
      </c>
      <c r="C109" t="s">
        <v>247</v>
      </c>
      <c r="D109" t="s">
        <v>239</v>
      </c>
      <c r="E109" t="s">
        <v>181</v>
      </c>
      <c r="F109">
        <v>248</v>
      </c>
      <c r="G109">
        <v>7769.08</v>
      </c>
      <c r="H109">
        <v>181</v>
      </c>
      <c r="I109">
        <v>0</v>
      </c>
      <c r="J109">
        <v>429</v>
      </c>
      <c r="K109">
        <v>7769.08</v>
      </c>
    </row>
    <row r="110" spans="1:11" x14ac:dyDescent="0.25">
      <c r="A110" t="s">
        <v>2499</v>
      </c>
      <c r="B110" t="s">
        <v>72</v>
      </c>
      <c r="C110" t="s">
        <v>247</v>
      </c>
      <c r="D110" t="s">
        <v>240</v>
      </c>
      <c r="E110" t="s">
        <v>182</v>
      </c>
      <c r="F110">
        <v>109</v>
      </c>
      <c r="G110">
        <v>2017.47</v>
      </c>
      <c r="H110">
        <v>6</v>
      </c>
      <c r="I110">
        <v>0</v>
      </c>
      <c r="J110">
        <v>115</v>
      </c>
      <c r="K110">
        <v>2017.47</v>
      </c>
    </row>
    <row r="111" spans="1:11" x14ac:dyDescent="0.25">
      <c r="A111" t="s">
        <v>3104</v>
      </c>
      <c r="B111" t="s">
        <v>72</v>
      </c>
      <c r="C111" t="s">
        <v>247</v>
      </c>
      <c r="D111" t="s">
        <v>239</v>
      </c>
      <c r="E111" t="s">
        <v>183</v>
      </c>
      <c r="F111">
        <v>270</v>
      </c>
      <c r="G111">
        <v>8404.86</v>
      </c>
      <c r="H111">
        <v>127</v>
      </c>
      <c r="I111">
        <v>0</v>
      </c>
      <c r="J111">
        <v>397</v>
      </c>
      <c r="K111">
        <v>8404.86</v>
      </c>
    </row>
    <row r="112" spans="1:11" x14ac:dyDescent="0.25">
      <c r="A112" t="s">
        <v>2220</v>
      </c>
      <c r="B112" t="s">
        <v>72</v>
      </c>
      <c r="C112" t="s">
        <v>247</v>
      </c>
      <c r="D112" t="s">
        <v>241</v>
      </c>
      <c r="E112" t="s">
        <v>184</v>
      </c>
      <c r="F112">
        <v>200</v>
      </c>
      <c r="G112">
        <v>5471.1</v>
      </c>
      <c r="H112">
        <v>44</v>
      </c>
      <c r="I112">
        <v>0</v>
      </c>
      <c r="J112">
        <v>244</v>
      </c>
      <c r="K112">
        <v>5471.1</v>
      </c>
    </row>
    <row r="113" spans="1:11" x14ac:dyDescent="0.25">
      <c r="A113" t="s">
        <v>2470</v>
      </c>
      <c r="B113" t="s">
        <v>72</v>
      </c>
      <c r="C113" t="s">
        <v>247</v>
      </c>
      <c r="D113" t="s">
        <v>245</v>
      </c>
      <c r="E113" t="s">
        <v>185</v>
      </c>
      <c r="F113">
        <v>200</v>
      </c>
      <c r="G113">
        <v>4115.0200000000004</v>
      </c>
      <c r="H113">
        <v>15</v>
      </c>
      <c r="I113">
        <v>0</v>
      </c>
      <c r="J113">
        <v>215</v>
      </c>
      <c r="K113">
        <v>4115.0200000000004</v>
      </c>
    </row>
    <row r="114" spans="1:11" x14ac:dyDescent="0.25">
      <c r="A114" t="s">
        <v>3632</v>
      </c>
      <c r="B114" t="s">
        <v>72</v>
      </c>
      <c r="C114" t="s">
        <v>247</v>
      </c>
      <c r="D114" t="s">
        <v>237</v>
      </c>
      <c r="E114" t="s">
        <v>186</v>
      </c>
      <c r="F114">
        <v>27</v>
      </c>
      <c r="G114">
        <v>789.47</v>
      </c>
      <c r="H114">
        <v>8</v>
      </c>
      <c r="I114">
        <v>0</v>
      </c>
      <c r="J114">
        <v>35</v>
      </c>
      <c r="K114">
        <v>789.47</v>
      </c>
    </row>
    <row r="115" spans="1:11" x14ac:dyDescent="0.25">
      <c r="A115" t="s">
        <v>1231</v>
      </c>
      <c r="B115" t="s">
        <v>72</v>
      </c>
      <c r="C115" t="s">
        <v>247</v>
      </c>
      <c r="D115" t="s">
        <v>241</v>
      </c>
      <c r="E115" t="s">
        <v>187</v>
      </c>
      <c r="F115">
        <v>228</v>
      </c>
      <c r="G115">
        <v>7379.82</v>
      </c>
      <c r="H115">
        <v>43</v>
      </c>
      <c r="I115">
        <v>0</v>
      </c>
      <c r="J115">
        <v>271</v>
      </c>
      <c r="K115">
        <v>7379.82</v>
      </c>
    </row>
    <row r="116" spans="1:11" x14ac:dyDescent="0.25">
      <c r="A116" t="s">
        <v>756</v>
      </c>
      <c r="B116" t="s">
        <v>72</v>
      </c>
      <c r="C116" t="s">
        <v>247</v>
      </c>
      <c r="D116" t="s">
        <v>244</v>
      </c>
      <c r="E116" t="s">
        <v>188</v>
      </c>
      <c r="F116">
        <v>191</v>
      </c>
      <c r="G116">
        <v>6071</v>
      </c>
      <c r="H116">
        <v>50</v>
      </c>
      <c r="I116">
        <v>0</v>
      </c>
      <c r="J116">
        <v>241</v>
      </c>
      <c r="K116">
        <v>6071</v>
      </c>
    </row>
    <row r="117" spans="1:11" x14ac:dyDescent="0.25">
      <c r="A117" t="s">
        <v>2717</v>
      </c>
      <c r="B117" t="s">
        <v>72</v>
      </c>
      <c r="C117" t="s">
        <v>247</v>
      </c>
      <c r="D117" t="s">
        <v>241</v>
      </c>
      <c r="E117" t="s">
        <v>189</v>
      </c>
      <c r="F117">
        <v>146</v>
      </c>
      <c r="G117">
        <v>4815.47</v>
      </c>
      <c r="H117">
        <v>19</v>
      </c>
      <c r="I117">
        <v>0</v>
      </c>
      <c r="J117">
        <v>165</v>
      </c>
      <c r="K117">
        <v>4815.47</v>
      </c>
    </row>
    <row r="118" spans="1:11" x14ac:dyDescent="0.25">
      <c r="A118" t="s">
        <v>4122</v>
      </c>
      <c r="B118" t="s">
        <v>72</v>
      </c>
      <c r="C118" t="s">
        <v>247</v>
      </c>
      <c r="D118" t="s">
        <v>245</v>
      </c>
      <c r="E118" t="s">
        <v>190</v>
      </c>
      <c r="F118">
        <v>335</v>
      </c>
      <c r="G118">
        <v>10822.94</v>
      </c>
      <c r="H118">
        <v>91</v>
      </c>
      <c r="I118">
        <v>0</v>
      </c>
      <c r="J118">
        <v>426</v>
      </c>
      <c r="K118">
        <v>10822.94</v>
      </c>
    </row>
    <row r="119" spans="1:11" x14ac:dyDescent="0.25">
      <c r="A119" t="s">
        <v>1280</v>
      </c>
      <c r="B119" t="s">
        <v>72</v>
      </c>
      <c r="C119" t="s">
        <v>247</v>
      </c>
      <c r="D119" t="s">
        <v>244</v>
      </c>
      <c r="E119" t="s">
        <v>191</v>
      </c>
      <c r="F119">
        <v>193</v>
      </c>
      <c r="G119">
        <v>5683.02</v>
      </c>
      <c r="H119">
        <v>22</v>
      </c>
      <c r="I119">
        <v>0</v>
      </c>
      <c r="J119">
        <v>215</v>
      </c>
      <c r="K119">
        <v>5683.02</v>
      </c>
    </row>
    <row r="120" spans="1:11" x14ac:dyDescent="0.25">
      <c r="A120" t="s">
        <v>3261</v>
      </c>
      <c r="B120" t="s">
        <v>72</v>
      </c>
      <c r="C120" t="s">
        <v>247</v>
      </c>
      <c r="D120" t="s">
        <v>242</v>
      </c>
      <c r="E120" t="s">
        <v>192</v>
      </c>
      <c r="F120">
        <v>106</v>
      </c>
      <c r="G120">
        <v>2500</v>
      </c>
      <c r="H120">
        <v>36</v>
      </c>
      <c r="I120">
        <v>0</v>
      </c>
      <c r="J120">
        <v>142</v>
      </c>
      <c r="K120">
        <v>2500</v>
      </c>
    </row>
    <row r="121" spans="1:11" x14ac:dyDescent="0.25">
      <c r="A121" t="s">
        <v>1196</v>
      </c>
      <c r="B121" t="s">
        <v>72</v>
      </c>
      <c r="C121" t="s">
        <v>247</v>
      </c>
      <c r="D121" t="s">
        <v>244</v>
      </c>
      <c r="E121" t="s">
        <v>193</v>
      </c>
      <c r="F121">
        <v>168</v>
      </c>
      <c r="G121">
        <v>4665</v>
      </c>
      <c r="H121">
        <v>61</v>
      </c>
      <c r="I121">
        <v>0</v>
      </c>
      <c r="J121">
        <v>229</v>
      </c>
      <c r="K121">
        <v>4665</v>
      </c>
    </row>
    <row r="122" spans="1:11" x14ac:dyDescent="0.25">
      <c r="A122" t="s">
        <v>3163</v>
      </c>
      <c r="B122" t="s">
        <v>72</v>
      </c>
      <c r="C122" t="s">
        <v>247</v>
      </c>
      <c r="D122" t="s">
        <v>243</v>
      </c>
      <c r="E122" t="s">
        <v>194</v>
      </c>
      <c r="F122">
        <v>379</v>
      </c>
      <c r="G122">
        <v>8913.57</v>
      </c>
      <c r="H122">
        <v>74</v>
      </c>
      <c r="I122">
        <v>0</v>
      </c>
      <c r="J122">
        <v>453</v>
      </c>
      <c r="K122">
        <v>8913.57</v>
      </c>
    </row>
    <row r="123" spans="1:11" x14ac:dyDescent="0.25">
      <c r="A123" t="s">
        <v>1585</v>
      </c>
      <c r="B123" t="s">
        <v>72</v>
      </c>
      <c r="C123" t="s">
        <v>247</v>
      </c>
      <c r="D123" t="s">
        <v>242</v>
      </c>
      <c r="E123" t="s">
        <v>254</v>
      </c>
      <c r="F123">
        <v>9200</v>
      </c>
      <c r="G123">
        <v>244985.34</v>
      </c>
      <c r="H123">
        <v>2488</v>
      </c>
      <c r="I123">
        <v>0</v>
      </c>
      <c r="J123">
        <v>11688</v>
      </c>
      <c r="K123">
        <v>244985.34</v>
      </c>
    </row>
    <row r="124" spans="1:11" x14ac:dyDescent="0.25">
      <c r="A124" t="s">
        <v>3875</v>
      </c>
      <c r="B124" t="s">
        <v>72</v>
      </c>
      <c r="C124" t="s">
        <v>247</v>
      </c>
      <c r="D124" t="s">
        <v>243</v>
      </c>
      <c r="E124" t="s">
        <v>195</v>
      </c>
      <c r="F124">
        <v>286</v>
      </c>
      <c r="G124">
        <v>8719.94</v>
      </c>
      <c r="H124">
        <v>74</v>
      </c>
      <c r="I124">
        <v>0</v>
      </c>
      <c r="J124">
        <v>360</v>
      </c>
      <c r="K124">
        <v>8719.94</v>
      </c>
    </row>
    <row r="125" spans="1:11" x14ac:dyDescent="0.25">
      <c r="A125" t="s">
        <v>4160</v>
      </c>
      <c r="B125" t="s">
        <v>72</v>
      </c>
      <c r="C125" t="s">
        <v>247</v>
      </c>
      <c r="D125" t="s">
        <v>240</v>
      </c>
      <c r="E125" t="s">
        <v>196</v>
      </c>
      <c r="F125">
        <v>85</v>
      </c>
      <c r="G125">
        <v>2328</v>
      </c>
      <c r="H125">
        <v>9</v>
      </c>
      <c r="I125">
        <v>0</v>
      </c>
      <c r="J125">
        <v>94</v>
      </c>
      <c r="K125">
        <v>2328</v>
      </c>
    </row>
    <row r="126" spans="1:11" x14ac:dyDescent="0.25">
      <c r="A126" t="s">
        <v>3761</v>
      </c>
      <c r="B126" t="s">
        <v>72</v>
      </c>
      <c r="C126" t="s">
        <v>247</v>
      </c>
      <c r="D126" t="s">
        <v>243</v>
      </c>
      <c r="E126" t="s">
        <v>255</v>
      </c>
      <c r="F126">
        <v>4517</v>
      </c>
      <c r="G126">
        <v>114477.83</v>
      </c>
      <c r="H126">
        <v>986</v>
      </c>
      <c r="I126">
        <v>0</v>
      </c>
      <c r="J126">
        <v>5503</v>
      </c>
      <c r="K126">
        <v>114477.83</v>
      </c>
    </row>
    <row r="127" spans="1:11" x14ac:dyDescent="0.25">
      <c r="A127" t="s">
        <v>982</v>
      </c>
      <c r="B127" t="s">
        <v>72</v>
      </c>
      <c r="C127" t="s">
        <v>247</v>
      </c>
      <c r="D127" t="s">
        <v>242</v>
      </c>
      <c r="E127" t="s">
        <v>197</v>
      </c>
      <c r="F127">
        <v>182</v>
      </c>
      <c r="G127">
        <v>6157.88</v>
      </c>
      <c r="H127">
        <v>52</v>
      </c>
      <c r="I127">
        <v>0</v>
      </c>
      <c r="J127">
        <v>234</v>
      </c>
      <c r="K127">
        <v>6157.88</v>
      </c>
    </row>
    <row r="128" spans="1:11" x14ac:dyDescent="0.25">
      <c r="A128" t="s">
        <v>3241</v>
      </c>
      <c r="B128" t="s">
        <v>72</v>
      </c>
      <c r="C128" t="s">
        <v>247</v>
      </c>
      <c r="D128" t="s">
        <v>238</v>
      </c>
      <c r="E128" t="s">
        <v>198</v>
      </c>
      <c r="F128">
        <v>150</v>
      </c>
      <c r="G128">
        <v>3396.02</v>
      </c>
      <c r="H128">
        <v>28</v>
      </c>
      <c r="I128">
        <v>0</v>
      </c>
      <c r="J128">
        <v>178</v>
      </c>
      <c r="K128">
        <v>3396.02</v>
      </c>
    </row>
    <row r="129" spans="1:11" x14ac:dyDescent="0.25">
      <c r="A129" t="s">
        <v>3087</v>
      </c>
      <c r="B129" t="s">
        <v>72</v>
      </c>
      <c r="C129" t="s">
        <v>247</v>
      </c>
      <c r="D129" t="s">
        <v>239</v>
      </c>
      <c r="E129" t="s">
        <v>199</v>
      </c>
      <c r="F129">
        <v>327</v>
      </c>
      <c r="G129">
        <v>7808.04</v>
      </c>
      <c r="H129">
        <v>230</v>
      </c>
      <c r="I129">
        <v>0</v>
      </c>
      <c r="J129">
        <v>557</v>
      </c>
      <c r="K129">
        <v>7808.04</v>
      </c>
    </row>
    <row r="130" spans="1:11" x14ac:dyDescent="0.25">
      <c r="A130" t="s">
        <v>3428</v>
      </c>
      <c r="B130" t="s">
        <v>72</v>
      </c>
      <c r="C130" t="s">
        <v>247</v>
      </c>
      <c r="D130" t="s">
        <v>241</v>
      </c>
      <c r="E130" t="s">
        <v>200</v>
      </c>
      <c r="F130">
        <v>81</v>
      </c>
      <c r="G130">
        <v>3499</v>
      </c>
      <c r="H130">
        <v>17</v>
      </c>
      <c r="I130">
        <v>0</v>
      </c>
      <c r="J130">
        <v>98</v>
      </c>
      <c r="K130">
        <v>3499</v>
      </c>
    </row>
    <row r="131" spans="1:11" x14ac:dyDescent="0.25">
      <c r="A131" t="s">
        <v>654</v>
      </c>
      <c r="B131" t="s">
        <v>72</v>
      </c>
      <c r="C131" t="s">
        <v>247</v>
      </c>
      <c r="D131" t="s">
        <v>244</v>
      </c>
      <c r="E131" t="s">
        <v>201</v>
      </c>
      <c r="F131">
        <v>633</v>
      </c>
      <c r="G131">
        <v>18554.71</v>
      </c>
      <c r="H131">
        <v>82</v>
      </c>
      <c r="I131">
        <v>0</v>
      </c>
      <c r="J131">
        <v>715</v>
      </c>
      <c r="K131">
        <v>18554.71</v>
      </c>
    </row>
    <row r="132" spans="1:11" x14ac:dyDescent="0.25">
      <c r="A132" t="s">
        <v>2492</v>
      </c>
      <c r="B132" t="s">
        <v>72</v>
      </c>
      <c r="C132" t="s">
        <v>247</v>
      </c>
      <c r="D132" t="s">
        <v>241</v>
      </c>
      <c r="E132" t="s">
        <v>202</v>
      </c>
      <c r="F132">
        <v>311</v>
      </c>
      <c r="G132">
        <v>8276.8799999999992</v>
      </c>
      <c r="H132">
        <v>44</v>
      </c>
      <c r="I132">
        <v>0</v>
      </c>
      <c r="J132">
        <v>355</v>
      </c>
      <c r="K132">
        <v>8276.8799999999992</v>
      </c>
    </row>
    <row r="133" spans="1:11" x14ac:dyDescent="0.25">
      <c r="A133" t="s">
        <v>1706</v>
      </c>
      <c r="B133" t="s">
        <v>72</v>
      </c>
      <c r="C133" t="s">
        <v>247</v>
      </c>
      <c r="D133" t="s">
        <v>240</v>
      </c>
      <c r="E133" t="s">
        <v>203</v>
      </c>
      <c r="F133">
        <v>141</v>
      </c>
      <c r="G133">
        <v>3730.55</v>
      </c>
      <c r="H133">
        <v>11</v>
      </c>
      <c r="I133">
        <v>0</v>
      </c>
      <c r="J133">
        <v>152</v>
      </c>
      <c r="K133">
        <v>3730.55</v>
      </c>
    </row>
    <row r="134" spans="1:11" x14ac:dyDescent="0.25">
      <c r="A134" t="s">
        <v>3259</v>
      </c>
      <c r="B134" t="s">
        <v>72</v>
      </c>
      <c r="C134" t="s">
        <v>247</v>
      </c>
      <c r="D134" t="s">
        <v>244</v>
      </c>
      <c r="E134" t="s">
        <v>204</v>
      </c>
      <c r="F134">
        <v>123</v>
      </c>
      <c r="G134">
        <v>4381.08</v>
      </c>
      <c r="H134">
        <v>14</v>
      </c>
      <c r="I134">
        <v>0</v>
      </c>
      <c r="J134">
        <v>137</v>
      </c>
      <c r="K134">
        <v>4381.08</v>
      </c>
    </row>
    <row r="135" spans="1:11" x14ac:dyDescent="0.25">
      <c r="A135" t="s">
        <v>2997</v>
      </c>
      <c r="B135" t="s">
        <v>72</v>
      </c>
      <c r="C135" t="s">
        <v>247</v>
      </c>
      <c r="D135" t="s">
        <v>238</v>
      </c>
      <c r="E135" t="s">
        <v>205</v>
      </c>
      <c r="F135">
        <v>530</v>
      </c>
      <c r="G135">
        <v>13533.97</v>
      </c>
      <c r="H135">
        <v>77</v>
      </c>
      <c r="I135">
        <v>0</v>
      </c>
      <c r="J135">
        <v>607</v>
      </c>
      <c r="K135">
        <v>13533.97</v>
      </c>
    </row>
    <row r="136" spans="1:11" x14ac:dyDescent="0.25">
      <c r="A136" t="s">
        <v>1564</v>
      </c>
      <c r="B136" t="s">
        <v>72</v>
      </c>
      <c r="C136" t="s">
        <v>247</v>
      </c>
      <c r="D136" t="s">
        <v>240</v>
      </c>
      <c r="E136" t="s">
        <v>206</v>
      </c>
      <c r="F136">
        <v>118</v>
      </c>
      <c r="G136">
        <v>3066</v>
      </c>
      <c r="H136">
        <v>12</v>
      </c>
      <c r="I136">
        <v>0</v>
      </c>
      <c r="J136">
        <v>130</v>
      </c>
      <c r="K136">
        <v>3066</v>
      </c>
    </row>
    <row r="137" spans="1:11" x14ac:dyDescent="0.25">
      <c r="A137" t="s">
        <v>3664</v>
      </c>
      <c r="B137" t="s">
        <v>72</v>
      </c>
      <c r="C137" t="s">
        <v>247</v>
      </c>
      <c r="D137" t="s">
        <v>242</v>
      </c>
      <c r="E137" t="s">
        <v>207</v>
      </c>
      <c r="F137">
        <v>1560</v>
      </c>
      <c r="G137">
        <v>38779.019999999997</v>
      </c>
      <c r="H137">
        <v>421</v>
      </c>
      <c r="I137">
        <v>0</v>
      </c>
      <c r="J137">
        <v>1981</v>
      </c>
      <c r="K137">
        <v>38779.019999999997</v>
      </c>
    </row>
    <row r="138" spans="1:11" x14ac:dyDescent="0.25">
      <c r="A138" t="s">
        <v>1860</v>
      </c>
      <c r="B138" t="s">
        <v>72</v>
      </c>
      <c r="C138" t="s">
        <v>247</v>
      </c>
      <c r="D138" t="s">
        <v>239</v>
      </c>
      <c r="E138" t="s">
        <v>208</v>
      </c>
      <c r="F138">
        <v>248</v>
      </c>
      <c r="G138">
        <v>5507.1</v>
      </c>
      <c r="H138">
        <v>115</v>
      </c>
      <c r="I138">
        <v>0</v>
      </c>
      <c r="J138">
        <v>363</v>
      </c>
      <c r="K138">
        <v>5507.1</v>
      </c>
    </row>
    <row r="139" spans="1:11" x14ac:dyDescent="0.25">
      <c r="A139" t="s">
        <v>4119</v>
      </c>
      <c r="B139" t="s">
        <v>72</v>
      </c>
      <c r="C139" t="s">
        <v>247</v>
      </c>
      <c r="D139" t="s">
        <v>243</v>
      </c>
      <c r="E139" t="s">
        <v>209</v>
      </c>
      <c r="F139">
        <v>215</v>
      </c>
      <c r="G139">
        <v>5362.16</v>
      </c>
      <c r="H139">
        <v>31</v>
      </c>
      <c r="I139">
        <v>0</v>
      </c>
      <c r="J139">
        <v>246</v>
      </c>
      <c r="K139">
        <v>5362.16</v>
      </c>
    </row>
    <row r="140" spans="1:11" x14ac:dyDescent="0.25">
      <c r="A140" t="s">
        <v>1163</v>
      </c>
      <c r="B140" t="s">
        <v>72</v>
      </c>
      <c r="C140" t="s">
        <v>247</v>
      </c>
      <c r="D140" t="s">
        <v>241</v>
      </c>
      <c r="E140" t="s">
        <v>210</v>
      </c>
      <c r="F140">
        <v>225</v>
      </c>
      <c r="G140">
        <v>6537.55</v>
      </c>
      <c r="H140">
        <v>30</v>
      </c>
      <c r="I140">
        <v>0</v>
      </c>
      <c r="J140">
        <v>255</v>
      </c>
      <c r="K140">
        <v>6537.55</v>
      </c>
    </row>
    <row r="141" spans="1:11" x14ac:dyDescent="0.25">
      <c r="A141" t="s">
        <v>2943</v>
      </c>
      <c r="B141" t="s">
        <v>72</v>
      </c>
      <c r="C141" t="s">
        <v>247</v>
      </c>
      <c r="D141" t="s">
        <v>244</v>
      </c>
      <c r="E141" t="s">
        <v>211</v>
      </c>
      <c r="F141">
        <v>120</v>
      </c>
      <c r="G141">
        <v>3841.47</v>
      </c>
      <c r="H141">
        <v>17</v>
      </c>
      <c r="I141">
        <v>0</v>
      </c>
      <c r="J141">
        <v>137</v>
      </c>
      <c r="K141">
        <v>3841.47</v>
      </c>
    </row>
    <row r="142" spans="1:11" x14ac:dyDescent="0.25">
      <c r="A142" t="s">
        <v>935</v>
      </c>
      <c r="B142" t="s">
        <v>72</v>
      </c>
      <c r="C142" t="s">
        <v>247</v>
      </c>
      <c r="D142" t="s">
        <v>238</v>
      </c>
      <c r="E142" t="s">
        <v>212</v>
      </c>
      <c r="F142">
        <v>180</v>
      </c>
      <c r="G142">
        <v>3461.49</v>
      </c>
      <c r="H142">
        <v>83</v>
      </c>
      <c r="I142">
        <v>0</v>
      </c>
      <c r="J142">
        <v>263</v>
      </c>
      <c r="K142">
        <v>3461.49</v>
      </c>
    </row>
    <row r="143" spans="1:11" x14ac:dyDescent="0.25">
      <c r="A143" t="s">
        <v>2019</v>
      </c>
      <c r="B143" t="s">
        <v>72</v>
      </c>
      <c r="C143" t="s">
        <v>247</v>
      </c>
      <c r="D143" t="s">
        <v>243</v>
      </c>
      <c r="E143" t="s">
        <v>213</v>
      </c>
      <c r="F143">
        <v>85</v>
      </c>
      <c r="G143">
        <v>1657.47</v>
      </c>
      <c r="H143">
        <v>19</v>
      </c>
      <c r="I143">
        <v>0</v>
      </c>
      <c r="J143">
        <v>104</v>
      </c>
      <c r="K143">
        <v>1657.47</v>
      </c>
    </row>
    <row r="144" spans="1:11" x14ac:dyDescent="0.25">
      <c r="A144" t="s">
        <v>3901</v>
      </c>
      <c r="B144" t="s">
        <v>72</v>
      </c>
      <c r="C144" t="s">
        <v>247</v>
      </c>
      <c r="D144" t="s">
        <v>239</v>
      </c>
      <c r="E144" t="s">
        <v>214</v>
      </c>
      <c r="F144">
        <v>175</v>
      </c>
      <c r="G144">
        <v>5669.41</v>
      </c>
      <c r="H144">
        <v>84</v>
      </c>
      <c r="I144">
        <v>0</v>
      </c>
      <c r="J144">
        <v>259</v>
      </c>
      <c r="K144">
        <v>5669.41</v>
      </c>
    </row>
    <row r="145" spans="1:11" x14ac:dyDescent="0.25">
      <c r="A145" t="s">
        <v>2782</v>
      </c>
      <c r="B145" t="s">
        <v>72</v>
      </c>
      <c r="C145" t="s">
        <v>247</v>
      </c>
      <c r="D145" t="s">
        <v>241</v>
      </c>
      <c r="E145" t="s">
        <v>215</v>
      </c>
      <c r="F145">
        <v>255</v>
      </c>
      <c r="G145">
        <v>8394.41</v>
      </c>
      <c r="H145">
        <v>69</v>
      </c>
      <c r="I145">
        <v>0</v>
      </c>
      <c r="J145">
        <v>324</v>
      </c>
      <c r="K145">
        <v>8394.41</v>
      </c>
    </row>
    <row r="146" spans="1:11" x14ac:dyDescent="0.25">
      <c r="A146" t="s">
        <v>3357</v>
      </c>
      <c r="B146" t="s">
        <v>72</v>
      </c>
      <c r="C146" t="s">
        <v>247</v>
      </c>
      <c r="D146" t="s">
        <v>245</v>
      </c>
      <c r="E146" t="s">
        <v>216</v>
      </c>
      <c r="F146">
        <v>259</v>
      </c>
      <c r="G146">
        <v>5647.16</v>
      </c>
      <c r="H146">
        <v>37</v>
      </c>
      <c r="I146">
        <v>0</v>
      </c>
      <c r="J146">
        <v>296</v>
      </c>
      <c r="K146">
        <v>5647.16</v>
      </c>
    </row>
    <row r="147" spans="1:11" x14ac:dyDescent="0.25">
      <c r="A147" t="s">
        <v>1114</v>
      </c>
      <c r="B147" t="s">
        <v>72</v>
      </c>
      <c r="C147" t="s">
        <v>247</v>
      </c>
      <c r="D147" t="s">
        <v>244</v>
      </c>
      <c r="E147" t="s">
        <v>217</v>
      </c>
      <c r="F147">
        <v>121</v>
      </c>
      <c r="G147">
        <v>3645</v>
      </c>
      <c r="H147">
        <v>32</v>
      </c>
      <c r="I147">
        <v>0</v>
      </c>
      <c r="J147">
        <v>153</v>
      </c>
      <c r="K147">
        <v>3645</v>
      </c>
    </row>
    <row r="148" spans="1:11" x14ac:dyDescent="0.25">
      <c r="A148" t="s">
        <v>1660</v>
      </c>
      <c r="B148" t="s">
        <v>72</v>
      </c>
      <c r="C148" t="s">
        <v>247</v>
      </c>
      <c r="D148" t="s">
        <v>239</v>
      </c>
      <c r="E148" t="s">
        <v>218</v>
      </c>
      <c r="F148">
        <v>255</v>
      </c>
      <c r="G148">
        <v>6889.88</v>
      </c>
      <c r="H148">
        <v>183</v>
      </c>
      <c r="I148">
        <v>0</v>
      </c>
      <c r="J148">
        <v>438</v>
      </c>
      <c r="K148">
        <v>6889.88</v>
      </c>
    </row>
    <row r="149" spans="1:11" x14ac:dyDescent="0.25">
      <c r="A149" t="s">
        <v>2960</v>
      </c>
      <c r="B149" t="s">
        <v>72</v>
      </c>
      <c r="C149" t="s">
        <v>247</v>
      </c>
      <c r="D149" t="s">
        <v>239</v>
      </c>
      <c r="E149" t="s">
        <v>219</v>
      </c>
      <c r="F149">
        <v>314</v>
      </c>
      <c r="G149">
        <v>10543.96</v>
      </c>
      <c r="H149">
        <v>161</v>
      </c>
      <c r="I149">
        <v>0</v>
      </c>
      <c r="J149">
        <v>475</v>
      </c>
      <c r="K149">
        <v>10543.96</v>
      </c>
    </row>
    <row r="150" spans="1:11" x14ac:dyDescent="0.25">
      <c r="A150" t="s">
        <v>2358</v>
      </c>
      <c r="B150" t="s">
        <v>72</v>
      </c>
      <c r="C150" t="s">
        <v>247</v>
      </c>
      <c r="D150" t="s">
        <v>241</v>
      </c>
      <c r="E150" t="s">
        <v>220</v>
      </c>
      <c r="F150">
        <v>190</v>
      </c>
      <c r="G150">
        <v>6186.71</v>
      </c>
      <c r="H150">
        <v>29</v>
      </c>
      <c r="I150">
        <v>0</v>
      </c>
      <c r="J150">
        <v>219</v>
      </c>
      <c r="K150">
        <v>6186.71</v>
      </c>
    </row>
    <row r="151" spans="1:11" x14ac:dyDescent="0.25">
      <c r="A151" t="s">
        <v>1230</v>
      </c>
      <c r="B151" t="s">
        <v>72</v>
      </c>
      <c r="C151" t="s">
        <v>247</v>
      </c>
      <c r="D151" t="s">
        <v>244</v>
      </c>
      <c r="E151" t="s">
        <v>221</v>
      </c>
      <c r="F151">
        <v>482</v>
      </c>
      <c r="G151">
        <v>14453.12</v>
      </c>
      <c r="H151">
        <v>104</v>
      </c>
      <c r="I151">
        <v>0</v>
      </c>
      <c r="J151">
        <v>586</v>
      </c>
      <c r="K151">
        <v>14453.12</v>
      </c>
    </row>
    <row r="152" spans="1:11" x14ac:dyDescent="0.25">
      <c r="A152" t="s">
        <v>2884</v>
      </c>
      <c r="B152" t="s">
        <v>72</v>
      </c>
      <c r="C152" t="s">
        <v>247</v>
      </c>
      <c r="D152" t="s">
        <v>242</v>
      </c>
      <c r="E152" t="s">
        <v>222</v>
      </c>
      <c r="F152">
        <v>182</v>
      </c>
      <c r="G152">
        <v>4788.47</v>
      </c>
      <c r="H152">
        <v>31</v>
      </c>
      <c r="I152">
        <v>0</v>
      </c>
      <c r="J152">
        <v>213</v>
      </c>
      <c r="K152">
        <v>4788.47</v>
      </c>
    </row>
    <row r="153" spans="1:11" x14ac:dyDescent="0.25">
      <c r="A153" t="s">
        <v>4127</v>
      </c>
      <c r="B153" t="s">
        <v>72</v>
      </c>
      <c r="C153" t="s">
        <v>247</v>
      </c>
      <c r="D153" t="s">
        <v>244</v>
      </c>
      <c r="E153" t="s">
        <v>256</v>
      </c>
      <c r="F153">
        <v>3795</v>
      </c>
      <c r="G153">
        <v>115853.11</v>
      </c>
      <c r="H153">
        <v>846</v>
      </c>
      <c r="I153">
        <v>0</v>
      </c>
      <c r="J153">
        <v>4641</v>
      </c>
      <c r="K153">
        <v>115853.11</v>
      </c>
    </row>
    <row r="154" spans="1:11" x14ac:dyDescent="0.25">
      <c r="A154" t="s">
        <v>2211</v>
      </c>
      <c r="B154" t="s">
        <v>72</v>
      </c>
      <c r="C154" t="s">
        <v>247</v>
      </c>
      <c r="D154" t="s">
        <v>237</v>
      </c>
      <c r="E154" t="s">
        <v>223</v>
      </c>
      <c r="F154">
        <v>379</v>
      </c>
      <c r="G154">
        <v>10124.709999999999</v>
      </c>
      <c r="H154">
        <v>79</v>
      </c>
      <c r="I154">
        <v>0</v>
      </c>
      <c r="J154">
        <v>458</v>
      </c>
      <c r="K154">
        <v>10124.709999999999</v>
      </c>
    </row>
    <row r="155" spans="1:11" x14ac:dyDescent="0.25">
      <c r="A155" t="s">
        <v>2942</v>
      </c>
      <c r="B155" t="s">
        <v>72</v>
      </c>
      <c r="C155" t="s">
        <v>247</v>
      </c>
      <c r="D155" t="s">
        <v>242</v>
      </c>
      <c r="E155" t="s">
        <v>224</v>
      </c>
      <c r="F155">
        <v>858</v>
      </c>
      <c r="G155">
        <v>23228.94</v>
      </c>
      <c r="H155">
        <v>195</v>
      </c>
      <c r="I155">
        <v>0</v>
      </c>
      <c r="J155">
        <v>1053</v>
      </c>
      <c r="K155">
        <v>23228.94</v>
      </c>
    </row>
    <row r="156" spans="1:11" x14ac:dyDescent="0.25">
      <c r="A156" t="s">
        <v>841</v>
      </c>
      <c r="B156" t="s">
        <v>72</v>
      </c>
      <c r="C156" t="s">
        <v>247</v>
      </c>
      <c r="D156" t="s">
        <v>239</v>
      </c>
      <c r="E156" t="s">
        <v>225</v>
      </c>
      <c r="F156">
        <v>133</v>
      </c>
      <c r="G156">
        <v>4430.41</v>
      </c>
      <c r="H156">
        <v>45</v>
      </c>
      <c r="I156">
        <v>0</v>
      </c>
      <c r="J156">
        <v>178</v>
      </c>
      <c r="K156">
        <v>4430.41</v>
      </c>
    </row>
    <row r="157" spans="1:11" x14ac:dyDescent="0.25">
      <c r="A157" t="s">
        <v>1926</v>
      </c>
      <c r="B157" t="s">
        <v>72</v>
      </c>
      <c r="C157" t="s">
        <v>247</v>
      </c>
      <c r="D157" t="s">
        <v>241</v>
      </c>
      <c r="E157" t="s">
        <v>226</v>
      </c>
      <c r="F157">
        <v>99</v>
      </c>
      <c r="G157">
        <v>2872</v>
      </c>
      <c r="H157">
        <v>16</v>
      </c>
      <c r="I157">
        <v>0</v>
      </c>
      <c r="J157">
        <v>115</v>
      </c>
      <c r="K157">
        <v>2872</v>
      </c>
    </row>
    <row r="158" spans="1:11" x14ac:dyDescent="0.25">
      <c r="A158" t="s">
        <v>1631</v>
      </c>
      <c r="B158" t="s">
        <v>72</v>
      </c>
      <c r="C158" t="s">
        <v>247</v>
      </c>
      <c r="D158" t="s">
        <v>241</v>
      </c>
      <c r="E158" t="s">
        <v>227</v>
      </c>
      <c r="F158">
        <v>227</v>
      </c>
      <c r="G158">
        <v>7828.08</v>
      </c>
      <c r="H158">
        <v>36</v>
      </c>
      <c r="I158">
        <v>0</v>
      </c>
      <c r="J158">
        <v>263</v>
      </c>
      <c r="K158">
        <v>7828.08</v>
      </c>
    </row>
    <row r="159" spans="1:11" x14ac:dyDescent="0.25">
      <c r="A159" t="s">
        <v>2888</v>
      </c>
      <c r="B159" t="s">
        <v>72</v>
      </c>
      <c r="C159" t="s">
        <v>247</v>
      </c>
      <c r="D159" t="s">
        <v>243</v>
      </c>
      <c r="E159" t="s">
        <v>228</v>
      </c>
      <c r="F159">
        <v>548</v>
      </c>
      <c r="G159">
        <v>13197.51</v>
      </c>
      <c r="H159">
        <v>90</v>
      </c>
      <c r="I159">
        <v>0</v>
      </c>
      <c r="J159">
        <v>638</v>
      </c>
      <c r="K159">
        <v>13197.51</v>
      </c>
    </row>
    <row r="160" spans="1:11" x14ac:dyDescent="0.25">
      <c r="A160" t="s">
        <v>3245</v>
      </c>
      <c r="B160" t="s">
        <v>72</v>
      </c>
      <c r="C160" t="s">
        <v>247</v>
      </c>
      <c r="D160" t="s">
        <v>242</v>
      </c>
      <c r="E160" t="s">
        <v>229</v>
      </c>
      <c r="F160">
        <v>170</v>
      </c>
      <c r="G160">
        <v>4926</v>
      </c>
      <c r="H160">
        <v>69</v>
      </c>
      <c r="I160">
        <v>0</v>
      </c>
      <c r="J160">
        <v>239</v>
      </c>
      <c r="K160">
        <v>4926</v>
      </c>
    </row>
    <row r="161" spans="1:11" x14ac:dyDescent="0.25">
      <c r="A161" t="s">
        <v>3556</v>
      </c>
      <c r="B161" t="s">
        <v>72</v>
      </c>
      <c r="C161" t="s">
        <v>247</v>
      </c>
      <c r="D161" t="s">
        <v>241</v>
      </c>
      <c r="E161" t="s">
        <v>230</v>
      </c>
      <c r="F161">
        <v>228</v>
      </c>
      <c r="G161">
        <v>6386.08</v>
      </c>
      <c r="H161">
        <v>34</v>
      </c>
      <c r="I161">
        <v>0</v>
      </c>
      <c r="J161">
        <v>262</v>
      </c>
      <c r="K161">
        <v>6386.08</v>
      </c>
    </row>
    <row r="162" spans="1:11" x14ac:dyDescent="0.25">
      <c r="A162" t="s">
        <v>3334</v>
      </c>
      <c r="B162" t="s">
        <v>72</v>
      </c>
      <c r="C162" t="s">
        <v>247</v>
      </c>
      <c r="D162" t="s">
        <v>242</v>
      </c>
      <c r="E162" t="s">
        <v>231</v>
      </c>
      <c r="F162">
        <v>237</v>
      </c>
      <c r="G162">
        <v>6489</v>
      </c>
      <c r="H162">
        <v>64</v>
      </c>
      <c r="I162">
        <v>0</v>
      </c>
      <c r="J162">
        <v>301</v>
      </c>
      <c r="K162">
        <v>6489</v>
      </c>
    </row>
    <row r="163" spans="1:11" x14ac:dyDescent="0.25">
      <c r="A163" t="s">
        <v>759</v>
      </c>
      <c r="B163" t="s">
        <v>72</v>
      </c>
      <c r="C163" t="s">
        <v>247</v>
      </c>
      <c r="D163" t="s">
        <v>244</v>
      </c>
      <c r="E163" t="s">
        <v>232</v>
      </c>
      <c r="F163">
        <v>126</v>
      </c>
      <c r="G163">
        <v>4222.71</v>
      </c>
      <c r="H163">
        <v>39</v>
      </c>
      <c r="I163">
        <v>0</v>
      </c>
      <c r="J163">
        <v>165</v>
      </c>
      <c r="K163">
        <v>4222.71</v>
      </c>
    </row>
    <row r="164" spans="1:11" x14ac:dyDescent="0.25">
      <c r="A164" t="s">
        <v>2157</v>
      </c>
      <c r="B164" t="s">
        <v>72</v>
      </c>
      <c r="C164" t="s">
        <v>247</v>
      </c>
      <c r="D164" t="s">
        <v>244</v>
      </c>
      <c r="E164" t="s">
        <v>233</v>
      </c>
      <c r="F164">
        <v>416</v>
      </c>
      <c r="G164">
        <v>12219.94</v>
      </c>
      <c r="H164">
        <v>72</v>
      </c>
      <c r="I164">
        <v>0</v>
      </c>
      <c r="J164">
        <v>488</v>
      </c>
      <c r="K164">
        <v>12219.94</v>
      </c>
    </row>
    <row r="165" spans="1:11" x14ac:dyDescent="0.25">
      <c r="A165" t="s">
        <v>1950</v>
      </c>
      <c r="B165" t="s">
        <v>72</v>
      </c>
      <c r="C165" t="s">
        <v>247</v>
      </c>
      <c r="D165" t="s">
        <v>245</v>
      </c>
      <c r="E165" t="s">
        <v>234</v>
      </c>
      <c r="F165">
        <v>185</v>
      </c>
      <c r="G165">
        <v>4903.47</v>
      </c>
      <c r="H165">
        <v>32</v>
      </c>
      <c r="I165">
        <v>0</v>
      </c>
      <c r="J165">
        <v>217</v>
      </c>
      <c r="K165">
        <v>4903.47</v>
      </c>
    </row>
    <row r="166" spans="1:11" x14ac:dyDescent="0.25">
      <c r="A166" t="s">
        <v>3924</v>
      </c>
      <c r="B166" t="s">
        <v>72</v>
      </c>
      <c r="C166" t="s">
        <v>247</v>
      </c>
      <c r="D166" t="s">
        <v>245</v>
      </c>
      <c r="E166" t="s">
        <v>257</v>
      </c>
      <c r="F166">
        <v>4181</v>
      </c>
      <c r="G166">
        <v>108253.5</v>
      </c>
      <c r="H166">
        <v>624</v>
      </c>
      <c r="I166">
        <v>0</v>
      </c>
      <c r="J166">
        <v>4805</v>
      </c>
      <c r="K166">
        <v>108253.5</v>
      </c>
    </row>
    <row r="167" spans="1:11" x14ac:dyDescent="0.25">
      <c r="A167" t="s">
        <v>1778</v>
      </c>
      <c r="B167" t="s">
        <v>72</v>
      </c>
      <c r="C167" t="s">
        <v>261</v>
      </c>
      <c r="D167" t="s">
        <v>81</v>
      </c>
      <c r="E167" t="s">
        <v>248</v>
      </c>
      <c r="F167">
        <v>0</v>
      </c>
      <c r="G167">
        <v>0</v>
      </c>
      <c r="H167">
        <v>2808</v>
      </c>
      <c r="I167">
        <v>0</v>
      </c>
      <c r="J167">
        <v>2808</v>
      </c>
      <c r="K167">
        <v>0</v>
      </c>
    </row>
    <row r="168" spans="1:11" x14ac:dyDescent="0.25">
      <c r="A168" t="s">
        <v>1101</v>
      </c>
      <c r="B168" t="s">
        <v>72</v>
      </c>
      <c r="C168" t="s">
        <v>261</v>
      </c>
      <c r="D168" t="s">
        <v>239</v>
      </c>
      <c r="E168" t="s">
        <v>82</v>
      </c>
      <c r="F168">
        <v>0</v>
      </c>
      <c r="G168">
        <v>0</v>
      </c>
      <c r="H168">
        <v>45</v>
      </c>
      <c r="I168">
        <v>0</v>
      </c>
      <c r="J168">
        <v>45</v>
      </c>
      <c r="K168">
        <v>0</v>
      </c>
    </row>
    <row r="169" spans="1:11" x14ac:dyDescent="0.25">
      <c r="A169" t="s">
        <v>2363</v>
      </c>
      <c r="B169" t="s">
        <v>72</v>
      </c>
      <c r="C169" t="s">
        <v>261</v>
      </c>
      <c r="D169" t="s">
        <v>239</v>
      </c>
      <c r="E169" t="s">
        <v>83</v>
      </c>
      <c r="F169">
        <v>0</v>
      </c>
      <c r="G169">
        <v>0</v>
      </c>
      <c r="H169">
        <v>16</v>
      </c>
      <c r="I169">
        <v>0</v>
      </c>
      <c r="J169">
        <v>16</v>
      </c>
      <c r="K169">
        <v>0</v>
      </c>
    </row>
    <row r="170" spans="1:11" x14ac:dyDescent="0.25">
      <c r="A170" t="s">
        <v>1377</v>
      </c>
      <c r="B170" t="s">
        <v>72</v>
      </c>
      <c r="C170" t="s">
        <v>261</v>
      </c>
      <c r="D170" t="s">
        <v>245</v>
      </c>
      <c r="E170" t="s">
        <v>84</v>
      </c>
      <c r="F170">
        <v>0</v>
      </c>
      <c r="G170">
        <v>0</v>
      </c>
      <c r="H170">
        <v>3</v>
      </c>
      <c r="I170">
        <v>0</v>
      </c>
      <c r="J170">
        <v>3</v>
      </c>
      <c r="K170">
        <v>0</v>
      </c>
    </row>
    <row r="171" spans="1:11" x14ac:dyDescent="0.25">
      <c r="A171" t="s">
        <v>3021</v>
      </c>
      <c r="B171" t="s">
        <v>72</v>
      </c>
      <c r="C171" t="s">
        <v>261</v>
      </c>
      <c r="D171" t="s">
        <v>243</v>
      </c>
      <c r="E171" t="s">
        <v>85</v>
      </c>
      <c r="F171">
        <v>0</v>
      </c>
      <c r="G171">
        <v>0</v>
      </c>
      <c r="H171">
        <v>11</v>
      </c>
      <c r="I171">
        <v>0</v>
      </c>
      <c r="J171">
        <v>11</v>
      </c>
      <c r="K171">
        <v>0</v>
      </c>
    </row>
    <row r="172" spans="1:11" x14ac:dyDescent="0.25">
      <c r="A172" t="s">
        <v>802</v>
      </c>
      <c r="B172" t="s">
        <v>72</v>
      </c>
      <c r="C172" t="s">
        <v>261</v>
      </c>
      <c r="D172" t="s">
        <v>238</v>
      </c>
      <c r="E172" t="s">
        <v>86</v>
      </c>
      <c r="F172">
        <v>0</v>
      </c>
      <c r="G172">
        <v>0</v>
      </c>
      <c r="H172">
        <v>5</v>
      </c>
      <c r="I172">
        <v>0</v>
      </c>
      <c r="J172">
        <v>5</v>
      </c>
      <c r="K172">
        <v>0</v>
      </c>
    </row>
    <row r="173" spans="1:11" x14ac:dyDescent="0.25">
      <c r="A173" t="s">
        <v>1361</v>
      </c>
      <c r="B173" t="s">
        <v>72</v>
      </c>
      <c r="C173" t="s">
        <v>261</v>
      </c>
      <c r="D173" t="s">
        <v>239</v>
      </c>
      <c r="E173" t="s">
        <v>87</v>
      </c>
      <c r="F173">
        <v>0</v>
      </c>
      <c r="G173">
        <v>0</v>
      </c>
      <c r="H173">
        <v>48</v>
      </c>
      <c r="I173">
        <v>0</v>
      </c>
      <c r="J173">
        <v>48</v>
      </c>
      <c r="K173">
        <v>0</v>
      </c>
    </row>
    <row r="174" spans="1:11" x14ac:dyDescent="0.25">
      <c r="A174" t="s">
        <v>3231</v>
      </c>
      <c r="B174" t="s">
        <v>72</v>
      </c>
      <c r="C174" t="s">
        <v>261</v>
      </c>
      <c r="D174" t="s">
        <v>244</v>
      </c>
      <c r="E174" t="s">
        <v>88</v>
      </c>
      <c r="F174">
        <v>0</v>
      </c>
      <c r="G174">
        <v>0</v>
      </c>
      <c r="H174">
        <v>79</v>
      </c>
      <c r="I174">
        <v>0</v>
      </c>
      <c r="J174">
        <v>79</v>
      </c>
      <c r="K174">
        <v>0</v>
      </c>
    </row>
    <row r="175" spans="1:11" x14ac:dyDescent="0.25">
      <c r="A175" t="s">
        <v>2653</v>
      </c>
      <c r="B175" t="s">
        <v>72</v>
      </c>
      <c r="C175" t="s">
        <v>261</v>
      </c>
      <c r="D175" t="s">
        <v>241</v>
      </c>
      <c r="E175" t="s">
        <v>89</v>
      </c>
      <c r="F175">
        <v>0</v>
      </c>
      <c r="G175">
        <v>0</v>
      </c>
      <c r="H175">
        <v>11</v>
      </c>
      <c r="I175">
        <v>0</v>
      </c>
      <c r="J175">
        <v>11</v>
      </c>
      <c r="K175">
        <v>0</v>
      </c>
    </row>
    <row r="176" spans="1:11" x14ac:dyDescent="0.25">
      <c r="A176" t="s">
        <v>2129</v>
      </c>
      <c r="B176" t="s">
        <v>72</v>
      </c>
      <c r="C176" t="s">
        <v>261</v>
      </c>
      <c r="D176" t="s">
        <v>241</v>
      </c>
      <c r="E176" t="s">
        <v>90</v>
      </c>
      <c r="F176">
        <v>0</v>
      </c>
      <c r="G176">
        <v>0</v>
      </c>
      <c r="H176">
        <v>2</v>
      </c>
      <c r="I176">
        <v>0</v>
      </c>
      <c r="J176">
        <v>2</v>
      </c>
      <c r="K176">
        <v>0</v>
      </c>
    </row>
    <row r="177" spans="1:11" x14ac:dyDescent="0.25">
      <c r="A177" t="s">
        <v>762</v>
      </c>
      <c r="B177" t="s">
        <v>72</v>
      </c>
      <c r="C177" t="s">
        <v>261</v>
      </c>
      <c r="D177" t="s">
        <v>241</v>
      </c>
      <c r="E177" t="s">
        <v>91</v>
      </c>
      <c r="F177">
        <v>0</v>
      </c>
      <c r="G177">
        <v>0</v>
      </c>
      <c r="H177">
        <v>10</v>
      </c>
      <c r="I177">
        <v>0</v>
      </c>
      <c r="J177">
        <v>10</v>
      </c>
      <c r="K177">
        <v>0</v>
      </c>
    </row>
    <row r="178" spans="1:11" x14ac:dyDescent="0.25">
      <c r="A178" t="s">
        <v>629</v>
      </c>
      <c r="B178" t="s">
        <v>72</v>
      </c>
      <c r="C178" t="s">
        <v>261</v>
      </c>
      <c r="D178" t="s">
        <v>243</v>
      </c>
      <c r="E178" t="s">
        <v>92</v>
      </c>
      <c r="F178">
        <v>0</v>
      </c>
      <c r="G178">
        <v>0</v>
      </c>
      <c r="H178">
        <v>14</v>
      </c>
      <c r="I178">
        <v>0</v>
      </c>
      <c r="J178">
        <v>14</v>
      </c>
      <c r="K178">
        <v>0</v>
      </c>
    </row>
    <row r="179" spans="1:11" x14ac:dyDescent="0.25">
      <c r="A179" t="s">
        <v>3084</v>
      </c>
      <c r="B179" t="s">
        <v>72</v>
      </c>
      <c r="C179" t="s">
        <v>261</v>
      </c>
      <c r="D179" t="s">
        <v>242</v>
      </c>
      <c r="E179" t="s">
        <v>93</v>
      </c>
      <c r="F179">
        <v>0</v>
      </c>
      <c r="G179">
        <v>0</v>
      </c>
      <c r="H179">
        <v>4</v>
      </c>
      <c r="I179">
        <v>0</v>
      </c>
      <c r="J179">
        <v>4</v>
      </c>
      <c r="K179">
        <v>0</v>
      </c>
    </row>
    <row r="180" spans="1:11" x14ac:dyDescent="0.25">
      <c r="A180" t="s">
        <v>2929</v>
      </c>
      <c r="B180" t="s">
        <v>72</v>
      </c>
      <c r="C180" t="s">
        <v>261</v>
      </c>
      <c r="D180" t="s">
        <v>245</v>
      </c>
      <c r="E180" t="s">
        <v>94</v>
      </c>
      <c r="F180">
        <v>0</v>
      </c>
      <c r="G180">
        <v>0</v>
      </c>
      <c r="H180">
        <v>34</v>
      </c>
      <c r="I180">
        <v>0</v>
      </c>
      <c r="J180">
        <v>34</v>
      </c>
      <c r="K180">
        <v>0</v>
      </c>
    </row>
    <row r="181" spans="1:11" x14ac:dyDescent="0.25">
      <c r="A181" t="s">
        <v>3807</v>
      </c>
      <c r="B181" t="s">
        <v>72</v>
      </c>
      <c r="C181" t="s">
        <v>261</v>
      </c>
      <c r="D181" t="s">
        <v>239</v>
      </c>
      <c r="E181" t="s">
        <v>95</v>
      </c>
      <c r="F181">
        <v>0</v>
      </c>
      <c r="G181">
        <v>0</v>
      </c>
      <c r="H181">
        <v>15</v>
      </c>
      <c r="I181">
        <v>0</v>
      </c>
      <c r="J181">
        <v>15</v>
      </c>
      <c r="K181">
        <v>0</v>
      </c>
    </row>
    <row r="182" spans="1:11" x14ac:dyDescent="0.25">
      <c r="A182" t="s">
        <v>1998</v>
      </c>
      <c r="B182" t="s">
        <v>72</v>
      </c>
      <c r="C182" t="s">
        <v>261</v>
      </c>
      <c r="D182" t="s">
        <v>242</v>
      </c>
      <c r="E182" t="s">
        <v>96</v>
      </c>
      <c r="F182">
        <v>0</v>
      </c>
      <c r="G182">
        <v>0</v>
      </c>
      <c r="H182">
        <v>12</v>
      </c>
      <c r="I182">
        <v>0</v>
      </c>
      <c r="J182">
        <v>12</v>
      </c>
      <c r="K182">
        <v>0</v>
      </c>
    </row>
    <row r="183" spans="1:11" x14ac:dyDescent="0.25">
      <c r="A183" t="s">
        <v>1025</v>
      </c>
      <c r="B183" t="s">
        <v>72</v>
      </c>
      <c r="C183" t="s">
        <v>261</v>
      </c>
      <c r="D183" t="s">
        <v>243</v>
      </c>
      <c r="E183" t="s">
        <v>97</v>
      </c>
      <c r="F183">
        <v>0</v>
      </c>
      <c r="G183">
        <v>0</v>
      </c>
      <c r="H183">
        <v>23</v>
      </c>
      <c r="I183">
        <v>0</v>
      </c>
      <c r="J183">
        <v>23</v>
      </c>
      <c r="K183">
        <v>0</v>
      </c>
    </row>
    <row r="184" spans="1:11" x14ac:dyDescent="0.25">
      <c r="A184" t="s">
        <v>3650</v>
      </c>
      <c r="B184" t="s">
        <v>72</v>
      </c>
      <c r="C184" t="s">
        <v>261</v>
      </c>
      <c r="D184" t="s">
        <v>239</v>
      </c>
      <c r="E184" t="s">
        <v>98</v>
      </c>
      <c r="F184">
        <v>0</v>
      </c>
      <c r="G184">
        <v>0</v>
      </c>
      <c r="H184">
        <v>35</v>
      </c>
      <c r="I184">
        <v>0</v>
      </c>
      <c r="J184">
        <v>35</v>
      </c>
      <c r="K184">
        <v>0</v>
      </c>
    </row>
    <row r="185" spans="1:11" x14ac:dyDescent="0.25">
      <c r="A185" t="s">
        <v>3671</v>
      </c>
      <c r="B185" t="s">
        <v>72</v>
      </c>
      <c r="C185" t="s">
        <v>261</v>
      </c>
      <c r="D185" t="s">
        <v>242</v>
      </c>
      <c r="E185" t="s">
        <v>99</v>
      </c>
      <c r="F185">
        <v>0</v>
      </c>
      <c r="G185">
        <v>0</v>
      </c>
      <c r="H185">
        <v>38</v>
      </c>
      <c r="I185">
        <v>0</v>
      </c>
      <c r="J185">
        <v>38</v>
      </c>
      <c r="K185">
        <v>0</v>
      </c>
    </row>
    <row r="186" spans="1:11" x14ac:dyDescent="0.25">
      <c r="A186" t="s">
        <v>2739</v>
      </c>
      <c r="B186" t="s">
        <v>72</v>
      </c>
      <c r="C186" t="s">
        <v>261</v>
      </c>
      <c r="D186" t="s">
        <v>241</v>
      </c>
      <c r="E186" t="s">
        <v>100</v>
      </c>
      <c r="F186">
        <v>0</v>
      </c>
      <c r="G186">
        <v>0</v>
      </c>
      <c r="H186">
        <v>9</v>
      </c>
      <c r="I186">
        <v>0</v>
      </c>
      <c r="J186">
        <v>9</v>
      </c>
      <c r="K186">
        <v>0</v>
      </c>
    </row>
    <row r="187" spans="1:11" x14ac:dyDescent="0.25">
      <c r="A187" t="s">
        <v>3267</v>
      </c>
      <c r="B187" t="s">
        <v>72</v>
      </c>
      <c r="C187" t="s">
        <v>261</v>
      </c>
      <c r="D187" t="s">
        <v>245</v>
      </c>
      <c r="E187" t="s">
        <v>101</v>
      </c>
      <c r="F187">
        <v>0</v>
      </c>
      <c r="G187">
        <v>0</v>
      </c>
      <c r="H187">
        <v>7</v>
      </c>
      <c r="I187">
        <v>0</v>
      </c>
      <c r="J187">
        <v>7</v>
      </c>
      <c r="K187">
        <v>0</v>
      </c>
    </row>
    <row r="188" spans="1:11" x14ac:dyDescent="0.25">
      <c r="A188" t="s">
        <v>979</v>
      </c>
      <c r="B188" t="s">
        <v>72</v>
      </c>
      <c r="C188" t="s">
        <v>261</v>
      </c>
      <c r="D188" t="s">
        <v>238</v>
      </c>
      <c r="E188" t="s">
        <v>102</v>
      </c>
      <c r="F188">
        <v>0</v>
      </c>
      <c r="G188">
        <v>0</v>
      </c>
      <c r="H188">
        <v>40</v>
      </c>
      <c r="I188">
        <v>0</v>
      </c>
      <c r="J188">
        <v>40</v>
      </c>
      <c r="K188">
        <v>0</v>
      </c>
    </row>
    <row r="189" spans="1:11" x14ac:dyDescent="0.25">
      <c r="A189" t="s">
        <v>1131</v>
      </c>
      <c r="B189" t="s">
        <v>72</v>
      </c>
      <c r="C189" t="s">
        <v>261</v>
      </c>
      <c r="D189" t="s">
        <v>239</v>
      </c>
      <c r="E189" t="s">
        <v>103</v>
      </c>
      <c r="F189">
        <v>0</v>
      </c>
      <c r="G189">
        <v>0</v>
      </c>
      <c r="H189">
        <v>8</v>
      </c>
      <c r="I189">
        <v>0</v>
      </c>
      <c r="J189">
        <v>8</v>
      </c>
      <c r="K189">
        <v>0</v>
      </c>
    </row>
    <row r="190" spans="1:11" x14ac:dyDescent="0.25">
      <c r="A190" t="s">
        <v>2818</v>
      </c>
      <c r="B190" t="s">
        <v>72</v>
      </c>
      <c r="C190" t="s">
        <v>261</v>
      </c>
      <c r="D190" t="s">
        <v>238</v>
      </c>
      <c r="E190" t="s">
        <v>104</v>
      </c>
      <c r="F190">
        <v>0</v>
      </c>
      <c r="G190">
        <v>0</v>
      </c>
      <c r="H190">
        <v>7</v>
      </c>
      <c r="I190">
        <v>0</v>
      </c>
      <c r="J190">
        <v>7</v>
      </c>
      <c r="K190">
        <v>0</v>
      </c>
    </row>
    <row r="191" spans="1:11" x14ac:dyDescent="0.25">
      <c r="A191" t="s">
        <v>3941</v>
      </c>
      <c r="B191" t="s">
        <v>72</v>
      </c>
      <c r="C191" t="s">
        <v>261</v>
      </c>
      <c r="D191" t="s">
        <v>241</v>
      </c>
      <c r="E191" t="s">
        <v>105</v>
      </c>
      <c r="F191">
        <v>0</v>
      </c>
      <c r="G191">
        <v>0</v>
      </c>
      <c r="H191">
        <v>15</v>
      </c>
      <c r="I191">
        <v>0</v>
      </c>
      <c r="J191">
        <v>15</v>
      </c>
      <c r="K191">
        <v>0</v>
      </c>
    </row>
    <row r="192" spans="1:11" x14ac:dyDescent="0.25">
      <c r="A192" t="s">
        <v>1164</v>
      </c>
      <c r="B192" t="s">
        <v>72</v>
      </c>
      <c r="C192" t="s">
        <v>261</v>
      </c>
      <c r="D192" t="s">
        <v>241</v>
      </c>
      <c r="E192" t="s">
        <v>106</v>
      </c>
      <c r="F192">
        <v>0</v>
      </c>
      <c r="G192">
        <v>0</v>
      </c>
      <c r="H192">
        <v>17</v>
      </c>
      <c r="I192">
        <v>0</v>
      </c>
      <c r="J192">
        <v>17</v>
      </c>
      <c r="K192">
        <v>0</v>
      </c>
    </row>
    <row r="193" spans="1:11" x14ac:dyDescent="0.25">
      <c r="A193" t="s">
        <v>3299</v>
      </c>
      <c r="B193" t="s">
        <v>72</v>
      </c>
      <c r="C193" t="s">
        <v>261</v>
      </c>
      <c r="D193" t="s">
        <v>239</v>
      </c>
      <c r="E193" t="s">
        <v>107</v>
      </c>
      <c r="F193">
        <v>0</v>
      </c>
      <c r="G193">
        <v>0</v>
      </c>
      <c r="H193">
        <v>1</v>
      </c>
      <c r="I193">
        <v>0</v>
      </c>
      <c r="J193">
        <v>1</v>
      </c>
      <c r="K193">
        <v>0</v>
      </c>
    </row>
    <row r="194" spans="1:11" x14ac:dyDescent="0.25">
      <c r="A194" t="s">
        <v>1219</v>
      </c>
      <c r="B194" t="s">
        <v>72</v>
      </c>
      <c r="C194" t="s">
        <v>261</v>
      </c>
      <c r="D194" t="s">
        <v>243</v>
      </c>
      <c r="E194" t="s">
        <v>108</v>
      </c>
      <c r="F194">
        <v>0</v>
      </c>
      <c r="G194">
        <v>0</v>
      </c>
      <c r="H194">
        <v>12</v>
      </c>
      <c r="I194">
        <v>0</v>
      </c>
      <c r="J194">
        <v>12</v>
      </c>
      <c r="K194">
        <v>0</v>
      </c>
    </row>
    <row r="195" spans="1:11" x14ac:dyDescent="0.25">
      <c r="A195" t="s">
        <v>1431</v>
      </c>
      <c r="B195" t="s">
        <v>72</v>
      </c>
      <c r="C195" t="s">
        <v>261</v>
      </c>
      <c r="D195" t="s">
        <v>244</v>
      </c>
      <c r="E195" t="s">
        <v>109</v>
      </c>
      <c r="F195">
        <v>0</v>
      </c>
      <c r="G195">
        <v>0</v>
      </c>
      <c r="H195">
        <v>19</v>
      </c>
      <c r="I195">
        <v>0</v>
      </c>
      <c r="J195">
        <v>19</v>
      </c>
      <c r="K195">
        <v>0</v>
      </c>
    </row>
    <row r="196" spans="1:11" x14ac:dyDescent="0.25">
      <c r="A196" t="s">
        <v>3394</v>
      </c>
      <c r="B196" t="s">
        <v>72</v>
      </c>
      <c r="C196" t="s">
        <v>261</v>
      </c>
      <c r="D196" t="s">
        <v>239</v>
      </c>
      <c r="E196" t="s">
        <v>110</v>
      </c>
      <c r="F196">
        <v>0</v>
      </c>
      <c r="G196">
        <v>0</v>
      </c>
      <c r="H196">
        <v>39</v>
      </c>
      <c r="I196">
        <v>0</v>
      </c>
      <c r="J196">
        <v>39</v>
      </c>
      <c r="K196">
        <v>0</v>
      </c>
    </row>
    <row r="197" spans="1:11" x14ac:dyDescent="0.25">
      <c r="A197" t="s">
        <v>3902</v>
      </c>
      <c r="B197" t="s">
        <v>72</v>
      </c>
      <c r="C197" t="s">
        <v>261</v>
      </c>
      <c r="D197" t="s">
        <v>241</v>
      </c>
      <c r="E197" t="s">
        <v>111</v>
      </c>
      <c r="F197">
        <v>0</v>
      </c>
      <c r="G197">
        <v>0</v>
      </c>
      <c r="H197">
        <v>2</v>
      </c>
      <c r="I197">
        <v>0</v>
      </c>
      <c r="J197">
        <v>2</v>
      </c>
      <c r="K197">
        <v>0</v>
      </c>
    </row>
    <row r="198" spans="1:11" x14ac:dyDescent="0.25">
      <c r="A198" t="s">
        <v>1214</v>
      </c>
      <c r="B198" t="s">
        <v>72</v>
      </c>
      <c r="C198" t="s">
        <v>261</v>
      </c>
      <c r="D198" t="s">
        <v>237</v>
      </c>
      <c r="E198" t="s">
        <v>113</v>
      </c>
      <c r="F198">
        <v>0</v>
      </c>
      <c r="G198">
        <v>0</v>
      </c>
      <c r="H198">
        <v>17</v>
      </c>
      <c r="I198">
        <v>0</v>
      </c>
      <c r="J198">
        <v>17</v>
      </c>
      <c r="K198">
        <v>0</v>
      </c>
    </row>
    <row r="199" spans="1:11" x14ac:dyDescent="0.25">
      <c r="A199" t="s">
        <v>2410</v>
      </c>
      <c r="B199" t="s">
        <v>72</v>
      </c>
      <c r="C199" t="s">
        <v>261</v>
      </c>
      <c r="D199" t="s">
        <v>237</v>
      </c>
      <c r="E199" t="s">
        <v>114</v>
      </c>
      <c r="F199">
        <v>0</v>
      </c>
      <c r="G199">
        <v>0</v>
      </c>
      <c r="H199">
        <v>34</v>
      </c>
      <c r="I199">
        <v>0</v>
      </c>
      <c r="J199">
        <v>34</v>
      </c>
      <c r="K199">
        <v>0</v>
      </c>
    </row>
    <row r="200" spans="1:11" x14ac:dyDescent="0.25">
      <c r="A200" t="s">
        <v>578</v>
      </c>
      <c r="B200" t="s">
        <v>72</v>
      </c>
      <c r="C200" t="s">
        <v>261</v>
      </c>
      <c r="D200" t="s">
        <v>243</v>
      </c>
      <c r="E200" t="s">
        <v>115</v>
      </c>
      <c r="F200">
        <v>0</v>
      </c>
      <c r="G200">
        <v>0</v>
      </c>
      <c r="H200">
        <v>45</v>
      </c>
      <c r="I200">
        <v>0</v>
      </c>
      <c r="J200">
        <v>45</v>
      </c>
      <c r="K200">
        <v>0</v>
      </c>
    </row>
    <row r="201" spans="1:11" x14ac:dyDescent="0.25">
      <c r="A201" t="s">
        <v>3396</v>
      </c>
      <c r="B201" t="s">
        <v>72</v>
      </c>
      <c r="C201" t="s">
        <v>261</v>
      </c>
      <c r="D201" t="s">
        <v>245</v>
      </c>
      <c r="E201" t="s">
        <v>116</v>
      </c>
      <c r="F201">
        <v>0</v>
      </c>
      <c r="G201">
        <v>0</v>
      </c>
      <c r="H201">
        <v>11</v>
      </c>
      <c r="I201">
        <v>0</v>
      </c>
      <c r="J201">
        <v>11</v>
      </c>
      <c r="K201">
        <v>0</v>
      </c>
    </row>
    <row r="202" spans="1:11" x14ac:dyDescent="0.25">
      <c r="A202" t="s">
        <v>3291</v>
      </c>
      <c r="B202" t="s">
        <v>72</v>
      </c>
      <c r="C202" t="s">
        <v>261</v>
      </c>
      <c r="D202" t="s">
        <v>243</v>
      </c>
      <c r="E202" t="s">
        <v>117</v>
      </c>
      <c r="F202">
        <v>0</v>
      </c>
      <c r="G202">
        <v>0</v>
      </c>
      <c r="H202">
        <v>8</v>
      </c>
      <c r="I202">
        <v>0</v>
      </c>
      <c r="J202">
        <v>8</v>
      </c>
      <c r="K202">
        <v>0</v>
      </c>
    </row>
    <row r="203" spans="1:11" x14ac:dyDescent="0.25">
      <c r="A203" t="s">
        <v>2629</v>
      </c>
      <c r="B203" t="s">
        <v>72</v>
      </c>
      <c r="C203" t="s">
        <v>261</v>
      </c>
      <c r="D203" t="s">
        <v>244</v>
      </c>
      <c r="E203" t="s">
        <v>118</v>
      </c>
      <c r="F203">
        <v>0</v>
      </c>
      <c r="G203">
        <v>0</v>
      </c>
      <c r="H203">
        <v>4</v>
      </c>
      <c r="I203">
        <v>0</v>
      </c>
      <c r="J203">
        <v>4</v>
      </c>
      <c r="K203">
        <v>0</v>
      </c>
    </row>
    <row r="204" spans="1:11" x14ac:dyDescent="0.25">
      <c r="A204" t="s">
        <v>3044</v>
      </c>
      <c r="B204" t="s">
        <v>72</v>
      </c>
      <c r="C204" t="s">
        <v>261</v>
      </c>
      <c r="D204" t="s">
        <v>240</v>
      </c>
      <c r="E204" t="s">
        <v>119</v>
      </c>
      <c r="F204">
        <v>0</v>
      </c>
      <c r="G204">
        <v>0</v>
      </c>
      <c r="H204">
        <v>6</v>
      </c>
      <c r="I204">
        <v>0</v>
      </c>
      <c r="J204">
        <v>6</v>
      </c>
      <c r="K204">
        <v>0</v>
      </c>
    </row>
    <row r="205" spans="1:11" x14ac:dyDescent="0.25">
      <c r="A205" t="s">
        <v>3552</v>
      </c>
      <c r="B205" t="s">
        <v>72</v>
      </c>
      <c r="C205" t="s">
        <v>261</v>
      </c>
      <c r="D205" t="s">
        <v>239</v>
      </c>
      <c r="E205" t="s">
        <v>120</v>
      </c>
      <c r="F205">
        <v>0</v>
      </c>
      <c r="G205">
        <v>0</v>
      </c>
      <c r="H205">
        <v>28</v>
      </c>
      <c r="I205">
        <v>0</v>
      </c>
      <c r="J205">
        <v>28</v>
      </c>
      <c r="K205">
        <v>0</v>
      </c>
    </row>
    <row r="206" spans="1:11" x14ac:dyDescent="0.25">
      <c r="A206" t="s">
        <v>2273</v>
      </c>
      <c r="B206" t="s">
        <v>72</v>
      </c>
      <c r="C206" t="s">
        <v>261</v>
      </c>
      <c r="D206" t="s">
        <v>237</v>
      </c>
      <c r="E206" t="s">
        <v>249</v>
      </c>
      <c r="F206">
        <v>0</v>
      </c>
      <c r="G206">
        <v>0</v>
      </c>
      <c r="H206">
        <v>215</v>
      </c>
      <c r="I206">
        <v>0</v>
      </c>
      <c r="J206">
        <v>215</v>
      </c>
      <c r="K206">
        <v>0</v>
      </c>
    </row>
    <row r="207" spans="1:11" x14ac:dyDescent="0.25">
      <c r="A207" t="s">
        <v>879</v>
      </c>
      <c r="B207" t="s">
        <v>72</v>
      </c>
      <c r="C207" t="s">
        <v>261</v>
      </c>
      <c r="D207" t="s">
        <v>238</v>
      </c>
      <c r="E207" t="s">
        <v>250</v>
      </c>
      <c r="F207">
        <v>0</v>
      </c>
      <c r="G207">
        <v>0</v>
      </c>
      <c r="H207">
        <v>274</v>
      </c>
      <c r="I207">
        <v>0</v>
      </c>
      <c r="J207">
        <v>274</v>
      </c>
      <c r="K207">
        <v>0</v>
      </c>
    </row>
    <row r="208" spans="1:11" x14ac:dyDescent="0.25">
      <c r="A208" t="s">
        <v>2455</v>
      </c>
      <c r="B208" t="s">
        <v>72</v>
      </c>
      <c r="C208" t="s">
        <v>261</v>
      </c>
      <c r="D208" t="s">
        <v>245</v>
      </c>
      <c r="E208" t="s">
        <v>121</v>
      </c>
      <c r="F208">
        <v>0</v>
      </c>
      <c r="G208">
        <v>0</v>
      </c>
      <c r="H208">
        <v>6</v>
      </c>
      <c r="I208">
        <v>0</v>
      </c>
      <c r="J208">
        <v>6</v>
      </c>
      <c r="K208">
        <v>0</v>
      </c>
    </row>
    <row r="209" spans="1:11" x14ac:dyDescent="0.25">
      <c r="A209" t="s">
        <v>3097</v>
      </c>
      <c r="B209" t="s">
        <v>72</v>
      </c>
      <c r="C209" t="s">
        <v>261</v>
      </c>
      <c r="D209" t="s">
        <v>242</v>
      </c>
      <c r="E209" t="s">
        <v>122</v>
      </c>
      <c r="F209">
        <v>0</v>
      </c>
      <c r="G209">
        <v>0</v>
      </c>
      <c r="H209">
        <v>16</v>
      </c>
      <c r="I209">
        <v>0</v>
      </c>
      <c r="J209">
        <v>16</v>
      </c>
      <c r="K209">
        <v>0</v>
      </c>
    </row>
    <row r="210" spans="1:11" x14ac:dyDescent="0.25">
      <c r="A210" t="s">
        <v>1372</v>
      </c>
      <c r="B210" t="s">
        <v>72</v>
      </c>
      <c r="C210" t="s">
        <v>261</v>
      </c>
      <c r="D210" t="s">
        <v>239</v>
      </c>
      <c r="E210" t="s">
        <v>123</v>
      </c>
      <c r="F210">
        <v>0</v>
      </c>
      <c r="G210">
        <v>0</v>
      </c>
      <c r="H210">
        <v>21</v>
      </c>
      <c r="I210">
        <v>0</v>
      </c>
      <c r="J210">
        <v>21</v>
      </c>
      <c r="K210">
        <v>0</v>
      </c>
    </row>
    <row r="211" spans="1:11" x14ac:dyDescent="0.25">
      <c r="A211" t="s">
        <v>4120</v>
      </c>
      <c r="B211" t="s">
        <v>72</v>
      </c>
      <c r="C211" t="s">
        <v>261</v>
      </c>
      <c r="D211" t="s">
        <v>238</v>
      </c>
      <c r="E211" t="s">
        <v>124</v>
      </c>
      <c r="F211">
        <v>0</v>
      </c>
      <c r="G211">
        <v>0</v>
      </c>
      <c r="H211">
        <v>77</v>
      </c>
      <c r="I211">
        <v>0</v>
      </c>
      <c r="J211">
        <v>77</v>
      </c>
      <c r="K211">
        <v>0</v>
      </c>
    </row>
    <row r="212" spans="1:11" x14ac:dyDescent="0.25">
      <c r="A212" t="s">
        <v>1783</v>
      </c>
      <c r="B212" t="s">
        <v>72</v>
      </c>
      <c r="C212" t="s">
        <v>261</v>
      </c>
      <c r="D212" t="s">
        <v>240</v>
      </c>
      <c r="E212" t="s">
        <v>125</v>
      </c>
      <c r="F212">
        <v>0</v>
      </c>
      <c r="G212">
        <v>0</v>
      </c>
      <c r="H212">
        <v>6</v>
      </c>
      <c r="I212">
        <v>0</v>
      </c>
      <c r="J212">
        <v>6</v>
      </c>
      <c r="K212">
        <v>0</v>
      </c>
    </row>
    <row r="213" spans="1:11" x14ac:dyDescent="0.25">
      <c r="A213" t="s">
        <v>1225</v>
      </c>
      <c r="B213" t="s">
        <v>72</v>
      </c>
      <c r="C213" t="s">
        <v>261</v>
      </c>
      <c r="D213" t="s">
        <v>243</v>
      </c>
      <c r="E213" t="s">
        <v>126</v>
      </c>
      <c r="F213">
        <v>0</v>
      </c>
      <c r="G213">
        <v>0</v>
      </c>
      <c r="H213">
        <v>13</v>
      </c>
      <c r="I213">
        <v>0</v>
      </c>
      <c r="J213">
        <v>13</v>
      </c>
      <c r="K213">
        <v>0</v>
      </c>
    </row>
    <row r="214" spans="1:11" x14ac:dyDescent="0.25">
      <c r="A214" t="s">
        <v>3884</v>
      </c>
      <c r="B214" t="s">
        <v>72</v>
      </c>
      <c r="C214" t="s">
        <v>261</v>
      </c>
      <c r="D214" t="s">
        <v>239</v>
      </c>
      <c r="E214" t="s">
        <v>127</v>
      </c>
      <c r="F214">
        <v>0</v>
      </c>
      <c r="G214">
        <v>0</v>
      </c>
      <c r="H214">
        <v>88</v>
      </c>
      <c r="I214">
        <v>0</v>
      </c>
      <c r="J214">
        <v>88</v>
      </c>
      <c r="K214">
        <v>0</v>
      </c>
    </row>
    <row r="215" spans="1:11" x14ac:dyDescent="0.25">
      <c r="A215" t="s">
        <v>2474</v>
      </c>
      <c r="B215" t="s">
        <v>72</v>
      </c>
      <c r="C215" t="s">
        <v>261</v>
      </c>
      <c r="D215" t="s">
        <v>239</v>
      </c>
      <c r="E215" t="s">
        <v>128</v>
      </c>
      <c r="F215">
        <v>0</v>
      </c>
      <c r="G215">
        <v>0</v>
      </c>
      <c r="H215">
        <v>30</v>
      </c>
      <c r="I215">
        <v>0</v>
      </c>
      <c r="J215">
        <v>30</v>
      </c>
      <c r="K215">
        <v>0</v>
      </c>
    </row>
    <row r="216" spans="1:11" x14ac:dyDescent="0.25">
      <c r="A216" t="s">
        <v>2052</v>
      </c>
      <c r="B216" t="s">
        <v>72</v>
      </c>
      <c r="C216" t="s">
        <v>261</v>
      </c>
      <c r="D216" t="s">
        <v>241</v>
      </c>
      <c r="E216" t="s">
        <v>129</v>
      </c>
      <c r="F216">
        <v>0</v>
      </c>
      <c r="G216">
        <v>0</v>
      </c>
      <c r="H216">
        <v>2</v>
      </c>
      <c r="I216">
        <v>0</v>
      </c>
      <c r="J216">
        <v>2</v>
      </c>
      <c r="K216">
        <v>0</v>
      </c>
    </row>
    <row r="217" spans="1:11" x14ac:dyDescent="0.25">
      <c r="A217" t="s">
        <v>2703</v>
      </c>
      <c r="B217" t="s">
        <v>72</v>
      </c>
      <c r="C217" t="s">
        <v>261</v>
      </c>
      <c r="D217" t="s">
        <v>239</v>
      </c>
      <c r="E217" t="s">
        <v>130</v>
      </c>
      <c r="F217">
        <v>0</v>
      </c>
      <c r="G217">
        <v>0</v>
      </c>
      <c r="H217">
        <v>10</v>
      </c>
      <c r="I217">
        <v>0</v>
      </c>
      <c r="J217">
        <v>10</v>
      </c>
      <c r="K217">
        <v>0</v>
      </c>
    </row>
    <row r="218" spans="1:11" x14ac:dyDescent="0.25">
      <c r="A218" t="s">
        <v>3673</v>
      </c>
      <c r="B218" t="s">
        <v>72</v>
      </c>
      <c r="C218" t="s">
        <v>261</v>
      </c>
      <c r="D218" t="s">
        <v>242</v>
      </c>
      <c r="E218" t="s">
        <v>131</v>
      </c>
      <c r="F218">
        <v>0</v>
      </c>
      <c r="G218">
        <v>0</v>
      </c>
      <c r="H218">
        <v>105</v>
      </c>
      <c r="I218">
        <v>0</v>
      </c>
      <c r="J218">
        <v>105</v>
      </c>
      <c r="K218">
        <v>0</v>
      </c>
    </row>
    <row r="219" spans="1:11" x14ac:dyDescent="0.25">
      <c r="A219" t="s">
        <v>4035</v>
      </c>
      <c r="B219" t="s">
        <v>72</v>
      </c>
      <c r="C219" t="s">
        <v>261</v>
      </c>
      <c r="D219" t="s">
        <v>239</v>
      </c>
      <c r="E219" t="s">
        <v>132</v>
      </c>
      <c r="F219">
        <v>0</v>
      </c>
      <c r="G219">
        <v>0</v>
      </c>
      <c r="H219">
        <v>27</v>
      </c>
      <c r="I219">
        <v>0</v>
      </c>
      <c r="J219">
        <v>27</v>
      </c>
      <c r="K219">
        <v>0</v>
      </c>
    </row>
    <row r="220" spans="1:11" x14ac:dyDescent="0.25">
      <c r="A220" t="s">
        <v>2498</v>
      </c>
      <c r="B220" t="s">
        <v>72</v>
      </c>
      <c r="C220" t="s">
        <v>261</v>
      </c>
      <c r="D220" t="s">
        <v>239</v>
      </c>
      <c r="E220" t="s">
        <v>133</v>
      </c>
      <c r="F220">
        <v>0</v>
      </c>
      <c r="G220">
        <v>0</v>
      </c>
      <c r="H220">
        <v>18</v>
      </c>
      <c r="I220">
        <v>0</v>
      </c>
      <c r="J220">
        <v>18</v>
      </c>
      <c r="K220">
        <v>0</v>
      </c>
    </row>
    <row r="221" spans="1:11" x14ac:dyDescent="0.25">
      <c r="A221" t="s">
        <v>1436</v>
      </c>
      <c r="B221" t="s">
        <v>72</v>
      </c>
      <c r="C221" t="s">
        <v>261</v>
      </c>
      <c r="D221" t="s">
        <v>240</v>
      </c>
      <c r="E221" t="s">
        <v>134</v>
      </c>
      <c r="F221">
        <v>0</v>
      </c>
      <c r="G221">
        <v>0</v>
      </c>
      <c r="H221">
        <v>1</v>
      </c>
      <c r="I221">
        <v>0</v>
      </c>
      <c r="J221">
        <v>1</v>
      </c>
      <c r="K221">
        <v>0</v>
      </c>
    </row>
    <row r="222" spans="1:11" x14ac:dyDescent="0.25">
      <c r="A222" t="s">
        <v>594</v>
      </c>
      <c r="B222" t="s">
        <v>72</v>
      </c>
      <c r="C222" t="s">
        <v>261</v>
      </c>
      <c r="D222" t="s">
        <v>239</v>
      </c>
      <c r="E222" t="s">
        <v>135</v>
      </c>
      <c r="F222">
        <v>0</v>
      </c>
      <c r="G222">
        <v>0</v>
      </c>
      <c r="H222">
        <v>27</v>
      </c>
      <c r="I222">
        <v>0</v>
      </c>
      <c r="J222">
        <v>27</v>
      </c>
      <c r="K222">
        <v>0</v>
      </c>
    </row>
    <row r="223" spans="1:11" x14ac:dyDescent="0.25">
      <c r="A223" t="s">
        <v>3110</v>
      </c>
      <c r="B223" t="s">
        <v>72</v>
      </c>
      <c r="C223" t="s">
        <v>261</v>
      </c>
      <c r="D223" t="s">
        <v>238</v>
      </c>
      <c r="E223" t="s">
        <v>137</v>
      </c>
      <c r="F223">
        <v>0</v>
      </c>
      <c r="G223">
        <v>0</v>
      </c>
      <c r="H223">
        <v>72</v>
      </c>
      <c r="I223">
        <v>0</v>
      </c>
      <c r="J223">
        <v>72</v>
      </c>
      <c r="K223">
        <v>0</v>
      </c>
    </row>
    <row r="224" spans="1:11" x14ac:dyDescent="0.25">
      <c r="A224" t="s">
        <v>3799</v>
      </c>
      <c r="B224" t="s">
        <v>72</v>
      </c>
      <c r="C224" t="s">
        <v>261</v>
      </c>
      <c r="D224" t="s">
        <v>239</v>
      </c>
      <c r="E224" t="s">
        <v>138</v>
      </c>
      <c r="F224">
        <v>0</v>
      </c>
      <c r="G224">
        <v>0</v>
      </c>
      <c r="H224">
        <v>22</v>
      </c>
      <c r="I224">
        <v>0</v>
      </c>
      <c r="J224">
        <v>22</v>
      </c>
      <c r="K224">
        <v>0</v>
      </c>
    </row>
    <row r="225" spans="1:11" x14ac:dyDescent="0.25">
      <c r="A225" t="s">
        <v>1217</v>
      </c>
      <c r="B225" t="s">
        <v>72</v>
      </c>
      <c r="C225" t="s">
        <v>261</v>
      </c>
      <c r="D225" t="s">
        <v>239</v>
      </c>
      <c r="E225" t="s">
        <v>139</v>
      </c>
      <c r="F225">
        <v>0</v>
      </c>
      <c r="G225">
        <v>0</v>
      </c>
      <c r="H225">
        <v>10</v>
      </c>
      <c r="I225">
        <v>0</v>
      </c>
      <c r="J225">
        <v>10</v>
      </c>
      <c r="K225">
        <v>0</v>
      </c>
    </row>
    <row r="226" spans="1:11" x14ac:dyDescent="0.25">
      <c r="A226" t="s">
        <v>2934</v>
      </c>
      <c r="B226" t="s">
        <v>72</v>
      </c>
      <c r="C226" t="s">
        <v>261</v>
      </c>
      <c r="D226" t="s">
        <v>242</v>
      </c>
      <c r="E226" t="s">
        <v>140</v>
      </c>
      <c r="F226">
        <v>0</v>
      </c>
      <c r="G226">
        <v>0</v>
      </c>
      <c r="H226">
        <v>4</v>
      </c>
      <c r="I226">
        <v>0</v>
      </c>
      <c r="J226">
        <v>4</v>
      </c>
      <c r="K226">
        <v>0</v>
      </c>
    </row>
    <row r="227" spans="1:11" x14ac:dyDescent="0.25">
      <c r="A227" t="s">
        <v>1892</v>
      </c>
      <c r="B227" t="s">
        <v>72</v>
      </c>
      <c r="C227" t="s">
        <v>261</v>
      </c>
      <c r="D227" t="s">
        <v>239</v>
      </c>
      <c r="E227" t="s">
        <v>142</v>
      </c>
      <c r="F227">
        <v>0</v>
      </c>
      <c r="G227">
        <v>0</v>
      </c>
      <c r="H227">
        <v>12</v>
      </c>
      <c r="I227">
        <v>0</v>
      </c>
      <c r="J227">
        <v>12</v>
      </c>
      <c r="K227">
        <v>0</v>
      </c>
    </row>
    <row r="228" spans="1:11" x14ac:dyDescent="0.25">
      <c r="A228" t="s">
        <v>2264</v>
      </c>
      <c r="B228" t="s">
        <v>72</v>
      </c>
      <c r="C228" t="s">
        <v>261</v>
      </c>
      <c r="D228" t="s">
        <v>239</v>
      </c>
      <c r="E228" t="s">
        <v>143</v>
      </c>
      <c r="F228">
        <v>0</v>
      </c>
      <c r="G228">
        <v>0</v>
      </c>
      <c r="H228">
        <v>15</v>
      </c>
      <c r="I228">
        <v>0</v>
      </c>
      <c r="J228">
        <v>15</v>
      </c>
      <c r="K228">
        <v>0</v>
      </c>
    </row>
    <row r="229" spans="1:11" x14ac:dyDescent="0.25">
      <c r="A229" t="s">
        <v>2540</v>
      </c>
      <c r="B229" t="s">
        <v>72</v>
      </c>
      <c r="C229" t="s">
        <v>261</v>
      </c>
      <c r="D229" t="s">
        <v>242</v>
      </c>
      <c r="E229" t="s">
        <v>144</v>
      </c>
      <c r="F229">
        <v>0</v>
      </c>
      <c r="G229">
        <v>0</v>
      </c>
      <c r="H229">
        <v>73</v>
      </c>
      <c r="I229">
        <v>0</v>
      </c>
      <c r="J229">
        <v>73</v>
      </c>
      <c r="K229">
        <v>0</v>
      </c>
    </row>
    <row r="230" spans="1:11" x14ac:dyDescent="0.25">
      <c r="A230" t="s">
        <v>1381</v>
      </c>
      <c r="B230" t="s">
        <v>72</v>
      </c>
      <c r="C230" t="s">
        <v>261</v>
      </c>
      <c r="D230" t="s">
        <v>245</v>
      </c>
      <c r="E230" t="s">
        <v>145</v>
      </c>
      <c r="F230">
        <v>0</v>
      </c>
      <c r="G230">
        <v>0</v>
      </c>
      <c r="H230">
        <v>3</v>
      </c>
      <c r="I230">
        <v>0</v>
      </c>
      <c r="J230">
        <v>3</v>
      </c>
      <c r="K230">
        <v>0</v>
      </c>
    </row>
    <row r="231" spans="1:11" x14ac:dyDescent="0.25">
      <c r="A231" t="s">
        <v>3344</v>
      </c>
      <c r="B231" t="s">
        <v>72</v>
      </c>
      <c r="C231" t="s">
        <v>261</v>
      </c>
      <c r="D231" t="s">
        <v>239</v>
      </c>
      <c r="E231" t="s">
        <v>146</v>
      </c>
      <c r="F231">
        <v>0</v>
      </c>
      <c r="G231">
        <v>0</v>
      </c>
      <c r="H231">
        <v>13</v>
      </c>
      <c r="I231">
        <v>0</v>
      </c>
      <c r="J231">
        <v>13</v>
      </c>
      <c r="K231">
        <v>0</v>
      </c>
    </row>
    <row r="232" spans="1:11" x14ac:dyDescent="0.25">
      <c r="A232" t="s">
        <v>569</v>
      </c>
      <c r="B232" t="s">
        <v>72</v>
      </c>
      <c r="C232" t="s">
        <v>261</v>
      </c>
      <c r="D232" t="s">
        <v>245</v>
      </c>
      <c r="E232" t="s">
        <v>147</v>
      </c>
      <c r="F232">
        <v>0</v>
      </c>
      <c r="G232">
        <v>0</v>
      </c>
      <c r="H232">
        <v>22</v>
      </c>
      <c r="I232">
        <v>0</v>
      </c>
      <c r="J232">
        <v>22</v>
      </c>
      <c r="K232">
        <v>0</v>
      </c>
    </row>
    <row r="233" spans="1:11" x14ac:dyDescent="0.25">
      <c r="A233" t="s">
        <v>2147</v>
      </c>
      <c r="B233" t="s">
        <v>72</v>
      </c>
      <c r="C233" t="s">
        <v>261</v>
      </c>
      <c r="D233" t="s">
        <v>241</v>
      </c>
      <c r="E233" t="s">
        <v>148</v>
      </c>
      <c r="F233">
        <v>0</v>
      </c>
      <c r="G233">
        <v>0</v>
      </c>
      <c r="H233">
        <v>4</v>
      </c>
      <c r="I233">
        <v>0</v>
      </c>
      <c r="J233">
        <v>4</v>
      </c>
      <c r="K233">
        <v>0</v>
      </c>
    </row>
    <row r="234" spans="1:11" x14ac:dyDescent="0.25">
      <c r="A234" t="s">
        <v>1717</v>
      </c>
      <c r="B234" t="s">
        <v>72</v>
      </c>
      <c r="C234" t="s">
        <v>261</v>
      </c>
      <c r="D234" t="s">
        <v>239</v>
      </c>
      <c r="E234" t="s">
        <v>149</v>
      </c>
      <c r="F234">
        <v>0</v>
      </c>
      <c r="G234">
        <v>0</v>
      </c>
      <c r="H234">
        <v>29</v>
      </c>
      <c r="I234">
        <v>0</v>
      </c>
      <c r="J234">
        <v>29</v>
      </c>
      <c r="K234">
        <v>0</v>
      </c>
    </row>
    <row r="235" spans="1:11" x14ac:dyDescent="0.25">
      <c r="A235" t="s">
        <v>1677</v>
      </c>
      <c r="B235" t="s">
        <v>72</v>
      </c>
      <c r="C235" t="s">
        <v>261</v>
      </c>
      <c r="D235" t="s">
        <v>241</v>
      </c>
      <c r="E235" t="s">
        <v>150</v>
      </c>
      <c r="F235">
        <v>0</v>
      </c>
      <c r="G235">
        <v>0</v>
      </c>
      <c r="H235">
        <v>28</v>
      </c>
      <c r="I235">
        <v>0</v>
      </c>
      <c r="J235">
        <v>28</v>
      </c>
      <c r="K235">
        <v>0</v>
      </c>
    </row>
    <row r="236" spans="1:11" x14ac:dyDescent="0.25">
      <c r="A236" t="s">
        <v>3938</v>
      </c>
      <c r="B236" t="s">
        <v>72</v>
      </c>
      <c r="C236" t="s">
        <v>261</v>
      </c>
      <c r="D236" t="s">
        <v>245</v>
      </c>
      <c r="E236" t="s">
        <v>151</v>
      </c>
      <c r="F236">
        <v>0</v>
      </c>
      <c r="G236">
        <v>0</v>
      </c>
      <c r="H236">
        <v>24</v>
      </c>
      <c r="I236">
        <v>0</v>
      </c>
      <c r="J236">
        <v>24</v>
      </c>
      <c r="K236">
        <v>0</v>
      </c>
    </row>
    <row r="237" spans="1:11" x14ac:dyDescent="0.25">
      <c r="A237" t="s">
        <v>678</v>
      </c>
      <c r="B237" t="s">
        <v>72</v>
      </c>
      <c r="C237" t="s">
        <v>261</v>
      </c>
      <c r="D237" t="s">
        <v>237</v>
      </c>
      <c r="E237" t="s">
        <v>152</v>
      </c>
      <c r="F237">
        <v>0</v>
      </c>
      <c r="G237">
        <v>0</v>
      </c>
      <c r="H237">
        <v>17</v>
      </c>
      <c r="I237">
        <v>0</v>
      </c>
      <c r="J237">
        <v>17</v>
      </c>
      <c r="K237">
        <v>0</v>
      </c>
    </row>
    <row r="238" spans="1:11" x14ac:dyDescent="0.25">
      <c r="A238" t="s">
        <v>3098</v>
      </c>
      <c r="B238" t="s">
        <v>72</v>
      </c>
      <c r="C238" t="s">
        <v>261</v>
      </c>
      <c r="D238" t="s">
        <v>237</v>
      </c>
      <c r="E238" t="s">
        <v>153</v>
      </c>
      <c r="F238">
        <v>0</v>
      </c>
      <c r="G238">
        <v>0</v>
      </c>
      <c r="H238">
        <v>34</v>
      </c>
      <c r="I238">
        <v>0</v>
      </c>
      <c r="J238">
        <v>34</v>
      </c>
      <c r="K238">
        <v>0</v>
      </c>
    </row>
    <row r="239" spans="1:11" x14ac:dyDescent="0.25">
      <c r="A239" t="s">
        <v>3819</v>
      </c>
      <c r="B239" t="s">
        <v>72</v>
      </c>
      <c r="C239" t="s">
        <v>261</v>
      </c>
      <c r="D239" t="s">
        <v>239</v>
      </c>
      <c r="E239" t="s">
        <v>154</v>
      </c>
      <c r="F239">
        <v>0</v>
      </c>
      <c r="G239">
        <v>0</v>
      </c>
      <c r="H239">
        <v>60</v>
      </c>
      <c r="I239">
        <v>0</v>
      </c>
      <c r="J239">
        <v>60</v>
      </c>
      <c r="K239">
        <v>0</v>
      </c>
    </row>
    <row r="240" spans="1:11" x14ac:dyDescent="0.25">
      <c r="A240" t="s">
        <v>3308</v>
      </c>
      <c r="B240" t="s">
        <v>72</v>
      </c>
      <c r="C240" t="s">
        <v>261</v>
      </c>
      <c r="D240" t="s">
        <v>237</v>
      </c>
      <c r="E240" t="s">
        <v>155</v>
      </c>
      <c r="F240">
        <v>0</v>
      </c>
      <c r="G240">
        <v>0</v>
      </c>
      <c r="H240">
        <v>18</v>
      </c>
      <c r="I240">
        <v>0</v>
      </c>
      <c r="J240">
        <v>18</v>
      </c>
      <c r="K240">
        <v>0</v>
      </c>
    </row>
    <row r="241" spans="1:11" x14ac:dyDescent="0.25">
      <c r="A241" t="s">
        <v>615</v>
      </c>
      <c r="B241" t="s">
        <v>72</v>
      </c>
      <c r="C241" t="s">
        <v>261</v>
      </c>
      <c r="D241" t="s">
        <v>241</v>
      </c>
      <c r="E241" t="s">
        <v>156</v>
      </c>
      <c r="F241">
        <v>0</v>
      </c>
      <c r="G241">
        <v>0</v>
      </c>
      <c r="H241">
        <v>7</v>
      </c>
      <c r="I241">
        <v>0</v>
      </c>
      <c r="J241">
        <v>7</v>
      </c>
      <c r="K241">
        <v>0</v>
      </c>
    </row>
    <row r="242" spans="1:11" x14ac:dyDescent="0.25">
      <c r="A242" t="s">
        <v>590</v>
      </c>
      <c r="B242" t="s">
        <v>72</v>
      </c>
      <c r="C242" t="s">
        <v>261</v>
      </c>
      <c r="D242" t="s">
        <v>239</v>
      </c>
      <c r="E242" t="s">
        <v>251</v>
      </c>
      <c r="F242">
        <v>0</v>
      </c>
      <c r="G242">
        <v>0</v>
      </c>
      <c r="H242">
        <v>844</v>
      </c>
      <c r="I242">
        <v>0</v>
      </c>
      <c r="J242">
        <v>844</v>
      </c>
      <c r="K242">
        <v>0</v>
      </c>
    </row>
    <row r="243" spans="1:11" x14ac:dyDescent="0.25">
      <c r="A243" t="s">
        <v>3603</v>
      </c>
      <c r="B243" t="s">
        <v>72</v>
      </c>
      <c r="C243" t="s">
        <v>261</v>
      </c>
      <c r="D243" t="s">
        <v>238</v>
      </c>
      <c r="E243" t="s">
        <v>157</v>
      </c>
      <c r="F243">
        <v>0</v>
      </c>
      <c r="G243">
        <v>0</v>
      </c>
      <c r="H243">
        <v>9</v>
      </c>
      <c r="I243">
        <v>0</v>
      </c>
      <c r="J243">
        <v>9</v>
      </c>
      <c r="K243">
        <v>0</v>
      </c>
    </row>
    <row r="244" spans="1:11" x14ac:dyDescent="0.25">
      <c r="A244" t="s">
        <v>2331</v>
      </c>
      <c r="B244" t="s">
        <v>72</v>
      </c>
      <c r="C244" t="s">
        <v>261</v>
      </c>
      <c r="D244" t="s">
        <v>241</v>
      </c>
      <c r="E244" t="s">
        <v>158</v>
      </c>
      <c r="F244">
        <v>0</v>
      </c>
      <c r="G244">
        <v>0</v>
      </c>
      <c r="H244">
        <v>55</v>
      </c>
      <c r="I244">
        <v>0</v>
      </c>
      <c r="J244">
        <v>55</v>
      </c>
      <c r="K244">
        <v>0</v>
      </c>
    </row>
    <row r="245" spans="1:11" x14ac:dyDescent="0.25">
      <c r="A245" t="s">
        <v>1461</v>
      </c>
      <c r="B245" t="s">
        <v>72</v>
      </c>
      <c r="C245" t="s">
        <v>261</v>
      </c>
      <c r="D245" t="s">
        <v>242</v>
      </c>
      <c r="E245" t="s">
        <v>159</v>
      </c>
      <c r="F245">
        <v>0</v>
      </c>
      <c r="G245">
        <v>0</v>
      </c>
      <c r="H245">
        <v>18</v>
      </c>
      <c r="I245">
        <v>0</v>
      </c>
      <c r="J245">
        <v>18</v>
      </c>
      <c r="K245">
        <v>0</v>
      </c>
    </row>
    <row r="246" spans="1:11" x14ac:dyDescent="0.25">
      <c r="A246" t="s">
        <v>2697</v>
      </c>
      <c r="B246" t="s">
        <v>72</v>
      </c>
      <c r="C246" t="s">
        <v>261</v>
      </c>
      <c r="D246" t="s">
        <v>239</v>
      </c>
      <c r="E246" t="s">
        <v>160</v>
      </c>
      <c r="F246">
        <v>0</v>
      </c>
      <c r="G246">
        <v>0</v>
      </c>
      <c r="H246">
        <v>19</v>
      </c>
      <c r="I246">
        <v>0</v>
      </c>
      <c r="J246">
        <v>19</v>
      </c>
      <c r="K246">
        <v>0</v>
      </c>
    </row>
    <row r="247" spans="1:11" x14ac:dyDescent="0.25">
      <c r="A247" t="s">
        <v>2409</v>
      </c>
      <c r="B247" t="s">
        <v>72</v>
      </c>
      <c r="C247" t="s">
        <v>261</v>
      </c>
      <c r="D247" t="s">
        <v>242</v>
      </c>
      <c r="E247" t="s">
        <v>162</v>
      </c>
      <c r="F247">
        <v>0</v>
      </c>
      <c r="G247">
        <v>0</v>
      </c>
      <c r="H247">
        <v>25</v>
      </c>
      <c r="I247">
        <v>0</v>
      </c>
      <c r="J247">
        <v>25</v>
      </c>
      <c r="K247">
        <v>0</v>
      </c>
    </row>
    <row r="248" spans="1:11" x14ac:dyDescent="0.25">
      <c r="A248" t="s">
        <v>1048</v>
      </c>
      <c r="B248" t="s">
        <v>72</v>
      </c>
      <c r="C248" t="s">
        <v>261</v>
      </c>
      <c r="D248" t="s">
        <v>240</v>
      </c>
      <c r="E248" t="s">
        <v>163</v>
      </c>
      <c r="F248">
        <v>0</v>
      </c>
      <c r="G248">
        <v>0</v>
      </c>
      <c r="H248">
        <v>8</v>
      </c>
      <c r="I248">
        <v>0</v>
      </c>
      <c r="J248">
        <v>8</v>
      </c>
      <c r="K248">
        <v>0</v>
      </c>
    </row>
    <row r="249" spans="1:11" x14ac:dyDescent="0.25">
      <c r="A249" t="s">
        <v>2812</v>
      </c>
      <c r="B249" t="s">
        <v>72</v>
      </c>
      <c r="C249" t="s">
        <v>261</v>
      </c>
      <c r="D249" t="s">
        <v>239</v>
      </c>
      <c r="E249" t="s">
        <v>164</v>
      </c>
      <c r="F249">
        <v>0</v>
      </c>
      <c r="G249">
        <v>0</v>
      </c>
      <c r="H249">
        <v>48</v>
      </c>
      <c r="I249">
        <v>0</v>
      </c>
      <c r="J249">
        <v>48</v>
      </c>
      <c r="K249">
        <v>0</v>
      </c>
    </row>
    <row r="250" spans="1:11" x14ac:dyDescent="0.25">
      <c r="A250" t="s">
        <v>2213</v>
      </c>
      <c r="B250" t="s">
        <v>72</v>
      </c>
      <c r="C250" t="s">
        <v>261</v>
      </c>
      <c r="D250" t="s">
        <v>238</v>
      </c>
      <c r="E250" t="s">
        <v>165</v>
      </c>
      <c r="F250">
        <v>0</v>
      </c>
      <c r="G250">
        <v>0</v>
      </c>
      <c r="H250">
        <v>12</v>
      </c>
      <c r="I250">
        <v>0</v>
      </c>
      <c r="J250">
        <v>12</v>
      </c>
      <c r="K250">
        <v>0</v>
      </c>
    </row>
    <row r="251" spans="1:11" x14ac:dyDescent="0.25">
      <c r="A251" t="s">
        <v>2187</v>
      </c>
      <c r="B251" t="s">
        <v>72</v>
      </c>
      <c r="C251" t="s">
        <v>261</v>
      </c>
      <c r="D251" t="s">
        <v>245</v>
      </c>
      <c r="E251" t="s">
        <v>166</v>
      </c>
      <c r="F251">
        <v>0</v>
      </c>
      <c r="G251">
        <v>0</v>
      </c>
      <c r="H251">
        <v>2</v>
      </c>
      <c r="I251">
        <v>0</v>
      </c>
      <c r="J251">
        <v>2</v>
      </c>
      <c r="K251">
        <v>0</v>
      </c>
    </row>
    <row r="252" spans="1:11" x14ac:dyDescent="0.25">
      <c r="A252" t="s">
        <v>2967</v>
      </c>
      <c r="B252" t="s">
        <v>72</v>
      </c>
      <c r="C252" t="s">
        <v>261</v>
      </c>
      <c r="D252" t="s">
        <v>240</v>
      </c>
      <c r="E252" t="s">
        <v>252</v>
      </c>
      <c r="F252">
        <v>0</v>
      </c>
      <c r="G252">
        <v>0</v>
      </c>
      <c r="H252">
        <v>48</v>
      </c>
      <c r="I252">
        <v>0</v>
      </c>
      <c r="J252">
        <v>48</v>
      </c>
      <c r="K252">
        <v>0</v>
      </c>
    </row>
    <row r="253" spans="1:11" x14ac:dyDescent="0.25">
      <c r="A253" t="s">
        <v>3558</v>
      </c>
      <c r="B253" t="s">
        <v>72</v>
      </c>
      <c r="C253" t="s">
        <v>261</v>
      </c>
      <c r="D253" t="s">
        <v>245</v>
      </c>
      <c r="E253" t="s">
        <v>167</v>
      </c>
      <c r="F253">
        <v>0</v>
      </c>
      <c r="G253">
        <v>0</v>
      </c>
      <c r="H253">
        <v>9</v>
      </c>
      <c r="I253">
        <v>0</v>
      </c>
      <c r="J253">
        <v>9</v>
      </c>
      <c r="K253">
        <v>0</v>
      </c>
    </row>
    <row r="254" spans="1:11" x14ac:dyDescent="0.25">
      <c r="A254" t="s">
        <v>1241</v>
      </c>
      <c r="B254" t="s">
        <v>72</v>
      </c>
      <c r="C254" t="s">
        <v>261</v>
      </c>
      <c r="D254" t="s">
        <v>237</v>
      </c>
      <c r="E254" t="s">
        <v>168</v>
      </c>
      <c r="F254">
        <v>0</v>
      </c>
      <c r="G254">
        <v>0</v>
      </c>
      <c r="H254">
        <v>19</v>
      </c>
      <c r="I254">
        <v>0</v>
      </c>
      <c r="J254">
        <v>19</v>
      </c>
      <c r="K254">
        <v>0</v>
      </c>
    </row>
    <row r="255" spans="1:11" x14ac:dyDescent="0.25">
      <c r="A255" t="s">
        <v>1233</v>
      </c>
      <c r="B255" t="s">
        <v>72</v>
      </c>
      <c r="C255" t="s">
        <v>261</v>
      </c>
      <c r="D255" t="s">
        <v>243</v>
      </c>
      <c r="E255" t="s">
        <v>169</v>
      </c>
      <c r="F255">
        <v>0</v>
      </c>
      <c r="G255">
        <v>0</v>
      </c>
      <c r="H255">
        <v>11</v>
      </c>
      <c r="I255">
        <v>0</v>
      </c>
      <c r="J255">
        <v>11</v>
      </c>
      <c r="K255">
        <v>0</v>
      </c>
    </row>
    <row r="256" spans="1:11" x14ac:dyDescent="0.25">
      <c r="A256" t="s">
        <v>3460</v>
      </c>
      <c r="B256" t="s">
        <v>72</v>
      </c>
      <c r="C256" t="s">
        <v>261</v>
      </c>
      <c r="D256" t="s">
        <v>240</v>
      </c>
      <c r="E256" t="s">
        <v>170</v>
      </c>
      <c r="F256">
        <v>0</v>
      </c>
      <c r="G256">
        <v>0</v>
      </c>
      <c r="H256">
        <v>9</v>
      </c>
      <c r="I256">
        <v>0</v>
      </c>
      <c r="J256">
        <v>9</v>
      </c>
      <c r="K256">
        <v>0</v>
      </c>
    </row>
    <row r="257" spans="1:11" x14ac:dyDescent="0.25">
      <c r="A257" t="s">
        <v>3777</v>
      </c>
      <c r="B257" t="s">
        <v>72</v>
      </c>
      <c r="C257" t="s">
        <v>261</v>
      </c>
      <c r="D257" t="s">
        <v>241</v>
      </c>
      <c r="E257" t="s">
        <v>253</v>
      </c>
      <c r="F257">
        <v>0</v>
      </c>
      <c r="G257">
        <v>0</v>
      </c>
      <c r="H257">
        <v>309</v>
      </c>
      <c r="I257">
        <v>0</v>
      </c>
      <c r="J257">
        <v>309</v>
      </c>
      <c r="K257">
        <v>0</v>
      </c>
    </row>
    <row r="258" spans="1:11" x14ac:dyDescent="0.25">
      <c r="A258" t="s">
        <v>3033</v>
      </c>
      <c r="B258" t="s">
        <v>72</v>
      </c>
      <c r="C258" t="s">
        <v>261</v>
      </c>
      <c r="D258" t="s">
        <v>245</v>
      </c>
      <c r="E258" t="s">
        <v>171</v>
      </c>
      <c r="F258">
        <v>0</v>
      </c>
      <c r="G258">
        <v>0</v>
      </c>
      <c r="H258">
        <v>19</v>
      </c>
      <c r="I258">
        <v>0</v>
      </c>
      <c r="J258">
        <v>19</v>
      </c>
      <c r="K258">
        <v>0</v>
      </c>
    </row>
    <row r="259" spans="1:11" x14ac:dyDescent="0.25">
      <c r="A259" t="s">
        <v>851</v>
      </c>
      <c r="B259" t="s">
        <v>72</v>
      </c>
      <c r="C259" t="s">
        <v>261</v>
      </c>
      <c r="D259" t="s">
        <v>240</v>
      </c>
      <c r="E259" t="s">
        <v>172</v>
      </c>
      <c r="F259">
        <v>0</v>
      </c>
      <c r="G259">
        <v>0</v>
      </c>
      <c r="H259">
        <v>2</v>
      </c>
      <c r="I259">
        <v>0</v>
      </c>
      <c r="J259">
        <v>2</v>
      </c>
      <c r="K259">
        <v>0</v>
      </c>
    </row>
    <row r="260" spans="1:11" x14ac:dyDescent="0.25">
      <c r="A260" t="s">
        <v>661</v>
      </c>
      <c r="B260" t="s">
        <v>72</v>
      </c>
      <c r="C260" t="s">
        <v>261</v>
      </c>
      <c r="D260" t="s">
        <v>246</v>
      </c>
      <c r="E260" t="s">
        <v>246</v>
      </c>
      <c r="F260">
        <v>0</v>
      </c>
      <c r="G260">
        <v>0</v>
      </c>
      <c r="H260">
        <v>2</v>
      </c>
      <c r="I260">
        <v>0</v>
      </c>
      <c r="J260">
        <v>2</v>
      </c>
      <c r="K260">
        <v>0</v>
      </c>
    </row>
    <row r="261" spans="1:11" x14ac:dyDescent="0.25">
      <c r="A261" t="s">
        <v>2612</v>
      </c>
      <c r="B261" t="s">
        <v>72</v>
      </c>
      <c r="C261" t="s">
        <v>261</v>
      </c>
      <c r="D261" t="s">
        <v>246</v>
      </c>
      <c r="E261" t="s">
        <v>258</v>
      </c>
      <c r="F261">
        <v>0</v>
      </c>
      <c r="G261">
        <v>0</v>
      </c>
      <c r="H261">
        <v>2</v>
      </c>
      <c r="I261">
        <v>0</v>
      </c>
      <c r="J261">
        <v>2</v>
      </c>
      <c r="K261">
        <v>0</v>
      </c>
    </row>
    <row r="262" spans="1:11" x14ac:dyDescent="0.25">
      <c r="A262" t="s">
        <v>3171</v>
      </c>
      <c r="B262" t="s">
        <v>72</v>
      </c>
      <c r="C262" t="s">
        <v>261</v>
      </c>
      <c r="D262" t="s">
        <v>237</v>
      </c>
      <c r="E262" t="s">
        <v>173</v>
      </c>
      <c r="F262">
        <v>0</v>
      </c>
      <c r="G262">
        <v>0</v>
      </c>
      <c r="H262">
        <v>20</v>
      </c>
      <c r="I262">
        <v>0</v>
      </c>
      <c r="J262">
        <v>20</v>
      </c>
      <c r="K262">
        <v>0</v>
      </c>
    </row>
    <row r="263" spans="1:11" x14ac:dyDescent="0.25">
      <c r="A263" t="s">
        <v>588</v>
      </c>
      <c r="B263" t="s">
        <v>72</v>
      </c>
      <c r="C263" t="s">
        <v>261</v>
      </c>
      <c r="D263" t="s">
        <v>237</v>
      </c>
      <c r="E263" t="s">
        <v>174</v>
      </c>
      <c r="F263">
        <v>0</v>
      </c>
      <c r="G263">
        <v>0</v>
      </c>
      <c r="H263">
        <v>39</v>
      </c>
      <c r="I263">
        <v>0</v>
      </c>
      <c r="J263">
        <v>39</v>
      </c>
      <c r="K263">
        <v>0</v>
      </c>
    </row>
    <row r="264" spans="1:11" x14ac:dyDescent="0.25">
      <c r="A264" t="s">
        <v>3877</v>
      </c>
      <c r="B264" t="s">
        <v>72</v>
      </c>
      <c r="C264" t="s">
        <v>261</v>
      </c>
      <c r="D264" t="s">
        <v>241</v>
      </c>
      <c r="E264" t="s">
        <v>175</v>
      </c>
      <c r="F264">
        <v>0</v>
      </c>
      <c r="G264">
        <v>0</v>
      </c>
      <c r="H264">
        <v>29</v>
      </c>
      <c r="I264">
        <v>0</v>
      </c>
      <c r="J264">
        <v>29</v>
      </c>
      <c r="K264">
        <v>0</v>
      </c>
    </row>
    <row r="265" spans="1:11" x14ac:dyDescent="0.25">
      <c r="A265" t="s">
        <v>1670</v>
      </c>
      <c r="B265" t="s">
        <v>72</v>
      </c>
      <c r="C265" t="s">
        <v>261</v>
      </c>
      <c r="D265" t="s">
        <v>242</v>
      </c>
      <c r="E265" t="s">
        <v>176</v>
      </c>
      <c r="F265">
        <v>0</v>
      </c>
      <c r="G265">
        <v>0</v>
      </c>
      <c r="H265">
        <v>14</v>
      </c>
      <c r="I265">
        <v>0</v>
      </c>
      <c r="J265">
        <v>14</v>
      </c>
      <c r="K265">
        <v>0</v>
      </c>
    </row>
    <row r="266" spans="1:11" x14ac:dyDescent="0.25">
      <c r="A266" t="s">
        <v>3336</v>
      </c>
      <c r="B266" t="s">
        <v>72</v>
      </c>
      <c r="C266" t="s">
        <v>261</v>
      </c>
      <c r="D266" t="s">
        <v>238</v>
      </c>
      <c r="E266" t="s">
        <v>177</v>
      </c>
      <c r="F266">
        <v>0</v>
      </c>
      <c r="G266">
        <v>0</v>
      </c>
      <c r="H266">
        <v>11</v>
      </c>
      <c r="I266">
        <v>0</v>
      </c>
      <c r="J266">
        <v>11</v>
      </c>
      <c r="K266">
        <v>0</v>
      </c>
    </row>
    <row r="267" spans="1:11" x14ac:dyDescent="0.25">
      <c r="A267" t="s">
        <v>3724</v>
      </c>
      <c r="B267" t="s">
        <v>72</v>
      </c>
      <c r="C267" t="s">
        <v>261</v>
      </c>
      <c r="D267" t="s">
        <v>243</v>
      </c>
      <c r="E267" t="s">
        <v>178</v>
      </c>
      <c r="F267">
        <v>0</v>
      </c>
      <c r="G267">
        <v>0</v>
      </c>
      <c r="H267">
        <v>5</v>
      </c>
      <c r="I267">
        <v>0</v>
      </c>
      <c r="J267">
        <v>5</v>
      </c>
      <c r="K267">
        <v>0</v>
      </c>
    </row>
    <row r="268" spans="1:11" x14ac:dyDescent="0.25">
      <c r="A268" t="s">
        <v>2420</v>
      </c>
      <c r="B268" t="s">
        <v>72</v>
      </c>
      <c r="C268" t="s">
        <v>261</v>
      </c>
      <c r="D268" t="s">
        <v>242</v>
      </c>
      <c r="E268" t="s">
        <v>179</v>
      </c>
      <c r="F268">
        <v>0</v>
      </c>
      <c r="G268">
        <v>0</v>
      </c>
      <c r="H268">
        <v>12</v>
      </c>
      <c r="I268">
        <v>0</v>
      </c>
      <c r="J268">
        <v>12</v>
      </c>
      <c r="K268">
        <v>0</v>
      </c>
    </row>
    <row r="269" spans="1:11" x14ac:dyDescent="0.25">
      <c r="A269" t="s">
        <v>2040</v>
      </c>
      <c r="B269" t="s">
        <v>72</v>
      </c>
      <c r="C269" t="s">
        <v>261</v>
      </c>
      <c r="D269" t="s">
        <v>242</v>
      </c>
      <c r="E269" t="s">
        <v>180</v>
      </c>
      <c r="F269">
        <v>0</v>
      </c>
      <c r="G269">
        <v>0</v>
      </c>
      <c r="H269">
        <v>6</v>
      </c>
      <c r="I269">
        <v>0</v>
      </c>
      <c r="J269">
        <v>6</v>
      </c>
      <c r="K269">
        <v>0</v>
      </c>
    </row>
    <row r="270" spans="1:11" x14ac:dyDescent="0.25">
      <c r="A270" t="s">
        <v>3917</v>
      </c>
      <c r="B270" t="s">
        <v>72</v>
      </c>
      <c r="C270" t="s">
        <v>261</v>
      </c>
      <c r="D270" t="s">
        <v>239</v>
      </c>
      <c r="E270" t="s">
        <v>181</v>
      </c>
      <c r="F270">
        <v>0</v>
      </c>
      <c r="G270">
        <v>0</v>
      </c>
      <c r="H270">
        <v>33</v>
      </c>
      <c r="I270">
        <v>0</v>
      </c>
      <c r="J270">
        <v>33</v>
      </c>
      <c r="K270">
        <v>0</v>
      </c>
    </row>
    <row r="271" spans="1:11" x14ac:dyDescent="0.25">
      <c r="A271" t="s">
        <v>1109</v>
      </c>
      <c r="B271" t="s">
        <v>72</v>
      </c>
      <c r="C271" t="s">
        <v>261</v>
      </c>
      <c r="D271" t="s">
        <v>240</v>
      </c>
      <c r="E271" t="s">
        <v>182</v>
      </c>
      <c r="F271">
        <v>0</v>
      </c>
      <c r="G271">
        <v>0</v>
      </c>
      <c r="H271">
        <v>3</v>
      </c>
      <c r="I271">
        <v>0</v>
      </c>
      <c r="J271">
        <v>3</v>
      </c>
      <c r="K271">
        <v>0</v>
      </c>
    </row>
    <row r="272" spans="1:11" x14ac:dyDescent="0.25">
      <c r="A272" t="s">
        <v>1265</v>
      </c>
      <c r="B272" t="s">
        <v>72</v>
      </c>
      <c r="C272" t="s">
        <v>261</v>
      </c>
      <c r="D272" t="s">
        <v>239</v>
      </c>
      <c r="E272" t="s">
        <v>183</v>
      </c>
      <c r="F272">
        <v>0</v>
      </c>
      <c r="G272">
        <v>0</v>
      </c>
      <c r="H272">
        <v>17</v>
      </c>
      <c r="I272">
        <v>0</v>
      </c>
      <c r="J272">
        <v>17</v>
      </c>
      <c r="K272">
        <v>0</v>
      </c>
    </row>
    <row r="273" spans="1:11" x14ac:dyDescent="0.25">
      <c r="A273" t="s">
        <v>1411</v>
      </c>
      <c r="B273" t="s">
        <v>72</v>
      </c>
      <c r="C273" t="s">
        <v>261</v>
      </c>
      <c r="D273" t="s">
        <v>241</v>
      </c>
      <c r="E273" t="s">
        <v>184</v>
      </c>
      <c r="F273">
        <v>0</v>
      </c>
      <c r="G273">
        <v>0</v>
      </c>
      <c r="H273">
        <v>13</v>
      </c>
      <c r="I273">
        <v>0</v>
      </c>
      <c r="J273">
        <v>13</v>
      </c>
      <c r="K273">
        <v>0</v>
      </c>
    </row>
    <row r="274" spans="1:11" x14ac:dyDescent="0.25">
      <c r="A274" t="s">
        <v>1834</v>
      </c>
      <c r="B274" t="s">
        <v>72</v>
      </c>
      <c r="C274" t="s">
        <v>261</v>
      </c>
      <c r="D274" t="s">
        <v>245</v>
      </c>
      <c r="E274" t="s">
        <v>185</v>
      </c>
      <c r="F274">
        <v>0</v>
      </c>
      <c r="G274">
        <v>0</v>
      </c>
      <c r="H274">
        <v>8</v>
      </c>
      <c r="I274">
        <v>0</v>
      </c>
      <c r="J274">
        <v>8</v>
      </c>
      <c r="K274">
        <v>0</v>
      </c>
    </row>
    <row r="275" spans="1:11" x14ac:dyDescent="0.25">
      <c r="A275" t="s">
        <v>2142</v>
      </c>
      <c r="B275" t="s">
        <v>72</v>
      </c>
      <c r="C275" t="s">
        <v>261</v>
      </c>
      <c r="D275" t="s">
        <v>237</v>
      </c>
      <c r="E275" t="s">
        <v>186</v>
      </c>
      <c r="F275">
        <v>0</v>
      </c>
      <c r="G275">
        <v>0</v>
      </c>
      <c r="H275">
        <v>4</v>
      </c>
      <c r="I275">
        <v>0</v>
      </c>
      <c r="J275">
        <v>4</v>
      </c>
      <c r="K275">
        <v>0</v>
      </c>
    </row>
    <row r="276" spans="1:11" x14ac:dyDescent="0.25">
      <c r="A276" t="s">
        <v>2439</v>
      </c>
      <c r="B276" t="s">
        <v>72</v>
      </c>
      <c r="C276" t="s">
        <v>261</v>
      </c>
      <c r="D276" t="s">
        <v>241</v>
      </c>
      <c r="E276" t="s">
        <v>187</v>
      </c>
      <c r="F276">
        <v>0</v>
      </c>
      <c r="G276">
        <v>0</v>
      </c>
      <c r="H276">
        <v>13</v>
      </c>
      <c r="I276">
        <v>0</v>
      </c>
      <c r="J276">
        <v>13</v>
      </c>
      <c r="K276">
        <v>0</v>
      </c>
    </row>
    <row r="277" spans="1:11" x14ac:dyDescent="0.25">
      <c r="A277" t="s">
        <v>2618</v>
      </c>
      <c r="B277" t="s">
        <v>72</v>
      </c>
      <c r="C277" t="s">
        <v>261</v>
      </c>
      <c r="D277" t="s">
        <v>244</v>
      </c>
      <c r="E277" t="s">
        <v>188</v>
      </c>
      <c r="F277">
        <v>0</v>
      </c>
      <c r="G277">
        <v>0</v>
      </c>
      <c r="H277">
        <v>8</v>
      </c>
      <c r="I277">
        <v>0</v>
      </c>
      <c r="J277">
        <v>8</v>
      </c>
      <c r="K277">
        <v>0</v>
      </c>
    </row>
    <row r="278" spans="1:11" x14ac:dyDescent="0.25">
      <c r="A278" t="s">
        <v>2826</v>
      </c>
      <c r="B278" t="s">
        <v>72</v>
      </c>
      <c r="C278" t="s">
        <v>261</v>
      </c>
      <c r="D278" t="s">
        <v>241</v>
      </c>
      <c r="E278" t="s">
        <v>189</v>
      </c>
      <c r="F278">
        <v>0</v>
      </c>
      <c r="G278">
        <v>0</v>
      </c>
      <c r="H278">
        <v>4</v>
      </c>
      <c r="I278">
        <v>0</v>
      </c>
      <c r="J278">
        <v>4</v>
      </c>
      <c r="K278">
        <v>0</v>
      </c>
    </row>
    <row r="279" spans="1:11" x14ac:dyDescent="0.25">
      <c r="A279" t="s">
        <v>1594</v>
      </c>
      <c r="B279" t="s">
        <v>72</v>
      </c>
      <c r="C279" t="s">
        <v>261</v>
      </c>
      <c r="D279" t="s">
        <v>245</v>
      </c>
      <c r="E279" t="s">
        <v>190</v>
      </c>
      <c r="F279">
        <v>0</v>
      </c>
      <c r="G279">
        <v>0</v>
      </c>
      <c r="H279">
        <v>31</v>
      </c>
      <c r="I279">
        <v>0</v>
      </c>
      <c r="J279">
        <v>31</v>
      </c>
      <c r="K279">
        <v>0</v>
      </c>
    </row>
    <row r="280" spans="1:11" x14ac:dyDescent="0.25">
      <c r="A280" t="s">
        <v>3219</v>
      </c>
      <c r="B280" t="s">
        <v>72</v>
      </c>
      <c r="C280" t="s">
        <v>261</v>
      </c>
      <c r="D280" t="s">
        <v>244</v>
      </c>
      <c r="E280" t="s">
        <v>191</v>
      </c>
      <c r="F280">
        <v>0</v>
      </c>
      <c r="G280">
        <v>0</v>
      </c>
      <c r="H280">
        <v>7</v>
      </c>
      <c r="I280">
        <v>0</v>
      </c>
      <c r="J280">
        <v>7</v>
      </c>
      <c r="K280">
        <v>0</v>
      </c>
    </row>
    <row r="281" spans="1:11" x14ac:dyDescent="0.25">
      <c r="A281" t="s">
        <v>1014</v>
      </c>
      <c r="B281" t="s">
        <v>72</v>
      </c>
      <c r="C281" t="s">
        <v>261</v>
      </c>
      <c r="D281" t="s">
        <v>242</v>
      </c>
      <c r="E281" t="s">
        <v>192</v>
      </c>
      <c r="F281">
        <v>0</v>
      </c>
      <c r="G281">
        <v>0</v>
      </c>
      <c r="H281">
        <v>2</v>
      </c>
      <c r="I281">
        <v>0</v>
      </c>
      <c r="J281">
        <v>2</v>
      </c>
      <c r="K281">
        <v>0</v>
      </c>
    </row>
    <row r="282" spans="1:11" x14ac:dyDescent="0.25">
      <c r="A282" t="s">
        <v>2372</v>
      </c>
      <c r="B282" t="s">
        <v>72</v>
      </c>
      <c r="C282" t="s">
        <v>261</v>
      </c>
      <c r="D282" t="s">
        <v>244</v>
      </c>
      <c r="E282" t="s">
        <v>193</v>
      </c>
      <c r="F282">
        <v>0</v>
      </c>
      <c r="G282">
        <v>0</v>
      </c>
      <c r="H282">
        <v>13</v>
      </c>
      <c r="I282">
        <v>0</v>
      </c>
      <c r="J282">
        <v>13</v>
      </c>
      <c r="K282">
        <v>0</v>
      </c>
    </row>
    <row r="283" spans="1:11" x14ac:dyDescent="0.25">
      <c r="A283" t="s">
        <v>1805</v>
      </c>
      <c r="B283" t="s">
        <v>72</v>
      </c>
      <c r="C283" t="s">
        <v>261</v>
      </c>
      <c r="D283" t="s">
        <v>243</v>
      </c>
      <c r="E283" t="s">
        <v>194</v>
      </c>
      <c r="F283">
        <v>0</v>
      </c>
      <c r="G283">
        <v>0</v>
      </c>
      <c r="H283">
        <v>23</v>
      </c>
      <c r="I283">
        <v>0</v>
      </c>
      <c r="J283">
        <v>23</v>
      </c>
      <c r="K283">
        <v>0</v>
      </c>
    </row>
    <row r="284" spans="1:11" x14ac:dyDescent="0.25">
      <c r="A284" t="s">
        <v>1949</v>
      </c>
      <c r="B284" t="s">
        <v>72</v>
      </c>
      <c r="C284" t="s">
        <v>261</v>
      </c>
      <c r="D284" t="s">
        <v>242</v>
      </c>
      <c r="E284" t="s">
        <v>254</v>
      </c>
      <c r="F284">
        <v>0</v>
      </c>
      <c r="G284">
        <v>0</v>
      </c>
      <c r="H284">
        <v>500</v>
      </c>
      <c r="I284">
        <v>0</v>
      </c>
      <c r="J284">
        <v>500</v>
      </c>
      <c r="K284">
        <v>0</v>
      </c>
    </row>
    <row r="285" spans="1:11" x14ac:dyDescent="0.25">
      <c r="A285" t="s">
        <v>3615</v>
      </c>
      <c r="B285" t="s">
        <v>72</v>
      </c>
      <c r="C285" t="s">
        <v>261</v>
      </c>
      <c r="D285" t="s">
        <v>243</v>
      </c>
      <c r="E285" t="s">
        <v>195</v>
      </c>
      <c r="F285">
        <v>0</v>
      </c>
      <c r="G285">
        <v>0</v>
      </c>
      <c r="H285">
        <v>15</v>
      </c>
      <c r="I285">
        <v>0</v>
      </c>
      <c r="J285">
        <v>15</v>
      </c>
      <c r="K285">
        <v>0</v>
      </c>
    </row>
    <row r="286" spans="1:11" x14ac:dyDescent="0.25">
      <c r="A286" t="s">
        <v>1648</v>
      </c>
      <c r="B286" t="s">
        <v>72</v>
      </c>
      <c r="C286" t="s">
        <v>261</v>
      </c>
      <c r="D286" t="s">
        <v>240</v>
      </c>
      <c r="E286" t="s">
        <v>196</v>
      </c>
      <c r="F286">
        <v>0</v>
      </c>
      <c r="G286">
        <v>0</v>
      </c>
      <c r="H286">
        <v>4</v>
      </c>
      <c r="I286">
        <v>0</v>
      </c>
      <c r="J286">
        <v>4</v>
      </c>
      <c r="K286">
        <v>0</v>
      </c>
    </row>
    <row r="287" spans="1:11" x14ac:dyDescent="0.25">
      <c r="A287" t="s">
        <v>779</v>
      </c>
      <c r="B287" t="s">
        <v>72</v>
      </c>
      <c r="C287" t="s">
        <v>261</v>
      </c>
      <c r="D287" t="s">
        <v>243</v>
      </c>
      <c r="E287" t="s">
        <v>255</v>
      </c>
      <c r="F287">
        <v>0</v>
      </c>
      <c r="G287">
        <v>0</v>
      </c>
      <c r="H287">
        <v>205</v>
      </c>
      <c r="I287">
        <v>0</v>
      </c>
      <c r="J287">
        <v>205</v>
      </c>
      <c r="K287">
        <v>0</v>
      </c>
    </row>
    <row r="288" spans="1:11" x14ac:dyDescent="0.25">
      <c r="A288" t="s">
        <v>2630</v>
      </c>
      <c r="B288" t="s">
        <v>72</v>
      </c>
      <c r="C288" t="s">
        <v>261</v>
      </c>
      <c r="D288" t="s">
        <v>242</v>
      </c>
      <c r="E288" t="s">
        <v>197</v>
      </c>
      <c r="F288">
        <v>0</v>
      </c>
      <c r="G288">
        <v>0</v>
      </c>
      <c r="H288">
        <v>13</v>
      </c>
      <c r="I288">
        <v>0</v>
      </c>
      <c r="J288">
        <v>13</v>
      </c>
      <c r="K288">
        <v>0</v>
      </c>
    </row>
    <row r="289" spans="1:11" x14ac:dyDescent="0.25">
      <c r="A289" t="s">
        <v>3662</v>
      </c>
      <c r="B289" t="s">
        <v>72</v>
      </c>
      <c r="C289" t="s">
        <v>261</v>
      </c>
      <c r="D289" t="s">
        <v>238</v>
      </c>
      <c r="E289" t="s">
        <v>198</v>
      </c>
      <c r="F289">
        <v>0</v>
      </c>
      <c r="G289">
        <v>0</v>
      </c>
      <c r="H289">
        <v>4</v>
      </c>
      <c r="I289">
        <v>0</v>
      </c>
      <c r="J289">
        <v>4</v>
      </c>
      <c r="K289">
        <v>0</v>
      </c>
    </row>
    <row r="290" spans="1:11" x14ac:dyDescent="0.25">
      <c r="A290" t="s">
        <v>1744</v>
      </c>
      <c r="B290" t="s">
        <v>72</v>
      </c>
      <c r="C290" t="s">
        <v>261</v>
      </c>
      <c r="D290" t="s">
        <v>239</v>
      </c>
      <c r="E290" t="s">
        <v>199</v>
      </c>
      <c r="F290">
        <v>0</v>
      </c>
      <c r="G290">
        <v>0</v>
      </c>
      <c r="H290">
        <v>50</v>
      </c>
      <c r="I290">
        <v>0</v>
      </c>
      <c r="J290">
        <v>50</v>
      </c>
      <c r="K290">
        <v>0</v>
      </c>
    </row>
    <row r="291" spans="1:11" x14ac:dyDescent="0.25">
      <c r="A291" t="s">
        <v>3953</v>
      </c>
      <c r="B291" t="s">
        <v>72</v>
      </c>
      <c r="C291" t="s">
        <v>261</v>
      </c>
      <c r="D291" t="s">
        <v>241</v>
      </c>
      <c r="E291" t="s">
        <v>200</v>
      </c>
      <c r="F291">
        <v>0</v>
      </c>
      <c r="G291">
        <v>0</v>
      </c>
      <c r="H291">
        <v>7</v>
      </c>
      <c r="I291">
        <v>0</v>
      </c>
      <c r="J291">
        <v>7</v>
      </c>
      <c r="K291">
        <v>0</v>
      </c>
    </row>
    <row r="292" spans="1:11" x14ac:dyDescent="0.25">
      <c r="A292" t="s">
        <v>1335</v>
      </c>
      <c r="B292" t="s">
        <v>72</v>
      </c>
      <c r="C292" t="s">
        <v>261</v>
      </c>
      <c r="D292" t="s">
        <v>244</v>
      </c>
      <c r="E292" t="s">
        <v>201</v>
      </c>
      <c r="F292">
        <v>0</v>
      </c>
      <c r="G292">
        <v>0</v>
      </c>
      <c r="H292">
        <v>25</v>
      </c>
      <c r="I292">
        <v>0</v>
      </c>
      <c r="J292">
        <v>25</v>
      </c>
      <c r="K292">
        <v>0</v>
      </c>
    </row>
    <row r="293" spans="1:11" x14ac:dyDescent="0.25">
      <c r="A293" t="s">
        <v>1442</v>
      </c>
      <c r="B293" t="s">
        <v>72</v>
      </c>
      <c r="C293" t="s">
        <v>261</v>
      </c>
      <c r="D293" t="s">
        <v>241</v>
      </c>
      <c r="E293" t="s">
        <v>202</v>
      </c>
      <c r="F293">
        <v>0</v>
      </c>
      <c r="G293">
        <v>0</v>
      </c>
      <c r="H293">
        <v>10</v>
      </c>
      <c r="I293">
        <v>0</v>
      </c>
      <c r="J293">
        <v>10</v>
      </c>
      <c r="K293">
        <v>0</v>
      </c>
    </row>
    <row r="294" spans="1:11" x14ac:dyDescent="0.25">
      <c r="A294" t="s">
        <v>3352</v>
      </c>
      <c r="B294" t="s">
        <v>72</v>
      </c>
      <c r="C294" t="s">
        <v>261</v>
      </c>
      <c r="D294" t="s">
        <v>240</v>
      </c>
      <c r="E294" t="s">
        <v>203</v>
      </c>
      <c r="F294">
        <v>0</v>
      </c>
      <c r="G294">
        <v>0</v>
      </c>
      <c r="H294">
        <v>3</v>
      </c>
      <c r="I294">
        <v>0</v>
      </c>
      <c r="J294">
        <v>3</v>
      </c>
      <c r="K294">
        <v>0</v>
      </c>
    </row>
    <row r="295" spans="1:11" x14ac:dyDescent="0.25">
      <c r="A295" t="s">
        <v>3862</v>
      </c>
      <c r="B295" t="s">
        <v>72</v>
      </c>
      <c r="C295" t="s">
        <v>261</v>
      </c>
      <c r="D295" t="s">
        <v>244</v>
      </c>
      <c r="E295" t="s">
        <v>204</v>
      </c>
      <c r="F295">
        <v>0</v>
      </c>
      <c r="G295">
        <v>0</v>
      </c>
      <c r="H295">
        <v>5</v>
      </c>
      <c r="I295">
        <v>0</v>
      </c>
      <c r="J295">
        <v>5</v>
      </c>
      <c r="K295">
        <v>0</v>
      </c>
    </row>
    <row r="296" spans="1:11" x14ac:dyDescent="0.25">
      <c r="A296" t="s">
        <v>1324</v>
      </c>
      <c r="B296" t="s">
        <v>72</v>
      </c>
      <c r="C296" t="s">
        <v>261</v>
      </c>
      <c r="D296" t="s">
        <v>238</v>
      </c>
      <c r="E296" t="s">
        <v>205</v>
      </c>
      <c r="F296">
        <v>0</v>
      </c>
      <c r="G296">
        <v>0</v>
      </c>
      <c r="H296">
        <v>14</v>
      </c>
      <c r="I296">
        <v>0</v>
      </c>
      <c r="J296">
        <v>14</v>
      </c>
      <c r="K296">
        <v>0</v>
      </c>
    </row>
    <row r="297" spans="1:11" x14ac:dyDescent="0.25">
      <c r="A297" t="s">
        <v>3641</v>
      </c>
      <c r="B297" t="s">
        <v>72</v>
      </c>
      <c r="C297" t="s">
        <v>261</v>
      </c>
      <c r="D297" t="s">
        <v>240</v>
      </c>
      <c r="E297" t="s">
        <v>206</v>
      </c>
      <c r="F297">
        <v>0</v>
      </c>
      <c r="G297">
        <v>0</v>
      </c>
      <c r="H297">
        <v>6</v>
      </c>
      <c r="I297">
        <v>0</v>
      </c>
      <c r="J297">
        <v>6</v>
      </c>
      <c r="K297">
        <v>0</v>
      </c>
    </row>
    <row r="298" spans="1:11" x14ac:dyDescent="0.25">
      <c r="A298" t="s">
        <v>3797</v>
      </c>
      <c r="B298" t="s">
        <v>72</v>
      </c>
      <c r="C298" t="s">
        <v>261</v>
      </c>
      <c r="D298" t="s">
        <v>242</v>
      </c>
      <c r="E298" t="s">
        <v>207</v>
      </c>
      <c r="F298">
        <v>0</v>
      </c>
      <c r="G298">
        <v>0</v>
      </c>
      <c r="H298">
        <v>68</v>
      </c>
      <c r="I298">
        <v>0</v>
      </c>
      <c r="J298">
        <v>68</v>
      </c>
      <c r="K298">
        <v>0</v>
      </c>
    </row>
    <row r="299" spans="1:11" x14ac:dyDescent="0.25">
      <c r="A299" t="s">
        <v>3170</v>
      </c>
      <c r="B299" t="s">
        <v>72</v>
      </c>
      <c r="C299" t="s">
        <v>261</v>
      </c>
      <c r="D299" t="s">
        <v>239</v>
      </c>
      <c r="E299" t="s">
        <v>208</v>
      </c>
      <c r="F299">
        <v>0</v>
      </c>
      <c r="G299">
        <v>0</v>
      </c>
      <c r="H299">
        <v>13</v>
      </c>
      <c r="I299">
        <v>0</v>
      </c>
      <c r="J299">
        <v>13</v>
      </c>
      <c r="K299">
        <v>0</v>
      </c>
    </row>
    <row r="300" spans="1:11" x14ac:dyDescent="0.25">
      <c r="A300" t="s">
        <v>618</v>
      </c>
      <c r="B300" t="s">
        <v>72</v>
      </c>
      <c r="C300" t="s">
        <v>261</v>
      </c>
      <c r="D300" t="s">
        <v>243</v>
      </c>
      <c r="E300" t="s">
        <v>209</v>
      </c>
      <c r="F300">
        <v>0</v>
      </c>
      <c r="G300">
        <v>0</v>
      </c>
      <c r="H300">
        <v>8</v>
      </c>
      <c r="I300">
        <v>0</v>
      </c>
      <c r="J300">
        <v>8</v>
      </c>
      <c r="K300">
        <v>0</v>
      </c>
    </row>
    <row r="301" spans="1:11" x14ac:dyDescent="0.25">
      <c r="A301" t="s">
        <v>917</v>
      </c>
      <c r="B301" t="s">
        <v>72</v>
      </c>
      <c r="C301" t="s">
        <v>261</v>
      </c>
      <c r="D301" t="s">
        <v>241</v>
      </c>
      <c r="E301" t="s">
        <v>210</v>
      </c>
      <c r="F301">
        <v>0</v>
      </c>
      <c r="G301">
        <v>0</v>
      </c>
      <c r="H301">
        <v>12</v>
      </c>
      <c r="I301">
        <v>0</v>
      </c>
      <c r="J301">
        <v>12</v>
      </c>
      <c r="K301">
        <v>0</v>
      </c>
    </row>
    <row r="302" spans="1:11" x14ac:dyDescent="0.25">
      <c r="A302" t="s">
        <v>2484</v>
      </c>
      <c r="B302" t="s">
        <v>72</v>
      </c>
      <c r="C302" t="s">
        <v>261</v>
      </c>
      <c r="D302" t="s">
        <v>244</v>
      </c>
      <c r="E302" t="s">
        <v>211</v>
      </c>
      <c r="F302">
        <v>0</v>
      </c>
      <c r="G302">
        <v>0</v>
      </c>
      <c r="H302">
        <v>5</v>
      </c>
      <c r="I302">
        <v>0</v>
      </c>
      <c r="J302">
        <v>5</v>
      </c>
      <c r="K302">
        <v>0</v>
      </c>
    </row>
    <row r="303" spans="1:11" x14ac:dyDescent="0.25">
      <c r="A303" t="s">
        <v>1329</v>
      </c>
      <c r="B303" t="s">
        <v>72</v>
      </c>
      <c r="C303" t="s">
        <v>261</v>
      </c>
      <c r="D303" t="s">
        <v>238</v>
      </c>
      <c r="E303" t="s">
        <v>212</v>
      </c>
      <c r="F303">
        <v>0</v>
      </c>
      <c r="G303">
        <v>0</v>
      </c>
      <c r="H303">
        <v>23</v>
      </c>
      <c r="I303">
        <v>0</v>
      </c>
      <c r="J303">
        <v>23</v>
      </c>
      <c r="K303">
        <v>0</v>
      </c>
    </row>
    <row r="304" spans="1:11" x14ac:dyDescent="0.25">
      <c r="A304" t="s">
        <v>928</v>
      </c>
      <c r="B304" t="s">
        <v>72</v>
      </c>
      <c r="C304" t="s">
        <v>261</v>
      </c>
      <c r="D304" t="s">
        <v>243</v>
      </c>
      <c r="E304" t="s">
        <v>213</v>
      </c>
      <c r="F304">
        <v>0</v>
      </c>
      <c r="G304">
        <v>0</v>
      </c>
      <c r="H304">
        <v>3</v>
      </c>
      <c r="I304">
        <v>0</v>
      </c>
      <c r="J304">
        <v>3</v>
      </c>
      <c r="K304">
        <v>0</v>
      </c>
    </row>
    <row r="305" spans="1:11" x14ac:dyDescent="0.25">
      <c r="A305" t="s">
        <v>2986</v>
      </c>
      <c r="B305" t="s">
        <v>72</v>
      </c>
      <c r="C305" t="s">
        <v>261</v>
      </c>
      <c r="D305" t="s">
        <v>239</v>
      </c>
      <c r="E305" t="s">
        <v>214</v>
      </c>
      <c r="F305">
        <v>0</v>
      </c>
      <c r="G305">
        <v>0</v>
      </c>
      <c r="H305">
        <v>7</v>
      </c>
      <c r="I305">
        <v>0</v>
      </c>
      <c r="J305">
        <v>7</v>
      </c>
      <c r="K305">
        <v>0</v>
      </c>
    </row>
    <row r="306" spans="1:11" x14ac:dyDescent="0.25">
      <c r="A306" t="s">
        <v>1815</v>
      </c>
      <c r="B306" t="s">
        <v>72</v>
      </c>
      <c r="C306" t="s">
        <v>261</v>
      </c>
      <c r="D306" t="s">
        <v>241</v>
      </c>
      <c r="E306" t="s">
        <v>215</v>
      </c>
      <c r="F306">
        <v>0</v>
      </c>
      <c r="G306">
        <v>0</v>
      </c>
      <c r="H306">
        <v>22</v>
      </c>
      <c r="I306">
        <v>0</v>
      </c>
      <c r="J306">
        <v>22</v>
      </c>
      <c r="K306">
        <v>0</v>
      </c>
    </row>
    <row r="307" spans="1:11" x14ac:dyDescent="0.25">
      <c r="A307" t="s">
        <v>2334</v>
      </c>
      <c r="B307" t="s">
        <v>72</v>
      </c>
      <c r="C307" t="s">
        <v>261</v>
      </c>
      <c r="D307" t="s">
        <v>245</v>
      </c>
      <c r="E307" t="s">
        <v>216</v>
      </c>
      <c r="F307">
        <v>0</v>
      </c>
      <c r="G307">
        <v>0</v>
      </c>
      <c r="H307">
        <v>6</v>
      </c>
      <c r="I307">
        <v>0</v>
      </c>
      <c r="J307">
        <v>6</v>
      </c>
      <c r="K307">
        <v>0</v>
      </c>
    </row>
    <row r="308" spans="1:11" x14ac:dyDescent="0.25">
      <c r="A308" t="s">
        <v>2238</v>
      </c>
      <c r="B308" t="s">
        <v>72</v>
      </c>
      <c r="C308" t="s">
        <v>261</v>
      </c>
      <c r="D308" t="s">
        <v>244</v>
      </c>
      <c r="E308" t="s">
        <v>217</v>
      </c>
      <c r="F308">
        <v>0</v>
      </c>
      <c r="G308">
        <v>0</v>
      </c>
      <c r="H308">
        <v>10</v>
      </c>
      <c r="I308">
        <v>0</v>
      </c>
      <c r="J308">
        <v>10</v>
      </c>
      <c r="K308">
        <v>0</v>
      </c>
    </row>
    <row r="309" spans="1:11" x14ac:dyDescent="0.25">
      <c r="A309" t="s">
        <v>2084</v>
      </c>
      <c r="B309" t="s">
        <v>72</v>
      </c>
      <c r="C309" t="s">
        <v>261</v>
      </c>
      <c r="D309" t="s">
        <v>239</v>
      </c>
      <c r="E309" t="s">
        <v>218</v>
      </c>
      <c r="F309">
        <v>0</v>
      </c>
      <c r="G309">
        <v>0</v>
      </c>
      <c r="H309">
        <v>15</v>
      </c>
      <c r="I309">
        <v>0</v>
      </c>
      <c r="J309">
        <v>15</v>
      </c>
      <c r="K309">
        <v>0</v>
      </c>
    </row>
    <row r="310" spans="1:11" x14ac:dyDescent="0.25">
      <c r="A310" t="s">
        <v>1168</v>
      </c>
      <c r="B310" t="s">
        <v>72</v>
      </c>
      <c r="C310" t="s">
        <v>261</v>
      </c>
      <c r="D310" t="s">
        <v>239</v>
      </c>
      <c r="E310" t="s">
        <v>219</v>
      </c>
      <c r="F310">
        <v>0</v>
      </c>
      <c r="G310">
        <v>0</v>
      </c>
      <c r="H310">
        <v>14</v>
      </c>
      <c r="I310">
        <v>0</v>
      </c>
      <c r="J310">
        <v>14</v>
      </c>
      <c r="K310">
        <v>0</v>
      </c>
    </row>
    <row r="311" spans="1:11" x14ac:dyDescent="0.25">
      <c r="A311" t="s">
        <v>1681</v>
      </c>
      <c r="B311" t="s">
        <v>72</v>
      </c>
      <c r="C311" t="s">
        <v>261</v>
      </c>
      <c r="D311" t="s">
        <v>241</v>
      </c>
      <c r="E311" t="s">
        <v>220</v>
      </c>
      <c r="F311">
        <v>0</v>
      </c>
      <c r="G311">
        <v>0</v>
      </c>
      <c r="H311">
        <v>8</v>
      </c>
      <c r="I311">
        <v>0</v>
      </c>
      <c r="J311">
        <v>8</v>
      </c>
      <c r="K311">
        <v>0</v>
      </c>
    </row>
    <row r="312" spans="1:11" x14ac:dyDescent="0.25">
      <c r="A312" t="s">
        <v>1066</v>
      </c>
      <c r="B312" t="s">
        <v>72</v>
      </c>
      <c r="C312" t="s">
        <v>261</v>
      </c>
      <c r="D312" t="s">
        <v>244</v>
      </c>
      <c r="E312" t="s">
        <v>221</v>
      </c>
      <c r="F312">
        <v>0</v>
      </c>
      <c r="G312">
        <v>0</v>
      </c>
      <c r="H312">
        <v>26</v>
      </c>
      <c r="I312">
        <v>0</v>
      </c>
      <c r="J312">
        <v>26</v>
      </c>
      <c r="K312">
        <v>0</v>
      </c>
    </row>
    <row r="313" spans="1:11" x14ac:dyDescent="0.25">
      <c r="A313" t="s">
        <v>2322</v>
      </c>
      <c r="B313" t="s">
        <v>72</v>
      </c>
      <c r="C313" t="s">
        <v>261</v>
      </c>
      <c r="D313" t="s">
        <v>242</v>
      </c>
      <c r="E313" t="s">
        <v>222</v>
      </c>
      <c r="F313">
        <v>0</v>
      </c>
      <c r="G313">
        <v>0</v>
      </c>
      <c r="H313">
        <v>9</v>
      </c>
      <c r="I313">
        <v>0</v>
      </c>
      <c r="J313">
        <v>9</v>
      </c>
      <c r="K313">
        <v>0</v>
      </c>
    </row>
    <row r="314" spans="1:11" x14ac:dyDescent="0.25">
      <c r="A314" t="s">
        <v>1105</v>
      </c>
      <c r="B314" t="s">
        <v>72</v>
      </c>
      <c r="C314" t="s">
        <v>261</v>
      </c>
      <c r="D314" t="s">
        <v>244</v>
      </c>
      <c r="E314" t="s">
        <v>256</v>
      </c>
      <c r="F314">
        <v>0</v>
      </c>
      <c r="G314">
        <v>0</v>
      </c>
      <c r="H314">
        <v>222</v>
      </c>
      <c r="I314">
        <v>0</v>
      </c>
      <c r="J314">
        <v>222</v>
      </c>
      <c r="K314">
        <v>0</v>
      </c>
    </row>
    <row r="315" spans="1:11" x14ac:dyDescent="0.25">
      <c r="A315" t="s">
        <v>1696</v>
      </c>
      <c r="B315" t="s">
        <v>72</v>
      </c>
      <c r="C315" t="s">
        <v>261</v>
      </c>
      <c r="D315" t="s">
        <v>237</v>
      </c>
      <c r="E315" t="s">
        <v>223</v>
      </c>
      <c r="F315">
        <v>0</v>
      </c>
      <c r="G315">
        <v>0</v>
      </c>
      <c r="H315">
        <v>13</v>
      </c>
      <c r="I315">
        <v>0</v>
      </c>
      <c r="J315">
        <v>13</v>
      </c>
      <c r="K315">
        <v>0</v>
      </c>
    </row>
    <row r="316" spans="1:11" x14ac:dyDescent="0.25">
      <c r="A316" t="s">
        <v>2684</v>
      </c>
      <c r="B316" t="s">
        <v>72</v>
      </c>
      <c r="C316" t="s">
        <v>261</v>
      </c>
      <c r="D316" t="s">
        <v>242</v>
      </c>
      <c r="E316" t="s">
        <v>224</v>
      </c>
      <c r="F316">
        <v>0</v>
      </c>
      <c r="G316">
        <v>0</v>
      </c>
      <c r="H316">
        <v>57</v>
      </c>
      <c r="I316">
        <v>0</v>
      </c>
      <c r="J316">
        <v>57</v>
      </c>
      <c r="K316">
        <v>0</v>
      </c>
    </row>
    <row r="317" spans="1:11" x14ac:dyDescent="0.25">
      <c r="A317" t="s">
        <v>2065</v>
      </c>
      <c r="B317" t="s">
        <v>72</v>
      </c>
      <c r="C317" t="s">
        <v>261</v>
      </c>
      <c r="D317" t="s">
        <v>239</v>
      </c>
      <c r="E317" t="s">
        <v>225</v>
      </c>
      <c r="F317">
        <v>0</v>
      </c>
      <c r="G317">
        <v>0</v>
      </c>
      <c r="H317">
        <v>11</v>
      </c>
      <c r="I317">
        <v>0</v>
      </c>
      <c r="J317">
        <v>11</v>
      </c>
      <c r="K317">
        <v>0</v>
      </c>
    </row>
    <row r="318" spans="1:11" x14ac:dyDescent="0.25">
      <c r="A318" t="s">
        <v>3361</v>
      </c>
      <c r="B318" t="s">
        <v>72</v>
      </c>
      <c r="C318" t="s">
        <v>261</v>
      </c>
      <c r="D318" t="s">
        <v>241</v>
      </c>
      <c r="E318" t="s">
        <v>226</v>
      </c>
      <c r="F318">
        <v>0</v>
      </c>
      <c r="G318">
        <v>0</v>
      </c>
      <c r="H318">
        <v>5</v>
      </c>
      <c r="I318">
        <v>0</v>
      </c>
      <c r="J318">
        <v>5</v>
      </c>
      <c r="K318">
        <v>0</v>
      </c>
    </row>
    <row r="319" spans="1:11" x14ac:dyDescent="0.25">
      <c r="A319" t="s">
        <v>1675</v>
      </c>
      <c r="B319" t="s">
        <v>72</v>
      </c>
      <c r="C319" t="s">
        <v>261</v>
      </c>
      <c r="D319" t="s">
        <v>241</v>
      </c>
      <c r="E319" t="s">
        <v>227</v>
      </c>
      <c r="F319">
        <v>0</v>
      </c>
      <c r="G319">
        <v>0</v>
      </c>
      <c r="H319">
        <v>13</v>
      </c>
      <c r="I319">
        <v>0</v>
      </c>
      <c r="J319">
        <v>13</v>
      </c>
      <c r="K319">
        <v>0</v>
      </c>
    </row>
    <row r="320" spans="1:11" x14ac:dyDescent="0.25">
      <c r="A320" t="s">
        <v>3588</v>
      </c>
      <c r="B320" t="s">
        <v>72</v>
      </c>
      <c r="C320" t="s">
        <v>261</v>
      </c>
      <c r="D320" t="s">
        <v>243</v>
      </c>
      <c r="E320" t="s">
        <v>228</v>
      </c>
      <c r="F320">
        <v>0</v>
      </c>
      <c r="G320">
        <v>0</v>
      </c>
      <c r="H320">
        <v>14</v>
      </c>
      <c r="I320">
        <v>0</v>
      </c>
      <c r="J320">
        <v>14</v>
      </c>
      <c r="K320">
        <v>0</v>
      </c>
    </row>
    <row r="321" spans="1:11" x14ac:dyDescent="0.25">
      <c r="A321" t="s">
        <v>2145</v>
      </c>
      <c r="B321" t="s">
        <v>72</v>
      </c>
      <c r="C321" t="s">
        <v>261</v>
      </c>
      <c r="D321" t="s">
        <v>242</v>
      </c>
      <c r="E321" t="s">
        <v>229</v>
      </c>
      <c r="F321">
        <v>0</v>
      </c>
      <c r="G321">
        <v>0</v>
      </c>
      <c r="H321">
        <v>12</v>
      </c>
      <c r="I321">
        <v>0</v>
      </c>
      <c r="J321">
        <v>12</v>
      </c>
      <c r="K321">
        <v>0</v>
      </c>
    </row>
    <row r="322" spans="1:11" x14ac:dyDescent="0.25">
      <c r="A322" t="s">
        <v>1621</v>
      </c>
      <c r="B322" t="s">
        <v>72</v>
      </c>
      <c r="C322" t="s">
        <v>261</v>
      </c>
      <c r="D322" t="s">
        <v>241</v>
      </c>
      <c r="E322" t="s">
        <v>230</v>
      </c>
      <c r="F322">
        <v>0</v>
      </c>
      <c r="G322">
        <v>0</v>
      </c>
      <c r="H322">
        <v>11</v>
      </c>
      <c r="I322">
        <v>0</v>
      </c>
      <c r="J322">
        <v>11</v>
      </c>
      <c r="K322">
        <v>0</v>
      </c>
    </row>
    <row r="323" spans="1:11" x14ac:dyDescent="0.25">
      <c r="A323" t="s">
        <v>1829</v>
      </c>
      <c r="B323" t="s">
        <v>72</v>
      </c>
      <c r="C323" t="s">
        <v>261</v>
      </c>
      <c r="D323" t="s">
        <v>242</v>
      </c>
      <c r="E323" t="s">
        <v>231</v>
      </c>
      <c r="F323">
        <v>0</v>
      </c>
      <c r="G323">
        <v>0</v>
      </c>
      <c r="H323">
        <v>12</v>
      </c>
      <c r="I323">
        <v>0</v>
      </c>
      <c r="J323">
        <v>12</v>
      </c>
      <c r="K323">
        <v>0</v>
      </c>
    </row>
    <row r="324" spans="1:11" x14ac:dyDescent="0.25">
      <c r="A324" t="s">
        <v>3426</v>
      </c>
      <c r="B324" t="s">
        <v>72</v>
      </c>
      <c r="C324" t="s">
        <v>261</v>
      </c>
      <c r="D324" t="s">
        <v>244</v>
      </c>
      <c r="E324" t="s">
        <v>232</v>
      </c>
      <c r="F324">
        <v>0</v>
      </c>
      <c r="G324">
        <v>0</v>
      </c>
      <c r="H324">
        <v>7</v>
      </c>
      <c r="I324">
        <v>0</v>
      </c>
      <c r="J324">
        <v>7</v>
      </c>
      <c r="K324">
        <v>0</v>
      </c>
    </row>
    <row r="325" spans="1:11" x14ac:dyDescent="0.25">
      <c r="A325" t="s">
        <v>744</v>
      </c>
      <c r="B325" t="s">
        <v>72</v>
      </c>
      <c r="C325" t="s">
        <v>261</v>
      </c>
      <c r="D325" t="s">
        <v>244</v>
      </c>
      <c r="E325" t="s">
        <v>233</v>
      </c>
      <c r="F325">
        <v>0</v>
      </c>
      <c r="G325">
        <v>0</v>
      </c>
      <c r="H325">
        <v>14</v>
      </c>
      <c r="I325">
        <v>0</v>
      </c>
      <c r="J325">
        <v>14</v>
      </c>
      <c r="K325">
        <v>0</v>
      </c>
    </row>
    <row r="326" spans="1:11" x14ac:dyDescent="0.25">
      <c r="A326" t="s">
        <v>2218</v>
      </c>
      <c r="B326" t="s">
        <v>72</v>
      </c>
      <c r="C326" t="s">
        <v>261</v>
      </c>
      <c r="D326" t="s">
        <v>245</v>
      </c>
      <c r="E326" t="s">
        <v>234</v>
      </c>
      <c r="F326">
        <v>0</v>
      </c>
      <c r="G326">
        <v>0</v>
      </c>
      <c r="H326">
        <v>4</v>
      </c>
      <c r="I326">
        <v>0</v>
      </c>
      <c r="J326">
        <v>4</v>
      </c>
      <c r="K326">
        <v>0</v>
      </c>
    </row>
    <row r="327" spans="1:11" x14ac:dyDescent="0.25">
      <c r="A327" t="s">
        <v>3506</v>
      </c>
      <c r="B327" t="s">
        <v>72</v>
      </c>
      <c r="C327" t="s">
        <v>261</v>
      </c>
      <c r="D327" t="s">
        <v>245</v>
      </c>
      <c r="E327" t="s">
        <v>257</v>
      </c>
      <c r="F327">
        <v>0</v>
      </c>
      <c r="G327">
        <v>0</v>
      </c>
      <c r="H327">
        <v>189</v>
      </c>
      <c r="I327">
        <v>0</v>
      </c>
      <c r="J327">
        <v>189</v>
      </c>
      <c r="K327">
        <v>0</v>
      </c>
    </row>
    <row r="328" spans="1:11" x14ac:dyDescent="0.25">
      <c r="A328" t="s">
        <v>2408</v>
      </c>
      <c r="B328" t="s">
        <v>72</v>
      </c>
      <c r="C328" t="s">
        <v>263</v>
      </c>
      <c r="D328" t="s">
        <v>81</v>
      </c>
      <c r="E328" t="s">
        <v>248</v>
      </c>
      <c r="F328">
        <v>0</v>
      </c>
      <c r="G328">
        <v>0</v>
      </c>
      <c r="H328">
        <v>111</v>
      </c>
      <c r="I328">
        <v>0</v>
      </c>
      <c r="J328">
        <v>111</v>
      </c>
      <c r="K328">
        <v>0</v>
      </c>
    </row>
    <row r="329" spans="1:11" x14ac:dyDescent="0.25">
      <c r="A329" t="s">
        <v>2087</v>
      </c>
      <c r="B329" t="s">
        <v>72</v>
      </c>
      <c r="C329" t="s">
        <v>263</v>
      </c>
      <c r="D329" t="s">
        <v>239</v>
      </c>
      <c r="E329" t="s">
        <v>82</v>
      </c>
      <c r="F329">
        <v>0</v>
      </c>
      <c r="G329">
        <v>0</v>
      </c>
      <c r="H329">
        <v>3</v>
      </c>
      <c r="I329">
        <v>0</v>
      </c>
      <c r="J329">
        <v>3</v>
      </c>
      <c r="K329">
        <v>0</v>
      </c>
    </row>
    <row r="330" spans="1:11" x14ac:dyDescent="0.25">
      <c r="A330" t="s">
        <v>1630</v>
      </c>
      <c r="B330" t="s">
        <v>72</v>
      </c>
      <c r="C330" t="s">
        <v>263</v>
      </c>
      <c r="D330" t="s">
        <v>239</v>
      </c>
      <c r="E330" t="s">
        <v>83</v>
      </c>
      <c r="F330">
        <v>0</v>
      </c>
      <c r="G330">
        <v>0</v>
      </c>
      <c r="H330">
        <v>1</v>
      </c>
      <c r="I330">
        <v>0</v>
      </c>
      <c r="J330">
        <v>1</v>
      </c>
      <c r="K330">
        <v>0</v>
      </c>
    </row>
    <row r="331" spans="1:11" x14ac:dyDescent="0.25">
      <c r="A331" t="s">
        <v>19261</v>
      </c>
      <c r="B331" t="s">
        <v>72</v>
      </c>
      <c r="C331" t="s">
        <v>263</v>
      </c>
      <c r="D331" t="s">
        <v>238</v>
      </c>
      <c r="E331" t="s">
        <v>86</v>
      </c>
      <c r="F331">
        <v>0</v>
      </c>
      <c r="G331">
        <v>0</v>
      </c>
      <c r="H331">
        <v>1</v>
      </c>
      <c r="I331">
        <v>0</v>
      </c>
      <c r="J331">
        <v>1</v>
      </c>
      <c r="K331">
        <v>0</v>
      </c>
    </row>
    <row r="332" spans="1:11" x14ac:dyDescent="0.25">
      <c r="A332" t="s">
        <v>3528</v>
      </c>
      <c r="B332" t="s">
        <v>72</v>
      </c>
      <c r="C332" t="s">
        <v>263</v>
      </c>
      <c r="D332" t="s">
        <v>239</v>
      </c>
      <c r="E332" t="s">
        <v>87</v>
      </c>
      <c r="F332">
        <v>0</v>
      </c>
      <c r="G332">
        <v>0</v>
      </c>
      <c r="H332">
        <v>1</v>
      </c>
      <c r="I332">
        <v>0</v>
      </c>
      <c r="J332">
        <v>1</v>
      </c>
      <c r="K332">
        <v>0</v>
      </c>
    </row>
    <row r="333" spans="1:11" x14ac:dyDescent="0.25">
      <c r="A333" t="s">
        <v>3734</v>
      </c>
      <c r="B333" t="s">
        <v>72</v>
      </c>
      <c r="C333" t="s">
        <v>263</v>
      </c>
      <c r="D333" t="s">
        <v>244</v>
      </c>
      <c r="E333" t="s">
        <v>88</v>
      </c>
      <c r="F333">
        <v>0</v>
      </c>
      <c r="G333">
        <v>0</v>
      </c>
      <c r="H333">
        <v>4</v>
      </c>
      <c r="I333">
        <v>0</v>
      </c>
      <c r="J333">
        <v>4</v>
      </c>
      <c r="K333">
        <v>0</v>
      </c>
    </row>
    <row r="334" spans="1:11" x14ac:dyDescent="0.25">
      <c r="A334" t="s">
        <v>2627</v>
      </c>
      <c r="B334" t="s">
        <v>72</v>
      </c>
      <c r="C334" t="s">
        <v>263</v>
      </c>
      <c r="D334" t="s">
        <v>245</v>
      </c>
      <c r="E334" t="s">
        <v>94</v>
      </c>
      <c r="F334">
        <v>0</v>
      </c>
      <c r="G334">
        <v>0</v>
      </c>
      <c r="H334">
        <v>1</v>
      </c>
      <c r="I334">
        <v>0</v>
      </c>
      <c r="J334">
        <v>1</v>
      </c>
      <c r="K334">
        <v>0</v>
      </c>
    </row>
    <row r="335" spans="1:11" x14ac:dyDescent="0.25">
      <c r="A335" t="s">
        <v>4131</v>
      </c>
      <c r="B335" t="s">
        <v>72</v>
      </c>
      <c r="C335" t="s">
        <v>263</v>
      </c>
      <c r="D335" t="s">
        <v>239</v>
      </c>
      <c r="E335" t="s">
        <v>95</v>
      </c>
      <c r="F335">
        <v>0</v>
      </c>
      <c r="G335">
        <v>0</v>
      </c>
      <c r="H335">
        <v>2</v>
      </c>
      <c r="I335">
        <v>0</v>
      </c>
      <c r="J335">
        <v>2</v>
      </c>
      <c r="K335">
        <v>0</v>
      </c>
    </row>
    <row r="336" spans="1:11" x14ac:dyDescent="0.25">
      <c r="A336" t="s">
        <v>2655</v>
      </c>
      <c r="B336" t="s">
        <v>72</v>
      </c>
      <c r="C336" t="s">
        <v>263</v>
      </c>
      <c r="D336" t="s">
        <v>239</v>
      </c>
      <c r="E336" t="s">
        <v>98</v>
      </c>
      <c r="F336">
        <v>0</v>
      </c>
      <c r="G336">
        <v>0</v>
      </c>
      <c r="H336">
        <v>2</v>
      </c>
      <c r="I336">
        <v>0</v>
      </c>
      <c r="J336">
        <v>2</v>
      </c>
      <c r="K336">
        <v>0</v>
      </c>
    </row>
    <row r="337" spans="1:11" x14ac:dyDescent="0.25">
      <c r="A337" t="s">
        <v>1703</v>
      </c>
      <c r="B337" t="s">
        <v>72</v>
      </c>
      <c r="C337" t="s">
        <v>263</v>
      </c>
      <c r="D337" t="s">
        <v>242</v>
      </c>
      <c r="E337" t="s">
        <v>99</v>
      </c>
      <c r="F337">
        <v>0</v>
      </c>
      <c r="G337">
        <v>0</v>
      </c>
      <c r="H337">
        <v>2</v>
      </c>
      <c r="I337">
        <v>0</v>
      </c>
      <c r="J337">
        <v>2</v>
      </c>
      <c r="K337">
        <v>0</v>
      </c>
    </row>
    <row r="338" spans="1:11" x14ac:dyDescent="0.25">
      <c r="A338" t="s">
        <v>3609</v>
      </c>
      <c r="B338" t="s">
        <v>72</v>
      </c>
      <c r="C338" t="s">
        <v>263</v>
      </c>
      <c r="D338" t="s">
        <v>238</v>
      </c>
      <c r="E338" t="s">
        <v>102</v>
      </c>
      <c r="F338">
        <v>0</v>
      </c>
      <c r="G338">
        <v>0</v>
      </c>
      <c r="H338">
        <v>4</v>
      </c>
      <c r="I338">
        <v>0</v>
      </c>
      <c r="J338">
        <v>4</v>
      </c>
      <c r="K338">
        <v>0</v>
      </c>
    </row>
    <row r="339" spans="1:11" x14ac:dyDescent="0.25">
      <c r="A339" t="s">
        <v>3721</v>
      </c>
      <c r="B339" t="s">
        <v>72</v>
      </c>
      <c r="C339" t="s">
        <v>263</v>
      </c>
      <c r="D339" t="s">
        <v>238</v>
      </c>
      <c r="E339" t="s">
        <v>104</v>
      </c>
      <c r="F339">
        <v>0</v>
      </c>
      <c r="G339">
        <v>0</v>
      </c>
      <c r="H339">
        <v>1</v>
      </c>
      <c r="I339">
        <v>0</v>
      </c>
      <c r="J339">
        <v>1</v>
      </c>
      <c r="K339">
        <v>0</v>
      </c>
    </row>
    <row r="340" spans="1:11" x14ac:dyDescent="0.25">
      <c r="A340" t="s">
        <v>958</v>
      </c>
      <c r="B340" t="s">
        <v>72</v>
      </c>
      <c r="C340" t="s">
        <v>263</v>
      </c>
      <c r="D340" t="s">
        <v>243</v>
      </c>
      <c r="E340" t="s">
        <v>108</v>
      </c>
      <c r="F340">
        <v>0</v>
      </c>
      <c r="G340">
        <v>0</v>
      </c>
      <c r="H340">
        <v>1</v>
      </c>
      <c r="I340">
        <v>0</v>
      </c>
      <c r="J340">
        <v>1</v>
      </c>
      <c r="K340">
        <v>0</v>
      </c>
    </row>
    <row r="341" spans="1:11" x14ac:dyDescent="0.25">
      <c r="A341" t="s">
        <v>3663</v>
      </c>
      <c r="B341" t="s">
        <v>72</v>
      </c>
      <c r="C341" t="s">
        <v>263</v>
      </c>
      <c r="D341" t="s">
        <v>244</v>
      </c>
      <c r="E341" t="s">
        <v>109</v>
      </c>
      <c r="F341">
        <v>0</v>
      </c>
      <c r="G341">
        <v>0</v>
      </c>
      <c r="H341">
        <v>2</v>
      </c>
      <c r="I341">
        <v>0</v>
      </c>
      <c r="J341">
        <v>2</v>
      </c>
      <c r="K341">
        <v>0</v>
      </c>
    </row>
    <row r="342" spans="1:11" x14ac:dyDescent="0.25">
      <c r="A342" t="s">
        <v>1944</v>
      </c>
      <c r="B342" t="s">
        <v>72</v>
      </c>
      <c r="C342" t="s">
        <v>263</v>
      </c>
      <c r="D342" t="s">
        <v>239</v>
      </c>
      <c r="E342" t="s">
        <v>110</v>
      </c>
      <c r="F342">
        <v>0</v>
      </c>
      <c r="G342">
        <v>0</v>
      </c>
      <c r="H342">
        <v>4</v>
      </c>
      <c r="I342">
        <v>0</v>
      </c>
      <c r="J342">
        <v>4</v>
      </c>
      <c r="K342">
        <v>0</v>
      </c>
    </row>
    <row r="343" spans="1:11" x14ac:dyDescent="0.25">
      <c r="A343" t="s">
        <v>2488</v>
      </c>
      <c r="B343" t="s">
        <v>72</v>
      </c>
      <c r="C343" t="s">
        <v>263</v>
      </c>
      <c r="D343" t="s">
        <v>241</v>
      </c>
      <c r="E343" t="s">
        <v>111</v>
      </c>
      <c r="F343">
        <v>0</v>
      </c>
      <c r="G343">
        <v>0</v>
      </c>
      <c r="H343">
        <v>2</v>
      </c>
      <c r="I343">
        <v>0</v>
      </c>
      <c r="J343">
        <v>2</v>
      </c>
      <c r="K343">
        <v>0</v>
      </c>
    </row>
    <row r="344" spans="1:11" x14ac:dyDescent="0.25">
      <c r="A344" t="s">
        <v>980</v>
      </c>
      <c r="B344" t="s">
        <v>72</v>
      </c>
      <c r="C344" t="s">
        <v>263</v>
      </c>
      <c r="D344" t="s">
        <v>237</v>
      </c>
      <c r="E344" t="s">
        <v>113</v>
      </c>
      <c r="F344">
        <v>0</v>
      </c>
      <c r="G344">
        <v>0</v>
      </c>
      <c r="H344">
        <v>1</v>
      </c>
      <c r="I344">
        <v>0</v>
      </c>
      <c r="J344">
        <v>1</v>
      </c>
      <c r="K344">
        <v>0</v>
      </c>
    </row>
    <row r="345" spans="1:11" x14ac:dyDescent="0.25">
      <c r="A345" t="s">
        <v>3099</v>
      </c>
      <c r="B345" t="s">
        <v>72</v>
      </c>
      <c r="C345" t="s">
        <v>263</v>
      </c>
      <c r="D345" t="s">
        <v>243</v>
      </c>
      <c r="E345" t="s">
        <v>115</v>
      </c>
      <c r="F345">
        <v>0</v>
      </c>
      <c r="G345">
        <v>0</v>
      </c>
      <c r="H345">
        <v>1</v>
      </c>
      <c r="I345">
        <v>0</v>
      </c>
      <c r="J345">
        <v>1</v>
      </c>
      <c r="K345">
        <v>0</v>
      </c>
    </row>
    <row r="346" spans="1:11" x14ac:dyDescent="0.25">
      <c r="A346" t="s">
        <v>975</v>
      </c>
      <c r="B346" t="s">
        <v>72</v>
      </c>
      <c r="C346" t="s">
        <v>263</v>
      </c>
      <c r="D346" t="s">
        <v>239</v>
      </c>
      <c r="E346" t="s">
        <v>120</v>
      </c>
      <c r="F346">
        <v>0</v>
      </c>
      <c r="G346">
        <v>0</v>
      </c>
      <c r="H346">
        <v>1</v>
      </c>
      <c r="I346">
        <v>0</v>
      </c>
      <c r="J346">
        <v>1</v>
      </c>
      <c r="K346">
        <v>0</v>
      </c>
    </row>
    <row r="347" spans="1:11" x14ac:dyDescent="0.25">
      <c r="A347" t="s">
        <v>2109</v>
      </c>
      <c r="B347" t="s">
        <v>72</v>
      </c>
      <c r="C347" t="s">
        <v>263</v>
      </c>
      <c r="D347" t="s">
        <v>237</v>
      </c>
      <c r="E347" t="s">
        <v>249</v>
      </c>
      <c r="F347">
        <v>0</v>
      </c>
      <c r="G347">
        <v>0</v>
      </c>
      <c r="H347">
        <v>7</v>
      </c>
      <c r="I347">
        <v>0</v>
      </c>
      <c r="J347">
        <v>7</v>
      </c>
      <c r="K347">
        <v>0</v>
      </c>
    </row>
    <row r="348" spans="1:11" x14ac:dyDescent="0.25">
      <c r="A348" t="s">
        <v>2716</v>
      </c>
      <c r="B348" t="s">
        <v>72</v>
      </c>
      <c r="C348" t="s">
        <v>263</v>
      </c>
      <c r="D348" t="s">
        <v>238</v>
      </c>
      <c r="E348" t="s">
        <v>250</v>
      </c>
      <c r="F348">
        <v>0</v>
      </c>
      <c r="G348">
        <v>0</v>
      </c>
      <c r="H348">
        <v>8</v>
      </c>
      <c r="I348">
        <v>0</v>
      </c>
      <c r="J348">
        <v>8</v>
      </c>
      <c r="K348">
        <v>0</v>
      </c>
    </row>
    <row r="349" spans="1:11" x14ac:dyDescent="0.25">
      <c r="A349" t="s">
        <v>3032</v>
      </c>
      <c r="B349" t="s">
        <v>72</v>
      </c>
      <c r="C349" t="s">
        <v>263</v>
      </c>
      <c r="D349" t="s">
        <v>239</v>
      </c>
      <c r="E349" t="s">
        <v>123</v>
      </c>
      <c r="F349">
        <v>0</v>
      </c>
      <c r="G349">
        <v>0</v>
      </c>
      <c r="H349">
        <v>1</v>
      </c>
      <c r="I349">
        <v>0</v>
      </c>
      <c r="J349">
        <v>1</v>
      </c>
      <c r="K349">
        <v>0</v>
      </c>
    </row>
    <row r="350" spans="1:11" x14ac:dyDescent="0.25">
      <c r="A350" t="s">
        <v>3707</v>
      </c>
      <c r="B350" t="s">
        <v>72</v>
      </c>
      <c r="C350" t="s">
        <v>263</v>
      </c>
      <c r="D350" t="s">
        <v>238</v>
      </c>
      <c r="E350" t="s">
        <v>124</v>
      </c>
      <c r="F350">
        <v>0</v>
      </c>
      <c r="G350">
        <v>0</v>
      </c>
      <c r="H350">
        <v>1</v>
      </c>
      <c r="I350">
        <v>0</v>
      </c>
      <c r="J350">
        <v>1</v>
      </c>
      <c r="K350">
        <v>0</v>
      </c>
    </row>
    <row r="351" spans="1:11" x14ac:dyDescent="0.25">
      <c r="A351" t="s">
        <v>646</v>
      </c>
      <c r="B351" t="s">
        <v>72</v>
      </c>
      <c r="C351" t="s">
        <v>263</v>
      </c>
      <c r="D351" t="s">
        <v>239</v>
      </c>
      <c r="E351" t="s">
        <v>127</v>
      </c>
      <c r="F351">
        <v>0</v>
      </c>
      <c r="G351">
        <v>0</v>
      </c>
      <c r="H351">
        <v>2</v>
      </c>
      <c r="I351">
        <v>0</v>
      </c>
      <c r="J351">
        <v>2</v>
      </c>
      <c r="K351">
        <v>0</v>
      </c>
    </row>
    <row r="352" spans="1:11" x14ac:dyDescent="0.25">
      <c r="A352" t="s">
        <v>2724</v>
      </c>
      <c r="B352" t="s">
        <v>72</v>
      </c>
      <c r="C352" t="s">
        <v>263</v>
      </c>
      <c r="D352" t="s">
        <v>239</v>
      </c>
      <c r="E352" t="s">
        <v>128</v>
      </c>
      <c r="F352">
        <v>0</v>
      </c>
      <c r="G352">
        <v>0</v>
      </c>
      <c r="H352">
        <v>2</v>
      </c>
      <c r="I352">
        <v>0</v>
      </c>
      <c r="J352">
        <v>2</v>
      </c>
      <c r="K352">
        <v>0</v>
      </c>
    </row>
    <row r="353" spans="1:11" x14ac:dyDescent="0.25">
      <c r="A353" t="s">
        <v>1037</v>
      </c>
      <c r="B353" t="s">
        <v>72</v>
      </c>
      <c r="C353" t="s">
        <v>263</v>
      </c>
      <c r="D353" t="s">
        <v>242</v>
      </c>
      <c r="E353" t="s">
        <v>131</v>
      </c>
      <c r="F353">
        <v>0</v>
      </c>
      <c r="G353">
        <v>0</v>
      </c>
      <c r="H353">
        <v>5</v>
      </c>
      <c r="I353">
        <v>0</v>
      </c>
      <c r="J353">
        <v>5</v>
      </c>
      <c r="K353">
        <v>0</v>
      </c>
    </row>
    <row r="354" spans="1:11" x14ac:dyDescent="0.25">
      <c r="A354" t="s">
        <v>2432</v>
      </c>
      <c r="B354" t="s">
        <v>72</v>
      </c>
      <c r="C354" t="s">
        <v>263</v>
      </c>
      <c r="D354" t="s">
        <v>239</v>
      </c>
      <c r="E354" t="s">
        <v>132</v>
      </c>
      <c r="F354">
        <v>0</v>
      </c>
      <c r="G354">
        <v>0</v>
      </c>
      <c r="H354">
        <v>1</v>
      </c>
      <c r="I354">
        <v>0</v>
      </c>
      <c r="J354">
        <v>1</v>
      </c>
      <c r="K354">
        <v>0</v>
      </c>
    </row>
    <row r="355" spans="1:11" x14ac:dyDescent="0.25">
      <c r="A355" t="s">
        <v>3954</v>
      </c>
      <c r="B355" t="s">
        <v>72</v>
      </c>
      <c r="C355" t="s">
        <v>263</v>
      </c>
      <c r="D355" t="s">
        <v>239</v>
      </c>
      <c r="E355" t="s">
        <v>133</v>
      </c>
      <c r="F355">
        <v>0</v>
      </c>
      <c r="G355">
        <v>0</v>
      </c>
      <c r="H355">
        <v>1</v>
      </c>
      <c r="I355">
        <v>0</v>
      </c>
      <c r="J355">
        <v>1</v>
      </c>
      <c r="K355">
        <v>0</v>
      </c>
    </row>
    <row r="356" spans="1:11" x14ac:dyDescent="0.25">
      <c r="A356" t="s">
        <v>2907</v>
      </c>
      <c r="B356" t="s">
        <v>72</v>
      </c>
      <c r="C356" t="s">
        <v>263</v>
      </c>
      <c r="D356" t="s">
        <v>239</v>
      </c>
      <c r="E356" t="s">
        <v>135</v>
      </c>
      <c r="F356">
        <v>0</v>
      </c>
      <c r="G356">
        <v>0</v>
      </c>
      <c r="H356">
        <v>1</v>
      </c>
      <c r="I356">
        <v>0</v>
      </c>
      <c r="J356">
        <v>1</v>
      </c>
      <c r="K356">
        <v>0</v>
      </c>
    </row>
    <row r="357" spans="1:11" x14ac:dyDescent="0.25">
      <c r="A357" t="s">
        <v>3925</v>
      </c>
      <c r="B357" t="s">
        <v>72</v>
      </c>
      <c r="C357" t="s">
        <v>263</v>
      </c>
      <c r="D357" t="s">
        <v>238</v>
      </c>
      <c r="E357" t="s">
        <v>137</v>
      </c>
      <c r="F357">
        <v>0</v>
      </c>
      <c r="G357">
        <v>0</v>
      </c>
      <c r="H357">
        <v>1</v>
      </c>
      <c r="I357">
        <v>0</v>
      </c>
      <c r="J357">
        <v>1</v>
      </c>
      <c r="K357">
        <v>0</v>
      </c>
    </row>
    <row r="358" spans="1:11" x14ac:dyDescent="0.25">
      <c r="A358" t="s">
        <v>1385</v>
      </c>
      <c r="B358" t="s">
        <v>72</v>
      </c>
      <c r="C358" t="s">
        <v>263</v>
      </c>
      <c r="D358" t="s">
        <v>239</v>
      </c>
      <c r="E358" t="s">
        <v>138</v>
      </c>
      <c r="F358">
        <v>0</v>
      </c>
      <c r="G358">
        <v>0</v>
      </c>
      <c r="H358">
        <v>1</v>
      </c>
      <c r="I358">
        <v>0</v>
      </c>
      <c r="J358">
        <v>1</v>
      </c>
      <c r="K358">
        <v>0</v>
      </c>
    </row>
    <row r="359" spans="1:11" x14ac:dyDescent="0.25">
      <c r="A359" t="s">
        <v>3796</v>
      </c>
      <c r="B359" t="s">
        <v>72</v>
      </c>
      <c r="C359" t="s">
        <v>263</v>
      </c>
      <c r="D359" t="s">
        <v>239</v>
      </c>
      <c r="E359" t="s">
        <v>139</v>
      </c>
      <c r="F359">
        <v>0</v>
      </c>
      <c r="G359">
        <v>0</v>
      </c>
      <c r="H359">
        <v>1</v>
      </c>
      <c r="I359">
        <v>0</v>
      </c>
      <c r="J359">
        <v>1</v>
      </c>
      <c r="K359">
        <v>0</v>
      </c>
    </row>
    <row r="360" spans="1:11" x14ac:dyDescent="0.25">
      <c r="A360" t="s">
        <v>4032</v>
      </c>
      <c r="B360" t="s">
        <v>72</v>
      </c>
      <c r="C360" t="s">
        <v>263</v>
      </c>
      <c r="D360" t="s">
        <v>242</v>
      </c>
      <c r="E360" t="s">
        <v>140</v>
      </c>
      <c r="F360">
        <v>0</v>
      </c>
      <c r="G360">
        <v>0</v>
      </c>
      <c r="H360">
        <v>1</v>
      </c>
      <c r="I360">
        <v>0</v>
      </c>
      <c r="J360">
        <v>1</v>
      </c>
      <c r="K360">
        <v>0</v>
      </c>
    </row>
    <row r="361" spans="1:11" x14ac:dyDescent="0.25">
      <c r="A361" t="s">
        <v>3152</v>
      </c>
      <c r="B361" t="s">
        <v>72</v>
      </c>
      <c r="C361" t="s">
        <v>263</v>
      </c>
      <c r="D361" t="s">
        <v>239</v>
      </c>
      <c r="E361" t="s">
        <v>142</v>
      </c>
      <c r="F361">
        <v>0</v>
      </c>
      <c r="G361">
        <v>0</v>
      </c>
      <c r="H361">
        <v>2</v>
      </c>
      <c r="I361">
        <v>0</v>
      </c>
      <c r="J361">
        <v>2</v>
      </c>
      <c r="K361">
        <v>0</v>
      </c>
    </row>
    <row r="362" spans="1:11" x14ac:dyDescent="0.25">
      <c r="A362" t="s">
        <v>3283</v>
      </c>
      <c r="B362" t="s">
        <v>72</v>
      </c>
      <c r="C362" t="s">
        <v>263</v>
      </c>
      <c r="D362" t="s">
        <v>242</v>
      </c>
      <c r="E362" t="s">
        <v>144</v>
      </c>
      <c r="F362">
        <v>0</v>
      </c>
      <c r="G362">
        <v>0</v>
      </c>
      <c r="H362">
        <v>2</v>
      </c>
      <c r="I362">
        <v>0</v>
      </c>
      <c r="J362">
        <v>2</v>
      </c>
      <c r="K362">
        <v>0</v>
      </c>
    </row>
    <row r="363" spans="1:11" x14ac:dyDescent="0.25">
      <c r="A363" t="s">
        <v>3885</v>
      </c>
      <c r="B363" t="s">
        <v>72</v>
      </c>
      <c r="C363" t="s">
        <v>263</v>
      </c>
      <c r="D363" t="s">
        <v>245</v>
      </c>
      <c r="E363" t="s">
        <v>145</v>
      </c>
      <c r="F363">
        <v>0</v>
      </c>
      <c r="G363">
        <v>0</v>
      </c>
      <c r="H363">
        <v>1</v>
      </c>
      <c r="I363">
        <v>0</v>
      </c>
      <c r="J363">
        <v>1</v>
      </c>
      <c r="K363">
        <v>0</v>
      </c>
    </row>
    <row r="364" spans="1:11" x14ac:dyDescent="0.25">
      <c r="A364" t="s">
        <v>3794</v>
      </c>
      <c r="B364" t="s">
        <v>72</v>
      </c>
      <c r="C364" t="s">
        <v>263</v>
      </c>
      <c r="D364" t="s">
        <v>245</v>
      </c>
      <c r="E364" t="s">
        <v>147</v>
      </c>
      <c r="F364">
        <v>0</v>
      </c>
      <c r="G364">
        <v>0</v>
      </c>
      <c r="H364">
        <v>1</v>
      </c>
      <c r="I364">
        <v>0</v>
      </c>
      <c r="J364">
        <v>1</v>
      </c>
      <c r="K364">
        <v>0</v>
      </c>
    </row>
    <row r="365" spans="1:11" x14ac:dyDescent="0.25">
      <c r="A365" t="s">
        <v>3178</v>
      </c>
      <c r="B365" t="s">
        <v>72</v>
      </c>
      <c r="C365" t="s">
        <v>263</v>
      </c>
      <c r="D365" t="s">
        <v>239</v>
      </c>
      <c r="E365" t="s">
        <v>149</v>
      </c>
      <c r="F365">
        <v>0</v>
      </c>
      <c r="G365">
        <v>0</v>
      </c>
      <c r="H365">
        <v>1</v>
      </c>
      <c r="I365">
        <v>0</v>
      </c>
      <c r="J365">
        <v>1</v>
      </c>
      <c r="K365">
        <v>0</v>
      </c>
    </row>
    <row r="366" spans="1:11" x14ac:dyDescent="0.25">
      <c r="A366" t="s">
        <v>2556</v>
      </c>
      <c r="B366" t="s">
        <v>72</v>
      </c>
      <c r="C366" t="s">
        <v>263</v>
      </c>
      <c r="D366" t="s">
        <v>245</v>
      </c>
      <c r="E366" t="s">
        <v>151</v>
      </c>
      <c r="F366">
        <v>0</v>
      </c>
      <c r="G366">
        <v>0</v>
      </c>
      <c r="H366">
        <v>1</v>
      </c>
      <c r="I366">
        <v>0</v>
      </c>
      <c r="J366">
        <v>1</v>
      </c>
      <c r="K366">
        <v>0</v>
      </c>
    </row>
    <row r="367" spans="1:11" x14ac:dyDescent="0.25">
      <c r="A367" t="s">
        <v>644</v>
      </c>
      <c r="B367" t="s">
        <v>72</v>
      </c>
      <c r="C367" t="s">
        <v>263</v>
      </c>
      <c r="D367" t="s">
        <v>239</v>
      </c>
      <c r="E367" t="s">
        <v>154</v>
      </c>
      <c r="F367">
        <v>0</v>
      </c>
      <c r="G367">
        <v>0</v>
      </c>
      <c r="H367">
        <v>3</v>
      </c>
      <c r="I367">
        <v>0</v>
      </c>
      <c r="J367">
        <v>3</v>
      </c>
      <c r="K367">
        <v>0</v>
      </c>
    </row>
    <row r="368" spans="1:11" x14ac:dyDescent="0.25">
      <c r="A368" t="s">
        <v>3165</v>
      </c>
      <c r="B368" t="s">
        <v>72</v>
      </c>
      <c r="C368" t="s">
        <v>263</v>
      </c>
      <c r="D368" t="s">
        <v>239</v>
      </c>
      <c r="E368" t="s">
        <v>251</v>
      </c>
      <c r="F368">
        <v>0</v>
      </c>
      <c r="G368">
        <v>0</v>
      </c>
      <c r="H368">
        <v>37</v>
      </c>
      <c r="I368">
        <v>0</v>
      </c>
      <c r="J368">
        <v>37</v>
      </c>
      <c r="K368">
        <v>0</v>
      </c>
    </row>
    <row r="369" spans="1:11" x14ac:dyDescent="0.25">
      <c r="A369" t="s">
        <v>3276</v>
      </c>
      <c r="B369" t="s">
        <v>72</v>
      </c>
      <c r="C369" t="s">
        <v>263</v>
      </c>
      <c r="D369" t="s">
        <v>241</v>
      </c>
      <c r="E369" t="s">
        <v>158</v>
      </c>
      <c r="F369">
        <v>0</v>
      </c>
      <c r="G369">
        <v>0</v>
      </c>
      <c r="H369">
        <v>3</v>
      </c>
      <c r="I369">
        <v>0</v>
      </c>
      <c r="J369">
        <v>3</v>
      </c>
      <c r="K369">
        <v>0</v>
      </c>
    </row>
    <row r="370" spans="1:11" x14ac:dyDescent="0.25">
      <c r="A370" t="s">
        <v>3448</v>
      </c>
      <c r="B370" t="s">
        <v>72</v>
      </c>
      <c r="C370" t="s">
        <v>263</v>
      </c>
      <c r="D370" t="s">
        <v>242</v>
      </c>
      <c r="E370" t="s">
        <v>159</v>
      </c>
      <c r="F370">
        <v>0</v>
      </c>
      <c r="G370">
        <v>0</v>
      </c>
      <c r="H370">
        <v>1</v>
      </c>
      <c r="I370">
        <v>0</v>
      </c>
      <c r="J370">
        <v>1</v>
      </c>
      <c r="K370">
        <v>0</v>
      </c>
    </row>
    <row r="371" spans="1:11" x14ac:dyDescent="0.25">
      <c r="A371" t="s">
        <v>2243</v>
      </c>
      <c r="B371" t="s">
        <v>72</v>
      </c>
      <c r="C371" t="s">
        <v>263</v>
      </c>
      <c r="D371" t="s">
        <v>239</v>
      </c>
      <c r="E371" t="s">
        <v>164</v>
      </c>
      <c r="F371">
        <v>0</v>
      </c>
      <c r="G371">
        <v>0</v>
      </c>
      <c r="H371">
        <v>2</v>
      </c>
      <c r="I371">
        <v>0</v>
      </c>
      <c r="J371">
        <v>2</v>
      </c>
      <c r="K371">
        <v>0</v>
      </c>
    </row>
    <row r="372" spans="1:11" x14ac:dyDescent="0.25">
      <c r="A372" t="s">
        <v>2159</v>
      </c>
      <c r="B372" t="s">
        <v>72</v>
      </c>
      <c r="C372" t="s">
        <v>263</v>
      </c>
      <c r="D372" t="s">
        <v>240</v>
      </c>
      <c r="E372" t="s">
        <v>252</v>
      </c>
      <c r="F372">
        <v>0</v>
      </c>
      <c r="G372">
        <v>0</v>
      </c>
      <c r="H372">
        <v>1</v>
      </c>
      <c r="I372">
        <v>0</v>
      </c>
      <c r="J372">
        <v>1</v>
      </c>
      <c r="K372">
        <v>0</v>
      </c>
    </row>
    <row r="373" spans="1:11" x14ac:dyDescent="0.25">
      <c r="A373" t="s">
        <v>3779</v>
      </c>
      <c r="B373" t="s">
        <v>72</v>
      </c>
      <c r="C373" t="s">
        <v>263</v>
      </c>
      <c r="D373" t="s">
        <v>237</v>
      </c>
      <c r="E373" t="s">
        <v>168</v>
      </c>
      <c r="F373">
        <v>0</v>
      </c>
      <c r="G373">
        <v>0</v>
      </c>
      <c r="H373">
        <v>1</v>
      </c>
      <c r="I373">
        <v>0</v>
      </c>
      <c r="J373">
        <v>1</v>
      </c>
      <c r="K373">
        <v>0</v>
      </c>
    </row>
    <row r="374" spans="1:11" x14ac:dyDescent="0.25">
      <c r="A374" t="s">
        <v>2913</v>
      </c>
      <c r="B374" t="s">
        <v>72</v>
      </c>
      <c r="C374" t="s">
        <v>263</v>
      </c>
      <c r="D374" t="s">
        <v>241</v>
      </c>
      <c r="E374" t="s">
        <v>253</v>
      </c>
      <c r="F374">
        <v>0</v>
      </c>
      <c r="G374">
        <v>0</v>
      </c>
      <c r="H374">
        <v>12</v>
      </c>
      <c r="I374">
        <v>0</v>
      </c>
      <c r="J374">
        <v>12</v>
      </c>
      <c r="K374">
        <v>0</v>
      </c>
    </row>
    <row r="375" spans="1:11" x14ac:dyDescent="0.25">
      <c r="A375" t="s">
        <v>1837</v>
      </c>
      <c r="B375" t="s">
        <v>72</v>
      </c>
      <c r="C375" t="s">
        <v>263</v>
      </c>
      <c r="D375" t="s">
        <v>245</v>
      </c>
      <c r="E375" t="s">
        <v>171</v>
      </c>
      <c r="F375">
        <v>0</v>
      </c>
      <c r="G375">
        <v>0</v>
      </c>
      <c r="H375">
        <v>1</v>
      </c>
      <c r="I375">
        <v>0</v>
      </c>
      <c r="J375">
        <v>1</v>
      </c>
      <c r="K375">
        <v>0</v>
      </c>
    </row>
    <row r="376" spans="1:11" x14ac:dyDescent="0.25">
      <c r="A376" t="s">
        <v>2760</v>
      </c>
      <c r="B376" t="s">
        <v>72</v>
      </c>
      <c r="C376" t="s">
        <v>263</v>
      </c>
      <c r="D376" t="s">
        <v>240</v>
      </c>
      <c r="E376" t="s">
        <v>172</v>
      </c>
      <c r="F376">
        <v>0</v>
      </c>
      <c r="G376">
        <v>0</v>
      </c>
      <c r="H376">
        <v>1</v>
      </c>
      <c r="I376">
        <v>0</v>
      </c>
      <c r="J376">
        <v>1</v>
      </c>
      <c r="K376">
        <v>0</v>
      </c>
    </row>
    <row r="377" spans="1:11" x14ac:dyDescent="0.25">
      <c r="A377" t="s">
        <v>1796</v>
      </c>
      <c r="B377" t="s">
        <v>72</v>
      </c>
      <c r="C377" t="s">
        <v>263</v>
      </c>
      <c r="D377" t="s">
        <v>237</v>
      </c>
      <c r="E377" t="s">
        <v>173</v>
      </c>
      <c r="F377">
        <v>0</v>
      </c>
      <c r="G377">
        <v>0</v>
      </c>
      <c r="H377">
        <v>1</v>
      </c>
      <c r="I377">
        <v>0</v>
      </c>
      <c r="J377">
        <v>1</v>
      </c>
      <c r="K377">
        <v>0</v>
      </c>
    </row>
    <row r="378" spans="1:11" x14ac:dyDescent="0.25">
      <c r="A378" t="s">
        <v>2486</v>
      </c>
      <c r="B378" t="s">
        <v>72</v>
      </c>
      <c r="C378" t="s">
        <v>263</v>
      </c>
      <c r="D378" t="s">
        <v>241</v>
      </c>
      <c r="E378" t="s">
        <v>175</v>
      </c>
      <c r="F378">
        <v>0</v>
      </c>
      <c r="G378">
        <v>0</v>
      </c>
      <c r="H378">
        <v>1</v>
      </c>
      <c r="I378">
        <v>0</v>
      </c>
      <c r="J378">
        <v>1</v>
      </c>
      <c r="K378">
        <v>0</v>
      </c>
    </row>
    <row r="379" spans="1:11" x14ac:dyDescent="0.25">
      <c r="A379" t="s">
        <v>3363</v>
      </c>
      <c r="B379" t="s">
        <v>72</v>
      </c>
      <c r="C379" t="s">
        <v>263</v>
      </c>
      <c r="D379" t="s">
        <v>242</v>
      </c>
      <c r="E379" t="s">
        <v>176</v>
      </c>
      <c r="F379">
        <v>0</v>
      </c>
      <c r="G379">
        <v>0</v>
      </c>
      <c r="H379">
        <v>4</v>
      </c>
      <c r="I379">
        <v>0</v>
      </c>
      <c r="J379">
        <v>4</v>
      </c>
      <c r="K379">
        <v>0</v>
      </c>
    </row>
    <row r="380" spans="1:11" x14ac:dyDescent="0.25">
      <c r="A380" t="s">
        <v>4046</v>
      </c>
      <c r="B380" t="s">
        <v>72</v>
      </c>
      <c r="C380" t="s">
        <v>263</v>
      </c>
      <c r="D380" t="s">
        <v>242</v>
      </c>
      <c r="E380" t="s">
        <v>179</v>
      </c>
      <c r="F380">
        <v>0</v>
      </c>
      <c r="G380">
        <v>0</v>
      </c>
      <c r="H380">
        <v>1</v>
      </c>
      <c r="I380">
        <v>0</v>
      </c>
      <c r="J380">
        <v>1</v>
      </c>
      <c r="K380">
        <v>0</v>
      </c>
    </row>
    <row r="381" spans="1:11" x14ac:dyDescent="0.25">
      <c r="A381" t="s">
        <v>568</v>
      </c>
      <c r="B381" t="s">
        <v>72</v>
      </c>
      <c r="C381" t="s">
        <v>263</v>
      </c>
      <c r="D381" t="s">
        <v>239</v>
      </c>
      <c r="E381" t="s">
        <v>181</v>
      </c>
      <c r="F381">
        <v>0</v>
      </c>
      <c r="G381">
        <v>0</v>
      </c>
      <c r="H381">
        <v>2</v>
      </c>
      <c r="I381">
        <v>0</v>
      </c>
      <c r="J381">
        <v>2</v>
      </c>
      <c r="K381">
        <v>0</v>
      </c>
    </row>
    <row r="382" spans="1:11" x14ac:dyDescent="0.25">
      <c r="A382" t="s">
        <v>719</v>
      </c>
      <c r="B382" t="s">
        <v>72</v>
      </c>
      <c r="C382" t="s">
        <v>263</v>
      </c>
      <c r="D382" t="s">
        <v>241</v>
      </c>
      <c r="E382" t="s">
        <v>184</v>
      </c>
      <c r="F382">
        <v>0</v>
      </c>
      <c r="G382">
        <v>0</v>
      </c>
      <c r="H382">
        <v>1</v>
      </c>
      <c r="I382">
        <v>0</v>
      </c>
      <c r="J382">
        <v>1</v>
      </c>
      <c r="K382">
        <v>0</v>
      </c>
    </row>
    <row r="383" spans="1:11" x14ac:dyDescent="0.25">
      <c r="A383" t="s">
        <v>19276</v>
      </c>
      <c r="B383" t="s">
        <v>72</v>
      </c>
      <c r="C383" t="s">
        <v>263</v>
      </c>
      <c r="D383" t="s">
        <v>245</v>
      </c>
      <c r="E383" t="s">
        <v>190</v>
      </c>
      <c r="F383">
        <v>0</v>
      </c>
      <c r="G383">
        <v>0</v>
      </c>
      <c r="H383">
        <v>1</v>
      </c>
      <c r="I383">
        <v>0</v>
      </c>
      <c r="J383">
        <v>1</v>
      </c>
      <c r="K383">
        <v>0</v>
      </c>
    </row>
    <row r="384" spans="1:11" x14ac:dyDescent="0.25">
      <c r="A384" t="s">
        <v>704</v>
      </c>
      <c r="B384" t="s">
        <v>72</v>
      </c>
      <c r="C384" t="s">
        <v>263</v>
      </c>
      <c r="D384" t="s">
        <v>242</v>
      </c>
      <c r="E384" t="s">
        <v>254</v>
      </c>
      <c r="F384">
        <v>0</v>
      </c>
      <c r="G384">
        <v>0</v>
      </c>
      <c r="H384">
        <v>24</v>
      </c>
      <c r="I384">
        <v>0</v>
      </c>
      <c r="J384">
        <v>24</v>
      </c>
      <c r="K384">
        <v>0</v>
      </c>
    </row>
    <row r="385" spans="1:11" x14ac:dyDescent="0.25">
      <c r="A385" t="s">
        <v>2752</v>
      </c>
      <c r="B385" t="s">
        <v>72</v>
      </c>
      <c r="C385" t="s">
        <v>263</v>
      </c>
      <c r="D385" t="s">
        <v>243</v>
      </c>
      <c r="E385" t="s">
        <v>195</v>
      </c>
      <c r="F385">
        <v>0</v>
      </c>
      <c r="G385">
        <v>0</v>
      </c>
      <c r="H385">
        <v>3</v>
      </c>
      <c r="I385">
        <v>0</v>
      </c>
      <c r="J385">
        <v>3</v>
      </c>
      <c r="K385">
        <v>0</v>
      </c>
    </row>
    <row r="386" spans="1:11" x14ac:dyDescent="0.25">
      <c r="A386" t="s">
        <v>2020</v>
      </c>
      <c r="B386" t="s">
        <v>72</v>
      </c>
      <c r="C386" t="s">
        <v>263</v>
      </c>
      <c r="D386" t="s">
        <v>243</v>
      </c>
      <c r="E386" t="s">
        <v>255</v>
      </c>
      <c r="F386">
        <v>0</v>
      </c>
      <c r="G386">
        <v>0</v>
      </c>
      <c r="H386">
        <v>5</v>
      </c>
      <c r="I386">
        <v>0</v>
      </c>
      <c r="J386">
        <v>5</v>
      </c>
      <c r="K386">
        <v>0</v>
      </c>
    </row>
    <row r="387" spans="1:11" x14ac:dyDescent="0.25">
      <c r="A387" t="s">
        <v>2761</v>
      </c>
      <c r="B387" t="s">
        <v>72</v>
      </c>
      <c r="C387" t="s">
        <v>263</v>
      </c>
      <c r="D387" t="s">
        <v>239</v>
      </c>
      <c r="E387" t="s">
        <v>199</v>
      </c>
      <c r="F387">
        <v>0</v>
      </c>
      <c r="G387">
        <v>0</v>
      </c>
      <c r="H387">
        <v>2</v>
      </c>
      <c r="I387">
        <v>0</v>
      </c>
      <c r="J387">
        <v>2</v>
      </c>
      <c r="K387">
        <v>0</v>
      </c>
    </row>
    <row r="388" spans="1:11" x14ac:dyDescent="0.25">
      <c r="A388" t="s">
        <v>2982</v>
      </c>
      <c r="B388" t="s">
        <v>72</v>
      </c>
      <c r="C388" t="s">
        <v>263</v>
      </c>
      <c r="D388" t="s">
        <v>242</v>
      </c>
      <c r="E388" t="s">
        <v>207</v>
      </c>
      <c r="F388">
        <v>0</v>
      </c>
      <c r="G388">
        <v>0</v>
      </c>
      <c r="H388">
        <v>5</v>
      </c>
      <c r="I388">
        <v>0</v>
      </c>
      <c r="J388">
        <v>5</v>
      </c>
      <c r="K388">
        <v>0</v>
      </c>
    </row>
    <row r="389" spans="1:11" x14ac:dyDescent="0.25">
      <c r="A389" t="s">
        <v>2156</v>
      </c>
      <c r="B389" t="s">
        <v>72</v>
      </c>
      <c r="C389" t="s">
        <v>263</v>
      </c>
      <c r="D389" t="s">
        <v>239</v>
      </c>
      <c r="E389" t="s">
        <v>208</v>
      </c>
      <c r="F389">
        <v>0</v>
      </c>
      <c r="G389">
        <v>0</v>
      </c>
      <c r="H389">
        <v>1</v>
      </c>
      <c r="I389">
        <v>0</v>
      </c>
      <c r="J389">
        <v>1</v>
      </c>
      <c r="K389">
        <v>0</v>
      </c>
    </row>
    <row r="390" spans="1:11" x14ac:dyDescent="0.25">
      <c r="A390" t="s">
        <v>2464</v>
      </c>
      <c r="B390" t="s">
        <v>72</v>
      </c>
      <c r="C390" t="s">
        <v>263</v>
      </c>
      <c r="D390" t="s">
        <v>241</v>
      </c>
      <c r="E390" t="s">
        <v>210</v>
      </c>
      <c r="F390">
        <v>0</v>
      </c>
      <c r="G390">
        <v>0</v>
      </c>
      <c r="H390">
        <v>1</v>
      </c>
      <c r="I390">
        <v>0</v>
      </c>
      <c r="J390">
        <v>1</v>
      </c>
      <c r="K390">
        <v>0</v>
      </c>
    </row>
    <row r="391" spans="1:11" x14ac:dyDescent="0.25">
      <c r="A391" t="s">
        <v>19228</v>
      </c>
      <c r="B391" t="s">
        <v>72</v>
      </c>
      <c r="C391" t="s">
        <v>263</v>
      </c>
      <c r="D391" t="s">
        <v>241</v>
      </c>
      <c r="E391" t="s">
        <v>215</v>
      </c>
      <c r="F391">
        <v>0</v>
      </c>
      <c r="G391">
        <v>0</v>
      </c>
      <c r="H391">
        <v>1</v>
      </c>
      <c r="I391">
        <v>0</v>
      </c>
      <c r="J391">
        <v>1</v>
      </c>
      <c r="K391">
        <v>0</v>
      </c>
    </row>
    <row r="392" spans="1:11" x14ac:dyDescent="0.25">
      <c r="A392" t="s">
        <v>1827</v>
      </c>
      <c r="B392" t="s">
        <v>72</v>
      </c>
      <c r="C392" t="s">
        <v>263</v>
      </c>
      <c r="D392" t="s">
        <v>244</v>
      </c>
      <c r="E392" t="s">
        <v>217</v>
      </c>
      <c r="F392">
        <v>0</v>
      </c>
      <c r="G392">
        <v>0</v>
      </c>
      <c r="H392">
        <v>1</v>
      </c>
      <c r="I392">
        <v>0</v>
      </c>
      <c r="J392">
        <v>1</v>
      </c>
      <c r="K392">
        <v>0</v>
      </c>
    </row>
    <row r="393" spans="1:11" x14ac:dyDescent="0.25">
      <c r="A393" t="s">
        <v>3564</v>
      </c>
      <c r="B393" t="s">
        <v>72</v>
      </c>
      <c r="C393" t="s">
        <v>263</v>
      </c>
      <c r="D393" t="s">
        <v>244</v>
      </c>
      <c r="E393" t="s">
        <v>256</v>
      </c>
      <c r="F393">
        <v>0</v>
      </c>
      <c r="G393">
        <v>0</v>
      </c>
      <c r="H393">
        <v>10</v>
      </c>
      <c r="I393">
        <v>0</v>
      </c>
      <c r="J393">
        <v>10</v>
      </c>
      <c r="K393">
        <v>0</v>
      </c>
    </row>
    <row r="394" spans="1:11" x14ac:dyDescent="0.25">
      <c r="A394" t="s">
        <v>4145</v>
      </c>
      <c r="B394" t="s">
        <v>72</v>
      </c>
      <c r="C394" t="s">
        <v>263</v>
      </c>
      <c r="D394" t="s">
        <v>237</v>
      </c>
      <c r="E394" t="s">
        <v>223</v>
      </c>
      <c r="F394">
        <v>0</v>
      </c>
      <c r="G394">
        <v>0</v>
      </c>
      <c r="H394">
        <v>4</v>
      </c>
      <c r="I394">
        <v>0</v>
      </c>
      <c r="J394">
        <v>4</v>
      </c>
      <c r="K394">
        <v>0</v>
      </c>
    </row>
    <row r="395" spans="1:11" x14ac:dyDescent="0.25">
      <c r="A395" t="s">
        <v>1825</v>
      </c>
      <c r="B395" t="s">
        <v>72</v>
      </c>
      <c r="C395" t="s">
        <v>263</v>
      </c>
      <c r="D395" t="s">
        <v>242</v>
      </c>
      <c r="E395" t="s">
        <v>224</v>
      </c>
      <c r="F395">
        <v>0</v>
      </c>
      <c r="G395">
        <v>0</v>
      </c>
      <c r="H395">
        <v>2</v>
      </c>
      <c r="I395">
        <v>0</v>
      </c>
      <c r="J395">
        <v>2</v>
      </c>
      <c r="K395">
        <v>0</v>
      </c>
    </row>
    <row r="396" spans="1:11" x14ac:dyDescent="0.25">
      <c r="A396" t="s">
        <v>1198</v>
      </c>
      <c r="B396" t="s">
        <v>72</v>
      </c>
      <c r="C396" t="s">
        <v>263</v>
      </c>
      <c r="D396" t="s">
        <v>241</v>
      </c>
      <c r="E396" t="s">
        <v>226</v>
      </c>
      <c r="F396">
        <v>0</v>
      </c>
      <c r="G396">
        <v>0</v>
      </c>
      <c r="H396">
        <v>3</v>
      </c>
      <c r="I396">
        <v>0</v>
      </c>
      <c r="J396">
        <v>3</v>
      </c>
      <c r="K396">
        <v>0</v>
      </c>
    </row>
    <row r="397" spans="1:11" x14ac:dyDescent="0.25">
      <c r="A397" t="s">
        <v>2369</v>
      </c>
      <c r="B397" t="s">
        <v>72</v>
      </c>
      <c r="C397" t="s">
        <v>263</v>
      </c>
      <c r="D397" t="s">
        <v>242</v>
      </c>
      <c r="E397" t="s">
        <v>229</v>
      </c>
      <c r="F397">
        <v>0</v>
      </c>
      <c r="G397">
        <v>0</v>
      </c>
      <c r="H397">
        <v>1</v>
      </c>
      <c r="I397">
        <v>0</v>
      </c>
      <c r="J397">
        <v>1</v>
      </c>
      <c r="K397">
        <v>0</v>
      </c>
    </row>
    <row r="398" spans="1:11" x14ac:dyDescent="0.25">
      <c r="A398" t="s">
        <v>1537</v>
      </c>
      <c r="B398" t="s">
        <v>72</v>
      </c>
      <c r="C398" t="s">
        <v>263</v>
      </c>
      <c r="D398" t="s">
        <v>244</v>
      </c>
      <c r="E398" t="s">
        <v>232</v>
      </c>
      <c r="F398">
        <v>0</v>
      </c>
      <c r="G398">
        <v>0</v>
      </c>
      <c r="H398">
        <v>2</v>
      </c>
      <c r="I398">
        <v>0</v>
      </c>
      <c r="J398">
        <v>2</v>
      </c>
      <c r="K398">
        <v>0</v>
      </c>
    </row>
    <row r="399" spans="1:11" x14ac:dyDescent="0.25">
      <c r="A399" t="s">
        <v>2701</v>
      </c>
      <c r="B399" t="s">
        <v>72</v>
      </c>
      <c r="C399" t="s">
        <v>263</v>
      </c>
      <c r="D399" t="s">
        <v>244</v>
      </c>
      <c r="E399" t="s">
        <v>233</v>
      </c>
      <c r="F399">
        <v>0</v>
      </c>
      <c r="G399">
        <v>0</v>
      </c>
      <c r="H399">
        <v>1</v>
      </c>
      <c r="I399">
        <v>0</v>
      </c>
      <c r="J399">
        <v>1</v>
      </c>
      <c r="K399">
        <v>0</v>
      </c>
    </row>
    <row r="400" spans="1:11" x14ac:dyDescent="0.25">
      <c r="A400" t="s">
        <v>3027</v>
      </c>
      <c r="B400" t="s">
        <v>72</v>
      </c>
      <c r="C400" t="s">
        <v>263</v>
      </c>
      <c r="D400" t="s">
        <v>245</v>
      </c>
      <c r="E400" t="s">
        <v>234</v>
      </c>
      <c r="F400">
        <v>0</v>
      </c>
      <c r="G400">
        <v>0</v>
      </c>
      <c r="H400">
        <v>1</v>
      </c>
      <c r="I400">
        <v>0</v>
      </c>
      <c r="J400">
        <v>1</v>
      </c>
      <c r="K400">
        <v>0</v>
      </c>
    </row>
    <row r="401" spans="1:11" x14ac:dyDescent="0.25">
      <c r="A401" t="s">
        <v>1629</v>
      </c>
      <c r="B401" t="s">
        <v>72</v>
      </c>
      <c r="C401" t="s">
        <v>263</v>
      </c>
      <c r="D401" t="s">
        <v>245</v>
      </c>
      <c r="E401" t="s">
        <v>257</v>
      </c>
      <c r="F401">
        <v>0</v>
      </c>
      <c r="G401">
        <v>0</v>
      </c>
      <c r="H401">
        <v>7</v>
      </c>
      <c r="I401">
        <v>0</v>
      </c>
      <c r="J401">
        <v>7</v>
      </c>
      <c r="K401">
        <v>0</v>
      </c>
    </row>
    <row r="402" spans="1:11" x14ac:dyDescent="0.25">
      <c r="A402" t="s">
        <v>2688</v>
      </c>
      <c r="B402" t="s">
        <v>72</v>
      </c>
      <c r="C402" t="s">
        <v>260</v>
      </c>
      <c r="D402" t="s">
        <v>81</v>
      </c>
      <c r="E402" t="s">
        <v>248</v>
      </c>
      <c r="F402">
        <v>4634</v>
      </c>
      <c r="G402">
        <v>159185.03</v>
      </c>
      <c r="H402">
        <v>0</v>
      </c>
      <c r="I402">
        <v>0</v>
      </c>
      <c r="J402">
        <v>4634</v>
      </c>
      <c r="K402">
        <v>159185.03</v>
      </c>
    </row>
    <row r="403" spans="1:11" x14ac:dyDescent="0.25">
      <c r="A403" t="s">
        <v>3817</v>
      </c>
      <c r="B403" t="s">
        <v>72</v>
      </c>
      <c r="C403" t="s">
        <v>260</v>
      </c>
      <c r="D403" t="s">
        <v>239</v>
      </c>
      <c r="E403" t="s">
        <v>82</v>
      </c>
      <c r="F403">
        <v>22</v>
      </c>
      <c r="G403">
        <v>948</v>
      </c>
      <c r="H403">
        <v>0</v>
      </c>
      <c r="I403">
        <v>0</v>
      </c>
      <c r="J403">
        <v>22</v>
      </c>
      <c r="K403">
        <v>948</v>
      </c>
    </row>
    <row r="404" spans="1:11" x14ac:dyDescent="0.25">
      <c r="A404" t="s">
        <v>3436</v>
      </c>
      <c r="B404" t="s">
        <v>72</v>
      </c>
      <c r="C404" t="s">
        <v>260</v>
      </c>
      <c r="D404" t="s">
        <v>239</v>
      </c>
      <c r="E404" t="s">
        <v>83</v>
      </c>
      <c r="F404">
        <v>50</v>
      </c>
      <c r="G404">
        <v>1131.08</v>
      </c>
      <c r="H404">
        <v>0</v>
      </c>
      <c r="I404">
        <v>0</v>
      </c>
      <c r="J404">
        <v>50</v>
      </c>
      <c r="K404">
        <v>1131.08</v>
      </c>
    </row>
    <row r="405" spans="1:11" x14ac:dyDescent="0.25">
      <c r="A405" t="s">
        <v>3791</v>
      </c>
      <c r="B405" t="s">
        <v>72</v>
      </c>
      <c r="C405" t="s">
        <v>260</v>
      </c>
      <c r="D405" t="s">
        <v>245</v>
      </c>
      <c r="E405" t="s">
        <v>84</v>
      </c>
      <c r="F405">
        <v>16</v>
      </c>
      <c r="G405">
        <v>568</v>
      </c>
      <c r="H405">
        <v>0</v>
      </c>
      <c r="I405">
        <v>0</v>
      </c>
      <c r="J405">
        <v>16</v>
      </c>
      <c r="K405">
        <v>568</v>
      </c>
    </row>
    <row r="406" spans="1:11" x14ac:dyDescent="0.25">
      <c r="A406" t="s">
        <v>2899</v>
      </c>
      <c r="B406" t="s">
        <v>72</v>
      </c>
      <c r="C406" t="s">
        <v>260</v>
      </c>
      <c r="D406" t="s">
        <v>243</v>
      </c>
      <c r="E406" t="s">
        <v>85</v>
      </c>
      <c r="F406">
        <v>18</v>
      </c>
      <c r="G406">
        <v>613</v>
      </c>
      <c r="H406">
        <v>0</v>
      </c>
      <c r="I406">
        <v>0</v>
      </c>
      <c r="J406">
        <v>18</v>
      </c>
      <c r="K406">
        <v>613</v>
      </c>
    </row>
    <row r="407" spans="1:11" x14ac:dyDescent="0.25">
      <c r="A407" t="s">
        <v>3210</v>
      </c>
      <c r="B407" t="s">
        <v>72</v>
      </c>
      <c r="C407" t="s">
        <v>260</v>
      </c>
      <c r="D407" t="s">
        <v>238</v>
      </c>
      <c r="E407" t="s">
        <v>86</v>
      </c>
      <c r="F407">
        <v>28</v>
      </c>
      <c r="G407">
        <v>975</v>
      </c>
      <c r="H407">
        <v>0</v>
      </c>
      <c r="I407">
        <v>0</v>
      </c>
      <c r="J407">
        <v>28</v>
      </c>
      <c r="K407">
        <v>975</v>
      </c>
    </row>
    <row r="408" spans="1:11" x14ac:dyDescent="0.25">
      <c r="A408" t="s">
        <v>2190</v>
      </c>
      <c r="B408" t="s">
        <v>72</v>
      </c>
      <c r="C408" t="s">
        <v>260</v>
      </c>
      <c r="D408" t="s">
        <v>239</v>
      </c>
      <c r="E408" t="s">
        <v>87</v>
      </c>
      <c r="F408">
        <v>25</v>
      </c>
      <c r="G408">
        <v>553</v>
      </c>
      <c r="H408">
        <v>0</v>
      </c>
      <c r="I408">
        <v>0</v>
      </c>
      <c r="J408">
        <v>25</v>
      </c>
      <c r="K408">
        <v>553</v>
      </c>
    </row>
    <row r="409" spans="1:11" x14ac:dyDescent="0.25">
      <c r="A409" t="s">
        <v>3630</v>
      </c>
      <c r="B409" t="s">
        <v>72</v>
      </c>
      <c r="C409" t="s">
        <v>260</v>
      </c>
      <c r="D409" t="s">
        <v>244</v>
      </c>
      <c r="E409" t="s">
        <v>88</v>
      </c>
      <c r="F409">
        <v>104</v>
      </c>
      <c r="G409">
        <v>4315</v>
      </c>
      <c r="H409">
        <v>0</v>
      </c>
      <c r="I409">
        <v>0</v>
      </c>
      <c r="J409">
        <v>104</v>
      </c>
      <c r="K409">
        <v>4315</v>
      </c>
    </row>
    <row r="410" spans="1:11" x14ac:dyDescent="0.25">
      <c r="A410" t="s">
        <v>1610</v>
      </c>
      <c r="B410" t="s">
        <v>72</v>
      </c>
      <c r="C410" t="s">
        <v>260</v>
      </c>
      <c r="D410" t="s">
        <v>241</v>
      </c>
      <c r="E410" t="s">
        <v>89</v>
      </c>
      <c r="F410">
        <v>11</v>
      </c>
      <c r="G410">
        <v>496</v>
      </c>
      <c r="H410">
        <v>0</v>
      </c>
      <c r="I410">
        <v>0</v>
      </c>
      <c r="J410">
        <v>11</v>
      </c>
      <c r="K410">
        <v>496</v>
      </c>
    </row>
    <row r="411" spans="1:11" x14ac:dyDescent="0.25">
      <c r="A411" t="s">
        <v>1115</v>
      </c>
      <c r="B411" t="s">
        <v>72</v>
      </c>
      <c r="C411" t="s">
        <v>260</v>
      </c>
      <c r="D411" t="s">
        <v>241</v>
      </c>
      <c r="E411" t="s">
        <v>90</v>
      </c>
      <c r="F411">
        <v>7</v>
      </c>
      <c r="G411">
        <v>301</v>
      </c>
      <c r="H411">
        <v>0</v>
      </c>
      <c r="I411">
        <v>0</v>
      </c>
      <c r="J411">
        <v>7</v>
      </c>
      <c r="K411">
        <v>301</v>
      </c>
    </row>
    <row r="412" spans="1:11" x14ac:dyDescent="0.25">
      <c r="A412" t="s">
        <v>3578</v>
      </c>
      <c r="B412" t="s">
        <v>72</v>
      </c>
      <c r="C412" t="s">
        <v>260</v>
      </c>
      <c r="D412" t="s">
        <v>241</v>
      </c>
      <c r="E412" t="s">
        <v>91</v>
      </c>
      <c r="F412">
        <v>13</v>
      </c>
      <c r="G412">
        <v>539</v>
      </c>
      <c r="H412">
        <v>0</v>
      </c>
      <c r="I412">
        <v>0</v>
      </c>
      <c r="J412">
        <v>13</v>
      </c>
      <c r="K412">
        <v>539</v>
      </c>
    </row>
    <row r="413" spans="1:11" x14ac:dyDescent="0.25">
      <c r="A413" t="s">
        <v>1846</v>
      </c>
      <c r="B413" t="s">
        <v>72</v>
      </c>
      <c r="C413" t="s">
        <v>260</v>
      </c>
      <c r="D413" t="s">
        <v>243</v>
      </c>
      <c r="E413" t="s">
        <v>92</v>
      </c>
      <c r="F413">
        <v>40</v>
      </c>
      <c r="G413">
        <v>1413</v>
      </c>
      <c r="H413">
        <v>0</v>
      </c>
      <c r="I413">
        <v>0</v>
      </c>
      <c r="J413">
        <v>40</v>
      </c>
      <c r="K413">
        <v>1413</v>
      </c>
    </row>
    <row r="414" spans="1:11" x14ac:dyDescent="0.25">
      <c r="A414" t="s">
        <v>3922</v>
      </c>
      <c r="B414" t="s">
        <v>72</v>
      </c>
      <c r="C414" t="s">
        <v>260</v>
      </c>
      <c r="D414" t="s">
        <v>242</v>
      </c>
      <c r="E414" t="s">
        <v>93</v>
      </c>
      <c r="F414">
        <v>13</v>
      </c>
      <c r="G414">
        <v>360</v>
      </c>
      <c r="H414">
        <v>0</v>
      </c>
      <c r="I414">
        <v>0</v>
      </c>
      <c r="J414">
        <v>13</v>
      </c>
      <c r="K414">
        <v>360</v>
      </c>
    </row>
    <row r="415" spans="1:11" x14ac:dyDescent="0.25">
      <c r="A415" t="s">
        <v>2103</v>
      </c>
      <c r="B415" t="s">
        <v>72</v>
      </c>
      <c r="C415" t="s">
        <v>260</v>
      </c>
      <c r="D415" t="s">
        <v>245</v>
      </c>
      <c r="E415" t="s">
        <v>94</v>
      </c>
      <c r="F415">
        <v>23</v>
      </c>
      <c r="G415">
        <v>836</v>
      </c>
      <c r="H415">
        <v>0</v>
      </c>
      <c r="I415">
        <v>0</v>
      </c>
      <c r="J415">
        <v>23</v>
      </c>
      <c r="K415">
        <v>836</v>
      </c>
    </row>
    <row r="416" spans="1:11" x14ac:dyDescent="0.25">
      <c r="A416" t="s">
        <v>1047</v>
      </c>
      <c r="B416" t="s">
        <v>72</v>
      </c>
      <c r="C416" t="s">
        <v>260</v>
      </c>
      <c r="D416" t="s">
        <v>239</v>
      </c>
      <c r="E416" t="s">
        <v>95</v>
      </c>
      <c r="F416">
        <v>29</v>
      </c>
      <c r="G416">
        <v>962</v>
      </c>
      <c r="H416">
        <v>0</v>
      </c>
      <c r="I416">
        <v>0</v>
      </c>
      <c r="J416">
        <v>29</v>
      </c>
      <c r="K416">
        <v>962</v>
      </c>
    </row>
    <row r="417" spans="1:11" x14ac:dyDescent="0.25">
      <c r="A417" t="s">
        <v>896</v>
      </c>
      <c r="B417" t="s">
        <v>72</v>
      </c>
      <c r="C417" t="s">
        <v>260</v>
      </c>
      <c r="D417" t="s">
        <v>242</v>
      </c>
      <c r="E417" t="s">
        <v>96</v>
      </c>
      <c r="F417">
        <v>32</v>
      </c>
      <c r="G417">
        <v>1553</v>
      </c>
      <c r="H417">
        <v>0</v>
      </c>
      <c r="I417">
        <v>0</v>
      </c>
      <c r="J417">
        <v>32</v>
      </c>
      <c r="K417">
        <v>1553</v>
      </c>
    </row>
    <row r="418" spans="1:11" x14ac:dyDescent="0.25">
      <c r="A418" t="s">
        <v>3939</v>
      </c>
      <c r="B418" t="s">
        <v>72</v>
      </c>
      <c r="C418" t="s">
        <v>260</v>
      </c>
      <c r="D418" t="s">
        <v>243</v>
      </c>
      <c r="E418" t="s">
        <v>97</v>
      </c>
      <c r="F418">
        <v>34</v>
      </c>
      <c r="G418">
        <v>1184</v>
      </c>
      <c r="H418">
        <v>0</v>
      </c>
      <c r="I418">
        <v>0</v>
      </c>
      <c r="J418">
        <v>34</v>
      </c>
      <c r="K418">
        <v>1184</v>
      </c>
    </row>
    <row r="419" spans="1:11" x14ac:dyDescent="0.25">
      <c r="A419" t="s">
        <v>2511</v>
      </c>
      <c r="B419" t="s">
        <v>72</v>
      </c>
      <c r="C419" t="s">
        <v>260</v>
      </c>
      <c r="D419" t="s">
        <v>239</v>
      </c>
      <c r="E419" t="s">
        <v>98</v>
      </c>
      <c r="F419">
        <v>60</v>
      </c>
      <c r="G419">
        <v>1633</v>
      </c>
      <c r="H419">
        <v>0</v>
      </c>
      <c r="I419">
        <v>0</v>
      </c>
      <c r="J419">
        <v>60</v>
      </c>
      <c r="K419">
        <v>1633</v>
      </c>
    </row>
    <row r="420" spans="1:11" x14ac:dyDescent="0.25">
      <c r="A420" t="s">
        <v>570</v>
      </c>
      <c r="B420" t="s">
        <v>72</v>
      </c>
      <c r="C420" t="s">
        <v>260</v>
      </c>
      <c r="D420" t="s">
        <v>242</v>
      </c>
      <c r="E420" t="s">
        <v>99</v>
      </c>
      <c r="F420">
        <v>76</v>
      </c>
      <c r="G420">
        <v>2971</v>
      </c>
      <c r="H420">
        <v>0</v>
      </c>
      <c r="I420">
        <v>0</v>
      </c>
      <c r="J420">
        <v>76</v>
      </c>
      <c r="K420">
        <v>2971</v>
      </c>
    </row>
    <row r="421" spans="1:11" x14ac:dyDescent="0.25">
      <c r="A421" t="s">
        <v>1755</v>
      </c>
      <c r="B421" t="s">
        <v>72</v>
      </c>
      <c r="C421" t="s">
        <v>260</v>
      </c>
      <c r="D421" t="s">
        <v>241</v>
      </c>
      <c r="E421" t="s">
        <v>100</v>
      </c>
      <c r="F421">
        <v>14</v>
      </c>
      <c r="G421">
        <v>691</v>
      </c>
      <c r="H421">
        <v>0</v>
      </c>
      <c r="I421">
        <v>0</v>
      </c>
      <c r="J421">
        <v>14</v>
      </c>
      <c r="K421">
        <v>691</v>
      </c>
    </row>
    <row r="422" spans="1:11" x14ac:dyDescent="0.25">
      <c r="A422" t="s">
        <v>2744</v>
      </c>
      <c r="B422" t="s">
        <v>72</v>
      </c>
      <c r="C422" t="s">
        <v>260</v>
      </c>
      <c r="D422" t="s">
        <v>245</v>
      </c>
      <c r="E422" t="s">
        <v>101</v>
      </c>
      <c r="F422">
        <v>9</v>
      </c>
      <c r="G422">
        <v>340</v>
      </c>
      <c r="H422">
        <v>0</v>
      </c>
      <c r="I422">
        <v>0</v>
      </c>
      <c r="J422">
        <v>9</v>
      </c>
      <c r="K422">
        <v>340</v>
      </c>
    </row>
    <row r="423" spans="1:11" x14ac:dyDescent="0.25">
      <c r="A423" t="s">
        <v>2317</v>
      </c>
      <c r="B423" t="s">
        <v>72</v>
      </c>
      <c r="C423" t="s">
        <v>260</v>
      </c>
      <c r="D423" t="s">
        <v>238</v>
      </c>
      <c r="E423" t="s">
        <v>102</v>
      </c>
      <c r="F423">
        <v>76</v>
      </c>
      <c r="G423">
        <v>2674</v>
      </c>
      <c r="H423">
        <v>0</v>
      </c>
      <c r="I423">
        <v>0</v>
      </c>
      <c r="J423">
        <v>76</v>
      </c>
      <c r="K423">
        <v>2674</v>
      </c>
    </row>
    <row r="424" spans="1:11" x14ac:dyDescent="0.25">
      <c r="A424" t="s">
        <v>3811</v>
      </c>
      <c r="B424" t="s">
        <v>72</v>
      </c>
      <c r="C424" t="s">
        <v>260</v>
      </c>
      <c r="D424" t="s">
        <v>239</v>
      </c>
      <c r="E424" t="s">
        <v>103</v>
      </c>
      <c r="F424">
        <v>19</v>
      </c>
      <c r="G424">
        <v>587</v>
      </c>
      <c r="H424">
        <v>0</v>
      </c>
      <c r="I424">
        <v>0</v>
      </c>
      <c r="J424">
        <v>19</v>
      </c>
      <c r="K424">
        <v>587</v>
      </c>
    </row>
    <row r="425" spans="1:11" x14ac:dyDescent="0.25">
      <c r="A425" t="s">
        <v>3508</v>
      </c>
      <c r="B425" t="s">
        <v>72</v>
      </c>
      <c r="C425" t="s">
        <v>260</v>
      </c>
      <c r="D425" t="s">
        <v>238</v>
      </c>
      <c r="E425" t="s">
        <v>104</v>
      </c>
      <c r="F425">
        <v>38</v>
      </c>
      <c r="G425">
        <v>876.08</v>
      </c>
      <c r="H425">
        <v>0</v>
      </c>
      <c r="I425">
        <v>0</v>
      </c>
      <c r="J425">
        <v>38</v>
      </c>
      <c r="K425">
        <v>876.08</v>
      </c>
    </row>
    <row r="426" spans="1:11" x14ac:dyDescent="0.25">
      <c r="A426" t="s">
        <v>1688</v>
      </c>
      <c r="B426" t="s">
        <v>72</v>
      </c>
      <c r="C426" t="s">
        <v>260</v>
      </c>
      <c r="D426" t="s">
        <v>241</v>
      </c>
      <c r="E426" t="s">
        <v>105</v>
      </c>
      <c r="F426">
        <v>23</v>
      </c>
      <c r="G426">
        <v>869.08</v>
      </c>
      <c r="H426">
        <v>0</v>
      </c>
      <c r="I426">
        <v>0</v>
      </c>
      <c r="J426">
        <v>23</v>
      </c>
      <c r="K426">
        <v>869.08</v>
      </c>
    </row>
    <row r="427" spans="1:11" x14ac:dyDescent="0.25">
      <c r="A427" t="s">
        <v>3278</v>
      </c>
      <c r="B427" t="s">
        <v>72</v>
      </c>
      <c r="C427" t="s">
        <v>260</v>
      </c>
      <c r="D427" t="s">
        <v>241</v>
      </c>
      <c r="E427" t="s">
        <v>106</v>
      </c>
      <c r="F427">
        <v>13</v>
      </c>
      <c r="G427">
        <v>449.08</v>
      </c>
      <c r="H427">
        <v>0</v>
      </c>
      <c r="I427">
        <v>0</v>
      </c>
      <c r="J427">
        <v>13</v>
      </c>
      <c r="K427">
        <v>449.08</v>
      </c>
    </row>
    <row r="428" spans="1:11" x14ac:dyDescent="0.25">
      <c r="A428" t="s">
        <v>3134</v>
      </c>
      <c r="B428" t="s">
        <v>72</v>
      </c>
      <c r="C428" t="s">
        <v>260</v>
      </c>
      <c r="D428" t="s">
        <v>243</v>
      </c>
      <c r="E428" t="s">
        <v>108</v>
      </c>
      <c r="F428">
        <v>40</v>
      </c>
      <c r="G428">
        <v>1088.55</v>
      </c>
      <c r="H428">
        <v>0</v>
      </c>
      <c r="I428">
        <v>0</v>
      </c>
      <c r="J428">
        <v>40</v>
      </c>
      <c r="K428">
        <v>1088.55</v>
      </c>
    </row>
    <row r="429" spans="1:11" x14ac:dyDescent="0.25">
      <c r="A429" t="s">
        <v>2266</v>
      </c>
      <c r="B429" t="s">
        <v>72</v>
      </c>
      <c r="C429" t="s">
        <v>260</v>
      </c>
      <c r="D429" t="s">
        <v>244</v>
      </c>
      <c r="E429" t="s">
        <v>109</v>
      </c>
      <c r="F429">
        <v>33</v>
      </c>
      <c r="G429">
        <v>953</v>
      </c>
      <c r="H429">
        <v>0</v>
      </c>
      <c r="I429">
        <v>0</v>
      </c>
      <c r="J429">
        <v>33</v>
      </c>
      <c r="K429">
        <v>953</v>
      </c>
    </row>
    <row r="430" spans="1:11" x14ac:dyDescent="0.25">
      <c r="A430" t="s">
        <v>2292</v>
      </c>
      <c r="B430" t="s">
        <v>72</v>
      </c>
      <c r="C430" t="s">
        <v>260</v>
      </c>
      <c r="D430" t="s">
        <v>239</v>
      </c>
      <c r="E430" t="s">
        <v>110</v>
      </c>
      <c r="F430">
        <v>47</v>
      </c>
      <c r="G430">
        <v>1164.08</v>
      </c>
      <c r="H430">
        <v>0</v>
      </c>
      <c r="I430">
        <v>0</v>
      </c>
      <c r="J430">
        <v>47</v>
      </c>
      <c r="K430">
        <v>1164.08</v>
      </c>
    </row>
    <row r="431" spans="1:11" x14ac:dyDescent="0.25">
      <c r="A431" t="s">
        <v>3385</v>
      </c>
      <c r="B431" t="s">
        <v>72</v>
      </c>
      <c r="C431" t="s">
        <v>260</v>
      </c>
      <c r="D431" t="s">
        <v>241</v>
      </c>
      <c r="E431" t="s">
        <v>111</v>
      </c>
      <c r="F431">
        <v>16</v>
      </c>
      <c r="G431">
        <v>623</v>
      </c>
      <c r="H431">
        <v>0</v>
      </c>
      <c r="I431">
        <v>0</v>
      </c>
      <c r="J431">
        <v>16</v>
      </c>
      <c r="K431">
        <v>623</v>
      </c>
    </row>
    <row r="432" spans="1:11" x14ac:dyDescent="0.25">
      <c r="A432" t="s">
        <v>2256</v>
      </c>
      <c r="B432" t="s">
        <v>72</v>
      </c>
      <c r="C432" t="s">
        <v>260</v>
      </c>
      <c r="D432" t="s">
        <v>240</v>
      </c>
      <c r="E432" t="s">
        <v>112</v>
      </c>
      <c r="F432">
        <v>5</v>
      </c>
      <c r="G432">
        <v>112</v>
      </c>
      <c r="H432">
        <v>0</v>
      </c>
      <c r="I432">
        <v>0</v>
      </c>
      <c r="J432">
        <v>5</v>
      </c>
      <c r="K432">
        <v>112</v>
      </c>
    </row>
    <row r="433" spans="1:11" x14ac:dyDescent="0.25">
      <c r="A433" t="s">
        <v>3005</v>
      </c>
      <c r="B433" t="s">
        <v>72</v>
      </c>
      <c r="C433" t="s">
        <v>260</v>
      </c>
      <c r="D433" t="s">
        <v>237</v>
      </c>
      <c r="E433" t="s">
        <v>113</v>
      </c>
      <c r="F433">
        <v>14</v>
      </c>
      <c r="G433">
        <v>523.47</v>
      </c>
      <c r="H433">
        <v>0</v>
      </c>
      <c r="I433">
        <v>0</v>
      </c>
      <c r="J433">
        <v>14</v>
      </c>
      <c r="K433">
        <v>523.47</v>
      </c>
    </row>
    <row r="434" spans="1:11" x14ac:dyDescent="0.25">
      <c r="A434" t="s">
        <v>737</v>
      </c>
      <c r="B434" t="s">
        <v>72</v>
      </c>
      <c r="C434" t="s">
        <v>260</v>
      </c>
      <c r="D434" t="s">
        <v>237</v>
      </c>
      <c r="E434" t="s">
        <v>114</v>
      </c>
      <c r="F434">
        <v>44</v>
      </c>
      <c r="G434">
        <v>2077.4699999999998</v>
      </c>
      <c r="H434">
        <v>0</v>
      </c>
      <c r="I434">
        <v>0</v>
      </c>
      <c r="J434">
        <v>44</v>
      </c>
      <c r="K434">
        <v>2077.4699999999998</v>
      </c>
    </row>
    <row r="435" spans="1:11" x14ac:dyDescent="0.25">
      <c r="A435" t="s">
        <v>2149</v>
      </c>
      <c r="B435" t="s">
        <v>72</v>
      </c>
      <c r="C435" t="s">
        <v>260</v>
      </c>
      <c r="D435" t="s">
        <v>243</v>
      </c>
      <c r="E435" t="s">
        <v>115</v>
      </c>
      <c r="F435">
        <v>59</v>
      </c>
      <c r="G435">
        <v>1643.63</v>
      </c>
      <c r="H435">
        <v>0</v>
      </c>
      <c r="I435">
        <v>0</v>
      </c>
      <c r="J435">
        <v>59</v>
      </c>
      <c r="K435">
        <v>1643.63</v>
      </c>
    </row>
    <row r="436" spans="1:11" x14ac:dyDescent="0.25">
      <c r="A436" t="s">
        <v>3262</v>
      </c>
      <c r="B436" t="s">
        <v>72</v>
      </c>
      <c r="C436" t="s">
        <v>260</v>
      </c>
      <c r="D436" t="s">
        <v>245</v>
      </c>
      <c r="E436" t="s">
        <v>116</v>
      </c>
      <c r="F436">
        <v>16</v>
      </c>
      <c r="G436">
        <v>481</v>
      </c>
      <c r="H436">
        <v>0</v>
      </c>
      <c r="I436">
        <v>0</v>
      </c>
      <c r="J436">
        <v>16</v>
      </c>
      <c r="K436">
        <v>481</v>
      </c>
    </row>
    <row r="437" spans="1:11" x14ac:dyDescent="0.25">
      <c r="A437" t="s">
        <v>1731</v>
      </c>
      <c r="B437" t="s">
        <v>72</v>
      </c>
      <c r="C437" t="s">
        <v>260</v>
      </c>
      <c r="D437" t="s">
        <v>243</v>
      </c>
      <c r="E437" t="s">
        <v>117</v>
      </c>
      <c r="F437">
        <v>20</v>
      </c>
      <c r="G437">
        <v>565</v>
      </c>
      <c r="H437">
        <v>0</v>
      </c>
      <c r="I437">
        <v>0</v>
      </c>
      <c r="J437">
        <v>20</v>
      </c>
      <c r="K437">
        <v>565</v>
      </c>
    </row>
    <row r="438" spans="1:11" x14ac:dyDescent="0.25">
      <c r="A438" t="s">
        <v>1785</v>
      </c>
      <c r="B438" t="s">
        <v>72</v>
      </c>
      <c r="C438" t="s">
        <v>260</v>
      </c>
      <c r="D438" t="s">
        <v>244</v>
      </c>
      <c r="E438" t="s">
        <v>118</v>
      </c>
      <c r="F438">
        <v>17</v>
      </c>
      <c r="G438">
        <v>611</v>
      </c>
      <c r="H438">
        <v>0</v>
      </c>
      <c r="I438">
        <v>0</v>
      </c>
      <c r="J438">
        <v>17</v>
      </c>
      <c r="K438">
        <v>611</v>
      </c>
    </row>
    <row r="439" spans="1:11" x14ac:dyDescent="0.25">
      <c r="A439" t="s">
        <v>3542</v>
      </c>
      <c r="B439" t="s">
        <v>72</v>
      </c>
      <c r="C439" t="s">
        <v>260</v>
      </c>
      <c r="D439" t="s">
        <v>240</v>
      </c>
      <c r="E439" t="s">
        <v>119</v>
      </c>
      <c r="F439">
        <v>22</v>
      </c>
      <c r="G439">
        <v>944</v>
      </c>
      <c r="H439">
        <v>0</v>
      </c>
      <c r="I439">
        <v>0</v>
      </c>
      <c r="J439">
        <v>22</v>
      </c>
      <c r="K439">
        <v>944</v>
      </c>
    </row>
    <row r="440" spans="1:11" x14ac:dyDescent="0.25">
      <c r="A440" t="s">
        <v>1124</v>
      </c>
      <c r="B440" t="s">
        <v>72</v>
      </c>
      <c r="C440" t="s">
        <v>260</v>
      </c>
      <c r="D440" t="s">
        <v>239</v>
      </c>
      <c r="E440" t="s">
        <v>120</v>
      </c>
      <c r="F440">
        <v>37</v>
      </c>
      <c r="G440">
        <v>1356</v>
      </c>
      <c r="H440">
        <v>0</v>
      </c>
      <c r="I440">
        <v>0</v>
      </c>
      <c r="J440">
        <v>37</v>
      </c>
      <c r="K440">
        <v>1356</v>
      </c>
    </row>
    <row r="441" spans="1:11" x14ac:dyDescent="0.25">
      <c r="A441" t="s">
        <v>3639</v>
      </c>
      <c r="B441" t="s">
        <v>72</v>
      </c>
      <c r="C441" t="s">
        <v>260</v>
      </c>
      <c r="D441" t="s">
        <v>237</v>
      </c>
      <c r="E441" t="s">
        <v>249</v>
      </c>
      <c r="F441">
        <v>311</v>
      </c>
      <c r="G441">
        <v>11630.49</v>
      </c>
      <c r="H441">
        <v>0</v>
      </c>
      <c r="I441">
        <v>0</v>
      </c>
      <c r="J441">
        <v>311</v>
      </c>
      <c r="K441">
        <v>11630.49</v>
      </c>
    </row>
    <row r="442" spans="1:11" x14ac:dyDescent="0.25">
      <c r="A442" t="s">
        <v>4152</v>
      </c>
      <c r="B442" t="s">
        <v>72</v>
      </c>
      <c r="C442" t="s">
        <v>260</v>
      </c>
      <c r="D442" t="s">
        <v>238</v>
      </c>
      <c r="E442" t="s">
        <v>250</v>
      </c>
      <c r="F442">
        <v>595</v>
      </c>
      <c r="G442">
        <v>18648.54</v>
      </c>
      <c r="H442">
        <v>0</v>
      </c>
      <c r="I442">
        <v>0</v>
      </c>
      <c r="J442">
        <v>595</v>
      </c>
      <c r="K442">
        <v>18648.54</v>
      </c>
    </row>
    <row r="443" spans="1:11" x14ac:dyDescent="0.25">
      <c r="A443" t="s">
        <v>3397</v>
      </c>
      <c r="B443" t="s">
        <v>72</v>
      </c>
      <c r="C443" t="s">
        <v>260</v>
      </c>
      <c r="D443" t="s">
        <v>245</v>
      </c>
      <c r="E443" t="s">
        <v>121</v>
      </c>
      <c r="F443">
        <v>31</v>
      </c>
      <c r="G443">
        <v>872</v>
      </c>
      <c r="H443">
        <v>0</v>
      </c>
      <c r="I443">
        <v>0</v>
      </c>
      <c r="J443">
        <v>31</v>
      </c>
      <c r="K443">
        <v>872</v>
      </c>
    </row>
    <row r="444" spans="1:11" x14ac:dyDescent="0.25">
      <c r="A444" t="s">
        <v>3839</v>
      </c>
      <c r="B444" t="s">
        <v>72</v>
      </c>
      <c r="C444" t="s">
        <v>260</v>
      </c>
      <c r="D444" t="s">
        <v>242</v>
      </c>
      <c r="E444" t="s">
        <v>122</v>
      </c>
      <c r="F444">
        <v>30</v>
      </c>
      <c r="G444">
        <v>948</v>
      </c>
      <c r="H444">
        <v>0</v>
      </c>
      <c r="I444">
        <v>0</v>
      </c>
      <c r="J444">
        <v>30</v>
      </c>
      <c r="K444">
        <v>948</v>
      </c>
    </row>
    <row r="445" spans="1:11" x14ac:dyDescent="0.25">
      <c r="A445" t="s">
        <v>3209</v>
      </c>
      <c r="B445" t="s">
        <v>72</v>
      </c>
      <c r="C445" t="s">
        <v>260</v>
      </c>
      <c r="D445" t="s">
        <v>239</v>
      </c>
      <c r="E445" t="s">
        <v>123</v>
      </c>
      <c r="F445">
        <v>31</v>
      </c>
      <c r="G445">
        <v>909</v>
      </c>
      <c r="H445">
        <v>0</v>
      </c>
      <c r="I445">
        <v>0</v>
      </c>
      <c r="J445">
        <v>31</v>
      </c>
      <c r="K445">
        <v>909</v>
      </c>
    </row>
    <row r="446" spans="1:11" x14ac:dyDescent="0.25">
      <c r="A446" t="s">
        <v>2416</v>
      </c>
      <c r="B446" t="s">
        <v>72</v>
      </c>
      <c r="C446" t="s">
        <v>260</v>
      </c>
      <c r="D446" t="s">
        <v>238</v>
      </c>
      <c r="E446" t="s">
        <v>124</v>
      </c>
      <c r="F446">
        <v>112</v>
      </c>
      <c r="G446">
        <v>3492.57</v>
      </c>
      <c r="H446">
        <v>0</v>
      </c>
      <c r="I446">
        <v>0</v>
      </c>
      <c r="J446">
        <v>112</v>
      </c>
      <c r="K446">
        <v>3492.57</v>
      </c>
    </row>
    <row r="447" spans="1:11" x14ac:dyDescent="0.25">
      <c r="A447" t="s">
        <v>3105</v>
      </c>
      <c r="B447" t="s">
        <v>72</v>
      </c>
      <c r="C447" t="s">
        <v>260</v>
      </c>
      <c r="D447" t="s">
        <v>240</v>
      </c>
      <c r="E447" t="s">
        <v>125</v>
      </c>
      <c r="F447">
        <v>12</v>
      </c>
      <c r="G447">
        <v>370</v>
      </c>
      <c r="H447">
        <v>0</v>
      </c>
      <c r="I447">
        <v>0</v>
      </c>
      <c r="J447">
        <v>12</v>
      </c>
      <c r="K447">
        <v>370</v>
      </c>
    </row>
    <row r="448" spans="1:11" x14ac:dyDescent="0.25">
      <c r="A448" t="s">
        <v>2323</v>
      </c>
      <c r="B448" t="s">
        <v>72</v>
      </c>
      <c r="C448" t="s">
        <v>260</v>
      </c>
      <c r="D448" t="s">
        <v>243</v>
      </c>
      <c r="E448" t="s">
        <v>126</v>
      </c>
      <c r="F448">
        <v>38</v>
      </c>
      <c r="G448">
        <v>1424.55</v>
      </c>
      <c r="H448">
        <v>0</v>
      </c>
      <c r="I448">
        <v>0</v>
      </c>
      <c r="J448">
        <v>38</v>
      </c>
      <c r="K448">
        <v>1424.55</v>
      </c>
    </row>
    <row r="449" spans="1:11" x14ac:dyDescent="0.25">
      <c r="A449" t="s">
        <v>1162</v>
      </c>
      <c r="B449" t="s">
        <v>72</v>
      </c>
      <c r="C449" t="s">
        <v>260</v>
      </c>
      <c r="D449" t="s">
        <v>239</v>
      </c>
      <c r="E449" t="s">
        <v>127</v>
      </c>
      <c r="F449">
        <v>45</v>
      </c>
      <c r="G449">
        <v>1218.08</v>
      </c>
      <c r="H449">
        <v>0</v>
      </c>
      <c r="I449">
        <v>0</v>
      </c>
      <c r="J449">
        <v>45</v>
      </c>
      <c r="K449">
        <v>1218.08</v>
      </c>
    </row>
    <row r="450" spans="1:11" x14ac:dyDescent="0.25">
      <c r="A450" t="s">
        <v>3633</v>
      </c>
      <c r="B450" t="s">
        <v>72</v>
      </c>
      <c r="C450" t="s">
        <v>260</v>
      </c>
      <c r="D450" t="s">
        <v>239</v>
      </c>
      <c r="E450" t="s">
        <v>128</v>
      </c>
      <c r="F450">
        <v>42</v>
      </c>
      <c r="G450">
        <v>1625.08</v>
      </c>
      <c r="H450">
        <v>0</v>
      </c>
      <c r="I450">
        <v>0</v>
      </c>
      <c r="J450">
        <v>42</v>
      </c>
      <c r="K450">
        <v>1625.08</v>
      </c>
    </row>
    <row r="451" spans="1:11" x14ac:dyDescent="0.25">
      <c r="A451" t="s">
        <v>2384</v>
      </c>
      <c r="B451" t="s">
        <v>72</v>
      </c>
      <c r="C451" t="s">
        <v>260</v>
      </c>
      <c r="D451" t="s">
        <v>241</v>
      </c>
      <c r="E451" t="s">
        <v>129</v>
      </c>
      <c r="F451">
        <v>1</v>
      </c>
      <c r="G451">
        <v>79</v>
      </c>
      <c r="H451">
        <v>0</v>
      </c>
      <c r="I451">
        <v>0</v>
      </c>
      <c r="J451">
        <v>1</v>
      </c>
      <c r="K451">
        <v>79</v>
      </c>
    </row>
    <row r="452" spans="1:11" x14ac:dyDescent="0.25">
      <c r="A452" t="s">
        <v>2308</v>
      </c>
      <c r="B452" t="s">
        <v>72</v>
      </c>
      <c r="C452" t="s">
        <v>260</v>
      </c>
      <c r="D452" t="s">
        <v>239</v>
      </c>
      <c r="E452" t="s">
        <v>130</v>
      </c>
      <c r="F452">
        <v>31</v>
      </c>
      <c r="G452">
        <v>1076.57</v>
      </c>
      <c r="H452">
        <v>0</v>
      </c>
      <c r="I452">
        <v>0</v>
      </c>
      <c r="J452">
        <v>31</v>
      </c>
      <c r="K452">
        <v>1076.57</v>
      </c>
    </row>
    <row r="453" spans="1:11" x14ac:dyDescent="0.25">
      <c r="A453" t="s">
        <v>1817</v>
      </c>
      <c r="B453" t="s">
        <v>72</v>
      </c>
      <c r="C453" t="s">
        <v>260</v>
      </c>
      <c r="D453" t="s">
        <v>242</v>
      </c>
      <c r="E453" t="s">
        <v>131</v>
      </c>
      <c r="F453">
        <v>149</v>
      </c>
      <c r="G453">
        <v>5419.73</v>
      </c>
      <c r="H453">
        <v>0</v>
      </c>
      <c r="I453">
        <v>0</v>
      </c>
      <c r="J453">
        <v>149</v>
      </c>
      <c r="K453">
        <v>5419.73</v>
      </c>
    </row>
    <row r="454" spans="1:11" x14ac:dyDescent="0.25">
      <c r="A454" t="s">
        <v>1293</v>
      </c>
      <c r="B454" t="s">
        <v>72</v>
      </c>
      <c r="C454" t="s">
        <v>260</v>
      </c>
      <c r="D454" t="s">
        <v>239</v>
      </c>
      <c r="E454" t="s">
        <v>132</v>
      </c>
      <c r="F454">
        <v>27</v>
      </c>
      <c r="G454">
        <v>849</v>
      </c>
      <c r="H454">
        <v>0</v>
      </c>
      <c r="I454">
        <v>0</v>
      </c>
      <c r="J454">
        <v>27</v>
      </c>
      <c r="K454">
        <v>849</v>
      </c>
    </row>
    <row r="455" spans="1:11" x14ac:dyDescent="0.25">
      <c r="A455" t="s">
        <v>3706</v>
      </c>
      <c r="B455" t="s">
        <v>72</v>
      </c>
      <c r="C455" t="s">
        <v>260</v>
      </c>
      <c r="D455" t="s">
        <v>239</v>
      </c>
      <c r="E455" t="s">
        <v>133</v>
      </c>
      <c r="F455">
        <v>21</v>
      </c>
      <c r="G455">
        <v>667.9</v>
      </c>
      <c r="H455">
        <v>0</v>
      </c>
      <c r="I455">
        <v>0</v>
      </c>
      <c r="J455">
        <v>21</v>
      </c>
      <c r="K455">
        <v>667.9</v>
      </c>
    </row>
    <row r="456" spans="1:11" x14ac:dyDescent="0.25">
      <c r="A456" t="s">
        <v>3920</v>
      </c>
      <c r="B456" t="s">
        <v>72</v>
      </c>
      <c r="C456" t="s">
        <v>260</v>
      </c>
      <c r="D456" t="s">
        <v>240</v>
      </c>
      <c r="E456" t="s">
        <v>134</v>
      </c>
      <c r="F456">
        <v>7</v>
      </c>
      <c r="G456">
        <v>246.08</v>
      </c>
      <c r="H456">
        <v>0</v>
      </c>
      <c r="I456">
        <v>0</v>
      </c>
      <c r="J456">
        <v>7</v>
      </c>
      <c r="K456">
        <v>246.08</v>
      </c>
    </row>
    <row r="457" spans="1:11" x14ac:dyDescent="0.25">
      <c r="A457" t="s">
        <v>3685</v>
      </c>
      <c r="B457" t="s">
        <v>72</v>
      </c>
      <c r="C457" t="s">
        <v>260</v>
      </c>
      <c r="D457" t="s">
        <v>239</v>
      </c>
      <c r="E457" t="s">
        <v>135</v>
      </c>
      <c r="F457">
        <v>35</v>
      </c>
      <c r="G457">
        <v>1175</v>
      </c>
      <c r="H457">
        <v>0</v>
      </c>
      <c r="I457">
        <v>0</v>
      </c>
      <c r="J457">
        <v>35</v>
      </c>
      <c r="K457">
        <v>1175</v>
      </c>
    </row>
    <row r="458" spans="1:11" x14ac:dyDescent="0.25">
      <c r="A458" t="s">
        <v>1727</v>
      </c>
      <c r="B458" t="s">
        <v>72</v>
      </c>
      <c r="C458" t="s">
        <v>260</v>
      </c>
      <c r="D458" t="s">
        <v>244</v>
      </c>
      <c r="E458" t="s">
        <v>136</v>
      </c>
      <c r="F458">
        <v>17</v>
      </c>
      <c r="G458">
        <v>553</v>
      </c>
      <c r="H458">
        <v>0</v>
      </c>
      <c r="I458">
        <v>0</v>
      </c>
      <c r="J458">
        <v>17</v>
      </c>
      <c r="K458">
        <v>553</v>
      </c>
    </row>
    <row r="459" spans="1:11" x14ac:dyDescent="0.25">
      <c r="A459" t="s">
        <v>965</v>
      </c>
      <c r="B459" t="s">
        <v>72</v>
      </c>
      <c r="C459" t="s">
        <v>260</v>
      </c>
      <c r="D459" t="s">
        <v>238</v>
      </c>
      <c r="E459" t="s">
        <v>137</v>
      </c>
      <c r="F459">
        <v>160</v>
      </c>
      <c r="G459">
        <v>4961.1000000000004</v>
      </c>
      <c r="H459">
        <v>0</v>
      </c>
      <c r="I459">
        <v>0</v>
      </c>
      <c r="J459">
        <v>160</v>
      </c>
      <c r="K459">
        <v>4961.1000000000004</v>
      </c>
    </row>
    <row r="460" spans="1:11" x14ac:dyDescent="0.25">
      <c r="A460" t="s">
        <v>1816</v>
      </c>
      <c r="B460" t="s">
        <v>72</v>
      </c>
      <c r="C460" t="s">
        <v>260</v>
      </c>
      <c r="D460" t="s">
        <v>239</v>
      </c>
      <c r="E460" t="s">
        <v>138</v>
      </c>
      <c r="F460">
        <v>31</v>
      </c>
      <c r="G460">
        <v>1062</v>
      </c>
      <c r="H460">
        <v>0</v>
      </c>
      <c r="I460">
        <v>0</v>
      </c>
      <c r="J460">
        <v>31</v>
      </c>
      <c r="K460">
        <v>1062</v>
      </c>
    </row>
    <row r="461" spans="1:11" x14ac:dyDescent="0.25">
      <c r="A461" t="s">
        <v>3550</v>
      </c>
      <c r="B461" t="s">
        <v>72</v>
      </c>
      <c r="C461" t="s">
        <v>260</v>
      </c>
      <c r="D461" t="s">
        <v>239</v>
      </c>
      <c r="E461" t="s">
        <v>139</v>
      </c>
      <c r="F461">
        <v>21</v>
      </c>
      <c r="G461">
        <v>563</v>
      </c>
      <c r="H461">
        <v>0</v>
      </c>
      <c r="I461">
        <v>0</v>
      </c>
      <c r="J461">
        <v>21</v>
      </c>
      <c r="K461">
        <v>563</v>
      </c>
    </row>
    <row r="462" spans="1:11" x14ac:dyDescent="0.25">
      <c r="A462" t="s">
        <v>1959</v>
      </c>
      <c r="B462" t="s">
        <v>72</v>
      </c>
      <c r="C462" t="s">
        <v>260</v>
      </c>
      <c r="D462" t="s">
        <v>242</v>
      </c>
      <c r="E462" t="s">
        <v>140</v>
      </c>
      <c r="F462">
        <v>9</v>
      </c>
      <c r="G462">
        <v>249</v>
      </c>
      <c r="H462">
        <v>0</v>
      </c>
      <c r="I462">
        <v>0</v>
      </c>
      <c r="J462">
        <v>9</v>
      </c>
      <c r="K462">
        <v>249</v>
      </c>
    </row>
    <row r="463" spans="1:11" x14ac:dyDescent="0.25">
      <c r="A463" t="s">
        <v>2003</v>
      </c>
      <c r="B463" t="s">
        <v>72</v>
      </c>
      <c r="C463" t="s">
        <v>260</v>
      </c>
      <c r="D463" t="s">
        <v>239</v>
      </c>
      <c r="E463" t="s">
        <v>142</v>
      </c>
      <c r="F463">
        <v>27</v>
      </c>
      <c r="G463">
        <v>820</v>
      </c>
      <c r="H463">
        <v>0</v>
      </c>
      <c r="I463">
        <v>0</v>
      </c>
      <c r="J463">
        <v>27</v>
      </c>
      <c r="K463">
        <v>820</v>
      </c>
    </row>
    <row r="464" spans="1:11" x14ac:dyDescent="0.25">
      <c r="A464" t="s">
        <v>1092</v>
      </c>
      <c r="B464" t="s">
        <v>72</v>
      </c>
      <c r="C464" t="s">
        <v>260</v>
      </c>
      <c r="D464" t="s">
        <v>239</v>
      </c>
      <c r="E464" t="s">
        <v>143</v>
      </c>
      <c r="F464">
        <v>17</v>
      </c>
      <c r="G464">
        <v>781.08</v>
      </c>
      <c r="H464">
        <v>0</v>
      </c>
      <c r="I464">
        <v>0</v>
      </c>
      <c r="J464">
        <v>17</v>
      </c>
      <c r="K464">
        <v>781.08</v>
      </c>
    </row>
    <row r="465" spans="1:11" x14ac:dyDescent="0.25">
      <c r="A465" t="s">
        <v>2839</v>
      </c>
      <c r="B465" t="s">
        <v>72</v>
      </c>
      <c r="C465" t="s">
        <v>260</v>
      </c>
      <c r="D465" t="s">
        <v>242</v>
      </c>
      <c r="E465" t="s">
        <v>144</v>
      </c>
      <c r="F465">
        <v>139</v>
      </c>
      <c r="G465">
        <v>4374.1000000000004</v>
      </c>
      <c r="H465">
        <v>0</v>
      </c>
      <c r="I465">
        <v>0</v>
      </c>
      <c r="J465">
        <v>139</v>
      </c>
      <c r="K465">
        <v>4374.1000000000004</v>
      </c>
    </row>
    <row r="466" spans="1:11" x14ac:dyDescent="0.25">
      <c r="A466" t="s">
        <v>1665</v>
      </c>
      <c r="B466" t="s">
        <v>72</v>
      </c>
      <c r="C466" t="s">
        <v>260</v>
      </c>
      <c r="D466" t="s">
        <v>245</v>
      </c>
      <c r="E466" t="s">
        <v>145</v>
      </c>
      <c r="F466">
        <v>12</v>
      </c>
      <c r="G466">
        <v>421</v>
      </c>
      <c r="H466">
        <v>0</v>
      </c>
      <c r="I466">
        <v>0</v>
      </c>
      <c r="J466">
        <v>12</v>
      </c>
      <c r="K466">
        <v>421</v>
      </c>
    </row>
    <row r="467" spans="1:11" x14ac:dyDescent="0.25">
      <c r="A467" t="s">
        <v>2867</v>
      </c>
      <c r="B467" t="s">
        <v>72</v>
      </c>
      <c r="C467" t="s">
        <v>260</v>
      </c>
      <c r="D467" t="s">
        <v>239</v>
      </c>
      <c r="E467" t="s">
        <v>146</v>
      </c>
      <c r="F467">
        <v>18</v>
      </c>
      <c r="G467">
        <v>334</v>
      </c>
      <c r="H467">
        <v>0</v>
      </c>
      <c r="I467">
        <v>0</v>
      </c>
      <c r="J467">
        <v>18</v>
      </c>
      <c r="K467">
        <v>334</v>
      </c>
    </row>
    <row r="468" spans="1:11" x14ac:dyDescent="0.25">
      <c r="A468" t="s">
        <v>771</v>
      </c>
      <c r="B468" t="s">
        <v>72</v>
      </c>
      <c r="C468" t="s">
        <v>260</v>
      </c>
      <c r="D468" t="s">
        <v>245</v>
      </c>
      <c r="E468" t="s">
        <v>147</v>
      </c>
      <c r="F468">
        <v>21</v>
      </c>
      <c r="G468">
        <v>761</v>
      </c>
      <c r="H468">
        <v>0</v>
      </c>
      <c r="I468">
        <v>0</v>
      </c>
      <c r="J468">
        <v>21</v>
      </c>
      <c r="K468">
        <v>761</v>
      </c>
    </row>
    <row r="469" spans="1:11" x14ac:dyDescent="0.25">
      <c r="A469" t="s">
        <v>1097</v>
      </c>
      <c r="B469" t="s">
        <v>72</v>
      </c>
      <c r="C469" t="s">
        <v>260</v>
      </c>
      <c r="D469" t="s">
        <v>241</v>
      </c>
      <c r="E469" t="s">
        <v>148</v>
      </c>
      <c r="F469">
        <v>8</v>
      </c>
      <c r="G469">
        <v>212</v>
      </c>
      <c r="H469">
        <v>0</v>
      </c>
      <c r="I469">
        <v>0</v>
      </c>
      <c r="J469">
        <v>8</v>
      </c>
      <c r="K469">
        <v>212</v>
      </c>
    </row>
    <row r="470" spans="1:11" x14ac:dyDescent="0.25">
      <c r="A470" t="s">
        <v>3371</v>
      </c>
      <c r="B470" t="s">
        <v>72</v>
      </c>
      <c r="C470" t="s">
        <v>260</v>
      </c>
      <c r="D470" t="s">
        <v>239</v>
      </c>
      <c r="E470" t="s">
        <v>149</v>
      </c>
      <c r="F470">
        <v>39</v>
      </c>
      <c r="G470">
        <v>1193</v>
      </c>
      <c r="H470">
        <v>0</v>
      </c>
      <c r="I470">
        <v>0</v>
      </c>
      <c r="J470">
        <v>39</v>
      </c>
      <c r="K470">
        <v>1193</v>
      </c>
    </row>
    <row r="471" spans="1:11" x14ac:dyDescent="0.25">
      <c r="A471" t="s">
        <v>930</v>
      </c>
      <c r="B471" t="s">
        <v>72</v>
      </c>
      <c r="C471" t="s">
        <v>260</v>
      </c>
      <c r="D471" t="s">
        <v>241</v>
      </c>
      <c r="E471" t="s">
        <v>150</v>
      </c>
      <c r="F471">
        <v>75</v>
      </c>
      <c r="G471">
        <v>2840.94</v>
      </c>
      <c r="H471">
        <v>0</v>
      </c>
      <c r="I471">
        <v>0</v>
      </c>
      <c r="J471">
        <v>75</v>
      </c>
      <c r="K471">
        <v>2840.94</v>
      </c>
    </row>
    <row r="472" spans="1:11" x14ac:dyDescent="0.25">
      <c r="A472" t="s">
        <v>1242</v>
      </c>
      <c r="B472" t="s">
        <v>72</v>
      </c>
      <c r="C472" t="s">
        <v>260</v>
      </c>
      <c r="D472" t="s">
        <v>245</v>
      </c>
      <c r="E472" t="s">
        <v>151</v>
      </c>
      <c r="F472">
        <v>33</v>
      </c>
      <c r="G472">
        <v>1213</v>
      </c>
      <c r="H472">
        <v>0</v>
      </c>
      <c r="I472">
        <v>0</v>
      </c>
      <c r="J472">
        <v>33</v>
      </c>
      <c r="K472">
        <v>1213</v>
      </c>
    </row>
    <row r="473" spans="1:11" x14ac:dyDescent="0.25">
      <c r="A473" t="s">
        <v>3735</v>
      </c>
      <c r="B473" t="s">
        <v>72</v>
      </c>
      <c r="C473" t="s">
        <v>260</v>
      </c>
      <c r="D473" t="s">
        <v>237</v>
      </c>
      <c r="E473" t="s">
        <v>152</v>
      </c>
      <c r="F473">
        <v>17</v>
      </c>
      <c r="G473">
        <v>852</v>
      </c>
      <c r="H473">
        <v>0</v>
      </c>
      <c r="I473">
        <v>0</v>
      </c>
      <c r="J473">
        <v>17</v>
      </c>
      <c r="K473">
        <v>852</v>
      </c>
    </row>
    <row r="474" spans="1:11" x14ac:dyDescent="0.25">
      <c r="A474" t="s">
        <v>768</v>
      </c>
      <c r="B474" t="s">
        <v>72</v>
      </c>
      <c r="C474" t="s">
        <v>260</v>
      </c>
      <c r="D474" t="s">
        <v>237</v>
      </c>
      <c r="E474" t="s">
        <v>153</v>
      </c>
      <c r="F474">
        <v>49</v>
      </c>
      <c r="G474">
        <v>1230.47</v>
      </c>
      <c r="H474">
        <v>0</v>
      </c>
      <c r="I474">
        <v>0</v>
      </c>
      <c r="J474">
        <v>49</v>
      </c>
      <c r="K474">
        <v>1230.47</v>
      </c>
    </row>
    <row r="475" spans="1:11" x14ac:dyDescent="0.25">
      <c r="A475" t="s">
        <v>1608</v>
      </c>
      <c r="B475" t="s">
        <v>72</v>
      </c>
      <c r="C475" t="s">
        <v>260</v>
      </c>
      <c r="D475" t="s">
        <v>239</v>
      </c>
      <c r="E475" t="s">
        <v>154</v>
      </c>
      <c r="F475">
        <v>35</v>
      </c>
      <c r="G475">
        <v>1022.47</v>
      </c>
      <c r="H475">
        <v>0</v>
      </c>
      <c r="I475">
        <v>0</v>
      </c>
      <c r="J475">
        <v>35</v>
      </c>
      <c r="K475">
        <v>1022.47</v>
      </c>
    </row>
    <row r="476" spans="1:11" x14ac:dyDescent="0.25">
      <c r="A476" t="s">
        <v>809</v>
      </c>
      <c r="B476" t="s">
        <v>72</v>
      </c>
      <c r="C476" t="s">
        <v>260</v>
      </c>
      <c r="D476" t="s">
        <v>237</v>
      </c>
      <c r="E476" t="s">
        <v>155</v>
      </c>
      <c r="F476">
        <v>45</v>
      </c>
      <c r="G476">
        <v>1797.08</v>
      </c>
      <c r="H476">
        <v>0</v>
      </c>
      <c r="I476">
        <v>0</v>
      </c>
      <c r="J476">
        <v>45</v>
      </c>
      <c r="K476">
        <v>1797.08</v>
      </c>
    </row>
    <row r="477" spans="1:11" x14ac:dyDescent="0.25">
      <c r="A477" t="s">
        <v>2056</v>
      </c>
      <c r="B477" t="s">
        <v>72</v>
      </c>
      <c r="C477" t="s">
        <v>260</v>
      </c>
      <c r="D477" t="s">
        <v>241</v>
      </c>
      <c r="E477" t="s">
        <v>156</v>
      </c>
      <c r="F477">
        <v>22</v>
      </c>
      <c r="G477">
        <v>982.08</v>
      </c>
      <c r="H477">
        <v>0</v>
      </c>
      <c r="I477">
        <v>0</v>
      </c>
      <c r="J477">
        <v>22</v>
      </c>
      <c r="K477">
        <v>982.08</v>
      </c>
    </row>
    <row r="478" spans="1:11" x14ac:dyDescent="0.25">
      <c r="A478" t="s">
        <v>2122</v>
      </c>
      <c r="B478" t="s">
        <v>72</v>
      </c>
      <c r="C478" t="s">
        <v>260</v>
      </c>
      <c r="D478" t="s">
        <v>239</v>
      </c>
      <c r="E478" t="s">
        <v>251</v>
      </c>
      <c r="F478">
        <v>1023</v>
      </c>
      <c r="G478">
        <v>32698.26</v>
      </c>
      <c r="H478">
        <v>0</v>
      </c>
      <c r="I478">
        <v>0</v>
      </c>
      <c r="J478">
        <v>1023</v>
      </c>
      <c r="K478">
        <v>32698.26</v>
      </c>
    </row>
    <row r="479" spans="1:11" x14ac:dyDescent="0.25">
      <c r="A479" t="s">
        <v>2906</v>
      </c>
      <c r="B479" t="s">
        <v>72</v>
      </c>
      <c r="C479" t="s">
        <v>260</v>
      </c>
      <c r="D479" t="s">
        <v>238</v>
      </c>
      <c r="E479" t="s">
        <v>157</v>
      </c>
      <c r="F479">
        <v>18</v>
      </c>
      <c r="G479">
        <v>770.16</v>
      </c>
      <c r="H479">
        <v>0</v>
      </c>
      <c r="I479">
        <v>0</v>
      </c>
      <c r="J479">
        <v>18</v>
      </c>
      <c r="K479">
        <v>770.16</v>
      </c>
    </row>
    <row r="480" spans="1:11" x14ac:dyDescent="0.25">
      <c r="A480" t="s">
        <v>3923</v>
      </c>
      <c r="B480" t="s">
        <v>72</v>
      </c>
      <c r="C480" t="s">
        <v>260</v>
      </c>
      <c r="D480" t="s">
        <v>241</v>
      </c>
      <c r="E480" t="s">
        <v>158</v>
      </c>
      <c r="F480">
        <v>34</v>
      </c>
      <c r="G480">
        <v>977</v>
      </c>
      <c r="H480">
        <v>0</v>
      </c>
      <c r="I480">
        <v>0</v>
      </c>
      <c r="J480">
        <v>34</v>
      </c>
      <c r="K480">
        <v>977</v>
      </c>
    </row>
    <row r="481" spans="1:11" x14ac:dyDescent="0.25">
      <c r="A481" t="s">
        <v>2196</v>
      </c>
      <c r="B481" t="s">
        <v>72</v>
      </c>
      <c r="C481" t="s">
        <v>260</v>
      </c>
      <c r="D481" t="s">
        <v>242</v>
      </c>
      <c r="E481" t="s">
        <v>159</v>
      </c>
      <c r="F481">
        <v>16</v>
      </c>
      <c r="G481">
        <v>442</v>
      </c>
      <c r="H481">
        <v>0</v>
      </c>
      <c r="I481">
        <v>0</v>
      </c>
      <c r="J481">
        <v>16</v>
      </c>
      <c r="K481">
        <v>442</v>
      </c>
    </row>
    <row r="482" spans="1:11" x14ac:dyDescent="0.25">
      <c r="A482" t="s">
        <v>849</v>
      </c>
      <c r="B482" t="s">
        <v>72</v>
      </c>
      <c r="C482" t="s">
        <v>260</v>
      </c>
      <c r="D482" t="s">
        <v>239</v>
      </c>
      <c r="E482" t="s">
        <v>160</v>
      </c>
      <c r="F482">
        <v>40</v>
      </c>
      <c r="G482">
        <v>980</v>
      </c>
      <c r="H482">
        <v>0</v>
      </c>
      <c r="I482">
        <v>0</v>
      </c>
      <c r="J482">
        <v>40</v>
      </c>
      <c r="K482">
        <v>980</v>
      </c>
    </row>
    <row r="483" spans="1:11" x14ac:dyDescent="0.25">
      <c r="A483" t="s">
        <v>3224</v>
      </c>
      <c r="B483" t="s">
        <v>72</v>
      </c>
      <c r="C483" t="s">
        <v>260</v>
      </c>
      <c r="D483" t="s">
        <v>240</v>
      </c>
      <c r="E483" t="s">
        <v>161</v>
      </c>
      <c r="F483">
        <v>7</v>
      </c>
      <c r="G483">
        <v>213</v>
      </c>
      <c r="H483">
        <v>0</v>
      </c>
      <c r="I483">
        <v>0</v>
      </c>
      <c r="J483">
        <v>7</v>
      </c>
      <c r="K483">
        <v>213</v>
      </c>
    </row>
    <row r="484" spans="1:11" x14ac:dyDescent="0.25">
      <c r="A484" t="s">
        <v>1134</v>
      </c>
      <c r="B484" t="s">
        <v>72</v>
      </c>
      <c r="C484" t="s">
        <v>260</v>
      </c>
      <c r="D484" t="s">
        <v>242</v>
      </c>
      <c r="E484" t="s">
        <v>162</v>
      </c>
      <c r="F484">
        <v>43</v>
      </c>
      <c r="G484">
        <v>1632</v>
      </c>
      <c r="H484">
        <v>0</v>
      </c>
      <c r="I484">
        <v>0</v>
      </c>
      <c r="J484">
        <v>43</v>
      </c>
      <c r="K484">
        <v>1632</v>
      </c>
    </row>
    <row r="485" spans="1:11" x14ac:dyDescent="0.25">
      <c r="A485" t="s">
        <v>834</v>
      </c>
      <c r="B485" t="s">
        <v>72</v>
      </c>
      <c r="C485" t="s">
        <v>260</v>
      </c>
      <c r="D485" t="s">
        <v>240</v>
      </c>
      <c r="E485" t="s">
        <v>163</v>
      </c>
      <c r="F485">
        <v>14</v>
      </c>
      <c r="G485">
        <v>502</v>
      </c>
      <c r="H485">
        <v>0</v>
      </c>
      <c r="I485">
        <v>0</v>
      </c>
      <c r="J485">
        <v>14</v>
      </c>
      <c r="K485">
        <v>502</v>
      </c>
    </row>
    <row r="486" spans="1:11" x14ac:dyDescent="0.25">
      <c r="A486" t="s">
        <v>2517</v>
      </c>
      <c r="B486" t="s">
        <v>72</v>
      </c>
      <c r="C486" t="s">
        <v>260</v>
      </c>
      <c r="D486" t="s">
        <v>239</v>
      </c>
      <c r="E486" t="s">
        <v>164</v>
      </c>
      <c r="F486">
        <v>30</v>
      </c>
      <c r="G486">
        <v>1046</v>
      </c>
      <c r="H486">
        <v>0</v>
      </c>
      <c r="I486">
        <v>0</v>
      </c>
      <c r="J486">
        <v>30</v>
      </c>
      <c r="K486">
        <v>1046</v>
      </c>
    </row>
    <row r="487" spans="1:11" x14ac:dyDescent="0.25">
      <c r="A487" t="s">
        <v>1117</v>
      </c>
      <c r="B487" t="s">
        <v>72</v>
      </c>
      <c r="C487" t="s">
        <v>260</v>
      </c>
      <c r="D487" t="s">
        <v>238</v>
      </c>
      <c r="E487" t="s">
        <v>165</v>
      </c>
      <c r="F487">
        <v>66</v>
      </c>
      <c r="G487">
        <v>1856</v>
      </c>
      <c r="H487">
        <v>0</v>
      </c>
      <c r="I487">
        <v>0</v>
      </c>
      <c r="J487">
        <v>66</v>
      </c>
      <c r="K487">
        <v>1856</v>
      </c>
    </row>
    <row r="488" spans="1:11" x14ac:dyDescent="0.25">
      <c r="A488" t="s">
        <v>3485</v>
      </c>
      <c r="B488" t="s">
        <v>72</v>
      </c>
      <c r="C488" t="s">
        <v>260</v>
      </c>
      <c r="D488" t="s">
        <v>245</v>
      </c>
      <c r="E488" t="s">
        <v>166</v>
      </c>
      <c r="F488">
        <v>9</v>
      </c>
      <c r="G488">
        <v>138</v>
      </c>
      <c r="H488">
        <v>0</v>
      </c>
      <c r="I488">
        <v>0</v>
      </c>
      <c r="J488">
        <v>9</v>
      </c>
      <c r="K488">
        <v>138</v>
      </c>
    </row>
    <row r="489" spans="1:11" x14ac:dyDescent="0.25">
      <c r="A489" t="s">
        <v>3140</v>
      </c>
      <c r="B489" t="s">
        <v>72</v>
      </c>
      <c r="C489" t="s">
        <v>260</v>
      </c>
      <c r="D489" t="s">
        <v>240</v>
      </c>
      <c r="E489" t="s">
        <v>252</v>
      </c>
      <c r="F489">
        <v>126</v>
      </c>
      <c r="G489">
        <v>4736.08</v>
      </c>
      <c r="H489">
        <v>0</v>
      </c>
      <c r="I489">
        <v>0</v>
      </c>
      <c r="J489">
        <v>126</v>
      </c>
      <c r="K489">
        <v>4736.08</v>
      </c>
    </row>
    <row r="490" spans="1:11" x14ac:dyDescent="0.25">
      <c r="A490" t="s">
        <v>2221</v>
      </c>
      <c r="B490" t="s">
        <v>72</v>
      </c>
      <c r="C490" t="s">
        <v>260</v>
      </c>
      <c r="D490" t="s">
        <v>245</v>
      </c>
      <c r="E490" t="s">
        <v>167</v>
      </c>
      <c r="F490">
        <v>17</v>
      </c>
      <c r="G490">
        <v>424.94</v>
      </c>
      <c r="H490">
        <v>0</v>
      </c>
      <c r="I490">
        <v>0</v>
      </c>
      <c r="J490">
        <v>17</v>
      </c>
      <c r="K490">
        <v>424.94</v>
      </c>
    </row>
    <row r="491" spans="1:11" x14ac:dyDescent="0.25">
      <c r="A491" t="s">
        <v>3187</v>
      </c>
      <c r="B491" t="s">
        <v>72</v>
      </c>
      <c r="C491" t="s">
        <v>260</v>
      </c>
      <c r="D491" t="s">
        <v>237</v>
      </c>
      <c r="E491" t="s">
        <v>168</v>
      </c>
      <c r="F491">
        <v>40</v>
      </c>
      <c r="G491">
        <v>999</v>
      </c>
      <c r="H491">
        <v>0</v>
      </c>
      <c r="I491">
        <v>0</v>
      </c>
      <c r="J491">
        <v>40</v>
      </c>
      <c r="K491">
        <v>999</v>
      </c>
    </row>
    <row r="492" spans="1:11" x14ac:dyDescent="0.25">
      <c r="A492" t="s">
        <v>3263</v>
      </c>
      <c r="B492" t="s">
        <v>72</v>
      </c>
      <c r="C492" t="s">
        <v>260</v>
      </c>
      <c r="D492" t="s">
        <v>243</v>
      </c>
      <c r="E492" t="s">
        <v>169</v>
      </c>
      <c r="F492">
        <v>28</v>
      </c>
      <c r="G492">
        <v>947</v>
      </c>
      <c r="H492">
        <v>0</v>
      </c>
      <c r="I492">
        <v>0</v>
      </c>
      <c r="J492">
        <v>28</v>
      </c>
      <c r="K492">
        <v>947</v>
      </c>
    </row>
    <row r="493" spans="1:11" x14ac:dyDescent="0.25">
      <c r="A493" t="s">
        <v>2543</v>
      </c>
      <c r="B493" t="s">
        <v>72</v>
      </c>
      <c r="C493" t="s">
        <v>260</v>
      </c>
      <c r="D493" t="s">
        <v>240</v>
      </c>
      <c r="E493" t="s">
        <v>170</v>
      </c>
      <c r="F493">
        <v>5</v>
      </c>
      <c r="G493">
        <v>199</v>
      </c>
      <c r="H493">
        <v>0</v>
      </c>
      <c r="I493">
        <v>0</v>
      </c>
      <c r="J493">
        <v>5</v>
      </c>
      <c r="K493">
        <v>199</v>
      </c>
    </row>
    <row r="494" spans="1:11" x14ac:dyDescent="0.25">
      <c r="A494" t="s">
        <v>812</v>
      </c>
      <c r="B494" t="s">
        <v>72</v>
      </c>
      <c r="C494" t="s">
        <v>260</v>
      </c>
      <c r="D494" t="s">
        <v>241</v>
      </c>
      <c r="E494" t="s">
        <v>253</v>
      </c>
      <c r="F494">
        <v>431</v>
      </c>
      <c r="G494">
        <v>17122.36</v>
      </c>
      <c r="H494">
        <v>0</v>
      </c>
      <c r="I494">
        <v>0</v>
      </c>
      <c r="J494">
        <v>431</v>
      </c>
      <c r="K494">
        <v>17122.36</v>
      </c>
    </row>
    <row r="495" spans="1:11" x14ac:dyDescent="0.25">
      <c r="A495" t="s">
        <v>983</v>
      </c>
      <c r="B495" t="s">
        <v>72</v>
      </c>
      <c r="C495" t="s">
        <v>260</v>
      </c>
      <c r="D495" t="s">
        <v>245</v>
      </c>
      <c r="E495" t="s">
        <v>171</v>
      </c>
      <c r="F495">
        <v>39</v>
      </c>
      <c r="G495">
        <v>1197</v>
      </c>
      <c r="H495">
        <v>0</v>
      </c>
      <c r="I495">
        <v>0</v>
      </c>
      <c r="J495">
        <v>39</v>
      </c>
      <c r="K495">
        <v>1197</v>
      </c>
    </row>
    <row r="496" spans="1:11" x14ac:dyDescent="0.25">
      <c r="A496" t="s">
        <v>3284</v>
      </c>
      <c r="B496" t="s">
        <v>72</v>
      </c>
      <c r="C496" t="s">
        <v>260</v>
      </c>
      <c r="D496" t="s">
        <v>240</v>
      </c>
      <c r="E496" t="s">
        <v>172</v>
      </c>
      <c r="F496">
        <v>15</v>
      </c>
      <c r="G496">
        <v>627</v>
      </c>
      <c r="H496">
        <v>0</v>
      </c>
      <c r="I496">
        <v>0</v>
      </c>
      <c r="J496">
        <v>15</v>
      </c>
      <c r="K496">
        <v>627</v>
      </c>
    </row>
    <row r="497" spans="1:11" x14ac:dyDescent="0.25">
      <c r="A497" t="s">
        <v>19249</v>
      </c>
      <c r="B497" t="s">
        <v>72</v>
      </c>
      <c r="C497" t="s">
        <v>260</v>
      </c>
      <c r="D497" t="s">
        <v>246</v>
      </c>
      <c r="E497" t="s">
        <v>246</v>
      </c>
      <c r="F497">
        <v>1</v>
      </c>
      <c r="G497">
        <v>6</v>
      </c>
      <c r="H497">
        <v>0</v>
      </c>
      <c r="I497">
        <v>0</v>
      </c>
      <c r="J497">
        <v>1</v>
      </c>
      <c r="K497">
        <v>6</v>
      </c>
    </row>
    <row r="498" spans="1:11" x14ac:dyDescent="0.25">
      <c r="A498" t="s">
        <v>19283</v>
      </c>
      <c r="B498" t="s">
        <v>72</v>
      </c>
      <c r="C498" t="s">
        <v>260</v>
      </c>
      <c r="D498" t="s">
        <v>246</v>
      </c>
      <c r="E498" t="s">
        <v>258</v>
      </c>
      <c r="F498">
        <v>1</v>
      </c>
      <c r="G498">
        <v>6</v>
      </c>
      <c r="H498">
        <v>0</v>
      </c>
      <c r="I498">
        <v>0</v>
      </c>
      <c r="J498">
        <v>1</v>
      </c>
      <c r="K498">
        <v>6</v>
      </c>
    </row>
    <row r="499" spans="1:11" x14ac:dyDescent="0.25">
      <c r="A499" t="s">
        <v>870</v>
      </c>
      <c r="B499" t="s">
        <v>72</v>
      </c>
      <c r="C499" t="s">
        <v>260</v>
      </c>
      <c r="D499" t="s">
        <v>237</v>
      </c>
      <c r="E499" t="s">
        <v>173</v>
      </c>
      <c r="F499">
        <v>11</v>
      </c>
      <c r="G499">
        <v>692</v>
      </c>
      <c r="H499">
        <v>0</v>
      </c>
      <c r="I499">
        <v>0</v>
      </c>
      <c r="J499">
        <v>11</v>
      </c>
      <c r="K499">
        <v>692</v>
      </c>
    </row>
    <row r="500" spans="1:11" x14ac:dyDescent="0.25">
      <c r="A500" t="s">
        <v>3497</v>
      </c>
      <c r="B500" t="s">
        <v>72</v>
      </c>
      <c r="C500" t="s">
        <v>260</v>
      </c>
      <c r="D500" t="s">
        <v>237</v>
      </c>
      <c r="E500" t="s">
        <v>174</v>
      </c>
      <c r="F500">
        <v>57</v>
      </c>
      <c r="G500">
        <v>2408</v>
      </c>
      <c r="H500">
        <v>0</v>
      </c>
      <c r="I500">
        <v>0</v>
      </c>
      <c r="J500">
        <v>57</v>
      </c>
      <c r="K500">
        <v>2408</v>
      </c>
    </row>
    <row r="501" spans="1:11" x14ac:dyDescent="0.25">
      <c r="A501" t="s">
        <v>1015</v>
      </c>
      <c r="B501" t="s">
        <v>72</v>
      </c>
      <c r="C501" t="s">
        <v>260</v>
      </c>
      <c r="D501" t="s">
        <v>241</v>
      </c>
      <c r="E501" t="s">
        <v>175</v>
      </c>
      <c r="F501">
        <v>16</v>
      </c>
      <c r="G501">
        <v>670</v>
      </c>
      <c r="H501">
        <v>0</v>
      </c>
      <c r="I501">
        <v>0</v>
      </c>
      <c r="J501">
        <v>16</v>
      </c>
      <c r="K501">
        <v>670</v>
      </c>
    </row>
    <row r="502" spans="1:11" x14ac:dyDescent="0.25">
      <c r="A502" t="s">
        <v>3186</v>
      </c>
      <c r="B502" t="s">
        <v>72</v>
      </c>
      <c r="C502" t="s">
        <v>260</v>
      </c>
      <c r="D502" t="s">
        <v>242</v>
      </c>
      <c r="E502" t="s">
        <v>176</v>
      </c>
      <c r="F502">
        <v>56</v>
      </c>
      <c r="G502">
        <v>2016.47</v>
      </c>
      <c r="H502">
        <v>0</v>
      </c>
      <c r="I502">
        <v>0</v>
      </c>
      <c r="J502">
        <v>56</v>
      </c>
      <c r="K502">
        <v>2016.47</v>
      </c>
    </row>
    <row r="503" spans="1:11" x14ac:dyDescent="0.25">
      <c r="A503" t="s">
        <v>2247</v>
      </c>
      <c r="B503" t="s">
        <v>72</v>
      </c>
      <c r="C503" t="s">
        <v>260</v>
      </c>
      <c r="D503" t="s">
        <v>238</v>
      </c>
      <c r="E503" t="s">
        <v>177</v>
      </c>
      <c r="F503">
        <v>19</v>
      </c>
      <c r="G503">
        <v>388</v>
      </c>
      <c r="H503">
        <v>0</v>
      </c>
      <c r="I503">
        <v>0</v>
      </c>
      <c r="J503">
        <v>19</v>
      </c>
      <c r="K503">
        <v>388</v>
      </c>
    </row>
    <row r="504" spans="1:11" x14ac:dyDescent="0.25">
      <c r="A504" t="s">
        <v>2251</v>
      </c>
      <c r="B504" t="s">
        <v>72</v>
      </c>
      <c r="C504" t="s">
        <v>260</v>
      </c>
      <c r="D504" t="s">
        <v>243</v>
      </c>
      <c r="E504" t="s">
        <v>178</v>
      </c>
      <c r="F504">
        <v>15</v>
      </c>
      <c r="G504">
        <v>444</v>
      </c>
      <c r="H504">
        <v>0</v>
      </c>
      <c r="I504">
        <v>0</v>
      </c>
      <c r="J504">
        <v>15</v>
      </c>
      <c r="K504">
        <v>444</v>
      </c>
    </row>
    <row r="505" spans="1:11" x14ac:dyDescent="0.25">
      <c r="A505" t="s">
        <v>1662</v>
      </c>
      <c r="B505" t="s">
        <v>72</v>
      </c>
      <c r="C505" t="s">
        <v>260</v>
      </c>
      <c r="D505" t="s">
        <v>242</v>
      </c>
      <c r="E505" t="s">
        <v>179</v>
      </c>
      <c r="F505">
        <v>26</v>
      </c>
      <c r="G505">
        <v>984.47</v>
      </c>
      <c r="H505">
        <v>0</v>
      </c>
      <c r="I505">
        <v>0</v>
      </c>
      <c r="J505">
        <v>26</v>
      </c>
      <c r="K505">
        <v>984.47</v>
      </c>
    </row>
    <row r="506" spans="1:11" x14ac:dyDescent="0.25">
      <c r="A506" t="s">
        <v>2525</v>
      </c>
      <c r="B506" t="s">
        <v>72</v>
      </c>
      <c r="C506" t="s">
        <v>260</v>
      </c>
      <c r="D506" t="s">
        <v>242</v>
      </c>
      <c r="E506" t="s">
        <v>180</v>
      </c>
      <c r="F506">
        <v>17</v>
      </c>
      <c r="G506">
        <v>663</v>
      </c>
      <c r="H506">
        <v>0</v>
      </c>
      <c r="I506">
        <v>0</v>
      </c>
      <c r="J506">
        <v>17</v>
      </c>
      <c r="K506">
        <v>663</v>
      </c>
    </row>
    <row r="507" spans="1:11" x14ac:dyDescent="0.25">
      <c r="A507" t="s">
        <v>3526</v>
      </c>
      <c r="B507" t="s">
        <v>72</v>
      </c>
      <c r="C507" t="s">
        <v>260</v>
      </c>
      <c r="D507" t="s">
        <v>239</v>
      </c>
      <c r="E507" t="s">
        <v>181</v>
      </c>
      <c r="F507">
        <v>35</v>
      </c>
      <c r="G507">
        <v>1297</v>
      </c>
      <c r="H507">
        <v>0</v>
      </c>
      <c r="I507">
        <v>0</v>
      </c>
      <c r="J507">
        <v>35</v>
      </c>
      <c r="K507">
        <v>1297</v>
      </c>
    </row>
    <row r="508" spans="1:11" x14ac:dyDescent="0.25">
      <c r="A508" t="s">
        <v>4085</v>
      </c>
      <c r="B508" t="s">
        <v>72</v>
      </c>
      <c r="C508" t="s">
        <v>260</v>
      </c>
      <c r="D508" t="s">
        <v>240</v>
      </c>
      <c r="E508" t="s">
        <v>182</v>
      </c>
      <c r="F508">
        <v>11</v>
      </c>
      <c r="G508">
        <v>216</v>
      </c>
      <c r="H508">
        <v>0</v>
      </c>
      <c r="I508">
        <v>0</v>
      </c>
      <c r="J508">
        <v>11</v>
      </c>
      <c r="K508">
        <v>216</v>
      </c>
    </row>
    <row r="509" spans="1:11" x14ac:dyDescent="0.25">
      <c r="A509" t="s">
        <v>4005</v>
      </c>
      <c r="B509" t="s">
        <v>72</v>
      </c>
      <c r="C509" t="s">
        <v>260</v>
      </c>
      <c r="D509" t="s">
        <v>239</v>
      </c>
      <c r="E509" t="s">
        <v>183</v>
      </c>
      <c r="F509">
        <v>35</v>
      </c>
      <c r="G509">
        <v>1212.98</v>
      </c>
      <c r="H509">
        <v>0</v>
      </c>
      <c r="I509">
        <v>0</v>
      </c>
      <c r="J509">
        <v>35</v>
      </c>
      <c r="K509">
        <v>1212.98</v>
      </c>
    </row>
    <row r="510" spans="1:11" x14ac:dyDescent="0.25">
      <c r="A510" t="s">
        <v>2127</v>
      </c>
      <c r="B510" t="s">
        <v>72</v>
      </c>
      <c r="C510" t="s">
        <v>260</v>
      </c>
      <c r="D510" t="s">
        <v>241</v>
      </c>
      <c r="E510" t="s">
        <v>184</v>
      </c>
      <c r="F510">
        <v>18</v>
      </c>
      <c r="G510">
        <v>815.16</v>
      </c>
      <c r="H510">
        <v>0</v>
      </c>
      <c r="I510">
        <v>0</v>
      </c>
      <c r="J510">
        <v>18</v>
      </c>
      <c r="K510">
        <v>815.16</v>
      </c>
    </row>
    <row r="511" spans="1:11" x14ac:dyDescent="0.25">
      <c r="A511" t="s">
        <v>2856</v>
      </c>
      <c r="B511" t="s">
        <v>72</v>
      </c>
      <c r="C511" t="s">
        <v>260</v>
      </c>
      <c r="D511" t="s">
        <v>245</v>
      </c>
      <c r="E511" t="s">
        <v>185</v>
      </c>
      <c r="F511">
        <v>16</v>
      </c>
      <c r="G511">
        <v>662.08</v>
      </c>
      <c r="H511">
        <v>0</v>
      </c>
      <c r="I511">
        <v>0</v>
      </c>
      <c r="J511">
        <v>16</v>
      </c>
      <c r="K511">
        <v>662.08</v>
      </c>
    </row>
    <row r="512" spans="1:11" x14ac:dyDescent="0.25">
      <c r="A512" t="s">
        <v>3346</v>
      </c>
      <c r="B512" t="s">
        <v>72</v>
      </c>
      <c r="C512" t="s">
        <v>260</v>
      </c>
      <c r="D512" t="s">
        <v>237</v>
      </c>
      <c r="E512" t="s">
        <v>186</v>
      </c>
      <c r="F512">
        <v>2</v>
      </c>
      <c r="G512">
        <v>89</v>
      </c>
      <c r="H512">
        <v>0</v>
      </c>
      <c r="I512">
        <v>0</v>
      </c>
      <c r="J512">
        <v>2</v>
      </c>
      <c r="K512">
        <v>89</v>
      </c>
    </row>
    <row r="513" spans="1:11" x14ac:dyDescent="0.25">
      <c r="A513" t="s">
        <v>2911</v>
      </c>
      <c r="B513" t="s">
        <v>72</v>
      </c>
      <c r="C513" t="s">
        <v>260</v>
      </c>
      <c r="D513" t="s">
        <v>241</v>
      </c>
      <c r="E513" t="s">
        <v>187</v>
      </c>
      <c r="F513">
        <v>23</v>
      </c>
      <c r="G513">
        <v>655.47</v>
      </c>
      <c r="H513">
        <v>0</v>
      </c>
      <c r="I513">
        <v>0</v>
      </c>
      <c r="J513">
        <v>23</v>
      </c>
      <c r="K513">
        <v>655.47</v>
      </c>
    </row>
    <row r="514" spans="1:11" x14ac:dyDescent="0.25">
      <c r="A514" t="s">
        <v>2090</v>
      </c>
      <c r="B514" t="s">
        <v>72</v>
      </c>
      <c r="C514" t="s">
        <v>260</v>
      </c>
      <c r="D514" t="s">
        <v>244</v>
      </c>
      <c r="E514" t="s">
        <v>188</v>
      </c>
      <c r="F514">
        <v>15</v>
      </c>
      <c r="G514">
        <v>720</v>
      </c>
      <c r="H514">
        <v>0</v>
      </c>
      <c r="I514">
        <v>0</v>
      </c>
      <c r="J514">
        <v>15</v>
      </c>
      <c r="K514">
        <v>720</v>
      </c>
    </row>
    <row r="515" spans="1:11" x14ac:dyDescent="0.25">
      <c r="A515" t="s">
        <v>596</v>
      </c>
      <c r="B515" t="s">
        <v>72</v>
      </c>
      <c r="C515" t="s">
        <v>260</v>
      </c>
      <c r="D515" t="s">
        <v>241</v>
      </c>
      <c r="E515" t="s">
        <v>189</v>
      </c>
      <c r="F515">
        <v>11</v>
      </c>
      <c r="G515">
        <v>461</v>
      </c>
      <c r="H515">
        <v>0</v>
      </c>
      <c r="I515">
        <v>0</v>
      </c>
      <c r="J515">
        <v>11</v>
      </c>
      <c r="K515">
        <v>461</v>
      </c>
    </row>
    <row r="516" spans="1:11" x14ac:dyDescent="0.25">
      <c r="A516" t="s">
        <v>1459</v>
      </c>
      <c r="B516" t="s">
        <v>72</v>
      </c>
      <c r="C516" t="s">
        <v>260</v>
      </c>
      <c r="D516" t="s">
        <v>245</v>
      </c>
      <c r="E516" t="s">
        <v>190</v>
      </c>
      <c r="F516">
        <v>29</v>
      </c>
      <c r="G516">
        <v>1535</v>
      </c>
      <c r="H516">
        <v>0</v>
      </c>
      <c r="I516">
        <v>0</v>
      </c>
      <c r="J516">
        <v>29</v>
      </c>
      <c r="K516">
        <v>1535</v>
      </c>
    </row>
    <row r="517" spans="1:11" x14ac:dyDescent="0.25">
      <c r="A517" t="s">
        <v>1462</v>
      </c>
      <c r="B517" t="s">
        <v>72</v>
      </c>
      <c r="C517" t="s">
        <v>260</v>
      </c>
      <c r="D517" t="s">
        <v>244</v>
      </c>
      <c r="E517" t="s">
        <v>191</v>
      </c>
      <c r="F517">
        <v>27</v>
      </c>
      <c r="G517">
        <v>1090.08</v>
      </c>
      <c r="H517">
        <v>0</v>
      </c>
      <c r="I517">
        <v>0</v>
      </c>
      <c r="J517">
        <v>27</v>
      </c>
      <c r="K517">
        <v>1090.08</v>
      </c>
    </row>
    <row r="518" spans="1:11" x14ac:dyDescent="0.25">
      <c r="A518" t="s">
        <v>2437</v>
      </c>
      <c r="B518" t="s">
        <v>72</v>
      </c>
      <c r="C518" t="s">
        <v>260</v>
      </c>
      <c r="D518" t="s">
        <v>242</v>
      </c>
      <c r="E518" t="s">
        <v>192</v>
      </c>
      <c r="F518">
        <v>6</v>
      </c>
      <c r="G518">
        <v>422</v>
      </c>
      <c r="H518">
        <v>0</v>
      </c>
      <c r="I518">
        <v>0</v>
      </c>
      <c r="J518">
        <v>6</v>
      </c>
      <c r="K518">
        <v>422</v>
      </c>
    </row>
    <row r="519" spans="1:11" x14ac:dyDescent="0.25">
      <c r="A519" t="s">
        <v>770</v>
      </c>
      <c r="B519" t="s">
        <v>72</v>
      </c>
      <c r="C519" t="s">
        <v>260</v>
      </c>
      <c r="D519" t="s">
        <v>244</v>
      </c>
      <c r="E519" t="s">
        <v>193</v>
      </c>
      <c r="F519">
        <v>18</v>
      </c>
      <c r="G519">
        <v>530</v>
      </c>
      <c r="H519">
        <v>0</v>
      </c>
      <c r="I519">
        <v>0</v>
      </c>
      <c r="J519">
        <v>18</v>
      </c>
      <c r="K519">
        <v>530</v>
      </c>
    </row>
    <row r="520" spans="1:11" x14ac:dyDescent="0.25">
      <c r="A520" t="s">
        <v>599</v>
      </c>
      <c r="B520" t="s">
        <v>72</v>
      </c>
      <c r="C520" t="s">
        <v>260</v>
      </c>
      <c r="D520" t="s">
        <v>243</v>
      </c>
      <c r="E520" t="s">
        <v>194</v>
      </c>
      <c r="F520">
        <v>45</v>
      </c>
      <c r="G520">
        <v>1409.08</v>
      </c>
      <c r="H520">
        <v>0</v>
      </c>
      <c r="I520">
        <v>0</v>
      </c>
      <c r="J520">
        <v>45</v>
      </c>
      <c r="K520">
        <v>1409.08</v>
      </c>
    </row>
    <row r="521" spans="1:11" x14ac:dyDescent="0.25">
      <c r="A521" t="s">
        <v>909</v>
      </c>
      <c r="B521" t="s">
        <v>72</v>
      </c>
      <c r="C521" t="s">
        <v>260</v>
      </c>
      <c r="D521" t="s">
        <v>242</v>
      </c>
      <c r="E521" t="s">
        <v>254</v>
      </c>
      <c r="F521">
        <v>929</v>
      </c>
      <c r="G521">
        <v>32543.11</v>
      </c>
      <c r="H521">
        <v>0</v>
      </c>
      <c r="I521">
        <v>0</v>
      </c>
      <c r="J521">
        <v>929</v>
      </c>
      <c r="K521">
        <v>32543.11</v>
      </c>
    </row>
    <row r="522" spans="1:11" x14ac:dyDescent="0.25">
      <c r="A522" t="s">
        <v>2128</v>
      </c>
      <c r="B522" t="s">
        <v>72</v>
      </c>
      <c r="C522" t="s">
        <v>260</v>
      </c>
      <c r="D522" t="s">
        <v>243</v>
      </c>
      <c r="E522" t="s">
        <v>195</v>
      </c>
      <c r="F522">
        <v>31</v>
      </c>
      <c r="G522">
        <v>1265.47</v>
      </c>
      <c r="H522">
        <v>0</v>
      </c>
      <c r="I522">
        <v>0</v>
      </c>
      <c r="J522">
        <v>31</v>
      </c>
      <c r="K522">
        <v>1265.47</v>
      </c>
    </row>
    <row r="523" spans="1:11" x14ac:dyDescent="0.25">
      <c r="A523" t="s">
        <v>625</v>
      </c>
      <c r="B523" t="s">
        <v>72</v>
      </c>
      <c r="C523" t="s">
        <v>260</v>
      </c>
      <c r="D523" t="s">
        <v>240</v>
      </c>
      <c r="E523" t="s">
        <v>196</v>
      </c>
      <c r="F523">
        <v>9</v>
      </c>
      <c r="G523">
        <v>352</v>
      </c>
      <c r="H523">
        <v>0</v>
      </c>
      <c r="I523">
        <v>0</v>
      </c>
      <c r="J523">
        <v>9</v>
      </c>
      <c r="K523">
        <v>352</v>
      </c>
    </row>
    <row r="524" spans="1:11" x14ac:dyDescent="0.25">
      <c r="A524" t="s">
        <v>3753</v>
      </c>
      <c r="B524" t="s">
        <v>72</v>
      </c>
      <c r="C524" t="s">
        <v>260</v>
      </c>
      <c r="D524" t="s">
        <v>243</v>
      </c>
      <c r="E524" t="s">
        <v>255</v>
      </c>
      <c r="F524">
        <v>450</v>
      </c>
      <c r="G524">
        <v>14641.38</v>
      </c>
      <c r="H524">
        <v>0</v>
      </c>
      <c r="I524">
        <v>0</v>
      </c>
      <c r="J524">
        <v>450</v>
      </c>
      <c r="K524">
        <v>14641.38</v>
      </c>
    </row>
    <row r="525" spans="1:11" x14ac:dyDescent="0.25">
      <c r="A525" t="s">
        <v>1616</v>
      </c>
      <c r="B525" t="s">
        <v>72</v>
      </c>
      <c r="C525" t="s">
        <v>260</v>
      </c>
      <c r="D525" t="s">
        <v>242</v>
      </c>
      <c r="E525" t="s">
        <v>197</v>
      </c>
      <c r="F525">
        <v>14</v>
      </c>
      <c r="G525">
        <v>172</v>
      </c>
      <c r="H525">
        <v>0</v>
      </c>
      <c r="I525">
        <v>0</v>
      </c>
      <c r="J525">
        <v>14</v>
      </c>
      <c r="K525">
        <v>172</v>
      </c>
    </row>
    <row r="526" spans="1:11" x14ac:dyDescent="0.25">
      <c r="A526" t="s">
        <v>4056</v>
      </c>
      <c r="B526" t="s">
        <v>72</v>
      </c>
      <c r="C526" t="s">
        <v>260</v>
      </c>
      <c r="D526" t="s">
        <v>238</v>
      </c>
      <c r="E526" t="s">
        <v>198</v>
      </c>
      <c r="F526">
        <v>5</v>
      </c>
      <c r="G526">
        <v>158</v>
      </c>
      <c r="H526">
        <v>0</v>
      </c>
      <c r="I526">
        <v>0</v>
      </c>
      <c r="J526">
        <v>5</v>
      </c>
      <c r="K526">
        <v>158</v>
      </c>
    </row>
    <row r="527" spans="1:11" x14ac:dyDescent="0.25">
      <c r="A527" t="s">
        <v>2148</v>
      </c>
      <c r="B527" t="s">
        <v>72</v>
      </c>
      <c r="C527" t="s">
        <v>260</v>
      </c>
      <c r="D527" t="s">
        <v>239</v>
      </c>
      <c r="E527" t="s">
        <v>199</v>
      </c>
      <c r="F527">
        <v>25</v>
      </c>
      <c r="G527">
        <v>822</v>
      </c>
      <c r="H527">
        <v>0</v>
      </c>
      <c r="I527">
        <v>0</v>
      </c>
      <c r="J527">
        <v>25</v>
      </c>
      <c r="K527">
        <v>822</v>
      </c>
    </row>
    <row r="528" spans="1:11" x14ac:dyDescent="0.25">
      <c r="A528" t="s">
        <v>4123</v>
      </c>
      <c r="B528" t="s">
        <v>72</v>
      </c>
      <c r="C528" t="s">
        <v>260</v>
      </c>
      <c r="D528" t="s">
        <v>241</v>
      </c>
      <c r="E528" t="s">
        <v>200</v>
      </c>
      <c r="F528">
        <v>5</v>
      </c>
      <c r="G528">
        <v>409</v>
      </c>
      <c r="H528">
        <v>0</v>
      </c>
      <c r="I528">
        <v>0</v>
      </c>
      <c r="J528">
        <v>5</v>
      </c>
      <c r="K528">
        <v>409</v>
      </c>
    </row>
    <row r="529" spans="1:11" x14ac:dyDescent="0.25">
      <c r="A529" t="s">
        <v>2604</v>
      </c>
      <c r="B529" t="s">
        <v>72</v>
      </c>
      <c r="C529" t="s">
        <v>260</v>
      </c>
      <c r="D529" t="s">
        <v>244</v>
      </c>
      <c r="E529" t="s">
        <v>201</v>
      </c>
      <c r="F529">
        <v>48</v>
      </c>
      <c r="G529">
        <v>1797.16</v>
      </c>
      <c r="H529">
        <v>0</v>
      </c>
      <c r="I529">
        <v>0</v>
      </c>
      <c r="J529">
        <v>48</v>
      </c>
      <c r="K529">
        <v>1797.16</v>
      </c>
    </row>
    <row r="530" spans="1:11" x14ac:dyDescent="0.25">
      <c r="A530" t="s">
        <v>2673</v>
      </c>
      <c r="B530" t="s">
        <v>72</v>
      </c>
      <c r="C530" t="s">
        <v>260</v>
      </c>
      <c r="D530" t="s">
        <v>241</v>
      </c>
      <c r="E530" t="s">
        <v>202</v>
      </c>
      <c r="F530">
        <v>31</v>
      </c>
      <c r="G530">
        <v>1019</v>
      </c>
      <c r="H530">
        <v>0</v>
      </c>
      <c r="I530">
        <v>0</v>
      </c>
      <c r="J530">
        <v>31</v>
      </c>
      <c r="K530">
        <v>1019</v>
      </c>
    </row>
    <row r="531" spans="1:11" x14ac:dyDescent="0.25">
      <c r="A531" t="s">
        <v>667</v>
      </c>
      <c r="B531" t="s">
        <v>72</v>
      </c>
      <c r="C531" t="s">
        <v>260</v>
      </c>
      <c r="D531" t="s">
        <v>240</v>
      </c>
      <c r="E531" t="s">
        <v>203</v>
      </c>
      <c r="F531">
        <v>10</v>
      </c>
      <c r="G531">
        <v>408</v>
      </c>
      <c r="H531">
        <v>0</v>
      </c>
      <c r="I531">
        <v>0</v>
      </c>
      <c r="J531">
        <v>10</v>
      </c>
      <c r="K531">
        <v>408</v>
      </c>
    </row>
    <row r="532" spans="1:11" x14ac:dyDescent="0.25">
      <c r="A532" t="s">
        <v>1429</v>
      </c>
      <c r="B532" t="s">
        <v>72</v>
      </c>
      <c r="C532" t="s">
        <v>260</v>
      </c>
      <c r="D532" t="s">
        <v>244</v>
      </c>
      <c r="E532" t="s">
        <v>204</v>
      </c>
      <c r="F532">
        <v>11</v>
      </c>
      <c r="G532">
        <v>524</v>
      </c>
      <c r="H532">
        <v>0</v>
      </c>
      <c r="I532">
        <v>0</v>
      </c>
      <c r="J532">
        <v>11</v>
      </c>
      <c r="K532">
        <v>524</v>
      </c>
    </row>
    <row r="533" spans="1:11" x14ac:dyDescent="0.25">
      <c r="A533" t="s">
        <v>1490</v>
      </c>
      <c r="B533" t="s">
        <v>72</v>
      </c>
      <c r="C533" t="s">
        <v>260</v>
      </c>
      <c r="D533" t="s">
        <v>238</v>
      </c>
      <c r="E533" t="s">
        <v>205</v>
      </c>
      <c r="F533">
        <v>54</v>
      </c>
      <c r="G533">
        <v>1909.16</v>
      </c>
      <c r="H533">
        <v>0</v>
      </c>
      <c r="I533">
        <v>0</v>
      </c>
      <c r="J533">
        <v>54</v>
      </c>
      <c r="K533">
        <v>1909.16</v>
      </c>
    </row>
    <row r="534" spans="1:11" x14ac:dyDescent="0.25">
      <c r="A534" t="s">
        <v>1483</v>
      </c>
      <c r="B534" t="s">
        <v>72</v>
      </c>
      <c r="C534" t="s">
        <v>260</v>
      </c>
      <c r="D534" t="s">
        <v>240</v>
      </c>
      <c r="E534" t="s">
        <v>206</v>
      </c>
      <c r="F534">
        <v>9</v>
      </c>
      <c r="G534">
        <v>547</v>
      </c>
      <c r="H534">
        <v>0</v>
      </c>
      <c r="I534">
        <v>0</v>
      </c>
      <c r="J534">
        <v>9</v>
      </c>
      <c r="K534">
        <v>547</v>
      </c>
    </row>
    <row r="535" spans="1:11" x14ac:dyDescent="0.25">
      <c r="A535" t="s">
        <v>1155</v>
      </c>
      <c r="B535" t="s">
        <v>72</v>
      </c>
      <c r="C535" t="s">
        <v>260</v>
      </c>
      <c r="D535" t="s">
        <v>242</v>
      </c>
      <c r="E535" t="s">
        <v>207</v>
      </c>
      <c r="F535">
        <v>169</v>
      </c>
      <c r="G535">
        <v>5199.24</v>
      </c>
      <c r="H535">
        <v>0</v>
      </c>
      <c r="I535">
        <v>0</v>
      </c>
      <c r="J535">
        <v>169</v>
      </c>
      <c r="K535">
        <v>5199.24</v>
      </c>
    </row>
    <row r="536" spans="1:11" x14ac:dyDescent="0.25">
      <c r="A536" t="s">
        <v>1699</v>
      </c>
      <c r="B536" t="s">
        <v>72</v>
      </c>
      <c r="C536" t="s">
        <v>260</v>
      </c>
      <c r="D536" t="s">
        <v>239</v>
      </c>
      <c r="E536" t="s">
        <v>208</v>
      </c>
      <c r="F536">
        <v>24</v>
      </c>
      <c r="G536">
        <v>784</v>
      </c>
      <c r="H536">
        <v>0</v>
      </c>
      <c r="I536">
        <v>0</v>
      </c>
      <c r="J536">
        <v>24</v>
      </c>
      <c r="K536">
        <v>784</v>
      </c>
    </row>
    <row r="537" spans="1:11" x14ac:dyDescent="0.25">
      <c r="A537" t="s">
        <v>1371</v>
      </c>
      <c r="B537" t="s">
        <v>72</v>
      </c>
      <c r="C537" t="s">
        <v>260</v>
      </c>
      <c r="D537" t="s">
        <v>243</v>
      </c>
      <c r="E537" t="s">
        <v>209</v>
      </c>
      <c r="F537">
        <v>15</v>
      </c>
      <c r="G537">
        <v>464.08</v>
      </c>
      <c r="H537">
        <v>0</v>
      </c>
      <c r="I537">
        <v>0</v>
      </c>
      <c r="J537">
        <v>15</v>
      </c>
      <c r="K537">
        <v>464.08</v>
      </c>
    </row>
    <row r="538" spans="1:11" x14ac:dyDescent="0.25">
      <c r="A538" t="s">
        <v>1380</v>
      </c>
      <c r="B538" t="s">
        <v>72</v>
      </c>
      <c r="C538" t="s">
        <v>260</v>
      </c>
      <c r="D538" t="s">
        <v>241</v>
      </c>
      <c r="E538" t="s">
        <v>210</v>
      </c>
      <c r="F538">
        <v>20</v>
      </c>
      <c r="G538">
        <v>1452.08</v>
      </c>
      <c r="H538">
        <v>0</v>
      </c>
      <c r="I538">
        <v>0</v>
      </c>
      <c r="J538">
        <v>20</v>
      </c>
      <c r="K538">
        <v>1452.08</v>
      </c>
    </row>
    <row r="539" spans="1:11" x14ac:dyDescent="0.25">
      <c r="A539" t="s">
        <v>3715</v>
      </c>
      <c r="B539" t="s">
        <v>72</v>
      </c>
      <c r="C539" t="s">
        <v>260</v>
      </c>
      <c r="D539" t="s">
        <v>244</v>
      </c>
      <c r="E539" t="s">
        <v>211</v>
      </c>
      <c r="F539">
        <v>10</v>
      </c>
      <c r="G539">
        <v>510</v>
      </c>
      <c r="H539">
        <v>0</v>
      </c>
      <c r="I539">
        <v>0</v>
      </c>
      <c r="J539">
        <v>10</v>
      </c>
      <c r="K539">
        <v>510</v>
      </c>
    </row>
    <row r="540" spans="1:11" x14ac:dyDescent="0.25">
      <c r="A540" t="s">
        <v>3566</v>
      </c>
      <c r="B540" t="s">
        <v>72</v>
      </c>
      <c r="C540" t="s">
        <v>260</v>
      </c>
      <c r="D540" t="s">
        <v>238</v>
      </c>
      <c r="E540" t="s">
        <v>212</v>
      </c>
      <c r="F540">
        <v>19</v>
      </c>
      <c r="G540">
        <v>588.47</v>
      </c>
      <c r="H540">
        <v>0</v>
      </c>
      <c r="I540">
        <v>0</v>
      </c>
      <c r="J540">
        <v>19</v>
      </c>
      <c r="K540">
        <v>588.47</v>
      </c>
    </row>
    <row r="541" spans="1:11" x14ac:dyDescent="0.25">
      <c r="A541" t="s">
        <v>3255</v>
      </c>
      <c r="B541" t="s">
        <v>72</v>
      </c>
      <c r="C541" t="s">
        <v>260</v>
      </c>
      <c r="D541" t="s">
        <v>243</v>
      </c>
      <c r="E541" t="s">
        <v>213</v>
      </c>
      <c r="F541">
        <v>12</v>
      </c>
      <c r="G541">
        <v>163.47</v>
      </c>
      <c r="H541">
        <v>0</v>
      </c>
      <c r="I541">
        <v>0</v>
      </c>
      <c r="J541">
        <v>12</v>
      </c>
      <c r="K541">
        <v>163.47</v>
      </c>
    </row>
    <row r="542" spans="1:11" x14ac:dyDescent="0.25">
      <c r="A542" t="s">
        <v>1476</v>
      </c>
      <c r="B542" t="s">
        <v>72</v>
      </c>
      <c r="C542" t="s">
        <v>260</v>
      </c>
      <c r="D542" t="s">
        <v>239</v>
      </c>
      <c r="E542" t="s">
        <v>214</v>
      </c>
      <c r="F542">
        <v>25</v>
      </c>
      <c r="G542">
        <v>1200</v>
      </c>
      <c r="H542">
        <v>0</v>
      </c>
      <c r="I542">
        <v>0</v>
      </c>
      <c r="J542">
        <v>25</v>
      </c>
      <c r="K542">
        <v>1200</v>
      </c>
    </row>
    <row r="543" spans="1:11" x14ac:dyDescent="0.25">
      <c r="A543" t="s">
        <v>2586</v>
      </c>
      <c r="B543" t="s">
        <v>72</v>
      </c>
      <c r="C543" t="s">
        <v>260</v>
      </c>
      <c r="D543" t="s">
        <v>241</v>
      </c>
      <c r="E543" t="s">
        <v>215</v>
      </c>
      <c r="F543">
        <v>21</v>
      </c>
      <c r="G543">
        <v>829.47</v>
      </c>
      <c r="H543">
        <v>0</v>
      </c>
      <c r="I543">
        <v>0</v>
      </c>
      <c r="J543">
        <v>21</v>
      </c>
      <c r="K543">
        <v>829.47</v>
      </c>
    </row>
    <row r="544" spans="1:11" x14ac:dyDescent="0.25">
      <c r="A544" t="s">
        <v>3626</v>
      </c>
      <c r="B544" t="s">
        <v>72</v>
      </c>
      <c r="C544" t="s">
        <v>260</v>
      </c>
      <c r="D544" t="s">
        <v>245</v>
      </c>
      <c r="E544" t="s">
        <v>216</v>
      </c>
      <c r="F544">
        <v>21</v>
      </c>
      <c r="G544">
        <v>539.08000000000004</v>
      </c>
      <c r="H544">
        <v>0</v>
      </c>
      <c r="I544">
        <v>0</v>
      </c>
      <c r="J544">
        <v>21</v>
      </c>
      <c r="K544">
        <v>539.08000000000004</v>
      </c>
    </row>
    <row r="545" spans="1:11" x14ac:dyDescent="0.25">
      <c r="A545" t="s">
        <v>3531</v>
      </c>
      <c r="B545" t="s">
        <v>72</v>
      </c>
      <c r="C545" t="s">
        <v>260</v>
      </c>
      <c r="D545" t="s">
        <v>244</v>
      </c>
      <c r="E545" t="s">
        <v>217</v>
      </c>
      <c r="F545">
        <v>20</v>
      </c>
      <c r="G545">
        <v>707</v>
      </c>
      <c r="H545">
        <v>0</v>
      </c>
      <c r="I545">
        <v>0</v>
      </c>
      <c r="J545">
        <v>20</v>
      </c>
      <c r="K545">
        <v>707</v>
      </c>
    </row>
    <row r="546" spans="1:11" x14ac:dyDescent="0.25">
      <c r="A546" t="s">
        <v>1772</v>
      </c>
      <c r="B546" t="s">
        <v>72</v>
      </c>
      <c r="C546" t="s">
        <v>260</v>
      </c>
      <c r="D546" t="s">
        <v>239</v>
      </c>
      <c r="E546" t="s">
        <v>218</v>
      </c>
      <c r="F546">
        <v>41</v>
      </c>
      <c r="G546">
        <v>1398.47</v>
      </c>
      <c r="H546">
        <v>0</v>
      </c>
      <c r="I546">
        <v>0</v>
      </c>
      <c r="J546">
        <v>41</v>
      </c>
      <c r="K546">
        <v>1398.47</v>
      </c>
    </row>
    <row r="547" spans="1:11" x14ac:dyDescent="0.25">
      <c r="A547" t="s">
        <v>2219</v>
      </c>
      <c r="B547" t="s">
        <v>72</v>
      </c>
      <c r="C547" t="s">
        <v>260</v>
      </c>
      <c r="D547" t="s">
        <v>239</v>
      </c>
      <c r="E547" t="s">
        <v>219</v>
      </c>
      <c r="F547">
        <v>42</v>
      </c>
      <c r="G547">
        <v>1865.47</v>
      </c>
      <c r="H547">
        <v>0</v>
      </c>
      <c r="I547">
        <v>0</v>
      </c>
      <c r="J547">
        <v>42</v>
      </c>
      <c r="K547">
        <v>1865.47</v>
      </c>
    </row>
    <row r="548" spans="1:11" x14ac:dyDescent="0.25">
      <c r="A548" t="s">
        <v>4130</v>
      </c>
      <c r="B548" t="s">
        <v>72</v>
      </c>
      <c r="C548" t="s">
        <v>260</v>
      </c>
      <c r="D548" t="s">
        <v>241</v>
      </c>
      <c r="E548" t="s">
        <v>220</v>
      </c>
      <c r="F548">
        <v>9</v>
      </c>
      <c r="G548">
        <v>287</v>
      </c>
      <c r="H548">
        <v>0</v>
      </c>
      <c r="I548">
        <v>0</v>
      </c>
      <c r="J548">
        <v>9</v>
      </c>
      <c r="K548">
        <v>287</v>
      </c>
    </row>
    <row r="549" spans="1:11" x14ac:dyDescent="0.25">
      <c r="A549" t="s">
        <v>2341</v>
      </c>
      <c r="B549" t="s">
        <v>72</v>
      </c>
      <c r="C549" t="s">
        <v>260</v>
      </c>
      <c r="D549" t="s">
        <v>244</v>
      </c>
      <c r="E549" t="s">
        <v>221</v>
      </c>
      <c r="F549">
        <v>76</v>
      </c>
      <c r="G549">
        <v>2180.4699999999998</v>
      </c>
      <c r="H549">
        <v>0</v>
      </c>
      <c r="I549">
        <v>0</v>
      </c>
      <c r="J549">
        <v>76</v>
      </c>
      <c r="K549">
        <v>2180.4699999999998</v>
      </c>
    </row>
    <row r="550" spans="1:11" x14ac:dyDescent="0.25">
      <c r="A550" t="s">
        <v>3462</v>
      </c>
      <c r="B550" t="s">
        <v>72</v>
      </c>
      <c r="C550" t="s">
        <v>260</v>
      </c>
      <c r="D550" t="s">
        <v>242</v>
      </c>
      <c r="E550" t="s">
        <v>222</v>
      </c>
      <c r="F550">
        <v>14</v>
      </c>
      <c r="G550">
        <v>602</v>
      </c>
      <c r="H550">
        <v>0</v>
      </c>
      <c r="I550">
        <v>0</v>
      </c>
      <c r="J550">
        <v>14</v>
      </c>
      <c r="K550">
        <v>602</v>
      </c>
    </row>
    <row r="551" spans="1:11" x14ac:dyDescent="0.25">
      <c r="A551" t="s">
        <v>2546</v>
      </c>
      <c r="B551" t="s">
        <v>72</v>
      </c>
      <c r="C551" t="s">
        <v>260</v>
      </c>
      <c r="D551" t="s">
        <v>244</v>
      </c>
      <c r="E551" t="s">
        <v>256</v>
      </c>
      <c r="F551">
        <v>457</v>
      </c>
      <c r="G551">
        <v>16671.71</v>
      </c>
      <c r="H551">
        <v>0</v>
      </c>
      <c r="I551">
        <v>0</v>
      </c>
      <c r="J551">
        <v>457</v>
      </c>
      <c r="K551">
        <v>16671.71</v>
      </c>
    </row>
    <row r="552" spans="1:11" x14ac:dyDescent="0.25">
      <c r="A552" t="s">
        <v>2711</v>
      </c>
      <c r="B552" t="s">
        <v>72</v>
      </c>
      <c r="C552" t="s">
        <v>260</v>
      </c>
      <c r="D552" t="s">
        <v>237</v>
      </c>
      <c r="E552" t="s">
        <v>223</v>
      </c>
      <c r="F552">
        <v>32</v>
      </c>
      <c r="G552">
        <v>962</v>
      </c>
      <c r="H552">
        <v>0</v>
      </c>
      <c r="I552">
        <v>0</v>
      </c>
      <c r="J552">
        <v>32</v>
      </c>
      <c r="K552">
        <v>962</v>
      </c>
    </row>
    <row r="553" spans="1:11" x14ac:dyDescent="0.25">
      <c r="A553" t="s">
        <v>3967</v>
      </c>
      <c r="B553" t="s">
        <v>72</v>
      </c>
      <c r="C553" t="s">
        <v>260</v>
      </c>
      <c r="D553" t="s">
        <v>242</v>
      </c>
      <c r="E553" t="s">
        <v>224</v>
      </c>
      <c r="F553">
        <v>90</v>
      </c>
      <c r="G553">
        <v>3278.1</v>
      </c>
      <c r="H553">
        <v>0</v>
      </c>
      <c r="I553">
        <v>0</v>
      </c>
      <c r="J553">
        <v>90</v>
      </c>
      <c r="K553">
        <v>3278.1</v>
      </c>
    </row>
    <row r="554" spans="1:11" x14ac:dyDescent="0.25">
      <c r="A554" t="s">
        <v>2170</v>
      </c>
      <c r="B554" t="s">
        <v>72</v>
      </c>
      <c r="C554" t="s">
        <v>260</v>
      </c>
      <c r="D554" t="s">
        <v>239</v>
      </c>
      <c r="E554" t="s">
        <v>225</v>
      </c>
      <c r="F554">
        <v>17</v>
      </c>
      <c r="G554">
        <v>462</v>
      </c>
      <c r="H554">
        <v>0</v>
      </c>
      <c r="I554">
        <v>0</v>
      </c>
      <c r="J554">
        <v>17</v>
      </c>
      <c r="K554">
        <v>462</v>
      </c>
    </row>
    <row r="555" spans="1:11" x14ac:dyDescent="0.25">
      <c r="A555" t="s">
        <v>788</v>
      </c>
      <c r="B555" t="s">
        <v>72</v>
      </c>
      <c r="C555" t="s">
        <v>260</v>
      </c>
      <c r="D555" t="s">
        <v>241</v>
      </c>
      <c r="E555" t="s">
        <v>226</v>
      </c>
      <c r="F555">
        <v>11</v>
      </c>
      <c r="G555">
        <v>345</v>
      </c>
      <c r="H555">
        <v>0</v>
      </c>
      <c r="I555">
        <v>0</v>
      </c>
      <c r="J555">
        <v>11</v>
      </c>
      <c r="K555">
        <v>345</v>
      </c>
    </row>
    <row r="556" spans="1:11" x14ac:dyDescent="0.25">
      <c r="A556" t="s">
        <v>2033</v>
      </c>
      <c r="B556" t="s">
        <v>72</v>
      </c>
      <c r="C556" t="s">
        <v>260</v>
      </c>
      <c r="D556" t="s">
        <v>241</v>
      </c>
      <c r="E556" t="s">
        <v>227</v>
      </c>
      <c r="F556">
        <v>14</v>
      </c>
      <c r="G556">
        <v>589</v>
      </c>
      <c r="H556">
        <v>0</v>
      </c>
      <c r="I556">
        <v>0</v>
      </c>
      <c r="J556">
        <v>14</v>
      </c>
      <c r="K556">
        <v>589</v>
      </c>
    </row>
    <row r="557" spans="1:11" x14ac:dyDescent="0.25">
      <c r="A557" t="s">
        <v>2504</v>
      </c>
      <c r="B557" t="s">
        <v>72</v>
      </c>
      <c r="C557" t="s">
        <v>260</v>
      </c>
      <c r="D557" t="s">
        <v>243</v>
      </c>
      <c r="E557" t="s">
        <v>228</v>
      </c>
      <c r="F557">
        <v>55</v>
      </c>
      <c r="G557">
        <v>2016.55</v>
      </c>
      <c r="H557">
        <v>0</v>
      </c>
      <c r="I557">
        <v>0</v>
      </c>
      <c r="J557">
        <v>55</v>
      </c>
      <c r="K557">
        <v>2016.55</v>
      </c>
    </row>
    <row r="558" spans="1:11" x14ac:dyDescent="0.25">
      <c r="A558" t="s">
        <v>2036</v>
      </c>
      <c r="B558" t="s">
        <v>72</v>
      </c>
      <c r="C558" t="s">
        <v>260</v>
      </c>
      <c r="D558" t="s">
        <v>242</v>
      </c>
      <c r="E558" t="s">
        <v>229</v>
      </c>
      <c r="F558">
        <v>12</v>
      </c>
      <c r="G558">
        <v>594</v>
      </c>
      <c r="H558">
        <v>0</v>
      </c>
      <c r="I558">
        <v>0</v>
      </c>
      <c r="J558">
        <v>12</v>
      </c>
      <c r="K558">
        <v>594</v>
      </c>
    </row>
    <row r="559" spans="1:11" x14ac:dyDescent="0.25">
      <c r="A559" t="s">
        <v>3983</v>
      </c>
      <c r="B559" t="s">
        <v>72</v>
      </c>
      <c r="C559" t="s">
        <v>260</v>
      </c>
      <c r="D559" t="s">
        <v>241</v>
      </c>
      <c r="E559" t="s">
        <v>230</v>
      </c>
      <c r="F559">
        <v>15</v>
      </c>
      <c r="G559">
        <v>531</v>
      </c>
      <c r="H559">
        <v>0</v>
      </c>
      <c r="I559">
        <v>0</v>
      </c>
      <c r="J559">
        <v>15</v>
      </c>
      <c r="K559">
        <v>531</v>
      </c>
    </row>
    <row r="560" spans="1:11" x14ac:dyDescent="0.25">
      <c r="A560" t="s">
        <v>3605</v>
      </c>
      <c r="B560" t="s">
        <v>72</v>
      </c>
      <c r="C560" t="s">
        <v>260</v>
      </c>
      <c r="D560" t="s">
        <v>242</v>
      </c>
      <c r="E560" t="s">
        <v>231</v>
      </c>
      <c r="F560">
        <v>18</v>
      </c>
      <c r="G560">
        <v>663</v>
      </c>
      <c r="H560">
        <v>0</v>
      </c>
      <c r="I560">
        <v>0</v>
      </c>
      <c r="J560">
        <v>18</v>
      </c>
      <c r="K560">
        <v>663</v>
      </c>
    </row>
    <row r="561" spans="1:11" x14ac:dyDescent="0.25">
      <c r="A561" t="s">
        <v>2208</v>
      </c>
      <c r="B561" t="s">
        <v>72</v>
      </c>
      <c r="C561" t="s">
        <v>260</v>
      </c>
      <c r="D561" t="s">
        <v>244</v>
      </c>
      <c r="E561" t="s">
        <v>232</v>
      </c>
      <c r="F561">
        <v>17</v>
      </c>
      <c r="G561">
        <v>807</v>
      </c>
      <c r="H561">
        <v>0</v>
      </c>
      <c r="I561">
        <v>0</v>
      </c>
      <c r="J561">
        <v>17</v>
      </c>
      <c r="K561">
        <v>807</v>
      </c>
    </row>
    <row r="562" spans="1:11" x14ac:dyDescent="0.25">
      <c r="A562" t="s">
        <v>3372</v>
      </c>
      <c r="B562" t="s">
        <v>72</v>
      </c>
      <c r="C562" t="s">
        <v>260</v>
      </c>
      <c r="D562" t="s">
        <v>244</v>
      </c>
      <c r="E562" t="s">
        <v>233</v>
      </c>
      <c r="F562">
        <v>44</v>
      </c>
      <c r="G562">
        <v>1374</v>
      </c>
      <c r="H562">
        <v>0</v>
      </c>
      <c r="I562">
        <v>0</v>
      </c>
      <c r="J562">
        <v>44</v>
      </c>
      <c r="K562">
        <v>1374</v>
      </c>
    </row>
    <row r="563" spans="1:11" x14ac:dyDescent="0.25">
      <c r="A563" t="s">
        <v>4144</v>
      </c>
      <c r="B563" t="s">
        <v>72</v>
      </c>
      <c r="C563" t="s">
        <v>260</v>
      </c>
      <c r="D563" t="s">
        <v>245</v>
      </c>
      <c r="E563" t="s">
        <v>234</v>
      </c>
      <c r="F563">
        <v>19</v>
      </c>
      <c r="G563">
        <v>499</v>
      </c>
      <c r="H563">
        <v>0</v>
      </c>
      <c r="I563">
        <v>0</v>
      </c>
      <c r="J563">
        <v>19</v>
      </c>
      <c r="K563">
        <v>499</v>
      </c>
    </row>
    <row r="564" spans="1:11" x14ac:dyDescent="0.25">
      <c r="A564" t="s">
        <v>3793</v>
      </c>
      <c r="B564" t="s">
        <v>72</v>
      </c>
      <c r="C564" t="s">
        <v>260</v>
      </c>
      <c r="D564" t="s">
        <v>245</v>
      </c>
      <c r="E564" t="s">
        <v>257</v>
      </c>
      <c r="F564">
        <v>311</v>
      </c>
      <c r="G564">
        <v>10487.1</v>
      </c>
      <c r="H564">
        <v>0</v>
      </c>
      <c r="I564">
        <v>0</v>
      </c>
      <c r="J564">
        <v>311</v>
      </c>
      <c r="K564">
        <v>10487.1</v>
      </c>
    </row>
    <row r="565" spans="1:11" x14ac:dyDescent="0.25">
      <c r="A565" t="s">
        <v>3906</v>
      </c>
      <c r="B565" t="s">
        <v>72</v>
      </c>
      <c r="C565" t="s">
        <v>262</v>
      </c>
      <c r="D565" t="s">
        <v>81</v>
      </c>
      <c r="E565" t="s">
        <v>248</v>
      </c>
      <c r="F565">
        <v>38</v>
      </c>
      <c r="G565">
        <v>1310</v>
      </c>
      <c r="H565">
        <v>0</v>
      </c>
      <c r="I565">
        <v>0</v>
      </c>
      <c r="J565">
        <v>38</v>
      </c>
      <c r="K565">
        <v>1310</v>
      </c>
    </row>
    <row r="566" spans="1:11" x14ac:dyDescent="0.25">
      <c r="A566" t="s">
        <v>1658</v>
      </c>
      <c r="B566" t="s">
        <v>72</v>
      </c>
      <c r="C566" t="s">
        <v>262</v>
      </c>
      <c r="D566" t="s">
        <v>239</v>
      </c>
      <c r="E566" t="s">
        <v>82</v>
      </c>
      <c r="F566">
        <v>1</v>
      </c>
      <c r="G566">
        <v>33</v>
      </c>
      <c r="H566">
        <v>0</v>
      </c>
      <c r="I566">
        <v>0</v>
      </c>
      <c r="J566">
        <v>1</v>
      </c>
      <c r="K566">
        <v>33</v>
      </c>
    </row>
    <row r="567" spans="1:11" x14ac:dyDescent="0.25">
      <c r="A567" t="s">
        <v>1029</v>
      </c>
      <c r="B567" t="s">
        <v>72</v>
      </c>
      <c r="C567" t="s">
        <v>262</v>
      </c>
      <c r="D567" t="s">
        <v>244</v>
      </c>
      <c r="E567" t="s">
        <v>88</v>
      </c>
      <c r="F567">
        <v>3</v>
      </c>
      <c r="G567">
        <v>180</v>
      </c>
      <c r="H567">
        <v>0</v>
      </c>
      <c r="I567">
        <v>0</v>
      </c>
      <c r="J567">
        <v>3</v>
      </c>
      <c r="K567">
        <v>180</v>
      </c>
    </row>
    <row r="568" spans="1:11" x14ac:dyDescent="0.25">
      <c r="A568" t="s">
        <v>2216</v>
      </c>
      <c r="B568" t="s">
        <v>72</v>
      </c>
      <c r="C568" t="s">
        <v>262</v>
      </c>
      <c r="D568" t="s">
        <v>243</v>
      </c>
      <c r="E568" t="s">
        <v>92</v>
      </c>
      <c r="F568">
        <v>1</v>
      </c>
      <c r="G568">
        <v>23</v>
      </c>
      <c r="H568">
        <v>0</v>
      </c>
      <c r="I568">
        <v>0</v>
      </c>
      <c r="J568">
        <v>1</v>
      </c>
      <c r="K568">
        <v>23</v>
      </c>
    </row>
    <row r="569" spans="1:11" x14ac:dyDescent="0.25">
      <c r="A569" t="s">
        <v>2773</v>
      </c>
      <c r="B569" t="s">
        <v>72</v>
      </c>
      <c r="C569" t="s">
        <v>262</v>
      </c>
      <c r="D569" t="s">
        <v>243</v>
      </c>
      <c r="E569" t="s">
        <v>97</v>
      </c>
      <c r="F569">
        <v>1</v>
      </c>
      <c r="G569">
        <v>26</v>
      </c>
      <c r="H569">
        <v>0</v>
      </c>
      <c r="I569">
        <v>0</v>
      </c>
      <c r="J569">
        <v>1</v>
      </c>
      <c r="K569">
        <v>26</v>
      </c>
    </row>
    <row r="570" spans="1:11" x14ac:dyDescent="0.25">
      <c r="A570" t="s">
        <v>616</v>
      </c>
      <c r="B570" t="s">
        <v>72</v>
      </c>
      <c r="C570" t="s">
        <v>262</v>
      </c>
      <c r="D570" t="s">
        <v>239</v>
      </c>
      <c r="E570" t="s">
        <v>98</v>
      </c>
      <c r="F570">
        <v>1</v>
      </c>
      <c r="G570">
        <v>39</v>
      </c>
      <c r="H570">
        <v>0</v>
      </c>
      <c r="I570">
        <v>0</v>
      </c>
      <c r="J570">
        <v>1</v>
      </c>
      <c r="K570">
        <v>39</v>
      </c>
    </row>
    <row r="571" spans="1:11" x14ac:dyDescent="0.25">
      <c r="A571" t="s">
        <v>1147</v>
      </c>
      <c r="B571" t="s">
        <v>72</v>
      </c>
      <c r="C571" t="s">
        <v>262</v>
      </c>
      <c r="D571" t="s">
        <v>237</v>
      </c>
      <c r="E571" t="s">
        <v>114</v>
      </c>
      <c r="F571">
        <v>1</v>
      </c>
      <c r="G571">
        <v>30</v>
      </c>
      <c r="H571">
        <v>0</v>
      </c>
      <c r="I571">
        <v>0</v>
      </c>
      <c r="J571">
        <v>1</v>
      </c>
      <c r="K571">
        <v>30</v>
      </c>
    </row>
    <row r="572" spans="1:11" x14ac:dyDescent="0.25">
      <c r="A572" t="s">
        <v>2214</v>
      </c>
      <c r="B572" t="s">
        <v>72</v>
      </c>
      <c r="C572" t="s">
        <v>262</v>
      </c>
      <c r="D572" t="s">
        <v>237</v>
      </c>
      <c r="E572" t="s">
        <v>249</v>
      </c>
      <c r="F572">
        <v>2</v>
      </c>
      <c r="G572">
        <v>36</v>
      </c>
      <c r="H572">
        <v>0</v>
      </c>
      <c r="I572">
        <v>0</v>
      </c>
      <c r="J572">
        <v>2</v>
      </c>
      <c r="K572">
        <v>36</v>
      </c>
    </row>
    <row r="573" spans="1:11" x14ac:dyDescent="0.25">
      <c r="A573" t="s">
        <v>3146</v>
      </c>
      <c r="B573" t="s">
        <v>72</v>
      </c>
      <c r="C573" t="s">
        <v>262</v>
      </c>
      <c r="D573" t="s">
        <v>238</v>
      </c>
      <c r="E573" t="s">
        <v>250</v>
      </c>
      <c r="F573">
        <v>2</v>
      </c>
      <c r="G573">
        <v>50</v>
      </c>
      <c r="H573">
        <v>0</v>
      </c>
      <c r="I573">
        <v>0</v>
      </c>
      <c r="J573">
        <v>2</v>
      </c>
      <c r="K573">
        <v>50</v>
      </c>
    </row>
    <row r="574" spans="1:11" x14ac:dyDescent="0.25">
      <c r="A574" t="s">
        <v>3447</v>
      </c>
      <c r="B574" t="s">
        <v>72</v>
      </c>
      <c r="C574" t="s">
        <v>262</v>
      </c>
      <c r="D574" t="s">
        <v>245</v>
      </c>
      <c r="E574" t="s">
        <v>121</v>
      </c>
      <c r="F574">
        <v>1</v>
      </c>
      <c r="G574">
        <v>44</v>
      </c>
      <c r="H574">
        <v>0</v>
      </c>
      <c r="I574">
        <v>0</v>
      </c>
      <c r="J574">
        <v>1</v>
      </c>
      <c r="K574">
        <v>44</v>
      </c>
    </row>
    <row r="575" spans="1:11" x14ac:dyDescent="0.25">
      <c r="A575" t="s">
        <v>2566</v>
      </c>
      <c r="B575" t="s">
        <v>72</v>
      </c>
      <c r="C575" t="s">
        <v>262</v>
      </c>
      <c r="D575" t="s">
        <v>243</v>
      </c>
      <c r="E575" t="s">
        <v>126</v>
      </c>
      <c r="F575">
        <v>1</v>
      </c>
      <c r="G575">
        <v>24</v>
      </c>
      <c r="H575">
        <v>0</v>
      </c>
      <c r="I575">
        <v>0</v>
      </c>
      <c r="J575">
        <v>1</v>
      </c>
      <c r="K575">
        <v>24</v>
      </c>
    </row>
    <row r="576" spans="1:11" x14ac:dyDescent="0.25">
      <c r="A576" t="s">
        <v>4036</v>
      </c>
      <c r="B576" t="s">
        <v>72</v>
      </c>
      <c r="C576" t="s">
        <v>262</v>
      </c>
      <c r="D576" t="s">
        <v>239</v>
      </c>
      <c r="E576" t="s">
        <v>130</v>
      </c>
      <c r="F576">
        <v>1</v>
      </c>
      <c r="G576">
        <v>12</v>
      </c>
      <c r="H576">
        <v>0</v>
      </c>
      <c r="I576">
        <v>0</v>
      </c>
      <c r="J576">
        <v>1</v>
      </c>
      <c r="K576">
        <v>12</v>
      </c>
    </row>
    <row r="577" spans="1:11" x14ac:dyDescent="0.25">
      <c r="A577" t="s">
        <v>2071</v>
      </c>
      <c r="B577" t="s">
        <v>72</v>
      </c>
      <c r="C577" t="s">
        <v>262</v>
      </c>
      <c r="D577" t="s">
        <v>242</v>
      </c>
      <c r="E577" t="s">
        <v>131</v>
      </c>
      <c r="F577">
        <v>1</v>
      </c>
      <c r="G577">
        <v>30</v>
      </c>
      <c r="H577">
        <v>0</v>
      </c>
      <c r="I577">
        <v>0</v>
      </c>
      <c r="J577">
        <v>1</v>
      </c>
      <c r="K577">
        <v>30</v>
      </c>
    </row>
    <row r="578" spans="1:11" x14ac:dyDescent="0.25">
      <c r="A578" t="s">
        <v>2605</v>
      </c>
      <c r="B578" t="s">
        <v>72</v>
      </c>
      <c r="C578" t="s">
        <v>262</v>
      </c>
      <c r="D578" t="s">
        <v>240</v>
      </c>
      <c r="E578" t="s">
        <v>134</v>
      </c>
      <c r="F578">
        <v>1</v>
      </c>
      <c r="G578">
        <v>84</v>
      </c>
      <c r="H578">
        <v>0</v>
      </c>
      <c r="I578">
        <v>0</v>
      </c>
      <c r="J578">
        <v>1</v>
      </c>
      <c r="K578">
        <v>84</v>
      </c>
    </row>
    <row r="579" spans="1:11" x14ac:dyDescent="0.25">
      <c r="A579" t="s">
        <v>1215</v>
      </c>
      <c r="B579" t="s">
        <v>72</v>
      </c>
      <c r="C579" t="s">
        <v>262</v>
      </c>
      <c r="D579" t="s">
        <v>242</v>
      </c>
      <c r="E579" t="s">
        <v>144</v>
      </c>
      <c r="F579">
        <v>1</v>
      </c>
      <c r="G579">
        <v>24</v>
      </c>
      <c r="H579">
        <v>0</v>
      </c>
      <c r="I579">
        <v>0</v>
      </c>
      <c r="J579">
        <v>1</v>
      </c>
      <c r="K579">
        <v>24</v>
      </c>
    </row>
    <row r="580" spans="1:11" x14ac:dyDescent="0.25">
      <c r="A580" t="s">
        <v>2863</v>
      </c>
      <c r="B580" t="s">
        <v>72</v>
      </c>
      <c r="C580" t="s">
        <v>262</v>
      </c>
      <c r="D580" t="s">
        <v>245</v>
      </c>
      <c r="E580" t="s">
        <v>151</v>
      </c>
      <c r="F580">
        <v>2</v>
      </c>
      <c r="G580">
        <v>59</v>
      </c>
      <c r="H580">
        <v>0</v>
      </c>
      <c r="I580">
        <v>0</v>
      </c>
      <c r="J580">
        <v>2</v>
      </c>
      <c r="K580">
        <v>59</v>
      </c>
    </row>
    <row r="581" spans="1:11" x14ac:dyDescent="0.25">
      <c r="A581" t="s">
        <v>3571</v>
      </c>
      <c r="B581" t="s">
        <v>72</v>
      </c>
      <c r="C581" t="s">
        <v>262</v>
      </c>
      <c r="D581" t="s">
        <v>239</v>
      </c>
      <c r="E581" t="s">
        <v>154</v>
      </c>
      <c r="F581">
        <v>1</v>
      </c>
      <c r="G581">
        <v>41</v>
      </c>
      <c r="H581">
        <v>0</v>
      </c>
      <c r="I581">
        <v>0</v>
      </c>
      <c r="J581">
        <v>1</v>
      </c>
      <c r="K581">
        <v>41</v>
      </c>
    </row>
    <row r="582" spans="1:11" x14ac:dyDescent="0.25">
      <c r="A582" t="s">
        <v>2012</v>
      </c>
      <c r="B582" t="s">
        <v>72</v>
      </c>
      <c r="C582" t="s">
        <v>262</v>
      </c>
      <c r="D582" t="s">
        <v>239</v>
      </c>
      <c r="E582" t="s">
        <v>251</v>
      </c>
      <c r="F582">
        <v>7</v>
      </c>
      <c r="G582">
        <v>215</v>
      </c>
      <c r="H582">
        <v>0</v>
      </c>
      <c r="I582">
        <v>0</v>
      </c>
      <c r="J582">
        <v>7</v>
      </c>
      <c r="K582">
        <v>215</v>
      </c>
    </row>
    <row r="583" spans="1:11" x14ac:dyDescent="0.25">
      <c r="A583" t="s">
        <v>3589</v>
      </c>
      <c r="B583" t="s">
        <v>72</v>
      </c>
      <c r="C583" t="s">
        <v>262</v>
      </c>
      <c r="D583" t="s">
        <v>242</v>
      </c>
      <c r="E583" t="s">
        <v>162</v>
      </c>
      <c r="F583">
        <v>1</v>
      </c>
      <c r="G583">
        <v>40</v>
      </c>
      <c r="H583">
        <v>0</v>
      </c>
      <c r="I583">
        <v>0</v>
      </c>
      <c r="J583">
        <v>1</v>
      </c>
      <c r="K583">
        <v>40</v>
      </c>
    </row>
    <row r="584" spans="1:11" x14ac:dyDescent="0.25">
      <c r="A584" t="s">
        <v>741</v>
      </c>
      <c r="B584" t="s">
        <v>72</v>
      </c>
      <c r="C584" t="s">
        <v>262</v>
      </c>
      <c r="D584" t="s">
        <v>240</v>
      </c>
      <c r="E584" t="s">
        <v>163</v>
      </c>
      <c r="F584">
        <v>1</v>
      </c>
      <c r="G584">
        <v>45</v>
      </c>
      <c r="H584">
        <v>0</v>
      </c>
      <c r="I584">
        <v>0</v>
      </c>
      <c r="J584">
        <v>1</v>
      </c>
      <c r="K584">
        <v>45</v>
      </c>
    </row>
    <row r="585" spans="1:11" x14ac:dyDescent="0.25">
      <c r="A585" t="s">
        <v>3268</v>
      </c>
      <c r="B585" t="s">
        <v>72</v>
      </c>
      <c r="C585" t="s">
        <v>262</v>
      </c>
      <c r="D585" t="s">
        <v>240</v>
      </c>
      <c r="E585" t="s">
        <v>252</v>
      </c>
      <c r="F585">
        <v>4</v>
      </c>
      <c r="G585">
        <v>177</v>
      </c>
      <c r="H585">
        <v>0</v>
      </c>
      <c r="I585">
        <v>0</v>
      </c>
      <c r="J585">
        <v>4</v>
      </c>
      <c r="K585">
        <v>177</v>
      </c>
    </row>
    <row r="586" spans="1:11" x14ac:dyDescent="0.25">
      <c r="A586" t="s">
        <v>4121</v>
      </c>
      <c r="B586" t="s">
        <v>72</v>
      </c>
      <c r="C586" t="s">
        <v>262</v>
      </c>
      <c r="D586" t="s">
        <v>237</v>
      </c>
      <c r="E586" t="s">
        <v>168</v>
      </c>
      <c r="F586">
        <v>1</v>
      </c>
      <c r="G586">
        <v>6</v>
      </c>
      <c r="H586">
        <v>0</v>
      </c>
      <c r="I586">
        <v>0</v>
      </c>
      <c r="J586">
        <v>1</v>
      </c>
      <c r="K586">
        <v>6</v>
      </c>
    </row>
    <row r="587" spans="1:11" x14ac:dyDescent="0.25">
      <c r="A587" t="s">
        <v>1543</v>
      </c>
      <c r="B587" t="s">
        <v>72</v>
      </c>
      <c r="C587" t="s">
        <v>262</v>
      </c>
      <c r="D587" t="s">
        <v>241</v>
      </c>
      <c r="E587" t="s">
        <v>253</v>
      </c>
      <c r="F587">
        <v>3</v>
      </c>
      <c r="G587">
        <v>121</v>
      </c>
      <c r="H587">
        <v>0</v>
      </c>
      <c r="I587">
        <v>0</v>
      </c>
      <c r="J587">
        <v>3</v>
      </c>
      <c r="K587">
        <v>121</v>
      </c>
    </row>
    <row r="588" spans="1:11" x14ac:dyDescent="0.25">
      <c r="A588" t="s">
        <v>789</v>
      </c>
      <c r="B588" t="s">
        <v>72</v>
      </c>
      <c r="C588" t="s">
        <v>262</v>
      </c>
      <c r="D588" t="s">
        <v>245</v>
      </c>
      <c r="E588" t="s">
        <v>171</v>
      </c>
      <c r="F588">
        <v>1</v>
      </c>
      <c r="G588">
        <v>24</v>
      </c>
      <c r="H588">
        <v>0</v>
      </c>
      <c r="I588">
        <v>0</v>
      </c>
      <c r="J588">
        <v>1</v>
      </c>
      <c r="K588">
        <v>24</v>
      </c>
    </row>
    <row r="589" spans="1:11" x14ac:dyDescent="0.25">
      <c r="A589" t="s">
        <v>3221</v>
      </c>
      <c r="B589" t="s">
        <v>72</v>
      </c>
      <c r="C589" t="s">
        <v>262</v>
      </c>
      <c r="D589" t="s">
        <v>240</v>
      </c>
      <c r="E589" t="s">
        <v>172</v>
      </c>
      <c r="F589">
        <v>1</v>
      </c>
      <c r="G589">
        <v>22</v>
      </c>
      <c r="H589">
        <v>0</v>
      </c>
      <c r="I589">
        <v>0</v>
      </c>
      <c r="J589">
        <v>1</v>
      </c>
      <c r="K589">
        <v>22</v>
      </c>
    </row>
    <row r="590" spans="1:11" x14ac:dyDescent="0.25">
      <c r="A590" t="s">
        <v>2765</v>
      </c>
      <c r="B590" t="s">
        <v>72</v>
      </c>
      <c r="C590" t="s">
        <v>262</v>
      </c>
      <c r="D590" t="s">
        <v>241</v>
      </c>
      <c r="E590" t="s">
        <v>175</v>
      </c>
      <c r="F590">
        <v>1</v>
      </c>
      <c r="G590">
        <v>24</v>
      </c>
      <c r="H590">
        <v>0</v>
      </c>
      <c r="I590">
        <v>0</v>
      </c>
      <c r="J590">
        <v>1</v>
      </c>
      <c r="K590">
        <v>24</v>
      </c>
    </row>
    <row r="591" spans="1:11" x14ac:dyDescent="0.25">
      <c r="A591" t="s">
        <v>1886</v>
      </c>
      <c r="B591" t="s">
        <v>72</v>
      </c>
      <c r="C591" t="s">
        <v>262</v>
      </c>
      <c r="D591" t="s">
        <v>241</v>
      </c>
      <c r="E591" t="s">
        <v>184</v>
      </c>
      <c r="F591">
        <v>1</v>
      </c>
      <c r="G591">
        <v>54</v>
      </c>
      <c r="H591">
        <v>0</v>
      </c>
      <c r="I591">
        <v>0</v>
      </c>
      <c r="J591">
        <v>1</v>
      </c>
      <c r="K591">
        <v>54</v>
      </c>
    </row>
    <row r="592" spans="1:11" x14ac:dyDescent="0.25">
      <c r="A592" t="s">
        <v>1756</v>
      </c>
      <c r="B592" t="s">
        <v>72</v>
      </c>
      <c r="C592" t="s">
        <v>262</v>
      </c>
      <c r="D592" t="s">
        <v>241</v>
      </c>
      <c r="E592" t="s">
        <v>187</v>
      </c>
      <c r="F592">
        <v>1</v>
      </c>
      <c r="G592">
        <v>43</v>
      </c>
      <c r="H592">
        <v>0</v>
      </c>
      <c r="I592">
        <v>0</v>
      </c>
      <c r="J592">
        <v>1</v>
      </c>
      <c r="K592">
        <v>43</v>
      </c>
    </row>
    <row r="593" spans="1:11" x14ac:dyDescent="0.25">
      <c r="A593" t="s">
        <v>1321</v>
      </c>
      <c r="B593" t="s">
        <v>72</v>
      </c>
      <c r="C593" t="s">
        <v>262</v>
      </c>
      <c r="D593" t="s">
        <v>242</v>
      </c>
      <c r="E593" t="s">
        <v>254</v>
      </c>
      <c r="F593">
        <v>8</v>
      </c>
      <c r="G593">
        <v>251</v>
      </c>
      <c r="H593">
        <v>0</v>
      </c>
      <c r="I593">
        <v>0</v>
      </c>
      <c r="J593">
        <v>8</v>
      </c>
      <c r="K593">
        <v>251</v>
      </c>
    </row>
    <row r="594" spans="1:11" x14ac:dyDescent="0.25">
      <c r="A594" t="s">
        <v>648</v>
      </c>
      <c r="B594" t="s">
        <v>72</v>
      </c>
      <c r="C594" t="s">
        <v>262</v>
      </c>
      <c r="D594" t="s">
        <v>243</v>
      </c>
      <c r="E594" t="s">
        <v>195</v>
      </c>
      <c r="F594">
        <v>1</v>
      </c>
      <c r="G594">
        <v>28</v>
      </c>
      <c r="H594">
        <v>0</v>
      </c>
      <c r="I594">
        <v>0</v>
      </c>
      <c r="J594">
        <v>1</v>
      </c>
      <c r="K594">
        <v>28</v>
      </c>
    </row>
    <row r="595" spans="1:11" x14ac:dyDescent="0.25">
      <c r="A595" t="s">
        <v>3148</v>
      </c>
      <c r="B595" t="s">
        <v>72</v>
      </c>
      <c r="C595" t="s">
        <v>262</v>
      </c>
      <c r="D595" t="s">
        <v>243</v>
      </c>
      <c r="E595" t="s">
        <v>255</v>
      </c>
      <c r="F595">
        <v>5</v>
      </c>
      <c r="G595">
        <v>153</v>
      </c>
      <c r="H595">
        <v>0</v>
      </c>
      <c r="I595">
        <v>0</v>
      </c>
      <c r="J595">
        <v>5</v>
      </c>
      <c r="K595">
        <v>153</v>
      </c>
    </row>
    <row r="596" spans="1:11" x14ac:dyDescent="0.25">
      <c r="A596" t="s">
        <v>2390</v>
      </c>
      <c r="B596" t="s">
        <v>72</v>
      </c>
      <c r="C596" t="s">
        <v>262</v>
      </c>
      <c r="D596" t="s">
        <v>238</v>
      </c>
      <c r="E596" t="s">
        <v>205</v>
      </c>
      <c r="F596">
        <v>2</v>
      </c>
      <c r="G596">
        <v>50</v>
      </c>
      <c r="H596">
        <v>0</v>
      </c>
      <c r="I596">
        <v>0</v>
      </c>
      <c r="J596">
        <v>2</v>
      </c>
      <c r="K596">
        <v>50</v>
      </c>
    </row>
    <row r="597" spans="1:11" x14ac:dyDescent="0.25">
      <c r="A597" t="s">
        <v>2205</v>
      </c>
      <c r="B597" t="s">
        <v>72</v>
      </c>
      <c r="C597" t="s">
        <v>262</v>
      </c>
      <c r="D597" t="s">
        <v>240</v>
      </c>
      <c r="E597" t="s">
        <v>206</v>
      </c>
      <c r="F597">
        <v>1</v>
      </c>
      <c r="G597">
        <v>26</v>
      </c>
      <c r="H597">
        <v>0</v>
      </c>
      <c r="I597">
        <v>0</v>
      </c>
      <c r="J597">
        <v>1</v>
      </c>
      <c r="K597">
        <v>26</v>
      </c>
    </row>
    <row r="598" spans="1:11" x14ac:dyDescent="0.25">
      <c r="A598" t="s">
        <v>1528</v>
      </c>
      <c r="B598" t="s">
        <v>72</v>
      </c>
      <c r="C598" t="s">
        <v>262</v>
      </c>
      <c r="D598" t="s">
        <v>242</v>
      </c>
      <c r="E598" t="s">
        <v>207</v>
      </c>
      <c r="F598">
        <v>2</v>
      </c>
      <c r="G598">
        <v>70</v>
      </c>
      <c r="H598">
        <v>0</v>
      </c>
      <c r="I598">
        <v>0</v>
      </c>
      <c r="J598">
        <v>2</v>
      </c>
      <c r="K598">
        <v>70</v>
      </c>
    </row>
    <row r="599" spans="1:11" x14ac:dyDescent="0.25">
      <c r="A599" t="s">
        <v>1521</v>
      </c>
      <c r="B599" t="s">
        <v>72</v>
      </c>
      <c r="C599" t="s">
        <v>262</v>
      </c>
      <c r="D599" t="s">
        <v>239</v>
      </c>
      <c r="E599" t="s">
        <v>219</v>
      </c>
      <c r="F599">
        <v>2</v>
      </c>
      <c r="G599">
        <v>74</v>
      </c>
      <c r="H599">
        <v>0</v>
      </c>
      <c r="I599">
        <v>0</v>
      </c>
      <c r="J599">
        <v>2</v>
      </c>
      <c r="K599">
        <v>74</v>
      </c>
    </row>
    <row r="600" spans="1:11" x14ac:dyDescent="0.25">
      <c r="A600" t="s">
        <v>2387</v>
      </c>
      <c r="B600" t="s">
        <v>72</v>
      </c>
      <c r="C600" t="s">
        <v>262</v>
      </c>
      <c r="D600" t="s">
        <v>242</v>
      </c>
      <c r="E600" t="s">
        <v>222</v>
      </c>
      <c r="F600">
        <v>1</v>
      </c>
      <c r="G600">
        <v>28</v>
      </c>
      <c r="H600">
        <v>0</v>
      </c>
      <c r="I600">
        <v>0</v>
      </c>
      <c r="J600">
        <v>1</v>
      </c>
      <c r="K600">
        <v>28</v>
      </c>
    </row>
    <row r="601" spans="1:11" x14ac:dyDescent="0.25">
      <c r="A601" t="s">
        <v>1990</v>
      </c>
      <c r="B601" t="s">
        <v>72</v>
      </c>
      <c r="C601" t="s">
        <v>262</v>
      </c>
      <c r="D601" t="s">
        <v>244</v>
      </c>
      <c r="E601" t="s">
        <v>256</v>
      </c>
      <c r="F601">
        <v>3</v>
      </c>
      <c r="G601">
        <v>180</v>
      </c>
      <c r="H601">
        <v>0</v>
      </c>
      <c r="I601">
        <v>0</v>
      </c>
      <c r="J601">
        <v>3</v>
      </c>
      <c r="K601">
        <v>180</v>
      </c>
    </row>
    <row r="602" spans="1:11" x14ac:dyDescent="0.25">
      <c r="A602" t="s">
        <v>2558</v>
      </c>
      <c r="B602" t="s">
        <v>72</v>
      </c>
      <c r="C602" t="s">
        <v>262</v>
      </c>
      <c r="D602" t="s">
        <v>242</v>
      </c>
      <c r="E602" t="s">
        <v>224</v>
      </c>
      <c r="F602">
        <v>2</v>
      </c>
      <c r="G602">
        <v>59</v>
      </c>
      <c r="H602">
        <v>0</v>
      </c>
      <c r="I602">
        <v>0</v>
      </c>
      <c r="J602">
        <v>2</v>
      </c>
      <c r="K602">
        <v>59</v>
      </c>
    </row>
    <row r="603" spans="1:11" x14ac:dyDescent="0.25">
      <c r="A603" t="s">
        <v>2313</v>
      </c>
      <c r="B603" t="s">
        <v>72</v>
      </c>
      <c r="C603" t="s">
        <v>262</v>
      </c>
      <c r="D603" t="s">
        <v>239</v>
      </c>
      <c r="E603" t="s">
        <v>225</v>
      </c>
      <c r="F603">
        <v>1</v>
      </c>
      <c r="G603">
        <v>16</v>
      </c>
      <c r="H603">
        <v>0</v>
      </c>
      <c r="I603">
        <v>0</v>
      </c>
      <c r="J603">
        <v>1</v>
      </c>
      <c r="K603">
        <v>16</v>
      </c>
    </row>
    <row r="604" spans="1:11" x14ac:dyDescent="0.25">
      <c r="A604" t="s">
        <v>3642</v>
      </c>
      <c r="B604" t="s">
        <v>72</v>
      </c>
      <c r="C604" t="s">
        <v>262</v>
      </c>
      <c r="D604" t="s">
        <v>243</v>
      </c>
      <c r="E604" t="s">
        <v>228</v>
      </c>
      <c r="F604">
        <v>1</v>
      </c>
      <c r="G604">
        <v>52</v>
      </c>
      <c r="H604">
        <v>0</v>
      </c>
      <c r="I604">
        <v>0</v>
      </c>
      <c r="J604">
        <v>1</v>
      </c>
      <c r="K604">
        <v>52</v>
      </c>
    </row>
    <row r="605" spans="1:11" x14ac:dyDescent="0.25">
      <c r="A605" t="s">
        <v>2442</v>
      </c>
      <c r="B605" t="s">
        <v>72</v>
      </c>
      <c r="C605" t="s">
        <v>262</v>
      </c>
      <c r="D605" t="s">
        <v>245</v>
      </c>
      <c r="E605" t="s">
        <v>257</v>
      </c>
      <c r="F605">
        <v>4</v>
      </c>
      <c r="G605">
        <v>127</v>
      </c>
      <c r="H605">
        <v>0</v>
      </c>
      <c r="I605">
        <v>0</v>
      </c>
      <c r="J605">
        <v>4</v>
      </c>
      <c r="K605">
        <v>127</v>
      </c>
    </row>
    <row r="606" spans="1:11" x14ac:dyDescent="0.25">
      <c r="A606" t="s">
        <v>3025</v>
      </c>
      <c r="B606" t="s">
        <v>72</v>
      </c>
      <c r="C606" t="s">
        <v>78</v>
      </c>
      <c r="D606" t="s">
        <v>81</v>
      </c>
      <c r="E606" t="s">
        <v>248</v>
      </c>
      <c r="F606">
        <v>7379</v>
      </c>
      <c r="G606">
        <v>315492.76</v>
      </c>
      <c r="H606">
        <v>0</v>
      </c>
      <c r="I606">
        <v>0</v>
      </c>
      <c r="J606">
        <v>7379</v>
      </c>
      <c r="K606">
        <v>315492.76</v>
      </c>
    </row>
    <row r="607" spans="1:11" x14ac:dyDescent="0.25">
      <c r="A607" t="s">
        <v>2824</v>
      </c>
      <c r="B607" t="s">
        <v>72</v>
      </c>
      <c r="C607" t="s">
        <v>78</v>
      </c>
      <c r="D607" t="s">
        <v>239</v>
      </c>
      <c r="E607" t="s">
        <v>82</v>
      </c>
      <c r="F607">
        <v>32</v>
      </c>
      <c r="G607">
        <v>1578</v>
      </c>
      <c r="H607">
        <v>0</v>
      </c>
      <c r="I607">
        <v>0</v>
      </c>
      <c r="J607">
        <v>32</v>
      </c>
      <c r="K607">
        <v>1578</v>
      </c>
    </row>
    <row r="608" spans="1:11" x14ac:dyDescent="0.25">
      <c r="A608" t="s">
        <v>2089</v>
      </c>
      <c r="B608" t="s">
        <v>72</v>
      </c>
      <c r="C608" t="s">
        <v>78</v>
      </c>
      <c r="D608" t="s">
        <v>239</v>
      </c>
      <c r="E608" t="s">
        <v>83</v>
      </c>
      <c r="F608">
        <v>78</v>
      </c>
      <c r="G608">
        <v>3702.41</v>
      </c>
      <c r="H608">
        <v>0</v>
      </c>
      <c r="I608">
        <v>0</v>
      </c>
      <c r="J608">
        <v>78</v>
      </c>
      <c r="K608">
        <v>3702.41</v>
      </c>
    </row>
    <row r="609" spans="1:11" x14ac:dyDescent="0.25">
      <c r="A609" t="s">
        <v>1641</v>
      </c>
      <c r="B609" t="s">
        <v>72</v>
      </c>
      <c r="C609" t="s">
        <v>78</v>
      </c>
      <c r="D609" t="s">
        <v>245</v>
      </c>
      <c r="E609" t="s">
        <v>84</v>
      </c>
      <c r="F609">
        <v>17</v>
      </c>
      <c r="G609">
        <v>718</v>
      </c>
      <c r="H609">
        <v>0</v>
      </c>
      <c r="I609">
        <v>0</v>
      </c>
      <c r="J609">
        <v>17</v>
      </c>
      <c r="K609">
        <v>718</v>
      </c>
    </row>
    <row r="610" spans="1:11" x14ac:dyDescent="0.25">
      <c r="A610" t="s">
        <v>894</v>
      </c>
      <c r="B610" t="s">
        <v>72</v>
      </c>
      <c r="C610" t="s">
        <v>78</v>
      </c>
      <c r="D610" t="s">
        <v>243</v>
      </c>
      <c r="E610" t="s">
        <v>85</v>
      </c>
      <c r="F610">
        <v>33</v>
      </c>
      <c r="G610">
        <v>1006.94</v>
      </c>
      <c r="H610">
        <v>0</v>
      </c>
      <c r="I610">
        <v>0</v>
      </c>
      <c r="J610">
        <v>33</v>
      </c>
      <c r="K610">
        <v>1006.94</v>
      </c>
    </row>
    <row r="611" spans="1:11" x14ac:dyDescent="0.25">
      <c r="A611" t="s">
        <v>999</v>
      </c>
      <c r="B611" t="s">
        <v>72</v>
      </c>
      <c r="C611" t="s">
        <v>78</v>
      </c>
      <c r="D611" t="s">
        <v>238</v>
      </c>
      <c r="E611" t="s">
        <v>86</v>
      </c>
      <c r="F611">
        <v>25</v>
      </c>
      <c r="G611">
        <v>999</v>
      </c>
      <c r="H611">
        <v>0</v>
      </c>
      <c r="I611">
        <v>0</v>
      </c>
      <c r="J611">
        <v>25</v>
      </c>
      <c r="K611">
        <v>999</v>
      </c>
    </row>
    <row r="612" spans="1:11" x14ac:dyDescent="0.25">
      <c r="A612" t="s">
        <v>2580</v>
      </c>
      <c r="B612" t="s">
        <v>72</v>
      </c>
      <c r="C612" t="s">
        <v>78</v>
      </c>
      <c r="D612" t="s">
        <v>239</v>
      </c>
      <c r="E612" t="s">
        <v>87</v>
      </c>
      <c r="F612">
        <v>49</v>
      </c>
      <c r="G612">
        <v>2127.94</v>
      </c>
      <c r="H612">
        <v>0</v>
      </c>
      <c r="I612">
        <v>0</v>
      </c>
      <c r="J612">
        <v>49</v>
      </c>
      <c r="K612">
        <v>2127.94</v>
      </c>
    </row>
    <row r="613" spans="1:11" x14ac:dyDescent="0.25">
      <c r="A613" t="s">
        <v>3367</v>
      </c>
      <c r="B613" t="s">
        <v>72</v>
      </c>
      <c r="C613" t="s">
        <v>78</v>
      </c>
      <c r="D613" t="s">
        <v>244</v>
      </c>
      <c r="E613" t="s">
        <v>88</v>
      </c>
      <c r="F613">
        <v>94</v>
      </c>
      <c r="G613">
        <v>4961.47</v>
      </c>
      <c r="H613">
        <v>0</v>
      </c>
      <c r="I613">
        <v>0</v>
      </c>
      <c r="J613">
        <v>94</v>
      </c>
      <c r="K613">
        <v>4961.47</v>
      </c>
    </row>
    <row r="614" spans="1:11" x14ac:dyDescent="0.25">
      <c r="A614" t="s">
        <v>4010</v>
      </c>
      <c r="B614" t="s">
        <v>72</v>
      </c>
      <c r="C614" t="s">
        <v>78</v>
      </c>
      <c r="D614" t="s">
        <v>241</v>
      </c>
      <c r="E614" t="s">
        <v>89</v>
      </c>
      <c r="F614">
        <v>14</v>
      </c>
      <c r="G614">
        <v>709</v>
      </c>
      <c r="H614">
        <v>0</v>
      </c>
      <c r="I614">
        <v>0</v>
      </c>
      <c r="J614">
        <v>14</v>
      </c>
      <c r="K614">
        <v>709</v>
      </c>
    </row>
    <row r="615" spans="1:11" x14ac:dyDescent="0.25">
      <c r="A615" t="s">
        <v>3549</v>
      </c>
      <c r="B615" t="s">
        <v>72</v>
      </c>
      <c r="C615" t="s">
        <v>78</v>
      </c>
      <c r="D615" t="s">
        <v>241</v>
      </c>
      <c r="E615" t="s">
        <v>90</v>
      </c>
      <c r="F615">
        <v>15</v>
      </c>
      <c r="G615">
        <v>767</v>
      </c>
      <c r="H615">
        <v>0</v>
      </c>
      <c r="I615">
        <v>0</v>
      </c>
      <c r="J615">
        <v>15</v>
      </c>
      <c r="K615">
        <v>767</v>
      </c>
    </row>
    <row r="616" spans="1:11" x14ac:dyDescent="0.25">
      <c r="A616" t="s">
        <v>1305</v>
      </c>
      <c r="B616" t="s">
        <v>72</v>
      </c>
      <c r="C616" t="s">
        <v>78</v>
      </c>
      <c r="D616" t="s">
        <v>241</v>
      </c>
      <c r="E616" t="s">
        <v>91</v>
      </c>
      <c r="F616">
        <v>34</v>
      </c>
      <c r="G616">
        <v>1493</v>
      </c>
      <c r="H616">
        <v>0</v>
      </c>
      <c r="I616">
        <v>0</v>
      </c>
      <c r="J616">
        <v>34</v>
      </c>
      <c r="K616">
        <v>1493</v>
      </c>
    </row>
    <row r="617" spans="1:11" x14ac:dyDescent="0.25">
      <c r="A617" t="s">
        <v>2480</v>
      </c>
      <c r="B617" t="s">
        <v>72</v>
      </c>
      <c r="C617" t="s">
        <v>78</v>
      </c>
      <c r="D617" t="s">
        <v>243</v>
      </c>
      <c r="E617" t="s">
        <v>92</v>
      </c>
      <c r="F617">
        <v>54</v>
      </c>
      <c r="G617">
        <v>1862</v>
      </c>
      <c r="H617">
        <v>0</v>
      </c>
      <c r="I617">
        <v>0</v>
      </c>
      <c r="J617">
        <v>54</v>
      </c>
      <c r="K617">
        <v>1862</v>
      </c>
    </row>
    <row r="618" spans="1:11" x14ac:dyDescent="0.25">
      <c r="A618" t="s">
        <v>3307</v>
      </c>
      <c r="B618" t="s">
        <v>72</v>
      </c>
      <c r="C618" t="s">
        <v>78</v>
      </c>
      <c r="D618" t="s">
        <v>242</v>
      </c>
      <c r="E618" t="s">
        <v>93</v>
      </c>
      <c r="F618">
        <v>19</v>
      </c>
      <c r="G618">
        <v>678</v>
      </c>
      <c r="H618">
        <v>0</v>
      </c>
      <c r="I618">
        <v>0</v>
      </c>
      <c r="J618">
        <v>19</v>
      </c>
      <c r="K618">
        <v>678</v>
      </c>
    </row>
    <row r="619" spans="1:11" x14ac:dyDescent="0.25">
      <c r="A619" t="s">
        <v>1005</v>
      </c>
      <c r="B619" t="s">
        <v>72</v>
      </c>
      <c r="C619" t="s">
        <v>78</v>
      </c>
      <c r="D619" t="s">
        <v>245</v>
      </c>
      <c r="E619" t="s">
        <v>94</v>
      </c>
      <c r="F619">
        <v>49</v>
      </c>
      <c r="G619">
        <v>2321</v>
      </c>
      <c r="H619">
        <v>0</v>
      </c>
      <c r="I619">
        <v>0</v>
      </c>
      <c r="J619">
        <v>49</v>
      </c>
      <c r="K619">
        <v>2321</v>
      </c>
    </row>
    <row r="620" spans="1:11" x14ac:dyDescent="0.25">
      <c r="A620" t="s">
        <v>1881</v>
      </c>
      <c r="B620" t="s">
        <v>72</v>
      </c>
      <c r="C620" t="s">
        <v>78</v>
      </c>
      <c r="D620" t="s">
        <v>239</v>
      </c>
      <c r="E620" t="s">
        <v>95</v>
      </c>
      <c r="F620">
        <v>55</v>
      </c>
      <c r="G620">
        <v>2492.4699999999998</v>
      </c>
      <c r="H620">
        <v>0</v>
      </c>
      <c r="I620">
        <v>0</v>
      </c>
      <c r="J620">
        <v>55</v>
      </c>
      <c r="K620">
        <v>2492.4699999999998</v>
      </c>
    </row>
    <row r="621" spans="1:11" x14ac:dyDescent="0.25">
      <c r="A621" t="s">
        <v>1145</v>
      </c>
      <c r="B621" t="s">
        <v>72</v>
      </c>
      <c r="C621" t="s">
        <v>78</v>
      </c>
      <c r="D621" t="s">
        <v>242</v>
      </c>
      <c r="E621" t="s">
        <v>96</v>
      </c>
      <c r="F621">
        <v>44</v>
      </c>
      <c r="G621">
        <v>2006</v>
      </c>
      <c r="H621">
        <v>0</v>
      </c>
      <c r="I621">
        <v>0</v>
      </c>
      <c r="J621">
        <v>44</v>
      </c>
      <c r="K621">
        <v>2006</v>
      </c>
    </row>
    <row r="622" spans="1:11" x14ac:dyDescent="0.25">
      <c r="A622" t="s">
        <v>1531</v>
      </c>
      <c r="B622" t="s">
        <v>72</v>
      </c>
      <c r="C622" t="s">
        <v>78</v>
      </c>
      <c r="D622" t="s">
        <v>243</v>
      </c>
      <c r="E622" t="s">
        <v>97</v>
      </c>
      <c r="F622">
        <v>60</v>
      </c>
      <c r="G622">
        <v>2612.41</v>
      </c>
      <c r="H622">
        <v>0</v>
      </c>
      <c r="I622">
        <v>0</v>
      </c>
      <c r="J622">
        <v>60</v>
      </c>
      <c r="K622">
        <v>2612.41</v>
      </c>
    </row>
    <row r="623" spans="1:11" x14ac:dyDescent="0.25">
      <c r="A623" t="s">
        <v>3726</v>
      </c>
      <c r="B623" t="s">
        <v>72</v>
      </c>
      <c r="C623" t="s">
        <v>78</v>
      </c>
      <c r="D623" t="s">
        <v>239</v>
      </c>
      <c r="E623" t="s">
        <v>98</v>
      </c>
      <c r="F623">
        <v>81</v>
      </c>
      <c r="G623">
        <v>3610</v>
      </c>
      <c r="H623">
        <v>0</v>
      </c>
      <c r="I623">
        <v>0</v>
      </c>
      <c r="J623">
        <v>81</v>
      </c>
      <c r="K623">
        <v>3610</v>
      </c>
    </row>
    <row r="624" spans="1:11" x14ac:dyDescent="0.25">
      <c r="A624" t="s">
        <v>2263</v>
      </c>
      <c r="B624" t="s">
        <v>72</v>
      </c>
      <c r="C624" t="s">
        <v>78</v>
      </c>
      <c r="D624" t="s">
        <v>242</v>
      </c>
      <c r="E624" t="s">
        <v>99</v>
      </c>
      <c r="F624">
        <v>99</v>
      </c>
      <c r="G624">
        <v>4381.47</v>
      </c>
      <c r="H624">
        <v>0</v>
      </c>
      <c r="I624">
        <v>0</v>
      </c>
      <c r="J624">
        <v>99</v>
      </c>
      <c r="K624">
        <v>4381.47</v>
      </c>
    </row>
    <row r="625" spans="1:11" x14ac:dyDescent="0.25">
      <c r="A625" t="s">
        <v>1364</v>
      </c>
      <c r="B625" t="s">
        <v>72</v>
      </c>
      <c r="C625" t="s">
        <v>78</v>
      </c>
      <c r="D625" t="s">
        <v>241</v>
      </c>
      <c r="E625" t="s">
        <v>100</v>
      </c>
      <c r="F625">
        <v>13</v>
      </c>
      <c r="G625">
        <v>374.47</v>
      </c>
      <c r="H625">
        <v>0</v>
      </c>
      <c r="I625">
        <v>0</v>
      </c>
      <c r="J625">
        <v>13</v>
      </c>
      <c r="K625">
        <v>374.47</v>
      </c>
    </row>
    <row r="626" spans="1:11" x14ac:dyDescent="0.25">
      <c r="A626" t="s">
        <v>926</v>
      </c>
      <c r="B626" t="s">
        <v>72</v>
      </c>
      <c r="C626" t="s">
        <v>78</v>
      </c>
      <c r="D626" t="s">
        <v>245</v>
      </c>
      <c r="E626" t="s">
        <v>101</v>
      </c>
      <c r="F626">
        <v>20</v>
      </c>
      <c r="G626">
        <v>798</v>
      </c>
      <c r="H626">
        <v>0</v>
      </c>
      <c r="I626">
        <v>0</v>
      </c>
      <c r="J626">
        <v>20</v>
      </c>
      <c r="K626">
        <v>798</v>
      </c>
    </row>
    <row r="627" spans="1:11" x14ac:dyDescent="0.25">
      <c r="A627" t="s">
        <v>2581</v>
      </c>
      <c r="B627" t="s">
        <v>72</v>
      </c>
      <c r="C627" t="s">
        <v>78</v>
      </c>
      <c r="D627" t="s">
        <v>238</v>
      </c>
      <c r="E627" t="s">
        <v>102</v>
      </c>
      <c r="F627">
        <v>108</v>
      </c>
      <c r="G627">
        <v>4652</v>
      </c>
      <c r="H627">
        <v>0</v>
      </c>
      <c r="I627">
        <v>0</v>
      </c>
      <c r="J627">
        <v>108</v>
      </c>
      <c r="K627">
        <v>4652</v>
      </c>
    </row>
    <row r="628" spans="1:11" x14ac:dyDescent="0.25">
      <c r="A628" t="s">
        <v>1977</v>
      </c>
      <c r="B628" t="s">
        <v>72</v>
      </c>
      <c r="C628" t="s">
        <v>78</v>
      </c>
      <c r="D628" t="s">
        <v>239</v>
      </c>
      <c r="E628" t="s">
        <v>103</v>
      </c>
      <c r="F628">
        <v>39</v>
      </c>
      <c r="G628">
        <v>1263.94</v>
      </c>
      <c r="H628">
        <v>0</v>
      </c>
      <c r="I628">
        <v>0</v>
      </c>
      <c r="J628">
        <v>39</v>
      </c>
      <c r="K628">
        <v>1263.94</v>
      </c>
    </row>
    <row r="629" spans="1:11" x14ac:dyDescent="0.25">
      <c r="A629" t="s">
        <v>1192</v>
      </c>
      <c r="B629" t="s">
        <v>72</v>
      </c>
      <c r="C629" t="s">
        <v>78</v>
      </c>
      <c r="D629" t="s">
        <v>238</v>
      </c>
      <c r="E629" t="s">
        <v>104</v>
      </c>
      <c r="F629">
        <v>34</v>
      </c>
      <c r="G629">
        <v>1155.94</v>
      </c>
      <c r="H629">
        <v>0</v>
      </c>
      <c r="I629">
        <v>0</v>
      </c>
      <c r="J629">
        <v>34</v>
      </c>
      <c r="K629">
        <v>1155.94</v>
      </c>
    </row>
    <row r="630" spans="1:11" x14ac:dyDescent="0.25">
      <c r="A630" t="s">
        <v>3317</v>
      </c>
      <c r="B630" t="s">
        <v>72</v>
      </c>
      <c r="C630" t="s">
        <v>78</v>
      </c>
      <c r="D630" t="s">
        <v>241</v>
      </c>
      <c r="E630" t="s">
        <v>105</v>
      </c>
      <c r="F630">
        <v>61</v>
      </c>
      <c r="G630">
        <v>2973</v>
      </c>
      <c r="H630">
        <v>0</v>
      </c>
      <c r="I630">
        <v>0</v>
      </c>
      <c r="J630">
        <v>61</v>
      </c>
      <c r="K630">
        <v>2973</v>
      </c>
    </row>
    <row r="631" spans="1:11" x14ac:dyDescent="0.25">
      <c r="A631" t="s">
        <v>1746</v>
      </c>
      <c r="B631" t="s">
        <v>72</v>
      </c>
      <c r="C631" t="s">
        <v>78</v>
      </c>
      <c r="D631" t="s">
        <v>241</v>
      </c>
      <c r="E631" t="s">
        <v>106</v>
      </c>
      <c r="F631">
        <v>47</v>
      </c>
      <c r="G631">
        <v>2295</v>
      </c>
      <c r="H631">
        <v>0</v>
      </c>
      <c r="I631">
        <v>0</v>
      </c>
      <c r="J631">
        <v>47</v>
      </c>
      <c r="K631">
        <v>2295</v>
      </c>
    </row>
    <row r="632" spans="1:11" x14ac:dyDescent="0.25">
      <c r="A632" t="s">
        <v>1713</v>
      </c>
      <c r="B632" t="s">
        <v>72</v>
      </c>
      <c r="C632" t="s">
        <v>78</v>
      </c>
      <c r="D632" t="s">
        <v>239</v>
      </c>
      <c r="E632" t="s">
        <v>107</v>
      </c>
      <c r="F632">
        <v>1</v>
      </c>
      <c r="G632">
        <v>76</v>
      </c>
      <c r="H632">
        <v>0</v>
      </c>
      <c r="I632">
        <v>0</v>
      </c>
      <c r="J632">
        <v>1</v>
      </c>
      <c r="K632">
        <v>76</v>
      </c>
    </row>
    <row r="633" spans="1:11" x14ac:dyDescent="0.25">
      <c r="A633" t="s">
        <v>2327</v>
      </c>
      <c r="B633" t="s">
        <v>72</v>
      </c>
      <c r="C633" t="s">
        <v>78</v>
      </c>
      <c r="D633" t="s">
        <v>243</v>
      </c>
      <c r="E633" t="s">
        <v>108</v>
      </c>
      <c r="F633">
        <v>54</v>
      </c>
      <c r="G633">
        <v>1618.08</v>
      </c>
      <c r="H633">
        <v>0</v>
      </c>
      <c r="I633">
        <v>0</v>
      </c>
      <c r="J633">
        <v>54</v>
      </c>
      <c r="K633">
        <v>1618.08</v>
      </c>
    </row>
    <row r="634" spans="1:11" x14ac:dyDescent="0.25">
      <c r="A634" t="s">
        <v>1771</v>
      </c>
      <c r="B634" t="s">
        <v>72</v>
      </c>
      <c r="C634" t="s">
        <v>78</v>
      </c>
      <c r="D634" t="s">
        <v>244</v>
      </c>
      <c r="E634" t="s">
        <v>109</v>
      </c>
      <c r="F634">
        <v>28</v>
      </c>
      <c r="G634">
        <v>1377</v>
      </c>
      <c r="H634">
        <v>0</v>
      </c>
      <c r="I634">
        <v>0</v>
      </c>
      <c r="J634">
        <v>28</v>
      </c>
      <c r="K634">
        <v>1377</v>
      </c>
    </row>
    <row r="635" spans="1:11" x14ac:dyDescent="0.25">
      <c r="A635" t="s">
        <v>658</v>
      </c>
      <c r="B635" t="s">
        <v>72</v>
      </c>
      <c r="C635" t="s">
        <v>78</v>
      </c>
      <c r="D635" t="s">
        <v>239</v>
      </c>
      <c r="E635" t="s">
        <v>110</v>
      </c>
      <c r="F635">
        <v>111</v>
      </c>
      <c r="G635">
        <v>4776.41</v>
      </c>
      <c r="H635">
        <v>0</v>
      </c>
      <c r="I635">
        <v>0</v>
      </c>
      <c r="J635">
        <v>111</v>
      </c>
      <c r="K635">
        <v>4776.41</v>
      </c>
    </row>
    <row r="636" spans="1:11" x14ac:dyDescent="0.25">
      <c r="A636" t="s">
        <v>2715</v>
      </c>
      <c r="B636" t="s">
        <v>72</v>
      </c>
      <c r="C636" t="s">
        <v>78</v>
      </c>
      <c r="D636" t="s">
        <v>241</v>
      </c>
      <c r="E636" t="s">
        <v>111</v>
      </c>
      <c r="F636">
        <v>16</v>
      </c>
      <c r="G636">
        <v>483.94</v>
      </c>
      <c r="H636">
        <v>0</v>
      </c>
      <c r="I636">
        <v>0</v>
      </c>
      <c r="J636">
        <v>16</v>
      </c>
      <c r="K636">
        <v>483.94</v>
      </c>
    </row>
    <row r="637" spans="1:11" x14ac:dyDescent="0.25">
      <c r="A637" t="s">
        <v>2582</v>
      </c>
      <c r="B637" t="s">
        <v>72</v>
      </c>
      <c r="C637" t="s">
        <v>78</v>
      </c>
      <c r="D637" t="s">
        <v>240</v>
      </c>
      <c r="E637" t="s">
        <v>112</v>
      </c>
      <c r="F637">
        <v>6</v>
      </c>
      <c r="G637">
        <v>178</v>
      </c>
      <c r="H637">
        <v>0</v>
      </c>
      <c r="I637">
        <v>0</v>
      </c>
      <c r="J637">
        <v>6</v>
      </c>
      <c r="K637">
        <v>178</v>
      </c>
    </row>
    <row r="638" spans="1:11" x14ac:dyDescent="0.25">
      <c r="A638" t="s">
        <v>1961</v>
      </c>
      <c r="B638" t="s">
        <v>72</v>
      </c>
      <c r="C638" t="s">
        <v>78</v>
      </c>
      <c r="D638" t="s">
        <v>237</v>
      </c>
      <c r="E638" t="s">
        <v>113</v>
      </c>
      <c r="F638">
        <v>18</v>
      </c>
      <c r="G638">
        <v>758</v>
      </c>
      <c r="H638">
        <v>0</v>
      </c>
      <c r="I638">
        <v>0</v>
      </c>
      <c r="J638">
        <v>18</v>
      </c>
      <c r="K638">
        <v>758</v>
      </c>
    </row>
    <row r="639" spans="1:11" x14ac:dyDescent="0.25">
      <c r="A639" t="s">
        <v>1062</v>
      </c>
      <c r="B639" t="s">
        <v>72</v>
      </c>
      <c r="C639" t="s">
        <v>78</v>
      </c>
      <c r="D639" t="s">
        <v>237</v>
      </c>
      <c r="E639" t="s">
        <v>114</v>
      </c>
      <c r="F639">
        <v>68</v>
      </c>
      <c r="G639">
        <v>2515</v>
      </c>
      <c r="H639">
        <v>0</v>
      </c>
      <c r="I639">
        <v>0</v>
      </c>
      <c r="J639">
        <v>68</v>
      </c>
      <c r="K639">
        <v>2515</v>
      </c>
    </row>
    <row r="640" spans="1:11" x14ac:dyDescent="0.25">
      <c r="A640" t="s">
        <v>617</v>
      </c>
      <c r="B640" t="s">
        <v>72</v>
      </c>
      <c r="C640" t="s">
        <v>78</v>
      </c>
      <c r="D640" t="s">
        <v>243</v>
      </c>
      <c r="E640" t="s">
        <v>115</v>
      </c>
      <c r="F640">
        <v>83</v>
      </c>
      <c r="G640">
        <v>2756.47</v>
      </c>
      <c r="H640">
        <v>0</v>
      </c>
      <c r="I640">
        <v>0</v>
      </c>
      <c r="J640">
        <v>83</v>
      </c>
      <c r="K640">
        <v>2756.47</v>
      </c>
    </row>
    <row r="641" spans="1:11" x14ac:dyDescent="0.25">
      <c r="A641" t="s">
        <v>1812</v>
      </c>
      <c r="B641" t="s">
        <v>72</v>
      </c>
      <c r="C641" t="s">
        <v>78</v>
      </c>
      <c r="D641" t="s">
        <v>245</v>
      </c>
      <c r="E641" t="s">
        <v>116</v>
      </c>
      <c r="F641">
        <v>24</v>
      </c>
      <c r="G641">
        <v>920</v>
      </c>
      <c r="H641">
        <v>0</v>
      </c>
      <c r="I641">
        <v>0</v>
      </c>
      <c r="J641">
        <v>24</v>
      </c>
      <c r="K641">
        <v>920</v>
      </c>
    </row>
    <row r="642" spans="1:11" x14ac:dyDescent="0.25">
      <c r="A642" t="s">
        <v>3115</v>
      </c>
      <c r="B642" t="s">
        <v>72</v>
      </c>
      <c r="C642" t="s">
        <v>78</v>
      </c>
      <c r="D642" t="s">
        <v>243</v>
      </c>
      <c r="E642" t="s">
        <v>117</v>
      </c>
      <c r="F642">
        <v>45</v>
      </c>
      <c r="G642">
        <v>1637</v>
      </c>
      <c r="H642">
        <v>0</v>
      </c>
      <c r="I642">
        <v>0</v>
      </c>
      <c r="J642">
        <v>45</v>
      </c>
      <c r="K642">
        <v>1637</v>
      </c>
    </row>
    <row r="643" spans="1:11" x14ac:dyDescent="0.25">
      <c r="A643" t="s">
        <v>3792</v>
      </c>
      <c r="B643" t="s">
        <v>72</v>
      </c>
      <c r="C643" t="s">
        <v>78</v>
      </c>
      <c r="D643" t="s">
        <v>244</v>
      </c>
      <c r="E643" t="s">
        <v>118</v>
      </c>
      <c r="F643">
        <v>30</v>
      </c>
      <c r="G643">
        <v>1385.47</v>
      </c>
      <c r="H643">
        <v>0</v>
      </c>
      <c r="I643">
        <v>0</v>
      </c>
      <c r="J643">
        <v>30</v>
      </c>
      <c r="K643">
        <v>1385.47</v>
      </c>
    </row>
    <row r="644" spans="1:11" x14ac:dyDescent="0.25">
      <c r="A644" t="s">
        <v>1852</v>
      </c>
      <c r="B644" t="s">
        <v>72</v>
      </c>
      <c r="C644" t="s">
        <v>78</v>
      </c>
      <c r="D644" t="s">
        <v>240</v>
      </c>
      <c r="E644" t="s">
        <v>119</v>
      </c>
      <c r="F644">
        <v>15</v>
      </c>
      <c r="G644">
        <v>619</v>
      </c>
      <c r="H644">
        <v>0</v>
      </c>
      <c r="I644">
        <v>0</v>
      </c>
      <c r="J644">
        <v>15</v>
      </c>
      <c r="K644">
        <v>619</v>
      </c>
    </row>
    <row r="645" spans="1:11" x14ac:dyDescent="0.25">
      <c r="A645" t="s">
        <v>3667</v>
      </c>
      <c r="B645" t="s">
        <v>72</v>
      </c>
      <c r="C645" t="s">
        <v>78</v>
      </c>
      <c r="D645" t="s">
        <v>239</v>
      </c>
      <c r="E645" t="s">
        <v>120</v>
      </c>
      <c r="F645">
        <v>60</v>
      </c>
      <c r="G645">
        <v>2172.94</v>
      </c>
      <c r="H645">
        <v>0</v>
      </c>
      <c r="I645">
        <v>0</v>
      </c>
      <c r="J645">
        <v>60</v>
      </c>
      <c r="K645">
        <v>2172.94</v>
      </c>
    </row>
    <row r="646" spans="1:11" x14ac:dyDescent="0.25">
      <c r="A646" t="s">
        <v>1485</v>
      </c>
      <c r="B646" t="s">
        <v>72</v>
      </c>
      <c r="C646" t="s">
        <v>78</v>
      </c>
      <c r="D646" t="s">
        <v>237</v>
      </c>
      <c r="E646" t="s">
        <v>249</v>
      </c>
      <c r="F646">
        <v>438</v>
      </c>
      <c r="G646">
        <v>18185.099999999999</v>
      </c>
      <c r="H646">
        <v>0</v>
      </c>
      <c r="I646">
        <v>0</v>
      </c>
      <c r="J646">
        <v>438</v>
      </c>
      <c r="K646">
        <v>18185.099999999999</v>
      </c>
    </row>
    <row r="647" spans="1:11" x14ac:dyDescent="0.25">
      <c r="A647" t="s">
        <v>2961</v>
      </c>
      <c r="B647" t="s">
        <v>72</v>
      </c>
      <c r="C647" t="s">
        <v>78</v>
      </c>
      <c r="D647" t="s">
        <v>238</v>
      </c>
      <c r="E647" t="s">
        <v>250</v>
      </c>
      <c r="F647">
        <v>955</v>
      </c>
      <c r="G647">
        <v>38931.94</v>
      </c>
      <c r="H647">
        <v>0</v>
      </c>
      <c r="I647">
        <v>0</v>
      </c>
      <c r="J647">
        <v>955</v>
      </c>
      <c r="K647">
        <v>38931.94</v>
      </c>
    </row>
    <row r="648" spans="1:11" x14ac:dyDescent="0.25">
      <c r="A648" t="s">
        <v>1026</v>
      </c>
      <c r="B648" t="s">
        <v>72</v>
      </c>
      <c r="C648" t="s">
        <v>78</v>
      </c>
      <c r="D648" t="s">
        <v>245</v>
      </c>
      <c r="E648" t="s">
        <v>121</v>
      </c>
      <c r="F648">
        <v>40</v>
      </c>
      <c r="G648">
        <v>1912.16</v>
      </c>
      <c r="H648">
        <v>0</v>
      </c>
      <c r="I648">
        <v>0</v>
      </c>
      <c r="J648">
        <v>40</v>
      </c>
      <c r="K648">
        <v>1912.16</v>
      </c>
    </row>
    <row r="649" spans="1:11" x14ac:dyDescent="0.25">
      <c r="A649" t="s">
        <v>3286</v>
      </c>
      <c r="B649" t="s">
        <v>72</v>
      </c>
      <c r="C649" t="s">
        <v>78</v>
      </c>
      <c r="D649" t="s">
        <v>242</v>
      </c>
      <c r="E649" t="s">
        <v>122</v>
      </c>
      <c r="F649">
        <v>66</v>
      </c>
      <c r="G649">
        <v>2387.4699999999998</v>
      </c>
      <c r="H649">
        <v>0</v>
      </c>
      <c r="I649">
        <v>0</v>
      </c>
      <c r="J649">
        <v>66</v>
      </c>
      <c r="K649">
        <v>2387.4699999999998</v>
      </c>
    </row>
    <row r="650" spans="1:11" x14ac:dyDescent="0.25">
      <c r="A650" t="s">
        <v>1830</v>
      </c>
      <c r="B650" t="s">
        <v>72</v>
      </c>
      <c r="C650" t="s">
        <v>78</v>
      </c>
      <c r="D650" t="s">
        <v>239</v>
      </c>
      <c r="E650" t="s">
        <v>123</v>
      </c>
      <c r="F650">
        <v>58</v>
      </c>
      <c r="G650">
        <v>2289</v>
      </c>
      <c r="H650">
        <v>0</v>
      </c>
      <c r="I650">
        <v>0</v>
      </c>
      <c r="J650">
        <v>58</v>
      </c>
      <c r="K650">
        <v>2289</v>
      </c>
    </row>
    <row r="651" spans="1:11" x14ac:dyDescent="0.25">
      <c r="A651" t="s">
        <v>1563</v>
      </c>
      <c r="B651" t="s">
        <v>72</v>
      </c>
      <c r="C651" t="s">
        <v>78</v>
      </c>
      <c r="D651" t="s">
        <v>238</v>
      </c>
      <c r="E651" t="s">
        <v>124</v>
      </c>
      <c r="F651">
        <v>277</v>
      </c>
      <c r="G651">
        <v>11262.49</v>
      </c>
      <c r="H651">
        <v>0</v>
      </c>
      <c r="I651">
        <v>0</v>
      </c>
      <c r="J651">
        <v>277</v>
      </c>
      <c r="K651">
        <v>11262.49</v>
      </c>
    </row>
    <row r="652" spans="1:11" x14ac:dyDescent="0.25">
      <c r="A652" t="s">
        <v>1218</v>
      </c>
      <c r="B652" t="s">
        <v>72</v>
      </c>
      <c r="C652" t="s">
        <v>78</v>
      </c>
      <c r="D652" t="s">
        <v>240</v>
      </c>
      <c r="E652" t="s">
        <v>125</v>
      </c>
      <c r="F652">
        <v>20</v>
      </c>
      <c r="G652">
        <v>876</v>
      </c>
      <c r="H652">
        <v>0</v>
      </c>
      <c r="I652">
        <v>0</v>
      </c>
      <c r="J652">
        <v>20</v>
      </c>
      <c r="K652">
        <v>876</v>
      </c>
    </row>
    <row r="653" spans="1:11" x14ac:dyDescent="0.25">
      <c r="A653" t="s">
        <v>1541</v>
      </c>
      <c r="B653" t="s">
        <v>72</v>
      </c>
      <c r="C653" t="s">
        <v>78</v>
      </c>
      <c r="D653" t="s">
        <v>243</v>
      </c>
      <c r="E653" t="s">
        <v>126</v>
      </c>
      <c r="F653">
        <v>106</v>
      </c>
      <c r="G653">
        <v>4285</v>
      </c>
      <c r="H653">
        <v>0</v>
      </c>
      <c r="I653">
        <v>0</v>
      </c>
      <c r="J653">
        <v>106</v>
      </c>
      <c r="K653">
        <v>4285</v>
      </c>
    </row>
    <row r="654" spans="1:11" x14ac:dyDescent="0.25">
      <c r="A654" t="s">
        <v>897</v>
      </c>
      <c r="B654" t="s">
        <v>72</v>
      </c>
      <c r="C654" t="s">
        <v>78</v>
      </c>
      <c r="D654" t="s">
        <v>239</v>
      </c>
      <c r="E654" t="s">
        <v>127</v>
      </c>
      <c r="F654">
        <v>57</v>
      </c>
      <c r="G654">
        <v>2608.4699999999998</v>
      </c>
      <c r="H654">
        <v>0</v>
      </c>
      <c r="I654">
        <v>0</v>
      </c>
      <c r="J654">
        <v>57</v>
      </c>
      <c r="K654">
        <v>2608.4699999999998</v>
      </c>
    </row>
    <row r="655" spans="1:11" x14ac:dyDescent="0.25">
      <c r="A655" t="s">
        <v>1227</v>
      </c>
      <c r="B655" t="s">
        <v>72</v>
      </c>
      <c r="C655" t="s">
        <v>78</v>
      </c>
      <c r="D655" t="s">
        <v>239</v>
      </c>
      <c r="E655" t="s">
        <v>128</v>
      </c>
      <c r="F655">
        <v>53</v>
      </c>
      <c r="G655">
        <v>1813.94</v>
      </c>
      <c r="H655">
        <v>0</v>
      </c>
      <c r="I655">
        <v>0</v>
      </c>
      <c r="J655">
        <v>53</v>
      </c>
      <c r="K655">
        <v>1813.94</v>
      </c>
    </row>
    <row r="656" spans="1:11" x14ac:dyDescent="0.25">
      <c r="A656" t="s">
        <v>3408</v>
      </c>
      <c r="B656" t="s">
        <v>72</v>
      </c>
      <c r="C656" t="s">
        <v>78</v>
      </c>
      <c r="D656" t="s">
        <v>241</v>
      </c>
      <c r="E656" t="s">
        <v>129</v>
      </c>
      <c r="F656">
        <v>14</v>
      </c>
      <c r="G656">
        <v>625.47</v>
      </c>
      <c r="H656">
        <v>0</v>
      </c>
      <c r="I656">
        <v>0</v>
      </c>
      <c r="J656">
        <v>14</v>
      </c>
      <c r="K656">
        <v>625.47</v>
      </c>
    </row>
    <row r="657" spans="1:11" x14ac:dyDescent="0.25">
      <c r="A657" t="s">
        <v>2174</v>
      </c>
      <c r="B657" t="s">
        <v>72</v>
      </c>
      <c r="C657" t="s">
        <v>78</v>
      </c>
      <c r="D657" t="s">
        <v>239</v>
      </c>
      <c r="E657" t="s">
        <v>130</v>
      </c>
      <c r="F657">
        <v>32</v>
      </c>
      <c r="G657">
        <v>1644</v>
      </c>
      <c r="H657">
        <v>0</v>
      </c>
      <c r="I657">
        <v>0</v>
      </c>
      <c r="J657">
        <v>32</v>
      </c>
      <c r="K657">
        <v>1644</v>
      </c>
    </row>
    <row r="658" spans="1:11" x14ac:dyDescent="0.25">
      <c r="A658" t="s">
        <v>3391</v>
      </c>
      <c r="B658" t="s">
        <v>72</v>
      </c>
      <c r="C658" t="s">
        <v>78</v>
      </c>
      <c r="D658" t="s">
        <v>242</v>
      </c>
      <c r="E658" t="s">
        <v>131</v>
      </c>
      <c r="F658">
        <v>288</v>
      </c>
      <c r="G658">
        <v>11675.41</v>
      </c>
      <c r="H658">
        <v>0</v>
      </c>
      <c r="I658">
        <v>0</v>
      </c>
      <c r="J658">
        <v>288</v>
      </c>
      <c r="K658">
        <v>11675.41</v>
      </c>
    </row>
    <row r="659" spans="1:11" x14ac:dyDescent="0.25">
      <c r="A659" t="s">
        <v>845</v>
      </c>
      <c r="B659" t="s">
        <v>72</v>
      </c>
      <c r="C659" t="s">
        <v>78</v>
      </c>
      <c r="D659" t="s">
        <v>239</v>
      </c>
      <c r="E659" t="s">
        <v>132</v>
      </c>
      <c r="F659">
        <v>60</v>
      </c>
      <c r="G659">
        <v>2730</v>
      </c>
      <c r="H659">
        <v>0</v>
      </c>
      <c r="I659">
        <v>0</v>
      </c>
      <c r="J659">
        <v>60</v>
      </c>
      <c r="K659">
        <v>2730</v>
      </c>
    </row>
    <row r="660" spans="1:11" x14ac:dyDescent="0.25">
      <c r="A660" t="s">
        <v>2438</v>
      </c>
      <c r="B660" t="s">
        <v>72</v>
      </c>
      <c r="C660" t="s">
        <v>78</v>
      </c>
      <c r="D660" t="s">
        <v>239</v>
      </c>
      <c r="E660" t="s">
        <v>133</v>
      </c>
      <c r="F660">
        <v>53</v>
      </c>
      <c r="G660">
        <v>3018</v>
      </c>
      <c r="H660">
        <v>0</v>
      </c>
      <c r="I660">
        <v>0</v>
      </c>
      <c r="J660">
        <v>53</v>
      </c>
      <c r="K660">
        <v>3018</v>
      </c>
    </row>
    <row r="661" spans="1:11" x14ac:dyDescent="0.25">
      <c r="A661" t="s">
        <v>2282</v>
      </c>
      <c r="B661" t="s">
        <v>72</v>
      </c>
      <c r="C661" t="s">
        <v>78</v>
      </c>
      <c r="D661" t="s">
        <v>240</v>
      </c>
      <c r="E661" t="s">
        <v>134</v>
      </c>
      <c r="F661">
        <v>3</v>
      </c>
      <c r="G661">
        <v>109</v>
      </c>
      <c r="H661">
        <v>0</v>
      </c>
      <c r="I661">
        <v>0</v>
      </c>
      <c r="J661">
        <v>3</v>
      </c>
      <c r="K661">
        <v>109</v>
      </c>
    </row>
    <row r="662" spans="1:11" x14ac:dyDescent="0.25">
      <c r="A662" t="s">
        <v>1191</v>
      </c>
      <c r="B662" t="s">
        <v>72</v>
      </c>
      <c r="C662" t="s">
        <v>78</v>
      </c>
      <c r="D662" t="s">
        <v>239</v>
      </c>
      <c r="E662" t="s">
        <v>135</v>
      </c>
      <c r="F662">
        <v>58</v>
      </c>
      <c r="G662">
        <v>2182</v>
      </c>
      <c r="H662">
        <v>0</v>
      </c>
      <c r="I662">
        <v>0</v>
      </c>
      <c r="J662">
        <v>58</v>
      </c>
      <c r="K662">
        <v>2182</v>
      </c>
    </row>
    <row r="663" spans="1:11" x14ac:dyDescent="0.25">
      <c r="A663" t="s">
        <v>2328</v>
      </c>
      <c r="B663" t="s">
        <v>72</v>
      </c>
      <c r="C663" t="s">
        <v>78</v>
      </c>
      <c r="D663" t="s">
        <v>244</v>
      </c>
      <c r="E663" t="s">
        <v>136</v>
      </c>
      <c r="F663">
        <v>23</v>
      </c>
      <c r="G663">
        <v>874</v>
      </c>
      <c r="H663">
        <v>0</v>
      </c>
      <c r="I663">
        <v>0</v>
      </c>
      <c r="J663">
        <v>23</v>
      </c>
      <c r="K663">
        <v>874</v>
      </c>
    </row>
    <row r="664" spans="1:11" x14ac:dyDescent="0.25">
      <c r="A664" t="s">
        <v>4153</v>
      </c>
      <c r="B664" t="s">
        <v>72</v>
      </c>
      <c r="C664" t="s">
        <v>78</v>
      </c>
      <c r="D664" t="s">
        <v>238</v>
      </c>
      <c r="E664" t="s">
        <v>137</v>
      </c>
      <c r="F664">
        <v>236</v>
      </c>
      <c r="G664">
        <v>10417.94</v>
      </c>
      <c r="H664">
        <v>0</v>
      </c>
      <c r="I664">
        <v>0</v>
      </c>
      <c r="J664">
        <v>236</v>
      </c>
      <c r="K664">
        <v>10417.94</v>
      </c>
    </row>
    <row r="665" spans="1:11" x14ac:dyDescent="0.25">
      <c r="A665" t="s">
        <v>3595</v>
      </c>
      <c r="B665" t="s">
        <v>72</v>
      </c>
      <c r="C665" t="s">
        <v>78</v>
      </c>
      <c r="D665" t="s">
        <v>239</v>
      </c>
      <c r="E665" t="s">
        <v>138</v>
      </c>
      <c r="F665">
        <v>40</v>
      </c>
      <c r="G665">
        <v>2008.41</v>
      </c>
      <c r="H665">
        <v>0</v>
      </c>
      <c r="I665">
        <v>0</v>
      </c>
      <c r="J665">
        <v>40</v>
      </c>
      <c r="K665">
        <v>2008.41</v>
      </c>
    </row>
    <row r="666" spans="1:11" x14ac:dyDescent="0.25">
      <c r="A666" t="s">
        <v>1939</v>
      </c>
      <c r="B666" t="s">
        <v>72</v>
      </c>
      <c r="C666" t="s">
        <v>78</v>
      </c>
      <c r="D666" t="s">
        <v>239</v>
      </c>
      <c r="E666" t="s">
        <v>139</v>
      </c>
      <c r="F666">
        <v>42</v>
      </c>
      <c r="G666">
        <v>1970</v>
      </c>
      <c r="H666">
        <v>0</v>
      </c>
      <c r="I666">
        <v>0</v>
      </c>
      <c r="J666">
        <v>42</v>
      </c>
      <c r="K666">
        <v>1970</v>
      </c>
    </row>
    <row r="667" spans="1:11" x14ac:dyDescent="0.25">
      <c r="A667" t="s">
        <v>731</v>
      </c>
      <c r="B667" t="s">
        <v>72</v>
      </c>
      <c r="C667" t="s">
        <v>78</v>
      </c>
      <c r="D667" t="s">
        <v>242</v>
      </c>
      <c r="E667" t="s">
        <v>140</v>
      </c>
      <c r="F667">
        <v>7</v>
      </c>
      <c r="G667">
        <v>493</v>
      </c>
      <c r="H667">
        <v>0</v>
      </c>
      <c r="I667">
        <v>0</v>
      </c>
      <c r="J667">
        <v>7</v>
      </c>
      <c r="K667">
        <v>493</v>
      </c>
    </row>
    <row r="668" spans="1:11" x14ac:dyDescent="0.25">
      <c r="A668" t="s">
        <v>3814</v>
      </c>
      <c r="B668" t="s">
        <v>72</v>
      </c>
      <c r="C668" t="s">
        <v>78</v>
      </c>
      <c r="D668" t="s">
        <v>239</v>
      </c>
      <c r="E668" t="s">
        <v>142</v>
      </c>
      <c r="F668">
        <v>42</v>
      </c>
      <c r="G668">
        <v>1837</v>
      </c>
      <c r="H668">
        <v>0</v>
      </c>
      <c r="I668">
        <v>0</v>
      </c>
      <c r="J668">
        <v>42</v>
      </c>
      <c r="K668">
        <v>1837</v>
      </c>
    </row>
    <row r="669" spans="1:11" x14ac:dyDescent="0.25">
      <c r="A669" t="s">
        <v>3712</v>
      </c>
      <c r="B669" t="s">
        <v>72</v>
      </c>
      <c r="C669" t="s">
        <v>78</v>
      </c>
      <c r="D669" t="s">
        <v>239</v>
      </c>
      <c r="E669" t="s">
        <v>143</v>
      </c>
      <c r="F669">
        <v>40</v>
      </c>
      <c r="G669">
        <v>1744</v>
      </c>
      <c r="H669">
        <v>0</v>
      </c>
      <c r="I669">
        <v>0</v>
      </c>
      <c r="J669">
        <v>40</v>
      </c>
      <c r="K669">
        <v>1744</v>
      </c>
    </row>
    <row r="670" spans="1:11" x14ac:dyDescent="0.25">
      <c r="A670" t="s">
        <v>1143</v>
      </c>
      <c r="B670" t="s">
        <v>72</v>
      </c>
      <c r="C670" t="s">
        <v>78</v>
      </c>
      <c r="D670" t="s">
        <v>242</v>
      </c>
      <c r="E670" t="s">
        <v>144</v>
      </c>
      <c r="F670">
        <v>283</v>
      </c>
      <c r="G670">
        <v>10515.63</v>
      </c>
      <c r="H670">
        <v>0</v>
      </c>
      <c r="I670">
        <v>0</v>
      </c>
      <c r="J670">
        <v>283</v>
      </c>
      <c r="K670">
        <v>10515.63</v>
      </c>
    </row>
    <row r="671" spans="1:11" x14ac:dyDescent="0.25">
      <c r="A671" t="s">
        <v>2503</v>
      </c>
      <c r="B671" t="s">
        <v>72</v>
      </c>
      <c r="C671" t="s">
        <v>78</v>
      </c>
      <c r="D671" t="s">
        <v>245</v>
      </c>
      <c r="E671" t="s">
        <v>145</v>
      </c>
      <c r="F671">
        <v>13</v>
      </c>
      <c r="G671">
        <v>572</v>
      </c>
      <c r="H671">
        <v>0</v>
      </c>
      <c r="I671">
        <v>0</v>
      </c>
      <c r="J671">
        <v>13</v>
      </c>
      <c r="K671">
        <v>572</v>
      </c>
    </row>
    <row r="672" spans="1:11" x14ac:dyDescent="0.25">
      <c r="A672" t="s">
        <v>2598</v>
      </c>
      <c r="B672" t="s">
        <v>72</v>
      </c>
      <c r="C672" t="s">
        <v>78</v>
      </c>
      <c r="D672" t="s">
        <v>239</v>
      </c>
      <c r="E672" t="s">
        <v>146</v>
      </c>
      <c r="F672">
        <v>28</v>
      </c>
      <c r="G672">
        <v>1340.94</v>
      </c>
      <c r="H672">
        <v>0</v>
      </c>
      <c r="I672">
        <v>0</v>
      </c>
      <c r="J672">
        <v>28</v>
      </c>
      <c r="K672">
        <v>1340.94</v>
      </c>
    </row>
    <row r="673" spans="1:11" x14ac:dyDescent="0.25">
      <c r="A673" t="s">
        <v>2529</v>
      </c>
      <c r="B673" t="s">
        <v>72</v>
      </c>
      <c r="C673" t="s">
        <v>78</v>
      </c>
      <c r="D673" t="s">
        <v>245</v>
      </c>
      <c r="E673" t="s">
        <v>147</v>
      </c>
      <c r="F673">
        <v>47</v>
      </c>
      <c r="G673">
        <v>1889</v>
      </c>
      <c r="H673">
        <v>0</v>
      </c>
      <c r="I673">
        <v>0</v>
      </c>
      <c r="J673">
        <v>47</v>
      </c>
      <c r="K673">
        <v>1889</v>
      </c>
    </row>
    <row r="674" spans="1:11" x14ac:dyDescent="0.25">
      <c r="A674" t="s">
        <v>1666</v>
      </c>
      <c r="B674" t="s">
        <v>72</v>
      </c>
      <c r="C674" t="s">
        <v>78</v>
      </c>
      <c r="D674" t="s">
        <v>241</v>
      </c>
      <c r="E674" t="s">
        <v>148</v>
      </c>
      <c r="F674">
        <v>12</v>
      </c>
      <c r="G674">
        <v>800</v>
      </c>
      <c r="H674">
        <v>0</v>
      </c>
      <c r="I674">
        <v>0</v>
      </c>
      <c r="J674">
        <v>12</v>
      </c>
      <c r="K674">
        <v>800</v>
      </c>
    </row>
    <row r="675" spans="1:11" x14ac:dyDescent="0.25">
      <c r="A675" t="s">
        <v>1177</v>
      </c>
      <c r="B675" t="s">
        <v>72</v>
      </c>
      <c r="C675" t="s">
        <v>78</v>
      </c>
      <c r="D675" t="s">
        <v>239</v>
      </c>
      <c r="E675" t="s">
        <v>149</v>
      </c>
      <c r="F675">
        <v>53</v>
      </c>
      <c r="G675">
        <v>2316.08</v>
      </c>
      <c r="H675">
        <v>0</v>
      </c>
      <c r="I675">
        <v>0</v>
      </c>
      <c r="J675">
        <v>53</v>
      </c>
      <c r="K675">
        <v>2316.08</v>
      </c>
    </row>
    <row r="676" spans="1:11" x14ac:dyDescent="0.25">
      <c r="A676" t="s">
        <v>3981</v>
      </c>
      <c r="B676" t="s">
        <v>72</v>
      </c>
      <c r="C676" t="s">
        <v>78</v>
      </c>
      <c r="D676" t="s">
        <v>241</v>
      </c>
      <c r="E676" t="s">
        <v>150</v>
      </c>
      <c r="F676">
        <v>139</v>
      </c>
      <c r="G676">
        <v>6217.41</v>
      </c>
      <c r="H676">
        <v>0</v>
      </c>
      <c r="I676">
        <v>0</v>
      </c>
      <c r="J676">
        <v>139</v>
      </c>
      <c r="K676">
        <v>6217.41</v>
      </c>
    </row>
    <row r="677" spans="1:11" x14ac:dyDescent="0.25">
      <c r="A677" t="s">
        <v>763</v>
      </c>
      <c r="B677" t="s">
        <v>72</v>
      </c>
      <c r="C677" t="s">
        <v>78</v>
      </c>
      <c r="D677" t="s">
        <v>245</v>
      </c>
      <c r="E677" t="s">
        <v>151</v>
      </c>
      <c r="F677">
        <v>84</v>
      </c>
      <c r="G677">
        <v>4696.47</v>
      </c>
      <c r="H677">
        <v>0</v>
      </c>
      <c r="I677">
        <v>0</v>
      </c>
      <c r="J677">
        <v>84</v>
      </c>
      <c r="K677">
        <v>4696.47</v>
      </c>
    </row>
    <row r="678" spans="1:11" x14ac:dyDescent="0.25">
      <c r="A678" t="s">
        <v>2628</v>
      </c>
      <c r="B678" t="s">
        <v>72</v>
      </c>
      <c r="C678" t="s">
        <v>78</v>
      </c>
      <c r="D678" t="s">
        <v>237</v>
      </c>
      <c r="E678" t="s">
        <v>152</v>
      </c>
      <c r="F678">
        <v>31</v>
      </c>
      <c r="G678">
        <v>1227.47</v>
      </c>
      <c r="H678">
        <v>0</v>
      </c>
      <c r="I678">
        <v>0</v>
      </c>
      <c r="J678">
        <v>31</v>
      </c>
      <c r="K678">
        <v>1227.47</v>
      </c>
    </row>
    <row r="679" spans="1:11" x14ac:dyDescent="0.25">
      <c r="A679" t="s">
        <v>1044</v>
      </c>
      <c r="B679" t="s">
        <v>72</v>
      </c>
      <c r="C679" t="s">
        <v>78</v>
      </c>
      <c r="D679" t="s">
        <v>237</v>
      </c>
      <c r="E679" t="s">
        <v>153</v>
      </c>
      <c r="F679">
        <v>99</v>
      </c>
      <c r="G679">
        <v>4353.08</v>
      </c>
      <c r="H679">
        <v>0</v>
      </c>
      <c r="I679">
        <v>0</v>
      </c>
      <c r="J679">
        <v>99</v>
      </c>
      <c r="K679">
        <v>4353.08</v>
      </c>
    </row>
    <row r="680" spans="1:11" x14ac:dyDescent="0.25">
      <c r="A680" t="s">
        <v>2802</v>
      </c>
      <c r="B680" t="s">
        <v>72</v>
      </c>
      <c r="C680" t="s">
        <v>78</v>
      </c>
      <c r="D680" t="s">
        <v>239</v>
      </c>
      <c r="E680" t="s">
        <v>154</v>
      </c>
      <c r="F680">
        <v>63</v>
      </c>
      <c r="G680">
        <v>2470.4699999999998</v>
      </c>
      <c r="H680">
        <v>0</v>
      </c>
      <c r="I680">
        <v>0</v>
      </c>
      <c r="J680">
        <v>63</v>
      </c>
      <c r="K680">
        <v>2470.4699999999998</v>
      </c>
    </row>
    <row r="681" spans="1:11" x14ac:dyDescent="0.25">
      <c r="A681" t="s">
        <v>3121</v>
      </c>
      <c r="B681" t="s">
        <v>72</v>
      </c>
      <c r="C681" t="s">
        <v>78</v>
      </c>
      <c r="D681" t="s">
        <v>237</v>
      </c>
      <c r="E681" t="s">
        <v>155</v>
      </c>
      <c r="F681">
        <v>64</v>
      </c>
      <c r="G681">
        <v>2355</v>
      </c>
      <c r="H681">
        <v>0</v>
      </c>
      <c r="I681">
        <v>0</v>
      </c>
      <c r="J681">
        <v>64</v>
      </c>
      <c r="K681">
        <v>2355</v>
      </c>
    </row>
    <row r="682" spans="1:11" x14ac:dyDescent="0.25">
      <c r="A682" t="s">
        <v>576</v>
      </c>
      <c r="B682" t="s">
        <v>72</v>
      </c>
      <c r="C682" t="s">
        <v>78</v>
      </c>
      <c r="D682" t="s">
        <v>241</v>
      </c>
      <c r="E682" t="s">
        <v>156</v>
      </c>
      <c r="F682">
        <v>57</v>
      </c>
      <c r="G682">
        <v>2562</v>
      </c>
      <c r="H682">
        <v>0</v>
      </c>
      <c r="I682">
        <v>0</v>
      </c>
      <c r="J682">
        <v>57</v>
      </c>
      <c r="K682">
        <v>2562</v>
      </c>
    </row>
    <row r="683" spans="1:11" x14ac:dyDescent="0.25">
      <c r="A683" t="s">
        <v>1488</v>
      </c>
      <c r="B683" t="s">
        <v>72</v>
      </c>
      <c r="C683" t="s">
        <v>78</v>
      </c>
      <c r="D683" t="s">
        <v>239</v>
      </c>
      <c r="E683" t="s">
        <v>251</v>
      </c>
      <c r="F683">
        <v>1646</v>
      </c>
      <c r="G683">
        <v>72851.3</v>
      </c>
      <c r="H683">
        <v>0</v>
      </c>
      <c r="I683">
        <v>0</v>
      </c>
      <c r="J683">
        <v>1646</v>
      </c>
      <c r="K683">
        <v>72851.3</v>
      </c>
    </row>
    <row r="684" spans="1:11" x14ac:dyDescent="0.25">
      <c r="A684" t="s">
        <v>3504</v>
      </c>
      <c r="B684" t="s">
        <v>72</v>
      </c>
      <c r="C684" t="s">
        <v>78</v>
      </c>
      <c r="D684" t="s">
        <v>238</v>
      </c>
      <c r="E684" t="s">
        <v>157</v>
      </c>
      <c r="F684">
        <v>27</v>
      </c>
      <c r="G684">
        <v>1397.08</v>
      </c>
      <c r="H684">
        <v>0</v>
      </c>
      <c r="I684">
        <v>0</v>
      </c>
      <c r="J684">
        <v>27</v>
      </c>
      <c r="K684">
        <v>1397.08</v>
      </c>
    </row>
    <row r="685" spans="1:11" x14ac:dyDescent="0.25">
      <c r="A685" t="s">
        <v>2512</v>
      </c>
      <c r="B685" t="s">
        <v>72</v>
      </c>
      <c r="C685" t="s">
        <v>78</v>
      </c>
      <c r="D685" t="s">
        <v>241</v>
      </c>
      <c r="E685" t="s">
        <v>158</v>
      </c>
      <c r="F685">
        <v>21</v>
      </c>
      <c r="G685">
        <v>1109</v>
      </c>
      <c r="H685">
        <v>0</v>
      </c>
      <c r="I685">
        <v>0</v>
      </c>
      <c r="J685">
        <v>21</v>
      </c>
      <c r="K685">
        <v>1109</v>
      </c>
    </row>
    <row r="686" spans="1:11" x14ac:dyDescent="0.25">
      <c r="A686" t="s">
        <v>2596</v>
      </c>
      <c r="B686" t="s">
        <v>72</v>
      </c>
      <c r="C686" t="s">
        <v>78</v>
      </c>
      <c r="D686" t="s">
        <v>242</v>
      </c>
      <c r="E686" t="s">
        <v>159</v>
      </c>
      <c r="F686">
        <v>37</v>
      </c>
      <c r="G686">
        <v>1471.47</v>
      </c>
      <c r="H686">
        <v>0</v>
      </c>
      <c r="I686">
        <v>0</v>
      </c>
      <c r="J686">
        <v>37</v>
      </c>
      <c r="K686">
        <v>1471.47</v>
      </c>
    </row>
    <row r="687" spans="1:11" x14ac:dyDescent="0.25">
      <c r="A687" t="s">
        <v>4000</v>
      </c>
      <c r="B687" t="s">
        <v>72</v>
      </c>
      <c r="C687" t="s">
        <v>78</v>
      </c>
      <c r="D687" t="s">
        <v>239</v>
      </c>
      <c r="E687" t="s">
        <v>160</v>
      </c>
      <c r="F687">
        <v>43</v>
      </c>
      <c r="G687">
        <v>1868.47</v>
      </c>
      <c r="H687">
        <v>0</v>
      </c>
      <c r="I687">
        <v>0</v>
      </c>
      <c r="J687">
        <v>43</v>
      </c>
      <c r="K687">
        <v>1868.47</v>
      </c>
    </row>
    <row r="688" spans="1:11" x14ac:dyDescent="0.25">
      <c r="A688" t="s">
        <v>1683</v>
      </c>
      <c r="B688" t="s">
        <v>72</v>
      </c>
      <c r="C688" t="s">
        <v>78</v>
      </c>
      <c r="D688" t="s">
        <v>240</v>
      </c>
      <c r="E688" t="s">
        <v>161</v>
      </c>
      <c r="F688">
        <v>5</v>
      </c>
      <c r="G688">
        <v>198</v>
      </c>
      <c r="H688">
        <v>0</v>
      </c>
      <c r="I688">
        <v>0</v>
      </c>
      <c r="J688">
        <v>5</v>
      </c>
      <c r="K688">
        <v>198</v>
      </c>
    </row>
    <row r="689" spans="1:11" x14ac:dyDescent="0.25">
      <c r="A689" t="s">
        <v>3691</v>
      </c>
      <c r="B689" t="s">
        <v>72</v>
      </c>
      <c r="C689" t="s">
        <v>78</v>
      </c>
      <c r="D689" t="s">
        <v>242</v>
      </c>
      <c r="E689" t="s">
        <v>162</v>
      </c>
      <c r="F689">
        <v>32</v>
      </c>
      <c r="G689">
        <v>1731</v>
      </c>
      <c r="H689">
        <v>0</v>
      </c>
      <c r="I689">
        <v>0</v>
      </c>
      <c r="J689">
        <v>32</v>
      </c>
      <c r="K689">
        <v>1731</v>
      </c>
    </row>
    <row r="690" spans="1:11" x14ac:dyDescent="0.25">
      <c r="A690" t="s">
        <v>1940</v>
      </c>
      <c r="B690" t="s">
        <v>72</v>
      </c>
      <c r="C690" t="s">
        <v>78</v>
      </c>
      <c r="D690" t="s">
        <v>240</v>
      </c>
      <c r="E690" t="s">
        <v>163</v>
      </c>
      <c r="F690">
        <v>34</v>
      </c>
      <c r="G690">
        <v>1727</v>
      </c>
      <c r="H690">
        <v>0</v>
      </c>
      <c r="I690">
        <v>0</v>
      </c>
      <c r="J690">
        <v>34</v>
      </c>
      <c r="K690">
        <v>1727</v>
      </c>
    </row>
    <row r="691" spans="1:11" x14ac:dyDescent="0.25">
      <c r="A691" t="s">
        <v>3900</v>
      </c>
      <c r="B691" t="s">
        <v>72</v>
      </c>
      <c r="C691" t="s">
        <v>78</v>
      </c>
      <c r="D691" t="s">
        <v>239</v>
      </c>
      <c r="E691" t="s">
        <v>164</v>
      </c>
      <c r="F691">
        <v>43</v>
      </c>
      <c r="G691">
        <v>2243.08</v>
      </c>
      <c r="H691">
        <v>0</v>
      </c>
      <c r="I691">
        <v>0</v>
      </c>
      <c r="J691">
        <v>43</v>
      </c>
      <c r="K691">
        <v>2243.08</v>
      </c>
    </row>
    <row r="692" spans="1:11" x14ac:dyDescent="0.25">
      <c r="A692" t="s">
        <v>3699</v>
      </c>
      <c r="B692" t="s">
        <v>72</v>
      </c>
      <c r="C692" t="s">
        <v>78</v>
      </c>
      <c r="D692" t="s">
        <v>238</v>
      </c>
      <c r="E692" t="s">
        <v>165</v>
      </c>
      <c r="F692">
        <v>103</v>
      </c>
      <c r="G692">
        <v>3758.47</v>
      </c>
      <c r="H692">
        <v>0</v>
      </c>
      <c r="I692">
        <v>0</v>
      </c>
      <c r="J692">
        <v>103</v>
      </c>
      <c r="K692">
        <v>3758.47</v>
      </c>
    </row>
    <row r="693" spans="1:11" x14ac:dyDescent="0.25">
      <c r="A693" t="s">
        <v>2001</v>
      </c>
      <c r="B693" t="s">
        <v>72</v>
      </c>
      <c r="C693" t="s">
        <v>78</v>
      </c>
      <c r="D693" t="s">
        <v>245</v>
      </c>
      <c r="E693" t="s">
        <v>166</v>
      </c>
      <c r="F693">
        <v>12</v>
      </c>
      <c r="G693">
        <v>461</v>
      </c>
      <c r="H693">
        <v>0</v>
      </c>
      <c r="I693">
        <v>0</v>
      </c>
      <c r="J693">
        <v>12</v>
      </c>
      <c r="K693">
        <v>461</v>
      </c>
    </row>
    <row r="694" spans="1:11" x14ac:dyDescent="0.25">
      <c r="A694" t="s">
        <v>1542</v>
      </c>
      <c r="B694" t="s">
        <v>72</v>
      </c>
      <c r="C694" t="s">
        <v>78</v>
      </c>
      <c r="D694" t="s">
        <v>240</v>
      </c>
      <c r="E694" t="s">
        <v>252</v>
      </c>
      <c r="F694">
        <v>155</v>
      </c>
      <c r="G694">
        <v>6791.55</v>
      </c>
      <c r="H694">
        <v>0</v>
      </c>
      <c r="I694">
        <v>0</v>
      </c>
      <c r="J694">
        <v>155</v>
      </c>
      <c r="K694">
        <v>6791.55</v>
      </c>
    </row>
    <row r="695" spans="1:11" x14ac:dyDescent="0.25">
      <c r="A695" t="s">
        <v>2440</v>
      </c>
      <c r="B695" t="s">
        <v>72</v>
      </c>
      <c r="C695" t="s">
        <v>78</v>
      </c>
      <c r="D695" t="s">
        <v>245</v>
      </c>
      <c r="E695" t="s">
        <v>167</v>
      </c>
      <c r="F695">
        <v>13</v>
      </c>
      <c r="G695">
        <v>381</v>
      </c>
      <c r="H695">
        <v>0</v>
      </c>
      <c r="I695">
        <v>0</v>
      </c>
      <c r="J695">
        <v>13</v>
      </c>
      <c r="K695">
        <v>381</v>
      </c>
    </row>
    <row r="696" spans="1:11" x14ac:dyDescent="0.25">
      <c r="A696" t="s">
        <v>904</v>
      </c>
      <c r="B696" t="s">
        <v>72</v>
      </c>
      <c r="C696" t="s">
        <v>78</v>
      </c>
      <c r="D696" t="s">
        <v>237</v>
      </c>
      <c r="E696" t="s">
        <v>168</v>
      </c>
      <c r="F696">
        <v>38</v>
      </c>
      <c r="G696">
        <v>1789</v>
      </c>
      <c r="H696">
        <v>0</v>
      </c>
      <c r="I696">
        <v>0</v>
      </c>
      <c r="J696">
        <v>38</v>
      </c>
      <c r="K696">
        <v>1789</v>
      </c>
    </row>
    <row r="697" spans="1:11" x14ac:dyDescent="0.25">
      <c r="A697" t="s">
        <v>1603</v>
      </c>
      <c r="B697" t="s">
        <v>72</v>
      </c>
      <c r="C697" t="s">
        <v>78</v>
      </c>
      <c r="D697" t="s">
        <v>243</v>
      </c>
      <c r="E697" t="s">
        <v>169</v>
      </c>
      <c r="F697">
        <v>41</v>
      </c>
      <c r="G697">
        <v>1669</v>
      </c>
      <c r="H697">
        <v>0</v>
      </c>
      <c r="I697">
        <v>0</v>
      </c>
      <c r="J697">
        <v>41</v>
      </c>
      <c r="K697">
        <v>1669</v>
      </c>
    </row>
    <row r="698" spans="1:11" x14ac:dyDescent="0.25">
      <c r="A698" t="s">
        <v>3697</v>
      </c>
      <c r="B698" t="s">
        <v>72</v>
      </c>
      <c r="C698" t="s">
        <v>78</v>
      </c>
      <c r="D698" t="s">
        <v>240</v>
      </c>
      <c r="E698" t="s">
        <v>170</v>
      </c>
      <c r="F698">
        <v>16</v>
      </c>
      <c r="G698">
        <v>882.08</v>
      </c>
      <c r="H698">
        <v>0</v>
      </c>
      <c r="I698">
        <v>0</v>
      </c>
      <c r="J698">
        <v>16</v>
      </c>
      <c r="K698">
        <v>882.08</v>
      </c>
    </row>
    <row r="699" spans="1:11" x14ac:dyDescent="0.25">
      <c r="A699" t="s">
        <v>2699</v>
      </c>
      <c r="B699" t="s">
        <v>72</v>
      </c>
      <c r="C699" t="s">
        <v>78</v>
      </c>
      <c r="D699" t="s">
        <v>241</v>
      </c>
      <c r="E699" t="s">
        <v>253</v>
      </c>
      <c r="F699">
        <v>776</v>
      </c>
      <c r="G699">
        <v>36006.720000000001</v>
      </c>
      <c r="H699">
        <v>0</v>
      </c>
      <c r="I699">
        <v>0</v>
      </c>
      <c r="J699">
        <v>776</v>
      </c>
      <c r="K699">
        <v>36006.720000000001</v>
      </c>
    </row>
    <row r="700" spans="1:11" x14ac:dyDescent="0.25">
      <c r="A700" t="s">
        <v>3102</v>
      </c>
      <c r="B700" t="s">
        <v>72</v>
      </c>
      <c r="C700" t="s">
        <v>78</v>
      </c>
      <c r="D700" t="s">
        <v>245</v>
      </c>
      <c r="E700" t="s">
        <v>171</v>
      </c>
      <c r="F700">
        <v>67</v>
      </c>
      <c r="G700">
        <v>2920</v>
      </c>
      <c r="H700">
        <v>0</v>
      </c>
      <c r="I700">
        <v>0</v>
      </c>
      <c r="J700">
        <v>67</v>
      </c>
      <c r="K700">
        <v>2920</v>
      </c>
    </row>
    <row r="701" spans="1:11" x14ac:dyDescent="0.25">
      <c r="A701" t="s">
        <v>905</v>
      </c>
      <c r="B701" t="s">
        <v>72</v>
      </c>
      <c r="C701" t="s">
        <v>78</v>
      </c>
      <c r="D701" t="s">
        <v>240</v>
      </c>
      <c r="E701" t="s">
        <v>172</v>
      </c>
      <c r="F701">
        <v>24</v>
      </c>
      <c r="G701">
        <v>929</v>
      </c>
      <c r="H701">
        <v>0</v>
      </c>
      <c r="I701">
        <v>0</v>
      </c>
      <c r="J701">
        <v>24</v>
      </c>
      <c r="K701">
        <v>929</v>
      </c>
    </row>
    <row r="702" spans="1:11" x14ac:dyDescent="0.25">
      <c r="A702" t="s">
        <v>19299</v>
      </c>
      <c r="B702" t="s">
        <v>72</v>
      </c>
      <c r="C702" t="s">
        <v>78</v>
      </c>
      <c r="D702" t="s">
        <v>246</v>
      </c>
      <c r="E702" t="s">
        <v>246</v>
      </c>
      <c r="F702">
        <v>1</v>
      </c>
      <c r="G702">
        <v>40</v>
      </c>
      <c r="H702">
        <v>0</v>
      </c>
      <c r="I702">
        <v>0</v>
      </c>
      <c r="J702">
        <v>1</v>
      </c>
      <c r="K702">
        <v>40</v>
      </c>
    </row>
    <row r="703" spans="1:11" x14ac:dyDescent="0.25">
      <c r="A703" t="s">
        <v>19303</v>
      </c>
      <c r="B703" t="s">
        <v>72</v>
      </c>
      <c r="C703" t="s">
        <v>78</v>
      </c>
      <c r="D703" t="s">
        <v>246</v>
      </c>
      <c r="E703" t="s">
        <v>258</v>
      </c>
      <c r="F703">
        <v>1</v>
      </c>
      <c r="G703">
        <v>40</v>
      </c>
      <c r="H703">
        <v>0</v>
      </c>
      <c r="I703">
        <v>0</v>
      </c>
      <c r="J703">
        <v>1</v>
      </c>
      <c r="K703">
        <v>40</v>
      </c>
    </row>
    <row r="704" spans="1:11" x14ac:dyDescent="0.25">
      <c r="A704" t="s">
        <v>1153</v>
      </c>
      <c r="B704" t="s">
        <v>72</v>
      </c>
      <c r="C704" t="s">
        <v>78</v>
      </c>
      <c r="D704" t="s">
        <v>237</v>
      </c>
      <c r="E704" t="s">
        <v>173</v>
      </c>
      <c r="F704">
        <v>8</v>
      </c>
      <c r="G704">
        <v>408</v>
      </c>
      <c r="H704">
        <v>0</v>
      </c>
      <c r="I704">
        <v>0</v>
      </c>
      <c r="J704">
        <v>8</v>
      </c>
      <c r="K704">
        <v>408</v>
      </c>
    </row>
    <row r="705" spans="1:11" x14ac:dyDescent="0.25">
      <c r="A705" t="s">
        <v>1633</v>
      </c>
      <c r="B705" t="s">
        <v>72</v>
      </c>
      <c r="C705" t="s">
        <v>78</v>
      </c>
      <c r="D705" t="s">
        <v>237</v>
      </c>
      <c r="E705" t="s">
        <v>174</v>
      </c>
      <c r="F705">
        <v>55</v>
      </c>
      <c r="G705">
        <v>2268</v>
      </c>
      <c r="H705">
        <v>0</v>
      </c>
      <c r="I705">
        <v>0</v>
      </c>
      <c r="J705">
        <v>55</v>
      </c>
      <c r="K705">
        <v>2268</v>
      </c>
    </row>
    <row r="706" spans="1:11" x14ac:dyDescent="0.25">
      <c r="A706" t="s">
        <v>1588</v>
      </c>
      <c r="B706" t="s">
        <v>72</v>
      </c>
      <c r="C706" t="s">
        <v>78</v>
      </c>
      <c r="D706" t="s">
        <v>241</v>
      </c>
      <c r="E706" t="s">
        <v>175</v>
      </c>
      <c r="F706">
        <v>31</v>
      </c>
      <c r="G706">
        <v>1446</v>
      </c>
      <c r="H706">
        <v>0</v>
      </c>
      <c r="I706">
        <v>0</v>
      </c>
      <c r="J706">
        <v>31</v>
      </c>
      <c r="K706">
        <v>1446</v>
      </c>
    </row>
    <row r="707" spans="1:11" x14ac:dyDescent="0.25">
      <c r="A707" t="s">
        <v>2108</v>
      </c>
      <c r="B707" t="s">
        <v>72</v>
      </c>
      <c r="C707" t="s">
        <v>78</v>
      </c>
      <c r="D707" t="s">
        <v>242</v>
      </c>
      <c r="E707" t="s">
        <v>176</v>
      </c>
      <c r="F707">
        <v>108</v>
      </c>
      <c r="G707">
        <v>3627.94</v>
      </c>
      <c r="H707">
        <v>0</v>
      </c>
      <c r="I707">
        <v>0</v>
      </c>
      <c r="J707">
        <v>108</v>
      </c>
      <c r="K707">
        <v>3627.94</v>
      </c>
    </row>
    <row r="708" spans="1:11" x14ac:dyDescent="0.25">
      <c r="A708" t="s">
        <v>1692</v>
      </c>
      <c r="B708" t="s">
        <v>72</v>
      </c>
      <c r="C708" t="s">
        <v>78</v>
      </c>
      <c r="D708" t="s">
        <v>238</v>
      </c>
      <c r="E708" t="s">
        <v>177</v>
      </c>
      <c r="F708">
        <v>24</v>
      </c>
      <c r="G708">
        <v>1037</v>
      </c>
      <c r="H708">
        <v>0</v>
      </c>
      <c r="I708">
        <v>0</v>
      </c>
      <c r="J708">
        <v>24</v>
      </c>
      <c r="K708">
        <v>1037</v>
      </c>
    </row>
    <row r="709" spans="1:11" x14ac:dyDescent="0.25">
      <c r="A709" t="s">
        <v>1481</v>
      </c>
      <c r="B709" t="s">
        <v>72</v>
      </c>
      <c r="C709" t="s">
        <v>78</v>
      </c>
      <c r="D709" t="s">
        <v>243</v>
      </c>
      <c r="E709" t="s">
        <v>178</v>
      </c>
      <c r="F709">
        <v>16</v>
      </c>
      <c r="G709">
        <v>671.08</v>
      </c>
      <c r="H709">
        <v>0</v>
      </c>
      <c r="I709">
        <v>0</v>
      </c>
      <c r="J709">
        <v>16</v>
      </c>
      <c r="K709">
        <v>671.08</v>
      </c>
    </row>
    <row r="710" spans="1:11" x14ac:dyDescent="0.25">
      <c r="A710" t="s">
        <v>583</v>
      </c>
      <c r="B710" t="s">
        <v>72</v>
      </c>
      <c r="C710" t="s">
        <v>78</v>
      </c>
      <c r="D710" t="s">
        <v>242</v>
      </c>
      <c r="E710" t="s">
        <v>179</v>
      </c>
      <c r="F710">
        <v>32</v>
      </c>
      <c r="G710">
        <v>1219</v>
      </c>
      <c r="H710">
        <v>0</v>
      </c>
      <c r="I710">
        <v>0</v>
      </c>
      <c r="J710">
        <v>32</v>
      </c>
      <c r="K710">
        <v>1219</v>
      </c>
    </row>
    <row r="711" spans="1:11" x14ac:dyDescent="0.25">
      <c r="A711" t="s">
        <v>2424</v>
      </c>
      <c r="B711" t="s">
        <v>72</v>
      </c>
      <c r="C711" t="s">
        <v>78</v>
      </c>
      <c r="D711" t="s">
        <v>242</v>
      </c>
      <c r="E711" t="s">
        <v>180</v>
      </c>
      <c r="F711">
        <v>20</v>
      </c>
      <c r="G711">
        <v>903</v>
      </c>
      <c r="H711">
        <v>0</v>
      </c>
      <c r="I711">
        <v>0</v>
      </c>
      <c r="J711">
        <v>20</v>
      </c>
      <c r="K711">
        <v>903</v>
      </c>
    </row>
    <row r="712" spans="1:11" x14ac:dyDescent="0.25">
      <c r="A712" t="s">
        <v>1802</v>
      </c>
      <c r="B712" t="s">
        <v>72</v>
      </c>
      <c r="C712" t="s">
        <v>78</v>
      </c>
      <c r="D712" t="s">
        <v>239</v>
      </c>
      <c r="E712" t="s">
        <v>181</v>
      </c>
      <c r="F712">
        <v>50</v>
      </c>
      <c r="G712">
        <v>2500.08</v>
      </c>
      <c r="H712">
        <v>0</v>
      </c>
      <c r="I712">
        <v>0</v>
      </c>
      <c r="J712">
        <v>50</v>
      </c>
      <c r="K712">
        <v>2500.08</v>
      </c>
    </row>
    <row r="713" spans="1:11" x14ac:dyDescent="0.25">
      <c r="A713" t="s">
        <v>1858</v>
      </c>
      <c r="B713" t="s">
        <v>72</v>
      </c>
      <c r="C713" t="s">
        <v>78</v>
      </c>
      <c r="D713" t="s">
        <v>240</v>
      </c>
      <c r="E713" t="s">
        <v>182</v>
      </c>
      <c r="F713">
        <v>3</v>
      </c>
      <c r="G713">
        <v>25</v>
      </c>
      <c r="H713">
        <v>0</v>
      </c>
      <c r="I713">
        <v>0</v>
      </c>
      <c r="J713">
        <v>3</v>
      </c>
      <c r="K713">
        <v>25</v>
      </c>
    </row>
    <row r="714" spans="1:11" x14ac:dyDescent="0.25">
      <c r="A714" t="s">
        <v>1559</v>
      </c>
      <c r="B714" t="s">
        <v>72</v>
      </c>
      <c r="C714" t="s">
        <v>78</v>
      </c>
      <c r="D714" t="s">
        <v>239</v>
      </c>
      <c r="E714" t="s">
        <v>183</v>
      </c>
      <c r="F714">
        <v>56</v>
      </c>
      <c r="G714">
        <v>2201.88</v>
      </c>
      <c r="H714">
        <v>0</v>
      </c>
      <c r="I714">
        <v>0</v>
      </c>
      <c r="J714">
        <v>56</v>
      </c>
      <c r="K714">
        <v>2201.88</v>
      </c>
    </row>
    <row r="715" spans="1:11" x14ac:dyDescent="0.25">
      <c r="A715" t="s">
        <v>580</v>
      </c>
      <c r="B715" t="s">
        <v>72</v>
      </c>
      <c r="C715" t="s">
        <v>78</v>
      </c>
      <c r="D715" t="s">
        <v>241</v>
      </c>
      <c r="E715" t="s">
        <v>184</v>
      </c>
      <c r="F715">
        <v>24</v>
      </c>
      <c r="G715">
        <v>878.47</v>
      </c>
      <c r="H715">
        <v>0</v>
      </c>
      <c r="I715">
        <v>0</v>
      </c>
      <c r="J715">
        <v>24</v>
      </c>
      <c r="K715">
        <v>878.47</v>
      </c>
    </row>
    <row r="716" spans="1:11" x14ac:dyDescent="0.25">
      <c r="A716" t="s">
        <v>2139</v>
      </c>
      <c r="B716" t="s">
        <v>72</v>
      </c>
      <c r="C716" t="s">
        <v>78</v>
      </c>
      <c r="D716" t="s">
        <v>245</v>
      </c>
      <c r="E716" t="s">
        <v>185</v>
      </c>
      <c r="F716">
        <v>20</v>
      </c>
      <c r="G716">
        <v>703.47</v>
      </c>
      <c r="H716">
        <v>0</v>
      </c>
      <c r="I716">
        <v>0</v>
      </c>
      <c r="J716">
        <v>20</v>
      </c>
      <c r="K716">
        <v>703.47</v>
      </c>
    </row>
    <row r="717" spans="1:11" x14ac:dyDescent="0.25">
      <c r="A717" t="s">
        <v>1899</v>
      </c>
      <c r="B717" t="s">
        <v>72</v>
      </c>
      <c r="C717" t="s">
        <v>78</v>
      </c>
      <c r="D717" t="s">
        <v>237</v>
      </c>
      <c r="E717" t="s">
        <v>186</v>
      </c>
      <c r="F717">
        <v>3</v>
      </c>
      <c r="G717">
        <v>35.47</v>
      </c>
      <c r="H717">
        <v>0</v>
      </c>
      <c r="I717">
        <v>0</v>
      </c>
      <c r="J717">
        <v>3</v>
      </c>
      <c r="K717">
        <v>35.47</v>
      </c>
    </row>
    <row r="718" spans="1:11" x14ac:dyDescent="0.25">
      <c r="A718" t="s">
        <v>1989</v>
      </c>
      <c r="B718" t="s">
        <v>72</v>
      </c>
      <c r="C718" t="s">
        <v>78</v>
      </c>
      <c r="D718" t="s">
        <v>241</v>
      </c>
      <c r="E718" t="s">
        <v>187</v>
      </c>
      <c r="F718">
        <v>33</v>
      </c>
      <c r="G718">
        <v>1304.4100000000001</v>
      </c>
      <c r="H718">
        <v>0</v>
      </c>
      <c r="I718">
        <v>0</v>
      </c>
      <c r="J718">
        <v>33</v>
      </c>
      <c r="K718">
        <v>1304.4100000000001</v>
      </c>
    </row>
    <row r="719" spans="1:11" x14ac:dyDescent="0.25">
      <c r="A719" t="s">
        <v>3399</v>
      </c>
      <c r="B719" t="s">
        <v>72</v>
      </c>
      <c r="C719" t="s">
        <v>78</v>
      </c>
      <c r="D719" t="s">
        <v>244</v>
      </c>
      <c r="E719" t="s">
        <v>188</v>
      </c>
      <c r="F719">
        <v>23</v>
      </c>
      <c r="G719">
        <v>1120</v>
      </c>
      <c r="H719">
        <v>0</v>
      </c>
      <c r="I719">
        <v>0</v>
      </c>
      <c r="J719">
        <v>23</v>
      </c>
      <c r="K719">
        <v>1120</v>
      </c>
    </row>
    <row r="720" spans="1:11" x14ac:dyDescent="0.25">
      <c r="A720" t="s">
        <v>3856</v>
      </c>
      <c r="B720" t="s">
        <v>72</v>
      </c>
      <c r="C720" t="s">
        <v>78</v>
      </c>
      <c r="D720" t="s">
        <v>241</v>
      </c>
      <c r="E720" t="s">
        <v>189</v>
      </c>
      <c r="F720">
        <v>31</v>
      </c>
      <c r="G720">
        <v>1482</v>
      </c>
      <c r="H720">
        <v>0</v>
      </c>
      <c r="I720">
        <v>0</v>
      </c>
      <c r="J720">
        <v>31</v>
      </c>
      <c r="K720">
        <v>1482</v>
      </c>
    </row>
    <row r="721" spans="1:11" x14ac:dyDescent="0.25">
      <c r="A721" t="s">
        <v>2119</v>
      </c>
      <c r="B721" t="s">
        <v>72</v>
      </c>
      <c r="C721" t="s">
        <v>78</v>
      </c>
      <c r="D721" t="s">
        <v>245</v>
      </c>
      <c r="E721" t="s">
        <v>190</v>
      </c>
      <c r="F721">
        <v>43</v>
      </c>
      <c r="G721">
        <v>2074.4699999999998</v>
      </c>
      <c r="H721">
        <v>0</v>
      </c>
      <c r="I721">
        <v>0</v>
      </c>
      <c r="J721">
        <v>43</v>
      </c>
      <c r="K721">
        <v>2074.4699999999998</v>
      </c>
    </row>
    <row r="722" spans="1:11" x14ac:dyDescent="0.25">
      <c r="A722" t="s">
        <v>3215</v>
      </c>
      <c r="B722" t="s">
        <v>72</v>
      </c>
      <c r="C722" t="s">
        <v>78</v>
      </c>
      <c r="D722" t="s">
        <v>244</v>
      </c>
      <c r="E722" t="s">
        <v>191</v>
      </c>
      <c r="F722">
        <v>21</v>
      </c>
      <c r="G722">
        <v>1041</v>
      </c>
      <c r="H722">
        <v>0</v>
      </c>
      <c r="I722">
        <v>0</v>
      </c>
      <c r="J722">
        <v>21</v>
      </c>
      <c r="K722">
        <v>1041</v>
      </c>
    </row>
    <row r="723" spans="1:11" x14ac:dyDescent="0.25">
      <c r="A723" t="s">
        <v>1821</v>
      </c>
      <c r="B723" t="s">
        <v>72</v>
      </c>
      <c r="C723" t="s">
        <v>78</v>
      </c>
      <c r="D723" t="s">
        <v>242</v>
      </c>
      <c r="E723" t="s">
        <v>192</v>
      </c>
      <c r="F723">
        <v>14</v>
      </c>
      <c r="G723">
        <v>591</v>
      </c>
      <c r="H723">
        <v>0</v>
      </c>
      <c r="I723">
        <v>0</v>
      </c>
      <c r="J723">
        <v>14</v>
      </c>
      <c r="K723">
        <v>591</v>
      </c>
    </row>
    <row r="724" spans="1:11" x14ac:dyDescent="0.25">
      <c r="A724" t="s">
        <v>1938</v>
      </c>
      <c r="B724" t="s">
        <v>72</v>
      </c>
      <c r="C724" t="s">
        <v>78</v>
      </c>
      <c r="D724" t="s">
        <v>244</v>
      </c>
      <c r="E724" t="s">
        <v>193</v>
      </c>
      <c r="F724">
        <v>27</v>
      </c>
      <c r="G724">
        <v>1310</v>
      </c>
      <c r="H724">
        <v>0</v>
      </c>
      <c r="I724">
        <v>0</v>
      </c>
      <c r="J724">
        <v>27</v>
      </c>
      <c r="K724">
        <v>1310</v>
      </c>
    </row>
    <row r="725" spans="1:11" x14ac:dyDescent="0.25">
      <c r="A725" t="s">
        <v>2436</v>
      </c>
      <c r="B725" t="s">
        <v>72</v>
      </c>
      <c r="C725" t="s">
        <v>78</v>
      </c>
      <c r="D725" t="s">
        <v>243</v>
      </c>
      <c r="E725" t="s">
        <v>194</v>
      </c>
      <c r="F725">
        <v>83</v>
      </c>
      <c r="G725">
        <v>2590.02</v>
      </c>
      <c r="H725">
        <v>0</v>
      </c>
      <c r="I725">
        <v>0</v>
      </c>
      <c r="J725">
        <v>83</v>
      </c>
      <c r="K725">
        <v>2590.02</v>
      </c>
    </row>
    <row r="726" spans="1:11" x14ac:dyDescent="0.25">
      <c r="A726" t="s">
        <v>1081</v>
      </c>
      <c r="B726" t="s">
        <v>72</v>
      </c>
      <c r="C726" t="s">
        <v>78</v>
      </c>
      <c r="D726" t="s">
        <v>242</v>
      </c>
      <c r="E726" t="s">
        <v>254</v>
      </c>
      <c r="F726">
        <v>1609</v>
      </c>
      <c r="G726">
        <v>66307.740000000005</v>
      </c>
      <c r="H726">
        <v>0</v>
      </c>
      <c r="I726">
        <v>0</v>
      </c>
      <c r="J726">
        <v>1609</v>
      </c>
      <c r="K726">
        <v>66307.740000000005</v>
      </c>
    </row>
    <row r="727" spans="1:11" x14ac:dyDescent="0.25">
      <c r="A727" t="s">
        <v>2441</v>
      </c>
      <c r="B727" t="s">
        <v>72</v>
      </c>
      <c r="C727" t="s">
        <v>78</v>
      </c>
      <c r="D727" t="s">
        <v>243</v>
      </c>
      <c r="E727" t="s">
        <v>195</v>
      </c>
      <c r="F727">
        <v>74</v>
      </c>
      <c r="G727">
        <v>3359.47</v>
      </c>
      <c r="H727">
        <v>0</v>
      </c>
      <c r="I727">
        <v>0</v>
      </c>
      <c r="J727">
        <v>74</v>
      </c>
      <c r="K727">
        <v>3359.47</v>
      </c>
    </row>
    <row r="728" spans="1:11" x14ac:dyDescent="0.25">
      <c r="A728" t="s">
        <v>2117</v>
      </c>
      <c r="B728" t="s">
        <v>72</v>
      </c>
      <c r="C728" t="s">
        <v>78</v>
      </c>
      <c r="D728" t="s">
        <v>240</v>
      </c>
      <c r="E728" t="s">
        <v>196</v>
      </c>
      <c r="F728">
        <v>9</v>
      </c>
      <c r="G728">
        <v>435</v>
      </c>
      <c r="H728">
        <v>0</v>
      </c>
      <c r="I728">
        <v>0</v>
      </c>
      <c r="J728">
        <v>9</v>
      </c>
      <c r="K728">
        <v>435</v>
      </c>
    </row>
    <row r="729" spans="1:11" x14ac:dyDescent="0.25">
      <c r="A729" t="s">
        <v>798</v>
      </c>
      <c r="B729" t="s">
        <v>72</v>
      </c>
      <c r="C729" t="s">
        <v>78</v>
      </c>
      <c r="D729" t="s">
        <v>243</v>
      </c>
      <c r="E729" t="s">
        <v>255</v>
      </c>
      <c r="F729">
        <v>761</v>
      </c>
      <c r="G729">
        <v>28363.88</v>
      </c>
      <c r="H729">
        <v>0</v>
      </c>
      <c r="I729">
        <v>0</v>
      </c>
      <c r="J729">
        <v>761</v>
      </c>
      <c r="K729">
        <v>28363.88</v>
      </c>
    </row>
    <row r="730" spans="1:11" x14ac:dyDescent="0.25">
      <c r="A730" t="s">
        <v>3986</v>
      </c>
      <c r="B730" t="s">
        <v>72</v>
      </c>
      <c r="C730" t="s">
        <v>78</v>
      </c>
      <c r="D730" t="s">
        <v>242</v>
      </c>
      <c r="E730" t="s">
        <v>197</v>
      </c>
      <c r="F730">
        <v>38</v>
      </c>
      <c r="G730">
        <v>2060</v>
      </c>
      <c r="H730">
        <v>0</v>
      </c>
      <c r="I730">
        <v>0</v>
      </c>
      <c r="J730">
        <v>38</v>
      </c>
      <c r="K730">
        <v>2060</v>
      </c>
    </row>
    <row r="731" spans="1:11" x14ac:dyDescent="0.25">
      <c r="A731" t="s">
        <v>2244</v>
      </c>
      <c r="B731" t="s">
        <v>72</v>
      </c>
      <c r="C731" t="s">
        <v>78</v>
      </c>
      <c r="D731" t="s">
        <v>238</v>
      </c>
      <c r="E731" t="s">
        <v>198</v>
      </c>
      <c r="F731">
        <v>15</v>
      </c>
      <c r="G731">
        <v>667</v>
      </c>
      <c r="H731">
        <v>0</v>
      </c>
      <c r="I731">
        <v>0</v>
      </c>
      <c r="J731">
        <v>15</v>
      </c>
      <c r="K731">
        <v>667</v>
      </c>
    </row>
    <row r="732" spans="1:11" x14ac:dyDescent="0.25">
      <c r="A732" t="s">
        <v>2459</v>
      </c>
      <c r="B732" t="s">
        <v>72</v>
      </c>
      <c r="C732" t="s">
        <v>78</v>
      </c>
      <c r="D732" t="s">
        <v>239</v>
      </c>
      <c r="E732" t="s">
        <v>199</v>
      </c>
      <c r="F732">
        <v>50</v>
      </c>
      <c r="G732">
        <v>2172</v>
      </c>
      <c r="H732">
        <v>0</v>
      </c>
      <c r="I732">
        <v>0</v>
      </c>
      <c r="J732">
        <v>50</v>
      </c>
      <c r="K732">
        <v>2172</v>
      </c>
    </row>
    <row r="733" spans="1:11" x14ac:dyDescent="0.25">
      <c r="A733" t="s">
        <v>1842</v>
      </c>
      <c r="B733" t="s">
        <v>72</v>
      </c>
      <c r="C733" t="s">
        <v>78</v>
      </c>
      <c r="D733" t="s">
        <v>241</v>
      </c>
      <c r="E733" t="s">
        <v>200</v>
      </c>
      <c r="F733">
        <v>10</v>
      </c>
      <c r="G733">
        <v>677</v>
      </c>
      <c r="H733">
        <v>0</v>
      </c>
      <c r="I733">
        <v>0</v>
      </c>
      <c r="J733">
        <v>10</v>
      </c>
      <c r="K733">
        <v>677</v>
      </c>
    </row>
    <row r="734" spans="1:11" x14ac:dyDescent="0.25">
      <c r="A734" t="s">
        <v>2948</v>
      </c>
      <c r="B734" t="s">
        <v>72</v>
      </c>
      <c r="C734" t="s">
        <v>78</v>
      </c>
      <c r="D734" t="s">
        <v>244</v>
      </c>
      <c r="E734" t="s">
        <v>201</v>
      </c>
      <c r="F734">
        <v>86</v>
      </c>
      <c r="G734">
        <v>3736.55</v>
      </c>
      <c r="H734">
        <v>0</v>
      </c>
      <c r="I734">
        <v>0</v>
      </c>
      <c r="J734">
        <v>86</v>
      </c>
      <c r="K734">
        <v>3736.55</v>
      </c>
    </row>
    <row r="735" spans="1:11" x14ac:dyDescent="0.25">
      <c r="A735" t="s">
        <v>772</v>
      </c>
      <c r="B735" t="s">
        <v>72</v>
      </c>
      <c r="C735" t="s">
        <v>78</v>
      </c>
      <c r="D735" t="s">
        <v>241</v>
      </c>
      <c r="E735" t="s">
        <v>202</v>
      </c>
      <c r="F735">
        <v>44</v>
      </c>
      <c r="G735">
        <v>1836.47</v>
      </c>
      <c r="H735">
        <v>0</v>
      </c>
      <c r="I735">
        <v>0</v>
      </c>
      <c r="J735">
        <v>44</v>
      </c>
      <c r="K735">
        <v>1836.47</v>
      </c>
    </row>
    <row r="736" spans="1:11" x14ac:dyDescent="0.25">
      <c r="A736" t="s">
        <v>3198</v>
      </c>
      <c r="B736" t="s">
        <v>72</v>
      </c>
      <c r="C736" t="s">
        <v>78</v>
      </c>
      <c r="D736" t="s">
        <v>240</v>
      </c>
      <c r="E736" t="s">
        <v>203</v>
      </c>
      <c r="F736">
        <v>6</v>
      </c>
      <c r="G736">
        <v>260.47000000000003</v>
      </c>
      <c r="H736">
        <v>0</v>
      </c>
      <c r="I736">
        <v>0</v>
      </c>
      <c r="J736">
        <v>6</v>
      </c>
      <c r="K736">
        <v>260.47000000000003</v>
      </c>
    </row>
    <row r="737" spans="1:11" x14ac:dyDescent="0.25">
      <c r="A737" t="s">
        <v>683</v>
      </c>
      <c r="B737" t="s">
        <v>72</v>
      </c>
      <c r="C737" t="s">
        <v>78</v>
      </c>
      <c r="D737" t="s">
        <v>244</v>
      </c>
      <c r="E737" t="s">
        <v>204</v>
      </c>
      <c r="F737">
        <v>16</v>
      </c>
      <c r="G737">
        <v>680</v>
      </c>
      <c r="H737">
        <v>0</v>
      </c>
      <c r="I737">
        <v>0</v>
      </c>
      <c r="J737">
        <v>16</v>
      </c>
      <c r="K737">
        <v>680</v>
      </c>
    </row>
    <row r="738" spans="1:11" x14ac:dyDescent="0.25">
      <c r="A738" t="s">
        <v>2377</v>
      </c>
      <c r="B738" t="s">
        <v>72</v>
      </c>
      <c r="C738" t="s">
        <v>78</v>
      </c>
      <c r="D738" t="s">
        <v>238</v>
      </c>
      <c r="E738" t="s">
        <v>205</v>
      </c>
      <c r="F738">
        <v>89</v>
      </c>
      <c r="G738">
        <v>2915.02</v>
      </c>
      <c r="H738">
        <v>0</v>
      </c>
      <c r="I738">
        <v>0</v>
      </c>
      <c r="J738">
        <v>89</v>
      </c>
      <c r="K738">
        <v>2915.02</v>
      </c>
    </row>
    <row r="739" spans="1:11" x14ac:dyDescent="0.25">
      <c r="A739" t="s">
        <v>2768</v>
      </c>
      <c r="B739" t="s">
        <v>72</v>
      </c>
      <c r="C739" t="s">
        <v>78</v>
      </c>
      <c r="D739" t="s">
        <v>240</v>
      </c>
      <c r="E739" t="s">
        <v>206</v>
      </c>
      <c r="F739">
        <v>14</v>
      </c>
      <c r="G739">
        <v>553</v>
      </c>
      <c r="H739">
        <v>0</v>
      </c>
      <c r="I739">
        <v>0</v>
      </c>
      <c r="J739">
        <v>14</v>
      </c>
      <c r="K739">
        <v>553</v>
      </c>
    </row>
    <row r="740" spans="1:11" x14ac:dyDescent="0.25">
      <c r="A740" t="s">
        <v>2813</v>
      </c>
      <c r="B740" t="s">
        <v>72</v>
      </c>
      <c r="C740" t="s">
        <v>78</v>
      </c>
      <c r="D740" t="s">
        <v>242</v>
      </c>
      <c r="E740" t="s">
        <v>207</v>
      </c>
      <c r="F740">
        <v>267</v>
      </c>
      <c r="G740">
        <v>12453.41</v>
      </c>
      <c r="H740">
        <v>0</v>
      </c>
      <c r="I740">
        <v>0</v>
      </c>
      <c r="J740">
        <v>267</v>
      </c>
      <c r="K740">
        <v>12453.41</v>
      </c>
    </row>
    <row r="741" spans="1:11" x14ac:dyDescent="0.25">
      <c r="A741" t="s">
        <v>3277</v>
      </c>
      <c r="B741" t="s">
        <v>72</v>
      </c>
      <c r="C741" t="s">
        <v>78</v>
      </c>
      <c r="D741" t="s">
        <v>239</v>
      </c>
      <c r="E741" t="s">
        <v>208</v>
      </c>
      <c r="F741">
        <v>29</v>
      </c>
      <c r="G741">
        <v>1254.08</v>
      </c>
      <c r="H741">
        <v>0</v>
      </c>
      <c r="I741">
        <v>0</v>
      </c>
      <c r="J741">
        <v>29</v>
      </c>
      <c r="K741">
        <v>1254.08</v>
      </c>
    </row>
    <row r="742" spans="1:11" x14ac:dyDescent="0.25">
      <c r="A742" t="s">
        <v>3695</v>
      </c>
      <c r="B742" t="s">
        <v>72</v>
      </c>
      <c r="C742" t="s">
        <v>78</v>
      </c>
      <c r="D742" t="s">
        <v>243</v>
      </c>
      <c r="E742" t="s">
        <v>209</v>
      </c>
      <c r="F742">
        <v>24</v>
      </c>
      <c r="G742">
        <v>1007</v>
      </c>
      <c r="H742">
        <v>0</v>
      </c>
      <c r="I742">
        <v>0</v>
      </c>
      <c r="J742">
        <v>24</v>
      </c>
      <c r="K742">
        <v>1007</v>
      </c>
    </row>
    <row r="743" spans="1:11" x14ac:dyDescent="0.25">
      <c r="A743" t="s">
        <v>686</v>
      </c>
      <c r="B743" t="s">
        <v>72</v>
      </c>
      <c r="C743" t="s">
        <v>78</v>
      </c>
      <c r="D743" t="s">
        <v>241</v>
      </c>
      <c r="E743" t="s">
        <v>210</v>
      </c>
      <c r="F743">
        <v>11</v>
      </c>
      <c r="G743">
        <v>663</v>
      </c>
      <c r="H743">
        <v>0</v>
      </c>
      <c r="I743">
        <v>0</v>
      </c>
      <c r="J743">
        <v>11</v>
      </c>
      <c r="K743">
        <v>663</v>
      </c>
    </row>
    <row r="744" spans="1:11" x14ac:dyDescent="0.25">
      <c r="A744" t="s">
        <v>1088</v>
      </c>
      <c r="B744" t="s">
        <v>72</v>
      </c>
      <c r="C744" t="s">
        <v>78</v>
      </c>
      <c r="D744" t="s">
        <v>244</v>
      </c>
      <c r="E744" t="s">
        <v>211</v>
      </c>
      <c r="F744">
        <v>14</v>
      </c>
      <c r="G744">
        <v>712</v>
      </c>
      <c r="H744">
        <v>0</v>
      </c>
      <c r="I744">
        <v>0</v>
      </c>
      <c r="J744">
        <v>14</v>
      </c>
      <c r="K744">
        <v>712</v>
      </c>
    </row>
    <row r="745" spans="1:11" x14ac:dyDescent="0.25">
      <c r="A745" t="s">
        <v>2397</v>
      </c>
      <c r="B745" t="s">
        <v>72</v>
      </c>
      <c r="C745" t="s">
        <v>78</v>
      </c>
      <c r="D745" t="s">
        <v>238</v>
      </c>
      <c r="E745" t="s">
        <v>212</v>
      </c>
      <c r="F745">
        <v>17</v>
      </c>
      <c r="G745">
        <v>670</v>
      </c>
      <c r="H745">
        <v>0</v>
      </c>
      <c r="I745">
        <v>0</v>
      </c>
      <c r="J745">
        <v>17</v>
      </c>
      <c r="K745">
        <v>670</v>
      </c>
    </row>
    <row r="746" spans="1:11" x14ac:dyDescent="0.25">
      <c r="A746" t="s">
        <v>1742</v>
      </c>
      <c r="B746" t="s">
        <v>72</v>
      </c>
      <c r="C746" t="s">
        <v>78</v>
      </c>
      <c r="D746" t="s">
        <v>243</v>
      </c>
      <c r="E746" t="s">
        <v>213</v>
      </c>
      <c r="F746">
        <v>8</v>
      </c>
      <c r="G746">
        <v>330</v>
      </c>
      <c r="H746">
        <v>0</v>
      </c>
      <c r="I746">
        <v>0</v>
      </c>
      <c r="J746">
        <v>8</v>
      </c>
      <c r="K746">
        <v>330</v>
      </c>
    </row>
    <row r="747" spans="1:11" x14ac:dyDescent="0.25">
      <c r="A747" t="s">
        <v>3852</v>
      </c>
      <c r="B747" t="s">
        <v>72</v>
      </c>
      <c r="C747" t="s">
        <v>78</v>
      </c>
      <c r="D747" t="s">
        <v>239</v>
      </c>
      <c r="E747" t="s">
        <v>214</v>
      </c>
      <c r="F747">
        <v>35</v>
      </c>
      <c r="G747">
        <v>1547.47</v>
      </c>
      <c r="H747">
        <v>0</v>
      </c>
      <c r="I747">
        <v>0</v>
      </c>
      <c r="J747">
        <v>35</v>
      </c>
      <c r="K747">
        <v>1547.47</v>
      </c>
    </row>
    <row r="748" spans="1:11" x14ac:dyDescent="0.25">
      <c r="A748" t="s">
        <v>3387</v>
      </c>
      <c r="B748" t="s">
        <v>72</v>
      </c>
      <c r="C748" t="s">
        <v>78</v>
      </c>
      <c r="D748" t="s">
        <v>241</v>
      </c>
      <c r="E748" t="s">
        <v>215</v>
      </c>
      <c r="F748">
        <v>39</v>
      </c>
      <c r="G748">
        <v>1963</v>
      </c>
      <c r="H748">
        <v>0</v>
      </c>
      <c r="I748">
        <v>0</v>
      </c>
      <c r="J748">
        <v>39</v>
      </c>
      <c r="K748">
        <v>1963</v>
      </c>
    </row>
    <row r="749" spans="1:11" x14ac:dyDescent="0.25">
      <c r="A749" t="s">
        <v>635</v>
      </c>
      <c r="B749" t="s">
        <v>72</v>
      </c>
      <c r="C749" t="s">
        <v>78</v>
      </c>
      <c r="D749" t="s">
        <v>245</v>
      </c>
      <c r="E749" t="s">
        <v>216</v>
      </c>
      <c r="F749">
        <v>20</v>
      </c>
      <c r="G749">
        <v>1021</v>
      </c>
      <c r="H749">
        <v>0</v>
      </c>
      <c r="I749">
        <v>0</v>
      </c>
      <c r="J749">
        <v>20</v>
      </c>
      <c r="K749">
        <v>1021</v>
      </c>
    </row>
    <row r="750" spans="1:11" x14ac:dyDescent="0.25">
      <c r="A750" t="s">
        <v>3676</v>
      </c>
      <c r="B750" t="s">
        <v>72</v>
      </c>
      <c r="C750" t="s">
        <v>78</v>
      </c>
      <c r="D750" t="s">
        <v>244</v>
      </c>
      <c r="E750" t="s">
        <v>217</v>
      </c>
      <c r="F750">
        <v>16</v>
      </c>
      <c r="G750">
        <v>762</v>
      </c>
      <c r="H750">
        <v>0</v>
      </c>
      <c r="I750">
        <v>0</v>
      </c>
      <c r="J750">
        <v>16</v>
      </c>
      <c r="K750">
        <v>762</v>
      </c>
    </row>
    <row r="751" spans="1:11" x14ac:dyDescent="0.25">
      <c r="A751" t="s">
        <v>2229</v>
      </c>
      <c r="B751" t="s">
        <v>72</v>
      </c>
      <c r="C751" t="s">
        <v>78</v>
      </c>
      <c r="D751" t="s">
        <v>239</v>
      </c>
      <c r="E751" t="s">
        <v>218</v>
      </c>
      <c r="F751">
        <v>48</v>
      </c>
      <c r="G751">
        <v>2290.41</v>
      </c>
      <c r="H751">
        <v>0</v>
      </c>
      <c r="I751">
        <v>0</v>
      </c>
      <c r="J751">
        <v>48</v>
      </c>
      <c r="K751">
        <v>2290.41</v>
      </c>
    </row>
    <row r="752" spans="1:11" x14ac:dyDescent="0.25">
      <c r="A752" t="s">
        <v>2881</v>
      </c>
      <c r="B752" t="s">
        <v>72</v>
      </c>
      <c r="C752" t="s">
        <v>78</v>
      </c>
      <c r="D752" t="s">
        <v>239</v>
      </c>
      <c r="E752" t="s">
        <v>219</v>
      </c>
      <c r="F752">
        <v>76</v>
      </c>
      <c r="G752">
        <v>3429.94</v>
      </c>
      <c r="H752">
        <v>0</v>
      </c>
      <c r="I752">
        <v>0</v>
      </c>
      <c r="J752">
        <v>76</v>
      </c>
      <c r="K752">
        <v>3429.94</v>
      </c>
    </row>
    <row r="753" spans="1:11" x14ac:dyDescent="0.25">
      <c r="A753" t="s">
        <v>4019</v>
      </c>
      <c r="B753" t="s">
        <v>72</v>
      </c>
      <c r="C753" t="s">
        <v>78</v>
      </c>
      <c r="D753" t="s">
        <v>241</v>
      </c>
      <c r="E753" t="s">
        <v>220</v>
      </c>
      <c r="F753">
        <v>26</v>
      </c>
      <c r="G753">
        <v>1483.08</v>
      </c>
      <c r="H753">
        <v>0</v>
      </c>
      <c r="I753">
        <v>0</v>
      </c>
      <c r="J753">
        <v>26</v>
      </c>
      <c r="K753">
        <v>1483.08</v>
      </c>
    </row>
    <row r="754" spans="1:11" x14ac:dyDescent="0.25">
      <c r="A754" t="s">
        <v>1876</v>
      </c>
      <c r="B754" t="s">
        <v>72</v>
      </c>
      <c r="C754" t="s">
        <v>78</v>
      </c>
      <c r="D754" t="s">
        <v>244</v>
      </c>
      <c r="E754" t="s">
        <v>221</v>
      </c>
      <c r="F754">
        <v>85</v>
      </c>
      <c r="G754">
        <v>4126.47</v>
      </c>
      <c r="H754">
        <v>0</v>
      </c>
      <c r="I754">
        <v>0</v>
      </c>
      <c r="J754">
        <v>85</v>
      </c>
      <c r="K754">
        <v>4126.47</v>
      </c>
    </row>
    <row r="755" spans="1:11" x14ac:dyDescent="0.25">
      <c r="A755" t="s">
        <v>2485</v>
      </c>
      <c r="B755" t="s">
        <v>72</v>
      </c>
      <c r="C755" t="s">
        <v>78</v>
      </c>
      <c r="D755" t="s">
        <v>242</v>
      </c>
      <c r="E755" t="s">
        <v>222</v>
      </c>
      <c r="F755">
        <v>22</v>
      </c>
      <c r="G755">
        <v>730</v>
      </c>
      <c r="H755">
        <v>0</v>
      </c>
      <c r="I755">
        <v>0</v>
      </c>
      <c r="J755">
        <v>22</v>
      </c>
      <c r="K755">
        <v>730</v>
      </c>
    </row>
    <row r="756" spans="1:11" x14ac:dyDescent="0.25">
      <c r="A756" t="s">
        <v>1671</v>
      </c>
      <c r="B756" t="s">
        <v>72</v>
      </c>
      <c r="C756" t="s">
        <v>78</v>
      </c>
      <c r="D756" t="s">
        <v>244</v>
      </c>
      <c r="E756" t="s">
        <v>256</v>
      </c>
      <c r="F756">
        <v>533</v>
      </c>
      <c r="G756">
        <v>25179.96</v>
      </c>
      <c r="H756">
        <v>0</v>
      </c>
      <c r="I756">
        <v>0</v>
      </c>
      <c r="J756">
        <v>533</v>
      </c>
      <c r="K756">
        <v>25179.96</v>
      </c>
    </row>
    <row r="757" spans="1:11" x14ac:dyDescent="0.25">
      <c r="A757" t="s">
        <v>3823</v>
      </c>
      <c r="B757" t="s">
        <v>72</v>
      </c>
      <c r="C757" t="s">
        <v>78</v>
      </c>
      <c r="D757" t="s">
        <v>237</v>
      </c>
      <c r="E757" t="s">
        <v>223</v>
      </c>
      <c r="F757">
        <v>54</v>
      </c>
      <c r="G757">
        <v>2476.08</v>
      </c>
      <c r="H757">
        <v>0</v>
      </c>
      <c r="I757">
        <v>0</v>
      </c>
      <c r="J757">
        <v>54</v>
      </c>
      <c r="K757">
        <v>2476.08</v>
      </c>
    </row>
    <row r="758" spans="1:11" x14ac:dyDescent="0.25">
      <c r="A758" t="s">
        <v>2508</v>
      </c>
      <c r="B758" t="s">
        <v>72</v>
      </c>
      <c r="C758" t="s">
        <v>78</v>
      </c>
      <c r="D758" t="s">
        <v>242</v>
      </c>
      <c r="E758" t="s">
        <v>224</v>
      </c>
      <c r="F758">
        <v>176</v>
      </c>
      <c r="G758">
        <v>6627.94</v>
      </c>
      <c r="H758">
        <v>0</v>
      </c>
      <c r="I758">
        <v>0</v>
      </c>
      <c r="J758">
        <v>176</v>
      </c>
      <c r="K758">
        <v>6627.94</v>
      </c>
    </row>
    <row r="759" spans="1:11" x14ac:dyDescent="0.25">
      <c r="A759" t="s">
        <v>2300</v>
      </c>
      <c r="B759" t="s">
        <v>72</v>
      </c>
      <c r="C759" t="s">
        <v>78</v>
      </c>
      <c r="D759" t="s">
        <v>239</v>
      </c>
      <c r="E759" t="s">
        <v>225</v>
      </c>
      <c r="F759">
        <v>31</v>
      </c>
      <c r="G759">
        <v>1571.47</v>
      </c>
      <c r="H759">
        <v>0</v>
      </c>
      <c r="I759">
        <v>0</v>
      </c>
      <c r="J759">
        <v>31</v>
      </c>
      <c r="K759">
        <v>1571.47</v>
      </c>
    </row>
    <row r="760" spans="1:11" x14ac:dyDescent="0.25">
      <c r="A760" t="s">
        <v>3037</v>
      </c>
      <c r="B760" t="s">
        <v>72</v>
      </c>
      <c r="C760" t="s">
        <v>78</v>
      </c>
      <c r="D760" t="s">
        <v>241</v>
      </c>
      <c r="E760" t="s">
        <v>226</v>
      </c>
      <c r="F760">
        <v>12</v>
      </c>
      <c r="G760">
        <v>456</v>
      </c>
      <c r="H760">
        <v>0</v>
      </c>
      <c r="I760">
        <v>0</v>
      </c>
      <c r="J760">
        <v>12</v>
      </c>
      <c r="K760">
        <v>456</v>
      </c>
    </row>
    <row r="761" spans="1:11" x14ac:dyDescent="0.25">
      <c r="A761" t="s">
        <v>1282</v>
      </c>
      <c r="B761" t="s">
        <v>72</v>
      </c>
      <c r="C761" t="s">
        <v>78</v>
      </c>
      <c r="D761" t="s">
        <v>241</v>
      </c>
      <c r="E761" t="s">
        <v>227</v>
      </c>
      <c r="F761">
        <v>29</v>
      </c>
      <c r="G761">
        <v>1370</v>
      </c>
      <c r="H761">
        <v>0</v>
      </c>
      <c r="I761">
        <v>0</v>
      </c>
      <c r="J761">
        <v>29</v>
      </c>
      <c r="K761">
        <v>1370</v>
      </c>
    </row>
    <row r="762" spans="1:11" x14ac:dyDescent="0.25">
      <c r="A762" t="s">
        <v>1718</v>
      </c>
      <c r="B762" t="s">
        <v>72</v>
      </c>
      <c r="C762" t="s">
        <v>78</v>
      </c>
      <c r="D762" t="s">
        <v>243</v>
      </c>
      <c r="E762" t="s">
        <v>228</v>
      </c>
      <c r="F762">
        <v>80</v>
      </c>
      <c r="G762">
        <v>2959.41</v>
      </c>
      <c r="H762">
        <v>0</v>
      </c>
      <c r="I762">
        <v>0</v>
      </c>
      <c r="J762">
        <v>80</v>
      </c>
      <c r="K762">
        <v>2959.41</v>
      </c>
    </row>
    <row r="763" spans="1:11" x14ac:dyDescent="0.25">
      <c r="A763" t="s">
        <v>1697</v>
      </c>
      <c r="B763" t="s">
        <v>72</v>
      </c>
      <c r="C763" t="s">
        <v>78</v>
      </c>
      <c r="D763" t="s">
        <v>242</v>
      </c>
      <c r="E763" t="s">
        <v>229</v>
      </c>
      <c r="F763">
        <v>25</v>
      </c>
      <c r="G763">
        <v>1230</v>
      </c>
      <c r="H763">
        <v>0</v>
      </c>
      <c r="I763">
        <v>0</v>
      </c>
      <c r="J763">
        <v>25</v>
      </c>
      <c r="K763">
        <v>1230</v>
      </c>
    </row>
    <row r="764" spans="1:11" x14ac:dyDescent="0.25">
      <c r="A764" t="s">
        <v>4156</v>
      </c>
      <c r="B764" t="s">
        <v>72</v>
      </c>
      <c r="C764" t="s">
        <v>78</v>
      </c>
      <c r="D764" t="s">
        <v>241</v>
      </c>
      <c r="E764" t="s">
        <v>230</v>
      </c>
      <c r="F764">
        <v>43</v>
      </c>
      <c r="G764">
        <v>2038</v>
      </c>
      <c r="H764">
        <v>0</v>
      </c>
      <c r="I764">
        <v>0</v>
      </c>
      <c r="J764">
        <v>43</v>
      </c>
      <c r="K764">
        <v>2038</v>
      </c>
    </row>
    <row r="765" spans="1:11" x14ac:dyDescent="0.25">
      <c r="A765" t="s">
        <v>1076</v>
      </c>
      <c r="B765" t="s">
        <v>72</v>
      </c>
      <c r="C765" t="s">
        <v>78</v>
      </c>
      <c r="D765" t="s">
        <v>242</v>
      </c>
      <c r="E765" t="s">
        <v>231</v>
      </c>
      <c r="F765">
        <v>32</v>
      </c>
      <c r="G765">
        <v>1526</v>
      </c>
      <c r="H765">
        <v>0</v>
      </c>
      <c r="I765">
        <v>0</v>
      </c>
      <c r="J765">
        <v>32</v>
      </c>
      <c r="K765">
        <v>1526</v>
      </c>
    </row>
    <row r="766" spans="1:11" x14ac:dyDescent="0.25">
      <c r="A766" t="s">
        <v>2225</v>
      </c>
      <c r="B766" t="s">
        <v>72</v>
      </c>
      <c r="C766" t="s">
        <v>78</v>
      </c>
      <c r="D766" t="s">
        <v>244</v>
      </c>
      <c r="E766" t="s">
        <v>232</v>
      </c>
      <c r="F766">
        <v>18</v>
      </c>
      <c r="G766">
        <v>903</v>
      </c>
      <c r="H766">
        <v>0</v>
      </c>
      <c r="I766">
        <v>0</v>
      </c>
      <c r="J766">
        <v>18</v>
      </c>
      <c r="K766">
        <v>903</v>
      </c>
    </row>
    <row r="767" spans="1:11" x14ac:dyDescent="0.25">
      <c r="A767" t="s">
        <v>3968</v>
      </c>
      <c r="B767" t="s">
        <v>72</v>
      </c>
      <c r="C767" t="s">
        <v>78</v>
      </c>
      <c r="D767" t="s">
        <v>244</v>
      </c>
      <c r="E767" t="s">
        <v>233</v>
      </c>
      <c r="F767">
        <v>52</v>
      </c>
      <c r="G767">
        <v>2191</v>
      </c>
      <c r="H767">
        <v>0</v>
      </c>
      <c r="I767">
        <v>0</v>
      </c>
      <c r="J767">
        <v>52</v>
      </c>
      <c r="K767">
        <v>2191</v>
      </c>
    </row>
    <row r="768" spans="1:11" x14ac:dyDescent="0.25">
      <c r="A768" t="s">
        <v>632</v>
      </c>
      <c r="B768" t="s">
        <v>72</v>
      </c>
      <c r="C768" t="s">
        <v>78</v>
      </c>
      <c r="D768" t="s">
        <v>245</v>
      </c>
      <c r="E768" t="s">
        <v>234</v>
      </c>
      <c r="F768">
        <v>36</v>
      </c>
      <c r="G768">
        <v>1447</v>
      </c>
      <c r="H768">
        <v>0</v>
      </c>
      <c r="I768">
        <v>0</v>
      </c>
      <c r="J768">
        <v>36</v>
      </c>
      <c r="K768">
        <v>1447</v>
      </c>
    </row>
    <row r="769" spans="1:11" x14ac:dyDescent="0.25">
      <c r="A769" t="s">
        <v>2373</v>
      </c>
      <c r="B769" t="s">
        <v>72</v>
      </c>
      <c r="C769" t="s">
        <v>78</v>
      </c>
      <c r="D769" t="s">
        <v>245</v>
      </c>
      <c r="E769" t="s">
        <v>257</v>
      </c>
      <c r="F769">
        <v>505</v>
      </c>
      <c r="G769">
        <v>22834.57</v>
      </c>
      <c r="H769">
        <v>0</v>
      </c>
      <c r="I769">
        <v>0</v>
      </c>
      <c r="J769">
        <v>505</v>
      </c>
      <c r="K769">
        <v>22834.57</v>
      </c>
    </row>
    <row r="770" spans="1:11" x14ac:dyDescent="0.25">
      <c r="A770" t="s">
        <v>1184</v>
      </c>
      <c r="B770" t="s">
        <v>72</v>
      </c>
      <c r="C770" t="s">
        <v>259</v>
      </c>
      <c r="D770" t="s">
        <v>81</v>
      </c>
      <c r="E770" t="s">
        <v>248</v>
      </c>
      <c r="F770">
        <v>34826</v>
      </c>
      <c r="G770">
        <v>809556.19</v>
      </c>
      <c r="H770">
        <v>0</v>
      </c>
      <c r="I770">
        <v>0</v>
      </c>
      <c r="J770">
        <v>34826</v>
      </c>
      <c r="K770">
        <v>809556.19</v>
      </c>
    </row>
    <row r="771" spans="1:11" x14ac:dyDescent="0.25">
      <c r="A771" t="s">
        <v>1777</v>
      </c>
      <c r="B771" t="s">
        <v>72</v>
      </c>
      <c r="C771" t="s">
        <v>259</v>
      </c>
      <c r="D771" t="s">
        <v>239</v>
      </c>
      <c r="E771" t="s">
        <v>82</v>
      </c>
      <c r="F771">
        <v>117</v>
      </c>
      <c r="G771">
        <v>2594.94</v>
      </c>
      <c r="H771">
        <v>0</v>
      </c>
      <c r="I771">
        <v>0</v>
      </c>
      <c r="J771">
        <v>117</v>
      </c>
      <c r="K771">
        <v>2594.94</v>
      </c>
    </row>
    <row r="772" spans="1:11" x14ac:dyDescent="0.25">
      <c r="A772" t="s">
        <v>3410</v>
      </c>
      <c r="B772" t="s">
        <v>72</v>
      </c>
      <c r="C772" t="s">
        <v>259</v>
      </c>
      <c r="D772" t="s">
        <v>239</v>
      </c>
      <c r="E772" t="s">
        <v>83</v>
      </c>
      <c r="F772">
        <v>246</v>
      </c>
      <c r="G772">
        <v>6735.94</v>
      </c>
      <c r="H772">
        <v>0</v>
      </c>
      <c r="I772">
        <v>0</v>
      </c>
      <c r="J772">
        <v>246</v>
      </c>
      <c r="K772">
        <v>6735.94</v>
      </c>
    </row>
    <row r="773" spans="1:11" x14ac:dyDescent="0.25">
      <c r="A773" t="s">
        <v>782</v>
      </c>
      <c r="B773" t="s">
        <v>72</v>
      </c>
      <c r="C773" t="s">
        <v>259</v>
      </c>
      <c r="D773" t="s">
        <v>245</v>
      </c>
      <c r="E773" t="s">
        <v>84</v>
      </c>
      <c r="F773">
        <v>171</v>
      </c>
      <c r="G773">
        <v>3242.16</v>
      </c>
      <c r="H773">
        <v>0</v>
      </c>
      <c r="I773">
        <v>0</v>
      </c>
      <c r="J773">
        <v>171</v>
      </c>
      <c r="K773">
        <v>3242.16</v>
      </c>
    </row>
    <row r="774" spans="1:11" x14ac:dyDescent="0.25">
      <c r="A774" t="s">
        <v>2132</v>
      </c>
      <c r="B774" t="s">
        <v>72</v>
      </c>
      <c r="C774" t="s">
        <v>259</v>
      </c>
      <c r="D774" t="s">
        <v>243</v>
      </c>
      <c r="E774" t="s">
        <v>85</v>
      </c>
      <c r="F774">
        <v>123</v>
      </c>
      <c r="G774">
        <v>2814.47</v>
      </c>
      <c r="H774">
        <v>0</v>
      </c>
      <c r="I774">
        <v>0</v>
      </c>
      <c r="J774">
        <v>123</v>
      </c>
      <c r="K774">
        <v>2814.47</v>
      </c>
    </row>
    <row r="775" spans="1:11" x14ac:dyDescent="0.25">
      <c r="A775" t="s">
        <v>2168</v>
      </c>
      <c r="B775" t="s">
        <v>72</v>
      </c>
      <c r="C775" t="s">
        <v>259</v>
      </c>
      <c r="D775" t="s">
        <v>238</v>
      </c>
      <c r="E775" t="s">
        <v>86</v>
      </c>
      <c r="F775">
        <v>109</v>
      </c>
      <c r="G775">
        <v>2405</v>
      </c>
      <c r="H775">
        <v>0</v>
      </c>
      <c r="I775">
        <v>0</v>
      </c>
      <c r="J775">
        <v>109</v>
      </c>
      <c r="K775">
        <v>2405</v>
      </c>
    </row>
    <row r="776" spans="1:11" x14ac:dyDescent="0.25">
      <c r="A776" t="s">
        <v>2278</v>
      </c>
      <c r="B776" t="s">
        <v>72</v>
      </c>
      <c r="C776" t="s">
        <v>259</v>
      </c>
      <c r="D776" t="s">
        <v>239</v>
      </c>
      <c r="E776" t="s">
        <v>87</v>
      </c>
      <c r="F776">
        <v>282</v>
      </c>
      <c r="G776">
        <v>4121.55</v>
      </c>
      <c r="H776">
        <v>0</v>
      </c>
      <c r="I776">
        <v>0</v>
      </c>
      <c r="J776">
        <v>282</v>
      </c>
      <c r="K776">
        <v>4121.55</v>
      </c>
    </row>
    <row r="777" spans="1:11" x14ac:dyDescent="0.25">
      <c r="A777" t="s">
        <v>1068</v>
      </c>
      <c r="B777" t="s">
        <v>72</v>
      </c>
      <c r="C777" t="s">
        <v>259</v>
      </c>
      <c r="D777" t="s">
        <v>244</v>
      </c>
      <c r="E777" t="s">
        <v>88</v>
      </c>
      <c r="F777">
        <v>493</v>
      </c>
      <c r="G777">
        <v>14985.04</v>
      </c>
      <c r="H777">
        <v>0</v>
      </c>
      <c r="I777">
        <v>0</v>
      </c>
      <c r="J777">
        <v>493</v>
      </c>
      <c r="K777">
        <v>14985.04</v>
      </c>
    </row>
    <row r="778" spans="1:11" x14ac:dyDescent="0.25">
      <c r="A778" t="s">
        <v>3579</v>
      </c>
      <c r="B778" t="s">
        <v>72</v>
      </c>
      <c r="C778" t="s">
        <v>259</v>
      </c>
      <c r="D778" t="s">
        <v>241</v>
      </c>
      <c r="E778" t="s">
        <v>89</v>
      </c>
      <c r="F778">
        <v>81</v>
      </c>
      <c r="G778">
        <v>2534</v>
      </c>
      <c r="H778">
        <v>0</v>
      </c>
      <c r="I778">
        <v>0</v>
      </c>
      <c r="J778">
        <v>81</v>
      </c>
      <c r="K778">
        <v>2534</v>
      </c>
    </row>
    <row r="779" spans="1:11" x14ac:dyDescent="0.25">
      <c r="A779" t="s">
        <v>3696</v>
      </c>
      <c r="B779" t="s">
        <v>72</v>
      </c>
      <c r="C779" t="s">
        <v>259</v>
      </c>
      <c r="D779" t="s">
        <v>241</v>
      </c>
      <c r="E779" t="s">
        <v>90</v>
      </c>
      <c r="F779">
        <v>52</v>
      </c>
      <c r="G779">
        <v>1241.08</v>
      </c>
      <c r="H779">
        <v>0</v>
      </c>
      <c r="I779">
        <v>0</v>
      </c>
      <c r="J779">
        <v>52</v>
      </c>
      <c r="K779">
        <v>1241.08</v>
      </c>
    </row>
    <row r="780" spans="1:11" x14ac:dyDescent="0.25">
      <c r="A780" t="s">
        <v>1173</v>
      </c>
      <c r="B780" t="s">
        <v>72</v>
      </c>
      <c r="C780" t="s">
        <v>259</v>
      </c>
      <c r="D780" t="s">
        <v>241</v>
      </c>
      <c r="E780" t="s">
        <v>91</v>
      </c>
      <c r="F780">
        <v>161</v>
      </c>
      <c r="G780">
        <v>4405</v>
      </c>
      <c r="H780">
        <v>0</v>
      </c>
      <c r="I780">
        <v>0</v>
      </c>
      <c r="J780">
        <v>161</v>
      </c>
      <c r="K780">
        <v>4405</v>
      </c>
    </row>
    <row r="781" spans="1:11" x14ac:dyDescent="0.25">
      <c r="A781" t="s">
        <v>2353</v>
      </c>
      <c r="B781" t="s">
        <v>72</v>
      </c>
      <c r="C781" t="s">
        <v>259</v>
      </c>
      <c r="D781" t="s">
        <v>243</v>
      </c>
      <c r="E781" t="s">
        <v>92</v>
      </c>
      <c r="F781">
        <v>197</v>
      </c>
      <c r="G781">
        <v>4604.55</v>
      </c>
      <c r="H781">
        <v>0</v>
      </c>
      <c r="I781">
        <v>0</v>
      </c>
      <c r="J781">
        <v>197</v>
      </c>
      <c r="K781">
        <v>4604.55</v>
      </c>
    </row>
    <row r="782" spans="1:11" x14ac:dyDescent="0.25">
      <c r="A782" t="s">
        <v>2850</v>
      </c>
      <c r="B782" t="s">
        <v>72</v>
      </c>
      <c r="C782" t="s">
        <v>259</v>
      </c>
      <c r="D782" t="s">
        <v>242</v>
      </c>
      <c r="E782" t="s">
        <v>93</v>
      </c>
      <c r="F782">
        <v>162</v>
      </c>
      <c r="G782">
        <v>2863.47</v>
      </c>
      <c r="H782">
        <v>0</v>
      </c>
      <c r="I782">
        <v>0</v>
      </c>
      <c r="J782">
        <v>162</v>
      </c>
      <c r="K782">
        <v>2863.47</v>
      </c>
    </row>
    <row r="783" spans="1:11" x14ac:dyDescent="0.25">
      <c r="A783" t="s">
        <v>1698</v>
      </c>
      <c r="B783" t="s">
        <v>72</v>
      </c>
      <c r="C783" t="s">
        <v>259</v>
      </c>
      <c r="D783" t="s">
        <v>245</v>
      </c>
      <c r="E783" t="s">
        <v>94</v>
      </c>
      <c r="F783">
        <v>299</v>
      </c>
      <c r="G783">
        <v>6441.47</v>
      </c>
      <c r="H783">
        <v>0</v>
      </c>
      <c r="I783">
        <v>0</v>
      </c>
      <c r="J783">
        <v>299</v>
      </c>
      <c r="K783">
        <v>6441.47</v>
      </c>
    </row>
    <row r="784" spans="1:11" x14ac:dyDescent="0.25">
      <c r="A784" t="s">
        <v>3029</v>
      </c>
      <c r="B784" t="s">
        <v>72</v>
      </c>
      <c r="C784" t="s">
        <v>259</v>
      </c>
      <c r="D784" t="s">
        <v>239</v>
      </c>
      <c r="E784" t="s">
        <v>95</v>
      </c>
      <c r="F784">
        <v>148</v>
      </c>
      <c r="G784">
        <v>3499</v>
      </c>
      <c r="H784">
        <v>0</v>
      </c>
      <c r="I784">
        <v>0</v>
      </c>
      <c r="J784">
        <v>148</v>
      </c>
      <c r="K784">
        <v>3499</v>
      </c>
    </row>
    <row r="785" spans="1:11" x14ac:dyDescent="0.25">
      <c r="A785" t="s">
        <v>1161</v>
      </c>
      <c r="B785" t="s">
        <v>72</v>
      </c>
      <c r="C785" t="s">
        <v>259</v>
      </c>
      <c r="D785" t="s">
        <v>242</v>
      </c>
      <c r="E785" t="s">
        <v>96</v>
      </c>
      <c r="F785">
        <v>120</v>
      </c>
      <c r="G785">
        <v>3767</v>
      </c>
      <c r="H785">
        <v>0</v>
      </c>
      <c r="I785">
        <v>0</v>
      </c>
      <c r="J785">
        <v>120</v>
      </c>
      <c r="K785">
        <v>3767</v>
      </c>
    </row>
    <row r="786" spans="1:11" x14ac:dyDescent="0.25">
      <c r="A786" t="s">
        <v>2835</v>
      </c>
      <c r="B786" t="s">
        <v>72</v>
      </c>
      <c r="C786" t="s">
        <v>259</v>
      </c>
      <c r="D786" t="s">
        <v>243</v>
      </c>
      <c r="E786" t="s">
        <v>97</v>
      </c>
      <c r="F786">
        <v>316</v>
      </c>
      <c r="G786">
        <v>7353.35</v>
      </c>
      <c r="H786">
        <v>0</v>
      </c>
      <c r="I786">
        <v>0</v>
      </c>
      <c r="J786">
        <v>316</v>
      </c>
      <c r="K786">
        <v>7353.35</v>
      </c>
    </row>
    <row r="787" spans="1:11" x14ac:dyDescent="0.25">
      <c r="A787" t="s">
        <v>3769</v>
      </c>
      <c r="B787" t="s">
        <v>72</v>
      </c>
      <c r="C787" t="s">
        <v>259</v>
      </c>
      <c r="D787" t="s">
        <v>239</v>
      </c>
      <c r="E787" t="s">
        <v>98</v>
      </c>
      <c r="F787">
        <v>382</v>
      </c>
      <c r="G787">
        <v>7859.94</v>
      </c>
      <c r="H787">
        <v>0</v>
      </c>
      <c r="I787">
        <v>0</v>
      </c>
      <c r="J787">
        <v>382</v>
      </c>
      <c r="K787">
        <v>7859.94</v>
      </c>
    </row>
    <row r="788" spans="1:11" x14ac:dyDescent="0.25">
      <c r="A788" t="s">
        <v>2601</v>
      </c>
      <c r="B788" t="s">
        <v>72</v>
      </c>
      <c r="C788" t="s">
        <v>259</v>
      </c>
      <c r="D788" t="s">
        <v>242</v>
      </c>
      <c r="E788" t="s">
        <v>99</v>
      </c>
      <c r="F788">
        <v>502</v>
      </c>
      <c r="G788">
        <v>10674.94</v>
      </c>
      <c r="H788">
        <v>0</v>
      </c>
      <c r="I788">
        <v>0</v>
      </c>
      <c r="J788">
        <v>502</v>
      </c>
      <c r="K788">
        <v>10674.94</v>
      </c>
    </row>
    <row r="789" spans="1:11" x14ac:dyDescent="0.25">
      <c r="A789" t="s">
        <v>1063</v>
      </c>
      <c r="B789" t="s">
        <v>72</v>
      </c>
      <c r="C789" t="s">
        <v>259</v>
      </c>
      <c r="D789" t="s">
        <v>241</v>
      </c>
      <c r="E789" t="s">
        <v>100</v>
      </c>
      <c r="F789">
        <v>111</v>
      </c>
      <c r="G789">
        <v>3418.55</v>
      </c>
      <c r="H789">
        <v>0</v>
      </c>
      <c r="I789">
        <v>0</v>
      </c>
      <c r="J789">
        <v>111</v>
      </c>
      <c r="K789">
        <v>3418.55</v>
      </c>
    </row>
    <row r="790" spans="1:11" x14ac:dyDescent="0.25">
      <c r="A790" t="s">
        <v>3167</v>
      </c>
      <c r="B790" t="s">
        <v>72</v>
      </c>
      <c r="C790" t="s">
        <v>259</v>
      </c>
      <c r="D790" t="s">
        <v>245</v>
      </c>
      <c r="E790" t="s">
        <v>101</v>
      </c>
      <c r="F790">
        <v>137</v>
      </c>
      <c r="G790">
        <v>3702</v>
      </c>
      <c r="H790">
        <v>0</v>
      </c>
      <c r="I790">
        <v>0</v>
      </c>
      <c r="J790">
        <v>137</v>
      </c>
      <c r="K790">
        <v>3702</v>
      </c>
    </row>
    <row r="791" spans="1:11" x14ac:dyDescent="0.25">
      <c r="A791" t="s">
        <v>1760</v>
      </c>
      <c r="B791" t="s">
        <v>72</v>
      </c>
      <c r="C791" t="s">
        <v>259</v>
      </c>
      <c r="D791" t="s">
        <v>238</v>
      </c>
      <c r="E791" t="s">
        <v>102</v>
      </c>
      <c r="F791">
        <v>552</v>
      </c>
      <c r="G791">
        <v>11895.18</v>
      </c>
      <c r="H791">
        <v>0</v>
      </c>
      <c r="I791">
        <v>0</v>
      </c>
      <c r="J791">
        <v>552</v>
      </c>
      <c r="K791">
        <v>11895.18</v>
      </c>
    </row>
    <row r="792" spans="1:11" x14ac:dyDescent="0.25">
      <c r="A792" t="s">
        <v>665</v>
      </c>
      <c r="B792" t="s">
        <v>72</v>
      </c>
      <c r="C792" t="s">
        <v>259</v>
      </c>
      <c r="D792" t="s">
        <v>239</v>
      </c>
      <c r="E792" t="s">
        <v>103</v>
      </c>
      <c r="F792">
        <v>122</v>
      </c>
      <c r="G792">
        <v>2942.47</v>
      </c>
      <c r="H792">
        <v>0</v>
      </c>
      <c r="I792">
        <v>0</v>
      </c>
      <c r="J792">
        <v>122</v>
      </c>
      <c r="K792">
        <v>2942.47</v>
      </c>
    </row>
    <row r="793" spans="1:11" x14ac:dyDescent="0.25">
      <c r="A793" t="s">
        <v>652</v>
      </c>
      <c r="B793" t="s">
        <v>72</v>
      </c>
      <c r="C793" t="s">
        <v>259</v>
      </c>
      <c r="D793" t="s">
        <v>238</v>
      </c>
      <c r="E793" t="s">
        <v>104</v>
      </c>
      <c r="F793">
        <v>299</v>
      </c>
      <c r="G793">
        <v>4657.9399999999996</v>
      </c>
      <c r="H793">
        <v>0</v>
      </c>
      <c r="I793">
        <v>0</v>
      </c>
      <c r="J793">
        <v>299</v>
      </c>
      <c r="K793">
        <v>4657.9399999999996</v>
      </c>
    </row>
    <row r="794" spans="1:11" x14ac:dyDescent="0.25">
      <c r="A794" t="s">
        <v>801</v>
      </c>
      <c r="B794" t="s">
        <v>72</v>
      </c>
      <c r="C794" t="s">
        <v>259</v>
      </c>
      <c r="D794" t="s">
        <v>241</v>
      </c>
      <c r="E794" t="s">
        <v>105</v>
      </c>
      <c r="F794">
        <v>188</v>
      </c>
      <c r="G794">
        <v>5327.1</v>
      </c>
      <c r="H794">
        <v>0</v>
      </c>
      <c r="I794">
        <v>0</v>
      </c>
      <c r="J794">
        <v>188</v>
      </c>
      <c r="K794">
        <v>5327.1</v>
      </c>
    </row>
    <row r="795" spans="1:11" x14ac:dyDescent="0.25">
      <c r="A795" t="s">
        <v>2695</v>
      </c>
      <c r="B795" t="s">
        <v>72</v>
      </c>
      <c r="C795" t="s">
        <v>259</v>
      </c>
      <c r="D795" t="s">
        <v>241</v>
      </c>
      <c r="E795" t="s">
        <v>106</v>
      </c>
      <c r="F795">
        <v>208</v>
      </c>
      <c r="G795">
        <v>6465.55</v>
      </c>
      <c r="H795">
        <v>0</v>
      </c>
      <c r="I795">
        <v>0</v>
      </c>
      <c r="J795">
        <v>208</v>
      </c>
      <c r="K795">
        <v>6465.55</v>
      </c>
    </row>
    <row r="796" spans="1:11" x14ac:dyDescent="0.25">
      <c r="A796" t="s">
        <v>2568</v>
      </c>
      <c r="B796" t="s">
        <v>72</v>
      </c>
      <c r="C796" t="s">
        <v>259</v>
      </c>
      <c r="D796" t="s">
        <v>239</v>
      </c>
      <c r="E796" t="s">
        <v>107</v>
      </c>
      <c r="F796">
        <v>6</v>
      </c>
      <c r="G796">
        <v>328</v>
      </c>
      <c r="H796">
        <v>0</v>
      </c>
      <c r="I796">
        <v>0</v>
      </c>
      <c r="J796">
        <v>6</v>
      </c>
      <c r="K796">
        <v>328</v>
      </c>
    </row>
    <row r="797" spans="1:11" x14ac:dyDescent="0.25">
      <c r="A797" t="s">
        <v>2789</v>
      </c>
      <c r="B797" t="s">
        <v>72</v>
      </c>
      <c r="C797" t="s">
        <v>259</v>
      </c>
      <c r="D797" t="s">
        <v>243</v>
      </c>
      <c r="E797" t="s">
        <v>108</v>
      </c>
      <c r="F797">
        <v>261</v>
      </c>
      <c r="G797">
        <v>5786</v>
      </c>
      <c r="H797">
        <v>0</v>
      </c>
      <c r="I797">
        <v>0</v>
      </c>
      <c r="J797">
        <v>261</v>
      </c>
      <c r="K797">
        <v>5786</v>
      </c>
    </row>
    <row r="798" spans="1:11" x14ac:dyDescent="0.25">
      <c r="A798" t="s">
        <v>2545</v>
      </c>
      <c r="B798" t="s">
        <v>72</v>
      </c>
      <c r="C798" t="s">
        <v>259</v>
      </c>
      <c r="D798" t="s">
        <v>244</v>
      </c>
      <c r="E798" t="s">
        <v>109</v>
      </c>
      <c r="F798">
        <v>174</v>
      </c>
      <c r="G798">
        <v>3364.08</v>
      </c>
      <c r="H798">
        <v>0</v>
      </c>
      <c r="I798">
        <v>0</v>
      </c>
      <c r="J798">
        <v>174</v>
      </c>
      <c r="K798">
        <v>3364.08</v>
      </c>
    </row>
    <row r="799" spans="1:11" x14ac:dyDescent="0.25">
      <c r="A799" t="s">
        <v>1869</v>
      </c>
      <c r="B799" t="s">
        <v>72</v>
      </c>
      <c r="C799" t="s">
        <v>259</v>
      </c>
      <c r="D799" t="s">
        <v>239</v>
      </c>
      <c r="E799" t="s">
        <v>110</v>
      </c>
      <c r="F799">
        <v>287</v>
      </c>
      <c r="G799">
        <v>4739.43</v>
      </c>
      <c r="H799">
        <v>0</v>
      </c>
      <c r="I799">
        <v>0</v>
      </c>
      <c r="J799">
        <v>287</v>
      </c>
      <c r="K799">
        <v>4739.43</v>
      </c>
    </row>
    <row r="800" spans="1:11" x14ac:dyDescent="0.25">
      <c r="A800" t="s">
        <v>1534</v>
      </c>
      <c r="B800" t="s">
        <v>72</v>
      </c>
      <c r="C800" t="s">
        <v>259</v>
      </c>
      <c r="D800" t="s">
        <v>241</v>
      </c>
      <c r="E800" t="s">
        <v>111</v>
      </c>
      <c r="F800">
        <v>98</v>
      </c>
      <c r="G800">
        <v>2402.08</v>
      </c>
      <c r="H800">
        <v>0</v>
      </c>
      <c r="I800">
        <v>0</v>
      </c>
      <c r="J800">
        <v>98</v>
      </c>
      <c r="K800">
        <v>2402.08</v>
      </c>
    </row>
    <row r="801" spans="1:11" x14ac:dyDescent="0.25">
      <c r="A801" t="s">
        <v>1517</v>
      </c>
      <c r="B801" t="s">
        <v>72</v>
      </c>
      <c r="C801" t="s">
        <v>259</v>
      </c>
      <c r="D801" t="s">
        <v>240</v>
      </c>
      <c r="E801" t="s">
        <v>112</v>
      </c>
      <c r="F801">
        <v>63</v>
      </c>
      <c r="G801">
        <v>1595</v>
      </c>
      <c r="H801">
        <v>0</v>
      </c>
      <c r="I801">
        <v>0</v>
      </c>
      <c r="J801">
        <v>63</v>
      </c>
      <c r="K801">
        <v>1595</v>
      </c>
    </row>
    <row r="802" spans="1:11" x14ac:dyDescent="0.25">
      <c r="A802" t="s">
        <v>3332</v>
      </c>
      <c r="B802" t="s">
        <v>72</v>
      </c>
      <c r="C802" t="s">
        <v>259</v>
      </c>
      <c r="D802" t="s">
        <v>237</v>
      </c>
      <c r="E802" t="s">
        <v>113</v>
      </c>
      <c r="F802">
        <v>140</v>
      </c>
      <c r="G802">
        <v>3785</v>
      </c>
      <c r="H802">
        <v>0</v>
      </c>
      <c r="I802">
        <v>0</v>
      </c>
      <c r="J802">
        <v>140</v>
      </c>
      <c r="K802">
        <v>3785</v>
      </c>
    </row>
    <row r="803" spans="1:11" x14ac:dyDescent="0.25">
      <c r="A803" t="s">
        <v>1236</v>
      </c>
      <c r="B803" t="s">
        <v>72</v>
      </c>
      <c r="C803" t="s">
        <v>259</v>
      </c>
      <c r="D803" t="s">
        <v>237</v>
      </c>
      <c r="E803" t="s">
        <v>114</v>
      </c>
      <c r="F803">
        <v>461</v>
      </c>
      <c r="G803">
        <v>10804.08</v>
      </c>
      <c r="H803">
        <v>0</v>
      </c>
      <c r="I803">
        <v>0</v>
      </c>
      <c r="J803">
        <v>461</v>
      </c>
      <c r="K803">
        <v>10804.08</v>
      </c>
    </row>
    <row r="804" spans="1:11" x14ac:dyDescent="0.25">
      <c r="A804" t="s">
        <v>2293</v>
      </c>
      <c r="B804" t="s">
        <v>72</v>
      </c>
      <c r="C804" t="s">
        <v>259</v>
      </c>
      <c r="D804" t="s">
        <v>243</v>
      </c>
      <c r="E804" t="s">
        <v>115</v>
      </c>
      <c r="F804">
        <v>470</v>
      </c>
      <c r="G804">
        <v>8999.4500000000007</v>
      </c>
      <c r="H804">
        <v>0</v>
      </c>
      <c r="I804">
        <v>0</v>
      </c>
      <c r="J804">
        <v>470</v>
      </c>
      <c r="K804">
        <v>8999.4500000000007</v>
      </c>
    </row>
    <row r="805" spans="1:11" x14ac:dyDescent="0.25">
      <c r="A805" t="s">
        <v>2887</v>
      </c>
      <c r="B805" t="s">
        <v>72</v>
      </c>
      <c r="C805" t="s">
        <v>259</v>
      </c>
      <c r="D805" t="s">
        <v>245</v>
      </c>
      <c r="E805" t="s">
        <v>116</v>
      </c>
      <c r="F805">
        <v>235</v>
      </c>
      <c r="G805">
        <v>3747.55</v>
      </c>
      <c r="H805">
        <v>0</v>
      </c>
      <c r="I805">
        <v>0</v>
      </c>
      <c r="J805">
        <v>235</v>
      </c>
      <c r="K805">
        <v>3747.55</v>
      </c>
    </row>
    <row r="806" spans="1:11" x14ac:dyDescent="0.25">
      <c r="A806" t="s">
        <v>3822</v>
      </c>
      <c r="B806" t="s">
        <v>72</v>
      </c>
      <c r="C806" t="s">
        <v>259</v>
      </c>
      <c r="D806" t="s">
        <v>243</v>
      </c>
      <c r="E806" t="s">
        <v>117</v>
      </c>
      <c r="F806">
        <v>185</v>
      </c>
      <c r="G806">
        <v>4103.55</v>
      </c>
      <c r="H806">
        <v>0</v>
      </c>
      <c r="I806">
        <v>0</v>
      </c>
      <c r="J806">
        <v>185</v>
      </c>
      <c r="K806">
        <v>4103.55</v>
      </c>
    </row>
    <row r="807" spans="1:11" x14ac:dyDescent="0.25">
      <c r="A807" t="s">
        <v>3429</v>
      </c>
      <c r="B807" t="s">
        <v>72</v>
      </c>
      <c r="C807" t="s">
        <v>259</v>
      </c>
      <c r="D807" t="s">
        <v>244</v>
      </c>
      <c r="E807" t="s">
        <v>118</v>
      </c>
      <c r="F807">
        <v>127</v>
      </c>
      <c r="G807">
        <v>2724</v>
      </c>
      <c r="H807">
        <v>0</v>
      </c>
      <c r="I807">
        <v>0</v>
      </c>
      <c r="J807">
        <v>127</v>
      </c>
      <c r="K807">
        <v>2724</v>
      </c>
    </row>
    <row r="808" spans="1:11" x14ac:dyDescent="0.25">
      <c r="A808" t="s">
        <v>2838</v>
      </c>
      <c r="B808" t="s">
        <v>72</v>
      </c>
      <c r="C808" t="s">
        <v>259</v>
      </c>
      <c r="D808" t="s">
        <v>240</v>
      </c>
      <c r="E808" t="s">
        <v>119</v>
      </c>
      <c r="F808">
        <v>234</v>
      </c>
      <c r="G808">
        <v>5457.47</v>
      </c>
      <c r="H808">
        <v>0</v>
      </c>
      <c r="I808">
        <v>0</v>
      </c>
      <c r="J808">
        <v>234</v>
      </c>
      <c r="K808">
        <v>5457.47</v>
      </c>
    </row>
    <row r="809" spans="1:11" x14ac:dyDescent="0.25">
      <c r="A809" t="s">
        <v>3681</v>
      </c>
      <c r="B809" t="s">
        <v>72</v>
      </c>
      <c r="C809" t="s">
        <v>259</v>
      </c>
      <c r="D809" t="s">
        <v>239</v>
      </c>
      <c r="E809" t="s">
        <v>120</v>
      </c>
      <c r="F809">
        <v>193</v>
      </c>
      <c r="G809">
        <v>4596.55</v>
      </c>
      <c r="H809">
        <v>0</v>
      </c>
      <c r="I809">
        <v>0</v>
      </c>
      <c r="J809">
        <v>193</v>
      </c>
      <c r="K809">
        <v>4596.55</v>
      </c>
    </row>
    <row r="810" spans="1:11" x14ac:dyDescent="0.25">
      <c r="A810" t="s">
        <v>3640</v>
      </c>
      <c r="B810" t="s">
        <v>72</v>
      </c>
      <c r="C810" t="s">
        <v>259</v>
      </c>
      <c r="D810" t="s">
        <v>237</v>
      </c>
      <c r="E810" t="s">
        <v>249</v>
      </c>
      <c r="F810">
        <v>3043</v>
      </c>
      <c r="G810">
        <v>74600.95</v>
      </c>
      <c r="H810">
        <v>0</v>
      </c>
      <c r="I810">
        <v>0</v>
      </c>
      <c r="J810">
        <v>3043</v>
      </c>
      <c r="K810">
        <v>74600.95</v>
      </c>
    </row>
    <row r="811" spans="1:11" x14ac:dyDescent="0.25">
      <c r="A811" t="s">
        <v>1545</v>
      </c>
      <c r="B811" t="s">
        <v>72</v>
      </c>
      <c r="C811" t="s">
        <v>259</v>
      </c>
      <c r="D811" t="s">
        <v>238</v>
      </c>
      <c r="E811" t="s">
        <v>250</v>
      </c>
      <c r="F811">
        <v>4358</v>
      </c>
      <c r="G811">
        <v>95337.82</v>
      </c>
      <c r="H811">
        <v>0</v>
      </c>
      <c r="I811">
        <v>0</v>
      </c>
      <c r="J811">
        <v>4358</v>
      </c>
      <c r="K811">
        <v>95337.82</v>
      </c>
    </row>
    <row r="812" spans="1:11" x14ac:dyDescent="0.25">
      <c r="A812" t="s">
        <v>1374</v>
      </c>
      <c r="B812" t="s">
        <v>72</v>
      </c>
      <c r="C812" t="s">
        <v>259</v>
      </c>
      <c r="D812" t="s">
        <v>245</v>
      </c>
      <c r="E812" t="s">
        <v>121</v>
      </c>
      <c r="F812">
        <v>183</v>
      </c>
      <c r="G812">
        <v>3766</v>
      </c>
      <c r="H812">
        <v>0</v>
      </c>
      <c r="I812">
        <v>0</v>
      </c>
      <c r="J812">
        <v>183</v>
      </c>
      <c r="K812">
        <v>3766</v>
      </c>
    </row>
    <row r="813" spans="1:11" x14ac:dyDescent="0.25">
      <c r="A813" t="s">
        <v>2778</v>
      </c>
      <c r="B813" t="s">
        <v>72</v>
      </c>
      <c r="C813" t="s">
        <v>259</v>
      </c>
      <c r="D813" t="s">
        <v>242</v>
      </c>
      <c r="E813" t="s">
        <v>122</v>
      </c>
      <c r="F813">
        <v>241</v>
      </c>
      <c r="G813">
        <v>5713.41</v>
      </c>
      <c r="H813">
        <v>0</v>
      </c>
      <c r="I813">
        <v>0</v>
      </c>
      <c r="J813">
        <v>241</v>
      </c>
      <c r="K813">
        <v>5713.41</v>
      </c>
    </row>
    <row r="814" spans="1:11" x14ac:dyDescent="0.25">
      <c r="A814" t="s">
        <v>735</v>
      </c>
      <c r="B814" t="s">
        <v>72</v>
      </c>
      <c r="C814" t="s">
        <v>259</v>
      </c>
      <c r="D814" t="s">
        <v>239</v>
      </c>
      <c r="E814" t="s">
        <v>123</v>
      </c>
      <c r="F814">
        <v>204</v>
      </c>
      <c r="G814">
        <v>3778.1</v>
      </c>
      <c r="H814">
        <v>0</v>
      </c>
      <c r="I814">
        <v>0</v>
      </c>
      <c r="J814">
        <v>204</v>
      </c>
      <c r="K814">
        <v>3778.1</v>
      </c>
    </row>
    <row r="815" spans="1:11" x14ac:dyDescent="0.25">
      <c r="A815" t="s">
        <v>1967</v>
      </c>
      <c r="B815" t="s">
        <v>72</v>
      </c>
      <c r="C815" t="s">
        <v>259</v>
      </c>
      <c r="D815" t="s">
        <v>238</v>
      </c>
      <c r="E815" t="s">
        <v>124</v>
      </c>
      <c r="F815">
        <v>982</v>
      </c>
      <c r="G815">
        <v>22997.14</v>
      </c>
      <c r="H815">
        <v>0</v>
      </c>
      <c r="I815">
        <v>0</v>
      </c>
      <c r="J815">
        <v>982</v>
      </c>
      <c r="K815">
        <v>22997.14</v>
      </c>
    </row>
    <row r="816" spans="1:11" x14ac:dyDescent="0.25">
      <c r="A816" t="s">
        <v>721</v>
      </c>
      <c r="B816" t="s">
        <v>72</v>
      </c>
      <c r="C816" t="s">
        <v>259</v>
      </c>
      <c r="D816" t="s">
        <v>240</v>
      </c>
      <c r="E816" t="s">
        <v>125</v>
      </c>
      <c r="F816">
        <v>93</v>
      </c>
      <c r="G816">
        <v>2889</v>
      </c>
      <c r="H816">
        <v>0</v>
      </c>
      <c r="I816">
        <v>0</v>
      </c>
      <c r="J816">
        <v>93</v>
      </c>
      <c r="K816">
        <v>2889</v>
      </c>
    </row>
    <row r="817" spans="1:11" x14ac:dyDescent="0.25">
      <c r="A817" t="s">
        <v>2780</v>
      </c>
      <c r="B817" t="s">
        <v>72</v>
      </c>
      <c r="C817" t="s">
        <v>259</v>
      </c>
      <c r="D817" t="s">
        <v>243</v>
      </c>
      <c r="E817" t="s">
        <v>126</v>
      </c>
      <c r="F817">
        <v>406</v>
      </c>
      <c r="G817">
        <v>9935.16</v>
      </c>
      <c r="H817">
        <v>0</v>
      </c>
      <c r="I817">
        <v>0</v>
      </c>
      <c r="J817">
        <v>406</v>
      </c>
      <c r="K817">
        <v>9935.16</v>
      </c>
    </row>
    <row r="818" spans="1:11" x14ac:dyDescent="0.25">
      <c r="A818" t="s">
        <v>1923</v>
      </c>
      <c r="B818" t="s">
        <v>72</v>
      </c>
      <c r="C818" t="s">
        <v>259</v>
      </c>
      <c r="D818" t="s">
        <v>239</v>
      </c>
      <c r="E818" t="s">
        <v>127</v>
      </c>
      <c r="F818">
        <v>289</v>
      </c>
      <c r="G818">
        <v>5260.55</v>
      </c>
      <c r="H818">
        <v>0</v>
      </c>
      <c r="I818">
        <v>0</v>
      </c>
      <c r="J818">
        <v>289</v>
      </c>
      <c r="K818">
        <v>5260.55</v>
      </c>
    </row>
    <row r="819" spans="1:11" x14ac:dyDescent="0.25">
      <c r="A819" t="s">
        <v>2412</v>
      </c>
      <c r="B819" t="s">
        <v>72</v>
      </c>
      <c r="C819" t="s">
        <v>259</v>
      </c>
      <c r="D819" t="s">
        <v>239</v>
      </c>
      <c r="E819" t="s">
        <v>128</v>
      </c>
      <c r="F819">
        <v>150</v>
      </c>
      <c r="G819">
        <v>4628</v>
      </c>
      <c r="H819">
        <v>0</v>
      </c>
      <c r="I819">
        <v>0</v>
      </c>
      <c r="J819">
        <v>150</v>
      </c>
      <c r="K819">
        <v>4628</v>
      </c>
    </row>
    <row r="820" spans="1:11" x14ac:dyDescent="0.25">
      <c r="A820" t="s">
        <v>3449</v>
      </c>
      <c r="B820" t="s">
        <v>72</v>
      </c>
      <c r="C820" t="s">
        <v>259</v>
      </c>
      <c r="D820" t="s">
        <v>241</v>
      </c>
      <c r="E820" t="s">
        <v>129</v>
      </c>
      <c r="F820">
        <v>86</v>
      </c>
      <c r="G820">
        <v>2131</v>
      </c>
      <c r="H820">
        <v>0</v>
      </c>
      <c r="I820">
        <v>0</v>
      </c>
      <c r="J820">
        <v>86</v>
      </c>
      <c r="K820">
        <v>2131</v>
      </c>
    </row>
    <row r="821" spans="1:11" x14ac:dyDescent="0.25">
      <c r="A821" t="s">
        <v>2189</v>
      </c>
      <c r="B821" t="s">
        <v>72</v>
      </c>
      <c r="C821" t="s">
        <v>259</v>
      </c>
      <c r="D821" t="s">
        <v>239</v>
      </c>
      <c r="E821" t="s">
        <v>130</v>
      </c>
      <c r="F821">
        <v>85</v>
      </c>
      <c r="G821">
        <v>2193.94</v>
      </c>
      <c r="H821">
        <v>0</v>
      </c>
      <c r="I821">
        <v>0</v>
      </c>
      <c r="J821">
        <v>85</v>
      </c>
      <c r="K821">
        <v>2193.94</v>
      </c>
    </row>
    <row r="822" spans="1:11" x14ac:dyDescent="0.25">
      <c r="A822" t="s">
        <v>3403</v>
      </c>
      <c r="B822" t="s">
        <v>72</v>
      </c>
      <c r="C822" t="s">
        <v>259</v>
      </c>
      <c r="D822" t="s">
        <v>242</v>
      </c>
      <c r="E822" t="s">
        <v>131</v>
      </c>
      <c r="F822">
        <v>1075</v>
      </c>
      <c r="G822">
        <v>24383.040000000001</v>
      </c>
      <c r="H822">
        <v>0</v>
      </c>
      <c r="I822">
        <v>0</v>
      </c>
      <c r="J822">
        <v>1075</v>
      </c>
      <c r="K822">
        <v>24383.040000000001</v>
      </c>
    </row>
    <row r="823" spans="1:11" x14ac:dyDescent="0.25">
      <c r="A823" t="s">
        <v>1707</v>
      </c>
      <c r="B823" t="s">
        <v>72</v>
      </c>
      <c r="C823" t="s">
        <v>259</v>
      </c>
      <c r="D823" t="s">
        <v>239</v>
      </c>
      <c r="E823" t="s">
        <v>132</v>
      </c>
      <c r="F823">
        <v>116</v>
      </c>
      <c r="G823">
        <v>2622.55</v>
      </c>
      <c r="H823">
        <v>0</v>
      </c>
      <c r="I823">
        <v>0</v>
      </c>
      <c r="J823">
        <v>116</v>
      </c>
      <c r="K823">
        <v>2622.55</v>
      </c>
    </row>
    <row r="824" spans="1:11" x14ac:dyDescent="0.25">
      <c r="A824" t="s">
        <v>1194</v>
      </c>
      <c r="B824" t="s">
        <v>72</v>
      </c>
      <c r="C824" t="s">
        <v>259</v>
      </c>
      <c r="D824" t="s">
        <v>239</v>
      </c>
      <c r="E824" t="s">
        <v>133</v>
      </c>
      <c r="F824">
        <v>125</v>
      </c>
      <c r="G824">
        <v>2549.63</v>
      </c>
      <c r="H824">
        <v>0</v>
      </c>
      <c r="I824">
        <v>0</v>
      </c>
      <c r="J824">
        <v>125</v>
      </c>
      <c r="K824">
        <v>2549.63</v>
      </c>
    </row>
    <row r="825" spans="1:11" x14ac:dyDescent="0.25">
      <c r="A825" t="s">
        <v>1580</v>
      </c>
      <c r="B825" t="s">
        <v>72</v>
      </c>
      <c r="C825" t="s">
        <v>259</v>
      </c>
      <c r="D825" t="s">
        <v>240</v>
      </c>
      <c r="E825" t="s">
        <v>134</v>
      </c>
      <c r="F825">
        <v>47</v>
      </c>
      <c r="G825">
        <v>869</v>
      </c>
      <c r="H825">
        <v>0</v>
      </c>
      <c r="I825">
        <v>0</v>
      </c>
      <c r="J825">
        <v>47</v>
      </c>
      <c r="K825">
        <v>869</v>
      </c>
    </row>
    <row r="826" spans="1:11" x14ac:dyDescent="0.25">
      <c r="A826" t="s">
        <v>2489</v>
      </c>
      <c r="B826" t="s">
        <v>72</v>
      </c>
      <c r="C826" t="s">
        <v>259</v>
      </c>
      <c r="D826" t="s">
        <v>239</v>
      </c>
      <c r="E826" t="s">
        <v>135</v>
      </c>
      <c r="F826">
        <v>198</v>
      </c>
      <c r="G826">
        <v>4814.47</v>
      </c>
      <c r="H826">
        <v>0</v>
      </c>
      <c r="I826">
        <v>0</v>
      </c>
      <c r="J826">
        <v>198</v>
      </c>
      <c r="K826">
        <v>4814.47</v>
      </c>
    </row>
    <row r="827" spans="1:11" x14ac:dyDescent="0.25">
      <c r="A827" t="s">
        <v>1095</v>
      </c>
      <c r="B827" t="s">
        <v>72</v>
      </c>
      <c r="C827" t="s">
        <v>259</v>
      </c>
      <c r="D827" t="s">
        <v>244</v>
      </c>
      <c r="E827" t="s">
        <v>136</v>
      </c>
      <c r="F827">
        <v>79</v>
      </c>
      <c r="G827">
        <v>1833</v>
      </c>
      <c r="H827">
        <v>0</v>
      </c>
      <c r="I827">
        <v>0</v>
      </c>
      <c r="J827">
        <v>79</v>
      </c>
      <c r="K827">
        <v>1833</v>
      </c>
    </row>
    <row r="828" spans="1:11" x14ac:dyDescent="0.25">
      <c r="A828" t="s">
        <v>1211</v>
      </c>
      <c r="B828" t="s">
        <v>72</v>
      </c>
      <c r="C828" t="s">
        <v>259</v>
      </c>
      <c r="D828" t="s">
        <v>238</v>
      </c>
      <c r="E828" t="s">
        <v>137</v>
      </c>
      <c r="F828">
        <v>1113</v>
      </c>
      <c r="G828">
        <v>24749.24</v>
      </c>
      <c r="H828">
        <v>0</v>
      </c>
      <c r="I828">
        <v>0</v>
      </c>
      <c r="J828">
        <v>1113</v>
      </c>
      <c r="K828">
        <v>24749.24</v>
      </c>
    </row>
    <row r="829" spans="1:11" x14ac:dyDescent="0.25">
      <c r="A829" t="s">
        <v>2035</v>
      </c>
      <c r="B829" t="s">
        <v>72</v>
      </c>
      <c r="C829" t="s">
        <v>259</v>
      </c>
      <c r="D829" t="s">
        <v>239</v>
      </c>
      <c r="E829" t="s">
        <v>138</v>
      </c>
      <c r="F829">
        <v>222</v>
      </c>
      <c r="G829">
        <v>4659.08</v>
      </c>
      <c r="H829">
        <v>0</v>
      </c>
      <c r="I829">
        <v>0</v>
      </c>
      <c r="J829">
        <v>222</v>
      </c>
      <c r="K829">
        <v>4659.08</v>
      </c>
    </row>
    <row r="830" spans="1:11" x14ac:dyDescent="0.25">
      <c r="A830" t="s">
        <v>1575</v>
      </c>
      <c r="B830" t="s">
        <v>72</v>
      </c>
      <c r="C830" t="s">
        <v>259</v>
      </c>
      <c r="D830" t="s">
        <v>239</v>
      </c>
      <c r="E830" t="s">
        <v>139</v>
      </c>
      <c r="F830">
        <v>167</v>
      </c>
      <c r="G830">
        <v>3547.02</v>
      </c>
      <c r="H830">
        <v>0</v>
      </c>
      <c r="I830">
        <v>0</v>
      </c>
      <c r="J830">
        <v>167</v>
      </c>
      <c r="K830">
        <v>3547.02</v>
      </c>
    </row>
    <row r="831" spans="1:11" x14ac:dyDescent="0.25">
      <c r="A831" t="s">
        <v>1110</v>
      </c>
      <c r="B831" t="s">
        <v>72</v>
      </c>
      <c r="C831" t="s">
        <v>259</v>
      </c>
      <c r="D831" t="s">
        <v>242</v>
      </c>
      <c r="E831" t="s">
        <v>140</v>
      </c>
      <c r="F831">
        <v>47</v>
      </c>
      <c r="G831">
        <v>1469</v>
      </c>
      <c r="H831">
        <v>0</v>
      </c>
      <c r="I831">
        <v>0</v>
      </c>
      <c r="J831">
        <v>47</v>
      </c>
      <c r="K831">
        <v>1469</v>
      </c>
    </row>
    <row r="832" spans="1:11" x14ac:dyDescent="0.25">
      <c r="A832" t="s">
        <v>2670</v>
      </c>
      <c r="B832" t="s">
        <v>72</v>
      </c>
      <c r="C832" t="s">
        <v>259</v>
      </c>
      <c r="D832" t="s">
        <v>243</v>
      </c>
      <c r="E832" t="s">
        <v>141</v>
      </c>
      <c r="F832">
        <v>2</v>
      </c>
      <c r="G832">
        <v>38</v>
      </c>
      <c r="H832">
        <v>0</v>
      </c>
      <c r="I832">
        <v>0</v>
      </c>
      <c r="J832">
        <v>2</v>
      </c>
      <c r="K832">
        <v>38</v>
      </c>
    </row>
    <row r="833" spans="1:11" x14ac:dyDescent="0.25">
      <c r="A833" t="s">
        <v>840</v>
      </c>
      <c r="B833" t="s">
        <v>72</v>
      </c>
      <c r="C833" t="s">
        <v>259</v>
      </c>
      <c r="D833" t="s">
        <v>239</v>
      </c>
      <c r="E833" t="s">
        <v>142</v>
      </c>
      <c r="F833">
        <v>128</v>
      </c>
      <c r="G833">
        <v>2605.4699999999998</v>
      </c>
      <c r="H833">
        <v>0</v>
      </c>
      <c r="I833">
        <v>0</v>
      </c>
      <c r="J833">
        <v>128</v>
      </c>
      <c r="K833">
        <v>2605.4699999999998</v>
      </c>
    </row>
    <row r="834" spans="1:11" x14ac:dyDescent="0.25">
      <c r="A834" t="s">
        <v>1845</v>
      </c>
      <c r="B834" t="s">
        <v>72</v>
      </c>
      <c r="C834" t="s">
        <v>259</v>
      </c>
      <c r="D834" t="s">
        <v>239</v>
      </c>
      <c r="E834" t="s">
        <v>143</v>
      </c>
      <c r="F834">
        <v>36</v>
      </c>
      <c r="G834">
        <v>863</v>
      </c>
      <c r="H834">
        <v>0</v>
      </c>
      <c r="I834">
        <v>0</v>
      </c>
      <c r="J834">
        <v>36</v>
      </c>
      <c r="K834">
        <v>863</v>
      </c>
    </row>
    <row r="835" spans="1:11" x14ac:dyDescent="0.25">
      <c r="A835" t="s">
        <v>1271</v>
      </c>
      <c r="B835" t="s">
        <v>72</v>
      </c>
      <c r="C835" t="s">
        <v>259</v>
      </c>
      <c r="D835" t="s">
        <v>242</v>
      </c>
      <c r="E835" t="s">
        <v>144</v>
      </c>
      <c r="F835">
        <v>1032</v>
      </c>
      <c r="G835">
        <v>21506.2</v>
      </c>
      <c r="H835">
        <v>0</v>
      </c>
      <c r="I835">
        <v>0</v>
      </c>
      <c r="J835">
        <v>1032</v>
      </c>
      <c r="K835">
        <v>21506.2</v>
      </c>
    </row>
    <row r="836" spans="1:11" x14ac:dyDescent="0.25">
      <c r="A836" t="s">
        <v>2388</v>
      </c>
      <c r="B836" t="s">
        <v>72</v>
      </c>
      <c r="C836" t="s">
        <v>259</v>
      </c>
      <c r="D836" t="s">
        <v>245</v>
      </c>
      <c r="E836" t="s">
        <v>145</v>
      </c>
      <c r="F836">
        <v>89</v>
      </c>
      <c r="G836">
        <v>2670.47</v>
      </c>
      <c r="H836">
        <v>0</v>
      </c>
      <c r="I836">
        <v>0</v>
      </c>
      <c r="J836">
        <v>89</v>
      </c>
      <c r="K836">
        <v>2670.47</v>
      </c>
    </row>
    <row r="837" spans="1:11" x14ac:dyDescent="0.25">
      <c r="A837" t="s">
        <v>3047</v>
      </c>
      <c r="B837" t="s">
        <v>72</v>
      </c>
      <c r="C837" t="s">
        <v>259</v>
      </c>
      <c r="D837" t="s">
        <v>239</v>
      </c>
      <c r="E837" t="s">
        <v>146</v>
      </c>
      <c r="F837">
        <v>138</v>
      </c>
      <c r="G837">
        <v>3296</v>
      </c>
      <c r="H837">
        <v>0</v>
      </c>
      <c r="I837">
        <v>0</v>
      </c>
      <c r="J837">
        <v>138</v>
      </c>
      <c r="K837">
        <v>3296</v>
      </c>
    </row>
    <row r="838" spans="1:11" x14ac:dyDescent="0.25">
      <c r="A838" t="s">
        <v>1202</v>
      </c>
      <c r="B838" t="s">
        <v>72</v>
      </c>
      <c r="C838" t="s">
        <v>259</v>
      </c>
      <c r="D838" t="s">
        <v>245</v>
      </c>
      <c r="E838" t="s">
        <v>147</v>
      </c>
      <c r="F838">
        <v>295</v>
      </c>
      <c r="G838">
        <v>8198.94</v>
      </c>
      <c r="H838">
        <v>0</v>
      </c>
      <c r="I838">
        <v>0</v>
      </c>
      <c r="J838">
        <v>295</v>
      </c>
      <c r="K838">
        <v>8198.94</v>
      </c>
    </row>
    <row r="839" spans="1:11" x14ac:dyDescent="0.25">
      <c r="A839" t="s">
        <v>2932</v>
      </c>
      <c r="B839" t="s">
        <v>72</v>
      </c>
      <c r="C839" t="s">
        <v>259</v>
      </c>
      <c r="D839" t="s">
        <v>241</v>
      </c>
      <c r="E839" t="s">
        <v>148</v>
      </c>
      <c r="F839">
        <v>71</v>
      </c>
      <c r="G839">
        <v>1974</v>
      </c>
      <c r="H839">
        <v>0</v>
      </c>
      <c r="I839">
        <v>0</v>
      </c>
      <c r="J839">
        <v>71</v>
      </c>
      <c r="K839">
        <v>1974</v>
      </c>
    </row>
    <row r="840" spans="1:11" x14ac:dyDescent="0.25">
      <c r="A840" t="s">
        <v>1195</v>
      </c>
      <c r="B840" t="s">
        <v>72</v>
      </c>
      <c r="C840" t="s">
        <v>259</v>
      </c>
      <c r="D840" t="s">
        <v>239</v>
      </c>
      <c r="E840" t="s">
        <v>149</v>
      </c>
      <c r="F840">
        <v>215</v>
      </c>
      <c r="G840">
        <v>4614.49</v>
      </c>
      <c r="H840">
        <v>0</v>
      </c>
      <c r="I840">
        <v>0</v>
      </c>
      <c r="J840">
        <v>215</v>
      </c>
      <c r="K840">
        <v>4614.49</v>
      </c>
    </row>
    <row r="841" spans="1:11" x14ac:dyDescent="0.25">
      <c r="A841" t="s">
        <v>3857</v>
      </c>
      <c r="B841" t="s">
        <v>72</v>
      </c>
      <c r="C841" t="s">
        <v>259</v>
      </c>
      <c r="D841" t="s">
        <v>241</v>
      </c>
      <c r="E841" t="s">
        <v>150</v>
      </c>
      <c r="F841">
        <v>733</v>
      </c>
      <c r="G841">
        <v>21543.73</v>
      </c>
      <c r="H841">
        <v>0</v>
      </c>
      <c r="I841">
        <v>0</v>
      </c>
      <c r="J841">
        <v>733</v>
      </c>
      <c r="K841">
        <v>21543.73</v>
      </c>
    </row>
    <row r="842" spans="1:11" x14ac:dyDescent="0.25">
      <c r="A842" t="s">
        <v>1784</v>
      </c>
      <c r="B842" t="s">
        <v>72</v>
      </c>
      <c r="C842" t="s">
        <v>259</v>
      </c>
      <c r="D842" t="s">
        <v>245</v>
      </c>
      <c r="E842" t="s">
        <v>151</v>
      </c>
      <c r="F842">
        <v>633</v>
      </c>
      <c r="G842">
        <v>12551.49</v>
      </c>
      <c r="H842">
        <v>0</v>
      </c>
      <c r="I842">
        <v>0</v>
      </c>
      <c r="J842">
        <v>633</v>
      </c>
      <c r="K842">
        <v>12551.49</v>
      </c>
    </row>
    <row r="843" spans="1:11" x14ac:dyDescent="0.25">
      <c r="A843" t="s">
        <v>2977</v>
      </c>
      <c r="B843" t="s">
        <v>72</v>
      </c>
      <c r="C843" t="s">
        <v>259</v>
      </c>
      <c r="D843" t="s">
        <v>237</v>
      </c>
      <c r="E843" t="s">
        <v>152</v>
      </c>
      <c r="F843">
        <v>115</v>
      </c>
      <c r="G843">
        <v>3701</v>
      </c>
      <c r="H843">
        <v>0</v>
      </c>
      <c r="I843">
        <v>0</v>
      </c>
      <c r="J843">
        <v>115</v>
      </c>
      <c r="K843">
        <v>3701</v>
      </c>
    </row>
    <row r="844" spans="1:11" x14ac:dyDescent="0.25">
      <c r="A844" t="s">
        <v>4080</v>
      </c>
      <c r="B844" t="s">
        <v>72</v>
      </c>
      <c r="C844" t="s">
        <v>259</v>
      </c>
      <c r="D844" t="s">
        <v>237</v>
      </c>
      <c r="E844" t="s">
        <v>153</v>
      </c>
      <c r="F844">
        <v>520</v>
      </c>
      <c r="G844">
        <v>12605.49</v>
      </c>
      <c r="H844">
        <v>0</v>
      </c>
      <c r="I844">
        <v>0</v>
      </c>
      <c r="J844">
        <v>520</v>
      </c>
      <c r="K844">
        <v>12605.49</v>
      </c>
    </row>
    <row r="845" spans="1:11" x14ac:dyDescent="0.25">
      <c r="A845" t="s">
        <v>3672</v>
      </c>
      <c r="B845" t="s">
        <v>72</v>
      </c>
      <c r="C845" t="s">
        <v>259</v>
      </c>
      <c r="D845" t="s">
        <v>239</v>
      </c>
      <c r="E845" t="s">
        <v>154</v>
      </c>
      <c r="F845">
        <v>308</v>
      </c>
      <c r="G845">
        <v>6434.86</v>
      </c>
      <c r="H845">
        <v>0</v>
      </c>
      <c r="I845">
        <v>0</v>
      </c>
      <c r="J845">
        <v>308</v>
      </c>
      <c r="K845">
        <v>6434.86</v>
      </c>
    </row>
    <row r="846" spans="1:11" x14ac:dyDescent="0.25">
      <c r="A846" t="s">
        <v>2769</v>
      </c>
      <c r="B846" t="s">
        <v>72</v>
      </c>
      <c r="C846" t="s">
        <v>259</v>
      </c>
      <c r="D846" t="s">
        <v>237</v>
      </c>
      <c r="E846" t="s">
        <v>155</v>
      </c>
      <c r="F846">
        <v>465</v>
      </c>
      <c r="G846">
        <v>12508.02</v>
      </c>
      <c r="H846">
        <v>0</v>
      </c>
      <c r="I846">
        <v>0</v>
      </c>
      <c r="J846">
        <v>465</v>
      </c>
      <c r="K846">
        <v>12508.02</v>
      </c>
    </row>
    <row r="847" spans="1:11" x14ac:dyDescent="0.25">
      <c r="A847" t="s">
        <v>1288</v>
      </c>
      <c r="B847" t="s">
        <v>72</v>
      </c>
      <c r="C847" t="s">
        <v>259</v>
      </c>
      <c r="D847" t="s">
        <v>241</v>
      </c>
      <c r="E847" t="s">
        <v>156</v>
      </c>
      <c r="F847">
        <v>199</v>
      </c>
      <c r="G847">
        <v>6213</v>
      </c>
      <c r="H847">
        <v>0</v>
      </c>
      <c r="I847">
        <v>0</v>
      </c>
      <c r="J847">
        <v>199</v>
      </c>
      <c r="K847">
        <v>6213</v>
      </c>
    </row>
    <row r="848" spans="1:11" x14ac:dyDescent="0.25">
      <c r="A848" t="s">
        <v>2463</v>
      </c>
      <c r="B848" t="s">
        <v>72</v>
      </c>
      <c r="C848" t="s">
        <v>259</v>
      </c>
      <c r="D848" t="s">
        <v>239</v>
      </c>
      <c r="E848" t="s">
        <v>251</v>
      </c>
      <c r="F848">
        <v>5833</v>
      </c>
      <c r="G848">
        <v>126538.86</v>
      </c>
      <c r="H848">
        <v>0</v>
      </c>
      <c r="I848">
        <v>0</v>
      </c>
      <c r="J848">
        <v>5833</v>
      </c>
      <c r="K848">
        <v>126538.86</v>
      </c>
    </row>
    <row r="849" spans="1:11" x14ac:dyDescent="0.25">
      <c r="A849" t="s">
        <v>3790</v>
      </c>
      <c r="B849" t="s">
        <v>72</v>
      </c>
      <c r="C849" t="s">
        <v>259</v>
      </c>
      <c r="D849" t="s">
        <v>238</v>
      </c>
      <c r="E849" t="s">
        <v>157</v>
      </c>
      <c r="F849">
        <v>101</v>
      </c>
      <c r="G849">
        <v>2284.08</v>
      </c>
      <c r="H849">
        <v>0</v>
      </c>
      <c r="I849">
        <v>0</v>
      </c>
      <c r="J849">
        <v>101</v>
      </c>
      <c r="K849">
        <v>2284.08</v>
      </c>
    </row>
    <row r="850" spans="1:11" x14ac:dyDescent="0.25">
      <c r="A850" t="s">
        <v>2465</v>
      </c>
      <c r="B850" t="s">
        <v>72</v>
      </c>
      <c r="C850" t="s">
        <v>259</v>
      </c>
      <c r="D850" t="s">
        <v>241</v>
      </c>
      <c r="E850" t="s">
        <v>158</v>
      </c>
      <c r="F850">
        <v>333</v>
      </c>
      <c r="G850">
        <v>8255.4699999999993</v>
      </c>
      <c r="H850">
        <v>0</v>
      </c>
      <c r="I850">
        <v>0</v>
      </c>
      <c r="J850">
        <v>333</v>
      </c>
      <c r="K850">
        <v>8255.4699999999993</v>
      </c>
    </row>
    <row r="851" spans="1:11" x14ac:dyDescent="0.25">
      <c r="A851" t="s">
        <v>2326</v>
      </c>
      <c r="B851" t="s">
        <v>72</v>
      </c>
      <c r="C851" t="s">
        <v>259</v>
      </c>
      <c r="D851" t="s">
        <v>242</v>
      </c>
      <c r="E851" t="s">
        <v>159</v>
      </c>
      <c r="F851">
        <v>200</v>
      </c>
      <c r="G851">
        <v>3831.94</v>
      </c>
      <c r="H851">
        <v>0</v>
      </c>
      <c r="I851">
        <v>0</v>
      </c>
      <c r="J851">
        <v>200</v>
      </c>
      <c r="K851">
        <v>3831.94</v>
      </c>
    </row>
    <row r="852" spans="1:11" x14ac:dyDescent="0.25">
      <c r="A852" t="s">
        <v>2207</v>
      </c>
      <c r="B852" t="s">
        <v>72</v>
      </c>
      <c r="C852" t="s">
        <v>259</v>
      </c>
      <c r="D852" t="s">
        <v>239</v>
      </c>
      <c r="E852" t="s">
        <v>160</v>
      </c>
      <c r="F852">
        <v>198</v>
      </c>
      <c r="G852">
        <v>3313.9</v>
      </c>
      <c r="H852">
        <v>0</v>
      </c>
      <c r="I852">
        <v>0</v>
      </c>
      <c r="J852">
        <v>198</v>
      </c>
      <c r="K852">
        <v>3313.9</v>
      </c>
    </row>
    <row r="853" spans="1:11" x14ac:dyDescent="0.25">
      <c r="A853" t="s">
        <v>2651</v>
      </c>
      <c r="B853" t="s">
        <v>72</v>
      </c>
      <c r="C853" t="s">
        <v>259</v>
      </c>
      <c r="D853" t="s">
        <v>240</v>
      </c>
      <c r="E853" t="s">
        <v>161</v>
      </c>
      <c r="F853">
        <v>65</v>
      </c>
      <c r="G853">
        <v>1876</v>
      </c>
      <c r="H853">
        <v>0</v>
      </c>
      <c r="I853">
        <v>0</v>
      </c>
      <c r="J853">
        <v>65</v>
      </c>
      <c r="K853">
        <v>1876</v>
      </c>
    </row>
    <row r="854" spans="1:11" x14ac:dyDescent="0.25">
      <c r="A854" t="s">
        <v>3702</v>
      </c>
      <c r="B854" t="s">
        <v>72</v>
      </c>
      <c r="C854" t="s">
        <v>259</v>
      </c>
      <c r="D854" t="s">
        <v>242</v>
      </c>
      <c r="E854" t="s">
        <v>162</v>
      </c>
      <c r="F854">
        <v>190</v>
      </c>
      <c r="G854">
        <v>4234</v>
      </c>
      <c r="H854">
        <v>0</v>
      </c>
      <c r="I854">
        <v>0</v>
      </c>
      <c r="J854">
        <v>190</v>
      </c>
      <c r="K854">
        <v>4234</v>
      </c>
    </row>
    <row r="855" spans="1:11" x14ac:dyDescent="0.25">
      <c r="A855" t="s">
        <v>1889</v>
      </c>
      <c r="B855" t="s">
        <v>72</v>
      </c>
      <c r="C855" t="s">
        <v>259</v>
      </c>
      <c r="D855" t="s">
        <v>240</v>
      </c>
      <c r="E855" t="s">
        <v>163</v>
      </c>
      <c r="F855">
        <v>124</v>
      </c>
      <c r="G855">
        <v>3609.08</v>
      </c>
      <c r="H855">
        <v>0</v>
      </c>
      <c r="I855">
        <v>0</v>
      </c>
      <c r="J855">
        <v>124</v>
      </c>
      <c r="K855">
        <v>3609.08</v>
      </c>
    </row>
    <row r="856" spans="1:11" x14ac:dyDescent="0.25">
      <c r="A856" t="s">
        <v>3507</v>
      </c>
      <c r="B856" t="s">
        <v>72</v>
      </c>
      <c r="C856" t="s">
        <v>259</v>
      </c>
      <c r="D856" t="s">
        <v>239</v>
      </c>
      <c r="E856" t="s">
        <v>164</v>
      </c>
      <c r="F856">
        <v>123</v>
      </c>
      <c r="G856">
        <v>3016.49</v>
      </c>
      <c r="H856">
        <v>0</v>
      </c>
      <c r="I856">
        <v>0</v>
      </c>
      <c r="J856">
        <v>123</v>
      </c>
      <c r="K856">
        <v>3016.49</v>
      </c>
    </row>
    <row r="857" spans="1:11" x14ac:dyDescent="0.25">
      <c r="A857" t="s">
        <v>2837</v>
      </c>
      <c r="B857" t="s">
        <v>72</v>
      </c>
      <c r="C857" t="s">
        <v>259</v>
      </c>
      <c r="D857" t="s">
        <v>238</v>
      </c>
      <c r="E857" t="s">
        <v>165</v>
      </c>
      <c r="F857">
        <v>381</v>
      </c>
      <c r="G857">
        <v>8740.4699999999993</v>
      </c>
      <c r="H857">
        <v>0</v>
      </c>
      <c r="I857">
        <v>0</v>
      </c>
      <c r="J857">
        <v>381</v>
      </c>
      <c r="K857">
        <v>8740.4699999999993</v>
      </c>
    </row>
    <row r="858" spans="1:11" x14ac:dyDescent="0.25">
      <c r="A858" t="s">
        <v>3465</v>
      </c>
      <c r="B858" t="s">
        <v>72</v>
      </c>
      <c r="C858" t="s">
        <v>259</v>
      </c>
      <c r="D858" t="s">
        <v>245</v>
      </c>
      <c r="E858" t="s">
        <v>166</v>
      </c>
      <c r="F858">
        <v>76</v>
      </c>
      <c r="G858">
        <v>1750.16</v>
      </c>
      <c r="H858">
        <v>0</v>
      </c>
      <c r="I858">
        <v>0</v>
      </c>
      <c r="J858">
        <v>76</v>
      </c>
      <c r="K858">
        <v>1750.16</v>
      </c>
    </row>
    <row r="859" spans="1:11" x14ac:dyDescent="0.25">
      <c r="A859" t="s">
        <v>748</v>
      </c>
      <c r="B859" t="s">
        <v>72</v>
      </c>
      <c r="C859" t="s">
        <v>259</v>
      </c>
      <c r="D859" t="s">
        <v>240</v>
      </c>
      <c r="E859" t="s">
        <v>252</v>
      </c>
      <c r="F859">
        <v>1277</v>
      </c>
      <c r="G859">
        <v>31051.1</v>
      </c>
      <c r="H859">
        <v>0</v>
      </c>
      <c r="I859">
        <v>0</v>
      </c>
      <c r="J859">
        <v>1277</v>
      </c>
      <c r="K859">
        <v>31051.1</v>
      </c>
    </row>
    <row r="860" spans="1:11" x14ac:dyDescent="0.25">
      <c r="A860" t="s">
        <v>604</v>
      </c>
      <c r="B860" t="s">
        <v>72</v>
      </c>
      <c r="C860" t="s">
        <v>259</v>
      </c>
      <c r="D860" t="s">
        <v>245</v>
      </c>
      <c r="E860" t="s">
        <v>167</v>
      </c>
      <c r="F860">
        <v>100</v>
      </c>
      <c r="G860">
        <v>2189</v>
      </c>
      <c r="H860">
        <v>0</v>
      </c>
      <c r="I860">
        <v>0</v>
      </c>
      <c r="J860">
        <v>100</v>
      </c>
      <c r="K860">
        <v>2189</v>
      </c>
    </row>
    <row r="861" spans="1:11" x14ac:dyDescent="0.25">
      <c r="A861" t="s">
        <v>3031</v>
      </c>
      <c r="B861" t="s">
        <v>72</v>
      </c>
      <c r="C861" t="s">
        <v>259</v>
      </c>
      <c r="D861" t="s">
        <v>237</v>
      </c>
      <c r="E861" t="s">
        <v>168</v>
      </c>
      <c r="F861">
        <v>269</v>
      </c>
      <c r="G861">
        <v>5039.47</v>
      </c>
      <c r="H861">
        <v>0</v>
      </c>
      <c r="I861">
        <v>0</v>
      </c>
      <c r="J861">
        <v>269</v>
      </c>
      <c r="K861">
        <v>5039.47</v>
      </c>
    </row>
    <row r="862" spans="1:11" x14ac:dyDescent="0.25">
      <c r="A862" t="s">
        <v>2625</v>
      </c>
      <c r="B862" t="s">
        <v>72</v>
      </c>
      <c r="C862" t="s">
        <v>259</v>
      </c>
      <c r="D862" t="s">
        <v>243</v>
      </c>
      <c r="E862" t="s">
        <v>169</v>
      </c>
      <c r="F862">
        <v>144</v>
      </c>
      <c r="G862">
        <v>2393.4699999999998</v>
      </c>
      <c r="H862">
        <v>0</v>
      </c>
      <c r="I862">
        <v>0</v>
      </c>
      <c r="J862">
        <v>144</v>
      </c>
      <c r="K862">
        <v>2393.4699999999998</v>
      </c>
    </row>
    <row r="863" spans="1:11" x14ac:dyDescent="0.25">
      <c r="A863" t="s">
        <v>3413</v>
      </c>
      <c r="B863" t="s">
        <v>72</v>
      </c>
      <c r="C863" t="s">
        <v>259</v>
      </c>
      <c r="D863" t="s">
        <v>240</v>
      </c>
      <c r="E863" t="s">
        <v>170</v>
      </c>
      <c r="F863">
        <v>117</v>
      </c>
      <c r="G863">
        <v>2812</v>
      </c>
      <c r="H863">
        <v>0</v>
      </c>
      <c r="I863">
        <v>0</v>
      </c>
      <c r="J863">
        <v>117</v>
      </c>
      <c r="K863">
        <v>2812</v>
      </c>
    </row>
    <row r="864" spans="1:11" x14ac:dyDescent="0.25">
      <c r="A864" t="s">
        <v>3068</v>
      </c>
      <c r="B864" t="s">
        <v>72</v>
      </c>
      <c r="C864" t="s">
        <v>259</v>
      </c>
      <c r="D864" t="s">
        <v>241</v>
      </c>
      <c r="E864" t="s">
        <v>253</v>
      </c>
      <c r="F864">
        <v>4185</v>
      </c>
      <c r="G864">
        <v>115921.13</v>
      </c>
      <c r="H864">
        <v>0</v>
      </c>
      <c r="I864">
        <v>0</v>
      </c>
      <c r="J864">
        <v>4185</v>
      </c>
      <c r="K864">
        <v>115921.13</v>
      </c>
    </row>
    <row r="865" spans="1:11" x14ac:dyDescent="0.25">
      <c r="A865" t="s">
        <v>4093</v>
      </c>
      <c r="B865" t="s">
        <v>72</v>
      </c>
      <c r="C865" t="s">
        <v>259</v>
      </c>
      <c r="D865" t="s">
        <v>245</v>
      </c>
      <c r="E865" t="s">
        <v>171</v>
      </c>
      <c r="F865">
        <v>368</v>
      </c>
      <c r="G865">
        <v>9538.1</v>
      </c>
      <c r="H865">
        <v>0</v>
      </c>
      <c r="I865">
        <v>0</v>
      </c>
      <c r="J865">
        <v>368</v>
      </c>
      <c r="K865">
        <v>9538.1</v>
      </c>
    </row>
    <row r="866" spans="1:11" x14ac:dyDescent="0.25">
      <c r="A866" t="s">
        <v>1453</v>
      </c>
      <c r="B866" t="s">
        <v>72</v>
      </c>
      <c r="C866" t="s">
        <v>259</v>
      </c>
      <c r="D866" t="s">
        <v>240</v>
      </c>
      <c r="E866" t="s">
        <v>172</v>
      </c>
      <c r="F866">
        <v>153</v>
      </c>
      <c r="G866">
        <v>3624</v>
      </c>
      <c r="H866">
        <v>0</v>
      </c>
      <c r="I866">
        <v>0</v>
      </c>
      <c r="J866">
        <v>153</v>
      </c>
      <c r="K866">
        <v>3624</v>
      </c>
    </row>
    <row r="867" spans="1:11" x14ac:dyDescent="0.25">
      <c r="A867" t="s">
        <v>2366</v>
      </c>
      <c r="B867" t="s">
        <v>72</v>
      </c>
      <c r="C867" t="s">
        <v>259</v>
      </c>
      <c r="D867" t="s">
        <v>246</v>
      </c>
      <c r="E867" t="s">
        <v>246</v>
      </c>
      <c r="F867">
        <v>12</v>
      </c>
      <c r="G867">
        <v>277</v>
      </c>
      <c r="H867">
        <v>0</v>
      </c>
      <c r="I867">
        <v>0</v>
      </c>
      <c r="J867">
        <v>12</v>
      </c>
      <c r="K867">
        <v>277</v>
      </c>
    </row>
    <row r="868" spans="1:11" x14ac:dyDescent="0.25">
      <c r="A868" t="s">
        <v>3368</v>
      </c>
      <c r="B868" t="s">
        <v>72</v>
      </c>
      <c r="C868" t="s">
        <v>259</v>
      </c>
      <c r="D868" t="s">
        <v>246</v>
      </c>
      <c r="E868" t="s">
        <v>258</v>
      </c>
      <c r="F868">
        <v>12</v>
      </c>
      <c r="G868">
        <v>277</v>
      </c>
      <c r="H868">
        <v>0</v>
      </c>
      <c r="I868">
        <v>0</v>
      </c>
      <c r="J868">
        <v>12</v>
      </c>
      <c r="K868">
        <v>277</v>
      </c>
    </row>
    <row r="869" spans="1:11" x14ac:dyDescent="0.25">
      <c r="A869" t="s">
        <v>4141</v>
      </c>
      <c r="B869" t="s">
        <v>72</v>
      </c>
      <c r="C869" t="s">
        <v>259</v>
      </c>
      <c r="D869" t="s">
        <v>237</v>
      </c>
      <c r="E869" t="s">
        <v>173</v>
      </c>
      <c r="F869">
        <v>174</v>
      </c>
      <c r="G869">
        <v>4731.24</v>
      </c>
      <c r="H869">
        <v>0</v>
      </c>
      <c r="I869">
        <v>0</v>
      </c>
      <c r="J869">
        <v>174</v>
      </c>
      <c r="K869">
        <v>4731.24</v>
      </c>
    </row>
    <row r="870" spans="1:11" x14ac:dyDescent="0.25">
      <c r="A870" t="s">
        <v>3409</v>
      </c>
      <c r="B870" t="s">
        <v>72</v>
      </c>
      <c r="C870" t="s">
        <v>259</v>
      </c>
      <c r="D870" t="s">
        <v>237</v>
      </c>
      <c r="E870" t="s">
        <v>174</v>
      </c>
      <c r="F870">
        <v>584</v>
      </c>
      <c r="G870">
        <v>14075.02</v>
      </c>
      <c r="H870">
        <v>0</v>
      </c>
      <c r="I870">
        <v>0</v>
      </c>
      <c r="J870">
        <v>584</v>
      </c>
      <c r="K870">
        <v>14075.02</v>
      </c>
    </row>
    <row r="871" spans="1:11" x14ac:dyDescent="0.25">
      <c r="A871" t="s">
        <v>1546</v>
      </c>
      <c r="B871" t="s">
        <v>72</v>
      </c>
      <c r="C871" t="s">
        <v>259</v>
      </c>
      <c r="D871" t="s">
        <v>241</v>
      </c>
      <c r="E871" t="s">
        <v>175</v>
      </c>
      <c r="F871">
        <v>156</v>
      </c>
      <c r="G871">
        <v>4005.08</v>
      </c>
      <c r="H871">
        <v>0</v>
      </c>
      <c r="I871">
        <v>0</v>
      </c>
      <c r="J871">
        <v>156</v>
      </c>
      <c r="K871">
        <v>4005.08</v>
      </c>
    </row>
    <row r="872" spans="1:11" x14ac:dyDescent="0.25">
      <c r="A872" t="s">
        <v>994</v>
      </c>
      <c r="B872" t="s">
        <v>72</v>
      </c>
      <c r="C872" t="s">
        <v>259</v>
      </c>
      <c r="D872" t="s">
        <v>242</v>
      </c>
      <c r="E872" t="s">
        <v>176</v>
      </c>
      <c r="F872">
        <v>476</v>
      </c>
      <c r="G872">
        <v>11540.85</v>
      </c>
      <c r="H872">
        <v>0</v>
      </c>
      <c r="I872">
        <v>0</v>
      </c>
      <c r="J872">
        <v>476</v>
      </c>
      <c r="K872">
        <v>11540.85</v>
      </c>
    </row>
    <row r="873" spans="1:11" x14ac:dyDescent="0.25">
      <c r="A873" t="s">
        <v>2876</v>
      </c>
      <c r="B873" t="s">
        <v>72</v>
      </c>
      <c r="C873" t="s">
        <v>259</v>
      </c>
      <c r="D873" t="s">
        <v>238</v>
      </c>
      <c r="E873" t="s">
        <v>177</v>
      </c>
      <c r="F873">
        <v>162</v>
      </c>
      <c r="G873">
        <v>4174.9399999999996</v>
      </c>
      <c r="H873">
        <v>0</v>
      </c>
      <c r="I873">
        <v>0</v>
      </c>
      <c r="J873">
        <v>162</v>
      </c>
      <c r="K873">
        <v>4174.9399999999996</v>
      </c>
    </row>
    <row r="874" spans="1:11" x14ac:dyDescent="0.25">
      <c r="A874" t="s">
        <v>2043</v>
      </c>
      <c r="B874" t="s">
        <v>72</v>
      </c>
      <c r="C874" t="s">
        <v>259</v>
      </c>
      <c r="D874" t="s">
        <v>243</v>
      </c>
      <c r="E874" t="s">
        <v>178</v>
      </c>
      <c r="F874">
        <v>113</v>
      </c>
      <c r="G874">
        <v>3085.47</v>
      </c>
      <c r="H874">
        <v>0</v>
      </c>
      <c r="I874">
        <v>0</v>
      </c>
      <c r="J874">
        <v>113</v>
      </c>
      <c r="K874">
        <v>3085.47</v>
      </c>
    </row>
    <row r="875" spans="1:11" x14ac:dyDescent="0.25">
      <c r="A875" t="s">
        <v>602</v>
      </c>
      <c r="B875" t="s">
        <v>72</v>
      </c>
      <c r="C875" t="s">
        <v>259</v>
      </c>
      <c r="D875" t="s">
        <v>242</v>
      </c>
      <c r="E875" t="s">
        <v>179</v>
      </c>
      <c r="F875">
        <v>99</v>
      </c>
      <c r="G875">
        <v>2631.08</v>
      </c>
      <c r="H875">
        <v>0</v>
      </c>
      <c r="I875">
        <v>0</v>
      </c>
      <c r="J875">
        <v>99</v>
      </c>
      <c r="K875">
        <v>2631.08</v>
      </c>
    </row>
    <row r="876" spans="1:11" x14ac:dyDescent="0.25">
      <c r="A876" t="s">
        <v>2434</v>
      </c>
      <c r="B876" t="s">
        <v>72</v>
      </c>
      <c r="C876" t="s">
        <v>259</v>
      </c>
      <c r="D876" t="s">
        <v>242</v>
      </c>
      <c r="E876" t="s">
        <v>180</v>
      </c>
      <c r="F876">
        <v>117</v>
      </c>
      <c r="G876">
        <v>2704.94</v>
      </c>
      <c r="H876">
        <v>0</v>
      </c>
      <c r="I876">
        <v>0</v>
      </c>
      <c r="J876">
        <v>117</v>
      </c>
      <c r="K876">
        <v>2704.94</v>
      </c>
    </row>
    <row r="877" spans="1:11" x14ac:dyDescent="0.25">
      <c r="A877" t="s">
        <v>2845</v>
      </c>
      <c r="B877" t="s">
        <v>72</v>
      </c>
      <c r="C877" t="s">
        <v>259</v>
      </c>
      <c r="D877" t="s">
        <v>239</v>
      </c>
      <c r="E877" t="s">
        <v>181</v>
      </c>
      <c r="F877">
        <v>163</v>
      </c>
      <c r="G877">
        <v>3972</v>
      </c>
      <c r="H877">
        <v>0</v>
      </c>
      <c r="I877">
        <v>0</v>
      </c>
      <c r="J877">
        <v>163</v>
      </c>
      <c r="K877">
        <v>3972</v>
      </c>
    </row>
    <row r="878" spans="1:11" x14ac:dyDescent="0.25">
      <c r="A878" t="s">
        <v>2904</v>
      </c>
      <c r="B878" t="s">
        <v>72</v>
      </c>
      <c r="C878" t="s">
        <v>259</v>
      </c>
      <c r="D878" t="s">
        <v>240</v>
      </c>
      <c r="E878" t="s">
        <v>182</v>
      </c>
      <c r="F878">
        <v>95</v>
      </c>
      <c r="G878">
        <v>1776.47</v>
      </c>
      <c r="H878">
        <v>0</v>
      </c>
      <c r="I878">
        <v>0</v>
      </c>
      <c r="J878">
        <v>95</v>
      </c>
      <c r="K878">
        <v>1776.47</v>
      </c>
    </row>
    <row r="879" spans="1:11" x14ac:dyDescent="0.25">
      <c r="A879" t="s">
        <v>2462</v>
      </c>
      <c r="B879" t="s">
        <v>72</v>
      </c>
      <c r="C879" t="s">
        <v>259</v>
      </c>
      <c r="D879" t="s">
        <v>239</v>
      </c>
      <c r="E879" t="s">
        <v>183</v>
      </c>
      <c r="F879">
        <v>179</v>
      </c>
      <c r="G879">
        <v>4990</v>
      </c>
      <c r="H879">
        <v>0</v>
      </c>
      <c r="I879">
        <v>0</v>
      </c>
      <c r="J879">
        <v>179</v>
      </c>
      <c r="K879">
        <v>4990</v>
      </c>
    </row>
    <row r="880" spans="1:11" x14ac:dyDescent="0.25">
      <c r="A880" t="s">
        <v>2779</v>
      </c>
      <c r="B880" t="s">
        <v>72</v>
      </c>
      <c r="C880" t="s">
        <v>259</v>
      </c>
      <c r="D880" t="s">
        <v>241</v>
      </c>
      <c r="E880" t="s">
        <v>184</v>
      </c>
      <c r="F880">
        <v>157</v>
      </c>
      <c r="G880">
        <v>3723.47</v>
      </c>
      <c r="H880">
        <v>0</v>
      </c>
      <c r="I880">
        <v>0</v>
      </c>
      <c r="J880">
        <v>157</v>
      </c>
      <c r="K880">
        <v>3723.47</v>
      </c>
    </row>
    <row r="881" spans="1:11" x14ac:dyDescent="0.25">
      <c r="A881" t="s">
        <v>3937</v>
      </c>
      <c r="B881" t="s">
        <v>72</v>
      </c>
      <c r="C881" t="s">
        <v>259</v>
      </c>
      <c r="D881" t="s">
        <v>245</v>
      </c>
      <c r="E881" t="s">
        <v>185</v>
      </c>
      <c r="F881">
        <v>164</v>
      </c>
      <c r="G881">
        <v>2749.47</v>
      </c>
      <c r="H881">
        <v>0</v>
      </c>
      <c r="I881">
        <v>0</v>
      </c>
      <c r="J881">
        <v>164</v>
      </c>
      <c r="K881">
        <v>2749.47</v>
      </c>
    </row>
    <row r="882" spans="1:11" x14ac:dyDescent="0.25">
      <c r="A882" t="s">
        <v>705</v>
      </c>
      <c r="B882" t="s">
        <v>72</v>
      </c>
      <c r="C882" t="s">
        <v>259</v>
      </c>
      <c r="D882" t="s">
        <v>237</v>
      </c>
      <c r="E882" t="s">
        <v>186</v>
      </c>
      <c r="F882">
        <v>22</v>
      </c>
      <c r="G882">
        <v>665</v>
      </c>
      <c r="H882">
        <v>0</v>
      </c>
      <c r="I882">
        <v>0</v>
      </c>
      <c r="J882">
        <v>22</v>
      </c>
      <c r="K882">
        <v>665</v>
      </c>
    </row>
    <row r="883" spans="1:11" x14ac:dyDescent="0.25">
      <c r="A883" t="s">
        <v>1790</v>
      </c>
      <c r="B883" t="s">
        <v>72</v>
      </c>
      <c r="C883" t="s">
        <v>259</v>
      </c>
      <c r="D883" t="s">
        <v>241</v>
      </c>
      <c r="E883" t="s">
        <v>187</v>
      </c>
      <c r="F883">
        <v>171</v>
      </c>
      <c r="G883">
        <v>5376.94</v>
      </c>
      <c r="H883">
        <v>0</v>
      </c>
      <c r="I883">
        <v>0</v>
      </c>
      <c r="J883">
        <v>171</v>
      </c>
      <c r="K883">
        <v>5376.94</v>
      </c>
    </row>
    <row r="884" spans="1:11" x14ac:dyDescent="0.25">
      <c r="A884" t="s">
        <v>3456</v>
      </c>
      <c r="B884" t="s">
        <v>72</v>
      </c>
      <c r="C884" t="s">
        <v>259</v>
      </c>
      <c r="D884" t="s">
        <v>244</v>
      </c>
      <c r="E884" t="s">
        <v>188</v>
      </c>
      <c r="F884">
        <v>153</v>
      </c>
      <c r="G884">
        <v>4231</v>
      </c>
      <c r="H884">
        <v>0</v>
      </c>
      <c r="I884">
        <v>0</v>
      </c>
      <c r="J884">
        <v>153</v>
      </c>
      <c r="K884">
        <v>4231</v>
      </c>
    </row>
    <row r="885" spans="1:11" x14ac:dyDescent="0.25">
      <c r="A885" t="s">
        <v>2161</v>
      </c>
      <c r="B885" t="s">
        <v>72</v>
      </c>
      <c r="C885" t="s">
        <v>259</v>
      </c>
      <c r="D885" t="s">
        <v>241</v>
      </c>
      <c r="E885" t="s">
        <v>189</v>
      </c>
      <c r="F885">
        <v>104</v>
      </c>
      <c r="G885">
        <v>2872.47</v>
      </c>
      <c r="H885">
        <v>0</v>
      </c>
      <c r="I885">
        <v>0</v>
      </c>
      <c r="J885">
        <v>104</v>
      </c>
      <c r="K885">
        <v>2872.47</v>
      </c>
    </row>
    <row r="886" spans="1:11" x14ac:dyDescent="0.25">
      <c r="A886" t="s">
        <v>3596</v>
      </c>
      <c r="B886" t="s">
        <v>72</v>
      </c>
      <c r="C886" t="s">
        <v>259</v>
      </c>
      <c r="D886" t="s">
        <v>245</v>
      </c>
      <c r="E886" t="s">
        <v>190</v>
      </c>
      <c r="F886">
        <v>263</v>
      </c>
      <c r="G886">
        <v>7213.47</v>
      </c>
      <c r="H886">
        <v>0</v>
      </c>
      <c r="I886">
        <v>0</v>
      </c>
      <c r="J886">
        <v>263</v>
      </c>
      <c r="K886">
        <v>7213.47</v>
      </c>
    </row>
    <row r="887" spans="1:11" x14ac:dyDescent="0.25">
      <c r="A887" t="s">
        <v>697</v>
      </c>
      <c r="B887" t="s">
        <v>72</v>
      </c>
      <c r="C887" t="s">
        <v>259</v>
      </c>
      <c r="D887" t="s">
        <v>244</v>
      </c>
      <c r="E887" t="s">
        <v>191</v>
      </c>
      <c r="F887">
        <v>145</v>
      </c>
      <c r="G887">
        <v>3551.94</v>
      </c>
      <c r="H887">
        <v>0</v>
      </c>
      <c r="I887">
        <v>0</v>
      </c>
      <c r="J887">
        <v>145</v>
      </c>
      <c r="K887">
        <v>3551.94</v>
      </c>
    </row>
    <row r="888" spans="1:11" x14ac:dyDescent="0.25">
      <c r="A888" t="s">
        <v>585</v>
      </c>
      <c r="B888" t="s">
        <v>72</v>
      </c>
      <c r="C888" t="s">
        <v>259</v>
      </c>
      <c r="D888" t="s">
        <v>242</v>
      </c>
      <c r="E888" t="s">
        <v>192</v>
      </c>
      <c r="F888">
        <v>86</v>
      </c>
      <c r="G888">
        <v>1487</v>
      </c>
      <c r="H888">
        <v>0</v>
      </c>
      <c r="I888">
        <v>0</v>
      </c>
      <c r="J888">
        <v>86</v>
      </c>
      <c r="K888">
        <v>1487</v>
      </c>
    </row>
    <row r="889" spans="1:11" x14ac:dyDescent="0.25">
      <c r="A889" t="s">
        <v>1885</v>
      </c>
      <c r="B889" t="s">
        <v>72</v>
      </c>
      <c r="C889" t="s">
        <v>259</v>
      </c>
      <c r="D889" t="s">
        <v>244</v>
      </c>
      <c r="E889" t="s">
        <v>193</v>
      </c>
      <c r="F889">
        <v>123</v>
      </c>
      <c r="G889">
        <v>2825</v>
      </c>
      <c r="H889">
        <v>0</v>
      </c>
      <c r="I889">
        <v>0</v>
      </c>
      <c r="J889">
        <v>123</v>
      </c>
      <c r="K889">
        <v>2825</v>
      </c>
    </row>
    <row r="890" spans="1:11" x14ac:dyDescent="0.25">
      <c r="A890" t="s">
        <v>3815</v>
      </c>
      <c r="B890" t="s">
        <v>72</v>
      </c>
      <c r="C890" t="s">
        <v>259</v>
      </c>
      <c r="D890" t="s">
        <v>243</v>
      </c>
      <c r="E890" t="s">
        <v>194</v>
      </c>
      <c r="F890">
        <v>251</v>
      </c>
      <c r="G890">
        <v>4914.47</v>
      </c>
      <c r="H890">
        <v>0</v>
      </c>
      <c r="I890">
        <v>0</v>
      </c>
      <c r="J890">
        <v>251</v>
      </c>
      <c r="K890">
        <v>4914.47</v>
      </c>
    </row>
    <row r="891" spans="1:11" x14ac:dyDescent="0.25">
      <c r="A891" t="s">
        <v>1084</v>
      </c>
      <c r="B891" t="s">
        <v>72</v>
      </c>
      <c r="C891" t="s">
        <v>259</v>
      </c>
      <c r="D891" t="s">
        <v>242</v>
      </c>
      <c r="E891" t="s">
        <v>254</v>
      </c>
      <c r="F891">
        <v>6654</v>
      </c>
      <c r="G891">
        <v>145883.49</v>
      </c>
      <c r="H891">
        <v>0</v>
      </c>
      <c r="I891">
        <v>0</v>
      </c>
      <c r="J891">
        <v>6654</v>
      </c>
      <c r="K891">
        <v>145883.49</v>
      </c>
    </row>
    <row r="892" spans="1:11" x14ac:dyDescent="0.25">
      <c r="A892" t="s">
        <v>1550</v>
      </c>
      <c r="B892" t="s">
        <v>72</v>
      </c>
      <c r="C892" t="s">
        <v>259</v>
      </c>
      <c r="D892" t="s">
        <v>243</v>
      </c>
      <c r="E892" t="s">
        <v>195</v>
      </c>
      <c r="F892">
        <v>180</v>
      </c>
      <c r="G892">
        <v>4067</v>
      </c>
      <c r="H892">
        <v>0</v>
      </c>
      <c r="I892">
        <v>0</v>
      </c>
      <c r="J892">
        <v>180</v>
      </c>
      <c r="K892">
        <v>4067</v>
      </c>
    </row>
    <row r="893" spans="1:11" x14ac:dyDescent="0.25">
      <c r="A893" t="s">
        <v>3700</v>
      </c>
      <c r="B893" t="s">
        <v>72</v>
      </c>
      <c r="C893" t="s">
        <v>259</v>
      </c>
      <c r="D893" t="s">
        <v>240</v>
      </c>
      <c r="E893" t="s">
        <v>196</v>
      </c>
      <c r="F893">
        <v>67</v>
      </c>
      <c r="G893">
        <v>1541</v>
      </c>
      <c r="H893">
        <v>0</v>
      </c>
      <c r="I893">
        <v>0</v>
      </c>
      <c r="J893">
        <v>67</v>
      </c>
      <c r="K893">
        <v>1541</v>
      </c>
    </row>
    <row r="894" spans="1:11" x14ac:dyDescent="0.25">
      <c r="A894" t="s">
        <v>4126</v>
      </c>
      <c r="B894" t="s">
        <v>72</v>
      </c>
      <c r="C894" t="s">
        <v>259</v>
      </c>
      <c r="D894" t="s">
        <v>243</v>
      </c>
      <c r="E894" t="s">
        <v>255</v>
      </c>
      <c r="F894">
        <v>3301</v>
      </c>
      <c r="G894">
        <v>71319.570000000007</v>
      </c>
      <c r="H894">
        <v>0</v>
      </c>
      <c r="I894">
        <v>0</v>
      </c>
      <c r="J894">
        <v>3301</v>
      </c>
      <c r="K894">
        <v>71319.570000000007</v>
      </c>
    </row>
    <row r="895" spans="1:11" x14ac:dyDescent="0.25">
      <c r="A895" t="s">
        <v>3972</v>
      </c>
      <c r="B895" t="s">
        <v>72</v>
      </c>
      <c r="C895" t="s">
        <v>259</v>
      </c>
      <c r="D895" t="s">
        <v>242</v>
      </c>
      <c r="E895" t="s">
        <v>197</v>
      </c>
      <c r="F895">
        <v>130</v>
      </c>
      <c r="G895">
        <v>3925.88</v>
      </c>
      <c r="H895">
        <v>0</v>
      </c>
      <c r="I895">
        <v>0</v>
      </c>
      <c r="J895">
        <v>130</v>
      </c>
      <c r="K895">
        <v>3925.88</v>
      </c>
    </row>
    <row r="896" spans="1:11" x14ac:dyDescent="0.25">
      <c r="A896" t="s">
        <v>2423</v>
      </c>
      <c r="B896" t="s">
        <v>72</v>
      </c>
      <c r="C896" t="s">
        <v>259</v>
      </c>
      <c r="D896" t="s">
        <v>238</v>
      </c>
      <c r="E896" t="s">
        <v>198</v>
      </c>
      <c r="F896">
        <v>130</v>
      </c>
      <c r="G896">
        <v>2571.02</v>
      </c>
      <c r="H896">
        <v>0</v>
      </c>
      <c r="I896">
        <v>0</v>
      </c>
      <c r="J896">
        <v>130</v>
      </c>
      <c r="K896">
        <v>2571.02</v>
      </c>
    </row>
    <row r="897" spans="1:11" x14ac:dyDescent="0.25">
      <c r="A897" t="s">
        <v>2378</v>
      </c>
      <c r="B897" t="s">
        <v>72</v>
      </c>
      <c r="C897" t="s">
        <v>259</v>
      </c>
      <c r="D897" t="s">
        <v>239</v>
      </c>
      <c r="E897" t="s">
        <v>199</v>
      </c>
      <c r="F897">
        <v>252</v>
      </c>
      <c r="G897">
        <v>4814.04</v>
      </c>
      <c r="H897">
        <v>0</v>
      </c>
      <c r="I897">
        <v>0</v>
      </c>
      <c r="J897">
        <v>252</v>
      </c>
      <c r="K897">
        <v>4814.04</v>
      </c>
    </row>
    <row r="898" spans="1:11" x14ac:dyDescent="0.25">
      <c r="A898" t="s">
        <v>858</v>
      </c>
      <c r="B898" t="s">
        <v>72</v>
      </c>
      <c r="C898" t="s">
        <v>259</v>
      </c>
      <c r="D898" t="s">
        <v>241</v>
      </c>
      <c r="E898" t="s">
        <v>200</v>
      </c>
      <c r="F898">
        <v>66</v>
      </c>
      <c r="G898">
        <v>2413</v>
      </c>
      <c r="H898">
        <v>0</v>
      </c>
      <c r="I898">
        <v>0</v>
      </c>
      <c r="J898">
        <v>66</v>
      </c>
      <c r="K898">
        <v>2413</v>
      </c>
    </row>
    <row r="899" spans="1:11" x14ac:dyDescent="0.25">
      <c r="A899" t="s">
        <v>3373</v>
      </c>
      <c r="B899" t="s">
        <v>72</v>
      </c>
      <c r="C899" t="s">
        <v>259</v>
      </c>
      <c r="D899" t="s">
        <v>244</v>
      </c>
      <c r="E899" t="s">
        <v>201</v>
      </c>
      <c r="F899">
        <v>499</v>
      </c>
      <c r="G899">
        <v>13021</v>
      </c>
      <c r="H899">
        <v>0</v>
      </c>
      <c r="I899">
        <v>0</v>
      </c>
      <c r="J899">
        <v>499</v>
      </c>
      <c r="K899">
        <v>13021</v>
      </c>
    </row>
    <row r="900" spans="1:11" x14ac:dyDescent="0.25">
      <c r="A900" t="s">
        <v>3326</v>
      </c>
      <c r="B900" t="s">
        <v>72</v>
      </c>
      <c r="C900" t="s">
        <v>259</v>
      </c>
      <c r="D900" t="s">
        <v>241</v>
      </c>
      <c r="E900" t="s">
        <v>202</v>
      </c>
      <c r="F900">
        <v>236</v>
      </c>
      <c r="G900">
        <v>5421.41</v>
      </c>
      <c r="H900">
        <v>0</v>
      </c>
      <c r="I900">
        <v>0</v>
      </c>
      <c r="J900">
        <v>236</v>
      </c>
      <c r="K900">
        <v>5421.41</v>
      </c>
    </row>
    <row r="901" spans="1:11" x14ac:dyDescent="0.25">
      <c r="A901" t="s">
        <v>3918</v>
      </c>
      <c r="B901" t="s">
        <v>72</v>
      </c>
      <c r="C901" t="s">
        <v>259</v>
      </c>
      <c r="D901" t="s">
        <v>240</v>
      </c>
      <c r="E901" t="s">
        <v>203</v>
      </c>
      <c r="F901">
        <v>125</v>
      </c>
      <c r="G901">
        <v>3062.08</v>
      </c>
      <c r="H901">
        <v>0</v>
      </c>
      <c r="I901">
        <v>0</v>
      </c>
      <c r="J901">
        <v>125</v>
      </c>
      <c r="K901">
        <v>3062.08</v>
      </c>
    </row>
    <row r="902" spans="1:11" x14ac:dyDescent="0.25">
      <c r="A902" t="s">
        <v>1533</v>
      </c>
      <c r="B902" t="s">
        <v>72</v>
      </c>
      <c r="C902" t="s">
        <v>259</v>
      </c>
      <c r="D902" t="s">
        <v>244</v>
      </c>
      <c r="E902" t="s">
        <v>204</v>
      </c>
      <c r="F902">
        <v>96</v>
      </c>
      <c r="G902">
        <v>3177.08</v>
      </c>
      <c r="H902">
        <v>0</v>
      </c>
      <c r="I902">
        <v>0</v>
      </c>
      <c r="J902">
        <v>96</v>
      </c>
      <c r="K902">
        <v>3177.08</v>
      </c>
    </row>
    <row r="903" spans="1:11" x14ac:dyDescent="0.25">
      <c r="A903" t="s">
        <v>567</v>
      </c>
      <c r="B903" t="s">
        <v>72</v>
      </c>
      <c r="C903" t="s">
        <v>259</v>
      </c>
      <c r="D903" t="s">
        <v>238</v>
      </c>
      <c r="E903" t="s">
        <v>205</v>
      </c>
      <c r="F903">
        <v>385</v>
      </c>
      <c r="G903">
        <v>8659.7900000000009</v>
      </c>
      <c r="H903">
        <v>0</v>
      </c>
      <c r="I903">
        <v>0</v>
      </c>
      <c r="J903">
        <v>385</v>
      </c>
      <c r="K903">
        <v>8659.7900000000009</v>
      </c>
    </row>
    <row r="904" spans="1:11" x14ac:dyDescent="0.25">
      <c r="A904" t="s">
        <v>2217</v>
      </c>
      <c r="B904" t="s">
        <v>72</v>
      </c>
      <c r="C904" t="s">
        <v>259</v>
      </c>
      <c r="D904" t="s">
        <v>240</v>
      </c>
      <c r="E904" t="s">
        <v>206</v>
      </c>
      <c r="F904">
        <v>94</v>
      </c>
      <c r="G904">
        <v>1940</v>
      </c>
      <c r="H904">
        <v>0</v>
      </c>
      <c r="I904">
        <v>0</v>
      </c>
      <c r="J904">
        <v>94</v>
      </c>
      <c r="K904">
        <v>1940</v>
      </c>
    </row>
    <row r="905" spans="1:11" x14ac:dyDescent="0.25">
      <c r="A905" t="s">
        <v>3350</v>
      </c>
      <c r="B905" t="s">
        <v>72</v>
      </c>
      <c r="C905" t="s">
        <v>259</v>
      </c>
      <c r="D905" t="s">
        <v>242</v>
      </c>
      <c r="E905" t="s">
        <v>207</v>
      </c>
      <c r="F905">
        <v>1122</v>
      </c>
      <c r="G905">
        <v>21056.37</v>
      </c>
      <c r="H905">
        <v>0</v>
      </c>
      <c r="I905">
        <v>0</v>
      </c>
      <c r="J905">
        <v>1122</v>
      </c>
      <c r="K905">
        <v>21056.37</v>
      </c>
    </row>
    <row r="906" spans="1:11" x14ac:dyDescent="0.25">
      <c r="A906" t="s">
        <v>1256</v>
      </c>
      <c r="B906" t="s">
        <v>72</v>
      </c>
      <c r="C906" t="s">
        <v>259</v>
      </c>
      <c r="D906" t="s">
        <v>239</v>
      </c>
      <c r="E906" t="s">
        <v>208</v>
      </c>
      <c r="F906">
        <v>195</v>
      </c>
      <c r="G906">
        <v>3469.02</v>
      </c>
      <c r="H906">
        <v>0</v>
      </c>
      <c r="I906">
        <v>0</v>
      </c>
      <c r="J906">
        <v>195</v>
      </c>
      <c r="K906">
        <v>3469.02</v>
      </c>
    </row>
    <row r="907" spans="1:11" x14ac:dyDescent="0.25">
      <c r="A907" t="s">
        <v>3451</v>
      </c>
      <c r="B907" t="s">
        <v>72</v>
      </c>
      <c r="C907" t="s">
        <v>259</v>
      </c>
      <c r="D907" t="s">
        <v>243</v>
      </c>
      <c r="E907" t="s">
        <v>209</v>
      </c>
      <c r="F907">
        <v>176</v>
      </c>
      <c r="G907">
        <v>3891.08</v>
      </c>
      <c r="H907">
        <v>0</v>
      </c>
      <c r="I907">
        <v>0</v>
      </c>
      <c r="J907">
        <v>176</v>
      </c>
      <c r="K907">
        <v>3891.08</v>
      </c>
    </row>
    <row r="908" spans="1:11" x14ac:dyDescent="0.25">
      <c r="A908" t="s">
        <v>1835</v>
      </c>
      <c r="B908" t="s">
        <v>72</v>
      </c>
      <c r="C908" t="s">
        <v>259</v>
      </c>
      <c r="D908" t="s">
        <v>241</v>
      </c>
      <c r="E908" t="s">
        <v>210</v>
      </c>
      <c r="F908">
        <v>194</v>
      </c>
      <c r="G908">
        <v>4422.47</v>
      </c>
      <c r="H908">
        <v>0</v>
      </c>
      <c r="I908">
        <v>0</v>
      </c>
      <c r="J908">
        <v>194</v>
      </c>
      <c r="K908">
        <v>4422.47</v>
      </c>
    </row>
    <row r="909" spans="1:11" x14ac:dyDescent="0.25">
      <c r="A909" t="s">
        <v>1083</v>
      </c>
      <c r="B909" t="s">
        <v>72</v>
      </c>
      <c r="C909" t="s">
        <v>259</v>
      </c>
      <c r="D909" t="s">
        <v>244</v>
      </c>
      <c r="E909" t="s">
        <v>211</v>
      </c>
      <c r="F909">
        <v>96</v>
      </c>
      <c r="G909">
        <v>2619.4699999999998</v>
      </c>
      <c r="H909">
        <v>0</v>
      </c>
      <c r="I909">
        <v>0</v>
      </c>
      <c r="J909">
        <v>96</v>
      </c>
      <c r="K909">
        <v>2619.4699999999998</v>
      </c>
    </row>
    <row r="910" spans="1:11" x14ac:dyDescent="0.25">
      <c r="A910" t="s">
        <v>581</v>
      </c>
      <c r="B910" t="s">
        <v>72</v>
      </c>
      <c r="C910" t="s">
        <v>259</v>
      </c>
      <c r="D910" t="s">
        <v>238</v>
      </c>
      <c r="E910" t="s">
        <v>212</v>
      </c>
      <c r="F910">
        <v>144</v>
      </c>
      <c r="G910">
        <v>2203.02</v>
      </c>
      <c r="H910">
        <v>0</v>
      </c>
      <c r="I910">
        <v>0</v>
      </c>
      <c r="J910">
        <v>144</v>
      </c>
      <c r="K910">
        <v>2203.02</v>
      </c>
    </row>
    <row r="911" spans="1:11" x14ac:dyDescent="0.25">
      <c r="A911" t="s">
        <v>816</v>
      </c>
      <c r="B911" t="s">
        <v>72</v>
      </c>
      <c r="C911" t="s">
        <v>259</v>
      </c>
      <c r="D911" t="s">
        <v>243</v>
      </c>
      <c r="E911" t="s">
        <v>213</v>
      </c>
      <c r="F911">
        <v>65</v>
      </c>
      <c r="G911">
        <v>1164</v>
      </c>
      <c r="H911">
        <v>0</v>
      </c>
      <c r="I911">
        <v>0</v>
      </c>
      <c r="J911">
        <v>65</v>
      </c>
      <c r="K911">
        <v>1164</v>
      </c>
    </row>
    <row r="912" spans="1:11" x14ac:dyDescent="0.25">
      <c r="A912" t="s">
        <v>673</v>
      </c>
      <c r="B912" t="s">
        <v>72</v>
      </c>
      <c r="C912" t="s">
        <v>259</v>
      </c>
      <c r="D912" t="s">
        <v>239</v>
      </c>
      <c r="E912" t="s">
        <v>214</v>
      </c>
      <c r="F912">
        <v>115</v>
      </c>
      <c r="G912">
        <v>2921.94</v>
      </c>
      <c r="H912">
        <v>0</v>
      </c>
      <c r="I912">
        <v>0</v>
      </c>
      <c r="J912">
        <v>115</v>
      </c>
      <c r="K912">
        <v>2921.94</v>
      </c>
    </row>
    <row r="913" spans="1:11" x14ac:dyDescent="0.25">
      <c r="A913" t="s">
        <v>2047</v>
      </c>
      <c r="B913" t="s">
        <v>72</v>
      </c>
      <c r="C913" t="s">
        <v>259</v>
      </c>
      <c r="D913" t="s">
        <v>241</v>
      </c>
      <c r="E913" t="s">
        <v>215</v>
      </c>
      <c r="F913">
        <v>195</v>
      </c>
      <c r="G913">
        <v>5601.94</v>
      </c>
      <c r="H913">
        <v>0</v>
      </c>
      <c r="I913">
        <v>0</v>
      </c>
      <c r="J913">
        <v>195</v>
      </c>
      <c r="K913">
        <v>5601.94</v>
      </c>
    </row>
    <row r="914" spans="1:11" x14ac:dyDescent="0.25">
      <c r="A914" t="s">
        <v>640</v>
      </c>
      <c r="B914" t="s">
        <v>72</v>
      </c>
      <c r="C914" t="s">
        <v>259</v>
      </c>
      <c r="D914" t="s">
        <v>245</v>
      </c>
      <c r="E914" t="s">
        <v>216</v>
      </c>
      <c r="F914">
        <v>218</v>
      </c>
      <c r="G914">
        <v>4087.08</v>
      </c>
      <c r="H914">
        <v>0</v>
      </c>
      <c r="I914">
        <v>0</v>
      </c>
      <c r="J914">
        <v>218</v>
      </c>
      <c r="K914">
        <v>4087.08</v>
      </c>
    </row>
    <row r="915" spans="1:11" x14ac:dyDescent="0.25">
      <c r="A915" t="s">
        <v>2894</v>
      </c>
      <c r="B915" t="s">
        <v>72</v>
      </c>
      <c r="C915" t="s">
        <v>259</v>
      </c>
      <c r="D915" t="s">
        <v>244</v>
      </c>
      <c r="E915" t="s">
        <v>217</v>
      </c>
      <c r="F915">
        <v>85</v>
      </c>
      <c r="G915">
        <v>2176</v>
      </c>
      <c r="H915">
        <v>0</v>
      </c>
      <c r="I915">
        <v>0</v>
      </c>
      <c r="J915">
        <v>85</v>
      </c>
      <c r="K915">
        <v>2176</v>
      </c>
    </row>
    <row r="916" spans="1:11" x14ac:dyDescent="0.25">
      <c r="A916" t="s">
        <v>2232</v>
      </c>
      <c r="B916" t="s">
        <v>72</v>
      </c>
      <c r="C916" t="s">
        <v>259</v>
      </c>
      <c r="D916" t="s">
        <v>239</v>
      </c>
      <c r="E916" t="s">
        <v>218</v>
      </c>
      <c r="F916">
        <v>166</v>
      </c>
      <c r="G916">
        <v>3201</v>
      </c>
      <c r="H916">
        <v>0</v>
      </c>
      <c r="I916">
        <v>0</v>
      </c>
      <c r="J916">
        <v>166</v>
      </c>
      <c r="K916">
        <v>3201</v>
      </c>
    </row>
    <row r="917" spans="1:11" x14ac:dyDescent="0.25">
      <c r="A917" t="s">
        <v>2496</v>
      </c>
      <c r="B917" t="s">
        <v>72</v>
      </c>
      <c r="C917" t="s">
        <v>259</v>
      </c>
      <c r="D917" t="s">
        <v>239</v>
      </c>
      <c r="E917" t="s">
        <v>219</v>
      </c>
      <c r="F917">
        <v>194</v>
      </c>
      <c r="G917">
        <v>5174.55</v>
      </c>
      <c r="H917">
        <v>0</v>
      </c>
      <c r="I917">
        <v>0</v>
      </c>
      <c r="J917">
        <v>194</v>
      </c>
      <c r="K917">
        <v>5174.55</v>
      </c>
    </row>
    <row r="918" spans="1:11" x14ac:dyDescent="0.25">
      <c r="A918" t="s">
        <v>2955</v>
      </c>
      <c r="B918" t="s">
        <v>72</v>
      </c>
      <c r="C918" t="s">
        <v>259</v>
      </c>
      <c r="D918" t="s">
        <v>241</v>
      </c>
      <c r="E918" t="s">
        <v>220</v>
      </c>
      <c r="F918">
        <v>155</v>
      </c>
      <c r="G918">
        <v>4416.63</v>
      </c>
      <c r="H918">
        <v>0</v>
      </c>
      <c r="I918">
        <v>0</v>
      </c>
      <c r="J918">
        <v>155</v>
      </c>
      <c r="K918">
        <v>4416.63</v>
      </c>
    </row>
    <row r="919" spans="1:11" x14ac:dyDescent="0.25">
      <c r="A919" t="s">
        <v>2842</v>
      </c>
      <c r="B919" t="s">
        <v>72</v>
      </c>
      <c r="C919" t="s">
        <v>259</v>
      </c>
      <c r="D919" t="s">
        <v>244</v>
      </c>
      <c r="E919" t="s">
        <v>221</v>
      </c>
      <c r="F919">
        <v>321</v>
      </c>
      <c r="G919">
        <v>8146.18</v>
      </c>
      <c r="H919">
        <v>0</v>
      </c>
      <c r="I919">
        <v>0</v>
      </c>
      <c r="J919">
        <v>321</v>
      </c>
      <c r="K919">
        <v>8146.18</v>
      </c>
    </row>
    <row r="920" spans="1:11" x14ac:dyDescent="0.25">
      <c r="A920" t="s">
        <v>1255</v>
      </c>
      <c r="B920" t="s">
        <v>72</v>
      </c>
      <c r="C920" t="s">
        <v>259</v>
      </c>
      <c r="D920" t="s">
        <v>242</v>
      </c>
      <c r="E920" t="s">
        <v>222</v>
      </c>
      <c r="F920">
        <v>145</v>
      </c>
      <c r="G920">
        <v>3428.47</v>
      </c>
      <c r="H920">
        <v>0</v>
      </c>
      <c r="I920">
        <v>0</v>
      </c>
      <c r="J920">
        <v>145</v>
      </c>
      <c r="K920">
        <v>3428.47</v>
      </c>
    </row>
    <row r="921" spans="1:11" x14ac:dyDescent="0.25">
      <c r="A921" t="s">
        <v>2383</v>
      </c>
      <c r="B921" t="s">
        <v>72</v>
      </c>
      <c r="C921" t="s">
        <v>259</v>
      </c>
      <c r="D921" t="s">
        <v>244</v>
      </c>
      <c r="E921" t="s">
        <v>256</v>
      </c>
      <c r="F921">
        <v>2802</v>
      </c>
      <c r="G921">
        <v>73821.440000000002</v>
      </c>
      <c r="H921">
        <v>0</v>
      </c>
      <c r="I921">
        <v>0</v>
      </c>
      <c r="J921">
        <v>2802</v>
      </c>
      <c r="K921">
        <v>73821.440000000002</v>
      </c>
    </row>
    <row r="922" spans="1:11" x14ac:dyDescent="0.25">
      <c r="A922" t="s">
        <v>3006</v>
      </c>
      <c r="B922" t="s">
        <v>72</v>
      </c>
      <c r="C922" t="s">
        <v>259</v>
      </c>
      <c r="D922" t="s">
        <v>237</v>
      </c>
      <c r="E922" t="s">
        <v>223</v>
      </c>
      <c r="F922">
        <v>293</v>
      </c>
      <c r="G922">
        <v>6686.63</v>
      </c>
      <c r="H922">
        <v>0</v>
      </c>
      <c r="I922">
        <v>0</v>
      </c>
      <c r="J922">
        <v>293</v>
      </c>
      <c r="K922">
        <v>6686.63</v>
      </c>
    </row>
    <row r="923" spans="1:11" x14ac:dyDescent="0.25">
      <c r="A923" t="s">
        <v>2552</v>
      </c>
      <c r="B923" t="s">
        <v>72</v>
      </c>
      <c r="C923" t="s">
        <v>259</v>
      </c>
      <c r="D923" t="s">
        <v>242</v>
      </c>
      <c r="E923" t="s">
        <v>224</v>
      </c>
      <c r="F923">
        <v>590</v>
      </c>
      <c r="G923">
        <v>13263.9</v>
      </c>
      <c r="H923">
        <v>0</v>
      </c>
      <c r="I923">
        <v>0</v>
      </c>
      <c r="J923">
        <v>590</v>
      </c>
      <c r="K923">
        <v>13263.9</v>
      </c>
    </row>
    <row r="924" spans="1:11" x14ac:dyDescent="0.25">
      <c r="A924" t="s">
        <v>2559</v>
      </c>
      <c r="B924" t="s">
        <v>72</v>
      </c>
      <c r="C924" t="s">
        <v>259</v>
      </c>
      <c r="D924" t="s">
        <v>239</v>
      </c>
      <c r="E924" t="s">
        <v>225</v>
      </c>
      <c r="F924">
        <v>84</v>
      </c>
      <c r="G924">
        <v>2380.94</v>
      </c>
      <c r="H924">
        <v>0</v>
      </c>
      <c r="I924">
        <v>0</v>
      </c>
      <c r="J924">
        <v>84</v>
      </c>
      <c r="K924">
        <v>2380.94</v>
      </c>
    </row>
    <row r="925" spans="1:11" x14ac:dyDescent="0.25">
      <c r="A925" t="s">
        <v>2114</v>
      </c>
      <c r="B925" t="s">
        <v>72</v>
      </c>
      <c r="C925" t="s">
        <v>259</v>
      </c>
      <c r="D925" t="s">
        <v>241</v>
      </c>
      <c r="E925" t="s">
        <v>226</v>
      </c>
      <c r="F925">
        <v>76</v>
      </c>
      <c r="G925">
        <v>2071</v>
      </c>
      <c r="H925">
        <v>0</v>
      </c>
      <c r="I925">
        <v>0</v>
      </c>
      <c r="J925">
        <v>76</v>
      </c>
      <c r="K925">
        <v>2071</v>
      </c>
    </row>
    <row r="926" spans="1:11" x14ac:dyDescent="0.25">
      <c r="A926" t="s">
        <v>1158</v>
      </c>
      <c r="B926" t="s">
        <v>72</v>
      </c>
      <c r="C926" t="s">
        <v>259</v>
      </c>
      <c r="D926" t="s">
        <v>241</v>
      </c>
      <c r="E926" t="s">
        <v>227</v>
      </c>
      <c r="F926">
        <v>184</v>
      </c>
      <c r="G926">
        <v>5869.08</v>
      </c>
      <c r="H926">
        <v>0</v>
      </c>
      <c r="I926">
        <v>0</v>
      </c>
      <c r="J926">
        <v>184</v>
      </c>
      <c r="K926">
        <v>5869.08</v>
      </c>
    </row>
    <row r="927" spans="1:11" x14ac:dyDescent="0.25">
      <c r="A927" t="s">
        <v>2344</v>
      </c>
      <c r="B927" t="s">
        <v>72</v>
      </c>
      <c r="C927" t="s">
        <v>259</v>
      </c>
      <c r="D927" t="s">
        <v>243</v>
      </c>
      <c r="E927" t="s">
        <v>228</v>
      </c>
      <c r="F927">
        <v>412</v>
      </c>
      <c r="G927">
        <v>8169.55</v>
      </c>
      <c r="H927">
        <v>0</v>
      </c>
      <c r="I927">
        <v>0</v>
      </c>
      <c r="J927">
        <v>412</v>
      </c>
      <c r="K927">
        <v>8169.55</v>
      </c>
    </row>
    <row r="928" spans="1:11" x14ac:dyDescent="0.25">
      <c r="A928" t="s">
        <v>3570</v>
      </c>
      <c r="B928" t="s">
        <v>72</v>
      </c>
      <c r="C928" t="s">
        <v>259</v>
      </c>
      <c r="D928" t="s">
        <v>242</v>
      </c>
      <c r="E928" t="s">
        <v>229</v>
      </c>
      <c r="F928">
        <v>133</v>
      </c>
      <c r="G928">
        <v>3102</v>
      </c>
      <c r="H928">
        <v>0</v>
      </c>
      <c r="I928">
        <v>0</v>
      </c>
      <c r="J928">
        <v>133</v>
      </c>
      <c r="K928">
        <v>3102</v>
      </c>
    </row>
    <row r="929" spans="1:11" x14ac:dyDescent="0.25">
      <c r="A929" t="s">
        <v>941</v>
      </c>
      <c r="B929" t="s">
        <v>72</v>
      </c>
      <c r="C929" t="s">
        <v>259</v>
      </c>
      <c r="D929" t="s">
        <v>241</v>
      </c>
      <c r="E929" t="s">
        <v>230</v>
      </c>
      <c r="F929">
        <v>170</v>
      </c>
      <c r="G929">
        <v>3817.08</v>
      </c>
      <c r="H929">
        <v>0</v>
      </c>
      <c r="I929">
        <v>0</v>
      </c>
      <c r="J929">
        <v>170</v>
      </c>
      <c r="K929">
        <v>3817.08</v>
      </c>
    </row>
    <row r="930" spans="1:11" x14ac:dyDescent="0.25">
      <c r="A930" t="s">
        <v>2284</v>
      </c>
      <c r="B930" t="s">
        <v>72</v>
      </c>
      <c r="C930" t="s">
        <v>259</v>
      </c>
      <c r="D930" t="s">
        <v>242</v>
      </c>
      <c r="E930" t="s">
        <v>231</v>
      </c>
      <c r="F930">
        <v>187</v>
      </c>
      <c r="G930">
        <v>4300</v>
      </c>
      <c r="H930">
        <v>0</v>
      </c>
      <c r="I930">
        <v>0</v>
      </c>
      <c r="J930">
        <v>187</v>
      </c>
      <c r="K930">
        <v>4300</v>
      </c>
    </row>
    <row r="931" spans="1:11" x14ac:dyDescent="0.25">
      <c r="A931" t="s">
        <v>2289</v>
      </c>
      <c r="B931" t="s">
        <v>72</v>
      </c>
      <c r="C931" t="s">
        <v>259</v>
      </c>
      <c r="D931" t="s">
        <v>244</v>
      </c>
      <c r="E931" t="s">
        <v>232</v>
      </c>
      <c r="F931">
        <v>91</v>
      </c>
      <c r="G931">
        <v>2512.71</v>
      </c>
      <c r="H931">
        <v>0</v>
      </c>
      <c r="I931">
        <v>0</v>
      </c>
      <c r="J931">
        <v>91</v>
      </c>
      <c r="K931">
        <v>2512.71</v>
      </c>
    </row>
    <row r="932" spans="1:11" x14ac:dyDescent="0.25">
      <c r="A932" t="s">
        <v>877</v>
      </c>
      <c r="B932" t="s">
        <v>72</v>
      </c>
      <c r="C932" t="s">
        <v>259</v>
      </c>
      <c r="D932" t="s">
        <v>244</v>
      </c>
      <c r="E932" t="s">
        <v>233</v>
      </c>
      <c r="F932">
        <v>320</v>
      </c>
      <c r="G932">
        <v>8654.94</v>
      </c>
      <c r="H932">
        <v>0</v>
      </c>
      <c r="I932">
        <v>0</v>
      </c>
      <c r="J932">
        <v>320</v>
      </c>
      <c r="K932">
        <v>8654.94</v>
      </c>
    </row>
    <row r="933" spans="1:11" x14ac:dyDescent="0.25">
      <c r="A933" t="s">
        <v>1446</v>
      </c>
      <c r="B933" t="s">
        <v>72</v>
      </c>
      <c r="C933" t="s">
        <v>259</v>
      </c>
      <c r="D933" t="s">
        <v>245</v>
      </c>
      <c r="E933" t="s">
        <v>234</v>
      </c>
      <c r="F933">
        <v>130</v>
      </c>
      <c r="G933">
        <v>2957.47</v>
      </c>
      <c r="H933">
        <v>0</v>
      </c>
      <c r="I933">
        <v>0</v>
      </c>
      <c r="J933">
        <v>130</v>
      </c>
      <c r="K933">
        <v>2957.47</v>
      </c>
    </row>
    <row r="934" spans="1:11" x14ac:dyDescent="0.25">
      <c r="A934" t="s">
        <v>2694</v>
      </c>
      <c r="B934" t="s">
        <v>72</v>
      </c>
      <c r="C934" t="s">
        <v>259</v>
      </c>
      <c r="D934" t="s">
        <v>245</v>
      </c>
      <c r="E934" t="s">
        <v>257</v>
      </c>
      <c r="F934">
        <v>3361</v>
      </c>
      <c r="G934">
        <v>74804.83</v>
      </c>
      <c r="H934">
        <v>0</v>
      </c>
      <c r="I934">
        <v>0</v>
      </c>
      <c r="J934">
        <v>3361</v>
      </c>
      <c r="K934">
        <v>74804.83</v>
      </c>
    </row>
    <row r="935" spans="1:11" x14ac:dyDescent="0.25">
      <c r="A935" t="s">
        <v>885</v>
      </c>
      <c r="B935" t="s">
        <v>72</v>
      </c>
      <c r="C935" t="s">
        <v>264</v>
      </c>
      <c r="D935" t="s">
        <v>81</v>
      </c>
      <c r="E935" t="s">
        <v>248</v>
      </c>
      <c r="F935">
        <v>0</v>
      </c>
      <c r="G935">
        <v>0</v>
      </c>
      <c r="H935">
        <v>10600</v>
      </c>
      <c r="I935">
        <v>0</v>
      </c>
      <c r="J935">
        <v>10600</v>
      </c>
      <c r="K935">
        <v>0</v>
      </c>
    </row>
    <row r="936" spans="1:11" x14ac:dyDescent="0.25">
      <c r="A936" t="s">
        <v>3244</v>
      </c>
      <c r="B936" t="s">
        <v>72</v>
      </c>
      <c r="C936" t="s">
        <v>264</v>
      </c>
      <c r="D936" t="s">
        <v>239</v>
      </c>
      <c r="E936" t="s">
        <v>82</v>
      </c>
      <c r="F936">
        <v>0</v>
      </c>
      <c r="G936">
        <v>0</v>
      </c>
      <c r="H936">
        <v>234</v>
      </c>
      <c r="I936">
        <v>0</v>
      </c>
      <c r="J936">
        <v>234</v>
      </c>
      <c r="K936">
        <v>0</v>
      </c>
    </row>
    <row r="937" spans="1:11" x14ac:dyDescent="0.25">
      <c r="A937" t="s">
        <v>3971</v>
      </c>
      <c r="B937" t="s">
        <v>72</v>
      </c>
      <c r="C937" t="s">
        <v>264</v>
      </c>
      <c r="D937" t="s">
        <v>239</v>
      </c>
      <c r="E937" t="s">
        <v>83</v>
      </c>
      <c r="F937">
        <v>0</v>
      </c>
      <c r="G937">
        <v>0</v>
      </c>
      <c r="H937">
        <v>181</v>
      </c>
      <c r="I937">
        <v>0</v>
      </c>
      <c r="J937">
        <v>181</v>
      </c>
      <c r="K937">
        <v>0</v>
      </c>
    </row>
    <row r="938" spans="1:11" x14ac:dyDescent="0.25">
      <c r="A938" t="s">
        <v>3469</v>
      </c>
      <c r="B938" t="s">
        <v>72</v>
      </c>
      <c r="C938" t="s">
        <v>264</v>
      </c>
      <c r="D938" t="s">
        <v>245</v>
      </c>
      <c r="E938" t="s">
        <v>84</v>
      </c>
      <c r="F938">
        <v>0</v>
      </c>
      <c r="G938">
        <v>0</v>
      </c>
      <c r="H938">
        <v>20</v>
      </c>
      <c r="I938">
        <v>0</v>
      </c>
      <c r="J938">
        <v>20</v>
      </c>
      <c r="K938">
        <v>0</v>
      </c>
    </row>
    <row r="939" spans="1:11" x14ac:dyDescent="0.25">
      <c r="A939" t="s">
        <v>778</v>
      </c>
      <c r="B939" t="s">
        <v>72</v>
      </c>
      <c r="C939" t="s">
        <v>264</v>
      </c>
      <c r="D939" t="s">
        <v>243</v>
      </c>
      <c r="E939" t="s">
        <v>85</v>
      </c>
      <c r="F939">
        <v>0</v>
      </c>
      <c r="G939">
        <v>0</v>
      </c>
      <c r="H939">
        <v>42</v>
      </c>
      <c r="I939">
        <v>0</v>
      </c>
      <c r="J939">
        <v>42</v>
      </c>
      <c r="K939">
        <v>0</v>
      </c>
    </row>
    <row r="940" spans="1:11" x14ac:dyDescent="0.25">
      <c r="A940" t="s">
        <v>1883</v>
      </c>
      <c r="B940" t="s">
        <v>72</v>
      </c>
      <c r="C940" t="s">
        <v>264</v>
      </c>
      <c r="D940" t="s">
        <v>238</v>
      </c>
      <c r="E940" t="s">
        <v>86</v>
      </c>
      <c r="F940">
        <v>0</v>
      </c>
      <c r="G940">
        <v>0</v>
      </c>
      <c r="H940">
        <v>20</v>
      </c>
      <c r="I940">
        <v>0</v>
      </c>
      <c r="J940">
        <v>20</v>
      </c>
      <c r="K940">
        <v>0</v>
      </c>
    </row>
    <row r="941" spans="1:11" x14ac:dyDescent="0.25">
      <c r="A941" t="s">
        <v>3077</v>
      </c>
      <c r="B941" t="s">
        <v>72</v>
      </c>
      <c r="C941" t="s">
        <v>264</v>
      </c>
      <c r="D941" t="s">
        <v>239</v>
      </c>
      <c r="E941" t="s">
        <v>87</v>
      </c>
      <c r="F941">
        <v>0</v>
      </c>
      <c r="G941">
        <v>0</v>
      </c>
      <c r="H941">
        <v>105</v>
      </c>
      <c r="I941">
        <v>0</v>
      </c>
      <c r="J941">
        <v>105</v>
      </c>
      <c r="K941">
        <v>0</v>
      </c>
    </row>
    <row r="942" spans="1:11" x14ac:dyDescent="0.25">
      <c r="A942" t="s">
        <v>3060</v>
      </c>
      <c r="B942" t="s">
        <v>72</v>
      </c>
      <c r="C942" t="s">
        <v>264</v>
      </c>
      <c r="D942" t="s">
        <v>244</v>
      </c>
      <c r="E942" t="s">
        <v>88</v>
      </c>
      <c r="F942">
        <v>0</v>
      </c>
      <c r="G942">
        <v>0</v>
      </c>
      <c r="H942">
        <v>177</v>
      </c>
      <c r="I942">
        <v>0</v>
      </c>
      <c r="J942">
        <v>177</v>
      </c>
      <c r="K942">
        <v>0</v>
      </c>
    </row>
    <row r="943" spans="1:11" x14ac:dyDescent="0.25">
      <c r="A943" t="s">
        <v>4110</v>
      </c>
      <c r="B943" t="s">
        <v>72</v>
      </c>
      <c r="C943" t="s">
        <v>264</v>
      </c>
      <c r="D943" t="s">
        <v>241</v>
      </c>
      <c r="E943" t="s">
        <v>89</v>
      </c>
      <c r="F943">
        <v>0</v>
      </c>
      <c r="G943">
        <v>0</v>
      </c>
      <c r="H943">
        <v>6</v>
      </c>
      <c r="I943">
        <v>0</v>
      </c>
      <c r="J943">
        <v>6</v>
      </c>
      <c r="K943">
        <v>0</v>
      </c>
    </row>
    <row r="944" spans="1:11" x14ac:dyDescent="0.25">
      <c r="A944" t="s">
        <v>19311</v>
      </c>
      <c r="B944" t="s">
        <v>72</v>
      </c>
      <c r="C944" t="s">
        <v>264</v>
      </c>
      <c r="D944" t="s">
        <v>241</v>
      </c>
      <c r="E944" t="s">
        <v>90</v>
      </c>
      <c r="F944">
        <v>0</v>
      </c>
      <c r="G944">
        <v>0</v>
      </c>
      <c r="H944">
        <v>1</v>
      </c>
      <c r="I944">
        <v>0</v>
      </c>
      <c r="J944">
        <v>1</v>
      </c>
      <c r="K944">
        <v>0</v>
      </c>
    </row>
    <row r="945" spans="1:11" x14ac:dyDescent="0.25">
      <c r="A945" t="s">
        <v>4062</v>
      </c>
      <c r="B945" t="s">
        <v>72</v>
      </c>
      <c r="C945" t="s">
        <v>264</v>
      </c>
      <c r="D945" t="s">
        <v>241</v>
      </c>
      <c r="E945" t="s">
        <v>91</v>
      </c>
      <c r="F945">
        <v>0</v>
      </c>
      <c r="G945">
        <v>0</v>
      </c>
      <c r="H945">
        <v>28</v>
      </c>
      <c r="I945">
        <v>0</v>
      </c>
      <c r="J945">
        <v>28</v>
      </c>
      <c r="K945">
        <v>0</v>
      </c>
    </row>
    <row r="946" spans="1:11" x14ac:dyDescent="0.25">
      <c r="A946" t="s">
        <v>3453</v>
      </c>
      <c r="B946" t="s">
        <v>72</v>
      </c>
      <c r="C946" t="s">
        <v>264</v>
      </c>
      <c r="D946" t="s">
        <v>243</v>
      </c>
      <c r="E946" t="s">
        <v>92</v>
      </c>
      <c r="F946">
        <v>0</v>
      </c>
      <c r="G946">
        <v>0</v>
      </c>
      <c r="H946">
        <v>52</v>
      </c>
      <c r="I946">
        <v>0</v>
      </c>
      <c r="J946">
        <v>52</v>
      </c>
      <c r="K946">
        <v>0</v>
      </c>
    </row>
    <row r="947" spans="1:11" x14ac:dyDescent="0.25">
      <c r="A947" t="s">
        <v>3118</v>
      </c>
      <c r="B947" t="s">
        <v>72</v>
      </c>
      <c r="C947" t="s">
        <v>264</v>
      </c>
      <c r="D947" t="s">
        <v>242</v>
      </c>
      <c r="E947" t="s">
        <v>93</v>
      </c>
      <c r="F947">
        <v>0</v>
      </c>
      <c r="G947">
        <v>0</v>
      </c>
      <c r="H947">
        <v>31</v>
      </c>
      <c r="I947">
        <v>0</v>
      </c>
      <c r="J947">
        <v>31</v>
      </c>
      <c r="K947">
        <v>0</v>
      </c>
    </row>
    <row r="948" spans="1:11" x14ac:dyDescent="0.25">
      <c r="A948" t="s">
        <v>1456</v>
      </c>
      <c r="B948" t="s">
        <v>72</v>
      </c>
      <c r="C948" t="s">
        <v>264</v>
      </c>
      <c r="D948" t="s">
        <v>245</v>
      </c>
      <c r="E948" t="s">
        <v>94</v>
      </c>
      <c r="F948">
        <v>0</v>
      </c>
      <c r="G948">
        <v>0</v>
      </c>
      <c r="H948">
        <v>53</v>
      </c>
      <c r="I948">
        <v>0</v>
      </c>
      <c r="J948">
        <v>53</v>
      </c>
      <c r="K948">
        <v>0</v>
      </c>
    </row>
    <row r="949" spans="1:11" x14ac:dyDescent="0.25">
      <c r="A949" t="s">
        <v>2548</v>
      </c>
      <c r="B949" t="s">
        <v>72</v>
      </c>
      <c r="C949" t="s">
        <v>264</v>
      </c>
      <c r="D949" t="s">
        <v>239</v>
      </c>
      <c r="E949" t="s">
        <v>95</v>
      </c>
      <c r="F949">
        <v>0</v>
      </c>
      <c r="G949">
        <v>0</v>
      </c>
      <c r="H949">
        <v>154</v>
      </c>
      <c r="I949">
        <v>0</v>
      </c>
      <c r="J949">
        <v>154</v>
      </c>
      <c r="K949">
        <v>0</v>
      </c>
    </row>
    <row r="950" spans="1:11" x14ac:dyDescent="0.25">
      <c r="A950" t="s">
        <v>3994</v>
      </c>
      <c r="B950" t="s">
        <v>72</v>
      </c>
      <c r="C950" t="s">
        <v>264</v>
      </c>
      <c r="D950" t="s">
        <v>242</v>
      </c>
      <c r="E950" t="s">
        <v>96</v>
      </c>
      <c r="F950">
        <v>0</v>
      </c>
      <c r="G950">
        <v>0</v>
      </c>
      <c r="H950">
        <v>40</v>
      </c>
      <c r="I950">
        <v>0</v>
      </c>
      <c r="J950">
        <v>40</v>
      </c>
      <c r="K950">
        <v>0</v>
      </c>
    </row>
    <row r="951" spans="1:11" x14ac:dyDescent="0.25">
      <c r="A951" t="s">
        <v>889</v>
      </c>
      <c r="B951" t="s">
        <v>72</v>
      </c>
      <c r="C951" t="s">
        <v>264</v>
      </c>
      <c r="D951" t="s">
        <v>243</v>
      </c>
      <c r="E951" t="s">
        <v>97</v>
      </c>
      <c r="F951">
        <v>0</v>
      </c>
      <c r="G951">
        <v>0</v>
      </c>
      <c r="H951">
        <v>124</v>
      </c>
      <c r="I951">
        <v>0</v>
      </c>
      <c r="J951">
        <v>124</v>
      </c>
      <c r="K951">
        <v>0</v>
      </c>
    </row>
    <row r="952" spans="1:11" x14ac:dyDescent="0.25">
      <c r="A952" t="s">
        <v>1344</v>
      </c>
      <c r="B952" t="s">
        <v>72</v>
      </c>
      <c r="C952" t="s">
        <v>264</v>
      </c>
      <c r="D952" t="s">
        <v>239</v>
      </c>
      <c r="E952" t="s">
        <v>98</v>
      </c>
      <c r="F952">
        <v>0</v>
      </c>
      <c r="G952">
        <v>0</v>
      </c>
      <c r="H952">
        <v>111</v>
      </c>
      <c r="I952">
        <v>0</v>
      </c>
      <c r="J952">
        <v>111</v>
      </c>
      <c r="K952">
        <v>0</v>
      </c>
    </row>
    <row r="953" spans="1:11" x14ac:dyDescent="0.25">
      <c r="A953" t="s">
        <v>1165</v>
      </c>
      <c r="B953" t="s">
        <v>72</v>
      </c>
      <c r="C953" t="s">
        <v>264</v>
      </c>
      <c r="D953" t="s">
        <v>242</v>
      </c>
      <c r="E953" t="s">
        <v>99</v>
      </c>
      <c r="F953">
        <v>0</v>
      </c>
      <c r="G953">
        <v>0</v>
      </c>
      <c r="H953">
        <v>169</v>
      </c>
      <c r="I953">
        <v>0</v>
      </c>
      <c r="J953">
        <v>169</v>
      </c>
      <c r="K953">
        <v>0</v>
      </c>
    </row>
    <row r="954" spans="1:11" x14ac:dyDescent="0.25">
      <c r="A954" t="s">
        <v>2233</v>
      </c>
      <c r="B954" t="s">
        <v>72</v>
      </c>
      <c r="C954" t="s">
        <v>264</v>
      </c>
      <c r="D954" t="s">
        <v>241</v>
      </c>
      <c r="E954" t="s">
        <v>100</v>
      </c>
      <c r="F954">
        <v>0</v>
      </c>
      <c r="G954">
        <v>0</v>
      </c>
      <c r="H954">
        <v>23</v>
      </c>
      <c r="I954">
        <v>0</v>
      </c>
      <c r="J954">
        <v>23</v>
      </c>
      <c r="K954">
        <v>0</v>
      </c>
    </row>
    <row r="955" spans="1:11" x14ac:dyDescent="0.25">
      <c r="A955" t="s">
        <v>1991</v>
      </c>
      <c r="B955" t="s">
        <v>72</v>
      </c>
      <c r="C955" t="s">
        <v>264</v>
      </c>
      <c r="D955" t="s">
        <v>245</v>
      </c>
      <c r="E955" t="s">
        <v>101</v>
      </c>
      <c r="F955">
        <v>0</v>
      </c>
      <c r="G955">
        <v>0</v>
      </c>
      <c r="H955">
        <v>24</v>
      </c>
      <c r="I955">
        <v>0</v>
      </c>
      <c r="J955">
        <v>24</v>
      </c>
      <c r="K955">
        <v>0</v>
      </c>
    </row>
    <row r="956" spans="1:11" x14ac:dyDescent="0.25">
      <c r="A956" t="s">
        <v>750</v>
      </c>
      <c r="B956" t="s">
        <v>72</v>
      </c>
      <c r="C956" t="s">
        <v>264</v>
      </c>
      <c r="D956" t="s">
        <v>238</v>
      </c>
      <c r="E956" t="s">
        <v>102</v>
      </c>
      <c r="F956">
        <v>0</v>
      </c>
      <c r="G956">
        <v>0</v>
      </c>
      <c r="H956">
        <v>124</v>
      </c>
      <c r="I956">
        <v>0</v>
      </c>
      <c r="J956">
        <v>124</v>
      </c>
      <c r="K956">
        <v>0</v>
      </c>
    </row>
    <row r="957" spans="1:11" x14ac:dyDescent="0.25">
      <c r="A957" t="s">
        <v>3270</v>
      </c>
      <c r="B957" t="s">
        <v>72</v>
      </c>
      <c r="C957" t="s">
        <v>264</v>
      </c>
      <c r="D957" t="s">
        <v>239</v>
      </c>
      <c r="E957" t="s">
        <v>103</v>
      </c>
      <c r="F957">
        <v>0</v>
      </c>
      <c r="G957">
        <v>0</v>
      </c>
      <c r="H957">
        <v>67</v>
      </c>
      <c r="I957">
        <v>0</v>
      </c>
      <c r="J957">
        <v>67</v>
      </c>
      <c r="K957">
        <v>0</v>
      </c>
    </row>
    <row r="958" spans="1:11" x14ac:dyDescent="0.25">
      <c r="A958" t="s">
        <v>4090</v>
      </c>
      <c r="B958" t="s">
        <v>72</v>
      </c>
      <c r="C958" t="s">
        <v>264</v>
      </c>
      <c r="D958" t="s">
        <v>238</v>
      </c>
      <c r="E958" t="s">
        <v>104</v>
      </c>
      <c r="F958">
        <v>0</v>
      </c>
      <c r="G958">
        <v>0</v>
      </c>
      <c r="H958">
        <v>87</v>
      </c>
      <c r="I958">
        <v>0</v>
      </c>
      <c r="J958">
        <v>87</v>
      </c>
      <c r="K958">
        <v>0</v>
      </c>
    </row>
    <row r="959" spans="1:11" x14ac:dyDescent="0.25">
      <c r="A959" t="s">
        <v>3145</v>
      </c>
      <c r="B959" t="s">
        <v>72</v>
      </c>
      <c r="C959" t="s">
        <v>264</v>
      </c>
      <c r="D959" t="s">
        <v>241</v>
      </c>
      <c r="E959" t="s">
        <v>105</v>
      </c>
      <c r="F959">
        <v>0</v>
      </c>
      <c r="G959">
        <v>0</v>
      </c>
      <c r="H959">
        <v>24</v>
      </c>
      <c r="I959">
        <v>0</v>
      </c>
      <c r="J959">
        <v>24</v>
      </c>
      <c r="K959">
        <v>0</v>
      </c>
    </row>
    <row r="960" spans="1:11" x14ac:dyDescent="0.25">
      <c r="A960" t="s">
        <v>3540</v>
      </c>
      <c r="B960" t="s">
        <v>72</v>
      </c>
      <c r="C960" t="s">
        <v>264</v>
      </c>
      <c r="D960" t="s">
        <v>241</v>
      </c>
      <c r="E960" t="s">
        <v>106</v>
      </c>
      <c r="F960">
        <v>0</v>
      </c>
      <c r="G960">
        <v>0</v>
      </c>
      <c r="H960">
        <v>33</v>
      </c>
      <c r="I960">
        <v>0</v>
      </c>
      <c r="J960">
        <v>33</v>
      </c>
      <c r="K960">
        <v>0</v>
      </c>
    </row>
    <row r="961" spans="1:11" x14ac:dyDescent="0.25">
      <c r="A961" t="s">
        <v>1871</v>
      </c>
      <c r="B961" t="s">
        <v>72</v>
      </c>
      <c r="C961" t="s">
        <v>264</v>
      </c>
      <c r="D961" t="s">
        <v>239</v>
      </c>
      <c r="E961" t="s">
        <v>107</v>
      </c>
      <c r="F961">
        <v>0</v>
      </c>
      <c r="G961">
        <v>0</v>
      </c>
      <c r="H961">
        <v>2</v>
      </c>
      <c r="I961">
        <v>0</v>
      </c>
      <c r="J961">
        <v>2</v>
      </c>
      <c r="K961">
        <v>0</v>
      </c>
    </row>
    <row r="962" spans="1:11" x14ac:dyDescent="0.25">
      <c r="A962" t="s">
        <v>3475</v>
      </c>
      <c r="B962" t="s">
        <v>72</v>
      </c>
      <c r="C962" t="s">
        <v>264</v>
      </c>
      <c r="D962" t="s">
        <v>243</v>
      </c>
      <c r="E962" t="s">
        <v>108</v>
      </c>
      <c r="F962">
        <v>0</v>
      </c>
      <c r="G962">
        <v>0</v>
      </c>
      <c r="H962">
        <v>37</v>
      </c>
      <c r="I962">
        <v>0</v>
      </c>
      <c r="J962">
        <v>37</v>
      </c>
      <c r="K962">
        <v>0</v>
      </c>
    </row>
    <row r="963" spans="1:11" x14ac:dyDescent="0.25">
      <c r="A963" t="s">
        <v>969</v>
      </c>
      <c r="B963" t="s">
        <v>72</v>
      </c>
      <c r="C963" t="s">
        <v>264</v>
      </c>
      <c r="D963" t="s">
        <v>244</v>
      </c>
      <c r="E963" t="s">
        <v>109</v>
      </c>
      <c r="F963">
        <v>0</v>
      </c>
      <c r="G963">
        <v>0</v>
      </c>
      <c r="H963">
        <v>35</v>
      </c>
      <c r="I963">
        <v>0</v>
      </c>
      <c r="J963">
        <v>35</v>
      </c>
      <c r="K963">
        <v>0</v>
      </c>
    </row>
    <row r="964" spans="1:11" x14ac:dyDescent="0.25">
      <c r="A964" t="s">
        <v>1111</v>
      </c>
      <c r="B964" t="s">
        <v>72</v>
      </c>
      <c r="C964" t="s">
        <v>264</v>
      </c>
      <c r="D964" t="s">
        <v>239</v>
      </c>
      <c r="E964" t="s">
        <v>110</v>
      </c>
      <c r="F964">
        <v>0</v>
      </c>
      <c r="G964">
        <v>0</v>
      </c>
      <c r="H964">
        <v>171</v>
      </c>
      <c r="I964">
        <v>0</v>
      </c>
      <c r="J964">
        <v>171</v>
      </c>
      <c r="K964">
        <v>0</v>
      </c>
    </row>
    <row r="965" spans="1:11" x14ac:dyDescent="0.25">
      <c r="A965" t="s">
        <v>1983</v>
      </c>
      <c r="B965" t="s">
        <v>72</v>
      </c>
      <c r="C965" t="s">
        <v>264</v>
      </c>
      <c r="D965" t="s">
        <v>241</v>
      </c>
      <c r="E965" t="s">
        <v>111</v>
      </c>
      <c r="F965">
        <v>0</v>
      </c>
      <c r="G965">
        <v>0</v>
      </c>
      <c r="H965">
        <v>9</v>
      </c>
      <c r="I965">
        <v>0</v>
      </c>
      <c r="J965">
        <v>9</v>
      </c>
      <c r="K965">
        <v>0</v>
      </c>
    </row>
    <row r="966" spans="1:11" x14ac:dyDescent="0.25">
      <c r="A966" t="s">
        <v>3362</v>
      </c>
      <c r="B966" t="s">
        <v>72</v>
      </c>
      <c r="C966" t="s">
        <v>264</v>
      </c>
      <c r="D966" t="s">
        <v>240</v>
      </c>
      <c r="E966" t="s">
        <v>112</v>
      </c>
      <c r="F966">
        <v>0</v>
      </c>
      <c r="G966">
        <v>0</v>
      </c>
      <c r="H966">
        <v>11</v>
      </c>
      <c r="I966">
        <v>0</v>
      </c>
      <c r="J966">
        <v>11</v>
      </c>
      <c r="K966">
        <v>0</v>
      </c>
    </row>
    <row r="967" spans="1:11" x14ac:dyDescent="0.25">
      <c r="A967" t="s">
        <v>3600</v>
      </c>
      <c r="B967" t="s">
        <v>72</v>
      </c>
      <c r="C967" t="s">
        <v>264</v>
      </c>
      <c r="D967" t="s">
        <v>237</v>
      </c>
      <c r="E967" t="s">
        <v>113</v>
      </c>
      <c r="F967">
        <v>0</v>
      </c>
      <c r="G967">
        <v>0</v>
      </c>
      <c r="H967">
        <v>27</v>
      </c>
      <c r="I967">
        <v>0</v>
      </c>
      <c r="J967">
        <v>27</v>
      </c>
      <c r="K967">
        <v>0</v>
      </c>
    </row>
    <row r="968" spans="1:11" x14ac:dyDescent="0.25">
      <c r="A968" t="s">
        <v>2021</v>
      </c>
      <c r="B968" t="s">
        <v>72</v>
      </c>
      <c r="C968" t="s">
        <v>264</v>
      </c>
      <c r="D968" t="s">
        <v>237</v>
      </c>
      <c r="E968" t="s">
        <v>114</v>
      </c>
      <c r="F968">
        <v>0</v>
      </c>
      <c r="G968">
        <v>0</v>
      </c>
      <c r="H968">
        <v>52</v>
      </c>
      <c r="I968">
        <v>0</v>
      </c>
      <c r="J968">
        <v>52</v>
      </c>
      <c r="K968">
        <v>0</v>
      </c>
    </row>
    <row r="969" spans="1:11" x14ac:dyDescent="0.25">
      <c r="A969" t="s">
        <v>3431</v>
      </c>
      <c r="B969" t="s">
        <v>72</v>
      </c>
      <c r="C969" t="s">
        <v>264</v>
      </c>
      <c r="D969" t="s">
        <v>243</v>
      </c>
      <c r="E969" t="s">
        <v>115</v>
      </c>
      <c r="F969">
        <v>0</v>
      </c>
      <c r="G969">
        <v>0</v>
      </c>
      <c r="H969">
        <v>99</v>
      </c>
      <c r="I969">
        <v>0</v>
      </c>
      <c r="J969">
        <v>99</v>
      </c>
      <c r="K969">
        <v>0</v>
      </c>
    </row>
    <row r="970" spans="1:11" x14ac:dyDescent="0.25">
      <c r="A970" t="s">
        <v>1891</v>
      </c>
      <c r="B970" t="s">
        <v>72</v>
      </c>
      <c r="C970" t="s">
        <v>264</v>
      </c>
      <c r="D970" t="s">
        <v>245</v>
      </c>
      <c r="E970" t="s">
        <v>116</v>
      </c>
      <c r="F970">
        <v>0</v>
      </c>
      <c r="G970">
        <v>0</v>
      </c>
      <c r="H970">
        <v>14</v>
      </c>
      <c r="I970">
        <v>0</v>
      </c>
      <c r="J970">
        <v>14</v>
      </c>
      <c r="K970">
        <v>0</v>
      </c>
    </row>
    <row r="971" spans="1:11" x14ac:dyDescent="0.25">
      <c r="A971" t="s">
        <v>2903</v>
      </c>
      <c r="B971" t="s">
        <v>72</v>
      </c>
      <c r="C971" t="s">
        <v>264</v>
      </c>
      <c r="D971" t="s">
        <v>243</v>
      </c>
      <c r="E971" t="s">
        <v>117</v>
      </c>
      <c r="F971">
        <v>0</v>
      </c>
      <c r="G971">
        <v>0</v>
      </c>
      <c r="H971">
        <v>45</v>
      </c>
      <c r="I971">
        <v>0</v>
      </c>
      <c r="J971">
        <v>45</v>
      </c>
      <c r="K971">
        <v>0</v>
      </c>
    </row>
    <row r="972" spans="1:11" x14ac:dyDescent="0.25">
      <c r="A972" t="s">
        <v>3123</v>
      </c>
      <c r="B972" t="s">
        <v>72</v>
      </c>
      <c r="C972" t="s">
        <v>264</v>
      </c>
      <c r="D972" t="s">
        <v>244</v>
      </c>
      <c r="E972" t="s">
        <v>118</v>
      </c>
      <c r="F972">
        <v>0</v>
      </c>
      <c r="G972">
        <v>0</v>
      </c>
      <c r="H972">
        <v>18</v>
      </c>
      <c r="I972">
        <v>0</v>
      </c>
      <c r="J972">
        <v>18</v>
      </c>
      <c r="K972">
        <v>0</v>
      </c>
    </row>
    <row r="973" spans="1:11" x14ac:dyDescent="0.25">
      <c r="A973" t="s">
        <v>1445</v>
      </c>
      <c r="B973" t="s">
        <v>72</v>
      </c>
      <c r="C973" t="s">
        <v>264</v>
      </c>
      <c r="D973" t="s">
        <v>240</v>
      </c>
      <c r="E973" t="s">
        <v>119</v>
      </c>
      <c r="F973">
        <v>0</v>
      </c>
      <c r="G973">
        <v>0</v>
      </c>
      <c r="H973">
        <v>24</v>
      </c>
      <c r="I973">
        <v>0</v>
      </c>
      <c r="J973">
        <v>24</v>
      </c>
      <c r="K973">
        <v>0</v>
      </c>
    </row>
    <row r="974" spans="1:11" x14ac:dyDescent="0.25">
      <c r="A974" t="s">
        <v>1176</v>
      </c>
      <c r="B974" t="s">
        <v>72</v>
      </c>
      <c r="C974" t="s">
        <v>264</v>
      </c>
      <c r="D974" t="s">
        <v>239</v>
      </c>
      <c r="E974" t="s">
        <v>120</v>
      </c>
      <c r="F974">
        <v>0</v>
      </c>
      <c r="G974">
        <v>0</v>
      </c>
      <c r="H974">
        <v>171</v>
      </c>
      <c r="I974">
        <v>0</v>
      </c>
      <c r="J974">
        <v>171</v>
      </c>
      <c r="K974">
        <v>0</v>
      </c>
    </row>
    <row r="975" spans="1:11" x14ac:dyDescent="0.25">
      <c r="A975" t="s">
        <v>1928</v>
      </c>
      <c r="B975" t="s">
        <v>72</v>
      </c>
      <c r="C975" t="s">
        <v>264</v>
      </c>
      <c r="D975" t="s">
        <v>237</v>
      </c>
      <c r="E975" t="s">
        <v>249</v>
      </c>
      <c r="F975">
        <v>0</v>
      </c>
      <c r="G975">
        <v>0</v>
      </c>
      <c r="H975">
        <v>419</v>
      </c>
      <c r="I975">
        <v>0</v>
      </c>
      <c r="J975">
        <v>419</v>
      </c>
      <c r="K975">
        <v>0</v>
      </c>
    </row>
    <row r="976" spans="1:11" x14ac:dyDescent="0.25">
      <c r="A976" t="s">
        <v>1401</v>
      </c>
      <c r="B976" t="s">
        <v>72</v>
      </c>
      <c r="C976" t="s">
        <v>264</v>
      </c>
      <c r="D976" t="s">
        <v>238</v>
      </c>
      <c r="E976" t="s">
        <v>250</v>
      </c>
      <c r="F976">
        <v>0</v>
      </c>
      <c r="G976">
        <v>0</v>
      </c>
      <c r="H976">
        <v>1173</v>
      </c>
      <c r="I976">
        <v>0</v>
      </c>
      <c r="J976">
        <v>1173</v>
      </c>
      <c r="K976">
        <v>0</v>
      </c>
    </row>
    <row r="977" spans="1:11" x14ac:dyDescent="0.25">
      <c r="A977" t="s">
        <v>3876</v>
      </c>
      <c r="B977" t="s">
        <v>72</v>
      </c>
      <c r="C977" t="s">
        <v>264</v>
      </c>
      <c r="D977" t="s">
        <v>245</v>
      </c>
      <c r="E977" t="s">
        <v>121</v>
      </c>
      <c r="F977">
        <v>0</v>
      </c>
      <c r="G977">
        <v>0</v>
      </c>
      <c r="H977">
        <v>14</v>
      </c>
      <c r="I977">
        <v>0</v>
      </c>
      <c r="J977">
        <v>14</v>
      </c>
      <c r="K977">
        <v>0</v>
      </c>
    </row>
    <row r="978" spans="1:11" x14ac:dyDescent="0.25">
      <c r="A978" t="s">
        <v>3183</v>
      </c>
      <c r="B978" t="s">
        <v>72</v>
      </c>
      <c r="C978" t="s">
        <v>264</v>
      </c>
      <c r="D978" t="s">
        <v>242</v>
      </c>
      <c r="E978" t="s">
        <v>122</v>
      </c>
      <c r="F978">
        <v>0</v>
      </c>
      <c r="G978">
        <v>0</v>
      </c>
      <c r="H978">
        <v>60</v>
      </c>
      <c r="I978">
        <v>0</v>
      </c>
      <c r="J978">
        <v>60</v>
      </c>
      <c r="K978">
        <v>0</v>
      </c>
    </row>
    <row r="979" spans="1:11" x14ac:dyDescent="0.25">
      <c r="A979" t="s">
        <v>1894</v>
      </c>
      <c r="B979" t="s">
        <v>72</v>
      </c>
      <c r="C979" t="s">
        <v>264</v>
      </c>
      <c r="D979" t="s">
        <v>239</v>
      </c>
      <c r="E979" t="s">
        <v>123</v>
      </c>
      <c r="F979">
        <v>0</v>
      </c>
      <c r="G979">
        <v>0</v>
      </c>
      <c r="H979">
        <v>337</v>
      </c>
      <c r="I979">
        <v>0</v>
      </c>
      <c r="J979">
        <v>337</v>
      </c>
      <c r="K979">
        <v>0</v>
      </c>
    </row>
    <row r="980" spans="1:11" x14ac:dyDescent="0.25">
      <c r="A980" t="s">
        <v>4006</v>
      </c>
      <c r="B980" t="s">
        <v>72</v>
      </c>
      <c r="C980" t="s">
        <v>264</v>
      </c>
      <c r="D980" t="s">
        <v>238</v>
      </c>
      <c r="E980" t="s">
        <v>124</v>
      </c>
      <c r="F980">
        <v>0</v>
      </c>
      <c r="G980">
        <v>0</v>
      </c>
      <c r="H980">
        <v>273</v>
      </c>
      <c r="I980">
        <v>0</v>
      </c>
      <c r="J980">
        <v>273</v>
      </c>
      <c r="K980">
        <v>0</v>
      </c>
    </row>
    <row r="981" spans="1:11" x14ac:dyDescent="0.25">
      <c r="A981" t="s">
        <v>3982</v>
      </c>
      <c r="B981" t="s">
        <v>72</v>
      </c>
      <c r="C981" t="s">
        <v>264</v>
      </c>
      <c r="D981" t="s">
        <v>240</v>
      </c>
      <c r="E981" t="s">
        <v>125</v>
      </c>
      <c r="F981">
        <v>0</v>
      </c>
      <c r="G981">
        <v>0</v>
      </c>
      <c r="H981">
        <v>13</v>
      </c>
      <c r="I981">
        <v>0</v>
      </c>
      <c r="J981">
        <v>13</v>
      </c>
      <c r="K981">
        <v>0</v>
      </c>
    </row>
    <row r="982" spans="1:11" x14ac:dyDescent="0.25">
      <c r="A982" t="s">
        <v>764</v>
      </c>
      <c r="B982" t="s">
        <v>72</v>
      </c>
      <c r="C982" t="s">
        <v>264</v>
      </c>
      <c r="D982" t="s">
        <v>243</v>
      </c>
      <c r="E982" t="s">
        <v>126</v>
      </c>
      <c r="F982">
        <v>0</v>
      </c>
      <c r="G982">
        <v>0</v>
      </c>
      <c r="H982">
        <v>98</v>
      </c>
      <c r="I982">
        <v>0</v>
      </c>
      <c r="J982">
        <v>98</v>
      </c>
      <c r="K982">
        <v>0</v>
      </c>
    </row>
    <row r="983" spans="1:11" x14ac:dyDescent="0.25">
      <c r="A983" t="s">
        <v>876</v>
      </c>
      <c r="B983" t="s">
        <v>72</v>
      </c>
      <c r="C983" t="s">
        <v>264</v>
      </c>
      <c r="D983" t="s">
        <v>239</v>
      </c>
      <c r="E983" t="s">
        <v>127</v>
      </c>
      <c r="F983">
        <v>0</v>
      </c>
      <c r="G983">
        <v>0</v>
      </c>
      <c r="H983">
        <v>161</v>
      </c>
      <c r="I983">
        <v>0</v>
      </c>
      <c r="J983">
        <v>161</v>
      </c>
      <c r="K983">
        <v>0</v>
      </c>
    </row>
    <row r="984" spans="1:11" x14ac:dyDescent="0.25">
      <c r="A984" t="s">
        <v>3837</v>
      </c>
      <c r="B984" t="s">
        <v>72</v>
      </c>
      <c r="C984" t="s">
        <v>264</v>
      </c>
      <c r="D984" t="s">
        <v>239</v>
      </c>
      <c r="E984" t="s">
        <v>128</v>
      </c>
      <c r="F984">
        <v>0</v>
      </c>
      <c r="G984">
        <v>0</v>
      </c>
      <c r="H984">
        <v>173</v>
      </c>
      <c r="I984">
        <v>0</v>
      </c>
      <c r="J984">
        <v>173</v>
      </c>
      <c r="K984">
        <v>0</v>
      </c>
    </row>
    <row r="985" spans="1:11" x14ac:dyDescent="0.25">
      <c r="A985" t="s">
        <v>1849</v>
      </c>
      <c r="B985" t="s">
        <v>72</v>
      </c>
      <c r="C985" t="s">
        <v>264</v>
      </c>
      <c r="D985" t="s">
        <v>241</v>
      </c>
      <c r="E985" t="s">
        <v>129</v>
      </c>
      <c r="F985">
        <v>0</v>
      </c>
      <c r="G985">
        <v>0</v>
      </c>
      <c r="H985">
        <v>7</v>
      </c>
      <c r="I985">
        <v>0</v>
      </c>
      <c r="J985">
        <v>7</v>
      </c>
      <c r="K985">
        <v>0</v>
      </c>
    </row>
    <row r="986" spans="1:11" x14ac:dyDescent="0.25">
      <c r="A986" t="s">
        <v>1318</v>
      </c>
      <c r="B986" t="s">
        <v>72</v>
      </c>
      <c r="C986" t="s">
        <v>264</v>
      </c>
      <c r="D986" t="s">
        <v>239</v>
      </c>
      <c r="E986" t="s">
        <v>130</v>
      </c>
      <c r="F986">
        <v>0</v>
      </c>
      <c r="G986">
        <v>0</v>
      </c>
      <c r="H986">
        <v>79</v>
      </c>
      <c r="I986">
        <v>0</v>
      </c>
      <c r="J986">
        <v>79</v>
      </c>
      <c r="K986">
        <v>0</v>
      </c>
    </row>
    <row r="987" spans="1:11" x14ac:dyDescent="0.25">
      <c r="A987" t="s">
        <v>1605</v>
      </c>
      <c r="B987" t="s">
        <v>72</v>
      </c>
      <c r="C987" t="s">
        <v>264</v>
      </c>
      <c r="D987" t="s">
        <v>242</v>
      </c>
      <c r="E987" t="s">
        <v>131</v>
      </c>
      <c r="F987">
        <v>0</v>
      </c>
      <c r="G987">
        <v>0</v>
      </c>
      <c r="H987">
        <v>309</v>
      </c>
      <c r="I987">
        <v>0</v>
      </c>
      <c r="J987">
        <v>309</v>
      </c>
      <c r="K987">
        <v>0</v>
      </c>
    </row>
    <row r="988" spans="1:11" x14ac:dyDescent="0.25">
      <c r="A988" t="s">
        <v>780</v>
      </c>
      <c r="B988" t="s">
        <v>72</v>
      </c>
      <c r="C988" t="s">
        <v>264</v>
      </c>
      <c r="D988" t="s">
        <v>239</v>
      </c>
      <c r="E988" t="s">
        <v>132</v>
      </c>
      <c r="F988">
        <v>0</v>
      </c>
      <c r="G988">
        <v>0</v>
      </c>
      <c r="H988">
        <v>224</v>
      </c>
      <c r="I988">
        <v>0</v>
      </c>
      <c r="J988">
        <v>224</v>
      </c>
      <c r="K988">
        <v>0</v>
      </c>
    </row>
    <row r="989" spans="1:11" x14ac:dyDescent="0.25">
      <c r="A989" t="s">
        <v>1614</v>
      </c>
      <c r="B989" t="s">
        <v>72</v>
      </c>
      <c r="C989" t="s">
        <v>264</v>
      </c>
      <c r="D989" t="s">
        <v>239</v>
      </c>
      <c r="E989" t="s">
        <v>133</v>
      </c>
      <c r="F989">
        <v>0</v>
      </c>
      <c r="G989">
        <v>0</v>
      </c>
      <c r="H989">
        <v>91</v>
      </c>
      <c r="I989">
        <v>0</v>
      </c>
      <c r="J989">
        <v>91</v>
      </c>
      <c r="K989">
        <v>0</v>
      </c>
    </row>
    <row r="990" spans="1:11" x14ac:dyDescent="0.25">
      <c r="A990" t="s">
        <v>3693</v>
      </c>
      <c r="B990" t="s">
        <v>72</v>
      </c>
      <c r="C990" t="s">
        <v>264</v>
      </c>
      <c r="D990" t="s">
        <v>240</v>
      </c>
      <c r="E990" t="s">
        <v>134</v>
      </c>
      <c r="F990">
        <v>0</v>
      </c>
      <c r="G990">
        <v>0</v>
      </c>
      <c r="H990">
        <v>1</v>
      </c>
      <c r="I990">
        <v>0</v>
      </c>
      <c r="J990">
        <v>1</v>
      </c>
      <c r="K990">
        <v>0</v>
      </c>
    </row>
    <row r="991" spans="1:11" x14ac:dyDescent="0.25">
      <c r="A991" t="s">
        <v>3736</v>
      </c>
      <c r="B991" t="s">
        <v>72</v>
      </c>
      <c r="C991" t="s">
        <v>264</v>
      </c>
      <c r="D991" t="s">
        <v>239</v>
      </c>
      <c r="E991" t="s">
        <v>135</v>
      </c>
      <c r="F991">
        <v>0</v>
      </c>
      <c r="G991">
        <v>0</v>
      </c>
      <c r="H991">
        <v>84</v>
      </c>
      <c r="I991">
        <v>0</v>
      </c>
      <c r="J991">
        <v>84</v>
      </c>
      <c r="K991">
        <v>0</v>
      </c>
    </row>
    <row r="992" spans="1:11" x14ac:dyDescent="0.25">
      <c r="A992" t="s">
        <v>1573</v>
      </c>
      <c r="B992" t="s">
        <v>72</v>
      </c>
      <c r="C992" t="s">
        <v>264</v>
      </c>
      <c r="D992" t="s">
        <v>244</v>
      </c>
      <c r="E992" t="s">
        <v>136</v>
      </c>
      <c r="F992">
        <v>0</v>
      </c>
      <c r="G992">
        <v>0</v>
      </c>
      <c r="H992">
        <v>15</v>
      </c>
      <c r="I992">
        <v>0</v>
      </c>
      <c r="J992">
        <v>15</v>
      </c>
      <c r="K992">
        <v>0</v>
      </c>
    </row>
    <row r="993" spans="1:11" x14ac:dyDescent="0.25">
      <c r="A993" t="s">
        <v>2590</v>
      </c>
      <c r="B993" t="s">
        <v>72</v>
      </c>
      <c r="C993" t="s">
        <v>264</v>
      </c>
      <c r="D993" t="s">
        <v>238</v>
      </c>
      <c r="E993" t="s">
        <v>137</v>
      </c>
      <c r="F993">
        <v>0</v>
      </c>
      <c r="G993">
        <v>0</v>
      </c>
      <c r="H993">
        <v>387</v>
      </c>
      <c r="I993">
        <v>0</v>
      </c>
      <c r="J993">
        <v>387</v>
      </c>
      <c r="K993">
        <v>0</v>
      </c>
    </row>
    <row r="994" spans="1:11" x14ac:dyDescent="0.25">
      <c r="A994" t="s">
        <v>2290</v>
      </c>
      <c r="B994" t="s">
        <v>72</v>
      </c>
      <c r="C994" t="s">
        <v>264</v>
      </c>
      <c r="D994" t="s">
        <v>239</v>
      </c>
      <c r="E994" t="s">
        <v>138</v>
      </c>
      <c r="F994">
        <v>0</v>
      </c>
      <c r="G994">
        <v>0</v>
      </c>
      <c r="H994">
        <v>83</v>
      </c>
      <c r="I994">
        <v>0</v>
      </c>
      <c r="J994">
        <v>83</v>
      </c>
      <c r="K994">
        <v>0</v>
      </c>
    </row>
    <row r="995" spans="1:11" x14ac:dyDescent="0.25">
      <c r="A995" t="s">
        <v>1981</v>
      </c>
      <c r="B995" t="s">
        <v>72</v>
      </c>
      <c r="C995" t="s">
        <v>264</v>
      </c>
      <c r="D995" t="s">
        <v>239</v>
      </c>
      <c r="E995" t="s">
        <v>139</v>
      </c>
      <c r="F995">
        <v>0</v>
      </c>
      <c r="G995">
        <v>0</v>
      </c>
      <c r="H995">
        <v>126</v>
      </c>
      <c r="I995">
        <v>0</v>
      </c>
      <c r="J995">
        <v>126</v>
      </c>
      <c r="K995">
        <v>0</v>
      </c>
    </row>
    <row r="996" spans="1:11" x14ac:dyDescent="0.25">
      <c r="A996" t="s">
        <v>2941</v>
      </c>
      <c r="B996" t="s">
        <v>72</v>
      </c>
      <c r="C996" t="s">
        <v>264</v>
      </c>
      <c r="D996" t="s">
        <v>242</v>
      </c>
      <c r="E996" t="s">
        <v>140</v>
      </c>
      <c r="F996">
        <v>0</v>
      </c>
      <c r="G996">
        <v>0</v>
      </c>
      <c r="H996">
        <v>18</v>
      </c>
      <c r="I996">
        <v>0</v>
      </c>
      <c r="J996">
        <v>18</v>
      </c>
      <c r="K996">
        <v>0</v>
      </c>
    </row>
    <row r="997" spans="1:11" x14ac:dyDescent="0.25">
      <c r="A997" t="s">
        <v>3467</v>
      </c>
      <c r="B997" t="s">
        <v>72</v>
      </c>
      <c r="C997" t="s">
        <v>264</v>
      </c>
      <c r="D997" t="s">
        <v>239</v>
      </c>
      <c r="E997" t="s">
        <v>142</v>
      </c>
      <c r="F997">
        <v>0</v>
      </c>
      <c r="G997">
        <v>0</v>
      </c>
      <c r="H997">
        <v>110</v>
      </c>
      <c r="I997">
        <v>0</v>
      </c>
      <c r="J997">
        <v>110</v>
      </c>
      <c r="K997">
        <v>0</v>
      </c>
    </row>
    <row r="998" spans="1:11" x14ac:dyDescent="0.25">
      <c r="A998" t="s">
        <v>2379</v>
      </c>
      <c r="B998" t="s">
        <v>72</v>
      </c>
      <c r="C998" t="s">
        <v>264</v>
      </c>
      <c r="D998" t="s">
        <v>239</v>
      </c>
      <c r="E998" t="s">
        <v>143</v>
      </c>
      <c r="F998">
        <v>0</v>
      </c>
      <c r="G998">
        <v>0</v>
      </c>
      <c r="H998">
        <v>39</v>
      </c>
      <c r="I998">
        <v>0</v>
      </c>
      <c r="J998">
        <v>39</v>
      </c>
      <c r="K998">
        <v>0</v>
      </c>
    </row>
    <row r="999" spans="1:11" x14ac:dyDescent="0.25">
      <c r="A999" t="s">
        <v>1895</v>
      </c>
      <c r="B999" t="s">
        <v>72</v>
      </c>
      <c r="C999" t="s">
        <v>264</v>
      </c>
      <c r="D999" t="s">
        <v>242</v>
      </c>
      <c r="E999" t="s">
        <v>144</v>
      </c>
      <c r="F999">
        <v>0</v>
      </c>
      <c r="G999">
        <v>0</v>
      </c>
      <c r="H999">
        <v>286</v>
      </c>
      <c r="I999">
        <v>0</v>
      </c>
      <c r="J999">
        <v>286</v>
      </c>
      <c r="K999">
        <v>0</v>
      </c>
    </row>
    <row r="1000" spans="1:11" x14ac:dyDescent="0.25">
      <c r="A1000" t="s">
        <v>4113</v>
      </c>
      <c r="B1000" t="s">
        <v>72</v>
      </c>
      <c r="C1000" t="s">
        <v>264</v>
      </c>
      <c r="D1000" t="s">
        <v>245</v>
      </c>
      <c r="E1000" t="s">
        <v>145</v>
      </c>
      <c r="F1000">
        <v>0</v>
      </c>
      <c r="G1000">
        <v>0</v>
      </c>
      <c r="H1000">
        <v>9</v>
      </c>
      <c r="I1000">
        <v>0</v>
      </c>
      <c r="J1000">
        <v>9</v>
      </c>
      <c r="K1000">
        <v>0</v>
      </c>
    </row>
    <row r="1001" spans="1:11" x14ac:dyDescent="0.25">
      <c r="A1001" t="s">
        <v>2846</v>
      </c>
      <c r="B1001" t="s">
        <v>72</v>
      </c>
      <c r="C1001" t="s">
        <v>264</v>
      </c>
      <c r="D1001" t="s">
        <v>239</v>
      </c>
      <c r="E1001" t="s">
        <v>146</v>
      </c>
      <c r="F1001">
        <v>0</v>
      </c>
      <c r="G1001">
        <v>0</v>
      </c>
      <c r="H1001">
        <v>63</v>
      </c>
      <c r="I1001">
        <v>0</v>
      </c>
      <c r="J1001">
        <v>63</v>
      </c>
      <c r="K1001">
        <v>0</v>
      </c>
    </row>
    <row r="1002" spans="1:11" x14ac:dyDescent="0.25">
      <c r="A1002" t="s">
        <v>2805</v>
      </c>
      <c r="B1002" t="s">
        <v>72</v>
      </c>
      <c r="C1002" t="s">
        <v>264</v>
      </c>
      <c r="D1002" t="s">
        <v>245</v>
      </c>
      <c r="E1002" t="s">
        <v>147</v>
      </c>
      <c r="F1002">
        <v>0</v>
      </c>
      <c r="G1002">
        <v>0</v>
      </c>
      <c r="H1002">
        <v>33</v>
      </c>
      <c r="I1002">
        <v>0</v>
      </c>
      <c r="J1002">
        <v>33</v>
      </c>
      <c r="K1002">
        <v>0</v>
      </c>
    </row>
    <row r="1003" spans="1:11" x14ac:dyDescent="0.25">
      <c r="A1003" t="s">
        <v>621</v>
      </c>
      <c r="B1003" t="s">
        <v>72</v>
      </c>
      <c r="C1003" t="s">
        <v>264</v>
      </c>
      <c r="D1003" t="s">
        <v>241</v>
      </c>
      <c r="E1003" t="s">
        <v>148</v>
      </c>
      <c r="F1003">
        <v>0</v>
      </c>
      <c r="G1003">
        <v>0</v>
      </c>
      <c r="H1003">
        <v>4</v>
      </c>
      <c r="I1003">
        <v>0</v>
      </c>
      <c r="J1003">
        <v>4</v>
      </c>
      <c r="K1003">
        <v>0</v>
      </c>
    </row>
    <row r="1004" spans="1:11" x14ac:dyDescent="0.25">
      <c r="A1004" t="s">
        <v>3886</v>
      </c>
      <c r="B1004" t="s">
        <v>72</v>
      </c>
      <c r="C1004" t="s">
        <v>264</v>
      </c>
      <c r="D1004" t="s">
        <v>239</v>
      </c>
      <c r="E1004" t="s">
        <v>149</v>
      </c>
      <c r="F1004">
        <v>0</v>
      </c>
      <c r="G1004">
        <v>0</v>
      </c>
      <c r="H1004">
        <v>171</v>
      </c>
      <c r="I1004">
        <v>0</v>
      </c>
      <c r="J1004">
        <v>171</v>
      </c>
      <c r="K1004">
        <v>0</v>
      </c>
    </row>
    <row r="1005" spans="1:11" x14ac:dyDescent="0.25">
      <c r="A1005" t="s">
        <v>2360</v>
      </c>
      <c r="B1005" t="s">
        <v>72</v>
      </c>
      <c r="C1005" t="s">
        <v>264</v>
      </c>
      <c r="D1005" t="s">
        <v>241</v>
      </c>
      <c r="E1005" t="s">
        <v>150</v>
      </c>
      <c r="F1005">
        <v>0</v>
      </c>
      <c r="G1005">
        <v>0</v>
      </c>
      <c r="H1005">
        <v>58</v>
      </c>
      <c r="I1005">
        <v>0</v>
      </c>
      <c r="J1005">
        <v>58</v>
      </c>
      <c r="K1005">
        <v>0</v>
      </c>
    </row>
    <row r="1006" spans="1:11" x14ac:dyDescent="0.25">
      <c r="A1006" t="s">
        <v>727</v>
      </c>
      <c r="B1006" t="s">
        <v>72</v>
      </c>
      <c r="C1006" t="s">
        <v>264</v>
      </c>
      <c r="D1006" t="s">
        <v>245</v>
      </c>
      <c r="E1006" t="s">
        <v>151</v>
      </c>
      <c r="F1006">
        <v>0</v>
      </c>
      <c r="G1006">
        <v>0</v>
      </c>
      <c r="H1006">
        <v>80</v>
      </c>
      <c r="I1006">
        <v>0</v>
      </c>
      <c r="J1006">
        <v>80</v>
      </c>
      <c r="K1006">
        <v>0</v>
      </c>
    </row>
    <row r="1007" spans="1:11" x14ac:dyDescent="0.25">
      <c r="A1007" t="s">
        <v>4024</v>
      </c>
      <c r="B1007" t="s">
        <v>72</v>
      </c>
      <c r="C1007" t="s">
        <v>264</v>
      </c>
      <c r="D1007" t="s">
        <v>237</v>
      </c>
      <c r="E1007" t="s">
        <v>152</v>
      </c>
      <c r="F1007">
        <v>0</v>
      </c>
      <c r="G1007">
        <v>0</v>
      </c>
      <c r="H1007">
        <v>58</v>
      </c>
      <c r="I1007">
        <v>0</v>
      </c>
      <c r="J1007">
        <v>58</v>
      </c>
      <c r="K1007">
        <v>0</v>
      </c>
    </row>
    <row r="1008" spans="1:11" x14ac:dyDescent="0.25">
      <c r="A1008" t="s">
        <v>3855</v>
      </c>
      <c r="B1008" t="s">
        <v>72</v>
      </c>
      <c r="C1008" t="s">
        <v>264</v>
      </c>
      <c r="D1008" t="s">
        <v>237</v>
      </c>
      <c r="E1008" t="s">
        <v>153</v>
      </c>
      <c r="F1008">
        <v>0</v>
      </c>
      <c r="G1008">
        <v>0</v>
      </c>
      <c r="H1008">
        <v>51</v>
      </c>
      <c r="I1008">
        <v>0</v>
      </c>
      <c r="J1008">
        <v>51</v>
      </c>
      <c r="K1008">
        <v>0</v>
      </c>
    </row>
    <row r="1009" spans="1:11" x14ac:dyDescent="0.25">
      <c r="A1009" t="s">
        <v>2734</v>
      </c>
      <c r="B1009" t="s">
        <v>72</v>
      </c>
      <c r="C1009" t="s">
        <v>264</v>
      </c>
      <c r="D1009" t="s">
        <v>239</v>
      </c>
      <c r="E1009" t="s">
        <v>154</v>
      </c>
      <c r="F1009">
        <v>0</v>
      </c>
      <c r="G1009">
        <v>0</v>
      </c>
      <c r="H1009">
        <v>174</v>
      </c>
      <c r="I1009">
        <v>0</v>
      </c>
      <c r="J1009">
        <v>174</v>
      </c>
      <c r="K1009">
        <v>0</v>
      </c>
    </row>
    <row r="1010" spans="1:11" x14ac:dyDescent="0.25">
      <c r="A1010" t="s">
        <v>3898</v>
      </c>
      <c r="B1010" t="s">
        <v>72</v>
      </c>
      <c r="C1010" t="s">
        <v>264</v>
      </c>
      <c r="D1010" t="s">
        <v>237</v>
      </c>
      <c r="E1010" t="s">
        <v>155</v>
      </c>
      <c r="F1010">
        <v>0</v>
      </c>
      <c r="G1010">
        <v>0</v>
      </c>
      <c r="H1010">
        <v>46</v>
      </c>
      <c r="I1010">
        <v>0</v>
      </c>
      <c r="J1010">
        <v>46</v>
      </c>
      <c r="K1010">
        <v>0</v>
      </c>
    </row>
    <row r="1011" spans="1:11" x14ac:dyDescent="0.25">
      <c r="A1011" t="s">
        <v>1547</v>
      </c>
      <c r="B1011" t="s">
        <v>72</v>
      </c>
      <c r="C1011" t="s">
        <v>264</v>
      </c>
      <c r="D1011" t="s">
        <v>241</v>
      </c>
      <c r="E1011" t="s">
        <v>156</v>
      </c>
      <c r="F1011">
        <v>0</v>
      </c>
      <c r="G1011">
        <v>0</v>
      </c>
      <c r="H1011">
        <v>41</v>
      </c>
      <c r="I1011">
        <v>0</v>
      </c>
      <c r="J1011">
        <v>41</v>
      </c>
      <c r="K1011">
        <v>0</v>
      </c>
    </row>
    <row r="1012" spans="1:11" x14ac:dyDescent="0.25">
      <c r="A1012" t="s">
        <v>3743</v>
      </c>
      <c r="B1012" t="s">
        <v>72</v>
      </c>
      <c r="C1012" t="s">
        <v>264</v>
      </c>
      <c r="D1012" t="s">
        <v>239</v>
      </c>
      <c r="E1012" t="s">
        <v>251</v>
      </c>
      <c r="F1012">
        <v>0</v>
      </c>
      <c r="G1012">
        <v>0</v>
      </c>
      <c r="H1012">
        <v>4381</v>
      </c>
      <c r="I1012">
        <v>0</v>
      </c>
      <c r="J1012">
        <v>4381</v>
      </c>
      <c r="K1012">
        <v>0</v>
      </c>
    </row>
    <row r="1013" spans="1:11" x14ac:dyDescent="0.25">
      <c r="A1013" t="s">
        <v>2306</v>
      </c>
      <c r="B1013" t="s">
        <v>72</v>
      </c>
      <c r="C1013" t="s">
        <v>264</v>
      </c>
      <c r="D1013" t="s">
        <v>238</v>
      </c>
      <c r="E1013" t="s">
        <v>157</v>
      </c>
      <c r="F1013">
        <v>0</v>
      </c>
      <c r="G1013">
        <v>0</v>
      </c>
      <c r="H1013">
        <v>48</v>
      </c>
      <c r="I1013">
        <v>0</v>
      </c>
      <c r="J1013">
        <v>48</v>
      </c>
      <c r="K1013">
        <v>0</v>
      </c>
    </row>
    <row r="1014" spans="1:11" x14ac:dyDescent="0.25">
      <c r="A1014" t="s">
        <v>3869</v>
      </c>
      <c r="B1014" t="s">
        <v>72</v>
      </c>
      <c r="C1014" t="s">
        <v>264</v>
      </c>
      <c r="D1014" t="s">
        <v>241</v>
      </c>
      <c r="E1014" t="s">
        <v>158</v>
      </c>
      <c r="F1014">
        <v>0</v>
      </c>
      <c r="G1014">
        <v>0</v>
      </c>
      <c r="H1014">
        <v>124</v>
      </c>
      <c r="I1014">
        <v>0</v>
      </c>
      <c r="J1014">
        <v>124</v>
      </c>
      <c r="K1014">
        <v>0</v>
      </c>
    </row>
    <row r="1015" spans="1:11" x14ac:dyDescent="0.25">
      <c r="A1015" t="s">
        <v>3301</v>
      </c>
      <c r="B1015" t="s">
        <v>72</v>
      </c>
      <c r="C1015" t="s">
        <v>264</v>
      </c>
      <c r="D1015" t="s">
        <v>242</v>
      </c>
      <c r="E1015" t="s">
        <v>159</v>
      </c>
      <c r="F1015">
        <v>0</v>
      </c>
      <c r="G1015">
        <v>0</v>
      </c>
      <c r="H1015">
        <v>47</v>
      </c>
      <c r="I1015">
        <v>0</v>
      </c>
      <c r="J1015">
        <v>47</v>
      </c>
      <c r="K1015">
        <v>0</v>
      </c>
    </row>
    <row r="1016" spans="1:11" x14ac:dyDescent="0.25">
      <c r="A1016" t="s">
        <v>3597</v>
      </c>
      <c r="B1016" t="s">
        <v>72</v>
      </c>
      <c r="C1016" t="s">
        <v>264</v>
      </c>
      <c r="D1016" t="s">
        <v>239</v>
      </c>
      <c r="E1016" t="s">
        <v>160</v>
      </c>
      <c r="F1016">
        <v>0</v>
      </c>
      <c r="G1016">
        <v>0</v>
      </c>
      <c r="H1016">
        <v>120</v>
      </c>
      <c r="I1016">
        <v>0</v>
      </c>
      <c r="J1016">
        <v>120</v>
      </c>
      <c r="K1016">
        <v>0</v>
      </c>
    </row>
    <row r="1017" spans="1:11" x14ac:dyDescent="0.25">
      <c r="A1017" t="s">
        <v>3692</v>
      </c>
      <c r="B1017" t="s">
        <v>72</v>
      </c>
      <c r="C1017" t="s">
        <v>264</v>
      </c>
      <c r="D1017" t="s">
        <v>240</v>
      </c>
      <c r="E1017" t="s">
        <v>161</v>
      </c>
      <c r="F1017">
        <v>0</v>
      </c>
      <c r="G1017">
        <v>0</v>
      </c>
      <c r="H1017">
        <v>4</v>
      </c>
      <c r="I1017">
        <v>0</v>
      </c>
      <c r="J1017">
        <v>4</v>
      </c>
      <c r="K1017">
        <v>0</v>
      </c>
    </row>
    <row r="1018" spans="1:11" x14ac:dyDescent="0.25">
      <c r="A1018" t="s">
        <v>3756</v>
      </c>
      <c r="B1018" t="s">
        <v>72</v>
      </c>
      <c r="C1018" t="s">
        <v>264</v>
      </c>
      <c r="D1018" t="s">
        <v>242</v>
      </c>
      <c r="E1018" t="s">
        <v>162</v>
      </c>
      <c r="F1018">
        <v>0</v>
      </c>
      <c r="G1018">
        <v>0</v>
      </c>
      <c r="H1018">
        <v>78</v>
      </c>
      <c r="I1018">
        <v>0</v>
      </c>
      <c r="J1018">
        <v>78</v>
      </c>
      <c r="K1018">
        <v>0</v>
      </c>
    </row>
    <row r="1019" spans="1:11" x14ac:dyDescent="0.25">
      <c r="A1019" t="s">
        <v>2024</v>
      </c>
      <c r="B1019" t="s">
        <v>72</v>
      </c>
      <c r="C1019" t="s">
        <v>264</v>
      </c>
      <c r="D1019" t="s">
        <v>240</v>
      </c>
      <c r="E1019" t="s">
        <v>163</v>
      </c>
      <c r="F1019">
        <v>0</v>
      </c>
      <c r="G1019">
        <v>0</v>
      </c>
      <c r="H1019">
        <v>28</v>
      </c>
      <c r="I1019">
        <v>0</v>
      </c>
      <c r="J1019">
        <v>28</v>
      </c>
      <c r="K1019">
        <v>0</v>
      </c>
    </row>
    <row r="1020" spans="1:11" x14ac:dyDescent="0.25">
      <c r="A1020" t="s">
        <v>3355</v>
      </c>
      <c r="B1020" t="s">
        <v>72</v>
      </c>
      <c r="C1020" t="s">
        <v>264</v>
      </c>
      <c r="D1020" t="s">
        <v>239</v>
      </c>
      <c r="E1020" t="s">
        <v>164</v>
      </c>
      <c r="F1020">
        <v>0</v>
      </c>
      <c r="G1020">
        <v>0</v>
      </c>
      <c r="H1020">
        <v>189</v>
      </c>
      <c r="I1020">
        <v>0</v>
      </c>
      <c r="J1020">
        <v>189</v>
      </c>
      <c r="K1020">
        <v>0</v>
      </c>
    </row>
    <row r="1021" spans="1:11" x14ac:dyDescent="0.25">
      <c r="A1021" t="s">
        <v>2563</v>
      </c>
      <c r="B1021" t="s">
        <v>72</v>
      </c>
      <c r="C1021" t="s">
        <v>264</v>
      </c>
      <c r="D1021" t="s">
        <v>238</v>
      </c>
      <c r="E1021" t="s">
        <v>165</v>
      </c>
      <c r="F1021">
        <v>0</v>
      </c>
      <c r="G1021">
        <v>0</v>
      </c>
      <c r="H1021">
        <v>64</v>
      </c>
      <c r="I1021">
        <v>0</v>
      </c>
      <c r="J1021">
        <v>64</v>
      </c>
      <c r="K1021">
        <v>0</v>
      </c>
    </row>
    <row r="1022" spans="1:11" x14ac:dyDescent="0.25">
      <c r="A1022" t="s">
        <v>3297</v>
      </c>
      <c r="B1022" t="s">
        <v>72</v>
      </c>
      <c r="C1022" t="s">
        <v>264</v>
      </c>
      <c r="D1022" t="s">
        <v>245</v>
      </c>
      <c r="E1022" t="s">
        <v>166</v>
      </c>
      <c r="F1022">
        <v>0</v>
      </c>
      <c r="G1022">
        <v>0</v>
      </c>
      <c r="H1022">
        <v>5</v>
      </c>
      <c r="I1022">
        <v>0</v>
      </c>
      <c r="J1022">
        <v>5</v>
      </c>
      <c r="K1022">
        <v>0</v>
      </c>
    </row>
    <row r="1023" spans="1:11" x14ac:dyDescent="0.25">
      <c r="A1023" t="s">
        <v>1792</v>
      </c>
      <c r="B1023" t="s">
        <v>72</v>
      </c>
      <c r="C1023" t="s">
        <v>264</v>
      </c>
      <c r="D1023" t="s">
        <v>240</v>
      </c>
      <c r="E1023" t="s">
        <v>252</v>
      </c>
      <c r="F1023">
        <v>0</v>
      </c>
      <c r="G1023">
        <v>0</v>
      </c>
      <c r="H1023">
        <v>140</v>
      </c>
      <c r="I1023">
        <v>0</v>
      </c>
      <c r="J1023">
        <v>140</v>
      </c>
      <c r="K1023">
        <v>0</v>
      </c>
    </row>
    <row r="1024" spans="1:11" x14ac:dyDescent="0.25">
      <c r="A1024" t="s">
        <v>1074</v>
      </c>
      <c r="B1024" t="s">
        <v>72</v>
      </c>
      <c r="C1024" t="s">
        <v>264</v>
      </c>
      <c r="D1024" t="s">
        <v>245</v>
      </c>
      <c r="E1024" t="s">
        <v>167</v>
      </c>
      <c r="F1024">
        <v>0</v>
      </c>
      <c r="G1024">
        <v>0</v>
      </c>
      <c r="H1024">
        <v>2</v>
      </c>
      <c r="I1024">
        <v>0</v>
      </c>
      <c r="J1024">
        <v>2</v>
      </c>
      <c r="K1024">
        <v>0</v>
      </c>
    </row>
    <row r="1025" spans="1:11" x14ac:dyDescent="0.25">
      <c r="A1025" t="s">
        <v>3538</v>
      </c>
      <c r="B1025" t="s">
        <v>72</v>
      </c>
      <c r="C1025" t="s">
        <v>264</v>
      </c>
      <c r="D1025" t="s">
        <v>237</v>
      </c>
      <c r="E1025" t="s">
        <v>168</v>
      </c>
      <c r="F1025">
        <v>0</v>
      </c>
      <c r="G1025">
        <v>0</v>
      </c>
      <c r="H1025">
        <v>44</v>
      </c>
      <c r="I1025">
        <v>0</v>
      </c>
      <c r="J1025">
        <v>44</v>
      </c>
      <c r="K1025">
        <v>0</v>
      </c>
    </row>
    <row r="1026" spans="1:11" x14ac:dyDescent="0.25">
      <c r="A1026" t="s">
        <v>2073</v>
      </c>
      <c r="B1026" t="s">
        <v>72</v>
      </c>
      <c r="C1026" t="s">
        <v>264</v>
      </c>
      <c r="D1026" t="s">
        <v>243</v>
      </c>
      <c r="E1026" t="s">
        <v>169</v>
      </c>
      <c r="F1026">
        <v>0</v>
      </c>
      <c r="G1026">
        <v>0</v>
      </c>
      <c r="H1026">
        <v>37</v>
      </c>
      <c r="I1026">
        <v>0</v>
      </c>
      <c r="J1026">
        <v>37</v>
      </c>
      <c r="K1026">
        <v>0</v>
      </c>
    </row>
    <row r="1027" spans="1:11" x14ac:dyDescent="0.25">
      <c r="A1027" t="s">
        <v>2570</v>
      </c>
      <c r="B1027" t="s">
        <v>72</v>
      </c>
      <c r="C1027" t="s">
        <v>264</v>
      </c>
      <c r="D1027" t="s">
        <v>240</v>
      </c>
      <c r="E1027" t="s">
        <v>170</v>
      </c>
      <c r="F1027">
        <v>0</v>
      </c>
      <c r="G1027">
        <v>0</v>
      </c>
      <c r="H1027">
        <v>16</v>
      </c>
      <c r="I1027">
        <v>0</v>
      </c>
      <c r="J1027">
        <v>16</v>
      </c>
      <c r="K1027">
        <v>0</v>
      </c>
    </row>
    <row r="1028" spans="1:11" x14ac:dyDescent="0.25">
      <c r="A1028" t="s">
        <v>2843</v>
      </c>
      <c r="B1028" t="s">
        <v>72</v>
      </c>
      <c r="C1028" t="s">
        <v>264</v>
      </c>
      <c r="D1028" t="s">
        <v>241</v>
      </c>
      <c r="E1028" t="s">
        <v>253</v>
      </c>
      <c r="F1028">
        <v>0</v>
      </c>
      <c r="G1028">
        <v>0</v>
      </c>
      <c r="H1028">
        <v>672</v>
      </c>
      <c r="I1028">
        <v>0</v>
      </c>
      <c r="J1028">
        <v>672</v>
      </c>
      <c r="K1028">
        <v>0</v>
      </c>
    </row>
    <row r="1029" spans="1:11" x14ac:dyDescent="0.25">
      <c r="A1029" t="s">
        <v>1087</v>
      </c>
      <c r="B1029" t="s">
        <v>72</v>
      </c>
      <c r="C1029" t="s">
        <v>264</v>
      </c>
      <c r="D1029" t="s">
        <v>245</v>
      </c>
      <c r="E1029" t="s">
        <v>171</v>
      </c>
      <c r="F1029">
        <v>0</v>
      </c>
      <c r="G1029">
        <v>0</v>
      </c>
      <c r="H1029">
        <v>50</v>
      </c>
      <c r="I1029">
        <v>0</v>
      </c>
      <c r="J1029">
        <v>50</v>
      </c>
      <c r="K1029">
        <v>0</v>
      </c>
    </row>
    <row r="1030" spans="1:11" x14ac:dyDescent="0.25">
      <c r="A1030" t="s">
        <v>3882</v>
      </c>
      <c r="B1030" t="s">
        <v>72</v>
      </c>
      <c r="C1030" t="s">
        <v>264</v>
      </c>
      <c r="D1030" t="s">
        <v>240</v>
      </c>
      <c r="E1030" t="s">
        <v>172</v>
      </c>
      <c r="F1030">
        <v>0</v>
      </c>
      <c r="G1030">
        <v>0</v>
      </c>
      <c r="H1030">
        <v>21</v>
      </c>
      <c r="I1030">
        <v>0</v>
      </c>
      <c r="J1030">
        <v>21</v>
      </c>
      <c r="K1030">
        <v>0</v>
      </c>
    </row>
    <row r="1031" spans="1:11" x14ac:dyDescent="0.25">
      <c r="A1031" t="s">
        <v>1638</v>
      </c>
      <c r="B1031" t="s">
        <v>72</v>
      </c>
      <c r="C1031" t="s">
        <v>264</v>
      </c>
      <c r="D1031" t="s">
        <v>246</v>
      </c>
      <c r="E1031" t="s">
        <v>246</v>
      </c>
      <c r="F1031">
        <v>0</v>
      </c>
      <c r="G1031">
        <v>0</v>
      </c>
      <c r="H1031">
        <v>33</v>
      </c>
      <c r="I1031">
        <v>0</v>
      </c>
      <c r="J1031">
        <v>33</v>
      </c>
      <c r="K1031">
        <v>0</v>
      </c>
    </row>
    <row r="1032" spans="1:11" x14ac:dyDescent="0.25">
      <c r="A1032" t="s">
        <v>2041</v>
      </c>
      <c r="B1032" t="s">
        <v>72</v>
      </c>
      <c r="C1032" t="s">
        <v>264</v>
      </c>
      <c r="D1032" t="s">
        <v>246</v>
      </c>
      <c r="E1032" t="s">
        <v>258</v>
      </c>
      <c r="F1032">
        <v>0</v>
      </c>
      <c r="G1032">
        <v>0</v>
      </c>
      <c r="H1032">
        <v>33</v>
      </c>
      <c r="I1032">
        <v>0</v>
      </c>
      <c r="J1032">
        <v>33</v>
      </c>
      <c r="K1032">
        <v>0</v>
      </c>
    </row>
    <row r="1033" spans="1:11" x14ac:dyDescent="0.25">
      <c r="A1033" t="s">
        <v>3821</v>
      </c>
      <c r="B1033" t="s">
        <v>72</v>
      </c>
      <c r="C1033" t="s">
        <v>264</v>
      </c>
      <c r="D1033" t="s">
        <v>237</v>
      </c>
      <c r="E1033" t="s">
        <v>173</v>
      </c>
      <c r="F1033">
        <v>0</v>
      </c>
      <c r="G1033">
        <v>0</v>
      </c>
      <c r="H1033">
        <v>26</v>
      </c>
      <c r="I1033">
        <v>0</v>
      </c>
      <c r="J1033">
        <v>26</v>
      </c>
      <c r="K1033">
        <v>0</v>
      </c>
    </row>
    <row r="1034" spans="1:11" x14ac:dyDescent="0.25">
      <c r="A1034" t="s">
        <v>1689</v>
      </c>
      <c r="B1034" t="s">
        <v>72</v>
      </c>
      <c r="C1034" t="s">
        <v>264</v>
      </c>
      <c r="D1034" t="s">
        <v>237</v>
      </c>
      <c r="E1034" t="s">
        <v>174</v>
      </c>
      <c r="F1034">
        <v>0</v>
      </c>
      <c r="G1034">
        <v>0</v>
      </c>
      <c r="H1034">
        <v>49</v>
      </c>
      <c r="I1034">
        <v>0</v>
      </c>
      <c r="J1034">
        <v>49</v>
      </c>
      <c r="K1034">
        <v>0</v>
      </c>
    </row>
    <row r="1035" spans="1:11" x14ac:dyDescent="0.25">
      <c r="A1035" t="s">
        <v>2937</v>
      </c>
      <c r="B1035" t="s">
        <v>72</v>
      </c>
      <c r="C1035" t="s">
        <v>264</v>
      </c>
      <c r="D1035" t="s">
        <v>241</v>
      </c>
      <c r="E1035" t="s">
        <v>175</v>
      </c>
      <c r="F1035">
        <v>0</v>
      </c>
      <c r="G1035">
        <v>0</v>
      </c>
      <c r="H1035">
        <v>57</v>
      </c>
      <c r="I1035">
        <v>0</v>
      </c>
      <c r="J1035">
        <v>57</v>
      </c>
      <c r="K1035">
        <v>0</v>
      </c>
    </row>
    <row r="1036" spans="1:11" x14ac:dyDescent="0.25">
      <c r="A1036" t="s">
        <v>1160</v>
      </c>
      <c r="B1036" t="s">
        <v>72</v>
      </c>
      <c r="C1036" t="s">
        <v>264</v>
      </c>
      <c r="D1036" t="s">
        <v>242</v>
      </c>
      <c r="E1036" t="s">
        <v>176</v>
      </c>
      <c r="F1036">
        <v>0</v>
      </c>
      <c r="G1036">
        <v>0</v>
      </c>
      <c r="H1036">
        <v>189</v>
      </c>
      <c r="I1036">
        <v>0</v>
      </c>
      <c r="J1036">
        <v>189</v>
      </c>
      <c r="K1036">
        <v>0</v>
      </c>
    </row>
    <row r="1037" spans="1:11" x14ac:dyDescent="0.25">
      <c r="A1037" t="s">
        <v>3892</v>
      </c>
      <c r="B1037" t="s">
        <v>72</v>
      </c>
      <c r="C1037" t="s">
        <v>264</v>
      </c>
      <c r="D1037" t="s">
        <v>238</v>
      </c>
      <c r="E1037" t="s">
        <v>177</v>
      </c>
      <c r="F1037">
        <v>0</v>
      </c>
      <c r="G1037">
        <v>0</v>
      </c>
      <c r="H1037">
        <v>23</v>
      </c>
      <c r="I1037">
        <v>0</v>
      </c>
      <c r="J1037">
        <v>23</v>
      </c>
      <c r="K1037">
        <v>0</v>
      </c>
    </row>
    <row r="1038" spans="1:11" x14ac:dyDescent="0.25">
      <c r="A1038" t="s">
        <v>821</v>
      </c>
      <c r="B1038" t="s">
        <v>72</v>
      </c>
      <c r="C1038" t="s">
        <v>264</v>
      </c>
      <c r="D1038" t="s">
        <v>243</v>
      </c>
      <c r="E1038" t="s">
        <v>178</v>
      </c>
      <c r="F1038">
        <v>0</v>
      </c>
      <c r="G1038">
        <v>0</v>
      </c>
      <c r="H1038">
        <v>20</v>
      </c>
      <c r="I1038">
        <v>0</v>
      </c>
      <c r="J1038">
        <v>20</v>
      </c>
      <c r="K1038">
        <v>0</v>
      </c>
    </row>
    <row r="1039" spans="1:11" x14ac:dyDescent="0.25">
      <c r="A1039" t="s">
        <v>1493</v>
      </c>
      <c r="B1039" t="s">
        <v>72</v>
      </c>
      <c r="C1039" t="s">
        <v>264</v>
      </c>
      <c r="D1039" t="s">
        <v>242</v>
      </c>
      <c r="E1039" t="s">
        <v>179</v>
      </c>
      <c r="F1039">
        <v>0</v>
      </c>
      <c r="G1039">
        <v>0</v>
      </c>
      <c r="H1039">
        <v>15</v>
      </c>
      <c r="I1039">
        <v>0</v>
      </c>
      <c r="J1039">
        <v>15</v>
      </c>
      <c r="K1039">
        <v>0</v>
      </c>
    </row>
    <row r="1040" spans="1:11" x14ac:dyDescent="0.25">
      <c r="A1040" t="s">
        <v>1424</v>
      </c>
      <c r="B1040" t="s">
        <v>72</v>
      </c>
      <c r="C1040" t="s">
        <v>264</v>
      </c>
      <c r="D1040" t="s">
        <v>242</v>
      </c>
      <c r="E1040" t="s">
        <v>180</v>
      </c>
      <c r="F1040">
        <v>0</v>
      </c>
      <c r="G1040">
        <v>0</v>
      </c>
      <c r="H1040">
        <v>35</v>
      </c>
      <c r="I1040">
        <v>0</v>
      </c>
      <c r="J1040">
        <v>35</v>
      </c>
      <c r="K1040">
        <v>0</v>
      </c>
    </row>
    <row r="1041" spans="1:11" x14ac:dyDescent="0.25">
      <c r="A1041" t="s">
        <v>1813</v>
      </c>
      <c r="B1041" t="s">
        <v>72</v>
      </c>
      <c r="C1041" t="s">
        <v>264</v>
      </c>
      <c r="D1041" t="s">
        <v>239</v>
      </c>
      <c r="E1041" t="s">
        <v>181</v>
      </c>
      <c r="F1041">
        <v>0</v>
      </c>
      <c r="G1041">
        <v>0</v>
      </c>
      <c r="H1041">
        <v>146</v>
      </c>
      <c r="I1041">
        <v>0</v>
      </c>
      <c r="J1041">
        <v>146</v>
      </c>
      <c r="K1041">
        <v>0</v>
      </c>
    </row>
    <row r="1042" spans="1:11" x14ac:dyDescent="0.25">
      <c r="A1042" t="s">
        <v>1487</v>
      </c>
      <c r="B1042" t="s">
        <v>72</v>
      </c>
      <c r="C1042" t="s">
        <v>264</v>
      </c>
      <c r="D1042" t="s">
        <v>240</v>
      </c>
      <c r="E1042" t="s">
        <v>182</v>
      </c>
      <c r="F1042">
        <v>0</v>
      </c>
      <c r="G1042">
        <v>0</v>
      </c>
      <c r="H1042">
        <v>3</v>
      </c>
      <c r="I1042">
        <v>0</v>
      </c>
      <c r="J1042">
        <v>3</v>
      </c>
      <c r="K1042">
        <v>0</v>
      </c>
    </row>
    <row r="1043" spans="1:11" x14ac:dyDescent="0.25">
      <c r="A1043" t="s">
        <v>2976</v>
      </c>
      <c r="B1043" t="s">
        <v>72</v>
      </c>
      <c r="C1043" t="s">
        <v>264</v>
      </c>
      <c r="D1043" t="s">
        <v>239</v>
      </c>
      <c r="E1043" t="s">
        <v>183</v>
      </c>
      <c r="F1043">
        <v>0</v>
      </c>
      <c r="G1043">
        <v>0</v>
      </c>
      <c r="H1043">
        <v>110</v>
      </c>
      <c r="I1043">
        <v>0</v>
      </c>
      <c r="J1043">
        <v>110</v>
      </c>
      <c r="K1043">
        <v>0</v>
      </c>
    </row>
    <row r="1044" spans="1:11" x14ac:dyDescent="0.25">
      <c r="A1044" t="s">
        <v>3468</v>
      </c>
      <c r="B1044" t="s">
        <v>72</v>
      </c>
      <c r="C1044" t="s">
        <v>264</v>
      </c>
      <c r="D1044" t="s">
        <v>241</v>
      </c>
      <c r="E1044" t="s">
        <v>184</v>
      </c>
      <c r="F1044">
        <v>0</v>
      </c>
      <c r="G1044">
        <v>0</v>
      </c>
      <c r="H1044">
        <v>30</v>
      </c>
      <c r="I1044">
        <v>0</v>
      </c>
      <c r="J1044">
        <v>30</v>
      </c>
      <c r="K1044">
        <v>0</v>
      </c>
    </row>
    <row r="1045" spans="1:11" x14ac:dyDescent="0.25">
      <c r="A1045" t="s">
        <v>2072</v>
      </c>
      <c r="B1045" t="s">
        <v>72</v>
      </c>
      <c r="C1045" t="s">
        <v>264</v>
      </c>
      <c r="D1045" t="s">
        <v>245</v>
      </c>
      <c r="E1045" t="s">
        <v>185</v>
      </c>
      <c r="F1045">
        <v>0</v>
      </c>
      <c r="G1045">
        <v>0</v>
      </c>
      <c r="H1045">
        <v>7</v>
      </c>
      <c r="I1045">
        <v>0</v>
      </c>
      <c r="J1045">
        <v>7</v>
      </c>
      <c r="K1045">
        <v>0</v>
      </c>
    </row>
    <row r="1046" spans="1:11" x14ac:dyDescent="0.25">
      <c r="A1046" t="s">
        <v>2443</v>
      </c>
      <c r="B1046" t="s">
        <v>72</v>
      </c>
      <c r="C1046" t="s">
        <v>264</v>
      </c>
      <c r="D1046" t="s">
        <v>237</v>
      </c>
      <c r="E1046" t="s">
        <v>186</v>
      </c>
      <c r="F1046">
        <v>0</v>
      </c>
      <c r="G1046">
        <v>0</v>
      </c>
      <c r="H1046">
        <v>4</v>
      </c>
      <c r="I1046">
        <v>0</v>
      </c>
      <c r="J1046">
        <v>4</v>
      </c>
      <c r="K1046">
        <v>0</v>
      </c>
    </row>
    <row r="1047" spans="1:11" x14ac:dyDescent="0.25">
      <c r="A1047" t="s">
        <v>3380</v>
      </c>
      <c r="B1047" t="s">
        <v>72</v>
      </c>
      <c r="C1047" t="s">
        <v>264</v>
      </c>
      <c r="D1047" t="s">
        <v>241</v>
      </c>
      <c r="E1047" t="s">
        <v>187</v>
      </c>
      <c r="F1047">
        <v>0</v>
      </c>
      <c r="G1047">
        <v>0</v>
      </c>
      <c r="H1047">
        <v>30</v>
      </c>
      <c r="I1047">
        <v>0</v>
      </c>
      <c r="J1047">
        <v>30</v>
      </c>
      <c r="K1047">
        <v>0</v>
      </c>
    </row>
    <row r="1048" spans="1:11" x14ac:dyDescent="0.25">
      <c r="A1048" t="s">
        <v>3369</v>
      </c>
      <c r="B1048" t="s">
        <v>72</v>
      </c>
      <c r="C1048" t="s">
        <v>264</v>
      </c>
      <c r="D1048" t="s">
        <v>244</v>
      </c>
      <c r="E1048" t="s">
        <v>188</v>
      </c>
      <c r="F1048">
        <v>0</v>
      </c>
      <c r="G1048">
        <v>0</v>
      </c>
      <c r="H1048">
        <v>42</v>
      </c>
      <c r="I1048">
        <v>0</v>
      </c>
      <c r="J1048">
        <v>42</v>
      </c>
      <c r="K1048">
        <v>0</v>
      </c>
    </row>
    <row r="1049" spans="1:11" x14ac:dyDescent="0.25">
      <c r="A1049" t="s">
        <v>1222</v>
      </c>
      <c r="B1049" t="s">
        <v>72</v>
      </c>
      <c r="C1049" t="s">
        <v>264</v>
      </c>
      <c r="D1049" t="s">
        <v>241</v>
      </c>
      <c r="E1049" t="s">
        <v>189</v>
      </c>
      <c r="F1049">
        <v>0</v>
      </c>
      <c r="G1049">
        <v>0</v>
      </c>
      <c r="H1049">
        <v>15</v>
      </c>
      <c r="I1049">
        <v>0</v>
      </c>
      <c r="J1049">
        <v>15</v>
      </c>
      <c r="K1049">
        <v>0</v>
      </c>
    </row>
    <row r="1050" spans="1:11" x14ac:dyDescent="0.25">
      <c r="A1050" t="s">
        <v>1391</v>
      </c>
      <c r="B1050" t="s">
        <v>72</v>
      </c>
      <c r="C1050" t="s">
        <v>264</v>
      </c>
      <c r="D1050" t="s">
        <v>245</v>
      </c>
      <c r="E1050" t="s">
        <v>190</v>
      </c>
      <c r="F1050">
        <v>0</v>
      </c>
      <c r="G1050">
        <v>0</v>
      </c>
      <c r="H1050">
        <v>59</v>
      </c>
      <c r="I1050">
        <v>0</v>
      </c>
      <c r="J1050">
        <v>59</v>
      </c>
      <c r="K1050">
        <v>0</v>
      </c>
    </row>
    <row r="1051" spans="1:11" x14ac:dyDescent="0.25">
      <c r="A1051" t="s">
        <v>3289</v>
      </c>
      <c r="B1051" t="s">
        <v>72</v>
      </c>
      <c r="C1051" t="s">
        <v>264</v>
      </c>
      <c r="D1051" t="s">
        <v>244</v>
      </c>
      <c r="E1051" t="s">
        <v>191</v>
      </c>
      <c r="F1051">
        <v>0</v>
      </c>
      <c r="G1051">
        <v>0</v>
      </c>
      <c r="H1051">
        <v>15</v>
      </c>
      <c r="I1051">
        <v>0</v>
      </c>
      <c r="J1051">
        <v>15</v>
      </c>
      <c r="K1051">
        <v>0</v>
      </c>
    </row>
    <row r="1052" spans="1:11" x14ac:dyDescent="0.25">
      <c r="A1052" t="s">
        <v>1565</v>
      </c>
      <c r="B1052" t="s">
        <v>72</v>
      </c>
      <c r="C1052" t="s">
        <v>264</v>
      </c>
      <c r="D1052" t="s">
        <v>242</v>
      </c>
      <c r="E1052" t="s">
        <v>192</v>
      </c>
      <c r="F1052">
        <v>0</v>
      </c>
      <c r="G1052">
        <v>0</v>
      </c>
      <c r="H1052">
        <v>34</v>
      </c>
      <c r="I1052">
        <v>0</v>
      </c>
      <c r="J1052">
        <v>34</v>
      </c>
      <c r="K1052">
        <v>0</v>
      </c>
    </row>
    <row r="1053" spans="1:11" x14ac:dyDescent="0.25">
      <c r="A1053" t="s">
        <v>2414</v>
      </c>
      <c r="B1053" t="s">
        <v>72</v>
      </c>
      <c r="C1053" t="s">
        <v>264</v>
      </c>
      <c r="D1053" t="s">
        <v>244</v>
      </c>
      <c r="E1053" t="s">
        <v>193</v>
      </c>
      <c r="F1053">
        <v>0</v>
      </c>
      <c r="G1053">
        <v>0</v>
      </c>
      <c r="H1053">
        <v>48</v>
      </c>
      <c r="I1053">
        <v>0</v>
      </c>
      <c r="J1053">
        <v>48</v>
      </c>
      <c r="K1053">
        <v>0</v>
      </c>
    </row>
    <row r="1054" spans="1:11" x14ac:dyDescent="0.25">
      <c r="A1054" t="s">
        <v>1444</v>
      </c>
      <c r="B1054" t="s">
        <v>72</v>
      </c>
      <c r="C1054" t="s">
        <v>264</v>
      </c>
      <c r="D1054" t="s">
        <v>243</v>
      </c>
      <c r="E1054" t="s">
        <v>194</v>
      </c>
      <c r="F1054">
        <v>0</v>
      </c>
      <c r="G1054">
        <v>0</v>
      </c>
      <c r="H1054">
        <v>51</v>
      </c>
      <c r="I1054">
        <v>0</v>
      </c>
      <c r="J1054">
        <v>51</v>
      </c>
      <c r="K1054">
        <v>0</v>
      </c>
    </row>
    <row r="1055" spans="1:11" x14ac:dyDescent="0.25">
      <c r="A1055" t="s">
        <v>2295</v>
      </c>
      <c r="B1055" t="s">
        <v>72</v>
      </c>
      <c r="C1055" t="s">
        <v>264</v>
      </c>
      <c r="D1055" t="s">
        <v>242</v>
      </c>
      <c r="E1055" t="s">
        <v>254</v>
      </c>
      <c r="F1055">
        <v>0</v>
      </c>
      <c r="G1055">
        <v>0</v>
      </c>
      <c r="H1055">
        <v>1964</v>
      </c>
      <c r="I1055">
        <v>0</v>
      </c>
      <c r="J1055">
        <v>1964</v>
      </c>
      <c r="K1055">
        <v>0</v>
      </c>
    </row>
    <row r="1056" spans="1:11" x14ac:dyDescent="0.25">
      <c r="A1056" t="s">
        <v>2046</v>
      </c>
      <c r="B1056" t="s">
        <v>72</v>
      </c>
      <c r="C1056" t="s">
        <v>264</v>
      </c>
      <c r="D1056" t="s">
        <v>243</v>
      </c>
      <c r="E1056" t="s">
        <v>195</v>
      </c>
      <c r="F1056">
        <v>0</v>
      </c>
      <c r="G1056">
        <v>0</v>
      </c>
      <c r="H1056">
        <v>56</v>
      </c>
      <c r="I1056">
        <v>0</v>
      </c>
      <c r="J1056">
        <v>56</v>
      </c>
      <c r="K1056">
        <v>0</v>
      </c>
    </row>
    <row r="1057" spans="1:11" x14ac:dyDescent="0.25">
      <c r="A1057" t="s">
        <v>1034</v>
      </c>
      <c r="B1057" t="s">
        <v>72</v>
      </c>
      <c r="C1057" t="s">
        <v>264</v>
      </c>
      <c r="D1057" t="s">
        <v>240</v>
      </c>
      <c r="E1057" t="s">
        <v>196</v>
      </c>
      <c r="F1057">
        <v>0</v>
      </c>
      <c r="G1057">
        <v>0</v>
      </c>
      <c r="H1057">
        <v>5</v>
      </c>
      <c r="I1057">
        <v>0</v>
      </c>
      <c r="J1057">
        <v>5</v>
      </c>
      <c r="K1057">
        <v>0</v>
      </c>
    </row>
    <row r="1058" spans="1:11" x14ac:dyDescent="0.25">
      <c r="A1058" t="s">
        <v>872</v>
      </c>
      <c r="B1058" t="s">
        <v>72</v>
      </c>
      <c r="C1058" t="s">
        <v>264</v>
      </c>
      <c r="D1058" t="s">
        <v>243</v>
      </c>
      <c r="E1058" t="s">
        <v>255</v>
      </c>
      <c r="F1058">
        <v>0</v>
      </c>
      <c r="G1058">
        <v>0</v>
      </c>
      <c r="H1058">
        <v>776</v>
      </c>
      <c r="I1058">
        <v>0</v>
      </c>
      <c r="J1058">
        <v>776</v>
      </c>
      <c r="K1058">
        <v>0</v>
      </c>
    </row>
    <row r="1059" spans="1:11" x14ac:dyDescent="0.25">
      <c r="A1059" t="s">
        <v>4079</v>
      </c>
      <c r="B1059" t="s">
        <v>72</v>
      </c>
      <c r="C1059" t="s">
        <v>264</v>
      </c>
      <c r="D1059" t="s">
        <v>242</v>
      </c>
      <c r="E1059" t="s">
        <v>197</v>
      </c>
      <c r="F1059">
        <v>0</v>
      </c>
      <c r="G1059">
        <v>0</v>
      </c>
      <c r="H1059">
        <v>39</v>
      </c>
      <c r="I1059">
        <v>0</v>
      </c>
      <c r="J1059">
        <v>39</v>
      </c>
      <c r="K1059">
        <v>0</v>
      </c>
    </row>
    <row r="1060" spans="1:11" x14ac:dyDescent="0.25">
      <c r="A1060" t="s">
        <v>3404</v>
      </c>
      <c r="B1060" t="s">
        <v>72</v>
      </c>
      <c r="C1060" t="s">
        <v>264</v>
      </c>
      <c r="D1060" t="s">
        <v>238</v>
      </c>
      <c r="E1060" t="s">
        <v>198</v>
      </c>
      <c r="F1060">
        <v>0</v>
      </c>
      <c r="G1060">
        <v>0</v>
      </c>
      <c r="H1060">
        <v>24</v>
      </c>
      <c r="I1060">
        <v>0</v>
      </c>
      <c r="J1060">
        <v>24</v>
      </c>
      <c r="K1060">
        <v>0</v>
      </c>
    </row>
    <row r="1061" spans="1:11" x14ac:dyDescent="0.25">
      <c r="A1061" t="s">
        <v>3529</v>
      </c>
      <c r="B1061" t="s">
        <v>72</v>
      </c>
      <c r="C1061" t="s">
        <v>264</v>
      </c>
      <c r="D1061" t="s">
        <v>239</v>
      </c>
      <c r="E1061" t="s">
        <v>199</v>
      </c>
      <c r="F1061">
        <v>0</v>
      </c>
      <c r="G1061">
        <v>0</v>
      </c>
      <c r="H1061">
        <v>178</v>
      </c>
      <c r="I1061">
        <v>0</v>
      </c>
      <c r="J1061">
        <v>178</v>
      </c>
      <c r="K1061">
        <v>0</v>
      </c>
    </row>
    <row r="1062" spans="1:11" x14ac:dyDescent="0.25">
      <c r="A1062" t="s">
        <v>1530</v>
      </c>
      <c r="B1062" t="s">
        <v>72</v>
      </c>
      <c r="C1062" t="s">
        <v>264</v>
      </c>
      <c r="D1062" t="s">
        <v>241</v>
      </c>
      <c r="E1062" t="s">
        <v>200</v>
      </c>
      <c r="F1062">
        <v>0</v>
      </c>
      <c r="G1062">
        <v>0</v>
      </c>
      <c r="H1062">
        <v>10</v>
      </c>
      <c r="I1062">
        <v>0</v>
      </c>
      <c r="J1062">
        <v>10</v>
      </c>
      <c r="K1062">
        <v>0</v>
      </c>
    </row>
    <row r="1063" spans="1:11" x14ac:dyDescent="0.25">
      <c r="A1063" t="s">
        <v>1915</v>
      </c>
      <c r="B1063" t="s">
        <v>72</v>
      </c>
      <c r="C1063" t="s">
        <v>264</v>
      </c>
      <c r="D1063" t="s">
        <v>244</v>
      </c>
      <c r="E1063" t="s">
        <v>201</v>
      </c>
      <c r="F1063">
        <v>0</v>
      </c>
      <c r="G1063">
        <v>0</v>
      </c>
      <c r="H1063">
        <v>57</v>
      </c>
      <c r="I1063">
        <v>0</v>
      </c>
      <c r="J1063">
        <v>57</v>
      </c>
      <c r="K1063">
        <v>0</v>
      </c>
    </row>
    <row r="1064" spans="1:11" x14ac:dyDescent="0.25">
      <c r="A1064" t="s">
        <v>901</v>
      </c>
      <c r="B1064" t="s">
        <v>72</v>
      </c>
      <c r="C1064" t="s">
        <v>264</v>
      </c>
      <c r="D1064" t="s">
        <v>241</v>
      </c>
      <c r="E1064" t="s">
        <v>202</v>
      </c>
      <c r="F1064">
        <v>0</v>
      </c>
      <c r="G1064">
        <v>0</v>
      </c>
      <c r="H1064">
        <v>34</v>
      </c>
      <c r="I1064">
        <v>0</v>
      </c>
      <c r="J1064">
        <v>34</v>
      </c>
      <c r="K1064">
        <v>0</v>
      </c>
    </row>
    <row r="1065" spans="1:11" x14ac:dyDescent="0.25">
      <c r="A1065" t="s">
        <v>1996</v>
      </c>
      <c r="B1065" t="s">
        <v>72</v>
      </c>
      <c r="C1065" t="s">
        <v>264</v>
      </c>
      <c r="D1065" t="s">
        <v>240</v>
      </c>
      <c r="E1065" t="s">
        <v>203</v>
      </c>
      <c r="F1065">
        <v>0</v>
      </c>
      <c r="G1065">
        <v>0</v>
      </c>
      <c r="H1065">
        <v>8</v>
      </c>
      <c r="I1065">
        <v>0</v>
      </c>
      <c r="J1065">
        <v>8</v>
      </c>
      <c r="K1065">
        <v>0</v>
      </c>
    </row>
    <row r="1066" spans="1:11" x14ac:dyDescent="0.25">
      <c r="A1066" t="s">
        <v>920</v>
      </c>
      <c r="B1066" t="s">
        <v>72</v>
      </c>
      <c r="C1066" t="s">
        <v>264</v>
      </c>
      <c r="D1066" t="s">
        <v>244</v>
      </c>
      <c r="E1066" t="s">
        <v>204</v>
      </c>
      <c r="F1066">
        <v>0</v>
      </c>
      <c r="G1066">
        <v>0</v>
      </c>
      <c r="H1066">
        <v>9</v>
      </c>
      <c r="I1066">
        <v>0</v>
      </c>
      <c r="J1066">
        <v>9</v>
      </c>
      <c r="K1066">
        <v>0</v>
      </c>
    </row>
    <row r="1067" spans="1:11" x14ac:dyDescent="0.25">
      <c r="A1067" t="s">
        <v>3318</v>
      </c>
      <c r="B1067" t="s">
        <v>72</v>
      </c>
      <c r="C1067" t="s">
        <v>264</v>
      </c>
      <c r="D1067" t="s">
        <v>238</v>
      </c>
      <c r="E1067" t="s">
        <v>205</v>
      </c>
      <c r="F1067">
        <v>0</v>
      </c>
      <c r="G1067">
        <v>0</v>
      </c>
      <c r="H1067">
        <v>63</v>
      </c>
      <c r="I1067">
        <v>0</v>
      </c>
      <c r="J1067">
        <v>63</v>
      </c>
      <c r="K1067">
        <v>0</v>
      </c>
    </row>
    <row r="1068" spans="1:11" x14ac:dyDescent="0.25">
      <c r="A1068" t="s">
        <v>2803</v>
      </c>
      <c r="B1068" t="s">
        <v>72</v>
      </c>
      <c r="C1068" t="s">
        <v>264</v>
      </c>
      <c r="D1068" t="s">
        <v>240</v>
      </c>
      <c r="E1068" t="s">
        <v>206</v>
      </c>
      <c r="F1068">
        <v>0</v>
      </c>
      <c r="G1068">
        <v>0</v>
      </c>
      <c r="H1068">
        <v>6</v>
      </c>
      <c r="I1068">
        <v>0</v>
      </c>
      <c r="J1068">
        <v>6</v>
      </c>
      <c r="K1068">
        <v>0</v>
      </c>
    </row>
    <row r="1069" spans="1:11" x14ac:dyDescent="0.25">
      <c r="A1069" t="s">
        <v>582</v>
      </c>
      <c r="B1069" t="s">
        <v>72</v>
      </c>
      <c r="C1069" t="s">
        <v>264</v>
      </c>
      <c r="D1069" t="s">
        <v>242</v>
      </c>
      <c r="E1069" t="s">
        <v>207</v>
      </c>
      <c r="F1069">
        <v>0</v>
      </c>
      <c r="G1069">
        <v>0</v>
      </c>
      <c r="H1069">
        <v>348</v>
      </c>
      <c r="I1069">
        <v>0</v>
      </c>
      <c r="J1069">
        <v>348</v>
      </c>
      <c r="K1069">
        <v>0</v>
      </c>
    </row>
    <row r="1070" spans="1:11" x14ac:dyDescent="0.25">
      <c r="A1070" t="s">
        <v>3287</v>
      </c>
      <c r="B1070" t="s">
        <v>72</v>
      </c>
      <c r="C1070" t="s">
        <v>264</v>
      </c>
      <c r="D1070" t="s">
        <v>239</v>
      </c>
      <c r="E1070" t="s">
        <v>208</v>
      </c>
      <c r="F1070">
        <v>0</v>
      </c>
      <c r="G1070">
        <v>0</v>
      </c>
      <c r="H1070">
        <v>101</v>
      </c>
      <c r="I1070">
        <v>0</v>
      </c>
      <c r="J1070">
        <v>101</v>
      </c>
      <c r="K1070">
        <v>0</v>
      </c>
    </row>
    <row r="1071" spans="1:11" x14ac:dyDescent="0.25">
      <c r="A1071" t="s">
        <v>2301</v>
      </c>
      <c r="B1071" t="s">
        <v>72</v>
      </c>
      <c r="C1071" t="s">
        <v>264</v>
      </c>
      <c r="D1071" t="s">
        <v>243</v>
      </c>
      <c r="E1071" t="s">
        <v>209</v>
      </c>
      <c r="F1071">
        <v>0</v>
      </c>
      <c r="G1071">
        <v>0</v>
      </c>
      <c r="H1071">
        <v>23</v>
      </c>
      <c r="I1071">
        <v>0</v>
      </c>
      <c r="J1071">
        <v>23</v>
      </c>
      <c r="K1071">
        <v>0</v>
      </c>
    </row>
    <row r="1072" spans="1:11" x14ac:dyDescent="0.25">
      <c r="A1072" t="s">
        <v>948</v>
      </c>
      <c r="B1072" t="s">
        <v>72</v>
      </c>
      <c r="C1072" t="s">
        <v>264</v>
      </c>
      <c r="D1072" t="s">
        <v>241</v>
      </c>
      <c r="E1072" t="s">
        <v>210</v>
      </c>
      <c r="F1072">
        <v>0</v>
      </c>
      <c r="G1072">
        <v>0</v>
      </c>
      <c r="H1072">
        <v>17</v>
      </c>
      <c r="I1072">
        <v>0</v>
      </c>
      <c r="J1072">
        <v>17</v>
      </c>
      <c r="K1072">
        <v>0</v>
      </c>
    </row>
    <row r="1073" spans="1:11" x14ac:dyDescent="0.25">
      <c r="A1073" t="s">
        <v>2158</v>
      </c>
      <c r="B1073" t="s">
        <v>72</v>
      </c>
      <c r="C1073" t="s">
        <v>264</v>
      </c>
      <c r="D1073" t="s">
        <v>244</v>
      </c>
      <c r="E1073" t="s">
        <v>211</v>
      </c>
      <c r="F1073">
        <v>0</v>
      </c>
      <c r="G1073">
        <v>0</v>
      </c>
      <c r="H1073">
        <v>12</v>
      </c>
      <c r="I1073">
        <v>0</v>
      </c>
      <c r="J1073">
        <v>12</v>
      </c>
      <c r="K1073">
        <v>0</v>
      </c>
    </row>
    <row r="1074" spans="1:11" x14ac:dyDescent="0.25">
      <c r="A1074" t="s">
        <v>4150</v>
      </c>
      <c r="B1074" t="s">
        <v>72</v>
      </c>
      <c r="C1074" t="s">
        <v>264</v>
      </c>
      <c r="D1074" t="s">
        <v>238</v>
      </c>
      <c r="E1074" t="s">
        <v>212</v>
      </c>
      <c r="F1074">
        <v>0</v>
      </c>
      <c r="G1074">
        <v>0</v>
      </c>
      <c r="H1074">
        <v>60</v>
      </c>
      <c r="I1074">
        <v>0</v>
      </c>
      <c r="J1074">
        <v>60</v>
      </c>
      <c r="K1074">
        <v>0</v>
      </c>
    </row>
    <row r="1075" spans="1:11" x14ac:dyDescent="0.25">
      <c r="A1075" t="s">
        <v>1540</v>
      </c>
      <c r="B1075" t="s">
        <v>72</v>
      </c>
      <c r="C1075" t="s">
        <v>264</v>
      </c>
      <c r="D1075" t="s">
        <v>243</v>
      </c>
      <c r="E1075" t="s">
        <v>213</v>
      </c>
      <c r="F1075">
        <v>0</v>
      </c>
      <c r="G1075">
        <v>0</v>
      </c>
      <c r="H1075">
        <v>16</v>
      </c>
      <c r="I1075">
        <v>0</v>
      </c>
      <c r="J1075">
        <v>16</v>
      </c>
      <c r="K1075">
        <v>0</v>
      </c>
    </row>
    <row r="1076" spans="1:11" x14ac:dyDescent="0.25">
      <c r="A1076" t="s">
        <v>1042</v>
      </c>
      <c r="B1076" t="s">
        <v>72</v>
      </c>
      <c r="C1076" t="s">
        <v>264</v>
      </c>
      <c r="D1076" t="s">
        <v>239</v>
      </c>
      <c r="E1076" t="s">
        <v>214</v>
      </c>
      <c r="F1076">
        <v>0</v>
      </c>
      <c r="G1076">
        <v>0</v>
      </c>
      <c r="H1076">
        <v>77</v>
      </c>
      <c r="I1076">
        <v>0</v>
      </c>
      <c r="J1076">
        <v>77</v>
      </c>
      <c r="K1076">
        <v>0</v>
      </c>
    </row>
    <row r="1077" spans="1:11" x14ac:dyDescent="0.25">
      <c r="A1077" t="s">
        <v>605</v>
      </c>
      <c r="B1077" t="s">
        <v>72</v>
      </c>
      <c r="C1077" t="s">
        <v>264</v>
      </c>
      <c r="D1077" t="s">
        <v>241</v>
      </c>
      <c r="E1077" t="s">
        <v>215</v>
      </c>
      <c r="F1077">
        <v>0</v>
      </c>
      <c r="G1077">
        <v>0</v>
      </c>
      <c r="H1077">
        <v>46</v>
      </c>
      <c r="I1077">
        <v>0</v>
      </c>
      <c r="J1077">
        <v>46</v>
      </c>
      <c r="K1077">
        <v>0</v>
      </c>
    </row>
    <row r="1078" spans="1:11" x14ac:dyDescent="0.25">
      <c r="A1078" t="s">
        <v>2004</v>
      </c>
      <c r="B1078" t="s">
        <v>72</v>
      </c>
      <c r="C1078" t="s">
        <v>264</v>
      </c>
      <c r="D1078" t="s">
        <v>245</v>
      </c>
      <c r="E1078" t="s">
        <v>216</v>
      </c>
      <c r="F1078">
        <v>0</v>
      </c>
      <c r="G1078">
        <v>0</v>
      </c>
      <c r="H1078">
        <v>31</v>
      </c>
      <c r="I1078">
        <v>0</v>
      </c>
      <c r="J1078">
        <v>31</v>
      </c>
      <c r="K1078">
        <v>0</v>
      </c>
    </row>
    <row r="1079" spans="1:11" x14ac:dyDescent="0.25">
      <c r="A1079" t="s">
        <v>3895</v>
      </c>
      <c r="B1079" t="s">
        <v>72</v>
      </c>
      <c r="C1079" t="s">
        <v>264</v>
      </c>
      <c r="D1079" t="s">
        <v>244</v>
      </c>
      <c r="E1079" t="s">
        <v>217</v>
      </c>
      <c r="F1079">
        <v>0</v>
      </c>
      <c r="G1079">
        <v>0</v>
      </c>
      <c r="H1079">
        <v>21</v>
      </c>
      <c r="I1079">
        <v>0</v>
      </c>
      <c r="J1079">
        <v>21</v>
      </c>
      <c r="K1079">
        <v>0</v>
      </c>
    </row>
    <row r="1080" spans="1:11" x14ac:dyDescent="0.25">
      <c r="A1080" t="s">
        <v>3657</v>
      </c>
      <c r="B1080" t="s">
        <v>72</v>
      </c>
      <c r="C1080" t="s">
        <v>264</v>
      </c>
      <c r="D1080" t="s">
        <v>239</v>
      </c>
      <c r="E1080" t="s">
        <v>218</v>
      </c>
      <c r="F1080">
        <v>0</v>
      </c>
      <c r="G1080">
        <v>0</v>
      </c>
      <c r="H1080">
        <v>168</v>
      </c>
      <c r="I1080">
        <v>0</v>
      </c>
      <c r="J1080">
        <v>168</v>
      </c>
      <c r="K1080">
        <v>0</v>
      </c>
    </row>
    <row r="1081" spans="1:11" x14ac:dyDescent="0.25">
      <c r="A1081" t="s">
        <v>3042</v>
      </c>
      <c r="B1081" t="s">
        <v>72</v>
      </c>
      <c r="C1081" t="s">
        <v>264</v>
      </c>
      <c r="D1081" t="s">
        <v>239</v>
      </c>
      <c r="E1081" t="s">
        <v>219</v>
      </c>
      <c r="F1081">
        <v>0</v>
      </c>
      <c r="G1081">
        <v>0</v>
      </c>
      <c r="H1081">
        <v>147</v>
      </c>
      <c r="I1081">
        <v>0</v>
      </c>
      <c r="J1081">
        <v>147</v>
      </c>
      <c r="K1081">
        <v>0</v>
      </c>
    </row>
    <row r="1082" spans="1:11" x14ac:dyDescent="0.25">
      <c r="A1082" t="s">
        <v>1118</v>
      </c>
      <c r="B1082" t="s">
        <v>72</v>
      </c>
      <c r="C1082" t="s">
        <v>264</v>
      </c>
      <c r="D1082" t="s">
        <v>241</v>
      </c>
      <c r="E1082" t="s">
        <v>220</v>
      </c>
      <c r="F1082">
        <v>0</v>
      </c>
      <c r="G1082">
        <v>0</v>
      </c>
      <c r="H1082">
        <v>21</v>
      </c>
      <c r="I1082">
        <v>0</v>
      </c>
      <c r="J1082">
        <v>21</v>
      </c>
      <c r="K1082">
        <v>0</v>
      </c>
    </row>
    <row r="1083" spans="1:11" x14ac:dyDescent="0.25">
      <c r="A1083" t="s">
        <v>1685</v>
      </c>
      <c r="B1083" t="s">
        <v>72</v>
      </c>
      <c r="C1083" t="s">
        <v>264</v>
      </c>
      <c r="D1083" t="s">
        <v>244</v>
      </c>
      <c r="E1083" t="s">
        <v>221</v>
      </c>
      <c r="F1083">
        <v>0</v>
      </c>
      <c r="G1083">
        <v>0</v>
      </c>
      <c r="H1083">
        <v>78</v>
      </c>
      <c r="I1083">
        <v>0</v>
      </c>
      <c r="J1083">
        <v>78</v>
      </c>
      <c r="K1083">
        <v>0</v>
      </c>
    </row>
    <row r="1084" spans="1:11" x14ac:dyDescent="0.25">
      <c r="A1084" t="s">
        <v>1593</v>
      </c>
      <c r="B1084" t="s">
        <v>72</v>
      </c>
      <c r="C1084" t="s">
        <v>264</v>
      </c>
      <c r="D1084" t="s">
        <v>242</v>
      </c>
      <c r="E1084" t="s">
        <v>222</v>
      </c>
      <c r="F1084">
        <v>0</v>
      </c>
      <c r="G1084">
        <v>0</v>
      </c>
      <c r="H1084">
        <v>22</v>
      </c>
      <c r="I1084">
        <v>0</v>
      </c>
      <c r="J1084">
        <v>22</v>
      </c>
      <c r="K1084">
        <v>0</v>
      </c>
    </row>
    <row r="1085" spans="1:11" x14ac:dyDescent="0.25">
      <c r="A1085" t="s">
        <v>1730</v>
      </c>
      <c r="B1085" t="s">
        <v>72</v>
      </c>
      <c r="C1085" t="s">
        <v>264</v>
      </c>
      <c r="D1085" t="s">
        <v>244</v>
      </c>
      <c r="E1085" t="s">
        <v>256</v>
      </c>
      <c r="F1085">
        <v>0</v>
      </c>
      <c r="G1085">
        <v>0</v>
      </c>
      <c r="H1085">
        <v>614</v>
      </c>
      <c r="I1085">
        <v>0</v>
      </c>
      <c r="J1085">
        <v>614</v>
      </c>
      <c r="K1085">
        <v>0</v>
      </c>
    </row>
    <row r="1086" spans="1:11" x14ac:dyDescent="0.25">
      <c r="A1086" t="s">
        <v>3474</v>
      </c>
      <c r="B1086" t="s">
        <v>72</v>
      </c>
      <c r="C1086" t="s">
        <v>264</v>
      </c>
      <c r="D1086" t="s">
        <v>237</v>
      </c>
      <c r="E1086" t="s">
        <v>223</v>
      </c>
      <c r="F1086">
        <v>0</v>
      </c>
      <c r="G1086">
        <v>0</v>
      </c>
      <c r="H1086">
        <v>62</v>
      </c>
      <c r="I1086">
        <v>0</v>
      </c>
      <c r="J1086">
        <v>62</v>
      </c>
      <c r="K1086">
        <v>0</v>
      </c>
    </row>
    <row r="1087" spans="1:11" x14ac:dyDescent="0.25">
      <c r="A1087" t="s">
        <v>3124</v>
      </c>
      <c r="B1087" t="s">
        <v>72</v>
      </c>
      <c r="C1087" t="s">
        <v>264</v>
      </c>
      <c r="D1087" t="s">
        <v>242</v>
      </c>
      <c r="E1087" t="s">
        <v>224</v>
      </c>
      <c r="F1087">
        <v>0</v>
      </c>
      <c r="G1087">
        <v>0</v>
      </c>
      <c r="H1087">
        <v>136</v>
      </c>
      <c r="I1087">
        <v>0</v>
      </c>
      <c r="J1087">
        <v>136</v>
      </c>
      <c r="K1087">
        <v>0</v>
      </c>
    </row>
    <row r="1088" spans="1:11" x14ac:dyDescent="0.25">
      <c r="A1088" t="s">
        <v>1064</v>
      </c>
      <c r="B1088" t="s">
        <v>72</v>
      </c>
      <c r="C1088" t="s">
        <v>264</v>
      </c>
      <c r="D1088" t="s">
        <v>239</v>
      </c>
      <c r="E1088" t="s">
        <v>225</v>
      </c>
      <c r="F1088">
        <v>0</v>
      </c>
      <c r="G1088">
        <v>0</v>
      </c>
      <c r="H1088">
        <v>34</v>
      </c>
      <c r="I1088">
        <v>0</v>
      </c>
      <c r="J1088">
        <v>34</v>
      </c>
      <c r="K1088">
        <v>0</v>
      </c>
    </row>
    <row r="1089" spans="1:11" x14ac:dyDescent="0.25">
      <c r="A1089" t="s">
        <v>2006</v>
      </c>
      <c r="B1089" t="s">
        <v>72</v>
      </c>
      <c r="C1089" t="s">
        <v>264</v>
      </c>
      <c r="D1089" t="s">
        <v>241</v>
      </c>
      <c r="E1089" t="s">
        <v>226</v>
      </c>
      <c r="F1089">
        <v>0</v>
      </c>
      <c r="G1089">
        <v>0</v>
      </c>
      <c r="H1089">
        <v>8</v>
      </c>
      <c r="I1089">
        <v>0</v>
      </c>
      <c r="J1089">
        <v>8</v>
      </c>
      <c r="K1089">
        <v>0</v>
      </c>
    </row>
    <row r="1090" spans="1:11" x14ac:dyDescent="0.25">
      <c r="A1090" t="s">
        <v>732</v>
      </c>
      <c r="B1090" t="s">
        <v>72</v>
      </c>
      <c r="C1090" t="s">
        <v>264</v>
      </c>
      <c r="D1090" t="s">
        <v>241</v>
      </c>
      <c r="E1090" t="s">
        <v>227</v>
      </c>
      <c r="F1090">
        <v>0</v>
      </c>
      <c r="G1090">
        <v>0</v>
      </c>
      <c r="H1090">
        <v>23</v>
      </c>
      <c r="I1090">
        <v>0</v>
      </c>
      <c r="J1090">
        <v>23</v>
      </c>
      <c r="K1090">
        <v>0</v>
      </c>
    </row>
    <row r="1091" spans="1:11" x14ac:dyDescent="0.25">
      <c r="A1091" t="s">
        <v>1581</v>
      </c>
      <c r="B1091" t="s">
        <v>72</v>
      </c>
      <c r="C1091" t="s">
        <v>264</v>
      </c>
      <c r="D1091" t="s">
        <v>243</v>
      </c>
      <c r="E1091" t="s">
        <v>228</v>
      </c>
      <c r="F1091">
        <v>0</v>
      </c>
      <c r="G1091">
        <v>0</v>
      </c>
      <c r="H1091">
        <v>76</v>
      </c>
      <c r="I1091">
        <v>0</v>
      </c>
      <c r="J1091">
        <v>76</v>
      </c>
      <c r="K1091">
        <v>0</v>
      </c>
    </row>
    <row r="1092" spans="1:11" x14ac:dyDescent="0.25">
      <c r="A1092" t="s">
        <v>1933</v>
      </c>
      <c r="B1092" t="s">
        <v>72</v>
      </c>
      <c r="C1092" t="s">
        <v>264</v>
      </c>
      <c r="D1092" t="s">
        <v>242</v>
      </c>
      <c r="E1092" t="s">
        <v>229</v>
      </c>
      <c r="F1092">
        <v>0</v>
      </c>
      <c r="G1092">
        <v>0</v>
      </c>
      <c r="H1092">
        <v>56</v>
      </c>
      <c r="I1092">
        <v>0</v>
      </c>
      <c r="J1092">
        <v>56</v>
      </c>
      <c r="K1092">
        <v>0</v>
      </c>
    </row>
    <row r="1093" spans="1:11" x14ac:dyDescent="0.25">
      <c r="A1093" t="s">
        <v>3192</v>
      </c>
      <c r="B1093" t="s">
        <v>72</v>
      </c>
      <c r="C1093" t="s">
        <v>264</v>
      </c>
      <c r="D1093" t="s">
        <v>241</v>
      </c>
      <c r="E1093" t="s">
        <v>230</v>
      </c>
      <c r="F1093">
        <v>0</v>
      </c>
      <c r="G1093">
        <v>0</v>
      </c>
      <c r="H1093">
        <v>23</v>
      </c>
      <c r="I1093">
        <v>0</v>
      </c>
      <c r="J1093">
        <v>23</v>
      </c>
      <c r="K1093">
        <v>0</v>
      </c>
    </row>
    <row r="1094" spans="1:11" x14ac:dyDescent="0.25">
      <c r="A1094" t="s">
        <v>3800</v>
      </c>
      <c r="B1094" t="s">
        <v>72</v>
      </c>
      <c r="C1094" t="s">
        <v>264</v>
      </c>
      <c r="D1094" t="s">
        <v>242</v>
      </c>
      <c r="E1094" t="s">
        <v>231</v>
      </c>
      <c r="F1094">
        <v>0</v>
      </c>
      <c r="G1094">
        <v>0</v>
      </c>
      <c r="H1094">
        <v>52</v>
      </c>
      <c r="I1094">
        <v>0</v>
      </c>
      <c r="J1094">
        <v>52</v>
      </c>
      <c r="K1094">
        <v>0</v>
      </c>
    </row>
    <row r="1095" spans="1:11" x14ac:dyDescent="0.25">
      <c r="A1095" t="s">
        <v>3652</v>
      </c>
      <c r="B1095" t="s">
        <v>72</v>
      </c>
      <c r="C1095" t="s">
        <v>264</v>
      </c>
      <c r="D1095" t="s">
        <v>244</v>
      </c>
      <c r="E1095" t="s">
        <v>232</v>
      </c>
      <c r="F1095">
        <v>0</v>
      </c>
      <c r="G1095">
        <v>0</v>
      </c>
      <c r="H1095">
        <v>30</v>
      </c>
      <c r="I1095">
        <v>0</v>
      </c>
      <c r="J1095">
        <v>30</v>
      </c>
      <c r="K1095">
        <v>0</v>
      </c>
    </row>
    <row r="1096" spans="1:11" x14ac:dyDescent="0.25">
      <c r="A1096" t="s">
        <v>1474</v>
      </c>
      <c r="B1096" t="s">
        <v>72</v>
      </c>
      <c r="C1096" t="s">
        <v>264</v>
      </c>
      <c r="D1096" t="s">
        <v>244</v>
      </c>
      <c r="E1096" t="s">
        <v>233</v>
      </c>
      <c r="F1096">
        <v>0</v>
      </c>
      <c r="G1096">
        <v>0</v>
      </c>
      <c r="H1096">
        <v>57</v>
      </c>
      <c r="I1096">
        <v>0</v>
      </c>
      <c r="J1096">
        <v>57</v>
      </c>
      <c r="K1096">
        <v>0</v>
      </c>
    </row>
    <row r="1097" spans="1:11" x14ac:dyDescent="0.25">
      <c r="A1097" t="s">
        <v>2095</v>
      </c>
      <c r="B1097" t="s">
        <v>72</v>
      </c>
      <c r="C1097" t="s">
        <v>264</v>
      </c>
      <c r="D1097" t="s">
        <v>245</v>
      </c>
      <c r="E1097" t="s">
        <v>234</v>
      </c>
      <c r="F1097">
        <v>0</v>
      </c>
      <c r="G1097">
        <v>0</v>
      </c>
      <c r="H1097">
        <v>27</v>
      </c>
      <c r="I1097">
        <v>0</v>
      </c>
      <c r="J1097">
        <v>27</v>
      </c>
      <c r="K1097">
        <v>0</v>
      </c>
    </row>
    <row r="1098" spans="1:11" x14ac:dyDescent="0.25">
      <c r="A1098" t="s">
        <v>3483</v>
      </c>
      <c r="B1098" t="s">
        <v>72</v>
      </c>
      <c r="C1098" t="s">
        <v>264</v>
      </c>
      <c r="D1098" t="s">
        <v>245</v>
      </c>
      <c r="E1098" t="s">
        <v>257</v>
      </c>
      <c r="F1098">
        <v>0</v>
      </c>
      <c r="G1098">
        <v>0</v>
      </c>
      <c r="H1098">
        <v>428</v>
      </c>
      <c r="I1098">
        <v>0</v>
      </c>
      <c r="J1098">
        <v>428</v>
      </c>
      <c r="K1098">
        <v>0</v>
      </c>
    </row>
    <row r="1099" spans="1:11" x14ac:dyDescent="0.25">
      <c r="A1099" t="s">
        <v>2553</v>
      </c>
      <c r="B1099" t="s">
        <v>75</v>
      </c>
      <c r="C1099" t="s">
        <v>247</v>
      </c>
      <c r="D1099" t="s">
        <v>81</v>
      </c>
      <c r="E1099" t="s">
        <v>248</v>
      </c>
      <c r="F1099">
        <v>211</v>
      </c>
      <c r="G1099">
        <v>5043.6000000000004</v>
      </c>
      <c r="H1099">
        <v>4</v>
      </c>
      <c r="I1099">
        <v>0</v>
      </c>
      <c r="J1099">
        <v>215</v>
      </c>
      <c r="K1099">
        <v>5043.6000000000004</v>
      </c>
    </row>
    <row r="1100" spans="1:11" x14ac:dyDescent="0.25">
      <c r="A1100" t="s">
        <v>579</v>
      </c>
      <c r="B1100" t="s">
        <v>75</v>
      </c>
      <c r="C1100" t="s">
        <v>247</v>
      </c>
      <c r="D1100" t="s">
        <v>239</v>
      </c>
      <c r="E1100" t="s">
        <v>82</v>
      </c>
      <c r="F1100">
        <v>0</v>
      </c>
      <c r="G1100">
        <v>0</v>
      </c>
      <c r="H1100">
        <v>1</v>
      </c>
      <c r="I1100">
        <v>0</v>
      </c>
      <c r="J1100">
        <v>1</v>
      </c>
      <c r="K1100">
        <v>0</v>
      </c>
    </row>
    <row r="1101" spans="1:11" x14ac:dyDescent="0.25">
      <c r="A1101" t="s">
        <v>1347</v>
      </c>
      <c r="B1101" t="s">
        <v>75</v>
      </c>
      <c r="C1101" t="s">
        <v>247</v>
      </c>
      <c r="D1101" t="s">
        <v>239</v>
      </c>
      <c r="E1101" t="s">
        <v>83</v>
      </c>
      <c r="F1101">
        <v>9</v>
      </c>
      <c r="G1101">
        <v>198</v>
      </c>
      <c r="H1101">
        <v>0</v>
      </c>
      <c r="I1101">
        <v>0</v>
      </c>
      <c r="J1101">
        <v>9</v>
      </c>
      <c r="K1101">
        <v>198</v>
      </c>
    </row>
    <row r="1102" spans="1:11" x14ac:dyDescent="0.25">
      <c r="A1102" t="s">
        <v>2066</v>
      </c>
      <c r="B1102" t="s">
        <v>75</v>
      </c>
      <c r="C1102" t="s">
        <v>247</v>
      </c>
      <c r="D1102" t="s">
        <v>243</v>
      </c>
      <c r="E1102" t="s">
        <v>85</v>
      </c>
      <c r="F1102">
        <v>1</v>
      </c>
      <c r="G1102">
        <v>16</v>
      </c>
      <c r="H1102">
        <v>0</v>
      </c>
      <c r="I1102">
        <v>0</v>
      </c>
      <c r="J1102">
        <v>1</v>
      </c>
      <c r="K1102">
        <v>16</v>
      </c>
    </row>
    <row r="1103" spans="1:11" x14ac:dyDescent="0.25">
      <c r="A1103" t="s">
        <v>2425</v>
      </c>
      <c r="B1103" t="s">
        <v>75</v>
      </c>
      <c r="C1103" t="s">
        <v>247</v>
      </c>
      <c r="D1103" t="s">
        <v>239</v>
      </c>
      <c r="E1103" t="s">
        <v>87</v>
      </c>
      <c r="F1103">
        <v>1</v>
      </c>
      <c r="G1103">
        <v>16</v>
      </c>
      <c r="H1103">
        <v>0</v>
      </c>
      <c r="I1103">
        <v>0</v>
      </c>
      <c r="J1103">
        <v>1</v>
      </c>
      <c r="K1103">
        <v>16</v>
      </c>
    </row>
    <row r="1104" spans="1:11" x14ac:dyDescent="0.25">
      <c r="A1104" t="s">
        <v>1382</v>
      </c>
      <c r="B1104" t="s">
        <v>75</v>
      </c>
      <c r="C1104" t="s">
        <v>247</v>
      </c>
      <c r="D1104" t="s">
        <v>244</v>
      </c>
      <c r="E1104" t="s">
        <v>88</v>
      </c>
      <c r="F1104">
        <v>1</v>
      </c>
      <c r="G1104">
        <v>11</v>
      </c>
      <c r="H1104">
        <v>0</v>
      </c>
      <c r="I1104">
        <v>0</v>
      </c>
      <c r="J1104">
        <v>1</v>
      </c>
      <c r="K1104">
        <v>11</v>
      </c>
    </row>
    <row r="1105" spans="1:11" x14ac:dyDescent="0.25">
      <c r="A1105" t="s">
        <v>906</v>
      </c>
      <c r="B1105" t="s">
        <v>75</v>
      </c>
      <c r="C1105" t="s">
        <v>247</v>
      </c>
      <c r="D1105" t="s">
        <v>243</v>
      </c>
      <c r="E1105" t="s">
        <v>92</v>
      </c>
      <c r="F1105">
        <v>2</v>
      </c>
      <c r="G1105">
        <v>53</v>
      </c>
      <c r="H1105">
        <v>0</v>
      </c>
      <c r="I1105">
        <v>0</v>
      </c>
      <c r="J1105">
        <v>2</v>
      </c>
      <c r="K1105">
        <v>53</v>
      </c>
    </row>
    <row r="1106" spans="1:11" x14ac:dyDescent="0.25">
      <c r="A1106" t="s">
        <v>2249</v>
      </c>
      <c r="B1106" t="s">
        <v>75</v>
      </c>
      <c r="C1106" t="s">
        <v>247</v>
      </c>
      <c r="D1106" t="s">
        <v>245</v>
      </c>
      <c r="E1106" t="s">
        <v>94</v>
      </c>
      <c r="F1106">
        <v>4</v>
      </c>
      <c r="G1106">
        <v>99</v>
      </c>
      <c r="H1106">
        <v>0</v>
      </c>
      <c r="I1106">
        <v>0</v>
      </c>
      <c r="J1106">
        <v>4</v>
      </c>
      <c r="K1106">
        <v>99</v>
      </c>
    </row>
    <row r="1107" spans="1:11" x14ac:dyDescent="0.25">
      <c r="A1107" t="s">
        <v>4074</v>
      </c>
      <c r="B1107" t="s">
        <v>75</v>
      </c>
      <c r="C1107" t="s">
        <v>247</v>
      </c>
      <c r="D1107" t="s">
        <v>239</v>
      </c>
      <c r="E1107" t="s">
        <v>95</v>
      </c>
      <c r="F1107">
        <v>6</v>
      </c>
      <c r="G1107">
        <v>159</v>
      </c>
      <c r="H1107">
        <v>0</v>
      </c>
      <c r="I1107">
        <v>0</v>
      </c>
      <c r="J1107">
        <v>6</v>
      </c>
      <c r="K1107">
        <v>159</v>
      </c>
    </row>
    <row r="1108" spans="1:11" x14ac:dyDescent="0.25">
      <c r="A1108" t="s">
        <v>1448</v>
      </c>
      <c r="B1108" t="s">
        <v>75</v>
      </c>
      <c r="C1108" t="s">
        <v>247</v>
      </c>
      <c r="D1108" t="s">
        <v>242</v>
      </c>
      <c r="E1108" t="s">
        <v>96</v>
      </c>
      <c r="F1108">
        <v>2</v>
      </c>
      <c r="G1108">
        <v>91</v>
      </c>
      <c r="H1108">
        <v>0</v>
      </c>
      <c r="I1108">
        <v>0</v>
      </c>
      <c r="J1108">
        <v>2</v>
      </c>
      <c r="K1108">
        <v>91</v>
      </c>
    </row>
    <row r="1109" spans="1:11" x14ac:dyDescent="0.25">
      <c r="A1109" t="s">
        <v>659</v>
      </c>
      <c r="B1109" t="s">
        <v>75</v>
      </c>
      <c r="C1109" t="s">
        <v>247</v>
      </c>
      <c r="D1109" t="s">
        <v>243</v>
      </c>
      <c r="E1109" t="s">
        <v>97</v>
      </c>
      <c r="F1109">
        <v>3</v>
      </c>
      <c r="G1109">
        <v>44</v>
      </c>
      <c r="H1109">
        <v>0</v>
      </c>
      <c r="I1109">
        <v>0</v>
      </c>
      <c r="J1109">
        <v>3</v>
      </c>
      <c r="K1109">
        <v>44</v>
      </c>
    </row>
    <row r="1110" spans="1:11" x14ac:dyDescent="0.25">
      <c r="A1110" t="s">
        <v>3763</v>
      </c>
      <c r="B1110" t="s">
        <v>75</v>
      </c>
      <c r="C1110" t="s">
        <v>247</v>
      </c>
      <c r="D1110" t="s">
        <v>239</v>
      </c>
      <c r="E1110" t="s">
        <v>98</v>
      </c>
      <c r="F1110">
        <v>2</v>
      </c>
      <c r="G1110">
        <v>37</v>
      </c>
      <c r="H1110">
        <v>0</v>
      </c>
      <c r="I1110">
        <v>0</v>
      </c>
      <c r="J1110">
        <v>2</v>
      </c>
      <c r="K1110">
        <v>37</v>
      </c>
    </row>
    <row r="1111" spans="1:11" x14ac:dyDescent="0.25">
      <c r="A1111" t="s">
        <v>924</v>
      </c>
      <c r="B1111" t="s">
        <v>75</v>
      </c>
      <c r="C1111" t="s">
        <v>247</v>
      </c>
      <c r="D1111" t="s">
        <v>241</v>
      </c>
      <c r="E1111" t="s">
        <v>100</v>
      </c>
      <c r="F1111">
        <v>1</v>
      </c>
      <c r="G1111">
        <v>15</v>
      </c>
      <c r="H1111">
        <v>0</v>
      </c>
      <c r="I1111">
        <v>0</v>
      </c>
      <c r="J1111">
        <v>1</v>
      </c>
      <c r="K1111">
        <v>15</v>
      </c>
    </row>
    <row r="1112" spans="1:11" x14ac:dyDescent="0.25">
      <c r="A1112" t="s">
        <v>3547</v>
      </c>
      <c r="B1112" t="s">
        <v>75</v>
      </c>
      <c r="C1112" t="s">
        <v>247</v>
      </c>
      <c r="D1112" t="s">
        <v>245</v>
      </c>
      <c r="E1112" t="s">
        <v>101</v>
      </c>
      <c r="F1112">
        <v>2</v>
      </c>
      <c r="G1112">
        <v>54</v>
      </c>
      <c r="H1112">
        <v>0</v>
      </c>
      <c r="I1112">
        <v>0</v>
      </c>
      <c r="J1112">
        <v>2</v>
      </c>
      <c r="K1112">
        <v>54</v>
      </c>
    </row>
    <row r="1113" spans="1:11" x14ac:dyDescent="0.25">
      <c r="A1113" t="s">
        <v>2832</v>
      </c>
      <c r="B1113" t="s">
        <v>75</v>
      </c>
      <c r="C1113" t="s">
        <v>247</v>
      </c>
      <c r="D1113" t="s">
        <v>238</v>
      </c>
      <c r="E1113" t="s">
        <v>102</v>
      </c>
      <c r="F1113">
        <v>2</v>
      </c>
      <c r="G1113">
        <v>44</v>
      </c>
      <c r="H1113">
        <v>0</v>
      </c>
      <c r="I1113">
        <v>0</v>
      </c>
      <c r="J1113">
        <v>2</v>
      </c>
      <c r="K1113">
        <v>44</v>
      </c>
    </row>
    <row r="1114" spans="1:11" x14ac:dyDescent="0.25">
      <c r="A1114" t="s">
        <v>633</v>
      </c>
      <c r="B1114" t="s">
        <v>75</v>
      </c>
      <c r="C1114" t="s">
        <v>247</v>
      </c>
      <c r="D1114" t="s">
        <v>239</v>
      </c>
      <c r="E1114" t="s">
        <v>103</v>
      </c>
      <c r="F1114">
        <v>4</v>
      </c>
      <c r="G1114">
        <v>71</v>
      </c>
      <c r="H1114">
        <v>0</v>
      </c>
      <c r="I1114">
        <v>0</v>
      </c>
      <c r="J1114">
        <v>4</v>
      </c>
      <c r="K1114">
        <v>71</v>
      </c>
    </row>
    <row r="1115" spans="1:11" x14ac:dyDescent="0.25">
      <c r="A1115" t="s">
        <v>1301</v>
      </c>
      <c r="B1115" t="s">
        <v>75</v>
      </c>
      <c r="C1115" t="s">
        <v>247</v>
      </c>
      <c r="D1115" t="s">
        <v>238</v>
      </c>
      <c r="E1115" t="s">
        <v>104</v>
      </c>
      <c r="F1115">
        <v>1</v>
      </c>
      <c r="G1115">
        <v>16</v>
      </c>
      <c r="H1115">
        <v>0</v>
      </c>
      <c r="I1115">
        <v>0</v>
      </c>
      <c r="J1115">
        <v>1</v>
      </c>
      <c r="K1115">
        <v>16</v>
      </c>
    </row>
    <row r="1116" spans="1:11" x14ac:dyDescent="0.25">
      <c r="A1116" t="s">
        <v>3586</v>
      </c>
      <c r="B1116" t="s">
        <v>75</v>
      </c>
      <c r="C1116" t="s">
        <v>247</v>
      </c>
      <c r="D1116" t="s">
        <v>241</v>
      </c>
      <c r="E1116" t="s">
        <v>105</v>
      </c>
      <c r="F1116">
        <v>2</v>
      </c>
      <c r="G1116">
        <v>30</v>
      </c>
      <c r="H1116">
        <v>0</v>
      </c>
      <c r="I1116">
        <v>0</v>
      </c>
      <c r="J1116">
        <v>2</v>
      </c>
      <c r="K1116">
        <v>30</v>
      </c>
    </row>
    <row r="1117" spans="1:11" x14ac:dyDescent="0.25">
      <c r="A1117" t="s">
        <v>2784</v>
      </c>
      <c r="B1117" t="s">
        <v>75</v>
      </c>
      <c r="C1117" t="s">
        <v>247</v>
      </c>
      <c r="D1117" t="s">
        <v>241</v>
      </c>
      <c r="E1117" t="s">
        <v>106</v>
      </c>
      <c r="F1117">
        <v>1</v>
      </c>
      <c r="G1117">
        <v>21</v>
      </c>
      <c r="H1117">
        <v>0</v>
      </c>
      <c r="I1117">
        <v>0</v>
      </c>
      <c r="J1117">
        <v>1</v>
      </c>
      <c r="K1117">
        <v>21</v>
      </c>
    </row>
    <row r="1118" spans="1:11" x14ac:dyDescent="0.25">
      <c r="A1118" t="s">
        <v>2007</v>
      </c>
      <c r="B1118" t="s">
        <v>75</v>
      </c>
      <c r="C1118" t="s">
        <v>247</v>
      </c>
      <c r="D1118" t="s">
        <v>243</v>
      </c>
      <c r="E1118" t="s">
        <v>108</v>
      </c>
      <c r="F1118">
        <v>3</v>
      </c>
      <c r="G1118">
        <v>54</v>
      </c>
      <c r="H1118">
        <v>0</v>
      </c>
      <c r="I1118">
        <v>0</v>
      </c>
      <c r="J1118">
        <v>3</v>
      </c>
      <c r="K1118">
        <v>54</v>
      </c>
    </row>
    <row r="1119" spans="1:11" x14ac:dyDescent="0.25">
      <c r="A1119" t="s">
        <v>2102</v>
      </c>
      <c r="B1119" t="s">
        <v>75</v>
      </c>
      <c r="C1119" t="s">
        <v>247</v>
      </c>
      <c r="D1119" t="s">
        <v>239</v>
      </c>
      <c r="E1119" t="s">
        <v>110</v>
      </c>
      <c r="F1119">
        <v>5</v>
      </c>
      <c r="G1119">
        <v>100</v>
      </c>
      <c r="H1119">
        <v>0</v>
      </c>
      <c r="I1119">
        <v>0</v>
      </c>
      <c r="J1119">
        <v>5</v>
      </c>
      <c r="K1119">
        <v>100</v>
      </c>
    </row>
    <row r="1120" spans="1:11" x14ac:dyDescent="0.25">
      <c r="A1120" t="s">
        <v>2746</v>
      </c>
      <c r="B1120" t="s">
        <v>75</v>
      </c>
      <c r="C1120" t="s">
        <v>247</v>
      </c>
      <c r="D1120" t="s">
        <v>241</v>
      </c>
      <c r="E1120" t="s">
        <v>111</v>
      </c>
      <c r="F1120">
        <v>2</v>
      </c>
      <c r="G1120">
        <v>48</v>
      </c>
      <c r="H1120">
        <v>0</v>
      </c>
      <c r="I1120">
        <v>0</v>
      </c>
      <c r="J1120">
        <v>2</v>
      </c>
      <c r="K1120">
        <v>48</v>
      </c>
    </row>
    <row r="1121" spans="1:11" x14ac:dyDescent="0.25">
      <c r="A1121" t="s">
        <v>1764</v>
      </c>
      <c r="B1121" t="s">
        <v>75</v>
      </c>
      <c r="C1121" t="s">
        <v>247</v>
      </c>
      <c r="D1121" t="s">
        <v>237</v>
      </c>
      <c r="E1121" t="s">
        <v>113</v>
      </c>
      <c r="F1121">
        <v>1</v>
      </c>
      <c r="G1121">
        <v>20</v>
      </c>
      <c r="H1121">
        <v>0</v>
      </c>
      <c r="I1121">
        <v>0</v>
      </c>
      <c r="J1121">
        <v>1</v>
      </c>
      <c r="K1121">
        <v>20</v>
      </c>
    </row>
    <row r="1122" spans="1:11" x14ac:dyDescent="0.25">
      <c r="A1122" t="s">
        <v>4149</v>
      </c>
      <c r="B1122" t="s">
        <v>75</v>
      </c>
      <c r="C1122" t="s">
        <v>247</v>
      </c>
      <c r="D1122" t="s">
        <v>243</v>
      </c>
      <c r="E1122" t="s">
        <v>115</v>
      </c>
      <c r="F1122">
        <v>0</v>
      </c>
      <c r="G1122">
        <v>0</v>
      </c>
      <c r="H1122">
        <v>1</v>
      </c>
      <c r="I1122">
        <v>0</v>
      </c>
      <c r="J1122">
        <v>1</v>
      </c>
      <c r="K1122">
        <v>0</v>
      </c>
    </row>
    <row r="1123" spans="1:11" x14ac:dyDescent="0.25">
      <c r="A1123" t="s">
        <v>2869</v>
      </c>
      <c r="B1123" t="s">
        <v>75</v>
      </c>
      <c r="C1123" t="s">
        <v>247</v>
      </c>
      <c r="D1123" t="s">
        <v>245</v>
      </c>
      <c r="E1123" t="s">
        <v>116</v>
      </c>
      <c r="F1123">
        <v>1</v>
      </c>
      <c r="G1123">
        <v>18</v>
      </c>
      <c r="H1123">
        <v>0</v>
      </c>
      <c r="I1123">
        <v>0</v>
      </c>
      <c r="J1123">
        <v>1</v>
      </c>
      <c r="K1123">
        <v>18</v>
      </c>
    </row>
    <row r="1124" spans="1:11" x14ac:dyDescent="0.25">
      <c r="A1124" t="s">
        <v>3539</v>
      </c>
      <c r="B1124" t="s">
        <v>75</v>
      </c>
      <c r="C1124" t="s">
        <v>247</v>
      </c>
      <c r="D1124" t="s">
        <v>243</v>
      </c>
      <c r="E1124" t="s">
        <v>117</v>
      </c>
      <c r="F1124">
        <v>1</v>
      </c>
      <c r="G1124">
        <v>12</v>
      </c>
      <c r="H1124">
        <v>0</v>
      </c>
      <c r="I1124">
        <v>0</v>
      </c>
      <c r="J1124">
        <v>1</v>
      </c>
      <c r="K1124">
        <v>12</v>
      </c>
    </row>
    <row r="1125" spans="1:11" x14ac:dyDescent="0.25">
      <c r="A1125" t="s">
        <v>2319</v>
      </c>
      <c r="B1125" t="s">
        <v>75</v>
      </c>
      <c r="C1125" t="s">
        <v>247</v>
      </c>
      <c r="D1125" t="s">
        <v>244</v>
      </c>
      <c r="E1125" t="s">
        <v>118</v>
      </c>
      <c r="F1125">
        <v>2</v>
      </c>
      <c r="G1125">
        <v>61</v>
      </c>
      <c r="H1125">
        <v>0</v>
      </c>
      <c r="I1125">
        <v>0</v>
      </c>
      <c r="J1125">
        <v>2</v>
      </c>
      <c r="K1125">
        <v>61</v>
      </c>
    </row>
    <row r="1126" spans="1:11" x14ac:dyDescent="0.25">
      <c r="A1126" t="s">
        <v>898</v>
      </c>
      <c r="B1126" t="s">
        <v>75</v>
      </c>
      <c r="C1126" t="s">
        <v>247</v>
      </c>
      <c r="D1126" t="s">
        <v>239</v>
      </c>
      <c r="E1126" t="s">
        <v>120</v>
      </c>
      <c r="F1126">
        <v>1</v>
      </c>
      <c r="G1126">
        <v>12</v>
      </c>
      <c r="H1126">
        <v>0</v>
      </c>
      <c r="I1126">
        <v>0</v>
      </c>
      <c r="J1126">
        <v>1</v>
      </c>
      <c r="K1126">
        <v>12</v>
      </c>
    </row>
    <row r="1127" spans="1:11" x14ac:dyDescent="0.25">
      <c r="A1127" t="s">
        <v>1782</v>
      </c>
      <c r="B1127" t="s">
        <v>75</v>
      </c>
      <c r="C1127" t="s">
        <v>247</v>
      </c>
      <c r="D1127" t="s">
        <v>237</v>
      </c>
      <c r="E1127" t="s">
        <v>249</v>
      </c>
      <c r="F1127">
        <v>11</v>
      </c>
      <c r="G1127">
        <v>218</v>
      </c>
      <c r="H1127">
        <v>0</v>
      </c>
      <c r="I1127">
        <v>0</v>
      </c>
      <c r="J1127">
        <v>11</v>
      </c>
      <c r="K1127">
        <v>218</v>
      </c>
    </row>
    <row r="1128" spans="1:11" x14ac:dyDescent="0.25">
      <c r="A1128" t="s">
        <v>3828</v>
      </c>
      <c r="B1128" t="s">
        <v>75</v>
      </c>
      <c r="C1128" t="s">
        <v>247</v>
      </c>
      <c r="D1128" t="s">
        <v>238</v>
      </c>
      <c r="E1128" t="s">
        <v>250</v>
      </c>
      <c r="F1128">
        <v>14</v>
      </c>
      <c r="G1128">
        <v>328</v>
      </c>
      <c r="H1128">
        <v>0</v>
      </c>
      <c r="I1128">
        <v>0</v>
      </c>
      <c r="J1128">
        <v>14</v>
      </c>
      <c r="K1128">
        <v>328</v>
      </c>
    </row>
    <row r="1129" spans="1:11" x14ac:dyDescent="0.25">
      <c r="A1129" t="s">
        <v>1365</v>
      </c>
      <c r="B1129" t="s">
        <v>75</v>
      </c>
      <c r="C1129" t="s">
        <v>247</v>
      </c>
      <c r="D1129" t="s">
        <v>245</v>
      </c>
      <c r="E1129" t="s">
        <v>121</v>
      </c>
      <c r="F1129">
        <v>1</v>
      </c>
      <c r="G1129">
        <v>42</v>
      </c>
      <c r="H1129">
        <v>0</v>
      </c>
      <c r="I1129">
        <v>0</v>
      </c>
      <c r="J1129">
        <v>1</v>
      </c>
      <c r="K1129">
        <v>42</v>
      </c>
    </row>
    <row r="1130" spans="1:11" x14ac:dyDescent="0.25">
      <c r="A1130" t="s">
        <v>2458</v>
      </c>
      <c r="B1130" t="s">
        <v>75</v>
      </c>
      <c r="C1130" t="s">
        <v>247</v>
      </c>
      <c r="D1130" t="s">
        <v>242</v>
      </c>
      <c r="E1130" t="s">
        <v>122</v>
      </c>
      <c r="F1130">
        <v>1</v>
      </c>
      <c r="G1130">
        <v>25</v>
      </c>
      <c r="H1130">
        <v>0</v>
      </c>
      <c r="I1130">
        <v>0</v>
      </c>
      <c r="J1130">
        <v>1</v>
      </c>
      <c r="K1130">
        <v>25</v>
      </c>
    </row>
    <row r="1131" spans="1:11" x14ac:dyDescent="0.25">
      <c r="A1131" t="s">
        <v>1913</v>
      </c>
      <c r="B1131" t="s">
        <v>75</v>
      </c>
      <c r="C1131" t="s">
        <v>247</v>
      </c>
      <c r="D1131" t="s">
        <v>238</v>
      </c>
      <c r="E1131" t="s">
        <v>124</v>
      </c>
      <c r="F1131">
        <v>4</v>
      </c>
      <c r="G1131">
        <v>110</v>
      </c>
      <c r="H1131">
        <v>0</v>
      </c>
      <c r="I1131">
        <v>0</v>
      </c>
      <c r="J1131">
        <v>4</v>
      </c>
      <c r="K1131">
        <v>110</v>
      </c>
    </row>
    <row r="1132" spans="1:11" x14ac:dyDescent="0.25">
      <c r="A1132" t="s">
        <v>1238</v>
      </c>
      <c r="B1132" t="s">
        <v>75</v>
      </c>
      <c r="C1132" t="s">
        <v>247</v>
      </c>
      <c r="D1132" t="s">
        <v>240</v>
      </c>
      <c r="E1132" t="s">
        <v>125</v>
      </c>
      <c r="F1132">
        <v>2</v>
      </c>
      <c r="G1132">
        <v>32</v>
      </c>
      <c r="H1132">
        <v>0</v>
      </c>
      <c r="I1132">
        <v>0</v>
      </c>
      <c r="J1132">
        <v>2</v>
      </c>
      <c r="K1132">
        <v>32</v>
      </c>
    </row>
    <row r="1133" spans="1:11" x14ac:dyDescent="0.25">
      <c r="A1133" t="s">
        <v>1562</v>
      </c>
      <c r="B1133" t="s">
        <v>75</v>
      </c>
      <c r="C1133" t="s">
        <v>247</v>
      </c>
      <c r="D1133" t="s">
        <v>243</v>
      </c>
      <c r="E1133" t="s">
        <v>126</v>
      </c>
      <c r="F1133">
        <v>3</v>
      </c>
      <c r="G1133">
        <v>61</v>
      </c>
      <c r="H1133">
        <v>0</v>
      </c>
      <c r="I1133">
        <v>0</v>
      </c>
      <c r="J1133">
        <v>3</v>
      </c>
      <c r="K1133">
        <v>61</v>
      </c>
    </row>
    <row r="1134" spans="1:11" x14ac:dyDescent="0.25">
      <c r="A1134" t="s">
        <v>1172</v>
      </c>
      <c r="B1134" t="s">
        <v>75</v>
      </c>
      <c r="C1134" t="s">
        <v>247</v>
      </c>
      <c r="D1134" t="s">
        <v>239</v>
      </c>
      <c r="E1134" t="s">
        <v>128</v>
      </c>
      <c r="F1134">
        <v>2</v>
      </c>
      <c r="G1134">
        <v>30</v>
      </c>
      <c r="H1134">
        <v>0</v>
      </c>
      <c r="I1134">
        <v>0</v>
      </c>
      <c r="J1134">
        <v>2</v>
      </c>
      <c r="K1134">
        <v>30</v>
      </c>
    </row>
    <row r="1135" spans="1:11" x14ac:dyDescent="0.25">
      <c r="A1135" t="s">
        <v>3997</v>
      </c>
      <c r="B1135" t="s">
        <v>75</v>
      </c>
      <c r="C1135" t="s">
        <v>247</v>
      </c>
      <c r="D1135" t="s">
        <v>239</v>
      </c>
      <c r="E1135" t="s">
        <v>130</v>
      </c>
      <c r="F1135">
        <v>1</v>
      </c>
      <c r="G1135">
        <v>12</v>
      </c>
      <c r="H1135">
        <v>0</v>
      </c>
      <c r="I1135">
        <v>0</v>
      </c>
      <c r="J1135">
        <v>1</v>
      </c>
      <c r="K1135">
        <v>12</v>
      </c>
    </row>
    <row r="1136" spans="1:11" x14ac:dyDescent="0.25">
      <c r="A1136" t="s">
        <v>990</v>
      </c>
      <c r="B1136" t="s">
        <v>75</v>
      </c>
      <c r="C1136" t="s">
        <v>247</v>
      </c>
      <c r="D1136" t="s">
        <v>242</v>
      </c>
      <c r="E1136" t="s">
        <v>131</v>
      </c>
      <c r="F1136">
        <v>4</v>
      </c>
      <c r="G1136">
        <v>81.900000000000006</v>
      </c>
      <c r="H1136">
        <v>0</v>
      </c>
      <c r="I1136">
        <v>0</v>
      </c>
      <c r="J1136">
        <v>4</v>
      </c>
      <c r="K1136">
        <v>81.900000000000006</v>
      </c>
    </row>
    <row r="1137" spans="1:11" x14ac:dyDescent="0.25">
      <c r="A1137" t="s">
        <v>3522</v>
      </c>
      <c r="B1137" t="s">
        <v>75</v>
      </c>
      <c r="C1137" t="s">
        <v>247</v>
      </c>
      <c r="D1137" t="s">
        <v>239</v>
      </c>
      <c r="E1137" t="s">
        <v>132</v>
      </c>
      <c r="F1137">
        <v>2</v>
      </c>
      <c r="G1137">
        <v>29</v>
      </c>
      <c r="H1137">
        <v>0</v>
      </c>
      <c r="I1137">
        <v>0</v>
      </c>
      <c r="J1137">
        <v>2</v>
      </c>
      <c r="K1137">
        <v>29</v>
      </c>
    </row>
    <row r="1138" spans="1:11" x14ac:dyDescent="0.25">
      <c r="A1138" t="s">
        <v>1587</v>
      </c>
      <c r="B1138" t="s">
        <v>75</v>
      </c>
      <c r="C1138" t="s">
        <v>247</v>
      </c>
      <c r="D1138" t="s">
        <v>239</v>
      </c>
      <c r="E1138" t="s">
        <v>133</v>
      </c>
      <c r="F1138">
        <v>4</v>
      </c>
      <c r="G1138">
        <v>83.9</v>
      </c>
      <c r="H1138">
        <v>0</v>
      </c>
      <c r="I1138">
        <v>0</v>
      </c>
      <c r="J1138">
        <v>4</v>
      </c>
      <c r="K1138">
        <v>83.9</v>
      </c>
    </row>
    <row r="1139" spans="1:11" x14ac:dyDescent="0.25">
      <c r="A1139" t="s">
        <v>19227</v>
      </c>
      <c r="B1139" t="s">
        <v>75</v>
      </c>
      <c r="C1139" t="s">
        <v>247</v>
      </c>
      <c r="D1139" t="s">
        <v>240</v>
      </c>
      <c r="E1139" t="s">
        <v>134</v>
      </c>
      <c r="F1139">
        <v>1</v>
      </c>
      <c r="G1139">
        <v>27</v>
      </c>
      <c r="H1139">
        <v>0</v>
      </c>
      <c r="I1139">
        <v>0</v>
      </c>
      <c r="J1139">
        <v>1</v>
      </c>
      <c r="K1139">
        <v>27</v>
      </c>
    </row>
    <row r="1140" spans="1:11" x14ac:dyDescent="0.25">
      <c r="A1140" t="s">
        <v>1108</v>
      </c>
      <c r="B1140" t="s">
        <v>75</v>
      </c>
      <c r="C1140" t="s">
        <v>247</v>
      </c>
      <c r="D1140" t="s">
        <v>239</v>
      </c>
      <c r="E1140" t="s">
        <v>135</v>
      </c>
      <c r="F1140">
        <v>5</v>
      </c>
      <c r="G1140">
        <v>100</v>
      </c>
      <c r="H1140">
        <v>1</v>
      </c>
      <c r="I1140">
        <v>0</v>
      </c>
      <c r="J1140">
        <v>6</v>
      </c>
      <c r="K1140">
        <v>100</v>
      </c>
    </row>
    <row r="1141" spans="1:11" x14ac:dyDescent="0.25">
      <c r="A1141" t="s">
        <v>1645</v>
      </c>
      <c r="B1141" t="s">
        <v>75</v>
      </c>
      <c r="C1141" t="s">
        <v>247</v>
      </c>
      <c r="D1141" t="s">
        <v>238</v>
      </c>
      <c r="E1141" t="s">
        <v>137</v>
      </c>
      <c r="F1141">
        <v>5</v>
      </c>
      <c r="G1141">
        <v>119</v>
      </c>
      <c r="H1141">
        <v>0</v>
      </c>
      <c r="I1141">
        <v>0</v>
      </c>
      <c r="J1141">
        <v>5</v>
      </c>
      <c r="K1141">
        <v>119</v>
      </c>
    </row>
    <row r="1142" spans="1:11" x14ac:dyDescent="0.25">
      <c r="A1142" t="s">
        <v>2382</v>
      </c>
      <c r="B1142" t="s">
        <v>75</v>
      </c>
      <c r="C1142" t="s">
        <v>247</v>
      </c>
      <c r="D1142" t="s">
        <v>242</v>
      </c>
      <c r="E1142" t="s">
        <v>140</v>
      </c>
      <c r="F1142">
        <v>1</v>
      </c>
      <c r="G1142">
        <v>12</v>
      </c>
      <c r="H1142">
        <v>0</v>
      </c>
      <c r="I1142">
        <v>0</v>
      </c>
      <c r="J1142">
        <v>1</v>
      </c>
      <c r="K1142">
        <v>12</v>
      </c>
    </row>
    <row r="1143" spans="1:11" x14ac:dyDescent="0.25">
      <c r="A1143" t="s">
        <v>3092</v>
      </c>
      <c r="B1143" t="s">
        <v>75</v>
      </c>
      <c r="C1143" t="s">
        <v>247</v>
      </c>
      <c r="D1143" t="s">
        <v>239</v>
      </c>
      <c r="E1143" t="s">
        <v>143</v>
      </c>
      <c r="F1143">
        <v>3</v>
      </c>
      <c r="G1143">
        <v>68</v>
      </c>
      <c r="H1143">
        <v>0</v>
      </c>
      <c r="I1143">
        <v>0</v>
      </c>
      <c r="J1143">
        <v>3</v>
      </c>
      <c r="K1143">
        <v>68</v>
      </c>
    </row>
    <row r="1144" spans="1:11" x14ac:dyDescent="0.25">
      <c r="A1144" t="s">
        <v>3048</v>
      </c>
      <c r="B1144" t="s">
        <v>75</v>
      </c>
      <c r="C1144" t="s">
        <v>247</v>
      </c>
      <c r="D1144" t="s">
        <v>242</v>
      </c>
      <c r="E1144" t="s">
        <v>144</v>
      </c>
      <c r="F1144">
        <v>13</v>
      </c>
      <c r="G1144">
        <v>319</v>
      </c>
      <c r="H1144">
        <v>0</v>
      </c>
      <c r="I1144">
        <v>0</v>
      </c>
      <c r="J1144">
        <v>13</v>
      </c>
      <c r="K1144">
        <v>319</v>
      </c>
    </row>
    <row r="1145" spans="1:11" x14ac:dyDescent="0.25">
      <c r="A1145" t="s">
        <v>1086</v>
      </c>
      <c r="B1145" t="s">
        <v>75</v>
      </c>
      <c r="C1145" t="s">
        <v>247</v>
      </c>
      <c r="D1145" t="s">
        <v>239</v>
      </c>
      <c r="E1145" t="s">
        <v>149</v>
      </c>
      <c r="F1145">
        <v>2</v>
      </c>
      <c r="G1145">
        <v>37</v>
      </c>
      <c r="H1145">
        <v>0</v>
      </c>
      <c r="I1145">
        <v>0</v>
      </c>
      <c r="J1145">
        <v>2</v>
      </c>
      <c r="K1145">
        <v>37</v>
      </c>
    </row>
    <row r="1146" spans="1:11" x14ac:dyDescent="0.25">
      <c r="A1146" t="s">
        <v>3581</v>
      </c>
      <c r="B1146" t="s">
        <v>75</v>
      </c>
      <c r="C1146" t="s">
        <v>247</v>
      </c>
      <c r="D1146" t="s">
        <v>245</v>
      </c>
      <c r="E1146" t="s">
        <v>151</v>
      </c>
      <c r="F1146">
        <v>6</v>
      </c>
      <c r="G1146">
        <v>163</v>
      </c>
      <c r="H1146">
        <v>0</v>
      </c>
      <c r="I1146">
        <v>0</v>
      </c>
      <c r="J1146">
        <v>6</v>
      </c>
      <c r="K1146">
        <v>163</v>
      </c>
    </row>
    <row r="1147" spans="1:11" x14ac:dyDescent="0.25">
      <c r="A1147" t="s">
        <v>1395</v>
      </c>
      <c r="B1147" t="s">
        <v>75</v>
      </c>
      <c r="C1147" t="s">
        <v>247</v>
      </c>
      <c r="D1147" t="s">
        <v>237</v>
      </c>
      <c r="E1147" t="s">
        <v>153</v>
      </c>
      <c r="F1147">
        <v>1</v>
      </c>
      <c r="G1147">
        <v>33</v>
      </c>
      <c r="H1147">
        <v>0</v>
      </c>
      <c r="I1147">
        <v>0</v>
      </c>
      <c r="J1147">
        <v>1</v>
      </c>
      <c r="K1147">
        <v>33</v>
      </c>
    </row>
    <row r="1148" spans="1:11" x14ac:dyDescent="0.25">
      <c r="A1148" t="s">
        <v>893</v>
      </c>
      <c r="B1148" t="s">
        <v>75</v>
      </c>
      <c r="C1148" t="s">
        <v>247</v>
      </c>
      <c r="D1148" t="s">
        <v>239</v>
      </c>
      <c r="E1148" t="s">
        <v>154</v>
      </c>
      <c r="F1148">
        <v>4</v>
      </c>
      <c r="G1148">
        <v>92.9</v>
      </c>
      <c r="H1148">
        <v>0</v>
      </c>
      <c r="I1148">
        <v>0</v>
      </c>
      <c r="J1148">
        <v>4</v>
      </c>
      <c r="K1148">
        <v>92.9</v>
      </c>
    </row>
    <row r="1149" spans="1:11" x14ac:dyDescent="0.25">
      <c r="A1149" t="s">
        <v>1072</v>
      </c>
      <c r="B1149" t="s">
        <v>75</v>
      </c>
      <c r="C1149" t="s">
        <v>247</v>
      </c>
      <c r="D1149" t="s">
        <v>237</v>
      </c>
      <c r="E1149" t="s">
        <v>155</v>
      </c>
      <c r="F1149">
        <v>5</v>
      </c>
      <c r="G1149">
        <v>92</v>
      </c>
      <c r="H1149">
        <v>0</v>
      </c>
      <c r="I1149">
        <v>0</v>
      </c>
      <c r="J1149">
        <v>5</v>
      </c>
      <c r="K1149">
        <v>92</v>
      </c>
    </row>
    <row r="1150" spans="1:11" x14ac:dyDescent="0.25">
      <c r="A1150" t="s">
        <v>3218</v>
      </c>
      <c r="B1150" t="s">
        <v>75</v>
      </c>
      <c r="C1150" t="s">
        <v>247</v>
      </c>
      <c r="D1150" t="s">
        <v>239</v>
      </c>
      <c r="E1150" t="s">
        <v>251</v>
      </c>
      <c r="F1150">
        <v>63</v>
      </c>
      <c r="G1150">
        <v>1374.7</v>
      </c>
      <c r="H1150">
        <v>3</v>
      </c>
      <c r="I1150">
        <v>0</v>
      </c>
      <c r="J1150">
        <v>66</v>
      </c>
      <c r="K1150">
        <v>1374.7</v>
      </c>
    </row>
    <row r="1151" spans="1:11" x14ac:dyDescent="0.25">
      <c r="A1151" t="s">
        <v>3272</v>
      </c>
      <c r="B1151" t="s">
        <v>75</v>
      </c>
      <c r="C1151" t="s">
        <v>247</v>
      </c>
      <c r="D1151" t="s">
        <v>241</v>
      </c>
      <c r="E1151" t="s">
        <v>158</v>
      </c>
      <c r="F1151">
        <v>1</v>
      </c>
      <c r="G1151">
        <v>32</v>
      </c>
      <c r="H1151">
        <v>0</v>
      </c>
      <c r="I1151">
        <v>0</v>
      </c>
      <c r="J1151">
        <v>1</v>
      </c>
      <c r="K1151">
        <v>32</v>
      </c>
    </row>
    <row r="1152" spans="1:11" x14ac:dyDescent="0.25">
      <c r="A1152" t="s">
        <v>574</v>
      </c>
      <c r="B1152" t="s">
        <v>75</v>
      </c>
      <c r="C1152" t="s">
        <v>247</v>
      </c>
      <c r="D1152" t="s">
        <v>242</v>
      </c>
      <c r="E1152" t="s">
        <v>159</v>
      </c>
      <c r="F1152">
        <v>1</v>
      </c>
      <c r="G1152">
        <v>15</v>
      </c>
      <c r="H1152">
        <v>0</v>
      </c>
      <c r="I1152">
        <v>0</v>
      </c>
      <c r="J1152">
        <v>1</v>
      </c>
      <c r="K1152">
        <v>15</v>
      </c>
    </row>
    <row r="1153" spans="1:11" x14ac:dyDescent="0.25">
      <c r="A1153" t="s">
        <v>2164</v>
      </c>
      <c r="B1153" t="s">
        <v>75</v>
      </c>
      <c r="C1153" t="s">
        <v>247</v>
      </c>
      <c r="D1153" t="s">
        <v>239</v>
      </c>
      <c r="E1153" t="s">
        <v>160</v>
      </c>
      <c r="F1153">
        <v>1</v>
      </c>
      <c r="G1153">
        <v>10</v>
      </c>
      <c r="H1153">
        <v>0</v>
      </c>
      <c r="I1153">
        <v>0</v>
      </c>
      <c r="J1153">
        <v>1</v>
      </c>
      <c r="K1153">
        <v>10</v>
      </c>
    </row>
    <row r="1154" spans="1:11" x14ac:dyDescent="0.25">
      <c r="A1154" t="s">
        <v>2685</v>
      </c>
      <c r="B1154" t="s">
        <v>75</v>
      </c>
      <c r="C1154" t="s">
        <v>247</v>
      </c>
      <c r="D1154" t="s">
        <v>240</v>
      </c>
      <c r="E1154" t="s">
        <v>161</v>
      </c>
      <c r="F1154">
        <v>2</v>
      </c>
      <c r="G1154">
        <v>38</v>
      </c>
      <c r="H1154">
        <v>0</v>
      </c>
      <c r="I1154">
        <v>0</v>
      </c>
      <c r="J1154">
        <v>2</v>
      </c>
      <c r="K1154">
        <v>38</v>
      </c>
    </row>
    <row r="1155" spans="1:11" x14ac:dyDescent="0.25">
      <c r="A1155" t="s">
        <v>993</v>
      </c>
      <c r="B1155" t="s">
        <v>75</v>
      </c>
      <c r="C1155" t="s">
        <v>247</v>
      </c>
      <c r="D1155" t="s">
        <v>242</v>
      </c>
      <c r="E1155" t="s">
        <v>162</v>
      </c>
      <c r="F1155">
        <v>1</v>
      </c>
      <c r="G1155">
        <v>24</v>
      </c>
      <c r="H1155">
        <v>0</v>
      </c>
      <c r="I1155">
        <v>0</v>
      </c>
      <c r="J1155">
        <v>1</v>
      </c>
      <c r="K1155">
        <v>24</v>
      </c>
    </row>
    <row r="1156" spans="1:11" x14ac:dyDescent="0.25">
      <c r="A1156" t="s">
        <v>3865</v>
      </c>
      <c r="B1156" t="s">
        <v>75</v>
      </c>
      <c r="C1156" t="s">
        <v>247</v>
      </c>
      <c r="D1156" t="s">
        <v>239</v>
      </c>
      <c r="E1156" t="s">
        <v>164</v>
      </c>
      <c r="F1156">
        <v>2</v>
      </c>
      <c r="G1156">
        <v>41</v>
      </c>
      <c r="H1156">
        <v>0</v>
      </c>
      <c r="I1156">
        <v>0</v>
      </c>
      <c r="J1156">
        <v>2</v>
      </c>
      <c r="K1156">
        <v>41</v>
      </c>
    </row>
    <row r="1157" spans="1:11" x14ac:dyDescent="0.25">
      <c r="A1157" t="s">
        <v>971</v>
      </c>
      <c r="B1157" t="s">
        <v>75</v>
      </c>
      <c r="C1157" t="s">
        <v>247</v>
      </c>
      <c r="D1157" t="s">
        <v>238</v>
      </c>
      <c r="E1157" t="s">
        <v>165</v>
      </c>
      <c r="F1157">
        <v>2</v>
      </c>
      <c r="G1157">
        <v>39</v>
      </c>
      <c r="H1157">
        <v>0</v>
      </c>
      <c r="I1157">
        <v>0</v>
      </c>
      <c r="J1157">
        <v>2</v>
      </c>
      <c r="K1157">
        <v>39</v>
      </c>
    </row>
    <row r="1158" spans="1:11" x14ac:dyDescent="0.25">
      <c r="A1158" t="s">
        <v>2621</v>
      </c>
      <c r="B1158" t="s">
        <v>75</v>
      </c>
      <c r="C1158" t="s">
        <v>247</v>
      </c>
      <c r="D1158" t="s">
        <v>245</v>
      </c>
      <c r="E1158" t="s">
        <v>166</v>
      </c>
      <c r="F1158">
        <v>1</v>
      </c>
      <c r="G1158">
        <v>53</v>
      </c>
      <c r="H1158">
        <v>0</v>
      </c>
      <c r="I1158">
        <v>0</v>
      </c>
      <c r="J1158">
        <v>1</v>
      </c>
      <c r="K1158">
        <v>53</v>
      </c>
    </row>
    <row r="1159" spans="1:11" x14ac:dyDescent="0.25">
      <c r="A1159" t="s">
        <v>2905</v>
      </c>
      <c r="B1159" t="s">
        <v>75</v>
      </c>
      <c r="C1159" t="s">
        <v>247</v>
      </c>
      <c r="D1159" t="s">
        <v>240</v>
      </c>
      <c r="E1159" t="s">
        <v>252</v>
      </c>
      <c r="F1159">
        <v>5</v>
      </c>
      <c r="G1159">
        <v>97</v>
      </c>
      <c r="H1159">
        <v>0</v>
      </c>
      <c r="I1159">
        <v>0</v>
      </c>
      <c r="J1159">
        <v>5</v>
      </c>
      <c r="K1159">
        <v>97</v>
      </c>
    </row>
    <row r="1160" spans="1:11" x14ac:dyDescent="0.25">
      <c r="A1160" t="s">
        <v>2210</v>
      </c>
      <c r="B1160" t="s">
        <v>75</v>
      </c>
      <c r="C1160" t="s">
        <v>247</v>
      </c>
      <c r="D1160" t="s">
        <v>245</v>
      </c>
      <c r="E1160" t="s">
        <v>167</v>
      </c>
      <c r="F1160">
        <v>1</v>
      </c>
      <c r="G1160">
        <v>20</v>
      </c>
      <c r="H1160">
        <v>0</v>
      </c>
      <c r="I1160">
        <v>0</v>
      </c>
      <c r="J1160">
        <v>1</v>
      </c>
      <c r="K1160">
        <v>20</v>
      </c>
    </row>
    <row r="1161" spans="1:11" x14ac:dyDescent="0.25">
      <c r="A1161" t="s">
        <v>2757</v>
      </c>
      <c r="B1161" t="s">
        <v>75</v>
      </c>
      <c r="C1161" t="s">
        <v>247</v>
      </c>
      <c r="D1161" t="s">
        <v>243</v>
      </c>
      <c r="E1161" t="s">
        <v>169</v>
      </c>
      <c r="F1161">
        <v>2</v>
      </c>
      <c r="G1161">
        <v>53</v>
      </c>
      <c r="H1161">
        <v>0</v>
      </c>
      <c r="I1161">
        <v>0</v>
      </c>
      <c r="J1161">
        <v>2</v>
      </c>
      <c r="K1161">
        <v>53</v>
      </c>
    </row>
    <row r="1162" spans="1:11" x14ac:dyDescent="0.25">
      <c r="A1162" t="s">
        <v>1770</v>
      </c>
      <c r="B1162" t="s">
        <v>75</v>
      </c>
      <c r="C1162" t="s">
        <v>247</v>
      </c>
      <c r="D1162" t="s">
        <v>241</v>
      </c>
      <c r="E1162" t="s">
        <v>253</v>
      </c>
      <c r="F1162">
        <v>14</v>
      </c>
      <c r="G1162">
        <v>395</v>
      </c>
      <c r="H1162">
        <v>0</v>
      </c>
      <c r="I1162">
        <v>0</v>
      </c>
      <c r="J1162">
        <v>14</v>
      </c>
      <c r="K1162">
        <v>395</v>
      </c>
    </row>
    <row r="1163" spans="1:11" x14ac:dyDescent="0.25">
      <c r="A1163" t="s">
        <v>4051</v>
      </c>
      <c r="B1163" t="s">
        <v>75</v>
      </c>
      <c r="C1163" t="s">
        <v>247</v>
      </c>
      <c r="D1163" t="s">
        <v>245</v>
      </c>
      <c r="E1163" t="s">
        <v>171</v>
      </c>
      <c r="F1163">
        <v>5</v>
      </c>
      <c r="G1163">
        <v>111</v>
      </c>
      <c r="H1163">
        <v>0</v>
      </c>
      <c r="I1163">
        <v>0</v>
      </c>
      <c r="J1163">
        <v>5</v>
      </c>
      <c r="K1163">
        <v>111</v>
      </c>
    </row>
    <row r="1164" spans="1:11" x14ac:dyDescent="0.25">
      <c r="A1164" t="s">
        <v>1497</v>
      </c>
      <c r="B1164" t="s">
        <v>75</v>
      </c>
      <c r="C1164" t="s">
        <v>247</v>
      </c>
      <c r="D1164" t="s">
        <v>237</v>
      </c>
      <c r="E1164" t="s">
        <v>174</v>
      </c>
      <c r="F1164">
        <v>2</v>
      </c>
      <c r="G1164">
        <v>18</v>
      </c>
      <c r="H1164">
        <v>0</v>
      </c>
      <c r="I1164">
        <v>0</v>
      </c>
      <c r="J1164">
        <v>2</v>
      </c>
      <c r="K1164">
        <v>18</v>
      </c>
    </row>
    <row r="1165" spans="1:11" x14ac:dyDescent="0.25">
      <c r="A1165" t="s">
        <v>2100</v>
      </c>
      <c r="B1165" t="s">
        <v>75</v>
      </c>
      <c r="C1165" t="s">
        <v>247</v>
      </c>
      <c r="D1165" t="s">
        <v>242</v>
      </c>
      <c r="E1165" t="s">
        <v>176</v>
      </c>
      <c r="F1165">
        <v>3</v>
      </c>
      <c r="G1165">
        <v>113</v>
      </c>
      <c r="H1165">
        <v>0</v>
      </c>
      <c r="I1165">
        <v>0</v>
      </c>
      <c r="J1165">
        <v>3</v>
      </c>
      <c r="K1165">
        <v>113</v>
      </c>
    </row>
    <row r="1166" spans="1:11" x14ac:dyDescent="0.25">
      <c r="A1166" t="s">
        <v>769</v>
      </c>
      <c r="B1166" t="s">
        <v>75</v>
      </c>
      <c r="C1166" t="s">
        <v>247</v>
      </c>
      <c r="D1166" t="s">
        <v>242</v>
      </c>
      <c r="E1166" t="s">
        <v>179</v>
      </c>
      <c r="F1166">
        <v>1</v>
      </c>
      <c r="G1166">
        <v>16</v>
      </c>
      <c r="H1166">
        <v>0</v>
      </c>
      <c r="I1166">
        <v>0</v>
      </c>
      <c r="J1166">
        <v>1</v>
      </c>
      <c r="K1166">
        <v>16</v>
      </c>
    </row>
    <row r="1167" spans="1:11" x14ac:dyDescent="0.25">
      <c r="A1167" t="s">
        <v>2950</v>
      </c>
      <c r="B1167" t="s">
        <v>75</v>
      </c>
      <c r="C1167" t="s">
        <v>247</v>
      </c>
      <c r="D1167" t="s">
        <v>242</v>
      </c>
      <c r="E1167" t="s">
        <v>180</v>
      </c>
      <c r="F1167">
        <v>1</v>
      </c>
      <c r="G1167">
        <v>12</v>
      </c>
      <c r="H1167">
        <v>0</v>
      </c>
      <c r="I1167">
        <v>0</v>
      </c>
      <c r="J1167">
        <v>1</v>
      </c>
      <c r="K1167">
        <v>12</v>
      </c>
    </row>
    <row r="1168" spans="1:11" x14ac:dyDescent="0.25">
      <c r="A1168" t="s">
        <v>1804</v>
      </c>
      <c r="B1168" t="s">
        <v>75</v>
      </c>
      <c r="C1168" t="s">
        <v>247</v>
      </c>
      <c r="D1168" t="s">
        <v>239</v>
      </c>
      <c r="E1168" t="s">
        <v>181</v>
      </c>
      <c r="F1168">
        <v>2</v>
      </c>
      <c r="G1168">
        <v>69</v>
      </c>
      <c r="H1168">
        <v>1</v>
      </c>
      <c r="I1168">
        <v>0</v>
      </c>
      <c r="J1168">
        <v>3</v>
      </c>
      <c r="K1168">
        <v>69</v>
      </c>
    </row>
    <row r="1169" spans="1:11" x14ac:dyDescent="0.25">
      <c r="A1169" t="s">
        <v>2411</v>
      </c>
      <c r="B1169" t="s">
        <v>75</v>
      </c>
      <c r="C1169" t="s">
        <v>247</v>
      </c>
      <c r="D1169" t="s">
        <v>239</v>
      </c>
      <c r="E1169" t="s">
        <v>183</v>
      </c>
      <c r="F1169">
        <v>2</v>
      </c>
      <c r="G1169">
        <v>38.9</v>
      </c>
      <c r="H1169">
        <v>0</v>
      </c>
      <c r="I1169">
        <v>0</v>
      </c>
      <c r="J1169">
        <v>2</v>
      </c>
      <c r="K1169">
        <v>38.9</v>
      </c>
    </row>
    <row r="1170" spans="1:11" x14ac:dyDescent="0.25">
      <c r="A1170" t="s">
        <v>2772</v>
      </c>
      <c r="B1170" t="s">
        <v>75</v>
      </c>
      <c r="C1170" t="s">
        <v>247</v>
      </c>
      <c r="D1170" t="s">
        <v>237</v>
      </c>
      <c r="E1170" t="s">
        <v>186</v>
      </c>
      <c r="F1170">
        <v>1</v>
      </c>
      <c r="G1170">
        <v>20</v>
      </c>
      <c r="H1170">
        <v>0</v>
      </c>
      <c r="I1170">
        <v>0</v>
      </c>
      <c r="J1170">
        <v>1</v>
      </c>
      <c r="K1170">
        <v>20</v>
      </c>
    </row>
    <row r="1171" spans="1:11" x14ac:dyDescent="0.25">
      <c r="A1171" t="s">
        <v>1931</v>
      </c>
      <c r="B1171" t="s">
        <v>75</v>
      </c>
      <c r="C1171" t="s">
        <v>247</v>
      </c>
      <c r="D1171" t="s">
        <v>241</v>
      </c>
      <c r="E1171" t="s">
        <v>187</v>
      </c>
      <c r="F1171">
        <v>2</v>
      </c>
      <c r="G1171">
        <v>42</v>
      </c>
      <c r="H1171">
        <v>0</v>
      </c>
      <c r="I1171">
        <v>0</v>
      </c>
      <c r="J1171">
        <v>2</v>
      </c>
      <c r="K1171">
        <v>42</v>
      </c>
    </row>
    <row r="1172" spans="1:11" x14ac:dyDescent="0.25">
      <c r="A1172" t="s">
        <v>3878</v>
      </c>
      <c r="B1172" t="s">
        <v>75</v>
      </c>
      <c r="C1172" t="s">
        <v>247</v>
      </c>
      <c r="D1172" t="s">
        <v>241</v>
      </c>
      <c r="E1172" t="s">
        <v>189</v>
      </c>
      <c r="F1172">
        <v>1</v>
      </c>
      <c r="G1172">
        <v>52</v>
      </c>
      <c r="H1172">
        <v>0</v>
      </c>
      <c r="I1172">
        <v>0</v>
      </c>
      <c r="J1172">
        <v>1</v>
      </c>
      <c r="K1172">
        <v>52</v>
      </c>
    </row>
    <row r="1173" spans="1:11" x14ac:dyDescent="0.25">
      <c r="A1173" t="s">
        <v>3377</v>
      </c>
      <c r="B1173" t="s">
        <v>75</v>
      </c>
      <c r="C1173" t="s">
        <v>247</v>
      </c>
      <c r="D1173" t="s">
        <v>244</v>
      </c>
      <c r="E1173" t="s">
        <v>191</v>
      </c>
      <c r="F1173">
        <v>4</v>
      </c>
      <c r="G1173">
        <v>93</v>
      </c>
      <c r="H1173">
        <v>0</v>
      </c>
      <c r="I1173">
        <v>0</v>
      </c>
      <c r="J1173">
        <v>4</v>
      </c>
      <c r="K1173">
        <v>93</v>
      </c>
    </row>
    <row r="1174" spans="1:11" x14ac:dyDescent="0.25">
      <c r="A1174" t="s">
        <v>3795</v>
      </c>
      <c r="B1174" t="s">
        <v>75</v>
      </c>
      <c r="C1174" t="s">
        <v>247</v>
      </c>
      <c r="D1174" t="s">
        <v>243</v>
      </c>
      <c r="E1174" t="s">
        <v>194</v>
      </c>
      <c r="F1174">
        <v>2</v>
      </c>
      <c r="G1174">
        <v>32</v>
      </c>
      <c r="H1174">
        <v>0</v>
      </c>
      <c r="I1174">
        <v>0</v>
      </c>
      <c r="J1174">
        <v>2</v>
      </c>
      <c r="K1174">
        <v>32</v>
      </c>
    </row>
    <row r="1175" spans="1:11" x14ac:dyDescent="0.25">
      <c r="A1175" t="s">
        <v>1274</v>
      </c>
      <c r="B1175" t="s">
        <v>75</v>
      </c>
      <c r="C1175" t="s">
        <v>247</v>
      </c>
      <c r="D1175" t="s">
        <v>242</v>
      </c>
      <c r="E1175" t="s">
        <v>254</v>
      </c>
      <c r="F1175">
        <v>46</v>
      </c>
      <c r="G1175">
        <v>1146.9000000000001</v>
      </c>
      <c r="H1175">
        <v>0</v>
      </c>
      <c r="I1175">
        <v>0</v>
      </c>
      <c r="J1175">
        <v>46</v>
      </c>
      <c r="K1175">
        <v>1146.9000000000001</v>
      </c>
    </row>
    <row r="1176" spans="1:11" x14ac:dyDescent="0.25">
      <c r="A1176" t="s">
        <v>3212</v>
      </c>
      <c r="B1176" t="s">
        <v>75</v>
      </c>
      <c r="C1176" t="s">
        <v>247</v>
      </c>
      <c r="D1176" t="s">
        <v>243</v>
      </c>
      <c r="E1176" t="s">
        <v>195</v>
      </c>
      <c r="F1176">
        <v>1</v>
      </c>
      <c r="G1176">
        <v>28</v>
      </c>
      <c r="H1176">
        <v>0</v>
      </c>
      <c r="I1176">
        <v>0</v>
      </c>
      <c r="J1176">
        <v>1</v>
      </c>
      <c r="K1176">
        <v>28</v>
      </c>
    </row>
    <row r="1177" spans="1:11" x14ac:dyDescent="0.25">
      <c r="A1177" t="s">
        <v>2302</v>
      </c>
      <c r="B1177" t="s">
        <v>75</v>
      </c>
      <c r="C1177" t="s">
        <v>247</v>
      </c>
      <c r="D1177" t="s">
        <v>243</v>
      </c>
      <c r="E1177" t="s">
        <v>255</v>
      </c>
      <c r="F1177">
        <v>21</v>
      </c>
      <c r="G1177">
        <v>551</v>
      </c>
      <c r="H1177">
        <v>1</v>
      </c>
      <c r="I1177">
        <v>0</v>
      </c>
      <c r="J1177">
        <v>22</v>
      </c>
      <c r="K1177">
        <v>551</v>
      </c>
    </row>
    <row r="1178" spans="1:11" x14ac:dyDescent="0.25">
      <c r="A1178" t="s">
        <v>3184</v>
      </c>
      <c r="B1178" t="s">
        <v>75</v>
      </c>
      <c r="C1178" t="s">
        <v>247</v>
      </c>
      <c r="D1178" t="s">
        <v>239</v>
      </c>
      <c r="E1178" t="s">
        <v>199</v>
      </c>
      <c r="F1178">
        <v>4</v>
      </c>
      <c r="G1178">
        <v>135</v>
      </c>
      <c r="H1178">
        <v>0</v>
      </c>
      <c r="I1178">
        <v>0</v>
      </c>
      <c r="J1178">
        <v>4</v>
      </c>
      <c r="K1178">
        <v>135</v>
      </c>
    </row>
    <row r="1179" spans="1:11" x14ac:dyDescent="0.25">
      <c r="A1179" t="s">
        <v>575</v>
      </c>
      <c r="B1179" t="s">
        <v>75</v>
      </c>
      <c r="C1179" t="s">
        <v>247</v>
      </c>
      <c r="D1179" t="s">
        <v>244</v>
      </c>
      <c r="E1179" t="s">
        <v>201</v>
      </c>
      <c r="F1179">
        <v>3</v>
      </c>
      <c r="G1179">
        <v>79</v>
      </c>
      <c r="H1179">
        <v>0</v>
      </c>
      <c r="I1179">
        <v>0</v>
      </c>
      <c r="J1179">
        <v>3</v>
      </c>
      <c r="K1179">
        <v>79</v>
      </c>
    </row>
    <row r="1180" spans="1:11" x14ac:dyDescent="0.25">
      <c r="A1180" t="s">
        <v>2407</v>
      </c>
      <c r="B1180" t="s">
        <v>75</v>
      </c>
      <c r="C1180" t="s">
        <v>247</v>
      </c>
      <c r="D1180" t="s">
        <v>241</v>
      </c>
      <c r="E1180" t="s">
        <v>202</v>
      </c>
      <c r="F1180">
        <v>1</v>
      </c>
      <c r="G1180">
        <v>18</v>
      </c>
      <c r="H1180">
        <v>0</v>
      </c>
      <c r="I1180">
        <v>0</v>
      </c>
      <c r="J1180">
        <v>1</v>
      </c>
      <c r="K1180">
        <v>18</v>
      </c>
    </row>
    <row r="1181" spans="1:11" x14ac:dyDescent="0.25">
      <c r="A1181" t="s">
        <v>3562</v>
      </c>
      <c r="B1181" t="s">
        <v>75</v>
      </c>
      <c r="C1181" t="s">
        <v>247</v>
      </c>
      <c r="D1181" t="s">
        <v>244</v>
      </c>
      <c r="E1181" t="s">
        <v>204</v>
      </c>
      <c r="F1181">
        <v>1</v>
      </c>
      <c r="G1181">
        <v>20</v>
      </c>
      <c r="H1181">
        <v>0</v>
      </c>
      <c r="I1181">
        <v>0</v>
      </c>
      <c r="J1181">
        <v>1</v>
      </c>
      <c r="K1181">
        <v>20</v>
      </c>
    </row>
    <row r="1182" spans="1:11" x14ac:dyDescent="0.25">
      <c r="A1182" t="s">
        <v>739</v>
      </c>
      <c r="B1182" t="s">
        <v>75</v>
      </c>
      <c r="C1182" t="s">
        <v>247</v>
      </c>
      <c r="D1182" t="s">
        <v>242</v>
      </c>
      <c r="E1182" t="s">
        <v>207</v>
      </c>
      <c r="F1182">
        <v>12</v>
      </c>
      <c r="G1182">
        <v>248</v>
      </c>
      <c r="H1182">
        <v>0</v>
      </c>
      <c r="I1182">
        <v>0</v>
      </c>
      <c r="J1182">
        <v>12</v>
      </c>
      <c r="K1182">
        <v>248</v>
      </c>
    </row>
    <row r="1183" spans="1:11" x14ac:dyDescent="0.25">
      <c r="A1183" t="s">
        <v>3271</v>
      </c>
      <c r="B1183" t="s">
        <v>75</v>
      </c>
      <c r="C1183" t="s">
        <v>247</v>
      </c>
      <c r="D1183" t="s">
        <v>243</v>
      </c>
      <c r="E1183" t="s">
        <v>209</v>
      </c>
      <c r="F1183">
        <v>2</v>
      </c>
      <c r="G1183">
        <v>150</v>
      </c>
      <c r="H1183">
        <v>0</v>
      </c>
      <c r="I1183">
        <v>0</v>
      </c>
      <c r="J1183">
        <v>2</v>
      </c>
      <c r="K1183">
        <v>150</v>
      </c>
    </row>
    <row r="1184" spans="1:11" x14ac:dyDescent="0.25">
      <c r="A1184" t="s">
        <v>3067</v>
      </c>
      <c r="B1184" t="s">
        <v>75</v>
      </c>
      <c r="C1184" t="s">
        <v>247</v>
      </c>
      <c r="D1184" t="s">
        <v>241</v>
      </c>
      <c r="E1184" t="s">
        <v>215</v>
      </c>
      <c r="F1184">
        <v>1</v>
      </c>
      <c r="G1184">
        <v>87</v>
      </c>
      <c r="H1184">
        <v>0</v>
      </c>
      <c r="I1184">
        <v>0</v>
      </c>
      <c r="J1184">
        <v>1</v>
      </c>
      <c r="K1184">
        <v>87</v>
      </c>
    </row>
    <row r="1185" spans="1:11" x14ac:dyDescent="0.25">
      <c r="A1185" t="s">
        <v>757</v>
      </c>
      <c r="B1185" t="s">
        <v>75</v>
      </c>
      <c r="C1185" t="s">
        <v>247</v>
      </c>
      <c r="D1185" t="s">
        <v>239</v>
      </c>
      <c r="E1185" t="s">
        <v>218</v>
      </c>
      <c r="F1185">
        <v>1</v>
      </c>
      <c r="G1185">
        <v>35</v>
      </c>
      <c r="H1185">
        <v>0</v>
      </c>
      <c r="I1185">
        <v>0</v>
      </c>
      <c r="J1185">
        <v>1</v>
      </c>
      <c r="K1185">
        <v>35</v>
      </c>
    </row>
    <row r="1186" spans="1:11" x14ac:dyDescent="0.25">
      <c r="A1186" t="s">
        <v>1808</v>
      </c>
      <c r="B1186" t="s">
        <v>75</v>
      </c>
      <c r="C1186" t="s">
        <v>247</v>
      </c>
      <c r="D1186" t="s">
        <v>244</v>
      </c>
      <c r="E1186" t="s">
        <v>221</v>
      </c>
      <c r="F1186">
        <v>1</v>
      </c>
      <c r="G1186">
        <v>16</v>
      </c>
      <c r="H1186">
        <v>0</v>
      </c>
      <c r="I1186">
        <v>0</v>
      </c>
      <c r="J1186">
        <v>1</v>
      </c>
      <c r="K1186">
        <v>16</v>
      </c>
    </row>
    <row r="1187" spans="1:11" x14ac:dyDescent="0.25">
      <c r="A1187" t="s">
        <v>1612</v>
      </c>
      <c r="B1187" t="s">
        <v>75</v>
      </c>
      <c r="C1187" t="s">
        <v>247</v>
      </c>
      <c r="D1187" t="s">
        <v>244</v>
      </c>
      <c r="E1187" t="s">
        <v>256</v>
      </c>
      <c r="F1187">
        <v>15</v>
      </c>
      <c r="G1187">
        <v>354</v>
      </c>
      <c r="H1187">
        <v>0</v>
      </c>
      <c r="I1187">
        <v>0</v>
      </c>
      <c r="J1187">
        <v>15</v>
      </c>
      <c r="K1187">
        <v>354</v>
      </c>
    </row>
    <row r="1188" spans="1:11" x14ac:dyDescent="0.25">
      <c r="A1188" t="s">
        <v>4092</v>
      </c>
      <c r="B1188" t="s">
        <v>75</v>
      </c>
      <c r="C1188" t="s">
        <v>247</v>
      </c>
      <c r="D1188" t="s">
        <v>237</v>
      </c>
      <c r="E1188" t="s">
        <v>223</v>
      </c>
      <c r="F1188">
        <v>1</v>
      </c>
      <c r="G1188">
        <v>35</v>
      </c>
      <c r="H1188">
        <v>0</v>
      </c>
      <c r="I1188">
        <v>0</v>
      </c>
      <c r="J1188">
        <v>1</v>
      </c>
      <c r="K1188">
        <v>35</v>
      </c>
    </row>
    <row r="1189" spans="1:11" x14ac:dyDescent="0.25">
      <c r="A1189" t="s">
        <v>736</v>
      </c>
      <c r="B1189" t="s">
        <v>75</v>
      </c>
      <c r="C1189" t="s">
        <v>247</v>
      </c>
      <c r="D1189" t="s">
        <v>242</v>
      </c>
      <c r="E1189" t="s">
        <v>224</v>
      </c>
      <c r="F1189">
        <v>5</v>
      </c>
      <c r="G1189">
        <v>143</v>
      </c>
      <c r="H1189">
        <v>0</v>
      </c>
      <c r="I1189">
        <v>0</v>
      </c>
      <c r="J1189">
        <v>5</v>
      </c>
      <c r="K1189">
        <v>143</v>
      </c>
    </row>
    <row r="1190" spans="1:11" x14ac:dyDescent="0.25">
      <c r="A1190" t="s">
        <v>1709</v>
      </c>
      <c r="B1190" t="s">
        <v>75</v>
      </c>
      <c r="C1190" t="s">
        <v>247</v>
      </c>
      <c r="D1190" t="s">
        <v>241</v>
      </c>
      <c r="E1190" t="s">
        <v>226</v>
      </c>
      <c r="F1190">
        <v>2</v>
      </c>
      <c r="G1190">
        <v>50</v>
      </c>
      <c r="H1190">
        <v>0</v>
      </c>
      <c r="I1190">
        <v>0</v>
      </c>
      <c r="J1190">
        <v>2</v>
      </c>
      <c r="K1190">
        <v>50</v>
      </c>
    </row>
    <row r="1191" spans="1:11" x14ac:dyDescent="0.25">
      <c r="A1191" t="s">
        <v>1734</v>
      </c>
      <c r="B1191" t="s">
        <v>75</v>
      </c>
      <c r="C1191" t="s">
        <v>247</v>
      </c>
      <c r="D1191" t="s">
        <v>243</v>
      </c>
      <c r="E1191" t="s">
        <v>228</v>
      </c>
      <c r="F1191">
        <v>1</v>
      </c>
      <c r="G1191">
        <v>48</v>
      </c>
      <c r="H1191">
        <v>0</v>
      </c>
      <c r="I1191">
        <v>0</v>
      </c>
      <c r="J1191">
        <v>1</v>
      </c>
      <c r="K1191">
        <v>48</v>
      </c>
    </row>
    <row r="1192" spans="1:11" x14ac:dyDescent="0.25">
      <c r="A1192" t="s">
        <v>1257</v>
      </c>
      <c r="B1192" t="s">
        <v>75</v>
      </c>
      <c r="C1192" t="s">
        <v>247</v>
      </c>
      <c r="D1192" t="s">
        <v>242</v>
      </c>
      <c r="E1192" t="s">
        <v>231</v>
      </c>
      <c r="F1192">
        <v>1</v>
      </c>
      <c r="G1192">
        <v>47</v>
      </c>
      <c r="H1192">
        <v>0</v>
      </c>
      <c r="I1192">
        <v>0</v>
      </c>
      <c r="J1192">
        <v>1</v>
      </c>
      <c r="K1192">
        <v>47</v>
      </c>
    </row>
    <row r="1193" spans="1:11" x14ac:dyDescent="0.25">
      <c r="A1193" t="s">
        <v>3910</v>
      </c>
      <c r="B1193" t="s">
        <v>75</v>
      </c>
      <c r="C1193" t="s">
        <v>247</v>
      </c>
      <c r="D1193" t="s">
        <v>244</v>
      </c>
      <c r="E1193" t="s">
        <v>233</v>
      </c>
      <c r="F1193">
        <v>3</v>
      </c>
      <c r="G1193">
        <v>74</v>
      </c>
      <c r="H1193">
        <v>0</v>
      </c>
      <c r="I1193">
        <v>0</v>
      </c>
      <c r="J1193">
        <v>3</v>
      </c>
      <c r="K1193">
        <v>74</v>
      </c>
    </row>
    <row r="1194" spans="1:11" x14ac:dyDescent="0.25">
      <c r="A1194" t="s">
        <v>1378</v>
      </c>
      <c r="B1194" t="s">
        <v>75</v>
      </c>
      <c r="C1194" t="s">
        <v>247</v>
      </c>
      <c r="D1194" t="s">
        <v>245</v>
      </c>
      <c r="E1194" t="s">
        <v>234</v>
      </c>
      <c r="F1194">
        <v>1</v>
      </c>
      <c r="G1194">
        <v>19</v>
      </c>
      <c r="H1194">
        <v>0</v>
      </c>
      <c r="I1194">
        <v>0</v>
      </c>
      <c r="J1194">
        <v>1</v>
      </c>
      <c r="K1194">
        <v>19</v>
      </c>
    </row>
    <row r="1195" spans="1:11" x14ac:dyDescent="0.25">
      <c r="A1195" t="s">
        <v>966</v>
      </c>
      <c r="B1195" t="s">
        <v>75</v>
      </c>
      <c r="C1195" t="s">
        <v>247</v>
      </c>
      <c r="D1195" t="s">
        <v>245</v>
      </c>
      <c r="E1195" t="s">
        <v>257</v>
      </c>
      <c r="F1195">
        <v>22</v>
      </c>
      <c r="G1195">
        <v>579</v>
      </c>
      <c r="H1195">
        <v>0</v>
      </c>
      <c r="I1195">
        <v>0</v>
      </c>
      <c r="J1195">
        <v>22</v>
      </c>
      <c r="K1195">
        <v>579</v>
      </c>
    </row>
    <row r="1196" spans="1:11" x14ac:dyDescent="0.25">
      <c r="A1196" t="s">
        <v>2866</v>
      </c>
      <c r="B1196" t="s">
        <v>75</v>
      </c>
      <c r="C1196" t="s">
        <v>261</v>
      </c>
      <c r="D1196" t="s">
        <v>81</v>
      </c>
      <c r="E1196" t="s">
        <v>248</v>
      </c>
      <c r="F1196">
        <v>0</v>
      </c>
      <c r="G1196">
        <v>0</v>
      </c>
      <c r="H1196">
        <v>1</v>
      </c>
      <c r="I1196">
        <v>0</v>
      </c>
      <c r="J1196">
        <v>1</v>
      </c>
      <c r="K1196">
        <v>0</v>
      </c>
    </row>
    <row r="1197" spans="1:11" x14ac:dyDescent="0.25">
      <c r="A1197" t="s">
        <v>1397</v>
      </c>
      <c r="B1197" t="s">
        <v>75</v>
      </c>
      <c r="C1197" t="s">
        <v>261</v>
      </c>
      <c r="D1197" t="s">
        <v>243</v>
      </c>
      <c r="E1197" t="s">
        <v>115</v>
      </c>
      <c r="F1197">
        <v>0</v>
      </c>
      <c r="G1197">
        <v>0</v>
      </c>
      <c r="H1197">
        <v>1</v>
      </c>
      <c r="I1197">
        <v>0</v>
      </c>
      <c r="J1197">
        <v>1</v>
      </c>
      <c r="K1197">
        <v>0</v>
      </c>
    </row>
    <row r="1198" spans="1:11" x14ac:dyDescent="0.25">
      <c r="A1198" t="s">
        <v>1294</v>
      </c>
      <c r="B1198" t="s">
        <v>75</v>
      </c>
      <c r="C1198" t="s">
        <v>261</v>
      </c>
      <c r="D1198" t="s">
        <v>243</v>
      </c>
      <c r="E1198" t="s">
        <v>255</v>
      </c>
      <c r="F1198">
        <v>0</v>
      </c>
      <c r="G1198">
        <v>0</v>
      </c>
      <c r="H1198">
        <v>1</v>
      </c>
      <c r="I1198">
        <v>0</v>
      </c>
      <c r="J1198">
        <v>1</v>
      </c>
      <c r="K1198">
        <v>0</v>
      </c>
    </row>
    <row r="1199" spans="1:11" x14ac:dyDescent="0.25">
      <c r="A1199" t="s">
        <v>1144</v>
      </c>
      <c r="B1199" t="s">
        <v>75</v>
      </c>
      <c r="C1199" t="s">
        <v>260</v>
      </c>
      <c r="D1199" t="s">
        <v>81</v>
      </c>
      <c r="E1199" t="s">
        <v>248</v>
      </c>
      <c r="F1199">
        <v>40</v>
      </c>
      <c r="G1199">
        <v>1006.8</v>
      </c>
      <c r="H1199">
        <v>0</v>
      </c>
      <c r="I1199">
        <v>0</v>
      </c>
      <c r="J1199">
        <v>40</v>
      </c>
      <c r="K1199">
        <v>1006.8</v>
      </c>
    </row>
    <row r="1200" spans="1:11" x14ac:dyDescent="0.25">
      <c r="A1200" t="s">
        <v>1125</v>
      </c>
      <c r="B1200" t="s">
        <v>75</v>
      </c>
      <c r="C1200" t="s">
        <v>260</v>
      </c>
      <c r="D1200" t="s">
        <v>239</v>
      </c>
      <c r="E1200" t="s">
        <v>83</v>
      </c>
      <c r="F1200">
        <v>1</v>
      </c>
      <c r="G1200">
        <v>20</v>
      </c>
      <c r="H1200">
        <v>0</v>
      </c>
      <c r="I1200">
        <v>0</v>
      </c>
      <c r="J1200">
        <v>1</v>
      </c>
      <c r="K1200">
        <v>20</v>
      </c>
    </row>
    <row r="1201" spans="1:11" x14ac:dyDescent="0.25">
      <c r="A1201" t="s">
        <v>1900</v>
      </c>
      <c r="B1201" t="s">
        <v>75</v>
      </c>
      <c r="C1201" t="s">
        <v>260</v>
      </c>
      <c r="D1201" t="s">
        <v>239</v>
      </c>
      <c r="E1201" t="s">
        <v>87</v>
      </c>
      <c r="F1201">
        <v>1</v>
      </c>
      <c r="G1201">
        <v>16</v>
      </c>
      <c r="H1201">
        <v>0</v>
      </c>
      <c r="I1201">
        <v>0</v>
      </c>
      <c r="J1201">
        <v>1</v>
      </c>
      <c r="K1201">
        <v>16</v>
      </c>
    </row>
    <row r="1202" spans="1:11" x14ac:dyDescent="0.25">
      <c r="A1202" t="s">
        <v>1625</v>
      </c>
      <c r="B1202" t="s">
        <v>75</v>
      </c>
      <c r="C1202" t="s">
        <v>260</v>
      </c>
      <c r="D1202" t="s">
        <v>243</v>
      </c>
      <c r="E1202" t="s">
        <v>92</v>
      </c>
      <c r="F1202">
        <v>1</v>
      </c>
      <c r="G1202">
        <v>32</v>
      </c>
      <c r="H1202">
        <v>0</v>
      </c>
      <c r="I1202">
        <v>0</v>
      </c>
      <c r="J1202">
        <v>1</v>
      </c>
      <c r="K1202">
        <v>32</v>
      </c>
    </row>
    <row r="1203" spans="1:11" x14ac:dyDescent="0.25">
      <c r="A1203" t="s">
        <v>2591</v>
      </c>
      <c r="B1203" t="s">
        <v>75</v>
      </c>
      <c r="C1203" t="s">
        <v>260</v>
      </c>
      <c r="D1203" t="s">
        <v>239</v>
      </c>
      <c r="E1203" t="s">
        <v>95</v>
      </c>
      <c r="F1203">
        <v>2</v>
      </c>
      <c r="G1203">
        <v>59</v>
      </c>
      <c r="H1203">
        <v>0</v>
      </c>
      <c r="I1203">
        <v>0</v>
      </c>
      <c r="J1203">
        <v>2</v>
      </c>
      <c r="K1203">
        <v>59</v>
      </c>
    </row>
    <row r="1204" spans="1:11" x14ac:dyDescent="0.25">
      <c r="A1204" t="s">
        <v>2074</v>
      </c>
      <c r="B1204" t="s">
        <v>75</v>
      </c>
      <c r="C1204" t="s">
        <v>260</v>
      </c>
      <c r="D1204" t="s">
        <v>242</v>
      </c>
      <c r="E1204" t="s">
        <v>96</v>
      </c>
      <c r="F1204">
        <v>1</v>
      </c>
      <c r="G1204">
        <v>41</v>
      </c>
      <c r="H1204">
        <v>0</v>
      </c>
      <c r="I1204">
        <v>0</v>
      </c>
      <c r="J1204">
        <v>1</v>
      </c>
      <c r="K1204">
        <v>41</v>
      </c>
    </row>
    <row r="1205" spans="1:11" x14ac:dyDescent="0.25">
      <c r="A1205" t="s">
        <v>826</v>
      </c>
      <c r="B1205" t="s">
        <v>75</v>
      </c>
      <c r="C1205" t="s">
        <v>260</v>
      </c>
      <c r="D1205" t="s">
        <v>243</v>
      </c>
      <c r="E1205" t="s">
        <v>97</v>
      </c>
      <c r="F1205">
        <v>2</v>
      </c>
      <c r="G1205">
        <v>34</v>
      </c>
      <c r="H1205">
        <v>0</v>
      </c>
      <c r="I1205">
        <v>0</v>
      </c>
      <c r="J1205">
        <v>2</v>
      </c>
      <c r="K1205">
        <v>34</v>
      </c>
    </row>
    <row r="1206" spans="1:11" x14ac:dyDescent="0.25">
      <c r="A1206" t="s">
        <v>3905</v>
      </c>
      <c r="B1206" t="s">
        <v>75</v>
      </c>
      <c r="C1206" t="s">
        <v>260</v>
      </c>
      <c r="D1206" t="s">
        <v>239</v>
      </c>
      <c r="E1206" t="s">
        <v>98</v>
      </c>
      <c r="F1206">
        <v>1</v>
      </c>
      <c r="G1206">
        <v>12</v>
      </c>
      <c r="H1206">
        <v>0</v>
      </c>
      <c r="I1206">
        <v>0</v>
      </c>
      <c r="J1206">
        <v>1</v>
      </c>
      <c r="K1206">
        <v>12</v>
      </c>
    </row>
    <row r="1207" spans="1:11" x14ac:dyDescent="0.25">
      <c r="A1207" t="s">
        <v>3166</v>
      </c>
      <c r="B1207" t="s">
        <v>75</v>
      </c>
      <c r="C1207" t="s">
        <v>260</v>
      </c>
      <c r="D1207" t="s">
        <v>239</v>
      </c>
      <c r="E1207" t="s">
        <v>103</v>
      </c>
      <c r="F1207">
        <v>1</v>
      </c>
      <c r="G1207">
        <v>16</v>
      </c>
      <c r="H1207">
        <v>0</v>
      </c>
      <c r="I1207">
        <v>0</v>
      </c>
      <c r="J1207">
        <v>1</v>
      </c>
      <c r="K1207">
        <v>16</v>
      </c>
    </row>
    <row r="1208" spans="1:11" x14ac:dyDescent="0.25">
      <c r="A1208" t="s">
        <v>2767</v>
      </c>
      <c r="B1208" t="s">
        <v>75</v>
      </c>
      <c r="C1208" t="s">
        <v>260</v>
      </c>
      <c r="D1208" t="s">
        <v>241</v>
      </c>
      <c r="E1208" t="s">
        <v>105</v>
      </c>
      <c r="F1208">
        <v>1</v>
      </c>
      <c r="G1208">
        <v>12</v>
      </c>
      <c r="H1208">
        <v>0</v>
      </c>
      <c r="I1208">
        <v>0</v>
      </c>
      <c r="J1208">
        <v>1</v>
      </c>
      <c r="K1208">
        <v>12</v>
      </c>
    </row>
    <row r="1209" spans="1:11" x14ac:dyDescent="0.25">
      <c r="A1209" t="s">
        <v>3442</v>
      </c>
      <c r="B1209" t="s">
        <v>75</v>
      </c>
      <c r="C1209" t="s">
        <v>260</v>
      </c>
      <c r="D1209" t="s">
        <v>239</v>
      </c>
      <c r="E1209" t="s">
        <v>110</v>
      </c>
      <c r="F1209">
        <v>1</v>
      </c>
      <c r="G1209">
        <v>25</v>
      </c>
      <c r="H1209">
        <v>0</v>
      </c>
      <c r="I1209">
        <v>0</v>
      </c>
      <c r="J1209">
        <v>1</v>
      </c>
      <c r="K1209">
        <v>25</v>
      </c>
    </row>
    <row r="1210" spans="1:11" x14ac:dyDescent="0.25">
      <c r="A1210" t="s">
        <v>3043</v>
      </c>
      <c r="B1210" t="s">
        <v>75</v>
      </c>
      <c r="C1210" t="s">
        <v>260</v>
      </c>
      <c r="D1210" t="s">
        <v>241</v>
      </c>
      <c r="E1210" t="s">
        <v>111</v>
      </c>
      <c r="F1210">
        <v>2</v>
      </c>
      <c r="G1210">
        <v>48</v>
      </c>
      <c r="H1210">
        <v>0</v>
      </c>
      <c r="I1210">
        <v>0</v>
      </c>
      <c r="J1210">
        <v>2</v>
      </c>
      <c r="K1210">
        <v>48</v>
      </c>
    </row>
    <row r="1211" spans="1:11" x14ac:dyDescent="0.25">
      <c r="A1211" t="s">
        <v>19300</v>
      </c>
      <c r="B1211" t="s">
        <v>75</v>
      </c>
      <c r="C1211" t="s">
        <v>260</v>
      </c>
      <c r="D1211" t="s">
        <v>244</v>
      </c>
      <c r="E1211" t="s">
        <v>118</v>
      </c>
      <c r="F1211">
        <v>1</v>
      </c>
      <c r="G1211">
        <v>36</v>
      </c>
      <c r="H1211">
        <v>0</v>
      </c>
      <c r="I1211">
        <v>0</v>
      </c>
      <c r="J1211">
        <v>1</v>
      </c>
      <c r="K1211">
        <v>36</v>
      </c>
    </row>
    <row r="1212" spans="1:11" x14ac:dyDescent="0.25">
      <c r="A1212" t="s">
        <v>3638</v>
      </c>
      <c r="B1212" t="s">
        <v>75</v>
      </c>
      <c r="C1212" t="s">
        <v>260</v>
      </c>
      <c r="D1212" t="s">
        <v>237</v>
      </c>
      <c r="E1212" t="s">
        <v>249</v>
      </c>
      <c r="F1212">
        <v>1</v>
      </c>
      <c r="G1212">
        <v>28</v>
      </c>
      <c r="H1212">
        <v>0</v>
      </c>
      <c r="I1212">
        <v>0</v>
      </c>
      <c r="J1212">
        <v>1</v>
      </c>
      <c r="K1212">
        <v>28</v>
      </c>
    </row>
    <row r="1213" spans="1:11" x14ac:dyDescent="0.25">
      <c r="A1213" t="s">
        <v>4116</v>
      </c>
      <c r="B1213" t="s">
        <v>75</v>
      </c>
      <c r="C1213" t="s">
        <v>260</v>
      </c>
      <c r="D1213" t="s">
        <v>238</v>
      </c>
      <c r="E1213" t="s">
        <v>250</v>
      </c>
      <c r="F1213">
        <v>4</v>
      </c>
      <c r="G1213">
        <v>81</v>
      </c>
      <c r="H1213">
        <v>0</v>
      </c>
      <c r="I1213">
        <v>0</v>
      </c>
      <c r="J1213">
        <v>4</v>
      </c>
      <c r="K1213">
        <v>81</v>
      </c>
    </row>
    <row r="1214" spans="1:11" x14ac:dyDescent="0.25">
      <c r="A1214" t="s">
        <v>1477</v>
      </c>
      <c r="B1214" t="s">
        <v>75</v>
      </c>
      <c r="C1214" t="s">
        <v>260</v>
      </c>
      <c r="D1214" t="s">
        <v>245</v>
      </c>
      <c r="E1214" t="s">
        <v>121</v>
      </c>
      <c r="F1214">
        <v>1</v>
      </c>
      <c r="G1214">
        <v>42</v>
      </c>
      <c r="H1214">
        <v>0</v>
      </c>
      <c r="I1214">
        <v>0</v>
      </c>
      <c r="J1214">
        <v>1</v>
      </c>
      <c r="K1214">
        <v>42</v>
      </c>
    </row>
    <row r="1215" spans="1:11" x14ac:dyDescent="0.25">
      <c r="A1215" t="s">
        <v>2924</v>
      </c>
      <c r="B1215" t="s">
        <v>75</v>
      </c>
      <c r="C1215" t="s">
        <v>260</v>
      </c>
      <c r="D1215" t="s">
        <v>238</v>
      </c>
      <c r="E1215" t="s">
        <v>124</v>
      </c>
      <c r="F1215">
        <v>1</v>
      </c>
      <c r="G1215">
        <v>21</v>
      </c>
      <c r="H1215">
        <v>0</v>
      </c>
      <c r="I1215">
        <v>0</v>
      </c>
      <c r="J1215">
        <v>1</v>
      </c>
      <c r="K1215">
        <v>21</v>
      </c>
    </row>
    <row r="1216" spans="1:11" x14ac:dyDescent="0.25">
      <c r="A1216" t="s">
        <v>4058</v>
      </c>
      <c r="B1216" t="s">
        <v>75</v>
      </c>
      <c r="C1216" t="s">
        <v>260</v>
      </c>
      <c r="D1216" t="s">
        <v>240</v>
      </c>
      <c r="E1216" t="s">
        <v>125</v>
      </c>
      <c r="F1216">
        <v>1</v>
      </c>
      <c r="G1216">
        <v>12</v>
      </c>
      <c r="H1216">
        <v>0</v>
      </c>
      <c r="I1216">
        <v>0</v>
      </c>
      <c r="J1216">
        <v>1</v>
      </c>
      <c r="K1216">
        <v>12</v>
      </c>
    </row>
    <row r="1217" spans="1:11" x14ac:dyDescent="0.25">
      <c r="A1217" t="s">
        <v>884</v>
      </c>
      <c r="B1217" t="s">
        <v>75</v>
      </c>
      <c r="C1217" t="s">
        <v>260</v>
      </c>
      <c r="D1217" t="s">
        <v>243</v>
      </c>
      <c r="E1217" t="s">
        <v>126</v>
      </c>
      <c r="F1217">
        <v>1</v>
      </c>
      <c r="G1217">
        <v>20</v>
      </c>
      <c r="H1217">
        <v>0</v>
      </c>
      <c r="I1217">
        <v>0</v>
      </c>
      <c r="J1217">
        <v>1</v>
      </c>
      <c r="K1217">
        <v>20</v>
      </c>
    </row>
    <row r="1218" spans="1:11" x14ac:dyDescent="0.25">
      <c r="A1218" t="s">
        <v>2798</v>
      </c>
      <c r="B1218" t="s">
        <v>75</v>
      </c>
      <c r="C1218" t="s">
        <v>260</v>
      </c>
      <c r="D1218" t="s">
        <v>239</v>
      </c>
      <c r="E1218" t="s">
        <v>132</v>
      </c>
      <c r="F1218">
        <v>1</v>
      </c>
      <c r="G1218">
        <v>17</v>
      </c>
      <c r="H1218">
        <v>0</v>
      </c>
      <c r="I1218">
        <v>0</v>
      </c>
      <c r="J1218">
        <v>1</v>
      </c>
      <c r="K1218">
        <v>17</v>
      </c>
    </row>
    <row r="1219" spans="1:11" x14ac:dyDescent="0.25">
      <c r="A1219" t="s">
        <v>3592</v>
      </c>
      <c r="B1219" t="s">
        <v>75</v>
      </c>
      <c r="C1219" t="s">
        <v>260</v>
      </c>
      <c r="D1219" t="s">
        <v>239</v>
      </c>
      <c r="E1219" t="s">
        <v>133</v>
      </c>
      <c r="F1219">
        <v>2</v>
      </c>
      <c r="G1219">
        <v>47.9</v>
      </c>
      <c r="H1219">
        <v>0</v>
      </c>
      <c r="I1219">
        <v>0</v>
      </c>
      <c r="J1219">
        <v>2</v>
      </c>
      <c r="K1219">
        <v>47.9</v>
      </c>
    </row>
    <row r="1220" spans="1:11" x14ac:dyDescent="0.25">
      <c r="A1220" t="s">
        <v>2532</v>
      </c>
      <c r="B1220" t="s">
        <v>75</v>
      </c>
      <c r="C1220" t="s">
        <v>260</v>
      </c>
      <c r="D1220" t="s">
        <v>239</v>
      </c>
      <c r="E1220" t="s">
        <v>135</v>
      </c>
      <c r="F1220">
        <v>1</v>
      </c>
      <c r="G1220">
        <v>15</v>
      </c>
      <c r="H1220">
        <v>0</v>
      </c>
      <c r="I1220">
        <v>0</v>
      </c>
      <c r="J1220">
        <v>1</v>
      </c>
      <c r="K1220">
        <v>15</v>
      </c>
    </row>
    <row r="1221" spans="1:11" x14ac:dyDescent="0.25">
      <c r="A1221" t="s">
        <v>766</v>
      </c>
      <c r="B1221" t="s">
        <v>75</v>
      </c>
      <c r="C1221" t="s">
        <v>260</v>
      </c>
      <c r="D1221" t="s">
        <v>238</v>
      </c>
      <c r="E1221" t="s">
        <v>137</v>
      </c>
      <c r="F1221">
        <v>2</v>
      </c>
      <c r="G1221">
        <v>40</v>
      </c>
      <c r="H1221">
        <v>0</v>
      </c>
      <c r="I1221">
        <v>0</v>
      </c>
      <c r="J1221">
        <v>2</v>
      </c>
      <c r="K1221">
        <v>40</v>
      </c>
    </row>
    <row r="1222" spans="1:11" x14ac:dyDescent="0.25">
      <c r="A1222" t="s">
        <v>3405</v>
      </c>
      <c r="B1222" t="s">
        <v>75</v>
      </c>
      <c r="C1222" t="s">
        <v>260</v>
      </c>
      <c r="D1222" t="s">
        <v>242</v>
      </c>
      <c r="E1222" t="s">
        <v>144</v>
      </c>
      <c r="F1222">
        <v>2</v>
      </c>
      <c r="G1222">
        <v>94</v>
      </c>
      <c r="H1222">
        <v>0</v>
      </c>
      <c r="I1222">
        <v>0</v>
      </c>
      <c r="J1222">
        <v>2</v>
      </c>
      <c r="K1222">
        <v>94</v>
      </c>
    </row>
    <row r="1223" spans="1:11" x14ac:dyDescent="0.25">
      <c r="A1223" t="s">
        <v>847</v>
      </c>
      <c r="B1223" t="s">
        <v>75</v>
      </c>
      <c r="C1223" t="s">
        <v>260</v>
      </c>
      <c r="D1223" t="s">
        <v>237</v>
      </c>
      <c r="E1223" t="s">
        <v>155</v>
      </c>
      <c r="F1223">
        <v>1</v>
      </c>
      <c r="G1223">
        <v>28</v>
      </c>
      <c r="H1223">
        <v>0</v>
      </c>
      <c r="I1223">
        <v>0</v>
      </c>
      <c r="J1223">
        <v>1</v>
      </c>
      <c r="K1223">
        <v>28</v>
      </c>
    </row>
    <row r="1224" spans="1:11" x14ac:dyDescent="0.25">
      <c r="A1224" t="s">
        <v>593</v>
      </c>
      <c r="B1224" t="s">
        <v>75</v>
      </c>
      <c r="C1224" t="s">
        <v>260</v>
      </c>
      <c r="D1224" t="s">
        <v>239</v>
      </c>
      <c r="E1224" t="s">
        <v>251</v>
      </c>
      <c r="F1224">
        <v>14</v>
      </c>
      <c r="G1224">
        <v>329.8</v>
      </c>
      <c r="H1224">
        <v>0</v>
      </c>
      <c r="I1224">
        <v>0</v>
      </c>
      <c r="J1224">
        <v>14</v>
      </c>
      <c r="K1224">
        <v>329.8</v>
      </c>
    </row>
    <row r="1225" spans="1:11" x14ac:dyDescent="0.25">
      <c r="A1225" t="s">
        <v>2519</v>
      </c>
      <c r="B1225" t="s">
        <v>75</v>
      </c>
      <c r="C1225" t="s">
        <v>260</v>
      </c>
      <c r="D1225" t="s">
        <v>238</v>
      </c>
      <c r="E1225" t="s">
        <v>165</v>
      </c>
      <c r="F1225">
        <v>1</v>
      </c>
      <c r="G1225">
        <v>20</v>
      </c>
      <c r="H1225">
        <v>0</v>
      </c>
      <c r="I1225">
        <v>0</v>
      </c>
      <c r="J1225">
        <v>1</v>
      </c>
      <c r="K1225">
        <v>20</v>
      </c>
    </row>
    <row r="1226" spans="1:11" x14ac:dyDescent="0.25">
      <c r="A1226" t="s">
        <v>1520</v>
      </c>
      <c r="B1226" t="s">
        <v>75</v>
      </c>
      <c r="C1226" t="s">
        <v>260</v>
      </c>
      <c r="D1226" t="s">
        <v>245</v>
      </c>
      <c r="E1226" t="s">
        <v>166</v>
      </c>
      <c r="F1226">
        <v>1</v>
      </c>
      <c r="G1226">
        <v>53</v>
      </c>
      <c r="H1226">
        <v>0</v>
      </c>
      <c r="I1226">
        <v>0</v>
      </c>
      <c r="J1226">
        <v>1</v>
      </c>
      <c r="K1226">
        <v>53</v>
      </c>
    </row>
    <row r="1227" spans="1:11" x14ac:dyDescent="0.25">
      <c r="A1227" t="s">
        <v>4107</v>
      </c>
      <c r="B1227" t="s">
        <v>75</v>
      </c>
      <c r="C1227" t="s">
        <v>260</v>
      </c>
      <c r="D1227" t="s">
        <v>240</v>
      </c>
      <c r="E1227" t="s">
        <v>252</v>
      </c>
      <c r="F1227">
        <v>1</v>
      </c>
      <c r="G1227">
        <v>12</v>
      </c>
      <c r="H1227">
        <v>0</v>
      </c>
      <c r="I1227">
        <v>0</v>
      </c>
      <c r="J1227">
        <v>1</v>
      </c>
      <c r="K1227">
        <v>12</v>
      </c>
    </row>
    <row r="1228" spans="1:11" x14ac:dyDescent="0.25">
      <c r="A1228" t="s">
        <v>19297</v>
      </c>
      <c r="B1228" t="s">
        <v>75</v>
      </c>
      <c r="C1228" t="s">
        <v>260</v>
      </c>
      <c r="D1228" t="s">
        <v>243</v>
      </c>
      <c r="E1228" t="s">
        <v>169</v>
      </c>
      <c r="F1228">
        <v>1</v>
      </c>
      <c r="G1228">
        <v>23</v>
      </c>
      <c r="H1228">
        <v>0</v>
      </c>
      <c r="I1228">
        <v>0</v>
      </c>
      <c r="J1228">
        <v>1</v>
      </c>
      <c r="K1228">
        <v>23</v>
      </c>
    </row>
    <row r="1229" spans="1:11" x14ac:dyDescent="0.25">
      <c r="A1229" t="s">
        <v>1682</v>
      </c>
      <c r="B1229" t="s">
        <v>75</v>
      </c>
      <c r="C1229" t="s">
        <v>260</v>
      </c>
      <c r="D1229" t="s">
        <v>241</v>
      </c>
      <c r="E1229" t="s">
        <v>253</v>
      </c>
      <c r="F1229">
        <v>4</v>
      </c>
      <c r="G1229">
        <v>80</v>
      </c>
      <c r="H1229">
        <v>0</v>
      </c>
      <c r="I1229">
        <v>0</v>
      </c>
      <c r="J1229">
        <v>4</v>
      </c>
      <c r="K1229">
        <v>80</v>
      </c>
    </row>
    <row r="1230" spans="1:11" x14ac:dyDescent="0.25">
      <c r="A1230" t="s">
        <v>859</v>
      </c>
      <c r="B1230" t="s">
        <v>75</v>
      </c>
      <c r="C1230" t="s">
        <v>260</v>
      </c>
      <c r="D1230" t="s">
        <v>239</v>
      </c>
      <c r="E1230" t="s">
        <v>181</v>
      </c>
      <c r="F1230">
        <v>1</v>
      </c>
      <c r="G1230">
        <v>45</v>
      </c>
      <c r="H1230">
        <v>0</v>
      </c>
      <c r="I1230">
        <v>0</v>
      </c>
      <c r="J1230">
        <v>1</v>
      </c>
      <c r="K1230">
        <v>45</v>
      </c>
    </row>
    <row r="1231" spans="1:11" x14ac:dyDescent="0.25">
      <c r="A1231" t="s">
        <v>2730</v>
      </c>
      <c r="B1231" t="s">
        <v>75</v>
      </c>
      <c r="C1231" t="s">
        <v>260</v>
      </c>
      <c r="D1231" t="s">
        <v>239</v>
      </c>
      <c r="E1231" t="s">
        <v>183</v>
      </c>
      <c r="F1231">
        <v>1</v>
      </c>
      <c r="G1231">
        <v>23.9</v>
      </c>
      <c r="H1231">
        <v>0</v>
      </c>
      <c r="I1231">
        <v>0</v>
      </c>
      <c r="J1231">
        <v>1</v>
      </c>
      <c r="K1231">
        <v>23.9</v>
      </c>
    </row>
    <row r="1232" spans="1:11" x14ac:dyDescent="0.25">
      <c r="A1232" t="s">
        <v>3623</v>
      </c>
      <c r="B1232" t="s">
        <v>75</v>
      </c>
      <c r="C1232" t="s">
        <v>260</v>
      </c>
      <c r="D1232" t="s">
        <v>242</v>
      </c>
      <c r="E1232" t="s">
        <v>254</v>
      </c>
      <c r="F1232">
        <v>7</v>
      </c>
      <c r="G1232">
        <v>203</v>
      </c>
      <c r="H1232">
        <v>0</v>
      </c>
      <c r="I1232">
        <v>0</v>
      </c>
      <c r="J1232">
        <v>7</v>
      </c>
      <c r="K1232">
        <v>203</v>
      </c>
    </row>
    <row r="1233" spans="1:11" x14ac:dyDescent="0.25">
      <c r="A1233" t="s">
        <v>3752</v>
      </c>
      <c r="B1233" t="s">
        <v>75</v>
      </c>
      <c r="C1233" t="s">
        <v>260</v>
      </c>
      <c r="D1233" t="s">
        <v>243</v>
      </c>
      <c r="E1233" t="s">
        <v>255</v>
      </c>
      <c r="F1233">
        <v>5</v>
      </c>
      <c r="G1233">
        <v>109</v>
      </c>
      <c r="H1233">
        <v>0</v>
      </c>
      <c r="I1233">
        <v>0</v>
      </c>
      <c r="J1233">
        <v>5</v>
      </c>
      <c r="K1233">
        <v>109</v>
      </c>
    </row>
    <row r="1234" spans="1:11" x14ac:dyDescent="0.25">
      <c r="A1234" t="s">
        <v>4021</v>
      </c>
      <c r="B1234" t="s">
        <v>75</v>
      </c>
      <c r="C1234" t="s">
        <v>260</v>
      </c>
      <c r="D1234" t="s">
        <v>239</v>
      </c>
      <c r="E1234" t="s">
        <v>199</v>
      </c>
      <c r="F1234">
        <v>1</v>
      </c>
      <c r="G1234">
        <v>33</v>
      </c>
      <c r="H1234">
        <v>0</v>
      </c>
      <c r="I1234">
        <v>0</v>
      </c>
      <c r="J1234">
        <v>1</v>
      </c>
      <c r="K1234">
        <v>33</v>
      </c>
    </row>
    <row r="1235" spans="1:11" x14ac:dyDescent="0.25">
      <c r="A1235" t="s">
        <v>1519</v>
      </c>
      <c r="B1235" t="s">
        <v>75</v>
      </c>
      <c r="C1235" t="s">
        <v>260</v>
      </c>
      <c r="D1235" t="s">
        <v>244</v>
      </c>
      <c r="E1235" t="s">
        <v>201</v>
      </c>
      <c r="F1235">
        <v>1</v>
      </c>
      <c r="G1235">
        <v>33</v>
      </c>
      <c r="H1235">
        <v>0</v>
      </c>
      <c r="I1235">
        <v>0</v>
      </c>
      <c r="J1235">
        <v>1</v>
      </c>
      <c r="K1235">
        <v>33</v>
      </c>
    </row>
    <row r="1236" spans="1:11" x14ac:dyDescent="0.25">
      <c r="A1236" t="s">
        <v>1640</v>
      </c>
      <c r="B1236" t="s">
        <v>75</v>
      </c>
      <c r="C1236" t="s">
        <v>260</v>
      </c>
      <c r="D1236" t="s">
        <v>242</v>
      </c>
      <c r="E1236" t="s">
        <v>207</v>
      </c>
      <c r="F1236">
        <v>3</v>
      </c>
      <c r="G1236">
        <v>54</v>
      </c>
      <c r="H1236">
        <v>0</v>
      </c>
      <c r="I1236">
        <v>0</v>
      </c>
      <c r="J1236">
        <v>3</v>
      </c>
      <c r="K1236">
        <v>54</v>
      </c>
    </row>
    <row r="1237" spans="1:11" x14ac:dyDescent="0.25">
      <c r="A1237" t="s">
        <v>2671</v>
      </c>
      <c r="B1237" t="s">
        <v>75</v>
      </c>
      <c r="C1237" t="s">
        <v>260</v>
      </c>
      <c r="D1237" t="s">
        <v>244</v>
      </c>
      <c r="E1237" t="s">
        <v>256</v>
      </c>
      <c r="F1237">
        <v>2</v>
      </c>
      <c r="G1237">
        <v>69</v>
      </c>
      <c r="H1237">
        <v>0</v>
      </c>
      <c r="I1237">
        <v>0</v>
      </c>
      <c r="J1237">
        <v>2</v>
      </c>
      <c r="K1237">
        <v>69</v>
      </c>
    </row>
    <row r="1238" spans="1:11" x14ac:dyDescent="0.25">
      <c r="A1238" t="s">
        <v>2125</v>
      </c>
      <c r="B1238" t="s">
        <v>75</v>
      </c>
      <c r="C1238" t="s">
        <v>260</v>
      </c>
      <c r="D1238" t="s">
        <v>242</v>
      </c>
      <c r="E1238" t="s">
        <v>224</v>
      </c>
      <c r="F1238">
        <v>1</v>
      </c>
      <c r="G1238">
        <v>14</v>
      </c>
      <c r="H1238">
        <v>0</v>
      </c>
      <c r="I1238">
        <v>0</v>
      </c>
      <c r="J1238">
        <v>1</v>
      </c>
      <c r="K1238">
        <v>14</v>
      </c>
    </row>
    <row r="1239" spans="1:11" x14ac:dyDescent="0.25">
      <c r="A1239" t="s">
        <v>2927</v>
      </c>
      <c r="B1239" t="s">
        <v>75</v>
      </c>
      <c r="C1239" t="s">
        <v>260</v>
      </c>
      <c r="D1239" t="s">
        <v>241</v>
      </c>
      <c r="E1239" t="s">
        <v>226</v>
      </c>
      <c r="F1239">
        <v>1</v>
      </c>
      <c r="G1239">
        <v>20</v>
      </c>
      <c r="H1239">
        <v>0</v>
      </c>
      <c r="I1239">
        <v>0</v>
      </c>
      <c r="J1239">
        <v>1</v>
      </c>
      <c r="K1239">
        <v>20</v>
      </c>
    </row>
    <row r="1240" spans="1:11" x14ac:dyDescent="0.25">
      <c r="A1240" t="s">
        <v>3659</v>
      </c>
      <c r="B1240" t="s">
        <v>75</v>
      </c>
      <c r="C1240" t="s">
        <v>260</v>
      </c>
      <c r="D1240" t="s">
        <v>245</v>
      </c>
      <c r="E1240" t="s">
        <v>257</v>
      </c>
      <c r="F1240">
        <v>2</v>
      </c>
      <c r="G1240">
        <v>95</v>
      </c>
      <c r="H1240">
        <v>0</v>
      </c>
      <c r="I1240">
        <v>0</v>
      </c>
      <c r="J1240">
        <v>2</v>
      </c>
      <c r="K1240">
        <v>95</v>
      </c>
    </row>
    <row r="1241" spans="1:11" x14ac:dyDescent="0.25">
      <c r="A1241" t="s">
        <v>3207</v>
      </c>
      <c r="B1241" t="s">
        <v>75</v>
      </c>
      <c r="C1241" t="s">
        <v>262</v>
      </c>
      <c r="D1241" t="s">
        <v>81</v>
      </c>
      <c r="E1241" t="s">
        <v>248</v>
      </c>
      <c r="F1241">
        <v>1</v>
      </c>
      <c r="G1241">
        <v>12</v>
      </c>
      <c r="H1241">
        <v>0</v>
      </c>
      <c r="I1241">
        <v>0</v>
      </c>
      <c r="J1241">
        <v>1</v>
      </c>
      <c r="K1241">
        <v>12</v>
      </c>
    </row>
    <row r="1242" spans="1:11" x14ac:dyDescent="0.25">
      <c r="A1242" t="s">
        <v>4096</v>
      </c>
      <c r="B1242" t="s">
        <v>75</v>
      </c>
      <c r="C1242" t="s">
        <v>262</v>
      </c>
      <c r="D1242" t="s">
        <v>239</v>
      </c>
      <c r="E1242" t="s">
        <v>130</v>
      </c>
      <c r="F1242">
        <v>1</v>
      </c>
      <c r="G1242">
        <v>12</v>
      </c>
      <c r="H1242">
        <v>0</v>
      </c>
      <c r="I1242">
        <v>0</v>
      </c>
      <c r="J1242">
        <v>1</v>
      </c>
      <c r="K1242">
        <v>12</v>
      </c>
    </row>
    <row r="1243" spans="1:11" x14ac:dyDescent="0.25">
      <c r="A1243" t="s">
        <v>2595</v>
      </c>
      <c r="B1243" t="s">
        <v>75</v>
      </c>
      <c r="C1243" t="s">
        <v>262</v>
      </c>
      <c r="D1243" t="s">
        <v>239</v>
      </c>
      <c r="E1243" t="s">
        <v>251</v>
      </c>
      <c r="F1243">
        <v>1</v>
      </c>
      <c r="G1243">
        <v>12</v>
      </c>
      <c r="H1243">
        <v>0</v>
      </c>
      <c r="I1243">
        <v>0</v>
      </c>
      <c r="J1243">
        <v>1</v>
      </c>
      <c r="K1243">
        <v>12</v>
      </c>
    </row>
    <row r="1244" spans="1:11" x14ac:dyDescent="0.25">
      <c r="A1244" t="s">
        <v>973</v>
      </c>
      <c r="B1244" t="s">
        <v>75</v>
      </c>
      <c r="C1244" t="s">
        <v>78</v>
      </c>
      <c r="D1244" t="s">
        <v>81</v>
      </c>
      <c r="E1244" t="s">
        <v>248</v>
      </c>
      <c r="F1244">
        <v>47</v>
      </c>
      <c r="G1244">
        <v>1105</v>
      </c>
      <c r="H1244">
        <v>0</v>
      </c>
      <c r="I1244">
        <v>0</v>
      </c>
      <c r="J1244">
        <v>47</v>
      </c>
      <c r="K1244">
        <v>1105</v>
      </c>
    </row>
    <row r="1245" spans="1:11" x14ac:dyDescent="0.25">
      <c r="A1245" t="s">
        <v>3076</v>
      </c>
      <c r="B1245" t="s">
        <v>75</v>
      </c>
      <c r="C1245" t="s">
        <v>78</v>
      </c>
      <c r="D1245" t="s">
        <v>239</v>
      </c>
      <c r="E1245" t="s">
        <v>83</v>
      </c>
      <c r="F1245">
        <v>4</v>
      </c>
      <c r="G1245">
        <v>85</v>
      </c>
      <c r="H1245">
        <v>0</v>
      </c>
      <c r="I1245">
        <v>0</v>
      </c>
      <c r="J1245">
        <v>4</v>
      </c>
      <c r="K1245">
        <v>85</v>
      </c>
    </row>
    <row r="1246" spans="1:11" x14ac:dyDescent="0.25">
      <c r="A1246" t="s">
        <v>1089</v>
      </c>
      <c r="B1246" t="s">
        <v>75</v>
      </c>
      <c r="C1246" t="s">
        <v>78</v>
      </c>
      <c r="D1246" t="s">
        <v>243</v>
      </c>
      <c r="E1246" t="s">
        <v>85</v>
      </c>
      <c r="F1246">
        <v>1</v>
      </c>
      <c r="G1246">
        <v>16</v>
      </c>
      <c r="H1246">
        <v>0</v>
      </c>
      <c r="I1246">
        <v>0</v>
      </c>
      <c r="J1246">
        <v>1</v>
      </c>
      <c r="K1246">
        <v>16</v>
      </c>
    </row>
    <row r="1247" spans="1:11" x14ac:dyDescent="0.25">
      <c r="A1247" t="s">
        <v>19260</v>
      </c>
      <c r="B1247" t="s">
        <v>75</v>
      </c>
      <c r="C1247" t="s">
        <v>78</v>
      </c>
      <c r="D1247" t="s">
        <v>243</v>
      </c>
      <c r="E1247" t="s">
        <v>92</v>
      </c>
      <c r="F1247">
        <v>1</v>
      </c>
      <c r="G1247">
        <v>21</v>
      </c>
      <c r="H1247">
        <v>0</v>
      </c>
      <c r="I1247">
        <v>0</v>
      </c>
      <c r="J1247">
        <v>1</v>
      </c>
      <c r="K1247">
        <v>21</v>
      </c>
    </row>
    <row r="1248" spans="1:11" x14ac:dyDescent="0.25">
      <c r="A1248" t="s">
        <v>19288</v>
      </c>
      <c r="B1248" t="s">
        <v>75</v>
      </c>
      <c r="C1248" t="s">
        <v>78</v>
      </c>
      <c r="D1248" t="s">
        <v>245</v>
      </c>
      <c r="E1248" t="s">
        <v>94</v>
      </c>
      <c r="F1248">
        <v>1</v>
      </c>
      <c r="G1248">
        <v>12</v>
      </c>
      <c r="H1248">
        <v>0</v>
      </c>
      <c r="I1248">
        <v>0</v>
      </c>
      <c r="J1248">
        <v>1</v>
      </c>
      <c r="K1248">
        <v>12</v>
      </c>
    </row>
    <row r="1249" spans="1:11" x14ac:dyDescent="0.25">
      <c r="A1249" t="s">
        <v>2592</v>
      </c>
      <c r="B1249" t="s">
        <v>75</v>
      </c>
      <c r="C1249" t="s">
        <v>78</v>
      </c>
      <c r="D1249" t="s">
        <v>243</v>
      </c>
      <c r="E1249" t="s">
        <v>97</v>
      </c>
      <c r="F1249">
        <v>1</v>
      </c>
      <c r="G1249">
        <v>10</v>
      </c>
      <c r="H1249">
        <v>0</v>
      </c>
      <c r="I1249">
        <v>0</v>
      </c>
      <c r="J1249">
        <v>1</v>
      </c>
      <c r="K1249">
        <v>10</v>
      </c>
    </row>
    <row r="1250" spans="1:11" x14ac:dyDescent="0.25">
      <c r="A1250" t="s">
        <v>871</v>
      </c>
      <c r="B1250" t="s">
        <v>75</v>
      </c>
      <c r="C1250" t="s">
        <v>78</v>
      </c>
      <c r="D1250" t="s">
        <v>239</v>
      </c>
      <c r="E1250" t="s">
        <v>98</v>
      </c>
      <c r="F1250">
        <v>1</v>
      </c>
      <c r="G1250">
        <v>25</v>
      </c>
      <c r="H1250">
        <v>0</v>
      </c>
      <c r="I1250">
        <v>0</v>
      </c>
      <c r="J1250">
        <v>1</v>
      </c>
      <c r="K1250">
        <v>25</v>
      </c>
    </row>
    <row r="1251" spans="1:11" x14ac:dyDescent="0.25">
      <c r="A1251" t="s">
        <v>1159</v>
      </c>
      <c r="B1251" t="s">
        <v>75</v>
      </c>
      <c r="C1251" t="s">
        <v>78</v>
      </c>
      <c r="D1251" t="s">
        <v>241</v>
      </c>
      <c r="E1251" t="s">
        <v>100</v>
      </c>
      <c r="F1251">
        <v>1</v>
      </c>
      <c r="G1251">
        <v>15</v>
      </c>
      <c r="H1251">
        <v>0</v>
      </c>
      <c r="I1251">
        <v>0</v>
      </c>
      <c r="J1251">
        <v>1</v>
      </c>
      <c r="K1251">
        <v>15</v>
      </c>
    </row>
    <row r="1252" spans="1:11" x14ac:dyDescent="0.25">
      <c r="A1252" t="s">
        <v>2951</v>
      </c>
      <c r="B1252" t="s">
        <v>75</v>
      </c>
      <c r="C1252" t="s">
        <v>78</v>
      </c>
      <c r="D1252" t="s">
        <v>238</v>
      </c>
      <c r="E1252" t="s">
        <v>102</v>
      </c>
      <c r="F1252">
        <v>1</v>
      </c>
      <c r="G1252">
        <v>20</v>
      </c>
      <c r="H1252">
        <v>0</v>
      </c>
      <c r="I1252">
        <v>0</v>
      </c>
      <c r="J1252">
        <v>1</v>
      </c>
      <c r="K1252">
        <v>20</v>
      </c>
    </row>
    <row r="1253" spans="1:11" x14ac:dyDescent="0.25">
      <c r="A1253" t="s">
        <v>1655</v>
      </c>
      <c r="B1253" t="s">
        <v>75</v>
      </c>
      <c r="C1253" t="s">
        <v>78</v>
      </c>
      <c r="D1253" t="s">
        <v>239</v>
      </c>
      <c r="E1253" t="s">
        <v>103</v>
      </c>
      <c r="F1253">
        <v>2</v>
      </c>
      <c r="G1253">
        <v>37</v>
      </c>
      <c r="H1253">
        <v>0</v>
      </c>
      <c r="I1253">
        <v>0</v>
      </c>
      <c r="J1253">
        <v>2</v>
      </c>
      <c r="K1253">
        <v>37</v>
      </c>
    </row>
    <row r="1254" spans="1:11" x14ac:dyDescent="0.25">
      <c r="A1254" t="s">
        <v>2872</v>
      </c>
      <c r="B1254" t="s">
        <v>75</v>
      </c>
      <c r="C1254" t="s">
        <v>78</v>
      </c>
      <c r="D1254" t="s">
        <v>239</v>
      </c>
      <c r="E1254" t="s">
        <v>110</v>
      </c>
      <c r="F1254">
        <v>1</v>
      </c>
      <c r="G1254">
        <v>20</v>
      </c>
      <c r="H1254">
        <v>0</v>
      </c>
      <c r="I1254">
        <v>0</v>
      </c>
      <c r="J1254">
        <v>1</v>
      </c>
      <c r="K1254">
        <v>20</v>
      </c>
    </row>
    <row r="1255" spans="1:11" x14ac:dyDescent="0.25">
      <c r="A1255" t="s">
        <v>2804</v>
      </c>
      <c r="B1255" t="s">
        <v>75</v>
      </c>
      <c r="C1255" t="s">
        <v>78</v>
      </c>
      <c r="D1255" t="s">
        <v>239</v>
      </c>
      <c r="E1255" t="s">
        <v>120</v>
      </c>
      <c r="F1255">
        <v>1</v>
      </c>
      <c r="G1255">
        <v>12</v>
      </c>
      <c r="H1255">
        <v>0</v>
      </c>
      <c r="I1255">
        <v>0</v>
      </c>
      <c r="J1255">
        <v>1</v>
      </c>
      <c r="K1255">
        <v>12</v>
      </c>
    </row>
    <row r="1256" spans="1:11" x14ac:dyDescent="0.25">
      <c r="A1256" t="s">
        <v>1013</v>
      </c>
      <c r="B1256" t="s">
        <v>75</v>
      </c>
      <c r="C1256" t="s">
        <v>78</v>
      </c>
      <c r="D1256" t="s">
        <v>237</v>
      </c>
      <c r="E1256" t="s">
        <v>249</v>
      </c>
      <c r="F1256">
        <v>1</v>
      </c>
      <c r="G1256">
        <v>12</v>
      </c>
      <c r="H1256">
        <v>0</v>
      </c>
      <c r="I1256">
        <v>0</v>
      </c>
      <c r="J1256">
        <v>1</v>
      </c>
      <c r="K1256">
        <v>12</v>
      </c>
    </row>
    <row r="1257" spans="1:11" x14ac:dyDescent="0.25">
      <c r="A1257" t="s">
        <v>1544</v>
      </c>
      <c r="B1257" t="s">
        <v>75</v>
      </c>
      <c r="C1257" t="s">
        <v>78</v>
      </c>
      <c r="D1257" t="s">
        <v>238</v>
      </c>
      <c r="E1257" t="s">
        <v>250</v>
      </c>
      <c r="F1257">
        <v>4</v>
      </c>
      <c r="G1257">
        <v>85</v>
      </c>
      <c r="H1257">
        <v>0</v>
      </c>
      <c r="I1257">
        <v>0</v>
      </c>
      <c r="J1257">
        <v>4</v>
      </c>
      <c r="K1257">
        <v>85</v>
      </c>
    </row>
    <row r="1258" spans="1:11" x14ac:dyDescent="0.25">
      <c r="A1258" t="s">
        <v>19267</v>
      </c>
      <c r="B1258" t="s">
        <v>75</v>
      </c>
      <c r="C1258" t="s">
        <v>78</v>
      </c>
      <c r="D1258" t="s">
        <v>238</v>
      </c>
      <c r="E1258" t="s">
        <v>124</v>
      </c>
      <c r="F1258">
        <v>1</v>
      </c>
      <c r="G1258">
        <v>19</v>
      </c>
      <c r="H1258">
        <v>0</v>
      </c>
      <c r="I1258">
        <v>0</v>
      </c>
      <c r="J1258">
        <v>1</v>
      </c>
      <c r="K1258">
        <v>19</v>
      </c>
    </row>
    <row r="1259" spans="1:11" x14ac:dyDescent="0.25">
      <c r="A1259" t="s">
        <v>1595</v>
      </c>
      <c r="B1259" t="s">
        <v>75</v>
      </c>
      <c r="C1259" t="s">
        <v>78</v>
      </c>
      <c r="D1259" t="s">
        <v>240</v>
      </c>
      <c r="E1259" t="s">
        <v>125</v>
      </c>
      <c r="F1259">
        <v>1</v>
      </c>
      <c r="G1259">
        <v>20</v>
      </c>
      <c r="H1259">
        <v>0</v>
      </c>
      <c r="I1259">
        <v>0</v>
      </c>
      <c r="J1259">
        <v>1</v>
      </c>
      <c r="K1259">
        <v>20</v>
      </c>
    </row>
    <row r="1260" spans="1:11" x14ac:dyDescent="0.25">
      <c r="A1260" t="s">
        <v>3153</v>
      </c>
      <c r="B1260" t="s">
        <v>75</v>
      </c>
      <c r="C1260" t="s">
        <v>78</v>
      </c>
      <c r="D1260" t="s">
        <v>243</v>
      </c>
      <c r="E1260" t="s">
        <v>126</v>
      </c>
      <c r="F1260">
        <v>2</v>
      </c>
      <c r="G1260">
        <v>41</v>
      </c>
      <c r="H1260">
        <v>0</v>
      </c>
      <c r="I1260">
        <v>0</v>
      </c>
      <c r="J1260">
        <v>2</v>
      </c>
      <c r="K1260">
        <v>41</v>
      </c>
    </row>
    <row r="1261" spans="1:11" x14ac:dyDescent="0.25">
      <c r="A1261" t="s">
        <v>3064</v>
      </c>
      <c r="B1261" t="s">
        <v>75</v>
      </c>
      <c r="C1261" t="s">
        <v>78</v>
      </c>
      <c r="D1261" t="s">
        <v>242</v>
      </c>
      <c r="E1261" t="s">
        <v>131</v>
      </c>
      <c r="F1261">
        <v>1</v>
      </c>
      <c r="G1261">
        <v>22</v>
      </c>
      <c r="H1261">
        <v>0</v>
      </c>
      <c r="I1261">
        <v>0</v>
      </c>
      <c r="J1261">
        <v>1</v>
      </c>
      <c r="K1261">
        <v>22</v>
      </c>
    </row>
    <row r="1262" spans="1:11" x14ac:dyDescent="0.25">
      <c r="A1262" t="s">
        <v>1398</v>
      </c>
      <c r="B1262" t="s">
        <v>75</v>
      </c>
      <c r="C1262" t="s">
        <v>78</v>
      </c>
      <c r="D1262" t="s">
        <v>238</v>
      </c>
      <c r="E1262" t="s">
        <v>137</v>
      </c>
      <c r="F1262">
        <v>1</v>
      </c>
      <c r="G1262">
        <v>27</v>
      </c>
      <c r="H1262">
        <v>0</v>
      </c>
      <c r="I1262">
        <v>0</v>
      </c>
      <c r="J1262">
        <v>1</v>
      </c>
      <c r="K1262">
        <v>27</v>
      </c>
    </row>
    <row r="1263" spans="1:11" x14ac:dyDescent="0.25">
      <c r="A1263" t="s">
        <v>2064</v>
      </c>
      <c r="B1263" t="s">
        <v>75</v>
      </c>
      <c r="C1263" t="s">
        <v>78</v>
      </c>
      <c r="D1263" t="s">
        <v>239</v>
      </c>
      <c r="E1263" t="s">
        <v>143</v>
      </c>
      <c r="F1263">
        <v>2</v>
      </c>
      <c r="G1263">
        <v>52</v>
      </c>
      <c r="H1263">
        <v>0</v>
      </c>
      <c r="I1263">
        <v>0</v>
      </c>
      <c r="J1263">
        <v>2</v>
      </c>
      <c r="K1263">
        <v>52</v>
      </c>
    </row>
    <row r="1264" spans="1:11" x14ac:dyDescent="0.25">
      <c r="A1264" t="s">
        <v>1473</v>
      </c>
      <c r="B1264" t="s">
        <v>75</v>
      </c>
      <c r="C1264" t="s">
        <v>78</v>
      </c>
      <c r="D1264" t="s">
        <v>242</v>
      </c>
      <c r="E1264" t="s">
        <v>144</v>
      </c>
      <c r="F1264">
        <v>2</v>
      </c>
      <c r="G1264">
        <v>33</v>
      </c>
      <c r="H1264">
        <v>0</v>
      </c>
      <c r="I1264">
        <v>0</v>
      </c>
      <c r="J1264">
        <v>2</v>
      </c>
      <c r="K1264">
        <v>33</v>
      </c>
    </row>
    <row r="1265" spans="1:11" x14ac:dyDescent="0.25">
      <c r="A1265" t="s">
        <v>881</v>
      </c>
      <c r="B1265" t="s">
        <v>75</v>
      </c>
      <c r="C1265" t="s">
        <v>78</v>
      </c>
      <c r="D1265" t="s">
        <v>245</v>
      </c>
      <c r="E1265" t="s">
        <v>151</v>
      </c>
      <c r="F1265">
        <v>2</v>
      </c>
      <c r="G1265">
        <v>103</v>
      </c>
      <c r="H1265">
        <v>0</v>
      </c>
      <c r="I1265">
        <v>0</v>
      </c>
      <c r="J1265">
        <v>2</v>
      </c>
      <c r="K1265">
        <v>103</v>
      </c>
    </row>
    <row r="1266" spans="1:11" x14ac:dyDescent="0.25">
      <c r="A1266" t="s">
        <v>1751</v>
      </c>
      <c r="B1266" t="s">
        <v>75</v>
      </c>
      <c r="C1266" t="s">
        <v>78</v>
      </c>
      <c r="D1266" t="s">
        <v>239</v>
      </c>
      <c r="E1266" t="s">
        <v>251</v>
      </c>
      <c r="F1266">
        <v>18</v>
      </c>
      <c r="G1266">
        <v>412</v>
      </c>
      <c r="H1266">
        <v>0</v>
      </c>
      <c r="I1266">
        <v>0</v>
      </c>
      <c r="J1266">
        <v>18</v>
      </c>
      <c r="K1266">
        <v>412</v>
      </c>
    </row>
    <row r="1267" spans="1:11" x14ac:dyDescent="0.25">
      <c r="A1267" t="s">
        <v>2274</v>
      </c>
      <c r="B1267" t="s">
        <v>75</v>
      </c>
      <c r="C1267" t="s">
        <v>78</v>
      </c>
      <c r="D1267" t="s">
        <v>239</v>
      </c>
      <c r="E1267" t="s">
        <v>160</v>
      </c>
      <c r="F1267">
        <v>1</v>
      </c>
      <c r="G1267">
        <v>10</v>
      </c>
      <c r="H1267">
        <v>0</v>
      </c>
      <c r="I1267">
        <v>0</v>
      </c>
      <c r="J1267">
        <v>1</v>
      </c>
      <c r="K1267">
        <v>10</v>
      </c>
    </row>
    <row r="1268" spans="1:11" x14ac:dyDescent="0.25">
      <c r="A1268" t="s">
        <v>3050</v>
      </c>
      <c r="B1268" t="s">
        <v>75</v>
      </c>
      <c r="C1268" t="s">
        <v>78</v>
      </c>
      <c r="D1268" t="s">
        <v>242</v>
      </c>
      <c r="E1268" t="s">
        <v>162</v>
      </c>
      <c r="F1268">
        <v>1</v>
      </c>
      <c r="G1268">
        <v>24</v>
      </c>
      <c r="H1268">
        <v>0</v>
      </c>
      <c r="I1268">
        <v>0</v>
      </c>
      <c r="J1268">
        <v>1</v>
      </c>
      <c r="K1268">
        <v>24</v>
      </c>
    </row>
    <row r="1269" spans="1:11" x14ac:dyDescent="0.25">
      <c r="A1269" t="s">
        <v>3211</v>
      </c>
      <c r="B1269" t="s">
        <v>75</v>
      </c>
      <c r="C1269" t="s">
        <v>78</v>
      </c>
      <c r="D1269" t="s">
        <v>239</v>
      </c>
      <c r="E1269" t="s">
        <v>164</v>
      </c>
      <c r="F1269">
        <v>1</v>
      </c>
      <c r="G1269">
        <v>19</v>
      </c>
      <c r="H1269">
        <v>0</v>
      </c>
      <c r="I1269">
        <v>0</v>
      </c>
      <c r="J1269">
        <v>1</v>
      </c>
      <c r="K1269">
        <v>19</v>
      </c>
    </row>
    <row r="1270" spans="1:11" x14ac:dyDescent="0.25">
      <c r="A1270" t="s">
        <v>2609</v>
      </c>
      <c r="B1270" t="s">
        <v>75</v>
      </c>
      <c r="C1270" t="s">
        <v>78</v>
      </c>
      <c r="D1270" t="s">
        <v>238</v>
      </c>
      <c r="E1270" t="s">
        <v>165</v>
      </c>
      <c r="F1270">
        <v>1</v>
      </c>
      <c r="G1270">
        <v>19</v>
      </c>
      <c r="H1270">
        <v>0</v>
      </c>
      <c r="I1270">
        <v>0</v>
      </c>
      <c r="J1270">
        <v>1</v>
      </c>
      <c r="K1270">
        <v>19</v>
      </c>
    </row>
    <row r="1271" spans="1:11" x14ac:dyDescent="0.25">
      <c r="A1271" t="s">
        <v>1067</v>
      </c>
      <c r="B1271" t="s">
        <v>75</v>
      </c>
      <c r="C1271" t="s">
        <v>78</v>
      </c>
      <c r="D1271" t="s">
        <v>240</v>
      </c>
      <c r="E1271" t="s">
        <v>252</v>
      </c>
      <c r="F1271">
        <v>1</v>
      </c>
      <c r="G1271">
        <v>20</v>
      </c>
      <c r="H1271">
        <v>0</v>
      </c>
      <c r="I1271">
        <v>0</v>
      </c>
      <c r="J1271">
        <v>1</v>
      </c>
      <c r="K1271">
        <v>20</v>
      </c>
    </row>
    <row r="1272" spans="1:11" x14ac:dyDescent="0.25">
      <c r="A1272" t="s">
        <v>2224</v>
      </c>
      <c r="B1272" t="s">
        <v>75</v>
      </c>
      <c r="C1272" t="s">
        <v>78</v>
      </c>
      <c r="D1272" t="s">
        <v>241</v>
      </c>
      <c r="E1272" t="s">
        <v>253</v>
      </c>
      <c r="F1272">
        <v>4</v>
      </c>
      <c r="G1272">
        <v>144</v>
      </c>
      <c r="H1272">
        <v>0</v>
      </c>
      <c r="I1272">
        <v>0</v>
      </c>
      <c r="J1272">
        <v>4</v>
      </c>
      <c r="K1272">
        <v>144</v>
      </c>
    </row>
    <row r="1273" spans="1:11" x14ac:dyDescent="0.25">
      <c r="A1273" t="s">
        <v>3345</v>
      </c>
      <c r="B1273" t="s">
        <v>75</v>
      </c>
      <c r="C1273" t="s">
        <v>78</v>
      </c>
      <c r="D1273" t="s">
        <v>237</v>
      </c>
      <c r="E1273" t="s">
        <v>174</v>
      </c>
      <c r="F1273">
        <v>1</v>
      </c>
      <c r="G1273">
        <v>12</v>
      </c>
      <c r="H1273">
        <v>0</v>
      </c>
      <c r="I1273">
        <v>0</v>
      </c>
      <c r="J1273">
        <v>1</v>
      </c>
      <c r="K1273">
        <v>12</v>
      </c>
    </row>
    <row r="1274" spans="1:11" x14ac:dyDescent="0.25">
      <c r="A1274" t="s">
        <v>3206</v>
      </c>
      <c r="B1274" t="s">
        <v>75</v>
      </c>
      <c r="C1274" t="s">
        <v>78</v>
      </c>
      <c r="D1274" t="s">
        <v>242</v>
      </c>
      <c r="E1274" t="s">
        <v>180</v>
      </c>
      <c r="F1274">
        <v>1</v>
      </c>
      <c r="G1274">
        <v>12</v>
      </c>
      <c r="H1274">
        <v>0</v>
      </c>
      <c r="I1274">
        <v>0</v>
      </c>
      <c r="J1274">
        <v>1</v>
      </c>
      <c r="K1274">
        <v>12</v>
      </c>
    </row>
    <row r="1275" spans="1:11" x14ac:dyDescent="0.25">
      <c r="A1275" t="s">
        <v>831</v>
      </c>
      <c r="B1275" t="s">
        <v>75</v>
      </c>
      <c r="C1275" t="s">
        <v>78</v>
      </c>
      <c r="D1275" t="s">
        <v>239</v>
      </c>
      <c r="E1275" t="s">
        <v>183</v>
      </c>
      <c r="F1275">
        <v>1</v>
      </c>
      <c r="G1275">
        <v>15</v>
      </c>
      <c r="H1275">
        <v>0</v>
      </c>
      <c r="I1275">
        <v>0</v>
      </c>
      <c r="J1275">
        <v>1</v>
      </c>
      <c r="K1275">
        <v>15</v>
      </c>
    </row>
    <row r="1276" spans="1:11" x14ac:dyDescent="0.25">
      <c r="A1276" t="s">
        <v>2735</v>
      </c>
      <c r="B1276" t="s">
        <v>75</v>
      </c>
      <c r="C1276" t="s">
        <v>78</v>
      </c>
      <c r="D1276" t="s">
        <v>241</v>
      </c>
      <c r="E1276" t="s">
        <v>187</v>
      </c>
      <c r="F1276">
        <v>2</v>
      </c>
      <c r="G1276">
        <v>42</v>
      </c>
      <c r="H1276">
        <v>0</v>
      </c>
      <c r="I1276">
        <v>0</v>
      </c>
      <c r="J1276">
        <v>2</v>
      </c>
      <c r="K1276">
        <v>42</v>
      </c>
    </row>
    <row r="1277" spans="1:11" x14ac:dyDescent="0.25">
      <c r="A1277" t="s">
        <v>938</v>
      </c>
      <c r="B1277" t="s">
        <v>75</v>
      </c>
      <c r="C1277" t="s">
        <v>78</v>
      </c>
      <c r="D1277" t="s">
        <v>243</v>
      </c>
      <c r="E1277" t="s">
        <v>194</v>
      </c>
      <c r="F1277">
        <v>1</v>
      </c>
      <c r="G1277">
        <v>12</v>
      </c>
      <c r="H1277">
        <v>0</v>
      </c>
      <c r="I1277">
        <v>0</v>
      </c>
      <c r="J1277">
        <v>1</v>
      </c>
      <c r="K1277">
        <v>12</v>
      </c>
    </row>
    <row r="1278" spans="1:11" x14ac:dyDescent="0.25">
      <c r="A1278" t="s">
        <v>1157</v>
      </c>
      <c r="B1278" t="s">
        <v>75</v>
      </c>
      <c r="C1278" t="s">
        <v>78</v>
      </c>
      <c r="D1278" t="s">
        <v>242</v>
      </c>
      <c r="E1278" t="s">
        <v>254</v>
      </c>
      <c r="F1278">
        <v>9</v>
      </c>
      <c r="G1278">
        <v>198</v>
      </c>
      <c r="H1278">
        <v>0</v>
      </c>
      <c r="I1278">
        <v>0</v>
      </c>
      <c r="J1278">
        <v>9</v>
      </c>
      <c r="K1278">
        <v>198</v>
      </c>
    </row>
    <row r="1279" spans="1:11" x14ac:dyDescent="0.25">
      <c r="A1279" t="s">
        <v>2679</v>
      </c>
      <c r="B1279" t="s">
        <v>75</v>
      </c>
      <c r="C1279" t="s">
        <v>78</v>
      </c>
      <c r="D1279" t="s">
        <v>243</v>
      </c>
      <c r="E1279" t="s">
        <v>255</v>
      </c>
      <c r="F1279">
        <v>6</v>
      </c>
      <c r="G1279">
        <v>100</v>
      </c>
      <c r="H1279">
        <v>0</v>
      </c>
      <c r="I1279">
        <v>0</v>
      </c>
      <c r="J1279">
        <v>6</v>
      </c>
      <c r="K1279">
        <v>100</v>
      </c>
    </row>
    <row r="1280" spans="1:11" x14ac:dyDescent="0.25">
      <c r="A1280" t="s">
        <v>1850</v>
      </c>
      <c r="B1280" t="s">
        <v>75</v>
      </c>
      <c r="C1280" t="s">
        <v>78</v>
      </c>
      <c r="D1280" t="s">
        <v>239</v>
      </c>
      <c r="E1280" t="s">
        <v>199</v>
      </c>
      <c r="F1280">
        <v>3</v>
      </c>
      <c r="G1280">
        <v>102</v>
      </c>
      <c r="H1280">
        <v>0</v>
      </c>
      <c r="I1280">
        <v>0</v>
      </c>
      <c r="J1280">
        <v>3</v>
      </c>
      <c r="K1280">
        <v>102</v>
      </c>
    </row>
    <row r="1281" spans="1:11" x14ac:dyDescent="0.25">
      <c r="A1281" t="s">
        <v>3585</v>
      </c>
      <c r="B1281" t="s">
        <v>75</v>
      </c>
      <c r="C1281" t="s">
        <v>78</v>
      </c>
      <c r="D1281" t="s">
        <v>242</v>
      </c>
      <c r="E1281" t="s">
        <v>207</v>
      </c>
      <c r="F1281">
        <v>4</v>
      </c>
      <c r="G1281">
        <v>107</v>
      </c>
      <c r="H1281">
        <v>0</v>
      </c>
      <c r="I1281">
        <v>0</v>
      </c>
      <c r="J1281">
        <v>4</v>
      </c>
      <c r="K1281">
        <v>107</v>
      </c>
    </row>
    <row r="1282" spans="1:11" x14ac:dyDescent="0.25">
      <c r="A1282" t="s">
        <v>1400</v>
      </c>
      <c r="B1282" t="s">
        <v>75</v>
      </c>
      <c r="C1282" t="s">
        <v>78</v>
      </c>
      <c r="D1282" t="s">
        <v>241</v>
      </c>
      <c r="E1282" t="s">
        <v>215</v>
      </c>
      <c r="F1282">
        <v>1</v>
      </c>
      <c r="G1282">
        <v>87</v>
      </c>
      <c r="H1282">
        <v>0</v>
      </c>
      <c r="I1282">
        <v>0</v>
      </c>
      <c r="J1282">
        <v>1</v>
      </c>
      <c r="K1282">
        <v>87</v>
      </c>
    </row>
    <row r="1283" spans="1:11" x14ac:dyDescent="0.25">
      <c r="A1283" t="s">
        <v>3943</v>
      </c>
      <c r="B1283" t="s">
        <v>75</v>
      </c>
      <c r="C1283" t="s">
        <v>78</v>
      </c>
      <c r="D1283" t="s">
        <v>239</v>
      </c>
      <c r="E1283" t="s">
        <v>218</v>
      </c>
      <c r="F1283">
        <v>1</v>
      </c>
      <c r="G1283">
        <v>35</v>
      </c>
      <c r="H1283">
        <v>0</v>
      </c>
      <c r="I1283">
        <v>0</v>
      </c>
      <c r="J1283">
        <v>1</v>
      </c>
      <c r="K1283">
        <v>35</v>
      </c>
    </row>
    <row r="1284" spans="1:11" x14ac:dyDescent="0.25">
      <c r="A1284" t="s">
        <v>3392</v>
      </c>
      <c r="B1284" t="s">
        <v>75</v>
      </c>
      <c r="C1284" t="s">
        <v>78</v>
      </c>
      <c r="D1284" t="s">
        <v>245</v>
      </c>
      <c r="E1284" t="s">
        <v>234</v>
      </c>
      <c r="F1284">
        <v>1</v>
      </c>
      <c r="G1284">
        <v>19</v>
      </c>
      <c r="H1284">
        <v>0</v>
      </c>
      <c r="I1284">
        <v>0</v>
      </c>
      <c r="J1284">
        <v>1</v>
      </c>
      <c r="K1284">
        <v>19</v>
      </c>
    </row>
    <row r="1285" spans="1:11" x14ac:dyDescent="0.25">
      <c r="A1285" t="s">
        <v>2878</v>
      </c>
      <c r="B1285" t="s">
        <v>75</v>
      </c>
      <c r="C1285" t="s">
        <v>78</v>
      </c>
      <c r="D1285" t="s">
        <v>245</v>
      </c>
      <c r="E1285" t="s">
        <v>257</v>
      </c>
      <c r="F1285">
        <v>4</v>
      </c>
      <c r="G1285">
        <v>134</v>
      </c>
      <c r="H1285">
        <v>0</v>
      </c>
      <c r="I1285">
        <v>0</v>
      </c>
      <c r="J1285">
        <v>4</v>
      </c>
      <c r="K1285">
        <v>134</v>
      </c>
    </row>
    <row r="1286" spans="1:11" x14ac:dyDescent="0.25">
      <c r="A1286" t="s">
        <v>3151</v>
      </c>
      <c r="B1286" t="s">
        <v>75</v>
      </c>
      <c r="C1286" t="s">
        <v>259</v>
      </c>
      <c r="D1286" t="s">
        <v>81</v>
      </c>
      <c r="E1286" t="s">
        <v>248</v>
      </c>
      <c r="F1286">
        <v>123</v>
      </c>
      <c r="G1286">
        <v>2919.8</v>
      </c>
      <c r="H1286">
        <v>0</v>
      </c>
      <c r="I1286">
        <v>0</v>
      </c>
      <c r="J1286">
        <v>123</v>
      </c>
      <c r="K1286">
        <v>2919.8</v>
      </c>
    </row>
    <row r="1287" spans="1:11" x14ac:dyDescent="0.25">
      <c r="A1287" t="s">
        <v>2853</v>
      </c>
      <c r="B1287" t="s">
        <v>75</v>
      </c>
      <c r="C1287" t="s">
        <v>259</v>
      </c>
      <c r="D1287" t="s">
        <v>239</v>
      </c>
      <c r="E1287" t="s">
        <v>83</v>
      </c>
      <c r="F1287">
        <v>4</v>
      </c>
      <c r="G1287">
        <v>93</v>
      </c>
      <c r="H1287">
        <v>0</v>
      </c>
      <c r="I1287">
        <v>0</v>
      </c>
      <c r="J1287">
        <v>4</v>
      </c>
      <c r="K1287">
        <v>93</v>
      </c>
    </row>
    <row r="1288" spans="1:11" x14ac:dyDescent="0.25">
      <c r="A1288" t="s">
        <v>681</v>
      </c>
      <c r="B1288" t="s">
        <v>75</v>
      </c>
      <c r="C1288" t="s">
        <v>259</v>
      </c>
      <c r="D1288" t="s">
        <v>244</v>
      </c>
      <c r="E1288" t="s">
        <v>88</v>
      </c>
      <c r="F1288">
        <v>1</v>
      </c>
      <c r="G1288">
        <v>11</v>
      </c>
      <c r="H1288">
        <v>0</v>
      </c>
      <c r="I1288">
        <v>0</v>
      </c>
      <c r="J1288">
        <v>1</v>
      </c>
      <c r="K1288">
        <v>11</v>
      </c>
    </row>
    <row r="1289" spans="1:11" x14ac:dyDescent="0.25">
      <c r="A1289" t="s">
        <v>2811</v>
      </c>
      <c r="B1289" t="s">
        <v>75</v>
      </c>
      <c r="C1289" t="s">
        <v>259</v>
      </c>
      <c r="D1289" t="s">
        <v>245</v>
      </c>
      <c r="E1289" t="s">
        <v>94</v>
      </c>
      <c r="F1289">
        <v>3</v>
      </c>
      <c r="G1289">
        <v>87</v>
      </c>
      <c r="H1289">
        <v>0</v>
      </c>
      <c r="I1289">
        <v>0</v>
      </c>
      <c r="J1289">
        <v>3</v>
      </c>
      <c r="K1289">
        <v>87</v>
      </c>
    </row>
    <row r="1290" spans="1:11" x14ac:dyDescent="0.25">
      <c r="A1290" t="s">
        <v>3656</v>
      </c>
      <c r="B1290" t="s">
        <v>75</v>
      </c>
      <c r="C1290" t="s">
        <v>259</v>
      </c>
      <c r="D1290" t="s">
        <v>239</v>
      </c>
      <c r="E1290" t="s">
        <v>95</v>
      </c>
      <c r="F1290">
        <v>4</v>
      </c>
      <c r="G1290">
        <v>100</v>
      </c>
      <c r="H1290">
        <v>0</v>
      </c>
      <c r="I1290">
        <v>0</v>
      </c>
      <c r="J1290">
        <v>4</v>
      </c>
      <c r="K1290">
        <v>100</v>
      </c>
    </row>
    <row r="1291" spans="1:11" x14ac:dyDescent="0.25">
      <c r="A1291" t="s">
        <v>1819</v>
      </c>
      <c r="B1291" t="s">
        <v>75</v>
      </c>
      <c r="C1291" t="s">
        <v>259</v>
      </c>
      <c r="D1291" t="s">
        <v>242</v>
      </c>
      <c r="E1291" t="s">
        <v>96</v>
      </c>
      <c r="F1291">
        <v>1</v>
      </c>
      <c r="G1291">
        <v>50</v>
      </c>
      <c r="H1291">
        <v>0</v>
      </c>
      <c r="I1291">
        <v>0</v>
      </c>
      <c r="J1291">
        <v>1</v>
      </c>
      <c r="K1291">
        <v>50</v>
      </c>
    </row>
    <row r="1292" spans="1:11" x14ac:dyDescent="0.25">
      <c r="A1292" t="s">
        <v>1432</v>
      </c>
      <c r="B1292" t="s">
        <v>75</v>
      </c>
      <c r="C1292" t="s">
        <v>259</v>
      </c>
      <c r="D1292" t="s">
        <v>245</v>
      </c>
      <c r="E1292" t="s">
        <v>101</v>
      </c>
      <c r="F1292">
        <v>2</v>
      </c>
      <c r="G1292">
        <v>54</v>
      </c>
      <c r="H1292">
        <v>0</v>
      </c>
      <c r="I1292">
        <v>0</v>
      </c>
      <c r="J1292">
        <v>2</v>
      </c>
      <c r="K1292">
        <v>54</v>
      </c>
    </row>
    <row r="1293" spans="1:11" x14ac:dyDescent="0.25">
      <c r="A1293" t="s">
        <v>3353</v>
      </c>
      <c r="B1293" t="s">
        <v>75</v>
      </c>
      <c r="C1293" t="s">
        <v>259</v>
      </c>
      <c r="D1293" t="s">
        <v>238</v>
      </c>
      <c r="E1293" t="s">
        <v>102</v>
      </c>
      <c r="F1293">
        <v>1</v>
      </c>
      <c r="G1293">
        <v>24</v>
      </c>
      <c r="H1293">
        <v>0</v>
      </c>
      <c r="I1293">
        <v>0</v>
      </c>
      <c r="J1293">
        <v>1</v>
      </c>
      <c r="K1293">
        <v>24</v>
      </c>
    </row>
    <row r="1294" spans="1:11" x14ac:dyDescent="0.25">
      <c r="A1294" t="s">
        <v>989</v>
      </c>
      <c r="B1294" t="s">
        <v>75</v>
      </c>
      <c r="C1294" t="s">
        <v>259</v>
      </c>
      <c r="D1294" t="s">
        <v>239</v>
      </c>
      <c r="E1294" t="s">
        <v>103</v>
      </c>
      <c r="F1294">
        <v>1</v>
      </c>
      <c r="G1294">
        <v>18</v>
      </c>
      <c r="H1294">
        <v>0</v>
      </c>
      <c r="I1294">
        <v>0</v>
      </c>
      <c r="J1294">
        <v>1</v>
      </c>
      <c r="K1294">
        <v>18</v>
      </c>
    </row>
    <row r="1295" spans="1:11" x14ac:dyDescent="0.25">
      <c r="A1295" t="s">
        <v>956</v>
      </c>
      <c r="B1295" t="s">
        <v>75</v>
      </c>
      <c r="C1295" t="s">
        <v>259</v>
      </c>
      <c r="D1295" t="s">
        <v>238</v>
      </c>
      <c r="E1295" t="s">
        <v>104</v>
      </c>
      <c r="F1295">
        <v>1</v>
      </c>
      <c r="G1295">
        <v>16</v>
      </c>
      <c r="H1295">
        <v>0</v>
      </c>
      <c r="I1295">
        <v>0</v>
      </c>
      <c r="J1295">
        <v>1</v>
      </c>
      <c r="K1295">
        <v>16</v>
      </c>
    </row>
    <row r="1296" spans="1:11" x14ac:dyDescent="0.25">
      <c r="A1296" t="s">
        <v>664</v>
      </c>
      <c r="B1296" t="s">
        <v>75</v>
      </c>
      <c r="C1296" t="s">
        <v>259</v>
      </c>
      <c r="D1296" t="s">
        <v>241</v>
      </c>
      <c r="E1296" t="s">
        <v>105</v>
      </c>
      <c r="F1296">
        <v>1</v>
      </c>
      <c r="G1296">
        <v>18</v>
      </c>
      <c r="H1296">
        <v>0</v>
      </c>
      <c r="I1296">
        <v>0</v>
      </c>
      <c r="J1296">
        <v>1</v>
      </c>
      <c r="K1296">
        <v>18</v>
      </c>
    </row>
    <row r="1297" spans="1:11" x14ac:dyDescent="0.25">
      <c r="A1297" t="s">
        <v>2333</v>
      </c>
      <c r="B1297" t="s">
        <v>75</v>
      </c>
      <c r="C1297" t="s">
        <v>259</v>
      </c>
      <c r="D1297" t="s">
        <v>241</v>
      </c>
      <c r="E1297" t="s">
        <v>106</v>
      </c>
      <c r="F1297">
        <v>1</v>
      </c>
      <c r="G1297">
        <v>21</v>
      </c>
      <c r="H1297">
        <v>0</v>
      </c>
      <c r="I1297">
        <v>0</v>
      </c>
      <c r="J1297">
        <v>1</v>
      </c>
      <c r="K1297">
        <v>21</v>
      </c>
    </row>
    <row r="1298" spans="1:11" x14ac:dyDescent="0.25">
      <c r="A1298" t="s">
        <v>2261</v>
      </c>
      <c r="B1298" t="s">
        <v>75</v>
      </c>
      <c r="C1298" t="s">
        <v>259</v>
      </c>
      <c r="D1298" t="s">
        <v>243</v>
      </c>
      <c r="E1298" t="s">
        <v>108</v>
      </c>
      <c r="F1298">
        <v>3</v>
      </c>
      <c r="G1298">
        <v>54</v>
      </c>
      <c r="H1298">
        <v>0</v>
      </c>
      <c r="I1298">
        <v>0</v>
      </c>
      <c r="J1298">
        <v>3</v>
      </c>
      <c r="K1298">
        <v>54</v>
      </c>
    </row>
    <row r="1299" spans="1:11" x14ac:dyDescent="0.25">
      <c r="A1299" t="s">
        <v>1495</v>
      </c>
      <c r="B1299" t="s">
        <v>75</v>
      </c>
      <c r="C1299" t="s">
        <v>259</v>
      </c>
      <c r="D1299" t="s">
        <v>239</v>
      </c>
      <c r="E1299" t="s">
        <v>110</v>
      </c>
      <c r="F1299">
        <v>3</v>
      </c>
      <c r="G1299">
        <v>55</v>
      </c>
      <c r="H1299">
        <v>0</v>
      </c>
      <c r="I1299">
        <v>0</v>
      </c>
      <c r="J1299">
        <v>3</v>
      </c>
      <c r="K1299">
        <v>55</v>
      </c>
    </row>
    <row r="1300" spans="1:11" x14ac:dyDescent="0.25">
      <c r="A1300" t="s">
        <v>19308</v>
      </c>
      <c r="B1300" t="s">
        <v>75</v>
      </c>
      <c r="C1300" t="s">
        <v>259</v>
      </c>
      <c r="D1300" t="s">
        <v>237</v>
      </c>
      <c r="E1300" t="s">
        <v>113</v>
      </c>
      <c r="F1300">
        <v>1</v>
      </c>
      <c r="G1300">
        <v>20</v>
      </c>
      <c r="H1300">
        <v>0</v>
      </c>
      <c r="I1300">
        <v>0</v>
      </c>
      <c r="J1300">
        <v>1</v>
      </c>
      <c r="K1300">
        <v>20</v>
      </c>
    </row>
    <row r="1301" spans="1:11" x14ac:dyDescent="0.25">
      <c r="A1301" t="s">
        <v>3710</v>
      </c>
      <c r="B1301" t="s">
        <v>75</v>
      </c>
      <c r="C1301" t="s">
        <v>259</v>
      </c>
      <c r="D1301" t="s">
        <v>245</v>
      </c>
      <c r="E1301" t="s">
        <v>116</v>
      </c>
      <c r="F1301">
        <v>1</v>
      </c>
      <c r="G1301">
        <v>18</v>
      </c>
      <c r="H1301">
        <v>0</v>
      </c>
      <c r="I1301">
        <v>0</v>
      </c>
      <c r="J1301">
        <v>1</v>
      </c>
      <c r="K1301">
        <v>18</v>
      </c>
    </row>
    <row r="1302" spans="1:11" x14ac:dyDescent="0.25">
      <c r="A1302" t="s">
        <v>2101</v>
      </c>
      <c r="B1302" t="s">
        <v>75</v>
      </c>
      <c r="C1302" t="s">
        <v>259</v>
      </c>
      <c r="D1302" t="s">
        <v>243</v>
      </c>
      <c r="E1302" t="s">
        <v>117</v>
      </c>
      <c r="F1302">
        <v>1</v>
      </c>
      <c r="G1302">
        <v>12</v>
      </c>
      <c r="H1302">
        <v>0</v>
      </c>
      <c r="I1302">
        <v>0</v>
      </c>
      <c r="J1302">
        <v>1</v>
      </c>
      <c r="K1302">
        <v>12</v>
      </c>
    </row>
    <row r="1303" spans="1:11" x14ac:dyDescent="0.25">
      <c r="A1303" t="s">
        <v>701</v>
      </c>
      <c r="B1303" t="s">
        <v>75</v>
      </c>
      <c r="C1303" t="s">
        <v>259</v>
      </c>
      <c r="D1303" t="s">
        <v>244</v>
      </c>
      <c r="E1303" t="s">
        <v>118</v>
      </c>
      <c r="F1303">
        <v>1</v>
      </c>
      <c r="G1303">
        <v>25</v>
      </c>
      <c r="H1303">
        <v>0</v>
      </c>
      <c r="I1303">
        <v>0</v>
      </c>
      <c r="J1303">
        <v>1</v>
      </c>
      <c r="K1303">
        <v>25</v>
      </c>
    </row>
    <row r="1304" spans="1:11" x14ac:dyDescent="0.25">
      <c r="A1304" t="s">
        <v>1267</v>
      </c>
      <c r="B1304" t="s">
        <v>75</v>
      </c>
      <c r="C1304" t="s">
        <v>259</v>
      </c>
      <c r="D1304" t="s">
        <v>237</v>
      </c>
      <c r="E1304" t="s">
        <v>249</v>
      </c>
      <c r="F1304">
        <v>9</v>
      </c>
      <c r="G1304">
        <v>178</v>
      </c>
      <c r="H1304">
        <v>0</v>
      </c>
      <c r="I1304">
        <v>0</v>
      </c>
      <c r="J1304">
        <v>9</v>
      </c>
      <c r="K1304">
        <v>178</v>
      </c>
    </row>
    <row r="1305" spans="1:11" x14ac:dyDescent="0.25">
      <c r="A1305" t="s">
        <v>2704</v>
      </c>
      <c r="B1305" t="s">
        <v>75</v>
      </c>
      <c r="C1305" t="s">
        <v>259</v>
      </c>
      <c r="D1305" t="s">
        <v>238</v>
      </c>
      <c r="E1305" t="s">
        <v>250</v>
      </c>
      <c r="F1305">
        <v>6</v>
      </c>
      <c r="G1305">
        <v>162</v>
      </c>
      <c r="H1305">
        <v>0</v>
      </c>
      <c r="I1305">
        <v>0</v>
      </c>
      <c r="J1305">
        <v>6</v>
      </c>
      <c r="K1305">
        <v>162</v>
      </c>
    </row>
    <row r="1306" spans="1:11" x14ac:dyDescent="0.25">
      <c r="A1306" t="s">
        <v>819</v>
      </c>
      <c r="B1306" t="s">
        <v>75</v>
      </c>
      <c r="C1306" t="s">
        <v>259</v>
      </c>
      <c r="D1306" t="s">
        <v>242</v>
      </c>
      <c r="E1306" t="s">
        <v>122</v>
      </c>
      <c r="F1306">
        <v>1</v>
      </c>
      <c r="G1306">
        <v>25</v>
      </c>
      <c r="H1306">
        <v>0</v>
      </c>
      <c r="I1306">
        <v>0</v>
      </c>
      <c r="J1306">
        <v>1</v>
      </c>
      <c r="K1306">
        <v>25</v>
      </c>
    </row>
    <row r="1307" spans="1:11" x14ac:dyDescent="0.25">
      <c r="A1307" t="s">
        <v>3074</v>
      </c>
      <c r="B1307" t="s">
        <v>75</v>
      </c>
      <c r="C1307" t="s">
        <v>259</v>
      </c>
      <c r="D1307" t="s">
        <v>238</v>
      </c>
      <c r="E1307" t="s">
        <v>124</v>
      </c>
      <c r="F1307">
        <v>2</v>
      </c>
      <c r="G1307">
        <v>70</v>
      </c>
      <c r="H1307">
        <v>0</v>
      </c>
      <c r="I1307">
        <v>0</v>
      </c>
      <c r="J1307">
        <v>2</v>
      </c>
      <c r="K1307">
        <v>70</v>
      </c>
    </row>
    <row r="1308" spans="1:11" x14ac:dyDescent="0.25">
      <c r="A1308" t="s">
        <v>1800</v>
      </c>
      <c r="B1308" t="s">
        <v>75</v>
      </c>
      <c r="C1308" t="s">
        <v>259</v>
      </c>
      <c r="D1308" t="s">
        <v>239</v>
      </c>
      <c r="E1308" t="s">
        <v>128</v>
      </c>
      <c r="F1308">
        <v>2</v>
      </c>
      <c r="G1308">
        <v>30</v>
      </c>
      <c r="H1308">
        <v>0</v>
      </c>
      <c r="I1308">
        <v>0</v>
      </c>
      <c r="J1308">
        <v>2</v>
      </c>
      <c r="K1308">
        <v>30</v>
      </c>
    </row>
    <row r="1309" spans="1:11" x14ac:dyDescent="0.25">
      <c r="A1309" t="s">
        <v>4011</v>
      </c>
      <c r="B1309" t="s">
        <v>75</v>
      </c>
      <c r="C1309" t="s">
        <v>259</v>
      </c>
      <c r="D1309" t="s">
        <v>242</v>
      </c>
      <c r="E1309" t="s">
        <v>131</v>
      </c>
      <c r="F1309">
        <v>3</v>
      </c>
      <c r="G1309">
        <v>59.9</v>
      </c>
      <c r="H1309">
        <v>0</v>
      </c>
      <c r="I1309">
        <v>0</v>
      </c>
      <c r="J1309">
        <v>3</v>
      </c>
      <c r="K1309">
        <v>59.9</v>
      </c>
    </row>
    <row r="1310" spans="1:11" x14ac:dyDescent="0.25">
      <c r="A1310" t="s">
        <v>3312</v>
      </c>
      <c r="B1310" t="s">
        <v>75</v>
      </c>
      <c r="C1310" t="s">
        <v>259</v>
      </c>
      <c r="D1310" t="s">
        <v>239</v>
      </c>
      <c r="E1310" t="s">
        <v>132</v>
      </c>
      <c r="F1310">
        <v>1</v>
      </c>
      <c r="G1310">
        <v>12</v>
      </c>
      <c r="H1310">
        <v>0</v>
      </c>
      <c r="I1310">
        <v>0</v>
      </c>
      <c r="J1310">
        <v>1</v>
      </c>
      <c r="K1310">
        <v>12</v>
      </c>
    </row>
    <row r="1311" spans="1:11" x14ac:dyDescent="0.25">
      <c r="A1311" t="s">
        <v>1307</v>
      </c>
      <c r="B1311" t="s">
        <v>75</v>
      </c>
      <c r="C1311" t="s">
        <v>259</v>
      </c>
      <c r="D1311" t="s">
        <v>239</v>
      </c>
      <c r="E1311" t="s">
        <v>133</v>
      </c>
      <c r="F1311">
        <v>2</v>
      </c>
      <c r="G1311">
        <v>36</v>
      </c>
      <c r="H1311">
        <v>0</v>
      </c>
      <c r="I1311">
        <v>0</v>
      </c>
      <c r="J1311">
        <v>2</v>
      </c>
      <c r="K1311">
        <v>36</v>
      </c>
    </row>
    <row r="1312" spans="1:11" x14ac:dyDescent="0.25">
      <c r="A1312" t="s">
        <v>19291</v>
      </c>
      <c r="B1312" t="s">
        <v>75</v>
      </c>
      <c r="C1312" t="s">
        <v>259</v>
      </c>
      <c r="D1312" t="s">
        <v>240</v>
      </c>
      <c r="E1312" t="s">
        <v>134</v>
      </c>
      <c r="F1312">
        <v>1</v>
      </c>
      <c r="G1312">
        <v>27</v>
      </c>
      <c r="H1312">
        <v>0</v>
      </c>
      <c r="I1312">
        <v>0</v>
      </c>
      <c r="J1312">
        <v>1</v>
      </c>
      <c r="K1312">
        <v>27</v>
      </c>
    </row>
    <row r="1313" spans="1:11" x14ac:dyDescent="0.25">
      <c r="A1313" t="s">
        <v>1558</v>
      </c>
      <c r="B1313" t="s">
        <v>75</v>
      </c>
      <c r="C1313" t="s">
        <v>259</v>
      </c>
      <c r="D1313" t="s">
        <v>239</v>
      </c>
      <c r="E1313" t="s">
        <v>135</v>
      </c>
      <c r="F1313">
        <v>4</v>
      </c>
      <c r="G1313">
        <v>85</v>
      </c>
      <c r="H1313">
        <v>0</v>
      </c>
      <c r="I1313">
        <v>0</v>
      </c>
      <c r="J1313">
        <v>4</v>
      </c>
      <c r="K1313">
        <v>85</v>
      </c>
    </row>
    <row r="1314" spans="1:11" x14ac:dyDescent="0.25">
      <c r="A1314" t="s">
        <v>1386</v>
      </c>
      <c r="B1314" t="s">
        <v>75</v>
      </c>
      <c r="C1314" t="s">
        <v>259</v>
      </c>
      <c r="D1314" t="s">
        <v>238</v>
      </c>
      <c r="E1314" t="s">
        <v>137</v>
      </c>
      <c r="F1314">
        <v>2</v>
      </c>
      <c r="G1314">
        <v>52</v>
      </c>
      <c r="H1314">
        <v>0</v>
      </c>
      <c r="I1314">
        <v>0</v>
      </c>
      <c r="J1314">
        <v>2</v>
      </c>
      <c r="K1314">
        <v>52</v>
      </c>
    </row>
    <row r="1315" spans="1:11" x14ac:dyDescent="0.25">
      <c r="A1315" t="s">
        <v>3053</v>
      </c>
      <c r="B1315" t="s">
        <v>75</v>
      </c>
      <c r="C1315" t="s">
        <v>259</v>
      </c>
      <c r="D1315" t="s">
        <v>242</v>
      </c>
      <c r="E1315" t="s">
        <v>140</v>
      </c>
      <c r="F1315">
        <v>1</v>
      </c>
      <c r="G1315">
        <v>12</v>
      </c>
      <c r="H1315">
        <v>0</v>
      </c>
      <c r="I1315">
        <v>0</v>
      </c>
      <c r="J1315">
        <v>1</v>
      </c>
      <c r="K1315">
        <v>12</v>
      </c>
    </row>
    <row r="1316" spans="1:11" x14ac:dyDescent="0.25">
      <c r="A1316" t="s">
        <v>3472</v>
      </c>
      <c r="B1316" t="s">
        <v>75</v>
      </c>
      <c r="C1316" t="s">
        <v>259</v>
      </c>
      <c r="D1316" t="s">
        <v>239</v>
      </c>
      <c r="E1316" t="s">
        <v>143</v>
      </c>
      <c r="F1316">
        <v>1</v>
      </c>
      <c r="G1316">
        <v>16</v>
      </c>
      <c r="H1316">
        <v>0</v>
      </c>
      <c r="I1316">
        <v>0</v>
      </c>
      <c r="J1316">
        <v>1</v>
      </c>
      <c r="K1316">
        <v>16</v>
      </c>
    </row>
    <row r="1317" spans="1:11" x14ac:dyDescent="0.25">
      <c r="A1317" t="s">
        <v>2338</v>
      </c>
      <c r="B1317" t="s">
        <v>75</v>
      </c>
      <c r="C1317" t="s">
        <v>259</v>
      </c>
      <c r="D1317" t="s">
        <v>242</v>
      </c>
      <c r="E1317" t="s">
        <v>144</v>
      </c>
      <c r="F1317">
        <v>9</v>
      </c>
      <c r="G1317">
        <v>192</v>
      </c>
      <c r="H1317">
        <v>0</v>
      </c>
      <c r="I1317">
        <v>0</v>
      </c>
      <c r="J1317">
        <v>9</v>
      </c>
      <c r="K1317">
        <v>192</v>
      </c>
    </row>
    <row r="1318" spans="1:11" x14ac:dyDescent="0.25">
      <c r="A1318" t="s">
        <v>2864</v>
      </c>
      <c r="B1318" t="s">
        <v>75</v>
      </c>
      <c r="C1318" t="s">
        <v>259</v>
      </c>
      <c r="D1318" t="s">
        <v>239</v>
      </c>
      <c r="E1318" t="s">
        <v>149</v>
      </c>
      <c r="F1318">
        <v>2</v>
      </c>
      <c r="G1318">
        <v>37</v>
      </c>
      <c r="H1318">
        <v>0</v>
      </c>
      <c r="I1318">
        <v>0</v>
      </c>
      <c r="J1318">
        <v>2</v>
      </c>
      <c r="K1318">
        <v>37</v>
      </c>
    </row>
    <row r="1319" spans="1:11" x14ac:dyDescent="0.25">
      <c r="A1319" t="s">
        <v>3351</v>
      </c>
      <c r="B1319" t="s">
        <v>75</v>
      </c>
      <c r="C1319" t="s">
        <v>259</v>
      </c>
      <c r="D1319" t="s">
        <v>245</v>
      </c>
      <c r="E1319" t="s">
        <v>151</v>
      </c>
      <c r="F1319">
        <v>4</v>
      </c>
      <c r="G1319">
        <v>60</v>
      </c>
      <c r="H1319">
        <v>0</v>
      </c>
      <c r="I1319">
        <v>0</v>
      </c>
      <c r="J1319">
        <v>4</v>
      </c>
      <c r="K1319">
        <v>60</v>
      </c>
    </row>
    <row r="1320" spans="1:11" x14ac:dyDescent="0.25">
      <c r="A1320" t="s">
        <v>1749</v>
      </c>
      <c r="B1320" t="s">
        <v>75</v>
      </c>
      <c r="C1320" t="s">
        <v>259</v>
      </c>
      <c r="D1320" t="s">
        <v>237</v>
      </c>
      <c r="E1320" t="s">
        <v>153</v>
      </c>
      <c r="F1320">
        <v>1</v>
      </c>
      <c r="G1320">
        <v>33</v>
      </c>
      <c r="H1320">
        <v>0</v>
      </c>
      <c r="I1320">
        <v>0</v>
      </c>
      <c r="J1320">
        <v>1</v>
      </c>
      <c r="K1320">
        <v>33</v>
      </c>
    </row>
    <row r="1321" spans="1:11" x14ac:dyDescent="0.25">
      <c r="A1321" t="s">
        <v>1008</v>
      </c>
      <c r="B1321" t="s">
        <v>75</v>
      </c>
      <c r="C1321" t="s">
        <v>259</v>
      </c>
      <c r="D1321" t="s">
        <v>239</v>
      </c>
      <c r="E1321" t="s">
        <v>154</v>
      </c>
      <c r="F1321">
        <v>4</v>
      </c>
      <c r="G1321">
        <v>92.9</v>
      </c>
      <c r="H1321">
        <v>0</v>
      </c>
      <c r="I1321">
        <v>0</v>
      </c>
      <c r="J1321">
        <v>4</v>
      </c>
      <c r="K1321">
        <v>92.9</v>
      </c>
    </row>
    <row r="1322" spans="1:11" x14ac:dyDescent="0.25">
      <c r="A1322" t="s">
        <v>1504</v>
      </c>
      <c r="B1322" t="s">
        <v>75</v>
      </c>
      <c r="C1322" t="s">
        <v>259</v>
      </c>
      <c r="D1322" t="s">
        <v>237</v>
      </c>
      <c r="E1322" t="s">
        <v>155</v>
      </c>
      <c r="F1322">
        <v>4</v>
      </c>
      <c r="G1322">
        <v>64</v>
      </c>
      <c r="H1322">
        <v>0</v>
      </c>
      <c r="I1322">
        <v>0</v>
      </c>
      <c r="J1322">
        <v>4</v>
      </c>
      <c r="K1322">
        <v>64</v>
      </c>
    </row>
    <row r="1323" spans="1:11" x14ac:dyDescent="0.25">
      <c r="A1323" t="s">
        <v>643</v>
      </c>
      <c r="B1323" t="s">
        <v>75</v>
      </c>
      <c r="C1323" t="s">
        <v>259</v>
      </c>
      <c r="D1323" t="s">
        <v>239</v>
      </c>
      <c r="E1323" t="s">
        <v>251</v>
      </c>
      <c r="F1323">
        <v>30</v>
      </c>
      <c r="G1323">
        <v>620.9</v>
      </c>
      <c r="H1323">
        <v>0</v>
      </c>
      <c r="I1323">
        <v>0</v>
      </c>
      <c r="J1323">
        <v>30</v>
      </c>
      <c r="K1323">
        <v>620.9</v>
      </c>
    </row>
    <row r="1324" spans="1:11" x14ac:dyDescent="0.25">
      <c r="A1324" t="s">
        <v>2398</v>
      </c>
      <c r="B1324" t="s">
        <v>75</v>
      </c>
      <c r="C1324" t="s">
        <v>259</v>
      </c>
      <c r="D1324" t="s">
        <v>241</v>
      </c>
      <c r="E1324" t="s">
        <v>158</v>
      </c>
      <c r="F1324">
        <v>1</v>
      </c>
      <c r="G1324">
        <v>32</v>
      </c>
      <c r="H1324">
        <v>0</v>
      </c>
      <c r="I1324">
        <v>0</v>
      </c>
      <c r="J1324">
        <v>1</v>
      </c>
      <c r="K1324">
        <v>32</v>
      </c>
    </row>
    <row r="1325" spans="1:11" x14ac:dyDescent="0.25">
      <c r="A1325" t="s">
        <v>899</v>
      </c>
      <c r="B1325" t="s">
        <v>75</v>
      </c>
      <c r="C1325" t="s">
        <v>259</v>
      </c>
      <c r="D1325" t="s">
        <v>242</v>
      </c>
      <c r="E1325" t="s">
        <v>159</v>
      </c>
      <c r="F1325">
        <v>1</v>
      </c>
      <c r="G1325">
        <v>15</v>
      </c>
      <c r="H1325">
        <v>0</v>
      </c>
      <c r="I1325">
        <v>0</v>
      </c>
      <c r="J1325">
        <v>1</v>
      </c>
      <c r="K1325">
        <v>15</v>
      </c>
    </row>
    <row r="1326" spans="1:11" x14ac:dyDescent="0.25">
      <c r="A1326" t="s">
        <v>2285</v>
      </c>
      <c r="B1326" t="s">
        <v>75</v>
      </c>
      <c r="C1326" t="s">
        <v>259</v>
      </c>
      <c r="D1326" t="s">
        <v>240</v>
      </c>
      <c r="E1326" t="s">
        <v>161</v>
      </c>
      <c r="F1326">
        <v>2</v>
      </c>
      <c r="G1326">
        <v>38</v>
      </c>
      <c r="H1326">
        <v>0</v>
      </c>
      <c r="I1326">
        <v>0</v>
      </c>
      <c r="J1326">
        <v>2</v>
      </c>
      <c r="K1326">
        <v>38</v>
      </c>
    </row>
    <row r="1327" spans="1:11" x14ac:dyDescent="0.25">
      <c r="A1327" t="s">
        <v>951</v>
      </c>
      <c r="B1327" t="s">
        <v>75</v>
      </c>
      <c r="C1327" t="s">
        <v>259</v>
      </c>
      <c r="D1327" t="s">
        <v>239</v>
      </c>
      <c r="E1327" t="s">
        <v>164</v>
      </c>
      <c r="F1327">
        <v>1</v>
      </c>
      <c r="G1327">
        <v>22</v>
      </c>
      <c r="H1327">
        <v>0</v>
      </c>
      <c r="I1327">
        <v>0</v>
      </c>
      <c r="J1327">
        <v>1</v>
      </c>
      <c r="K1327">
        <v>22</v>
      </c>
    </row>
    <row r="1328" spans="1:11" x14ac:dyDescent="0.25">
      <c r="A1328" t="s">
        <v>1266</v>
      </c>
      <c r="B1328" t="s">
        <v>75</v>
      </c>
      <c r="C1328" t="s">
        <v>259</v>
      </c>
      <c r="D1328" t="s">
        <v>240</v>
      </c>
      <c r="E1328" t="s">
        <v>252</v>
      </c>
      <c r="F1328">
        <v>3</v>
      </c>
      <c r="G1328">
        <v>65</v>
      </c>
      <c r="H1328">
        <v>0</v>
      </c>
      <c r="I1328">
        <v>0</v>
      </c>
      <c r="J1328">
        <v>3</v>
      </c>
      <c r="K1328">
        <v>65</v>
      </c>
    </row>
    <row r="1329" spans="1:11" x14ac:dyDescent="0.25">
      <c r="A1329" t="s">
        <v>2644</v>
      </c>
      <c r="B1329" t="s">
        <v>75</v>
      </c>
      <c r="C1329" t="s">
        <v>259</v>
      </c>
      <c r="D1329" t="s">
        <v>245</v>
      </c>
      <c r="E1329" t="s">
        <v>167</v>
      </c>
      <c r="F1329">
        <v>1</v>
      </c>
      <c r="G1329">
        <v>20</v>
      </c>
      <c r="H1329">
        <v>0</v>
      </c>
      <c r="I1329">
        <v>0</v>
      </c>
      <c r="J1329">
        <v>1</v>
      </c>
      <c r="K1329">
        <v>20</v>
      </c>
    </row>
    <row r="1330" spans="1:11" x14ac:dyDescent="0.25">
      <c r="A1330" t="s">
        <v>2535</v>
      </c>
      <c r="B1330" t="s">
        <v>75</v>
      </c>
      <c r="C1330" t="s">
        <v>259</v>
      </c>
      <c r="D1330" t="s">
        <v>243</v>
      </c>
      <c r="E1330" t="s">
        <v>169</v>
      </c>
      <c r="F1330">
        <v>1</v>
      </c>
      <c r="G1330">
        <v>30</v>
      </c>
      <c r="H1330">
        <v>0</v>
      </c>
      <c r="I1330">
        <v>0</v>
      </c>
      <c r="J1330">
        <v>1</v>
      </c>
      <c r="K1330">
        <v>30</v>
      </c>
    </row>
    <row r="1331" spans="1:11" x14ac:dyDescent="0.25">
      <c r="A1331" t="s">
        <v>1104</v>
      </c>
      <c r="B1331" t="s">
        <v>75</v>
      </c>
      <c r="C1331" t="s">
        <v>259</v>
      </c>
      <c r="D1331" t="s">
        <v>241</v>
      </c>
      <c r="E1331" t="s">
        <v>253</v>
      </c>
      <c r="F1331">
        <v>6</v>
      </c>
      <c r="G1331">
        <v>171</v>
      </c>
      <c r="H1331">
        <v>0</v>
      </c>
      <c r="I1331">
        <v>0</v>
      </c>
      <c r="J1331">
        <v>6</v>
      </c>
      <c r="K1331">
        <v>171</v>
      </c>
    </row>
    <row r="1332" spans="1:11" x14ac:dyDescent="0.25">
      <c r="A1332" t="s">
        <v>1634</v>
      </c>
      <c r="B1332" t="s">
        <v>75</v>
      </c>
      <c r="C1332" t="s">
        <v>259</v>
      </c>
      <c r="D1332" t="s">
        <v>245</v>
      </c>
      <c r="E1332" t="s">
        <v>171</v>
      </c>
      <c r="F1332">
        <v>5</v>
      </c>
      <c r="G1332">
        <v>111</v>
      </c>
      <c r="H1332">
        <v>0</v>
      </c>
      <c r="I1332">
        <v>0</v>
      </c>
      <c r="J1332">
        <v>5</v>
      </c>
      <c r="K1332">
        <v>111</v>
      </c>
    </row>
    <row r="1333" spans="1:11" x14ac:dyDescent="0.25">
      <c r="A1333" t="s">
        <v>1148</v>
      </c>
      <c r="B1333" t="s">
        <v>75</v>
      </c>
      <c r="C1333" t="s">
        <v>259</v>
      </c>
      <c r="D1333" t="s">
        <v>237</v>
      </c>
      <c r="E1333" t="s">
        <v>174</v>
      </c>
      <c r="F1333">
        <v>1</v>
      </c>
      <c r="G1333">
        <v>6</v>
      </c>
      <c r="H1333">
        <v>0</v>
      </c>
      <c r="I1333">
        <v>0</v>
      </c>
      <c r="J1333">
        <v>1</v>
      </c>
      <c r="K1333">
        <v>6</v>
      </c>
    </row>
    <row r="1334" spans="1:11" x14ac:dyDescent="0.25">
      <c r="A1334" t="s">
        <v>2794</v>
      </c>
      <c r="B1334" t="s">
        <v>75</v>
      </c>
      <c r="C1334" t="s">
        <v>259</v>
      </c>
      <c r="D1334" t="s">
        <v>242</v>
      </c>
      <c r="E1334" t="s">
        <v>176</v>
      </c>
      <c r="F1334">
        <v>3</v>
      </c>
      <c r="G1334">
        <v>113</v>
      </c>
      <c r="H1334">
        <v>0</v>
      </c>
      <c r="I1334">
        <v>0</v>
      </c>
      <c r="J1334">
        <v>3</v>
      </c>
      <c r="K1334">
        <v>113</v>
      </c>
    </row>
    <row r="1335" spans="1:11" x14ac:dyDescent="0.25">
      <c r="A1335" t="s">
        <v>1137</v>
      </c>
      <c r="B1335" t="s">
        <v>75</v>
      </c>
      <c r="C1335" t="s">
        <v>259</v>
      </c>
      <c r="D1335" t="s">
        <v>242</v>
      </c>
      <c r="E1335" t="s">
        <v>179</v>
      </c>
      <c r="F1335">
        <v>1</v>
      </c>
      <c r="G1335">
        <v>16</v>
      </c>
      <c r="H1335">
        <v>0</v>
      </c>
      <c r="I1335">
        <v>0</v>
      </c>
      <c r="J1335">
        <v>1</v>
      </c>
      <c r="K1335">
        <v>16</v>
      </c>
    </row>
    <row r="1336" spans="1:11" x14ac:dyDescent="0.25">
      <c r="A1336" t="s">
        <v>1269</v>
      </c>
      <c r="B1336" t="s">
        <v>75</v>
      </c>
      <c r="C1336" t="s">
        <v>259</v>
      </c>
      <c r="D1336" t="s">
        <v>239</v>
      </c>
      <c r="E1336" t="s">
        <v>181</v>
      </c>
      <c r="F1336">
        <v>1</v>
      </c>
      <c r="G1336">
        <v>24</v>
      </c>
      <c r="H1336">
        <v>0</v>
      </c>
      <c r="I1336">
        <v>0</v>
      </c>
      <c r="J1336">
        <v>1</v>
      </c>
      <c r="K1336">
        <v>24</v>
      </c>
    </row>
    <row r="1337" spans="1:11" x14ac:dyDescent="0.25">
      <c r="A1337" t="s">
        <v>3519</v>
      </c>
      <c r="B1337" t="s">
        <v>75</v>
      </c>
      <c r="C1337" t="s">
        <v>259</v>
      </c>
      <c r="D1337" t="s">
        <v>237</v>
      </c>
      <c r="E1337" t="s">
        <v>186</v>
      </c>
      <c r="F1337">
        <v>1</v>
      </c>
      <c r="G1337">
        <v>20</v>
      </c>
      <c r="H1337">
        <v>0</v>
      </c>
      <c r="I1337">
        <v>0</v>
      </c>
      <c r="J1337">
        <v>1</v>
      </c>
      <c r="K1337">
        <v>20</v>
      </c>
    </row>
    <row r="1338" spans="1:11" x14ac:dyDescent="0.25">
      <c r="A1338" t="s">
        <v>1814</v>
      </c>
      <c r="B1338" t="s">
        <v>75</v>
      </c>
      <c r="C1338" t="s">
        <v>259</v>
      </c>
      <c r="D1338" t="s">
        <v>241</v>
      </c>
      <c r="E1338" t="s">
        <v>189</v>
      </c>
      <c r="F1338">
        <v>1</v>
      </c>
      <c r="G1338">
        <v>52</v>
      </c>
      <c r="H1338">
        <v>0</v>
      </c>
      <c r="I1338">
        <v>0</v>
      </c>
      <c r="J1338">
        <v>1</v>
      </c>
      <c r="K1338">
        <v>52</v>
      </c>
    </row>
    <row r="1339" spans="1:11" x14ac:dyDescent="0.25">
      <c r="A1339" t="s">
        <v>903</v>
      </c>
      <c r="B1339" t="s">
        <v>75</v>
      </c>
      <c r="C1339" t="s">
        <v>259</v>
      </c>
      <c r="D1339" t="s">
        <v>244</v>
      </c>
      <c r="E1339" t="s">
        <v>191</v>
      </c>
      <c r="F1339">
        <v>4</v>
      </c>
      <c r="G1339">
        <v>93</v>
      </c>
      <c r="H1339">
        <v>0</v>
      </c>
      <c r="I1339">
        <v>0</v>
      </c>
      <c r="J1339">
        <v>4</v>
      </c>
      <c r="K1339">
        <v>93</v>
      </c>
    </row>
    <row r="1340" spans="1:11" x14ac:dyDescent="0.25">
      <c r="A1340" t="s">
        <v>1752</v>
      </c>
      <c r="B1340" t="s">
        <v>75</v>
      </c>
      <c r="C1340" t="s">
        <v>259</v>
      </c>
      <c r="D1340" t="s">
        <v>243</v>
      </c>
      <c r="E1340" t="s">
        <v>194</v>
      </c>
      <c r="F1340">
        <v>1</v>
      </c>
      <c r="G1340">
        <v>20</v>
      </c>
      <c r="H1340">
        <v>0</v>
      </c>
      <c r="I1340">
        <v>0</v>
      </c>
      <c r="J1340">
        <v>1</v>
      </c>
      <c r="K1340">
        <v>20</v>
      </c>
    </row>
    <row r="1341" spans="1:11" x14ac:dyDescent="0.25">
      <c r="A1341" t="s">
        <v>628</v>
      </c>
      <c r="B1341" t="s">
        <v>75</v>
      </c>
      <c r="C1341" t="s">
        <v>259</v>
      </c>
      <c r="D1341" t="s">
        <v>242</v>
      </c>
      <c r="E1341" t="s">
        <v>254</v>
      </c>
      <c r="F1341">
        <v>30</v>
      </c>
      <c r="G1341">
        <v>745.9</v>
      </c>
      <c r="H1341">
        <v>0</v>
      </c>
      <c r="I1341">
        <v>0</v>
      </c>
      <c r="J1341">
        <v>30</v>
      </c>
      <c r="K1341">
        <v>745.9</v>
      </c>
    </row>
    <row r="1342" spans="1:11" x14ac:dyDescent="0.25">
      <c r="A1342" t="s">
        <v>623</v>
      </c>
      <c r="B1342" t="s">
        <v>75</v>
      </c>
      <c r="C1342" t="s">
        <v>259</v>
      </c>
      <c r="D1342" t="s">
        <v>243</v>
      </c>
      <c r="E1342" t="s">
        <v>195</v>
      </c>
      <c r="F1342">
        <v>1</v>
      </c>
      <c r="G1342">
        <v>28</v>
      </c>
      <c r="H1342">
        <v>0</v>
      </c>
      <c r="I1342">
        <v>0</v>
      </c>
      <c r="J1342">
        <v>1</v>
      </c>
      <c r="K1342">
        <v>28</v>
      </c>
    </row>
    <row r="1343" spans="1:11" x14ac:dyDescent="0.25">
      <c r="A1343" t="s">
        <v>3180</v>
      </c>
      <c r="B1343" t="s">
        <v>75</v>
      </c>
      <c r="C1343" t="s">
        <v>259</v>
      </c>
      <c r="D1343" t="s">
        <v>243</v>
      </c>
      <c r="E1343" t="s">
        <v>255</v>
      </c>
      <c r="F1343">
        <v>10</v>
      </c>
      <c r="G1343">
        <v>342</v>
      </c>
      <c r="H1343">
        <v>0</v>
      </c>
      <c r="I1343">
        <v>0</v>
      </c>
      <c r="J1343">
        <v>10</v>
      </c>
      <c r="K1343">
        <v>342</v>
      </c>
    </row>
    <row r="1344" spans="1:11" x14ac:dyDescent="0.25">
      <c r="A1344" t="s">
        <v>1370</v>
      </c>
      <c r="B1344" t="s">
        <v>75</v>
      </c>
      <c r="C1344" t="s">
        <v>259</v>
      </c>
      <c r="D1344" t="s">
        <v>244</v>
      </c>
      <c r="E1344" t="s">
        <v>201</v>
      </c>
      <c r="F1344">
        <v>2</v>
      </c>
      <c r="G1344">
        <v>46</v>
      </c>
      <c r="H1344">
        <v>0</v>
      </c>
      <c r="I1344">
        <v>0</v>
      </c>
      <c r="J1344">
        <v>2</v>
      </c>
      <c r="K1344">
        <v>46</v>
      </c>
    </row>
    <row r="1345" spans="1:11" x14ac:dyDescent="0.25">
      <c r="A1345" t="s">
        <v>4132</v>
      </c>
      <c r="B1345" t="s">
        <v>75</v>
      </c>
      <c r="C1345" t="s">
        <v>259</v>
      </c>
      <c r="D1345" t="s">
        <v>241</v>
      </c>
      <c r="E1345" t="s">
        <v>202</v>
      </c>
      <c r="F1345">
        <v>1</v>
      </c>
      <c r="G1345">
        <v>18</v>
      </c>
      <c r="H1345">
        <v>0</v>
      </c>
      <c r="I1345">
        <v>0</v>
      </c>
      <c r="J1345">
        <v>1</v>
      </c>
      <c r="K1345">
        <v>18</v>
      </c>
    </row>
    <row r="1346" spans="1:11" x14ac:dyDescent="0.25">
      <c r="A1346" t="s">
        <v>3343</v>
      </c>
      <c r="B1346" t="s">
        <v>75</v>
      </c>
      <c r="C1346" t="s">
        <v>259</v>
      </c>
      <c r="D1346" t="s">
        <v>244</v>
      </c>
      <c r="E1346" t="s">
        <v>204</v>
      </c>
      <c r="F1346">
        <v>1</v>
      </c>
      <c r="G1346">
        <v>20</v>
      </c>
      <c r="H1346">
        <v>0</v>
      </c>
      <c r="I1346">
        <v>0</v>
      </c>
      <c r="J1346">
        <v>1</v>
      </c>
      <c r="K1346">
        <v>20</v>
      </c>
    </row>
    <row r="1347" spans="1:11" x14ac:dyDescent="0.25">
      <c r="A1347" t="s">
        <v>3390</v>
      </c>
      <c r="B1347" t="s">
        <v>75</v>
      </c>
      <c r="C1347" t="s">
        <v>259</v>
      </c>
      <c r="D1347" t="s">
        <v>242</v>
      </c>
      <c r="E1347" t="s">
        <v>207</v>
      </c>
      <c r="F1347">
        <v>5</v>
      </c>
      <c r="G1347">
        <v>87</v>
      </c>
      <c r="H1347">
        <v>0</v>
      </c>
      <c r="I1347">
        <v>0</v>
      </c>
      <c r="J1347">
        <v>5</v>
      </c>
      <c r="K1347">
        <v>87</v>
      </c>
    </row>
    <row r="1348" spans="1:11" x14ac:dyDescent="0.25">
      <c r="A1348" t="s">
        <v>3478</v>
      </c>
      <c r="B1348" t="s">
        <v>75</v>
      </c>
      <c r="C1348" t="s">
        <v>259</v>
      </c>
      <c r="D1348" t="s">
        <v>243</v>
      </c>
      <c r="E1348" t="s">
        <v>209</v>
      </c>
      <c r="F1348">
        <v>2</v>
      </c>
      <c r="G1348">
        <v>150</v>
      </c>
      <c r="H1348">
        <v>0</v>
      </c>
      <c r="I1348">
        <v>0</v>
      </c>
      <c r="J1348">
        <v>2</v>
      </c>
      <c r="K1348">
        <v>150</v>
      </c>
    </row>
    <row r="1349" spans="1:11" x14ac:dyDescent="0.25">
      <c r="A1349" t="s">
        <v>3759</v>
      </c>
      <c r="B1349" t="s">
        <v>75</v>
      </c>
      <c r="C1349" t="s">
        <v>259</v>
      </c>
      <c r="D1349" t="s">
        <v>244</v>
      </c>
      <c r="E1349" t="s">
        <v>221</v>
      </c>
      <c r="F1349">
        <v>1</v>
      </c>
      <c r="G1349">
        <v>16</v>
      </c>
      <c r="H1349">
        <v>0</v>
      </c>
      <c r="I1349">
        <v>0</v>
      </c>
      <c r="J1349">
        <v>1</v>
      </c>
      <c r="K1349">
        <v>16</v>
      </c>
    </row>
    <row r="1350" spans="1:11" x14ac:dyDescent="0.25">
      <c r="A1350" t="s">
        <v>2153</v>
      </c>
      <c r="B1350" t="s">
        <v>75</v>
      </c>
      <c r="C1350" t="s">
        <v>259</v>
      </c>
      <c r="D1350" t="s">
        <v>244</v>
      </c>
      <c r="E1350" t="s">
        <v>256</v>
      </c>
      <c r="F1350">
        <v>13</v>
      </c>
      <c r="G1350">
        <v>285</v>
      </c>
      <c r="H1350">
        <v>0</v>
      </c>
      <c r="I1350">
        <v>0</v>
      </c>
      <c r="J1350">
        <v>13</v>
      </c>
      <c r="K1350">
        <v>285</v>
      </c>
    </row>
    <row r="1351" spans="1:11" x14ac:dyDescent="0.25">
      <c r="A1351" t="s">
        <v>2093</v>
      </c>
      <c r="B1351" t="s">
        <v>75</v>
      </c>
      <c r="C1351" t="s">
        <v>259</v>
      </c>
      <c r="D1351" t="s">
        <v>237</v>
      </c>
      <c r="E1351" t="s">
        <v>223</v>
      </c>
      <c r="F1351">
        <v>1</v>
      </c>
      <c r="G1351">
        <v>35</v>
      </c>
      <c r="H1351">
        <v>0</v>
      </c>
      <c r="I1351">
        <v>0</v>
      </c>
      <c r="J1351">
        <v>1</v>
      </c>
      <c r="K1351">
        <v>35</v>
      </c>
    </row>
    <row r="1352" spans="1:11" x14ac:dyDescent="0.25">
      <c r="A1352" t="s">
        <v>2732</v>
      </c>
      <c r="B1352" t="s">
        <v>75</v>
      </c>
      <c r="C1352" t="s">
        <v>259</v>
      </c>
      <c r="D1352" t="s">
        <v>242</v>
      </c>
      <c r="E1352" t="s">
        <v>224</v>
      </c>
      <c r="F1352">
        <v>4</v>
      </c>
      <c r="G1352">
        <v>129</v>
      </c>
      <c r="H1352">
        <v>0</v>
      </c>
      <c r="I1352">
        <v>0</v>
      </c>
      <c r="J1352">
        <v>4</v>
      </c>
      <c r="K1352">
        <v>129</v>
      </c>
    </row>
    <row r="1353" spans="1:11" x14ac:dyDescent="0.25">
      <c r="A1353" t="s">
        <v>2182</v>
      </c>
      <c r="B1353" t="s">
        <v>75</v>
      </c>
      <c r="C1353" t="s">
        <v>259</v>
      </c>
      <c r="D1353" t="s">
        <v>241</v>
      </c>
      <c r="E1353" t="s">
        <v>226</v>
      </c>
      <c r="F1353">
        <v>1</v>
      </c>
      <c r="G1353">
        <v>30</v>
      </c>
      <c r="H1353">
        <v>0</v>
      </c>
      <c r="I1353">
        <v>0</v>
      </c>
      <c r="J1353">
        <v>1</v>
      </c>
      <c r="K1353">
        <v>30</v>
      </c>
    </row>
    <row r="1354" spans="1:11" x14ac:dyDescent="0.25">
      <c r="A1354" t="s">
        <v>4053</v>
      </c>
      <c r="B1354" t="s">
        <v>75</v>
      </c>
      <c r="C1354" t="s">
        <v>259</v>
      </c>
      <c r="D1354" t="s">
        <v>243</v>
      </c>
      <c r="E1354" t="s">
        <v>228</v>
      </c>
      <c r="F1354">
        <v>1</v>
      </c>
      <c r="G1354">
        <v>48</v>
      </c>
      <c r="H1354">
        <v>0</v>
      </c>
      <c r="I1354">
        <v>0</v>
      </c>
      <c r="J1354">
        <v>1</v>
      </c>
      <c r="K1354">
        <v>48</v>
      </c>
    </row>
    <row r="1355" spans="1:11" x14ac:dyDescent="0.25">
      <c r="A1355" t="s">
        <v>2009</v>
      </c>
      <c r="B1355" t="s">
        <v>75</v>
      </c>
      <c r="C1355" t="s">
        <v>259</v>
      </c>
      <c r="D1355" t="s">
        <v>242</v>
      </c>
      <c r="E1355" t="s">
        <v>231</v>
      </c>
      <c r="F1355">
        <v>1</v>
      </c>
      <c r="G1355">
        <v>47</v>
      </c>
      <c r="H1355">
        <v>0</v>
      </c>
      <c r="I1355">
        <v>0</v>
      </c>
      <c r="J1355">
        <v>1</v>
      </c>
      <c r="K1355">
        <v>47</v>
      </c>
    </row>
    <row r="1356" spans="1:11" x14ac:dyDescent="0.25">
      <c r="A1356" t="s">
        <v>2902</v>
      </c>
      <c r="B1356" t="s">
        <v>75</v>
      </c>
      <c r="C1356" t="s">
        <v>259</v>
      </c>
      <c r="D1356" t="s">
        <v>244</v>
      </c>
      <c r="E1356" t="s">
        <v>233</v>
      </c>
      <c r="F1356">
        <v>3</v>
      </c>
      <c r="G1356">
        <v>74</v>
      </c>
      <c r="H1356">
        <v>0</v>
      </c>
      <c r="I1356">
        <v>0</v>
      </c>
      <c r="J1356">
        <v>3</v>
      </c>
      <c r="K1356">
        <v>74</v>
      </c>
    </row>
    <row r="1357" spans="1:11" x14ac:dyDescent="0.25">
      <c r="A1357" t="s">
        <v>2719</v>
      </c>
      <c r="B1357" t="s">
        <v>75</v>
      </c>
      <c r="C1357" t="s">
        <v>259</v>
      </c>
      <c r="D1357" t="s">
        <v>245</v>
      </c>
      <c r="E1357" t="s">
        <v>257</v>
      </c>
      <c r="F1357">
        <v>16</v>
      </c>
      <c r="G1357">
        <v>350</v>
      </c>
      <c r="H1357">
        <v>0</v>
      </c>
      <c r="I1357">
        <v>0</v>
      </c>
      <c r="J1357">
        <v>16</v>
      </c>
      <c r="K1357">
        <v>350</v>
      </c>
    </row>
    <row r="1358" spans="1:11" x14ac:dyDescent="0.25">
      <c r="A1358" t="s">
        <v>3999</v>
      </c>
      <c r="B1358" t="s">
        <v>75</v>
      </c>
      <c r="C1358" t="s">
        <v>264</v>
      </c>
      <c r="D1358" t="s">
        <v>81</v>
      </c>
      <c r="E1358" t="s">
        <v>248</v>
      </c>
      <c r="F1358">
        <v>0</v>
      </c>
      <c r="G1358">
        <v>0</v>
      </c>
      <c r="H1358">
        <v>3</v>
      </c>
      <c r="I1358">
        <v>0</v>
      </c>
      <c r="J1358">
        <v>3</v>
      </c>
      <c r="K1358">
        <v>0</v>
      </c>
    </row>
    <row r="1359" spans="1:11" x14ac:dyDescent="0.25">
      <c r="A1359" t="s">
        <v>1776</v>
      </c>
      <c r="B1359" t="s">
        <v>75</v>
      </c>
      <c r="C1359" t="s">
        <v>264</v>
      </c>
      <c r="D1359" t="s">
        <v>239</v>
      </c>
      <c r="E1359" t="s">
        <v>82</v>
      </c>
      <c r="F1359">
        <v>0</v>
      </c>
      <c r="G1359">
        <v>0</v>
      </c>
      <c r="H1359">
        <v>1</v>
      </c>
      <c r="I1359">
        <v>0</v>
      </c>
      <c r="J1359">
        <v>1</v>
      </c>
      <c r="K1359">
        <v>0</v>
      </c>
    </row>
    <row r="1360" spans="1:11" x14ac:dyDescent="0.25">
      <c r="A1360" t="s">
        <v>3275</v>
      </c>
      <c r="B1360" t="s">
        <v>75</v>
      </c>
      <c r="C1360" t="s">
        <v>264</v>
      </c>
      <c r="D1360" t="s">
        <v>239</v>
      </c>
      <c r="E1360" t="s">
        <v>135</v>
      </c>
      <c r="F1360">
        <v>0</v>
      </c>
      <c r="G1360">
        <v>0</v>
      </c>
      <c r="H1360">
        <v>1</v>
      </c>
      <c r="I1360">
        <v>0</v>
      </c>
      <c r="J1360">
        <v>1</v>
      </c>
      <c r="K1360">
        <v>0</v>
      </c>
    </row>
    <row r="1361" spans="1:11" x14ac:dyDescent="0.25">
      <c r="A1361" t="s">
        <v>927</v>
      </c>
      <c r="B1361" t="s">
        <v>75</v>
      </c>
      <c r="C1361" t="s">
        <v>264</v>
      </c>
      <c r="D1361" t="s">
        <v>239</v>
      </c>
      <c r="E1361" t="s">
        <v>251</v>
      </c>
      <c r="F1361">
        <v>0</v>
      </c>
      <c r="G1361">
        <v>0</v>
      </c>
      <c r="H1361">
        <v>3</v>
      </c>
      <c r="I1361">
        <v>0</v>
      </c>
      <c r="J1361">
        <v>3</v>
      </c>
      <c r="K1361">
        <v>0</v>
      </c>
    </row>
    <row r="1362" spans="1:11" x14ac:dyDescent="0.25">
      <c r="A1362" t="s">
        <v>19274</v>
      </c>
      <c r="B1362" t="s">
        <v>75</v>
      </c>
      <c r="C1362" t="s">
        <v>264</v>
      </c>
      <c r="D1362" t="s">
        <v>239</v>
      </c>
      <c r="E1362" t="s">
        <v>181</v>
      </c>
      <c r="F1362">
        <v>0</v>
      </c>
      <c r="G1362">
        <v>0</v>
      </c>
      <c r="H1362">
        <v>1</v>
      </c>
      <c r="I1362">
        <v>0</v>
      </c>
      <c r="J1362">
        <v>1</v>
      </c>
      <c r="K1362">
        <v>0</v>
      </c>
    </row>
    <row r="1363" spans="1:11" x14ac:dyDescent="0.25">
      <c r="A1363" t="s">
        <v>3599</v>
      </c>
      <c r="B1363" t="s">
        <v>74</v>
      </c>
      <c r="C1363" t="s">
        <v>247</v>
      </c>
      <c r="D1363" t="s">
        <v>81</v>
      </c>
      <c r="E1363" t="s">
        <v>248</v>
      </c>
      <c r="F1363">
        <v>22950</v>
      </c>
      <c r="G1363">
        <v>1127011.92</v>
      </c>
      <c r="H1363">
        <v>4575</v>
      </c>
      <c r="I1363">
        <v>0</v>
      </c>
      <c r="J1363">
        <v>27525</v>
      </c>
      <c r="K1363">
        <v>1127011.92</v>
      </c>
    </row>
    <row r="1364" spans="1:11" x14ac:dyDescent="0.25">
      <c r="A1364" t="s">
        <v>2481</v>
      </c>
      <c r="B1364" t="s">
        <v>74</v>
      </c>
      <c r="C1364" t="s">
        <v>247</v>
      </c>
      <c r="D1364" t="s">
        <v>239</v>
      </c>
      <c r="E1364" t="s">
        <v>82</v>
      </c>
      <c r="F1364">
        <v>101</v>
      </c>
      <c r="G1364">
        <v>4741</v>
      </c>
      <c r="H1364">
        <v>31</v>
      </c>
      <c r="I1364">
        <v>0</v>
      </c>
      <c r="J1364">
        <v>132</v>
      </c>
      <c r="K1364">
        <v>4741</v>
      </c>
    </row>
    <row r="1365" spans="1:11" x14ac:dyDescent="0.25">
      <c r="A1365" t="s">
        <v>1953</v>
      </c>
      <c r="B1365" t="s">
        <v>74</v>
      </c>
      <c r="C1365" t="s">
        <v>247</v>
      </c>
      <c r="D1365" t="s">
        <v>239</v>
      </c>
      <c r="E1365" t="s">
        <v>83</v>
      </c>
      <c r="F1365">
        <v>185</v>
      </c>
      <c r="G1365">
        <v>10161.08</v>
      </c>
      <c r="H1365">
        <v>53</v>
      </c>
      <c r="I1365">
        <v>0</v>
      </c>
      <c r="J1365">
        <v>238</v>
      </c>
      <c r="K1365">
        <v>10161.08</v>
      </c>
    </row>
    <row r="1366" spans="1:11" x14ac:dyDescent="0.25">
      <c r="A1366" t="s">
        <v>2944</v>
      </c>
      <c r="B1366" t="s">
        <v>74</v>
      </c>
      <c r="C1366" t="s">
        <v>247</v>
      </c>
      <c r="D1366" t="s">
        <v>245</v>
      </c>
      <c r="E1366" t="s">
        <v>84</v>
      </c>
      <c r="F1366">
        <v>75</v>
      </c>
      <c r="G1366">
        <v>3638.16</v>
      </c>
      <c r="H1366">
        <v>7</v>
      </c>
      <c r="I1366">
        <v>0</v>
      </c>
      <c r="J1366">
        <v>82</v>
      </c>
      <c r="K1366">
        <v>3638.16</v>
      </c>
    </row>
    <row r="1367" spans="1:11" x14ac:dyDescent="0.25">
      <c r="A1367" t="s">
        <v>2246</v>
      </c>
      <c r="B1367" t="s">
        <v>74</v>
      </c>
      <c r="C1367" t="s">
        <v>247</v>
      </c>
      <c r="D1367" t="s">
        <v>243</v>
      </c>
      <c r="E1367" t="s">
        <v>85</v>
      </c>
      <c r="F1367">
        <v>95</v>
      </c>
      <c r="G1367">
        <v>3948</v>
      </c>
      <c r="H1367">
        <v>23</v>
      </c>
      <c r="I1367">
        <v>0</v>
      </c>
      <c r="J1367">
        <v>118</v>
      </c>
      <c r="K1367">
        <v>3948</v>
      </c>
    </row>
    <row r="1368" spans="1:11" x14ac:dyDescent="0.25">
      <c r="A1368" t="s">
        <v>2135</v>
      </c>
      <c r="B1368" t="s">
        <v>74</v>
      </c>
      <c r="C1368" t="s">
        <v>247</v>
      </c>
      <c r="D1368" t="s">
        <v>238</v>
      </c>
      <c r="E1368" t="s">
        <v>86</v>
      </c>
      <c r="F1368">
        <v>70</v>
      </c>
      <c r="G1368">
        <v>3789</v>
      </c>
      <c r="H1368">
        <v>13</v>
      </c>
      <c r="I1368">
        <v>0</v>
      </c>
      <c r="J1368">
        <v>83</v>
      </c>
      <c r="K1368">
        <v>3789</v>
      </c>
    </row>
    <row r="1369" spans="1:11" x14ac:dyDescent="0.25">
      <c r="A1369" t="s">
        <v>2422</v>
      </c>
      <c r="B1369" t="s">
        <v>74</v>
      </c>
      <c r="C1369" t="s">
        <v>247</v>
      </c>
      <c r="D1369" t="s">
        <v>239</v>
      </c>
      <c r="E1369" t="s">
        <v>87</v>
      </c>
      <c r="F1369">
        <v>113</v>
      </c>
      <c r="G1369">
        <v>5345.08</v>
      </c>
      <c r="H1369">
        <v>24</v>
      </c>
      <c r="I1369">
        <v>0</v>
      </c>
      <c r="J1369">
        <v>137</v>
      </c>
      <c r="K1369">
        <v>5345.08</v>
      </c>
    </row>
    <row r="1370" spans="1:11" x14ac:dyDescent="0.25">
      <c r="A1370" t="s">
        <v>2034</v>
      </c>
      <c r="B1370" t="s">
        <v>74</v>
      </c>
      <c r="C1370" t="s">
        <v>247</v>
      </c>
      <c r="D1370" t="s">
        <v>244</v>
      </c>
      <c r="E1370" t="s">
        <v>88</v>
      </c>
      <c r="F1370">
        <v>411</v>
      </c>
      <c r="G1370">
        <v>22563.16</v>
      </c>
      <c r="H1370">
        <v>113</v>
      </c>
      <c r="I1370">
        <v>0</v>
      </c>
      <c r="J1370">
        <v>524</v>
      </c>
      <c r="K1370">
        <v>22563.16</v>
      </c>
    </row>
    <row r="1371" spans="1:11" x14ac:dyDescent="0.25">
      <c r="A1371" t="s">
        <v>3637</v>
      </c>
      <c r="B1371" t="s">
        <v>74</v>
      </c>
      <c r="C1371" t="s">
        <v>247</v>
      </c>
      <c r="D1371" t="s">
        <v>241</v>
      </c>
      <c r="E1371" t="s">
        <v>89</v>
      </c>
      <c r="F1371">
        <v>56</v>
      </c>
      <c r="G1371">
        <v>3388</v>
      </c>
      <c r="H1371">
        <v>7</v>
      </c>
      <c r="I1371">
        <v>0</v>
      </c>
      <c r="J1371">
        <v>63</v>
      </c>
      <c r="K1371">
        <v>3388</v>
      </c>
    </row>
    <row r="1372" spans="1:11" x14ac:dyDescent="0.25">
      <c r="A1372" t="s">
        <v>3335</v>
      </c>
      <c r="B1372" t="s">
        <v>74</v>
      </c>
      <c r="C1372" t="s">
        <v>247</v>
      </c>
      <c r="D1372" t="s">
        <v>241</v>
      </c>
      <c r="E1372" t="s">
        <v>90</v>
      </c>
      <c r="F1372">
        <v>37</v>
      </c>
      <c r="G1372">
        <v>2075.08</v>
      </c>
      <c r="H1372">
        <v>2</v>
      </c>
      <c r="I1372">
        <v>0</v>
      </c>
      <c r="J1372">
        <v>39</v>
      </c>
      <c r="K1372">
        <v>2075.08</v>
      </c>
    </row>
    <row r="1373" spans="1:11" x14ac:dyDescent="0.25">
      <c r="A1373" t="s">
        <v>1890</v>
      </c>
      <c r="B1373" t="s">
        <v>74</v>
      </c>
      <c r="C1373" t="s">
        <v>247</v>
      </c>
      <c r="D1373" t="s">
        <v>241</v>
      </c>
      <c r="E1373" t="s">
        <v>91</v>
      </c>
      <c r="F1373">
        <v>104</v>
      </c>
      <c r="G1373">
        <v>5760</v>
      </c>
      <c r="H1373">
        <v>18</v>
      </c>
      <c r="I1373">
        <v>0</v>
      </c>
      <c r="J1373">
        <v>122</v>
      </c>
      <c r="K1373">
        <v>5760</v>
      </c>
    </row>
    <row r="1374" spans="1:11" x14ac:dyDescent="0.25">
      <c r="A1374" t="s">
        <v>3089</v>
      </c>
      <c r="B1374" t="s">
        <v>74</v>
      </c>
      <c r="C1374" t="s">
        <v>247</v>
      </c>
      <c r="D1374" t="s">
        <v>243</v>
      </c>
      <c r="E1374" t="s">
        <v>92</v>
      </c>
      <c r="F1374">
        <v>152</v>
      </c>
      <c r="G1374">
        <v>6948.08</v>
      </c>
      <c r="H1374">
        <v>28</v>
      </c>
      <c r="I1374">
        <v>0</v>
      </c>
      <c r="J1374">
        <v>180</v>
      </c>
      <c r="K1374">
        <v>6948.08</v>
      </c>
    </row>
    <row r="1375" spans="1:11" x14ac:dyDescent="0.25">
      <c r="A1375" t="s">
        <v>2494</v>
      </c>
      <c r="B1375" t="s">
        <v>74</v>
      </c>
      <c r="C1375" t="s">
        <v>247</v>
      </c>
      <c r="D1375" t="s">
        <v>242</v>
      </c>
      <c r="E1375" t="s">
        <v>93</v>
      </c>
      <c r="F1375">
        <v>68</v>
      </c>
      <c r="G1375">
        <v>3144</v>
      </c>
      <c r="H1375">
        <v>13</v>
      </c>
      <c r="I1375">
        <v>0</v>
      </c>
      <c r="J1375">
        <v>81</v>
      </c>
      <c r="K1375">
        <v>3144</v>
      </c>
    </row>
    <row r="1376" spans="1:11" x14ac:dyDescent="0.25">
      <c r="A1376" t="s">
        <v>1620</v>
      </c>
      <c r="B1376" t="s">
        <v>74</v>
      </c>
      <c r="C1376" t="s">
        <v>247</v>
      </c>
      <c r="D1376" t="s">
        <v>245</v>
      </c>
      <c r="E1376" t="s">
        <v>94</v>
      </c>
      <c r="F1376">
        <v>152</v>
      </c>
      <c r="G1376">
        <v>7955</v>
      </c>
      <c r="H1376">
        <v>55</v>
      </c>
      <c r="I1376">
        <v>0</v>
      </c>
      <c r="J1376">
        <v>207</v>
      </c>
      <c r="K1376">
        <v>7955</v>
      </c>
    </row>
    <row r="1377" spans="1:11" x14ac:dyDescent="0.25">
      <c r="A1377" t="s">
        <v>2939</v>
      </c>
      <c r="B1377" t="s">
        <v>74</v>
      </c>
      <c r="C1377" t="s">
        <v>247</v>
      </c>
      <c r="D1377" t="s">
        <v>239</v>
      </c>
      <c r="E1377" t="s">
        <v>95</v>
      </c>
      <c r="F1377">
        <v>121</v>
      </c>
      <c r="G1377">
        <v>6163</v>
      </c>
      <c r="H1377">
        <v>49</v>
      </c>
      <c r="I1377">
        <v>0</v>
      </c>
      <c r="J1377">
        <v>170</v>
      </c>
      <c r="K1377">
        <v>6163</v>
      </c>
    </row>
    <row r="1378" spans="1:11" x14ac:dyDescent="0.25">
      <c r="A1378" t="s">
        <v>2669</v>
      </c>
      <c r="B1378" t="s">
        <v>74</v>
      </c>
      <c r="C1378" t="s">
        <v>247</v>
      </c>
      <c r="D1378" t="s">
        <v>242</v>
      </c>
      <c r="E1378" t="s">
        <v>96</v>
      </c>
      <c r="F1378">
        <v>143</v>
      </c>
      <c r="G1378">
        <v>6906</v>
      </c>
      <c r="H1378">
        <v>27</v>
      </c>
      <c r="I1378">
        <v>0</v>
      </c>
      <c r="J1378">
        <v>170</v>
      </c>
      <c r="K1378">
        <v>6906</v>
      </c>
    </row>
    <row r="1379" spans="1:11" x14ac:dyDescent="0.25">
      <c r="A1379" t="s">
        <v>2479</v>
      </c>
      <c r="B1379" t="s">
        <v>74</v>
      </c>
      <c r="C1379" t="s">
        <v>247</v>
      </c>
      <c r="D1379" t="s">
        <v>243</v>
      </c>
      <c r="E1379" t="s">
        <v>97</v>
      </c>
      <c r="F1379">
        <v>172</v>
      </c>
      <c r="G1379">
        <v>9771</v>
      </c>
      <c r="H1379">
        <v>48</v>
      </c>
      <c r="I1379">
        <v>0</v>
      </c>
      <c r="J1379">
        <v>220</v>
      </c>
      <c r="K1379">
        <v>9771</v>
      </c>
    </row>
    <row r="1380" spans="1:11" x14ac:dyDescent="0.25">
      <c r="A1380" t="s">
        <v>1554</v>
      </c>
      <c r="B1380" t="s">
        <v>74</v>
      </c>
      <c r="C1380" t="s">
        <v>247</v>
      </c>
      <c r="D1380" t="s">
        <v>239</v>
      </c>
      <c r="E1380" t="s">
        <v>98</v>
      </c>
      <c r="F1380">
        <v>215</v>
      </c>
      <c r="G1380">
        <v>11226</v>
      </c>
      <c r="H1380">
        <v>38</v>
      </c>
      <c r="I1380">
        <v>0</v>
      </c>
      <c r="J1380">
        <v>253</v>
      </c>
      <c r="K1380">
        <v>11226</v>
      </c>
    </row>
    <row r="1381" spans="1:11" x14ac:dyDescent="0.25">
      <c r="A1381" t="s">
        <v>1978</v>
      </c>
      <c r="B1381" t="s">
        <v>74</v>
      </c>
      <c r="C1381" t="s">
        <v>247</v>
      </c>
      <c r="D1381" t="s">
        <v>242</v>
      </c>
      <c r="E1381" t="s">
        <v>99</v>
      </c>
      <c r="F1381">
        <v>356</v>
      </c>
      <c r="G1381">
        <v>15971</v>
      </c>
      <c r="H1381">
        <v>84</v>
      </c>
      <c r="I1381">
        <v>0</v>
      </c>
      <c r="J1381">
        <v>440</v>
      </c>
      <c r="K1381">
        <v>15971</v>
      </c>
    </row>
    <row r="1382" spans="1:11" x14ac:dyDescent="0.25">
      <c r="A1382" t="s">
        <v>3034</v>
      </c>
      <c r="B1382" t="s">
        <v>74</v>
      </c>
      <c r="C1382" t="s">
        <v>247</v>
      </c>
      <c r="D1382" t="s">
        <v>241</v>
      </c>
      <c r="E1382" t="s">
        <v>100</v>
      </c>
      <c r="F1382">
        <v>63</v>
      </c>
      <c r="G1382">
        <v>3900.08</v>
      </c>
      <c r="H1382">
        <v>18</v>
      </c>
      <c r="I1382">
        <v>0</v>
      </c>
      <c r="J1382">
        <v>81</v>
      </c>
      <c r="K1382">
        <v>3900.08</v>
      </c>
    </row>
    <row r="1383" spans="1:11" x14ac:dyDescent="0.25">
      <c r="A1383" t="s">
        <v>1055</v>
      </c>
      <c r="B1383" t="s">
        <v>74</v>
      </c>
      <c r="C1383" t="s">
        <v>247</v>
      </c>
      <c r="D1383" t="s">
        <v>245</v>
      </c>
      <c r="E1383" t="s">
        <v>101</v>
      </c>
      <c r="F1383">
        <v>82</v>
      </c>
      <c r="G1383">
        <v>4193</v>
      </c>
      <c r="H1383">
        <v>18</v>
      </c>
      <c r="I1383">
        <v>0</v>
      </c>
      <c r="J1383">
        <v>100</v>
      </c>
      <c r="K1383">
        <v>4193</v>
      </c>
    </row>
    <row r="1384" spans="1:11" x14ac:dyDescent="0.25">
      <c r="A1384" t="s">
        <v>3644</v>
      </c>
      <c r="B1384" t="s">
        <v>74</v>
      </c>
      <c r="C1384" t="s">
        <v>247</v>
      </c>
      <c r="D1384" t="s">
        <v>238</v>
      </c>
      <c r="E1384" t="s">
        <v>102</v>
      </c>
      <c r="F1384">
        <v>350</v>
      </c>
      <c r="G1384">
        <v>16619.240000000002</v>
      </c>
      <c r="H1384">
        <v>65</v>
      </c>
      <c r="I1384">
        <v>0</v>
      </c>
      <c r="J1384">
        <v>415</v>
      </c>
      <c r="K1384">
        <v>16619.240000000002</v>
      </c>
    </row>
    <row r="1385" spans="1:11" x14ac:dyDescent="0.25">
      <c r="A1385" t="s">
        <v>611</v>
      </c>
      <c r="B1385" t="s">
        <v>74</v>
      </c>
      <c r="C1385" t="s">
        <v>247</v>
      </c>
      <c r="D1385" t="s">
        <v>239</v>
      </c>
      <c r="E1385" t="s">
        <v>103</v>
      </c>
      <c r="F1385">
        <v>101</v>
      </c>
      <c r="G1385">
        <v>4268</v>
      </c>
      <c r="H1385">
        <v>17</v>
      </c>
      <c r="I1385">
        <v>0</v>
      </c>
      <c r="J1385">
        <v>118</v>
      </c>
      <c r="K1385">
        <v>4268</v>
      </c>
    </row>
    <row r="1386" spans="1:11" x14ac:dyDescent="0.25">
      <c r="A1386" t="s">
        <v>1732</v>
      </c>
      <c r="B1386" t="s">
        <v>74</v>
      </c>
      <c r="C1386" t="s">
        <v>247</v>
      </c>
      <c r="D1386" t="s">
        <v>238</v>
      </c>
      <c r="E1386" t="s">
        <v>104</v>
      </c>
      <c r="F1386">
        <v>100</v>
      </c>
      <c r="G1386">
        <v>5033.08</v>
      </c>
      <c r="H1386">
        <v>33</v>
      </c>
      <c r="I1386">
        <v>0</v>
      </c>
      <c r="J1386">
        <v>133</v>
      </c>
      <c r="K1386">
        <v>5033.08</v>
      </c>
    </row>
    <row r="1387" spans="1:11" x14ac:dyDescent="0.25">
      <c r="A1387" t="s">
        <v>624</v>
      </c>
      <c r="B1387" t="s">
        <v>74</v>
      </c>
      <c r="C1387" t="s">
        <v>247</v>
      </c>
      <c r="D1387" t="s">
        <v>241</v>
      </c>
      <c r="E1387" t="s">
        <v>105</v>
      </c>
      <c r="F1387">
        <v>162</v>
      </c>
      <c r="G1387">
        <v>8412.24</v>
      </c>
      <c r="H1387">
        <v>24</v>
      </c>
      <c r="I1387">
        <v>0</v>
      </c>
      <c r="J1387">
        <v>186</v>
      </c>
      <c r="K1387">
        <v>8412.24</v>
      </c>
    </row>
    <row r="1388" spans="1:11" x14ac:dyDescent="0.25">
      <c r="A1388" t="s">
        <v>3833</v>
      </c>
      <c r="B1388" t="s">
        <v>74</v>
      </c>
      <c r="C1388" t="s">
        <v>247</v>
      </c>
      <c r="D1388" t="s">
        <v>241</v>
      </c>
      <c r="E1388" t="s">
        <v>106</v>
      </c>
      <c r="F1388">
        <v>162</v>
      </c>
      <c r="G1388">
        <v>8455.16</v>
      </c>
      <c r="H1388">
        <v>23</v>
      </c>
      <c r="I1388">
        <v>0</v>
      </c>
      <c r="J1388">
        <v>185</v>
      </c>
      <c r="K1388">
        <v>8455.16</v>
      </c>
    </row>
    <row r="1389" spans="1:11" x14ac:dyDescent="0.25">
      <c r="A1389" t="s">
        <v>2364</v>
      </c>
      <c r="B1389" t="s">
        <v>74</v>
      </c>
      <c r="C1389" t="s">
        <v>247</v>
      </c>
      <c r="D1389" t="s">
        <v>239</v>
      </c>
      <c r="E1389" t="s">
        <v>107</v>
      </c>
      <c r="F1389">
        <v>7</v>
      </c>
      <c r="G1389">
        <v>404</v>
      </c>
      <c r="H1389">
        <v>1</v>
      </c>
      <c r="I1389">
        <v>0</v>
      </c>
      <c r="J1389">
        <v>8</v>
      </c>
      <c r="K1389">
        <v>404</v>
      </c>
    </row>
    <row r="1390" spans="1:11" x14ac:dyDescent="0.25">
      <c r="A1390" t="s">
        <v>3316</v>
      </c>
      <c r="B1390" t="s">
        <v>74</v>
      </c>
      <c r="C1390" t="s">
        <v>247</v>
      </c>
      <c r="D1390" t="s">
        <v>243</v>
      </c>
      <c r="E1390" t="s">
        <v>108</v>
      </c>
      <c r="F1390">
        <v>194</v>
      </c>
      <c r="G1390">
        <v>7448.16</v>
      </c>
      <c r="H1390">
        <v>25</v>
      </c>
      <c r="I1390">
        <v>0</v>
      </c>
      <c r="J1390">
        <v>219</v>
      </c>
      <c r="K1390">
        <v>7448.16</v>
      </c>
    </row>
    <row r="1391" spans="1:11" x14ac:dyDescent="0.25">
      <c r="A1391" t="s">
        <v>3911</v>
      </c>
      <c r="B1391" t="s">
        <v>74</v>
      </c>
      <c r="C1391" t="s">
        <v>247</v>
      </c>
      <c r="D1391" t="s">
        <v>244</v>
      </c>
      <c r="E1391" t="s">
        <v>109</v>
      </c>
      <c r="F1391">
        <v>89</v>
      </c>
      <c r="G1391">
        <v>4731.08</v>
      </c>
      <c r="H1391">
        <v>15</v>
      </c>
      <c r="I1391">
        <v>0</v>
      </c>
      <c r="J1391">
        <v>104</v>
      </c>
      <c r="K1391">
        <v>4731.08</v>
      </c>
    </row>
    <row r="1392" spans="1:11" x14ac:dyDescent="0.25">
      <c r="A1392" t="s">
        <v>1743</v>
      </c>
      <c r="B1392" t="s">
        <v>74</v>
      </c>
      <c r="C1392" t="s">
        <v>247</v>
      </c>
      <c r="D1392" t="s">
        <v>239</v>
      </c>
      <c r="E1392" t="s">
        <v>110</v>
      </c>
      <c r="F1392">
        <v>178</v>
      </c>
      <c r="G1392">
        <v>9016.16</v>
      </c>
      <c r="H1392">
        <v>49</v>
      </c>
      <c r="I1392">
        <v>0</v>
      </c>
      <c r="J1392">
        <v>227</v>
      </c>
      <c r="K1392">
        <v>9016.16</v>
      </c>
    </row>
    <row r="1393" spans="1:11" x14ac:dyDescent="0.25">
      <c r="A1393" t="s">
        <v>1349</v>
      </c>
      <c r="B1393" t="s">
        <v>74</v>
      </c>
      <c r="C1393" t="s">
        <v>247</v>
      </c>
      <c r="D1393" t="s">
        <v>241</v>
      </c>
      <c r="E1393" t="s">
        <v>111</v>
      </c>
      <c r="F1393">
        <v>69</v>
      </c>
      <c r="G1393">
        <v>3019.08</v>
      </c>
      <c r="H1393">
        <v>9</v>
      </c>
      <c r="I1393">
        <v>0</v>
      </c>
      <c r="J1393">
        <v>78</v>
      </c>
      <c r="K1393">
        <v>3019.08</v>
      </c>
    </row>
    <row r="1394" spans="1:11" x14ac:dyDescent="0.25">
      <c r="A1394" t="s">
        <v>3844</v>
      </c>
      <c r="B1394" t="s">
        <v>74</v>
      </c>
      <c r="C1394" t="s">
        <v>247</v>
      </c>
      <c r="D1394" t="s">
        <v>240</v>
      </c>
      <c r="E1394" t="s">
        <v>112</v>
      </c>
      <c r="F1394">
        <v>31</v>
      </c>
      <c r="G1394">
        <v>1607</v>
      </c>
      <c r="H1394">
        <v>6</v>
      </c>
      <c r="I1394">
        <v>0</v>
      </c>
      <c r="J1394">
        <v>37</v>
      </c>
      <c r="K1394">
        <v>1607</v>
      </c>
    </row>
    <row r="1395" spans="1:11" x14ac:dyDescent="0.25">
      <c r="A1395" t="s">
        <v>3962</v>
      </c>
      <c r="B1395" t="s">
        <v>74</v>
      </c>
      <c r="C1395" t="s">
        <v>247</v>
      </c>
      <c r="D1395" t="s">
        <v>237</v>
      </c>
      <c r="E1395" t="s">
        <v>113</v>
      </c>
      <c r="F1395">
        <v>81</v>
      </c>
      <c r="G1395">
        <v>4349</v>
      </c>
      <c r="H1395">
        <v>28</v>
      </c>
      <c r="I1395">
        <v>0</v>
      </c>
      <c r="J1395">
        <v>109</v>
      </c>
      <c r="K1395">
        <v>4349</v>
      </c>
    </row>
    <row r="1396" spans="1:11" x14ac:dyDescent="0.25">
      <c r="A1396" t="s">
        <v>751</v>
      </c>
      <c r="B1396" t="s">
        <v>74</v>
      </c>
      <c r="C1396" t="s">
        <v>247</v>
      </c>
      <c r="D1396" t="s">
        <v>237</v>
      </c>
      <c r="E1396" t="s">
        <v>114</v>
      </c>
      <c r="F1396">
        <v>302</v>
      </c>
      <c r="G1396">
        <v>13584.08</v>
      </c>
      <c r="H1396">
        <v>48</v>
      </c>
      <c r="I1396">
        <v>0</v>
      </c>
      <c r="J1396">
        <v>350</v>
      </c>
      <c r="K1396">
        <v>13584.08</v>
      </c>
    </row>
    <row r="1397" spans="1:11" x14ac:dyDescent="0.25">
      <c r="A1397" t="s">
        <v>817</v>
      </c>
      <c r="B1397" t="s">
        <v>74</v>
      </c>
      <c r="C1397" t="s">
        <v>247</v>
      </c>
      <c r="D1397" t="s">
        <v>243</v>
      </c>
      <c r="E1397" t="s">
        <v>115</v>
      </c>
      <c r="F1397">
        <v>301</v>
      </c>
      <c r="G1397">
        <v>11514.32</v>
      </c>
      <c r="H1397">
        <v>59</v>
      </c>
      <c r="I1397">
        <v>0</v>
      </c>
      <c r="J1397">
        <v>360</v>
      </c>
      <c r="K1397">
        <v>11514.32</v>
      </c>
    </row>
    <row r="1398" spans="1:11" x14ac:dyDescent="0.25">
      <c r="A1398" t="s">
        <v>1098</v>
      </c>
      <c r="B1398" t="s">
        <v>74</v>
      </c>
      <c r="C1398" t="s">
        <v>247</v>
      </c>
      <c r="D1398" t="s">
        <v>245</v>
      </c>
      <c r="E1398" t="s">
        <v>116</v>
      </c>
      <c r="F1398">
        <v>79</v>
      </c>
      <c r="G1398">
        <v>3727.08</v>
      </c>
      <c r="H1398">
        <v>9</v>
      </c>
      <c r="I1398">
        <v>0</v>
      </c>
      <c r="J1398">
        <v>88</v>
      </c>
      <c r="K1398">
        <v>3727.08</v>
      </c>
    </row>
    <row r="1399" spans="1:11" x14ac:dyDescent="0.25">
      <c r="A1399" t="s">
        <v>573</v>
      </c>
      <c r="B1399" t="s">
        <v>74</v>
      </c>
      <c r="C1399" t="s">
        <v>247</v>
      </c>
      <c r="D1399" t="s">
        <v>243</v>
      </c>
      <c r="E1399" t="s">
        <v>117</v>
      </c>
      <c r="F1399">
        <v>140</v>
      </c>
      <c r="G1399">
        <v>5598.08</v>
      </c>
      <c r="H1399">
        <v>26</v>
      </c>
      <c r="I1399">
        <v>0</v>
      </c>
      <c r="J1399">
        <v>166</v>
      </c>
      <c r="K1399">
        <v>5598.08</v>
      </c>
    </row>
    <row r="1400" spans="1:11" x14ac:dyDescent="0.25">
      <c r="A1400" t="s">
        <v>3722</v>
      </c>
      <c r="B1400" t="s">
        <v>74</v>
      </c>
      <c r="C1400" t="s">
        <v>247</v>
      </c>
      <c r="D1400" t="s">
        <v>244</v>
      </c>
      <c r="E1400" t="s">
        <v>118</v>
      </c>
      <c r="F1400">
        <v>91</v>
      </c>
      <c r="G1400">
        <v>4133</v>
      </c>
      <c r="H1400">
        <v>14</v>
      </c>
      <c r="I1400">
        <v>0</v>
      </c>
      <c r="J1400">
        <v>105</v>
      </c>
      <c r="K1400">
        <v>4133</v>
      </c>
    </row>
    <row r="1401" spans="1:11" x14ac:dyDescent="0.25">
      <c r="A1401" t="s">
        <v>2394</v>
      </c>
      <c r="B1401" t="s">
        <v>74</v>
      </c>
      <c r="C1401" t="s">
        <v>247</v>
      </c>
      <c r="D1401" t="s">
        <v>240</v>
      </c>
      <c r="E1401" t="s">
        <v>119</v>
      </c>
      <c r="F1401">
        <v>105</v>
      </c>
      <c r="G1401">
        <v>5839</v>
      </c>
      <c r="H1401">
        <v>8</v>
      </c>
      <c r="I1401">
        <v>0</v>
      </c>
      <c r="J1401">
        <v>113</v>
      </c>
      <c r="K1401">
        <v>5839</v>
      </c>
    </row>
    <row r="1402" spans="1:11" x14ac:dyDescent="0.25">
      <c r="A1402" t="s">
        <v>1806</v>
      </c>
      <c r="B1402" t="s">
        <v>74</v>
      </c>
      <c r="C1402" t="s">
        <v>247</v>
      </c>
      <c r="D1402" t="s">
        <v>239</v>
      </c>
      <c r="E1402" t="s">
        <v>120</v>
      </c>
      <c r="F1402">
        <v>168</v>
      </c>
      <c r="G1402">
        <v>7334.08</v>
      </c>
      <c r="H1402">
        <v>68</v>
      </c>
      <c r="I1402">
        <v>0</v>
      </c>
      <c r="J1402">
        <v>236</v>
      </c>
      <c r="K1402">
        <v>7334.08</v>
      </c>
    </row>
    <row r="1403" spans="1:11" x14ac:dyDescent="0.25">
      <c r="A1403" t="s">
        <v>1135</v>
      </c>
      <c r="B1403" t="s">
        <v>74</v>
      </c>
      <c r="C1403" t="s">
        <v>247</v>
      </c>
      <c r="D1403" t="s">
        <v>237</v>
      </c>
      <c r="E1403" t="s">
        <v>249</v>
      </c>
      <c r="F1403">
        <v>1896</v>
      </c>
      <c r="G1403">
        <v>91267.96</v>
      </c>
      <c r="H1403">
        <v>299</v>
      </c>
      <c r="I1403">
        <v>0</v>
      </c>
      <c r="J1403">
        <v>2195</v>
      </c>
      <c r="K1403">
        <v>91267.96</v>
      </c>
    </row>
    <row r="1404" spans="1:11" x14ac:dyDescent="0.25">
      <c r="A1404" t="s">
        <v>1560</v>
      </c>
      <c r="B1404" t="s">
        <v>74</v>
      </c>
      <c r="C1404" t="s">
        <v>247</v>
      </c>
      <c r="D1404" t="s">
        <v>238</v>
      </c>
      <c r="E1404" t="s">
        <v>250</v>
      </c>
      <c r="F1404">
        <v>2811</v>
      </c>
      <c r="G1404">
        <v>132319.32</v>
      </c>
      <c r="H1404">
        <v>463</v>
      </c>
      <c r="I1404">
        <v>0</v>
      </c>
      <c r="J1404">
        <v>3274</v>
      </c>
      <c r="K1404">
        <v>132319.32</v>
      </c>
    </row>
    <row r="1405" spans="1:11" x14ac:dyDescent="0.25">
      <c r="A1405" t="s">
        <v>2018</v>
      </c>
      <c r="B1405" t="s">
        <v>74</v>
      </c>
      <c r="C1405" t="s">
        <v>247</v>
      </c>
      <c r="D1405" t="s">
        <v>245</v>
      </c>
      <c r="E1405" t="s">
        <v>121</v>
      </c>
      <c r="F1405">
        <v>120</v>
      </c>
      <c r="G1405">
        <v>5664.16</v>
      </c>
      <c r="H1405">
        <v>10</v>
      </c>
      <c r="I1405">
        <v>0</v>
      </c>
      <c r="J1405">
        <v>130</v>
      </c>
      <c r="K1405">
        <v>5664.16</v>
      </c>
    </row>
    <row r="1406" spans="1:11" x14ac:dyDescent="0.25">
      <c r="A1406" t="s">
        <v>2523</v>
      </c>
      <c r="B1406" t="s">
        <v>74</v>
      </c>
      <c r="C1406" t="s">
        <v>247</v>
      </c>
      <c r="D1406" t="s">
        <v>242</v>
      </c>
      <c r="E1406" t="s">
        <v>122</v>
      </c>
      <c r="F1406">
        <v>197</v>
      </c>
      <c r="G1406">
        <v>8105</v>
      </c>
      <c r="H1406">
        <v>25</v>
      </c>
      <c r="I1406">
        <v>0</v>
      </c>
      <c r="J1406">
        <v>222</v>
      </c>
      <c r="K1406">
        <v>8105</v>
      </c>
    </row>
    <row r="1407" spans="1:11" x14ac:dyDescent="0.25">
      <c r="A1407" t="s">
        <v>2150</v>
      </c>
      <c r="B1407" t="s">
        <v>74</v>
      </c>
      <c r="C1407" t="s">
        <v>247</v>
      </c>
      <c r="D1407" t="s">
        <v>239</v>
      </c>
      <c r="E1407" t="s">
        <v>123</v>
      </c>
      <c r="F1407">
        <v>136</v>
      </c>
      <c r="G1407">
        <v>5991.16</v>
      </c>
      <c r="H1407">
        <v>43</v>
      </c>
      <c r="I1407">
        <v>0</v>
      </c>
      <c r="J1407">
        <v>179</v>
      </c>
      <c r="K1407">
        <v>5991.16</v>
      </c>
    </row>
    <row r="1408" spans="1:11" x14ac:dyDescent="0.25">
      <c r="A1408" t="s">
        <v>3616</v>
      </c>
      <c r="B1408" t="s">
        <v>74</v>
      </c>
      <c r="C1408" t="s">
        <v>247</v>
      </c>
      <c r="D1408" t="s">
        <v>238</v>
      </c>
      <c r="E1408" t="s">
        <v>124</v>
      </c>
      <c r="F1408">
        <v>743</v>
      </c>
      <c r="G1408">
        <v>33426.559999999998</v>
      </c>
      <c r="H1408">
        <v>101</v>
      </c>
      <c r="I1408">
        <v>0</v>
      </c>
      <c r="J1408">
        <v>844</v>
      </c>
      <c r="K1408">
        <v>33426.559999999998</v>
      </c>
    </row>
    <row r="1409" spans="1:11" x14ac:dyDescent="0.25">
      <c r="A1409" t="s">
        <v>1596</v>
      </c>
      <c r="B1409" t="s">
        <v>74</v>
      </c>
      <c r="C1409" t="s">
        <v>247</v>
      </c>
      <c r="D1409" t="s">
        <v>240</v>
      </c>
      <c r="E1409" t="s">
        <v>125</v>
      </c>
      <c r="F1409">
        <v>70</v>
      </c>
      <c r="G1409">
        <v>3726</v>
      </c>
      <c r="H1409">
        <v>8</v>
      </c>
      <c r="I1409">
        <v>0</v>
      </c>
      <c r="J1409">
        <v>78</v>
      </c>
      <c r="K1409">
        <v>3726</v>
      </c>
    </row>
    <row r="1410" spans="1:11" x14ac:dyDescent="0.25">
      <c r="A1410" t="s">
        <v>4031</v>
      </c>
      <c r="B1410" t="s">
        <v>74</v>
      </c>
      <c r="C1410" t="s">
        <v>247</v>
      </c>
      <c r="D1410" t="s">
        <v>243</v>
      </c>
      <c r="E1410" t="s">
        <v>126</v>
      </c>
      <c r="F1410">
        <v>335</v>
      </c>
      <c r="G1410">
        <v>14160.24</v>
      </c>
      <c r="H1410">
        <v>41</v>
      </c>
      <c r="I1410">
        <v>0</v>
      </c>
      <c r="J1410">
        <v>376</v>
      </c>
      <c r="K1410">
        <v>14160.24</v>
      </c>
    </row>
    <row r="1411" spans="1:11" x14ac:dyDescent="0.25">
      <c r="A1411" t="s">
        <v>3625</v>
      </c>
      <c r="B1411" t="s">
        <v>74</v>
      </c>
      <c r="C1411" t="s">
        <v>247</v>
      </c>
      <c r="D1411" t="s">
        <v>239</v>
      </c>
      <c r="E1411" t="s">
        <v>127</v>
      </c>
      <c r="F1411">
        <v>165</v>
      </c>
      <c r="G1411">
        <v>7719.16</v>
      </c>
      <c r="H1411">
        <v>43</v>
      </c>
      <c r="I1411">
        <v>0</v>
      </c>
      <c r="J1411">
        <v>208</v>
      </c>
      <c r="K1411">
        <v>7719.16</v>
      </c>
    </row>
    <row r="1412" spans="1:11" x14ac:dyDescent="0.25">
      <c r="A1412" t="s">
        <v>1514</v>
      </c>
      <c r="B1412" t="s">
        <v>74</v>
      </c>
      <c r="C1412" t="s">
        <v>247</v>
      </c>
      <c r="D1412" t="s">
        <v>239</v>
      </c>
      <c r="E1412" t="s">
        <v>128</v>
      </c>
      <c r="F1412">
        <v>120</v>
      </c>
      <c r="G1412">
        <v>7382.08</v>
      </c>
      <c r="H1412">
        <v>35</v>
      </c>
      <c r="I1412">
        <v>0</v>
      </c>
      <c r="J1412">
        <v>155</v>
      </c>
      <c r="K1412">
        <v>7382.08</v>
      </c>
    </row>
    <row r="1413" spans="1:11" x14ac:dyDescent="0.25">
      <c r="A1413" t="s">
        <v>2177</v>
      </c>
      <c r="B1413" t="s">
        <v>74</v>
      </c>
      <c r="C1413" t="s">
        <v>247</v>
      </c>
      <c r="D1413" t="s">
        <v>241</v>
      </c>
      <c r="E1413" t="s">
        <v>129</v>
      </c>
      <c r="F1413">
        <v>49</v>
      </c>
      <c r="G1413">
        <v>2473</v>
      </c>
      <c r="H1413">
        <v>6</v>
      </c>
      <c r="I1413">
        <v>0</v>
      </c>
      <c r="J1413">
        <v>55</v>
      </c>
      <c r="K1413">
        <v>2473</v>
      </c>
    </row>
    <row r="1414" spans="1:11" x14ac:dyDescent="0.25">
      <c r="A1414" t="s">
        <v>1855</v>
      </c>
      <c r="B1414" t="s">
        <v>74</v>
      </c>
      <c r="C1414" t="s">
        <v>247</v>
      </c>
      <c r="D1414" t="s">
        <v>239</v>
      </c>
      <c r="E1414" t="s">
        <v>130</v>
      </c>
      <c r="F1414">
        <v>95</v>
      </c>
      <c r="G1414">
        <v>4615.16</v>
      </c>
      <c r="H1414">
        <v>24</v>
      </c>
      <c r="I1414">
        <v>0</v>
      </c>
      <c r="J1414">
        <v>119</v>
      </c>
      <c r="K1414">
        <v>4615.16</v>
      </c>
    </row>
    <row r="1415" spans="1:11" x14ac:dyDescent="0.25">
      <c r="A1415" t="s">
        <v>4124</v>
      </c>
      <c r="B1415" t="s">
        <v>74</v>
      </c>
      <c r="C1415" t="s">
        <v>247</v>
      </c>
      <c r="D1415" t="s">
        <v>242</v>
      </c>
      <c r="E1415" t="s">
        <v>131</v>
      </c>
      <c r="F1415">
        <v>791</v>
      </c>
      <c r="G1415">
        <v>37079.64</v>
      </c>
      <c r="H1415">
        <v>208</v>
      </c>
      <c r="I1415">
        <v>0</v>
      </c>
      <c r="J1415">
        <v>999</v>
      </c>
      <c r="K1415">
        <v>37079.64</v>
      </c>
    </row>
    <row r="1416" spans="1:11" x14ac:dyDescent="0.25">
      <c r="A1416" t="s">
        <v>3514</v>
      </c>
      <c r="B1416" t="s">
        <v>74</v>
      </c>
      <c r="C1416" t="s">
        <v>247</v>
      </c>
      <c r="D1416" t="s">
        <v>239</v>
      </c>
      <c r="E1416" t="s">
        <v>132</v>
      </c>
      <c r="F1416">
        <v>116</v>
      </c>
      <c r="G1416">
        <v>5630.08</v>
      </c>
      <c r="H1416">
        <v>41</v>
      </c>
      <c r="I1416">
        <v>0</v>
      </c>
      <c r="J1416">
        <v>157</v>
      </c>
      <c r="K1416">
        <v>5630.08</v>
      </c>
    </row>
    <row r="1417" spans="1:11" x14ac:dyDescent="0.25">
      <c r="A1417" t="s">
        <v>1183</v>
      </c>
      <c r="B1417" t="s">
        <v>74</v>
      </c>
      <c r="C1417" t="s">
        <v>247</v>
      </c>
      <c r="D1417" t="s">
        <v>239</v>
      </c>
      <c r="E1417" t="s">
        <v>133</v>
      </c>
      <c r="F1417">
        <v>115</v>
      </c>
      <c r="G1417">
        <v>5595.16</v>
      </c>
      <c r="H1417">
        <v>39</v>
      </c>
      <c r="I1417">
        <v>0</v>
      </c>
      <c r="J1417">
        <v>154</v>
      </c>
      <c r="K1417">
        <v>5595.16</v>
      </c>
    </row>
    <row r="1418" spans="1:11" x14ac:dyDescent="0.25">
      <c r="A1418" t="s">
        <v>702</v>
      </c>
      <c r="B1418" t="s">
        <v>74</v>
      </c>
      <c r="C1418" t="s">
        <v>247</v>
      </c>
      <c r="D1418" t="s">
        <v>240</v>
      </c>
      <c r="E1418" t="s">
        <v>134</v>
      </c>
      <c r="F1418">
        <v>18</v>
      </c>
      <c r="G1418">
        <v>1048.08</v>
      </c>
      <c r="H1418">
        <v>1</v>
      </c>
      <c r="I1418">
        <v>0</v>
      </c>
      <c r="J1418">
        <v>19</v>
      </c>
      <c r="K1418">
        <v>1048.08</v>
      </c>
    </row>
    <row r="1419" spans="1:11" x14ac:dyDescent="0.25">
      <c r="A1419" t="s">
        <v>1643</v>
      </c>
      <c r="B1419" t="s">
        <v>74</v>
      </c>
      <c r="C1419" t="s">
        <v>247</v>
      </c>
      <c r="D1419" t="s">
        <v>239</v>
      </c>
      <c r="E1419" t="s">
        <v>135</v>
      </c>
      <c r="F1419">
        <v>165</v>
      </c>
      <c r="G1419">
        <v>7291</v>
      </c>
      <c r="H1419">
        <v>23</v>
      </c>
      <c r="I1419">
        <v>0</v>
      </c>
      <c r="J1419">
        <v>188</v>
      </c>
      <c r="K1419">
        <v>7291</v>
      </c>
    </row>
    <row r="1420" spans="1:11" x14ac:dyDescent="0.25">
      <c r="A1420" t="s">
        <v>3374</v>
      </c>
      <c r="B1420" t="s">
        <v>74</v>
      </c>
      <c r="C1420" t="s">
        <v>247</v>
      </c>
      <c r="D1420" t="s">
        <v>244</v>
      </c>
      <c r="E1420" t="s">
        <v>136</v>
      </c>
      <c r="F1420">
        <v>68</v>
      </c>
      <c r="G1420">
        <v>2960</v>
      </c>
      <c r="H1420">
        <v>3</v>
      </c>
      <c r="I1420">
        <v>0</v>
      </c>
      <c r="J1420">
        <v>71</v>
      </c>
      <c r="K1420">
        <v>2960</v>
      </c>
    </row>
    <row r="1421" spans="1:11" x14ac:dyDescent="0.25">
      <c r="A1421" t="s">
        <v>1129</v>
      </c>
      <c r="B1421" t="s">
        <v>74</v>
      </c>
      <c r="C1421" t="s">
        <v>247</v>
      </c>
      <c r="D1421" t="s">
        <v>238</v>
      </c>
      <c r="E1421" t="s">
        <v>137</v>
      </c>
      <c r="F1421">
        <v>676</v>
      </c>
      <c r="G1421">
        <v>34627.4</v>
      </c>
      <c r="H1421">
        <v>150</v>
      </c>
      <c r="I1421">
        <v>0</v>
      </c>
      <c r="J1421">
        <v>826</v>
      </c>
      <c r="K1421">
        <v>34627.4</v>
      </c>
    </row>
    <row r="1422" spans="1:11" x14ac:dyDescent="0.25">
      <c r="A1422" t="s">
        <v>3237</v>
      </c>
      <c r="B1422" t="s">
        <v>74</v>
      </c>
      <c r="C1422" t="s">
        <v>247</v>
      </c>
      <c r="D1422" t="s">
        <v>239</v>
      </c>
      <c r="E1422" t="s">
        <v>138</v>
      </c>
      <c r="F1422">
        <v>124</v>
      </c>
      <c r="G1422">
        <v>6666.08</v>
      </c>
      <c r="H1422">
        <v>31</v>
      </c>
      <c r="I1422">
        <v>0</v>
      </c>
      <c r="J1422">
        <v>155</v>
      </c>
      <c r="K1422">
        <v>6666.08</v>
      </c>
    </row>
    <row r="1423" spans="1:11" x14ac:dyDescent="0.25">
      <c r="A1423" t="s">
        <v>1357</v>
      </c>
      <c r="B1423" t="s">
        <v>74</v>
      </c>
      <c r="C1423" t="s">
        <v>247</v>
      </c>
      <c r="D1423" t="s">
        <v>239</v>
      </c>
      <c r="E1423" t="s">
        <v>139</v>
      </c>
      <c r="F1423">
        <v>112</v>
      </c>
      <c r="G1423">
        <v>5413.08</v>
      </c>
      <c r="H1423">
        <v>35</v>
      </c>
      <c r="I1423">
        <v>0</v>
      </c>
      <c r="J1423">
        <v>147</v>
      </c>
      <c r="K1423">
        <v>5413.08</v>
      </c>
    </row>
    <row r="1424" spans="1:11" x14ac:dyDescent="0.25">
      <c r="A1424" t="s">
        <v>3419</v>
      </c>
      <c r="B1424" t="s">
        <v>74</v>
      </c>
      <c r="C1424" t="s">
        <v>247</v>
      </c>
      <c r="D1424" t="s">
        <v>242</v>
      </c>
      <c r="E1424" t="s">
        <v>140</v>
      </c>
      <c r="F1424">
        <v>34</v>
      </c>
      <c r="G1424">
        <v>1996</v>
      </c>
      <c r="H1424">
        <v>10</v>
      </c>
      <c r="I1424">
        <v>0</v>
      </c>
      <c r="J1424">
        <v>44</v>
      </c>
      <c r="K1424">
        <v>1996</v>
      </c>
    </row>
    <row r="1425" spans="1:11" x14ac:dyDescent="0.25">
      <c r="A1425" t="s">
        <v>3569</v>
      </c>
      <c r="B1425" t="s">
        <v>74</v>
      </c>
      <c r="C1425" t="s">
        <v>247</v>
      </c>
      <c r="D1425" t="s">
        <v>243</v>
      </c>
      <c r="E1425" t="s">
        <v>141</v>
      </c>
      <c r="F1425">
        <v>1</v>
      </c>
      <c r="G1425">
        <v>32</v>
      </c>
      <c r="H1425">
        <v>0</v>
      </c>
      <c r="I1425">
        <v>0</v>
      </c>
      <c r="J1425">
        <v>1</v>
      </c>
      <c r="K1425">
        <v>32</v>
      </c>
    </row>
    <row r="1426" spans="1:11" x14ac:dyDescent="0.25">
      <c r="A1426" t="s">
        <v>666</v>
      </c>
      <c r="B1426" t="s">
        <v>74</v>
      </c>
      <c r="C1426" t="s">
        <v>247</v>
      </c>
      <c r="D1426" t="s">
        <v>239</v>
      </c>
      <c r="E1426" t="s">
        <v>142</v>
      </c>
      <c r="F1426">
        <v>93</v>
      </c>
      <c r="G1426">
        <v>4626</v>
      </c>
      <c r="H1426">
        <v>36</v>
      </c>
      <c r="I1426">
        <v>0</v>
      </c>
      <c r="J1426">
        <v>129</v>
      </c>
      <c r="K1426">
        <v>4626</v>
      </c>
    </row>
    <row r="1427" spans="1:11" x14ac:dyDescent="0.25">
      <c r="A1427" t="s">
        <v>729</v>
      </c>
      <c r="B1427" t="s">
        <v>74</v>
      </c>
      <c r="C1427" t="s">
        <v>247</v>
      </c>
      <c r="D1427" t="s">
        <v>239</v>
      </c>
      <c r="E1427" t="s">
        <v>143</v>
      </c>
      <c r="F1427">
        <v>72</v>
      </c>
      <c r="G1427">
        <v>3215.08</v>
      </c>
      <c r="H1427">
        <v>25</v>
      </c>
      <c r="I1427">
        <v>0</v>
      </c>
      <c r="J1427">
        <v>97</v>
      </c>
      <c r="K1427">
        <v>3215.08</v>
      </c>
    </row>
    <row r="1428" spans="1:11" x14ac:dyDescent="0.25">
      <c r="A1428" t="s">
        <v>1228</v>
      </c>
      <c r="B1428" t="s">
        <v>74</v>
      </c>
      <c r="C1428" t="s">
        <v>247</v>
      </c>
      <c r="D1428" t="s">
        <v>242</v>
      </c>
      <c r="E1428" t="s">
        <v>144</v>
      </c>
      <c r="F1428">
        <v>733</v>
      </c>
      <c r="G1428">
        <v>31820.639999999999</v>
      </c>
      <c r="H1428">
        <v>75</v>
      </c>
      <c r="I1428">
        <v>0</v>
      </c>
      <c r="J1428">
        <v>808</v>
      </c>
      <c r="K1428">
        <v>31820.639999999999</v>
      </c>
    </row>
    <row r="1429" spans="1:11" x14ac:dyDescent="0.25">
      <c r="A1429" t="s">
        <v>3728</v>
      </c>
      <c r="B1429" t="s">
        <v>74</v>
      </c>
      <c r="C1429" t="s">
        <v>247</v>
      </c>
      <c r="D1429" t="s">
        <v>245</v>
      </c>
      <c r="E1429" t="s">
        <v>145</v>
      </c>
      <c r="F1429">
        <v>67</v>
      </c>
      <c r="G1429">
        <v>3334</v>
      </c>
      <c r="H1429">
        <v>7</v>
      </c>
      <c r="I1429">
        <v>0</v>
      </c>
      <c r="J1429">
        <v>74</v>
      </c>
      <c r="K1429">
        <v>3334</v>
      </c>
    </row>
    <row r="1430" spans="1:11" x14ac:dyDescent="0.25">
      <c r="A1430" t="s">
        <v>1073</v>
      </c>
      <c r="B1430" t="s">
        <v>74</v>
      </c>
      <c r="C1430" t="s">
        <v>247</v>
      </c>
      <c r="D1430" t="s">
        <v>239</v>
      </c>
      <c r="E1430" t="s">
        <v>146</v>
      </c>
      <c r="F1430">
        <v>73</v>
      </c>
      <c r="G1430">
        <v>4282</v>
      </c>
      <c r="H1430">
        <v>16</v>
      </c>
      <c r="I1430">
        <v>0</v>
      </c>
      <c r="J1430">
        <v>89</v>
      </c>
      <c r="K1430">
        <v>4282</v>
      </c>
    </row>
    <row r="1431" spans="1:11" x14ac:dyDescent="0.25">
      <c r="A1431" t="s">
        <v>827</v>
      </c>
      <c r="B1431" t="s">
        <v>74</v>
      </c>
      <c r="C1431" t="s">
        <v>247</v>
      </c>
      <c r="D1431" t="s">
        <v>245</v>
      </c>
      <c r="E1431" t="s">
        <v>147</v>
      </c>
      <c r="F1431">
        <v>201</v>
      </c>
      <c r="G1431">
        <v>9764</v>
      </c>
      <c r="H1431">
        <v>35</v>
      </c>
      <c r="I1431">
        <v>0</v>
      </c>
      <c r="J1431">
        <v>236</v>
      </c>
      <c r="K1431">
        <v>9764</v>
      </c>
    </row>
    <row r="1432" spans="1:11" x14ac:dyDescent="0.25">
      <c r="A1432" t="s">
        <v>949</v>
      </c>
      <c r="B1432" t="s">
        <v>74</v>
      </c>
      <c r="C1432" t="s">
        <v>247</v>
      </c>
      <c r="D1432" t="s">
        <v>241</v>
      </c>
      <c r="E1432" t="s">
        <v>148</v>
      </c>
      <c r="F1432">
        <v>47</v>
      </c>
      <c r="G1432">
        <v>2672</v>
      </c>
      <c r="H1432">
        <v>4</v>
      </c>
      <c r="I1432">
        <v>0</v>
      </c>
      <c r="J1432">
        <v>51</v>
      </c>
      <c r="K1432">
        <v>2672</v>
      </c>
    </row>
    <row r="1433" spans="1:11" x14ac:dyDescent="0.25">
      <c r="A1433" t="s">
        <v>1509</v>
      </c>
      <c r="B1433" t="s">
        <v>74</v>
      </c>
      <c r="C1433" t="s">
        <v>247</v>
      </c>
      <c r="D1433" t="s">
        <v>239</v>
      </c>
      <c r="E1433" t="s">
        <v>149</v>
      </c>
      <c r="F1433">
        <v>140</v>
      </c>
      <c r="G1433">
        <v>7072.16</v>
      </c>
      <c r="H1433">
        <v>42</v>
      </c>
      <c r="I1433">
        <v>0</v>
      </c>
      <c r="J1433">
        <v>182</v>
      </c>
      <c r="K1433">
        <v>7072.16</v>
      </c>
    </row>
    <row r="1434" spans="1:11" x14ac:dyDescent="0.25">
      <c r="A1434" t="s">
        <v>2930</v>
      </c>
      <c r="B1434" t="s">
        <v>74</v>
      </c>
      <c r="C1434" t="s">
        <v>247</v>
      </c>
      <c r="D1434" t="s">
        <v>241</v>
      </c>
      <c r="E1434" t="s">
        <v>150</v>
      </c>
      <c r="F1434">
        <v>515</v>
      </c>
      <c r="G1434">
        <v>27798.32</v>
      </c>
      <c r="H1434">
        <v>50</v>
      </c>
      <c r="I1434">
        <v>0</v>
      </c>
      <c r="J1434">
        <v>565</v>
      </c>
      <c r="K1434">
        <v>27798.32</v>
      </c>
    </row>
    <row r="1435" spans="1:11" x14ac:dyDescent="0.25">
      <c r="A1435" t="s">
        <v>3591</v>
      </c>
      <c r="B1435" t="s">
        <v>74</v>
      </c>
      <c r="C1435" t="s">
        <v>247</v>
      </c>
      <c r="D1435" t="s">
        <v>245</v>
      </c>
      <c r="E1435" t="s">
        <v>151</v>
      </c>
      <c r="F1435">
        <v>259</v>
      </c>
      <c r="G1435">
        <v>15141.08</v>
      </c>
      <c r="H1435">
        <v>55</v>
      </c>
      <c r="I1435">
        <v>0</v>
      </c>
      <c r="J1435">
        <v>314</v>
      </c>
      <c r="K1435">
        <v>15141.08</v>
      </c>
    </row>
    <row r="1436" spans="1:11" x14ac:dyDescent="0.25">
      <c r="A1436" t="s">
        <v>1609</v>
      </c>
      <c r="B1436" t="s">
        <v>74</v>
      </c>
      <c r="C1436" t="s">
        <v>247</v>
      </c>
      <c r="D1436" t="s">
        <v>237</v>
      </c>
      <c r="E1436" t="s">
        <v>152</v>
      </c>
      <c r="F1436">
        <v>111</v>
      </c>
      <c r="G1436">
        <v>5425</v>
      </c>
      <c r="H1436">
        <v>25</v>
      </c>
      <c r="I1436">
        <v>0</v>
      </c>
      <c r="J1436">
        <v>136</v>
      </c>
      <c r="K1436">
        <v>5425</v>
      </c>
    </row>
    <row r="1437" spans="1:11" x14ac:dyDescent="0.25">
      <c r="A1437" t="s">
        <v>2841</v>
      </c>
      <c r="B1437" t="s">
        <v>74</v>
      </c>
      <c r="C1437" t="s">
        <v>247</v>
      </c>
      <c r="D1437" t="s">
        <v>237</v>
      </c>
      <c r="E1437" t="s">
        <v>153</v>
      </c>
      <c r="F1437">
        <v>338</v>
      </c>
      <c r="G1437">
        <v>15899.16</v>
      </c>
      <c r="H1437">
        <v>39</v>
      </c>
      <c r="I1437">
        <v>0</v>
      </c>
      <c r="J1437">
        <v>377</v>
      </c>
      <c r="K1437">
        <v>15899.16</v>
      </c>
    </row>
    <row r="1438" spans="1:11" x14ac:dyDescent="0.25">
      <c r="A1438" t="s">
        <v>1175</v>
      </c>
      <c r="B1438" t="s">
        <v>74</v>
      </c>
      <c r="C1438" t="s">
        <v>247</v>
      </c>
      <c r="D1438" t="s">
        <v>239</v>
      </c>
      <c r="E1438" t="s">
        <v>154</v>
      </c>
      <c r="F1438">
        <v>177</v>
      </c>
      <c r="G1438">
        <v>8508.08</v>
      </c>
      <c r="H1438">
        <v>44</v>
      </c>
      <c r="I1438">
        <v>0</v>
      </c>
      <c r="J1438">
        <v>221</v>
      </c>
      <c r="K1438">
        <v>8508.08</v>
      </c>
    </row>
    <row r="1439" spans="1:11" x14ac:dyDescent="0.25">
      <c r="A1439" t="s">
        <v>2808</v>
      </c>
      <c r="B1439" t="s">
        <v>74</v>
      </c>
      <c r="C1439" t="s">
        <v>247</v>
      </c>
      <c r="D1439" t="s">
        <v>237</v>
      </c>
      <c r="E1439" t="s">
        <v>155</v>
      </c>
      <c r="F1439">
        <v>298</v>
      </c>
      <c r="G1439">
        <v>14629.16</v>
      </c>
      <c r="H1439">
        <v>33</v>
      </c>
      <c r="I1439">
        <v>0</v>
      </c>
      <c r="J1439">
        <v>331</v>
      </c>
      <c r="K1439">
        <v>14629.16</v>
      </c>
    </row>
    <row r="1440" spans="1:11" x14ac:dyDescent="0.25">
      <c r="A1440" t="s">
        <v>1186</v>
      </c>
      <c r="B1440" t="s">
        <v>74</v>
      </c>
      <c r="C1440" t="s">
        <v>247</v>
      </c>
      <c r="D1440" t="s">
        <v>241</v>
      </c>
      <c r="E1440" t="s">
        <v>156</v>
      </c>
      <c r="F1440">
        <v>162</v>
      </c>
      <c r="G1440">
        <v>8993.08</v>
      </c>
      <c r="H1440">
        <v>21</v>
      </c>
      <c r="I1440">
        <v>0</v>
      </c>
      <c r="J1440">
        <v>183</v>
      </c>
      <c r="K1440">
        <v>8993.08</v>
      </c>
    </row>
    <row r="1441" spans="1:11" x14ac:dyDescent="0.25">
      <c r="A1441" t="s">
        <v>2755</v>
      </c>
      <c r="B1441" t="s">
        <v>74</v>
      </c>
      <c r="C1441" t="s">
        <v>247</v>
      </c>
      <c r="D1441" t="s">
        <v>239</v>
      </c>
      <c r="E1441" t="s">
        <v>251</v>
      </c>
      <c r="F1441">
        <v>4097</v>
      </c>
      <c r="G1441">
        <v>204372.48000000001</v>
      </c>
      <c r="H1441">
        <v>1215</v>
      </c>
      <c r="I1441">
        <v>0</v>
      </c>
      <c r="J1441">
        <v>5312</v>
      </c>
      <c r="K1441">
        <v>204372.48000000001</v>
      </c>
    </row>
    <row r="1442" spans="1:11" x14ac:dyDescent="0.25">
      <c r="A1442" t="s">
        <v>724</v>
      </c>
      <c r="B1442" t="s">
        <v>74</v>
      </c>
      <c r="C1442" t="s">
        <v>247</v>
      </c>
      <c r="D1442" t="s">
        <v>238</v>
      </c>
      <c r="E1442" t="s">
        <v>157</v>
      </c>
      <c r="F1442">
        <v>81</v>
      </c>
      <c r="G1442">
        <v>4012.32</v>
      </c>
      <c r="H1442">
        <v>21</v>
      </c>
      <c r="I1442">
        <v>0</v>
      </c>
      <c r="J1442">
        <v>102</v>
      </c>
      <c r="K1442">
        <v>4012.32</v>
      </c>
    </row>
    <row r="1443" spans="1:11" x14ac:dyDescent="0.25">
      <c r="A1443" t="s">
        <v>1962</v>
      </c>
      <c r="B1443" t="s">
        <v>74</v>
      </c>
      <c r="C1443" t="s">
        <v>247</v>
      </c>
      <c r="D1443" t="s">
        <v>241</v>
      </c>
      <c r="E1443" t="s">
        <v>158</v>
      </c>
      <c r="F1443">
        <v>142</v>
      </c>
      <c r="G1443">
        <v>8655</v>
      </c>
      <c r="H1443">
        <v>48</v>
      </c>
      <c r="I1443">
        <v>0</v>
      </c>
      <c r="J1443">
        <v>190</v>
      </c>
      <c r="K1443">
        <v>8655</v>
      </c>
    </row>
    <row r="1444" spans="1:11" x14ac:dyDescent="0.25">
      <c r="A1444" t="s">
        <v>2215</v>
      </c>
      <c r="B1444" t="s">
        <v>74</v>
      </c>
      <c r="C1444" t="s">
        <v>247</v>
      </c>
      <c r="D1444" t="s">
        <v>242</v>
      </c>
      <c r="E1444" t="s">
        <v>159</v>
      </c>
      <c r="F1444">
        <v>100</v>
      </c>
      <c r="G1444">
        <v>4817</v>
      </c>
      <c r="H1444">
        <v>9</v>
      </c>
      <c r="I1444">
        <v>0</v>
      </c>
      <c r="J1444">
        <v>109</v>
      </c>
      <c r="K1444">
        <v>4817</v>
      </c>
    </row>
    <row r="1445" spans="1:11" x14ac:dyDescent="0.25">
      <c r="A1445" t="s">
        <v>2016</v>
      </c>
      <c r="B1445" t="s">
        <v>74</v>
      </c>
      <c r="C1445" t="s">
        <v>247</v>
      </c>
      <c r="D1445" t="s">
        <v>239</v>
      </c>
      <c r="E1445" t="s">
        <v>160</v>
      </c>
      <c r="F1445">
        <v>97</v>
      </c>
      <c r="G1445">
        <v>5067.08</v>
      </c>
      <c r="H1445">
        <v>34</v>
      </c>
      <c r="I1445">
        <v>0</v>
      </c>
      <c r="J1445">
        <v>131</v>
      </c>
      <c r="K1445">
        <v>5067.08</v>
      </c>
    </row>
    <row r="1446" spans="1:11" x14ac:dyDescent="0.25">
      <c r="A1446" t="s">
        <v>3732</v>
      </c>
      <c r="B1446" t="s">
        <v>74</v>
      </c>
      <c r="C1446" t="s">
        <v>247</v>
      </c>
      <c r="D1446" t="s">
        <v>240</v>
      </c>
      <c r="E1446" t="s">
        <v>161</v>
      </c>
      <c r="F1446">
        <v>33</v>
      </c>
      <c r="G1446">
        <v>1952</v>
      </c>
      <c r="H1446">
        <v>1</v>
      </c>
      <c r="I1446">
        <v>0</v>
      </c>
      <c r="J1446">
        <v>34</v>
      </c>
      <c r="K1446">
        <v>1952</v>
      </c>
    </row>
    <row r="1447" spans="1:11" x14ac:dyDescent="0.25">
      <c r="A1447" t="s">
        <v>4143</v>
      </c>
      <c r="B1447" t="s">
        <v>74</v>
      </c>
      <c r="C1447" t="s">
        <v>247</v>
      </c>
      <c r="D1447" t="s">
        <v>242</v>
      </c>
      <c r="E1447" t="s">
        <v>162</v>
      </c>
      <c r="F1447">
        <v>132</v>
      </c>
      <c r="G1447">
        <v>6717</v>
      </c>
      <c r="H1447">
        <v>34</v>
      </c>
      <c r="I1447">
        <v>0</v>
      </c>
      <c r="J1447">
        <v>166</v>
      </c>
      <c r="K1447">
        <v>6717</v>
      </c>
    </row>
    <row r="1448" spans="1:11" x14ac:dyDescent="0.25">
      <c r="A1448" t="s">
        <v>1059</v>
      </c>
      <c r="B1448" t="s">
        <v>74</v>
      </c>
      <c r="C1448" t="s">
        <v>247</v>
      </c>
      <c r="D1448" t="s">
        <v>240</v>
      </c>
      <c r="E1448" t="s">
        <v>163</v>
      </c>
      <c r="F1448">
        <v>104</v>
      </c>
      <c r="G1448">
        <v>5377.08</v>
      </c>
      <c r="H1448">
        <v>18</v>
      </c>
      <c r="I1448">
        <v>0</v>
      </c>
      <c r="J1448">
        <v>122</v>
      </c>
      <c r="K1448">
        <v>5377.08</v>
      </c>
    </row>
    <row r="1449" spans="1:11" x14ac:dyDescent="0.25">
      <c r="A1449" t="s">
        <v>3655</v>
      </c>
      <c r="B1449" t="s">
        <v>74</v>
      </c>
      <c r="C1449" t="s">
        <v>247</v>
      </c>
      <c r="D1449" t="s">
        <v>239</v>
      </c>
      <c r="E1449" t="s">
        <v>164</v>
      </c>
      <c r="F1449">
        <v>107</v>
      </c>
      <c r="G1449">
        <v>5755.16</v>
      </c>
      <c r="H1449">
        <v>69</v>
      </c>
      <c r="I1449">
        <v>0</v>
      </c>
      <c r="J1449">
        <v>176</v>
      </c>
      <c r="K1449">
        <v>5755.16</v>
      </c>
    </row>
    <row r="1450" spans="1:11" x14ac:dyDescent="0.25">
      <c r="A1450" t="s">
        <v>3327</v>
      </c>
      <c r="B1450" t="s">
        <v>74</v>
      </c>
      <c r="C1450" t="s">
        <v>247</v>
      </c>
      <c r="D1450" t="s">
        <v>238</v>
      </c>
      <c r="E1450" t="s">
        <v>165</v>
      </c>
      <c r="F1450">
        <v>282</v>
      </c>
      <c r="G1450">
        <v>12462</v>
      </c>
      <c r="H1450">
        <v>19</v>
      </c>
      <c r="I1450">
        <v>0</v>
      </c>
      <c r="J1450">
        <v>301</v>
      </c>
      <c r="K1450">
        <v>12462</v>
      </c>
    </row>
    <row r="1451" spans="1:11" x14ac:dyDescent="0.25">
      <c r="A1451" t="s">
        <v>1197</v>
      </c>
      <c r="B1451" t="s">
        <v>74</v>
      </c>
      <c r="C1451" t="s">
        <v>247</v>
      </c>
      <c r="D1451" t="s">
        <v>245</v>
      </c>
      <c r="E1451" t="s">
        <v>166</v>
      </c>
      <c r="F1451">
        <v>37</v>
      </c>
      <c r="G1451">
        <v>1860.16</v>
      </c>
      <c r="H1451">
        <v>6</v>
      </c>
      <c r="I1451">
        <v>0</v>
      </c>
      <c r="J1451">
        <v>43</v>
      </c>
      <c r="K1451">
        <v>1860.16</v>
      </c>
    </row>
    <row r="1452" spans="1:11" x14ac:dyDescent="0.25">
      <c r="A1452" t="s">
        <v>1040</v>
      </c>
      <c r="B1452" t="s">
        <v>74</v>
      </c>
      <c r="C1452" t="s">
        <v>247</v>
      </c>
      <c r="D1452" t="s">
        <v>240</v>
      </c>
      <c r="E1452" t="s">
        <v>252</v>
      </c>
      <c r="F1452">
        <v>690</v>
      </c>
      <c r="G1452">
        <v>36645.32</v>
      </c>
      <c r="H1452">
        <v>75</v>
      </c>
      <c r="I1452">
        <v>0</v>
      </c>
      <c r="J1452">
        <v>765</v>
      </c>
      <c r="K1452">
        <v>36645.32</v>
      </c>
    </row>
    <row r="1453" spans="1:11" x14ac:dyDescent="0.25">
      <c r="A1453" t="s">
        <v>2786</v>
      </c>
      <c r="B1453" t="s">
        <v>74</v>
      </c>
      <c r="C1453" t="s">
        <v>247</v>
      </c>
      <c r="D1453" t="s">
        <v>245</v>
      </c>
      <c r="E1453" t="s">
        <v>167</v>
      </c>
      <c r="F1453">
        <v>62</v>
      </c>
      <c r="G1453">
        <v>2448</v>
      </c>
      <c r="H1453">
        <v>6</v>
      </c>
      <c r="I1453">
        <v>0</v>
      </c>
      <c r="J1453">
        <v>68</v>
      </c>
      <c r="K1453">
        <v>2448</v>
      </c>
    </row>
    <row r="1454" spans="1:11" x14ac:dyDescent="0.25">
      <c r="A1454" t="s">
        <v>4118</v>
      </c>
      <c r="B1454" t="s">
        <v>74</v>
      </c>
      <c r="C1454" t="s">
        <v>247</v>
      </c>
      <c r="D1454" t="s">
        <v>237</v>
      </c>
      <c r="E1454" t="s">
        <v>168</v>
      </c>
      <c r="F1454">
        <v>131</v>
      </c>
      <c r="G1454">
        <v>6330</v>
      </c>
      <c r="H1454">
        <v>27</v>
      </c>
      <c r="I1454">
        <v>0</v>
      </c>
      <c r="J1454">
        <v>158</v>
      </c>
      <c r="K1454">
        <v>6330</v>
      </c>
    </row>
    <row r="1455" spans="1:11" x14ac:dyDescent="0.25">
      <c r="A1455" t="s">
        <v>2154</v>
      </c>
      <c r="B1455" t="s">
        <v>74</v>
      </c>
      <c r="C1455" t="s">
        <v>247</v>
      </c>
      <c r="D1455" t="s">
        <v>243</v>
      </c>
      <c r="E1455" t="s">
        <v>169</v>
      </c>
      <c r="F1455">
        <v>97</v>
      </c>
      <c r="G1455">
        <v>4187</v>
      </c>
      <c r="H1455">
        <v>22</v>
      </c>
      <c r="I1455">
        <v>0</v>
      </c>
      <c r="J1455">
        <v>119</v>
      </c>
      <c r="K1455">
        <v>4187</v>
      </c>
    </row>
    <row r="1456" spans="1:11" x14ac:dyDescent="0.25">
      <c r="A1456" t="s">
        <v>2199</v>
      </c>
      <c r="B1456" t="s">
        <v>74</v>
      </c>
      <c r="C1456" t="s">
        <v>247</v>
      </c>
      <c r="D1456" t="s">
        <v>240</v>
      </c>
      <c r="E1456" t="s">
        <v>170</v>
      </c>
      <c r="F1456">
        <v>59</v>
      </c>
      <c r="G1456">
        <v>3365.08</v>
      </c>
      <c r="H1456">
        <v>13</v>
      </c>
      <c r="I1456">
        <v>0</v>
      </c>
      <c r="J1456">
        <v>72</v>
      </c>
      <c r="K1456">
        <v>3365.08</v>
      </c>
    </row>
    <row r="1457" spans="1:11" x14ac:dyDescent="0.25">
      <c r="A1457" t="s">
        <v>1468</v>
      </c>
      <c r="B1457" t="s">
        <v>74</v>
      </c>
      <c r="C1457" t="s">
        <v>247</v>
      </c>
      <c r="D1457" t="s">
        <v>241</v>
      </c>
      <c r="E1457" t="s">
        <v>253</v>
      </c>
      <c r="F1457">
        <v>2727</v>
      </c>
      <c r="G1457">
        <v>150826.76</v>
      </c>
      <c r="H1457">
        <v>424</v>
      </c>
      <c r="I1457">
        <v>0</v>
      </c>
      <c r="J1457">
        <v>3151</v>
      </c>
      <c r="K1457">
        <v>150826.76</v>
      </c>
    </row>
    <row r="1458" spans="1:11" x14ac:dyDescent="0.25">
      <c r="A1458" t="s">
        <v>2827</v>
      </c>
      <c r="B1458" t="s">
        <v>74</v>
      </c>
      <c r="C1458" t="s">
        <v>247</v>
      </c>
      <c r="D1458" t="s">
        <v>245</v>
      </c>
      <c r="E1458" t="s">
        <v>171</v>
      </c>
      <c r="F1458">
        <v>260</v>
      </c>
      <c r="G1458">
        <v>12060.16</v>
      </c>
      <c r="H1458">
        <v>32</v>
      </c>
      <c r="I1458">
        <v>0</v>
      </c>
      <c r="J1458">
        <v>292</v>
      </c>
      <c r="K1458">
        <v>12060.16</v>
      </c>
    </row>
    <row r="1459" spans="1:11" x14ac:dyDescent="0.25">
      <c r="A1459" t="s">
        <v>1801</v>
      </c>
      <c r="B1459" t="s">
        <v>74</v>
      </c>
      <c r="C1459" t="s">
        <v>247</v>
      </c>
      <c r="D1459" t="s">
        <v>240</v>
      </c>
      <c r="E1459" t="s">
        <v>172</v>
      </c>
      <c r="F1459">
        <v>99</v>
      </c>
      <c r="G1459">
        <v>4552</v>
      </c>
      <c r="H1459">
        <v>3</v>
      </c>
      <c r="I1459">
        <v>0</v>
      </c>
      <c r="J1459">
        <v>102</v>
      </c>
      <c r="K1459">
        <v>4552</v>
      </c>
    </row>
    <row r="1460" spans="1:11" x14ac:dyDescent="0.25">
      <c r="A1460" t="s">
        <v>1440</v>
      </c>
      <c r="B1460" t="s">
        <v>74</v>
      </c>
      <c r="C1460" t="s">
        <v>247</v>
      </c>
      <c r="D1460" t="s">
        <v>246</v>
      </c>
      <c r="E1460" t="s">
        <v>246</v>
      </c>
      <c r="F1460">
        <v>6</v>
      </c>
      <c r="G1460">
        <v>278</v>
      </c>
      <c r="H1460">
        <v>4</v>
      </c>
      <c r="I1460">
        <v>0</v>
      </c>
      <c r="J1460">
        <v>10</v>
      </c>
      <c r="K1460">
        <v>278</v>
      </c>
    </row>
    <row r="1461" spans="1:11" x14ac:dyDescent="0.25">
      <c r="A1461" t="s">
        <v>2743</v>
      </c>
      <c r="B1461" t="s">
        <v>74</v>
      </c>
      <c r="C1461" t="s">
        <v>247</v>
      </c>
      <c r="D1461" t="s">
        <v>246</v>
      </c>
      <c r="E1461" t="s">
        <v>258</v>
      </c>
      <c r="F1461">
        <v>6</v>
      </c>
      <c r="G1461">
        <v>278</v>
      </c>
      <c r="H1461">
        <v>4</v>
      </c>
      <c r="I1461">
        <v>0</v>
      </c>
      <c r="J1461">
        <v>10</v>
      </c>
      <c r="K1461">
        <v>278</v>
      </c>
    </row>
    <row r="1462" spans="1:11" x14ac:dyDescent="0.25">
      <c r="A1462" t="s">
        <v>2792</v>
      </c>
      <c r="B1462" t="s">
        <v>74</v>
      </c>
      <c r="C1462" t="s">
        <v>247</v>
      </c>
      <c r="D1462" t="s">
        <v>237</v>
      </c>
      <c r="E1462" t="s">
        <v>173</v>
      </c>
      <c r="F1462">
        <v>93</v>
      </c>
      <c r="G1462">
        <v>5196.24</v>
      </c>
      <c r="H1462">
        <v>12</v>
      </c>
      <c r="I1462">
        <v>0</v>
      </c>
      <c r="J1462">
        <v>105</v>
      </c>
      <c r="K1462">
        <v>5196.24</v>
      </c>
    </row>
    <row r="1463" spans="1:11" x14ac:dyDescent="0.25">
      <c r="A1463" t="s">
        <v>1278</v>
      </c>
      <c r="B1463" t="s">
        <v>74</v>
      </c>
      <c r="C1463" t="s">
        <v>247</v>
      </c>
      <c r="D1463" t="s">
        <v>237</v>
      </c>
      <c r="E1463" t="s">
        <v>174</v>
      </c>
      <c r="F1463">
        <v>337</v>
      </c>
      <c r="G1463">
        <v>16346.08</v>
      </c>
      <c r="H1463">
        <v>51</v>
      </c>
      <c r="I1463">
        <v>0</v>
      </c>
      <c r="J1463">
        <v>388</v>
      </c>
      <c r="K1463">
        <v>16346.08</v>
      </c>
    </row>
    <row r="1464" spans="1:11" x14ac:dyDescent="0.25">
      <c r="A1464" t="s">
        <v>2092</v>
      </c>
      <c r="B1464" t="s">
        <v>74</v>
      </c>
      <c r="C1464" t="s">
        <v>247</v>
      </c>
      <c r="D1464" t="s">
        <v>241</v>
      </c>
      <c r="E1464" t="s">
        <v>175</v>
      </c>
      <c r="F1464">
        <v>103</v>
      </c>
      <c r="G1464">
        <v>5464.08</v>
      </c>
      <c r="H1464">
        <v>26</v>
      </c>
      <c r="I1464">
        <v>0</v>
      </c>
      <c r="J1464">
        <v>129</v>
      </c>
      <c r="K1464">
        <v>5464.08</v>
      </c>
    </row>
    <row r="1465" spans="1:11" x14ac:dyDescent="0.25">
      <c r="A1465" t="s">
        <v>1740</v>
      </c>
      <c r="B1465" t="s">
        <v>74</v>
      </c>
      <c r="C1465" t="s">
        <v>247</v>
      </c>
      <c r="D1465" t="s">
        <v>242</v>
      </c>
      <c r="E1465" t="s">
        <v>176</v>
      </c>
      <c r="F1465">
        <v>301</v>
      </c>
      <c r="G1465">
        <v>14954.56</v>
      </c>
      <c r="H1465">
        <v>88</v>
      </c>
      <c r="I1465">
        <v>0</v>
      </c>
      <c r="J1465">
        <v>389</v>
      </c>
      <c r="K1465">
        <v>14954.56</v>
      </c>
    </row>
    <row r="1466" spans="1:11" x14ac:dyDescent="0.25">
      <c r="A1466" t="s">
        <v>2898</v>
      </c>
      <c r="B1466" t="s">
        <v>74</v>
      </c>
      <c r="C1466" t="s">
        <v>247</v>
      </c>
      <c r="D1466" t="s">
        <v>238</v>
      </c>
      <c r="E1466" t="s">
        <v>177</v>
      </c>
      <c r="F1466">
        <v>97</v>
      </c>
      <c r="G1466">
        <v>4902</v>
      </c>
      <c r="H1466">
        <v>16</v>
      </c>
      <c r="I1466">
        <v>0</v>
      </c>
      <c r="J1466">
        <v>113</v>
      </c>
      <c r="K1466">
        <v>4902</v>
      </c>
    </row>
    <row r="1467" spans="1:11" x14ac:dyDescent="0.25">
      <c r="A1467" t="s">
        <v>3606</v>
      </c>
      <c r="B1467" t="s">
        <v>74</v>
      </c>
      <c r="C1467" t="s">
        <v>247</v>
      </c>
      <c r="D1467" t="s">
        <v>243</v>
      </c>
      <c r="E1467" t="s">
        <v>178</v>
      </c>
      <c r="F1467">
        <v>76</v>
      </c>
      <c r="G1467">
        <v>3759.08</v>
      </c>
      <c r="H1467">
        <v>14</v>
      </c>
      <c r="I1467">
        <v>0</v>
      </c>
      <c r="J1467">
        <v>90</v>
      </c>
      <c r="K1467">
        <v>3759.08</v>
      </c>
    </row>
    <row r="1468" spans="1:11" x14ac:dyDescent="0.25">
      <c r="A1468" t="s">
        <v>3349</v>
      </c>
      <c r="B1468" t="s">
        <v>74</v>
      </c>
      <c r="C1468" t="s">
        <v>247</v>
      </c>
      <c r="D1468" t="s">
        <v>242</v>
      </c>
      <c r="E1468" t="s">
        <v>179</v>
      </c>
      <c r="F1468">
        <v>93</v>
      </c>
      <c r="G1468">
        <v>4422.08</v>
      </c>
      <c r="H1468">
        <v>17</v>
      </c>
      <c r="I1468">
        <v>0</v>
      </c>
      <c r="J1468">
        <v>110</v>
      </c>
      <c r="K1468">
        <v>4422.08</v>
      </c>
    </row>
    <row r="1469" spans="1:11" x14ac:dyDescent="0.25">
      <c r="A1469" t="s">
        <v>2574</v>
      </c>
      <c r="B1469" t="s">
        <v>74</v>
      </c>
      <c r="C1469" t="s">
        <v>247</v>
      </c>
      <c r="D1469" t="s">
        <v>242</v>
      </c>
      <c r="E1469" t="s">
        <v>180</v>
      </c>
      <c r="F1469">
        <v>74</v>
      </c>
      <c r="G1469">
        <v>3784</v>
      </c>
      <c r="H1469">
        <v>25</v>
      </c>
      <c r="I1469">
        <v>0</v>
      </c>
      <c r="J1469">
        <v>99</v>
      </c>
      <c r="K1469">
        <v>3784</v>
      </c>
    </row>
    <row r="1470" spans="1:11" x14ac:dyDescent="0.25">
      <c r="A1470" t="s">
        <v>1251</v>
      </c>
      <c r="B1470" t="s">
        <v>74</v>
      </c>
      <c r="C1470" t="s">
        <v>247</v>
      </c>
      <c r="D1470" t="s">
        <v>239</v>
      </c>
      <c r="E1470" t="s">
        <v>181</v>
      </c>
      <c r="F1470">
        <v>142</v>
      </c>
      <c r="G1470">
        <v>7026.08</v>
      </c>
      <c r="H1470">
        <v>67</v>
      </c>
      <c r="I1470">
        <v>0</v>
      </c>
      <c r="J1470">
        <v>209</v>
      </c>
      <c r="K1470">
        <v>7026.08</v>
      </c>
    </row>
    <row r="1471" spans="1:11" x14ac:dyDescent="0.25">
      <c r="A1471" t="s">
        <v>2162</v>
      </c>
      <c r="B1471" t="s">
        <v>74</v>
      </c>
      <c r="C1471" t="s">
        <v>247</v>
      </c>
      <c r="D1471" t="s">
        <v>240</v>
      </c>
      <c r="E1471" t="s">
        <v>182</v>
      </c>
      <c r="F1471">
        <v>29</v>
      </c>
      <c r="G1471">
        <v>1463</v>
      </c>
      <c r="H1471">
        <v>5</v>
      </c>
      <c r="I1471">
        <v>0</v>
      </c>
      <c r="J1471">
        <v>34</v>
      </c>
      <c r="K1471">
        <v>1463</v>
      </c>
    </row>
    <row r="1472" spans="1:11" x14ac:dyDescent="0.25">
      <c r="A1472" t="s">
        <v>2347</v>
      </c>
      <c r="B1472" t="s">
        <v>74</v>
      </c>
      <c r="C1472" t="s">
        <v>247</v>
      </c>
      <c r="D1472" t="s">
        <v>239</v>
      </c>
      <c r="E1472" t="s">
        <v>183</v>
      </c>
      <c r="F1472">
        <v>149</v>
      </c>
      <c r="G1472">
        <v>7628.08</v>
      </c>
      <c r="H1472">
        <v>52</v>
      </c>
      <c r="I1472">
        <v>0</v>
      </c>
      <c r="J1472">
        <v>201</v>
      </c>
      <c r="K1472">
        <v>7628.08</v>
      </c>
    </row>
    <row r="1473" spans="1:11" x14ac:dyDescent="0.25">
      <c r="A1473" t="s">
        <v>3236</v>
      </c>
      <c r="B1473" t="s">
        <v>74</v>
      </c>
      <c r="C1473" t="s">
        <v>247</v>
      </c>
      <c r="D1473" t="s">
        <v>241</v>
      </c>
      <c r="E1473" t="s">
        <v>184</v>
      </c>
      <c r="F1473">
        <v>88</v>
      </c>
      <c r="G1473">
        <v>4733.16</v>
      </c>
      <c r="H1473">
        <v>6</v>
      </c>
      <c r="I1473">
        <v>0</v>
      </c>
      <c r="J1473">
        <v>94</v>
      </c>
      <c r="K1473">
        <v>4733.16</v>
      </c>
    </row>
    <row r="1474" spans="1:11" x14ac:dyDescent="0.25">
      <c r="A1474" t="s">
        <v>830</v>
      </c>
      <c r="B1474" t="s">
        <v>74</v>
      </c>
      <c r="C1474" t="s">
        <v>247</v>
      </c>
      <c r="D1474" t="s">
        <v>245</v>
      </c>
      <c r="E1474" t="s">
        <v>185</v>
      </c>
      <c r="F1474">
        <v>68</v>
      </c>
      <c r="G1474">
        <v>3295.08</v>
      </c>
      <c r="H1474">
        <v>10</v>
      </c>
      <c r="I1474">
        <v>0</v>
      </c>
      <c r="J1474">
        <v>78</v>
      </c>
      <c r="K1474">
        <v>3295.08</v>
      </c>
    </row>
    <row r="1475" spans="1:11" x14ac:dyDescent="0.25">
      <c r="A1475" t="s">
        <v>1332</v>
      </c>
      <c r="B1475" t="s">
        <v>74</v>
      </c>
      <c r="C1475" t="s">
        <v>247</v>
      </c>
      <c r="D1475" t="s">
        <v>237</v>
      </c>
      <c r="E1475" t="s">
        <v>186</v>
      </c>
      <c r="F1475">
        <v>16</v>
      </c>
      <c r="G1475">
        <v>711</v>
      </c>
      <c r="H1475">
        <v>4</v>
      </c>
      <c r="I1475">
        <v>0</v>
      </c>
      <c r="J1475">
        <v>20</v>
      </c>
      <c r="K1475">
        <v>711</v>
      </c>
    </row>
    <row r="1476" spans="1:11" x14ac:dyDescent="0.25">
      <c r="A1476" t="s">
        <v>1482</v>
      </c>
      <c r="B1476" t="s">
        <v>74</v>
      </c>
      <c r="C1476" t="s">
        <v>247</v>
      </c>
      <c r="D1476" t="s">
        <v>241</v>
      </c>
      <c r="E1476" t="s">
        <v>187</v>
      </c>
      <c r="F1476">
        <v>113</v>
      </c>
      <c r="G1476">
        <v>6549</v>
      </c>
      <c r="H1476">
        <v>20</v>
      </c>
      <c r="I1476">
        <v>0</v>
      </c>
      <c r="J1476">
        <v>133</v>
      </c>
      <c r="K1476">
        <v>6549</v>
      </c>
    </row>
    <row r="1477" spans="1:11" x14ac:dyDescent="0.25">
      <c r="A1477" t="s">
        <v>3473</v>
      </c>
      <c r="B1477" t="s">
        <v>74</v>
      </c>
      <c r="C1477" t="s">
        <v>247</v>
      </c>
      <c r="D1477" t="s">
        <v>244</v>
      </c>
      <c r="E1477" t="s">
        <v>188</v>
      </c>
      <c r="F1477">
        <v>113</v>
      </c>
      <c r="G1477">
        <v>5537</v>
      </c>
      <c r="H1477">
        <v>16</v>
      </c>
      <c r="I1477">
        <v>0</v>
      </c>
      <c r="J1477">
        <v>129</v>
      </c>
      <c r="K1477">
        <v>5537</v>
      </c>
    </row>
    <row r="1478" spans="1:11" x14ac:dyDescent="0.25">
      <c r="A1478" t="s">
        <v>1527</v>
      </c>
      <c r="B1478" t="s">
        <v>74</v>
      </c>
      <c r="C1478" t="s">
        <v>247</v>
      </c>
      <c r="D1478" t="s">
        <v>241</v>
      </c>
      <c r="E1478" t="s">
        <v>189</v>
      </c>
      <c r="F1478">
        <v>83</v>
      </c>
      <c r="G1478">
        <v>4324</v>
      </c>
      <c r="H1478">
        <v>10</v>
      </c>
      <c r="I1478">
        <v>0</v>
      </c>
      <c r="J1478">
        <v>93</v>
      </c>
      <c r="K1478">
        <v>4324</v>
      </c>
    </row>
    <row r="1479" spans="1:11" x14ac:dyDescent="0.25">
      <c r="A1479" t="s">
        <v>2748</v>
      </c>
      <c r="B1479" t="s">
        <v>74</v>
      </c>
      <c r="C1479" t="s">
        <v>247</v>
      </c>
      <c r="D1479" t="s">
        <v>245</v>
      </c>
      <c r="E1479" t="s">
        <v>190</v>
      </c>
      <c r="F1479">
        <v>166</v>
      </c>
      <c r="G1479">
        <v>9684</v>
      </c>
      <c r="H1479">
        <v>45</v>
      </c>
      <c r="I1479">
        <v>0</v>
      </c>
      <c r="J1479">
        <v>211</v>
      </c>
      <c r="K1479">
        <v>9684</v>
      </c>
    </row>
    <row r="1480" spans="1:11" x14ac:dyDescent="0.25">
      <c r="A1480" t="s">
        <v>3481</v>
      </c>
      <c r="B1480" t="s">
        <v>74</v>
      </c>
      <c r="C1480" t="s">
        <v>247</v>
      </c>
      <c r="D1480" t="s">
        <v>244</v>
      </c>
      <c r="E1480" t="s">
        <v>191</v>
      </c>
      <c r="F1480">
        <v>103</v>
      </c>
      <c r="G1480">
        <v>4939.08</v>
      </c>
      <c r="H1480">
        <v>9</v>
      </c>
      <c r="I1480">
        <v>0</v>
      </c>
      <c r="J1480">
        <v>112</v>
      </c>
      <c r="K1480">
        <v>4939.08</v>
      </c>
    </row>
    <row r="1481" spans="1:11" x14ac:dyDescent="0.25">
      <c r="A1481" t="s">
        <v>4061</v>
      </c>
      <c r="B1481" t="s">
        <v>74</v>
      </c>
      <c r="C1481" t="s">
        <v>247</v>
      </c>
      <c r="D1481" t="s">
        <v>242</v>
      </c>
      <c r="E1481" t="s">
        <v>192</v>
      </c>
      <c r="F1481">
        <v>43</v>
      </c>
      <c r="G1481">
        <v>2114</v>
      </c>
      <c r="H1481">
        <v>15</v>
      </c>
      <c r="I1481">
        <v>0</v>
      </c>
      <c r="J1481">
        <v>58</v>
      </c>
      <c r="K1481">
        <v>2114</v>
      </c>
    </row>
    <row r="1482" spans="1:11" x14ac:dyDescent="0.25">
      <c r="A1482" t="s">
        <v>2965</v>
      </c>
      <c r="B1482" t="s">
        <v>74</v>
      </c>
      <c r="C1482" t="s">
        <v>247</v>
      </c>
      <c r="D1482" t="s">
        <v>244</v>
      </c>
      <c r="E1482" t="s">
        <v>193</v>
      </c>
      <c r="F1482">
        <v>76</v>
      </c>
      <c r="G1482">
        <v>4043</v>
      </c>
      <c r="H1482">
        <v>42</v>
      </c>
      <c r="I1482">
        <v>0</v>
      </c>
      <c r="J1482">
        <v>118</v>
      </c>
      <c r="K1482">
        <v>4043</v>
      </c>
    </row>
    <row r="1483" spans="1:11" x14ac:dyDescent="0.25">
      <c r="A1483" t="s">
        <v>1911</v>
      </c>
      <c r="B1483" t="s">
        <v>74</v>
      </c>
      <c r="C1483" t="s">
        <v>247</v>
      </c>
      <c r="D1483" t="s">
        <v>243</v>
      </c>
      <c r="E1483" t="s">
        <v>194</v>
      </c>
      <c r="F1483">
        <v>201</v>
      </c>
      <c r="G1483">
        <v>7772.16</v>
      </c>
      <c r="H1483">
        <v>35</v>
      </c>
      <c r="I1483">
        <v>0</v>
      </c>
      <c r="J1483">
        <v>236</v>
      </c>
      <c r="K1483">
        <v>7772.16</v>
      </c>
    </row>
    <row r="1484" spans="1:11" x14ac:dyDescent="0.25">
      <c r="A1484" t="s">
        <v>1957</v>
      </c>
      <c r="B1484" t="s">
        <v>74</v>
      </c>
      <c r="C1484" t="s">
        <v>247</v>
      </c>
      <c r="D1484" t="s">
        <v>242</v>
      </c>
      <c r="E1484" t="s">
        <v>254</v>
      </c>
      <c r="F1484">
        <v>4592</v>
      </c>
      <c r="G1484">
        <v>215786.48</v>
      </c>
      <c r="H1484">
        <v>974</v>
      </c>
      <c r="I1484">
        <v>0</v>
      </c>
      <c r="J1484">
        <v>5566</v>
      </c>
      <c r="K1484">
        <v>215786.48</v>
      </c>
    </row>
    <row r="1485" spans="1:11" x14ac:dyDescent="0.25">
      <c r="A1485" t="s">
        <v>672</v>
      </c>
      <c r="B1485" t="s">
        <v>74</v>
      </c>
      <c r="C1485" t="s">
        <v>247</v>
      </c>
      <c r="D1485" t="s">
        <v>243</v>
      </c>
      <c r="E1485" t="s">
        <v>195</v>
      </c>
      <c r="F1485">
        <v>176</v>
      </c>
      <c r="G1485">
        <v>8059</v>
      </c>
      <c r="H1485">
        <v>34</v>
      </c>
      <c r="I1485">
        <v>0</v>
      </c>
      <c r="J1485">
        <v>210</v>
      </c>
      <c r="K1485">
        <v>8059</v>
      </c>
    </row>
    <row r="1486" spans="1:11" x14ac:dyDescent="0.25">
      <c r="A1486" t="s">
        <v>2857</v>
      </c>
      <c r="B1486" t="s">
        <v>74</v>
      </c>
      <c r="C1486" t="s">
        <v>247</v>
      </c>
      <c r="D1486" t="s">
        <v>240</v>
      </c>
      <c r="E1486" t="s">
        <v>196</v>
      </c>
      <c r="F1486">
        <v>41</v>
      </c>
      <c r="G1486">
        <v>1998</v>
      </c>
      <c r="H1486">
        <v>5</v>
      </c>
      <c r="I1486">
        <v>0</v>
      </c>
      <c r="J1486">
        <v>46</v>
      </c>
      <c r="K1486">
        <v>1998</v>
      </c>
    </row>
    <row r="1487" spans="1:11" x14ac:dyDescent="0.25">
      <c r="A1487" t="s">
        <v>589</v>
      </c>
      <c r="B1487" t="s">
        <v>74</v>
      </c>
      <c r="C1487" t="s">
        <v>247</v>
      </c>
      <c r="D1487" t="s">
        <v>243</v>
      </c>
      <c r="E1487" t="s">
        <v>255</v>
      </c>
      <c r="F1487">
        <v>2325</v>
      </c>
      <c r="G1487">
        <v>100450.44</v>
      </c>
      <c r="H1487">
        <v>408</v>
      </c>
      <c r="I1487">
        <v>0</v>
      </c>
      <c r="J1487">
        <v>2733</v>
      </c>
      <c r="K1487">
        <v>100450.44</v>
      </c>
    </row>
    <row r="1488" spans="1:11" x14ac:dyDescent="0.25">
      <c r="A1488" t="s">
        <v>3563</v>
      </c>
      <c r="B1488" t="s">
        <v>74</v>
      </c>
      <c r="C1488" t="s">
        <v>247</v>
      </c>
      <c r="D1488" t="s">
        <v>242</v>
      </c>
      <c r="E1488" t="s">
        <v>197</v>
      </c>
      <c r="F1488">
        <v>99</v>
      </c>
      <c r="G1488">
        <v>5661</v>
      </c>
      <c r="H1488">
        <v>22</v>
      </c>
      <c r="I1488">
        <v>0</v>
      </c>
      <c r="J1488">
        <v>121</v>
      </c>
      <c r="K1488">
        <v>5661</v>
      </c>
    </row>
    <row r="1489" spans="1:11" x14ac:dyDescent="0.25">
      <c r="A1489" t="s">
        <v>837</v>
      </c>
      <c r="B1489" t="s">
        <v>74</v>
      </c>
      <c r="C1489" t="s">
        <v>247</v>
      </c>
      <c r="D1489" t="s">
        <v>238</v>
      </c>
      <c r="E1489" t="s">
        <v>198</v>
      </c>
      <c r="F1489">
        <v>51</v>
      </c>
      <c r="G1489">
        <v>2711.08</v>
      </c>
      <c r="H1489">
        <v>9</v>
      </c>
      <c r="I1489">
        <v>0</v>
      </c>
      <c r="J1489">
        <v>60</v>
      </c>
      <c r="K1489">
        <v>2711.08</v>
      </c>
    </row>
    <row r="1490" spans="1:11" x14ac:dyDescent="0.25">
      <c r="A1490" t="s">
        <v>669</v>
      </c>
      <c r="B1490" t="s">
        <v>74</v>
      </c>
      <c r="C1490" t="s">
        <v>247</v>
      </c>
      <c r="D1490" t="s">
        <v>239</v>
      </c>
      <c r="E1490" t="s">
        <v>199</v>
      </c>
      <c r="F1490">
        <v>131</v>
      </c>
      <c r="G1490">
        <v>6514.16</v>
      </c>
      <c r="H1490">
        <v>48</v>
      </c>
      <c r="I1490">
        <v>0</v>
      </c>
      <c r="J1490">
        <v>179</v>
      </c>
      <c r="K1490">
        <v>6514.16</v>
      </c>
    </row>
    <row r="1491" spans="1:11" x14ac:dyDescent="0.25">
      <c r="A1491" t="s">
        <v>1033</v>
      </c>
      <c r="B1491" t="s">
        <v>74</v>
      </c>
      <c r="C1491" t="s">
        <v>247</v>
      </c>
      <c r="D1491" t="s">
        <v>241</v>
      </c>
      <c r="E1491" t="s">
        <v>200</v>
      </c>
      <c r="F1491">
        <v>48</v>
      </c>
      <c r="G1491">
        <v>3283</v>
      </c>
      <c r="H1491">
        <v>8</v>
      </c>
      <c r="I1491">
        <v>0</v>
      </c>
      <c r="J1491">
        <v>56</v>
      </c>
      <c r="K1491">
        <v>3283</v>
      </c>
    </row>
    <row r="1492" spans="1:11" x14ac:dyDescent="0.25">
      <c r="A1492" t="s">
        <v>3787</v>
      </c>
      <c r="B1492" t="s">
        <v>74</v>
      </c>
      <c r="C1492" t="s">
        <v>247</v>
      </c>
      <c r="D1492" t="s">
        <v>244</v>
      </c>
      <c r="E1492" t="s">
        <v>201</v>
      </c>
      <c r="F1492">
        <v>331</v>
      </c>
      <c r="G1492">
        <v>16438.240000000002</v>
      </c>
      <c r="H1492">
        <v>45</v>
      </c>
      <c r="I1492">
        <v>0</v>
      </c>
      <c r="J1492">
        <v>376</v>
      </c>
      <c r="K1492">
        <v>16438.240000000002</v>
      </c>
    </row>
    <row r="1493" spans="1:11" x14ac:dyDescent="0.25">
      <c r="A1493" t="s">
        <v>3450</v>
      </c>
      <c r="B1493" t="s">
        <v>74</v>
      </c>
      <c r="C1493" t="s">
        <v>247</v>
      </c>
      <c r="D1493" t="s">
        <v>241</v>
      </c>
      <c r="E1493" t="s">
        <v>202</v>
      </c>
      <c r="F1493">
        <v>121</v>
      </c>
      <c r="G1493">
        <v>6944</v>
      </c>
      <c r="H1493">
        <v>20</v>
      </c>
      <c r="I1493">
        <v>0</v>
      </c>
      <c r="J1493">
        <v>141</v>
      </c>
      <c r="K1493">
        <v>6944</v>
      </c>
    </row>
    <row r="1494" spans="1:11" x14ac:dyDescent="0.25">
      <c r="A1494" t="s">
        <v>3883</v>
      </c>
      <c r="B1494" t="s">
        <v>74</v>
      </c>
      <c r="C1494" t="s">
        <v>247</v>
      </c>
      <c r="D1494" t="s">
        <v>240</v>
      </c>
      <c r="E1494" t="s">
        <v>203</v>
      </c>
      <c r="F1494">
        <v>52</v>
      </c>
      <c r="G1494">
        <v>3122.08</v>
      </c>
      <c r="H1494">
        <v>3</v>
      </c>
      <c r="I1494">
        <v>0</v>
      </c>
      <c r="J1494">
        <v>55</v>
      </c>
      <c r="K1494">
        <v>3122.08</v>
      </c>
    </row>
    <row r="1495" spans="1:11" x14ac:dyDescent="0.25">
      <c r="A1495" t="s">
        <v>3575</v>
      </c>
      <c r="B1495" t="s">
        <v>74</v>
      </c>
      <c r="C1495" t="s">
        <v>247</v>
      </c>
      <c r="D1495" t="s">
        <v>244</v>
      </c>
      <c r="E1495" t="s">
        <v>204</v>
      </c>
      <c r="F1495">
        <v>74</v>
      </c>
      <c r="G1495">
        <v>4010.08</v>
      </c>
      <c r="H1495">
        <v>5</v>
      </c>
      <c r="I1495">
        <v>0</v>
      </c>
      <c r="J1495">
        <v>79</v>
      </c>
      <c r="K1495">
        <v>4010.08</v>
      </c>
    </row>
    <row r="1496" spans="1:11" x14ac:dyDescent="0.25">
      <c r="A1496" t="s">
        <v>4001</v>
      </c>
      <c r="B1496" t="s">
        <v>74</v>
      </c>
      <c r="C1496" t="s">
        <v>247</v>
      </c>
      <c r="D1496" t="s">
        <v>238</v>
      </c>
      <c r="E1496" t="s">
        <v>205</v>
      </c>
      <c r="F1496">
        <v>301</v>
      </c>
      <c r="G1496">
        <v>12081.56</v>
      </c>
      <c r="H1496">
        <v>28</v>
      </c>
      <c r="I1496">
        <v>0</v>
      </c>
      <c r="J1496">
        <v>329</v>
      </c>
      <c r="K1496">
        <v>12081.56</v>
      </c>
    </row>
    <row r="1497" spans="1:11" x14ac:dyDescent="0.25">
      <c r="A1497" t="s">
        <v>3950</v>
      </c>
      <c r="B1497" t="s">
        <v>74</v>
      </c>
      <c r="C1497" t="s">
        <v>247</v>
      </c>
      <c r="D1497" t="s">
        <v>240</v>
      </c>
      <c r="E1497" t="s">
        <v>206</v>
      </c>
      <c r="F1497">
        <v>49</v>
      </c>
      <c r="G1497">
        <v>2596</v>
      </c>
      <c r="H1497">
        <v>4</v>
      </c>
      <c r="I1497">
        <v>0</v>
      </c>
      <c r="J1497">
        <v>53</v>
      </c>
      <c r="K1497">
        <v>2596</v>
      </c>
    </row>
    <row r="1498" spans="1:11" x14ac:dyDescent="0.25">
      <c r="A1498" t="s">
        <v>3240</v>
      </c>
      <c r="B1498" t="s">
        <v>74</v>
      </c>
      <c r="C1498" t="s">
        <v>247</v>
      </c>
      <c r="D1498" t="s">
        <v>242</v>
      </c>
      <c r="E1498" t="s">
        <v>207</v>
      </c>
      <c r="F1498">
        <v>654</v>
      </c>
      <c r="G1498">
        <v>33133.32</v>
      </c>
      <c r="H1498">
        <v>155</v>
      </c>
      <c r="I1498">
        <v>0</v>
      </c>
      <c r="J1498">
        <v>809</v>
      </c>
      <c r="K1498">
        <v>33133.32</v>
      </c>
    </row>
    <row r="1499" spans="1:11" x14ac:dyDescent="0.25">
      <c r="A1499" t="s">
        <v>2068</v>
      </c>
      <c r="B1499" t="s">
        <v>74</v>
      </c>
      <c r="C1499" t="s">
        <v>247</v>
      </c>
      <c r="D1499" t="s">
        <v>239</v>
      </c>
      <c r="E1499" t="s">
        <v>208</v>
      </c>
      <c r="F1499">
        <v>94</v>
      </c>
      <c r="G1499">
        <v>4558.16</v>
      </c>
      <c r="H1499">
        <v>21</v>
      </c>
      <c r="I1499">
        <v>0</v>
      </c>
      <c r="J1499">
        <v>115</v>
      </c>
      <c r="K1499">
        <v>4558.16</v>
      </c>
    </row>
    <row r="1500" spans="1:11" x14ac:dyDescent="0.25">
      <c r="A1500" t="s">
        <v>810</v>
      </c>
      <c r="B1500" t="s">
        <v>74</v>
      </c>
      <c r="C1500" t="s">
        <v>247</v>
      </c>
      <c r="D1500" t="s">
        <v>243</v>
      </c>
      <c r="E1500" t="s">
        <v>209</v>
      </c>
      <c r="F1500">
        <v>81</v>
      </c>
      <c r="G1500">
        <v>4364.16</v>
      </c>
      <c r="H1500">
        <v>19</v>
      </c>
      <c r="I1500">
        <v>0</v>
      </c>
      <c r="J1500">
        <v>100</v>
      </c>
      <c r="K1500">
        <v>4364.16</v>
      </c>
    </row>
    <row r="1501" spans="1:11" x14ac:dyDescent="0.25">
      <c r="A1501" t="s">
        <v>3487</v>
      </c>
      <c r="B1501" t="s">
        <v>74</v>
      </c>
      <c r="C1501" t="s">
        <v>247</v>
      </c>
      <c r="D1501" t="s">
        <v>241</v>
      </c>
      <c r="E1501" t="s">
        <v>210</v>
      </c>
      <c r="F1501">
        <v>85</v>
      </c>
      <c r="G1501">
        <v>5608.08</v>
      </c>
      <c r="H1501">
        <v>6</v>
      </c>
      <c r="I1501">
        <v>0</v>
      </c>
      <c r="J1501">
        <v>91</v>
      </c>
      <c r="K1501">
        <v>5608.08</v>
      </c>
    </row>
    <row r="1502" spans="1:11" x14ac:dyDescent="0.25">
      <c r="A1502" t="s">
        <v>2573</v>
      </c>
      <c r="B1502" t="s">
        <v>74</v>
      </c>
      <c r="C1502" t="s">
        <v>247</v>
      </c>
      <c r="D1502" t="s">
        <v>244</v>
      </c>
      <c r="E1502" t="s">
        <v>211</v>
      </c>
      <c r="F1502">
        <v>56</v>
      </c>
      <c r="G1502">
        <v>3437</v>
      </c>
      <c r="H1502">
        <v>7</v>
      </c>
      <c r="I1502">
        <v>0</v>
      </c>
      <c r="J1502">
        <v>63</v>
      </c>
      <c r="K1502">
        <v>3437</v>
      </c>
    </row>
    <row r="1503" spans="1:11" x14ac:dyDescent="0.25">
      <c r="A1503" t="s">
        <v>657</v>
      </c>
      <c r="B1503" t="s">
        <v>74</v>
      </c>
      <c r="C1503" t="s">
        <v>247</v>
      </c>
      <c r="D1503" t="s">
        <v>238</v>
      </c>
      <c r="E1503" t="s">
        <v>212</v>
      </c>
      <c r="F1503">
        <v>60</v>
      </c>
      <c r="G1503">
        <v>2655.08</v>
      </c>
      <c r="H1503">
        <v>8</v>
      </c>
      <c r="I1503">
        <v>0</v>
      </c>
      <c r="J1503">
        <v>68</v>
      </c>
      <c r="K1503">
        <v>2655.08</v>
      </c>
    </row>
    <row r="1504" spans="1:11" x14ac:dyDescent="0.25">
      <c r="A1504" t="s">
        <v>1030</v>
      </c>
      <c r="B1504" t="s">
        <v>74</v>
      </c>
      <c r="C1504" t="s">
        <v>247</v>
      </c>
      <c r="D1504" t="s">
        <v>243</v>
      </c>
      <c r="E1504" t="s">
        <v>213</v>
      </c>
      <c r="F1504">
        <v>31</v>
      </c>
      <c r="G1504">
        <v>1368</v>
      </c>
      <c r="H1504">
        <v>10</v>
      </c>
      <c r="I1504">
        <v>0</v>
      </c>
      <c r="J1504">
        <v>41</v>
      </c>
      <c r="K1504">
        <v>1368</v>
      </c>
    </row>
    <row r="1505" spans="1:11" x14ac:dyDescent="0.25">
      <c r="A1505" t="s">
        <v>1684</v>
      </c>
      <c r="B1505" t="s">
        <v>74</v>
      </c>
      <c r="C1505" t="s">
        <v>247</v>
      </c>
      <c r="D1505" t="s">
        <v>239</v>
      </c>
      <c r="E1505" t="s">
        <v>214</v>
      </c>
      <c r="F1505">
        <v>104</v>
      </c>
      <c r="G1505">
        <v>5241</v>
      </c>
      <c r="H1505">
        <v>24</v>
      </c>
      <c r="I1505">
        <v>0</v>
      </c>
      <c r="J1505">
        <v>128</v>
      </c>
      <c r="K1505">
        <v>5241</v>
      </c>
    </row>
    <row r="1506" spans="1:11" x14ac:dyDescent="0.25">
      <c r="A1506" t="s">
        <v>835</v>
      </c>
      <c r="B1506" t="s">
        <v>74</v>
      </c>
      <c r="C1506" t="s">
        <v>247</v>
      </c>
      <c r="D1506" t="s">
        <v>241</v>
      </c>
      <c r="E1506" t="s">
        <v>215</v>
      </c>
      <c r="F1506">
        <v>131</v>
      </c>
      <c r="G1506">
        <v>7454</v>
      </c>
      <c r="H1506">
        <v>39</v>
      </c>
      <c r="I1506">
        <v>0</v>
      </c>
      <c r="J1506">
        <v>170</v>
      </c>
      <c r="K1506">
        <v>7454</v>
      </c>
    </row>
    <row r="1507" spans="1:11" x14ac:dyDescent="0.25">
      <c r="A1507" t="s">
        <v>1213</v>
      </c>
      <c r="B1507" t="s">
        <v>74</v>
      </c>
      <c r="C1507" t="s">
        <v>247</v>
      </c>
      <c r="D1507" t="s">
        <v>245</v>
      </c>
      <c r="E1507" t="s">
        <v>216</v>
      </c>
      <c r="F1507">
        <v>77</v>
      </c>
      <c r="G1507">
        <v>4359.16</v>
      </c>
      <c r="H1507">
        <v>15</v>
      </c>
      <c r="I1507">
        <v>0</v>
      </c>
      <c r="J1507">
        <v>92</v>
      </c>
      <c r="K1507">
        <v>4359.16</v>
      </c>
    </row>
    <row r="1508" spans="1:11" x14ac:dyDescent="0.25">
      <c r="A1508" t="s">
        <v>1988</v>
      </c>
      <c r="B1508" t="s">
        <v>74</v>
      </c>
      <c r="C1508" t="s">
        <v>247</v>
      </c>
      <c r="D1508" t="s">
        <v>244</v>
      </c>
      <c r="E1508" t="s">
        <v>217</v>
      </c>
      <c r="F1508">
        <v>60</v>
      </c>
      <c r="G1508">
        <v>3248</v>
      </c>
      <c r="H1508">
        <v>11</v>
      </c>
      <c r="I1508">
        <v>0</v>
      </c>
      <c r="J1508">
        <v>71</v>
      </c>
      <c r="K1508">
        <v>3248</v>
      </c>
    </row>
    <row r="1509" spans="1:11" x14ac:dyDescent="0.25">
      <c r="A1509" t="s">
        <v>3122</v>
      </c>
      <c r="B1509" t="s">
        <v>74</v>
      </c>
      <c r="C1509" t="s">
        <v>247</v>
      </c>
      <c r="D1509" t="s">
        <v>239</v>
      </c>
      <c r="E1509" t="s">
        <v>218</v>
      </c>
      <c r="F1509">
        <v>108</v>
      </c>
      <c r="G1509">
        <v>5953</v>
      </c>
      <c r="H1509">
        <v>32</v>
      </c>
      <c r="I1509">
        <v>0</v>
      </c>
      <c r="J1509">
        <v>140</v>
      </c>
      <c r="K1509">
        <v>5953</v>
      </c>
    </row>
    <row r="1510" spans="1:11" x14ac:dyDescent="0.25">
      <c r="A1510" t="s">
        <v>3887</v>
      </c>
      <c r="B1510" t="s">
        <v>74</v>
      </c>
      <c r="C1510" t="s">
        <v>247</v>
      </c>
      <c r="D1510" t="s">
        <v>239</v>
      </c>
      <c r="E1510" t="s">
        <v>219</v>
      </c>
      <c r="F1510">
        <v>188</v>
      </c>
      <c r="G1510">
        <v>9798.08</v>
      </c>
      <c r="H1510">
        <v>43</v>
      </c>
      <c r="I1510">
        <v>0</v>
      </c>
      <c r="J1510">
        <v>231</v>
      </c>
      <c r="K1510">
        <v>9798.08</v>
      </c>
    </row>
    <row r="1511" spans="1:11" x14ac:dyDescent="0.25">
      <c r="A1511" t="s">
        <v>1654</v>
      </c>
      <c r="B1511" t="s">
        <v>74</v>
      </c>
      <c r="C1511" t="s">
        <v>247</v>
      </c>
      <c r="D1511" t="s">
        <v>241</v>
      </c>
      <c r="E1511" t="s">
        <v>220</v>
      </c>
      <c r="F1511">
        <v>103</v>
      </c>
      <c r="G1511">
        <v>5635.24</v>
      </c>
      <c r="H1511">
        <v>18</v>
      </c>
      <c r="I1511">
        <v>0</v>
      </c>
      <c r="J1511">
        <v>121</v>
      </c>
      <c r="K1511">
        <v>5635.24</v>
      </c>
    </row>
    <row r="1512" spans="1:11" x14ac:dyDescent="0.25">
      <c r="A1512" t="s">
        <v>2133</v>
      </c>
      <c r="B1512" t="s">
        <v>74</v>
      </c>
      <c r="C1512" t="s">
        <v>247</v>
      </c>
      <c r="D1512" t="s">
        <v>244</v>
      </c>
      <c r="E1512" t="s">
        <v>221</v>
      </c>
      <c r="F1512">
        <v>243</v>
      </c>
      <c r="G1512">
        <v>12853.24</v>
      </c>
      <c r="H1512">
        <v>59</v>
      </c>
      <c r="I1512">
        <v>0</v>
      </c>
      <c r="J1512">
        <v>302</v>
      </c>
      <c r="K1512">
        <v>12853.24</v>
      </c>
    </row>
    <row r="1513" spans="1:11" x14ac:dyDescent="0.25">
      <c r="A1513" t="s">
        <v>1298</v>
      </c>
      <c r="B1513" t="s">
        <v>74</v>
      </c>
      <c r="C1513" t="s">
        <v>247</v>
      </c>
      <c r="D1513" t="s">
        <v>242</v>
      </c>
      <c r="E1513" t="s">
        <v>222</v>
      </c>
      <c r="F1513">
        <v>85</v>
      </c>
      <c r="G1513">
        <v>4186</v>
      </c>
      <c r="H1513">
        <v>17</v>
      </c>
      <c r="I1513">
        <v>0</v>
      </c>
      <c r="J1513">
        <v>102</v>
      </c>
      <c r="K1513">
        <v>4186</v>
      </c>
    </row>
    <row r="1514" spans="1:11" x14ac:dyDescent="0.25">
      <c r="A1514" t="s">
        <v>3773</v>
      </c>
      <c r="B1514" t="s">
        <v>74</v>
      </c>
      <c r="C1514" t="s">
        <v>247</v>
      </c>
      <c r="D1514" t="s">
        <v>244</v>
      </c>
      <c r="E1514" t="s">
        <v>256</v>
      </c>
      <c r="F1514">
        <v>2015</v>
      </c>
      <c r="G1514">
        <v>103715.12</v>
      </c>
      <c r="H1514">
        <v>384</v>
      </c>
      <c r="I1514">
        <v>0</v>
      </c>
      <c r="J1514">
        <v>2399</v>
      </c>
      <c r="K1514">
        <v>103715.12</v>
      </c>
    </row>
    <row r="1515" spans="1:11" x14ac:dyDescent="0.25">
      <c r="A1515" t="s">
        <v>900</v>
      </c>
      <c r="B1515" t="s">
        <v>74</v>
      </c>
      <c r="C1515" t="s">
        <v>247</v>
      </c>
      <c r="D1515" t="s">
        <v>237</v>
      </c>
      <c r="E1515" t="s">
        <v>223</v>
      </c>
      <c r="F1515">
        <v>189</v>
      </c>
      <c r="G1515">
        <v>8798.24</v>
      </c>
      <c r="H1515">
        <v>32</v>
      </c>
      <c r="I1515">
        <v>0</v>
      </c>
      <c r="J1515">
        <v>221</v>
      </c>
      <c r="K1515">
        <v>8798.24</v>
      </c>
    </row>
    <row r="1516" spans="1:11" x14ac:dyDescent="0.25">
      <c r="A1516" t="s">
        <v>1877</v>
      </c>
      <c r="B1516" t="s">
        <v>74</v>
      </c>
      <c r="C1516" t="s">
        <v>247</v>
      </c>
      <c r="D1516" t="s">
        <v>242</v>
      </c>
      <c r="E1516" t="s">
        <v>224</v>
      </c>
      <c r="F1516">
        <v>489</v>
      </c>
      <c r="G1516">
        <v>20808.240000000002</v>
      </c>
      <c r="H1516">
        <v>85</v>
      </c>
      <c r="I1516">
        <v>0</v>
      </c>
      <c r="J1516">
        <v>574</v>
      </c>
      <c r="K1516">
        <v>20808.240000000002</v>
      </c>
    </row>
    <row r="1517" spans="1:11" x14ac:dyDescent="0.25">
      <c r="A1517" t="s">
        <v>3242</v>
      </c>
      <c r="B1517" t="s">
        <v>74</v>
      </c>
      <c r="C1517" t="s">
        <v>247</v>
      </c>
      <c r="D1517" t="s">
        <v>239</v>
      </c>
      <c r="E1517" t="s">
        <v>225</v>
      </c>
      <c r="F1517">
        <v>85</v>
      </c>
      <c r="G1517">
        <v>4167</v>
      </c>
      <c r="H1517">
        <v>18</v>
      </c>
      <c r="I1517">
        <v>0</v>
      </c>
      <c r="J1517">
        <v>103</v>
      </c>
      <c r="K1517">
        <v>4167</v>
      </c>
    </row>
    <row r="1518" spans="1:11" x14ac:dyDescent="0.25">
      <c r="A1518" t="s">
        <v>4034</v>
      </c>
      <c r="B1518" t="s">
        <v>74</v>
      </c>
      <c r="C1518" t="s">
        <v>247</v>
      </c>
      <c r="D1518" t="s">
        <v>241</v>
      </c>
      <c r="E1518" t="s">
        <v>226</v>
      </c>
      <c r="F1518">
        <v>54</v>
      </c>
      <c r="G1518">
        <v>2505</v>
      </c>
      <c r="H1518">
        <v>11</v>
      </c>
      <c r="I1518">
        <v>0</v>
      </c>
      <c r="J1518">
        <v>65</v>
      </c>
      <c r="K1518">
        <v>2505</v>
      </c>
    </row>
    <row r="1519" spans="1:11" x14ac:dyDescent="0.25">
      <c r="A1519" t="s">
        <v>2900</v>
      </c>
      <c r="B1519" t="s">
        <v>74</v>
      </c>
      <c r="C1519" t="s">
        <v>247</v>
      </c>
      <c r="D1519" t="s">
        <v>241</v>
      </c>
      <c r="E1519" t="s">
        <v>227</v>
      </c>
      <c r="F1519">
        <v>120</v>
      </c>
      <c r="G1519">
        <v>7125.08</v>
      </c>
      <c r="H1519">
        <v>16</v>
      </c>
      <c r="I1519">
        <v>0</v>
      </c>
      <c r="J1519">
        <v>136</v>
      </c>
      <c r="K1519">
        <v>7125.08</v>
      </c>
    </row>
    <row r="1520" spans="1:11" x14ac:dyDescent="0.25">
      <c r="A1520" t="s">
        <v>3767</v>
      </c>
      <c r="B1520" t="s">
        <v>74</v>
      </c>
      <c r="C1520" t="s">
        <v>247</v>
      </c>
      <c r="D1520" t="s">
        <v>243</v>
      </c>
      <c r="E1520" t="s">
        <v>228</v>
      </c>
      <c r="F1520">
        <v>273</v>
      </c>
      <c r="G1520">
        <v>11521.16</v>
      </c>
      <c r="H1520">
        <v>24</v>
      </c>
      <c r="I1520">
        <v>0</v>
      </c>
      <c r="J1520">
        <v>297</v>
      </c>
      <c r="K1520">
        <v>11521.16</v>
      </c>
    </row>
    <row r="1521" spans="1:11" x14ac:dyDescent="0.25">
      <c r="A1521" t="s">
        <v>1024</v>
      </c>
      <c r="B1521" t="s">
        <v>74</v>
      </c>
      <c r="C1521" t="s">
        <v>247</v>
      </c>
      <c r="D1521" t="s">
        <v>242</v>
      </c>
      <c r="E1521" t="s">
        <v>229</v>
      </c>
      <c r="F1521">
        <v>95</v>
      </c>
      <c r="G1521">
        <v>4477</v>
      </c>
      <c r="H1521">
        <v>33</v>
      </c>
      <c r="I1521">
        <v>0</v>
      </c>
      <c r="J1521">
        <v>128</v>
      </c>
      <c r="K1521">
        <v>4477</v>
      </c>
    </row>
    <row r="1522" spans="1:11" x14ac:dyDescent="0.25">
      <c r="A1522" t="s">
        <v>2283</v>
      </c>
      <c r="B1522" t="s">
        <v>74</v>
      </c>
      <c r="C1522" t="s">
        <v>247</v>
      </c>
      <c r="D1522" t="s">
        <v>241</v>
      </c>
      <c r="E1522" t="s">
        <v>230</v>
      </c>
      <c r="F1522">
        <v>110</v>
      </c>
      <c r="G1522">
        <v>5601.08</v>
      </c>
      <c r="H1522">
        <v>14</v>
      </c>
      <c r="I1522">
        <v>0</v>
      </c>
      <c r="J1522">
        <v>124</v>
      </c>
      <c r="K1522">
        <v>5601.08</v>
      </c>
    </row>
    <row r="1523" spans="1:11" x14ac:dyDescent="0.25">
      <c r="A1523" t="s">
        <v>1960</v>
      </c>
      <c r="B1523" t="s">
        <v>74</v>
      </c>
      <c r="C1523" t="s">
        <v>247</v>
      </c>
      <c r="D1523" t="s">
        <v>242</v>
      </c>
      <c r="E1523" t="s">
        <v>231</v>
      </c>
      <c r="F1523">
        <v>105</v>
      </c>
      <c r="G1523">
        <v>5690</v>
      </c>
      <c r="H1523">
        <v>32</v>
      </c>
      <c r="I1523">
        <v>0</v>
      </c>
      <c r="J1523">
        <v>137</v>
      </c>
      <c r="K1523">
        <v>5690</v>
      </c>
    </row>
    <row r="1524" spans="1:11" x14ac:dyDescent="0.25">
      <c r="A1524" t="s">
        <v>3126</v>
      </c>
      <c r="B1524" t="s">
        <v>74</v>
      </c>
      <c r="C1524" t="s">
        <v>247</v>
      </c>
      <c r="D1524" t="s">
        <v>244</v>
      </c>
      <c r="E1524" t="s">
        <v>232</v>
      </c>
      <c r="F1524">
        <v>67</v>
      </c>
      <c r="G1524">
        <v>3846.24</v>
      </c>
      <c r="H1524">
        <v>14</v>
      </c>
      <c r="I1524">
        <v>0</v>
      </c>
      <c r="J1524">
        <v>81</v>
      </c>
      <c r="K1524">
        <v>3846.24</v>
      </c>
    </row>
    <row r="1525" spans="1:11" x14ac:dyDescent="0.25">
      <c r="A1525" t="s">
        <v>1496</v>
      </c>
      <c r="B1525" t="s">
        <v>74</v>
      </c>
      <c r="C1525" t="s">
        <v>247</v>
      </c>
      <c r="D1525" t="s">
        <v>244</v>
      </c>
      <c r="E1525" t="s">
        <v>233</v>
      </c>
      <c r="F1525">
        <v>233</v>
      </c>
      <c r="G1525">
        <v>10976</v>
      </c>
      <c r="H1525">
        <v>31</v>
      </c>
      <c r="I1525">
        <v>0</v>
      </c>
      <c r="J1525">
        <v>264</v>
      </c>
      <c r="K1525">
        <v>10976</v>
      </c>
    </row>
    <row r="1526" spans="1:11" x14ac:dyDescent="0.25">
      <c r="A1526" t="s">
        <v>3273</v>
      </c>
      <c r="B1526" t="s">
        <v>74</v>
      </c>
      <c r="C1526" t="s">
        <v>247</v>
      </c>
      <c r="D1526" t="s">
        <v>245</v>
      </c>
      <c r="E1526" t="s">
        <v>234</v>
      </c>
      <c r="F1526">
        <v>86</v>
      </c>
      <c r="G1526">
        <v>4227</v>
      </c>
      <c r="H1526">
        <v>19</v>
      </c>
      <c r="I1526">
        <v>0</v>
      </c>
      <c r="J1526">
        <v>105</v>
      </c>
      <c r="K1526">
        <v>4227</v>
      </c>
    </row>
    <row r="1527" spans="1:11" x14ac:dyDescent="0.25">
      <c r="A1527" t="s">
        <v>4117</v>
      </c>
      <c r="B1527" t="s">
        <v>74</v>
      </c>
      <c r="C1527" t="s">
        <v>247</v>
      </c>
      <c r="D1527" t="s">
        <v>245</v>
      </c>
      <c r="E1527" t="s">
        <v>257</v>
      </c>
      <c r="F1527">
        <v>1791</v>
      </c>
      <c r="G1527">
        <v>91350.04</v>
      </c>
      <c r="H1527">
        <v>329</v>
      </c>
      <c r="I1527">
        <v>0</v>
      </c>
      <c r="J1527">
        <v>2120</v>
      </c>
      <c r="K1527">
        <v>91350.04</v>
      </c>
    </row>
    <row r="1528" spans="1:11" x14ac:dyDescent="0.25">
      <c r="A1528" t="s">
        <v>3742</v>
      </c>
      <c r="B1528" t="s">
        <v>74</v>
      </c>
      <c r="C1528" t="s">
        <v>261</v>
      </c>
      <c r="D1528" t="s">
        <v>81</v>
      </c>
      <c r="E1528" t="s">
        <v>248</v>
      </c>
      <c r="F1528">
        <v>0</v>
      </c>
      <c r="G1528">
        <v>0</v>
      </c>
      <c r="H1528">
        <v>1424</v>
      </c>
      <c r="I1528">
        <v>0</v>
      </c>
      <c r="J1528">
        <v>1424</v>
      </c>
      <c r="K1528">
        <v>0</v>
      </c>
    </row>
    <row r="1529" spans="1:11" x14ac:dyDescent="0.25">
      <c r="A1529" t="s">
        <v>2585</v>
      </c>
      <c r="B1529" t="s">
        <v>74</v>
      </c>
      <c r="C1529" t="s">
        <v>261</v>
      </c>
      <c r="D1529" t="s">
        <v>239</v>
      </c>
      <c r="E1529" t="s">
        <v>82</v>
      </c>
      <c r="F1529">
        <v>0</v>
      </c>
      <c r="G1529">
        <v>0</v>
      </c>
      <c r="H1529">
        <v>8</v>
      </c>
      <c r="I1529">
        <v>0</v>
      </c>
      <c r="J1529">
        <v>8</v>
      </c>
      <c r="K1529">
        <v>0</v>
      </c>
    </row>
    <row r="1530" spans="1:11" x14ac:dyDescent="0.25">
      <c r="A1530" t="s">
        <v>825</v>
      </c>
      <c r="B1530" t="s">
        <v>74</v>
      </c>
      <c r="C1530" t="s">
        <v>261</v>
      </c>
      <c r="D1530" t="s">
        <v>239</v>
      </c>
      <c r="E1530" t="s">
        <v>83</v>
      </c>
      <c r="F1530">
        <v>0</v>
      </c>
      <c r="G1530">
        <v>0</v>
      </c>
      <c r="H1530">
        <v>12</v>
      </c>
      <c r="I1530">
        <v>0</v>
      </c>
      <c r="J1530">
        <v>12</v>
      </c>
      <c r="K1530">
        <v>0</v>
      </c>
    </row>
    <row r="1531" spans="1:11" x14ac:dyDescent="0.25">
      <c r="A1531" t="s">
        <v>1985</v>
      </c>
      <c r="B1531" t="s">
        <v>74</v>
      </c>
      <c r="C1531" t="s">
        <v>261</v>
      </c>
      <c r="D1531" t="s">
        <v>245</v>
      </c>
      <c r="E1531" t="s">
        <v>84</v>
      </c>
      <c r="F1531">
        <v>0</v>
      </c>
      <c r="G1531">
        <v>0</v>
      </c>
      <c r="H1531">
        <v>1</v>
      </c>
      <c r="I1531">
        <v>0</v>
      </c>
      <c r="J1531">
        <v>1</v>
      </c>
      <c r="K1531">
        <v>0</v>
      </c>
    </row>
    <row r="1532" spans="1:11" x14ac:dyDescent="0.25">
      <c r="A1532" t="s">
        <v>1091</v>
      </c>
      <c r="B1532" t="s">
        <v>74</v>
      </c>
      <c r="C1532" t="s">
        <v>261</v>
      </c>
      <c r="D1532" t="s">
        <v>243</v>
      </c>
      <c r="E1532" t="s">
        <v>85</v>
      </c>
      <c r="F1532">
        <v>0</v>
      </c>
      <c r="G1532">
        <v>0</v>
      </c>
      <c r="H1532">
        <v>9</v>
      </c>
      <c r="I1532">
        <v>0</v>
      </c>
      <c r="J1532">
        <v>9</v>
      </c>
      <c r="K1532">
        <v>0</v>
      </c>
    </row>
    <row r="1533" spans="1:11" x14ac:dyDescent="0.25">
      <c r="A1533" t="s">
        <v>2078</v>
      </c>
      <c r="B1533" t="s">
        <v>74</v>
      </c>
      <c r="C1533" t="s">
        <v>261</v>
      </c>
      <c r="D1533" t="s">
        <v>238</v>
      </c>
      <c r="E1533" t="s">
        <v>86</v>
      </c>
      <c r="F1533">
        <v>0</v>
      </c>
      <c r="G1533">
        <v>0</v>
      </c>
      <c r="H1533">
        <v>5</v>
      </c>
      <c r="I1533">
        <v>0</v>
      </c>
      <c r="J1533">
        <v>5</v>
      </c>
      <c r="K1533">
        <v>0</v>
      </c>
    </row>
    <row r="1534" spans="1:11" x14ac:dyDescent="0.25">
      <c r="A1534" t="s">
        <v>2852</v>
      </c>
      <c r="B1534" t="s">
        <v>74</v>
      </c>
      <c r="C1534" t="s">
        <v>261</v>
      </c>
      <c r="D1534" t="s">
        <v>239</v>
      </c>
      <c r="E1534" t="s">
        <v>87</v>
      </c>
      <c r="F1534">
        <v>0</v>
      </c>
      <c r="G1534">
        <v>0</v>
      </c>
      <c r="H1534">
        <v>2</v>
      </c>
      <c r="I1534">
        <v>0</v>
      </c>
      <c r="J1534">
        <v>2</v>
      </c>
      <c r="K1534">
        <v>0</v>
      </c>
    </row>
    <row r="1535" spans="1:11" x14ac:dyDescent="0.25">
      <c r="A1535" t="s">
        <v>785</v>
      </c>
      <c r="B1535" t="s">
        <v>74</v>
      </c>
      <c r="C1535" t="s">
        <v>261</v>
      </c>
      <c r="D1535" t="s">
        <v>244</v>
      </c>
      <c r="E1535" t="s">
        <v>88</v>
      </c>
      <c r="F1535">
        <v>0</v>
      </c>
      <c r="G1535">
        <v>0</v>
      </c>
      <c r="H1535">
        <v>35</v>
      </c>
      <c r="I1535">
        <v>0</v>
      </c>
      <c r="J1535">
        <v>35</v>
      </c>
      <c r="K1535">
        <v>0</v>
      </c>
    </row>
    <row r="1536" spans="1:11" x14ac:dyDescent="0.25">
      <c r="A1536" t="s">
        <v>3849</v>
      </c>
      <c r="B1536" t="s">
        <v>74</v>
      </c>
      <c r="C1536" t="s">
        <v>261</v>
      </c>
      <c r="D1536" t="s">
        <v>241</v>
      </c>
      <c r="E1536" t="s">
        <v>89</v>
      </c>
      <c r="F1536">
        <v>0</v>
      </c>
      <c r="G1536">
        <v>0</v>
      </c>
      <c r="H1536">
        <v>3</v>
      </c>
      <c r="I1536">
        <v>0</v>
      </c>
      <c r="J1536">
        <v>3</v>
      </c>
      <c r="K1536">
        <v>0</v>
      </c>
    </row>
    <row r="1537" spans="1:11" x14ac:dyDescent="0.25">
      <c r="A1537" t="s">
        <v>1623</v>
      </c>
      <c r="B1537" t="s">
        <v>74</v>
      </c>
      <c r="C1537" t="s">
        <v>261</v>
      </c>
      <c r="D1537" t="s">
        <v>241</v>
      </c>
      <c r="E1537" t="s">
        <v>90</v>
      </c>
      <c r="F1537">
        <v>0</v>
      </c>
      <c r="G1537">
        <v>0</v>
      </c>
      <c r="H1537">
        <v>2</v>
      </c>
      <c r="I1537">
        <v>0</v>
      </c>
      <c r="J1537">
        <v>2</v>
      </c>
      <c r="K1537">
        <v>0</v>
      </c>
    </row>
    <row r="1538" spans="1:11" x14ac:dyDescent="0.25">
      <c r="A1538" t="s">
        <v>3057</v>
      </c>
      <c r="B1538" t="s">
        <v>74</v>
      </c>
      <c r="C1538" t="s">
        <v>261</v>
      </c>
      <c r="D1538" t="s">
        <v>241</v>
      </c>
      <c r="E1538" t="s">
        <v>91</v>
      </c>
      <c r="F1538">
        <v>0</v>
      </c>
      <c r="G1538">
        <v>0</v>
      </c>
      <c r="H1538">
        <v>4</v>
      </c>
      <c r="I1538">
        <v>0</v>
      </c>
      <c r="J1538">
        <v>4</v>
      </c>
      <c r="K1538">
        <v>0</v>
      </c>
    </row>
    <row r="1539" spans="1:11" x14ac:dyDescent="0.25">
      <c r="A1539" t="s">
        <v>3842</v>
      </c>
      <c r="B1539" t="s">
        <v>74</v>
      </c>
      <c r="C1539" t="s">
        <v>261</v>
      </c>
      <c r="D1539" t="s">
        <v>243</v>
      </c>
      <c r="E1539" t="s">
        <v>92</v>
      </c>
      <c r="F1539">
        <v>0</v>
      </c>
      <c r="G1539">
        <v>0</v>
      </c>
      <c r="H1539">
        <v>13</v>
      </c>
      <c r="I1539">
        <v>0</v>
      </c>
      <c r="J1539">
        <v>13</v>
      </c>
      <c r="K1539">
        <v>0</v>
      </c>
    </row>
    <row r="1540" spans="1:11" x14ac:dyDescent="0.25">
      <c r="A1540" t="s">
        <v>2698</v>
      </c>
      <c r="B1540" t="s">
        <v>74</v>
      </c>
      <c r="C1540" t="s">
        <v>261</v>
      </c>
      <c r="D1540" t="s">
        <v>242</v>
      </c>
      <c r="E1540" t="s">
        <v>93</v>
      </c>
      <c r="F1540">
        <v>0</v>
      </c>
      <c r="G1540">
        <v>0</v>
      </c>
      <c r="H1540">
        <v>3</v>
      </c>
      <c r="I1540">
        <v>0</v>
      </c>
      <c r="J1540">
        <v>3</v>
      </c>
      <c r="K1540">
        <v>0</v>
      </c>
    </row>
    <row r="1541" spans="1:11" x14ac:dyDescent="0.25">
      <c r="A1541" t="s">
        <v>2315</v>
      </c>
      <c r="B1541" t="s">
        <v>74</v>
      </c>
      <c r="C1541" t="s">
        <v>261</v>
      </c>
      <c r="D1541" t="s">
        <v>245</v>
      </c>
      <c r="E1541" t="s">
        <v>94</v>
      </c>
      <c r="F1541">
        <v>0</v>
      </c>
      <c r="G1541">
        <v>0</v>
      </c>
      <c r="H1541">
        <v>23</v>
      </c>
      <c r="I1541">
        <v>0</v>
      </c>
      <c r="J1541">
        <v>23</v>
      </c>
      <c r="K1541">
        <v>0</v>
      </c>
    </row>
    <row r="1542" spans="1:11" x14ac:dyDescent="0.25">
      <c r="A1542" t="s">
        <v>2764</v>
      </c>
      <c r="B1542" t="s">
        <v>74</v>
      </c>
      <c r="C1542" t="s">
        <v>261</v>
      </c>
      <c r="D1542" t="s">
        <v>239</v>
      </c>
      <c r="E1542" t="s">
        <v>95</v>
      </c>
      <c r="F1542">
        <v>0</v>
      </c>
      <c r="G1542">
        <v>0</v>
      </c>
      <c r="H1542">
        <v>9</v>
      </c>
      <c r="I1542">
        <v>0</v>
      </c>
      <c r="J1542">
        <v>9</v>
      </c>
      <c r="K1542">
        <v>0</v>
      </c>
    </row>
    <row r="1543" spans="1:11" x14ac:dyDescent="0.25">
      <c r="A1543" t="s">
        <v>3441</v>
      </c>
      <c r="B1543" t="s">
        <v>74</v>
      </c>
      <c r="C1543" t="s">
        <v>261</v>
      </c>
      <c r="D1543" t="s">
        <v>242</v>
      </c>
      <c r="E1543" t="s">
        <v>96</v>
      </c>
      <c r="F1543">
        <v>0</v>
      </c>
      <c r="G1543">
        <v>0</v>
      </c>
      <c r="H1543">
        <v>9</v>
      </c>
      <c r="I1543">
        <v>0</v>
      </c>
      <c r="J1543">
        <v>9</v>
      </c>
      <c r="K1543">
        <v>0</v>
      </c>
    </row>
    <row r="1544" spans="1:11" x14ac:dyDescent="0.25">
      <c r="A1544" t="s">
        <v>1617</v>
      </c>
      <c r="B1544" t="s">
        <v>74</v>
      </c>
      <c r="C1544" t="s">
        <v>261</v>
      </c>
      <c r="D1544" t="s">
        <v>243</v>
      </c>
      <c r="E1544" t="s">
        <v>97</v>
      </c>
      <c r="F1544">
        <v>0</v>
      </c>
      <c r="G1544">
        <v>0</v>
      </c>
      <c r="H1544">
        <v>14</v>
      </c>
      <c r="I1544">
        <v>0</v>
      </c>
      <c r="J1544">
        <v>14</v>
      </c>
      <c r="K1544">
        <v>0</v>
      </c>
    </row>
    <row r="1545" spans="1:11" x14ac:dyDescent="0.25">
      <c r="A1545" t="s">
        <v>4070</v>
      </c>
      <c r="B1545" t="s">
        <v>74</v>
      </c>
      <c r="C1545" t="s">
        <v>261</v>
      </c>
      <c r="D1545" t="s">
        <v>239</v>
      </c>
      <c r="E1545" t="s">
        <v>98</v>
      </c>
      <c r="F1545">
        <v>0</v>
      </c>
      <c r="G1545">
        <v>0</v>
      </c>
      <c r="H1545">
        <v>14</v>
      </c>
      <c r="I1545">
        <v>0</v>
      </c>
      <c r="J1545">
        <v>14</v>
      </c>
      <c r="K1545">
        <v>0</v>
      </c>
    </row>
    <row r="1546" spans="1:11" x14ac:dyDescent="0.25">
      <c r="A1546" t="s">
        <v>2928</v>
      </c>
      <c r="B1546" t="s">
        <v>74</v>
      </c>
      <c r="C1546" t="s">
        <v>261</v>
      </c>
      <c r="D1546" t="s">
        <v>242</v>
      </c>
      <c r="E1546" t="s">
        <v>99</v>
      </c>
      <c r="F1546">
        <v>0</v>
      </c>
      <c r="G1546">
        <v>0</v>
      </c>
      <c r="H1546">
        <v>23</v>
      </c>
      <c r="I1546">
        <v>0</v>
      </c>
      <c r="J1546">
        <v>23</v>
      </c>
      <c r="K1546">
        <v>0</v>
      </c>
    </row>
    <row r="1547" spans="1:11" x14ac:dyDescent="0.25">
      <c r="A1547" t="s">
        <v>1244</v>
      </c>
      <c r="B1547" t="s">
        <v>74</v>
      </c>
      <c r="C1547" t="s">
        <v>261</v>
      </c>
      <c r="D1547" t="s">
        <v>241</v>
      </c>
      <c r="E1547" t="s">
        <v>100</v>
      </c>
      <c r="F1547">
        <v>0</v>
      </c>
      <c r="G1547">
        <v>0</v>
      </c>
      <c r="H1547">
        <v>6</v>
      </c>
      <c r="I1547">
        <v>0</v>
      </c>
      <c r="J1547">
        <v>6</v>
      </c>
      <c r="K1547">
        <v>0</v>
      </c>
    </row>
    <row r="1548" spans="1:11" x14ac:dyDescent="0.25">
      <c r="A1548" t="s">
        <v>1130</v>
      </c>
      <c r="B1548" t="s">
        <v>74</v>
      </c>
      <c r="C1548" t="s">
        <v>261</v>
      </c>
      <c r="D1548" t="s">
        <v>245</v>
      </c>
      <c r="E1548" t="s">
        <v>101</v>
      </c>
      <c r="F1548">
        <v>0</v>
      </c>
      <c r="G1548">
        <v>0</v>
      </c>
      <c r="H1548">
        <v>2</v>
      </c>
      <c r="I1548">
        <v>0</v>
      </c>
      <c r="J1548">
        <v>2</v>
      </c>
      <c r="K1548">
        <v>0</v>
      </c>
    </row>
    <row r="1549" spans="1:11" x14ac:dyDescent="0.25">
      <c r="A1549" t="s">
        <v>3132</v>
      </c>
      <c r="B1549" t="s">
        <v>74</v>
      </c>
      <c r="C1549" t="s">
        <v>261</v>
      </c>
      <c r="D1549" t="s">
        <v>238</v>
      </c>
      <c r="E1549" t="s">
        <v>102</v>
      </c>
      <c r="F1549">
        <v>0</v>
      </c>
      <c r="G1549">
        <v>0</v>
      </c>
      <c r="H1549">
        <v>30</v>
      </c>
      <c r="I1549">
        <v>0</v>
      </c>
      <c r="J1549">
        <v>30</v>
      </c>
      <c r="K1549">
        <v>0</v>
      </c>
    </row>
    <row r="1550" spans="1:11" x14ac:dyDescent="0.25">
      <c r="A1550" t="s">
        <v>2705</v>
      </c>
      <c r="B1550" t="s">
        <v>74</v>
      </c>
      <c r="C1550" t="s">
        <v>261</v>
      </c>
      <c r="D1550" t="s">
        <v>239</v>
      </c>
      <c r="E1550" t="s">
        <v>103</v>
      </c>
      <c r="F1550">
        <v>0</v>
      </c>
      <c r="G1550">
        <v>0</v>
      </c>
      <c r="H1550">
        <v>4</v>
      </c>
      <c r="I1550">
        <v>0</v>
      </c>
      <c r="J1550">
        <v>4</v>
      </c>
      <c r="K1550">
        <v>0</v>
      </c>
    </row>
    <row r="1551" spans="1:11" x14ac:dyDescent="0.25">
      <c r="A1551" t="s">
        <v>3359</v>
      </c>
      <c r="B1551" t="s">
        <v>74</v>
      </c>
      <c r="C1551" t="s">
        <v>261</v>
      </c>
      <c r="D1551" t="s">
        <v>238</v>
      </c>
      <c r="E1551" t="s">
        <v>104</v>
      </c>
      <c r="F1551">
        <v>0</v>
      </c>
      <c r="G1551">
        <v>0</v>
      </c>
      <c r="H1551">
        <v>4</v>
      </c>
      <c r="I1551">
        <v>0</v>
      </c>
      <c r="J1551">
        <v>4</v>
      </c>
      <c r="K1551">
        <v>0</v>
      </c>
    </row>
    <row r="1552" spans="1:11" x14ac:dyDescent="0.25">
      <c r="A1552" t="s">
        <v>1132</v>
      </c>
      <c r="B1552" t="s">
        <v>74</v>
      </c>
      <c r="C1552" t="s">
        <v>261</v>
      </c>
      <c r="D1552" t="s">
        <v>241</v>
      </c>
      <c r="E1552" t="s">
        <v>105</v>
      </c>
      <c r="F1552">
        <v>0</v>
      </c>
      <c r="G1552">
        <v>0</v>
      </c>
      <c r="H1552">
        <v>12</v>
      </c>
      <c r="I1552">
        <v>0</v>
      </c>
      <c r="J1552">
        <v>12</v>
      </c>
      <c r="K1552">
        <v>0</v>
      </c>
    </row>
    <row r="1553" spans="1:11" x14ac:dyDescent="0.25">
      <c r="A1553" t="s">
        <v>3686</v>
      </c>
      <c r="B1553" t="s">
        <v>74</v>
      </c>
      <c r="C1553" t="s">
        <v>261</v>
      </c>
      <c r="D1553" t="s">
        <v>241</v>
      </c>
      <c r="E1553" t="s">
        <v>106</v>
      </c>
      <c r="F1553">
        <v>0</v>
      </c>
      <c r="G1553">
        <v>0</v>
      </c>
      <c r="H1553">
        <v>11</v>
      </c>
      <c r="I1553">
        <v>0</v>
      </c>
      <c r="J1553">
        <v>11</v>
      </c>
      <c r="K1553">
        <v>0</v>
      </c>
    </row>
    <row r="1554" spans="1:11" x14ac:dyDescent="0.25">
      <c r="A1554" t="s">
        <v>2936</v>
      </c>
      <c r="B1554" t="s">
        <v>74</v>
      </c>
      <c r="C1554" t="s">
        <v>261</v>
      </c>
      <c r="D1554" t="s">
        <v>239</v>
      </c>
      <c r="E1554" t="s">
        <v>107</v>
      </c>
      <c r="F1554">
        <v>0</v>
      </c>
      <c r="G1554">
        <v>0</v>
      </c>
      <c r="H1554">
        <v>1</v>
      </c>
      <c r="I1554">
        <v>0</v>
      </c>
      <c r="J1554">
        <v>1</v>
      </c>
      <c r="K1554">
        <v>0</v>
      </c>
    </row>
    <row r="1555" spans="1:11" x14ac:dyDescent="0.25">
      <c r="A1555" t="s">
        <v>2359</v>
      </c>
      <c r="B1555" t="s">
        <v>74</v>
      </c>
      <c r="C1555" t="s">
        <v>261</v>
      </c>
      <c r="D1555" t="s">
        <v>243</v>
      </c>
      <c r="E1555" t="s">
        <v>108</v>
      </c>
      <c r="F1555">
        <v>0</v>
      </c>
      <c r="G1555">
        <v>0</v>
      </c>
      <c r="H1555">
        <v>8</v>
      </c>
      <c r="I1555">
        <v>0</v>
      </c>
      <c r="J1555">
        <v>8</v>
      </c>
      <c r="K1555">
        <v>0</v>
      </c>
    </row>
    <row r="1556" spans="1:11" x14ac:dyDescent="0.25">
      <c r="A1556" t="s">
        <v>2938</v>
      </c>
      <c r="B1556" t="s">
        <v>74</v>
      </c>
      <c r="C1556" t="s">
        <v>261</v>
      </c>
      <c r="D1556" t="s">
        <v>244</v>
      </c>
      <c r="E1556" t="s">
        <v>109</v>
      </c>
      <c r="F1556">
        <v>0</v>
      </c>
      <c r="G1556">
        <v>0</v>
      </c>
      <c r="H1556">
        <v>9</v>
      </c>
      <c r="I1556">
        <v>0</v>
      </c>
      <c r="J1556">
        <v>9</v>
      </c>
      <c r="K1556">
        <v>0</v>
      </c>
    </row>
    <row r="1557" spans="1:11" x14ac:dyDescent="0.25">
      <c r="A1557" t="s">
        <v>3065</v>
      </c>
      <c r="B1557" t="s">
        <v>74</v>
      </c>
      <c r="C1557" t="s">
        <v>261</v>
      </c>
      <c r="D1557" t="s">
        <v>239</v>
      </c>
      <c r="E1557" t="s">
        <v>110</v>
      </c>
      <c r="F1557">
        <v>0</v>
      </c>
      <c r="G1557">
        <v>0</v>
      </c>
      <c r="H1557">
        <v>10</v>
      </c>
      <c r="I1557">
        <v>0</v>
      </c>
      <c r="J1557">
        <v>10</v>
      </c>
      <c r="K1557">
        <v>0</v>
      </c>
    </row>
    <row r="1558" spans="1:11" x14ac:dyDescent="0.25">
      <c r="A1558" t="s">
        <v>3079</v>
      </c>
      <c r="B1558" t="s">
        <v>74</v>
      </c>
      <c r="C1558" t="s">
        <v>261</v>
      </c>
      <c r="D1558" t="s">
        <v>241</v>
      </c>
      <c r="E1558" t="s">
        <v>111</v>
      </c>
      <c r="F1558">
        <v>0</v>
      </c>
      <c r="G1558">
        <v>0</v>
      </c>
      <c r="H1558">
        <v>2</v>
      </c>
      <c r="I1558">
        <v>0</v>
      </c>
      <c r="J1558">
        <v>2</v>
      </c>
      <c r="K1558">
        <v>0</v>
      </c>
    </row>
    <row r="1559" spans="1:11" x14ac:dyDescent="0.25">
      <c r="A1559" t="s">
        <v>2086</v>
      </c>
      <c r="B1559" t="s">
        <v>74</v>
      </c>
      <c r="C1559" t="s">
        <v>261</v>
      </c>
      <c r="D1559" t="s">
        <v>237</v>
      </c>
      <c r="E1559" t="s">
        <v>113</v>
      </c>
      <c r="F1559">
        <v>0</v>
      </c>
      <c r="G1559">
        <v>0</v>
      </c>
      <c r="H1559">
        <v>11</v>
      </c>
      <c r="I1559">
        <v>0</v>
      </c>
      <c r="J1559">
        <v>11</v>
      </c>
      <c r="K1559">
        <v>0</v>
      </c>
    </row>
    <row r="1560" spans="1:11" x14ac:dyDescent="0.25">
      <c r="A1560" t="s">
        <v>2055</v>
      </c>
      <c r="B1560" t="s">
        <v>74</v>
      </c>
      <c r="C1560" t="s">
        <v>261</v>
      </c>
      <c r="D1560" t="s">
        <v>237</v>
      </c>
      <c r="E1560" t="s">
        <v>114</v>
      </c>
      <c r="F1560">
        <v>0</v>
      </c>
      <c r="G1560">
        <v>0</v>
      </c>
      <c r="H1560">
        <v>26</v>
      </c>
      <c r="I1560">
        <v>0</v>
      </c>
      <c r="J1560">
        <v>26</v>
      </c>
      <c r="K1560">
        <v>0</v>
      </c>
    </row>
    <row r="1561" spans="1:11" x14ac:dyDescent="0.25">
      <c r="A1561" t="s">
        <v>2643</v>
      </c>
      <c r="B1561" t="s">
        <v>74</v>
      </c>
      <c r="C1561" t="s">
        <v>261</v>
      </c>
      <c r="D1561" t="s">
        <v>243</v>
      </c>
      <c r="E1561" t="s">
        <v>115</v>
      </c>
      <c r="F1561">
        <v>0</v>
      </c>
      <c r="G1561">
        <v>0</v>
      </c>
      <c r="H1561">
        <v>30</v>
      </c>
      <c r="I1561">
        <v>0</v>
      </c>
      <c r="J1561">
        <v>30</v>
      </c>
      <c r="K1561">
        <v>0</v>
      </c>
    </row>
    <row r="1562" spans="1:11" x14ac:dyDescent="0.25">
      <c r="A1562" t="s">
        <v>2241</v>
      </c>
      <c r="B1562" t="s">
        <v>74</v>
      </c>
      <c r="C1562" t="s">
        <v>261</v>
      </c>
      <c r="D1562" t="s">
        <v>245</v>
      </c>
      <c r="E1562" t="s">
        <v>116</v>
      </c>
      <c r="F1562">
        <v>0</v>
      </c>
      <c r="G1562">
        <v>0</v>
      </c>
      <c r="H1562">
        <v>4</v>
      </c>
      <c r="I1562">
        <v>0</v>
      </c>
      <c r="J1562">
        <v>4</v>
      </c>
      <c r="K1562">
        <v>0</v>
      </c>
    </row>
    <row r="1563" spans="1:11" x14ac:dyDescent="0.25">
      <c r="A1563" t="s">
        <v>1296</v>
      </c>
      <c r="B1563" t="s">
        <v>74</v>
      </c>
      <c r="C1563" t="s">
        <v>261</v>
      </c>
      <c r="D1563" t="s">
        <v>243</v>
      </c>
      <c r="E1563" t="s">
        <v>117</v>
      </c>
      <c r="F1563">
        <v>0</v>
      </c>
      <c r="G1563">
        <v>0</v>
      </c>
      <c r="H1563">
        <v>5</v>
      </c>
      <c r="I1563">
        <v>0</v>
      </c>
      <c r="J1563">
        <v>5</v>
      </c>
      <c r="K1563">
        <v>0</v>
      </c>
    </row>
    <row r="1564" spans="1:11" x14ac:dyDescent="0.25">
      <c r="A1564" t="s">
        <v>3812</v>
      </c>
      <c r="B1564" t="s">
        <v>74</v>
      </c>
      <c r="C1564" t="s">
        <v>261</v>
      </c>
      <c r="D1564" t="s">
        <v>244</v>
      </c>
      <c r="E1564" t="s">
        <v>118</v>
      </c>
      <c r="F1564">
        <v>0</v>
      </c>
      <c r="G1564">
        <v>0</v>
      </c>
      <c r="H1564">
        <v>3</v>
      </c>
      <c r="I1564">
        <v>0</v>
      </c>
      <c r="J1564">
        <v>3</v>
      </c>
      <c r="K1564">
        <v>0</v>
      </c>
    </row>
    <row r="1565" spans="1:11" x14ac:dyDescent="0.25">
      <c r="A1565" t="s">
        <v>1571</v>
      </c>
      <c r="B1565" t="s">
        <v>74</v>
      </c>
      <c r="C1565" t="s">
        <v>261</v>
      </c>
      <c r="D1565" t="s">
        <v>239</v>
      </c>
      <c r="E1565" t="s">
        <v>120</v>
      </c>
      <c r="F1565">
        <v>0</v>
      </c>
      <c r="G1565">
        <v>0</v>
      </c>
      <c r="H1565">
        <v>20</v>
      </c>
      <c r="I1565">
        <v>0</v>
      </c>
      <c r="J1565">
        <v>20</v>
      </c>
      <c r="K1565">
        <v>0</v>
      </c>
    </row>
    <row r="1566" spans="1:11" x14ac:dyDescent="0.25">
      <c r="A1566" t="s">
        <v>2995</v>
      </c>
      <c r="B1566" t="s">
        <v>74</v>
      </c>
      <c r="C1566" t="s">
        <v>261</v>
      </c>
      <c r="D1566" t="s">
        <v>237</v>
      </c>
      <c r="E1566" t="s">
        <v>249</v>
      </c>
      <c r="F1566">
        <v>0</v>
      </c>
      <c r="G1566">
        <v>0</v>
      </c>
      <c r="H1566">
        <v>116</v>
      </c>
      <c r="I1566">
        <v>0</v>
      </c>
      <c r="J1566">
        <v>116</v>
      </c>
      <c r="K1566">
        <v>0</v>
      </c>
    </row>
    <row r="1567" spans="1:11" x14ac:dyDescent="0.25">
      <c r="A1567" t="s">
        <v>608</v>
      </c>
      <c r="B1567" t="s">
        <v>74</v>
      </c>
      <c r="C1567" t="s">
        <v>261</v>
      </c>
      <c r="D1567" t="s">
        <v>238</v>
      </c>
      <c r="E1567" t="s">
        <v>250</v>
      </c>
      <c r="F1567">
        <v>0</v>
      </c>
      <c r="G1567">
        <v>0</v>
      </c>
      <c r="H1567">
        <v>140</v>
      </c>
      <c r="I1567">
        <v>0</v>
      </c>
      <c r="J1567">
        <v>140</v>
      </c>
      <c r="K1567">
        <v>0</v>
      </c>
    </row>
    <row r="1568" spans="1:11" x14ac:dyDescent="0.25">
      <c r="A1568" t="s">
        <v>3022</v>
      </c>
      <c r="B1568" t="s">
        <v>74</v>
      </c>
      <c r="C1568" t="s">
        <v>261</v>
      </c>
      <c r="D1568" t="s">
        <v>245</v>
      </c>
      <c r="E1568" t="s">
        <v>121</v>
      </c>
      <c r="F1568">
        <v>0</v>
      </c>
      <c r="G1568">
        <v>0</v>
      </c>
      <c r="H1568">
        <v>4</v>
      </c>
      <c r="I1568">
        <v>0</v>
      </c>
      <c r="J1568">
        <v>4</v>
      </c>
      <c r="K1568">
        <v>0</v>
      </c>
    </row>
    <row r="1569" spans="1:11" x14ac:dyDescent="0.25">
      <c r="A1569" t="s">
        <v>2642</v>
      </c>
      <c r="B1569" t="s">
        <v>74</v>
      </c>
      <c r="C1569" t="s">
        <v>261</v>
      </c>
      <c r="D1569" t="s">
        <v>242</v>
      </c>
      <c r="E1569" t="s">
        <v>122</v>
      </c>
      <c r="F1569">
        <v>0</v>
      </c>
      <c r="G1569">
        <v>0</v>
      </c>
      <c r="H1569">
        <v>7</v>
      </c>
      <c r="I1569">
        <v>0</v>
      </c>
      <c r="J1569">
        <v>7</v>
      </c>
      <c r="K1569">
        <v>0</v>
      </c>
    </row>
    <row r="1570" spans="1:11" x14ac:dyDescent="0.25">
      <c r="A1570" t="s">
        <v>3521</v>
      </c>
      <c r="B1570" t="s">
        <v>74</v>
      </c>
      <c r="C1570" t="s">
        <v>261</v>
      </c>
      <c r="D1570" t="s">
        <v>239</v>
      </c>
      <c r="E1570" t="s">
        <v>123</v>
      </c>
      <c r="F1570">
        <v>0</v>
      </c>
      <c r="G1570">
        <v>0</v>
      </c>
      <c r="H1570">
        <v>8</v>
      </c>
      <c r="I1570">
        <v>0</v>
      </c>
      <c r="J1570">
        <v>8</v>
      </c>
      <c r="K1570">
        <v>0</v>
      </c>
    </row>
    <row r="1571" spans="1:11" x14ac:dyDescent="0.25">
      <c r="A1571" t="s">
        <v>985</v>
      </c>
      <c r="B1571" t="s">
        <v>74</v>
      </c>
      <c r="C1571" t="s">
        <v>261</v>
      </c>
      <c r="D1571" t="s">
        <v>238</v>
      </c>
      <c r="E1571" t="s">
        <v>124</v>
      </c>
      <c r="F1571">
        <v>0</v>
      </c>
      <c r="G1571">
        <v>0</v>
      </c>
      <c r="H1571">
        <v>36</v>
      </c>
      <c r="I1571">
        <v>0</v>
      </c>
      <c r="J1571">
        <v>36</v>
      </c>
      <c r="K1571">
        <v>0</v>
      </c>
    </row>
    <row r="1572" spans="1:11" x14ac:dyDescent="0.25">
      <c r="A1572" t="s">
        <v>3631</v>
      </c>
      <c r="B1572" t="s">
        <v>74</v>
      </c>
      <c r="C1572" t="s">
        <v>261</v>
      </c>
      <c r="D1572" t="s">
        <v>240</v>
      </c>
      <c r="E1572" t="s">
        <v>125</v>
      </c>
      <c r="F1572">
        <v>0</v>
      </c>
      <c r="G1572">
        <v>0</v>
      </c>
      <c r="H1572">
        <v>4</v>
      </c>
      <c r="I1572">
        <v>0</v>
      </c>
      <c r="J1572">
        <v>4</v>
      </c>
      <c r="K1572">
        <v>0</v>
      </c>
    </row>
    <row r="1573" spans="1:11" x14ac:dyDescent="0.25">
      <c r="A1573" t="s">
        <v>773</v>
      </c>
      <c r="B1573" t="s">
        <v>74</v>
      </c>
      <c r="C1573" t="s">
        <v>261</v>
      </c>
      <c r="D1573" t="s">
        <v>243</v>
      </c>
      <c r="E1573" t="s">
        <v>126</v>
      </c>
      <c r="F1573">
        <v>0</v>
      </c>
      <c r="G1573">
        <v>0</v>
      </c>
      <c r="H1573">
        <v>6</v>
      </c>
      <c r="I1573">
        <v>0</v>
      </c>
      <c r="J1573">
        <v>6</v>
      </c>
      <c r="K1573">
        <v>0</v>
      </c>
    </row>
    <row r="1574" spans="1:11" x14ac:dyDescent="0.25">
      <c r="A1574" t="s">
        <v>1690</v>
      </c>
      <c r="B1574" t="s">
        <v>74</v>
      </c>
      <c r="C1574" t="s">
        <v>261</v>
      </c>
      <c r="D1574" t="s">
        <v>239</v>
      </c>
      <c r="E1574" t="s">
        <v>127</v>
      </c>
      <c r="F1574">
        <v>0</v>
      </c>
      <c r="G1574">
        <v>0</v>
      </c>
      <c r="H1574">
        <v>9</v>
      </c>
      <c r="I1574">
        <v>0</v>
      </c>
      <c r="J1574">
        <v>9</v>
      </c>
      <c r="K1574">
        <v>0</v>
      </c>
    </row>
    <row r="1575" spans="1:11" x14ac:dyDescent="0.25">
      <c r="A1575" t="s">
        <v>3264</v>
      </c>
      <c r="B1575" t="s">
        <v>74</v>
      </c>
      <c r="C1575" t="s">
        <v>261</v>
      </c>
      <c r="D1575" t="s">
        <v>239</v>
      </c>
      <c r="E1575" t="s">
        <v>128</v>
      </c>
      <c r="F1575">
        <v>0</v>
      </c>
      <c r="G1575">
        <v>0</v>
      </c>
      <c r="H1575">
        <v>12</v>
      </c>
      <c r="I1575">
        <v>0</v>
      </c>
      <c r="J1575">
        <v>12</v>
      </c>
      <c r="K1575">
        <v>0</v>
      </c>
    </row>
    <row r="1576" spans="1:11" x14ac:dyDescent="0.25">
      <c r="A1576" t="s">
        <v>852</v>
      </c>
      <c r="B1576" t="s">
        <v>74</v>
      </c>
      <c r="C1576" t="s">
        <v>261</v>
      </c>
      <c r="D1576" t="s">
        <v>241</v>
      </c>
      <c r="E1576" t="s">
        <v>129</v>
      </c>
      <c r="F1576">
        <v>0</v>
      </c>
      <c r="G1576">
        <v>0</v>
      </c>
      <c r="H1576">
        <v>1</v>
      </c>
      <c r="I1576">
        <v>0</v>
      </c>
      <c r="J1576">
        <v>1</v>
      </c>
      <c r="K1576">
        <v>0</v>
      </c>
    </row>
    <row r="1577" spans="1:11" x14ac:dyDescent="0.25">
      <c r="A1577" t="s">
        <v>3230</v>
      </c>
      <c r="B1577" t="s">
        <v>74</v>
      </c>
      <c r="C1577" t="s">
        <v>261</v>
      </c>
      <c r="D1577" t="s">
        <v>239</v>
      </c>
      <c r="E1577" t="s">
        <v>130</v>
      </c>
      <c r="F1577">
        <v>0</v>
      </c>
      <c r="G1577">
        <v>0</v>
      </c>
      <c r="H1577">
        <v>7</v>
      </c>
      <c r="I1577">
        <v>0</v>
      </c>
      <c r="J1577">
        <v>7</v>
      </c>
      <c r="K1577">
        <v>0</v>
      </c>
    </row>
    <row r="1578" spans="1:11" x14ac:dyDescent="0.25">
      <c r="A1578" t="s">
        <v>1470</v>
      </c>
      <c r="B1578" t="s">
        <v>74</v>
      </c>
      <c r="C1578" t="s">
        <v>261</v>
      </c>
      <c r="D1578" t="s">
        <v>242</v>
      </c>
      <c r="E1578" t="s">
        <v>131</v>
      </c>
      <c r="F1578">
        <v>0</v>
      </c>
      <c r="G1578">
        <v>0</v>
      </c>
      <c r="H1578">
        <v>80</v>
      </c>
      <c r="I1578">
        <v>0</v>
      </c>
      <c r="J1578">
        <v>80</v>
      </c>
      <c r="K1578">
        <v>0</v>
      </c>
    </row>
    <row r="1579" spans="1:11" x14ac:dyDescent="0.25">
      <c r="A1579" t="s">
        <v>1906</v>
      </c>
      <c r="B1579" t="s">
        <v>74</v>
      </c>
      <c r="C1579" t="s">
        <v>261</v>
      </c>
      <c r="D1579" t="s">
        <v>239</v>
      </c>
      <c r="E1579" t="s">
        <v>132</v>
      </c>
      <c r="F1579">
        <v>0</v>
      </c>
      <c r="G1579">
        <v>0</v>
      </c>
      <c r="H1579">
        <v>16</v>
      </c>
      <c r="I1579">
        <v>0</v>
      </c>
      <c r="J1579">
        <v>16</v>
      </c>
      <c r="K1579">
        <v>0</v>
      </c>
    </row>
    <row r="1580" spans="1:11" x14ac:dyDescent="0.25">
      <c r="A1580" t="s">
        <v>3023</v>
      </c>
      <c r="B1580" t="s">
        <v>74</v>
      </c>
      <c r="C1580" t="s">
        <v>261</v>
      </c>
      <c r="D1580" t="s">
        <v>239</v>
      </c>
      <c r="E1580" t="s">
        <v>133</v>
      </c>
      <c r="F1580">
        <v>0</v>
      </c>
      <c r="G1580">
        <v>0</v>
      </c>
      <c r="H1580">
        <v>12</v>
      </c>
      <c r="I1580">
        <v>0</v>
      </c>
      <c r="J1580">
        <v>12</v>
      </c>
      <c r="K1580">
        <v>0</v>
      </c>
    </row>
    <row r="1581" spans="1:11" x14ac:dyDescent="0.25">
      <c r="A1581" t="s">
        <v>1943</v>
      </c>
      <c r="B1581" t="s">
        <v>74</v>
      </c>
      <c r="C1581" t="s">
        <v>261</v>
      </c>
      <c r="D1581" t="s">
        <v>240</v>
      </c>
      <c r="E1581" t="s">
        <v>134</v>
      </c>
      <c r="F1581">
        <v>0</v>
      </c>
      <c r="G1581">
        <v>0</v>
      </c>
      <c r="H1581">
        <v>1</v>
      </c>
      <c r="I1581">
        <v>0</v>
      </c>
      <c r="J1581">
        <v>1</v>
      </c>
      <c r="K1581">
        <v>0</v>
      </c>
    </row>
    <row r="1582" spans="1:11" x14ac:dyDescent="0.25">
      <c r="A1582" t="s">
        <v>4078</v>
      </c>
      <c r="B1582" t="s">
        <v>74</v>
      </c>
      <c r="C1582" t="s">
        <v>261</v>
      </c>
      <c r="D1582" t="s">
        <v>239</v>
      </c>
      <c r="E1582" t="s">
        <v>135</v>
      </c>
      <c r="F1582">
        <v>0</v>
      </c>
      <c r="G1582">
        <v>0</v>
      </c>
      <c r="H1582">
        <v>7</v>
      </c>
      <c r="I1582">
        <v>0</v>
      </c>
      <c r="J1582">
        <v>7</v>
      </c>
      <c r="K1582">
        <v>0</v>
      </c>
    </row>
    <row r="1583" spans="1:11" x14ac:dyDescent="0.25">
      <c r="A1583" t="s">
        <v>2275</v>
      </c>
      <c r="B1583" t="s">
        <v>74</v>
      </c>
      <c r="C1583" t="s">
        <v>261</v>
      </c>
      <c r="D1583" t="s">
        <v>238</v>
      </c>
      <c r="E1583" t="s">
        <v>137</v>
      </c>
      <c r="F1583">
        <v>0</v>
      </c>
      <c r="G1583">
        <v>0</v>
      </c>
      <c r="H1583">
        <v>35</v>
      </c>
      <c r="I1583">
        <v>0</v>
      </c>
      <c r="J1583">
        <v>35</v>
      </c>
      <c r="K1583">
        <v>0</v>
      </c>
    </row>
    <row r="1584" spans="1:11" x14ac:dyDescent="0.25">
      <c r="A1584" t="s">
        <v>1479</v>
      </c>
      <c r="B1584" t="s">
        <v>74</v>
      </c>
      <c r="C1584" t="s">
        <v>261</v>
      </c>
      <c r="D1584" t="s">
        <v>239</v>
      </c>
      <c r="E1584" t="s">
        <v>138</v>
      </c>
      <c r="F1584">
        <v>0</v>
      </c>
      <c r="G1584">
        <v>0</v>
      </c>
      <c r="H1584">
        <v>11</v>
      </c>
      <c r="I1584">
        <v>0</v>
      </c>
      <c r="J1584">
        <v>11</v>
      </c>
      <c r="K1584">
        <v>0</v>
      </c>
    </row>
    <row r="1585" spans="1:11" x14ac:dyDescent="0.25">
      <c r="A1585" t="s">
        <v>3133</v>
      </c>
      <c r="B1585" t="s">
        <v>74</v>
      </c>
      <c r="C1585" t="s">
        <v>261</v>
      </c>
      <c r="D1585" t="s">
        <v>239</v>
      </c>
      <c r="E1585" t="s">
        <v>139</v>
      </c>
      <c r="F1585">
        <v>0</v>
      </c>
      <c r="G1585">
        <v>0</v>
      </c>
      <c r="H1585">
        <v>6</v>
      </c>
      <c r="I1585">
        <v>0</v>
      </c>
      <c r="J1585">
        <v>6</v>
      </c>
      <c r="K1585">
        <v>0</v>
      </c>
    </row>
    <row r="1586" spans="1:11" x14ac:dyDescent="0.25">
      <c r="A1586" t="s">
        <v>3829</v>
      </c>
      <c r="B1586" t="s">
        <v>74</v>
      </c>
      <c r="C1586" t="s">
        <v>261</v>
      </c>
      <c r="D1586" t="s">
        <v>242</v>
      </c>
      <c r="E1586" t="s">
        <v>140</v>
      </c>
      <c r="F1586">
        <v>0</v>
      </c>
      <c r="G1586">
        <v>0</v>
      </c>
      <c r="H1586">
        <v>4</v>
      </c>
      <c r="I1586">
        <v>0</v>
      </c>
      <c r="J1586">
        <v>4</v>
      </c>
      <c r="K1586">
        <v>0</v>
      </c>
    </row>
    <row r="1587" spans="1:11" x14ac:dyDescent="0.25">
      <c r="A1587" t="s">
        <v>3977</v>
      </c>
      <c r="B1587" t="s">
        <v>74</v>
      </c>
      <c r="C1587" t="s">
        <v>261</v>
      </c>
      <c r="D1587" t="s">
        <v>239</v>
      </c>
      <c r="E1587" t="s">
        <v>142</v>
      </c>
      <c r="F1587">
        <v>0</v>
      </c>
      <c r="G1587">
        <v>0</v>
      </c>
      <c r="H1587">
        <v>6</v>
      </c>
      <c r="I1587">
        <v>0</v>
      </c>
      <c r="J1587">
        <v>6</v>
      </c>
      <c r="K1587">
        <v>0</v>
      </c>
    </row>
    <row r="1588" spans="1:11" x14ac:dyDescent="0.25">
      <c r="A1588" t="s">
        <v>1969</v>
      </c>
      <c r="B1588" t="s">
        <v>74</v>
      </c>
      <c r="C1588" t="s">
        <v>261</v>
      </c>
      <c r="D1588" t="s">
        <v>239</v>
      </c>
      <c r="E1588" t="s">
        <v>143</v>
      </c>
      <c r="F1588">
        <v>0</v>
      </c>
      <c r="G1588">
        <v>0</v>
      </c>
      <c r="H1588">
        <v>13</v>
      </c>
      <c r="I1588">
        <v>0</v>
      </c>
      <c r="J1588">
        <v>13</v>
      </c>
      <c r="K1588">
        <v>0</v>
      </c>
    </row>
    <row r="1589" spans="1:11" x14ac:dyDescent="0.25">
      <c r="A1589" t="s">
        <v>1009</v>
      </c>
      <c r="B1589" t="s">
        <v>74</v>
      </c>
      <c r="C1589" t="s">
        <v>261</v>
      </c>
      <c r="D1589" t="s">
        <v>242</v>
      </c>
      <c r="E1589" t="s">
        <v>144</v>
      </c>
      <c r="F1589">
        <v>0</v>
      </c>
      <c r="G1589">
        <v>0</v>
      </c>
      <c r="H1589">
        <v>23</v>
      </c>
      <c r="I1589">
        <v>0</v>
      </c>
      <c r="J1589">
        <v>23</v>
      </c>
      <c r="K1589">
        <v>0</v>
      </c>
    </row>
    <row r="1590" spans="1:11" x14ac:dyDescent="0.25">
      <c r="A1590" t="s">
        <v>3859</v>
      </c>
      <c r="B1590" t="s">
        <v>74</v>
      </c>
      <c r="C1590" t="s">
        <v>261</v>
      </c>
      <c r="D1590" t="s">
        <v>245</v>
      </c>
      <c r="E1590" t="s">
        <v>145</v>
      </c>
      <c r="F1590">
        <v>0</v>
      </c>
      <c r="G1590">
        <v>0</v>
      </c>
      <c r="H1590">
        <v>3</v>
      </c>
      <c r="I1590">
        <v>0</v>
      </c>
      <c r="J1590">
        <v>3</v>
      </c>
      <c r="K1590">
        <v>0</v>
      </c>
    </row>
    <row r="1591" spans="1:11" x14ac:dyDescent="0.25">
      <c r="A1591" t="s">
        <v>1363</v>
      </c>
      <c r="B1591" t="s">
        <v>74</v>
      </c>
      <c r="C1591" t="s">
        <v>261</v>
      </c>
      <c r="D1591" t="s">
        <v>239</v>
      </c>
      <c r="E1591" t="s">
        <v>146</v>
      </c>
      <c r="F1591">
        <v>0</v>
      </c>
      <c r="G1591">
        <v>0</v>
      </c>
      <c r="H1591">
        <v>5</v>
      </c>
      <c r="I1591">
        <v>0</v>
      </c>
      <c r="J1591">
        <v>5</v>
      </c>
      <c r="K1591">
        <v>0</v>
      </c>
    </row>
    <row r="1592" spans="1:11" x14ac:dyDescent="0.25">
      <c r="A1592" t="s">
        <v>3757</v>
      </c>
      <c r="B1592" t="s">
        <v>74</v>
      </c>
      <c r="C1592" t="s">
        <v>261</v>
      </c>
      <c r="D1592" t="s">
        <v>245</v>
      </c>
      <c r="E1592" t="s">
        <v>147</v>
      </c>
      <c r="F1592">
        <v>0</v>
      </c>
      <c r="G1592">
        <v>0</v>
      </c>
      <c r="H1592">
        <v>11</v>
      </c>
      <c r="I1592">
        <v>0</v>
      </c>
      <c r="J1592">
        <v>11</v>
      </c>
      <c r="K1592">
        <v>0</v>
      </c>
    </row>
    <row r="1593" spans="1:11" x14ac:dyDescent="0.25">
      <c r="A1593" t="s">
        <v>2675</v>
      </c>
      <c r="B1593" t="s">
        <v>74</v>
      </c>
      <c r="C1593" t="s">
        <v>261</v>
      </c>
      <c r="D1593" t="s">
        <v>241</v>
      </c>
      <c r="E1593" t="s">
        <v>148</v>
      </c>
      <c r="F1593">
        <v>0</v>
      </c>
      <c r="G1593">
        <v>0</v>
      </c>
      <c r="H1593">
        <v>3</v>
      </c>
      <c r="I1593">
        <v>0</v>
      </c>
      <c r="J1593">
        <v>3</v>
      </c>
      <c r="K1593">
        <v>0</v>
      </c>
    </row>
    <row r="1594" spans="1:11" x14ac:dyDescent="0.25">
      <c r="A1594" t="s">
        <v>3622</v>
      </c>
      <c r="B1594" t="s">
        <v>74</v>
      </c>
      <c r="C1594" t="s">
        <v>261</v>
      </c>
      <c r="D1594" t="s">
        <v>239</v>
      </c>
      <c r="E1594" t="s">
        <v>149</v>
      </c>
      <c r="F1594">
        <v>0</v>
      </c>
      <c r="G1594">
        <v>0</v>
      </c>
      <c r="H1594">
        <v>15</v>
      </c>
      <c r="I1594">
        <v>0</v>
      </c>
      <c r="J1594">
        <v>15</v>
      </c>
      <c r="K1594">
        <v>0</v>
      </c>
    </row>
    <row r="1595" spans="1:11" x14ac:dyDescent="0.25">
      <c r="A1595" t="s">
        <v>2351</v>
      </c>
      <c r="B1595" t="s">
        <v>74</v>
      </c>
      <c r="C1595" t="s">
        <v>261</v>
      </c>
      <c r="D1595" t="s">
        <v>241</v>
      </c>
      <c r="E1595" t="s">
        <v>150</v>
      </c>
      <c r="F1595">
        <v>0</v>
      </c>
      <c r="G1595">
        <v>0</v>
      </c>
      <c r="H1595">
        <v>19</v>
      </c>
      <c r="I1595">
        <v>0</v>
      </c>
      <c r="J1595">
        <v>19</v>
      </c>
      <c r="K1595">
        <v>0</v>
      </c>
    </row>
    <row r="1596" spans="1:11" x14ac:dyDescent="0.25">
      <c r="A1596" t="s">
        <v>1583</v>
      </c>
      <c r="B1596" t="s">
        <v>74</v>
      </c>
      <c r="C1596" t="s">
        <v>261</v>
      </c>
      <c r="D1596" t="s">
        <v>245</v>
      </c>
      <c r="E1596" t="s">
        <v>151</v>
      </c>
      <c r="F1596">
        <v>0</v>
      </c>
      <c r="G1596">
        <v>0</v>
      </c>
      <c r="H1596">
        <v>11</v>
      </c>
      <c r="I1596">
        <v>0</v>
      </c>
      <c r="J1596">
        <v>11</v>
      </c>
      <c r="K1596">
        <v>0</v>
      </c>
    </row>
    <row r="1597" spans="1:11" x14ac:dyDescent="0.25">
      <c r="A1597" t="s">
        <v>1955</v>
      </c>
      <c r="B1597" t="s">
        <v>74</v>
      </c>
      <c r="C1597" t="s">
        <v>261</v>
      </c>
      <c r="D1597" t="s">
        <v>237</v>
      </c>
      <c r="E1597" t="s">
        <v>152</v>
      </c>
      <c r="F1597">
        <v>0</v>
      </c>
      <c r="G1597">
        <v>0</v>
      </c>
      <c r="H1597">
        <v>7</v>
      </c>
      <c r="I1597">
        <v>0</v>
      </c>
      <c r="J1597">
        <v>7</v>
      </c>
      <c r="K1597">
        <v>0</v>
      </c>
    </row>
    <row r="1598" spans="1:11" x14ac:dyDescent="0.25">
      <c r="A1598" t="s">
        <v>3438</v>
      </c>
      <c r="B1598" t="s">
        <v>74</v>
      </c>
      <c r="C1598" t="s">
        <v>261</v>
      </c>
      <c r="D1598" t="s">
        <v>237</v>
      </c>
      <c r="E1598" t="s">
        <v>153</v>
      </c>
      <c r="F1598">
        <v>0</v>
      </c>
      <c r="G1598">
        <v>0</v>
      </c>
      <c r="H1598">
        <v>12</v>
      </c>
      <c r="I1598">
        <v>0</v>
      </c>
      <c r="J1598">
        <v>12</v>
      </c>
      <c r="K1598">
        <v>0</v>
      </c>
    </row>
    <row r="1599" spans="1:11" x14ac:dyDescent="0.25">
      <c r="A1599" t="s">
        <v>1413</v>
      </c>
      <c r="B1599" t="s">
        <v>74</v>
      </c>
      <c r="C1599" t="s">
        <v>261</v>
      </c>
      <c r="D1599" t="s">
        <v>239</v>
      </c>
      <c r="E1599" t="s">
        <v>154</v>
      </c>
      <c r="F1599">
        <v>0</v>
      </c>
      <c r="G1599">
        <v>0</v>
      </c>
      <c r="H1599">
        <v>25</v>
      </c>
      <c r="I1599">
        <v>0</v>
      </c>
      <c r="J1599">
        <v>25</v>
      </c>
      <c r="K1599">
        <v>0</v>
      </c>
    </row>
    <row r="1600" spans="1:11" x14ac:dyDescent="0.25">
      <c r="A1600" t="s">
        <v>3516</v>
      </c>
      <c r="B1600" t="s">
        <v>74</v>
      </c>
      <c r="C1600" t="s">
        <v>261</v>
      </c>
      <c r="D1600" t="s">
        <v>237</v>
      </c>
      <c r="E1600" t="s">
        <v>155</v>
      </c>
      <c r="F1600">
        <v>0</v>
      </c>
      <c r="G1600">
        <v>0</v>
      </c>
      <c r="H1600">
        <v>11</v>
      </c>
      <c r="I1600">
        <v>0</v>
      </c>
      <c r="J1600">
        <v>11</v>
      </c>
      <c r="K1600">
        <v>0</v>
      </c>
    </row>
    <row r="1601" spans="1:11" x14ac:dyDescent="0.25">
      <c r="A1601" t="s">
        <v>3019</v>
      </c>
      <c r="B1601" t="s">
        <v>74</v>
      </c>
      <c r="C1601" t="s">
        <v>261</v>
      </c>
      <c r="D1601" t="s">
        <v>241</v>
      </c>
      <c r="E1601" t="s">
        <v>156</v>
      </c>
      <c r="F1601">
        <v>0</v>
      </c>
      <c r="G1601">
        <v>0</v>
      </c>
      <c r="H1601">
        <v>5</v>
      </c>
      <c r="I1601">
        <v>0</v>
      </c>
      <c r="J1601">
        <v>5</v>
      </c>
      <c r="K1601">
        <v>0</v>
      </c>
    </row>
    <row r="1602" spans="1:11" x14ac:dyDescent="0.25">
      <c r="A1602" t="s">
        <v>2005</v>
      </c>
      <c r="B1602" t="s">
        <v>74</v>
      </c>
      <c r="C1602" t="s">
        <v>261</v>
      </c>
      <c r="D1602" t="s">
        <v>239</v>
      </c>
      <c r="E1602" t="s">
        <v>251</v>
      </c>
      <c r="F1602">
        <v>0</v>
      </c>
      <c r="G1602">
        <v>0</v>
      </c>
      <c r="H1602">
        <v>338</v>
      </c>
      <c r="I1602">
        <v>0</v>
      </c>
      <c r="J1602">
        <v>338</v>
      </c>
      <c r="K1602">
        <v>0</v>
      </c>
    </row>
    <row r="1603" spans="1:11" x14ac:dyDescent="0.25">
      <c r="A1603" t="s">
        <v>2659</v>
      </c>
      <c r="B1603" t="s">
        <v>74</v>
      </c>
      <c r="C1603" t="s">
        <v>261</v>
      </c>
      <c r="D1603" t="s">
        <v>241</v>
      </c>
      <c r="E1603" t="s">
        <v>158</v>
      </c>
      <c r="F1603">
        <v>0</v>
      </c>
      <c r="G1603">
        <v>0</v>
      </c>
      <c r="H1603">
        <v>16</v>
      </c>
      <c r="I1603">
        <v>0</v>
      </c>
      <c r="J1603">
        <v>16</v>
      </c>
      <c r="K1603">
        <v>0</v>
      </c>
    </row>
    <row r="1604" spans="1:11" x14ac:dyDescent="0.25">
      <c r="A1604" t="s">
        <v>1936</v>
      </c>
      <c r="B1604" t="s">
        <v>74</v>
      </c>
      <c r="C1604" t="s">
        <v>261</v>
      </c>
      <c r="D1604" t="s">
        <v>242</v>
      </c>
      <c r="E1604" t="s">
        <v>159</v>
      </c>
      <c r="F1604">
        <v>0</v>
      </c>
      <c r="G1604">
        <v>0</v>
      </c>
      <c r="H1604">
        <v>5</v>
      </c>
      <c r="I1604">
        <v>0</v>
      </c>
      <c r="J1604">
        <v>5</v>
      </c>
      <c r="K1604">
        <v>0</v>
      </c>
    </row>
    <row r="1605" spans="1:11" x14ac:dyDescent="0.25">
      <c r="A1605" t="s">
        <v>2332</v>
      </c>
      <c r="B1605" t="s">
        <v>74</v>
      </c>
      <c r="C1605" t="s">
        <v>261</v>
      </c>
      <c r="D1605" t="s">
        <v>239</v>
      </c>
      <c r="E1605" t="s">
        <v>160</v>
      </c>
      <c r="F1605">
        <v>0</v>
      </c>
      <c r="G1605">
        <v>0</v>
      </c>
      <c r="H1605">
        <v>9</v>
      </c>
      <c r="I1605">
        <v>0</v>
      </c>
      <c r="J1605">
        <v>9</v>
      </c>
      <c r="K1605">
        <v>0</v>
      </c>
    </row>
    <row r="1606" spans="1:11" x14ac:dyDescent="0.25">
      <c r="A1606" t="s">
        <v>1901</v>
      </c>
      <c r="B1606" t="s">
        <v>74</v>
      </c>
      <c r="C1606" t="s">
        <v>261</v>
      </c>
      <c r="D1606" t="s">
        <v>242</v>
      </c>
      <c r="E1606" t="s">
        <v>162</v>
      </c>
      <c r="F1606">
        <v>0</v>
      </c>
      <c r="G1606">
        <v>0</v>
      </c>
      <c r="H1606">
        <v>10</v>
      </c>
      <c r="I1606">
        <v>0</v>
      </c>
      <c r="J1606">
        <v>10</v>
      </c>
      <c r="K1606">
        <v>0</v>
      </c>
    </row>
    <row r="1607" spans="1:11" x14ac:dyDescent="0.25">
      <c r="A1607" t="s">
        <v>649</v>
      </c>
      <c r="B1607" t="s">
        <v>74</v>
      </c>
      <c r="C1607" t="s">
        <v>261</v>
      </c>
      <c r="D1607" t="s">
        <v>240</v>
      </c>
      <c r="E1607" t="s">
        <v>163</v>
      </c>
      <c r="F1607">
        <v>0</v>
      </c>
      <c r="G1607">
        <v>0</v>
      </c>
      <c r="H1607">
        <v>3</v>
      </c>
      <c r="I1607">
        <v>0</v>
      </c>
      <c r="J1607">
        <v>3</v>
      </c>
      <c r="K1607">
        <v>0</v>
      </c>
    </row>
    <row r="1608" spans="1:11" x14ac:dyDescent="0.25">
      <c r="A1608" t="s">
        <v>3921</v>
      </c>
      <c r="B1608" t="s">
        <v>74</v>
      </c>
      <c r="C1608" t="s">
        <v>261</v>
      </c>
      <c r="D1608" t="s">
        <v>239</v>
      </c>
      <c r="E1608" t="s">
        <v>164</v>
      </c>
      <c r="F1608">
        <v>0</v>
      </c>
      <c r="G1608">
        <v>0</v>
      </c>
      <c r="H1608">
        <v>22</v>
      </c>
      <c r="I1608">
        <v>0</v>
      </c>
      <c r="J1608">
        <v>22</v>
      </c>
      <c r="K1608">
        <v>0</v>
      </c>
    </row>
    <row r="1609" spans="1:11" x14ac:dyDescent="0.25">
      <c r="A1609" t="s">
        <v>1844</v>
      </c>
      <c r="B1609" t="s">
        <v>74</v>
      </c>
      <c r="C1609" t="s">
        <v>261</v>
      </c>
      <c r="D1609" t="s">
        <v>238</v>
      </c>
      <c r="E1609" t="s">
        <v>165</v>
      </c>
      <c r="F1609">
        <v>0</v>
      </c>
      <c r="G1609">
        <v>0</v>
      </c>
      <c r="H1609">
        <v>7</v>
      </c>
      <c r="I1609">
        <v>0</v>
      </c>
      <c r="J1609">
        <v>7</v>
      </c>
      <c r="K1609">
        <v>0</v>
      </c>
    </row>
    <row r="1610" spans="1:11" x14ac:dyDescent="0.25">
      <c r="A1610" t="s">
        <v>3030</v>
      </c>
      <c r="B1610" t="s">
        <v>74</v>
      </c>
      <c r="C1610" t="s">
        <v>261</v>
      </c>
      <c r="D1610" t="s">
        <v>245</v>
      </c>
      <c r="E1610" t="s">
        <v>166</v>
      </c>
      <c r="F1610">
        <v>0</v>
      </c>
      <c r="G1610">
        <v>0</v>
      </c>
      <c r="H1610">
        <v>2</v>
      </c>
      <c r="I1610">
        <v>0</v>
      </c>
      <c r="J1610">
        <v>2</v>
      </c>
      <c r="K1610">
        <v>0</v>
      </c>
    </row>
    <row r="1611" spans="1:11" x14ac:dyDescent="0.25">
      <c r="A1611" t="s">
        <v>2554</v>
      </c>
      <c r="B1611" t="s">
        <v>74</v>
      </c>
      <c r="C1611" t="s">
        <v>261</v>
      </c>
      <c r="D1611" t="s">
        <v>240</v>
      </c>
      <c r="E1611" t="s">
        <v>252</v>
      </c>
      <c r="F1611">
        <v>0</v>
      </c>
      <c r="G1611">
        <v>0</v>
      </c>
      <c r="H1611">
        <v>18</v>
      </c>
      <c r="I1611">
        <v>0</v>
      </c>
      <c r="J1611">
        <v>18</v>
      </c>
      <c r="K1611">
        <v>0</v>
      </c>
    </row>
    <row r="1612" spans="1:11" x14ac:dyDescent="0.25">
      <c r="A1612" t="s">
        <v>2991</v>
      </c>
      <c r="B1612" t="s">
        <v>74</v>
      </c>
      <c r="C1612" t="s">
        <v>261</v>
      </c>
      <c r="D1612" t="s">
        <v>245</v>
      </c>
      <c r="E1612" t="s">
        <v>167</v>
      </c>
      <c r="F1612">
        <v>0</v>
      </c>
      <c r="G1612">
        <v>0</v>
      </c>
      <c r="H1612">
        <v>4</v>
      </c>
      <c r="I1612">
        <v>0</v>
      </c>
      <c r="J1612">
        <v>4</v>
      </c>
      <c r="K1612">
        <v>0</v>
      </c>
    </row>
    <row r="1613" spans="1:11" x14ac:dyDescent="0.25">
      <c r="A1613" t="s">
        <v>2427</v>
      </c>
      <c r="B1613" t="s">
        <v>74</v>
      </c>
      <c r="C1613" t="s">
        <v>261</v>
      </c>
      <c r="D1613" t="s">
        <v>237</v>
      </c>
      <c r="E1613" t="s">
        <v>168</v>
      </c>
      <c r="F1613">
        <v>0</v>
      </c>
      <c r="G1613">
        <v>0</v>
      </c>
      <c r="H1613">
        <v>10</v>
      </c>
      <c r="I1613">
        <v>0</v>
      </c>
      <c r="J1613">
        <v>10</v>
      </c>
      <c r="K1613">
        <v>0</v>
      </c>
    </row>
    <row r="1614" spans="1:11" x14ac:dyDescent="0.25">
      <c r="A1614" t="s">
        <v>3628</v>
      </c>
      <c r="B1614" t="s">
        <v>74</v>
      </c>
      <c r="C1614" t="s">
        <v>261</v>
      </c>
      <c r="D1614" t="s">
        <v>243</v>
      </c>
      <c r="E1614" t="s">
        <v>169</v>
      </c>
      <c r="F1614">
        <v>0</v>
      </c>
      <c r="G1614">
        <v>0</v>
      </c>
      <c r="H1614">
        <v>8</v>
      </c>
      <c r="I1614">
        <v>0</v>
      </c>
      <c r="J1614">
        <v>8</v>
      </c>
      <c r="K1614">
        <v>0</v>
      </c>
    </row>
    <row r="1615" spans="1:11" x14ac:dyDescent="0.25">
      <c r="A1615" t="s">
        <v>3182</v>
      </c>
      <c r="B1615" t="s">
        <v>74</v>
      </c>
      <c r="C1615" t="s">
        <v>261</v>
      </c>
      <c r="D1615" t="s">
        <v>240</v>
      </c>
      <c r="E1615" t="s">
        <v>170</v>
      </c>
      <c r="F1615">
        <v>0</v>
      </c>
      <c r="G1615">
        <v>0</v>
      </c>
      <c r="H1615">
        <v>5</v>
      </c>
      <c r="I1615">
        <v>0</v>
      </c>
      <c r="J1615">
        <v>5</v>
      </c>
      <c r="K1615">
        <v>0</v>
      </c>
    </row>
    <row r="1616" spans="1:11" x14ac:dyDescent="0.25">
      <c r="A1616" t="s">
        <v>2269</v>
      </c>
      <c r="B1616" t="s">
        <v>74</v>
      </c>
      <c r="C1616" t="s">
        <v>261</v>
      </c>
      <c r="D1616" t="s">
        <v>241</v>
      </c>
      <c r="E1616" t="s">
        <v>253</v>
      </c>
      <c r="F1616">
        <v>0</v>
      </c>
      <c r="G1616">
        <v>0</v>
      </c>
      <c r="H1616">
        <v>153</v>
      </c>
      <c r="I1616">
        <v>0</v>
      </c>
      <c r="J1616">
        <v>153</v>
      </c>
      <c r="K1616">
        <v>0</v>
      </c>
    </row>
    <row r="1617" spans="1:11" x14ac:dyDescent="0.25">
      <c r="A1617" t="s">
        <v>2539</v>
      </c>
      <c r="B1617" t="s">
        <v>74</v>
      </c>
      <c r="C1617" t="s">
        <v>261</v>
      </c>
      <c r="D1617" t="s">
        <v>245</v>
      </c>
      <c r="E1617" t="s">
        <v>171</v>
      </c>
      <c r="F1617">
        <v>0</v>
      </c>
      <c r="G1617">
        <v>0</v>
      </c>
      <c r="H1617">
        <v>16</v>
      </c>
      <c r="I1617">
        <v>0</v>
      </c>
      <c r="J1617">
        <v>16</v>
      </c>
      <c r="K1617">
        <v>0</v>
      </c>
    </row>
    <row r="1618" spans="1:11" x14ac:dyDescent="0.25">
      <c r="A1618" t="s">
        <v>3527</v>
      </c>
      <c r="B1618" t="s">
        <v>74</v>
      </c>
      <c r="C1618" t="s">
        <v>261</v>
      </c>
      <c r="D1618" t="s">
        <v>240</v>
      </c>
      <c r="E1618" t="s">
        <v>172</v>
      </c>
      <c r="F1618">
        <v>0</v>
      </c>
      <c r="G1618">
        <v>0</v>
      </c>
      <c r="H1618">
        <v>1</v>
      </c>
      <c r="I1618">
        <v>0</v>
      </c>
      <c r="J1618">
        <v>1</v>
      </c>
      <c r="K1618">
        <v>0</v>
      </c>
    </row>
    <row r="1619" spans="1:11" x14ac:dyDescent="0.25">
      <c r="A1619" t="s">
        <v>864</v>
      </c>
      <c r="B1619" t="s">
        <v>74</v>
      </c>
      <c r="C1619" t="s">
        <v>261</v>
      </c>
      <c r="D1619" t="s">
        <v>246</v>
      </c>
      <c r="E1619" t="s">
        <v>246</v>
      </c>
      <c r="F1619">
        <v>0</v>
      </c>
      <c r="G1619">
        <v>0</v>
      </c>
      <c r="H1619">
        <v>2</v>
      </c>
      <c r="I1619">
        <v>0</v>
      </c>
      <c r="J1619">
        <v>2</v>
      </c>
      <c r="K1619">
        <v>0</v>
      </c>
    </row>
    <row r="1620" spans="1:11" x14ac:dyDescent="0.25">
      <c r="A1620" t="s">
        <v>592</v>
      </c>
      <c r="B1620" t="s">
        <v>74</v>
      </c>
      <c r="C1620" t="s">
        <v>261</v>
      </c>
      <c r="D1620" t="s">
        <v>246</v>
      </c>
      <c r="E1620" t="s">
        <v>258</v>
      </c>
      <c r="F1620">
        <v>0</v>
      </c>
      <c r="G1620">
        <v>0</v>
      </c>
      <c r="H1620">
        <v>2</v>
      </c>
      <c r="I1620">
        <v>0</v>
      </c>
      <c r="J1620">
        <v>2</v>
      </c>
      <c r="K1620">
        <v>0</v>
      </c>
    </row>
    <row r="1621" spans="1:11" x14ac:dyDescent="0.25">
      <c r="A1621" t="s">
        <v>3446</v>
      </c>
      <c r="B1621" t="s">
        <v>74</v>
      </c>
      <c r="C1621" t="s">
        <v>261</v>
      </c>
      <c r="D1621" t="s">
        <v>237</v>
      </c>
      <c r="E1621" t="s">
        <v>173</v>
      </c>
      <c r="F1621">
        <v>0</v>
      </c>
      <c r="G1621">
        <v>0</v>
      </c>
      <c r="H1621">
        <v>5</v>
      </c>
      <c r="I1621">
        <v>0</v>
      </c>
      <c r="J1621">
        <v>5</v>
      </c>
      <c r="K1621">
        <v>0</v>
      </c>
    </row>
    <row r="1622" spans="1:11" x14ac:dyDescent="0.25">
      <c r="A1622" t="s">
        <v>883</v>
      </c>
      <c r="B1622" t="s">
        <v>74</v>
      </c>
      <c r="C1622" t="s">
        <v>261</v>
      </c>
      <c r="D1622" t="s">
        <v>237</v>
      </c>
      <c r="E1622" t="s">
        <v>174</v>
      </c>
      <c r="F1622">
        <v>0</v>
      </c>
      <c r="G1622">
        <v>0</v>
      </c>
      <c r="H1622">
        <v>23</v>
      </c>
      <c r="I1622">
        <v>0</v>
      </c>
      <c r="J1622">
        <v>23</v>
      </c>
      <c r="K1622">
        <v>0</v>
      </c>
    </row>
    <row r="1623" spans="1:11" x14ac:dyDescent="0.25">
      <c r="A1623" t="s">
        <v>1701</v>
      </c>
      <c r="B1623" t="s">
        <v>74</v>
      </c>
      <c r="C1623" t="s">
        <v>261</v>
      </c>
      <c r="D1623" t="s">
        <v>241</v>
      </c>
      <c r="E1623" t="s">
        <v>175</v>
      </c>
      <c r="F1623">
        <v>0</v>
      </c>
      <c r="G1623">
        <v>0</v>
      </c>
      <c r="H1623">
        <v>13</v>
      </c>
      <c r="I1623">
        <v>0</v>
      </c>
      <c r="J1623">
        <v>13</v>
      </c>
      <c r="K1623">
        <v>0</v>
      </c>
    </row>
    <row r="1624" spans="1:11" x14ac:dyDescent="0.25">
      <c r="A1624" t="s">
        <v>2528</v>
      </c>
      <c r="B1624" t="s">
        <v>74</v>
      </c>
      <c r="C1624" t="s">
        <v>261</v>
      </c>
      <c r="D1624" t="s">
        <v>242</v>
      </c>
      <c r="E1624" t="s">
        <v>176</v>
      </c>
      <c r="F1624">
        <v>0</v>
      </c>
      <c r="G1624">
        <v>0</v>
      </c>
      <c r="H1624">
        <v>8</v>
      </c>
      <c r="I1624">
        <v>0</v>
      </c>
      <c r="J1624">
        <v>8</v>
      </c>
      <c r="K1624">
        <v>0</v>
      </c>
    </row>
    <row r="1625" spans="1:11" x14ac:dyDescent="0.25">
      <c r="A1625" t="s">
        <v>1574</v>
      </c>
      <c r="B1625" t="s">
        <v>74</v>
      </c>
      <c r="C1625" t="s">
        <v>261</v>
      </c>
      <c r="D1625" t="s">
        <v>238</v>
      </c>
      <c r="E1625" t="s">
        <v>177</v>
      </c>
      <c r="F1625">
        <v>0</v>
      </c>
      <c r="G1625">
        <v>0</v>
      </c>
      <c r="H1625">
        <v>7</v>
      </c>
      <c r="I1625">
        <v>0</v>
      </c>
      <c r="J1625">
        <v>7</v>
      </c>
      <c r="K1625">
        <v>0</v>
      </c>
    </row>
    <row r="1626" spans="1:11" x14ac:dyDescent="0.25">
      <c r="A1626" t="s">
        <v>3222</v>
      </c>
      <c r="B1626" t="s">
        <v>74</v>
      </c>
      <c r="C1626" t="s">
        <v>261</v>
      </c>
      <c r="D1626" t="s">
        <v>243</v>
      </c>
      <c r="E1626" t="s">
        <v>178</v>
      </c>
      <c r="F1626">
        <v>0</v>
      </c>
      <c r="G1626">
        <v>0</v>
      </c>
      <c r="H1626">
        <v>3</v>
      </c>
      <c r="I1626">
        <v>0</v>
      </c>
      <c r="J1626">
        <v>3</v>
      </c>
      <c r="K1626">
        <v>0</v>
      </c>
    </row>
    <row r="1627" spans="1:11" x14ac:dyDescent="0.25">
      <c r="A1627" t="s">
        <v>4009</v>
      </c>
      <c r="B1627" t="s">
        <v>74</v>
      </c>
      <c r="C1627" t="s">
        <v>261</v>
      </c>
      <c r="D1627" t="s">
        <v>242</v>
      </c>
      <c r="E1627" t="s">
        <v>179</v>
      </c>
      <c r="F1627">
        <v>0</v>
      </c>
      <c r="G1627">
        <v>0</v>
      </c>
      <c r="H1627">
        <v>9</v>
      </c>
      <c r="I1627">
        <v>0</v>
      </c>
      <c r="J1627">
        <v>9</v>
      </c>
      <c r="K1627">
        <v>0</v>
      </c>
    </row>
    <row r="1628" spans="1:11" x14ac:dyDescent="0.25">
      <c r="A1628" t="s">
        <v>839</v>
      </c>
      <c r="B1628" t="s">
        <v>74</v>
      </c>
      <c r="C1628" t="s">
        <v>261</v>
      </c>
      <c r="D1628" t="s">
        <v>242</v>
      </c>
      <c r="E1628" t="s">
        <v>180</v>
      </c>
      <c r="F1628">
        <v>0</v>
      </c>
      <c r="G1628">
        <v>0</v>
      </c>
      <c r="H1628">
        <v>2</v>
      </c>
      <c r="I1628">
        <v>0</v>
      </c>
      <c r="J1628">
        <v>2</v>
      </c>
      <c r="K1628">
        <v>0</v>
      </c>
    </row>
    <row r="1629" spans="1:11" x14ac:dyDescent="0.25">
      <c r="A1629" t="s">
        <v>807</v>
      </c>
      <c r="B1629" t="s">
        <v>74</v>
      </c>
      <c r="C1629" t="s">
        <v>261</v>
      </c>
      <c r="D1629" t="s">
        <v>239</v>
      </c>
      <c r="E1629" t="s">
        <v>181</v>
      </c>
      <c r="F1629">
        <v>0</v>
      </c>
      <c r="G1629">
        <v>0</v>
      </c>
      <c r="H1629">
        <v>18</v>
      </c>
      <c r="I1629">
        <v>0</v>
      </c>
      <c r="J1629">
        <v>18</v>
      </c>
      <c r="K1629">
        <v>0</v>
      </c>
    </row>
    <row r="1630" spans="1:11" x14ac:dyDescent="0.25">
      <c r="A1630" t="s">
        <v>3533</v>
      </c>
      <c r="B1630" t="s">
        <v>74</v>
      </c>
      <c r="C1630" t="s">
        <v>261</v>
      </c>
      <c r="D1630" t="s">
        <v>240</v>
      </c>
      <c r="E1630" t="s">
        <v>182</v>
      </c>
      <c r="F1630">
        <v>0</v>
      </c>
      <c r="G1630">
        <v>0</v>
      </c>
      <c r="H1630">
        <v>2</v>
      </c>
      <c r="I1630">
        <v>0</v>
      </c>
      <c r="J1630">
        <v>2</v>
      </c>
      <c r="K1630">
        <v>0</v>
      </c>
    </row>
    <row r="1631" spans="1:11" x14ac:dyDescent="0.25">
      <c r="A1631" t="s">
        <v>1719</v>
      </c>
      <c r="B1631" t="s">
        <v>74</v>
      </c>
      <c r="C1631" t="s">
        <v>261</v>
      </c>
      <c r="D1631" t="s">
        <v>239</v>
      </c>
      <c r="E1631" t="s">
        <v>183</v>
      </c>
      <c r="F1631">
        <v>0</v>
      </c>
      <c r="G1631">
        <v>0</v>
      </c>
      <c r="H1631">
        <v>13</v>
      </c>
      <c r="I1631">
        <v>0</v>
      </c>
      <c r="J1631">
        <v>13</v>
      </c>
      <c r="K1631">
        <v>0</v>
      </c>
    </row>
    <row r="1632" spans="1:11" x14ac:dyDescent="0.25">
      <c r="A1632" t="s">
        <v>1919</v>
      </c>
      <c r="B1632" t="s">
        <v>74</v>
      </c>
      <c r="C1632" t="s">
        <v>261</v>
      </c>
      <c r="D1632" t="s">
        <v>241</v>
      </c>
      <c r="E1632" t="s">
        <v>184</v>
      </c>
      <c r="F1632">
        <v>0</v>
      </c>
      <c r="G1632">
        <v>0</v>
      </c>
      <c r="H1632">
        <v>1</v>
      </c>
      <c r="I1632">
        <v>0</v>
      </c>
      <c r="J1632">
        <v>1</v>
      </c>
      <c r="K1632">
        <v>0</v>
      </c>
    </row>
    <row r="1633" spans="1:11" x14ac:dyDescent="0.25">
      <c r="A1633" t="s">
        <v>3836</v>
      </c>
      <c r="B1633" t="s">
        <v>74</v>
      </c>
      <c r="C1633" t="s">
        <v>261</v>
      </c>
      <c r="D1633" t="s">
        <v>245</v>
      </c>
      <c r="E1633" t="s">
        <v>185</v>
      </c>
      <c r="F1633">
        <v>0</v>
      </c>
      <c r="G1633">
        <v>0</v>
      </c>
      <c r="H1633">
        <v>4</v>
      </c>
      <c r="I1633">
        <v>0</v>
      </c>
      <c r="J1633">
        <v>4</v>
      </c>
      <c r="K1633">
        <v>0</v>
      </c>
    </row>
    <row r="1634" spans="1:11" x14ac:dyDescent="0.25">
      <c r="A1634" t="s">
        <v>2445</v>
      </c>
      <c r="B1634" t="s">
        <v>74</v>
      </c>
      <c r="C1634" t="s">
        <v>261</v>
      </c>
      <c r="D1634" t="s">
        <v>237</v>
      </c>
      <c r="E1634" t="s">
        <v>186</v>
      </c>
      <c r="F1634">
        <v>0</v>
      </c>
      <c r="G1634">
        <v>0</v>
      </c>
      <c r="H1634">
        <v>3</v>
      </c>
      <c r="I1634">
        <v>0</v>
      </c>
      <c r="J1634">
        <v>3</v>
      </c>
      <c r="K1634">
        <v>0</v>
      </c>
    </row>
    <row r="1635" spans="1:11" x14ac:dyDescent="0.25">
      <c r="A1635" t="s">
        <v>1896</v>
      </c>
      <c r="B1635" t="s">
        <v>74</v>
      </c>
      <c r="C1635" t="s">
        <v>261</v>
      </c>
      <c r="D1635" t="s">
        <v>241</v>
      </c>
      <c r="E1635" t="s">
        <v>187</v>
      </c>
      <c r="F1635">
        <v>0</v>
      </c>
      <c r="G1635">
        <v>0</v>
      </c>
      <c r="H1635">
        <v>6</v>
      </c>
      <c r="I1635">
        <v>0</v>
      </c>
      <c r="J1635">
        <v>6</v>
      </c>
      <c r="K1635">
        <v>0</v>
      </c>
    </row>
    <row r="1636" spans="1:11" x14ac:dyDescent="0.25">
      <c r="A1636" t="s">
        <v>998</v>
      </c>
      <c r="B1636" t="s">
        <v>74</v>
      </c>
      <c r="C1636" t="s">
        <v>261</v>
      </c>
      <c r="D1636" t="s">
        <v>244</v>
      </c>
      <c r="E1636" t="s">
        <v>188</v>
      </c>
      <c r="F1636">
        <v>0</v>
      </c>
      <c r="G1636">
        <v>0</v>
      </c>
      <c r="H1636">
        <v>4</v>
      </c>
      <c r="I1636">
        <v>0</v>
      </c>
      <c r="J1636">
        <v>4</v>
      </c>
      <c r="K1636">
        <v>0</v>
      </c>
    </row>
    <row r="1637" spans="1:11" x14ac:dyDescent="0.25">
      <c r="A1637" t="s">
        <v>4091</v>
      </c>
      <c r="B1637" t="s">
        <v>74</v>
      </c>
      <c r="C1637" t="s">
        <v>261</v>
      </c>
      <c r="D1637" t="s">
        <v>241</v>
      </c>
      <c r="E1637" t="s">
        <v>189</v>
      </c>
      <c r="F1637">
        <v>0</v>
      </c>
      <c r="G1637">
        <v>0</v>
      </c>
      <c r="H1637">
        <v>1</v>
      </c>
      <c r="I1637">
        <v>0</v>
      </c>
      <c r="J1637">
        <v>1</v>
      </c>
      <c r="K1637">
        <v>0</v>
      </c>
    </row>
    <row r="1638" spans="1:11" x14ac:dyDescent="0.25">
      <c r="A1638" t="s">
        <v>2753</v>
      </c>
      <c r="B1638" t="s">
        <v>74</v>
      </c>
      <c r="C1638" t="s">
        <v>261</v>
      </c>
      <c r="D1638" t="s">
        <v>245</v>
      </c>
      <c r="E1638" t="s">
        <v>190</v>
      </c>
      <c r="F1638">
        <v>0</v>
      </c>
      <c r="G1638">
        <v>0</v>
      </c>
      <c r="H1638">
        <v>17</v>
      </c>
      <c r="I1638">
        <v>0</v>
      </c>
      <c r="J1638">
        <v>17</v>
      </c>
      <c r="K1638">
        <v>0</v>
      </c>
    </row>
    <row r="1639" spans="1:11" x14ac:dyDescent="0.25">
      <c r="A1639" t="s">
        <v>2833</v>
      </c>
      <c r="B1639" t="s">
        <v>74</v>
      </c>
      <c r="C1639" t="s">
        <v>261</v>
      </c>
      <c r="D1639" t="s">
        <v>244</v>
      </c>
      <c r="E1639" t="s">
        <v>191</v>
      </c>
      <c r="F1639">
        <v>0</v>
      </c>
      <c r="G1639">
        <v>0</v>
      </c>
      <c r="H1639">
        <v>4</v>
      </c>
      <c r="I1639">
        <v>0</v>
      </c>
      <c r="J1639">
        <v>4</v>
      </c>
      <c r="K1639">
        <v>0</v>
      </c>
    </row>
    <row r="1640" spans="1:11" x14ac:dyDescent="0.25">
      <c r="A1640" t="s">
        <v>3543</v>
      </c>
      <c r="B1640" t="s">
        <v>74</v>
      </c>
      <c r="C1640" t="s">
        <v>261</v>
      </c>
      <c r="D1640" t="s">
        <v>244</v>
      </c>
      <c r="E1640" t="s">
        <v>193</v>
      </c>
      <c r="F1640">
        <v>0</v>
      </c>
      <c r="G1640">
        <v>0</v>
      </c>
      <c r="H1640">
        <v>7</v>
      </c>
      <c r="I1640">
        <v>0</v>
      </c>
      <c r="J1640">
        <v>7</v>
      </c>
      <c r="K1640">
        <v>0</v>
      </c>
    </row>
    <row r="1641" spans="1:11" x14ac:dyDescent="0.25">
      <c r="A1641" t="s">
        <v>4154</v>
      </c>
      <c r="B1641" t="s">
        <v>74</v>
      </c>
      <c r="C1641" t="s">
        <v>261</v>
      </c>
      <c r="D1641" t="s">
        <v>243</v>
      </c>
      <c r="E1641" t="s">
        <v>194</v>
      </c>
      <c r="F1641">
        <v>0</v>
      </c>
      <c r="G1641">
        <v>0</v>
      </c>
      <c r="H1641">
        <v>17</v>
      </c>
      <c r="I1641">
        <v>0</v>
      </c>
      <c r="J1641">
        <v>17</v>
      </c>
      <c r="K1641">
        <v>0</v>
      </c>
    </row>
    <row r="1642" spans="1:11" x14ac:dyDescent="0.25">
      <c r="A1642" t="s">
        <v>3636</v>
      </c>
      <c r="B1642" t="s">
        <v>74</v>
      </c>
      <c r="C1642" t="s">
        <v>261</v>
      </c>
      <c r="D1642" t="s">
        <v>242</v>
      </c>
      <c r="E1642" t="s">
        <v>254</v>
      </c>
      <c r="F1642">
        <v>0</v>
      </c>
      <c r="G1642">
        <v>0</v>
      </c>
      <c r="H1642">
        <v>300</v>
      </c>
      <c r="I1642">
        <v>0</v>
      </c>
      <c r="J1642">
        <v>300</v>
      </c>
      <c r="K1642">
        <v>0</v>
      </c>
    </row>
    <row r="1643" spans="1:11" x14ac:dyDescent="0.25">
      <c r="A1643" t="s">
        <v>2891</v>
      </c>
      <c r="B1643" t="s">
        <v>74</v>
      </c>
      <c r="C1643" t="s">
        <v>261</v>
      </c>
      <c r="D1643" t="s">
        <v>243</v>
      </c>
      <c r="E1643" t="s">
        <v>195</v>
      </c>
      <c r="F1643">
        <v>0</v>
      </c>
      <c r="G1643">
        <v>0</v>
      </c>
      <c r="H1643">
        <v>13</v>
      </c>
      <c r="I1643">
        <v>0</v>
      </c>
      <c r="J1643">
        <v>13</v>
      </c>
      <c r="K1643">
        <v>0</v>
      </c>
    </row>
    <row r="1644" spans="1:11" x14ac:dyDescent="0.25">
      <c r="A1644" t="s">
        <v>1669</v>
      </c>
      <c r="B1644" t="s">
        <v>74</v>
      </c>
      <c r="C1644" t="s">
        <v>261</v>
      </c>
      <c r="D1644" t="s">
        <v>243</v>
      </c>
      <c r="E1644" t="s">
        <v>255</v>
      </c>
      <c r="F1644">
        <v>0</v>
      </c>
      <c r="G1644">
        <v>0</v>
      </c>
      <c r="H1644">
        <v>132</v>
      </c>
      <c r="I1644">
        <v>0</v>
      </c>
      <c r="J1644">
        <v>132</v>
      </c>
      <c r="K1644">
        <v>0</v>
      </c>
    </row>
    <row r="1645" spans="1:11" x14ac:dyDescent="0.25">
      <c r="A1645" t="s">
        <v>3965</v>
      </c>
      <c r="B1645" t="s">
        <v>74</v>
      </c>
      <c r="C1645" t="s">
        <v>261</v>
      </c>
      <c r="D1645" t="s">
        <v>242</v>
      </c>
      <c r="E1645" t="s">
        <v>197</v>
      </c>
      <c r="F1645">
        <v>0</v>
      </c>
      <c r="G1645">
        <v>0</v>
      </c>
      <c r="H1645">
        <v>4</v>
      </c>
      <c r="I1645">
        <v>0</v>
      </c>
      <c r="J1645">
        <v>4</v>
      </c>
      <c r="K1645">
        <v>0</v>
      </c>
    </row>
    <row r="1646" spans="1:11" x14ac:dyDescent="0.25">
      <c r="A1646" t="s">
        <v>2603</v>
      </c>
      <c r="B1646" t="s">
        <v>74</v>
      </c>
      <c r="C1646" t="s">
        <v>261</v>
      </c>
      <c r="D1646" t="s">
        <v>238</v>
      </c>
      <c r="E1646" t="s">
        <v>198</v>
      </c>
      <c r="F1646">
        <v>0</v>
      </c>
      <c r="G1646">
        <v>0</v>
      </c>
      <c r="H1646">
        <v>3</v>
      </c>
      <c r="I1646">
        <v>0</v>
      </c>
      <c r="J1646">
        <v>3</v>
      </c>
      <c r="K1646">
        <v>0</v>
      </c>
    </row>
    <row r="1647" spans="1:11" x14ac:dyDescent="0.25">
      <c r="A1647" t="s">
        <v>2795</v>
      </c>
      <c r="B1647" t="s">
        <v>74</v>
      </c>
      <c r="C1647" t="s">
        <v>261</v>
      </c>
      <c r="D1647" t="s">
        <v>239</v>
      </c>
      <c r="E1647" t="s">
        <v>199</v>
      </c>
      <c r="F1647">
        <v>0</v>
      </c>
      <c r="G1647">
        <v>0</v>
      </c>
      <c r="H1647">
        <v>16</v>
      </c>
      <c r="I1647">
        <v>0</v>
      </c>
      <c r="J1647">
        <v>16</v>
      </c>
      <c r="K1647">
        <v>0</v>
      </c>
    </row>
    <row r="1648" spans="1:11" x14ac:dyDescent="0.25">
      <c r="A1648" t="s">
        <v>2531</v>
      </c>
      <c r="B1648" t="s">
        <v>74</v>
      </c>
      <c r="C1648" t="s">
        <v>261</v>
      </c>
      <c r="D1648" t="s">
        <v>241</v>
      </c>
      <c r="E1648" t="s">
        <v>200</v>
      </c>
      <c r="F1648">
        <v>0</v>
      </c>
      <c r="G1648">
        <v>0</v>
      </c>
      <c r="H1648">
        <v>4</v>
      </c>
      <c r="I1648">
        <v>0</v>
      </c>
      <c r="J1648">
        <v>4</v>
      </c>
      <c r="K1648">
        <v>0</v>
      </c>
    </row>
    <row r="1649" spans="1:11" x14ac:dyDescent="0.25">
      <c r="A1649" t="s">
        <v>2178</v>
      </c>
      <c r="B1649" t="s">
        <v>74</v>
      </c>
      <c r="C1649" t="s">
        <v>261</v>
      </c>
      <c r="D1649" t="s">
        <v>244</v>
      </c>
      <c r="E1649" t="s">
        <v>201</v>
      </c>
      <c r="F1649">
        <v>0</v>
      </c>
      <c r="G1649">
        <v>0</v>
      </c>
      <c r="H1649">
        <v>14</v>
      </c>
      <c r="I1649">
        <v>0</v>
      </c>
      <c r="J1649">
        <v>14</v>
      </c>
      <c r="K1649">
        <v>0</v>
      </c>
    </row>
    <row r="1650" spans="1:11" x14ac:dyDescent="0.25">
      <c r="A1650" t="s">
        <v>3733</v>
      </c>
      <c r="B1650" t="s">
        <v>74</v>
      </c>
      <c r="C1650" t="s">
        <v>261</v>
      </c>
      <c r="D1650" t="s">
        <v>241</v>
      </c>
      <c r="E1650" t="s">
        <v>202</v>
      </c>
      <c r="F1650">
        <v>0</v>
      </c>
      <c r="G1650">
        <v>0</v>
      </c>
      <c r="H1650">
        <v>6</v>
      </c>
      <c r="I1650">
        <v>0</v>
      </c>
      <c r="J1650">
        <v>6</v>
      </c>
      <c r="K1650">
        <v>0</v>
      </c>
    </row>
    <row r="1651" spans="1:11" x14ac:dyDescent="0.25">
      <c r="A1651" t="s">
        <v>2063</v>
      </c>
      <c r="B1651" t="s">
        <v>74</v>
      </c>
      <c r="C1651" t="s">
        <v>261</v>
      </c>
      <c r="D1651" t="s">
        <v>240</v>
      </c>
      <c r="E1651" t="s">
        <v>203</v>
      </c>
      <c r="F1651">
        <v>0</v>
      </c>
      <c r="G1651">
        <v>0</v>
      </c>
      <c r="H1651">
        <v>1</v>
      </c>
      <c r="I1651">
        <v>0</v>
      </c>
      <c r="J1651">
        <v>1</v>
      </c>
      <c r="K1651">
        <v>0</v>
      </c>
    </row>
    <row r="1652" spans="1:11" x14ac:dyDescent="0.25">
      <c r="A1652" t="s">
        <v>4049</v>
      </c>
      <c r="B1652" t="s">
        <v>74</v>
      </c>
      <c r="C1652" t="s">
        <v>261</v>
      </c>
      <c r="D1652" t="s">
        <v>238</v>
      </c>
      <c r="E1652" t="s">
        <v>205</v>
      </c>
      <c r="F1652">
        <v>0</v>
      </c>
      <c r="G1652">
        <v>0</v>
      </c>
      <c r="H1652">
        <v>11</v>
      </c>
      <c r="I1652">
        <v>0</v>
      </c>
      <c r="J1652">
        <v>11</v>
      </c>
      <c r="K1652">
        <v>0</v>
      </c>
    </row>
    <row r="1653" spans="1:11" x14ac:dyDescent="0.25">
      <c r="A1653" t="s">
        <v>3338</v>
      </c>
      <c r="B1653" t="s">
        <v>74</v>
      </c>
      <c r="C1653" t="s">
        <v>261</v>
      </c>
      <c r="D1653" t="s">
        <v>240</v>
      </c>
      <c r="E1653" t="s">
        <v>206</v>
      </c>
      <c r="F1653">
        <v>0</v>
      </c>
      <c r="G1653">
        <v>0</v>
      </c>
      <c r="H1653">
        <v>1</v>
      </c>
      <c r="I1653">
        <v>0</v>
      </c>
      <c r="J1653">
        <v>1</v>
      </c>
      <c r="K1653">
        <v>0</v>
      </c>
    </row>
    <row r="1654" spans="1:11" x14ac:dyDescent="0.25">
      <c r="A1654" t="s">
        <v>1663</v>
      </c>
      <c r="B1654" t="s">
        <v>74</v>
      </c>
      <c r="C1654" t="s">
        <v>261</v>
      </c>
      <c r="D1654" t="s">
        <v>242</v>
      </c>
      <c r="E1654" t="s">
        <v>207</v>
      </c>
      <c r="F1654">
        <v>0</v>
      </c>
      <c r="G1654">
        <v>0</v>
      </c>
      <c r="H1654">
        <v>51</v>
      </c>
      <c r="I1654">
        <v>0</v>
      </c>
      <c r="J1654">
        <v>51</v>
      </c>
      <c r="K1654">
        <v>0</v>
      </c>
    </row>
    <row r="1655" spans="1:11" x14ac:dyDescent="0.25">
      <c r="A1655" t="s">
        <v>3782</v>
      </c>
      <c r="B1655" t="s">
        <v>74</v>
      </c>
      <c r="C1655" t="s">
        <v>261</v>
      </c>
      <c r="D1655" t="s">
        <v>239</v>
      </c>
      <c r="E1655" t="s">
        <v>208</v>
      </c>
      <c r="F1655">
        <v>0</v>
      </c>
      <c r="G1655">
        <v>0</v>
      </c>
      <c r="H1655">
        <v>6</v>
      </c>
      <c r="I1655">
        <v>0</v>
      </c>
      <c r="J1655">
        <v>6</v>
      </c>
      <c r="K1655">
        <v>0</v>
      </c>
    </row>
    <row r="1656" spans="1:11" x14ac:dyDescent="0.25">
      <c r="A1656" t="s">
        <v>2658</v>
      </c>
      <c r="B1656" t="s">
        <v>74</v>
      </c>
      <c r="C1656" t="s">
        <v>261</v>
      </c>
      <c r="D1656" t="s">
        <v>243</v>
      </c>
      <c r="E1656" t="s">
        <v>209</v>
      </c>
      <c r="F1656">
        <v>0</v>
      </c>
      <c r="G1656">
        <v>0</v>
      </c>
      <c r="H1656">
        <v>3</v>
      </c>
      <c r="I1656">
        <v>0</v>
      </c>
      <c r="J1656">
        <v>3</v>
      </c>
      <c r="K1656">
        <v>0</v>
      </c>
    </row>
    <row r="1657" spans="1:11" x14ac:dyDescent="0.25">
      <c r="A1657" t="s">
        <v>1875</v>
      </c>
      <c r="B1657" t="s">
        <v>74</v>
      </c>
      <c r="C1657" t="s">
        <v>261</v>
      </c>
      <c r="D1657" t="s">
        <v>241</v>
      </c>
      <c r="E1657" t="s">
        <v>210</v>
      </c>
      <c r="F1657">
        <v>0</v>
      </c>
      <c r="G1657">
        <v>0</v>
      </c>
      <c r="H1657">
        <v>5</v>
      </c>
      <c r="I1657">
        <v>0</v>
      </c>
      <c r="J1657">
        <v>5</v>
      </c>
      <c r="K1657">
        <v>0</v>
      </c>
    </row>
    <row r="1658" spans="1:11" x14ac:dyDescent="0.25">
      <c r="A1658" t="s">
        <v>2922</v>
      </c>
      <c r="B1658" t="s">
        <v>74</v>
      </c>
      <c r="C1658" t="s">
        <v>261</v>
      </c>
      <c r="D1658" t="s">
        <v>244</v>
      </c>
      <c r="E1658" t="s">
        <v>211</v>
      </c>
      <c r="F1658">
        <v>0</v>
      </c>
      <c r="G1658">
        <v>0</v>
      </c>
      <c r="H1658">
        <v>3</v>
      </c>
      <c r="I1658">
        <v>0</v>
      </c>
      <c r="J1658">
        <v>3</v>
      </c>
      <c r="K1658">
        <v>0</v>
      </c>
    </row>
    <row r="1659" spans="1:11" x14ac:dyDescent="0.25">
      <c r="A1659" t="s">
        <v>3017</v>
      </c>
      <c r="B1659" t="s">
        <v>74</v>
      </c>
      <c r="C1659" t="s">
        <v>261</v>
      </c>
      <c r="D1659" t="s">
        <v>238</v>
      </c>
      <c r="E1659" t="s">
        <v>212</v>
      </c>
      <c r="F1659">
        <v>0</v>
      </c>
      <c r="G1659">
        <v>0</v>
      </c>
      <c r="H1659">
        <v>2</v>
      </c>
      <c r="I1659">
        <v>0</v>
      </c>
      <c r="J1659">
        <v>2</v>
      </c>
      <c r="K1659">
        <v>0</v>
      </c>
    </row>
    <row r="1660" spans="1:11" x14ac:dyDescent="0.25">
      <c r="A1660" t="s">
        <v>2309</v>
      </c>
      <c r="B1660" t="s">
        <v>74</v>
      </c>
      <c r="C1660" t="s">
        <v>261</v>
      </c>
      <c r="D1660" t="s">
        <v>243</v>
      </c>
      <c r="E1660" t="s">
        <v>213</v>
      </c>
      <c r="F1660">
        <v>0</v>
      </c>
      <c r="G1660">
        <v>0</v>
      </c>
      <c r="H1660">
        <v>2</v>
      </c>
      <c r="I1660">
        <v>0</v>
      </c>
      <c r="J1660">
        <v>2</v>
      </c>
      <c r="K1660">
        <v>0</v>
      </c>
    </row>
    <row r="1661" spans="1:11" x14ac:dyDescent="0.25">
      <c r="A1661" t="s">
        <v>2862</v>
      </c>
      <c r="B1661" t="s">
        <v>74</v>
      </c>
      <c r="C1661" t="s">
        <v>261</v>
      </c>
      <c r="D1661" t="s">
        <v>239</v>
      </c>
      <c r="E1661" t="s">
        <v>214</v>
      </c>
      <c r="F1661">
        <v>0</v>
      </c>
      <c r="G1661">
        <v>0</v>
      </c>
      <c r="H1661">
        <v>4</v>
      </c>
      <c r="I1661">
        <v>0</v>
      </c>
      <c r="J1661">
        <v>4</v>
      </c>
      <c r="K1661">
        <v>0</v>
      </c>
    </row>
    <row r="1662" spans="1:11" x14ac:dyDescent="0.25">
      <c r="A1662" t="s">
        <v>1346</v>
      </c>
      <c r="B1662" t="s">
        <v>74</v>
      </c>
      <c r="C1662" t="s">
        <v>261</v>
      </c>
      <c r="D1662" t="s">
        <v>241</v>
      </c>
      <c r="E1662" t="s">
        <v>215</v>
      </c>
      <c r="F1662">
        <v>0</v>
      </c>
      <c r="G1662">
        <v>0</v>
      </c>
      <c r="H1662">
        <v>12</v>
      </c>
      <c r="I1662">
        <v>0</v>
      </c>
      <c r="J1662">
        <v>12</v>
      </c>
      <c r="K1662">
        <v>0</v>
      </c>
    </row>
    <row r="1663" spans="1:11" x14ac:dyDescent="0.25">
      <c r="A1663" t="s">
        <v>3172</v>
      </c>
      <c r="B1663" t="s">
        <v>74</v>
      </c>
      <c r="C1663" t="s">
        <v>261</v>
      </c>
      <c r="D1663" t="s">
        <v>245</v>
      </c>
      <c r="E1663" t="s">
        <v>216</v>
      </c>
      <c r="F1663">
        <v>0</v>
      </c>
      <c r="G1663">
        <v>0</v>
      </c>
      <c r="H1663">
        <v>5</v>
      </c>
      <c r="I1663">
        <v>0</v>
      </c>
      <c r="J1663">
        <v>5</v>
      </c>
      <c r="K1663">
        <v>0</v>
      </c>
    </row>
    <row r="1664" spans="1:11" x14ac:dyDescent="0.25">
      <c r="A1664" t="s">
        <v>696</v>
      </c>
      <c r="B1664" t="s">
        <v>74</v>
      </c>
      <c r="C1664" t="s">
        <v>261</v>
      </c>
      <c r="D1664" t="s">
        <v>244</v>
      </c>
      <c r="E1664" t="s">
        <v>217</v>
      </c>
      <c r="F1664">
        <v>0</v>
      </c>
      <c r="G1664">
        <v>0</v>
      </c>
      <c r="H1664">
        <v>5</v>
      </c>
      <c r="I1664">
        <v>0</v>
      </c>
      <c r="J1664">
        <v>5</v>
      </c>
      <c r="K1664">
        <v>0</v>
      </c>
    </row>
    <row r="1665" spans="1:11" x14ac:dyDescent="0.25">
      <c r="A1665" t="s">
        <v>4059</v>
      </c>
      <c r="B1665" t="s">
        <v>74</v>
      </c>
      <c r="C1665" t="s">
        <v>261</v>
      </c>
      <c r="D1665" t="s">
        <v>239</v>
      </c>
      <c r="E1665" t="s">
        <v>218</v>
      </c>
      <c r="F1665">
        <v>0</v>
      </c>
      <c r="G1665">
        <v>0</v>
      </c>
      <c r="H1665">
        <v>6</v>
      </c>
      <c r="I1665">
        <v>0</v>
      </c>
      <c r="J1665">
        <v>6</v>
      </c>
      <c r="K1665">
        <v>0</v>
      </c>
    </row>
    <row r="1666" spans="1:11" x14ac:dyDescent="0.25">
      <c r="A1666" t="s">
        <v>3112</v>
      </c>
      <c r="B1666" t="s">
        <v>74</v>
      </c>
      <c r="C1666" t="s">
        <v>261</v>
      </c>
      <c r="D1666" t="s">
        <v>239</v>
      </c>
      <c r="E1666" t="s">
        <v>219</v>
      </c>
      <c r="F1666">
        <v>0</v>
      </c>
      <c r="G1666">
        <v>0</v>
      </c>
      <c r="H1666">
        <v>4</v>
      </c>
      <c r="I1666">
        <v>0</v>
      </c>
      <c r="J1666">
        <v>4</v>
      </c>
      <c r="K1666">
        <v>0</v>
      </c>
    </row>
    <row r="1667" spans="1:11" x14ac:dyDescent="0.25">
      <c r="A1667" t="s">
        <v>2510</v>
      </c>
      <c r="B1667" t="s">
        <v>74</v>
      </c>
      <c r="C1667" t="s">
        <v>261</v>
      </c>
      <c r="D1667" t="s">
        <v>241</v>
      </c>
      <c r="E1667" t="s">
        <v>220</v>
      </c>
      <c r="F1667">
        <v>0</v>
      </c>
      <c r="G1667">
        <v>0</v>
      </c>
      <c r="H1667">
        <v>4</v>
      </c>
      <c r="I1667">
        <v>0</v>
      </c>
      <c r="J1667">
        <v>4</v>
      </c>
      <c r="K1667">
        <v>0</v>
      </c>
    </row>
    <row r="1668" spans="1:11" x14ac:dyDescent="0.25">
      <c r="A1668" t="s">
        <v>820</v>
      </c>
      <c r="B1668" t="s">
        <v>74</v>
      </c>
      <c r="C1668" t="s">
        <v>261</v>
      </c>
      <c r="D1668" t="s">
        <v>244</v>
      </c>
      <c r="E1668" t="s">
        <v>221</v>
      </c>
      <c r="F1668">
        <v>0</v>
      </c>
      <c r="G1668">
        <v>0</v>
      </c>
      <c r="H1668">
        <v>20</v>
      </c>
      <c r="I1668">
        <v>0</v>
      </c>
      <c r="J1668">
        <v>20</v>
      </c>
      <c r="K1668">
        <v>0</v>
      </c>
    </row>
    <row r="1669" spans="1:11" x14ac:dyDescent="0.25">
      <c r="A1669" t="s">
        <v>740</v>
      </c>
      <c r="B1669" t="s">
        <v>74</v>
      </c>
      <c r="C1669" t="s">
        <v>261</v>
      </c>
      <c r="D1669" t="s">
        <v>242</v>
      </c>
      <c r="E1669" t="s">
        <v>222</v>
      </c>
      <c r="F1669">
        <v>0</v>
      </c>
      <c r="G1669">
        <v>0</v>
      </c>
      <c r="H1669">
        <v>8</v>
      </c>
      <c r="I1669">
        <v>0</v>
      </c>
      <c r="J1669">
        <v>8</v>
      </c>
      <c r="K1669">
        <v>0</v>
      </c>
    </row>
    <row r="1670" spans="1:11" x14ac:dyDescent="0.25">
      <c r="A1670" t="s">
        <v>943</v>
      </c>
      <c r="B1670" t="s">
        <v>74</v>
      </c>
      <c r="C1670" t="s">
        <v>261</v>
      </c>
      <c r="D1670" t="s">
        <v>244</v>
      </c>
      <c r="E1670" t="s">
        <v>256</v>
      </c>
      <c r="F1670">
        <v>0</v>
      </c>
      <c r="G1670">
        <v>0</v>
      </c>
      <c r="H1670">
        <v>115</v>
      </c>
      <c r="I1670">
        <v>0</v>
      </c>
      <c r="J1670">
        <v>115</v>
      </c>
      <c r="K1670">
        <v>0</v>
      </c>
    </row>
    <row r="1671" spans="1:11" x14ac:dyDescent="0.25">
      <c r="A1671" t="s">
        <v>3788</v>
      </c>
      <c r="B1671" t="s">
        <v>74</v>
      </c>
      <c r="C1671" t="s">
        <v>261</v>
      </c>
      <c r="D1671" t="s">
        <v>237</v>
      </c>
      <c r="E1671" t="s">
        <v>223</v>
      </c>
      <c r="F1671">
        <v>0</v>
      </c>
      <c r="G1671">
        <v>0</v>
      </c>
      <c r="H1671">
        <v>8</v>
      </c>
      <c r="I1671">
        <v>0</v>
      </c>
      <c r="J1671">
        <v>8</v>
      </c>
      <c r="K1671">
        <v>0</v>
      </c>
    </row>
    <row r="1672" spans="1:11" x14ac:dyDescent="0.25">
      <c r="A1672" t="s">
        <v>1723</v>
      </c>
      <c r="B1672" t="s">
        <v>74</v>
      </c>
      <c r="C1672" t="s">
        <v>261</v>
      </c>
      <c r="D1672" t="s">
        <v>242</v>
      </c>
      <c r="E1672" t="s">
        <v>224</v>
      </c>
      <c r="F1672">
        <v>0</v>
      </c>
      <c r="G1672">
        <v>0</v>
      </c>
      <c r="H1672">
        <v>38</v>
      </c>
      <c r="I1672">
        <v>0</v>
      </c>
      <c r="J1672">
        <v>38</v>
      </c>
      <c r="K1672">
        <v>0</v>
      </c>
    </row>
    <row r="1673" spans="1:11" x14ac:dyDescent="0.25">
      <c r="A1673" t="s">
        <v>1798</v>
      </c>
      <c r="B1673" t="s">
        <v>74</v>
      </c>
      <c r="C1673" t="s">
        <v>261</v>
      </c>
      <c r="D1673" t="s">
        <v>239</v>
      </c>
      <c r="E1673" t="s">
        <v>225</v>
      </c>
      <c r="F1673">
        <v>0</v>
      </c>
      <c r="G1673">
        <v>0</v>
      </c>
      <c r="H1673">
        <v>8</v>
      </c>
      <c r="I1673">
        <v>0</v>
      </c>
      <c r="J1673">
        <v>8</v>
      </c>
      <c r="K1673">
        <v>0</v>
      </c>
    </row>
    <row r="1674" spans="1:11" x14ac:dyDescent="0.25">
      <c r="A1674" t="s">
        <v>3499</v>
      </c>
      <c r="B1674" t="s">
        <v>74</v>
      </c>
      <c r="C1674" t="s">
        <v>261</v>
      </c>
      <c r="D1674" t="s">
        <v>241</v>
      </c>
      <c r="E1674" t="s">
        <v>226</v>
      </c>
      <c r="F1674">
        <v>0</v>
      </c>
      <c r="G1674">
        <v>0</v>
      </c>
      <c r="H1674">
        <v>3</v>
      </c>
      <c r="I1674">
        <v>0</v>
      </c>
      <c r="J1674">
        <v>3</v>
      </c>
      <c r="K1674">
        <v>0</v>
      </c>
    </row>
    <row r="1675" spans="1:11" x14ac:dyDescent="0.25">
      <c r="A1675" t="s">
        <v>795</v>
      </c>
      <c r="B1675" t="s">
        <v>74</v>
      </c>
      <c r="C1675" t="s">
        <v>261</v>
      </c>
      <c r="D1675" t="s">
        <v>241</v>
      </c>
      <c r="E1675" t="s">
        <v>227</v>
      </c>
      <c r="F1675">
        <v>0</v>
      </c>
      <c r="G1675">
        <v>0</v>
      </c>
      <c r="H1675">
        <v>8</v>
      </c>
      <c r="I1675">
        <v>0</v>
      </c>
      <c r="J1675">
        <v>8</v>
      </c>
      <c r="K1675">
        <v>0</v>
      </c>
    </row>
    <row r="1676" spans="1:11" x14ac:dyDescent="0.25">
      <c r="A1676" t="s">
        <v>761</v>
      </c>
      <c r="B1676" t="s">
        <v>74</v>
      </c>
      <c r="C1676" t="s">
        <v>261</v>
      </c>
      <c r="D1676" t="s">
        <v>243</v>
      </c>
      <c r="E1676" t="s">
        <v>228</v>
      </c>
      <c r="F1676">
        <v>0</v>
      </c>
      <c r="G1676">
        <v>0</v>
      </c>
      <c r="H1676">
        <v>1</v>
      </c>
      <c r="I1676">
        <v>0</v>
      </c>
      <c r="J1676">
        <v>1</v>
      </c>
      <c r="K1676">
        <v>0</v>
      </c>
    </row>
    <row r="1677" spans="1:11" x14ac:dyDescent="0.25">
      <c r="A1677" t="s">
        <v>799</v>
      </c>
      <c r="B1677" t="s">
        <v>74</v>
      </c>
      <c r="C1677" t="s">
        <v>261</v>
      </c>
      <c r="D1677" t="s">
        <v>242</v>
      </c>
      <c r="E1677" t="s">
        <v>229</v>
      </c>
      <c r="F1677">
        <v>0</v>
      </c>
      <c r="G1677">
        <v>0</v>
      </c>
      <c r="H1677">
        <v>8</v>
      </c>
      <c r="I1677">
        <v>0</v>
      </c>
      <c r="J1677">
        <v>8</v>
      </c>
      <c r="K1677">
        <v>0</v>
      </c>
    </row>
    <row r="1678" spans="1:11" x14ac:dyDescent="0.25">
      <c r="A1678" t="s">
        <v>2828</v>
      </c>
      <c r="B1678" t="s">
        <v>74</v>
      </c>
      <c r="C1678" t="s">
        <v>261</v>
      </c>
      <c r="D1678" t="s">
        <v>241</v>
      </c>
      <c r="E1678" t="s">
        <v>230</v>
      </c>
      <c r="F1678">
        <v>0</v>
      </c>
      <c r="G1678">
        <v>0</v>
      </c>
      <c r="H1678">
        <v>6</v>
      </c>
      <c r="I1678">
        <v>0</v>
      </c>
      <c r="J1678">
        <v>6</v>
      </c>
      <c r="K1678">
        <v>0</v>
      </c>
    </row>
    <row r="1679" spans="1:11" x14ac:dyDescent="0.25">
      <c r="A1679" t="s">
        <v>939</v>
      </c>
      <c r="B1679" t="s">
        <v>74</v>
      </c>
      <c r="C1679" t="s">
        <v>261</v>
      </c>
      <c r="D1679" t="s">
        <v>242</v>
      </c>
      <c r="E1679" t="s">
        <v>231</v>
      </c>
      <c r="F1679">
        <v>0</v>
      </c>
      <c r="G1679">
        <v>0</v>
      </c>
      <c r="H1679">
        <v>8</v>
      </c>
      <c r="I1679">
        <v>0</v>
      </c>
      <c r="J1679">
        <v>8</v>
      </c>
      <c r="K1679">
        <v>0</v>
      </c>
    </row>
    <row r="1680" spans="1:11" x14ac:dyDescent="0.25">
      <c r="A1680" t="s">
        <v>1774</v>
      </c>
      <c r="B1680" t="s">
        <v>74</v>
      </c>
      <c r="C1680" t="s">
        <v>261</v>
      </c>
      <c r="D1680" t="s">
        <v>244</v>
      </c>
      <c r="E1680" t="s">
        <v>232</v>
      </c>
      <c r="F1680">
        <v>0</v>
      </c>
      <c r="G1680">
        <v>0</v>
      </c>
      <c r="H1680">
        <v>4</v>
      </c>
      <c r="I1680">
        <v>0</v>
      </c>
      <c r="J1680">
        <v>4</v>
      </c>
      <c r="K1680">
        <v>0</v>
      </c>
    </row>
    <row r="1681" spans="1:11" x14ac:dyDescent="0.25">
      <c r="A1681" t="s">
        <v>634</v>
      </c>
      <c r="B1681" t="s">
        <v>74</v>
      </c>
      <c r="C1681" t="s">
        <v>261</v>
      </c>
      <c r="D1681" t="s">
        <v>244</v>
      </c>
      <c r="E1681" t="s">
        <v>233</v>
      </c>
      <c r="F1681">
        <v>0</v>
      </c>
      <c r="G1681">
        <v>0</v>
      </c>
      <c r="H1681">
        <v>7</v>
      </c>
      <c r="I1681">
        <v>0</v>
      </c>
      <c r="J1681">
        <v>7</v>
      </c>
      <c r="K1681">
        <v>0</v>
      </c>
    </row>
    <row r="1682" spans="1:11" x14ac:dyDescent="0.25">
      <c r="A1682" t="s">
        <v>3511</v>
      </c>
      <c r="B1682" t="s">
        <v>74</v>
      </c>
      <c r="C1682" t="s">
        <v>261</v>
      </c>
      <c r="D1682" t="s">
        <v>245</v>
      </c>
      <c r="E1682" t="s">
        <v>234</v>
      </c>
      <c r="F1682">
        <v>0</v>
      </c>
      <c r="G1682">
        <v>0</v>
      </c>
      <c r="H1682">
        <v>3</v>
      </c>
      <c r="I1682">
        <v>0</v>
      </c>
      <c r="J1682">
        <v>3</v>
      </c>
      <c r="K1682">
        <v>0</v>
      </c>
    </row>
    <row r="1683" spans="1:11" x14ac:dyDescent="0.25">
      <c r="A1683" t="s">
        <v>1766</v>
      </c>
      <c r="B1683" t="s">
        <v>74</v>
      </c>
      <c r="C1683" t="s">
        <v>261</v>
      </c>
      <c r="D1683" t="s">
        <v>245</v>
      </c>
      <c r="E1683" t="s">
        <v>257</v>
      </c>
      <c r="F1683">
        <v>0</v>
      </c>
      <c r="G1683">
        <v>0</v>
      </c>
      <c r="H1683">
        <v>110</v>
      </c>
      <c r="I1683">
        <v>0</v>
      </c>
      <c r="J1683">
        <v>110</v>
      </c>
      <c r="K1683">
        <v>0</v>
      </c>
    </row>
    <row r="1684" spans="1:11" x14ac:dyDescent="0.25">
      <c r="A1684" t="s">
        <v>1311</v>
      </c>
      <c r="B1684" t="s">
        <v>74</v>
      </c>
      <c r="C1684" t="s">
        <v>263</v>
      </c>
      <c r="D1684" t="s">
        <v>81</v>
      </c>
      <c r="E1684" t="s">
        <v>248</v>
      </c>
      <c r="F1684">
        <v>0</v>
      </c>
      <c r="G1684">
        <v>0</v>
      </c>
      <c r="H1684">
        <v>48</v>
      </c>
      <c r="I1684">
        <v>0</v>
      </c>
      <c r="J1684">
        <v>48</v>
      </c>
      <c r="K1684">
        <v>0</v>
      </c>
    </row>
    <row r="1685" spans="1:11" x14ac:dyDescent="0.25">
      <c r="A1685" t="s">
        <v>786</v>
      </c>
      <c r="B1685" t="s">
        <v>74</v>
      </c>
      <c r="C1685" t="s">
        <v>263</v>
      </c>
      <c r="D1685" t="s">
        <v>239</v>
      </c>
      <c r="E1685" t="s">
        <v>87</v>
      </c>
      <c r="F1685">
        <v>0</v>
      </c>
      <c r="G1685">
        <v>0</v>
      </c>
      <c r="H1685">
        <v>1</v>
      </c>
      <c r="I1685">
        <v>0</v>
      </c>
      <c r="J1685">
        <v>1</v>
      </c>
      <c r="K1685">
        <v>0</v>
      </c>
    </row>
    <row r="1686" spans="1:11" x14ac:dyDescent="0.25">
      <c r="A1686" t="s">
        <v>1203</v>
      </c>
      <c r="B1686" t="s">
        <v>74</v>
      </c>
      <c r="C1686" t="s">
        <v>263</v>
      </c>
      <c r="D1686" t="s">
        <v>244</v>
      </c>
      <c r="E1686" t="s">
        <v>88</v>
      </c>
      <c r="F1686">
        <v>0</v>
      </c>
      <c r="G1686">
        <v>0</v>
      </c>
      <c r="H1686">
        <v>2</v>
      </c>
      <c r="I1686">
        <v>0</v>
      </c>
      <c r="J1686">
        <v>2</v>
      </c>
      <c r="K1686">
        <v>0</v>
      </c>
    </row>
    <row r="1687" spans="1:11" x14ac:dyDescent="0.25">
      <c r="A1687" t="s">
        <v>1724</v>
      </c>
      <c r="B1687" t="s">
        <v>74</v>
      </c>
      <c r="C1687" t="s">
        <v>263</v>
      </c>
      <c r="D1687" t="s">
        <v>239</v>
      </c>
      <c r="E1687" t="s">
        <v>95</v>
      </c>
      <c r="F1687">
        <v>0</v>
      </c>
      <c r="G1687">
        <v>0</v>
      </c>
      <c r="H1687">
        <v>1</v>
      </c>
      <c r="I1687">
        <v>0</v>
      </c>
      <c r="J1687">
        <v>1</v>
      </c>
      <c r="K1687">
        <v>0</v>
      </c>
    </row>
    <row r="1688" spans="1:11" x14ac:dyDescent="0.25">
      <c r="A1688" t="s">
        <v>4067</v>
      </c>
      <c r="B1688" t="s">
        <v>74</v>
      </c>
      <c r="C1688" t="s">
        <v>263</v>
      </c>
      <c r="D1688" t="s">
        <v>239</v>
      </c>
      <c r="E1688" t="s">
        <v>98</v>
      </c>
      <c r="F1688">
        <v>0</v>
      </c>
      <c r="G1688">
        <v>0</v>
      </c>
      <c r="H1688">
        <v>1</v>
      </c>
      <c r="I1688">
        <v>0</v>
      </c>
      <c r="J1688">
        <v>1</v>
      </c>
      <c r="K1688">
        <v>0</v>
      </c>
    </row>
    <row r="1689" spans="1:11" x14ac:dyDescent="0.25">
      <c r="A1689" t="s">
        <v>1818</v>
      </c>
      <c r="B1689" t="s">
        <v>74</v>
      </c>
      <c r="C1689" t="s">
        <v>263</v>
      </c>
      <c r="D1689" t="s">
        <v>238</v>
      </c>
      <c r="E1689" t="s">
        <v>102</v>
      </c>
      <c r="F1689">
        <v>0</v>
      </c>
      <c r="G1689">
        <v>0</v>
      </c>
      <c r="H1689">
        <v>4</v>
      </c>
      <c r="I1689">
        <v>0</v>
      </c>
      <c r="J1689">
        <v>4</v>
      </c>
      <c r="K1689">
        <v>0</v>
      </c>
    </row>
    <row r="1690" spans="1:11" x14ac:dyDescent="0.25">
      <c r="A1690" t="s">
        <v>2829</v>
      </c>
      <c r="B1690" t="s">
        <v>74</v>
      </c>
      <c r="C1690" t="s">
        <v>263</v>
      </c>
      <c r="D1690" t="s">
        <v>243</v>
      </c>
      <c r="E1690" t="s">
        <v>108</v>
      </c>
      <c r="F1690">
        <v>0</v>
      </c>
      <c r="G1690">
        <v>0</v>
      </c>
      <c r="H1690">
        <v>1</v>
      </c>
      <c r="I1690">
        <v>0</v>
      </c>
      <c r="J1690">
        <v>1</v>
      </c>
      <c r="K1690">
        <v>0</v>
      </c>
    </row>
    <row r="1691" spans="1:11" x14ac:dyDescent="0.25">
      <c r="A1691" t="s">
        <v>2123</v>
      </c>
      <c r="B1691" t="s">
        <v>74</v>
      </c>
      <c r="C1691" t="s">
        <v>263</v>
      </c>
      <c r="D1691" t="s">
        <v>239</v>
      </c>
      <c r="E1691" t="s">
        <v>110</v>
      </c>
      <c r="F1691">
        <v>0</v>
      </c>
      <c r="G1691">
        <v>0</v>
      </c>
      <c r="H1691">
        <v>3</v>
      </c>
      <c r="I1691">
        <v>0</v>
      </c>
      <c r="J1691">
        <v>3</v>
      </c>
      <c r="K1691">
        <v>0</v>
      </c>
    </row>
    <row r="1692" spans="1:11" x14ac:dyDescent="0.25">
      <c r="A1692" t="s">
        <v>1735</v>
      </c>
      <c r="B1692" t="s">
        <v>74</v>
      </c>
      <c r="C1692" t="s">
        <v>263</v>
      </c>
      <c r="D1692" t="s">
        <v>241</v>
      </c>
      <c r="E1692" t="s">
        <v>111</v>
      </c>
      <c r="F1692">
        <v>0</v>
      </c>
      <c r="G1692">
        <v>0</v>
      </c>
      <c r="H1692">
        <v>2</v>
      </c>
      <c r="I1692">
        <v>0</v>
      </c>
      <c r="J1692">
        <v>2</v>
      </c>
      <c r="K1692">
        <v>0</v>
      </c>
    </row>
    <row r="1693" spans="1:11" x14ac:dyDescent="0.25">
      <c r="A1693" t="s">
        <v>3424</v>
      </c>
      <c r="B1693" t="s">
        <v>74</v>
      </c>
      <c r="C1693" t="s">
        <v>263</v>
      </c>
      <c r="D1693" t="s">
        <v>237</v>
      </c>
      <c r="E1693" t="s">
        <v>249</v>
      </c>
      <c r="F1693">
        <v>0</v>
      </c>
      <c r="G1693">
        <v>0</v>
      </c>
      <c r="H1693">
        <v>5</v>
      </c>
      <c r="I1693">
        <v>0</v>
      </c>
      <c r="J1693">
        <v>5</v>
      </c>
      <c r="K1693">
        <v>0</v>
      </c>
    </row>
    <row r="1694" spans="1:11" x14ac:dyDescent="0.25">
      <c r="A1694" t="s">
        <v>3871</v>
      </c>
      <c r="B1694" t="s">
        <v>74</v>
      </c>
      <c r="C1694" t="s">
        <v>263</v>
      </c>
      <c r="D1694" t="s">
        <v>238</v>
      </c>
      <c r="E1694" t="s">
        <v>250</v>
      </c>
      <c r="F1694">
        <v>0</v>
      </c>
      <c r="G1694">
        <v>0</v>
      </c>
      <c r="H1694">
        <v>4</v>
      </c>
      <c r="I1694">
        <v>0</v>
      </c>
      <c r="J1694">
        <v>4</v>
      </c>
      <c r="K1694">
        <v>0</v>
      </c>
    </row>
    <row r="1695" spans="1:11" x14ac:dyDescent="0.25">
      <c r="A1695" t="s">
        <v>1728</v>
      </c>
      <c r="B1695" t="s">
        <v>74</v>
      </c>
      <c r="C1695" t="s">
        <v>263</v>
      </c>
      <c r="D1695" t="s">
        <v>239</v>
      </c>
      <c r="E1695" t="s">
        <v>127</v>
      </c>
      <c r="F1695">
        <v>0</v>
      </c>
      <c r="G1695">
        <v>0</v>
      </c>
      <c r="H1695">
        <v>1</v>
      </c>
      <c r="I1695">
        <v>0</v>
      </c>
      <c r="J1695">
        <v>1</v>
      </c>
      <c r="K1695">
        <v>0</v>
      </c>
    </row>
    <row r="1696" spans="1:11" x14ac:dyDescent="0.25">
      <c r="A1696" t="s">
        <v>2406</v>
      </c>
      <c r="B1696" t="s">
        <v>74</v>
      </c>
      <c r="C1696" t="s">
        <v>263</v>
      </c>
      <c r="D1696" t="s">
        <v>239</v>
      </c>
      <c r="E1696" t="s">
        <v>128</v>
      </c>
      <c r="F1696">
        <v>0</v>
      </c>
      <c r="G1696">
        <v>0</v>
      </c>
      <c r="H1696">
        <v>1</v>
      </c>
      <c r="I1696">
        <v>0</v>
      </c>
      <c r="J1696">
        <v>1</v>
      </c>
      <c r="K1696">
        <v>0</v>
      </c>
    </row>
    <row r="1697" spans="1:11" x14ac:dyDescent="0.25">
      <c r="A1697" t="s">
        <v>2080</v>
      </c>
      <c r="B1697" t="s">
        <v>74</v>
      </c>
      <c r="C1697" t="s">
        <v>263</v>
      </c>
      <c r="D1697" t="s">
        <v>242</v>
      </c>
      <c r="E1697" t="s">
        <v>131</v>
      </c>
      <c r="F1697">
        <v>0</v>
      </c>
      <c r="G1697">
        <v>0</v>
      </c>
      <c r="H1697">
        <v>4</v>
      </c>
      <c r="I1697">
        <v>0</v>
      </c>
      <c r="J1697">
        <v>4</v>
      </c>
      <c r="K1697">
        <v>0</v>
      </c>
    </row>
    <row r="1698" spans="1:11" x14ac:dyDescent="0.25">
      <c r="A1698" t="s">
        <v>1832</v>
      </c>
      <c r="B1698" t="s">
        <v>74</v>
      </c>
      <c r="C1698" t="s">
        <v>263</v>
      </c>
      <c r="D1698" t="s">
        <v>239</v>
      </c>
      <c r="E1698" t="s">
        <v>139</v>
      </c>
      <c r="F1698">
        <v>0</v>
      </c>
      <c r="G1698">
        <v>0</v>
      </c>
      <c r="H1698">
        <v>1</v>
      </c>
      <c r="I1698">
        <v>0</v>
      </c>
      <c r="J1698">
        <v>1</v>
      </c>
      <c r="K1698">
        <v>0</v>
      </c>
    </row>
    <row r="1699" spans="1:11" x14ac:dyDescent="0.25">
      <c r="A1699" t="s">
        <v>1127</v>
      </c>
      <c r="B1699" t="s">
        <v>74</v>
      </c>
      <c r="C1699" t="s">
        <v>263</v>
      </c>
      <c r="D1699" t="s">
        <v>239</v>
      </c>
      <c r="E1699" t="s">
        <v>149</v>
      </c>
      <c r="F1699">
        <v>0</v>
      </c>
      <c r="G1699">
        <v>0</v>
      </c>
      <c r="H1699">
        <v>1</v>
      </c>
      <c r="I1699">
        <v>0</v>
      </c>
      <c r="J1699">
        <v>1</v>
      </c>
      <c r="K1699">
        <v>0</v>
      </c>
    </row>
    <row r="1700" spans="1:11" x14ac:dyDescent="0.25">
      <c r="A1700" t="s">
        <v>2239</v>
      </c>
      <c r="B1700" t="s">
        <v>74</v>
      </c>
      <c r="C1700" t="s">
        <v>263</v>
      </c>
      <c r="D1700" t="s">
        <v>239</v>
      </c>
      <c r="E1700" t="s">
        <v>251</v>
      </c>
      <c r="F1700">
        <v>0</v>
      </c>
      <c r="G1700">
        <v>0</v>
      </c>
      <c r="H1700">
        <v>11</v>
      </c>
      <c r="I1700">
        <v>0</v>
      </c>
      <c r="J1700">
        <v>11</v>
      </c>
      <c r="K1700">
        <v>0</v>
      </c>
    </row>
    <row r="1701" spans="1:11" x14ac:dyDescent="0.25">
      <c r="A1701" t="s">
        <v>606</v>
      </c>
      <c r="B1701" t="s">
        <v>74</v>
      </c>
      <c r="C1701" t="s">
        <v>263</v>
      </c>
      <c r="D1701" t="s">
        <v>241</v>
      </c>
      <c r="E1701" t="s">
        <v>158</v>
      </c>
      <c r="F1701">
        <v>0</v>
      </c>
      <c r="G1701">
        <v>0</v>
      </c>
      <c r="H1701">
        <v>1</v>
      </c>
      <c r="I1701">
        <v>0</v>
      </c>
      <c r="J1701">
        <v>1</v>
      </c>
      <c r="K1701">
        <v>0</v>
      </c>
    </row>
    <row r="1702" spans="1:11" x14ac:dyDescent="0.25">
      <c r="A1702" t="s">
        <v>2010</v>
      </c>
      <c r="B1702" t="s">
        <v>74</v>
      </c>
      <c r="C1702" t="s">
        <v>263</v>
      </c>
      <c r="D1702" t="s">
        <v>237</v>
      </c>
      <c r="E1702" t="s">
        <v>168</v>
      </c>
      <c r="F1702">
        <v>0</v>
      </c>
      <c r="G1702">
        <v>0</v>
      </c>
      <c r="H1702">
        <v>1</v>
      </c>
      <c r="I1702">
        <v>0</v>
      </c>
      <c r="J1702">
        <v>1</v>
      </c>
      <c r="K1702">
        <v>0</v>
      </c>
    </row>
    <row r="1703" spans="1:11" x14ac:dyDescent="0.25">
      <c r="A1703" t="s">
        <v>1765</v>
      </c>
      <c r="B1703" t="s">
        <v>74</v>
      </c>
      <c r="C1703" t="s">
        <v>263</v>
      </c>
      <c r="D1703" t="s">
        <v>241</v>
      </c>
      <c r="E1703" t="s">
        <v>253</v>
      </c>
      <c r="F1703">
        <v>0</v>
      </c>
      <c r="G1703">
        <v>0</v>
      </c>
      <c r="H1703">
        <v>7</v>
      </c>
      <c r="I1703">
        <v>0</v>
      </c>
      <c r="J1703">
        <v>7</v>
      </c>
      <c r="K1703">
        <v>0</v>
      </c>
    </row>
    <row r="1704" spans="1:11" x14ac:dyDescent="0.25">
      <c r="A1704" t="s">
        <v>3309</v>
      </c>
      <c r="B1704" t="s">
        <v>74</v>
      </c>
      <c r="C1704" t="s">
        <v>263</v>
      </c>
      <c r="D1704" t="s">
        <v>245</v>
      </c>
      <c r="E1704" t="s">
        <v>171</v>
      </c>
      <c r="F1704">
        <v>0</v>
      </c>
      <c r="G1704">
        <v>0</v>
      </c>
      <c r="H1704">
        <v>1</v>
      </c>
      <c r="I1704">
        <v>0</v>
      </c>
      <c r="J1704">
        <v>1</v>
      </c>
      <c r="K1704">
        <v>0</v>
      </c>
    </row>
    <row r="1705" spans="1:11" x14ac:dyDescent="0.25">
      <c r="A1705" t="s">
        <v>1121</v>
      </c>
      <c r="B1705" t="s">
        <v>74</v>
      </c>
      <c r="C1705" t="s">
        <v>263</v>
      </c>
      <c r="D1705" t="s">
        <v>237</v>
      </c>
      <c r="E1705" t="s">
        <v>173</v>
      </c>
      <c r="F1705">
        <v>0</v>
      </c>
      <c r="G1705">
        <v>0</v>
      </c>
      <c r="H1705">
        <v>1</v>
      </c>
      <c r="I1705">
        <v>0</v>
      </c>
      <c r="J1705">
        <v>1</v>
      </c>
      <c r="K1705">
        <v>0</v>
      </c>
    </row>
    <row r="1706" spans="1:11" x14ac:dyDescent="0.25">
      <c r="A1706" t="s">
        <v>959</v>
      </c>
      <c r="B1706" t="s">
        <v>74</v>
      </c>
      <c r="C1706" t="s">
        <v>263</v>
      </c>
      <c r="D1706" t="s">
        <v>242</v>
      </c>
      <c r="E1706" t="s">
        <v>176</v>
      </c>
      <c r="F1706">
        <v>0</v>
      </c>
      <c r="G1706">
        <v>0</v>
      </c>
      <c r="H1706">
        <v>3</v>
      </c>
      <c r="I1706">
        <v>0</v>
      </c>
      <c r="J1706">
        <v>3</v>
      </c>
      <c r="K1706">
        <v>0</v>
      </c>
    </row>
    <row r="1707" spans="1:11" x14ac:dyDescent="0.25">
      <c r="A1707" t="s">
        <v>2530</v>
      </c>
      <c r="B1707" t="s">
        <v>74</v>
      </c>
      <c r="C1707" t="s">
        <v>263</v>
      </c>
      <c r="D1707" t="s">
        <v>242</v>
      </c>
      <c r="E1707" t="s">
        <v>179</v>
      </c>
      <c r="F1707">
        <v>0</v>
      </c>
      <c r="G1707">
        <v>0</v>
      </c>
      <c r="H1707">
        <v>1</v>
      </c>
      <c r="I1707">
        <v>0</v>
      </c>
      <c r="J1707">
        <v>1</v>
      </c>
      <c r="K1707">
        <v>0</v>
      </c>
    </row>
    <row r="1708" spans="1:11" x14ac:dyDescent="0.25">
      <c r="A1708" t="s">
        <v>2844</v>
      </c>
      <c r="B1708" t="s">
        <v>74</v>
      </c>
      <c r="C1708" t="s">
        <v>263</v>
      </c>
      <c r="D1708" t="s">
        <v>239</v>
      </c>
      <c r="E1708" t="s">
        <v>181</v>
      </c>
      <c r="F1708">
        <v>0</v>
      </c>
      <c r="G1708">
        <v>0</v>
      </c>
      <c r="H1708">
        <v>1</v>
      </c>
      <c r="I1708">
        <v>0</v>
      </c>
      <c r="J1708">
        <v>1</v>
      </c>
      <c r="K1708">
        <v>0</v>
      </c>
    </row>
    <row r="1709" spans="1:11" x14ac:dyDescent="0.25">
      <c r="A1709" t="s">
        <v>1281</v>
      </c>
      <c r="B1709" t="s">
        <v>74</v>
      </c>
      <c r="C1709" t="s">
        <v>263</v>
      </c>
      <c r="D1709" t="s">
        <v>242</v>
      </c>
      <c r="E1709" t="s">
        <v>254</v>
      </c>
      <c r="F1709">
        <v>0</v>
      </c>
      <c r="G1709">
        <v>0</v>
      </c>
      <c r="H1709">
        <v>13</v>
      </c>
      <c r="I1709">
        <v>0</v>
      </c>
      <c r="J1709">
        <v>13</v>
      </c>
      <c r="K1709">
        <v>0</v>
      </c>
    </row>
    <row r="1710" spans="1:11" x14ac:dyDescent="0.25">
      <c r="A1710" t="s">
        <v>2449</v>
      </c>
      <c r="B1710" t="s">
        <v>74</v>
      </c>
      <c r="C1710" t="s">
        <v>263</v>
      </c>
      <c r="D1710" t="s">
        <v>243</v>
      </c>
      <c r="E1710" t="s">
        <v>195</v>
      </c>
      <c r="F1710">
        <v>0</v>
      </c>
      <c r="G1710">
        <v>0</v>
      </c>
      <c r="H1710">
        <v>3</v>
      </c>
      <c r="I1710">
        <v>0</v>
      </c>
      <c r="J1710">
        <v>3</v>
      </c>
      <c r="K1710">
        <v>0</v>
      </c>
    </row>
    <row r="1711" spans="1:11" x14ac:dyDescent="0.25">
      <c r="A1711" t="s">
        <v>3354</v>
      </c>
      <c r="B1711" t="s">
        <v>74</v>
      </c>
      <c r="C1711" t="s">
        <v>263</v>
      </c>
      <c r="D1711" t="s">
        <v>243</v>
      </c>
      <c r="E1711" t="s">
        <v>255</v>
      </c>
      <c r="F1711">
        <v>0</v>
      </c>
      <c r="G1711">
        <v>0</v>
      </c>
      <c r="H1711">
        <v>4</v>
      </c>
      <c r="I1711">
        <v>0</v>
      </c>
      <c r="J1711">
        <v>4</v>
      </c>
      <c r="K1711">
        <v>0</v>
      </c>
    </row>
    <row r="1712" spans="1:11" x14ac:dyDescent="0.25">
      <c r="A1712" t="s">
        <v>2687</v>
      </c>
      <c r="B1712" t="s">
        <v>74</v>
      </c>
      <c r="C1712" t="s">
        <v>263</v>
      </c>
      <c r="D1712" t="s">
        <v>242</v>
      </c>
      <c r="E1712" t="s">
        <v>207</v>
      </c>
      <c r="F1712">
        <v>0</v>
      </c>
      <c r="G1712">
        <v>0</v>
      </c>
      <c r="H1712">
        <v>4</v>
      </c>
      <c r="I1712">
        <v>0</v>
      </c>
      <c r="J1712">
        <v>4</v>
      </c>
      <c r="K1712">
        <v>0</v>
      </c>
    </row>
    <row r="1713" spans="1:11" x14ac:dyDescent="0.25">
      <c r="A1713" t="s">
        <v>19246</v>
      </c>
      <c r="B1713" t="s">
        <v>74</v>
      </c>
      <c r="C1713" t="s">
        <v>263</v>
      </c>
      <c r="D1713" t="s">
        <v>241</v>
      </c>
      <c r="E1713" t="s">
        <v>215</v>
      </c>
      <c r="F1713">
        <v>0</v>
      </c>
      <c r="G1713">
        <v>0</v>
      </c>
      <c r="H1713">
        <v>1</v>
      </c>
      <c r="I1713">
        <v>0</v>
      </c>
      <c r="J1713">
        <v>1</v>
      </c>
      <c r="K1713">
        <v>0</v>
      </c>
    </row>
    <row r="1714" spans="1:11" x14ac:dyDescent="0.25">
      <c r="A1714" t="s">
        <v>2640</v>
      </c>
      <c r="B1714" t="s">
        <v>74</v>
      </c>
      <c r="C1714" t="s">
        <v>263</v>
      </c>
      <c r="D1714" t="s">
        <v>244</v>
      </c>
      <c r="E1714" t="s">
        <v>256</v>
      </c>
      <c r="F1714">
        <v>0</v>
      </c>
      <c r="G1714">
        <v>0</v>
      </c>
      <c r="H1714">
        <v>2</v>
      </c>
      <c r="I1714">
        <v>0</v>
      </c>
      <c r="J1714">
        <v>2</v>
      </c>
      <c r="K1714">
        <v>0</v>
      </c>
    </row>
    <row r="1715" spans="1:11" x14ac:dyDescent="0.25">
      <c r="A1715" t="s">
        <v>2354</v>
      </c>
      <c r="B1715" t="s">
        <v>74</v>
      </c>
      <c r="C1715" t="s">
        <v>263</v>
      </c>
      <c r="D1715" t="s">
        <v>237</v>
      </c>
      <c r="E1715" t="s">
        <v>223</v>
      </c>
      <c r="F1715">
        <v>0</v>
      </c>
      <c r="G1715">
        <v>0</v>
      </c>
      <c r="H1715">
        <v>3</v>
      </c>
      <c r="I1715">
        <v>0</v>
      </c>
      <c r="J1715">
        <v>3</v>
      </c>
      <c r="K1715">
        <v>0</v>
      </c>
    </row>
    <row r="1716" spans="1:11" x14ac:dyDescent="0.25">
      <c r="A1716" t="s">
        <v>3130</v>
      </c>
      <c r="B1716" t="s">
        <v>74</v>
      </c>
      <c r="C1716" t="s">
        <v>263</v>
      </c>
      <c r="D1716" t="s">
        <v>241</v>
      </c>
      <c r="E1716" t="s">
        <v>226</v>
      </c>
      <c r="F1716">
        <v>0</v>
      </c>
      <c r="G1716">
        <v>0</v>
      </c>
      <c r="H1716">
        <v>3</v>
      </c>
      <c r="I1716">
        <v>0</v>
      </c>
      <c r="J1716">
        <v>3</v>
      </c>
      <c r="K1716">
        <v>0</v>
      </c>
    </row>
    <row r="1717" spans="1:11" x14ac:dyDescent="0.25">
      <c r="A1717" t="s">
        <v>3524</v>
      </c>
      <c r="B1717" t="s">
        <v>74</v>
      </c>
      <c r="C1717" t="s">
        <v>263</v>
      </c>
      <c r="D1717" t="s">
        <v>242</v>
      </c>
      <c r="E1717" t="s">
        <v>229</v>
      </c>
      <c r="F1717">
        <v>0</v>
      </c>
      <c r="G1717">
        <v>0</v>
      </c>
      <c r="H1717">
        <v>1</v>
      </c>
      <c r="I1717">
        <v>0</v>
      </c>
      <c r="J1717">
        <v>1</v>
      </c>
      <c r="K1717">
        <v>0</v>
      </c>
    </row>
    <row r="1718" spans="1:11" x14ac:dyDescent="0.25">
      <c r="A1718" t="s">
        <v>1475</v>
      </c>
      <c r="B1718" t="s">
        <v>74</v>
      </c>
      <c r="C1718" t="s">
        <v>263</v>
      </c>
      <c r="D1718" t="s">
        <v>245</v>
      </c>
      <c r="E1718" t="s">
        <v>234</v>
      </c>
      <c r="F1718">
        <v>0</v>
      </c>
      <c r="G1718">
        <v>0</v>
      </c>
      <c r="H1718">
        <v>1</v>
      </c>
      <c r="I1718">
        <v>0</v>
      </c>
      <c r="J1718">
        <v>1</v>
      </c>
      <c r="K1718">
        <v>0</v>
      </c>
    </row>
    <row r="1719" spans="1:11" x14ac:dyDescent="0.25">
      <c r="A1719" t="s">
        <v>2258</v>
      </c>
      <c r="B1719" t="s">
        <v>74</v>
      </c>
      <c r="C1719" t="s">
        <v>263</v>
      </c>
      <c r="D1719" t="s">
        <v>245</v>
      </c>
      <c r="E1719" t="s">
        <v>257</v>
      </c>
      <c r="F1719">
        <v>0</v>
      </c>
      <c r="G1719">
        <v>0</v>
      </c>
      <c r="H1719">
        <v>2</v>
      </c>
      <c r="I1719">
        <v>0</v>
      </c>
      <c r="J1719">
        <v>2</v>
      </c>
      <c r="K1719">
        <v>0</v>
      </c>
    </row>
    <row r="1720" spans="1:11" x14ac:dyDescent="0.25">
      <c r="A1720" t="s">
        <v>1661</v>
      </c>
      <c r="B1720" t="s">
        <v>74</v>
      </c>
      <c r="C1720" t="s">
        <v>260</v>
      </c>
      <c r="D1720" t="s">
        <v>81</v>
      </c>
      <c r="E1720" t="s">
        <v>248</v>
      </c>
      <c r="F1720">
        <v>2733</v>
      </c>
      <c r="G1720">
        <v>146496.84</v>
      </c>
      <c r="H1720">
        <v>0</v>
      </c>
      <c r="I1720">
        <v>0</v>
      </c>
      <c r="J1720">
        <v>2733</v>
      </c>
      <c r="K1720">
        <v>146496.84</v>
      </c>
    </row>
    <row r="1721" spans="1:11" x14ac:dyDescent="0.25">
      <c r="A1721" t="s">
        <v>887</v>
      </c>
      <c r="B1721" t="s">
        <v>74</v>
      </c>
      <c r="C1721" t="s">
        <v>260</v>
      </c>
      <c r="D1721" t="s">
        <v>239</v>
      </c>
      <c r="E1721" t="s">
        <v>82</v>
      </c>
      <c r="F1721">
        <v>14</v>
      </c>
      <c r="G1721">
        <v>906</v>
      </c>
      <c r="H1721">
        <v>0</v>
      </c>
      <c r="I1721">
        <v>0</v>
      </c>
      <c r="J1721">
        <v>14</v>
      </c>
      <c r="K1721">
        <v>906</v>
      </c>
    </row>
    <row r="1722" spans="1:11" x14ac:dyDescent="0.25">
      <c r="A1722" t="s">
        <v>2817</v>
      </c>
      <c r="B1722" t="s">
        <v>74</v>
      </c>
      <c r="C1722" t="s">
        <v>260</v>
      </c>
      <c r="D1722" t="s">
        <v>239</v>
      </c>
      <c r="E1722" t="s">
        <v>83</v>
      </c>
      <c r="F1722">
        <v>20</v>
      </c>
      <c r="G1722">
        <v>904.08</v>
      </c>
      <c r="H1722">
        <v>0</v>
      </c>
      <c r="I1722">
        <v>0</v>
      </c>
      <c r="J1722">
        <v>20</v>
      </c>
      <c r="K1722">
        <v>904.08</v>
      </c>
    </row>
    <row r="1723" spans="1:11" x14ac:dyDescent="0.25">
      <c r="A1723" t="s">
        <v>1075</v>
      </c>
      <c r="B1723" t="s">
        <v>74</v>
      </c>
      <c r="C1723" t="s">
        <v>260</v>
      </c>
      <c r="D1723" t="s">
        <v>245</v>
      </c>
      <c r="E1723" t="s">
        <v>84</v>
      </c>
      <c r="F1723">
        <v>11</v>
      </c>
      <c r="G1723">
        <v>539</v>
      </c>
      <c r="H1723">
        <v>0</v>
      </c>
      <c r="I1723">
        <v>0</v>
      </c>
      <c r="J1723">
        <v>11</v>
      </c>
      <c r="K1723">
        <v>539</v>
      </c>
    </row>
    <row r="1724" spans="1:11" x14ac:dyDescent="0.25">
      <c r="A1724" t="s">
        <v>3843</v>
      </c>
      <c r="B1724" t="s">
        <v>74</v>
      </c>
      <c r="C1724" t="s">
        <v>260</v>
      </c>
      <c r="D1724" t="s">
        <v>243</v>
      </c>
      <c r="E1724" t="s">
        <v>85</v>
      </c>
      <c r="F1724">
        <v>14</v>
      </c>
      <c r="G1724">
        <v>592</v>
      </c>
      <c r="H1724">
        <v>0</v>
      </c>
      <c r="I1724">
        <v>0</v>
      </c>
      <c r="J1724">
        <v>14</v>
      </c>
      <c r="K1724">
        <v>592</v>
      </c>
    </row>
    <row r="1725" spans="1:11" x14ac:dyDescent="0.25">
      <c r="A1725" t="s">
        <v>3738</v>
      </c>
      <c r="B1725" t="s">
        <v>74</v>
      </c>
      <c r="C1725" t="s">
        <v>260</v>
      </c>
      <c r="D1725" t="s">
        <v>238</v>
      </c>
      <c r="E1725" t="s">
        <v>86</v>
      </c>
      <c r="F1725">
        <v>13</v>
      </c>
      <c r="G1725">
        <v>882</v>
      </c>
      <c r="H1725">
        <v>0</v>
      </c>
      <c r="I1725">
        <v>0</v>
      </c>
      <c r="J1725">
        <v>13</v>
      </c>
      <c r="K1725">
        <v>882</v>
      </c>
    </row>
    <row r="1726" spans="1:11" x14ac:dyDescent="0.25">
      <c r="A1726" t="s">
        <v>720</v>
      </c>
      <c r="B1726" t="s">
        <v>74</v>
      </c>
      <c r="C1726" t="s">
        <v>260</v>
      </c>
      <c r="D1726" t="s">
        <v>239</v>
      </c>
      <c r="E1726" t="s">
        <v>87</v>
      </c>
      <c r="F1726">
        <v>10</v>
      </c>
      <c r="G1726">
        <v>460</v>
      </c>
      <c r="H1726">
        <v>0</v>
      </c>
      <c r="I1726">
        <v>0</v>
      </c>
      <c r="J1726">
        <v>10</v>
      </c>
      <c r="K1726">
        <v>460</v>
      </c>
    </row>
    <row r="1727" spans="1:11" x14ac:dyDescent="0.25">
      <c r="A1727" t="s">
        <v>3046</v>
      </c>
      <c r="B1727" t="s">
        <v>74</v>
      </c>
      <c r="C1727" t="s">
        <v>260</v>
      </c>
      <c r="D1727" t="s">
        <v>244</v>
      </c>
      <c r="E1727" t="s">
        <v>88</v>
      </c>
      <c r="F1727">
        <v>68</v>
      </c>
      <c r="G1727">
        <v>4057</v>
      </c>
      <c r="H1727">
        <v>0</v>
      </c>
      <c r="I1727">
        <v>0</v>
      </c>
      <c r="J1727">
        <v>68</v>
      </c>
      <c r="K1727">
        <v>4057</v>
      </c>
    </row>
    <row r="1728" spans="1:11" x14ac:dyDescent="0.25">
      <c r="A1728" t="s">
        <v>2983</v>
      </c>
      <c r="B1728" t="s">
        <v>74</v>
      </c>
      <c r="C1728" t="s">
        <v>260</v>
      </c>
      <c r="D1728" t="s">
        <v>241</v>
      </c>
      <c r="E1728" t="s">
        <v>89</v>
      </c>
      <c r="F1728">
        <v>6</v>
      </c>
      <c r="G1728">
        <v>460</v>
      </c>
      <c r="H1728">
        <v>0</v>
      </c>
      <c r="I1728">
        <v>0</v>
      </c>
      <c r="J1728">
        <v>6</v>
      </c>
      <c r="K1728">
        <v>460</v>
      </c>
    </row>
    <row r="1729" spans="1:11" x14ac:dyDescent="0.25">
      <c r="A1729" t="s">
        <v>3677</v>
      </c>
      <c r="B1729" t="s">
        <v>74</v>
      </c>
      <c r="C1729" t="s">
        <v>260</v>
      </c>
      <c r="D1729" t="s">
        <v>241</v>
      </c>
      <c r="E1729" t="s">
        <v>90</v>
      </c>
      <c r="F1729">
        <v>4</v>
      </c>
      <c r="G1729">
        <v>280</v>
      </c>
      <c r="H1729">
        <v>0</v>
      </c>
      <c r="I1729">
        <v>0</v>
      </c>
      <c r="J1729">
        <v>4</v>
      </c>
      <c r="K1729">
        <v>280</v>
      </c>
    </row>
    <row r="1730" spans="1:11" x14ac:dyDescent="0.25">
      <c r="A1730" t="s">
        <v>945</v>
      </c>
      <c r="B1730" t="s">
        <v>74</v>
      </c>
      <c r="C1730" t="s">
        <v>260</v>
      </c>
      <c r="D1730" t="s">
        <v>241</v>
      </c>
      <c r="E1730" t="s">
        <v>91</v>
      </c>
      <c r="F1730">
        <v>10</v>
      </c>
      <c r="G1730">
        <v>521</v>
      </c>
      <c r="H1730">
        <v>0</v>
      </c>
      <c r="I1730">
        <v>0</v>
      </c>
      <c r="J1730">
        <v>10</v>
      </c>
      <c r="K1730">
        <v>521</v>
      </c>
    </row>
    <row r="1731" spans="1:11" x14ac:dyDescent="0.25">
      <c r="A1731" t="s">
        <v>1060</v>
      </c>
      <c r="B1731" t="s">
        <v>74</v>
      </c>
      <c r="C1731" t="s">
        <v>260</v>
      </c>
      <c r="D1731" t="s">
        <v>243</v>
      </c>
      <c r="E1731" t="s">
        <v>92</v>
      </c>
      <c r="F1731">
        <v>29</v>
      </c>
      <c r="G1731">
        <v>1328</v>
      </c>
      <c r="H1731">
        <v>0</v>
      </c>
      <c r="I1731">
        <v>0</v>
      </c>
      <c r="J1731">
        <v>29</v>
      </c>
      <c r="K1731">
        <v>1328</v>
      </c>
    </row>
    <row r="1732" spans="1:11" x14ac:dyDescent="0.25">
      <c r="A1732" t="s">
        <v>1642</v>
      </c>
      <c r="B1732" t="s">
        <v>74</v>
      </c>
      <c r="C1732" t="s">
        <v>260</v>
      </c>
      <c r="D1732" t="s">
        <v>242</v>
      </c>
      <c r="E1732" t="s">
        <v>93</v>
      </c>
      <c r="F1732">
        <v>6</v>
      </c>
      <c r="G1732">
        <v>324</v>
      </c>
      <c r="H1732">
        <v>0</v>
      </c>
      <c r="I1732">
        <v>0</v>
      </c>
      <c r="J1732">
        <v>6</v>
      </c>
      <c r="K1732">
        <v>324</v>
      </c>
    </row>
    <row r="1733" spans="1:11" x14ac:dyDescent="0.25">
      <c r="A1733" t="s">
        <v>1976</v>
      </c>
      <c r="B1733" t="s">
        <v>74</v>
      </c>
      <c r="C1733" t="s">
        <v>260</v>
      </c>
      <c r="D1733" t="s">
        <v>245</v>
      </c>
      <c r="E1733" t="s">
        <v>94</v>
      </c>
      <c r="F1733">
        <v>15</v>
      </c>
      <c r="G1733">
        <v>783</v>
      </c>
      <c r="H1733">
        <v>0</v>
      </c>
      <c r="I1733">
        <v>0</v>
      </c>
      <c r="J1733">
        <v>15</v>
      </c>
      <c r="K1733">
        <v>783</v>
      </c>
    </row>
    <row r="1734" spans="1:11" x14ac:dyDescent="0.25">
      <c r="A1734" t="s">
        <v>4029</v>
      </c>
      <c r="B1734" t="s">
        <v>74</v>
      </c>
      <c r="C1734" t="s">
        <v>260</v>
      </c>
      <c r="D1734" t="s">
        <v>239</v>
      </c>
      <c r="E1734" t="s">
        <v>95</v>
      </c>
      <c r="F1734">
        <v>16</v>
      </c>
      <c r="G1734">
        <v>817</v>
      </c>
      <c r="H1734">
        <v>0</v>
      </c>
      <c r="I1734">
        <v>0</v>
      </c>
      <c r="J1734">
        <v>16</v>
      </c>
      <c r="K1734">
        <v>817</v>
      </c>
    </row>
    <row r="1735" spans="1:11" x14ac:dyDescent="0.25">
      <c r="A1735" t="s">
        <v>591</v>
      </c>
      <c r="B1735" t="s">
        <v>74</v>
      </c>
      <c r="C1735" t="s">
        <v>260</v>
      </c>
      <c r="D1735" t="s">
        <v>242</v>
      </c>
      <c r="E1735" t="s">
        <v>96</v>
      </c>
      <c r="F1735">
        <v>28</v>
      </c>
      <c r="G1735">
        <v>1499</v>
      </c>
      <c r="H1735">
        <v>0</v>
      </c>
      <c r="I1735">
        <v>0</v>
      </c>
      <c r="J1735">
        <v>28</v>
      </c>
      <c r="K1735">
        <v>1499</v>
      </c>
    </row>
    <row r="1736" spans="1:11" x14ac:dyDescent="0.25">
      <c r="A1736" t="s">
        <v>3195</v>
      </c>
      <c r="B1736" t="s">
        <v>74</v>
      </c>
      <c r="C1736" t="s">
        <v>260</v>
      </c>
      <c r="D1736" t="s">
        <v>243</v>
      </c>
      <c r="E1736" t="s">
        <v>97</v>
      </c>
      <c r="F1736">
        <v>20</v>
      </c>
      <c r="G1736">
        <v>1093</v>
      </c>
      <c r="H1736">
        <v>0</v>
      </c>
      <c r="I1736">
        <v>0</v>
      </c>
      <c r="J1736">
        <v>20</v>
      </c>
      <c r="K1736">
        <v>1093</v>
      </c>
    </row>
    <row r="1737" spans="1:11" x14ac:dyDescent="0.25">
      <c r="A1737" t="s">
        <v>1811</v>
      </c>
      <c r="B1737" t="s">
        <v>74</v>
      </c>
      <c r="C1737" t="s">
        <v>260</v>
      </c>
      <c r="D1737" t="s">
        <v>239</v>
      </c>
      <c r="E1737" t="s">
        <v>98</v>
      </c>
      <c r="F1737">
        <v>24</v>
      </c>
      <c r="G1737">
        <v>1424</v>
      </c>
      <c r="H1737">
        <v>0</v>
      </c>
      <c r="I1737">
        <v>0</v>
      </c>
      <c r="J1737">
        <v>24</v>
      </c>
      <c r="K1737">
        <v>1424</v>
      </c>
    </row>
    <row r="1738" spans="1:11" x14ac:dyDescent="0.25">
      <c r="A1738" t="s">
        <v>2075</v>
      </c>
      <c r="B1738" t="s">
        <v>74</v>
      </c>
      <c r="C1738" t="s">
        <v>260</v>
      </c>
      <c r="D1738" t="s">
        <v>242</v>
      </c>
      <c r="E1738" t="s">
        <v>99</v>
      </c>
      <c r="F1738">
        <v>54</v>
      </c>
      <c r="G1738">
        <v>2824</v>
      </c>
      <c r="H1738">
        <v>0</v>
      </c>
      <c r="I1738">
        <v>0</v>
      </c>
      <c r="J1738">
        <v>54</v>
      </c>
      <c r="K1738">
        <v>2824</v>
      </c>
    </row>
    <row r="1739" spans="1:11" x14ac:dyDescent="0.25">
      <c r="A1739" t="s">
        <v>2270</v>
      </c>
      <c r="B1739" t="s">
        <v>74</v>
      </c>
      <c r="C1739" t="s">
        <v>260</v>
      </c>
      <c r="D1739" t="s">
        <v>241</v>
      </c>
      <c r="E1739" t="s">
        <v>100</v>
      </c>
      <c r="F1739">
        <v>9</v>
      </c>
      <c r="G1739">
        <v>619</v>
      </c>
      <c r="H1739">
        <v>0</v>
      </c>
      <c r="I1739">
        <v>0</v>
      </c>
      <c r="J1739">
        <v>9</v>
      </c>
      <c r="K1739">
        <v>619</v>
      </c>
    </row>
    <row r="1740" spans="1:11" x14ac:dyDescent="0.25">
      <c r="A1740" t="s">
        <v>4142</v>
      </c>
      <c r="B1740" t="s">
        <v>74</v>
      </c>
      <c r="C1740" t="s">
        <v>260</v>
      </c>
      <c r="D1740" t="s">
        <v>245</v>
      </c>
      <c r="E1740" t="s">
        <v>101</v>
      </c>
      <c r="F1740">
        <v>6</v>
      </c>
      <c r="G1740">
        <v>316</v>
      </c>
      <c r="H1740">
        <v>0</v>
      </c>
      <c r="I1740">
        <v>0</v>
      </c>
      <c r="J1740">
        <v>6</v>
      </c>
      <c r="K1740">
        <v>316</v>
      </c>
    </row>
    <row r="1741" spans="1:11" x14ac:dyDescent="0.25">
      <c r="A1741" t="s">
        <v>2989</v>
      </c>
      <c r="B1741" t="s">
        <v>74</v>
      </c>
      <c r="C1741" t="s">
        <v>260</v>
      </c>
      <c r="D1741" t="s">
        <v>238</v>
      </c>
      <c r="E1741" t="s">
        <v>102</v>
      </c>
      <c r="F1741">
        <v>43</v>
      </c>
      <c r="G1741">
        <v>2471</v>
      </c>
      <c r="H1741">
        <v>0</v>
      </c>
      <c r="I1741">
        <v>0</v>
      </c>
      <c r="J1741">
        <v>43</v>
      </c>
      <c r="K1741">
        <v>2471</v>
      </c>
    </row>
    <row r="1742" spans="1:11" x14ac:dyDescent="0.25">
      <c r="A1742" t="s">
        <v>892</v>
      </c>
      <c r="B1742" t="s">
        <v>74</v>
      </c>
      <c r="C1742" t="s">
        <v>260</v>
      </c>
      <c r="D1742" t="s">
        <v>239</v>
      </c>
      <c r="E1742" t="s">
        <v>103</v>
      </c>
      <c r="F1742">
        <v>11</v>
      </c>
      <c r="G1742">
        <v>532</v>
      </c>
      <c r="H1742">
        <v>0</v>
      </c>
      <c r="I1742">
        <v>0</v>
      </c>
      <c r="J1742">
        <v>11</v>
      </c>
      <c r="K1742">
        <v>532</v>
      </c>
    </row>
    <row r="1743" spans="1:11" x14ac:dyDescent="0.25">
      <c r="A1743" t="s">
        <v>824</v>
      </c>
      <c r="B1743" t="s">
        <v>74</v>
      </c>
      <c r="C1743" t="s">
        <v>260</v>
      </c>
      <c r="D1743" t="s">
        <v>238</v>
      </c>
      <c r="E1743" t="s">
        <v>104</v>
      </c>
      <c r="F1743">
        <v>13</v>
      </c>
      <c r="G1743">
        <v>740.08</v>
      </c>
      <c r="H1743">
        <v>0</v>
      </c>
      <c r="I1743">
        <v>0</v>
      </c>
      <c r="J1743">
        <v>13</v>
      </c>
      <c r="K1743">
        <v>740.08</v>
      </c>
    </row>
    <row r="1744" spans="1:11" x14ac:dyDescent="0.25">
      <c r="A1744" t="s">
        <v>4033</v>
      </c>
      <c r="B1744" t="s">
        <v>74</v>
      </c>
      <c r="C1744" t="s">
        <v>260</v>
      </c>
      <c r="D1744" t="s">
        <v>241</v>
      </c>
      <c r="E1744" t="s">
        <v>105</v>
      </c>
      <c r="F1744">
        <v>17</v>
      </c>
      <c r="G1744">
        <v>833.08</v>
      </c>
      <c r="H1744">
        <v>0</v>
      </c>
      <c r="I1744">
        <v>0</v>
      </c>
      <c r="J1744">
        <v>17</v>
      </c>
      <c r="K1744">
        <v>833.08</v>
      </c>
    </row>
    <row r="1745" spans="1:11" x14ac:dyDescent="0.25">
      <c r="A1745" t="s">
        <v>2367</v>
      </c>
      <c r="B1745" t="s">
        <v>74</v>
      </c>
      <c r="C1745" t="s">
        <v>260</v>
      </c>
      <c r="D1745" t="s">
        <v>241</v>
      </c>
      <c r="E1745" t="s">
        <v>106</v>
      </c>
      <c r="F1745">
        <v>9</v>
      </c>
      <c r="G1745">
        <v>417.08</v>
      </c>
      <c r="H1745">
        <v>0</v>
      </c>
      <c r="I1745">
        <v>0</v>
      </c>
      <c r="J1745">
        <v>9</v>
      </c>
      <c r="K1745">
        <v>417.08</v>
      </c>
    </row>
    <row r="1746" spans="1:11" x14ac:dyDescent="0.25">
      <c r="A1746" t="s">
        <v>1065</v>
      </c>
      <c r="B1746" t="s">
        <v>74</v>
      </c>
      <c r="C1746" t="s">
        <v>260</v>
      </c>
      <c r="D1746" t="s">
        <v>243</v>
      </c>
      <c r="E1746" t="s">
        <v>108</v>
      </c>
      <c r="F1746">
        <v>26</v>
      </c>
      <c r="G1746">
        <v>1012.08</v>
      </c>
      <c r="H1746">
        <v>0</v>
      </c>
      <c r="I1746">
        <v>0</v>
      </c>
      <c r="J1746">
        <v>26</v>
      </c>
      <c r="K1746">
        <v>1012.08</v>
      </c>
    </row>
    <row r="1747" spans="1:11" x14ac:dyDescent="0.25">
      <c r="A1747" t="s">
        <v>3321</v>
      </c>
      <c r="B1747" t="s">
        <v>74</v>
      </c>
      <c r="C1747" t="s">
        <v>260</v>
      </c>
      <c r="D1747" t="s">
        <v>244</v>
      </c>
      <c r="E1747" t="s">
        <v>109</v>
      </c>
      <c r="F1747">
        <v>15</v>
      </c>
      <c r="G1747">
        <v>845</v>
      </c>
      <c r="H1747">
        <v>0</v>
      </c>
      <c r="I1747">
        <v>0</v>
      </c>
      <c r="J1747">
        <v>15</v>
      </c>
      <c r="K1747">
        <v>845</v>
      </c>
    </row>
    <row r="1748" spans="1:11" x14ac:dyDescent="0.25">
      <c r="A1748" t="s">
        <v>3461</v>
      </c>
      <c r="B1748" t="s">
        <v>74</v>
      </c>
      <c r="C1748" t="s">
        <v>260</v>
      </c>
      <c r="D1748" t="s">
        <v>239</v>
      </c>
      <c r="E1748" t="s">
        <v>110</v>
      </c>
      <c r="F1748">
        <v>19</v>
      </c>
      <c r="G1748">
        <v>974.08</v>
      </c>
      <c r="H1748">
        <v>0</v>
      </c>
      <c r="I1748">
        <v>0</v>
      </c>
      <c r="J1748">
        <v>19</v>
      </c>
      <c r="K1748">
        <v>974.08</v>
      </c>
    </row>
    <row r="1749" spans="1:11" x14ac:dyDescent="0.25">
      <c r="A1749" t="s">
        <v>2971</v>
      </c>
      <c r="B1749" t="s">
        <v>74</v>
      </c>
      <c r="C1749" t="s">
        <v>260</v>
      </c>
      <c r="D1749" t="s">
        <v>241</v>
      </c>
      <c r="E1749" t="s">
        <v>111</v>
      </c>
      <c r="F1749">
        <v>9</v>
      </c>
      <c r="G1749">
        <v>521</v>
      </c>
      <c r="H1749">
        <v>0</v>
      </c>
      <c r="I1749">
        <v>0</v>
      </c>
      <c r="J1749">
        <v>9</v>
      </c>
      <c r="K1749">
        <v>521</v>
      </c>
    </row>
    <row r="1750" spans="1:11" x14ac:dyDescent="0.25">
      <c r="A1750" t="s">
        <v>974</v>
      </c>
      <c r="B1750" t="s">
        <v>74</v>
      </c>
      <c r="C1750" t="s">
        <v>260</v>
      </c>
      <c r="D1750" t="s">
        <v>240</v>
      </c>
      <c r="E1750" t="s">
        <v>112</v>
      </c>
      <c r="F1750">
        <v>1</v>
      </c>
      <c r="G1750">
        <v>88</v>
      </c>
      <c r="H1750">
        <v>0</v>
      </c>
      <c r="I1750">
        <v>0</v>
      </c>
      <c r="J1750">
        <v>1</v>
      </c>
      <c r="K1750">
        <v>88</v>
      </c>
    </row>
    <row r="1751" spans="1:11" x14ac:dyDescent="0.25">
      <c r="A1751" t="s">
        <v>1035</v>
      </c>
      <c r="B1751" t="s">
        <v>74</v>
      </c>
      <c r="C1751" t="s">
        <v>260</v>
      </c>
      <c r="D1751" t="s">
        <v>237</v>
      </c>
      <c r="E1751" t="s">
        <v>113</v>
      </c>
      <c r="F1751">
        <v>7</v>
      </c>
      <c r="G1751">
        <v>481</v>
      </c>
      <c r="H1751">
        <v>0</v>
      </c>
      <c r="I1751">
        <v>0</v>
      </c>
      <c r="J1751">
        <v>7</v>
      </c>
      <c r="K1751">
        <v>481</v>
      </c>
    </row>
    <row r="1752" spans="1:11" x14ac:dyDescent="0.25">
      <c r="A1752" t="s">
        <v>2472</v>
      </c>
      <c r="B1752" t="s">
        <v>74</v>
      </c>
      <c r="C1752" t="s">
        <v>260</v>
      </c>
      <c r="D1752" t="s">
        <v>237</v>
      </c>
      <c r="E1752" t="s">
        <v>114</v>
      </c>
      <c r="F1752">
        <v>33</v>
      </c>
      <c r="G1752">
        <v>2003</v>
      </c>
      <c r="H1752">
        <v>0</v>
      </c>
      <c r="I1752">
        <v>0</v>
      </c>
      <c r="J1752">
        <v>33</v>
      </c>
      <c r="K1752">
        <v>2003</v>
      </c>
    </row>
    <row r="1753" spans="1:11" x14ac:dyDescent="0.25">
      <c r="A1753" t="s">
        <v>2260</v>
      </c>
      <c r="B1753" t="s">
        <v>74</v>
      </c>
      <c r="C1753" t="s">
        <v>260</v>
      </c>
      <c r="D1753" t="s">
        <v>243</v>
      </c>
      <c r="E1753" t="s">
        <v>115</v>
      </c>
      <c r="F1753">
        <v>37</v>
      </c>
      <c r="G1753">
        <v>1532.16</v>
      </c>
      <c r="H1753">
        <v>0</v>
      </c>
      <c r="I1753">
        <v>0</v>
      </c>
      <c r="J1753">
        <v>37</v>
      </c>
      <c r="K1753">
        <v>1532.16</v>
      </c>
    </row>
    <row r="1754" spans="1:11" x14ac:dyDescent="0.25">
      <c r="A1754" t="s">
        <v>2069</v>
      </c>
      <c r="B1754" t="s">
        <v>74</v>
      </c>
      <c r="C1754" t="s">
        <v>260</v>
      </c>
      <c r="D1754" t="s">
        <v>245</v>
      </c>
      <c r="E1754" t="s">
        <v>116</v>
      </c>
      <c r="F1754">
        <v>11</v>
      </c>
      <c r="G1754">
        <v>451</v>
      </c>
      <c r="H1754">
        <v>0</v>
      </c>
      <c r="I1754">
        <v>0</v>
      </c>
      <c r="J1754">
        <v>11</v>
      </c>
      <c r="K1754">
        <v>451</v>
      </c>
    </row>
    <row r="1755" spans="1:11" x14ac:dyDescent="0.25">
      <c r="A1755" t="s">
        <v>3360</v>
      </c>
      <c r="B1755" t="s">
        <v>74</v>
      </c>
      <c r="C1755" t="s">
        <v>260</v>
      </c>
      <c r="D1755" t="s">
        <v>243</v>
      </c>
      <c r="E1755" t="s">
        <v>117</v>
      </c>
      <c r="F1755">
        <v>14</v>
      </c>
      <c r="G1755">
        <v>534</v>
      </c>
      <c r="H1755">
        <v>0</v>
      </c>
      <c r="I1755">
        <v>0</v>
      </c>
      <c r="J1755">
        <v>14</v>
      </c>
      <c r="K1755">
        <v>534</v>
      </c>
    </row>
    <row r="1756" spans="1:11" x14ac:dyDescent="0.25">
      <c r="A1756" t="s">
        <v>746</v>
      </c>
      <c r="B1756" t="s">
        <v>74</v>
      </c>
      <c r="C1756" t="s">
        <v>260</v>
      </c>
      <c r="D1756" t="s">
        <v>244</v>
      </c>
      <c r="E1756" t="s">
        <v>118</v>
      </c>
      <c r="F1756">
        <v>10</v>
      </c>
      <c r="G1756">
        <v>542</v>
      </c>
      <c r="H1756">
        <v>0</v>
      </c>
      <c r="I1756">
        <v>0</v>
      </c>
      <c r="J1756">
        <v>10</v>
      </c>
      <c r="K1756">
        <v>542</v>
      </c>
    </row>
    <row r="1757" spans="1:11" x14ac:dyDescent="0.25">
      <c r="A1757" t="s">
        <v>3137</v>
      </c>
      <c r="B1757" t="s">
        <v>74</v>
      </c>
      <c r="C1757" t="s">
        <v>260</v>
      </c>
      <c r="D1757" t="s">
        <v>240</v>
      </c>
      <c r="E1757" t="s">
        <v>119</v>
      </c>
      <c r="F1757">
        <v>17</v>
      </c>
      <c r="G1757">
        <v>914</v>
      </c>
      <c r="H1757">
        <v>0</v>
      </c>
      <c r="I1757">
        <v>0</v>
      </c>
      <c r="J1757">
        <v>17</v>
      </c>
      <c r="K1757">
        <v>914</v>
      </c>
    </row>
    <row r="1758" spans="1:11" x14ac:dyDescent="0.25">
      <c r="A1758" t="s">
        <v>3412</v>
      </c>
      <c r="B1758" t="s">
        <v>74</v>
      </c>
      <c r="C1758" t="s">
        <v>260</v>
      </c>
      <c r="D1758" t="s">
        <v>239</v>
      </c>
      <c r="E1758" t="s">
        <v>120</v>
      </c>
      <c r="F1758">
        <v>24</v>
      </c>
      <c r="G1758">
        <v>1274</v>
      </c>
      <c r="H1758">
        <v>0</v>
      </c>
      <c r="I1758">
        <v>0</v>
      </c>
      <c r="J1758">
        <v>24</v>
      </c>
      <c r="K1758">
        <v>1274</v>
      </c>
    </row>
    <row r="1759" spans="1:11" x14ac:dyDescent="0.25">
      <c r="A1759" t="s">
        <v>2337</v>
      </c>
      <c r="B1759" t="s">
        <v>74</v>
      </c>
      <c r="C1759" t="s">
        <v>260</v>
      </c>
      <c r="D1759" t="s">
        <v>237</v>
      </c>
      <c r="E1759" t="s">
        <v>249</v>
      </c>
      <c r="F1759">
        <v>181</v>
      </c>
      <c r="G1759">
        <v>10770.08</v>
      </c>
      <c r="H1759">
        <v>0</v>
      </c>
      <c r="I1759">
        <v>0</v>
      </c>
      <c r="J1759">
        <v>181</v>
      </c>
      <c r="K1759">
        <v>10770.08</v>
      </c>
    </row>
    <row r="1760" spans="1:11" x14ac:dyDescent="0.25">
      <c r="A1760" t="s">
        <v>1007</v>
      </c>
      <c r="B1760" t="s">
        <v>74</v>
      </c>
      <c r="C1760" t="s">
        <v>260</v>
      </c>
      <c r="D1760" t="s">
        <v>238</v>
      </c>
      <c r="E1760" t="s">
        <v>250</v>
      </c>
      <c r="F1760">
        <v>337</v>
      </c>
      <c r="G1760">
        <v>16913.72</v>
      </c>
      <c r="H1760">
        <v>0</v>
      </c>
      <c r="I1760">
        <v>0</v>
      </c>
      <c r="J1760">
        <v>337</v>
      </c>
      <c r="K1760">
        <v>16913.72</v>
      </c>
    </row>
    <row r="1761" spans="1:11" x14ac:dyDescent="0.25">
      <c r="A1761" t="s">
        <v>2683</v>
      </c>
      <c r="B1761" t="s">
        <v>74</v>
      </c>
      <c r="C1761" t="s">
        <v>260</v>
      </c>
      <c r="D1761" t="s">
        <v>245</v>
      </c>
      <c r="E1761" t="s">
        <v>121</v>
      </c>
      <c r="F1761">
        <v>15</v>
      </c>
      <c r="G1761">
        <v>734</v>
      </c>
      <c r="H1761">
        <v>0</v>
      </c>
      <c r="I1761">
        <v>0</v>
      </c>
      <c r="J1761">
        <v>15</v>
      </c>
      <c r="K1761">
        <v>734</v>
      </c>
    </row>
    <row r="1762" spans="1:11" x14ac:dyDescent="0.25">
      <c r="A1762" t="s">
        <v>1657</v>
      </c>
      <c r="B1762" t="s">
        <v>74</v>
      </c>
      <c r="C1762" t="s">
        <v>260</v>
      </c>
      <c r="D1762" t="s">
        <v>242</v>
      </c>
      <c r="E1762" t="s">
        <v>122</v>
      </c>
      <c r="F1762">
        <v>20</v>
      </c>
      <c r="G1762">
        <v>868</v>
      </c>
      <c r="H1762">
        <v>0</v>
      </c>
      <c r="I1762">
        <v>0</v>
      </c>
      <c r="J1762">
        <v>20</v>
      </c>
      <c r="K1762">
        <v>868</v>
      </c>
    </row>
    <row r="1763" spans="1:11" x14ac:dyDescent="0.25">
      <c r="A1763" t="s">
        <v>1419</v>
      </c>
      <c r="B1763" t="s">
        <v>74</v>
      </c>
      <c r="C1763" t="s">
        <v>260</v>
      </c>
      <c r="D1763" t="s">
        <v>239</v>
      </c>
      <c r="E1763" t="s">
        <v>123</v>
      </c>
      <c r="F1763">
        <v>18</v>
      </c>
      <c r="G1763">
        <v>838</v>
      </c>
      <c r="H1763">
        <v>0</v>
      </c>
      <c r="I1763">
        <v>0</v>
      </c>
      <c r="J1763">
        <v>18</v>
      </c>
      <c r="K1763">
        <v>838</v>
      </c>
    </row>
    <row r="1764" spans="1:11" x14ac:dyDescent="0.25">
      <c r="A1764" t="s">
        <v>3095</v>
      </c>
      <c r="B1764" t="s">
        <v>74</v>
      </c>
      <c r="C1764" t="s">
        <v>260</v>
      </c>
      <c r="D1764" t="s">
        <v>238</v>
      </c>
      <c r="E1764" t="s">
        <v>124</v>
      </c>
      <c r="F1764">
        <v>78</v>
      </c>
      <c r="G1764">
        <v>3250.16</v>
      </c>
      <c r="H1764">
        <v>0</v>
      </c>
      <c r="I1764">
        <v>0</v>
      </c>
      <c r="J1764">
        <v>78</v>
      </c>
      <c r="K1764">
        <v>3250.16</v>
      </c>
    </row>
    <row r="1765" spans="1:11" x14ac:dyDescent="0.25">
      <c r="A1765" t="s">
        <v>1893</v>
      </c>
      <c r="B1765" t="s">
        <v>74</v>
      </c>
      <c r="C1765" t="s">
        <v>260</v>
      </c>
      <c r="D1765" t="s">
        <v>240</v>
      </c>
      <c r="E1765" t="s">
        <v>125</v>
      </c>
      <c r="F1765">
        <v>7</v>
      </c>
      <c r="G1765">
        <v>340</v>
      </c>
      <c r="H1765">
        <v>0</v>
      </c>
      <c r="I1765">
        <v>0</v>
      </c>
      <c r="J1765">
        <v>7</v>
      </c>
      <c r="K1765">
        <v>340</v>
      </c>
    </row>
    <row r="1766" spans="1:11" x14ac:dyDescent="0.25">
      <c r="A1766" t="s">
        <v>3096</v>
      </c>
      <c r="B1766" t="s">
        <v>74</v>
      </c>
      <c r="C1766" t="s">
        <v>260</v>
      </c>
      <c r="D1766" t="s">
        <v>243</v>
      </c>
      <c r="E1766" t="s">
        <v>126</v>
      </c>
      <c r="F1766">
        <v>25</v>
      </c>
      <c r="G1766">
        <v>1316.08</v>
      </c>
      <c r="H1766">
        <v>0</v>
      </c>
      <c r="I1766">
        <v>0</v>
      </c>
      <c r="J1766">
        <v>25</v>
      </c>
      <c r="K1766">
        <v>1316.08</v>
      </c>
    </row>
    <row r="1767" spans="1:11" x14ac:dyDescent="0.25">
      <c r="A1767" t="s">
        <v>848</v>
      </c>
      <c r="B1767" t="s">
        <v>74</v>
      </c>
      <c r="C1767" t="s">
        <v>260</v>
      </c>
      <c r="D1767" t="s">
        <v>239</v>
      </c>
      <c r="E1767" t="s">
        <v>127</v>
      </c>
      <c r="F1767">
        <v>23</v>
      </c>
      <c r="G1767">
        <v>1099.08</v>
      </c>
      <c r="H1767">
        <v>0</v>
      </c>
      <c r="I1767">
        <v>0</v>
      </c>
      <c r="J1767">
        <v>23</v>
      </c>
      <c r="K1767">
        <v>1099.08</v>
      </c>
    </row>
    <row r="1768" spans="1:11" x14ac:dyDescent="0.25">
      <c r="A1768" t="s">
        <v>2391</v>
      </c>
      <c r="B1768" t="s">
        <v>74</v>
      </c>
      <c r="C1768" t="s">
        <v>260</v>
      </c>
      <c r="D1768" t="s">
        <v>239</v>
      </c>
      <c r="E1768" t="s">
        <v>128</v>
      </c>
      <c r="F1768">
        <v>24</v>
      </c>
      <c r="G1768">
        <v>1510.08</v>
      </c>
      <c r="H1768">
        <v>0</v>
      </c>
      <c r="I1768">
        <v>0</v>
      </c>
      <c r="J1768">
        <v>24</v>
      </c>
      <c r="K1768">
        <v>1510.08</v>
      </c>
    </row>
    <row r="1769" spans="1:11" x14ac:dyDescent="0.25">
      <c r="A1769" t="s">
        <v>4068</v>
      </c>
      <c r="B1769" t="s">
        <v>74</v>
      </c>
      <c r="C1769" t="s">
        <v>260</v>
      </c>
      <c r="D1769" t="s">
        <v>241</v>
      </c>
      <c r="E1769" t="s">
        <v>129</v>
      </c>
      <c r="F1769">
        <v>1</v>
      </c>
      <c r="G1769">
        <v>79</v>
      </c>
      <c r="H1769">
        <v>0</v>
      </c>
      <c r="I1769">
        <v>0</v>
      </c>
      <c r="J1769">
        <v>1</v>
      </c>
      <c r="K1769">
        <v>79</v>
      </c>
    </row>
    <row r="1770" spans="1:11" x14ac:dyDescent="0.25">
      <c r="A1770" t="s">
        <v>987</v>
      </c>
      <c r="B1770" t="s">
        <v>74</v>
      </c>
      <c r="C1770" t="s">
        <v>260</v>
      </c>
      <c r="D1770" t="s">
        <v>239</v>
      </c>
      <c r="E1770" t="s">
        <v>130</v>
      </c>
      <c r="F1770">
        <v>18</v>
      </c>
      <c r="G1770">
        <v>1004.16</v>
      </c>
      <c r="H1770">
        <v>0</v>
      </c>
      <c r="I1770">
        <v>0</v>
      </c>
      <c r="J1770">
        <v>18</v>
      </c>
      <c r="K1770">
        <v>1004.16</v>
      </c>
    </row>
    <row r="1771" spans="1:11" x14ac:dyDescent="0.25">
      <c r="A1771" t="s">
        <v>3995</v>
      </c>
      <c r="B1771" t="s">
        <v>74</v>
      </c>
      <c r="C1771" t="s">
        <v>260</v>
      </c>
      <c r="D1771" t="s">
        <v>242</v>
      </c>
      <c r="E1771" t="s">
        <v>131</v>
      </c>
      <c r="F1771">
        <v>90</v>
      </c>
      <c r="G1771">
        <v>5104.32</v>
      </c>
      <c r="H1771">
        <v>0</v>
      </c>
      <c r="I1771">
        <v>0</v>
      </c>
      <c r="J1771">
        <v>90</v>
      </c>
      <c r="K1771">
        <v>5104.32</v>
      </c>
    </row>
    <row r="1772" spans="1:11" x14ac:dyDescent="0.25">
      <c r="A1772" t="s">
        <v>3119</v>
      </c>
      <c r="B1772" t="s">
        <v>74</v>
      </c>
      <c r="C1772" t="s">
        <v>260</v>
      </c>
      <c r="D1772" t="s">
        <v>239</v>
      </c>
      <c r="E1772" t="s">
        <v>132</v>
      </c>
      <c r="F1772">
        <v>13</v>
      </c>
      <c r="G1772">
        <v>749</v>
      </c>
      <c r="H1772">
        <v>0</v>
      </c>
      <c r="I1772">
        <v>0</v>
      </c>
      <c r="J1772">
        <v>13</v>
      </c>
      <c r="K1772">
        <v>749</v>
      </c>
    </row>
    <row r="1773" spans="1:11" x14ac:dyDescent="0.25">
      <c r="A1773" t="s">
        <v>1141</v>
      </c>
      <c r="B1773" t="s">
        <v>74</v>
      </c>
      <c r="C1773" t="s">
        <v>260</v>
      </c>
      <c r="D1773" t="s">
        <v>239</v>
      </c>
      <c r="E1773" t="s">
        <v>133</v>
      </c>
      <c r="F1773">
        <v>12</v>
      </c>
      <c r="G1773">
        <v>554</v>
      </c>
      <c r="H1773">
        <v>0</v>
      </c>
      <c r="I1773">
        <v>0</v>
      </c>
      <c r="J1773">
        <v>12</v>
      </c>
      <c r="K1773">
        <v>554</v>
      </c>
    </row>
    <row r="1774" spans="1:11" x14ac:dyDescent="0.25">
      <c r="A1774" t="s">
        <v>2307</v>
      </c>
      <c r="B1774" t="s">
        <v>74</v>
      </c>
      <c r="C1774" t="s">
        <v>260</v>
      </c>
      <c r="D1774" t="s">
        <v>240</v>
      </c>
      <c r="E1774" t="s">
        <v>134</v>
      </c>
      <c r="F1774">
        <v>4</v>
      </c>
      <c r="G1774">
        <v>231.08</v>
      </c>
      <c r="H1774">
        <v>0</v>
      </c>
      <c r="I1774">
        <v>0</v>
      </c>
      <c r="J1774">
        <v>4</v>
      </c>
      <c r="K1774">
        <v>231.08</v>
      </c>
    </row>
    <row r="1775" spans="1:11" x14ac:dyDescent="0.25">
      <c r="A1775" t="s">
        <v>2245</v>
      </c>
      <c r="B1775" t="s">
        <v>74</v>
      </c>
      <c r="C1775" t="s">
        <v>260</v>
      </c>
      <c r="D1775" t="s">
        <v>239</v>
      </c>
      <c r="E1775" t="s">
        <v>135</v>
      </c>
      <c r="F1775">
        <v>23</v>
      </c>
      <c r="G1775">
        <v>1078</v>
      </c>
      <c r="H1775">
        <v>0</v>
      </c>
      <c r="I1775">
        <v>0</v>
      </c>
      <c r="J1775">
        <v>23</v>
      </c>
      <c r="K1775">
        <v>1078</v>
      </c>
    </row>
    <row r="1776" spans="1:11" x14ac:dyDescent="0.25">
      <c r="A1776" t="s">
        <v>2450</v>
      </c>
      <c r="B1776" t="s">
        <v>74</v>
      </c>
      <c r="C1776" t="s">
        <v>260</v>
      </c>
      <c r="D1776" t="s">
        <v>244</v>
      </c>
      <c r="E1776" t="s">
        <v>136</v>
      </c>
      <c r="F1776">
        <v>9</v>
      </c>
      <c r="G1776">
        <v>512</v>
      </c>
      <c r="H1776">
        <v>0</v>
      </c>
      <c r="I1776">
        <v>0</v>
      </c>
      <c r="J1776">
        <v>9</v>
      </c>
      <c r="K1776">
        <v>512</v>
      </c>
    </row>
    <row r="1777" spans="1:11" x14ac:dyDescent="0.25">
      <c r="A1777" t="s">
        <v>3274</v>
      </c>
      <c r="B1777" t="s">
        <v>74</v>
      </c>
      <c r="C1777" t="s">
        <v>260</v>
      </c>
      <c r="D1777" t="s">
        <v>238</v>
      </c>
      <c r="E1777" t="s">
        <v>137</v>
      </c>
      <c r="F1777">
        <v>88</v>
      </c>
      <c r="G1777">
        <v>4457.16</v>
      </c>
      <c r="H1777">
        <v>0</v>
      </c>
      <c r="I1777">
        <v>0</v>
      </c>
      <c r="J1777">
        <v>88</v>
      </c>
      <c r="K1777">
        <v>4457.16</v>
      </c>
    </row>
    <row r="1778" spans="1:11" x14ac:dyDescent="0.25">
      <c r="A1778" t="s">
        <v>3754</v>
      </c>
      <c r="B1778" t="s">
        <v>74</v>
      </c>
      <c r="C1778" t="s">
        <v>260</v>
      </c>
      <c r="D1778" t="s">
        <v>239</v>
      </c>
      <c r="E1778" t="s">
        <v>138</v>
      </c>
      <c r="F1778">
        <v>19</v>
      </c>
      <c r="G1778">
        <v>979</v>
      </c>
      <c r="H1778">
        <v>0</v>
      </c>
      <c r="I1778">
        <v>0</v>
      </c>
      <c r="J1778">
        <v>19</v>
      </c>
      <c r="K1778">
        <v>979</v>
      </c>
    </row>
    <row r="1779" spans="1:11" x14ac:dyDescent="0.25">
      <c r="A1779" t="s">
        <v>1315</v>
      </c>
      <c r="B1779" t="s">
        <v>74</v>
      </c>
      <c r="C1779" t="s">
        <v>260</v>
      </c>
      <c r="D1779" t="s">
        <v>239</v>
      </c>
      <c r="E1779" t="s">
        <v>139</v>
      </c>
      <c r="F1779">
        <v>11</v>
      </c>
      <c r="G1779">
        <v>518</v>
      </c>
      <c r="H1779">
        <v>0</v>
      </c>
      <c r="I1779">
        <v>0</v>
      </c>
      <c r="J1779">
        <v>11</v>
      </c>
      <c r="K1779">
        <v>518</v>
      </c>
    </row>
    <row r="1780" spans="1:11" x14ac:dyDescent="0.25">
      <c r="A1780" t="s">
        <v>747</v>
      </c>
      <c r="B1780" t="s">
        <v>74</v>
      </c>
      <c r="C1780" t="s">
        <v>260</v>
      </c>
      <c r="D1780" t="s">
        <v>242</v>
      </c>
      <c r="E1780" t="s">
        <v>140</v>
      </c>
      <c r="F1780">
        <v>4</v>
      </c>
      <c r="G1780">
        <v>207</v>
      </c>
      <c r="H1780">
        <v>0</v>
      </c>
      <c r="I1780">
        <v>0</v>
      </c>
      <c r="J1780">
        <v>4</v>
      </c>
      <c r="K1780">
        <v>207</v>
      </c>
    </row>
    <row r="1781" spans="1:11" x14ac:dyDescent="0.25">
      <c r="A1781" t="s">
        <v>1553</v>
      </c>
      <c r="B1781" t="s">
        <v>74</v>
      </c>
      <c r="C1781" t="s">
        <v>260</v>
      </c>
      <c r="D1781" t="s">
        <v>239</v>
      </c>
      <c r="E1781" t="s">
        <v>142</v>
      </c>
      <c r="F1781">
        <v>13</v>
      </c>
      <c r="G1781">
        <v>733</v>
      </c>
      <c r="H1781">
        <v>0</v>
      </c>
      <c r="I1781">
        <v>0</v>
      </c>
      <c r="J1781">
        <v>13</v>
      </c>
      <c r="K1781">
        <v>733</v>
      </c>
    </row>
    <row r="1782" spans="1:11" x14ac:dyDescent="0.25">
      <c r="A1782" t="s">
        <v>2395</v>
      </c>
      <c r="B1782" t="s">
        <v>74</v>
      </c>
      <c r="C1782" t="s">
        <v>260</v>
      </c>
      <c r="D1782" t="s">
        <v>239</v>
      </c>
      <c r="E1782" t="s">
        <v>143</v>
      </c>
      <c r="F1782">
        <v>14</v>
      </c>
      <c r="G1782">
        <v>763.08</v>
      </c>
      <c r="H1782">
        <v>0</v>
      </c>
      <c r="I1782">
        <v>0</v>
      </c>
      <c r="J1782">
        <v>14</v>
      </c>
      <c r="K1782">
        <v>763.08</v>
      </c>
    </row>
    <row r="1783" spans="1:11" x14ac:dyDescent="0.25">
      <c r="A1783" t="s">
        <v>2433</v>
      </c>
      <c r="B1783" t="s">
        <v>74</v>
      </c>
      <c r="C1783" t="s">
        <v>260</v>
      </c>
      <c r="D1783" t="s">
        <v>242</v>
      </c>
      <c r="E1783" t="s">
        <v>144</v>
      </c>
      <c r="F1783">
        <v>86</v>
      </c>
      <c r="G1783">
        <v>3987.16</v>
      </c>
      <c r="H1783">
        <v>0</v>
      </c>
      <c r="I1783">
        <v>0</v>
      </c>
      <c r="J1783">
        <v>86</v>
      </c>
      <c r="K1783">
        <v>3987.16</v>
      </c>
    </row>
    <row r="1784" spans="1:11" x14ac:dyDescent="0.25">
      <c r="A1784" t="s">
        <v>1316</v>
      </c>
      <c r="B1784" t="s">
        <v>74</v>
      </c>
      <c r="C1784" t="s">
        <v>260</v>
      </c>
      <c r="D1784" t="s">
        <v>245</v>
      </c>
      <c r="E1784" t="s">
        <v>145</v>
      </c>
      <c r="F1784">
        <v>8</v>
      </c>
      <c r="G1784">
        <v>397</v>
      </c>
      <c r="H1784">
        <v>0</v>
      </c>
      <c r="I1784">
        <v>0</v>
      </c>
      <c r="J1784">
        <v>8</v>
      </c>
      <c r="K1784">
        <v>397</v>
      </c>
    </row>
    <row r="1785" spans="1:11" x14ac:dyDescent="0.25">
      <c r="A1785" t="s">
        <v>3313</v>
      </c>
      <c r="B1785" t="s">
        <v>74</v>
      </c>
      <c r="C1785" t="s">
        <v>260</v>
      </c>
      <c r="D1785" t="s">
        <v>239</v>
      </c>
      <c r="E1785" t="s">
        <v>146</v>
      </c>
      <c r="F1785">
        <v>4</v>
      </c>
      <c r="G1785">
        <v>248</v>
      </c>
      <c r="H1785">
        <v>0</v>
      </c>
      <c r="I1785">
        <v>0</v>
      </c>
      <c r="J1785">
        <v>4</v>
      </c>
      <c r="K1785">
        <v>248</v>
      </c>
    </row>
    <row r="1786" spans="1:11" x14ac:dyDescent="0.25">
      <c r="A1786" t="s">
        <v>2471</v>
      </c>
      <c r="B1786" t="s">
        <v>74</v>
      </c>
      <c r="C1786" t="s">
        <v>260</v>
      </c>
      <c r="D1786" t="s">
        <v>245</v>
      </c>
      <c r="E1786" t="s">
        <v>147</v>
      </c>
      <c r="F1786">
        <v>13</v>
      </c>
      <c r="G1786">
        <v>716</v>
      </c>
      <c r="H1786">
        <v>0</v>
      </c>
      <c r="I1786">
        <v>0</v>
      </c>
      <c r="J1786">
        <v>13</v>
      </c>
      <c r="K1786">
        <v>716</v>
      </c>
    </row>
    <row r="1787" spans="1:11" x14ac:dyDescent="0.25">
      <c r="A1787" t="s">
        <v>2059</v>
      </c>
      <c r="B1787" t="s">
        <v>74</v>
      </c>
      <c r="C1787" t="s">
        <v>260</v>
      </c>
      <c r="D1787" t="s">
        <v>241</v>
      </c>
      <c r="E1787" t="s">
        <v>148</v>
      </c>
      <c r="F1787">
        <v>4</v>
      </c>
      <c r="G1787">
        <v>180</v>
      </c>
      <c r="H1787">
        <v>0</v>
      </c>
      <c r="I1787">
        <v>0</v>
      </c>
      <c r="J1787">
        <v>4</v>
      </c>
      <c r="K1787">
        <v>180</v>
      </c>
    </row>
    <row r="1788" spans="1:11" x14ac:dyDescent="0.25">
      <c r="A1788" t="s">
        <v>2361</v>
      </c>
      <c r="B1788" t="s">
        <v>74</v>
      </c>
      <c r="C1788" t="s">
        <v>260</v>
      </c>
      <c r="D1788" t="s">
        <v>239</v>
      </c>
      <c r="E1788" t="s">
        <v>149</v>
      </c>
      <c r="F1788">
        <v>18</v>
      </c>
      <c r="G1788">
        <v>1074</v>
      </c>
      <c r="H1788">
        <v>0</v>
      </c>
      <c r="I1788">
        <v>0</v>
      </c>
      <c r="J1788">
        <v>18</v>
      </c>
      <c r="K1788">
        <v>1074</v>
      </c>
    </row>
    <row r="1789" spans="1:11" x14ac:dyDescent="0.25">
      <c r="A1789" t="s">
        <v>1647</v>
      </c>
      <c r="B1789" t="s">
        <v>74</v>
      </c>
      <c r="C1789" t="s">
        <v>260</v>
      </c>
      <c r="D1789" t="s">
        <v>241</v>
      </c>
      <c r="E1789" t="s">
        <v>150</v>
      </c>
      <c r="F1789">
        <v>48</v>
      </c>
      <c r="G1789">
        <v>2677</v>
      </c>
      <c r="H1789">
        <v>0</v>
      </c>
      <c r="I1789">
        <v>0</v>
      </c>
      <c r="J1789">
        <v>48</v>
      </c>
      <c r="K1789">
        <v>2677</v>
      </c>
    </row>
    <row r="1790" spans="1:11" x14ac:dyDescent="0.25">
      <c r="A1790" t="s">
        <v>3893</v>
      </c>
      <c r="B1790" t="s">
        <v>74</v>
      </c>
      <c r="C1790" t="s">
        <v>260</v>
      </c>
      <c r="D1790" t="s">
        <v>245</v>
      </c>
      <c r="E1790" t="s">
        <v>151</v>
      </c>
      <c r="F1790">
        <v>18</v>
      </c>
      <c r="G1790">
        <v>1116</v>
      </c>
      <c r="H1790">
        <v>0</v>
      </c>
      <c r="I1790">
        <v>0</v>
      </c>
      <c r="J1790">
        <v>18</v>
      </c>
      <c r="K1790">
        <v>1116</v>
      </c>
    </row>
    <row r="1791" spans="1:11" x14ac:dyDescent="0.25">
      <c r="A1791" t="s">
        <v>728</v>
      </c>
      <c r="B1791" t="s">
        <v>74</v>
      </c>
      <c r="C1791" t="s">
        <v>260</v>
      </c>
      <c r="D1791" t="s">
        <v>237</v>
      </c>
      <c r="E1791" t="s">
        <v>152</v>
      </c>
      <c r="F1791">
        <v>16</v>
      </c>
      <c r="G1791">
        <v>838</v>
      </c>
      <c r="H1791">
        <v>0</v>
      </c>
      <c r="I1791">
        <v>0</v>
      </c>
      <c r="J1791">
        <v>16</v>
      </c>
      <c r="K1791">
        <v>838</v>
      </c>
    </row>
    <row r="1792" spans="1:11" x14ac:dyDescent="0.25">
      <c r="A1792" t="s">
        <v>1874</v>
      </c>
      <c r="B1792" t="s">
        <v>74</v>
      </c>
      <c r="C1792" t="s">
        <v>260</v>
      </c>
      <c r="D1792" t="s">
        <v>237</v>
      </c>
      <c r="E1792" t="s">
        <v>153</v>
      </c>
      <c r="F1792">
        <v>20</v>
      </c>
      <c r="G1792">
        <v>1048</v>
      </c>
      <c r="H1792">
        <v>0</v>
      </c>
      <c r="I1792">
        <v>0</v>
      </c>
      <c r="J1792">
        <v>20</v>
      </c>
      <c r="K1792">
        <v>1048</v>
      </c>
    </row>
    <row r="1793" spans="1:11" x14ac:dyDescent="0.25">
      <c r="A1793" t="s">
        <v>3933</v>
      </c>
      <c r="B1793" t="s">
        <v>74</v>
      </c>
      <c r="C1793" t="s">
        <v>260</v>
      </c>
      <c r="D1793" t="s">
        <v>239</v>
      </c>
      <c r="E1793" t="s">
        <v>154</v>
      </c>
      <c r="F1793">
        <v>15</v>
      </c>
      <c r="G1793">
        <v>887</v>
      </c>
      <c r="H1793">
        <v>0</v>
      </c>
      <c r="I1793">
        <v>0</v>
      </c>
      <c r="J1793">
        <v>15</v>
      </c>
      <c r="K1793">
        <v>887</v>
      </c>
    </row>
    <row r="1794" spans="1:11" x14ac:dyDescent="0.25">
      <c r="A1794" t="s">
        <v>3370</v>
      </c>
      <c r="B1794" t="s">
        <v>74</v>
      </c>
      <c r="C1794" t="s">
        <v>260</v>
      </c>
      <c r="D1794" t="s">
        <v>237</v>
      </c>
      <c r="E1794" t="s">
        <v>155</v>
      </c>
      <c r="F1794">
        <v>30</v>
      </c>
      <c r="G1794">
        <v>1673.08</v>
      </c>
      <c r="H1794">
        <v>0</v>
      </c>
      <c r="I1794">
        <v>0</v>
      </c>
      <c r="J1794">
        <v>30</v>
      </c>
      <c r="K1794">
        <v>1673.08</v>
      </c>
    </row>
    <row r="1795" spans="1:11" x14ac:dyDescent="0.25">
      <c r="A1795" t="s">
        <v>2234</v>
      </c>
      <c r="B1795" t="s">
        <v>74</v>
      </c>
      <c r="C1795" t="s">
        <v>260</v>
      </c>
      <c r="D1795" t="s">
        <v>241</v>
      </c>
      <c r="E1795" t="s">
        <v>156</v>
      </c>
      <c r="F1795">
        <v>15</v>
      </c>
      <c r="G1795">
        <v>940.08</v>
      </c>
      <c r="H1795">
        <v>0</v>
      </c>
      <c r="I1795">
        <v>0</v>
      </c>
      <c r="J1795">
        <v>15</v>
      </c>
      <c r="K1795">
        <v>940.08</v>
      </c>
    </row>
    <row r="1796" spans="1:11" x14ac:dyDescent="0.25">
      <c r="A1796" t="s">
        <v>2237</v>
      </c>
      <c r="B1796" t="s">
        <v>74</v>
      </c>
      <c r="C1796" t="s">
        <v>260</v>
      </c>
      <c r="D1796" t="s">
        <v>239</v>
      </c>
      <c r="E1796" t="s">
        <v>251</v>
      </c>
      <c r="F1796">
        <v>549</v>
      </c>
      <c r="G1796">
        <v>29549.64</v>
      </c>
      <c r="H1796">
        <v>0</v>
      </c>
      <c r="I1796">
        <v>0</v>
      </c>
      <c r="J1796">
        <v>549</v>
      </c>
      <c r="K1796">
        <v>29549.64</v>
      </c>
    </row>
    <row r="1797" spans="1:11" x14ac:dyDescent="0.25">
      <c r="A1797" t="s">
        <v>3690</v>
      </c>
      <c r="B1797" t="s">
        <v>74</v>
      </c>
      <c r="C1797" t="s">
        <v>260</v>
      </c>
      <c r="D1797" t="s">
        <v>238</v>
      </c>
      <c r="E1797" t="s">
        <v>157</v>
      </c>
      <c r="F1797">
        <v>14</v>
      </c>
      <c r="G1797">
        <v>747.16</v>
      </c>
      <c r="H1797">
        <v>0</v>
      </c>
      <c r="I1797">
        <v>0</v>
      </c>
      <c r="J1797">
        <v>14</v>
      </c>
      <c r="K1797">
        <v>747.16</v>
      </c>
    </row>
    <row r="1798" spans="1:11" x14ac:dyDescent="0.25">
      <c r="A1798" t="s">
        <v>637</v>
      </c>
      <c r="B1798" t="s">
        <v>74</v>
      </c>
      <c r="C1798" t="s">
        <v>260</v>
      </c>
      <c r="D1798" t="s">
        <v>241</v>
      </c>
      <c r="E1798" t="s">
        <v>158</v>
      </c>
      <c r="F1798">
        <v>14</v>
      </c>
      <c r="G1798">
        <v>852</v>
      </c>
      <c r="H1798">
        <v>0</v>
      </c>
      <c r="I1798">
        <v>0</v>
      </c>
      <c r="J1798">
        <v>14</v>
      </c>
      <c r="K1798">
        <v>852</v>
      </c>
    </row>
    <row r="1799" spans="1:11" x14ac:dyDescent="0.25">
      <c r="A1799" t="s">
        <v>2952</v>
      </c>
      <c r="B1799" t="s">
        <v>74</v>
      </c>
      <c r="C1799" t="s">
        <v>260</v>
      </c>
      <c r="D1799" t="s">
        <v>242</v>
      </c>
      <c r="E1799" t="s">
        <v>159</v>
      </c>
      <c r="F1799">
        <v>5</v>
      </c>
      <c r="G1799">
        <v>388</v>
      </c>
      <c r="H1799">
        <v>0</v>
      </c>
      <c r="I1799">
        <v>0</v>
      </c>
      <c r="J1799">
        <v>5</v>
      </c>
      <c r="K1799">
        <v>388</v>
      </c>
    </row>
    <row r="1800" spans="1:11" x14ac:dyDescent="0.25">
      <c r="A1800" t="s">
        <v>3611</v>
      </c>
      <c r="B1800" t="s">
        <v>74</v>
      </c>
      <c r="C1800" t="s">
        <v>260</v>
      </c>
      <c r="D1800" t="s">
        <v>239</v>
      </c>
      <c r="E1800" t="s">
        <v>160</v>
      </c>
      <c r="F1800">
        <v>20</v>
      </c>
      <c r="G1800">
        <v>867</v>
      </c>
      <c r="H1800">
        <v>0</v>
      </c>
      <c r="I1800">
        <v>0</v>
      </c>
      <c r="J1800">
        <v>20</v>
      </c>
      <c r="K1800">
        <v>867</v>
      </c>
    </row>
    <row r="1801" spans="1:11" x14ac:dyDescent="0.25">
      <c r="A1801" t="s">
        <v>2254</v>
      </c>
      <c r="B1801" t="s">
        <v>74</v>
      </c>
      <c r="C1801" t="s">
        <v>260</v>
      </c>
      <c r="D1801" t="s">
        <v>240</v>
      </c>
      <c r="E1801" t="s">
        <v>161</v>
      </c>
      <c r="F1801">
        <v>3</v>
      </c>
      <c r="G1801">
        <v>171</v>
      </c>
      <c r="H1801">
        <v>0</v>
      </c>
      <c r="I1801">
        <v>0</v>
      </c>
      <c r="J1801">
        <v>3</v>
      </c>
      <c r="K1801">
        <v>171</v>
      </c>
    </row>
    <row r="1802" spans="1:11" x14ac:dyDescent="0.25">
      <c r="A1802" t="s">
        <v>2821</v>
      </c>
      <c r="B1802" t="s">
        <v>74</v>
      </c>
      <c r="C1802" t="s">
        <v>260</v>
      </c>
      <c r="D1802" t="s">
        <v>242</v>
      </c>
      <c r="E1802" t="s">
        <v>162</v>
      </c>
      <c r="F1802">
        <v>30</v>
      </c>
      <c r="G1802">
        <v>1544</v>
      </c>
      <c r="H1802">
        <v>0</v>
      </c>
      <c r="I1802">
        <v>0</v>
      </c>
      <c r="J1802">
        <v>30</v>
      </c>
      <c r="K1802">
        <v>1544</v>
      </c>
    </row>
    <row r="1803" spans="1:11" x14ac:dyDescent="0.25">
      <c r="A1803" t="s">
        <v>1171</v>
      </c>
      <c r="B1803" t="s">
        <v>74</v>
      </c>
      <c r="C1803" t="s">
        <v>260</v>
      </c>
      <c r="D1803" t="s">
        <v>240</v>
      </c>
      <c r="E1803" t="s">
        <v>163</v>
      </c>
      <c r="F1803">
        <v>10</v>
      </c>
      <c r="G1803">
        <v>478</v>
      </c>
      <c r="H1803">
        <v>0</v>
      </c>
      <c r="I1803">
        <v>0</v>
      </c>
      <c r="J1803">
        <v>10</v>
      </c>
      <c r="K1803">
        <v>478</v>
      </c>
    </row>
    <row r="1804" spans="1:11" x14ac:dyDescent="0.25">
      <c r="A1804" t="s">
        <v>1964</v>
      </c>
      <c r="B1804" t="s">
        <v>74</v>
      </c>
      <c r="C1804" t="s">
        <v>260</v>
      </c>
      <c r="D1804" t="s">
        <v>239</v>
      </c>
      <c r="E1804" t="s">
        <v>164</v>
      </c>
      <c r="F1804">
        <v>17</v>
      </c>
      <c r="G1804">
        <v>983</v>
      </c>
      <c r="H1804">
        <v>0</v>
      </c>
      <c r="I1804">
        <v>0</v>
      </c>
      <c r="J1804">
        <v>17</v>
      </c>
      <c r="K1804">
        <v>983</v>
      </c>
    </row>
    <row r="1805" spans="1:11" x14ac:dyDescent="0.25">
      <c r="A1805" t="s">
        <v>2681</v>
      </c>
      <c r="B1805" t="s">
        <v>74</v>
      </c>
      <c r="C1805" t="s">
        <v>260</v>
      </c>
      <c r="D1805" t="s">
        <v>238</v>
      </c>
      <c r="E1805" t="s">
        <v>165</v>
      </c>
      <c r="F1805">
        <v>33</v>
      </c>
      <c r="G1805">
        <v>1614</v>
      </c>
      <c r="H1805">
        <v>0</v>
      </c>
      <c r="I1805">
        <v>0</v>
      </c>
      <c r="J1805">
        <v>33</v>
      </c>
      <c r="K1805">
        <v>1614</v>
      </c>
    </row>
    <row r="1806" spans="1:11" x14ac:dyDescent="0.25">
      <c r="A1806" t="s">
        <v>4054</v>
      </c>
      <c r="B1806" t="s">
        <v>74</v>
      </c>
      <c r="C1806" t="s">
        <v>260</v>
      </c>
      <c r="D1806" t="s">
        <v>245</v>
      </c>
      <c r="E1806" t="s">
        <v>166</v>
      </c>
      <c r="F1806">
        <v>2</v>
      </c>
      <c r="G1806">
        <v>49</v>
      </c>
      <c r="H1806">
        <v>0</v>
      </c>
      <c r="I1806">
        <v>0</v>
      </c>
      <c r="J1806">
        <v>2</v>
      </c>
      <c r="K1806">
        <v>49</v>
      </c>
    </row>
    <row r="1807" spans="1:11" x14ac:dyDescent="0.25">
      <c r="A1807" t="s">
        <v>2166</v>
      </c>
      <c r="B1807" t="s">
        <v>74</v>
      </c>
      <c r="C1807" t="s">
        <v>260</v>
      </c>
      <c r="D1807" t="s">
        <v>240</v>
      </c>
      <c r="E1807" t="s">
        <v>252</v>
      </c>
      <c r="F1807">
        <v>83</v>
      </c>
      <c r="G1807">
        <v>4435.08</v>
      </c>
      <c r="H1807">
        <v>0</v>
      </c>
      <c r="I1807">
        <v>0</v>
      </c>
      <c r="J1807">
        <v>83</v>
      </c>
      <c r="K1807">
        <v>4435.08</v>
      </c>
    </row>
    <row r="1808" spans="1:11" x14ac:dyDescent="0.25">
      <c r="A1808" t="s">
        <v>2639</v>
      </c>
      <c r="B1808" t="s">
        <v>74</v>
      </c>
      <c r="C1808" t="s">
        <v>260</v>
      </c>
      <c r="D1808" t="s">
        <v>245</v>
      </c>
      <c r="E1808" t="s">
        <v>167</v>
      </c>
      <c r="F1808">
        <v>9</v>
      </c>
      <c r="G1808">
        <v>351</v>
      </c>
      <c r="H1808">
        <v>0</v>
      </c>
      <c r="I1808">
        <v>0</v>
      </c>
      <c r="J1808">
        <v>9</v>
      </c>
      <c r="K1808">
        <v>351</v>
      </c>
    </row>
    <row r="1809" spans="1:11" x14ac:dyDescent="0.25">
      <c r="A1809" t="s">
        <v>1409</v>
      </c>
      <c r="B1809" t="s">
        <v>74</v>
      </c>
      <c r="C1809" t="s">
        <v>260</v>
      </c>
      <c r="D1809" t="s">
        <v>237</v>
      </c>
      <c r="E1809" t="s">
        <v>168</v>
      </c>
      <c r="F1809">
        <v>15</v>
      </c>
      <c r="G1809">
        <v>851</v>
      </c>
      <c r="H1809">
        <v>0</v>
      </c>
      <c r="I1809">
        <v>0</v>
      </c>
      <c r="J1809">
        <v>15</v>
      </c>
      <c r="K1809">
        <v>851</v>
      </c>
    </row>
    <row r="1810" spans="1:11" x14ac:dyDescent="0.25">
      <c r="A1810" t="s">
        <v>2468</v>
      </c>
      <c r="B1810" t="s">
        <v>74</v>
      </c>
      <c r="C1810" t="s">
        <v>260</v>
      </c>
      <c r="D1810" t="s">
        <v>243</v>
      </c>
      <c r="E1810" t="s">
        <v>169</v>
      </c>
      <c r="F1810">
        <v>20</v>
      </c>
      <c r="G1810">
        <v>886</v>
      </c>
      <c r="H1810">
        <v>0</v>
      </c>
      <c r="I1810">
        <v>0</v>
      </c>
      <c r="J1810">
        <v>20</v>
      </c>
      <c r="K1810">
        <v>886</v>
      </c>
    </row>
    <row r="1811" spans="1:11" x14ac:dyDescent="0.25">
      <c r="A1811" t="s">
        <v>2184</v>
      </c>
      <c r="B1811" t="s">
        <v>74</v>
      </c>
      <c r="C1811" t="s">
        <v>260</v>
      </c>
      <c r="D1811" t="s">
        <v>240</v>
      </c>
      <c r="E1811" t="s">
        <v>170</v>
      </c>
      <c r="F1811">
        <v>3</v>
      </c>
      <c r="G1811">
        <v>181</v>
      </c>
      <c r="H1811">
        <v>0</v>
      </c>
      <c r="I1811">
        <v>0</v>
      </c>
      <c r="J1811">
        <v>3</v>
      </c>
      <c r="K1811">
        <v>181</v>
      </c>
    </row>
    <row r="1812" spans="1:11" x14ac:dyDescent="0.25">
      <c r="A1812" t="s">
        <v>3704</v>
      </c>
      <c r="B1812" t="s">
        <v>74</v>
      </c>
      <c r="C1812" t="s">
        <v>260</v>
      </c>
      <c r="D1812" t="s">
        <v>241</v>
      </c>
      <c r="E1812" t="s">
        <v>253</v>
      </c>
      <c r="F1812">
        <v>267</v>
      </c>
      <c r="G1812">
        <v>15945.48</v>
      </c>
      <c r="H1812">
        <v>0</v>
      </c>
      <c r="I1812">
        <v>0</v>
      </c>
      <c r="J1812">
        <v>267</v>
      </c>
      <c r="K1812">
        <v>15945.48</v>
      </c>
    </row>
    <row r="1813" spans="1:11" x14ac:dyDescent="0.25">
      <c r="A1813" t="s">
        <v>3144</v>
      </c>
      <c r="B1813" t="s">
        <v>74</v>
      </c>
      <c r="C1813" t="s">
        <v>260</v>
      </c>
      <c r="D1813" t="s">
        <v>245</v>
      </c>
      <c r="E1813" t="s">
        <v>171</v>
      </c>
      <c r="F1813">
        <v>30</v>
      </c>
      <c r="G1813">
        <v>1146</v>
      </c>
      <c r="H1813">
        <v>0</v>
      </c>
      <c r="I1813">
        <v>0</v>
      </c>
      <c r="J1813">
        <v>30</v>
      </c>
      <c r="K1813">
        <v>1146</v>
      </c>
    </row>
    <row r="1814" spans="1:11" x14ac:dyDescent="0.25">
      <c r="A1814" t="s">
        <v>2646</v>
      </c>
      <c r="B1814" t="s">
        <v>74</v>
      </c>
      <c r="C1814" t="s">
        <v>260</v>
      </c>
      <c r="D1814" t="s">
        <v>240</v>
      </c>
      <c r="E1814" t="s">
        <v>172</v>
      </c>
      <c r="F1814">
        <v>13</v>
      </c>
      <c r="G1814">
        <v>615</v>
      </c>
      <c r="H1814">
        <v>0</v>
      </c>
      <c r="I1814">
        <v>0</v>
      </c>
      <c r="J1814">
        <v>13</v>
      </c>
      <c r="K1814">
        <v>615</v>
      </c>
    </row>
    <row r="1815" spans="1:11" x14ac:dyDescent="0.25">
      <c r="A1815" t="s">
        <v>1739</v>
      </c>
      <c r="B1815" t="s">
        <v>74</v>
      </c>
      <c r="C1815" t="s">
        <v>260</v>
      </c>
      <c r="D1815" t="s">
        <v>237</v>
      </c>
      <c r="E1815" t="s">
        <v>173</v>
      </c>
      <c r="F1815">
        <v>7</v>
      </c>
      <c r="G1815">
        <v>668</v>
      </c>
      <c r="H1815">
        <v>0</v>
      </c>
      <c r="I1815">
        <v>0</v>
      </c>
      <c r="J1815">
        <v>7</v>
      </c>
      <c r="K1815">
        <v>668</v>
      </c>
    </row>
    <row r="1816" spans="1:11" x14ac:dyDescent="0.25">
      <c r="A1816" t="s">
        <v>1262</v>
      </c>
      <c r="B1816" t="s">
        <v>74</v>
      </c>
      <c r="C1816" t="s">
        <v>260</v>
      </c>
      <c r="D1816" t="s">
        <v>237</v>
      </c>
      <c r="E1816" t="s">
        <v>174</v>
      </c>
      <c r="F1816">
        <v>37</v>
      </c>
      <c r="G1816">
        <v>2275</v>
      </c>
      <c r="H1816">
        <v>0</v>
      </c>
      <c r="I1816">
        <v>0</v>
      </c>
      <c r="J1816">
        <v>37</v>
      </c>
      <c r="K1816">
        <v>2275</v>
      </c>
    </row>
    <row r="1817" spans="1:11" x14ac:dyDescent="0.25">
      <c r="A1817" t="s">
        <v>3976</v>
      </c>
      <c r="B1817" t="s">
        <v>74</v>
      </c>
      <c r="C1817" t="s">
        <v>260</v>
      </c>
      <c r="D1817" t="s">
        <v>241</v>
      </c>
      <c r="E1817" t="s">
        <v>175</v>
      </c>
      <c r="F1817">
        <v>10</v>
      </c>
      <c r="G1817">
        <v>637</v>
      </c>
      <c r="H1817">
        <v>0</v>
      </c>
      <c r="I1817">
        <v>0</v>
      </c>
      <c r="J1817">
        <v>10</v>
      </c>
      <c r="K1817">
        <v>637</v>
      </c>
    </row>
    <row r="1818" spans="1:11" x14ac:dyDescent="0.25">
      <c r="A1818" t="s">
        <v>1747</v>
      </c>
      <c r="B1818" t="s">
        <v>74</v>
      </c>
      <c r="C1818" t="s">
        <v>260</v>
      </c>
      <c r="D1818" t="s">
        <v>242</v>
      </c>
      <c r="E1818" t="s">
        <v>176</v>
      </c>
      <c r="F1818">
        <v>31</v>
      </c>
      <c r="G1818">
        <v>1860</v>
      </c>
      <c r="H1818">
        <v>0</v>
      </c>
      <c r="I1818">
        <v>0</v>
      </c>
      <c r="J1818">
        <v>31</v>
      </c>
      <c r="K1818">
        <v>1860</v>
      </c>
    </row>
    <row r="1819" spans="1:11" x14ac:dyDescent="0.25">
      <c r="A1819" t="s">
        <v>4135</v>
      </c>
      <c r="B1819" t="s">
        <v>74</v>
      </c>
      <c r="C1819" t="s">
        <v>260</v>
      </c>
      <c r="D1819" t="s">
        <v>238</v>
      </c>
      <c r="E1819" t="s">
        <v>177</v>
      </c>
      <c r="F1819">
        <v>7</v>
      </c>
      <c r="G1819">
        <v>301</v>
      </c>
      <c r="H1819">
        <v>0</v>
      </c>
      <c r="I1819">
        <v>0</v>
      </c>
      <c r="J1819">
        <v>7</v>
      </c>
      <c r="K1819">
        <v>301</v>
      </c>
    </row>
    <row r="1820" spans="1:11" x14ac:dyDescent="0.25">
      <c r="A1820" t="s">
        <v>3908</v>
      </c>
      <c r="B1820" t="s">
        <v>74</v>
      </c>
      <c r="C1820" t="s">
        <v>260</v>
      </c>
      <c r="D1820" t="s">
        <v>243</v>
      </c>
      <c r="E1820" t="s">
        <v>178</v>
      </c>
      <c r="F1820">
        <v>10</v>
      </c>
      <c r="G1820">
        <v>415</v>
      </c>
      <c r="H1820">
        <v>0</v>
      </c>
      <c r="I1820">
        <v>0</v>
      </c>
      <c r="J1820">
        <v>10</v>
      </c>
      <c r="K1820">
        <v>415</v>
      </c>
    </row>
    <row r="1821" spans="1:11" x14ac:dyDescent="0.25">
      <c r="A1821" t="s">
        <v>1323</v>
      </c>
      <c r="B1821" t="s">
        <v>74</v>
      </c>
      <c r="C1821" t="s">
        <v>260</v>
      </c>
      <c r="D1821" t="s">
        <v>242</v>
      </c>
      <c r="E1821" t="s">
        <v>179</v>
      </c>
      <c r="F1821">
        <v>18</v>
      </c>
      <c r="G1821">
        <v>929</v>
      </c>
      <c r="H1821">
        <v>0</v>
      </c>
      <c r="I1821">
        <v>0</v>
      </c>
      <c r="J1821">
        <v>18</v>
      </c>
      <c r="K1821">
        <v>929</v>
      </c>
    </row>
    <row r="1822" spans="1:11" x14ac:dyDescent="0.25">
      <c r="A1822" t="s">
        <v>2875</v>
      </c>
      <c r="B1822" t="s">
        <v>74</v>
      </c>
      <c r="C1822" t="s">
        <v>260</v>
      </c>
      <c r="D1822" t="s">
        <v>242</v>
      </c>
      <c r="E1822" t="s">
        <v>180</v>
      </c>
      <c r="F1822">
        <v>11</v>
      </c>
      <c r="G1822">
        <v>625</v>
      </c>
      <c r="H1822">
        <v>0</v>
      </c>
      <c r="I1822">
        <v>0</v>
      </c>
      <c r="J1822">
        <v>11</v>
      </c>
      <c r="K1822">
        <v>625</v>
      </c>
    </row>
    <row r="1823" spans="1:11" x14ac:dyDescent="0.25">
      <c r="A1823" t="s">
        <v>3305</v>
      </c>
      <c r="B1823" t="s">
        <v>74</v>
      </c>
      <c r="C1823" t="s">
        <v>260</v>
      </c>
      <c r="D1823" t="s">
        <v>239</v>
      </c>
      <c r="E1823" t="s">
        <v>181</v>
      </c>
      <c r="F1823">
        <v>24</v>
      </c>
      <c r="G1823">
        <v>1179</v>
      </c>
      <c r="H1823">
        <v>0</v>
      </c>
      <c r="I1823">
        <v>0</v>
      </c>
      <c r="J1823">
        <v>24</v>
      </c>
      <c r="K1823">
        <v>1179</v>
      </c>
    </row>
    <row r="1824" spans="1:11" x14ac:dyDescent="0.25">
      <c r="A1824" t="s">
        <v>612</v>
      </c>
      <c r="B1824" t="s">
        <v>74</v>
      </c>
      <c r="C1824" t="s">
        <v>260</v>
      </c>
      <c r="D1824" t="s">
        <v>240</v>
      </c>
      <c r="E1824" t="s">
        <v>182</v>
      </c>
      <c r="F1824">
        <v>6</v>
      </c>
      <c r="G1824">
        <v>175</v>
      </c>
      <c r="H1824">
        <v>0</v>
      </c>
      <c r="I1824">
        <v>0</v>
      </c>
      <c r="J1824">
        <v>6</v>
      </c>
      <c r="K1824">
        <v>175</v>
      </c>
    </row>
    <row r="1825" spans="1:11" x14ac:dyDescent="0.25">
      <c r="A1825" t="s">
        <v>3366</v>
      </c>
      <c r="B1825" t="s">
        <v>74</v>
      </c>
      <c r="C1825" t="s">
        <v>260</v>
      </c>
      <c r="D1825" t="s">
        <v>239</v>
      </c>
      <c r="E1825" t="s">
        <v>183</v>
      </c>
      <c r="F1825">
        <v>25</v>
      </c>
      <c r="G1825">
        <v>1138.08</v>
      </c>
      <c r="H1825">
        <v>0</v>
      </c>
      <c r="I1825">
        <v>0</v>
      </c>
      <c r="J1825">
        <v>25</v>
      </c>
      <c r="K1825">
        <v>1138.08</v>
      </c>
    </row>
    <row r="1826" spans="1:11" x14ac:dyDescent="0.25">
      <c r="A1826" t="s">
        <v>2212</v>
      </c>
      <c r="B1826" t="s">
        <v>74</v>
      </c>
      <c r="C1826" t="s">
        <v>260</v>
      </c>
      <c r="D1826" t="s">
        <v>241</v>
      </c>
      <c r="E1826" t="s">
        <v>184</v>
      </c>
      <c r="F1826">
        <v>15</v>
      </c>
      <c r="G1826">
        <v>797.16</v>
      </c>
      <c r="H1826">
        <v>0</v>
      </c>
      <c r="I1826">
        <v>0</v>
      </c>
      <c r="J1826">
        <v>15</v>
      </c>
      <c r="K1826">
        <v>797.16</v>
      </c>
    </row>
    <row r="1827" spans="1:11" x14ac:dyDescent="0.25">
      <c r="A1827" t="s">
        <v>2079</v>
      </c>
      <c r="B1827" t="s">
        <v>74</v>
      </c>
      <c r="C1827" t="s">
        <v>260</v>
      </c>
      <c r="D1827" t="s">
        <v>245</v>
      </c>
      <c r="E1827" t="s">
        <v>185</v>
      </c>
      <c r="F1827">
        <v>11</v>
      </c>
      <c r="G1827">
        <v>632.08000000000004</v>
      </c>
      <c r="H1827">
        <v>0</v>
      </c>
      <c r="I1827">
        <v>0</v>
      </c>
      <c r="J1827">
        <v>11</v>
      </c>
      <c r="K1827">
        <v>632.08000000000004</v>
      </c>
    </row>
    <row r="1828" spans="1:11" x14ac:dyDescent="0.25">
      <c r="A1828" t="s">
        <v>3423</v>
      </c>
      <c r="B1828" t="s">
        <v>74</v>
      </c>
      <c r="C1828" t="s">
        <v>260</v>
      </c>
      <c r="D1828" t="s">
        <v>237</v>
      </c>
      <c r="E1828" t="s">
        <v>186</v>
      </c>
      <c r="F1828">
        <v>2</v>
      </c>
      <c r="G1828">
        <v>89</v>
      </c>
      <c r="H1828">
        <v>0</v>
      </c>
      <c r="I1828">
        <v>0</v>
      </c>
      <c r="J1828">
        <v>2</v>
      </c>
      <c r="K1828">
        <v>89</v>
      </c>
    </row>
    <row r="1829" spans="1:11" x14ac:dyDescent="0.25">
      <c r="A1829" t="s">
        <v>2456</v>
      </c>
      <c r="B1829" t="s">
        <v>74</v>
      </c>
      <c r="C1829" t="s">
        <v>260</v>
      </c>
      <c r="D1829" t="s">
        <v>241</v>
      </c>
      <c r="E1829" t="s">
        <v>187</v>
      </c>
      <c r="F1829">
        <v>9</v>
      </c>
      <c r="G1829">
        <v>559</v>
      </c>
      <c r="H1829">
        <v>0</v>
      </c>
      <c r="I1829">
        <v>0</v>
      </c>
      <c r="J1829">
        <v>9</v>
      </c>
      <c r="K1829">
        <v>559</v>
      </c>
    </row>
    <row r="1830" spans="1:11" x14ac:dyDescent="0.25">
      <c r="A1830" t="s">
        <v>1956</v>
      </c>
      <c r="B1830" t="s">
        <v>74</v>
      </c>
      <c r="C1830" t="s">
        <v>260</v>
      </c>
      <c r="D1830" t="s">
        <v>244</v>
      </c>
      <c r="E1830" t="s">
        <v>188</v>
      </c>
      <c r="F1830">
        <v>12</v>
      </c>
      <c r="G1830">
        <v>699</v>
      </c>
      <c r="H1830">
        <v>0</v>
      </c>
      <c r="I1830">
        <v>0</v>
      </c>
      <c r="J1830">
        <v>12</v>
      </c>
      <c r="K1830">
        <v>699</v>
      </c>
    </row>
    <row r="1831" spans="1:11" x14ac:dyDescent="0.25">
      <c r="A1831" t="s">
        <v>853</v>
      </c>
      <c r="B1831" t="s">
        <v>74</v>
      </c>
      <c r="C1831" t="s">
        <v>260</v>
      </c>
      <c r="D1831" t="s">
        <v>241</v>
      </c>
      <c r="E1831" t="s">
        <v>189</v>
      </c>
      <c r="F1831">
        <v>8</v>
      </c>
      <c r="G1831">
        <v>443</v>
      </c>
      <c r="H1831">
        <v>0</v>
      </c>
      <c r="I1831">
        <v>0</v>
      </c>
      <c r="J1831">
        <v>8</v>
      </c>
      <c r="K1831">
        <v>443</v>
      </c>
    </row>
    <row r="1832" spans="1:11" x14ac:dyDescent="0.25">
      <c r="A1832" t="s">
        <v>1870</v>
      </c>
      <c r="B1832" t="s">
        <v>74</v>
      </c>
      <c r="C1832" t="s">
        <v>260</v>
      </c>
      <c r="D1832" t="s">
        <v>245</v>
      </c>
      <c r="E1832" t="s">
        <v>190</v>
      </c>
      <c r="F1832">
        <v>21</v>
      </c>
      <c r="G1832">
        <v>1470</v>
      </c>
      <c r="H1832">
        <v>0</v>
      </c>
      <c r="I1832">
        <v>0</v>
      </c>
      <c r="J1832">
        <v>21</v>
      </c>
      <c r="K1832">
        <v>1470</v>
      </c>
    </row>
    <row r="1833" spans="1:11" x14ac:dyDescent="0.25">
      <c r="A1833" t="s">
        <v>1750</v>
      </c>
      <c r="B1833" t="s">
        <v>74</v>
      </c>
      <c r="C1833" t="s">
        <v>260</v>
      </c>
      <c r="D1833" t="s">
        <v>244</v>
      </c>
      <c r="E1833" t="s">
        <v>191</v>
      </c>
      <c r="F1833">
        <v>18</v>
      </c>
      <c r="G1833">
        <v>1024.08</v>
      </c>
      <c r="H1833">
        <v>0</v>
      </c>
      <c r="I1833">
        <v>0</v>
      </c>
      <c r="J1833">
        <v>18</v>
      </c>
      <c r="K1833">
        <v>1024.08</v>
      </c>
    </row>
    <row r="1834" spans="1:11" x14ac:dyDescent="0.25">
      <c r="A1834" t="s">
        <v>3175</v>
      </c>
      <c r="B1834" t="s">
        <v>74</v>
      </c>
      <c r="C1834" t="s">
        <v>260</v>
      </c>
      <c r="D1834" t="s">
        <v>242</v>
      </c>
      <c r="E1834" t="s">
        <v>192</v>
      </c>
      <c r="F1834">
        <v>5</v>
      </c>
      <c r="G1834">
        <v>416</v>
      </c>
      <c r="H1834">
        <v>0</v>
      </c>
      <c r="I1834">
        <v>0</v>
      </c>
      <c r="J1834">
        <v>5</v>
      </c>
      <c r="K1834">
        <v>416</v>
      </c>
    </row>
    <row r="1835" spans="1:11" x14ac:dyDescent="0.25">
      <c r="A1835" t="s">
        <v>2271</v>
      </c>
      <c r="B1835" t="s">
        <v>74</v>
      </c>
      <c r="C1835" t="s">
        <v>260</v>
      </c>
      <c r="D1835" t="s">
        <v>244</v>
      </c>
      <c r="E1835" t="s">
        <v>193</v>
      </c>
      <c r="F1835">
        <v>8</v>
      </c>
      <c r="G1835">
        <v>468</v>
      </c>
      <c r="H1835">
        <v>0</v>
      </c>
      <c r="I1835">
        <v>0</v>
      </c>
      <c r="J1835">
        <v>8</v>
      </c>
      <c r="K1835">
        <v>468</v>
      </c>
    </row>
    <row r="1836" spans="1:11" x14ac:dyDescent="0.25">
      <c r="A1836" t="s">
        <v>1908</v>
      </c>
      <c r="B1836" t="s">
        <v>74</v>
      </c>
      <c r="C1836" t="s">
        <v>260</v>
      </c>
      <c r="D1836" t="s">
        <v>243</v>
      </c>
      <c r="E1836" t="s">
        <v>194</v>
      </c>
      <c r="F1836">
        <v>27</v>
      </c>
      <c r="G1836">
        <v>1295.08</v>
      </c>
      <c r="H1836">
        <v>0</v>
      </c>
      <c r="I1836">
        <v>0</v>
      </c>
      <c r="J1836">
        <v>27</v>
      </c>
      <c r="K1836">
        <v>1295.08</v>
      </c>
    </row>
    <row r="1837" spans="1:11" x14ac:dyDescent="0.25">
      <c r="A1837" t="s">
        <v>2491</v>
      </c>
      <c r="B1837" t="s">
        <v>74</v>
      </c>
      <c r="C1837" t="s">
        <v>260</v>
      </c>
      <c r="D1837" t="s">
        <v>242</v>
      </c>
      <c r="E1837" t="s">
        <v>254</v>
      </c>
      <c r="F1837">
        <v>569</v>
      </c>
      <c r="G1837">
        <v>30248.880000000001</v>
      </c>
      <c r="H1837">
        <v>0</v>
      </c>
      <c r="I1837">
        <v>0</v>
      </c>
      <c r="J1837">
        <v>569</v>
      </c>
      <c r="K1837">
        <v>30248.880000000001</v>
      </c>
    </row>
    <row r="1838" spans="1:11" x14ac:dyDescent="0.25">
      <c r="A1838" t="s">
        <v>1903</v>
      </c>
      <c r="B1838" t="s">
        <v>74</v>
      </c>
      <c r="C1838" t="s">
        <v>260</v>
      </c>
      <c r="D1838" t="s">
        <v>243</v>
      </c>
      <c r="E1838" t="s">
        <v>195</v>
      </c>
      <c r="F1838">
        <v>22</v>
      </c>
      <c r="G1838">
        <v>1220</v>
      </c>
      <c r="H1838">
        <v>0</v>
      </c>
      <c r="I1838">
        <v>0</v>
      </c>
      <c r="J1838">
        <v>22</v>
      </c>
      <c r="K1838">
        <v>1220</v>
      </c>
    </row>
    <row r="1839" spans="1:11" x14ac:dyDescent="0.25">
      <c r="A1839" t="s">
        <v>1810</v>
      </c>
      <c r="B1839" t="s">
        <v>74</v>
      </c>
      <c r="C1839" t="s">
        <v>260</v>
      </c>
      <c r="D1839" t="s">
        <v>240</v>
      </c>
      <c r="E1839" t="s">
        <v>196</v>
      </c>
      <c r="F1839">
        <v>6</v>
      </c>
      <c r="G1839">
        <v>334</v>
      </c>
      <c r="H1839">
        <v>0</v>
      </c>
      <c r="I1839">
        <v>0</v>
      </c>
      <c r="J1839">
        <v>6</v>
      </c>
      <c r="K1839">
        <v>334</v>
      </c>
    </row>
    <row r="1840" spans="1:11" x14ac:dyDescent="0.25">
      <c r="A1840" t="s">
        <v>2714</v>
      </c>
      <c r="B1840" t="s">
        <v>74</v>
      </c>
      <c r="C1840" t="s">
        <v>260</v>
      </c>
      <c r="D1840" t="s">
        <v>243</v>
      </c>
      <c r="E1840" t="s">
        <v>255</v>
      </c>
      <c r="F1840">
        <v>294</v>
      </c>
      <c r="G1840">
        <v>13692.56</v>
      </c>
      <c r="H1840">
        <v>0</v>
      </c>
      <c r="I1840">
        <v>0</v>
      </c>
      <c r="J1840">
        <v>294</v>
      </c>
      <c r="K1840">
        <v>13692.56</v>
      </c>
    </row>
    <row r="1841" spans="1:11" x14ac:dyDescent="0.25">
      <c r="A1841" t="s">
        <v>844</v>
      </c>
      <c r="B1841" t="s">
        <v>74</v>
      </c>
      <c r="C1841" t="s">
        <v>260</v>
      </c>
      <c r="D1841" t="s">
        <v>242</v>
      </c>
      <c r="E1841" t="s">
        <v>197</v>
      </c>
      <c r="F1841">
        <v>3</v>
      </c>
      <c r="G1841">
        <v>112</v>
      </c>
      <c r="H1841">
        <v>0</v>
      </c>
      <c r="I1841">
        <v>0</v>
      </c>
      <c r="J1841">
        <v>3</v>
      </c>
      <c r="K1841">
        <v>112</v>
      </c>
    </row>
    <row r="1842" spans="1:11" x14ac:dyDescent="0.25">
      <c r="A1842" t="s">
        <v>1929</v>
      </c>
      <c r="B1842" t="s">
        <v>74</v>
      </c>
      <c r="C1842" t="s">
        <v>260</v>
      </c>
      <c r="D1842" t="s">
        <v>238</v>
      </c>
      <c r="E1842" t="s">
        <v>198</v>
      </c>
      <c r="F1842">
        <v>2</v>
      </c>
      <c r="G1842">
        <v>140</v>
      </c>
      <c r="H1842">
        <v>0</v>
      </c>
      <c r="I1842">
        <v>0</v>
      </c>
      <c r="J1842">
        <v>2</v>
      </c>
      <c r="K1842">
        <v>140</v>
      </c>
    </row>
    <row r="1843" spans="1:11" x14ac:dyDescent="0.25">
      <c r="A1843" t="s">
        <v>1628</v>
      </c>
      <c r="B1843" t="s">
        <v>74</v>
      </c>
      <c r="C1843" t="s">
        <v>260</v>
      </c>
      <c r="D1843" t="s">
        <v>239</v>
      </c>
      <c r="E1843" t="s">
        <v>199</v>
      </c>
      <c r="F1843">
        <v>13</v>
      </c>
      <c r="G1843">
        <v>714</v>
      </c>
      <c r="H1843">
        <v>0</v>
      </c>
      <c r="I1843">
        <v>0</v>
      </c>
      <c r="J1843">
        <v>13</v>
      </c>
      <c r="K1843">
        <v>714</v>
      </c>
    </row>
    <row r="1844" spans="1:11" x14ac:dyDescent="0.25">
      <c r="A1844" t="s">
        <v>3388</v>
      </c>
      <c r="B1844" t="s">
        <v>74</v>
      </c>
      <c r="C1844" t="s">
        <v>260</v>
      </c>
      <c r="D1844" t="s">
        <v>241</v>
      </c>
      <c r="E1844" t="s">
        <v>200</v>
      </c>
      <c r="F1844">
        <v>5</v>
      </c>
      <c r="G1844">
        <v>409</v>
      </c>
      <c r="H1844">
        <v>0</v>
      </c>
      <c r="I1844">
        <v>0</v>
      </c>
      <c r="J1844">
        <v>5</v>
      </c>
      <c r="K1844">
        <v>409</v>
      </c>
    </row>
    <row r="1845" spans="1:11" x14ac:dyDescent="0.25">
      <c r="A1845" t="s">
        <v>1471</v>
      </c>
      <c r="B1845" t="s">
        <v>74</v>
      </c>
      <c r="C1845" t="s">
        <v>260</v>
      </c>
      <c r="D1845" t="s">
        <v>244</v>
      </c>
      <c r="E1845" t="s">
        <v>201</v>
      </c>
      <c r="F1845">
        <v>26</v>
      </c>
      <c r="G1845">
        <v>1618.16</v>
      </c>
      <c r="H1845">
        <v>0</v>
      </c>
      <c r="I1845">
        <v>0</v>
      </c>
      <c r="J1845">
        <v>26</v>
      </c>
      <c r="K1845">
        <v>1618.16</v>
      </c>
    </row>
    <row r="1846" spans="1:11" x14ac:dyDescent="0.25">
      <c r="A1846" t="s">
        <v>1355</v>
      </c>
      <c r="B1846" t="s">
        <v>74</v>
      </c>
      <c r="C1846" t="s">
        <v>260</v>
      </c>
      <c r="D1846" t="s">
        <v>241</v>
      </c>
      <c r="E1846" t="s">
        <v>202</v>
      </c>
      <c r="F1846">
        <v>16</v>
      </c>
      <c r="G1846">
        <v>926</v>
      </c>
      <c r="H1846">
        <v>0</v>
      </c>
      <c r="I1846">
        <v>0</v>
      </c>
      <c r="J1846">
        <v>16</v>
      </c>
      <c r="K1846">
        <v>926</v>
      </c>
    </row>
    <row r="1847" spans="1:11" x14ac:dyDescent="0.25">
      <c r="A1847" t="s">
        <v>3775</v>
      </c>
      <c r="B1847" t="s">
        <v>74</v>
      </c>
      <c r="C1847" t="s">
        <v>260</v>
      </c>
      <c r="D1847" t="s">
        <v>240</v>
      </c>
      <c r="E1847" t="s">
        <v>203</v>
      </c>
      <c r="F1847">
        <v>5</v>
      </c>
      <c r="G1847">
        <v>367</v>
      </c>
      <c r="H1847">
        <v>0</v>
      </c>
      <c r="I1847">
        <v>0</v>
      </c>
      <c r="J1847">
        <v>5</v>
      </c>
      <c r="K1847">
        <v>367</v>
      </c>
    </row>
    <row r="1848" spans="1:11" x14ac:dyDescent="0.25">
      <c r="A1848" t="s">
        <v>3254</v>
      </c>
      <c r="B1848" t="s">
        <v>74</v>
      </c>
      <c r="C1848" t="s">
        <v>260</v>
      </c>
      <c r="D1848" t="s">
        <v>244</v>
      </c>
      <c r="E1848" t="s">
        <v>204</v>
      </c>
      <c r="F1848">
        <v>9</v>
      </c>
      <c r="G1848">
        <v>506</v>
      </c>
      <c r="H1848">
        <v>0</v>
      </c>
      <c r="I1848">
        <v>0</v>
      </c>
      <c r="J1848">
        <v>9</v>
      </c>
      <c r="K1848">
        <v>506</v>
      </c>
    </row>
    <row r="1849" spans="1:11" x14ac:dyDescent="0.25">
      <c r="A1849" t="s">
        <v>1200</v>
      </c>
      <c r="B1849" t="s">
        <v>74</v>
      </c>
      <c r="C1849" t="s">
        <v>260</v>
      </c>
      <c r="D1849" t="s">
        <v>238</v>
      </c>
      <c r="E1849" t="s">
        <v>205</v>
      </c>
      <c r="F1849">
        <v>39</v>
      </c>
      <c r="G1849">
        <v>1816.16</v>
      </c>
      <c r="H1849">
        <v>0</v>
      </c>
      <c r="I1849">
        <v>0</v>
      </c>
      <c r="J1849">
        <v>39</v>
      </c>
      <c r="K1849">
        <v>1816.16</v>
      </c>
    </row>
    <row r="1850" spans="1:11" x14ac:dyDescent="0.25">
      <c r="A1850" t="s">
        <v>1427</v>
      </c>
      <c r="B1850" t="s">
        <v>74</v>
      </c>
      <c r="C1850" t="s">
        <v>260</v>
      </c>
      <c r="D1850" t="s">
        <v>240</v>
      </c>
      <c r="E1850" t="s">
        <v>206</v>
      </c>
      <c r="F1850">
        <v>8</v>
      </c>
      <c r="G1850">
        <v>541</v>
      </c>
      <c r="H1850">
        <v>0</v>
      </c>
      <c r="I1850">
        <v>0</v>
      </c>
      <c r="J1850">
        <v>8</v>
      </c>
      <c r="K1850">
        <v>541</v>
      </c>
    </row>
    <row r="1851" spans="1:11" x14ac:dyDescent="0.25">
      <c r="A1851" t="s">
        <v>3914</v>
      </c>
      <c r="B1851" t="s">
        <v>74</v>
      </c>
      <c r="C1851" t="s">
        <v>260</v>
      </c>
      <c r="D1851" t="s">
        <v>242</v>
      </c>
      <c r="E1851" t="s">
        <v>207</v>
      </c>
      <c r="F1851">
        <v>91</v>
      </c>
      <c r="G1851">
        <v>4704.24</v>
      </c>
      <c r="H1851">
        <v>0</v>
      </c>
      <c r="I1851">
        <v>0</v>
      </c>
      <c r="J1851">
        <v>91</v>
      </c>
      <c r="K1851">
        <v>4704.24</v>
      </c>
    </row>
    <row r="1852" spans="1:11" x14ac:dyDescent="0.25">
      <c r="A1852" t="s">
        <v>1283</v>
      </c>
      <c r="B1852" t="s">
        <v>74</v>
      </c>
      <c r="C1852" t="s">
        <v>260</v>
      </c>
      <c r="D1852" t="s">
        <v>239</v>
      </c>
      <c r="E1852" t="s">
        <v>208</v>
      </c>
      <c r="F1852">
        <v>12</v>
      </c>
      <c r="G1852">
        <v>712</v>
      </c>
      <c r="H1852">
        <v>0</v>
      </c>
      <c r="I1852">
        <v>0</v>
      </c>
      <c r="J1852">
        <v>12</v>
      </c>
      <c r="K1852">
        <v>712</v>
      </c>
    </row>
    <row r="1853" spans="1:11" x14ac:dyDescent="0.25">
      <c r="A1853" t="s">
        <v>1525</v>
      </c>
      <c r="B1853" t="s">
        <v>74</v>
      </c>
      <c r="C1853" t="s">
        <v>260</v>
      </c>
      <c r="D1853" t="s">
        <v>243</v>
      </c>
      <c r="E1853" t="s">
        <v>209</v>
      </c>
      <c r="F1853">
        <v>7</v>
      </c>
      <c r="G1853">
        <v>411.08</v>
      </c>
      <c r="H1853">
        <v>0</v>
      </c>
      <c r="I1853">
        <v>0</v>
      </c>
      <c r="J1853">
        <v>7</v>
      </c>
      <c r="K1853">
        <v>411.08</v>
      </c>
    </row>
    <row r="1854" spans="1:11" x14ac:dyDescent="0.25">
      <c r="A1854" t="s">
        <v>2686</v>
      </c>
      <c r="B1854" t="s">
        <v>74</v>
      </c>
      <c r="C1854" t="s">
        <v>260</v>
      </c>
      <c r="D1854" t="s">
        <v>241</v>
      </c>
      <c r="E1854" t="s">
        <v>210</v>
      </c>
      <c r="F1854">
        <v>17</v>
      </c>
      <c r="G1854">
        <v>1434.08</v>
      </c>
      <c r="H1854">
        <v>0</v>
      </c>
      <c r="I1854">
        <v>0</v>
      </c>
      <c r="J1854">
        <v>17</v>
      </c>
      <c r="K1854">
        <v>1434.08</v>
      </c>
    </row>
    <row r="1855" spans="1:11" x14ac:dyDescent="0.25">
      <c r="A1855" t="s">
        <v>1963</v>
      </c>
      <c r="B1855" t="s">
        <v>74</v>
      </c>
      <c r="C1855" t="s">
        <v>260</v>
      </c>
      <c r="D1855" t="s">
        <v>244</v>
      </c>
      <c r="E1855" t="s">
        <v>211</v>
      </c>
      <c r="F1855">
        <v>6</v>
      </c>
      <c r="G1855">
        <v>486</v>
      </c>
      <c r="H1855">
        <v>0</v>
      </c>
      <c r="I1855">
        <v>0</v>
      </c>
      <c r="J1855">
        <v>6</v>
      </c>
      <c r="K1855">
        <v>486</v>
      </c>
    </row>
    <row r="1856" spans="1:11" x14ac:dyDescent="0.25">
      <c r="A1856" t="s">
        <v>1224</v>
      </c>
      <c r="B1856" t="s">
        <v>74</v>
      </c>
      <c r="C1856" t="s">
        <v>260</v>
      </c>
      <c r="D1856" t="s">
        <v>238</v>
      </c>
      <c r="E1856" t="s">
        <v>212</v>
      </c>
      <c r="F1856">
        <v>7</v>
      </c>
      <c r="G1856">
        <v>495</v>
      </c>
      <c r="H1856">
        <v>0</v>
      </c>
      <c r="I1856">
        <v>0</v>
      </c>
      <c r="J1856">
        <v>7</v>
      </c>
      <c r="K1856">
        <v>495</v>
      </c>
    </row>
    <row r="1857" spans="1:11" x14ac:dyDescent="0.25">
      <c r="A1857" t="s">
        <v>1151</v>
      </c>
      <c r="B1857" t="s">
        <v>74</v>
      </c>
      <c r="C1857" t="s">
        <v>260</v>
      </c>
      <c r="D1857" t="s">
        <v>243</v>
      </c>
      <c r="E1857" t="s">
        <v>213</v>
      </c>
      <c r="F1857">
        <v>3</v>
      </c>
      <c r="G1857">
        <v>109</v>
      </c>
      <c r="H1857">
        <v>0</v>
      </c>
      <c r="I1857">
        <v>0</v>
      </c>
      <c r="J1857">
        <v>3</v>
      </c>
      <c r="K1857">
        <v>109</v>
      </c>
    </row>
    <row r="1858" spans="1:11" x14ac:dyDescent="0.25">
      <c r="A1858" t="s">
        <v>776</v>
      </c>
      <c r="B1858" t="s">
        <v>74</v>
      </c>
      <c r="C1858" t="s">
        <v>260</v>
      </c>
      <c r="D1858" t="s">
        <v>239</v>
      </c>
      <c r="E1858" t="s">
        <v>214</v>
      </c>
      <c r="F1858">
        <v>22</v>
      </c>
      <c r="G1858">
        <v>1182</v>
      </c>
      <c r="H1858">
        <v>0</v>
      </c>
      <c r="I1858">
        <v>0</v>
      </c>
      <c r="J1858">
        <v>22</v>
      </c>
      <c r="K1858">
        <v>1182</v>
      </c>
    </row>
    <row r="1859" spans="1:11" x14ac:dyDescent="0.25">
      <c r="A1859" t="s">
        <v>3988</v>
      </c>
      <c r="B1859" t="s">
        <v>74</v>
      </c>
      <c r="C1859" t="s">
        <v>260</v>
      </c>
      <c r="D1859" t="s">
        <v>241</v>
      </c>
      <c r="E1859" t="s">
        <v>215</v>
      </c>
      <c r="F1859">
        <v>13</v>
      </c>
      <c r="G1859">
        <v>772</v>
      </c>
      <c r="H1859">
        <v>0</v>
      </c>
      <c r="I1859">
        <v>0</v>
      </c>
      <c r="J1859">
        <v>13</v>
      </c>
      <c r="K1859">
        <v>772</v>
      </c>
    </row>
    <row r="1860" spans="1:11" x14ac:dyDescent="0.25">
      <c r="A1860" t="s">
        <v>1414</v>
      </c>
      <c r="B1860" t="s">
        <v>74</v>
      </c>
      <c r="C1860" t="s">
        <v>260</v>
      </c>
      <c r="D1860" t="s">
        <v>245</v>
      </c>
      <c r="E1860" t="s">
        <v>216</v>
      </c>
      <c r="F1860">
        <v>9</v>
      </c>
      <c r="G1860">
        <v>468.08</v>
      </c>
      <c r="H1860">
        <v>0</v>
      </c>
      <c r="I1860">
        <v>0</v>
      </c>
      <c r="J1860">
        <v>9</v>
      </c>
      <c r="K1860">
        <v>468.08</v>
      </c>
    </row>
    <row r="1861" spans="1:11" x14ac:dyDescent="0.25">
      <c r="A1861" t="s">
        <v>2346</v>
      </c>
      <c r="B1861" t="s">
        <v>74</v>
      </c>
      <c r="C1861" t="s">
        <v>260</v>
      </c>
      <c r="D1861" t="s">
        <v>244</v>
      </c>
      <c r="E1861" t="s">
        <v>217</v>
      </c>
      <c r="F1861">
        <v>11</v>
      </c>
      <c r="G1861">
        <v>650</v>
      </c>
      <c r="H1861">
        <v>0</v>
      </c>
      <c r="I1861">
        <v>0</v>
      </c>
      <c r="J1861">
        <v>11</v>
      </c>
      <c r="K1861">
        <v>650</v>
      </c>
    </row>
    <row r="1862" spans="1:11" x14ac:dyDescent="0.25">
      <c r="A1862" t="s">
        <v>3665</v>
      </c>
      <c r="B1862" t="s">
        <v>74</v>
      </c>
      <c r="C1862" t="s">
        <v>260</v>
      </c>
      <c r="D1862" t="s">
        <v>239</v>
      </c>
      <c r="E1862" t="s">
        <v>218</v>
      </c>
      <c r="F1862">
        <v>18</v>
      </c>
      <c r="G1862">
        <v>1261</v>
      </c>
      <c r="H1862">
        <v>0</v>
      </c>
      <c r="I1862">
        <v>0</v>
      </c>
      <c r="J1862">
        <v>18</v>
      </c>
      <c r="K1862">
        <v>1261</v>
      </c>
    </row>
    <row r="1863" spans="1:11" x14ac:dyDescent="0.25">
      <c r="A1863" t="s">
        <v>725</v>
      </c>
      <c r="B1863" t="s">
        <v>74</v>
      </c>
      <c r="C1863" t="s">
        <v>260</v>
      </c>
      <c r="D1863" t="s">
        <v>239</v>
      </c>
      <c r="E1863" t="s">
        <v>219</v>
      </c>
      <c r="F1863">
        <v>27</v>
      </c>
      <c r="G1863">
        <v>1771</v>
      </c>
      <c r="H1863">
        <v>0</v>
      </c>
      <c r="I1863">
        <v>0</v>
      </c>
      <c r="J1863">
        <v>27</v>
      </c>
      <c r="K1863">
        <v>1771</v>
      </c>
    </row>
    <row r="1864" spans="1:11" x14ac:dyDescent="0.25">
      <c r="A1864" t="s">
        <v>3503</v>
      </c>
      <c r="B1864" t="s">
        <v>74</v>
      </c>
      <c r="C1864" t="s">
        <v>260</v>
      </c>
      <c r="D1864" t="s">
        <v>241</v>
      </c>
      <c r="E1864" t="s">
        <v>220</v>
      </c>
      <c r="F1864">
        <v>6</v>
      </c>
      <c r="G1864">
        <v>267</v>
      </c>
      <c r="H1864">
        <v>0</v>
      </c>
      <c r="I1864">
        <v>0</v>
      </c>
      <c r="J1864">
        <v>6</v>
      </c>
      <c r="K1864">
        <v>267</v>
      </c>
    </row>
    <row r="1865" spans="1:11" x14ac:dyDescent="0.25">
      <c r="A1865" t="s">
        <v>3203</v>
      </c>
      <c r="B1865" t="s">
        <v>74</v>
      </c>
      <c r="C1865" t="s">
        <v>260</v>
      </c>
      <c r="D1865" t="s">
        <v>244</v>
      </c>
      <c r="E1865" t="s">
        <v>221</v>
      </c>
      <c r="F1865">
        <v>29</v>
      </c>
      <c r="G1865">
        <v>1855</v>
      </c>
      <c r="H1865">
        <v>0</v>
      </c>
      <c r="I1865">
        <v>0</v>
      </c>
      <c r="J1865">
        <v>29</v>
      </c>
      <c r="K1865">
        <v>1855</v>
      </c>
    </row>
    <row r="1866" spans="1:11" x14ac:dyDescent="0.25">
      <c r="A1866" t="s">
        <v>1229</v>
      </c>
      <c r="B1866" t="s">
        <v>74</v>
      </c>
      <c r="C1866" t="s">
        <v>260</v>
      </c>
      <c r="D1866" t="s">
        <v>242</v>
      </c>
      <c r="E1866" t="s">
        <v>222</v>
      </c>
      <c r="F1866">
        <v>10</v>
      </c>
      <c r="G1866">
        <v>573</v>
      </c>
      <c r="H1866">
        <v>0</v>
      </c>
      <c r="I1866">
        <v>0</v>
      </c>
      <c r="J1866">
        <v>10</v>
      </c>
      <c r="K1866">
        <v>573</v>
      </c>
    </row>
    <row r="1867" spans="1:11" x14ac:dyDescent="0.25">
      <c r="A1867" t="s">
        <v>4139</v>
      </c>
      <c r="B1867" t="s">
        <v>74</v>
      </c>
      <c r="C1867" t="s">
        <v>260</v>
      </c>
      <c r="D1867" t="s">
        <v>244</v>
      </c>
      <c r="E1867" t="s">
        <v>256</v>
      </c>
      <c r="F1867">
        <v>261</v>
      </c>
      <c r="G1867">
        <v>15310.24</v>
      </c>
      <c r="H1867">
        <v>0</v>
      </c>
      <c r="I1867">
        <v>0</v>
      </c>
      <c r="J1867">
        <v>261</v>
      </c>
      <c r="K1867">
        <v>15310.24</v>
      </c>
    </row>
    <row r="1868" spans="1:11" x14ac:dyDescent="0.25">
      <c r="A1868" t="s">
        <v>3680</v>
      </c>
      <c r="B1868" t="s">
        <v>74</v>
      </c>
      <c r="C1868" t="s">
        <v>260</v>
      </c>
      <c r="D1868" t="s">
        <v>237</v>
      </c>
      <c r="E1868" t="s">
        <v>223</v>
      </c>
      <c r="F1868">
        <v>14</v>
      </c>
      <c r="G1868">
        <v>844</v>
      </c>
      <c r="H1868">
        <v>0</v>
      </c>
      <c r="I1868">
        <v>0</v>
      </c>
      <c r="J1868">
        <v>14</v>
      </c>
      <c r="K1868">
        <v>844</v>
      </c>
    </row>
    <row r="1869" spans="1:11" x14ac:dyDescent="0.25">
      <c r="A1869" t="s">
        <v>2788</v>
      </c>
      <c r="B1869" t="s">
        <v>74</v>
      </c>
      <c r="C1869" t="s">
        <v>260</v>
      </c>
      <c r="D1869" t="s">
        <v>242</v>
      </c>
      <c r="E1869" t="s">
        <v>224</v>
      </c>
      <c r="F1869">
        <v>59</v>
      </c>
      <c r="G1869">
        <v>3093.16</v>
      </c>
      <c r="H1869">
        <v>0</v>
      </c>
      <c r="I1869">
        <v>0</v>
      </c>
      <c r="J1869">
        <v>59</v>
      </c>
      <c r="K1869">
        <v>3093.16</v>
      </c>
    </row>
    <row r="1870" spans="1:11" x14ac:dyDescent="0.25">
      <c r="A1870" t="s">
        <v>2645</v>
      </c>
      <c r="B1870" t="s">
        <v>74</v>
      </c>
      <c r="C1870" t="s">
        <v>260</v>
      </c>
      <c r="D1870" t="s">
        <v>239</v>
      </c>
      <c r="E1870" t="s">
        <v>225</v>
      </c>
      <c r="F1870">
        <v>8</v>
      </c>
      <c r="G1870">
        <v>417</v>
      </c>
      <c r="H1870">
        <v>0</v>
      </c>
      <c r="I1870">
        <v>0</v>
      </c>
      <c r="J1870">
        <v>8</v>
      </c>
      <c r="K1870">
        <v>417</v>
      </c>
    </row>
    <row r="1871" spans="1:11" x14ac:dyDescent="0.25">
      <c r="A1871" t="s">
        <v>3358</v>
      </c>
      <c r="B1871" t="s">
        <v>74</v>
      </c>
      <c r="C1871" t="s">
        <v>260</v>
      </c>
      <c r="D1871" t="s">
        <v>241</v>
      </c>
      <c r="E1871" t="s">
        <v>226</v>
      </c>
      <c r="F1871">
        <v>6</v>
      </c>
      <c r="G1871">
        <v>290</v>
      </c>
      <c r="H1871">
        <v>0</v>
      </c>
      <c r="I1871">
        <v>0</v>
      </c>
      <c r="J1871">
        <v>6</v>
      </c>
      <c r="K1871">
        <v>290</v>
      </c>
    </row>
    <row r="1872" spans="1:11" x14ac:dyDescent="0.25">
      <c r="A1872" t="s">
        <v>3188</v>
      </c>
      <c r="B1872" t="s">
        <v>74</v>
      </c>
      <c r="C1872" t="s">
        <v>260</v>
      </c>
      <c r="D1872" t="s">
        <v>241</v>
      </c>
      <c r="E1872" t="s">
        <v>227</v>
      </c>
      <c r="F1872">
        <v>9</v>
      </c>
      <c r="G1872">
        <v>553</v>
      </c>
      <c r="H1872">
        <v>0</v>
      </c>
      <c r="I1872">
        <v>0</v>
      </c>
      <c r="J1872">
        <v>9</v>
      </c>
      <c r="K1872">
        <v>553</v>
      </c>
    </row>
    <row r="1873" spans="1:11" x14ac:dyDescent="0.25">
      <c r="A1873" t="s">
        <v>3489</v>
      </c>
      <c r="B1873" t="s">
        <v>74</v>
      </c>
      <c r="C1873" t="s">
        <v>260</v>
      </c>
      <c r="D1873" t="s">
        <v>243</v>
      </c>
      <c r="E1873" t="s">
        <v>228</v>
      </c>
      <c r="F1873">
        <v>40</v>
      </c>
      <c r="G1873">
        <v>1949.08</v>
      </c>
      <c r="H1873">
        <v>0</v>
      </c>
      <c r="I1873">
        <v>0</v>
      </c>
      <c r="J1873">
        <v>40</v>
      </c>
      <c r="K1873">
        <v>1949.08</v>
      </c>
    </row>
    <row r="1874" spans="1:11" x14ac:dyDescent="0.25">
      <c r="A1874" t="s">
        <v>2105</v>
      </c>
      <c r="B1874" t="s">
        <v>74</v>
      </c>
      <c r="C1874" t="s">
        <v>260</v>
      </c>
      <c r="D1874" t="s">
        <v>242</v>
      </c>
      <c r="E1874" t="s">
        <v>229</v>
      </c>
      <c r="F1874">
        <v>9</v>
      </c>
      <c r="G1874">
        <v>577</v>
      </c>
      <c r="H1874">
        <v>0</v>
      </c>
      <c r="I1874">
        <v>0</v>
      </c>
      <c r="J1874">
        <v>9</v>
      </c>
      <c r="K1874">
        <v>577</v>
      </c>
    </row>
    <row r="1875" spans="1:11" x14ac:dyDescent="0.25">
      <c r="A1875" t="s">
        <v>1667</v>
      </c>
      <c r="B1875" t="s">
        <v>74</v>
      </c>
      <c r="C1875" t="s">
        <v>260</v>
      </c>
      <c r="D1875" t="s">
        <v>241</v>
      </c>
      <c r="E1875" t="s">
        <v>230</v>
      </c>
      <c r="F1875">
        <v>7</v>
      </c>
      <c r="G1875">
        <v>479</v>
      </c>
      <c r="H1875">
        <v>0</v>
      </c>
      <c r="I1875">
        <v>0</v>
      </c>
      <c r="J1875">
        <v>7</v>
      </c>
      <c r="K1875">
        <v>479</v>
      </c>
    </row>
    <row r="1876" spans="1:11" x14ac:dyDescent="0.25">
      <c r="A1876" t="s">
        <v>1714</v>
      </c>
      <c r="B1876" t="s">
        <v>74</v>
      </c>
      <c r="C1876" t="s">
        <v>260</v>
      </c>
      <c r="D1876" t="s">
        <v>242</v>
      </c>
      <c r="E1876" t="s">
        <v>231</v>
      </c>
      <c r="F1876">
        <v>9</v>
      </c>
      <c r="G1876">
        <v>614</v>
      </c>
      <c r="H1876">
        <v>0</v>
      </c>
      <c r="I1876">
        <v>0</v>
      </c>
      <c r="J1876">
        <v>9</v>
      </c>
      <c r="K1876">
        <v>614</v>
      </c>
    </row>
    <row r="1877" spans="1:11" x14ac:dyDescent="0.25">
      <c r="A1877" t="s">
        <v>2895</v>
      </c>
      <c r="B1877" t="s">
        <v>74</v>
      </c>
      <c r="C1877" t="s">
        <v>260</v>
      </c>
      <c r="D1877" t="s">
        <v>244</v>
      </c>
      <c r="E1877" t="s">
        <v>232</v>
      </c>
      <c r="F1877">
        <v>11</v>
      </c>
      <c r="G1877">
        <v>764</v>
      </c>
      <c r="H1877">
        <v>0</v>
      </c>
      <c r="I1877">
        <v>0</v>
      </c>
      <c r="J1877">
        <v>11</v>
      </c>
      <c r="K1877">
        <v>764</v>
      </c>
    </row>
    <row r="1878" spans="1:11" x14ac:dyDescent="0.25">
      <c r="A1878" t="s">
        <v>3010</v>
      </c>
      <c r="B1878" t="s">
        <v>74</v>
      </c>
      <c r="C1878" t="s">
        <v>260</v>
      </c>
      <c r="D1878" t="s">
        <v>244</v>
      </c>
      <c r="E1878" t="s">
        <v>233</v>
      </c>
      <c r="F1878">
        <v>29</v>
      </c>
      <c r="G1878">
        <v>1284</v>
      </c>
      <c r="H1878">
        <v>0</v>
      </c>
      <c r="I1878">
        <v>0</v>
      </c>
      <c r="J1878">
        <v>29</v>
      </c>
      <c r="K1878">
        <v>1284</v>
      </c>
    </row>
    <row r="1879" spans="1:11" x14ac:dyDescent="0.25">
      <c r="A1879" t="s">
        <v>571</v>
      </c>
      <c r="B1879" t="s">
        <v>74</v>
      </c>
      <c r="C1879" t="s">
        <v>260</v>
      </c>
      <c r="D1879" t="s">
        <v>245</v>
      </c>
      <c r="E1879" t="s">
        <v>234</v>
      </c>
      <c r="F1879">
        <v>13</v>
      </c>
      <c r="G1879">
        <v>463</v>
      </c>
      <c r="H1879">
        <v>0</v>
      </c>
      <c r="I1879">
        <v>0</v>
      </c>
      <c r="J1879">
        <v>13</v>
      </c>
      <c r="K1879">
        <v>463</v>
      </c>
    </row>
    <row r="1880" spans="1:11" x14ac:dyDescent="0.25">
      <c r="A1880" t="s">
        <v>2776</v>
      </c>
      <c r="B1880" t="s">
        <v>74</v>
      </c>
      <c r="C1880" t="s">
        <v>260</v>
      </c>
      <c r="D1880" t="s">
        <v>245</v>
      </c>
      <c r="E1880" t="s">
        <v>257</v>
      </c>
      <c r="F1880">
        <v>192</v>
      </c>
      <c r="G1880">
        <v>9631.16</v>
      </c>
      <c r="H1880">
        <v>0</v>
      </c>
      <c r="I1880">
        <v>0</v>
      </c>
      <c r="J1880">
        <v>192</v>
      </c>
      <c r="K1880">
        <v>9631.16</v>
      </c>
    </row>
    <row r="1881" spans="1:11" x14ac:dyDescent="0.25">
      <c r="A1881" t="s">
        <v>2919</v>
      </c>
      <c r="B1881" t="s">
        <v>74</v>
      </c>
      <c r="C1881" t="s">
        <v>262</v>
      </c>
      <c r="D1881" t="s">
        <v>81</v>
      </c>
      <c r="E1881" t="s">
        <v>248</v>
      </c>
      <c r="F1881">
        <v>35</v>
      </c>
      <c r="G1881">
        <v>1289</v>
      </c>
      <c r="H1881">
        <v>0</v>
      </c>
      <c r="I1881">
        <v>0</v>
      </c>
      <c r="J1881">
        <v>35</v>
      </c>
      <c r="K1881">
        <v>1289</v>
      </c>
    </row>
    <row r="1882" spans="1:11" x14ac:dyDescent="0.25">
      <c r="A1882" t="s">
        <v>3725</v>
      </c>
      <c r="B1882" t="s">
        <v>74</v>
      </c>
      <c r="C1882" t="s">
        <v>262</v>
      </c>
      <c r="D1882" t="s">
        <v>239</v>
      </c>
      <c r="E1882" t="s">
        <v>82</v>
      </c>
      <c r="F1882">
        <v>1</v>
      </c>
      <c r="G1882">
        <v>33</v>
      </c>
      <c r="H1882">
        <v>0</v>
      </c>
      <c r="I1882">
        <v>0</v>
      </c>
      <c r="J1882">
        <v>1</v>
      </c>
      <c r="K1882">
        <v>33</v>
      </c>
    </row>
    <row r="1883" spans="1:11" x14ac:dyDescent="0.25">
      <c r="A1883" t="s">
        <v>3149</v>
      </c>
      <c r="B1883" t="s">
        <v>74</v>
      </c>
      <c r="C1883" t="s">
        <v>262</v>
      </c>
      <c r="D1883" t="s">
        <v>244</v>
      </c>
      <c r="E1883" t="s">
        <v>88</v>
      </c>
      <c r="F1883">
        <v>3</v>
      </c>
      <c r="G1883">
        <v>180</v>
      </c>
      <c r="H1883">
        <v>0</v>
      </c>
      <c r="I1883">
        <v>0</v>
      </c>
      <c r="J1883">
        <v>3</v>
      </c>
      <c r="K1883">
        <v>180</v>
      </c>
    </row>
    <row r="1884" spans="1:11" x14ac:dyDescent="0.25">
      <c r="A1884" t="s">
        <v>1972</v>
      </c>
      <c r="B1884" t="s">
        <v>74</v>
      </c>
      <c r="C1884" t="s">
        <v>262</v>
      </c>
      <c r="D1884" t="s">
        <v>243</v>
      </c>
      <c r="E1884" t="s">
        <v>92</v>
      </c>
      <c r="F1884">
        <v>1</v>
      </c>
      <c r="G1884">
        <v>23</v>
      </c>
      <c r="H1884">
        <v>0</v>
      </c>
      <c r="I1884">
        <v>0</v>
      </c>
      <c r="J1884">
        <v>1</v>
      </c>
      <c r="K1884">
        <v>23</v>
      </c>
    </row>
    <row r="1885" spans="1:11" x14ac:dyDescent="0.25">
      <c r="A1885" t="s">
        <v>3737</v>
      </c>
      <c r="B1885" t="s">
        <v>74</v>
      </c>
      <c r="C1885" t="s">
        <v>262</v>
      </c>
      <c r="D1885" t="s">
        <v>243</v>
      </c>
      <c r="E1885" t="s">
        <v>97</v>
      </c>
      <c r="F1885">
        <v>1</v>
      </c>
      <c r="G1885">
        <v>26</v>
      </c>
      <c r="H1885">
        <v>0</v>
      </c>
      <c r="I1885">
        <v>0</v>
      </c>
      <c r="J1885">
        <v>1</v>
      </c>
      <c r="K1885">
        <v>26</v>
      </c>
    </row>
    <row r="1886" spans="1:11" x14ac:dyDescent="0.25">
      <c r="A1886" t="s">
        <v>3002</v>
      </c>
      <c r="B1886" t="s">
        <v>74</v>
      </c>
      <c r="C1886" t="s">
        <v>262</v>
      </c>
      <c r="D1886" t="s">
        <v>239</v>
      </c>
      <c r="E1886" t="s">
        <v>98</v>
      </c>
      <c r="F1886">
        <v>1</v>
      </c>
      <c r="G1886">
        <v>39</v>
      </c>
      <c r="H1886">
        <v>0</v>
      </c>
      <c r="I1886">
        <v>0</v>
      </c>
      <c r="J1886">
        <v>1</v>
      </c>
      <c r="K1886">
        <v>39</v>
      </c>
    </row>
    <row r="1887" spans="1:11" x14ac:dyDescent="0.25">
      <c r="A1887" t="s">
        <v>3669</v>
      </c>
      <c r="B1887" t="s">
        <v>74</v>
      </c>
      <c r="C1887" t="s">
        <v>262</v>
      </c>
      <c r="D1887" t="s">
        <v>237</v>
      </c>
      <c r="E1887" t="s">
        <v>114</v>
      </c>
      <c r="F1887">
        <v>1</v>
      </c>
      <c r="G1887">
        <v>30</v>
      </c>
      <c r="H1887">
        <v>0</v>
      </c>
      <c r="I1887">
        <v>0</v>
      </c>
      <c r="J1887">
        <v>1</v>
      </c>
      <c r="K1887">
        <v>30</v>
      </c>
    </row>
    <row r="1888" spans="1:11" x14ac:dyDescent="0.25">
      <c r="A1888" t="s">
        <v>1795</v>
      </c>
      <c r="B1888" t="s">
        <v>74</v>
      </c>
      <c r="C1888" t="s">
        <v>262</v>
      </c>
      <c r="D1888" t="s">
        <v>237</v>
      </c>
      <c r="E1888" t="s">
        <v>249</v>
      </c>
      <c r="F1888">
        <v>1</v>
      </c>
      <c r="G1888">
        <v>30</v>
      </c>
      <c r="H1888">
        <v>0</v>
      </c>
      <c r="I1888">
        <v>0</v>
      </c>
      <c r="J1888">
        <v>1</v>
      </c>
      <c r="K1888">
        <v>30</v>
      </c>
    </row>
    <row r="1889" spans="1:11" x14ac:dyDescent="0.25">
      <c r="A1889" t="s">
        <v>1291</v>
      </c>
      <c r="B1889" t="s">
        <v>74</v>
      </c>
      <c r="C1889" t="s">
        <v>262</v>
      </c>
      <c r="D1889" t="s">
        <v>238</v>
      </c>
      <c r="E1889" t="s">
        <v>250</v>
      </c>
      <c r="F1889">
        <v>2</v>
      </c>
      <c r="G1889">
        <v>50</v>
      </c>
      <c r="H1889">
        <v>0</v>
      </c>
      <c r="I1889">
        <v>0</v>
      </c>
      <c r="J1889">
        <v>2</v>
      </c>
      <c r="K1889">
        <v>50</v>
      </c>
    </row>
    <row r="1890" spans="1:11" x14ac:dyDescent="0.25">
      <c r="A1890" t="s">
        <v>3147</v>
      </c>
      <c r="B1890" t="s">
        <v>74</v>
      </c>
      <c r="C1890" t="s">
        <v>262</v>
      </c>
      <c r="D1890" t="s">
        <v>245</v>
      </c>
      <c r="E1890" t="s">
        <v>121</v>
      </c>
      <c r="F1890">
        <v>1</v>
      </c>
      <c r="G1890">
        <v>44</v>
      </c>
      <c r="H1890">
        <v>0</v>
      </c>
      <c r="I1890">
        <v>0</v>
      </c>
      <c r="J1890">
        <v>1</v>
      </c>
      <c r="K1890">
        <v>44</v>
      </c>
    </row>
    <row r="1891" spans="1:11" x14ac:dyDescent="0.25">
      <c r="A1891" t="s">
        <v>3214</v>
      </c>
      <c r="B1891" t="s">
        <v>74</v>
      </c>
      <c r="C1891" t="s">
        <v>262</v>
      </c>
      <c r="D1891" t="s">
        <v>243</v>
      </c>
      <c r="E1891" t="s">
        <v>126</v>
      </c>
      <c r="F1891">
        <v>1</v>
      </c>
      <c r="G1891">
        <v>24</v>
      </c>
      <c r="H1891">
        <v>0</v>
      </c>
      <c r="I1891">
        <v>0</v>
      </c>
      <c r="J1891">
        <v>1</v>
      </c>
      <c r="K1891">
        <v>24</v>
      </c>
    </row>
    <row r="1892" spans="1:11" x14ac:dyDescent="0.25">
      <c r="A1892" t="s">
        <v>2696</v>
      </c>
      <c r="B1892" t="s">
        <v>74</v>
      </c>
      <c r="C1892" t="s">
        <v>262</v>
      </c>
      <c r="D1892" t="s">
        <v>242</v>
      </c>
      <c r="E1892" t="s">
        <v>131</v>
      </c>
      <c r="F1892">
        <v>1</v>
      </c>
      <c r="G1892">
        <v>30</v>
      </c>
      <c r="H1892">
        <v>0</v>
      </c>
      <c r="I1892">
        <v>0</v>
      </c>
      <c r="J1892">
        <v>1</v>
      </c>
      <c r="K1892">
        <v>30</v>
      </c>
    </row>
    <row r="1893" spans="1:11" x14ac:dyDescent="0.25">
      <c r="A1893" t="s">
        <v>2185</v>
      </c>
      <c r="B1893" t="s">
        <v>74</v>
      </c>
      <c r="C1893" t="s">
        <v>262</v>
      </c>
      <c r="D1893" t="s">
        <v>240</v>
      </c>
      <c r="E1893" t="s">
        <v>134</v>
      </c>
      <c r="F1893">
        <v>1</v>
      </c>
      <c r="G1893">
        <v>84</v>
      </c>
      <c r="H1893">
        <v>0</v>
      </c>
      <c r="I1893">
        <v>0</v>
      </c>
      <c r="J1893">
        <v>1</v>
      </c>
      <c r="K1893">
        <v>84</v>
      </c>
    </row>
    <row r="1894" spans="1:11" x14ac:dyDescent="0.25">
      <c r="A1894" t="s">
        <v>1863</v>
      </c>
      <c r="B1894" t="s">
        <v>74</v>
      </c>
      <c r="C1894" t="s">
        <v>262</v>
      </c>
      <c r="D1894" t="s">
        <v>242</v>
      </c>
      <c r="E1894" t="s">
        <v>144</v>
      </c>
      <c r="F1894">
        <v>1</v>
      </c>
      <c r="G1894">
        <v>24</v>
      </c>
      <c r="H1894">
        <v>0</v>
      </c>
      <c r="I1894">
        <v>0</v>
      </c>
      <c r="J1894">
        <v>1</v>
      </c>
      <c r="K1894">
        <v>24</v>
      </c>
    </row>
    <row r="1895" spans="1:11" x14ac:dyDescent="0.25">
      <c r="A1895" t="s">
        <v>2994</v>
      </c>
      <c r="B1895" t="s">
        <v>74</v>
      </c>
      <c r="C1895" t="s">
        <v>262</v>
      </c>
      <c r="D1895" t="s">
        <v>245</v>
      </c>
      <c r="E1895" t="s">
        <v>151</v>
      </c>
      <c r="F1895">
        <v>1</v>
      </c>
      <c r="G1895">
        <v>56</v>
      </c>
      <c r="H1895">
        <v>0</v>
      </c>
      <c r="I1895">
        <v>0</v>
      </c>
      <c r="J1895">
        <v>1</v>
      </c>
      <c r="K1895">
        <v>56</v>
      </c>
    </row>
    <row r="1896" spans="1:11" x14ac:dyDescent="0.25">
      <c r="A1896" t="s">
        <v>2666</v>
      </c>
      <c r="B1896" t="s">
        <v>74</v>
      </c>
      <c r="C1896" t="s">
        <v>262</v>
      </c>
      <c r="D1896" t="s">
        <v>239</v>
      </c>
      <c r="E1896" t="s">
        <v>154</v>
      </c>
      <c r="F1896">
        <v>1</v>
      </c>
      <c r="G1896">
        <v>41</v>
      </c>
      <c r="H1896">
        <v>0</v>
      </c>
      <c r="I1896">
        <v>0</v>
      </c>
      <c r="J1896">
        <v>1</v>
      </c>
      <c r="K1896">
        <v>41</v>
      </c>
    </row>
    <row r="1897" spans="1:11" x14ac:dyDescent="0.25">
      <c r="A1897" t="s">
        <v>4008</v>
      </c>
      <c r="B1897" t="s">
        <v>74</v>
      </c>
      <c r="C1897" t="s">
        <v>262</v>
      </c>
      <c r="D1897" t="s">
        <v>239</v>
      </c>
      <c r="E1897" t="s">
        <v>251</v>
      </c>
      <c r="F1897">
        <v>6</v>
      </c>
      <c r="G1897">
        <v>203</v>
      </c>
      <c r="H1897">
        <v>0</v>
      </c>
      <c r="I1897">
        <v>0</v>
      </c>
      <c r="J1897">
        <v>6</v>
      </c>
      <c r="K1897">
        <v>203</v>
      </c>
    </row>
    <row r="1898" spans="1:11" x14ac:dyDescent="0.25">
      <c r="A1898" t="s">
        <v>1023</v>
      </c>
      <c r="B1898" t="s">
        <v>74</v>
      </c>
      <c r="C1898" t="s">
        <v>262</v>
      </c>
      <c r="D1898" t="s">
        <v>242</v>
      </c>
      <c r="E1898" t="s">
        <v>162</v>
      </c>
      <c r="F1898">
        <v>1</v>
      </c>
      <c r="G1898">
        <v>40</v>
      </c>
      <c r="H1898">
        <v>0</v>
      </c>
      <c r="I1898">
        <v>0</v>
      </c>
      <c r="J1898">
        <v>1</v>
      </c>
      <c r="K1898">
        <v>40</v>
      </c>
    </row>
    <row r="1899" spans="1:11" x14ac:dyDescent="0.25">
      <c r="A1899" t="s">
        <v>3378</v>
      </c>
      <c r="B1899" t="s">
        <v>74</v>
      </c>
      <c r="C1899" t="s">
        <v>262</v>
      </c>
      <c r="D1899" t="s">
        <v>240</v>
      </c>
      <c r="E1899" t="s">
        <v>163</v>
      </c>
      <c r="F1899">
        <v>1</v>
      </c>
      <c r="G1899">
        <v>45</v>
      </c>
      <c r="H1899">
        <v>0</v>
      </c>
      <c r="I1899">
        <v>0</v>
      </c>
      <c r="J1899">
        <v>1</v>
      </c>
      <c r="K1899">
        <v>45</v>
      </c>
    </row>
    <row r="1900" spans="1:11" x14ac:dyDescent="0.25">
      <c r="A1900" t="s">
        <v>1779</v>
      </c>
      <c r="B1900" t="s">
        <v>74</v>
      </c>
      <c r="C1900" t="s">
        <v>262</v>
      </c>
      <c r="D1900" t="s">
        <v>240</v>
      </c>
      <c r="E1900" t="s">
        <v>252</v>
      </c>
      <c r="F1900">
        <v>4</v>
      </c>
      <c r="G1900">
        <v>177</v>
      </c>
      <c r="H1900">
        <v>0</v>
      </c>
      <c r="I1900">
        <v>0</v>
      </c>
      <c r="J1900">
        <v>4</v>
      </c>
      <c r="K1900">
        <v>177</v>
      </c>
    </row>
    <row r="1901" spans="1:11" x14ac:dyDescent="0.25">
      <c r="A1901" t="s">
        <v>3486</v>
      </c>
      <c r="B1901" t="s">
        <v>74</v>
      </c>
      <c r="C1901" t="s">
        <v>262</v>
      </c>
      <c r="D1901" t="s">
        <v>241</v>
      </c>
      <c r="E1901" t="s">
        <v>253</v>
      </c>
      <c r="F1901">
        <v>3</v>
      </c>
      <c r="G1901">
        <v>121</v>
      </c>
      <c r="H1901">
        <v>0</v>
      </c>
      <c r="I1901">
        <v>0</v>
      </c>
      <c r="J1901">
        <v>3</v>
      </c>
      <c r="K1901">
        <v>121</v>
      </c>
    </row>
    <row r="1902" spans="1:11" x14ac:dyDescent="0.25">
      <c r="A1902" t="s">
        <v>1376</v>
      </c>
      <c r="B1902" t="s">
        <v>74</v>
      </c>
      <c r="C1902" t="s">
        <v>262</v>
      </c>
      <c r="D1902" t="s">
        <v>245</v>
      </c>
      <c r="E1902" t="s">
        <v>171</v>
      </c>
      <c r="F1902">
        <v>1</v>
      </c>
      <c r="G1902">
        <v>24</v>
      </c>
      <c r="H1902">
        <v>0</v>
      </c>
      <c r="I1902">
        <v>0</v>
      </c>
      <c r="J1902">
        <v>1</v>
      </c>
      <c r="K1902">
        <v>24</v>
      </c>
    </row>
    <row r="1903" spans="1:11" x14ac:dyDescent="0.25">
      <c r="A1903" t="s">
        <v>3560</v>
      </c>
      <c r="B1903" t="s">
        <v>74</v>
      </c>
      <c r="C1903" t="s">
        <v>262</v>
      </c>
      <c r="D1903" t="s">
        <v>240</v>
      </c>
      <c r="E1903" t="s">
        <v>172</v>
      </c>
      <c r="F1903">
        <v>1</v>
      </c>
      <c r="G1903">
        <v>22</v>
      </c>
      <c r="H1903">
        <v>0</v>
      </c>
      <c r="I1903">
        <v>0</v>
      </c>
      <c r="J1903">
        <v>1</v>
      </c>
      <c r="K1903">
        <v>22</v>
      </c>
    </row>
    <row r="1904" spans="1:11" x14ac:dyDescent="0.25">
      <c r="A1904" t="s">
        <v>2940</v>
      </c>
      <c r="B1904" t="s">
        <v>74</v>
      </c>
      <c r="C1904" t="s">
        <v>262</v>
      </c>
      <c r="D1904" t="s">
        <v>241</v>
      </c>
      <c r="E1904" t="s">
        <v>175</v>
      </c>
      <c r="F1904">
        <v>1</v>
      </c>
      <c r="G1904">
        <v>24</v>
      </c>
      <c r="H1904">
        <v>0</v>
      </c>
      <c r="I1904">
        <v>0</v>
      </c>
      <c r="J1904">
        <v>1</v>
      </c>
      <c r="K1904">
        <v>24</v>
      </c>
    </row>
    <row r="1905" spans="1:11" x14ac:dyDescent="0.25">
      <c r="A1905" t="s">
        <v>3457</v>
      </c>
      <c r="B1905" t="s">
        <v>74</v>
      </c>
      <c r="C1905" t="s">
        <v>262</v>
      </c>
      <c r="D1905" t="s">
        <v>241</v>
      </c>
      <c r="E1905" t="s">
        <v>184</v>
      </c>
      <c r="F1905">
        <v>1</v>
      </c>
      <c r="G1905">
        <v>54</v>
      </c>
      <c r="H1905">
        <v>0</v>
      </c>
      <c r="I1905">
        <v>0</v>
      </c>
      <c r="J1905">
        <v>1</v>
      </c>
      <c r="K1905">
        <v>54</v>
      </c>
    </row>
    <row r="1906" spans="1:11" x14ac:dyDescent="0.25">
      <c r="A1906" t="s">
        <v>3764</v>
      </c>
      <c r="B1906" t="s">
        <v>74</v>
      </c>
      <c r="C1906" t="s">
        <v>262</v>
      </c>
      <c r="D1906" t="s">
        <v>241</v>
      </c>
      <c r="E1906" t="s">
        <v>187</v>
      </c>
      <c r="F1906">
        <v>1</v>
      </c>
      <c r="G1906">
        <v>43</v>
      </c>
      <c r="H1906">
        <v>0</v>
      </c>
      <c r="I1906">
        <v>0</v>
      </c>
      <c r="J1906">
        <v>1</v>
      </c>
      <c r="K1906">
        <v>43</v>
      </c>
    </row>
    <row r="1907" spans="1:11" x14ac:dyDescent="0.25">
      <c r="A1907" t="s">
        <v>2027</v>
      </c>
      <c r="B1907" t="s">
        <v>74</v>
      </c>
      <c r="C1907" t="s">
        <v>262</v>
      </c>
      <c r="D1907" t="s">
        <v>242</v>
      </c>
      <c r="E1907" t="s">
        <v>254</v>
      </c>
      <c r="F1907">
        <v>8</v>
      </c>
      <c r="G1907">
        <v>251</v>
      </c>
      <c r="H1907">
        <v>0</v>
      </c>
      <c r="I1907">
        <v>0</v>
      </c>
      <c r="J1907">
        <v>8</v>
      </c>
      <c r="K1907">
        <v>251</v>
      </c>
    </row>
    <row r="1908" spans="1:11" x14ac:dyDescent="0.25">
      <c r="A1908" t="s">
        <v>4030</v>
      </c>
      <c r="B1908" t="s">
        <v>74</v>
      </c>
      <c r="C1908" t="s">
        <v>262</v>
      </c>
      <c r="D1908" t="s">
        <v>243</v>
      </c>
      <c r="E1908" t="s">
        <v>195</v>
      </c>
      <c r="F1908">
        <v>1</v>
      </c>
      <c r="G1908">
        <v>28</v>
      </c>
      <c r="H1908">
        <v>0</v>
      </c>
      <c r="I1908">
        <v>0</v>
      </c>
      <c r="J1908">
        <v>1</v>
      </c>
      <c r="K1908">
        <v>28</v>
      </c>
    </row>
    <row r="1909" spans="1:11" x14ac:dyDescent="0.25">
      <c r="A1909" t="s">
        <v>3785</v>
      </c>
      <c r="B1909" t="s">
        <v>74</v>
      </c>
      <c r="C1909" t="s">
        <v>262</v>
      </c>
      <c r="D1909" t="s">
        <v>243</v>
      </c>
      <c r="E1909" t="s">
        <v>255</v>
      </c>
      <c r="F1909">
        <v>5</v>
      </c>
      <c r="G1909">
        <v>153</v>
      </c>
      <c r="H1909">
        <v>0</v>
      </c>
      <c r="I1909">
        <v>0</v>
      </c>
      <c r="J1909">
        <v>5</v>
      </c>
      <c r="K1909">
        <v>153</v>
      </c>
    </row>
    <row r="1910" spans="1:11" x14ac:dyDescent="0.25">
      <c r="A1910" t="s">
        <v>2733</v>
      </c>
      <c r="B1910" t="s">
        <v>74</v>
      </c>
      <c r="C1910" t="s">
        <v>262</v>
      </c>
      <c r="D1910" t="s">
        <v>238</v>
      </c>
      <c r="E1910" t="s">
        <v>205</v>
      </c>
      <c r="F1910">
        <v>2</v>
      </c>
      <c r="G1910">
        <v>50</v>
      </c>
      <c r="H1910">
        <v>0</v>
      </c>
      <c r="I1910">
        <v>0</v>
      </c>
      <c r="J1910">
        <v>2</v>
      </c>
      <c r="K1910">
        <v>50</v>
      </c>
    </row>
    <row r="1911" spans="1:11" x14ac:dyDescent="0.25">
      <c r="A1911" t="s">
        <v>2877</v>
      </c>
      <c r="B1911" t="s">
        <v>74</v>
      </c>
      <c r="C1911" t="s">
        <v>262</v>
      </c>
      <c r="D1911" t="s">
        <v>240</v>
      </c>
      <c r="E1911" t="s">
        <v>206</v>
      </c>
      <c r="F1911">
        <v>1</v>
      </c>
      <c r="G1911">
        <v>26</v>
      </c>
      <c r="H1911">
        <v>0</v>
      </c>
      <c r="I1911">
        <v>0</v>
      </c>
      <c r="J1911">
        <v>1</v>
      </c>
      <c r="K1911">
        <v>26</v>
      </c>
    </row>
    <row r="1912" spans="1:11" x14ac:dyDescent="0.25">
      <c r="A1912" t="s">
        <v>2281</v>
      </c>
      <c r="B1912" t="s">
        <v>74</v>
      </c>
      <c r="C1912" t="s">
        <v>262</v>
      </c>
      <c r="D1912" t="s">
        <v>242</v>
      </c>
      <c r="E1912" t="s">
        <v>207</v>
      </c>
      <c r="F1912">
        <v>2</v>
      </c>
      <c r="G1912">
        <v>70</v>
      </c>
      <c r="H1912">
        <v>0</v>
      </c>
      <c r="I1912">
        <v>0</v>
      </c>
      <c r="J1912">
        <v>2</v>
      </c>
      <c r="K1912">
        <v>70</v>
      </c>
    </row>
    <row r="1913" spans="1:11" x14ac:dyDescent="0.25">
      <c r="A1913" t="s">
        <v>3813</v>
      </c>
      <c r="B1913" t="s">
        <v>74</v>
      </c>
      <c r="C1913" t="s">
        <v>262</v>
      </c>
      <c r="D1913" t="s">
        <v>239</v>
      </c>
      <c r="E1913" t="s">
        <v>219</v>
      </c>
      <c r="F1913">
        <v>2</v>
      </c>
      <c r="G1913">
        <v>74</v>
      </c>
      <c r="H1913">
        <v>0</v>
      </c>
      <c r="I1913">
        <v>0</v>
      </c>
      <c r="J1913">
        <v>2</v>
      </c>
      <c r="K1913">
        <v>74</v>
      </c>
    </row>
    <row r="1914" spans="1:11" x14ac:dyDescent="0.25">
      <c r="A1914" t="s">
        <v>1674</v>
      </c>
      <c r="B1914" t="s">
        <v>74</v>
      </c>
      <c r="C1914" t="s">
        <v>262</v>
      </c>
      <c r="D1914" t="s">
        <v>242</v>
      </c>
      <c r="E1914" t="s">
        <v>222</v>
      </c>
      <c r="F1914">
        <v>1</v>
      </c>
      <c r="G1914">
        <v>28</v>
      </c>
      <c r="H1914">
        <v>0</v>
      </c>
      <c r="I1914">
        <v>0</v>
      </c>
      <c r="J1914">
        <v>1</v>
      </c>
      <c r="K1914">
        <v>28</v>
      </c>
    </row>
    <row r="1915" spans="1:11" x14ac:dyDescent="0.25">
      <c r="A1915" t="s">
        <v>3174</v>
      </c>
      <c r="B1915" t="s">
        <v>74</v>
      </c>
      <c r="C1915" t="s">
        <v>262</v>
      </c>
      <c r="D1915" t="s">
        <v>244</v>
      </c>
      <c r="E1915" t="s">
        <v>256</v>
      </c>
      <c r="F1915">
        <v>3</v>
      </c>
      <c r="G1915">
        <v>180</v>
      </c>
      <c r="H1915">
        <v>0</v>
      </c>
      <c r="I1915">
        <v>0</v>
      </c>
      <c r="J1915">
        <v>3</v>
      </c>
      <c r="K1915">
        <v>180</v>
      </c>
    </row>
    <row r="1916" spans="1:11" x14ac:dyDescent="0.25">
      <c r="A1916" t="s">
        <v>3853</v>
      </c>
      <c r="B1916" t="s">
        <v>74</v>
      </c>
      <c r="C1916" t="s">
        <v>262</v>
      </c>
      <c r="D1916" t="s">
        <v>242</v>
      </c>
      <c r="E1916" t="s">
        <v>224</v>
      </c>
      <c r="F1916">
        <v>2</v>
      </c>
      <c r="G1916">
        <v>59</v>
      </c>
      <c r="H1916">
        <v>0</v>
      </c>
      <c r="I1916">
        <v>0</v>
      </c>
      <c r="J1916">
        <v>2</v>
      </c>
      <c r="K1916">
        <v>59</v>
      </c>
    </row>
    <row r="1917" spans="1:11" x14ac:dyDescent="0.25">
      <c r="A1917" t="s">
        <v>4048</v>
      </c>
      <c r="B1917" t="s">
        <v>74</v>
      </c>
      <c r="C1917" t="s">
        <v>262</v>
      </c>
      <c r="D1917" t="s">
        <v>239</v>
      </c>
      <c r="E1917" t="s">
        <v>225</v>
      </c>
      <c r="F1917">
        <v>1</v>
      </c>
      <c r="G1917">
        <v>16</v>
      </c>
      <c r="H1917">
        <v>0</v>
      </c>
      <c r="I1917">
        <v>0</v>
      </c>
      <c r="J1917">
        <v>1</v>
      </c>
      <c r="K1917">
        <v>16</v>
      </c>
    </row>
    <row r="1918" spans="1:11" x14ac:dyDescent="0.25">
      <c r="A1918" t="s">
        <v>1917</v>
      </c>
      <c r="B1918" t="s">
        <v>74</v>
      </c>
      <c r="C1918" t="s">
        <v>262</v>
      </c>
      <c r="D1918" t="s">
        <v>243</v>
      </c>
      <c r="E1918" t="s">
        <v>228</v>
      </c>
      <c r="F1918">
        <v>1</v>
      </c>
      <c r="G1918">
        <v>52</v>
      </c>
      <c r="H1918">
        <v>0</v>
      </c>
      <c r="I1918">
        <v>0</v>
      </c>
      <c r="J1918">
        <v>1</v>
      </c>
      <c r="K1918">
        <v>52</v>
      </c>
    </row>
    <row r="1919" spans="1:11" x14ac:dyDescent="0.25">
      <c r="A1919" t="s">
        <v>3745</v>
      </c>
      <c r="B1919" t="s">
        <v>74</v>
      </c>
      <c r="C1919" t="s">
        <v>262</v>
      </c>
      <c r="D1919" t="s">
        <v>245</v>
      </c>
      <c r="E1919" t="s">
        <v>257</v>
      </c>
      <c r="F1919">
        <v>3</v>
      </c>
      <c r="G1919">
        <v>124</v>
      </c>
      <c r="H1919">
        <v>0</v>
      </c>
      <c r="I1919">
        <v>0</v>
      </c>
      <c r="J1919">
        <v>3</v>
      </c>
      <c r="K1919">
        <v>124</v>
      </c>
    </row>
    <row r="1920" spans="1:11" x14ac:dyDescent="0.25">
      <c r="A1920" t="s">
        <v>3356</v>
      </c>
      <c r="B1920" t="s">
        <v>74</v>
      </c>
      <c r="C1920" t="s">
        <v>78</v>
      </c>
      <c r="D1920" t="s">
        <v>81</v>
      </c>
      <c r="E1920" t="s">
        <v>248</v>
      </c>
      <c r="F1920">
        <v>6839</v>
      </c>
      <c r="G1920">
        <v>311646.52</v>
      </c>
      <c r="H1920">
        <v>0</v>
      </c>
      <c r="I1920">
        <v>0</v>
      </c>
      <c r="J1920">
        <v>6839</v>
      </c>
      <c r="K1920">
        <v>311646.52</v>
      </c>
    </row>
    <row r="1921" spans="1:11" x14ac:dyDescent="0.25">
      <c r="A1921" t="s">
        <v>2192</v>
      </c>
      <c r="B1921" t="s">
        <v>74</v>
      </c>
      <c r="C1921" t="s">
        <v>78</v>
      </c>
      <c r="D1921" t="s">
        <v>239</v>
      </c>
      <c r="E1921" t="s">
        <v>82</v>
      </c>
      <c r="F1921">
        <v>32</v>
      </c>
      <c r="G1921">
        <v>1578</v>
      </c>
      <c r="H1921">
        <v>0</v>
      </c>
      <c r="I1921">
        <v>0</v>
      </c>
      <c r="J1921">
        <v>32</v>
      </c>
      <c r="K1921">
        <v>1578</v>
      </c>
    </row>
    <row r="1922" spans="1:11" x14ac:dyDescent="0.25">
      <c r="A1922" t="s">
        <v>832</v>
      </c>
      <c r="B1922" t="s">
        <v>74</v>
      </c>
      <c r="C1922" t="s">
        <v>78</v>
      </c>
      <c r="D1922" t="s">
        <v>239</v>
      </c>
      <c r="E1922" t="s">
        <v>83</v>
      </c>
      <c r="F1922">
        <v>64</v>
      </c>
      <c r="G1922">
        <v>3562</v>
      </c>
      <c r="H1922">
        <v>0</v>
      </c>
      <c r="I1922">
        <v>0</v>
      </c>
      <c r="J1922">
        <v>64</v>
      </c>
      <c r="K1922">
        <v>3562</v>
      </c>
    </row>
    <row r="1923" spans="1:11" x14ac:dyDescent="0.25">
      <c r="A1923" t="s">
        <v>3687</v>
      </c>
      <c r="B1923" t="s">
        <v>74</v>
      </c>
      <c r="C1923" t="s">
        <v>78</v>
      </c>
      <c r="D1923" t="s">
        <v>245</v>
      </c>
      <c r="E1923" t="s">
        <v>84</v>
      </c>
      <c r="F1923">
        <v>17</v>
      </c>
      <c r="G1923">
        <v>718</v>
      </c>
      <c r="H1923">
        <v>0</v>
      </c>
      <c r="I1923">
        <v>0</v>
      </c>
      <c r="J1923">
        <v>17</v>
      </c>
      <c r="K1923">
        <v>718</v>
      </c>
    </row>
    <row r="1924" spans="1:11" x14ac:dyDescent="0.25">
      <c r="A1924" t="s">
        <v>1769</v>
      </c>
      <c r="B1924" t="s">
        <v>74</v>
      </c>
      <c r="C1924" t="s">
        <v>78</v>
      </c>
      <c r="D1924" t="s">
        <v>243</v>
      </c>
      <c r="E1924" t="s">
        <v>85</v>
      </c>
      <c r="F1924">
        <v>29</v>
      </c>
      <c r="G1924">
        <v>969</v>
      </c>
      <c r="H1924">
        <v>0</v>
      </c>
      <c r="I1924">
        <v>0</v>
      </c>
      <c r="J1924">
        <v>29</v>
      </c>
      <c r="K1924">
        <v>969</v>
      </c>
    </row>
    <row r="1925" spans="1:11" x14ac:dyDescent="0.25">
      <c r="A1925" t="s">
        <v>565</v>
      </c>
      <c r="B1925" t="s">
        <v>74</v>
      </c>
      <c r="C1925" t="s">
        <v>78</v>
      </c>
      <c r="D1925" t="s">
        <v>238</v>
      </c>
      <c r="E1925" t="s">
        <v>86</v>
      </c>
      <c r="F1925">
        <v>22</v>
      </c>
      <c r="G1925">
        <v>984</v>
      </c>
      <c r="H1925">
        <v>0</v>
      </c>
      <c r="I1925">
        <v>0</v>
      </c>
      <c r="J1925">
        <v>22</v>
      </c>
      <c r="K1925">
        <v>984</v>
      </c>
    </row>
    <row r="1926" spans="1:11" x14ac:dyDescent="0.25">
      <c r="A1926" t="s">
        <v>3879</v>
      </c>
      <c r="B1926" t="s">
        <v>74</v>
      </c>
      <c r="C1926" t="s">
        <v>78</v>
      </c>
      <c r="D1926" t="s">
        <v>239</v>
      </c>
      <c r="E1926" t="s">
        <v>87</v>
      </c>
      <c r="F1926">
        <v>45</v>
      </c>
      <c r="G1926">
        <v>2105</v>
      </c>
      <c r="H1926">
        <v>0</v>
      </c>
      <c r="I1926">
        <v>0</v>
      </c>
      <c r="J1926">
        <v>45</v>
      </c>
      <c r="K1926">
        <v>2105</v>
      </c>
    </row>
    <row r="1927" spans="1:11" x14ac:dyDescent="0.25">
      <c r="A1927" t="s">
        <v>687</v>
      </c>
      <c r="B1927" t="s">
        <v>74</v>
      </c>
      <c r="C1927" t="s">
        <v>78</v>
      </c>
      <c r="D1927" t="s">
        <v>244</v>
      </c>
      <c r="E1927" t="s">
        <v>88</v>
      </c>
      <c r="F1927">
        <v>89</v>
      </c>
      <c r="G1927">
        <v>4937</v>
      </c>
      <c r="H1927">
        <v>0</v>
      </c>
      <c r="I1927">
        <v>0</v>
      </c>
      <c r="J1927">
        <v>89</v>
      </c>
      <c r="K1927">
        <v>4937</v>
      </c>
    </row>
    <row r="1928" spans="1:11" x14ac:dyDescent="0.25">
      <c r="A1928" t="s">
        <v>2657</v>
      </c>
      <c r="B1928" t="s">
        <v>74</v>
      </c>
      <c r="C1928" t="s">
        <v>78</v>
      </c>
      <c r="D1928" t="s">
        <v>241</v>
      </c>
      <c r="E1928" t="s">
        <v>89</v>
      </c>
      <c r="F1928">
        <v>14</v>
      </c>
      <c r="G1928">
        <v>709</v>
      </c>
      <c r="H1928">
        <v>0</v>
      </c>
      <c r="I1928">
        <v>0</v>
      </c>
      <c r="J1928">
        <v>14</v>
      </c>
      <c r="K1928">
        <v>709</v>
      </c>
    </row>
    <row r="1929" spans="1:11" x14ac:dyDescent="0.25">
      <c r="A1929" t="s">
        <v>1472</v>
      </c>
      <c r="B1929" t="s">
        <v>74</v>
      </c>
      <c r="C1929" t="s">
        <v>78</v>
      </c>
      <c r="D1929" t="s">
        <v>241</v>
      </c>
      <c r="E1929" t="s">
        <v>90</v>
      </c>
      <c r="F1929">
        <v>15</v>
      </c>
      <c r="G1929">
        <v>767</v>
      </c>
      <c r="H1929">
        <v>0</v>
      </c>
      <c r="I1929">
        <v>0</v>
      </c>
      <c r="J1929">
        <v>15</v>
      </c>
      <c r="K1929">
        <v>767</v>
      </c>
    </row>
    <row r="1930" spans="1:11" x14ac:dyDescent="0.25">
      <c r="A1930" t="s">
        <v>3085</v>
      </c>
      <c r="B1930" t="s">
        <v>74</v>
      </c>
      <c r="C1930" t="s">
        <v>78</v>
      </c>
      <c r="D1930" t="s">
        <v>241</v>
      </c>
      <c r="E1930" t="s">
        <v>91</v>
      </c>
      <c r="F1930">
        <v>31</v>
      </c>
      <c r="G1930">
        <v>1481</v>
      </c>
      <c r="H1930">
        <v>0</v>
      </c>
      <c r="I1930">
        <v>0</v>
      </c>
      <c r="J1930">
        <v>31</v>
      </c>
      <c r="K1930">
        <v>1481</v>
      </c>
    </row>
    <row r="1931" spans="1:11" x14ac:dyDescent="0.25">
      <c r="A1931" t="s">
        <v>1606</v>
      </c>
      <c r="B1931" t="s">
        <v>74</v>
      </c>
      <c r="C1931" t="s">
        <v>78</v>
      </c>
      <c r="D1931" t="s">
        <v>243</v>
      </c>
      <c r="E1931" t="s">
        <v>92</v>
      </c>
      <c r="F1931">
        <v>48</v>
      </c>
      <c r="G1931">
        <v>1811</v>
      </c>
      <c r="H1931">
        <v>0</v>
      </c>
      <c r="I1931">
        <v>0</v>
      </c>
      <c r="J1931">
        <v>48</v>
      </c>
      <c r="K1931">
        <v>1811</v>
      </c>
    </row>
    <row r="1932" spans="1:11" x14ac:dyDescent="0.25">
      <c r="A1932" t="s">
        <v>3991</v>
      </c>
      <c r="B1932" t="s">
        <v>74</v>
      </c>
      <c r="C1932" t="s">
        <v>78</v>
      </c>
      <c r="D1932" t="s">
        <v>242</v>
      </c>
      <c r="E1932" t="s">
        <v>93</v>
      </c>
      <c r="F1932">
        <v>18</v>
      </c>
      <c r="G1932">
        <v>675</v>
      </c>
      <c r="H1932">
        <v>0</v>
      </c>
      <c r="I1932">
        <v>0</v>
      </c>
      <c r="J1932">
        <v>18</v>
      </c>
      <c r="K1932">
        <v>675</v>
      </c>
    </row>
    <row r="1933" spans="1:11" x14ac:dyDescent="0.25">
      <c r="A1933" t="s">
        <v>2396</v>
      </c>
      <c r="B1933" t="s">
        <v>74</v>
      </c>
      <c r="C1933" t="s">
        <v>78</v>
      </c>
      <c r="D1933" t="s">
        <v>245</v>
      </c>
      <c r="E1933" t="s">
        <v>94</v>
      </c>
      <c r="F1933">
        <v>46</v>
      </c>
      <c r="G1933">
        <v>2297</v>
      </c>
      <c r="H1933">
        <v>0</v>
      </c>
      <c r="I1933">
        <v>0</v>
      </c>
      <c r="J1933">
        <v>46</v>
      </c>
      <c r="K1933">
        <v>2297</v>
      </c>
    </row>
    <row r="1934" spans="1:11" x14ac:dyDescent="0.25">
      <c r="A1934" t="s">
        <v>2565</v>
      </c>
      <c r="B1934" t="s">
        <v>74</v>
      </c>
      <c r="C1934" t="s">
        <v>78</v>
      </c>
      <c r="D1934" t="s">
        <v>239</v>
      </c>
      <c r="E1934" t="s">
        <v>95</v>
      </c>
      <c r="F1934">
        <v>52</v>
      </c>
      <c r="G1934">
        <v>2471</v>
      </c>
      <c r="H1934">
        <v>0</v>
      </c>
      <c r="I1934">
        <v>0</v>
      </c>
      <c r="J1934">
        <v>52</v>
      </c>
      <c r="K1934">
        <v>2471</v>
      </c>
    </row>
    <row r="1935" spans="1:11" x14ac:dyDescent="0.25">
      <c r="A1935" t="s">
        <v>3418</v>
      </c>
      <c r="B1935" t="s">
        <v>74</v>
      </c>
      <c r="C1935" t="s">
        <v>78</v>
      </c>
      <c r="D1935" t="s">
        <v>242</v>
      </c>
      <c r="E1935" t="s">
        <v>96</v>
      </c>
      <c r="F1935">
        <v>41</v>
      </c>
      <c r="G1935">
        <v>1994</v>
      </c>
      <c r="H1935">
        <v>0</v>
      </c>
      <c r="I1935">
        <v>0</v>
      </c>
      <c r="J1935">
        <v>41</v>
      </c>
      <c r="K1935">
        <v>1994</v>
      </c>
    </row>
    <row r="1936" spans="1:11" x14ac:dyDescent="0.25">
      <c r="A1936" t="s">
        <v>2197</v>
      </c>
      <c r="B1936" t="s">
        <v>74</v>
      </c>
      <c r="C1936" t="s">
        <v>78</v>
      </c>
      <c r="D1936" t="s">
        <v>243</v>
      </c>
      <c r="E1936" t="s">
        <v>97</v>
      </c>
      <c r="F1936">
        <v>49</v>
      </c>
      <c r="G1936">
        <v>2551</v>
      </c>
      <c r="H1936">
        <v>0</v>
      </c>
      <c r="I1936">
        <v>0</v>
      </c>
      <c r="J1936">
        <v>49</v>
      </c>
      <c r="K1936">
        <v>2551</v>
      </c>
    </row>
    <row r="1937" spans="1:11" x14ac:dyDescent="0.25">
      <c r="A1937" t="s">
        <v>3128</v>
      </c>
      <c r="B1937" t="s">
        <v>74</v>
      </c>
      <c r="C1937" t="s">
        <v>78</v>
      </c>
      <c r="D1937" t="s">
        <v>239</v>
      </c>
      <c r="E1937" t="s">
        <v>98</v>
      </c>
      <c r="F1937">
        <v>79</v>
      </c>
      <c r="G1937">
        <v>3582</v>
      </c>
      <c r="H1937">
        <v>0</v>
      </c>
      <c r="I1937">
        <v>0</v>
      </c>
      <c r="J1937">
        <v>79</v>
      </c>
      <c r="K1937">
        <v>3582</v>
      </c>
    </row>
    <row r="1938" spans="1:11" x14ac:dyDescent="0.25">
      <c r="A1938" t="s">
        <v>1193</v>
      </c>
      <c r="B1938" t="s">
        <v>74</v>
      </c>
      <c r="C1938" t="s">
        <v>78</v>
      </c>
      <c r="D1938" t="s">
        <v>242</v>
      </c>
      <c r="E1938" t="s">
        <v>99</v>
      </c>
      <c r="F1938">
        <v>93</v>
      </c>
      <c r="G1938">
        <v>4349</v>
      </c>
      <c r="H1938">
        <v>0</v>
      </c>
      <c r="I1938">
        <v>0</v>
      </c>
      <c r="J1938">
        <v>93</v>
      </c>
      <c r="K1938">
        <v>4349</v>
      </c>
    </row>
    <row r="1939" spans="1:11" x14ac:dyDescent="0.25">
      <c r="A1939" t="s">
        <v>1535</v>
      </c>
      <c r="B1939" t="s">
        <v>74</v>
      </c>
      <c r="C1939" t="s">
        <v>78</v>
      </c>
      <c r="D1939" t="s">
        <v>241</v>
      </c>
      <c r="E1939" t="s">
        <v>100</v>
      </c>
      <c r="F1939">
        <v>6</v>
      </c>
      <c r="G1939">
        <v>308</v>
      </c>
      <c r="H1939">
        <v>0</v>
      </c>
      <c r="I1939">
        <v>0</v>
      </c>
      <c r="J1939">
        <v>6</v>
      </c>
      <c r="K1939">
        <v>308</v>
      </c>
    </row>
    <row r="1940" spans="1:11" x14ac:dyDescent="0.25">
      <c r="A1940" t="s">
        <v>1494</v>
      </c>
      <c r="B1940" t="s">
        <v>74</v>
      </c>
      <c r="C1940" t="s">
        <v>78</v>
      </c>
      <c r="D1940" t="s">
        <v>245</v>
      </c>
      <c r="E1940" t="s">
        <v>101</v>
      </c>
      <c r="F1940">
        <v>19</v>
      </c>
      <c r="G1940">
        <v>795</v>
      </c>
      <c r="H1940">
        <v>0</v>
      </c>
      <c r="I1940">
        <v>0</v>
      </c>
      <c r="J1940">
        <v>19</v>
      </c>
      <c r="K1940">
        <v>795</v>
      </c>
    </row>
    <row r="1941" spans="1:11" x14ac:dyDescent="0.25">
      <c r="A1941" t="s">
        <v>3176</v>
      </c>
      <c r="B1941" t="s">
        <v>74</v>
      </c>
      <c r="C1941" t="s">
        <v>78</v>
      </c>
      <c r="D1941" t="s">
        <v>238</v>
      </c>
      <c r="E1941" t="s">
        <v>102</v>
      </c>
      <c r="F1941">
        <v>102</v>
      </c>
      <c r="G1941">
        <v>4603</v>
      </c>
      <c r="H1941">
        <v>0</v>
      </c>
      <c r="I1941">
        <v>0</v>
      </c>
      <c r="J1941">
        <v>102</v>
      </c>
      <c r="K1941">
        <v>4603</v>
      </c>
    </row>
    <row r="1942" spans="1:11" x14ac:dyDescent="0.25">
      <c r="A1942" t="s">
        <v>3866</v>
      </c>
      <c r="B1942" t="s">
        <v>74</v>
      </c>
      <c r="C1942" t="s">
        <v>78</v>
      </c>
      <c r="D1942" t="s">
        <v>239</v>
      </c>
      <c r="E1942" t="s">
        <v>103</v>
      </c>
      <c r="F1942">
        <v>35</v>
      </c>
      <c r="G1942">
        <v>1214</v>
      </c>
      <c r="H1942">
        <v>0</v>
      </c>
      <c r="I1942">
        <v>0</v>
      </c>
      <c r="J1942">
        <v>35</v>
      </c>
      <c r="K1942">
        <v>1214</v>
      </c>
    </row>
    <row r="1943" spans="1:11" x14ac:dyDescent="0.25">
      <c r="A1943" t="s">
        <v>2738</v>
      </c>
      <c r="B1943" t="s">
        <v>74</v>
      </c>
      <c r="C1943" t="s">
        <v>78</v>
      </c>
      <c r="D1943" t="s">
        <v>238</v>
      </c>
      <c r="E1943" t="s">
        <v>104</v>
      </c>
      <c r="F1943">
        <v>26</v>
      </c>
      <c r="G1943">
        <v>1120</v>
      </c>
      <c r="H1943">
        <v>0</v>
      </c>
      <c r="I1943">
        <v>0</v>
      </c>
      <c r="J1943">
        <v>26</v>
      </c>
      <c r="K1943">
        <v>1120</v>
      </c>
    </row>
    <row r="1944" spans="1:11" x14ac:dyDescent="0.25">
      <c r="A1944" t="s">
        <v>2583</v>
      </c>
      <c r="B1944" t="s">
        <v>74</v>
      </c>
      <c r="C1944" t="s">
        <v>78</v>
      </c>
      <c r="D1944" t="s">
        <v>241</v>
      </c>
      <c r="E1944" t="s">
        <v>105</v>
      </c>
      <c r="F1944">
        <v>59</v>
      </c>
      <c r="G1944">
        <v>2961</v>
      </c>
      <c r="H1944">
        <v>0</v>
      </c>
      <c r="I1944">
        <v>0</v>
      </c>
      <c r="J1944">
        <v>59</v>
      </c>
      <c r="K1944">
        <v>2961</v>
      </c>
    </row>
    <row r="1945" spans="1:11" x14ac:dyDescent="0.25">
      <c r="A1945" t="s">
        <v>3808</v>
      </c>
      <c r="B1945" t="s">
        <v>74</v>
      </c>
      <c r="C1945" t="s">
        <v>78</v>
      </c>
      <c r="D1945" t="s">
        <v>241</v>
      </c>
      <c r="E1945" t="s">
        <v>106</v>
      </c>
      <c r="F1945">
        <v>45</v>
      </c>
      <c r="G1945">
        <v>2286</v>
      </c>
      <c r="H1945">
        <v>0</v>
      </c>
      <c r="I1945">
        <v>0</v>
      </c>
      <c r="J1945">
        <v>45</v>
      </c>
      <c r="K1945">
        <v>2286</v>
      </c>
    </row>
    <row r="1946" spans="1:11" x14ac:dyDescent="0.25">
      <c r="A1946" t="s">
        <v>718</v>
      </c>
      <c r="B1946" t="s">
        <v>74</v>
      </c>
      <c r="C1946" t="s">
        <v>78</v>
      </c>
      <c r="D1946" t="s">
        <v>239</v>
      </c>
      <c r="E1946" t="s">
        <v>107</v>
      </c>
      <c r="F1946">
        <v>1</v>
      </c>
      <c r="G1946">
        <v>76</v>
      </c>
      <c r="H1946">
        <v>0</v>
      </c>
      <c r="I1946">
        <v>0</v>
      </c>
      <c r="J1946">
        <v>1</v>
      </c>
      <c r="K1946">
        <v>76</v>
      </c>
    </row>
    <row r="1947" spans="1:11" x14ac:dyDescent="0.25">
      <c r="A1947" t="s">
        <v>3674</v>
      </c>
      <c r="B1947" t="s">
        <v>74</v>
      </c>
      <c r="C1947" t="s">
        <v>78</v>
      </c>
      <c r="D1947" t="s">
        <v>243</v>
      </c>
      <c r="E1947" t="s">
        <v>108</v>
      </c>
      <c r="F1947">
        <v>50</v>
      </c>
      <c r="G1947">
        <v>1595.08</v>
      </c>
      <c r="H1947">
        <v>0</v>
      </c>
      <c r="I1947">
        <v>0</v>
      </c>
      <c r="J1947">
        <v>50</v>
      </c>
      <c r="K1947">
        <v>1595.08</v>
      </c>
    </row>
    <row r="1948" spans="1:11" x14ac:dyDescent="0.25">
      <c r="A1948" t="s">
        <v>4027</v>
      </c>
      <c r="B1948" t="s">
        <v>74</v>
      </c>
      <c r="C1948" t="s">
        <v>78</v>
      </c>
      <c r="D1948" t="s">
        <v>244</v>
      </c>
      <c r="E1948" t="s">
        <v>109</v>
      </c>
      <c r="F1948">
        <v>27</v>
      </c>
      <c r="G1948">
        <v>1374</v>
      </c>
      <c r="H1948">
        <v>0</v>
      </c>
      <c r="I1948">
        <v>0</v>
      </c>
      <c r="J1948">
        <v>27</v>
      </c>
      <c r="K1948">
        <v>1374</v>
      </c>
    </row>
    <row r="1949" spans="1:11" x14ac:dyDescent="0.25">
      <c r="A1949" t="s">
        <v>4084</v>
      </c>
      <c r="B1949" t="s">
        <v>74</v>
      </c>
      <c r="C1949" t="s">
        <v>78</v>
      </c>
      <c r="D1949" t="s">
        <v>239</v>
      </c>
      <c r="E1949" t="s">
        <v>110</v>
      </c>
      <c r="F1949">
        <v>94</v>
      </c>
      <c r="G1949">
        <v>4673</v>
      </c>
      <c r="H1949">
        <v>0</v>
      </c>
      <c r="I1949">
        <v>0</v>
      </c>
      <c r="J1949">
        <v>94</v>
      </c>
      <c r="K1949">
        <v>4673</v>
      </c>
    </row>
    <row r="1950" spans="1:11" x14ac:dyDescent="0.25">
      <c r="A1950" t="s">
        <v>3340</v>
      </c>
      <c r="B1950" t="s">
        <v>74</v>
      </c>
      <c r="C1950" t="s">
        <v>78</v>
      </c>
      <c r="D1950" t="s">
        <v>241</v>
      </c>
      <c r="E1950" t="s">
        <v>111</v>
      </c>
      <c r="F1950">
        <v>14</v>
      </c>
      <c r="G1950">
        <v>471</v>
      </c>
      <c r="H1950">
        <v>0</v>
      </c>
      <c r="I1950">
        <v>0</v>
      </c>
      <c r="J1950">
        <v>14</v>
      </c>
      <c r="K1950">
        <v>471</v>
      </c>
    </row>
    <row r="1951" spans="1:11" x14ac:dyDescent="0.25">
      <c r="A1951" t="s">
        <v>3897</v>
      </c>
      <c r="B1951" t="s">
        <v>74</v>
      </c>
      <c r="C1951" t="s">
        <v>78</v>
      </c>
      <c r="D1951" t="s">
        <v>240</v>
      </c>
      <c r="E1951" t="s">
        <v>112</v>
      </c>
      <c r="F1951">
        <v>6</v>
      </c>
      <c r="G1951">
        <v>178</v>
      </c>
      <c r="H1951">
        <v>0</v>
      </c>
      <c r="I1951">
        <v>0</v>
      </c>
      <c r="J1951">
        <v>6</v>
      </c>
      <c r="K1951">
        <v>178</v>
      </c>
    </row>
    <row r="1952" spans="1:11" x14ac:dyDescent="0.25">
      <c r="A1952" t="s">
        <v>3407</v>
      </c>
      <c r="B1952" t="s">
        <v>74</v>
      </c>
      <c r="C1952" t="s">
        <v>78</v>
      </c>
      <c r="D1952" t="s">
        <v>237</v>
      </c>
      <c r="E1952" t="s">
        <v>113</v>
      </c>
      <c r="F1952">
        <v>18</v>
      </c>
      <c r="G1952">
        <v>758</v>
      </c>
      <c r="H1952">
        <v>0</v>
      </c>
      <c r="I1952">
        <v>0</v>
      </c>
      <c r="J1952">
        <v>18</v>
      </c>
      <c r="K1952">
        <v>758</v>
      </c>
    </row>
    <row r="1953" spans="1:11" x14ac:dyDescent="0.25">
      <c r="A1953" t="s">
        <v>1651</v>
      </c>
      <c r="B1953" t="s">
        <v>74</v>
      </c>
      <c r="C1953" t="s">
        <v>78</v>
      </c>
      <c r="D1953" t="s">
        <v>237</v>
      </c>
      <c r="E1953" t="s">
        <v>114</v>
      </c>
      <c r="F1953">
        <v>66</v>
      </c>
      <c r="G1953">
        <v>2506</v>
      </c>
      <c r="H1953">
        <v>0</v>
      </c>
      <c r="I1953">
        <v>0</v>
      </c>
      <c r="J1953">
        <v>66</v>
      </c>
      <c r="K1953">
        <v>2506</v>
      </c>
    </row>
    <row r="1954" spans="1:11" x14ac:dyDescent="0.25">
      <c r="A1954" t="s">
        <v>3784</v>
      </c>
      <c r="B1954" t="s">
        <v>74</v>
      </c>
      <c r="C1954" t="s">
        <v>78</v>
      </c>
      <c r="D1954" t="s">
        <v>243</v>
      </c>
      <c r="E1954" t="s">
        <v>115</v>
      </c>
      <c r="F1954">
        <v>75</v>
      </c>
      <c r="G1954">
        <v>2711</v>
      </c>
      <c r="H1954">
        <v>0</v>
      </c>
      <c r="I1954">
        <v>0</v>
      </c>
      <c r="J1954">
        <v>75</v>
      </c>
      <c r="K1954">
        <v>2711</v>
      </c>
    </row>
    <row r="1955" spans="1:11" x14ac:dyDescent="0.25">
      <c r="A1955" t="s">
        <v>3532</v>
      </c>
      <c r="B1955" t="s">
        <v>74</v>
      </c>
      <c r="C1955" t="s">
        <v>78</v>
      </c>
      <c r="D1955" t="s">
        <v>245</v>
      </c>
      <c r="E1955" t="s">
        <v>116</v>
      </c>
      <c r="F1955">
        <v>20</v>
      </c>
      <c r="G1955">
        <v>890</v>
      </c>
      <c r="H1955">
        <v>0</v>
      </c>
      <c r="I1955">
        <v>0</v>
      </c>
      <c r="J1955">
        <v>20</v>
      </c>
      <c r="K1955">
        <v>890</v>
      </c>
    </row>
    <row r="1956" spans="1:11" x14ac:dyDescent="0.25">
      <c r="A1956" t="s">
        <v>1512</v>
      </c>
      <c r="B1956" t="s">
        <v>74</v>
      </c>
      <c r="C1956" t="s">
        <v>78</v>
      </c>
      <c r="D1956" t="s">
        <v>243</v>
      </c>
      <c r="E1956" t="s">
        <v>117</v>
      </c>
      <c r="F1956">
        <v>42</v>
      </c>
      <c r="G1956">
        <v>1618</v>
      </c>
      <c r="H1956">
        <v>0</v>
      </c>
      <c r="I1956">
        <v>0</v>
      </c>
      <c r="J1956">
        <v>42</v>
      </c>
      <c r="K1956">
        <v>1618</v>
      </c>
    </row>
    <row r="1957" spans="1:11" x14ac:dyDescent="0.25">
      <c r="A1957" t="s">
        <v>2660</v>
      </c>
      <c r="B1957" t="s">
        <v>74</v>
      </c>
      <c r="C1957" t="s">
        <v>78</v>
      </c>
      <c r="D1957" t="s">
        <v>244</v>
      </c>
      <c r="E1957" t="s">
        <v>118</v>
      </c>
      <c r="F1957">
        <v>29</v>
      </c>
      <c r="G1957">
        <v>1379</v>
      </c>
      <c r="H1957">
        <v>0</v>
      </c>
      <c r="I1957">
        <v>0</v>
      </c>
      <c r="J1957">
        <v>29</v>
      </c>
      <c r="K1957">
        <v>1379</v>
      </c>
    </row>
    <row r="1958" spans="1:11" x14ac:dyDescent="0.25">
      <c r="A1958" t="s">
        <v>1308</v>
      </c>
      <c r="B1958" t="s">
        <v>74</v>
      </c>
      <c r="C1958" t="s">
        <v>78</v>
      </c>
      <c r="D1958" t="s">
        <v>240</v>
      </c>
      <c r="E1958" t="s">
        <v>119</v>
      </c>
      <c r="F1958">
        <v>15</v>
      </c>
      <c r="G1958">
        <v>619</v>
      </c>
      <c r="H1958">
        <v>0</v>
      </c>
      <c r="I1958">
        <v>0</v>
      </c>
      <c r="J1958">
        <v>15</v>
      </c>
      <c r="K1958">
        <v>619</v>
      </c>
    </row>
    <row r="1959" spans="1:11" x14ac:dyDescent="0.25">
      <c r="A1959" t="s">
        <v>1330</v>
      </c>
      <c r="B1959" t="s">
        <v>74</v>
      </c>
      <c r="C1959" t="s">
        <v>78</v>
      </c>
      <c r="D1959" t="s">
        <v>239</v>
      </c>
      <c r="E1959" t="s">
        <v>120</v>
      </c>
      <c r="F1959">
        <v>53</v>
      </c>
      <c r="G1959">
        <v>2135</v>
      </c>
      <c r="H1959">
        <v>0</v>
      </c>
      <c r="I1959">
        <v>0</v>
      </c>
      <c r="J1959">
        <v>53</v>
      </c>
      <c r="K1959">
        <v>2135</v>
      </c>
    </row>
    <row r="1960" spans="1:11" x14ac:dyDescent="0.25">
      <c r="A1960" t="s">
        <v>2680</v>
      </c>
      <c r="B1960" t="s">
        <v>74</v>
      </c>
      <c r="C1960" t="s">
        <v>78</v>
      </c>
      <c r="D1960" t="s">
        <v>237</v>
      </c>
      <c r="E1960" t="s">
        <v>249</v>
      </c>
      <c r="F1960">
        <v>414</v>
      </c>
      <c r="G1960">
        <v>18041.16</v>
      </c>
      <c r="H1960">
        <v>0</v>
      </c>
      <c r="I1960">
        <v>0</v>
      </c>
      <c r="J1960">
        <v>414</v>
      </c>
      <c r="K1960">
        <v>18041.16</v>
      </c>
    </row>
    <row r="1961" spans="1:11" x14ac:dyDescent="0.25">
      <c r="A1961" t="s">
        <v>2547</v>
      </c>
      <c r="B1961" t="s">
        <v>74</v>
      </c>
      <c r="C1961" t="s">
        <v>78</v>
      </c>
      <c r="D1961" t="s">
        <v>238</v>
      </c>
      <c r="E1961" t="s">
        <v>250</v>
      </c>
      <c r="F1961">
        <v>893</v>
      </c>
      <c r="G1961">
        <v>38528.239999999998</v>
      </c>
      <c r="H1961">
        <v>0</v>
      </c>
      <c r="I1961">
        <v>0</v>
      </c>
      <c r="J1961">
        <v>893</v>
      </c>
      <c r="K1961">
        <v>38528.239999999998</v>
      </c>
    </row>
    <row r="1962" spans="1:11" x14ac:dyDescent="0.25">
      <c r="A1962" t="s">
        <v>913</v>
      </c>
      <c r="B1962" t="s">
        <v>74</v>
      </c>
      <c r="C1962" t="s">
        <v>78</v>
      </c>
      <c r="D1962" t="s">
        <v>245</v>
      </c>
      <c r="E1962" t="s">
        <v>121</v>
      </c>
      <c r="F1962">
        <v>37</v>
      </c>
      <c r="G1962">
        <v>1897.16</v>
      </c>
      <c r="H1962">
        <v>0</v>
      </c>
      <c r="I1962">
        <v>0</v>
      </c>
      <c r="J1962">
        <v>37</v>
      </c>
      <c r="K1962">
        <v>1897.16</v>
      </c>
    </row>
    <row r="1963" spans="1:11" x14ac:dyDescent="0.25">
      <c r="A1963" t="s">
        <v>2206</v>
      </c>
      <c r="B1963" t="s">
        <v>74</v>
      </c>
      <c r="C1963" t="s">
        <v>78</v>
      </c>
      <c r="D1963" t="s">
        <v>242</v>
      </c>
      <c r="E1963" t="s">
        <v>122</v>
      </c>
      <c r="F1963">
        <v>64</v>
      </c>
      <c r="G1963">
        <v>2378</v>
      </c>
      <c r="H1963">
        <v>0</v>
      </c>
      <c r="I1963">
        <v>0</v>
      </c>
      <c r="J1963">
        <v>64</v>
      </c>
      <c r="K1963">
        <v>2378</v>
      </c>
    </row>
    <row r="1964" spans="1:11" x14ac:dyDescent="0.25">
      <c r="A1964" t="s">
        <v>2231</v>
      </c>
      <c r="B1964" t="s">
        <v>74</v>
      </c>
      <c r="C1964" t="s">
        <v>78</v>
      </c>
      <c r="D1964" t="s">
        <v>239</v>
      </c>
      <c r="E1964" t="s">
        <v>123</v>
      </c>
      <c r="F1964">
        <v>57</v>
      </c>
      <c r="G1964">
        <v>2283</v>
      </c>
      <c r="H1964">
        <v>0</v>
      </c>
      <c r="I1964">
        <v>0</v>
      </c>
      <c r="J1964">
        <v>57</v>
      </c>
      <c r="K1964">
        <v>2283</v>
      </c>
    </row>
    <row r="1965" spans="1:11" x14ac:dyDescent="0.25">
      <c r="A1965" t="s">
        <v>4026</v>
      </c>
      <c r="B1965" t="s">
        <v>74</v>
      </c>
      <c r="C1965" t="s">
        <v>78</v>
      </c>
      <c r="D1965" t="s">
        <v>238</v>
      </c>
      <c r="E1965" t="s">
        <v>124</v>
      </c>
      <c r="F1965">
        <v>265</v>
      </c>
      <c r="G1965">
        <v>11178.08</v>
      </c>
      <c r="H1965">
        <v>0</v>
      </c>
      <c r="I1965">
        <v>0</v>
      </c>
      <c r="J1965">
        <v>265</v>
      </c>
      <c r="K1965">
        <v>11178.08</v>
      </c>
    </row>
    <row r="1966" spans="1:11" x14ac:dyDescent="0.25">
      <c r="A1966" t="s">
        <v>3961</v>
      </c>
      <c r="B1966" t="s">
        <v>74</v>
      </c>
      <c r="C1966" t="s">
        <v>78</v>
      </c>
      <c r="D1966" t="s">
        <v>240</v>
      </c>
      <c r="E1966" t="s">
        <v>125</v>
      </c>
      <c r="F1966">
        <v>16</v>
      </c>
      <c r="G1966">
        <v>826</v>
      </c>
      <c r="H1966">
        <v>0</v>
      </c>
      <c r="I1966">
        <v>0</v>
      </c>
      <c r="J1966">
        <v>16</v>
      </c>
      <c r="K1966">
        <v>826</v>
      </c>
    </row>
    <row r="1967" spans="1:11" x14ac:dyDescent="0.25">
      <c r="A1967" t="s">
        <v>2116</v>
      </c>
      <c r="B1967" t="s">
        <v>74</v>
      </c>
      <c r="C1967" t="s">
        <v>78</v>
      </c>
      <c r="D1967" t="s">
        <v>243</v>
      </c>
      <c r="E1967" t="s">
        <v>126</v>
      </c>
      <c r="F1967">
        <v>101</v>
      </c>
      <c r="G1967">
        <v>4228</v>
      </c>
      <c r="H1967">
        <v>0</v>
      </c>
      <c r="I1967">
        <v>0</v>
      </c>
      <c r="J1967">
        <v>101</v>
      </c>
      <c r="K1967">
        <v>4228</v>
      </c>
    </row>
    <row r="1968" spans="1:11" x14ac:dyDescent="0.25">
      <c r="A1968" t="s">
        <v>4109</v>
      </c>
      <c r="B1968" t="s">
        <v>74</v>
      </c>
      <c r="C1968" t="s">
        <v>78</v>
      </c>
      <c r="D1968" t="s">
        <v>239</v>
      </c>
      <c r="E1968" t="s">
        <v>127</v>
      </c>
      <c r="F1968">
        <v>51</v>
      </c>
      <c r="G1968">
        <v>2577</v>
      </c>
      <c r="H1968">
        <v>0</v>
      </c>
      <c r="I1968">
        <v>0</v>
      </c>
      <c r="J1968">
        <v>51</v>
      </c>
      <c r="K1968">
        <v>2577</v>
      </c>
    </row>
    <row r="1969" spans="1:11" x14ac:dyDescent="0.25">
      <c r="A1969" t="s">
        <v>3913</v>
      </c>
      <c r="B1969" t="s">
        <v>74</v>
      </c>
      <c r="C1969" t="s">
        <v>78</v>
      </c>
      <c r="D1969" t="s">
        <v>239</v>
      </c>
      <c r="E1969" t="s">
        <v>128</v>
      </c>
      <c r="F1969">
        <v>37</v>
      </c>
      <c r="G1969">
        <v>1759</v>
      </c>
      <c r="H1969">
        <v>0</v>
      </c>
      <c r="I1969">
        <v>0</v>
      </c>
      <c r="J1969">
        <v>37</v>
      </c>
      <c r="K1969">
        <v>1759</v>
      </c>
    </row>
    <row r="1970" spans="1:11" x14ac:dyDescent="0.25">
      <c r="A1970" t="s">
        <v>2966</v>
      </c>
      <c r="B1970" t="s">
        <v>74</v>
      </c>
      <c r="C1970" t="s">
        <v>78</v>
      </c>
      <c r="D1970" t="s">
        <v>241</v>
      </c>
      <c r="E1970" t="s">
        <v>129</v>
      </c>
      <c r="F1970">
        <v>12</v>
      </c>
      <c r="G1970">
        <v>616</v>
      </c>
      <c r="H1970">
        <v>0</v>
      </c>
      <c r="I1970">
        <v>0</v>
      </c>
      <c r="J1970">
        <v>12</v>
      </c>
      <c r="K1970">
        <v>616</v>
      </c>
    </row>
    <row r="1971" spans="1:11" x14ac:dyDescent="0.25">
      <c r="A1971" t="s">
        <v>3319</v>
      </c>
      <c r="B1971" t="s">
        <v>74</v>
      </c>
      <c r="C1971" t="s">
        <v>78</v>
      </c>
      <c r="D1971" t="s">
        <v>239</v>
      </c>
      <c r="E1971" t="s">
        <v>130</v>
      </c>
      <c r="F1971">
        <v>32</v>
      </c>
      <c r="G1971">
        <v>1644</v>
      </c>
      <c r="H1971">
        <v>0</v>
      </c>
      <c r="I1971">
        <v>0</v>
      </c>
      <c r="J1971">
        <v>32</v>
      </c>
      <c r="K1971">
        <v>1644</v>
      </c>
    </row>
    <row r="1972" spans="1:11" x14ac:dyDescent="0.25">
      <c r="A1972" t="s">
        <v>803</v>
      </c>
      <c r="B1972" t="s">
        <v>74</v>
      </c>
      <c r="C1972" t="s">
        <v>78</v>
      </c>
      <c r="D1972" t="s">
        <v>242</v>
      </c>
      <c r="E1972" t="s">
        <v>131</v>
      </c>
      <c r="F1972">
        <v>275</v>
      </c>
      <c r="G1972">
        <v>11593</v>
      </c>
      <c r="H1972">
        <v>0</v>
      </c>
      <c r="I1972">
        <v>0</v>
      </c>
      <c r="J1972">
        <v>275</v>
      </c>
      <c r="K1972">
        <v>11593</v>
      </c>
    </row>
    <row r="1973" spans="1:11" x14ac:dyDescent="0.25">
      <c r="A1973" t="s">
        <v>1221</v>
      </c>
      <c r="B1973" t="s">
        <v>74</v>
      </c>
      <c r="C1973" t="s">
        <v>78</v>
      </c>
      <c r="D1973" t="s">
        <v>239</v>
      </c>
      <c r="E1973" t="s">
        <v>132</v>
      </c>
      <c r="F1973">
        <v>54</v>
      </c>
      <c r="G1973">
        <v>2697</v>
      </c>
      <c r="H1973">
        <v>0</v>
      </c>
      <c r="I1973">
        <v>0</v>
      </c>
      <c r="J1973">
        <v>54</v>
      </c>
      <c r="K1973">
        <v>2697</v>
      </c>
    </row>
    <row r="1974" spans="1:11" x14ac:dyDescent="0.25">
      <c r="A1974" t="s">
        <v>855</v>
      </c>
      <c r="B1974" t="s">
        <v>74</v>
      </c>
      <c r="C1974" t="s">
        <v>78</v>
      </c>
      <c r="D1974" t="s">
        <v>239</v>
      </c>
      <c r="E1974" t="s">
        <v>133</v>
      </c>
      <c r="F1974">
        <v>52</v>
      </c>
      <c r="G1974">
        <v>3015</v>
      </c>
      <c r="H1974">
        <v>0</v>
      </c>
      <c r="I1974">
        <v>0</v>
      </c>
      <c r="J1974">
        <v>52</v>
      </c>
      <c r="K1974">
        <v>3015</v>
      </c>
    </row>
    <row r="1975" spans="1:11" x14ac:dyDescent="0.25">
      <c r="A1975" t="s">
        <v>2099</v>
      </c>
      <c r="B1975" t="s">
        <v>74</v>
      </c>
      <c r="C1975" t="s">
        <v>78</v>
      </c>
      <c r="D1975" t="s">
        <v>240</v>
      </c>
      <c r="E1975" t="s">
        <v>134</v>
      </c>
      <c r="F1975">
        <v>2</v>
      </c>
      <c r="G1975">
        <v>103</v>
      </c>
      <c r="H1975">
        <v>0</v>
      </c>
      <c r="I1975">
        <v>0</v>
      </c>
      <c r="J1975">
        <v>2</v>
      </c>
      <c r="K1975">
        <v>103</v>
      </c>
    </row>
    <row r="1976" spans="1:11" x14ac:dyDescent="0.25">
      <c r="A1976" t="s">
        <v>2151</v>
      </c>
      <c r="B1976" t="s">
        <v>74</v>
      </c>
      <c r="C1976" t="s">
        <v>78</v>
      </c>
      <c r="D1976" t="s">
        <v>239</v>
      </c>
      <c r="E1976" t="s">
        <v>135</v>
      </c>
      <c r="F1976">
        <v>57</v>
      </c>
      <c r="G1976">
        <v>2170</v>
      </c>
      <c r="H1976">
        <v>0</v>
      </c>
      <c r="I1976">
        <v>0</v>
      </c>
      <c r="J1976">
        <v>57</v>
      </c>
      <c r="K1976">
        <v>2170</v>
      </c>
    </row>
    <row r="1977" spans="1:11" x14ac:dyDescent="0.25">
      <c r="A1977" t="s">
        <v>2656</v>
      </c>
      <c r="B1977" t="s">
        <v>74</v>
      </c>
      <c r="C1977" t="s">
        <v>78</v>
      </c>
      <c r="D1977" t="s">
        <v>244</v>
      </c>
      <c r="E1977" t="s">
        <v>136</v>
      </c>
      <c r="F1977">
        <v>23</v>
      </c>
      <c r="G1977">
        <v>874</v>
      </c>
      <c r="H1977">
        <v>0</v>
      </c>
      <c r="I1977">
        <v>0</v>
      </c>
      <c r="J1977">
        <v>23</v>
      </c>
      <c r="K1977">
        <v>874</v>
      </c>
    </row>
    <row r="1978" spans="1:11" x14ac:dyDescent="0.25">
      <c r="A1978" t="s">
        <v>1529</v>
      </c>
      <c r="B1978" t="s">
        <v>74</v>
      </c>
      <c r="C1978" t="s">
        <v>78</v>
      </c>
      <c r="D1978" t="s">
        <v>238</v>
      </c>
      <c r="E1978" t="s">
        <v>137</v>
      </c>
      <c r="F1978">
        <v>220</v>
      </c>
      <c r="G1978">
        <v>10306</v>
      </c>
      <c r="H1978">
        <v>0</v>
      </c>
      <c r="I1978">
        <v>0</v>
      </c>
      <c r="J1978">
        <v>220</v>
      </c>
      <c r="K1978">
        <v>10306</v>
      </c>
    </row>
    <row r="1979" spans="1:11" x14ac:dyDescent="0.25">
      <c r="A1979" t="s">
        <v>1803</v>
      </c>
      <c r="B1979" t="s">
        <v>74</v>
      </c>
      <c r="C1979" t="s">
        <v>78</v>
      </c>
      <c r="D1979" t="s">
        <v>239</v>
      </c>
      <c r="E1979" t="s">
        <v>138</v>
      </c>
      <c r="F1979">
        <v>36</v>
      </c>
      <c r="G1979">
        <v>1983</v>
      </c>
      <c r="H1979">
        <v>0</v>
      </c>
      <c r="I1979">
        <v>0</v>
      </c>
      <c r="J1979">
        <v>36</v>
      </c>
      <c r="K1979">
        <v>1983</v>
      </c>
    </row>
    <row r="1980" spans="1:11" x14ac:dyDescent="0.25">
      <c r="A1980" t="s">
        <v>3069</v>
      </c>
      <c r="B1980" t="s">
        <v>74</v>
      </c>
      <c r="C1980" t="s">
        <v>78</v>
      </c>
      <c r="D1980" t="s">
        <v>239</v>
      </c>
      <c r="E1980" t="s">
        <v>139</v>
      </c>
      <c r="F1980">
        <v>41</v>
      </c>
      <c r="G1980">
        <v>1964</v>
      </c>
      <c r="H1980">
        <v>0</v>
      </c>
      <c r="I1980">
        <v>0</v>
      </c>
      <c r="J1980">
        <v>41</v>
      </c>
      <c r="K1980">
        <v>1964</v>
      </c>
    </row>
    <row r="1981" spans="1:11" x14ac:dyDescent="0.25">
      <c r="A1981" t="s">
        <v>3298</v>
      </c>
      <c r="B1981" t="s">
        <v>74</v>
      </c>
      <c r="C1981" t="s">
        <v>78</v>
      </c>
      <c r="D1981" t="s">
        <v>242</v>
      </c>
      <c r="E1981" t="s">
        <v>140</v>
      </c>
      <c r="F1981">
        <v>7</v>
      </c>
      <c r="G1981">
        <v>493</v>
      </c>
      <c r="H1981">
        <v>0</v>
      </c>
      <c r="I1981">
        <v>0</v>
      </c>
      <c r="J1981">
        <v>7</v>
      </c>
      <c r="K1981">
        <v>493</v>
      </c>
    </row>
    <row r="1982" spans="1:11" x14ac:dyDescent="0.25">
      <c r="A1982" t="s">
        <v>2868</v>
      </c>
      <c r="B1982" t="s">
        <v>74</v>
      </c>
      <c r="C1982" t="s">
        <v>78</v>
      </c>
      <c r="D1982" t="s">
        <v>239</v>
      </c>
      <c r="E1982" t="s">
        <v>142</v>
      </c>
      <c r="F1982">
        <v>40</v>
      </c>
      <c r="G1982">
        <v>1829</v>
      </c>
      <c r="H1982">
        <v>0</v>
      </c>
      <c r="I1982">
        <v>0</v>
      </c>
      <c r="J1982">
        <v>40</v>
      </c>
      <c r="K1982">
        <v>1829</v>
      </c>
    </row>
    <row r="1983" spans="1:11" x14ac:dyDescent="0.25">
      <c r="A1983" t="s">
        <v>2527</v>
      </c>
      <c r="B1983" t="s">
        <v>74</v>
      </c>
      <c r="C1983" t="s">
        <v>78</v>
      </c>
      <c r="D1983" t="s">
        <v>239</v>
      </c>
      <c r="E1983" t="s">
        <v>143</v>
      </c>
      <c r="F1983">
        <v>38</v>
      </c>
      <c r="G1983">
        <v>1692</v>
      </c>
      <c r="H1983">
        <v>0</v>
      </c>
      <c r="I1983">
        <v>0</v>
      </c>
      <c r="J1983">
        <v>38</v>
      </c>
      <c r="K1983">
        <v>1692</v>
      </c>
    </row>
    <row r="1984" spans="1:11" x14ac:dyDescent="0.25">
      <c r="A1984" t="s">
        <v>2810</v>
      </c>
      <c r="B1984" t="s">
        <v>74</v>
      </c>
      <c r="C1984" t="s">
        <v>78</v>
      </c>
      <c r="D1984" t="s">
        <v>242</v>
      </c>
      <c r="E1984" t="s">
        <v>144</v>
      </c>
      <c r="F1984">
        <v>265</v>
      </c>
      <c r="G1984">
        <v>10405.16</v>
      </c>
      <c r="H1984">
        <v>0</v>
      </c>
      <c r="I1984">
        <v>0</v>
      </c>
      <c r="J1984">
        <v>265</v>
      </c>
      <c r="K1984">
        <v>10405.16</v>
      </c>
    </row>
    <row r="1985" spans="1:11" x14ac:dyDescent="0.25">
      <c r="A1985" t="s">
        <v>699</v>
      </c>
      <c r="B1985" t="s">
        <v>74</v>
      </c>
      <c r="C1985" t="s">
        <v>78</v>
      </c>
      <c r="D1985" t="s">
        <v>245</v>
      </c>
      <c r="E1985" t="s">
        <v>145</v>
      </c>
      <c r="F1985">
        <v>13</v>
      </c>
      <c r="G1985">
        <v>572</v>
      </c>
      <c r="H1985">
        <v>0</v>
      </c>
      <c r="I1985">
        <v>0</v>
      </c>
      <c r="J1985">
        <v>13</v>
      </c>
      <c r="K1985">
        <v>572</v>
      </c>
    </row>
    <row r="1986" spans="1:11" x14ac:dyDescent="0.25">
      <c r="A1986" t="s">
        <v>1618</v>
      </c>
      <c r="B1986" t="s">
        <v>74</v>
      </c>
      <c r="C1986" t="s">
        <v>78</v>
      </c>
      <c r="D1986" t="s">
        <v>239</v>
      </c>
      <c r="E1986" t="s">
        <v>146</v>
      </c>
      <c r="F1986">
        <v>24</v>
      </c>
      <c r="G1986">
        <v>1304</v>
      </c>
      <c r="H1986">
        <v>0</v>
      </c>
      <c r="I1986">
        <v>0</v>
      </c>
      <c r="J1986">
        <v>24</v>
      </c>
      <c r="K1986">
        <v>1304</v>
      </c>
    </row>
    <row r="1987" spans="1:11" x14ac:dyDescent="0.25">
      <c r="A1987" t="s">
        <v>1615</v>
      </c>
      <c r="B1987" t="s">
        <v>74</v>
      </c>
      <c r="C1987" t="s">
        <v>78</v>
      </c>
      <c r="D1987" t="s">
        <v>245</v>
      </c>
      <c r="E1987" t="s">
        <v>147</v>
      </c>
      <c r="F1987">
        <v>47</v>
      </c>
      <c r="G1987">
        <v>1889</v>
      </c>
      <c r="H1987">
        <v>0</v>
      </c>
      <c r="I1987">
        <v>0</v>
      </c>
      <c r="J1987">
        <v>47</v>
      </c>
      <c r="K1987">
        <v>1889</v>
      </c>
    </row>
    <row r="1988" spans="1:11" x14ac:dyDescent="0.25">
      <c r="A1988" t="s">
        <v>1379</v>
      </c>
      <c r="B1988" t="s">
        <v>74</v>
      </c>
      <c r="C1988" t="s">
        <v>78</v>
      </c>
      <c r="D1988" t="s">
        <v>241</v>
      </c>
      <c r="E1988" t="s">
        <v>148</v>
      </c>
      <c r="F1988">
        <v>11</v>
      </c>
      <c r="G1988">
        <v>794</v>
      </c>
      <c r="H1988">
        <v>0</v>
      </c>
      <c r="I1988">
        <v>0</v>
      </c>
      <c r="J1988">
        <v>11</v>
      </c>
      <c r="K1988">
        <v>794</v>
      </c>
    </row>
    <row r="1989" spans="1:11" x14ac:dyDescent="0.25">
      <c r="A1989" t="s">
        <v>3500</v>
      </c>
      <c r="B1989" t="s">
        <v>74</v>
      </c>
      <c r="C1989" t="s">
        <v>78</v>
      </c>
      <c r="D1989" t="s">
        <v>239</v>
      </c>
      <c r="E1989" t="s">
        <v>149</v>
      </c>
      <c r="F1989">
        <v>49</v>
      </c>
      <c r="G1989">
        <v>2284.08</v>
      </c>
      <c r="H1989">
        <v>0</v>
      </c>
      <c r="I1989">
        <v>0</v>
      </c>
      <c r="J1989">
        <v>49</v>
      </c>
      <c r="K1989">
        <v>2284.08</v>
      </c>
    </row>
    <row r="1990" spans="1:11" x14ac:dyDescent="0.25">
      <c r="A1990" t="s">
        <v>2311</v>
      </c>
      <c r="B1990" t="s">
        <v>74</v>
      </c>
      <c r="C1990" t="s">
        <v>78</v>
      </c>
      <c r="D1990" t="s">
        <v>241</v>
      </c>
      <c r="E1990" t="s">
        <v>150</v>
      </c>
      <c r="F1990">
        <v>126</v>
      </c>
      <c r="G1990">
        <v>6150</v>
      </c>
      <c r="H1990">
        <v>0</v>
      </c>
      <c r="I1990">
        <v>0</v>
      </c>
      <c r="J1990">
        <v>126</v>
      </c>
      <c r="K1990">
        <v>6150</v>
      </c>
    </row>
    <row r="1991" spans="1:11" x14ac:dyDescent="0.25">
      <c r="A1991" t="s">
        <v>3223</v>
      </c>
      <c r="B1991" t="s">
        <v>74</v>
      </c>
      <c r="C1991" t="s">
        <v>78</v>
      </c>
      <c r="D1991" t="s">
        <v>245</v>
      </c>
      <c r="E1991" t="s">
        <v>151</v>
      </c>
      <c r="F1991">
        <v>79</v>
      </c>
      <c r="G1991">
        <v>4575</v>
      </c>
      <c r="H1991">
        <v>0</v>
      </c>
      <c r="I1991">
        <v>0</v>
      </c>
      <c r="J1991">
        <v>79</v>
      </c>
      <c r="K1991">
        <v>4575</v>
      </c>
    </row>
    <row r="1992" spans="1:11" x14ac:dyDescent="0.25">
      <c r="A1992" t="s">
        <v>3781</v>
      </c>
      <c r="B1992" t="s">
        <v>74</v>
      </c>
      <c r="C1992" t="s">
        <v>78</v>
      </c>
      <c r="D1992" t="s">
        <v>237</v>
      </c>
      <c r="E1992" t="s">
        <v>152</v>
      </c>
      <c r="F1992">
        <v>30</v>
      </c>
      <c r="G1992">
        <v>1221</v>
      </c>
      <c r="H1992">
        <v>0</v>
      </c>
      <c r="I1992">
        <v>0</v>
      </c>
      <c r="J1992">
        <v>30</v>
      </c>
      <c r="K1992">
        <v>1221</v>
      </c>
    </row>
    <row r="1993" spans="1:11" x14ac:dyDescent="0.25">
      <c r="A1993" t="s">
        <v>3515</v>
      </c>
      <c r="B1993" t="s">
        <v>74</v>
      </c>
      <c r="C1993" t="s">
        <v>78</v>
      </c>
      <c r="D1993" t="s">
        <v>237</v>
      </c>
      <c r="E1993" t="s">
        <v>153</v>
      </c>
      <c r="F1993">
        <v>95</v>
      </c>
      <c r="G1993">
        <v>4330.08</v>
      </c>
      <c r="H1993">
        <v>0</v>
      </c>
      <c r="I1993">
        <v>0</v>
      </c>
      <c r="J1993">
        <v>95</v>
      </c>
      <c r="K1993">
        <v>4330.08</v>
      </c>
    </row>
    <row r="1994" spans="1:11" x14ac:dyDescent="0.25">
      <c r="A1994" t="s">
        <v>1898</v>
      </c>
      <c r="B1994" t="s">
        <v>74</v>
      </c>
      <c r="C1994" t="s">
        <v>78</v>
      </c>
      <c r="D1994" t="s">
        <v>239</v>
      </c>
      <c r="E1994" t="s">
        <v>154</v>
      </c>
      <c r="F1994">
        <v>56</v>
      </c>
      <c r="G1994">
        <v>2437</v>
      </c>
      <c r="H1994">
        <v>0</v>
      </c>
      <c r="I1994">
        <v>0</v>
      </c>
      <c r="J1994">
        <v>56</v>
      </c>
      <c r="K1994">
        <v>2437</v>
      </c>
    </row>
    <row r="1995" spans="1:11" x14ac:dyDescent="0.25">
      <c r="A1995" t="s">
        <v>2098</v>
      </c>
      <c r="B1995" t="s">
        <v>74</v>
      </c>
      <c r="C1995" t="s">
        <v>78</v>
      </c>
      <c r="D1995" t="s">
        <v>237</v>
      </c>
      <c r="E1995" t="s">
        <v>155</v>
      </c>
      <c r="F1995">
        <v>58</v>
      </c>
      <c r="G1995">
        <v>2313</v>
      </c>
      <c r="H1995">
        <v>0</v>
      </c>
      <c r="I1995">
        <v>0</v>
      </c>
      <c r="J1995">
        <v>58</v>
      </c>
      <c r="K1995">
        <v>2313</v>
      </c>
    </row>
    <row r="1996" spans="1:11" x14ac:dyDescent="0.25">
      <c r="A1996" t="s">
        <v>862</v>
      </c>
      <c r="B1996" t="s">
        <v>74</v>
      </c>
      <c r="C1996" t="s">
        <v>78</v>
      </c>
      <c r="D1996" t="s">
        <v>241</v>
      </c>
      <c r="E1996" t="s">
        <v>156</v>
      </c>
      <c r="F1996">
        <v>53</v>
      </c>
      <c r="G1996">
        <v>2544</v>
      </c>
      <c r="H1996">
        <v>0</v>
      </c>
      <c r="I1996">
        <v>0</v>
      </c>
      <c r="J1996">
        <v>53</v>
      </c>
      <c r="K1996">
        <v>2544</v>
      </c>
    </row>
    <row r="1997" spans="1:11" x14ac:dyDescent="0.25">
      <c r="A1997" t="s">
        <v>3854</v>
      </c>
      <c r="B1997" t="s">
        <v>74</v>
      </c>
      <c r="C1997" t="s">
        <v>78</v>
      </c>
      <c r="D1997" t="s">
        <v>239</v>
      </c>
      <c r="E1997" t="s">
        <v>251</v>
      </c>
      <c r="F1997">
        <v>1486</v>
      </c>
      <c r="G1997">
        <v>71672.320000000007</v>
      </c>
      <c r="H1997">
        <v>0</v>
      </c>
      <c r="I1997">
        <v>0</v>
      </c>
      <c r="J1997">
        <v>1486</v>
      </c>
      <c r="K1997">
        <v>71672.320000000007</v>
      </c>
    </row>
    <row r="1998" spans="1:11" x14ac:dyDescent="0.25">
      <c r="A1998" t="s">
        <v>2272</v>
      </c>
      <c r="B1998" t="s">
        <v>74</v>
      </c>
      <c r="C1998" t="s">
        <v>78</v>
      </c>
      <c r="D1998" t="s">
        <v>238</v>
      </c>
      <c r="E1998" t="s">
        <v>157</v>
      </c>
      <c r="F1998">
        <v>27</v>
      </c>
      <c r="G1998">
        <v>1397.08</v>
      </c>
      <c r="H1998">
        <v>0</v>
      </c>
      <c r="I1998">
        <v>0</v>
      </c>
      <c r="J1998">
        <v>27</v>
      </c>
      <c r="K1998">
        <v>1397.08</v>
      </c>
    </row>
    <row r="1999" spans="1:11" x14ac:dyDescent="0.25">
      <c r="A1999" t="s">
        <v>3755</v>
      </c>
      <c r="B1999" t="s">
        <v>74</v>
      </c>
      <c r="C1999" t="s">
        <v>78</v>
      </c>
      <c r="D1999" t="s">
        <v>241</v>
      </c>
      <c r="E1999" t="s">
        <v>158</v>
      </c>
      <c r="F1999">
        <v>17</v>
      </c>
      <c r="G1999">
        <v>1091</v>
      </c>
      <c r="H1999">
        <v>0</v>
      </c>
      <c r="I1999">
        <v>0</v>
      </c>
      <c r="J1999">
        <v>17</v>
      </c>
      <c r="K1999">
        <v>1091</v>
      </c>
    </row>
    <row r="2000" spans="1:11" x14ac:dyDescent="0.25">
      <c r="A2000" t="s">
        <v>3838</v>
      </c>
      <c r="B2000" t="s">
        <v>74</v>
      </c>
      <c r="C2000" t="s">
        <v>78</v>
      </c>
      <c r="D2000" t="s">
        <v>242</v>
      </c>
      <c r="E2000" t="s">
        <v>159</v>
      </c>
      <c r="F2000">
        <v>36</v>
      </c>
      <c r="G2000">
        <v>1465</v>
      </c>
      <c r="H2000">
        <v>0</v>
      </c>
      <c r="I2000">
        <v>0</v>
      </c>
      <c r="J2000">
        <v>36</v>
      </c>
      <c r="K2000">
        <v>1465</v>
      </c>
    </row>
    <row r="2001" spans="1:11" x14ac:dyDescent="0.25">
      <c r="A2001" t="s">
        <v>1847</v>
      </c>
      <c r="B2001" t="s">
        <v>74</v>
      </c>
      <c r="C2001" t="s">
        <v>78</v>
      </c>
      <c r="D2001" t="s">
        <v>239</v>
      </c>
      <c r="E2001" t="s">
        <v>160</v>
      </c>
      <c r="F2001">
        <v>35</v>
      </c>
      <c r="G2001">
        <v>1826</v>
      </c>
      <c r="H2001">
        <v>0</v>
      </c>
      <c r="I2001">
        <v>0</v>
      </c>
      <c r="J2001">
        <v>35</v>
      </c>
      <c r="K2001">
        <v>1826</v>
      </c>
    </row>
    <row r="2002" spans="1:11" x14ac:dyDescent="0.25">
      <c r="A2002" t="s">
        <v>4042</v>
      </c>
      <c r="B2002" t="s">
        <v>74</v>
      </c>
      <c r="C2002" t="s">
        <v>78</v>
      </c>
      <c r="D2002" t="s">
        <v>240</v>
      </c>
      <c r="E2002" t="s">
        <v>161</v>
      </c>
      <c r="F2002">
        <v>5</v>
      </c>
      <c r="G2002">
        <v>198</v>
      </c>
      <c r="H2002">
        <v>0</v>
      </c>
      <c r="I2002">
        <v>0</v>
      </c>
      <c r="J2002">
        <v>5</v>
      </c>
      <c r="K2002">
        <v>198</v>
      </c>
    </row>
    <row r="2003" spans="1:11" x14ac:dyDescent="0.25">
      <c r="A2003" t="s">
        <v>2923</v>
      </c>
      <c r="B2003" t="s">
        <v>74</v>
      </c>
      <c r="C2003" t="s">
        <v>78</v>
      </c>
      <c r="D2003" t="s">
        <v>242</v>
      </c>
      <c r="E2003" t="s">
        <v>162</v>
      </c>
      <c r="F2003">
        <v>30</v>
      </c>
      <c r="G2003">
        <v>1701</v>
      </c>
      <c r="H2003">
        <v>0</v>
      </c>
      <c r="I2003">
        <v>0</v>
      </c>
      <c r="J2003">
        <v>30</v>
      </c>
      <c r="K2003">
        <v>1701</v>
      </c>
    </row>
    <row r="2004" spans="1:11" x14ac:dyDescent="0.25">
      <c r="A2004" t="s">
        <v>3621</v>
      </c>
      <c r="B2004" t="s">
        <v>74</v>
      </c>
      <c r="C2004" t="s">
        <v>78</v>
      </c>
      <c r="D2004" t="s">
        <v>240</v>
      </c>
      <c r="E2004" t="s">
        <v>163</v>
      </c>
      <c r="F2004">
        <v>33</v>
      </c>
      <c r="G2004">
        <v>1721</v>
      </c>
      <c r="H2004">
        <v>0</v>
      </c>
      <c r="I2004">
        <v>0</v>
      </c>
      <c r="J2004">
        <v>33</v>
      </c>
      <c r="K2004">
        <v>1721</v>
      </c>
    </row>
    <row r="2005" spans="1:11" x14ac:dyDescent="0.25">
      <c r="A2005" t="s">
        <v>706</v>
      </c>
      <c r="B2005" t="s">
        <v>74</v>
      </c>
      <c r="C2005" t="s">
        <v>78</v>
      </c>
      <c r="D2005" t="s">
        <v>239</v>
      </c>
      <c r="E2005" t="s">
        <v>164</v>
      </c>
      <c r="F2005">
        <v>41</v>
      </c>
      <c r="G2005">
        <v>2215.08</v>
      </c>
      <c r="H2005">
        <v>0</v>
      </c>
      <c r="I2005">
        <v>0</v>
      </c>
      <c r="J2005">
        <v>41</v>
      </c>
      <c r="K2005">
        <v>2215.08</v>
      </c>
    </row>
    <row r="2006" spans="1:11" x14ac:dyDescent="0.25">
      <c r="A2006" t="s">
        <v>1264</v>
      </c>
      <c r="B2006" t="s">
        <v>74</v>
      </c>
      <c r="C2006" t="s">
        <v>78</v>
      </c>
      <c r="D2006" t="s">
        <v>238</v>
      </c>
      <c r="E2006" t="s">
        <v>165</v>
      </c>
      <c r="F2006">
        <v>97</v>
      </c>
      <c r="G2006">
        <v>3706</v>
      </c>
      <c r="H2006">
        <v>0</v>
      </c>
      <c r="I2006">
        <v>0</v>
      </c>
      <c r="J2006">
        <v>97</v>
      </c>
      <c r="K2006">
        <v>3706</v>
      </c>
    </row>
    <row r="2007" spans="1:11" x14ac:dyDescent="0.25">
      <c r="A2007" t="s">
        <v>787</v>
      </c>
      <c r="B2007" t="s">
        <v>74</v>
      </c>
      <c r="C2007" t="s">
        <v>78</v>
      </c>
      <c r="D2007" t="s">
        <v>245</v>
      </c>
      <c r="E2007" t="s">
        <v>166</v>
      </c>
      <c r="F2007">
        <v>10</v>
      </c>
      <c r="G2007">
        <v>449</v>
      </c>
      <c r="H2007">
        <v>0</v>
      </c>
      <c r="I2007">
        <v>0</v>
      </c>
      <c r="J2007">
        <v>10</v>
      </c>
      <c r="K2007">
        <v>449</v>
      </c>
    </row>
    <row r="2008" spans="1:11" x14ac:dyDescent="0.25">
      <c r="A2008" t="s">
        <v>3452</v>
      </c>
      <c r="B2008" t="s">
        <v>74</v>
      </c>
      <c r="C2008" t="s">
        <v>78</v>
      </c>
      <c r="D2008" t="s">
        <v>240</v>
      </c>
      <c r="E2008" t="s">
        <v>252</v>
      </c>
      <c r="F2008">
        <v>143</v>
      </c>
      <c r="G2008">
        <v>6703.08</v>
      </c>
      <c r="H2008">
        <v>0</v>
      </c>
      <c r="I2008">
        <v>0</v>
      </c>
      <c r="J2008">
        <v>143</v>
      </c>
      <c r="K2008">
        <v>6703.08</v>
      </c>
    </row>
    <row r="2009" spans="1:11" x14ac:dyDescent="0.25">
      <c r="A2009" t="s">
        <v>2912</v>
      </c>
      <c r="B2009" t="s">
        <v>74</v>
      </c>
      <c r="C2009" t="s">
        <v>78</v>
      </c>
      <c r="D2009" t="s">
        <v>245</v>
      </c>
      <c r="E2009" t="s">
        <v>167</v>
      </c>
      <c r="F2009">
        <v>12</v>
      </c>
      <c r="G2009">
        <v>375</v>
      </c>
      <c r="H2009">
        <v>0</v>
      </c>
      <c r="I2009">
        <v>0</v>
      </c>
      <c r="J2009">
        <v>12</v>
      </c>
      <c r="K2009">
        <v>375</v>
      </c>
    </row>
    <row r="2010" spans="1:11" x14ac:dyDescent="0.25">
      <c r="A2010" t="s">
        <v>2070</v>
      </c>
      <c r="B2010" t="s">
        <v>74</v>
      </c>
      <c r="C2010" t="s">
        <v>78</v>
      </c>
      <c r="D2010" t="s">
        <v>237</v>
      </c>
      <c r="E2010" t="s">
        <v>168</v>
      </c>
      <c r="F2010">
        <v>37</v>
      </c>
      <c r="G2010">
        <v>1786</v>
      </c>
      <c r="H2010">
        <v>0</v>
      </c>
      <c r="I2010">
        <v>0</v>
      </c>
      <c r="J2010">
        <v>37</v>
      </c>
      <c r="K2010">
        <v>1786</v>
      </c>
    </row>
    <row r="2011" spans="1:11" x14ac:dyDescent="0.25">
      <c r="A2011" t="s">
        <v>3739</v>
      </c>
      <c r="B2011" t="s">
        <v>74</v>
      </c>
      <c r="C2011" t="s">
        <v>78</v>
      </c>
      <c r="D2011" t="s">
        <v>243</v>
      </c>
      <c r="E2011" t="s">
        <v>169</v>
      </c>
      <c r="F2011">
        <v>38</v>
      </c>
      <c r="G2011">
        <v>1654</v>
      </c>
      <c r="H2011">
        <v>0</v>
      </c>
      <c r="I2011">
        <v>0</v>
      </c>
      <c r="J2011">
        <v>38</v>
      </c>
      <c r="K2011">
        <v>1654</v>
      </c>
    </row>
    <row r="2012" spans="1:11" x14ac:dyDescent="0.25">
      <c r="A2012" t="s">
        <v>3058</v>
      </c>
      <c r="B2012" t="s">
        <v>74</v>
      </c>
      <c r="C2012" t="s">
        <v>78</v>
      </c>
      <c r="D2012" t="s">
        <v>240</v>
      </c>
      <c r="E2012" t="s">
        <v>170</v>
      </c>
      <c r="F2012">
        <v>16</v>
      </c>
      <c r="G2012">
        <v>882.08</v>
      </c>
      <c r="H2012">
        <v>0</v>
      </c>
      <c r="I2012">
        <v>0</v>
      </c>
      <c r="J2012">
        <v>16</v>
      </c>
      <c r="K2012">
        <v>882.08</v>
      </c>
    </row>
    <row r="2013" spans="1:11" x14ac:dyDescent="0.25">
      <c r="A2013" t="s">
        <v>2067</v>
      </c>
      <c r="B2013" t="s">
        <v>74</v>
      </c>
      <c r="C2013" t="s">
        <v>78</v>
      </c>
      <c r="D2013" t="s">
        <v>241</v>
      </c>
      <c r="E2013" t="s">
        <v>253</v>
      </c>
      <c r="F2013">
        <v>712</v>
      </c>
      <c r="G2013">
        <v>35506.080000000002</v>
      </c>
      <c r="H2013">
        <v>0</v>
      </c>
      <c r="I2013">
        <v>0</v>
      </c>
      <c r="J2013">
        <v>712</v>
      </c>
      <c r="K2013">
        <v>35506.080000000002</v>
      </c>
    </row>
    <row r="2014" spans="1:11" x14ac:dyDescent="0.25">
      <c r="A2014" t="s">
        <v>1181</v>
      </c>
      <c r="B2014" t="s">
        <v>74</v>
      </c>
      <c r="C2014" t="s">
        <v>78</v>
      </c>
      <c r="D2014" t="s">
        <v>245</v>
      </c>
      <c r="E2014" t="s">
        <v>171</v>
      </c>
      <c r="F2014">
        <v>64</v>
      </c>
      <c r="G2014">
        <v>2902</v>
      </c>
      <c r="H2014">
        <v>0</v>
      </c>
      <c r="I2014">
        <v>0</v>
      </c>
      <c r="J2014">
        <v>64</v>
      </c>
      <c r="K2014">
        <v>2902</v>
      </c>
    </row>
    <row r="2015" spans="1:11" x14ac:dyDescent="0.25">
      <c r="A2015" t="s">
        <v>3718</v>
      </c>
      <c r="B2015" t="s">
        <v>74</v>
      </c>
      <c r="C2015" t="s">
        <v>78</v>
      </c>
      <c r="D2015" t="s">
        <v>240</v>
      </c>
      <c r="E2015" t="s">
        <v>172</v>
      </c>
      <c r="F2015">
        <v>23</v>
      </c>
      <c r="G2015">
        <v>923</v>
      </c>
      <c r="H2015">
        <v>0</v>
      </c>
      <c r="I2015">
        <v>0</v>
      </c>
      <c r="J2015">
        <v>23</v>
      </c>
      <c r="K2015">
        <v>923</v>
      </c>
    </row>
    <row r="2016" spans="1:11" x14ac:dyDescent="0.25">
      <c r="A2016" t="s">
        <v>19282</v>
      </c>
      <c r="B2016" t="s">
        <v>74</v>
      </c>
      <c r="C2016" t="s">
        <v>78</v>
      </c>
      <c r="D2016" t="s">
        <v>246</v>
      </c>
      <c r="E2016" t="s">
        <v>246</v>
      </c>
      <c r="F2016">
        <v>1</v>
      </c>
      <c r="G2016">
        <v>40</v>
      </c>
      <c r="H2016">
        <v>0</v>
      </c>
      <c r="I2016">
        <v>0</v>
      </c>
      <c r="J2016">
        <v>1</v>
      </c>
      <c r="K2016">
        <v>40</v>
      </c>
    </row>
    <row r="2017" spans="1:11" x14ac:dyDescent="0.25">
      <c r="A2017" t="s">
        <v>19237</v>
      </c>
      <c r="B2017" t="s">
        <v>74</v>
      </c>
      <c r="C2017" t="s">
        <v>78</v>
      </c>
      <c r="D2017" t="s">
        <v>246</v>
      </c>
      <c r="E2017" t="s">
        <v>258</v>
      </c>
      <c r="F2017">
        <v>1</v>
      </c>
      <c r="G2017">
        <v>40</v>
      </c>
      <c r="H2017">
        <v>0</v>
      </c>
      <c r="I2017">
        <v>0</v>
      </c>
      <c r="J2017">
        <v>1</v>
      </c>
      <c r="K2017">
        <v>40</v>
      </c>
    </row>
    <row r="2018" spans="1:11" x14ac:dyDescent="0.25">
      <c r="A2018" t="s">
        <v>3406</v>
      </c>
      <c r="B2018" t="s">
        <v>74</v>
      </c>
      <c r="C2018" t="s">
        <v>78</v>
      </c>
      <c r="D2018" t="s">
        <v>237</v>
      </c>
      <c r="E2018" t="s">
        <v>173</v>
      </c>
      <c r="F2018">
        <v>8</v>
      </c>
      <c r="G2018">
        <v>408</v>
      </c>
      <c r="H2018">
        <v>0</v>
      </c>
      <c r="I2018">
        <v>0</v>
      </c>
      <c r="J2018">
        <v>8</v>
      </c>
      <c r="K2018">
        <v>408</v>
      </c>
    </row>
    <row r="2019" spans="1:11" x14ac:dyDescent="0.25">
      <c r="A2019" t="s">
        <v>922</v>
      </c>
      <c r="B2019" t="s">
        <v>74</v>
      </c>
      <c r="C2019" t="s">
        <v>78</v>
      </c>
      <c r="D2019" t="s">
        <v>237</v>
      </c>
      <c r="E2019" t="s">
        <v>174</v>
      </c>
      <c r="F2019">
        <v>49</v>
      </c>
      <c r="G2019">
        <v>2232</v>
      </c>
      <c r="H2019">
        <v>0</v>
      </c>
      <c r="I2019">
        <v>0</v>
      </c>
      <c r="J2019">
        <v>49</v>
      </c>
      <c r="K2019">
        <v>2232</v>
      </c>
    </row>
    <row r="2020" spans="1:11" x14ac:dyDescent="0.25">
      <c r="A2020" t="s">
        <v>1451</v>
      </c>
      <c r="B2020" t="s">
        <v>74</v>
      </c>
      <c r="C2020" t="s">
        <v>78</v>
      </c>
      <c r="D2020" t="s">
        <v>241</v>
      </c>
      <c r="E2020" t="s">
        <v>175</v>
      </c>
      <c r="F2020">
        <v>30</v>
      </c>
      <c r="G2020">
        <v>1443</v>
      </c>
      <c r="H2020">
        <v>0</v>
      </c>
      <c r="I2020">
        <v>0</v>
      </c>
      <c r="J2020">
        <v>30</v>
      </c>
      <c r="K2020">
        <v>1443</v>
      </c>
    </row>
    <row r="2021" spans="1:11" x14ac:dyDescent="0.25">
      <c r="A2021" t="s">
        <v>1408</v>
      </c>
      <c r="B2021" t="s">
        <v>74</v>
      </c>
      <c r="C2021" t="s">
        <v>78</v>
      </c>
      <c r="D2021" t="s">
        <v>242</v>
      </c>
      <c r="E2021" t="s">
        <v>176</v>
      </c>
      <c r="F2021">
        <v>92</v>
      </c>
      <c r="G2021">
        <v>3531</v>
      </c>
      <c r="H2021">
        <v>0</v>
      </c>
      <c r="I2021">
        <v>0</v>
      </c>
      <c r="J2021">
        <v>92</v>
      </c>
      <c r="K2021">
        <v>3531</v>
      </c>
    </row>
    <row r="2022" spans="1:11" x14ac:dyDescent="0.25">
      <c r="A2022" t="s">
        <v>3940</v>
      </c>
      <c r="B2022" t="s">
        <v>74</v>
      </c>
      <c r="C2022" t="s">
        <v>78</v>
      </c>
      <c r="D2022" t="s">
        <v>238</v>
      </c>
      <c r="E2022" t="s">
        <v>177</v>
      </c>
      <c r="F2022">
        <v>22</v>
      </c>
      <c r="G2022">
        <v>1025</v>
      </c>
      <c r="H2022">
        <v>0</v>
      </c>
      <c r="I2022">
        <v>0</v>
      </c>
      <c r="J2022">
        <v>22</v>
      </c>
      <c r="K2022">
        <v>1025</v>
      </c>
    </row>
    <row r="2023" spans="1:11" x14ac:dyDescent="0.25">
      <c r="A2023" t="s">
        <v>3257</v>
      </c>
      <c r="B2023" t="s">
        <v>74</v>
      </c>
      <c r="C2023" t="s">
        <v>78</v>
      </c>
      <c r="D2023" t="s">
        <v>243</v>
      </c>
      <c r="E2023" t="s">
        <v>178</v>
      </c>
      <c r="F2023">
        <v>16</v>
      </c>
      <c r="G2023">
        <v>671.08</v>
      </c>
      <c r="H2023">
        <v>0</v>
      </c>
      <c r="I2023">
        <v>0</v>
      </c>
      <c r="J2023">
        <v>16</v>
      </c>
      <c r="K2023">
        <v>671.08</v>
      </c>
    </row>
    <row r="2024" spans="1:11" x14ac:dyDescent="0.25">
      <c r="A2024" t="s">
        <v>997</v>
      </c>
      <c r="B2024" t="s">
        <v>74</v>
      </c>
      <c r="C2024" t="s">
        <v>78</v>
      </c>
      <c r="D2024" t="s">
        <v>242</v>
      </c>
      <c r="E2024" t="s">
        <v>179</v>
      </c>
      <c r="F2024">
        <v>31</v>
      </c>
      <c r="G2024">
        <v>1216</v>
      </c>
      <c r="H2024">
        <v>0</v>
      </c>
      <c r="I2024">
        <v>0</v>
      </c>
      <c r="J2024">
        <v>31</v>
      </c>
      <c r="K2024">
        <v>1216</v>
      </c>
    </row>
    <row r="2025" spans="1:11" x14ac:dyDescent="0.25">
      <c r="A2025" t="s">
        <v>818</v>
      </c>
      <c r="B2025" t="s">
        <v>74</v>
      </c>
      <c r="C2025" t="s">
        <v>78</v>
      </c>
      <c r="D2025" t="s">
        <v>242</v>
      </c>
      <c r="E2025" t="s">
        <v>180</v>
      </c>
      <c r="F2025">
        <v>17</v>
      </c>
      <c r="G2025">
        <v>884</v>
      </c>
      <c r="H2025">
        <v>0</v>
      </c>
      <c r="I2025">
        <v>0</v>
      </c>
      <c r="J2025">
        <v>17</v>
      </c>
      <c r="K2025">
        <v>884</v>
      </c>
    </row>
    <row r="2026" spans="1:11" x14ac:dyDescent="0.25">
      <c r="A2026" t="s">
        <v>738</v>
      </c>
      <c r="B2026" t="s">
        <v>74</v>
      </c>
      <c r="C2026" t="s">
        <v>78</v>
      </c>
      <c r="D2026" t="s">
        <v>239</v>
      </c>
      <c r="E2026" t="s">
        <v>181</v>
      </c>
      <c r="F2026">
        <v>46</v>
      </c>
      <c r="G2026">
        <v>2479.08</v>
      </c>
      <c r="H2026">
        <v>0</v>
      </c>
      <c r="I2026">
        <v>0</v>
      </c>
      <c r="J2026">
        <v>46</v>
      </c>
      <c r="K2026">
        <v>2479.08</v>
      </c>
    </row>
    <row r="2027" spans="1:11" x14ac:dyDescent="0.25">
      <c r="A2027" t="s">
        <v>641</v>
      </c>
      <c r="B2027" t="s">
        <v>74</v>
      </c>
      <c r="C2027" t="s">
        <v>78</v>
      </c>
      <c r="D2027" t="s">
        <v>240</v>
      </c>
      <c r="E2027" t="s">
        <v>182</v>
      </c>
      <c r="F2027">
        <v>1</v>
      </c>
      <c r="G2027">
        <v>16</v>
      </c>
      <c r="H2027">
        <v>0</v>
      </c>
      <c r="I2027">
        <v>0</v>
      </c>
      <c r="J2027">
        <v>1</v>
      </c>
      <c r="K2027">
        <v>16</v>
      </c>
    </row>
    <row r="2028" spans="1:11" x14ac:dyDescent="0.25">
      <c r="A2028" t="s">
        <v>3936</v>
      </c>
      <c r="B2028" t="s">
        <v>74</v>
      </c>
      <c r="C2028" t="s">
        <v>78</v>
      </c>
      <c r="D2028" t="s">
        <v>239</v>
      </c>
      <c r="E2028" t="s">
        <v>183</v>
      </c>
      <c r="F2028">
        <v>45</v>
      </c>
      <c r="G2028">
        <v>2125</v>
      </c>
      <c r="H2028">
        <v>0</v>
      </c>
      <c r="I2028">
        <v>0</v>
      </c>
      <c r="J2028">
        <v>45</v>
      </c>
      <c r="K2028">
        <v>2125</v>
      </c>
    </row>
    <row r="2029" spans="1:11" x14ac:dyDescent="0.25">
      <c r="A2029" t="s">
        <v>3926</v>
      </c>
      <c r="B2029" t="s">
        <v>74</v>
      </c>
      <c r="C2029" t="s">
        <v>78</v>
      </c>
      <c r="D2029" t="s">
        <v>241</v>
      </c>
      <c r="E2029" t="s">
        <v>184</v>
      </c>
      <c r="F2029">
        <v>22</v>
      </c>
      <c r="G2029">
        <v>866</v>
      </c>
      <c r="H2029">
        <v>0</v>
      </c>
      <c r="I2029">
        <v>0</v>
      </c>
      <c r="J2029">
        <v>22</v>
      </c>
      <c r="K2029">
        <v>866</v>
      </c>
    </row>
    <row r="2030" spans="1:11" x14ac:dyDescent="0.25">
      <c r="A2030" t="s">
        <v>2720</v>
      </c>
      <c r="B2030" t="s">
        <v>74</v>
      </c>
      <c r="C2030" t="s">
        <v>78</v>
      </c>
      <c r="D2030" t="s">
        <v>245</v>
      </c>
      <c r="E2030" t="s">
        <v>185</v>
      </c>
      <c r="F2030">
        <v>19</v>
      </c>
      <c r="G2030">
        <v>697</v>
      </c>
      <c r="H2030">
        <v>0</v>
      </c>
      <c r="I2030">
        <v>0</v>
      </c>
      <c r="J2030">
        <v>19</v>
      </c>
      <c r="K2030">
        <v>697</v>
      </c>
    </row>
    <row r="2031" spans="1:11" x14ac:dyDescent="0.25">
      <c r="A2031" t="s">
        <v>1279</v>
      </c>
      <c r="B2031" t="s">
        <v>74</v>
      </c>
      <c r="C2031" t="s">
        <v>78</v>
      </c>
      <c r="D2031" t="s">
        <v>237</v>
      </c>
      <c r="E2031" t="s">
        <v>186</v>
      </c>
      <c r="F2031">
        <v>1</v>
      </c>
      <c r="G2031">
        <v>23</v>
      </c>
      <c r="H2031">
        <v>0</v>
      </c>
      <c r="I2031">
        <v>0</v>
      </c>
      <c r="J2031">
        <v>1</v>
      </c>
      <c r="K2031">
        <v>23</v>
      </c>
    </row>
    <row r="2032" spans="1:11" x14ac:dyDescent="0.25">
      <c r="A2032" t="s">
        <v>3894</v>
      </c>
      <c r="B2032" t="s">
        <v>74</v>
      </c>
      <c r="C2032" t="s">
        <v>78</v>
      </c>
      <c r="D2032" t="s">
        <v>241</v>
      </c>
      <c r="E2032" t="s">
        <v>187</v>
      </c>
      <c r="F2032">
        <v>21</v>
      </c>
      <c r="G2032">
        <v>1189</v>
      </c>
      <c r="H2032">
        <v>0</v>
      </c>
      <c r="I2032">
        <v>0</v>
      </c>
      <c r="J2032">
        <v>21</v>
      </c>
      <c r="K2032">
        <v>1189</v>
      </c>
    </row>
    <row r="2033" spans="1:11" x14ac:dyDescent="0.25">
      <c r="A2033" t="s">
        <v>755</v>
      </c>
      <c r="B2033" t="s">
        <v>74</v>
      </c>
      <c r="C2033" t="s">
        <v>78</v>
      </c>
      <c r="D2033" t="s">
        <v>244</v>
      </c>
      <c r="E2033" t="s">
        <v>188</v>
      </c>
      <c r="F2033">
        <v>22</v>
      </c>
      <c r="G2033">
        <v>1114</v>
      </c>
      <c r="H2033">
        <v>0</v>
      </c>
      <c r="I2033">
        <v>0</v>
      </c>
      <c r="J2033">
        <v>22</v>
      </c>
      <c r="K2033">
        <v>1114</v>
      </c>
    </row>
    <row r="2034" spans="1:11" x14ac:dyDescent="0.25">
      <c r="A2034" t="s">
        <v>3322</v>
      </c>
      <c r="B2034" t="s">
        <v>74</v>
      </c>
      <c r="C2034" t="s">
        <v>78</v>
      </c>
      <c r="D2034" t="s">
        <v>241</v>
      </c>
      <c r="E2034" t="s">
        <v>189</v>
      </c>
      <c r="F2034">
        <v>28</v>
      </c>
      <c r="G2034">
        <v>1458</v>
      </c>
      <c r="H2034">
        <v>0</v>
      </c>
      <c r="I2034">
        <v>0</v>
      </c>
      <c r="J2034">
        <v>28</v>
      </c>
      <c r="K2034">
        <v>1458</v>
      </c>
    </row>
    <row r="2035" spans="1:11" x14ac:dyDescent="0.25">
      <c r="A2035" t="s">
        <v>3135</v>
      </c>
      <c r="B2035" t="s">
        <v>74</v>
      </c>
      <c r="C2035" t="s">
        <v>78</v>
      </c>
      <c r="D2035" t="s">
        <v>245</v>
      </c>
      <c r="E2035" t="s">
        <v>190</v>
      </c>
      <c r="F2035">
        <v>37</v>
      </c>
      <c r="G2035">
        <v>2032</v>
      </c>
      <c r="H2035">
        <v>0</v>
      </c>
      <c r="I2035">
        <v>0</v>
      </c>
      <c r="J2035">
        <v>37</v>
      </c>
      <c r="K2035">
        <v>2032</v>
      </c>
    </row>
    <row r="2036" spans="1:11" x14ac:dyDescent="0.25">
      <c r="A2036" t="s">
        <v>1199</v>
      </c>
      <c r="B2036" t="s">
        <v>74</v>
      </c>
      <c r="C2036" t="s">
        <v>78</v>
      </c>
      <c r="D2036" t="s">
        <v>244</v>
      </c>
      <c r="E2036" t="s">
        <v>191</v>
      </c>
      <c r="F2036">
        <v>21</v>
      </c>
      <c r="G2036">
        <v>1041</v>
      </c>
      <c r="H2036">
        <v>0</v>
      </c>
      <c r="I2036">
        <v>0</v>
      </c>
      <c r="J2036">
        <v>21</v>
      </c>
      <c r="K2036">
        <v>1041</v>
      </c>
    </row>
    <row r="2037" spans="1:11" x14ac:dyDescent="0.25">
      <c r="A2037" t="s">
        <v>895</v>
      </c>
      <c r="B2037" t="s">
        <v>74</v>
      </c>
      <c r="C2037" t="s">
        <v>78</v>
      </c>
      <c r="D2037" t="s">
        <v>242</v>
      </c>
      <c r="E2037" t="s">
        <v>192</v>
      </c>
      <c r="F2037">
        <v>13</v>
      </c>
      <c r="G2037">
        <v>585</v>
      </c>
      <c r="H2037">
        <v>0</v>
      </c>
      <c r="I2037">
        <v>0</v>
      </c>
      <c r="J2037">
        <v>13</v>
      </c>
      <c r="K2037">
        <v>585</v>
      </c>
    </row>
    <row r="2038" spans="1:11" x14ac:dyDescent="0.25">
      <c r="A2038" t="s">
        <v>651</v>
      </c>
      <c r="B2038" t="s">
        <v>74</v>
      </c>
      <c r="C2038" t="s">
        <v>78</v>
      </c>
      <c r="D2038" t="s">
        <v>244</v>
      </c>
      <c r="E2038" t="s">
        <v>193</v>
      </c>
      <c r="F2038">
        <v>26</v>
      </c>
      <c r="G2038">
        <v>1304</v>
      </c>
      <c r="H2038">
        <v>0</v>
      </c>
      <c r="I2038">
        <v>0</v>
      </c>
      <c r="J2038">
        <v>26</v>
      </c>
      <c r="K2038">
        <v>1304</v>
      </c>
    </row>
    <row r="2039" spans="1:11" x14ac:dyDescent="0.25">
      <c r="A2039" t="s">
        <v>3208</v>
      </c>
      <c r="B2039" t="s">
        <v>74</v>
      </c>
      <c r="C2039" t="s">
        <v>78</v>
      </c>
      <c r="D2039" t="s">
        <v>243</v>
      </c>
      <c r="E2039" t="s">
        <v>194</v>
      </c>
      <c r="F2039">
        <v>77</v>
      </c>
      <c r="G2039">
        <v>2551.08</v>
      </c>
      <c r="H2039">
        <v>0</v>
      </c>
      <c r="I2039">
        <v>0</v>
      </c>
      <c r="J2039">
        <v>77</v>
      </c>
      <c r="K2039">
        <v>2551.08</v>
      </c>
    </row>
    <row r="2040" spans="1:11" x14ac:dyDescent="0.25">
      <c r="A2040" t="s">
        <v>1506</v>
      </c>
      <c r="B2040" t="s">
        <v>74</v>
      </c>
      <c r="C2040" t="s">
        <v>78</v>
      </c>
      <c r="D2040" t="s">
        <v>242</v>
      </c>
      <c r="E2040" t="s">
        <v>254</v>
      </c>
      <c r="F2040">
        <v>1508</v>
      </c>
      <c r="G2040">
        <v>65622.16</v>
      </c>
      <c r="H2040">
        <v>0</v>
      </c>
      <c r="I2040">
        <v>0</v>
      </c>
      <c r="J2040">
        <v>1508</v>
      </c>
      <c r="K2040">
        <v>65622.16</v>
      </c>
    </row>
    <row r="2041" spans="1:11" x14ac:dyDescent="0.25">
      <c r="A2041" t="s">
        <v>3927</v>
      </c>
      <c r="B2041" t="s">
        <v>74</v>
      </c>
      <c r="C2041" t="s">
        <v>78</v>
      </c>
      <c r="D2041" t="s">
        <v>243</v>
      </c>
      <c r="E2041" t="s">
        <v>195</v>
      </c>
      <c r="F2041">
        <v>70</v>
      </c>
      <c r="G2041">
        <v>3341</v>
      </c>
      <c r="H2041">
        <v>0</v>
      </c>
      <c r="I2041">
        <v>0</v>
      </c>
      <c r="J2041">
        <v>70</v>
      </c>
      <c r="K2041">
        <v>3341</v>
      </c>
    </row>
    <row r="2042" spans="1:11" x14ac:dyDescent="0.25">
      <c r="A2042" t="s">
        <v>1240</v>
      </c>
      <c r="B2042" t="s">
        <v>74</v>
      </c>
      <c r="C2042" t="s">
        <v>78</v>
      </c>
      <c r="D2042" t="s">
        <v>240</v>
      </c>
      <c r="E2042" t="s">
        <v>196</v>
      </c>
      <c r="F2042">
        <v>9</v>
      </c>
      <c r="G2042">
        <v>435</v>
      </c>
      <c r="H2042">
        <v>0</v>
      </c>
      <c r="I2042">
        <v>0</v>
      </c>
      <c r="J2042">
        <v>9</v>
      </c>
      <c r="K2042">
        <v>435</v>
      </c>
    </row>
    <row r="2043" spans="1:11" x14ac:dyDescent="0.25">
      <c r="A2043" t="s">
        <v>2171</v>
      </c>
      <c r="B2043" t="s">
        <v>74</v>
      </c>
      <c r="C2043" t="s">
        <v>78</v>
      </c>
      <c r="D2043" t="s">
        <v>243</v>
      </c>
      <c r="E2043" t="s">
        <v>255</v>
      </c>
      <c r="F2043">
        <v>698</v>
      </c>
      <c r="G2043">
        <v>27946.240000000002</v>
      </c>
      <c r="H2043">
        <v>0</v>
      </c>
      <c r="I2043">
        <v>0</v>
      </c>
      <c r="J2043">
        <v>698</v>
      </c>
      <c r="K2043">
        <v>27946.240000000002</v>
      </c>
    </row>
    <row r="2044" spans="1:11" x14ac:dyDescent="0.25">
      <c r="A2044" t="s">
        <v>1986</v>
      </c>
      <c r="B2044" t="s">
        <v>74</v>
      </c>
      <c r="C2044" t="s">
        <v>78</v>
      </c>
      <c r="D2044" t="s">
        <v>242</v>
      </c>
      <c r="E2044" t="s">
        <v>197</v>
      </c>
      <c r="F2044">
        <v>37</v>
      </c>
      <c r="G2044">
        <v>2054</v>
      </c>
      <c r="H2044">
        <v>0</v>
      </c>
      <c r="I2044">
        <v>0</v>
      </c>
      <c r="J2044">
        <v>37</v>
      </c>
      <c r="K2044">
        <v>2054</v>
      </c>
    </row>
    <row r="2045" spans="1:11" x14ac:dyDescent="0.25">
      <c r="A2045" t="s">
        <v>3942</v>
      </c>
      <c r="B2045" t="s">
        <v>74</v>
      </c>
      <c r="C2045" t="s">
        <v>78</v>
      </c>
      <c r="D2045" t="s">
        <v>238</v>
      </c>
      <c r="E2045" t="s">
        <v>198</v>
      </c>
      <c r="F2045">
        <v>14</v>
      </c>
      <c r="G2045">
        <v>661</v>
      </c>
      <c r="H2045">
        <v>0</v>
      </c>
      <c r="I2045">
        <v>0</v>
      </c>
      <c r="J2045">
        <v>14</v>
      </c>
      <c r="K2045">
        <v>661</v>
      </c>
    </row>
    <row r="2046" spans="1:11" x14ac:dyDescent="0.25">
      <c r="A2046" t="s">
        <v>3934</v>
      </c>
      <c r="B2046" t="s">
        <v>74</v>
      </c>
      <c r="C2046" t="s">
        <v>78</v>
      </c>
      <c r="D2046" t="s">
        <v>239</v>
      </c>
      <c r="E2046" t="s">
        <v>199</v>
      </c>
      <c r="F2046">
        <v>43</v>
      </c>
      <c r="G2046">
        <v>2055</v>
      </c>
      <c r="H2046">
        <v>0</v>
      </c>
      <c r="I2046">
        <v>0</v>
      </c>
      <c r="J2046">
        <v>43</v>
      </c>
      <c r="K2046">
        <v>2055</v>
      </c>
    </row>
    <row r="2047" spans="1:11" x14ac:dyDescent="0.25">
      <c r="A2047" t="s">
        <v>3417</v>
      </c>
      <c r="B2047" t="s">
        <v>74</v>
      </c>
      <c r="C2047" t="s">
        <v>78</v>
      </c>
      <c r="D2047" t="s">
        <v>241</v>
      </c>
      <c r="E2047" t="s">
        <v>200</v>
      </c>
      <c r="F2047">
        <v>10</v>
      </c>
      <c r="G2047">
        <v>677</v>
      </c>
      <c r="H2047">
        <v>0</v>
      </c>
      <c r="I2047">
        <v>0</v>
      </c>
      <c r="J2047">
        <v>10</v>
      </c>
      <c r="K2047">
        <v>677</v>
      </c>
    </row>
    <row r="2048" spans="1:11" x14ac:dyDescent="0.25">
      <c r="A2048" t="s">
        <v>3601</v>
      </c>
      <c r="B2048" t="s">
        <v>74</v>
      </c>
      <c r="C2048" t="s">
        <v>78</v>
      </c>
      <c r="D2048" t="s">
        <v>244</v>
      </c>
      <c r="E2048" t="s">
        <v>201</v>
      </c>
      <c r="F2048">
        <v>85</v>
      </c>
      <c r="G2048">
        <v>3730.08</v>
      </c>
      <c r="H2048">
        <v>0</v>
      </c>
      <c r="I2048">
        <v>0</v>
      </c>
      <c r="J2048">
        <v>85</v>
      </c>
      <c r="K2048">
        <v>3730.08</v>
      </c>
    </row>
    <row r="2049" spans="1:11" x14ac:dyDescent="0.25">
      <c r="A2049" t="s">
        <v>1753</v>
      </c>
      <c r="B2049" t="s">
        <v>74</v>
      </c>
      <c r="C2049" t="s">
        <v>78</v>
      </c>
      <c r="D2049" t="s">
        <v>241</v>
      </c>
      <c r="E2049" t="s">
        <v>202</v>
      </c>
      <c r="F2049">
        <v>41</v>
      </c>
      <c r="G2049">
        <v>1818</v>
      </c>
      <c r="H2049">
        <v>0</v>
      </c>
      <c r="I2049">
        <v>0</v>
      </c>
      <c r="J2049">
        <v>41</v>
      </c>
      <c r="K2049">
        <v>1818</v>
      </c>
    </row>
    <row r="2050" spans="1:11" x14ac:dyDescent="0.25">
      <c r="A2050" t="s">
        <v>2287</v>
      </c>
      <c r="B2050" t="s">
        <v>74</v>
      </c>
      <c r="C2050" t="s">
        <v>78</v>
      </c>
      <c r="D2050" t="s">
        <v>240</v>
      </c>
      <c r="E2050" t="s">
        <v>203</v>
      </c>
      <c r="F2050">
        <v>4</v>
      </c>
      <c r="G2050">
        <v>252</v>
      </c>
      <c r="H2050">
        <v>0</v>
      </c>
      <c r="I2050">
        <v>0</v>
      </c>
      <c r="J2050">
        <v>4</v>
      </c>
      <c r="K2050">
        <v>252</v>
      </c>
    </row>
    <row r="2051" spans="1:11" x14ac:dyDescent="0.25">
      <c r="A2051" t="s">
        <v>1182</v>
      </c>
      <c r="B2051" t="s">
        <v>74</v>
      </c>
      <c r="C2051" t="s">
        <v>78</v>
      </c>
      <c r="D2051" t="s">
        <v>244</v>
      </c>
      <c r="E2051" t="s">
        <v>204</v>
      </c>
      <c r="F2051">
        <v>14</v>
      </c>
      <c r="G2051">
        <v>671</v>
      </c>
      <c r="H2051">
        <v>0</v>
      </c>
      <c r="I2051">
        <v>0</v>
      </c>
      <c r="J2051">
        <v>14</v>
      </c>
      <c r="K2051">
        <v>671</v>
      </c>
    </row>
    <row r="2052" spans="1:11" x14ac:dyDescent="0.25">
      <c r="A2052" t="s">
        <v>932</v>
      </c>
      <c r="B2052" t="s">
        <v>74</v>
      </c>
      <c r="C2052" t="s">
        <v>78</v>
      </c>
      <c r="D2052" t="s">
        <v>238</v>
      </c>
      <c r="E2052" t="s">
        <v>205</v>
      </c>
      <c r="F2052">
        <v>81</v>
      </c>
      <c r="G2052">
        <v>2878.08</v>
      </c>
      <c r="H2052">
        <v>0</v>
      </c>
      <c r="I2052">
        <v>0</v>
      </c>
      <c r="J2052">
        <v>81</v>
      </c>
      <c r="K2052">
        <v>2878.08</v>
      </c>
    </row>
    <row r="2053" spans="1:11" x14ac:dyDescent="0.25">
      <c r="A2053" t="s">
        <v>1712</v>
      </c>
      <c r="B2053" t="s">
        <v>74</v>
      </c>
      <c r="C2053" t="s">
        <v>78</v>
      </c>
      <c r="D2053" t="s">
        <v>240</v>
      </c>
      <c r="E2053" t="s">
        <v>206</v>
      </c>
      <c r="F2053">
        <v>13</v>
      </c>
      <c r="G2053">
        <v>550</v>
      </c>
      <c r="H2053">
        <v>0</v>
      </c>
      <c r="I2053">
        <v>0</v>
      </c>
      <c r="J2053">
        <v>13</v>
      </c>
      <c r="K2053">
        <v>550</v>
      </c>
    </row>
    <row r="2054" spans="1:11" x14ac:dyDescent="0.25">
      <c r="A2054" t="s">
        <v>662</v>
      </c>
      <c r="B2054" t="s">
        <v>74</v>
      </c>
      <c r="C2054" t="s">
        <v>78</v>
      </c>
      <c r="D2054" t="s">
        <v>242</v>
      </c>
      <c r="E2054" t="s">
        <v>207</v>
      </c>
      <c r="F2054">
        <v>248</v>
      </c>
      <c r="G2054">
        <v>12260</v>
      </c>
      <c r="H2054">
        <v>0</v>
      </c>
      <c r="I2054">
        <v>0</v>
      </c>
      <c r="J2054">
        <v>248</v>
      </c>
      <c r="K2054">
        <v>12260</v>
      </c>
    </row>
    <row r="2055" spans="1:11" x14ac:dyDescent="0.25">
      <c r="A2055" t="s">
        <v>1951</v>
      </c>
      <c r="B2055" t="s">
        <v>74</v>
      </c>
      <c r="C2055" t="s">
        <v>78</v>
      </c>
      <c r="D2055" t="s">
        <v>239</v>
      </c>
      <c r="E2055" t="s">
        <v>208</v>
      </c>
      <c r="F2055">
        <v>29</v>
      </c>
      <c r="G2055">
        <v>1254.08</v>
      </c>
      <c r="H2055">
        <v>0</v>
      </c>
      <c r="I2055">
        <v>0</v>
      </c>
      <c r="J2055">
        <v>29</v>
      </c>
      <c r="K2055">
        <v>1254.08</v>
      </c>
    </row>
    <row r="2056" spans="1:11" x14ac:dyDescent="0.25">
      <c r="A2056" t="s">
        <v>1320</v>
      </c>
      <c r="B2056" t="s">
        <v>74</v>
      </c>
      <c r="C2056" t="s">
        <v>78</v>
      </c>
      <c r="D2056" t="s">
        <v>243</v>
      </c>
      <c r="E2056" t="s">
        <v>209</v>
      </c>
      <c r="F2056">
        <v>23</v>
      </c>
      <c r="G2056">
        <v>1001</v>
      </c>
      <c r="H2056">
        <v>0</v>
      </c>
      <c r="I2056">
        <v>0</v>
      </c>
      <c r="J2056">
        <v>23</v>
      </c>
      <c r="K2056">
        <v>1001</v>
      </c>
    </row>
    <row r="2057" spans="1:11" x14ac:dyDescent="0.25">
      <c r="A2057" t="s">
        <v>1387</v>
      </c>
      <c r="B2057" t="s">
        <v>74</v>
      </c>
      <c r="C2057" t="s">
        <v>78</v>
      </c>
      <c r="D2057" t="s">
        <v>241</v>
      </c>
      <c r="E2057" t="s">
        <v>210</v>
      </c>
      <c r="F2057">
        <v>11</v>
      </c>
      <c r="G2057">
        <v>663</v>
      </c>
      <c r="H2057">
        <v>0</v>
      </c>
      <c r="I2057">
        <v>0</v>
      </c>
      <c r="J2057">
        <v>11</v>
      </c>
      <c r="K2057">
        <v>663</v>
      </c>
    </row>
    <row r="2058" spans="1:11" x14ac:dyDescent="0.25">
      <c r="A2058" t="s">
        <v>970</v>
      </c>
      <c r="B2058" t="s">
        <v>74</v>
      </c>
      <c r="C2058" t="s">
        <v>78</v>
      </c>
      <c r="D2058" t="s">
        <v>244</v>
      </c>
      <c r="E2058" t="s">
        <v>211</v>
      </c>
      <c r="F2058">
        <v>13</v>
      </c>
      <c r="G2058">
        <v>709</v>
      </c>
      <c r="H2058">
        <v>0</v>
      </c>
      <c r="I2058">
        <v>0</v>
      </c>
      <c r="J2058">
        <v>13</v>
      </c>
      <c r="K2058">
        <v>709</v>
      </c>
    </row>
    <row r="2059" spans="1:11" x14ac:dyDescent="0.25">
      <c r="A2059" t="s">
        <v>923</v>
      </c>
      <c r="B2059" t="s">
        <v>74</v>
      </c>
      <c r="C2059" t="s">
        <v>78</v>
      </c>
      <c r="D2059" t="s">
        <v>238</v>
      </c>
      <c r="E2059" t="s">
        <v>212</v>
      </c>
      <c r="F2059">
        <v>17</v>
      </c>
      <c r="G2059">
        <v>670</v>
      </c>
      <c r="H2059">
        <v>0</v>
      </c>
      <c r="I2059">
        <v>0</v>
      </c>
      <c r="J2059">
        <v>17</v>
      </c>
      <c r="K2059">
        <v>670</v>
      </c>
    </row>
    <row r="2060" spans="1:11" x14ac:dyDescent="0.25">
      <c r="A2060" t="s">
        <v>3577</v>
      </c>
      <c r="B2060" t="s">
        <v>74</v>
      </c>
      <c r="C2060" t="s">
        <v>78</v>
      </c>
      <c r="D2060" t="s">
        <v>243</v>
      </c>
      <c r="E2060" t="s">
        <v>213</v>
      </c>
      <c r="F2060">
        <v>8</v>
      </c>
      <c r="G2060">
        <v>330</v>
      </c>
      <c r="H2060">
        <v>0</v>
      </c>
      <c r="I2060">
        <v>0</v>
      </c>
      <c r="J2060">
        <v>8</v>
      </c>
      <c r="K2060">
        <v>330</v>
      </c>
    </row>
    <row r="2061" spans="1:11" x14ac:dyDescent="0.25">
      <c r="A2061" t="s">
        <v>1123</v>
      </c>
      <c r="B2061" t="s">
        <v>74</v>
      </c>
      <c r="C2061" t="s">
        <v>78</v>
      </c>
      <c r="D2061" t="s">
        <v>239</v>
      </c>
      <c r="E2061" t="s">
        <v>214</v>
      </c>
      <c r="F2061">
        <v>33</v>
      </c>
      <c r="G2061">
        <v>1535</v>
      </c>
      <c r="H2061">
        <v>0</v>
      </c>
      <c r="I2061">
        <v>0</v>
      </c>
      <c r="J2061">
        <v>33</v>
      </c>
      <c r="K2061">
        <v>1535</v>
      </c>
    </row>
    <row r="2062" spans="1:11" x14ac:dyDescent="0.25">
      <c r="A2062" t="s">
        <v>2855</v>
      </c>
      <c r="B2062" t="s">
        <v>74</v>
      </c>
      <c r="C2062" t="s">
        <v>78</v>
      </c>
      <c r="D2062" t="s">
        <v>241</v>
      </c>
      <c r="E2062" t="s">
        <v>215</v>
      </c>
      <c r="F2062">
        <v>38</v>
      </c>
      <c r="G2062">
        <v>1876</v>
      </c>
      <c r="H2062">
        <v>0</v>
      </c>
      <c r="I2062">
        <v>0</v>
      </c>
      <c r="J2062">
        <v>38</v>
      </c>
      <c r="K2062">
        <v>1876</v>
      </c>
    </row>
    <row r="2063" spans="1:11" x14ac:dyDescent="0.25">
      <c r="A2063" t="s">
        <v>3036</v>
      </c>
      <c r="B2063" t="s">
        <v>74</v>
      </c>
      <c r="C2063" t="s">
        <v>78</v>
      </c>
      <c r="D2063" t="s">
        <v>245</v>
      </c>
      <c r="E2063" t="s">
        <v>216</v>
      </c>
      <c r="F2063">
        <v>18</v>
      </c>
      <c r="G2063">
        <v>1012</v>
      </c>
      <c r="H2063">
        <v>0</v>
      </c>
      <c r="I2063">
        <v>0</v>
      </c>
      <c r="J2063">
        <v>18</v>
      </c>
      <c r="K2063">
        <v>1012</v>
      </c>
    </row>
    <row r="2064" spans="1:11" x14ac:dyDescent="0.25">
      <c r="A2064" t="s">
        <v>2921</v>
      </c>
      <c r="B2064" t="s">
        <v>74</v>
      </c>
      <c r="C2064" t="s">
        <v>78</v>
      </c>
      <c r="D2064" t="s">
        <v>244</v>
      </c>
      <c r="E2064" t="s">
        <v>217</v>
      </c>
      <c r="F2064">
        <v>15</v>
      </c>
      <c r="G2064">
        <v>759</v>
      </c>
      <c r="H2064">
        <v>0</v>
      </c>
      <c r="I2064">
        <v>0</v>
      </c>
      <c r="J2064">
        <v>15</v>
      </c>
      <c r="K2064">
        <v>759</v>
      </c>
    </row>
    <row r="2065" spans="1:11" x14ac:dyDescent="0.25">
      <c r="A2065" t="s">
        <v>1619</v>
      </c>
      <c r="B2065" t="s">
        <v>74</v>
      </c>
      <c r="C2065" t="s">
        <v>78</v>
      </c>
      <c r="D2065" t="s">
        <v>239</v>
      </c>
      <c r="E2065" t="s">
        <v>218</v>
      </c>
      <c r="F2065">
        <v>40</v>
      </c>
      <c r="G2065">
        <v>2218</v>
      </c>
      <c r="H2065">
        <v>0</v>
      </c>
      <c r="I2065">
        <v>0</v>
      </c>
      <c r="J2065">
        <v>40</v>
      </c>
      <c r="K2065">
        <v>2218</v>
      </c>
    </row>
    <row r="2066" spans="1:11" x14ac:dyDescent="0.25">
      <c r="A2066" t="s">
        <v>4063</v>
      </c>
      <c r="B2066" t="s">
        <v>74</v>
      </c>
      <c r="C2066" t="s">
        <v>78</v>
      </c>
      <c r="D2066" t="s">
        <v>239</v>
      </c>
      <c r="E2066" t="s">
        <v>219</v>
      </c>
      <c r="F2066">
        <v>65</v>
      </c>
      <c r="G2066">
        <v>3366</v>
      </c>
      <c r="H2066">
        <v>0</v>
      </c>
      <c r="I2066">
        <v>0</v>
      </c>
      <c r="J2066">
        <v>65</v>
      </c>
      <c r="K2066">
        <v>3366</v>
      </c>
    </row>
    <row r="2067" spans="1:11" x14ac:dyDescent="0.25">
      <c r="A2067" t="s">
        <v>2375</v>
      </c>
      <c r="B2067" t="s">
        <v>74</v>
      </c>
      <c r="C2067" t="s">
        <v>78</v>
      </c>
      <c r="D2067" t="s">
        <v>241</v>
      </c>
      <c r="E2067" t="s">
        <v>220</v>
      </c>
      <c r="F2067">
        <v>26</v>
      </c>
      <c r="G2067">
        <v>1483.08</v>
      </c>
      <c r="H2067">
        <v>0</v>
      </c>
      <c r="I2067">
        <v>0</v>
      </c>
      <c r="J2067">
        <v>26</v>
      </c>
      <c r="K2067">
        <v>1483.08</v>
      </c>
    </row>
    <row r="2068" spans="1:11" x14ac:dyDescent="0.25">
      <c r="A2068" t="s">
        <v>791</v>
      </c>
      <c r="B2068" t="s">
        <v>74</v>
      </c>
      <c r="C2068" t="s">
        <v>78</v>
      </c>
      <c r="D2068" t="s">
        <v>244</v>
      </c>
      <c r="E2068" t="s">
        <v>221</v>
      </c>
      <c r="F2068">
        <v>81</v>
      </c>
      <c r="G2068">
        <v>4109</v>
      </c>
      <c r="H2068">
        <v>0</v>
      </c>
      <c r="I2068">
        <v>0</v>
      </c>
      <c r="J2068">
        <v>81</v>
      </c>
      <c r="K2068">
        <v>4109</v>
      </c>
    </row>
    <row r="2069" spans="1:11" x14ac:dyDescent="0.25">
      <c r="A2069" t="s">
        <v>3003</v>
      </c>
      <c r="B2069" t="s">
        <v>74</v>
      </c>
      <c r="C2069" t="s">
        <v>78</v>
      </c>
      <c r="D2069" t="s">
        <v>242</v>
      </c>
      <c r="E2069" t="s">
        <v>222</v>
      </c>
      <c r="F2069">
        <v>20</v>
      </c>
      <c r="G2069">
        <v>721</v>
      </c>
      <c r="H2069">
        <v>0</v>
      </c>
      <c r="I2069">
        <v>0</v>
      </c>
      <c r="J2069">
        <v>20</v>
      </c>
      <c r="K2069">
        <v>721</v>
      </c>
    </row>
    <row r="2070" spans="1:11" x14ac:dyDescent="0.25">
      <c r="A2070" t="s">
        <v>861</v>
      </c>
      <c r="B2070" t="s">
        <v>74</v>
      </c>
      <c r="C2070" t="s">
        <v>78</v>
      </c>
      <c r="D2070" t="s">
        <v>244</v>
      </c>
      <c r="E2070" t="s">
        <v>256</v>
      </c>
      <c r="F2070">
        <v>514</v>
      </c>
      <c r="G2070">
        <v>25089.08</v>
      </c>
      <c r="H2070">
        <v>0</v>
      </c>
      <c r="I2070">
        <v>0</v>
      </c>
      <c r="J2070">
        <v>514</v>
      </c>
      <c r="K2070">
        <v>25089.08</v>
      </c>
    </row>
    <row r="2071" spans="1:11" x14ac:dyDescent="0.25">
      <c r="A2071" t="s">
        <v>2589</v>
      </c>
      <c r="B2071" t="s">
        <v>74</v>
      </c>
      <c r="C2071" t="s">
        <v>78</v>
      </c>
      <c r="D2071" t="s">
        <v>237</v>
      </c>
      <c r="E2071" t="s">
        <v>223</v>
      </c>
      <c r="F2071">
        <v>52</v>
      </c>
      <c r="G2071">
        <v>2464.08</v>
      </c>
      <c r="H2071">
        <v>0</v>
      </c>
      <c r="I2071">
        <v>0</v>
      </c>
      <c r="J2071">
        <v>52</v>
      </c>
      <c r="K2071">
        <v>2464.08</v>
      </c>
    </row>
    <row r="2072" spans="1:11" x14ac:dyDescent="0.25">
      <c r="A2072" t="s">
        <v>2956</v>
      </c>
      <c r="B2072" t="s">
        <v>74</v>
      </c>
      <c r="C2072" t="s">
        <v>78</v>
      </c>
      <c r="D2072" t="s">
        <v>242</v>
      </c>
      <c r="E2072" t="s">
        <v>224</v>
      </c>
      <c r="F2072">
        <v>166</v>
      </c>
      <c r="G2072">
        <v>6567</v>
      </c>
      <c r="H2072">
        <v>0</v>
      </c>
      <c r="I2072">
        <v>0</v>
      </c>
      <c r="J2072">
        <v>166</v>
      </c>
      <c r="K2072">
        <v>6567</v>
      </c>
    </row>
    <row r="2073" spans="1:11" x14ac:dyDescent="0.25">
      <c r="A2073" t="s">
        <v>1001</v>
      </c>
      <c r="B2073" t="s">
        <v>74</v>
      </c>
      <c r="C2073" t="s">
        <v>78</v>
      </c>
      <c r="D2073" t="s">
        <v>239</v>
      </c>
      <c r="E2073" t="s">
        <v>225</v>
      </c>
      <c r="F2073">
        <v>30</v>
      </c>
      <c r="G2073">
        <v>1565</v>
      </c>
      <c r="H2073">
        <v>0</v>
      </c>
      <c r="I2073">
        <v>0</v>
      </c>
      <c r="J2073">
        <v>30</v>
      </c>
      <c r="K2073">
        <v>1565</v>
      </c>
    </row>
    <row r="2074" spans="1:11" x14ac:dyDescent="0.25">
      <c r="A2074" t="s">
        <v>1807</v>
      </c>
      <c r="B2074" t="s">
        <v>74</v>
      </c>
      <c r="C2074" t="s">
        <v>78</v>
      </c>
      <c r="D2074" t="s">
        <v>241</v>
      </c>
      <c r="E2074" t="s">
        <v>226</v>
      </c>
      <c r="F2074">
        <v>12</v>
      </c>
      <c r="G2074">
        <v>456</v>
      </c>
      <c r="H2074">
        <v>0</v>
      </c>
      <c r="I2074">
        <v>0</v>
      </c>
      <c r="J2074">
        <v>12</v>
      </c>
      <c r="K2074">
        <v>456</v>
      </c>
    </row>
    <row r="2075" spans="1:11" x14ac:dyDescent="0.25">
      <c r="A2075" t="s">
        <v>1572</v>
      </c>
      <c r="B2075" t="s">
        <v>74</v>
      </c>
      <c r="C2075" t="s">
        <v>78</v>
      </c>
      <c r="D2075" t="s">
        <v>241</v>
      </c>
      <c r="E2075" t="s">
        <v>227</v>
      </c>
      <c r="F2075">
        <v>27</v>
      </c>
      <c r="G2075">
        <v>1361</v>
      </c>
      <c r="H2075">
        <v>0</v>
      </c>
      <c r="I2075">
        <v>0</v>
      </c>
      <c r="J2075">
        <v>27</v>
      </c>
      <c r="K2075">
        <v>1361</v>
      </c>
    </row>
    <row r="2076" spans="1:11" x14ac:dyDescent="0.25">
      <c r="A2076" t="s">
        <v>2674</v>
      </c>
      <c r="B2076" t="s">
        <v>74</v>
      </c>
      <c r="C2076" t="s">
        <v>78</v>
      </c>
      <c r="D2076" t="s">
        <v>243</v>
      </c>
      <c r="E2076" t="s">
        <v>228</v>
      </c>
      <c r="F2076">
        <v>72</v>
      </c>
      <c r="G2076">
        <v>2915</v>
      </c>
      <c r="H2076">
        <v>0</v>
      </c>
      <c r="I2076">
        <v>0</v>
      </c>
      <c r="J2076">
        <v>72</v>
      </c>
      <c r="K2076">
        <v>2915</v>
      </c>
    </row>
    <row r="2077" spans="1:11" x14ac:dyDescent="0.25">
      <c r="A2077" t="s">
        <v>2706</v>
      </c>
      <c r="B2077" t="s">
        <v>74</v>
      </c>
      <c r="C2077" t="s">
        <v>78</v>
      </c>
      <c r="D2077" t="s">
        <v>242</v>
      </c>
      <c r="E2077" t="s">
        <v>229</v>
      </c>
      <c r="F2077">
        <v>25</v>
      </c>
      <c r="G2077">
        <v>1230</v>
      </c>
      <c r="H2077">
        <v>0</v>
      </c>
      <c r="I2077">
        <v>0</v>
      </c>
      <c r="J2077">
        <v>25</v>
      </c>
      <c r="K2077">
        <v>1230</v>
      </c>
    </row>
    <row r="2078" spans="1:11" x14ac:dyDescent="0.25">
      <c r="A2078" t="s">
        <v>3826</v>
      </c>
      <c r="B2078" t="s">
        <v>74</v>
      </c>
      <c r="C2078" t="s">
        <v>78</v>
      </c>
      <c r="D2078" t="s">
        <v>241</v>
      </c>
      <c r="E2078" t="s">
        <v>230</v>
      </c>
      <c r="F2078">
        <v>43</v>
      </c>
      <c r="G2078">
        <v>2038</v>
      </c>
      <c r="H2078">
        <v>0</v>
      </c>
      <c r="I2078">
        <v>0</v>
      </c>
      <c r="J2078">
        <v>43</v>
      </c>
      <c r="K2078">
        <v>2038</v>
      </c>
    </row>
    <row r="2079" spans="1:11" x14ac:dyDescent="0.25">
      <c r="A2079" t="s">
        <v>694</v>
      </c>
      <c r="B2079" t="s">
        <v>74</v>
      </c>
      <c r="C2079" t="s">
        <v>78</v>
      </c>
      <c r="D2079" t="s">
        <v>242</v>
      </c>
      <c r="E2079" t="s">
        <v>231</v>
      </c>
      <c r="F2079">
        <v>30</v>
      </c>
      <c r="G2079">
        <v>1521</v>
      </c>
      <c r="H2079">
        <v>0</v>
      </c>
      <c r="I2079">
        <v>0</v>
      </c>
      <c r="J2079">
        <v>30</v>
      </c>
      <c r="K2079">
        <v>1521</v>
      </c>
    </row>
    <row r="2080" spans="1:11" x14ac:dyDescent="0.25">
      <c r="A2080" t="s">
        <v>3810</v>
      </c>
      <c r="B2080" t="s">
        <v>74</v>
      </c>
      <c r="C2080" t="s">
        <v>78</v>
      </c>
      <c r="D2080" t="s">
        <v>244</v>
      </c>
      <c r="E2080" t="s">
        <v>232</v>
      </c>
      <c r="F2080">
        <v>17</v>
      </c>
      <c r="G2080">
        <v>897</v>
      </c>
      <c r="H2080">
        <v>0</v>
      </c>
      <c r="I2080">
        <v>0</v>
      </c>
      <c r="J2080">
        <v>17</v>
      </c>
      <c r="K2080">
        <v>897</v>
      </c>
    </row>
    <row r="2081" spans="1:11" x14ac:dyDescent="0.25">
      <c r="A2081" t="s">
        <v>1209</v>
      </c>
      <c r="B2081" t="s">
        <v>74</v>
      </c>
      <c r="C2081" t="s">
        <v>78</v>
      </c>
      <c r="D2081" t="s">
        <v>244</v>
      </c>
      <c r="E2081" t="s">
        <v>233</v>
      </c>
      <c r="F2081">
        <v>52</v>
      </c>
      <c r="G2081">
        <v>2191</v>
      </c>
      <c r="H2081">
        <v>0</v>
      </c>
      <c r="I2081">
        <v>0</v>
      </c>
      <c r="J2081">
        <v>52</v>
      </c>
      <c r="K2081">
        <v>2191</v>
      </c>
    </row>
    <row r="2082" spans="1:11" x14ac:dyDescent="0.25">
      <c r="A2082" t="s">
        <v>3568</v>
      </c>
      <c r="B2082" t="s">
        <v>74</v>
      </c>
      <c r="C2082" t="s">
        <v>78</v>
      </c>
      <c r="D2082" t="s">
        <v>245</v>
      </c>
      <c r="E2082" t="s">
        <v>234</v>
      </c>
      <c r="F2082">
        <v>32</v>
      </c>
      <c r="G2082">
        <v>1398</v>
      </c>
      <c r="H2082">
        <v>0</v>
      </c>
      <c r="I2082">
        <v>0</v>
      </c>
      <c r="J2082">
        <v>32</v>
      </c>
      <c r="K2082">
        <v>1398</v>
      </c>
    </row>
    <row r="2083" spans="1:11" x14ac:dyDescent="0.25">
      <c r="A2083" t="s">
        <v>911</v>
      </c>
      <c r="B2083" t="s">
        <v>74</v>
      </c>
      <c r="C2083" t="s">
        <v>78</v>
      </c>
      <c r="D2083" t="s">
        <v>245</v>
      </c>
      <c r="E2083" t="s">
        <v>257</v>
      </c>
      <c r="F2083">
        <v>470</v>
      </c>
      <c r="G2083">
        <v>22498.16</v>
      </c>
      <c r="H2083">
        <v>0</v>
      </c>
      <c r="I2083">
        <v>0</v>
      </c>
      <c r="J2083">
        <v>470</v>
      </c>
      <c r="K2083">
        <v>22498.16</v>
      </c>
    </row>
    <row r="2084" spans="1:11" x14ac:dyDescent="0.25">
      <c r="A2084" t="s">
        <v>984</v>
      </c>
      <c r="B2084" t="s">
        <v>74</v>
      </c>
      <c r="C2084" t="s">
        <v>259</v>
      </c>
      <c r="D2084" t="s">
        <v>81</v>
      </c>
      <c r="E2084" t="s">
        <v>248</v>
      </c>
      <c r="F2084">
        <v>13343</v>
      </c>
      <c r="G2084">
        <v>667579.56000000006</v>
      </c>
      <c r="H2084">
        <v>0</v>
      </c>
      <c r="I2084">
        <v>0</v>
      </c>
      <c r="J2084">
        <v>13343</v>
      </c>
      <c r="K2084">
        <v>667579.56000000006</v>
      </c>
    </row>
    <row r="2085" spans="1:11" x14ac:dyDescent="0.25">
      <c r="A2085" t="s">
        <v>4097</v>
      </c>
      <c r="B2085" t="s">
        <v>74</v>
      </c>
      <c r="C2085" t="s">
        <v>259</v>
      </c>
      <c r="D2085" t="s">
        <v>239</v>
      </c>
      <c r="E2085" t="s">
        <v>82</v>
      </c>
      <c r="F2085">
        <v>54</v>
      </c>
      <c r="G2085">
        <v>2224</v>
      </c>
      <c r="H2085">
        <v>0</v>
      </c>
      <c r="I2085">
        <v>0</v>
      </c>
      <c r="J2085">
        <v>54</v>
      </c>
      <c r="K2085">
        <v>2224</v>
      </c>
    </row>
    <row r="2086" spans="1:11" x14ac:dyDescent="0.25">
      <c r="A2086" t="s">
        <v>4069</v>
      </c>
      <c r="B2086" t="s">
        <v>74</v>
      </c>
      <c r="C2086" t="s">
        <v>259</v>
      </c>
      <c r="D2086" t="s">
        <v>239</v>
      </c>
      <c r="E2086" t="s">
        <v>83</v>
      </c>
      <c r="F2086">
        <v>101</v>
      </c>
      <c r="G2086">
        <v>5695</v>
      </c>
      <c r="H2086">
        <v>0</v>
      </c>
      <c r="I2086">
        <v>0</v>
      </c>
      <c r="J2086">
        <v>101</v>
      </c>
      <c r="K2086">
        <v>5695</v>
      </c>
    </row>
    <row r="2087" spans="1:11" x14ac:dyDescent="0.25">
      <c r="A2087" t="s">
        <v>3488</v>
      </c>
      <c r="B2087" t="s">
        <v>74</v>
      </c>
      <c r="C2087" t="s">
        <v>259</v>
      </c>
      <c r="D2087" t="s">
        <v>245</v>
      </c>
      <c r="E2087" t="s">
        <v>84</v>
      </c>
      <c r="F2087">
        <v>47</v>
      </c>
      <c r="G2087">
        <v>2381.16</v>
      </c>
      <c r="H2087">
        <v>0</v>
      </c>
      <c r="I2087">
        <v>0</v>
      </c>
      <c r="J2087">
        <v>47</v>
      </c>
      <c r="K2087">
        <v>2381.16</v>
      </c>
    </row>
    <row r="2088" spans="1:11" x14ac:dyDescent="0.25">
      <c r="A2088" t="s">
        <v>3012</v>
      </c>
      <c r="B2088" t="s">
        <v>74</v>
      </c>
      <c r="C2088" t="s">
        <v>259</v>
      </c>
      <c r="D2088" t="s">
        <v>243</v>
      </c>
      <c r="E2088" t="s">
        <v>85</v>
      </c>
      <c r="F2088">
        <v>52</v>
      </c>
      <c r="G2088">
        <v>2387</v>
      </c>
      <c r="H2088">
        <v>0</v>
      </c>
      <c r="I2088">
        <v>0</v>
      </c>
      <c r="J2088">
        <v>52</v>
      </c>
      <c r="K2088">
        <v>2387</v>
      </c>
    </row>
    <row r="2089" spans="1:11" x14ac:dyDescent="0.25">
      <c r="A2089" t="s">
        <v>1579</v>
      </c>
      <c r="B2089" t="s">
        <v>74</v>
      </c>
      <c r="C2089" t="s">
        <v>259</v>
      </c>
      <c r="D2089" t="s">
        <v>238</v>
      </c>
      <c r="E2089" t="s">
        <v>86</v>
      </c>
      <c r="F2089">
        <v>35</v>
      </c>
      <c r="G2089">
        <v>1923</v>
      </c>
      <c r="H2089">
        <v>0</v>
      </c>
      <c r="I2089">
        <v>0</v>
      </c>
      <c r="J2089">
        <v>35</v>
      </c>
      <c r="K2089">
        <v>1923</v>
      </c>
    </row>
    <row r="2090" spans="1:11" x14ac:dyDescent="0.25">
      <c r="A2090" t="s">
        <v>3229</v>
      </c>
      <c r="B2090" t="s">
        <v>74</v>
      </c>
      <c r="C2090" t="s">
        <v>259</v>
      </c>
      <c r="D2090" t="s">
        <v>239</v>
      </c>
      <c r="E2090" t="s">
        <v>87</v>
      </c>
      <c r="F2090">
        <v>58</v>
      </c>
      <c r="G2090">
        <v>2780.08</v>
      </c>
      <c r="H2090">
        <v>0</v>
      </c>
      <c r="I2090">
        <v>0</v>
      </c>
      <c r="J2090">
        <v>58</v>
      </c>
      <c r="K2090">
        <v>2780.08</v>
      </c>
    </row>
    <row r="2091" spans="1:11" x14ac:dyDescent="0.25">
      <c r="A2091" t="s">
        <v>3162</v>
      </c>
      <c r="B2091" t="s">
        <v>74</v>
      </c>
      <c r="C2091" t="s">
        <v>259</v>
      </c>
      <c r="D2091" t="s">
        <v>244</v>
      </c>
      <c r="E2091" t="s">
        <v>88</v>
      </c>
      <c r="F2091">
        <v>251</v>
      </c>
      <c r="G2091">
        <v>13389.16</v>
      </c>
      <c r="H2091">
        <v>0</v>
      </c>
      <c r="I2091">
        <v>0</v>
      </c>
      <c r="J2091">
        <v>251</v>
      </c>
      <c r="K2091">
        <v>13389.16</v>
      </c>
    </row>
    <row r="2092" spans="1:11" x14ac:dyDescent="0.25">
      <c r="A2092" t="s">
        <v>4134</v>
      </c>
      <c r="B2092" t="s">
        <v>74</v>
      </c>
      <c r="C2092" t="s">
        <v>259</v>
      </c>
      <c r="D2092" t="s">
        <v>241</v>
      </c>
      <c r="E2092" t="s">
        <v>89</v>
      </c>
      <c r="F2092">
        <v>36</v>
      </c>
      <c r="G2092">
        <v>2219</v>
      </c>
      <c r="H2092">
        <v>0</v>
      </c>
      <c r="I2092">
        <v>0</v>
      </c>
      <c r="J2092">
        <v>36</v>
      </c>
      <c r="K2092">
        <v>2219</v>
      </c>
    </row>
    <row r="2093" spans="1:11" x14ac:dyDescent="0.25">
      <c r="A2093" t="s">
        <v>2505</v>
      </c>
      <c r="B2093" t="s">
        <v>74</v>
      </c>
      <c r="C2093" t="s">
        <v>259</v>
      </c>
      <c r="D2093" t="s">
        <v>241</v>
      </c>
      <c r="E2093" t="s">
        <v>90</v>
      </c>
      <c r="F2093">
        <v>18</v>
      </c>
      <c r="G2093">
        <v>1028.08</v>
      </c>
      <c r="H2093">
        <v>0</v>
      </c>
      <c r="I2093">
        <v>0</v>
      </c>
      <c r="J2093">
        <v>18</v>
      </c>
      <c r="K2093">
        <v>1028.08</v>
      </c>
    </row>
    <row r="2094" spans="1:11" x14ac:dyDescent="0.25">
      <c r="A2094" t="s">
        <v>1920</v>
      </c>
      <c r="B2094" t="s">
        <v>74</v>
      </c>
      <c r="C2094" t="s">
        <v>259</v>
      </c>
      <c r="D2094" t="s">
        <v>241</v>
      </c>
      <c r="E2094" t="s">
        <v>91</v>
      </c>
      <c r="F2094">
        <v>63</v>
      </c>
      <c r="G2094">
        <v>3758</v>
      </c>
      <c r="H2094">
        <v>0</v>
      </c>
      <c r="I2094">
        <v>0</v>
      </c>
      <c r="J2094">
        <v>63</v>
      </c>
      <c r="K2094">
        <v>3758</v>
      </c>
    </row>
    <row r="2095" spans="1:11" x14ac:dyDescent="0.25">
      <c r="A2095" t="s">
        <v>3607</v>
      </c>
      <c r="B2095" t="s">
        <v>74</v>
      </c>
      <c r="C2095" t="s">
        <v>259</v>
      </c>
      <c r="D2095" t="s">
        <v>243</v>
      </c>
      <c r="E2095" t="s">
        <v>92</v>
      </c>
      <c r="F2095">
        <v>74</v>
      </c>
      <c r="G2095">
        <v>3786.08</v>
      </c>
      <c r="H2095">
        <v>0</v>
      </c>
      <c r="I2095">
        <v>0</v>
      </c>
      <c r="J2095">
        <v>74</v>
      </c>
      <c r="K2095">
        <v>3786.08</v>
      </c>
    </row>
    <row r="2096" spans="1:11" x14ac:dyDescent="0.25">
      <c r="A2096" t="s">
        <v>3339</v>
      </c>
      <c r="B2096" t="s">
        <v>74</v>
      </c>
      <c r="C2096" t="s">
        <v>259</v>
      </c>
      <c r="D2096" t="s">
        <v>242</v>
      </c>
      <c r="E2096" t="s">
        <v>93</v>
      </c>
      <c r="F2096">
        <v>44</v>
      </c>
      <c r="G2096">
        <v>2145</v>
      </c>
      <c r="H2096">
        <v>0</v>
      </c>
      <c r="I2096">
        <v>0</v>
      </c>
      <c r="J2096">
        <v>44</v>
      </c>
      <c r="K2096">
        <v>2145</v>
      </c>
    </row>
    <row r="2097" spans="1:11" x14ac:dyDescent="0.25">
      <c r="A2097" t="s">
        <v>1457</v>
      </c>
      <c r="B2097" t="s">
        <v>74</v>
      </c>
      <c r="C2097" t="s">
        <v>259</v>
      </c>
      <c r="D2097" t="s">
        <v>245</v>
      </c>
      <c r="E2097" t="s">
        <v>94</v>
      </c>
      <c r="F2097">
        <v>91</v>
      </c>
      <c r="G2097">
        <v>4875</v>
      </c>
      <c r="H2097">
        <v>0</v>
      </c>
      <c r="I2097">
        <v>0</v>
      </c>
      <c r="J2097">
        <v>91</v>
      </c>
      <c r="K2097">
        <v>4875</v>
      </c>
    </row>
    <row r="2098" spans="1:11" x14ac:dyDescent="0.25">
      <c r="A2098" t="s">
        <v>2487</v>
      </c>
      <c r="B2098" t="s">
        <v>74</v>
      </c>
      <c r="C2098" t="s">
        <v>259</v>
      </c>
      <c r="D2098" t="s">
        <v>239</v>
      </c>
      <c r="E2098" t="s">
        <v>95</v>
      </c>
      <c r="F2098">
        <v>53</v>
      </c>
      <c r="G2098">
        <v>2875</v>
      </c>
      <c r="H2098">
        <v>0</v>
      </c>
      <c r="I2098">
        <v>0</v>
      </c>
      <c r="J2098">
        <v>53</v>
      </c>
      <c r="K2098">
        <v>2875</v>
      </c>
    </row>
    <row r="2099" spans="1:11" x14ac:dyDescent="0.25">
      <c r="A2099" t="s">
        <v>2110</v>
      </c>
      <c r="B2099" t="s">
        <v>74</v>
      </c>
      <c r="C2099" t="s">
        <v>259</v>
      </c>
      <c r="D2099" t="s">
        <v>242</v>
      </c>
      <c r="E2099" t="s">
        <v>96</v>
      </c>
      <c r="F2099">
        <v>74</v>
      </c>
      <c r="G2099">
        <v>3413</v>
      </c>
      <c r="H2099">
        <v>0</v>
      </c>
      <c r="I2099">
        <v>0</v>
      </c>
      <c r="J2099">
        <v>74</v>
      </c>
      <c r="K2099">
        <v>3413</v>
      </c>
    </row>
    <row r="2100" spans="1:11" x14ac:dyDescent="0.25">
      <c r="A2100" t="s">
        <v>2915</v>
      </c>
      <c r="B2100" t="s">
        <v>74</v>
      </c>
      <c r="C2100" t="s">
        <v>259</v>
      </c>
      <c r="D2100" t="s">
        <v>243</v>
      </c>
      <c r="E2100" t="s">
        <v>97</v>
      </c>
      <c r="F2100">
        <v>102</v>
      </c>
      <c r="G2100">
        <v>6101</v>
      </c>
      <c r="H2100">
        <v>0</v>
      </c>
      <c r="I2100">
        <v>0</v>
      </c>
      <c r="J2100">
        <v>102</v>
      </c>
      <c r="K2100">
        <v>6101</v>
      </c>
    </row>
    <row r="2101" spans="1:11" x14ac:dyDescent="0.25">
      <c r="A2101" t="s">
        <v>1053</v>
      </c>
      <c r="B2101" t="s">
        <v>74</v>
      </c>
      <c r="C2101" t="s">
        <v>259</v>
      </c>
      <c r="D2101" t="s">
        <v>239</v>
      </c>
      <c r="E2101" t="s">
        <v>98</v>
      </c>
      <c r="F2101">
        <v>111</v>
      </c>
      <c r="G2101">
        <v>6181</v>
      </c>
      <c r="H2101">
        <v>0</v>
      </c>
      <c r="I2101">
        <v>0</v>
      </c>
      <c r="J2101">
        <v>111</v>
      </c>
      <c r="K2101">
        <v>6181</v>
      </c>
    </row>
    <row r="2102" spans="1:11" x14ac:dyDescent="0.25">
      <c r="A2102" t="s">
        <v>1017</v>
      </c>
      <c r="B2102" t="s">
        <v>74</v>
      </c>
      <c r="C2102" t="s">
        <v>259</v>
      </c>
      <c r="D2102" t="s">
        <v>242</v>
      </c>
      <c r="E2102" t="s">
        <v>99</v>
      </c>
      <c r="F2102">
        <v>209</v>
      </c>
      <c r="G2102">
        <v>8798</v>
      </c>
      <c r="H2102">
        <v>0</v>
      </c>
      <c r="I2102">
        <v>0</v>
      </c>
      <c r="J2102">
        <v>209</v>
      </c>
      <c r="K2102">
        <v>8798</v>
      </c>
    </row>
    <row r="2103" spans="1:11" x14ac:dyDescent="0.25">
      <c r="A2103" t="s">
        <v>2418</v>
      </c>
      <c r="B2103" t="s">
        <v>74</v>
      </c>
      <c r="C2103" t="s">
        <v>259</v>
      </c>
      <c r="D2103" t="s">
        <v>241</v>
      </c>
      <c r="E2103" t="s">
        <v>100</v>
      </c>
      <c r="F2103">
        <v>48</v>
      </c>
      <c r="G2103">
        <v>2973.08</v>
      </c>
      <c r="H2103">
        <v>0</v>
      </c>
      <c r="I2103">
        <v>0</v>
      </c>
      <c r="J2103">
        <v>48</v>
      </c>
      <c r="K2103">
        <v>2973.08</v>
      </c>
    </row>
    <row r="2104" spans="1:11" x14ac:dyDescent="0.25">
      <c r="A2104" t="s">
        <v>2834</v>
      </c>
      <c r="B2104" t="s">
        <v>74</v>
      </c>
      <c r="C2104" t="s">
        <v>259</v>
      </c>
      <c r="D2104" t="s">
        <v>245</v>
      </c>
      <c r="E2104" t="s">
        <v>101</v>
      </c>
      <c r="F2104">
        <v>57</v>
      </c>
      <c r="G2104">
        <v>3082</v>
      </c>
      <c r="H2104">
        <v>0</v>
      </c>
      <c r="I2104">
        <v>0</v>
      </c>
      <c r="J2104">
        <v>57</v>
      </c>
      <c r="K2104">
        <v>3082</v>
      </c>
    </row>
    <row r="2105" spans="1:11" x14ac:dyDescent="0.25">
      <c r="A2105" t="s">
        <v>2970</v>
      </c>
      <c r="B2105" t="s">
        <v>74</v>
      </c>
      <c r="C2105" t="s">
        <v>259</v>
      </c>
      <c r="D2105" t="s">
        <v>238</v>
      </c>
      <c r="E2105" t="s">
        <v>102</v>
      </c>
      <c r="F2105">
        <v>205</v>
      </c>
      <c r="G2105">
        <v>9545.24</v>
      </c>
      <c r="H2105">
        <v>0</v>
      </c>
      <c r="I2105">
        <v>0</v>
      </c>
      <c r="J2105">
        <v>205</v>
      </c>
      <c r="K2105">
        <v>9545.24</v>
      </c>
    </row>
    <row r="2106" spans="1:11" x14ac:dyDescent="0.25">
      <c r="A2106" t="s">
        <v>3329</v>
      </c>
      <c r="B2106" t="s">
        <v>74</v>
      </c>
      <c r="C2106" t="s">
        <v>259</v>
      </c>
      <c r="D2106" t="s">
        <v>239</v>
      </c>
      <c r="E2106" t="s">
        <v>103</v>
      </c>
      <c r="F2106">
        <v>55</v>
      </c>
      <c r="G2106">
        <v>2522</v>
      </c>
      <c r="H2106">
        <v>0</v>
      </c>
      <c r="I2106">
        <v>0</v>
      </c>
      <c r="J2106">
        <v>55</v>
      </c>
      <c r="K2106">
        <v>2522</v>
      </c>
    </row>
    <row r="2107" spans="1:11" x14ac:dyDescent="0.25">
      <c r="A2107" t="s">
        <v>3035</v>
      </c>
      <c r="B2107" t="s">
        <v>74</v>
      </c>
      <c r="C2107" t="s">
        <v>259</v>
      </c>
      <c r="D2107" t="s">
        <v>238</v>
      </c>
      <c r="E2107" t="s">
        <v>104</v>
      </c>
      <c r="F2107">
        <v>61</v>
      </c>
      <c r="G2107">
        <v>3173</v>
      </c>
      <c r="H2107">
        <v>0</v>
      </c>
      <c r="I2107">
        <v>0</v>
      </c>
      <c r="J2107">
        <v>61</v>
      </c>
      <c r="K2107">
        <v>3173</v>
      </c>
    </row>
    <row r="2108" spans="1:11" x14ac:dyDescent="0.25">
      <c r="A2108" t="s">
        <v>1879</v>
      </c>
      <c r="B2108" t="s">
        <v>74</v>
      </c>
      <c r="C2108" t="s">
        <v>259</v>
      </c>
      <c r="D2108" t="s">
        <v>241</v>
      </c>
      <c r="E2108" t="s">
        <v>105</v>
      </c>
      <c r="F2108">
        <v>86</v>
      </c>
      <c r="G2108">
        <v>4618.16</v>
      </c>
      <c r="H2108">
        <v>0</v>
      </c>
      <c r="I2108">
        <v>0</v>
      </c>
      <c r="J2108">
        <v>86</v>
      </c>
      <c r="K2108">
        <v>4618.16</v>
      </c>
    </row>
    <row r="2109" spans="1:11" x14ac:dyDescent="0.25">
      <c r="A2109" t="s">
        <v>3421</v>
      </c>
      <c r="B2109" t="s">
        <v>74</v>
      </c>
      <c r="C2109" t="s">
        <v>259</v>
      </c>
      <c r="D2109" t="s">
        <v>241</v>
      </c>
      <c r="E2109" t="s">
        <v>106</v>
      </c>
      <c r="F2109">
        <v>108</v>
      </c>
      <c r="G2109">
        <v>5752.08</v>
      </c>
      <c r="H2109">
        <v>0</v>
      </c>
      <c r="I2109">
        <v>0</v>
      </c>
      <c r="J2109">
        <v>108</v>
      </c>
      <c r="K2109">
        <v>5752.08</v>
      </c>
    </row>
    <row r="2110" spans="1:11" x14ac:dyDescent="0.25">
      <c r="A2110" t="s">
        <v>3129</v>
      </c>
      <c r="B2110" t="s">
        <v>74</v>
      </c>
      <c r="C2110" t="s">
        <v>259</v>
      </c>
      <c r="D2110" t="s">
        <v>239</v>
      </c>
      <c r="E2110" t="s">
        <v>107</v>
      </c>
      <c r="F2110">
        <v>6</v>
      </c>
      <c r="G2110">
        <v>328</v>
      </c>
      <c r="H2110">
        <v>0</v>
      </c>
      <c r="I2110">
        <v>0</v>
      </c>
      <c r="J2110">
        <v>6</v>
      </c>
      <c r="K2110">
        <v>328</v>
      </c>
    </row>
    <row r="2111" spans="1:11" x14ac:dyDescent="0.25">
      <c r="A2111" t="s">
        <v>2097</v>
      </c>
      <c r="B2111" t="s">
        <v>74</v>
      </c>
      <c r="C2111" t="s">
        <v>259</v>
      </c>
      <c r="D2111" t="s">
        <v>243</v>
      </c>
      <c r="E2111" t="s">
        <v>108</v>
      </c>
      <c r="F2111">
        <v>118</v>
      </c>
      <c r="G2111">
        <v>4841</v>
      </c>
      <c r="H2111">
        <v>0</v>
      </c>
      <c r="I2111">
        <v>0</v>
      </c>
      <c r="J2111">
        <v>118</v>
      </c>
      <c r="K2111">
        <v>4841</v>
      </c>
    </row>
    <row r="2112" spans="1:11" x14ac:dyDescent="0.25">
      <c r="A2112" t="s">
        <v>2933</v>
      </c>
      <c r="B2112" t="s">
        <v>74</v>
      </c>
      <c r="C2112" t="s">
        <v>259</v>
      </c>
      <c r="D2112" t="s">
        <v>244</v>
      </c>
      <c r="E2112" t="s">
        <v>109</v>
      </c>
      <c r="F2112">
        <v>47</v>
      </c>
      <c r="G2112">
        <v>2512.08</v>
      </c>
      <c r="H2112">
        <v>0</v>
      </c>
      <c r="I2112">
        <v>0</v>
      </c>
      <c r="J2112">
        <v>47</v>
      </c>
      <c r="K2112">
        <v>2512.08</v>
      </c>
    </row>
    <row r="2113" spans="1:11" x14ac:dyDescent="0.25">
      <c r="A2113" t="s">
        <v>1338</v>
      </c>
      <c r="B2113" t="s">
        <v>74</v>
      </c>
      <c r="C2113" t="s">
        <v>259</v>
      </c>
      <c r="D2113" t="s">
        <v>239</v>
      </c>
      <c r="E2113" t="s">
        <v>110</v>
      </c>
      <c r="F2113">
        <v>65</v>
      </c>
      <c r="G2113">
        <v>3369.08</v>
      </c>
      <c r="H2113">
        <v>0</v>
      </c>
      <c r="I2113">
        <v>0</v>
      </c>
      <c r="J2113">
        <v>65</v>
      </c>
      <c r="K2113">
        <v>3369.08</v>
      </c>
    </row>
    <row r="2114" spans="1:11" x14ac:dyDescent="0.25">
      <c r="A2114" t="s">
        <v>2790</v>
      </c>
      <c r="B2114" t="s">
        <v>74</v>
      </c>
      <c r="C2114" t="s">
        <v>259</v>
      </c>
      <c r="D2114" t="s">
        <v>241</v>
      </c>
      <c r="E2114" t="s">
        <v>111</v>
      </c>
      <c r="F2114">
        <v>46</v>
      </c>
      <c r="G2114">
        <v>2027.08</v>
      </c>
      <c r="H2114">
        <v>0</v>
      </c>
      <c r="I2114">
        <v>0</v>
      </c>
      <c r="J2114">
        <v>46</v>
      </c>
      <c r="K2114">
        <v>2027.08</v>
      </c>
    </row>
    <row r="2115" spans="1:11" x14ac:dyDescent="0.25">
      <c r="A2115" t="s">
        <v>3049</v>
      </c>
      <c r="B2115" t="s">
        <v>74</v>
      </c>
      <c r="C2115" t="s">
        <v>259</v>
      </c>
      <c r="D2115" t="s">
        <v>240</v>
      </c>
      <c r="E2115" t="s">
        <v>112</v>
      </c>
      <c r="F2115">
        <v>24</v>
      </c>
      <c r="G2115">
        <v>1341</v>
      </c>
      <c r="H2115">
        <v>0</v>
      </c>
      <c r="I2115">
        <v>0</v>
      </c>
      <c r="J2115">
        <v>24</v>
      </c>
      <c r="K2115">
        <v>1341</v>
      </c>
    </row>
    <row r="2116" spans="1:11" x14ac:dyDescent="0.25">
      <c r="A2116" t="s">
        <v>2042</v>
      </c>
      <c r="B2116" t="s">
        <v>74</v>
      </c>
      <c r="C2116" t="s">
        <v>259</v>
      </c>
      <c r="D2116" t="s">
        <v>237</v>
      </c>
      <c r="E2116" t="s">
        <v>113</v>
      </c>
      <c r="F2116">
        <v>56</v>
      </c>
      <c r="G2116">
        <v>3110</v>
      </c>
      <c r="H2116">
        <v>0</v>
      </c>
      <c r="I2116">
        <v>0</v>
      </c>
      <c r="J2116">
        <v>56</v>
      </c>
      <c r="K2116">
        <v>3110</v>
      </c>
    </row>
    <row r="2117" spans="1:11" x14ac:dyDescent="0.25">
      <c r="A2117" t="s">
        <v>2649</v>
      </c>
      <c r="B2117" t="s">
        <v>74</v>
      </c>
      <c r="C2117" t="s">
        <v>259</v>
      </c>
      <c r="D2117" t="s">
        <v>237</v>
      </c>
      <c r="E2117" t="s">
        <v>114</v>
      </c>
      <c r="F2117">
        <v>202</v>
      </c>
      <c r="G2117">
        <v>9045.08</v>
      </c>
      <c r="H2117">
        <v>0</v>
      </c>
      <c r="I2117">
        <v>0</v>
      </c>
      <c r="J2117">
        <v>202</v>
      </c>
      <c r="K2117">
        <v>9045.08</v>
      </c>
    </row>
    <row r="2118" spans="1:11" x14ac:dyDescent="0.25">
      <c r="A2118" t="s">
        <v>2204</v>
      </c>
      <c r="B2118" t="s">
        <v>74</v>
      </c>
      <c r="C2118" t="s">
        <v>259</v>
      </c>
      <c r="D2118" t="s">
        <v>243</v>
      </c>
      <c r="E2118" t="s">
        <v>115</v>
      </c>
      <c r="F2118">
        <v>189</v>
      </c>
      <c r="G2118">
        <v>7271.16</v>
      </c>
      <c r="H2118">
        <v>0</v>
      </c>
      <c r="I2118">
        <v>0</v>
      </c>
      <c r="J2118">
        <v>189</v>
      </c>
      <c r="K2118">
        <v>7271.16</v>
      </c>
    </row>
    <row r="2119" spans="1:11" x14ac:dyDescent="0.25">
      <c r="A2119" t="s">
        <v>1464</v>
      </c>
      <c r="B2119" t="s">
        <v>74</v>
      </c>
      <c r="C2119" t="s">
        <v>259</v>
      </c>
      <c r="D2119" t="s">
        <v>245</v>
      </c>
      <c r="E2119" t="s">
        <v>116</v>
      </c>
      <c r="F2119">
        <v>48</v>
      </c>
      <c r="G2119">
        <v>2386.08</v>
      </c>
      <c r="H2119">
        <v>0</v>
      </c>
      <c r="I2119">
        <v>0</v>
      </c>
      <c r="J2119">
        <v>48</v>
      </c>
      <c r="K2119">
        <v>2386.08</v>
      </c>
    </row>
    <row r="2120" spans="1:11" x14ac:dyDescent="0.25">
      <c r="A2120" t="s">
        <v>2742</v>
      </c>
      <c r="B2120" t="s">
        <v>74</v>
      </c>
      <c r="C2120" t="s">
        <v>259</v>
      </c>
      <c r="D2120" t="s">
        <v>243</v>
      </c>
      <c r="E2120" t="s">
        <v>117</v>
      </c>
      <c r="F2120">
        <v>84</v>
      </c>
      <c r="G2120">
        <v>3446.08</v>
      </c>
      <c r="H2120">
        <v>0</v>
      </c>
      <c r="I2120">
        <v>0</v>
      </c>
      <c r="J2120">
        <v>84</v>
      </c>
      <c r="K2120">
        <v>3446.08</v>
      </c>
    </row>
    <row r="2121" spans="1:11" x14ac:dyDescent="0.25">
      <c r="A2121" t="s">
        <v>3202</v>
      </c>
      <c r="B2121" t="s">
        <v>74</v>
      </c>
      <c r="C2121" t="s">
        <v>259</v>
      </c>
      <c r="D2121" t="s">
        <v>244</v>
      </c>
      <c r="E2121" t="s">
        <v>118</v>
      </c>
      <c r="F2121">
        <v>52</v>
      </c>
      <c r="G2121">
        <v>2212</v>
      </c>
      <c r="H2121">
        <v>0</v>
      </c>
      <c r="I2121">
        <v>0</v>
      </c>
      <c r="J2121">
        <v>52</v>
      </c>
      <c r="K2121">
        <v>2212</v>
      </c>
    </row>
    <row r="2122" spans="1:11" x14ac:dyDescent="0.25">
      <c r="A2122" t="s">
        <v>1149</v>
      </c>
      <c r="B2122" t="s">
        <v>74</v>
      </c>
      <c r="C2122" t="s">
        <v>259</v>
      </c>
      <c r="D2122" t="s">
        <v>240</v>
      </c>
      <c r="E2122" t="s">
        <v>119</v>
      </c>
      <c r="F2122">
        <v>73</v>
      </c>
      <c r="G2122">
        <v>4306</v>
      </c>
      <c r="H2122">
        <v>0</v>
      </c>
      <c r="I2122">
        <v>0</v>
      </c>
      <c r="J2122">
        <v>73</v>
      </c>
      <c r="K2122">
        <v>4306</v>
      </c>
    </row>
    <row r="2123" spans="1:11" x14ac:dyDescent="0.25">
      <c r="A2123" t="s">
        <v>1243</v>
      </c>
      <c r="B2123" t="s">
        <v>74</v>
      </c>
      <c r="C2123" t="s">
        <v>259</v>
      </c>
      <c r="D2123" t="s">
        <v>239</v>
      </c>
      <c r="E2123" t="s">
        <v>120</v>
      </c>
      <c r="F2123">
        <v>91</v>
      </c>
      <c r="G2123">
        <v>3925.08</v>
      </c>
      <c r="H2123">
        <v>0</v>
      </c>
      <c r="I2123">
        <v>0</v>
      </c>
      <c r="J2123">
        <v>91</v>
      </c>
      <c r="K2123">
        <v>3925.08</v>
      </c>
    </row>
    <row r="2124" spans="1:11" x14ac:dyDescent="0.25">
      <c r="A2124" t="s">
        <v>1787</v>
      </c>
      <c r="B2124" t="s">
        <v>74</v>
      </c>
      <c r="C2124" t="s">
        <v>259</v>
      </c>
      <c r="D2124" t="s">
        <v>237</v>
      </c>
      <c r="E2124" t="s">
        <v>249</v>
      </c>
      <c r="F2124">
        <v>1300</v>
      </c>
      <c r="G2124">
        <v>62426.720000000001</v>
      </c>
      <c r="H2124">
        <v>0</v>
      </c>
      <c r="I2124">
        <v>0</v>
      </c>
      <c r="J2124">
        <v>1300</v>
      </c>
      <c r="K2124">
        <v>62426.720000000001</v>
      </c>
    </row>
    <row r="2125" spans="1:11" x14ac:dyDescent="0.25">
      <c r="A2125" t="s">
        <v>1096</v>
      </c>
      <c r="B2125" t="s">
        <v>74</v>
      </c>
      <c r="C2125" t="s">
        <v>259</v>
      </c>
      <c r="D2125" t="s">
        <v>238</v>
      </c>
      <c r="E2125" t="s">
        <v>250</v>
      </c>
      <c r="F2125">
        <v>1579</v>
      </c>
      <c r="G2125">
        <v>76827.360000000001</v>
      </c>
      <c r="H2125">
        <v>0</v>
      </c>
      <c r="I2125">
        <v>0</v>
      </c>
      <c r="J2125">
        <v>1579</v>
      </c>
      <c r="K2125">
        <v>76827.360000000001</v>
      </c>
    </row>
    <row r="2126" spans="1:11" x14ac:dyDescent="0.25">
      <c r="A2126" t="s">
        <v>3749</v>
      </c>
      <c r="B2126" t="s">
        <v>74</v>
      </c>
      <c r="C2126" t="s">
        <v>259</v>
      </c>
      <c r="D2126" t="s">
        <v>245</v>
      </c>
      <c r="E2126" t="s">
        <v>121</v>
      </c>
      <c r="F2126">
        <v>67</v>
      </c>
      <c r="G2126">
        <v>2989</v>
      </c>
      <c r="H2126">
        <v>0</v>
      </c>
      <c r="I2126">
        <v>0</v>
      </c>
      <c r="J2126">
        <v>67</v>
      </c>
      <c r="K2126">
        <v>2989</v>
      </c>
    </row>
    <row r="2127" spans="1:11" x14ac:dyDescent="0.25">
      <c r="A2127" t="s">
        <v>4072</v>
      </c>
      <c r="B2127" t="s">
        <v>74</v>
      </c>
      <c r="C2127" t="s">
        <v>259</v>
      </c>
      <c r="D2127" t="s">
        <v>242</v>
      </c>
      <c r="E2127" t="s">
        <v>122</v>
      </c>
      <c r="F2127">
        <v>113</v>
      </c>
      <c r="G2127">
        <v>4859</v>
      </c>
      <c r="H2127">
        <v>0</v>
      </c>
      <c r="I2127">
        <v>0</v>
      </c>
      <c r="J2127">
        <v>113</v>
      </c>
      <c r="K2127">
        <v>4859</v>
      </c>
    </row>
    <row r="2128" spans="1:11" x14ac:dyDescent="0.25">
      <c r="A2128" t="s">
        <v>1907</v>
      </c>
      <c r="B2128" t="s">
        <v>74</v>
      </c>
      <c r="C2128" t="s">
        <v>259</v>
      </c>
      <c r="D2128" t="s">
        <v>239</v>
      </c>
      <c r="E2128" t="s">
        <v>123</v>
      </c>
      <c r="F2128">
        <v>61</v>
      </c>
      <c r="G2128">
        <v>2870.16</v>
      </c>
      <c r="H2128">
        <v>0</v>
      </c>
      <c r="I2128">
        <v>0</v>
      </c>
      <c r="J2128">
        <v>61</v>
      </c>
      <c r="K2128">
        <v>2870.16</v>
      </c>
    </row>
    <row r="2129" spans="1:11" x14ac:dyDescent="0.25">
      <c r="A2129" t="s">
        <v>3830</v>
      </c>
      <c r="B2129" t="s">
        <v>74</v>
      </c>
      <c r="C2129" t="s">
        <v>259</v>
      </c>
      <c r="D2129" t="s">
        <v>238</v>
      </c>
      <c r="E2129" t="s">
        <v>124</v>
      </c>
      <c r="F2129">
        <v>400</v>
      </c>
      <c r="G2129">
        <v>18998.32</v>
      </c>
      <c r="H2129">
        <v>0</v>
      </c>
      <c r="I2129">
        <v>0</v>
      </c>
      <c r="J2129">
        <v>400</v>
      </c>
      <c r="K2129">
        <v>18998.32</v>
      </c>
    </row>
    <row r="2130" spans="1:11" x14ac:dyDescent="0.25">
      <c r="A2130" t="s">
        <v>2230</v>
      </c>
      <c r="B2130" t="s">
        <v>74</v>
      </c>
      <c r="C2130" t="s">
        <v>259</v>
      </c>
      <c r="D2130" t="s">
        <v>240</v>
      </c>
      <c r="E2130" t="s">
        <v>125</v>
      </c>
      <c r="F2130">
        <v>47</v>
      </c>
      <c r="G2130">
        <v>2560</v>
      </c>
      <c r="H2130">
        <v>0</v>
      </c>
      <c r="I2130">
        <v>0</v>
      </c>
      <c r="J2130">
        <v>47</v>
      </c>
      <c r="K2130">
        <v>2560</v>
      </c>
    </row>
    <row r="2131" spans="1:11" x14ac:dyDescent="0.25">
      <c r="A2131" t="s">
        <v>3000</v>
      </c>
      <c r="B2131" t="s">
        <v>74</v>
      </c>
      <c r="C2131" t="s">
        <v>259</v>
      </c>
      <c r="D2131" t="s">
        <v>243</v>
      </c>
      <c r="E2131" t="s">
        <v>126</v>
      </c>
      <c r="F2131">
        <v>208</v>
      </c>
      <c r="G2131">
        <v>8592.16</v>
      </c>
      <c r="H2131">
        <v>0</v>
      </c>
      <c r="I2131">
        <v>0</v>
      </c>
      <c r="J2131">
        <v>208</v>
      </c>
      <c r="K2131">
        <v>8592.16</v>
      </c>
    </row>
    <row r="2132" spans="1:11" x14ac:dyDescent="0.25">
      <c r="A2132" t="s">
        <v>919</v>
      </c>
      <c r="B2132" t="s">
        <v>74</v>
      </c>
      <c r="C2132" t="s">
        <v>259</v>
      </c>
      <c r="D2132" t="s">
        <v>239</v>
      </c>
      <c r="E2132" t="s">
        <v>127</v>
      </c>
      <c r="F2132">
        <v>91</v>
      </c>
      <c r="G2132">
        <v>4043.08</v>
      </c>
      <c r="H2132">
        <v>0</v>
      </c>
      <c r="I2132">
        <v>0</v>
      </c>
      <c r="J2132">
        <v>91</v>
      </c>
      <c r="K2132">
        <v>4043.08</v>
      </c>
    </row>
    <row r="2133" spans="1:11" x14ac:dyDescent="0.25">
      <c r="A2133" t="s">
        <v>3891</v>
      </c>
      <c r="B2133" t="s">
        <v>74</v>
      </c>
      <c r="C2133" t="s">
        <v>259</v>
      </c>
      <c r="D2133" t="s">
        <v>239</v>
      </c>
      <c r="E2133" t="s">
        <v>128</v>
      </c>
      <c r="F2133">
        <v>59</v>
      </c>
      <c r="G2133">
        <v>4113</v>
      </c>
      <c r="H2133">
        <v>0</v>
      </c>
      <c r="I2133">
        <v>0</v>
      </c>
      <c r="J2133">
        <v>59</v>
      </c>
      <c r="K2133">
        <v>4113</v>
      </c>
    </row>
    <row r="2134" spans="1:11" x14ac:dyDescent="0.25">
      <c r="A2134" t="s">
        <v>1737</v>
      </c>
      <c r="B2134" t="s">
        <v>74</v>
      </c>
      <c r="C2134" t="s">
        <v>259</v>
      </c>
      <c r="D2134" t="s">
        <v>241</v>
      </c>
      <c r="E2134" t="s">
        <v>129</v>
      </c>
      <c r="F2134">
        <v>36</v>
      </c>
      <c r="G2134">
        <v>1778</v>
      </c>
      <c r="H2134">
        <v>0</v>
      </c>
      <c r="I2134">
        <v>0</v>
      </c>
      <c r="J2134">
        <v>36</v>
      </c>
      <c r="K2134">
        <v>1778</v>
      </c>
    </row>
    <row r="2135" spans="1:11" x14ac:dyDescent="0.25">
      <c r="A2135" t="s">
        <v>1258</v>
      </c>
      <c r="B2135" t="s">
        <v>74</v>
      </c>
      <c r="C2135" t="s">
        <v>259</v>
      </c>
      <c r="D2135" t="s">
        <v>239</v>
      </c>
      <c r="E2135" t="s">
        <v>130</v>
      </c>
      <c r="F2135">
        <v>45</v>
      </c>
      <c r="G2135">
        <v>1967</v>
      </c>
      <c r="H2135">
        <v>0</v>
      </c>
      <c r="I2135">
        <v>0</v>
      </c>
      <c r="J2135">
        <v>45</v>
      </c>
      <c r="K2135">
        <v>1967</v>
      </c>
    </row>
    <row r="2136" spans="1:11" x14ac:dyDescent="0.25">
      <c r="A2136" t="s">
        <v>1502</v>
      </c>
      <c r="B2136" t="s">
        <v>74</v>
      </c>
      <c r="C2136" t="s">
        <v>259</v>
      </c>
      <c r="D2136" t="s">
        <v>242</v>
      </c>
      <c r="E2136" t="s">
        <v>131</v>
      </c>
      <c r="F2136">
        <v>425</v>
      </c>
      <c r="G2136">
        <v>20352.32</v>
      </c>
      <c r="H2136">
        <v>0</v>
      </c>
      <c r="I2136">
        <v>0</v>
      </c>
      <c r="J2136">
        <v>425</v>
      </c>
      <c r="K2136">
        <v>20352.32</v>
      </c>
    </row>
    <row r="2137" spans="1:11" x14ac:dyDescent="0.25">
      <c r="A2137" t="s">
        <v>804</v>
      </c>
      <c r="B2137" t="s">
        <v>74</v>
      </c>
      <c r="C2137" t="s">
        <v>259</v>
      </c>
      <c r="D2137" t="s">
        <v>239</v>
      </c>
      <c r="E2137" t="s">
        <v>132</v>
      </c>
      <c r="F2137">
        <v>49</v>
      </c>
      <c r="G2137">
        <v>2184.08</v>
      </c>
      <c r="H2137">
        <v>0</v>
      </c>
      <c r="I2137">
        <v>0</v>
      </c>
      <c r="J2137">
        <v>49</v>
      </c>
      <c r="K2137">
        <v>2184.08</v>
      </c>
    </row>
    <row r="2138" spans="1:11" x14ac:dyDescent="0.25">
      <c r="A2138" t="s">
        <v>1591</v>
      </c>
      <c r="B2138" t="s">
        <v>74</v>
      </c>
      <c r="C2138" t="s">
        <v>259</v>
      </c>
      <c r="D2138" t="s">
        <v>239</v>
      </c>
      <c r="E2138" t="s">
        <v>133</v>
      </c>
      <c r="F2138">
        <v>51</v>
      </c>
      <c r="G2138">
        <v>2026.16</v>
      </c>
      <c r="H2138">
        <v>0</v>
      </c>
      <c r="I2138">
        <v>0</v>
      </c>
      <c r="J2138">
        <v>51</v>
      </c>
      <c r="K2138">
        <v>2026.16</v>
      </c>
    </row>
    <row r="2139" spans="1:11" x14ac:dyDescent="0.25">
      <c r="A2139" t="s">
        <v>3509</v>
      </c>
      <c r="B2139" t="s">
        <v>74</v>
      </c>
      <c r="C2139" t="s">
        <v>259</v>
      </c>
      <c r="D2139" t="s">
        <v>240</v>
      </c>
      <c r="E2139" t="s">
        <v>134</v>
      </c>
      <c r="F2139">
        <v>11</v>
      </c>
      <c r="G2139">
        <v>630</v>
      </c>
      <c r="H2139">
        <v>0</v>
      </c>
      <c r="I2139">
        <v>0</v>
      </c>
      <c r="J2139">
        <v>11</v>
      </c>
      <c r="K2139">
        <v>630</v>
      </c>
    </row>
    <row r="2140" spans="1:11" x14ac:dyDescent="0.25">
      <c r="A2140" t="s">
        <v>3824</v>
      </c>
      <c r="B2140" t="s">
        <v>74</v>
      </c>
      <c r="C2140" t="s">
        <v>259</v>
      </c>
      <c r="D2140" t="s">
        <v>239</v>
      </c>
      <c r="E2140" t="s">
        <v>135</v>
      </c>
      <c r="F2140">
        <v>85</v>
      </c>
      <c r="G2140">
        <v>4043</v>
      </c>
      <c r="H2140">
        <v>0</v>
      </c>
      <c r="I2140">
        <v>0</v>
      </c>
      <c r="J2140">
        <v>85</v>
      </c>
      <c r="K2140">
        <v>4043</v>
      </c>
    </row>
    <row r="2141" spans="1:11" x14ac:dyDescent="0.25">
      <c r="A2141" t="s">
        <v>1704</v>
      </c>
      <c r="B2141" t="s">
        <v>74</v>
      </c>
      <c r="C2141" t="s">
        <v>259</v>
      </c>
      <c r="D2141" t="s">
        <v>244</v>
      </c>
      <c r="E2141" t="s">
        <v>136</v>
      </c>
      <c r="F2141">
        <v>36</v>
      </c>
      <c r="G2141">
        <v>1574</v>
      </c>
      <c r="H2141">
        <v>0</v>
      </c>
      <c r="I2141">
        <v>0</v>
      </c>
      <c r="J2141">
        <v>36</v>
      </c>
      <c r="K2141">
        <v>1574</v>
      </c>
    </row>
    <row r="2142" spans="1:11" x14ac:dyDescent="0.25">
      <c r="A2142" t="s">
        <v>2882</v>
      </c>
      <c r="B2142" t="s">
        <v>74</v>
      </c>
      <c r="C2142" t="s">
        <v>259</v>
      </c>
      <c r="D2142" t="s">
        <v>238</v>
      </c>
      <c r="E2142" t="s">
        <v>137</v>
      </c>
      <c r="F2142">
        <v>368</v>
      </c>
      <c r="G2142">
        <v>19864.240000000002</v>
      </c>
      <c r="H2142">
        <v>0</v>
      </c>
      <c r="I2142">
        <v>0</v>
      </c>
      <c r="J2142">
        <v>368</v>
      </c>
      <c r="K2142">
        <v>19864.240000000002</v>
      </c>
    </row>
    <row r="2143" spans="1:11" x14ac:dyDescent="0.25">
      <c r="A2143" t="s">
        <v>2634</v>
      </c>
      <c r="B2143" t="s">
        <v>74</v>
      </c>
      <c r="C2143" t="s">
        <v>259</v>
      </c>
      <c r="D2143" t="s">
        <v>239</v>
      </c>
      <c r="E2143" t="s">
        <v>138</v>
      </c>
      <c r="F2143">
        <v>69</v>
      </c>
      <c r="G2143">
        <v>3704.08</v>
      </c>
      <c r="H2143">
        <v>0</v>
      </c>
      <c r="I2143">
        <v>0</v>
      </c>
      <c r="J2143">
        <v>69</v>
      </c>
      <c r="K2143">
        <v>3704.08</v>
      </c>
    </row>
    <row r="2144" spans="1:11" x14ac:dyDescent="0.25">
      <c r="A2144" t="s">
        <v>2993</v>
      </c>
      <c r="B2144" t="s">
        <v>74</v>
      </c>
      <c r="C2144" t="s">
        <v>259</v>
      </c>
      <c r="D2144" t="s">
        <v>239</v>
      </c>
      <c r="E2144" t="s">
        <v>139</v>
      </c>
      <c r="F2144">
        <v>60</v>
      </c>
      <c r="G2144">
        <v>2931.08</v>
      </c>
      <c r="H2144">
        <v>0</v>
      </c>
      <c r="I2144">
        <v>0</v>
      </c>
      <c r="J2144">
        <v>60</v>
      </c>
      <c r="K2144">
        <v>2931.08</v>
      </c>
    </row>
    <row r="2145" spans="1:11" x14ac:dyDescent="0.25">
      <c r="A2145" t="s">
        <v>925</v>
      </c>
      <c r="B2145" t="s">
        <v>74</v>
      </c>
      <c r="C2145" t="s">
        <v>259</v>
      </c>
      <c r="D2145" t="s">
        <v>242</v>
      </c>
      <c r="E2145" t="s">
        <v>140</v>
      </c>
      <c r="F2145">
        <v>23</v>
      </c>
      <c r="G2145">
        <v>1296</v>
      </c>
      <c r="H2145">
        <v>0</v>
      </c>
      <c r="I2145">
        <v>0</v>
      </c>
      <c r="J2145">
        <v>23</v>
      </c>
      <c r="K2145">
        <v>1296</v>
      </c>
    </row>
    <row r="2146" spans="1:11" x14ac:dyDescent="0.25">
      <c r="A2146" t="s">
        <v>934</v>
      </c>
      <c r="B2146" t="s">
        <v>74</v>
      </c>
      <c r="C2146" t="s">
        <v>259</v>
      </c>
      <c r="D2146" t="s">
        <v>243</v>
      </c>
      <c r="E2146" t="s">
        <v>141</v>
      </c>
      <c r="F2146">
        <v>1</v>
      </c>
      <c r="G2146">
        <v>32</v>
      </c>
      <c r="H2146">
        <v>0</v>
      </c>
      <c r="I2146">
        <v>0</v>
      </c>
      <c r="J2146">
        <v>1</v>
      </c>
      <c r="K2146">
        <v>32</v>
      </c>
    </row>
    <row r="2147" spans="1:11" x14ac:dyDescent="0.25">
      <c r="A2147" t="s">
        <v>3536</v>
      </c>
      <c r="B2147" t="s">
        <v>74</v>
      </c>
      <c r="C2147" t="s">
        <v>259</v>
      </c>
      <c r="D2147" t="s">
        <v>239</v>
      </c>
      <c r="E2147" t="s">
        <v>142</v>
      </c>
      <c r="F2147">
        <v>40</v>
      </c>
      <c r="G2147">
        <v>2064</v>
      </c>
      <c r="H2147">
        <v>0</v>
      </c>
      <c r="I2147">
        <v>0</v>
      </c>
      <c r="J2147">
        <v>40</v>
      </c>
      <c r="K2147">
        <v>2064</v>
      </c>
    </row>
    <row r="2148" spans="1:11" x14ac:dyDescent="0.25">
      <c r="A2148" t="s">
        <v>2349</v>
      </c>
      <c r="B2148" t="s">
        <v>74</v>
      </c>
      <c r="C2148" t="s">
        <v>259</v>
      </c>
      <c r="D2148" t="s">
        <v>239</v>
      </c>
      <c r="E2148" t="s">
        <v>143</v>
      </c>
      <c r="F2148">
        <v>20</v>
      </c>
      <c r="G2148">
        <v>760</v>
      </c>
      <c r="H2148">
        <v>0</v>
      </c>
      <c r="I2148">
        <v>0</v>
      </c>
      <c r="J2148">
        <v>20</v>
      </c>
      <c r="K2148">
        <v>760</v>
      </c>
    </row>
    <row r="2149" spans="1:11" x14ac:dyDescent="0.25">
      <c r="A2149" t="s">
        <v>1839</v>
      </c>
      <c r="B2149" t="s">
        <v>74</v>
      </c>
      <c r="C2149" t="s">
        <v>259</v>
      </c>
      <c r="D2149" t="s">
        <v>242</v>
      </c>
      <c r="E2149" t="s">
        <v>144</v>
      </c>
      <c r="F2149">
        <v>381</v>
      </c>
      <c r="G2149">
        <v>17404.32</v>
      </c>
      <c r="H2149">
        <v>0</v>
      </c>
      <c r="I2149">
        <v>0</v>
      </c>
      <c r="J2149">
        <v>381</v>
      </c>
      <c r="K2149">
        <v>17404.32</v>
      </c>
    </row>
    <row r="2150" spans="1:11" x14ac:dyDescent="0.25">
      <c r="A2150" t="s">
        <v>3311</v>
      </c>
      <c r="B2150" t="s">
        <v>74</v>
      </c>
      <c r="C2150" t="s">
        <v>259</v>
      </c>
      <c r="D2150" t="s">
        <v>245</v>
      </c>
      <c r="E2150" t="s">
        <v>145</v>
      </c>
      <c r="F2150">
        <v>46</v>
      </c>
      <c r="G2150">
        <v>2365</v>
      </c>
      <c r="H2150">
        <v>0</v>
      </c>
      <c r="I2150">
        <v>0</v>
      </c>
      <c r="J2150">
        <v>46</v>
      </c>
      <c r="K2150">
        <v>2365</v>
      </c>
    </row>
    <row r="2151" spans="1:11" x14ac:dyDescent="0.25">
      <c r="A2151" t="s">
        <v>2571</v>
      </c>
      <c r="B2151" t="s">
        <v>74</v>
      </c>
      <c r="C2151" t="s">
        <v>259</v>
      </c>
      <c r="D2151" t="s">
        <v>239</v>
      </c>
      <c r="E2151" t="s">
        <v>146</v>
      </c>
      <c r="F2151">
        <v>45</v>
      </c>
      <c r="G2151">
        <v>2730</v>
      </c>
      <c r="H2151">
        <v>0</v>
      </c>
      <c r="I2151">
        <v>0</v>
      </c>
      <c r="J2151">
        <v>45</v>
      </c>
      <c r="K2151">
        <v>2730</v>
      </c>
    </row>
    <row r="2152" spans="1:11" x14ac:dyDescent="0.25">
      <c r="A2152" t="s">
        <v>1993</v>
      </c>
      <c r="B2152" t="s">
        <v>74</v>
      </c>
      <c r="C2152" t="s">
        <v>259</v>
      </c>
      <c r="D2152" t="s">
        <v>245</v>
      </c>
      <c r="E2152" t="s">
        <v>147</v>
      </c>
      <c r="F2152">
        <v>141</v>
      </c>
      <c r="G2152">
        <v>7159</v>
      </c>
      <c r="H2152">
        <v>0</v>
      </c>
      <c r="I2152">
        <v>0</v>
      </c>
      <c r="J2152">
        <v>141</v>
      </c>
      <c r="K2152">
        <v>7159</v>
      </c>
    </row>
    <row r="2153" spans="1:11" x14ac:dyDescent="0.25">
      <c r="A2153" t="s">
        <v>2561</v>
      </c>
      <c r="B2153" t="s">
        <v>74</v>
      </c>
      <c r="C2153" t="s">
        <v>259</v>
      </c>
      <c r="D2153" t="s">
        <v>241</v>
      </c>
      <c r="E2153" t="s">
        <v>148</v>
      </c>
      <c r="F2153">
        <v>32</v>
      </c>
      <c r="G2153">
        <v>1698</v>
      </c>
      <c r="H2153">
        <v>0</v>
      </c>
      <c r="I2153">
        <v>0</v>
      </c>
      <c r="J2153">
        <v>32</v>
      </c>
      <c r="K2153">
        <v>1698</v>
      </c>
    </row>
    <row r="2154" spans="1:11" x14ac:dyDescent="0.25">
      <c r="A2154" t="s">
        <v>3827</v>
      </c>
      <c r="B2154" t="s">
        <v>74</v>
      </c>
      <c r="C2154" t="s">
        <v>259</v>
      </c>
      <c r="D2154" t="s">
        <v>239</v>
      </c>
      <c r="E2154" t="s">
        <v>149</v>
      </c>
      <c r="F2154">
        <v>73</v>
      </c>
      <c r="G2154">
        <v>3714.08</v>
      </c>
      <c r="H2154">
        <v>0</v>
      </c>
      <c r="I2154">
        <v>0</v>
      </c>
      <c r="J2154">
        <v>73</v>
      </c>
      <c r="K2154">
        <v>3714.08</v>
      </c>
    </row>
    <row r="2155" spans="1:11" x14ac:dyDescent="0.25">
      <c r="A2155" t="s">
        <v>2223</v>
      </c>
      <c r="B2155" t="s">
        <v>74</v>
      </c>
      <c r="C2155" t="s">
        <v>259</v>
      </c>
      <c r="D2155" t="s">
        <v>241</v>
      </c>
      <c r="E2155" t="s">
        <v>150</v>
      </c>
      <c r="F2155">
        <v>341</v>
      </c>
      <c r="G2155">
        <v>18971.32</v>
      </c>
      <c r="H2155">
        <v>0</v>
      </c>
      <c r="I2155">
        <v>0</v>
      </c>
      <c r="J2155">
        <v>341</v>
      </c>
      <c r="K2155">
        <v>18971.32</v>
      </c>
    </row>
    <row r="2156" spans="1:11" x14ac:dyDescent="0.25">
      <c r="A2156" t="s">
        <v>2984</v>
      </c>
      <c r="B2156" t="s">
        <v>74</v>
      </c>
      <c r="C2156" t="s">
        <v>259</v>
      </c>
      <c r="D2156" t="s">
        <v>245</v>
      </c>
      <c r="E2156" t="s">
        <v>151</v>
      </c>
      <c r="F2156">
        <v>161</v>
      </c>
      <c r="G2156">
        <v>9394.08</v>
      </c>
      <c r="H2156">
        <v>0</v>
      </c>
      <c r="I2156">
        <v>0</v>
      </c>
      <c r="J2156">
        <v>161</v>
      </c>
      <c r="K2156">
        <v>9394.08</v>
      </c>
    </row>
    <row r="2157" spans="1:11" x14ac:dyDescent="0.25">
      <c r="A2157" t="s">
        <v>3751</v>
      </c>
      <c r="B2157" t="s">
        <v>74</v>
      </c>
      <c r="C2157" t="s">
        <v>259</v>
      </c>
      <c r="D2157" t="s">
        <v>237</v>
      </c>
      <c r="E2157" t="s">
        <v>152</v>
      </c>
      <c r="F2157">
        <v>65</v>
      </c>
      <c r="G2157">
        <v>3366</v>
      </c>
      <c r="H2157">
        <v>0</v>
      </c>
      <c r="I2157">
        <v>0</v>
      </c>
      <c r="J2157">
        <v>65</v>
      </c>
      <c r="K2157">
        <v>3366</v>
      </c>
    </row>
    <row r="2158" spans="1:11" x14ac:dyDescent="0.25">
      <c r="A2158" t="s">
        <v>3840</v>
      </c>
      <c r="B2158" t="s">
        <v>74</v>
      </c>
      <c r="C2158" t="s">
        <v>259</v>
      </c>
      <c r="D2158" t="s">
        <v>237</v>
      </c>
      <c r="E2158" t="s">
        <v>153</v>
      </c>
      <c r="F2158">
        <v>223</v>
      </c>
      <c r="G2158">
        <v>10521.08</v>
      </c>
      <c r="H2158">
        <v>0</v>
      </c>
      <c r="I2158">
        <v>0</v>
      </c>
      <c r="J2158">
        <v>223</v>
      </c>
      <c r="K2158">
        <v>10521.08</v>
      </c>
    </row>
    <row r="2159" spans="1:11" x14ac:dyDescent="0.25">
      <c r="A2159" t="s">
        <v>2890</v>
      </c>
      <c r="B2159" t="s">
        <v>74</v>
      </c>
      <c r="C2159" t="s">
        <v>259</v>
      </c>
      <c r="D2159" t="s">
        <v>239</v>
      </c>
      <c r="E2159" t="s">
        <v>154</v>
      </c>
      <c r="F2159">
        <v>105</v>
      </c>
      <c r="G2159">
        <v>5143.08</v>
      </c>
      <c r="H2159">
        <v>0</v>
      </c>
      <c r="I2159">
        <v>0</v>
      </c>
      <c r="J2159">
        <v>105</v>
      </c>
      <c r="K2159">
        <v>5143.08</v>
      </c>
    </row>
    <row r="2160" spans="1:11" x14ac:dyDescent="0.25">
      <c r="A2160" t="s">
        <v>3868</v>
      </c>
      <c r="B2160" t="s">
        <v>74</v>
      </c>
      <c r="C2160" t="s">
        <v>259</v>
      </c>
      <c r="D2160" t="s">
        <v>237</v>
      </c>
      <c r="E2160" t="s">
        <v>155</v>
      </c>
      <c r="F2160">
        <v>210</v>
      </c>
      <c r="G2160">
        <v>10643.08</v>
      </c>
      <c r="H2160">
        <v>0</v>
      </c>
      <c r="I2160">
        <v>0</v>
      </c>
      <c r="J2160">
        <v>210</v>
      </c>
      <c r="K2160">
        <v>10643.08</v>
      </c>
    </row>
    <row r="2161" spans="1:11" x14ac:dyDescent="0.25">
      <c r="A2161" t="s">
        <v>1590</v>
      </c>
      <c r="B2161" t="s">
        <v>74</v>
      </c>
      <c r="C2161" t="s">
        <v>259</v>
      </c>
      <c r="D2161" t="s">
        <v>241</v>
      </c>
      <c r="E2161" t="s">
        <v>156</v>
      </c>
      <c r="F2161">
        <v>94</v>
      </c>
      <c r="G2161">
        <v>5509</v>
      </c>
      <c r="H2161">
        <v>0</v>
      </c>
      <c r="I2161">
        <v>0</v>
      </c>
      <c r="J2161">
        <v>94</v>
      </c>
      <c r="K2161">
        <v>5509</v>
      </c>
    </row>
    <row r="2162" spans="1:11" x14ac:dyDescent="0.25">
      <c r="A2162" t="s">
        <v>3946</v>
      </c>
      <c r="B2162" t="s">
        <v>74</v>
      </c>
      <c r="C2162" t="s">
        <v>259</v>
      </c>
      <c r="D2162" t="s">
        <v>239</v>
      </c>
      <c r="E2162" t="s">
        <v>251</v>
      </c>
      <c r="F2162">
        <v>2056</v>
      </c>
      <c r="G2162">
        <v>102947.52</v>
      </c>
      <c r="H2162">
        <v>0</v>
      </c>
      <c r="I2162">
        <v>0</v>
      </c>
      <c r="J2162">
        <v>2056</v>
      </c>
      <c r="K2162">
        <v>102947.52</v>
      </c>
    </row>
    <row r="2163" spans="1:11" x14ac:dyDescent="0.25">
      <c r="A2163" t="s">
        <v>2502</v>
      </c>
      <c r="B2163" t="s">
        <v>74</v>
      </c>
      <c r="C2163" t="s">
        <v>259</v>
      </c>
      <c r="D2163" t="s">
        <v>238</v>
      </c>
      <c r="E2163" t="s">
        <v>157</v>
      </c>
      <c r="F2163">
        <v>40</v>
      </c>
      <c r="G2163">
        <v>1868.08</v>
      </c>
      <c r="H2163">
        <v>0</v>
      </c>
      <c r="I2163">
        <v>0</v>
      </c>
      <c r="J2163">
        <v>40</v>
      </c>
      <c r="K2163">
        <v>1868.08</v>
      </c>
    </row>
    <row r="2164" spans="1:11" x14ac:dyDescent="0.25">
      <c r="A2164" t="s">
        <v>2179</v>
      </c>
      <c r="B2164" t="s">
        <v>74</v>
      </c>
      <c r="C2164" t="s">
        <v>259</v>
      </c>
      <c r="D2164" t="s">
        <v>241</v>
      </c>
      <c r="E2164" t="s">
        <v>158</v>
      </c>
      <c r="F2164">
        <v>111</v>
      </c>
      <c r="G2164">
        <v>6712</v>
      </c>
      <c r="H2164">
        <v>0</v>
      </c>
      <c r="I2164">
        <v>0</v>
      </c>
      <c r="J2164">
        <v>111</v>
      </c>
      <c r="K2164">
        <v>6712</v>
      </c>
    </row>
    <row r="2165" spans="1:11" x14ac:dyDescent="0.25">
      <c r="A2165" t="s">
        <v>3235</v>
      </c>
      <c r="B2165" t="s">
        <v>74</v>
      </c>
      <c r="C2165" t="s">
        <v>259</v>
      </c>
      <c r="D2165" t="s">
        <v>242</v>
      </c>
      <c r="E2165" t="s">
        <v>159</v>
      </c>
      <c r="F2165">
        <v>59</v>
      </c>
      <c r="G2165">
        <v>2964</v>
      </c>
      <c r="H2165">
        <v>0</v>
      </c>
      <c r="I2165">
        <v>0</v>
      </c>
      <c r="J2165">
        <v>59</v>
      </c>
      <c r="K2165">
        <v>2964</v>
      </c>
    </row>
    <row r="2166" spans="1:11" x14ac:dyDescent="0.25">
      <c r="A2166" t="s">
        <v>3583</v>
      </c>
      <c r="B2166" t="s">
        <v>74</v>
      </c>
      <c r="C2166" t="s">
        <v>259</v>
      </c>
      <c r="D2166" t="s">
        <v>239</v>
      </c>
      <c r="E2166" t="s">
        <v>160</v>
      </c>
      <c r="F2166">
        <v>42</v>
      </c>
      <c r="G2166">
        <v>2374.08</v>
      </c>
      <c r="H2166">
        <v>0</v>
      </c>
      <c r="I2166">
        <v>0</v>
      </c>
      <c r="J2166">
        <v>42</v>
      </c>
      <c r="K2166">
        <v>2374.08</v>
      </c>
    </row>
    <row r="2167" spans="1:11" x14ac:dyDescent="0.25">
      <c r="A2167" t="s">
        <v>3858</v>
      </c>
      <c r="B2167" t="s">
        <v>74</v>
      </c>
      <c r="C2167" t="s">
        <v>259</v>
      </c>
      <c r="D2167" t="s">
        <v>240</v>
      </c>
      <c r="E2167" t="s">
        <v>161</v>
      </c>
      <c r="F2167">
        <v>25</v>
      </c>
      <c r="G2167">
        <v>1583</v>
      </c>
      <c r="H2167">
        <v>0</v>
      </c>
      <c r="I2167">
        <v>0</v>
      </c>
      <c r="J2167">
        <v>25</v>
      </c>
      <c r="K2167">
        <v>1583</v>
      </c>
    </row>
    <row r="2168" spans="1:11" x14ac:dyDescent="0.25">
      <c r="A2168" t="s">
        <v>3771</v>
      </c>
      <c r="B2168" t="s">
        <v>74</v>
      </c>
      <c r="C2168" t="s">
        <v>259</v>
      </c>
      <c r="D2168" t="s">
        <v>242</v>
      </c>
      <c r="E2168" t="s">
        <v>162</v>
      </c>
      <c r="F2168">
        <v>71</v>
      </c>
      <c r="G2168">
        <v>3432</v>
      </c>
      <c r="H2168">
        <v>0</v>
      </c>
      <c r="I2168">
        <v>0</v>
      </c>
      <c r="J2168">
        <v>71</v>
      </c>
      <c r="K2168">
        <v>3432</v>
      </c>
    </row>
    <row r="2169" spans="1:11" x14ac:dyDescent="0.25">
      <c r="A2169" t="s">
        <v>3678</v>
      </c>
      <c r="B2169" t="s">
        <v>74</v>
      </c>
      <c r="C2169" t="s">
        <v>259</v>
      </c>
      <c r="D2169" t="s">
        <v>240</v>
      </c>
      <c r="E2169" t="s">
        <v>163</v>
      </c>
      <c r="F2169">
        <v>60</v>
      </c>
      <c r="G2169">
        <v>3133.08</v>
      </c>
      <c r="H2169">
        <v>0</v>
      </c>
      <c r="I2169">
        <v>0</v>
      </c>
      <c r="J2169">
        <v>60</v>
      </c>
      <c r="K2169">
        <v>3133.08</v>
      </c>
    </row>
    <row r="2170" spans="1:11" x14ac:dyDescent="0.25">
      <c r="A2170" t="s">
        <v>4094</v>
      </c>
      <c r="B2170" t="s">
        <v>74</v>
      </c>
      <c r="C2170" t="s">
        <v>259</v>
      </c>
      <c r="D2170" t="s">
        <v>239</v>
      </c>
      <c r="E2170" t="s">
        <v>164</v>
      </c>
      <c r="F2170">
        <v>49</v>
      </c>
      <c r="G2170">
        <v>2557.08</v>
      </c>
      <c r="H2170">
        <v>0</v>
      </c>
      <c r="I2170">
        <v>0</v>
      </c>
      <c r="J2170">
        <v>49</v>
      </c>
      <c r="K2170">
        <v>2557.08</v>
      </c>
    </row>
    <row r="2171" spans="1:11" x14ac:dyDescent="0.25">
      <c r="A2171" t="s">
        <v>2240</v>
      </c>
      <c r="B2171" t="s">
        <v>74</v>
      </c>
      <c r="C2171" t="s">
        <v>259</v>
      </c>
      <c r="D2171" t="s">
        <v>238</v>
      </c>
      <c r="E2171" t="s">
        <v>165</v>
      </c>
      <c r="F2171">
        <v>152</v>
      </c>
      <c r="G2171">
        <v>7142</v>
      </c>
      <c r="H2171">
        <v>0</v>
      </c>
      <c r="I2171">
        <v>0</v>
      </c>
      <c r="J2171">
        <v>152</v>
      </c>
      <c r="K2171">
        <v>7142</v>
      </c>
    </row>
    <row r="2172" spans="1:11" x14ac:dyDescent="0.25">
      <c r="A2172" t="s">
        <v>3294</v>
      </c>
      <c r="B2172" t="s">
        <v>74</v>
      </c>
      <c r="C2172" t="s">
        <v>259</v>
      </c>
      <c r="D2172" t="s">
        <v>245</v>
      </c>
      <c r="E2172" t="s">
        <v>166</v>
      </c>
      <c r="F2172">
        <v>25</v>
      </c>
      <c r="G2172">
        <v>1362.16</v>
      </c>
      <c r="H2172">
        <v>0</v>
      </c>
      <c r="I2172">
        <v>0</v>
      </c>
      <c r="J2172">
        <v>25</v>
      </c>
      <c r="K2172">
        <v>1362.16</v>
      </c>
    </row>
    <row r="2173" spans="1:11" x14ac:dyDescent="0.25">
      <c r="A2173" t="s">
        <v>1507</v>
      </c>
      <c r="B2173" t="s">
        <v>74</v>
      </c>
      <c r="C2173" t="s">
        <v>259</v>
      </c>
      <c r="D2173" t="s">
        <v>240</v>
      </c>
      <c r="E2173" t="s">
        <v>252</v>
      </c>
      <c r="F2173">
        <v>460</v>
      </c>
      <c r="G2173">
        <v>25330.16</v>
      </c>
      <c r="H2173">
        <v>0</v>
      </c>
      <c r="I2173">
        <v>0</v>
      </c>
      <c r="J2173">
        <v>460</v>
      </c>
      <c r="K2173">
        <v>25330.16</v>
      </c>
    </row>
    <row r="2174" spans="1:11" x14ac:dyDescent="0.25">
      <c r="A2174" t="s">
        <v>1052</v>
      </c>
      <c r="B2174" t="s">
        <v>74</v>
      </c>
      <c r="C2174" t="s">
        <v>259</v>
      </c>
      <c r="D2174" t="s">
        <v>245</v>
      </c>
      <c r="E2174" t="s">
        <v>167</v>
      </c>
      <c r="F2174">
        <v>41</v>
      </c>
      <c r="G2174">
        <v>1722</v>
      </c>
      <c r="H2174">
        <v>0</v>
      </c>
      <c r="I2174">
        <v>0</v>
      </c>
      <c r="J2174">
        <v>41</v>
      </c>
      <c r="K2174">
        <v>1722</v>
      </c>
    </row>
    <row r="2175" spans="1:11" x14ac:dyDescent="0.25">
      <c r="A2175" t="s">
        <v>3709</v>
      </c>
      <c r="B2175" t="s">
        <v>74</v>
      </c>
      <c r="C2175" t="s">
        <v>259</v>
      </c>
      <c r="D2175" t="s">
        <v>237</v>
      </c>
      <c r="E2175" t="s">
        <v>168</v>
      </c>
      <c r="F2175">
        <v>79</v>
      </c>
      <c r="G2175">
        <v>3693</v>
      </c>
      <c r="H2175">
        <v>0</v>
      </c>
      <c r="I2175">
        <v>0</v>
      </c>
      <c r="J2175">
        <v>79</v>
      </c>
      <c r="K2175">
        <v>3693</v>
      </c>
    </row>
    <row r="2176" spans="1:11" x14ac:dyDescent="0.25">
      <c r="A2176" t="s">
        <v>3505</v>
      </c>
      <c r="B2176" t="s">
        <v>74</v>
      </c>
      <c r="C2176" t="s">
        <v>259</v>
      </c>
      <c r="D2176" t="s">
        <v>243</v>
      </c>
      <c r="E2176" t="s">
        <v>169</v>
      </c>
      <c r="F2176">
        <v>39</v>
      </c>
      <c r="G2176">
        <v>1647</v>
      </c>
      <c r="H2176">
        <v>0</v>
      </c>
      <c r="I2176">
        <v>0</v>
      </c>
      <c r="J2176">
        <v>39</v>
      </c>
      <c r="K2176">
        <v>1647</v>
      </c>
    </row>
    <row r="2177" spans="1:11" x14ac:dyDescent="0.25">
      <c r="A2177" t="s">
        <v>1971</v>
      </c>
      <c r="B2177" t="s">
        <v>74</v>
      </c>
      <c r="C2177" t="s">
        <v>259</v>
      </c>
      <c r="D2177" t="s">
        <v>240</v>
      </c>
      <c r="E2177" t="s">
        <v>170</v>
      </c>
      <c r="F2177">
        <v>40</v>
      </c>
      <c r="G2177">
        <v>2302</v>
      </c>
      <c r="H2177">
        <v>0</v>
      </c>
      <c r="I2177">
        <v>0</v>
      </c>
      <c r="J2177">
        <v>40</v>
      </c>
      <c r="K2177">
        <v>2302</v>
      </c>
    </row>
    <row r="2178" spans="1:11" x14ac:dyDescent="0.25">
      <c r="A2178" t="s">
        <v>1979</v>
      </c>
      <c r="B2178" t="s">
        <v>74</v>
      </c>
      <c r="C2178" t="s">
        <v>259</v>
      </c>
      <c r="D2178" t="s">
        <v>241</v>
      </c>
      <c r="E2178" t="s">
        <v>253</v>
      </c>
      <c r="F2178">
        <v>1745</v>
      </c>
      <c r="G2178">
        <v>99254.2</v>
      </c>
      <c r="H2178">
        <v>0</v>
      </c>
      <c r="I2178">
        <v>0</v>
      </c>
      <c r="J2178">
        <v>1745</v>
      </c>
      <c r="K2178">
        <v>99254.2</v>
      </c>
    </row>
    <row r="2179" spans="1:11" x14ac:dyDescent="0.25">
      <c r="A2179" t="s">
        <v>1027</v>
      </c>
      <c r="B2179" t="s">
        <v>74</v>
      </c>
      <c r="C2179" t="s">
        <v>259</v>
      </c>
      <c r="D2179" t="s">
        <v>245</v>
      </c>
      <c r="E2179" t="s">
        <v>171</v>
      </c>
      <c r="F2179">
        <v>165</v>
      </c>
      <c r="G2179">
        <v>7988.16</v>
      </c>
      <c r="H2179">
        <v>0</v>
      </c>
      <c r="I2179">
        <v>0</v>
      </c>
      <c r="J2179">
        <v>165</v>
      </c>
      <c r="K2179">
        <v>7988.16</v>
      </c>
    </row>
    <row r="2180" spans="1:11" x14ac:dyDescent="0.25">
      <c r="A2180" t="s">
        <v>4041</v>
      </c>
      <c r="B2180" t="s">
        <v>74</v>
      </c>
      <c r="C2180" t="s">
        <v>259</v>
      </c>
      <c r="D2180" t="s">
        <v>240</v>
      </c>
      <c r="E2180" t="s">
        <v>172</v>
      </c>
      <c r="F2180">
        <v>62</v>
      </c>
      <c r="G2180">
        <v>2992</v>
      </c>
      <c r="H2180">
        <v>0</v>
      </c>
      <c r="I2180">
        <v>0</v>
      </c>
      <c r="J2180">
        <v>62</v>
      </c>
      <c r="K2180">
        <v>2992</v>
      </c>
    </row>
    <row r="2181" spans="1:11" x14ac:dyDescent="0.25">
      <c r="A2181" t="s">
        <v>1831</v>
      </c>
      <c r="B2181" t="s">
        <v>74</v>
      </c>
      <c r="C2181" t="s">
        <v>259</v>
      </c>
      <c r="D2181" t="s">
        <v>246</v>
      </c>
      <c r="E2181" t="s">
        <v>246</v>
      </c>
      <c r="F2181">
        <v>5</v>
      </c>
      <c r="G2181">
        <v>238</v>
      </c>
      <c r="H2181">
        <v>0</v>
      </c>
      <c r="I2181">
        <v>0</v>
      </c>
      <c r="J2181">
        <v>5</v>
      </c>
      <c r="K2181">
        <v>238</v>
      </c>
    </row>
    <row r="2182" spans="1:11" x14ac:dyDescent="0.25">
      <c r="A2182" t="s">
        <v>3498</v>
      </c>
      <c r="B2182" t="s">
        <v>74</v>
      </c>
      <c r="C2182" t="s">
        <v>259</v>
      </c>
      <c r="D2182" t="s">
        <v>246</v>
      </c>
      <c r="E2182" t="s">
        <v>258</v>
      </c>
      <c r="F2182">
        <v>5</v>
      </c>
      <c r="G2182">
        <v>238</v>
      </c>
      <c r="H2182">
        <v>0</v>
      </c>
      <c r="I2182">
        <v>0</v>
      </c>
      <c r="J2182">
        <v>5</v>
      </c>
      <c r="K2182">
        <v>238</v>
      </c>
    </row>
    <row r="2183" spans="1:11" x14ac:dyDescent="0.25">
      <c r="A2183" t="s">
        <v>3931</v>
      </c>
      <c r="B2183" t="s">
        <v>74</v>
      </c>
      <c r="C2183" t="s">
        <v>259</v>
      </c>
      <c r="D2183" t="s">
        <v>237</v>
      </c>
      <c r="E2183" t="s">
        <v>173</v>
      </c>
      <c r="F2183">
        <v>78</v>
      </c>
      <c r="G2183">
        <v>4120.24</v>
      </c>
      <c r="H2183">
        <v>0</v>
      </c>
      <c r="I2183">
        <v>0</v>
      </c>
      <c r="J2183">
        <v>78</v>
      </c>
      <c r="K2183">
        <v>4120.24</v>
      </c>
    </row>
    <row r="2184" spans="1:11" x14ac:dyDescent="0.25">
      <c r="A2184" t="s">
        <v>1586</v>
      </c>
      <c r="B2184" t="s">
        <v>74</v>
      </c>
      <c r="C2184" t="s">
        <v>259</v>
      </c>
      <c r="D2184" t="s">
        <v>237</v>
      </c>
      <c r="E2184" t="s">
        <v>174</v>
      </c>
      <c r="F2184">
        <v>251</v>
      </c>
      <c r="G2184">
        <v>11839.08</v>
      </c>
      <c r="H2184">
        <v>0</v>
      </c>
      <c r="I2184">
        <v>0</v>
      </c>
      <c r="J2184">
        <v>251</v>
      </c>
      <c r="K2184">
        <v>11839.08</v>
      </c>
    </row>
    <row r="2185" spans="1:11" x14ac:dyDescent="0.25">
      <c r="A2185" t="s">
        <v>2920</v>
      </c>
      <c r="B2185" t="s">
        <v>74</v>
      </c>
      <c r="C2185" t="s">
        <v>259</v>
      </c>
      <c r="D2185" t="s">
        <v>241</v>
      </c>
      <c r="E2185" t="s">
        <v>175</v>
      </c>
      <c r="F2185">
        <v>62</v>
      </c>
      <c r="G2185">
        <v>3360.08</v>
      </c>
      <c r="H2185">
        <v>0</v>
      </c>
      <c r="I2185">
        <v>0</v>
      </c>
      <c r="J2185">
        <v>62</v>
      </c>
      <c r="K2185">
        <v>3360.08</v>
      </c>
    </row>
    <row r="2186" spans="1:11" x14ac:dyDescent="0.25">
      <c r="A2186" t="s">
        <v>1054</v>
      </c>
      <c r="B2186" t="s">
        <v>74</v>
      </c>
      <c r="C2186" t="s">
        <v>259</v>
      </c>
      <c r="D2186" t="s">
        <v>242</v>
      </c>
      <c r="E2186" t="s">
        <v>176</v>
      </c>
      <c r="F2186">
        <v>178</v>
      </c>
      <c r="G2186">
        <v>9563.56</v>
      </c>
      <c r="H2186">
        <v>0</v>
      </c>
      <c r="I2186">
        <v>0</v>
      </c>
      <c r="J2186">
        <v>178</v>
      </c>
      <c r="K2186">
        <v>9563.56</v>
      </c>
    </row>
    <row r="2187" spans="1:11" x14ac:dyDescent="0.25">
      <c r="A2187" t="s">
        <v>2201</v>
      </c>
      <c r="B2187" t="s">
        <v>74</v>
      </c>
      <c r="C2187" t="s">
        <v>259</v>
      </c>
      <c r="D2187" t="s">
        <v>238</v>
      </c>
      <c r="E2187" t="s">
        <v>177</v>
      </c>
      <c r="F2187">
        <v>68</v>
      </c>
      <c r="G2187">
        <v>3576</v>
      </c>
      <c r="H2187">
        <v>0</v>
      </c>
      <c r="I2187">
        <v>0</v>
      </c>
      <c r="J2187">
        <v>68</v>
      </c>
      <c r="K2187">
        <v>3576</v>
      </c>
    </row>
    <row r="2188" spans="1:11" x14ac:dyDescent="0.25">
      <c r="A2188" t="s">
        <v>978</v>
      </c>
      <c r="B2188" t="s">
        <v>74</v>
      </c>
      <c r="C2188" t="s">
        <v>259</v>
      </c>
      <c r="D2188" t="s">
        <v>243</v>
      </c>
      <c r="E2188" t="s">
        <v>178</v>
      </c>
      <c r="F2188">
        <v>50</v>
      </c>
      <c r="G2188">
        <v>2673</v>
      </c>
      <c r="H2188">
        <v>0</v>
      </c>
      <c r="I2188">
        <v>0</v>
      </c>
      <c r="J2188">
        <v>50</v>
      </c>
      <c r="K2188">
        <v>2673</v>
      </c>
    </row>
    <row r="2189" spans="1:11" x14ac:dyDescent="0.25">
      <c r="A2189" t="s">
        <v>1604</v>
      </c>
      <c r="B2189" t="s">
        <v>74</v>
      </c>
      <c r="C2189" t="s">
        <v>259</v>
      </c>
      <c r="D2189" t="s">
        <v>242</v>
      </c>
      <c r="E2189" t="s">
        <v>179</v>
      </c>
      <c r="F2189">
        <v>44</v>
      </c>
      <c r="G2189">
        <v>2277.08</v>
      </c>
      <c r="H2189">
        <v>0</v>
      </c>
      <c r="I2189">
        <v>0</v>
      </c>
      <c r="J2189">
        <v>44</v>
      </c>
      <c r="K2189">
        <v>2277.08</v>
      </c>
    </row>
    <row r="2190" spans="1:11" x14ac:dyDescent="0.25">
      <c r="A2190" t="s">
        <v>1237</v>
      </c>
      <c r="B2190" t="s">
        <v>74</v>
      </c>
      <c r="C2190" t="s">
        <v>259</v>
      </c>
      <c r="D2190" t="s">
        <v>242</v>
      </c>
      <c r="E2190" t="s">
        <v>180</v>
      </c>
      <c r="F2190">
        <v>46</v>
      </c>
      <c r="G2190">
        <v>2275</v>
      </c>
      <c r="H2190">
        <v>0</v>
      </c>
      <c r="I2190">
        <v>0</v>
      </c>
      <c r="J2190">
        <v>46</v>
      </c>
      <c r="K2190">
        <v>2275</v>
      </c>
    </row>
    <row r="2191" spans="1:11" x14ac:dyDescent="0.25">
      <c r="A2191" t="s">
        <v>1921</v>
      </c>
      <c r="B2191" t="s">
        <v>74</v>
      </c>
      <c r="C2191" t="s">
        <v>259</v>
      </c>
      <c r="D2191" t="s">
        <v>239</v>
      </c>
      <c r="E2191" t="s">
        <v>181</v>
      </c>
      <c r="F2191">
        <v>72</v>
      </c>
      <c r="G2191">
        <v>3368</v>
      </c>
      <c r="H2191">
        <v>0</v>
      </c>
      <c r="I2191">
        <v>0</v>
      </c>
      <c r="J2191">
        <v>72</v>
      </c>
      <c r="K2191">
        <v>3368</v>
      </c>
    </row>
    <row r="2192" spans="1:11" x14ac:dyDescent="0.25">
      <c r="A2192" t="s">
        <v>1867</v>
      </c>
      <c r="B2192" t="s">
        <v>74</v>
      </c>
      <c r="C2192" t="s">
        <v>259</v>
      </c>
      <c r="D2192" t="s">
        <v>240</v>
      </c>
      <c r="E2192" t="s">
        <v>182</v>
      </c>
      <c r="F2192">
        <v>22</v>
      </c>
      <c r="G2192">
        <v>1272</v>
      </c>
      <c r="H2192">
        <v>0</v>
      </c>
      <c r="I2192">
        <v>0</v>
      </c>
      <c r="J2192">
        <v>22</v>
      </c>
      <c r="K2192">
        <v>1272</v>
      </c>
    </row>
    <row r="2193" spans="1:11" x14ac:dyDescent="0.25">
      <c r="A2193" t="s">
        <v>663</v>
      </c>
      <c r="B2193" t="s">
        <v>74</v>
      </c>
      <c r="C2193" t="s">
        <v>259</v>
      </c>
      <c r="D2193" t="s">
        <v>239</v>
      </c>
      <c r="E2193" t="s">
        <v>183</v>
      </c>
      <c r="F2193">
        <v>79</v>
      </c>
      <c r="G2193">
        <v>4365</v>
      </c>
      <c r="H2193">
        <v>0</v>
      </c>
      <c r="I2193">
        <v>0</v>
      </c>
      <c r="J2193">
        <v>79</v>
      </c>
      <c r="K2193">
        <v>4365</v>
      </c>
    </row>
    <row r="2194" spans="1:11" x14ac:dyDescent="0.25">
      <c r="A2194" t="s">
        <v>3494</v>
      </c>
      <c r="B2194" t="s">
        <v>74</v>
      </c>
      <c r="C2194" t="s">
        <v>259</v>
      </c>
      <c r="D2194" t="s">
        <v>241</v>
      </c>
      <c r="E2194" t="s">
        <v>184</v>
      </c>
      <c r="F2194">
        <v>50</v>
      </c>
      <c r="G2194">
        <v>3016</v>
      </c>
      <c r="H2194">
        <v>0</v>
      </c>
      <c r="I2194">
        <v>0</v>
      </c>
      <c r="J2194">
        <v>50</v>
      </c>
      <c r="K2194">
        <v>3016</v>
      </c>
    </row>
    <row r="2195" spans="1:11" x14ac:dyDescent="0.25">
      <c r="A2195" t="s">
        <v>2050</v>
      </c>
      <c r="B2195" t="s">
        <v>74</v>
      </c>
      <c r="C2195" t="s">
        <v>259</v>
      </c>
      <c r="D2195" t="s">
        <v>245</v>
      </c>
      <c r="E2195" t="s">
        <v>185</v>
      </c>
      <c r="F2195">
        <v>38</v>
      </c>
      <c r="G2195">
        <v>1966</v>
      </c>
      <c r="H2195">
        <v>0</v>
      </c>
      <c r="I2195">
        <v>0</v>
      </c>
      <c r="J2195">
        <v>38</v>
      </c>
      <c r="K2195">
        <v>1966</v>
      </c>
    </row>
    <row r="2196" spans="1:11" x14ac:dyDescent="0.25">
      <c r="A2196" t="s">
        <v>564</v>
      </c>
      <c r="B2196" t="s">
        <v>74</v>
      </c>
      <c r="C2196" t="s">
        <v>259</v>
      </c>
      <c r="D2196" t="s">
        <v>237</v>
      </c>
      <c r="E2196" t="s">
        <v>186</v>
      </c>
      <c r="F2196">
        <v>13</v>
      </c>
      <c r="G2196">
        <v>599</v>
      </c>
      <c r="H2196">
        <v>0</v>
      </c>
      <c r="I2196">
        <v>0</v>
      </c>
      <c r="J2196">
        <v>13</v>
      </c>
      <c r="K2196">
        <v>599</v>
      </c>
    </row>
    <row r="2197" spans="1:11" x14ac:dyDescent="0.25">
      <c r="A2197" t="s">
        <v>3783</v>
      </c>
      <c r="B2197" t="s">
        <v>74</v>
      </c>
      <c r="C2197" t="s">
        <v>259</v>
      </c>
      <c r="D2197" t="s">
        <v>241</v>
      </c>
      <c r="E2197" t="s">
        <v>187</v>
      </c>
      <c r="F2197">
        <v>82</v>
      </c>
      <c r="G2197">
        <v>4758</v>
      </c>
      <c r="H2197">
        <v>0</v>
      </c>
      <c r="I2197">
        <v>0</v>
      </c>
      <c r="J2197">
        <v>82</v>
      </c>
      <c r="K2197">
        <v>4758</v>
      </c>
    </row>
    <row r="2198" spans="1:11" x14ac:dyDescent="0.25">
      <c r="A2198" t="s">
        <v>3193</v>
      </c>
      <c r="B2198" t="s">
        <v>74</v>
      </c>
      <c r="C2198" t="s">
        <v>259</v>
      </c>
      <c r="D2198" t="s">
        <v>244</v>
      </c>
      <c r="E2198" t="s">
        <v>188</v>
      </c>
      <c r="F2198">
        <v>79</v>
      </c>
      <c r="G2198">
        <v>3724</v>
      </c>
      <c r="H2198">
        <v>0</v>
      </c>
      <c r="I2198">
        <v>0</v>
      </c>
      <c r="J2198">
        <v>79</v>
      </c>
      <c r="K2198">
        <v>3724</v>
      </c>
    </row>
    <row r="2199" spans="1:11" x14ac:dyDescent="0.25">
      <c r="A2199" t="s">
        <v>806</v>
      </c>
      <c r="B2199" t="s">
        <v>74</v>
      </c>
      <c r="C2199" t="s">
        <v>259</v>
      </c>
      <c r="D2199" t="s">
        <v>241</v>
      </c>
      <c r="E2199" t="s">
        <v>189</v>
      </c>
      <c r="F2199">
        <v>47</v>
      </c>
      <c r="G2199">
        <v>2423</v>
      </c>
      <c r="H2199">
        <v>0</v>
      </c>
      <c r="I2199">
        <v>0</v>
      </c>
      <c r="J2199">
        <v>47</v>
      </c>
      <c r="K2199">
        <v>2423</v>
      </c>
    </row>
    <row r="2200" spans="1:11" x14ac:dyDescent="0.25">
      <c r="A2200" t="s">
        <v>2958</v>
      </c>
      <c r="B2200" t="s">
        <v>74</v>
      </c>
      <c r="C2200" t="s">
        <v>259</v>
      </c>
      <c r="D2200" t="s">
        <v>245</v>
      </c>
      <c r="E2200" t="s">
        <v>190</v>
      </c>
      <c r="F2200">
        <v>108</v>
      </c>
      <c r="G2200">
        <v>6182</v>
      </c>
      <c r="H2200">
        <v>0</v>
      </c>
      <c r="I2200">
        <v>0</v>
      </c>
      <c r="J2200">
        <v>108</v>
      </c>
      <c r="K2200">
        <v>6182</v>
      </c>
    </row>
    <row r="2201" spans="1:11" x14ac:dyDescent="0.25">
      <c r="A2201" t="s">
        <v>3306</v>
      </c>
      <c r="B2201" t="s">
        <v>74</v>
      </c>
      <c r="C2201" t="s">
        <v>259</v>
      </c>
      <c r="D2201" t="s">
        <v>244</v>
      </c>
      <c r="E2201" t="s">
        <v>191</v>
      </c>
      <c r="F2201">
        <v>64</v>
      </c>
      <c r="G2201">
        <v>2874</v>
      </c>
      <c r="H2201">
        <v>0</v>
      </c>
      <c r="I2201">
        <v>0</v>
      </c>
      <c r="J2201">
        <v>64</v>
      </c>
      <c r="K2201">
        <v>2874</v>
      </c>
    </row>
    <row r="2202" spans="1:11" x14ac:dyDescent="0.25">
      <c r="A2202" t="s">
        <v>1499</v>
      </c>
      <c r="B2202" t="s">
        <v>74</v>
      </c>
      <c r="C2202" t="s">
        <v>259</v>
      </c>
      <c r="D2202" t="s">
        <v>242</v>
      </c>
      <c r="E2202" t="s">
        <v>192</v>
      </c>
      <c r="F2202">
        <v>25</v>
      </c>
      <c r="G2202">
        <v>1113</v>
      </c>
      <c r="H2202">
        <v>0</v>
      </c>
      <c r="I2202">
        <v>0</v>
      </c>
      <c r="J2202">
        <v>25</v>
      </c>
      <c r="K2202">
        <v>1113</v>
      </c>
    </row>
    <row r="2203" spans="1:11" x14ac:dyDescent="0.25">
      <c r="A2203" t="s">
        <v>2298</v>
      </c>
      <c r="B2203" t="s">
        <v>74</v>
      </c>
      <c r="C2203" t="s">
        <v>259</v>
      </c>
      <c r="D2203" t="s">
        <v>244</v>
      </c>
      <c r="E2203" t="s">
        <v>193</v>
      </c>
      <c r="F2203">
        <v>42</v>
      </c>
      <c r="G2203">
        <v>2271</v>
      </c>
      <c r="H2203">
        <v>0</v>
      </c>
      <c r="I2203">
        <v>0</v>
      </c>
      <c r="J2203">
        <v>42</v>
      </c>
      <c r="K2203">
        <v>2271</v>
      </c>
    </row>
    <row r="2204" spans="1:11" x14ac:dyDescent="0.25">
      <c r="A2204" t="s">
        <v>758</v>
      </c>
      <c r="B2204" t="s">
        <v>74</v>
      </c>
      <c r="C2204" t="s">
        <v>259</v>
      </c>
      <c r="D2204" t="s">
        <v>243</v>
      </c>
      <c r="E2204" t="s">
        <v>194</v>
      </c>
      <c r="F2204">
        <v>97</v>
      </c>
      <c r="G2204">
        <v>3926</v>
      </c>
      <c r="H2204">
        <v>0</v>
      </c>
      <c r="I2204">
        <v>0</v>
      </c>
      <c r="J2204">
        <v>97</v>
      </c>
      <c r="K2204">
        <v>3926</v>
      </c>
    </row>
    <row r="2205" spans="1:11" x14ac:dyDescent="0.25">
      <c r="A2205" t="s">
        <v>2336</v>
      </c>
      <c r="B2205" t="s">
        <v>74</v>
      </c>
      <c r="C2205" t="s">
        <v>259</v>
      </c>
      <c r="D2205" t="s">
        <v>242</v>
      </c>
      <c r="E2205" t="s">
        <v>254</v>
      </c>
      <c r="F2205">
        <v>2507</v>
      </c>
      <c r="G2205">
        <v>119664.44</v>
      </c>
      <c r="H2205">
        <v>0</v>
      </c>
      <c r="I2205">
        <v>0</v>
      </c>
      <c r="J2205">
        <v>2507</v>
      </c>
      <c r="K2205">
        <v>119664.44</v>
      </c>
    </row>
    <row r="2206" spans="1:11" x14ac:dyDescent="0.25">
      <c r="A2206" t="s">
        <v>3437</v>
      </c>
      <c r="B2206" t="s">
        <v>74</v>
      </c>
      <c r="C2206" t="s">
        <v>259</v>
      </c>
      <c r="D2206" t="s">
        <v>243</v>
      </c>
      <c r="E2206" t="s">
        <v>195</v>
      </c>
      <c r="F2206">
        <v>83</v>
      </c>
      <c r="G2206">
        <v>3470</v>
      </c>
      <c r="H2206">
        <v>0</v>
      </c>
      <c r="I2206">
        <v>0</v>
      </c>
      <c r="J2206">
        <v>83</v>
      </c>
      <c r="K2206">
        <v>3470</v>
      </c>
    </row>
    <row r="2207" spans="1:11" x14ac:dyDescent="0.25">
      <c r="A2207" t="s">
        <v>1458</v>
      </c>
      <c r="B2207" t="s">
        <v>74</v>
      </c>
      <c r="C2207" t="s">
        <v>259</v>
      </c>
      <c r="D2207" t="s">
        <v>240</v>
      </c>
      <c r="E2207" t="s">
        <v>196</v>
      </c>
      <c r="F2207">
        <v>26</v>
      </c>
      <c r="G2207">
        <v>1229</v>
      </c>
      <c r="H2207">
        <v>0</v>
      </c>
      <c r="I2207">
        <v>0</v>
      </c>
      <c r="J2207">
        <v>26</v>
      </c>
      <c r="K2207">
        <v>1229</v>
      </c>
    </row>
    <row r="2208" spans="1:11" x14ac:dyDescent="0.25">
      <c r="A2208" t="s">
        <v>2945</v>
      </c>
      <c r="B2208" t="s">
        <v>74</v>
      </c>
      <c r="C2208" t="s">
        <v>259</v>
      </c>
      <c r="D2208" t="s">
        <v>243</v>
      </c>
      <c r="E2208" t="s">
        <v>255</v>
      </c>
      <c r="F2208">
        <v>1328</v>
      </c>
      <c r="G2208">
        <v>58658.64</v>
      </c>
      <c r="H2208">
        <v>0</v>
      </c>
      <c r="I2208">
        <v>0</v>
      </c>
      <c r="J2208">
        <v>1328</v>
      </c>
      <c r="K2208">
        <v>58658.64</v>
      </c>
    </row>
    <row r="2209" spans="1:11" x14ac:dyDescent="0.25">
      <c r="A2209" t="s">
        <v>3269</v>
      </c>
      <c r="B2209" t="s">
        <v>74</v>
      </c>
      <c r="C2209" t="s">
        <v>259</v>
      </c>
      <c r="D2209" t="s">
        <v>242</v>
      </c>
      <c r="E2209" t="s">
        <v>197</v>
      </c>
      <c r="F2209">
        <v>59</v>
      </c>
      <c r="G2209">
        <v>3495</v>
      </c>
      <c r="H2209">
        <v>0</v>
      </c>
      <c r="I2209">
        <v>0</v>
      </c>
      <c r="J2209">
        <v>59</v>
      </c>
      <c r="K2209">
        <v>3495</v>
      </c>
    </row>
    <row r="2210" spans="1:11" x14ac:dyDescent="0.25">
      <c r="A2210" t="s">
        <v>1426</v>
      </c>
      <c r="B2210" t="s">
        <v>74</v>
      </c>
      <c r="C2210" t="s">
        <v>259</v>
      </c>
      <c r="D2210" t="s">
        <v>238</v>
      </c>
      <c r="E2210" t="s">
        <v>198</v>
      </c>
      <c r="F2210">
        <v>35</v>
      </c>
      <c r="G2210">
        <v>1910.08</v>
      </c>
      <c r="H2210">
        <v>0</v>
      </c>
      <c r="I2210">
        <v>0</v>
      </c>
      <c r="J2210">
        <v>35</v>
      </c>
      <c r="K2210">
        <v>1910.08</v>
      </c>
    </row>
    <row r="2211" spans="1:11" x14ac:dyDescent="0.25">
      <c r="A2211" t="s">
        <v>3851</v>
      </c>
      <c r="B2211" t="s">
        <v>74</v>
      </c>
      <c r="C2211" t="s">
        <v>259</v>
      </c>
      <c r="D2211" t="s">
        <v>239</v>
      </c>
      <c r="E2211" t="s">
        <v>199</v>
      </c>
      <c r="F2211">
        <v>75</v>
      </c>
      <c r="G2211">
        <v>3745.16</v>
      </c>
      <c r="H2211">
        <v>0</v>
      </c>
      <c r="I2211">
        <v>0</v>
      </c>
      <c r="J2211">
        <v>75</v>
      </c>
      <c r="K2211">
        <v>3745.16</v>
      </c>
    </row>
    <row r="2212" spans="1:11" x14ac:dyDescent="0.25">
      <c r="A2212" t="s">
        <v>1705</v>
      </c>
      <c r="B2212" t="s">
        <v>74</v>
      </c>
      <c r="C2212" t="s">
        <v>259</v>
      </c>
      <c r="D2212" t="s">
        <v>241</v>
      </c>
      <c r="E2212" t="s">
        <v>200</v>
      </c>
      <c r="F2212">
        <v>33</v>
      </c>
      <c r="G2212">
        <v>2197</v>
      </c>
      <c r="H2212">
        <v>0</v>
      </c>
      <c r="I2212">
        <v>0</v>
      </c>
      <c r="J2212">
        <v>33</v>
      </c>
      <c r="K2212">
        <v>2197</v>
      </c>
    </row>
    <row r="2213" spans="1:11" x14ac:dyDescent="0.25">
      <c r="A2213" t="s">
        <v>2082</v>
      </c>
      <c r="B2213" t="s">
        <v>74</v>
      </c>
      <c r="C2213" t="s">
        <v>259</v>
      </c>
      <c r="D2213" t="s">
        <v>244</v>
      </c>
      <c r="E2213" t="s">
        <v>201</v>
      </c>
      <c r="F2213">
        <v>220</v>
      </c>
      <c r="G2213">
        <v>11090</v>
      </c>
      <c r="H2213">
        <v>0</v>
      </c>
      <c r="I2213">
        <v>0</v>
      </c>
      <c r="J2213">
        <v>220</v>
      </c>
      <c r="K2213">
        <v>11090</v>
      </c>
    </row>
    <row r="2214" spans="1:11" x14ac:dyDescent="0.25">
      <c r="A2214" t="s">
        <v>2880</v>
      </c>
      <c r="B2214" t="s">
        <v>74</v>
      </c>
      <c r="C2214" t="s">
        <v>259</v>
      </c>
      <c r="D2214" t="s">
        <v>241</v>
      </c>
      <c r="E2214" t="s">
        <v>202</v>
      </c>
      <c r="F2214">
        <v>64</v>
      </c>
      <c r="G2214">
        <v>4200</v>
      </c>
      <c r="H2214">
        <v>0</v>
      </c>
      <c r="I2214">
        <v>0</v>
      </c>
      <c r="J2214">
        <v>64</v>
      </c>
      <c r="K2214">
        <v>4200</v>
      </c>
    </row>
    <row r="2215" spans="1:11" x14ac:dyDescent="0.25">
      <c r="A2215" t="s">
        <v>2620</v>
      </c>
      <c r="B2215" t="s">
        <v>74</v>
      </c>
      <c r="C2215" t="s">
        <v>259</v>
      </c>
      <c r="D2215" t="s">
        <v>240</v>
      </c>
      <c r="E2215" t="s">
        <v>203</v>
      </c>
      <c r="F2215">
        <v>43</v>
      </c>
      <c r="G2215">
        <v>2503.08</v>
      </c>
      <c r="H2215">
        <v>0</v>
      </c>
      <c r="I2215">
        <v>0</v>
      </c>
      <c r="J2215">
        <v>43</v>
      </c>
      <c r="K2215">
        <v>2503.08</v>
      </c>
    </row>
    <row r="2216" spans="1:11" x14ac:dyDescent="0.25">
      <c r="A2216" t="s">
        <v>988</v>
      </c>
      <c r="B2216" t="s">
        <v>74</v>
      </c>
      <c r="C2216" t="s">
        <v>259</v>
      </c>
      <c r="D2216" t="s">
        <v>244</v>
      </c>
      <c r="E2216" t="s">
        <v>204</v>
      </c>
      <c r="F2216">
        <v>51</v>
      </c>
      <c r="G2216">
        <v>2833.08</v>
      </c>
      <c r="H2216">
        <v>0</v>
      </c>
      <c r="I2216">
        <v>0</v>
      </c>
      <c r="J2216">
        <v>51</v>
      </c>
      <c r="K2216">
        <v>2833.08</v>
      </c>
    </row>
    <row r="2217" spans="1:11" x14ac:dyDescent="0.25">
      <c r="A2217" t="s">
        <v>3062</v>
      </c>
      <c r="B2217" t="s">
        <v>74</v>
      </c>
      <c r="C2217" t="s">
        <v>259</v>
      </c>
      <c r="D2217" t="s">
        <v>238</v>
      </c>
      <c r="E2217" t="s">
        <v>205</v>
      </c>
      <c r="F2217">
        <v>179</v>
      </c>
      <c r="G2217">
        <v>7337.32</v>
      </c>
      <c r="H2217">
        <v>0</v>
      </c>
      <c r="I2217">
        <v>0</v>
      </c>
      <c r="J2217">
        <v>179</v>
      </c>
      <c r="K2217">
        <v>7337.32</v>
      </c>
    </row>
    <row r="2218" spans="1:11" x14ac:dyDescent="0.25">
      <c r="A2218" t="s">
        <v>2602</v>
      </c>
      <c r="B2218" t="s">
        <v>74</v>
      </c>
      <c r="C2218" t="s">
        <v>259</v>
      </c>
      <c r="D2218" t="s">
        <v>240</v>
      </c>
      <c r="E2218" t="s">
        <v>206</v>
      </c>
      <c r="F2218">
        <v>27</v>
      </c>
      <c r="G2218">
        <v>1479</v>
      </c>
      <c r="H2218">
        <v>0</v>
      </c>
      <c r="I2218">
        <v>0</v>
      </c>
      <c r="J2218">
        <v>27</v>
      </c>
      <c r="K2218">
        <v>1479</v>
      </c>
    </row>
    <row r="2219" spans="1:11" x14ac:dyDescent="0.25">
      <c r="A2219" t="s">
        <v>2555</v>
      </c>
      <c r="B2219" t="s">
        <v>74</v>
      </c>
      <c r="C2219" t="s">
        <v>259</v>
      </c>
      <c r="D2219" t="s">
        <v>242</v>
      </c>
      <c r="E2219" t="s">
        <v>207</v>
      </c>
      <c r="F2219">
        <v>313</v>
      </c>
      <c r="G2219">
        <v>16099.08</v>
      </c>
      <c r="H2219">
        <v>0</v>
      </c>
      <c r="I2219">
        <v>0</v>
      </c>
      <c r="J2219">
        <v>313</v>
      </c>
      <c r="K2219">
        <v>16099.08</v>
      </c>
    </row>
    <row r="2220" spans="1:11" x14ac:dyDescent="0.25">
      <c r="A2220" t="s">
        <v>4108</v>
      </c>
      <c r="B2220" t="s">
        <v>74</v>
      </c>
      <c r="C2220" t="s">
        <v>259</v>
      </c>
      <c r="D2220" t="s">
        <v>239</v>
      </c>
      <c r="E2220" t="s">
        <v>208</v>
      </c>
      <c r="F2220">
        <v>53</v>
      </c>
      <c r="G2220">
        <v>2592.08</v>
      </c>
      <c r="H2220">
        <v>0</v>
      </c>
      <c r="I2220">
        <v>0</v>
      </c>
      <c r="J2220">
        <v>53</v>
      </c>
      <c r="K2220">
        <v>2592.08</v>
      </c>
    </row>
    <row r="2221" spans="1:11" x14ac:dyDescent="0.25">
      <c r="A2221" t="s">
        <v>1463</v>
      </c>
      <c r="B2221" t="s">
        <v>74</v>
      </c>
      <c r="C2221" t="s">
        <v>259</v>
      </c>
      <c r="D2221" t="s">
        <v>243</v>
      </c>
      <c r="E2221" t="s">
        <v>209</v>
      </c>
      <c r="F2221">
        <v>51</v>
      </c>
      <c r="G2221">
        <v>2952.08</v>
      </c>
      <c r="H2221">
        <v>0</v>
      </c>
      <c r="I2221">
        <v>0</v>
      </c>
      <c r="J2221">
        <v>51</v>
      </c>
      <c r="K2221">
        <v>2952.08</v>
      </c>
    </row>
    <row r="2222" spans="1:11" x14ac:dyDescent="0.25">
      <c r="A2222" t="s">
        <v>742</v>
      </c>
      <c r="B2222" t="s">
        <v>74</v>
      </c>
      <c r="C2222" t="s">
        <v>259</v>
      </c>
      <c r="D2222" t="s">
        <v>241</v>
      </c>
      <c r="E2222" t="s">
        <v>210</v>
      </c>
      <c r="F2222">
        <v>57</v>
      </c>
      <c r="G2222">
        <v>3511</v>
      </c>
      <c r="H2222">
        <v>0</v>
      </c>
      <c r="I2222">
        <v>0</v>
      </c>
      <c r="J2222">
        <v>57</v>
      </c>
      <c r="K2222">
        <v>3511</v>
      </c>
    </row>
    <row r="2223" spans="1:11" x14ac:dyDescent="0.25">
      <c r="A2223" t="s">
        <v>3980</v>
      </c>
      <c r="B2223" t="s">
        <v>74</v>
      </c>
      <c r="C2223" t="s">
        <v>259</v>
      </c>
      <c r="D2223" t="s">
        <v>244</v>
      </c>
      <c r="E2223" t="s">
        <v>211</v>
      </c>
      <c r="F2223">
        <v>37</v>
      </c>
      <c r="G2223">
        <v>2242</v>
      </c>
      <c r="H2223">
        <v>0</v>
      </c>
      <c r="I2223">
        <v>0</v>
      </c>
      <c r="J2223">
        <v>37</v>
      </c>
      <c r="K2223">
        <v>2242</v>
      </c>
    </row>
    <row r="2224" spans="1:11" x14ac:dyDescent="0.25">
      <c r="A2224" t="s">
        <v>3125</v>
      </c>
      <c r="B2224" t="s">
        <v>74</v>
      </c>
      <c r="C2224" t="s">
        <v>259</v>
      </c>
      <c r="D2224" t="s">
        <v>238</v>
      </c>
      <c r="E2224" t="s">
        <v>212</v>
      </c>
      <c r="F2224">
        <v>36</v>
      </c>
      <c r="G2224">
        <v>1490.08</v>
      </c>
      <c r="H2224">
        <v>0</v>
      </c>
      <c r="I2224">
        <v>0</v>
      </c>
      <c r="J2224">
        <v>36</v>
      </c>
      <c r="K2224">
        <v>1490.08</v>
      </c>
    </row>
    <row r="2225" spans="1:11" x14ac:dyDescent="0.25">
      <c r="A2225" t="s">
        <v>1761</v>
      </c>
      <c r="B2225" t="s">
        <v>74</v>
      </c>
      <c r="C2225" t="s">
        <v>259</v>
      </c>
      <c r="D2225" t="s">
        <v>243</v>
      </c>
      <c r="E2225" t="s">
        <v>213</v>
      </c>
      <c r="F2225">
        <v>20</v>
      </c>
      <c r="G2225">
        <v>929</v>
      </c>
      <c r="H2225">
        <v>0</v>
      </c>
      <c r="I2225">
        <v>0</v>
      </c>
      <c r="J2225">
        <v>20</v>
      </c>
      <c r="K2225">
        <v>929</v>
      </c>
    </row>
    <row r="2226" spans="1:11" x14ac:dyDescent="0.25">
      <c r="A2226" t="s">
        <v>1208</v>
      </c>
      <c r="B2226" t="s">
        <v>74</v>
      </c>
      <c r="C2226" t="s">
        <v>259</v>
      </c>
      <c r="D2226" t="s">
        <v>239</v>
      </c>
      <c r="E2226" t="s">
        <v>214</v>
      </c>
      <c r="F2226">
        <v>49</v>
      </c>
      <c r="G2226">
        <v>2524</v>
      </c>
      <c r="H2226">
        <v>0</v>
      </c>
      <c r="I2226">
        <v>0</v>
      </c>
      <c r="J2226">
        <v>49</v>
      </c>
      <c r="K2226">
        <v>2524</v>
      </c>
    </row>
    <row r="2227" spans="1:11" x14ac:dyDescent="0.25">
      <c r="A2227" t="s">
        <v>2362</v>
      </c>
      <c r="B2227" t="s">
        <v>74</v>
      </c>
      <c r="C2227" t="s">
        <v>259</v>
      </c>
      <c r="D2227" t="s">
        <v>241</v>
      </c>
      <c r="E2227" t="s">
        <v>215</v>
      </c>
      <c r="F2227">
        <v>80</v>
      </c>
      <c r="G2227">
        <v>4806</v>
      </c>
      <c r="H2227">
        <v>0</v>
      </c>
      <c r="I2227">
        <v>0</v>
      </c>
      <c r="J2227">
        <v>80</v>
      </c>
      <c r="K2227">
        <v>4806</v>
      </c>
    </row>
    <row r="2228" spans="1:11" x14ac:dyDescent="0.25">
      <c r="A2228" t="s">
        <v>2848</v>
      </c>
      <c r="B2228" t="s">
        <v>74</v>
      </c>
      <c r="C2228" t="s">
        <v>259</v>
      </c>
      <c r="D2228" t="s">
        <v>245</v>
      </c>
      <c r="E2228" t="s">
        <v>216</v>
      </c>
      <c r="F2228">
        <v>50</v>
      </c>
      <c r="G2228">
        <v>2879.08</v>
      </c>
      <c r="H2228">
        <v>0</v>
      </c>
      <c r="I2228">
        <v>0</v>
      </c>
      <c r="J2228">
        <v>50</v>
      </c>
      <c r="K2228">
        <v>2879.08</v>
      </c>
    </row>
    <row r="2229" spans="1:11" x14ac:dyDescent="0.25">
      <c r="A2229" t="s">
        <v>3778</v>
      </c>
      <c r="B2229" t="s">
        <v>74</v>
      </c>
      <c r="C2229" t="s">
        <v>259</v>
      </c>
      <c r="D2229" t="s">
        <v>244</v>
      </c>
      <c r="E2229" t="s">
        <v>217</v>
      </c>
      <c r="F2229">
        <v>34</v>
      </c>
      <c r="G2229">
        <v>1839</v>
      </c>
      <c r="H2229">
        <v>0</v>
      </c>
      <c r="I2229">
        <v>0</v>
      </c>
      <c r="J2229">
        <v>34</v>
      </c>
      <c r="K2229">
        <v>1839</v>
      </c>
    </row>
    <row r="2230" spans="1:11" x14ac:dyDescent="0.25">
      <c r="A2230" t="s">
        <v>2608</v>
      </c>
      <c r="B2230" t="s">
        <v>74</v>
      </c>
      <c r="C2230" t="s">
        <v>259</v>
      </c>
      <c r="D2230" t="s">
        <v>239</v>
      </c>
      <c r="E2230" t="s">
        <v>218</v>
      </c>
      <c r="F2230">
        <v>50</v>
      </c>
      <c r="G2230">
        <v>2474</v>
      </c>
      <c r="H2230">
        <v>0</v>
      </c>
      <c r="I2230">
        <v>0</v>
      </c>
      <c r="J2230">
        <v>50</v>
      </c>
      <c r="K2230">
        <v>2474</v>
      </c>
    </row>
    <row r="2231" spans="1:11" x14ac:dyDescent="0.25">
      <c r="A2231" t="s">
        <v>3285</v>
      </c>
      <c r="B2231" t="s">
        <v>74</v>
      </c>
      <c r="C2231" t="s">
        <v>259</v>
      </c>
      <c r="D2231" t="s">
        <v>239</v>
      </c>
      <c r="E2231" t="s">
        <v>219</v>
      </c>
      <c r="F2231">
        <v>94</v>
      </c>
      <c r="G2231">
        <v>4587.08</v>
      </c>
      <c r="H2231">
        <v>0</v>
      </c>
      <c r="I2231">
        <v>0</v>
      </c>
      <c r="J2231">
        <v>94</v>
      </c>
      <c r="K2231">
        <v>4587.08</v>
      </c>
    </row>
    <row r="2232" spans="1:11" x14ac:dyDescent="0.25">
      <c r="A2232" t="s">
        <v>1011</v>
      </c>
      <c r="B2232" t="s">
        <v>74</v>
      </c>
      <c r="C2232" t="s">
        <v>259</v>
      </c>
      <c r="D2232" t="s">
        <v>241</v>
      </c>
      <c r="E2232" t="s">
        <v>220</v>
      </c>
      <c r="F2232">
        <v>71</v>
      </c>
      <c r="G2232">
        <v>3885.16</v>
      </c>
      <c r="H2232">
        <v>0</v>
      </c>
      <c r="I2232">
        <v>0</v>
      </c>
      <c r="J2232">
        <v>71</v>
      </c>
      <c r="K2232">
        <v>3885.16</v>
      </c>
    </row>
    <row r="2233" spans="1:11" x14ac:dyDescent="0.25">
      <c r="A2233" t="s">
        <v>1710</v>
      </c>
      <c r="B2233" t="s">
        <v>74</v>
      </c>
      <c r="C2233" t="s">
        <v>259</v>
      </c>
      <c r="D2233" t="s">
        <v>244</v>
      </c>
      <c r="E2233" t="s">
        <v>221</v>
      </c>
      <c r="F2233">
        <v>133</v>
      </c>
      <c r="G2233">
        <v>6889.24</v>
      </c>
      <c r="H2233">
        <v>0</v>
      </c>
      <c r="I2233">
        <v>0</v>
      </c>
      <c r="J2233">
        <v>133</v>
      </c>
      <c r="K2233">
        <v>6889.24</v>
      </c>
    </row>
    <row r="2234" spans="1:11" x14ac:dyDescent="0.25">
      <c r="A2234" t="s">
        <v>1865</v>
      </c>
      <c r="B2234" t="s">
        <v>74</v>
      </c>
      <c r="C2234" t="s">
        <v>259</v>
      </c>
      <c r="D2234" t="s">
        <v>242</v>
      </c>
      <c r="E2234" t="s">
        <v>222</v>
      </c>
      <c r="F2234">
        <v>54</v>
      </c>
      <c r="G2234">
        <v>2864</v>
      </c>
      <c r="H2234">
        <v>0</v>
      </c>
      <c r="I2234">
        <v>0</v>
      </c>
      <c r="J2234">
        <v>54</v>
      </c>
      <c r="K2234">
        <v>2864</v>
      </c>
    </row>
    <row r="2235" spans="1:11" x14ac:dyDescent="0.25">
      <c r="A2235" t="s">
        <v>1733</v>
      </c>
      <c r="B2235" t="s">
        <v>74</v>
      </c>
      <c r="C2235" t="s">
        <v>259</v>
      </c>
      <c r="D2235" t="s">
        <v>244</v>
      </c>
      <c r="E2235" t="s">
        <v>256</v>
      </c>
      <c r="F2235">
        <v>1237</v>
      </c>
      <c r="G2235">
        <v>63135.8</v>
      </c>
      <c r="H2235">
        <v>0</v>
      </c>
      <c r="I2235">
        <v>0</v>
      </c>
      <c r="J2235">
        <v>1237</v>
      </c>
      <c r="K2235">
        <v>63135.8</v>
      </c>
    </row>
    <row r="2236" spans="1:11" x14ac:dyDescent="0.25">
      <c r="A2236" t="s">
        <v>3544</v>
      </c>
      <c r="B2236" t="s">
        <v>74</v>
      </c>
      <c r="C2236" t="s">
        <v>259</v>
      </c>
      <c r="D2236" t="s">
        <v>237</v>
      </c>
      <c r="E2236" t="s">
        <v>223</v>
      </c>
      <c r="F2236">
        <v>123</v>
      </c>
      <c r="G2236">
        <v>5490.16</v>
      </c>
      <c r="H2236">
        <v>0</v>
      </c>
      <c r="I2236">
        <v>0</v>
      </c>
      <c r="J2236">
        <v>123</v>
      </c>
      <c r="K2236">
        <v>5490.16</v>
      </c>
    </row>
    <row r="2237" spans="1:11" x14ac:dyDescent="0.25">
      <c r="A2237" t="s">
        <v>3081</v>
      </c>
      <c r="B2237" t="s">
        <v>74</v>
      </c>
      <c r="C2237" t="s">
        <v>259</v>
      </c>
      <c r="D2237" t="s">
        <v>242</v>
      </c>
      <c r="E2237" t="s">
        <v>224</v>
      </c>
      <c r="F2237">
        <v>262</v>
      </c>
      <c r="G2237">
        <v>11089.08</v>
      </c>
      <c r="H2237">
        <v>0</v>
      </c>
      <c r="I2237">
        <v>0</v>
      </c>
      <c r="J2237">
        <v>262</v>
      </c>
      <c r="K2237">
        <v>11089.08</v>
      </c>
    </row>
    <row r="2238" spans="1:11" x14ac:dyDescent="0.25">
      <c r="A2238" t="s">
        <v>1136</v>
      </c>
      <c r="B2238" t="s">
        <v>74</v>
      </c>
      <c r="C2238" t="s">
        <v>259</v>
      </c>
      <c r="D2238" t="s">
        <v>239</v>
      </c>
      <c r="E2238" t="s">
        <v>225</v>
      </c>
      <c r="F2238">
        <v>46</v>
      </c>
      <c r="G2238">
        <v>2169</v>
      </c>
      <c r="H2238">
        <v>0</v>
      </c>
      <c r="I2238">
        <v>0</v>
      </c>
      <c r="J2238">
        <v>46</v>
      </c>
      <c r="K2238">
        <v>2169</v>
      </c>
    </row>
    <row r="2239" spans="1:11" x14ac:dyDescent="0.25">
      <c r="A2239" t="s">
        <v>2823</v>
      </c>
      <c r="B2239" t="s">
        <v>74</v>
      </c>
      <c r="C2239" t="s">
        <v>259</v>
      </c>
      <c r="D2239" t="s">
        <v>241</v>
      </c>
      <c r="E2239" t="s">
        <v>226</v>
      </c>
      <c r="F2239">
        <v>36</v>
      </c>
      <c r="G2239">
        <v>1759</v>
      </c>
      <c r="H2239">
        <v>0</v>
      </c>
      <c r="I2239">
        <v>0</v>
      </c>
      <c r="J2239">
        <v>36</v>
      </c>
      <c r="K2239">
        <v>1759</v>
      </c>
    </row>
    <row r="2240" spans="1:11" x14ac:dyDescent="0.25">
      <c r="A2240" t="s">
        <v>2577</v>
      </c>
      <c r="B2240" t="s">
        <v>74</v>
      </c>
      <c r="C2240" t="s">
        <v>259</v>
      </c>
      <c r="D2240" t="s">
        <v>241</v>
      </c>
      <c r="E2240" t="s">
        <v>227</v>
      </c>
      <c r="F2240">
        <v>84</v>
      </c>
      <c r="G2240">
        <v>5211.08</v>
      </c>
      <c r="H2240">
        <v>0</v>
      </c>
      <c r="I2240">
        <v>0</v>
      </c>
      <c r="J2240">
        <v>84</v>
      </c>
      <c r="K2240">
        <v>5211.08</v>
      </c>
    </row>
    <row r="2241" spans="1:11" x14ac:dyDescent="0.25">
      <c r="A2241" t="s">
        <v>1758</v>
      </c>
      <c r="B2241" t="s">
        <v>74</v>
      </c>
      <c r="C2241" t="s">
        <v>259</v>
      </c>
      <c r="D2241" t="s">
        <v>243</v>
      </c>
      <c r="E2241" t="s">
        <v>228</v>
      </c>
      <c r="F2241">
        <v>160</v>
      </c>
      <c r="G2241">
        <v>6605.08</v>
      </c>
      <c r="H2241">
        <v>0</v>
      </c>
      <c r="I2241">
        <v>0</v>
      </c>
      <c r="J2241">
        <v>160</v>
      </c>
      <c r="K2241">
        <v>6605.08</v>
      </c>
    </row>
    <row r="2242" spans="1:11" x14ac:dyDescent="0.25">
      <c r="A2242" t="s">
        <v>942</v>
      </c>
      <c r="B2242" t="s">
        <v>74</v>
      </c>
      <c r="C2242" t="s">
        <v>259</v>
      </c>
      <c r="D2242" t="s">
        <v>242</v>
      </c>
      <c r="E2242" t="s">
        <v>229</v>
      </c>
      <c r="F2242">
        <v>61</v>
      </c>
      <c r="G2242">
        <v>2670</v>
      </c>
      <c r="H2242">
        <v>0</v>
      </c>
      <c r="I2242">
        <v>0</v>
      </c>
      <c r="J2242">
        <v>61</v>
      </c>
      <c r="K2242">
        <v>2670</v>
      </c>
    </row>
    <row r="2243" spans="1:11" x14ac:dyDescent="0.25">
      <c r="A2243" t="s">
        <v>3723</v>
      </c>
      <c r="B2243" t="s">
        <v>74</v>
      </c>
      <c r="C2243" t="s">
        <v>259</v>
      </c>
      <c r="D2243" t="s">
        <v>241</v>
      </c>
      <c r="E2243" t="s">
        <v>230</v>
      </c>
      <c r="F2243">
        <v>60</v>
      </c>
      <c r="G2243">
        <v>3084.08</v>
      </c>
      <c r="H2243">
        <v>0</v>
      </c>
      <c r="I2243">
        <v>0</v>
      </c>
      <c r="J2243">
        <v>60</v>
      </c>
      <c r="K2243">
        <v>3084.08</v>
      </c>
    </row>
    <row r="2244" spans="1:11" x14ac:dyDescent="0.25">
      <c r="A2244" t="s">
        <v>3890</v>
      </c>
      <c r="B2244" t="s">
        <v>74</v>
      </c>
      <c r="C2244" t="s">
        <v>259</v>
      </c>
      <c r="D2244" t="s">
        <v>242</v>
      </c>
      <c r="E2244" t="s">
        <v>231</v>
      </c>
      <c r="F2244">
        <v>66</v>
      </c>
      <c r="G2244">
        <v>3555</v>
      </c>
      <c r="H2244">
        <v>0</v>
      </c>
      <c r="I2244">
        <v>0</v>
      </c>
      <c r="J2244">
        <v>66</v>
      </c>
      <c r="K2244">
        <v>3555</v>
      </c>
    </row>
    <row r="2245" spans="1:11" x14ac:dyDescent="0.25">
      <c r="A2245" t="s">
        <v>3557</v>
      </c>
      <c r="B2245" t="s">
        <v>74</v>
      </c>
      <c r="C2245" t="s">
        <v>259</v>
      </c>
      <c r="D2245" t="s">
        <v>244</v>
      </c>
      <c r="E2245" t="s">
        <v>232</v>
      </c>
      <c r="F2245">
        <v>39</v>
      </c>
      <c r="G2245">
        <v>2185.2399999999998</v>
      </c>
      <c r="H2245">
        <v>0</v>
      </c>
      <c r="I2245">
        <v>0</v>
      </c>
      <c r="J2245">
        <v>39</v>
      </c>
      <c r="K2245">
        <v>2185.2399999999998</v>
      </c>
    </row>
    <row r="2246" spans="1:11" x14ac:dyDescent="0.25">
      <c r="A2246" t="s">
        <v>1295</v>
      </c>
      <c r="B2246" t="s">
        <v>74</v>
      </c>
      <c r="C2246" t="s">
        <v>259</v>
      </c>
      <c r="D2246" t="s">
        <v>244</v>
      </c>
      <c r="E2246" t="s">
        <v>233</v>
      </c>
      <c r="F2246">
        <v>152</v>
      </c>
      <c r="G2246">
        <v>7501</v>
      </c>
      <c r="H2246">
        <v>0</v>
      </c>
      <c r="I2246">
        <v>0</v>
      </c>
      <c r="J2246">
        <v>152</v>
      </c>
      <c r="K2246">
        <v>7501</v>
      </c>
    </row>
    <row r="2247" spans="1:11" x14ac:dyDescent="0.25">
      <c r="A2247" t="s">
        <v>3668</v>
      </c>
      <c r="B2247" t="s">
        <v>74</v>
      </c>
      <c r="C2247" t="s">
        <v>259</v>
      </c>
      <c r="D2247" t="s">
        <v>245</v>
      </c>
      <c r="E2247" t="s">
        <v>234</v>
      </c>
      <c r="F2247">
        <v>41</v>
      </c>
      <c r="G2247">
        <v>2366</v>
      </c>
      <c r="H2247">
        <v>0</v>
      </c>
      <c r="I2247">
        <v>0</v>
      </c>
      <c r="J2247">
        <v>41</v>
      </c>
      <c r="K2247">
        <v>2366</v>
      </c>
    </row>
    <row r="2248" spans="1:11" x14ac:dyDescent="0.25">
      <c r="A2248" t="s">
        <v>1012</v>
      </c>
      <c r="B2248" t="s">
        <v>74</v>
      </c>
      <c r="C2248" t="s">
        <v>259</v>
      </c>
      <c r="D2248" t="s">
        <v>245</v>
      </c>
      <c r="E2248" t="s">
        <v>257</v>
      </c>
      <c r="F2248">
        <v>1126</v>
      </c>
      <c r="G2248">
        <v>59096.72</v>
      </c>
      <c r="H2248">
        <v>0</v>
      </c>
      <c r="I2248">
        <v>0</v>
      </c>
      <c r="J2248">
        <v>1126</v>
      </c>
      <c r="K2248">
        <v>59096.72</v>
      </c>
    </row>
    <row r="2249" spans="1:11" x14ac:dyDescent="0.25">
      <c r="A2249" t="s">
        <v>639</v>
      </c>
      <c r="B2249" t="s">
        <v>74</v>
      </c>
      <c r="C2249" t="s">
        <v>264</v>
      </c>
      <c r="D2249" t="s">
        <v>81</v>
      </c>
      <c r="E2249" t="s">
        <v>248</v>
      </c>
      <c r="F2249">
        <v>0</v>
      </c>
      <c r="G2249">
        <v>0</v>
      </c>
      <c r="H2249">
        <v>3103</v>
      </c>
      <c r="I2249">
        <v>0</v>
      </c>
      <c r="J2249">
        <v>3103</v>
      </c>
      <c r="K2249">
        <v>0</v>
      </c>
    </row>
    <row r="2250" spans="1:11" x14ac:dyDescent="0.25">
      <c r="A2250" t="s">
        <v>1289</v>
      </c>
      <c r="B2250" t="s">
        <v>74</v>
      </c>
      <c r="C2250" t="s">
        <v>264</v>
      </c>
      <c r="D2250" t="s">
        <v>239</v>
      </c>
      <c r="E2250" t="s">
        <v>82</v>
      </c>
      <c r="F2250">
        <v>0</v>
      </c>
      <c r="G2250">
        <v>0</v>
      </c>
      <c r="H2250">
        <v>23</v>
      </c>
      <c r="I2250">
        <v>0</v>
      </c>
      <c r="J2250">
        <v>23</v>
      </c>
      <c r="K2250">
        <v>0</v>
      </c>
    </row>
    <row r="2251" spans="1:11" x14ac:dyDescent="0.25">
      <c r="A2251" t="s">
        <v>3007</v>
      </c>
      <c r="B2251" t="s">
        <v>74</v>
      </c>
      <c r="C2251" t="s">
        <v>264</v>
      </c>
      <c r="D2251" t="s">
        <v>239</v>
      </c>
      <c r="E2251" t="s">
        <v>83</v>
      </c>
      <c r="F2251">
        <v>0</v>
      </c>
      <c r="G2251">
        <v>0</v>
      </c>
      <c r="H2251">
        <v>41</v>
      </c>
      <c r="I2251">
        <v>0</v>
      </c>
      <c r="J2251">
        <v>41</v>
      </c>
      <c r="K2251">
        <v>0</v>
      </c>
    </row>
    <row r="2252" spans="1:11" x14ac:dyDescent="0.25">
      <c r="A2252" t="s">
        <v>2316</v>
      </c>
      <c r="B2252" t="s">
        <v>74</v>
      </c>
      <c r="C2252" t="s">
        <v>264</v>
      </c>
      <c r="D2252" t="s">
        <v>245</v>
      </c>
      <c r="E2252" t="s">
        <v>84</v>
      </c>
      <c r="F2252">
        <v>0</v>
      </c>
      <c r="G2252">
        <v>0</v>
      </c>
      <c r="H2252">
        <v>6</v>
      </c>
      <c r="I2252">
        <v>0</v>
      </c>
      <c r="J2252">
        <v>6</v>
      </c>
      <c r="K2252">
        <v>0</v>
      </c>
    </row>
    <row r="2253" spans="1:11" x14ac:dyDescent="0.25">
      <c r="A2253" t="s">
        <v>3477</v>
      </c>
      <c r="B2253" t="s">
        <v>74</v>
      </c>
      <c r="C2253" t="s">
        <v>264</v>
      </c>
      <c r="D2253" t="s">
        <v>243</v>
      </c>
      <c r="E2253" t="s">
        <v>85</v>
      </c>
      <c r="F2253">
        <v>0</v>
      </c>
      <c r="G2253">
        <v>0</v>
      </c>
      <c r="H2253">
        <v>14</v>
      </c>
      <c r="I2253">
        <v>0</v>
      </c>
      <c r="J2253">
        <v>14</v>
      </c>
      <c r="K2253">
        <v>0</v>
      </c>
    </row>
    <row r="2254" spans="1:11" x14ac:dyDescent="0.25">
      <c r="A2254" t="s">
        <v>3694</v>
      </c>
      <c r="B2254" t="s">
        <v>74</v>
      </c>
      <c r="C2254" t="s">
        <v>264</v>
      </c>
      <c r="D2254" t="s">
        <v>238</v>
      </c>
      <c r="E2254" t="s">
        <v>86</v>
      </c>
      <c r="F2254">
        <v>0</v>
      </c>
      <c r="G2254">
        <v>0</v>
      </c>
      <c r="H2254">
        <v>8</v>
      </c>
      <c r="I2254">
        <v>0</v>
      </c>
      <c r="J2254">
        <v>8</v>
      </c>
      <c r="K2254">
        <v>0</v>
      </c>
    </row>
    <row r="2255" spans="1:11" x14ac:dyDescent="0.25">
      <c r="A2255" t="s">
        <v>1010</v>
      </c>
      <c r="B2255" t="s">
        <v>74</v>
      </c>
      <c r="C2255" t="s">
        <v>264</v>
      </c>
      <c r="D2255" t="s">
        <v>239</v>
      </c>
      <c r="E2255" t="s">
        <v>87</v>
      </c>
      <c r="F2255">
        <v>0</v>
      </c>
      <c r="G2255">
        <v>0</v>
      </c>
      <c r="H2255">
        <v>21</v>
      </c>
      <c r="I2255">
        <v>0</v>
      </c>
      <c r="J2255">
        <v>21</v>
      </c>
      <c r="K2255">
        <v>0</v>
      </c>
    </row>
    <row r="2256" spans="1:11" x14ac:dyDescent="0.25">
      <c r="A2256" t="s">
        <v>1539</v>
      </c>
      <c r="B2256" t="s">
        <v>74</v>
      </c>
      <c r="C2256" t="s">
        <v>264</v>
      </c>
      <c r="D2256" t="s">
        <v>244</v>
      </c>
      <c r="E2256" t="s">
        <v>88</v>
      </c>
      <c r="F2256">
        <v>0</v>
      </c>
      <c r="G2256">
        <v>0</v>
      </c>
      <c r="H2256">
        <v>76</v>
      </c>
      <c r="I2256">
        <v>0</v>
      </c>
      <c r="J2256">
        <v>76</v>
      </c>
      <c r="K2256">
        <v>0</v>
      </c>
    </row>
    <row r="2257" spans="1:11" x14ac:dyDescent="0.25">
      <c r="A2257" t="s">
        <v>2652</v>
      </c>
      <c r="B2257" t="s">
        <v>74</v>
      </c>
      <c r="C2257" t="s">
        <v>264</v>
      </c>
      <c r="D2257" t="s">
        <v>241</v>
      </c>
      <c r="E2257" t="s">
        <v>89</v>
      </c>
      <c r="F2257">
        <v>0</v>
      </c>
      <c r="G2257">
        <v>0</v>
      </c>
      <c r="H2257">
        <v>4</v>
      </c>
      <c r="I2257">
        <v>0</v>
      </c>
      <c r="J2257">
        <v>4</v>
      </c>
      <c r="K2257">
        <v>0</v>
      </c>
    </row>
    <row r="2258" spans="1:11" x14ac:dyDescent="0.25">
      <c r="A2258" t="s">
        <v>2587</v>
      </c>
      <c r="B2258" t="s">
        <v>74</v>
      </c>
      <c r="C2258" t="s">
        <v>264</v>
      </c>
      <c r="D2258" t="s">
        <v>241</v>
      </c>
      <c r="E2258" t="s">
        <v>91</v>
      </c>
      <c r="F2258">
        <v>0</v>
      </c>
      <c r="G2258">
        <v>0</v>
      </c>
      <c r="H2258">
        <v>14</v>
      </c>
      <c r="I2258">
        <v>0</v>
      </c>
      <c r="J2258">
        <v>14</v>
      </c>
      <c r="K2258">
        <v>0</v>
      </c>
    </row>
    <row r="2259" spans="1:11" x14ac:dyDescent="0.25">
      <c r="A2259" t="s">
        <v>690</v>
      </c>
      <c r="B2259" t="s">
        <v>74</v>
      </c>
      <c r="C2259" t="s">
        <v>264</v>
      </c>
      <c r="D2259" t="s">
        <v>243</v>
      </c>
      <c r="E2259" t="s">
        <v>92</v>
      </c>
      <c r="F2259">
        <v>0</v>
      </c>
      <c r="G2259">
        <v>0</v>
      </c>
      <c r="H2259">
        <v>15</v>
      </c>
      <c r="I2259">
        <v>0</v>
      </c>
      <c r="J2259">
        <v>15</v>
      </c>
      <c r="K2259">
        <v>0</v>
      </c>
    </row>
    <row r="2260" spans="1:11" x14ac:dyDescent="0.25">
      <c r="A2260" t="s">
        <v>3661</v>
      </c>
      <c r="B2260" t="s">
        <v>74</v>
      </c>
      <c r="C2260" t="s">
        <v>264</v>
      </c>
      <c r="D2260" t="s">
        <v>242</v>
      </c>
      <c r="E2260" t="s">
        <v>93</v>
      </c>
      <c r="F2260">
        <v>0</v>
      </c>
      <c r="G2260">
        <v>0</v>
      </c>
      <c r="H2260">
        <v>10</v>
      </c>
      <c r="I2260">
        <v>0</v>
      </c>
      <c r="J2260">
        <v>10</v>
      </c>
      <c r="K2260">
        <v>0</v>
      </c>
    </row>
    <row r="2261" spans="1:11" x14ac:dyDescent="0.25">
      <c r="A2261" t="s">
        <v>3561</v>
      </c>
      <c r="B2261" t="s">
        <v>74</v>
      </c>
      <c r="C2261" t="s">
        <v>264</v>
      </c>
      <c r="D2261" t="s">
        <v>245</v>
      </c>
      <c r="E2261" t="s">
        <v>94</v>
      </c>
      <c r="F2261">
        <v>0</v>
      </c>
      <c r="G2261">
        <v>0</v>
      </c>
      <c r="H2261">
        <v>32</v>
      </c>
      <c r="I2261">
        <v>0</v>
      </c>
      <c r="J2261">
        <v>32</v>
      </c>
      <c r="K2261">
        <v>0</v>
      </c>
    </row>
    <row r="2262" spans="1:11" x14ac:dyDescent="0.25">
      <c r="A2262" t="s">
        <v>2060</v>
      </c>
      <c r="B2262" t="s">
        <v>74</v>
      </c>
      <c r="C2262" t="s">
        <v>264</v>
      </c>
      <c r="D2262" t="s">
        <v>239</v>
      </c>
      <c r="E2262" t="s">
        <v>95</v>
      </c>
      <c r="F2262">
        <v>0</v>
      </c>
      <c r="G2262">
        <v>0</v>
      </c>
      <c r="H2262">
        <v>39</v>
      </c>
      <c r="I2262">
        <v>0</v>
      </c>
      <c r="J2262">
        <v>39</v>
      </c>
      <c r="K2262">
        <v>0</v>
      </c>
    </row>
    <row r="2263" spans="1:11" x14ac:dyDescent="0.25">
      <c r="A2263" t="s">
        <v>1639</v>
      </c>
      <c r="B2263" t="s">
        <v>74</v>
      </c>
      <c r="C2263" t="s">
        <v>264</v>
      </c>
      <c r="D2263" t="s">
        <v>242</v>
      </c>
      <c r="E2263" t="s">
        <v>96</v>
      </c>
      <c r="F2263">
        <v>0</v>
      </c>
      <c r="G2263">
        <v>0</v>
      </c>
      <c r="H2263">
        <v>18</v>
      </c>
      <c r="I2263">
        <v>0</v>
      </c>
      <c r="J2263">
        <v>18</v>
      </c>
      <c r="K2263">
        <v>0</v>
      </c>
    </row>
    <row r="2264" spans="1:11" x14ac:dyDescent="0.25">
      <c r="A2264" t="s">
        <v>3590</v>
      </c>
      <c r="B2264" t="s">
        <v>74</v>
      </c>
      <c r="C2264" t="s">
        <v>264</v>
      </c>
      <c r="D2264" t="s">
        <v>243</v>
      </c>
      <c r="E2264" t="s">
        <v>97</v>
      </c>
      <c r="F2264">
        <v>0</v>
      </c>
      <c r="G2264">
        <v>0</v>
      </c>
      <c r="H2264">
        <v>34</v>
      </c>
      <c r="I2264">
        <v>0</v>
      </c>
      <c r="J2264">
        <v>34</v>
      </c>
      <c r="K2264">
        <v>0</v>
      </c>
    </row>
    <row r="2265" spans="1:11" x14ac:dyDescent="0.25">
      <c r="A2265" t="s">
        <v>2611</v>
      </c>
      <c r="B2265" t="s">
        <v>74</v>
      </c>
      <c r="C2265" t="s">
        <v>264</v>
      </c>
      <c r="D2265" t="s">
        <v>239</v>
      </c>
      <c r="E2265" t="s">
        <v>98</v>
      </c>
      <c r="F2265">
        <v>0</v>
      </c>
      <c r="G2265">
        <v>0</v>
      </c>
      <c r="H2265">
        <v>23</v>
      </c>
      <c r="I2265">
        <v>0</v>
      </c>
      <c r="J2265">
        <v>23</v>
      </c>
      <c r="K2265">
        <v>0</v>
      </c>
    </row>
    <row r="2266" spans="1:11" x14ac:dyDescent="0.25">
      <c r="A2266" t="s">
        <v>693</v>
      </c>
      <c r="B2266" t="s">
        <v>74</v>
      </c>
      <c r="C2266" t="s">
        <v>264</v>
      </c>
      <c r="D2266" t="s">
        <v>242</v>
      </c>
      <c r="E2266" t="s">
        <v>99</v>
      </c>
      <c r="F2266">
        <v>0</v>
      </c>
      <c r="G2266">
        <v>0</v>
      </c>
      <c r="H2266">
        <v>61</v>
      </c>
      <c r="I2266">
        <v>0</v>
      </c>
      <c r="J2266">
        <v>61</v>
      </c>
      <c r="K2266">
        <v>0</v>
      </c>
    </row>
    <row r="2267" spans="1:11" x14ac:dyDescent="0.25">
      <c r="A2267" t="s">
        <v>1668</v>
      </c>
      <c r="B2267" t="s">
        <v>74</v>
      </c>
      <c r="C2267" t="s">
        <v>264</v>
      </c>
      <c r="D2267" t="s">
        <v>241</v>
      </c>
      <c r="E2267" t="s">
        <v>100</v>
      </c>
      <c r="F2267">
        <v>0</v>
      </c>
      <c r="G2267">
        <v>0</v>
      </c>
      <c r="H2267">
        <v>12</v>
      </c>
      <c r="I2267">
        <v>0</v>
      </c>
      <c r="J2267">
        <v>12</v>
      </c>
      <c r="K2267">
        <v>0</v>
      </c>
    </row>
    <row r="2268" spans="1:11" x14ac:dyDescent="0.25">
      <c r="A2268" t="s">
        <v>3530</v>
      </c>
      <c r="B2268" t="s">
        <v>74</v>
      </c>
      <c r="C2268" t="s">
        <v>264</v>
      </c>
      <c r="D2268" t="s">
        <v>245</v>
      </c>
      <c r="E2268" t="s">
        <v>101</v>
      </c>
      <c r="F2268">
        <v>0</v>
      </c>
      <c r="G2268">
        <v>0</v>
      </c>
      <c r="H2268">
        <v>16</v>
      </c>
      <c r="I2268">
        <v>0</v>
      </c>
      <c r="J2268">
        <v>16</v>
      </c>
      <c r="K2268">
        <v>0</v>
      </c>
    </row>
    <row r="2269" spans="1:11" x14ac:dyDescent="0.25">
      <c r="A2269" t="s">
        <v>1405</v>
      </c>
      <c r="B2269" t="s">
        <v>74</v>
      </c>
      <c r="C2269" t="s">
        <v>264</v>
      </c>
      <c r="D2269" t="s">
        <v>238</v>
      </c>
      <c r="E2269" t="s">
        <v>102</v>
      </c>
      <c r="F2269">
        <v>0</v>
      </c>
      <c r="G2269">
        <v>0</v>
      </c>
      <c r="H2269">
        <v>31</v>
      </c>
      <c r="I2269">
        <v>0</v>
      </c>
      <c r="J2269">
        <v>31</v>
      </c>
      <c r="K2269">
        <v>0</v>
      </c>
    </row>
    <row r="2270" spans="1:11" x14ac:dyDescent="0.25">
      <c r="A2270" t="s">
        <v>2051</v>
      </c>
      <c r="B2270" t="s">
        <v>74</v>
      </c>
      <c r="C2270" t="s">
        <v>264</v>
      </c>
      <c r="D2270" t="s">
        <v>239</v>
      </c>
      <c r="E2270" t="s">
        <v>103</v>
      </c>
      <c r="F2270">
        <v>0</v>
      </c>
      <c r="G2270">
        <v>0</v>
      </c>
      <c r="H2270">
        <v>13</v>
      </c>
      <c r="I2270">
        <v>0</v>
      </c>
      <c r="J2270">
        <v>13</v>
      </c>
      <c r="K2270">
        <v>0</v>
      </c>
    </row>
    <row r="2271" spans="1:11" x14ac:dyDescent="0.25">
      <c r="A2271" t="s">
        <v>2820</v>
      </c>
      <c r="B2271" t="s">
        <v>74</v>
      </c>
      <c r="C2271" t="s">
        <v>264</v>
      </c>
      <c r="D2271" t="s">
        <v>238</v>
      </c>
      <c r="E2271" t="s">
        <v>104</v>
      </c>
      <c r="F2271">
        <v>0</v>
      </c>
      <c r="G2271">
        <v>0</v>
      </c>
      <c r="H2271">
        <v>29</v>
      </c>
      <c r="I2271">
        <v>0</v>
      </c>
      <c r="J2271">
        <v>29</v>
      </c>
      <c r="K2271">
        <v>0</v>
      </c>
    </row>
    <row r="2272" spans="1:11" x14ac:dyDescent="0.25">
      <c r="A2272" t="s">
        <v>3415</v>
      </c>
      <c r="B2272" t="s">
        <v>74</v>
      </c>
      <c r="C2272" t="s">
        <v>264</v>
      </c>
      <c r="D2272" t="s">
        <v>241</v>
      </c>
      <c r="E2272" t="s">
        <v>105</v>
      </c>
      <c r="F2272">
        <v>0</v>
      </c>
      <c r="G2272">
        <v>0</v>
      </c>
      <c r="H2272">
        <v>12</v>
      </c>
      <c r="I2272">
        <v>0</v>
      </c>
      <c r="J2272">
        <v>12</v>
      </c>
      <c r="K2272">
        <v>0</v>
      </c>
    </row>
    <row r="2273" spans="1:11" x14ac:dyDescent="0.25">
      <c r="A2273" t="s">
        <v>1169</v>
      </c>
      <c r="B2273" t="s">
        <v>74</v>
      </c>
      <c r="C2273" t="s">
        <v>264</v>
      </c>
      <c r="D2273" t="s">
        <v>241</v>
      </c>
      <c r="E2273" t="s">
        <v>106</v>
      </c>
      <c r="F2273">
        <v>0</v>
      </c>
      <c r="G2273">
        <v>0</v>
      </c>
      <c r="H2273">
        <v>12</v>
      </c>
      <c r="I2273">
        <v>0</v>
      </c>
      <c r="J2273">
        <v>12</v>
      </c>
      <c r="K2273">
        <v>0</v>
      </c>
    </row>
    <row r="2274" spans="1:11" x14ac:dyDescent="0.25">
      <c r="A2274" t="s">
        <v>3974</v>
      </c>
      <c r="B2274" t="s">
        <v>74</v>
      </c>
      <c r="C2274" t="s">
        <v>264</v>
      </c>
      <c r="D2274" t="s">
        <v>243</v>
      </c>
      <c r="E2274" t="s">
        <v>108</v>
      </c>
      <c r="F2274">
        <v>0</v>
      </c>
      <c r="G2274">
        <v>0</v>
      </c>
      <c r="H2274">
        <v>16</v>
      </c>
      <c r="I2274">
        <v>0</v>
      </c>
      <c r="J2274">
        <v>16</v>
      </c>
      <c r="K2274">
        <v>0</v>
      </c>
    </row>
    <row r="2275" spans="1:11" x14ac:dyDescent="0.25">
      <c r="A2275" t="s">
        <v>1328</v>
      </c>
      <c r="B2275" t="s">
        <v>74</v>
      </c>
      <c r="C2275" t="s">
        <v>264</v>
      </c>
      <c r="D2275" t="s">
        <v>244</v>
      </c>
      <c r="E2275" t="s">
        <v>109</v>
      </c>
      <c r="F2275">
        <v>0</v>
      </c>
      <c r="G2275">
        <v>0</v>
      </c>
      <c r="H2275">
        <v>6</v>
      </c>
      <c r="I2275">
        <v>0</v>
      </c>
      <c r="J2275">
        <v>6</v>
      </c>
      <c r="K2275">
        <v>0</v>
      </c>
    </row>
    <row r="2276" spans="1:11" x14ac:dyDescent="0.25">
      <c r="A2276" t="s">
        <v>3282</v>
      </c>
      <c r="B2276" t="s">
        <v>74</v>
      </c>
      <c r="C2276" t="s">
        <v>264</v>
      </c>
      <c r="D2276" t="s">
        <v>239</v>
      </c>
      <c r="E2276" t="s">
        <v>110</v>
      </c>
      <c r="F2276">
        <v>0</v>
      </c>
      <c r="G2276">
        <v>0</v>
      </c>
      <c r="H2276">
        <v>36</v>
      </c>
      <c r="I2276">
        <v>0</v>
      </c>
      <c r="J2276">
        <v>36</v>
      </c>
      <c r="K2276">
        <v>0</v>
      </c>
    </row>
    <row r="2277" spans="1:11" x14ac:dyDescent="0.25">
      <c r="A2277" t="s">
        <v>3832</v>
      </c>
      <c r="B2277" t="s">
        <v>74</v>
      </c>
      <c r="C2277" t="s">
        <v>264</v>
      </c>
      <c r="D2277" t="s">
        <v>241</v>
      </c>
      <c r="E2277" t="s">
        <v>111</v>
      </c>
      <c r="F2277">
        <v>0</v>
      </c>
      <c r="G2277">
        <v>0</v>
      </c>
      <c r="H2277">
        <v>5</v>
      </c>
      <c r="I2277">
        <v>0</v>
      </c>
      <c r="J2277">
        <v>5</v>
      </c>
      <c r="K2277">
        <v>0</v>
      </c>
    </row>
    <row r="2278" spans="1:11" x14ac:dyDescent="0.25">
      <c r="A2278" t="s">
        <v>1057</v>
      </c>
      <c r="B2278" t="s">
        <v>74</v>
      </c>
      <c r="C2278" t="s">
        <v>264</v>
      </c>
      <c r="D2278" t="s">
        <v>240</v>
      </c>
      <c r="E2278" t="s">
        <v>112</v>
      </c>
      <c r="F2278">
        <v>0</v>
      </c>
      <c r="G2278">
        <v>0</v>
      </c>
      <c r="H2278">
        <v>6</v>
      </c>
      <c r="I2278">
        <v>0</v>
      </c>
      <c r="J2278">
        <v>6</v>
      </c>
      <c r="K2278">
        <v>0</v>
      </c>
    </row>
    <row r="2279" spans="1:11" x14ac:dyDescent="0.25">
      <c r="A2279" t="s">
        <v>1252</v>
      </c>
      <c r="B2279" t="s">
        <v>74</v>
      </c>
      <c r="C2279" t="s">
        <v>264</v>
      </c>
      <c r="D2279" t="s">
        <v>237</v>
      </c>
      <c r="E2279" t="s">
        <v>113</v>
      </c>
      <c r="F2279">
        <v>0</v>
      </c>
      <c r="G2279">
        <v>0</v>
      </c>
      <c r="H2279">
        <v>17</v>
      </c>
      <c r="I2279">
        <v>0</v>
      </c>
      <c r="J2279">
        <v>17</v>
      </c>
      <c r="K2279">
        <v>0</v>
      </c>
    </row>
    <row r="2280" spans="1:11" x14ac:dyDescent="0.25">
      <c r="A2280" t="s">
        <v>1856</v>
      </c>
      <c r="B2280" t="s">
        <v>74</v>
      </c>
      <c r="C2280" t="s">
        <v>264</v>
      </c>
      <c r="D2280" t="s">
        <v>237</v>
      </c>
      <c r="E2280" t="s">
        <v>114</v>
      </c>
      <c r="F2280">
        <v>0</v>
      </c>
      <c r="G2280">
        <v>0</v>
      </c>
      <c r="H2280">
        <v>22</v>
      </c>
      <c r="I2280">
        <v>0</v>
      </c>
      <c r="J2280">
        <v>22</v>
      </c>
      <c r="K2280">
        <v>0</v>
      </c>
    </row>
    <row r="2281" spans="1:11" x14ac:dyDescent="0.25">
      <c r="A2281" t="s">
        <v>3201</v>
      </c>
      <c r="B2281" t="s">
        <v>74</v>
      </c>
      <c r="C2281" t="s">
        <v>264</v>
      </c>
      <c r="D2281" t="s">
        <v>243</v>
      </c>
      <c r="E2281" t="s">
        <v>115</v>
      </c>
      <c r="F2281">
        <v>0</v>
      </c>
      <c r="G2281">
        <v>0</v>
      </c>
      <c r="H2281">
        <v>29</v>
      </c>
      <c r="I2281">
        <v>0</v>
      </c>
      <c r="J2281">
        <v>29</v>
      </c>
      <c r="K2281">
        <v>0</v>
      </c>
    </row>
    <row r="2282" spans="1:11" x14ac:dyDescent="0.25">
      <c r="A2282" t="s">
        <v>2143</v>
      </c>
      <c r="B2282" t="s">
        <v>74</v>
      </c>
      <c r="C2282" t="s">
        <v>264</v>
      </c>
      <c r="D2282" t="s">
        <v>245</v>
      </c>
      <c r="E2282" t="s">
        <v>116</v>
      </c>
      <c r="F2282">
        <v>0</v>
      </c>
      <c r="G2282">
        <v>0</v>
      </c>
      <c r="H2282">
        <v>5</v>
      </c>
      <c r="I2282">
        <v>0</v>
      </c>
      <c r="J2282">
        <v>5</v>
      </c>
      <c r="K2282">
        <v>0</v>
      </c>
    </row>
    <row r="2283" spans="1:11" x14ac:dyDescent="0.25">
      <c r="A2283" t="s">
        <v>3512</v>
      </c>
      <c r="B2283" t="s">
        <v>74</v>
      </c>
      <c r="C2283" t="s">
        <v>264</v>
      </c>
      <c r="D2283" t="s">
        <v>243</v>
      </c>
      <c r="E2283" t="s">
        <v>117</v>
      </c>
      <c r="F2283">
        <v>0</v>
      </c>
      <c r="G2283">
        <v>0</v>
      </c>
      <c r="H2283">
        <v>21</v>
      </c>
      <c r="I2283">
        <v>0</v>
      </c>
      <c r="J2283">
        <v>21</v>
      </c>
      <c r="K2283">
        <v>0</v>
      </c>
    </row>
    <row r="2284" spans="1:11" x14ac:dyDescent="0.25">
      <c r="A2284" t="s">
        <v>2650</v>
      </c>
      <c r="B2284" t="s">
        <v>74</v>
      </c>
      <c r="C2284" t="s">
        <v>264</v>
      </c>
      <c r="D2284" t="s">
        <v>244</v>
      </c>
      <c r="E2284" t="s">
        <v>118</v>
      </c>
      <c r="F2284">
        <v>0</v>
      </c>
      <c r="G2284">
        <v>0</v>
      </c>
      <c r="H2284">
        <v>11</v>
      </c>
      <c r="I2284">
        <v>0</v>
      </c>
      <c r="J2284">
        <v>11</v>
      </c>
      <c r="K2284">
        <v>0</v>
      </c>
    </row>
    <row r="2285" spans="1:11" x14ac:dyDescent="0.25">
      <c r="A2285" t="s">
        <v>2112</v>
      </c>
      <c r="B2285" t="s">
        <v>74</v>
      </c>
      <c r="C2285" t="s">
        <v>264</v>
      </c>
      <c r="D2285" t="s">
        <v>240</v>
      </c>
      <c r="E2285" t="s">
        <v>119</v>
      </c>
      <c r="F2285">
        <v>0</v>
      </c>
      <c r="G2285">
        <v>0</v>
      </c>
      <c r="H2285">
        <v>8</v>
      </c>
      <c r="I2285">
        <v>0</v>
      </c>
      <c r="J2285">
        <v>8</v>
      </c>
      <c r="K2285">
        <v>0</v>
      </c>
    </row>
    <row r="2286" spans="1:11" x14ac:dyDescent="0.25">
      <c r="A2286" t="s">
        <v>977</v>
      </c>
      <c r="B2286" t="s">
        <v>74</v>
      </c>
      <c r="C2286" t="s">
        <v>264</v>
      </c>
      <c r="D2286" t="s">
        <v>239</v>
      </c>
      <c r="E2286" t="s">
        <v>120</v>
      </c>
      <c r="F2286">
        <v>0</v>
      </c>
      <c r="G2286">
        <v>0</v>
      </c>
      <c r="H2286">
        <v>48</v>
      </c>
      <c r="I2286">
        <v>0</v>
      </c>
      <c r="J2286">
        <v>48</v>
      </c>
      <c r="K2286">
        <v>0</v>
      </c>
    </row>
    <row r="2287" spans="1:11" x14ac:dyDescent="0.25">
      <c r="A2287" t="s">
        <v>3265</v>
      </c>
      <c r="B2287" t="s">
        <v>74</v>
      </c>
      <c r="C2287" t="s">
        <v>264</v>
      </c>
      <c r="D2287" t="s">
        <v>237</v>
      </c>
      <c r="E2287" t="s">
        <v>249</v>
      </c>
      <c r="F2287">
        <v>0</v>
      </c>
      <c r="G2287">
        <v>0</v>
      </c>
      <c r="H2287">
        <v>178</v>
      </c>
      <c r="I2287">
        <v>0</v>
      </c>
      <c r="J2287">
        <v>178</v>
      </c>
      <c r="K2287">
        <v>0</v>
      </c>
    </row>
    <row r="2288" spans="1:11" x14ac:dyDescent="0.25">
      <c r="A2288" t="s">
        <v>2636</v>
      </c>
      <c r="B2288" t="s">
        <v>74</v>
      </c>
      <c r="C2288" t="s">
        <v>264</v>
      </c>
      <c r="D2288" t="s">
        <v>238</v>
      </c>
      <c r="E2288" t="s">
        <v>250</v>
      </c>
      <c r="F2288">
        <v>0</v>
      </c>
      <c r="G2288">
        <v>0</v>
      </c>
      <c r="H2288">
        <v>319</v>
      </c>
      <c r="I2288">
        <v>0</v>
      </c>
      <c r="J2288">
        <v>319</v>
      </c>
      <c r="K2288">
        <v>0</v>
      </c>
    </row>
    <row r="2289" spans="1:11" x14ac:dyDescent="0.25">
      <c r="A2289" t="s">
        <v>1768</v>
      </c>
      <c r="B2289" t="s">
        <v>74</v>
      </c>
      <c r="C2289" t="s">
        <v>264</v>
      </c>
      <c r="D2289" t="s">
        <v>245</v>
      </c>
      <c r="E2289" t="s">
        <v>121</v>
      </c>
      <c r="F2289">
        <v>0</v>
      </c>
      <c r="G2289">
        <v>0</v>
      </c>
      <c r="H2289">
        <v>6</v>
      </c>
      <c r="I2289">
        <v>0</v>
      </c>
      <c r="J2289">
        <v>6</v>
      </c>
      <c r="K2289">
        <v>0</v>
      </c>
    </row>
    <row r="2290" spans="1:11" x14ac:dyDescent="0.25">
      <c r="A2290" t="s">
        <v>2048</v>
      </c>
      <c r="B2290" t="s">
        <v>74</v>
      </c>
      <c r="C2290" t="s">
        <v>264</v>
      </c>
      <c r="D2290" t="s">
        <v>242</v>
      </c>
      <c r="E2290" t="s">
        <v>122</v>
      </c>
      <c r="F2290">
        <v>0</v>
      </c>
      <c r="G2290">
        <v>0</v>
      </c>
      <c r="H2290">
        <v>18</v>
      </c>
      <c r="I2290">
        <v>0</v>
      </c>
      <c r="J2290">
        <v>18</v>
      </c>
      <c r="K2290">
        <v>0</v>
      </c>
    </row>
    <row r="2291" spans="1:11" x14ac:dyDescent="0.25">
      <c r="A2291" t="s">
        <v>1373</v>
      </c>
      <c r="B2291" t="s">
        <v>74</v>
      </c>
      <c r="C2291" t="s">
        <v>264</v>
      </c>
      <c r="D2291" t="s">
        <v>239</v>
      </c>
      <c r="E2291" t="s">
        <v>123</v>
      </c>
      <c r="F2291">
        <v>0</v>
      </c>
      <c r="G2291">
        <v>0</v>
      </c>
      <c r="H2291">
        <v>35</v>
      </c>
      <c r="I2291">
        <v>0</v>
      </c>
      <c r="J2291">
        <v>35</v>
      </c>
      <c r="K2291">
        <v>0</v>
      </c>
    </row>
    <row r="2292" spans="1:11" x14ac:dyDescent="0.25">
      <c r="A2292" t="s">
        <v>1287</v>
      </c>
      <c r="B2292" t="s">
        <v>74</v>
      </c>
      <c r="C2292" t="s">
        <v>264</v>
      </c>
      <c r="D2292" t="s">
        <v>238</v>
      </c>
      <c r="E2292" t="s">
        <v>124</v>
      </c>
      <c r="F2292">
        <v>0</v>
      </c>
      <c r="G2292">
        <v>0</v>
      </c>
      <c r="H2292">
        <v>65</v>
      </c>
      <c r="I2292">
        <v>0</v>
      </c>
      <c r="J2292">
        <v>65</v>
      </c>
      <c r="K2292">
        <v>0</v>
      </c>
    </row>
    <row r="2293" spans="1:11" x14ac:dyDescent="0.25">
      <c r="A2293" t="s">
        <v>2667</v>
      </c>
      <c r="B2293" t="s">
        <v>74</v>
      </c>
      <c r="C2293" t="s">
        <v>264</v>
      </c>
      <c r="D2293" t="s">
        <v>240</v>
      </c>
      <c r="E2293" t="s">
        <v>125</v>
      </c>
      <c r="F2293">
        <v>0</v>
      </c>
      <c r="G2293">
        <v>0</v>
      </c>
      <c r="H2293">
        <v>4</v>
      </c>
      <c r="I2293">
        <v>0</v>
      </c>
      <c r="J2293">
        <v>4</v>
      </c>
      <c r="K2293">
        <v>0</v>
      </c>
    </row>
    <row r="2294" spans="1:11" x14ac:dyDescent="0.25">
      <c r="A2294" t="s">
        <v>1234</v>
      </c>
      <c r="B2294" t="s">
        <v>74</v>
      </c>
      <c r="C2294" t="s">
        <v>264</v>
      </c>
      <c r="D2294" t="s">
        <v>243</v>
      </c>
      <c r="E2294" t="s">
        <v>126</v>
      </c>
      <c r="F2294">
        <v>0</v>
      </c>
      <c r="G2294">
        <v>0</v>
      </c>
      <c r="H2294">
        <v>35</v>
      </c>
      <c r="I2294">
        <v>0</v>
      </c>
      <c r="J2294">
        <v>35</v>
      </c>
      <c r="K2294">
        <v>0</v>
      </c>
    </row>
    <row r="2295" spans="1:11" x14ac:dyDescent="0.25">
      <c r="A2295" t="s">
        <v>626</v>
      </c>
      <c r="B2295" t="s">
        <v>74</v>
      </c>
      <c r="C2295" t="s">
        <v>264</v>
      </c>
      <c r="D2295" t="s">
        <v>239</v>
      </c>
      <c r="E2295" t="s">
        <v>127</v>
      </c>
      <c r="F2295">
        <v>0</v>
      </c>
      <c r="G2295">
        <v>0</v>
      </c>
      <c r="H2295">
        <v>33</v>
      </c>
      <c r="I2295">
        <v>0</v>
      </c>
      <c r="J2295">
        <v>33</v>
      </c>
      <c r="K2295">
        <v>0</v>
      </c>
    </row>
    <row r="2296" spans="1:11" x14ac:dyDescent="0.25">
      <c r="A2296" t="s">
        <v>2721</v>
      </c>
      <c r="B2296" t="s">
        <v>74</v>
      </c>
      <c r="C2296" t="s">
        <v>264</v>
      </c>
      <c r="D2296" t="s">
        <v>239</v>
      </c>
      <c r="E2296" t="s">
        <v>128</v>
      </c>
      <c r="F2296">
        <v>0</v>
      </c>
      <c r="G2296">
        <v>0</v>
      </c>
      <c r="H2296">
        <v>22</v>
      </c>
      <c r="I2296">
        <v>0</v>
      </c>
      <c r="J2296">
        <v>22</v>
      </c>
      <c r="K2296">
        <v>0</v>
      </c>
    </row>
    <row r="2297" spans="1:11" x14ac:dyDescent="0.25">
      <c r="A2297" t="s">
        <v>833</v>
      </c>
      <c r="B2297" t="s">
        <v>74</v>
      </c>
      <c r="C2297" t="s">
        <v>264</v>
      </c>
      <c r="D2297" t="s">
        <v>241</v>
      </c>
      <c r="E2297" t="s">
        <v>129</v>
      </c>
      <c r="F2297">
        <v>0</v>
      </c>
      <c r="G2297">
        <v>0</v>
      </c>
      <c r="H2297">
        <v>5</v>
      </c>
      <c r="I2297">
        <v>0</v>
      </c>
      <c r="J2297">
        <v>5</v>
      </c>
      <c r="K2297">
        <v>0</v>
      </c>
    </row>
    <row r="2298" spans="1:11" x14ac:dyDescent="0.25">
      <c r="A2298" t="s">
        <v>1945</v>
      </c>
      <c r="B2298" t="s">
        <v>74</v>
      </c>
      <c r="C2298" t="s">
        <v>264</v>
      </c>
      <c r="D2298" t="s">
        <v>239</v>
      </c>
      <c r="E2298" t="s">
        <v>130</v>
      </c>
      <c r="F2298">
        <v>0</v>
      </c>
      <c r="G2298">
        <v>0</v>
      </c>
      <c r="H2298">
        <v>17</v>
      </c>
      <c r="I2298">
        <v>0</v>
      </c>
      <c r="J2298">
        <v>17</v>
      </c>
      <c r="K2298">
        <v>0</v>
      </c>
    </row>
    <row r="2299" spans="1:11" x14ac:dyDescent="0.25">
      <c r="A2299" t="s">
        <v>775</v>
      </c>
      <c r="B2299" t="s">
        <v>74</v>
      </c>
      <c r="C2299" t="s">
        <v>264</v>
      </c>
      <c r="D2299" t="s">
        <v>242</v>
      </c>
      <c r="E2299" t="s">
        <v>131</v>
      </c>
      <c r="F2299">
        <v>0</v>
      </c>
      <c r="G2299">
        <v>0</v>
      </c>
      <c r="H2299">
        <v>124</v>
      </c>
      <c r="I2299">
        <v>0</v>
      </c>
      <c r="J2299">
        <v>124</v>
      </c>
      <c r="K2299">
        <v>0</v>
      </c>
    </row>
    <row r="2300" spans="1:11" x14ac:dyDescent="0.25">
      <c r="A2300" t="s">
        <v>2448</v>
      </c>
      <c r="B2300" t="s">
        <v>74</v>
      </c>
      <c r="C2300" t="s">
        <v>264</v>
      </c>
      <c r="D2300" t="s">
        <v>239</v>
      </c>
      <c r="E2300" t="s">
        <v>132</v>
      </c>
      <c r="F2300">
        <v>0</v>
      </c>
      <c r="G2300">
        <v>0</v>
      </c>
      <c r="H2300">
        <v>25</v>
      </c>
      <c r="I2300">
        <v>0</v>
      </c>
      <c r="J2300">
        <v>25</v>
      </c>
      <c r="K2300">
        <v>0</v>
      </c>
    </row>
    <row r="2301" spans="1:11" x14ac:dyDescent="0.25">
      <c r="A2301" t="s">
        <v>873</v>
      </c>
      <c r="B2301" t="s">
        <v>74</v>
      </c>
      <c r="C2301" t="s">
        <v>264</v>
      </c>
      <c r="D2301" t="s">
        <v>239</v>
      </c>
      <c r="E2301" t="s">
        <v>133</v>
      </c>
      <c r="F2301">
        <v>0</v>
      </c>
      <c r="G2301">
        <v>0</v>
      </c>
      <c r="H2301">
        <v>27</v>
      </c>
      <c r="I2301">
        <v>0</v>
      </c>
      <c r="J2301">
        <v>27</v>
      </c>
      <c r="K2301">
        <v>0</v>
      </c>
    </row>
    <row r="2302" spans="1:11" x14ac:dyDescent="0.25">
      <c r="A2302" t="s">
        <v>867</v>
      </c>
      <c r="B2302" t="s">
        <v>74</v>
      </c>
      <c r="C2302" t="s">
        <v>264</v>
      </c>
      <c r="D2302" t="s">
        <v>239</v>
      </c>
      <c r="E2302" t="s">
        <v>135</v>
      </c>
      <c r="F2302">
        <v>0</v>
      </c>
      <c r="G2302">
        <v>0</v>
      </c>
      <c r="H2302">
        <v>16</v>
      </c>
      <c r="I2302">
        <v>0</v>
      </c>
      <c r="J2302">
        <v>16</v>
      </c>
      <c r="K2302">
        <v>0</v>
      </c>
    </row>
    <row r="2303" spans="1:11" x14ac:dyDescent="0.25">
      <c r="A2303" t="s">
        <v>2691</v>
      </c>
      <c r="B2303" t="s">
        <v>74</v>
      </c>
      <c r="C2303" t="s">
        <v>264</v>
      </c>
      <c r="D2303" t="s">
        <v>244</v>
      </c>
      <c r="E2303" t="s">
        <v>136</v>
      </c>
      <c r="F2303">
        <v>0</v>
      </c>
      <c r="G2303">
        <v>0</v>
      </c>
      <c r="H2303">
        <v>3</v>
      </c>
      <c r="I2303">
        <v>0</v>
      </c>
      <c r="J2303">
        <v>3</v>
      </c>
      <c r="K2303">
        <v>0</v>
      </c>
    </row>
    <row r="2304" spans="1:11" x14ac:dyDescent="0.25">
      <c r="A2304" t="s">
        <v>2421</v>
      </c>
      <c r="B2304" t="s">
        <v>74</v>
      </c>
      <c r="C2304" t="s">
        <v>264</v>
      </c>
      <c r="D2304" t="s">
        <v>238</v>
      </c>
      <c r="E2304" t="s">
        <v>137</v>
      </c>
      <c r="F2304">
        <v>0</v>
      </c>
      <c r="G2304">
        <v>0</v>
      </c>
      <c r="H2304">
        <v>115</v>
      </c>
      <c r="I2304">
        <v>0</v>
      </c>
      <c r="J2304">
        <v>115</v>
      </c>
      <c r="K2304">
        <v>0</v>
      </c>
    </row>
    <row r="2305" spans="1:11" x14ac:dyDescent="0.25">
      <c r="A2305" t="s">
        <v>865</v>
      </c>
      <c r="B2305" t="s">
        <v>74</v>
      </c>
      <c r="C2305" t="s">
        <v>264</v>
      </c>
      <c r="D2305" t="s">
        <v>239</v>
      </c>
      <c r="E2305" t="s">
        <v>138</v>
      </c>
      <c r="F2305">
        <v>0</v>
      </c>
      <c r="G2305">
        <v>0</v>
      </c>
      <c r="H2305">
        <v>20</v>
      </c>
      <c r="I2305">
        <v>0</v>
      </c>
      <c r="J2305">
        <v>20</v>
      </c>
      <c r="K2305">
        <v>0</v>
      </c>
    </row>
    <row r="2306" spans="1:11" x14ac:dyDescent="0.25">
      <c r="A2306" t="s">
        <v>4040</v>
      </c>
      <c r="B2306" t="s">
        <v>74</v>
      </c>
      <c r="C2306" t="s">
        <v>264</v>
      </c>
      <c r="D2306" t="s">
        <v>239</v>
      </c>
      <c r="E2306" t="s">
        <v>139</v>
      </c>
      <c r="F2306">
        <v>0</v>
      </c>
      <c r="G2306">
        <v>0</v>
      </c>
      <c r="H2306">
        <v>28</v>
      </c>
      <c r="I2306">
        <v>0</v>
      </c>
      <c r="J2306">
        <v>28</v>
      </c>
      <c r="K2306">
        <v>0</v>
      </c>
    </row>
    <row r="2307" spans="1:11" x14ac:dyDescent="0.25">
      <c r="A2307" t="s">
        <v>2444</v>
      </c>
      <c r="B2307" t="s">
        <v>74</v>
      </c>
      <c r="C2307" t="s">
        <v>264</v>
      </c>
      <c r="D2307" t="s">
        <v>242</v>
      </c>
      <c r="E2307" t="s">
        <v>140</v>
      </c>
      <c r="F2307">
        <v>0</v>
      </c>
      <c r="G2307">
        <v>0</v>
      </c>
      <c r="H2307">
        <v>6</v>
      </c>
      <c r="I2307">
        <v>0</v>
      </c>
      <c r="J2307">
        <v>6</v>
      </c>
      <c r="K2307">
        <v>0</v>
      </c>
    </row>
    <row r="2308" spans="1:11" x14ac:dyDescent="0.25">
      <c r="A2308" t="s">
        <v>2637</v>
      </c>
      <c r="B2308" t="s">
        <v>74</v>
      </c>
      <c r="C2308" t="s">
        <v>264</v>
      </c>
      <c r="D2308" t="s">
        <v>239</v>
      </c>
      <c r="E2308" t="s">
        <v>142</v>
      </c>
      <c r="F2308">
        <v>0</v>
      </c>
      <c r="G2308">
        <v>0</v>
      </c>
      <c r="H2308">
        <v>30</v>
      </c>
      <c r="I2308">
        <v>0</v>
      </c>
      <c r="J2308">
        <v>30</v>
      </c>
      <c r="K2308">
        <v>0</v>
      </c>
    </row>
    <row r="2309" spans="1:11" x14ac:dyDescent="0.25">
      <c r="A2309" t="s">
        <v>3248</v>
      </c>
      <c r="B2309" t="s">
        <v>74</v>
      </c>
      <c r="C2309" t="s">
        <v>264</v>
      </c>
      <c r="D2309" t="s">
        <v>239</v>
      </c>
      <c r="E2309" t="s">
        <v>143</v>
      </c>
      <c r="F2309">
        <v>0</v>
      </c>
      <c r="G2309">
        <v>0</v>
      </c>
      <c r="H2309">
        <v>12</v>
      </c>
      <c r="I2309">
        <v>0</v>
      </c>
      <c r="J2309">
        <v>12</v>
      </c>
      <c r="K2309">
        <v>0</v>
      </c>
    </row>
    <row r="2310" spans="1:11" x14ac:dyDescent="0.25">
      <c r="A2310" t="s">
        <v>2879</v>
      </c>
      <c r="B2310" t="s">
        <v>74</v>
      </c>
      <c r="C2310" t="s">
        <v>264</v>
      </c>
      <c r="D2310" t="s">
        <v>242</v>
      </c>
      <c r="E2310" t="s">
        <v>144</v>
      </c>
      <c r="F2310">
        <v>0</v>
      </c>
      <c r="G2310">
        <v>0</v>
      </c>
      <c r="H2310">
        <v>52</v>
      </c>
      <c r="I2310">
        <v>0</v>
      </c>
      <c r="J2310">
        <v>52</v>
      </c>
      <c r="K2310">
        <v>0</v>
      </c>
    </row>
    <row r="2311" spans="1:11" x14ac:dyDescent="0.25">
      <c r="A2311" t="s">
        <v>668</v>
      </c>
      <c r="B2311" t="s">
        <v>74</v>
      </c>
      <c r="C2311" t="s">
        <v>264</v>
      </c>
      <c r="D2311" t="s">
        <v>245</v>
      </c>
      <c r="E2311" t="s">
        <v>145</v>
      </c>
      <c r="F2311">
        <v>0</v>
      </c>
      <c r="G2311">
        <v>0</v>
      </c>
      <c r="H2311">
        <v>4</v>
      </c>
      <c r="I2311">
        <v>0</v>
      </c>
      <c r="J2311">
        <v>4</v>
      </c>
      <c r="K2311">
        <v>0</v>
      </c>
    </row>
    <row r="2312" spans="1:11" x14ac:dyDescent="0.25">
      <c r="A2312" t="s">
        <v>3422</v>
      </c>
      <c r="B2312" t="s">
        <v>74</v>
      </c>
      <c r="C2312" t="s">
        <v>264</v>
      </c>
      <c r="D2312" t="s">
        <v>239</v>
      </c>
      <c r="E2312" t="s">
        <v>146</v>
      </c>
      <c r="F2312">
        <v>0</v>
      </c>
      <c r="G2312">
        <v>0</v>
      </c>
      <c r="H2312">
        <v>11</v>
      </c>
      <c r="I2312">
        <v>0</v>
      </c>
      <c r="J2312">
        <v>11</v>
      </c>
      <c r="K2312">
        <v>0</v>
      </c>
    </row>
    <row r="2313" spans="1:11" x14ac:dyDescent="0.25">
      <c r="A2313" t="s">
        <v>1693</v>
      </c>
      <c r="B2313" t="s">
        <v>74</v>
      </c>
      <c r="C2313" t="s">
        <v>264</v>
      </c>
      <c r="D2313" t="s">
        <v>245</v>
      </c>
      <c r="E2313" t="s">
        <v>147</v>
      </c>
      <c r="F2313">
        <v>0</v>
      </c>
      <c r="G2313">
        <v>0</v>
      </c>
      <c r="H2313">
        <v>24</v>
      </c>
      <c r="I2313">
        <v>0</v>
      </c>
      <c r="J2313">
        <v>24</v>
      </c>
      <c r="K2313">
        <v>0</v>
      </c>
    </row>
    <row r="2314" spans="1:11" x14ac:dyDescent="0.25">
      <c r="A2314" t="s">
        <v>4052</v>
      </c>
      <c r="B2314" t="s">
        <v>74</v>
      </c>
      <c r="C2314" t="s">
        <v>264</v>
      </c>
      <c r="D2314" t="s">
        <v>241</v>
      </c>
      <c r="E2314" t="s">
        <v>148</v>
      </c>
      <c r="F2314">
        <v>0</v>
      </c>
      <c r="G2314">
        <v>0</v>
      </c>
      <c r="H2314">
        <v>1</v>
      </c>
      <c r="I2314">
        <v>0</v>
      </c>
      <c r="J2314">
        <v>1</v>
      </c>
      <c r="K2314">
        <v>0</v>
      </c>
    </row>
    <row r="2315" spans="1:11" x14ac:dyDescent="0.25">
      <c r="A2315" t="s">
        <v>2575</v>
      </c>
      <c r="B2315" t="s">
        <v>74</v>
      </c>
      <c r="C2315" t="s">
        <v>264</v>
      </c>
      <c r="D2315" t="s">
        <v>239</v>
      </c>
      <c r="E2315" t="s">
        <v>149</v>
      </c>
      <c r="F2315">
        <v>0</v>
      </c>
      <c r="G2315">
        <v>0</v>
      </c>
      <c r="H2315">
        <v>26</v>
      </c>
      <c r="I2315">
        <v>0</v>
      </c>
      <c r="J2315">
        <v>26</v>
      </c>
      <c r="K2315">
        <v>0</v>
      </c>
    </row>
    <row r="2316" spans="1:11" x14ac:dyDescent="0.25">
      <c r="A2316" t="s">
        <v>1678</v>
      </c>
      <c r="B2316" t="s">
        <v>74</v>
      </c>
      <c r="C2316" t="s">
        <v>264</v>
      </c>
      <c r="D2316" t="s">
        <v>241</v>
      </c>
      <c r="E2316" t="s">
        <v>150</v>
      </c>
      <c r="F2316">
        <v>0</v>
      </c>
      <c r="G2316">
        <v>0</v>
      </c>
      <c r="H2316">
        <v>31</v>
      </c>
      <c r="I2316">
        <v>0</v>
      </c>
      <c r="J2316">
        <v>31</v>
      </c>
      <c r="K2316">
        <v>0</v>
      </c>
    </row>
    <row r="2317" spans="1:11" x14ac:dyDescent="0.25">
      <c r="A2317" t="s">
        <v>1250</v>
      </c>
      <c r="B2317" t="s">
        <v>74</v>
      </c>
      <c r="C2317" t="s">
        <v>264</v>
      </c>
      <c r="D2317" t="s">
        <v>245</v>
      </c>
      <c r="E2317" t="s">
        <v>151</v>
      </c>
      <c r="F2317">
        <v>0</v>
      </c>
      <c r="G2317">
        <v>0</v>
      </c>
      <c r="H2317">
        <v>44</v>
      </c>
      <c r="I2317">
        <v>0</v>
      </c>
      <c r="J2317">
        <v>44</v>
      </c>
      <c r="K2317">
        <v>0</v>
      </c>
    </row>
    <row r="2318" spans="1:11" x14ac:dyDescent="0.25">
      <c r="A2318" t="s">
        <v>2094</v>
      </c>
      <c r="B2318" t="s">
        <v>74</v>
      </c>
      <c r="C2318" t="s">
        <v>264</v>
      </c>
      <c r="D2318" t="s">
        <v>237</v>
      </c>
      <c r="E2318" t="s">
        <v>152</v>
      </c>
      <c r="F2318">
        <v>0</v>
      </c>
      <c r="G2318">
        <v>0</v>
      </c>
      <c r="H2318">
        <v>18</v>
      </c>
      <c r="I2318">
        <v>0</v>
      </c>
      <c r="J2318">
        <v>18</v>
      </c>
      <c r="K2318">
        <v>0</v>
      </c>
    </row>
    <row r="2319" spans="1:11" x14ac:dyDescent="0.25">
      <c r="A2319" t="s">
        <v>1848</v>
      </c>
      <c r="B2319" t="s">
        <v>74</v>
      </c>
      <c r="C2319" t="s">
        <v>264</v>
      </c>
      <c r="D2319" t="s">
        <v>237</v>
      </c>
      <c r="E2319" t="s">
        <v>153</v>
      </c>
      <c r="F2319">
        <v>0</v>
      </c>
      <c r="G2319">
        <v>0</v>
      </c>
      <c r="H2319">
        <v>27</v>
      </c>
      <c r="I2319">
        <v>0</v>
      </c>
      <c r="J2319">
        <v>27</v>
      </c>
      <c r="K2319">
        <v>0</v>
      </c>
    </row>
    <row r="2320" spans="1:11" x14ac:dyDescent="0.25">
      <c r="A2320" t="s">
        <v>907</v>
      </c>
      <c r="B2320" t="s">
        <v>74</v>
      </c>
      <c r="C2320" t="s">
        <v>264</v>
      </c>
      <c r="D2320" t="s">
        <v>239</v>
      </c>
      <c r="E2320" t="s">
        <v>154</v>
      </c>
      <c r="F2320">
        <v>0</v>
      </c>
      <c r="G2320">
        <v>0</v>
      </c>
      <c r="H2320">
        <v>19</v>
      </c>
      <c r="I2320">
        <v>0</v>
      </c>
      <c r="J2320">
        <v>19</v>
      </c>
      <c r="K2320">
        <v>0</v>
      </c>
    </row>
    <row r="2321" spans="1:11" x14ac:dyDescent="0.25">
      <c r="A2321" t="s">
        <v>1179</v>
      </c>
      <c r="B2321" t="s">
        <v>74</v>
      </c>
      <c r="C2321" t="s">
        <v>264</v>
      </c>
      <c r="D2321" t="s">
        <v>237</v>
      </c>
      <c r="E2321" t="s">
        <v>155</v>
      </c>
      <c r="F2321">
        <v>0</v>
      </c>
      <c r="G2321">
        <v>0</v>
      </c>
      <c r="H2321">
        <v>22</v>
      </c>
      <c r="I2321">
        <v>0</v>
      </c>
      <c r="J2321">
        <v>22</v>
      </c>
      <c r="K2321">
        <v>0</v>
      </c>
    </row>
    <row r="2322" spans="1:11" x14ac:dyDescent="0.25">
      <c r="A2322" t="s">
        <v>940</v>
      </c>
      <c r="B2322" t="s">
        <v>74</v>
      </c>
      <c r="C2322" t="s">
        <v>264</v>
      </c>
      <c r="D2322" t="s">
        <v>241</v>
      </c>
      <c r="E2322" t="s">
        <v>156</v>
      </c>
      <c r="F2322">
        <v>0</v>
      </c>
      <c r="G2322">
        <v>0</v>
      </c>
      <c r="H2322">
        <v>16</v>
      </c>
      <c r="I2322">
        <v>0</v>
      </c>
      <c r="J2322">
        <v>16</v>
      </c>
      <c r="K2322">
        <v>0</v>
      </c>
    </row>
    <row r="2323" spans="1:11" x14ac:dyDescent="0.25">
      <c r="A2323" t="s">
        <v>3055</v>
      </c>
      <c r="B2323" t="s">
        <v>74</v>
      </c>
      <c r="C2323" t="s">
        <v>264</v>
      </c>
      <c r="D2323" t="s">
        <v>239</v>
      </c>
      <c r="E2323" t="s">
        <v>251</v>
      </c>
      <c r="F2323">
        <v>0</v>
      </c>
      <c r="G2323">
        <v>0</v>
      </c>
      <c r="H2323">
        <v>866</v>
      </c>
      <c r="I2323">
        <v>0</v>
      </c>
      <c r="J2323">
        <v>866</v>
      </c>
      <c r="K2323">
        <v>0</v>
      </c>
    </row>
    <row r="2324" spans="1:11" x14ac:dyDescent="0.25">
      <c r="A2324" t="s">
        <v>1536</v>
      </c>
      <c r="B2324" t="s">
        <v>74</v>
      </c>
      <c r="C2324" t="s">
        <v>264</v>
      </c>
      <c r="D2324" t="s">
        <v>238</v>
      </c>
      <c r="E2324" t="s">
        <v>157</v>
      </c>
      <c r="F2324">
        <v>0</v>
      </c>
      <c r="G2324">
        <v>0</v>
      </c>
      <c r="H2324">
        <v>21</v>
      </c>
      <c r="I2324">
        <v>0</v>
      </c>
      <c r="J2324">
        <v>21</v>
      </c>
      <c r="K2324">
        <v>0</v>
      </c>
    </row>
    <row r="2325" spans="1:11" x14ac:dyDescent="0.25">
      <c r="A2325" t="s">
        <v>3078</v>
      </c>
      <c r="B2325" t="s">
        <v>74</v>
      </c>
      <c r="C2325" t="s">
        <v>264</v>
      </c>
      <c r="D2325" t="s">
        <v>241</v>
      </c>
      <c r="E2325" t="s">
        <v>158</v>
      </c>
      <c r="F2325">
        <v>0</v>
      </c>
      <c r="G2325">
        <v>0</v>
      </c>
      <c r="H2325">
        <v>31</v>
      </c>
      <c r="I2325">
        <v>0</v>
      </c>
      <c r="J2325">
        <v>31</v>
      </c>
      <c r="K2325">
        <v>0</v>
      </c>
    </row>
    <row r="2326" spans="1:11" x14ac:dyDescent="0.25">
      <c r="A2326" t="s">
        <v>1016</v>
      </c>
      <c r="B2326" t="s">
        <v>74</v>
      </c>
      <c r="C2326" t="s">
        <v>264</v>
      </c>
      <c r="D2326" t="s">
        <v>242</v>
      </c>
      <c r="E2326" t="s">
        <v>159</v>
      </c>
      <c r="F2326">
        <v>0</v>
      </c>
      <c r="G2326">
        <v>0</v>
      </c>
      <c r="H2326">
        <v>4</v>
      </c>
      <c r="I2326">
        <v>0</v>
      </c>
      <c r="J2326">
        <v>4</v>
      </c>
      <c r="K2326">
        <v>0</v>
      </c>
    </row>
    <row r="2327" spans="1:11" x14ac:dyDescent="0.25">
      <c r="A2327" t="s">
        <v>1736</v>
      </c>
      <c r="B2327" t="s">
        <v>74</v>
      </c>
      <c r="C2327" t="s">
        <v>264</v>
      </c>
      <c r="D2327" t="s">
        <v>239</v>
      </c>
      <c r="E2327" t="s">
        <v>160</v>
      </c>
      <c r="F2327">
        <v>0</v>
      </c>
      <c r="G2327">
        <v>0</v>
      </c>
      <c r="H2327">
        <v>25</v>
      </c>
      <c r="I2327">
        <v>0</v>
      </c>
      <c r="J2327">
        <v>25</v>
      </c>
      <c r="K2327">
        <v>0</v>
      </c>
    </row>
    <row r="2328" spans="1:11" x14ac:dyDescent="0.25">
      <c r="A2328" t="s">
        <v>1187</v>
      </c>
      <c r="B2328" t="s">
        <v>74</v>
      </c>
      <c r="C2328" t="s">
        <v>264</v>
      </c>
      <c r="D2328" t="s">
        <v>240</v>
      </c>
      <c r="E2328" t="s">
        <v>161</v>
      </c>
      <c r="F2328">
        <v>0</v>
      </c>
      <c r="G2328">
        <v>0</v>
      </c>
      <c r="H2328">
        <v>1</v>
      </c>
      <c r="I2328">
        <v>0</v>
      </c>
      <c r="J2328">
        <v>1</v>
      </c>
      <c r="K2328">
        <v>0</v>
      </c>
    </row>
    <row r="2329" spans="1:11" x14ac:dyDescent="0.25">
      <c r="A2329" t="s">
        <v>964</v>
      </c>
      <c r="B2329" t="s">
        <v>74</v>
      </c>
      <c r="C2329" t="s">
        <v>264</v>
      </c>
      <c r="D2329" t="s">
        <v>242</v>
      </c>
      <c r="E2329" t="s">
        <v>162</v>
      </c>
      <c r="F2329">
        <v>0</v>
      </c>
      <c r="G2329">
        <v>0</v>
      </c>
      <c r="H2329">
        <v>24</v>
      </c>
      <c r="I2329">
        <v>0</v>
      </c>
      <c r="J2329">
        <v>24</v>
      </c>
      <c r="K2329">
        <v>0</v>
      </c>
    </row>
    <row r="2330" spans="1:11" x14ac:dyDescent="0.25">
      <c r="A2330" t="s">
        <v>2126</v>
      </c>
      <c r="B2330" t="s">
        <v>74</v>
      </c>
      <c r="C2330" t="s">
        <v>264</v>
      </c>
      <c r="D2330" t="s">
        <v>240</v>
      </c>
      <c r="E2330" t="s">
        <v>163</v>
      </c>
      <c r="F2330">
        <v>0</v>
      </c>
      <c r="G2330">
        <v>0</v>
      </c>
      <c r="H2330">
        <v>15</v>
      </c>
      <c r="I2330">
        <v>0</v>
      </c>
      <c r="J2330">
        <v>15</v>
      </c>
      <c r="K2330">
        <v>0</v>
      </c>
    </row>
    <row r="2331" spans="1:11" x14ac:dyDescent="0.25">
      <c r="A2331" t="s">
        <v>2597</v>
      </c>
      <c r="B2331" t="s">
        <v>74</v>
      </c>
      <c r="C2331" t="s">
        <v>264</v>
      </c>
      <c r="D2331" t="s">
        <v>239</v>
      </c>
      <c r="E2331" t="s">
        <v>164</v>
      </c>
      <c r="F2331">
        <v>0</v>
      </c>
      <c r="G2331">
        <v>0</v>
      </c>
      <c r="H2331">
        <v>47</v>
      </c>
      <c r="I2331">
        <v>0</v>
      </c>
      <c r="J2331">
        <v>47</v>
      </c>
      <c r="K2331">
        <v>0</v>
      </c>
    </row>
    <row r="2332" spans="1:11" x14ac:dyDescent="0.25">
      <c r="A2332" t="s">
        <v>3014</v>
      </c>
      <c r="B2332" t="s">
        <v>74</v>
      </c>
      <c r="C2332" t="s">
        <v>264</v>
      </c>
      <c r="D2332" t="s">
        <v>238</v>
      </c>
      <c r="E2332" t="s">
        <v>165</v>
      </c>
      <c r="F2332">
        <v>0</v>
      </c>
      <c r="G2332">
        <v>0</v>
      </c>
      <c r="H2332">
        <v>12</v>
      </c>
      <c r="I2332">
        <v>0</v>
      </c>
      <c r="J2332">
        <v>12</v>
      </c>
      <c r="K2332">
        <v>0</v>
      </c>
    </row>
    <row r="2333" spans="1:11" x14ac:dyDescent="0.25">
      <c r="A2333" t="s">
        <v>3863</v>
      </c>
      <c r="B2333" t="s">
        <v>74</v>
      </c>
      <c r="C2333" t="s">
        <v>264</v>
      </c>
      <c r="D2333" t="s">
        <v>245</v>
      </c>
      <c r="E2333" t="s">
        <v>166</v>
      </c>
      <c r="F2333">
        <v>0</v>
      </c>
      <c r="G2333">
        <v>0</v>
      </c>
      <c r="H2333">
        <v>4</v>
      </c>
      <c r="I2333">
        <v>0</v>
      </c>
      <c r="J2333">
        <v>4</v>
      </c>
      <c r="K2333">
        <v>0</v>
      </c>
    </row>
    <row r="2334" spans="1:11" x14ac:dyDescent="0.25">
      <c r="A2334" t="s">
        <v>3770</v>
      </c>
      <c r="B2334" t="s">
        <v>74</v>
      </c>
      <c r="C2334" t="s">
        <v>264</v>
      </c>
      <c r="D2334" t="s">
        <v>240</v>
      </c>
      <c r="E2334" t="s">
        <v>252</v>
      </c>
      <c r="F2334">
        <v>0</v>
      </c>
      <c r="G2334">
        <v>0</v>
      </c>
      <c r="H2334">
        <v>57</v>
      </c>
      <c r="I2334">
        <v>0</v>
      </c>
      <c r="J2334">
        <v>57</v>
      </c>
      <c r="K2334">
        <v>0</v>
      </c>
    </row>
    <row r="2335" spans="1:11" x14ac:dyDescent="0.25">
      <c r="A2335" t="s">
        <v>960</v>
      </c>
      <c r="B2335" t="s">
        <v>74</v>
      </c>
      <c r="C2335" t="s">
        <v>264</v>
      </c>
      <c r="D2335" t="s">
        <v>245</v>
      </c>
      <c r="E2335" t="s">
        <v>167</v>
      </c>
      <c r="F2335">
        <v>0</v>
      </c>
      <c r="G2335">
        <v>0</v>
      </c>
      <c r="H2335">
        <v>2</v>
      </c>
      <c r="I2335">
        <v>0</v>
      </c>
      <c r="J2335">
        <v>2</v>
      </c>
      <c r="K2335">
        <v>0</v>
      </c>
    </row>
    <row r="2336" spans="1:11" x14ac:dyDescent="0.25">
      <c r="A2336" t="s">
        <v>2368</v>
      </c>
      <c r="B2336" t="s">
        <v>74</v>
      </c>
      <c r="C2336" t="s">
        <v>264</v>
      </c>
      <c r="D2336" t="s">
        <v>237</v>
      </c>
      <c r="E2336" t="s">
        <v>168</v>
      </c>
      <c r="F2336">
        <v>0</v>
      </c>
      <c r="G2336">
        <v>0</v>
      </c>
      <c r="H2336">
        <v>16</v>
      </c>
      <c r="I2336">
        <v>0</v>
      </c>
      <c r="J2336">
        <v>16</v>
      </c>
      <c r="K2336">
        <v>0</v>
      </c>
    </row>
    <row r="2337" spans="1:11" x14ac:dyDescent="0.25">
      <c r="A2337" t="s">
        <v>1359</v>
      </c>
      <c r="B2337" t="s">
        <v>74</v>
      </c>
      <c r="C2337" t="s">
        <v>264</v>
      </c>
      <c r="D2337" t="s">
        <v>243</v>
      </c>
      <c r="E2337" t="s">
        <v>169</v>
      </c>
      <c r="F2337">
        <v>0</v>
      </c>
      <c r="G2337">
        <v>0</v>
      </c>
      <c r="H2337">
        <v>14</v>
      </c>
      <c r="I2337">
        <v>0</v>
      </c>
      <c r="J2337">
        <v>14</v>
      </c>
      <c r="K2337">
        <v>0</v>
      </c>
    </row>
    <row r="2338" spans="1:11" x14ac:dyDescent="0.25">
      <c r="A2338" t="s">
        <v>3127</v>
      </c>
      <c r="B2338" t="s">
        <v>74</v>
      </c>
      <c r="C2338" t="s">
        <v>264</v>
      </c>
      <c r="D2338" t="s">
        <v>240</v>
      </c>
      <c r="E2338" t="s">
        <v>170</v>
      </c>
      <c r="F2338">
        <v>0</v>
      </c>
      <c r="G2338">
        <v>0</v>
      </c>
      <c r="H2338">
        <v>8</v>
      </c>
      <c r="I2338">
        <v>0</v>
      </c>
      <c r="J2338">
        <v>8</v>
      </c>
      <c r="K2338">
        <v>0</v>
      </c>
    </row>
    <row r="2339" spans="1:11" x14ac:dyDescent="0.25">
      <c r="A2339" t="s">
        <v>3964</v>
      </c>
      <c r="B2339" t="s">
        <v>74</v>
      </c>
      <c r="C2339" t="s">
        <v>264</v>
      </c>
      <c r="D2339" t="s">
        <v>241</v>
      </c>
      <c r="E2339" t="s">
        <v>253</v>
      </c>
      <c r="F2339">
        <v>0</v>
      </c>
      <c r="G2339">
        <v>0</v>
      </c>
      <c r="H2339">
        <v>264</v>
      </c>
      <c r="I2339">
        <v>0</v>
      </c>
      <c r="J2339">
        <v>264</v>
      </c>
      <c r="K2339">
        <v>0</v>
      </c>
    </row>
    <row r="2340" spans="1:11" x14ac:dyDescent="0.25">
      <c r="A2340" t="s">
        <v>1924</v>
      </c>
      <c r="B2340" t="s">
        <v>74</v>
      </c>
      <c r="C2340" t="s">
        <v>264</v>
      </c>
      <c r="D2340" t="s">
        <v>245</v>
      </c>
      <c r="E2340" t="s">
        <v>171</v>
      </c>
      <c r="F2340">
        <v>0</v>
      </c>
      <c r="G2340">
        <v>0</v>
      </c>
      <c r="H2340">
        <v>15</v>
      </c>
      <c r="I2340">
        <v>0</v>
      </c>
      <c r="J2340">
        <v>15</v>
      </c>
      <c r="K2340">
        <v>0</v>
      </c>
    </row>
    <row r="2341" spans="1:11" x14ac:dyDescent="0.25">
      <c r="A2341" t="s">
        <v>2023</v>
      </c>
      <c r="B2341" t="s">
        <v>74</v>
      </c>
      <c r="C2341" t="s">
        <v>264</v>
      </c>
      <c r="D2341" t="s">
        <v>240</v>
      </c>
      <c r="E2341" t="s">
        <v>172</v>
      </c>
      <c r="F2341">
        <v>0</v>
      </c>
      <c r="G2341">
        <v>0</v>
      </c>
      <c r="H2341">
        <v>2</v>
      </c>
      <c r="I2341">
        <v>0</v>
      </c>
      <c r="J2341">
        <v>2</v>
      </c>
      <c r="K2341">
        <v>0</v>
      </c>
    </row>
    <row r="2342" spans="1:11" x14ac:dyDescent="0.25">
      <c r="A2342" t="s">
        <v>792</v>
      </c>
      <c r="B2342" t="s">
        <v>74</v>
      </c>
      <c r="C2342" t="s">
        <v>264</v>
      </c>
      <c r="D2342" t="s">
        <v>246</v>
      </c>
      <c r="E2342" t="s">
        <v>246</v>
      </c>
      <c r="F2342">
        <v>0</v>
      </c>
      <c r="G2342">
        <v>0</v>
      </c>
      <c r="H2342">
        <v>2</v>
      </c>
      <c r="I2342">
        <v>0</v>
      </c>
      <c r="J2342">
        <v>2</v>
      </c>
      <c r="K2342">
        <v>0</v>
      </c>
    </row>
    <row r="2343" spans="1:11" x14ac:dyDescent="0.25">
      <c r="A2343" t="s">
        <v>1820</v>
      </c>
      <c r="B2343" t="s">
        <v>74</v>
      </c>
      <c r="C2343" t="s">
        <v>264</v>
      </c>
      <c r="D2343" t="s">
        <v>246</v>
      </c>
      <c r="E2343" t="s">
        <v>258</v>
      </c>
      <c r="F2343">
        <v>0</v>
      </c>
      <c r="G2343">
        <v>0</v>
      </c>
      <c r="H2343">
        <v>2</v>
      </c>
      <c r="I2343">
        <v>0</v>
      </c>
      <c r="J2343">
        <v>2</v>
      </c>
      <c r="K2343">
        <v>0</v>
      </c>
    </row>
    <row r="2344" spans="1:11" x14ac:dyDescent="0.25">
      <c r="A2344" t="s">
        <v>1918</v>
      </c>
      <c r="B2344" t="s">
        <v>74</v>
      </c>
      <c r="C2344" t="s">
        <v>264</v>
      </c>
      <c r="D2344" t="s">
        <v>237</v>
      </c>
      <c r="E2344" t="s">
        <v>173</v>
      </c>
      <c r="F2344">
        <v>0</v>
      </c>
      <c r="G2344">
        <v>0</v>
      </c>
      <c r="H2344">
        <v>6</v>
      </c>
      <c r="I2344">
        <v>0</v>
      </c>
      <c r="J2344">
        <v>6</v>
      </c>
      <c r="K2344">
        <v>0</v>
      </c>
    </row>
    <row r="2345" spans="1:11" x14ac:dyDescent="0.25">
      <c r="A2345" t="s">
        <v>3845</v>
      </c>
      <c r="B2345" t="s">
        <v>74</v>
      </c>
      <c r="C2345" t="s">
        <v>264</v>
      </c>
      <c r="D2345" t="s">
        <v>237</v>
      </c>
      <c r="E2345" t="s">
        <v>174</v>
      </c>
      <c r="F2345">
        <v>0</v>
      </c>
      <c r="G2345">
        <v>0</v>
      </c>
      <c r="H2345">
        <v>28</v>
      </c>
      <c r="I2345">
        <v>0</v>
      </c>
      <c r="J2345">
        <v>28</v>
      </c>
      <c r="K2345">
        <v>0</v>
      </c>
    </row>
    <row r="2346" spans="1:11" x14ac:dyDescent="0.25">
      <c r="A2346" t="s">
        <v>2227</v>
      </c>
      <c r="B2346" t="s">
        <v>74</v>
      </c>
      <c r="C2346" t="s">
        <v>264</v>
      </c>
      <c r="D2346" t="s">
        <v>241</v>
      </c>
      <c r="E2346" t="s">
        <v>175</v>
      </c>
      <c r="F2346">
        <v>0</v>
      </c>
      <c r="G2346">
        <v>0</v>
      </c>
      <c r="H2346">
        <v>13</v>
      </c>
      <c r="I2346">
        <v>0</v>
      </c>
      <c r="J2346">
        <v>13</v>
      </c>
      <c r="K2346">
        <v>0</v>
      </c>
    </row>
    <row r="2347" spans="1:11" x14ac:dyDescent="0.25">
      <c r="A2347" t="s">
        <v>2870</v>
      </c>
      <c r="B2347" t="s">
        <v>74</v>
      </c>
      <c r="C2347" t="s">
        <v>264</v>
      </c>
      <c r="D2347" t="s">
        <v>242</v>
      </c>
      <c r="E2347" t="s">
        <v>176</v>
      </c>
      <c r="F2347">
        <v>0</v>
      </c>
      <c r="G2347">
        <v>0</v>
      </c>
      <c r="H2347">
        <v>77</v>
      </c>
      <c r="I2347">
        <v>0</v>
      </c>
      <c r="J2347">
        <v>77</v>
      </c>
      <c r="K2347">
        <v>0</v>
      </c>
    </row>
    <row r="2348" spans="1:11" x14ac:dyDescent="0.25">
      <c r="A2348" t="s">
        <v>1368</v>
      </c>
      <c r="B2348" t="s">
        <v>74</v>
      </c>
      <c r="C2348" t="s">
        <v>264</v>
      </c>
      <c r="D2348" t="s">
        <v>238</v>
      </c>
      <c r="E2348" t="s">
        <v>177</v>
      </c>
      <c r="F2348">
        <v>0</v>
      </c>
      <c r="G2348">
        <v>0</v>
      </c>
      <c r="H2348">
        <v>9</v>
      </c>
      <c r="I2348">
        <v>0</v>
      </c>
      <c r="J2348">
        <v>9</v>
      </c>
      <c r="K2348">
        <v>0</v>
      </c>
    </row>
    <row r="2349" spans="1:11" x14ac:dyDescent="0.25">
      <c r="A2349" t="s">
        <v>3302</v>
      </c>
      <c r="B2349" t="s">
        <v>74</v>
      </c>
      <c r="C2349" t="s">
        <v>264</v>
      </c>
      <c r="D2349" t="s">
        <v>243</v>
      </c>
      <c r="E2349" t="s">
        <v>178</v>
      </c>
      <c r="F2349">
        <v>0</v>
      </c>
      <c r="G2349">
        <v>0</v>
      </c>
      <c r="H2349">
        <v>11</v>
      </c>
      <c r="I2349">
        <v>0</v>
      </c>
      <c r="J2349">
        <v>11</v>
      </c>
      <c r="K2349">
        <v>0</v>
      </c>
    </row>
    <row r="2350" spans="1:11" x14ac:dyDescent="0.25">
      <c r="A2350" t="s">
        <v>2964</v>
      </c>
      <c r="B2350" t="s">
        <v>74</v>
      </c>
      <c r="C2350" t="s">
        <v>264</v>
      </c>
      <c r="D2350" t="s">
        <v>242</v>
      </c>
      <c r="E2350" t="s">
        <v>179</v>
      </c>
      <c r="F2350">
        <v>0</v>
      </c>
      <c r="G2350">
        <v>0</v>
      </c>
      <c r="H2350">
        <v>7</v>
      </c>
      <c r="I2350">
        <v>0</v>
      </c>
      <c r="J2350">
        <v>7</v>
      </c>
      <c r="K2350">
        <v>0</v>
      </c>
    </row>
    <row r="2351" spans="1:11" x14ac:dyDescent="0.25">
      <c r="A2351" t="s">
        <v>875</v>
      </c>
      <c r="B2351" t="s">
        <v>74</v>
      </c>
      <c r="C2351" t="s">
        <v>264</v>
      </c>
      <c r="D2351" t="s">
        <v>242</v>
      </c>
      <c r="E2351" t="s">
        <v>180</v>
      </c>
      <c r="F2351">
        <v>0</v>
      </c>
      <c r="G2351">
        <v>0</v>
      </c>
      <c r="H2351">
        <v>23</v>
      </c>
      <c r="I2351">
        <v>0</v>
      </c>
      <c r="J2351">
        <v>23</v>
      </c>
      <c r="K2351">
        <v>0</v>
      </c>
    </row>
    <row r="2352" spans="1:11" x14ac:dyDescent="0.25">
      <c r="A2352" t="s">
        <v>4018</v>
      </c>
      <c r="B2352" t="s">
        <v>74</v>
      </c>
      <c r="C2352" t="s">
        <v>264</v>
      </c>
      <c r="D2352" t="s">
        <v>239</v>
      </c>
      <c r="E2352" t="s">
        <v>181</v>
      </c>
      <c r="F2352">
        <v>0</v>
      </c>
      <c r="G2352">
        <v>0</v>
      </c>
      <c r="H2352">
        <v>48</v>
      </c>
      <c r="I2352">
        <v>0</v>
      </c>
      <c r="J2352">
        <v>48</v>
      </c>
      <c r="K2352">
        <v>0</v>
      </c>
    </row>
    <row r="2353" spans="1:11" x14ac:dyDescent="0.25">
      <c r="A2353" t="s">
        <v>1362</v>
      </c>
      <c r="B2353" t="s">
        <v>74</v>
      </c>
      <c r="C2353" t="s">
        <v>264</v>
      </c>
      <c r="D2353" t="s">
        <v>240</v>
      </c>
      <c r="E2353" t="s">
        <v>182</v>
      </c>
      <c r="F2353">
        <v>0</v>
      </c>
      <c r="G2353">
        <v>0</v>
      </c>
      <c r="H2353">
        <v>3</v>
      </c>
      <c r="I2353">
        <v>0</v>
      </c>
      <c r="J2353">
        <v>3</v>
      </c>
      <c r="K2353">
        <v>0</v>
      </c>
    </row>
    <row r="2354" spans="1:11" x14ac:dyDescent="0.25">
      <c r="A2354" t="s">
        <v>1080</v>
      </c>
      <c r="B2354" t="s">
        <v>74</v>
      </c>
      <c r="C2354" t="s">
        <v>264</v>
      </c>
      <c r="D2354" t="s">
        <v>239</v>
      </c>
      <c r="E2354" t="s">
        <v>183</v>
      </c>
      <c r="F2354">
        <v>0</v>
      </c>
      <c r="G2354">
        <v>0</v>
      </c>
      <c r="H2354">
        <v>39</v>
      </c>
      <c r="I2354">
        <v>0</v>
      </c>
      <c r="J2354">
        <v>39</v>
      </c>
      <c r="K2354">
        <v>0</v>
      </c>
    </row>
    <row r="2355" spans="1:11" x14ac:dyDescent="0.25">
      <c r="A2355" t="s">
        <v>944</v>
      </c>
      <c r="B2355" t="s">
        <v>74</v>
      </c>
      <c r="C2355" t="s">
        <v>264</v>
      </c>
      <c r="D2355" t="s">
        <v>241</v>
      </c>
      <c r="E2355" t="s">
        <v>184</v>
      </c>
      <c r="F2355">
        <v>0</v>
      </c>
      <c r="G2355">
        <v>0</v>
      </c>
      <c r="H2355">
        <v>5</v>
      </c>
      <c r="I2355">
        <v>0</v>
      </c>
      <c r="J2355">
        <v>5</v>
      </c>
      <c r="K2355">
        <v>0</v>
      </c>
    </row>
    <row r="2356" spans="1:11" x14ac:dyDescent="0.25">
      <c r="A2356" t="s">
        <v>2775</v>
      </c>
      <c r="B2356" t="s">
        <v>74</v>
      </c>
      <c r="C2356" t="s">
        <v>264</v>
      </c>
      <c r="D2356" t="s">
        <v>245</v>
      </c>
      <c r="E2356" t="s">
        <v>185</v>
      </c>
      <c r="F2356">
        <v>0</v>
      </c>
      <c r="G2356">
        <v>0</v>
      </c>
      <c r="H2356">
        <v>6</v>
      </c>
      <c r="I2356">
        <v>0</v>
      </c>
      <c r="J2356">
        <v>6</v>
      </c>
      <c r="K2356">
        <v>0</v>
      </c>
    </row>
    <row r="2357" spans="1:11" x14ac:dyDescent="0.25">
      <c r="A2357" t="s">
        <v>3746</v>
      </c>
      <c r="B2357" t="s">
        <v>74</v>
      </c>
      <c r="C2357" t="s">
        <v>264</v>
      </c>
      <c r="D2357" t="s">
        <v>237</v>
      </c>
      <c r="E2357" t="s">
        <v>186</v>
      </c>
      <c r="F2357">
        <v>0</v>
      </c>
      <c r="G2357">
        <v>0</v>
      </c>
      <c r="H2357">
        <v>1</v>
      </c>
      <c r="I2357">
        <v>0</v>
      </c>
      <c r="J2357">
        <v>1</v>
      </c>
      <c r="K2357">
        <v>0</v>
      </c>
    </row>
    <row r="2358" spans="1:11" x14ac:dyDescent="0.25">
      <c r="A2358" t="s">
        <v>1331</v>
      </c>
      <c r="B2358" t="s">
        <v>74</v>
      </c>
      <c r="C2358" t="s">
        <v>264</v>
      </c>
      <c r="D2358" t="s">
        <v>241</v>
      </c>
      <c r="E2358" t="s">
        <v>187</v>
      </c>
      <c r="F2358">
        <v>0</v>
      </c>
      <c r="G2358">
        <v>0</v>
      </c>
      <c r="H2358">
        <v>14</v>
      </c>
      <c r="I2358">
        <v>0</v>
      </c>
      <c r="J2358">
        <v>14</v>
      </c>
      <c r="K2358">
        <v>0</v>
      </c>
    </row>
    <row r="2359" spans="1:11" x14ac:dyDescent="0.25">
      <c r="A2359" t="s">
        <v>717</v>
      </c>
      <c r="B2359" t="s">
        <v>74</v>
      </c>
      <c r="C2359" t="s">
        <v>264</v>
      </c>
      <c r="D2359" t="s">
        <v>244</v>
      </c>
      <c r="E2359" t="s">
        <v>188</v>
      </c>
      <c r="F2359">
        <v>0</v>
      </c>
      <c r="G2359">
        <v>0</v>
      </c>
      <c r="H2359">
        <v>12</v>
      </c>
      <c r="I2359">
        <v>0</v>
      </c>
      <c r="J2359">
        <v>12</v>
      </c>
      <c r="K2359">
        <v>0</v>
      </c>
    </row>
    <row r="2360" spans="1:11" x14ac:dyDescent="0.25">
      <c r="A2360" t="s">
        <v>2017</v>
      </c>
      <c r="B2360" t="s">
        <v>74</v>
      </c>
      <c r="C2360" t="s">
        <v>264</v>
      </c>
      <c r="D2360" t="s">
        <v>241</v>
      </c>
      <c r="E2360" t="s">
        <v>189</v>
      </c>
      <c r="F2360">
        <v>0</v>
      </c>
      <c r="G2360">
        <v>0</v>
      </c>
      <c r="H2360">
        <v>9</v>
      </c>
      <c r="I2360">
        <v>0</v>
      </c>
      <c r="J2360">
        <v>9</v>
      </c>
      <c r="K2360">
        <v>0</v>
      </c>
    </row>
    <row r="2361" spans="1:11" x14ac:dyDescent="0.25">
      <c r="A2361" t="s">
        <v>3323</v>
      </c>
      <c r="B2361" t="s">
        <v>74</v>
      </c>
      <c r="C2361" t="s">
        <v>264</v>
      </c>
      <c r="D2361" t="s">
        <v>245</v>
      </c>
      <c r="E2361" t="s">
        <v>190</v>
      </c>
      <c r="F2361">
        <v>0</v>
      </c>
      <c r="G2361">
        <v>0</v>
      </c>
      <c r="H2361">
        <v>28</v>
      </c>
      <c r="I2361">
        <v>0</v>
      </c>
      <c r="J2361">
        <v>28</v>
      </c>
      <c r="K2361">
        <v>0</v>
      </c>
    </row>
    <row r="2362" spans="1:11" x14ac:dyDescent="0.25">
      <c r="A2362" t="s">
        <v>2222</v>
      </c>
      <c r="B2362" t="s">
        <v>74</v>
      </c>
      <c r="C2362" t="s">
        <v>264</v>
      </c>
      <c r="D2362" t="s">
        <v>244</v>
      </c>
      <c r="E2362" t="s">
        <v>191</v>
      </c>
      <c r="F2362">
        <v>0</v>
      </c>
      <c r="G2362">
        <v>0</v>
      </c>
      <c r="H2362">
        <v>5</v>
      </c>
      <c r="I2362">
        <v>0</v>
      </c>
      <c r="J2362">
        <v>5</v>
      </c>
      <c r="K2362">
        <v>0</v>
      </c>
    </row>
    <row r="2363" spans="1:11" x14ac:dyDescent="0.25">
      <c r="A2363" t="s">
        <v>1466</v>
      </c>
      <c r="B2363" t="s">
        <v>74</v>
      </c>
      <c r="C2363" t="s">
        <v>264</v>
      </c>
      <c r="D2363" t="s">
        <v>242</v>
      </c>
      <c r="E2363" t="s">
        <v>192</v>
      </c>
      <c r="F2363">
        <v>0</v>
      </c>
      <c r="G2363">
        <v>0</v>
      </c>
      <c r="H2363">
        <v>15</v>
      </c>
      <c r="I2363">
        <v>0</v>
      </c>
      <c r="J2363">
        <v>15</v>
      </c>
      <c r="K2363">
        <v>0</v>
      </c>
    </row>
    <row r="2364" spans="1:11" x14ac:dyDescent="0.25">
      <c r="A2364" t="s">
        <v>1366</v>
      </c>
      <c r="B2364" t="s">
        <v>74</v>
      </c>
      <c r="C2364" t="s">
        <v>264</v>
      </c>
      <c r="D2364" t="s">
        <v>244</v>
      </c>
      <c r="E2364" t="s">
        <v>193</v>
      </c>
      <c r="F2364">
        <v>0</v>
      </c>
      <c r="G2364">
        <v>0</v>
      </c>
      <c r="H2364">
        <v>35</v>
      </c>
      <c r="I2364">
        <v>0</v>
      </c>
      <c r="J2364">
        <v>35</v>
      </c>
      <c r="K2364">
        <v>0</v>
      </c>
    </row>
    <row r="2365" spans="1:11" x14ac:dyDescent="0.25">
      <c r="A2365" t="s">
        <v>2607</v>
      </c>
      <c r="B2365" t="s">
        <v>74</v>
      </c>
      <c r="C2365" t="s">
        <v>264</v>
      </c>
      <c r="D2365" t="s">
        <v>243</v>
      </c>
      <c r="E2365" t="s">
        <v>194</v>
      </c>
      <c r="F2365">
        <v>0</v>
      </c>
      <c r="G2365">
        <v>0</v>
      </c>
      <c r="H2365">
        <v>18</v>
      </c>
      <c r="I2365">
        <v>0</v>
      </c>
      <c r="J2365">
        <v>18</v>
      </c>
      <c r="K2365">
        <v>0</v>
      </c>
    </row>
    <row r="2366" spans="1:11" x14ac:dyDescent="0.25">
      <c r="A2366" t="s">
        <v>1569</v>
      </c>
      <c r="B2366" t="s">
        <v>74</v>
      </c>
      <c r="C2366" t="s">
        <v>264</v>
      </c>
      <c r="D2366" t="s">
        <v>242</v>
      </c>
      <c r="E2366" t="s">
        <v>254</v>
      </c>
      <c r="F2366">
        <v>0</v>
      </c>
      <c r="G2366">
        <v>0</v>
      </c>
      <c r="H2366">
        <v>661</v>
      </c>
      <c r="I2366">
        <v>0</v>
      </c>
      <c r="J2366">
        <v>661</v>
      </c>
      <c r="K2366">
        <v>0</v>
      </c>
    </row>
    <row r="2367" spans="1:11" x14ac:dyDescent="0.25">
      <c r="A2367" t="s">
        <v>3066</v>
      </c>
      <c r="B2367" t="s">
        <v>74</v>
      </c>
      <c r="C2367" t="s">
        <v>264</v>
      </c>
      <c r="D2367" t="s">
        <v>243</v>
      </c>
      <c r="E2367" t="s">
        <v>195</v>
      </c>
      <c r="F2367">
        <v>0</v>
      </c>
      <c r="G2367">
        <v>0</v>
      </c>
      <c r="H2367">
        <v>18</v>
      </c>
      <c r="I2367">
        <v>0</v>
      </c>
      <c r="J2367">
        <v>18</v>
      </c>
      <c r="K2367">
        <v>0</v>
      </c>
    </row>
    <row r="2368" spans="1:11" x14ac:dyDescent="0.25">
      <c r="A2368" t="s">
        <v>1843</v>
      </c>
      <c r="B2368" t="s">
        <v>74</v>
      </c>
      <c r="C2368" t="s">
        <v>264</v>
      </c>
      <c r="D2368" t="s">
        <v>240</v>
      </c>
      <c r="E2368" t="s">
        <v>196</v>
      </c>
      <c r="F2368">
        <v>0</v>
      </c>
      <c r="G2368">
        <v>0</v>
      </c>
      <c r="H2368">
        <v>5</v>
      </c>
      <c r="I2368">
        <v>0</v>
      </c>
      <c r="J2368">
        <v>5</v>
      </c>
      <c r="K2368">
        <v>0</v>
      </c>
    </row>
    <row r="2369" spans="1:11" x14ac:dyDescent="0.25">
      <c r="A2369" t="s">
        <v>2096</v>
      </c>
      <c r="B2369" t="s">
        <v>74</v>
      </c>
      <c r="C2369" t="s">
        <v>264</v>
      </c>
      <c r="D2369" t="s">
        <v>243</v>
      </c>
      <c r="E2369" t="s">
        <v>255</v>
      </c>
      <c r="F2369">
        <v>0</v>
      </c>
      <c r="G2369">
        <v>0</v>
      </c>
      <c r="H2369">
        <v>272</v>
      </c>
      <c r="I2369">
        <v>0</v>
      </c>
      <c r="J2369">
        <v>272</v>
      </c>
      <c r="K2369">
        <v>0</v>
      </c>
    </row>
    <row r="2370" spans="1:11" x14ac:dyDescent="0.25">
      <c r="A2370" t="s">
        <v>2819</v>
      </c>
      <c r="B2370" t="s">
        <v>74</v>
      </c>
      <c r="C2370" t="s">
        <v>264</v>
      </c>
      <c r="D2370" t="s">
        <v>242</v>
      </c>
      <c r="E2370" t="s">
        <v>197</v>
      </c>
      <c r="F2370">
        <v>0</v>
      </c>
      <c r="G2370">
        <v>0</v>
      </c>
      <c r="H2370">
        <v>18</v>
      </c>
      <c r="I2370">
        <v>0</v>
      </c>
      <c r="J2370">
        <v>18</v>
      </c>
      <c r="K2370">
        <v>0</v>
      </c>
    </row>
    <row r="2371" spans="1:11" x14ac:dyDescent="0.25">
      <c r="A2371" t="s">
        <v>3138</v>
      </c>
      <c r="B2371" t="s">
        <v>74</v>
      </c>
      <c r="C2371" t="s">
        <v>264</v>
      </c>
      <c r="D2371" t="s">
        <v>238</v>
      </c>
      <c r="E2371" t="s">
        <v>198</v>
      </c>
      <c r="F2371">
        <v>0</v>
      </c>
      <c r="G2371">
        <v>0</v>
      </c>
      <c r="H2371">
        <v>6</v>
      </c>
      <c r="I2371">
        <v>0</v>
      </c>
      <c r="J2371">
        <v>6</v>
      </c>
      <c r="K2371">
        <v>0</v>
      </c>
    </row>
    <row r="2372" spans="1:11" x14ac:dyDescent="0.25">
      <c r="A2372" t="s">
        <v>3220</v>
      </c>
      <c r="B2372" t="s">
        <v>74</v>
      </c>
      <c r="C2372" t="s">
        <v>264</v>
      </c>
      <c r="D2372" t="s">
        <v>239</v>
      </c>
      <c r="E2372" t="s">
        <v>199</v>
      </c>
      <c r="F2372">
        <v>0</v>
      </c>
      <c r="G2372">
        <v>0</v>
      </c>
      <c r="H2372">
        <v>32</v>
      </c>
      <c r="I2372">
        <v>0</v>
      </c>
      <c r="J2372">
        <v>32</v>
      </c>
      <c r="K2372">
        <v>0</v>
      </c>
    </row>
    <row r="2373" spans="1:11" x14ac:dyDescent="0.25">
      <c r="A2373" t="s">
        <v>3949</v>
      </c>
      <c r="B2373" t="s">
        <v>74</v>
      </c>
      <c r="C2373" t="s">
        <v>264</v>
      </c>
      <c r="D2373" t="s">
        <v>241</v>
      </c>
      <c r="E2373" t="s">
        <v>200</v>
      </c>
      <c r="F2373">
        <v>0</v>
      </c>
      <c r="G2373">
        <v>0</v>
      </c>
      <c r="H2373">
        <v>4</v>
      </c>
      <c r="I2373">
        <v>0</v>
      </c>
      <c r="J2373">
        <v>4</v>
      </c>
      <c r="K2373">
        <v>0</v>
      </c>
    </row>
    <row r="2374" spans="1:11" x14ac:dyDescent="0.25">
      <c r="A2374" t="s">
        <v>2482</v>
      </c>
      <c r="B2374" t="s">
        <v>74</v>
      </c>
      <c r="C2374" t="s">
        <v>264</v>
      </c>
      <c r="D2374" t="s">
        <v>244</v>
      </c>
      <c r="E2374" t="s">
        <v>201</v>
      </c>
      <c r="F2374">
        <v>0</v>
      </c>
      <c r="G2374">
        <v>0</v>
      </c>
      <c r="H2374">
        <v>31</v>
      </c>
      <c r="I2374">
        <v>0</v>
      </c>
      <c r="J2374">
        <v>31</v>
      </c>
      <c r="K2374">
        <v>0</v>
      </c>
    </row>
    <row r="2375" spans="1:11" x14ac:dyDescent="0.25">
      <c r="A2375" t="s">
        <v>598</v>
      </c>
      <c r="B2375" t="s">
        <v>74</v>
      </c>
      <c r="C2375" t="s">
        <v>264</v>
      </c>
      <c r="D2375" t="s">
        <v>241</v>
      </c>
      <c r="E2375" t="s">
        <v>202</v>
      </c>
      <c r="F2375">
        <v>0</v>
      </c>
      <c r="G2375">
        <v>0</v>
      </c>
      <c r="H2375">
        <v>14</v>
      </c>
      <c r="I2375">
        <v>0</v>
      </c>
      <c r="J2375">
        <v>14</v>
      </c>
      <c r="K2375">
        <v>0</v>
      </c>
    </row>
    <row r="2376" spans="1:11" x14ac:dyDescent="0.25">
      <c r="A2376" t="s">
        <v>3554</v>
      </c>
      <c r="B2376" t="s">
        <v>74</v>
      </c>
      <c r="C2376" t="s">
        <v>264</v>
      </c>
      <c r="D2376" t="s">
        <v>240</v>
      </c>
      <c r="E2376" t="s">
        <v>203</v>
      </c>
      <c r="F2376">
        <v>0</v>
      </c>
      <c r="G2376">
        <v>0</v>
      </c>
      <c r="H2376">
        <v>2</v>
      </c>
      <c r="I2376">
        <v>0</v>
      </c>
      <c r="J2376">
        <v>2</v>
      </c>
      <c r="K2376">
        <v>0</v>
      </c>
    </row>
    <row r="2377" spans="1:11" x14ac:dyDescent="0.25">
      <c r="A2377" t="s">
        <v>2402</v>
      </c>
      <c r="B2377" t="s">
        <v>74</v>
      </c>
      <c r="C2377" t="s">
        <v>264</v>
      </c>
      <c r="D2377" t="s">
        <v>244</v>
      </c>
      <c r="E2377" t="s">
        <v>204</v>
      </c>
      <c r="F2377">
        <v>0</v>
      </c>
      <c r="G2377">
        <v>0</v>
      </c>
      <c r="H2377">
        <v>5</v>
      </c>
      <c r="I2377">
        <v>0</v>
      </c>
      <c r="J2377">
        <v>5</v>
      </c>
      <c r="K2377">
        <v>0</v>
      </c>
    </row>
    <row r="2378" spans="1:11" x14ac:dyDescent="0.25">
      <c r="A2378" t="s">
        <v>2975</v>
      </c>
      <c r="B2378" t="s">
        <v>74</v>
      </c>
      <c r="C2378" t="s">
        <v>264</v>
      </c>
      <c r="D2378" t="s">
        <v>238</v>
      </c>
      <c r="E2378" t="s">
        <v>205</v>
      </c>
      <c r="F2378">
        <v>0</v>
      </c>
      <c r="G2378">
        <v>0</v>
      </c>
      <c r="H2378">
        <v>17</v>
      </c>
      <c r="I2378">
        <v>0</v>
      </c>
      <c r="J2378">
        <v>17</v>
      </c>
      <c r="K2378">
        <v>0</v>
      </c>
    </row>
    <row r="2379" spans="1:11" x14ac:dyDescent="0.25">
      <c r="A2379" t="s">
        <v>680</v>
      </c>
      <c r="B2379" t="s">
        <v>74</v>
      </c>
      <c r="C2379" t="s">
        <v>264</v>
      </c>
      <c r="D2379" t="s">
        <v>240</v>
      </c>
      <c r="E2379" t="s">
        <v>206</v>
      </c>
      <c r="F2379">
        <v>0</v>
      </c>
      <c r="G2379">
        <v>0</v>
      </c>
      <c r="H2379">
        <v>3</v>
      </c>
      <c r="I2379">
        <v>0</v>
      </c>
      <c r="J2379">
        <v>3</v>
      </c>
      <c r="K2379">
        <v>0</v>
      </c>
    </row>
    <row r="2380" spans="1:11" x14ac:dyDescent="0.25">
      <c r="A2380" t="s">
        <v>891</v>
      </c>
      <c r="B2380" t="s">
        <v>74</v>
      </c>
      <c r="C2380" t="s">
        <v>264</v>
      </c>
      <c r="D2380" t="s">
        <v>242</v>
      </c>
      <c r="E2380" t="s">
        <v>207</v>
      </c>
      <c r="F2380">
        <v>0</v>
      </c>
      <c r="G2380">
        <v>0</v>
      </c>
      <c r="H2380">
        <v>100</v>
      </c>
      <c r="I2380">
        <v>0</v>
      </c>
      <c r="J2380">
        <v>100</v>
      </c>
      <c r="K2380">
        <v>0</v>
      </c>
    </row>
    <row r="2381" spans="1:11" x14ac:dyDescent="0.25">
      <c r="A2381" t="s">
        <v>2509</v>
      </c>
      <c r="B2381" t="s">
        <v>74</v>
      </c>
      <c r="C2381" t="s">
        <v>264</v>
      </c>
      <c r="D2381" t="s">
        <v>239</v>
      </c>
      <c r="E2381" t="s">
        <v>208</v>
      </c>
      <c r="F2381">
        <v>0</v>
      </c>
      <c r="G2381">
        <v>0</v>
      </c>
      <c r="H2381">
        <v>15</v>
      </c>
      <c r="I2381">
        <v>0</v>
      </c>
      <c r="J2381">
        <v>15</v>
      </c>
      <c r="K2381">
        <v>0</v>
      </c>
    </row>
    <row r="2382" spans="1:11" x14ac:dyDescent="0.25">
      <c r="A2382" t="s">
        <v>3238</v>
      </c>
      <c r="B2382" t="s">
        <v>74</v>
      </c>
      <c r="C2382" t="s">
        <v>264</v>
      </c>
      <c r="D2382" t="s">
        <v>243</v>
      </c>
      <c r="E2382" t="s">
        <v>209</v>
      </c>
      <c r="F2382">
        <v>0</v>
      </c>
      <c r="G2382">
        <v>0</v>
      </c>
      <c r="H2382">
        <v>16</v>
      </c>
      <c r="I2382">
        <v>0</v>
      </c>
      <c r="J2382">
        <v>16</v>
      </c>
      <c r="K2382">
        <v>0</v>
      </c>
    </row>
    <row r="2383" spans="1:11" x14ac:dyDescent="0.25">
      <c r="A2383" t="s">
        <v>2534</v>
      </c>
      <c r="B2383" t="s">
        <v>74</v>
      </c>
      <c r="C2383" t="s">
        <v>264</v>
      </c>
      <c r="D2383" t="s">
        <v>241</v>
      </c>
      <c r="E2383" t="s">
        <v>210</v>
      </c>
      <c r="F2383">
        <v>0</v>
      </c>
      <c r="G2383">
        <v>0</v>
      </c>
      <c r="H2383">
        <v>1</v>
      </c>
      <c r="I2383">
        <v>0</v>
      </c>
      <c r="J2383">
        <v>1</v>
      </c>
      <c r="K2383">
        <v>0</v>
      </c>
    </row>
    <row r="2384" spans="1:11" x14ac:dyDescent="0.25">
      <c r="A2384" t="s">
        <v>1650</v>
      </c>
      <c r="B2384" t="s">
        <v>74</v>
      </c>
      <c r="C2384" t="s">
        <v>264</v>
      </c>
      <c r="D2384" t="s">
        <v>244</v>
      </c>
      <c r="E2384" t="s">
        <v>211</v>
      </c>
      <c r="F2384">
        <v>0</v>
      </c>
      <c r="G2384">
        <v>0</v>
      </c>
      <c r="H2384">
        <v>4</v>
      </c>
      <c r="I2384">
        <v>0</v>
      </c>
      <c r="J2384">
        <v>4</v>
      </c>
      <c r="K2384">
        <v>0</v>
      </c>
    </row>
    <row r="2385" spans="1:11" x14ac:dyDescent="0.25">
      <c r="A2385" t="s">
        <v>2992</v>
      </c>
      <c r="B2385" t="s">
        <v>74</v>
      </c>
      <c r="C2385" t="s">
        <v>264</v>
      </c>
      <c r="D2385" t="s">
        <v>238</v>
      </c>
      <c r="E2385" t="s">
        <v>212</v>
      </c>
      <c r="F2385">
        <v>0</v>
      </c>
      <c r="G2385">
        <v>0</v>
      </c>
      <c r="H2385">
        <v>6</v>
      </c>
      <c r="I2385">
        <v>0</v>
      </c>
      <c r="J2385">
        <v>6</v>
      </c>
      <c r="K2385">
        <v>0</v>
      </c>
    </row>
    <row r="2386" spans="1:11" x14ac:dyDescent="0.25">
      <c r="A2386" t="s">
        <v>3945</v>
      </c>
      <c r="B2386" t="s">
        <v>74</v>
      </c>
      <c r="C2386" t="s">
        <v>264</v>
      </c>
      <c r="D2386" t="s">
        <v>243</v>
      </c>
      <c r="E2386" t="s">
        <v>213</v>
      </c>
      <c r="F2386">
        <v>0</v>
      </c>
      <c r="G2386">
        <v>0</v>
      </c>
      <c r="H2386">
        <v>8</v>
      </c>
      <c r="I2386">
        <v>0</v>
      </c>
      <c r="J2386">
        <v>8</v>
      </c>
      <c r="K2386">
        <v>0</v>
      </c>
    </row>
    <row r="2387" spans="1:11" x14ac:dyDescent="0.25">
      <c r="A2387" t="s">
        <v>2357</v>
      </c>
      <c r="B2387" t="s">
        <v>74</v>
      </c>
      <c r="C2387" t="s">
        <v>264</v>
      </c>
      <c r="D2387" t="s">
        <v>239</v>
      </c>
      <c r="E2387" t="s">
        <v>214</v>
      </c>
      <c r="F2387">
        <v>0</v>
      </c>
      <c r="G2387">
        <v>0</v>
      </c>
      <c r="H2387">
        <v>20</v>
      </c>
      <c r="I2387">
        <v>0</v>
      </c>
      <c r="J2387">
        <v>20</v>
      </c>
      <c r="K2387">
        <v>0</v>
      </c>
    </row>
    <row r="2388" spans="1:11" x14ac:dyDescent="0.25">
      <c r="A2388" t="s">
        <v>3292</v>
      </c>
      <c r="B2388" t="s">
        <v>74</v>
      </c>
      <c r="C2388" t="s">
        <v>264</v>
      </c>
      <c r="D2388" t="s">
        <v>241</v>
      </c>
      <c r="E2388" t="s">
        <v>215</v>
      </c>
      <c r="F2388">
        <v>0</v>
      </c>
      <c r="G2388">
        <v>0</v>
      </c>
      <c r="H2388">
        <v>26</v>
      </c>
      <c r="I2388">
        <v>0</v>
      </c>
      <c r="J2388">
        <v>26</v>
      </c>
      <c r="K2388">
        <v>0</v>
      </c>
    </row>
    <row r="2389" spans="1:11" x14ac:dyDescent="0.25">
      <c r="A2389" t="s">
        <v>3331</v>
      </c>
      <c r="B2389" t="s">
        <v>74</v>
      </c>
      <c r="C2389" t="s">
        <v>264</v>
      </c>
      <c r="D2389" t="s">
        <v>245</v>
      </c>
      <c r="E2389" t="s">
        <v>216</v>
      </c>
      <c r="F2389">
        <v>0</v>
      </c>
      <c r="G2389">
        <v>0</v>
      </c>
      <c r="H2389">
        <v>10</v>
      </c>
      <c r="I2389">
        <v>0</v>
      </c>
      <c r="J2389">
        <v>10</v>
      </c>
      <c r="K2389">
        <v>0</v>
      </c>
    </row>
    <row r="2390" spans="1:11" x14ac:dyDescent="0.25">
      <c r="A2390" t="s">
        <v>961</v>
      </c>
      <c r="B2390" t="s">
        <v>74</v>
      </c>
      <c r="C2390" t="s">
        <v>264</v>
      </c>
      <c r="D2390" t="s">
        <v>244</v>
      </c>
      <c r="E2390" t="s">
        <v>217</v>
      </c>
      <c r="F2390">
        <v>0</v>
      </c>
      <c r="G2390">
        <v>0</v>
      </c>
      <c r="H2390">
        <v>6</v>
      </c>
      <c r="I2390">
        <v>0</v>
      </c>
      <c r="J2390">
        <v>6</v>
      </c>
      <c r="K2390">
        <v>0</v>
      </c>
    </row>
    <row r="2391" spans="1:11" x14ac:dyDescent="0.25">
      <c r="A2391" t="s">
        <v>712</v>
      </c>
      <c r="B2391" t="s">
        <v>74</v>
      </c>
      <c r="C2391" t="s">
        <v>264</v>
      </c>
      <c r="D2391" t="s">
        <v>239</v>
      </c>
      <c r="E2391" t="s">
        <v>218</v>
      </c>
      <c r="F2391">
        <v>0</v>
      </c>
      <c r="G2391">
        <v>0</v>
      </c>
      <c r="H2391">
        <v>26</v>
      </c>
      <c r="I2391">
        <v>0</v>
      </c>
      <c r="J2391">
        <v>26</v>
      </c>
      <c r="K2391">
        <v>0</v>
      </c>
    </row>
    <row r="2392" spans="1:11" x14ac:dyDescent="0.25">
      <c r="A2392" t="s">
        <v>1348</v>
      </c>
      <c r="B2392" t="s">
        <v>74</v>
      </c>
      <c r="C2392" t="s">
        <v>264</v>
      </c>
      <c r="D2392" t="s">
        <v>239</v>
      </c>
      <c r="E2392" t="s">
        <v>219</v>
      </c>
      <c r="F2392">
        <v>0</v>
      </c>
      <c r="G2392">
        <v>0</v>
      </c>
      <c r="H2392">
        <v>39</v>
      </c>
      <c r="I2392">
        <v>0</v>
      </c>
      <c r="J2392">
        <v>39</v>
      </c>
      <c r="K2392">
        <v>0</v>
      </c>
    </row>
    <row r="2393" spans="1:11" x14ac:dyDescent="0.25">
      <c r="A2393" t="s">
        <v>2801</v>
      </c>
      <c r="B2393" t="s">
        <v>74</v>
      </c>
      <c r="C2393" t="s">
        <v>264</v>
      </c>
      <c r="D2393" t="s">
        <v>241</v>
      </c>
      <c r="E2393" t="s">
        <v>220</v>
      </c>
      <c r="F2393">
        <v>0</v>
      </c>
      <c r="G2393">
        <v>0</v>
      </c>
      <c r="H2393">
        <v>14</v>
      </c>
      <c r="I2393">
        <v>0</v>
      </c>
      <c r="J2393">
        <v>14</v>
      </c>
      <c r="K2393">
        <v>0</v>
      </c>
    </row>
    <row r="2394" spans="1:11" x14ac:dyDescent="0.25">
      <c r="A2394" t="s">
        <v>1460</v>
      </c>
      <c r="B2394" t="s">
        <v>74</v>
      </c>
      <c r="C2394" t="s">
        <v>264</v>
      </c>
      <c r="D2394" t="s">
        <v>244</v>
      </c>
      <c r="E2394" t="s">
        <v>221</v>
      </c>
      <c r="F2394">
        <v>0</v>
      </c>
      <c r="G2394">
        <v>0</v>
      </c>
      <c r="H2394">
        <v>39</v>
      </c>
      <c r="I2394">
        <v>0</v>
      </c>
      <c r="J2394">
        <v>39</v>
      </c>
      <c r="K2394">
        <v>0</v>
      </c>
    </row>
    <row r="2395" spans="1:11" x14ac:dyDescent="0.25">
      <c r="A2395" t="s">
        <v>2987</v>
      </c>
      <c r="B2395" t="s">
        <v>74</v>
      </c>
      <c r="C2395" t="s">
        <v>264</v>
      </c>
      <c r="D2395" t="s">
        <v>242</v>
      </c>
      <c r="E2395" t="s">
        <v>222</v>
      </c>
      <c r="F2395">
        <v>0</v>
      </c>
      <c r="G2395">
        <v>0</v>
      </c>
      <c r="H2395">
        <v>9</v>
      </c>
      <c r="I2395">
        <v>0</v>
      </c>
      <c r="J2395">
        <v>9</v>
      </c>
      <c r="K2395">
        <v>0</v>
      </c>
    </row>
    <row r="2396" spans="1:11" x14ac:dyDescent="0.25">
      <c r="A2396" t="s">
        <v>1220</v>
      </c>
      <c r="B2396" t="s">
        <v>74</v>
      </c>
      <c r="C2396" t="s">
        <v>264</v>
      </c>
      <c r="D2396" t="s">
        <v>244</v>
      </c>
      <c r="E2396" t="s">
        <v>256</v>
      </c>
      <c r="F2396">
        <v>0</v>
      </c>
      <c r="G2396">
        <v>0</v>
      </c>
      <c r="H2396">
        <v>267</v>
      </c>
      <c r="I2396">
        <v>0</v>
      </c>
      <c r="J2396">
        <v>267</v>
      </c>
      <c r="K2396">
        <v>0</v>
      </c>
    </row>
    <row r="2397" spans="1:11" x14ac:dyDescent="0.25">
      <c r="A2397" t="s">
        <v>1937</v>
      </c>
      <c r="B2397" t="s">
        <v>74</v>
      </c>
      <c r="C2397" t="s">
        <v>264</v>
      </c>
      <c r="D2397" t="s">
        <v>237</v>
      </c>
      <c r="E2397" t="s">
        <v>223</v>
      </c>
      <c r="F2397">
        <v>0</v>
      </c>
      <c r="G2397">
        <v>0</v>
      </c>
      <c r="H2397">
        <v>21</v>
      </c>
      <c r="I2397">
        <v>0</v>
      </c>
      <c r="J2397">
        <v>21</v>
      </c>
      <c r="K2397">
        <v>0</v>
      </c>
    </row>
    <row r="2398" spans="1:11" x14ac:dyDescent="0.25">
      <c r="A2398" t="s">
        <v>2972</v>
      </c>
      <c r="B2398" t="s">
        <v>74</v>
      </c>
      <c r="C2398" t="s">
        <v>264</v>
      </c>
      <c r="D2398" t="s">
        <v>242</v>
      </c>
      <c r="E2398" t="s">
        <v>224</v>
      </c>
      <c r="F2398">
        <v>0</v>
      </c>
      <c r="G2398">
        <v>0</v>
      </c>
      <c r="H2398">
        <v>47</v>
      </c>
      <c r="I2398">
        <v>0</v>
      </c>
      <c r="J2398">
        <v>47</v>
      </c>
      <c r="K2398">
        <v>0</v>
      </c>
    </row>
    <row r="2399" spans="1:11" x14ac:dyDescent="0.25">
      <c r="A2399" t="s">
        <v>754</v>
      </c>
      <c r="B2399" t="s">
        <v>74</v>
      </c>
      <c r="C2399" t="s">
        <v>264</v>
      </c>
      <c r="D2399" t="s">
        <v>239</v>
      </c>
      <c r="E2399" t="s">
        <v>225</v>
      </c>
      <c r="F2399">
        <v>0</v>
      </c>
      <c r="G2399">
        <v>0</v>
      </c>
      <c r="H2399">
        <v>10</v>
      </c>
      <c r="I2399">
        <v>0</v>
      </c>
      <c r="J2399">
        <v>10</v>
      </c>
      <c r="K2399">
        <v>0</v>
      </c>
    </row>
    <row r="2400" spans="1:11" x14ac:dyDescent="0.25">
      <c r="A2400" t="s">
        <v>3701</v>
      </c>
      <c r="B2400" t="s">
        <v>74</v>
      </c>
      <c r="C2400" t="s">
        <v>264</v>
      </c>
      <c r="D2400" t="s">
        <v>241</v>
      </c>
      <c r="E2400" t="s">
        <v>226</v>
      </c>
      <c r="F2400">
        <v>0</v>
      </c>
      <c r="G2400">
        <v>0</v>
      </c>
      <c r="H2400">
        <v>5</v>
      </c>
      <c r="I2400">
        <v>0</v>
      </c>
      <c r="J2400">
        <v>5</v>
      </c>
      <c r="K2400">
        <v>0</v>
      </c>
    </row>
    <row r="2401" spans="1:11" x14ac:dyDescent="0.25">
      <c r="A2401" t="s">
        <v>1676</v>
      </c>
      <c r="B2401" t="s">
        <v>74</v>
      </c>
      <c r="C2401" t="s">
        <v>264</v>
      </c>
      <c r="D2401" t="s">
        <v>241</v>
      </c>
      <c r="E2401" t="s">
        <v>227</v>
      </c>
      <c r="F2401">
        <v>0</v>
      </c>
      <c r="G2401">
        <v>0</v>
      </c>
      <c r="H2401">
        <v>8</v>
      </c>
      <c r="I2401">
        <v>0</v>
      </c>
      <c r="J2401">
        <v>8</v>
      </c>
      <c r="K2401">
        <v>0</v>
      </c>
    </row>
    <row r="2402" spans="1:11" x14ac:dyDescent="0.25">
      <c r="A2402" t="s">
        <v>1018</v>
      </c>
      <c r="B2402" t="s">
        <v>74</v>
      </c>
      <c r="C2402" t="s">
        <v>264</v>
      </c>
      <c r="D2402" t="s">
        <v>243</v>
      </c>
      <c r="E2402" t="s">
        <v>228</v>
      </c>
      <c r="F2402">
        <v>0</v>
      </c>
      <c r="G2402">
        <v>0</v>
      </c>
      <c r="H2402">
        <v>23</v>
      </c>
      <c r="I2402">
        <v>0</v>
      </c>
      <c r="J2402">
        <v>23</v>
      </c>
      <c r="K2402">
        <v>0</v>
      </c>
    </row>
    <row r="2403" spans="1:11" x14ac:dyDescent="0.25">
      <c r="A2403" t="s">
        <v>3928</v>
      </c>
      <c r="B2403" t="s">
        <v>74</v>
      </c>
      <c r="C2403" t="s">
        <v>264</v>
      </c>
      <c r="D2403" t="s">
        <v>242</v>
      </c>
      <c r="E2403" t="s">
        <v>229</v>
      </c>
      <c r="F2403">
        <v>0</v>
      </c>
      <c r="G2403">
        <v>0</v>
      </c>
      <c r="H2403">
        <v>24</v>
      </c>
      <c r="I2403">
        <v>0</v>
      </c>
      <c r="J2403">
        <v>24</v>
      </c>
      <c r="K2403">
        <v>0</v>
      </c>
    </row>
    <row r="2404" spans="1:11" x14ac:dyDescent="0.25">
      <c r="A2404" t="s">
        <v>3617</v>
      </c>
      <c r="B2404" t="s">
        <v>74</v>
      </c>
      <c r="C2404" t="s">
        <v>264</v>
      </c>
      <c r="D2404" t="s">
        <v>241</v>
      </c>
      <c r="E2404" t="s">
        <v>230</v>
      </c>
      <c r="F2404">
        <v>0</v>
      </c>
      <c r="G2404">
        <v>0</v>
      </c>
      <c r="H2404">
        <v>8</v>
      </c>
      <c r="I2404">
        <v>0</v>
      </c>
      <c r="J2404">
        <v>8</v>
      </c>
      <c r="K2404">
        <v>0</v>
      </c>
    </row>
    <row r="2405" spans="1:11" x14ac:dyDescent="0.25">
      <c r="A2405" t="s">
        <v>1576</v>
      </c>
      <c r="B2405" t="s">
        <v>74</v>
      </c>
      <c r="C2405" t="s">
        <v>264</v>
      </c>
      <c r="D2405" t="s">
        <v>242</v>
      </c>
      <c r="E2405" t="s">
        <v>231</v>
      </c>
      <c r="F2405">
        <v>0</v>
      </c>
      <c r="G2405">
        <v>0</v>
      </c>
      <c r="H2405">
        <v>24</v>
      </c>
      <c r="I2405">
        <v>0</v>
      </c>
      <c r="J2405">
        <v>24</v>
      </c>
      <c r="K2405">
        <v>0</v>
      </c>
    </row>
    <row r="2406" spans="1:11" x14ac:dyDescent="0.25">
      <c r="A2406" t="s">
        <v>671</v>
      </c>
      <c r="B2406" t="s">
        <v>74</v>
      </c>
      <c r="C2406" t="s">
        <v>264</v>
      </c>
      <c r="D2406" t="s">
        <v>244</v>
      </c>
      <c r="E2406" t="s">
        <v>232</v>
      </c>
      <c r="F2406">
        <v>0</v>
      </c>
      <c r="G2406">
        <v>0</v>
      </c>
      <c r="H2406">
        <v>10</v>
      </c>
      <c r="I2406">
        <v>0</v>
      </c>
      <c r="J2406">
        <v>10</v>
      </c>
      <c r="K2406">
        <v>0</v>
      </c>
    </row>
    <row r="2407" spans="1:11" x14ac:dyDescent="0.25">
      <c r="A2407" t="s">
        <v>2426</v>
      </c>
      <c r="B2407" t="s">
        <v>74</v>
      </c>
      <c r="C2407" t="s">
        <v>264</v>
      </c>
      <c r="D2407" t="s">
        <v>244</v>
      </c>
      <c r="E2407" t="s">
        <v>233</v>
      </c>
      <c r="F2407">
        <v>0</v>
      </c>
      <c r="G2407">
        <v>0</v>
      </c>
      <c r="H2407">
        <v>24</v>
      </c>
      <c r="I2407">
        <v>0</v>
      </c>
      <c r="J2407">
        <v>24</v>
      </c>
      <c r="K2407">
        <v>0</v>
      </c>
    </row>
    <row r="2408" spans="1:11" x14ac:dyDescent="0.25">
      <c r="A2408" t="s">
        <v>2859</v>
      </c>
      <c r="B2408" t="s">
        <v>74</v>
      </c>
      <c r="C2408" t="s">
        <v>264</v>
      </c>
      <c r="D2408" t="s">
        <v>245</v>
      </c>
      <c r="E2408" t="s">
        <v>234</v>
      </c>
      <c r="F2408">
        <v>0</v>
      </c>
      <c r="G2408">
        <v>0</v>
      </c>
      <c r="H2408">
        <v>15</v>
      </c>
      <c r="I2408">
        <v>0</v>
      </c>
      <c r="J2408">
        <v>15</v>
      </c>
      <c r="K2408">
        <v>0</v>
      </c>
    </row>
    <row r="2409" spans="1:11" x14ac:dyDescent="0.25">
      <c r="A2409" t="s">
        <v>670</v>
      </c>
      <c r="B2409" t="s">
        <v>74</v>
      </c>
      <c r="C2409" t="s">
        <v>264</v>
      </c>
      <c r="D2409" t="s">
        <v>245</v>
      </c>
      <c r="E2409" t="s">
        <v>257</v>
      </c>
      <c r="F2409">
        <v>0</v>
      </c>
      <c r="G2409">
        <v>0</v>
      </c>
      <c r="H2409">
        <v>217</v>
      </c>
      <c r="I2409">
        <v>0</v>
      </c>
      <c r="J2409">
        <v>217</v>
      </c>
      <c r="K2409">
        <v>0</v>
      </c>
    </row>
    <row r="2410" spans="1:11" x14ac:dyDescent="0.25">
      <c r="A2410" t="s">
        <v>19229</v>
      </c>
      <c r="B2410" t="s">
        <v>19169</v>
      </c>
      <c r="C2410" t="s">
        <v>247</v>
      </c>
      <c r="D2410" t="s">
        <v>81</v>
      </c>
      <c r="E2410" t="s">
        <v>248</v>
      </c>
      <c r="F2410">
        <v>8</v>
      </c>
      <c r="G2410">
        <v>47</v>
      </c>
      <c r="H2410">
        <v>5</v>
      </c>
      <c r="I2410">
        <v>0</v>
      </c>
      <c r="J2410">
        <v>13</v>
      </c>
      <c r="K2410">
        <v>47</v>
      </c>
    </row>
    <row r="2411" spans="1:11" x14ac:dyDescent="0.25">
      <c r="A2411" t="s">
        <v>19301</v>
      </c>
      <c r="B2411" t="s">
        <v>19169</v>
      </c>
      <c r="C2411" t="s">
        <v>247</v>
      </c>
      <c r="D2411" t="s">
        <v>243</v>
      </c>
      <c r="E2411" t="s">
        <v>97</v>
      </c>
      <c r="F2411">
        <v>1</v>
      </c>
      <c r="G2411">
        <v>5</v>
      </c>
      <c r="H2411">
        <v>0</v>
      </c>
      <c r="I2411">
        <v>0</v>
      </c>
      <c r="J2411">
        <v>1</v>
      </c>
      <c r="K2411">
        <v>5</v>
      </c>
    </row>
    <row r="2412" spans="1:11" x14ac:dyDescent="0.25">
      <c r="A2412" t="s">
        <v>19256</v>
      </c>
      <c r="B2412" t="s">
        <v>19169</v>
      </c>
      <c r="C2412" t="s">
        <v>247</v>
      </c>
      <c r="D2412" t="s">
        <v>239</v>
      </c>
      <c r="E2412" t="s">
        <v>120</v>
      </c>
      <c r="F2412">
        <v>0</v>
      </c>
      <c r="G2412">
        <v>0</v>
      </c>
      <c r="H2412">
        <v>1</v>
      </c>
      <c r="I2412">
        <v>0</v>
      </c>
      <c r="J2412">
        <v>1</v>
      </c>
      <c r="K2412">
        <v>0</v>
      </c>
    </row>
    <row r="2413" spans="1:11" x14ac:dyDescent="0.25">
      <c r="A2413" t="s">
        <v>19272</v>
      </c>
      <c r="B2413" t="s">
        <v>19169</v>
      </c>
      <c r="C2413" t="s">
        <v>247</v>
      </c>
      <c r="D2413" t="s">
        <v>237</v>
      </c>
      <c r="E2413" t="s">
        <v>249</v>
      </c>
      <c r="F2413">
        <v>2</v>
      </c>
      <c r="G2413">
        <v>12</v>
      </c>
      <c r="H2413">
        <v>0</v>
      </c>
      <c r="I2413">
        <v>0</v>
      </c>
      <c r="J2413">
        <v>2</v>
      </c>
      <c r="K2413">
        <v>12</v>
      </c>
    </row>
    <row r="2414" spans="1:11" x14ac:dyDescent="0.25">
      <c r="A2414" t="s">
        <v>19265</v>
      </c>
      <c r="B2414" t="s">
        <v>19169</v>
      </c>
      <c r="C2414" t="s">
        <v>247</v>
      </c>
      <c r="D2414" t="s">
        <v>245</v>
      </c>
      <c r="E2414" t="s">
        <v>121</v>
      </c>
      <c r="F2414">
        <v>1</v>
      </c>
      <c r="G2414">
        <v>6</v>
      </c>
      <c r="H2414">
        <v>0</v>
      </c>
      <c r="I2414">
        <v>0</v>
      </c>
      <c r="J2414">
        <v>1</v>
      </c>
      <c r="K2414">
        <v>6</v>
      </c>
    </row>
    <row r="2415" spans="1:11" x14ac:dyDescent="0.25">
      <c r="A2415" t="s">
        <v>19307</v>
      </c>
      <c r="B2415" t="s">
        <v>19169</v>
      </c>
      <c r="C2415" t="s">
        <v>247</v>
      </c>
      <c r="D2415" t="s">
        <v>242</v>
      </c>
      <c r="E2415" t="s">
        <v>122</v>
      </c>
      <c r="F2415">
        <v>1</v>
      </c>
      <c r="G2415">
        <v>12</v>
      </c>
      <c r="H2415">
        <v>0</v>
      </c>
      <c r="I2415">
        <v>0</v>
      </c>
      <c r="J2415">
        <v>1</v>
      </c>
      <c r="K2415">
        <v>12</v>
      </c>
    </row>
    <row r="2416" spans="1:11" x14ac:dyDescent="0.25">
      <c r="A2416" t="s">
        <v>19241</v>
      </c>
      <c r="B2416" t="s">
        <v>19169</v>
      </c>
      <c r="C2416" t="s">
        <v>247</v>
      </c>
      <c r="D2416" t="s">
        <v>245</v>
      </c>
      <c r="E2416" t="s">
        <v>147</v>
      </c>
      <c r="F2416">
        <v>1</v>
      </c>
      <c r="G2416">
        <v>6</v>
      </c>
      <c r="H2416">
        <v>0</v>
      </c>
      <c r="I2416">
        <v>0</v>
      </c>
      <c r="J2416">
        <v>1</v>
      </c>
      <c r="K2416">
        <v>6</v>
      </c>
    </row>
    <row r="2417" spans="1:11" x14ac:dyDescent="0.25">
      <c r="A2417" t="s">
        <v>19252</v>
      </c>
      <c r="B2417" t="s">
        <v>19169</v>
      </c>
      <c r="C2417" t="s">
        <v>247</v>
      </c>
      <c r="D2417" t="s">
        <v>239</v>
      </c>
      <c r="E2417" t="s">
        <v>251</v>
      </c>
      <c r="F2417">
        <v>0</v>
      </c>
      <c r="G2417">
        <v>0</v>
      </c>
      <c r="H2417">
        <v>1</v>
      </c>
      <c r="I2417">
        <v>0</v>
      </c>
      <c r="J2417">
        <v>1</v>
      </c>
      <c r="K2417">
        <v>0</v>
      </c>
    </row>
    <row r="2418" spans="1:11" x14ac:dyDescent="0.25">
      <c r="A2418" t="s">
        <v>19310</v>
      </c>
      <c r="B2418" t="s">
        <v>19169</v>
      </c>
      <c r="C2418" t="s">
        <v>247</v>
      </c>
      <c r="D2418" t="s">
        <v>237</v>
      </c>
      <c r="E2418" t="s">
        <v>168</v>
      </c>
      <c r="F2418">
        <v>2</v>
      </c>
      <c r="G2418">
        <v>12</v>
      </c>
      <c r="H2418">
        <v>0</v>
      </c>
      <c r="I2418">
        <v>0</v>
      </c>
      <c r="J2418">
        <v>2</v>
      </c>
      <c r="K2418">
        <v>12</v>
      </c>
    </row>
    <row r="2419" spans="1:11" x14ac:dyDescent="0.25">
      <c r="A2419" t="s">
        <v>19278</v>
      </c>
      <c r="B2419" t="s">
        <v>19169</v>
      </c>
      <c r="C2419" t="s">
        <v>247</v>
      </c>
      <c r="D2419" t="s">
        <v>242</v>
      </c>
      <c r="E2419" t="s">
        <v>179</v>
      </c>
      <c r="F2419">
        <v>0</v>
      </c>
      <c r="G2419">
        <v>0</v>
      </c>
      <c r="H2419">
        <v>1</v>
      </c>
      <c r="I2419">
        <v>0</v>
      </c>
      <c r="J2419">
        <v>1</v>
      </c>
      <c r="K2419">
        <v>0</v>
      </c>
    </row>
    <row r="2420" spans="1:11" x14ac:dyDescent="0.25">
      <c r="A2420" t="s">
        <v>19298</v>
      </c>
      <c r="B2420" t="s">
        <v>19169</v>
      </c>
      <c r="C2420" t="s">
        <v>247</v>
      </c>
      <c r="D2420" t="s">
        <v>245</v>
      </c>
      <c r="E2420" t="s">
        <v>185</v>
      </c>
      <c r="F2420">
        <v>1</v>
      </c>
      <c r="G2420">
        <v>3</v>
      </c>
      <c r="H2420">
        <v>0</v>
      </c>
      <c r="I2420">
        <v>0</v>
      </c>
      <c r="J2420">
        <v>1</v>
      </c>
      <c r="K2420">
        <v>3</v>
      </c>
    </row>
    <row r="2421" spans="1:11" x14ac:dyDescent="0.25">
      <c r="A2421" t="s">
        <v>19239</v>
      </c>
      <c r="B2421" t="s">
        <v>19169</v>
      </c>
      <c r="C2421" t="s">
        <v>247</v>
      </c>
      <c r="D2421" t="s">
        <v>242</v>
      </c>
      <c r="E2421" t="s">
        <v>254</v>
      </c>
      <c r="F2421">
        <v>2</v>
      </c>
      <c r="G2421">
        <v>15</v>
      </c>
      <c r="H2421">
        <v>2</v>
      </c>
      <c r="I2421">
        <v>0</v>
      </c>
      <c r="J2421">
        <v>4</v>
      </c>
      <c r="K2421">
        <v>15</v>
      </c>
    </row>
    <row r="2422" spans="1:11" x14ac:dyDescent="0.25">
      <c r="A2422" t="s">
        <v>19231</v>
      </c>
      <c r="B2422" t="s">
        <v>19169</v>
      </c>
      <c r="C2422" t="s">
        <v>247</v>
      </c>
      <c r="D2422" t="s">
        <v>243</v>
      </c>
      <c r="E2422" t="s">
        <v>255</v>
      </c>
      <c r="F2422">
        <v>1</v>
      </c>
      <c r="G2422">
        <v>5</v>
      </c>
      <c r="H2422">
        <v>1</v>
      </c>
      <c r="I2422">
        <v>0</v>
      </c>
      <c r="J2422">
        <v>2</v>
      </c>
      <c r="K2422">
        <v>5</v>
      </c>
    </row>
    <row r="2423" spans="1:11" x14ac:dyDescent="0.25">
      <c r="A2423" t="s">
        <v>19242</v>
      </c>
      <c r="B2423" t="s">
        <v>19169</v>
      </c>
      <c r="C2423" t="s">
        <v>247</v>
      </c>
      <c r="D2423" t="s">
        <v>245</v>
      </c>
      <c r="E2423" t="s">
        <v>216</v>
      </c>
      <c r="F2423">
        <v>0</v>
      </c>
      <c r="G2423">
        <v>0</v>
      </c>
      <c r="H2423">
        <v>1</v>
      </c>
      <c r="I2423">
        <v>0</v>
      </c>
      <c r="J2423">
        <v>1</v>
      </c>
      <c r="K2423">
        <v>0</v>
      </c>
    </row>
    <row r="2424" spans="1:11" x14ac:dyDescent="0.25">
      <c r="A2424" t="s">
        <v>19280</v>
      </c>
      <c r="B2424" t="s">
        <v>19169</v>
      </c>
      <c r="C2424" t="s">
        <v>247</v>
      </c>
      <c r="D2424" t="s">
        <v>242</v>
      </c>
      <c r="E2424" t="s">
        <v>224</v>
      </c>
      <c r="F2424">
        <v>1</v>
      </c>
      <c r="G2424">
        <v>3</v>
      </c>
      <c r="H2424">
        <v>0</v>
      </c>
      <c r="I2424">
        <v>0</v>
      </c>
      <c r="J2424">
        <v>1</v>
      </c>
      <c r="K2424">
        <v>3</v>
      </c>
    </row>
    <row r="2425" spans="1:11" x14ac:dyDescent="0.25">
      <c r="A2425" t="s">
        <v>19277</v>
      </c>
      <c r="B2425" t="s">
        <v>19169</v>
      </c>
      <c r="C2425" t="s">
        <v>247</v>
      </c>
      <c r="D2425" t="s">
        <v>243</v>
      </c>
      <c r="E2425" t="s">
        <v>228</v>
      </c>
      <c r="F2425">
        <v>0</v>
      </c>
      <c r="G2425">
        <v>0</v>
      </c>
      <c r="H2425">
        <v>1</v>
      </c>
      <c r="I2425">
        <v>0</v>
      </c>
      <c r="J2425">
        <v>1</v>
      </c>
      <c r="K2425">
        <v>0</v>
      </c>
    </row>
    <row r="2426" spans="1:11" x14ac:dyDescent="0.25">
      <c r="A2426" t="s">
        <v>19230</v>
      </c>
      <c r="B2426" t="s">
        <v>19169</v>
      </c>
      <c r="C2426" t="s">
        <v>247</v>
      </c>
      <c r="D2426" t="s">
        <v>242</v>
      </c>
      <c r="E2426" t="s">
        <v>229</v>
      </c>
      <c r="F2426">
        <v>0</v>
      </c>
      <c r="G2426">
        <v>0</v>
      </c>
      <c r="H2426">
        <v>1</v>
      </c>
      <c r="I2426">
        <v>0</v>
      </c>
      <c r="J2426">
        <v>1</v>
      </c>
      <c r="K2426">
        <v>0</v>
      </c>
    </row>
    <row r="2427" spans="1:11" x14ac:dyDescent="0.25">
      <c r="A2427" t="s">
        <v>19304</v>
      </c>
      <c r="B2427" t="s">
        <v>19169</v>
      </c>
      <c r="C2427" t="s">
        <v>247</v>
      </c>
      <c r="D2427" t="s">
        <v>245</v>
      </c>
      <c r="E2427" t="s">
        <v>257</v>
      </c>
      <c r="F2427">
        <v>3</v>
      </c>
      <c r="G2427">
        <v>15</v>
      </c>
      <c r="H2427">
        <v>1</v>
      </c>
      <c r="I2427">
        <v>0</v>
      </c>
      <c r="J2427">
        <v>4</v>
      </c>
      <c r="K2427">
        <v>15</v>
      </c>
    </row>
    <row r="2428" spans="1:11" x14ac:dyDescent="0.25">
      <c r="A2428" t="s">
        <v>19235</v>
      </c>
      <c r="B2428" t="s">
        <v>19169</v>
      </c>
      <c r="C2428" t="s">
        <v>261</v>
      </c>
      <c r="D2428" t="s">
        <v>81</v>
      </c>
      <c r="E2428" t="s">
        <v>248</v>
      </c>
      <c r="F2428">
        <v>0</v>
      </c>
      <c r="G2428">
        <v>0</v>
      </c>
      <c r="H2428">
        <v>3</v>
      </c>
      <c r="I2428">
        <v>0</v>
      </c>
      <c r="J2428">
        <v>3</v>
      </c>
      <c r="K2428">
        <v>0</v>
      </c>
    </row>
    <row r="2429" spans="1:11" x14ac:dyDescent="0.25">
      <c r="A2429" t="s">
        <v>19245</v>
      </c>
      <c r="B2429" t="s">
        <v>19169</v>
      </c>
      <c r="C2429" t="s">
        <v>261</v>
      </c>
      <c r="D2429" t="s">
        <v>239</v>
      </c>
      <c r="E2429" t="s">
        <v>120</v>
      </c>
      <c r="F2429">
        <v>0</v>
      </c>
      <c r="G2429">
        <v>0</v>
      </c>
      <c r="H2429">
        <v>1</v>
      </c>
      <c r="I2429">
        <v>0</v>
      </c>
      <c r="J2429">
        <v>1</v>
      </c>
      <c r="K2429">
        <v>0</v>
      </c>
    </row>
    <row r="2430" spans="1:11" x14ac:dyDescent="0.25">
      <c r="A2430" t="s">
        <v>19296</v>
      </c>
      <c r="B2430" t="s">
        <v>19169</v>
      </c>
      <c r="C2430" t="s">
        <v>261</v>
      </c>
      <c r="D2430" t="s">
        <v>239</v>
      </c>
      <c r="E2430" t="s">
        <v>251</v>
      </c>
      <c r="F2430">
        <v>0</v>
      </c>
      <c r="G2430">
        <v>0</v>
      </c>
      <c r="H2430">
        <v>1</v>
      </c>
      <c r="I2430">
        <v>0</v>
      </c>
      <c r="J2430">
        <v>1</v>
      </c>
      <c r="K2430">
        <v>0</v>
      </c>
    </row>
    <row r="2431" spans="1:11" x14ac:dyDescent="0.25">
      <c r="A2431" t="s">
        <v>19294</v>
      </c>
      <c r="B2431" t="s">
        <v>19169</v>
      </c>
      <c r="C2431" t="s">
        <v>261</v>
      </c>
      <c r="D2431" t="s">
        <v>242</v>
      </c>
      <c r="E2431" t="s">
        <v>179</v>
      </c>
      <c r="F2431">
        <v>0</v>
      </c>
      <c r="G2431">
        <v>0</v>
      </c>
      <c r="H2431">
        <v>1</v>
      </c>
      <c r="I2431">
        <v>0</v>
      </c>
      <c r="J2431">
        <v>1</v>
      </c>
      <c r="K2431">
        <v>0</v>
      </c>
    </row>
    <row r="2432" spans="1:11" x14ac:dyDescent="0.25">
      <c r="A2432" t="s">
        <v>19271</v>
      </c>
      <c r="B2432" t="s">
        <v>19169</v>
      </c>
      <c r="C2432" t="s">
        <v>261</v>
      </c>
      <c r="D2432" t="s">
        <v>242</v>
      </c>
      <c r="E2432" t="s">
        <v>254</v>
      </c>
      <c r="F2432">
        <v>0</v>
      </c>
      <c r="G2432">
        <v>0</v>
      </c>
      <c r="H2432">
        <v>2</v>
      </c>
      <c r="I2432">
        <v>0</v>
      </c>
      <c r="J2432">
        <v>2</v>
      </c>
      <c r="K2432">
        <v>0</v>
      </c>
    </row>
    <row r="2433" spans="1:11" x14ac:dyDescent="0.25">
      <c r="A2433" t="s">
        <v>19259</v>
      </c>
      <c r="B2433" t="s">
        <v>19169</v>
      </c>
      <c r="C2433" t="s">
        <v>261</v>
      </c>
      <c r="D2433" t="s">
        <v>242</v>
      </c>
      <c r="E2433" t="s">
        <v>229</v>
      </c>
      <c r="F2433">
        <v>0</v>
      </c>
      <c r="G2433">
        <v>0</v>
      </c>
      <c r="H2433">
        <v>1</v>
      </c>
      <c r="I2433">
        <v>0</v>
      </c>
      <c r="J2433">
        <v>1</v>
      </c>
      <c r="K2433">
        <v>0</v>
      </c>
    </row>
    <row r="2434" spans="1:11" x14ac:dyDescent="0.25">
      <c r="A2434" t="s">
        <v>19266</v>
      </c>
      <c r="B2434" t="s">
        <v>19169</v>
      </c>
      <c r="C2434" t="s">
        <v>260</v>
      </c>
      <c r="D2434" t="s">
        <v>81</v>
      </c>
      <c r="E2434" t="s">
        <v>248</v>
      </c>
      <c r="F2434">
        <v>1</v>
      </c>
      <c r="G2434">
        <v>6</v>
      </c>
      <c r="H2434">
        <v>0</v>
      </c>
      <c r="I2434">
        <v>0</v>
      </c>
      <c r="J2434">
        <v>1</v>
      </c>
      <c r="K2434">
        <v>6</v>
      </c>
    </row>
    <row r="2435" spans="1:11" x14ac:dyDescent="0.25">
      <c r="A2435" t="s">
        <v>19279</v>
      </c>
      <c r="B2435" t="s">
        <v>19169</v>
      </c>
      <c r="C2435" t="s">
        <v>260</v>
      </c>
      <c r="D2435" t="s">
        <v>245</v>
      </c>
      <c r="E2435" t="s">
        <v>147</v>
      </c>
      <c r="F2435">
        <v>1</v>
      </c>
      <c r="G2435">
        <v>6</v>
      </c>
      <c r="H2435">
        <v>0</v>
      </c>
      <c r="I2435">
        <v>0</v>
      </c>
      <c r="J2435">
        <v>1</v>
      </c>
      <c r="K2435">
        <v>6</v>
      </c>
    </row>
    <row r="2436" spans="1:11" x14ac:dyDescent="0.25">
      <c r="A2436" t="s">
        <v>19257</v>
      </c>
      <c r="B2436" t="s">
        <v>19169</v>
      </c>
      <c r="C2436" t="s">
        <v>260</v>
      </c>
      <c r="D2436" t="s">
        <v>245</v>
      </c>
      <c r="E2436" t="s">
        <v>257</v>
      </c>
      <c r="F2436">
        <v>1</v>
      </c>
      <c r="G2436">
        <v>6</v>
      </c>
      <c r="H2436">
        <v>0</v>
      </c>
      <c r="I2436">
        <v>0</v>
      </c>
      <c r="J2436">
        <v>1</v>
      </c>
      <c r="K2436">
        <v>6</v>
      </c>
    </row>
    <row r="2437" spans="1:11" x14ac:dyDescent="0.25">
      <c r="A2437" t="s">
        <v>19306</v>
      </c>
      <c r="B2437" t="s">
        <v>19169</v>
      </c>
      <c r="C2437" t="s">
        <v>78</v>
      </c>
      <c r="D2437" t="s">
        <v>81</v>
      </c>
      <c r="E2437" t="s">
        <v>248</v>
      </c>
      <c r="F2437">
        <v>1</v>
      </c>
      <c r="G2437">
        <v>3</v>
      </c>
      <c r="H2437">
        <v>0</v>
      </c>
      <c r="I2437">
        <v>0</v>
      </c>
      <c r="J2437">
        <v>1</v>
      </c>
      <c r="K2437">
        <v>3</v>
      </c>
    </row>
    <row r="2438" spans="1:11" x14ac:dyDescent="0.25">
      <c r="A2438" t="s">
        <v>19264</v>
      </c>
      <c r="B2438" t="s">
        <v>19169</v>
      </c>
      <c r="C2438" t="s">
        <v>78</v>
      </c>
      <c r="D2438" t="s">
        <v>242</v>
      </c>
      <c r="E2438" t="s">
        <v>254</v>
      </c>
      <c r="F2438">
        <v>1</v>
      </c>
      <c r="G2438">
        <v>3</v>
      </c>
      <c r="H2438">
        <v>0</v>
      </c>
      <c r="I2438">
        <v>0</v>
      </c>
      <c r="J2438">
        <v>1</v>
      </c>
      <c r="K2438">
        <v>3</v>
      </c>
    </row>
    <row r="2439" spans="1:11" x14ac:dyDescent="0.25">
      <c r="A2439" t="s">
        <v>19290</v>
      </c>
      <c r="B2439" t="s">
        <v>19169</v>
      </c>
      <c r="C2439" t="s">
        <v>78</v>
      </c>
      <c r="D2439" t="s">
        <v>242</v>
      </c>
      <c r="E2439" t="s">
        <v>224</v>
      </c>
      <c r="F2439">
        <v>1</v>
      </c>
      <c r="G2439">
        <v>3</v>
      </c>
      <c r="H2439">
        <v>0</v>
      </c>
      <c r="I2439">
        <v>0</v>
      </c>
      <c r="J2439">
        <v>1</v>
      </c>
      <c r="K2439">
        <v>3</v>
      </c>
    </row>
    <row r="2440" spans="1:11" x14ac:dyDescent="0.25">
      <c r="A2440" t="s">
        <v>19232</v>
      </c>
      <c r="B2440" t="s">
        <v>19169</v>
      </c>
      <c r="C2440" t="s">
        <v>259</v>
      </c>
      <c r="D2440" t="s">
        <v>81</v>
      </c>
      <c r="E2440" t="s">
        <v>248</v>
      </c>
      <c r="F2440">
        <v>6</v>
      </c>
      <c r="G2440">
        <v>38</v>
      </c>
      <c r="H2440">
        <v>0</v>
      </c>
      <c r="I2440">
        <v>0</v>
      </c>
      <c r="J2440">
        <v>6</v>
      </c>
      <c r="K2440">
        <v>38</v>
      </c>
    </row>
    <row r="2441" spans="1:11" x14ac:dyDescent="0.25">
      <c r="A2441" t="s">
        <v>19292</v>
      </c>
      <c r="B2441" t="s">
        <v>19169</v>
      </c>
      <c r="C2441" t="s">
        <v>259</v>
      </c>
      <c r="D2441" t="s">
        <v>243</v>
      </c>
      <c r="E2441" t="s">
        <v>97</v>
      </c>
      <c r="F2441">
        <v>1</v>
      </c>
      <c r="G2441">
        <v>5</v>
      </c>
      <c r="H2441">
        <v>0</v>
      </c>
      <c r="I2441">
        <v>0</v>
      </c>
      <c r="J2441">
        <v>1</v>
      </c>
      <c r="K2441">
        <v>5</v>
      </c>
    </row>
    <row r="2442" spans="1:11" x14ac:dyDescent="0.25">
      <c r="A2442" t="s">
        <v>19251</v>
      </c>
      <c r="B2442" t="s">
        <v>19169</v>
      </c>
      <c r="C2442" t="s">
        <v>259</v>
      </c>
      <c r="D2442" t="s">
        <v>237</v>
      </c>
      <c r="E2442" t="s">
        <v>249</v>
      </c>
      <c r="F2442">
        <v>2</v>
      </c>
      <c r="G2442">
        <v>12</v>
      </c>
      <c r="H2442">
        <v>0</v>
      </c>
      <c r="I2442">
        <v>0</v>
      </c>
      <c r="J2442">
        <v>2</v>
      </c>
      <c r="K2442">
        <v>12</v>
      </c>
    </row>
    <row r="2443" spans="1:11" x14ac:dyDescent="0.25">
      <c r="A2443" t="s">
        <v>19244</v>
      </c>
      <c r="B2443" t="s">
        <v>19169</v>
      </c>
      <c r="C2443" t="s">
        <v>259</v>
      </c>
      <c r="D2443" t="s">
        <v>245</v>
      </c>
      <c r="E2443" t="s">
        <v>121</v>
      </c>
      <c r="F2443">
        <v>1</v>
      </c>
      <c r="G2443">
        <v>6</v>
      </c>
      <c r="H2443">
        <v>0</v>
      </c>
      <c r="I2443">
        <v>0</v>
      </c>
      <c r="J2443">
        <v>1</v>
      </c>
      <c r="K2443">
        <v>6</v>
      </c>
    </row>
    <row r="2444" spans="1:11" x14ac:dyDescent="0.25">
      <c r="A2444" t="s">
        <v>19268</v>
      </c>
      <c r="B2444" t="s">
        <v>19169</v>
      </c>
      <c r="C2444" t="s">
        <v>259</v>
      </c>
      <c r="D2444" t="s">
        <v>242</v>
      </c>
      <c r="E2444" t="s">
        <v>122</v>
      </c>
      <c r="F2444">
        <v>1</v>
      </c>
      <c r="G2444">
        <v>12</v>
      </c>
      <c r="H2444">
        <v>0</v>
      </c>
      <c r="I2444">
        <v>0</v>
      </c>
      <c r="J2444">
        <v>1</v>
      </c>
      <c r="K2444">
        <v>12</v>
      </c>
    </row>
    <row r="2445" spans="1:11" x14ac:dyDescent="0.25">
      <c r="A2445" t="s">
        <v>19224</v>
      </c>
      <c r="B2445" t="s">
        <v>19169</v>
      </c>
      <c r="C2445" t="s">
        <v>259</v>
      </c>
      <c r="D2445" t="s">
        <v>237</v>
      </c>
      <c r="E2445" t="s">
        <v>168</v>
      </c>
      <c r="F2445">
        <v>2</v>
      </c>
      <c r="G2445">
        <v>12</v>
      </c>
      <c r="H2445">
        <v>0</v>
      </c>
      <c r="I2445">
        <v>0</v>
      </c>
      <c r="J2445">
        <v>2</v>
      </c>
      <c r="K2445">
        <v>12</v>
      </c>
    </row>
    <row r="2446" spans="1:11" x14ac:dyDescent="0.25">
      <c r="A2446" t="s">
        <v>19258</v>
      </c>
      <c r="B2446" t="s">
        <v>19169</v>
      </c>
      <c r="C2446" t="s">
        <v>259</v>
      </c>
      <c r="D2446" t="s">
        <v>245</v>
      </c>
      <c r="E2446" t="s">
        <v>185</v>
      </c>
      <c r="F2446">
        <v>1</v>
      </c>
      <c r="G2446">
        <v>3</v>
      </c>
      <c r="H2446">
        <v>0</v>
      </c>
      <c r="I2446">
        <v>0</v>
      </c>
      <c r="J2446">
        <v>1</v>
      </c>
      <c r="K2446">
        <v>3</v>
      </c>
    </row>
    <row r="2447" spans="1:11" x14ac:dyDescent="0.25">
      <c r="A2447" t="s">
        <v>19253</v>
      </c>
      <c r="B2447" t="s">
        <v>19169</v>
      </c>
      <c r="C2447" t="s">
        <v>259</v>
      </c>
      <c r="D2447" t="s">
        <v>242</v>
      </c>
      <c r="E2447" t="s">
        <v>254</v>
      </c>
      <c r="F2447">
        <v>1</v>
      </c>
      <c r="G2447">
        <v>12</v>
      </c>
      <c r="H2447">
        <v>0</v>
      </c>
      <c r="I2447">
        <v>0</v>
      </c>
      <c r="J2447">
        <v>1</v>
      </c>
      <c r="K2447">
        <v>12</v>
      </c>
    </row>
    <row r="2448" spans="1:11" x14ac:dyDescent="0.25">
      <c r="A2448" t="s">
        <v>19225</v>
      </c>
      <c r="B2448" t="s">
        <v>19169</v>
      </c>
      <c r="C2448" t="s">
        <v>259</v>
      </c>
      <c r="D2448" t="s">
        <v>243</v>
      </c>
      <c r="E2448" t="s">
        <v>255</v>
      </c>
      <c r="F2448">
        <v>1</v>
      </c>
      <c r="G2448">
        <v>5</v>
      </c>
      <c r="H2448">
        <v>0</v>
      </c>
      <c r="I2448">
        <v>0</v>
      </c>
      <c r="J2448">
        <v>1</v>
      </c>
      <c r="K2448">
        <v>5</v>
      </c>
    </row>
    <row r="2449" spans="1:11" x14ac:dyDescent="0.25">
      <c r="A2449" t="s">
        <v>19269</v>
      </c>
      <c r="B2449" t="s">
        <v>19169</v>
      </c>
      <c r="C2449" t="s">
        <v>259</v>
      </c>
      <c r="D2449" t="s">
        <v>245</v>
      </c>
      <c r="E2449" t="s">
        <v>257</v>
      </c>
      <c r="F2449">
        <v>2</v>
      </c>
      <c r="G2449">
        <v>9</v>
      </c>
      <c r="H2449">
        <v>0</v>
      </c>
      <c r="I2449">
        <v>0</v>
      </c>
      <c r="J2449">
        <v>2</v>
      </c>
      <c r="K2449">
        <v>9</v>
      </c>
    </row>
    <row r="2450" spans="1:11" x14ac:dyDescent="0.25">
      <c r="A2450" t="s">
        <v>19281</v>
      </c>
      <c r="B2450" t="s">
        <v>19169</v>
      </c>
      <c r="C2450" t="s">
        <v>264</v>
      </c>
      <c r="D2450" t="s">
        <v>81</v>
      </c>
      <c r="E2450" t="s">
        <v>248</v>
      </c>
      <c r="F2450">
        <v>0</v>
      </c>
      <c r="G2450">
        <v>0</v>
      </c>
      <c r="H2450">
        <v>2</v>
      </c>
      <c r="I2450">
        <v>0</v>
      </c>
      <c r="J2450">
        <v>2</v>
      </c>
      <c r="K2450">
        <v>0</v>
      </c>
    </row>
    <row r="2451" spans="1:11" x14ac:dyDescent="0.25">
      <c r="A2451" t="s">
        <v>19287</v>
      </c>
      <c r="B2451" t="s">
        <v>19169</v>
      </c>
      <c r="C2451" t="s">
        <v>264</v>
      </c>
      <c r="D2451" t="s">
        <v>243</v>
      </c>
      <c r="E2451" t="s">
        <v>255</v>
      </c>
      <c r="F2451">
        <v>0</v>
      </c>
      <c r="G2451">
        <v>0</v>
      </c>
      <c r="H2451">
        <v>1</v>
      </c>
      <c r="I2451">
        <v>0</v>
      </c>
      <c r="J2451">
        <v>1</v>
      </c>
      <c r="K2451">
        <v>0</v>
      </c>
    </row>
    <row r="2452" spans="1:11" x14ac:dyDescent="0.25">
      <c r="A2452" t="s">
        <v>19273</v>
      </c>
      <c r="B2452" t="s">
        <v>19169</v>
      </c>
      <c r="C2452" t="s">
        <v>264</v>
      </c>
      <c r="D2452" t="s">
        <v>245</v>
      </c>
      <c r="E2452" t="s">
        <v>216</v>
      </c>
      <c r="F2452">
        <v>0</v>
      </c>
      <c r="G2452">
        <v>0</v>
      </c>
      <c r="H2452">
        <v>1</v>
      </c>
      <c r="I2452">
        <v>0</v>
      </c>
      <c r="J2452">
        <v>1</v>
      </c>
      <c r="K2452">
        <v>0</v>
      </c>
    </row>
    <row r="2453" spans="1:11" x14ac:dyDescent="0.25">
      <c r="A2453" t="s">
        <v>19238</v>
      </c>
      <c r="B2453" t="s">
        <v>19169</v>
      </c>
      <c r="C2453" t="s">
        <v>264</v>
      </c>
      <c r="D2453" t="s">
        <v>243</v>
      </c>
      <c r="E2453" t="s">
        <v>228</v>
      </c>
      <c r="F2453">
        <v>0</v>
      </c>
      <c r="G2453">
        <v>0</v>
      </c>
      <c r="H2453">
        <v>1</v>
      </c>
      <c r="I2453">
        <v>0</v>
      </c>
      <c r="J2453">
        <v>1</v>
      </c>
      <c r="K2453">
        <v>0</v>
      </c>
    </row>
    <row r="2454" spans="1:11" x14ac:dyDescent="0.25">
      <c r="A2454" t="s">
        <v>19248</v>
      </c>
      <c r="B2454" t="s">
        <v>19169</v>
      </c>
      <c r="C2454" t="s">
        <v>264</v>
      </c>
      <c r="D2454" t="s">
        <v>245</v>
      </c>
      <c r="E2454" t="s">
        <v>257</v>
      </c>
      <c r="F2454">
        <v>0</v>
      </c>
      <c r="G2454">
        <v>0</v>
      </c>
      <c r="H2454">
        <v>1</v>
      </c>
      <c r="I2454">
        <v>0</v>
      </c>
      <c r="J2454">
        <v>1</v>
      </c>
      <c r="K2454">
        <v>0</v>
      </c>
    </row>
    <row r="2455" spans="1:11" x14ac:dyDescent="0.25">
      <c r="A2455" t="s">
        <v>1577</v>
      </c>
      <c r="B2455" t="s">
        <v>73</v>
      </c>
      <c r="C2455" t="s">
        <v>247</v>
      </c>
      <c r="D2455" t="s">
        <v>81</v>
      </c>
      <c r="E2455" t="s">
        <v>248</v>
      </c>
      <c r="F2455">
        <v>23708</v>
      </c>
      <c r="G2455">
        <v>153441.46</v>
      </c>
      <c r="H2455">
        <v>1573</v>
      </c>
      <c r="I2455">
        <v>0</v>
      </c>
      <c r="J2455">
        <v>25281</v>
      </c>
      <c r="K2455">
        <v>153441.46</v>
      </c>
    </row>
    <row r="2456" spans="1:11" x14ac:dyDescent="0.25">
      <c r="A2456" t="s">
        <v>3608</v>
      </c>
      <c r="B2456" t="s">
        <v>73</v>
      </c>
      <c r="C2456" t="s">
        <v>247</v>
      </c>
      <c r="D2456" t="s">
        <v>239</v>
      </c>
      <c r="E2456" t="s">
        <v>82</v>
      </c>
      <c r="F2456">
        <v>71</v>
      </c>
      <c r="G2456">
        <v>412.94</v>
      </c>
      <c r="H2456">
        <v>41</v>
      </c>
      <c r="I2456">
        <v>0</v>
      </c>
      <c r="J2456">
        <v>112</v>
      </c>
      <c r="K2456">
        <v>412.94</v>
      </c>
    </row>
    <row r="2457" spans="1:11" x14ac:dyDescent="0.25">
      <c r="A2457" t="s">
        <v>4147</v>
      </c>
      <c r="B2457" t="s">
        <v>73</v>
      </c>
      <c r="C2457" t="s">
        <v>247</v>
      </c>
      <c r="D2457" t="s">
        <v>239</v>
      </c>
      <c r="E2457" t="s">
        <v>83</v>
      </c>
      <c r="F2457">
        <v>180</v>
      </c>
      <c r="G2457">
        <v>1210.3499999999999</v>
      </c>
      <c r="H2457">
        <v>6</v>
      </c>
      <c r="I2457">
        <v>0</v>
      </c>
      <c r="J2457">
        <v>186</v>
      </c>
      <c r="K2457">
        <v>1210.3499999999999</v>
      </c>
    </row>
    <row r="2458" spans="1:11" x14ac:dyDescent="0.25">
      <c r="A2458" t="s">
        <v>2340</v>
      </c>
      <c r="B2458" t="s">
        <v>73</v>
      </c>
      <c r="C2458" t="s">
        <v>247</v>
      </c>
      <c r="D2458" t="s">
        <v>245</v>
      </c>
      <c r="E2458" t="s">
        <v>84</v>
      </c>
      <c r="F2458">
        <v>129</v>
      </c>
      <c r="G2458">
        <v>890</v>
      </c>
      <c r="H2458">
        <v>2</v>
      </c>
      <c r="I2458">
        <v>0</v>
      </c>
      <c r="J2458">
        <v>131</v>
      </c>
      <c r="K2458">
        <v>890</v>
      </c>
    </row>
    <row r="2459" spans="1:11" x14ac:dyDescent="0.25">
      <c r="A2459" t="s">
        <v>3414</v>
      </c>
      <c r="B2459" t="s">
        <v>73</v>
      </c>
      <c r="C2459" t="s">
        <v>247</v>
      </c>
      <c r="D2459" t="s">
        <v>243</v>
      </c>
      <c r="E2459" t="s">
        <v>85</v>
      </c>
      <c r="F2459">
        <v>78</v>
      </c>
      <c r="G2459">
        <v>470.41</v>
      </c>
      <c r="H2459">
        <v>2</v>
      </c>
      <c r="I2459">
        <v>0</v>
      </c>
      <c r="J2459">
        <v>80</v>
      </c>
      <c r="K2459">
        <v>470.41</v>
      </c>
    </row>
    <row r="2460" spans="1:11" x14ac:dyDescent="0.25">
      <c r="A2460" t="s">
        <v>1390</v>
      </c>
      <c r="B2460" t="s">
        <v>73</v>
      </c>
      <c r="C2460" t="s">
        <v>247</v>
      </c>
      <c r="D2460" t="s">
        <v>238</v>
      </c>
      <c r="E2460" t="s">
        <v>86</v>
      </c>
      <c r="F2460">
        <v>92</v>
      </c>
      <c r="G2460">
        <v>590</v>
      </c>
      <c r="H2460">
        <v>2</v>
      </c>
      <c r="I2460">
        <v>0</v>
      </c>
      <c r="J2460">
        <v>94</v>
      </c>
      <c r="K2460">
        <v>590</v>
      </c>
    </row>
    <row r="2461" spans="1:11" x14ac:dyDescent="0.25">
      <c r="A2461" t="s">
        <v>3204</v>
      </c>
      <c r="B2461" t="s">
        <v>73</v>
      </c>
      <c r="C2461" t="s">
        <v>247</v>
      </c>
      <c r="D2461" t="s">
        <v>239</v>
      </c>
      <c r="E2461" t="s">
        <v>87</v>
      </c>
      <c r="F2461">
        <v>242</v>
      </c>
      <c r="G2461">
        <v>1441.41</v>
      </c>
      <c r="H2461">
        <v>50</v>
      </c>
      <c r="I2461">
        <v>0</v>
      </c>
      <c r="J2461">
        <v>292</v>
      </c>
      <c r="K2461">
        <v>1441.41</v>
      </c>
    </row>
    <row r="2462" spans="1:11" x14ac:dyDescent="0.25">
      <c r="A2462" t="s">
        <v>2754</v>
      </c>
      <c r="B2462" t="s">
        <v>73</v>
      </c>
      <c r="C2462" t="s">
        <v>247</v>
      </c>
      <c r="D2462" t="s">
        <v>244</v>
      </c>
      <c r="E2462" t="s">
        <v>88</v>
      </c>
      <c r="F2462">
        <v>282</v>
      </c>
      <c r="G2462">
        <v>1867.35</v>
      </c>
      <c r="H2462">
        <v>48</v>
      </c>
      <c r="I2462">
        <v>0</v>
      </c>
      <c r="J2462">
        <v>330</v>
      </c>
      <c r="K2462">
        <v>1867.35</v>
      </c>
    </row>
    <row r="2463" spans="1:11" x14ac:dyDescent="0.25">
      <c r="A2463" t="s">
        <v>3295</v>
      </c>
      <c r="B2463" t="s">
        <v>73</v>
      </c>
      <c r="C2463" t="s">
        <v>247</v>
      </c>
      <c r="D2463" t="s">
        <v>241</v>
      </c>
      <c r="E2463" t="s">
        <v>89</v>
      </c>
      <c r="F2463">
        <v>50</v>
      </c>
      <c r="G2463">
        <v>351</v>
      </c>
      <c r="H2463">
        <v>8</v>
      </c>
      <c r="I2463">
        <v>0</v>
      </c>
      <c r="J2463">
        <v>58</v>
      </c>
      <c r="K2463">
        <v>351</v>
      </c>
    </row>
    <row r="2464" spans="1:11" x14ac:dyDescent="0.25">
      <c r="A2464" t="s">
        <v>3330</v>
      </c>
      <c r="B2464" t="s">
        <v>73</v>
      </c>
      <c r="C2464" t="s">
        <v>247</v>
      </c>
      <c r="D2464" t="s">
        <v>241</v>
      </c>
      <c r="E2464" t="s">
        <v>90</v>
      </c>
      <c r="F2464">
        <v>37</v>
      </c>
      <c r="G2464">
        <v>234</v>
      </c>
      <c r="H2464">
        <v>0</v>
      </c>
      <c r="I2464">
        <v>0</v>
      </c>
      <c r="J2464">
        <v>37</v>
      </c>
      <c r="K2464">
        <v>234</v>
      </c>
    </row>
    <row r="2465" spans="1:11" x14ac:dyDescent="0.25">
      <c r="A2465" t="s">
        <v>1887</v>
      </c>
      <c r="B2465" t="s">
        <v>73</v>
      </c>
      <c r="C2465" t="s">
        <v>247</v>
      </c>
      <c r="D2465" t="s">
        <v>241</v>
      </c>
      <c r="E2465" t="s">
        <v>91</v>
      </c>
      <c r="F2465">
        <v>104</v>
      </c>
      <c r="G2465">
        <v>677</v>
      </c>
      <c r="H2465">
        <v>7</v>
      </c>
      <c r="I2465">
        <v>0</v>
      </c>
      <c r="J2465">
        <v>111</v>
      </c>
      <c r="K2465">
        <v>677</v>
      </c>
    </row>
    <row r="2466" spans="1:11" x14ac:dyDescent="0.25">
      <c r="A2466" t="s">
        <v>3086</v>
      </c>
      <c r="B2466" t="s">
        <v>73</v>
      </c>
      <c r="C2466" t="s">
        <v>247</v>
      </c>
      <c r="D2466" t="s">
        <v>243</v>
      </c>
      <c r="E2466" t="s">
        <v>92</v>
      </c>
      <c r="F2466">
        <v>138</v>
      </c>
      <c r="G2466">
        <v>901.47</v>
      </c>
      <c r="H2466">
        <v>2</v>
      </c>
      <c r="I2466">
        <v>0</v>
      </c>
      <c r="J2466">
        <v>140</v>
      </c>
      <c r="K2466">
        <v>901.47</v>
      </c>
    </row>
    <row r="2467" spans="1:11" x14ac:dyDescent="0.25">
      <c r="A2467" t="s">
        <v>3730</v>
      </c>
      <c r="B2467" t="s">
        <v>73</v>
      </c>
      <c r="C2467" t="s">
        <v>247</v>
      </c>
      <c r="D2467" t="s">
        <v>242</v>
      </c>
      <c r="E2467" t="s">
        <v>93</v>
      </c>
      <c r="F2467">
        <v>126</v>
      </c>
      <c r="G2467">
        <v>757.47</v>
      </c>
      <c r="H2467">
        <v>1</v>
      </c>
      <c r="I2467">
        <v>0</v>
      </c>
      <c r="J2467">
        <v>127</v>
      </c>
      <c r="K2467">
        <v>757.47</v>
      </c>
    </row>
    <row r="2468" spans="1:11" x14ac:dyDescent="0.25">
      <c r="A2468" t="s">
        <v>4065</v>
      </c>
      <c r="B2468" t="s">
        <v>73</v>
      </c>
      <c r="C2468" t="s">
        <v>247</v>
      </c>
      <c r="D2468" t="s">
        <v>245</v>
      </c>
      <c r="E2468" t="s">
        <v>94</v>
      </c>
      <c r="F2468">
        <v>215</v>
      </c>
      <c r="G2468">
        <v>1544.47</v>
      </c>
      <c r="H2468">
        <v>14</v>
      </c>
      <c r="I2468">
        <v>0</v>
      </c>
      <c r="J2468">
        <v>229</v>
      </c>
      <c r="K2468">
        <v>1544.47</v>
      </c>
    </row>
    <row r="2469" spans="1:11" x14ac:dyDescent="0.25">
      <c r="A2469" t="s">
        <v>3713</v>
      </c>
      <c r="B2469" t="s">
        <v>73</v>
      </c>
      <c r="C2469" t="s">
        <v>247</v>
      </c>
      <c r="D2469" t="s">
        <v>239</v>
      </c>
      <c r="E2469" t="s">
        <v>95</v>
      </c>
      <c r="F2469">
        <v>105</v>
      </c>
      <c r="G2469">
        <v>631.47</v>
      </c>
      <c r="H2469">
        <v>7</v>
      </c>
      <c r="I2469">
        <v>0</v>
      </c>
      <c r="J2469">
        <v>112</v>
      </c>
      <c r="K2469">
        <v>631.47</v>
      </c>
    </row>
    <row r="2470" spans="1:11" x14ac:dyDescent="0.25">
      <c r="A2470" t="s">
        <v>2796</v>
      </c>
      <c r="B2470" t="s">
        <v>73</v>
      </c>
      <c r="C2470" t="s">
        <v>247</v>
      </c>
      <c r="D2470" t="s">
        <v>242</v>
      </c>
      <c r="E2470" t="s">
        <v>96</v>
      </c>
      <c r="F2470">
        <v>51</v>
      </c>
      <c r="G2470">
        <v>329</v>
      </c>
      <c r="H2470">
        <v>4</v>
      </c>
      <c r="I2470">
        <v>0</v>
      </c>
      <c r="J2470">
        <v>55</v>
      </c>
      <c r="K2470">
        <v>329</v>
      </c>
    </row>
    <row r="2471" spans="1:11" x14ac:dyDescent="0.25">
      <c r="A2471" t="s">
        <v>3598</v>
      </c>
      <c r="B2471" t="s">
        <v>73</v>
      </c>
      <c r="C2471" t="s">
        <v>247</v>
      </c>
      <c r="D2471" t="s">
        <v>243</v>
      </c>
      <c r="E2471" t="s">
        <v>97</v>
      </c>
      <c r="F2471">
        <v>235</v>
      </c>
      <c r="G2471">
        <v>1355.76</v>
      </c>
      <c r="H2471">
        <v>10</v>
      </c>
      <c r="I2471">
        <v>0</v>
      </c>
      <c r="J2471">
        <v>245</v>
      </c>
      <c r="K2471">
        <v>1355.76</v>
      </c>
    </row>
    <row r="2472" spans="1:11" x14ac:dyDescent="0.25">
      <c r="A2472" t="s">
        <v>1555</v>
      </c>
      <c r="B2472" t="s">
        <v>73</v>
      </c>
      <c r="C2472" t="s">
        <v>247</v>
      </c>
      <c r="D2472" t="s">
        <v>239</v>
      </c>
      <c r="E2472" t="s">
        <v>98</v>
      </c>
      <c r="F2472">
        <v>307</v>
      </c>
      <c r="G2472">
        <v>1878.94</v>
      </c>
      <c r="H2472">
        <v>23</v>
      </c>
      <c r="I2472">
        <v>0</v>
      </c>
      <c r="J2472">
        <v>330</v>
      </c>
      <c r="K2472">
        <v>1878.94</v>
      </c>
    </row>
    <row r="2473" spans="1:11" x14ac:dyDescent="0.25">
      <c r="A2473" t="s">
        <v>3912</v>
      </c>
      <c r="B2473" t="s">
        <v>73</v>
      </c>
      <c r="C2473" t="s">
        <v>247</v>
      </c>
      <c r="D2473" t="s">
        <v>242</v>
      </c>
      <c r="E2473" t="s">
        <v>99</v>
      </c>
      <c r="F2473">
        <v>321</v>
      </c>
      <c r="G2473">
        <v>2056.41</v>
      </c>
      <c r="H2473">
        <v>18</v>
      </c>
      <c r="I2473">
        <v>0</v>
      </c>
      <c r="J2473">
        <v>339</v>
      </c>
      <c r="K2473">
        <v>2056.41</v>
      </c>
    </row>
    <row r="2474" spans="1:11" x14ac:dyDescent="0.25">
      <c r="A2474" t="s">
        <v>3150</v>
      </c>
      <c r="B2474" t="s">
        <v>73</v>
      </c>
      <c r="C2474" t="s">
        <v>247</v>
      </c>
      <c r="D2474" t="s">
        <v>241</v>
      </c>
      <c r="E2474" t="s">
        <v>100</v>
      </c>
      <c r="F2474">
        <v>74</v>
      </c>
      <c r="G2474">
        <v>568.94000000000005</v>
      </c>
      <c r="H2474">
        <v>5</v>
      </c>
      <c r="I2474">
        <v>0</v>
      </c>
      <c r="J2474">
        <v>79</v>
      </c>
      <c r="K2474">
        <v>568.94000000000005</v>
      </c>
    </row>
    <row r="2475" spans="1:11" x14ac:dyDescent="0.25">
      <c r="A2475" t="s">
        <v>3587</v>
      </c>
      <c r="B2475" t="s">
        <v>73</v>
      </c>
      <c r="C2475" t="s">
        <v>247</v>
      </c>
      <c r="D2475" t="s">
        <v>245</v>
      </c>
      <c r="E2475" t="s">
        <v>101</v>
      </c>
      <c r="F2475">
        <v>82</v>
      </c>
      <c r="G2475">
        <v>593</v>
      </c>
      <c r="H2475">
        <v>6</v>
      </c>
      <c r="I2475">
        <v>0</v>
      </c>
      <c r="J2475">
        <v>88</v>
      </c>
      <c r="K2475">
        <v>593</v>
      </c>
    </row>
    <row r="2476" spans="1:11" x14ac:dyDescent="0.25">
      <c r="A2476" t="s">
        <v>1306</v>
      </c>
      <c r="B2476" t="s">
        <v>73</v>
      </c>
      <c r="C2476" t="s">
        <v>247</v>
      </c>
      <c r="D2476" t="s">
        <v>238</v>
      </c>
      <c r="E2476" t="s">
        <v>102</v>
      </c>
      <c r="F2476">
        <v>384</v>
      </c>
      <c r="G2476">
        <v>2557.94</v>
      </c>
      <c r="H2476">
        <v>10</v>
      </c>
      <c r="I2476">
        <v>0</v>
      </c>
      <c r="J2476">
        <v>394</v>
      </c>
      <c r="K2476">
        <v>2557.94</v>
      </c>
    </row>
    <row r="2477" spans="1:11" x14ac:dyDescent="0.25">
      <c r="A2477" t="s">
        <v>2032</v>
      </c>
      <c r="B2477" t="s">
        <v>73</v>
      </c>
      <c r="C2477" t="s">
        <v>247</v>
      </c>
      <c r="D2477" t="s">
        <v>239</v>
      </c>
      <c r="E2477" t="s">
        <v>103</v>
      </c>
      <c r="F2477">
        <v>75</v>
      </c>
      <c r="G2477">
        <v>454.41</v>
      </c>
      <c r="H2477">
        <v>6</v>
      </c>
      <c r="I2477">
        <v>0</v>
      </c>
      <c r="J2477">
        <v>81</v>
      </c>
      <c r="K2477">
        <v>454.41</v>
      </c>
    </row>
    <row r="2478" spans="1:11" x14ac:dyDescent="0.25">
      <c r="A2478" t="s">
        <v>1715</v>
      </c>
      <c r="B2478" t="s">
        <v>73</v>
      </c>
      <c r="C2478" t="s">
        <v>247</v>
      </c>
      <c r="D2478" t="s">
        <v>238</v>
      </c>
      <c r="E2478" t="s">
        <v>104</v>
      </c>
      <c r="F2478">
        <v>270</v>
      </c>
      <c r="G2478">
        <v>1640.88</v>
      </c>
      <c r="H2478">
        <v>4</v>
      </c>
      <c r="I2478">
        <v>0</v>
      </c>
      <c r="J2478">
        <v>274</v>
      </c>
      <c r="K2478">
        <v>1640.88</v>
      </c>
    </row>
    <row r="2479" spans="1:11" x14ac:dyDescent="0.25">
      <c r="A2479" t="s">
        <v>2045</v>
      </c>
      <c r="B2479" t="s">
        <v>73</v>
      </c>
      <c r="C2479" t="s">
        <v>247</v>
      </c>
      <c r="D2479" t="s">
        <v>241</v>
      </c>
      <c r="E2479" t="s">
        <v>105</v>
      </c>
      <c r="F2479">
        <v>108</v>
      </c>
      <c r="G2479">
        <v>726.94</v>
      </c>
      <c r="H2479">
        <v>3</v>
      </c>
      <c r="I2479">
        <v>0</v>
      </c>
      <c r="J2479">
        <v>111</v>
      </c>
      <c r="K2479">
        <v>726.94</v>
      </c>
    </row>
    <row r="2480" spans="1:11" x14ac:dyDescent="0.25">
      <c r="A2480" t="s">
        <v>1071</v>
      </c>
      <c r="B2480" t="s">
        <v>73</v>
      </c>
      <c r="C2480" t="s">
        <v>247</v>
      </c>
      <c r="D2480" t="s">
        <v>241</v>
      </c>
      <c r="E2480" t="s">
        <v>106</v>
      </c>
      <c r="F2480">
        <v>105</v>
      </c>
      <c r="G2480">
        <v>733.47</v>
      </c>
      <c r="H2480">
        <v>8</v>
      </c>
      <c r="I2480">
        <v>0</v>
      </c>
      <c r="J2480">
        <v>113</v>
      </c>
      <c r="K2480">
        <v>733.47</v>
      </c>
    </row>
    <row r="2481" spans="1:11" x14ac:dyDescent="0.25">
      <c r="A2481" t="s">
        <v>4037</v>
      </c>
      <c r="B2481" t="s">
        <v>73</v>
      </c>
      <c r="C2481" t="s">
        <v>247</v>
      </c>
      <c r="D2481" t="s">
        <v>243</v>
      </c>
      <c r="E2481" t="s">
        <v>108</v>
      </c>
      <c r="F2481">
        <v>158</v>
      </c>
      <c r="G2481">
        <v>990.47</v>
      </c>
      <c r="H2481">
        <v>4</v>
      </c>
      <c r="I2481">
        <v>0</v>
      </c>
      <c r="J2481">
        <v>162</v>
      </c>
      <c r="K2481">
        <v>990.47</v>
      </c>
    </row>
    <row r="2482" spans="1:11" x14ac:dyDescent="0.25">
      <c r="A2482" t="s">
        <v>2973</v>
      </c>
      <c r="B2482" t="s">
        <v>73</v>
      </c>
      <c r="C2482" t="s">
        <v>247</v>
      </c>
      <c r="D2482" t="s">
        <v>244</v>
      </c>
      <c r="E2482" t="s">
        <v>109</v>
      </c>
      <c r="F2482">
        <v>146</v>
      </c>
      <c r="G2482">
        <v>963</v>
      </c>
      <c r="H2482">
        <v>12</v>
      </c>
      <c r="I2482">
        <v>0</v>
      </c>
      <c r="J2482">
        <v>158</v>
      </c>
      <c r="K2482">
        <v>963</v>
      </c>
    </row>
    <row r="2483" spans="1:11" x14ac:dyDescent="0.25">
      <c r="A2483" t="s">
        <v>3998</v>
      </c>
      <c r="B2483" t="s">
        <v>73</v>
      </c>
      <c r="C2483" t="s">
        <v>247</v>
      </c>
      <c r="D2483" t="s">
        <v>239</v>
      </c>
      <c r="E2483" t="s">
        <v>110</v>
      </c>
      <c r="F2483">
        <v>262</v>
      </c>
      <c r="G2483">
        <v>1563.76</v>
      </c>
      <c r="H2483">
        <v>34</v>
      </c>
      <c r="I2483">
        <v>0</v>
      </c>
      <c r="J2483">
        <v>296</v>
      </c>
      <c r="K2483">
        <v>1563.76</v>
      </c>
    </row>
    <row r="2484" spans="1:11" x14ac:dyDescent="0.25">
      <c r="A2484" t="s">
        <v>4066</v>
      </c>
      <c r="B2484" t="s">
        <v>73</v>
      </c>
      <c r="C2484" t="s">
        <v>247</v>
      </c>
      <c r="D2484" t="s">
        <v>241</v>
      </c>
      <c r="E2484" t="s">
        <v>111</v>
      </c>
      <c r="F2484">
        <v>59</v>
      </c>
      <c r="G2484">
        <v>441.94</v>
      </c>
      <c r="H2484">
        <v>0</v>
      </c>
      <c r="I2484">
        <v>0</v>
      </c>
      <c r="J2484">
        <v>59</v>
      </c>
      <c r="K2484">
        <v>441.94</v>
      </c>
    </row>
    <row r="2485" spans="1:11" x14ac:dyDescent="0.25">
      <c r="A2485" t="s">
        <v>1119</v>
      </c>
      <c r="B2485" t="s">
        <v>73</v>
      </c>
      <c r="C2485" t="s">
        <v>247</v>
      </c>
      <c r="D2485" t="s">
        <v>240</v>
      </c>
      <c r="E2485" t="s">
        <v>112</v>
      </c>
      <c r="F2485">
        <v>43</v>
      </c>
      <c r="G2485">
        <v>278</v>
      </c>
      <c r="H2485">
        <v>0</v>
      </c>
      <c r="I2485">
        <v>0</v>
      </c>
      <c r="J2485">
        <v>43</v>
      </c>
      <c r="K2485">
        <v>278</v>
      </c>
    </row>
    <row r="2486" spans="1:11" x14ac:dyDescent="0.25">
      <c r="A2486" t="s">
        <v>2393</v>
      </c>
      <c r="B2486" t="s">
        <v>73</v>
      </c>
      <c r="C2486" t="s">
        <v>247</v>
      </c>
      <c r="D2486" t="s">
        <v>237</v>
      </c>
      <c r="E2486" t="s">
        <v>113</v>
      </c>
      <c r="F2486">
        <v>90</v>
      </c>
      <c r="G2486">
        <v>697.47</v>
      </c>
      <c r="H2486">
        <v>7</v>
      </c>
      <c r="I2486">
        <v>0</v>
      </c>
      <c r="J2486">
        <v>97</v>
      </c>
      <c r="K2486">
        <v>697.47</v>
      </c>
    </row>
    <row r="2487" spans="1:11" x14ac:dyDescent="0.25">
      <c r="A2487" t="s">
        <v>2638</v>
      </c>
      <c r="B2487" t="s">
        <v>73</v>
      </c>
      <c r="C2487" t="s">
        <v>247</v>
      </c>
      <c r="D2487" t="s">
        <v>237</v>
      </c>
      <c r="E2487" t="s">
        <v>114</v>
      </c>
      <c r="F2487">
        <v>272</v>
      </c>
      <c r="G2487">
        <v>1842.47</v>
      </c>
      <c r="H2487">
        <v>8</v>
      </c>
      <c r="I2487">
        <v>0</v>
      </c>
      <c r="J2487">
        <v>280</v>
      </c>
      <c r="K2487">
        <v>1842.47</v>
      </c>
    </row>
    <row r="2488" spans="1:11" x14ac:dyDescent="0.25">
      <c r="A2488" t="s">
        <v>698</v>
      </c>
      <c r="B2488" t="s">
        <v>73</v>
      </c>
      <c r="C2488" t="s">
        <v>247</v>
      </c>
      <c r="D2488" t="s">
        <v>243</v>
      </c>
      <c r="E2488" t="s">
        <v>115</v>
      </c>
      <c r="F2488">
        <v>311</v>
      </c>
      <c r="G2488">
        <v>1885.23</v>
      </c>
      <c r="H2488">
        <v>16</v>
      </c>
      <c r="I2488">
        <v>0</v>
      </c>
      <c r="J2488">
        <v>327</v>
      </c>
      <c r="K2488">
        <v>1885.23</v>
      </c>
    </row>
    <row r="2489" spans="1:11" x14ac:dyDescent="0.25">
      <c r="A2489" t="s">
        <v>4012</v>
      </c>
      <c r="B2489" t="s">
        <v>73</v>
      </c>
      <c r="C2489" t="s">
        <v>247</v>
      </c>
      <c r="D2489" t="s">
        <v>245</v>
      </c>
      <c r="E2489" t="s">
        <v>116</v>
      </c>
      <c r="F2489">
        <v>195</v>
      </c>
      <c r="G2489">
        <v>1403.47</v>
      </c>
      <c r="H2489">
        <v>7</v>
      </c>
      <c r="I2489">
        <v>0</v>
      </c>
      <c r="J2489">
        <v>202</v>
      </c>
      <c r="K2489">
        <v>1403.47</v>
      </c>
    </row>
    <row r="2490" spans="1:11" x14ac:dyDescent="0.25">
      <c r="A2490" t="s">
        <v>2893</v>
      </c>
      <c r="B2490" t="s">
        <v>73</v>
      </c>
      <c r="C2490" t="s">
        <v>247</v>
      </c>
      <c r="D2490" t="s">
        <v>243</v>
      </c>
      <c r="E2490" t="s">
        <v>117</v>
      </c>
      <c r="F2490">
        <v>109</v>
      </c>
      <c r="G2490">
        <v>695.47</v>
      </c>
      <c r="H2490">
        <v>4</v>
      </c>
      <c r="I2490">
        <v>0</v>
      </c>
      <c r="J2490">
        <v>113</v>
      </c>
      <c r="K2490">
        <v>695.47</v>
      </c>
    </row>
    <row r="2491" spans="1:11" x14ac:dyDescent="0.25">
      <c r="A2491" t="s">
        <v>1599</v>
      </c>
      <c r="B2491" t="s">
        <v>73</v>
      </c>
      <c r="C2491" t="s">
        <v>247</v>
      </c>
      <c r="D2491" t="s">
        <v>244</v>
      </c>
      <c r="E2491" t="s">
        <v>118</v>
      </c>
      <c r="F2491">
        <v>81</v>
      </c>
      <c r="G2491">
        <v>526.47</v>
      </c>
      <c r="H2491">
        <v>1</v>
      </c>
      <c r="I2491">
        <v>0</v>
      </c>
      <c r="J2491">
        <v>82</v>
      </c>
      <c r="K2491">
        <v>526.47</v>
      </c>
    </row>
    <row r="2492" spans="1:11" x14ac:dyDescent="0.25">
      <c r="A2492" t="s">
        <v>2191</v>
      </c>
      <c r="B2492" t="s">
        <v>73</v>
      </c>
      <c r="C2492" t="s">
        <v>247</v>
      </c>
      <c r="D2492" t="s">
        <v>240</v>
      </c>
      <c r="E2492" t="s">
        <v>119</v>
      </c>
      <c r="F2492">
        <v>166</v>
      </c>
      <c r="G2492">
        <v>1181.47</v>
      </c>
      <c r="H2492">
        <v>7</v>
      </c>
      <c r="I2492">
        <v>0</v>
      </c>
      <c r="J2492">
        <v>173</v>
      </c>
      <c r="K2492">
        <v>1181.47</v>
      </c>
    </row>
    <row r="2493" spans="1:11" x14ac:dyDescent="0.25">
      <c r="A2493" t="s">
        <v>3288</v>
      </c>
      <c r="B2493" t="s">
        <v>73</v>
      </c>
      <c r="C2493" t="s">
        <v>247</v>
      </c>
      <c r="D2493" t="s">
        <v>239</v>
      </c>
      <c r="E2493" t="s">
        <v>120</v>
      </c>
      <c r="F2493">
        <v>121</v>
      </c>
      <c r="G2493">
        <v>779.41</v>
      </c>
      <c r="H2493">
        <v>8</v>
      </c>
      <c r="I2493">
        <v>0</v>
      </c>
      <c r="J2493">
        <v>129</v>
      </c>
      <c r="K2493">
        <v>779.41</v>
      </c>
    </row>
    <row r="2494" spans="1:11" x14ac:dyDescent="0.25">
      <c r="A2494" t="s">
        <v>805</v>
      </c>
      <c r="B2494" t="s">
        <v>73</v>
      </c>
      <c r="C2494" t="s">
        <v>247</v>
      </c>
      <c r="D2494" t="s">
        <v>237</v>
      </c>
      <c r="E2494" t="s">
        <v>249</v>
      </c>
      <c r="F2494">
        <v>1885</v>
      </c>
      <c r="G2494">
        <v>12954.58</v>
      </c>
      <c r="H2494">
        <v>107</v>
      </c>
      <c r="I2494">
        <v>0</v>
      </c>
      <c r="J2494">
        <v>1992</v>
      </c>
      <c r="K2494">
        <v>12954.58</v>
      </c>
    </row>
    <row r="2495" spans="1:11" x14ac:dyDescent="0.25">
      <c r="A2495" t="s">
        <v>2312</v>
      </c>
      <c r="B2495" t="s">
        <v>73</v>
      </c>
      <c r="C2495" t="s">
        <v>247</v>
      </c>
      <c r="D2495" t="s">
        <v>238</v>
      </c>
      <c r="E2495" t="s">
        <v>250</v>
      </c>
      <c r="F2495">
        <v>3085</v>
      </c>
      <c r="G2495">
        <v>20320.98</v>
      </c>
      <c r="H2495">
        <v>152</v>
      </c>
      <c r="I2495">
        <v>0</v>
      </c>
      <c r="J2495">
        <v>3237</v>
      </c>
      <c r="K2495">
        <v>20320.98</v>
      </c>
    </row>
    <row r="2496" spans="1:11" x14ac:dyDescent="0.25">
      <c r="A2496" t="s">
        <v>2600</v>
      </c>
      <c r="B2496" t="s">
        <v>73</v>
      </c>
      <c r="C2496" t="s">
        <v>247</v>
      </c>
      <c r="D2496" t="s">
        <v>245</v>
      </c>
      <c r="E2496" t="s">
        <v>121</v>
      </c>
      <c r="F2496">
        <v>133</v>
      </c>
      <c r="G2496">
        <v>882</v>
      </c>
      <c r="H2496">
        <v>2</v>
      </c>
      <c r="I2496">
        <v>0</v>
      </c>
      <c r="J2496">
        <v>135</v>
      </c>
      <c r="K2496">
        <v>882</v>
      </c>
    </row>
    <row r="2497" spans="1:11" x14ac:dyDescent="0.25">
      <c r="A2497" t="s">
        <v>3480</v>
      </c>
      <c r="B2497" t="s">
        <v>73</v>
      </c>
      <c r="C2497" t="s">
        <v>247</v>
      </c>
      <c r="D2497" t="s">
        <v>242</v>
      </c>
      <c r="E2497" t="s">
        <v>122</v>
      </c>
      <c r="F2497">
        <v>138</v>
      </c>
      <c r="G2497">
        <v>906.88</v>
      </c>
      <c r="H2497">
        <v>9</v>
      </c>
      <c r="I2497">
        <v>0</v>
      </c>
      <c r="J2497">
        <v>147</v>
      </c>
      <c r="K2497">
        <v>906.88</v>
      </c>
    </row>
    <row r="2498" spans="1:11" x14ac:dyDescent="0.25">
      <c r="A2498" t="s">
        <v>613</v>
      </c>
      <c r="B2498" t="s">
        <v>73</v>
      </c>
      <c r="C2498" t="s">
        <v>247</v>
      </c>
      <c r="D2498" t="s">
        <v>239</v>
      </c>
      <c r="E2498" t="s">
        <v>123</v>
      </c>
      <c r="F2498">
        <v>157</v>
      </c>
      <c r="G2498">
        <v>984.94</v>
      </c>
      <c r="H2498">
        <v>15</v>
      </c>
      <c r="I2498">
        <v>0</v>
      </c>
      <c r="J2498">
        <v>172</v>
      </c>
      <c r="K2498">
        <v>984.94</v>
      </c>
    </row>
    <row r="2499" spans="1:11" x14ac:dyDescent="0.25">
      <c r="A2499" t="s">
        <v>1273</v>
      </c>
      <c r="B2499" t="s">
        <v>73</v>
      </c>
      <c r="C2499" t="s">
        <v>247</v>
      </c>
      <c r="D2499" t="s">
        <v>238</v>
      </c>
      <c r="E2499" t="s">
        <v>124</v>
      </c>
      <c r="F2499">
        <v>624</v>
      </c>
      <c r="G2499">
        <v>4215.6400000000003</v>
      </c>
      <c r="H2499">
        <v>45</v>
      </c>
      <c r="I2499">
        <v>0</v>
      </c>
      <c r="J2499">
        <v>669</v>
      </c>
      <c r="K2499">
        <v>4215.6400000000003</v>
      </c>
    </row>
    <row r="2500" spans="1:11" x14ac:dyDescent="0.25">
      <c r="A2500" t="s">
        <v>3717</v>
      </c>
      <c r="B2500" t="s">
        <v>73</v>
      </c>
      <c r="C2500" t="s">
        <v>247</v>
      </c>
      <c r="D2500" t="s">
        <v>240</v>
      </c>
      <c r="E2500" t="s">
        <v>125</v>
      </c>
      <c r="F2500">
        <v>53</v>
      </c>
      <c r="G2500">
        <v>377</v>
      </c>
      <c r="H2500">
        <v>2</v>
      </c>
      <c r="I2500">
        <v>0</v>
      </c>
      <c r="J2500">
        <v>55</v>
      </c>
      <c r="K2500">
        <v>377</v>
      </c>
    </row>
    <row r="2501" spans="1:11" x14ac:dyDescent="0.25">
      <c r="A2501" t="s">
        <v>1314</v>
      </c>
      <c r="B2501" t="s">
        <v>73</v>
      </c>
      <c r="C2501" t="s">
        <v>247</v>
      </c>
      <c r="D2501" t="s">
        <v>243</v>
      </c>
      <c r="E2501" t="s">
        <v>126</v>
      </c>
      <c r="F2501">
        <v>213</v>
      </c>
      <c r="G2501">
        <v>1447.47</v>
      </c>
      <c r="H2501">
        <v>9</v>
      </c>
      <c r="I2501">
        <v>0</v>
      </c>
      <c r="J2501">
        <v>222</v>
      </c>
      <c r="K2501">
        <v>1447.47</v>
      </c>
    </row>
    <row r="2502" spans="1:11" x14ac:dyDescent="0.25">
      <c r="A2502" t="s">
        <v>1272</v>
      </c>
      <c r="B2502" t="s">
        <v>73</v>
      </c>
      <c r="C2502" t="s">
        <v>247</v>
      </c>
      <c r="D2502" t="s">
        <v>239</v>
      </c>
      <c r="E2502" t="s">
        <v>127</v>
      </c>
      <c r="F2502">
        <v>226</v>
      </c>
      <c r="G2502">
        <v>1367.94</v>
      </c>
      <c r="H2502">
        <v>86</v>
      </c>
      <c r="I2502">
        <v>0</v>
      </c>
      <c r="J2502">
        <v>312</v>
      </c>
      <c r="K2502">
        <v>1367.94</v>
      </c>
    </row>
    <row r="2503" spans="1:11" x14ac:dyDescent="0.25">
      <c r="A2503" t="s">
        <v>3117</v>
      </c>
      <c r="B2503" t="s">
        <v>73</v>
      </c>
      <c r="C2503" t="s">
        <v>247</v>
      </c>
      <c r="D2503" t="s">
        <v>239</v>
      </c>
      <c r="E2503" t="s">
        <v>128</v>
      </c>
      <c r="F2503">
        <v>123</v>
      </c>
      <c r="G2503">
        <v>654.94000000000005</v>
      </c>
      <c r="H2503">
        <v>23</v>
      </c>
      <c r="I2503">
        <v>0</v>
      </c>
      <c r="J2503">
        <v>146</v>
      </c>
      <c r="K2503">
        <v>654.94000000000005</v>
      </c>
    </row>
    <row r="2504" spans="1:11" x14ac:dyDescent="0.25">
      <c r="A2504" t="s">
        <v>3266</v>
      </c>
      <c r="B2504" t="s">
        <v>73</v>
      </c>
      <c r="C2504" t="s">
        <v>247</v>
      </c>
      <c r="D2504" t="s">
        <v>241</v>
      </c>
      <c r="E2504" t="s">
        <v>129</v>
      </c>
      <c r="F2504">
        <v>52</v>
      </c>
      <c r="G2504">
        <v>362.47</v>
      </c>
      <c r="H2504">
        <v>1</v>
      </c>
      <c r="I2504">
        <v>0</v>
      </c>
      <c r="J2504">
        <v>53</v>
      </c>
      <c r="K2504">
        <v>362.47</v>
      </c>
    </row>
    <row r="2505" spans="1:11" x14ac:dyDescent="0.25">
      <c r="A2505" t="s">
        <v>1853</v>
      </c>
      <c r="B2505" t="s">
        <v>73</v>
      </c>
      <c r="C2505" t="s">
        <v>247</v>
      </c>
      <c r="D2505" t="s">
        <v>239</v>
      </c>
      <c r="E2505" t="s">
        <v>130</v>
      </c>
      <c r="F2505">
        <v>53</v>
      </c>
      <c r="G2505">
        <v>299.35000000000002</v>
      </c>
      <c r="H2505">
        <v>4</v>
      </c>
      <c r="I2505">
        <v>0</v>
      </c>
      <c r="J2505">
        <v>57</v>
      </c>
      <c r="K2505">
        <v>299.35000000000002</v>
      </c>
    </row>
    <row r="2506" spans="1:11" x14ac:dyDescent="0.25">
      <c r="A2506" t="s">
        <v>3141</v>
      </c>
      <c r="B2506" t="s">
        <v>73</v>
      </c>
      <c r="C2506" t="s">
        <v>247</v>
      </c>
      <c r="D2506" t="s">
        <v>242</v>
      </c>
      <c r="E2506" t="s">
        <v>131</v>
      </c>
      <c r="F2506">
        <v>718</v>
      </c>
      <c r="G2506">
        <v>4346.6400000000003</v>
      </c>
      <c r="H2506">
        <v>31</v>
      </c>
      <c r="I2506">
        <v>0</v>
      </c>
      <c r="J2506">
        <v>749</v>
      </c>
      <c r="K2506">
        <v>4346.6400000000003</v>
      </c>
    </row>
    <row r="2507" spans="1:11" x14ac:dyDescent="0.25">
      <c r="A2507" t="s">
        <v>2376</v>
      </c>
      <c r="B2507" t="s">
        <v>73</v>
      </c>
      <c r="C2507" t="s">
        <v>247</v>
      </c>
      <c r="D2507" t="s">
        <v>239</v>
      </c>
      <c r="E2507" t="s">
        <v>132</v>
      </c>
      <c r="F2507">
        <v>85</v>
      </c>
      <c r="G2507">
        <v>542.47</v>
      </c>
      <c r="H2507">
        <v>14</v>
      </c>
      <c r="I2507">
        <v>0</v>
      </c>
      <c r="J2507">
        <v>99</v>
      </c>
      <c r="K2507">
        <v>542.47</v>
      </c>
    </row>
    <row r="2508" spans="1:11" x14ac:dyDescent="0.25">
      <c r="A2508" t="s">
        <v>1652</v>
      </c>
      <c r="B2508" t="s">
        <v>73</v>
      </c>
      <c r="C2508" t="s">
        <v>247</v>
      </c>
      <c r="D2508" t="s">
        <v>239</v>
      </c>
      <c r="E2508" t="s">
        <v>133</v>
      </c>
      <c r="F2508">
        <v>80</v>
      </c>
      <c r="G2508">
        <v>556.47</v>
      </c>
      <c r="H2508">
        <v>8</v>
      </c>
      <c r="I2508">
        <v>0</v>
      </c>
      <c r="J2508">
        <v>88</v>
      </c>
      <c r="K2508">
        <v>556.47</v>
      </c>
    </row>
    <row r="2509" spans="1:11" x14ac:dyDescent="0.25">
      <c r="A2509" t="s">
        <v>933</v>
      </c>
      <c r="B2509" t="s">
        <v>73</v>
      </c>
      <c r="C2509" t="s">
        <v>247</v>
      </c>
      <c r="D2509" t="s">
        <v>240</v>
      </c>
      <c r="E2509" t="s">
        <v>134</v>
      </c>
      <c r="F2509">
        <v>39</v>
      </c>
      <c r="G2509">
        <v>233</v>
      </c>
      <c r="H2509">
        <v>0</v>
      </c>
      <c r="I2509">
        <v>0</v>
      </c>
      <c r="J2509">
        <v>39</v>
      </c>
      <c r="K2509">
        <v>233</v>
      </c>
    </row>
    <row r="2510" spans="1:11" x14ac:dyDescent="0.25">
      <c r="A2510" t="s">
        <v>3179</v>
      </c>
      <c r="B2510" t="s">
        <v>73</v>
      </c>
      <c r="C2510" t="s">
        <v>247</v>
      </c>
      <c r="D2510" t="s">
        <v>239</v>
      </c>
      <c r="E2510" t="s">
        <v>135</v>
      </c>
      <c r="F2510">
        <v>121</v>
      </c>
      <c r="G2510">
        <v>780.47</v>
      </c>
      <c r="H2510">
        <v>21</v>
      </c>
      <c r="I2510">
        <v>0</v>
      </c>
      <c r="J2510">
        <v>142</v>
      </c>
      <c r="K2510">
        <v>780.47</v>
      </c>
    </row>
    <row r="2511" spans="1:11" x14ac:dyDescent="0.25">
      <c r="A2511" t="s">
        <v>1597</v>
      </c>
      <c r="B2511" t="s">
        <v>73</v>
      </c>
      <c r="C2511" t="s">
        <v>247</v>
      </c>
      <c r="D2511" t="s">
        <v>244</v>
      </c>
      <c r="E2511" t="s">
        <v>136</v>
      </c>
      <c r="F2511">
        <v>51</v>
      </c>
      <c r="G2511">
        <v>300</v>
      </c>
      <c r="H2511">
        <v>0</v>
      </c>
      <c r="I2511">
        <v>0</v>
      </c>
      <c r="J2511">
        <v>51</v>
      </c>
      <c r="K2511">
        <v>300</v>
      </c>
    </row>
    <row r="2512" spans="1:11" x14ac:dyDescent="0.25">
      <c r="A2512" t="s">
        <v>2677</v>
      </c>
      <c r="B2512" t="s">
        <v>73</v>
      </c>
      <c r="C2512" t="s">
        <v>247</v>
      </c>
      <c r="D2512" t="s">
        <v>238</v>
      </c>
      <c r="E2512" t="s">
        <v>137</v>
      </c>
      <c r="F2512">
        <v>828</v>
      </c>
      <c r="G2512">
        <v>5381.88</v>
      </c>
      <c r="H2512">
        <v>43</v>
      </c>
      <c r="I2512">
        <v>0</v>
      </c>
      <c r="J2512">
        <v>871</v>
      </c>
      <c r="K2512">
        <v>5381.88</v>
      </c>
    </row>
    <row r="2513" spans="1:11" x14ac:dyDescent="0.25">
      <c r="A2513" t="s">
        <v>3116</v>
      </c>
      <c r="B2513" t="s">
        <v>73</v>
      </c>
      <c r="C2513" t="s">
        <v>247</v>
      </c>
      <c r="D2513" t="s">
        <v>239</v>
      </c>
      <c r="E2513" t="s">
        <v>138</v>
      </c>
      <c r="F2513">
        <v>169</v>
      </c>
      <c r="G2513">
        <v>1063.4100000000001</v>
      </c>
      <c r="H2513">
        <v>15</v>
      </c>
      <c r="I2513">
        <v>0</v>
      </c>
      <c r="J2513">
        <v>184</v>
      </c>
      <c r="K2513">
        <v>1063.4100000000001</v>
      </c>
    </row>
    <row r="2514" spans="1:11" x14ac:dyDescent="0.25">
      <c r="A2514" t="s">
        <v>2160</v>
      </c>
      <c r="B2514" t="s">
        <v>73</v>
      </c>
      <c r="C2514" t="s">
        <v>247</v>
      </c>
      <c r="D2514" t="s">
        <v>239</v>
      </c>
      <c r="E2514" t="s">
        <v>139</v>
      </c>
      <c r="F2514">
        <v>118</v>
      </c>
      <c r="G2514">
        <v>666.94</v>
      </c>
      <c r="H2514">
        <v>5</v>
      </c>
      <c r="I2514">
        <v>0</v>
      </c>
      <c r="J2514">
        <v>123</v>
      </c>
      <c r="K2514">
        <v>666.94</v>
      </c>
    </row>
    <row r="2515" spans="1:11" x14ac:dyDescent="0.25">
      <c r="A2515" t="s">
        <v>1754</v>
      </c>
      <c r="B2515" t="s">
        <v>73</v>
      </c>
      <c r="C2515" t="s">
        <v>247</v>
      </c>
      <c r="D2515" t="s">
        <v>242</v>
      </c>
      <c r="E2515" t="s">
        <v>140</v>
      </c>
      <c r="F2515">
        <v>28</v>
      </c>
      <c r="G2515">
        <v>203</v>
      </c>
      <c r="H2515">
        <v>1</v>
      </c>
      <c r="I2515">
        <v>0</v>
      </c>
      <c r="J2515">
        <v>29</v>
      </c>
      <c r="K2515">
        <v>203</v>
      </c>
    </row>
    <row r="2516" spans="1:11" x14ac:dyDescent="0.25">
      <c r="A2516" t="s">
        <v>2452</v>
      </c>
      <c r="B2516" t="s">
        <v>73</v>
      </c>
      <c r="C2516" t="s">
        <v>247</v>
      </c>
      <c r="D2516" t="s">
        <v>243</v>
      </c>
      <c r="E2516" t="s">
        <v>141</v>
      </c>
      <c r="F2516">
        <v>1</v>
      </c>
      <c r="G2516">
        <v>6</v>
      </c>
      <c r="H2516">
        <v>0</v>
      </c>
      <c r="I2516">
        <v>0</v>
      </c>
      <c r="J2516">
        <v>1</v>
      </c>
      <c r="K2516">
        <v>6</v>
      </c>
    </row>
    <row r="2517" spans="1:11" x14ac:dyDescent="0.25">
      <c r="A2517" t="s">
        <v>2723</v>
      </c>
      <c r="B2517" t="s">
        <v>73</v>
      </c>
      <c r="C2517" t="s">
        <v>247</v>
      </c>
      <c r="D2517" t="s">
        <v>239</v>
      </c>
      <c r="E2517" t="s">
        <v>142</v>
      </c>
      <c r="F2517">
        <v>104</v>
      </c>
      <c r="G2517">
        <v>636.47</v>
      </c>
      <c r="H2517">
        <v>9</v>
      </c>
      <c r="I2517">
        <v>0</v>
      </c>
      <c r="J2517">
        <v>113</v>
      </c>
      <c r="K2517">
        <v>636.47</v>
      </c>
    </row>
    <row r="2518" spans="1:11" x14ac:dyDescent="0.25">
      <c r="A2518" t="s">
        <v>1061</v>
      </c>
      <c r="B2518" t="s">
        <v>73</v>
      </c>
      <c r="C2518" t="s">
        <v>247</v>
      </c>
      <c r="D2518" t="s">
        <v>239</v>
      </c>
      <c r="E2518" t="s">
        <v>143</v>
      </c>
      <c r="F2518">
        <v>18</v>
      </c>
      <c r="G2518">
        <v>105</v>
      </c>
      <c r="H2518">
        <v>2</v>
      </c>
      <c r="I2518">
        <v>0</v>
      </c>
      <c r="J2518">
        <v>20</v>
      </c>
      <c r="K2518">
        <v>105</v>
      </c>
    </row>
    <row r="2519" spans="1:11" x14ac:dyDescent="0.25">
      <c r="A2519" t="s">
        <v>1833</v>
      </c>
      <c r="B2519" t="s">
        <v>73</v>
      </c>
      <c r="C2519" t="s">
        <v>247</v>
      </c>
      <c r="D2519" t="s">
        <v>242</v>
      </c>
      <c r="E2519" t="s">
        <v>144</v>
      </c>
      <c r="F2519">
        <v>709</v>
      </c>
      <c r="G2519">
        <v>4280.29</v>
      </c>
      <c r="H2519">
        <v>57</v>
      </c>
      <c r="I2519">
        <v>0</v>
      </c>
      <c r="J2519">
        <v>766</v>
      </c>
      <c r="K2519">
        <v>4280.29</v>
      </c>
    </row>
    <row r="2520" spans="1:11" x14ac:dyDescent="0.25">
      <c r="A2520" t="s">
        <v>3281</v>
      </c>
      <c r="B2520" t="s">
        <v>73</v>
      </c>
      <c r="C2520" t="s">
        <v>247</v>
      </c>
      <c r="D2520" t="s">
        <v>245</v>
      </c>
      <c r="E2520" t="s">
        <v>145</v>
      </c>
      <c r="F2520">
        <v>47</v>
      </c>
      <c r="G2520">
        <v>329.47</v>
      </c>
      <c r="H2520">
        <v>1</v>
      </c>
      <c r="I2520">
        <v>0</v>
      </c>
      <c r="J2520">
        <v>48</v>
      </c>
      <c r="K2520">
        <v>329.47</v>
      </c>
    </row>
    <row r="2521" spans="1:11" x14ac:dyDescent="0.25">
      <c r="A2521" t="s">
        <v>3435</v>
      </c>
      <c r="B2521" t="s">
        <v>73</v>
      </c>
      <c r="C2521" t="s">
        <v>247</v>
      </c>
      <c r="D2521" t="s">
        <v>239</v>
      </c>
      <c r="E2521" t="s">
        <v>146</v>
      </c>
      <c r="F2521">
        <v>111</v>
      </c>
      <c r="G2521">
        <v>688.94</v>
      </c>
      <c r="H2521">
        <v>8</v>
      </c>
      <c r="I2521">
        <v>0</v>
      </c>
      <c r="J2521">
        <v>119</v>
      </c>
      <c r="K2521">
        <v>688.94</v>
      </c>
    </row>
    <row r="2522" spans="1:11" x14ac:dyDescent="0.25">
      <c r="A2522" t="s">
        <v>2847</v>
      </c>
      <c r="B2522" t="s">
        <v>73</v>
      </c>
      <c r="C2522" t="s">
        <v>247</v>
      </c>
      <c r="D2522" t="s">
        <v>245</v>
      </c>
      <c r="E2522" t="s">
        <v>147</v>
      </c>
      <c r="F2522">
        <v>161</v>
      </c>
      <c r="G2522">
        <v>1078.94</v>
      </c>
      <c r="H2522">
        <v>12</v>
      </c>
      <c r="I2522">
        <v>0</v>
      </c>
      <c r="J2522">
        <v>173</v>
      </c>
      <c r="K2522">
        <v>1078.94</v>
      </c>
    </row>
    <row r="2523" spans="1:11" x14ac:dyDescent="0.25">
      <c r="A2523" t="s">
        <v>4020</v>
      </c>
      <c r="B2523" t="s">
        <v>73</v>
      </c>
      <c r="C2523" t="s">
        <v>247</v>
      </c>
      <c r="D2523" t="s">
        <v>241</v>
      </c>
      <c r="E2523" t="s">
        <v>148</v>
      </c>
      <c r="F2523">
        <v>44</v>
      </c>
      <c r="G2523">
        <v>314</v>
      </c>
      <c r="H2523">
        <v>1</v>
      </c>
      <c r="I2523">
        <v>0</v>
      </c>
      <c r="J2523">
        <v>45</v>
      </c>
      <c r="K2523">
        <v>314</v>
      </c>
    </row>
    <row r="2524" spans="1:11" x14ac:dyDescent="0.25">
      <c r="A2524" t="s">
        <v>1518</v>
      </c>
      <c r="B2524" t="s">
        <v>73</v>
      </c>
      <c r="C2524" t="s">
        <v>247</v>
      </c>
      <c r="D2524" t="s">
        <v>239</v>
      </c>
      <c r="E2524" t="s">
        <v>149</v>
      </c>
      <c r="F2524">
        <v>165</v>
      </c>
      <c r="G2524">
        <v>1014.41</v>
      </c>
      <c r="H2524">
        <v>16</v>
      </c>
      <c r="I2524">
        <v>0</v>
      </c>
      <c r="J2524">
        <v>181</v>
      </c>
      <c r="K2524">
        <v>1014.41</v>
      </c>
    </row>
    <row r="2525" spans="1:11" x14ac:dyDescent="0.25">
      <c r="A2525" t="s">
        <v>1974</v>
      </c>
      <c r="B2525" t="s">
        <v>73</v>
      </c>
      <c r="C2525" t="s">
        <v>247</v>
      </c>
      <c r="D2525" t="s">
        <v>241</v>
      </c>
      <c r="E2525" t="s">
        <v>150</v>
      </c>
      <c r="F2525">
        <v>432</v>
      </c>
      <c r="G2525">
        <v>2803.76</v>
      </c>
      <c r="H2525">
        <v>9</v>
      </c>
      <c r="I2525">
        <v>0</v>
      </c>
      <c r="J2525">
        <v>441</v>
      </c>
      <c r="K2525">
        <v>2803.76</v>
      </c>
    </row>
    <row r="2526" spans="1:11" x14ac:dyDescent="0.25">
      <c r="A2526" t="s">
        <v>1433</v>
      </c>
      <c r="B2526" t="s">
        <v>73</v>
      </c>
      <c r="C2526" t="s">
        <v>247</v>
      </c>
      <c r="D2526" t="s">
        <v>245</v>
      </c>
      <c r="E2526" t="s">
        <v>151</v>
      </c>
      <c r="F2526">
        <v>487</v>
      </c>
      <c r="G2526">
        <v>3215.88</v>
      </c>
      <c r="H2526">
        <v>16</v>
      </c>
      <c r="I2526">
        <v>0</v>
      </c>
      <c r="J2526">
        <v>503</v>
      </c>
      <c r="K2526">
        <v>3215.88</v>
      </c>
    </row>
    <row r="2527" spans="1:11" x14ac:dyDescent="0.25">
      <c r="A2527" t="s">
        <v>3518</v>
      </c>
      <c r="B2527" t="s">
        <v>73</v>
      </c>
      <c r="C2527" t="s">
        <v>247</v>
      </c>
      <c r="D2527" t="s">
        <v>237</v>
      </c>
      <c r="E2527" t="s">
        <v>152</v>
      </c>
      <c r="F2527">
        <v>52</v>
      </c>
      <c r="G2527">
        <v>355.47</v>
      </c>
      <c r="H2527">
        <v>11</v>
      </c>
      <c r="I2527">
        <v>0</v>
      </c>
      <c r="J2527">
        <v>63</v>
      </c>
      <c r="K2527">
        <v>355.47</v>
      </c>
    </row>
    <row r="2528" spans="1:11" x14ac:dyDescent="0.25">
      <c r="A2528" t="s">
        <v>3648</v>
      </c>
      <c r="B2528" t="s">
        <v>73</v>
      </c>
      <c r="C2528" t="s">
        <v>247</v>
      </c>
      <c r="D2528" t="s">
        <v>237</v>
      </c>
      <c r="E2528" t="s">
        <v>153</v>
      </c>
      <c r="F2528">
        <v>329</v>
      </c>
      <c r="G2528">
        <v>2256.88</v>
      </c>
      <c r="H2528">
        <v>23</v>
      </c>
      <c r="I2528">
        <v>0</v>
      </c>
      <c r="J2528">
        <v>352</v>
      </c>
      <c r="K2528">
        <v>2256.88</v>
      </c>
    </row>
    <row r="2529" spans="1:11" x14ac:dyDescent="0.25">
      <c r="A2529" t="s">
        <v>3246</v>
      </c>
      <c r="B2529" t="s">
        <v>73</v>
      </c>
      <c r="C2529" t="s">
        <v>247</v>
      </c>
      <c r="D2529" t="s">
        <v>239</v>
      </c>
      <c r="E2529" t="s">
        <v>154</v>
      </c>
      <c r="F2529">
        <v>226</v>
      </c>
      <c r="G2529">
        <v>1367.82</v>
      </c>
      <c r="H2529">
        <v>42</v>
      </c>
      <c r="I2529">
        <v>0</v>
      </c>
      <c r="J2529">
        <v>268</v>
      </c>
      <c r="K2529">
        <v>1367.82</v>
      </c>
    </row>
    <row r="2530" spans="1:11" x14ac:dyDescent="0.25">
      <c r="A2530" t="s">
        <v>1270</v>
      </c>
      <c r="B2530" t="s">
        <v>73</v>
      </c>
      <c r="C2530" t="s">
        <v>247</v>
      </c>
      <c r="D2530" t="s">
        <v>237</v>
      </c>
      <c r="E2530" t="s">
        <v>155</v>
      </c>
      <c r="F2530">
        <v>271</v>
      </c>
      <c r="G2530">
        <v>1938.94</v>
      </c>
      <c r="H2530">
        <v>8</v>
      </c>
      <c r="I2530">
        <v>0</v>
      </c>
      <c r="J2530">
        <v>279</v>
      </c>
      <c r="K2530">
        <v>1938.94</v>
      </c>
    </row>
    <row r="2531" spans="1:11" x14ac:dyDescent="0.25">
      <c r="A2531" t="s">
        <v>1659</v>
      </c>
      <c r="B2531" t="s">
        <v>73</v>
      </c>
      <c r="C2531" t="s">
        <v>247</v>
      </c>
      <c r="D2531" t="s">
        <v>241</v>
      </c>
      <c r="E2531" t="s">
        <v>156</v>
      </c>
      <c r="F2531">
        <v>116</v>
      </c>
      <c r="G2531">
        <v>764</v>
      </c>
      <c r="H2531">
        <v>2</v>
      </c>
      <c r="I2531">
        <v>0</v>
      </c>
      <c r="J2531">
        <v>118</v>
      </c>
      <c r="K2531">
        <v>764</v>
      </c>
    </row>
    <row r="2532" spans="1:11" x14ac:dyDescent="0.25">
      <c r="A2532" t="s">
        <v>707</v>
      </c>
      <c r="B2532" t="s">
        <v>73</v>
      </c>
      <c r="C2532" t="s">
        <v>247</v>
      </c>
      <c r="D2532" t="s">
        <v>239</v>
      </c>
      <c r="E2532" t="s">
        <v>251</v>
      </c>
      <c r="F2532">
        <v>4349</v>
      </c>
      <c r="G2532">
        <v>26556.240000000002</v>
      </c>
      <c r="H2532">
        <v>581</v>
      </c>
      <c r="I2532">
        <v>0</v>
      </c>
      <c r="J2532">
        <v>4930</v>
      </c>
      <c r="K2532">
        <v>26556.240000000002</v>
      </c>
    </row>
    <row r="2533" spans="1:11" x14ac:dyDescent="0.25">
      <c r="A2533" t="s">
        <v>2614</v>
      </c>
      <c r="B2533" t="s">
        <v>73</v>
      </c>
      <c r="C2533" t="s">
        <v>247</v>
      </c>
      <c r="D2533" t="s">
        <v>238</v>
      </c>
      <c r="E2533" t="s">
        <v>157</v>
      </c>
      <c r="F2533">
        <v>65</v>
      </c>
      <c r="G2533">
        <v>439</v>
      </c>
      <c r="H2533">
        <v>10</v>
      </c>
      <c r="I2533">
        <v>0</v>
      </c>
      <c r="J2533">
        <v>75</v>
      </c>
      <c r="K2533">
        <v>439</v>
      </c>
    </row>
    <row r="2534" spans="1:11" x14ac:dyDescent="0.25">
      <c r="A2534" t="s">
        <v>2963</v>
      </c>
      <c r="B2534" t="s">
        <v>73</v>
      </c>
      <c r="C2534" t="s">
        <v>247</v>
      </c>
      <c r="D2534" t="s">
        <v>241</v>
      </c>
      <c r="E2534" t="s">
        <v>158</v>
      </c>
      <c r="F2534">
        <v>245</v>
      </c>
      <c r="G2534">
        <v>1654.47</v>
      </c>
      <c r="H2534">
        <v>42</v>
      </c>
      <c r="I2534">
        <v>0</v>
      </c>
      <c r="J2534">
        <v>287</v>
      </c>
      <c r="K2534">
        <v>1654.47</v>
      </c>
    </row>
    <row r="2535" spans="1:11" x14ac:dyDescent="0.25">
      <c r="A2535" t="s">
        <v>3966</v>
      </c>
      <c r="B2535" t="s">
        <v>73</v>
      </c>
      <c r="C2535" t="s">
        <v>247</v>
      </c>
      <c r="D2535" t="s">
        <v>242</v>
      </c>
      <c r="E2535" t="s">
        <v>159</v>
      </c>
      <c r="F2535">
        <v>152</v>
      </c>
      <c r="G2535">
        <v>913.41</v>
      </c>
      <c r="H2535">
        <v>17</v>
      </c>
      <c r="I2535">
        <v>0</v>
      </c>
      <c r="J2535">
        <v>169</v>
      </c>
      <c r="K2535">
        <v>913.41</v>
      </c>
    </row>
    <row r="2536" spans="1:11" x14ac:dyDescent="0.25">
      <c r="A2536" t="s">
        <v>2013</v>
      </c>
      <c r="B2536" t="s">
        <v>73</v>
      </c>
      <c r="C2536" t="s">
        <v>247</v>
      </c>
      <c r="D2536" t="s">
        <v>239</v>
      </c>
      <c r="E2536" t="s">
        <v>160</v>
      </c>
      <c r="F2536">
        <v>183</v>
      </c>
      <c r="G2536">
        <v>1085.29</v>
      </c>
      <c r="H2536">
        <v>10</v>
      </c>
      <c r="I2536">
        <v>0</v>
      </c>
      <c r="J2536">
        <v>193</v>
      </c>
      <c r="K2536">
        <v>1085.29</v>
      </c>
    </row>
    <row r="2537" spans="1:11" x14ac:dyDescent="0.25">
      <c r="A2537" t="s">
        <v>1263</v>
      </c>
      <c r="B2537" t="s">
        <v>73</v>
      </c>
      <c r="C2537" t="s">
        <v>247</v>
      </c>
      <c r="D2537" t="s">
        <v>240</v>
      </c>
      <c r="E2537" t="s">
        <v>161</v>
      </c>
      <c r="F2537">
        <v>42</v>
      </c>
      <c r="G2537">
        <v>297</v>
      </c>
      <c r="H2537">
        <v>0</v>
      </c>
      <c r="I2537">
        <v>0</v>
      </c>
      <c r="J2537">
        <v>42</v>
      </c>
      <c r="K2537">
        <v>297</v>
      </c>
    </row>
    <row r="2538" spans="1:11" x14ac:dyDescent="0.25">
      <c r="A2538" t="s">
        <v>3073</v>
      </c>
      <c r="B2538" t="s">
        <v>73</v>
      </c>
      <c r="C2538" t="s">
        <v>247</v>
      </c>
      <c r="D2538" t="s">
        <v>242</v>
      </c>
      <c r="E2538" t="s">
        <v>162</v>
      </c>
      <c r="F2538">
        <v>133</v>
      </c>
      <c r="G2538">
        <v>896</v>
      </c>
      <c r="H2538">
        <v>16</v>
      </c>
      <c r="I2538">
        <v>0</v>
      </c>
      <c r="J2538">
        <v>149</v>
      </c>
      <c r="K2538">
        <v>896</v>
      </c>
    </row>
    <row r="2539" spans="1:11" x14ac:dyDescent="0.25">
      <c r="A2539" t="s">
        <v>4064</v>
      </c>
      <c r="B2539" t="s">
        <v>73</v>
      </c>
      <c r="C2539" t="s">
        <v>247</v>
      </c>
      <c r="D2539" t="s">
        <v>240</v>
      </c>
      <c r="E2539" t="s">
        <v>163</v>
      </c>
      <c r="F2539">
        <v>69</v>
      </c>
      <c r="G2539">
        <v>506</v>
      </c>
      <c r="H2539">
        <v>5</v>
      </c>
      <c r="I2539">
        <v>0</v>
      </c>
      <c r="J2539">
        <v>74</v>
      </c>
      <c r="K2539">
        <v>506</v>
      </c>
    </row>
    <row r="2540" spans="1:11" x14ac:dyDescent="0.25">
      <c r="A2540" t="s">
        <v>3315</v>
      </c>
      <c r="B2540" t="s">
        <v>73</v>
      </c>
      <c r="C2540" t="s">
        <v>247</v>
      </c>
      <c r="D2540" t="s">
        <v>239</v>
      </c>
      <c r="E2540" t="s">
        <v>164</v>
      </c>
      <c r="F2540">
        <v>87</v>
      </c>
      <c r="G2540">
        <v>509.41</v>
      </c>
      <c r="H2540">
        <v>31</v>
      </c>
      <c r="I2540">
        <v>0</v>
      </c>
      <c r="J2540">
        <v>118</v>
      </c>
      <c r="K2540">
        <v>509.41</v>
      </c>
    </row>
    <row r="2541" spans="1:11" x14ac:dyDescent="0.25">
      <c r="A2541" t="s">
        <v>3328</v>
      </c>
      <c r="B2541" t="s">
        <v>73</v>
      </c>
      <c r="C2541" t="s">
        <v>247</v>
      </c>
      <c r="D2541" t="s">
        <v>238</v>
      </c>
      <c r="E2541" t="s">
        <v>165</v>
      </c>
      <c r="F2541">
        <v>266</v>
      </c>
      <c r="G2541">
        <v>1853.94</v>
      </c>
      <c r="H2541">
        <v>6</v>
      </c>
      <c r="I2541">
        <v>0</v>
      </c>
      <c r="J2541">
        <v>272</v>
      </c>
      <c r="K2541">
        <v>1853.94</v>
      </c>
    </row>
    <row r="2542" spans="1:11" x14ac:dyDescent="0.25">
      <c r="A2542" t="s">
        <v>4159</v>
      </c>
      <c r="B2542" t="s">
        <v>73</v>
      </c>
      <c r="C2542" t="s">
        <v>247</v>
      </c>
      <c r="D2542" t="s">
        <v>245</v>
      </c>
      <c r="E2542" t="s">
        <v>166</v>
      </c>
      <c r="F2542">
        <v>59</v>
      </c>
      <c r="G2542">
        <v>436</v>
      </c>
      <c r="H2542">
        <v>0</v>
      </c>
      <c r="I2542">
        <v>0</v>
      </c>
      <c r="J2542">
        <v>59</v>
      </c>
      <c r="K2542">
        <v>436</v>
      </c>
    </row>
    <row r="2543" spans="1:11" x14ac:dyDescent="0.25">
      <c r="A2543" t="s">
        <v>3553</v>
      </c>
      <c r="B2543" t="s">
        <v>73</v>
      </c>
      <c r="C2543" t="s">
        <v>247</v>
      </c>
      <c r="D2543" t="s">
        <v>240</v>
      </c>
      <c r="E2543" t="s">
        <v>252</v>
      </c>
      <c r="F2543">
        <v>867</v>
      </c>
      <c r="G2543">
        <v>6013.41</v>
      </c>
      <c r="H2543">
        <v>34</v>
      </c>
      <c r="I2543">
        <v>0</v>
      </c>
      <c r="J2543">
        <v>901</v>
      </c>
      <c r="K2543">
        <v>6013.41</v>
      </c>
    </row>
    <row r="2544" spans="1:11" x14ac:dyDescent="0.25">
      <c r="A2544" t="s">
        <v>3090</v>
      </c>
      <c r="B2544" t="s">
        <v>73</v>
      </c>
      <c r="C2544" t="s">
        <v>247</v>
      </c>
      <c r="D2544" t="s">
        <v>245</v>
      </c>
      <c r="E2544" t="s">
        <v>167</v>
      </c>
      <c r="F2544">
        <v>67</v>
      </c>
      <c r="G2544">
        <v>526.94000000000005</v>
      </c>
      <c r="H2544">
        <v>5</v>
      </c>
      <c r="I2544">
        <v>0</v>
      </c>
      <c r="J2544">
        <v>72</v>
      </c>
      <c r="K2544">
        <v>526.94000000000005</v>
      </c>
    </row>
    <row r="2545" spans="1:11" x14ac:dyDescent="0.25">
      <c r="A2545" t="s">
        <v>2524</v>
      </c>
      <c r="B2545" t="s">
        <v>73</v>
      </c>
      <c r="C2545" t="s">
        <v>247</v>
      </c>
      <c r="D2545" t="s">
        <v>237</v>
      </c>
      <c r="E2545" t="s">
        <v>168</v>
      </c>
      <c r="F2545">
        <v>215</v>
      </c>
      <c r="G2545">
        <v>1491.47</v>
      </c>
      <c r="H2545">
        <v>10</v>
      </c>
      <c r="I2545">
        <v>0</v>
      </c>
      <c r="J2545">
        <v>225</v>
      </c>
      <c r="K2545">
        <v>1491.47</v>
      </c>
    </row>
    <row r="2546" spans="1:11" x14ac:dyDescent="0.25">
      <c r="A2546" t="s">
        <v>1403</v>
      </c>
      <c r="B2546" t="s">
        <v>73</v>
      </c>
      <c r="C2546" t="s">
        <v>247</v>
      </c>
      <c r="D2546" t="s">
        <v>243</v>
      </c>
      <c r="E2546" t="s">
        <v>169</v>
      </c>
      <c r="F2546">
        <v>114</v>
      </c>
      <c r="G2546">
        <v>769.47</v>
      </c>
      <c r="H2546">
        <v>4</v>
      </c>
      <c r="I2546">
        <v>0</v>
      </c>
      <c r="J2546">
        <v>118</v>
      </c>
      <c r="K2546">
        <v>769.47</v>
      </c>
    </row>
    <row r="2547" spans="1:11" x14ac:dyDescent="0.25">
      <c r="A2547" t="s">
        <v>1146</v>
      </c>
      <c r="B2547" t="s">
        <v>73</v>
      </c>
      <c r="C2547" t="s">
        <v>247</v>
      </c>
      <c r="D2547" t="s">
        <v>240</v>
      </c>
      <c r="E2547" t="s">
        <v>170</v>
      </c>
      <c r="F2547">
        <v>79</v>
      </c>
      <c r="G2547">
        <v>528</v>
      </c>
      <c r="H2547">
        <v>5</v>
      </c>
      <c r="I2547">
        <v>0</v>
      </c>
      <c r="J2547">
        <v>84</v>
      </c>
      <c r="K2547">
        <v>528</v>
      </c>
    </row>
    <row r="2548" spans="1:11" x14ac:dyDescent="0.25">
      <c r="A2548" t="s">
        <v>2202</v>
      </c>
      <c r="B2548" t="s">
        <v>73</v>
      </c>
      <c r="C2548" t="s">
        <v>247</v>
      </c>
      <c r="D2548" t="s">
        <v>241</v>
      </c>
      <c r="E2548" t="s">
        <v>253</v>
      </c>
      <c r="F2548">
        <v>2654</v>
      </c>
      <c r="G2548">
        <v>17949.45</v>
      </c>
      <c r="H2548">
        <v>169</v>
      </c>
      <c r="I2548">
        <v>0</v>
      </c>
      <c r="J2548">
        <v>2823</v>
      </c>
      <c r="K2548">
        <v>17949.45</v>
      </c>
    </row>
    <row r="2549" spans="1:11" x14ac:dyDescent="0.25">
      <c r="A2549" t="s">
        <v>2226</v>
      </c>
      <c r="B2549" t="s">
        <v>73</v>
      </c>
      <c r="C2549" t="s">
        <v>247</v>
      </c>
      <c r="D2549" t="s">
        <v>245</v>
      </c>
      <c r="E2549" t="s">
        <v>171</v>
      </c>
      <c r="F2549">
        <v>210</v>
      </c>
      <c r="G2549">
        <v>1507.94</v>
      </c>
      <c r="H2549">
        <v>3</v>
      </c>
      <c r="I2549">
        <v>0</v>
      </c>
      <c r="J2549">
        <v>213</v>
      </c>
      <c r="K2549">
        <v>1507.94</v>
      </c>
    </row>
    <row r="2550" spans="1:11" x14ac:dyDescent="0.25">
      <c r="A2550" t="s">
        <v>1538</v>
      </c>
      <c r="B2550" t="s">
        <v>73</v>
      </c>
      <c r="C2550" t="s">
        <v>247</v>
      </c>
      <c r="D2550" t="s">
        <v>240</v>
      </c>
      <c r="E2550" t="s">
        <v>172</v>
      </c>
      <c r="F2550">
        <v>94</v>
      </c>
      <c r="G2550">
        <v>650</v>
      </c>
      <c r="H2550">
        <v>3</v>
      </c>
      <c r="I2550">
        <v>0</v>
      </c>
      <c r="J2550">
        <v>97</v>
      </c>
      <c r="K2550">
        <v>650</v>
      </c>
    </row>
    <row r="2551" spans="1:11" x14ac:dyDescent="0.25">
      <c r="A2551" t="s">
        <v>2186</v>
      </c>
      <c r="B2551" t="s">
        <v>73</v>
      </c>
      <c r="C2551" t="s">
        <v>247</v>
      </c>
      <c r="D2551" t="s">
        <v>246</v>
      </c>
      <c r="E2551" t="s">
        <v>246</v>
      </c>
      <c r="F2551">
        <v>8</v>
      </c>
      <c r="G2551">
        <v>45</v>
      </c>
      <c r="H2551">
        <v>0</v>
      </c>
      <c r="I2551">
        <v>0</v>
      </c>
      <c r="J2551">
        <v>8</v>
      </c>
      <c r="K2551">
        <v>45</v>
      </c>
    </row>
    <row r="2552" spans="1:11" x14ac:dyDescent="0.25">
      <c r="A2552" t="s">
        <v>2740</v>
      </c>
      <c r="B2552" t="s">
        <v>73</v>
      </c>
      <c r="C2552" t="s">
        <v>247</v>
      </c>
      <c r="D2552" t="s">
        <v>246</v>
      </c>
      <c r="E2552" t="s">
        <v>258</v>
      </c>
      <c r="F2552">
        <v>8</v>
      </c>
      <c r="G2552">
        <v>45</v>
      </c>
      <c r="H2552">
        <v>0</v>
      </c>
      <c r="I2552">
        <v>0</v>
      </c>
      <c r="J2552">
        <v>8</v>
      </c>
      <c r="K2552">
        <v>45</v>
      </c>
    </row>
    <row r="2553" spans="1:11" x14ac:dyDescent="0.25">
      <c r="A2553" t="s">
        <v>2797</v>
      </c>
      <c r="B2553" t="s">
        <v>73</v>
      </c>
      <c r="C2553" t="s">
        <v>247</v>
      </c>
      <c r="D2553" t="s">
        <v>237</v>
      </c>
      <c r="E2553" t="s">
        <v>173</v>
      </c>
      <c r="F2553">
        <v>100</v>
      </c>
      <c r="G2553">
        <v>635</v>
      </c>
      <c r="H2553">
        <v>15</v>
      </c>
      <c r="I2553">
        <v>0</v>
      </c>
      <c r="J2553">
        <v>115</v>
      </c>
      <c r="K2553">
        <v>635</v>
      </c>
    </row>
    <row r="2554" spans="1:11" x14ac:dyDescent="0.25">
      <c r="A2554" t="s">
        <v>4003</v>
      </c>
      <c r="B2554" t="s">
        <v>73</v>
      </c>
      <c r="C2554" t="s">
        <v>247</v>
      </c>
      <c r="D2554" t="s">
        <v>237</v>
      </c>
      <c r="E2554" t="s">
        <v>174</v>
      </c>
      <c r="F2554">
        <v>357</v>
      </c>
      <c r="G2554">
        <v>2386.94</v>
      </c>
      <c r="H2554">
        <v>17</v>
      </c>
      <c r="I2554">
        <v>0</v>
      </c>
      <c r="J2554">
        <v>374</v>
      </c>
      <c r="K2554">
        <v>2386.94</v>
      </c>
    </row>
    <row r="2555" spans="1:11" x14ac:dyDescent="0.25">
      <c r="A2555" t="s">
        <v>1407</v>
      </c>
      <c r="B2555" t="s">
        <v>73</v>
      </c>
      <c r="C2555" t="s">
        <v>247</v>
      </c>
      <c r="D2555" t="s">
        <v>241</v>
      </c>
      <c r="E2555" t="s">
        <v>175</v>
      </c>
      <c r="F2555">
        <v>101</v>
      </c>
      <c r="G2555">
        <v>681</v>
      </c>
      <c r="H2555">
        <v>17</v>
      </c>
      <c r="I2555">
        <v>0</v>
      </c>
      <c r="J2555">
        <v>118</v>
      </c>
      <c r="K2555">
        <v>681</v>
      </c>
    </row>
    <row r="2556" spans="1:11" x14ac:dyDescent="0.25">
      <c r="A2556" t="s">
        <v>2454</v>
      </c>
      <c r="B2556" t="s">
        <v>73</v>
      </c>
      <c r="C2556" t="s">
        <v>247</v>
      </c>
      <c r="D2556" t="s">
        <v>242</v>
      </c>
      <c r="E2556" t="s">
        <v>176</v>
      </c>
      <c r="F2556">
        <v>336</v>
      </c>
      <c r="G2556">
        <v>2117.6999999999998</v>
      </c>
      <c r="H2556">
        <v>8</v>
      </c>
      <c r="I2556">
        <v>0</v>
      </c>
      <c r="J2556">
        <v>344</v>
      </c>
      <c r="K2556">
        <v>2117.6999999999998</v>
      </c>
    </row>
    <row r="2557" spans="1:11" x14ac:dyDescent="0.25">
      <c r="A2557" t="s">
        <v>1304</v>
      </c>
      <c r="B2557" t="s">
        <v>73</v>
      </c>
      <c r="C2557" t="s">
        <v>247</v>
      </c>
      <c r="D2557" t="s">
        <v>238</v>
      </c>
      <c r="E2557" t="s">
        <v>177</v>
      </c>
      <c r="F2557">
        <v>108</v>
      </c>
      <c r="G2557">
        <v>697.94</v>
      </c>
      <c r="H2557">
        <v>4</v>
      </c>
      <c r="I2557">
        <v>0</v>
      </c>
      <c r="J2557">
        <v>112</v>
      </c>
      <c r="K2557">
        <v>697.94</v>
      </c>
    </row>
    <row r="2558" spans="1:11" x14ac:dyDescent="0.25">
      <c r="A2558" t="s">
        <v>915</v>
      </c>
      <c r="B2558" t="s">
        <v>73</v>
      </c>
      <c r="C2558" t="s">
        <v>247</v>
      </c>
      <c r="D2558" t="s">
        <v>243</v>
      </c>
      <c r="E2558" t="s">
        <v>178</v>
      </c>
      <c r="F2558">
        <v>68</v>
      </c>
      <c r="G2558">
        <v>441.47</v>
      </c>
      <c r="H2558">
        <v>2</v>
      </c>
      <c r="I2558">
        <v>0</v>
      </c>
      <c r="J2558">
        <v>70</v>
      </c>
      <c r="K2558">
        <v>441.47</v>
      </c>
    </row>
    <row r="2559" spans="1:11" x14ac:dyDescent="0.25">
      <c r="A2559" t="s">
        <v>3093</v>
      </c>
      <c r="B2559" t="s">
        <v>73</v>
      </c>
      <c r="C2559" t="s">
        <v>247</v>
      </c>
      <c r="D2559" t="s">
        <v>242</v>
      </c>
      <c r="E2559" t="s">
        <v>179</v>
      </c>
      <c r="F2559">
        <v>63</v>
      </c>
      <c r="G2559">
        <v>396.47</v>
      </c>
      <c r="H2559">
        <v>2</v>
      </c>
      <c r="I2559">
        <v>0</v>
      </c>
      <c r="J2559">
        <v>65</v>
      </c>
      <c r="K2559">
        <v>396.47</v>
      </c>
    </row>
    <row r="2560" spans="1:11" x14ac:dyDescent="0.25">
      <c r="A2560" t="s">
        <v>3324</v>
      </c>
      <c r="B2560" t="s">
        <v>73</v>
      </c>
      <c r="C2560" t="s">
        <v>247</v>
      </c>
      <c r="D2560" t="s">
        <v>242</v>
      </c>
      <c r="E2560" t="s">
        <v>180</v>
      </c>
      <c r="F2560">
        <v>79</v>
      </c>
      <c r="G2560">
        <v>474.94</v>
      </c>
      <c r="H2560">
        <v>4</v>
      </c>
      <c r="I2560">
        <v>0</v>
      </c>
      <c r="J2560">
        <v>83</v>
      </c>
      <c r="K2560">
        <v>474.94</v>
      </c>
    </row>
    <row r="2561" spans="1:11" x14ac:dyDescent="0.25">
      <c r="A2561" t="s">
        <v>3984</v>
      </c>
      <c r="B2561" t="s">
        <v>73</v>
      </c>
      <c r="C2561" t="s">
        <v>247</v>
      </c>
      <c r="D2561" t="s">
        <v>239</v>
      </c>
      <c r="E2561" t="s">
        <v>181</v>
      </c>
      <c r="F2561">
        <v>104</v>
      </c>
      <c r="G2561">
        <v>674</v>
      </c>
      <c r="H2561">
        <v>16</v>
      </c>
      <c r="I2561">
        <v>0</v>
      </c>
      <c r="J2561">
        <v>120</v>
      </c>
      <c r="K2561">
        <v>674</v>
      </c>
    </row>
    <row r="2562" spans="1:11" x14ac:dyDescent="0.25">
      <c r="A2562" t="s">
        <v>1039</v>
      </c>
      <c r="B2562" t="s">
        <v>73</v>
      </c>
      <c r="C2562" t="s">
        <v>247</v>
      </c>
      <c r="D2562" t="s">
        <v>240</v>
      </c>
      <c r="E2562" t="s">
        <v>182</v>
      </c>
      <c r="F2562">
        <v>80</v>
      </c>
      <c r="G2562">
        <v>554.47</v>
      </c>
      <c r="H2562">
        <v>1</v>
      </c>
      <c r="I2562">
        <v>0</v>
      </c>
      <c r="J2562">
        <v>81</v>
      </c>
      <c r="K2562">
        <v>554.47</v>
      </c>
    </row>
    <row r="2563" spans="1:11" x14ac:dyDescent="0.25">
      <c r="A2563" t="s">
        <v>796</v>
      </c>
      <c r="B2563" t="s">
        <v>73</v>
      </c>
      <c r="C2563" t="s">
        <v>247</v>
      </c>
      <c r="D2563" t="s">
        <v>239</v>
      </c>
      <c r="E2563" t="s">
        <v>183</v>
      </c>
      <c r="F2563">
        <v>119</v>
      </c>
      <c r="G2563">
        <v>737.88</v>
      </c>
      <c r="H2563">
        <v>5</v>
      </c>
      <c r="I2563">
        <v>0</v>
      </c>
      <c r="J2563">
        <v>124</v>
      </c>
      <c r="K2563">
        <v>737.88</v>
      </c>
    </row>
    <row r="2564" spans="1:11" x14ac:dyDescent="0.25">
      <c r="A2564" t="s">
        <v>3957</v>
      </c>
      <c r="B2564" t="s">
        <v>73</v>
      </c>
      <c r="C2564" t="s">
        <v>247</v>
      </c>
      <c r="D2564" t="s">
        <v>241</v>
      </c>
      <c r="E2564" t="s">
        <v>184</v>
      </c>
      <c r="F2564">
        <v>112</v>
      </c>
      <c r="G2564">
        <v>737.94</v>
      </c>
      <c r="H2564">
        <v>13</v>
      </c>
      <c r="I2564">
        <v>0</v>
      </c>
      <c r="J2564">
        <v>125</v>
      </c>
      <c r="K2564">
        <v>737.94</v>
      </c>
    </row>
    <row r="2565" spans="1:11" x14ac:dyDescent="0.25">
      <c r="A2565" t="s">
        <v>1773</v>
      </c>
      <c r="B2565" t="s">
        <v>73</v>
      </c>
      <c r="C2565" t="s">
        <v>247</v>
      </c>
      <c r="D2565" t="s">
        <v>245</v>
      </c>
      <c r="E2565" t="s">
        <v>185</v>
      </c>
      <c r="F2565">
        <v>131</v>
      </c>
      <c r="G2565">
        <v>816.94</v>
      </c>
      <c r="H2565">
        <v>4</v>
      </c>
      <c r="I2565">
        <v>0</v>
      </c>
      <c r="J2565">
        <v>135</v>
      </c>
      <c r="K2565">
        <v>816.94</v>
      </c>
    </row>
    <row r="2566" spans="1:11" x14ac:dyDescent="0.25">
      <c r="A2566" t="s">
        <v>4060</v>
      </c>
      <c r="B2566" t="s">
        <v>73</v>
      </c>
      <c r="C2566" t="s">
        <v>247</v>
      </c>
      <c r="D2566" t="s">
        <v>237</v>
      </c>
      <c r="E2566" t="s">
        <v>186</v>
      </c>
      <c r="F2566">
        <v>10</v>
      </c>
      <c r="G2566">
        <v>58.47</v>
      </c>
      <c r="H2566">
        <v>1</v>
      </c>
      <c r="I2566">
        <v>0</v>
      </c>
      <c r="J2566">
        <v>11</v>
      </c>
      <c r="K2566">
        <v>58.47</v>
      </c>
    </row>
    <row r="2567" spans="1:11" x14ac:dyDescent="0.25">
      <c r="A2567" t="s">
        <v>1031</v>
      </c>
      <c r="B2567" t="s">
        <v>73</v>
      </c>
      <c r="C2567" t="s">
        <v>247</v>
      </c>
      <c r="D2567" t="s">
        <v>241</v>
      </c>
      <c r="E2567" t="s">
        <v>187</v>
      </c>
      <c r="F2567">
        <v>113</v>
      </c>
      <c r="G2567">
        <v>788.82</v>
      </c>
      <c r="H2567">
        <v>7</v>
      </c>
      <c r="I2567">
        <v>0</v>
      </c>
      <c r="J2567">
        <v>120</v>
      </c>
      <c r="K2567">
        <v>788.82</v>
      </c>
    </row>
    <row r="2568" spans="1:11" x14ac:dyDescent="0.25">
      <c r="A2568" t="s">
        <v>3213</v>
      </c>
      <c r="B2568" t="s">
        <v>73</v>
      </c>
      <c r="C2568" t="s">
        <v>247</v>
      </c>
      <c r="D2568" t="s">
        <v>244</v>
      </c>
      <c r="E2568" t="s">
        <v>188</v>
      </c>
      <c r="F2568">
        <v>78</v>
      </c>
      <c r="G2568">
        <v>534</v>
      </c>
      <c r="H2568">
        <v>6</v>
      </c>
      <c r="I2568">
        <v>0</v>
      </c>
      <c r="J2568">
        <v>84</v>
      </c>
      <c r="K2568">
        <v>534</v>
      </c>
    </row>
    <row r="2569" spans="1:11" x14ac:dyDescent="0.25">
      <c r="A2569" t="s">
        <v>1523</v>
      </c>
      <c r="B2569" t="s">
        <v>73</v>
      </c>
      <c r="C2569" t="s">
        <v>247</v>
      </c>
      <c r="D2569" t="s">
        <v>241</v>
      </c>
      <c r="E2569" t="s">
        <v>189</v>
      </c>
      <c r="F2569">
        <v>62</v>
      </c>
      <c r="G2569">
        <v>439.47</v>
      </c>
      <c r="H2569">
        <v>3</v>
      </c>
      <c r="I2569">
        <v>0</v>
      </c>
      <c r="J2569">
        <v>65</v>
      </c>
      <c r="K2569">
        <v>439.47</v>
      </c>
    </row>
    <row r="2570" spans="1:11" x14ac:dyDescent="0.25">
      <c r="A2570" t="s">
        <v>2954</v>
      </c>
      <c r="B2570" t="s">
        <v>73</v>
      </c>
      <c r="C2570" t="s">
        <v>247</v>
      </c>
      <c r="D2570" t="s">
        <v>245</v>
      </c>
      <c r="E2570" t="s">
        <v>190</v>
      </c>
      <c r="F2570">
        <v>169</v>
      </c>
      <c r="G2570">
        <v>1138.94</v>
      </c>
      <c r="H2570">
        <v>15</v>
      </c>
      <c r="I2570">
        <v>0</v>
      </c>
      <c r="J2570">
        <v>184</v>
      </c>
      <c r="K2570">
        <v>1138.94</v>
      </c>
    </row>
    <row r="2571" spans="1:11" x14ac:dyDescent="0.25">
      <c r="A2571" t="s">
        <v>584</v>
      </c>
      <c r="B2571" t="s">
        <v>73</v>
      </c>
      <c r="C2571" t="s">
        <v>247</v>
      </c>
      <c r="D2571" t="s">
        <v>244</v>
      </c>
      <c r="E2571" t="s">
        <v>191</v>
      </c>
      <c r="F2571">
        <v>86</v>
      </c>
      <c r="G2571">
        <v>650.94000000000005</v>
      </c>
      <c r="H2571">
        <v>3</v>
      </c>
      <c r="I2571">
        <v>0</v>
      </c>
      <c r="J2571">
        <v>89</v>
      </c>
      <c r="K2571">
        <v>650.94000000000005</v>
      </c>
    </row>
    <row r="2572" spans="1:11" x14ac:dyDescent="0.25">
      <c r="A2572" t="s">
        <v>695</v>
      </c>
      <c r="B2572" t="s">
        <v>73</v>
      </c>
      <c r="C2572" t="s">
        <v>247</v>
      </c>
      <c r="D2572" t="s">
        <v>242</v>
      </c>
      <c r="E2572" t="s">
        <v>192</v>
      </c>
      <c r="F2572">
        <v>63</v>
      </c>
      <c r="G2572">
        <v>386</v>
      </c>
      <c r="H2572">
        <v>2</v>
      </c>
      <c r="I2572">
        <v>0</v>
      </c>
      <c r="J2572">
        <v>65</v>
      </c>
      <c r="K2572">
        <v>386</v>
      </c>
    </row>
    <row r="2573" spans="1:11" x14ac:dyDescent="0.25">
      <c r="A2573" t="s">
        <v>1078</v>
      </c>
      <c r="B2573" t="s">
        <v>73</v>
      </c>
      <c r="C2573" t="s">
        <v>247</v>
      </c>
      <c r="D2573" t="s">
        <v>244</v>
      </c>
      <c r="E2573" t="s">
        <v>193</v>
      </c>
      <c r="F2573">
        <v>92</v>
      </c>
      <c r="G2573">
        <v>622</v>
      </c>
      <c r="H2573">
        <v>6</v>
      </c>
      <c r="I2573">
        <v>0</v>
      </c>
      <c r="J2573">
        <v>98</v>
      </c>
      <c r="K2573">
        <v>622</v>
      </c>
    </row>
    <row r="2574" spans="1:11" x14ac:dyDescent="0.25">
      <c r="A2574" t="s">
        <v>1905</v>
      </c>
      <c r="B2574" t="s">
        <v>73</v>
      </c>
      <c r="C2574" t="s">
        <v>247</v>
      </c>
      <c r="D2574" t="s">
        <v>243</v>
      </c>
      <c r="E2574" t="s">
        <v>194</v>
      </c>
      <c r="F2574">
        <v>176</v>
      </c>
      <c r="G2574">
        <v>1109.4100000000001</v>
      </c>
      <c r="H2574">
        <v>6</v>
      </c>
      <c r="I2574">
        <v>0</v>
      </c>
      <c r="J2574">
        <v>182</v>
      </c>
      <c r="K2574">
        <v>1109.4100000000001</v>
      </c>
    </row>
    <row r="2575" spans="1:11" x14ac:dyDescent="0.25">
      <c r="A2575" t="s">
        <v>2745</v>
      </c>
      <c r="B2575" t="s">
        <v>73</v>
      </c>
      <c r="C2575" t="s">
        <v>247</v>
      </c>
      <c r="D2575" t="s">
        <v>242</v>
      </c>
      <c r="E2575" t="s">
        <v>254</v>
      </c>
      <c r="F2575">
        <v>4560</v>
      </c>
      <c r="G2575">
        <v>28036.959999999999</v>
      </c>
      <c r="H2575">
        <v>237</v>
      </c>
      <c r="I2575">
        <v>0</v>
      </c>
      <c r="J2575">
        <v>4797</v>
      </c>
      <c r="K2575">
        <v>28036.959999999999</v>
      </c>
    </row>
    <row r="2576" spans="1:11" x14ac:dyDescent="0.25">
      <c r="A2576" t="s">
        <v>675</v>
      </c>
      <c r="B2576" t="s">
        <v>73</v>
      </c>
      <c r="C2576" t="s">
        <v>247</v>
      </c>
      <c r="D2576" t="s">
        <v>243</v>
      </c>
      <c r="E2576" t="s">
        <v>195</v>
      </c>
      <c r="F2576">
        <v>109</v>
      </c>
      <c r="G2576">
        <v>632.94000000000005</v>
      </c>
      <c r="H2576">
        <v>3</v>
      </c>
      <c r="I2576">
        <v>0</v>
      </c>
      <c r="J2576">
        <v>112</v>
      </c>
      <c r="K2576">
        <v>632.94000000000005</v>
      </c>
    </row>
    <row r="2577" spans="1:11" x14ac:dyDescent="0.25">
      <c r="A2577" t="s">
        <v>715</v>
      </c>
      <c r="B2577" t="s">
        <v>73</v>
      </c>
      <c r="C2577" t="s">
        <v>247</v>
      </c>
      <c r="D2577" t="s">
        <v>240</v>
      </c>
      <c r="E2577" t="s">
        <v>196</v>
      </c>
      <c r="F2577">
        <v>44</v>
      </c>
      <c r="G2577">
        <v>330</v>
      </c>
      <c r="H2577">
        <v>4</v>
      </c>
      <c r="I2577">
        <v>0</v>
      </c>
      <c r="J2577">
        <v>48</v>
      </c>
      <c r="K2577">
        <v>330</v>
      </c>
    </row>
    <row r="2578" spans="1:11" x14ac:dyDescent="0.25">
      <c r="A2578" t="s">
        <v>3683</v>
      </c>
      <c r="B2578" t="s">
        <v>73</v>
      </c>
      <c r="C2578" t="s">
        <v>247</v>
      </c>
      <c r="D2578" t="s">
        <v>243</v>
      </c>
      <c r="E2578" t="s">
        <v>255</v>
      </c>
      <c r="F2578">
        <v>2170</v>
      </c>
      <c r="G2578">
        <v>13471.39</v>
      </c>
      <c r="H2578">
        <v>82</v>
      </c>
      <c r="I2578">
        <v>0</v>
      </c>
      <c r="J2578">
        <v>2252</v>
      </c>
      <c r="K2578">
        <v>13471.39</v>
      </c>
    </row>
    <row r="2579" spans="1:11" x14ac:dyDescent="0.25">
      <c r="A2579" t="s">
        <v>1840</v>
      </c>
      <c r="B2579" t="s">
        <v>73</v>
      </c>
      <c r="C2579" t="s">
        <v>247</v>
      </c>
      <c r="D2579" t="s">
        <v>242</v>
      </c>
      <c r="E2579" t="s">
        <v>197</v>
      </c>
      <c r="F2579">
        <v>83</v>
      </c>
      <c r="G2579">
        <v>496.88</v>
      </c>
      <c r="H2579">
        <v>10</v>
      </c>
      <c r="I2579">
        <v>0</v>
      </c>
      <c r="J2579">
        <v>93</v>
      </c>
      <c r="K2579">
        <v>496.88</v>
      </c>
    </row>
    <row r="2580" spans="1:11" x14ac:dyDescent="0.25">
      <c r="A2580" t="s">
        <v>829</v>
      </c>
      <c r="B2580" t="s">
        <v>73</v>
      </c>
      <c r="C2580" t="s">
        <v>247</v>
      </c>
      <c r="D2580" t="s">
        <v>238</v>
      </c>
      <c r="E2580" t="s">
        <v>198</v>
      </c>
      <c r="F2580">
        <v>99</v>
      </c>
      <c r="G2580">
        <v>684.94</v>
      </c>
      <c r="H2580">
        <v>2</v>
      </c>
      <c r="I2580">
        <v>0</v>
      </c>
      <c r="J2580">
        <v>101</v>
      </c>
      <c r="K2580">
        <v>684.94</v>
      </c>
    </row>
    <row r="2581" spans="1:11" x14ac:dyDescent="0.25">
      <c r="A2581" t="s">
        <v>749</v>
      </c>
      <c r="B2581" t="s">
        <v>73</v>
      </c>
      <c r="C2581" t="s">
        <v>247</v>
      </c>
      <c r="D2581" t="s">
        <v>239</v>
      </c>
      <c r="E2581" t="s">
        <v>199</v>
      </c>
      <c r="F2581">
        <v>192</v>
      </c>
      <c r="G2581">
        <v>1158.8800000000001</v>
      </c>
      <c r="H2581">
        <v>40</v>
      </c>
      <c r="I2581">
        <v>0</v>
      </c>
      <c r="J2581">
        <v>232</v>
      </c>
      <c r="K2581">
        <v>1158.8800000000001</v>
      </c>
    </row>
    <row r="2582" spans="1:11" x14ac:dyDescent="0.25">
      <c r="A2582" t="s">
        <v>3401</v>
      </c>
      <c r="B2582" t="s">
        <v>73</v>
      </c>
      <c r="C2582" t="s">
        <v>247</v>
      </c>
      <c r="D2582" t="s">
        <v>241</v>
      </c>
      <c r="E2582" t="s">
        <v>200</v>
      </c>
      <c r="F2582">
        <v>33</v>
      </c>
      <c r="G2582">
        <v>216</v>
      </c>
      <c r="H2582">
        <v>4</v>
      </c>
      <c r="I2582">
        <v>0</v>
      </c>
      <c r="J2582">
        <v>37</v>
      </c>
      <c r="K2582">
        <v>216</v>
      </c>
    </row>
    <row r="2583" spans="1:11" x14ac:dyDescent="0.25">
      <c r="A2583" t="s">
        <v>2542</v>
      </c>
      <c r="B2583" t="s">
        <v>73</v>
      </c>
      <c r="C2583" t="s">
        <v>247</v>
      </c>
      <c r="D2583" t="s">
        <v>244</v>
      </c>
      <c r="E2583" t="s">
        <v>201</v>
      </c>
      <c r="F2583">
        <v>299</v>
      </c>
      <c r="G2583">
        <v>2037.47</v>
      </c>
      <c r="H2583">
        <v>12</v>
      </c>
      <c r="I2583">
        <v>0</v>
      </c>
      <c r="J2583">
        <v>311</v>
      </c>
      <c r="K2583">
        <v>2037.47</v>
      </c>
    </row>
    <row r="2584" spans="1:11" x14ac:dyDescent="0.25">
      <c r="A2584" t="s">
        <v>2288</v>
      </c>
      <c r="B2584" t="s">
        <v>73</v>
      </c>
      <c r="C2584" t="s">
        <v>247</v>
      </c>
      <c r="D2584" t="s">
        <v>241</v>
      </c>
      <c r="E2584" t="s">
        <v>202</v>
      </c>
      <c r="F2584">
        <v>189</v>
      </c>
      <c r="G2584">
        <v>1314.88</v>
      </c>
      <c r="H2584">
        <v>4</v>
      </c>
      <c r="I2584">
        <v>0</v>
      </c>
      <c r="J2584">
        <v>193</v>
      </c>
      <c r="K2584">
        <v>1314.88</v>
      </c>
    </row>
    <row r="2585" spans="1:11" x14ac:dyDescent="0.25">
      <c r="A2585" t="s">
        <v>1340</v>
      </c>
      <c r="B2585" t="s">
        <v>73</v>
      </c>
      <c r="C2585" t="s">
        <v>247</v>
      </c>
      <c r="D2585" t="s">
        <v>240</v>
      </c>
      <c r="E2585" t="s">
        <v>203</v>
      </c>
      <c r="F2585">
        <v>89</v>
      </c>
      <c r="G2585">
        <v>608.47</v>
      </c>
      <c r="H2585">
        <v>2</v>
      </c>
      <c r="I2585">
        <v>0</v>
      </c>
      <c r="J2585">
        <v>91</v>
      </c>
      <c r="K2585">
        <v>608.47</v>
      </c>
    </row>
    <row r="2586" spans="1:11" x14ac:dyDescent="0.25">
      <c r="A2586" t="s">
        <v>1399</v>
      </c>
      <c r="B2586" t="s">
        <v>73</v>
      </c>
      <c r="C2586" t="s">
        <v>247</v>
      </c>
      <c r="D2586" t="s">
        <v>244</v>
      </c>
      <c r="E2586" t="s">
        <v>204</v>
      </c>
      <c r="F2586">
        <v>48</v>
      </c>
      <c r="G2586">
        <v>351</v>
      </c>
      <c r="H2586">
        <v>5</v>
      </c>
      <c r="I2586">
        <v>0</v>
      </c>
      <c r="J2586">
        <v>53</v>
      </c>
      <c r="K2586">
        <v>351</v>
      </c>
    </row>
    <row r="2587" spans="1:11" x14ac:dyDescent="0.25">
      <c r="A2587" t="s">
        <v>3341</v>
      </c>
      <c r="B2587" t="s">
        <v>73</v>
      </c>
      <c r="C2587" t="s">
        <v>247</v>
      </c>
      <c r="D2587" t="s">
        <v>238</v>
      </c>
      <c r="E2587" t="s">
        <v>205</v>
      </c>
      <c r="F2587">
        <v>229</v>
      </c>
      <c r="G2587">
        <v>1452.41</v>
      </c>
      <c r="H2587">
        <v>3</v>
      </c>
      <c r="I2587">
        <v>0</v>
      </c>
      <c r="J2587">
        <v>232</v>
      </c>
      <c r="K2587">
        <v>1452.41</v>
      </c>
    </row>
    <row r="2588" spans="1:11" x14ac:dyDescent="0.25">
      <c r="A2588" t="s">
        <v>4103</v>
      </c>
      <c r="B2588" t="s">
        <v>73</v>
      </c>
      <c r="C2588" t="s">
        <v>247</v>
      </c>
      <c r="D2588" t="s">
        <v>240</v>
      </c>
      <c r="E2588" t="s">
        <v>206</v>
      </c>
      <c r="F2588">
        <v>69</v>
      </c>
      <c r="G2588">
        <v>470</v>
      </c>
      <c r="H2588">
        <v>5</v>
      </c>
      <c r="I2588">
        <v>0</v>
      </c>
      <c r="J2588">
        <v>74</v>
      </c>
      <c r="K2588">
        <v>470</v>
      </c>
    </row>
    <row r="2589" spans="1:11" x14ac:dyDescent="0.25">
      <c r="A2589" t="s">
        <v>1455</v>
      </c>
      <c r="B2589" t="s">
        <v>73</v>
      </c>
      <c r="C2589" t="s">
        <v>247</v>
      </c>
      <c r="D2589" t="s">
        <v>242</v>
      </c>
      <c r="E2589" t="s">
        <v>207</v>
      </c>
      <c r="F2589">
        <v>894</v>
      </c>
      <c r="G2589">
        <v>5397.7</v>
      </c>
      <c r="H2589">
        <v>21</v>
      </c>
      <c r="I2589">
        <v>0</v>
      </c>
      <c r="J2589">
        <v>915</v>
      </c>
      <c r="K2589">
        <v>5397.7</v>
      </c>
    </row>
    <row r="2590" spans="1:11" x14ac:dyDescent="0.25">
      <c r="A2590" t="s">
        <v>647</v>
      </c>
      <c r="B2590" t="s">
        <v>73</v>
      </c>
      <c r="C2590" t="s">
        <v>247</v>
      </c>
      <c r="D2590" t="s">
        <v>239</v>
      </c>
      <c r="E2590" t="s">
        <v>208</v>
      </c>
      <c r="F2590">
        <v>154</v>
      </c>
      <c r="G2590">
        <v>948.94</v>
      </c>
      <c r="H2590">
        <v>8</v>
      </c>
      <c r="I2590">
        <v>0</v>
      </c>
      <c r="J2590">
        <v>162</v>
      </c>
      <c r="K2590">
        <v>948.94</v>
      </c>
    </row>
    <row r="2591" spans="1:11" x14ac:dyDescent="0.25">
      <c r="A2591" t="s">
        <v>711</v>
      </c>
      <c r="B2591" t="s">
        <v>73</v>
      </c>
      <c r="C2591" t="s">
        <v>247</v>
      </c>
      <c r="D2591" t="s">
        <v>243</v>
      </c>
      <c r="E2591" t="s">
        <v>209</v>
      </c>
      <c r="F2591">
        <v>132</v>
      </c>
      <c r="G2591">
        <v>848</v>
      </c>
      <c r="H2591">
        <v>5</v>
      </c>
      <c r="I2591">
        <v>0</v>
      </c>
      <c r="J2591">
        <v>137</v>
      </c>
      <c r="K2591">
        <v>848</v>
      </c>
    </row>
    <row r="2592" spans="1:11" x14ac:dyDescent="0.25">
      <c r="A2592" t="s">
        <v>2342</v>
      </c>
      <c r="B2592" t="s">
        <v>73</v>
      </c>
      <c r="C2592" t="s">
        <v>247</v>
      </c>
      <c r="D2592" t="s">
        <v>241</v>
      </c>
      <c r="E2592" t="s">
        <v>210</v>
      </c>
      <c r="F2592">
        <v>140</v>
      </c>
      <c r="G2592">
        <v>929.47</v>
      </c>
      <c r="H2592">
        <v>8</v>
      </c>
      <c r="I2592">
        <v>0</v>
      </c>
      <c r="J2592">
        <v>148</v>
      </c>
      <c r="K2592">
        <v>929.47</v>
      </c>
    </row>
    <row r="2593" spans="1:11" x14ac:dyDescent="0.25">
      <c r="A2593" t="s">
        <v>1984</v>
      </c>
      <c r="B2593" t="s">
        <v>73</v>
      </c>
      <c r="C2593" t="s">
        <v>247</v>
      </c>
      <c r="D2593" t="s">
        <v>244</v>
      </c>
      <c r="E2593" t="s">
        <v>211</v>
      </c>
      <c r="F2593">
        <v>64</v>
      </c>
      <c r="G2593">
        <v>404.47</v>
      </c>
      <c r="H2593">
        <v>2</v>
      </c>
      <c r="I2593">
        <v>0</v>
      </c>
      <c r="J2593">
        <v>66</v>
      </c>
      <c r="K2593">
        <v>404.47</v>
      </c>
    </row>
    <row r="2594" spans="1:11" x14ac:dyDescent="0.25">
      <c r="A2594" t="s">
        <v>4155</v>
      </c>
      <c r="B2594" t="s">
        <v>73</v>
      </c>
      <c r="C2594" t="s">
        <v>247</v>
      </c>
      <c r="D2594" t="s">
        <v>238</v>
      </c>
      <c r="E2594" t="s">
        <v>212</v>
      </c>
      <c r="F2594">
        <v>120</v>
      </c>
      <c r="G2594">
        <v>806.41</v>
      </c>
      <c r="H2594">
        <v>23</v>
      </c>
      <c r="I2594">
        <v>0</v>
      </c>
      <c r="J2594">
        <v>143</v>
      </c>
      <c r="K2594">
        <v>806.41</v>
      </c>
    </row>
    <row r="2595" spans="1:11" x14ac:dyDescent="0.25">
      <c r="A2595" t="s">
        <v>3801</v>
      </c>
      <c r="B2595" t="s">
        <v>73</v>
      </c>
      <c r="C2595" t="s">
        <v>247</v>
      </c>
      <c r="D2595" t="s">
        <v>243</v>
      </c>
      <c r="E2595" t="s">
        <v>213</v>
      </c>
      <c r="F2595">
        <v>54</v>
      </c>
      <c r="G2595">
        <v>289.47000000000003</v>
      </c>
      <c r="H2595">
        <v>1</v>
      </c>
      <c r="I2595">
        <v>0</v>
      </c>
      <c r="J2595">
        <v>55</v>
      </c>
      <c r="K2595">
        <v>289.47000000000003</v>
      </c>
    </row>
    <row r="2596" spans="1:11" x14ac:dyDescent="0.25">
      <c r="A2596" t="s">
        <v>2446</v>
      </c>
      <c r="B2596" t="s">
        <v>73</v>
      </c>
      <c r="C2596" t="s">
        <v>247</v>
      </c>
      <c r="D2596" t="s">
        <v>239</v>
      </c>
      <c r="E2596" t="s">
        <v>214</v>
      </c>
      <c r="F2596">
        <v>71</v>
      </c>
      <c r="G2596">
        <v>428.41</v>
      </c>
      <c r="H2596">
        <v>4</v>
      </c>
      <c r="I2596">
        <v>0</v>
      </c>
      <c r="J2596">
        <v>75</v>
      </c>
      <c r="K2596">
        <v>428.41</v>
      </c>
    </row>
    <row r="2597" spans="1:11" x14ac:dyDescent="0.25">
      <c r="A2597" t="s">
        <v>836</v>
      </c>
      <c r="B2597" t="s">
        <v>73</v>
      </c>
      <c r="C2597" t="s">
        <v>247</v>
      </c>
      <c r="D2597" t="s">
        <v>241</v>
      </c>
      <c r="E2597" t="s">
        <v>215</v>
      </c>
      <c r="F2597">
        <v>123</v>
      </c>
      <c r="G2597">
        <v>853.41</v>
      </c>
      <c r="H2597">
        <v>10</v>
      </c>
      <c r="I2597">
        <v>0</v>
      </c>
      <c r="J2597">
        <v>133</v>
      </c>
      <c r="K2597">
        <v>853.41</v>
      </c>
    </row>
    <row r="2598" spans="1:11" x14ac:dyDescent="0.25">
      <c r="A2598" t="s">
        <v>963</v>
      </c>
      <c r="B2598" t="s">
        <v>73</v>
      </c>
      <c r="C2598" t="s">
        <v>247</v>
      </c>
      <c r="D2598" t="s">
        <v>245</v>
      </c>
      <c r="E2598" t="s">
        <v>216</v>
      </c>
      <c r="F2598">
        <v>182</v>
      </c>
      <c r="G2598">
        <v>1288</v>
      </c>
      <c r="H2598">
        <v>1</v>
      </c>
      <c r="I2598">
        <v>0</v>
      </c>
      <c r="J2598">
        <v>183</v>
      </c>
      <c r="K2598">
        <v>1288</v>
      </c>
    </row>
    <row r="2599" spans="1:11" x14ac:dyDescent="0.25">
      <c r="A2599" t="s">
        <v>1046</v>
      </c>
      <c r="B2599" t="s">
        <v>73</v>
      </c>
      <c r="C2599" t="s">
        <v>247</v>
      </c>
      <c r="D2599" t="s">
        <v>244</v>
      </c>
      <c r="E2599" t="s">
        <v>217</v>
      </c>
      <c r="F2599">
        <v>61</v>
      </c>
      <c r="G2599">
        <v>397</v>
      </c>
      <c r="H2599">
        <v>6</v>
      </c>
      <c r="I2599">
        <v>0</v>
      </c>
      <c r="J2599">
        <v>67</v>
      </c>
      <c r="K2599">
        <v>397</v>
      </c>
    </row>
    <row r="2600" spans="1:11" x14ac:dyDescent="0.25">
      <c r="A2600" t="s">
        <v>3120</v>
      </c>
      <c r="B2600" t="s">
        <v>73</v>
      </c>
      <c r="C2600" t="s">
        <v>247</v>
      </c>
      <c r="D2600" t="s">
        <v>239</v>
      </c>
      <c r="E2600" t="s">
        <v>218</v>
      </c>
      <c r="F2600">
        <v>146</v>
      </c>
      <c r="G2600">
        <v>901.88</v>
      </c>
      <c r="H2600">
        <v>9</v>
      </c>
      <c r="I2600">
        <v>0</v>
      </c>
      <c r="J2600">
        <v>155</v>
      </c>
      <c r="K2600">
        <v>901.88</v>
      </c>
    </row>
    <row r="2601" spans="1:11" x14ac:dyDescent="0.25">
      <c r="A2601" t="s">
        <v>1317</v>
      </c>
      <c r="B2601" t="s">
        <v>73</v>
      </c>
      <c r="C2601" t="s">
        <v>247</v>
      </c>
      <c r="D2601" t="s">
        <v>239</v>
      </c>
      <c r="E2601" t="s">
        <v>219</v>
      </c>
      <c r="F2601">
        <v>126</v>
      </c>
      <c r="G2601">
        <v>745.88</v>
      </c>
      <c r="H2601">
        <v>12</v>
      </c>
      <c r="I2601">
        <v>0</v>
      </c>
      <c r="J2601">
        <v>138</v>
      </c>
      <c r="K2601">
        <v>745.88</v>
      </c>
    </row>
    <row r="2602" spans="1:11" x14ac:dyDescent="0.25">
      <c r="A2602" t="s">
        <v>1708</v>
      </c>
      <c r="B2602" t="s">
        <v>73</v>
      </c>
      <c r="C2602" t="s">
        <v>247</v>
      </c>
      <c r="D2602" t="s">
        <v>241</v>
      </c>
      <c r="E2602" t="s">
        <v>220</v>
      </c>
      <c r="F2602">
        <v>87</v>
      </c>
      <c r="G2602">
        <v>551.47</v>
      </c>
      <c r="H2602">
        <v>5</v>
      </c>
      <c r="I2602">
        <v>0</v>
      </c>
      <c r="J2602">
        <v>92</v>
      </c>
      <c r="K2602">
        <v>551.47</v>
      </c>
    </row>
    <row r="2603" spans="1:11" x14ac:dyDescent="0.25">
      <c r="A2603" t="s">
        <v>1049</v>
      </c>
      <c r="B2603" t="s">
        <v>73</v>
      </c>
      <c r="C2603" t="s">
        <v>247</v>
      </c>
      <c r="D2603" t="s">
        <v>244</v>
      </c>
      <c r="E2603" t="s">
        <v>221</v>
      </c>
      <c r="F2603">
        <v>238</v>
      </c>
      <c r="G2603">
        <v>1583.88</v>
      </c>
      <c r="H2603">
        <v>6</v>
      </c>
      <c r="I2603">
        <v>0</v>
      </c>
      <c r="J2603">
        <v>244</v>
      </c>
      <c r="K2603">
        <v>1583.88</v>
      </c>
    </row>
    <row r="2604" spans="1:11" x14ac:dyDescent="0.25">
      <c r="A2604" t="s">
        <v>1570</v>
      </c>
      <c r="B2604" t="s">
        <v>73</v>
      </c>
      <c r="C2604" t="s">
        <v>247</v>
      </c>
      <c r="D2604" t="s">
        <v>242</v>
      </c>
      <c r="E2604" t="s">
        <v>222</v>
      </c>
      <c r="F2604">
        <v>97</v>
      </c>
      <c r="G2604">
        <v>602.47</v>
      </c>
      <c r="H2604">
        <v>1</v>
      </c>
      <c r="I2604">
        <v>0</v>
      </c>
      <c r="J2604">
        <v>98</v>
      </c>
      <c r="K2604">
        <v>602.47</v>
      </c>
    </row>
    <row r="2605" spans="1:11" x14ac:dyDescent="0.25">
      <c r="A2605" t="s">
        <v>1313</v>
      </c>
      <c r="B2605" t="s">
        <v>73</v>
      </c>
      <c r="C2605" t="s">
        <v>247</v>
      </c>
      <c r="D2605" t="s">
        <v>244</v>
      </c>
      <c r="E2605" t="s">
        <v>256</v>
      </c>
      <c r="F2605">
        <v>1765</v>
      </c>
      <c r="G2605">
        <v>11783.99</v>
      </c>
      <c r="H2605">
        <v>122</v>
      </c>
      <c r="I2605">
        <v>0</v>
      </c>
      <c r="J2605">
        <v>1887</v>
      </c>
      <c r="K2605">
        <v>11783.99</v>
      </c>
    </row>
    <row r="2606" spans="1:11" x14ac:dyDescent="0.25">
      <c r="A2606" t="s">
        <v>902</v>
      </c>
      <c r="B2606" t="s">
        <v>73</v>
      </c>
      <c r="C2606" t="s">
        <v>247</v>
      </c>
      <c r="D2606" t="s">
        <v>237</v>
      </c>
      <c r="E2606" t="s">
        <v>223</v>
      </c>
      <c r="F2606">
        <v>189</v>
      </c>
      <c r="G2606">
        <v>1291.47</v>
      </c>
      <c r="H2606">
        <v>7</v>
      </c>
      <c r="I2606">
        <v>0</v>
      </c>
      <c r="J2606">
        <v>196</v>
      </c>
      <c r="K2606">
        <v>1291.47</v>
      </c>
    </row>
    <row r="2607" spans="1:11" x14ac:dyDescent="0.25">
      <c r="A2607" t="s">
        <v>3243</v>
      </c>
      <c r="B2607" t="s">
        <v>73</v>
      </c>
      <c r="C2607" t="s">
        <v>247</v>
      </c>
      <c r="D2607" t="s">
        <v>242</v>
      </c>
      <c r="E2607" t="s">
        <v>224</v>
      </c>
      <c r="F2607">
        <v>363</v>
      </c>
      <c r="G2607">
        <v>2274.6999999999998</v>
      </c>
      <c r="H2607">
        <v>28</v>
      </c>
      <c r="I2607">
        <v>0</v>
      </c>
      <c r="J2607">
        <v>391</v>
      </c>
      <c r="K2607">
        <v>2274.6999999999998</v>
      </c>
    </row>
    <row r="2608" spans="1:11" x14ac:dyDescent="0.25">
      <c r="A2608" t="s">
        <v>3228</v>
      </c>
      <c r="B2608" t="s">
        <v>73</v>
      </c>
      <c r="C2608" t="s">
        <v>247</v>
      </c>
      <c r="D2608" t="s">
        <v>239</v>
      </c>
      <c r="E2608" t="s">
        <v>225</v>
      </c>
      <c r="F2608">
        <v>48</v>
      </c>
      <c r="G2608">
        <v>263.41000000000003</v>
      </c>
      <c r="H2608">
        <v>3</v>
      </c>
      <c r="I2608">
        <v>0</v>
      </c>
      <c r="J2608">
        <v>51</v>
      </c>
      <c r="K2608">
        <v>263.41000000000003</v>
      </c>
    </row>
    <row r="2609" spans="1:11" x14ac:dyDescent="0.25">
      <c r="A2609" t="s">
        <v>2851</v>
      </c>
      <c r="B2609" t="s">
        <v>73</v>
      </c>
      <c r="C2609" t="s">
        <v>247</v>
      </c>
      <c r="D2609" t="s">
        <v>241</v>
      </c>
      <c r="E2609" t="s">
        <v>226</v>
      </c>
      <c r="F2609">
        <v>43</v>
      </c>
      <c r="G2609">
        <v>317</v>
      </c>
      <c r="H2609">
        <v>2</v>
      </c>
      <c r="I2609">
        <v>0</v>
      </c>
      <c r="J2609">
        <v>45</v>
      </c>
      <c r="K2609">
        <v>317</v>
      </c>
    </row>
    <row r="2610" spans="1:11" x14ac:dyDescent="0.25">
      <c r="A2610" t="s">
        <v>1975</v>
      </c>
      <c r="B2610" t="s">
        <v>73</v>
      </c>
      <c r="C2610" t="s">
        <v>247</v>
      </c>
      <c r="D2610" t="s">
        <v>241</v>
      </c>
      <c r="E2610" t="s">
        <v>227</v>
      </c>
      <c r="F2610">
        <v>107</v>
      </c>
      <c r="G2610">
        <v>703</v>
      </c>
      <c r="H2610">
        <v>5</v>
      </c>
      <c r="I2610">
        <v>0</v>
      </c>
      <c r="J2610">
        <v>112</v>
      </c>
      <c r="K2610">
        <v>703</v>
      </c>
    </row>
    <row r="2611" spans="1:11" x14ac:dyDescent="0.25">
      <c r="A2611" t="s">
        <v>774</v>
      </c>
      <c r="B2611" t="s">
        <v>73</v>
      </c>
      <c r="C2611" t="s">
        <v>247</v>
      </c>
      <c r="D2611" t="s">
        <v>243</v>
      </c>
      <c r="E2611" t="s">
        <v>228</v>
      </c>
      <c r="F2611">
        <v>274</v>
      </c>
      <c r="G2611">
        <v>1628.35</v>
      </c>
      <c r="H2611">
        <v>14</v>
      </c>
      <c r="I2611">
        <v>0</v>
      </c>
      <c r="J2611">
        <v>288</v>
      </c>
      <c r="K2611">
        <v>1628.35</v>
      </c>
    </row>
    <row r="2612" spans="1:11" x14ac:dyDescent="0.25">
      <c r="A2612" t="s">
        <v>947</v>
      </c>
      <c r="B2612" t="s">
        <v>73</v>
      </c>
      <c r="C2612" t="s">
        <v>247</v>
      </c>
      <c r="D2612" t="s">
        <v>242</v>
      </c>
      <c r="E2612" t="s">
        <v>229</v>
      </c>
      <c r="F2612">
        <v>75</v>
      </c>
      <c r="G2612">
        <v>449</v>
      </c>
      <c r="H2612">
        <v>3</v>
      </c>
      <c r="I2612">
        <v>0</v>
      </c>
      <c r="J2612">
        <v>78</v>
      </c>
      <c r="K2612">
        <v>449</v>
      </c>
    </row>
    <row r="2613" spans="1:11" x14ac:dyDescent="0.25">
      <c r="A2613" t="s">
        <v>3432</v>
      </c>
      <c r="B2613" t="s">
        <v>73</v>
      </c>
      <c r="C2613" t="s">
        <v>247</v>
      </c>
      <c r="D2613" t="s">
        <v>241</v>
      </c>
      <c r="E2613" t="s">
        <v>230</v>
      </c>
      <c r="F2613">
        <v>118</v>
      </c>
      <c r="G2613">
        <v>785</v>
      </c>
      <c r="H2613">
        <v>5</v>
      </c>
      <c r="I2613">
        <v>0</v>
      </c>
      <c r="J2613">
        <v>123</v>
      </c>
      <c r="K2613">
        <v>785</v>
      </c>
    </row>
    <row r="2614" spans="1:11" x14ac:dyDescent="0.25">
      <c r="A2614" t="s">
        <v>856</v>
      </c>
      <c r="B2614" t="s">
        <v>73</v>
      </c>
      <c r="C2614" t="s">
        <v>247</v>
      </c>
      <c r="D2614" t="s">
        <v>242</v>
      </c>
      <c r="E2614" t="s">
        <v>231</v>
      </c>
      <c r="F2614">
        <v>131</v>
      </c>
      <c r="G2614">
        <v>752</v>
      </c>
      <c r="H2614">
        <v>4</v>
      </c>
      <c r="I2614">
        <v>0</v>
      </c>
      <c r="J2614">
        <v>135</v>
      </c>
      <c r="K2614">
        <v>752</v>
      </c>
    </row>
    <row r="2615" spans="1:11" x14ac:dyDescent="0.25">
      <c r="A2615" t="s">
        <v>3216</v>
      </c>
      <c r="B2615" t="s">
        <v>73</v>
      </c>
      <c r="C2615" t="s">
        <v>247</v>
      </c>
      <c r="D2615" t="s">
        <v>244</v>
      </c>
      <c r="E2615" t="s">
        <v>232</v>
      </c>
      <c r="F2615">
        <v>59</v>
      </c>
      <c r="G2615">
        <v>376.47</v>
      </c>
      <c r="H2615">
        <v>5</v>
      </c>
      <c r="I2615">
        <v>0</v>
      </c>
      <c r="J2615">
        <v>64</v>
      </c>
      <c r="K2615">
        <v>376.47</v>
      </c>
    </row>
    <row r="2616" spans="1:11" x14ac:dyDescent="0.25">
      <c r="A2616" t="s">
        <v>2560</v>
      </c>
      <c r="B2616" t="s">
        <v>73</v>
      </c>
      <c r="C2616" t="s">
        <v>247</v>
      </c>
      <c r="D2616" t="s">
        <v>244</v>
      </c>
      <c r="E2616" t="s">
        <v>233</v>
      </c>
      <c r="F2616">
        <v>180</v>
      </c>
      <c r="G2616">
        <v>1169.94</v>
      </c>
      <c r="H2616">
        <v>10</v>
      </c>
      <c r="I2616">
        <v>0</v>
      </c>
      <c r="J2616">
        <v>190</v>
      </c>
      <c r="K2616">
        <v>1169.94</v>
      </c>
    </row>
    <row r="2617" spans="1:11" x14ac:dyDescent="0.25">
      <c r="A2617" t="s">
        <v>1791</v>
      </c>
      <c r="B2617" t="s">
        <v>73</v>
      </c>
      <c r="C2617" t="s">
        <v>247</v>
      </c>
      <c r="D2617" t="s">
        <v>245</v>
      </c>
      <c r="E2617" t="s">
        <v>234</v>
      </c>
      <c r="F2617">
        <v>98</v>
      </c>
      <c r="G2617">
        <v>657.47</v>
      </c>
      <c r="H2617">
        <v>1</v>
      </c>
      <c r="I2617">
        <v>0</v>
      </c>
      <c r="J2617">
        <v>99</v>
      </c>
      <c r="K2617">
        <v>657.47</v>
      </c>
    </row>
    <row r="2618" spans="1:11" x14ac:dyDescent="0.25">
      <c r="A2618" t="s">
        <v>3056</v>
      </c>
      <c r="B2618" t="s">
        <v>73</v>
      </c>
      <c r="C2618" t="s">
        <v>247</v>
      </c>
      <c r="D2618" t="s">
        <v>245</v>
      </c>
      <c r="E2618" t="s">
        <v>257</v>
      </c>
      <c r="F2618">
        <v>2365</v>
      </c>
      <c r="G2618">
        <v>16309.46</v>
      </c>
      <c r="H2618">
        <v>89</v>
      </c>
      <c r="I2618">
        <v>0</v>
      </c>
      <c r="J2618">
        <v>2454</v>
      </c>
      <c r="K2618">
        <v>16309.46</v>
      </c>
    </row>
    <row r="2619" spans="1:11" x14ac:dyDescent="0.25">
      <c r="A2619" t="s">
        <v>3100</v>
      </c>
      <c r="B2619" t="s">
        <v>73</v>
      </c>
      <c r="C2619" t="s">
        <v>261</v>
      </c>
      <c r="D2619" t="s">
        <v>81</v>
      </c>
      <c r="E2619" t="s">
        <v>248</v>
      </c>
      <c r="F2619">
        <v>0</v>
      </c>
      <c r="G2619">
        <v>0</v>
      </c>
      <c r="H2619">
        <v>1380</v>
      </c>
      <c r="I2619">
        <v>0</v>
      </c>
      <c r="J2619">
        <v>1380</v>
      </c>
      <c r="K2619">
        <v>0</v>
      </c>
    </row>
    <row r="2620" spans="1:11" x14ac:dyDescent="0.25">
      <c r="A2620" t="s">
        <v>2759</v>
      </c>
      <c r="B2620" t="s">
        <v>73</v>
      </c>
      <c r="C2620" t="s">
        <v>261</v>
      </c>
      <c r="D2620" t="s">
        <v>239</v>
      </c>
      <c r="E2620" t="s">
        <v>82</v>
      </c>
      <c r="F2620">
        <v>0</v>
      </c>
      <c r="G2620">
        <v>0</v>
      </c>
      <c r="H2620">
        <v>37</v>
      </c>
      <c r="I2620">
        <v>0</v>
      </c>
      <c r="J2620">
        <v>37</v>
      </c>
      <c r="K2620">
        <v>0</v>
      </c>
    </row>
    <row r="2621" spans="1:11" x14ac:dyDescent="0.25">
      <c r="A2621" t="s">
        <v>1873</v>
      </c>
      <c r="B2621" t="s">
        <v>73</v>
      </c>
      <c r="C2621" t="s">
        <v>261</v>
      </c>
      <c r="D2621" t="s">
        <v>239</v>
      </c>
      <c r="E2621" t="s">
        <v>83</v>
      </c>
      <c r="F2621">
        <v>0</v>
      </c>
      <c r="G2621">
        <v>0</v>
      </c>
      <c r="H2621">
        <v>4</v>
      </c>
      <c r="I2621">
        <v>0</v>
      </c>
      <c r="J2621">
        <v>4</v>
      </c>
      <c r="K2621">
        <v>0</v>
      </c>
    </row>
    <row r="2622" spans="1:11" x14ac:dyDescent="0.25">
      <c r="A2622" t="s">
        <v>1277</v>
      </c>
      <c r="B2622" t="s">
        <v>73</v>
      </c>
      <c r="C2622" t="s">
        <v>261</v>
      </c>
      <c r="D2622" t="s">
        <v>245</v>
      </c>
      <c r="E2622" t="s">
        <v>84</v>
      </c>
      <c r="F2622">
        <v>0</v>
      </c>
      <c r="G2622">
        <v>0</v>
      </c>
      <c r="H2622">
        <v>2</v>
      </c>
      <c r="I2622">
        <v>0</v>
      </c>
      <c r="J2622">
        <v>2</v>
      </c>
      <c r="K2622">
        <v>0</v>
      </c>
    </row>
    <row r="2623" spans="1:11" x14ac:dyDescent="0.25">
      <c r="A2623" t="s">
        <v>3300</v>
      </c>
      <c r="B2623" t="s">
        <v>73</v>
      </c>
      <c r="C2623" t="s">
        <v>261</v>
      </c>
      <c r="D2623" t="s">
        <v>243</v>
      </c>
      <c r="E2623" t="s">
        <v>85</v>
      </c>
      <c r="F2623">
        <v>0</v>
      </c>
      <c r="G2623">
        <v>0</v>
      </c>
      <c r="H2623">
        <v>2</v>
      </c>
      <c r="I2623">
        <v>0</v>
      </c>
      <c r="J2623">
        <v>2</v>
      </c>
      <c r="K2623">
        <v>0</v>
      </c>
    </row>
    <row r="2624" spans="1:11" x14ac:dyDescent="0.25">
      <c r="A2624" t="s">
        <v>1093</v>
      </c>
      <c r="B2624" t="s">
        <v>73</v>
      </c>
      <c r="C2624" t="s">
        <v>261</v>
      </c>
      <c r="D2624" t="s">
        <v>239</v>
      </c>
      <c r="E2624" t="s">
        <v>87</v>
      </c>
      <c r="F2624">
        <v>0</v>
      </c>
      <c r="G2624">
        <v>0</v>
      </c>
      <c r="H2624">
        <v>46</v>
      </c>
      <c r="I2624">
        <v>0</v>
      </c>
      <c r="J2624">
        <v>46</v>
      </c>
      <c r="K2624">
        <v>0</v>
      </c>
    </row>
    <row r="2625" spans="1:11" x14ac:dyDescent="0.25">
      <c r="A2625" t="s">
        <v>691</v>
      </c>
      <c r="B2625" t="s">
        <v>73</v>
      </c>
      <c r="C2625" t="s">
        <v>261</v>
      </c>
      <c r="D2625" t="s">
        <v>244</v>
      </c>
      <c r="E2625" t="s">
        <v>88</v>
      </c>
      <c r="F2625">
        <v>0</v>
      </c>
      <c r="G2625">
        <v>0</v>
      </c>
      <c r="H2625">
        <v>44</v>
      </c>
      <c r="I2625">
        <v>0</v>
      </c>
      <c r="J2625">
        <v>44</v>
      </c>
      <c r="K2625">
        <v>0</v>
      </c>
    </row>
    <row r="2626" spans="1:11" x14ac:dyDescent="0.25">
      <c r="A2626" t="s">
        <v>1781</v>
      </c>
      <c r="B2626" t="s">
        <v>73</v>
      </c>
      <c r="C2626" t="s">
        <v>261</v>
      </c>
      <c r="D2626" t="s">
        <v>241</v>
      </c>
      <c r="E2626" t="s">
        <v>89</v>
      </c>
      <c r="F2626">
        <v>0</v>
      </c>
      <c r="G2626">
        <v>0</v>
      </c>
      <c r="H2626">
        <v>8</v>
      </c>
      <c r="I2626">
        <v>0</v>
      </c>
      <c r="J2626">
        <v>8</v>
      </c>
      <c r="K2626">
        <v>0</v>
      </c>
    </row>
    <row r="2627" spans="1:11" x14ac:dyDescent="0.25">
      <c r="A2627" t="s">
        <v>3252</v>
      </c>
      <c r="B2627" t="s">
        <v>73</v>
      </c>
      <c r="C2627" t="s">
        <v>261</v>
      </c>
      <c r="D2627" t="s">
        <v>241</v>
      </c>
      <c r="E2627" t="s">
        <v>91</v>
      </c>
      <c r="F2627">
        <v>0</v>
      </c>
      <c r="G2627">
        <v>0</v>
      </c>
      <c r="H2627">
        <v>6</v>
      </c>
      <c r="I2627">
        <v>0</v>
      </c>
      <c r="J2627">
        <v>6</v>
      </c>
      <c r="K2627">
        <v>0</v>
      </c>
    </row>
    <row r="2628" spans="1:11" x14ac:dyDescent="0.25">
      <c r="A2628" t="s">
        <v>19254</v>
      </c>
      <c r="B2628" t="s">
        <v>73</v>
      </c>
      <c r="C2628" t="s">
        <v>261</v>
      </c>
      <c r="D2628" t="s">
        <v>243</v>
      </c>
      <c r="E2628" t="s">
        <v>92</v>
      </c>
      <c r="F2628">
        <v>0</v>
      </c>
      <c r="G2628">
        <v>0</v>
      </c>
      <c r="H2628">
        <v>1</v>
      </c>
      <c r="I2628">
        <v>0</v>
      </c>
      <c r="J2628">
        <v>1</v>
      </c>
      <c r="K2628">
        <v>0</v>
      </c>
    </row>
    <row r="2629" spans="1:11" x14ac:dyDescent="0.25">
      <c r="A2629" t="s">
        <v>19285</v>
      </c>
      <c r="B2629" t="s">
        <v>73</v>
      </c>
      <c r="C2629" t="s">
        <v>261</v>
      </c>
      <c r="D2629" t="s">
        <v>242</v>
      </c>
      <c r="E2629" t="s">
        <v>93</v>
      </c>
      <c r="F2629">
        <v>0</v>
      </c>
      <c r="G2629">
        <v>0</v>
      </c>
      <c r="H2629">
        <v>1</v>
      </c>
      <c r="I2629">
        <v>0</v>
      </c>
      <c r="J2629">
        <v>1</v>
      </c>
      <c r="K2629">
        <v>0</v>
      </c>
    </row>
    <row r="2630" spans="1:11" x14ac:dyDescent="0.25">
      <c r="A2630" t="s">
        <v>4157</v>
      </c>
      <c r="B2630" t="s">
        <v>73</v>
      </c>
      <c r="C2630" t="s">
        <v>261</v>
      </c>
      <c r="D2630" t="s">
        <v>245</v>
      </c>
      <c r="E2630" t="s">
        <v>94</v>
      </c>
      <c r="F2630">
        <v>0</v>
      </c>
      <c r="G2630">
        <v>0</v>
      </c>
      <c r="H2630">
        <v>11</v>
      </c>
      <c r="I2630">
        <v>0</v>
      </c>
      <c r="J2630">
        <v>11</v>
      </c>
      <c r="K2630">
        <v>0</v>
      </c>
    </row>
    <row r="2631" spans="1:11" x14ac:dyDescent="0.25">
      <c r="A2631" t="s">
        <v>4002</v>
      </c>
      <c r="B2631" t="s">
        <v>73</v>
      </c>
      <c r="C2631" t="s">
        <v>261</v>
      </c>
      <c r="D2631" t="s">
        <v>239</v>
      </c>
      <c r="E2631" t="s">
        <v>95</v>
      </c>
      <c r="F2631">
        <v>0</v>
      </c>
      <c r="G2631">
        <v>0</v>
      </c>
      <c r="H2631">
        <v>6</v>
      </c>
      <c r="I2631">
        <v>0</v>
      </c>
      <c r="J2631">
        <v>6</v>
      </c>
      <c r="K2631">
        <v>0</v>
      </c>
    </row>
    <row r="2632" spans="1:11" x14ac:dyDescent="0.25">
      <c r="A2632" t="s">
        <v>1794</v>
      </c>
      <c r="B2632" t="s">
        <v>73</v>
      </c>
      <c r="C2632" t="s">
        <v>261</v>
      </c>
      <c r="D2632" t="s">
        <v>242</v>
      </c>
      <c r="E2632" t="s">
        <v>96</v>
      </c>
      <c r="F2632">
        <v>0</v>
      </c>
      <c r="G2632">
        <v>0</v>
      </c>
      <c r="H2632">
        <v>3</v>
      </c>
      <c r="I2632">
        <v>0</v>
      </c>
      <c r="J2632">
        <v>3</v>
      </c>
      <c r="K2632">
        <v>0</v>
      </c>
    </row>
    <row r="2633" spans="1:11" x14ac:dyDescent="0.25">
      <c r="A2633" t="s">
        <v>4073</v>
      </c>
      <c r="B2633" t="s">
        <v>73</v>
      </c>
      <c r="C2633" t="s">
        <v>261</v>
      </c>
      <c r="D2633" t="s">
        <v>243</v>
      </c>
      <c r="E2633" t="s">
        <v>97</v>
      </c>
      <c r="F2633">
        <v>0</v>
      </c>
      <c r="G2633">
        <v>0</v>
      </c>
      <c r="H2633">
        <v>9</v>
      </c>
      <c r="I2633">
        <v>0</v>
      </c>
      <c r="J2633">
        <v>9</v>
      </c>
      <c r="K2633">
        <v>0</v>
      </c>
    </row>
    <row r="2634" spans="1:11" x14ac:dyDescent="0.25">
      <c r="A2634" t="s">
        <v>3347</v>
      </c>
      <c r="B2634" t="s">
        <v>73</v>
      </c>
      <c r="C2634" t="s">
        <v>261</v>
      </c>
      <c r="D2634" t="s">
        <v>239</v>
      </c>
      <c r="E2634" t="s">
        <v>98</v>
      </c>
      <c r="F2634">
        <v>0</v>
      </c>
      <c r="G2634">
        <v>0</v>
      </c>
      <c r="H2634">
        <v>21</v>
      </c>
      <c r="I2634">
        <v>0</v>
      </c>
      <c r="J2634">
        <v>21</v>
      </c>
      <c r="K2634">
        <v>0</v>
      </c>
    </row>
    <row r="2635" spans="1:11" x14ac:dyDescent="0.25">
      <c r="A2635" t="s">
        <v>3520</v>
      </c>
      <c r="B2635" t="s">
        <v>73</v>
      </c>
      <c r="C2635" t="s">
        <v>261</v>
      </c>
      <c r="D2635" t="s">
        <v>242</v>
      </c>
      <c r="E2635" t="s">
        <v>99</v>
      </c>
      <c r="F2635">
        <v>0</v>
      </c>
      <c r="G2635">
        <v>0</v>
      </c>
      <c r="H2635">
        <v>15</v>
      </c>
      <c r="I2635">
        <v>0</v>
      </c>
      <c r="J2635">
        <v>15</v>
      </c>
      <c r="K2635">
        <v>0</v>
      </c>
    </row>
    <row r="2636" spans="1:11" x14ac:dyDescent="0.25">
      <c r="A2636" t="s">
        <v>3382</v>
      </c>
      <c r="B2636" t="s">
        <v>73</v>
      </c>
      <c r="C2636" t="s">
        <v>261</v>
      </c>
      <c r="D2636" t="s">
        <v>241</v>
      </c>
      <c r="E2636" t="s">
        <v>100</v>
      </c>
      <c r="F2636">
        <v>0</v>
      </c>
      <c r="G2636">
        <v>0</v>
      </c>
      <c r="H2636">
        <v>3</v>
      </c>
      <c r="I2636">
        <v>0</v>
      </c>
      <c r="J2636">
        <v>3</v>
      </c>
      <c r="K2636">
        <v>0</v>
      </c>
    </row>
    <row r="2637" spans="1:11" x14ac:dyDescent="0.25">
      <c r="A2637" t="s">
        <v>2134</v>
      </c>
      <c r="B2637" t="s">
        <v>73</v>
      </c>
      <c r="C2637" t="s">
        <v>261</v>
      </c>
      <c r="D2637" t="s">
        <v>245</v>
      </c>
      <c r="E2637" t="s">
        <v>101</v>
      </c>
      <c r="F2637">
        <v>0</v>
      </c>
      <c r="G2637">
        <v>0</v>
      </c>
      <c r="H2637">
        <v>5</v>
      </c>
      <c r="I2637">
        <v>0</v>
      </c>
      <c r="J2637">
        <v>5</v>
      </c>
      <c r="K2637">
        <v>0</v>
      </c>
    </row>
    <row r="2638" spans="1:11" x14ac:dyDescent="0.25">
      <c r="A2638" t="s">
        <v>3109</v>
      </c>
      <c r="B2638" t="s">
        <v>73</v>
      </c>
      <c r="C2638" t="s">
        <v>261</v>
      </c>
      <c r="D2638" t="s">
        <v>238</v>
      </c>
      <c r="E2638" t="s">
        <v>102</v>
      </c>
      <c r="F2638">
        <v>0</v>
      </c>
      <c r="G2638">
        <v>0</v>
      </c>
      <c r="H2638">
        <v>10</v>
      </c>
      <c r="I2638">
        <v>0</v>
      </c>
      <c r="J2638">
        <v>10</v>
      </c>
      <c r="K2638">
        <v>0</v>
      </c>
    </row>
    <row r="2639" spans="1:11" x14ac:dyDescent="0.25">
      <c r="A2639" t="s">
        <v>1999</v>
      </c>
      <c r="B2639" t="s">
        <v>73</v>
      </c>
      <c r="C2639" t="s">
        <v>261</v>
      </c>
      <c r="D2639" t="s">
        <v>239</v>
      </c>
      <c r="E2639" t="s">
        <v>103</v>
      </c>
      <c r="F2639">
        <v>0</v>
      </c>
      <c r="G2639">
        <v>0</v>
      </c>
      <c r="H2639">
        <v>4</v>
      </c>
      <c r="I2639">
        <v>0</v>
      </c>
      <c r="J2639">
        <v>4</v>
      </c>
      <c r="K2639">
        <v>0</v>
      </c>
    </row>
    <row r="2640" spans="1:11" x14ac:dyDescent="0.25">
      <c r="A2640" t="s">
        <v>1799</v>
      </c>
      <c r="B2640" t="s">
        <v>73</v>
      </c>
      <c r="C2640" t="s">
        <v>261</v>
      </c>
      <c r="D2640" t="s">
        <v>238</v>
      </c>
      <c r="E2640" t="s">
        <v>104</v>
      </c>
      <c r="F2640">
        <v>0</v>
      </c>
      <c r="G2640">
        <v>0</v>
      </c>
      <c r="H2640">
        <v>3</v>
      </c>
      <c r="I2640">
        <v>0</v>
      </c>
      <c r="J2640">
        <v>3</v>
      </c>
      <c r="K2640">
        <v>0</v>
      </c>
    </row>
    <row r="2641" spans="1:11" x14ac:dyDescent="0.25">
      <c r="A2641" t="s">
        <v>2175</v>
      </c>
      <c r="B2641" t="s">
        <v>73</v>
      </c>
      <c r="C2641" t="s">
        <v>261</v>
      </c>
      <c r="D2641" t="s">
        <v>241</v>
      </c>
      <c r="E2641" t="s">
        <v>105</v>
      </c>
      <c r="F2641">
        <v>0</v>
      </c>
      <c r="G2641">
        <v>0</v>
      </c>
      <c r="H2641">
        <v>3</v>
      </c>
      <c r="I2641">
        <v>0</v>
      </c>
      <c r="J2641">
        <v>3</v>
      </c>
      <c r="K2641">
        <v>0</v>
      </c>
    </row>
    <row r="2642" spans="1:11" x14ac:dyDescent="0.25">
      <c r="A2642" t="s">
        <v>2526</v>
      </c>
      <c r="B2642" t="s">
        <v>73</v>
      </c>
      <c r="C2642" t="s">
        <v>261</v>
      </c>
      <c r="D2642" t="s">
        <v>241</v>
      </c>
      <c r="E2642" t="s">
        <v>106</v>
      </c>
      <c r="F2642">
        <v>0</v>
      </c>
      <c r="G2642">
        <v>0</v>
      </c>
      <c r="H2642">
        <v>6</v>
      </c>
      <c r="I2642">
        <v>0</v>
      </c>
      <c r="J2642">
        <v>6</v>
      </c>
      <c r="K2642">
        <v>0</v>
      </c>
    </row>
    <row r="2643" spans="1:11" x14ac:dyDescent="0.25">
      <c r="A2643" t="s">
        <v>2083</v>
      </c>
      <c r="B2643" t="s">
        <v>73</v>
      </c>
      <c r="C2643" t="s">
        <v>261</v>
      </c>
      <c r="D2643" t="s">
        <v>243</v>
      </c>
      <c r="E2643" t="s">
        <v>108</v>
      </c>
      <c r="F2643">
        <v>0</v>
      </c>
      <c r="G2643">
        <v>0</v>
      </c>
      <c r="H2643">
        <v>4</v>
      </c>
      <c r="I2643">
        <v>0</v>
      </c>
      <c r="J2643">
        <v>4</v>
      </c>
      <c r="K2643">
        <v>0</v>
      </c>
    </row>
    <row r="2644" spans="1:11" x14ac:dyDescent="0.25">
      <c r="A2644" t="s">
        <v>1439</v>
      </c>
      <c r="B2644" t="s">
        <v>73</v>
      </c>
      <c r="C2644" t="s">
        <v>261</v>
      </c>
      <c r="D2644" t="s">
        <v>244</v>
      </c>
      <c r="E2644" t="s">
        <v>109</v>
      </c>
      <c r="F2644">
        <v>0</v>
      </c>
      <c r="G2644">
        <v>0</v>
      </c>
      <c r="H2644">
        <v>10</v>
      </c>
      <c r="I2644">
        <v>0</v>
      </c>
      <c r="J2644">
        <v>10</v>
      </c>
      <c r="K2644">
        <v>0</v>
      </c>
    </row>
    <row r="2645" spans="1:11" x14ac:dyDescent="0.25">
      <c r="A2645" t="s">
        <v>3679</v>
      </c>
      <c r="B2645" t="s">
        <v>73</v>
      </c>
      <c r="C2645" t="s">
        <v>261</v>
      </c>
      <c r="D2645" t="s">
        <v>239</v>
      </c>
      <c r="E2645" t="s">
        <v>110</v>
      </c>
      <c r="F2645">
        <v>0</v>
      </c>
      <c r="G2645">
        <v>0</v>
      </c>
      <c r="H2645">
        <v>29</v>
      </c>
      <c r="I2645">
        <v>0</v>
      </c>
      <c r="J2645">
        <v>29</v>
      </c>
      <c r="K2645">
        <v>0</v>
      </c>
    </row>
    <row r="2646" spans="1:11" x14ac:dyDescent="0.25">
      <c r="A2646" t="s">
        <v>1038</v>
      </c>
      <c r="B2646" t="s">
        <v>73</v>
      </c>
      <c r="C2646" t="s">
        <v>261</v>
      </c>
      <c r="D2646" t="s">
        <v>237</v>
      </c>
      <c r="E2646" t="s">
        <v>113</v>
      </c>
      <c r="F2646">
        <v>0</v>
      </c>
      <c r="G2646">
        <v>0</v>
      </c>
      <c r="H2646">
        <v>6</v>
      </c>
      <c r="I2646">
        <v>0</v>
      </c>
      <c r="J2646">
        <v>6</v>
      </c>
      <c r="K2646">
        <v>0</v>
      </c>
    </row>
    <row r="2647" spans="1:11" x14ac:dyDescent="0.25">
      <c r="A2647" t="s">
        <v>2417</v>
      </c>
      <c r="B2647" t="s">
        <v>73</v>
      </c>
      <c r="C2647" t="s">
        <v>261</v>
      </c>
      <c r="D2647" t="s">
        <v>237</v>
      </c>
      <c r="E2647" t="s">
        <v>114</v>
      </c>
      <c r="F2647">
        <v>0</v>
      </c>
      <c r="G2647">
        <v>0</v>
      </c>
      <c r="H2647">
        <v>8</v>
      </c>
      <c r="I2647">
        <v>0</v>
      </c>
      <c r="J2647">
        <v>8</v>
      </c>
      <c r="K2647">
        <v>0</v>
      </c>
    </row>
    <row r="2648" spans="1:11" x14ac:dyDescent="0.25">
      <c r="A2648" t="s">
        <v>2787</v>
      </c>
      <c r="B2648" t="s">
        <v>73</v>
      </c>
      <c r="C2648" t="s">
        <v>261</v>
      </c>
      <c r="D2648" t="s">
        <v>243</v>
      </c>
      <c r="E2648" t="s">
        <v>115</v>
      </c>
      <c r="F2648">
        <v>0</v>
      </c>
      <c r="G2648">
        <v>0</v>
      </c>
      <c r="H2648">
        <v>14</v>
      </c>
      <c r="I2648">
        <v>0</v>
      </c>
      <c r="J2648">
        <v>14</v>
      </c>
      <c r="K2648">
        <v>0</v>
      </c>
    </row>
    <row r="2649" spans="1:11" x14ac:dyDescent="0.25">
      <c r="A2649" t="s">
        <v>3541</v>
      </c>
      <c r="B2649" t="s">
        <v>73</v>
      </c>
      <c r="C2649" t="s">
        <v>261</v>
      </c>
      <c r="D2649" t="s">
        <v>245</v>
      </c>
      <c r="E2649" t="s">
        <v>116</v>
      </c>
      <c r="F2649">
        <v>0</v>
      </c>
      <c r="G2649">
        <v>0</v>
      </c>
      <c r="H2649">
        <v>7</v>
      </c>
      <c r="I2649">
        <v>0</v>
      </c>
      <c r="J2649">
        <v>7</v>
      </c>
      <c r="K2649">
        <v>0</v>
      </c>
    </row>
    <row r="2650" spans="1:11" x14ac:dyDescent="0.25">
      <c r="A2650" t="s">
        <v>850</v>
      </c>
      <c r="B2650" t="s">
        <v>73</v>
      </c>
      <c r="C2650" t="s">
        <v>261</v>
      </c>
      <c r="D2650" t="s">
        <v>243</v>
      </c>
      <c r="E2650" t="s">
        <v>117</v>
      </c>
      <c r="F2650">
        <v>0</v>
      </c>
      <c r="G2650">
        <v>0</v>
      </c>
      <c r="H2650">
        <v>3</v>
      </c>
      <c r="I2650">
        <v>0</v>
      </c>
      <c r="J2650">
        <v>3</v>
      </c>
      <c r="K2650">
        <v>0</v>
      </c>
    </row>
    <row r="2651" spans="1:11" x14ac:dyDescent="0.25">
      <c r="A2651" t="s">
        <v>1500</v>
      </c>
      <c r="B2651" t="s">
        <v>73</v>
      </c>
      <c r="C2651" t="s">
        <v>261</v>
      </c>
      <c r="D2651" t="s">
        <v>244</v>
      </c>
      <c r="E2651" t="s">
        <v>118</v>
      </c>
      <c r="F2651">
        <v>0</v>
      </c>
      <c r="G2651">
        <v>0</v>
      </c>
      <c r="H2651">
        <v>1</v>
      </c>
      <c r="I2651">
        <v>0</v>
      </c>
      <c r="J2651">
        <v>1</v>
      </c>
      <c r="K2651">
        <v>0</v>
      </c>
    </row>
    <row r="2652" spans="1:11" x14ac:dyDescent="0.25">
      <c r="A2652" t="s">
        <v>908</v>
      </c>
      <c r="B2652" t="s">
        <v>73</v>
      </c>
      <c r="C2652" t="s">
        <v>261</v>
      </c>
      <c r="D2652" t="s">
        <v>240</v>
      </c>
      <c r="E2652" t="s">
        <v>119</v>
      </c>
      <c r="F2652">
        <v>0</v>
      </c>
      <c r="G2652">
        <v>0</v>
      </c>
      <c r="H2652">
        <v>6</v>
      </c>
      <c r="I2652">
        <v>0</v>
      </c>
      <c r="J2652">
        <v>6</v>
      </c>
      <c r="K2652">
        <v>0</v>
      </c>
    </row>
    <row r="2653" spans="1:11" x14ac:dyDescent="0.25">
      <c r="A2653" t="s">
        <v>1598</v>
      </c>
      <c r="B2653" t="s">
        <v>73</v>
      </c>
      <c r="C2653" t="s">
        <v>261</v>
      </c>
      <c r="D2653" t="s">
        <v>239</v>
      </c>
      <c r="E2653" t="s">
        <v>120</v>
      </c>
      <c r="F2653">
        <v>0</v>
      </c>
      <c r="G2653">
        <v>0</v>
      </c>
      <c r="H2653">
        <v>7</v>
      </c>
      <c r="I2653">
        <v>0</v>
      </c>
      <c r="J2653">
        <v>7</v>
      </c>
      <c r="K2653">
        <v>0</v>
      </c>
    </row>
    <row r="2654" spans="1:11" x14ac:dyDescent="0.25">
      <c r="A2654" t="s">
        <v>3915</v>
      </c>
      <c r="B2654" t="s">
        <v>73</v>
      </c>
      <c r="C2654" t="s">
        <v>261</v>
      </c>
      <c r="D2654" t="s">
        <v>237</v>
      </c>
      <c r="E2654" t="s">
        <v>249</v>
      </c>
      <c r="F2654">
        <v>0</v>
      </c>
      <c r="G2654">
        <v>0</v>
      </c>
      <c r="H2654">
        <v>99</v>
      </c>
      <c r="I2654">
        <v>0</v>
      </c>
      <c r="J2654">
        <v>99</v>
      </c>
      <c r="K2654">
        <v>0</v>
      </c>
    </row>
    <row r="2655" spans="1:11" x14ac:dyDescent="0.25">
      <c r="A2655" t="s">
        <v>2661</v>
      </c>
      <c r="B2655" t="s">
        <v>73</v>
      </c>
      <c r="C2655" t="s">
        <v>261</v>
      </c>
      <c r="D2655" t="s">
        <v>238</v>
      </c>
      <c r="E2655" t="s">
        <v>250</v>
      </c>
      <c r="F2655">
        <v>0</v>
      </c>
      <c r="G2655">
        <v>0</v>
      </c>
      <c r="H2655">
        <v>134</v>
      </c>
      <c r="I2655">
        <v>0</v>
      </c>
      <c r="J2655">
        <v>134</v>
      </c>
      <c r="K2655">
        <v>0</v>
      </c>
    </row>
    <row r="2656" spans="1:11" x14ac:dyDescent="0.25">
      <c r="A2656" t="s">
        <v>2931</v>
      </c>
      <c r="B2656" t="s">
        <v>73</v>
      </c>
      <c r="C2656" t="s">
        <v>261</v>
      </c>
      <c r="D2656" t="s">
        <v>245</v>
      </c>
      <c r="E2656" t="s">
        <v>121</v>
      </c>
      <c r="F2656">
        <v>0</v>
      </c>
      <c r="G2656">
        <v>0</v>
      </c>
      <c r="H2656">
        <v>2</v>
      </c>
      <c r="I2656">
        <v>0</v>
      </c>
      <c r="J2656">
        <v>2</v>
      </c>
      <c r="K2656">
        <v>0</v>
      </c>
    </row>
    <row r="2657" spans="1:11" x14ac:dyDescent="0.25">
      <c r="A2657" t="s">
        <v>957</v>
      </c>
      <c r="B2657" t="s">
        <v>73</v>
      </c>
      <c r="C2657" t="s">
        <v>261</v>
      </c>
      <c r="D2657" t="s">
        <v>242</v>
      </c>
      <c r="E2657" t="s">
        <v>122</v>
      </c>
      <c r="F2657">
        <v>0</v>
      </c>
      <c r="G2657">
        <v>0</v>
      </c>
      <c r="H2657">
        <v>9</v>
      </c>
      <c r="I2657">
        <v>0</v>
      </c>
      <c r="J2657">
        <v>9</v>
      </c>
      <c r="K2657">
        <v>0</v>
      </c>
    </row>
    <row r="2658" spans="1:11" x14ac:dyDescent="0.25">
      <c r="A2658" t="s">
        <v>1447</v>
      </c>
      <c r="B2658" t="s">
        <v>73</v>
      </c>
      <c r="C2658" t="s">
        <v>261</v>
      </c>
      <c r="D2658" t="s">
        <v>239</v>
      </c>
      <c r="E2658" t="s">
        <v>123</v>
      </c>
      <c r="F2658">
        <v>0</v>
      </c>
      <c r="G2658">
        <v>0</v>
      </c>
      <c r="H2658">
        <v>13</v>
      </c>
      <c r="I2658">
        <v>0</v>
      </c>
      <c r="J2658">
        <v>13</v>
      </c>
      <c r="K2658">
        <v>0</v>
      </c>
    </row>
    <row r="2659" spans="1:11" x14ac:dyDescent="0.25">
      <c r="A2659" t="s">
        <v>2985</v>
      </c>
      <c r="B2659" t="s">
        <v>73</v>
      </c>
      <c r="C2659" t="s">
        <v>261</v>
      </c>
      <c r="D2659" t="s">
        <v>238</v>
      </c>
      <c r="E2659" t="s">
        <v>124</v>
      </c>
      <c r="F2659">
        <v>0</v>
      </c>
      <c r="G2659">
        <v>0</v>
      </c>
      <c r="H2659">
        <v>41</v>
      </c>
      <c r="I2659">
        <v>0</v>
      </c>
      <c r="J2659">
        <v>41</v>
      </c>
      <c r="K2659">
        <v>0</v>
      </c>
    </row>
    <row r="2660" spans="1:11" x14ac:dyDescent="0.25">
      <c r="A2660" t="s">
        <v>2728</v>
      </c>
      <c r="B2660" t="s">
        <v>73</v>
      </c>
      <c r="C2660" t="s">
        <v>261</v>
      </c>
      <c r="D2660" t="s">
        <v>240</v>
      </c>
      <c r="E2660" t="s">
        <v>125</v>
      </c>
      <c r="F2660">
        <v>0</v>
      </c>
      <c r="G2660">
        <v>0</v>
      </c>
      <c r="H2660">
        <v>2</v>
      </c>
      <c r="I2660">
        <v>0</v>
      </c>
      <c r="J2660">
        <v>2</v>
      </c>
      <c r="K2660">
        <v>0</v>
      </c>
    </row>
    <row r="2661" spans="1:11" x14ac:dyDescent="0.25">
      <c r="A2661" t="s">
        <v>1441</v>
      </c>
      <c r="B2661" t="s">
        <v>73</v>
      </c>
      <c r="C2661" t="s">
        <v>261</v>
      </c>
      <c r="D2661" t="s">
        <v>243</v>
      </c>
      <c r="E2661" t="s">
        <v>126</v>
      </c>
      <c r="F2661">
        <v>0</v>
      </c>
      <c r="G2661">
        <v>0</v>
      </c>
      <c r="H2661">
        <v>7</v>
      </c>
      <c r="I2661">
        <v>0</v>
      </c>
      <c r="J2661">
        <v>7</v>
      </c>
      <c r="K2661">
        <v>0</v>
      </c>
    </row>
    <row r="2662" spans="1:11" x14ac:dyDescent="0.25">
      <c r="A2662" t="s">
        <v>4100</v>
      </c>
      <c r="B2662" t="s">
        <v>73</v>
      </c>
      <c r="C2662" t="s">
        <v>261</v>
      </c>
      <c r="D2662" t="s">
        <v>239</v>
      </c>
      <c r="E2662" t="s">
        <v>127</v>
      </c>
      <c r="F2662">
        <v>0</v>
      </c>
      <c r="G2662">
        <v>0</v>
      </c>
      <c r="H2662">
        <v>79</v>
      </c>
      <c r="I2662">
        <v>0</v>
      </c>
      <c r="J2662">
        <v>79</v>
      </c>
      <c r="K2662">
        <v>0</v>
      </c>
    </row>
    <row r="2663" spans="1:11" x14ac:dyDescent="0.25">
      <c r="A2663" t="s">
        <v>1532</v>
      </c>
      <c r="B2663" t="s">
        <v>73</v>
      </c>
      <c r="C2663" t="s">
        <v>261</v>
      </c>
      <c r="D2663" t="s">
        <v>239</v>
      </c>
      <c r="E2663" t="s">
        <v>128</v>
      </c>
      <c r="F2663">
        <v>0</v>
      </c>
      <c r="G2663">
        <v>0</v>
      </c>
      <c r="H2663">
        <v>18</v>
      </c>
      <c r="I2663">
        <v>0</v>
      </c>
      <c r="J2663">
        <v>18</v>
      </c>
      <c r="K2663">
        <v>0</v>
      </c>
    </row>
    <row r="2664" spans="1:11" x14ac:dyDescent="0.25">
      <c r="A2664" t="s">
        <v>2144</v>
      </c>
      <c r="B2664" t="s">
        <v>73</v>
      </c>
      <c r="C2664" t="s">
        <v>261</v>
      </c>
      <c r="D2664" t="s">
        <v>241</v>
      </c>
      <c r="E2664" t="s">
        <v>129</v>
      </c>
      <c r="F2664">
        <v>0</v>
      </c>
      <c r="G2664">
        <v>0</v>
      </c>
      <c r="H2664">
        <v>1</v>
      </c>
      <c r="I2664">
        <v>0</v>
      </c>
      <c r="J2664">
        <v>1</v>
      </c>
      <c r="K2664">
        <v>0</v>
      </c>
    </row>
    <row r="2665" spans="1:11" x14ac:dyDescent="0.25">
      <c r="A2665" t="s">
        <v>1788</v>
      </c>
      <c r="B2665" t="s">
        <v>73</v>
      </c>
      <c r="C2665" t="s">
        <v>261</v>
      </c>
      <c r="D2665" t="s">
        <v>239</v>
      </c>
      <c r="E2665" t="s">
        <v>130</v>
      </c>
      <c r="F2665">
        <v>0</v>
      </c>
      <c r="G2665">
        <v>0</v>
      </c>
      <c r="H2665">
        <v>3</v>
      </c>
      <c r="I2665">
        <v>0</v>
      </c>
      <c r="J2665">
        <v>3</v>
      </c>
      <c r="K2665">
        <v>0</v>
      </c>
    </row>
    <row r="2666" spans="1:11" x14ac:dyDescent="0.25">
      <c r="A2666" t="s">
        <v>3958</v>
      </c>
      <c r="B2666" t="s">
        <v>73</v>
      </c>
      <c r="C2666" t="s">
        <v>261</v>
      </c>
      <c r="D2666" t="s">
        <v>242</v>
      </c>
      <c r="E2666" t="s">
        <v>131</v>
      </c>
      <c r="F2666">
        <v>0</v>
      </c>
      <c r="G2666">
        <v>0</v>
      </c>
      <c r="H2666">
        <v>25</v>
      </c>
      <c r="I2666">
        <v>0</v>
      </c>
      <c r="J2666">
        <v>25</v>
      </c>
      <c r="K2666">
        <v>0</v>
      </c>
    </row>
    <row r="2667" spans="1:11" x14ac:dyDescent="0.25">
      <c r="A2667" t="s">
        <v>3088</v>
      </c>
      <c r="B2667" t="s">
        <v>73</v>
      </c>
      <c r="C2667" t="s">
        <v>261</v>
      </c>
      <c r="D2667" t="s">
        <v>239</v>
      </c>
      <c r="E2667" t="s">
        <v>132</v>
      </c>
      <c r="F2667">
        <v>0</v>
      </c>
      <c r="G2667">
        <v>0</v>
      </c>
      <c r="H2667">
        <v>11</v>
      </c>
      <c r="I2667">
        <v>0</v>
      </c>
      <c r="J2667">
        <v>11</v>
      </c>
      <c r="K2667">
        <v>0</v>
      </c>
    </row>
    <row r="2668" spans="1:11" x14ac:dyDescent="0.25">
      <c r="A2668" t="s">
        <v>2228</v>
      </c>
      <c r="B2668" t="s">
        <v>73</v>
      </c>
      <c r="C2668" t="s">
        <v>261</v>
      </c>
      <c r="D2668" t="s">
        <v>239</v>
      </c>
      <c r="E2668" t="s">
        <v>133</v>
      </c>
      <c r="F2668">
        <v>0</v>
      </c>
      <c r="G2668">
        <v>0</v>
      </c>
      <c r="H2668">
        <v>6</v>
      </c>
      <c r="I2668">
        <v>0</v>
      </c>
      <c r="J2668">
        <v>6</v>
      </c>
      <c r="K2668">
        <v>0</v>
      </c>
    </row>
    <row r="2669" spans="1:11" x14ac:dyDescent="0.25">
      <c r="A2669" t="s">
        <v>1592</v>
      </c>
      <c r="B2669" t="s">
        <v>73</v>
      </c>
      <c r="C2669" t="s">
        <v>261</v>
      </c>
      <c r="D2669" t="s">
        <v>239</v>
      </c>
      <c r="E2669" t="s">
        <v>135</v>
      </c>
      <c r="F2669">
        <v>0</v>
      </c>
      <c r="G2669">
        <v>0</v>
      </c>
      <c r="H2669">
        <v>20</v>
      </c>
      <c r="I2669">
        <v>0</v>
      </c>
      <c r="J2669">
        <v>20</v>
      </c>
      <c r="K2669">
        <v>0</v>
      </c>
    </row>
    <row r="2670" spans="1:11" x14ac:dyDescent="0.25">
      <c r="A2670" t="s">
        <v>689</v>
      </c>
      <c r="B2670" t="s">
        <v>73</v>
      </c>
      <c r="C2670" t="s">
        <v>261</v>
      </c>
      <c r="D2670" t="s">
        <v>238</v>
      </c>
      <c r="E2670" t="s">
        <v>137</v>
      </c>
      <c r="F2670">
        <v>0</v>
      </c>
      <c r="G2670">
        <v>0</v>
      </c>
      <c r="H2670">
        <v>37</v>
      </c>
      <c r="I2670">
        <v>0</v>
      </c>
      <c r="J2670">
        <v>37</v>
      </c>
      <c r="K2670">
        <v>0</v>
      </c>
    </row>
    <row r="2671" spans="1:11" x14ac:dyDescent="0.25">
      <c r="A2671" t="s">
        <v>3848</v>
      </c>
      <c r="B2671" t="s">
        <v>73</v>
      </c>
      <c r="C2671" t="s">
        <v>261</v>
      </c>
      <c r="D2671" t="s">
        <v>239</v>
      </c>
      <c r="E2671" t="s">
        <v>138</v>
      </c>
      <c r="F2671">
        <v>0</v>
      </c>
      <c r="G2671">
        <v>0</v>
      </c>
      <c r="H2671">
        <v>11</v>
      </c>
      <c r="I2671">
        <v>0</v>
      </c>
      <c r="J2671">
        <v>11</v>
      </c>
      <c r="K2671">
        <v>0</v>
      </c>
    </row>
    <row r="2672" spans="1:11" x14ac:dyDescent="0.25">
      <c r="A2672" t="s">
        <v>3260</v>
      </c>
      <c r="B2672" t="s">
        <v>73</v>
      </c>
      <c r="C2672" t="s">
        <v>261</v>
      </c>
      <c r="D2672" t="s">
        <v>239</v>
      </c>
      <c r="E2672" t="s">
        <v>139</v>
      </c>
      <c r="F2672">
        <v>0</v>
      </c>
      <c r="G2672">
        <v>0</v>
      </c>
      <c r="H2672">
        <v>4</v>
      </c>
      <c r="I2672">
        <v>0</v>
      </c>
      <c r="J2672">
        <v>4</v>
      </c>
      <c r="K2672">
        <v>0</v>
      </c>
    </row>
    <row r="2673" spans="1:11" x14ac:dyDescent="0.25">
      <c r="A2673" t="s">
        <v>2457</v>
      </c>
      <c r="B2673" t="s">
        <v>73</v>
      </c>
      <c r="C2673" t="s">
        <v>261</v>
      </c>
      <c r="D2673" t="s">
        <v>239</v>
      </c>
      <c r="E2673" t="s">
        <v>142</v>
      </c>
      <c r="F2673">
        <v>0</v>
      </c>
      <c r="G2673">
        <v>0</v>
      </c>
      <c r="H2673">
        <v>6</v>
      </c>
      <c r="I2673">
        <v>0</v>
      </c>
      <c r="J2673">
        <v>6</v>
      </c>
      <c r="K2673">
        <v>0</v>
      </c>
    </row>
    <row r="2674" spans="1:11" x14ac:dyDescent="0.25">
      <c r="A2674" t="s">
        <v>2381</v>
      </c>
      <c r="B2674" t="s">
        <v>73</v>
      </c>
      <c r="C2674" t="s">
        <v>261</v>
      </c>
      <c r="D2674" t="s">
        <v>239</v>
      </c>
      <c r="E2674" t="s">
        <v>143</v>
      </c>
      <c r="F2674">
        <v>0</v>
      </c>
      <c r="G2674">
        <v>0</v>
      </c>
      <c r="H2674">
        <v>2</v>
      </c>
      <c r="I2674">
        <v>0</v>
      </c>
      <c r="J2674">
        <v>2</v>
      </c>
      <c r="K2674">
        <v>0</v>
      </c>
    </row>
    <row r="2675" spans="1:11" x14ac:dyDescent="0.25">
      <c r="A2675" t="s">
        <v>2497</v>
      </c>
      <c r="B2675" t="s">
        <v>73</v>
      </c>
      <c r="C2675" t="s">
        <v>261</v>
      </c>
      <c r="D2675" t="s">
        <v>242</v>
      </c>
      <c r="E2675" t="s">
        <v>144</v>
      </c>
      <c r="F2675">
        <v>0</v>
      </c>
      <c r="G2675">
        <v>0</v>
      </c>
      <c r="H2675">
        <v>50</v>
      </c>
      <c r="I2675">
        <v>0</v>
      </c>
      <c r="J2675">
        <v>50</v>
      </c>
      <c r="K2675">
        <v>0</v>
      </c>
    </row>
    <row r="2676" spans="1:11" x14ac:dyDescent="0.25">
      <c r="A2676" t="s">
        <v>4044</v>
      </c>
      <c r="B2676" t="s">
        <v>73</v>
      </c>
      <c r="C2676" t="s">
        <v>261</v>
      </c>
      <c r="D2676" t="s">
        <v>239</v>
      </c>
      <c r="E2676" t="s">
        <v>146</v>
      </c>
      <c r="F2676">
        <v>0</v>
      </c>
      <c r="G2676">
        <v>0</v>
      </c>
      <c r="H2676">
        <v>8</v>
      </c>
      <c r="I2676">
        <v>0</v>
      </c>
      <c r="J2676">
        <v>8</v>
      </c>
      <c r="K2676">
        <v>0</v>
      </c>
    </row>
    <row r="2677" spans="1:11" x14ac:dyDescent="0.25">
      <c r="A2677" t="s">
        <v>631</v>
      </c>
      <c r="B2677" t="s">
        <v>73</v>
      </c>
      <c r="C2677" t="s">
        <v>261</v>
      </c>
      <c r="D2677" t="s">
        <v>245</v>
      </c>
      <c r="E2677" t="s">
        <v>147</v>
      </c>
      <c r="F2677">
        <v>0</v>
      </c>
      <c r="G2677">
        <v>0</v>
      </c>
      <c r="H2677">
        <v>11</v>
      </c>
      <c r="I2677">
        <v>0</v>
      </c>
      <c r="J2677">
        <v>11</v>
      </c>
      <c r="K2677">
        <v>0</v>
      </c>
    </row>
    <row r="2678" spans="1:11" x14ac:dyDescent="0.25">
      <c r="A2678" t="s">
        <v>19255</v>
      </c>
      <c r="B2678" t="s">
        <v>73</v>
      </c>
      <c r="C2678" t="s">
        <v>261</v>
      </c>
      <c r="D2678" t="s">
        <v>241</v>
      </c>
      <c r="E2678" t="s">
        <v>148</v>
      </c>
      <c r="F2678">
        <v>0</v>
      </c>
      <c r="G2678">
        <v>0</v>
      </c>
      <c r="H2678">
        <v>1</v>
      </c>
      <c r="I2678">
        <v>0</v>
      </c>
      <c r="J2678">
        <v>1</v>
      </c>
      <c r="K2678">
        <v>0</v>
      </c>
    </row>
    <row r="2679" spans="1:11" x14ac:dyDescent="0.25">
      <c r="A2679" t="s">
        <v>2310</v>
      </c>
      <c r="B2679" t="s">
        <v>73</v>
      </c>
      <c r="C2679" t="s">
        <v>261</v>
      </c>
      <c r="D2679" t="s">
        <v>239</v>
      </c>
      <c r="E2679" t="s">
        <v>149</v>
      </c>
      <c r="F2679">
        <v>0</v>
      </c>
      <c r="G2679">
        <v>0</v>
      </c>
      <c r="H2679">
        <v>14</v>
      </c>
      <c r="I2679">
        <v>0</v>
      </c>
      <c r="J2679">
        <v>14</v>
      </c>
      <c r="K2679">
        <v>0</v>
      </c>
    </row>
    <row r="2680" spans="1:11" x14ac:dyDescent="0.25">
      <c r="A2680" t="s">
        <v>2037</v>
      </c>
      <c r="B2680" t="s">
        <v>73</v>
      </c>
      <c r="C2680" t="s">
        <v>261</v>
      </c>
      <c r="D2680" t="s">
        <v>241</v>
      </c>
      <c r="E2680" t="s">
        <v>150</v>
      </c>
      <c r="F2680">
        <v>0</v>
      </c>
      <c r="G2680">
        <v>0</v>
      </c>
      <c r="H2680">
        <v>9</v>
      </c>
      <c r="I2680">
        <v>0</v>
      </c>
      <c r="J2680">
        <v>9</v>
      </c>
      <c r="K2680">
        <v>0</v>
      </c>
    </row>
    <row r="2681" spans="1:11" x14ac:dyDescent="0.25">
      <c r="A2681" t="s">
        <v>3070</v>
      </c>
      <c r="B2681" t="s">
        <v>73</v>
      </c>
      <c r="C2681" t="s">
        <v>261</v>
      </c>
      <c r="D2681" t="s">
        <v>245</v>
      </c>
      <c r="E2681" t="s">
        <v>151</v>
      </c>
      <c r="F2681">
        <v>0</v>
      </c>
      <c r="G2681">
        <v>0</v>
      </c>
      <c r="H2681">
        <v>13</v>
      </c>
      <c r="I2681">
        <v>0</v>
      </c>
      <c r="J2681">
        <v>13</v>
      </c>
      <c r="K2681">
        <v>0</v>
      </c>
    </row>
    <row r="2682" spans="1:11" x14ac:dyDescent="0.25">
      <c r="A2682" t="s">
        <v>2741</v>
      </c>
      <c r="B2682" t="s">
        <v>73</v>
      </c>
      <c r="C2682" t="s">
        <v>261</v>
      </c>
      <c r="D2682" t="s">
        <v>237</v>
      </c>
      <c r="E2682" t="s">
        <v>152</v>
      </c>
      <c r="F2682">
        <v>0</v>
      </c>
      <c r="G2682">
        <v>0</v>
      </c>
      <c r="H2682">
        <v>10</v>
      </c>
      <c r="I2682">
        <v>0</v>
      </c>
      <c r="J2682">
        <v>10</v>
      </c>
      <c r="K2682">
        <v>0</v>
      </c>
    </row>
    <row r="2683" spans="1:11" x14ac:dyDescent="0.25">
      <c r="A2683" t="s">
        <v>1636</v>
      </c>
      <c r="B2683" t="s">
        <v>73</v>
      </c>
      <c r="C2683" t="s">
        <v>261</v>
      </c>
      <c r="D2683" t="s">
        <v>237</v>
      </c>
      <c r="E2683" t="s">
        <v>153</v>
      </c>
      <c r="F2683">
        <v>0</v>
      </c>
      <c r="G2683">
        <v>0</v>
      </c>
      <c r="H2683">
        <v>22</v>
      </c>
      <c r="I2683">
        <v>0</v>
      </c>
      <c r="J2683">
        <v>22</v>
      </c>
      <c r="K2683">
        <v>0</v>
      </c>
    </row>
    <row r="2684" spans="1:11" x14ac:dyDescent="0.25">
      <c r="A2684" t="s">
        <v>3870</v>
      </c>
      <c r="B2684" t="s">
        <v>73</v>
      </c>
      <c r="C2684" t="s">
        <v>261</v>
      </c>
      <c r="D2684" t="s">
        <v>239</v>
      </c>
      <c r="E2684" t="s">
        <v>154</v>
      </c>
      <c r="F2684">
        <v>0</v>
      </c>
      <c r="G2684">
        <v>0</v>
      </c>
      <c r="H2684">
        <v>35</v>
      </c>
      <c r="I2684">
        <v>0</v>
      </c>
      <c r="J2684">
        <v>35</v>
      </c>
      <c r="K2684">
        <v>0</v>
      </c>
    </row>
    <row r="2685" spans="1:11" x14ac:dyDescent="0.25">
      <c r="A2685" t="s">
        <v>968</v>
      </c>
      <c r="B2685" t="s">
        <v>73</v>
      </c>
      <c r="C2685" t="s">
        <v>261</v>
      </c>
      <c r="D2685" t="s">
        <v>237</v>
      </c>
      <c r="E2685" t="s">
        <v>155</v>
      </c>
      <c r="F2685">
        <v>0</v>
      </c>
      <c r="G2685">
        <v>0</v>
      </c>
      <c r="H2685">
        <v>7</v>
      </c>
      <c r="I2685">
        <v>0</v>
      </c>
      <c r="J2685">
        <v>7</v>
      </c>
      <c r="K2685">
        <v>0</v>
      </c>
    </row>
    <row r="2686" spans="1:11" x14ac:dyDescent="0.25">
      <c r="A2686" t="s">
        <v>2235</v>
      </c>
      <c r="B2686" t="s">
        <v>73</v>
      </c>
      <c r="C2686" t="s">
        <v>261</v>
      </c>
      <c r="D2686" t="s">
        <v>241</v>
      </c>
      <c r="E2686" t="s">
        <v>156</v>
      </c>
      <c r="F2686">
        <v>0</v>
      </c>
      <c r="G2686">
        <v>0</v>
      </c>
      <c r="H2686">
        <v>2</v>
      </c>
      <c r="I2686">
        <v>0</v>
      </c>
      <c r="J2686">
        <v>2</v>
      </c>
      <c r="K2686">
        <v>0</v>
      </c>
    </row>
    <row r="2687" spans="1:11" x14ac:dyDescent="0.25">
      <c r="A2687" t="s">
        <v>2770</v>
      </c>
      <c r="B2687" t="s">
        <v>73</v>
      </c>
      <c r="C2687" t="s">
        <v>261</v>
      </c>
      <c r="D2687" t="s">
        <v>239</v>
      </c>
      <c r="E2687" t="s">
        <v>251</v>
      </c>
      <c r="F2687">
        <v>0</v>
      </c>
      <c r="G2687">
        <v>0</v>
      </c>
      <c r="H2687">
        <v>505</v>
      </c>
      <c r="I2687">
        <v>0</v>
      </c>
      <c r="J2687">
        <v>505</v>
      </c>
      <c r="K2687">
        <v>0</v>
      </c>
    </row>
    <row r="2688" spans="1:11" x14ac:dyDescent="0.25">
      <c r="A2688" t="s">
        <v>3496</v>
      </c>
      <c r="B2688" t="s">
        <v>73</v>
      </c>
      <c r="C2688" t="s">
        <v>261</v>
      </c>
      <c r="D2688" t="s">
        <v>238</v>
      </c>
      <c r="E2688" t="s">
        <v>157</v>
      </c>
      <c r="F2688">
        <v>0</v>
      </c>
      <c r="G2688">
        <v>0</v>
      </c>
      <c r="H2688">
        <v>9</v>
      </c>
      <c r="I2688">
        <v>0</v>
      </c>
      <c r="J2688">
        <v>9</v>
      </c>
      <c r="K2688">
        <v>0</v>
      </c>
    </row>
    <row r="2689" spans="1:11" x14ac:dyDescent="0.25">
      <c r="A2689" t="s">
        <v>2781</v>
      </c>
      <c r="B2689" t="s">
        <v>73</v>
      </c>
      <c r="C2689" t="s">
        <v>261</v>
      </c>
      <c r="D2689" t="s">
        <v>241</v>
      </c>
      <c r="E2689" t="s">
        <v>158</v>
      </c>
      <c r="F2689">
        <v>0</v>
      </c>
      <c r="G2689">
        <v>0</v>
      </c>
      <c r="H2689">
        <v>39</v>
      </c>
      <c r="I2689">
        <v>0</v>
      </c>
      <c r="J2689">
        <v>39</v>
      </c>
      <c r="K2689">
        <v>0</v>
      </c>
    </row>
    <row r="2690" spans="1:11" x14ac:dyDescent="0.25">
      <c r="A2690" t="s">
        <v>828</v>
      </c>
      <c r="B2690" t="s">
        <v>73</v>
      </c>
      <c r="C2690" t="s">
        <v>261</v>
      </c>
      <c r="D2690" t="s">
        <v>242</v>
      </c>
      <c r="E2690" t="s">
        <v>159</v>
      </c>
      <c r="F2690">
        <v>0</v>
      </c>
      <c r="G2690">
        <v>0</v>
      </c>
      <c r="H2690">
        <v>13</v>
      </c>
      <c r="I2690">
        <v>0</v>
      </c>
      <c r="J2690">
        <v>13</v>
      </c>
      <c r="K2690">
        <v>0</v>
      </c>
    </row>
    <row r="2691" spans="1:11" x14ac:dyDescent="0.25">
      <c r="A2691" t="s">
        <v>3682</v>
      </c>
      <c r="B2691" t="s">
        <v>73</v>
      </c>
      <c r="C2691" t="s">
        <v>261</v>
      </c>
      <c r="D2691" t="s">
        <v>239</v>
      </c>
      <c r="E2691" t="s">
        <v>160</v>
      </c>
      <c r="F2691">
        <v>0</v>
      </c>
      <c r="G2691">
        <v>0</v>
      </c>
      <c r="H2691">
        <v>10</v>
      </c>
      <c r="I2691">
        <v>0</v>
      </c>
      <c r="J2691">
        <v>10</v>
      </c>
      <c r="K2691">
        <v>0</v>
      </c>
    </row>
    <row r="2692" spans="1:11" x14ac:dyDescent="0.25">
      <c r="A2692" t="s">
        <v>1711</v>
      </c>
      <c r="B2692" t="s">
        <v>73</v>
      </c>
      <c r="C2692" t="s">
        <v>261</v>
      </c>
      <c r="D2692" t="s">
        <v>242</v>
      </c>
      <c r="E2692" t="s">
        <v>162</v>
      </c>
      <c r="F2692">
        <v>0</v>
      </c>
      <c r="G2692">
        <v>0</v>
      </c>
      <c r="H2692">
        <v>15</v>
      </c>
      <c r="I2692">
        <v>0</v>
      </c>
      <c r="J2692">
        <v>15</v>
      </c>
      <c r="K2692">
        <v>0</v>
      </c>
    </row>
    <row r="2693" spans="1:11" x14ac:dyDescent="0.25">
      <c r="A2693" t="s">
        <v>3614</v>
      </c>
      <c r="B2693" t="s">
        <v>73</v>
      </c>
      <c r="C2693" t="s">
        <v>261</v>
      </c>
      <c r="D2693" t="s">
        <v>240</v>
      </c>
      <c r="E2693" t="s">
        <v>163</v>
      </c>
      <c r="F2693">
        <v>0</v>
      </c>
      <c r="G2693">
        <v>0</v>
      </c>
      <c r="H2693">
        <v>5</v>
      </c>
      <c r="I2693">
        <v>0</v>
      </c>
      <c r="J2693">
        <v>5</v>
      </c>
      <c r="K2693">
        <v>0</v>
      </c>
    </row>
    <row r="2694" spans="1:11" x14ac:dyDescent="0.25">
      <c r="A2694" t="s">
        <v>1880</v>
      </c>
      <c r="B2694" t="s">
        <v>73</v>
      </c>
      <c r="C2694" t="s">
        <v>261</v>
      </c>
      <c r="D2694" t="s">
        <v>239</v>
      </c>
      <c r="E2694" t="s">
        <v>164</v>
      </c>
      <c r="F2694">
        <v>0</v>
      </c>
      <c r="G2694">
        <v>0</v>
      </c>
      <c r="H2694">
        <v>26</v>
      </c>
      <c r="I2694">
        <v>0</v>
      </c>
      <c r="J2694">
        <v>26</v>
      </c>
      <c r="K2694">
        <v>0</v>
      </c>
    </row>
    <row r="2695" spans="1:11" x14ac:dyDescent="0.25">
      <c r="A2695" t="s">
        <v>620</v>
      </c>
      <c r="B2695" t="s">
        <v>73</v>
      </c>
      <c r="C2695" t="s">
        <v>261</v>
      </c>
      <c r="D2695" t="s">
        <v>238</v>
      </c>
      <c r="E2695" t="s">
        <v>165</v>
      </c>
      <c r="F2695">
        <v>0</v>
      </c>
      <c r="G2695">
        <v>0</v>
      </c>
      <c r="H2695">
        <v>5</v>
      </c>
      <c r="I2695">
        <v>0</v>
      </c>
      <c r="J2695">
        <v>5</v>
      </c>
      <c r="K2695">
        <v>0</v>
      </c>
    </row>
    <row r="2696" spans="1:11" x14ac:dyDescent="0.25">
      <c r="A2696" t="s">
        <v>3847</v>
      </c>
      <c r="B2696" t="s">
        <v>73</v>
      </c>
      <c r="C2696" t="s">
        <v>261</v>
      </c>
      <c r="D2696" t="s">
        <v>240</v>
      </c>
      <c r="E2696" t="s">
        <v>252</v>
      </c>
      <c r="F2696">
        <v>0</v>
      </c>
      <c r="G2696">
        <v>0</v>
      </c>
      <c r="H2696">
        <v>30</v>
      </c>
      <c r="I2696">
        <v>0</v>
      </c>
      <c r="J2696">
        <v>30</v>
      </c>
      <c r="K2696">
        <v>0</v>
      </c>
    </row>
    <row r="2697" spans="1:11" x14ac:dyDescent="0.25">
      <c r="A2697" t="s">
        <v>1561</v>
      </c>
      <c r="B2697" t="s">
        <v>73</v>
      </c>
      <c r="C2697" t="s">
        <v>261</v>
      </c>
      <c r="D2697" t="s">
        <v>245</v>
      </c>
      <c r="E2697" t="s">
        <v>167</v>
      </c>
      <c r="F2697">
        <v>0</v>
      </c>
      <c r="G2697">
        <v>0</v>
      </c>
      <c r="H2697">
        <v>5</v>
      </c>
      <c r="I2697">
        <v>0</v>
      </c>
      <c r="J2697">
        <v>5</v>
      </c>
      <c r="K2697">
        <v>0</v>
      </c>
    </row>
    <row r="2698" spans="1:11" x14ac:dyDescent="0.25">
      <c r="A2698" t="s">
        <v>1412</v>
      </c>
      <c r="B2698" t="s">
        <v>73</v>
      </c>
      <c r="C2698" t="s">
        <v>261</v>
      </c>
      <c r="D2698" t="s">
        <v>237</v>
      </c>
      <c r="E2698" t="s">
        <v>168</v>
      </c>
      <c r="F2698">
        <v>0</v>
      </c>
      <c r="G2698">
        <v>0</v>
      </c>
      <c r="H2698">
        <v>9</v>
      </c>
      <c r="I2698">
        <v>0</v>
      </c>
      <c r="J2698">
        <v>9</v>
      </c>
      <c r="K2698">
        <v>0</v>
      </c>
    </row>
    <row r="2699" spans="1:11" x14ac:dyDescent="0.25">
      <c r="A2699" t="s">
        <v>2460</v>
      </c>
      <c r="B2699" t="s">
        <v>73</v>
      </c>
      <c r="C2699" t="s">
        <v>261</v>
      </c>
      <c r="D2699" t="s">
        <v>243</v>
      </c>
      <c r="E2699" t="s">
        <v>169</v>
      </c>
      <c r="F2699">
        <v>0</v>
      </c>
      <c r="G2699">
        <v>0</v>
      </c>
      <c r="H2699">
        <v>3</v>
      </c>
      <c r="I2699">
        <v>0</v>
      </c>
      <c r="J2699">
        <v>3</v>
      </c>
      <c r="K2699">
        <v>0</v>
      </c>
    </row>
    <row r="2700" spans="1:11" x14ac:dyDescent="0.25">
      <c r="A2700" t="s">
        <v>3072</v>
      </c>
      <c r="B2700" t="s">
        <v>73</v>
      </c>
      <c r="C2700" t="s">
        <v>261</v>
      </c>
      <c r="D2700" t="s">
        <v>240</v>
      </c>
      <c r="E2700" t="s">
        <v>170</v>
      </c>
      <c r="F2700">
        <v>0</v>
      </c>
      <c r="G2700">
        <v>0</v>
      </c>
      <c r="H2700">
        <v>4</v>
      </c>
      <c r="I2700">
        <v>0</v>
      </c>
      <c r="J2700">
        <v>4</v>
      </c>
      <c r="K2700">
        <v>0</v>
      </c>
    </row>
    <row r="2701" spans="1:11" x14ac:dyDescent="0.25">
      <c r="A2701" t="s">
        <v>2180</v>
      </c>
      <c r="B2701" t="s">
        <v>73</v>
      </c>
      <c r="C2701" t="s">
        <v>261</v>
      </c>
      <c r="D2701" t="s">
        <v>241</v>
      </c>
      <c r="E2701" t="s">
        <v>253</v>
      </c>
      <c r="F2701">
        <v>0</v>
      </c>
      <c r="G2701">
        <v>0</v>
      </c>
      <c r="H2701">
        <v>156</v>
      </c>
      <c r="I2701">
        <v>0</v>
      </c>
      <c r="J2701">
        <v>156</v>
      </c>
      <c r="K2701">
        <v>0</v>
      </c>
    </row>
    <row r="2702" spans="1:11" x14ac:dyDescent="0.25">
      <c r="A2702" t="s">
        <v>1672</v>
      </c>
      <c r="B2702" t="s">
        <v>73</v>
      </c>
      <c r="C2702" t="s">
        <v>261</v>
      </c>
      <c r="D2702" t="s">
        <v>245</v>
      </c>
      <c r="E2702" t="s">
        <v>171</v>
      </c>
      <c r="F2702">
        <v>0</v>
      </c>
      <c r="G2702">
        <v>0</v>
      </c>
      <c r="H2702">
        <v>3</v>
      </c>
      <c r="I2702">
        <v>0</v>
      </c>
      <c r="J2702">
        <v>3</v>
      </c>
      <c r="K2702">
        <v>0</v>
      </c>
    </row>
    <row r="2703" spans="1:11" x14ac:dyDescent="0.25">
      <c r="A2703" t="s">
        <v>586</v>
      </c>
      <c r="B2703" t="s">
        <v>73</v>
      </c>
      <c r="C2703" t="s">
        <v>261</v>
      </c>
      <c r="D2703" t="s">
        <v>240</v>
      </c>
      <c r="E2703" t="s">
        <v>172</v>
      </c>
      <c r="F2703">
        <v>0</v>
      </c>
      <c r="G2703">
        <v>0</v>
      </c>
      <c r="H2703">
        <v>1</v>
      </c>
      <c r="I2703">
        <v>0</v>
      </c>
      <c r="J2703">
        <v>1</v>
      </c>
      <c r="K2703">
        <v>0</v>
      </c>
    </row>
    <row r="2704" spans="1:11" x14ac:dyDescent="0.25">
      <c r="A2704" t="s">
        <v>1793</v>
      </c>
      <c r="B2704" t="s">
        <v>73</v>
      </c>
      <c r="C2704" t="s">
        <v>261</v>
      </c>
      <c r="D2704" t="s">
        <v>237</v>
      </c>
      <c r="E2704" t="s">
        <v>173</v>
      </c>
      <c r="F2704">
        <v>0</v>
      </c>
      <c r="G2704">
        <v>0</v>
      </c>
      <c r="H2704">
        <v>15</v>
      </c>
      <c r="I2704">
        <v>0</v>
      </c>
      <c r="J2704">
        <v>15</v>
      </c>
      <c r="K2704">
        <v>0</v>
      </c>
    </row>
    <row r="2705" spans="1:11" x14ac:dyDescent="0.25">
      <c r="A2705" t="s">
        <v>3993</v>
      </c>
      <c r="B2705" t="s">
        <v>73</v>
      </c>
      <c r="C2705" t="s">
        <v>261</v>
      </c>
      <c r="D2705" t="s">
        <v>237</v>
      </c>
      <c r="E2705" t="s">
        <v>174</v>
      </c>
      <c r="F2705">
        <v>0</v>
      </c>
      <c r="G2705">
        <v>0</v>
      </c>
      <c r="H2705">
        <v>16</v>
      </c>
      <c r="I2705">
        <v>0</v>
      </c>
      <c r="J2705">
        <v>16</v>
      </c>
      <c r="K2705">
        <v>0</v>
      </c>
    </row>
    <row r="2706" spans="1:11" x14ac:dyDescent="0.25">
      <c r="A2706" t="s">
        <v>3253</v>
      </c>
      <c r="B2706" t="s">
        <v>73</v>
      </c>
      <c r="C2706" t="s">
        <v>261</v>
      </c>
      <c r="D2706" t="s">
        <v>241</v>
      </c>
      <c r="E2706" t="s">
        <v>175</v>
      </c>
      <c r="F2706">
        <v>0</v>
      </c>
      <c r="G2706">
        <v>0</v>
      </c>
      <c r="H2706">
        <v>16</v>
      </c>
      <c r="I2706">
        <v>0</v>
      </c>
      <c r="J2706">
        <v>16</v>
      </c>
      <c r="K2706">
        <v>0</v>
      </c>
    </row>
    <row r="2707" spans="1:11" x14ac:dyDescent="0.25">
      <c r="A2707" t="s">
        <v>2727</v>
      </c>
      <c r="B2707" t="s">
        <v>73</v>
      </c>
      <c r="C2707" t="s">
        <v>261</v>
      </c>
      <c r="D2707" t="s">
        <v>242</v>
      </c>
      <c r="E2707" t="s">
        <v>176</v>
      </c>
      <c r="F2707">
        <v>0</v>
      </c>
      <c r="G2707">
        <v>0</v>
      </c>
      <c r="H2707">
        <v>6</v>
      </c>
      <c r="I2707">
        <v>0</v>
      </c>
      <c r="J2707">
        <v>6</v>
      </c>
      <c r="K2707">
        <v>0</v>
      </c>
    </row>
    <row r="2708" spans="1:11" x14ac:dyDescent="0.25">
      <c r="A2708" t="s">
        <v>753</v>
      </c>
      <c r="B2708" t="s">
        <v>73</v>
      </c>
      <c r="C2708" t="s">
        <v>261</v>
      </c>
      <c r="D2708" t="s">
        <v>238</v>
      </c>
      <c r="E2708" t="s">
        <v>177</v>
      </c>
      <c r="F2708">
        <v>0</v>
      </c>
      <c r="G2708">
        <v>0</v>
      </c>
      <c r="H2708">
        <v>4</v>
      </c>
      <c r="I2708">
        <v>0</v>
      </c>
      <c r="J2708">
        <v>4</v>
      </c>
      <c r="K2708">
        <v>0</v>
      </c>
    </row>
    <row r="2709" spans="1:11" x14ac:dyDescent="0.25">
      <c r="A2709" t="s">
        <v>2124</v>
      </c>
      <c r="B2709" t="s">
        <v>73</v>
      </c>
      <c r="C2709" t="s">
        <v>261</v>
      </c>
      <c r="D2709" t="s">
        <v>243</v>
      </c>
      <c r="E2709" t="s">
        <v>178</v>
      </c>
      <c r="F2709">
        <v>0</v>
      </c>
      <c r="G2709">
        <v>0</v>
      </c>
      <c r="H2709">
        <v>2</v>
      </c>
      <c r="I2709">
        <v>0</v>
      </c>
      <c r="J2709">
        <v>2</v>
      </c>
      <c r="K2709">
        <v>0</v>
      </c>
    </row>
    <row r="2710" spans="1:11" x14ac:dyDescent="0.25">
      <c r="A2710" t="s">
        <v>1022</v>
      </c>
      <c r="B2710" t="s">
        <v>73</v>
      </c>
      <c r="C2710" t="s">
        <v>261</v>
      </c>
      <c r="D2710" t="s">
        <v>242</v>
      </c>
      <c r="E2710" t="s">
        <v>179</v>
      </c>
      <c r="F2710">
        <v>0</v>
      </c>
      <c r="G2710">
        <v>0</v>
      </c>
      <c r="H2710">
        <v>2</v>
      </c>
      <c r="I2710">
        <v>0</v>
      </c>
      <c r="J2710">
        <v>2</v>
      </c>
      <c r="K2710">
        <v>0</v>
      </c>
    </row>
    <row r="2711" spans="1:11" x14ac:dyDescent="0.25">
      <c r="A2711" t="s">
        <v>1868</v>
      </c>
      <c r="B2711" t="s">
        <v>73</v>
      </c>
      <c r="C2711" t="s">
        <v>261</v>
      </c>
      <c r="D2711" t="s">
        <v>242</v>
      </c>
      <c r="E2711" t="s">
        <v>180</v>
      </c>
      <c r="F2711">
        <v>0</v>
      </c>
      <c r="G2711">
        <v>0</v>
      </c>
      <c r="H2711">
        <v>4</v>
      </c>
      <c r="I2711">
        <v>0</v>
      </c>
      <c r="J2711">
        <v>4</v>
      </c>
      <c r="K2711">
        <v>0</v>
      </c>
    </row>
    <row r="2712" spans="1:11" x14ac:dyDescent="0.25">
      <c r="A2712" t="s">
        <v>2916</v>
      </c>
      <c r="B2712" t="s">
        <v>73</v>
      </c>
      <c r="C2712" t="s">
        <v>261</v>
      </c>
      <c r="D2712" t="s">
        <v>239</v>
      </c>
      <c r="E2712" t="s">
        <v>181</v>
      </c>
      <c r="F2712">
        <v>0</v>
      </c>
      <c r="G2712">
        <v>0</v>
      </c>
      <c r="H2712">
        <v>15</v>
      </c>
      <c r="I2712">
        <v>0</v>
      </c>
      <c r="J2712">
        <v>15</v>
      </c>
      <c r="K2712">
        <v>0</v>
      </c>
    </row>
    <row r="2713" spans="1:11" x14ac:dyDescent="0.25">
      <c r="A2713" t="s">
        <v>1056</v>
      </c>
      <c r="B2713" t="s">
        <v>73</v>
      </c>
      <c r="C2713" t="s">
        <v>261</v>
      </c>
      <c r="D2713" t="s">
        <v>240</v>
      </c>
      <c r="E2713" t="s">
        <v>182</v>
      </c>
      <c r="F2713">
        <v>0</v>
      </c>
      <c r="G2713">
        <v>0</v>
      </c>
      <c r="H2713">
        <v>1</v>
      </c>
      <c r="I2713">
        <v>0</v>
      </c>
      <c r="J2713">
        <v>1</v>
      </c>
      <c r="K2713">
        <v>0</v>
      </c>
    </row>
    <row r="2714" spans="1:11" x14ac:dyDescent="0.25">
      <c r="A2714" t="s">
        <v>1043</v>
      </c>
      <c r="B2714" t="s">
        <v>73</v>
      </c>
      <c r="C2714" t="s">
        <v>261</v>
      </c>
      <c r="D2714" t="s">
        <v>239</v>
      </c>
      <c r="E2714" t="s">
        <v>183</v>
      </c>
      <c r="F2714">
        <v>0</v>
      </c>
      <c r="G2714">
        <v>0</v>
      </c>
      <c r="H2714">
        <v>4</v>
      </c>
      <c r="I2714">
        <v>0</v>
      </c>
      <c r="J2714">
        <v>4</v>
      </c>
      <c r="K2714">
        <v>0</v>
      </c>
    </row>
    <row r="2715" spans="1:11" x14ac:dyDescent="0.25">
      <c r="A2715" t="s">
        <v>3400</v>
      </c>
      <c r="B2715" t="s">
        <v>73</v>
      </c>
      <c r="C2715" t="s">
        <v>261</v>
      </c>
      <c r="D2715" t="s">
        <v>241</v>
      </c>
      <c r="E2715" t="s">
        <v>184</v>
      </c>
      <c r="F2715">
        <v>0</v>
      </c>
      <c r="G2715">
        <v>0</v>
      </c>
      <c r="H2715">
        <v>12</v>
      </c>
      <c r="I2715">
        <v>0</v>
      </c>
      <c r="J2715">
        <v>12</v>
      </c>
      <c r="K2715">
        <v>0</v>
      </c>
    </row>
    <row r="2716" spans="1:11" x14ac:dyDescent="0.25">
      <c r="A2716" t="s">
        <v>3398</v>
      </c>
      <c r="B2716" t="s">
        <v>73</v>
      </c>
      <c r="C2716" t="s">
        <v>261</v>
      </c>
      <c r="D2716" t="s">
        <v>245</v>
      </c>
      <c r="E2716" t="s">
        <v>185</v>
      </c>
      <c r="F2716">
        <v>0</v>
      </c>
      <c r="G2716">
        <v>0</v>
      </c>
      <c r="H2716">
        <v>4</v>
      </c>
      <c r="I2716">
        <v>0</v>
      </c>
      <c r="J2716">
        <v>4</v>
      </c>
      <c r="K2716">
        <v>0</v>
      </c>
    </row>
    <row r="2717" spans="1:11" x14ac:dyDescent="0.25">
      <c r="A2717" t="s">
        <v>4055</v>
      </c>
      <c r="B2717" t="s">
        <v>73</v>
      </c>
      <c r="C2717" t="s">
        <v>261</v>
      </c>
      <c r="D2717" t="s">
        <v>237</v>
      </c>
      <c r="E2717" t="s">
        <v>186</v>
      </c>
      <c r="F2717">
        <v>0</v>
      </c>
      <c r="G2717">
        <v>0</v>
      </c>
      <c r="H2717">
        <v>1</v>
      </c>
      <c r="I2717">
        <v>0</v>
      </c>
      <c r="J2717">
        <v>1</v>
      </c>
      <c r="K2717">
        <v>0</v>
      </c>
    </row>
    <row r="2718" spans="1:11" x14ac:dyDescent="0.25">
      <c r="A2718" t="s">
        <v>2350</v>
      </c>
      <c r="B2718" t="s">
        <v>73</v>
      </c>
      <c r="C2718" t="s">
        <v>261</v>
      </c>
      <c r="D2718" t="s">
        <v>241</v>
      </c>
      <c r="E2718" t="s">
        <v>187</v>
      </c>
      <c r="F2718">
        <v>0</v>
      </c>
      <c r="G2718">
        <v>0</v>
      </c>
      <c r="H2718">
        <v>7</v>
      </c>
      <c r="I2718">
        <v>0</v>
      </c>
      <c r="J2718">
        <v>7</v>
      </c>
      <c r="K2718">
        <v>0</v>
      </c>
    </row>
    <row r="2719" spans="1:11" x14ac:dyDescent="0.25">
      <c r="A2719" t="s">
        <v>1632</v>
      </c>
      <c r="B2719" t="s">
        <v>73</v>
      </c>
      <c r="C2719" t="s">
        <v>261</v>
      </c>
      <c r="D2719" t="s">
        <v>244</v>
      </c>
      <c r="E2719" t="s">
        <v>188</v>
      </c>
      <c r="F2719">
        <v>0</v>
      </c>
      <c r="G2719">
        <v>0</v>
      </c>
      <c r="H2719">
        <v>4</v>
      </c>
      <c r="I2719">
        <v>0</v>
      </c>
      <c r="J2719">
        <v>4</v>
      </c>
      <c r="K2719">
        <v>0</v>
      </c>
    </row>
    <row r="2720" spans="1:11" x14ac:dyDescent="0.25">
      <c r="A2720" t="s">
        <v>3164</v>
      </c>
      <c r="B2720" t="s">
        <v>73</v>
      </c>
      <c r="C2720" t="s">
        <v>261</v>
      </c>
      <c r="D2720" t="s">
        <v>241</v>
      </c>
      <c r="E2720" t="s">
        <v>189</v>
      </c>
      <c r="F2720">
        <v>0</v>
      </c>
      <c r="G2720">
        <v>0</v>
      </c>
      <c r="H2720">
        <v>3</v>
      </c>
      <c r="I2720">
        <v>0</v>
      </c>
      <c r="J2720">
        <v>3</v>
      </c>
      <c r="K2720">
        <v>0</v>
      </c>
    </row>
    <row r="2721" spans="1:11" x14ac:dyDescent="0.25">
      <c r="A2721" t="s">
        <v>2672</v>
      </c>
      <c r="B2721" t="s">
        <v>73</v>
      </c>
      <c r="C2721" t="s">
        <v>261</v>
      </c>
      <c r="D2721" t="s">
        <v>245</v>
      </c>
      <c r="E2721" t="s">
        <v>190</v>
      </c>
      <c r="F2721">
        <v>0</v>
      </c>
      <c r="G2721">
        <v>0</v>
      </c>
      <c r="H2721">
        <v>14</v>
      </c>
      <c r="I2721">
        <v>0</v>
      </c>
      <c r="J2721">
        <v>14</v>
      </c>
      <c r="K2721">
        <v>0</v>
      </c>
    </row>
    <row r="2722" spans="1:11" x14ac:dyDescent="0.25">
      <c r="A2722" t="s">
        <v>2774</v>
      </c>
      <c r="B2722" t="s">
        <v>73</v>
      </c>
      <c r="C2722" t="s">
        <v>261</v>
      </c>
      <c r="D2722" t="s">
        <v>244</v>
      </c>
      <c r="E2722" t="s">
        <v>191</v>
      </c>
      <c r="F2722">
        <v>0</v>
      </c>
      <c r="G2722">
        <v>0</v>
      </c>
      <c r="H2722">
        <v>3</v>
      </c>
      <c r="I2722">
        <v>0</v>
      </c>
      <c r="J2722">
        <v>3</v>
      </c>
      <c r="K2722">
        <v>0</v>
      </c>
    </row>
    <row r="2723" spans="1:11" x14ac:dyDescent="0.25">
      <c r="A2723" t="s">
        <v>1369</v>
      </c>
      <c r="B2723" t="s">
        <v>73</v>
      </c>
      <c r="C2723" t="s">
        <v>261</v>
      </c>
      <c r="D2723" t="s">
        <v>242</v>
      </c>
      <c r="E2723" t="s">
        <v>192</v>
      </c>
      <c r="F2723">
        <v>0</v>
      </c>
      <c r="G2723">
        <v>0</v>
      </c>
      <c r="H2723">
        <v>2</v>
      </c>
      <c r="I2723">
        <v>0</v>
      </c>
      <c r="J2723">
        <v>2</v>
      </c>
      <c r="K2723">
        <v>0</v>
      </c>
    </row>
    <row r="2724" spans="1:11" x14ac:dyDescent="0.25">
      <c r="A2724" t="s">
        <v>2276</v>
      </c>
      <c r="B2724" t="s">
        <v>73</v>
      </c>
      <c r="C2724" t="s">
        <v>261</v>
      </c>
      <c r="D2724" t="s">
        <v>244</v>
      </c>
      <c r="E2724" t="s">
        <v>193</v>
      </c>
      <c r="F2724">
        <v>0</v>
      </c>
      <c r="G2724">
        <v>0</v>
      </c>
      <c r="H2724">
        <v>6</v>
      </c>
      <c r="I2724">
        <v>0</v>
      </c>
      <c r="J2724">
        <v>6</v>
      </c>
      <c r="K2724">
        <v>0</v>
      </c>
    </row>
    <row r="2725" spans="1:11" x14ac:dyDescent="0.25">
      <c r="A2725" t="s">
        <v>3143</v>
      </c>
      <c r="B2725" t="s">
        <v>73</v>
      </c>
      <c r="C2725" t="s">
        <v>261</v>
      </c>
      <c r="D2725" t="s">
        <v>243</v>
      </c>
      <c r="E2725" t="s">
        <v>194</v>
      </c>
      <c r="F2725">
        <v>0</v>
      </c>
      <c r="G2725">
        <v>0</v>
      </c>
      <c r="H2725">
        <v>6</v>
      </c>
      <c r="I2725">
        <v>0</v>
      </c>
      <c r="J2725">
        <v>6</v>
      </c>
      <c r="K2725">
        <v>0</v>
      </c>
    </row>
    <row r="2726" spans="1:11" x14ac:dyDescent="0.25">
      <c r="A2726" t="s">
        <v>2267</v>
      </c>
      <c r="B2726" t="s">
        <v>73</v>
      </c>
      <c r="C2726" t="s">
        <v>261</v>
      </c>
      <c r="D2726" t="s">
        <v>242</v>
      </c>
      <c r="E2726" t="s">
        <v>254</v>
      </c>
      <c r="F2726">
        <v>0</v>
      </c>
      <c r="G2726">
        <v>0</v>
      </c>
      <c r="H2726">
        <v>198</v>
      </c>
      <c r="I2726">
        <v>0</v>
      </c>
      <c r="J2726">
        <v>198</v>
      </c>
      <c r="K2726">
        <v>0</v>
      </c>
    </row>
    <row r="2727" spans="1:11" x14ac:dyDescent="0.25">
      <c r="A2727" t="s">
        <v>3545</v>
      </c>
      <c r="B2727" t="s">
        <v>73</v>
      </c>
      <c r="C2727" t="s">
        <v>261</v>
      </c>
      <c r="D2727" t="s">
        <v>243</v>
      </c>
      <c r="E2727" t="s">
        <v>195</v>
      </c>
      <c r="F2727">
        <v>0</v>
      </c>
      <c r="G2727">
        <v>0</v>
      </c>
      <c r="H2727">
        <v>2</v>
      </c>
      <c r="I2727">
        <v>0</v>
      </c>
      <c r="J2727">
        <v>2</v>
      </c>
      <c r="K2727">
        <v>0</v>
      </c>
    </row>
    <row r="2728" spans="1:11" x14ac:dyDescent="0.25">
      <c r="A2728" t="s">
        <v>2567</v>
      </c>
      <c r="B2728" t="s">
        <v>73</v>
      </c>
      <c r="C2728" t="s">
        <v>261</v>
      </c>
      <c r="D2728" t="s">
        <v>240</v>
      </c>
      <c r="E2728" t="s">
        <v>196</v>
      </c>
      <c r="F2728">
        <v>0</v>
      </c>
      <c r="G2728">
        <v>0</v>
      </c>
      <c r="H2728">
        <v>4</v>
      </c>
      <c r="I2728">
        <v>0</v>
      </c>
      <c r="J2728">
        <v>4</v>
      </c>
      <c r="K2728">
        <v>0</v>
      </c>
    </row>
    <row r="2729" spans="1:11" x14ac:dyDescent="0.25">
      <c r="A2729" t="s">
        <v>1797</v>
      </c>
      <c r="B2729" t="s">
        <v>73</v>
      </c>
      <c r="C2729" t="s">
        <v>261</v>
      </c>
      <c r="D2729" t="s">
        <v>243</v>
      </c>
      <c r="E2729" t="s">
        <v>255</v>
      </c>
      <c r="F2729">
        <v>0</v>
      </c>
      <c r="G2729">
        <v>0</v>
      </c>
      <c r="H2729">
        <v>72</v>
      </c>
      <c r="I2729">
        <v>0</v>
      </c>
      <c r="J2729">
        <v>72</v>
      </c>
      <c r="K2729">
        <v>0</v>
      </c>
    </row>
    <row r="2730" spans="1:11" x14ac:dyDescent="0.25">
      <c r="A2730" t="s">
        <v>1824</v>
      </c>
      <c r="B2730" t="s">
        <v>73</v>
      </c>
      <c r="C2730" t="s">
        <v>261</v>
      </c>
      <c r="D2730" t="s">
        <v>242</v>
      </c>
      <c r="E2730" t="s">
        <v>197</v>
      </c>
      <c r="F2730">
        <v>0</v>
      </c>
      <c r="G2730">
        <v>0</v>
      </c>
      <c r="H2730">
        <v>9</v>
      </c>
      <c r="I2730">
        <v>0</v>
      </c>
      <c r="J2730">
        <v>9</v>
      </c>
      <c r="K2730">
        <v>0</v>
      </c>
    </row>
    <row r="2731" spans="1:11" x14ac:dyDescent="0.25">
      <c r="A2731" t="s">
        <v>2749</v>
      </c>
      <c r="B2731" t="s">
        <v>73</v>
      </c>
      <c r="C2731" t="s">
        <v>261</v>
      </c>
      <c r="D2731" t="s">
        <v>238</v>
      </c>
      <c r="E2731" t="s">
        <v>198</v>
      </c>
      <c r="F2731">
        <v>0</v>
      </c>
      <c r="G2731">
        <v>0</v>
      </c>
      <c r="H2731">
        <v>1</v>
      </c>
      <c r="I2731">
        <v>0</v>
      </c>
      <c r="J2731">
        <v>1</v>
      </c>
      <c r="K2731">
        <v>0</v>
      </c>
    </row>
    <row r="2732" spans="1:11" x14ac:dyDescent="0.25">
      <c r="A2732" t="s">
        <v>2569</v>
      </c>
      <c r="B2732" t="s">
        <v>73</v>
      </c>
      <c r="C2732" t="s">
        <v>261</v>
      </c>
      <c r="D2732" t="s">
        <v>239</v>
      </c>
      <c r="E2732" t="s">
        <v>199</v>
      </c>
      <c r="F2732">
        <v>0</v>
      </c>
      <c r="G2732">
        <v>0</v>
      </c>
      <c r="H2732">
        <v>34</v>
      </c>
      <c r="I2732">
        <v>0</v>
      </c>
      <c r="J2732">
        <v>34</v>
      </c>
      <c r="K2732">
        <v>0</v>
      </c>
    </row>
    <row r="2733" spans="1:11" x14ac:dyDescent="0.25">
      <c r="A2733" t="s">
        <v>3731</v>
      </c>
      <c r="B2733" t="s">
        <v>73</v>
      </c>
      <c r="C2733" t="s">
        <v>261</v>
      </c>
      <c r="D2733" t="s">
        <v>241</v>
      </c>
      <c r="E2733" t="s">
        <v>200</v>
      </c>
      <c r="F2733">
        <v>0</v>
      </c>
      <c r="G2733">
        <v>0</v>
      </c>
      <c r="H2733">
        <v>3</v>
      </c>
      <c r="I2733">
        <v>0</v>
      </c>
      <c r="J2733">
        <v>3</v>
      </c>
      <c r="K2733">
        <v>0</v>
      </c>
    </row>
    <row r="2734" spans="1:11" x14ac:dyDescent="0.25">
      <c r="A2734" t="s">
        <v>1404</v>
      </c>
      <c r="B2734" t="s">
        <v>73</v>
      </c>
      <c r="C2734" t="s">
        <v>261</v>
      </c>
      <c r="D2734" t="s">
        <v>244</v>
      </c>
      <c r="E2734" t="s">
        <v>201</v>
      </c>
      <c r="F2734">
        <v>0</v>
      </c>
      <c r="G2734">
        <v>0</v>
      </c>
      <c r="H2734">
        <v>11</v>
      </c>
      <c r="I2734">
        <v>0</v>
      </c>
      <c r="J2734">
        <v>11</v>
      </c>
      <c r="K2734">
        <v>0</v>
      </c>
    </row>
    <row r="2735" spans="1:11" x14ac:dyDescent="0.25">
      <c r="A2735" t="s">
        <v>1232</v>
      </c>
      <c r="B2735" t="s">
        <v>73</v>
      </c>
      <c r="C2735" t="s">
        <v>261</v>
      </c>
      <c r="D2735" t="s">
        <v>241</v>
      </c>
      <c r="E2735" t="s">
        <v>202</v>
      </c>
      <c r="F2735">
        <v>0</v>
      </c>
      <c r="G2735">
        <v>0</v>
      </c>
      <c r="H2735">
        <v>4</v>
      </c>
      <c r="I2735">
        <v>0</v>
      </c>
      <c r="J2735">
        <v>4</v>
      </c>
      <c r="K2735">
        <v>0</v>
      </c>
    </row>
    <row r="2736" spans="1:11" x14ac:dyDescent="0.25">
      <c r="A2736" t="s">
        <v>1235</v>
      </c>
      <c r="B2736" t="s">
        <v>73</v>
      </c>
      <c r="C2736" t="s">
        <v>261</v>
      </c>
      <c r="D2736" t="s">
        <v>240</v>
      </c>
      <c r="E2736" t="s">
        <v>203</v>
      </c>
      <c r="F2736">
        <v>0</v>
      </c>
      <c r="G2736">
        <v>0</v>
      </c>
      <c r="H2736">
        <v>2</v>
      </c>
      <c r="I2736">
        <v>0</v>
      </c>
      <c r="J2736">
        <v>2</v>
      </c>
      <c r="K2736">
        <v>0</v>
      </c>
    </row>
    <row r="2737" spans="1:11" x14ac:dyDescent="0.25">
      <c r="A2737" t="s">
        <v>3199</v>
      </c>
      <c r="B2737" t="s">
        <v>73</v>
      </c>
      <c r="C2737" t="s">
        <v>261</v>
      </c>
      <c r="D2737" t="s">
        <v>244</v>
      </c>
      <c r="E2737" t="s">
        <v>204</v>
      </c>
      <c r="F2737">
        <v>0</v>
      </c>
      <c r="G2737">
        <v>0</v>
      </c>
      <c r="H2737">
        <v>5</v>
      </c>
      <c r="I2737">
        <v>0</v>
      </c>
      <c r="J2737">
        <v>5</v>
      </c>
      <c r="K2737">
        <v>0</v>
      </c>
    </row>
    <row r="2738" spans="1:11" x14ac:dyDescent="0.25">
      <c r="A2738" t="s">
        <v>1261</v>
      </c>
      <c r="B2738" t="s">
        <v>73</v>
      </c>
      <c r="C2738" t="s">
        <v>261</v>
      </c>
      <c r="D2738" t="s">
        <v>238</v>
      </c>
      <c r="E2738" t="s">
        <v>205</v>
      </c>
      <c r="F2738">
        <v>0</v>
      </c>
      <c r="G2738">
        <v>0</v>
      </c>
      <c r="H2738">
        <v>3</v>
      </c>
      <c r="I2738">
        <v>0</v>
      </c>
      <c r="J2738">
        <v>3</v>
      </c>
      <c r="K2738">
        <v>0</v>
      </c>
    </row>
    <row r="2739" spans="1:11" x14ac:dyDescent="0.25">
      <c r="A2739" t="s">
        <v>1069</v>
      </c>
      <c r="B2739" t="s">
        <v>73</v>
      </c>
      <c r="C2739" t="s">
        <v>261</v>
      </c>
      <c r="D2739" t="s">
        <v>240</v>
      </c>
      <c r="E2739" t="s">
        <v>206</v>
      </c>
      <c r="F2739">
        <v>0</v>
      </c>
      <c r="G2739">
        <v>0</v>
      </c>
      <c r="H2739">
        <v>5</v>
      </c>
      <c r="I2739">
        <v>0</v>
      </c>
      <c r="J2739">
        <v>5</v>
      </c>
      <c r="K2739">
        <v>0</v>
      </c>
    </row>
    <row r="2740" spans="1:11" x14ac:dyDescent="0.25">
      <c r="A2740" t="s">
        <v>636</v>
      </c>
      <c r="B2740" t="s">
        <v>73</v>
      </c>
      <c r="C2740" t="s">
        <v>261</v>
      </c>
      <c r="D2740" t="s">
        <v>242</v>
      </c>
      <c r="E2740" t="s">
        <v>207</v>
      </c>
      <c r="F2740">
        <v>0</v>
      </c>
      <c r="G2740">
        <v>0</v>
      </c>
      <c r="H2740">
        <v>17</v>
      </c>
      <c r="I2740">
        <v>0</v>
      </c>
      <c r="J2740">
        <v>17</v>
      </c>
      <c r="K2740">
        <v>0</v>
      </c>
    </row>
    <row r="2741" spans="1:11" x14ac:dyDescent="0.25">
      <c r="A2741" t="s">
        <v>1002</v>
      </c>
      <c r="B2741" t="s">
        <v>73</v>
      </c>
      <c r="C2741" t="s">
        <v>261</v>
      </c>
      <c r="D2741" t="s">
        <v>239</v>
      </c>
      <c r="E2741" t="s">
        <v>208</v>
      </c>
      <c r="F2741">
        <v>0</v>
      </c>
      <c r="G2741">
        <v>0</v>
      </c>
      <c r="H2741">
        <v>7</v>
      </c>
      <c r="I2741">
        <v>0</v>
      </c>
      <c r="J2741">
        <v>7</v>
      </c>
      <c r="K2741">
        <v>0</v>
      </c>
    </row>
    <row r="2742" spans="1:11" x14ac:dyDescent="0.25">
      <c r="A2742" t="s">
        <v>2783</v>
      </c>
      <c r="B2742" t="s">
        <v>73</v>
      </c>
      <c r="C2742" t="s">
        <v>261</v>
      </c>
      <c r="D2742" t="s">
        <v>243</v>
      </c>
      <c r="E2742" t="s">
        <v>209</v>
      </c>
      <c r="F2742">
        <v>0</v>
      </c>
      <c r="G2742">
        <v>0</v>
      </c>
      <c r="H2742">
        <v>5</v>
      </c>
      <c r="I2742">
        <v>0</v>
      </c>
      <c r="J2742">
        <v>5</v>
      </c>
      <c r="K2742">
        <v>0</v>
      </c>
    </row>
    <row r="2743" spans="1:11" x14ac:dyDescent="0.25">
      <c r="A2743" t="s">
        <v>3158</v>
      </c>
      <c r="B2743" t="s">
        <v>73</v>
      </c>
      <c r="C2743" t="s">
        <v>261</v>
      </c>
      <c r="D2743" t="s">
        <v>241</v>
      </c>
      <c r="E2743" t="s">
        <v>210</v>
      </c>
      <c r="F2743">
        <v>0</v>
      </c>
      <c r="G2743">
        <v>0</v>
      </c>
      <c r="H2743">
        <v>7</v>
      </c>
      <c r="I2743">
        <v>0</v>
      </c>
      <c r="J2743">
        <v>7</v>
      </c>
      <c r="K2743">
        <v>0</v>
      </c>
    </row>
    <row r="2744" spans="1:11" x14ac:dyDescent="0.25">
      <c r="A2744" t="s">
        <v>1006</v>
      </c>
      <c r="B2744" t="s">
        <v>73</v>
      </c>
      <c r="C2744" t="s">
        <v>261</v>
      </c>
      <c r="D2744" t="s">
        <v>244</v>
      </c>
      <c r="E2744" t="s">
        <v>211</v>
      </c>
      <c r="F2744">
        <v>0</v>
      </c>
      <c r="G2744">
        <v>0</v>
      </c>
      <c r="H2744">
        <v>2</v>
      </c>
      <c r="I2744">
        <v>0</v>
      </c>
      <c r="J2744">
        <v>2</v>
      </c>
      <c r="K2744">
        <v>0</v>
      </c>
    </row>
    <row r="2745" spans="1:11" x14ac:dyDescent="0.25">
      <c r="A2745" t="s">
        <v>1276</v>
      </c>
      <c r="B2745" t="s">
        <v>73</v>
      </c>
      <c r="C2745" t="s">
        <v>261</v>
      </c>
      <c r="D2745" t="s">
        <v>238</v>
      </c>
      <c r="E2745" t="s">
        <v>212</v>
      </c>
      <c r="F2745">
        <v>0</v>
      </c>
      <c r="G2745">
        <v>0</v>
      </c>
      <c r="H2745">
        <v>21</v>
      </c>
      <c r="I2745">
        <v>0</v>
      </c>
      <c r="J2745">
        <v>21</v>
      </c>
      <c r="K2745">
        <v>0</v>
      </c>
    </row>
    <row r="2746" spans="1:11" x14ac:dyDescent="0.25">
      <c r="A2746" t="s">
        <v>3861</v>
      </c>
      <c r="B2746" t="s">
        <v>73</v>
      </c>
      <c r="C2746" t="s">
        <v>261</v>
      </c>
      <c r="D2746" t="s">
        <v>243</v>
      </c>
      <c r="E2746" t="s">
        <v>213</v>
      </c>
      <c r="F2746">
        <v>0</v>
      </c>
      <c r="G2746">
        <v>0</v>
      </c>
      <c r="H2746">
        <v>1</v>
      </c>
      <c r="I2746">
        <v>0</v>
      </c>
      <c r="J2746">
        <v>1</v>
      </c>
      <c r="K2746">
        <v>0</v>
      </c>
    </row>
    <row r="2747" spans="1:11" x14ac:dyDescent="0.25">
      <c r="A2747" t="s">
        <v>2663</v>
      </c>
      <c r="B2747" t="s">
        <v>73</v>
      </c>
      <c r="C2747" t="s">
        <v>261</v>
      </c>
      <c r="D2747" t="s">
        <v>239</v>
      </c>
      <c r="E2747" t="s">
        <v>214</v>
      </c>
      <c r="F2747">
        <v>0</v>
      </c>
      <c r="G2747">
        <v>0</v>
      </c>
      <c r="H2747">
        <v>3</v>
      </c>
      <c r="I2747">
        <v>0</v>
      </c>
      <c r="J2747">
        <v>3</v>
      </c>
      <c r="K2747">
        <v>0</v>
      </c>
    </row>
    <row r="2748" spans="1:11" x14ac:dyDescent="0.25">
      <c r="A2748" t="s">
        <v>3786</v>
      </c>
      <c r="B2748" t="s">
        <v>73</v>
      </c>
      <c r="C2748" t="s">
        <v>261</v>
      </c>
      <c r="D2748" t="s">
        <v>241</v>
      </c>
      <c r="E2748" t="s">
        <v>215</v>
      </c>
      <c r="F2748">
        <v>0</v>
      </c>
      <c r="G2748">
        <v>0</v>
      </c>
      <c r="H2748">
        <v>10</v>
      </c>
      <c r="I2748">
        <v>0</v>
      </c>
      <c r="J2748">
        <v>10</v>
      </c>
      <c r="K2748">
        <v>0</v>
      </c>
    </row>
    <row r="2749" spans="1:11" x14ac:dyDescent="0.25">
      <c r="A2749" t="s">
        <v>1103</v>
      </c>
      <c r="B2749" t="s">
        <v>73</v>
      </c>
      <c r="C2749" t="s">
        <v>261</v>
      </c>
      <c r="D2749" t="s">
        <v>245</v>
      </c>
      <c r="E2749" t="s">
        <v>216</v>
      </c>
      <c r="F2749">
        <v>0</v>
      </c>
      <c r="G2749">
        <v>0</v>
      </c>
      <c r="H2749">
        <v>1</v>
      </c>
      <c r="I2749">
        <v>0</v>
      </c>
      <c r="J2749">
        <v>1</v>
      </c>
      <c r="K2749">
        <v>0</v>
      </c>
    </row>
    <row r="2750" spans="1:11" x14ac:dyDescent="0.25">
      <c r="A2750" t="s">
        <v>2415</v>
      </c>
      <c r="B2750" t="s">
        <v>73</v>
      </c>
      <c r="C2750" t="s">
        <v>261</v>
      </c>
      <c r="D2750" t="s">
        <v>244</v>
      </c>
      <c r="E2750" t="s">
        <v>217</v>
      </c>
      <c r="F2750">
        <v>0</v>
      </c>
      <c r="G2750">
        <v>0</v>
      </c>
      <c r="H2750">
        <v>5</v>
      </c>
      <c r="I2750">
        <v>0</v>
      </c>
      <c r="J2750">
        <v>5</v>
      </c>
      <c r="K2750">
        <v>0</v>
      </c>
    </row>
    <row r="2751" spans="1:11" x14ac:dyDescent="0.25">
      <c r="A2751" t="s">
        <v>1389</v>
      </c>
      <c r="B2751" t="s">
        <v>73</v>
      </c>
      <c r="C2751" t="s">
        <v>261</v>
      </c>
      <c r="D2751" t="s">
        <v>239</v>
      </c>
      <c r="E2751" t="s">
        <v>218</v>
      </c>
      <c r="F2751">
        <v>0</v>
      </c>
      <c r="G2751">
        <v>0</v>
      </c>
      <c r="H2751">
        <v>9</v>
      </c>
      <c r="I2751">
        <v>0</v>
      </c>
      <c r="J2751">
        <v>9</v>
      </c>
      <c r="K2751">
        <v>0</v>
      </c>
    </row>
    <row r="2752" spans="1:11" x14ac:dyDescent="0.25">
      <c r="A2752" t="s">
        <v>1128</v>
      </c>
      <c r="B2752" t="s">
        <v>73</v>
      </c>
      <c r="C2752" t="s">
        <v>261</v>
      </c>
      <c r="D2752" t="s">
        <v>239</v>
      </c>
      <c r="E2752" t="s">
        <v>219</v>
      </c>
      <c r="F2752">
        <v>0</v>
      </c>
      <c r="G2752">
        <v>0</v>
      </c>
      <c r="H2752">
        <v>10</v>
      </c>
      <c r="I2752">
        <v>0</v>
      </c>
      <c r="J2752">
        <v>10</v>
      </c>
      <c r="K2752">
        <v>0</v>
      </c>
    </row>
    <row r="2753" spans="1:11" x14ac:dyDescent="0.25">
      <c r="A2753" t="s">
        <v>2647</v>
      </c>
      <c r="B2753" t="s">
        <v>73</v>
      </c>
      <c r="C2753" t="s">
        <v>261</v>
      </c>
      <c r="D2753" t="s">
        <v>241</v>
      </c>
      <c r="E2753" t="s">
        <v>220</v>
      </c>
      <c r="F2753">
        <v>0</v>
      </c>
      <c r="G2753">
        <v>0</v>
      </c>
      <c r="H2753">
        <v>4</v>
      </c>
      <c r="I2753">
        <v>0</v>
      </c>
      <c r="J2753">
        <v>4</v>
      </c>
      <c r="K2753">
        <v>0</v>
      </c>
    </row>
    <row r="2754" spans="1:11" x14ac:dyDescent="0.25">
      <c r="A2754" t="s">
        <v>726</v>
      </c>
      <c r="B2754" t="s">
        <v>73</v>
      </c>
      <c r="C2754" t="s">
        <v>261</v>
      </c>
      <c r="D2754" t="s">
        <v>244</v>
      </c>
      <c r="E2754" t="s">
        <v>221</v>
      </c>
      <c r="F2754">
        <v>0</v>
      </c>
      <c r="G2754">
        <v>0</v>
      </c>
      <c r="H2754">
        <v>6</v>
      </c>
      <c r="I2754">
        <v>0</v>
      </c>
      <c r="J2754">
        <v>6</v>
      </c>
      <c r="K2754">
        <v>0</v>
      </c>
    </row>
    <row r="2755" spans="1:11" x14ac:dyDescent="0.25">
      <c r="A2755" t="s">
        <v>2538</v>
      </c>
      <c r="B2755" t="s">
        <v>73</v>
      </c>
      <c r="C2755" t="s">
        <v>261</v>
      </c>
      <c r="D2755" t="s">
        <v>242</v>
      </c>
      <c r="E2755" t="s">
        <v>222</v>
      </c>
      <c r="F2755">
        <v>0</v>
      </c>
      <c r="G2755">
        <v>0</v>
      </c>
      <c r="H2755">
        <v>1</v>
      </c>
      <c r="I2755">
        <v>0</v>
      </c>
      <c r="J2755">
        <v>1</v>
      </c>
      <c r="K2755">
        <v>0</v>
      </c>
    </row>
    <row r="2756" spans="1:11" x14ac:dyDescent="0.25">
      <c r="A2756" t="s">
        <v>1336</v>
      </c>
      <c r="B2756" t="s">
        <v>73</v>
      </c>
      <c r="C2756" t="s">
        <v>261</v>
      </c>
      <c r="D2756" t="s">
        <v>244</v>
      </c>
      <c r="E2756" t="s">
        <v>256</v>
      </c>
      <c r="F2756">
        <v>0</v>
      </c>
      <c r="G2756">
        <v>0</v>
      </c>
      <c r="H2756">
        <v>107</v>
      </c>
      <c r="I2756">
        <v>0</v>
      </c>
      <c r="J2756">
        <v>107</v>
      </c>
      <c r="K2756">
        <v>0</v>
      </c>
    </row>
    <row r="2757" spans="1:11" x14ac:dyDescent="0.25">
      <c r="A2757" t="s">
        <v>2400</v>
      </c>
      <c r="B2757" t="s">
        <v>73</v>
      </c>
      <c r="C2757" t="s">
        <v>261</v>
      </c>
      <c r="D2757" t="s">
        <v>237</v>
      </c>
      <c r="E2757" t="s">
        <v>223</v>
      </c>
      <c r="F2757">
        <v>0</v>
      </c>
      <c r="G2757">
        <v>0</v>
      </c>
      <c r="H2757">
        <v>5</v>
      </c>
      <c r="I2757">
        <v>0</v>
      </c>
      <c r="J2757">
        <v>5</v>
      </c>
      <c r="K2757">
        <v>0</v>
      </c>
    </row>
    <row r="2758" spans="1:11" x14ac:dyDescent="0.25">
      <c r="A2758" t="s">
        <v>1492</v>
      </c>
      <c r="B2758" t="s">
        <v>73</v>
      </c>
      <c r="C2758" t="s">
        <v>261</v>
      </c>
      <c r="D2758" t="s">
        <v>242</v>
      </c>
      <c r="E2758" t="s">
        <v>224</v>
      </c>
      <c r="F2758">
        <v>0</v>
      </c>
      <c r="G2758">
        <v>0</v>
      </c>
      <c r="H2758">
        <v>19</v>
      </c>
      <c r="I2758">
        <v>0</v>
      </c>
      <c r="J2758">
        <v>19</v>
      </c>
      <c r="K2758">
        <v>0</v>
      </c>
    </row>
    <row r="2759" spans="1:11" x14ac:dyDescent="0.25">
      <c r="A2759" t="s">
        <v>1486</v>
      </c>
      <c r="B2759" t="s">
        <v>73</v>
      </c>
      <c r="C2759" t="s">
        <v>261</v>
      </c>
      <c r="D2759" t="s">
        <v>239</v>
      </c>
      <c r="E2759" t="s">
        <v>225</v>
      </c>
      <c r="F2759">
        <v>0</v>
      </c>
      <c r="G2759">
        <v>0</v>
      </c>
      <c r="H2759">
        <v>3</v>
      </c>
      <c r="I2759">
        <v>0</v>
      </c>
      <c r="J2759">
        <v>3</v>
      </c>
      <c r="K2759">
        <v>0</v>
      </c>
    </row>
    <row r="2760" spans="1:11" x14ac:dyDescent="0.25">
      <c r="A2760" t="s">
        <v>733</v>
      </c>
      <c r="B2760" t="s">
        <v>73</v>
      </c>
      <c r="C2760" t="s">
        <v>261</v>
      </c>
      <c r="D2760" t="s">
        <v>241</v>
      </c>
      <c r="E2760" t="s">
        <v>226</v>
      </c>
      <c r="F2760">
        <v>0</v>
      </c>
      <c r="G2760">
        <v>0</v>
      </c>
      <c r="H2760">
        <v>2</v>
      </c>
      <c r="I2760">
        <v>0</v>
      </c>
      <c r="J2760">
        <v>2</v>
      </c>
      <c r="K2760">
        <v>0</v>
      </c>
    </row>
    <row r="2761" spans="1:11" x14ac:dyDescent="0.25">
      <c r="A2761" t="s">
        <v>2962</v>
      </c>
      <c r="B2761" t="s">
        <v>73</v>
      </c>
      <c r="C2761" t="s">
        <v>261</v>
      </c>
      <c r="D2761" t="s">
        <v>241</v>
      </c>
      <c r="E2761" t="s">
        <v>227</v>
      </c>
      <c r="F2761">
        <v>0</v>
      </c>
      <c r="G2761">
        <v>0</v>
      </c>
      <c r="H2761">
        <v>5</v>
      </c>
      <c r="I2761">
        <v>0</v>
      </c>
      <c r="J2761">
        <v>5</v>
      </c>
      <c r="K2761">
        <v>0</v>
      </c>
    </row>
    <row r="2762" spans="1:11" x14ac:dyDescent="0.25">
      <c r="A2762" t="s">
        <v>1166</v>
      </c>
      <c r="B2762" t="s">
        <v>73</v>
      </c>
      <c r="C2762" t="s">
        <v>261</v>
      </c>
      <c r="D2762" t="s">
        <v>243</v>
      </c>
      <c r="E2762" t="s">
        <v>228</v>
      </c>
      <c r="F2762">
        <v>0</v>
      </c>
      <c r="G2762">
        <v>0</v>
      </c>
      <c r="H2762">
        <v>13</v>
      </c>
      <c r="I2762">
        <v>0</v>
      </c>
      <c r="J2762">
        <v>13</v>
      </c>
      <c r="K2762">
        <v>0</v>
      </c>
    </row>
    <row r="2763" spans="1:11" x14ac:dyDescent="0.25">
      <c r="A2763" t="s">
        <v>2155</v>
      </c>
      <c r="B2763" t="s">
        <v>73</v>
      </c>
      <c r="C2763" t="s">
        <v>261</v>
      </c>
      <c r="D2763" t="s">
        <v>242</v>
      </c>
      <c r="E2763" t="s">
        <v>229</v>
      </c>
      <c r="F2763">
        <v>0</v>
      </c>
      <c r="G2763">
        <v>0</v>
      </c>
      <c r="H2763">
        <v>3</v>
      </c>
      <c r="I2763">
        <v>0</v>
      </c>
      <c r="J2763">
        <v>3</v>
      </c>
      <c r="K2763">
        <v>0</v>
      </c>
    </row>
    <row r="2764" spans="1:11" x14ac:dyDescent="0.25">
      <c r="A2764" t="s">
        <v>2633</v>
      </c>
      <c r="B2764" t="s">
        <v>73</v>
      </c>
      <c r="C2764" t="s">
        <v>261</v>
      </c>
      <c r="D2764" t="s">
        <v>241</v>
      </c>
      <c r="E2764" t="s">
        <v>230</v>
      </c>
      <c r="F2764">
        <v>0</v>
      </c>
      <c r="G2764">
        <v>0</v>
      </c>
      <c r="H2764">
        <v>5</v>
      </c>
      <c r="I2764">
        <v>0</v>
      </c>
      <c r="J2764">
        <v>5</v>
      </c>
      <c r="K2764">
        <v>0</v>
      </c>
    </row>
    <row r="2765" spans="1:11" x14ac:dyDescent="0.25">
      <c r="A2765" t="s">
        <v>2576</v>
      </c>
      <c r="B2765" t="s">
        <v>73</v>
      </c>
      <c r="C2765" t="s">
        <v>261</v>
      </c>
      <c r="D2765" t="s">
        <v>242</v>
      </c>
      <c r="E2765" t="s">
        <v>231</v>
      </c>
      <c r="F2765">
        <v>0</v>
      </c>
      <c r="G2765">
        <v>0</v>
      </c>
      <c r="H2765">
        <v>4</v>
      </c>
      <c r="I2765">
        <v>0</v>
      </c>
      <c r="J2765">
        <v>4</v>
      </c>
      <c r="K2765">
        <v>0</v>
      </c>
    </row>
    <row r="2766" spans="1:11" x14ac:dyDescent="0.25">
      <c r="A2766" t="s">
        <v>1635</v>
      </c>
      <c r="B2766" t="s">
        <v>73</v>
      </c>
      <c r="C2766" t="s">
        <v>261</v>
      </c>
      <c r="D2766" t="s">
        <v>244</v>
      </c>
      <c r="E2766" t="s">
        <v>232</v>
      </c>
      <c r="F2766">
        <v>0</v>
      </c>
      <c r="G2766">
        <v>0</v>
      </c>
      <c r="H2766">
        <v>3</v>
      </c>
      <c r="I2766">
        <v>0</v>
      </c>
      <c r="J2766">
        <v>3</v>
      </c>
      <c r="K2766">
        <v>0</v>
      </c>
    </row>
    <row r="2767" spans="1:11" x14ac:dyDescent="0.25">
      <c r="A2767" t="s">
        <v>2871</v>
      </c>
      <c r="B2767" t="s">
        <v>73</v>
      </c>
      <c r="C2767" t="s">
        <v>261</v>
      </c>
      <c r="D2767" t="s">
        <v>244</v>
      </c>
      <c r="E2767" t="s">
        <v>233</v>
      </c>
      <c r="F2767">
        <v>0</v>
      </c>
      <c r="G2767">
        <v>0</v>
      </c>
      <c r="H2767">
        <v>7</v>
      </c>
      <c r="I2767">
        <v>0</v>
      </c>
      <c r="J2767">
        <v>7</v>
      </c>
      <c r="K2767">
        <v>0</v>
      </c>
    </row>
    <row r="2768" spans="1:11" x14ac:dyDescent="0.25">
      <c r="A2768" t="s">
        <v>2277</v>
      </c>
      <c r="B2768" t="s">
        <v>73</v>
      </c>
      <c r="C2768" t="s">
        <v>261</v>
      </c>
      <c r="D2768" t="s">
        <v>245</v>
      </c>
      <c r="E2768" t="s">
        <v>234</v>
      </c>
      <c r="F2768">
        <v>0</v>
      </c>
      <c r="G2768">
        <v>0</v>
      </c>
      <c r="H2768">
        <v>1</v>
      </c>
      <c r="I2768">
        <v>0</v>
      </c>
      <c r="J2768">
        <v>1</v>
      </c>
      <c r="K2768">
        <v>0</v>
      </c>
    </row>
    <row r="2769" spans="1:11" x14ac:dyDescent="0.25">
      <c r="A2769" t="s">
        <v>3624</v>
      </c>
      <c r="B2769" t="s">
        <v>73</v>
      </c>
      <c r="C2769" t="s">
        <v>261</v>
      </c>
      <c r="D2769" t="s">
        <v>245</v>
      </c>
      <c r="E2769" t="s">
        <v>257</v>
      </c>
      <c r="F2769">
        <v>0</v>
      </c>
      <c r="G2769">
        <v>0</v>
      </c>
      <c r="H2769">
        <v>79</v>
      </c>
      <c r="I2769">
        <v>0</v>
      </c>
      <c r="J2769">
        <v>79</v>
      </c>
      <c r="K2769">
        <v>0</v>
      </c>
    </row>
    <row r="2770" spans="1:11" x14ac:dyDescent="0.25">
      <c r="A2770" t="s">
        <v>3973</v>
      </c>
      <c r="B2770" t="s">
        <v>73</v>
      </c>
      <c r="C2770" t="s">
        <v>263</v>
      </c>
      <c r="D2770" t="s">
        <v>81</v>
      </c>
      <c r="E2770" t="s">
        <v>248</v>
      </c>
      <c r="F2770">
        <v>0</v>
      </c>
      <c r="G2770">
        <v>0</v>
      </c>
      <c r="H2770">
        <v>63</v>
      </c>
      <c r="I2770">
        <v>0</v>
      </c>
      <c r="J2770">
        <v>63</v>
      </c>
      <c r="K2770">
        <v>0</v>
      </c>
    </row>
    <row r="2771" spans="1:11" x14ac:dyDescent="0.25">
      <c r="A2771" t="s">
        <v>3567</v>
      </c>
      <c r="B2771" t="s">
        <v>73</v>
      </c>
      <c r="C2771" t="s">
        <v>263</v>
      </c>
      <c r="D2771" t="s">
        <v>239</v>
      </c>
      <c r="E2771" t="s">
        <v>82</v>
      </c>
      <c r="F2771">
        <v>0</v>
      </c>
      <c r="G2771">
        <v>0</v>
      </c>
      <c r="H2771">
        <v>3</v>
      </c>
      <c r="I2771">
        <v>0</v>
      </c>
      <c r="J2771">
        <v>3</v>
      </c>
      <c r="K2771">
        <v>0</v>
      </c>
    </row>
    <row r="2772" spans="1:11" x14ac:dyDescent="0.25">
      <c r="A2772" t="s">
        <v>2777</v>
      </c>
      <c r="B2772" t="s">
        <v>73</v>
      </c>
      <c r="C2772" t="s">
        <v>263</v>
      </c>
      <c r="D2772" t="s">
        <v>239</v>
      </c>
      <c r="E2772" t="s">
        <v>83</v>
      </c>
      <c r="F2772">
        <v>0</v>
      </c>
      <c r="G2772">
        <v>0</v>
      </c>
      <c r="H2772">
        <v>1</v>
      </c>
      <c r="I2772">
        <v>0</v>
      </c>
      <c r="J2772">
        <v>1</v>
      </c>
      <c r="K2772">
        <v>0</v>
      </c>
    </row>
    <row r="2773" spans="1:11" x14ac:dyDescent="0.25">
      <c r="A2773" t="s">
        <v>19263</v>
      </c>
      <c r="B2773" t="s">
        <v>73</v>
      </c>
      <c r="C2773" t="s">
        <v>263</v>
      </c>
      <c r="D2773" t="s">
        <v>238</v>
      </c>
      <c r="E2773" t="s">
        <v>86</v>
      </c>
      <c r="F2773">
        <v>0</v>
      </c>
      <c r="G2773">
        <v>0</v>
      </c>
      <c r="H2773">
        <v>1</v>
      </c>
      <c r="I2773">
        <v>0</v>
      </c>
      <c r="J2773">
        <v>1</v>
      </c>
      <c r="K2773">
        <v>0</v>
      </c>
    </row>
    <row r="2774" spans="1:11" x14ac:dyDescent="0.25">
      <c r="A2774" t="s">
        <v>3805</v>
      </c>
      <c r="B2774" t="s">
        <v>73</v>
      </c>
      <c r="C2774" t="s">
        <v>263</v>
      </c>
      <c r="D2774" t="s">
        <v>244</v>
      </c>
      <c r="E2774" t="s">
        <v>88</v>
      </c>
      <c r="F2774">
        <v>0</v>
      </c>
      <c r="G2774">
        <v>0</v>
      </c>
      <c r="H2774">
        <v>2</v>
      </c>
      <c r="I2774">
        <v>0</v>
      </c>
      <c r="J2774">
        <v>2</v>
      </c>
      <c r="K2774">
        <v>0</v>
      </c>
    </row>
    <row r="2775" spans="1:11" x14ac:dyDescent="0.25">
      <c r="A2775" t="s">
        <v>1916</v>
      </c>
      <c r="B2775" t="s">
        <v>73</v>
      </c>
      <c r="C2775" t="s">
        <v>263</v>
      </c>
      <c r="D2775" t="s">
        <v>245</v>
      </c>
      <c r="E2775" t="s">
        <v>94</v>
      </c>
      <c r="F2775">
        <v>0</v>
      </c>
      <c r="G2775">
        <v>0</v>
      </c>
      <c r="H2775">
        <v>1</v>
      </c>
      <c r="I2775">
        <v>0</v>
      </c>
      <c r="J2775">
        <v>1</v>
      </c>
      <c r="K2775">
        <v>0</v>
      </c>
    </row>
    <row r="2776" spans="1:11" x14ac:dyDescent="0.25">
      <c r="A2776" t="s">
        <v>2914</v>
      </c>
      <c r="B2776" t="s">
        <v>73</v>
      </c>
      <c r="C2776" t="s">
        <v>263</v>
      </c>
      <c r="D2776" t="s">
        <v>239</v>
      </c>
      <c r="E2776" t="s">
        <v>95</v>
      </c>
      <c r="F2776">
        <v>0</v>
      </c>
      <c r="G2776">
        <v>0</v>
      </c>
      <c r="H2776">
        <v>1</v>
      </c>
      <c r="I2776">
        <v>0</v>
      </c>
      <c r="J2776">
        <v>1</v>
      </c>
      <c r="K2776">
        <v>0</v>
      </c>
    </row>
    <row r="2777" spans="1:11" x14ac:dyDescent="0.25">
      <c r="A2777" t="s">
        <v>2475</v>
      </c>
      <c r="B2777" t="s">
        <v>73</v>
      </c>
      <c r="C2777" t="s">
        <v>263</v>
      </c>
      <c r="D2777" t="s">
        <v>239</v>
      </c>
      <c r="E2777" t="s">
        <v>98</v>
      </c>
      <c r="F2777">
        <v>0</v>
      </c>
      <c r="G2777">
        <v>0</v>
      </c>
      <c r="H2777">
        <v>1</v>
      </c>
      <c r="I2777">
        <v>0</v>
      </c>
      <c r="J2777">
        <v>1</v>
      </c>
      <c r="K2777">
        <v>0</v>
      </c>
    </row>
    <row r="2778" spans="1:11" x14ac:dyDescent="0.25">
      <c r="A2778" t="s">
        <v>2623</v>
      </c>
      <c r="B2778" t="s">
        <v>73</v>
      </c>
      <c r="C2778" t="s">
        <v>263</v>
      </c>
      <c r="D2778" t="s">
        <v>242</v>
      </c>
      <c r="E2778" t="s">
        <v>99</v>
      </c>
      <c r="F2778">
        <v>0</v>
      </c>
      <c r="G2778">
        <v>0</v>
      </c>
      <c r="H2778">
        <v>2</v>
      </c>
      <c r="I2778">
        <v>0</v>
      </c>
      <c r="J2778">
        <v>2</v>
      </c>
      <c r="K2778">
        <v>0</v>
      </c>
    </row>
    <row r="2779" spans="1:11" x14ac:dyDescent="0.25">
      <c r="A2779" t="s">
        <v>3613</v>
      </c>
      <c r="B2779" t="s">
        <v>73</v>
      </c>
      <c r="C2779" t="s">
        <v>263</v>
      </c>
      <c r="D2779" t="s">
        <v>238</v>
      </c>
      <c r="E2779" t="s">
        <v>104</v>
      </c>
      <c r="F2779">
        <v>0</v>
      </c>
      <c r="G2779">
        <v>0</v>
      </c>
      <c r="H2779">
        <v>1</v>
      </c>
      <c r="I2779">
        <v>0</v>
      </c>
      <c r="J2779">
        <v>1</v>
      </c>
      <c r="K2779">
        <v>0</v>
      </c>
    </row>
    <row r="2780" spans="1:11" x14ac:dyDescent="0.25">
      <c r="A2780" t="s">
        <v>3653</v>
      </c>
      <c r="B2780" t="s">
        <v>73</v>
      </c>
      <c r="C2780" t="s">
        <v>263</v>
      </c>
      <c r="D2780" t="s">
        <v>244</v>
      </c>
      <c r="E2780" t="s">
        <v>109</v>
      </c>
      <c r="F2780">
        <v>0</v>
      </c>
      <c r="G2780">
        <v>0</v>
      </c>
      <c r="H2780">
        <v>2</v>
      </c>
      <c r="I2780">
        <v>0</v>
      </c>
      <c r="J2780">
        <v>2</v>
      </c>
      <c r="K2780">
        <v>0</v>
      </c>
    </row>
    <row r="2781" spans="1:11" x14ac:dyDescent="0.25">
      <c r="A2781" t="s">
        <v>1578</v>
      </c>
      <c r="B2781" t="s">
        <v>73</v>
      </c>
      <c r="C2781" t="s">
        <v>263</v>
      </c>
      <c r="D2781" t="s">
        <v>239</v>
      </c>
      <c r="E2781" t="s">
        <v>110</v>
      </c>
      <c r="F2781">
        <v>0</v>
      </c>
      <c r="G2781">
        <v>0</v>
      </c>
      <c r="H2781">
        <v>1</v>
      </c>
      <c r="I2781">
        <v>0</v>
      </c>
      <c r="J2781">
        <v>1</v>
      </c>
      <c r="K2781">
        <v>0</v>
      </c>
    </row>
    <row r="2782" spans="1:11" x14ac:dyDescent="0.25">
      <c r="A2782" t="s">
        <v>3168</v>
      </c>
      <c r="B2782" t="s">
        <v>73</v>
      </c>
      <c r="C2782" t="s">
        <v>263</v>
      </c>
      <c r="D2782" t="s">
        <v>237</v>
      </c>
      <c r="E2782" t="s">
        <v>113</v>
      </c>
      <c r="F2782">
        <v>0</v>
      </c>
      <c r="G2782">
        <v>0</v>
      </c>
      <c r="H2782">
        <v>1</v>
      </c>
      <c r="I2782">
        <v>0</v>
      </c>
      <c r="J2782">
        <v>1</v>
      </c>
      <c r="K2782">
        <v>0</v>
      </c>
    </row>
    <row r="2783" spans="1:11" x14ac:dyDescent="0.25">
      <c r="A2783" t="s">
        <v>3493</v>
      </c>
      <c r="B2783" t="s">
        <v>73</v>
      </c>
      <c r="C2783" t="s">
        <v>263</v>
      </c>
      <c r="D2783" t="s">
        <v>243</v>
      </c>
      <c r="E2783" t="s">
        <v>115</v>
      </c>
      <c r="F2783">
        <v>0</v>
      </c>
      <c r="G2783">
        <v>0</v>
      </c>
      <c r="H2783">
        <v>1</v>
      </c>
      <c r="I2783">
        <v>0</v>
      </c>
      <c r="J2783">
        <v>1</v>
      </c>
      <c r="K2783">
        <v>0</v>
      </c>
    </row>
    <row r="2784" spans="1:11" x14ac:dyDescent="0.25">
      <c r="A2784" t="s">
        <v>2461</v>
      </c>
      <c r="B2784" t="s">
        <v>73</v>
      </c>
      <c r="C2784" t="s">
        <v>263</v>
      </c>
      <c r="D2784" t="s">
        <v>239</v>
      </c>
      <c r="E2784" t="s">
        <v>120</v>
      </c>
      <c r="F2784">
        <v>0</v>
      </c>
      <c r="G2784">
        <v>0</v>
      </c>
      <c r="H2784">
        <v>1</v>
      </c>
      <c r="I2784">
        <v>0</v>
      </c>
      <c r="J2784">
        <v>1</v>
      </c>
      <c r="K2784">
        <v>0</v>
      </c>
    </row>
    <row r="2785" spans="1:11" x14ac:dyDescent="0.25">
      <c r="A2785" t="s">
        <v>2279</v>
      </c>
      <c r="B2785" t="s">
        <v>73</v>
      </c>
      <c r="C2785" t="s">
        <v>263</v>
      </c>
      <c r="D2785" t="s">
        <v>237</v>
      </c>
      <c r="E2785" t="s">
        <v>249</v>
      </c>
      <c r="F2785">
        <v>0</v>
      </c>
      <c r="G2785">
        <v>0</v>
      </c>
      <c r="H2785">
        <v>2</v>
      </c>
      <c r="I2785">
        <v>0</v>
      </c>
      <c r="J2785">
        <v>2</v>
      </c>
      <c r="K2785">
        <v>0</v>
      </c>
    </row>
    <row r="2786" spans="1:11" x14ac:dyDescent="0.25">
      <c r="A2786" t="s">
        <v>723</v>
      </c>
      <c r="B2786" t="s">
        <v>73</v>
      </c>
      <c r="C2786" t="s">
        <v>263</v>
      </c>
      <c r="D2786" t="s">
        <v>238</v>
      </c>
      <c r="E2786" t="s">
        <v>250</v>
      </c>
      <c r="F2786">
        <v>0</v>
      </c>
      <c r="G2786">
        <v>0</v>
      </c>
      <c r="H2786">
        <v>4</v>
      </c>
      <c r="I2786">
        <v>0</v>
      </c>
      <c r="J2786">
        <v>4</v>
      </c>
      <c r="K2786">
        <v>0</v>
      </c>
    </row>
    <row r="2787" spans="1:11" x14ac:dyDescent="0.25">
      <c r="A2787" t="s">
        <v>2999</v>
      </c>
      <c r="B2787" t="s">
        <v>73</v>
      </c>
      <c r="C2787" t="s">
        <v>263</v>
      </c>
      <c r="D2787" t="s">
        <v>239</v>
      </c>
      <c r="E2787" t="s">
        <v>123</v>
      </c>
      <c r="F2787">
        <v>0</v>
      </c>
      <c r="G2787">
        <v>0</v>
      </c>
      <c r="H2787">
        <v>1</v>
      </c>
      <c r="I2787">
        <v>0</v>
      </c>
      <c r="J2787">
        <v>1</v>
      </c>
      <c r="K2787">
        <v>0</v>
      </c>
    </row>
    <row r="2788" spans="1:11" x14ac:dyDescent="0.25">
      <c r="A2788" t="s">
        <v>1965</v>
      </c>
      <c r="B2788" t="s">
        <v>73</v>
      </c>
      <c r="C2788" t="s">
        <v>263</v>
      </c>
      <c r="D2788" t="s">
        <v>238</v>
      </c>
      <c r="E2788" t="s">
        <v>124</v>
      </c>
      <c r="F2788">
        <v>0</v>
      </c>
      <c r="G2788">
        <v>0</v>
      </c>
      <c r="H2788">
        <v>1</v>
      </c>
      <c r="I2788">
        <v>0</v>
      </c>
      <c r="J2788">
        <v>1</v>
      </c>
      <c r="K2788">
        <v>0</v>
      </c>
    </row>
    <row r="2789" spans="1:11" x14ac:dyDescent="0.25">
      <c r="A2789" t="s">
        <v>1702</v>
      </c>
      <c r="B2789" t="s">
        <v>73</v>
      </c>
      <c r="C2789" t="s">
        <v>263</v>
      </c>
      <c r="D2789" t="s">
        <v>239</v>
      </c>
      <c r="E2789" t="s">
        <v>127</v>
      </c>
      <c r="F2789">
        <v>0</v>
      </c>
      <c r="G2789">
        <v>0</v>
      </c>
      <c r="H2789">
        <v>1</v>
      </c>
      <c r="I2789">
        <v>0</v>
      </c>
      <c r="J2789">
        <v>1</v>
      </c>
      <c r="K2789">
        <v>0</v>
      </c>
    </row>
    <row r="2790" spans="1:11" x14ac:dyDescent="0.25">
      <c r="A2790" t="s">
        <v>2031</v>
      </c>
      <c r="B2790" t="s">
        <v>73</v>
      </c>
      <c r="C2790" t="s">
        <v>263</v>
      </c>
      <c r="D2790" t="s">
        <v>239</v>
      </c>
      <c r="E2790" t="s">
        <v>128</v>
      </c>
      <c r="F2790">
        <v>0</v>
      </c>
      <c r="G2790">
        <v>0</v>
      </c>
      <c r="H2790">
        <v>1</v>
      </c>
      <c r="I2790">
        <v>0</v>
      </c>
      <c r="J2790">
        <v>1</v>
      </c>
      <c r="K2790">
        <v>0</v>
      </c>
    </row>
    <row r="2791" spans="1:11" x14ac:dyDescent="0.25">
      <c r="A2791" t="s">
        <v>1090</v>
      </c>
      <c r="B2791" t="s">
        <v>73</v>
      </c>
      <c r="C2791" t="s">
        <v>263</v>
      </c>
      <c r="D2791" t="s">
        <v>242</v>
      </c>
      <c r="E2791" t="s">
        <v>131</v>
      </c>
      <c r="F2791">
        <v>0</v>
      </c>
      <c r="G2791">
        <v>0</v>
      </c>
      <c r="H2791">
        <v>1</v>
      </c>
      <c r="I2791">
        <v>0</v>
      </c>
      <c r="J2791">
        <v>1</v>
      </c>
      <c r="K2791">
        <v>0</v>
      </c>
    </row>
    <row r="2792" spans="1:11" x14ac:dyDescent="0.25">
      <c r="A2792" t="s">
        <v>1582</v>
      </c>
      <c r="B2792" t="s">
        <v>73</v>
      </c>
      <c r="C2792" t="s">
        <v>263</v>
      </c>
      <c r="D2792" t="s">
        <v>239</v>
      </c>
      <c r="E2792" t="s">
        <v>132</v>
      </c>
      <c r="F2792">
        <v>0</v>
      </c>
      <c r="G2792">
        <v>0</v>
      </c>
      <c r="H2792">
        <v>1</v>
      </c>
      <c r="I2792">
        <v>0</v>
      </c>
      <c r="J2792">
        <v>1</v>
      </c>
      <c r="K2792">
        <v>0</v>
      </c>
    </row>
    <row r="2793" spans="1:11" x14ac:dyDescent="0.25">
      <c r="A2793" t="s">
        <v>3867</v>
      </c>
      <c r="B2793" t="s">
        <v>73</v>
      </c>
      <c r="C2793" t="s">
        <v>263</v>
      </c>
      <c r="D2793" t="s">
        <v>239</v>
      </c>
      <c r="E2793" t="s">
        <v>133</v>
      </c>
      <c r="F2793">
        <v>0</v>
      </c>
      <c r="G2793">
        <v>0</v>
      </c>
      <c r="H2793">
        <v>1</v>
      </c>
      <c r="I2793">
        <v>0</v>
      </c>
      <c r="J2793">
        <v>1</v>
      </c>
      <c r="K2793">
        <v>0</v>
      </c>
    </row>
    <row r="2794" spans="1:11" x14ac:dyDescent="0.25">
      <c r="A2794" t="s">
        <v>3433</v>
      </c>
      <c r="B2794" t="s">
        <v>73</v>
      </c>
      <c r="C2794" t="s">
        <v>263</v>
      </c>
      <c r="D2794" t="s">
        <v>239</v>
      </c>
      <c r="E2794" t="s">
        <v>135</v>
      </c>
      <c r="F2794">
        <v>0</v>
      </c>
      <c r="G2794">
        <v>0</v>
      </c>
      <c r="H2794">
        <v>1</v>
      </c>
      <c r="I2794">
        <v>0</v>
      </c>
      <c r="J2794">
        <v>1</v>
      </c>
      <c r="K2794">
        <v>0</v>
      </c>
    </row>
    <row r="2795" spans="1:11" x14ac:dyDescent="0.25">
      <c r="A2795" t="s">
        <v>3888</v>
      </c>
      <c r="B2795" t="s">
        <v>73</v>
      </c>
      <c r="C2795" t="s">
        <v>263</v>
      </c>
      <c r="D2795" t="s">
        <v>238</v>
      </c>
      <c r="E2795" t="s">
        <v>137</v>
      </c>
      <c r="F2795">
        <v>0</v>
      </c>
      <c r="G2795">
        <v>0</v>
      </c>
      <c r="H2795">
        <v>1</v>
      </c>
      <c r="I2795">
        <v>0</v>
      </c>
      <c r="J2795">
        <v>1</v>
      </c>
      <c r="K2795">
        <v>0</v>
      </c>
    </row>
    <row r="2796" spans="1:11" x14ac:dyDescent="0.25">
      <c r="A2796" t="s">
        <v>2299</v>
      </c>
      <c r="B2796" t="s">
        <v>73</v>
      </c>
      <c r="C2796" t="s">
        <v>263</v>
      </c>
      <c r="D2796" t="s">
        <v>239</v>
      </c>
      <c r="E2796" t="s">
        <v>138</v>
      </c>
      <c r="F2796">
        <v>0</v>
      </c>
      <c r="G2796">
        <v>0</v>
      </c>
      <c r="H2796">
        <v>1</v>
      </c>
      <c r="I2796">
        <v>0</v>
      </c>
      <c r="J2796">
        <v>1</v>
      </c>
      <c r="K2796">
        <v>0</v>
      </c>
    </row>
    <row r="2797" spans="1:11" x14ac:dyDescent="0.25">
      <c r="A2797" t="s">
        <v>3990</v>
      </c>
      <c r="B2797" t="s">
        <v>73</v>
      </c>
      <c r="C2797" t="s">
        <v>263</v>
      </c>
      <c r="D2797" t="s">
        <v>242</v>
      </c>
      <c r="E2797" t="s">
        <v>140</v>
      </c>
      <c r="F2797">
        <v>0</v>
      </c>
      <c r="G2797">
        <v>0</v>
      </c>
      <c r="H2797">
        <v>1</v>
      </c>
      <c r="I2797">
        <v>0</v>
      </c>
      <c r="J2797">
        <v>1</v>
      </c>
      <c r="K2797">
        <v>0</v>
      </c>
    </row>
    <row r="2798" spans="1:11" x14ac:dyDescent="0.25">
      <c r="A2798" t="s">
        <v>709</v>
      </c>
      <c r="B2798" t="s">
        <v>73</v>
      </c>
      <c r="C2798" t="s">
        <v>263</v>
      </c>
      <c r="D2798" t="s">
        <v>239</v>
      </c>
      <c r="E2798" t="s">
        <v>142</v>
      </c>
      <c r="F2798">
        <v>0</v>
      </c>
      <c r="G2798">
        <v>0</v>
      </c>
      <c r="H2798">
        <v>2</v>
      </c>
      <c r="I2798">
        <v>0</v>
      </c>
      <c r="J2798">
        <v>2</v>
      </c>
      <c r="K2798">
        <v>0</v>
      </c>
    </row>
    <row r="2799" spans="1:11" x14ac:dyDescent="0.25">
      <c r="A2799" t="s">
        <v>4047</v>
      </c>
      <c r="B2799" t="s">
        <v>73</v>
      </c>
      <c r="C2799" t="s">
        <v>263</v>
      </c>
      <c r="D2799" t="s">
        <v>242</v>
      </c>
      <c r="E2799" t="s">
        <v>144</v>
      </c>
      <c r="F2799">
        <v>0</v>
      </c>
      <c r="G2799">
        <v>0</v>
      </c>
      <c r="H2799">
        <v>2</v>
      </c>
      <c r="I2799">
        <v>0</v>
      </c>
      <c r="J2799">
        <v>2</v>
      </c>
      <c r="K2799">
        <v>0</v>
      </c>
    </row>
    <row r="2800" spans="1:11" x14ac:dyDescent="0.25">
      <c r="A2800" t="s">
        <v>3594</v>
      </c>
      <c r="B2800" t="s">
        <v>73</v>
      </c>
      <c r="C2800" t="s">
        <v>263</v>
      </c>
      <c r="D2800" t="s">
        <v>245</v>
      </c>
      <c r="E2800" t="s">
        <v>145</v>
      </c>
      <c r="F2800">
        <v>0</v>
      </c>
      <c r="G2800">
        <v>0</v>
      </c>
      <c r="H2800">
        <v>1</v>
      </c>
      <c r="I2800">
        <v>0</v>
      </c>
      <c r="J2800">
        <v>1</v>
      </c>
      <c r="K2800">
        <v>0</v>
      </c>
    </row>
    <row r="2801" spans="1:11" x14ac:dyDescent="0.25">
      <c r="A2801" t="s">
        <v>2176</v>
      </c>
      <c r="B2801" t="s">
        <v>73</v>
      </c>
      <c r="C2801" t="s">
        <v>263</v>
      </c>
      <c r="D2801" t="s">
        <v>245</v>
      </c>
      <c r="E2801" t="s">
        <v>147</v>
      </c>
      <c r="F2801">
        <v>0</v>
      </c>
      <c r="G2801">
        <v>0</v>
      </c>
      <c r="H2801">
        <v>1</v>
      </c>
      <c r="I2801">
        <v>0</v>
      </c>
      <c r="J2801">
        <v>1</v>
      </c>
      <c r="K2801">
        <v>0</v>
      </c>
    </row>
    <row r="2802" spans="1:11" x14ac:dyDescent="0.25">
      <c r="A2802" t="s">
        <v>1549</v>
      </c>
      <c r="B2802" t="s">
        <v>73</v>
      </c>
      <c r="C2802" t="s">
        <v>263</v>
      </c>
      <c r="D2802" t="s">
        <v>245</v>
      </c>
      <c r="E2802" t="s">
        <v>151</v>
      </c>
      <c r="F2802">
        <v>0</v>
      </c>
      <c r="G2802">
        <v>0</v>
      </c>
      <c r="H2802">
        <v>1</v>
      </c>
      <c r="I2802">
        <v>0</v>
      </c>
      <c r="J2802">
        <v>1</v>
      </c>
      <c r="K2802">
        <v>0</v>
      </c>
    </row>
    <row r="2803" spans="1:11" x14ac:dyDescent="0.25">
      <c r="A2803" t="s">
        <v>2262</v>
      </c>
      <c r="B2803" t="s">
        <v>73</v>
      </c>
      <c r="C2803" t="s">
        <v>263</v>
      </c>
      <c r="D2803" t="s">
        <v>239</v>
      </c>
      <c r="E2803" t="s">
        <v>154</v>
      </c>
      <c r="F2803">
        <v>0</v>
      </c>
      <c r="G2803">
        <v>0</v>
      </c>
      <c r="H2803">
        <v>3</v>
      </c>
      <c r="I2803">
        <v>0</v>
      </c>
      <c r="J2803">
        <v>3</v>
      </c>
      <c r="K2803">
        <v>0</v>
      </c>
    </row>
    <row r="2804" spans="1:11" x14ac:dyDescent="0.25">
      <c r="A2804" t="s">
        <v>2049</v>
      </c>
      <c r="B2804" t="s">
        <v>73</v>
      </c>
      <c r="C2804" t="s">
        <v>263</v>
      </c>
      <c r="D2804" t="s">
        <v>239</v>
      </c>
      <c r="E2804" t="s">
        <v>251</v>
      </c>
      <c r="F2804">
        <v>0</v>
      </c>
      <c r="G2804">
        <v>0</v>
      </c>
      <c r="H2804">
        <v>26</v>
      </c>
      <c r="I2804">
        <v>0</v>
      </c>
      <c r="J2804">
        <v>26</v>
      </c>
      <c r="K2804">
        <v>0</v>
      </c>
    </row>
    <row r="2805" spans="1:11" x14ac:dyDescent="0.25">
      <c r="A2805" t="s">
        <v>2053</v>
      </c>
      <c r="B2805" t="s">
        <v>73</v>
      </c>
      <c r="C2805" t="s">
        <v>263</v>
      </c>
      <c r="D2805" t="s">
        <v>241</v>
      </c>
      <c r="E2805" t="s">
        <v>158</v>
      </c>
      <c r="F2805">
        <v>0</v>
      </c>
      <c r="G2805">
        <v>0</v>
      </c>
      <c r="H2805">
        <v>2</v>
      </c>
      <c r="I2805">
        <v>0</v>
      </c>
      <c r="J2805">
        <v>2</v>
      </c>
      <c r="K2805">
        <v>0</v>
      </c>
    </row>
    <row r="2806" spans="1:11" x14ac:dyDescent="0.25">
      <c r="A2806" t="s">
        <v>3416</v>
      </c>
      <c r="B2806" t="s">
        <v>73</v>
      </c>
      <c r="C2806" t="s">
        <v>263</v>
      </c>
      <c r="D2806" t="s">
        <v>242</v>
      </c>
      <c r="E2806" t="s">
        <v>159</v>
      </c>
      <c r="F2806">
        <v>0</v>
      </c>
      <c r="G2806">
        <v>0</v>
      </c>
      <c r="H2806">
        <v>1</v>
      </c>
      <c r="I2806">
        <v>0</v>
      </c>
      <c r="J2806">
        <v>1</v>
      </c>
      <c r="K2806">
        <v>0</v>
      </c>
    </row>
    <row r="2807" spans="1:11" x14ac:dyDescent="0.25">
      <c r="A2807" t="s">
        <v>2516</v>
      </c>
      <c r="B2807" t="s">
        <v>73</v>
      </c>
      <c r="C2807" t="s">
        <v>263</v>
      </c>
      <c r="D2807" t="s">
        <v>239</v>
      </c>
      <c r="E2807" t="s">
        <v>164</v>
      </c>
      <c r="F2807">
        <v>0</v>
      </c>
      <c r="G2807">
        <v>0</v>
      </c>
      <c r="H2807">
        <v>2</v>
      </c>
      <c r="I2807">
        <v>0</v>
      </c>
      <c r="J2807">
        <v>2</v>
      </c>
      <c r="K2807">
        <v>0</v>
      </c>
    </row>
    <row r="2808" spans="1:11" x14ac:dyDescent="0.25">
      <c r="A2808" t="s">
        <v>684</v>
      </c>
      <c r="B2808" t="s">
        <v>73</v>
      </c>
      <c r="C2808" t="s">
        <v>263</v>
      </c>
      <c r="D2808" t="s">
        <v>240</v>
      </c>
      <c r="E2808" t="s">
        <v>252</v>
      </c>
      <c r="F2808">
        <v>0</v>
      </c>
      <c r="G2808">
        <v>0</v>
      </c>
      <c r="H2808">
        <v>1</v>
      </c>
      <c r="I2808">
        <v>0</v>
      </c>
      <c r="J2808">
        <v>1</v>
      </c>
      <c r="K2808">
        <v>0</v>
      </c>
    </row>
    <row r="2809" spans="1:11" x14ac:dyDescent="0.25">
      <c r="A2809" t="s">
        <v>4076</v>
      </c>
      <c r="B2809" t="s">
        <v>73</v>
      </c>
      <c r="C2809" t="s">
        <v>263</v>
      </c>
      <c r="D2809" t="s">
        <v>241</v>
      </c>
      <c r="E2809" t="s">
        <v>253</v>
      </c>
      <c r="F2809">
        <v>0</v>
      </c>
      <c r="G2809">
        <v>0</v>
      </c>
      <c r="H2809">
        <v>5</v>
      </c>
      <c r="I2809">
        <v>0</v>
      </c>
      <c r="J2809">
        <v>5</v>
      </c>
      <c r="K2809">
        <v>0</v>
      </c>
    </row>
    <row r="2810" spans="1:11" x14ac:dyDescent="0.25">
      <c r="A2810" t="s">
        <v>914</v>
      </c>
      <c r="B2810" t="s">
        <v>73</v>
      </c>
      <c r="C2810" t="s">
        <v>263</v>
      </c>
      <c r="D2810" t="s">
        <v>240</v>
      </c>
      <c r="E2810" t="s">
        <v>172</v>
      </c>
      <c r="F2810">
        <v>0</v>
      </c>
      <c r="G2810">
        <v>0</v>
      </c>
      <c r="H2810">
        <v>1</v>
      </c>
      <c r="I2810">
        <v>0</v>
      </c>
      <c r="J2810">
        <v>1</v>
      </c>
      <c r="K2810">
        <v>0</v>
      </c>
    </row>
    <row r="2811" spans="1:11" x14ac:dyDescent="0.25">
      <c r="A2811" t="s">
        <v>1809</v>
      </c>
      <c r="B2811" t="s">
        <v>73</v>
      </c>
      <c r="C2811" t="s">
        <v>263</v>
      </c>
      <c r="D2811" t="s">
        <v>241</v>
      </c>
      <c r="E2811" t="s">
        <v>175</v>
      </c>
      <c r="F2811">
        <v>0</v>
      </c>
      <c r="G2811">
        <v>0</v>
      </c>
      <c r="H2811">
        <v>1</v>
      </c>
      <c r="I2811">
        <v>0</v>
      </c>
      <c r="J2811">
        <v>1</v>
      </c>
      <c r="K2811">
        <v>0</v>
      </c>
    </row>
    <row r="2812" spans="1:11" x14ac:dyDescent="0.25">
      <c r="A2812" t="s">
        <v>2981</v>
      </c>
      <c r="B2812" t="s">
        <v>73</v>
      </c>
      <c r="C2812" t="s">
        <v>263</v>
      </c>
      <c r="D2812" t="s">
        <v>242</v>
      </c>
      <c r="E2812" t="s">
        <v>176</v>
      </c>
      <c r="F2812">
        <v>0</v>
      </c>
      <c r="G2812">
        <v>0</v>
      </c>
      <c r="H2812">
        <v>1</v>
      </c>
      <c r="I2812">
        <v>0</v>
      </c>
      <c r="J2812">
        <v>1</v>
      </c>
      <c r="K2812">
        <v>0</v>
      </c>
    </row>
    <row r="2813" spans="1:11" x14ac:dyDescent="0.25">
      <c r="A2813" t="s">
        <v>2506</v>
      </c>
      <c r="B2813" t="s">
        <v>73</v>
      </c>
      <c r="C2813" t="s">
        <v>263</v>
      </c>
      <c r="D2813" t="s">
        <v>239</v>
      </c>
      <c r="E2813" t="s">
        <v>181</v>
      </c>
      <c r="F2813">
        <v>0</v>
      </c>
      <c r="G2813">
        <v>0</v>
      </c>
      <c r="H2813">
        <v>1</v>
      </c>
      <c r="I2813">
        <v>0</v>
      </c>
      <c r="J2813">
        <v>1</v>
      </c>
      <c r="K2813">
        <v>0</v>
      </c>
    </row>
    <row r="2814" spans="1:11" x14ac:dyDescent="0.25">
      <c r="A2814" t="s">
        <v>2676</v>
      </c>
      <c r="B2814" t="s">
        <v>73</v>
      </c>
      <c r="C2814" t="s">
        <v>263</v>
      </c>
      <c r="D2814" t="s">
        <v>241</v>
      </c>
      <c r="E2814" t="s">
        <v>184</v>
      </c>
      <c r="F2814">
        <v>0</v>
      </c>
      <c r="G2814">
        <v>0</v>
      </c>
      <c r="H2814">
        <v>1</v>
      </c>
      <c r="I2814">
        <v>0</v>
      </c>
      <c r="J2814">
        <v>1</v>
      </c>
      <c r="K2814">
        <v>0</v>
      </c>
    </row>
    <row r="2815" spans="1:11" x14ac:dyDescent="0.25">
      <c r="A2815" t="s">
        <v>19309</v>
      </c>
      <c r="B2815" t="s">
        <v>73</v>
      </c>
      <c r="C2815" t="s">
        <v>263</v>
      </c>
      <c r="D2815" t="s">
        <v>245</v>
      </c>
      <c r="E2815" t="s">
        <v>190</v>
      </c>
      <c r="F2815">
        <v>0</v>
      </c>
      <c r="G2815">
        <v>0</v>
      </c>
      <c r="H2815">
        <v>1</v>
      </c>
      <c r="I2815">
        <v>0</v>
      </c>
      <c r="J2815">
        <v>1</v>
      </c>
      <c r="K2815">
        <v>0</v>
      </c>
    </row>
    <row r="2816" spans="1:11" x14ac:dyDescent="0.25">
      <c r="A2816" t="s">
        <v>3177</v>
      </c>
      <c r="B2816" t="s">
        <v>73</v>
      </c>
      <c r="C2816" t="s">
        <v>263</v>
      </c>
      <c r="D2816" t="s">
        <v>242</v>
      </c>
      <c r="E2816" t="s">
        <v>254</v>
      </c>
      <c r="F2816">
        <v>0</v>
      </c>
      <c r="G2816">
        <v>0</v>
      </c>
      <c r="H2816">
        <v>11</v>
      </c>
      <c r="I2816">
        <v>0</v>
      </c>
      <c r="J2816">
        <v>11</v>
      </c>
      <c r="K2816">
        <v>0</v>
      </c>
    </row>
    <row r="2817" spans="1:11" x14ac:dyDescent="0.25">
      <c r="A2817" t="s">
        <v>1786</v>
      </c>
      <c r="B2817" t="s">
        <v>73</v>
      </c>
      <c r="C2817" t="s">
        <v>263</v>
      </c>
      <c r="D2817" t="s">
        <v>243</v>
      </c>
      <c r="E2817" t="s">
        <v>255</v>
      </c>
      <c r="F2817">
        <v>0</v>
      </c>
      <c r="G2817">
        <v>0</v>
      </c>
      <c r="H2817">
        <v>1</v>
      </c>
      <c r="I2817">
        <v>0</v>
      </c>
      <c r="J2817">
        <v>1</v>
      </c>
      <c r="K2817">
        <v>0</v>
      </c>
    </row>
    <row r="2818" spans="1:11" x14ac:dyDescent="0.25">
      <c r="A2818" t="s">
        <v>3645</v>
      </c>
      <c r="B2818" t="s">
        <v>73</v>
      </c>
      <c r="C2818" t="s">
        <v>263</v>
      </c>
      <c r="D2818" t="s">
        <v>239</v>
      </c>
      <c r="E2818" t="s">
        <v>199</v>
      </c>
      <c r="F2818">
        <v>0</v>
      </c>
      <c r="G2818">
        <v>0</v>
      </c>
      <c r="H2818">
        <v>2</v>
      </c>
      <c r="I2818">
        <v>0</v>
      </c>
      <c r="J2818">
        <v>2</v>
      </c>
      <c r="K2818">
        <v>0</v>
      </c>
    </row>
    <row r="2819" spans="1:11" x14ac:dyDescent="0.25">
      <c r="A2819" t="s">
        <v>2793</v>
      </c>
      <c r="B2819" t="s">
        <v>73</v>
      </c>
      <c r="C2819" t="s">
        <v>263</v>
      </c>
      <c r="D2819" t="s">
        <v>242</v>
      </c>
      <c r="E2819" t="s">
        <v>207</v>
      </c>
      <c r="F2819">
        <v>0</v>
      </c>
      <c r="G2819">
        <v>0</v>
      </c>
      <c r="H2819">
        <v>1</v>
      </c>
      <c r="I2819">
        <v>0</v>
      </c>
      <c r="J2819">
        <v>1</v>
      </c>
      <c r="K2819">
        <v>0</v>
      </c>
    </row>
    <row r="2820" spans="1:11" x14ac:dyDescent="0.25">
      <c r="A2820" t="s">
        <v>3951</v>
      </c>
      <c r="B2820" t="s">
        <v>73</v>
      </c>
      <c r="C2820" t="s">
        <v>263</v>
      </c>
      <c r="D2820" t="s">
        <v>239</v>
      </c>
      <c r="E2820" t="s">
        <v>208</v>
      </c>
      <c r="F2820">
        <v>0</v>
      </c>
      <c r="G2820">
        <v>0</v>
      </c>
      <c r="H2820">
        <v>1</v>
      </c>
      <c r="I2820">
        <v>0</v>
      </c>
      <c r="J2820">
        <v>1</v>
      </c>
      <c r="K2820">
        <v>0</v>
      </c>
    </row>
    <row r="2821" spans="1:11" x14ac:dyDescent="0.25">
      <c r="A2821" t="s">
        <v>1501</v>
      </c>
      <c r="B2821" t="s">
        <v>73</v>
      </c>
      <c r="C2821" t="s">
        <v>263</v>
      </c>
      <c r="D2821" t="s">
        <v>241</v>
      </c>
      <c r="E2821" t="s">
        <v>210</v>
      </c>
      <c r="F2821">
        <v>0</v>
      </c>
      <c r="G2821">
        <v>0</v>
      </c>
      <c r="H2821">
        <v>1</v>
      </c>
      <c r="I2821">
        <v>0</v>
      </c>
      <c r="J2821">
        <v>1</v>
      </c>
      <c r="K2821">
        <v>0</v>
      </c>
    </row>
    <row r="2822" spans="1:11" x14ac:dyDescent="0.25">
      <c r="A2822" t="s">
        <v>2702</v>
      </c>
      <c r="B2822" t="s">
        <v>73</v>
      </c>
      <c r="C2822" t="s">
        <v>263</v>
      </c>
      <c r="D2822" t="s">
        <v>244</v>
      </c>
      <c r="E2822" t="s">
        <v>217</v>
      </c>
      <c r="F2822">
        <v>0</v>
      </c>
      <c r="G2822">
        <v>0</v>
      </c>
      <c r="H2822">
        <v>1</v>
      </c>
      <c r="I2822">
        <v>0</v>
      </c>
      <c r="J2822">
        <v>1</v>
      </c>
      <c r="K2822">
        <v>0</v>
      </c>
    </row>
    <row r="2823" spans="1:11" x14ac:dyDescent="0.25">
      <c r="A2823" t="s">
        <v>3610</v>
      </c>
      <c r="B2823" t="s">
        <v>73</v>
      </c>
      <c r="C2823" t="s">
        <v>263</v>
      </c>
      <c r="D2823" t="s">
        <v>244</v>
      </c>
      <c r="E2823" t="s">
        <v>256</v>
      </c>
      <c r="F2823">
        <v>0</v>
      </c>
      <c r="G2823">
        <v>0</v>
      </c>
      <c r="H2823">
        <v>8</v>
      </c>
      <c r="I2823">
        <v>0</v>
      </c>
      <c r="J2823">
        <v>8</v>
      </c>
      <c r="K2823">
        <v>0</v>
      </c>
    </row>
    <row r="2824" spans="1:11" x14ac:dyDescent="0.25">
      <c r="A2824" t="s">
        <v>869</v>
      </c>
      <c r="B2824" t="s">
        <v>73</v>
      </c>
      <c r="C2824" t="s">
        <v>263</v>
      </c>
      <c r="D2824" t="s">
        <v>237</v>
      </c>
      <c r="E2824" t="s">
        <v>223</v>
      </c>
      <c r="F2824">
        <v>0</v>
      </c>
      <c r="G2824">
        <v>0</v>
      </c>
      <c r="H2824">
        <v>1</v>
      </c>
      <c r="I2824">
        <v>0</v>
      </c>
      <c r="J2824">
        <v>1</v>
      </c>
      <c r="K2824">
        <v>0</v>
      </c>
    </row>
    <row r="2825" spans="1:11" x14ac:dyDescent="0.25">
      <c r="A2825" t="s">
        <v>2057</v>
      </c>
      <c r="B2825" t="s">
        <v>73</v>
      </c>
      <c r="C2825" t="s">
        <v>263</v>
      </c>
      <c r="D2825" t="s">
        <v>242</v>
      </c>
      <c r="E2825" t="s">
        <v>224</v>
      </c>
      <c r="F2825">
        <v>0</v>
      </c>
      <c r="G2825">
        <v>0</v>
      </c>
      <c r="H2825">
        <v>2</v>
      </c>
      <c r="I2825">
        <v>0</v>
      </c>
      <c r="J2825">
        <v>2</v>
      </c>
      <c r="K2825">
        <v>0</v>
      </c>
    </row>
    <row r="2826" spans="1:11" x14ac:dyDescent="0.25">
      <c r="A2826" t="s">
        <v>2836</v>
      </c>
      <c r="B2826" t="s">
        <v>73</v>
      </c>
      <c r="C2826" t="s">
        <v>263</v>
      </c>
      <c r="D2826" t="s">
        <v>244</v>
      </c>
      <c r="E2826" t="s">
        <v>232</v>
      </c>
      <c r="F2826">
        <v>0</v>
      </c>
      <c r="G2826">
        <v>0</v>
      </c>
      <c r="H2826">
        <v>2</v>
      </c>
      <c r="I2826">
        <v>0</v>
      </c>
      <c r="J2826">
        <v>2</v>
      </c>
      <c r="K2826">
        <v>0</v>
      </c>
    </row>
    <row r="2827" spans="1:11" x14ac:dyDescent="0.25">
      <c r="A2827" t="s">
        <v>3028</v>
      </c>
      <c r="B2827" t="s">
        <v>73</v>
      </c>
      <c r="C2827" t="s">
        <v>263</v>
      </c>
      <c r="D2827" t="s">
        <v>244</v>
      </c>
      <c r="E2827" t="s">
        <v>233</v>
      </c>
      <c r="F2827">
        <v>0</v>
      </c>
      <c r="G2827">
        <v>0</v>
      </c>
      <c r="H2827">
        <v>1</v>
      </c>
      <c r="I2827">
        <v>0</v>
      </c>
      <c r="J2827">
        <v>1</v>
      </c>
      <c r="K2827">
        <v>0</v>
      </c>
    </row>
    <row r="2828" spans="1:11" x14ac:dyDescent="0.25">
      <c r="A2828" t="s">
        <v>2766</v>
      </c>
      <c r="B2828" t="s">
        <v>73</v>
      </c>
      <c r="C2828" t="s">
        <v>263</v>
      </c>
      <c r="D2828" t="s">
        <v>245</v>
      </c>
      <c r="E2828" t="s">
        <v>257</v>
      </c>
      <c r="F2828">
        <v>0</v>
      </c>
      <c r="G2828">
        <v>0</v>
      </c>
      <c r="H2828">
        <v>5</v>
      </c>
      <c r="I2828">
        <v>0</v>
      </c>
      <c r="J2828">
        <v>5</v>
      </c>
      <c r="K2828">
        <v>0</v>
      </c>
    </row>
    <row r="2829" spans="1:11" x14ac:dyDescent="0.25">
      <c r="A2829" t="s">
        <v>1602</v>
      </c>
      <c r="B2829" t="s">
        <v>73</v>
      </c>
      <c r="C2829" t="s">
        <v>260</v>
      </c>
      <c r="D2829" t="s">
        <v>81</v>
      </c>
      <c r="E2829" t="s">
        <v>248</v>
      </c>
      <c r="F2829">
        <v>1860</v>
      </c>
      <c r="G2829">
        <v>11675.39</v>
      </c>
      <c r="H2829">
        <v>0</v>
      </c>
      <c r="I2829">
        <v>0</v>
      </c>
      <c r="J2829">
        <v>1860</v>
      </c>
      <c r="K2829">
        <v>11675.39</v>
      </c>
    </row>
    <row r="2830" spans="1:11" x14ac:dyDescent="0.25">
      <c r="A2830" t="s">
        <v>4014</v>
      </c>
      <c r="B2830" t="s">
        <v>73</v>
      </c>
      <c r="C2830" t="s">
        <v>260</v>
      </c>
      <c r="D2830" t="s">
        <v>239</v>
      </c>
      <c r="E2830" t="s">
        <v>82</v>
      </c>
      <c r="F2830">
        <v>8</v>
      </c>
      <c r="G2830">
        <v>42</v>
      </c>
      <c r="H2830">
        <v>0</v>
      </c>
      <c r="I2830">
        <v>0</v>
      </c>
      <c r="J2830">
        <v>8</v>
      </c>
      <c r="K2830">
        <v>42</v>
      </c>
    </row>
    <row r="2831" spans="1:11" x14ac:dyDescent="0.25">
      <c r="A2831" t="s">
        <v>2081</v>
      </c>
      <c r="B2831" t="s">
        <v>73</v>
      </c>
      <c r="C2831" t="s">
        <v>260</v>
      </c>
      <c r="D2831" t="s">
        <v>239</v>
      </c>
      <c r="E2831" t="s">
        <v>83</v>
      </c>
      <c r="F2831">
        <v>29</v>
      </c>
      <c r="G2831">
        <v>207</v>
      </c>
      <c r="H2831">
        <v>0</v>
      </c>
      <c r="I2831">
        <v>0</v>
      </c>
      <c r="J2831">
        <v>29</v>
      </c>
      <c r="K2831">
        <v>207</v>
      </c>
    </row>
    <row r="2832" spans="1:11" x14ac:dyDescent="0.25">
      <c r="A2832" t="s">
        <v>3985</v>
      </c>
      <c r="B2832" t="s">
        <v>73</v>
      </c>
      <c r="C2832" t="s">
        <v>260</v>
      </c>
      <c r="D2832" t="s">
        <v>245</v>
      </c>
      <c r="E2832" t="s">
        <v>84</v>
      </c>
      <c r="F2832">
        <v>5</v>
      </c>
      <c r="G2832">
        <v>29</v>
      </c>
      <c r="H2832">
        <v>0</v>
      </c>
      <c r="I2832">
        <v>0</v>
      </c>
      <c r="J2832">
        <v>5</v>
      </c>
      <c r="K2832">
        <v>29</v>
      </c>
    </row>
    <row r="2833" spans="1:11" x14ac:dyDescent="0.25">
      <c r="A2833" t="s">
        <v>1695</v>
      </c>
      <c r="B2833" t="s">
        <v>73</v>
      </c>
      <c r="C2833" t="s">
        <v>260</v>
      </c>
      <c r="D2833" t="s">
        <v>243</v>
      </c>
      <c r="E2833" t="s">
        <v>85</v>
      </c>
      <c r="F2833">
        <v>4</v>
      </c>
      <c r="G2833">
        <v>21</v>
      </c>
      <c r="H2833">
        <v>0</v>
      </c>
      <c r="I2833">
        <v>0</v>
      </c>
      <c r="J2833">
        <v>4</v>
      </c>
      <c r="K2833">
        <v>21</v>
      </c>
    </row>
    <row r="2834" spans="1:11" x14ac:dyDescent="0.25">
      <c r="A2834" t="s">
        <v>953</v>
      </c>
      <c r="B2834" t="s">
        <v>73</v>
      </c>
      <c r="C2834" t="s">
        <v>260</v>
      </c>
      <c r="D2834" t="s">
        <v>238</v>
      </c>
      <c r="E2834" t="s">
        <v>86</v>
      </c>
      <c r="F2834">
        <v>15</v>
      </c>
      <c r="G2834">
        <v>93</v>
      </c>
      <c r="H2834">
        <v>0</v>
      </c>
      <c r="I2834">
        <v>0</v>
      </c>
      <c r="J2834">
        <v>15</v>
      </c>
      <c r="K2834">
        <v>93</v>
      </c>
    </row>
    <row r="2835" spans="1:11" x14ac:dyDescent="0.25">
      <c r="A2835" t="s">
        <v>3850</v>
      </c>
      <c r="B2835" t="s">
        <v>73</v>
      </c>
      <c r="C2835" t="s">
        <v>260</v>
      </c>
      <c r="D2835" t="s">
        <v>239</v>
      </c>
      <c r="E2835" t="s">
        <v>87</v>
      </c>
      <c r="F2835">
        <v>14</v>
      </c>
      <c r="G2835">
        <v>77</v>
      </c>
      <c r="H2835">
        <v>0</v>
      </c>
      <c r="I2835">
        <v>0</v>
      </c>
      <c r="J2835">
        <v>14</v>
      </c>
      <c r="K2835">
        <v>77</v>
      </c>
    </row>
    <row r="2836" spans="1:11" x14ac:dyDescent="0.25">
      <c r="A2836" t="s">
        <v>1982</v>
      </c>
      <c r="B2836" t="s">
        <v>73</v>
      </c>
      <c r="C2836" t="s">
        <v>260</v>
      </c>
      <c r="D2836" t="s">
        <v>244</v>
      </c>
      <c r="E2836" t="s">
        <v>88</v>
      </c>
      <c r="F2836">
        <v>36</v>
      </c>
      <c r="G2836">
        <v>258</v>
      </c>
      <c r="H2836">
        <v>0</v>
      </c>
      <c r="I2836">
        <v>0</v>
      </c>
      <c r="J2836">
        <v>36</v>
      </c>
      <c r="K2836">
        <v>258</v>
      </c>
    </row>
    <row r="2837" spans="1:11" x14ac:dyDescent="0.25">
      <c r="A2837" t="s">
        <v>2814</v>
      </c>
      <c r="B2837" t="s">
        <v>73</v>
      </c>
      <c r="C2837" t="s">
        <v>260</v>
      </c>
      <c r="D2837" t="s">
        <v>241</v>
      </c>
      <c r="E2837" t="s">
        <v>89</v>
      </c>
      <c r="F2837">
        <v>5</v>
      </c>
      <c r="G2837">
        <v>36</v>
      </c>
      <c r="H2837">
        <v>0</v>
      </c>
      <c r="I2837">
        <v>0</v>
      </c>
      <c r="J2837">
        <v>5</v>
      </c>
      <c r="K2837">
        <v>36</v>
      </c>
    </row>
    <row r="2838" spans="1:11" x14ac:dyDescent="0.25">
      <c r="A2838" t="s">
        <v>1019</v>
      </c>
      <c r="B2838" t="s">
        <v>73</v>
      </c>
      <c r="C2838" t="s">
        <v>260</v>
      </c>
      <c r="D2838" t="s">
        <v>241</v>
      </c>
      <c r="E2838" t="s">
        <v>90</v>
      </c>
      <c r="F2838">
        <v>3</v>
      </c>
      <c r="G2838">
        <v>21</v>
      </c>
      <c r="H2838">
        <v>0</v>
      </c>
      <c r="I2838">
        <v>0</v>
      </c>
      <c r="J2838">
        <v>3</v>
      </c>
      <c r="K2838">
        <v>21</v>
      </c>
    </row>
    <row r="2839" spans="1:11" x14ac:dyDescent="0.25">
      <c r="A2839" t="s">
        <v>1954</v>
      </c>
      <c r="B2839" t="s">
        <v>73</v>
      </c>
      <c r="C2839" t="s">
        <v>260</v>
      </c>
      <c r="D2839" t="s">
        <v>241</v>
      </c>
      <c r="E2839" t="s">
        <v>91</v>
      </c>
      <c r="F2839">
        <v>3</v>
      </c>
      <c r="G2839">
        <v>18</v>
      </c>
      <c r="H2839">
        <v>0</v>
      </c>
      <c r="I2839">
        <v>0</v>
      </c>
      <c r="J2839">
        <v>3</v>
      </c>
      <c r="K2839">
        <v>18</v>
      </c>
    </row>
    <row r="2840" spans="1:11" x14ac:dyDescent="0.25">
      <c r="A2840" t="s">
        <v>2635</v>
      </c>
      <c r="B2840" t="s">
        <v>73</v>
      </c>
      <c r="C2840" t="s">
        <v>260</v>
      </c>
      <c r="D2840" t="s">
        <v>243</v>
      </c>
      <c r="E2840" t="s">
        <v>92</v>
      </c>
      <c r="F2840">
        <v>10</v>
      </c>
      <c r="G2840">
        <v>53</v>
      </c>
      <c r="H2840">
        <v>0</v>
      </c>
      <c r="I2840">
        <v>0</v>
      </c>
      <c r="J2840">
        <v>10</v>
      </c>
      <c r="K2840">
        <v>53</v>
      </c>
    </row>
    <row r="2841" spans="1:11" x14ac:dyDescent="0.25">
      <c r="A2841" t="s">
        <v>3247</v>
      </c>
      <c r="B2841" t="s">
        <v>73</v>
      </c>
      <c r="C2841" t="s">
        <v>260</v>
      </c>
      <c r="D2841" t="s">
        <v>242</v>
      </c>
      <c r="E2841" t="s">
        <v>93</v>
      </c>
      <c r="F2841">
        <v>7</v>
      </c>
      <c r="G2841">
        <v>36</v>
      </c>
      <c r="H2841">
        <v>0</v>
      </c>
      <c r="I2841">
        <v>0</v>
      </c>
      <c r="J2841">
        <v>7</v>
      </c>
      <c r="K2841">
        <v>36</v>
      </c>
    </row>
    <row r="2842" spans="1:11" x14ac:dyDescent="0.25">
      <c r="A2842" t="s">
        <v>685</v>
      </c>
      <c r="B2842" t="s">
        <v>73</v>
      </c>
      <c r="C2842" t="s">
        <v>260</v>
      </c>
      <c r="D2842" t="s">
        <v>245</v>
      </c>
      <c r="E2842" t="s">
        <v>94</v>
      </c>
      <c r="F2842">
        <v>8</v>
      </c>
      <c r="G2842">
        <v>53</v>
      </c>
      <c r="H2842">
        <v>0</v>
      </c>
      <c r="I2842">
        <v>0</v>
      </c>
      <c r="J2842">
        <v>8</v>
      </c>
      <c r="K2842">
        <v>53</v>
      </c>
    </row>
    <row r="2843" spans="1:11" x14ac:dyDescent="0.25">
      <c r="A2843" t="s">
        <v>1435</v>
      </c>
      <c r="B2843" t="s">
        <v>73</v>
      </c>
      <c r="C2843" t="s">
        <v>260</v>
      </c>
      <c r="D2843" t="s">
        <v>239</v>
      </c>
      <c r="E2843" t="s">
        <v>95</v>
      </c>
      <c r="F2843">
        <v>11</v>
      </c>
      <c r="G2843">
        <v>86</v>
      </c>
      <c r="H2843">
        <v>0</v>
      </c>
      <c r="I2843">
        <v>0</v>
      </c>
      <c r="J2843">
        <v>11</v>
      </c>
      <c r="K2843">
        <v>86</v>
      </c>
    </row>
    <row r="2844" spans="1:11" x14ac:dyDescent="0.25">
      <c r="A2844" t="s">
        <v>4075</v>
      </c>
      <c r="B2844" t="s">
        <v>73</v>
      </c>
      <c r="C2844" t="s">
        <v>260</v>
      </c>
      <c r="D2844" t="s">
        <v>242</v>
      </c>
      <c r="E2844" t="s">
        <v>96</v>
      </c>
      <c r="F2844">
        <v>3</v>
      </c>
      <c r="G2844">
        <v>13</v>
      </c>
      <c r="H2844">
        <v>0</v>
      </c>
      <c r="I2844">
        <v>0</v>
      </c>
      <c r="J2844">
        <v>3</v>
      </c>
      <c r="K2844">
        <v>13</v>
      </c>
    </row>
    <row r="2845" spans="1:11" x14ac:dyDescent="0.25">
      <c r="A2845" t="s">
        <v>3975</v>
      </c>
      <c r="B2845" t="s">
        <v>73</v>
      </c>
      <c r="C2845" t="s">
        <v>260</v>
      </c>
      <c r="D2845" t="s">
        <v>243</v>
      </c>
      <c r="E2845" t="s">
        <v>97</v>
      </c>
      <c r="F2845">
        <v>12</v>
      </c>
      <c r="G2845">
        <v>57</v>
      </c>
      <c r="H2845">
        <v>0</v>
      </c>
      <c r="I2845">
        <v>0</v>
      </c>
      <c r="J2845">
        <v>12</v>
      </c>
      <c r="K2845">
        <v>57</v>
      </c>
    </row>
    <row r="2846" spans="1:11" x14ac:dyDescent="0.25">
      <c r="A2846" t="s">
        <v>2453</v>
      </c>
      <c r="B2846" t="s">
        <v>73</v>
      </c>
      <c r="C2846" t="s">
        <v>260</v>
      </c>
      <c r="D2846" t="s">
        <v>239</v>
      </c>
      <c r="E2846" t="s">
        <v>98</v>
      </c>
      <c r="F2846">
        <v>35</v>
      </c>
      <c r="G2846">
        <v>197</v>
      </c>
      <c r="H2846">
        <v>0</v>
      </c>
      <c r="I2846">
        <v>0</v>
      </c>
      <c r="J2846">
        <v>35</v>
      </c>
      <c r="K2846">
        <v>197</v>
      </c>
    </row>
    <row r="2847" spans="1:11" x14ac:dyDescent="0.25">
      <c r="A2847" t="s">
        <v>2550</v>
      </c>
      <c r="B2847" t="s">
        <v>73</v>
      </c>
      <c r="C2847" t="s">
        <v>260</v>
      </c>
      <c r="D2847" t="s">
        <v>242</v>
      </c>
      <c r="E2847" t="s">
        <v>99</v>
      </c>
      <c r="F2847">
        <v>22</v>
      </c>
      <c r="G2847">
        <v>147</v>
      </c>
      <c r="H2847">
        <v>0</v>
      </c>
      <c r="I2847">
        <v>0</v>
      </c>
      <c r="J2847">
        <v>22</v>
      </c>
      <c r="K2847">
        <v>147</v>
      </c>
    </row>
    <row r="2848" spans="1:11" x14ac:dyDescent="0.25">
      <c r="A2848" t="s">
        <v>1935</v>
      </c>
      <c r="B2848" t="s">
        <v>73</v>
      </c>
      <c r="C2848" t="s">
        <v>260</v>
      </c>
      <c r="D2848" t="s">
        <v>241</v>
      </c>
      <c r="E2848" t="s">
        <v>100</v>
      </c>
      <c r="F2848">
        <v>5</v>
      </c>
      <c r="G2848">
        <v>72</v>
      </c>
      <c r="H2848">
        <v>0</v>
      </c>
      <c r="I2848">
        <v>0</v>
      </c>
      <c r="J2848">
        <v>5</v>
      </c>
      <c r="K2848">
        <v>72</v>
      </c>
    </row>
    <row r="2849" spans="1:11" x14ac:dyDescent="0.25">
      <c r="A2849" t="s">
        <v>3320</v>
      </c>
      <c r="B2849" t="s">
        <v>73</v>
      </c>
      <c r="C2849" t="s">
        <v>260</v>
      </c>
      <c r="D2849" t="s">
        <v>245</v>
      </c>
      <c r="E2849" t="s">
        <v>101</v>
      </c>
      <c r="F2849">
        <v>3</v>
      </c>
      <c r="G2849">
        <v>24</v>
      </c>
      <c r="H2849">
        <v>0</v>
      </c>
      <c r="I2849">
        <v>0</v>
      </c>
      <c r="J2849">
        <v>3</v>
      </c>
      <c r="K2849">
        <v>24</v>
      </c>
    </row>
    <row r="2850" spans="1:11" x14ac:dyDescent="0.25">
      <c r="A2850" t="s">
        <v>863</v>
      </c>
      <c r="B2850" t="s">
        <v>73</v>
      </c>
      <c r="C2850" t="s">
        <v>260</v>
      </c>
      <c r="D2850" t="s">
        <v>238</v>
      </c>
      <c r="E2850" t="s">
        <v>102</v>
      </c>
      <c r="F2850">
        <v>33</v>
      </c>
      <c r="G2850">
        <v>203</v>
      </c>
      <c r="H2850">
        <v>0</v>
      </c>
      <c r="I2850">
        <v>0</v>
      </c>
      <c r="J2850">
        <v>33</v>
      </c>
      <c r="K2850">
        <v>203</v>
      </c>
    </row>
    <row r="2851" spans="1:11" x14ac:dyDescent="0.25">
      <c r="A2851" t="s">
        <v>2118</v>
      </c>
      <c r="B2851" t="s">
        <v>73</v>
      </c>
      <c r="C2851" t="s">
        <v>260</v>
      </c>
      <c r="D2851" t="s">
        <v>239</v>
      </c>
      <c r="E2851" t="s">
        <v>103</v>
      </c>
      <c r="F2851">
        <v>7</v>
      </c>
      <c r="G2851">
        <v>39</v>
      </c>
      <c r="H2851">
        <v>0</v>
      </c>
      <c r="I2851">
        <v>0</v>
      </c>
      <c r="J2851">
        <v>7</v>
      </c>
      <c r="K2851">
        <v>39</v>
      </c>
    </row>
    <row r="2852" spans="1:11" x14ac:dyDescent="0.25">
      <c r="A2852" t="s">
        <v>2758</v>
      </c>
      <c r="B2852" t="s">
        <v>73</v>
      </c>
      <c r="C2852" t="s">
        <v>260</v>
      </c>
      <c r="D2852" t="s">
        <v>238</v>
      </c>
      <c r="E2852" t="s">
        <v>104</v>
      </c>
      <c r="F2852">
        <v>25</v>
      </c>
      <c r="G2852">
        <v>136</v>
      </c>
      <c r="H2852">
        <v>0</v>
      </c>
      <c r="I2852">
        <v>0</v>
      </c>
      <c r="J2852">
        <v>25</v>
      </c>
      <c r="K2852">
        <v>136</v>
      </c>
    </row>
    <row r="2853" spans="1:11" x14ac:dyDescent="0.25">
      <c r="A2853" t="s">
        <v>2865</v>
      </c>
      <c r="B2853" t="s">
        <v>73</v>
      </c>
      <c r="C2853" t="s">
        <v>260</v>
      </c>
      <c r="D2853" t="s">
        <v>241</v>
      </c>
      <c r="E2853" t="s">
        <v>105</v>
      </c>
      <c r="F2853">
        <v>5</v>
      </c>
      <c r="G2853">
        <v>24</v>
      </c>
      <c r="H2853">
        <v>0</v>
      </c>
      <c r="I2853">
        <v>0</v>
      </c>
      <c r="J2853">
        <v>5</v>
      </c>
      <c r="K2853">
        <v>24</v>
      </c>
    </row>
    <row r="2854" spans="1:11" x14ac:dyDescent="0.25">
      <c r="A2854" t="s">
        <v>2198</v>
      </c>
      <c r="B2854" t="s">
        <v>73</v>
      </c>
      <c r="C2854" t="s">
        <v>260</v>
      </c>
      <c r="D2854" t="s">
        <v>241</v>
      </c>
      <c r="E2854" t="s">
        <v>106</v>
      </c>
      <c r="F2854">
        <v>4</v>
      </c>
      <c r="G2854">
        <v>32</v>
      </c>
      <c r="H2854">
        <v>0</v>
      </c>
      <c r="I2854">
        <v>0</v>
      </c>
      <c r="J2854">
        <v>4</v>
      </c>
      <c r="K2854">
        <v>32</v>
      </c>
    </row>
    <row r="2855" spans="1:11" x14ac:dyDescent="0.25">
      <c r="A2855" t="s">
        <v>4013</v>
      </c>
      <c r="B2855" t="s">
        <v>73</v>
      </c>
      <c r="C2855" t="s">
        <v>260</v>
      </c>
      <c r="D2855" t="s">
        <v>243</v>
      </c>
      <c r="E2855" t="s">
        <v>108</v>
      </c>
      <c r="F2855">
        <v>14</v>
      </c>
      <c r="G2855">
        <v>76.47</v>
      </c>
      <c r="H2855">
        <v>0</v>
      </c>
      <c r="I2855">
        <v>0</v>
      </c>
      <c r="J2855">
        <v>14</v>
      </c>
      <c r="K2855">
        <v>76.47</v>
      </c>
    </row>
    <row r="2856" spans="1:11" x14ac:dyDescent="0.25">
      <c r="A2856" t="s">
        <v>3747</v>
      </c>
      <c r="B2856" t="s">
        <v>73</v>
      </c>
      <c r="C2856" t="s">
        <v>260</v>
      </c>
      <c r="D2856" t="s">
        <v>244</v>
      </c>
      <c r="E2856" t="s">
        <v>109</v>
      </c>
      <c r="F2856">
        <v>18</v>
      </c>
      <c r="G2856">
        <v>108</v>
      </c>
      <c r="H2856">
        <v>0</v>
      </c>
      <c r="I2856">
        <v>0</v>
      </c>
      <c r="J2856">
        <v>18</v>
      </c>
      <c r="K2856">
        <v>108</v>
      </c>
    </row>
    <row r="2857" spans="1:11" x14ac:dyDescent="0.25">
      <c r="A2857" t="s">
        <v>2500</v>
      </c>
      <c r="B2857" t="s">
        <v>73</v>
      </c>
      <c r="C2857" t="s">
        <v>260</v>
      </c>
      <c r="D2857" t="s">
        <v>239</v>
      </c>
      <c r="E2857" t="s">
        <v>110</v>
      </c>
      <c r="F2857">
        <v>27</v>
      </c>
      <c r="G2857">
        <v>165</v>
      </c>
      <c r="H2857">
        <v>0</v>
      </c>
      <c r="I2857">
        <v>0</v>
      </c>
      <c r="J2857">
        <v>27</v>
      </c>
      <c r="K2857">
        <v>165</v>
      </c>
    </row>
    <row r="2858" spans="1:11" x14ac:dyDescent="0.25">
      <c r="A2858" t="s">
        <v>3513</v>
      </c>
      <c r="B2858" t="s">
        <v>73</v>
      </c>
      <c r="C2858" t="s">
        <v>260</v>
      </c>
      <c r="D2858" t="s">
        <v>241</v>
      </c>
      <c r="E2858" t="s">
        <v>111</v>
      </c>
      <c r="F2858">
        <v>5</v>
      </c>
      <c r="G2858">
        <v>54</v>
      </c>
      <c r="H2858">
        <v>0</v>
      </c>
      <c r="I2858">
        <v>0</v>
      </c>
      <c r="J2858">
        <v>5</v>
      </c>
      <c r="K2858">
        <v>54</v>
      </c>
    </row>
    <row r="2859" spans="1:11" x14ac:dyDescent="0.25">
      <c r="A2859" t="s">
        <v>3932</v>
      </c>
      <c r="B2859" t="s">
        <v>73</v>
      </c>
      <c r="C2859" t="s">
        <v>260</v>
      </c>
      <c r="D2859" t="s">
        <v>240</v>
      </c>
      <c r="E2859" t="s">
        <v>112</v>
      </c>
      <c r="F2859">
        <v>4</v>
      </c>
      <c r="G2859">
        <v>24</v>
      </c>
      <c r="H2859">
        <v>0</v>
      </c>
      <c r="I2859">
        <v>0</v>
      </c>
      <c r="J2859">
        <v>4</v>
      </c>
      <c r="K2859">
        <v>24</v>
      </c>
    </row>
    <row r="2860" spans="1:11" x14ac:dyDescent="0.25">
      <c r="A2860" t="s">
        <v>3996</v>
      </c>
      <c r="B2860" t="s">
        <v>73</v>
      </c>
      <c r="C2860" t="s">
        <v>260</v>
      </c>
      <c r="D2860" t="s">
        <v>237</v>
      </c>
      <c r="E2860" t="s">
        <v>113</v>
      </c>
      <c r="F2860">
        <v>7</v>
      </c>
      <c r="G2860">
        <v>42.47</v>
      </c>
      <c r="H2860">
        <v>0</v>
      </c>
      <c r="I2860">
        <v>0</v>
      </c>
      <c r="J2860">
        <v>7</v>
      </c>
      <c r="K2860">
        <v>42.47</v>
      </c>
    </row>
    <row r="2861" spans="1:11" x14ac:dyDescent="0.25">
      <c r="A2861" t="s">
        <v>3689</v>
      </c>
      <c r="B2861" t="s">
        <v>73</v>
      </c>
      <c r="C2861" t="s">
        <v>260</v>
      </c>
      <c r="D2861" t="s">
        <v>237</v>
      </c>
      <c r="E2861" t="s">
        <v>114</v>
      </c>
      <c r="F2861">
        <v>11</v>
      </c>
      <c r="G2861">
        <v>74.47</v>
      </c>
      <c r="H2861">
        <v>0</v>
      </c>
      <c r="I2861">
        <v>0</v>
      </c>
      <c r="J2861">
        <v>11</v>
      </c>
      <c r="K2861">
        <v>74.47</v>
      </c>
    </row>
    <row r="2862" spans="1:11" x14ac:dyDescent="0.25">
      <c r="A2862" t="s">
        <v>3960</v>
      </c>
      <c r="B2862" t="s">
        <v>73</v>
      </c>
      <c r="C2862" t="s">
        <v>260</v>
      </c>
      <c r="D2862" t="s">
        <v>243</v>
      </c>
      <c r="E2862" t="s">
        <v>115</v>
      </c>
      <c r="F2862">
        <v>22</v>
      </c>
      <c r="G2862">
        <v>111.47</v>
      </c>
      <c r="H2862">
        <v>0</v>
      </c>
      <c r="I2862">
        <v>0</v>
      </c>
      <c r="J2862">
        <v>22</v>
      </c>
      <c r="K2862">
        <v>111.47</v>
      </c>
    </row>
    <row r="2863" spans="1:11" x14ac:dyDescent="0.25">
      <c r="A2863" t="s">
        <v>1174</v>
      </c>
      <c r="B2863" t="s">
        <v>73</v>
      </c>
      <c r="C2863" t="s">
        <v>260</v>
      </c>
      <c r="D2863" t="s">
        <v>245</v>
      </c>
      <c r="E2863" t="s">
        <v>116</v>
      </c>
      <c r="F2863">
        <v>5</v>
      </c>
      <c r="G2863">
        <v>30</v>
      </c>
      <c r="H2863">
        <v>0</v>
      </c>
      <c r="I2863">
        <v>0</v>
      </c>
      <c r="J2863">
        <v>5</v>
      </c>
      <c r="K2863">
        <v>30</v>
      </c>
    </row>
    <row r="2864" spans="1:11" x14ac:dyDescent="0.25">
      <c r="A2864" t="s">
        <v>3169</v>
      </c>
      <c r="B2864" t="s">
        <v>73</v>
      </c>
      <c r="C2864" t="s">
        <v>260</v>
      </c>
      <c r="D2864" t="s">
        <v>243</v>
      </c>
      <c r="E2864" t="s">
        <v>117</v>
      </c>
      <c r="F2864">
        <v>6</v>
      </c>
      <c r="G2864">
        <v>31</v>
      </c>
      <c r="H2864">
        <v>0</v>
      </c>
      <c r="I2864">
        <v>0</v>
      </c>
      <c r="J2864">
        <v>6</v>
      </c>
      <c r="K2864">
        <v>31</v>
      </c>
    </row>
    <row r="2865" spans="1:11" x14ac:dyDescent="0.25">
      <c r="A2865" t="s">
        <v>1987</v>
      </c>
      <c r="B2865" t="s">
        <v>73</v>
      </c>
      <c r="C2865" t="s">
        <v>260</v>
      </c>
      <c r="D2865" t="s">
        <v>244</v>
      </c>
      <c r="E2865" t="s">
        <v>118</v>
      </c>
      <c r="F2865">
        <v>6</v>
      </c>
      <c r="G2865">
        <v>33</v>
      </c>
      <c r="H2865">
        <v>0</v>
      </c>
      <c r="I2865">
        <v>0</v>
      </c>
      <c r="J2865">
        <v>6</v>
      </c>
      <c r="K2865">
        <v>33</v>
      </c>
    </row>
    <row r="2866" spans="1:11" x14ac:dyDescent="0.25">
      <c r="A2866" t="s">
        <v>3364</v>
      </c>
      <c r="B2866" t="s">
        <v>73</v>
      </c>
      <c r="C2866" t="s">
        <v>260</v>
      </c>
      <c r="D2866" t="s">
        <v>240</v>
      </c>
      <c r="E2866" t="s">
        <v>119</v>
      </c>
      <c r="F2866">
        <v>5</v>
      </c>
      <c r="G2866">
        <v>30</v>
      </c>
      <c r="H2866">
        <v>0</v>
      </c>
      <c r="I2866">
        <v>0</v>
      </c>
      <c r="J2866">
        <v>5</v>
      </c>
      <c r="K2866">
        <v>30</v>
      </c>
    </row>
    <row r="2867" spans="1:11" x14ac:dyDescent="0.25">
      <c r="A2867" t="s">
        <v>2536</v>
      </c>
      <c r="B2867" t="s">
        <v>73</v>
      </c>
      <c r="C2867" t="s">
        <v>260</v>
      </c>
      <c r="D2867" t="s">
        <v>239</v>
      </c>
      <c r="E2867" t="s">
        <v>120</v>
      </c>
      <c r="F2867">
        <v>13</v>
      </c>
      <c r="G2867">
        <v>82</v>
      </c>
      <c r="H2867">
        <v>0</v>
      </c>
      <c r="I2867">
        <v>0</v>
      </c>
      <c r="J2867">
        <v>13</v>
      </c>
      <c r="K2867">
        <v>82</v>
      </c>
    </row>
    <row r="2868" spans="1:11" x14ac:dyDescent="0.25">
      <c r="A2868" t="s">
        <v>3582</v>
      </c>
      <c r="B2868" t="s">
        <v>73</v>
      </c>
      <c r="C2868" t="s">
        <v>260</v>
      </c>
      <c r="D2868" t="s">
        <v>237</v>
      </c>
      <c r="E2868" t="s">
        <v>249</v>
      </c>
      <c r="F2868">
        <v>129</v>
      </c>
      <c r="G2868">
        <v>832.41</v>
      </c>
      <c r="H2868">
        <v>0</v>
      </c>
      <c r="I2868">
        <v>0</v>
      </c>
      <c r="J2868">
        <v>129</v>
      </c>
      <c r="K2868">
        <v>832.41</v>
      </c>
    </row>
    <row r="2869" spans="1:11" x14ac:dyDescent="0.25">
      <c r="A2869" t="s">
        <v>3024</v>
      </c>
      <c r="B2869" t="s">
        <v>73</v>
      </c>
      <c r="C2869" t="s">
        <v>260</v>
      </c>
      <c r="D2869" t="s">
        <v>238</v>
      </c>
      <c r="E2869" t="s">
        <v>250</v>
      </c>
      <c r="F2869">
        <v>254</v>
      </c>
      <c r="G2869">
        <v>1653.82</v>
      </c>
      <c r="H2869">
        <v>0</v>
      </c>
      <c r="I2869">
        <v>0</v>
      </c>
      <c r="J2869">
        <v>254</v>
      </c>
      <c r="K2869">
        <v>1653.82</v>
      </c>
    </row>
    <row r="2870" spans="1:11" x14ac:dyDescent="0.25">
      <c r="A2870" t="s">
        <v>3719</v>
      </c>
      <c r="B2870" t="s">
        <v>73</v>
      </c>
      <c r="C2870" t="s">
        <v>260</v>
      </c>
      <c r="D2870" t="s">
        <v>245</v>
      </c>
      <c r="E2870" t="s">
        <v>121</v>
      </c>
      <c r="F2870">
        <v>15</v>
      </c>
      <c r="G2870">
        <v>96</v>
      </c>
      <c r="H2870">
        <v>0</v>
      </c>
      <c r="I2870">
        <v>0</v>
      </c>
      <c r="J2870">
        <v>15</v>
      </c>
      <c r="K2870">
        <v>96</v>
      </c>
    </row>
    <row r="2871" spans="1:11" x14ac:dyDescent="0.25">
      <c r="A2871" t="s">
        <v>3045</v>
      </c>
      <c r="B2871" t="s">
        <v>73</v>
      </c>
      <c r="C2871" t="s">
        <v>260</v>
      </c>
      <c r="D2871" t="s">
        <v>242</v>
      </c>
      <c r="E2871" t="s">
        <v>122</v>
      </c>
      <c r="F2871">
        <v>10</v>
      </c>
      <c r="G2871">
        <v>80</v>
      </c>
      <c r="H2871">
        <v>0</v>
      </c>
      <c r="I2871">
        <v>0</v>
      </c>
      <c r="J2871">
        <v>10</v>
      </c>
      <c r="K2871">
        <v>80</v>
      </c>
    </row>
    <row r="2872" spans="1:11" x14ac:dyDescent="0.25">
      <c r="A2872" t="s">
        <v>2925</v>
      </c>
      <c r="B2872" t="s">
        <v>73</v>
      </c>
      <c r="C2872" t="s">
        <v>260</v>
      </c>
      <c r="D2872" t="s">
        <v>239</v>
      </c>
      <c r="E2872" t="s">
        <v>123</v>
      </c>
      <c r="F2872">
        <v>13</v>
      </c>
      <c r="G2872">
        <v>71</v>
      </c>
      <c r="H2872">
        <v>0</v>
      </c>
      <c r="I2872">
        <v>0</v>
      </c>
      <c r="J2872">
        <v>13</v>
      </c>
      <c r="K2872">
        <v>71</v>
      </c>
    </row>
    <row r="2873" spans="1:11" x14ac:dyDescent="0.25">
      <c r="A2873" t="s">
        <v>3113</v>
      </c>
      <c r="B2873" t="s">
        <v>73</v>
      </c>
      <c r="C2873" t="s">
        <v>260</v>
      </c>
      <c r="D2873" t="s">
        <v>238</v>
      </c>
      <c r="E2873" t="s">
        <v>124</v>
      </c>
      <c r="F2873">
        <v>33</v>
      </c>
      <c r="G2873">
        <v>221.41</v>
      </c>
      <c r="H2873">
        <v>0</v>
      </c>
      <c r="I2873">
        <v>0</v>
      </c>
      <c r="J2873">
        <v>33</v>
      </c>
      <c r="K2873">
        <v>221.41</v>
      </c>
    </row>
    <row r="2874" spans="1:11" x14ac:dyDescent="0.25">
      <c r="A2874" t="s">
        <v>1552</v>
      </c>
      <c r="B2874" t="s">
        <v>73</v>
      </c>
      <c r="C2874" t="s">
        <v>260</v>
      </c>
      <c r="D2874" t="s">
        <v>240</v>
      </c>
      <c r="E2874" t="s">
        <v>125</v>
      </c>
      <c r="F2874">
        <v>4</v>
      </c>
      <c r="G2874">
        <v>18</v>
      </c>
      <c r="H2874">
        <v>0</v>
      </c>
      <c r="I2874">
        <v>0</v>
      </c>
      <c r="J2874">
        <v>4</v>
      </c>
      <c r="K2874">
        <v>18</v>
      </c>
    </row>
    <row r="2875" spans="1:11" x14ac:dyDescent="0.25">
      <c r="A2875" t="s">
        <v>2163</v>
      </c>
      <c r="B2875" t="s">
        <v>73</v>
      </c>
      <c r="C2875" t="s">
        <v>260</v>
      </c>
      <c r="D2875" t="s">
        <v>243</v>
      </c>
      <c r="E2875" t="s">
        <v>126</v>
      </c>
      <c r="F2875">
        <v>12</v>
      </c>
      <c r="G2875">
        <v>88.47</v>
      </c>
      <c r="H2875">
        <v>0</v>
      </c>
      <c r="I2875">
        <v>0</v>
      </c>
      <c r="J2875">
        <v>12</v>
      </c>
      <c r="K2875">
        <v>88.47</v>
      </c>
    </row>
    <row r="2876" spans="1:11" x14ac:dyDescent="0.25">
      <c r="A2876" t="s">
        <v>1247</v>
      </c>
      <c r="B2876" t="s">
        <v>73</v>
      </c>
      <c r="C2876" t="s">
        <v>260</v>
      </c>
      <c r="D2876" t="s">
        <v>239</v>
      </c>
      <c r="E2876" t="s">
        <v>127</v>
      </c>
      <c r="F2876">
        <v>22</v>
      </c>
      <c r="G2876">
        <v>119</v>
      </c>
      <c r="H2876">
        <v>0</v>
      </c>
      <c r="I2876">
        <v>0</v>
      </c>
      <c r="J2876">
        <v>22</v>
      </c>
      <c r="K2876">
        <v>119</v>
      </c>
    </row>
    <row r="2877" spans="1:11" x14ac:dyDescent="0.25">
      <c r="A2877" t="s">
        <v>3534</v>
      </c>
      <c r="B2877" t="s">
        <v>73</v>
      </c>
      <c r="C2877" t="s">
        <v>260</v>
      </c>
      <c r="D2877" t="s">
        <v>239</v>
      </c>
      <c r="E2877" t="s">
        <v>128</v>
      </c>
      <c r="F2877">
        <v>18</v>
      </c>
      <c r="G2877">
        <v>115</v>
      </c>
      <c r="H2877">
        <v>0</v>
      </c>
      <c r="I2877">
        <v>0</v>
      </c>
      <c r="J2877">
        <v>18</v>
      </c>
      <c r="K2877">
        <v>115</v>
      </c>
    </row>
    <row r="2878" spans="1:11" x14ac:dyDescent="0.25">
      <c r="A2878" t="s">
        <v>653</v>
      </c>
      <c r="B2878" t="s">
        <v>73</v>
      </c>
      <c r="C2878" t="s">
        <v>260</v>
      </c>
      <c r="D2878" t="s">
        <v>239</v>
      </c>
      <c r="E2878" t="s">
        <v>130</v>
      </c>
      <c r="F2878">
        <v>13</v>
      </c>
      <c r="G2878">
        <v>72.41</v>
      </c>
      <c r="H2878">
        <v>0</v>
      </c>
      <c r="I2878">
        <v>0</v>
      </c>
      <c r="J2878">
        <v>13</v>
      </c>
      <c r="K2878">
        <v>72.41</v>
      </c>
    </row>
    <row r="2879" spans="1:11" x14ac:dyDescent="0.25">
      <c r="A2879" t="s">
        <v>2501</v>
      </c>
      <c r="B2879" t="s">
        <v>73</v>
      </c>
      <c r="C2879" t="s">
        <v>260</v>
      </c>
      <c r="D2879" t="s">
        <v>242</v>
      </c>
      <c r="E2879" t="s">
        <v>131</v>
      </c>
      <c r="F2879">
        <v>59</v>
      </c>
      <c r="G2879">
        <v>315.41000000000003</v>
      </c>
      <c r="H2879">
        <v>0</v>
      </c>
      <c r="I2879">
        <v>0</v>
      </c>
      <c r="J2879">
        <v>59</v>
      </c>
      <c r="K2879">
        <v>315.41000000000003</v>
      </c>
    </row>
    <row r="2880" spans="1:11" x14ac:dyDescent="0.25">
      <c r="A2880" t="s">
        <v>1216</v>
      </c>
      <c r="B2880" t="s">
        <v>73</v>
      </c>
      <c r="C2880" t="s">
        <v>260</v>
      </c>
      <c r="D2880" t="s">
        <v>239</v>
      </c>
      <c r="E2880" t="s">
        <v>132</v>
      </c>
      <c r="F2880">
        <v>13</v>
      </c>
      <c r="G2880">
        <v>83</v>
      </c>
      <c r="H2880">
        <v>0</v>
      </c>
      <c r="I2880">
        <v>0</v>
      </c>
      <c r="J2880">
        <v>13</v>
      </c>
      <c r="K2880">
        <v>83</v>
      </c>
    </row>
    <row r="2881" spans="1:11" x14ac:dyDescent="0.25">
      <c r="A2881" t="s">
        <v>3548</v>
      </c>
      <c r="B2881" t="s">
        <v>73</v>
      </c>
      <c r="C2881" t="s">
        <v>260</v>
      </c>
      <c r="D2881" t="s">
        <v>239</v>
      </c>
      <c r="E2881" t="s">
        <v>133</v>
      </c>
      <c r="F2881">
        <v>7</v>
      </c>
      <c r="G2881">
        <v>66</v>
      </c>
      <c r="H2881">
        <v>0</v>
      </c>
      <c r="I2881">
        <v>0</v>
      </c>
      <c r="J2881">
        <v>7</v>
      </c>
      <c r="K2881">
        <v>66</v>
      </c>
    </row>
    <row r="2882" spans="1:11" x14ac:dyDescent="0.25">
      <c r="A2882" t="s">
        <v>3930</v>
      </c>
      <c r="B2882" t="s">
        <v>73</v>
      </c>
      <c r="C2882" t="s">
        <v>260</v>
      </c>
      <c r="D2882" t="s">
        <v>240</v>
      </c>
      <c r="E2882" t="s">
        <v>134</v>
      </c>
      <c r="F2882">
        <v>3</v>
      </c>
      <c r="G2882">
        <v>15</v>
      </c>
      <c r="H2882">
        <v>0</v>
      </c>
      <c r="I2882">
        <v>0</v>
      </c>
      <c r="J2882">
        <v>3</v>
      </c>
      <c r="K2882">
        <v>15</v>
      </c>
    </row>
    <row r="2883" spans="1:11" x14ac:dyDescent="0.25">
      <c r="A2883" t="s">
        <v>3559</v>
      </c>
      <c r="B2883" t="s">
        <v>73</v>
      </c>
      <c r="C2883" t="s">
        <v>260</v>
      </c>
      <c r="D2883" t="s">
        <v>239</v>
      </c>
      <c r="E2883" t="s">
        <v>135</v>
      </c>
      <c r="F2883">
        <v>11</v>
      </c>
      <c r="G2883">
        <v>82</v>
      </c>
      <c r="H2883">
        <v>0</v>
      </c>
      <c r="I2883">
        <v>0</v>
      </c>
      <c r="J2883">
        <v>11</v>
      </c>
      <c r="K2883">
        <v>82</v>
      </c>
    </row>
    <row r="2884" spans="1:11" x14ac:dyDescent="0.25">
      <c r="A2884" t="s">
        <v>2091</v>
      </c>
      <c r="B2884" t="s">
        <v>73</v>
      </c>
      <c r="C2884" t="s">
        <v>260</v>
      </c>
      <c r="D2884" t="s">
        <v>244</v>
      </c>
      <c r="E2884" t="s">
        <v>136</v>
      </c>
      <c r="F2884">
        <v>8</v>
      </c>
      <c r="G2884">
        <v>41</v>
      </c>
      <c r="H2884">
        <v>0</v>
      </c>
      <c r="I2884">
        <v>0</v>
      </c>
      <c r="J2884">
        <v>8</v>
      </c>
      <c r="K2884">
        <v>41</v>
      </c>
    </row>
    <row r="2885" spans="1:11" x14ac:dyDescent="0.25">
      <c r="A2885" t="s">
        <v>4081</v>
      </c>
      <c r="B2885" t="s">
        <v>73</v>
      </c>
      <c r="C2885" t="s">
        <v>260</v>
      </c>
      <c r="D2885" t="s">
        <v>238</v>
      </c>
      <c r="E2885" t="s">
        <v>137</v>
      </c>
      <c r="F2885">
        <v>70</v>
      </c>
      <c r="G2885">
        <v>463.94</v>
      </c>
      <c r="H2885">
        <v>0</v>
      </c>
      <c r="I2885">
        <v>0</v>
      </c>
      <c r="J2885">
        <v>70</v>
      </c>
      <c r="K2885">
        <v>463.94</v>
      </c>
    </row>
    <row r="2886" spans="1:11" x14ac:dyDescent="0.25">
      <c r="A2886" t="s">
        <v>2799</v>
      </c>
      <c r="B2886" t="s">
        <v>73</v>
      </c>
      <c r="C2886" t="s">
        <v>260</v>
      </c>
      <c r="D2886" t="s">
        <v>239</v>
      </c>
      <c r="E2886" t="s">
        <v>138</v>
      </c>
      <c r="F2886">
        <v>12</v>
      </c>
      <c r="G2886">
        <v>83</v>
      </c>
      <c r="H2886">
        <v>0</v>
      </c>
      <c r="I2886">
        <v>0</v>
      </c>
      <c r="J2886">
        <v>12</v>
      </c>
      <c r="K2886">
        <v>83</v>
      </c>
    </row>
    <row r="2887" spans="1:11" x14ac:dyDescent="0.25">
      <c r="A2887" t="s">
        <v>4043</v>
      </c>
      <c r="B2887" t="s">
        <v>73</v>
      </c>
      <c r="C2887" t="s">
        <v>260</v>
      </c>
      <c r="D2887" t="s">
        <v>239</v>
      </c>
      <c r="E2887" t="s">
        <v>139</v>
      </c>
      <c r="F2887">
        <v>10</v>
      </c>
      <c r="G2887">
        <v>45</v>
      </c>
      <c r="H2887">
        <v>0</v>
      </c>
      <c r="I2887">
        <v>0</v>
      </c>
      <c r="J2887">
        <v>10</v>
      </c>
      <c r="K2887">
        <v>45</v>
      </c>
    </row>
    <row r="2888" spans="1:11" x14ac:dyDescent="0.25">
      <c r="A2888" t="s">
        <v>1505</v>
      </c>
      <c r="B2888" t="s">
        <v>73</v>
      </c>
      <c r="C2888" t="s">
        <v>260</v>
      </c>
      <c r="D2888" t="s">
        <v>242</v>
      </c>
      <c r="E2888" t="s">
        <v>140</v>
      </c>
      <c r="F2888">
        <v>5</v>
      </c>
      <c r="G2888">
        <v>42</v>
      </c>
      <c r="H2888">
        <v>0</v>
      </c>
      <c r="I2888">
        <v>0</v>
      </c>
      <c r="J2888">
        <v>5</v>
      </c>
      <c r="K2888">
        <v>42</v>
      </c>
    </row>
    <row r="2889" spans="1:11" x14ac:dyDescent="0.25">
      <c r="A2889" t="s">
        <v>1566</v>
      </c>
      <c r="B2889" t="s">
        <v>73</v>
      </c>
      <c r="C2889" t="s">
        <v>260</v>
      </c>
      <c r="D2889" t="s">
        <v>239</v>
      </c>
      <c r="E2889" t="s">
        <v>142</v>
      </c>
      <c r="F2889">
        <v>14</v>
      </c>
      <c r="G2889">
        <v>87</v>
      </c>
      <c r="H2889">
        <v>0</v>
      </c>
      <c r="I2889">
        <v>0</v>
      </c>
      <c r="J2889">
        <v>14</v>
      </c>
      <c r="K2889">
        <v>87</v>
      </c>
    </row>
    <row r="2890" spans="1:11" x14ac:dyDescent="0.25">
      <c r="A2890" t="s">
        <v>1284</v>
      </c>
      <c r="B2890" t="s">
        <v>73</v>
      </c>
      <c r="C2890" t="s">
        <v>260</v>
      </c>
      <c r="D2890" t="s">
        <v>239</v>
      </c>
      <c r="E2890" t="s">
        <v>143</v>
      </c>
      <c r="F2890">
        <v>3</v>
      </c>
      <c r="G2890">
        <v>18</v>
      </c>
      <c r="H2890">
        <v>0</v>
      </c>
      <c r="I2890">
        <v>0</v>
      </c>
      <c r="J2890">
        <v>3</v>
      </c>
      <c r="K2890">
        <v>18</v>
      </c>
    </row>
    <row r="2891" spans="1:11" x14ac:dyDescent="0.25">
      <c r="A2891" t="s">
        <v>3466</v>
      </c>
      <c r="B2891" t="s">
        <v>73</v>
      </c>
      <c r="C2891" t="s">
        <v>260</v>
      </c>
      <c r="D2891" t="s">
        <v>242</v>
      </c>
      <c r="E2891" t="s">
        <v>144</v>
      </c>
      <c r="F2891">
        <v>51</v>
      </c>
      <c r="G2891">
        <v>292.94</v>
      </c>
      <c r="H2891">
        <v>0</v>
      </c>
      <c r="I2891">
        <v>0</v>
      </c>
      <c r="J2891">
        <v>51</v>
      </c>
      <c r="K2891">
        <v>292.94</v>
      </c>
    </row>
    <row r="2892" spans="1:11" x14ac:dyDescent="0.25">
      <c r="A2892" t="s">
        <v>4045</v>
      </c>
      <c r="B2892" t="s">
        <v>73</v>
      </c>
      <c r="C2892" t="s">
        <v>260</v>
      </c>
      <c r="D2892" t="s">
        <v>245</v>
      </c>
      <c r="E2892" t="s">
        <v>145</v>
      </c>
      <c r="F2892">
        <v>4</v>
      </c>
      <c r="G2892">
        <v>24</v>
      </c>
      <c r="H2892">
        <v>0</v>
      </c>
      <c r="I2892">
        <v>0</v>
      </c>
      <c r="J2892">
        <v>4</v>
      </c>
      <c r="K2892">
        <v>24</v>
      </c>
    </row>
    <row r="2893" spans="1:11" x14ac:dyDescent="0.25">
      <c r="A2893" t="s">
        <v>3205</v>
      </c>
      <c r="B2893" t="s">
        <v>73</v>
      </c>
      <c r="C2893" t="s">
        <v>260</v>
      </c>
      <c r="D2893" t="s">
        <v>239</v>
      </c>
      <c r="E2893" t="s">
        <v>146</v>
      </c>
      <c r="F2893">
        <v>14</v>
      </c>
      <c r="G2893">
        <v>86</v>
      </c>
      <c r="H2893">
        <v>0</v>
      </c>
      <c r="I2893">
        <v>0</v>
      </c>
      <c r="J2893">
        <v>14</v>
      </c>
      <c r="K2893">
        <v>86</v>
      </c>
    </row>
    <row r="2894" spans="1:11" x14ac:dyDescent="0.25">
      <c r="A2894" t="s">
        <v>3379</v>
      </c>
      <c r="B2894" t="s">
        <v>73</v>
      </c>
      <c r="C2894" t="s">
        <v>260</v>
      </c>
      <c r="D2894" t="s">
        <v>245</v>
      </c>
      <c r="E2894" t="s">
        <v>147</v>
      </c>
      <c r="F2894">
        <v>7</v>
      </c>
      <c r="G2894">
        <v>39</v>
      </c>
      <c r="H2894">
        <v>0</v>
      </c>
      <c r="I2894">
        <v>0</v>
      </c>
      <c r="J2894">
        <v>7</v>
      </c>
      <c r="K2894">
        <v>39</v>
      </c>
    </row>
    <row r="2895" spans="1:11" x14ac:dyDescent="0.25">
      <c r="A2895" t="s">
        <v>1058</v>
      </c>
      <c r="B2895" t="s">
        <v>73</v>
      </c>
      <c r="C2895" t="s">
        <v>260</v>
      </c>
      <c r="D2895" t="s">
        <v>241</v>
      </c>
      <c r="E2895" t="s">
        <v>148</v>
      </c>
      <c r="F2895">
        <v>4</v>
      </c>
      <c r="G2895">
        <v>32</v>
      </c>
      <c r="H2895">
        <v>0</v>
      </c>
      <c r="I2895">
        <v>0</v>
      </c>
      <c r="J2895">
        <v>4</v>
      </c>
      <c r="K2895">
        <v>32</v>
      </c>
    </row>
    <row r="2896" spans="1:11" x14ac:dyDescent="0.25">
      <c r="A2896" t="s">
        <v>843</v>
      </c>
      <c r="B2896" t="s">
        <v>73</v>
      </c>
      <c r="C2896" t="s">
        <v>260</v>
      </c>
      <c r="D2896" t="s">
        <v>239</v>
      </c>
      <c r="E2896" t="s">
        <v>149</v>
      </c>
      <c r="F2896">
        <v>21</v>
      </c>
      <c r="G2896">
        <v>119</v>
      </c>
      <c r="H2896">
        <v>0</v>
      </c>
      <c r="I2896">
        <v>0</v>
      </c>
      <c r="J2896">
        <v>21</v>
      </c>
      <c r="K2896">
        <v>119</v>
      </c>
    </row>
    <row r="2897" spans="1:11" x14ac:dyDescent="0.25">
      <c r="A2897" t="s">
        <v>1741</v>
      </c>
      <c r="B2897" t="s">
        <v>73</v>
      </c>
      <c r="C2897" t="s">
        <v>260</v>
      </c>
      <c r="D2897" t="s">
        <v>241</v>
      </c>
      <c r="E2897" t="s">
        <v>150</v>
      </c>
      <c r="F2897">
        <v>27</v>
      </c>
      <c r="G2897">
        <v>163.94</v>
      </c>
      <c r="H2897">
        <v>0</v>
      </c>
      <c r="I2897">
        <v>0</v>
      </c>
      <c r="J2897">
        <v>27</v>
      </c>
      <c r="K2897">
        <v>163.94</v>
      </c>
    </row>
    <row r="2898" spans="1:11" x14ac:dyDescent="0.25">
      <c r="A2898" t="s">
        <v>1206</v>
      </c>
      <c r="B2898" t="s">
        <v>73</v>
      </c>
      <c r="C2898" t="s">
        <v>260</v>
      </c>
      <c r="D2898" t="s">
        <v>245</v>
      </c>
      <c r="E2898" t="s">
        <v>151</v>
      </c>
      <c r="F2898">
        <v>15</v>
      </c>
      <c r="G2898">
        <v>97</v>
      </c>
      <c r="H2898">
        <v>0</v>
      </c>
      <c r="I2898">
        <v>0</v>
      </c>
      <c r="J2898">
        <v>15</v>
      </c>
      <c r="K2898">
        <v>97</v>
      </c>
    </row>
    <row r="2899" spans="1:11" x14ac:dyDescent="0.25">
      <c r="A2899" t="s">
        <v>916</v>
      </c>
      <c r="B2899" t="s">
        <v>73</v>
      </c>
      <c r="C2899" t="s">
        <v>260</v>
      </c>
      <c r="D2899" t="s">
        <v>237</v>
      </c>
      <c r="E2899" t="s">
        <v>152</v>
      </c>
      <c r="F2899">
        <v>1</v>
      </c>
      <c r="G2899">
        <v>14</v>
      </c>
      <c r="H2899">
        <v>0</v>
      </c>
      <c r="I2899">
        <v>0</v>
      </c>
      <c r="J2899">
        <v>1</v>
      </c>
      <c r="K2899">
        <v>14</v>
      </c>
    </row>
    <row r="2900" spans="1:11" x14ac:dyDescent="0.25">
      <c r="A2900" t="s">
        <v>4089</v>
      </c>
      <c r="B2900" t="s">
        <v>73</v>
      </c>
      <c r="C2900" t="s">
        <v>260</v>
      </c>
      <c r="D2900" t="s">
        <v>237</v>
      </c>
      <c r="E2900" t="s">
        <v>153</v>
      </c>
      <c r="F2900">
        <v>29</v>
      </c>
      <c r="G2900">
        <v>182.47</v>
      </c>
      <c r="H2900">
        <v>0</v>
      </c>
      <c r="I2900">
        <v>0</v>
      </c>
      <c r="J2900">
        <v>29</v>
      </c>
      <c r="K2900">
        <v>182.47</v>
      </c>
    </row>
    <row r="2901" spans="1:11" x14ac:dyDescent="0.25">
      <c r="A2901" t="s">
        <v>1326</v>
      </c>
      <c r="B2901" t="s">
        <v>73</v>
      </c>
      <c r="C2901" t="s">
        <v>260</v>
      </c>
      <c r="D2901" t="s">
        <v>239</v>
      </c>
      <c r="E2901" t="s">
        <v>154</v>
      </c>
      <c r="F2901">
        <v>20</v>
      </c>
      <c r="G2901">
        <v>135.47</v>
      </c>
      <c r="H2901">
        <v>0</v>
      </c>
      <c r="I2901">
        <v>0</v>
      </c>
      <c r="J2901">
        <v>20</v>
      </c>
      <c r="K2901">
        <v>135.47</v>
      </c>
    </row>
    <row r="2902" spans="1:11" x14ac:dyDescent="0.25">
      <c r="A2902" t="s">
        <v>3111</v>
      </c>
      <c r="B2902" t="s">
        <v>73</v>
      </c>
      <c r="C2902" t="s">
        <v>260</v>
      </c>
      <c r="D2902" t="s">
        <v>237</v>
      </c>
      <c r="E2902" t="s">
        <v>155</v>
      </c>
      <c r="F2902">
        <v>14</v>
      </c>
      <c r="G2902">
        <v>96</v>
      </c>
      <c r="H2902">
        <v>0</v>
      </c>
      <c r="I2902">
        <v>0</v>
      </c>
      <c r="J2902">
        <v>14</v>
      </c>
      <c r="K2902">
        <v>96</v>
      </c>
    </row>
    <row r="2903" spans="1:11" x14ac:dyDescent="0.25">
      <c r="A2903" t="s">
        <v>3464</v>
      </c>
      <c r="B2903" t="s">
        <v>73</v>
      </c>
      <c r="C2903" t="s">
        <v>260</v>
      </c>
      <c r="D2903" t="s">
        <v>241</v>
      </c>
      <c r="E2903" t="s">
        <v>156</v>
      </c>
      <c r="F2903">
        <v>7</v>
      </c>
      <c r="G2903">
        <v>42</v>
      </c>
      <c r="H2903">
        <v>0</v>
      </c>
      <c r="I2903">
        <v>0</v>
      </c>
      <c r="J2903">
        <v>7</v>
      </c>
      <c r="K2903">
        <v>42</v>
      </c>
    </row>
    <row r="2904" spans="1:11" x14ac:dyDescent="0.25">
      <c r="A2904" t="s">
        <v>3383</v>
      </c>
      <c r="B2904" t="s">
        <v>73</v>
      </c>
      <c r="C2904" t="s">
        <v>260</v>
      </c>
      <c r="D2904" t="s">
        <v>239</v>
      </c>
      <c r="E2904" t="s">
        <v>251</v>
      </c>
      <c r="F2904">
        <v>460</v>
      </c>
      <c r="G2904">
        <v>2818.82</v>
      </c>
      <c r="H2904">
        <v>0</v>
      </c>
      <c r="I2904">
        <v>0</v>
      </c>
      <c r="J2904">
        <v>460</v>
      </c>
      <c r="K2904">
        <v>2818.82</v>
      </c>
    </row>
    <row r="2905" spans="1:11" x14ac:dyDescent="0.25">
      <c r="A2905" t="s">
        <v>1489</v>
      </c>
      <c r="B2905" t="s">
        <v>73</v>
      </c>
      <c r="C2905" t="s">
        <v>260</v>
      </c>
      <c r="D2905" t="s">
        <v>238</v>
      </c>
      <c r="E2905" t="s">
        <v>157</v>
      </c>
      <c r="F2905">
        <v>4</v>
      </c>
      <c r="G2905">
        <v>23</v>
      </c>
      <c r="H2905">
        <v>0</v>
      </c>
      <c r="I2905">
        <v>0</v>
      </c>
      <c r="J2905">
        <v>4</v>
      </c>
      <c r="K2905">
        <v>23</v>
      </c>
    </row>
    <row r="2906" spans="1:11" x14ac:dyDescent="0.25">
      <c r="A2906" t="s">
        <v>2061</v>
      </c>
      <c r="B2906" t="s">
        <v>73</v>
      </c>
      <c r="C2906" t="s">
        <v>260</v>
      </c>
      <c r="D2906" t="s">
        <v>241</v>
      </c>
      <c r="E2906" t="s">
        <v>158</v>
      </c>
      <c r="F2906">
        <v>20</v>
      </c>
      <c r="G2906">
        <v>125</v>
      </c>
      <c r="H2906">
        <v>0</v>
      </c>
      <c r="I2906">
        <v>0</v>
      </c>
      <c r="J2906">
        <v>20</v>
      </c>
      <c r="K2906">
        <v>125</v>
      </c>
    </row>
    <row r="2907" spans="1:11" x14ac:dyDescent="0.25">
      <c r="A2907" t="s">
        <v>2193</v>
      </c>
      <c r="B2907" t="s">
        <v>73</v>
      </c>
      <c r="C2907" t="s">
        <v>260</v>
      </c>
      <c r="D2907" t="s">
        <v>242</v>
      </c>
      <c r="E2907" t="s">
        <v>159</v>
      </c>
      <c r="F2907">
        <v>11</v>
      </c>
      <c r="G2907">
        <v>54</v>
      </c>
      <c r="H2907">
        <v>0</v>
      </c>
      <c r="I2907">
        <v>0</v>
      </c>
      <c r="J2907">
        <v>11</v>
      </c>
      <c r="K2907">
        <v>54</v>
      </c>
    </row>
    <row r="2908" spans="1:11" x14ac:dyDescent="0.25">
      <c r="A2908" t="s">
        <v>2809</v>
      </c>
      <c r="B2908" t="s">
        <v>73</v>
      </c>
      <c r="C2908" t="s">
        <v>260</v>
      </c>
      <c r="D2908" t="s">
        <v>239</v>
      </c>
      <c r="E2908" t="s">
        <v>160</v>
      </c>
      <c r="F2908">
        <v>20</v>
      </c>
      <c r="G2908">
        <v>113</v>
      </c>
      <c r="H2908">
        <v>0</v>
      </c>
      <c r="I2908">
        <v>0</v>
      </c>
      <c r="J2908">
        <v>20</v>
      </c>
      <c r="K2908">
        <v>113</v>
      </c>
    </row>
    <row r="2909" spans="1:11" x14ac:dyDescent="0.25">
      <c r="A2909" t="s">
        <v>3948</v>
      </c>
      <c r="B2909" t="s">
        <v>73</v>
      </c>
      <c r="C2909" t="s">
        <v>260</v>
      </c>
      <c r="D2909" t="s">
        <v>240</v>
      </c>
      <c r="E2909" t="s">
        <v>161</v>
      </c>
      <c r="F2909">
        <v>4</v>
      </c>
      <c r="G2909">
        <v>42</v>
      </c>
      <c r="H2909">
        <v>0</v>
      </c>
      <c r="I2909">
        <v>0</v>
      </c>
      <c r="J2909">
        <v>4</v>
      </c>
      <c r="K2909">
        <v>42</v>
      </c>
    </row>
    <row r="2910" spans="1:11" x14ac:dyDescent="0.25">
      <c r="A2910" t="s">
        <v>2038</v>
      </c>
      <c r="B2910" t="s">
        <v>73</v>
      </c>
      <c r="C2910" t="s">
        <v>260</v>
      </c>
      <c r="D2910" t="s">
        <v>242</v>
      </c>
      <c r="E2910" t="s">
        <v>162</v>
      </c>
      <c r="F2910">
        <v>13</v>
      </c>
      <c r="G2910">
        <v>88</v>
      </c>
      <c r="H2910">
        <v>0</v>
      </c>
      <c r="I2910">
        <v>0</v>
      </c>
      <c r="J2910">
        <v>13</v>
      </c>
      <c r="K2910">
        <v>88</v>
      </c>
    </row>
    <row r="2911" spans="1:11" x14ac:dyDescent="0.25">
      <c r="A2911" t="s">
        <v>4007</v>
      </c>
      <c r="B2911" t="s">
        <v>73</v>
      </c>
      <c r="C2911" t="s">
        <v>260</v>
      </c>
      <c r="D2911" t="s">
        <v>240</v>
      </c>
      <c r="E2911" t="s">
        <v>163</v>
      </c>
      <c r="F2911">
        <v>4</v>
      </c>
      <c r="G2911">
        <v>24</v>
      </c>
      <c r="H2911">
        <v>0</v>
      </c>
      <c r="I2911">
        <v>0</v>
      </c>
      <c r="J2911">
        <v>4</v>
      </c>
      <c r="K2911">
        <v>24</v>
      </c>
    </row>
    <row r="2912" spans="1:11" x14ac:dyDescent="0.25">
      <c r="A2912" t="s">
        <v>2622</v>
      </c>
      <c r="B2912" t="s">
        <v>73</v>
      </c>
      <c r="C2912" t="s">
        <v>260</v>
      </c>
      <c r="D2912" t="s">
        <v>239</v>
      </c>
      <c r="E2912" t="s">
        <v>164</v>
      </c>
      <c r="F2912">
        <v>13</v>
      </c>
      <c r="G2912">
        <v>63</v>
      </c>
      <c r="H2912">
        <v>0</v>
      </c>
      <c r="I2912">
        <v>0</v>
      </c>
      <c r="J2912">
        <v>13</v>
      </c>
      <c r="K2912">
        <v>63</v>
      </c>
    </row>
    <row r="2913" spans="1:11" x14ac:dyDescent="0.25">
      <c r="A2913" t="s">
        <v>1239</v>
      </c>
      <c r="B2913" t="s">
        <v>73</v>
      </c>
      <c r="C2913" t="s">
        <v>260</v>
      </c>
      <c r="D2913" t="s">
        <v>238</v>
      </c>
      <c r="E2913" t="s">
        <v>165</v>
      </c>
      <c r="F2913">
        <v>32</v>
      </c>
      <c r="G2913">
        <v>222</v>
      </c>
      <c r="H2913">
        <v>0</v>
      </c>
      <c r="I2913">
        <v>0</v>
      </c>
      <c r="J2913">
        <v>32</v>
      </c>
      <c r="K2913">
        <v>222</v>
      </c>
    </row>
    <row r="2914" spans="1:11" x14ac:dyDescent="0.25">
      <c r="A2914" t="s">
        <v>1452</v>
      </c>
      <c r="B2914" t="s">
        <v>73</v>
      </c>
      <c r="C2914" t="s">
        <v>260</v>
      </c>
      <c r="D2914" t="s">
        <v>245</v>
      </c>
      <c r="E2914" t="s">
        <v>166</v>
      </c>
      <c r="F2914">
        <v>6</v>
      </c>
      <c r="G2914">
        <v>36</v>
      </c>
      <c r="H2914">
        <v>0</v>
      </c>
      <c r="I2914">
        <v>0</v>
      </c>
      <c r="J2914">
        <v>6</v>
      </c>
      <c r="K2914">
        <v>36</v>
      </c>
    </row>
    <row r="2915" spans="1:11" x14ac:dyDescent="0.25">
      <c r="A2915" t="s">
        <v>676</v>
      </c>
      <c r="B2915" t="s">
        <v>73</v>
      </c>
      <c r="C2915" t="s">
        <v>260</v>
      </c>
      <c r="D2915" t="s">
        <v>240</v>
      </c>
      <c r="E2915" t="s">
        <v>252</v>
      </c>
      <c r="F2915">
        <v>42</v>
      </c>
      <c r="G2915">
        <v>289</v>
      </c>
      <c r="H2915">
        <v>0</v>
      </c>
      <c r="I2915">
        <v>0</v>
      </c>
      <c r="J2915">
        <v>42</v>
      </c>
      <c r="K2915">
        <v>289</v>
      </c>
    </row>
    <row r="2916" spans="1:11" x14ac:dyDescent="0.25">
      <c r="A2916" t="s">
        <v>610</v>
      </c>
      <c r="B2916" t="s">
        <v>73</v>
      </c>
      <c r="C2916" t="s">
        <v>260</v>
      </c>
      <c r="D2916" t="s">
        <v>245</v>
      </c>
      <c r="E2916" t="s">
        <v>167</v>
      </c>
      <c r="F2916">
        <v>8</v>
      </c>
      <c r="G2916">
        <v>73.94</v>
      </c>
      <c r="H2916">
        <v>0</v>
      </c>
      <c r="I2916">
        <v>0</v>
      </c>
      <c r="J2916">
        <v>8</v>
      </c>
      <c r="K2916">
        <v>73.94</v>
      </c>
    </row>
    <row r="2917" spans="1:11" x14ac:dyDescent="0.25">
      <c r="A2917" t="s">
        <v>3841</v>
      </c>
      <c r="B2917" t="s">
        <v>73</v>
      </c>
      <c r="C2917" t="s">
        <v>260</v>
      </c>
      <c r="D2917" t="s">
        <v>237</v>
      </c>
      <c r="E2917" t="s">
        <v>168</v>
      </c>
      <c r="F2917">
        <v>25</v>
      </c>
      <c r="G2917">
        <v>148</v>
      </c>
      <c r="H2917">
        <v>0</v>
      </c>
      <c r="I2917">
        <v>0</v>
      </c>
      <c r="J2917">
        <v>25</v>
      </c>
      <c r="K2917">
        <v>148</v>
      </c>
    </row>
    <row r="2918" spans="1:11" x14ac:dyDescent="0.25">
      <c r="A2918" t="s">
        <v>3846</v>
      </c>
      <c r="B2918" t="s">
        <v>73</v>
      </c>
      <c r="C2918" t="s">
        <v>260</v>
      </c>
      <c r="D2918" t="s">
        <v>243</v>
      </c>
      <c r="E2918" t="s">
        <v>169</v>
      </c>
      <c r="F2918">
        <v>7</v>
      </c>
      <c r="G2918">
        <v>38</v>
      </c>
      <c r="H2918">
        <v>0</v>
      </c>
      <c r="I2918">
        <v>0</v>
      </c>
      <c r="J2918">
        <v>7</v>
      </c>
      <c r="K2918">
        <v>38</v>
      </c>
    </row>
    <row r="2919" spans="1:11" x14ac:dyDescent="0.25">
      <c r="A2919" t="s">
        <v>601</v>
      </c>
      <c r="B2919" t="s">
        <v>73</v>
      </c>
      <c r="C2919" t="s">
        <v>260</v>
      </c>
      <c r="D2919" t="s">
        <v>240</v>
      </c>
      <c r="E2919" t="s">
        <v>170</v>
      </c>
      <c r="F2919">
        <v>2</v>
      </c>
      <c r="G2919">
        <v>18</v>
      </c>
      <c r="H2919">
        <v>0</v>
      </c>
      <c r="I2919">
        <v>0</v>
      </c>
      <c r="J2919">
        <v>2</v>
      </c>
      <c r="K2919">
        <v>18</v>
      </c>
    </row>
    <row r="2920" spans="1:11" x14ac:dyDescent="0.25">
      <c r="A2920" t="s">
        <v>4088</v>
      </c>
      <c r="B2920" t="s">
        <v>73</v>
      </c>
      <c r="C2920" t="s">
        <v>260</v>
      </c>
      <c r="D2920" t="s">
        <v>241</v>
      </c>
      <c r="E2920" t="s">
        <v>253</v>
      </c>
      <c r="F2920">
        <v>160</v>
      </c>
      <c r="G2920">
        <v>1096.8800000000001</v>
      </c>
      <c r="H2920">
        <v>0</v>
      </c>
      <c r="I2920">
        <v>0</v>
      </c>
      <c r="J2920">
        <v>160</v>
      </c>
      <c r="K2920">
        <v>1096.8800000000001</v>
      </c>
    </row>
    <row r="2921" spans="1:11" x14ac:dyDescent="0.25">
      <c r="A2921" t="s">
        <v>3139</v>
      </c>
      <c r="B2921" t="s">
        <v>73</v>
      </c>
      <c r="C2921" t="s">
        <v>260</v>
      </c>
      <c r="D2921" t="s">
        <v>245</v>
      </c>
      <c r="E2921" t="s">
        <v>171</v>
      </c>
      <c r="F2921">
        <v>9</v>
      </c>
      <c r="G2921">
        <v>51</v>
      </c>
      <c r="H2921">
        <v>0</v>
      </c>
      <c r="I2921">
        <v>0</v>
      </c>
      <c r="J2921">
        <v>9</v>
      </c>
      <c r="K2921">
        <v>51</v>
      </c>
    </row>
    <row r="2922" spans="1:11" x14ac:dyDescent="0.25">
      <c r="A2922" t="s">
        <v>2996</v>
      </c>
      <c r="B2922" t="s">
        <v>73</v>
      </c>
      <c r="C2922" t="s">
        <v>260</v>
      </c>
      <c r="D2922" t="s">
        <v>240</v>
      </c>
      <c r="E2922" t="s">
        <v>172</v>
      </c>
      <c r="F2922">
        <v>2</v>
      </c>
      <c r="G2922">
        <v>12</v>
      </c>
      <c r="H2922">
        <v>0</v>
      </c>
      <c r="I2922">
        <v>0</v>
      </c>
      <c r="J2922">
        <v>2</v>
      </c>
      <c r="K2922">
        <v>12</v>
      </c>
    </row>
    <row r="2923" spans="1:11" x14ac:dyDescent="0.25">
      <c r="A2923" t="s">
        <v>19247</v>
      </c>
      <c r="B2923" t="s">
        <v>73</v>
      </c>
      <c r="C2923" t="s">
        <v>260</v>
      </c>
      <c r="D2923" t="s">
        <v>246</v>
      </c>
      <c r="E2923" t="s">
        <v>246</v>
      </c>
      <c r="F2923">
        <v>1</v>
      </c>
      <c r="G2923">
        <v>6</v>
      </c>
      <c r="H2923">
        <v>0</v>
      </c>
      <c r="I2923">
        <v>0</v>
      </c>
      <c r="J2923">
        <v>1</v>
      </c>
      <c r="K2923">
        <v>6</v>
      </c>
    </row>
    <row r="2924" spans="1:11" x14ac:dyDescent="0.25">
      <c r="A2924" t="s">
        <v>19275</v>
      </c>
      <c r="B2924" t="s">
        <v>73</v>
      </c>
      <c r="C2924" t="s">
        <v>260</v>
      </c>
      <c r="D2924" t="s">
        <v>246</v>
      </c>
      <c r="E2924" t="s">
        <v>258</v>
      </c>
      <c r="F2924">
        <v>1</v>
      </c>
      <c r="G2924">
        <v>6</v>
      </c>
      <c r="H2924">
        <v>0</v>
      </c>
      <c r="I2924">
        <v>0</v>
      </c>
      <c r="J2924">
        <v>1</v>
      </c>
      <c r="K2924">
        <v>6</v>
      </c>
    </row>
    <row r="2925" spans="1:11" x14ac:dyDescent="0.25">
      <c r="A2925" t="s">
        <v>4071</v>
      </c>
      <c r="B2925" t="s">
        <v>73</v>
      </c>
      <c r="C2925" t="s">
        <v>260</v>
      </c>
      <c r="D2925" t="s">
        <v>237</v>
      </c>
      <c r="E2925" t="s">
        <v>173</v>
      </c>
      <c r="F2925">
        <v>4</v>
      </c>
      <c r="G2925">
        <v>24</v>
      </c>
      <c r="H2925">
        <v>0</v>
      </c>
      <c r="I2925">
        <v>0</v>
      </c>
      <c r="J2925">
        <v>4</v>
      </c>
      <c r="K2925">
        <v>24</v>
      </c>
    </row>
    <row r="2926" spans="1:11" x14ac:dyDescent="0.25">
      <c r="A2926" t="s">
        <v>3455</v>
      </c>
      <c r="B2926" t="s">
        <v>73</v>
      </c>
      <c r="C2926" t="s">
        <v>260</v>
      </c>
      <c r="D2926" t="s">
        <v>237</v>
      </c>
      <c r="E2926" t="s">
        <v>174</v>
      </c>
      <c r="F2926">
        <v>20</v>
      </c>
      <c r="G2926">
        <v>133</v>
      </c>
      <c r="H2926">
        <v>0</v>
      </c>
      <c r="I2926">
        <v>0</v>
      </c>
      <c r="J2926">
        <v>20</v>
      </c>
      <c r="K2926">
        <v>133</v>
      </c>
    </row>
    <row r="2927" spans="1:11" x14ac:dyDescent="0.25">
      <c r="A2927" t="s">
        <v>1150</v>
      </c>
      <c r="B2927" t="s">
        <v>73</v>
      </c>
      <c r="C2927" t="s">
        <v>260</v>
      </c>
      <c r="D2927" t="s">
        <v>241</v>
      </c>
      <c r="E2927" t="s">
        <v>175</v>
      </c>
      <c r="F2927">
        <v>6</v>
      </c>
      <c r="G2927">
        <v>33</v>
      </c>
      <c r="H2927">
        <v>0</v>
      </c>
      <c r="I2927">
        <v>0</v>
      </c>
      <c r="J2927">
        <v>6</v>
      </c>
      <c r="K2927">
        <v>33</v>
      </c>
    </row>
    <row r="2928" spans="1:11" x14ac:dyDescent="0.25">
      <c r="A2928" t="s">
        <v>910</v>
      </c>
      <c r="B2928" t="s">
        <v>73</v>
      </c>
      <c r="C2928" t="s">
        <v>260</v>
      </c>
      <c r="D2928" t="s">
        <v>242</v>
      </c>
      <c r="E2928" t="s">
        <v>176</v>
      </c>
      <c r="F2928">
        <v>25</v>
      </c>
      <c r="G2928">
        <v>156.47</v>
      </c>
      <c r="H2928">
        <v>0</v>
      </c>
      <c r="I2928">
        <v>0</v>
      </c>
      <c r="J2928">
        <v>25</v>
      </c>
      <c r="K2928">
        <v>156.47</v>
      </c>
    </row>
    <row r="2929" spans="1:11" x14ac:dyDescent="0.25">
      <c r="A2929" t="s">
        <v>3227</v>
      </c>
      <c r="B2929" t="s">
        <v>73</v>
      </c>
      <c r="C2929" t="s">
        <v>260</v>
      </c>
      <c r="D2929" t="s">
        <v>238</v>
      </c>
      <c r="E2929" t="s">
        <v>177</v>
      </c>
      <c r="F2929">
        <v>12</v>
      </c>
      <c r="G2929">
        <v>87</v>
      </c>
      <c r="H2929">
        <v>0</v>
      </c>
      <c r="I2929">
        <v>0</v>
      </c>
      <c r="J2929">
        <v>12</v>
      </c>
      <c r="K2929">
        <v>87</v>
      </c>
    </row>
    <row r="2930" spans="1:11" x14ac:dyDescent="0.25">
      <c r="A2930" t="s">
        <v>1352</v>
      </c>
      <c r="B2930" t="s">
        <v>73</v>
      </c>
      <c r="C2930" t="s">
        <v>260</v>
      </c>
      <c r="D2930" t="s">
        <v>243</v>
      </c>
      <c r="E2930" t="s">
        <v>178</v>
      </c>
      <c r="F2930">
        <v>5</v>
      </c>
      <c r="G2930">
        <v>29</v>
      </c>
      <c r="H2930">
        <v>0</v>
      </c>
      <c r="I2930">
        <v>0</v>
      </c>
      <c r="J2930">
        <v>5</v>
      </c>
      <c r="K2930">
        <v>29</v>
      </c>
    </row>
    <row r="2931" spans="1:11" x14ac:dyDescent="0.25">
      <c r="A2931" t="s">
        <v>3546</v>
      </c>
      <c r="B2931" t="s">
        <v>73</v>
      </c>
      <c r="C2931" t="s">
        <v>260</v>
      </c>
      <c r="D2931" t="s">
        <v>242</v>
      </c>
      <c r="E2931" t="s">
        <v>179</v>
      </c>
      <c r="F2931">
        <v>8</v>
      </c>
      <c r="G2931">
        <v>55.47</v>
      </c>
      <c r="H2931">
        <v>0</v>
      </c>
      <c r="I2931">
        <v>0</v>
      </c>
      <c r="J2931">
        <v>8</v>
      </c>
      <c r="K2931">
        <v>55.47</v>
      </c>
    </row>
    <row r="2932" spans="1:11" x14ac:dyDescent="0.25">
      <c r="A2932" t="s">
        <v>2557</v>
      </c>
      <c r="B2932" t="s">
        <v>73</v>
      </c>
      <c r="C2932" t="s">
        <v>260</v>
      </c>
      <c r="D2932" t="s">
        <v>242</v>
      </c>
      <c r="E2932" t="s">
        <v>180</v>
      </c>
      <c r="F2932">
        <v>6</v>
      </c>
      <c r="G2932">
        <v>38</v>
      </c>
      <c r="H2932">
        <v>0</v>
      </c>
      <c r="I2932">
        <v>0</v>
      </c>
      <c r="J2932">
        <v>6</v>
      </c>
      <c r="K2932">
        <v>38</v>
      </c>
    </row>
    <row r="2933" spans="1:11" x14ac:dyDescent="0.25">
      <c r="A2933" t="s">
        <v>2044</v>
      </c>
      <c r="B2933" t="s">
        <v>73</v>
      </c>
      <c r="C2933" t="s">
        <v>260</v>
      </c>
      <c r="D2933" t="s">
        <v>239</v>
      </c>
      <c r="E2933" t="s">
        <v>181</v>
      </c>
      <c r="F2933">
        <v>10</v>
      </c>
      <c r="G2933">
        <v>73</v>
      </c>
      <c r="H2933">
        <v>0</v>
      </c>
      <c r="I2933">
        <v>0</v>
      </c>
      <c r="J2933">
        <v>10</v>
      </c>
      <c r="K2933">
        <v>73</v>
      </c>
    </row>
    <row r="2934" spans="1:11" x14ac:dyDescent="0.25">
      <c r="A2934" t="s">
        <v>2957</v>
      </c>
      <c r="B2934" t="s">
        <v>73</v>
      </c>
      <c r="C2934" t="s">
        <v>260</v>
      </c>
      <c r="D2934" t="s">
        <v>240</v>
      </c>
      <c r="E2934" t="s">
        <v>182</v>
      </c>
      <c r="F2934">
        <v>5</v>
      </c>
      <c r="G2934">
        <v>41</v>
      </c>
      <c r="H2934">
        <v>0</v>
      </c>
      <c r="I2934">
        <v>0</v>
      </c>
      <c r="J2934">
        <v>5</v>
      </c>
      <c r="K2934">
        <v>41</v>
      </c>
    </row>
    <row r="2935" spans="1:11" x14ac:dyDescent="0.25">
      <c r="A2935" t="s">
        <v>3802</v>
      </c>
      <c r="B2935" t="s">
        <v>73</v>
      </c>
      <c r="C2935" t="s">
        <v>260</v>
      </c>
      <c r="D2935" t="s">
        <v>239</v>
      </c>
      <c r="E2935" t="s">
        <v>183</v>
      </c>
      <c r="F2935">
        <v>9</v>
      </c>
      <c r="G2935">
        <v>51</v>
      </c>
      <c r="H2935">
        <v>0</v>
      </c>
      <c r="I2935">
        <v>0</v>
      </c>
      <c r="J2935">
        <v>9</v>
      </c>
      <c r="K2935">
        <v>51</v>
      </c>
    </row>
    <row r="2936" spans="1:11" x14ac:dyDescent="0.25">
      <c r="A2936" t="s">
        <v>3834</v>
      </c>
      <c r="B2936" t="s">
        <v>73</v>
      </c>
      <c r="C2936" t="s">
        <v>260</v>
      </c>
      <c r="D2936" t="s">
        <v>241</v>
      </c>
      <c r="E2936" t="s">
        <v>184</v>
      </c>
      <c r="F2936">
        <v>3</v>
      </c>
      <c r="G2936">
        <v>18</v>
      </c>
      <c r="H2936">
        <v>0</v>
      </c>
      <c r="I2936">
        <v>0</v>
      </c>
      <c r="J2936">
        <v>3</v>
      </c>
      <c r="K2936">
        <v>18</v>
      </c>
    </row>
    <row r="2937" spans="1:11" x14ac:dyDescent="0.25">
      <c r="A2937" t="s">
        <v>1498</v>
      </c>
      <c r="B2937" t="s">
        <v>73</v>
      </c>
      <c r="C2937" t="s">
        <v>260</v>
      </c>
      <c r="D2937" t="s">
        <v>245</v>
      </c>
      <c r="E2937" t="s">
        <v>185</v>
      </c>
      <c r="F2937">
        <v>5</v>
      </c>
      <c r="G2937">
        <v>30</v>
      </c>
      <c r="H2937">
        <v>0</v>
      </c>
      <c r="I2937">
        <v>0</v>
      </c>
      <c r="J2937">
        <v>5</v>
      </c>
      <c r="K2937">
        <v>30</v>
      </c>
    </row>
    <row r="2938" spans="1:11" x14ac:dyDescent="0.25">
      <c r="A2938" t="s">
        <v>3612</v>
      </c>
      <c r="B2938" t="s">
        <v>73</v>
      </c>
      <c r="C2938" t="s">
        <v>260</v>
      </c>
      <c r="D2938" t="s">
        <v>241</v>
      </c>
      <c r="E2938" t="s">
        <v>187</v>
      </c>
      <c r="F2938">
        <v>14</v>
      </c>
      <c r="G2938">
        <v>96.47</v>
      </c>
      <c r="H2938">
        <v>0</v>
      </c>
      <c r="I2938">
        <v>0</v>
      </c>
      <c r="J2938">
        <v>14</v>
      </c>
      <c r="K2938">
        <v>96.47</v>
      </c>
    </row>
    <row r="2939" spans="1:11" x14ac:dyDescent="0.25">
      <c r="A2939" t="s">
        <v>2011</v>
      </c>
      <c r="B2939" t="s">
        <v>73</v>
      </c>
      <c r="C2939" t="s">
        <v>260</v>
      </c>
      <c r="D2939" t="s">
        <v>244</v>
      </c>
      <c r="E2939" t="s">
        <v>188</v>
      </c>
      <c r="F2939">
        <v>3</v>
      </c>
      <c r="G2939">
        <v>21</v>
      </c>
      <c r="H2939">
        <v>0</v>
      </c>
      <c r="I2939">
        <v>0</v>
      </c>
      <c r="J2939">
        <v>3</v>
      </c>
      <c r="K2939">
        <v>21</v>
      </c>
    </row>
    <row r="2940" spans="1:11" x14ac:dyDescent="0.25">
      <c r="A2940" t="s">
        <v>2248</v>
      </c>
      <c r="B2940" t="s">
        <v>73</v>
      </c>
      <c r="C2940" t="s">
        <v>260</v>
      </c>
      <c r="D2940" t="s">
        <v>241</v>
      </c>
      <c r="E2940" t="s">
        <v>189</v>
      </c>
      <c r="F2940">
        <v>3</v>
      </c>
      <c r="G2940">
        <v>18</v>
      </c>
      <c r="H2940">
        <v>0</v>
      </c>
      <c r="I2940">
        <v>0</v>
      </c>
      <c r="J2940">
        <v>3</v>
      </c>
      <c r="K2940">
        <v>18</v>
      </c>
    </row>
    <row r="2941" spans="1:11" x14ac:dyDescent="0.25">
      <c r="A2941" t="s">
        <v>1480</v>
      </c>
      <c r="B2941" t="s">
        <v>73</v>
      </c>
      <c r="C2941" t="s">
        <v>260</v>
      </c>
      <c r="D2941" t="s">
        <v>245</v>
      </c>
      <c r="E2941" t="s">
        <v>190</v>
      </c>
      <c r="F2941">
        <v>8</v>
      </c>
      <c r="G2941">
        <v>65</v>
      </c>
      <c r="H2941">
        <v>0</v>
      </c>
      <c r="I2941">
        <v>0</v>
      </c>
      <c r="J2941">
        <v>8</v>
      </c>
      <c r="K2941">
        <v>65</v>
      </c>
    </row>
    <row r="2942" spans="1:11" x14ac:dyDescent="0.25">
      <c r="A2942" t="s">
        <v>1410</v>
      </c>
      <c r="B2942" t="s">
        <v>73</v>
      </c>
      <c r="C2942" t="s">
        <v>260</v>
      </c>
      <c r="D2942" t="s">
        <v>244</v>
      </c>
      <c r="E2942" t="s">
        <v>191</v>
      </c>
      <c r="F2942">
        <v>9</v>
      </c>
      <c r="G2942">
        <v>66</v>
      </c>
      <c r="H2942">
        <v>0</v>
      </c>
      <c r="I2942">
        <v>0</v>
      </c>
      <c r="J2942">
        <v>9</v>
      </c>
      <c r="K2942">
        <v>66</v>
      </c>
    </row>
    <row r="2943" spans="1:11" x14ac:dyDescent="0.25">
      <c r="A2943" t="s">
        <v>2348</v>
      </c>
      <c r="B2943" t="s">
        <v>73</v>
      </c>
      <c r="C2943" t="s">
        <v>260</v>
      </c>
      <c r="D2943" t="s">
        <v>242</v>
      </c>
      <c r="E2943" t="s">
        <v>192</v>
      </c>
      <c r="F2943">
        <v>1</v>
      </c>
      <c r="G2943">
        <v>6</v>
      </c>
      <c r="H2943">
        <v>0</v>
      </c>
      <c r="I2943">
        <v>0</v>
      </c>
      <c r="J2943">
        <v>1</v>
      </c>
      <c r="K2943">
        <v>6</v>
      </c>
    </row>
    <row r="2944" spans="1:11" x14ac:dyDescent="0.25">
      <c r="A2944" t="s">
        <v>1354</v>
      </c>
      <c r="B2944" t="s">
        <v>73</v>
      </c>
      <c r="C2944" t="s">
        <v>260</v>
      </c>
      <c r="D2944" t="s">
        <v>244</v>
      </c>
      <c r="E2944" t="s">
        <v>193</v>
      </c>
      <c r="F2944">
        <v>10</v>
      </c>
      <c r="G2944">
        <v>62</v>
      </c>
      <c r="H2944">
        <v>0</v>
      </c>
      <c r="I2944">
        <v>0</v>
      </c>
      <c r="J2944">
        <v>10</v>
      </c>
      <c r="K2944">
        <v>62</v>
      </c>
    </row>
    <row r="2945" spans="1:11" x14ac:dyDescent="0.25">
      <c r="A2945" t="s">
        <v>2250</v>
      </c>
      <c r="B2945" t="s">
        <v>73</v>
      </c>
      <c r="C2945" t="s">
        <v>260</v>
      </c>
      <c r="D2945" t="s">
        <v>243</v>
      </c>
      <c r="E2945" t="s">
        <v>194</v>
      </c>
      <c r="F2945">
        <v>18</v>
      </c>
      <c r="G2945">
        <v>114</v>
      </c>
      <c r="H2945">
        <v>0</v>
      </c>
      <c r="I2945">
        <v>0</v>
      </c>
      <c r="J2945">
        <v>18</v>
      </c>
      <c r="K2945">
        <v>114</v>
      </c>
    </row>
    <row r="2946" spans="1:11" x14ac:dyDescent="0.25">
      <c r="A2946" t="s">
        <v>2014</v>
      </c>
      <c r="B2946" t="s">
        <v>73</v>
      </c>
      <c r="C2946" t="s">
        <v>260</v>
      </c>
      <c r="D2946" t="s">
        <v>242</v>
      </c>
      <c r="E2946" t="s">
        <v>254</v>
      </c>
      <c r="F2946">
        <v>353</v>
      </c>
      <c r="G2946">
        <v>2091.23</v>
      </c>
      <c r="H2946">
        <v>0</v>
      </c>
      <c r="I2946">
        <v>0</v>
      </c>
      <c r="J2946">
        <v>353</v>
      </c>
      <c r="K2946">
        <v>2091.23</v>
      </c>
    </row>
    <row r="2947" spans="1:11" x14ac:dyDescent="0.25">
      <c r="A2947" t="s">
        <v>3825</v>
      </c>
      <c r="B2947" t="s">
        <v>73</v>
      </c>
      <c r="C2947" t="s">
        <v>260</v>
      </c>
      <c r="D2947" t="s">
        <v>243</v>
      </c>
      <c r="E2947" t="s">
        <v>195</v>
      </c>
      <c r="F2947">
        <v>9</v>
      </c>
      <c r="G2947">
        <v>45.47</v>
      </c>
      <c r="H2947">
        <v>0</v>
      </c>
      <c r="I2947">
        <v>0</v>
      </c>
      <c r="J2947">
        <v>9</v>
      </c>
      <c r="K2947">
        <v>45.47</v>
      </c>
    </row>
    <row r="2948" spans="1:11" x14ac:dyDescent="0.25">
      <c r="A2948" t="s">
        <v>660</v>
      </c>
      <c r="B2948" t="s">
        <v>73</v>
      </c>
      <c r="C2948" t="s">
        <v>260</v>
      </c>
      <c r="D2948" t="s">
        <v>240</v>
      </c>
      <c r="E2948" t="s">
        <v>196</v>
      </c>
      <c r="F2948">
        <v>3</v>
      </c>
      <c r="G2948">
        <v>18</v>
      </c>
      <c r="H2948">
        <v>0</v>
      </c>
      <c r="I2948">
        <v>0</v>
      </c>
      <c r="J2948">
        <v>3</v>
      </c>
      <c r="K2948">
        <v>18</v>
      </c>
    </row>
    <row r="2949" spans="1:11" x14ac:dyDescent="0.25">
      <c r="A2949" t="s">
        <v>2195</v>
      </c>
      <c r="B2949" t="s">
        <v>73</v>
      </c>
      <c r="C2949" t="s">
        <v>260</v>
      </c>
      <c r="D2949" t="s">
        <v>243</v>
      </c>
      <c r="E2949" t="s">
        <v>255</v>
      </c>
      <c r="F2949">
        <v>151</v>
      </c>
      <c r="G2949">
        <v>839.82</v>
      </c>
      <c r="H2949">
        <v>0</v>
      </c>
      <c r="I2949">
        <v>0</v>
      </c>
      <c r="J2949">
        <v>151</v>
      </c>
      <c r="K2949">
        <v>839.82</v>
      </c>
    </row>
    <row r="2950" spans="1:11" x14ac:dyDescent="0.25">
      <c r="A2950" t="s">
        <v>2572</v>
      </c>
      <c r="B2950" t="s">
        <v>73</v>
      </c>
      <c r="C2950" t="s">
        <v>260</v>
      </c>
      <c r="D2950" t="s">
        <v>242</v>
      </c>
      <c r="E2950" t="s">
        <v>197</v>
      </c>
      <c r="F2950">
        <v>11</v>
      </c>
      <c r="G2950">
        <v>60</v>
      </c>
      <c r="H2950">
        <v>0</v>
      </c>
      <c r="I2950">
        <v>0</v>
      </c>
      <c r="J2950">
        <v>11</v>
      </c>
      <c r="K2950">
        <v>60</v>
      </c>
    </row>
    <row r="2951" spans="1:11" x14ac:dyDescent="0.25">
      <c r="A2951" t="s">
        <v>2330</v>
      </c>
      <c r="B2951" t="s">
        <v>73</v>
      </c>
      <c r="C2951" t="s">
        <v>260</v>
      </c>
      <c r="D2951" t="s">
        <v>238</v>
      </c>
      <c r="E2951" t="s">
        <v>198</v>
      </c>
      <c r="F2951">
        <v>3</v>
      </c>
      <c r="G2951">
        <v>18</v>
      </c>
      <c r="H2951">
        <v>0</v>
      </c>
      <c r="I2951">
        <v>0</v>
      </c>
      <c r="J2951">
        <v>3</v>
      </c>
      <c r="K2951">
        <v>18</v>
      </c>
    </row>
    <row r="2952" spans="1:11" x14ac:dyDescent="0.25">
      <c r="A2952" t="s">
        <v>3947</v>
      </c>
      <c r="B2952" t="s">
        <v>73</v>
      </c>
      <c r="C2952" t="s">
        <v>260</v>
      </c>
      <c r="D2952" t="s">
        <v>239</v>
      </c>
      <c r="E2952" t="s">
        <v>199</v>
      </c>
      <c r="F2952">
        <v>11</v>
      </c>
      <c r="G2952">
        <v>75</v>
      </c>
      <c r="H2952">
        <v>0</v>
      </c>
      <c r="I2952">
        <v>0</v>
      </c>
      <c r="J2952">
        <v>11</v>
      </c>
      <c r="K2952">
        <v>75</v>
      </c>
    </row>
    <row r="2953" spans="1:11" x14ac:dyDescent="0.25">
      <c r="A2953" t="s">
        <v>3831</v>
      </c>
      <c r="B2953" t="s">
        <v>73</v>
      </c>
      <c r="C2953" t="s">
        <v>260</v>
      </c>
      <c r="D2953" t="s">
        <v>244</v>
      </c>
      <c r="E2953" t="s">
        <v>201</v>
      </c>
      <c r="F2953">
        <v>21</v>
      </c>
      <c r="G2953">
        <v>146</v>
      </c>
      <c r="H2953">
        <v>0</v>
      </c>
      <c r="I2953">
        <v>0</v>
      </c>
      <c r="J2953">
        <v>21</v>
      </c>
      <c r="K2953">
        <v>146</v>
      </c>
    </row>
    <row r="2954" spans="1:11" x14ac:dyDescent="0.25">
      <c r="A2954" t="s">
        <v>745</v>
      </c>
      <c r="B2954" t="s">
        <v>73</v>
      </c>
      <c r="C2954" t="s">
        <v>260</v>
      </c>
      <c r="D2954" t="s">
        <v>241</v>
      </c>
      <c r="E2954" t="s">
        <v>202</v>
      </c>
      <c r="F2954">
        <v>15</v>
      </c>
      <c r="G2954">
        <v>93</v>
      </c>
      <c r="H2954">
        <v>0</v>
      </c>
      <c r="I2954">
        <v>0</v>
      </c>
      <c r="J2954">
        <v>15</v>
      </c>
      <c r="K2954">
        <v>93</v>
      </c>
    </row>
    <row r="2955" spans="1:11" x14ac:dyDescent="0.25">
      <c r="A2955" t="s">
        <v>3191</v>
      </c>
      <c r="B2955" t="s">
        <v>73</v>
      </c>
      <c r="C2955" t="s">
        <v>260</v>
      </c>
      <c r="D2955" t="s">
        <v>240</v>
      </c>
      <c r="E2955" t="s">
        <v>203</v>
      </c>
      <c r="F2955">
        <v>5</v>
      </c>
      <c r="G2955">
        <v>41</v>
      </c>
      <c r="H2955">
        <v>0</v>
      </c>
      <c r="I2955">
        <v>0</v>
      </c>
      <c r="J2955">
        <v>5</v>
      </c>
      <c r="K2955">
        <v>41</v>
      </c>
    </row>
    <row r="2956" spans="1:11" x14ac:dyDescent="0.25">
      <c r="A2956" t="s">
        <v>1418</v>
      </c>
      <c r="B2956" t="s">
        <v>73</v>
      </c>
      <c r="C2956" t="s">
        <v>260</v>
      </c>
      <c r="D2956" t="s">
        <v>244</v>
      </c>
      <c r="E2956" t="s">
        <v>204</v>
      </c>
      <c r="F2956">
        <v>2</v>
      </c>
      <c r="G2956">
        <v>18</v>
      </c>
      <c r="H2956">
        <v>0</v>
      </c>
      <c r="I2956">
        <v>0</v>
      </c>
      <c r="J2956">
        <v>2</v>
      </c>
      <c r="K2956">
        <v>18</v>
      </c>
    </row>
    <row r="2957" spans="1:11" x14ac:dyDescent="0.25">
      <c r="A2957" t="s">
        <v>3872</v>
      </c>
      <c r="B2957" t="s">
        <v>73</v>
      </c>
      <c r="C2957" t="s">
        <v>260</v>
      </c>
      <c r="D2957" t="s">
        <v>238</v>
      </c>
      <c r="E2957" t="s">
        <v>205</v>
      </c>
      <c r="F2957">
        <v>15</v>
      </c>
      <c r="G2957">
        <v>93</v>
      </c>
      <c r="H2957">
        <v>0</v>
      </c>
      <c r="I2957">
        <v>0</v>
      </c>
      <c r="J2957">
        <v>15</v>
      </c>
      <c r="K2957">
        <v>93</v>
      </c>
    </row>
    <row r="2958" spans="1:11" x14ac:dyDescent="0.25">
      <c r="A2958" t="s">
        <v>2296</v>
      </c>
      <c r="B2958" t="s">
        <v>73</v>
      </c>
      <c r="C2958" t="s">
        <v>260</v>
      </c>
      <c r="D2958" t="s">
        <v>240</v>
      </c>
      <c r="E2958" t="s">
        <v>206</v>
      </c>
      <c r="F2958">
        <v>1</v>
      </c>
      <c r="G2958">
        <v>6</v>
      </c>
      <c r="H2958">
        <v>0</v>
      </c>
      <c r="I2958">
        <v>0</v>
      </c>
      <c r="J2958">
        <v>1</v>
      </c>
      <c r="K2958">
        <v>6</v>
      </c>
    </row>
    <row r="2959" spans="1:11" x14ac:dyDescent="0.25">
      <c r="A2959" t="s">
        <v>1021</v>
      </c>
      <c r="B2959" t="s">
        <v>73</v>
      </c>
      <c r="C2959" t="s">
        <v>260</v>
      </c>
      <c r="D2959" t="s">
        <v>242</v>
      </c>
      <c r="E2959" t="s">
        <v>207</v>
      </c>
      <c r="F2959">
        <v>75</v>
      </c>
      <c r="G2959">
        <v>441</v>
      </c>
      <c r="H2959">
        <v>0</v>
      </c>
      <c r="I2959">
        <v>0</v>
      </c>
      <c r="J2959">
        <v>75</v>
      </c>
      <c r="K2959">
        <v>441</v>
      </c>
    </row>
    <row r="2960" spans="1:11" x14ac:dyDescent="0.25">
      <c r="A2960" t="s">
        <v>1958</v>
      </c>
      <c r="B2960" t="s">
        <v>73</v>
      </c>
      <c r="C2960" t="s">
        <v>260</v>
      </c>
      <c r="D2960" t="s">
        <v>239</v>
      </c>
      <c r="E2960" t="s">
        <v>208</v>
      </c>
      <c r="F2960">
        <v>12</v>
      </c>
      <c r="G2960">
        <v>72</v>
      </c>
      <c r="H2960">
        <v>0</v>
      </c>
      <c r="I2960">
        <v>0</v>
      </c>
      <c r="J2960">
        <v>12</v>
      </c>
      <c r="K2960">
        <v>72</v>
      </c>
    </row>
    <row r="2961" spans="1:11" x14ac:dyDescent="0.25">
      <c r="A2961" t="s">
        <v>3572</v>
      </c>
      <c r="B2961" t="s">
        <v>73</v>
      </c>
      <c r="C2961" t="s">
        <v>260</v>
      </c>
      <c r="D2961" t="s">
        <v>243</v>
      </c>
      <c r="E2961" t="s">
        <v>209</v>
      </c>
      <c r="F2961">
        <v>8</v>
      </c>
      <c r="G2961">
        <v>53</v>
      </c>
      <c r="H2961">
        <v>0</v>
      </c>
      <c r="I2961">
        <v>0</v>
      </c>
      <c r="J2961">
        <v>8</v>
      </c>
      <c r="K2961">
        <v>53</v>
      </c>
    </row>
    <row r="2962" spans="1:11" x14ac:dyDescent="0.25">
      <c r="A2962" t="s">
        <v>1051</v>
      </c>
      <c r="B2962" t="s">
        <v>73</v>
      </c>
      <c r="C2962" t="s">
        <v>260</v>
      </c>
      <c r="D2962" t="s">
        <v>241</v>
      </c>
      <c r="E2962" t="s">
        <v>210</v>
      </c>
      <c r="F2962">
        <v>3</v>
      </c>
      <c r="G2962">
        <v>18</v>
      </c>
      <c r="H2962">
        <v>0</v>
      </c>
      <c r="I2962">
        <v>0</v>
      </c>
      <c r="J2962">
        <v>3</v>
      </c>
      <c r="K2962">
        <v>18</v>
      </c>
    </row>
    <row r="2963" spans="1:11" x14ac:dyDescent="0.25">
      <c r="A2963" t="s">
        <v>3425</v>
      </c>
      <c r="B2963" t="s">
        <v>73</v>
      </c>
      <c r="C2963" t="s">
        <v>260</v>
      </c>
      <c r="D2963" t="s">
        <v>244</v>
      </c>
      <c r="E2963" t="s">
        <v>211</v>
      </c>
      <c r="F2963">
        <v>4</v>
      </c>
      <c r="G2963">
        <v>24</v>
      </c>
      <c r="H2963">
        <v>0</v>
      </c>
      <c r="I2963">
        <v>0</v>
      </c>
      <c r="J2963">
        <v>4</v>
      </c>
      <c r="K2963">
        <v>24</v>
      </c>
    </row>
    <row r="2964" spans="1:11" x14ac:dyDescent="0.25">
      <c r="A2964" t="s">
        <v>3818</v>
      </c>
      <c r="B2964" t="s">
        <v>73</v>
      </c>
      <c r="C2964" t="s">
        <v>260</v>
      </c>
      <c r="D2964" t="s">
        <v>238</v>
      </c>
      <c r="E2964" t="s">
        <v>212</v>
      </c>
      <c r="F2964">
        <v>12</v>
      </c>
      <c r="G2964">
        <v>93.47</v>
      </c>
      <c r="H2964">
        <v>0</v>
      </c>
      <c r="I2964">
        <v>0</v>
      </c>
      <c r="J2964">
        <v>12</v>
      </c>
      <c r="K2964">
        <v>93.47</v>
      </c>
    </row>
    <row r="2965" spans="1:11" x14ac:dyDescent="0.25">
      <c r="A2965" t="s">
        <v>868</v>
      </c>
      <c r="B2965" t="s">
        <v>73</v>
      </c>
      <c r="C2965" t="s">
        <v>260</v>
      </c>
      <c r="D2965" t="s">
        <v>243</v>
      </c>
      <c r="E2965" t="s">
        <v>213</v>
      </c>
      <c r="F2965">
        <v>9</v>
      </c>
      <c r="G2965">
        <v>54.47</v>
      </c>
      <c r="H2965">
        <v>0</v>
      </c>
      <c r="I2965">
        <v>0</v>
      </c>
      <c r="J2965">
        <v>9</v>
      </c>
      <c r="K2965">
        <v>54.47</v>
      </c>
    </row>
    <row r="2966" spans="1:11" x14ac:dyDescent="0.25">
      <c r="A2966" t="s">
        <v>797</v>
      </c>
      <c r="B2966" t="s">
        <v>73</v>
      </c>
      <c r="C2966" t="s">
        <v>260</v>
      </c>
      <c r="D2966" t="s">
        <v>239</v>
      </c>
      <c r="E2966" t="s">
        <v>214</v>
      </c>
      <c r="F2966">
        <v>3</v>
      </c>
      <c r="G2966">
        <v>18</v>
      </c>
      <c r="H2966">
        <v>0</v>
      </c>
      <c r="I2966">
        <v>0</v>
      </c>
      <c r="J2966">
        <v>3</v>
      </c>
      <c r="K2966">
        <v>18</v>
      </c>
    </row>
    <row r="2967" spans="1:11" x14ac:dyDescent="0.25">
      <c r="A2967" t="s">
        <v>1694</v>
      </c>
      <c r="B2967" t="s">
        <v>73</v>
      </c>
      <c r="C2967" t="s">
        <v>260</v>
      </c>
      <c r="D2967" t="s">
        <v>241</v>
      </c>
      <c r="E2967" t="s">
        <v>215</v>
      </c>
      <c r="F2967">
        <v>8</v>
      </c>
      <c r="G2967">
        <v>57.47</v>
      </c>
      <c r="H2967">
        <v>0</v>
      </c>
      <c r="I2967">
        <v>0</v>
      </c>
      <c r="J2967">
        <v>8</v>
      </c>
      <c r="K2967">
        <v>57.47</v>
      </c>
    </row>
    <row r="2968" spans="1:11" x14ac:dyDescent="0.25">
      <c r="A2968" t="s">
        <v>3476</v>
      </c>
      <c r="B2968" t="s">
        <v>73</v>
      </c>
      <c r="C2968" t="s">
        <v>260</v>
      </c>
      <c r="D2968" t="s">
        <v>245</v>
      </c>
      <c r="E2968" t="s">
        <v>216</v>
      </c>
      <c r="F2968">
        <v>12</v>
      </c>
      <c r="G2968">
        <v>71</v>
      </c>
      <c r="H2968">
        <v>0</v>
      </c>
      <c r="I2968">
        <v>0</v>
      </c>
      <c r="J2968">
        <v>12</v>
      </c>
      <c r="K2968">
        <v>71</v>
      </c>
    </row>
    <row r="2969" spans="1:11" x14ac:dyDescent="0.25">
      <c r="A2969" t="s">
        <v>3688</v>
      </c>
      <c r="B2969" t="s">
        <v>73</v>
      </c>
      <c r="C2969" t="s">
        <v>260</v>
      </c>
      <c r="D2969" t="s">
        <v>244</v>
      </c>
      <c r="E2969" t="s">
        <v>217</v>
      </c>
      <c r="F2969">
        <v>9</v>
      </c>
      <c r="G2969">
        <v>57</v>
      </c>
      <c r="H2969">
        <v>0</v>
      </c>
      <c r="I2969">
        <v>0</v>
      </c>
      <c r="J2969">
        <v>9</v>
      </c>
      <c r="K2969">
        <v>57</v>
      </c>
    </row>
    <row r="2970" spans="1:11" x14ac:dyDescent="0.25">
      <c r="A2970" t="s">
        <v>2606</v>
      </c>
      <c r="B2970" t="s">
        <v>73</v>
      </c>
      <c r="C2970" t="s">
        <v>260</v>
      </c>
      <c r="D2970" t="s">
        <v>239</v>
      </c>
      <c r="E2970" t="s">
        <v>218</v>
      </c>
      <c r="F2970">
        <v>23</v>
      </c>
      <c r="G2970">
        <v>137.47</v>
      </c>
      <c r="H2970">
        <v>0</v>
      </c>
      <c r="I2970">
        <v>0</v>
      </c>
      <c r="J2970">
        <v>23</v>
      </c>
      <c r="K2970">
        <v>137.47</v>
      </c>
    </row>
    <row r="2971" spans="1:11" x14ac:dyDescent="0.25">
      <c r="A2971" t="s">
        <v>2107</v>
      </c>
      <c r="B2971" t="s">
        <v>73</v>
      </c>
      <c r="C2971" t="s">
        <v>260</v>
      </c>
      <c r="D2971" t="s">
        <v>239</v>
      </c>
      <c r="E2971" t="s">
        <v>219</v>
      </c>
      <c r="F2971">
        <v>15</v>
      </c>
      <c r="G2971">
        <v>94.47</v>
      </c>
      <c r="H2971">
        <v>0</v>
      </c>
      <c r="I2971">
        <v>0</v>
      </c>
      <c r="J2971">
        <v>15</v>
      </c>
      <c r="K2971">
        <v>94.47</v>
      </c>
    </row>
    <row r="2972" spans="1:11" x14ac:dyDescent="0.25">
      <c r="A2972" t="s">
        <v>3008</v>
      </c>
      <c r="B2972" t="s">
        <v>73</v>
      </c>
      <c r="C2972" t="s">
        <v>260</v>
      </c>
      <c r="D2972" t="s">
        <v>241</v>
      </c>
      <c r="E2972" t="s">
        <v>220</v>
      </c>
      <c r="F2972">
        <v>3</v>
      </c>
      <c r="G2972">
        <v>20</v>
      </c>
      <c r="H2972">
        <v>0</v>
      </c>
      <c r="I2972">
        <v>0</v>
      </c>
      <c r="J2972">
        <v>3</v>
      </c>
      <c r="K2972">
        <v>20</v>
      </c>
    </row>
    <row r="2973" spans="1:11" x14ac:dyDescent="0.25">
      <c r="A2973" t="s">
        <v>2467</v>
      </c>
      <c r="B2973" t="s">
        <v>73</v>
      </c>
      <c r="C2973" t="s">
        <v>260</v>
      </c>
      <c r="D2973" t="s">
        <v>244</v>
      </c>
      <c r="E2973" t="s">
        <v>221</v>
      </c>
      <c r="F2973">
        <v>47</v>
      </c>
      <c r="G2973">
        <v>325.47000000000003</v>
      </c>
      <c r="H2973">
        <v>0</v>
      </c>
      <c r="I2973">
        <v>0</v>
      </c>
      <c r="J2973">
        <v>47</v>
      </c>
      <c r="K2973">
        <v>325.47000000000003</v>
      </c>
    </row>
    <row r="2974" spans="1:11" x14ac:dyDescent="0.25">
      <c r="A2974" t="s">
        <v>3411</v>
      </c>
      <c r="B2974" t="s">
        <v>73</v>
      </c>
      <c r="C2974" t="s">
        <v>260</v>
      </c>
      <c r="D2974" t="s">
        <v>242</v>
      </c>
      <c r="E2974" t="s">
        <v>222</v>
      </c>
      <c r="F2974">
        <v>4</v>
      </c>
      <c r="G2974">
        <v>29</v>
      </c>
      <c r="H2974">
        <v>0</v>
      </c>
      <c r="I2974">
        <v>0</v>
      </c>
      <c r="J2974">
        <v>4</v>
      </c>
      <c r="K2974">
        <v>29</v>
      </c>
    </row>
    <row r="2975" spans="1:11" x14ac:dyDescent="0.25">
      <c r="A2975" t="s">
        <v>607</v>
      </c>
      <c r="B2975" t="s">
        <v>73</v>
      </c>
      <c r="C2975" t="s">
        <v>260</v>
      </c>
      <c r="D2975" t="s">
        <v>244</v>
      </c>
      <c r="E2975" t="s">
        <v>256</v>
      </c>
      <c r="F2975">
        <v>194</v>
      </c>
      <c r="G2975">
        <v>1292.47</v>
      </c>
      <c r="H2975">
        <v>0</v>
      </c>
      <c r="I2975">
        <v>0</v>
      </c>
      <c r="J2975">
        <v>194</v>
      </c>
      <c r="K2975">
        <v>1292.47</v>
      </c>
    </row>
    <row r="2976" spans="1:11" x14ac:dyDescent="0.25">
      <c r="A2976" t="s">
        <v>1932</v>
      </c>
      <c r="B2976" t="s">
        <v>73</v>
      </c>
      <c r="C2976" t="s">
        <v>260</v>
      </c>
      <c r="D2976" t="s">
        <v>237</v>
      </c>
      <c r="E2976" t="s">
        <v>223</v>
      </c>
      <c r="F2976">
        <v>18</v>
      </c>
      <c r="G2976">
        <v>118</v>
      </c>
      <c r="H2976">
        <v>0</v>
      </c>
      <c r="I2976">
        <v>0</v>
      </c>
      <c r="J2976">
        <v>18</v>
      </c>
      <c r="K2976">
        <v>118</v>
      </c>
    </row>
    <row r="2977" spans="1:11" x14ac:dyDescent="0.25">
      <c r="A2977" t="s">
        <v>2729</v>
      </c>
      <c r="B2977" t="s">
        <v>73</v>
      </c>
      <c r="C2977" t="s">
        <v>260</v>
      </c>
      <c r="D2977" t="s">
        <v>242</v>
      </c>
      <c r="E2977" t="s">
        <v>224</v>
      </c>
      <c r="F2977">
        <v>30</v>
      </c>
      <c r="G2977">
        <v>170.94</v>
      </c>
      <c r="H2977">
        <v>0</v>
      </c>
      <c r="I2977">
        <v>0</v>
      </c>
      <c r="J2977">
        <v>30</v>
      </c>
      <c r="K2977">
        <v>170.94</v>
      </c>
    </row>
    <row r="2978" spans="1:11" x14ac:dyDescent="0.25">
      <c r="A2978" t="s">
        <v>2303</v>
      </c>
      <c r="B2978" t="s">
        <v>73</v>
      </c>
      <c r="C2978" t="s">
        <v>260</v>
      </c>
      <c r="D2978" t="s">
        <v>239</v>
      </c>
      <c r="E2978" t="s">
        <v>225</v>
      </c>
      <c r="F2978">
        <v>9</v>
      </c>
      <c r="G2978">
        <v>45</v>
      </c>
      <c r="H2978">
        <v>0</v>
      </c>
      <c r="I2978">
        <v>0</v>
      </c>
      <c r="J2978">
        <v>9</v>
      </c>
      <c r="K2978">
        <v>45</v>
      </c>
    </row>
    <row r="2979" spans="1:11" x14ac:dyDescent="0.25">
      <c r="A2979" t="s">
        <v>3080</v>
      </c>
      <c r="B2979" t="s">
        <v>73</v>
      </c>
      <c r="C2979" t="s">
        <v>260</v>
      </c>
      <c r="D2979" t="s">
        <v>241</v>
      </c>
      <c r="E2979" t="s">
        <v>226</v>
      </c>
      <c r="F2979">
        <v>4</v>
      </c>
      <c r="G2979">
        <v>35</v>
      </c>
      <c r="H2979">
        <v>0</v>
      </c>
      <c r="I2979">
        <v>0</v>
      </c>
      <c r="J2979">
        <v>4</v>
      </c>
      <c r="K2979">
        <v>35</v>
      </c>
    </row>
    <row r="2980" spans="1:11" x14ac:dyDescent="0.25">
      <c r="A2980" t="s">
        <v>1726</v>
      </c>
      <c r="B2980" t="s">
        <v>73</v>
      </c>
      <c r="C2980" t="s">
        <v>260</v>
      </c>
      <c r="D2980" t="s">
        <v>241</v>
      </c>
      <c r="E2980" t="s">
        <v>227</v>
      </c>
      <c r="F2980">
        <v>5</v>
      </c>
      <c r="G2980">
        <v>36</v>
      </c>
      <c r="H2980">
        <v>0</v>
      </c>
      <c r="I2980">
        <v>0</v>
      </c>
      <c r="J2980">
        <v>5</v>
      </c>
      <c r="K2980">
        <v>36</v>
      </c>
    </row>
    <row r="2981" spans="1:11" x14ac:dyDescent="0.25">
      <c r="A2981" t="s">
        <v>2405</v>
      </c>
      <c r="B2981" t="s">
        <v>73</v>
      </c>
      <c r="C2981" t="s">
        <v>260</v>
      </c>
      <c r="D2981" t="s">
        <v>243</v>
      </c>
      <c r="E2981" t="s">
        <v>228</v>
      </c>
      <c r="F2981">
        <v>15</v>
      </c>
      <c r="G2981">
        <v>67.47</v>
      </c>
      <c r="H2981">
        <v>0</v>
      </c>
      <c r="I2981">
        <v>0</v>
      </c>
      <c r="J2981">
        <v>15</v>
      </c>
      <c r="K2981">
        <v>67.47</v>
      </c>
    </row>
    <row r="2982" spans="1:11" x14ac:dyDescent="0.25">
      <c r="A2982" t="s">
        <v>1342</v>
      </c>
      <c r="B2982" t="s">
        <v>73</v>
      </c>
      <c r="C2982" t="s">
        <v>260</v>
      </c>
      <c r="D2982" t="s">
        <v>242</v>
      </c>
      <c r="E2982" t="s">
        <v>229</v>
      </c>
      <c r="F2982">
        <v>3</v>
      </c>
      <c r="G2982">
        <v>17</v>
      </c>
      <c r="H2982">
        <v>0</v>
      </c>
      <c r="I2982">
        <v>0</v>
      </c>
      <c r="J2982">
        <v>3</v>
      </c>
      <c r="K2982">
        <v>17</v>
      </c>
    </row>
    <row r="2983" spans="1:11" x14ac:dyDescent="0.25">
      <c r="A2983" t="s">
        <v>3009</v>
      </c>
      <c r="B2983" t="s">
        <v>73</v>
      </c>
      <c r="C2983" t="s">
        <v>260</v>
      </c>
      <c r="D2983" t="s">
        <v>241</v>
      </c>
      <c r="E2983" t="s">
        <v>230</v>
      </c>
      <c r="F2983">
        <v>8</v>
      </c>
      <c r="G2983">
        <v>52</v>
      </c>
      <c r="H2983">
        <v>0</v>
      </c>
      <c r="I2983">
        <v>0</v>
      </c>
      <c r="J2983">
        <v>8</v>
      </c>
      <c r="K2983">
        <v>52</v>
      </c>
    </row>
    <row r="2984" spans="1:11" x14ac:dyDescent="0.25">
      <c r="A2984" t="s">
        <v>1882</v>
      </c>
      <c r="B2984" t="s">
        <v>73</v>
      </c>
      <c r="C2984" t="s">
        <v>260</v>
      </c>
      <c r="D2984" t="s">
        <v>242</v>
      </c>
      <c r="E2984" t="s">
        <v>231</v>
      </c>
      <c r="F2984">
        <v>9</v>
      </c>
      <c r="G2984">
        <v>49</v>
      </c>
      <c r="H2984">
        <v>0</v>
      </c>
      <c r="I2984">
        <v>0</v>
      </c>
      <c r="J2984">
        <v>9</v>
      </c>
      <c r="K2984">
        <v>49</v>
      </c>
    </row>
    <row r="2985" spans="1:11" x14ac:dyDescent="0.25">
      <c r="A2985" t="s">
        <v>2194</v>
      </c>
      <c r="B2985" t="s">
        <v>73</v>
      </c>
      <c r="C2985" t="s">
        <v>260</v>
      </c>
      <c r="D2985" t="s">
        <v>244</v>
      </c>
      <c r="E2985" t="s">
        <v>232</v>
      </c>
      <c r="F2985">
        <v>6</v>
      </c>
      <c r="G2985">
        <v>43</v>
      </c>
      <c r="H2985">
        <v>0</v>
      </c>
      <c r="I2985">
        <v>0</v>
      </c>
      <c r="J2985">
        <v>6</v>
      </c>
      <c r="K2985">
        <v>43</v>
      </c>
    </row>
    <row r="2986" spans="1:11" x14ac:dyDescent="0.25">
      <c r="A2986" t="s">
        <v>2947</v>
      </c>
      <c r="B2986" t="s">
        <v>73</v>
      </c>
      <c r="C2986" t="s">
        <v>260</v>
      </c>
      <c r="D2986" t="s">
        <v>244</v>
      </c>
      <c r="E2986" t="s">
        <v>233</v>
      </c>
      <c r="F2986">
        <v>15</v>
      </c>
      <c r="G2986">
        <v>90</v>
      </c>
      <c r="H2986">
        <v>0</v>
      </c>
      <c r="I2986">
        <v>0</v>
      </c>
      <c r="J2986">
        <v>15</v>
      </c>
      <c r="K2986">
        <v>90</v>
      </c>
    </row>
    <row r="2987" spans="1:11" x14ac:dyDescent="0.25">
      <c r="A2987" t="s">
        <v>2710</v>
      </c>
      <c r="B2987" t="s">
        <v>73</v>
      </c>
      <c r="C2987" t="s">
        <v>260</v>
      </c>
      <c r="D2987" t="s">
        <v>245</v>
      </c>
      <c r="E2987" t="s">
        <v>234</v>
      </c>
      <c r="F2987">
        <v>6</v>
      </c>
      <c r="G2987">
        <v>36</v>
      </c>
      <c r="H2987">
        <v>0</v>
      </c>
      <c r="I2987">
        <v>0</v>
      </c>
      <c r="J2987">
        <v>6</v>
      </c>
      <c r="K2987">
        <v>36</v>
      </c>
    </row>
    <row r="2988" spans="1:11" x14ac:dyDescent="0.25">
      <c r="A2988" t="s">
        <v>2533</v>
      </c>
      <c r="B2988" t="s">
        <v>73</v>
      </c>
      <c r="C2988" t="s">
        <v>260</v>
      </c>
      <c r="D2988" t="s">
        <v>245</v>
      </c>
      <c r="E2988" t="s">
        <v>257</v>
      </c>
      <c r="F2988">
        <v>116</v>
      </c>
      <c r="G2988">
        <v>754.94</v>
      </c>
      <c r="H2988">
        <v>0</v>
      </c>
      <c r="I2988">
        <v>0</v>
      </c>
      <c r="J2988">
        <v>116</v>
      </c>
      <c r="K2988">
        <v>754.94</v>
      </c>
    </row>
    <row r="2989" spans="1:11" x14ac:dyDescent="0.25">
      <c r="A2989" t="s">
        <v>912</v>
      </c>
      <c r="B2989" t="s">
        <v>73</v>
      </c>
      <c r="C2989" t="s">
        <v>262</v>
      </c>
      <c r="D2989" t="s">
        <v>81</v>
      </c>
      <c r="E2989" t="s">
        <v>248</v>
      </c>
      <c r="F2989">
        <v>2</v>
      </c>
      <c r="G2989">
        <v>9</v>
      </c>
      <c r="H2989">
        <v>0</v>
      </c>
      <c r="I2989">
        <v>0</v>
      </c>
      <c r="J2989">
        <v>2</v>
      </c>
      <c r="K2989">
        <v>9</v>
      </c>
    </row>
    <row r="2990" spans="1:11" x14ac:dyDescent="0.25">
      <c r="A2990" t="s">
        <v>1866</v>
      </c>
      <c r="B2990" t="s">
        <v>73</v>
      </c>
      <c r="C2990" t="s">
        <v>262</v>
      </c>
      <c r="D2990" t="s">
        <v>237</v>
      </c>
      <c r="E2990" t="s">
        <v>249</v>
      </c>
      <c r="F2990">
        <v>1</v>
      </c>
      <c r="G2990">
        <v>6</v>
      </c>
      <c r="H2990">
        <v>0</v>
      </c>
      <c r="I2990">
        <v>0</v>
      </c>
      <c r="J2990">
        <v>1</v>
      </c>
      <c r="K2990">
        <v>6</v>
      </c>
    </row>
    <row r="2991" spans="1:11" x14ac:dyDescent="0.25">
      <c r="A2991" t="s">
        <v>1000</v>
      </c>
      <c r="B2991" t="s">
        <v>73</v>
      </c>
      <c r="C2991" t="s">
        <v>262</v>
      </c>
      <c r="D2991" t="s">
        <v>245</v>
      </c>
      <c r="E2991" t="s">
        <v>151</v>
      </c>
      <c r="F2991">
        <v>1</v>
      </c>
      <c r="G2991">
        <v>3</v>
      </c>
      <c r="H2991">
        <v>0</v>
      </c>
      <c r="I2991">
        <v>0</v>
      </c>
      <c r="J2991">
        <v>1</v>
      </c>
      <c r="K2991">
        <v>3</v>
      </c>
    </row>
    <row r="2992" spans="1:11" x14ac:dyDescent="0.25">
      <c r="A2992" t="s">
        <v>2785</v>
      </c>
      <c r="B2992" t="s">
        <v>73</v>
      </c>
      <c r="C2992" t="s">
        <v>262</v>
      </c>
      <c r="D2992" t="s">
        <v>237</v>
      </c>
      <c r="E2992" t="s">
        <v>168</v>
      </c>
      <c r="F2992">
        <v>1</v>
      </c>
      <c r="G2992">
        <v>6</v>
      </c>
      <c r="H2992">
        <v>0</v>
      </c>
      <c r="I2992">
        <v>0</v>
      </c>
      <c r="J2992">
        <v>1</v>
      </c>
      <c r="K2992">
        <v>6</v>
      </c>
    </row>
    <row r="2993" spans="1:11" x14ac:dyDescent="0.25">
      <c r="A2993" t="s">
        <v>655</v>
      </c>
      <c r="B2993" t="s">
        <v>73</v>
      </c>
      <c r="C2993" t="s">
        <v>262</v>
      </c>
      <c r="D2993" t="s">
        <v>245</v>
      </c>
      <c r="E2993" t="s">
        <v>257</v>
      </c>
      <c r="F2993">
        <v>1</v>
      </c>
      <c r="G2993">
        <v>3</v>
      </c>
      <c r="H2993">
        <v>0</v>
      </c>
      <c r="I2993">
        <v>0</v>
      </c>
      <c r="J2993">
        <v>1</v>
      </c>
      <c r="K2993">
        <v>3</v>
      </c>
    </row>
    <row r="2994" spans="1:11" x14ac:dyDescent="0.25">
      <c r="A2994" t="s">
        <v>4104</v>
      </c>
      <c r="B2994" t="s">
        <v>73</v>
      </c>
      <c r="C2994" t="s">
        <v>78</v>
      </c>
      <c r="D2994" t="s">
        <v>81</v>
      </c>
      <c r="E2994" t="s">
        <v>248</v>
      </c>
      <c r="F2994">
        <v>492</v>
      </c>
      <c r="G2994">
        <v>2738.24</v>
      </c>
      <c r="H2994">
        <v>0</v>
      </c>
      <c r="I2994">
        <v>0</v>
      </c>
      <c r="J2994">
        <v>492</v>
      </c>
      <c r="K2994">
        <v>2738.24</v>
      </c>
    </row>
    <row r="2995" spans="1:11" x14ac:dyDescent="0.25">
      <c r="A2995" t="s">
        <v>1322</v>
      </c>
      <c r="B2995" t="s">
        <v>73</v>
      </c>
      <c r="C2995" t="s">
        <v>78</v>
      </c>
      <c r="D2995" t="s">
        <v>239</v>
      </c>
      <c r="E2995" t="s">
        <v>83</v>
      </c>
      <c r="F2995">
        <v>10</v>
      </c>
      <c r="G2995">
        <v>55.41</v>
      </c>
      <c r="H2995">
        <v>0</v>
      </c>
      <c r="I2995">
        <v>0</v>
      </c>
      <c r="J2995">
        <v>10</v>
      </c>
      <c r="K2995">
        <v>55.41</v>
      </c>
    </row>
    <row r="2996" spans="1:11" x14ac:dyDescent="0.25">
      <c r="A2996" t="s">
        <v>3154</v>
      </c>
      <c r="B2996" t="s">
        <v>73</v>
      </c>
      <c r="C2996" t="s">
        <v>78</v>
      </c>
      <c r="D2996" t="s">
        <v>243</v>
      </c>
      <c r="E2996" t="s">
        <v>85</v>
      </c>
      <c r="F2996">
        <v>3</v>
      </c>
      <c r="G2996">
        <v>21.94</v>
      </c>
      <c r="H2996">
        <v>0</v>
      </c>
      <c r="I2996">
        <v>0</v>
      </c>
      <c r="J2996">
        <v>3</v>
      </c>
      <c r="K2996">
        <v>21.94</v>
      </c>
    </row>
    <row r="2997" spans="1:11" x14ac:dyDescent="0.25">
      <c r="A2997" t="s">
        <v>2025</v>
      </c>
      <c r="B2997" t="s">
        <v>73</v>
      </c>
      <c r="C2997" t="s">
        <v>78</v>
      </c>
      <c r="D2997" t="s">
        <v>238</v>
      </c>
      <c r="E2997" t="s">
        <v>86</v>
      </c>
      <c r="F2997">
        <v>3</v>
      </c>
      <c r="G2997">
        <v>15</v>
      </c>
      <c r="H2997">
        <v>0</v>
      </c>
      <c r="I2997">
        <v>0</v>
      </c>
      <c r="J2997">
        <v>3</v>
      </c>
      <c r="K2997">
        <v>15</v>
      </c>
    </row>
    <row r="2998" spans="1:11" x14ac:dyDescent="0.25">
      <c r="A2998" t="s">
        <v>878</v>
      </c>
      <c r="B2998" t="s">
        <v>73</v>
      </c>
      <c r="C2998" t="s">
        <v>78</v>
      </c>
      <c r="D2998" t="s">
        <v>239</v>
      </c>
      <c r="E2998" t="s">
        <v>87</v>
      </c>
      <c r="F2998">
        <v>4</v>
      </c>
      <c r="G2998">
        <v>22.94</v>
      </c>
      <c r="H2998">
        <v>0</v>
      </c>
      <c r="I2998">
        <v>0</v>
      </c>
      <c r="J2998">
        <v>4</v>
      </c>
      <c r="K2998">
        <v>22.94</v>
      </c>
    </row>
    <row r="2999" spans="1:11" x14ac:dyDescent="0.25">
      <c r="A2999" t="s">
        <v>931</v>
      </c>
      <c r="B2999" t="s">
        <v>73</v>
      </c>
      <c r="C2999" t="s">
        <v>78</v>
      </c>
      <c r="D2999" t="s">
        <v>244</v>
      </c>
      <c r="E2999" t="s">
        <v>88</v>
      </c>
      <c r="F2999">
        <v>5</v>
      </c>
      <c r="G2999">
        <v>24.47</v>
      </c>
      <c r="H2999">
        <v>0</v>
      </c>
      <c r="I2999">
        <v>0</v>
      </c>
      <c r="J2999">
        <v>5</v>
      </c>
      <c r="K2999">
        <v>24.47</v>
      </c>
    </row>
    <row r="3000" spans="1:11" x14ac:dyDescent="0.25">
      <c r="A3000" t="s">
        <v>4111</v>
      </c>
      <c r="B3000" t="s">
        <v>73</v>
      </c>
      <c r="C3000" t="s">
        <v>78</v>
      </c>
      <c r="D3000" t="s">
        <v>241</v>
      </c>
      <c r="E3000" t="s">
        <v>91</v>
      </c>
      <c r="F3000">
        <v>3</v>
      </c>
      <c r="G3000">
        <v>12</v>
      </c>
      <c r="H3000">
        <v>0</v>
      </c>
      <c r="I3000">
        <v>0</v>
      </c>
      <c r="J3000">
        <v>3</v>
      </c>
      <c r="K3000">
        <v>12</v>
      </c>
    </row>
    <row r="3001" spans="1:11" x14ac:dyDescent="0.25">
      <c r="A3001" t="s">
        <v>2466</v>
      </c>
      <c r="B3001" t="s">
        <v>73</v>
      </c>
      <c r="C3001" t="s">
        <v>78</v>
      </c>
      <c r="D3001" t="s">
        <v>243</v>
      </c>
      <c r="E3001" t="s">
        <v>92</v>
      </c>
      <c r="F3001">
        <v>5</v>
      </c>
      <c r="G3001">
        <v>30</v>
      </c>
      <c r="H3001">
        <v>0</v>
      </c>
      <c r="I3001">
        <v>0</v>
      </c>
      <c r="J3001">
        <v>5</v>
      </c>
      <c r="K3001">
        <v>30</v>
      </c>
    </row>
    <row r="3002" spans="1:11" x14ac:dyDescent="0.25">
      <c r="A3002" t="s">
        <v>3015</v>
      </c>
      <c r="B3002" t="s">
        <v>73</v>
      </c>
      <c r="C3002" t="s">
        <v>78</v>
      </c>
      <c r="D3002" t="s">
        <v>242</v>
      </c>
      <c r="E3002" t="s">
        <v>93</v>
      </c>
      <c r="F3002">
        <v>1</v>
      </c>
      <c r="G3002">
        <v>3</v>
      </c>
      <c r="H3002">
        <v>0</v>
      </c>
      <c r="I3002">
        <v>0</v>
      </c>
      <c r="J3002">
        <v>1</v>
      </c>
      <c r="K3002">
        <v>3</v>
      </c>
    </row>
    <row r="3003" spans="1:11" x14ac:dyDescent="0.25">
      <c r="A3003" t="s">
        <v>3333</v>
      </c>
      <c r="B3003" t="s">
        <v>73</v>
      </c>
      <c r="C3003" t="s">
        <v>78</v>
      </c>
      <c r="D3003" t="s">
        <v>245</v>
      </c>
      <c r="E3003" t="s">
        <v>94</v>
      </c>
      <c r="F3003">
        <v>2</v>
      </c>
      <c r="G3003">
        <v>12</v>
      </c>
      <c r="H3003">
        <v>0</v>
      </c>
      <c r="I3003">
        <v>0</v>
      </c>
      <c r="J3003">
        <v>2</v>
      </c>
      <c r="K3003">
        <v>12</v>
      </c>
    </row>
    <row r="3004" spans="1:11" x14ac:dyDescent="0.25">
      <c r="A3004" t="s">
        <v>3604</v>
      </c>
      <c r="B3004" t="s">
        <v>73</v>
      </c>
      <c r="C3004" t="s">
        <v>78</v>
      </c>
      <c r="D3004" t="s">
        <v>239</v>
      </c>
      <c r="E3004" t="s">
        <v>95</v>
      </c>
      <c r="F3004">
        <v>3</v>
      </c>
      <c r="G3004">
        <v>21.47</v>
      </c>
      <c r="H3004">
        <v>0</v>
      </c>
      <c r="I3004">
        <v>0</v>
      </c>
      <c r="J3004">
        <v>3</v>
      </c>
      <c r="K3004">
        <v>21.47</v>
      </c>
    </row>
    <row r="3005" spans="1:11" x14ac:dyDescent="0.25">
      <c r="A3005" t="s">
        <v>1185</v>
      </c>
      <c r="B3005" t="s">
        <v>73</v>
      </c>
      <c r="C3005" t="s">
        <v>78</v>
      </c>
      <c r="D3005" t="s">
        <v>242</v>
      </c>
      <c r="E3005" t="s">
        <v>96</v>
      </c>
      <c r="F3005">
        <v>3</v>
      </c>
      <c r="G3005">
        <v>12</v>
      </c>
      <c r="H3005">
        <v>0</v>
      </c>
      <c r="I3005">
        <v>0</v>
      </c>
      <c r="J3005">
        <v>3</v>
      </c>
      <c r="K3005">
        <v>12</v>
      </c>
    </row>
    <row r="3006" spans="1:11" x14ac:dyDescent="0.25">
      <c r="A3006" t="s">
        <v>3376</v>
      </c>
      <c r="B3006" t="s">
        <v>73</v>
      </c>
      <c r="C3006" t="s">
        <v>78</v>
      </c>
      <c r="D3006" t="s">
        <v>243</v>
      </c>
      <c r="E3006" t="s">
        <v>97</v>
      </c>
      <c r="F3006">
        <v>10</v>
      </c>
      <c r="G3006">
        <v>51.41</v>
      </c>
      <c r="H3006">
        <v>0</v>
      </c>
      <c r="I3006">
        <v>0</v>
      </c>
      <c r="J3006">
        <v>10</v>
      </c>
      <c r="K3006">
        <v>51.41</v>
      </c>
    </row>
    <row r="3007" spans="1:11" x14ac:dyDescent="0.25">
      <c r="A3007" t="s">
        <v>3750</v>
      </c>
      <c r="B3007" t="s">
        <v>73</v>
      </c>
      <c r="C3007" t="s">
        <v>78</v>
      </c>
      <c r="D3007" t="s">
        <v>239</v>
      </c>
      <c r="E3007" t="s">
        <v>98</v>
      </c>
      <c r="F3007">
        <v>1</v>
      </c>
      <c r="G3007">
        <v>3</v>
      </c>
      <c r="H3007">
        <v>0</v>
      </c>
      <c r="I3007">
        <v>0</v>
      </c>
      <c r="J3007">
        <v>1</v>
      </c>
      <c r="K3007">
        <v>3</v>
      </c>
    </row>
    <row r="3008" spans="1:11" x14ac:dyDescent="0.25">
      <c r="A3008" t="s">
        <v>4025</v>
      </c>
      <c r="B3008" t="s">
        <v>73</v>
      </c>
      <c r="C3008" t="s">
        <v>78</v>
      </c>
      <c r="D3008" t="s">
        <v>242</v>
      </c>
      <c r="E3008" t="s">
        <v>99</v>
      </c>
      <c r="F3008">
        <v>6</v>
      </c>
      <c r="G3008">
        <v>32.47</v>
      </c>
      <c r="H3008">
        <v>0</v>
      </c>
      <c r="I3008">
        <v>0</v>
      </c>
      <c r="J3008">
        <v>6</v>
      </c>
      <c r="K3008">
        <v>32.47</v>
      </c>
    </row>
    <row r="3009" spans="1:11" x14ac:dyDescent="0.25">
      <c r="A3009" t="s">
        <v>3440</v>
      </c>
      <c r="B3009" t="s">
        <v>73</v>
      </c>
      <c r="C3009" t="s">
        <v>78</v>
      </c>
      <c r="D3009" t="s">
        <v>241</v>
      </c>
      <c r="E3009" t="s">
        <v>100</v>
      </c>
      <c r="F3009">
        <v>6</v>
      </c>
      <c r="G3009">
        <v>51.47</v>
      </c>
      <c r="H3009">
        <v>0</v>
      </c>
      <c r="I3009">
        <v>0</v>
      </c>
      <c r="J3009">
        <v>6</v>
      </c>
      <c r="K3009">
        <v>51.47</v>
      </c>
    </row>
    <row r="3010" spans="1:11" x14ac:dyDescent="0.25">
      <c r="A3010" t="s">
        <v>1927</v>
      </c>
      <c r="B3010" t="s">
        <v>73</v>
      </c>
      <c r="C3010" t="s">
        <v>78</v>
      </c>
      <c r="D3010" t="s">
        <v>245</v>
      </c>
      <c r="E3010" t="s">
        <v>101</v>
      </c>
      <c r="F3010">
        <v>1</v>
      </c>
      <c r="G3010">
        <v>3</v>
      </c>
      <c r="H3010">
        <v>0</v>
      </c>
      <c r="I3010">
        <v>0</v>
      </c>
      <c r="J3010">
        <v>1</v>
      </c>
      <c r="K3010">
        <v>3</v>
      </c>
    </row>
    <row r="3011" spans="1:11" x14ac:dyDescent="0.25">
      <c r="A3011" t="s">
        <v>3280</v>
      </c>
      <c r="B3011" t="s">
        <v>73</v>
      </c>
      <c r="C3011" t="s">
        <v>78</v>
      </c>
      <c r="D3011" t="s">
        <v>238</v>
      </c>
      <c r="E3011" t="s">
        <v>102</v>
      </c>
      <c r="F3011">
        <v>5</v>
      </c>
      <c r="G3011">
        <v>29</v>
      </c>
      <c r="H3011">
        <v>0</v>
      </c>
      <c r="I3011">
        <v>0</v>
      </c>
      <c r="J3011">
        <v>5</v>
      </c>
      <c r="K3011">
        <v>29</v>
      </c>
    </row>
    <row r="3012" spans="1:11" x14ac:dyDescent="0.25">
      <c r="A3012" t="s">
        <v>1003</v>
      </c>
      <c r="B3012" t="s">
        <v>73</v>
      </c>
      <c r="C3012" t="s">
        <v>78</v>
      </c>
      <c r="D3012" t="s">
        <v>239</v>
      </c>
      <c r="E3012" t="s">
        <v>103</v>
      </c>
      <c r="F3012">
        <v>2</v>
      </c>
      <c r="G3012">
        <v>12.94</v>
      </c>
      <c r="H3012">
        <v>0</v>
      </c>
      <c r="I3012">
        <v>0</v>
      </c>
      <c r="J3012">
        <v>2</v>
      </c>
      <c r="K3012">
        <v>12.94</v>
      </c>
    </row>
    <row r="3013" spans="1:11" x14ac:dyDescent="0.25">
      <c r="A3013" t="s">
        <v>1312</v>
      </c>
      <c r="B3013" t="s">
        <v>73</v>
      </c>
      <c r="C3013" t="s">
        <v>78</v>
      </c>
      <c r="D3013" t="s">
        <v>238</v>
      </c>
      <c r="E3013" t="s">
        <v>104</v>
      </c>
      <c r="F3013">
        <v>8</v>
      </c>
      <c r="G3013">
        <v>35.94</v>
      </c>
      <c r="H3013">
        <v>0</v>
      </c>
      <c r="I3013">
        <v>0</v>
      </c>
      <c r="J3013">
        <v>8</v>
      </c>
      <c r="K3013">
        <v>35.94</v>
      </c>
    </row>
    <row r="3014" spans="1:11" x14ac:dyDescent="0.25">
      <c r="A3014" t="s">
        <v>2008</v>
      </c>
      <c r="B3014" t="s">
        <v>73</v>
      </c>
      <c r="C3014" t="s">
        <v>78</v>
      </c>
      <c r="D3014" t="s">
        <v>241</v>
      </c>
      <c r="E3014" t="s">
        <v>105</v>
      </c>
      <c r="F3014">
        <v>2</v>
      </c>
      <c r="G3014">
        <v>12</v>
      </c>
      <c r="H3014">
        <v>0</v>
      </c>
      <c r="I3014">
        <v>0</v>
      </c>
      <c r="J3014">
        <v>2</v>
      </c>
      <c r="K3014">
        <v>12</v>
      </c>
    </row>
    <row r="3015" spans="1:11" x14ac:dyDescent="0.25">
      <c r="A3015" t="s">
        <v>2599</v>
      </c>
      <c r="B3015" t="s">
        <v>73</v>
      </c>
      <c r="C3015" t="s">
        <v>78</v>
      </c>
      <c r="D3015" t="s">
        <v>241</v>
      </c>
      <c r="E3015" t="s">
        <v>106</v>
      </c>
      <c r="F3015">
        <v>2</v>
      </c>
      <c r="G3015">
        <v>9</v>
      </c>
      <c r="H3015">
        <v>0</v>
      </c>
      <c r="I3015">
        <v>0</v>
      </c>
      <c r="J3015">
        <v>2</v>
      </c>
      <c r="K3015">
        <v>9</v>
      </c>
    </row>
    <row r="3016" spans="1:11" x14ac:dyDescent="0.25">
      <c r="A3016" t="s">
        <v>2483</v>
      </c>
      <c r="B3016" t="s">
        <v>73</v>
      </c>
      <c r="C3016" t="s">
        <v>78</v>
      </c>
      <c r="D3016" t="s">
        <v>243</v>
      </c>
      <c r="E3016" t="s">
        <v>108</v>
      </c>
      <c r="F3016">
        <v>4</v>
      </c>
      <c r="G3016">
        <v>23</v>
      </c>
      <c r="H3016">
        <v>0</v>
      </c>
      <c r="I3016">
        <v>0</v>
      </c>
      <c r="J3016">
        <v>4</v>
      </c>
      <c r="K3016">
        <v>23</v>
      </c>
    </row>
    <row r="3017" spans="1:11" x14ac:dyDescent="0.25">
      <c r="A3017" t="s">
        <v>2662</v>
      </c>
      <c r="B3017" t="s">
        <v>73</v>
      </c>
      <c r="C3017" t="s">
        <v>78</v>
      </c>
      <c r="D3017" t="s">
        <v>244</v>
      </c>
      <c r="E3017" t="s">
        <v>109</v>
      </c>
      <c r="F3017">
        <v>1</v>
      </c>
      <c r="G3017">
        <v>3</v>
      </c>
      <c r="H3017">
        <v>0</v>
      </c>
      <c r="I3017">
        <v>0</v>
      </c>
      <c r="J3017">
        <v>1</v>
      </c>
      <c r="K3017">
        <v>3</v>
      </c>
    </row>
    <row r="3018" spans="1:11" x14ac:dyDescent="0.25">
      <c r="A3018" t="s">
        <v>4022</v>
      </c>
      <c r="B3018" t="s">
        <v>73</v>
      </c>
      <c r="C3018" t="s">
        <v>78</v>
      </c>
      <c r="D3018" t="s">
        <v>239</v>
      </c>
      <c r="E3018" t="s">
        <v>110</v>
      </c>
      <c r="F3018">
        <v>16</v>
      </c>
      <c r="G3018">
        <v>83.41</v>
      </c>
      <c r="H3018">
        <v>0</v>
      </c>
      <c r="I3018">
        <v>0</v>
      </c>
      <c r="J3018">
        <v>16</v>
      </c>
      <c r="K3018">
        <v>83.41</v>
      </c>
    </row>
    <row r="3019" spans="1:11" x14ac:dyDescent="0.25">
      <c r="A3019" t="s">
        <v>1720</v>
      </c>
      <c r="B3019" t="s">
        <v>73</v>
      </c>
      <c r="C3019" t="s">
        <v>78</v>
      </c>
      <c r="D3019" t="s">
        <v>241</v>
      </c>
      <c r="E3019" t="s">
        <v>111</v>
      </c>
      <c r="F3019">
        <v>2</v>
      </c>
      <c r="G3019">
        <v>12.94</v>
      </c>
      <c r="H3019">
        <v>0</v>
      </c>
      <c r="I3019">
        <v>0</v>
      </c>
      <c r="J3019">
        <v>2</v>
      </c>
      <c r="K3019">
        <v>12.94</v>
      </c>
    </row>
    <row r="3020" spans="1:11" x14ac:dyDescent="0.25">
      <c r="A3020" t="s">
        <v>2513</v>
      </c>
      <c r="B3020" t="s">
        <v>73</v>
      </c>
      <c r="C3020" t="s">
        <v>78</v>
      </c>
      <c r="D3020" t="s">
        <v>237</v>
      </c>
      <c r="E3020" t="s">
        <v>114</v>
      </c>
      <c r="F3020">
        <v>2</v>
      </c>
      <c r="G3020">
        <v>9</v>
      </c>
      <c r="H3020">
        <v>0</v>
      </c>
      <c r="I3020">
        <v>0</v>
      </c>
      <c r="J3020">
        <v>2</v>
      </c>
      <c r="K3020">
        <v>9</v>
      </c>
    </row>
    <row r="3021" spans="1:11" x14ac:dyDescent="0.25">
      <c r="A3021" t="s">
        <v>1201</v>
      </c>
      <c r="B3021" t="s">
        <v>73</v>
      </c>
      <c r="C3021" t="s">
        <v>78</v>
      </c>
      <c r="D3021" t="s">
        <v>243</v>
      </c>
      <c r="E3021" t="s">
        <v>115</v>
      </c>
      <c r="F3021">
        <v>8</v>
      </c>
      <c r="G3021">
        <v>45.47</v>
      </c>
      <c r="H3021">
        <v>0</v>
      </c>
      <c r="I3021">
        <v>0</v>
      </c>
      <c r="J3021">
        <v>8</v>
      </c>
      <c r="K3021">
        <v>45.47</v>
      </c>
    </row>
    <row r="3022" spans="1:11" x14ac:dyDescent="0.25">
      <c r="A3022" t="s">
        <v>2318</v>
      </c>
      <c r="B3022" t="s">
        <v>73</v>
      </c>
      <c r="C3022" t="s">
        <v>78</v>
      </c>
      <c r="D3022" t="s">
        <v>245</v>
      </c>
      <c r="E3022" t="s">
        <v>116</v>
      </c>
      <c r="F3022">
        <v>4</v>
      </c>
      <c r="G3022">
        <v>30</v>
      </c>
      <c r="H3022">
        <v>0</v>
      </c>
      <c r="I3022">
        <v>0</v>
      </c>
      <c r="J3022">
        <v>4</v>
      </c>
      <c r="K3022">
        <v>30</v>
      </c>
    </row>
    <row r="3023" spans="1:11" x14ac:dyDescent="0.25">
      <c r="A3023" t="s">
        <v>3020</v>
      </c>
      <c r="B3023" t="s">
        <v>73</v>
      </c>
      <c r="C3023" t="s">
        <v>78</v>
      </c>
      <c r="D3023" t="s">
        <v>243</v>
      </c>
      <c r="E3023" t="s">
        <v>117</v>
      </c>
      <c r="F3023">
        <v>3</v>
      </c>
      <c r="G3023">
        <v>19</v>
      </c>
      <c r="H3023">
        <v>0</v>
      </c>
      <c r="I3023">
        <v>0</v>
      </c>
      <c r="J3023">
        <v>3</v>
      </c>
      <c r="K3023">
        <v>19</v>
      </c>
    </row>
    <row r="3024" spans="1:11" x14ac:dyDescent="0.25">
      <c r="A3024" t="s">
        <v>19284</v>
      </c>
      <c r="B3024" t="s">
        <v>73</v>
      </c>
      <c r="C3024" t="s">
        <v>78</v>
      </c>
      <c r="D3024" t="s">
        <v>244</v>
      </c>
      <c r="E3024" t="s">
        <v>118</v>
      </c>
      <c r="F3024">
        <v>1</v>
      </c>
      <c r="G3024">
        <v>6.47</v>
      </c>
      <c r="H3024">
        <v>0</v>
      </c>
      <c r="I3024">
        <v>0</v>
      </c>
      <c r="J3024">
        <v>1</v>
      </c>
      <c r="K3024">
        <v>6.47</v>
      </c>
    </row>
    <row r="3025" spans="1:11" x14ac:dyDescent="0.25">
      <c r="A3025" t="s">
        <v>3978</v>
      </c>
      <c r="B3025" t="s">
        <v>73</v>
      </c>
      <c r="C3025" t="s">
        <v>78</v>
      </c>
      <c r="D3025" t="s">
        <v>239</v>
      </c>
      <c r="E3025" t="s">
        <v>120</v>
      </c>
      <c r="F3025">
        <v>6</v>
      </c>
      <c r="G3025">
        <v>25.94</v>
      </c>
      <c r="H3025">
        <v>0</v>
      </c>
      <c r="I3025">
        <v>0</v>
      </c>
      <c r="J3025">
        <v>6</v>
      </c>
      <c r="K3025">
        <v>25.94</v>
      </c>
    </row>
    <row r="3026" spans="1:11" x14ac:dyDescent="0.25">
      <c r="A3026" t="s">
        <v>2584</v>
      </c>
      <c r="B3026" t="s">
        <v>73</v>
      </c>
      <c r="C3026" t="s">
        <v>78</v>
      </c>
      <c r="D3026" t="s">
        <v>237</v>
      </c>
      <c r="E3026" t="s">
        <v>249</v>
      </c>
      <c r="F3026">
        <v>23</v>
      </c>
      <c r="G3026">
        <v>131.94</v>
      </c>
      <c r="H3026">
        <v>0</v>
      </c>
      <c r="I3026">
        <v>0</v>
      </c>
      <c r="J3026">
        <v>23</v>
      </c>
      <c r="K3026">
        <v>131.94</v>
      </c>
    </row>
    <row r="3027" spans="1:11" x14ac:dyDescent="0.25">
      <c r="A3027" t="s">
        <v>3952</v>
      </c>
      <c r="B3027" t="s">
        <v>73</v>
      </c>
      <c r="C3027" t="s">
        <v>78</v>
      </c>
      <c r="D3027" t="s">
        <v>238</v>
      </c>
      <c r="E3027" t="s">
        <v>250</v>
      </c>
      <c r="F3027">
        <v>58</v>
      </c>
      <c r="G3027">
        <v>318.7</v>
      </c>
      <c r="H3027">
        <v>0</v>
      </c>
      <c r="I3027">
        <v>0</v>
      </c>
      <c r="J3027">
        <v>58</v>
      </c>
      <c r="K3027">
        <v>318.7</v>
      </c>
    </row>
    <row r="3028" spans="1:11" x14ac:dyDescent="0.25">
      <c r="A3028" t="s">
        <v>1286</v>
      </c>
      <c r="B3028" t="s">
        <v>73</v>
      </c>
      <c r="C3028" t="s">
        <v>78</v>
      </c>
      <c r="D3028" t="s">
        <v>245</v>
      </c>
      <c r="E3028" t="s">
        <v>121</v>
      </c>
      <c r="F3028">
        <v>3</v>
      </c>
      <c r="G3028">
        <v>15</v>
      </c>
      <c r="H3028">
        <v>0</v>
      </c>
      <c r="I3028">
        <v>0</v>
      </c>
      <c r="J3028">
        <v>3</v>
      </c>
      <c r="K3028">
        <v>15</v>
      </c>
    </row>
    <row r="3029" spans="1:11" x14ac:dyDescent="0.25">
      <c r="A3029" t="s">
        <v>918</v>
      </c>
      <c r="B3029" t="s">
        <v>73</v>
      </c>
      <c r="C3029" t="s">
        <v>78</v>
      </c>
      <c r="D3029" t="s">
        <v>242</v>
      </c>
      <c r="E3029" t="s">
        <v>122</v>
      </c>
      <c r="F3029">
        <v>2</v>
      </c>
      <c r="G3029">
        <v>9.4700000000000006</v>
      </c>
      <c r="H3029">
        <v>0</v>
      </c>
      <c r="I3029">
        <v>0</v>
      </c>
      <c r="J3029">
        <v>2</v>
      </c>
      <c r="K3029">
        <v>9.4700000000000006</v>
      </c>
    </row>
    <row r="3030" spans="1:11" x14ac:dyDescent="0.25">
      <c r="A3030" t="s">
        <v>1995</v>
      </c>
      <c r="B3030" t="s">
        <v>73</v>
      </c>
      <c r="C3030" t="s">
        <v>78</v>
      </c>
      <c r="D3030" t="s">
        <v>239</v>
      </c>
      <c r="E3030" t="s">
        <v>123</v>
      </c>
      <c r="F3030">
        <v>1</v>
      </c>
      <c r="G3030">
        <v>6</v>
      </c>
      <c r="H3030">
        <v>0</v>
      </c>
      <c r="I3030">
        <v>0</v>
      </c>
      <c r="J3030">
        <v>1</v>
      </c>
      <c r="K3030">
        <v>6</v>
      </c>
    </row>
    <row r="3031" spans="1:11" x14ac:dyDescent="0.25">
      <c r="A3031" t="s">
        <v>3013</v>
      </c>
      <c r="B3031" t="s">
        <v>73</v>
      </c>
      <c r="C3031" t="s">
        <v>78</v>
      </c>
      <c r="D3031" t="s">
        <v>238</v>
      </c>
      <c r="E3031" t="s">
        <v>124</v>
      </c>
      <c r="F3031">
        <v>11</v>
      </c>
      <c r="G3031">
        <v>65.41</v>
      </c>
      <c r="H3031">
        <v>0</v>
      </c>
      <c r="I3031">
        <v>0</v>
      </c>
      <c r="J3031">
        <v>11</v>
      </c>
      <c r="K3031">
        <v>65.41</v>
      </c>
    </row>
    <row r="3032" spans="1:11" x14ac:dyDescent="0.25">
      <c r="A3032" t="s">
        <v>1041</v>
      </c>
      <c r="B3032" t="s">
        <v>73</v>
      </c>
      <c r="C3032" t="s">
        <v>78</v>
      </c>
      <c r="D3032" t="s">
        <v>240</v>
      </c>
      <c r="E3032" t="s">
        <v>125</v>
      </c>
      <c r="F3032">
        <v>3</v>
      </c>
      <c r="G3032">
        <v>30</v>
      </c>
      <c r="H3032">
        <v>0</v>
      </c>
      <c r="I3032">
        <v>0</v>
      </c>
      <c r="J3032">
        <v>3</v>
      </c>
      <c r="K3032">
        <v>30</v>
      </c>
    </row>
    <row r="3033" spans="1:11" x14ac:dyDescent="0.25">
      <c r="A3033" t="s">
        <v>2806</v>
      </c>
      <c r="B3033" t="s">
        <v>73</v>
      </c>
      <c r="C3033" t="s">
        <v>78</v>
      </c>
      <c r="D3033" t="s">
        <v>243</v>
      </c>
      <c r="E3033" t="s">
        <v>126</v>
      </c>
      <c r="F3033">
        <v>3</v>
      </c>
      <c r="G3033">
        <v>16</v>
      </c>
      <c r="H3033">
        <v>0</v>
      </c>
      <c r="I3033">
        <v>0</v>
      </c>
      <c r="J3033">
        <v>3</v>
      </c>
      <c r="K3033">
        <v>16</v>
      </c>
    </row>
    <row r="3034" spans="1:11" x14ac:dyDescent="0.25">
      <c r="A3034" t="s">
        <v>3342</v>
      </c>
      <c r="B3034" t="s">
        <v>73</v>
      </c>
      <c r="C3034" t="s">
        <v>78</v>
      </c>
      <c r="D3034" t="s">
        <v>239</v>
      </c>
      <c r="E3034" t="s">
        <v>127</v>
      </c>
      <c r="F3034">
        <v>6</v>
      </c>
      <c r="G3034">
        <v>31.47</v>
      </c>
      <c r="H3034">
        <v>0</v>
      </c>
      <c r="I3034">
        <v>0</v>
      </c>
      <c r="J3034">
        <v>6</v>
      </c>
      <c r="K3034">
        <v>31.47</v>
      </c>
    </row>
    <row r="3035" spans="1:11" x14ac:dyDescent="0.25">
      <c r="A3035" t="s">
        <v>1036</v>
      </c>
      <c r="B3035" t="s">
        <v>73</v>
      </c>
      <c r="C3035" t="s">
        <v>78</v>
      </c>
      <c r="D3035" t="s">
        <v>239</v>
      </c>
      <c r="E3035" t="s">
        <v>128</v>
      </c>
      <c r="F3035">
        <v>16</v>
      </c>
      <c r="G3035">
        <v>54.94</v>
      </c>
      <c r="H3035">
        <v>0</v>
      </c>
      <c r="I3035">
        <v>0</v>
      </c>
      <c r="J3035">
        <v>16</v>
      </c>
      <c r="K3035">
        <v>54.94</v>
      </c>
    </row>
    <row r="3036" spans="1:11" x14ac:dyDescent="0.25">
      <c r="A3036" t="s">
        <v>3620</v>
      </c>
      <c r="B3036" t="s">
        <v>73</v>
      </c>
      <c r="C3036" t="s">
        <v>78</v>
      </c>
      <c r="D3036" t="s">
        <v>241</v>
      </c>
      <c r="E3036" t="s">
        <v>129</v>
      </c>
      <c r="F3036">
        <v>2</v>
      </c>
      <c r="G3036">
        <v>9.4700000000000006</v>
      </c>
      <c r="H3036">
        <v>0</v>
      </c>
      <c r="I3036">
        <v>0</v>
      </c>
      <c r="J3036">
        <v>2</v>
      </c>
      <c r="K3036">
        <v>9.4700000000000006</v>
      </c>
    </row>
    <row r="3037" spans="1:11" x14ac:dyDescent="0.25">
      <c r="A3037" t="s">
        <v>3675</v>
      </c>
      <c r="B3037" t="s">
        <v>73</v>
      </c>
      <c r="C3037" t="s">
        <v>78</v>
      </c>
      <c r="D3037" t="s">
        <v>242</v>
      </c>
      <c r="E3037" t="s">
        <v>131</v>
      </c>
      <c r="F3037">
        <v>12</v>
      </c>
      <c r="G3037">
        <v>60.41</v>
      </c>
      <c r="H3037">
        <v>0</v>
      </c>
      <c r="I3037">
        <v>0</v>
      </c>
      <c r="J3037">
        <v>12</v>
      </c>
      <c r="K3037">
        <v>60.41</v>
      </c>
    </row>
    <row r="3038" spans="1:11" x14ac:dyDescent="0.25">
      <c r="A3038" t="s">
        <v>3051</v>
      </c>
      <c r="B3038" t="s">
        <v>73</v>
      </c>
      <c r="C3038" t="s">
        <v>78</v>
      </c>
      <c r="D3038" t="s">
        <v>239</v>
      </c>
      <c r="E3038" t="s">
        <v>132</v>
      </c>
      <c r="F3038">
        <v>6</v>
      </c>
      <c r="G3038">
        <v>33</v>
      </c>
      <c r="H3038">
        <v>0</v>
      </c>
      <c r="I3038">
        <v>0</v>
      </c>
      <c r="J3038">
        <v>6</v>
      </c>
      <c r="K3038">
        <v>33</v>
      </c>
    </row>
    <row r="3039" spans="1:11" x14ac:dyDescent="0.25">
      <c r="A3039" t="s">
        <v>2385</v>
      </c>
      <c r="B3039" t="s">
        <v>73</v>
      </c>
      <c r="C3039" t="s">
        <v>78</v>
      </c>
      <c r="D3039" t="s">
        <v>239</v>
      </c>
      <c r="E3039" t="s">
        <v>133</v>
      </c>
      <c r="F3039">
        <v>1</v>
      </c>
      <c r="G3039">
        <v>3</v>
      </c>
      <c r="H3039">
        <v>0</v>
      </c>
      <c r="I3039">
        <v>0</v>
      </c>
      <c r="J3039">
        <v>1</v>
      </c>
      <c r="K3039">
        <v>3</v>
      </c>
    </row>
    <row r="3040" spans="1:11" x14ac:dyDescent="0.25">
      <c r="A3040" t="s">
        <v>2355</v>
      </c>
      <c r="B3040" t="s">
        <v>73</v>
      </c>
      <c r="C3040" t="s">
        <v>78</v>
      </c>
      <c r="D3040" t="s">
        <v>240</v>
      </c>
      <c r="E3040" t="s">
        <v>134</v>
      </c>
      <c r="F3040">
        <v>1</v>
      </c>
      <c r="G3040">
        <v>6</v>
      </c>
      <c r="H3040">
        <v>0</v>
      </c>
      <c r="I3040">
        <v>0</v>
      </c>
      <c r="J3040">
        <v>1</v>
      </c>
      <c r="K3040">
        <v>6</v>
      </c>
    </row>
    <row r="3041" spans="1:11" x14ac:dyDescent="0.25">
      <c r="A3041" t="s">
        <v>1070</v>
      </c>
      <c r="B3041" t="s">
        <v>73</v>
      </c>
      <c r="C3041" t="s">
        <v>78</v>
      </c>
      <c r="D3041" t="s">
        <v>239</v>
      </c>
      <c r="E3041" t="s">
        <v>135</v>
      </c>
      <c r="F3041">
        <v>1</v>
      </c>
      <c r="G3041">
        <v>12</v>
      </c>
      <c r="H3041">
        <v>0</v>
      </c>
      <c r="I3041">
        <v>0</v>
      </c>
      <c r="J3041">
        <v>1</v>
      </c>
      <c r="K3041">
        <v>12</v>
      </c>
    </row>
    <row r="3042" spans="1:11" x14ac:dyDescent="0.25">
      <c r="A3042" t="s">
        <v>1522</v>
      </c>
      <c r="B3042" t="s">
        <v>73</v>
      </c>
      <c r="C3042" t="s">
        <v>78</v>
      </c>
      <c r="D3042" t="s">
        <v>238</v>
      </c>
      <c r="E3042" t="s">
        <v>137</v>
      </c>
      <c r="F3042">
        <v>15</v>
      </c>
      <c r="G3042">
        <v>84.94</v>
      </c>
      <c r="H3042">
        <v>0</v>
      </c>
      <c r="I3042">
        <v>0</v>
      </c>
      <c r="J3042">
        <v>15</v>
      </c>
      <c r="K3042">
        <v>84.94</v>
      </c>
    </row>
    <row r="3043" spans="1:11" x14ac:dyDescent="0.25">
      <c r="A3043" t="s">
        <v>1600</v>
      </c>
      <c r="B3043" t="s">
        <v>73</v>
      </c>
      <c r="C3043" t="s">
        <v>78</v>
      </c>
      <c r="D3043" t="s">
        <v>239</v>
      </c>
      <c r="E3043" t="s">
        <v>138</v>
      </c>
      <c r="F3043">
        <v>4</v>
      </c>
      <c r="G3043">
        <v>25.41</v>
      </c>
      <c r="H3043">
        <v>0</v>
      </c>
      <c r="I3043">
        <v>0</v>
      </c>
      <c r="J3043">
        <v>4</v>
      </c>
      <c r="K3043">
        <v>25.41</v>
      </c>
    </row>
    <row r="3044" spans="1:11" x14ac:dyDescent="0.25">
      <c r="A3044" t="s">
        <v>4151</v>
      </c>
      <c r="B3044" t="s">
        <v>73</v>
      </c>
      <c r="C3044" t="s">
        <v>78</v>
      </c>
      <c r="D3044" t="s">
        <v>239</v>
      </c>
      <c r="E3044" t="s">
        <v>139</v>
      </c>
      <c r="F3044">
        <v>1</v>
      </c>
      <c r="G3044">
        <v>6</v>
      </c>
      <c r="H3044">
        <v>0</v>
      </c>
      <c r="I3044">
        <v>0</v>
      </c>
      <c r="J3044">
        <v>1</v>
      </c>
      <c r="K3044">
        <v>6</v>
      </c>
    </row>
    <row r="3045" spans="1:11" x14ac:dyDescent="0.25">
      <c r="A3045" t="s">
        <v>2356</v>
      </c>
      <c r="B3045" t="s">
        <v>73</v>
      </c>
      <c r="C3045" t="s">
        <v>78</v>
      </c>
      <c r="D3045" t="s">
        <v>239</v>
      </c>
      <c r="E3045" t="s">
        <v>142</v>
      </c>
      <c r="F3045">
        <v>2</v>
      </c>
      <c r="G3045">
        <v>8</v>
      </c>
      <c r="H3045">
        <v>0</v>
      </c>
      <c r="I3045">
        <v>0</v>
      </c>
      <c r="J3045">
        <v>2</v>
      </c>
      <c r="K3045">
        <v>8</v>
      </c>
    </row>
    <row r="3046" spans="1:11" x14ac:dyDescent="0.25">
      <c r="A3046" t="s">
        <v>2626</v>
      </c>
      <c r="B3046" t="s">
        <v>73</v>
      </c>
      <c r="C3046" t="s">
        <v>78</v>
      </c>
      <c r="D3046" t="s">
        <v>242</v>
      </c>
      <c r="E3046" t="s">
        <v>144</v>
      </c>
      <c r="F3046">
        <v>16</v>
      </c>
      <c r="G3046">
        <v>77.47</v>
      </c>
      <c r="H3046">
        <v>0</v>
      </c>
      <c r="I3046">
        <v>0</v>
      </c>
      <c r="J3046">
        <v>16</v>
      </c>
      <c r="K3046">
        <v>77.47</v>
      </c>
    </row>
    <row r="3047" spans="1:11" x14ac:dyDescent="0.25">
      <c r="A3047" t="s">
        <v>1526</v>
      </c>
      <c r="B3047" t="s">
        <v>73</v>
      </c>
      <c r="C3047" t="s">
        <v>78</v>
      </c>
      <c r="D3047" t="s">
        <v>239</v>
      </c>
      <c r="E3047" t="s">
        <v>146</v>
      </c>
      <c r="F3047">
        <v>4</v>
      </c>
      <c r="G3047">
        <v>36.94</v>
      </c>
      <c r="H3047">
        <v>0</v>
      </c>
      <c r="I3047">
        <v>0</v>
      </c>
      <c r="J3047">
        <v>4</v>
      </c>
      <c r="K3047">
        <v>36.94</v>
      </c>
    </row>
    <row r="3048" spans="1:11" x14ac:dyDescent="0.25">
      <c r="A3048" t="s">
        <v>2849</v>
      </c>
      <c r="B3048" t="s">
        <v>73</v>
      </c>
      <c r="C3048" t="s">
        <v>78</v>
      </c>
      <c r="D3048" t="s">
        <v>241</v>
      </c>
      <c r="E3048" t="s">
        <v>148</v>
      </c>
      <c r="F3048">
        <v>1</v>
      </c>
      <c r="G3048">
        <v>6</v>
      </c>
      <c r="H3048">
        <v>0</v>
      </c>
      <c r="I3048">
        <v>0</v>
      </c>
      <c r="J3048">
        <v>1</v>
      </c>
      <c r="K3048">
        <v>6</v>
      </c>
    </row>
    <row r="3049" spans="1:11" x14ac:dyDescent="0.25">
      <c r="A3049" t="s">
        <v>1107</v>
      </c>
      <c r="B3049" t="s">
        <v>73</v>
      </c>
      <c r="C3049" t="s">
        <v>78</v>
      </c>
      <c r="D3049" t="s">
        <v>239</v>
      </c>
      <c r="E3049" t="s">
        <v>149</v>
      </c>
      <c r="F3049">
        <v>4</v>
      </c>
      <c r="G3049">
        <v>32</v>
      </c>
      <c r="H3049">
        <v>0</v>
      </c>
      <c r="I3049">
        <v>0</v>
      </c>
      <c r="J3049">
        <v>4</v>
      </c>
      <c r="K3049">
        <v>32</v>
      </c>
    </row>
    <row r="3050" spans="1:11" x14ac:dyDescent="0.25">
      <c r="A3050" t="s">
        <v>3386</v>
      </c>
      <c r="B3050" t="s">
        <v>73</v>
      </c>
      <c r="C3050" t="s">
        <v>78</v>
      </c>
      <c r="D3050" t="s">
        <v>241</v>
      </c>
      <c r="E3050" t="s">
        <v>150</v>
      </c>
      <c r="F3050">
        <v>13</v>
      </c>
      <c r="G3050">
        <v>67.41</v>
      </c>
      <c r="H3050">
        <v>0</v>
      </c>
      <c r="I3050">
        <v>0</v>
      </c>
      <c r="J3050">
        <v>13</v>
      </c>
      <c r="K3050">
        <v>67.41</v>
      </c>
    </row>
    <row r="3051" spans="1:11" x14ac:dyDescent="0.25">
      <c r="A3051" t="s">
        <v>3196</v>
      </c>
      <c r="B3051" t="s">
        <v>73</v>
      </c>
      <c r="C3051" t="s">
        <v>78</v>
      </c>
      <c r="D3051" t="s">
        <v>245</v>
      </c>
      <c r="E3051" t="s">
        <v>151</v>
      </c>
      <c r="F3051">
        <v>3</v>
      </c>
      <c r="G3051">
        <v>18.47</v>
      </c>
      <c r="H3051">
        <v>0</v>
      </c>
      <c r="I3051">
        <v>0</v>
      </c>
      <c r="J3051">
        <v>3</v>
      </c>
      <c r="K3051">
        <v>18.47</v>
      </c>
    </row>
    <row r="3052" spans="1:11" x14ac:dyDescent="0.25">
      <c r="A3052" t="s">
        <v>1190</v>
      </c>
      <c r="B3052" t="s">
        <v>73</v>
      </c>
      <c r="C3052" t="s">
        <v>78</v>
      </c>
      <c r="D3052" t="s">
        <v>237</v>
      </c>
      <c r="E3052" t="s">
        <v>152</v>
      </c>
      <c r="F3052">
        <v>1</v>
      </c>
      <c r="G3052">
        <v>6.47</v>
      </c>
      <c r="H3052">
        <v>0</v>
      </c>
      <c r="I3052">
        <v>0</v>
      </c>
      <c r="J3052">
        <v>1</v>
      </c>
      <c r="K3052">
        <v>6.47</v>
      </c>
    </row>
    <row r="3053" spans="1:11" x14ac:dyDescent="0.25">
      <c r="A3053" t="s">
        <v>1275</v>
      </c>
      <c r="B3053" t="s">
        <v>73</v>
      </c>
      <c r="C3053" t="s">
        <v>78</v>
      </c>
      <c r="D3053" t="s">
        <v>237</v>
      </c>
      <c r="E3053" t="s">
        <v>153</v>
      </c>
      <c r="F3053">
        <v>4</v>
      </c>
      <c r="G3053">
        <v>23</v>
      </c>
      <c r="H3053">
        <v>0</v>
      </c>
      <c r="I3053">
        <v>0</v>
      </c>
      <c r="J3053">
        <v>4</v>
      </c>
      <c r="K3053">
        <v>23</v>
      </c>
    </row>
    <row r="3054" spans="1:11" x14ac:dyDescent="0.25">
      <c r="A3054" t="s">
        <v>1823</v>
      </c>
      <c r="B3054" t="s">
        <v>73</v>
      </c>
      <c r="C3054" t="s">
        <v>78</v>
      </c>
      <c r="D3054" t="s">
        <v>239</v>
      </c>
      <c r="E3054" t="s">
        <v>154</v>
      </c>
      <c r="F3054">
        <v>7</v>
      </c>
      <c r="G3054">
        <v>33.47</v>
      </c>
      <c r="H3054">
        <v>0</v>
      </c>
      <c r="I3054">
        <v>0</v>
      </c>
      <c r="J3054">
        <v>7</v>
      </c>
      <c r="K3054">
        <v>33.47</v>
      </c>
    </row>
    <row r="3055" spans="1:11" x14ac:dyDescent="0.25">
      <c r="A3055" t="s">
        <v>1469</v>
      </c>
      <c r="B3055" t="s">
        <v>73</v>
      </c>
      <c r="C3055" t="s">
        <v>78</v>
      </c>
      <c r="D3055" t="s">
        <v>237</v>
      </c>
      <c r="E3055" t="s">
        <v>155</v>
      </c>
      <c r="F3055">
        <v>6</v>
      </c>
      <c r="G3055">
        <v>42</v>
      </c>
      <c r="H3055">
        <v>0</v>
      </c>
      <c r="I3055">
        <v>0</v>
      </c>
      <c r="J3055">
        <v>6</v>
      </c>
      <c r="K3055">
        <v>42</v>
      </c>
    </row>
    <row r="3056" spans="1:11" x14ac:dyDescent="0.25">
      <c r="A3056" t="s">
        <v>2708</v>
      </c>
      <c r="B3056" t="s">
        <v>73</v>
      </c>
      <c r="C3056" t="s">
        <v>78</v>
      </c>
      <c r="D3056" t="s">
        <v>241</v>
      </c>
      <c r="E3056" t="s">
        <v>156</v>
      </c>
      <c r="F3056">
        <v>4</v>
      </c>
      <c r="G3056">
        <v>18</v>
      </c>
      <c r="H3056">
        <v>0</v>
      </c>
      <c r="I3056">
        <v>0</v>
      </c>
      <c r="J3056">
        <v>4</v>
      </c>
      <c r="K3056">
        <v>18</v>
      </c>
    </row>
    <row r="3057" spans="1:11" x14ac:dyDescent="0.25">
      <c r="A3057" t="s">
        <v>1099</v>
      </c>
      <c r="B3057" t="s">
        <v>73</v>
      </c>
      <c r="C3057" t="s">
        <v>78</v>
      </c>
      <c r="D3057" t="s">
        <v>239</v>
      </c>
      <c r="E3057" t="s">
        <v>251</v>
      </c>
      <c r="F3057">
        <v>142</v>
      </c>
      <c r="G3057">
        <v>766.98</v>
      </c>
      <c r="H3057">
        <v>0</v>
      </c>
      <c r="I3057">
        <v>0</v>
      </c>
      <c r="J3057">
        <v>142</v>
      </c>
      <c r="K3057">
        <v>766.98</v>
      </c>
    </row>
    <row r="3058" spans="1:11" x14ac:dyDescent="0.25">
      <c r="A3058" t="s">
        <v>1478</v>
      </c>
      <c r="B3058" t="s">
        <v>73</v>
      </c>
      <c r="C3058" t="s">
        <v>78</v>
      </c>
      <c r="D3058" t="s">
        <v>241</v>
      </c>
      <c r="E3058" t="s">
        <v>158</v>
      </c>
      <c r="F3058">
        <v>4</v>
      </c>
      <c r="G3058">
        <v>18</v>
      </c>
      <c r="H3058">
        <v>0</v>
      </c>
      <c r="I3058">
        <v>0</v>
      </c>
      <c r="J3058">
        <v>4</v>
      </c>
      <c r="K3058">
        <v>18</v>
      </c>
    </row>
    <row r="3059" spans="1:11" x14ac:dyDescent="0.25">
      <c r="A3059" t="s">
        <v>814</v>
      </c>
      <c r="B3059" t="s">
        <v>73</v>
      </c>
      <c r="C3059" t="s">
        <v>78</v>
      </c>
      <c r="D3059" t="s">
        <v>242</v>
      </c>
      <c r="E3059" t="s">
        <v>159</v>
      </c>
      <c r="F3059">
        <v>1</v>
      </c>
      <c r="G3059">
        <v>6.47</v>
      </c>
      <c r="H3059">
        <v>0</v>
      </c>
      <c r="I3059">
        <v>0</v>
      </c>
      <c r="J3059">
        <v>1</v>
      </c>
      <c r="K3059">
        <v>6.47</v>
      </c>
    </row>
    <row r="3060" spans="1:11" x14ac:dyDescent="0.25">
      <c r="A3060" t="s">
        <v>3979</v>
      </c>
      <c r="B3060" t="s">
        <v>73</v>
      </c>
      <c r="C3060" t="s">
        <v>78</v>
      </c>
      <c r="D3060" t="s">
        <v>239</v>
      </c>
      <c r="E3060" t="s">
        <v>160</v>
      </c>
      <c r="F3060">
        <v>7</v>
      </c>
      <c r="G3060">
        <v>32.47</v>
      </c>
      <c r="H3060">
        <v>0</v>
      </c>
      <c r="I3060">
        <v>0</v>
      </c>
      <c r="J3060">
        <v>7</v>
      </c>
      <c r="K3060">
        <v>32.47</v>
      </c>
    </row>
    <row r="3061" spans="1:11" x14ac:dyDescent="0.25">
      <c r="A3061" t="s">
        <v>2026</v>
      </c>
      <c r="B3061" t="s">
        <v>73</v>
      </c>
      <c r="C3061" t="s">
        <v>78</v>
      </c>
      <c r="D3061" t="s">
        <v>242</v>
      </c>
      <c r="E3061" t="s">
        <v>162</v>
      </c>
      <c r="F3061">
        <v>1</v>
      </c>
      <c r="G3061">
        <v>6</v>
      </c>
      <c r="H3061">
        <v>0</v>
      </c>
      <c r="I3061">
        <v>0</v>
      </c>
      <c r="J3061">
        <v>1</v>
      </c>
      <c r="K3061">
        <v>6</v>
      </c>
    </row>
    <row r="3062" spans="1:11" x14ac:dyDescent="0.25">
      <c r="A3062" t="s">
        <v>2522</v>
      </c>
      <c r="B3062" t="s">
        <v>73</v>
      </c>
      <c r="C3062" t="s">
        <v>78</v>
      </c>
      <c r="D3062" t="s">
        <v>240</v>
      </c>
      <c r="E3062" t="s">
        <v>163</v>
      </c>
      <c r="F3062">
        <v>1</v>
      </c>
      <c r="G3062">
        <v>6</v>
      </c>
      <c r="H3062">
        <v>0</v>
      </c>
      <c r="I3062">
        <v>0</v>
      </c>
      <c r="J3062">
        <v>1</v>
      </c>
      <c r="K3062">
        <v>6</v>
      </c>
    </row>
    <row r="3063" spans="1:11" x14ac:dyDescent="0.25">
      <c r="A3063" t="s">
        <v>2115</v>
      </c>
      <c r="B3063" t="s">
        <v>73</v>
      </c>
      <c r="C3063" t="s">
        <v>78</v>
      </c>
      <c r="D3063" t="s">
        <v>239</v>
      </c>
      <c r="E3063" t="s">
        <v>164</v>
      </c>
      <c r="F3063">
        <v>1</v>
      </c>
      <c r="G3063">
        <v>9</v>
      </c>
      <c r="H3063">
        <v>0</v>
      </c>
      <c r="I3063">
        <v>0</v>
      </c>
      <c r="J3063">
        <v>1</v>
      </c>
      <c r="K3063">
        <v>9</v>
      </c>
    </row>
    <row r="3064" spans="1:11" x14ac:dyDescent="0.25">
      <c r="A3064" t="s">
        <v>3708</v>
      </c>
      <c r="B3064" t="s">
        <v>73</v>
      </c>
      <c r="C3064" t="s">
        <v>78</v>
      </c>
      <c r="D3064" t="s">
        <v>238</v>
      </c>
      <c r="E3064" t="s">
        <v>165</v>
      </c>
      <c r="F3064">
        <v>5</v>
      </c>
      <c r="G3064">
        <v>33.47</v>
      </c>
      <c r="H3064">
        <v>0</v>
      </c>
      <c r="I3064">
        <v>0</v>
      </c>
      <c r="J3064">
        <v>5</v>
      </c>
      <c r="K3064">
        <v>33.47</v>
      </c>
    </row>
    <row r="3065" spans="1:11" x14ac:dyDescent="0.25">
      <c r="A3065" t="s">
        <v>19243</v>
      </c>
      <c r="B3065" t="s">
        <v>73</v>
      </c>
      <c r="C3065" t="s">
        <v>78</v>
      </c>
      <c r="D3065" t="s">
        <v>245</v>
      </c>
      <c r="E3065" t="s">
        <v>166</v>
      </c>
      <c r="F3065">
        <v>2</v>
      </c>
      <c r="G3065">
        <v>12</v>
      </c>
      <c r="H3065">
        <v>0</v>
      </c>
      <c r="I3065">
        <v>0</v>
      </c>
      <c r="J3065">
        <v>2</v>
      </c>
      <c r="K3065">
        <v>12</v>
      </c>
    </row>
    <row r="3066" spans="1:11" x14ac:dyDescent="0.25">
      <c r="A3066" t="s">
        <v>2713</v>
      </c>
      <c r="B3066" t="s">
        <v>73</v>
      </c>
      <c r="C3066" t="s">
        <v>78</v>
      </c>
      <c r="D3066" t="s">
        <v>240</v>
      </c>
      <c r="E3066" t="s">
        <v>252</v>
      </c>
      <c r="F3066">
        <v>11</v>
      </c>
      <c r="G3066">
        <v>68.47</v>
      </c>
      <c r="H3066">
        <v>0</v>
      </c>
      <c r="I3066">
        <v>0</v>
      </c>
      <c r="J3066">
        <v>11</v>
      </c>
      <c r="K3066">
        <v>68.47</v>
      </c>
    </row>
    <row r="3067" spans="1:11" x14ac:dyDescent="0.25">
      <c r="A3067" t="s">
        <v>19305</v>
      </c>
      <c r="B3067" t="s">
        <v>73</v>
      </c>
      <c r="C3067" t="s">
        <v>78</v>
      </c>
      <c r="D3067" t="s">
        <v>245</v>
      </c>
      <c r="E3067" t="s">
        <v>167</v>
      </c>
      <c r="F3067">
        <v>1</v>
      </c>
      <c r="G3067">
        <v>6</v>
      </c>
      <c r="H3067">
        <v>0</v>
      </c>
      <c r="I3067">
        <v>0</v>
      </c>
      <c r="J3067">
        <v>1</v>
      </c>
      <c r="K3067">
        <v>6</v>
      </c>
    </row>
    <row r="3068" spans="1:11" x14ac:dyDescent="0.25">
      <c r="A3068" t="s">
        <v>566</v>
      </c>
      <c r="B3068" t="s">
        <v>73</v>
      </c>
      <c r="C3068" t="s">
        <v>78</v>
      </c>
      <c r="D3068" t="s">
        <v>237</v>
      </c>
      <c r="E3068" t="s">
        <v>168</v>
      </c>
      <c r="F3068">
        <v>1</v>
      </c>
      <c r="G3068">
        <v>3</v>
      </c>
      <c r="H3068">
        <v>0</v>
      </c>
      <c r="I3068">
        <v>0</v>
      </c>
      <c r="J3068">
        <v>1</v>
      </c>
      <c r="K3068">
        <v>3</v>
      </c>
    </row>
    <row r="3069" spans="1:11" x14ac:dyDescent="0.25">
      <c r="A3069" t="s">
        <v>2000</v>
      </c>
      <c r="B3069" t="s">
        <v>73</v>
      </c>
      <c r="C3069" t="s">
        <v>78</v>
      </c>
      <c r="D3069" t="s">
        <v>243</v>
      </c>
      <c r="E3069" t="s">
        <v>169</v>
      </c>
      <c r="F3069">
        <v>3</v>
      </c>
      <c r="G3069">
        <v>15</v>
      </c>
      <c r="H3069">
        <v>0</v>
      </c>
      <c r="I3069">
        <v>0</v>
      </c>
      <c r="J3069">
        <v>3</v>
      </c>
      <c r="K3069">
        <v>15</v>
      </c>
    </row>
    <row r="3070" spans="1:11" x14ac:dyDescent="0.25">
      <c r="A3070" t="s">
        <v>1851</v>
      </c>
      <c r="B3070" t="s">
        <v>73</v>
      </c>
      <c r="C3070" t="s">
        <v>78</v>
      </c>
      <c r="D3070" t="s">
        <v>241</v>
      </c>
      <c r="E3070" t="s">
        <v>253</v>
      </c>
      <c r="F3070">
        <v>60</v>
      </c>
      <c r="G3070">
        <v>356.64</v>
      </c>
      <c r="H3070">
        <v>0</v>
      </c>
      <c r="I3070">
        <v>0</v>
      </c>
      <c r="J3070">
        <v>60</v>
      </c>
      <c r="K3070">
        <v>356.64</v>
      </c>
    </row>
    <row r="3071" spans="1:11" x14ac:dyDescent="0.25">
      <c r="A3071" t="s">
        <v>3907</v>
      </c>
      <c r="B3071" t="s">
        <v>73</v>
      </c>
      <c r="C3071" t="s">
        <v>78</v>
      </c>
      <c r="D3071" t="s">
        <v>245</v>
      </c>
      <c r="E3071" t="s">
        <v>171</v>
      </c>
      <c r="F3071">
        <v>3</v>
      </c>
      <c r="G3071">
        <v>18</v>
      </c>
      <c r="H3071">
        <v>0</v>
      </c>
      <c r="I3071">
        <v>0</v>
      </c>
      <c r="J3071">
        <v>3</v>
      </c>
      <c r="K3071">
        <v>18</v>
      </c>
    </row>
    <row r="3072" spans="1:11" x14ac:dyDescent="0.25">
      <c r="A3072" t="s">
        <v>1297</v>
      </c>
      <c r="B3072" t="s">
        <v>73</v>
      </c>
      <c r="C3072" t="s">
        <v>78</v>
      </c>
      <c r="D3072" t="s">
        <v>240</v>
      </c>
      <c r="E3072" t="s">
        <v>172</v>
      </c>
      <c r="F3072">
        <v>1</v>
      </c>
      <c r="G3072">
        <v>6</v>
      </c>
      <c r="H3072">
        <v>0</v>
      </c>
      <c r="I3072">
        <v>0</v>
      </c>
      <c r="J3072">
        <v>1</v>
      </c>
      <c r="K3072">
        <v>6</v>
      </c>
    </row>
    <row r="3073" spans="1:11" x14ac:dyDescent="0.25">
      <c r="A3073" t="s">
        <v>1942</v>
      </c>
      <c r="B3073" t="s">
        <v>73</v>
      </c>
      <c r="C3073" t="s">
        <v>78</v>
      </c>
      <c r="D3073" t="s">
        <v>237</v>
      </c>
      <c r="E3073" t="s">
        <v>174</v>
      </c>
      <c r="F3073">
        <v>5</v>
      </c>
      <c r="G3073">
        <v>24</v>
      </c>
      <c r="H3073">
        <v>0</v>
      </c>
      <c r="I3073">
        <v>0</v>
      </c>
      <c r="J3073">
        <v>5</v>
      </c>
      <c r="K3073">
        <v>24</v>
      </c>
    </row>
    <row r="3074" spans="1:11" x14ac:dyDescent="0.25">
      <c r="A3074" t="s">
        <v>3250</v>
      </c>
      <c r="B3074" t="s">
        <v>73</v>
      </c>
      <c r="C3074" t="s">
        <v>78</v>
      </c>
      <c r="D3074" t="s">
        <v>241</v>
      </c>
      <c r="E3074" t="s">
        <v>175</v>
      </c>
      <c r="F3074">
        <v>1</v>
      </c>
      <c r="G3074">
        <v>3</v>
      </c>
      <c r="H3074">
        <v>0</v>
      </c>
      <c r="I3074">
        <v>0</v>
      </c>
      <c r="J3074">
        <v>1</v>
      </c>
      <c r="K3074">
        <v>3</v>
      </c>
    </row>
    <row r="3075" spans="1:11" x14ac:dyDescent="0.25">
      <c r="A3075" t="s">
        <v>2173</v>
      </c>
      <c r="B3075" t="s">
        <v>73</v>
      </c>
      <c r="C3075" t="s">
        <v>78</v>
      </c>
      <c r="D3075" t="s">
        <v>242</v>
      </c>
      <c r="E3075" t="s">
        <v>176</v>
      </c>
      <c r="F3075">
        <v>16</v>
      </c>
      <c r="G3075">
        <v>96.94</v>
      </c>
      <c r="H3075">
        <v>0</v>
      </c>
      <c r="I3075">
        <v>0</v>
      </c>
      <c r="J3075">
        <v>16</v>
      </c>
      <c r="K3075">
        <v>96.94</v>
      </c>
    </row>
    <row r="3076" spans="1:11" x14ac:dyDescent="0.25">
      <c r="A3076" t="s">
        <v>981</v>
      </c>
      <c r="B3076" t="s">
        <v>73</v>
      </c>
      <c r="C3076" t="s">
        <v>78</v>
      </c>
      <c r="D3076" t="s">
        <v>238</v>
      </c>
      <c r="E3076" t="s">
        <v>177</v>
      </c>
      <c r="F3076">
        <v>2</v>
      </c>
      <c r="G3076">
        <v>12</v>
      </c>
      <c r="H3076">
        <v>0</v>
      </c>
      <c r="I3076">
        <v>0</v>
      </c>
      <c r="J3076">
        <v>2</v>
      </c>
      <c r="K3076">
        <v>12</v>
      </c>
    </row>
    <row r="3077" spans="1:11" x14ac:dyDescent="0.25">
      <c r="A3077" t="s">
        <v>630</v>
      </c>
      <c r="B3077" t="s">
        <v>73</v>
      </c>
      <c r="C3077" t="s">
        <v>78</v>
      </c>
      <c r="D3077" t="s">
        <v>242</v>
      </c>
      <c r="E3077" t="s">
        <v>179</v>
      </c>
      <c r="F3077">
        <v>1</v>
      </c>
      <c r="G3077">
        <v>3</v>
      </c>
      <c r="H3077">
        <v>0</v>
      </c>
      <c r="I3077">
        <v>0</v>
      </c>
      <c r="J3077">
        <v>1</v>
      </c>
      <c r="K3077">
        <v>3</v>
      </c>
    </row>
    <row r="3078" spans="1:11" x14ac:dyDescent="0.25">
      <c r="A3078" t="s">
        <v>2297</v>
      </c>
      <c r="B3078" t="s">
        <v>73</v>
      </c>
      <c r="C3078" t="s">
        <v>78</v>
      </c>
      <c r="D3078" t="s">
        <v>242</v>
      </c>
      <c r="E3078" t="s">
        <v>180</v>
      </c>
      <c r="F3078">
        <v>2</v>
      </c>
      <c r="G3078">
        <v>7</v>
      </c>
      <c r="H3078">
        <v>0</v>
      </c>
      <c r="I3078">
        <v>0</v>
      </c>
      <c r="J3078">
        <v>2</v>
      </c>
      <c r="K3078">
        <v>7</v>
      </c>
    </row>
    <row r="3079" spans="1:11" x14ac:dyDescent="0.25">
      <c r="A3079" t="s">
        <v>1994</v>
      </c>
      <c r="B3079" t="s">
        <v>73</v>
      </c>
      <c r="C3079" t="s">
        <v>78</v>
      </c>
      <c r="D3079" t="s">
        <v>239</v>
      </c>
      <c r="E3079" t="s">
        <v>181</v>
      </c>
      <c r="F3079">
        <v>4</v>
      </c>
      <c r="G3079">
        <v>21</v>
      </c>
      <c r="H3079">
        <v>0</v>
      </c>
      <c r="I3079">
        <v>0</v>
      </c>
      <c r="J3079">
        <v>4</v>
      </c>
      <c r="K3079">
        <v>21</v>
      </c>
    </row>
    <row r="3080" spans="1:11" x14ac:dyDescent="0.25">
      <c r="A3080" t="s">
        <v>1952</v>
      </c>
      <c r="B3080" t="s">
        <v>73</v>
      </c>
      <c r="C3080" t="s">
        <v>78</v>
      </c>
      <c r="D3080" t="s">
        <v>240</v>
      </c>
      <c r="E3080" t="s">
        <v>182</v>
      </c>
      <c r="F3080">
        <v>2</v>
      </c>
      <c r="G3080">
        <v>9</v>
      </c>
      <c r="H3080">
        <v>0</v>
      </c>
      <c r="I3080">
        <v>0</v>
      </c>
      <c r="J3080">
        <v>2</v>
      </c>
      <c r="K3080">
        <v>9</v>
      </c>
    </row>
    <row r="3081" spans="1:11" x14ac:dyDescent="0.25">
      <c r="A3081" t="s">
        <v>3039</v>
      </c>
      <c r="B3081" t="s">
        <v>73</v>
      </c>
      <c r="C3081" t="s">
        <v>78</v>
      </c>
      <c r="D3081" t="s">
        <v>239</v>
      </c>
      <c r="E3081" t="s">
        <v>183</v>
      </c>
      <c r="F3081">
        <v>10</v>
      </c>
      <c r="G3081">
        <v>61.88</v>
      </c>
      <c r="H3081">
        <v>0</v>
      </c>
      <c r="I3081">
        <v>0</v>
      </c>
      <c r="J3081">
        <v>10</v>
      </c>
      <c r="K3081">
        <v>61.88</v>
      </c>
    </row>
    <row r="3082" spans="1:11" x14ac:dyDescent="0.25">
      <c r="A3082" t="s">
        <v>2335</v>
      </c>
      <c r="B3082" t="s">
        <v>73</v>
      </c>
      <c r="C3082" t="s">
        <v>78</v>
      </c>
      <c r="D3082" t="s">
        <v>241</v>
      </c>
      <c r="E3082" t="s">
        <v>184</v>
      </c>
      <c r="F3082">
        <v>2</v>
      </c>
      <c r="G3082">
        <v>12.47</v>
      </c>
      <c r="H3082">
        <v>0</v>
      </c>
      <c r="I3082">
        <v>0</v>
      </c>
      <c r="J3082">
        <v>2</v>
      </c>
      <c r="K3082">
        <v>12.47</v>
      </c>
    </row>
    <row r="3083" spans="1:11" x14ac:dyDescent="0.25">
      <c r="A3083" t="s">
        <v>19293</v>
      </c>
      <c r="B3083" t="s">
        <v>73</v>
      </c>
      <c r="C3083" t="s">
        <v>78</v>
      </c>
      <c r="D3083" t="s">
        <v>245</v>
      </c>
      <c r="E3083" t="s">
        <v>185</v>
      </c>
      <c r="F3083">
        <v>1</v>
      </c>
      <c r="G3083">
        <v>6.47</v>
      </c>
      <c r="H3083">
        <v>0</v>
      </c>
      <c r="I3083">
        <v>0</v>
      </c>
      <c r="J3083">
        <v>1</v>
      </c>
      <c r="K3083">
        <v>6.47</v>
      </c>
    </row>
    <row r="3084" spans="1:11" x14ac:dyDescent="0.25">
      <c r="A3084" t="s">
        <v>1946</v>
      </c>
      <c r="B3084" t="s">
        <v>73</v>
      </c>
      <c r="C3084" t="s">
        <v>78</v>
      </c>
      <c r="D3084" t="s">
        <v>237</v>
      </c>
      <c r="E3084" t="s">
        <v>186</v>
      </c>
      <c r="F3084">
        <v>2</v>
      </c>
      <c r="G3084">
        <v>12.47</v>
      </c>
      <c r="H3084">
        <v>0</v>
      </c>
      <c r="I3084">
        <v>0</v>
      </c>
      <c r="J3084">
        <v>2</v>
      </c>
      <c r="K3084">
        <v>12.47</v>
      </c>
    </row>
    <row r="3085" spans="1:11" x14ac:dyDescent="0.25">
      <c r="A3085" t="s">
        <v>3454</v>
      </c>
      <c r="B3085" t="s">
        <v>73</v>
      </c>
      <c r="C3085" t="s">
        <v>78</v>
      </c>
      <c r="D3085" t="s">
        <v>241</v>
      </c>
      <c r="E3085" t="s">
        <v>187</v>
      </c>
      <c r="F3085">
        <v>10</v>
      </c>
      <c r="G3085">
        <v>73.41</v>
      </c>
      <c r="H3085">
        <v>0</v>
      </c>
      <c r="I3085">
        <v>0</v>
      </c>
      <c r="J3085">
        <v>10</v>
      </c>
      <c r="K3085">
        <v>73.41</v>
      </c>
    </row>
    <row r="3086" spans="1:11" x14ac:dyDescent="0.25">
      <c r="A3086" t="s">
        <v>955</v>
      </c>
      <c r="B3086" t="s">
        <v>73</v>
      </c>
      <c r="C3086" t="s">
        <v>78</v>
      </c>
      <c r="D3086" t="s">
        <v>244</v>
      </c>
      <c r="E3086" t="s">
        <v>188</v>
      </c>
      <c r="F3086">
        <v>1</v>
      </c>
      <c r="G3086">
        <v>6</v>
      </c>
      <c r="H3086">
        <v>0</v>
      </c>
      <c r="I3086">
        <v>0</v>
      </c>
      <c r="J3086">
        <v>1</v>
      </c>
      <c r="K3086">
        <v>6</v>
      </c>
    </row>
    <row r="3087" spans="1:11" x14ac:dyDescent="0.25">
      <c r="A3087" t="s">
        <v>3194</v>
      </c>
      <c r="B3087" t="s">
        <v>73</v>
      </c>
      <c r="C3087" t="s">
        <v>78</v>
      </c>
      <c r="D3087" t="s">
        <v>241</v>
      </c>
      <c r="E3087" t="s">
        <v>189</v>
      </c>
      <c r="F3087">
        <v>3</v>
      </c>
      <c r="G3087">
        <v>24</v>
      </c>
      <c r="H3087">
        <v>0</v>
      </c>
      <c r="I3087">
        <v>0</v>
      </c>
      <c r="J3087">
        <v>3</v>
      </c>
      <c r="K3087">
        <v>24</v>
      </c>
    </row>
    <row r="3088" spans="1:11" x14ac:dyDescent="0.25">
      <c r="A3088" t="s">
        <v>3889</v>
      </c>
      <c r="B3088" t="s">
        <v>73</v>
      </c>
      <c r="C3088" t="s">
        <v>78</v>
      </c>
      <c r="D3088" t="s">
        <v>245</v>
      </c>
      <c r="E3088" t="s">
        <v>190</v>
      </c>
      <c r="F3088">
        <v>6</v>
      </c>
      <c r="G3088">
        <v>42.47</v>
      </c>
      <c r="H3088">
        <v>0</v>
      </c>
      <c r="I3088">
        <v>0</v>
      </c>
      <c r="J3088">
        <v>6</v>
      </c>
      <c r="K3088">
        <v>42.47</v>
      </c>
    </row>
    <row r="3089" spans="1:11" x14ac:dyDescent="0.25">
      <c r="A3089" t="s">
        <v>2022</v>
      </c>
      <c r="B3089" t="s">
        <v>73</v>
      </c>
      <c r="C3089" t="s">
        <v>78</v>
      </c>
      <c r="D3089" t="s">
        <v>242</v>
      </c>
      <c r="E3089" t="s">
        <v>192</v>
      </c>
      <c r="F3089">
        <v>1</v>
      </c>
      <c r="G3089">
        <v>6</v>
      </c>
      <c r="H3089">
        <v>0</v>
      </c>
      <c r="I3089">
        <v>0</v>
      </c>
      <c r="J3089">
        <v>1</v>
      </c>
      <c r="K3089">
        <v>6</v>
      </c>
    </row>
    <row r="3090" spans="1:11" x14ac:dyDescent="0.25">
      <c r="A3090" t="s">
        <v>3551</v>
      </c>
      <c r="B3090" t="s">
        <v>73</v>
      </c>
      <c r="C3090" t="s">
        <v>78</v>
      </c>
      <c r="D3090" t="s">
        <v>244</v>
      </c>
      <c r="E3090" t="s">
        <v>193</v>
      </c>
      <c r="F3090">
        <v>1</v>
      </c>
      <c r="G3090">
        <v>6</v>
      </c>
      <c r="H3090">
        <v>0</v>
      </c>
      <c r="I3090">
        <v>0</v>
      </c>
      <c r="J3090">
        <v>1</v>
      </c>
      <c r="K3090">
        <v>6</v>
      </c>
    </row>
    <row r="3091" spans="1:11" x14ac:dyDescent="0.25">
      <c r="A3091" t="s">
        <v>3189</v>
      </c>
      <c r="B3091" t="s">
        <v>73</v>
      </c>
      <c r="C3091" t="s">
        <v>78</v>
      </c>
      <c r="D3091" t="s">
        <v>243</v>
      </c>
      <c r="E3091" t="s">
        <v>194</v>
      </c>
      <c r="F3091">
        <v>5</v>
      </c>
      <c r="G3091">
        <v>26.94</v>
      </c>
      <c r="H3091">
        <v>0</v>
      </c>
      <c r="I3091">
        <v>0</v>
      </c>
      <c r="J3091">
        <v>5</v>
      </c>
      <c r="K3091">
        <v>26.94</v>
      </c>
    </row>
    <row r="3092" spans="1:11" x14ac:dyDescent="0.25">
      <c r="A3092" t="s">
        <v>1422</v>
      </c>
      <c r="B3092" t="s">
        <v>73</v>
      </c>
      <c r="C3092" t="s">
        <v>78</v>
      </c>
      <c r="D3092" t="s">
        <v>242</v>
      </c>
      <c r="E3092" t="s">
        <v>254</v>
      </c>
      <c r="F3092">
        <v>91</v>
      </c>
      <c r="G3092">
        <v>484.58</v>
      </c>
      <c r="H3092">
        <v>0</v>
      </c>
      <c r="I3092">
        <v>0</v>
      </c>
      <c r="J3092">
        <v>91</v>
      </c>
      <c r="K3092">
        <v>484.58</v>
      </c>
    </row>
    <row r="3093" spans="1:11" x14ac:dyDescent="0.25">
      <c r="A3093" t="s">
        <v>2345</v>
      </c>
      <c r="B3093" t="s">
        <v>73</v>
      </c>
      <c r="C3093" t="s">
        <v>78</v>
      </c>
      <c r="D3093" t="s">
        <v>243</v>
      </c>
      <c r="E3093" t="s">
        <v>195</v>
      </c>
      <c r="F3093">
        <v>4</v>
      </c>
      <c r="G3093">
        <v>18.47</v>
      </c>
      <c r="H3093">
        <v>0</v>
      </c>
      <c r="I3093">
        <v>0</v>
      </c>
      <c r="J3093">
        <v>4</v>
      </c>
      <c r="K3093">
        <v>18.47</v>
      </c>
    </row>
    <row r="3094" spans="1:11" x14ac:dyDescent="0.25">
      <c r="A3094" t="s">
        <v>3279</v>
      </c>
      <c r="B3094" t="s">
        <v>73</v>
      </c>
      <c r="C3094" t="s">
        <v>78</v>
      </c>
      <c r="D3094" t="s">
        <v>243</v>
      </c>
      <c r="E3094" t="s">
        <v>255</v>
      </c>
      <c r="F3094">
        <v>57</v>
      </c>
      <c r="G3094">
        <v>317.64</v>
      </c>
      <c r="H3094">
        <v>0</v>
      </c>
      <c r="I3094">
        <v>0</v>
      </c>
      <c r="J3094">
        <v>57</v>
      </c>
      <c r="K3094">
        <v>317.64</v>
      </c>
    </row>
    <row r="3095" spans="1:11" x14ac:dyDescent="0.25">
      <c r="A3095" t="s">
        <v>765</v>
      </c>
      <c r="B3095" t="s">
        <v>73</v>
      </c>
      <c r="C3095" t="s">
        <v>78</v>
      </c>
      <c r="D3095" t="s">
        <v>242</v>
      </c>
      <c r="E3095" t="s">
        <v>197</v>
      </c>
      <c r="F3095">
        <v>1</v>
      </c>
      <c r="G3095">
        <v>6</v>
      </c>
      <c r="H3095">
        <v>0</v>
      </c>
      <c r="I3095">
        <v>0</v>
      </c>
      <c r="J3095">
        <v>1</v>
      </c>
      <c r="K3095">
        <v>6</v>
      </c>
    </row>
    <row r="3096" spans="1:11" x14ac:dyDescent="0.25">
      <c r="A3096" t="s">
        <v>2321</v>
      </c>
      <c r="B3096" t="s">
        <v>73</v>
      </c>
      <c r="C3096" t="s">
        <v>78</v>
      </c>
      <c r="D3096" t="s">
        <v>238</v>
      </c>
      <c r="E3096" t="s">
        <v>198</v>
      </c>
      <c r="F3096">
        <v>1</v>
      </c>
      <c r="G3096">
        <v>6</v>
      </c>
      <c r="H3096">
        <v>0</v>
      </c>
      <c r="I3096">
        <v>0</v>
      </c>
      <c r="J3096">
        <v>1</v>
      </c>
      <c r="K3096">
        <v>6</v>
      </c>
    </row>
    <row r="3097" spans="1:11" x14ac:dyDescent="0.25">
      <c r="A3097" t="s">
        <v>1142</v>
      </c>
      <c r="B3097" t="s">
        <v>73</v>
      </c>
      <c r="C3097" t="s">
        <v>78</v>
      </c>
      <c r="D3097" t="s">
        <v>239</v>
      </c>
      <c r="E3097" t="s">
        <v>199</v>
      </c>
      <c r="F3097">
        <v>4</v>
      </c>
      <c r="G3097">
        <v>15</v>
      </c>
      <c r="H3097">
        <v>0</v>
      </c>
      <c r="I3097">
        <v>0</v>
      </c>
      <c r="J3097">
        <v>4</v>
      </c>
      <c r="K3097">
        <v>15</v>
      </c>
    </row>
    <row r="3098" spans="1:11" x14ac:dyDescent="0.25">
      <c r="A3098" t="s">
        <v>19234</v>
      </c>
      <c r="B3098" t="s">
        <v>73</v>
      </c>
      <c r="C3098" t="s">
        <v>78</v>
      </c>
      <c r="D3098" t="s">
        <v>244</v>
      </c>
      <c r="E3098" t="s">
        <v>201</v>
      </c>
      <c r="F3098">
        <v>1</v>
      </c>
      <c r="G3098">
        <v>6.47</v>
      </c>
      <c r="H3098">
        <v>0</v>
      </c>
      <c r="I3098">
        <v>0</v>
      </c>
      <c r="J3098">
        <v>1</v>
      </c>
      <c r="K3098">
        <v>6.47</v>
      </c>
    </row>
    <row r="3099" spans="1:11" x14ac:dyDescent="0.25">
      <c r="A3099" t="s">
        <v>1789</v>
      </c>
      <c r="B3099" t="s">
        <v>73</v>
      </c>
      <c r="C3099" t="s">
        <v>78</v>
      </c>
      <c r="D3099" t="s">
        <v>241</v>
      </c>
      <c r="E3099" t="s">
        <v>202</v>
      </c>
      <c r="F3099">
        <v>3</v>
      </c>
      <c r="G3099">
        <v>18.47</v>
      </c>
      <c r="H3099">
        <v>0</v>
      </c>
      <c r="I3099">
        <v>0</v>
      </c>
      <c r="J3099">
        <v>3</v>
      </c>
      <c r="K3099">
        <v>18.47</v>
      </c>
    </row>
    <row r="3100" spans="1:11" x14ac:dyDescent="0.25">
      <c r="A3100" t="s">
        <v>19236</v>
      </c>
      <c r="B3100" t="s">
        <v>73</v>
      </c>
      <c r="C3100" t="s">
        <v>78</v>
      </c>
      <c r="D3100" t="s">
        <v>240</v>
      </c>
      <c r="E3100" t="s">
        <v>203</v>
      </c>
      <c r="F3100">
        <v>2</v>
      </c>
      <c r="G3100">
        <v>8.4700000000000006</v>
      </c>
      <c r="H3100">
        <v>0</v>
      </c>
      <c r="I3100">
        <v>0</v>
      </c>
      <c r="J3100">
        <v>2</v>
      </c>
      <c r="K3100">
        <v>8.4700000000000006</v>
      </c>
    </row>
    <row r="3101" spans="1:11" x14ac:dyDescent="0.25">
      <c r="A3101" t="s">
        <v>4140</v>
      </c>
      <c r="B3101" t="s">
        <v>73</v>
      </c>
      <c r="C3101" t="s">
        <v>78</v>
      </c>
      <c r="D3101" t="s">
        <v>244</v>
      </c>
      <c r="E3101" t="s">
        <v>204</v>
      </c>
      <c r="F3101">
        <v>2</v>
      </c>
      <c r="G3101">
        <v>9</v>
      </c>
      <c r="H3101">
        <v>0</v>
      </c>
      <c r="I3101">
        <v>0</v>
      </c>
      <c r="J3101">
        <v>2</v>
      </c>
      <c r="K3101">
        <v>9</v>
      </c>
    </row>
    <row r="3102" spans="1:11" x14ac:dyDescent="0.25">
      <c r="A3102" t="s">
        <v>1864</v>
      </c>
      <c r="B3102" t="s">
        <v>73</v>
      </c>
      <c r="C3102" t="s">
        <v>78</v>
      </c>
      <c r="D3102" t="s">
        <v>238</v>
      </c>
      <c r="E3102" t="s">
        <v>205</v>
      </c>
      <c r="F3102">
        <v>8</v>
      </c>
      <c r="G3102">
        <v>36.94</v>
      </c>
      <c r="H3102">
        <v>0</v>
      </c>
      <c r="I3102">
        <v>0</v>
      </c>
      <c r="J3102">
        <v>8</v>
      </c>
      <c r="K3102">
        <v>36.94</v>
      </c>
    </row>
    <row r="3103" spans="1:11" x14ac:dyDescent="0.25">
      <c r="A3103" t="s">
        <v>1513</v>
      </c>
      <c r="B3103" t="s">
        <v>73</v>
      </c>
      <c r="C3103" t="s">
        <v>78</v>
      </c>
      <c r="D3103" t="s">
        <v>240</v>
      </c>
      <c r="E3103" t="s">
        <v>206</v>
      </c>
      <c r="F3103">
        <v>1</v>
      </c>
      <c r="G3103">
        <v>3</v>
      </c>
      <c r="H3103">
        <v>0</v>
      </c>
      <c r="I3103">
        <v>0</v>
      </c>
      <c r="J3103">
        <v>1</v>
      </c>
      <c r="K3103">
        <v>3</v>
      </c>
    </row>
    <row r="3104" spans="1:11" x14ac:dyDescent="0.25">
      <c r="A3104" t="s">
        <v>3698</v>
      </c>
      <c r="B3104" t="s">
        <v>73</v>
      </c>
      <c r="C3104" t="s">
        <v>78</v>
      </c>
      <c r="D3104" t="s">
        <v>242</v>
      </c>
      <c r="E3104" t="s">
        <v>207</v>
      </c>
      <c r="F3104">
        <v>15</v>
      </c>
      <c r="G3104">
        <v>86.41</v>
      </c>
      <c r="H3104">
        <v>0</v>
      </c>
      <c r="I3104">
        <v>0</v>
      </c>
      <c r="J3104">
        <v>15</v>
      </c>
      <c r="K3104">
        <v>86.41</v>
      </c>
    </row>
    <row r="3105" spans="1:11" x14ac:dyDescent="0.25">
      <c r="A3105" t="s">
        <v>3899</v>
      </c>
      <c r="B3105" t="s">
        <v>73</v>
      </c>
      <c r="C3105" t="s">
        <v>78</v>
      </c>
      <c r="D3105" t="s">
        <v>243</v>
      </c>
      <c r="E3105" t="s">
        <v>209</v>
      </c>
      <c r="F3105">
        <v>1</v>
      </c>
      <c r="G3105">
        <v>6</v>
      </c>
      <c r="H3105">
        <v>0</v>
      </c>
      <c r="I3105">
        <v>0</v>
      </c>
      <c r="J3105">
        <v>1</v>
      </c>
      <c r="K3105">
        <v>6</v>
      </c>
    </row>
    <row r="3106" spans="1:11" x14ac:dyDescent="0.25">
      <c r="A3106" t="s">
        <v>19262</v>
      </c>
      <c r="B3106" t="s">
        <v>73</v>
      </c>
      <c r="C3106" t="s">
        <v>78</v>
      </c>
      <c r="D3106" t="s">
        <v>244</v>
      </c>
      <c r="E3106" t="s">
        <v>211</v>
      </c>
      <c r="F3106">
        <v>1</v>
      </c>
      <c r="G3106">
        <v>3</v>
      </c>
      <c r="H3106">
        <v>0</v>
      </c>
      <c r="I3106">
        <v>0</v>
      </c>
      <c r="J3106">
        <v>1</v>
      </c>
      <c r="K3106">
        <v>3</v>
      </c>
    </row>
    <row r="3107" spans="1:11" x14ac:dyDescent="0.25">
      <c r="A3107" t="s">
        <v>19302</v>
      </c>
      <c r="B3107" t="s">
        <v>73</v>
      </c>
      <c r="C3107" t="s">
        <v>78</v>
      </c>
      <c r="D3107" t="s">
        <v>239</v>
      </c>
      <c r="E3107" t="s">
        <v>214</v>
      </c>
      <c r="F3107">
        <v>2</v>
      </c>
      <c r="G3107">
        <v>12.47</v>
      </c>
      <c r="H3107">
        <v>0</v>
      </c>
      <c r="I3107">
        <v>0</v>
      </c>
      <c r="J3107">
        <v>2</v>
      </c>
      <c r="K3107">
        <v>12.47</v>
      </c>
    </row>
    <row r="3108" spans="1:11" x14ac:dyDescent="0.25">
      <c r="A3108" t="s">
        <v>1516</v>
      </c>
      <c r="B3108" t="s">
        <v>73</v>
      </c>
      <c r="C3108" t="s">
        <v>78</v>
      </c>
      <c r="D3108" t="s">
        <v>245</v>
      </c>
      <c r="E3108" t="s">
        <v>216</v>
      </c>
      <c r="F3108">
        <v>2</v>
      </c>
      <c r="G3108">
        <v>9</v>
      </c>
      <c r="H3108">
        <v>0</v>
      </c>
      <c r="I3108">
        <v>0</v>
      </c>
      <c r="J3108">
        <v>2</v>
      </c>
      <c r="K3108">
        <v>9</v>
      </c>
    </row>
    <row r="3109" spans="1:11" x14ac:dyDescent="0.25">
      <c r="A3109" t="s">
        <v>1207</v>
      </c>
      <c r="B3109" t="s">
        <v>73</v>
      </c>
      <c r="C3109" t="s">
        <v>78</v>
      </c>
      <c r="D3109" t="s">
        <v>244</v>
      </c>
      <c r="E3109" t="s">
        <v>217</v>
      </c>
      <c r="F3109">
        <v>1</v>
      </c>
      <c r="G3109">
        <v>3</v>
      </c>
      <c r="H3109">
        <v>0</v>
      </c>
      <c r="I3109">
        <v>0</v>
      </c>
      <c r="J3109">
        <v>1</v>
      </c>
      <c r="K3109">
        <v>3</v>
      </c>
    </row>
    <row r="3110" spans="1:11" x14ac:dyDescent="0.25">
      <c r="A3110" t="s">
        <v>1484</v>
      </c>
      <c r="B3110" t="s">
        <v>73</v>
      </c>
      <c r="C3110" t="s">
        <v>78</v>
      </c>
      <c r="D3110" t="s">
        <v>239</v>
      </c>
      <c r="E3110" t="s">
        <v>218</v>
      </c>
      <c r="F3110">
        <v>7</v>
      </c>
      <c r="G3110">
        <v>37.409999999999997</v>
      </c>
      <c r="H3110">
        <v>0</v>
      </c>
      <c r="I3110">
        <v>0</v>
      </c>
      <c r="J3110">
        <v>7</v>
      </c>
      <c r="K3110">
        <v>37.409999999999997</v>
      </c>
    </row>
    <row r="3111" spans="1:11" x14ac:dyDescent="0.25">
      <c r="A3111" t="s">
        <v>1729</v>
      </c>
      <c r="B3111" t="s">
        <v>73</v>
      </c>
      <c r="C3111" t="s">
        <v>78</v>
      </c>
      <c r="D3111" t="s">
        <v>239</v>
      </c>
      <c r="E3111" t="s">
        <v>219</v>
      </c>
      <c r="F3111">
        <v>11</v>
      </c>
      <c r="G3111">
        <v>63.94</v>
      </c>
      <c r="H3111">
        <v>0</v>
      </c>
      <c r="I3111">
        <v>0</v>
      </c>
      <c r="J3111">
        <v>11</v>
      </c>
      <c r="K3111">
        <v>63.94</v>
      </c>
    </row>
    <row r="3112" spans="1:11" x14ac:dyDescent="0.25">
      <c r="A3112" t="s">
        <v>2861</v>
      </c>
      <c r="B3112" t="s">
        <v>73</v>
      </c>
      <c r="C3112" t="s">
        <v>78</v>
      </c>
      <c r="D3112" t="s">
        <v>244</v>
      </c>
      <c r="E3112" t="s">
        <v>221</v>
      </c>
      <c r="F3112">
        <v>4</v>
      </c>
      <c r="G3112">
        <v>17.47</v>
      </c>
      <c r="H3112">
        <v>0</v>
      </c>
      <c r="I3112">
        <v>0</v>
      </c>
      <c r="J3112">
        <v>4</v>
      </c>
      <c r="K3112">
        <v>17.47</v>
      </c>
    </row>
    <row r="3113" spans="1:11" x14ac:dyDescent="0.25">
      <c r="A3113" t="s">
        <v>2477</v>
      </c>
      <c r="B3113" t="s">
        <v>73</v>
      </c>
      <c r="C3113" t="s">
        <v>78</v>
      </c>
      <c r="D3113" t="s">
        <v>242</v>
      </c>
      <c r="E3113" t="s">
        <v>222</v>
      </c>
      <c r="F3113">
        <v>2</v>
      </c>
      <c r="G3113">
        <v>9</v>
      </c>
      <c r="H3113">
        <v>0</v>
      </c>
      <c r="I3113">
        <v>0</v>
      </c>
      <c r="J3113">
        <v>2</v>
      </c>
      <c r="K3113">
        <v>9</v>
      </c>
    </row>
    <row r="3114" spans="1:11" x14ac:dyDescent="0.25">
      <c r="A3114" t="s">
        <v>1970</v>
      </c>
      <c r="B3114" t="s">
        <v>73</v>
      </c>
      <c r="C3114" t="s">
        <v>78</v>
      </c>
      <c r="D3114" t="s">
        <v>244</v>
      </c>
      <c r="E3114" t="s">
        <v>256</v>
      </c>
      <c r="F3114">
        <v>19</v>
      </c>
      <c r="G3114">
        <v>90.88</v>
      </c>
      <c r="H3114">
        <v>0</v>
      </c>
      <c r="I3114">
        <v>0</v>
      </c>
      <c r="J3114">
        <v>19</v>
      </c>
      <c r="K3114">
        <v>90.88</v>
      </c>
    </row>
    <row r="3115" spans="1:11" x14ac:dyDescent="0.25">
      <c r="A3115" t="s">
        <v>597</v>
      </c>
      <c r="B3115" t="s">
        <v>73</v>
      </c>
      <c r="C3115" t="s">
        <v>78</v>
      </c>
      <c r="D3115" t="s">
        <v>237</v>
      </c>
      <c r="E3115" t="s">
        <v>223</v>
      </c>
      <c r="F3115">
        <v>2</v>
      </c>
      <c r="G3115">
        <v>12</v>
      </c>
      <c r="H3115">
        <v>0</v>
      </c>
      <c r="I3115">
        <v>0</v>
      </c>
      <c r="J3115">
        <v>2</v>
      </c>
      <c r="K3115">
        <v>12</v>
      </c>
    </row>
    <row r="3116" spans="1:11" x14ac:dyDescent="0.25">
      <c r="A3116" t="s">
        <v>1438</v>
      </c>
      <c r="B3116" t="s">
        <v>73</v>
      </c>
      <c r="C3116" t="s">
        <v>78</v>
      </c>
      <c r="D3116" t="s">
        <v>242</v>
      </c>
      <c r="E3116" t="s">
        <v>224</v>
      </c>
      <c r="F3116">
        <v>9</v>
      </c>
      <c r="G3116">
        <v>57.94</v>
      </c>
      <c r="H3116">
        <v>0</v>
      </c>
      <c r="I3116">
        <v>0</v>
      </c>
      <c r="J3116">
        <v>9</v>
      </c>
      <c r="K3116">
        <v>57.94</v>
      </c>
    </row>
    <row r="3117" spans="1:11" x14ac:dyDescent="0.25">
      <c r="A3117" t="s">
        <v>19295</v>
      </c>
      <c r="B3117" t="s">
        <v>73</v>
      </c>
      <c r="C3117" t="s">
        <v>78</v>
      </c>
      <c r="D3117" t="s">
        <v>239</v>
      </c>
      <c r="E3117" t="s">
        <v>225</v>
      </c>
      <c r="F3117">
        <v>1</v>
      </c>
      <c r="G3117">
        <v>6.47</v>
      </c>
      <c r="H3117">
        <v>0</v>
      </c>
      <c r="I3117">
        <v>0</v>
      </c>
      <c r="J3117">
        <v>1</v>
      </c>
      <c r="K3117">
        <v>6.47</v>
      </c>
    </row>
    <row r="3118" spans="1:11" x14ac:dyDescent="0.25">
      <c r="A3118" t="s">
        <v>710</v>
      </c>
      <c r="B3118" t="s">
        <v>73</v>
      </c>
      <c r="C3118" t="s">
        <v>78</v>
      </c>
      <c r="D3118" t="s">
        <v>241</v>
      </c>
      <c r="E3118" t="s">
        <v>227</v>
      </c>
      <c r="F3118">
        <v>2</v>
      </c>
      <c r="G3118">
        <v>9</v>
      </c>
      <c r="H3118">
        <v>0</v>
      </c>
      <c r="I3118">
        <v>0</v>
      </c>
      <c r="J3118">
        <v>2</v>
      </c>
      <c r="K3118">
        <v>9</v>
      </c>
    </row>
    <row r="3119" spans="1:11" x14ac:dyDescent="0.25">
      <c r="A3119" t="s">
        <v>2747</v>
      </c>
      <c r="B3119" t="s">
        <v>73</v>
      </c>
      <c r="C3119" t="s">
        <v>78</v>
      </c>
      <c r="D3119" t="s">
        <v>243</v>
      </c>
      <c r="E3119" t="s">
        <v>228</v>
      </c>
      <c r="F3119">
        <v>8</v>
      </c>
      <c r="G3119">
        <v>44.41</v>
      </c>
      <c r="H3119">
        <v>0</v>
      </c>
      <c r="I3119">
        <v>0</v>
      </c>
      <c r="J3119">
        <v>8</v>
      </c>
      <c r="K3119">
        <v>44.41</v>
      </c>
    </row>
    <row r="3120" spans="1:11" x14ac:dyDescent="0.25">
      <c r="A3120" t="s">
        <v>1454</v>
      </c>
      <c r="B3120" t="s">
        <v>73</v>
      </c>
      <c r="C3120" t="s">
        <v>78</v>
      </c>
      <c r="D3120" t="s">
        <v>242</v>
      </c>
      <c r="E3120" t="s">
        <v>231</v>
      </c>
      <c r="F3120">
        <v>2</v>
      </c>
      <c r="G3120">
        <v>5</v>
      </c>
      <c r="H3120">
        <v>0</v>
      </c>
      <c r="I3120">
        <v>0</v>
      </c>
      <c r="J3120">
        <v>2</v>
      </c>
      <c r="K3120">
        <v>5</v>
      </c>
    </row>
    <row r="3121" spans="1:11" x14ac:dyDescent="0.25">
      <c r="A3121" t="s">
        <v>2544</v>
      </c>
      <c r="B3121" t="s">
        <v>73</v>
      </c>
      <c r="C3121" t="s">
        <v>78</v>
      </c>
      <c r="D3121" t="s">
        <v>244</v>
      </c>
      <c r="E3121" t="s">
        <v>232</v>
      </c>
      <c r="F3121">
        <v>1</v>
      </c>
      <c r="G3121">
        <v>6</v>
      </c>
      <c r="H3121">
        <v>0</v>
      </c>
      <c r="I3121">
        <v>0</v>
      </c>
      <c r="J3121">
        <v>1</v>
      </c>
      <c r="K3121">
        <v>6</v>
      </c>
    </row>
    <row r="3122" spans="1:11" x14ac:dyDescent="0.25">
      <c r="A3122" t="s">
        <v>2236</v>
      </c>
      <c r="B3122" t="s">
        <v>73</v>
      </c>
      <c r="C3122" t="s">
        <v>78</v>
      </c>
      <c r="D3122" t="s">
        <v>245</v>
      </c>
      <c r="E3122" t="s">
        <v>234</v>
      </c>
      <c r="F3122">
        <v>3</v>
      </c>
      <c r="G3122">
        <v>30</v>
      </c>
      <c r="H3122">
        <v>0</v>
      </c>
      <c r="I3122">
        <v>0</v>
      </c>
      <c r="J3122">
        <v>3</v>
      </c>
      <c r="K3122">
        <v>30</v>
      </c>
    </row>
    <row r="3123" spans="1:11" x14ac:dyDescent="0.25">
      <c r="A3123" t="s">
        <v>2521</v>
      </c>
      <c r="B3123" t="s">
        <v>73</v>
      </c>
      <c r="C3123" t="s">
        <v>78</v>
      </c>
      <c r="D3123" t="s">
        <v>245</v>
      </c>
      <c r="E3123" t="s">
        <v>257</v>
      </c>
      <c r="F3123">
        <v>31</v>
      </c>
      <c r="G3123">
        <v>202.41</v>
      </c>
      <c r="H3123">
        <v>0</v>
      </c>
      <c r="I3123">
        <v>0</v>
      </c>
      <c r="J3123">
        <v>31</v>
      </c>
      <c r="K3123">
        <v>202.41</v>
      </c>
    </row>
    <row r="3124" spans="1:11" x14ac:dyDescent="0.25">
      <c r="A3124" t="s">
        <v>1028</v>
      </c>
      <c r="B3124" t="s">
        <v>73</v>
      </c>
      <c r="C3124" t="s">
        <v>259</v>
      </c>
      <c r="D3124" t="s">
        <v>81</v>
      </c>
      <c r="E3124" t="s">
        <v>248</v>
      </c>
      <c r="F3124">
        <v>21354</v>
      </c>
      <c r="G3124">
        <v>139018.82999999999</v>
      </c>
      <c r="H3124">
        <v>0</v>
      </c>
      <c r="I3124">
        <v>0</v>
      </c>
      <c r="J3124">
        <v>21354</v>
      </c>
      <c r="K3124">
        <v>139018.82999999999</v>
      </c>
    </row>
    <row r="3125" spans="1:11" x14ac:dyDescent="0.25">
      <c r="A3125" t="s">
        <v>4099</v>
      </c>
      <c r="B3125" t="s">
        <v>73</v>
      </c>
      <c r="C3125" t="s">
        <v>259</v>
      </c>
      <c r="D3125" t="s">
        <v>239</v>
      </c>
      <c r="E3125" t="s">
        <v>82</v>
      </c>
      <c r="F3125">
        <v>63</v>
      </c>
      <c r="G3125">
        <v>370.94</v>
      </c>
      <c r="H3125">
        <v>0</v>
      </c>
      <c r="I3125">
        <v>0</v>
      </c>
      <c r="J3125">
        <v>63</v>
      </c>
      <c r="K3125">
        <v>370.94</v>
      </c>
    </row>
    <row r="3126" spans="1:11" x14ac:dyDescent="0.25">
      <c r="A3126" t="s">
        <v>1333</v>
      </c>
      <c r="B3126" t="s">
        <v>73</v>
      </c>
      <c r="C3126" t="s">
        <v>259</v>
      </c>
      <c r="D3126" t="s">
        <v>239</v>
      </c>
      <c r="E3126" t="s">
        <v>83</v>
      </c>
      <c r="F3126">
        <v>141</v>
      </c>
      <c r="G3126">
        <v>947.94</v>
      </c>
      <c r="H3126">
        <v>0</v>
      </c>
      <c r="I3126">
        <v>0</v>
      </c>
      <c r="J3126">
        <v>141</v>
      </c>
      <c r="K3126">
        <v>947.94</v>
      </c>
    </row>
    <row r="3127" spans="1:11" x14ac:dyDescent="0.25">
      <c r="A3127" t="s">
        <v>2682</v>
      </c>
      <c r="B3127" t="s">
        <v>73</v>
      </c>
      <c r="C3127" t="s">
        <v>259</v>
      </c>
      <c r="D3127" t="s">
        <v>245</v>
      </c>
      <c r="E3127" t="s">
        <v>84</v>
      </c>
      <c r="F3127">
        <v>124</v>
      </c>
      <c r="G3127">
        <v>861</v>
      </c>
      <c r="H3127">
        <v>0</v>
      </c>
      <c r="I3127">
        <v>0</v>
      </c>
      <c r="J3127">
        <v>124</v>
      </c>
      <c r="K3127">
        <v>861</v>
      </c>
    </row>
    <row r="3128" spans="1:11" x14ac:dyDescent="0.25">
      <c r="A3128" t="s">
        <v>3004</v>
      </c>
      <c r="B3128" t="s">
        <v>73</v>
      </c>
      <c r="C3128" t="s">
        <v>259</v>
      </c>
      <c r="D3128" t="s">
        <v>243</v>
      </c>
      <c r="E3128" t="s">
        <v>85</v>
      </c>
      <c r="F3128">
        <v>71</v>
      </c>
      <c r="G3128">
        <v>427.47</v>
      </c>
      <c r="H3128">
        <v>0</v>
      </c>
      <c r="I3128">
        <v>0</v>
      </c>
      <c r="J3128">
        <v>71</v>
      </c>
      <c r="K3128">
        <v>427.47</v>
      </c>
    </row>
    <row r="3129" spans="1:11" x14ac:dyDescent="0.25">
      <c r="A3129" t="s">
        <v>1775</v>
      </c>
      <c r="B3129" t="s">
        <v>73</v>
      </c>
      <c r="C3129" t="s">
        <v>259</v>
      </c>
      <c r="D3129" t="s">
        <v>238</v>
      </c>
      <c r="E3129" t="s">
        <v>86</v>
      </c>
      <c r="F3129">
        <v>74</v>
      </c>
      <c r="G3129">
        <v>482</v>
      </c>
      <c r="H3129">
        <v>0</v>
      </c>
      <c r="I3129">
        <v>0</v>
      </c>
      <c r="J3129">
        <v>74</v>
      </c>
      <c r="K3129">
        <v>482</v>
      </c>
    </row>
    <row r="3130" spans="1:11" x14ac:dyDescent="0.25">
      <c r="A3130" t="s">
        <v>3239</v>
      </c>
      <c r="B3130" t="s">
        <v>73</v>
      </c>
      <c r="C3130" t="s">
        <v>259</v>
      </c>
      <c r="D3130" t="s">
        <v>239</v>
      </c>
      <c r="E3130" t="s">
        <v>87</v>
      </c>
      <c r="F3130">
        <v>224</v>
      </c>
      <c r="G3130">
        <v>1341.47</v>
      </c>
      <c r="H3130">
        <v>0</v>
      </c>
      <c r="I3130">
        <v>0</v>
      </c>
      <c r="J3130">
        <v>224</v>
      </c>
      <c r="K3130">
        <v>1341.47</v>
      </c>
    </row>
    <row r="3131" spans="1:11" x14ac:dyDescent="0.25">
      <c r="A3131" t="s">
        <v>1139</v>
      </c>
      <c r="B3131" t="s">
        <v>73</v>
      </c>
      <c r="C3131" t="s">
        <v>259</v>
      </c>
      <c r="D3131" t="s">
        <v>244</v>
      </c>
      <c r="E3131" t="s">
        <v>88</v>
      </c>
      <c r="F3131">
        <v>241</v>
      </c>
      <c r="G3131">
        <v>1584.88</v>
      </c>
      <c r="H3131">
        <v>0</v>
      </c>
      <c r="I3131">
        <v>0</v>
      </c>
      <c r="J3131">
        <v>241</v>
      </c>
      <c r="K3131">
        <v>1584.88</v>
      </c>
    </row>
    <row r="3132" spans="1:11" x14ac:dyDescent="0.25">
      <c r="A3132" t="s">
        <v>4136</v>
      </c>
      <c r="B3132" t="s">
        <v>73</v>
      </c>
      <c r="C3132" t="s">
        <v>259</v>
      </c>
      <c r="D3132" t="s">
        <v>241</v>
      </c>
      <c r="E3132" t="s">
        <v>89</v>
      </c>
      <c r="F3132">
        <v>45</v>
      </c>
      <c r="G3132">
        <v>315</v>
      </c>
      <c r="H3132">
        <v>0</v>
      </c>
      <c r="I3132">
        <v>0</v>
      </c>
      <c r="J3132">
        <v>45</v>
      </c>
      <c r="K3132">
        <v>315</v>
      </c>
    </row>
    <row r="3133" spans="1:11" x14ac:dyDescent="0.25">
      <c r="A3133" t="s">
        <v>3660</v>
      </c>
      <c r="B3133" t="s">
        <v>73</v>
      </c>
      <c r="C3133" t="s">
        <v>259</v>
      </c>
      <c r="D3133" t="s">
        <v>241</v>
      </c>
      <c r="E3133" t="s">
        <v>90</v>
      </c>
      <c r="F3133">
        <v>34</v>
      </c>
      <c r="G3133">
        <v>213</v>
      </c>
      <c r="H3133">
        <v>0</v>
      </c>
      <c r="I3133">
        <v>0</v>
      </c>
      <c r="J3133">
        <v>34</v>
      </c>
      <c r="K3133">
        <v>213</v>
      </c>
    </row>
    <row r="3134" spans="1:11" x14ac:dyDescent="0.25">
      <c r="A3134" t="s">
        <v>1467</v>
      </c>
      <c r="B3134" t="s">
        <v>73</v>
      </c>
      <c r="C3134" t="s">
        <v>259</v>
      </c>
      <c r="D3134" t="s">
        <v>241</v>
      </c>
      <c r="E3134" t="s">
        <v>91</v>
      </c>
      <c r="F3134">
        <v>98</v>
      </c>
      <c r="G3134">
        <v>647</v>
      </c>
      <c r="H3134">
        <v>0</v>
      </c>
      <c r="I3134">
        <v>0</v>
      </c>
      <c r="J3134">
        <v>98</v>
      </c>
      <c r="K3134">
        <v>647</v>
      </c>
    </row>
    <row r="3135" spans="1:11" x14ac:dyDescent="0.25">
      <c r="A3135" t="s">
        <v>2478</v>
      </c>
      <c r="B3135" t="s">
        <v>73</v>
      </c>
      <c r="C3135" t="s">
        <v>259</v>
      </c>
      <c r="D3135" t="s">
        <v>243</v>
      </c>
      <c r="E3135" t="s">
        <v>92</v>
      </c>
      <c r="F3135">
        <v>123</v>
      </c>
      <c r="G3135">
        <v>818.47</v>
      </c>
      <c r="H3135">
        <v>0</v>
      </c>
      <c r="I3135">
        <v>0</v>
      </c>
      <c r="J3135">
        <v>123</v>
      </c>
      <c r="K3135">
        <v>818.47</v>
      </c>
    </row>
    <row r="3136" spans="1:11" x14ac:dyDescent="0.25">
      <c r="A3136" t="s">
        <v>4138</v>
      </c>
      <c r="B3136" t="s">
        <v>73</v>
      </c>
      <c r="C3136" t="s">
        <v>259</v>
      </c>
      <c r="D3136" t="s">
        <v>242</v>
      </c>
      <c r="E3136" t="s">
        <v>93</v>
      </c>
      <c r="F3136">
        <v>118</v>
      </c>
      <c r="G3136">
        <v>718.47</v>
      </c>
      <c r="H3136">
        <v>0</v>
      </c>
      <c r="I3136">
        <v>0</v>
      </c>
      <c r="J3136">
        <v>118</v>
      </c>
      <c r="K3136">
        <v>718.47</v>
      </c>
    </row>
    <row r="3137" spans="1:11" x14ac:dyDescent="0.25">
      <c r="A3137" t="s">
        <v>2998</v>
      </c>
      <c r="B3137" t="s">
        <v>73</v>
      </c>
      <c r="C3137" t="s">
        <v>259</v>
      </c>
      <c r="D3137" t="s">
        <v>245</v>
      </c>
      <c r="E3137" t="s">
        <v>94</v>
      </c>
      <c r="F3137">
        <v>205</v>
      </c>
      <c r="G3137">
        <v>1479.47</v>
      </c>
      <c r="H3137">
        <v>0</v>
      </c>
      <c r="I3137">
        <v>0</v>
      </c>
      <c r="J3137">
        <v>205</v>
      </c>
      <c r="K3137">
        <v>1479.47</v>
      </c>
    </row>
    <row r="3138" spans="1:11" x14ac:dyDescent="0.25">
      <c r="A3138" t="s">
        <v>2815</v>
      </c>
      <c r="B3138" t="s">
        <v>73</v>
      </c>
      <c r="C3138" t="s">
        <v>259</v>
      </c>
      <c r="D3138" t="s">
        <v>239</v>
      </c>
      <c r="E3138" t="s">
        <v>95</v>
      </c>
      <c r="F3138">
        <v>91</v>
      </c>
      <c r="G3138">
        <v>524</v>
      </c>
      <c r="H3138">
        <v>0</v>
      </c>
      <c r="I3138">
        <v>0</v>
      </c>
      <c r="J3138">
        <v>91</v>
      </c>
      <c r="K3138">
        <v>524</v>
      </c>
    </row>
    <row r="3139" spans="1:11" x14ac:dyDescent="0.25">
      <c r="A3139" t="s">
        <v>1205</v>
      </c>
      <c r="B3139" t="s">
        <v>73</v>
      </c>
      <c r="C3139" t="s">
        <v>259</v>
      </c>
      <c r="D3139" t="s">
        <v>242</v>
      </c>
      <c r="E3139" t="s">
        <v>96</v>
      </c>
      <c r="F3139">
        <v>45</v>
      </c>
      <c r="G3139">
        <v>304</v>
      </c>
      <c r="H3139">
        <v>0</v>
      </c>
      <c r="I3139">
        <v>0</v>
      </c>
      <c r="J3139">
        <v>45</v>
      </c>
      <c r="K3139">
        <v>304</v>
      </c>
    </row>
    <row r="3140" spans="1:11" x14ac:dyDescent="0.25">
      <c r="A3140" t="s">
        <v>996</v>
      </c>
      <c r="B3140" t="s">
        <v>73</v>
      </c>
      <c r="C3140" t="s">
        <v>259</v>
      </c>
      <c r="D3140" t="s">
        <v>243</v>
      </c>
      <c r="E3140" t="s">
        <v>97</v>
      </c>
      <c r="F3140">
        <v>213</v>
      </c>
      <c r="G3140">
        <v>1247.3499999999999</v>
      </c>
      <c r="H3140">
        <v>0</v>
      </c>
      <c r="I3140">
        <v>0</v>
      </c>
      <c r="J3140">
        <v>213</v>
      </c>
      <c r="K3140">
        <v>1247.3499999999999</v>
      </c>
    </row>
    <row r="3141" spans="1:11" x14ac:dyDescent="0.25">
      <c r="A3141" t="s">
        <v>3774</v>
      </c>
      <c r="B3141" t="s">
        <v>73</v>
      </c>
      <c r="C3141" t="s">
        <v>259</v>
      </c>
      <c r="D3141" t="s">
        <v>239</v>
      </c>
      <c r="E3141" t="s">
        <v>98</v>
      </c>
      <c r="F3141">
        <v>271</v>
      </c>
      <c r="G3141">
        <v>1678.94</v>
      </c>
      <c r="H3141">
        <v>0</v>
      </c>
      <c r="I3141">
        <v>0</v>
      </c>
      <c r="J3141">
        <v>271</v>
      </c>
      <c r="K3141">
        <v>1678.94</v>
      </c>
    </row>
    <row r="3142" spans="1:11" x14ac:dyDescent="0.25">
      <c r="A3142" t="s">
        <v>3510</v>
      </c>
      <c r="B3142" t="s">
        <v>73</v>
      </c>
      <c r="C3142" t="s">
        <v>259</v>
      </c>
      <c r="D3142" t="s">
        <v>242</v>
      </c>
      <c r="E3142" t="s">
        <v>99</v>
      </c>
      <c r="F3142">
        <v>293</v>
      </c>
      <c r="G3142">
        <v>1876.94</v>
      </c>
      <c r="H3142">
        <v>0</v>
      </c>
      <c r="I3142">
        <v>0</v>
      </c>
      <c r="J3142">
        <v>293</v>
      </c>
      <c r="K3142">
        <v>1876.94</v>
      </c>
    </row>
    <row r="3143" spans="1:11" x14ac:dyDescent="0.25">
      <c r="A3143" t="s">
        <v>3389</v>
      </c>
      <c r="B3143" t="s">
        <v>73</v>
      </c>
      <c r="C3143" t="s">
        <v>259</v>
      </c>
      <c r="D3143" t="s">
        <v>241</v>
      </c>
      <c r="E3143" t="s">
        <v>100</v>
      </c>
      <c r="F3143">
        <v>63</v>
      </c>
      <c r="G3143">
        <v>445.47</v>
      </c>
      <c r="H3143">
        <v>0</v>
      </c>
      <c r="I3143">
        <v>0</v>
      </c>
      <c r="J3143">
        <v>63</v>
      </c>
      <c r="K3143">
        <v>445.47</v>
      </c>
    </row>
    <row r="3144" spans="1:11" x14ac:dyDescent="0.25">
      <c r="A3144" t="s">
        <v>952</v>
      </c>
      <c r="B3144" t="s">
        <v>73</v>
      </c>
      <c r="C3144" t="s">
        <v>259</v>
      </c>
      <c r="D3144" t="s">
        <v>245</v>
      </c>
      <c r="E3144" t="s">
        <v>101</v>
      </c>
      <c r="F3144">
        <v>78</v>
      </c>
      <c r="G3144">
        <v>566</v>
      </c>
      <c r="H3144">
        <v>0</v>
      </c>
      <c r="I3144">
        <v>0</v>
      </c>
      <c r="J3144">
        <v>78</v>
      </c>
      <c r="K3144">
        <v>566</v>
      </c>
    </row>
    <row r="3145" spans="1:11" x14ac:dyDescent="0.25">
      <c r="A3145" t="s">
        <v>2690</v>
      </c>
      <c r="B3145" t="s">
        <v>73</v>
      </c>
      <c r="C3145" t="s">
        <v>259</v>
      </c>
      <c r="D3145" t="s">
        <v>238</v>
      </c>
      <c r="E3145" t="s">
        <v>102</v>
      </c>
      <c r="F3145">
        <v>346</v>
      </c>
      <c r="G3145">
        <v>2325.94</v>
      </c>
      <c r="H3145">
        <v>0</v>
      </c>
      <c r="I3145">
        <v>0</v>
      </c>
      <c r="J3145">
        <v>346</v>
      </c>
      <c r="K3145">
        <v>2325.94</v>
      </c>
    </row>
    <row r="3146" spans="1:11" x14ac:dyDescent="0.25">
      <c r="A3146" t="s">
        <v>3325</v>
      </c>
      <c r="B3146" t="s">
        <v>73</v>
      </c>
      <c r="C3146" t="s">
        <v>259</v>
      </c>
      <c r="D3146" t="s">
        <v>239</v>
      </c>
      <c r="E3146" t="s">
        <v>103</v>
      </c>
      <c r="F3146">
        <v>66</v>
      </c>
      <c r="G3146">
        <v>402.47</v>
      </c>
      <c r="H3146">
        <v>0</v>
      </c>
      <c r="I3146">
        <v>0</v>
      </c>
      <c r="J3146">
        <v>66</v>
      </c>
      <c r="K3146">
        <v>402.47</v>
      </c>
    </row>
    <row r="3147" spans="1:11" x14ac:dyDescent="0.25">
      <c r="A3147" t="s">
        <v>1212</v>
      </c>
      <c r="B3147" t="s">
        <v>73</v>
      </c>
      <c r="C3147" t="s">
        <v>259</v>
      </c>
      <c r="D3147" t="s">
        <v>238</v>
      </c>
      <c r="E3147" t="s">
        <v>104</v>
      </c>
      <c r="F3147">
        <v>237</v>
      </c>
      <c r="G3147">
        <v>1468.94</v>
      </c>
      <c r="H3147">
        <v>0</v>
      </c>
      <c r="I3147">
        <v>0</v>
      </c>
      <c r="J3147">
        <v>237</v>
      </c>
      <c r="K3147">
        <v>1468.94</v>
      </c>
    </row>
    <row r="3148" spans="1:11" x14ac:dyDescent="0.25">
      <c r="A3148" t="s">
        <v>4114</v>
      </c>
      <c r="B3148" t="s">
        <v>73</v>
      </c>
      <c r="C3148" t="s">
        <v>259</v>
      </c>
      <c r="D3148" t="s">
        <v>241</v>
      </c>
      <c r="E3148" t="s">
        <v>105</v>
      </c>
      <c r="F3148">
        <v>101</v>
      </c>
      <c r="G3148">
        <v>690.94</v>
      </c>
      <c r="H3148">
        <v>0</v>
      </c>
      <c r="I3148">
        <v>0</v>
      </c>
      <c r="J3148">
        <v>101</v>
      </c>
      <c r="K3148">
        <v>690.94</v>
      </c>
    </row>
    <row r="3149" spans="1:11" x14ac:dyDescent="0.25">
      <c r="A3149" t="s">
        <v>1491</v>
      </c>
      <c r="B3149" t="s">
        <v>73</v>
      </c>
      <c r="C3149" t="s">
        <v>259</v>
      </c>
      <c r="D3149" t="s">
        <v>241</v>
      </c>
      <c r="E3149" t="s">
        <v>106</v>
      </c>
      <c r="F3149">
        <v>99</v>
      </c>
      <c r="G3149">
        <v>692.47</v>
      </c>
      <c r="H3149">
        <v>0</v>
      </c>
      <c r="I3149">
        <v>0</v>
      </c>
      <c r="J3149">
        <v>99</v>
      </c>
      <c r="K3149">
        <v>692.47</v>
      </c>
    </row>
    <row r="3150" spans="1:11" x14ac:dyDescent="0.25">
      <c r="A3150" t="s">
        <v>1934</v>
      </c>
      <c r="B3150" t="s">
        <v>73</v>
      </c>
      <c r="C3150" t="s">
        <v>259</v>
      </c>
      <c r="D3150" t="s">
        <v>243</v>
      </c>
      <c r="E3150" t="s">
        <v>108</v>
      </c>
      <c r="F3150">
        <v>140</v>
      </c>
      <c r="G3150">
        <v>891</v>
      </c>
      <c r="H3150">
        <v>0</v>
      </c>
      <c r="I3150">
        <v>0</v>
      </c>
      <c r="J3150">
        <v>140</v>
      </c>
      <c r="K3150">
        <v>891</v>
      </c>
    </row>
    <row r="3151" spans="1:11" x14ac:dyDescent="0.25">
      <c r="A3151" t="s">
        <v>1836</v>
      </c>
      <c r="B3151" t="s">
        <v>73</v>
      </c>
      <c r="C3151" t="s">
        <v>259</v>
      </c>
      <c r="D3151" t="s">
        <v>244</v>
      </c>
      <c r="E3151" t="s">
        <v>109</v>
      </c>
      <c r="F3151">
        <v>127</v>
      </c>
      <c r="G3151">
        <v>852</v>
      </c>
      <c r="H3151">
        <v>0</v>
      </c>
      <c r="I3151">
        <v>0</v>
      </c>
      <c r="J3151">
        <v>127</v>
      </c>
      <c r="K3151">
        <v>852</v>
      </c>
    </row>
    <row r="3152" spans="1:11" x14ac:dyDescent="0.25">
      <c r="A3152" t="s">
        <v>3670</v>
      </c>
      <c r="B3152" t="s">
        <v>73</v>
      </c>
      <c r="C3152" t="s">
        <v>259</v>
      </c>
      <c r="D3152" t="s">
        <v>239</v>
      </c>
      <c r="E3152" t="s">
        <v>110</v>
      </c>
      <c r="F3152">
        <v>219</v>
      </c>
      <c r="G3152">
        <v>1315.35</v>
      </c>
      <c r="H3152">
        <v>0</v>
      </c>
      <c r="I3152">
        <v>0</v>
      </c>
      <c r="J3152">
        <v>219</v>
      </c>
      <c r="K3152">
        <v>1315.35</v>
      </c>
    </row>
    <row r="3153" spans="1:11" x14ac:dyDescent="0.25">
      <c r="A3153" t="s">
        <v>2791</v>
      </c>
      <c r="B3153" t="s">
        <v>73</v>
      </c>
      <c r="C3153" t="s">
        <v>259</v>
      </c>
      <c r="D3153" t="s">
        <v>241</v>
      </c>
      <c r="E3153" t="s">
        <v>111</v>
      </c>
      <c r="F3153">
        <v>52</v>
      </c>
      <c r="G3153">
        <v>375</v>
      </c>
      <c r="H3153">
        <v>0</v>
      </c>
      <c r="I3153">
        <v>0</v>
      </c>
      <c r="J3153">
        <v>52</v>
      </c>
      <c r="K3153">
        <v>375</v>
      </c>
    </row>
    <row r="3154" spans="1:11" x14ac:dyDescent="0.25">
      <c r="A3154" t="s">
        <v>2578</v>
      </c>
      <c r="B3154" t="s">
        <v>73</v>
      </c>
      <c r="C3154" t="s">
        <v>259</v>
      </c>
      <c r="D3154" t="s">
        <v>240</v>
      </c>
      <c r="E3154" t="s">
        <v>112</v>
      </c>
      <c r="F3154">
        <v>39</v>
      </c>
      <c r="G3154">
        <v>254</v>
      </c>
      <c r="H3154">
        <v>0</v>
      </c>
      <c r="I3154">
        <v>0</v>
      </c>
      <c r="J3154">
        <v>39</v>
      </c>
      <c r="K3154">
        <v>254</v>
      </c>
    </row>
    <row r="3155" spans="1:11" x14ac:dyDescent="0.25">
      <c r="A3155" t="s">
        <v>808</v>
      </c>
      <c r="B3155" t="s">
        <v>73</v>
      </c>
      <c r="C3155" t="s">
        <v>259</v>
      </c>
      <c r="D3155" t="s">
        <v>237</v>
      </c>
      <c r="E3155" t="s">
        <v>113</v>
      </c>
      <c r="F3155">
        <v>83</v>
      </c>
      <c r="G3155">
        <v>655</v>
      </c>
      <c r="H3155">
        <v>0</v>
      </c>
      <c r="I3155">
        <v>0</v>
      </c>
      <c r="J3155">
        <v>83</v>
      </c>
      <c r="K3155">
        <v>655</v>
      </c>
    </row>
    <row r="3156" spans="1:11" x14ac:dyDescent="0.25">
      <c r="A3156" t="s">
        <v>1343</v>
      </c>
      <c r="B3156" t="s">
        <v>73</v>
      </c>
      <c r="C3156" t="s">
        <v>259</v>
      </c>
      <c r="D3156" t="s">
        <v>237</v>
      </c>
      <c r="E3156" t="s">
        <v>114</v>
      </c>
      <c r="F3156">
        <v>259</v>
      </c>
      <c r="G3156">
        <v>1759</v>
      </c>
      <c r="H3156">
        <v>0</v>
      </c>
      <c r="I3156">
        <v>0</v>
      </c>
      <c r="J3156">
        <v>259</v>
      </c>
      <c r="K3156">
        <v>1759</v>
      </c>
    </row>
    <row r="3157" spans="1:11" x14ac:dyDescent="0.25">
      <c r="A3157" t="s">
        <v>2493</v>
      </c>
      <c r="B3157" t="s">
        <v>73</v>
      </c>
      <c r="C3157" t="s">
        <v>259</v>
      </c>
      <c r="D3157" t="s">
        <v>243</v>
      </c>
      <c r="E3157" t="s">
        <v>115</v>
      </c>
      <c r="F3157">
        <v>281</v>
      </c>
      <c r="G3157">
        <v>1728.29</v>
      </c>
      <c r="H3157">
        <v>0</v>
      </c>
      <c r="I3157">
        <v>0</v>
      </c>
      <c r="J3157">
        <v>281</v>
      </c>
      <c r="K3157">
        <v>1728.29</v>
      </c>
    </row>
    <row r="3158" spans="1:11" x14ac:dyDescent="0.25">
      <c r="A3158" t="s">
        <v>1904</v>
      </c>
      <c r="B3158" t="s">
        <v>73</v>
      </c>
      <c r="C3158" t="s">
        <v>259</v>
      </c>
      <c r="D3158" t="s">
        <v>245</v>
      </c>
      <c r="E3158" t="s">
        <v>116</v>
      </c>
      <c r="F3158">
        <v>186</v>
      </c>
      <c r="G3158">
        <v>1343.47</v>
      </c>
      <c r="H3158">
        <v>0</v>
      </c>
      <c r="I3158">
        <v>0</v>
      </c>
      <c r="J3158">
        <v>186</v>
      </c>
      <c r="K3158">
        <v>1343.47</v>
      </c>
    </row>
    <row r="3159" spans="1:11" x14ac:dyDescent="0.25">
      <c r="A3159" t="s">
        <v>3880</v>
      </c>
      <c r="B3159" t="s">
        <v>73</v>
      </c>
      <c r="C3159" t="s">
        <v>259</v>
      </c>
      <c r="D3159" t="s">
        <v>243</v>
      </c>
      <c r="E3159" t="s">
        <v>117</v>
      </c>
      <c r="F3159">
        <v>100</v>
      </c>
      <c r="G3159">
        <v>645.47</v>
      </c>
      <c r="H3159">
        <v>0</v>
      </c>
      <c r="I3159">
        <v>0</v>
      </c>
      <c r="J3159">
        <v>100</v>
      </c>
      <c r="K3159">
        <v>645.47</v>
      </c>
    </row>
    <row r="3160" spans="1:11" x14ac:dyDescent="0.25">
      <c r="A3160" t="s">
        <v>3234</v>
      </c>
      <c r="B3160" t="s">
        <v>73</v>
      </c>
      <c r="C3160" t="s">
        <v>259</v>
      </c>
      <c r="D3160" t="s">
        <v>244</v>
      </c>
      <c r="E3160" t="s">
        <v>118</v>
      </c>
      <c r="F3160">
        <v>74</v>
      </c>
      <c r="G3160">
        <v>487</v>
      </c>
      <c r="H3160">
        <v>0</v>
      </c>
      <c r="I3160">
        <v>0</v>
      </c>
      <c r="J3160">
        <v>74</v>
      </c>
      <c r="K3160">
        <v>487</v>
      </c>
    </row>
    <row r="3161" spans="1:11" x14ac:dyDescent="0.25">
      <c r="A3161" t="s">
        <v>1679</v>
      </c>
      <c r="B3161" t="s">
        <v>73</v>
      </c>
      <c r="C3161" t="s">
        <v>259</v>
      </c>
      <c r="D3161" t="s">
        <v>240</v>
      </c>
      <c r="E3161" t="s">
        <v>119</v>
      </c>
      <c r="F3161">
        <v>161</v>
      </c>
      <c r="G3161">
        <v>1151.47</v>
      </c>
      <c r="H3161">
        <v>0</v>
      </c>
      <c r="I3161">
        <v>0</v>
      </c>
      <c r="J3161">
        <v>161</v>
      </c>
      <c r="K3161">
        <v>1151.47</v>
      </c>
    </row>
    <row r="3162" spans="1:11" x14ac:dyDescent="0.25">
      <c r="A3162" t="s">
        <v>3602</v>
      </c>
      <c r="B3162" t="s">
        <v>73</v>
      </c>
      <c r="C3162" t="s">
        <v>259</v>
      </c>
      <c r="D3162" t="s">
        <v>239</v>
      </c>
      <c r="E3162" t="s">
        <v>120</v>
      </c>
      <c r="F3162">
        <v>102</v>
      </c>
      <c r="G3162">
        <v>671.47</v>
      </c>
      <c r="H3162">
        <v>0</v>
      </c>
      <c r="I3162">
        <v>0</v>
      </c>
      <c r="J3162">
        <v>102</v>
      </c>
      <c r="K3162">
        <v>671.47</v>
      </c>
    </row>
    <row r="3163" spans="1:11" x14ac:dyDescent="0.25">
      <c r="A3163" t="s">
        <v>3479</v>
      </c>
      <c r="B3163" t="s">
        <v>73</v>
      </c>
      <c r="C3163" t="s">
        <v>259</v>
      </c>
      <c r="D3163" t="s">
        <v>237</v>
      </c>
      <c r="E3163" t="s">
        <v>249</v>
      </c>
      <c r="F3163">
        <v>1732</v>
      </c>
      <c r="G3163">
        <v>11984.23</v>
      </c>
      <c r="H3163">
        <v>0</v>
      </c>
      <c r="I3163">
        <v>0</v>
      </c>
      <c r="J3163">
        <v>1732</v>
      </c>
      <c r="K3163">
        <v>11984.23</v>
      </c>
    </row>
    <row r="3164" spans="1:11" x14ac:dyDescent="0.25">
      <c r="A3164" t="s">
        <v>2106</v>
      </c>
      <c r="B3164" t="s">
        <v>73</v>
      </c>
      <c r="C3164" t="s">
        <v>259</v>
      </c>
      <c r="D3164" t="s">
        <v>238</v>
      </c>
      <c r="E3164" t="s">
        <v>250</v>
      </c>
      <c r="F3164">
        <v>2773</v>
      </c>
      <c r="G3164">
        <v>18348.46</v>
      </c>
      <c r="H3164">
        <v>0</v>
      </c>
      <c r="I3164">
        <v>0</v>
      </c>
      <c r="J3164">
        <v>2773</v>
      </c>
      <c r="K3164">
        <v>18348.46</v>
      </c>
    </row>
    <row r="3165" spans="1:11" x14ac:dyDescent="0.25">
      <c r="A3165" t="s">
        <v>1079</v>
      </c>
      <c r="B3165" t="s">
        <v>73</v>
      </c>
      <c r="C3165" t="s">
        <v>259</v>
      </c>
      <c r="D3165" t="s">
        <v>245</v>
      </c>
      <c r="E3165" t="s">
        <v>121</v>
      </c>
      <c r="F3165">
        <v>115</v>
      </c>
      <c r="G3165">
        <v>771</v>
      </c>
      <c r="H3165">
        <v>0</v>
      </c>
      <c r="I3165">
        <v>0</v>
      </c>
      <c r="J3165">
        <v>115</v>
      </c>
      <c r="K3165">
        <v>771</v>
      </c>
    </row>
    <row r="3166" spans="1:11" x14ac:dyDescent="0.25">
      <c r="A3166" t="s">
        <v>3348</v>
      </c>
      <c r="B3166" t="s">
        <v>73</v>
      </c>
      <c r="C3166" t="s">
        <v>259</v>
      </c>
      <c r="D3166" t="s">
        <v>242</v>
      </c>
      <c r="E3166" t="s">
        <v>122</v>
      </c>
      <c r="F3166">
        <v>126</v>
      </c>
      <c r="G3166">
        <v>817.41</v>
      </c>
      <c r="H3166">
        <v>0</v>
      </c>
      <c r="I3166">
        <v>0</v>
      </c>
      <c r="J3166">
        <v>126</v>
      </c>
      <c r="K3166">
        <v>817.41</v>
      </c>
    </row>
    <row r="3167" spans="1:11" x14ac:dyDescent="0.25">
      <c r="A3167" t="s">
        <v>1884</v>
      </c>
      <c r="B3167" t="s">
        <v>73</v>
      </c>
      <c r="C3167" t="s">
        <v>259</v>
      </c>
      <c r="D3167" t="s">
        <v>239</v>
      </c>
      <c r="E3167" t="s">
        <v>123</v>
      </c>
      <c r="F3167">
        <v>143</v>
      </c>
      <c r="G3167">
        <v>907.94</v>
      </c>
      <c r="H3167">
        <v>0</v>
      </c>
      <c r="I3167">
        <v>0</v>
      </c>
      <c r="J3167">
        <v>143</v>
      </c>
      <c r="K3167">
        <v>907.94</v>
      </c>
    </row>
    <row r="3168" spans="1:11" x14ac:dyDescent="0.25">
      <c r="A3168" t="s">
        <v>1780</v>
      </c>
      <c r="B3168" t="s">
        <v>73</v>
      </c>
      <c r="C3168" t="s">
        <v>259</v>
      </c>
      <c r="D3168" t="s">
        <v>238</v>
      </c>
      <c r="E3168" t="s">
        <v>124</v>
      </c>
      <c r="F3168">
        <v>580</v>
      </c>
      <c r="G3168">
        <v>3928.82</v>
      </c>
      <c r="H3168">
        <v>0</v>
      </c>
      <c r="I3168">
        <v>0</v>
      </c>
      <c r="J3168">
        <v>580</v>
      </c>
      <c r="K3168">
        <v>3928.82</v>
      </c>
    </row>
    <row r="3169" spans="1:11" x14ac:dyDescent="0.25">
      <c r="A3169" t="s">
        <v>3038</v>
      </c>
      <c r="B3169" t="s">
        <v>73</v>
      </c>
      <c r="C3169" t="s">
        <v>259</v>
      </c>
      <c r="D3169" t="s">
        <v>240</v>
      </c>
      <c r="E3169" t="s">
        <v>125</v>
      </c>
      <c r="F3169">
        <v>46</v>
      </c>
      <c r="G3169">
        <v>329</v>
      </c>
      <c r="H3169">
        <v>0</v>
      </c>
      <c r="I3169">
        <v>0</v>
      </c>
      <c r="J3169">
        <v>46</v>
      </c>
      <c r="K3169">
        <v>329</v>
      </c>
    </row>
    <row r="3170" spans="1:11" x14ac:dyDescent="0.25">
      <c r="A3170" t="s">
        <v>1909</v>
      </c>
      <c r="B3170" t="s">
        <v>73</v>
      </c>
      <c r="C3170" t="s">
        <v>259</v>
      </c>
      <c r="D3170" t="s">
        <v>243</v>
      </c>
      <c r="E3170" t="s">
        <v>126</v>
      </c>
      <c r="F3170">
        <v>198</v>
      </c>
      <c r="G3170">
        <v>1343</v>
      </c>
      <c r="H3170">
        <v>0</v>
      </c>
      <c r="I3170">
        <v>0</v>
      </c>
      <c r="J3170">
        <v>198</v>
      </c>
      <c r="K3170">
        <v>1343</v>
      </c>
    </row>
    <row r="3171" spans="1:11" x14ac:dyDescent="0.25">
      <c r="A3171" t="s">
        <v>2873</v>
      </c>
      <c r="B3171" t="s">
        <v>73</v>
      </c>
      <c r="C3171" t="s">
        <v>259</v>
      </c>
      <c r="D3171" t="s">
        <v>239</v>
      </c>
      <c r="E3171" t="s">
        <v>127</v>
      </c>
      <c r="F3171">
        <v>198</v>
      </c>
      <c r="G3171">
        <v>1217.47</v>
      </c>
      <c r="H3171">
        <v>0</v>
      </c>
      <c r="I3171">
        <v>0</v>
      </c>
      <c r="J3171">
        <v>198</v>
      </c>
      <c r="K3171">
        <v>1217.47</v>
      </c>
    </row>
    <row r="3172" spans="1:11" x14ac:dyDescent="0.25">
      <c r="A3172" t="s">
        <v>2370</v>
      </c>
      <c r="B3172" t="s">
        <v>73</v>
      </c>
      <c r="C3172" t="s">
        <v>259</v>
      </c>
      <c r="D3172" t="s">
        <v>239</v>
      </c>
      <c r="E3172" t="s">
        <v>128</v>
      </c>
      <c r="F3172">
        <v>89</v>
      </c>
      <c r="G3172">
        <v>485</v>
      </c>
      <c r="H3172">
        <v>0</v>
      </c>
      <c r="I3172">
        <v>0</v>
      </c>
      <c r="J3172">
        <v>89</v>
      </c>
      <c r="K3172">
        <v>485</v>
      </c>
    </row>
    <row r="3173" spans="1:11" x14ac:dyDescent="0.25">
      <c r="A3173" t="s">
        <v>1757</v>
      </c>
      <c r="B3173" t="s">
        <v>73</v>
      </c>
      <c r="C3173" t="s">
        <v>259</v>
      </c>
      <c r="D3173" t="s">
        <v>241</v>
      </c>
      <c r="E3173" t="s">
        <v>129</v>
      </c>
      <c r="F3173">
        <v>50</v>
      </c>
      <c r="G3173">
        <v>353</v>
      </c>
      <c r="H3173">
        <v>0</v>
      </c>
      <c r="I3173">
        <v>0</v>
      </c>
      <c r="J3173">
        <v>50</v>
      </c>
      <c r="K3173">
        <v>353</v>
      </c>
    </row>
    <row r="3174" spans="1:11" x14ac:dyDescent="0.25">
      <c r="A3174" t="s">
        <v>3989</v>
      </c>
      <c r="B3174" t="s">
        <v>73</v>
      </c>
      <c r="C3174" t="s">
        <v>259</v>
      </c>
      <c r="D3174" t="s">
        <v>239</v>
      </c>
      <c r="E3174" t="s">
        <v>130</v>
      </c>
      <c r="F3174">
        <v>40</v>
      </c>
      <c r="G3174">
        <v>226.94</v>
      </c>
      <c r="H3174">
        <v>0</v>
      </c>
      <c r="I3174">
        <v>0</v>
      </c>
      <c r="J3174">
        <v>40</v>
      </c>
      <c r="K3174">
        <v>226.94</v>
      </c>
    </row>
    <row r="3175" spans="1:11" x14ac:dyDescent="0.25">
      <c r="A3175" t="s">
        <v>3651</v>
      </c>
      <c r="B3175" t="s">
        <v>73</v>
      </c>
      <c r="C3175" t="s">
        <v>259</v>
      </c>
      <c r="D3175" t="s">
        <v>242</v>
      </c>
      <c r="E3175" t="s">
        <v>131</v>
      </c>
      <c r="F3175">
        <v>647</v>
      </c>
      <c r="G3175">
        <v>3970.82</v>
      </c>
      <c r="H3175">
        <v>0</v>
      </c>
      <c r="I3175">
        <v>0</v>
      </c>
      <c r="J3175">
        <v>647</v>
      </c>
      <c r="K3175">
        <v>3970.82</v>
      </c>
    </row>
    <row r="3176" spans="1:11" x14ac:dyDescent="0.25">
      <c r="A3176" t="s">
        <v>703</v>
      </c>
      <c r="B3176" t="s">
        <v>73</v>
      </c>
      <c r="C3176" t="s">
        <v>259</v>
      </c>
      <c r="D3176" t="s">
        <v>239</v>
      </c>
      <c r="E3176" t="s">
        <v>132</v>
      </c>
      <c r="F3176">
        <v>66</v>
      </c>
      <c r="G3176">
        <v>426.47</v>
      </c>
      <c r="H3176">
        <v>0</v>
      </c>
      <c r="I3176">
        <v>0</v>
      </c>
      <c r="J3176">
        <v>66</v>
      </c>
      <c r="K3176">
        <v>426.47</v>
      </c>
    </row>
    <row r="3177" spans="1:11" x14ac:dyDescent="0.25">
      <c r="A3177" t="s">
        <v>1584</v>
      </c>
      <c r="B3177" t="s">
        <v>73</v>
      </c>
      <c r="C3177" t="s">
        <v>259</v>
      </c>
      <c r="D3177" t="s">
        <v>239</v>
      </c>
      <c r="E3177" t="s">
        <v>133</v>
      </c>
      <c r="F3177">
        <v>72</v>
      </c>
      <c r="G3177">
        <v>487.47</v>
      </c>
      <c r="H3177">
        <v>0</v>
      </c>
      <c r="I3177">
        <v>0</v>
      </c>
      <c r="J3177">
        <v>72</v>
      </c>
      <c r="K3177">
        <v>487.47</v>
      </c>
    </row>
    <row r="3178" spans="1:11" x14ac:dyDescent="0.25">
      <c r="A3178" t="s">
        <v>2371</v>
      </c>
      <c r="B3178" t="s">
        <v>73</v>
      </c>
      <c r="C3178" t="s">
        <v>259</v>
      </c>
      <c r="D3178" t="s">
        <v>240</v>
      </c>
      <c r="E3178" t="s">
        <v>134</v>
      </c>
      <c r="F3178">
        <v>35</v>
      </c>
      <c r="G3178">
        <v>212</v>
      </c>
      <c r="H3178">
        <v>0</v>
      </c>
      <c r="I3178">
        <v>0</v>
      </c>
      <c r="J3178">
        <v>35</v>
      </c>
      <c r="K3178">
        <v>212</v>
      </c>
    </row>
    <row r="3179" spans="1:11" x14ac:dyDescent="0.25">
      <c r="A3179" t="s">
        <v>2325</v>
      </c>
      <c r="B3179" t="s">
        <v>73</v>
      </c>
      <c r="C3179" t="s">
        <v>259</v>
      </c>
      <c r="D3179" t="s">
        <v>239</v>
      </c>
      <c r="E3179" t="s">
        <v>135</v>
      </c>
      <c r="F3179">
        <v>109</v>
      </c>
      <c r="G3179">
        <v>686.47</v>
      </c>
      <c r="H3179">
        <v>0</v>
      </c>
      <c r="I3179">
        <v>0</v>
      </c>
      <c r="J3179">
        <v>109</v>
      </c>
      <c r="K3179">
        <v>686.47</v>
      </c>
    </row>
    <row r="3180" spans="1:11" x14ac:dyDescent="0.25">
      <c r="A3180" t="s">
        <v>1167</v>
      </c>
      <c r="B3180" t="s">
        <v>73</v>
      </c>
      <c r="C3180" t="s">
        <v>259</v>
      </c>
      <c r="D3180" t="s">
        <v>244</v>
      </c>
      <c r="E3180" t="s">
        <v>136</v>
      </c>
      <c r="F3180">
        <v>43</v>
      </c>
      <c r="G3180">
        <v>259</v>
      </c>
      <c r="H3180">
        <v>0</v>
      </c>
      <c r="I3180">
        <v>0</v>
      </c>
      <c r="J3180">
        <v>43</v>
      </c>
      <c r="K3180">
        <v>259</v>
      </c>
    </row>
    <row r="3181" spans="1:11" x14ac:dyDescent="0.25">
      <c r="A3181" t="s">
        <v>800</v>
      </c>
      <c r="B3181" t="s">
        <v>73</v>
      </c>
      <c r="C3181" t="s">
        <v>259</v>
      </c>
      <c r="D3181" t="s">
        <v>238</v>
      </c>
      <c r="E3181" t="s">
        <v>137</v>
      </c>
      <c r="F3181">
        <v>743</v>
      </c>
      <c r="G3181">
        <v>4833</v>
      </c>
      <c r="H3181">
        <v>0</v>
      </c>
      <c r="I3181">
        <v>0</v>
      </c>
      <c r="J3181">
        <v>743</v>
      </c>
      <c r="K3181">
        <v>4833</v>
      </c>
    </row>
    <row r="3182" spans="1:11" x14ac:dyDescent="0.25">
      <c r="A3182" t="s">
        <v>3501</v>
      </c>
      <c r="B3182" t="s">
        <v>73</v>
      </c>
      <c r="C3182" t="s">
        <v>259</v>
      </c>
      <c r="D3182" t="s">
        <v>239</v>
      </c>
      <c r="E3182" t="s">
        <v>138</v>
      </c>
      <c r="F3182">
        <v>153</v>
      </c>
      <c r="G3182">
        <v>955</v>
      </c>
      <c r="H3182">
        <v>0</v>
      </c>
      <c r="I3182">
        <v>0</v>
      </c>
      <c r="J3182">
        <v>153</v>
      </c>
      <c r="K3182">
        <v>955</v>
      </c>
    </row>
    <row r="3183" spans="1:11" x14ac:dyDescent="0.25">
      <c r="A3183" t="s">
        <v>1992</v>
      </c>
      <c r="B3183" t="s">
        <v>73</v>
      </c>
      <c r="C3183" t="s">
        <v>259</v>
      </c>
      <c r="D3183" t="s">
        <v>239</v>
      </c>
      <c r="E3183" t="s">
        <v>139</v>
      </c>
      <c r="F3183">
        <v>107</v>
      </c>
      <c r="G3183">
        <v>615.94000000000005</v>
      </c>
      <c r="H3183">
        <v>0</v>
      </c>
      <c r="I3183">
        <v>0</v>
      </c>
      <c r="J3183">
        <v>107</v>
      </c>
      <c r="K3183">
        <v>615.94000000000005</v>
      </c>
    </row>
    <row r="3184" spans="1:11" x14ac:dyDescent="0.25">
      <c r="A3184" t="s">
        <v>1152</v>
      </c>
      <c r="B3184" t="s">
        <v>73</v>
      </c>
      <c r="C3184" t="s">
        <v>259</v>
      </c>
      <c r="D3184" t="s">
        <v>242</v>
      </c>
      <c r="E3184" t="s">
        <v>140</v>
      </c>
      <c r="F3184">
        <v>23</v>
      </c>
      <c r="G3184">
        <v>161</v>
      </c>
      <c r="H3184">
        <v>0</v>
      </c>
      <c r="I3184">
        <v>0</v>
      </c>
      <c r="J3184">
        <v>23</v>
      </c>
      <c r="K3184">
        <v>161</v>
      </c>
    </row>
    <row r="3185" spans="1:11" x14ac:dyDescent="0.25">
      <c r="A3185" t="s">
        <v>929</v>
      </c>
      <c r="B3185" t="s">
        <v>73</v>
      </c>
      <c r="C3185" t="s">
        <v>259</v>
      </c>
      <c r="D3185" t="s">
        <v>243</v>
      </c>
      <c r="E3185" t="s">
        <v>141</v>
      </c>
      <c r="F3185">
        <v>1</v>
      </c>
      <c r="G3185">
        <v>6</v>
      </c>
      <c r="H3185">
        <v>0</v>
      </c>
      <c r="I3185">
        <v>0</v>
      </c>
      <c r="J3185">
        <v>1</v>
      </c>
      <c r="K3185">
        <v>6</v>
      </c>
    </row>
    <row r="3186" spans="1:11" x14ac:dyDescent="0.25">
      <c r="A3186" t="s">
        <v>1116</v>
      </c>
      <c r="B3186" t="s">
        <v>73</v>
      </c>
      <c r="C3186" t="s">
        <v>259</v>
      </c>
      <c r="D3186" t="s">
        <v>239</v>
      </c>
      <c r="E3186" t="s">
        <v>142</v>
      </c>
      <c r="F3186">
        <v>88</v>
      </c>
      <c r="G3186">
        <v>541.47</v>
      </c>
      <c r="H3186">
        <v>0</v>
      </c>
      <c r="I3186">
        <v>0</v>
      </c>
      <c r="J3186">
        <v>88</v>
      </c>
      <c r="K3186">
        <v>541.47</v>
      </c>
    </row>
    <row r="3187" spans="1:11" x14ac:dyDescent="0.25">
      <c r="A3187" t="s">
        <v>2678</v>
      </c>
      <c r="B3187" t="s">
        <v>73</v>
      </c>
      <c r="C3187" t="s">
        <v>259</v>
      </c>
      <c r="D3187" t="s">
        <v>239</v>
      </c>
      <c r="E3187" t="s">
        <v>143</v>
      </c>
      <c r="F3187">
        <v>15</v>
      </c>
      <c r="G3187">
        <v>87</v>
      </c>
      <c r="H3187">
        <v>0</v>
      </c>
      <c r="I3187">
        <v>0</v>
      </c>
      <c r="J3187">
        <v>15</v>
      </c>
      <c r="K3187">
        <v>87</v>
      </c>
    </row>
    <row r="3188" spans="1:11" x14ac:dyDescent="0.25">
      <c r="A3188" t="s">
        <v>3537</v>
      </c>
      <c r="B3188" t="s">
        <v>73</v>
      </c>
      <c r="C3188" t="s">
        <v>259</v>
      </c>
      <c r="D3188" t="s">
        <v>242</v>
      </c>
      <c r="E3188" t="s">
        <v>144</v>
      </c>
      <c r="F3188">
        <v>642</v>
      </c>
      <c r="G3188">
        <v>3909.88</v>
      </c>
      <c r="H3188">
        <v>0</v>
      </c>
      <c r="I3188">
        <v>0</v>
      </c>
      <c r="J3188">
        <v>642</v>
      </c>
      <c r="K3188">
        <v>3909.88</v>
      </c>
    </row>
    <row r="3189" spans="1:11" x14ac:dyDescent="0.25">
      <c r="A3189" t="s">
        <v>2520</v>
      </c>
      <c r="B3189" t="s">
        <v>73</v>
      </c>
      <c r="C3189" t="s">
        <v>259</v>
      </c>
      <c r="D3189" t="s">
        <v>245</v>
      </c>
      <c r="E3189" t="s">
        <v>145</v>
      </c>
      <c r="F3189">
        <v>43</v>
      </c>
      <c r="G3189">
        <v>305.47000000000003</v>
      </c>
      <c r="H3189">
        <v>0</v>
      </c>
      <c r="I3189">
        <v>0</v>
      </c>
      <c r="J3189">
        <v>43</v>
      </c>
      <c r="K3189">
        <v>305.47000000000003</v>
      </c>
    </row>
    <row r="3190" spans="1:11" x14ac:dyDescent="0.25">
      <c r="A3190" t="s">
        <v>679</v>
      </c>
      <c r="B3190" t="s">
        <v>73</v>
      </c>
      <c r="C3190" t="s">
        <v>259</v>
      </c>
      <c r="D3190" t="s">
        <v>239</v>
      </c>
      <c r="E3190" t="s">
        <v>146</v>
      </c>
      <c r="F3190">
        <v>93</v>
      </c>
      <c r="G3190">
        <v>566</v>
      </c>
      <c r="H3190">
        <v>0</v>
      </c>
      <c r="I3190">
        <v>0</v>
      </c>
      <c r="J3190">
        <v>93</v>
      </c>
      <c r="K3190">
        <v>566</v>
      </c>
    </row>
    <row r="3191" spans="1:11" x14ac:dyDescent="0.25">
      <c r="A3191" t="s">
        <v>1450</v>
      </c>
      <c r="B3191" t="s">
        <v>73</v>
      </c>
      <c r="C3191" t="s">
        <v>259</v>
      </c>
      <c r="D3191" t="s">
        <v>245</v>
      </c>
      <c r="E3191" t="s">
        <v>147</v>
      </c>
      <c r="F3191">
        <v>154</v>
      </c>
      <c r="G3191">
        <v>1039.94</v>
      </c>
      <c r="H3191">
        <v>0</v>
      </c>
      <c r="I3191">
        <v>0</v>
      </c>
      <c r="J3191">
        <v>154</v>
      </c>
      <c r="K3191">
        <v>1039.94</v>
      </c>
    </row>
    <row r="3192" spans="1:11" x14ac:dyDescent="0.25">
      <c r="A3192" t="s">
        <v>3643</v>
      </c>
      <c r="B3192" t="s">
        <v>73</v>
      </c>
      <c r="C3192" t="s">
        <v>259</v>
      </c>
      <c r="D3192" t="s">
        <v>241</v>
      </c>
      <c r="E3192" t="s">
        <v>148</v>
      </c>
      <c r="F3192">
        <v>39</v>
      </c>
      <c r="G3192">
        <v>276</v>
      </c>
      <c r="H3192">
        <v>0</v>
      </c>
      <c r="I3192">
        <v>0</v>
      </c>
      <c r="J3192">
        <v>39</v>
      </c>
      <c r="K3192">
        <v>276</v>
      </c>
    </row>
    <row r="3193" spans="1:11" x14ac:dyDescent="0.25">
      <c r="A3193" t="s">
        <v>1085</v>
      </c>
      <c r="B3193" t="s">
        <v>73</v>
      </c>
      <c r="C3193" t="s">
        <v>259</v>
      </c>
      <c r="D3193" t="s">
        <v>239</v>
      </c>
      <c r="E3193" t="s">
        <v>149</v>
      </c>
      <c r="F3193">
        <v>140</v>
      </c>
      <c r="G3193">
        <v>863.41</v>
      </c>
      <c r="H3193">
        <v>0</v>
      </c>
      <c r="I3193">
        <v>0</v>
      </c>
      <c r="J3193">
        <v>140</v>
      </c>
      <c r="K3193">
        <v>863.41</v>
      </c>
    </row>
    <row r="3194" spans="1:11" x14ac:dyDescent="0.25">
      <c r="A3194" t="s">
        <v>3740</v>
      </c>
      <c r="B3194" t="s">
        <v>73</v>
      </c>
      <c r="C3194" t="s">
        <v>259</v>
      </c>
      <c r="D3194" t="s">
        <v>241</v>
      </c>
      <c r="E3194" t="s">
        <v>150</v>
      </c>
      <c r="F3194">
        <v>392</v>
      </c>
      <c r="G3194">
        <v>2572.41</v>
      </c>
      <c r="H3194">
        <v>0</v>
      </c>
      <c r="I3194">
        <v>0</v>
      </c>
      <c r="J3194">
        <v>392</v>
      </c>
      <c r="K3194">
        <v>2572.41</v>
      </c>
    </row>
    <row r="3195" spans="1:11" x14ac:dyDescent="0.25">
      <c r="A3195" t="s">
        <v>2860</v>
      </c>
      <c r="B3195" t="s">
        <v>73</v>
      </c>
      <c r="C3195" t="s">
        <v>259</v>
      </c>
      <c r="D3195" t="s">
        <v>245</v>
      </c>
      <c r="E3195" t="s">
        <v>151</v>
      </c>
      <c r="F3195">
        <v>468</v>
      </c>
      <c r="G3195">
        <v>3097.41</v>
      </c>
      <c r="H3195">
        <v>0</v>
      </c>
      <c r="I3195">
        <v>0</v>
      </c>
      <c r="J3195">
        <v>468</v>
      </c>
      <c r="K3195">
        <v>3097.41</v>
      </c>
    </row>
    <row r="3196" spans="1:11" x14ac:dyDescent="0.25">
      <c r="A3196" t="s">
        <v>3233</v>
      </c>
      <c r="B3196" t="s">
        <v>73</v>
      </c>
      <c r="C3196" t="s">
        <v>259</v>
      </c>
      <c r="D3196" t="s">
        <v>237</v>
      </c>
      <c r="E3196" t="s">
        <v>152</v>
      </c>
      <c r="F3196">
        <v>50</v>
      </c>
      <c r="G3196">
        <v>335</v>
      </c>
      <c r="H3196">
        <v>0</v>
      </c>
      <c r="I3196">
        <v>0</v>
      </c>
      <c r="J3196">
        <v>50</v>
      </c>
      <c r="K3196">
        <v>335</v>
      </c>
    </row>
    <row r="3197" spans="1:11" x14ac:dyDescent="0.25">
      <c r="A3197" t="s">
        <v>1249</v>
      </c>
      <c r="B3197" t="s">
        <v>73</v>
      </c>
      <c r="C3197" t="s">
        <v>259</v>
      </c>
      <c r="D3197" t="s">
        <v>237</v>
      </c>
      <c r="E3197" t="s">
        <v>153</v>
      </c>
      <c r="F3197">
        <v>296</v>
      </c>
      <c r="G3197">
        <v>2051.41</v>
      </c>
      <c r="H3197">
        <v>0</v>
      </c>
      <c r="I3197">
        <v>0</v>
      </c>
      <c r="J3197">
        <v>296</v>
      </c>
      <c r="K3197">
        <v>2051.41</v>
      </c>
    </row>
    <row r="3198" spans="1:11" x14ac:dyDescent="0.25">
      <c r="A3198" t="s">
        <v>3684</v>
      </c>
      <c r="B3198" t="s">
        <v>73</v>
      </c>
      <c r="C3198" t="s">
        <v>259</v>
      </c>
      <c r="D3198" t="s">
        <v>239</v>
      </c>
      <c r="E3198" t="s">
        <v>154</v>
      </c>
      <c r="F3198">
        <v>199</v>
      </c>
      <c r="G3198">
        <v>1198.8800000000001</v>
      </c>
      <c r="H3198">
        <v>0</v>
      </c>
      <c r="I3198">
        <v>0</v>
      </c>
      <c r="J3198">
        <v>199</v>
      </c>
      <c r="K3198">
        <v>1198.8800000000001</v>
      </c>
    </row>
    <row r="3199" spans="1:11" x14ac:dyDescent="0.25">
      <c r="A3199" t="s">
        <v>3001</v>
      </c>
      <c r="B3199" t="s">
        <v>73</v>
      </c>
      <c r="C3199" t="s">
        <v>259</v>
      </c>
      <c r="D3199" t="s">
        <v>237</v>
      </c>
      <c r="E3199" t="s">
        <v>155</v>
      </c>
      <c r="F3199">
        <v>251</v>
      </c>
      <c r="G3199">
        <v>1800.94</v>
      </c>
      <c r="H3199">
        <v>0</v>
      </c>
      <c r="I3199">
        <v>0</v>
      </c>
      <c r="J3199">
        <v>251</v>
      </c>
      <c r="K3199">
        <v>1800.94</v>
      </c>
    </row>
    <row r="3200" spans="1:11" x14ac:dyDescent="0.25">
      <c r="A3200" t="s">
        <v>3484</v>
      </c>
      <c r="B3200" t="s">
        <v>73</v>
      </c>
      <c r="C3200" t="s">
        <v>259</v>
      </c>
      <c r="D3200" t="s">
        <v>241</v>
      </c>
      <c r="E3200" t="s">
        <v>156</v>
      </c>
      <c r="F3200">
        <v>105</v>
      </c>
      <c r="G3200">
        <v>704</v>
      </c>
      <c r="H3200">
        <v>0</v>
      </c>
      <c r="I3200">
        <v>0</v>
      </c>
      <c r="J3200">
        <v>105</v>
      </c>
      <c r="K3200">
        <v>704</v>
      </c>
    </row>
    <row r="3201" spans="1:11" x14ac:dyDescent="0.25">
      <c r="A3201" t="s">
        <v>2447</v>
      </c>
      <c r="B3201" t="s">
        <v>73</v>
      </c>
      <c r="C3201" t="s">
        <v>259</v>
      </c>
      <c r="D3201" t="s">
        <v>239</v>
      </c>
      <c r="E3201" t="s">
        <v>251</v>
      </c>
      <c r="F3201">
        <v>3747</v>
      </c>
      <c r="G3201">
        <v>22970.44</v>
      </c>
      <c r="H3201">
        <v>0</v>
      </c>
      <c r="I3201">
        <v>0</v>
      </c>
      <c r="J3201">
        <v>3747</v>
      </c>
      <c r="K3201">
        <v>22970.44</v>
      </c>
    </row>
    <row r="3202" spans="1:11" x14ac:dyDescent="0.25">
      <c r="A3202" t="s">
        <v>3820</v>
      </c>
      <c r="B3202" t="s">
        <v>73</v>
      </c>
      <c r="C3202" t="s">
        <v>259</v>
      </c>
      <c r="D3202" t="s">
        <v>238</v>
      </c>
      <c r="E3202" t="s">
        <v>157</v>
      </c>
      <c r="F3202">
        <v>61</v>
      </c>
      <c r="G3202">
        <v>416</v>
      </c>
      <c r="H3202">
        <v>0</v>
      </c>
      <c r="I3202">
        <v>0</v>
      </c>
      <c r="J3202">
        <v>61</v>
      </c>
      <c r="K3202">
        <v>416</v>
      </c>
    </row>
    <row r="3203" spans="1:11" x14ac:dyDescent="0.25">
      <c r="A3203" t="s">
        <v>642</v>
      </c>
      <c r="B3203" t="s">
        <v>73</v>
      </c>
      <c r="C3203" t="s">
        <v>259</v>
      </c>
      <c r="D3203" t="s">
        <v>241</v>
      </c>
      <c r="E3203" t="s">
        <v>158</v>
      </c>
      <c r="F3203">
        <v>221</v>
      </c>
      <c r="G3203">
        <v>1511.47</v>
      </c>
      <c r="H3203">
        <v>0</v>
      </c>
      <c r="I3203">
        <v>0</v>
      </c>
      <c r="J3203">
        <v>221</v>
      </c>
      <c r="K3203">
        <v>1511.47</v>
      </c>
    </row>
    <row r="3204" spans="1:11" x14ac:dyDescent="0.25">
      <c r="A3204" t="s">
        <v>3142</v>
      </c>
      <c r="B3204" t="s">
        <v>73</v>
      </c>
      <c r="C3204" t="s">
        <v>259</v>
      </c>
      <c r="D3204" t="s">
        <v>242</v>
      </c>
      <c r="E3204" t="s">
        <v>159</v>
      </c>
      <c r="F3204">
        <v>140</v>
      </c>
      <c r="G3204">
        <v>852.94</v>
      </c>
      <c r="H3204">
        <v>0</v>
      </c>
      <c r="I3204">
        <v>0</v>
      </c>
      <c r="J3204">
        <v>140</v>
      </c>
      <c r="K3204">
        <v>852.94</v>
      </c>
    </row>
    <row r="3205" spans="1:11" x14ac:dyDescent="0.25">
      <c r="A3205" t="s">
        <v>3987</v>
      </c>
      <c r="B3205" t="s">
        <v>73</v>
      </c>
      <c r="C3205" t="s">
        <v>259</v>
      </c>
      <c r="D3205" t="s">
        <v>239</v>
      </c>
      <c r="E3205" t="s">
        <v>160</v>
      </c>
      <c r="F3205">
        <v>156</v>
      </c>
      <c r="G3205">
        <v>939.82</v>
      </c>
      <c r="H3205">
        <v>0</v>
      </c>
      <c r="I3205">
        <v>0</v>
      </c>
      <c r="J3205">
        <v>156</v>
      </c>
      <c r="K3205">
        <v>939.82</v>
      </c>
    </row>
    <row r="3206" spans="1:11" x14ac:dyDescent="0.25">
      <c r="A3206" t="s">
        <v>1601</v>
      </c>
      <c r="B3206" t="s">
        <v>73</v>
      </c>
      <c r="C3206" t="s">
        <v>259</v>
      </c>
      <c r="D3206" t="s">
        <v>240</v>
      </c>
      <c r="E3206" t="s">
        <v>161</v>
      </c>
      <c r="F3206">
        <v>38</v>
      </c>
      <c r="G3206">
        <v>255</v>
      </c>
      <c r="H3206">
        <v>0</v>
      </c>
      <c r="I3206">
        <v>0</v>
      </c>
      <c r="J3206">
        <v>38</v>
      </c>
      <c r="K3206">
        <v>255</v>
      </c>
    </row>
    <row r="3207" spans="1:11" x14ac:dyDescent="0.25">
      <c r="A3207" t="s">
        <v>3716</v>
      </c>
      <c r="B3207" t="s">
        <v>73</v>
      </c>
      <c r="C3207" t="s">
        <v>259</v>
      </c>
      <c r="D3207" t="s">
        <v>242</v>
      </c>
      <c r="E3207" t="s">
        <v>162</v>
      </c>
      <c r="F3207">
        <v>119</v>
      </c>
      <c r="G3207">
        <v>802</v>
      </c>
      <c r="H3207">
        <v>0</v>
      </c>
      <c r="I3207">
        <v>0</v>
      </c>
      <c r="J3207">
        <v>119</v>
      </c>
      <c r="K3207">
        <v>802</v>
      </c>
    </row>
    <row r="3208" spans="1:11" x14ac:dyDescent="0.25">
      <c r="A3208" t="s">
        <v>2831</v>
      </c>
      <c r="B3208" t="s">
        <v>73</v>
      </c>
      <c r="C3208" t="s">
        <v>259</v>
      </c>
      <c r="D3208" t="s">
        <v>240</v>
      </c>
      <c r="E3208" t="s">
        <v>163</v>
      </c>
      <c r="F3208">
        <v>64</v>
      </c>
      <c r="G3208">
        <v>476</v>
      </c>
      <c r="H3208">
        <v>0</v>
      </c>
      <c r="I3208">
        <v>0</v>
      </c>
      <c r="J3208">
        <v>64</v>
      </c>
      <c r="K3208">
        <v>476</v>
      </c>
    </row>
    <row r="3209" spans="1:11" x14ac:dyDescent="0.25">
      <c r="A3209" t="s">
        <v>2029</v>
      </c>
      <c r="B3209" t="s">
        <v>73</v>
      </c>
      <c r="C3209" t="s">
        <v>259</v>
      </c>
      <c r="D3209" t="s">
        <v>239</v>
      </c>
      <c r="E3209" t="s">
        <v>164</v>
      </c>
      <c r="F3209">
        <v>73</v>
      </c>
      <c r="G3209">
        <v>437.41</v>
      </c>
      <c r="H3209">
        <v>0</v>
      </c>
      <c r="I3209">
        <v>0</v>
      </c>
      <c r="J3209">
        <v>73</v>
      </c>
      <c r="K3209">
        <v>437.41</v>
      </c>
    </row>
    <row r="3210" spans="1:11" x14ac:dyDescent="0.25">
      <c r="A3210" t="s">
        <v>3584</v>
      </c>
      <c r="B3210" t="s">
        <v>73</v>
      </c>
      <c r="C3210" t="s">
        <v>259</v>
      </c>
      <c r="D3210" t="s">
        <v>238</v>
      </c>
      <c r="E3210" t="s">
        <v>165</v>
      </c>
      <c r="F3210">
        <v>229</v>
      </c>
      <c r="G3210">
        <v>1598.47</v>
      </c>
      <c r="H3210">
        <v>0</v>
      </c>
      <c r="I3210">
        <v>0</v>
      </c>
      <c r="J3210">
        <v>229</v>
      </c>
      <c r="K3210">
        <v>1598.47</v>
      </c>
    </row>
    <row r="3211" spans="1:11" x14ac:dyDescent="0.25">
      <c r="A3211" t="s">
        <v>3580</v>
      </c>
      <c r="B3211" t="s">
        <v>73</v>
      </c>
      <c r="C3211" t="s">
        <v>259</v>
      </c>
      <c r="D3211" t="s">
        <v>245</v>
      </c>
      <c r="E3211" t="s">
        <v>166</v>
      </c>
      <c r="F3211">
        <v>51</v>
      </c>
      <c r="G3211">
        <v>388</v>
      </c>
      <c r="H3211">
        <v>0</v>
      </c>
      <c r="I3211">
        <v>0</v>
      </c>
      <c r="J3211">
        <v>51</v>
      </c>
      <c r="K3211">
        <v>388</v>
      </c>
    </row>
    <row r="3212" spans="1:11" x14ac:dyDescent="0.25">
      <c r="A3212" t="s">
        <v>3157</v>
      </c>
      <c r="B3212" t="s">
        <v>73</v>
      </c>
      <c r="C3212" t="s">
        <v>259</v>
      </c>
      <c r="D3212" t="s">
        <v>240</v>
      </c>
      <c r="E3212" t="s">
        <v>252</v>
      </c>
      <c r="F3212">
        <v>814</v>
      </c>
      <c r="G3212">
        <v>5655.94</v>
      </c>
      <c r="H3212">
        <v>0</v>
      </c>
      <c r="I3212">
        <v>0</v>
      </c>
      <c r="J3212">
        <v>814</v>
      </c>
      <c r="K3212">
        <v>5655.94</v>
      </c>
    </row>
    <row r="3213" spans="1:11" x14ac:dyDescent="0.25">
      <c r="A3213" t="s">
        <v>3776</v>
      </c>
      <c r="B3213" t="s">
        <v>73</v>
      </c>
      <c r="C3213" t="s">
        <v>259</v>
      </c>
      <c r="D3213" t="s">
        <v>245</v>
      </c>
      <c r="E3213" t="s">
        <v>167</v>
      </c>
      <c r="F3213">
        <v>58</v>
      </c>
      <c r="G3213">
        <v>447</v>
      </c>
      <c r="H3213">
        <v>0</v>
      </c>
      <c r="I3213">
        <v>0</v>
      </c>
      <c r="J3213">
        <v>58</v>
      </c>
      <c r="K3213">
        <v>447</v>
      </c>
    </row>
    <row r="3214" spans="1:11" x14ac:dyDescent="0.25">
      <c r="A3214" t="s">
        <v>1861</v>
      </c>
      <c r="B3214" t="s">
        <v>73</v>
      </c>
      <c r="C3214" t="s">
        <v>259</v>
      </c>
      <c r="D3214" t="s">
        <v>237</v>
      </c>
      <c r="E3214" t="s">
        <v>168</v>
      </c>
      <c r="F3214">
        <v>188</v>
      </c>
      <c r="G3214">
        <v>1334.47</v>
      </c>
      <c r="H3214">
        <v>0</v>
      </c>
      <c r="I3214">
        <v>0</v>
      </c>
      <c r="J3214">
        <v>188</v>
      </c>
      <c r="K3214">
        <v>1334.47</v>
      </c>
    </row>
    <row r="3215" spans="1:11" x14ac:dyDescent="0.25">
      <c r="A3215" t="s">
        <v>1622</v>
      </c>
      <c r="B3215" t="s">
        <v>73</v>
      </c>
      <c r="C3215" t="s">
        <v>259</v>
      </c>
      <c r="D3215" t="s">
        <v>243</v>
      </c>
      <c r="E3215" t="s">
        <v>169</v>
      </c>
      <c r="F3215">
        <v>104</v>
      </c>
      <c r="G3215">
        <v>716.47</v>
      </c>
      <c r="H3215">
        <v>0</v>
      </c>
      <c r="I3215">
        <v>0</v>
      </c>
      <c r="J3215">
        <v>104</v>
      </c>
      <c r="K3215">
        <v>716.47</v>
      </c>
    </row>
    <row r="3216" spans="1:11" x14ac:dyDescent="0.25">
      <c r="A3216" t="s">
        <v>1973</v>
      </c>
      <c r="B3216" t="s">
        <v>73</v>
      </c>
      <c r="C3216" t="s">
        <v>259</v>
      </c>
      <c r="D3216" t="s">
        <v>240</v>
      </c>
      <c r="E3216" t="s">
        <v>170</v>
      </c>
      <c r="F3216">
        <v>77</v>
      </c>
      <c r="G3216">
        <v>510</v>
      </c>
      <c r="H3216">
        <v>0</v>
      </c>
      <c r="I3216">
        <v>0</v>
      </c>
      <c r="J3216">
        <v>77</v>
      </c>
      <c r="K3216">
        <v>510</v>
      </c>
    </row>
    <row r="3217" spans="1:11" x14ac:dyDescent="0.25">
      <c r="A3217" t="s">
        <v>2901</v>
      </c>
      <c r="B3217" t="s">
        <v>73</v>
      </c>
      <c r="C3217" t="s">
        <v>259</v>
      </c>
      <c r="D3217" t="s">
        <v>241</v>
      </c>
      <c r="E3217" t="s">
        <v>253</v>
      </c>
      <c r="F3217">
        <v>2434</v>
      </c>
      <c r="G3217">
        <v>16495.93</v>
      </c>
      <c r="H3217">
        <v>0</v>
      </c>
      <c r="I3217">
        <v>0</v>
      </c>
      <c r="J3217">
        <v>2434</v>
      </c>
      <c r="K3217">
        <v>16495.93</v>
      </c>
    </row>
    <row r="3218" spans="1:11" x14ac:dyDescent="0.25">
      <c r="A3218" t="s">
        <v>692</v>
      </c>
      <c r="B3218" t="s">
        <v>73</v>
      </c>
      <c r="C3218" t="s">
        <v>259</v>
      </c>
      <c r="D3218" t="s">
        <v>245</v>
      </c>
      <c r="E3218" t="s">
        <v>171</v>
      </c>
      <c r="F3218">
        <v>198</v>
      </c>
      <c r="G3218">
        <v>1438.94</v>
      </c>
      <c r="H3218">
        <v>0</v>
      </c>
      <c r="I3218">
        <v>0</v>
      </c>
      <c r="J3218">
        <v>198</v>
      </c>
      <c r="K3218">
        <v>1438.94</v>
      </c>
    </row>
    <row r="3219" spans="1:11" x14ac:dyDescent="0.25">
      <c r="A3219" t="s">
        <v>1325</v>
      </c>
      <c r="B3219" t="s">
        <v>73</v>
      </c>
      <c r="C3219" t="s">
        <v>259</v>
      </c>
      <c r="D3219" t="s">
        <v>240</v>
      </c>
      <c r="E3219" t="s">
        <v>172</v>
      </c>
      <c r="F3219">
        <v>91</v>
      </c>
      <c r="G3219">
        <v>632</v>
      </c>
      <c r="H3219">
        <v>0</v>
      </c>
      <c r="I3219">
        <v>0</v>
      </c>
      <c r="J3219">
        <v>91</v>
      </c>
      <c r="K3219">
        <v>632</v>
      </c>
    </row>
    <row r="3220" spans="1:11" x14ac:dyDescent="0.25">
      <c r="A3220" t="s">
        <v>1646</v>
      </c>
      <c r="B3220" t="s">
        <v>73</v>
      </c>
      <c r="C3220" t="s">
        <v>259</v>
      </c>
      <c r="D3220" t="s">
        <v>246</v>
      </c>
      <c r="E3220" t="s">
        <v>246</v>
      </c>
      <c r="F3220">
        <v>7</v>
      </c>
      <c r="G3220">
        <v>39</v>
      </c>
      <c r="H3220">
        <v>0</v>
      </c>
      <c r="I3220">
        <v>0</v>
      </c>
      <c r="J3220">
        <v>7</v>
      </c>
      <c r="K3220">
        <v>39</v>
      </c>
    </row>
    <row r="3221" spans="1:11" x14ac:dyDescent="0.25">
      <c r="A3221" t="s">
        <v>3816</v>
      </c>
      <c r="B3221" t="s">
        <v>73</v>
      </c>
      <c r="C3221" t="s">
        <v>259</v>
      </c>
      <c r="D3221" t="s">
        <v>246</v>
      </c>
      <c r="E3221" t="s">
        <v>258</v>
      </c>
      <c r="F3221">
        <v>7</v>
      </c>
      <c r="G3221">
        <v>39</v>
      </c>
      <c r="H3221">
        <v>0</v>
      </c>
      <c r="I3221">
        <v>0</v>
      </c>
      <c r="J3221">
        <v>7</v>
      </c>
      <c r="K3221">
        <v>39</v>
      </c>
    </row>
    <row r="3222" spans="1:11" x14ac:dyDescent="0.25">
      <c r="A3222" t="s">
        <v>1430</v>
      </c>
      <c r="B3222" t="s">
        <v>73</v>
      </c>
      <c r="C3222" t="s">
        <v>259</v>
      </c>
      <c r="D3222" t="s">
        <v>237</v>
      </c>
      <c r="E3222" t="s">
        <v>173</v>
      </c>
      <c r="F3222">
        <v>96</v>
      </c>
      <c r="G3222">
        <v>611</v>
      </c>
      <c r="H3222">
        <v>0</v>
      </c>
      <c r="I3222">
        <v>0</v>
      </c>
      <c r="J3222">
        <v>96</v>
      </c>
      <c r="K3222">
        <v>611</v>
      </c>
    </row>
    <row r="3223" spans="1:11" x14ac:dyDescent="0.25">
      <c r="A3223" t="s">
        <v>1854</v>
      </c>
      <c r="B3223" t="s">
        <v>73</v>
      </c>
      <c r="C3223" t="s">
        <v>259</v>
      </c>
      <c r="D3223" t="s">
        <v>237</v>
      </c>
      <c r="E3223" t="s">
        <v>174</v>
      </c>
      <c r="F3223">
        <v>332</v>
      </c>
      <c r="G3223">
        <v>2229.94</v>
      </c>
      <c r="H3223">
        <v>0</v>
      </c>
      <c r="I3223">
        <v>0</v>
      </c>
      <c r="J3223">
        <v>332</v>
      </c>
      <c r="K3223">
        <v>2229.94</v>
      </c>
    </row>
    <row r="3224" spans="1:11" x14ac:dyDescent="0.25">
      <c r="A3224" t="s">
        <v>2935</v>
      </c>
      <c r="B3224" t="s">
        <v>73</v>
      </c>
      <c r="C3224" t="s">
        <v>259</v>
      </c>
      <c r="D3224" t="s">
        <v>241</v>
      </c>
      <c r="E3224" t="s">
        <v>175</v>
      </c>
      <c r="F3224">
        <v>94</v>
      </c>
      <c r="G3224">
        <v>645</v>
      </c>
      <c r="H3224">
        <v>0</v>
      </c>
      <c r="I3224">
        <v>0</v>
      </c>
      <c r="J3224">
        <v>94</v>
      </c>
      <c r="K3224">
        <v>645</v>
      </c>
    </row>
    <row r="3225" spans="1:11" x14ac:dyDescent="0.25">
      <c r="A3225" t="s">
        <v>4137</v>
      </c>
      <c r="B3225" t="s">
        <v>73</v>
      </c>
      <c r="C3225" t="s">
        <v>259</v>
      </c>
      <c r="D3225" t="s">
        <v>242</v>
      </c>
      <c r="E3225" t="s">
        <v>176</v>
      </c>
      <c r="F3225">
        <v>295</v>
      </c>
      <c r="G3225">
        <v>1864.29</v>
      </c>
      <c r="H3225">
        <v>0</v>
      </c>
      <c r="I3225">
        <v>0</v>
      </c>
      <c r="J3225">
        <v>295</v>
      </c>
      <c r="K3225">
        <v>1864.29</v>
      </c>
    </row>
    <row r="3226" spans="1:11" x14ac:dyDescent="0.25">
      <c r="A3226" t="s">
        <v>1680</v>
      </c>
      <c r="B3226" t="s">
        <v>73</v>
      </c>
      <c r="C3226" t="s">
        <v>259</v>
      </c>
      <c r="D3226" t="s">
        <v>238</v>
      </c>
      <c r="E3226" t="s">
        <v>177</v>
      </c>
      <c r="F3226">
        <v>94</v>
      </c>
      <c r="G3226">
        <v>598.94000000000005</v>
      </c>
      <c r="H3226">
        <v>0</v>
      </c>
      <c r="I3226">
        <v>0</v>
      </c>
      <c r="J3226">
        <v>94</v>
      </c>
      <c r="K3226">
        <v>598.94000000000005</v>
      </c>
    </row>
    <row r="3227" spans="1:11" x14ac:dyDescent="0.25">
      <c r="A3227" t="s">
        <v>1941</v>
      </c>
      <c r="B3227" t="s">
        <v>73</v>
      </c>
      <c r="C3227" t="s">
        <v>259</v>
      </c>
      <c r="D3227" t="s">
        <v>243</v>
      </c>
      <c r="E3227" t="s">
        <v>178</v>
      </c>
      <c r="F3227">
        <v>63</v>
      </c>
      <c r="G3227">
        <v>412.47</v>
      </c>
      <c r="H3227">
        <v>0</v>
      </c>
      <c r="I3227">
        <v>0</v>
      </c>
      <c r="J3227">
        <v>63</v>
      </c>
      <c r="K3227">
        <v>412.47</v>
      </c>
    </row>
    <row r="3228" spans="1:11" x14ac:dyDescent="0.25">
      <c r="A3228" t="s">
        <v>2495</v>
      </c>
      <c r="B3228" t="s">
        <v>73</v>
      </c>
      <c r="C3228" t="s">
        <v>259</v>
      </c>
      <c r="D3228" t="s">
        <v>242</v>
      </c>
      <c r="E3228" t="s">
        <v>179</v>
      </c>
      <c r="F3228">
        <v>54</v>
      </c>
      <c r="G3228">
        <v>338</v>
      </c>
      <c r="H3228">
        <v>0</v>
      </c>
      <c r="I3228">
        <v>0</v>
      </c>
      <c r="J3228">
        <v>54</v>
      </c>
      <c r="K3228">
        <v>338</v>
      </c>
    </row>
    <row r="3229" spans="1:11" x14ac:dyDescent="0.25">
      <c r="A3229" t="s">
        <v>2294</v>
      </c>
      <c r="B3229" t="s">
        <v>73</v>
      </c>
      <c r="C3229" t="s">
        <v>259</v>
      </c>
      <c r="D3229" t="s">
        <v>242</v>
      </c>
      <c r="E3229" t="s">
        <v>180</v>
      </c>
      <c r="F3229">
        <v>71</v>
      </c>
      <c r="G3229">
        <v>429.94</v>
      </c>
      <c r="H3229">
        <v>0</v>
      </c>
      <c r="I3229">
        <v>0</v>
      </c>
      <c r="J3229">
        <v>71</v>
      </c>
      <c r="K3229">
        <v>429.94</v>
      </c>
    </row>
    <row r="3230" spans="1:11" x14ac:dyDescent="0.25">
      <c r="A3230" t="s">
        <v>1914</v>
      </c>
      <c r="B3230" t="s">
        <v>73</v>
      </c>
      <c r="C3230" t="s">
        <v>259</v>
      </c>
      <c r="D3230" t="s">
        <v>239</v>
      </c>
      <c r="E3230" t="s">
        <v>181</v>
      </c>
      <c r="F3230">
        <v>90</v>
      </c>
      <c r="G3230">
        <v>580</v>
      </c>
      <c r="H3230">
        <v>0</v>
      </c>
      <c r="I3230">
        <v>0</v>
      </c>
      <c r="J3230">
        <v>90</v>
      </c>
      <c r="K3230">
        <v>580</v>
      </c>
    </row>
    <row r="3231" spans="1:11" x14ac:dyDescent="0.25">
      <c r="A3231" t="s">
        <v>1822</v>
      </c>
      <c r="B3231" t="s">
        <v>73</v>
      </c>
      <c r="C3231" t="s">
        <v>259</v>
      </c>
      <c r="D3231" t="s">
        <v>240</v>
      </c>
      <c r="E3231" t="s">
        <v>182</v>
      </c>
      <c r="F3231">
        <v>73</v>
      </c>
      <c r="G3231">
        <v>504.47</v>
      </c>
      <c r="H3231">
        <v>0</v>
      </c>
      <c r="I3231">
        <v>0</v>
      </c>
      <c r="J3231">
        <v>73</v>
      </c>
      <c r="K3231">
        <v>504.47</v>
      </c>
    </row>
    <row r="3232" spans="1:11" x14ac:dyDescent="0.25">
      <c r="A3232" t="s">
        <v>682</v>
      </c>
      <c r="B3232" t="s">
        <v>73</v>
      </c>
      <c r="C3232" t="s">
        <v>259</v>
      </c>
      <c r="D3232" t="s">
        <v>239</v>
      </c>
      <c r="E3232" t="s">
        <v>183</v>
      </c>
      <c r="F3232">
        <v>100</v>
      </c>
      <c r="G3232">
        <v>625</v>
      </c>
      <c r="H3232">
        <v>0</v>
      </c>
      <c r="I3232">
        <v>0</v>
      </c>
      <c r="J3232">
        <v>100</v>
      </c>
      <c r="K3232">
        <v>625</v>
      </c>
    </row>
    <row r="3233" spans="1:11" x14ac:dyDescent="0.25">
      <c r="A3233" t="s">
        <v>2352</v>
      </c>
      <c r="B3233" t="s">
        <v>73</v>
      </c>
      <c r="C3233" t="s">
        <v>259</v>
      </c>
      <c r="D3233" t="s">
        <v>241</v>
      </c>
      <c r="E3233" t="s">
        <v>184</v>
      </c>
      <c r="F3233">
        <v>107</v>
      </c>
      <c r="G3233">
        <v>707.47</v>
      </c>
      <c r="H3233">
        <v>0</v>
      </c>
      <c r="I3233">
        <v>0</v>
      </c>
      <c r="J3233">
        <v>107</v>
      </c>
      <c r="K3233">
        <v>707.47</v>
      </c>
    </row>
    <row r="3234" spans="1:11" x14ac:dyDescent="0.25">
      <c r="A3234" t="s">
        <v>638</v>
      </c>
      <c r="B3234" t="s">
        <v>73</v>
      </c>
      <c r="C3234" t="s">
        <v>259</v>
      </c>
      <c r="D3234" t="s">
        <v>245</v>
      </c>
      <c r="E3234" t="s">
        <v>185</v>
      </c>
      <c r="F3234">
        <v>125</v>
      </c>
      <c r="G3234">
        <v>780.47</v>
      </c>
      <c r="H3234">
        <v>0</v>
      </c>
      <c r="I3234">
        <v>0</v>
      </c>
      <c r="J3234">
        <v>125</v>
      </c>
      <c r="K3234">
        <v>780.47</v>
      </c>
    </row>
    <row r="3235" spans="1:11" x14ac:dyDescent="0.25">
      <c r="A3235" t="s">
        <v>1567</v>
      </c>
      <c r="B3235" t="s">
        <v>73</v>
      </c>
      <c r="C3235" t="s">
        <v>259</v>
      </c>
      <c r="D3235" t="s">
        <v>237</v>
      </c>
      <c r="E3235" t="s">
        <v>186</v>
      </c>
      <c r="F3235">
        <v>8</v>
      </c>
      <c r="G3235">
        <v>46</v>
      </c>
      <c r="H3235">
        <v>0</v>
      </c>
      <c r="I3235">
        <v>0</v>
      </c>
      <c r="J3235">
        <v>8</v>
      </c>
      <c r="K3235">
        <v>46</v>
      </c>
    </row>
    <row r="3236" spans="1:11" x14ac:dyDescent="0.25">
      <c r="A3236" t="s">
        <v>2624</v>
      </c>
      <c r="B3236" t="s">
        <v>73</v>
      </c>
      <c r="C3236" t="s">
        <v>259</v>
      </c>
      <c r="D3236" t="s">
        <v>241</v>
      </c>
      <c r="E3236" t="s">
        <v>187</v>
      </c>
      <c r="F3236">
        <v>89</v>
      </c>
      <c r="G3236">
        <v>618.94000000000005</v>
      </c>
      <c r="H3236">
        <v>0</v>
      </c>
      <c r="I3236">
        <v>0</v>
      </c>
      <c r="J3236">
        <v>89</v>
      </c>
      <c r="K3236">
        <v>618.94000000000005</v>
      </c>
    </row>
    <row r="3237" spans="1:11" x14ac:dyDescent="0.25">
      <c r="A3237" t="s">
        <v>1204</v>
      </c>
      <c r="B3237" t="s">
        <v>73</v>
      </c>
      <c r="C3237" t="s">
        <v>259</v>
      </c>
      <c r="D3237" t="s">
        <v>244</v>
      </c>
      <c r="E3237" t="s">
        <v>188</v>
      </c>
      <c r="F3237">
        <v>74</v>
      </c>
      <c r="G3237">
        <v>507</v>
      </c>
      <c r="H3237">
        <v>0</v>
      </c>
      <c r="I3237">
        <v>0</v>
      </c>
      <c r="J3237">
        <v>74</v>
      </c>
      <c r="K3237">
        <v>507</v>
      </c>
    </row>
    <row r="3238" spans="1:11" x14ac:dyDescent="0.25">
      <c r="A3238" t="s">
        <v>3864</v>
      </c>
      <c r="B3238" t="s">
        <v>73</v>
      </c>
      <c r="C3238" t="s">
        <v>259</v>
      </c>
      <c r="D3238" t="s">
        <v>241</v>
      </c>
      <c r="E3238" t="s">
        <v>189</v>
      </c>
      <c r="F3238">
        <v>56</v>
      </c>
      <c r="G3238">
        <v>397.47</v>
      </c>
      <c r="H3238">
        <v>0</v>
      </c>
      <c r="I3238">
        <v>0</v>
      </c>
      <c r="J3238">
        <v>56</v>
      </c>
      <c r="K3238">
        <v>397.47</v>
      </c>
    </row>
    <row r="3239" spans="1:11" x14ac:dyDescent="0.25">
      <c r="A3239" t="s">
        <v>3627</v>
      </c>
      <c r="B3239" t="s">
        <v>73</v>
      </c>
      <c r="C3239" t="s">
        <v>259</v>
      </c>
      <c r="D3239" t="s">
        <v>245</v>
      </c>
      <c r="E3239" t="s">
        <v>190</v>
      </c>
      <c r="F3239">
        <v>155</v>
      </c>
      <c r="G3239">
        <v>1031.47</v>
      </c>
      <c r="H3239">
        <v>0</v>
      </c>
      <c r="I3239">
        <v>0</v>
      </c>
      <c r="J3239">
        <v>155</v>
      </c>
      <c r="K3239">
        <v>1031.47</v>
      </c>
    </row>
    <row r="3240" spans="1:11" x14ac:dyDescent="0.25">
      <c r="A3240" t="s">
        <v>3303</v>
      </c>
      <c r="B3240" t="s">
        <v>73</v>
      </c>
      <c r="C3240" t="s">
        <v>259</v>
      </c>
      <c r="D3240" t="s">
        <v>244</v>
      </c>
      <c r="E3240" t="s">
        <v>191</v>
      </c>
      <c r="F3240">
        <v>77</v>
      </c>
      <c r="G3240">
        <v>584.94000000000005</v>
      </c>
      <c r="H3240">
        <v>0</v>
      </c>
      <c r="I3240">
        <v>0</v>
      </c>
      <c r="J3240">
        <v>77</v>
      </c>
      <c r="K3240">
        <v>584.94000000000005</v>
      </c>
    </row>
    <row r="3241" spans="1:11" x14ac:dyDescent="0.25">
      <c r="A3241" t="s">
        <v>1902</v>
      </c>
      <c r="B3241" t="s">
        <v>73</v>
      </c>
      <c r="C3241" t="s">
        <v>259</v>
      </c>
      <c r="D3241" t="s">
        <v>242</v>
      </c>
      <c r="E3241" t="s">
        <v>192</v>
      </c>
      <c r="F3241">
        <v>61</v>
      </c>
      <c r="G3241">
        <v>374</v>
      </c>
      <c r="H3241">
        <v>0</v>
      </c>
      <c r="I3241">
        <v>0</v>
      </c>
      <c r="J3241">
        <v>61</v>
      </c>
      <c r="K3241">
        <v>374</v>
      </c>
    </row>
    <row r="3242" spans="1:11" x14ac:dyDescent="0.25">
      <c r="A3242" t="s">
        <v>2632</v>
      </c>
      <c r="B3242" t="s">
        <v>73</v>
      </c>
      <c r="C3242" t="s">
        <v>259</v>
      </c>
      <c r="D3242" t="s">
        <v>244</v>
      </c>
      <c r="E3242" t="s">
        <v>193</v>
      </c>
      <c r="F3242">
        <v>81</v>
      </c>
      <c r="G3242">
        <v>554</v>
      </c>
      <c r="H3242">
        <v>0</v>
      </c>
      <c r="I3242">
        <v>0</v>
      </c>
      <c r="J3242">
        <v>81</v>
      </c>
      <c r="K3242">
        <v>554</v>
      </c>
    </row>
    <row r="3243" spans="1:11" x14ac:dyDescent="0.25">
      <c r="A3243" t="s">
        <v>3809</v>
      </c>
      <c r="B3243" t="s">
        <v>73</v>
      </c>
      <c r="C3243" t="s">
        <v>259</v>
      </c>
      <c r="D3243" t="s">
        <v>243</v>
      </c>
      <c r="E3243" t="s">
        <v>194</v>
      </c>
      <c r="F3243">
        <v>153</v>
      </c>
      <c r="G3243">
        <v>968.47</v>
      </c>
      <c r="H3243">
        <v>0</v>
      </c>
      <c r="I3243">
        <v>0</v>
      </c>
      <c r="J3243">
        <v>153</v>
      </c>
      <c r="K3243">
        <v>968.47</v>
      </c>
    </row>
    <row r="3244" spans="1:11" x14ac:dyDescent="0.25">
      <c r="A3244" t="s">
        <v>1428</v>
      </c>
      <c r="B3244" t="s">
        <v>73</v>
      </c>
      <c r="C3244" t="s">
        <v>259</v>
      </c>
      <c r="D3244" t="s">
        <v>242</v>
      </c>
      <c r="E3244" t="s">
        <v>254</v>
      </c>
      <c r="F3244">
        <v>4116</v>
      </c>
      <c r="G3244">
        <v>25461.15</v>
      </c>
      <c r="H3244">
        <v>0</v>
      </c>
      <c r="I3244">
        <v>0</v>
      </c>
      <c r="J3244">
        <v>4116</v>
      </c>
      <c r="K3244">
        <v>25461.15</v>
      </c>
    </row>
    <row r="3245" spans="1:11" x14ac:dyDescent="0.25">
      <c r="A3245" t="s">
        <v>2286</v>
      </c>
      <c r="B3245" t="s">
        <v>73</v>
      </c>
      <c r="C3245" t="s">
        <v>259</v>
      </c>
      <c r="D3245" t="s">
        <v>243</v>
      </c>
      <c r="E3245" t="s">
        <v>195</v>
      </c>
      <c r="F3245">
        <v>96</v>
      </c>
      <c r="G3245">
        <v>569</v>
      </c>
      <c r="H3245">
        <v>0</v>
      </c>
      <c r="I3245">
        <v>0</v>
      </c>
      <c r="J3245">
        <v>96</v>
      </c>
      <c r="K3245">
        <v>569</v>
      </c>
    </row>
    <row r="3246" spans="1:11" x14ac:dyDescent="0.25">
      <c r="A3246" t="s">
        <v>2088</v>
      </c>
      <c r="B3246" t="s">
        <v>73</v>
      </c>
      <c r="C3246" t="s">
        <v>259</v>
      </c>
      <c r="D3246" t="s">
        <v>240</v>
      </c>
      <c r="E3246" t="s">
        <v>196</v>
      </c>
      <c r="F3246">
        <v>41</v>
      </c>
      <c r="G3246">
        <v>312</v>
      </c>
      <c r="H3246">
        <v>0</v>
      </c>
      <c r="I3246">
        <v>0</v>
      </c>
      <c r="J3246">
        <v>41</v>
      </c>
      <c r="K3246">
        <v>312</v>
      </c>
    </row>
    <row r="3247" spans="1:11" x14ac:dyDescent="0.25">
      <c r="A3247" t="s">
        <v>777</v>
      </c>
      <c r="B3247" t="s">
        <v>73</v>
      </c>
      <c r="C3247" t="s">
        <v>259</v>
      </c>
      <c r="D3247" t="s">
        <v>243</v>
      </c>
      <c r="E3247" t="s">
        <v>255</v>
      </c>
      <c r="F3247">
        <v>1962</v>
      </c>
      <c r="G3247">
        <v>12313.93</v>
      </c>
      <c r="H3247">
        <v>0</v>
      </c>
      <c r="I3247">
        <v>0</v>
      </c>
      <c r="J3247">
        <v>1962</v>
      </c>
      <c r="K3247">
        <v>12313.93</v>
      </c>
    </row>
    <row r="3248" spans="1:11" x14ac:dyDescent="0.25">
      <c r="A3248" t="s">
        <v>3103</v>
      </c>
      <c r="B3248" t="s">
        <v>73</v>
      </c>
      <c r="C3248" t="s">
        <v>259</v>
      </c>
      <c r="D3248" t="s">
        <v>242</v>
      </c>
      <c r="E3248" t="s">
        <v>197</v>
      </c>
      <c r="F3248">
        <v>71</v>
      </c>
      <c r="G3248">
        <v>430.88</v>
      </c>
      <c r="H3248">
        <v>0</v>
      </c>
      <c r="I3248">
        <v>0</v>
      </c>
      <c r="J3248">
        <v>71</v>
      </c>
      <c r="K3248">
        <v>430.88</v>
      </c>
    </row>
    <row r="3249" spans="1:11" x14ac:dyDescent="0.25">
      <c r="A3249" t="s">
        <v>2401</v>
      </c>
      <c r="B3249" t="s">
        <v>73</v>
      </c>
      <c r="C3249" t="s">
        <v>259</v>
      </c>
      <c r="D3249" t="s">
        <v>238</v>
      </c>
      <c r="E3249" t="s">
        <v>198</v>
      </c>
      <c r="F3249">
        <v>95</v>
      </c>
      <c r="G3249">
        <v>660.94</v>
      </c>
      <c r="H3249">
        <v>0</v>
      </c>
      <c r="I3249">
        <v>0</v>
      </c>
      <c r="J3249">
        <v>95</v>
      </c>
      <c r="K3249">
        <v>660.94</v>
      </c>
    </row>
    <row r="3250" spans="1:11" x14ac:dyDescent="0.25">
      <c r="A3250" t="s">
        <v>2343</v>
      </c>
      <c r="B3250" t="s">
        <v>73</v>
      </c>
      <c r="C3250" t="s">
        <v>259</v>
      </c>
      <c r="D3250" t="s">
        <v>239</v>
      </c>
      <c r="E3250" t="s">
        <v>199</v>
      </c>
      <c r="F3250">
        <v>177</v>
      </c>
      <c r="G3250">
        <v>1068.8800000000001</v>
      </c>
      <c r="H3250">
        <v>0</v>
      </c>
      <c r="I3250">
        <v>0</v>
      </c>
      <c r="J3250">
        <v>177</v>
      </c>
      <c r="K3250">
        <v>1068.8800000000001</v>
      </c>
    </row>
    <row r="3251" spans="1:11" x14ac:dyDescent="0.25">
      <c r="A3251" t="s">
        <v>1700</v>
      </c>
      <c r="B3251" t="s">
        <v>73</v>
      </c>
      <c r="C3251" t="s">
        <v>259</v>
      </c>
      <c r="D3251" t="s">
        <v>241</v>
      </c>
      <c r="E3251" t="s">
        <v>200</v>
      </c>
      <c r="F3251">
        <v>33</v>
      </c>
      <c r="G3251">
        <v>216</v>
      </c>
      <c r="H3251">
        <v>0</v>
      </c>
      <c r="I3251">
        <v>0</v>
      </c>
      <c r="J3251">
        <v>33</v>
      </c>
      <c r="K3251">
        <v>216</v>
      </c>
    </row>
    <row r="3252" spans="1:11" x14ac:dyDescent="0.25">
      <c r="A3252" t="s">
        <v>2978</v>
      </c>
      <c r="B3252" t="s">
        <v>73</v>
      </c>
      <c r="C3252" t="s">
        <v>259</v>
      </c>
      <c r="D3252" t="s">
        <v>244</v>
      </c>
      <c r="E3252" t="s">
        <v>201</v>
      </c>
      <c r="F3252">
        <v>277</v>
      </c>
      <c r="G3252">
        <v>1885</v>
      </c>
      <c r="H3252">
        <v>0</v>
      </c>
      <c r="I3252">
        <v>0</v>
      </c>
      <c r="J3252">
        <v>277</v>
      </c>
      <c r="K3252">
        <v>1885</v>
      </c>
    </row>
    <row r="3253" spans="1:11" x14ac:dyDescent="0.25">
      <c r="A3253" t="s">
        <v>1004</v>
      </c>
      <c r="B3253" t="s">
        <v>73</v>
      </c>
      <c r="C3253" t="s">
        <v>259</v>
      </c>
      <c r="D3253" t="s">
        <v>241</v>
      </c>
      <c r="E3253" t="s">
        <v>202</v>
      </c>
      <c r="F3253">
        <v>171</v>
      </c>
      <c r="G3253">
        <v>1203.4100000000001</v>
      </c>
      <c r="H3253">
        <v>0</v>
      </c>
      <c r="I3253">
        <v>0</v>
      </c>
      <c r="J3253">
        <v>171</v>
      </c>
      <c r="K3253">
        <v>1203.4100000000001</v>
      </c>
    </row>
    <row r="3254" spans="1:11" x14ac:dyDescent="0.25">
      <c r="A3254" t="s">
        <v>2619</v>
      </c>
      <c r="B3254" t="s">
        <v>73</v>
      </c>
      <c r="C3254" t="s">
        <v>259</v>
      </c>
      <c r="D3254" t="s">
        <v>240</v>
      </c>
      <c r="E3254" t="s">
        <v>203</v>
      </c>
      <c r="F3254">
        <v>82</v>
      </c>
      <c r="G3254">
        <v>559</v>
      </c>
      <c r="H3254">
        <v>0</v>
      </c>
      <c r="I3254">
        <v>0</v>
      </c>
      <c r="J3254">
        <v>82</v>
      </c>
      <c r="K3254">
        <v>559</v>
      </c>
    </row>
    <row r="3255" spans="1:11" x14ac:dyDescent="0.25">
      <c r="A3255" t="s">
        <v>991</v>
      </c>
      <c r="B3255" t="s">
        <v>73</v>
      </c>
      <c r="C3255" t="s">
        <v>259</v>
      </c>
      <c r="D3255" t="s">
        <v>244</v>
      </c>
      <c r="E3255" t="s">
        <v>204</v>
      </c>
      <c r="F3255">
        <v>44</v>
      </c>
      <c r="G3255">
        <v>324</v>
      </c>
      <c r="H3255">
        <v>0</v>
      </c>
      <c r="I3255">
        <v>0</v>
      </c>
      <c r="J3255">
        <v>44</v>
      </c>
      <c r="K3255">
        <v>324</v>
      </c>
    </row>
    <row r="3256" spans="1:11" x14ac:dyDescent="0.25">
      <c r="A3256" t="s">
        <v>2435</v>
      </c>
      <c r="B3256" t="s">
        <v>73</v>
      </c>
      <c r="C3256" t="s">
        <v>259</v>
      </c>
      <c r="D3256" t="s">
        <v>238</v>
      </c>
      <c r="E3256" t="s">
        <v>205</v>
      </c>
      <c r="F3256">
        <v>206</v>
      </c>
      <c r="G3256">
        <v>1322.47</v>
      </c>
      <c r="H3256">
        <v>0</v>
      </c>
      <c r="I3256">
        <v>0</v>
      </c>
      <c r="J3256">
        <v>206</v>
      </c>
      <c r="K3256">
        <v>1322.47</v>
      </c>
    </row>
    <row r="3257" spans="1:11" x14ac:dyDescent="0.25">
      <c r="A3257" t="s">
        <v>2255</v>
      </c>
      <c r="B3257" t="s">
        <v>73</v>
      </c>
      <c r="C3257" t="s">
        <v>259</v>
      </c>
      <c r="D3257" t="s">
        <v>240</v>
      </c>
      <c r="E3257" t="s">
        <v>206</v>
      </c>
      <c r="F3257">
        <v>67</v>
      </c>
      <c r="G3257">
        <v>461</v>
      </c>
      <c r="H3257">
        <v>0</v>
      </c>
      <c r="I3257">
        <v>0</v>
      </c>
      <c r="J3257">
        <v>67</v>
      </c>
      <c r="K3257">
        <v>461</v>
      </c>
    </row>
    <row r="3258" spans="1:11" x14ac:dyDescent="0.25">
      <c r="A3258" t="s">
        <v>1828</v>
      </c>
      <c r="B3258" t="s">
        <v>73</v>
      </c>
      <c r="C3258" t="s">
        <v>259</v>
      </c>
      <c r="D3258" t="s">
        <v>242</v>
      </c>
      <c r="E3258" t="s">
        <v>207</v>
      </c>
      <c r="F3258">
        <v>804</v>
      </c>
      <c r="G3258">
        <v>4870.29</v>
      </c>
      <c r="H3258">
        <v>0</v>
      </c>
      <c r="I3258">
        <v>0</v>
      </c>
      <c r="J3258">
        <v>804</v>
      </c>
      <c r="K3258">
        <v>4870.29</v>
      </c>
    </row>
    <row r="3259" spans="1:11" x14ac:dyDescent="0.25">
      <c r="A3259" t="s">
        <v>4161</v>
      </c>
      <c r="B3259" t="s">
        <v>73</v>
      </c>
      <c r="C3259" t="s">
        <v>259</v>
      </c>
      <c r="D3259" t="s">
        <v>239</v>
      </c>
      <c r="E3259" t="s">
        <v>208</v>
      </c>
      <c r="F3259">
        <v>142</v>
      </c>
      <c r="G3259">
        <v>876.94</v>
      </c>
      <c r="H3259">
        <v>0</v>
      </c>
      <c r="I3259">
        <v>0</v>
      </c>
      <c r="J3259">
        <v>142</v>
      </c>
      <c r="K3259">
        <v>876.94</v>
      </c>
    </row>
    <row r="3260" spans="1:11" x14ac:dyDescent="0.25">
      <c r="A3260" t="s">
        <v>3619</v>
      </c>
      <c r="B3260" t="s">
        <v>73</v>
      </c>
      <c r="C3260" t="s">
        <v>259</v>
      </c>
      <c r="D3260" t="s">
        <v>243</v>
      </c>
      <c r="E3260" t="s">
        <v>209</v>
      </c>
      <c r="F3260">
        <v>123</v>
      </c>
      <c r="G3260">
        <v>789</v>
      </c>
      <c r="H3260">
        <v>0</v>
      </c>
      <c r="I3260">
        <v>0</v>
      </c>
      <c r="J3260">
        <v>123</v>
      </c>
      <c r="K3260">
        <v>789</v>
      </c>
    </row>
    <row r="3261" spans="1:11" x14ac:dyDescent="0.25">
      <c r="A3261" t="s">
        <v>743</v>
      </c>
      <c r="B3261" t="s">
        <v>73</v>
      </c>
      <c r="C3261" t="s">
        <v>259</v>
      </c>
      <c r="D3261" t="s">
        <v>241</v>
      </c>
      <c r="E3261" t="s">
        <v>210</v>
      </c>
      <c r="F3261">
        <v>137</v>
      </c>
      <c r="G3261">
        <v>911.47</v>
      </c>
      <c r="H3261">
        <v>0</v>
      </c>
      <c r="I3261">
        <v>0</v>
      </c>
      <c r="J3261">
        <v>137</v>
      </c>
      <c r="K3261">
        <v>911.47</v>
      </c>
    </row>
    <row r="3262" spans="1:11" x14ac:dyDescent="0.25">
      <c r="A3262" t="s">
        <v>1245</v>
      </c>
      <c r="B3262" t="s">
        <v>73</v>
      </c>
      <c r="C3262" t="s">
        <v>259</v>
      </c>
      <c r="D3262" t="s">
        <v>244</v>
      </c>
      <c r="E3262" t="s">
        <v>211</v>
      </c>
      <c r="F3262">
        <v>59</v>
      </c>
      <c r="G3262">
        <v>377.47</v>
      </c>
      <c r="H3262">
        <v>0</v>
      </c>
      <c r="I3262">
        <v>0</v>
      </c>
      <c r="J3262">
        <v>59</v>
      </c>
      <c r="K3262">
        <v>377.47</v>
      </c>
    </row>
    <row r="3263" spans="1:11" x14ac:dyDescent="0.25">
      <c r="A3263" t="s">
        <v>1738</v>
      </c>
      <c r="B3263" t="s">
        <v>73</v>
      </c>
      <c r="C3263" t="s">
        <v>259</v>
      </c>
      <c r="D3263" t="s">
        <v>238</v>
      </c>
      <c r="E3263" t="s">
        <v>212</v>
      </c>
      <c r="F3263">
        <v>108</v>
      </c>
      <c r="G3263">
        <v>712.94</v>
      </c>
      <c r="H3263">
        <v>0</v>
      </c>
      <c r="I3263">
        <v>0</v>
      </c>
      <c r="J3263">
        <v>108</v>
      </c>
      <c r="K3263">
        <v>712.94</v>
      </c>
    </row>
    <row r="3264" spans="1:11" x14ac:dyDescent="0.25">
      <c r="A3264" t="s">
        <v>1763</v>
      </c>
      <c r="B3264" t="s">
        <v>73</v>
      </c>
      <c r="C3264" t="s">
        <v>259</v>
      </c>
      <c r="D3264" t="s">
        <v>243</v>
      </c>
      <c r="E3264" t="s">
        <v>213</v>
      </c>
      <c r="F3264">
        <v>45</v>
      </c>
      <c r="G3264">
        <v>235</v>
      </c>
      <c r="H3264">
        <v>0</v>
      </c>
      <c r="I3264">
        <v>0</v>
      </c>
      <c r="J3264">
        <v>45</v>
      </c>
      <c r="K3264">
        <v>235</v>
      </c>
    </row>
    <row r="3265" spans="1:11" x14ac:dyDescent="0.25">
      <c r="A3265" t="s">
        <v>3217</v>
      </c>
      <c r="B3265" t="s">
        <v>73</v>
      </c>
      <c r="C3265" t="s">
        <v>259</v>
      </c>
      <c r="D3265" t="s">
        <v>239</v>
      </c>
      <c r="E3265" t="s">
        <v>214</v>
      </c>
      <c r="F3265">
        <v>66</v>
      </c>
      <c r="G3265">
        <v>397.94</v>
      </c>
      <c r="H3265">
        <v>0</v>
      </c>
      <c r="I3265">
        <v>0</v>
      </c>
      <c r="J3265">
        <v>66</v>
      </c>
      <c r="K3265">
        <v>397.94</v>
      </c>
    </row>
    <row r="3266" spans="1:11" x14ac:dyDescent="0.25">
      <c r="A3266" t="s">
        <v>3593</v>
      </c>
      <c r="B3266" t="s">
        <v>73</v>
      </c>
      <c r="C3266" t="s">
        <v>259</v>
      </c>
      <c r="D3266" t="s">
        <v>241</v>
      </c>
      <c r="E3266" t="s">
        <v>215</v>
      </c>
      <c r="F3266">
        <v>115</v>
      </c>
      <c r="G3266">
        <v>795.94</v>
      </c>
      <c r="H3266">
        <v>0</v>
      </c>
      <c r="I3266">
        <v>0</v>
      </c>
      <c r="J3266">
        <v>115</v>
      </c>
      <c r="K3266">
        <v>795.94</v>
      </c>
    </row>
    <row r="3267" spans="1:11" x14ac:dyDescent="0.25">
      <c r="A3267" t="s">
        <v>2908</v>
      </c>
      <c r="B3267" t="s">
        <v>73</v>
      </c>
      <c r="C3267" t="s">
        <v>259</v>
      </c>
      <c r="D3267" t="s">
        <v>245</v>
      </c>
      <c r="E3267" t="s">
        <v>216</v>
      </c>
      <c r="F3267">
        <v>168</v>
      </c>
      <c r="G3267">
        <v>1208</v>
      </c>
      <c r="H3267">
        <v>0</v>
      </c>
      <c r="I3267">
        <v>0</v>
      </c>
      <c r="J3267">
        <v>168</v>
      </c>
      <c r="K3267">
        <v>1208</v>
      </c>
    </row>
    <row r="3268" spans="1:11" x14ac:dyDescent="0.25">
      <c r="A3268" t="s">
        <v>1113</v>
      </c>
      <c r="B3268" t="s">
        <v>73</v>
      </c>
      <c r="C3268" t="s">
        <v>259</v>
      </c>
      <c r="D3268" t="s">
        <v>244</v>
      </c>
      <c r="E3268" t="s">
        <v>217</v>
      </c>
      <c r="F3268">
        <v>51</v>
      </c>
      <c r="G3268">
        <v>337</v>
      </c>
      <c r="H3268">
        <v>0</v>
      </c>
      <c r="I3268">
        <v>0</v>
      </c>
      <c r="J3268">
        <v>51</v>
      </c>
      <c r="K3268">
        <v>337</v>
      </c>
    </row>
    <row r="3269" spans="1:11" x14ac:dyDescent="0.25">
      <c r="A3269" t="s">
        <v>2257</v>
      </c>
      <c r="B3269" t="s">
        <v>73</v>
      </c>
      <c r="C3269" t="s">
        <v>259</v>
      </c>
      <c r="D3269" t="s">
        <v>239</v>
      </c>
      <c r="E3269" t="s">
        <v>218</v>
      </c>
      <c r="F3269">
        <v>116</v>
      </c>
      <c r="G3269">
        <v>727</v>
      </c>
      <c r="H3269">
        <v>0</v>
      </c>
      <c r="I3269">
        <v>0</v>
      </c>
      <c r="J3269">
        <v>116</v>
      </c>
      <c r="K3269">
        <v>727</v>
      </c>
    </row>
    <row r="3270" spans="1:11" x14ac:dyDescent="0.25">
      <c r="A3270" t="s">
        <v>2825</v>
      </c>
      <c r="B3270" t="s">
        <v>73</v>
      </c>
      <c r="C3270" t="s">
        <v>259</v>
      </c>
      <c r="D3270" t="s">
        <v>239</v>
      </c>
      <c r="E3270" t="s">
        <v>219</v>
      </c>
      <c r="F3270">
        <v>100</v>
      </c>
      <c r="G3270">
        <v>587.47</v>
      </c>
      <c r="H3270">
        <v>0</v>
      </c>
      <c r="I3270">
        <v>0</v>
      </c>
      <c r="J3270">
        <v>100</v>
      </c>
      <c r="K3270">
        <v>587.47</v>
      </c>
    </row>
    <row r="3271" spans="1:11" x14ac:dyDescent="0.25">
      <c r="A3271" t="s">
        <v>3727</v>
      </c>
      <c r="B3271" t="s">
        <v>73</v>
      </c>
      <c r="C3271" t="s">
        <v>259</v>
      </c>
      <c r="D3271" t="s">
        <v>241</v>
      </c>
      <c r="E3271" t="s">
        <v>220</v>
      </c>
      <c r="F3271">
        <v>84</v>
      </c>
      <c r="G3271">
        <v>531.47</v>
      </c>
      <c r="H3271">
        <v>0</v>
      </c>
      <c r="I3271">
        <v>0</v>
      </c>
      <c r="J3271">
        <v>84</v>
      </c>
      <c r="K3271">
        <v>531.47</v>
      </c>
    </row>
    <row r="3272" spans="1:11" x14ac:dyDescent="0.25">
      <c r="A3272" t="s">
        <v>1510</v>
      </c>
      <c r="B3272" t="s">
        <v>73</v>
      </c>
      <c r="C3272" t="s">
        <v>259</v>
      </c>
      <c r="D3272" t="s">
        <v>244</v>
      </c>
      <c r="E3272" t="s">
        <v>221</v>
      </c>
      <c r="F3272">
        <v>187</v>
      </c>
      <c r="G3272">
        <v>1240.94</v>
      </c>
      <c r="H3272">
        <v>0</v>
      </c>
      <c r="I3272">
        <v>0</v>
      </c>
      <c r="J3272">
        <v>187</v>
      </c>
      <c r="K3272">
        <v>1240.94</v>
      </c>
    </row>
    <row r="3273" spans="1:11" x14ac:dyDescent="0.25">
      <c r="A3273" t="s">
        <v>1767</v>
      </c>
      <c r="B3273" t="s">
        <v>73</v>
      </c>
      <c r="C3273" t="s">
        <v>259</v>
      </c>
      <c r="D3273" t="s">
        <v>242</v>
      </c>
      <c r="E3273" t="s">
        <v>222</v>
      </c>
      <c r="F3273">
        <v>91</v>
      </c>
      <c r="G3273">
        <v>564.47</v>
      </c>
      <c r="H3273">
        <v>0</v>
      </c>
      <c r="I3273">
        <v>0</v>
      </c>
      <c r="J3273">
        <v>91</v>
      </c>
      <c r="K3273">
        <v>564.47</v>
      </c>
    </row>
    <row r="3274" spans="1:11" x14ac:dyDescent="0.25">
      <c r="A3274" t="s">
        <v>1716</v>
      </c>
      <c r="B3274" t="s">
        <v>73</v>
      </c>
      <c r="C3274" t="s">
        <v>259</v>
      </c>
      <c r="D3274" t="s">
        <v>244</v>
      </c>
      <c r="E3274" t="s">
        <v>256</v>
      </c>
      <c r="F3274">
        <v>1552</v>
      </c>
      <c r="G3274">
        <v>10400.64</v>
      </c>
      <c r="H3274">
        <v>0</v>
      </c>
      <c r="I3274">
        <v>0</v>
      </c>
      <c r="J3274">
        <v>1552</v>
      </c>
      <c r="K3274">
        <v>10400.64</v>
      </c>
    </row>
    <row r="3275" spans="1:11" x14ac:dyDescent="0.25">
      <c r="A3275" t="s">
        <v>572</v>
      </c>
      <c r="B3275" t="s">
        <v>73</v>
      </c>
      <c r="C3275" t="s">
        <v>259</v>
      </c>
      <c r="D3275" t="s">
        <v>237</v>
      </c>
      <c r="E3275" t="s">
        <v>223</v>
      </c>
      <c r="F3275">
        <v>169</v>
      </c>
      <c r="G3275">
        <v>1161.47</v>
      </c>
      <c r="H3275">
        <v>0</v>
      </c>
      <c r="I3275">
        <v>0</v>
      </c>
      <c r="J3275">
        <v>169</v>
      </c>
      <c r="K3275">
        <v>1161.47</v>
      </c>
    </row>
    <row r="3276" spans="1:11" x14ac:dyDescent="0.25">
      <c r="A3276" t="s">
        <v>627</v>
      </c>
      <c r="B3276" t="s">
        <v>73</v>
      </c>
      <c r="C3276" t="s">
        <v>259</v>
      </c>
      <c r="D3276" t="s">
        <v>242</v>
      </c>
      <c r="E3276" t="s">
        <v>224</v>
      </c>
      <c r="F3276">
        <v>324</v>
      </c>
      <c r="G3276">
        <v>2045.82</v>
      </c>
      <c r="H3276">
        <v>0</v>
      </c>
      <c r="I3276">
        <v>0</v>
      </c>
      <c r="J3276">
        <v>324</v>
      </c>
      <c r="K3276">
        <v>2045.82</v>
      </c>
    </row>
    <row r="3277" spans="1:11" x14ac:dyDescent="0.25">
      <c r="A3277" t="s">
        <v>2429</v>
      </c>
      <c r="B3277" t="s">
        <v>73</v>
      </c>
      <c r="C3277" t="s">
        <v>259</v>
      </c>
      <c r="D3277" t="s">
        <v>239</v>
      </c>
      <c r="E3277" t="s">
        <v>225</v>
      </c>
      <c r="F3277">
        <v>38</v>
      </c>
      <c r="G3277">
        <v>211.94</v>
      </c>
      <c r="H3277">
        <v>0</v>
      </c>
      <c r="I3277">
        <v>0</v>
      </c>
      <c r="J3277">
        <v>38</v>
      </c>
      <c r="K3277">
        <v>211.94</v>
      </c>
    </row>
    <row r="3278" spans="1:11" x14ac:dyDescent="0.25">
      <c r="A3278" t="s">
        <v>936</v>
      </c>
      <c r="B3278" t="s">
        <v>73</v>
      </c>
      <c r="C3278" t="s">
        <v>259</v>
      </c>
      <c r="D3278" t="s">
        <v>241</v>
      </c>
      <c r="E3278" t="s">
        <v>226</v>
      </c>
      <c r="F3278">
        <v>39</v>
      </c>
      <c r="G3278">
        <v>282</v>
      </c>
      <c r="H3278">
        <v>0</v>
      </c>
      <c r="I3278">
        <v>0</v>
      </c>
      <c r="J3278">
        <v>39</v>
      </c>
      <c r="K3278">
        <v>282</v>
      </c>
    </row>
    <row r="3279" spans="1:11" x14ac:dyDescent="0.25">
      <c r="A3279" t="s">
        <v>1020</v>
      </c>
      <c r="B3279" t="s">
        <v>73</v>
      </c>
      <c r="C3279" t="s">
        <v>259</v>
      </c>
      <c r="D3279" t="s">
        <v>241</v>
      </c>
      <c r="E3279" t="s">
        <v>227</v>
      </c>
      <c r="F3279">
        <v>100</v>
      </c>
      <c r="G3279">
        <v>658</v>
      </c>
      <c r="H3279">
        <v>0</v>
      </c>
      <c r="I3279">
        <v>0</v>
      </c>
      <c r="J3279">
        <v>100</v>
      </c>
      <c r="K3279">
        <v>658</v>
      </c>
    </row>
    <row r="3280" spans="1:11" x14ac:dyDescent="0.25">
      <c r="A3280" t="s">
        <v>2490</v>
      </c>
      <c r="B3280" t="s">
        <v>73</v>
      </c>
      <c r="C3280" t="s">
        <v>259</v>
      </c>
      <c r="D3280" t="s">
        <v>243</v>
      </c>
      <c r="E3280" t="s">
        <v>228</v>
      </c>
      <c r="F3280">
        <v>251</v>
      </c>
      <c r="G3280">
        <v>1516.47</v>
      </c>
      <c r="H3280">
        <v>0</v>
      </c>
      <c r="I3280">
        <v>0</v>
      </c>
      <c r="J3280">
        <v>251</v>
      </c>
      <c r="K3280">
        <v>1516.47</v>
      </c>
    </row>
    <row r="3281" spans="1:11" x14ac:dyDescent="0.25">
      <c r="A3281" t="s">
        <v>3471</v>
      </c>
      <c r="B3281" t="s">
        <v>73</v>
      </c>
      <c r="C3281" t="s">
        <v>259</v>
      </c>
      <c r="D3281" t="s">
        <v>242</v>
      </c>
      <c r="E3281" t="s">
        <v>229</v>
      </c>
      <c r="F3281">
        <v>72</v>
      </c>
      <c r="G3281">
        <v>432</v>
      </c>
      <c r="H3281">
        <v>0</v>
      </c>
      <c r="I3281">
        <v>0</v>
      </c>
      <c r="J3281">
        <v>72</v>
      </c>
      <c r="K3281">
        <v>432</v>
      </c>
    </row>
    <row r="3282" spans="1:11" x14ac:dyDescent="0.25">
      <c r="A3282" t="s">
        <v>3059</v>
      </c>
      <c r="B3282" t="s">
        <v>73</v>
      </c>
      <c r="C3282" t="s">
        <v>259</v>
      </c>
      <c r="D3282" t="s">
        <v>241</v>
      </c>
      <c r="E3282" t="s">
        <v>230</v>
      </c>
      <c r="F3282">
        <v>110</v>
      </c>
      <c r="G3282">
        <v>733</v>
      </c>
      <c r="H3282">
        <v>0</v>
      </c>
      <c r="I3282">
        <v>0</v>
      </c>
      <c r="J3282">
        <v>110</v>
      </c>
      <c r="K3282">
        <v>733</v>
      </c>
    </row>
    <row r="3283" spans="1:11" x14ac:dyDescent="0.25">
      <c r="A3283" t="s">
        <v>1437</v>
      </c>
      <c r="B3283" t="s">
        <v>73</v>
      </c>
      <c r="C3283" t="s">
        <v>259</v>
      </c>
      <c r="D3283" t="s">
        <v>242</v>
      </c>
      <c r="E3283" t="s">
        <v>231</v>
      </c>
      <c r="F3283">
        <v>120</v>
      </c>
      <c r="G3283">
        <v>698</v>
      </c>
      <c r="H3283">
        <v>0</v>
      </c>
      <c r="I3283">
        <v>0</v>
      </c>
      <c r="J3283">
        <v>120</v>
      </c>
      <c r="K3283">
        <v>698</v>
      </c>
    </row>
    <row r="3284" spans="1:11" x14ac:dyDescent="0.25">
      <c r="A3284" t="s">
        <v>2431</v>
      </c>
      <c r="B3284" t="s">
        <v>73</v>
      </c>
      <c r="C3284" t="s">
        <v>259</v>
      </c>
      <c r="D3284" t="s">
        <v>244</v>
      </c>
      <c r="E3284" t="s">
        <v>232</v>
      </c>
      <c r="F3284">
        <v>52</v>
      </c>
      <c r="G3284">
        <v>327.47000000000003</v>
      </c>
      <c r="H3284">
        <v>0</v>
      </c>
      <c r="I3284">
        <v>0</v>
      </c>
      <c r="J3284">
        <v>52</v>
      </c>
      <c r="K3284">
        <v>327.47000000000003</v>
      </c>
    </row>
    <row r="3285" spans="1:11" x14ac:dyDescent="0.25">
      <c r="A3285" t="s">
        <v>3251</v>
      </c>
      <c r="B3285" t="s">
        <v>73</v>
      </c>
      <c r="C3285" t="s">
        <v>259</v>
      </c>
      <c r="D3285" t="s">
        <v>244</v>
      </c>
      <c r="E3285" t="s">
        <v>233</v>
      </c>
      <c r="F3285">
        <v>165</v>
      </c>
      <c r="G3285">
        <v>1079.94</v>
      </c>
      <c r="H3285">
        <v>0</v>
      </c>
      <c r="I3285">
        <v>0</v>
      </c>
      <c r="J3285">
        <v>165</v>
      </c>
      <c r="K3285">
        <v>1079.94</v>
      </c>
    </row>
    <row r="3286" spans="1:11" x14ac:dyDescent="0.25">
      <c r="A3286" t="s">
        <v>1402</v>
      </c>
      <c r="B3286" t="s">
        <v>73</v>
      </c>
      <c r="C3286" t="s">
        <v>259</v>
      </c>
      <c r="D3286" t="s">
        <v>245</v>
      </c>
      <c r="E3286" t="s">
        <v>234</v>
      </c>
      <c r="F3286">
        <v>89</v>
      </c>
      <c r="G3286">
        <v>591.47</v>
      </c>
      <c r="H3286">
        <v>0</v>
      </c>
      <c r="I3286">
        <v>0</v>
      </c>
      <c r="J3286">
        <v>89</v>
      </c>
      <c r="K3286">
        <v>591.47</v>
      </c>
    </row>
    <row r="3287" spans="1:11" x14ac:dyDescent="0.25">
      <c r="A3287" t="s">
        <v>2403</v>
      </c>
      <c r="B3287" t="s">
        <v>73</v>
      </c>
      <c r="C3287" t="s">
        <v>259</v>
      </c>
      <c r="D3287" t="s">
        <v>245</v>
      </c>
      <c r="E3287" t="s">
        <v>257</v>
      </c>
      <c r="F3287">
        <v>2217</v>
      </c>
      <c r="G3287">
        <v>15349.11</v>
      </c>
      <c r="H3287">
        <v>0</v>
      </c>
      <c r="I3287">
        <v>0</v>
      </c>
      <c r="J3287">
        <v>2217</v>
      </c>
      <c r="K3287">
        <v>15349.11</v>
      </c>
    </row>
    <row r="3288" spans="1:11" x14ac:dyDescent="0.25">
      <c r="A3288" t="s">
        <v>3063</v>
      </c>
      <c r="B3288" t="s">
        <v>73</v>
      </c>
      <c r="C3288" t="s">
        <v>264</v>
      </c>
      <c r="D3288" t="s">
        <v>81</v>
      </c>
      <c r="E3288" t="s">
        <v>248</v>
      </c>
      <c r="F3288">
        <v>0</v>
      </c>
      <c r="G3288">
        <v>0</v>
      </c>
      <c r="H3288">
        <v>130</v>
      </c>
      <c r="I3288">
        <v>0</v>
      </c>
      <c r="J3288">
        <v>130</v>
      </c>
      <c r="K3288">
        <v>0</v>
      </c>
    </row>
    <row r="3289" spans="1:11" x14ac:dyDescent="0.25">
      <c r="A3289" t="s">
        <v>3935</v>
      </c>
      <c r="B3289" t="s">
        <v>73</v>
      </c>
      <c r="C3289" t="s">
        <v>264</v>
      </c>
      <c r="D3289" t="s">
        <v>239</v>
      </c>
      <c r="E3289" t="s">
        <v>82</v>
      </c>
      <c r="F3289">
        <v>0</v>
      </c>
      <c r="G3289">
        <v>0</v>
      </c>
      <c r="H3289">
        <v>1</v>
      </c>
      <c r="I3289">
        <v>0</v>
      </c>
      <c r="J3289">
        <v>1</v>
      </c>
      <c r="K3289">
        <v>0</v>
      </c>
    </row>
    <row r="3290" spans="1:11" x14ac:dyDescent="0.25">
      <c r="A3290" t="s">
        <v>19286</v>
      </c>
      <c r="B3290" t="s">
        <v>73</v>
      </c>
      <c r="C3290" t="s">
        <v>264</v>
      </c>
      <c r="D3290" t="s">
        <v>239</v>
      </c>
      <c r="E3290" t="s">
        <v>83</v>
      </c>
      <c r="F3290">
        <v>0</v>
      </c>
      <c r="G3290">
        <v>0</v>
      </c>
      <c r="H3290">
        <v>1</v>
      </c>
      <c r="I3290">
        <v>0</v>
      </c>
      <c r="J3290">
        <v>1</v>
      </c>
      <c r="K3290">
        <v>0</v>
      </c>
    </row>
    <row r="3291" spans="1:11" x14ac:dyDescent="0.25">
      <c r="A3291" t="s">
        <v>2693</v>
      </c>
      <c r="B3291" t="s">
        <v>73</v>
      </c>
      <c r="C3291" t="s">
        <v>264</v>
      </c>
      <c r="D3291" t="s">
        <v>238</v>
      </c>
      <c r="E3291" t="s">
        <v>86</v>
      </c>
      <c r="F3291">
        <v>0</v>
      </c>
      <c r="G3291">
        <v>0</v>
      </c>
      <c r="H3291">
        <v>1</v>
      </c>
      <c r="I3291">
        <v>0</v>
      </c>
      <c r="J3291">
        <v>1</v>
      </c>
      <c r="K3291">
        <v>0</v>
      </c>
    </row>
    <row r="3292" spans="1:11" x14ac:dyDescent="0.25">
      <c r="A3292" t="s">
        <v>857</v>
      </c>
      <c r="B3292" t="s">
        <v>73</v>
      </c>
      <c r="C3292" t="s">
        <v>264</v>
      </c>
      <c r="D3292" t="s">
        <v>239</v>
      </c>
      <c r="E3292" t="s">
        <v>87</v>
      </c>
      <c r="F3292">
        <v>0</v>
      </c>
      <c r="G3292">
        <v>0</v>
      </c>
      <c r="H3292">
        <v>4</v>
      </c>
      <c r="I3292">
        <v>0</v>
      </c>
      <c r="J3292">
        <v>4</v>
      </c>
      <c r="K3292">
        <v>0</v>
      </c>
    </row>
    <row r="3293" spans="1:11" x14ac:dyDescent="0.25">
      <c r="A3293" t="s">
        <v>1611</v>
      </c>
      <c r="B3293" t="s">
        <v>73</v>
      </c>
      <c r="C3293" t="s">
        <v>264</v>
      </c>
      <c r="D3293" t="s">
        <v>244</v>
      </c>
      <c r="E3293" t="s">
        <v>88</v>
      </c>
      <c r="F3293">
        <v>0</v>
      </c>
      <c r="G3293">
        <v>0</v>
      </c>
      <c r="H3293">
        <v>2</v>
      </c>
      <c r="I3293">
        <v>0</v>
      </c>
      <c r="J3293">
        <v>2</v>
      </c>
      <c r="K3293">
        <v>0</v>
      </c>
    </row>
    <row r="3294" spans="1:11" x14ac:dyDescent="0.25">
      <c r="A3294" t="s">
        <v>2665</v>
      </c>
      <c r="B3294" t="s">
        <v>73</v>
      </c>
      <c r="C3294" t="s">
        <v>264</v>
      </c>
      <c r="D3294" t="s">
        <v>241</v>
      </c>
      <c r="E3294" t="s">
        <v>91</v>
      </c>
      <c r="F3294">
        <v>0</v>
      </c>
      <c r="G3294">
        <v>0</v>
      </c>
      <c r="H3294">
        <v>1</v>
      </c>
      <c r="I3294">
        <v>0</v>
      </c>
      <c r="J3294">
        <v>1</v>
      </c>
      <c r="K3294">
        <v>0</v>
      </c>
    </row>
    <row r="3295" spans="1:11" x14ac:dyDescent="0.25">
      <c r="A3295" t="s">
        <v>2763</v>
      </c>
      <c r="B3295" t="s">
        <v>73</v>
      </c>
      <c r="C3295" t="s">
        <v>264</v>
      </c>
      <c r="D3295" t="s">
        <v>243</v>
      </c>
      <c r="E3295" t="s">
        <v>92</v>
      </c>
      <c r="F3295">
        <v>0</v>
      </c>
      <c r="G3295">
        <v>0</v>
      </c>
      <c r="H3295">
        <v>1</v>
      </c>
      <c r="I3295">
        <v>0</v>
      </c>
      <c r="J3295">
        <v>1</v>
      </c>
      <c r="K3295">
        <v>0</v>
      </c>
    </row>
    <row r="3296" spans="1:11" x14ac:dyDescent="0.25">
      <c r="A3296" t="s">
        <v>1416</v>
      </c>
      <c r="B3296" t="s">
        <v>73</v>
      </c>
      <c r="C3296" t="s">
        <v>264</v>
      </c>
      <c r="D3296" t="s">
        <v>245</v>
      </c>
      <c r="E3296" t="s">
        <v>94</v>
      </c>
      <c r="F3296">
        <v>0</v>
      </c>
      <c r="G3296">
        <v>0</v>
      </c>
      <c r="H3296">
        <v>2</v>
      </c>
      <c r="I3296">
        <v>0</v>
      </c>
      <c r="J3296">
        <v>2</v>
      </c>
      <c r="K3296">
        <v>0</v>
      </c>
    </row>
    <row r="3297" spans="1:11" x14ac:dyDescent="0.25">
      <c r="A3297" t="s">
        <v>2514</v>
      </c>
      <c r="B3297" t="s">
        <v>73</v>
      </c>
      <c r="C3297" t="s">
        <v>264</v>
      </c>
      <c r="D3297" t="s">
        <v>242</v>
      </c>
      <c r="E3297" t="s">
        <v>96</v>
      </c>
      <c r="F3297">
        <v>0</v>
      </c>
      <c r="G3297">
        <v>0</v>
      </c>
      <c r="H3297">
        <v>1</v>
      </c>
      <c r="I3297">
        <v>0</v>
      </c>
      <c r="J3297">
        <v>1</v>
      </c>
      <c r="K3297">
        <v>0</v>
      </c>
    </row>
    <row r="3298" spans="1:11" x14ac:dyDescent="0.25">
      <c r="A3298" t="s">
        <v>3225</v>
      </c>
      <c r="B3298" t="s">
        <v>73</v>
      </c>
      <c r="C3298" t="s">
        <v>264</v>
      </c>
      <c r="D3298" t="s">
        <v>243</v>
      </c>
      <c r="E3298" t="s">
        <v>97</v>
      </c>
      <c r="F3298">
        <v>0</v>
      </c>
      <c r="G3298">
        <v>0</v>
      </c>
      <c r="H3298">
        <v>1</v>
      </c>
      <c r="I3298">
        <v>0</v>
      </c>
      <c r="J3298">
        <v>1</v>
      </c>
      <c r="K3298">
        <v>0</v>
      </c>
    </row>
    <row r="3299" spans="1:11" x14ac:dyDescent="0.25">
      <c r="A3299" t="s">
        <v>19250</v>
      </c>
      <c r="B3299" t="s">
        <v>73</v>
      </c>
      <c r="C3299" t="s">
        <v>264</v>
      </c>
      <c r="D3299" t="s">
        <v>239</v>
      </c>
      <c r="E3299" t="s">
        <v>98</v>
      </c>
      <c r="F3299">
        <v>0</v>
      </c>
      <c r="G3299">
        <v>0</v>
      </c>
      <c r="H3299">
        <v>1</v>
      </c>
      <c r="I3299">
        <v>0</v>
      </c>
      <c r="J3299">
        <v>1</v>
      </c>
      <c r="K3299">
        <v>0</v>
      </c>
    </row>
    <row r="3300" spans="1:11" x14ac:dyDescent="0.25">
      <c r="A3300" t="s">
        <v>1248</v>
      </c>
      <c r="B3300" t="s">
        <v>73</v>
      </c>
      <c r="C3300" t="s">
        <v>264</v>
      </c>
      <c r="D3300" t="s">
        <v>242</v>
      </c>
      <c r="E3300" t="s">
        <v>99</v>
      </c>
      <c r="F3300">
        <v>0</v>
      </c>
      <c r="G3300">
        <v>0</v>
      </c>
      <c r="H3300">
        <v>1</v>
      </c>
      <c r="I3300">
        <v>0</v>
      </c>
      <c r="J3300">
        <v>1</v>
      </c>
      <c r="K3300">
        <v>0</v>
      </c>
    </row>
    <row r="3301" spans="1:11" x14ac:dyDescent="0.25">
      <c r="A3301" t="s">
        <v>2339</v>
      </c>
      <c r="B3301" t="s">
        <v>73</v>
      </c>
      <c r="C3301" t="s">
        <v>264</v>
      </c>
      <c r="D3301" t="s">
        <v>241</v>
      </c>
      <c r="E3301" t="s">
        <v>100</v>
      </c>
      <c r="F3301">
        <v>0</v>
      </c>
      <c r="G3301">
        <v>0</v>
      </c>
      <c r="H3301">
        <v>2</v>
      </c>
      <c r="I3301">
        <v>0</v>
      </c>
      <c r="J3301">
        <v>2</v>
      </c>
      <c r="K3301">
        <v>0</v>
      </c>
    </row>
    <row r="3302" spans="1:11" x14ac:dyDescent="0.25">
      <c r="A3302" t="s">
        <v>19289</v>
      </c>
      <c r="B3302" t="s">
        <v>73</v>
      </c>
      <c r="C3302" t="s">
        <v>264</v>
      </c>
      <c r="D3302" t="s">
        <v>245</v>
      </c>
      <c r="E3302" t="s">
        <v>101</v>
      </c>
      <c r="F3302">
        <v>0</v>
      </c>
      <c r="G3302">
        <v>0</v>
      </c>
      <c r="H3302">
        <v>1</v>
      </c>
      <c r="I3302">
        <v>0</v>
      </c>
      <c r="J3302">
        <v>1</v>
      </c>
      <c r="K3302">
        <v>0</v>
      </c>
    </row>
    <row r="3303" spans="1:11" x14ac:dyDescent="0.25">
      <c r="A3303" t="s">
        <v>2136</v>
      </c>
      <c r="B3303" t="s">
        <v>73</v>
      </c>
      <c r="C3303" t="s">
        <v>264</v>
      </c>
      <c r="D3303" t="s">
        <v>239</v>
      </c>
      <c r="E3303" t="s">
        <v>103</v>
      </c>
      <c r="F3303">
        <v>0</v>
      </c>
      <c r="G3303">
        <v>0</v>
      </c>
      <c r="H3303">
        <v>2</v>
      </c>
      <c r="I3303">
        <v>0</v>
      </c>
      <c r="J3303">
        <v>2</v>
      </c>
      <c r="K3303">
        <v>0</v>
      </c>
    </row>
    <row r="3304" spans="1:11" x14ac:dyDescent="0.25">
      <c r="A3304" t="s">
        <v>3741</v>
      </c>
      <c r="B3304" t="s">
        <v>73</v>
      </c>
      <c r="C3304" t="s">
        <v>264</v>
      </c>
      <c r="D3304" t="s">
        <v>241</v>
      </c>
      <c r="E3304" t="s">
        <v>106</v>
      </c>
      <c r="F3304">
        <v>0</v>
      </c>
      <c r="G3304">
        <v>0</v>
      </c>
      <c r="H3304">
        <v>2</v>
      </c>
      <c r="I3304">
        <v>0</v>
      </c>
      <c r="J3304">
        <v>2</v>
      </c>
      <c r="K3304">
        <v>0</v>
      </c>
    </row>
    <row r="3305" spans="1:11" x14ac:dyDescent="0.25">
      <c r="A3305" t="s">
        <v>1351</v>
      </c>
      <c r="B3305" t="s">
        <v>73</v>
      </c>
      <c r="C3305" t="s">
        <v>264</v>
      </c>
      <c r="D3305" t="s">
        <v>239</v>
      </c>
      <c r="E3305" t="s">
        <v>110</v>
      </c>
      <c r="F3305">
        <v>0</v>
      </c>
      <c r="G3305">
        <v>0</v>
      </c>
      <c r="H3305">
        <v>4</v>
      </c>
      <c r="I3305">
        <v>0</v>
      </c>
      <c r="J3305">
        <v>4</v>
      </c>
      <c r="K3305">
        <v>0</v>
      </c>
    </row>
    <row r="3306" spans="1:11" x14ac:dyDescent="0.25">
      <c r="A3306" t="s">
        <v>3835</v>
      </c>
      <c r="B3306" t="s">
        <v>73</v>
      </c>
      <c r="C3306" t="s">
        <v>264</v>
      </c>
      <c r="D3306" t="s">
        <v>243</v>
      </c>
      <c r="E3306" t="s">
        <v>115</v>
      </c>
      <c r="F3306">
        <v>0</v>
      </c>
      <c r="G3306">
        <v>0</v>
      </c>
      <c r="H3306">
        <v>1</v>
      </c>
      <c r="I3306">
        <v>0</v>
      </c>
      <c r="J3306">
        <v>1</v>
      </c>
      <c r="K3306">
        <v>0</v>
      </c>
    </row>
    <row r="3307" spans="1:11" x14ac:dyDescent="0.25">
      <c r="A3307" t="s">
        <v>1725</v>
      </c>
      <c r="B3307" t="s">
        <v>73</v>
      </c>
      <c r="C3307" t="s">
        <v>264</v>
      </c>
      <c r="D3307" t="s">
        <v>243</v>
      </c>
      <c r="E3307" t="s">
        <v>117</v>
      </c>
      <c r="F3307">
        <v>0</v>
      </c>
      <c r="G3307">
        <v>0</v>
      </c>
      <c r="H3307">
        <v>1</v>
      </c>
      <c r="I3307">
        <v>0</v>
      </c>
      <c r="J3307">
        <v>1</v>
      </c>
      <c r="K3307">
        <v>0</v>
      </c>
    </row>
    <row r="3308" spans="1:11" x14ac:dyDescent="0.25">
      <c r="A3308" t="s">
        <v>1443</v>
      </c>
      <c r="B3308" t="s">
        <v>73</v>
      </c>
      <c r="C3308" t="s">
        <v>264</v>
      </c>
      <c r="D3308" t="s">
        <v>240</v>
      </c>
      <c r="E3308" t="s">
        <v>119</v>
      </c>
      <c r="F3308">
        <v>0</v>
      </c>
      <c r="G3308">
        <v>0</v>
      </c>
      <c r="H3308">
        <v>1</v>
      </c>
      <c r="I3308">
        <v>0</v>
      </c>
      <c r="J3308">
        <v>1</v>
      </c>
      <c r="K3308">
        <v>0</v>
      </c>
    </row>
    <row r="3309" spans="1:11" x14ac:dyDescent="0.25">
      <c r="A3309" t="s">
        <v>2648</v>
      </c>
      <c r="B3309" t="s">
        <v>73</v>
      </c>
      <c r="C3309" t="s">
        <v>264</v>
      </c>
      <c r="D3309" t="s">
        <v>237</v>
      </c>
      <c r="E3309" t="s">
        <v>249</v>
      </c>
      <c r="F3309">
        <v>0</v>
      </c>
      <c r="G3309">
        <v>0</v>
      </c>
      <c r="H3309">
        <v>6</v>
      </c>
      <c r="I3309">
        <v>0</v>
      </c>
      <c r="J3309">
        <v>6</v>
      </c>
      <c r="K3309">
        <v>0</v>
      </c>
    </row>
    <row r="3310" spans="1:11" x14ac:dyDescent="0.25">
      <c r="A3310" t="s">
        <v>1327</v>
      </c>
      <c r="B3310" t="s">
        <v>73</v>
      </c>
      <c r="C3310" t="s">
        <v>264</v>
      </c>
      <c r="D3310" t="s">
        <v>238</v>
      </c>
      <c r="E3310" t="s">
        <v>250</v>
      </c>
      <c r="F3310">
        <v>0</v>
      </c>
      <c r="G3310">
        <v>0</v>
      </c>
      <c r="H3310">
        <v>14</v>
      </c>
      <c r="I3310">
        <v>0</v>
      </c>
      <c r="J3310">
        <v>14</v>
      </c>
      <c r="K3310">
        <v>0</v>
      </c>
    </row>
    <row r="3311" spans="1:11" x14ac:dyDescent="0.25">
      <c r="A3311" t="s">
        <v>2076</v>
      </c>
      <c r="B3311" t="s">
        <v>73</v>
      </c>
      <c r="C3311" t="s">
        <v>264</v>
      </c>
      <c r="D3311" t="s">
        <v>239</v>
      </c>
      <c r="E3311" t="s">
        <v>123</v>
      </c>
      <c r="F3311">
        <v>0</v>
      </c>
      <c r="G3311">
        <v>0</v>
      </c>
      <c r="H3311">
        <v>1</v>
      </c>
      <c r="I3311">
        <v>0</v>
      </c>
      <c r="J3311">
        <v>1</v>
      </c>
      <c r="K3311">
        <v>0</v>
      </c>
    </row>
    <row r="3312" spans="1:11" x14ac:dyDescent="0.25">
      <c r="A3312" t="s">
        <v>3765</v>
      </c>
      <c r="B3312" t="s">
        <v>73</v>
      </c>
      <c r="C3312" t="s">
        <v>264</v>
      </c>
      <c r="D3312" t="s">
        <v>238</v>
      </c>
      <c r="E3312" t="s">
        <v>124</v>
      </c>
      <c r="F3312">
        <v>0</v>
      </c>
      <c r="G3312">
        <v>0</v>
      </c>
      <c r="H3312">
        <v>3</v>
      </c>
      <c r="I3312">
        <v>0</v>
      </c>
      <c r="J3312">
        <v>3</v>
      </c>
      <c r="K3312">
        <v>0</v>
      </c>
    </row>
    <row r="3313" spans="1:11" x14ac:dyDescent="0.25">
      <c r="A3313" t="s">
        <v>3159</v>
      </c>
      <c r="B3313" t="s">
        <v>73</v>
      </c>
      <c r="C3313" t="s">
        <v>264</v>
      </c>
      <c r="D3313" t="s">
        <v>243</v>
      </c>
      <c r="E3313" t="s">
        <v>126</v>
      </c>
      <c r="F3313">
        <v>0</v>
      </c>
      <c r="G3313">
        <v>0</v>
      </c>
      <c r="H3313">
        <v>2</v>
      </c>
      <c r="I3313">
        <v>0</v>
      </c>
      <c r="J3313">
        <v>2</v>
      </c>
      <c r="K3313">
        <v>0</v>
      </c>
    </row>
    <row r="3314" spans="1:11" x14ac:dyDescent="0.25">
      <c r="A3314" t="s">
        <v>4105</v>
      </c>
      <c r="B3314" t="s">
        <v>73</v>
      </c>
      <c r="C3314" t="s">
        <v>264</v>
      </c>
      <c r="D3314" t="s">
        <v>239</v>
      </c>
      <c r="E3314" t="s">
        <v>127</v>
      </c>
      <c r="F3314">
        <v>0</v>
      </c>
      <c r="G3314">
        <v>0</v>
      </c>
      <c r="H3314">
        <v>6</v>
      </c>
      <c r="I3314">
        <v>0</v>
      </c>
      <c r="J3314">
        <v>6</v>
      </c>
      <c r="K3314">
        <v>0</v>
      </c>
    </row>
    <row r="3315" spans="1:11" x14ac:dyDescent="0.25">
      <c r="A3315" t="s">
        <v>3772</v>
      </c>
      <c r="B3315" t="s">
        <v>73</v>
      </c>
      <c r="C3315" t="s">
        <v>264</v>
      </c>
      <c r="D3315" t="s">
        <v>239</v>
      </c>
      <c r="E3315" t="s">
        <v>128</v>
      </c>
      <c r="F3315">
        <v>0</v>
      </c>
      <c r="G3315">
        <v>0</v>
      </c>
      <c r="H3315">
        <v>4</v>
      </c>
      <c r="I3315">
        <v>0</v>
      </c>
      <c r="J3315">
        <v>4</v>
      </c>
      <c r="K3315">
        <v>0</v>
      </c>
    </row>
    <row r="3316" spans="1:11" x14ac:dyDescent="0.25">
      <c r="A3316" t="s">
        <v>946</v>
      </c>
      <c r="B3316" t="s">
        <v>73</v>
      </c>
      <c r="C3316" t="s">
        <v>264</v>
      </c>
      <c r="D3316" t="s">
        <v>239</v>
      </c>
      <c r="E3316" t="s">
        <v>130</v>
      </c>
      <c r="F3316">
        <v>0</v>
      </c>
      <c r="G3316">
        <v>0</v>
      </c>
      <c r="H3316">
        <v>1</v>
      </c>
      <c r="I3316">
        <v>0</v>
      </c>
      <c r="J3316">
        <v>1</v>
      </c>
      <c r="K3316">
        <v>0</v>
      </c>
    </row>
    <row r="3317" spans="1:11" x14ac:dyDescent="0.25">
      <c r="A3317" t="s">
        <v>2718</v>
      </c>
      <c r="B3317" t="s">
        <v>73</v>
      </c>
      <c r="C3317" t="s">
        <v>264</v>
      </c>
      <c r="D3317" t="s">
        <v>242</v>
      </c>
      <c r="E3317" t="s">
        <v>131</v>
      </c>
      <c r="F3317">
        <v>0</v>
      </c>
      <c r="G3317">
        <v>0</v>
      </c>
      <c r="H3317">
        <v>5</v>
      </c>
      <c r="I3317">
        <v>0</v>
      </c>
      <c r="J3317">
        <v>5</v>
      </c>
      <c r="K3317">
        <v>0</v>
      </c>
    </row>
    <row r="3318" spans="1:11" x14ac:dyDescent="0.25">
      <c r="A3318" t="s">
        <v>3091</v>
      </c>
      <c r="B3318" t="s">
        <v>73</v>
      </c>
      <c r="C3318" t="s">
        <v>264</v>
      </c>
      <c r="D3318" t="s">
        <v>239</v>
      </c>
      <c r="E3318" t="s">
        <v>132</v>
      </c>
      <c r="F3318">
        <v>0</v>
      </c>
      <c r="G3318">
        <v>0</v>
      </c>
      <c r="H3318">
        <v>2</v>
      </c>
      <c r="I3318">
        <v>0</v>
      </c>
      <c r="J3318">
        <v>2</v>
      </c>
      <c r="K3318">
        <v>0</v>
      </c>
    </row>
    <row r="3319" spans="1:11" x14ac:dyDescent="0.25">
      <c r="A3319" t="s">
        <v>2579</v>
      </c>
      <c r="B3319" t="s">
        <v>73</v>
      </c>
      <c r="C3319" t="s">
        <v>264</v>
      </c>
      <c r="D3319" t="s">
        <v>239</v>
      </c>
      <c r="E3319" t="s">
        <v>133</v>
      </c>
      <c r="F3319">
        <v>0</v>
      </c>
      <c r="G3319">
        <v>0</v>
      </c>
      <c r="H3319">
        <v>1</v>
      </c>
      <c r="I3319">
        <v>0</v>
      </c>
      <c r="J3319">
        <v>1</v>
      </c>
      <c r="K3319">
        <v>0</v>
      </c>
    </row>
    <row r="3320" spans="1:11" x14ac:dyDescent="0.25">
      <c r="A3320" t="s">
        <v>1930</v>
      </c>
      <c r="B3320" t="s">
        <v>73</v>
      </c>
      <c r="C3320" t="s">
        <v>264</v>
      </c>
      <c r="D3320" t="s">
        <v>238</v>
      </c>
      <c r="E3320" t="s">
        <v>137</v>
      </c>
      <c r="F3320">
        <v>0</v>
      </c>
      <c r="G3320">
        <v>0</v>
      </c>
      <c r="H3320">
        <v>5</v>
      </c>
      <c r="I3320">
        <v>0</v>
      </c>
      <c r="J3320">
        <v>5</v>
      </c>
      <c r="K3320">
        <v>0</v>
      </c>
    </row>
    <row r="3321" spans="1:11" x14ac:dyDescent="0.25">
      <c r="A3321" t="s">
        <v>794</v>
      </c>
      <c r="B3321" t="s">
        <v>73</v>
      </c>
      <c r="C3321" t="s">
        <v>264</v>
      </c>
      <c r="D3321" t="s">
        <v>239</v>
      </c>
      <c r="E3321" t="s">
        <v>138</v>
      </c>
      <c r="F3321">
        <v>0</v>
      </c>
      <c r="G3321">
        <v>0</v>
      </c>
      <c r="H3321">
        <v>3</v>
      </c>
      <c r="I3321">
        <v>0</v>
      </c>
      <c r="J3321">
        <v>3</v>
      </c>
      <c r="K3321">
        <v>0</v>
      </c>
    </row>
    <row r="3322" spans="1:11" x14ac:dyDescent="0.25">
      <c r="A3322" t="s">
        <v>4148</v>
      </c>
      <c r="B3322" t="s">
        <v>73</v>
      </c>
      <c r="C3322" t="s">
        <v>264</v>
      </c>
      <c r="D3322" t="s">
        <v>239</v>
      </c>
      <c r="E3322" t="s">
        <v>139</v>
      </c>
      <c r="F3322">
        <v>0</v>
      </c>
      <c r="G3322">
        <v>0</v>
      </c>
      <c r="H3322">
        <v>1</v>
      </c>
      <c r="I3322">
        <v>0</v>
      </c>
      <c r="J3322">
        <v>1</v>
      </c>
      <c r="K3322">
        <v>0</v>
      </c>
    </row>
    <row r="3323" spans="1:11" x14ac:dyDescent="0.25">
      <c r="A3323" t="s">
        <v>3573</v>
      </c>
      <c r="B3323" t="s">
        <v>73</v>
      </c>
      <c r="C3323" t="s">
        <v>264</v>
      </c>
      <c r="D3323" t="s">
        <v>239</v>
      </c>
      <c r="E3323" t="s">
        <v>142</v>
      </c>
      <c r="F3323">
        <v>0</v>
      </c>
      <c r="G3323">
        <v>0</v>
      </c>
      <c r="H3323">
        <v>1</v>
      </c>
      <c r="I3323">
        <v>0</v>
      </c>
      <c r="J3323">
        <v>1</v>
      </c>
      <c r="K3323">
        <v>0</v>
      </c>
    </row>
    <row r="3324" spans="1:11" x14ac:dyDescent="0.25">
      <c r="A3324" t="s">
        <v>2892</v>
      </c>
      <c r="B3324" t="s">
        <v>73</v>
      </c>
      <c r="C3324" t="s">
        <v>264</v>
      </c>
      <c r="D3324" t="s">
        <v>242</v>
      </c>
      <c r="E3324" t="s">
        <v>144</v>
      </c>
      <c r="F3324">
        <v>0</v>
      </c>
      <c r="G3324">
        <v>0</v>
      </c>
      <c r="H3324">
        <v>5</v>
      </c>
      <c r="I3324">
        <v>0</v>
      </c>
      <c r="J3324">
        <v>5</v>
      </c>
      <c r="K3324">
        <v>0</v>
      </c>
    </row>
    <row r="3325" spans="1:11" x14ac:dyDescent="0.25">
      <c r="A3325" t="s">
        <v>2304</v>
      </c>
      <c r="B3325" t="s">
        <v>73</v>
      </c>
      <c r="C3325" t="s">
        <v>264</v>
      </c>
      <c r="D3325" t="s">
        <v>239</v>
      </c>
      <c r="E3325" t="s">
        <v>149</v>
      </c>
      <c r="F3325">
        <v>0</v>
      </c>
      <c r="G3325">
        <v>0</v>
      </c>
      <c r="H3325">
        <v>2</v>
      </c>
      <c r="I3325">
        <v>0</v>
      </c>
      <c r="J3325">
        <v>2</v>
      </c>
      <c r="K3325">
        <v>0</v>
      </c>
    </row>
    <row r="3326" spans="1:11" x14ac:dyDescent="0.25">
      <c r="A3326" t="s">
        <v>3108</v>
      </c>
      <c r="B3326" t="s">
        <v>73</v>
      </c>
      <c r="C3326" t="s">
        <v>264</v>
      </c>
      <c r="D3326" t="s">
        <v>245</v>
      </c>
      <c r="E3326" t="s">
        <v>151</v>
      </c>
      <c r="F3326">
        <v>0</v>
      </c>
      <c r="G3326">
        <v>0</v>
      </c>
      <c r="H3326">
        <v>2</v>
      </c>
      <c r="I3326">
        <v>0</v>
      </c>
      <c r="J3326">
        <v>2</v>
      </c>
      <c r="K3326">
        <v>0</v>
      </c>
    </row>
    <row r="3327" spans="1:11" x14ac:dyDescent="0.25">
      <c r="A3327" t="s">
        <v>3760</v>
      </c>
      <c r="B3327" t="s">
        <v>73</v>
      </c>
      <c r="C3327" t="s">
        <v>264</v>
      </c>
      <c r="D3327" t="s">
        <v>237</v>
      </c>
      <c r="E3327" t="s">
        <v>152</v>
      </c>
      <c r="F3327">
        <v>0</v>
      </c>
      <c r="G3327">
        <v>0</v>
      </c>
      <c r="H3327">
        <v>1</v>
      </c>
      <c r="I3327">
        <v>0</v>
      </c>
      <c r="J3327">
        <v>1</v>
      </c>
      <c r="K3327">
        <v>0</v>
      </c>
    </row>
    <row r="3328" spans="1:11" x14ac:dyDescent="0.25">
      <c r="A3328" t="s">
        <v>3963</v>
      </c>
      <c r="B3328" t="s">
        <v>73</v>
      </c>
      <c r="C3328" t="s">
        <v>264</v>
      </c>
      <c r="D3328" t="s">
        <v>237</v>
      </c>
      <c r="E3328" t="s">
        <v>153</v>
      </c>
      <c r="F3328">
        <v>0</v>
      </c>
      <c r="G3328">
        <v>0</v>
      </c>
      <c r="H3328">
        <v>1</v>
      </c>
      <c r="I3328">
        <v>0</v>
      </c>
      <c r="J3328">
        <v>1</v>
      </c>
      <c r="K3328">
        <v>0</v>
      </c>
    </row>
    <row r="3329" spans="1:11" x14ac:dyDescent="0.25">
      <c r="A3329" t="s">
        <v>874</v>
      </c>
      <c r="B3329" t="s">
        <v>73</v>
      </c>
      <c r="C3329" t="s">
        <v>264</v>
      </c>
      <c r="D3329" t="s">
        <v>239</v>
      </c>
      <c r="E3329" t="s">
        <v>154</v>
      </c>
      <c r="F3329">
        <v>0</v>
      </c>
      <c r="G3329">
        <v>0</v>
      </c>
      <c r="H3329">
        <v>4</v>
      </c>
      <c r="I3329">
        <v>0</v>
      </c>
      <c r="J3329">
        <v>4</v>
      </c>
      <c r="K3329">
        <v>0</v>
      </c>
    </row>
    <row r="3330" spans="1:11" x14ac:dyDescent="0.25">
      <c r="A3330" t="s">
        <v>2121</v>
      </c>
      <c r="B3330" t="s">
        <v>73</v>
      </c>
      <c r="C3330" t="s">
        <v>264</v>
      </c>
      <c r="D3330" t="s">
        <v>237</v>
      </c>
      <c r="E3330" t="s">
        <v>155</v>
      </c>
      <c r="F3330">
        <v>0</v>
      </c>
      <c r="G3330">
        <v>0</v>
      </c>
      <c r="H3330">
        <v>1</v>
      </c>
      <c r="I3330">
        <v>0</v>
      </c>
      <c r="J3330">
        <v>1</v>
      </c>
      <c r="K3330">
        <v>0</v>
      </c>
    </row>
    <row r="3331" spans="1:11" x14ac:dyDescent="0.25">
      <c r="A3331" t="s">
        <v>3904</v>
      </c>
      <c r="B3331" t="s">
        <v>73</v>
      </c>
      <c r="C3331" t="s">
        <v>264</v>
      </c>
      <c r="D3331" t="s">
        <v>239</v>
      </c>
      <c r="E3331" t="s">
        <v>251</v>
      </c>
      <c r="F3331">
        <v>0</v>
      </c>
      <c r="G3331">
        <v>0</v>
      </c>
      <c r="H3331">
        <v>50</v>
      </c>
      <c r="I3331">
        <v>0</v>
      </c>
      <c r="J3331">
        <v>50</v>
      </c>
      <c r="K3331">
        <v>0</v>
      </c>
    </row>
    <row r="3332" spans="1:11" x14ac:dyDescent="0.25">
      <c r="A3332" t="s">
        <v>19240</v>
      </c>
      <c r="B3332" t="s">
        <v>73</v>
      </c>
      <c r="C3332" t="s">
        <v>264</v>
      </c>
      <c r="D3332" t="s">
        <v>238</v>
      </c>
      <c r="E3332" t="s">
        <v>157</v>
      </c>
      <c r="F3332">
        <v>0</v>
      </c>
      <c r="G3332">
        <v>0</v>
      </c>
      <c r="H3332">
        <v>1</v>
      </c>
      <c r="I3332">
        <v>0</v>
      </c>
      <c r="J3332">
        <v>1</v>
      </c>
      <c r="K3332">
        <v>0</v>
      </c>
    </row>
    <row r="3333" spans="1:11" x14ac:dyDescent="0.25">
      <c r="A3333" t="s">
        <v>3804</v>
      </c>
      <c r="B3333" t="s">
        <v>73</v>
      </c>
      <c r="C3333" t="s">
        <v>264</v>
      </c>
      <c r="D3333" t="s">
        <v>241</v>
      </c>
      <c r="E3333" t="s">
        <v>158</v>
      </c>
      <c r="F3333">
        <v>0</v>
      </c>
      <c r="G3333">
        <v>0</v>
      </c>
      <c r="H3333">
        <v>1</v>
      </c>
      <c r="I3333">
        <v>0</v>
      </c>
      <c r="J3333">
        <v>1</v>
      </c>
      <c r="K3333">
        <v>0</v>
      </c>
    </row>
    <row r="3334" spans="1:11" x14ac:dyDescent="0.25">
      <c r="A3334" t="s">
        <v>2917</v>
      </c>
      <c r="B3334" t="s">
        <v>73</v>
      </c>
      <c r="C3334" t="s">
        <v>264</v>
      </c>
      <c r="D3334" t="s">
        <v>242</v>
      </c>
      <c r="E3334" t="s">
        <v>159</v>
      </c>
      <c r="F3334">
        <v>0</v>
      </c>
      <c r="G3334">
        <v>0</v>
      </c>
      <c r="H3334">
        <v>3</v>
      </c>
      <c r="I3334">
        <v>0</v>
      </c>
      <c r="J3334">
        <v>3</v>
      </c>
      <c r="K3334">
        <v>0</v>
      </c>
    </row>
    <row r="3335" spans="1:11" x14ac:dyDescent="0.25">
      <c r="A3335" t="s">
        <v>3768</v>
      </c>
      <c r="B3335" t="s">
        <v>73</v>
      </c>
      <c r="C3335" t="s">
        <v>264</v>
      </c>
      <c r="D3335" t="s">
        <v>242</v>
      </c>
      <c r="E3335" t="s">
        <v>162</v>
      </c>
      <c r="F3335">
        <v>0</v>
      </c>
      <c r="G3335">
        <v>0</v>
      </c>
      <c r="H3335">
        <v>1</v>
      </c>
      <c r="I3335">
        <v>0</v>
      </c>
      <c r="J3335">
        <v>1</v>
      </c>
      <c r="K3335">
        <v>0</v>
      </c>
    </row>
    <row r="3336" spans="1:11" x14ac:dyDescent="0.25">
      <c r="A3336" t="s">
        <v>890</v>
      </c>
      <c r="B3336" t="s">
        <v>73</v>
      </c>
      <c r="C3336" t="s">
        <v>264</v>
      </c>
      <c r="D3336" t="s">
        <v>239</v>
      </c>
      <c r="E3336" t="s">
        <v>164</v>
      </c>
      <c r="F3336">
        <v>0</v>
      </c>
      <c r="G3336">
        <v>0</v>
      </c>
      <c r="H3336">
        <v>3</v>
      </c>
      <c r="I3336">
        <v>0</v>
      </c>
      <c r="J3336">
        <v>3</v>
      </c>
      <c r="K3336">
        <v>0</v>
      </c>
    </row>
    <row r="3337" spans="1:11" x14ac:dyDescent="0.25">
      <c r="A3337" t="s">
        <v>3806</v>
      </c>
      <c r="B3337" t="s">
        <v>73</v>
      </c>
      <c r="C3337" t="s">
        <v>264</v>
      </c>
      <c r="D3337" t="s">
        <v>238</v>
      </c>
      <c r="E3337" t="s">
        <v>165</v>
      </c>
      <c r="F3337">
        <v>0</v>
      </c>
      <c r="G3337">
        <v>0</v>
      </c>
      <c r="H3337">
        <v>1</v>
      </c>
      <c r="I3337">
        <v>0</v>
      </c>
      <c r="J3337">
        <v>1</v>
      </c>
      <c r="K3337">
        <v>0</v>
      </c>
    </row>
    <row r="3338" spans="1:11" x14ac:dyDescent="0.25">
      <c r="A3338" t="s">
        <v>2751</v>
      </c>
      <c r="B3338" t="s">
        <v>73</v>
      </c>
      <c r="C3338" t="s">
        <v>264</v>
      </c>
      <c r="D3338" t="s">
        <v>240</v>
      </c>
      <c r="E3338" t="s">
        <v>252</v>
      </c>
      <c r="F3338">
        <v>0</v>
      </c>
      <c r="G3338">
        <v>0</v>
      </c>
      <c r="H3338">
        <v>3</v>
      </c>
      <c r="I3338">
        <v>0</v>
      </c>
      <c r="J3338">
        <v>3</v>
      </c>
      <c r="K3338">
        <v>0</v>
      </c>
    </row>
    <row r="3339" spans="1:11" x14ac:dyDescent="0.25">
      <c r="A3339" t="s">
        <v>3666</v>
      </c>
      <c r="B3339" t="s">
        <v>73</v>
      </c>
      <c r="C3339" t="s">
        <v>264</v>
      </c>
      <c r="D3339" t="s">
        <v>237</v>
      </c>
      <c r="E3339" t="s">
        <v>168</v>
      </c>
      <c r="F3339">
        <v>0</v>
      </c>
      <c r="G3339">
        <v>0</v>
      </c>
      <c r="H3339">
        <v>1</v>
      </c>
      <c r="I3339">
        <v>0</v>
      </c>
      <c r="J3339">
        <v>1</v>
      </c>
      <c r="K3339">
        <v>0</v>
      </c>
    </row>
    <row r="3340" spans="1:11" x14ac:dyDescent="0.25">
      <c r="A3340" t="s">
        <v>19233</v>
      </c>
      <c r="B3340" t="s">
        <v>73</v>
      </c>
      <c r="C3340" t="s">
        <v>264</v>
      </c>
      <c r="D3340" t="s">
        <v>243</v>
      </c>
      <c r="E3340" t="s">
        <v>169</v>
      </c>
      <c r="F3340">
        <v>0</v>
      </c>
      <c r="G3340">
        <v>0</v>
      </c>
      <c r="H3340">
        <v>1</v>
      </c>
      <c r="I3340">
        <v>0</v>
      </c>
      <c r="J3340">
        <v>1</v>
      </c>
      <c r="K3340">
        <v>0</v>
      </c>
    </row>
    <row r="3341" spans="1:11" x14ac:dyDescent="0.25">
      <c r="A3341" t="s">
        <v>3107</v>
      </c>
      <c r="B3341" t="s">
        <v>73</v>
      </c>
      <c r="C3341" t="s">
        <v>264</v>
      </c>
      <c r="D3341" t="s">
        <v>240</v>
      </c>
      <c r="E3341" t="s">
        <v>170</v>
      </c>
      <c r="F3341">
        <v>0</v>
      </c>
      <c r="G3341">
        <v>0</v>
      </c>
      <c r="H3341">
        <v>1</v>
      </c>
      <c r="I3341">
        <v>0</v>
      </c>
      <c r="J3341">
        <v>1</v>
      </c>
      <c r="K3341">
        <v>0</v>
      </c>
    </row>
    <row r="3342" spans="1:11" x14ac:dyDescent="0.25">
      <c r="A3342" t="s">
        <v>587</v>
      </c>
      <c r="B3342" t="s">
        <v>73</v>
      </c>
      <c r="C3342" t="s">
        <v>264</v>
      </c>
      <c r="D3342" t="s">
        <v>241</v>
      </c>
      <c r="E3342" t="s">
        <v>253</v>
      </c>
      <c r="F3342">
        <v>0</v>
      </c>
      <c r="G3342">
        <v>0</v>
      </c>
      <c r="H3342">
        <v>8</v>
      </c>
      <c r="I3342">
        <v>0</v>
      </c>
      <c r="J3342">
        <v>8</v>
      </c>
      <c r="K3342">
        <v>0</v>
      </c>
    </row>
    <row r="3343" spans="1:11" x14ac:dyDescent="0.25">
      <c r="A3343" t="s">
        <v>2181</v>
      </c>
      <c r="B3343" t="s">
        <v>73</v>
      </c>
      <c r="C3343" t="s">
        <v>264</v>
      </c>
      <c r="D3343" t="s">
        <v>240</v>
      </c>
      <c r="E3343" t="s">
        <v>172</v>
      </c>
      <c r="F3343">
        <v>0</v>
      </c>
      <c r="G3343">
        <v>0</v>
      </c>
      <c r="H3343">
        <v>1</v>
      </c>
      <c r="I3343">
        <v>0</v>
      </c>
      <c r="J3343">
        <v>1</v>
      </c>
      <c r="K3343">
        <v>0</v>
      </c>
    </row>
    <row r="3344" spans="1:11" x14ac:dyDescent="0.25">
      <c r="A3344" t="s">
        <v>2830</v>
      </c>
      <c r="B3344" t="s">
        <v>73</v>
      </c>
      <c r="C3344" t="s">
        <v>264</v>
      </c>
      <c r="D3344" t="s">
        <v>237</v>
      </c>
      <c r="E3344" t="s">
        <v>174</v>
      </c>
      <c r="F3344">
        <v>0</v>
      </c>
      <c r="G3344">
        <v>0</v>
      </c>
      <c r="H3344">
        <v>1</v>
      </c>
      <c r="I3344">
        <v>0</v>
      </c>
      <c r="J3344">
        <v>1</v>
      </c>
      <c r="K3344">
        <v>0</v>
      </c>
    </row>
    <row r="3345" spans="1:11" x14ac:dyDescent="0.25">
      <c r="A3345" t="s">
        <v>3430</v>
      </c>
      <c r="B3345" t="s">
        <v>73</v>
      </c>
      <c r="C3345" t="s">
        <v>264</v>
      </c>
      <c r="D3345" t="s">
        <v>242</v>
      </c>
      <c r="E3345" t="s">
        <v>176</v>
      </c>
      <c r="F3345">
        <v>0</v>
      </c>
      <c r="G3345">
        <v>0</v>
      </c>
      <c r="H3345">
        <v>1</v>
      </c>
      <c r="I3345">
        <v>0</v>
      </c>
      <c r="J3345">
        <v>1</v>
      </c>
      <c r="K3345">
        <v>0</v>
      </c>
    </row>
    <row r="3346" spans="1:11" x14ac:dyDescent="0.25">
      <c r="A3346" t="s">
        <v>3082</v>
      </c>
      <c r="B3346" t="s">
        <v>73</v>
      </c>
      <c r="C3346" t="s">
        <v>264</v>
      </c>
      <c r="D3346" t="s">
        <v>239</v>
      </c>
      <c r="E3346" t="s">
        <v>183</v>
      </c>
      <c r="F3346">
        <v>0</v>
      </c>
      <c r="G3346">
        <v>0</v>
      </c>
      <c r="H3346">
        <v>1</v>
      </c>
      <c r="I3346">
        <v>0</v>
      </c>
      <c r="J3346">
        <v>1</v>
      </c>
      <c r="K3346">
        <v>0</v>
      </c>
    </row>
    <row r="3347" spans="1:11" x14ac:dyDescent="0.25">
      <c r="A3347" t="s">
        <v>972</v>
      </c>
      <c r="B3347" t="s">
        <v>73</v>
      </c>
      <c r="C3347" t="s">
        <v>264</v>
      </c>
      <c r="D3347" t="s">
        <v>244</v>
      </c>
      <c r="E3347" t="s">
        <v>188</v>
      </c>
      <c r="F3347">
        <v>0</v>
      </c>
      <c r="G3347">
        <v>0</v>
      </c>
      <c r="H3347">
        <v>2</v>
      </c>
      <c r="I3347">
        <v>0</v>
      </c>
      <c r="J3347">
        <v>2</v>
      </c>
      <c r="K3347">
        <v>0</v>
      </c>
    </row>
    <row r="3348" spans="1:11" x14ac:dyDescent="0.25">
      <c r="A3348" t="s">
        <v>1589</v>
      </c>
      <c r="B3348" t="s">
        <v>73</v>
      </c>
      <c r="C3348" t="s">
        <v>264</v>
      </c>
      <c r="D3348" t="s">
        <v>242</v>
      </c>
      <c r="E3348" t="s">
        <v>254</v>
      </c>
      <c r="F3348">
        <v>0</v>
      </c>
      <c r="G3348">
        <v>0</v>
      </c>
      <c r="H3348">
        <v>28</v>
      </c>
      <c r="I3348">
        <v>0</v>
      </c>
      <c r="J3348">
        <v>28</v>
      </c>
      <c r="K3348">
        <v>0</v>
      </c>
    </row>
    <row r="3349" spans="1:11" x14ac:dyDescent="0.25">
      <c r="A3349" t="s">
        <v>1449</v>
      </c>
      <c r="B3349" t="s">
        <v>73</v>
      </c>
      <c r="C3349" t="s">
        <v>264</v>
      </c>
      <c r="D3349" t="s">
        <v>243</v>
      </c>
      <c r="E3349" t="s">
        <v>195</v>
      </c>
      <c r="F3349">
        <v>0</v>
      </c>
      <c r="G3349">
        <v>0</v>
      </c>
      <c r="H3349">
        <v>1</v>
      </c>
      <c r="I3349">
        <v>0</v>
      </c>
      <c r="J3349">
        <v>1</v>
      </c>
      <c r="K3349">
        <v>0</v>
      </c>
    </row>
    <row r="3350" spans="1:11" x14ac:dyDescent="0.25">
      <c r="A3350" t="s">
        <v>1396</v>
      </c>
      <c r="B3350" t="s">
        <v>73</v>
      </c>
      <c r="C3350" t="s">
        <v>264</v>
      </c>
      <c r="D3350" t="s">
        <v>243</v>
      </c>
      <c r="E3350" t="s">
        <v>255</v>
      </c>
      <c r="F3350">
        <v>0</v>
      </c>
      <c r="G3350">
        <v>0</v>
      </c>
      <c r="H3350">
        <v>9</v>
      </c>
      <c r="I3350">
        <v>0</v>
      </c>
      <c r="J3350">
        <v>9</v>
      </c>
      <c r="K3350">
        <v>0</v>
      </c>
    </row>
    <row r="3351" spans="1:11" x14ac:dyDescent="0.25">
      <c r="A3351" t="s">
        <v>700</v>
      </c>
      <c r="B3351" t="s">
        <v>73</v>
      </c>
      <c r="C3351" t="s">
        <v>264</v>
      </c>
      <c r="D3351" t="s">
        <v>242</v>
      </c>
      <c r="E3351" t="s">
        <v>197</v>
      </c>
      <c r="F3351">
        <v>0</v>
      </c>
      <c r="G3351">
        <v>0</v>
      </c>
      <c r="H3351">
        <v>1</v>
      </c>
      <c r="I3351">
        <v>0</v>
      </c>
      <c r="J3351">
        <v>1</v>
      </c>
      <c r="K3351">
        <v>0</v>
      </c>
    </row>
    <row r="3352" spans="1:11" x14ac:dyDescent="0.25">
      <c r="A3352" t="s">
        <v>4083</v>
      </c>
      <c r="B3352" t="s">
        <v>73</v>
      </c>
      <c r="C3352" t="s">
        <v>264</v>
      </c>
      <c r="D3352" t="s">
        <v>238</v>
      </c>
      <c r="E3352" t="s">
        <v>198</v>
      </c>
      <c r="F3352">
        <v>0</v>
      </c>
      <c r="G3352">
        <v>0</v>
      </c>
      <c r="H3352">
        <v>1</v>
      </c>
      <c r="I3352">
        <v>0</v>
      </c>
      <c r="J3352">
        <v>1</v>
      </c>
      <c r="K3352">
        <v>0</v>
      </c>
    </row>
    <row r="3353" spans="1:11" x14ac:dyDescent="0.25">
      <c r="A3353" t="s">
        <v>3083</v>
      </c>
      <c r="B3353" t="s">
        <v>73</v>
      </c>
      <c r="C3353" t="s">
        <v>264</v>
      </c>
      <c r="D3353" t="s">
        <v>239</v>
      </c>
      <c r="E3353" t="s">
        <v>199</v>
      </c>
      <c r="F3353">
        <v>0</v>
      </c>
      <c r="G3353">
        <v>0</v>
      </c>
      <c r="H3353">
        <v>4</v>
      </c>
      <c r="I3353">
        <v>0</v>
      </c>
      <c r="J3353">
        <v>4</v>
      </c>
      <c r="K3353">
        <v>0</v>
      </c>
    </row>
    <row r="3354" spans="1:11" x14ac:dyDescent="0.25">
      <c r="A3354" t="s">
        <v>2399</v>
      </c>
      <c r="B3354" t="s">
        <v>73</v>
      </c>
      <c r="C3354" t="s">
        <v>264</v>
      </c>
      <c r="D3354" t="s">
        <v>241</v>
      </c>
      <c r="E3354" t="s">
        <v>200</v>
      </c>
      <c r="F3354">
        <v>0</v>
      </c>
      <c r="G3354">
        <v>0</v>
      </c>
      <c r="H3354">
        <v>1</v>
      </c>
      <c r="I3354">
        <v>0</v>
      </c>
      <c r="J3354">
        <v>1</v>
      </c>
      <c r="K3354">
        <v>0</v>
      </c>
    </row>
    <row r="3355" spans="1:11" x14ac:dyDescent="0.25">
      <c r="A3355" t="s">
        <v>3495</v>
      </c>
      <c r="B3355" t="s">
        <v>73</v>
      </c>
      <c r="C3355" t="s">
        <v>264</v>
      </c>
      <c r="D3355" t="s">
        <v>244</v>
      </c>
      <c r="E3355" t="s">
        <v>201</v>
      </c>
      <c r="F3355">
        <v>0</v>
      </c>
      <c r="G3355">
        <v>0</v>
      </c>
      <c r="H3355">
        <v>1</v>
      </c>
      <c r="I3355">
        <v>0</v>
      </c>
      <c r="J3355">
        <v>1</v>
      </c>
      <c r="K3355">
        <v>0</v>
      </c>
    </row>
    <row r="3356" spans="1:11" x14ac:dyDescent="0.25">
      <c r="A3356" t="s">
        <v>2252</v>
      </c>
      <c r="B3356" t="s">
        <v>73</v>
      </c>
      <c r="C3356" t="s">
        <v>264</v>
      </c>
      <c r="D3356" t="s">
        <v>242</v>
      </c>
      <c r="E3356" t="s">
        <v>207</v>
      </c>
      <c r="F3356">
        <v>0</v>
      </c>
      <c r="G3356">
        <v>0</v>
      </c>
      <c r="H3356">
        <v>3</v>
      </c>
      <c r="I3356">
        <v>0</v>
      </c>
      <c r="J3356">
        <v>3</v>
      </c>
      <c r="K3356">
        <v>0</v>
      </c>
    </row>
    <row r="3357" spans="1:11" x14ac:dyDescent="0.25">
      <c r="A3357" t="s">
        <v>846</v>
      </c>
      <c r="B3357" t="s">
        <v>73</v>
      </c>
      <c r="C3357" t="s">
        <v>264</v>
      </c>
      <c r="D3357" t="s">
        <v>238</v>
      </c>
      <c r="E3357" t="s">
        <v>212</v>
      </c>
      <c r="F3357">
        <v>0</v>
      </c>
      <c r="G3357">
        <v>0</v>
      </c>
      <c r="H3357">
        <v>2</v>
      </c>
      <c r="I3357">
        <v>0</v>
      </c>
      <c r="J3357">
        <v>2</v>
      </c>
      <c r="K3357">
        <v>0</v>
      </c>
    </row>
    <row r="3358" spans="1:11" x14ac:dyDescent="0.25">
      <c r="A3358" t="s">
        <v>1050</v>
      </c>
      <c r="B3358" t="s">
        <v>73</v>
      </c>
      <c r="C3358" t="s">
        <v>264</v>
      </c>
      <c r="D3358" t="s">
        <v>239</v>
      </c>
      <c r="E3358" t="s">
        <v>214</v>
      </c>
      <c r="F3358">
        <v>0</v>
      </c>
      <c r="G3358">
        <v>0</v>
      </c>
      <c r="H3358">
        <v>1</v>
      </c>
      <c r="I3358">
        <v>0</v>
      </c>
      <c r="J3358">
        <v>1</v>
      </c>
      <c r="K3358">
        <v>0</v>
      </c>
    </row>
    <row r="3359" spans="1:11" x14ac:dyDescent="0.25">
      <c r="A3359" t="s">
        <v>790</v>
      </c>
      <c r="B3359" t="s">
        <v>73</v>
      </c>
      <c r="C3359" t="s">
        <v>264</v>
      </c>
      <c r="D3359" t="s">
        <v>239</v>
      </c>
      <c r="E3359" t="s">
        <v>219</v>
      </c>
      <c r="F3359">
        <v>0</v>
      </c>
      <c r="G3359">
        <v>0</v>
      </c>
      <c r="H3359">
        <v>2</v>
      </c>
      <c r="I3359">
        <v>0</v>
      </c>
      <c r="J3359">
        <v>2</v>
      </c>
      <c r="K3359">
        <v>0</v>
      </c>
    </row>
    <row r="3360" spans="1:11" x14ac:dyDescent="0.25">
      <c r="A3360" t="s">
        <v>3434</v>
      </c>
      <c r="B3360" t="s">
        <v>73</v>
      </c>
      <c r="C3360" t="s">
        <v>264</v>
      </c>
      <c r="D3360" t="s">
        <v>241</v>
      </c>
      <c r="E3360" t="s">
        <v>220</v>
      </c>
      <c r="F3360">
        <v>0</v>
      </c>
      <c r="G3360">
        <v>0</v>
      </c>
      <c r="H3360">
        <v>1</v>
      </c>
      <c r="I3360">
        <v>0</v>
      </c>
      <c r="J3360">
        <v>1</v>
      </c>
      <c r="K3360">
        <v>0</v>
      </c>
    </row>
    <row r="3361" spans="1:11" x14ac:dyDescent="0.25">
      <c r="A3361" t="s">
        <v>4115</v>
      </c>
      <c r="B3361" t="s">
        <v>73</v>
      </c>
      <c r="C3361" t="s">
        <v>264</v>
      </c>
      <c r="D3361" t="s">
        <v>244</v>
      </c>
      <c r="E3361" t="s">
        <v>256</v>
      </c>
      <c r="F3361">
        <v>0</v>
      </c>
      <c r="G3361">
        <v>0</v>
      </c>
      <c r="H3361">
        <v>7</v>
      </c>
      <c r="I3361">
        <v>0</v>
      </c>
      <c r="J3361">
        <v>7</v>
      </c>
      <c r="K3361">
        <v>0</v>
      </c>
    </row>
    <row r="3362" spans="1:11" x14ac:dyDescent="0.25">
      <c r="A3362" t="s">
        <v>3491</v>
      </c>
      <c r="B3362" t="s">
        <v>73</v>
      </c>
      <c r="C3362" t="s">
        <v>264</v>
      </c>
      <c r="D3362" t="s">
        <v>237</v>
      </c>
      <c r="E3362" t="s">
        <v>223</v>
      </c>
      <c r="F3362">
        <v>0</v>
      </c>
      <c r="G3362">
        <v>0</v>
      </c>
      <c r="H3362">
        <v>1</v>
      </c>
      <c r="I3362">
        <v>0</v>
      </c>
      <c r="J3362">
        <v>1</v>
      </c>
      <c r="K3362">
        <v>0</v>
      </c>
    </row>
    <row r="3363" spans="1:11" x14ac:dyDescent="0.25">
      <c r="A3363" t="s">
        <v>714</v>
      </c>
      <c r="B3363" t="s">
        <v>73</v>
      </c>
      <c r="C3363" t="s">
        <v>264</v>
      </c>
      <c r="D3363" t="s">
        <v>242</v>
      </c>
      <c r="E3363" t="s">
        <v>224</v>
      </c>
      <c r="F3363">
        <v>0</v>
      </c>
      <c r="G3363">
        <v>0</v>
      </c>
      <c r="H3363">
        <v>7</v>
      </c>
      <c r="I3363">
        <v>0</v>
      </c>
      <c r="J3363">
        <v>7</v>
      </c>
      <c r="K3363">
        <v>0</v>
      </c>
    </row>
    <row r="3364" spans="1:11" x14ac:dyDescent="0.25">
      <c r="A3364" t="s">
        <v>2664</v>
      </c>
      <c r="B3364" t="s">
        <v>73</v>
      </c>
      <c r="C3364" t="s">
        <v>264</v>
      </c>
      <c r="D3364" t="s">
        <v>243</v>
      </c>
      <c r="E3364" t="s">
        <v>228</v>
      </c>
      <c r="F3364">
        <v>0</v>
      </c>
      <c r="G3364">
        <v>0</v>
      </c>
      <c r="H3364">
        <v>1</v>
      </c>
      <c r="I3364">
        <v>0</v>
      </c>
      <c r="J3364">
        <v>1</v>
      </c>
      <c r="K3364">
        <v>0</v>
      </c>
    </row>
    <row r="3365" spans="1:11" x14ac:dyDescent="0.25">
      <c r="A3365" t="s">
        <v>1417</v>
      </c>
      <c r="B3365" t="s">
        <v>73</v>
      </c>
      <c r="C3365" t="s">
        <v>264</v>
      </c>
      <c r="D3365" t="s">
        <v>244</v>
      </c>
      <c r="E3365" t="s">
        <v>233</v>
      </c>
      <c r="F3365">
        <v>0</v>
      </c>
      <c r="G3365">
        <v>0</v>
      </c>
      <c r="H3365">
        <v>2</v>
      </c>
      <c r="I3365">
        <v>0</v>
      </c>
      <c r="J3365">
        <v>2</v>
      </c>
      <c r="K3365">
        <v>0</v>
      </c>
    </row>
    <row r="3366" spans="1:11" x14ac:dyDescent="0.25">
      <c r="A3366" t="s">
        <v>1188</v>
      </c>
      <c r="B3366" t="s">
        <v>73</v>
      </c>
      <c r="C3366" t="s">
        <v>264</v>
      </c>
      <c r="D3366" t="s">
        <v>245</v>
      </c>
      <c r="E3366" t="s">
        <v>257</v>
      </c>
      <c r="F3366">
        <v>0</v>
      </c>
      <c r="G3366">
        <v>0</v>
      </c>
      <c r="H3366">
        <v>5</v>
      </c>
      <c r="I3366">
        <v>0</v>
      </c>
      <c r="J3366">
        <v>5</v>
      </c>
      <c r="K3366">
        <v>0</v>
      </c>
    </row>
    <row r="3367" spans="1:11" x14ac:dyDescent="0.25">
      <c r="A3367" t="s">
        <v>3393</v>
      </c>
      <c r="B3367" t="s">
        <v>76</v>
      </c>
      <c r="C3367" t="s">
        <v>247</v>
      </c>
      <c r="D3367" t="s">
        <v>81</v>
      </c>
      <c r="E3367" t="s">
        <v>248</v>
      </c>
      <c r="F3367">
        <v>0</v>
      </c>
      <c r="G3367">
        <v>0</v>
      </c>
      <c r="H3367">
        <v>7362</v>
      </c>
      <c r="I3367">
        <v>0</v>
      </c>
      <c r="J3367">
        <v>7362</v>
      </c>
      <c r="K3367">
        <v>0</v>
      </c>
    </row>
    <row r="3368" spans="1:11" x14ac:dyDescent="0.25">
      <c r="A3368" t="s">
        <v>2874</v>
      </c>
      <c r="B3368" t="s">
        <v>76</v>
      </c>
      <c r="C3368" t="s">
        <v>247</v>
      </c>
      <c r="D3368" t="s">
        <v>239</v>
      </c>
      <c r="E3368" t="s">
        <v>82</v>
      </c>
      <c r="F3368">
        <v>0</v>
      </c>
      <c r="G3368">
        <v>0</v>
      </c>
      <c r="H3368">
        <v>209</v>
      </c>
      <c r="I3368">
        <v>0</v>
      </c>
      <c r="J3368">
        <v>209</v>
      </c>
      <c r="K3368">
        <v>0</v>
      </c>
    </row>
    <row r="3369" spans="1:11" x14ac:dyDescent="0.25">
      <c r="A3369" t="s">
        <v>3703</v>
      </c>
      <c r="B3369" t="s">
        <v>76</v>
      </c>
      <c r="C3369" t="s">
        <v>247</v>
      </c>
      <c r="D3369" t="s">
        <v>239</v>
      </c>
      <c r="E3369" t="s">
        <v>83</v>
      </c>
      <c r="F3369">
        <v>0</v>
      </c>
      <c r="G3369">
        <v>0</v>
      </c>
      <c r="H3369">
        <v>139</v>
      </c>
      <c r="I3369">
        <v>0</v>
      </c>
      <c r="J3369">
        <v>139</v>
      </c>
      <c r="K3369">
        <v>0</v>
      </c>
    </row>
    <row r="3370" spans="1:11" x14ac:dyDescent="0.25">
      <c r="A3370" t="s">
        <v>4146</v>
      </c>
      <c r="B3370" t="s">
        <v>76</v>
      </c>
      <c r="C3370" t="s">
        <v>247</v>
      </c>
      <c r="D3370" t="s">
        <v>245</v>
      </c>
      <c r="E3370" t="s">
        <v>84</v>
      </c>
      <c r="F3370">
        <v>0</v>
      </c>
      <c r="G3370">
        <v>0</v>
      </c>
      <c r="H3370">
        <v>14</v>
      </c>
      <c r="I3370">
        <v>0</v>
      </c>
      <c r="J3370">
        <v>14</v>
      </c>
      <c r="K3370">
        <v>0</v>
      </c>
    </row>
    <row r="3371" spans="1:11" x14ac:dyDescent="0.25">
      <c r="A3371" t="s">
        <v>2551</v>
      </c>
      <c r="B3371" t="s">
        <v>76</v>
      </c>
      <c r="C3371" t="s">
        <v>247</v>
      </c>
      <c r="D3371" t="s">
        <v>243</v>
      </c>
      <c r="E3371" t="s">
        <v>85</v>
      </c>
      <c r="F3371">
        <v>0</v>
      </c>
      <c r="G3371">
        <v>0</v>
      </c>
      <c r="H3371">
        <v>28</v>
      </c>
      <c r="I3371">
        <v>0</v>
      </c>
      <c r="J3371">
        <v>28</v>
      </c>
      <c r="K3371">
        <v>0</v>
      </c>
    </row>
    <row r="3372" spans="1:11" x14ac:dyDescent="0.25">
      <c r="A3372" t="s">
        <v>2131</v>
      </c>
      <c r="B3372" t="s">
        <v>76</v>
      </c>
      <c r="C3372" t="s">
        <v>247</v>
      </c>
      <c r="D3372" t="s">
        <v>238</v>
      </c>
      <c r="E3372" t="s">
        <v>86</v>
      </c>
      <c r="F3372">
        <v>0</v>
      </c>
      <c r="G3372">
        <v>0</v>
      </c>
      <c r="H3372">
        <v>11</v>
      </c>
      <c r="I3372">
        <v>0</v>
      </c>
      <c r="J3372">
        <v>11</v>
      </c>
      <c r="K3372">
        <v>0</v>
      </c>
    </row>
    <row r="3373" spans="1:11" x14ac:dyDescent="0.25">
      <c r="A3373" t="s">
        <v>2374</v>
      </c>
      <c r="B3373" t="s">
        <v>76</v>
      </c>
      <c r="C3373" t="s">
        <v>247</v>
      </c>
      <c r="D3373" t="s">
        <v>239</v>
      </c>
      <c r="E3373" t="s">
        <v>87</v>
      </c>
      <c r="F3373">
        <v>0</v>
      </c>
      <c r="G3373">
        <v>0</v>
      </c>
      <c r="H3373">
        <v>80</v>
      </c>
      <c r="I3373">
        <v>0</v>
      </c>
      <c r="J3373">
        <v>80</v>
      </c>
      <c r="K3373">
        <v>0</v>
      </c>
    </row>
    <row r="3374" spans="1:11" x14ac:dyDescent="0.25">
      <c r="A3374" t="s">
        <v>3649</v>
      </c>
      <c r="B3374" t="s">
        <v>76</v>
      </c>
      <c r="C3374" t="s">
        <v>247</v>
      </c>
      <c r="D3374" t="s">
        <v>244</v>
      </c>
      <c r="E3374" t="s">
        <v>88</v>
      </c>
      <c r="F3374">
        <v>0</v>
      </c>
      <c r="G3374">
        <v>0</v>
      </c>
      <c r="H3374">
        <v>99</v>
      </c>
      <c r="I3374">
        <v>0</v>
      </c>
      <c r="J3374">
        <v>99</v>
      </c>
      <c r="K3374">
        <v>0</v>
      </c>
    </row>
    <row r="3375" spans="1:11" x14ac:dyDescent="0.25">
      <c r="A3375" t="s">
        <v>3482</v>
      </c>
      <c r="B3375" t="s">
        <v>76</v>
      </c>
      <c r="C3375" t="s">
        <v>247</v>
      </c>
      <c r="D3375" t="s">
        <v>241</v>
      </c>
      <c r="E3375" t="s">
        <v>89</v>
      </c>
      <c r="F3375">
        <v>0</v>
      </c>
      <c r="G3375">
        <v>0</v>
      </c>
      <c r="H3375">
        <v>2</v>
      </c>
      <c r="I3375">
        <v>0</v>
      </c>
      <c r="J3375">
        <v>2</v>
      </c>
      <c r="K3375">
        <v>0</v>
      </c>
    </row>
    <row r="3376" spans="1:11" x14ac:dyDescent="0.25">
      <c r="A3376" t="s">
        <v>19270</v>
      </c>
      <c r="B3376" t="s">
        <v>76</v>
      </c>
      <c r="C3376" t="s">
        <v>247</v>
      </c>
      <c r="D3376" t="s">
        <v>241</v>
      </c>
      <c r="E3376" t="s">
        <v>90</v>
      </c>
      <c r="F3376">
        <v>0</v>
      </c>
      <c r="G3376">
        <v>0</v>
      </c>
      <c r="H3376">
        <v>1</v>
      </c>
      <c r="I3376">
        <v>0</v>
      </c>
      <c r="J3376">
        <v>1</v>
      </c>
      <c r="K3376">
        <v>0</v>
      </c>
    </row>
    <row r="3377" spans="1:11" x14ac:dyDescent="0.25">
      <c r="A3377" t="s">
        <v>3705</v>
      </c>
      <c r="B3377" t="s">
        <v>76</v>
      </c>
      <c r="C3377" t="s">
        <v>247</v>
      </c>
      <c r="D3377" t="s">
        <v>241</v>
      </c>
      <c r="E3377" t="s">
        <v>91</v>
      </c>
      <c r="F3377">
        <v>0</v>
      </c>
      <c r="G3377">
        <v>0</v>
      </c>
      <c r="H3377">
        <v>13</v>
      </c>
      <c r="I3377">
        <v>0</v>
      </c>
      <c r="J3377">
        <v>13</v>
      </c>
      <c r="K3377">
        <v>0</v>
      </c>
    </row>
    <row r="3378" spans="1:11" x14ac:dyDescent="0.25">
      <c r="A3378" t="s">
        <v>976</v>
      </c>
      <c r="B3378" t="s">
        <v>76</v>
      </c>
      <c r="C3378" t="s">
        <v>247</v>
      </c>
      <c r="D3378" t="s">
        <v>243</v>
      </c>
      <c r="E3378" t="s">
        <v>92</v>
      </c>
      <c r="F3378">
        <v>0</v>
      </c>
      <c r="G3378">
        <v>0</v>
      </c>
      <c r="H3378">
        <v>36</v>
      </c>
      <c r="I3378">
        <v>0</v>
      </c>
      <c r="J3378">
        <v>36</v>
      </c>
      <c r="K3378">
        <v>0</v>
      </c>
    </row>
    <row r="3379" spans="1:11" x14ac:dyDescent="0.25">
      <c r="A3379" t="s">
        <v>2451</v>
      </c>
      <c r="B3379" t="s">
        <v>76</v>
      </c>
      <c r="C3379" t="s">
        <v>247</v>
      </c>
      <c r="D3379" t="s">
        <v>242</v>
      </c>
      <c r="E3379" t="s">
        <v>93</v>
      </c>
      <c r="F3379">
        <v>0</v>
      </c>
      <c r="G3379">
        <v>0</v>
      </c>
      <c r="H3379">
        <v>21</v>
      </c>
      <c r="I3379">
        <v>0</v>
      </c>
      <c r="J3379">
        <v>21</v>
      </c>
      <c r="K3379">
        <v>0</v>
      </c>
    </row>
    <row r="3380" spans="1:11" x14ac:dyDescent="0.25">
      <c r="A3380" t="s">
        <v>595</v>
      </c>
      <c r="B3380" t="s">
        <v>76</v>
      </c>
      <c r="C3380" t="s">
        <v>247</v>
      </c>
      <c r="D3380" t="s">
        <v>245</v>
      </c>
      <c r="E3380" t="s">
        <v>94</v>
      </c>
      <c r="F3380">
        <v>0</v>
      </c>
      <c r="G3380">
        <v>0</v>
      </c>
      <c r="H3380">
        <v>19</v>
      </c>
      <c r="I3380">
        <v>0</v>
      </c>
      <c r="J3380">
        <v>19</v>
      </c>
      <c r="K3380">
        <v>0</v>
      </c>
    </row>
    <row r="3381" spans="1:11" x14ac:dyDescent="0.25">
      <c r="A3381" t="s">
        <v>4133</v>
      </c>
      <c r="B3381" t="s">
        <v>76</v>
      </c>
      <c r="C3381" t="s">
        <v>247</v>
      </c>
      <c r="D3381" t="s">
        <v>239</v>
      </c>
      <c r="E3381" t="s">
        <v>95</v>
      </c>
      <c r="F3381">
        <v>0</v>
      </c>
      <c r="G3381">
        <v>0</v>
      </c>
      <c r="H3381">
        <v>115</v>
      </c>
      <c r="I3381">
        <v>0</v>
      </c>
      <c r="J3381">
        <v>115</v>
      </c>
      <c r="K3381">
        <v>0</v>
      </c>
    </row>
    <row r="3382" spans="1:11" x14ac:dyDescent="0.25">
      <c r="A3382" t="s">
        <v>1925</v>
      </c>
      <c r="B3382" t="s">
        <v>76</v>
      </c>
      <c r="C3382" t="s">
        <v>247</v>
      </c>
      <c r="D3382" t="s">
        <v>242</v>
      </c>
      <c r="E3382" t="s">
        <v>96</v>
      </c>
      <c r="F3382">
        <v>0</v>
      </c>
      <c r="G3382">
        <v>0</v>
      </c>
      <c r="H3382">
        <v>21</v>
      </c>
      <c r="I3382">
        <v>0</v>
      </c>
      <c r="J3382">
        <v>21</v>
      </c>
      <c r="K3382">
        <v>0</v>
      </c>
    </row>
    <row r="3383" spans="1:11" x14ac:dyDescent="0.25">
      <c r="A3383" t="s">
        <v>609</v>
      </c>
      <c r="B3383" t="s">
        <v>76</v>
      </c>
      <c r="C3383" t="s">
        <v>247</v>
      </c>
      <c r="D3383" t="s">
        <v>243</v>
      </c>
      <c r="E3383" t="s">
        <v>97</v>
      </c>
      <c r="F3383">
        <v>0</v>
      </c>
      <c r="G3383">
        <v>0</v>
      </c>
      <c r="H3383">
        <v>89</v>
      </c>
      <c r="I3383">
        <v>0</v>
      </c>
      <c r="J3383">
        <v>89</v>
      </c>
      <c r="K3383">
        <v>0</v>
      </c>
    </row>
    <row r="3384" spans="1:11" x14ac:dyDescent="0.25">
      <c r="A3384" t="s">
        <v>2700</v>
      </c>
      <c r="B3384" t="s">
        <v>76</v>
      </c>
      <c r="C3384" t="s">
        <v>247</v>
      </c>
      <c r="D3384" t="s">
        <v>239</v>
      </c>
      <c r="E3384" t="s">
        <v>98</v>
      </c>
      <c r="F3384">
        <v>0</v>
      </c>
      <c r="G3384">
        <v>0</v>
      </c>
      <c r="H3384">
        <v>87</v>
      </c>
      <c r="I3384">
        <v>0</v>
      </c>
      <c r="J3384">
        <v>87</v>
      </c>
      <c r="K3384">
        <v>0</v>
      </c>
    </row>
    <row r="3385" spans="1:11" x14ac:dyDescent="0.25">
      <c r="A3385" t="s">
        <v>1745</v>
      </c>
      <c r="B3385" t="s">
        <v>76</v>
      </c>
      <c r="C3385" t="s">
        <v>247</v>
      </c>
      <c r="D3385" t="s">
        <v>242</v>
      </c>
      <c r="E3385" t="s">
        <v>99</v>
      </c>
      <c r="F3385">
        <v>0</v>
      </c>
      <c r="G3385">
        <v>0</v>
      </c>
      <c r="H3385">
        <v>107</v>
      </c>
      <c r="I3385">
        <v>0</v>
      </c>
      <c r="J3385">
        <v>107</v>
      </c>
      <c r="K3385">
        <v>0</v>
      </c>
    </row>
    <row r="3386" spans="1:11" x14ac:dyDescent="0.25">
      <c r="A3386" t="s">
        <v>2974</v>
      </c>
      <c r="B3386" t="s">
        <v>76</v>
      </c>
      <c r="C3386" t="s">
        <v>247</v>
      </c>
      <c r="D3386" t="s">
        <v>241</v>
      </c>
      <c r="E3386" t="s">
        <v>100</v>
      </c>
      <c r="F3386">
        <v>0</v>
      </c>
      <c r="G3386">
        <v>0</v>
      </c>
      <c r="H3386">
        <v>9</v>
      </c>
      <c r="I3386">
        <v>0</v>
      </c>
      <c r="J3386">
        <v>9</v>
      </c>
      <c r="K3386">
        <v>0</v>
      </c>
    </row>
    <row r="3387" spans="1:11" x14ac:dyDescent="0.25">
      <c r="A3387" t="s">
        <v>1341</v>
      </c>
      <c r="B3387" t="s">
        <v>76</v>
      </c>
      <c r="C3387" t="s">
        <v>247</v>
      </c>
      <c r="D3387" t="s">
        <v>245</v>
      </c>
      <c r="E3387" t="s">
        <v>101</v>
      </c>
      <c r="F3387">
        <v>0</v>
      </c>
      <c r="G3387">
        <v>0</v>
      </c>
      <c r="H3387">
        <v>7</v>
      </c>
      <c r="I3387">
        <v>0</v>
      </c>
      <c r="J3387">
        <v>7</v>
      </c>
      <c r="K3387">
        <v>0</v>
      </c>
    </row>
    <row r="3388" spans="1:11" x14ac:dyDescent="0.25">
      <c r="A3388" t="s">
        <v>3439</v>
      </c>
      <c r="B3388" t="s">
        <v>76</v>
      </c>
      <c r="C3388" t="s">
        <v>247</v>
      </c>
      <c r="D3388" t="s">
        <v>238</v>
      </c>
      <c r="E3388" t="s">
        <v>102</v>
      </c>
      <c r="F3388">
        <v>0</v>
      </c>
      <c r="G3388">
        <v>0</v>
      </c>
      <c r="H3388">
        <v>93</v>
      </c>
      <c r="I3388">
        <v>0</v>
      </c>
      <c r="J3388">
        <v>93</v>
      </c>
      <c r="K3388">
        <v>0</v>
      </c>
    </row>
    <row r="3389" spans="1:11" x14ac:dyDescent="0.25">
      <c r="A3389" t="s">
        <v>1948</v>
      </c>
      <c r="B3389" t="s">
        <v>76</v>
      </c>
      <c r="C3389" t="s">
        <v>247</v>
      </c>
      <c r="D3389" t="s">
        <v>239</v>
      </c>
      <c r="E3389" t="s">
        <v>103</v>
      </c>
      <c r="F3389">
        <v>0</v>
      </c>
      <c r="G3389">
        <v>0</v>
      </c>
      <c r="H3389">
        <v>52</v>
      </c>
      <c r="I3389">
        <v>0</v>
      </c>
      <c r="J3389">
        <v>52</v>
      </c>
      <c r="K3389">
        <v>0</v>
      </c>
    </row>
    <row r="3390" spans="1:11" x14ac:dyDescent="0.25">
      <c r="A3390" t="s">
        <v>2617</v>
      </c>
      <c r="B3390" t="s">
        <v>76</v>
      </c>
      <c r="C3390" t="s">
        <v>247</v>
      </c>
      <c r="D3390" t="s">
        <v>238</v>
      </c>
      <c r="E3390" t="s">
        <v>104</v>
      </c>
      <c r="F3390">
        <v>0</v>
      </c>
      <c r="G3390">
        <v>0</v>
      </c>
      <c r="H3390">
        <v>58</v>
      </c>
      <c r="I3390">
        <v>0</v>
      </c>
      <c r="J3390">
        <v>58</v>
      </c>
      <c r="K3390">
        <v>0</v>
      </c>
    </row>
    <row r="3391" spans="1:11" x14ac:dyDescent="0.25">
      <c r="A3391" t="s">
        <v>1360</v>
      </c>
      <c r="B3391" t="s">
        <v>76</v>
      </c>
      <c r="C3391" t="s">
        <v>247</v>
      </c>
      <c r="D3391" t="s">
        <v>241</v>
      </c>
      <c r="E3391" t="s">
        <v>105</v>
      </c>
      <c r="F3391">
        <v>0</v>
      </c>
      <c r="G3391">
        <v>0</v>
      </c>
      <c r="H3391">
        <v>12</v>
      </c>
      <c r="I3391">
        <v>0</v>
      </c>
      <c r="J3391">
        <v>12</v>
      </c>
      <c r="K3391">
        <v>0</v>
      </c>
    </row>
    <row r="3392" spans="1:11" x14ac:dyDescent="0.25">
      <c r="A3392" t="s">
        <v>3026</v>
      </c>
      <c r="B3392" t="s">
        <v>76</v>
      </c>
      <c r="C3392" t="s">
        <v>247</v>
      </c>
      <c r="D3392" t="s">
        <v>241</v>
      </c>
      <c r="E3392" t="s">
        <v>106</v>
      </c>
      <c r="F3392">
        <v>0</v>
      </c>
      <c r="G3392">
        <v>0</v>
      </c>
      <c r="H3392">
        <v>19</v>
      </c>
      <c r="I3392">
        <v>0</v>
      </c>
      <c r="J3392">
        <v>19</v>
      </c>
      <c r="K3392">
        <v>0</v>
      </c>
    </row>
    <row r="3393" spans="1:11" x14ac:dyDescent="0.25">
      <c r="A3393" t="s">
        <v>2242</v>
      </c>
      <c r="B3393" t="s">
        <v>76</v>
      </c>
      <c r="C3393" t="s">
        <v>247</v>
      </c>
      <c r="D3393" t="s">
        <v>239</v>
      </c>
      <c r="E3393" t="s">
        <v>107</v>
      </c>
      <c r="F3393">
        <v>0</v>
      </c>
      <c r="G3393">
        <v>0</v>
      </c>
      <c r="H3393">
        <v>2</v>
      </c>
      <c r="I3393">
        <v>0</v>
      </c>
      <c r="J3393">
        <v>2</v>
      </c>
      <c r="K3393">
        <v>0</v>
      </c>
    </row>
    <row r="3394" spans="1:11" x14ac:dyDescent="0.25">
      <c r="A3394" t="s">
        <v>986</v>
      </c>
      <c r="B3394" t="s">
        <v>76</v>
      </c>
      <c r="C3394" t="s">
        <v>247</v>
      </c>
      <c r="D3394" t="s">
        <v>243</v>
      </c>
      <c r="E3394" t="s">
        <v>108</v>
      </c>
      <c r="F3394">
        <v>0</v>
      </c>
      <c r="G3394">
        <v>0</v>
      </c>
      <c r="H3394">
        <v>21</v>
      </c>
      <c r="I3394">
        <v>0</v>
      </c>
      <c r="J3394">
        <v>21</v>
      </c>
      <c r="K3394">
        <v>0</v>
      </c>
    </row>
    <row r="3395" spans="1:11" x14ac:dyDescent="0.25">
      <c r="A3395" t="s">
        <v>3798</v>
      </c>
      <c r="B3395" t="s">
        <v>76</v>
      </c>
      <c r="C3395" t="s">
        <v>247</v>
      </c>
      <c r="D3395" t="s">
        <v>244</v>
      </c>
      <c r="E3395" t="s">
        <v>109</v>
      </c>
      <c r="F3395">
        <v>0</v>
      </c>
      <c r="G3395">
        <v>0</v>
      </c>
      <c r="H3395">
        <v>29</v>
      </c>
      <c r="I3395">
        <v>0</v>
      </c>
      <c r="J3395">
        <v>29</v>
      </c>
      <c r="K3395">
        <v>0</v>
      </c>
    </row>
    <row r="3396" spans="1:11" x14ac:dyDescent="0.25">
      <c r="A3396" t="s">
        <v>1980</v>
      </c>
      <c r="B3396" t="s">
        <v>76</v>
      </c>
      <c r="C3396" t="s">
        <v>247</v>
      </c>
      <c r="D3396" t="s">
        <v>239</v>
      </c>
      <c r="E3396" t="s">
        <v>110</v>
      </c>
      <c r="F3396">
        <v>0</v>
      </c>
      <c r="G3396">
        <v>0</v>
      </c>
      <c r="H3396">
        <v>131</v>
      </c>
      <c r="I3396">
        <v>0</v>
      </c>
      <c r="J3396">
        <v>131</v>
      </c>
      <c r="K3396">
        <v>0</v>
      </c>
    </row>
    <row r="3397" spans="1:11" x14ac:dyDescent="0.25">
      <c r="A3397" t="s">
        <v>2389</v>
      </c>
      <c r="B3397" t="s">
        <v>76</v>
      </c>
      <c r="C3397" t="s">
        <v>247</v>
      </c>
      <c r="D3397" t="s">
        <v>241</v>
      </c>
      <c r="E3397" t="s">
        <v>111</v>
      </c>
      <c r="F3397">
        <v>0</v>
      </c>
      <c r="G3397">
        <v>0</v>
      </c>
      <c r="H3397">
        <v>4</v>
      </c>
      <c r="I3397">
        <v>0</v>
      </c>
      <c r="J3397">
        <v>4</v>
      </c>
      <c r="K3397">
        <v>0</v>
      </c>
    </row>
    <row r="3398" spans="1:11" x14ac:dyDescent="0.25">
      <c r="A3398" t="s">
        <v>2203</v>
      </c>
      <c r="B3398" t="s">
        <v>76</v>
      </c>
      <c r="C3398" t="s">
        <v>247</v>
      </c>
      <c r="D3398" t="s">
        <v>240</v>
      </c>
      <c r="E3398" t="s">
        <v>112</v>
      </c>
      <c r="F3398">
        <v>0</v>
      </c>
      <c r="G3398">
        <v>0</v>
      </c>
      <c r="H3398">
        <v>5</v>
      </c>
      <c r="I3398">
        <v>0</v>
      </c>
      <c r="J3398">
        <v>5</v>
      </c>
      <c r="K3398">
        <v>0</v>
      </c>
    </row>
    <row r="3399" spans="1:11" x14ac:dyDescent="0.25">
      <c r="A3399" t="s">
        <v>4028</v>
      </c>
      <c r="B3399" t="s">
        <v>76</v>
      </c>
      <c r="C3399" t="s">
        <v>247</v>
      </c>
      <c r="D3399" t="s">
        <v>237</v>
      </c>
      <c r="E3399" t="s">
        <v>113</v>
      </c>
      <c r="F3399">
        <v>0</v>
      </c>
      <c r="G3399">
        <v>0</v>
      </c>
      <c r="H3399">
        <v>10</v>
      </c>
      <c r="I3399">
        <v>0</v>
      </c>
      <c r="J3399">
        <v>10</v>
      </c>
      <c r="K3399">
        <v>0</v>
      </c>
    </row>
    <row r="3400" spans="1:11" x14ac:dyDescent="0.25">
      <c r="A3400" t="s">
        <v>3040</v>
      </c>
      <c r="B3400" t="s">
        <v>76</v>
      </c>
      <c r="C3400" t="s">
        <v>247</v>
      </c>
      <c r="D3400" t="s">
        <v>237</v>
      </c>
      <c r="E3400" t="s">
        <v>114</v>
      </c>
      <c r="F3400">
        <v>0</v>
      </c>
      <c r="G3400">
        <v>0</v>
      </c>
      <c r="H3400">
        <v>30</v>
      </c>
      <c r="I3400">
        <v>0</v>
      </c>
      <c r="J3400">
        <v>30</v>
      </c>
      <c r="K3400">
        <v>0</v>
      </c>
    </row>
    <row r="3401" spans="1:11" x14ac:dyDescent="0.25">
      <c r="A3401" t="s">
        <v>1748</v>
      </c>
      <c r="B3401" t="s">
        <v>76</v>
      </c>
      <c r="C3401" t="s">
        <v>247</v>
      </c>
      <c r="D3401" t="s">
        <v>243</v>
      </c>
      <c r="E3401" t="s">
        <v>115</v>
      </c>
      <c r="F3401">
        <v>0</v>
      </c>
      <c r="G3401">
        <v>0</v>
      </c>
      <c r="H3401">
        <v>69</v>
      </c>
      <c r="I3401">
        <v>0</v>
      </c>
      <c r="J3401">
        <v>69</v>
      </c>
      <c r="K3401">
        <v>0</v>
      </c>
    </row>
    <row r="3402" spans="1:11" x14ac:dyDescent="0.25">
      <c r="A3402" t="s">
        <v>713</v>
      </c>
      <c r="B3402" t="s">
        <v>76</v>
      </c>
      <c r="C3402" t="s">
        <v>247</v>
      </c>
      <c r="D3402" t="s">
        <v>245</v>
      </c>
      <c r="E3402" t="s">
        <v>116</v>
      </c>
      <c r="F3402">
        <v>0</v>
      </c>
      <c r="G3402">
        <v>0</v>
      </c>
      <c r="H3402">
        <v>9</v>
      </c>
      <c r="I3402">
        <v>0</v>
      </c>
      <c r="J3402">
        <v>9</v>
      </c>
      <c r="K3402">
        <v>0</v>
      </c>
    </row>
    <row r="3403" spans="1:11" x14ac:dyDescent="0.25">
      <c r="A3403" t="s">
        <v>2392</v>
      </c>
      <c r="B3403" t="s">
        <v>76</v>
      </c>
      <c r="C3403" t="s">
        <v>247</v>
      </c>
      <c r="D3403" t="s">
        <v>243</v>
      </c>
      <c r="E3403" t="s">
        <v>117</v>
      </c>
      <c r="F3403">
        <v>0</v>
      </c>
      <c r="G3403">
        <v>0</v>
      </c>
      <c r="H3403">
        <v>23</v>
      </c>
      <c r="I3403">
        <v>0</v>
      </c>
      <c r="J3403">
        <v>23</v>
      </c>
      <c r="K3403">
        <v>0</v>
      </c>
    </row>
    <row r="3404" spans="1:11" x14ac:dyDescent="0.25">
      <c r="A3404" t="s">
        <v>3502</v>
      </c>
      <c r="B3404" t="s">
        <v>76</v>
      </c>
      <c r="C3404" t="s">
        <v>247</v>
      </c>
      <c r="D3404" t="s">
        <v>244</v>
      </c>
      <c r="E3404" t="s">
        <v>118</v>
      </c>
      <c r="F3404">
        <v>0</v>
      </c>
      <c r="G3404">
        <v>0</v>
      </c>
      <c r="H3404">
        <v>7</v>
      </c>
      <c r="I3404">
        <v>0</v>
      </c>
      <c r="J3404">
        <v>7</v>
      </c>
      <c r="K3404">
        <v>0</v>
      </c>
    </row>
    <row r="3405" spans="1:11" x14ac:dyDescent="0.25">
      <c r="A3405" t="s">
        <v>2265</v>
      </c>
      <c r="B3405" t="s">
        <v>76</v>
      </c>
      <c r="C3405" t="s">
        <v>247</v>
      </c>
      <c r="D3405" t="s">
        <v>240</v>
      </c>
      <c r="E3405" t="s">
        <v>119</v>
      </c>
      <c r="F3405">
        <v>0</v>
      </c>
      <c r="G3405">
        <v>0</v>
      </c>
      <c r="H3405">
        <v>15</v>
      </c>
      <c r="I3405">
        <v>0</v>
      </c>
      <c r="J3405">
        <v>15</v>
      </c>
      <c r="K3405">
        <v>0</v>
      </c>
    </row>
    <row r="3406" spans="1:11" x14ac:dyDescent="0.25">
      <c r="A3406" t="s">
        <v>2909</v>
      </c>
      <c r="B3406" t="s">
        <v>76</v>
      </c>
      <c r="C3406" t="s">
        <v>247</v>
      </c>
      <c r="D3406" t="s">
        <v>239</v>
      </c>
      <c r="E3406" t="s">
        <v>120</v>
      </c>
      <c r="F3406">
        <v>0</v>
      </c>
      <c r="G3406">
        <v>0</v>
      </c>
      <c r="H3406">
        <v>123</v>
      </c>
      <c r="I3406">
        <v>0</v>
      </c>
      <c r="J3406">
        <v>123</v>
      </c>
      <c r="K3406">
        <v>0</v>
      </c>
    </row>
    <row r="3407" spans="1:11" x14ac:dyDescent="0.25">
      <c r="A3407" t="s">
        <v>1077</v>
      </c>
      <c r="B3407" t="s">
        <v>76</v>
      </c>
      <c r="C3407" t="s">
        <v>247</v>
      </c>
      <c r="D3407" t="s">
        <v>237</v>
      </c>
      <c r="E3407" t="s">
        <v>249</v>
      </c>
      <c r="F3407">
        <v>0</v>
      </c>
      <c r="G3407">
        <v>0</v>
      </c>
      <c r="H3407">
        <v>235</v>
      </c>
      <c r="I3407">
        <v>0</v>
      </c>
      <c r="J3407">
        <v>235</v>
      </c>
      <c r="K3407">
        <v>0</v>
      </c>
    </row>
    <row r="3408" spans="1:11" x14ac:dyDescent="0.25">
      <c r="A3408" t="s">
        <v>2816</v>
      </c>
      <c r="B3408" t="s">
        <v>76</v>
      </c>
      <c r="C3408" t="s">
        <v>247</v>
      </c>
      <c r="D3408" t="s">
        <v>238</v>
      </c>
      <c r="E3408" t="s">
        <v>250</v>
      </c>
      <c r="F3408">
        <v>0</v>
      </c>
      <c r="G3408">
        <v>0</v>
      </c>
      <c r="H3408">
        <v>840</v>
      </c>
      <c r="I3408">
        <v>0</v>
      </c>
      <c r="J3408">
        <v>840</v>
      </c>
      <c r="K3408">
        <v>0</v>
      </c>
    </row>
    <row r="3409" spans="1:11" x14ac:dyDescent="0.25">
      <c r="A3409" t="s">
        <v>3635</v>
      </c>
      <c r="B3409" t="s">
        <v>76</v>
      </c>
      <c r="C3409" t="s">
        <v>247</v>
      </c>
      <c r="D3409" t="s">
        <v>245</v>
      </c>
      <c r="E3409" t="s">
        <v>121</v>
      </c>
      <c r="F3409">
        <v>0</v>
      </c>
      <c r="G3409">
        <v>0</v>
      </c>
      <c r="H3409">
        <v>8</v>
      </c>
      <c r="I3409">
        <v>0</v>
      </c>
      <c r="J3409">
        <v>8</v>
      </c>
      <c r="K3409">
        <v>0</v>
      </c>
    </row>
    <row r="3410" spans="1:11" x14ac:dyDescent="0.25">
      <c r="A3410" t="s">
        <v>2365</v>
      </c>
      <c r="B3410" t="s">
        <v>76</v>
      </c>
      <c r="C3410" t="s">
        <v>247</v>
      </c>
      <c r="D3410" t="s">
        <v>242</v>
      </c>
      <c r="E3410" t="s">
        <v>122</v>
      </c>
      <c r="F3410">
        <v>0</v>
      </c>
      <c r="G3410">
        <v>0</v>
      </c>
      <c r="H3410">
        <v>42</v>
      </c>
      <c r="I3410">
        <v>0</v>
      </c>
      <c r="J3410">
        <v>42</v>
      </c>
      <c r="K3410">
        <v>0</v>
      </c>
    </row>
    <row r="3411" spans="1:11" x14ac:dyDescent="0.25">
      <c r="A3411" t="s">
        <v>2104</v>
      </c>
      <c r="B3411" t="s">
        <v>76</v>
      </c>
      <c r="C3411" t="s">
        <v>247</v>
      </c>
      <c r="D3411" t="s">
        <v>239</v>
      </c>
      <c r="E3411" t="s">
        <v>123</v>
      </c>
      <c r="F3411">
        <v>0</v>
      </c>
      <c r="G3411">
        <v>0</v>
      </c>
      <c r="H3411">
        <v>301</v>
      </c>
      <c r="I3411">
        <v>0</v>
      </c>
      <c r="J3411">
        <v>301</v>
      </c>
      <c r="K3411">
        <v>0</v>
      </c>
    </row>
    <row r="3412" spans="1:11" x14ac:dyDescent="0.25">
      <c r="A3412" t="s">
        <v>3565</v>
      </c>
      <c r="B3412" t="s">
        <v>76</v>
      </c>
      <c r="C3412" t="s">
        <v>247</v>
      </c>
      <c r="D3412" t="s">
        <v>238</v>
      </c>
      <c r="E3412" t="s">
        <v>124</v>
      </c>
      <c r="F3412">
        <v>0</v>
      </c>
      <c r="G3412">
        <v>0</v>
      </c>
      <c r="H3412">
        <v>205</v>
      </c>
      <c r="I3412">
        <v>0</v>
      </c>
      <c r="J3412">
        <v>205</v>
      </c>
      <c r="K3412">
        <v>0</v>
      </c>
    </row>
    <row r="3413" spans="1:11" x14ac:dyDescent="0.25">
      <c r="A3413" t="s">
        <v>2897</v>
      </c>
      <c r="B3413" t="s">
        <v>76</v>
      </c>
      <c r="C3413" t="s">
        <v>247</v>
      </c>
      <c r="D3413" t="s">
        <v>240</v>
      </c>
      <c r="E3413" t="s">
        <v>125</v>
      </c>
      <c r="F3413">
        <v>0</v>
      </c>
      <c r="G3413">
        <v>0</v>
      </c>
      <c r="H3413">
        <v>9</v>
      </c>
      <c r="I3413">
        <v>0</v>
      </c>
      <c r="J3413">
        <v>9</v>
      </c>
      <c r="K3413">
        <v>0</v>
      </c>
    </row>
    <row r="3414" spans="1:11" x14ac:dyDescent="0.25">
      <c r="A3414" t="s">
        <v>4050</v>
      </c>
      <c r="B3414" t="s">
        <v>76</v>
      </c>
      <c r="C3414" t="s">
        <v>247</v>
      </c>
      <c r="D3414" t="s">
        <v>243</v>
      </c>
      <c r="E3414" t="s">
        <v>126</v>
      </c>
      <c r="F3414">
        <v>0</v>
      </c>
      <c r="G3414">
        <v>0</v>
      </c>
      <c r="H3414">
        <v>61</v>
      </c>
      <c r="I3414">
        <v>0</v>
      </c>
      <c r="J3414">
        <v>61</v>
      </c>
      <c r="K3414">
        <v>0</v>
      </c>
    </row>
    <row r="3415" spans="1:11" x14ac:dyDescent="0.25">
      <c r="A3415" t="s">
        <v>3654</v>
      </c>
      <c r="B3415" t="s">
        <v>76</v>
      </c>
      <c r="C3415" t="s">
        <v>247</v>
      </c>
      <c r="D3415" t="s">
        <v>239</v>
      </c>
      <c r="E3415" t="s">
        <v>127</v>
      </c>
      <c r="F3415">
        <v>0</v>
      </c>
      <c r="G3415">
        <v>0</v>
      </c>
      <c r="H3415">
        <v>122</v>
      </c>
      <c r="I3415">
        <v>0</v>
      </c>
      <c r="J3415">
        <v>122</v>
      </c>
      <c r="K3415">
        <v>0</v>
      </c>
    </row>
    <row r="3416" spans="1:11" x14ac:dyDescent="0.25">
      <c r="A3416" t="s">
        <v>2594</v>
      </c>
      <c r="B3416" t="s">
        <v>76</v>
      </c>
      <c r="C3416" t="s">
        <v>247</v>
      </c>
      <c r="D3416" t="s">
        <v>239</v>
      </c>
      <c r="E3416" t="s">
        <v>128</v>
      </c>
      <c r="F3416">
        <v>0</v>
      </c>
      <c r="G3416">
        <v>0</v>
      </c>
      <c r="H3416">
        <v>147</v>
      </c>
      <c r="I3416">
        <v>0</v>
      </c>
      <c r="J3416">
        <v>147</v>
      </c>
      <c r="K3416">
        <v>0</v>
      </c>
    </row>
    <row r="3417" spans="1:11" x14ac:dyDescent="0.25">
      <c r="A3417" t="s">
        <v>822</v>
      </c>
      <c r="B3417" t="s">
        <v>76</v>
      </c>
      <c r="C3417" t="s">
        <v>247</v>
      </c>
      <c r="D3417" t="s">
        <v>241</v>
      </c>
      <c r="E3417" t="s">
        <v>129</v>
      </c>
      <c r="F3417">
        <v>0</v>
      </c>
      <c r="G3417">
        <v>0</v>
      </c>
      <c r="H3417">
        <v>2</v>
      </c>
      <c r="I3417">
        <v>0</v>
      </c>
      <c r="J3417">
        <v>2</v>
      </c>
      <c r="K3417">
        <v>0</v>
      </c>
    </row>
    <row r="3418" spans="1:11" x14ac:dyDescent="0.25">
      <c r="A3418" t="s">
        <v>2015</v>
      </c>
      <c r="B3418" t="s">
        <v>76</v>
      </c>
      <c r="C3418" t="s">
        <v>247</v>
      </c>
      <c r="D3418" t="s">
        <v>239</v>
      </c>
      <c r="E3418" t="s">
        <v>130</v>
      </c>
      <c r="F3418">
        <v>0</v>
      </c>
      <c r="G3418">
        <v>0</v>
      </c>
      <c r="H3418">
        <v>61</v>
      </c>
      <c r="I3418">
        <v>0</v>
      </c>
      <c r="J3418">
        <v>61</v>
      </c>
      <c r="K3418">
        <v>0</v>
      </c>
    </row>
    <row r="3419" spans="1:11" x14ac:dyDescent="0.25">
      <c r="A3419" t="s">
        <v>1339</v>
      </c>
      <c r="B3419" t="s">
        <v>76</v>
      </c>
      <c r="C3419" t="s">
        <v>247</v>
      </c>
      <c r="D3419" t="s">
        <v>242</v>
      </c>
      <c r="E3419" t="s">
        <v>131</v>
      </c>
      <c r="F3419">
        <v>0</v>
      </c>
      <c r="G3419">
        <v>0</v>
      </c>
      <c r="H3419">
        <v>180</v>
      </c>
      <c r="I3419">
        <v>0</v>
      </c>
      <c r="J3419">
        <v>180</v>
      </c>
      <c r="K3419">
        <v>0</v>
      </c>
    </row>
    <row r="3420" spans="1:11" x14ac:dyDescent="0.25">
      <c r="A3420" t="s">
        <v>3555</v>
      </c>
      <c r="B3420" t="s">
        <v>76</v>
      </c>
      <c r="C3420" t="s">
        <v>247</v>
      </c>
      <c r="D3420" t="s">
        <v>239</v>
      </c>
      <c r="E3420" t="s">
        <v>132</v>
      </c>
      <c r="F3420">
        <v>0</v>
      </c>
      <c r="G3420">
        <v>0</v>
      </c>
      <c r="H3420">
        <v>197</v>
      </c>
      <c r="I3420">
        <v>0</v>
      </c>
      <c r="J3420">
        <v>197</v>
      </c>
      <c r="K3420">
        <v>0</v>
      </c>
    </row>
    <row r="3421" spans="1:11" x14ac:dyDescent="0.25">
      <c r="A3421" t="s">
        <v>674</v>
      </c>
      <c r="B3421" t="s">
        <v>76</v>
      </c>
      <c r="C3421" t="s">
        <v>247</v>
      </c>
      <c r="D3421" t="s">
        <v>239</v>
      </c>
      <c r="E3421" t="s">
        <v>133</v>
      </c>
      <c r="F3421">
        <v>0</v>
      </c>
      <c r="G3421">
        <v>0</v>
      </c>
      <c r="H3421">
        <v>63</v>
      </c>
      <c r="I3421">
        <v>0</v>
      </c>
      <c r="J3421">
        <v>63</v>
      </c>
      <c r="K3421">
        <v>0</v>
      </c>
    </row>
    <row r="3422" spans="1:11" x14ac:dyDescent="0.25">
      <c r="A3422" t="s">
        <v>3071</v>
      </c>
      <c r="B3422" t="s">
        <v>76</v>
      </c>
      <c r="C3422" t="s">
        <v>247</v>
      </c>
      <c r="D3422" t="s">
        <v>240</v>
      </c>
      <c r="E3422" t="s">
        <v>134</v>
      </c>
      <c r="F3422">
        <v>0</v>
      </c>
      <c r="G3422">
        <v>0</v>
      </c>
      <c r="H3422">
        <v>1</v>
      </c>
      <c r="I3422">
        <v>0</v>
      </c>
      <c r="J3422">
        <v>1</v>
      </c>
      <c r="K3422">
        <v>0</v>
      </c>
    </row>
    <row r="3423" spans="1:11" x14ac:dyDescent="0.25">
      <c r="A3423" t="s">
        <v>2689</v>
      </c>
      <c r="B3423" t="s">
        <v>76</v>
      </c>
      <c r="C3423" t="s">
        <v>247</v>
      </c>
      <c r="D3423" t="s">
        <v>239</v>
      </c>
      <c r="E3423" t="s">
        <v>135</v>
      </c>
      <c r="F3423">
        <v>0</v>
      </c>
      <c r="G3423">
        <v>0</v>
      </c>
      <c r="H3423">
        <v>67</v>
      </c>
      <c r="I3423">
        <v>0</v>
      </c>
      <c r="J3423">
        <v>67</v>
      </c>
      <c r="K3423">
        <v>0</v>
      </c>
    </row>
    <row r="3424" spans="1:11" x14ac:dyDescent="0.25">
      <c r="A3424" t="s">
        <v>2968</v>
      </c>
      <c r="B3424" t="s">
        <v>76</v>
      </c>
      <c r="C3424" t="s">
        <v>247</v>
      </c>
      <c r="D3424" t="s">
        <v>244</v>
      </c>
      <c r="E3424" t="s">
        <v>136</v>
      </c>
      <c r="F3424">
        <v>0</v>
      </c>
      <c r="G3424">
        <v>0</v>
      </c>
      <c r="H3424">
        <v>12</v>
      </c>
      <c r="I3424">
        <v>0</v>
      </c>
      <c r="J3424">
        <v>12</v>
      </c>
      <c r="K3424">
        <v>0</v>
      </c>
    </row>
    <row r="3425" spans="1:11" x14ac:dyDescent="0.25">
      <c r="A3425" t="s">
        <v>1383</v>
      </c>
      <c r="B3425" t="s">
        <v>76</v>
      </c>
      <c r="C3425" t="s">
        <v>247</v>
      </c>
      <c r="D3425" t="s">
        <v>238</v>
      </c>
      <c r="E3425" t="s">
        <v>137</v>
      </c>
      <c r="F3425">
        <v>0</v>
      </c>
      <c r="G3425">
        <v>0</v>
      </c>
      <c r="H3425">
        <v>267</v>
      </c>
      <c r="I3425">
        <v>0</v>
      </c>
      <c r="J3425">
        <v>267</v>
      </c>
      <c r="K3425">
        <v>0</v>
      </c>
    </row>
    <row r="3426" spans="1:11" x14ac:dyDescent="0.25">
      <c r="A3426" t="s">
        <v>1126</v>
      </c>
      <c r="B3426" t="s">
        <v>76</v>
      </c>
      <c r="C3426" t="s">
        <v>247</v>
      </c>
      <c r="D3426" t="s">
        <v>239</v>
      </c>
      <c r="E3426" t="s">
        <v>138</v>
      </c>
      <c r="F3426">
        <v>0</v>
      </c>
      <c r="G3426">
        <v>0</v>
      </c>
      <c r="H3426">
        <v>60</v>
      </c>
      <c r="I3426">
        <v>0</v>
      </c>
      <c r="J3426">
        <v>60</v>
      </c>
      <c r="K3426">
        <v>0</v>
      </c>
    </row>
    <row r="3427" spans="1:11" x14ac:dyDescent="0.25">
      <c r="A3427" t="s">
        <v>656</v>
      </c>
      <c r="B3427" t="s">
        <v>76</v>
      </c>
      <c r="C3427" t="s">
        <v>247</v>
      </c>
      <c r="D3427" t="s">
        <v>239</v>
      </c>
      <c r="E3427" t="s">
        <v>139</v>
      </c>
      <c r="F3427">
        <v>0</v>
      </c>
      <c r="G3427">
        <v>0</v>
      </c>
      <c r="H3427">
        <v>97</v>
      </c>
      <c r="I3427">
        <v>0</v>
      </c>
      <c r="J3427">
        <v>97</v>
      </c>
      <c r="K3427">
        <v>0</v>
      </c>
    </row>
    <row r="3428" spans="1:11" x14ac:dyDescent="0.25">
      <c r="A3428" t="s">
        <v>3420</v>
      </c>
      <c r="B3428" t="s">
        <v>76</v>
      </c>
      <c r="C3428" t="s">
        <v>247</v>
      </c>
      <c r="D3428" t="s">
        <v>242</v>
      </c>
      <c r="E3428" t="s">
        <v>140</v>
      </c>
      <c r="F3428">
        <v>0</v>
      </c>
      <c r="G3428">
        <v>0</v>
      </c>
      <c r="H3428">
        <v>12</v>
      </c>
      <c r="I3428">
        <v>0</v>
      </c>
      <c r="J3428">
        <v>12</v>
      </c>
      <c r="K3428">
        <v>0</v>
      </c>
    </row>
    <row r="3429" spans="1:11" x14ac:dyDescent="0.25">
      <c r="A3429" t="s">
        <v>3156</v>
      </c>
      <c r="B3429" t="s">
        <v>76</v>
      </c>
      <c r="C3429" t="s">
        <v>247</v>
      </c>
      <c r="D3429" t="s">
        <v>239</v>
      </c>
      <c r="E3429" t="s">
        <v>142</v>
      </c>
      <c r="F3429">
        <v>0</v>
      </c>
      <c r="G3429">
        <v>0</v>
      </c>
      <c r="H3429">
        <v>79</v>
      </c>
      <c r="I3429">
        <v>0</v>
      </c>
      <c r="J3429">
        <v>79</v>
      </c>
      <c r="K3429">
        <v>0</v>
      </c>
    </row>
    <row r="3430" spans="1:11" x14ac:dyDescent="0.25">
      <c r="A3430" t="s">
        <v>3232</v>
      </c>
      <c r="B3430" t="s">
        <v>76</v>
      </c>
      <c r="C3430" t="s">
        <v>247</v>
      </c>
      <c r="D3430" t="s">
        <v>239</v>
      </c>
      <c r="E3430" t="s">
        <v>143</v>
      </c>
      <c r="F3430">
        <v>0</v>
      </c>
      <c r="G3430">
        <v>0</v>
      </c>
      <c r="H3430">
        <v>27</v>
      </c>
      <c r="I3430">
        <v>0</v>
      </c>
      <c r="J3430">
        <v>27</v>
      </c>
      <c r="K3430">
        <v>0</v>
      </c>
    </row>
    <row r="3431" spans="1:11" x14ac:dyDescent="0.25">
      <c r="A3431" t="s">
        <v>838</v>
      </c>
      <c r="B3431" t="s">
        <v>76</v>
      </c>
      <c r="C3431" t="s">
        <v>247</v>
      </c>
      <c r="D3431" t="s">
        <v>242</v>
      </c>
      <c r="E3431" t="s">
        <v>144</v>
      </c>
      <c r="F3431">
        <v>0</v>
      </c>
      <c r="G3431">
        <v>0</v>
      </c>
      <c r="H3431">
        <v>229</v>
      </c>
      <c r="I3431">
        <v>0</v>
      </c>
      <c r="J3431">
        <v>229</v>
      </c>
      <c r="K3431">
        <v>0</v>
      </c>
    </row>
    <row r="3432" spans="1:11" x14ac:dyDescent="0.25">
      <c r="A3432" t="s">
        <v>2165</v>
      </c>
      <c r="B3432" t="s">
        <v>76</v>
      </c>
      <c r="C3432" t="s">
        <v>247</v>
      </c>
      <c r="D3432" t="s">
        <v>245</v>
      </c>
      <c r="E3432" t="s">
        <v>145</v>
      </c>
      <c r="F3432">
        <v>0</v>
      </c>
      <c r="G3432">
        <v>0</v>
      </c>
      <c r="H3432">
        <v>5</v>
      </c>
      <c r="I3432">
        <v>0</v>
      </c>
      <c r="J3432">
        <v>5</v>
      </c>
      <c r="K3432">
        <v>0</v>
      </c>
    </row>
    <row r="3433" spans="1:11" x14ac:dyDescent="0.25">
      <c r="A3433" t="s">
        <v>1170</v>
      </c>
      <c r="B3433" t="s">
        <v>76</v>
      </c>
      <c r="C3433" t="s">
        <v>247</v>
      </c>
      <c r="D3433" t="s">
        <v>239</v>
      </c>
      <c r="E3433" t="s">
        <v>146</v>
      </c>
      <c r="F3433">
        <v>0</v>
      </c>
      <c r="G3433">
        <v>0</v>
      </c>
      <c r="H3433">
        <v>52</v>
      </c>
      <c r="I3433">
        <v>0</v>
      </c>
      <c r="J3433">
        <v>52</v>
      </c>
      <c r="K3433">
        <v>0</v>
      </c>
    </row>
    <row r="3434" spans="1:11" x14ac:dyDescent="0.25">
      <c r="A3434" t="s">
        <v>4098</v>
      </c>
      <c r="B3434" t="s">
        <v>76</v>
      </c>
      <c r="C3434" t="s">
        <v>247</v>
      </c>
      <c r="D3434" t="s">
        <v>245</v>
      </c>
      <c r="E3434" t="s">
        <v>147</v>
      </c>
      <c r="F3434">
        <v>0</v>
      </c>
      <c r="G3434">
        <v>0</v>
      </c>
      <c r="H3434">
        <v>9</v>
      </c>
      <c r="I3434">
        <v>0</v>
      </c>
      <c r="J3434">
        <v>9</v>
      </c>
      <c r="K3434">
        <v>0</v>
      </c>
    </row>
    <row r="3435" spans="1:11" x14ac:dyDescent="0.25">
      <c r="A3435" t="s">
        <v>1140</v>
      </c>
      <c r="B3435" t="s">
        <v>76</v>
      </c>
      <c r="C3435" t="s">
        <v>247</v>
      </c>
      <c r="D3435" t="s">
        <v>241</v>
      </c>
      <c r="E3435" t="s">
        <v>148</v>
      </c>
      <c r="F3435">
        <v>0</v>
      </c>
      <c r="G3435">
        <v>0</v>
      </c>
      <c r="H3435">
        <v>3</v>
      </c>
      <c r="I3435">
        <v>0</v>
      </c>
      <c r="J3435">
        <v>3</v>
      </c>
      <c r="K3435">
        <v>0</v>
      </c>
    </row>
    <row r="3436" spans="1:11" x14ac:dyDescent="0.25">
      <c r="A3436" t="s">
        <v>866</v>
      </c>
      <c r="B3436" t="s">
        <v>76</v>
      </c>
      <c r="C3436" t="s">
        <v>247</v>
      </c>
      <c r="D3436" t="s">
        <v>239</v>
      </c>
      <c r="E3436" t="s">
        <v>149</v>
      </c>
      <c r="F3436">
        <v>0</v>
      </c>
      <c r="G3436">
        <v>0</v>
      </c>
      <c r="H3436">
        <v>143</v>
      </c>
      <c r="I3436">
        <v>0</v>
      </c>
      <c r="J3436">
        <v>143</v>
      </c>
      <c r="K3436">
        <v>0</v>
      </c>
    </row>
    <row r="3437" spans="1:11" x14ac:dyDescent="0.25">
      <c r="A3437" t="s">
        <v>4128</v>
      </c>
      <c r="B3437" t="s">
        <v>76</v>
      </c>
      <c r="C3437" t="s">
        <v>247</v>
      </c>
      <c r="D3437" t="s">
        <v>241</v>
      </c>
      <c r="E3437" t="s">
        <v>150</v>
      </c>
      <c r="F3437">
        <v>0</v>
      </c>
      <c r="G3437">
        <v>0</v>
      </c>
      <c r="H3437">
        <v>27</v>
      </c>
      <c r="I3437">
        <v>0</v>
      </c>
      <c r="J3437">
        <v>27</v>
      </c>
      <c r="K3437">
        <v>0</v>
      </c>
    </row>
    <row r="3438" spans="1:11" x14ac:dyDescent="0.25">
      <c r="A3438" t="s">
        <v>3535</v>
      </c>
      <c r="B3438" t="s">
        <v>76</v>
      </c>
      <c r="C3438" t="s">
        <v>247</v>
      </c>
      <c r="D3438" t="s">
        <v>245</v>
      </c>
      <c r="E3438" t="s">
        <v>151</v>
      </c>
      <c r="F3438">
        <v>0</v>
      </c>
      <c r="G3438">
        <v>0</v>
      </c>
      <c r="H3438">
        <v>34</v>
      </c>
      <c r="I3438">
        <v>0</v>
      </c>
      <c r="J3438">
        <v>34</v>
      </c>
      <c r="K3438">
        <v>0</v>
      </c>
    </row>
    <row r="3439" spans="1:11" x14ac:dyDescent="0.25">
      <c r="A3439" t="s">
        <v>2709</v>
      </c>
      <c r="B3439" t="s">
        <v>76</v>
      </c>
      <c r="C3439" t="s">
        <v>247</v>
      </c>
      <c r="D3439" t="s">
        <v>237</v>
      </c>
      <c r="E3439" t="s">
        <v>152</v>
      </c>
      <c r="F3439">
        <v>0</v>
      </c>
      <c r="G3439">
        <v>0</v>
      </c>
      <c r="H3439">
        <v>39</v>
      </c>
      <c r="I3439">
        <v>0</v>
      </c>
      <c r="J3439">
        <v>39</v>
      </c>
      <c r="K3439">
        <v>0</v>
      </c>
    </row>
    <row r="3440" spans="1:11" x14ac:dyDescent="0.25">
      <c r="A3440" t="s">
        <v>1653</v>
      </c>
      <c r="B3440" t="s">
        <v>76</v>
      </c>
      <c r="C3440" t="s">
        <v>247</v>
      </c>
      <c r="D3440" t="s">
        <v>237</v>
      </c>
      <c r="E3440" t="s">
        <v>153</v>
      </c>
      <c r="F3440">
        <v>0</v>
      </c>
      <c r="G3440">
        <v>0</v>
      </c>
      <c r="H3440">
        <v>23</v>
      </c>
      <c r="I3440">
        <v>0</v>
      </c>
      <c r="J3440">
        <v>23</v>
      </c>
      <c r="K3440">
        <v>0</v>
      </c>
    </row>
    <row r="3441" spans="1:11" x14ac:dyDescent="0.25">
      <c r="A3441" t="s">
        <v>1303</v>
      </c>
      <c r="B3441" t="s">
        <v>76</v>
      </c>
      <c r="C3441" t="s">
        <v>247</v>
      </c>
      <c r="D3441" t="s">
        <v>239</v>
      </c>
      <c r="E3441" t="s">
        <v>154</v>
      </c>
      <c r="F3441">
        <v>0</v>
      </c>
      <c r="G3441">
        <v>0</v>
      </c>
      <c r="H3441">
        <v>151</v>
      </c>
      <c r="I3441">
        <v>0</v>
      </c>
      <c r="J3441">
        <v>151</v>
      </c>
      <c r="K3441">
        <v>0</v>
      </c>
    </row>
    <row r="3442" spans="1:11" x14ac:dyDescent="0.25">
      <c r="A3442" t="s">
        <v>3576</v>
      </c>
      <c r="B3442" t="s">
        <v>76</v>
      </c>
      <c r="C3442" t="s">
        <v>247</v>
      </c>
      <c r="D3442" t="s">
        <v>237</v>
      </c>
      <c r="E3442" t="s">
        <v>155</v>
      </c>
      <c r="F3442">
        <v>0</v>
      </c>
      <c r="G3442">
        <v>0</v>
      </c>
      <c r="H3442">
        <v>23</v>
      </c>
      <c r="I3442">
        <v>0</v>
      </c>
      <c r="J3442">
        <v>23</v>
      </c>
      <c r="K3442">
        <v>0</v>
      </c>
    </row>
    <row r="3443" spans="1:11" x14ac:dyDescent="0.25">
      <c r="A3443" t="s">
        <v>1345</v>
      </c>
      <c r="B3443" t="s">
        <v>76</v>
      </c>
      <c r="C3443" t="s">
        <v>247</v>
      </c>
      <c r="D3443" t="s">
        <v>241</v>
      </c>
      <c r="E3443" t="s">
        <v>156</v>
      </c>
      <c r="F3443">
        <v>0</v>
      </c>
      <c r="G3443">
        <v>0</v>
      </c>
      <c r="H3443">
        <v>25</v>
      </c>
      <c r="I3443">
        <v>0</v>
      </c>
      <c r="J3443">
        <v>25</v>
      </c>
      <c r="K3443">
        <v>0</v>
      </c>
    </row>
    <row r="3444" spans="1:11" x14ac:dyDescent="0.25">
      <c r="A3444" t="s">
        <v>1568</v>
      </c>
      <c r="B3444" t="s">
        <v>76</v>
      </c>
      <c r="C3444" t="s">
        <v>247</v>
      </c>
      <c r="D3444" t="s">
        <v>239</v>
      </c>
      <c r="E3444" t="s">
        <v>251</v>
      </c>
      <c r="F3444">
        <v>0</v>
      </c>
      <c r="G3444">
        <v>0</v>
      </c>
      <c r="H3444">
        <v>3462</v>
      </c>
      <c r="I3444">
        <v>0</v>
      </c>
      <c r="J3444">
        <v>3462</v>
      </c>
      <c r="K3444">
        <v>0</v>
      </c>
    </row>
    <row r="3445" spans="1:11" x14ac:dyDescent="0.25">
      <c r="A3445" t="s">
        <v>4125</v>
      </c>
      <c r="B3445" t="s">
        <v>76</v>
      </c>
      <c r="C3445" t="s">
        <v>247</v>
      </c>
      <c r="D3445" t="s">
        <v>238</v>
      </c>
      <c r="E3445" t="s">
        <v>157</v>
      </c>
      <c r="F3445">
        <v>0</v>
      </c>
      <c r="G3445">
        <v>0</v>
      </c>
      <c r="H3445">
        <v>26</v>
      </c>
      <c r="I3445">
        <v>0</v>
      </c>
      <c r="J3445">
        <v>26</v>
      </c>
      <c r="K3445">
        <v>0</v>
      </c>
    </row>
    <row r="3446" spans="1:11" x14ac:dyDescent="0.25">
      <c r="A3446" t="s">
        <v>1759</v>
      </c>
      <c r="B3446" t="s">
        <v>76</v>
      </c>
      <c r="C3446" t="s">
        <v>247</v>
      </c>
      <c r="D3446" t="s">
        <v>241</v>
      </c>
      <c r="E3446" t="s">
        <v>158</v>
      </c>
      <c r="F3446">
        <v>0</v>
      </c>
      <c r="G3446">
        <v>0</v>
      </c>
      <c r="H3446">
        <v>92</v>
      </c>
      <c r="I3446">
        <v>0</v>
      </c>
      <c r="J3446">
        <v>92</v>
      </c>
      <c r="K3446">
        <v>0</v>
      </c>
    </row>
    <row r="3447" spans="1:11" x14ac:dyDescent="0.25">
      <c r="A3447" t="s">
        <v>622</v>
      </c>
      <c r="B3447" t="s">
        <v>76</v>
      </c>
      <c r="C3447" t="s">
        <v>247</v>
      </c>
      <c r="D3447" t="s">
        <v>242</v>
      </c>
      <c r="E3447" t="s">
        <v>159</v>
      </c>
      <c r="F3447">
        <v>0</v>
      </c>
      <c r="G3447">
        <v>0</v>
      </c>
      <c r="H3447">
        <v>40</v>
      </c>
      <c r="I3447">
        <v>0</v>
      </c>
      <c r="J3447">
        <v>40</v>
      </c>
      <c r="K3447">
        <v>0</v>
      </c>
    </row>
    <row r="3448" spans="1:11" x14ac:dyDescent="0.25">
      <c r="A3448" t="s">
        <v>3304</v>
      </c>
      <c r="B3448" t="s">
        <v>76</v>
      </c>
      <c r="C3448" t="s">
        <v>247</v>
      </c>
      <c r="D3448" t="s">
        <v>239</v>
      </c>
      <c r="E3448" t="s">
        <v>160</v>
      </c>
      <c r="F3448">
        <v>0</v>
      </c>
      <c r="G3448">
        <v>0</v>
      </c>
      <c r="H3448">
        <v>95</v>
      </c>
      <c r="I3448">
        <v>0</v>
      </c>
      <c r="J3448">
        <v>95</v>
      </c>
      <c r="K3448">
        <v>0</v>
      </c>
    </row>
    <row r="3449" spans="1:11" x14ac:dyDescent="0.25">
      <c r="A3449" t="s">
        <v>730</v>
      </c>
      <c r="B3449" t="s">
        <v>76</v>
      </c>
      <c r="C3449" t="s">
        <v>247</v>
      </c>
      <c r="D3449" t="s">
        <v>240</v>
      </c>
      <c r="E3449" t="s">
        <v>161</v>
      </c>
      <c r="F3449">
        <v>0</v>
      </c>
      <c r="G3449">
        <v>0</v>
      </c>
      <c r="H3449">
        <v>3</v>
      </c>
      <c r="I3449">
        <v>0</v>
      </c>
      <c r="J3449">
        <v>3</v>
      </c>
      <c r="K3449">
        <v>0</v>
      </c>
    </row>
    <row r="3450" spans="1:11" x14ac:dyDescent="0.25">
      <c r="A3450" t="s">
        <v>2750</v>
      </c>
      <c r="B3450" t="s">
        <v>76</v>
      </c>
      <c r="C3450" t="s">
        <v>247</v>
      </c>
      <c r="D3450" t="s">
        <v>242</v>
      </c>
      <c r="E3450" t="s">
        <v>162</v>
      </c>
      <c r="F3450">
        <v>0</v>
      </c>
      <c r="G3450">
        <v>0</v>
      </c>
      <c r="H3450">
        <v>53</v>
      </c>
      <c r="I3450">
        <v>0</v>
      </c>
      <c r="J3450">
        <v>53</v>
      </c>
      <c r="K3450">
        <v>0</v>
      </c>
    </row>
    <row r="3451" spans="1:11" x14ac:dyDescent="0.25">
      <c r="A3451" t="s">
        <v>3094</v>
      </c>
      <c r="B3451" t="s">
        <v>76</v>
      </c>
      <c r="C3451" t="s">
        <v>247</v>
      </c>
      <c r="D3451" t="s">
        <v>240</v>
      </c>
      <c r="E3451" t="s">
        <v>163</v>
      </c>
      <c r="F3451">
        <v>0</v>
      </c>
      <c r="G3451">
        <v>0</v>
      </c>
      <c r="H3451">
        <v>13</v>
      </c>
      <c r="I3451">
        <v>0</v>
      </c>
      <c r="J3451">
        <v>13</v>
      </c>
      <c r="K3451">
        <v>0</v>
      </c>
    </row>
    <row r="3452" spans="1:11" x14ac:dyDescent="0.25">
      <c r="A3452" t="s">
        <v>1966</v>
      </c>
      <c r="B3452" t="s">
        <v>76</v>
      </c>
      <c r="C3452" t="s">
        <v>247</v>
      </c>
      <c r="D3452" t="s">
        <v>239</v>
      </c>
      <c r="E3452" t="s">
        <v>164</v>
      </c>
      <c r="F3452">
        <v>0</v>
      </c>
      <c r="G3452">
        <v>0</v>
      </c>
      <c r="H3452">
        <v>139</v>
      </c>
      <c r="I3452">
        <v>0</v>
      </c>
      <c r="J3452">
        <v>139</v>
      </c>
      <c r="K3452">
        <v>0</v>
      </c>
    </row>
    <row r="3453" spans="1:11" x14ac:dyDescent="0.25">
      <c r="A3453" t="s">
        <v>921</v>
      </c>
      <c r="B3453" t="s">
        <v>76</v>
      </c>
      <c r="C3453" t="s">
        <v>247</v>
      </c>
      <c r="D3453" t="s">
        <v>238</v>
      </c>
      <c r="E3453" t="s">
        <v>165</v>
      </c>
      <c r="F3453">
        <v>0</v>
      </c>
      <c r="G3453">
        <v>0</v>
      </c>
      <c r="H3453">
        <v>51</v>
      </c>
      <c r="I3453">
        <v>0</v>
      </c>
      <c r="J3453">
        <v>51</v>
      </c>
      <c r="K3453">
        <v>0</v>
      </c>
    </row>
    <row r="3454" spans="1:11" x14ac:dyDescent="0.25">
      <c r="A3454" t="s">
        <v>1421</v>
      </c>
      <c r="B3454" t="s">
        <v>76</v>
      </c>
      <c r="C3454" t="s">
        <v>247</v>
      </c>
      <c r="D3454" t="s">
        <v>245</v>
      </c>
      <c r="E3454" t="s">
        <v>166</v>
      </c>
      <c r="F3454">
        <v>0</v>
      </c>
      <c r="G3454">
        <v>0</v>
      </c>
      <c r="H3454">
        <v>1</v>
      </c>
      <c r="I3454">
        <v>0</v>
      </c>
      <c r="J3454">
        <v>1</v>
      </c>
      <c r="K3454">
        <v>0</v>
      </c>
    </row>
    <row r="3455" spans="1:11" x14ac:dyDescent="0.25">
      <c r="A3455" t="s">
        <v>1290</v>
      </c>
      <c r="B3455" t="s">
        <v>76</v>
      </c>
      <c r="C3455" t="s">
        <v>247</v>
      </c>
      <c r="D3455" t="s">
        <v>240</v>
      </c>
      <c r="E3455" t="s">
        <v>252</v>
      </c>
      <c r="F3455">
        <v>0</v>
      </c>
      <c r="G3455">
        <v>0</v>
      </c>
      <c r="H3455">
        <v>80</v>
      </c>
      <c r="I3455">
        <v>0</v>
      </c>
      <c r="J3455">
        <v>80</v>
      </c>
      <c r="K3455">
        <v>0</v>
      </c>
    </row>
    <row r="3456" spans="1:11" x14ac:dyDescent="0.25">
      <c r="A3456" t="s">
        <v>967</v>
      </c>
      <c r="B3456" t="s">
        <v>76</v>
      </c>
      <c r="C3456" t="s">
        <v>247</v>
      </c>
      <c r="D3456" t="s">
        <v>237</v>
      </c>
      <c r="E3456" t="s">
        <v>168</v>
      </c>
      <c r="F3456">
        <v>0</v>
      </c>
      <c r="G3456">
        <v>0</v>
      </c>
      <c r="H3456">
        <v>27</v>
      </c>
      <c r="I3456">
        <v>0</v>
      </c>
      <c r="J3456">
        <v>27</v>
      </c>
      <c r="K3456">
        <v>0</v>
      </c>
    </row>
    <row r="3457" spans="1:11" x14ac:dyDescent="0.25">
      <c r="A3457" t="s">
        <v>3874</v>
      </c>
      <c r="B3457" t="s">
        <v>76</v>
      </c>
      <c r="C3457" t="s">
        <v>247</v>
      </c>
      <c r="D3457" t="s">
        <v>243</v>
      </c>
      <c r="E3457" t="s">
        <v>169</v>
      </c>
      <c r="F3457">
        <v>0</v>
      </c>
      <c r="G3457">
        <v>0</v>
      </c>
      <c r="H3457">
        <v>22</v>
      </c>
      <c r="I3457">
        <v>0</v>
      </c>
      <c r="J3457">
        <v>22</v>
      </c>
      <c r="K3457">
        <v>0</v>
      </c>
    </row>
    <row r="3458" spans="1:11" x14ac:dyDescent="0.25">
      <c r="A3458" t="s">
        <v>2039</v>
      </c>
      <c r="B3458" t="s">
        <v>76</v>
      </c>
      <c r="C3458" t="s">
        <v>247</v>
      </c>
      <c r="D3458" t="s">
        <v>240</v>
      </c>
      <c r="E3458" t="s">
        <v>170</v>
      </c>
      <c r="F3458">
        <v>0</v>
      </c>
      <c r="G3458">
        <v>0</v>
      </c>
      <c r="H3458">
        <v>7</v>
      </c>
      <c r="I3458">
        <v>0</v>
      </c>
      <c r="J3458">
        <v>7</v>
      </c>
      <c r="K3458">
        <v>0</v>
      </c>
    </row>
    <row r="3459" spans="1:11" x14ac:dyDescent="0.25">
      <c r="A3459" t="s">
        <v>1223</v>
      </c>
      <c r="B3459" t="s">
        <v>76</v>
      </c>
      <c r="C3459" t="s">
        <v>247</v>
      </c>
      <c r="D3459" t="s">
        <v>241</v>
      </c>
      <c r="E3459" t="s">
        <v>253</v>
      </c>
      <c r="F3459">
        <v>0</v>
      </c>
      <c r="G3459">
        <v>0</v>
      </c>
      <c r="H3459">
        <v>400</v>
      </c>
      <c r="I3459">
        <v>0</v>
      </c>
      <c r="J3459">
        <v>400</v>
      </c>
      <c r="K3459">
        <v>0</v>
      </c>
    </row>
    <row r="3460" spans="1:11" x14ac:dyDescent="0.25">
      <c r="A3460" t="s">
        <v>1511</v>
      </c>
      <c r="B3460" t="s">
        <v>76</v>
      </c>
      <c r="C3460" t="s">
        <v>247</v>
      </c>
      <c r="D3460" t="s">
        <v>245</v>
      </c>
      <c r="E3460" t="s">
        <v>171</v>
      </c>
      <c r="F3460">
        <v>0</v>
      </c>
      <c r="G3460">
        <v>0</v>
      </c>
      <c r="H3460">
        <v>35</v>
      </c>
      <c r="I3460">
        <v>0</v>
      </c>
      <c r="J3460">
        <v>35</v>
      </c>
      <c r="K3460">
        <v>0</v>
      </c>
    </row>
    <row r="3461" spans="1:11" x14ac:dyDescent="0.25">
      <c r="A3461" t="s">
        <v>2613</v>
      </c>
      <c r="B3461" t="s">
        <v>76</v>
      </c>
      <c r="C3461" t="s">
        <v>247</v>
      </c>
      <c r="D3461" t="s">
        <v>240</v>
      </c>
      <c r="E3461" t="s">
        <v>172</v>
      </c>
      <c r="F3461">
        <v>0</v>
      </c>
      <c r="G3461">
        <v>0</v>
      </c>
      <c r="H3461">
        <v>18</v>
      </c>
      <c r="I3461">
        <v>0</v>
      </c>
      <c r="J3461">
        <v>18</v>
      </c>
      <c r="K3461">
        <v>0</v>
      </c>
    </row>
    <row r="3462" spans="1:11" x14ac:dyDescent="0.25">
      <c r="A3462" t="s">
        <v>1260</v>
      </c>
      <c r="B3462" t="s">
        <v>76</v>
      </c>
      <c r="C3462" t="s">
        <v>247</v>
      </c>
      <c r="D3462" t="s">
        <v>246</v>
      </c>
      <c r="E3462" t="s">
        <v>246</v>
      </c>
      <c r="F3462">
        <v>0</v>
      </c>
      <c r="G3462">
        <v>0</v>
      </c>
      <c r="H3462">
        <v>31</v>
      </c>
      <c r="I3462">
        <v>0</v>
      </c>
      <c r="J3462">
        <v>31</v>
      </c>
      <c r="K3462">
        <v>0</v>
      </c>
    </row>
    <row r="3463" spans="1:11" x14ac:dyDescent="0.25">
      <c r="A3463" t="s">
        <v>1551</v>
      </c>
      <c r="B3463" t="s">
        <v>76</v>
      </c>
      <c r="C3463" t="s">
        <v>247</v>
      </c>
      <c r="D3463" t="s">
        <v>246</v>
      </c>
      <c r="E3463" t="s">
        <v>258</v>
      </c>
      <c r="F3463">
        <v>0</v>
      </c>
      <c r="G3463">
        <v>0</v>
      </c>
      <c r="H3463">
        <v>31</v>
      </c>
      <c r="I3463">
        <v>0</v>
      </c>
      <c r="J3463">
        <v>31</v>
      </c>
      <c r="K3463">
        <v>0</v>
      </c>
    </row>
    <row r="3464" spans="1:11" x14ac:dyDescent="0.25">
      <c r="A3464" t="s">
        <v>1691</v>
      </c>
      <c r="B3464" t="s">
        <v>76</v>
      </c>
      <c r="C3464" t="s">
        <v>247</v>
      </c>
      <c r="D3464" t="s">
        <v>237</v>
      </c>
      <c r="E3464" t="s">
        <v>173</v>
      </c>
      <c r="F3464">
        <v>0</v>
      </c>
      <c r="G3464">
        <v>0</v>
      </c>
      <c r="H3464">
        <v>20</v>
      </c>
      <c r="I3464">
        <v>0</v>
      </c>
      <c r="J3464">
        <v>20</v>
      </c>
      <c r="K3464">
        <v>0</v>
      </c>
    </row>
    <row r="3465" spans="1:11" x14ac:dyDescent="0.25">
      <c r="A3465" t="s">
        <v>1102</v>
      </c>
      <c r="B3465" t="s">
        <v>76</v>
      </c>
      <c r="C3465" t="s">
        <v>247</v>
      </c>
      <c r="D3465" t="s">
        <v>237</v>
      </c>
      <c r="E3465" t="s">
        <v>174</v>
      </c>
      <c r="F3465">
        <v>0</v>
      </c>
      <c r="G3465">
        <v>0</v>
      </c>
      <c r="H3465">
        <v>20</v>
      </c>
      <c r="I3465">
        <v>0</v>
      </c>
      <c r="J3465">
        <v>20</v>
      </c>
      <c r="K3465">
        <v>0</v>
      </c>
    </row>
    <row r="3466" spans="1:11" x14ac:dyDescent="0.25">
      <c r="A3466" t="s">
        <v>3445</v>
      </c>
      <c r="B3466" t="s">
        <v>76</v>
      </c>
      <c r="C3466" t="s">
        <v>247</v>
      </c>
      <c r="D3466" t="s">
        <v>241</v>
      </c>
      <c r="E3466" t="s">
        <v>175</v>
      </c>
      <c r="F3466">
        <v>0</v>
      </c>
      <c r="G3466">
        <v>0</v>
      </c>
      <c r="H3466">
        <v>44</v>
      </c>
      <c r="I3466">
        <v>0</v>
      </c>
      <c r="J3466">
        <v>44</v>
      </c>
      <c r="K3466">
        <v>0</v>
      </c>
    </row>
    <row r="3467" spans="1:11" x14ac:dyDescent="0.25">
      <c r="A3467" t="s">
        <v>2756</v>
      </c>
      <c r="B3467" t="s">
        <v>76</v>
      </c>
      <c r="C3467" t="s">
        <v>247</v>
      </c>
      <c r="D3467" t="s">
        <v>242</v>
      </c>
      <c r="E3467" t="s">
        <v>176</v>
      </c>
      <c r="F3467">
        <v>0</v>
      </c>
      <c r="G3467">
        <v>0</v>
      </c>
      <c r="H3467">
        <v>111</v>
      </c>
      <c r="I3467">
        <v>0</v>
      </c>
      <c r="J3467">
        <v>111</v>
      </c>
      <c r="K3467">
        <v>0</v>
      </c>
    </row>
    <row r="3468" spans="1:11" x14ac:dyDescent="0.25">
      <c r="A3468" t="s">
        <v>3444</v>
      </c>
      <c r="B3468" t="s">
        <v>76</v>
      </c>
      <c r="C3468" t="s">
        <v>247</v>
      </c>
      <c r="D3468" t="s">
        <v>238</v>
      </c>
      <c r="E3468" t="s">
        <v>177</v>
      </c>
      <c r="F3468">
        <v>0</v>
      </c>
      <c r="G3468">
        <v>0</v>
      </c>
      <c r="H3468">
        <v>14</v>
      </c>
      <c r="I3468">
        <v>0</v>
      </c>
      <c r="J3468">
        <v>14</v>
      </c>
      <c r="K3468">
        <v>0</v>
      </c>
    </row>
    <row r="3469" spans="1:11" x14ac:dyDescent="0.25">
      <c r="A3469" t="s">
        <v>3720</v>
      </c>
      <c r="B3469" t="s">
        <v>76</v>
      </c>
      <c r="C3469" t="s">
        <v>247</v>
      </c>
      <c r="D3469" t="s">
        <v>243</v>
      </c>
      <c r="E3469" t="s">
        <v>178</v>
      </c>
      <c r="F3469">
        <v>0</v>
      </c>
      <c r="G3469">
        <v>0</v>
      </c>
      <c r="H3469">
        <v>9</v>
      </c>
      <c r="I3469">
        <v>0</v>
      </c>
      <c r="J3469">
        <v>9</v>
      </c>
      <c r="K3469">
        <v>0</v>
      </c>
    </row>
    <row r="3470" spans="1:11" x14ac:dyDescent="0.25">
      <c r="A3470" t="s">
        <v>3896</v>
      </c>
      <c r="B3470" t="s">
        <v>76</v>
      </c>
      <c r="C3470" t="s">
        <v>247</v>
      </c>
      <c r="D3470" t="s">
        <v>242</v>
      </c>
      <c r="E3470" t="s">
        <v>179</v>
      </c>
      <c r="F3470">
        <v>0</v>
      </c>
      <c r="G3470">
        <v>0</v>
      </c>
      <c r="H3470">
        <v>8</v>
      </c>
      <c r="I3470">
        <v>0</v>
      </c>
      <c r="J3470">
        <v>8</v>
      </c>
      <c r="K3470">
        <v>0</v>
      </c>
    </row>
    <row r="3471" spans="1:11" x14ac:dyDescent="0.25">
      <c r="A3471" t="s">
        <v>2822</v>
      </c>
      <c r="B3471" t="s">
        <v>76</v>
      </c>
      <c r="C3471" t="s">
        <v>247</v>
      </c>
      <c r="D3471" t="s">
        <v>242</v>
      </c>
      <c r="E3471" t="s">
        <v>180</v>
      </c>
      <c r="F3471">
        <v>0</v>
      </c>
      <c r="G3471">
        <v>0</v>
      </c>
      <c r="H3471">
        <v>12</v>
      </c>
      <c r="I3471">
        <v>0</v>
      </c>
      <c r="J3471">
        <v>12</v>
      </c>
      <c r="K3471">
        <v>0</v>
      </c>
    </row>
    <row r="3472" spans="1:11" x14ac:dyDescent="0.25">
      <c r="A3472" t="s">
        <v>600</v>
      </c>
      <c r="B3472" t="s">
        <v>76</v>
      </c>
      <c r="C3472" t="s">
        <v>247</v>
      </c>
      <c r="D3472" t="s">
        <v>239</v>
      </c>
      <c r="E3472" t="s">
        <v>181</v>
      </c>
      <c r="F3472">
        <v>0</v>
      </c>
      <c r="G3472">
        <v>0</v>
      </c>
      <c r="H3472">
        <v>97</v>
      </c>
      <c r="I3472">
        <v>0</v>
      </c>
      <c r="J3472">
        <v>97</v>
      </c>
      <c r="K3472">
        <v>0</v>
      </c>
    </row>
    <row r="3473" spans="1:11" x14ac:dyDescent="0.25">
      <c r="A3473" t="s">
        <v>2305</v>
      </c>
      <c r="B3473" t="s">
        <v>76</v>
      </c>
      <c r="C3473" t="s">
        <v>247</v>
      </c>
      <c r="D3473" t="s">
        <v>239</v>
      </c>
      <c r="E3473" t="s">
        <v>183</v>
      </c>
      <c r="F3473">
        <v>0</v>
      </c>
      <c r="G3473">
        <v>0</v>
      </c>
      <c r="H3473">
        <v>70</v>
      </c>
      <c r="I3473">
        <v>0</v>
      </c>
      <c r="J3473">
        <v>70</v>
      </c>
      <c r="K3473">
        <v>0</v>
      </c>
    </row>
    <row r="3474" spans="1:11" x14ac:dyDescent="0.25">
      <c r="A3474" t="s">
        <v>992</v>
      </c>
      <c r="B3474" t="s">
        <v>76</v>
      </c>
      <c r="C3474" t="s">
        <v>247</v>
      </c>
      <c r="D3474" t="s">
        <v>241</v>
      </c>
      <c r="E3474" t="s">
        <v>184</v>
      </c>
      <c r="F3474">
        <v>0</v>
      </c>
      <c r="G3474">
        <v>0</v>
      </c>
      <c r="H3474">
        <v>25</v>
      </c>
      <c r="I3474">
        <v>0</v>
      </c>
      <c r="J3474">
        <v>25</v>
      </c>
      <c r="K3474">
        <v>0</v>
      </c>
    </row>
    <row r="3475" spans="1:11" x14ac:dyDescent="0.25">
      <c r="A3475" t="s">
        <v>3131</v>
      </c>
      <c r="B3475" t="s">
        <v>76</v>
      </c>
      <c r="C3475" t="s">
        <v>247</v>
      </c>
      <c r="D3475" t="s">
        <v>245</v>
      </c>
      <c r="E3475" t="s">
        <v>185</v>
      </c>
      <c r="F3475">
        <v>0</v>
      </c>
      <c r="G3475">
        <v>0</v>
      </c>
      <c r="H3475">
        <v>1</v>
      </c>
      <c r="I3475">
        <v>0</v>
      </c>
      <c r="J3475">
        <v>1</v>
      </c>
      <c r="K3475">
        <v>0</v>
      </c>
    </row>
    <row r="3476" spans="1:11" x14ac:dyDescent="0.25">
      <c r="A3476" t="s">
        <v>1337</v>
      </c>
      <c r="B3476" t="s">
        <v>76</v>
      </c>
      <c r="C3476" t="s">
        <v>247</v>
      </c>
      <c r="D3476" t="s">
        <v>237</v>
      </c>
      <c r="E3476" t="s">
        <v>186</v>
      </c>
      <c r="F3476">
        <v>0</v>
      </c>
      <c r="G3476">
        <v>0</v>
      </c>
      <c r="H3476">
        <v>3</v>
      </c>
      <c r="I3476">
        <v>0</v>
      </c>
      <c r="J3476">
        <v>3</v>
      </c>
      <c r="K3476">
        <v>0</v>
      </c>
    </row>
    <row r="3477" spans="1:11" x14ac:dyDescent="0.25">
      <c r="A3477" t="s">
        <v>3375</v>
      </c>
      <c r="B3477" t="s">
        <v>76</v>
      </c>
      <c r="C3477" t="s">
        <v>247</v>
      </c>
      <c r="D3477" t="s">
        <v>241</v>
      </c>
      <c r="E3477" t="s">
        <v>187</v>
      </c>
      <c r="F3477">
        <v>0</v>
      </c>
      <c r="G3477">
        <v>0</v>
      </c>
      <c r="H3477">
        <v>16</v>
      </c>
      <c r="I3477">
        <v>0</v>
      </c>
      <c r="J3477">
        <v>16</v>
      </c>
      <c r="K3477">
        <v>0</v>
      </c>
    </row>
    <row r="3478" spans="1:11" x14ac:dyDescent="0.25">
      <c r="A3478" t="s">
        <v>3490</v>
      </c>
      <c r="B3478" t="s">
        <v>76</v>
      </c>
      <c r="C3478" t="s">
        <v>247</v>
      </c>
      <c r="D3478" t="s">
        <v>244</v>
      </c>
      <c r="E3478" t="s">
        <v>188</v>
      </c>
      <c r="F3478">
        <v>0</v>
      </c>
      <c r="G3478">
        <v>0</v>
      </c>
      <c r="H3478">
        <v>28</v>
      </c>
      <c r="I3478">
        <v>0</v>
      </c>
      <c r="J3478">
        <v>28</v>
      </c>
      <c r="K3478">
        <v>0</v>
      </c>
    </row>
    <row r="3479" spans="1:11" x14ac:dyDescent="0.25">
      <c r="A3479" t="s">
        <v>2268</v>
      </c>
      <c r="B3479" t="s">
        <v>76</v>
      </c>
      <c r="C3479" t="s">
        <v>247</v>
      </c>
      <c r="D3479" t="s">
        <v>241</v>
      </c>
      <c r="E3479" t="s">
        <v>189</v>
      </c>
      <c r="F3479">
        <v>0</v>
      </c>
      <c r="G3479">
        <v>0</v>
      </c>
      <c r="H3479">
        <v>6</v>
      </c>
      <c r="I3479">
        <v>0</v>
      </c>
      <c r="J3479">
        <v>6</v>
      </c>
      <c r="K3479">
        <v>0</v>
      </c>
    </row>
    <row r="3480" spans="1:11" x14ac:dyDescent="0.25">
      <c r="A3480" t="s">
        <v>1626</v>
      </c>
      <c r="B3480" t="s">
        <v>76</v>
      </c>
      <c r="C3480" t="s">
        <v>247</v>
      </c>
      <c r="D3480" t="s">
        <v>245</v>
      </c>
      <c r="E3480" t="s">
        <v>190</v>
      </c>
      <c r="F3480">
        <v>0</v>
      </c>
      <c r="G3480">
        <v>0</v>
      </c>
      <c r="H3480">
        <v>31</v>
      </c>
      <c r="I3480">
        <v>0</v>
      </c>
      <c r="J3480">
        <v>31</v>
      </c>
      <c r="K3480">
        <v>0</v>
      </c>
    </row>
    <row r="3481" spans="1:11" x14ac:dyDescent="0.25">
      <c r="A3481" t="s">
        <v>3470</v>
      </c>
      <c r="B3481" t="s">
        <v>76</v>
      </c>
      <c r="C3481" t="s">
        <v>247</v>
      </c>
      <c r="D3481" t="s">
        <v>244</v>
      </c>
      <c r="E3481" t="s">
        <v>191</v>
      </c>
      <c r="F3481">
        <v>0</v>
      </c>
      <c r="G3481">
        <v>0</v>
      </c>
      <c r="H3481">
        <v>10</v>
      </c>
      <c r="I3481">
        <v>0</v>
      </c>
      <c r="J3481">
        <v>10</v>
      </c>
      <c r="K3481">
        <v>0</v>
      </c>
    </row>
    <row r="3482" spans="1:11" x14ac:dyDescent="0.25">
      <c r="A3482" t="s">
        <v>3944</v>
      </c>
      <c r="B3482" t="s">
        <v>76</v>
      </c>
      <c r="C3482" t="s">
        <v>247</v>
      </c>
      <c r="D3482" t="s">
        <v>242</v>
      </c>
      <c r="E3482" t="s">
        <v>192</v>
      </c>
      <c r="F3482">
        <v>0</v>
      </c>
      <c r="G3482">
        <v>0</v>
      </c>
      <c r="H3482">
        <v>19</v>
      </c>
      <c r="I3482">
        <v>0</v>
      </c>
      <c r="J3482">
        <v>19</v>
      </c>
      <c r="K3482">
        <v>0</v>
      </c>
    </row>
    <row r="3483" spans="1:11" x14ac:dyDescent="0.25">
      <c r="A3483" t="s">
        <v>3293</v>
      </c>
      <c r="B3483" t="s">
        <v>76</v>
      </c>
      <c r="C3483" t="s">
        <v>247</v>
      </c>
      <c r="D3483" t="s">
        <v>244</v>
      </c>
      <c r="E3483" t="s">
        <v>193</v>
      </c>
      <c r="F3483">
        <v>0</v>
      </c>
      <c r="G3483">
        <v>0</v>
      </c>
      <c r="H3483">
        <v>13</v>
      </c>
      <c r="I3483">
        <v>0</v>
      </c>
      <c r="J3483">
        <v>13</v>
      </c>
      <c r="K3483">
        <v>0</v>
      </c>
    </row>
    <row r="3484" spans="1:11" x14ac:dyDescent="0.25">
      <c r="A3484" t="s">
        <v>2404</v>
      </c>
      <c r="B3484" t="s">
        <v>76</v>
      </c>
      <c r="C3484" t="s">
        <v>247</v>
      </c>
      <c r="D3484" t="s">
        <v>243</v>
      </c>
      <c r="E3484" t="s">
        <v>194</v>
      </c>
      <c r="F3484">
        <v>0</v>
      </c>
      <c r="G3484">
        <v>0</v>
      </c>
      <c r="H3484">
        <v>33</v>
      </c>
      <c r="I3484">
        <v>0</v>
      </c>
      <c r="J3484">
        <v>33</v>
      </c>
      <c r="K3484">
        <v>0</v>
      </c>
    </row>
    <row r="3485" spans="1:11" x14ac:dyDescent="0.25">
      <c r="A3485" t="s">
        <v>4086</v>
      </c>
      <c r="B3485" t="s">
        <v>76</v>
      </c>
      <c r="C3485" t="s">
        <v>247</v>
      </c>
      <c r="D3485" t="s">
        <v>242</v>
      </c>
      <c r="E3485" t="s">
        <v>254</v>
      </c>
      <c r="F3485">
        <v>0</v>
      </c>
      <c r="G3485">
        <v>0</v>
      </c>
      <c r="H3485">
        <v>1275</v>
      </c>
      <c r="I3485">
        <v>0</v>
      </c>
      <c r="J3485">
        <v>1275</v>
      </c>
      <c r="K3485">
        <v>0</v>
      </c>
    </row>
    <row r="3486" spans="1:11" x14ac:dyDescent="0.25">
      <c r="A3486" t="s">
        <v>3185</v>
      </c>
      <c r="B3486" t="s">
        <v>76</v>
      </c>
      <c r="C3486" t="s">
        <v>247</v>
      </c>
      <c r="D3486" t="s">
        <v>243</v>
      </c>
      <c r="E3486" t="s">
        <v>195</v>
      </c>
      <c r="F3486">
        <v>0</v>
      </c>
      <c r="G3486">
        <v>0</v>
      </c>
      <c r="H3486">
        <v>37</v>
      </c>
      <c r="I3486">
        <v>0</v>
      </c>
      <c r="J3486">
        <v>37</v>
      </c>
      <c r="K3486">
        <v>0</v>
      </c>
    </row>
    <row r="3487" spans="1:11" x14ac:dyDescent="0.25">
      <c r="A3487" t="s">
        <v>650</v>
      </c>
      <c r="B3487" t="s">
        <v>76</v>
      </c>
      <c r="C3487" t="s">
        <v>247</v>
      </c>
      <c r="D3487" t="s">
        <v>243</v>
      </c>
      <c r="E3487" t="s">
        <v>255</v>
      </c>
      <c r="F3487">
        <v>0</v>
      </c>
      <c r="G3487">
        <v>0</v>
      </c>
      <c r="H3487">
        <v>494</v>
      </c>
      <c r="I3487">
        <v>0</v>
      </c>
      <c r="J3487">
        <v>494</v>
      </c>
      <c r="K3487">
        <v>0</v>
      </c>
    </row>
    <row r="3488" spans="1:11" x14ac:dyDescent="0.25">
      <c r="A3488" t="s">
        <v>3427</v>
      </c>
      <c r="B3488" t="s">
        <v>76</v>
      </c>
      <c r="C3488" t="s">
        <v>247</v>
      </c>
      <c r="D3488" t="s">
        <v>242</v>
      </c>
      <c r="E3488" t="s">
        <v>197</v>
      </c>
      <c r="F3488">
        <v>0</v>
      </c>
      <c r="G3488">
        <v>0</v>
      </c>
      <c r="H3488">
        <v>20</v>
      </c>
      <c r="I3488">
        <v>0</v>
      </c>
      <c r="J3488">
        <v>20</v>
      </c>
      <c r="K3488">
        <v>0</v>
      </c>
    </row>
    <row r="3489" spans="1:11" x14ac:dyDescent="0.25">
      <c r="A3489" t="s">
        <v>1826</v>
      </c>
      <c r="B3489" t="s">
        <v>76</v>
      </c>
      <c r="C3489" t="s">
        <v>247</v>
      </c>
      <c r="D3489" t="s">
        <v>238</v>
      </c>
      <c r="E3489" t="s">
        <v>198</v>
      </c>
      <c r="F3489">
        <v>0</v>
      </c>
      <c r="G3489">
        <v>0</v>
      </c>
      <c r="H3489">
        <v>17</v>
      </c>
      <c r="I3489">
        <v>0</v>
      </c>
      <c r="J3489">
        <v>17</v>
      </c>
      <c r="K3489">
        <v>0</v>
      </c>
    </row>
    <row r="3490" spans="1:11" x14ac:dyDescent="0.25">
      <c r="A3490" t="s">
        <v>1649</v>
      </c>
      <c r="B3490" t="s">
        <v>76</v>
      </c>
      <c r="C3490" t="s">
        <v>247</v>
      </c>
      <c r="D3490" t="s">
        <v>239</v>
      </c>
      <c r="E3490" t="s">
        <v>199</v>
      </c>
      <c r="F3490">
        <v>0</v>
      </c>
      <c r="G3490">
        <v>0</v>
      </c>
      <c r="H3490">
        <v>142</v>
      </c>
      <c r="I3490">
        <v>0</v>
      </c>
      <c r="J3490">
        <v>142</v>
      </c>
      <c r="K3490">
        <v>0</v>
      </c>
    </row>
    <row r="3491" spans="1:11" x14ac:dyDescent="0.25">
      <c r="A3491" t="s">
        <v>1425</v>
      </c>
      <c r="B3491" t="s">
        <v>76</v>
      </c>
      <c r="C3491" t="s">
        <v>247</v>
      </c>
      <c r="D3491" t="s">
        <v>241</v>
      </c>
      <c r="E3491" t="s">
        <v>200</v>
      </c>
      <c r="F3491">
        <v>0</v>
      </c>
      <c r="G3491">
        <v>0</v>
      </c>
      <c r="H3491">
        <v>5</v>
      </c>
      <c r="I3491">
        <v>0</v>
      </c>
      <c r="J3491">
        <v>5</v>
      </c>
      <c r="K3491">
        <v>0</v>
      </c>
    </row>
    <row r="3492" spans="1:11" x14ac:dyDescent="0.25">
      <c r="A3492" t="s">
        <v>3959</v>
      </c>
      <c r="B3492" t="s">
        <v>76</v>
      </c>
      <c r="C3492" t="s">
        <v>247</v>
      </c>
      <c r="D3492" t="s">
        <v>244</v>
      </c>
      <c r="E3492" t="s">
        <v>201</v>
      </c>
      <c r="F3492">
        <v>0</v>
      </c>
      <c r="G3492">
        <v>0</v>
      </c>
      <c r="H3492">
        <v>25</v>
      </c>
      <c r="I3492">
        <v>0</v>
      </c>
      <c r="J3492">
        <v>25</v>
      </c>
      <c r="K3492">
        <v>0</v>
      </c>
    </row>
    <row r="3493" spans="1:11" x14ac:dyDescent="0.25">
      <c r="A3493" t="s">
        <v>3744</v>
      </c>
      <c r="B3493" t="s">
        <v>76</v>
      </c>
      <c r="C3493" t="s">
        <v>247</v>
      </c>
      <c r="D3493" t="s">
        <v>241</v>
      </c>
      <c r="E3493" t="s">
        <v>202</v>
      </c>
      <c r="F3493">
        <v>0</v>
      </c>
      <c r="G3493">
        <v>0</v>
      </c>
      <c r="H3493">
        <v>20</v>
      </c>
      <c r="I3493">
        <v>0</v>
      </c>
      <c r="J3493">
        <v>20</v>
      </c>
      <c r="K3493">
        <v>0</v>
      </c>
    </row>
    <row r="3494" spans="1:11" x14ac:dyDescent="0.25">
      <c r="A3494" t="s">
        <v>2138</v>
      </c>
      <c r="B3494" t="s">
        <v>76</v>
      </c>
      <c r="C3494" t="s">
        <v>247</v>
      </c>
      <c r="D3494" t="s">
        <v>240</v>
      </c>
      <c r="E3494" t="s">
        <v>203</v>
      </c>
      <c r="F3494">
        <v>0</v>
      </c>
      <c r="G3494">
        <v>0</v>
      </c>
      <c r="H3494">
        <v>6</v>
      </c>
      <c r="I3494">
        <v>0</v>
      </c>
      <c r="J3494">
        <v>6</v>
      </c>
      <c r="K3494">
        <v>0</v>
      </c>
    </row>
    <row r="3495" spans="1:11" x14ac:dyDescent="0.25">
      <c r="A3495" t="s">
        <v>3463</v>
      </c>
      <c r="B3495" t="s">
        <v>76</v>
      </c>
      <c r="C3495" t="s">
        <v>247</v>
      </c>
      <c r="D3495" t="s">
        <v>244</v>
      </c>
      <c r="E3495" t="s">
        <v>204</v>
      </c>
      <c r="F3495">
        <v>0</v>
      </c>
      <c r="G3495">
        <v>0</v>
      </c>
      <c r="H3495">
        <v>4</v>
      </c>
      <c r="I3495">
        <v>0</v>
      </c>
      <c r="J3495">
        <v>4</v>
      </c>
      <c r="K3495">
        <v>0</v>
      </c>
    </row>
    <row r="3496" spans="1:11" x14ac:dyDescent="0.25">
      <c r="A3496" t="s">
        <v>3748</v>
      </c>
      <c r="B3496" t="s">
        <v>76</v>
      </c>
      <c r="C3496" t="s">
        <v>247</v>
      </c>
      <c r="D3496" t="s">
        <v>238</v>
      </c>
      <c r="E3496" t="s">
        <v>205</v>
      </c>
      <c r="F3496">
        <v>0</v>
      </c>
      <c r="G3496">
        <v>0</v>
      </c>
      <c r="H3496">
        <v>46</v>
      </c>
      <c r="I3496">
        <v>0</v>
      </c>
      <c r="J3496">
        <v>46</v>
      </c>
      <c r="K3496">
        <v>0</v>
      </c>
    </row>
    <row r="3497" spans="1:11" x14ac:dyDescent="0.25">
      <c r="A3497" t="s">
        <v>2141</v>
      </c>
      <c r="B3497" t="s">
        <v>76</v>
      </c>
      <c r="C3497" t="s">
        <v>247</v>
      </c>
      <c r="D3497" t="s">
        <v>240</v>
      </c>
      <c r="E3497" t="s">
        <v>206</v>
      </c>
      <c r="F3497">
        <v>0</v>
      </c>
      <c r="G3497">
        <v>0</v>
      </c>
      <c r="H3497">
        <v>3</v>
      </c>
      <c r="I3497">
        <v>0</v>
      </c>
      <c r="J3497">
        <v>3</v>
      </c>
      <c r="K3497">
        <v>0</v>
      </c>
    </row>
    <row r="3498" spans="1:11" x14ac:dyDescent="0.25">
      <c r="A3498" t="s">
        <v>677</v>
      </c>
      <c r="B3498" t="s">
        <v>76</v>
      </c>
      <c r="C3498" t="s">
        <v>247</v>
      </c>
      <c r="D3498" t="s">
        <v>242</v>
      </c>
      <c r="E3498" t="s">
        <v>207</v>
      </c>
      <c r="F3498">
        <v>0</v>
      </c>
      <c r="G3498">
        <v>0</v>
      </c>
      <c r="H3498">
        <v>245</v>
      </c>
      <c r="I3498">
        <v>0</v>
      </c>
      <c r="J3498">
        <v>245</v>
      </c>
      <c r="K3498">
        <v>0</v>
      </c>
    </row>
    <row r="3499" spans="1:11" x14ac:dyDescent="0.25">
      <c r="A3499" t="s">
        <v>3646</v>
      </c>
      <c r="B3499" t="s">
        <v>76</v>
      </c>
      <c r="C3499" t="s">
        <v>247</v>
      </c>
      <c r="D3499" t="s">
        <v>239</v>
      </c>
      <c r="E3499" t="s">
        <v>208</v>
      </c>
      <c r="F3499">
        <v>0</v>
      </c>
      <c r="G3499">
        <v>0</v>
      </c>
      <c r="H3499">
        <v>86</v>
      </c>
      <c r="I3499">
        <v>0</v>
      </c>
      <c r="J3499">
        <v>86</v>
      </c>
      <c r="K3499">
        <v>0</v>
      </c>
    </row>
    <row r="3500" spans="1:11" x14ac:dyDescent="0.25">
      <c r="A3500" t="s">
        <v>1762</v>
      </c>
      <c r="B3500" t="s">
        <v>76</v>
      </c>
      <c r="C3500" t="s">
        <v>247</v>
      </c>
      <c r="D3500" t="s">
        <v>243</v>
      </c>
      <c r="E3500" t="s">
        <v>209</v>
      </c>
      <c r="F3500">
        <v>0</v>
      </c>
      <c r="G3500">
        <v>0</v>
      </c>
      <c r="H3500">
        <v>7</v>
      </c>
      <c r="I3500">
        <v>0</v>
      </c>
      <c r="J3500">
        <v>7</v>
      </c>
      <c r="K3500">
        <v>0</v>
      </c>
    </row>
    <row r="3501" spans="1:11" x14ac:dyDescent="0.25">
      <c r="A3501" t="s">
        <v>3443</v>
      </c>
      <c r="B3501" t="s">
        <v>76</v>
      </c>
      <c r="C3501" t="s">
        <v>247</v>
      </c>
      <c r="D3501" t="s">
        <v>241</v>
      </c>
      <c r="E3501" t="s">
        <v>210</v>
      </c>
      <c r="F3501">
        <v>0</v>
      </c>
      <c r="G3501">
        <v>0</v>
      </c>
      <c r="H3501">
        <v>16</v>
      </c>
      <c r="I3501">
        <v>0</v>
      </c>
      <c r="J3501">
        <v>16</v>
      </c>
      <c r="K3501">
        <v>0</v>
      </c>
    </row>
    <row r="3502" spans="1:11" x14ac:dyDescent="0.25">
      <c r="A3502" t="s">
        <v>3525</v>
      </c>
      <c r="B3502" t="s">
        <v>76</v>
      </c>
      <c r="C3502" t="s">
        <v>247</v>
      </c>
      <c r="D3502" t="s">
        <v>244</v>
      </c>
      <c r="E3502" t="s">
        <v>211</v>
      </c>
      <c r="F3502">
        <v>0</v>
      </c>
      <c r="G3502">
        <v>0</v>
      </c>
      <c r="H3502">
        <v>8</v>
      </c>
      <c r="I3502">
        <v>0</v>
      </c>
      <c r="J3502">
        <v>8</v>
      </c>
      <c r="K3502">
        <v>0</v>
      </c>
    </row>
    <row r="3503" spans="1:11" x14ac:dyDescent="0.25">
      <c r="A3503" t="s">
        <v>3780</v>
      </c>
      <c r="B3503" t="s">
        <v>76</v>
      </c>
      <c r="C3503" t="s">
        <v>247</v>
      </c>
      <c r="D3503" t="s">
        <v>238</v>
      </c>
      <c r="E3503" t="s">
        <v>212</v>
      </c>
      <c r="F3503">
        <v>0</v>
      </c>
      <c r="G3503">
        <v>0</v>
      </c>
      <c r="H3503">
        <v>52</v>
      </c>
      <c r="I3503">
        <v>0</v>
      </c>
      <c r="J3503">
        <v>52</v>
      </c>
      <c r="K3503">
        <v>0</v>
      </c>
    </row>
    <row r="3504" spans="1:11" x14ac:dyDescent="0.25">
      <c r="A3504" t="s">
        <v>1358</v>
      </c>
      <c r="B3504" t="s">
        <v>76</v>
      </c>
      <c r="C3504" t="s">
        <v>247</v>
      </c>
      <c r="D3504" t="s">
        <v>243</v>
      </c>
      <c r="E3504" t="s">
        <v>213</v>
      </c>
      <c r="F3504">
        <v>0</v>
      </c>
      <c r="G3504">
        <v>0</v>
      </c>
      <c r="H3504">
        <v>8</v>
      </c>
      <c r="I3504">
        <v>0</v>
      </c>
      <c r="J3504">
        <v>8</v>
      </c>
      <c r="K3504">
        <v>0</v>
      </c>
    </row>
    <row r="3505" spans="1:11" x14ac:dyDescent="0.25">
      <c r="A3505" t="s">
        <v>2593</v>
      </c>
      <c r="B3505" t="s">
        <v>76</v>
      </c>
      <c r="C3505" t="s">
        <v>247</v>
      </c>
      <c r="D3505" t="s">
        <v>239</v>
      </c>
      <c r="E3505" t="s">
        <v>214</v>
      </c>
      <c r="F3505">
        <v>0</v>
      </c>
      <c r="G3505">
        <v>0</v>
      </c>
      <c r="H3505">
        <v>56</v>
      </c>
      <c r="I3505">
        <v>0</v>
      </c>
      <c r="J3505">
        <v>56</v>
      </c>
      <c r="K3505">
        <v>0</v>
      </c>
    </row>
    <row r="3506" spans="1:11" x14ac:dyDescent="0.25">
      <c r="A3506" t="s">
        <v>1106</v>
      </c>
      <c r="B3506" t="s">
        <v>76</v>
      </c>
      <c r="C3506" t="s">
        <v>247</v>
      </c>
      <c r="D3506" t="s">
        <v>241</v>
      </c>
      <c r="E3506" t="s">
        <v>215</v>
      </c>
      <c r="F3506">
        <v>0</v>
      </c>
      <c r="G3506">
        <v>0</v>
      </c>
      <c r="H3506">
        <v>20</v>
      </c>
      <c r="I3506">
        <v>0</v>
      </c>
      <c r="J3506">
        <v>20</v>
      </c>
      <c r="K3506">
        <v>0</v>
      </c>
    </row>
    <row r="3507" spans="1:11" x14ac:dyDescent="0.25">
      <c r="A3507" t="s">
        <v>2253</v>
      </c>
      <c r="B3507" t="s">
        <v>76</v>
      </c>
      <c r="C3507" t="s">
        <v>247</v>
      </c>
      <c r="D3507" t="s">
        <v>245</v>
      </c>
      <c r="E3507" t="s">
        <v>216</v>
      </c>
      <c r="F3507">
        <v>0</v>
      </c>
      <c r="G3507">
        <v>0</v>
      </c>
      <c r="H3507">
        <v>20</v>
      </c>
      <c r="I3507">
        <v>0</v>
      </c>
      <c r="J3507">
        <v>20</v>
      </c>
      <c r="K3507">
        <v>0</v>
      </c>
    </row>
    <row r="3508" spans="1:11" x14ac:dyDescent="0.25">
      <c r="A3508" t="s">
        <v>1838</v>
      </c>
      <c r="B3508" t="s">
        <v>76</v>
      </c>
      <c r="C3508" t="s">
        <v>247</v>
      </c>
      <c r="D3508" t="s">
        <v>244</v>
      </c>
      <c r="E3508" t="s">
        <v>217</v>
      </c>
      <c r="F3508">
        <v>0</v>
      </c>
      <c r="G3508">
        <v>0</v>
      </c>
      <c r="H3508">
        <v>15</v>
      </c>
      <c r="I3508">
        <v>0</v>
      </c>
      <c r="J3508">
        <v>15</v>
      </c>
      <c r="K3508">
        <v>0</v>
      </c>
    </row>
    <row r="3509" spans="1:11" x14ac:dyDescent="0.25">
      <c r="A3509" t="s">
        <v>3903</v>
      </c>
      <c r="B3509" t="s">
        <v>76</v>
      </c>
      <c r="C3509" t="s">
        <v>247</v>
      </c>
      <c r="D3509" t="s">
        <v>239</v>
      </c>
      <c r="E3509" t="s">
        <v>218</v>
      </c>
      <c r="F3509">
        <v>0</v>
      </c>
      <c r="G3509">
        <v>0</v>
      </c>
      <c r="H3509">
        <v>142</v>
      </c>
      <c r="I3509">
        <v>0</v>
      </c>
      <c r="J3509">
        <v>142</v>
      </c>
      <c r="K3509">
        <v>0</v>
      </c>
    </row>
    <row r="3510" spans="1:11" x14ac:dyDescent="0.25">
      <c r="A3510" t="s">
        <v>2152</v>
      </c>
      <c r="B3510" t="s">
        <v>76</v>
      </c>
      <c r="C3510" t="s">
        <v>247</v>
      </c>
      <c r="D3510" t="s">
        <v>239</v>
      </c>
      <c r="E3510" t="s">
        <v>219</v>
      </c>
      <c r="F3510">
        <v>0</v>
      </c>
      <c r="G3510">
        <v>0</v>
      </c>
      <c r="H3510">
        <v>106</v>
      </c>
      <c r="I3510">
        <v>0</v>
      </c>
      <c r="J3510">
        <v>106</v>
      </c>
      <c r="K3510">
        <v>0</v>
      </c>
    </row>
    <row r="3511" spans="1:11" x14ac:dyDescent="0.25">
      <c r="A3511" t="s">
        <v>1968</v>
      </c>
      <c r="B3511" t="s">
        <v>76</v>
      </c>
      <c r="C3511" t="s">
        <v>247</v>
      </c>
      <c r="D3511" t="s">
        <v>241</v>
      </c>
      <c r="E3511" t="s">
        <v>220</v>
      </c>
      <c r="F3511">
        <v>0</v>
      </c>
      <c r="G3511">
        <v>0</v>
      </c>
      <c r="H3511">
        <v>6</v>
      </c>
      <c r="I3511">
        <v>0</v>
      </c>
      <c r="J3511">
        <v>6</v>
      </c>
      <c r="K3511">
        <v>0</v>
      </c>
    </row>
    <row r="3512" spans="1:11" x14ac:dyDescent="0.25">
      <c r="A3512" t="s">
        <v>2077</v>
      </c>
      <c r="B3512" t="s">
        <v>76</v>
      </c>
      <c r="C3512" t="s">
        <v>247</v>
      </c>
      <c r="D3512" t="s">
        <v>244</v>
      </c>
      <c r="E3512" t="s">
        <v>221</v>
      </c>
      <c r="F3512">
        <v>0</v>
      </c>
      <c r="G3512">
        <v>0</v>
      </c>
      <c r="H3512">
        <v>39</v>
      </c>
      <c r="I3512">
        <v>0</v>
      </c>
      <c r="J3512">
        <v>39</v>
      </c>
      <c r="K3512">
        <v>0</v>
      </c>
    </row>
    <row r="3513" spans="1:11" x14ac:dyDescent="0.25">
      <c r="A3513" t="s">
        <v>811</v>
      </c>
      <c r="B3513" t="s">
        <v>76</v>
      </c>
      <c r="C3513" t="s">
        <v>247</v>
      </c>
      <c r="D3513" t="s">
        <v>242</v>
      </c>
      <c r="E3513" t="s">
        <v>222</v>
      </c>
      <c r="F3513">
        <v>0</v>
      </c>
      <c r="G3513">
        <v>0</v>
      </c>
      <c r="H3513">
        <v>13</v>
      </c>
      <c r="I3513">
        <v>0</v>
      </c>
      <c r="J3513">
        <v>13</v>
      </c>
      <c r="K3513">
        <v>0</v>
      </c>
    </row>
    <row r="3514" spans="1:11" x14ac:dyDescent="0.25">
      <c r="A3514" t="s">
        <v>3919</v>
      </c>
      <c r="B3514" t="s">
        <v>76</v>
      </c>
      <c r="C3514" t="s">
        <v>247</v>
      </c>
      <c r="D3514" t="s">
        <v>244</v>
      </c>
      <c r="E3514" t="s">
        <v>256</v>
      </c>
      <c r="F3514">
        <v>0</v>
      </c>
      <c r="G3514">
        <v>0</v>
      </c>
      <c r="H3514">
        <v>340</v>
      </c>
      <c r="I3514">
        <v>0</v>
      </c>
      <c r="J3514">
        <v>340</v>
      </c>
      <c r="K3514">
        <v>0</v>
      </c>
    </row>
    <row r="3515" spans="1:11" x14ac:dyDescent="0.25">
      <c r="A3515" t="s">
        <v>3052</v>
      </c>
      <c r="B3515" t="s">
        <v>76</v>
      </c>
      <c r="C3515" t="s">
        <v>247</v>
      </c>
      <c r="D3515" t="s">
        <v>237</v>
      </c>
      <c r="E3515" t="s">
        <v>223</v>
      </c>
      <c r="F3515">
        <v>0</v>
      </c>
      <c r="G3515">
        <v>0</v>
      </c>
      <c r="H3515">
        <v>40</v>
      </c>
      <c r="I3515">
        <v>0</v>
      </c>
      <c r="J3515">
        <v>40</v>
      </c>
      <c r="K3515">
        <v>0</v>
      </c>
    </row>
    <row r="3516" spans="1:11" x14ac:dyDescent="0.25">
      <c r="A3516" t="s">
        <v>2736</v>
      </c>
      <c r="B3516" t="s">
        <v>76</v>
      </c>
      <c r="C3516" t="s">
        <v>247</v>
      </c>
      <c r="D3516" t="s">
        <v>242</v>
      </c>
      <c r="E3516" t="s">
        <v>224</v>
      </c>
      <c r="F3516">
        <v>0</v>
      </c>
      <c r="G3516">
        <v>0</v>
      </c>
      <c r="H3516">
        <v>82</v>
      </c>
      <c r="I3516">
        <v>0</v>
      </c>
      <c r="J3516">
        <v>82</v>
      </c>
      <c r="K3516">
        <v>0</v>
      </c>
    </row>
    <row r="3517" spans="1:11" x14ac:dyDescent="0.25">
      <c r="A3517" t="s">
        <v>2722</v>
      </c>
      <c r="B3517" t="s">
        <v>76</v>
      </c>
      <c r="C3517" t="s">
        <v>247</v>
      </c>
      <c r="D3517" t="s">
        <v>239</v>
      </c>
      <c r="E3517" t="s">
        <v>225</v>
      </c>
      <c r="F3517">
        <v>0</v>
      </c>
      <c r="G3517">
        <v>0</v>
      </c>
      <c r="H3517">
        <v>24</v>
      </c>
      <c r="I3517">
        <v>0</v>
      </c>
      <c r="J3517">
        <v>24</v>
      </c>
      <c r="K3517">
        <v>0</v>
      </c>
    </row>
    <row r="3518" spans="1:11" x14ac:dyDescent="0.25">
      <c r="A3518" t="s">
        <v>3929</v>
      </c>
      <c r="B3518" t="s">
        <v>76</v>
      </c>
      <c r="C3518" t="s">
        <v>247</v>
      </c>
      <c r="D3518" t="s">
        <v>241</v>
      </c>
      <c r="E3518" t="s">
        <v>226</v>
      </c>
      <c r="F3518">
        <v>0</v>
      </c>
      <c r="G3518">
        <v>0</v>
      </c>
      <c r="H3518">
        <v>3</v>
      </c>
      <c r="I3518">
        <v>0</v>
      </c>
      <c r="J3518">
        <v>3</v>
      </c>
      <c r="K3518">
        <v>0</v>
      </c>
    </row>
    <row r="3519" spans="1:11" x14ac:dyDescent="0.25">
      <c r="A3519" t="s">
        <v>2062</v>
      </c>
      <c r="B3519" t="s">
        <v>76</v>
      </c>
      <c r="C3519" t="s">
        <v>247</v>
      </c>
      <c r="D3519" t="s">
        <v>241</v>
      </c>
      <c r="E3519" t="s">
        <v>227</v>
      </c>
      <c r="F3519">
        <v>0</v>
      </c>
      <c r="G3519">
        <v>0</v>
      </c>
      <c r="H3519">
        <v>15</v>
      </c>
      <c r="I3519">
        <v>0</v>
      </c>
      <c r="J3519">
        <v>15</v>
      </c>
      <c r="K3519">
        <v>0</v>
      </c>
    </row>
    <row r="3520" spans="1:11" x14ac:dyDescent="0.25">
      <c r="A3520" t="s">
        <v>2140</v>
      </c>
      <c r="B3520" t="s">
        <v>76</v>
      </c>
      <c r="C3520" t="s">
        <v>247</v>
      </c>
      <c r="D3520" t="s">
        <v>243</v>
      </c>
      <c r="E3520" t="s">
        <v>228</v>
      </c>
      <c r="F3520">
        <v>0</v>
      </c>
      <c r="G3520">
        <v>0</v>
      </c>
      <c r="H3520">
        <v>51</v>
      </c>
      <c r="I3520">
        <v>0</v>
      </c>
      <c r="J3520">
        <v>51</v>
      </c>
      <c r="K3520">
        <v>0</v>
      </c>
    </row>
    <row r="3521" spans="1:11" x14ac:dyDescent="0.25">
      <c r="A3521" t="s">
        <v>1254</v>
      </c>
      <c r="B3521" t="s">
        <v>76</v>
      </c>
      <c r="C3521" t="s">
        <v>247</v>
      </c>
      <c r="D3521" t="s">
        <v>242</v>
      </c>
      <c r="E3521" t="s">
        <v>229</v>
      </c>
      <c r="F3521">
        <v>0</v>
      </c>
      <c r="G3521">
        <v>0</v>
      </c>
      <c r="H3521">
        <v>32</v>
      </c>
      <c r="I3521">
        <v>0</v>
      </c>
      <c r="J3521">
        <v>32</v>
      </c>
      <c r="K3521">
        <v>0</v>
      </c>
    </row>
    <row r="3522" spans="1:11" x14ac:dyDescent="0.25">
      <c r="A3522" t="s">
        <v>2889</v>
      </c>
      <c r="B3522" t="s">
        <v>76</v>
      </c>
      <c r="C3522" t="s">
        <v>247</v>
      </c>
      <c r="D3522" t="s">
        <v>241</v>
      </c>
      <c r="E3522" t="s">
        <v>230</v>
      </c>
      <c r="F3522">
        <v>0</v>
      </c>
      <c r="G3522">
        <v>0</v>
      </c>
      <c r="H3522">
        <v>15</v>
      </c>
      <c r="I3522">
        <v>0</v>
      </c>
      <c r="J3522">
        <v>15</v>
      </c>
      <c r="K3522">
        <v>0</v>
      </c>
    </row>
    <row r="3523" spans="1:11" x14ac:dyDescent="0.25">
      <c r="A3523" t="s">
        <v>1862</v>
      </c>
      <c r="B3523" t="s">
        <v>76</v>
      </c>
      <c r="C3523" t="s">
        <v>247</v>
      </c>
      <c r="D3523" t="s">
        <v>242</v>
      </c>
      <c r="E3523" t="s">
        <v>231</v>
      </c>
      <c r="F3523">
        <v>0</v>
      </c>
      <c r="G3523">
        <v>0</v>
      </c>
      <c r="H3523">
        <v>28</v>
      </c>
      <c r="I3523">
        <v>0</v>
      </c>
      <c r="J3523">
        <v>28</v>
      </c>
      <c r="K3523">
        <v>0</v>
      </c>
    </row>
    <row r="3524" spans="1:11" x14ac:dyDescent="0.25">
      <c r="A3524" t="s">
        <v>2712</v>
      </c>
      <c r="B3524" t="s">
        <v>76</v>
      </c>
      <c r="C3524" t="s">
        <v>247</v>
      </c>
      <c r="D3524" t="s">
        <v>244</v>
      </c>
      <c r="E3524" t="s">
        <v>232</v>
      </c>
      <c r="F3524">
        <v>0</v>
      </c>
      <c r="G3524">
        <v>0</v>
      </c>
      <c r="H3524">
        <v>20</v>
      </c>
      <c r="I3524">
        <v>0</v>
      </c>
      <c r="J3524">
        <v>20</v>
      </c>
      <c r="K3524">
        <v>0</v>
      </c>
    </row>
    <row r="3525" spans="1:11" x14ac:dyDescent="0.25">
      <c r="A3525" t="s">
        <v>2725</v>
      </c>
      <c r="B3525" t="s">
        <v>76</v>
      </c>
      <c r="C3525" t="s">
        <v>247</v>
      </c>
      <c r="D3525" t="s">
        <v>244</v>
      </c>
      <c r="E3525" t="s">
        <v>233</v>
      </c>
      <c r="F3525">
        <v>0</v>
      </c>
      <c r="G3525">
        <v>0</v>
      </c>
      <c r="H3525">
        <v>31</v>
      </c>
      <c r="I3525">
        <v>0</v>
      </c>
      <c r="J3525">
        <v>31</v>
      </c>
      <c r="K3525">
        <v>0</v>
      </c>
    </row>
    <row r="3526" spans="1:11" x14ac:dyDescent="0.25">
      <c r="A3526" t="s">
        <v>688</v>
      </c>
      <c r="B3526" t="s">
        <v>76</v>
      </c>
      <c r="C3526" t="s">
        <v>247</v>
      </c>
      <c r="D3526" t="s">
        <v>245</v>
      </c>
      <c r="E3526" t="s">
        <v>234</v>
      </c>
      <c r="F3526">
        <v>0</v>
      </c>
      <c r="G3526">
        <v>0</v>
      </c>
      <c r="H3526">
        <v>12</v>
      </c>
      <c r="I3526">
        <v>0</v>
      </c>
      <c r="J3526">
        <v>12</v>
      </c>
      <c r="K3526">
        <v>0</v>
      </c>
    </row>
    <row r="3527" spans="1:11" x14ac:dyDescent="0.25">
      <c r="A3527" t="s">
        <v>950</v>
      </c>
      <c r="B3527" t="s">
        <v>76</v>
      </c>
      <c r="C3527" t="s">
        <v>247</v>
      </c>
      <c r="D3527" t="s">
        <v>245</v>
      </c>
      <c r="E3527" t="s">
        <v>257</v>
      </c>
      <c r="F3527">
        <v>0</v>
      </c>
      <c r="G3527">
        <v>0</v>
      </c>
      <c r="H3527">
        <v>205</v>
      </c>
      <c r="I3527">
        <v>0</v>
      </c>
      <c r="J3527">
        <v>205</v>
      </c>
      <c r="K3527">
        <v>0</v>
      </c>
    </row>
    <row r="3528" spans="1:11" x14ac:dyDescent="0.25">
      <c r="A3528" t="s">
        <v>645</v>
      </c>
      <c r="B3528" t="s">
        <v>76</v>
      </c>
      <c r="C3528" t="s">
        <v>264</v>
      </c>
      <c r="D3528" t="s">
        <v>81</v>
      </c>
      <c r="E3528" t="s">
        <v>248</v>
      </c>
      <c r="F3528">
        <v>0</v>
      </c>
      <c r="G3528">
        <v>0</v>
      </c>
      <c r="H3528">
        <v>7362</v>
      </c>
      <c r="I3528">
        <v>0</v>
      </c>
      <c r="J3528">
        <v>7362</v>
      </c>
      <c r="K3528">
        <v>0</v>
      </c>
    </row>
    <row r="3529" spans="1:11" x14ac:dyDescent="0.25">
      <c r="A3529" t="s">
        <v>1353</v>
      </c>
      <c r="B3529" t="s">
        <v>76</v>
      </c>
      <c r="C3529" t="s">
        <v>264</v>
      </c>
      <c r="D3529" t="s">
        <v>239</v>
      </c>
      <c r="E3529" t="s">
        <v>82</v>
      </c>
      <c r="F3529">
        <v>0</v>
      </c>
      <c r="G3529">
        <v>0</v>
      </c>
      <c r="H3529">
        <v>209</v>
      </c>
      <c r="I3529">
        <v>0</v>
      </c>
      <c r="J3529">
        <v>209</v>
      </c>
      <c r="K3529">
        <v>0</v>
      </c>
    </row>
    <row r="3530" spans="1:11" x14ac:dyDescent="0.25">
      <c r="A3530" t="s">
        <v>4077</v>
      </c>
      <c r="B3530" t="s">
        <v>76</v>
      </c>
      <c r="C3530" t="s">
        <v>264</v>
      </c>
      <c r="D3530" t="s">
        <v>239</v>
      </c>
      <c r="E3530" t="s">
        <v>83</v>
      </c>
      <c r="F3530">
        <v>0</v>
      </c>
      <c r="G3530">
        <v>0</v>
      </c>
      <c r="H3530">
        <v>139</v>
      </c>
      <c r="I3530">
        <v>0</v>
      </c>
      <c r="J3530">
        <v>139</v>
      </c>
      <c r="K3530">
        <v>0</v>
      </c>
    </row>
    <row r="3531" spans="1:11" x14ac:dyDescent="0.25">
      <c r="A3531" t="s">
        <v>1082</v>
      </c>
      <c r="B3531" t="s">
        <v>76</v>
      </c>
      <c r="C3531" t="s">
        <v>264</v>
      </c>
      <c r="D3531" t="s">
        <v>245</v>
      </c>
      <c r="E3531" t="s">
        <v>84</v>
      </c>
      <c r="F3531">
        <v>0</v>
      </c>
      <c r="G3531">
        <v>0</v>
      </c>
      <c r="H3531">
        <v>14</v>
      </c>
      <c r="I3531">
        <v>0</v>
      </c>
      <c r="J3531">
        <v>14</v>
      </c>
      <c r="K3531">
        <v>0</v>
      </c>
    </row>
    <row r="3532" spans="1:11" x14ac:dyDescent="0.25">
      <c r="A3532" t="s">
        <v>3523</v>
      </c>
      <c r="B3532" t="s">
        <v>76</v>
      </c>
      <c r="C3532" t="s">
        <v>264</v>
      </c>
      <c r="D3532" t="s">
        <v>243</v>
      </c>
      <c r="E3532" t="s">
        <v>85</v>
      </c>
      <c r="F3532">
        <v>0</v>
      </c>
      <c r="G3532">
        <v>0</v>
      </c>
      <c r="H3532">
        <v>28</v>
      </c>
      <c r="I3532">
        <v>0</v>
      </c>
      <c r="J3532">
        <v>28</v>
      </c>
      <c r="K3532">
        <v>0</v>
      </c>
    </row>
    <row r="3533" spans="1:11" x14ac:dyDescent="0.25">
      <c r="A3533" t="s">
        <v>3658</v>
      </c>
      <c r="B3533" t="s">
        <v>76</v>
      </c>
      <c r="C3533" t="s">
        <v>264</v>
      </c>
      <c r="D3533" t="s">
        <v>238</v>
      </c>
      <c r="E3533" t="s">
        <v>86</v>
      </c>
      <c r="F3533">
        <v>0</v>
      </c>
      <c r="G3533">
        <v>0</v>
      </c>
      <c r="H3533">
        <v>11</v>
      </c>
      <c r="I3533">
        <v>0</v>
      </c>
      <c r="J3533">
        <v>11</v>
      </c>
      <c r="K3533">
        <v>0</v>
      </c>
    </row>
    <row r="3534" spans="1:11" x14ac:dyDescent="0.25">
      <c r="A3534" t="s">
        <v>1122</v>
      </c>
      <c r="B3534" t="s">
        <v>76</v>
      </c>
      <c r="C3534" t="s">
        <v>264</v>
      </c>
      <c r="D3534" t="s">
        <v>239</v>
      </c>
      <c r="E3534" t="s">
        <v>87</v>
      </c>
      <c r="F3534">
        <v>0</v>
      </c>
      <c r="G3534">
        <v>0</v>
      </c>
      <c r="H3534">
        <v>80</v>
      </c>
      <c r="I3534">
        <v>0</v>
      </c>
      <c r="J3534">
        <v>80</v>
      </c>
      <c r="K3534">
        <v>0</v>
      </c>
    </row>
    <row r="3535" spans="1:11" x14ac:dyDescent="0.25">
      <c r="A3535" t="s">
        <v>2515</v>
      </c>
      <c r="B3535" t="s">
        <v>76</v>
      </c>
      <c r="C3535" t="s">
        <v>264</v>
      </c>
      <c r="D3535" t="s">
        <v>244</v>
      </c>
      <c r="E3535" t="s">
        <v>88</v>
      </c>
      <c r="F3535">
        <v>0</v>
      </c>
      <c r="G3535">
        <v>0</v>
      </c>
      <c r="H3535">
        <v>99</v>
      </c>
      <c r="I3535">
        <v>0</v>
      </c>
      <c r="J3535">
        <v>99</v>
      </c>
      <c r="K3535">
        <v>0</v>
      </c>
    </row>
    <row r="3536" spans="1:11" x14ac:dyDescent="0.25">
      <c r="A3536" t="s">
        <v>1686</v>
      </c>
      <c r="B3536" t="s">
        <v>76</v>
      </c>
      <c r="C3536" t="s">
        <v>264</v>
      </c>
      <c r="D3536" t="s">
        <v>241</v>
      </c>
      <c r="E3536" t="s">
        <v>89</v>
      </c>
      <c r="F3536">
        <v>0</v>
      </c>
      <c r="G3536">
        <v>0</v>
      </c>
      <c r="H3536">
        <v>2</v>
      </c>
      <c r="I3536">
        <v>0</v>
      </c>
      <c r="J3536">
        <v>2</v>
      </c>
      <c r="K3536">
        <v>0</v>
      </c>
    </row>
    <row r="3537" spans="1:11" x14ac:dyDescent="0.25">
      <c r="A3537" t="s">
        <v>19226</v>
      </c>
      <c r="B3537" t="s">
        <v>76</v>
      </c>
      <c r="C3537" t="s">
        <v>264</v>
      </c>
      <c r="D3537" t="s">
        <v>241</v>
      </c>
      <c r="E3537" t="s">
        <v>90</v>
      </c>
      <c r="F3537">
        <v>0</v>
      </c>
      <c r="G3537">
        <v>0</v>
      </c>
      <c r="H3537">
        <v>1</v>
      </c>
      <c r="I3537">
        <v>0</v>
      </c>
      <c r="J3537">
        <v>1</v>
      </c>
      <c r="K3537">
        <v>0</v>
      </c>
    </row>
    <row r="3538" spans="1:11" x14ac:dyDescent="0.25">
      <c r="A3538" t="s">
        <v>1859</v>
      </c>
      <c r="B3538" t="s">
        <v>76</v>
      </c>
      <c r="C3538" t="s">
        <v>264</v>
      </c>
      <c r="D3538" t="s">
        <v>241</v>
      </c>
      <c r="E3538" t="s">
        <v>91</v>
      </c>
      <c r="F3538">
        <v>0</v>
      </c>
      <c r="G3538">
        <v>0</v>
      </c>
      <c r="H3538">
        <v>13</v>
      </c>
      <c r="I3538">
        <v>0</v>
      </c>
      <c r="J3538">
        <v>13</v>
      </c>
      <c r="K3538">
        <v>0</v>
      </c>
    </row>
    <row r="3539" spans="1:11" x14ac:dyDescent="0.25">
      <c r="A3539" t="s">
        <v>3161</v>
      </c>
      <c r="B3539" t="s">
        <v>76</v>
      </c>
      <c r="C3539" t="s">
        <v>264</v>
      </c>
      <c r="D3539" t="s">
        <v>243</v>
      </c>
      <c r="E3539" t="s">
        <v>92</v>
      </c>
      <c r="F3539">
        <v>0</v>
      </c>
      <c r="G3539">
        <v>0</v>
      </c>
      <c r="H3539">
        <v>36</v>
      </c>
      <c r="I3539">
        <v>0</v>
      </c>
      <c r="J3539">
        <v>36</v>
      </c>
      <c r="K3539">
        <v>0</v>
      </c>
    </row>
    <row r="3540" spans="1:11" x14ac:dyDescent="0.25">
      <c r="A3540" t="s">
        <v>3459</v>
      </c>
      <c r="B3540" t="s">
        <v>76</v>
      </c>
      <c r="C3540" t="s">
        <v>264</v>
      </c>
      <c r="D3540" t="s">
        <v>242</v>
      </c>
      <c r="E3540" t="s">
        <v>93</v>
      </c>
      <c r="F3540">
        <v>0</v>
      </c>
      <c r="G3540">
        <v>0</v>
      </c>
      <c r="H3540">
        <v>21</v>
      </c>
      <c r="I3540">
        <v>0</v>
      </c>
      <c r="J3540">
        <v>21</v>
      </c>
      <c r="K3540">
        <v>0</v>
      </c>
    </row>
    <row r="3541" spans="1:11" x14ac:dyDescent="0.25">
      <c r="A3541" t="s">
        <v>3618</v>
      </c>
      <c r="B3541" t="s">
        <v>76</v>
      </c>
      <c r="C3541" t="s">
        <v>264</v>
      </c>
      <c r="D3541" t="s">
        <v>245</v>
      </c>
      <c r="E3541" t="s">
        <v>94</v>
      </c>
      <c r="F3541">
        <v>0</v>
      </c>
      <c r="G3541">
        <v>0</v>
      </c>
      <c r="H3541">
        <v>19</v>
      </c>
      <c r="I3541">
        <v>0</v>
      </c>
      <c r="J3541">
        <v>19</v>
      </c>
      <c r="K3541">
        <v>0</v>
      </c>
    </row>
    <row r="3542" spans="1:11" x14ac:dyDescent="0.25">
      <c r="A3542" t="s">
        <v>2167</v>
      </c>
      <c r="B3542" t="s">
        <v>76</v>
      </c>
      <c r="C3542" t="s">
        <v>264</v>
      </c>
      <c r="D3542" t="s">
        <v>239</v>
      </c>
      <c r="E3542" t="s">
        <v>95</v>
      </c>
      <c r="F3542">
        <v>0</v>
      </c>
      <c r="G3542">
        <v>0</v>
      </c>
      <c r="H3542">
        <v>115</v>
      </c>
      <c r="I3542">
        <v>0</v>
      </c>
      <c r="J3542">
        <v>115</v>
      </c>
      <c r="K3542">
        <v>0</v>
      </c>
    </row>
    <row r="3543" spans="1:11" x14ac:dyDescent="0.25">
      <c r="A3543" t="s">
        <v>2840</v>
      </c>
      <c r="B3543" t="s">
        <v>76</v>
      </c>
      <c r="C3543" t="s">
        <v>264</v>
      </c>
      <c r="D3543" t="s">
        <v>242</v>
      </c>
      <c r="E3543" t="s">
        <v>96</v>
      </c>
      <c r="F3543">
        <v>0</v>
      </c>
      <c r="G3543">
        <v>0</v>
      </c>
      <c r="H3543">
        <v>21</v>
      </c>
      <c r="I3543">
        <v>0</v>
      </c>
      <c r="J3543">
        <v>21</v>
      </c>
      <c r="K3543">
        <v>0</v>
      </c>
    </row>
    <row r="3544" spans="1:11" x14ac:dyDescent="0.25">
      <c r="A3544" t="s">
        <v>1350</v>
      </c>
      <c r="B3544" t="s">
        <v>76</v>
      </c>
      <c r="C3544" t="s">
        <v>264</v>
      </c>
      <c r="D3544" t="s">
        <v>243</v>
      </c>
      <c r="E3544" t="s">
        <v>97</v>
      </c>
      <c r="F3544">
        <v>0</v>
      </c>
      <c r="G3544">
        <v>0</v>
      </c>
      <c r="H3544">
        <v>89</v>
      </c>
      <c r="I3544">
        <v>0</v>
      </c>
      <c r="J3544">
        <v>89</v>
      </c>
      <c r="K3544">
        <v>0</v>
      </c>
    </row>
    <row r="3545" spans="1:11" x14ac:dyDescent="0.25">
      <c r="A3545" t="s">
        <v>1637</v>
      </c>
      <c r="B3545" t="s">
        <v>76</v>
      </c>
      <c r="C3545" t="s">
        <v>264</v>
      </c>
      <c r="D3545" t="s">
        <v>239</v>
      </c>
      <c r="E3545" t="s">
        <v>98</v>
      </c>
      <c r="F3545">
        <v>0</v>
      </c>
      <c r="G3545">
        <v>0</v>
      </c>
      <c r="H3545">
        <v>87</v>
      </c>
      <c r="I3545">
        <v>0</v>
      </c>
      <c r="J3545">
        <v>87</v>
      </c>
      <c r="K3545">
        <v>0</v>
      </c>
    </row>
    <row r="3546" spans="1:11" x14ac:dyDescent="0.25">
      <c r="A3546" t="s">
        <v>3181</v>
      </c>
      <c r="B3546" t="s">
        <v>76</v>
      </c>
      <c r="C3546" t="s">
        <v>264</v>
      </c>
      <c r="D3546" t="s">
        <v>242</v>
      </c>
      <c r="E3546" t="s">
        <v>99</v>
      </c>
      <c r="F3546">
        <v>0</v>
      </c>
      <c r="G3546">
        <v>0</v>
      </c>
      <c r="H3546">
        <v>107</v>
      </c>
      <c r="I3546">
        <v>0</v>
      </c>
      <c r="J3546">
        <v>107</v>
      </c>
      <c r="K3546">
        <v>0</v>
      </c>
    </row>
    <row r="3547" spans="1:11" x14ac:dyDescent="0.25">
      <c r="A3547" t="s">
        <v>2807</v>
      </c>
      <c r="B3547" t="s">
        <v>76</v>
      </c>
      <c r="C3547" t="s">
        <v>264</v>
      </c>
      <c r="D3547" t="s">
        <v>241</v>
      </c>
      <c r="E3547" t="s">
        <v>100</v>
      </c>
      <c r="F3547">
        <v>0</v>
      </c>
      <c r="G3547">
        <v>0</v>
      </c>
      <c r="H3547">
        <v>9</v>
      </c>
      <c r="I3547">
        <v>0</v>
      </c>
      <c r="J3547">
        <v>9</v>
      </c>
      <c r="K3547">
        <v>0</v>
      </c>
    </row>
    <row r="3548" spans="1:11" x14ac:dyDescent="0.25">
      <c r="A3548" t="s">
        <v>2172</v>
      </c>
      <c r="B3548" t="s">
        <v>76</v>
      </c>
      <c r="C3548" t="s">
        <v>264</v>
      </c>
      <c r="D3548" t="s">
        <v>245</v>
      </c>
      <c r="E3548" t="s">
        <v>101</v>
      </c>
      <c r="F3548">
        <v>0</v>
      </c>
      <c r="G3548">
        <v>0</v>
      </c>
      <c r="H3548">
        <v>7</v>
      </c>
      <c r="I3548">
        <v>0</v>
      </c>
      <c r="J3548">
        <v>7</v>
      </c>
      <c r="K3548">
        <v>0</v>
      </c>
    </row>
    <row r="3549" spans="1:11" x14ac:dyDescent="0.25">
      <c r="A3549" t="s">
        <v>2473</v>
      </c>
      <c r="B3549" t="s">
        <v>76</v>
      </c>
      <c r="C3549" t="s">
        <v>264</v>
      </c>
      <c r="D3549" t="s">
        <v>238</v>
      </c>
      <c r="E3549" t="s">
        <v>102</v>
      </c>
      <c r="F3549">
        <v>0</v>
      </c>
      <c r="G3549">
        <v>0</v>
      </c>
      <c r="H3549">
        <v>93</v>
      </c>
      <c r="I3549">
        <v>0</v>
      </c>
      <c r="J3549">
        <v>93</v>
      </c>
      <c r="K3549">
        <v>0</v>
      </c>
    </row>
    <row r="3550" spans="1:11" x14ac:dyDescent="0.25">
      <c r="A3550" t="s">
        <v>1384</v>
      </c>
      <c r="B3550" t="s">
        <v>76</v>
      </c>
      <c r="C3550" t="s">
        <v>264</v>
      </c>
      <c r="D3550" t="s">
        <v>239</v>
      </c>
      <c r="E3550" t="s">
        <v>103</v>
      </c>
      <c r="F3550">
        <v>0</v>
      </c>
      <c r="G3550">
        <v>0</v>
      </c>
      <c r="H3550">
        <v>52</v>
      </c>
      <c r="I3550">
        <v>0</v>
      </c>
      <c r="J3550">
        <v>52</v>
      </c>
      <c r="K3550">
        <v>0</v>
      </c>
    </row>
    <row r="3551" spans="1:11" x14ac:dyDescent="0.25">
      <c r="A3551" t="s">
        <v>1922</v>
      </c>
      <c r="B3551" t="s">
        <v>76</v>
      </c>
      <c r="C3551" t="s">
        <v>264</v>
      </c>
      <c r="D3551" t="s">
        <v>238</v>
      </c>
      <c r="E3551" t="s">
        <v>104</v>
      </c>
      <c r="F3551">
        <v>0</v>
      </c>
      <c r="G3551">
        <v>0</v>
      </c>
      <c r="H3551">
        <v>58</v>
      </c>
      <c r="I3551">
        <v>0</v>
      </c>
      <c r="J3551">
        <v>58</v>
      </c>
      <c r="K3551">
        <v>0</v>
      </c>
    </row>
    <row r="3552" spans="1:11" x14ac:dyDescent="0.25">
      <c r="A3552" t="s">
        <v>3711</v>
      </c>
      <c r="B3552" t="s">
        <v>76</v>
      </c>
      <c r="C3552" t="s">
        <v>264</v>
      </c>
      <c r="D3552" t="s">
        <v>241</v>
      </c>
      <c r="E3552" t="s">
        <v>105</v>
      </c>
      <c r="F3552">
        <v>0</v>
      </c>
      <c r="G3552">
        <v>0</v>
      </c>
      <c r="H3552">
        <v>12</v>
      </c>
      <c r="I3552">
        <v>0</v>
      </c>
      <c r="J3552">
        <v>12</v>
      </c>
      <c r="K3552">
        <v>0</v>
      </c>
    </row>
    <row r="3553" spans="1:11" x14ac:dyDescent="0.25">
      <c r="A3553" t="s">
        <v>1465</v>
      </c>
      <c r="B3553" t="s">
        <v>76</v>
      </c>
      <c r="C3553" t="s">
        <v>264</v>
      </c>
      <c r="D3553" t="s">
        <v>241</v>
      </c>
      <c r="E3553" t="s">
        <v>106</v>
      </c>
      <c r="F3553">
        <v>0</v>
      </c>
      <c r="G3553">
        <v>0</v>
      </c>
      <c r="H3553">
        <v>19</v>
      </c>
      <c r="I3553">
        <v>0</v>
      </c>
      <c r="J3553">
        <v>19</v>
      </c>
      <c r="K3553">
        <v>0</v>
      </c>
    </row>
    <row r="3554" spans="1:11" x14ac:dyDescent="0.25">
      <c r="A3554" t="s">
        <v>3729</v>
      </c>
      <c r="B3554" t="s">
        <v>76</v>
      </c>
      <c r="C3554" t="s">
        <v>264</v>
      </c>
      <c r="D3554" t="s">
        <v>239</v>
      </c>
      <c r="E3554" t="s">
        <v>107</v>
      </c>
      <c r="F3554">
        <v>0</v>
      </c>
      <c r="G3554">
        <v>0</v>
      </c>
      <c r="H3554">
        <v>2</v>
      </c>
      <c r="I3554">
        <v>0</v>
      </c>
      <c r="J3554">
        <v>2</v>
      </c>
      <c r="K3554">
        <v>0</v>
      </c>
    </row>
    <row r="3555" spans="1:11" x14ac:dyDescent="0.25">
      <c r="A3555" t="s">
        <v>4102</v>
      </c>
      <c r="B3555" t="s">
        <v>76</v>
      </c>
      <c r="C3555" t="s">
        <v>264</v>
      </c>
      <c r="D3555" t="s">
        <v>243</v>
      </c>
      <c r="E3555" t="s">
        <v>108</v>
      </c>
      <c r="F3555">
        <v>0</v>
      </c>
      <c r="G3555">
        <v>0</v>
      </c>
      <c r="H3555">
        <v>21</v>
      </c>
      <c r="I3555">
        <v>0</v>
      </c>
      <c r="J3555">
        <v>21</v>
      </c>
      <c r="K3555">
        <v>0</v>
      </c>
    </row>
    <row r="3556" spans="1:11" x14ac:dyDescent="0.25">
      <c r="A3556" t="s">
        <v>1394</v>
      </c>
      <c r="B3556" t="s">
        <v>76</v>
      </c>
      <c r="C3556" t="s">
        <v>264</v>
      </c>
      <c r="D3556" t="s">
        <v>244</v>
      </c>
      <c r="E3556" t="s">
        <v>109</v>
      </c>
      <c r="F3556">
        <v>0</v>
      </c>
      <c r="G3556">
        <v>0</v>
      </c>
      <c r="H3556">
        <v>29</v>
      </c>
      <c r="I3556">
        <v>0</v>
      </c>
      <c r="J3556">
        <v>29</v>
      </c>
      <c r="K3556">
        <v>0</v>
      </c>
    </row>
    <row r="3557" spans="1:11" x14ac:dyDescent="0.25">
      <c r="A3557" t="s">
        <v>3018</v>
      </c>
      <c r="B3557" t="s">
        <v>76</v>
      </c>
      <c r="C3557" t="s">
        <v>264</v>
      </c>
      <c r="D3557" t="s">
        <v>239</v>
      </c>
      <c r="E3557" t="s">
        <v>110</v>
      </c>
      <c r="F3557">
        <v>0</v>
      </c>
      <c r="G3557">
        <v>0</v>
      </c>
      <c r="H3557">
        <v>131</v>
      </c>
      <c r="I3557">
        <v>0</v>
      </c>
      <c r="J3557">
        <v>131</v>
      </c>
      <c r="K3557">
        <v>0</v>
      </c>
    </row>
    <row r="3558" spans="1:11" x14ac:dyDescent="0.25">
      <c r="A3558" t="s">
        <v>3881</v>
      </c>
      <c r="B3558" t="s">
        <v>76</v>
      </c>
      <c r="C3558" t="s">
        <v>264</v>
      </c>
      <c r="D3558" t="s">
        <v>241</v>
      </c>
      <c r="E3558" t="s">
        <v>111</v>
      </c>
      <c r="F3558">
        <v>0</v>
      </c>
      <c r="G3558">
        <v>0</v>
      </c>
      <c r="H3558">
        <v>4</v>
      </c>
      <c r="I3558">
        <v>0</v>
      </c>
      <c r="J3558">
        <v>4</v>
      </c>
      <c r="K3558">
        <v>0</v>
      </c>
    </row>
    <row r="3559" spans="1:11" x14ac:dyDescent="0.25">
      <c r="A3559" t="s">
        <v>1100</v>
      </c>
      <c r="B3559" t="s">
        <v>76</v>
      </c>
      <c r="C3559" t="s">
        <v>264</v>
      </c>
      <c r="D3559" t="s">
        <v>240</v>
      </c>
      <c r="E3559" t="s">
        <v>112</v>
      </c>
      <c r="F3559">
        <v>0</v>
      </c>
      <c r="G3559">
        <v>0</v>
      </c>
      <c r="H3559">
        <v>5</v>
      </c>
      <c r="I3559">
        <v>0</v>
      </c>
      <c r="J3559">
        <v>5</v>
      </c>
      <c r="K3559">
        <v>0</v>
      </c>
    </row>
    <row r="3560" spans="1:11" x14ac:dyDescent="0.25">
      <c r="A3560" t="s">
        <v>1309</v>
      </c>
      <c r="B3560" t="s">
        <v>76</v>
      </c>
      <c r="C3560" t="s">
        <v>264</v>
      </c>
      <c r="D3560" t="s">
        <v>237</v>
      </c>
      <c r="E3560" t="s">
        <v>113</v>
      </c>
      <c r="F3560">
        <v>0</v>
      </c>
      <c r="G3560">
        <v>0</v>
      </c>
      <c r="H3560">
        <v>10</v>
      </c>
      <c r="I3560">
        <v>0</v>
      </c>
      <c r="J3560">
        <v>10</v>
      </c>
      <c r="K3560">
        <v>0</v>
      </c>
    </row>
    <row r="3561" spans="1:11" x14ac:dyDescent="0.25">
      <c r="A3561" t="s">
        <v>783</v>
      </c>
      <c r="B3561" t="s">
        <v>76</v>
      </c>
      <c r="C3561" t="s">
        <v>264</v>
      </c>
      <c r="D3561" t="s">
        <v>237</v>
      </c>
      <c r="E3561" t="s">
        <v>114</v>
      </c>
      <c r="F3561">
        <v>0</v>
      </c>
      <c r="G3561">
        <v>0</v>
      </c>
      <c r="H3561">
        <v>30</v>
      </c>
      <c r="I3561">
        <v>0</v>
      </c>
      <c r="J3561">
        <v>30</v>
      </c>
      <c r="K3561">
        <v>0</v>
      </c>
    </row>
    <row r="3562" spans="1:11" x14ac:dyDescent="0.25">
      <c r="A3562" t="s">
        <v>886</v>
      </c>
      <c r="B3562" t="s">
        <v>76</v>
      </c>
      <c r="C3562" t="s">
        <v>264</v>
      </c>
      <c r="D3562" t="s">
        <v>243</v>
      </c>
      <c r="E3562" t="s">
        <v>115</v>
      </c>
      <c r="F3562">
        <v>0</v>
      </c>
      <c r="G3562">
        <v>0</v>
      </c>
      <c r="H3562">
        <v>69</v>
      </c>
      <c r="I3562">
        <v>0</v>
      </c>
      <c r="J3562">
        <v>69</v>
      </c>
      <c r="K3562">
        <v>0</v>
      </c>
    </row>
    <row r="3563" spans="1:11" x14ac:dyDescent="0.25">
      <c r="A3563" t="s">
        <v>2137</v>
      </c>
      <c r="B3563" t="s">
        <v>76</v>
      </c>
      <c r="C3563" t="s">
        <v>264</v>
      </c>
      <c r="D3563" t="s">
        <v>245</v>
      </c>
      <c r="E3563" t="s">
        <v>116</v>
      </c>
      <c r="F3563">
        <v>0</v>
      </c>
      <c r="G3563">
        <v>0</v>
      </c>
      <c r="H3563">
        <v>9</v>
      </c>
      <c r="I3563">
        <v>0</v>
      </c>
      <c r="J3563">
        <v>9</v>
      </c>
      <c r="K3563">
        <v>0</v>
      </c>
    </row>
    <row r="3564" spans="1:11" x14ac:dyDescent="0.25">
      <c r="A3564" t="s">
        <v>2058</v>
      </c>
      <c r="B3564" t="s">
        <v>76</v>
      </c>
      <c r="C3564" t="s">
        <v>264</v>
      </c>
      <c r="D3564" t="s">
        <v>243</v>
      </c>
      <c r="E3564" t="s">
        <v>117</v>
      </c>
      <c r="F3564">
        <v>0</v>
      </c>
      <c r="G3564">
        <v>0</v>
      </c>
      <c r="H3564">
        <v>23</v>
      </c>
      <c r="I3564">
        <v>0</v>
      </c>
      <c r="J3564">
        <v>23</v>
      </c>
      <c r="K3564">
        <v>0</v>
      </c>
    </row>
    <row r="3565" spans="1:11" x14ac:dyDescent="0.25">
      <c r="A3565" t="s">
        <v>1627</v>
      </c>
      <c r="B3565" t="s">
        <v>76</v>
      </c>
      <c r="C3565" t="s">
        <v>264</v>
      </c>
      <c r="D3565" t="s">
        <v>244</v>
      </c>
      <c r="E3565" t="s">
        <v>118</v>
      </c>
      <c r="F3565">
        <v>0</v>
      </c>
      <c r="G3565">
        <v>0</v>
      </c>
      <c r="H3565">
        <v>7</v>
      </c>
      <c r="I3565">
        <v>0</v>
      </c>
      <c r="J3565">
        <v>7</v>
      </c>
      <c r="K3565">
        <v>0</v>
      </c>
    </row>
    <row r="3566" spans="1:11" x14ac:dyDescent="0.25">
      <c r="A3566" t="s">
        <v>2030</v>
      </c>
      <c r="B3566" t="s">
        <v>76</v>
      </c>
      <c r="C3566" t="s">
        <v>264</v>
      </c>
      <c r="D3566" t="s">
        <v>240</v>
      </c>
      <c r="E3566" t="s">
        <v>119</v>
      </c>
      <c r="F3566">
        <v>0</v>
      </c>
      <c r="G3566">
        <v>0</v>
      </c>
      <c r="H3566">
        <v>15</v>
      </c>
      <c r="I3566">
        <v>0</v>
      </c>
      <c r="J3566">
        <v>15</v>
      </c>
      <c r="K3566">
        <v>0</v>
      </c>
    </row>
    <row r="3567" spans="1:11" x14ac:dyDescent="0.25">
      <c r="A3567" t="s">
        <v>2949</v>
      </c>
      <c r="B3567" t="s">
        <v>76</v>
      </c>
      <c r="C3567" t="s">
        <v>264</v>
      </c>
      <c r="D3567" t="s">
        <v>239</v>
      </c>
      <c r="E3567" t="s">
        <v>120</v>
      </c>
      <c r="F3567">
        <v>0</v>
      </c>
      <c r="G3567">
        <v>0</v>
      </c>
      <c r="H3567">
        <v>123</v>
      </c>
      <c r="I3567">
        <v>0</v>
      </c>
      <c r="J3567">
        <v>123</v>
      </c>
      <c r="K3567">
        <v>0</v>
      </c>
    </row>
    <row r="3568" spans="1:11" x14ac:dyDescent="0.25">
      <c r="A3568" t="s">
        <v>4087</v>
      </c>
      <c r="B3568" t="s">
        <v>76</v>
      </c>
      <c r="C3568" t="s">
        <v>264</v>
      </c>
      <c r="D3568" t="s">
        <v>237</v>
      </c>
      <c r="E3568" t="s">
        <v>249</v>
      </c>
      <c r="F3568">
        <v>0</v>
      </c>
      <c r="G3568">
        <v>0</v>
      </c>
      <c r="H3568">
        <v>235</v>
      </c>
      <c r="I3568">
        <v>0</v>
      </c>
      <c r="J3568">
        <v>235</v>
      </c>
      <c r="K3568">
        <v>0</v>
      </c>
    </row>
    <row r="3569" spans="1:11" x14ac:dyDescent="0.25">
      <c r="A3569" t="s">
        <v>3384</v>
      </c>
      <c r="B3569" t="s">
        <v>76</v>
      </c>
      <c r="C3569" t="s">
        <v>264</v>
      </c>
      <c r="D3569" t="s">
        <v>238</v>
      </c>
      <c r="E3569" t="s">
        <v>250</v>
      </c>
      <c r="F3569">
        <v>0</v>
      </c>
      <c r="G3569">
        <v>0</v>
      </c>
      <c r="H3569">
        <v>840</v>
      </c>
      <c r="I3569">
        <v>0</v>
      </c>
      <c r="J3569">
        <v>840</v>
      </c>
      <c r="K3569">
        <v>0</v>
      </c>
    </row>
    <row r="3570" spans="1:11" x14ac:dyDescent="0.25">
      <c r="A3570" t="s">
        <v>2707</v>
      </c>
      <c r="B3570" t="s">
        <v>76</v>
      </c>
      <c r="C3570" t="s">
        <v>264</v>
      </c>
      <c r="D3570" t="s">
        <v>245</v>
      </c>
      <c r="E3570" t="s">
        <v>121</v>
      </c>
      <c r="F3570">
        <v>0</v>
      </c>
      <c r="G3570">
        <v>0</v>
      </c>
      <c r="H3570">
        <v>8</v>
      </c>
      <c r="I3570">
        <v>0</v>
      </c>
      <c r="J3570">
        <v>8</v>
      </c>
      <c r="K3570">
        <v>0</v>
      </c>
    </row>
    <row r="3571" spans="1:11" x14ac:dyDescent="0.25">
      <c r="A3571" t="s">
        <v>3395</v>
      </c>
      <c r="B3571" t="s">
        <v>76</v>
      </c>
      <c r="C3571" t="s">
        <v>264</v>
      </c>
      <c r="D3571" t="s">
        <v>242</v>
      </c>
      <c r="E3571" t="s">
        <v>122</v>
      </c>
      <c r="F3571">
        <v>0</v>
      </c>
      <c r="G3571">
        <v>0</v>
      </c>
      <c r="H3571">
        <v>42</v>
      </c>
      <c r="I3571">
        <v>0</v>
      </c>
      <c r="J3571">
        <v>42</v>
      </c>
      <c r="K3571">
        <v>0</v>
      </c>
    </row>
    <row r="3572" spans="1:11" x14ac:dyDescent="0.25">
      <c r="A3572" t="s">
        <v>1319</v>
      </c>
      <c r="B3572" t="s">
        <v>76</v>
      </c>
      <c r="C3572" t="s">
        <v>264</v>
      </c>
      <c r="D3572" t="s">
        <v>239</v>
      </c>
      <c r="E3572" t="s">
        <v>123</v>
      </c>
      <c r="F3572">
        <v>0</v>
      </c>
      <c r="G3572">
        <v>0</v>
      </c>
      <c r="H3572">
        <v>301</v>
      </c>
      <c r="I3572">
        <v>0</v>
      </c>
      <c r="J3572">
        <v>301</v>
      </c>
      <c r="K3572">
        <v>0</v>
      </c>
    </row>
    <row r="3573" spans="1:11" x14ac:dyDescent="0.25">
      <c r="A3573" t="s">
        <v>614</v>
      </c>
      <c r="B3573" t="s">
        <v>76</v>
      </c>
      <c r="C3573" t="s">
        <v>264</v>
      </c>
      <c r="D3573" t="s">
        <v>238</v>
      </c>
      <c r="E3573" t="s">
        <v>124</v>
      </c>
      <c r="F3573">
        <v>0</v>
      </c>
      <c r="G3573">
        <v>0</v>
      </c>
      <c r="H3573">
        <v>205</v>
      </c>
      <c r="I3573">
        <v>0</v>
      </c>
      <c r="J3573">
        <v>205</v>
      </c>
      <c r="K3573">
        <v>0</v>
      </c>
    </row>
    <row r="3574" spans="1:11" x14ac:dyDescent="0.25">
      <c r="A3574" t="s">
        <v>1721</v>
      </c>
      <c r="B3574" t="s">
        <v>76</v>
      </c>
      <c r="C3574" t="s">
        <v>264</v>
      </c>
      <c r="D3574" t="s">
        <v>240</v>
      </c>
      <c r="E3574" t="s">
        <v>125</v>
      </c>
      <c r="F3574">
        <v>0</v>
      </c>
      <c r="G3574">
        <v>0</v>
      </c>
      <c r="H3574">
        <v>9</v>
      </c>
      <c r="I3574">
        <v>0</v>
      </c>
      <c r="J3574">
        <v>9</v>
      </c>
      <c r="K3574">
        <v>0</v>
      </c>
    </row>
    <row r="3575" spans="1:11" x14ac:dyDescent="0.25">
      <c r="A3575" t="s">
        <v>1375</v>
      </c>
      <c r="B3575" t="s">
        <v>76</v>
      </c>
      <c r="C3575" t="s">
        <v>264</v>
      </c>
      <c r="D3575" t="s">
        <v>243</v>
      </c>
      <c r="E3575" t="s">
        <v>126</v>
      </c>
      <c r="F3575">
        <v>0</v>
      </c>
      <c r="G3575">
        <v>0</v>
      </c>
      <c r="H3575">
        <v>61</v>
      </c>
      <c r="I3575">
        <v>0</v>
      </c>
      <c r="J3575">
        <v>61</v>
      </c>
      <c r="K3575">
        <v>0</v>
      </c>
    </row>
    <row r="3576" spans="1:11" x14ac:dyDescent="0.25">
      <c r="A3576" t="s">
        <v>2518</v>
      </c>
      <c r="B3576" t="s">
        <v>76</v>
      </c>
      <c r="C3576" t="s">
        <v>264</v>
      </c>
      <c r="D3576" t="s">
        <v>239</v>
      </c>
      <c r="E3576" t="s">
        <v>127</v>
      </c>
      <c r="F3576">
        <v>0</v>
      </c>
      <c r="G3576">
        <v>0</v>
      </c>
      <c r="H3576">
        <v>122</v>
      </c>
      <c r="I3576">
        <v>0</v>
      </c>
      <c r="J3576">
        <v>122</v>
      </c>
      <c r="K3576">
        <v>0</v>
      </c>
    </row>
    <row r="3577" spans="1:11" x14ac:dyDescent="0.25">
      <c r="A3577" t="s">
        <v>888</v>
      </c>
      <c r="B3577" t="s">
        <v>76</v>
      </c>
      <c r="C3577" t="s">
        <v>264</v>
      </c>
      <c r="D3577" t="s">
        <v>239</v>
      </c>
      <c r="E3577" t="s">
        <v>128</v>
      </c>
      <c r="F3577">
        <v>0</v>
      </c>
      <c r="G3577">
        <v>0</v>
      </c>
      <c r="H3577">
        <v>147</v>
      </c>
      <c r="I3577">
        <v>0</v>
      </c>
      <c r="J3577">
        <v>147</v>
      </c>
      <c r="K3577">
        <v>0</v>
      </c>
    </row>
    <row r="3578" spans="1:11" x14ac:dyDescent="0.25">
      <c r="A3578" t="s">
        <v>3136</v>
      </c>
      <c r="B3578" t="s">
        <v>76</v>
      </c>
      <c r="C3578" t="s">
        <v>264</v>
      </c>
      <c r="D3578" t="s">
        <v>241</v>
      </c>
      <c r="E3578" t="s">
        <v>129</v>
      </c>
      <c r="F3578">
        <v>0</v>
      </c>
      <c r="G3578">
        <v>0</v>
      </c>
      <c r="H3578">
        <v>2</v>
      </c>
      <c r="I3578">
        <v>0</v>
      </c>
      <c r="J3578">
        <v>2</v>
      </c>
      <c r="K3578">
        <v>0</v>
      </c>
    </row>
    <row r="3579" spans="1:11" x14ac:dyDescent="0.25">
      <c r="A3579" t="s">
        <v>1888</v>
      </c>
      <c r="B3579" t="s">
        <v>76</v>
      </c>
      <c r="C3579" t="s">
        <v>264</v>
      </c>
      <c r="D3579" t="s">
        <v>239</v>
      </c>
      <c r="E3579" t="s">
        <v>130</v>
      </c>
      <c r="F3579">
        <v>0</v>
      </c>
      <c r="G3579">
        <v>0</v>
      </c>
      <c r="H3579">
        <v>61</v>
      </c>
      <c r="I3579">
        <v>0</v>
      </c>
      <c r="J3579">
        <v>61</v>
      </c>
      <c r="K3579">
        <v>0</v>
      </c>
    </row>
    <row r="3580" spans="1:11" x14ac:dyDescent="0.25">
      <c r="A3580" t="s">
        <v>3249</v>
      </c>
      <c r="B3580" t="s">
        <v>76</v>
      </c>
      <c r="C3580" t="s">
        <v>264</v>
      </c>
      <c r="D3580" t="s">
        <v>242</v>
      </c>
      <c r="E3580" t="s">
        <v>131</v>
      </c>
      <c r="F3580">
        <v>0</v>
      </c>
      <c r="G3580">
        <v>0</v>
      </c>
      <c r="H3580">
        <v>180</v>
      </c>
      <c r="I3580">
        <v>0</v>
      </c>
      <c r="J3580">
        <v>180</v>
      </c>
      <c r="K3580">
        <v>0</v>
      </c>
    </row>
    <row r="3581" spans="1:11" x14ac:dyDescent="0.25">
      <c r="A3581" t="s">
        <v>3956</v>
      </c>
      <c r="B3581" t="s">
        <v>76</v>
      </c>
      <c r="C3581" t="s">
        <v>264</v>
      </c>
      <c r="D3581" t="s">
        <v>239</v>
      </c>
      <c r="E3581" t="s">
        <v>132</v>
      </c>
      <c r="F3581">
        <v>0</v>
      </c>
      <c r="G3581">
        <v>0</v>
      </c>
      <c r="H3581">
        <v>197</v>
      </c>
      <c r="I3581">
        <v>0</v>
      </c>
      <c r="J3581">
        <v>197</v>
      </c>
      <c r="K3581">
        <v>0</v>
      </c>
    </row>
    <row r="3582" spans="1:11" x14ac:dyDescent="0.25">
      <c r="A3582" t="s">
        <v>3054</v>
      </c>
      <c r="B3582" t="s">
        <v>76</v>
      </c>
      <c r="C3582" t="s">
        <v>264</v>
      </c>
      <c r="D3582" t="s">
        <v>239</v>
      </c>
      <c r="E3582" t="s">
        <v>133</v>
      </c>
      <c r="F3582">
        <v>0</v>
      </c>
      <c r="G3582">
        <v>0</v>
      </c>
      <c r="H3582">
        <v>63</v>
      </c>
      <c r="I3582">
        <v>0</v>
      </c>
      <c r="J3582">
        <v>63</v>
      </c>
      <c r="K3582">
        <v>0</v>
      </c>
    </row>
    <row r="3583" spans="1:11" x14ac:dyDescent="0.25">
      <c r="A3583" t="s">
        <v>2946</v>
      </c>
      <c r="B3583" t="s">
        <v>76</v>
      </c>
      <c r="C3583" t="s">
        <v>264</v>
      </c>
      <c r="D3583" t="s">
        <v>240</v>
      </c>
      <c r="E3583" t="s">
        <v>134</v>
      </c>
      <c r="F3583">
        <v>0</v>
      </c>
      <c r="G3583">
        <v>0</v>
      </c>
      <c r="H3583">
        <v>1</v>
      </c>
      <c r="I3583">
        <v>0</v>
      </c>
      <c r="J3583">
        <v>1</v>
      </c>
      <c r="K3583">
        <v>0</v>
      </c>
    </row>
    <row r="3584" spans="1:11" x14ac:dyDescent="0.25">
      <c r="A3584" t="s">
        <v>1687</v>
      </c>
      <c r="B3584" t="s">
        <v>76</v>
      </c>
      <c r="C3584" t="s">
        <v>264</v>
      </c>
      <c r="D3584" t="s">
        <v>239</v>
      </c>
      <c r="E3584" t="s">
        <v>135</v>
      </c>
      <c r="F3584">
        <v>0</v>
      </c>
      <c r="G3584">
        <v>0</v>
      </c>
      <c r="H3584">
        <v>67</v>
      </c>
      <c r="I3584">
        <v>0</v>
      </c>
      <c r="J3584">
        <v>67</v>
      </c>
      <c r="K3584">
        <v>0</v>
      </c>
    </row>
    <row r="3585" spans="1:11" x14ac:dyDescent="0.25">
      <c r="A3585" t="s">
        <v>3061</v>
      </c>
      <c r="B3585" t="s">
        <v>76</v>
      </c>
      <c r="C3585" t="s">
        <v>264</v>
      </c>
      <c r="D3585" t="s">
        <v>244</v>
      </c>
      <c r="E3585" t="s">
        <v>136</v>
      </c>
      <c r="F3585">
        <v>0</v>
      </c>
      <c r="G3585">
        <v>0</v>
      </c>
      <c r="H3585">
        <v>12</v>
      </c>
      <c r="I3585">
        <v>0</v>
      </c>
      <c r="J3585">
        <v>12</v>
      </c>
      <c r="K3585">
        <v>0</v>
      </c>
    </row>
    <row r="3586" spans="1:11" x14ac:dyDescent="0.25">
      <c r="A3586" t="s">
        <v>2419</v>
      </c>
      <c r="B3586" t="s">
        <v>76</v>
      </c>
      <c r="C3586" t="s">
        <v>264</v>
      </c>
      <c r="D3586" t="s">
        <v>238</v>
      </c>
      <c r="E3586" t="s">
        <v>137</v>
      </c>
      <c r="F3586">
        <v>0</v>
      </c>
      <c r="G3586">
        <v>0</v>
      </c>
      <c r="H3586">
        <v>267</v>
      </c>
      <c r="I3586">
        <v>0</v>
      </c>
      <c r="J3586">
        <v>267</v>
      </c>
      <c r="K3586">
        <v>0</v>
      </c>
    </row>
    <row r="3587" spans="1:11" x14ac:dyDescent="0.25">
      <c r="A3587" t="s">
        <v>3160</v>
      </c>
      <c r="B3587" t="s">
        <v>76</v>
      </c>
      <c r="C3587" t="s">
        <v>264</v>
      </c>
      <c r="D3587" t="s">
        <v>239</v>
      </c>
      <c r="E3587" t="s">
        <v>138</v>
      </c>
      <c r="F3587">
        <v>0</v>
      </c>
      <c r="G3587">
        <v>0</v>
      </c>
      <c r="H3587">
        <v>60</v>
      </c>
      <c r="I3587">
        <v>0</v>
      </c>
      <c r="J3587">
        <v>60</v>
      </c>
      <c r="K3587">
        <v>0</v>
      </c>
    </row>
    <row r="3588" spans="1:11" x14ac:dyDescent="0.25">
      <c r="A3588" t="s">
        <v>2979</v>
      </c>
      <c r="B3588" t="s">
        <v>76</v>
      </c>
      <c r="C3588" t="s">
        <v>264</v>
      </c>
      <c r="D3588" t="s">
        <v>239</v>
      </c>
      <c r="E3588" t="s">
        <v>139</v>
      </c>
      <c r="F3588">
        <v>0</v>
      </c>
      <c r="G3588">
        <v>0</v>
      </c>
      <c r="H3588">
        <v>97</v>
      </c>
      <c r="I3588">
        <v>0</v>
      </c>
      <c r="J3588">
        <v>97</v>
      </c>
      <c r="K3588">
        <v>0</v>
      </c>
    </row>
    <row r="3589" spans="1:11" x14ac:dyDescent="0.25">
      <c r="A3589" t="s">
        <v>603</v>
      </c>
      <c r="B3589" t="s">
        <v>76</v>
      </c>
      <c r="C3589" t="s">
        <v>264</v>
      </c>
      <c r="D3589" t="s">
        <v>242</v>
      </c>
      <c r="E3589" t="s">
        <v>140</v>
      </c>
      <c r="F3589">
        <v>0</v>
      </c>
      <c r="G3589">
        <v>0</v>
      </c>
      <c r="H3589">
        <v>12</v>
      </c>
      <c r="I3589">
        <v>0</v>
      </c>
      <c r="J3589">
        <v>12</v>
      </c>
      <c r="K3589">
        <v>0</v>
      </c>
    </row>
    <row r="3590" spans="1:11" x14ac:dyDescent="0.25">
      <c r="A3590" t="s">
        <v>1607</v>
      </c>
      <c r="B3590" t="s">
        <v>76</v>
      </c>
      <c r="C3590" t="s">
        <v>264</v>
      </c>
      <c r="D3590" t="s">
        <v>239</v>
      </c>
      <c r="E3590" t="s">
        <v>142</v>
      </c>
      <c r="F3590">
        <v>0</v>
      </c>
      <c r="G3590">
        <v>0</v>
      </c>
      <c r="H3590">
        <v>79</v>
      </c>
      <c r="I3590">
        <v>0</v>
      </c>
      <c r="J3590">
        <v>79</v>
      </c>
      <c r="K3590">
        <v>0</v>
      </c>
    </row>
    <row r="3591" spans="1:11" x14ac:dyDescent="0.25">
      <c r="A3591" t="s">
        <v>880</v>
      </c>
      <c r="B3591" t="s">
        <v>76</v>
      </c>
      <c r="C3591" t="s">
        <v>264</v>
      </c>
      <c r="D3591" t="s">
        <v>239</v>
      </c>
      <c r="E3591" t="s">
        <v>143</v>
      </c>
      <c r="F3591">
        <v>0</v>
      </c>
      <c r="G3591">
        <v>0</v>
      </c>
      <c r="H3591">
        <v>27</v>
      </c>
      <c r="I3591">
        <v>0</v>
      </c>
      <c r="J3591">
        <v>27</v>
      </c>
      <c r="K3591">
        <v>0</v>
      </c>
    </row>
    <row r="3592" spans="1:11" x14ac:dyDescent="0.25">
      <c r="A3592" t="s">
        <v>3256</v>
      </c>
      <c r="B3592" t="s">
        <v>76</v>
      </c>
      <c r="C3592" t="s">
        <v>264</v>
      </c>
      <c r="D3592" t="s">
        <v>242</v>
      </c>
      <c r="E3592" t="s">
        <v>144</v>
      </c>
      <c r="F3592">
        <v>0</v>
      </c>
      <c r="G3592">
        <v>0</v>
      </c>
      <c r="H3592">
        <v>229</v>
      </c>
      <c r="I3592">
        <v>0</v>
      </c>
      <c r="J3592">
        <v>229</v>
      </c>
      <c r="K3592">
        <v>0</v>
      </c>
    </row>
    <row r="3593" spans="1:11" x14ac:dyDescent="0.25">
      <c r="A3593" t="s">
        <v>1302</v>
      </c>
      <c r="B3593" t="s">
        <v>76</v>
      </c>
      <c r="C3593" t="s">
        <v>264</v>
      </c>
      <c r="D3593" t="s">
        <v>245</v>
      </c>
      <c r="E3593" t="s">
        <v>145</v>
      </c>
      <c r="F3593">
        <v>0</v>
      </c>
      <c r="G3593">
        <v>0</v>
      </c>
      <c r="H3593">
        <v>5</v>
      </c>
      <c r="I3593">
        <v>0</v>
      </c>
      <c r="J3593">
        <v>5</v>
      </c>
      <c r="K3593">
        <v>0</v>
      </c>
    </row>
    <row r="3594" spans="1:11" x14ac:dyDescent="0.25">
      <c r="A3594" t="s">
        <v>3873</v>
      </c>
      <c r="B3594" t="s">
        <v>76</v>
      </c>
      <c r="C3594" t="s">
        <v>264</v>
      </c>
      <c r="D3594" t="s">
        <v>239</v>
      </c>
      <c r="E3594" t="s">
        <v>146</v>
      </c>
      <c r="F3594">
        <v>0</v>
      </c>
      <c r="G3594">
        <v>0</v>
      </c>
      <c r="H3594">
        <v>52</v>
      </c>
      <c r="I3594">
        <v>0</v>
      </c>
      <c r="J3594">
        <v>52</v>
      </c>
      <c r="K3594">
        <v>0</v>
      </c>
    </row>
    <row r="3595" spans="1:11" x14ac:dyDescent="0.25">
      <c r="A3595" t="s">
        <v>937</v>
      </c>
      <c r="B3595" t="s">
        <v>76</v>
      </c>
      <c r="C3595" t="s">
        <v>264</v>
      </c>
      <c r="D3595" t="s">
        <v>245</v>
      </c>
      <c r="E3595" t="s">
        <v>147</v>
      </c>
      <c r="F3595">
        <v>0</v>
      </c>
      <c r="G3595">
        <v>0</v>
      </c>
      <c r="H3595">
        <v>9</v>
      </c>
      <c r="I3595">
        <v>0</v>
      </c>
      <c r="J3595">
        <v>9</v>
      </c>
      <c r="K3595">
        <v>0</v>
      </c>
    </row>
    <row r="3596" spans="1:11" x14ac:dyDescent="0.25">
      <c r="A3596" t="s">
        <v>3758</v>
      </c>
      <c r="B3596" t="s">
        <v>76</v>
      </c>
      <c r="C3596" t="s">
        <v>264</v>
      </c>
      <c r="D3596" t="s">
        <v>241</v>
      </c>
      <c r="E3596" t="s">
        <v>148</v>
      </c>
      <c r="F3596">
        <v>0</v>
      </c>
      <c r="G3596">
        <v>0</v>
      </c>
      <c r="H3596">
        <v>3</v>
      </c>
      <c r="I3596">
        <v>0</v>
      </c>
      <c r="J3596">
        <v>3</v>
      </c>
      <c r="K3596">
        <v>0</v>
      </c>
    </row>
    <row r="3597" spans="1:11" x14ac:dyDescent="0.25">
      <c r="A3597" t="s">
        <v>1673</v>
      </c>
      <c r="B3597" t="s">
        <v>76</v>
      </c>
      <c r="C3597" t="s">
        <v>264</v>
      </c>
      <c r="D3597" t="s">
        <v>239</v>
      </c>
      <c r="E3597" t="s">
        <v>149</v>
      </c>
      <c r="F3597">
        <v>0</v>
      </c>
      <c r="G3597">
        <v>0</v>
      </c>
      <c r="H3597">
        <v>143</v>
      </c>
      <c r="I3597">
        <v>0</v>
      </c>
      <c r="J3597">
        <v>143</v>
      </c>
      <c r="K3597">
        <v>0</v>
      </c>
    </row>
    <row r="3598" spans="1:11" x14ac:dyDescent="0.25">
      <c r="A3598" t="s">
        <v>3016</v>
      </c>
      <c r="B3598" t="s">
        <v>76</v>
      </c>
      <c r="C3598" t="s">
        <v>264</v>
      </c>
      <c r="D3598" t="s">
        <v>241</v>
      </c>
      <c r="E3598" t="s">
        <v>150</v>
      </c>
      <c r="F3598">
        <v>0</v>
      </c>
      <c r="G3598">
        <v>0</v>
      </c>
      <c r="H3598">
        <v>27</v>
      </c>
      <c r="I3598">
        <v>0</v>
      </c>
      <c r="J3598">
        <v>27</v>
      </c>
      <c r="K3598">
        <v>0</v>
      </c>
    </row>
    <row r="3599" spans="1:11" x14ac:dyDescent="0.25">
      <c r="A3599" t="s">
        <v>619</v>
      </c>
      <c r="B3599" t="s">
        <v>76</v>
      </c>
      <c r="C3599" t="s">
        <v>264</v>
      </c>
      <c r="D3599" t="s">
        <v>245</v>
      </c>
      <c r="E3599" t="s">
        <v>151</v>
      </c>
      <c r="F3599">
        <v>0</v>
      </c>
      <c r="G3599">
        <v>0</v>
      </c>
      <c r="H3599">
        <v>34</v>
      </c>
      <c r="I3599">
        <v>0</v>
      </c>
      <c r="J3599">
        <v>34</v>
      </c>
      <c r="K3599">
        <v>0</v>
      </c>
    </row>
    <row r="3600" spans="1:11" x14ac:dyDescent="0.25">
      <c r="A3600" t="s">
        <v>2386</v>
      </c>
      <c r="B3600" t="s">
        <v>76</v>
      </c>
      <c r="C3600" t="s">
        <v>264</v>
      </c>
      <c r="D3600" t="s">
        <v>237</v>
      </c>
      <c r="E3600" t="s">
        <v>152</v>
      </c>
      <c r="F3600">
        <v>0</v>
      </c>
      <c r="G3600">
        <v>0</v>
      </c>
      <c r="H3600">
        <v>39</v>
      </c>
      <c r="I3600">
        <v>0</v>
      </c>
      <c r="J3600">
        <v>39</v>
      </c>
      <c r="K3600">
        <v>0</v>
      </c>
    </row>
    <row r="3601" spans="1:11" x14ac:dyDescent="0.25">
      <c r="A3601" t="s">
        <v>2762</v>
      </c>
      <c r="B3601" t="s">
        <v>76</v>
      </c>
      <c r="C3601" t="s">
        <v>264</v>
      </c>
      <c r="D3601" t="s">
        <v>237</v>
      </c>
      <c r="E3601" t="s">
        <v>153</v>
      </c>
      <c r="F3601">
        <v>0</v>
      </c>
      <c r="G3601">
        <v>0</v>
      </c>
      <c r="H3601">
        <v>23</v>
      </c>
      <c r="I3601">
        <v>0</v>
      </c>
      <c r="J3601">
        <v>23</v>
      </c>
      <c r="K3601">
        <v>0</v>
      </c>
    </row>
    <row r="3602" spans="1:11" x14ac:dyDescent="0.25">
      <c r="A3602" t="s">
        <v>4038</v>
      </c>
      <c r="B3602" t="s">
        <v>76</v>
      </c>
      <c r="C3602" t="s">
        <v>264</v>
      </c>
      <c r="D3602" t="s">
        <v>239</v>
      </c>
      <c r="E3602" t="s">
        <v>154</v>
      </c>
      <c r="F3602">
        <v>0</v>
      </c>
      <c r="G3602">
        <v>0</v>
      </c>
      <c r="H3602">
        <v>151</v>
      </c>
      <c r="I3602">
        <v>0</v>
      </c>
      <c r="J3602">
        <v>151</v>
      </c>
      <c r="K3602">
        <v>0</v>
      </c>
    </row>
    <row r="3603" spans="1:11" x14ac:dyDescent="0.25">
      <c r="A3603" t="s">
        <v>2413</v>
      </c>
      <c r="B3603" t="s">
        <v>76</v>
      </c>
      <c r="C3603" t="s">
        <v>264</v>
      </c>
      <c r="D3603" t="s">
        <v>237</v>
      </c>
      <c r="E3603" t="s">
        <v>155</v>
      </c>
      <c r="F3603">
        <v>0</v>
      </c>
      <c r="G3603">
        <v>0</v>
      </c>
      <c r="H3603">
        <v>23</v>
      </c>
      <c r="I3603">
        <v>0</v>
      </c>
      <c r="J3603">
        <v>23</v>
      </c>
      <c r="K3603">
        <v>0</v>
      </c>
    </row>
    <row r="3604" spans="1:11" x14ac:dyDescent="0.25">
      <c r="A3604" t="s">
        <v>3337</v>
      </c>
      <c r="B3604" t="s">
        <v>76</v>
      </c>
      <c r="C3604" t="s">
        <v>264</v>
      </c>
      <c r="D3604" t="s">
        <v>241</v>
      </c>
      <c r="E3604" t="s">
        <v>156</v>
      </c>
      <c r="F3604">
        <v>0</v>
      </c>
      <c r="G3604">
        <v>0</v>
      </c>
      <c r="H3604">
        <v>25</v>
      </c>
      <c r="I3604">
        <v>0</v>
      </c>
      <c r="J3604">
        <v>25</v>
      </c>
      <c r="K3604">
        <v>0</v>
      </c>
    </row>
    <row r="3605" spans="1:11" x14ac:dyDescent="0.25">
      <c r="A3605" t="s">
        <v>3106</v>
      </c>
      <c r="B3605" t="s">
        <v>76</v>
      </c>
      <c r="C3605" t="s">
        <v>264</v>
      </c>
      <c r="D3605" t="s">
        <v>239</v>
      </c>
      <c r="E3605" t="s">
        <v>251</v>
      </c>
      <c r="F3605">
        <v>0</v>
      </c>
      <c r="G3605">
        <v>0</v>
      </c>
      <c r="H3605">
        <v>3462</v>
      </c>
      <c r="I3605">
        <v>0</v>
      </c>
      <c r="J3605">
        <v>3462</v>
      </c>
      <c r="K3605">
        <v>0</v>
      </c>
    </row>
    <row r="3606" spans="1:11" x14ac:dyDescent="0.25">
      <c r="A3606" t="s">
        <v>815</v>
      </c>
      <c r="B3606" t="s">
        <v>76</v>
      </c>
      <c r="C3606" t="s">
        <v>264</v>
      </c>
      <c r="D3606" t="s">
        <v>238</v>
      </c>
      <c r="E3606" t="s">
        <v>157</v>
      </c>
      <c r="F3606">
        <v>0</v>
      </c>
      <c r="G3606">
        <v>0</v>
      </c>
      <c r="H3606">
        <v>26</v>
      </c>
      <c r="I3606">
        <v>0</v>
      </c>
      <c r="J3606">
        <v>26</v>
      </c>
      <c r="K3606">
        <v>0</v>
      </c>
    </row>
    <row r="3607" spans="1:11" x14ac:dyDescent="0.25">
      <c r="A3607" t="s">
        <v>2910</v>
      </c>
      <c r="B3607" t="s">
        <v>76</v>
      </c>
      <c r="C3607" t="s">
        <v>264</v>
      </c>
      <c r="D3607" t="s">
        <v>241</v>
      </c>
      <c r="E3607" t="s">
        <v>158</v>
      </c>
      <c r="F3607">
        <v>0</v>
      </c>
      <c r="G3607">
        <v>0</v>
      </c>
      <c r="H3607">
        <v>92</v>
      </c>
      <c r="I3607">
        <v>0</v>
      </c>
      <c r="J3607">
        <v>92</v>
      </c>
      <c r="K3607">
        <v>0</v>
      </c>
    </row>
    <row r="3608" spans="1:11" x14ac:dyDescent="0.25">
      <c r="A3608" t="s">
        <v>1120</v>
      </c>
      <c r="B3608" t="s">
        <v>76</v>
      </c>
      <c r="C3608" t="s">
        <v>264</v>
      </c>
      <c r="D3608" t="s">
        <v>242</v>
      </c>
      <c r="E3608" t="s">
        <v>159</v>
      </c>
      <c r="F3608">
        <v>0</v>
      </c>
      <c r="G3608">
        <v>0</v>
      </c>
      <c r="H3608">
        <v>40</v>
      </c>
      <c r="I3608">
        <v>0</v>
      </c>
      <c r="J3608">
        <v>40</v>
      </c>
      <c r="K3608">
        <v>0</v>
      </c>
    </row>
    <row r="3609" spans="1:11" x14ac:dyDescent="0.25">
      <c r="A3609" t="s">
        <v>2854</v>
      </c>
      <c r="B3609" t="s">
        <v>76</v>
      </c>
      <c r="C3609" t="s">
        <v>264</v>
      </c>
      <c r="D3609" t="s">
        <v>239</v>
      </c>
      <c r="E3609" t="s">
        <v>160</v>
      </c>
      <c r="F3609">
        <v>0</v>
      </c>
      <c r="G3609">
        <v>0</v>
      </c>
      <c r="H3609">
        <v>95</v>
      </c>
      <c r="I3609">
        <v>0</v>
      </c>
      <c r="J3609">
        <v>95</v>
      </c>
      <c r="K3609">
        <v>0</v>
      </c>
    </row>
    <row r="3610" spans="1:11" x14ac:dyDescent="0.25">
      <c r="A3610" t="s">
        <v>1415</v>
      </c>
      <c r="B3610" t="s">
        <v>76</v>
      </c>
      <c r="C3610" t="s">
        <v>264</v>
      </c>
      <c r="D3610" t="s">
        <v>240</v>
      </c>
      <c r="E3610" t="s">
        <v>161</v>
      </c>
      <c r="F3610">
        <v>0</v>
      </c>
      <c r="G3610">
        <v>0</v>
      </c>
      <c r="H3610">
        <v>3</v>
      </c>
      <c r="I3610">
        <v>0</v>
      </c>
      <c r="J3610">
        <v>3</v>
      </c>
      <c r="K3610">
        <v>0</v>
      </c>
    </row>
    <row r="3611" spans="1:11" x14ac:dyDescent="0.25">
      <c r="A3611" t="s">
        <v>3114</v>
      </c>
      <c r="B3611" t="s">
        <v>76</v>
      </c>
      <c r="C3611" t="s">
        <v>264</v>
      </c>
      <c r="D3611" t="s">
        <v>242</v>
      </c>
      <c r="E3611" t="s">
        <v>162</v>
      </c>
      <c r="F3611">
        <v>0</v>
      </c>
      <c r="G3611">
        <v>0</v>
      </c>
      <c r="H3611">
        <v>53</v>
      </c>
      <c r="I3611">
        <v>0</v>
      </c>
      <c r="J3611">
        <v>53</v>
      </c>
      <c r="K3611">
        <v>0</v>
      </c>
    </row>
    <row r="3612" spans="1:11" x14ac:dyDescent="0.25">
      <c r="A3612" t="s">
        <v>2169</v>
      </c>
      <c r="B3612" t="s">
        <v>76</v>
      </c>
      <c r="C3612" t="s">
        <v>264</v>
      </c>
      <c r="D3612" t="s">
        <v>240</v>
      </c>
      <c r="E3612" t="s">
        <v>163</v>
      </c>
      <c r="F3612">
        <v>0</v>
      </c>
      <c r="G3612">
        <v>0</v>
      </c>
      <c r="H3612">
        <v>13</v>
      </c>
      <c r="I3612">
        <v>0</v>
      </c>
      <c r="J3612">
        <v>13</v>
      </c>
      <c r="K3612">
        <v>0</v>
      </c>
    </row>
    <row r="3613" spans="1:11" x14ac:dyDescent="0.25">
      <c r="A3613" t="s">
        <v>1897</v>
      </c>
      <c r="B3613" t="s">
        <v>76</v>
      </c>
      <c r="C3613" t="s">
        <v>264</v>
      </c>
      <c r="D3613" t="s">
        <v>239</v>
      </c>
      <c r="E3613" t="s">
        <v>164</v>
      </c>
      <c r="F3613">
        <v>0</v>
      </c>
      <c r="G3613">
        <v>0</v>
      </c>
      <c r="H3613">
        <v>139</v>
      </c>
      <c r="I3613">
        <v>0</v>
      </c>
      <c r="J3613">
        <v>139</v>
      </c>
      <c r="K3613">
        <v>0</v>
      </c>
    </row>
    <row r="3614" spans="1:11" x14ac:dyDescent="0.25">
      <c r="A3614" t="s">
        <v>4158</v>
      </c>
      <c r="B3614" t="s">
        <v>76</v>
      </c>
      <c r="C3614" t="s">
        <v>264</v>
      </c>
      <c r="D3614" t="s">
        <v>238</v>
      </c>
      <c r="E3614" t="s">
        <v>165</v>
      </c>
      <c r="F3614">
        <v>0</v>
      </c>
      <c r="G3614">
        <v>0</v>
      </c>
      <c r="H3614">
        <v>51</v>
      </c>
      <c r="I3614">
        <v>0</v>
      </c>
      <c r="J3614">
        <v>51</v>
      </c>
      <c r="K3614">
        <v>0</v>
      </c>
    </row>
    <row r="3615" spans="1:11" x14ac:dyDescent="0.25">
      <c r="A3615" t="s">
        <v>4039</v>
      </c>
      <c r="B3615" t="s">
        <v>76</v>
      </c>
      <c r="C3615" t="s">
        <v>264</v>
      </c>
      <c r="D3615" t="s">
        <v>245</v>
      </c>
      <c r="E3615" t="s">
        <v>166</v>
      </c>
      <c r="F3615">
        <v>0</v>
      </c>
      <c r="G3615">
        <v>0</v>
      </c>
      <c r="H3615">
        <v>1</v>
      </c>
      <c r="I3615">
        <v>0</v>
      </c>
      <c r="J3615">
        <v>1</v>
      </c>
      <c r="K3615">
        <v>0</v>
      </c>
    </row>
    <row r="3616" spans="1:11" x14ac:dyDescent="0.25">
      <c r="A3616" t="s">
        <v>3909</v>
      </c>
      <c r="B3616" t="s">
        <v>76</v>
      </c>
      <c r="C3616" t="s">
        <v>264</v>
      </c>
      <c r="D3616" t="s">
        <v>240</v>
      </c>
      <c r="E3616" t="s">
        <v>252</v>
      </c>
      <c r="F3616">
        <v>0</v>
      </c>
      <c r="G3616">
        <v>0</v>
      </c>
      <c r="H3616">
        <v>80</v>
      </c>
      <c r="I3616">
        <v>0</v>
      </c>
      <c r="J3616">
        <v>80</v>
      </c>
      <c r="K3616">
        <v>0</v>
      </c>
    </row>
    <row r="3617" spans="1:11" x14ac:dyDescent="0.25">
      <c r="A3617" t="s">
        <v>1334</v>
      </c>
      <c r="B3617" t="s">
        <v>76</v>
      </c>
      <c r="C3617" t="s">
        <v>264</v>
      </c>
      <c r="D3617" t="s">
        <v>237</v>
      </c>
      <c r="E3617" t="s">
        <v>168</v>
      </c>
      <c r="F3617">
        <v>0</v>
      </c>
      <c r="G3617">
        <v>0</v>
      </c>
      <c r="H3617">
        <v>27</v>
      </c>
      <c r="I3617">
        <v>0</v>
      </c>
      <c r="J3617">
        <v>27</v>
      </c>
      <c r="K3617">
        <v>0</v>
      </c>
    </row>
    <row r="3618" spans="1:11" x14ac:dyDescent="0.25">
      <c r="A3618" t="s">
        <v>1300</v>
      </c>
      <c r="B3618" t="s">
        <v>76</v>
      </c>
      <c r="C3618" t="s">
        <v>264</v>
      </c>
      <c r="D3618" t="s">
        <v>243</v>
      </c>
      <c r="E3618" t="s">
        <v>169</v>
      </c>
      <c r="F3618">
        <v>0</v>
      </c>
      <c r="G3618">
        <v>0</v>
      </c>
      <c r="H3618">
        <v>22</v>
      </c>
      <c r="I3618">
        <v>0</v>
      </c>
      <c r="J3618">
        <v>22</v>
      </c>
      <c r="K3618">
        <v>0</v>
      </c>
    </row>
    <row r="3619" spans="1:11" x14ac:dyDescent="0.25">
      <c r="A3619" t="s">
        <v>716</v>
      </c>
      <c r="B3619" t="s">
        <v>76</v>
      </c>
      <c r="C3619" t="s">
        <v>264</v>
      </c>
      <c r="D3619" t="s">
        <v>240</v>
      </c>
      <c r="E3619" t="s">
        <v>170</v>
      </c>
      <c r="F3619">
        <v>0</v>
      </c>
      <c r="G3619">
        <v>0</v>
      </c>
      <c r="H3619">
        <v>7</v>
      </c>
      <c r="I3619">
        <v>0</v>
      </c>
      <c r="J3619">
        <v>7</v>
      </c>
      <c r="K3619">
        <v>0</v>
      </c>
    </row>
    <row r="3620" spans="1:11" x14ac:dyDescent="0.25">
      <c r="A3620" t="s">
        <v>3916</v>
      </c>
      <c r="B3620" t="s">
        <v>76</v>
      </c>
      <c r="C3620" t="s">
        <v>264</v>
      </c>
      <c r="D3620" t="s">
        <v>241</v>
      </c>
      <c r="E3620" t="s">
        <v>253</v>
      </c>
      <c r="F3620">
        <v>0</v>
      </c>
      <c r="G3620">
        <v>0</v>
      </c>
      <c r="H3620">
        <v>400</v>
      </c>
      <c r="I3620">
        <v>0</v>
      </c>
      <c r="J3620">
        <v>400</v>
      </c>
      <c r="K3620">
        <v>0</v>
      </c>
    </row>
    <row r="3621" spans="1:11" x14ac:dyDescent="0.25">
      <c r="A3621" t="s">
        <v>3517</v>
      </c>
      <c r="B3621" t="s">
        <v>76</v>
      </c>
      <c r="C3621" t="s">
        <v>264</v>
      </c>
      <c r="D3621" t="s">
        <v>245</v>
      </c>
      <c r="E3621" t="s">
        <v>171</v>
      </c>
      <c r="F3621">
        <v>0</v>
      </c>
      <c r="G3621">
        <v>0</v>
      </c>
      <c r="H3621">
        <v>35</v>
      </c>
      <c r="I3621">
        <v>0</v>
      </c>
      <c r="J3621">
        <v>35</v>
      </c>
      <c r="K3621">
        <v>0</v>
      </c>
    </row>
    <row r="3622" spans="1:11" x14ac:dyDescent="0.25">
      <c r="A3622" t="s">
        <v>2380</v>
      </c>
      <c r="B3622" t="s">
        <v>76</v>
      </c>
      <c r="C3622" t="s">
        <v>264</v>
      </c>
      <c r="D3622" t="s">
        <v>240</v>
      </c>
      <c r="E3622" t="s">
        <v>172</v>
      </c>
      <c r="F3622">
        <v>0</v>
      </c>
      <c r="G3622">
        <v>0</v>
      </c>
      <c r="H3622">
        <v>18</v>
      </c>
      <c r="I3622">
        <v>0</v>
      </c>
      <c r="J3622">
        <v>18</v>
      </c>
      <c r="K3622">
        <v>0</v>
      </c>
    </row>
    <row r="3623" spans="1:11" x14ac:dyDescent="0.25">
      <c r="A3623" t="s">
        <v>3290</v>
      </c>
      <c r="B3623" t="s">
        <v>76</v>
      </c>
      <c r="C3623" t="s">
        <v>264</v>
      </c>
      <c r="D3623" t="s">
        <v>246</v>
      </c>
      <c r="E3623" t="s">
        <v>246</v>
      </c>
      <c r="F3623">
        <v>0</v>
      </c>
      <c r="G3623">
        <v>0</v>
      </c>
      <c r="H3623">
        <v>31</v>
      </c>
      <c r="I3623">
        <v>0</v>
      </c>
      <c r="J3623">
        <v>31</v>
      </c>
      <c r="K3623">
        <v>0</v>
      </c>
    </row>
    <row r="3624" spans="1:11" x14ac:dyDescent="0.25">
      <c r="A3624" t="s">
        <v>2668</v>
      </c>
      <c r="B3624" t="s">
        <v>76</v>
      </c>
      <c r="C3624" t="s">
        <v>264</v>
      </c>
      <c r="D3624" t="s">
        <v>246</v>
      </c>
      <c r="E3624" t="s">
        <v>258</v>
      </c>
      <c r="F3624">
        <v>0</v>
      </c>
      <c r="G3624">
        <v>0</v>
      </c>
      <c r="H3624">
        <v>31</v>
      </c>
      <c r="I3624">
        <v>0</v>
      </c>
      <c r="J3624">
        <v>31</v>
      </c>
      <c r="K3624">
        <v>0</v>
      </c>
    </row>
    <row r="3625" spans="1:11" x14ac:dyDescent="0.25">
      <c r="A3625" t="s">
        <v>2616</v>
      </c>
      <c r="B3625" t="s">
        <v>76</v>
      </c>
      <c r="C3625" t="s">
        <v>264</v>
      </c>
      <c r="D3625" t="s">
        <v>237</v>
      </c>
      <c r="E3625" t="s">
        <v>173</v>
      </c>
      <c r="F3625">
        <v>0</v>
      </c>
      <c r="G3625">
        <v>0</v>
      </c>
      <c r="H3625">
        <v>20</v>
      </c>
      <c r="I3625">
        <v>0</v>
      </c>
      <c r="J3625">
        <v>20</v>
      </c>
      <c r="K3625">
        <v>0</v>
      </c>
    </row>
    <row r="3626" spans="1:11" x14ac:dyDescent="0.25">
      <c r="A3626" t="s">
        <v>3101</v>
      </c>
      <c r="B3626" t="s">
        <v>76</v>
      </c>
      <c r="C3626" t="s">
        <v>264</v>
      </c>
      <c r="D3626" t="s">
        <v>237</v>
      </c>
      <c r="E3626" t="s">
        <v>174</v>
      </c>
      <c r="F3626">
        <v>0</v>
      </c>
      <c r="G3626">
        <v>0</v>
      </c>
      <c r="H3626">
        <v>20</v>
      </c>
      <c r="I3626">
        <v>0</v>
      </c>
      <c r="J3626">
        <v>20</v>
      </c>
      <c r="K3626">
        <v>0</v>
      </c>
    </row>
    <row r="3627" spans="1:11" x14ac:dyDescent="0.25">
      <c r="A3627" t="s">
        <v>3803</v>
      </c>
      <c r="B3627" t="s">
        <v>76</v>
      </c>
      <c r="C3627" t="s">
        <v>264</v>
      </c>
      <c r="D3627" t="s">
        <v>241</v>
      </c>
      <c r="E3627" t="s">
        <v>175</v>
      </c>
      <c r="F3627">
        <v>0</v>
      </c>
      <c r="G3627">
        <v>0</v>
      </c>
      <c r="H3627">
        <v>44</v>
      </c>
      <c r="I3627">
        <v>0</v>
      </c>
      <c r="J3627">
        <v>44</v>
      </c>
      <c r="K3627">
        <v>0</v>
      </c>
    </row>
    <row r="3628" spans="1:11" x14ac:dyDescent="0.25">
      <c r="A3628" t="s">
        <v>1557</v>
      </c>
      <c r="B3628" t="s">
        <v>76</v>
      </c>
      <c r="C3628" t="s">
        <v>264</v>
      </c>
      <c r="D3628" t="s">
        <v>242</v>
      </c>
      <c r="E3628" t="s">
        <v>176</v>
      </c>
      <c r="F3628">
        <v>0</v>
      </c>
      <c r="G3628">
        <v>0</v>
      </c>
      <c r="H3628">
        <v>111</v>
      </c>
      <c r="I3628">
        <v>0</v>
      </c>
      <c r="J3628">
        <v>111</v>
      </c>
      <c r="K3628">
        <v>0</v>
      </c>
    </row>
    <row r="3629" spans="1:11" x14ac:dyDescent="0.25">
      <c r="A3629" t="s">
        <v>2476</v>
      </c>
      <c r="B3629" t="s">
        <v>76</v>
      </c>
      <c r="C3629" t="s">
        <v>264</v>
      </c>
      <c r="D3629" t="s">
        <v>238</v>
      </c>
      <c r="E3629" t="s">
        <v>177</v>
      </c>
      <c r="F3629">
        <v>0</v>
      </c>
      <c r="G3629">
        <v>0</v>
      </c>
      <c r="H3629">
        <v>14</v>
      </c>
      <c r="I3629">
        <v>0</v>
      </c>
      <c r="J3629">
        <v>14</v>
      </c>
      <c r="K3629">
        <v>0</v>
      </c>
    </row>
    <row r="3630" spans="1:11" x14ac:dyDescent="0.25">
      <c r="A3630" t="s">
        <v>4016</v>
      </c>
      <c r="B3630" t="s">
        <v>76</v>
      </c>
      <c r="C3630" t="s">
        <v>264</v>
      </c>
      <c r="D3630" t="s">
        <v>243</v>
      </c>
      <c r="E3630" t="s">
        <v>178</v>
      </c>
      <c r="F3630">
        <v>0</v>
      </c>
      <c r="G3630">
        <v>0</v>
      </c>
      <c r="H3630">
        <v>9</v>
      </c>
      <c r="I3630">
        <v>0</v>
      </c>
      <c r="J3630">
        <v>9</v>
      </c>
      <c r="K3630">
        <v>0</v>
      </c>
    </row>
    <row r="3631" spans="1:11" x14ac:dyDescent="0.25">
      <c r="A3631" t="s">
        <v>3075</v>
      </c>
      <c r="B3631" t="s">
        <v>76</v>
      </c>
      <c r="C3631" t="s">
        <v>264</v>
      </c>
      <c r="D3631" t="s">
        <v>242</v>
      </c>
      <c r="E3631" t="s">
        <v>179</v>
      </c>
      <c r="F3631">
        <v>0</v>
      </c>
      <c r="G3631">
        <v>0</v>
      </c>
      <c r="H3631">
        <v>8</v>
      </c>
      <c r="I3631">
        <v>0</v>
      </c>
      <c r="J3631">
        <v>8</v>
      </c>
      <c r="K3631">
        <v>0</v>
      </c>
    </row>
    <row r="3632" spans="1:11" x14ac:dyDescent="0.25">
      <c r="A3632" t="s">
        <v>4106</v>
      </c>
      <c r="B3632" t="s">
        <v>76</v>
      </c>
      <c r="C3632" t="s">
        <v>264</v>
      </c>
      <c r="D3632" t="s">
        <v>242</v>
      </c>
      <c r="E3632" t="s">
        <v>180</v>
      </c>
      <c r="F3632">
        <v>0</v>
      </c>
      <c r="G3632">
        <v>0</v>
      </c>
      <c r="H3632">
        <v>12</v>
      </c>
      <c r="I3632">
        <v>0</v>
      </c>
      <c r="J3632">
        <v>12</v>
      </c>
      <c r="K3632">
        <v>0</v>
      </c>
    </row>
    <row r="3633" spans="1:11" x14ac:dyDescent="0.25">
      <c r="A3633" t="s">
        <v>2111</v>
      </c>
      <c r="B3633" t="s">
        <v>76</v>
      </c>
      <c r="C3633" t="s">
        <v>264</v>
      </c>
      <c r="D3633" t="s">
        <v>239</v>
      </c>
      <c r="E3633" t="s">
        <v>181</v>
      </c>
      <c r="F3633">
        <v>0</v>
      </c>
      <c r="G3633">
        <v>0</v>
      </c>
      <c r="H3633">
        <v>97</v>
      </c>
      <c r="I3633">
        <v>0</v>
      </c>
      <c r="J3633">
        <v>97</v>
      </c>
      <c r="K3633">
        <v>0</v>
      </c>
    </row>
    <row r="3634" spans="1:11" x14ac:dyDescent="0.25">
      <c r="A3634" t="s">
        <v>1094</v>
      </c>
      <c r="B3634" t="s">
        <v>76</v>
      </c>
      <c r="C3634" t="s">
        <v>264</v>
      </c>
      <c r="D3634" t="s">
        <v>239</v>
      </c>
      <c r="E3634" t="s">
        <v>183</v>
      </c>
      <c r="F3634">
        <v>0</v>
      </c>
      <c r="G3634">
        <v>0</v>
      </c>
      <c r="H3634">
        <v>70</v>
      </c>
      <c r="I3634">
        <v>0</v>
      </c>
      <c r="J3634">
        <v>70</v>
      </c>
      <c r="K3634">
        <v>0</v>
      </c>
    </row>
    <row r="3635" spans="1:11" x14ac:dyDescent="0.25">
      <c r="A3635" t="s">
        <v>1310</v>
      </c>
      <c r="B3635" t="s">
        <v>76</v>
      </c>
      <c r="C3635" t="s">
        <v>264</v>
      </c>
      <c r="D3635" t="s">
        <v>241</v>
      </c>
      <c r="E3635" t="s">
        <v>184</v>
      </c>
      <c r="F3635">
        <v>0</v>
      </c>
      <c r="G3635">
        <v>0</v>
      </c>
      <c r="H3635">
        <v>25</v>
      </c>
      <c r="I3635">
        <v>0</v>
      </c>
      <c r="J3635">
        <v>25</v>
      </c>
      <c r="K3635">
        <v>0</v>
      </c>
    </row>
    <row r="3636" spans="1:11" x14ac:dyDescent="0.25">
      <c r="A3636" t="s">
        <v>1910</v>
      </c>
      <c r="B3636" t="s">
        <v>76</v>
      </c>
      <c r="C3636" t="s">
        <v>264</v>
      </c>
      <c r="D3636" t="s">
        <v>245</v>
      </c>
      <c r="E3636" t="s">
        <v>185</v>
      </c>
      <c r="F3636">
        <v>0</v>
      </c>
      <c r="G3636">
        <v>0</v>
      </c>
      <c r="H3636">
        <v>1</v>
      </c>
      <c r="I3636">
        <v>0</v>
      </c>
      <c r="J3636">
        <v>1</v>
      </c>
      <c r="K3636">
        <v>0</v>
      </c>
    </row>
    <row r="3637" spans="1:11" x14ac:dyDescent="0.25">
      <c r="A3637" t="s">
        <v>3970</v>
      </c>
      <c r="B3637" t="s">
        <v>76</v>
      </c>
      <c r="C3637" t="s">
        <v>264</v>
      </c>
      <c r="D3637" t="s">
        <v>237</v>
      </c>
      <c r="E3637" t="s">
        <v>186</v>
      </c>
      <c r="F3637">
        <v>0</v>
      </c>
      <c r="G3637">
        <v>0</v>
      </c>
      <c r="H3637">
        <v>3</v>
      </c>
      <c r="I3637">
        <v>0</v>
      </c>
      <c r="J3637">
        <v>3</v>
      </c>
      <c r="K3637">
        <v>0</v>
      </c>
    </row>
    <row r="3638" spans="1:11" x14ac:dyDescent="0.25">
      <c r="A3638" t="s">
        <v>1268</v>
      </c>
      <c r="B3638" t="s">
        <v>76</v>
      </c>
      <c r="C3638" t="s">
        <v>264</v>
      </c>
      <c r="D3638" t="s">
        <v>241</v>
      </c>
      <c r="E3638" t="s">
        <v>187</v>
      </c>
      <c r="F3638">
        <v>0</v>
      </c>
      <c r="G3638">
        <v>0</v>
      </c>
      <c r="H3638">
        <v>16</v>
      </c>
      <c r="I3638">
        <v>0</v>
      </c>
      <c r="J3638">
        <v>16</v>
      </c>
      <c r="K3638">
        <v>0</v>
      </c>
    </row>
    <row r="3639" spans="1:11" x14ac:dyDescent="0.25">
      <c r="A3639" t="s">
        <v>1644</v>
      </c>
      <c r="B3639" t="s">
        <v>76</v>
      </c>
      <c r="C3639" t="s">
        <v>264</v>
      </c>
      <c r="D3639" t="s">
        <v>244</v>
      </c>
      <c r="E3639" t="s">
        <v>188</v>
      </c>
      <c r="F3639">
        <v>0</v>
      </c>
      <c r="G3639">
        <v>0</v>
      </c>
      <c r="H3639">
        <v>28</v>
      </c>
      <c r="I3639">
        <v>0</v>
      </c>
      <c r="J3639">
        <v>28</v>
      </c>
      <c r="K3639">
        <v>0</v>
      </c>
    </row>
    <row r="3640" spans="1:11" x14ac:dyDescent="0.25">
      <c r="A3640" t="s">
        <v>1912</v>
      </c>
      <c r="B3640" t="s">
        <v>76</v>
      </c>
      <c r="C3640" t="s">
        <v>264</v>
      </c>
      <c r="D3640" t="s">
        <v>241</v>
      </c>
      <c r="E3640" t="s">
        <v>189</v>
      </c>
      <c r="F3640">
        <v>0</v>
      </c>
      <c r="G3640">
        <v>0</v>
      </c>
      <c r="H3640">
        <v>6</v>
      </c>
      <c r="I3640">
        <v>0</v>
      </c>
      <c r="J3640">
        <v>6</v>
      </c>
      <c r="K3640">
        <v>0</v>
      </c>
    </row>
    <row r="3641" spans="1:11" x14ac:dyDescent="0.25">
      <c r="A3641" t="s">
        <v>1997</v>
      </c>
      <c r="B3641" t="s">
        <v>76</v>
      </c>
      <c r="C3641" t="s">
        <v>264</v>
      </c>
      <c r="D3641" t="s">
        <v>245</v>
      </c>
      <c r="E3641" t="s">
        <v>190</v>
      </c>
      <c r="F3641">
        <v>0</v>
      </c>
      <c r="G3641">
        <v>0</v>
      </c>
      <c r="H3641">
        <v>31</v>
      </c>
      <c r="I3641">
        <v>0</v>
      </c>
      <c r="J3641">
        <v>31</v>
      </c>
      <c r="K3641">
        <v>0</v>
      </c>
    </row>
    <row r="3642" spans="1:11" x14ac:dyDescent="0.25">
      <c r="A3642" t="s">
        <v>2280</v>
      </c>
      <c r="B3642" t="s">
        <v>76</v>
      </c>
      <c r="C3642" t="s">
        <v>264</v>
      </c>
      <c r="D3642" t="s">
        <v>244</v>
      </c>
      <c r="E3642" t="s">
        <v>191</v>
      </c>
      <c r="F3642">
        <v>0</v>
      </c>
      <c r="G3642">
        <v>0</v>
      </c>
      <c r="H3642">
        <v>10</v>
      </c>
      <c r="I3642">
        <v>0</v>
      </c>
      <c r="J3642">
        <v>10</v>
      </c>
      <c r="K3642">
        <v>0</v>
      </c>
    </row>
    <row r="3643" spans="1:11" x14ac:dyDescent="0.25">
      <c r="A3643" t="s">
        <v>1112</v>
      </c>
      <c r="B3643" t="s">
        <v>76</v>
      </c>
      <c r="C3643" t="s">
        <v>264</v>
      </c>
      <c r="D3643" t="s">
        <v>242</v>
      </c>
      <c r="E3643" t="s">
        <v>192</v>
      </c>
      <c r="F3643">
        <v>0</v>
      </c>
      <c r="G3643">
        <v>0</v>
      </c>
      <c r="H3643">
        <v>19</v>
      </c>
      <c r="I3643">
        <v>0</v>
      </c>
      <c r="J3643">
        <v>19</v>
      </c>
      <c r="K3643">
        <v>0</v>
      </c>
    </row>
    <row r="3644" spans="1:11" x14ac:dyDescent="0.25">
      <c r="A3644" t="s">
        <v>954</v>
      </c>
      <c r="B3644" t="s">
        <v>76</v>
      </c>
      <c r="C3644" t="s">
        <v>264</v>
      </c>
      <c r="D3644" t="s">
        <v>244</v>
      </c>
      <c r="E3644" t="s">
        <v>193</v>
      </c>
      <c r="F3644">
        <v>0</v>
      </c>
      <c r="G3644">
        <v>0</v>
      </c>
      <c r="H3644">
        <v>13</v>
      </c>
      <c r="I3644">
        <v>0</v>
      </c>
      <c r="J3644">
        <v>13</v>
      </c>
      <c r="K3644">
        <v>0</v>
      </c>
    </row>
    <row r="3645" spans="1:11" x14ac:dyDescent="0.25">
      <c r="A3645" t="s">
        <v>752</v>
      </c>
      <c r="B3645" t="s">
        <v>76</v>
      </c>
      <c r="C3645" t="s">
        <v>264</v>
      </c>
      <c r="D3645" t="s">
        <v>243</v>
      </c>
      <c r="E3645" t="s">
        <v>194</v>
      </c>
      <c r="F3645">
        <v>0</v>
      </c>
      <c r="G3645">
        <v>0</v>
      </c>
      <c r="H3645">
        <v>33</v>
      </c>
      <c r="I3645">
        <v>0</v>
      </c>
      <c r="J3645">
        <v>33</v>
      </c>
      <c r="K3645">
        <v>0</v>
      </c>
    </row>
    <row r="3646" spans="1:11" x14ac:dyDescent="0.25">
      <c r="A3646" t="s">
        <v>2615</v>
      </c>
      <c r="B3646" t="s">
        <v>76</v>
      </c>
      <c r="C3646" t="s">
        <v>264</v>
      </c>
      <c r="D3646" t="s">
        <v>242</v>
      </c>
      <c r="E3646" t="s">
        <v>254</v>
      </c>
      <c r="F3646">
        <v>0</v>
      </c>
      <c r="G3646">
        <v>0</v>
      </c>
      <c r="H3646">
        <v>1275</v>
      </c>
      <c r="I3646">
        <v>0</v>
      </c>
      <c r="J3646">
        <v>1275</v>
      </c>
      <c r="K3646">
        <v>0</v>
      </c>
    </row>
    <row r="3647" spans="1:11" x14ac:dyDescent="0.25">
      <c r="A3647" t="s">
        <v>767</v>
      </c>
      <c r="B3647" t="s">
        <v>76</v>
      </c>
      <c r="C3647" t="s">
        <v>264</v>
      </c>
      <c r="D3647" t="s">
        <v>243</v>
      </c>
      <c r="E3647" t="s">
        <v>195</v>
      </c>
      <c r="F3647">
        <v>0</v>
      </c>
      <c r="G3647">
        <v>0</v>
      </c>
      <c r="H3647">
        <v>37</v>
      </c>
      <c r="I3647">
        <v>0</v>
      </c>
      <c r="J3647">
        <v>37</v>
      </c>
      <c r="K3647">
        <v>0</v>
      </c>
    </row>
    <row r="3648" spans="1:11" x14ac:dyDescent="0.25">
      <c r="A3648" t="s">
        <v>3634</v>
      </c>
      <c r="B3648" t="s">
        <v>76</v>
      </c>
      <c r="C3648" t="s">
        <v>264</v>
      </c>
      <c r="D3648" t="s">
        <v>243</v>
      </c>
      <c r="E3648" t="s">
        <v>255</v>
      </c>
      <c r="F3648">
        <v>0</v>
      </c>
      <c r="G3648">
        <v>0</v>
      </c>
      <c r="H3648">
        <v>494</v>
      </c>
      <c r="I3648">
        <v>0</v>
      </c>
      <c r="J3648">
        <v>494</v>
      </c>
      <c r="K3648">
        <v>0</v>
      </c>
    </row>
    <row r="3649" spans="1:11" x14ac:dyDescent="0.25">
      <c r="A3649" t="s">
        <v>1872</v>
      </c>
      <c r="B3649" t="s">
        <v>76</v>
      </c>
      <c r="C3649" t="s">
        <v>264</v>
      </c>
      <c r="D3649" t="s">
        <v>242</v>
      </c>
      <c r="E3649" t="s">
        <v>197</v>
      </c>
      <c r="F3649">
        <v>0</v>
      </c>
      <c r="G3649">
        <v>0</v>
      </c>
      <c r="H3649">
        <v>20</v>
      </c>
      <c r="I3649">
        <v>0</v>
      </c>
      <c r="J3649">
        <v>20</v>
      </c>
      <c r="K3649">
        <v>0</v>
      </c>
    </row>
    <row r="3650" spans="1:11" x14ac:dyDescent="0.25">
      <c r="A3650" t="s">
        <v>793</v>
      </c>
      <c r="B3650" t="s">
        <v>76</v>
      </c>
      <c r="C3650" t="s">
        <v>264</v>
      </c>
      <c r="D3650" t="s">
        <v>238</v>
      </c>
      <c r="E3650" t="s">
        <v>198</v>
      </c>
      <c r="F3650">
        <v>0</v>
      </c>
      <c r="G3650">
        <v>0</v>
      </c>
      <c r="H3650">
        <v>17</v>
      </c>
      <c r="I3650">
        <v>0</v>
      </c>
      <c r="J3650">
        <v>17</v>
      </c>
      <c r="K3650">
        <v>0</v>
      </c>
    </row>
    <row r="3651" spans="1:11" x14ac:dyDescent="0.25">
      <c r="A3651" t="s">
        <v>860</v>
      </c>
      <c r="B3651" t="s">
        <v>76</v>
      </c>
      <c r="C3651" t="s">
        <v>264</v>
      </c>
      <c r="D3651" t="s">
        <v>239</v>
      </c>
      <c r="E3651" t="s">
        <v>199</v>
      </c>
      <c r="F3651">
        <v>0</v>
      </c>
      <c r="G3651">
        <v>0</v>
      </c>
      <c r="H3651">
        <v>142</v>
      </c>
      <c r="I3651">
        <v>0</v>
      </c>
      <c r="J3651">
        <v>142</v>
      </c>
      <c r="K3651">
        <v>0</v>
      </c>
    </row>
    <row r="3652" spans="1:11" x14ac:dyDescent="0.25">
      <c r="A3652" t="s">
        <v>2209</v>
      </c>
      <c r="B3652" t="s">
        <v>76</v>
      </c>
      <c r="C3652" t="s">
        <v>264</v>
      </c>
      <c r="D3652" t="s">
        <v>241</v>
      </c>
      <c r="E3652" t="s">
        <v>200</v>
      </c>
      <c r="F3652">
        <v>0</v>
      </c>
      <c r="G3652">
        <v>0</v>
      </c>
      <c r="H3652">
        <v>5</v>
      </c>
      <c r="I3652">
        <v>0</v>
      </c>
      <c r="J3652">
        <v>5</v>
      </c>
      <c r="K3652">
        <v>0</v>
      </c>
    </row>
    <row r="3653" spans="1:11" x14ac:dyDescent="0.25">
      <c r="A3653" t="s">
        <v>2469</v>
      </c>
      <c r="B3653" t="s">
        <v>76</v>
      </c>
      <c r="C3653" t="s">
        <v>264</v>
      </c>
      <c r="D3653" t="s">
        <v>244</v>
      </c>
      <c r="E3653" t="s">
        <v>201</v>
      </c>
      <c r="F3653">
        <v>0</v>
      </c>
      <c r="G3653">
        <v>0</v>
      </c>
      <c r="H3653">
        <v>25</v>
      </c>
      <c r="I3653">
        <v>0</v>
      </c>
      <c r="J3653">
        <v>25</v>
      </c>
      <c r="K3653">
        <v>0</v>
      </c>
    </row>
    <row r="3654" spans="1:11" x14ac:dyDescent="0.25">
      <c r="A3654" t="s">
        <v>2324</v>
      </c>
      <c r="B3654" t="s">
        <v>76</v>
      </c>
      <c r="C3654" t="s">
        <v>264</v>
      </c>
      <c r="D3654" t="s">
        <v>241</v>
      </c>
      <c r="E3654" t="s">
        <v>202</v>
      </c>
      <c r="F3654">
        <v>0</v>
      </c>
      <c r="G3654">
        <v>0</v>
      </c>
      <c r="H3654">
        <v>20</v>
      </c>
      <c r="I3654">
        <v>0</v>
      </c>
      <c r="J3654">
        <v>20</v>
      </c>
      <c r="K3654">
        <v>0</v>
      </c>
    </row>
    <row r="3655" spans="1:11" x14ac:dyDescent="0.25">
      <c r="A3655" t="s">
        <v>3629</v>
      </c>
      <c r="B3655" t="s">
        <v>76</v>
      </c>
      <c r="C3655" t="s">
        <v>264</v>
      </c>
      <c r="D3655" t="s">
        <v>240</v>
      </c>
      <c r="E3655" t="s">
        <v>203</v>
      </c>
      <c r="F3655">
        <v>0</v>
      </c>
      <c r="G3655">
        <v>0</v>
      </c>
      <c r="H3655">
        <v>6</v>
      </c>
      <c r="I3655">
        <v>0</v>
      </c>
      <c r="J3655">
        <v>6</v>
      </c>
      <c r="K3655">
        <v>0</v>
      </c>
    </row>
    <row r="3656" spans="1:11" x14ac:dyDescent="0.25">
      <c r="A3656" t="s">
        <v>2329</v>
      </c>
      <c r="B3656" t="s">
        <v>76</v>
      </c>
      <c r="C3656" t="s">
        <v>264</v>
      </c>
      <c r="D3656" t="s">
        <v>244</v>
      </c>
      <c r="E3656" t="s">
        <v>204</v>
      </c>
      <c r="F3656">
        <v>0</v>
      </c>
      <c r="G3656">
        <v>0</v>
      </c>
      <c r="H3656">
        <v>4</v>
      </c>
      <c r="I3656">
        <v>0</v>
      </c>
      <c r="J3656">
        <v>4</v>
      </c>
      <c r="K3656">
        <v>0</v>
      </c>
    </row>
    <row r="3657" spans="1:11" x14ac:dyDescent="0.25">
      <c r="A3657" t="s">
        <v>1423</v>
      </c>
      <c r="B3657" t="s">
        <v>76</v>
      </c>
      <c r="C3657" t="s">
        <v>264</v>
      </c>
      <c r="D3657" t="s">
        <v>238</v>
      </c>
      <c r="E3657" t="s">
        <v>205</v>
      </c>
      <c r="F3657">
        <v>0</v>
      </c>
      <c r="G3657">
        <v>0</v>
      </c>
      <c r="H3657">
        <v>46</v>
      </c>
      <c r="I3657">
        <v>0</v>
      </c>
      <c r="J3657">
        <v>46</v>
      </c>
      <c r="K3657">
        <v>0</v>
      </c>
    </row>
    <row r="3658" spans="1:11" x14ac:dyDescent="0.25">
      <c r="A3658" t="s">
        <v>1259</v>
      </c>
      <c r="B3658" t="s">
        <v>76</v>
      </c>
      <c r="C3658" t="s">
        <v>264</v>
      </c>
      <c r="D3658" t="s">
        <v>240</v>
      </c>
      <c r="E3658" t="s">
        <v>206</v>
      </c>
      <c r="F3658">
        <v>0</v>
      </c>
      <c r="G3658">
        <v>0</v>
      </c>
      <c r="H3658">
        <v>3</v>
      </c>
      <c r="I3658">
        <v>0</v>
      </c>
      <c r="J3658">
        <v>3</v>
      </c>
      <c r="K3658">
        <v>0</v>
      </c>
    </row>
    <row r="3659" spans="1:11" x14ac:dyDescent="0.25">
      <c r="A3659" t="s">
        <v>2130</v>
      </c>
      <c r="B3659" t="s">
        <v>76</v>
      </c>
      <c r="C3659" t="s">
        <v>264</v>
      </c>
      <c r="D3659" t="s">
        <v>242</v>
      </c>
      <c r="E3659" t="s">
        <v>207</v>
      </c>
      <c r="F3659">
        <v>0</v>
      </c>
      <c r="G3659">
        <v>0</v>
      </c>
      <c r="H3659">
        <v>245</v>
      </c>
      <c r="I3659">
        <v>0</v>
      </c>
      <c r="J3659">
        <v>245</v>
      </c>
      <c r="K3659">
        <v>0</v>
      </c>
    </row>
    <row r="3660" spans="1:11" x14ac:dyDescent="0.25">
      <c r="A3660" t="s">
        <v>2564</v>
      </c>
      <c r="B3660" t="s">
        <v>76</v>
      </c>
      <c r="C3660" t="s">
        <v>264</v>
      </c>
      <c r="D3660" t="s">
        <v>239</v>
      </c>
      <c r="E3660" t="s">
        <v>208</v>
      </c>
      <c r="F3660">
        <v>0</v>
      </c>
      <c r="G3660">
        <v>0</v>
      </c>
      <c r="H3660">
        <v>86</v>
      </c>
      <c r="I3660">
        <v>0</v>
      </c>
      <c r="J3660">
        <v>86</v>
      </c>
      <c r="K3660">
        <v>0</v>
      </c>
    </row>
    <row r="3661" spans="1:11" x14ac:dyDescent="0.25">
      <c r="A3661" t="s">
        <v>882</v>
      </c>
      <c r="B3661" t="s">
        <v>76</v>
      </c>
      <c r="C3661" t="s">
        <v>264</v>
      </c>
      <c r="D3661" t="s">
        <v>243</v>
      </c>
      <c r="E3661" t="s">
        <v>209</v>
      </c>
      <c r="F3661">
        <v>0</v>
      </c>
      <c r="G3661">
        <v>0</v>
      </c>
      <c r="H3661">
        <v>7</v>
      </c>
      <c r="I3661">
        <v>0</v>
      </c>
      <c r="J3661">
        <v>7</v>
      </c>
      <c r="K3661">
        <v>0</v>
      </c>
    </row>
    <row r="3662" spans="1:11" x14ac:dyDescent="0.25">
      <c r="A3662" t="s">
        <v>2320</v>
      </c>
      <c r="B3662" t="s">
        <v>76</v>
      </c>
      <c r="C3662" t="s">
        <v>264</v>
      </c>
      <c r="D3662" t="s">
        <v>241</v>
      </c>
      <c r="E3662" t="s">
        <v>210</v>
      </c>
      <c r="F3662">
        <v>0</v>
      </c>
      <c r="G3662">
        <v>0</v>
      </c>
      <c r="H3662">
        <v>16</v>
      </c>
      <c r="I3662">
        <v>0</v>
      </c>
      <c r="J3662">
        <v>16</v>
      </c>
      <c r="K3662">
        <v>0</v>
      </c>
    </row>
    <row r="3663" spans="1:11" x14ac:dyDescent="0.25">
      <c r="A3663" t="s">
        <v>2726</v>
      </c>
      <c r="B3663" t="s">
        <v>76</v>
      </c>
      <c r="C3663" t="s">
        <v>264</v>
      </c>
      <c r="D3663" t="s">
        <v>244</v>
      </c>
      <c r="E3663" t="s">
        <v>211</v>
      </c>
      <c r="F3663">
        <v>0</v>
      </c>
      <c r="G3663">
        <v>0</v>
      </c>
      <c r="H3663">
        <v>8</v>
      </c>
      <c r="I3663">
        <v>0</v>
      </c>
      <c r="J3663">
        <v>8</v>
      </c>
      <c r="K3663">
        <v>0</v>
      </c>
    </row>
    <row r="3664" spans="1:11" x14ac:dyDescent="0.25">
      <c r="A3664" t="s">
        <v>1246</v>
      </c>
      <c r="B3664" t="s">
        <v>76</v>
      </c>
      <c r="C3664" t="s">
        <v>264</v>
      </c>
      <c r="D3664" t="s">
        <v>238</v>
      </c>
      <c r="E3664" t="s">
        <v>212</v>
      </c>
      <c r="F3664">
        <v>0</v>
      </c>
      <c r="G3664">
        <v>0</v>
      </c>
      <c r="H3664">
        <v>52</v>
      </c>
      <c r="I3664">
        <v>0</v>
      </c>
      <c r="J3664">
        <v>52</v>
      </c>
      <c r="K3664">
        <v>0</v>
      </c>
    </row>
    <row r="3665" spans="1:11" x14ac:dyDescent="0.25">
      <c r="A3665" t="s">
        <v>3969</v>
      </c>
      <c r="B3665" t="s">
        <v>76</v>
      </c>
      <c r="C3665" t="s">
        <v>264</v>
      </c>
      <c r="D3665" t="s">
        <v>243</v>
      </c>
      <c r="E3665" t="s">
        <v>213</v>
      </c>
      <c r="F3665">
        <v>0</v>
      </c>
      <c r="G3665">
        <v>0</v>
      </c>
      <c r="H3665">
        <v>8</v>
      </c>
      <c r="I3665">
        <v>0</v>
      </c>
      <c r="J3665">
        <v>8</v>
      </c>
      <c r="K3665">
        <v>0</v>
      </c>
    </row>
    <row r="3666" spans="1:11" x14ac:dyDescent="0.25">
      <c r="A3666" t="s">
        <v>1524</v>
      </c>
      <c r="B3666" t="s">
        <v>76</v>
      </c>
      <c r="C3666" t="s">
        <v>264</v>
      </c>
      <c r="D3666" t="s">
        <v>239</v>
      </c>
      <c r="E3666" t="s">
        <v>214</v>
      </c>
      <c r="F3666">
        <v>0</v>
      </c>
      <c r="G3666">
        <v>0</v>
      </c>
      <c r="H3666">
        <v>56</v>
      </c>
      <c r="I3666">
        <v>0</v>
      </c>
      <c r="J3666">
        <v>56</v>
      </c>
      <c r="K3666">
        <v>0</v>
      </c>
    </row>
    <row r="3667" spans="1:11" x14ac:dyDescent="0.25">
      <c r="A3667" t="s">
        <v>708</v>
      </c>
      <c r="B3667" t="s">
        <v>76</v>
      </c>
      <c r="C3667" t="s">
        <v>264</v>
      </c>
      <c r="D3667" t="s">
        <v>241</v>
      </c>
      <c r="E3667" t="s">
        <v>215</v>
      </c>
      <c r="F3667">
        <v>0</v>
      </c>
      <c r="G3667">
        <v>0</v>
      </c>
      <c r="H3667">
        <v>20</v>
      </c>
      <c r="I3667">
        <v>0</v>
      </c>
      <c r="J3667">
        <v>20</v>
      </c>
      <c r="K3667">
        <v>0</v>
      </c>
    </row>
    <row r="3668" spans="1:11" x14ac:dyDescent="0.25">
      <c r="A3668" t="s">
        <v>2959</v>
      </c>
      <c r="B3668" t="s">
        <v>76</v>
      </c>
      <c r="C3668" t="s">
        <v>264</v>
      </c>
      <c r="D3668" t="s">
        <v>245</v>
      </c>
      <c r="E3668" t="s">
        <v>216</v>
      </c>
      <c r="F3668">
        <v>0</v>
      </c>
      <c r="G3668">
        <v>0</v>
      </c>
      <c r="H3668">
        <v>20</v>
      </c>
      <c r="I3668">
        <v>0</v>
      </c>
      <c r="J3668">
        <v>20</v>
      </c>
      <c r="K3668">
        <v>0</v>
      </c>
    </row>
    <row r="3669" spans="1:11" x14ac:dyDescent="0.25">
      <c r="A3669" t="s">
        <v>4129</v>
      </c>
      <c r="B3669" t="s">
        <v>76</v>
      </c>
      <c r="C3669" t="s">
        <v>264</v>
      </c>
      <c r="D3669" t="s">
        <v>244</v>
      </c>
      <c r="E3669" t="s">
        <v>217</v>
      </c>
      <c r="F3669">
        <v>0</v>
      </c>
      <c r="G3669">
        <v>0</v>
      </c>
      <c r="H3669">
        <v>15</v>
      </c>
      <c r="I3669">
        <v>0</v>
      </c>
      <c r="J3669">
        <v>15</v>
      </c>
      <c r="K3669">
        <v>0</v>
      </c>
    </row>
    <row r="3670" spans="1:11" x14ac:dyDescent="0.25">
      <c r="A3670" t="s">
        <v>3155</v>
      </c>
      <c r="B3670" t="s">
        <v>76</v>
      </c>
      <c r="C3670" t="s">
        <v>264</v>
      </c>
      <c r="D3670" t="s">
        <v>239</v>
      </c>
      <c r="E3670" t="s">
        <v>218</v>
      </c>
      <c r="F3670">
        <v>0</v>
      </c>
      <c r="G3670">
        <v>0</v>
      </c>
      <c r="H3670">
        <v>142</v>
      </c>
      <c r="I3670">
        <v>0</v>
      </c>
      <c r="J3670">
        <v>142</v>
      </c>
      <c r="K3670">
        <v>0</v>
      </c>
    </row>
    <row r="3671" spans="1:11" x14ac:dyDescent="0.25">
      <c r="A3671" t="s">
        <v>1406</v>
      </c>
      <c r="B3671" t="s">
        <v>76</v>
      </c>
      <c r="C3671" t="s">
        <v>264</v>
      </c>
      <c r="D3671" t="s">
        <v>239</v>
      </c>
      <c r="E3671" t="s">
        <v>219</v>
      </c>
      <c r="F3671">
        <v>0</v>
      </c>
      <c r="G3671">
        <v>0</v>
      </c>
      <c r="H3671">
        <v>106</v>
      </c>
      <c r="I3671">
        <v>0</v>
      </c>
      <c r="J3671">
        <v>106</v>
      </c>
      <c r="K3671">
        <v>0</v>
      </c>
    </row>
    <row r="3672" spans="1:11" x14ac:dyDescent="0.25">
      <c r="A3672" t="s">
        <v>1857</v>
      </c>
      <c r="B3672" t="s">
        <v>76</v>
      </c>
      <c r="C3672" t="s">
        <v>264</v>
      </c>
      <c r="D3672" t="s">
        <v>241</v>
      </c>
      <c r="E3672" t="s">
        <v>220</v>
      </c>
      <c r="F3672">
        <v>0</v>
      </c>
      <c r="G3672">
        <v>0</v>
      </c>
      <c r="H3672">
        <v>6</v>
      </c>
      <c r="I3672">
        <v>0</v>
      </c>
      <c r="J3672">
        <v>6</v>
      </c>
      <c r="K3672">
        <v>0</v>
      </c>
    </row>
    <row r="3673" spans="1:11" x14ac:dyDescent="0.25">
      <c r="A3673" t="s">
        <v>1388</v>
      </c>
      <c r="B3673" t="s">
        <v>76</v>
      </c>
      <c r="C3673" t="s">
        <v>264</v>
      </c>
      <c r="D3673" t="s">
        <v>244</v>
      </c>
      <c r="E3673" t="s">
        <v>221</v>
      </c>
      <c r="F3673">
        <v>0</v>
      </c>
      <c r="G3673">
        <v>0</v>
      </c>
      <c r="H3673">
        <v>39</v>
      </c>
      <c r="I3673">
        <v>0</v>
      </c>
      <c r="J3673">
        <v>39</v>
      </c>
      <c r="K3673">
        <v>0</v>
      </c>
    </row>
    <row r="3674" spans="1:11" x14ac:dyDescent="0.25">
      <c r="A3674" t="s">
        <v>3041</v>
      </c>
      <c r="B3674" t="s">
        <v>76</v>
      </c>
      <c r="C3674" t="s">
        <v>264</v>
      </c>
      <c r="D3674" t="s">
        <v>242</v>
      </c>
      <c r="E3674" t="s">
        <v>222</v>
      </c>
      <c r="F3674">
        <v>0</v>
      </c>
      <c r="G3674">
        <v>0</v>
      </c>
      <c r="H3674">
        <v>13</v>
      </c>
      <c r="I3674">
        <v>0</v>
      </c>
      <c r="J3674">
        <v>13</v>
      </c>
      <c r="K3674">
        <v>0</v>
      </c>
    </row>
    <row r="3675" spans="1:11" x14ac:dyDescent="0.25">
      <c r="A3675" t="s">
        <v>1045</v>
      </c>
      <c r="B3675" t="s">
        <v>76</v>
      </c>
      <c r="C3675" t="s">
        <v>264</v>
      </c>
      <c r="D3675" t="s">
        <v>244</v>
      </c>
      <c r="E3675" t="s">
        <v>256</v>
      </c>
      <c r="F3675">
        <v>0</v>
      </c>
      <c r="G3675">
        <v>0</v>
      </c>
      <c r="H3675">
        <v>340</v>
      </c>
      <c r="I3675">
        <v>0</v>
      </c>
      <c r="J3675">
        <v>340</v>
      </c>
      <c r="K3675">
        <v>0</v>
      </c>
    </row>
    <row r="3676" spans="1:11" x14ac:dyDescent="0.25">
      <c r="A3676" t="s">
        <v>1515</v>
      </c>
      <c r="B3676" t="s">
        <v>76</v>
      </c>
      <c r="C3676" t="s">
        <v>264</v>
      </c>
      <c r="D3676" t="s">
        <v>237</v>
      </c>
      <c r="E3676" t="s">
        <v>223</v>
      </c>
      <c r="F3676">
        <v>0</v>
      </c>
      <c r="G3676">
        <v>0</v>
      </c>
      <c r="H3676">
        <v>40</v>
      </c>
      <c r="I3676">
        <v>0</v>
      </c>
      <c r="J3676">
        <v>40</v>
      </c>
      <c r="K3676">
        <v>0</v>
      </c>
    </row>
    <row r="3677" spans="1:11" x14ac:dyDescent="0.25">
      <c r="A3677" t="s">
        <v>1556</v>
      </c>
      <c r="B3677" t="s">
        <v>76</v>
      </c>
      <c r="C3677" t="s">
        <v>264</v>
      </c>
      <c r="D3677" t="s">
        <v>242</v>
      </c>
      <c r="E3677" t="s">
        <v>224</v>
      </c>
      <c r="F3677">
        <v>0</v>
      </c>
      <c r="G3677">
        <v>0</v>
      </c>
      <c r="H3677">
        <v>82</v>
      </c>
      <c r="I3677">
        <v>0</v>
      </c>
      <c r="J3677">
        <v>82</v>
      </c>
      <c r="K3677">
        <v>0</v>
      </c>
    </row>
    <row r="3678" spans="1:11" x14ac:dyDescent="0.25">
      <c r="A3678" t="s">
        <v>3226</v>
      </c>
      <c r="B3678" t="s">
        <v>76</v>
      </c>
      <c r="C3678" t="s">
        <v>264</v>
      </c>
      <c r="D3678" t="s">
        <v>239</v>
      </c>
      <c r="E3678" t="s">
        <v>225</v>
      </c>
      <c r="F3678">
        <v>0</v>
      </c>
      <c r="G3678">
        <v>0</v>
      </c>
      <c r="H3678">
        <v>24</v>
      </c>
      <c r="I3678">
        <v>0</v>
      </c>
      <c r="J3678">
        <v>24</v>
      </c>
      <c r="K3678">
        <v>0</v>
      </c>
    </row>
    <row r="3679" spans="1:11" x14ac:dyDescent="0.25">
      <c r="A3679" t="s">
        <v>3574</v>
      </c>
      <c r="B3679" t="s">
        <v>76</v>
      </c>
      <c r="C3679" t="s">
        <v>264</v>
      </c>
      <c r="D3679" t="s">
        <v>241</v>
      </c>
      <c r="E3679" t="s">
        <v>226</v>
      </c>
      <c r="F3679">
        <v>0</v>
      </c>
      <c r="G3679">
        <v>0</v>
      </c>
      <c r="H3679">
        <v>3</v>
      </c>
      <c r="I3679">
        <v>0</v>
      </c>
      <c r="J3679">
        <v>3</v>
      </c>
      <c r="K3679">
        <v>0</v>
      </c>
    </row>
    <row r="3680" spans="1:11" x14ac:dyDescent="0.25">
      <c r="A3680" t="s">
        <v>2002</v>
      </c>
      <c r="B3680" t="s">
        <v>76</v>
      </c>
      <c r="C3680" t="s">
        <v>264</v>
      </c>
      <c r="D3680" t="s">
        <v>241</v>
      </c>
      <c r="E3680" t="s">
        <v>227</v>
      </c>
      <c r="F3680">
        <v>0</v>
      </c>
      <c r="G3680">
        <v>0</v>
      </c>
      <c r="H3680">
        <v>15</v>
      </c>
      <c r="I3680">
        <v>0</v>
      </c>
      <c r="J3680">
        <v>15</v>
      </c>
      <c r="K3680">
        <v>0</v>
      </c>
    </row>
    <row r="3681" spans="1:11" x14ac:dyDescent="0.25">
      <c r="A3681" t="s">
        <v>1178</v>
      </c>
      <c r="B3681" t="s">
        <v>76</v>
      </c>
      <c r="C3681" t="s">
        <v>264</v>
      </c>
      <c r="D3681" t="s">
        <v>243</v>
      </c>
      <c r="E3681" t="s">
        <v>228</v>
      </c>
      <c r="F3681">
        <v>0</v>
      </c>
      <c r="G3681">
        <v>0</v>
      </c>
      <c r="H3681">
        <v>51</v>
      </c>
      <c r="I3681">
        <v>0</v>
      </c>
      <c r="J3681">
        <v>51</v>
      </c>
      <c r="K3681">
        <v>0</v>
      </c>
    </row>
    <row r="3682" spans="1:11" x14ac:dyDescent="0.25">
      <c r="A3682" t="s">
        <v>2146</v>
      </c>
      <c r="B3682" t="s">
        <v>76</v>
      </c>
      <c r="C3682" t="s">
        <v>264</v>
      </c>
      <c r="D3682" t="s">
        <v>242</v>
      </c>
      <c r="E3682" t="s">
        <v>229</v>
      </c>
      <c r="F3682">
        <v>0</v>
      </c>
      <c r="G3682">
        <v>0</v>
      </c>
      <c r="H3682">
        <v>32</v>
      </c>
      <c r="I3682">
        <v>0</v>
      </c>
      <c r="J3682">
        <v>32</v>
      </c>
      <c r="K3682">
        <v>0</v>
      </c>
    </row>
    <row r="3683" spans="1:11" x14ac:dyDescent="0.25">
      <c r="A3683" t="s">
        <v>3714</v>
      </c>
      <c r="B3683" t="s">
        <v>76</v>
      </c>
      <c r="C3683" t="s">
        <v>264</v>
      </c>
      <c r="D3683" t="s">
        <v>241</v>
      </c>
      <c r="E3683" t="s">
        <v>230</v>
      </c>
      <c r="F3683">
        <v>0</v>
      </c>
      <c r="G3683">
        <v>0</v>
      </c>
      <c r="H3683">
        <v>15</v>
      </c>
      <c r="I3683">
        <v>0</v>
      </c>
      <c r="J3683">
        <v>15</v>
      </c>
      <c r="K3683">
        <v>0</v>
      </c>
    </row>
    <row r="3684" spans="1:11" x14ac:dyDescent="0.25">
      <c r="A3684" t="s">
        <v>2610</v>
      </c>
      <c r="B3684" t="s">
        <v>76</v>
      </c>
      <c r="C3684" t="s">
        <v>264</v>
      </c>
      <c r="D3684" t="s">
        <v>242</v>
      </c>
      <c r="E3684" t="s">
        <v>231</v>
      </c>
      <c r="F3684">
        <v>0</v>
      </c>
      <c r="G3684">
        <v>0</v>
      </c>
      <c r="H3684">
        <v>28</v>
      </c>
      <c r="I3684">
        <v>0</v>
      </c>
      <c r="J3684">
        <v>28</v>
      </c>
      <c r="K3684">
        <v>0</v>
      </c>
    </row>
    <row r="3685" spans="1:11" x14ac:dyDescent="0.25">
      <c r="A3685" t="s">
        <v>3190</v>
      </c>
      <c r="B3685" t="s">
        <v>76</v>
      </c>
      <c r="C3685" t="s">
        <v>264</v>
      </c>
      <c r="D3685" t="s">
        <v>244</v>
      </c>
      <c r="E3685" t="s">
        <v>232</v>
      </c>
      <c r="F3685">
        <v>0</v>
      </c>
      <c r="G3685">
        <v>0</v>
      </c>
      <c r="H3685">
        <v>20</v>
      </c>
      <c r="I3685">
        <v>0</v>
      </c>
      <c r="J3685">
        <v>20</v>
      </c>
      <c r="K3685">
        <v>0</v>
      </c>
    </row>
    <row r="3686" spans="1:11" x14ac:dyDescent="0.25">
      <c r="A3686" t="s">
        <v>1503</v>
      </c>
      <c r="B3686" t="s">
        <v>76</v>
      </c>
      <c r="C3686" t="s">
        <v>264</v>
      </c>
      <c r="D3686" t="s">
        <v>244</v>
      </c>
      <c r="E3686" t="s">
        <v>233</v>
      </c>
      <c r="F3686">
        <v>0</v>
      </c>
      <c r="G3686">
        <v>0</v>
      </c>
      <c r="H3686">
        <v>31</v>
      </c>
      <c r="I3686">
        <v>0</v>
      </c>
      <c r="J3686">
        <v>31</v>
      </c>
      <c r="K3686">
        <v>0</v>
      </c>
    </row>
    <row r="3687" spans="1:11" x14ac:dyDescent="0.25">
      <c r="A3687" t="s">
        <v>4082</v>
      </c>
      <c r="B3687" t="s">
        <v>76</v>
      </c>
      <c r="C3687" t="s">
        <v>264</v>
      </c>
      <c r="D3687" t="s">
        <v>245</v>
      </c>
      <c r="E3687" t="s">
        <v>234</v>
      </c>
      <c r="F3687">
        <v>0</v>
      </c>
      <c r="G3687">
        <v>0</v>
      </c>
      <c r="H3687">
        <v>12</v>
      </c>
      <c r="I3687">
        <v>0</v>
      </c>
      <c r="J3687">
        <v>12</v>
      </c>
      <c r="K3687">
        <v>0</v>
      </c>
    </row>
    <row r="3688" spans="1:11" x14ac:dyDescent="0.25">
      <c r="A3688" t="s">
        <v>3197</v>
      </c>
      <c r="B3688" t="s">
        <v>76</v>
      </c>
      <c r="C3688" t="s">
        <v>264</v>
      </c>
      <c r="D3688" t="s">
        <v>245</v>
      </c>
      <c r="E3688" t="s">
        <v>257</v>
      </c>
      <c r="F3688">
        <v>0</v>
      </c>
      <c r="G3688">
        <v>0</v>
      </c>
      <c r="H3688">
        <v>205</v>
      </c>
      <c r="I3688">
        <v>0</v>
      </c>
      <c r="J3688">
        <v>205</v>
      </c>
      <c r="K3688">
        <v>0</v>
      </c>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E4E37-0299-47E8-8284-1F1708C17B88}">
  <sheetPr>
    <tabColor theme="0"/>
  </sheetPr>
  <dimension ref="A1:A42"/>
  <sheetViews>
    <sheetView showGridLines="0" zoomScaleNormal="100" workbookViewId="0"/>
  </sheetViews>
  <sheetFormatPr defaultColWidth="8.81640625" defaultRowHeight="12.5" x14ac:dyDescent="0.25"/>
  <cols>
    <col min="1" max="1" width="126" style="222" customWidth="1"/>
    <col min="2" max="16384" width="8.81640625" style="222"/>
  </cols>
  <sheetData>
    <row r="1" spans="1:1" s="221" customFormat="1" ht="45" customHeight="1" x14ac:dyDescent="0.25">
      <c r="A1" s="543" t="s">
        <v>276</v>
      </c>
    </row>
    <row r="2" spans="1:1" ht="54.4" customHeight="1" x14ac:dyDescent="0.25">
      <c r="A2" s="224" t="s">
        <v>277</v>
      </c>
    </row>
    <row r="3" spans="1:1" ht="30" customHeight="1" x14ac:dyDescent="0.25">
      <c r="A3" s="545" t="s">
        <v>278</v>
      </c>
    </row>
    <row r="4" spans="1:1" ht="112" customHeight="1" x14ac:dyDescent="0.25">
      <c r="A4" s="224" t="str" cm="1">
        <f t="array" ref="A4">CONCATENATE("The provisional data in the previous release related to inspections that took place between ",
TEXT(revised_start_date, "d mmmm yyyy"),
" and ",
TEXT(revised_end_date, "d mmmm yyyy"),
" and were published by ", TEXT(previous_publication_date, "d mmmm yyyy"),
". ",
revisions_new_statement,
revisions_missing_statement,
"
A revised number of regulatory and registration events that took place between ", TEXT(revised_start_date, "d mmmm yyyy"),
" and ",
TEXT(revised_end_date, "d mmmm yyyy")," are provided in Table 20.","
We publish revisions to data in this publication in line with our revisions policy for official statistics, which can be found here: ")</f>
        <v xml:space="preserve">The provisional data in the previous release related to inspections that took place between 1 April 2024 and 31 August 2024 and were published by 30 September 2024. This revised data includes 88 inspections that were published by 30 April 2025 (that were not published by 30 September 2024). 
A revised number of regulatory and registration events that took place between 1 April 2024 and 31 August 2024 are provided in Table 20.
We publish revisions to data in this publication in line with our revisions policy for official statistics, which can be found here: </v>
      </c>
    </row>
    <row r="5" spans="1:1" x14ac:dyDescent="0.25">
      <c r="A5" s="544" t="s">
        <v>279</v>
      </c>
    </row>
    <row r="6" spans="1:1" x14ac:dyDescent="0.25">
      <c r="A6" s="544"/>
    </row>
    <row r="7" spans="1:1" ht="30" customHeight="1" x14ac:dyDescent="0.25">
      <c r="A7" s="570" t="s">
        <v>280</v>
      </c>
    </row>
    <row r="8" spans="1:1" ht="125" x14ac:dyDescent="0.25">
      <c r="A8" s="224" t="s">
        <v>19221</v>
      </c>
    </row>
    <row r="9" spans="1:1" ht="30.75" customHeight="1" x14ac:dyDescent="0.25">
      <c r="A9" s="571" t="s">
        <v>281</v>
      </c>
    </row>
    <row r="10" spans="1:1" s="223" customFormat="1" ht="135" customHeight="1" x14ac:dyDescent="0.25">
      <c r="A10" s="224" t="s">
        <v>19166</v>
      </c>
    </row>
    <row r="11" spans="1:1" ht="30.75" customHeight="1" x14ac:dyDescent="0.25">
      <c r="A11" s="572" t="s">
        <v>282</v>
      </c>
    </row>
    <row r="12" spans="1:1" ht="27.75" customHeight="1" x14ac:dyDescent="0.25">
      <c r="A12" s="573" t="s">
        <v>283</v>
      </c>
    </row>
    <row r="13" spans="1:1" ht="55.15" customHeight="1" x14ac:dyDescent="0.25">
      <c r="A13" s="574" t="s">
        <v>284</v>
      </c>
    </row>
    <row r="14" spans="1:1" ht="27.75" customHeight="1" x14ac:dyDescent="0.25">
      <c r="A14" s="573" t="s">
        <v>285</v>
      </c>
    </row>
    <row r="15" spans="1:1" ht="70.900000000000006" customHeight="1" x14ac:dyDescent="0.25">
      <c r="A15" s="679" t="s">
        <v>28009</v>
      </c>
    </row>
    <row r="16" spans="1:1" ht="27.4" customHeight="1" x14ac:dyDescent="0.25">
      <c r="A16" s="573" t="s">
        <v>286</v>
      </c>
    </row>
    <row r="17" spans="1:1" ht="107.65" customHeight="1" x14ac:dyDescent="0.25">
      <c r="A17" s="224" t="s">
        <v>287</v>
      </c>
    </row>
    <row r="18" spans="1:1" ht="27.75" customHeight="1" x14ac:dyDescent="0.25">
      <c r="A18" s="680" t="s">
        <v>28010</v>
      </c>
    </row>
    <row r="19" spans="1:1" ht="149" customHeight="1" x14ac:dyDescent="0.25">
      <c r="A19" s="574" t="s">
        <v>28011</v>
      </c>
    </row>
    <row r="20" spans="1:1" ht="27.75" customHeight="1" x14ac:dyDescent="0.25">
      <c r="A20" s="573" t="s">
        <v>288</v>
      </c>
    </row>
    <row r="21" spans="1:1" ht="83.25" customHeight="1" x14ac:dyDescent="0.25">
      <c r="A21" s="679" t="s">
        <v>28012</v>
      </c>
    </row>
    <row r="22" spans="1:1" ht="27.75" customHeight="1" x14ac:dyDescent="0.25">
      <c r="A22" s="573" t="s">
        <v>289</v>
      </c>
    </row>
    <row r="23" spans="1:1" ht="28.9" customHeight="1" x14ac:dyDescent="0.25">
      <c r="A23" s="224" t="s">
        <v>290</v>
      </c>
    </row>
    <row r="24" spans="1:1" ht="27.75" customHeight="1" x14ac:dyDescent="0.25">
      <c r="A24" s="573" t="s">
        <v>291</v>
      </c>
    </row>
    <row r="25" spans="1:1" s="223" customFormat="1" ht="57" customHeight="1" x14ac:dyDescent="0.25">
      <c r="A25" s="224" t="s">
        <v>292</v>
      </c>
    </row>
    <row r="26" spans="1:1" ht="27.4" customHeight="1" x14ac:dyDescent="0.25">
      <c r="A26" s="573" t="s">
        <v>293</v>
      </c>
    </row>
    <row r="27" spans="1:1" ht="59.25" customHeight="1" x14ac:dyDescent="0.25">
      <c r="A27" s="224" t="s">
        <v>294</v>
      </c>
    </row>
    <row r="28" spans="1:1" ht="27.75" customHeight="1" x14ac:dyDescent="0.25">
      <c r="A28" s="573" t="s">
        <v>295</v>
      </c>
    </row>
    <row r="29" spans="1:1" s="223" customFormat="1" ht="76.5" customHeight="1" x14ac:dyDescent="0.25">
      <c r="A29" s="224" t="s">
        <v>296</v>
      </c>
    </row>
    <row r="30" spans="1:1" ht="27.75" customHeight="1" x14ac:dyDescent="0.25">
      <c r="A30" s="573" t="s">
        <v>297</v>
      </c>
    </row>
    <row r="31" spans="1:1" ht="109.5" customHeight="1" x14ac:dyDescent="0.25">
      <c r="A31" s="679" t="s">
        <v>28023</v>
      </c>
    </row>
    <row r="32" spans="1:1" ht="27.75" customHeight="1" x14ac:dyDescent="0.25">
      <c r="A32" s="573" t="s">
        <v>298</v>
      </c>
    </row>
    <row r="33" spans="1:1" ht="96" customHeight="1" x14ac:dyDescent="0.25">
      <c r="A33" s="224" t="s">
        <v>299</v>
      </c>
    </row>
    <row r="34" spans="1:1" ht="27.4" customHeight="1" x14ac:dyDescent="0.25">
      <c r="A34" s="573" t="s">
        <v>300</v>
      </c>
    </row>
    <row r="35" spans="1:1" ht="96" customHeight="1" x14ac:dyDescent="0.25">
      <c r="A35" s="574" t="s">
        <v>301</v>
      </c>
    </row>
    <row r="36" spans="1:1" ht="27.4" customHeight="1" x14ac:dyDescent="0.25">
      <c r="A36" s="573" t="s">
        <v>302</v>
      </c>
    </row>
    <row r="37" spans="1:1" ht="106.5" customHeight="1" x14ac:dyDescent="0.25">
      <c r="A37" s="224" t="s">
        <v>303</v>
      </c>
    </row>
    <row r="38" spans="1:1" ht="30.4" customHeight="1" x14ac:dyDescent="0.25">
      <c r="A38" s="568" t="s">
        <v>304</v>
      </c>
    </row>
    <row r="39" spans="1:1" ht="26.65" customHeight="1" x14ac:dyDescent="0.25">
      <c r="A39" s="224" t="s">
        <v>305</v>
      </c>
    </row>
    <row r="40" spans="1:1" ht="13.5" customHeight="1" x14ac:dyDescent="0.25">
      <c r="A40" s="569" t="s">
        <v>306</v>
      </c>
    </row>
    <row r="41" spans="1:1" ht="13.5" customHeight="1" x14ac:dyDescent="0.25">
      <c r="A41" s="569" t="s">
        <v>307</v>
      </c>
    </row>
    <row r="42" spans="1:1" ht="13.5" customHeight="1" x14ac:dyDescent="0.25">
      <c r="A42" s="569" t="s">
        <v>308</v>
      </c>
    </row>
  </sheetData>
  <sheetProtection sheet="1" objects="1" scenarios="1"/>
  <hyperlinks>
    <hyperlink ref="A5" r:id="rId1" xr:uid="{4FB596BC-981B-4A38-B63C-61F81988AAD4}"/>
    <hyperlink ref="A41" r:id="rId2" xr:uid="{54E6561B-9AEC-498A-B54E-AA6BC68FF584}"/>
    <hyperlink ref="A42" r:id="rId3" xr:uid="{B16A0886-90C8-4B5D-AAF6-7887A1096365}"/>
    <hyperlink ref="A40" r:id="rId4" xr:uid="{F89ECE55-05FF-4145-8F75-08AF02602E02}"/>
  </hyperlinks>
  <pageMargins left="0.7" right="0.7" top="0.75" bottom="0.75" header="0.3" footer="0.3"/>
  <pageSetup paperSize="9" orientation="portrait" horizontalDpi="300" verticalDpi="300" r:id="rId5"/>
  <tableParts count="1">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4" tint="0.59999389629810485"/>
  </sheetPr>
  <dimension ref="A1:R33"/>
  <sheetViews>
    <sheetView showGridLines="0" zoomScaleNormal="100" workbookViewId="0">
      <selection activeCell="D3" sqref="D3:G3"/>
    </sheetView>
  </sheetViews>
  <sheetFormatPr defaultColWidth="8.81640625" defaultRowHeight="12.5" x14ac:dyDescent="0.25"/>
  <cols>
    <col min="1" max="1" width="32.54296875" style="5" customWidth="1"/>
    <col min="2" max="2" width="9.54296875" style="5" customWidth="1"/>
    <col min="3" max="5" width="11.81640625" style="5" customWidth="1"/>
    <col min="6" max="6" width="9.26953125" style="5" customWidth="1"/>
    <col min="7" max="7" width="12" style="5" customWidth="1"/>
    <col min="8" max="8" width="9.7265625" style="5" customWidth="1"/>
    <col min="9" max="9" width="12" style="5" customWidth="1"/>
    <col min="10" max="10" width="9.26953125" style="5" customWidth="1"/>
    <col min="11" max="11" width="12" style="5" customWidth="1"/>
    <col min="12" max="12" width="9.7265625" style="5" customWidth="1"/>
    <col min="13" max="13" width="12" style="5" customWidth="1"/>
    <col min="14" max="16384" width="8.81640625" style="5"/>
  </cols>
  <sheetData>
    <row r="1" spans="1:18" ht="34.5" customHeight="1" x14ac:dyDescent="0.35">
      <c r="A1" s="257" t="s">
        <v>309</v>
      </c>
      <c r="B1" s="7"/>
      <c r="C1" s="7"/>
      <c r="D1" s="7"/>
      <c r="E1" s="7"/>
      <c r="F1" s="8"/>
      <c r="G1" s="8"/>
      <c r="I1" s="4"/>
      <c r="M1" s="4"/>
      <c r="Q1" s="225"/>
      <c r="R1" s="7"/>
    </row>
    <row r="2" spans="1:18" ht="27.75" customHeight="1" x14ac:dyDescent="0.25">
      <c r="A2" s="477" t="str" cm="1">
        <f t="array" ref="A2">TEXT(period_pp_end,"d mmmm yyyy")</f>
        <v>31 March 2025</v>
      </c>
      <c r="B2" s="9"/>
      <c r="C2" s="9"/>
      <c r="D2" s="9"/>
      <c r="E2" s="9"/>
      <c r="F2" s="8"/>
      <c r="G2" s="8"/>
      <c r="I2" s="4"/>
      <c r="M2" s="4"/>
      <c r="Q2" s="226"/>
      <c r="R2" s="9"/>
    </row>
    <row r="3" spans="1:18" x14ac:dyDescent="0.25">
      <c r="B3" s="253"/>
      <c r="C3" s="254" t="s">
        <v>310</v>
      </c>
      <c r="D3" s="832" t="s">
        <v>81</v>
      </c>
      <c r="E3" s="833"/>
      <c r="F3" s="833"/>
      <c r="G3" s="833"/>
      <c r="H3" s="227"/>
      <c r="I3" s="258" t="str">
        <f>IF(J3=FALSE,IF(K3=9,"WM",IF(K3=10,"YH","nr")),J3)</f>
        <v>ENG</v>
      </c>
      <c r="J3" s="258" t="str">
        <f>IF(K3=1,"ENG",IF(K3=2,"EM",IF(K3=3,"EE",IF(K3=4,"lon",IF(K3=5,"NE",IF(K3=6,"NW",IF(K3=7,"SE",IF(K3=8,"SW"))))))))</f>
        <v>ENG</v>
      </c>
      <c r="K3" s="259">
        <f>(MATCH(D3,GOR_PP,0))</f>
        <v>1</v>
      </c>
      <c r="N3" s="40"/>
      <c r="O3" s="253"/>
      <c r="P3" s="253"/>
    </row>
    <row r="4" spans="1:18" x14ac:dyDescent="0.25">
      <c r="A4" s="229"/>
      <c r="B4" s="230"/>
      <c r="C4" s="230"/>
      <c r="D4" s="231"/>
      <c r="E4" s="232"/>
      <c r="F4" s="196"/>
      <c r="G4" s="196"/>
      <c r="N4" s="40"/>
      <c r="O4" s="229"/>
      <c r="P4" s="230"/>
    </row>
    <row r="5" spans="1:18" x14ac:dyDescent="0.25">
      <c r="A5" s="253"/>
      <c r="B5" s="253"/>
      <c r="C5" s="254" t="s">
        <v>311</v>
      </c>
      <c r="D5" s="834" t="s">
        <v>248</v>
      </c>
      <c r="E5" s="835"/>
      <c r="F5" s="835"/>
      <c r="G5" s="836"/>
      <c r="H5" s="196" t="str">
        <f>IF(HLOOKUP(MATCH(D3,GOR_PP,0),'Drop down Values'!H164:R165,2,FALSE)=TRUE,"Please make a valid selection for local authority","")</f>
        <v/>
      </c>
      <c r="I5" s="228"/>
      <c r="N5" s="40"/>
      <c r="O5" s="253"/>
      <c r="P5" s="253"/>
    </row>
    <row r="6" spans="1:18" x14ac:dyDescent="0.25">
      <c r="B6" s="26"/>
      <c r="C6" s="26"/>
      <c r="D6" s="26"/>
      <c r="E6" s="26"/>
      <c r="F6" s="26"/>
      <c r="G6" s="26"/>
      <c r="H6" s="26"/>
      <c r="I6" s="26"/>
      <c r="J6" s="26"/>
      <c r="K6" s="252"/>
      <c r="L6" s="26"/>
      <c r="M6" s="26"/>
    </row>
    <row r="7" spans="1:18" ht="30" customHeight="1" x14ac:dyDescent="0.25">
      <c r="A7" s="234"/>
      <c r="B7" s="838" t="s">
        <v>73</v>
      </c>
      <c r="C7" s="838"/>
      <c r="D7" s="838" t="s">
        <v>19169</v>
      </c>
      <c r="E7" s="838"/>
      <c r="F7" s="838" t="s">
        <v>74</v>
      </c>
      <c r="G7" s="838"/>
      <c r="H7" s="838" t="s">
        <v>75</v>
      </c>
      <c r="I7" s="838"/>
      <c r="J7" s="837" t="s">
        <v>76</v>
      </c>
      <c r="K7" s="837"/>
      <c r="L7" s="838" t="s">
        <v>72</v>
      </c>
      <c r="M7" s="838"/>
      <c r="N7" s="233"/>
      <c r="O7" s="233"/>
      <c r="P7" s="233"/>
      <c r="Q7" s="234"/>
      <c r="R7" s="235"/>
    </row>
    <row r="8" spans="1:18" x14ac:dyDescent="0.25">
      <c r="B8" s="236" t="s">
        <v>17</v>
      </c>
      <c r="C8" s="236" t="s">
        <v>271</v>
      </c>
      <c r="D8" s="236" t="s">
        <v>17</v>
      </c>
      <c r="E8" s="236" t="s">
        <v>271</v>
      </c>
      <c r="F8" s="236" t="s">
        <v>17</v>
      </c>
      <c r="G8" s="236" t="s">
        <v>271</v>
      </c>
      <c r="H8" s="236" t="s">
        <v>17</v>
      </c>
      <c r="I8" s="236" t="s">
        <v>271</v>
      </c>
      <c r="J8" s="236" t="s">
        <v>17</v>
      </c>
      <c r="K8" s="236" t="s">
        <v>271</v>
      </c>
      <c r="L8" s="236" t="s">
        <v>17</v>
      </c>
      <c r="M8" s="236" t="s">
        <v>271</v>
      </c>
      <c r="R8" s="236"/>
    </row>
    <row r="9" spans="1:18" ht="25.5" customHeight="1" x14ac:dyDescent="0.25">
      <c r="A9" s="255" t="s">
        <v>312</v>
      </c>
      <c r="B9" s="239">
        <f t="shared" ref="B9:J9" si="0">IF($H$5="Please make a valid selection for local authority","-",SUM(B11:B12))</f>
        <v>25281</v>
      </c>
      <c r="C9" s="239">
        <f t="shared" si="0"/>
        <v>153441.45999999996</v>
      </c>
      <c r="D9" s="239">
        <f t="shared" si="0"/>
        <v>13</v>
      </c>
      <c r="E9" s="239">
        <f t="shared" si="0"/>
        <v>47</v>
      </c>
      <c r="F9" s="239">
        <f t="shared" si="0"/>
        <v>27525</v>
      </c>
      <c r="G9" s="239">
        <f t="shared" si="0"/>
        <v>1127011.92</v>
      </c>
      <c r="H9" s="239">
        <f t="shared" si="0"/>
        <v>215</v>
      </c>
      <c r="I9" s="239">
        <f t="shared" si="0"/>
        <v>5043.6000000000004</v>
      </c>
      <c r="J9" s="239">
        <f t="shared" si="0"/>
        <v>7362</v>
      </c>
      <c r="K9" s="239" t="str">
        <f>IF(IF($H$5="Please make a valid selection for local authority","-",SUM(K11:K12))=0,"-",IF($H$5="Please make a valid selection for local authority","-",SUM(K11:K12)))</f>
        <v>-</v>
      </c>
      <c r="L9" s="239">
        <f>IF($H$5="Please make a valid selection for local authority","-",SUM(L11:L12))</f>
        <v>60396</v>
      </c>
      <c r="M9" s="239">
        <f>IF($H$5="Please make a valid selection for local authority","-",SUM(M11:M12))</f>
        <v>1285543.98</v>
      </c>
      <c r="N9" s="240"/>
      <c r="O9" s="240"/>
      <c r="P9" s="237"/>
      <c r="Q9" s="238"/>
      <c r="R9" s="239"/>
    </row>
    <row r="10" spans="1:18" ht="17.649999999999999" customHeight="1" x14ac:dyDescent="0.25">
      <c r="A10" s="241" t="s">
        <v>313</v>
      </c>
      <c r="B10" s="242"/>
      <c r="C10" s="242"/>
      <c r="D10" s="242"/>
      <c r="E10" s="242"/>
      <c r="F10" s="242"/>
      <c r="G10" s="242"/>
      <c r="H10" s="38"/>
      <c r="I10" s="242"/>
      <c r="J10" s="242"/>
      <c r="K10" s="242"/>
      <c r="L10" s="242"/>
      <c r="M10" s="242"/>
      <c r="N10" s="6"/>
      <c r="O10" s="6"/>
      <c r="P10" s="6"/>
      <c r="Q10" s="241"/>
      <c r="R10" s="242"/>
    </row>
    <row r="11" spans="1:18" ht="15.75" customHeight="1" x14ac:dyDescent="0.25">
      <c r="A11" s="256" t="s">
        <v>314</v>
      </c>
      <c r="B11" s="245">
        <f t="shared" ref="B11:I11" si="1">IF($H$5="Please make a valid selection for local authority","-",SUM(B14:B17))</f>
        <v>23708</v>
      </c>
      <c r="C11" s="245">
        <f t="shared" si="1"/>
        <v>153441.45999999996</v>
      </c>
      <c r="D11" s="245">
        <f t="shared" si="1"/>
        <v>8</v>
      </c>
      <c r="E11" s="245">
        <f t="shared" si="1"/>
        <v>47</v>
      </c>
      <c r="F11" s="245">
        <f t="shared" si="1"/>
        <v>22950</v>
      </c>
      <c r="G11" s="245">
        <f t="shared" si="1"/>
        <v>1127011.92</v>
      </c>
      <c r="H11" s="245">
        <f t="shared" si="1"/>
        <v>211</v>
      </c>
      <c r="I11" s="245">
        <f t="shared" si="1"/>
        <v>5043.6000000000004</v>
      </c>
      <c r="J11" s="245" t="str">
        <f>IF($H$5="Please make a valid selection for local authority","-",IF(SUM(J14:J17)=0,"-",SUM(J14:J17)))</f>
        <v>-</v>
      </c>
      <c r="K11" s="245" t="str">
        <f>IFERROR(IF(SUM(K14:K17)=0,"-",SUM(K14:K17)),"-")</f>
        <v>-</v>
      </c>
      <c r="L11" s="245">
        <f>IF($H$5="Please make a valid selection for local authority","-",SUM(L14:L17))</f>
        <v>46877</v>
      </c>
      <c r="M11" s="245">
        <f>IF($H$5="Please make a valid selection for local authority","-",SUM(M14:M17))</f>
        <v>1285543.98</v>
      </c>
      <c r="N11" s="174"/>
      <c r="O11" s="174"/>
      <c r="P11" s="243"/>
      <c r="Q11" s="244"/>
      <c r="R11" s="245"/>
    </row>
    <row r="12" spans="1:18" x14ac:dyDescent="0.25">
      <c r="A12" s="256" t="s">
        <v>315</v>
      </c>
      <c r="B12" s="245">
        <f>IF($H$5="Please make a valid selection for local authority","-",SUM(B18:B20))</f>
        <v>1573</v>
      </c>
      <c r="C12" s="245" t="str">
        <f>"-"</f>
        <v>-</v>
      </c>
      <c r="D12" s="245">
        <f>IF($H$5="Please make a valid selection for local authority","-",SUM(D18:D20))</f>
        <v>5</v>
      </c>
      <c r="E12" s="245" t="str">
        <f>"-"</f>
        <v>-</v>
      </c>
      <c r="F12" s="245">
        <f>IF($H$5="Please make a valid selection for local authority","-",SUM(F18:F20))</f>
        <v>4575</v>
      </c>
      <c r="G12" s="245" t="str">
        <f>"-"</f>
        <v>-</v>
      </c>
      <c r="H12" s="245">
        <f>IF($H$5="Please make a valid selection for local authority","-",SUM(H18:H20))</f>
        <v>4</v>
      </c>
      <c r="I12" s="245" t="str">
        <f>"-"</f>
        <v>-</v>
      </c>
      <c r="J12" s="245">
        <f>IF($H$5="Please make a valid selection for local authority","-",SUM(J18:J20))</f>
        <v>7362</v>
      </c>
      <c r="K12" s="245" t="str">
        <f>IFERROR(IF(SUM(K15:K18)=0,"-",SUM(K15:K18)),"-")</f>
        <v>-</v>
      </c>
      <c r="L12" s="245">
        <f>IF($H$5="Please make a valid selection for local authority","-",SUM(L18:L20))</f>
        <v>13519</v>
      </c>
      <c r="M12" s="245" t="str">
        <f>"-"</f>
        <v>-</v>
      </c>
      <c r="N12" s="174"/>
      <c r="O12" s="174"/>
      <c r="P12" s="243"/>
      <c r="Q12" s="244"/>
      <c r="R12" s="245"/>
    </row>
    <row r="13" spans="1:18" ht="17.649999999999999" customHeight="1" x14ac:dyDescent="0.25">
      <c r="A13" s="241" t="s">
        <v>316</v>
      </c>
      <c r="B13" s="246"/>
      <c r="C13" s="246"/>
      <c r="D13" s="246"/>
      <c r="E13" s="246"/>
      <c r="F13" s="246"/>
      <c r="G13" s="246"/>
      <c r="H13" s="246"/>
      <c r="I13" s="246"/>
      <c r="J13" s="246"/>
      <c r="K13" s="246"/>
      <c r="L13" s="245"/>
      <c r="M13" s="245"/>
      <c r="N13" s="240"/>
      <c r="O13" s="240"/>
      <c r="P13" s="237"/>
      <c r="Q13" s="241"/>
      <c r="R13" s="246"/>
    </row>
    <row r="14" spans="1:18" x14ac:dyDescent="0.25">
      <c r="A14" s="256" t="s">
        <v>259</v>
      </c>
      <c r="B14" s="245">
        <f>IF($H$5="Please make a valid selection for local authority","-",IFERROR(VLOOKUP(B$7&amp;$A14&amp;$D$5,ProvidersandPlaces,6,FALSE),0))</f>
        <v>21354</v>
      </c>
      <c r="C14" s="245">
        <f>IF($H$5="Please make a valid selection for local authority","-",IFERROR(VLOOKUP(B$7&amp;$A14&amp;$D$5,ProvidersandPlaces,7,FALSE),0))</f>
        <v>139018.82999999999</v>
      </c>
      <c r="D14" s="245">
        <f>IF($H$5="Please make a valid selection for local authority","-",IFERROR(VLOOKUP(D$7&amp;$A14&amp;$D$5,ProvidersandPlaces,6,FALSE),0))</f>
        <v>6</v>
      </c>
      <c r="E14" s="245">
        <f>IF($H$5="Please make a valid selection for local authority","-",IFERROR(VLOOKUP(D$7&amp;$A14&amp;$D$5,ProvidersandPlaces,7,FALSE),0))</f>
        <v>38</v>
      </c>
      <c r="F14" s="245">
        <f>IF($H$5="Please make a valid selection for local authority","-",IFERROR(VLOOKUP(F$7&amp;$A14&amp;$D$5,ProvidersandPlaces,6,FALSE),0))</f>
        <v>13343</v>
      </c>
      <c r="G14" s="245">
        <f>IF($H$5="Please make a valid selection for local authority","-",IFERROR(VLOOKUP(F$7&amp;$A14&amp;$D$5,ProvidersandPlaces,7,FALSE),0))</f>
        <v>667579.56000000006</v>
      </c>
      <c r="H14" s="245">
        <f>IF($H$5="Please make a valid selection for local authority","-",IFERROR(VLOOKUP(H$7&amp;$A14&amp;$D$5,ProvidersandPlaces,6,FALSE),0))</f>
        <v>123</v>
      </c>
      <c r="I14" s="245">
        <f>IF($H$5="Please make a valid selection for local authority","-",IFERROR(VLOOKUP(H$7&amp;$A14&amp;$D$5,ProvidersandPlaces,7,FALSE),0))</f>
        <v>2919.8</v>
      </c>
      <c r="J14" s="245">
        <f>IF($H$5="Please make a valid selection for local authority","-",IFERROR(VLOOKUP(J$7&amp;$A14&amp;$D$5,ProvidersandPlaces,6,FALSE),0))</f>
        <v>0</v>
      </c>
      <c r="K14" s="245" t="s">
        <v>317</v>
      </c>
      <c r="L14" s="245">
        <f>IF($H$5="Please make a valid selection for local authority","-",IFERROR(VLOOKUP(L$7&amp;$A14&amp;$D$5,ProvidersandPlaces,6,FALSE),0))</f>
        <v>34826</v>
      </c>
      <c r="M14" s="245">
        <f>IF($H$5="Please make a valid selection for local authority","-",IFERROR(VLOOKUP(L$7&amp;$A14&amp;$D$5,ProvidersandPlaces,7,FALSE),0))</f>
        <v>809556.19</v>
      </c>
      <c r="N14" s="174"/>
      <c r="O14" s="174"/>
      <c r="P14" s="243"/>
      <c r="Q14" s="244"/>
      <c r="R14" s="245"/>
    </row>
    <row r="15" spans="1:18" x14ac:dyDescent="0.25">
      <c r="A15" s="256" t="s">
        <v>260</v>
      </c>
      <c r="B15" s="245">
        <f>IF($H$5="Please make a valid selection for local authority","-",IFERROR(VLOOKUP(B$7&amp;$A15&amp;$D$5,ProvidersandPlaces,6,FALSE),0))</f>
        <v>1860</v>
      </c>
      <c r="C15" s="245">
        <f>IF($H$5="Please make a valid selection for local authority","-",IFERROR(VLOOKUP(B$7&amp;$A15&amp;$D$5,ProvidersandPlaces,7,FALSE),0))</f>
        <v>11675.39</v>
      </c>
      <c r="D15" s="245">
        <f>IF($H$5="Please make a valid selection for local authority","-",IFERROR(VLOOKUP(D$7&amp;$A15&amp;$D$5,ProvidersandPlaces,6,FALSE),0))</f>
        <v>1</v>
      </c>
      <c r="E15" s="245">
        <f>IF($H$5="Please make a valid selection for local authority","-",IFERROR(VLOOKUP(D$7&amp;$A15&amp;$D$5,ProvidersandPlaces,7,FALSE),0))</f>
        <v>6</v>
      </c>
      <c r="F15" s="245">
        <f>IF($H$5="Please make a valid selection for local authority","-",IFERROR(VLOOKUP(F$7&amp;$A15&amp;$D$5,ProvidersandPlaces,6,FALSE),0))</f>
        <v>2733</v>
      </c>
      <c r="G15" s="245">
        <f>IF($H$5="Please make a valid selection for local authority","-",IFERROR(VLOOKUP(F$7&amp;$A15&amp;$D$5,ProvidersandPlaces,7,FALSE),0))</f>
        <v>146496.84</v>
      </c>
      <c r="H15" s="245">
        <f>IF($H$5="Please make a valid selection for local authority","-",IFERROR(VLOOKUP(H$7&amp;$A15&amp;$D$5,ProvidersandPlaces,6,FALSE),0))</f>
        <v>40</v>
      </c>
      <c r="I15" s="245">
        <f>IF($H$5="Please make a valid selection for local authority","-",IFERROR(VLOOKUP(H$7&amp;$A15&amp;$D$5,ProvidersandPlaces,7,FALSE),0))</f>
        <v>1006.8</v>
      </c>
      <c r="J15" s="245">
        <f>IF($H$5="Please make a valid selection for local authority","-",IFERROR(VLOOKUP(J$7&amp;$A15&amp;$D$5,ProvidersandPlaces,6,FALSE),0))</f>
        <v>0</v>
      </c>
      <c r="K15" s="245" t="s">
        <v>317</v>
      </c>
      <c r="L15" s="245">
        <f>IF($H$5="Please make a valid selection for local authority","-",IFERROR(VLOOKUP(L$7&amp;$A15&amp;$D$5,ProvidersandPlaces,6,FALSE),0))</f>
        <v>4634</v>
      </c>
      <c r="M15" s="245">
        <f>IF($H$5="Please make a valid selection for local authority","-",IFERROR(VLOOKUP(L$7&amp;$A15&amp;$D$5,ProvidersandPlaces,7,FALSE),0))</f>
        <v>159185.03</v>
      </c>
      <c r="N15" s="174"/>
      <c r="O15" s="174"/>
      <c r="P15" s="243"/>
      <c r="Q15" s="244"/>
      <c r="R15" s="245"/>
    </row>
    <row r="16" spans="1:18" x14ac:dyDescent="0.25">
      <c r="A16" s="256" t="s">
        <v>262</v>
      </c>
      <c r="B16" s="245">
        <f>IF($H$5="Please make a valid selection for local authority","-",IFERROR(VLOOKUP(B$7&amp;$A16&amp;$D$5,ProvidersandPlaces,6,FALSE),0))</f>
        <v>2</v>
      </c>
      <c r="C16" s="245">
        <f>IF($H$5="Please make a valid selection for local authority","-",IFERROR(VLOOKUP(B$7&amp;$A16&amp;$D$5,ProvidersandPlaces,7,FALSE),0))</f>
        <v>9</v>
      </c>
      <c r="D16" s="245">
        <f>IF($H$5="Please make a valid selection for local authority","-",IFERROR(VLOOKUP(D$7&amp;$A16&amp;$D$5,ProvidersandPlaces,6,FALSE),0))</f>
        <v>0</v>
      </c>
      <c r="E16" s="245">
        <f>IF($H$5="Please make a valid selection for local authority","-",IFERROR(VLOOKUP(D$7&amp;$A16&amp;$D$5,ProvidersandPlaces,7,FALSE),0))</f>
        <v>0</v>
      </c>
      <c r="F16" s="245">
        <f>IF($H$5="Please make a valid selection for local authority","-",IFERROR(VLOOKUP(F$7&amp;$A16&amp;$D$5,ProvidersandPlaces,6,FALSE),0))</f>
        <v>35</v>
      </c>
      <c r="G16" s="245">
        <f>IF($H$5="Please make a valid selection for local authority","-",IFERROR(VLOOKUP(F$7&amp;$A16&amp;$D$5,ProvidersandPlaces,7,FALSE),0))</f>
        <v>1289</v>
      </c>
      <c r="H16" s="245">
        <f>IF($H$5="Please make a valid selection for local authority","-",IFERROR(VLOOKUP(H$7&amp;$A16&amp;$D$5,ProvidersandPlaces,6,FALSE),0))</f>
        <v>1</v>
      </c>
      <c r="I16" s="245">
        <f>IF($H$5="Please make a valid selection for local authority","-",IFERROR(VLOOKUP(H$7&amp;$A16&amp;$D$5,ProvidersandPlaces,7,FALSE),0))</f>
        <v>12</v>
      </c>
      <c r="J16" s="245">
        <f>IF($H$5="Please make a valid selection for local authority","-",IFERROR(VLOOKUP(J$7&amp;$A16&amp;$D$5,ProvidersandPlaces,6,FALSE),0))</f>
        <v>0</v>
      </c>
      <c r="K16" s="245" t="s">
        <v>317</v>
      </c>
      <c r="L16" s="245">
        <f>IF($H$5="Please make a valid selection for local authority","-",IFERROR(VLOOKUP(L$7&amp;$A16&amp;$D$5,ProvidersandPlaces,6,FALSE),0))</f>
        <v>38</v>
      </c>
      <c r="M16" s="245">
        <f>IF($H$5="Please make a valid selection for local authority","-",IFERROR(VLOOKUP(L$7&amp;$A16&amp;$D$5,ProvidersandPlaces,7,FALSE),0))</f>
        <v>1310</v>
      </c>
      <c r="N16" s="174"/>
      <c r="O16" s="174"/>
      <c r="P16" s="243"/>
      <c r="Q16" s="244"/>
      <c r="R16" s="245"/>
    </row>
    <row r="17" spans="1:18" x14ac:dyDescent="0.25">
      <c r="A17" s="256" t="s">
        <v>78</v>
      </c>
      <c r="B17" s="245">
        <f>IF($H$5="Please make a valid selection for local authority","-",IFERROR(VLOOKUP(B$7&amp;$A17&amp;$D$5,ProvidersandPlaces,6,FALSE),0))</f>
        <v>492</v>
      </c>
      <c r="C17" s="245">
        <f>IF($H$5="Please make a valid selection for local authority","-",IFERROR(VLOOKUP(B$7&amp;$A17&amp;$D$5,ProvidersandPlaces,7,FALSE),0))</f>
        <v>2738.24</v>
      </c>
      <c r="D17" s="245">
        <f>IF($H$5="Please make a valid selection for local authority","-",IFERROR(VLOOKUP(D$7&amp;$A17&amp;$D$5,ProvidersandPlaces,6,FALSE),0))</f>
        <v>1</v>
      </c>
      <c r="E17" s="245">
        <f>IF($H$5="Please make a valid selection for local authority","-",IFERROR(VLOOKUP(D$7&amp;$A17&amp;$D$5,ProvidersandPlaces,7,FALSE),0))</f>
        <v>3</v>
      </c>
      <c r="F17" s="245">
        <f>IF($H$5="Please make a valid selection for local authority","-",IFERROR(VLOOKUP(F$7&amp;$A17&amp;$D$5,ProvidersandPlaces,6,FALSE),0))</f>
        <v>6839</v>
      </c>
      <c r="G17" s="245">
        <f>IF($H$5="Please make a valid selection for local authority","-",IFERROR(VLOOKUP(F$7&amp;$A17&amp;$D$5,ProvidersandPlaces,7,FALSE),0))</f>
        <v>311646.52</v>
      </c>
      <c r="H17" s="245">
        <f>IF($H$5="Please make a valid selection for local authority","-",IFERROR(VLOOKUP(H$7&amp;$A17&amp;$D$5,ProvidersandPlaces,6,FALSE),0))</f>
        <v>47</v>
      </c>
      <c r="I17" s="245">
        <f>IF($H$5="Please make a valid selection for local authority","-",IFERROR(VLOOKUP(H$7&amp;$A17&amp;$D$5,ProvidersandPlaces,7,FALSE),0))</f>
        <v>1105</v>
      </c>
      <c r="J17" s="245">
        <f>IF($H$5="Please make a valid selection for local authority","-",IFERROR(VLOOKUP(J$7&amp;$A17&amp;$D$5,ProvidersandPlaces,6,FALSE),0))</f>
        <v>0</v>
      </c>
      <c r="K17" s="245" t="s">
        <v>317</v>
      </c>
      <c r="L17" s="245">
        <f>IF($H$5="Please make a valid selection for local authority","-",IFERROR(VLOOKUP(L$7&amp;$A17&amp;$D$5,ProvidersandPlaces,6,FALSE),0))</f>
        <v>7379</v>
      </c>
      <c r="M17" s="245">
        <f>IF($H$5="Please make a valid selection for local authority","-",IFERROR(VLOOKUP(L$7&amp;$A17&amp;$D$5,ProvidersandPlaces,7,FALSE),0))</f>
        <v>315492.76</v>
      </c>
      <c r="N17" s="174"/>
      <c r="O17" s="174"/>
      <c r="P17" s="243"/>
      <c r="Q17" s="244"/>
      <c r="R17" s="245"/>
    </row>
    <row r="18" spans="1:18" x14ac:dyDescent="0.25">
      <c r="A18" s="256" t="s">
        <v>261</v>
      </c>
      <c r="B18" s="245">
        <f>IF($H$5="Please make a valid selection for local authority","-",IFERROR(VLOOKUP(B$7&amp;$A18&amp;$D$5,ProvidersandPlaces,8,FALSE),0))</f>
        <v>1380</v>
      </c>
      <c r="C18" s="245" t="s">
        <v>317</v>
      </c>
      <c r="D18" s="245">
        <f>IF($H$5="Please make a valid selection for local authority","-",IFERROR(VLOOKUP(D$7&amp;$A18&amp;$D$5,ProvidersandPlaces,8,FALSE),0))</f>
        <v>3</v>
      </c>
      <c r="E18" s="245" t="s">
        <v>317</v>
      </c>
      <c r="F18" s="245">
        <f>IF($H$5="Please make a valid selection for local authority","-",IFERROR(VLOOKUP(F$7&amp;$A18&amp;$D$5,ProvidersandPlaces,8,FALSE),0))</f>
        <v>1424</v>
      </c>
      <c r="G18" s="245" t="s">
        <v>317</v>
      </c>
      <c r="H18" s="245">
        <f>IF($H$5="Please make a valid selection for local authority","-",IFERROR(VLOOKUP(H$7&amp;$A18&amp;$D$5,ProvidersandPlaces,8,FALSE),0))</f>
        <v>1</v>
      </c>
      <c r="I18" s="245" t="s">
        <v>317</v>
      </c>
      <c r="J18" s="245">
        <f>IF($H$5="Please make a valid selection for local authority","-",IFERROR(VLOOKUP(J$7&amp;$A18&amp;$D$5,ProvidersandPlaces,8,FALSE),0))</f>
        <v>0</v>
      </c>
      <c r="K18" s="245" t="s">
        <v>317</v>
      </c>
      <c r="L18" s="245">
        <f>IF($H$5="Please make a valid selection for local authority","-",IFERROR(VLOOKUP(L$7&amp;$A18&amp;$D$5,ProvidersandPlaces,8,FALSE),0))</f>
        <v>2808</v>
      </c>
      <c r="M18" s="245" t="s">
        <v>317</v>
      </c>
      <c r="N18" s="174"/>
      <c r="O18" s="174"/>
      <c r="P18" s="243"/>
      <c r="Q18" s="244"/>
      <c r="R18" s="245"/>
    </row>
    <row r="19" spans="1:18" x14ac:dyDescent="0.25">
      <c r="A19" s="256" t="s">
        <v>79</v>
      </c>
      <c r="B19" s="245">
        <f>IF($H$5="Please make a valid selection for local authority","-",IFERROR(VLOOKUP(B$7&amp;$A19&amp;$D$5,ProvidersandPlaces,8,FALSE),0))</f>
        <v>63</v>
      </c>
      <c r="C19" s="245" t="s">
        <v>317</v>
      </c>
      <c r="D19" s="245">
        <f>IF($H$5="Please make a valid selection for local authority","-",IFERROR(VLOOKUP(D$7&amp;$A19&amp;$D$5,ProvidersandPlaces,8,FALSE),0))</f>
        <v>0</v>
      </c>
      <c r="E19" s="245" t="s">
        <v>317</v>
      </c>
      <c r="F19" s="245">
        <f>IF($H$5="Please make a valid selection for local authority","-",IFERROR(VLOOKUP(F$7&amp;$A19&amp;$D$5,ProvidersandPlaces,8,FALSE),0))</f>
        <v>48</v>
      </c>
      <c r="G19" s="245" t="s">
        <v>317</v>
      </c>
      <c r="H19" s="245">
        <f>IF($H$5="Please make a valid selection for local authority","-",IFERROR(VLOOKUP(H$7&amp;$A19&amp;$D$5,ProvidersandPlaces,8,FALSE),0))</f>
        <v>0</v>
      </c>
      <c r="I19" s="245" t="s">
        <v>317</v>
      </c>
      <c r="J19" s="245">
        <f>IF($H$5="Please make a valid selection for local authority","-",IFERROR(VLOOKUP(J$7&amp;$A19&amp;$D$5,ProvidersandPlaces,8,FALSE),0))</f>
        <v>0</v>
      </c>
      <c r="K19" s="245" t="s">
        <v>317</v>
      </c>
      <c r="L19" s="245">
        <f>IF($H$5="Please make a valid selection for local authority","-",IFERROR(VLOOKUP(L$7&amp;$A19&amp;$D$5,ProvidersandPlaces,8,FALSE),0))</f>
        <v>111</v>
      </c>
      <c r="M19" s="245" t="s">
        <v>317</v>
      </c>
      <c r="N19" s="174"/>
      <c r="O19" s="174"/>
      <c r="P19" s="243"/>
      <c r="Q19" s="244"/>
      <c r="R19" s="245"/>
    </row>
    <row r="20" spans="1:18" ht="26.65" customHeight="1" x14ac:dyDescent="0.25">
      <c r="A20" s="276" t="s">
        <v>80</v>
      </c>
      <c r="B20" s="245">
        <f>IF($H$5="Please make a valid selection for local authority","-",IFERROR(VLOOKUP(B$7&amp;$A20&amp;$D$5,ProvidersandPlaces,8,FALSE),0))</f>
        <v>130</v>
      </c>
      <c r="C20" s="245" t="s">
        <v>317</v>
      </c>
      <c r="D20" s="245">
        <f>IF($H$5="Please make a valid selection for local authority","-",IFERROR(VLOOKUP(D$7&amp;$A20&amp;$D$5,ProvidersandPlaces,8,FALSE),0))</f>
        <v>2</v>
      </c>
      <c r="E20" s="245" t="s">
        <v>317</v>
      </c>
      <c r="F20" s="245">
        <f>IF($H$5="Please make a valid selection for local authority","-",IFERROR(VLOOKUP(F$7&amp;$A20&amp;$D$5,ProvidersandPlaces,8,FALSE),0))</f>
        <v>3103</v>
      </c>
      <c r="G20" s="245" t="s">
        <v>317</v>
      </c>
      <c r="H20" s="245">
        <f>IF($H$5="Please make a valid selection for local authority","-",IFERROR(VLOOKUP(H$7&amp;$A20&amp;$D$5,ProvidersandPlaces,8,FALSE),0))</f>
        <v>3</v>
      </c>
      <c r="I20" s="245" t="s">
        <v>317</v>
      </c>
      <c r="J20" s="245">
        <f>IF($H$5="Please make a valid selection for local authority","-",IFERROR(VLOOKUP(J$7&amp;$A20&amp;$D$5,ProvidersandPlaces,8,FALSE),0))</f>
        <v>7362</v>
      </c>
      <c r="K20" s="275" t="s">
        <v>317</v>
      </c>
      <c r="L20" s="245">
        <f>IF($H$5="Please make a valid selection for local authority","-",IFERROR(VLOOKUP(L$7&amp;$A20&amp;$D$5,ProvidersandPlaces,8,FALSE),0))</f>
        <v>10600</v>
      </c>
      <c r="M20" s="245" t="s">
        <v>317</v>
      </c>
      <c r="N20" s="174"/>
      <c r="O20" s="174"/>
      <c r="P20" s="243"/>
      <c r="Q20" s="244"/>
      <c r="R20" s="245"/>
    </row>
    <row r="21" spans="1:18" ht="14.25" customHeight="1" x14ac:dyDescent="0.25">
      <c r="A21" s="262"/>
      <c r="B21" s="262"/>
      <c r="C21" s="247"/>
      <c r="D21" s="247"/>
      <c r="E21" s="247"/>
      <c r="F21" s="247"/>
      <c r="G21" s="247"/>
      <c r="H21" s="247"/>
      <c r="I21" s="247"/>
      <c r="J21" s="247"/>
      <c r="L21" s="265"/>
      <c r="M21" s="260" t="s">
        <v>318</v>
      </c>
      <c r="N21" s="248"/>
      <c r="Q21" s="248"/>
      <c r="R21" s="248"/>
    </row>
    <row r="22" spans="1:18" x14ac:dyDescent="0.25">
      <c r="A22" s="263" t="s">
        <v>319</v>
      </c>
      <c r="B22" s="23"/>
      <c r="C22" s="23"/>
      <c r="D22" s="23"/>
      <c r="E22" s="23"/>
      <c r="F22" s="23"/>
      <c r="G22" s="23"/>
      <c r="H22" s="23"/>
      <c r="I22" s="23"/>
      <c r="J22" s="23"/>
      <c r="K22" s="23"/>
      <c r="L22" s="23"/>
      <c r="M22" s="23"/>
      <c r="N22" s="250"/>
      <c r="O22" s="251"/>
      <c r="P22" s="249"/>
      <c r="Q22" s="23"/>
      <c r="R22" s="23"/>
    </row>
    <row r="23" spans="1:18" ht="13.5" customHeight="1" x14ac:dyDescent="0.25">
      <c r="A23" s="263" t="s">
        <v>320</v>
      </c>
      <c r="B23" s="195"/>
      <c r="C23" s="195"/>
      <c r="D23" s="195"/>
      <c r="E23" s="195"/>
      <c r="F23" s="195"/>
      <c r="G23" s="195"/>
      <c r="H23" s="195"/>
      <c r="I23" s="195"/>
      <c r="J23" s="195"/>
      <c r="K23" s="195"/>
      <c r="L23" s="195"/>
      <c r="M23" s="195"/>
      <c r="N23" s="195"/>
      <c r="P23" s="19"/>
      <c r="Q23" s="195"/>
      <c r="R23" s="195"/>
    </row>
    <row r="24" spans="1:18" ht="13.5" customHeight="1" x14ac:dyDescent="0.25">
      <c r="A24" s="263" t="s">
        <v>321</v>
      </c>
      <c r="B24" s="195"/>
      <c r="C24" s="195"/>
      <c r="D24" s="195"/>
      <c r="E24" s="195"/>
      <c r="F24" s="195"/>
      <c r="G24" s="195"/>
      <c r="H24" s="195"/>
      <c r="I24" s="195"/>
      <c r="J24" s="195"/>
      <c r="K24" s="195"/>
      <c r="L24" s="195"/>
      <c r="M24" s="195"/>
      <c r="N24" s="195"/>
      <c r="P24" s="9"/>
      <c r="Q24" s="195"/>
      <c r="R24" s="195"/>
    </row>
    <row r="25" spans="1:18" x14ac:dyDescent="0.25">
      <c r="A25" s="261"/>
      <c r="B25" s="261"/>
      <c r="C25" s="261"/>
      <c r="D25" s="261"/>
      <c r="E25" s="261"/>
      <c r="F25" s="261"/>
      <c r="G25" s="261"/>
      <c r="H25" s="261"/>
      <c r="I25" s="261"/>
      <c r="J25" s="261"/>
      <c r="K25" s="261"/>
      <c r="L25" s="261"/>
      <c r="M25" s="261"/>
      <c r="N25" s="261"/>
      <c r="P25" s="9"/>
      <c r="Q25" s="261"/>
      <c r="R25" s="261"/>
    </row>
    <row r="26" spans="1:18" x14ac:dyDescent="0.25">
      <c r="F26" s="337"/>
    </row>
    <row r="32" spans="1:18" ht="27.75" customHeight="1" x14ac:dyDescent="0.25"/>
    <row r="33" ht="27.75" customHeight="1" x14ac:dyDescent="0.25"/>
  </sheetData>
  <sheetProtection sheet="1" objects="1" scenarios="1"/>
  <mergeCells count="8">
    <mergeCell ref="D3:G3"/>
    <mergeCell ref="D5:G5"/>
    <mergeCell ref="J7:K7"/>
    <mergeCell ref="L7:M7"/>
    <mergeCell ref="B7:C7"/>
    <mergeCell ref="F7:G7"/>
    <mergeCell ref="H7:I7"/>
    <mergeCell ref="D7:E7"/>
  </mergeCells>
  <conditionalFormatting sqref="I5">
    <cfRule type="cellIs" dxfId="0" priority="1" operator="equal">
      <formula>"""please select make a valid selection for local authority"""</formula>
    </cfRule>
  </conditionalFormatting>
  <dataValidations count="3">
    <dataValidation type="list" allowBlank="1" showInputMessage="1" showErrorMessage="1" sqref="M5" xr:uid="{00000000-0002-0000-0700-000001000000}">
      <formula1>IF($D$3="North West", NW, "")</formula1>
    </dataValidation>
    <dataValidation type="list" allowBlank="1" showInputMessage="1" showErrorMessage="1" sqref="D3" xr:uid="{00000000-0002-0000-0700-000002000000}">
      <formula1>GOR_PP</formula1>
    </dataValidation>
    <dataValidation type="list" allowBlank="1" showInputMessage="1" showErrorMessage="1" sqref="D5:G5" xr:uid="{00000000-0002-0000-0700-000000000000}">
      <formula1>INDIRECT($I$3)</formula1>
    </dataValidation>
  </dataValidations>
  <pageMargins left="0.7" right="0.7" top="0.75" bottom="0.75" header="0.3" footer="0.3"/>
  <pageSetup paperSize="9" orientation="portrait" r:id="rId1"/>
  <ignoredErrors>
    <ignoredError sqref="F12:K18 K9 C12:C1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L177"/>
  <sheetViews>
    <sheetView showGridLines="0" workbookViewId="0">
      <selection activeCell="B4" sqref="B4:C4"/>
    </sheetView>
  </sheetViews>
  <sheetFormatPr defaultColWidth="8.81640625" defaultRowHeight="12.5" x14ac:dyDescent="0.25"/>
  <cols>
    <col min="1" max="1" width="41.26953125" style="196" customWidth="1"/>
    <col min="2" max="5" width="15.26953125" style="5" customWidth="1"/>
    <col min="6" max="16384" width="8.81640625" style="5"/>
  </cols>
  <sheetData>
    <row r="1" spans="1:6" ht="34.5" customHeight="1" x14ac:dyDescent="0.35">
      <c r="A1" s="273" t="s">
        <v>322</v>
      </c>
      <c r="B1" s="271"/>
      <c r="C1" s="271"/>
      <c r="D1" s="272"/>
      <c r="E1" s="272"/>
    </row>
    <row r="2" spans="1:6" ht="27.75" customHeight="1" x14ac:dyDescent="0.25">
      <c r="A2" s="477" t="str" cm="1">
        <f t="array" ref="A2">TEXT(period_pp_end,"d mmmm yyyy")</f>
        <v>31 March 2025</v>
      </c>
      <c r="B2" s="11"/>
      <c r="C2" s="11"/>
      <c r="D2" s="11"/>
      <c r="E2" s="12"/>
    </row>
    <row r="3" spans="1:6" ht="14" x14ac:dyDescent="0.25">
      <c r="A3" s="681"/>
      <c r="B3" s="11"/>
      <c r="C3" s="11"/>
      <c r="D3" s="11"/>
      <c r="E3" s="12"/>
    </row>
    <row r="4" spans="1:6" x14ac:dyDescent="0.25">
      <c r="A4" s="682" t="s">
        <v>323</v>
      </c>
      <c r="B4" s="839" t="s">
        <v>72</v>
      </c>
      <c r="C4" s="840"/>
      <c r="D4" s="13"/>
      <c r="E4" s="267"/>
    </row>
    <row r="5" spans="1:6" x14ac:dyDescent="0.25">
      <c r="A5" s="683"/>
      <c r="B5" s="684"/>
      <c r="C5" s="685"/>
      <c r="D5" s="14"/>
      <c r="E5" s="174"/>
    </row>
    <row r="6" spans="1:6" x14ac:dyDescent="0.25">
      <c r="A6" s="682" t="s">
        <v>324</v>
      </c>
      <c r="B6" s="841" t="s">
        <v>247</v>
      </c>
      <c r="C6" s="842"/>
      <c r="D6" s="13"/>
      <c r="E6" s="267"/>
    </row>
    <row r="7" spans="1:6" x14ac:dyDescent="0.25">
      <c r="B7" s="15"/>
      <c r="C7" s="15"/>
      <c r="D7" s="15"/>
      <c r="E7" s="15"/>
    </row>
    <row r="8" spans="1:6" ht="35.65" customHeight="1" x14ac:dyDescent="0.25">
      <c r="A8" s="274"/>
      <c r="B8" s="16" t="s">
        <v>270</v>
      </c>
      <c r="C8" s="16" t="s">
        <v>271</v>
      </c>
      <c r="D8" s="16" t="s">
        <v>325</v>
      </c>
      <c r="E8" s="16" t="s">
        <v>326</v>
      </c>
      <c r="F8" s="17"/>
    </row>
    <row r="9" spans="1:6" x14ac:dyDescent="0.25">
      <c r="A9" s="20" t="s">
        <v>81</v>
      </c>
      <c r="B9" s="268">
        <f t="shared" ref="B9:B40" si="0">IF(OR(ISERROR(MATCH($B$6,eyr,0))=TRUE, $B$4 = "Home childcarer"),"-", IF(ISERROR(VLOOKUP($B$4&amp;$B$6&amp;$A9&amp;IF(ISERROR(MATCH($A9,GOR_PP,0))=TRUE,""," total"),ProvidersandPlaces,6,FALSE))=TRUE,0,VLOOKUP($B$4&amp;$B$6&amp;$A9&amp;IF(ISERROR(MATCH($A9,GOR_PP,0))=TRUE,""," total"),ProvidersandPlaces,6,FALSE)))</f>
        <v>46877</v>
      </c>
      <c r="C9" s="268">
        <f t="shared" ref="C9:C40" si="1">IF(OR(ISERROR(MATCH($B$6,eyr,0))=TRUE, $B$4 = "Home childcarer"),"-",IF(ISERROR(VLOOKUP($B$4&amp;$B$6&amp;$A9&amp;IF(ISERROR(MATCH($A9,GOR_PP,0))=TRUE,""," total"),ProvidersandPlaces,7,FALSE))=TRUE,0,VLOOKUP($B$4&amp;$B$6&amp;$A9&amp;IF(ISERROR(MATCH($A9,GOR_PP,0))=TRUE,""," total"),ProvidersandPlaces,7,FALSE)))</f>
        <v>1285543.98</v>
      </c>
      <c r="D9" s="268">
        <f t="shared" ref="D9:D41" si="2">IF(ISERROR(MATCH($B$6,not_eyr,0))=TRUE,"-",IF(ISERROR(VLOOKUP($B$4&amp;$B$6&amp;$A9&amp;IF(ISERROR(MATCH($A9,GOR_PP,0))=TRUE,""," total"),ProvidersandPlaces,8,FALSE))=TRUE,0,VLOOKUP($B$4&amp;$B$6&amp;$A9&amp;IF(ISERROR(MATCH($A9,GOR_PP,0))=TRUE,""," total"),ProvidersandPlaces,8,FALSE)))</f>
        <v>13519</v>
      </c>
      <c r="E9" s="268">
        <f t="shared" ref="E9:E41" si="3">IF(ISERROR(VLOOKUP($B$4&amp;$B$6&amp;$A9&amp;IF(ISERROR(MATCH($A9,GOR_PP,0))=TRUE,""," total"),ProvidersandPlaces,10,FALSE))=TRUE,0,VLOOKUP($B$4&amp;$B$6&amp;$A9&amp;IF(ISERROR(MATCH($A9,GOR_PP,0))=TRUE,""," total"),ProvidersandPlaces,10,FALSE))</f>
        <v>60396</v>
      </c>
    </row>
    <row r="10" spans="1:6" x14ac:dyDescent="0.25">
      <c r="A10" s="331" t="s">
        <v>241</v>
      </c>
      <c r="B10" s="268">
        <f t="shared" si="0"/>
        <v>5395</v>
      </c>
      <c r="C10" s="268">
        <f t="shared" si="1"/>
        <v>169171.21</v>
      </c>
      <c r="D10" s="268">
        <f t="shared" si="2"/>
        <v>993</v>
      </c>
      <c r="E10" s="268">
        <f t="shared" si="3"/>
        <v>6388</v>
      </c>
    </row>
    <row r="11" spans="1:6" x14ac:dyDescent="0.25">
      <c r="A11" s="333" t="s">
        <v>89</v>
      </c>
      <c r="B11" s="18">
        <f t="shared" si="0"/>
        <v>106</v>
      </c>
      <c r="C11" s="18">
        <f t="shared" si="1"/>
        <v>3739</v>
      </c>
      <c r="D11" s="18">
        <f t="shared" si="2"/>
        <v>17</v>
      </c>
      <c r="E11" s="18">
        <f t="shared" si="3"/>
        <v>123</v>
      </c>
    </row>
    <row r="12" spans="1:6" x14ac:dyDescent="0.25">
      <c r="A12" s="333" t="s">
        <v>90</v>
      </c>
      <c r="B12" s="18">
        <f t="shared" si="0"/>
        <v>74</v>
      </c>
      <c r="C12" s="18">
        <f t="shared" si="1"/>
        <v>2309.08</v>
      </c>
      <c r="D12" s="18">
        <f t="shared" si="2"/>
        <v>3</v>
      </c>
      <c r="E12" s="18">
        <f t="shared" si="3"/>
        <v>77</v>
      </c>
    </row>
    <row r="13" spans="1:6" x14ac:dyDescent="0.25">
      <c r="A13" s="333" t="s">
        <v>91</v>
      </c>
      <c r="B13" s="18">
        <f t="shared" si="0"/>
        <v>208</v>
      </c>
      <c r="C13" s="18">
        <f t="shared" si="1"/>
        <v>6437</v>
      </c>
      <c r="D13" s="18">
        <f t="shared" si="2"/>
        <v>38</v>
      </c>
      <c r="E13" s="18">
        <f t="shared" si="3"/>
        <v>246</v>
      </c>
    </row>
    <row r="14" spans="1:6" x14ac:dyDescent="0.25">
      <c r="A14" s="333" t="s">
        <v>100</v>
      </c>
      <c r="B14" s="18">
        <f t="shared" si="0"/>
        <v>138</v>
      </c>
      <c r="C14" s="18">
        <f t="shared" si="1"/>
        <v>4484.0200000000004</v>
      </c>
      <c r="D14" s="18">
        <f t="shared" si="2"/>
        <v>32</v>
      </c>
      <c r="E14" s="18">
        <f t="shared" si="3"/>
        <v>170</v>
      </c>
    </row>
    <row r="15" spans="1:6" x14ac:dyDescent="0.25">
      <c r="A15" s="333" t="s">
        <v>105</v>
      </c>
      <c r="B15" s="18">
        <f t="shared" si="0"/>
        <v>272</v>
      </c>
      <c r="C15" s="18">
        <f t="shared" si="1"/>
        <v>9169.18</v>
      </c>
      <c r="D15" s="18">
        <f t="shared" si="2"/>
        <v>39</v>
      </c>
      <c r="E15" s="18">
        <f t="shared" si="3"/>
        <v>311</v>
      </c>
      <c r="F15" s="174"/>
    </row>
    <row r="16" spans="1:6" x14ac:dyDescent="0.25">
      <c r="A16" s="333" t="s">
        <v>106</v>
      </c>
      <c r="B16" s="18">
        <f t="shared" si="0"/>
        <v>268</v>
      </c>
      <c r="C16" s="18">
        <f t="shared" si="1"/>
        <v>9209.6299999999992</v>
      </c>
      <c r="D16" s="18">
        <f t="shared" si="2"/>
        <v>50</v>
      </c>
      <c r="E16" s="18">
        <f t="shared" si="3"/>
        <v>318</v>
      </c>
      <c r="F16" s="174"/>
    </row>
    <row r="17" spans="1:6" x14ac:dyDescent="0.25">
      <c r="A17" s="333" t="s">
        <v>111</v>
      </c>
      <c r="B17" s="18">
        <f t="shared" si="0"/>
        <v>130</v>
      </c>
      <c r="C17" s="18">
        <f t="shared" si="1"/>
        <v>3509.02</v>
      </c>
      <c r="D17" s="18">
        <f t="shared" si="2"/>
        <v>13</v>
      </c>
      <c r="E17" s="18">
        <f t="shared" si="3"/>
        <v>143</v>
      </c>
      <c r="F17" s="174"/>
    </row>
    <row r="18" spans="1:6" x14ac:dyDescent="0.25">
      <c r="A18" s="333" t="s">
        <v>129</v>
      </c>
      <c r="B18" s="18">
        <f t="shared" si="0"/>
        <v>101</v>
      </c>
      <c r="C18" s="18">
        <f t="shared" si="1"/>
        <v>2835.47</v>
      </c>
      <c r="D18" s="18">
        <f t="shared" si="2"/>
        <v>9</v>
      </c>
      <c r="E18" s="18">
        <f t="shared" si="3"/>
        <v>110</v>
      </c>
      <c r="F18" s="174"/>
    </row>
    <row r="19" spans="1:6" x14ac:dyDescent="0.25">
      <c r="A19" s="333" t="s">
        <v>148</v>
      </c>
      <c r="B19" s="18">
        <f t="shared" si="0"/>
        <v>91</v>
      </c>
      <c r="C19" s="18">
        <f t="shared" si="1"/>
        <v>2986</v>
      </c>
      <c r="D19" s="18">
        <f t="shared" si="2"/>
        <v>8</v>
      </c>
      <c r="E19" s="18">
        <f t="shared" si="3"/>
        <v>99</v>
      </c>
      <c r="F19" s="174"/>
    </row>
    <row r="20" spans="1:6" x14ac:dyDescent="0.25">
      <c r="A20" s="333" t="s">
        <v>150</v>
      </c>
      <c r="B20" s="18">
        <f t="shared" si="0"/>
        <v>947</v>
      </c>
      <c r="C20" s="18">
        <f t="shared" si="1"/>
        <v>30602.080000000002</v>
      </c>
      <c r="D20" s="18">
        <f t="shared" si="2"/>
        <v>86</v>
      </c>
      <c r="E20" s="18">
        <f t="shared" si="3"/>
        <v>1033</v>
      </c>
      <c r="F20" s="174"/>
    </row>
    <row r="21" spans="1:6" x14ac:dyDescent="0.25">
      <c r="A21" s="333" t="s">
        <v>156</v>
      </c>
      <c r="B21" s="18">
        <f t="shared" si="0"/>
        <v>278</v>
      </c>
      <c r="C21" s="18">
        <f t="shared" si="1"/>
        <v>9757.08</v>
      </c>
      <c r="D21" s="18">
        <f t="shared" si="2"/>
        <v>48</v>
      </c>
      <c r="E21" s="18">
        <f t="shared" si="3"/>
        <v>326</v>
      </c>
      <c r="F21" s="174"/>
    </row>
    <row r="22" spans="1:6" x14ac:dyDescent="0.25">
      <c r="A22" s="333" t="s">
        <v>158</v>
      </c>
      <c r="B22" s="18">
        <f t="shared" si="0"/>
        <v>388</v>
      </c>
      <c r="C22" s="18">
        <f t="shared" si="1"/>
        <v>10341.469999999999</v>
      </c>
      <c r="D22" s="18">
        <f t="shared" si="2"/>
        <v>182</v>
      </c>
      <c r="E22" s="18">
        <f t="shared" si="3"/>
        <v>570</v>
      </c>
    </row>
    <row r="23" spans="1:6" x14ac:dyDescent="0.25">
      <c r="A23" s="333" t="s">
        <v>175</v>
      </c>
      <c r="B23" s="18">
        <f t="shared" si="0"/>
        <v>204</v>
      </c>
      <c r="C23" s="18">
        <f t="shared" si="1"/>
        <v>6145.08</v>
      </c>
      <c r="D23" s="18">
        <f t="shared" si="2"/>
        <v>87</v>
      </c>
      <c r="E23" s="18">
        <f t="shared" si="3"/>
        <v>291</v>
      </c>
    </row>
    <row r="24" spans="1:6" x14ac:dyDescent="0.25">
      <c r="A24" s="333" t="s">
        <v>184</v>
      </c>
      <c r="B24" s="18">
        <f t="shared" si="0"/>
        <v>200</v>
      </c>
      <c r="C24" s="18">
        <f t="shared" si="1"/>
        <v>5471.1</v>
      </c>
      <c r="D24" s="18">
        <f t="shared" si="2"/>
        <v>44</v>
      </c>
      <c r="E24" s="18">
        <f t="shared" si="3"/>
        <v>244</v>
      </c>
    </row>
    <row r="25" spans="1:6" x14ac:dyDescent="0.25">
      <c r="A25" s="333" t="s">
        <v>187</v>
      </c>
      <c r="B25" s="18">
        <f t="shared" si="0"/>
        <v>228</v>
      </c>
      <c r="C25" s="18">
        <f t="shared" si="1"/>
        <v>7379.82</v>
      </c>
      <c r="D25" s="18">
        <f t="shared" si="2"/>
        <v>43</v>
      </c>
      <c r="E25" s="18">
        <f t="shared" si="3"/>
        <v>271</v>
      </c>
    </row>
    <row r="26" spans="1:6" x14ac:dyDescent="0.25">
      <c r="A26" s="333" t="s">
        <v>189</v>
      </c>
      <c r="B26" s="18">
        <f t="shared" si="0"/>
        <v>146</v>
      </c>
      <c r="C26" s="18">
        <f t="shared" si="1"/>
        <v>4815.47</v>
      </c>
      <c r="D26" s="18">
        <f t="shared" si="2"/>
        <v>19</v>
      </c>
      <c r="E26" s="18">
        <f t="shared" si="3"/>
        <v>165</v>
      </c>
      <c r="F26" s="19"/>
    </row>
    <row r="27" spans="1:6" x14ac:dyDescent="0.25">
      <c r="A27" s="333" t="s">
        <v>200</v>
      </c>
      <c r="B27" s="18">
        <f t="shared" si="0"/>
        <v>81</v>
      </c>
      <c r="C27" s="18">
        <f t="shared" si="1"/>
        <v>3499</v>
      </c>
      <c r="D27" s="18">
        <f t="shared" si="2"/>
        <v>17</v>
      </c>
      <c r="E27" s="18">
        <f t="shared" si="3"/>
        <v>98</v>
      </c>
      <c r="F27" s="19"/>
    </row>
    <row r="28" spans="1:6" x14ac:dyDescent="0.25">
      <c r="A28" s="333" t="s">
        <v>202</v>
      </c>
      <c r="B28" s="18">
        <f t="shared" si="0"/>
        <v>311</v>
      </c>
      <c r="C28" s="18">
        <f t="shared" si="1"/>
        <v>8276.8799999999992</v>
      </c>
      <c r="D28" s="18">
        <f t="shared" si="2"/>
        <v>44</v>
      </c>
      <c r="E28" s="18">
        <f t="shared" si="3"/>
        <v>355</v>
      </c>
      <c r="F28" s="19"/>
    </row>
    <row r="29" spans="1:6" x14ac:dyDescent="0.25">
      <c r="A29" s="333" t="s">
        <v>210</v>
      </c>
      <c r="B29" s="18">
        <f t="shared" si="0"/>
        <v>225</v>
      </c>
      <c r="C29" s="18">
        <f t="shared" si="1"/>
        <v>6537.55</v>
      </c>
      <c r="D29" s="18">
        <f t="shared" si="2"/>
        <v>30</v>
      </c>
      <c r="E29" s="18">
        <f t="shared" si="3"/>
        <v>255</v>
      </c>
      <c r="F29" s="19"/>
    </row>
    <row r="30" spans="1:6" x14ac:dyDescent="0.25">
      <c r="A30" s="333" t="s">
        <v>215</v>
      </c>
      <c r="B30" s="18">
        <f t="shared" si="0"/>
        <v>255</v>
      </c>
      <c r="C30" s="18">
        <f t="shared" si="1"/>
        <v>8394.41</v>
      </c>
      <c r="D30" s="18">
        <f t="shared" si="2"/>
        <v>69</v>
      </c>
      <c r="E30" s="18">
        <f t="shared" si="3"/>
        <v>324</v>
      </c>
      <c r="F30" s="19"/>
    </row>
    <row r="31" spans="1:6" x14ac:dyDescent="0.25">
      <c r="A31" s="333" t="s">
        <v>220</v>
      </c>
      <c r="B31" s="18">
        <f t="shared" si="0"/>
        <v>190</v>
      </c>
      <c r="C31" s="18">
        <f t="shared" si="1"/>
        <v>6186.71</v>
      </c>
      <c r="D31" s="18">
        <f t="shared" si="2"/>
        <v>29</v>
      </c>
      <c r="E31" s="18">
        <f t="shared" si="3"/>
        <v>219</v>
      </c>
      <c r="F31" s="19"/>
    </row>
    <row r="32" spans="1:6" x14ac:dyDescent="0.25">
      <c r="A32" s="333" t="s">
        <v>226</v>
      </c>
      <c r="B32" s="18">
        <f t="shared" si="0"/>
        <v>99</v>
      </c>
      <c r="C32" s="18">
        <f t="shared" si="1"/>
        <v>2872</v>
      </c>
      <c r="D32" s="18">
        <f t="shared" si="2"/>
        <v>16</v>
      </c>
      <c r="E32" s="18">
        <f t="shared" si="3"/>
        <v>115</v>
      </c>
      <c r="F32" s="19"/>
    </row>
    <row r="33" spans="1:6" x14ac:dyDescent="0.25">
      <c r="A33" s="333" t="s">
        <v>227</v>
      </c>
      <c r="B33" s="18">
        <f t="shared" si="0"/>
        <v>227</v>
      </c>
      <c r="C33" s="18">
        <f t="shared" si="1"/>
        <v>7828.08</v>
      </c>
      <c r="D33" s="18">
        <f t="shared" si="2"/>
        <v>36</v>
      </c>
      <c r="E33" s="18">
        <f t="shared" si="3"/>
        <v>263</v>
      </c>
      <c r="F33" s="9"/>
    </row>
    <row r="34" spans="1:6" x14ac:dyDescent="0.25">
      <c r="A34" s="333" t="s">
        <v>230</v>
      </c>
      <c r="B34" s="18">
        <f t="shared" si="0"/>
        <v>228</v>
      </c>
      <c r="C34" s="18">
        <f t="shared" si="1"/>
        <v>6386.08</v>
      </c>
      <c r="D34" s="18">
        <f t="shared" si="2"/>
        <v>34</v>
      </c>
      <c r="E34" s="18">
        <f t="shared" si="3"/>
        <v>262</v>
      </c>
      <c r="F34" s="9"/>
    </row>
    <row r="35" spans="1:6" x14ac:dyDescent="0.25">
      <c r="A35" s="331" t="s">
        <v>240</v>
      </c>
      <c r="B35" s="268">
        <f t="shared" si="0"/>
        <v>1562</v>
      </c>
      <c r="C35" s="268">
        <f t="shared" si="1"/>
        <v>42755.73</v>
      </c>
      <c r="D35" s="268">
        <f t="shared" si="2"/>
        <v>189</v>
      </c>
      <c r="E35" s="268">
        <f t="shared" si="3"/>
        <v>1751</v>
      </c>
    </row>
    <row r="36" spans="1:6" x14ac:dyDescent="0.25">
      <c r="A36" s="333" t="s">
        <v>112</v>
      </c>
      <c r="B36" s="18">
        <f t="shared" si="0"/>
        <v>74</v>
      </c>
      <c r="C36" s="18">
        <f t="shared" si="1"/>
        <v>1885</v>
      </c>
      <c r="D36" s="18">
        <f t="shared" si="2"/>
        <v>11</v>
      </c>
      <c r="E36" s="18">
        <f t="shared" si="3"/>
        <v>85</v>
      </c>
      <c r="F36" s="9"/>
    </row>
    <row r="37" spans="1:6" x14ac:dyDescent="0.25">
      <c r="A37" s="333" t="s">
        <v>119</v>
      </c>
      <c r="B37" s="18">
        <f t="shared" si="0"/>
        <v>271</v>
      </c>
      <c r="C37" s="18">
        <f t="shared" si="1"/>
        <v>7020.47</v>
      </c>
      <c r="D37" s="18">
        <f t="shared" si="2"/>
        <v>30</v>
      </c>
      <c r="E37" s="18">
        <f t="shared" si="3"/>
        <v>301</v>
      </c>
    </row>
    <row r="38" spans="1:6" x14ac:dyDescent="0.25">
      <c r="A38" s="333" t="s">
        <v>125</v>
      </c>
      <c r="B38" s="18">
        <f t="shared" si="0"/>
        <v>125</v>
      </c>
      <c r="C38" s="18">
        <f t="shared" si="1"/>
        <v>4135</v>
      </c>
      <c r="D38" s="18">
        <f t="shared" si="2"/>
        <v>19</v>
      </c>
      <c r="E38" s="18">
        <f t="shared" si="3"/>
        <v>144</v>
      </c>
    </row>
    <row r="39" spans="1:6" x14ac:dyDescent="0.25">
      <c r="A39" s="333" t="s">
        <v>134</v>
      </c>
      <c r="B39" s="18">
        <f t="shared" si="0"/>
        <v>58</v>
      </c>
      <c r="C39" s="18">
        <f t="shared" si="1"/>
        <v>1308.08</v>
      </c>
      <c r="D39" s="18">
        <f t="shared" si="2"/>
        <v>2</v>
      </c>
      <c r="E39" s="18">
        <f t="shared" si="3"/>
        <v>60</v>
      </c>
    </row>
    <row r="40" spans="1:6" x14ac:dyDescent="0.25">
      <c r="A40" s="333" t="s">
        <v>161</v>
      </c>
      <c r="B40" s="18">
        <f t="shared" si="0"/>
        <v>77</v>
      </c>
      <c r="C40" s="18">
        <f t="shared" si="1"/>
        <v>2287</v>
      </c>
      <c r="D40" s="18">
        <f t="shared" si="2"/>
        <v>4</v>
      </c>
      <c r="E40" s="18">
        <f t="shared" si="3"/>
        <v>81</v>
      </c>
    </row>
    <row r="41" spans="1:6" x14ac:dyDescent="0.25">
      <c r="A41" s="333" t="s">
        <v>163</v>
      </c>
      <c r="B41" s="18">
        <f t="shared" ref="B41:B72" si="4">IF(OR(ISERROR(MATCH($B$6,eyr,0))=TRUE, $B$4 = "Home childcarer"),"-", IF(ISERROR(VLOOKUP($B$4&amp;$B$6&amp;$A41&amp;IF(ISERROR(MATCH($A41,GOR_PP,0))=TRUE,""," total"),ProvidersandPlaces,6,FALSE))=TRUE,0,VLOOKUP($B$4&amp;$B$6&amp;$A41&amp;IF(ISERROR(MATCH($A41,GOR_PP,0))=TRUE,""," total"),ProvidersandPlaces,6,FALSE)))</f>
        <v>173</v>
      </c>
      <c r="C41" s="18">
        <f t="shared" ref="C41:C72" si="5">IF(OR(ISERROR(MATCH($B$6,eyr,0))=TRUE, $B$4 = "Home childcarer"),"-",IF(ISERROR(VLOOKUP($B$4&amp;$B$6&amp;$A41&amp;IF(ISERROR(MATCH($A41,GOR_PP,0))=TRUE,""," total"),ProvidersandPlaces,7,FALSE))=TRUE,0,VLOOKUP($B$4&amp;$B$6&amp;$A41&amp;IF(ISERROR(MATCH($A41,GOR_PP,0))=TRUE,""," total"),ProvidersandPlaces,7,FALSE)))</f>
        <v>5883.08</v>
      </c>
      <c r="D41" s="18">
        <f t="shared" si="2"/>
        <v>36</v>
      </c>
      <c r="E41" s="18">
        <f t="shared" si="3"/>
        <v>209</v>
      </c>
    </row>
    <row r="42" spans="1:6" x14ac:dyDescent="0.25">
      <c r="A42" s="333" t="s">
        <v>170</v>
      </c>
      <c r="B42" s="18">
        <f t="shared" si="4"/>
        <v>138</v>
      </c>
      <c r="C42" s="18">
        <f t="shared" si="5"/>
        <v>3893.08</v>
      </c>
      <c r="D42" s="18">
        <f t="shared" ref="D42:D74" si="6">IF(ISERROR(MATCH($B$6,not_eyr,0))=TRUE,"-",IF(ISERROR(VLOOKUP($B$4&amp;$B$6&amp;$A42&amp;IF(ISERROR(MATCH($A42,GOR_PP,0))=TRUE,""," total"),ProvidersandPlaces,8,FALSE))=TRUE,0,VLOOKUP($B$4&amp;$B$6&amp;$A42&amp;IF(ISERROR(MATCH($A42,GOR_PP,0))=TRUE,""," total"),ProvidersandPlaces,8,FALSE)))</f>
        <v>25</v>
      </c>
      <c r="E42" s="18">
        <f t="shared" ref="E42:E74" si="7">IF(ISERROR(VLOOKUP($B$4&amp;$B$6&amp;$A42&amp;IF(ISERROR(MATCH($A42,GOR_PP,0))=TRUE,""," total"),ProvidersandPlaces,10,FALSE))=TRUE,0,VLOOKUP($B$4&amp;$B$6&amp;$A42&amp;IF(ISERROR(MATCH($A42,GOR_PP,0))=TRUE,""," total"),ProvidersandPlaces,10,FALSE))</f>
        <v>163</v>
      </c>
    </row>
    <row r="43" spans="1:6" x14ac:dyDescent="0.25">
      <c r="A43" s="333" t="s">
        <v>172</v>
      </c>
      <c r="B43" s="18">
        <f t="shared" si="4"/>
        <v>193</v>
      </c>
      <c r="C43" s="18">
        <f t="shared" si="5"/>
        <v>5202</v>
      </c>
      <c r="D43" s="18">
        <f t="shared" si="6"/>
        <v>24</v>
      </c>
      <c r="E43" s="18">
        <f t="shared" si="7"/>
        <v>217</v>
      </c>
    </row>
    <row r="44" spans="1:6" x14ac:dyDescent="0.25">
      <c r="A44" s="333" t="s">
        <v>182</v>
      </c>
      <c r="B44" s="18">
        <f t="shared" si="4"/>
        <v>109</v>
      </c>
      <c r="C44" s="18">
        <f t="shared" si="5"/>
        <v>2017.47</v>
      </c>
      <c r="D44" s="18">
        <f t="shared" si="6"/>
        <v>6</v>
      </c>
      <c r="E44" s="18">
        <f t="shared" si="7"/>
        <v>115</v>
      </c>
    </row>
    <row r="45" spans="1:6" x14ac:dyDescent="0.25">
      <c r="A45" s="333" t="s">
        <v>196</v>
      </c>
      <c r="B45" s="18">
        <f t="shared" si="4"/>
        <v>85</v>
      </c>
      <c r="C45" s="18">
        <f t="shared" si="5"/>
        <v>2328</v>
      </c>
      <c r="D45" s="18">
        <f t="shared" si="6"/>
        <v>9</v>
      </c>
      <c r="E45" s="18">
        <f t="shared" si="7"/>
        <v>94</v>
      </c>
    </row>
    <row r="46" spans="1:6" x14ac:dyDescent="0.25">
      <c r="A46" s="333" t="s">
        <v>203</v>
      </c>
      <c r="B46" s="18">
        <f t="shared" si="4"/>
        <v>141</v>
      </c>
      <c r="C46" s="18">
        <f t="shared" si="5"/>
        <v>3730.55</v>
      </c>
      <c r="D46" s="18">
        <f t="shared" si="6"/>
        <v>11</v>
      </c>
      <c r="E46" s="18">
        <f t="shared" si="7"/>
        <v>152</v>
      </c>
    </row>
    <row r="47" spans="1:6" x14ac:dyDescent="0.25">
      <c r="A47" s="333" t="s">
        <v>206</v>
      </c>
      <c r="B47" s="18">
        <f t="shared" si="4"/>
        <v>118</v>
      </c>
      <c r="C47" s="18">
        <f t="shared" si="5"/>
        <v>3066</v>
      </c>
      <c r="D47" s="18">
        <f t="shared" si="6"/>
        <v>12</v>
      </c>
      <c r="E47" s="18">
        <f t="shared" si="7"/>
        <v>130</v>
      </c>
    </row>
    <row r="48" spans="1:6" x14ac:dyDescent="0.25">
      <c r="A48" s="331" t="s">
        <v>245</v>
      </c>
      <c r="B48" s="268">
        <f t="shared" si="4"/>
        <v>4181</v>
      </c>
      <c r="C48" s="268">
        <f t="shared" si="5"/>
        <v>108253.5</v>
      </c>
      <c r="D48" s="268">
        <f t="shared" si="6"/>
        <v>624</v>
      </c>
      <c r="E48" s="268">
        <f t="shared" si="7"/>
        <v>4805</v>
      </c>
    </row>
    <row r="49" spans="1:5" x14ac:dyDescent="0.25">
      <c r="A49" s="334" t="s">
        <v>84</v>
      </c>
      <c r="B49" s="18">
        <f t="shared" si="4"/>
        <v>204</v>
      </c>
      <c r="C49" s="18">
        <f t="shared" si="5"/>
        <v>4528.16</v>
      </c>
      <c r="D49" s="18">
        <f t="shared" si="6"/>
        <v>23</v>
      </c>
      <c r="E49" s="18">
        <f t="shared" si="7"/>
        <v>227</v>
      </c>
    </row>
    <row r="50" spans="1:5" x14ac:dyDescent="0.25">
      <c r="A50" s="334" t="s">
        <v>94</v>
      </c>
      <c r="B50" s="18">
        <f t="shared" si="4"/>
        <v>371</v>
      </c>
      <c r="C50" s="18">
        <f t="shared" si="5"/>
        <v>9598.4699999999993</v>
      </c>
      <c r="D50" s="18">
        <f t="shared" si="6"/>
        <v>88</v>
      </c>
      <c r="E50" s="18">
        <f t="shared" si="7"/>
        <v>459</v>
      </c>
    </row>
    <row r="51" spans="1:5" x14ac:dyDescent="0.25">
      <c r="A51" s="334" t="s">
        <v>101</v>
      </c>
      <c r="B51" s="18">
        <f t="shared" si="4"/>
        <v>166</v>
      </c>
      <c r="C51" s="18">
        <f t="shared" si="5"/>
        <v>4840</v>
      </c>
      <c r="D51" s="18">
        <f t="shared" si="6"/>
        <v>31</v>
      </c>
      <c r="E51" s="18">
        <f t="shared" si="7"/>
        <v>197</v>
      </c>
    </row>
    <row r="52" spans="1:5" x14ac:dyDescent="0.25">
      <c r="A52" s="334" t="s">
        <v>116</v>
      </c>
      <c r="B52" s="18">
        <f t="shared" si="4"/>
        <v>275</v>
      </c>
      <c r="C52" s="18">
        <f t="shared" si="5"/>
        <v>5148.55</v>
      </c>
      <c r="D52" s="18">
        <f t="shared" si="6"/>
        <v>25</v>
      </c>
      <c r="E52" s="18">
        <f t="shared" si="7"/>
        <v>300</v>
      </c>
    </row>
    <row r="53" spans="1:5" x14ac:dyDescent="0.25">
      <c r="A53" s="334" t="s">
        <v>121</v>
      </c>
      <c r="B53" s="18">
        <f t="shared" si="4"/>
        <v>255</v>
      </c>
      <c r="C53" s="18">
        <f t="shared" si="5"/>
        <v>6594.16</v>
      </c>
      <c r="D53" s="18">
        <f t="shared" si="6"/>
        <v>20</v>
      </c>
      <c r="E53" s="18">
        <f t="shared" si="7"/>
        <v>275</v>
      </c>
    </row>
    <row r="54" spans="1:5" x14ac:dyDescent="0.25">
      <c r="A54" s="334" t="s">
        <v>145</v>
      </c>
      <c r="B54" s="18">
        <f t="shared" si="4"/>
        <v>114</v>
      </c>
      <c r="C54" s="18">
        <f t="shared" si="5"/>
        <v>3663.47</v>
      </c>
      <c r="D54" s="18">
        <f t="shared" si="6"/>
        <v>13</v>
      </c>
      <c r="E54" s="18">
        <f t="shared" si="7"/>
        <v>127</v>
      </c>
    </row>
    <row r="55" spans="1:5" x14ac:dyDescent="0.25">
      <c r="A55" s="334" t="s">
        <v>147</v>
      </c>
      <c r="B55" s="18">
        <f t="shared" si="4"/>
        <v>363</v>
      </c>
      <c r="C55" s="18">
        <f t="shared" si="5"/>
        <v>10848.94</v>
      </c>
      <c r="D55" s="18">
        <f t="shared" si="6"/>
        <v>56</v>
      </c>
      <c r="E55" s="18">
        <f t="shared" si="7"/>
        <v>419</v>
      </c>
    </row>
    <row r="56" spans="1:5" x14ac:dyDescent="0.25">
      <c r="A56" s="334" t="s">
        <v>151</v>
      </c>
      <c r="B56" s="18">
        <f t="shared" si="4"/>
        <v>752</v>
      </c>
      <c r="C56" s="18">
        <f t="shared" si="5"/>
        <v>18519.96</v>
      </c>
      <c r="D56" s="18">
        <f t="shared" si="6"/>
        <v>105</v>
      </c>
      <c r="E56" s="18">
        <f t="shared" si="7"/>
        <v>857</v>
      </c>
    </row>
    <row r="57" spans="1:5" x14ac:dyDescent="0.25">
      <c r="A57" s="334" t="s">
        <v>166</v>
      </c>
      <c r="B57" s="18">
        <f t="shared" si="4"/>
        <v>97</v>
      </c>
      <c r="C57" s="18">
        <f t="shared" si="5"/>
        <v>2349.16</v>
      </c>
      <c r="D57" s="18">
        <f t="shared" si="6"/>
        <v>7</v>
      </c>
      <c r="E57" s="18">
        <f t="shared" si="7"/>
        <v>104</v>
      </c>
    </row>
    <row r="58" spans="1:5" x14ac:dyDescent="0.25">
      <c r="A58" s="334" t="s">
        <v>167</v>
      </c>
      <c r="B58" s="18">
        <f t="shared" si="4"/>
        <v>130</v>
      </c>
      <c r="C58" s="18">
        <f t="shared" si="5"/>
        <v>2994.94</v>
      </c>
      <c r="D58" s="18">
        <f t="shared" si="6"/>
        <v>11</v>
      </c>
      <c r="E58" s="18">
        <f t="shared" si="7"/>
        <v>141</v>
      </c>
    </row>
    <row r="59" spans="1:5" x14ac:dyDescent="0.25">
      <c r="A59" s="334" t="s">
        <v>171</v>
      </c>
      <c r="B59" s="18">
        <f t="shared" si="4"/>
        <v>475</v>
      </c>
      <c r="C59" s="18">
        <f t="shared" si="5"/>
        <v>13679.1</v>
      </c>
      <c r="D59" s="18">
        <f t="shared" si="6"/>
        <v>70</v>
      </c>
      <c r="E59" s="18">
        <f t="shared" si="7"/>
        <v>545</v>
      </c>
    </row>
    <row r="60" spans="1:5" x14ac:dyDescent="0.25">
      <c r="A60" s="334" t="s">
        <v>185</v>
      </c>
      <c r="B60" s="18">
        <f t="shared" si="4"/>
        <v>200</v>
      </c>
      <c r="C60" s="18">
        <f t="shared" si="5"/>
        <v>4115.0200000000004</v>
      </c>
      <c r="D60" s="18">
        <f t="shared" si="6"/>
        <v>15</v>
      </c>
      <c r="E60" s="18">
        <f t="shared" si="7"/>
        <v>215</v>
      </c>
    </row>
    <row r="61" spans="1:5" x14ac:dyDescent="0.25">
      <c r="A61" s="334" t="s">
        <v>190</v>
      </c>
      <c r="B61" s="18">
        <f t="shared" si="4"/>
        <v>335</v>
      </c>
      <c r="C61" s="18">
        <f t="shared" si="5"/>
        <v>10822.94</v>
      </c>
      <c r="D61" s="18">
        <f t="shared" si="6"/>
        <v>91</v>
      </c>
      <c r="E61" s="18">
        <f t="shared" si="7"/>
        <v>426</v>
      </c>
    </row>
    <row r="62" spans="1:5" x14ac:dyDescent="0.25">
      <c r="A62" s="334" t="s">
        <v>216</v>
      </c>
      <c r="B62" s="18">
        <f t="shared" si="4"/>
        <v>259</v>
      </c>
      <c r="C62" s="18">
        <f t="shared" si="5"/>
        <v>5647.16</v>
      </c>
      <c r="D62" s="18">
        <f t="shared" si="6"/>
        <v>37</v>
      </c>
      <c r="E62" s="18">
        <f t="shared" si="7"/>
        <v>296</v>
      </c>
    </row>
    <row r="63" spans="1:5" x14ac:dyDescent="0.25">
      <c r="A63" s="334" t="s">
        <v>234</v>
      </c>
      <c r="B63" s="18">
        <f t="shared" si="4"/>
        <v>185</v>
      </c>
      <c r="C63" s="18">
        <f t="shared" si="5"/>
        <v>4903.47</v>
      </c>
      <c r="D63" s="18">
        <f t="shared" si="6"/>
        <v>32</v>
      </c>
      <c r="E63" s="18">
        <f t="shared" si="7"/>
        <v>217</v>
      </c>
    </row>
    <row r="64" spans="1:5" x14ac:dyDescent="0.25">
      <c r="A64" s="331" t="s">
        <v>237</v>
      </c>
      <c r="B64" s="268">
        <f t="shared" si="4"/>
        <v>3794</v>
      </c>
      <c r="C64" s="268">
        <f t="shared" si="5"/>
        <v>104452.54</v>
      </c>
      <c r="D64" s="268">
        <f t="shared" si="6"/>
        <v>641</v>
      </c>
      <c r="E64" s="268">
        <f t="shared" si="7"/>
        <v>4435</v>
      </c>
    </row>
    <row r="65" spans="1:5" x14ac:dyDescent="0.25">
      <c r="A65" s="334" t="s">
        <v>113</v>
      </c>
      <c r="B65" s="18">
        <f t="shared" si="4"/>
        <v>172</v>
      </c>
      <c r="C65" s="18">
        <f t="shared" si="5"/>
        <v>5066.47</v>
      </c>
      <c r="D65" s="18">
        <f t="shared" si="6"/>
        <v>45</v>
      </c>
      <c r="E65" s="18">
        <f t="shared" si="7"/>
        <v>217</v>
      </c>
    </row>
    <row r="66" spans="1:5" x14ac:dyDescent="0.25">
      <c r="A66" s="334" t="s">
        <v>114</v>
      </c>
      <c r="B66" s="18">
        <f t="shared" si="4"/>
        <v>574</v>
      </c>
      <c r="C66" s="18">
        <f t="shared" si="5"/>
        <v>15426.55</v>
      </c>
      <c r="D66" s="18">
        <f t="shared" si="6"/>
        <v>86</v>
      </c>
      <c r="E66" s="18">
        <f t="shared" si="7"/>
        <v>660</v>
      </c>
    </row>
    <row r="67" spans="1:5" x14ac:dyDescent="0.25">
      <c r="A67" s="334" t="s">
        <v>152</v>
      </c>
      <c r="B67" s="18">
        <f t="shared" si="4"/>
        <v>163</v>
      </c>
      <c r="C67" s="18">
        <f t="shared" si="5"/>
        <v>5780.47</v>
      </c>
      <c r="D67" s="18">
        <f t="shared" si="6"/>
        <v>75</v>
      </c>
      <c r="E67" s="18">
        <f t="shared" si="7"/>
        <v>238</v>
      </c>
    </row>
    <row r="68" spans="1:5" x14ac:dyDescent="0.25">
      <c r="A68" s="334" t="s">
        <v>153</v>
      </c>
      <c r="B68" s="18">
        <f t="shared" si="4"/>
        <v>668</v>
      </c>
      <c r="C68" s="18">
        <f t="shared" si="5"/>
        <v>18189.04</v>
      </c>
      <c r="D68" s="18">
        <f t="shared" si="6"/>
        <v>85</v>
      </c>
      <c r="E68" s="18">
        <f t="shared" si="7"/>
        <v>753</v>
      </c>
    </row>
    <row r="69" spans="1:5" x14ac:dyDescent="0.25">
      <c r="A69" s="334" t="s">
        <v>155</v>
      </c>
      <c r="B69" s="18">
        <f t="shared" si="4"/>
        <v>574</v>
      </c>
      <c r="C69" s="18">
        <f t="shared" si="5"/>
        <v>16660.099999999999</v>
      </c>
      <c r="D69" s="18">
        <f t="shared" si="6"/>
        <v>64</v>
      </c>
      <c r="E69" s="18">
        <f t="shared" si="7"/>
        <v>638</v>
      </c>
    </row>
    <row r="70" spans="1:5" x14ac:dyDescent="0.25">
      <c r="A70" s="334" t="s">
        <v>168</v>
      </c>
      <c r="B70" s="18">
        <f t="shared" si="4"/>
        <v>348</v>
      </c>
      <c r="C70" s="18">
        <f t="shared" si="5"/>
        <v>7833.47</v>
      </c>
      <c r="D70" s="18">
        <f t="shared" si="6"/>
        <v>64</v>
      </c>
      <c r="E70" s="18">
        <f t="shared" si="7"/>
        <v>412</v>
      </c>
    </row>
    <row r="71" spans="1:5" x14ac:dyDescent="0.25">
      <c r="A71" s="334" t="s">
        <v>173</v>
      </c>
      <c r="B71" s="18">
        <f t="shared" si="4"/>
        <v>193</v>
      </c>
      <c r="C71" s="18">
        <f t="shared" si="5"/>
        <v>5831.24</v>
      </c>
      <c r="D71" s="18">
        <f t="shared" si="6"/>
        <v>47</v>
      </c>
      <c r="E71" s="18">
        <f t="shared" si="7"/>
        <v>240</v>
      </c>
    </row>
    <row r="72" spans="1:5" x14ac:dyDescent="0.25">
      <c r="A72" s="334" t="s">
        <v>174</v>
      </c>
      <c r="B72" s="18">
        <f t="shared" si="4"/>
        <v>696</v>
      </c>
      <c r="C72" s="18">
        <f t="shared" si="5"/>
        <v>18751.02</v>
      </c>
      <c r="D72" s="18">
        <f t="shared" si="6"/>
        <v>88</v>
      </c>
      <c r="E72" s="18">
        <f t="shared" si="7"/>
        <v>784</v>
      </c>
    </row>
    <row r="73" spans="1:5" x14ac:dyDescent="0.25">
      <c r="A73" s="334" t="s">
        <v>186</v>
      </c>
      <c r="B73" s="18">
        <f t="shared" ref="B73:B104" si="8">IF(OR(ISERROR(MATCH($B$6,eyr,0))=TRUE, $B$4 = "Home childcarer"),"-", IF(ISERROR(VLOOKUP($B$4&amp;$B$6&amp;$A73&amp;IF(ISERROR(MATCH($A73,GOR_PP,0))=TRUE,""," total"),ProvidersandPlaces,6,FALSE))=TRUE,0,VLOOKUP($B$4&amp;$B$6&amp;$A73&amp;IF(ISERROR(MATCH($A73,GOR_PP,0))=TRUE,""," total"),ProvidersandPlaces,6,FALSE)))</f>
        <v>27</v>
      </c>
      <c r="C73" s="18">
        <f t="shared" ref="C73:C104" si="9">IF(OR(ISERROR(MATCH($B$6,eyr,0))=TRUE, $B$4 = "Home childcarer"),"-",IF(ISERROR(VLOOKUP($B$4&amp;$B$6&amp;$A73&amp;IF(ISERROR(MATCH($A73,GOR_PP,0))=TRUE,""," total"),ProvidersandPlaces,7,FALSE))=TRUE,0,VLOOKUP($B$4&amp;$B$6&amp;$A73&amp;IF(ISERROR(MATCH($A73,GOR_PP,0))=TRUE,""," total"),ProvidersandPlaces,7,FALSE)))</f>
        <v>789.47</v>
      </c>
      <c r="D73" s="18">
        <f t="shared" si="6"/>
        <v>8</v>
      </c>
      <c r="E73" s="18">
        <f t="shared" si="7"/>
        <v>35</v>
      </c>
    </row>
    <row r="74" spans="1:5" x14ac:dyDescent="0.25">
      <c r="A74" s="334" t="s">
        <v>223</v>
      </c>
      <c r="B74" s="18">
        <f t="shared" si="8"/>
        <v>379</v>
      </c>
      <c r="C74" s="18">
        <f t="shared" si="9"/>
        <v>10124.709999999999</v>
      </c>
      <c r="D74" s="18">
        <f t="shared" si="6"/>
        <v>79</v>
      </c>
      <c r="E74" s="18">
        <f t="shared" si="7"/>
        <v>458</v>
      </c>
    </row>
    <row r="75" spans="1:5" x14ac:dyDescent="0.25">
      <c r="A75" s="331" t="s">
        <v>244</v>
      </c>
      <c r="B75" s="268">
        <f t="shared" si="8"/>
        <v>3795</v>
      </c>
      <c r="C75" s="268">
        <f t="shared" si="9"/>
        <v>115853.11</v>
      </c>
      <c r="D75" s="268">
        <f t="shared" ref="D75:D106" si="10">IF(ISERROR(MATCH($B$6,not_eyr,0))=TRUE,"-",IF(ISERROR(VLOOKUP($B$4&amp;$B$6&amp;$A75&amp;IF(ISERROR(MATCH($A75,GOR_PP,0))=TRUE,""," total"),ProvidersandPlaces,8,FALSE))=TRUE,0,VLOOKUP($B$4&amp;$B$6&amp;$A75&amp;IF(ISERROR(MATCH($A75,GOR_PP,0))=TRUE,""," total"),ProvidersandPlaces,8,FALSE)))</f>
        <v>846</v>
      </c>
      <c r="E75" s="268">
        <f t="shared" ref="E75:E106" si="11">IF(ISERROR(VLOOKUP($B$4&amp;$B$6&amp;$A75&amp;IF(ISERROR(MATCH($A75,GOR_PP,0))=TRUE,""," total"),ProvidersandPlaces,10,FALSE))=TRUE,0,VLOOKUP($B$4&amp;$B$6&amp;$A75&amp;IF(ISERROR(MATCH($A75,GOR_PP,0))=TRUE,""," total"),ProvidersandPlaces,10,FALSE))</f>
        <v>4641</v>
      </c>
    </row>
    <row r="76" spans="1:5" x14ac:dyDescent="0.25">
      <c r="A76" s="334" t="s">
        <v>88</v>
      </c>
      <c r="B76" s="18">
        <f t="shared" si="8"/>
        <v>694</v>
      </c>
      <c r="C76" s="18">
        <f t="shared" si="9"/>
        <v>24441.51</v>
      </c>
      <c r="D76" s="18">
        <f t="shared" si="10"/>
        <v>260</v>
      </c>
      <c r="E76" s="18">
        <f t="shared" si="11"/>
        <v>954</v>
      </c>
    </row>
    <row r="77" spans="1:5" x14ac:dyDescent="0.25">
      <c r="A77" s="334" t="s">
        <v>109</v>
      </c>
      <c r="B77" s="18">
        <f t="shared" si="8"/>
        <v>235</v>
      </c>
      <c r="C77" s="18">
        <f t="shared" si="9"/>
        <v>5694.08</v>
      </c>
      <c r="D77" s="18">
        <f t="shared" si="10"/>
        <v>56</v>
      </c>
      <c r="E77" s="18">
        <f t="shared" si="11"/>
        <v>291</v>
      </c>
    </row>
    <row r="78" spans="1:5" x14ac:dyDescent="0.25">
      <c r="A78" s="334" t="s">
        <v>118</v>
      </c>
      <c r="B78" s="18">
        <f t="shared" si="8"/>
        <v>174</v>
      </c>
      <c r="C78" s="18">
        <f t="shared" si="9"/>
        <v>4720.47</v>
      </c>
      <c r="D78" s="18">
        <f t="shared" si="10"/>
        <v>22</v>
      </c>
      <c r="E78" s="18">
        <f t="shared" si="11"/>
        <v>196</v>
      </c>
    </row>
    <row r="79" spans="1:5" x14ac:dyDescent="0.25">
      <c r="A79" s="334" t="s">
        <v>136</v>
      </c>
      <c r="B79" s="18">
        <f t="shared" si="8"/>
        <v>119</v>
      </c>
      <c r="C79" s="18">
        <f t="shared" si="9"/>
        <v>3260</v>
      </c>
      <c r="D79" s="18">
        <f t="shared" si="10"/>
        <v>15</v>
      </c>
      <c r="E79" s="18">
        <f t="shared" si="11"/>
        <v>134</v>
      </c>
    </row>
    <row r="80" spans="1:5" x14ac:dyDescent="0.25">
      <c r="A80" s="334" t="s">
        <v>188</v>
      </c>
      <c r="B80" s="18">
        <f t="shared" si="8"/>
        <v>191</v>
      </c>
      <c r="C80" s="18">
        <f t="shared" si="9"/>
        <v>6071</v>
      </c>
      <c r="D80" s="18">
        <f t="shared" si="10"/>
        <v>50</v>
      </c>
      <c r="E80" s="18">
        <f t="shared" si="11"/>
        <v>241</v>
      </c>
    </row>
    <row r="81" spans="1:5" x14ac:dyDescent="0.25">
      <c r="A81" s="334" t="s">
        <v>191</v>
      </c>
      <c r="B81" s="18">
        <f t="shared" si="8"/>
        <v>193</v>
      </c>
      <c r="C81" s="18">
        <f t="shared" si="9"/>
        <v>5683.02</v>
      </c>
      <c r="D81" s="18">
        <f t="shared" si="10"/>
        <v>22</v>
      </c>
      <c r="E81" s="18">
        <f t="shared" si="11"/>
        <v>215</v>
      </c>
    </row>
    <row r="82" spans="1:5" x14ac:dyDescent="0.25">
      <c r="A82" s="334" t="s">
        <v>193</v>
      </c>
      <c r="B82" s="18">
        <f t="shared" si="8"/>
        <v>168</v>
      </c>
      <c r="C82" s="18">
        <f t="shared" si="9"/>
        <v>4665</v>
      </c>
      <c r="D82" s="18">
        <f t="shared" si="10"/>
        <v>61</v>
      </c>
      <c r="E82" s="18">
        <f t="shared" si="11"/>
        <v>229</v>
      </c>
    </row>
    <row r="83" spans="1:5" x14ac:dyDescent="0.25">
      <c r="A83" s="334" t="s">
        <v>201</v>
      </c>
      <c r="B83" s="18">
        <f t="shared" si="8"/>
        <v>633</v>
      </c>
      <c r="C83" s="18">
        <f t="shared" si="9"/>
        <v>18554.71</v>
      </c>
      <c r="D83" s="18">
        <f t="shared" si="10"/>
        <v>82</v>
      </c>
      <c r="E83" s="18">
        <f t="shared" si="11"/>
        <v>715</v>
      </c>
    </row>
    <row r="84" spans="1:5" x14ac:dyDescent="0.25">
      <c r="A84" s="334" t="s">
        <v>204</v>
      </c>
      <c r="B84" s="18">
        <f t="shared" si="8"/>
        <v>123</v>
      </c>
      <c r="C84" s="18">
        <f t="shared" si="9"/>
        <v>4381.08</v>
      </c>
      <c r="D84" s="18">
        <f t="shared" si="10"/>
        <v>14</v>
      </c>
      <c r="E84" s="18">
        <f t="shared" si="11"/>
        <v>137</v>
      </c>
    </row>
    <row r="85" spans="1:5" x14ac:dyDescent="0.25">
      <c r="A85" s="334" t="s">
        <v>211</v>
      </c>
      <c r="B85" s="18">
        <f t="shared" si="8"/>
        <v>120</v>
      </c>
      <c r="C85" s="18">
        <f t="shared" si="9"/>
        <v>3841.47</v>
      </c>
      <c r="D85" s="18">
        <f t="shared" si="10"/>
        <v>17</v>
      </c>
      <c r="E85" s="18">
        <f t="shared" si="11"/>
        <v>137</v>
      </c>
    </row>
    <row r="86" spans="1:5" x14ac:dyDescent="0.25">
      <c r="A86" s="334" t="s">
        <v>217</v>
      </c>
      <c r="B86" s="18">
        <f t="shared" si="8"/>
        <v>121</v>
      </c>
      <c r="C86" s="18">
        <f t="shared" si="9"/>
        <v>3645</v>
      </c>
      <c r="D86" s="18">
        <f t="shared" si="10"/>
        <v>32</v>
      </c>
      <c r="E86" s="18">
        <f t="shared" si="11"/>
        <v>153</v>
      </c>
    </row>
    <row r="87" spans="1:5" x14ac:dyDescent="0.25">
      <c r="A87" s="334" t="s">
        <v>221</v>
      </c>
      <c r="B87" s="18">
        <f t="shared" si="8"/>
        <v>482</v>
      </c>
      <c r="C87" s="18">
        <f t="shared" si="9"/>
        <v>14453.12</v>
      </c>
      <c r="D87" s="18">
        <f t="shared" si="10"/>
        <v>104</v>
      </c>
      <c r="E87" s="18">
        <f t="shared" si="11"/>
        <v>586</v>
      </c>
    </row>
    <row r="88" spans="1:5" x14ac:dyDescent="0.25">
      <c r="A88" s="334" t="s">
        <v>232</v>
      </c>
      <c r="B88" s="18">
        <f t="shared" si="8"/>
        <v>126</v>
      </c>
      <c r="C88" s="18">
        <f t="shared" si="9"/>
        <v>4222.71</v>
      </c>
      <c r="D88" s="18">
        <f t="shared" si="10"/>
        <v>39</v>
      </c>
      <c r="E88" s="18">
        <f t="shared" si="11"/>
        <v>165</v>
      </c>
    </row>
    <row r="89" spans="1:5" x14ac:dyDescent="0.25">
      <c r="A89" s="334" t="s">
        <v>233</v>
      </c>
      <c r="B89" s="18">
        <f t="shared" si="8"/>
        <v>416</v>
      </c>
      <c r="C89" s="18">
        <f t="shared" si="9"/>
        <v>12219.94</v>
      </c>
      <c r="D89" s="18">
        <f t="shared" si="10"/>
        <v>72</v>
      </c>
      <c r="E89" s="18">
        <f t="shared" si="11"/>
        <v>488</v>
      </c>
    </row>
    <row r="90" spans="1:5" x14ac:dyDescent="0.25">
      <c r="A90" s="331" t="s">
        <v>238</v>
      </c>
      <c r="B90" s="268">
        <f t="shared" si="8"/>
        <v>5910</v>
      </c>
      <c r="C90" s="268">
        <f t="shared" si="9"/>
        <v>152968.29999999999</v>
      </c>
      <c r="D90" s="268">
        <f t="shared" si="10"/>
        <v>1455</v>
      </c>
      <c r="E90" s="268">
        <f t="shared" si="11"/>
        <v>7365</v>
      </c>
    </row>
    <row r="91" spans="1:5" x14ac:dyDescent="0.25">
      <c r="A91" s="335" t="s">
        <v>86</v>
      </c>
      <c r="B91" s="18">
        <f t="shared" si="8"/>
        <v>162</v>
      </c>
      <c r="C91" s="18">
        <f t="shared" si="9"/>
        <v>4379</v>
      </c>
      <c r="D91" s="18">
        <f t="shared" si="10"/>
        <v>26</v>
      </c>
      <c r="E91" s="18">
        <f t="shared" si="11"/>
        <v>188</v>
      </c>
    </row>
    <row r="92" spans="1:5" x14ac:dyDescent="0.25">
      <c r="A92" s="335" t="s">
        <v>102</v>
      </c>
      <c r="B92" s="18">
        <f t="shared" si="8"/>
        <v>736</v>
      </c>
      <c r="C92" s="18">
        <f t="shared" si="9"/>
        <v>19221.18</v>
      </c>
      <c r="D92" s="18">
        <f t="shared" si="10"/>
        <v>168</v>
      </c>
      <c r="E92" s="18">
        <f t="shared" si="11"/>
        <v>904</v>
      </c>
    </row>
    <row r="93" spans="1:5" x14ac:dyDescent="0.25">
      <c r="A93" s="335" t="s">
        <v>104</v>
      </c>
      <c r="B93" s="18">
        <f t="shared" si="8"/>
        <v>371</v>
      </c>
      <c r="C93" s="18">
        <f t="shared" si="9"/>
        <v>6689.96</v>
      </c>
      <c r="D93" s="18">
        <f t="shared" si="10"/>
        <v>95</v>
      </c>
      <c r="E93" s="18">
        <f t="shared" si="11"/>
        <v>466</v>
      </c>
    </row>
    <row r="94" spans="1:5" x14ac:dyDescent="0.25">
      <c r="A94" s="335" t="s">
        <v>124</v>
      </c>
      <c r="B94" s="18">
        <f t="shared" si="8"/>
        <v>1371</v>
      </c>
      <c r="C94" s="18">
        <f t="shared" si="9"/>
        <v>37752.199999999997</v>
      </c>
      <c r="D94" s="18">
        <f t="shared" si="10"/>
        <v>351</v>
      </c>
      <c r="E94" s="18">
        <f t="shared" si="11"/>
        <v>1722</v>
      </c>
    </row>
    <row r="95" spans="1:5" x14ac:dyDescent="0.25">
      <c r="A95" s="335" t="s">
        <v>137</v>
      </c>
      <c r="B95" s="18">
        <f t="shared" si="8"/>
        <v>1509</v>
      </c>
      <c r="C95" s="18">
        <f t="shared" si="9"/>
        <v>40128.28</v>
      </c>
      <c r="D95" s="18">
        <f t="shared" si="10"/>
        <v>460</v>
      </c>
      <c r="E95" s="18">
        <f t="shared" si="11"/>
        <v>1969</v>
      </c>
    </row>
    <row r="96" spans="1:5" x14ac:dyDescent="0.25">
      <c r="A96" s="335" t="s">
        <v>157</v>
      </c>
      <c r="B96" s="18">
        <f t="shared" si="8"/>
        <v>146</v>
      </c>
      <c r="C96" s="18">
        <f t="shared" si="9"/>
        <v>4451.32</v>
      </c>
      <c r="D96" s="18">
        <f t="shared" si="10"/>
        <v>57</v>
      </c>
      <c r="E96" s="18">
        <f t="shared" si="11"/>
        <v>203</v>
      </c>
    </row>
    <row r="97" spans="1:5" x14ac:dyDescent="0.25">
      <c r="A97" s="335" t="s">
        <v>165</v>
      </c>
      <c r="B97" s="18">
        <f t="shared" si="8"/>
        <v>550</v>
      </c>
      <c r="C97" s="18">
        <f t="shared" si="9"/>
        <v>14354.94</v>
      </c>
      <c r="D97" s="18">
        <f t="shared" si="10"/>
        <v>76</v>
      </c>
      <c r="E97" s="18">
        <f t="shared" si="11"/>
        <v>626</v>
      </c>
    </row>
    <row r="98" spans="1:5" x14ac:dyDescent="0.25">
      <c r="A98" s="335" t="s">
        <v>177</v>
      </c>
      <c r="B98" s="18">
        <f t="shared" si="8"/>
        <v>205</v>
      </c>
      <c r="C98" s="18">
        <f t="shared" si="9"/>
        <v>5599.94</v>
      </c>
      <c r="D98" s="18">
        <f t="shared" si="10"/>
        <v>34</v>
      </c>
      <c r="E98" s="18">
        <f t="shared" si="11"/>
        <v>239</v>
      </c>
    </row>
    <row r="99" spans="1:5" x14ac:dyDescent="0.25">
      <c r="A99" s="335" t="s">
        <v>198</v>
      </c>
      <c r="B99" s="18">
        <f t="shared" si="8"/>
        <v>150</v>
      </c>
      <c r="C99" s="18">
        <f t="shared" si="9"/>
        <v>3396.02</v>
      </c>
      <c r="D99" s="18">
        <f t="shared" si="10"/>
        <v>28</v>
      </c>
      <c r="E99" s="18">
        <f t="shared" si="11"/>
        <v>178</v>
      </c>
    </row>
    <row r="100" spans="1:5" x14ac:dyDescent="0.25">
      <c r="A100" s="335" t="s">
        <v>205</v>
      </c>
      <c r="B100" s="18">
        <f t="shared" si="8"/>
        <v>530</v>
      </c>
      <c r="C100" s="18">
        <f t="shared" si="9"/>
        <v>13533.97</v>
      </c>
      <c r="D100" s="18">
        <f t="shared" si="10"/>
        <v>77</v>
      </c>
      <c r="E100" s="18">
        <f t="shared" si="11"/>
        <v>607</v>
      </c>
    </row>
    <row r="101" spans="1:5" x14ac:dyDescent="0.25">
      <c r="A101" s="335" t="s">
        <v>212</v>
      </c>
      <c r="B101" s="18">
        <f t="shared" si="8"/>
        <v>180</v>
      </c>
      <c r="C101" s="18">
        <f t="shared" si="9"/>
        <v>3461.49</v>
      </c>
      <c r="D101" s="18">
        <f t="shared" si="10"/>
        <v>83</v>
      </c>
      <c r="E101" s="18">
        <f t="shared" si="11"/>
        <v>263</v>
      </c>
    </row>
    <row r="102" spans="1:5" x14ac:dyDescent="0.25">
      <c r="A102" s="331" t="s">
        <v>239</v>
      </c>
      <c r="B102" s="268">
        <f t="shared" si="8"/>
        <v>8509</v>
      </c>
      <c r="C102" s="268">
        <f t="shared" si="9"/>
        <v>232303.42</v>
      </c>
      <c r="D102" s="268">
        <f t="shared" si="10"/>
        <v>5262</v>
      </c>
      <c r="E102" s="268">
        <f t="shared" si="11"/>
        <v>13771</v>
      </c>
    </row>
    <row r="103" spans="1:5" x14ac:dyDescent="0.25">
      <c r="A103" s="333" t="s">
        <v>82</v>
      </c>
      <c r="B103" s="18">
        <f t="shared" si="8"/>
        <v>172</v>
      </c>
      <c r="C103" s="18">
        <f t="shared" si="9"/>
        <v>5153.9399999999996</v>
      </c>
      <c r="D103" s="18">
        <f t="shared" si="10"/>
        <v>282</v>
      </c>
      <c r="E103" s="18">
        <f t="shared" si="11"/>
        <v>454</v>
      </c>
    </row>
    <row r="104" spans="1:5" x14ac:dyDescent="0.25">
      <c r="A104" s="333" t="s">
        <v>83</v>
      </c>
      <c r="B104" s="18">
        <f t="shared" si="8"/>
        <v>374</v>
      </c>
      <c r="C104" s="18">
        <f t="shared" si="9"/>
        <v>11569.43</v>
      </c>
      <c r="D104" s="18">
        <f t="shared" si="10"/>
        <v>198</v>
      </c>
      <c r="E104" s="18">
        <f t="shared" si="11"/>
        <v>572</v>
      </c>
    </row>
    <row r="105" spans="1:5" x14ac:dyDescent="0.25">
      <c r="A105" s="333" t="s">
        <v>87</v>
      </c>
      <c r="B105" s="18">
        <f t="shared" ref="B105:B136" si="12">IF(OR(ISERROR(MATCH($B$6,eyr,0))=TRUE, $B$4 = "Home childcarer"),"-", IF(ISERROR(VLOOKUP($B$4&amp;$B$6&amp;$A105&amp;IF(ISERROR(MATCH($A105,GOR_PP,0))=TRUE,""," total"),ProvidersandPlaces,6,FALSE))=TRUE,0,VLOOKUP($B$4&amp;$B$6&amp;$A105&amp;IF(ISERROR(MATCH($A105,GOR_PP,0))=TRUE,""," total"),ProvidersandPlaces,6,FALSE)))</f>
        <v>356</v>
      </c>
      <c r="C105" s="18">
        <f t="shared" ref="C105:C136" si="13">IF(OR(ISERROR(MATCH($B$6,eyr,0))=TRUE, $B$4 = "Home childcarer"),"-",IF(ISERROR(VLOOKUP($B$4&amp;$B$6&amp;$A105&amp;IF(ISERROR(MATCH($A105,GOR_PP,0))=TRUE,""," total"),ProvidersandPlaces,7,FALSE))=TRUE,0,VLOOKUP($B$4&amp;$B$6&amp;$A105&amp;IF(ISERROR(MATCH($A105,GOR_PP,0))=TRUE,""," total"),ProvidersandPlaces,7,FALSE)))</f>
        <v>6802.49</v>
      </c>
      <c r="D105" s="18">
        <f t="shared" si="10"/>
        <v>154</v>
      </c>
      <c r="E105" s="18">
        <f t="shared" si="11"/>
        <v>510</v>
      </c>
    </row>
    <row r="106" spans="1:5" x14ac:dyDescent="0.25">
      <c r="A106" s="333" t="s">
        <v>95</v>
      </c>
      <c r="B106" s="18">
        <f t="shared" si="12"/>
        <v>232</v>
      </c>
      <c r="C106" s="18">
        <f t="shared" si="13"/>
        <v>6953.47</v>
      </c>
      <c r="D106" s="18">
        <f t="shared" si="10"/>
        <v>171</v>
      </c>
      <c r="E106" s="18">
        <f t="shared" si="11"/>
        <v>403</v>
      </c>
    </row>
    <row r="107" spans="1:5" x14ac:dyDescent="0.25">
      <c r="A107" s="333" t="s">
        <v>98</v>
      </c>
      <c r="B107" s="18">
        <f t="shared" si="12"/>
        <v>524</v>
      </c>
      <c r="C107" s="18">
        <f t="shared" si="13"/>
        <v>13141.94</v>
      </c>
      <c r="D107" s="18">
        <f t="shared" ref="D107:D138" si="14">IF(ISERROR(MATCH($B$6,not_eyr,0))=TRUE,"-",IF(ISERROR(VLOOKUP($B$4&amp;$B$6&amp;$A107&amp;IF(ISERROR(MATCH($A107,GOR_PP,0))=TRUE,""," total"),ProvidersandPlaces,8,FALSE))=TRUE,0,VLOOKUP($B$4&amp;$B$6&amp;$A107&amp;IF(ISERROR(MATCH($A107,GOR_PP,0))=TRUE,""," total"),ProvidersandPlaces,8,FALSE)))</f>
        <v>148</v>
      </c>
      <c r="E107" s="18">
        <f t="shared" ref="E107:E138" si="15">IF(ISERROR(VLOOKUP($B$4&amp;$B$6&amp;$A107&amp;IF(ISERROR(MATCH($A107,GOR_PP,0))=TRUE,""," total"),ProvidersandPlaces,10,FALSE))=TRUE,0,VLOOKUP($B$4&amp;$B$6&amp;$A107&amp;IF(ISERROR(MATCH($A107,GOR_PP,0))=TRUE,""," total"),ProvidersandPlaces,10,FALSE))</f>
        <v>672</v>
      </c>
    </row>
    <row r="108" spans="1:5" x14ac:dyDescent="0.25">
      <c r="A108" s="333" t="s">
        <v>103</v>
      </c>
      <c r="B108" s="18">
        <f t="shared" si="12"/>
        <v>180</v>
      </c>
      <c r="C108" s="18">
        <f t="shared" si="13"/>
        <v>4793.41</v>
      </c>
      <c r="D108" s="18">
        <f t="shared" si="14"/>
        <v>75</v>
      </c>
      <c r="E108" s="18">
        <f t="shared" si="15"/>
        <v>255</v>
      </c>
    </row>
    <row r="109" spans="1:5" x14ac:dyDescent="0.25">
      <c r="A109" s="333" t="s">
        <v>107</v>
      </c>
      <c r="B109" s="18">
        <f t="shared" si="12"/>
        <v>7</v>
      </c>
      <c r="C109" s="18">
        <f t="shared" si="13"/>
        <v>404</v>
      </c>
      <c r="D109" s="18">
        <f t="shared" si="14"/>
        <v>3</v>
      </c>
      <c r="E109" s="18">
        <f t="shared" si="15"/>
        <v>10</v>
      </c>
    </row>
    <row r="110" spans="1:5" x14ac:dyDescent="0.25">
      <c r="A110" s="333" t="s">
        <v>110</v>
      </c>
      <c r="B110" s="18">
        <f t="shared" si="12"/>
        <v>445</v>
      </c>
      <c r="C110" s="18">
        <f t="shared" si="13"/>
        <v>10679.92</v>
      </c>
      <c r="D110" s="18">
        <f t="shared" si="14"/>
        <v>214</v>
      </c>
      <c r="E110" s="18">
        <f t="shared" si="15"/>
        <v>659</v>
      </c>
    </row>
    <row r="111" spans="1:5" x14ac:dyDescent="0.25">
      <c r="A111" s="333" t="s">
        <v>120</v>
      </c>
      <c r="B111" s="18">
        <f t="shared" si="12"/>
        <v>290</v>
      </c>
      <c r="C111" s="18">
        <f t="shared" si="13"/>
        <v>8125.49</v>
      </c>
      <c r="D111" s="18">
        <f t="shared" si="14"/>
        <v>200</v>
      </c>
      <c r="E111" s="18">
        <f t="shared" si="15"/>
        <v>490</v>
      </c>
    </row>
    <row r="112" spans="1:5" x14ac:dyDescent="0.25">
      <c r="A112" s="333" t="s">
        <v>123</v>
      </c>
      <c r="B112" s="18">
        <f t="shared" si="12"/>
        <v>293</v>
      </c>
      <c r="C112" s="18">
        <f t="shared" si="13"/>
        <v>6976.1</v>
      </c>
      <c r="D112" s="18">
        <f t="shared" si="14"/>
        <v>359</v>
      </c>
      <c r="E112" s="18">
        <f t="shared" si="15"/>
        <v>652</v>
      </c>
    </row>
    <row r="113" spans="1:5" x14ac:dyDescent="0.25">
      <c r="A113" s="333" t="s">
        <v>127</v>
      </c>
      <c r="B113" s="18">
        <f t="shared" si="12"/>
        <v>391</v>
      </c>
      <c r="C113" s="18">
        <f t="shared" si="13"/>
        <v>9087.1</v>
      </c>
      <c r="D113" s="18">
        <f t="shared" si="14"/>
        <v>251</v>
      </c>
      <c r="E113" s="18">
        <f t="shared" si="15"/>
        <v>642</v>
      </c>
    </row>
    <row r="114" spans="1:5" x14ac:dyDescent="0.25">
      <c r="A114" s="333" t="s">
        <v>128</v>
      </c>
      <c r="B114" s="18">
        <f t="shared" si="12"/>
        <v>245</v>
      </c>
      <c r="C114" s="18">
        <f t="shared" si="13"/>
        <v>8067.02</v>
      </c>
      <c r="D114" s="18">
        <f t="shared" si="14"/>
        <v>205</v>
      </c>
      <c r="E114" s="18">
        <f t="shared" si="15"/>
        <v>450</v>
      </c>
    </row>
    <row r="115" spans="1:5" x14ac:dyDescent="0.25">
      <c r="A115" s="333" t="s">
        <v>130</v>
      </c>
      <c r="B115" s="18">
        <f t="shared" si="12"/>
        <v>149</v>
      </c>
      <c r="C115" s="18">
        <f t="shared" si="13"/>
        <v>4926.51</v>
      </c>
      <c r="D115" s="18">
        <f t="shared" si="14"/>
        <v>89</v>
      </c>
      <c r="E115" s="18">
        <f t="shared" si="15"/>
        <v>238</v>
      </c>
    </row>
    <row r="116" spans="1:5" x14ac:dyDescent="0.25">
      <c r="A116" s="333" t="s">
        <v>132</v>
      </c>
      <c r="B116" s="18">
        <f t="shared" si="12"/>
        <v>203</v>
      </c>
      <c r="C116" s="18">
        <f t="shared" si="13"/>
        <v>6201.55</v>
      </c>
      <c r="D116" s="18">
        <f t="shared" si="14"/>
        <v>252</v>
      </c>
      <c r="E116" s="18">
        <f t="shared" si="15"/>
        <v>455</v>
      </c>
    </row>
    <row r="117" spans="1:5" x14ac:dyDescent="0.25">
      <c r="A117" s="333" t="s">
        <v>133</v>
      </c>
      <c r="B117" s="18">
        <f t="shared" si="12"/>
        <v>199</v>
      </c>
      <c r="C117" s="18">
        <f t="shared" si="13"/>
        <v>6235.53</v>
      </c>
      <c r="D117" s="18">
        <f t="shared" si="14"/>
        <v>110</v>
      </c>
      <c r="E117" s="18">
        <f t="shared" si="15"/>
        <v>309</v>
      </c>
    </row>
    <row r="118" spans="1:5" x14ac:dyDescent="0.25">
      <c r="A118" s="333" t="s">
        <v>135</v>
      </c>
      <c r="B118" s="18">
        <f t="shared" si="12"/>
        <v>291</v>
      </c>
      <c r="C118" s="18">
        <f t="shared" si="13"/>
        <v>8171.47</v>
      </c>
      <c r="D118" s="18">
        <f t="shared" si="14"/>
        <v>112</v>
      </c>
      <c r="E118" s="18">
        <f t="shared" si="15"/>
        <v>403</v>
      </c>
    </row>
    <row r="119" spans="1:5" x14ac:dyDescent="0.25">
      <c r="A119" s="333" t="s">
        <v>138</v>
      </c>
      <c r="B119" s="18">
        <f t="shared" si="12"/>
        <v>293</v>
      </c>
      <c r="C119" s="18">
        <f t="shared" si="13"/>
        <v>7729.49</v>
      </c>
      <c r="D119" s="18">
        <f t="shared" si="14"/>
        <v>106</v>
      </c>
      <c r="E119" s="18">
        <f t="shared" si="15"/>
        <v>399</v>
      </c>
    </row>
    <row r="120" spans="1:5" x14ac:dyDescent="0.25">
      <c r="A120" s="333" t="s">
        <v>139</v>
      </c>
      <c r="B120" s="18">
        <f t="shared" si="12"/>
        <v>230</v>
      </c>
      <c r="C120" s="18">
        <f t="shared" si="13"/>
        <v>6080.02</v>
      </c>
      <c r="D120" s="18">
        <f t="shared" si="14"/>
        <v>137</v>
      </c>
      <c r="E120" s="18">
        <f t="shared" si="15"/>
        <v>367</v>
      </c>
    </row>
    <row r="121" spans="1:5" x14ac:dyDescent="0.25">
      <c r="A121" s="333" t="s">
        <v>142</v>
      </c>
      <c r="B121" s="18">
        <f t="shared" si="12"/>
        <v>197</v>
      </c>
      <c r="C121" s="18">
        <f t="shared" si="13"/>
        <v>5262.47</v>
      </c>
      <c r="D121" s="18">
        <f t="shared" si="14"/>
        <v>124</v>
      </c>
      <c r="E121" s="18">
        <f t="shared" si="15"/>
        <v>321</v>
      </c>
    </row>
    <row r="122" spans="1:5" x14ac:dyDescent="0.25">
      <c r="A122" s="333" t="s">
        <v>143</v>
      </c>
      <c r="B122" s="18">
        <f t="shared" si="12"/>
        <v>93</v>
      </c>
      <c r="C122" s="18">
        <f t="shared" si="13"/>
        <v>3388.08</v>
      </c>
      <c r="D122" s="18">
        <f t="shared" si="14"/>
        <v>54</v>
      </c>
      <c r="E122" s="18">
        <f t="shared" si="15"/>
        <v>147</v>
      </c>
    </row>
    <row r="123" spans="1:5" x14ac:dyDescent="0.25">
      <c r="A123" s="333" t="s">
        <v>146</v>
      </c>
      <c r="B123" s="18">
        <f t="shared" si="12"/>
        <v>184</v>
      </c>
      <c r="C123" s="18">
        <f t="shared" si="13"/>
        <v>4970.9399999999996</v>
      </c>
      <c r="D123" s="18">
        <f t="shared" si="14"/>
        <v>76</v>
      </c>
      <c r="E123" s="18">
        <f t="shared" si="15"/>
        <v>260</v>
      </c>
    </row>
    <row r="124" spans="1:5" x14ac:dyDescent="0.25">
      <c r="A124" s="333" t="s">
        <v>149</v>
      </c>
      <c r="B124" s="18">
        <f t="shared" si="12"/>
        <v>307</v>
      </c>
      <c r="C124" s="18">
        <f t="shared" si="13"/>
        <v>8123.57</v>
      </c>
      <c r="D124" s="18">
        <f t="shared" si="14"/>
        <v>201</v>
      </c>
      <c r="E124" s="18">
        <f t="shared" si="15"/>
        <v>508</v>
      </c>
    </row>
    <row r="125" spans="1:5" x14ac:dyDescent="0.25">
      <c r="A125" s="333" t="s">
        <v>154</v>
      </c>
      <c r="B125" s="18">
        <f t="shared" si="12"/>
        <v>407</v>
      </c>
      <c r="C125" s="18">
        <f t="shared" si="13"/>
        <v>9968.7999999999993</v>
      </c>
      <c r="D125" s="18">
        <f t="shared" si="14"/>
        <v>237</v>
      </c>
      <c r="E125" s="18">
        <f t="shared" si="15"/>
        <v>644</v>
      </c>
    </row>
    <row r="126" spans="1:5" x14ac:dyDescent="0.25">
      <c r="A126" s="333" t="s">
        <v>160</v>
      </c>
      <c r="B126" s="18">
        <f t="shared" si="12"/>
        <v>281</v>
      </c>
      <c r="C126" s="18">
        <f t="shared" si="13"/>
        <v>6162.37</v>
      </c>
      <c r="D126" s="18">
        <f t="shared" si="14"/>
        <v>139</v>
      </c>
      <c r="E126" s="18">
        <f t="shared" si="15"/>
        <v>420</v>
      </c>
    </row>
    <row r="127" spans="1:5" x14ac:dyDescent="0.25">
      <c r="A127" s="333" t="s">
        <v>164</v>
      </c>
      <c r="B127" s="18">
        <f t="shared" si="12"/>
        <v>196</v>
      </c>
      <c r="C127" s="18">
        <f t="shared" si="13"/>
        <v>6305.57</v>
      </c>
      <c r="D127" s="18">
        <f t="shared" si="14"/>
        <v>239</v>
      </c>
      <c r="E127" s="18">
        <f t="shared" si="15"/>
        <v>435</v>
      </c>
    </row>
    <row r="128" spans="1:5" x14ac:dyDescent="0.25">
      <c r="A128" s="333" t="s">
        <v>181</v>
      </c>
      <c r="B128" s="18">
        <f t="shared" si="12"/>
        <v>248</v>
      </c>
      <c r="C128" s="18">
        <f t="shared" si="13"/>
        <v>7769.08</v>
      </c>
      <c r="D128" s="18">
        <f t="shared" si="14"/>
        <v>181</v>
      </c>
      <c r="E128" s="18">
        <f t="shared" si="15"/>
        <v>429</v>
      </c>
    </row>
    <row r="129" spans="1:5" x14ac:dyDescent="0.25">
      <c r="A129" s="333" t="s">
        <v>183</v>
      </c>
      <c r="B129" s="18">
        <f t="shared" si="12"/>
        <v>270</v>
      </c>
      <c r="C129" s="18">
        <f t="shared" si="13"/>
        <v>8404.86</v>
      </c>
      <c r="D129" s="18">
        <f t="shared" si="14"/>
        <v>127</v>
      </c>
      <c r="E129" s="18">
        <f t="shared" si="15"/>
        <v>397</v>
      </c>
    </row>
    <row r="130" spans="1:5" x14ac:dyDescent="0.25">
      <c r="A130" s="333" t="s">
        <v>199</v>
      </c>
      <c r="B130" s="18">
        <f t="shared" si="12"/>
        <v>327</v>
      </c>
      <c r="C130" s="18">
        <f t="shared" si="13"/>
        <v>7808.04</v>
      </c>
      <c r="D130" s="18">
        <f t="shared" si="14"/>
        <v>230</v>
      </c>
      <c r="E130" s="18">
        <f t="shared" si="15"/>
        <v>557</v>
      </c>
    </row>
    <row r="131" spans="1:5" x14ac:dyDescent="0.25">
      <c r="A131" s="333" t="s">
        <v>208</v>
      </c>
      <c r="B131" s="18">
        <f t="shared" si="12"/>
        <v>248</v>
      </c>
      <c r="C131" s="18">
        <f t="shared" si="13"/>
        <v>5507.1</v>
      </c>
      <c r="D131" s="18">
        <f t="shared" si="14"/>
        <v>115</v>
      </c>
      <c r="E131" s="18">
        <f t="shared" si="15"/>
        <v>363</v>
      </c>
    </row>
    <row r="132" spans="1:5" x14ac:dyDescent="0.25">
      <c r="A132" s="333" t="s">
        <v>214</v>
      </c>
      <c r="B132" s="18">
        <f t="shared" si="12"/>
        <v>175</v>
      </c>
      <c r="C132" s="18">
        <f t="shared" si="13"/>
        <v>5669.41</v>
      </c>
      <c r="D132" s="18">
        <f t="shared" si="14"/>
        <v>84</v>
      </c>
      <c r="E132" s="18">
        <f t="shared" si="15"/>
        <v>259</v>
      </c>
    </row>
    <row r="133" spans="1:5" x14ac:dyDescent="0.25">
      <c r="A133" s="333" t="s">
        <v>218</v>
      </c>
      <c r="B133" s="18">
        <f t="shared" si="12"/>
        <v>255</v>
      </c>
      <c r="C133" s="18">
        <f t="shared" si="13"/>
        <v>6889.88</v>
      </c>
      <c r="D133" s="18">
        <f t="shared" si="14"/>
        <v>183</v>
      </c>
      <c r="E133" s="18">
        <f t="shared" si="15"/>
        <v>438</v>
      </c>
    </row>
    <row r="134" spans="1:5" x14ac:dyDescent="0.25">
      <c r="A134" s="333" t="s">
        <v>219</v>
      </c>
      <c r="B134" s="18">
        <f t="shared" si="12"/>
        <v>314</v>
      </c>
      <c r="C134" s="18">
        <f t="shared" si="13"/>
        <v>10543.96</v>
      </c>
      <c r="D134" s="18">
        <f t="shared" si="14"/>
        <v>161</v>
      </c>
      <c r="E134" s="18">
        <f t="shared" si="15"/>
        <v>475</v>
      </c>
    </row>
    <row r="135" spans="1:5" x14ac:dyDescent="0.25">
      <c r="A135" s="333" t="s">
        <v>225</v>
      </c>
      <c r="B135" s="18">
        <f t="shared" si="12"/>
        <v>133</v>
      </c>
      <c r="C135" s="18">
        <f t="shared" si="13"/>
        <v>4430.41</v>
      </c>
      <c r="D135" s="18">
        <f t="shared" si="14"/>
        <v>45</v>
      </c>
      <c r="E135" s="18">
        <f t="shared" si="15"/>
        <v>178</v>
      </c>
    </row>
    <row r="136" spans="1:5" x14ac:dyDescent="0.25">
      <c r="A136" s="331" t="s">
        <v>242</v>
      </c>
      <c r="B136" s="268">
        <f t="shared" si="12"/>
        <v>9200</v>
      </c>
      <c r="C136" s="268">
        <f t="shared" si="13"/>
        <v>244985.34</v>
      </c>
      <c r="D136" s="268">
        <f t="shared" si="14"/>
        <v>2488</v>
      </c>
      <c r="E136" s="268">
        <f t="shared" si="15"/>
        <v>11688</v>
      </c>
    </row>
    <row r="137" spans="1:5" x14ac:dyDescent="0.25">
      <c r="A137" s="333" t="s">
        <v>93</v>
      </c>
      <c r="B137" s="18">
        <f t="shared" ref="B137:B172" si="16">IF(OR(ISERROR(MATCH($B$6,eyr,0))=TRUE, $B$4 = "Home childcarer"),"-", IF(ISERROR(VLOOKUP($B$4&amp;$B$6&amp;$A137&amp;IF(ISERROR(MATCH($A137,GOR_PP,0))=TRUE,""," total"),ProvidersandPlaces,6,FALSE))=TRUE,0,VLOOKUP($B$4&amp;$B$6&amp;$A137&amp;IF(ISERROR(MATCH($A137,GOR_PP,0))=TRUE,""," total"),ProvidersandPlaces,6,FALSE)))</f>
        <v>194</v>
      </c>
      <c r="C137" s="18">
        <f t="shared" ref="C137:C172" si="17">IF(OR(ISERROR(MATCH($B$6,eyr,0))=TRUE, $B$4 = "Home childcarer"),"-",IF(ISERROR(VLOOKUP($B$4&amp;$B$6&amp;$A137&amp;IF(ISERROR(MATCH($A137,GOR_PP,0))=TRUE,""," total"),ProvidersandPlaces,7,FALSE))=TRUE,0,VLOOKUP($B$4&amp;$B$6&amp;$A137&amp;IF(ISERROR(MATCH($A137,GOR_PP,0))=TRUE,""," total"),ProvidersandPlaces,7,FALSE)))</f>
        <v>3901.47</v>
      </c>
      <c r="D137" s="18">
        <f t="shared" si="14"/>
        <v>35</v>
      </c>
      <c r="E137" s="18">
        <f t="shared" si="15"/>
        <v>229</v>
      </c>
    </row>
    <row r="138" spans="1:5" x14ac:dyDescent="0.25">
      <c r="A138" s="333" t="s">
        <v>96</v>
      </c>
      <c r="B138" s="18">
        <f t="shared" si="16"/>
        <v>196</v>
      </c>
      <c r="C138" s="18">
        <f t="shared" si="17"/>
        <v>7326</v>
      </c>
      <c r="D138" s="18">
        <f t="shared" si="14"/>
        <v>52</v>
      </c>
      <c r="E138" s="18">
        <f t="shared" si="15"/>
        <v>248</v>
      </c>
    </row>
    <row r="139" spans="1:5" x14ac:dyDescent="0.25">
      <c r="A139" s="333" t="s">
        <v>99</v>
      </c>
      <c r="B139" s="18">
        <f t="shared" si="16"/>
        <v>677</v>
      </c>
      <c r="C139" s="18">
        <f t="shared" si="17"/>
        <v>18027.41</v>
      </c>
      <c r="D139" s="18">
        <f t="shared" ref="D139:D172" si="18">IF(ISERROR(MATCH($B$6,not_eyr,0))=TRUE,"-",IF(ISERROR(VLOOKUP($B$4&amp;$B$6&amp;$A139&amp;IF(ISERROR(MATCH($A139,GOR_PP,0))=TRUE,""," total"),ProvidersandPlaces,8,FALSE))=TRUE,0,VLOOKUP($B$4&amp;$B$6&amp;$A139&amp;IF(ISERROR(MATCH($A139,GOR_PP,0))=TRUE,""," total"),ProvidersandPlaces,8,FALSE)))</f>
        <v>209</v>
      </c>
      <c r="E139" s="18">
        <f t="shared" ref="E139:E172" si="19">IF(ISERROR(VLOOKUP($B$4&amp;$B$6&amp;$A139&amp;IF(ISERROR(MATCH($A139,GOR_PP,0))=TRUE,""," total"),ProvidersandPlaces,10,FALSE))=TRUE,0,VLOOKUP($B$4&amp;$B$6&amp;$A139&amp;IF(ISERROR(MATCH($A139,GOR_PP,0))=TRUE,""," total"),ProvidersandPlaces,10,FALSE))</f>
        <v>886</v>
      </c>
    </row>
    <row r="140" spans="1:5" x14ac:dyDescent="0.25">
      <c r="A140" s="333" t="s">
        <v>122</v>
      </c>
      <c r="B140" s="18">
        <f t="shared" si="16"/>
        <v>337</v>
      </c>
      <c r="C140" s="18">
        <f t="shared" si="17"/>
        <v>9048.8799999999992</v>
      </c>
      <c r="D140" s="18">
        <f t="shared" si="18"/>
        <v>76</v>
      </c>
      <c r="E140" s="18">
        <f t="shared" si="19"/>
        <v>413</v>
      </c>
    </row>
    <row r="141" spans="1:5" x14ac:dyDescent="0.25">
      <c r="A141" s="333" t="s">
        <v>131</v>
      </c>
      <c r="B141" s="18">
        <f t="shared" si="16"/>
        <v>1513</v>
      </c>
      <c r="C141" s="18">
        <f t="shared" si="17"/>
        <v>41508.18</v>
      </c>
      <c r="D141" s="18">
        <f t="shared" si="18"/>
        <v>419</v>
      </c>
      <c r="E141" s="18">
        <f t="shared" si="19"/>
        <v>1932</v>
      </c>
    </row>
    <row r="142" spans="1:5" x14ac:dyDescent="0.25">
      <c r="A142" s="333" t="s">
        <v>140</v>
      </c>
      <c r="B142" s="18">
        <f t="shared" si="16"/>
        <v>63</v>
      </c>
      <c r="C142" s="18">
        <f t="shared" si="17"/>
        <v>2211</v>
      </c>
      <c r="D142" s="18">
        <f t="shared" si="18"/>
        <v>23</v>
      </c>
      <c r="E142" s="18">
        <f t="shared" si="19"/>
        <v>86</v>
      </c>
    </row>
    <row r="143" spans="1:5" x14ac:dyDescent="0.25">
      <c r="A143" s="333" t="s">
        <v>144</v>
      </c>
      <c r="B143" s="18">
        <f t="shared" si="16"/>
        <v>1455</v>
      </c>
      <c r="C143" s="18">
        <f t="shared" si="17"/>
        <v>36419.93</v>
      </c>
      <c r="D143" s="18">
        <f t="shared" si="18"/>
        <v>361</v>
      </c>
      <c r="E143" s="18">
        <f t="shared" si="19"/>
        <v>1816</v>
      </c>
    </row>
    <row r="144" spans="1:5" x14ac:dyDescent="0.25">
      <c r="A144" s="333" t="s">
        <v>159</v>
      </c>
      <c r="B144" s="18">
        <f t="shared" si="16"/>
        <v>253</v>
      </c>
      <c r="C144" s="18">
        <f t="shared" si="17"/>
        <v>5745.41</v>
      </c>
      <c r="D144" s="18">
        <f t="shared" si="18"/>
        <v>66</v>
      </c>
      <c r="E144" s="18">
        <f t="shared" si="19"/>
        <v>319</v>
      </c>
    </row>
    <row r="145" spans="1:5" x14ac:dyDescent="0.25">
      <c r="A145" s="333" t="s">
        <v>162</v>
      </c>
      <c r="B145" s="18">
        <f t="shared" si="16"/>
        <v>266</v>
      </c>
      <c r="C145" s="18">
        <f t="shared" si="17"/>
        <v>7637</v>
      </c>
      <c r="D145" s="18">
        <f t="shared" si="18"/>
        <v>103</v>
      </c>
      <c r="E145" s="18">
        <f t="shared" si="19"/>
        <v>369</v>
      </c>
    </row>
    <row r="146" spans="1:5" x14ac:dyDescent="0.25">
      <c r="A146" s="333" t="s">
        <v>176</v>
      </c>
      <c r="B146" s="18">
        <f t="shared" si="16"/>
        <v>640</v>
      </c>
      <c r="C146" s="18">
        <f t="shared" si="17"/>
        <v>17185.259999999998</v>
      </c>
      <c r="D146" s="18">
        <f t="shared" si="18"/>
        <v>207</v>
      </c>
      <c r="E146" s="18">
        <f t="shared" si="19"/>
        <v>847</v>
      </c>
    </row>
    <row r="147" spans="1:5" x14ac:dyDescent="0.25">
      <c r="A147" s="333" t="s">
        <v>179</v>
      </c>
      <c r="B147" s="18">
        <f t="shared" si="16"/>
        <v>157</v>
      </c>
      <c r="C147" s="18">
        <f t="shared" si="17"/>
        <v>4834.55</v>
      </c>
      <c r="D147" s="18">
        <f t="shared" si="18"/>
        <v>28</v>
      </c>
      <c r="E147" s="18">
        <f t="shared" si="19"/>
        <v>185</v>
      </c>
    </row>
    <row r="148" spans="1:5" x14ac:dyDescent="0.25">
      <c r="A148" s="333" t="s">
        <v>180</v>
      </c>
      <c r="B148" s="18">
        <f t="shared" si="16"/>
        <v>154</v>
      </c>
      <c r="C148" s="18">
        <f t="shared" si="17"/>
        <v>4270.9399999999996</v>
      </c>
      <c r="D148" s="18">
        <f t="shared" si="18"/>
        <v>41</v>
      </c>
      <c r="E148" s="18">
        <f t="shared" si="19"/>
        <v>195</v>
      </c>
    </row>
    <row r="149" spans="1:5" x14ac:dyDescent="0.25">
      <c r="A149" s="333" t="s">
        <v>192</v>
      </c>
      <c r="B149" s="18">
        <f t="shared" si="16"/>
        <v>106</v>
      </c>
      <c r="C149" s="18">
        <f t="shared" si="17"/>
        <v>2500</v>
      </c>
      <c r="D149" s="18">
        <f t="shared" si="18"/>
        <v>36</v>
      </c>
      <c r="E149" s="18">
        <f t="shared" si="19"/>
        <v>142</v>
      </c>
    </row>
    <row r="150" spans="1:5" x14ac:dyDescent="0.25">
      <c r="A150" s="333" t="s">
        <v>197</v>
      </c>
      <c r="B150" s="18">
        <f t="shared" si="16"/>
        <v>182</v>
      </c>
      <c r="C150" s="18">
        <f t="shared" si="17"/>
        <v>6157.88</v>
      </c>
      <c r="D150" s="18">
        <f t="shared" si="18"/>
        <v>52</v>
      </c>
      <c r="E150" s="18">
        <f t="shared" si="19"/>
        <v>234</v>
      </c>
    </row>
    <row r="151" spans="1:5" x14ac:dyDescent="0.25">
      <c r="A151" s="333" t="s">
        <v>207</v>
      </c>
      <c r="B151" s="18">
        <f t="shared" si="16"/>
        <v>1560</v>
      </c>
      <c r="C151" s="18">
        <f t="shared" si="17"/>
        <v>38779.019999999997</v>
      </c>
      <c r="D151" s="18">
        <f t="shared" si="18"/>
        <v>421</v>
      </c>
      <c r="E151" s="18">
        <f t="shared" si="19"/>
        <v>1981</v>
      </c>
    </row>
    <row r="152" spans="1:5" x14ac:dyDescent="0.25">
      <c r="A152" s="333" t="s">
        <v>222</v>
      </c>
      <c r="B152" s="18">
        <f t="shared" si="16"/>
        <v>182</v>
      </c>
      <c r="C152" s="18">
        <f t="shared" si="17"/>
        <v>4788.47</v>
      </c>
      <c r="D152" s="18">
        <f t="shared" si="18"/>
        <v>31</v>
      </c>
      <c r="E152" s="18">
        <f t="shared" si="19"/>
        <v>213</v>
      </c>
    </row>
    <row r="153" spans="1:5" x14ac:dyDescent="0.25">
      <c r="A153" s="333" t="s">
        <v>224</v>
      </c>
      <c r="B153" s="18">
        <f t="shared" si="16"/>
        <v>858</v>
      </c>
      <c r="C153" s="18">
        <f t="shared" si="17"/>
        <v>23228.94</v>
      </c>
      <c r="D153" s="18">
        <f t="shared" si="18"/>
        <v>195</v>
      </c>
      <c r="E153" s="18">
        <f t="shared" si="19"/>
        <v>1053</v>
      </c>
    </row>
    <row r="154" spans="1:5" x14ac:dyDescent="0.25">
      <c r="A154" s="333" t="s">
        <v>229</v>
      </c>
      <c r="B154" s="18">
        <f t="shared" si="16"/>
        <v>170</v>
      </c>
      <c r="C154" s="18">
        <f t="shared" si="17"/>
        <v>4926</v>
      </c>
      <c r="D154" s="18">
        <f t="shared" si="18"/>
        <v>69</v>
      </c>
      <c r="E154" s="18">
        <f t="shared" si="19"/>
        <v>239</v>
      </c>
    </row>
    <row r="155" spans="1:5" x14ac:dyDescent="0.25">
      <c r="A155" s="333" t="s">
        <v>231</v>
      </c>
      <c r="B155" s="18">
        <f t="shared" si="16"/>
        <v>237</v>
      </c>
      <c r="C155" s="18">
        <f t="shared" si="17"/>
        <v>6489</v>
      </c>
      <c r="D155" s="18">
        <f t="shared" si="18"/>
        <v>64</v>
      </c>
      <c r="E155" s="18">
        <f t="shared" si="19"/>
        <v>301</v>
      </c>
    </row>
    <row r="156" spans="1:5" x14ac:dyDescent="0.25">
      <c r="A156" s="331" t="s">
        <v>243</v>
      </c>
      <c r="B156" s="268">
        <f t="shared" si="16"/>
        <v>4517</v>
      </c>
      <c r="C156" s="268">
        <f t="shared" si="17"/>
        <v>114477.83</v>
      </c>
      <c r="D156" s="268">
        <f t="shared" si="18"/>
        <v>986</v>
      </c>
      <c r="E156" s="268">
        <f t="shared" si="19"/>
        <v>5503</v>
      </c>
    </row>
    <row r="157" spans="1:5" x14ac:dyDescent="0.25">
      <c r="A157" s="333" t="s">
        <v>85</v>
      </c>
      <c r="B157" s="18">
        <f t="shared" si="16"/>
        <v>174</v>
      </c>
      <c r="C157" s="18">
        <f t="shared" si="17"/>
        <v>4434.41</v>
      </c>
      <c r="D157" s="18">
        <f t="shared" si="18"/>
        <v>53</v>
      </c>
      <c r="E157" s="18">
        <f t="shared" si="19"/>
        <v>227</v>
      </c>
    </row>
    <row r="158" spans="1:5" x14ac:dyDescent="0.25">
      <c r="A158" s="333" t="s">
        <v>92</v>
      </c>
      <c r="B158" s="18">
        <f t="shared" si="16"/>
        <v>292</v>
      </c>
      <c r="C158" s="18">
        <f t="shared" si="17"/>
        <v>7902.55</v>
      </c>
      <c r="D158" s="18">
        <f t="shared" si="18"/>
        <v>66</v>
      </c>
      <c r="E158" s="18">
        <f t="shared" si="19"/>
        <v>358</v>
      </c>
    </row>
    <row r="159" spans="1:5" x14ac:dyDescent="0.25">
      <c r="A159" s="333" t="s">
        <v>97</v>
      </c>
      <c r="B159" s="18">
        <f t="shared" si="16"/>
        <v>411</v>
      </c>
      <c r="C159" s="18">
        <f t="shared" si="17"/>
        <v>11175.76</v>
      </c>
      <c r="D159" s="18">
        <f t="shared" si="18"/>
        <v>147</v>
      </c>
      <c r="E159" s="18">
        <f t="shared" si="19"/>
        <v>558</v>
      </c>
    </row>
    <row r="160" spans="1:5" x14ac:dyDescent="0.25">
      <c r="A160" s="333" t="s">
        <v>108</v>
      </c>
      <c r="B160" s="18">
        <f t="shared" si="16"/>
        <v>355</v>
      </c>
      <c r="C160" s="18">
        <f t="shared" si="17"/>
        <v>8492.6299999999992</v>
      </c>
      <c r="D160" s="18">
        <f t="shared" si="18"/>
        <v>50</v>
      </c>
      <c r="E160" s="18">
        <f t="shared" si="19"/>
        <v>405</v>
      </c>
    </row>
    <row r="161" spans="1:12" x14ac:dyDescent="0.25">
      <c r="A161" s="333" t="s">
        <v>115</v>
      </c>
      <c r="B161" s="18">
        <f t="shared" si="16"/>
        <v>612</v>
      </c>
      <c r="C161" s="18">
        <f t="shared" si="17"/>
        <v>13399.55</v>
      </c>
      <c r="D161" s="18">
        <f t="shared" si="18"/>
        <v>145</v>
      </c>
      <c r="E161" s="18">
        <f t="shared" si="19"/>
        <v>757</v>
      </c>
    </row>
    <row r="162" spans="1:12" x14ac:dyDescent="0.25">
      <c r="A162" s="333" t="s">
        <v>117</v>
      </c>
      <c r="B162" s="18">
        <f t="shared" si="16"/>
        <v>250</v>
      </c>
      <c r="C162" s="18">
        <f t="shared" si="17"/>
        <v>6305.55</v>
      </c>
      <c r="D162" s="18">
        <f t="shared" si="18"/>
        <v>53</v>
      </c>
      <c r="E162" s="18">
        <f t="shared" si="19"/>
        <v>303</v>
      </c>
    </row>
    <row r="163" spans="1:12" x14ac:dyDescent="0.25">
      <c r="A163" s="333" t="s">
        <v>126</v>
      </c>
      <c r="B163" s="18">
        <f t="shared" si="16"/>
        <v>551</v>
      </c>
      <c r="C163" s="18">
        <f t="shared" si="17"/>
        <v>15668.71</v>
      </c>
      <c r="D163" s="18">
        <f t="shared" si="18"/>
        <v>111</v>
      </c>
      <c r="E163" s="18">
        <f t="shared" si="19"/>
        <v>662</v>
      </c>
    </row>
    <row r="164" spans="1:12" x14ac:dyDescent="0.25">
      <c r="A164" s="333" t="s">
        <v>327</v>
      </c>
      <c r="B164" s="18">
        <f t="shared" si="16"/>
        <v>2</v>
      </c>
      <c r="C164" s="18">
        <f t="shared" si="17"/>
        <v>38</v>
      </c>
      <c r="D164" s="18">
        <f t="shared" si="18"/>
        <v>0</v>
      </c>
      <c r="E164" s="18">
        <f t="shared" si="19"/>
        <v>2</v>
      </c>
    </row>
    <row r="165" spans="1:12" x14ac:dyDescent="0.25">
      <c r="A165" s="333" t="s">
        <v>169</v>
      </c>
      <c r="B165" s="18">
        <f t="shared" si="16"/>
        <v>213</v>
      </c>
      <c r="C165" s="18">
        <f t="shared" si="17"/>
        <v>5009.47</v>
      </c>
      <c r="D165" s="18">
        <f t="shared" si="18"/>
        <v>48</v>
      </c>
      <c r="E165" s="18">
        <f t="shared" si="19"/>
        <v>261</v>
      </c>
    </row>
    <row r="166" spans="1:12" x14ac:dyDescent="0.25">
      <c r="A166" s="333" t="s">
        <v>178</v>
      </c>
      <c r="B166" s="18">
        <f t="shared" si="16"/>
        <v>144</v>
      </c>
      <c r="C166" s="18">
        <f t="shared" si="17"/>
        <v>4200.55</v>
      </c>
      <c r="D166" s="18">
        <f t="shared" si="18"/>
        <v>25</v>
      </c>
      <c r="E166" s="18">
        <f t="shared" si="19"/>
        <v>169</v>
      </c>
    </row>
    <row r="167" spans="1:12" x14ac:dyDescent="0.25">
      <c r="A167" s="333" t="s">
        <v>194</v>
      </c>
      <c r="B167" s="18">
        <f t="shared" si="16"/>
        <v>379</v>
      </c>
      <c r="C167" s="18">
        <f t="shared" si="17"/>
        <v>8913.57</v>
      </c>
      <c r="D167" s="18">
        <f t="shared" si="18"/>
        <v>74</v>
      </c>
      <c r="E167" s="18">
        <f t="shared" si="19"/>
        <v>453</v>
      </c>
    </row>
    <row r="168" spans="1:12" x14ac:dyDescent="0.25">
      <c r="A168" s="333" t="s">
        <v>195</v>
      </c>
      <c r="B168" s="18">
        <f t="shared" si="16"/>
        <v>286</v>
      </c>
      <c r="C168" s="18">
        <f t="shared" si="17"/>
        <v>8719.94</v>
      </c>
      <c r="D168" s="18">
        <f t="shared" si="18"/>
        <v>74</v>
      </c>
      <c r="E168" s="18">
        <f t="shared" si="19"/>
        <v>360</v>
      </c>
    </row>
    <row r="169" spans="1:12" x14ac:dyDescent="0.25">
      <c r="A169" s="333" t="s">
        <v>209</v>
      </c>
      <c r="B169" s="18">
        <f t="shared" si="16"/>
        <v>215</v>
      </c>
      <c r="C169" s="18">
        <f t="shared" si="17"/>
        <v>5362.16</v>
      </c>
      <c r="D169" s="18">
        <f t="shared" si="18"/>
        <v>31</v>
      </c>
      <c r="E169" s="18">
        <f t="shared" si="19"/>
        <v>246</v>
      </c>
    </row>
    <row r="170" spans="1:12" x14ac:dyDescent="0.25">
      <c r="A170" s="333" t="s">
        <v>213</v>
      </c>
      <c r="B170" s="18">
        <f t="shared" si="16"/>
        <v>85</v>
      </c>
      <c r="C170" s="18">
        <f t="shared" si="17"/>
        <v>1657.47</v>
      </c>
      <c r="D170" s="18">
        <f t="shared" si="18"/>
        <v>19</v>
      </c>
      <c r="E170" s="18">
        <f t="shared" si="19"/>
        <v>104</v>
      </c>
    </row>
    <row r="171" spans="1:12" x14ac:dyDescent="0.25">
      <c r="A171" s="333" t="s">
        <v>228</v>
      </c>
      <c r="B171" s="18">
        <f t="shared" si="16"/>
        <v>548</v>
      </c>
      <c r="C171" s="18">
        <f t="shared" si="17"/>
        <v>13197.51</v>
      </c>
      <c r="D171" s="18">
        <f t="shared" si="18"/>
        <v>90</v>
      </c>
      <c r="E171" s="18">
        <f t="shared" si="19"/>
        <v>638</v>
      </c>
    </row>
    <row r="172" spans="1:12" s="6" customFormat="1" ht="26.65" customHeight="1" x14ac:dyDescent="0.25">
      <c r="A172" s="332" t="s">
        <v>235</v>
      </c>
      <c r="B172" s="665">
        <f t="shared" si="16"/>
        <v>14</v>
      </c>
      <c r="C172" s="665">
        <f t="shared" si="17"/>
        <v>323</v>
      </c>
      <c r="D172" s="277">
        <f t="shared" si="18"/>
        <v>35</v>
      </c>
      <c r="E172" s="277">
        <f t="shared" si="19"/>
        <v>49</v>
      </c>
    </row>
    <row r="173" spans="1:12" ht="13.5" customHeight="1" x14ac:dyDescent="0.25">
      <c r="A173" s="176"/>
      <c r="B173" s="22"/>
      <c r="C173" s="22"/>
      <c r="D173" s="269"/>
      <c r="E173" s="270" t="s">
        <v>318</v>
      </c>
      <c r="F173" s="269"/>
    </row>
    <row r="174" spans="1:12" x14ac:dyDescent="0.25">
      <c r="A174" s="263" t="s">
        <v>319</v>
      </c>
      <c r="B174" s="23"/>
      <c r="C174" s="23"/>
      <c r="D174" s="23"/>
      <c r="E174" s="23"/>
      <c r="F174" s="23"/>
    </row>
    <row r="175" spans="1:12" x14ac:dyDescent="0.25">
      <c r="A175" s="263" t="s">
        <v>320</v>
      </c>
      <c r="B175" s="22"/>
      <c r="C175" s="22"/>
      <c r="D175" s="22"/>
      <c r="E175" s="22"/>
    </row>
    <row r="176" spans="1:12" ht="13.5" customHeight="1" x14ac:dyDescent="0.25">
      <c r="A176" s="263" t="s">
        <v>321</v>
      </c>
      <c r="B176" s="195"/>
      <c r="C176" s="195"/>
      <c r="D176" s="195"/>
      <c r="E176" s="195"/>
      <c r="F176" s="195"/>
      <c r="G176" s="195"/>
      <c r="H176" s="195"/>
      <c r="I176" s="195"/>
      <c r="J176" s="195"/>
      <c r="K176" s="195"/>
      <c r="L176" s="195"/>
    </row>
    <row r="177" spans="1:5" x14ac:dyDescent="0.25">
      <c r="A177" s="176"/>
      <c r="B177" s="22"/>
      <c r="C177" s="22"/>
      <c r="D177" s="22"/>
      <c r="E177" s="22"/>
    </row>
  </sheetData>
  <sheetProtection sheet="1" objects="1" scenarios="1"/>
  <mergeCells count="2">
    <mergeCell ref="B4:C4"/>
    <mergeCell ref="B6:C6"/>
  </mergeCells>
  <dataValidations count="3">
    <dataValidation type="list" allowBlank="1" showInputMessage="1" showErrorMessage="1" sqref="B7" xr:uid="{00000000-0002-0000-0800-000002000000}">
      <formula1>LocalAuthority</formula1>
    </dataValidation>
    <dataValidation type="list" allowBlank="1" showInputMessage="1" showErrorMessage="1" sqref="B4:C4" xr:uid="{F160F2FB-0191-4425-BA09-0E8FEF572D7C}">
      <formula1>provision_type</formula1>
    </dataValidation>
    <dataValidation type="list" allowBlank="1" showInputMessage="1" showErrorMessage="1" sqref="B6:C6" xr:uid="{FC0F76AA-EB96-44FA-9CB3-FE4757713DF0}">
      <formula1>register_combination</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N38"/>
  <sheetViews>
    <sheetView showGridLines="0" zoomScaleNormal="100" workbookViewId="0">
      <selection activeCell="C3" sqref="C3:F3"/>
    </sheetView>
  </sheetViews>
  <sheetFormatPr defaultColWidth="8.81640625" defaultRowHeight="12.5" x14ac:dyDescent="0.25"/>
  <cols>
    <col min="1" max="1" width="40" style="196" customWidth="1"/>
    <col min="2" max="2" width="9.54296875" style="5" customWidth="1"/>
    <col min="3" max="3" width="12" style="5" customWidth="1"/>
    <col min="4" max="4" width="9.54296875" style="5" customWidth="1"/>
    <col min="5" max="5" width="12" style="5" customWidth="1"/>
    <col min="6" max="6" width="9.54296875" style="5" customWidth="1"/>
    <col min="7" max="7" width="12" style="5" customWidth="1"/>
    <col min="8" max="8" width="9.54296875" style="5" customWidth="1"/>
    <col min="9" max="9" width="12" style="5" customWidth="1"/>
    <col min="10" max="10" width="9.54296875" style="5" customWidth="1"/>
    <col min="11" max="11" width="12" style="5" customWidth="1"/>
    <col min="12" max="12" width="8.81640625" style="5"/>
    <col min="13" max="13" width="10.1796875" style="5" customWidth="1"/>
    <col min="14" max="16384" width="8.81640625" style="5"/>
  </cols>
  <sheetData>
    <row r="1" spans="1:14" ht="34.5" customHeight="1" x14ac:dyDescent="0.35">
      <c r="A1" s="257" t="s">
        <v>19161</v>
      </c>
      <c r="B1" s="301"/>
      <c r="C1" s="301"/>
      <c r="D1" s="97"/>
      <c r="E1" s="97"/>
      <c r="G1" s="4"/>
      <c r="H1" s="302"/>
      <c r="K1" s="4"/>
    </row>
    <row r="2" spans="1:14" s="481" customFormat="1" ht="27.75" customHeight="1" x14ac:dyDescent="0.3">
      <c r="A2" s="686" t="str" cm="1">
        <f t="array" ref="A2">TEXT(period_pp_end,"d mmmm yyyy")</f>
        <v>31 March 2025</v>
      </c>
      <c r="B2" s="479"/>
      <c r="C2" s="479"/>
      <c r="D2" s="479"/>
      <c r="E2" s="480"/>
      <c r="F2" s="480"/>
    </row>
    <row r="3" spans="1:14" x14ac:dyDescent="0.25">
      <c r="B3" s="307" t="s">
        <v>310</v>
      </c>
      <c r="C3" s="844" t="s">
        <v>81</v>
      </c>
      <c r="D3" s="845"/>
      <c r="E3" s="845"/>
      <c r="F3" s="846"/>
      <c r="H3" s="303" t="str">
        <f>IF(J3=1,"ENG",IF(J3=2,"EM",IF(J3=3,"EE",IF(J3=4,"lon",IF(J3=5,"NE",IF(J3=6,"NW",IF(J3=7,"SE",IF(J3=8,"SW"))))))))</f>
        <v>ENG</v>
      </c>
      <c r="I3" s="258" t="str">
        <f>IF(H3=FALSE,IF(J3=9,"WM",IF(J3=10,"YH","nr")),H3)</f>
        <v>ENG</v>
      </c>
      <c r="J3" s="305">
        <f>(MATCH(C3,GOR_PP,0))</f>
        <v>1</v>
      </c>
      <c r="K3" s="306" t="str">
        <f>IF($G$5="Please make a valid selection for local authority","-",IF($L$3=0,"-",IF(ISERROR(J18-J19)=TRUE,0,J18-J19)))</f>
        <v>-</v>
      </c>
      <c r="L3" s="304">
        <f>IF(ISERROR(VLOOKUP(J$7&amp;$C$5&amp;period_pp,joinersandleavers,6,FALSE))=TRUE,0,VLOOKUP(J$7&amp;$C$5&amp;period_pp,joinersandleavers,6,FALSE))+IF(ISERROR(VLOOKUP(J$7&amp;$C$5&amp;period_pp,joinersandleavers,13,FALSE))=TRUE,0,VLOOKUP(J$7&amp;$C$5&amp;period_pp,joinersandleavers,13,FALSE))</f>
        <v>0</v>
      </c>
    </row>
    <row r="4" spans="1:14" x14ac:dyDescent="0.25">
      <c r="A4" s="281"/>
      <c r="B4" s="283"/>
      <c r="C4" s="281"/>
      <c r="D4" s="281"/>
      <c r="E4" s="281"/>
      <c r="F4" s="281"/>
      <c r="G4" s="284"/>
      <c r="H4" s="284"/>
      <c r="I4" s="284"/>
      <c r="J4" s="4"/>
      <c r="K4" s="4"/>
      <c r="L4" s="4"/>
    </row>
    <row r="5" spans="1:14" x14ac:dyDescent="0.25">
      <c r="B5" s="307" t="s">
        <v>311</v>
      </c>
      <c r="C5" s="844" t="s">
        <v>248</v>
      </c>
      <c r="D5" s="845"/>
      <c r="E5" s="845"/>
      <c r="F5" s="846"/>
      <c r="G5" s="279" t="str">
        <f>IF(HLOOKUP(MATCH(C3,GOR_PP,0),'Drop down Values'!H164:R166,3,FALSE)=TRUE,"Please make a valid selection for local authority","")</f>
        <v/>
      </c>
      <c r="H5" s="280"/>
      <c r="I5" s="281"/>
      <c r="J5" s="282"/>
      <c r="K5" s="282"/>
      <c r="L5" s="278"/>
    </row>
    <row r="6" spans="1:14" x14ac:dyDescent="0.25">
      <c r="B6" s="26"/>
      <c r="C6" s="26"/>
      <c r="E6" s="26"/>
      <c r="F6" s="26"/>
      <c r="G6" s="26"/>
      <c r="I6" s="26"/>
      <c r="J6" s="26"/>
      <c r="K6" s="26"/>
    </row>
    <row r="7" spans="1:14" ht="27.75" customHeight="1" x14ac:dyDescent="0.25">
      <c r="A7" s="310"/>
      <c r="B7" s="838" t="s">
        <v>73</v>
      </c>
      <c r="C7" s="838"/>
      <c r="D7" s="838" t="s">
        <v>19169</v>
      </c>
      <c r="E7" s="838"/>
      <c r="F7" s="838" t="s">
        <v>74</v>
      </c>
      <c r="G7" s="838"/>
      <c r="H7" s="838" t="s">
        <v>75</v>
      </c>
      <c r="I7" s="838"/>
      <c r="J7" s="838" t="s">
        <v>76</v>
      </c>
      <c r="K7" s="838"/>
      <c r="L7" s="838" t="s">
        <v>72</v>
      </c>
      <c r="M7" s="838"/>
      <c r="N7" s="285"/>
    </row>
    <row r="8" spans="1:14" ht="12.75" customHeight="1" x14ac:dyDescent="0.25">
      <c r="A8" s="311"/>
      <c r="B8" s="287" t="s">
        <v>17</v>
      </c>
      <c r="C8" s="288" t="s">
        <v>271</v>
      </c>
      <c r="D8" s="288" t="s">
        <v>17</v>
      </c>
      <c r="E8" s="288" t="s">
        <v>271</v>
      </c>
      <c r="F8" s="287" t="s">
        <v>17</v>
      </c>
      <c r="G8" s="288" t="s">
        <v>271</v>
      </c>
      <c r="H8" s="287" t="s">
        <v>17</v>
      </c>
      <c r="I8" s="288" t="s">
        <v>271</v>
      </c>
      <c r="J8" s="287" t="s">
        <v>17</v>
      </c>
      <c r="K8" s="288" t="s">
        <v>271</v>
      </c>
      <c r="L8" s="287" t="s">
        <v>17</v>
      </c>
      <c r="M8" s="288" t="s">
        <v>271</v>
      </c>
      <c r="N8" s="286"/>
    </row>
    <row r="9" spans="1:14" ht="25.5" customHeight="1" x14ac:dyDescent="0.25">
      <c r="A9" s="312" t="s">
        <v>77</v>
      </c>
      <c r="B9" s="290"/>
      <c r="C9" s="291" t="s">
        <v>328</v>
      </c>
      <c r="D9" s="693"/>
      <c r="E9" s="693"/>
      <c r="F9" s="291" t="s">
        <v>328</v>
      </c>
      <c r="G9" s="291" t="s">
        <v>328</v>
      </c>
      <c r="H9" s="291"/>
      <c r="I9" s="291" t="s">
        <v>328</v>
      </c>
      <c r="J9" s="291"/>
      <c r="K9" s="291" t="s">
        <v>328</v>
      </c>
      <c r="L9" s="291"/>
      <c r="M9" s="291" t="s">
        <v>328</v>
      </c>
      <c r="N9" s="4"/>
    </row>
    <row r="10" spans="1:14" x14ac:dyDescent="0.25">
      <c r="A10" s="687" t="str" cm="1">
        <f t="array" ref="A10">"Position as at "&amp;TEXT(period_pp_start,"d mmmm yyyy")</f>
        <v>Position as at 31 August 2024</v>
      </c>
      <c r="B10" s="292">
        <f>IFERROR(B17+B24,"-")</f>
        <v>25991</v>
      </c>
      <c r="C10" s="293">
        <f>IF($G$5="Please make a valid selection for local authority","-",IF(ISERROR(VLOOKUP(B$7&amp;$C$5&amp;period_pp,joinersandleavers,7,FALSE))=TRUE,0,VLOOKUP(B$7&amp;$C$5&amp;period_pp,joinersandleavers,7,FALSE)))</f>
        <v>158095.94</v>
      </c>
      <c r="D10" s="293">
        <f>IFERROR(D17+D24,"-")</f>
        <v>0</v>
      </c>
      <c r="E10" s="293">
        <f>IF($G$5="Please make a valid selection for local authority","-",IF(ISERROR(VLOOKUP(D$7&amp;$C$5&amp;period_pp,joinersandleavers,7,FALSE))=TRUE,0,VLOOKUP(D$7&amp;$C$5&amp;period_pp,joinersandleavers,7,FALSE)))</f>
        <v>0</v>
      </c>
      <c r="F10" s="292">
        <f>IFERROR(F17+F24,"-")</f>
        <v>27270</v>
      </c>
      <c r="G10" s="293">
        <f>IF($G$5="Please make a valid selection for local authority","-",IF(ISERROR(VLOOKUP(F$7&amp;$C$5&amp;period_pp,joinersandleavers,7,FALSE))=TRUE,0,VLOOKUP(F$7&amp;$C$5&amp;period_pp,joinersandleavers,7,FALSE)))</f>
        <v>1112166.72</v>
      </c>
      <c r="H10" s="292">
        <f>IFERROR(H17+H24,"-")</f>
        <v>213</v>
      </c>
      <c r="I10" s="293">
        <f>IF($G$5="Please make a valid selection for local authority","-",IF(ISERROR(VLOOKUP(H$7&amp;$C$5&amp;period_pp,joinersandleavers,7,FALSE))=TRUE,0,VLOOKUP(H$7&amp;$C$5&amp;period_pp,joinersandleavers,7,FALSE)))</f>
        <v>5001.46</v>
      </c>
      <c r="J10" s="292">
        <f>IFERROR(J17+J24,J24)</f>
        <v>7752</v>
      </c>
      <c r="K10" s="293" t="s">
        <v>317</v>
      </c>
      <c r="L10" s="292">
        <f>IFERROR(L17+L24,"-")</f>
        <v>61226</v>
      </c>
      <c r="M10" s="293">
        <f>IF($G$5="Please make a valid selection for local authority","-",IF(ISERROR(VLOOKUP(L$7&amp;$C$5&amp;period_pp,joinersandleavers,7,FALSE))=TRUE,0,VLOOKUP(L$7&amp;$C$5&amp;period_pp,joinersandleavers,7,FALSE)))</f>
        <v>1275264.1200000001</v>
      </c>
      <c r="N10" s="294"/>
    </row>
    <row r="11" spans="1:14" x14ac:dyDescent="0.25">
      <c r="A11" s="688" t="s">
        <v>329</v>
      </c>
      <c r="B11" s="295">
        <f>IFERROR(B18+B25,"-")</f>
        <v>975</v>
      </c>
      <c r="C11" s="295">
        <f>IF($G$5="Please make a valid selection for local authority","-",IF(ISERROR(VLOOKUP(B$7&amp;$C$5&amp;period_pp,joinersandleavers,9,FALSE))=TRUE,0,VLOOKUP(B$7&amp;$C$5&amp;period_pp,joinersandleavers,9,FALSE)))</f>
        <v>4012.38</v>
      </c>
      <c r="D11" s="295">
        <f>IFERROR(D18+D25,"-")</f>
        <v>13</v>
      </c>
      <c r="E11" s="295">
        <f>IF($G$5="Please make a valid selection for local authority","-",IF(ISERROR(VLOOKUP(D$7&amp;$C$5&amp;period_pp,joinersandleavers,9,FALSE))=TRUE,0,VLOOKUP(D$7&amp;$C$5&amp;period_pp,joinersandleavers,9,FALSE)))</f>
        <v>47</v>
      </c>
      <c r="F11" s="295">
        <f>IFERROR(F18+F25,"-")</f>
        <v>1891</v>
      </c>
      <c r="G11" s="295">
        <f>IF($G$5="Please make a valid selection for local authority","-",IF(ISERROR(VLOOKUP(F$7&amp;$C$5&amp;period_pp,joinersandleavers,9,FALSE))=TRUE,0,VLOOKUP(F$7&amp;$C$5&amp;period_pp,joinersandleavers,9,FALSE)))</f>
        <v>60182.239999999998</v>
      </c>
      <c r="H11" s="295">
        <f>IFERROR(H18+H25,"-")</f>
        <v>19</v>
      </c>
      <c r="I11" s="295">
        <f>IF($G$5="Please make a valid selection for local authority","-",IF(ISERROR(VLOOKUP(H$7&amp;$C$5&amp;period_pp,joinersandleavers,9,FALSE))=TRUE,0,VLOOKUP(H$7&amp;$C$5&amp;period_pp,joinersandleavers,9,FALSE)))</f>
        <v>452.9</v>
      </c>
      <c r="J11" s="295">
        <f>IFERROR(J18+J25,J25)</f>
        <v>727</v>
      </c>
      <c r="K11" s="295" t="s">
        <v>317</v>
      </c>
      <c r="L11" s="295">
        <f>IFERROR(L18+L25,"-")</f>
        <v>3625</v>
      </c>
      <c r="M11" s="295">
        <f>IF($G$5="Please make a valid selection for local authority","-",IF(ISERROR(VLOOKUP(L$7&amp;$C$5&amp;period_pp,joinersandleavers,9,FALSE))=TRUE,0,VLOOKUP(L$7&amp;$C$5&amp;period_pp,joinersandleavers,9,FALSE)))</f>
        <v>64694.52</v>
      </c>
      <c r="N11" s="4"/>
    </row>
    <row r="12" spans="1:14" x14ac:dyDescent="0.25">
      <c r="A12" s="688" t="s">
        <v>330</v>
      </c>
      <c r="B12" s="295">
        <f>IFERROR(B19+B26,"-")</f>
        <v>1685</v>
      </c>
      <c r="C12" s="295">
        <f>IF($G$5="Please make a valid selection for local authority","-",IF(ISERROR(VLOOKUP(B$7&amp;$C$5&amp;period_pp,joinersandleavers,11,FALSE))=TRUE,0,VLOOKUP(B$7&amp;$C$5&amp;period_pp,joinersandleavers,11,FALSE)))</f>
        <v>9316.6200000000008</v>
      </c>
      <c r="D12" s="295">
        <f>IFERROR(D19+D26,"-")</f>
        <v>0</v>
      </c>
      <c r="E12" s="295">
        <f>IF($G$5="Please make a valid selection for local authority","-",IF(ISERROR(VLOOKUP(D$7&amp;$C$5&amp;period_pp,joinersandleavers,11,FALSE))=TRUE,0,VLOOKUP(D$7&amp;$C$5&amp;period_pp,joinersandleavers,11,FALSE)))</f>
        <v>0</v>
      </c>
      <c r="F12" s="295">
        <f>IFERROR(F19+F26,"-")</f>
        <v>1636</v>
      </c>
      <c r="G12" s="295">
        <f>IF($G$5="Please make a valid selection for local authority","-",IF(ISERROR(VLOOKUP(F$7&amp;$C$5&amp;period_pp,joinersandleavers,11,FALSE))=TRUE,0,VLOOKUP(F$7&amp;$C$5&amp;period_pp,joinersandleavers,11,FALSE)))</f>
        <v>48538.66</v>
      </c>
      <c r="H12" s="295">
        <f>IFERROR(H19+H26,"-")</f>
        <v>17</v>
      </c>
      <c r="I12" s="295">
        <f>IF($G$5="Please make a valid selection for local authority","-",IF(ISERROR(VLOOKUP(H$7&amp;$C$5&amp;period_pp,joinersandleavers,11,FALSE))=TRUE,0,VLOOKUP(H$7&amp;$C$5&amp;period_pp,joinersandleavers,11,FALSE)))</f>
        <v>408</v>
      </c>
      <c r="J12" s="295">
        <f>IFERROR(J19+J26,J26)</f>
        <v>1117</v>
      </c>
      <c r="K12" s="295" t="s">
        <v>317</v>
      </c>
      <c r="L12" s="295">
        <f>IFERROR(L19+L26,"-")</f>
        <v>4455</v>
      </c>
      <c r="M12" s="295">
        <f>IF($G$5="Please make a valid selection for local authority","-",IF(ISERROR(VLOOKUP(L$7&amp;$C$5&amp;period_pp,joinersandleavers,11,FALSE))=TRUE,0,VLOOKUP(L$7&amp;$C$5&amp;period_pp,joinersandleavers,11,FALSE)))</f>
        <v>58263.28</v>
      </c>
      <c r="N12" s="4"/>
    </row>
    <row r="13" spans="1:14" x14ac:dyDescent="0.25">
      <c r="A13" s="688" t="s">
        <v>331</v>
      </c>
      <c r="B13" s="298" t="s">
        <v>317</v>
      </c>
      <c r="C13" s="298">
        <f>IF($G$5="Please make a valid selection for local authority","-",IF(ISERROR(VLOOKUP(B$7&amp;$C$5&amp;period_pp,joinersandleavers,12,FALSE))=TRUE,0,VLOOKUP(B$7&amp;$C$5&amp;period_pp,joinersandleavers,12,FALSE)))</f>
        <v>649.76</v>
      </c>
      <c r="D13" s="298" t="s">
        <v>317</v>
      </c>
      <c r="E13" s="298">
        <f>IF($G$5="Please make a valid selection for local authority","-",IF(ISERROR(VLOOKUP(D$7&amp;$C$5&amp;period_pp,joinersandleavers,12,FALSE))=TRUE,0,VLOOKUP(D$7&amp;$C$5&amp;period_pp,joinersandleavers,12,FALSE)))</f>
        <v>0</v>
      </c>
      <c r="F13" s="298" t="s">
        <v>317</v>
      </c>
      <c r="G13" s="298">
        <f>IF($G$5="Please make a valid selection for local authority","-",IF(ISERROR(VLOOKUP(F$7&amp;$C$5&amp;period_pp,joinersandleavers,12,FALSE))=TRUE,0,VLOOKUP(F$7&amp;$C$5&amp;period_pp,joinersandleavers,12,FALSE)))</f>
        <v>3201.62</v>
      </c>
      <c r="H13" s="298" t="s">
        <v>317</v>
      </c>
      <c r="I13" s="298">
        <f>IF($G$5="Please make a valid selection for local authority","-",IF(ISERROR(VLOOKUP(H$7&amp;$C$5&amp;period_pp,joinersandleavers,12,FALSE))=TRUE,0,VLOOKUP(H$7&amp;$C$5&amp;period_pp,joinersandleavers,12,FALSE)))</f>
        <v>-2.76</v>
      </c>
      <c r="J13" s="298" t="s">
        <v>317</v>
      </c>
      <c r="K13" s="298" t="s">
        <v>317</v>
      </c>
      <c r="L13" s="298" t="s">
        <v>317</v>
      </c>
      <c r="M13" s="298">
        <f>IF($G$5="Please make a valid selection for local authority","-",IF(ISERROR(VLOOKUP(L$7&amp;$C$5&amp;period_pp,joinersandleavers,12,FALSE))=TRUE,0,VLOOKUP(L$7&amp;$C$5&amp;period_pp,joinersandleavers,12,FALSE)))</f>
        <v>3848.62</v>
      </c>
      <c r="N13" s="4"/>
    </row>
    <row r="14" spans="1:14" x14ac:dyDescent="0.25">
      <c r="A14" s="688" t="s">
        <v>332</v>
      </c>
      <c r="B14" s="295">
        <f>IFERROR(B21+B27,"-")</f>
        <v>-710</v>
      </c>
      <c r="C14" s="295">
        <f>IF($G$5="Please make a valid selection for local authority","-",C18-C19+C20)</f>
        <v>-4654.4800000000005</v>
      </c>
      <c r="D14" s="295">
        <f>IFERROR(D21+D27,"-")</f>
        <v>13</v>
      </c>
      <c r="E14" s="295">
        <f>IF($G$5="Please make a valid selection for local authority","-",E18-E19+E20)</f>
        <v>47</v>
      </c>
      <c r="F14" s="295">
        <f>IFERROR(F21+F27,"-")</f>
        <v>255</v>
      </c>
      <c r="G14" s="295">
        <f>IF($G$5="Please make a valid selection for local authority","-",IF(M5="Please make a valid selection for local authority",0,G18-G19+G20))</f>
        <v>14845.199999999993</v>
      </c>
      <c r="H14" s="295">
        <f>IFERROR(H21+H27,"-")</f>
        <v>2</v>
      </c>
      <c r="I14" s="295">
        <f>IF($G$5="Please make a valid selection for local authority","-",IF(P5="Please make a valid selection for local authority",0,I18-I19+I20))</f>
        <v>42.139999999999979</v>
      </c>
      <c r="J14" s="295">
        <f>IFERROR(J21+J27,J27)</f>
        <v>-390</v>
      </c>
      <c r="K14" s="295" t="s">
        <v>317</v>
      </c>
      <c r="L14" s="295">
        <f>IFERROR(L21+L27,"-")</f>
        <v>-830</v>
      </c>
      <c r="M14" s="295">
        <f>IF($G$5="Please make a valid selection for local authority","-",IF(V5="Please make a valid selection for local authority",0,M18-M19+M20))</f>
        <v>10279.859999999997</v>
      </c>
      <c r="N14" s="4"/>
    </row>
    <row r="15" spans="1:14" ht="21.75" customHeight="1" x14ac:dyDescent="0.25">
      <c r="A15" s="689" t="str" cm="1">
        <f t="array" ref="A15">"Position as at "&amp;TEXT(period_pp_end,"d mmmm yyyy")</f>
        <v>Position as at 31 March 2025</v>
      </c>
      <c r="B15" s="295">
        <f>IFERROR(B22+B28,"-")</f>
        <v>25281</v>
      </c>
      <c r="C15" s="295">
        <f>IF($G$5="Please make a valid selection for local authority","-",IF(ISERROR(VLOOKUP(B$7&amp;$C$5&amp;period_pp,joinersandleavers,14,FALSE))=TRUE,0,VLOOKUP(B$7&amp;$C$5&amp;period_pp,joinersandleavers,14,FALSE)))</f>
        <v>153441.46</v>
      </c>
      <c r="D15" s="295">
        <f>IFERROR(D22+D28,"-")</f>
        <v>13</v>
      </c>
      <c r="E15" s="295">
        <f>IF($G$5="Please make a valid selection for local authority","-",IF(ISERROR(VLOOKUP(D$7&amp;$C$5&amp;period_pp,joinersandleavers,14,FALSE))=TRUE,0,VLOOKUP(D$7&amp;$C$5&amp;period_pp,joinersandleavers,14,FALSE)))</f>
        <v>47</v>
      </c>
      <c r="F15" s="295">
        <f>IFERROR(F22+F28,"-")</f>
        <v>27525</v>
      </c>
      <c r="G15" s="295">
        <f>IF($G$5="Please make a valid selection for local authority","-",IF(ISERROR(VLOOKUP(F$7&amp;$C$5&amp;period_pp,joinersandleavers,14,FALSE))=TRUE,0,VLOOKUP(F$7&amp;$C$5&amp;period_pp,joinersandleavers,14,FALSE)))</f>
        <v>1127011.92</v>
      </c>
      <c r="H15" s="295">
        <f>IFERROR(H22+H28,"-")</f>
        <v>215</v>
      </c>
      <c r="I15" s="295">
        <f>IF($G$5="Please make a valid selection for local authority","-",IF(ISERROR(VLOOKUP(H$7&amp;$C$5&amp;period_pp,joinersandleavers,14,FALSE))=TRUE,0,VLOOKUP(H$7&amp;$C$5&amp;period_pp,joinersandleavers,14,FALSE)))</f>
        <v>5043.6000000000004</v>
      </c>
      <c r="J15" s="295">
        <f>IFERROR(J22+J28,J28)</f>
        <v>7362</v>
      </c>
      <c r="K15" s="295" t="s">
        <v>317</v>
      </c>
      <c r="L15" s="295">
        <f>IFERROR(L22+L28,"-")</f>
        <v>60396</v>
      </c>
      <c r="M15" s="295">
        <f>IF($G$5="Please make a valid selection for local authority","-",IF(ISERROR(VLOOKUP(L$7&amp;$C$5&amp;period_pp,joinersandleavers,14,FALSE))=TRUE,0,VLOOKUP(L$7&amp;$C$5&amp;period_pp,joinersandleavers,14,FALSE)))</f>
        <v>1285543.98</v>
      </c>
      <c r="N15" s="294"/>
    </row>
    <row r="16" spans="1:14" x14ac:dyDescent="0.25">
      <c r="A16" s="690" t="s">
        <v>333</v>
      </c>
      <c r="B16" s="296"/>
      <c r="C16" s="297"/>
      <c r="D16" s="297"/>
      <c r="E16" s="297"/>
      <c r="F16" s="297"/>
      <c r="G16" s="297"/>
      <c r="H16" s="297"/>
      <c r="I16" s="297"/>
      <c r="J16" s="297"/>
      <c r="K16" s="297"/>
      <c r="L16" s="297"/>
      <c r="M16" s="297"/>
      <c r="N16" s="4"/>
    </row>
    <row r="17" spans="1:14" x14ac:dyDescent="0.25">
      <c r="A17" s="687" t="str" cm="1">
        <f t="array" ref="A17">"Position as at "&amp;TEXT(period_pp_start,"d mmmm yyyy")</f>
        <v>Position as at 31 August 2024</v>
      </c>
      <c r="B17" s="292">
        <f>IF($G$5="Please make a valid selection for local authority","-",IF(ISERROR(VLOOKUP(B$7&amp;$C$5&amp;period_pp,joinersandleavers,6,FALSE))=TRUE,0,VLOOKUP(B$7&amp;$C$5&amp;period_pp,joinersandleavers,6,FALSE)))</f>
        <v>24372</v>
      </c>
      <c r="C17" s="292">
        <f>IF($G$5="Please make a valid selection for local authority","-",IF(ISERROR(VLOOKUP(B$7&amp;$C$5&amp;period_pp,joinersandleavers,7,FALSE))=TRUE,0,VLOOKUP(B$7&amp;$C$5&amp;period_pp,joinersandleavers,7,FALSE)))</f>
        <v>158095.94</v>
      </c>
      <c r="D17" s="292">
        <f>IF($G$5="Please make a valid selection for local authority","-",IF(ISERROR(VLOOKUP(D$7&amp;$C$5&amp;period_pp,joinersandleavers,6,FALSE))=TRUE,0,VLOOKUP(D$7&amp;$C$5&amp;period_pp,joinersandleavers,6,FALSE)))</f>
        <v>0</v>
      </c>
      <c r="E17" s="292">
        <f>IF($G$5="Please make a valid selection for local authority","-",IF(ISERROR(VLOOKUP(D$7&amp;$C$5&amp;period_pp,joinersandleavers,7,FALSE))=TRUE,0,VLOOKUP(D$7&amp;$C$5&amp;period_pp,joinersandleavers,7,FALSE)))</f>
        <v>0</v>
      </c>
      <c r="F17" s="292">
        <f>IF($G$5="Please make a valid selection for local authority","-",IF(ISERROR(VLOOKUP(F$7&amp;$C$5&amp;period_pp,joinersandleavers,6,FALSE))=TRUE,0,VLOOKUP(F$7&amp;$C$5&amp;period_pp,joinersandleavers,6,FALSE)))</f>
        <v>22634</v>
      </c>
      <c r="G17" s="293">
        <f>IF($G$5="Please make a valid selection for local authority","-",IF(ISERROR(VLOOKUP(F$7&amp;$C$5&amp;period_pp,joinersandleavers,7,FALSE))=TRUE,0,VLOOKUP(F$7&amp;$C$5&amp;period_pp,joinersandleavers,7,FALSE)))</f>
        <v>1112166.72</v>
      </c>
      <c r="H17" s="292">
        <f>IF($G$5="Please make a valid selection for local authority","-",IF(ISERROR(VLOOKUP(H$7&amp;$C$5&amp;period_pp,joinersandleavers,6,FALSE))=TRUE,0,VLOOKUP(H$7&amp;$C$5&amp;period_pp,joinersandleavers,6,FALSE)))</f>
        <v>210</v>
      </c>
      <c r="I17" s="293">
        <f>IF($G$5="Please make a valid selection for local authority","-",IF(ISERROR(VLOOKUP(H$7&amp;$C$5&amp;period_pp,joinersandleavers,7,FALSE))=TRUE,0,VLOOKUP(H$7&amp;$C$5&amp;period_pp,joinersandleavers,7,FALSE)))</f>
        <v>5001.46</v>
      </c>
      <c r="J17" s="295" t="str">
        <f>IF($G$5="Please make a valid selection for local authority","-",IF($L$3=0,"-",IF(ISERROR(VLOOKUP(J$7&amp;$C$5&amp;period_pp,joinersandleavers,8,FALSE))=TRUE,0,VLOOKUP(J$7&amp;$C$5&amp;period_pp,joinersandleavers,8,FALSE))))</f>
        <v>-</v>
      </c>
      <c r="K17" s="293" t="s">
        <v>317</v>
      </c>
      <c r="L17" s="292">
        <f>IF($G$5="Please make a valid selection for local authority","-",IF(ISERROR(VLOOKUP(L$7&amp;$C$5&amp;period_pp,joinersandleavers,6,FALSE))=TRUE,0,VLOOKUP(L$7&amp;$C$5&amp;period_pp,joinersandleavers,6,FALSE)))</f>
        <v>47216</v>
      </c>
      <c r="M17" s="293">
        <f>IF($G$5="Please make a valid selection for local authority","-",IF(ISERROR(VLOOKUP(L$7&amp;$C$5&amp;period_pp,joinersandleavers,7,FALSE))=TRUE,0,VLOOKUP(L$7&amp;$C$5&amp;period_pp,joinersandleavers,7,FALSE)))</f>
        <v>1275264.1200000001</v>
      </c>
      <c r="N17" s="4"/>
    </row>
    <row r="18" spans="1:14" x14ac:dyDescent="0.25">
      <c r="A18" s="688" t="s">
        <v>334</v>
      </c>
      <c r="B18" s="295">
        <f>IF($G$5="Please make a valid selection for local authority","-",IF(ISERROR(VLOOKUP(B$7&amp;$C$5&amp;period_pp,joinersandleavers,8,FALSE))=TRUE,0,VLOOKUP(B$7&amp;$C$5&amp;period_pp,joinersandleavers,8,FALSE)))</f>
        <v>807</v>
      </c>
      <c r="C18" s="295">
        <f>IF($G$5="Please make a valid selection for local authority","-",IF(ISERROR(VLOOKUP(B$7&amp;$C$5&amp;period_pp,joinersandleavers,9,FALSE))=TRUE,0,VLOOKUP(B$7&amp;$C$5&amp;period_pp,joinersandleavers,9,FALSE)))</f>
        <v>4012.38</v>
      </c>
      <c r="D18" s="295">
        <f>IF($G$5="Please make a valid selection for local authority","-",IF(ISERROR(VLOOKUP(D$7&amp;$C$5&amp;period_pp,joinersandleavers,8,FALSE))=TRUE,0,VLOOKUP(D$7&amp;$C$5&amp;period_pp,joinersandleavers,8,FALSE)))</f>
        <v>8</v>
      </c>
      <c r="E18" s="295">
        <f>IF($G$5="Please make a valid selection for local authority","-",IF(ISERROR(VLOOKUP(D$7&amp;$C$5&amp;period_pp,joinersandleavers,9,FALSE))=TRUE,0,VLOOKUP(D$7&amp;$C$5&amp;period_pp,joinersandleavers,9,FALSE)))</f>
        <v>47</v>
      </c>
      <c r="F18" s="295">
        <f>IF($G$5="Please make a valid selection for local authority","-",IF(ISERROR(VLOOKUP(F$7&amp;$C$5&amp;period_pp,joinersandleavers,8,FALSE))=TRUE,0,VLOOKUP(F$7&amp;$C$5&amp;period_pp,joinersandleavers,8,FALSE)))</f>
        <v>1384</v>
      </c>
      <c r="G18" s="295">
        <f>IF($G$5="Please make a valid selection for local authority","-",IF(ISERROR(VLOOKUP(F$7&amp;$C$5&amp;period_pp,joinersandleavers,9,FALSE))=TRUE,0,VLOOKUP(F$7&amp;$C$5&amp;period_pp,joinersandleavers,9,FALSE)))</f>
        <v>60182.239999999998</v>
      </c>
      <c r="H18" s="295">
        <f>IF($G$5="Please make a valid selection for local authority","-",IF(ISERROR(VLOOKUP(H$7&amp;$C$5&amp;period_pp,joinersandleavers,8,FALSE))=TRUE,0,VLOOKUP(H$7&amp;$C$5&amp;period_pp,joinersandleavers,8,FALSE)))</f>
        <v>18</v>
      </c>
      <c r="I18" s="295">
        <f>IF($G$5="Please make a valid selection for local authority","-",IF(ISERROR(VLOOKUP(H$7&amp;$C$5&amp;period_pp,joinersandleavers,9,FALSE))=TRUE,0,VLOOKUP(H$7&amp;$C$5&amp;period_pp,joinersandleavers,9,FALSE)))</f>
        <v>452.9</v>
      </c>
      <c r="J18" s="295" t="str">
        <f>IF($G$5="Please make a valid selection for local authority","-",IF($L$3=0,"-",IF(ISERROR(VLOOKUP(J$7&amp;$C$5&amp;period_pp,joinersandleavers,8,FALSE))=TRUE,0,VLOOKUP(J$7&amp;$C$5&amp;period_pp,joinersandleavers,8,FALSE))))</f>
        <v>-</v>
      </c>
      <c r="K18" s="295" t="s">
        <v>317</v>
      </c>
      <c r="L18" s="295">
        <f>IF($G$5="Please make a valid selection for local authority","-",IF(ISERROR(VLOOKUP(L$7&amp;$C$5&amp;period_pp,joinersandleavers,8,FALSE))=TRUE,0,VLOOKUP(L$7&amp;$C$5&amp;period_pp,joinersandleavers,8,FALSE)))</f>
        <v>2217</v>
      </c>
      <c r="M18" s="295">
        <f>IF($G$5="Please make a valid selection for local authority","-",IF(ISERROR(VLOOKUP(L$7&amp;$C$5&amp;period_pp,joinersandleavers,9,FALSE))=TRUE,0,VLOOKUP(L$7&amp;$C$5&amp;period_pp,joinersandleavers,9,FALSE)))</f>
        <v>64694.52</v>
      </c>
      <c r="N18" s="4"/>
    </row>
    <row r="19" spans="1:14" x14ac:dyDescent="0.25">
      <c r="A19" s="688" t="s">
        <v>330</v>
      </c>
      <c r="B19" s="295">
        <f>IF($G$5="Please make a valid selection for local authority","-",IF(ISERROR(VLOOKUP(B$7&amp;$C$5&amp;period_pp,joinersandleavers,10,FALSE))=TRUE,0,VLOOKUP(B$7&amp;$C$5&amp;period_pp,joinersandleavers,10,FALSE)))</f>
        <v>1471</v>
      </c>
      <c r="C19" s="295">
        <f>IF($G$5="Please make a valid selection for local authority","-",IF(ISERROR(VLOOKUP(B$7&amp;$C$5&amp;period_pp,joinersandleavers,11,FALSE))=TRUE,0,VLOOKUP(B$7&amp;$C$5&amp;period_pp,joinersandleavers,11,FALSE)))</f>
        <v>9316.6200000000008</v>
      </c>
      <c r="D19" s="295">
        <f>IF($G$5="Please make a valid selection for local authority","-",IF(ISERROR(VLOOKUP(D$7&amp;$C$5&amp;period_pp,joinersandleavers,10,FALSE))=TRUE,0,VLOOKUP(D$7&amp;$C$5&amp;period_pp,joinersandleavers,10,FALSE)))</f>
        <v>0</v>
      </c>
      <c r="E19" s="295">
        <f>IF($G$5="Please make a valid selection for local authority","-",IF(ISERROR(VLOOKUP(D$7&amp;$C$5&amp;period_pp,joinersandleavers,11,FALSE))=TRUE,0,VLOOKUP(D$7&amp;$C$5&amp;period_pp,joinersandleavers,11,FALSE)))</f>
        <v>0</v>
      </c>
      <c r="F19" s="295">
        <f>IF($G$5="Please make a valid selection for local authority","-",IF(ISERROR(VLOOKUP(F$7&amp;$C$5&amp;period_pp,joinersandleavers,10,FALSE))=TRUE,0,VLOOKUP(F$7&amp;$C$5&amp;period_pp,joinersandleavers,10,FALSE)))</f>
        <v>1068</v>
      </c>
      <c r="G19" s="295">
        <f>IF($G$5="Please make a valid selection for local authority","-",IF(ISERROR(VLOOKUP(F$7&amp;$C$5&amp;period_pp,joinersandleavers,11,FALSE))=TRUE,0,VLOOKUP(F$7&amp;$C$5&amp;period_pp,joinersandleavers,11,FALSE)))</f>
        <v>48538.66</v>
      </c>
      <c r="H19" s="295">
        <f>IF($G$5="Please make a valid selection for local authority","-",IF(ISERROR(VLOOKUP(H$7&amp;$C$5&amp;period_pp,joinersandleavers,10,FALSE))=TRUE,0,VLOOKUP(H$7&amp;$C$5&amp;period_pp,joinersandleavers,10,FALSE)))</f>
        <v>17</v>
      </c>
      <c r="I19" s="295">
        <f>IF($G$5="Please make a valid selection for local authority","-",IF(ISERROR(VLOOKUP(H$7&amp;$C$5&amp;period_pp,joinersandleavers,11,FALSE))=TRUE,0,VLOOKUP(H$7&amp;$C$5&amp;period_pp,joinersandleavers,11,FALSE)))</f>
        <v>408</v>
      </c>
      <c r="J19" s="295" t="str">
        <f>IF($G$5="Please make a valid selection for local authority","-",IF($L$3=0,"-",IF(ISERROR(VLOOKUP(J$7&amp;$C$5&amp;period_pp,joinersandleavers,10,FALSE))=TRUE,0,VLOOKUP(J$7&amp;$C$5&amp;period_pp,joinersandleavers,10,FALSE))))</f>
        <v>-</v>
      </c>
      <c r="K19" s="295" t="s">
        <v>317</v>
      </c>
      <c r="L19" s="295">
        <f>IF($G$5="Please make a valid selection for local authority","-",IF(ISERROR(VLOOKUP(L$7&amp;$C$5&amp;period_pp,joinersandleavers,10,FALSE))=TRUE,0,VLOOKUP(L$7&amp;$C$5&amp;period_pp,joinersandleavers,10,FALSE)))</f>
        <v>2556</v>
      </c>
      <c r="M19" s="295">
        <f>IF($G$5="Please make a valid selection for local authority","-",IF(ISERROR(VLOOKUP(L$7&amp;$C$5&amp;period_pp,joinersandleavers,11,FALSE))=TRUE,0,VLOOKUP(L$7&amp;$C$5&amp;period_pp,joinersandleavers,11,FALSE)))</f>
        <v>58263.28</v>
      </c>
      <c r="N19" s="4"/>
    </row>
    <row r="20" spans="1:14" x14ac:dyDescent="0.25">
      <c r="A20" s="688" t="s">
        <v>331</v>
      </c>
      <c r="B20" s="298" t="s">
        <v>317</v>
      </c>
      <c r="C20" s="298">
        <f>IF($G$5="Please make a valid selection for local authority","-",IF(ISERROR(VLOOKUP(B$7&amp;$C$5&amp;period_pp,joinersandleavers,12,FALSE))=TRUE,0,VLOOKUP(B$7&amp;$C$5&amp;period_pp,joinersandleavers,12,FALSE)))</f>
        <v>649.76</v>
      </c>
      <c r="D20" s="298" t="s">
        <v>317</v>
      </c>
      <c r="E20" s="298">
        <f>IF($G$5="Please make a valid selection for local authority","-",IF(ISERROR(VLOOKUP(D$7&amp;$C$5&amp;period_pp,joinersandleavers,12,FALSE))=TRUE,0,VLOOKUP(D$7&amp;$C$5&amp;period_pp,joinersandleavers,12,FALSE)))</f>
        <v>0</v>
      </c>
      <c r="F20" s="298" t="s">
        <v>317</v>
      </c>
      <c r="G20" s="298">
        <f>IF($G$5="Please make a valid selection for local authority","-",IF(ISERROR(VLOOKUP(F$7&amp;$C$5&amp;period_pp,joinersandleavers,12,FALSE))=TRUE,0,VLOOKUP(F$7&amp;$C$5&amp;period_pp,joinersandleavers,12,FALSE)))</f>
        <v>3201.62</v>
      </c>
      <c r="H20" s="298" t="s">
        <v>317</v>
      </c>
      <c r="I20" s="298">
        <f>IF($G$5="Please make a valid selection for local authority","-",IF(ISERROR(VLOOKUP(H$7&amp;$C$5&amp;period_pp,joinersandleavers,12,FALSE))=TRUE,0,VLOOKUP(H$7&amp;$C$5&amp;period_pp,joinersandleavers,12,FALSE)))</f>
        <v>-2.76</v>
      </c>
      <c r="J20" s="298" t="s">
        <v>317</v>
      </c>
      <c r="K20" s="298" t="s">
        <v>317</v>
      </c>
      <c r="L20" s="298" t="s">
        <v>317</v>
      </c>
      <c r="M20" s="298">
        <f>IF($G$5="Please make a valid selection for local authority","-",IF(ISERROR(VLOOKUP(L$7&amp;$C$5&amp;period_pp,joinersandleavers,12,FALSE))=TRUE,0,VLOOKUP(L$7&amp;$C$5&amp;period_pp,joinersandleavers,12,FALSE)))</f>
        <v>3848.62</v>
      </c>
      <c r="N20" s="4"/>
    </row>
    <row r="21" spans="1:14" x14ac:dyDescent="0.25">
      <c r="A21" s="688" t="s">
        <v>332</v>
      </c>
      <c r="B21" s="295">
        <f>IF($G$5="Please make a valid selection for local authority","-",B18-B19)</f>
        <v>-664</v>
      </c>
      <c r="C21" s="295">
        <f>IF($G$5="Please make a valid selection for local authority","-",C18-C19+C20)</f>
        <v>-4654.4800000000005</v>
      </c>
      <c r="D21" s="295">
        <f>IF($G$5="Please make a valid selection for local authority","-",D18-D19)</f>
        <v>8</v>
      </c>
      <c r="E21" s="295">
        <f>IF($G$5="Please make a valid selection for local authority","-",E18-E19+E20)</f>
        <v>47</v>
      </c>
      <c r="F21" s="295">
        <f>IF($G$5="Please make a valid selection for local authority","-",IF(M5="Please make a valid selection for local authority","-",F18-F19))</f>
        <v>316</v>
      </c>
      <c r="G21" s="295">
        <f>IF($G$5="Please make a valid selection for local authority","-",IF(M5="Please make a valid selection for local authority",0,G18-G19+G20))</f>
        <v>14845.199999999993</v>
      </c>
      <c r="H21" s="295">
        <f>IF($G$5="Please make a valid selection for local authority","-",IF(P5="Please make a valid selection for local authority","-",H18-H19))</f>
        <v>1</v>
      </c>
      <c r="I21" s="295">
        <f>IF($G$5="Please make a valid selection for local authority","-",IF(P5="Please make a valid selection for local authority",0,I18-I19+I20))</f>
        <v>42.139999999999979</v>
      </c>
      <c r="J21" s="295" t="str">
        <f>IF($G$5="Please make a valid selection for local authority","-",IF($L$3=0,"-",IF(ISERROR(J18-J19)=TRUE,0,J18-J19)))</f>
        <v>-</v>
      </c>
      <c r="K21" s="295" t="s">
        <v>317</v>
      </c>
      <c r="L21" s="295">
        <f>IF($G$5="Please make a valid selection for local authority","-",IF(V5="Please make a valid selection for local authority","-",L18-L19))</f>
        <v>-339</v>
      </c>
      <c r="M21" s="295">
        <f>IF($G$5="Please make a valid selection for local authority","-",IF(V5="Please make a valid selection for local authority",0,M18-M19+M20))</f>
        <v>10279.859999999997</v>
      </c>
      <c r="N21" s="4"/>
    </row>
    <row r="22" spans="1:14" ht="21.75" customHeight="1" x14ac:dyDescent="0.25">
      <c r="A22" s="689" t="str" cm="1">
        <f t="array" ref="A22">"Position as at "&amp;TEXT(period_pp_end,"d mmmm yyyy")</f>
        <v>Position as at 31 March 2025</v>
      </c>
      <c r="B22" s="295">
        <f>IF($G$5="Please make a valid selection for local authority","-",IF(ISERROR(VLOOKUP(B$7&amp;$C$5&amp;period_pp,joinersandleavers,13,FALSE))=TRUE,0,VLOOKUP(B$7&amp;$C$5&amp;period_pp,joinersandleavers,13,FALSE)))</f>
        <v>23708</v>
      </c>
      <c r="C22" s="295">
        <f>IF($G$5="Please make a valid selection for local authority","-",IF(ISERROR(VLOOKUP(B$7&amp;$C$5&amp;period_pp,joinersandleavers,14,FALSE))=TRUE,0,VLOOKUP(B$7&amp;$C$5&amp;period_pp,joinersandleavers,14,FALSE)))</f>
        <v>153441.46</v>
      </c>
      <c r="D22" s="295">
        <f>IF($G$5="Please make a valid selection for local authority","-",IF(ISERROR(VLOOKUP(D$7&amp;$C$5&amp;period_pp,joinersandleavers,13,FALSE))=TRUE,0,VLOOKUP(D$7&amp;$C$5&amp;period_pp,joinersandleavers,13,FALSE)))</f>
        <v>8</v>
      </c>
      <c r="E22" s="295">
        <f>IF($G$5="Please make a valid selection for local authority","-",IF(ISERROR(VLOOKUP(D$7&amp;$C$5&amp;period_pp,joinersandleavers,14,FALSE))=TRUE,0,VLOOKUP(D$7&amp;$C$5&amp;period_pp,joinersandleavers,14,FALSE)))</f>
        <v>47</v>
      </c>
      <c r="F22" s="295">
        <f>IF($G$5="Please make a valid selection for local authority","-",IF(ISERROR(VLOOKUP(F$7&amp;$C$5&amp;period_pp,joinersandleavers,13,FALSE))=TRUE,0,VLOOKUP(F$7&amp;$C$5&amp;period_pp,joinersandleavers,13,FALSE)))</f>
        <v>22950</v>
      </c>
      <c r="G22" s="295">
        <f>IF($G$5="Please make a valid selection for local authority","-",IF(ISERROR(VLOOKUP(F$7&amp;$C$5&amp;period_pp,joinersandleavers,14,FALSE))=TRUE,0,VLOOKUP(F$7&amp;$C$5&amp;period_pp,joinersandleavers,14,FALSE)))</f>
        <v>1127011.92</v>
      </c>
      <c r="H22" s="295">
        <f>IF($G$5="Please make a valid selection for local authority","-",IF(ISERROR(VLOOKUP(H$7&amp;$C$5&amp;period_pp,joinersandleavers,13,FALSE))=TRUE,0,VLOOKUP(H$7&amp;$C$5&amp;period_pp,joinersandleavers,13,FALSE)))</f>
        <v>211</v>
      </c>
      <c r="I22" s="295">
        <f>IF($G$5="Please make a valid selection for local authority","-",IF(ISERROR(VLOOKUP(H$7&amp;$C$5&amp;period_pp,joinersandleavers,14,FALSE))=TRUE,0,VLOOKUP(H$7&amp;$C$5&amp;period_pp,joinersandleavers,14,FALSE)))</f>
        <v>5043.6000000000004</v>
      </c>
      <c r="J22" s="295" t="str">
        <f>IF($G$5="Please make a valid selection for local authority","-",IF($L$3=0,"-",IF(ISERROR(VLOOKUP(J$7&amp;$C$5&amp;period_pp,joinersandleavers,13,FALSE))=TRUE,0,VLOOKUP(J$7&amp;$C$5&amp;period_pp,joinersandleavers,13,FALSE))))</f>
        <v>-</v>
      </c>
      <c r="K22" s="295" t="s">
        <v>317</v>
      </c>
      <c r="L22" s="295">
        <f>IF($G$5="Please make a valid selection for local authority","-",IF(ISERROR(VLOOKUP(L$7&amp;$C$5&amp;period_pp,joinersandleavers,13,FALSE))=TRUE,0,VLOOKUP(L$7&amp;$C$5&amp;period_pp,joinersandleavers,13,FALSE)))</f>
        <v>46877</v>
      </c>
      <c r="M22" s="295">
        <f>IF($G$5="Please make a valid selection for local authority","-",IF(ISERROR(VLOOKUP(L$7&amp;$C$5&amp;period_pp,joinersandleavers,14,FALSE))=TRUE,0,VLOOKUP(L$7&amp;$C$5&amp;period_pp,joinersandleavers,14,FALSE)))</f>
        <v>1285543.98</v>
      </c>
      <c r="N22" s="289"/>
    </row>
    <row r="23" spans="1:14" x14ac:dyDescent="0.25">
      <c r="A23" s="691" t="s">
        <v>335</v>
      </c>
      <c r="B23" s="295" t="s">
        <v>328</v>
      </c>
      <c r="C23" s="295" t="s">
        <v>328</v>
      </c>
      <c r="D23" s="295" t="s">
        <v>328</v>
      </c>
      <c r="E23" s="295" t="s">
        <v>328</v>
      </c>
      <c r="F23" s="295" t="s">
        <v>328</v>
      </c>
      <c r="G23" s="295" t="s">
        <v>328</v>
      </c>
      <c r="H23" s="295"/>
      <c r="I23" s="295" t="s">
        <v>328</v>
      </c>
      <c r="J23" s="295" t="s">
        <v>328</v>
      </c>
      <c r="K23" s="295" t="s">
        <v>328</v>
      </c>
      <c r="L23" s="295" t="s">
        <v>328</v>
      </c>
      <c r="M23" s="295" t="s">
        <v>328</v>
      </c>
      <c r="N23" s="4"/>
    </row>
    <row r="24" spans="1:14" x14ac:dyDescent="0.25">
      <c r="A24" s="687" t="str" cm="1">
        <f t="array" ref="A24">"Position as at "&amp;TEXT(period_pp_start,"d mmmm yyyy")</f>
        <v>Position as at 31 August 2024</v>
      </c>
      <c r="B24" s="292">
        <f>IF($G$5="Please make a valid selection for local authority","-",IF(ISERROR(VLOOKUP(B$7&amp;$C$5&amp;period_pp,joinersandleavers,15,FALSE))=TRUE,0,VLOOKUP(B$7&amp;$C$5&amp;period_pp,joinersandleavers,15,FALSE)))</f>
        <v>1619</v>
      </c>
      <c r="C24" s="293" t="s">
        <v>317</v>
      </c>
      <c r="D24" s="293">
        <f>IF($G$5="Please make a valid selection for local authority","-",IF(ISERROR(VLOOKUP(D$7&amp;$C$5&amp;period_pp,joinersandleavers,15,FALSE))=TRUE,0,VLOOKUP(D$7&amp;$C$5&amp;period_pp,joinersandleavers,15,FALSE)))</f>
        <v>0</v>
      </c>
      <c r="E24" s="293" t="s">
        <v>317</v>
      </c>
      <c r="F24" s="292">
        <f>IF($G$5="Please make a valid selection for local authority","-",IF(ISERROR(VLOOKUP(F$7&amp;$C$5&amp;period_pp,joinersandleavers,15,FALSE))=TRUE,0,VLOOKUP(F$7&amp;$C$5&amp;period_pp,joinersandleavers,15,FALSE)))</f>
        <v>4636</v>
      </c>
      <c r="G24" s="293" t="s">
        <v>317</v>
      </c>
      <c r="H24" s="292">
        <f>IF($G$5="Please make a valid selection for local authority","-",IF(ISERROR(VLOOKUP(H$7&amp;$C$5&amp;period_pp,joinersandleavers,15,FALSE))=TRUE,0,VLOOKUP(H$7&amp;$C$5&amp;period_pp,joinersandleavers,15,FALSE)))</f>
        <v>3</v>
      </c>
      <c r="I24" s="293" t="s">
        <v>317</v>
      </c>
      <c r="J24" s="292">
        <f>IF($G$5="Please make a valid selection for local authority","-",IF(ISERROR(VLOOKUP(J$7&amp;$C$5&amp;period_pp,joinersandleavers,15,FALSE))=TRUE,0,VLOOKUP(J$7&amp;$C$5&amp;period_pp,joinersandleavers,15,FALSE)))</f>
        <v>7752</v>
      </c>
      <c r="K24" s="293" t="s">
        <v>317</v>
      </c>
      <c r="L24" s="292">
        <f>IF($G$5="Please make a valid selection for local authority","-",IF(ISERROR(VLOOKUP(L$7&amp;$C$5&amp;period_pp,joinersandleavers,15,FALSE))=TRUE,0,VLOOKUP(L$7&amp;$C$5&amp;period_pp,joinersandleavers,15,FALSE)))</f>
        <v>14010</v>
      </c>
      <c r="M24" s="293" t="s">
        <v>317</v>
      </c>
      <c r="N24" s="4"/>
    </row>
    <row r="25" spans="1:14" x14ac:dyDescent="0.25">
      <c r="A25" s="688" t="s">
        <v>329</v>
      </c>
      <c r="B25" s="295">
        <f>IF($G$5="Please make a valid selection for local authority","-",IF(ISERROR(VLOOKUP(B$7&amp;$C$5&amp;period_pp,joinersandleavers,16,FALSE))=TRUE,0,VLOOKUP(B$7&amp;$C$5&amp;period_pp,joinersandleavers,16,FALSE)))</f>
        <v>168</v>
      </c>
      <c r="C25" s="295" t="s">
        <v>317</v>
      </c>
      <c r="D25" s="295">
        <f>IF($G$5="Please make a valid selection for local authority","-",IF(ISERROR(VLOOKUP(D$7&amp;$C$5&amp;period_pp,joinersandleavers,16,FALSE))=TRUE,0,VLOOKUP(D$7&amp;$C$5&amp;period_pp,joinersandleavers,16,FALSE)))</f>
        <v>5</v>
      </c>
      <c r="E25" s="295" t="s">
        <v>317</v>
      </c>
      <c r="F25" s="295">
        <f>IF($G$5="Please make a valid selection for local authority","-",IF(ISERROR(VLOOKUP(F$7&amp;$C$5&amp;period_pp,joinersandleavers,16,FALSE))=TRUE,0,VLOOKUP(F$7&amp;$C$5&amp;period_pp,joinersandleavers,16,FALSE)))</f>
        <v>507</v>
      </c>
      <c r="G25" s="295" t="s">
        <v>317</v>
      </c>
      <c r="H25" s="295">
        <f>IF($G$5="Please make a valid selection for local authority","-",IF(ISERROR(VLOOKUP(H$7&amp;$C$5&amp;period_pp,joinersandleavers,16,FALSE))=TRUE,0,VLOOKUP(H$7&amp;$C$5&amp;period_pp,joinersandleavers,16,FALSE)))</f>
        <v>1</v>
      </c>
      <c r="I25" s="295" t="s">
        <v>317</v>
      </c>
      <c r="J25" s="295">
        <f>IF($G$5="Please make a valid selection for local authority","-",IF(ISERROR(VLOOKUP(J$7&amp;$C$5&amp;period_pp,joinersandleavers,16,FALSE))=TRUE,0,VLOOKUP(J$7&amp;$C$5&amp;period_pp,joinersandleavers,16,FALSE)))</f>
        <v>727</v>
      </c>
      <c r="K25" s="295" t="s">
        <v>317</v>
      </c>
      <c r="L25" s="295">
        <f>IF($G$5="Please make a valid selection for local authority","-",IF(ISERROR(VLOOKUP(L$7&amp;$C$5&amp;period_pp,joinersandleavers,16,FALSE))=TRUE,0,VLOOKUP(L$7&amp;$C$5&amp;period_pp,joinersandleavers,16,FALSE)))</f>
        <v>1408</v>
      </c>
      <c r="M25" s="295" t="s">
        <v>317</v>
      </c>
      <c r="N25" s="4"/>
    </row>
    <row r="26" spans="1:14" x14ac:dyDescent="0.25">
      <c r="A26" s="688" t="s">
        <v>330</v>
      </c>
      <c r="B26" s="295">
        <f>IF($G$5="Please make a valid selection for local authority","-",IF(ISERROR(VLOOKUP(B$7&amp;$C$5&amp;period_pp,joinersandleavers,17,FALSE))=TRUE,0,VLOOKUP(B$7&amp;$C$5&amp;period_pp,joinersandleavers,17,FALSE)))</f>
        <v>214</v>
      </c>
      <c r="C26" s="295" t="s">
        <v>317</v>
      </c>
      <c r="D26" s="295">
        <f>IF($G$5="Please make a valid selection for local authority","-",IF(ISERROR(VLOOKUP(D$7&amp;$C$5&amp;period_pp,joinersandleavers,17,FALSE))=TRUE,0,VLOOKUP(D$7&amp;$C$5&amp;period_pp,joinersandleavers,17,FALSE)))</f>
        <v>0</v>
      </c>
      <c r="E26" s="295" t="s">
        <v>317</v>
      </c>
      <c r="F26" s="295">
        <f>IF($G$5="Please make a valid selection for local authority","-",IF(ISERROR(VLOOKUP(F$7&amp;$C$5&amp;period_pp,joinersandleavers,17,FALSE))=TRUE,0,VLOOKUP(F$7&amp;$C$5&amp;period_pp,joinersandleavers,17,FALSE)))</f>
        <v>568</v>
      </c>
      <c r="G26" s="295" t="s">
        <v>317</v>
      </c>
      <c r="H26" s="295">
        <f>IF($G$5="Please make a valid selection for local authority","-",IF(ISERROR(VLOOKUP(H$7&amp;$C$5&amp;period_pp,joinersandleavers,17,FALSE))=TRUE,0,VLOOKUP(H$7&amp;$C$5&amp;period_pp,joinersandleavers,17,FALSE)))</f>
        <v>0</v>
      </c>
      <c r="I26" s="295" t="s">
        <v>317</v>
      </c>
      <c r="J26" s="295">
        <f>IF($G$5="Please make a valid selection for local authority","-",IF(ISERROR(VLOOKUP(J$7&amp;$C$5&amp;period_pp,joinersandleavers,17,FALSE))=TRUE,0,VLOOKUP(J$7&amp;$C$5&amp;period_pp,joinersandleavers,17,FALSE)))</f>
        <v>1117</v>
      </c>
      <c r="K26" s="295" t="s">
        <v>317</v>
      </c>
      <c r="L26" s="295">
        <f>IF($G$5="Please make a valid selection for local authority","-",IF(ISERROR(VLOOKUP(L$7&amp;$C$5&amp;period_pp,joinersandleavers,17,FALSE))=TRUE,0,VLOOKUP(L$7&amp;$C$5&amp;period_pp,joinersandleavers,17,FALSE)))</f>
        <v>1899</v>
      </c>
      <c r="M26" s="295" t="s">
        <v>317</v>
      </c>
      <c r="N26" s="4"/>
    </row>
    <row r="27" spans="1:14" s="6" customFormat="1" x14ac:dyDescent="0.25">
      <c r="A27" s="688" t="s">
        <v>332</v>
      </c>
      <c r="B27" s="295">
        <f>IFERROR(B25-B26,"-")</f>
        <v>-46</v>
      </c>
      <c r="C27" s="295" t="s">
        <v>317</v>
      </c>
      <c r="D27" s="295">
        <f>IFERROR(D25-D26,"-")</f>
        <v>5</v>
      </c>
      <c r="E27" s="295" t="s">
        <v>317</v>
      </c>
      <c r="F27" s="295">
        <f>IFERROR(F25-F26,"-")</f>
        <v>-61</v>
      </c>
      <c r="G27" s="295" t="s">
        <v>317</v>
      </c>
      <c r="H27" s="295">
        <f>IFERROR(H25-H26,"-")</f>
        <v>1</v>
      </c>
      <c r="I27" s="295" t="s">
        <v>317</v>
      </c>
      <c r="J27" s="295">
        <f>IFERROR(J25-J26,"-")</f>
        <v>-390</v>
      </c>
      <c r="K27" s="295" t="s">
        <v>317</v>
      </c>
      <c r="L27" s="295">
        <f>IFERROR(L25-L26,"-")</f>
        <v>-491</v>
      </c>
      <c r="M27" s="295" t="s">
        <v>317</v>
      </c>
      <c r="N27" s="309"/>
    </row>
    <row r="28" spans="1:14" ht="21.75" customHeight="1" x14ac:dyDescent="0.25">
      <c r="A28" s="692" t="str" cm="1">
        <f t="array" ref="A28">"Position as at "&amp;TEXT(period_pp_end,"d mmmm yyyy")</f>
        <v>Position as at 31 March 2025</v>
      </c>
      <c r="B28" s="308">
        <f>IF($G$5="Please make a valid selection for local authority","-",IF(ISERROR(VLOOKUP(B$7&amp;$C$5&amp;period_pp,joinersandleavers,18,FALSE))=TRUE,0,VLOOKUP(B$7&amp;$C$5&amp;period_pp,joinersandleavers,18,FALSE)))</f>
        <v>1573</v>
      </c>
      <c r="C28" s="308" t="s">
        <v>317</v>
      </c>
      <c r="D28" s="308">
        <f>IF($G$5="Please make a valid selection for local authority","-",IF(ISERROR(VLOOKUP(D$7&amp;$C$5&amp;period_pp,joinersandleavers,18,FALSE))=TRUE,0,VLOOKUP(D$7&amp;$C$5&amp;period_pp,joinersandleavers,18,FALSE)))</f>
        <v>5</v>
      </c>
      <c r="E28" s="308" t="s">
        <v>317</v>
      </c>
      <c r="F28" s="308">
        <f>IF($G$5="Please make a valid selection for local authority","-",IF(ISERROR(VLOOKUP(F$7&amp;$C$5&amp;period_pp,joinersandleavers,18,FALSE))=TRUE,0,VLOOKUP(F$7&amp;$C$5&amp;period_pp,joinersandleavers,18,FALSE)))</f>
        <v>4575</v>
      </c>
      <c r="G28" s="308" t="s">
        <v>317</v>
      </c>
      <c r="H28" s="308">
        <f>IF($G$5="Please make a valid selection for local authority","-",IF(ISERROR(VLOOKUP(H$7&amp;$C$5&amp;period_pp,joinersandleavers,18,FALSE))=TRUE,0,VLOOKUP(H$7&amp;$C$5&amp;period_pp,joinersandleavers,18,FALSE)))</f>
        <v>4</v>
      </c>
      <c r="I28" s="308" t="s">
        <v>317</v>
      </c>
      <c r="J28" s="308">
        <f>IF($G$5="Please make a valid selection for local authority","-",IF(ISERROR(VLOOKUP(J$7&amp;$C$5&amp;period_pp,joinersandleavers,18,FALSE))=TRUE,0,VLOOKUP(J$7&amp;$C$5&amp;period_pp,joinersandleavers,18,FALSE)))</f>
        <v>7362</v>
      </c>
      <c r="K28" s="308" t="s">
        <v>317</v>
      </c>
      <c r="L28" s="308">
        <f>IF($G$5="Please make a valid selection for local authority","-",IF(ISERROR(VLOOKUP(L$7&amp;$C$5&amp;period_pp,joinersandleavers,18,FALSE))=TRUE,0,VLOOKUP(L$7&amp;$C$5&amp;period_pp,joinersandleavers,18,FALSE)))</f>
        <v>13519</v>
      </c>
      <c r="M28" s="308" t="s">
        <v>317</v>
      </c>
      <c r="N28" s="300"/>
    </row>
    <row r="29" spans="1:14" x14ac:dyDescent="0.25">
      <c r="A29" s="313"/>
      <c r="B29" s="299"/>
      <c r="C29" s="299"/>
      <c r="D29" s="299"/>
      <c r="H29" s="299"/>
      <c r="K29" s="843" t="s">
        <v>318</v>
      </c>
      <c r="L29" s="843"/>
      <c r="M29" s="843"/>
    </row>
    <row r="30" spans="1:14" x14ac:dyDescent="0.25">
      <c r="A30" s="263" t="s">
        <v>319</v>
      </c>
      <c r="B30" s="321"/>
      <c r="C30" s="321"/>
      <c r="D30" s="321"/>
      <c r="E30" s="321"/>
      <c r="F30" s="321"/>
      <c r="G30" s="321"/>
      <c r="H30" s="321"/>
      <c r="I30" s="321"/>
      <c r="J30" s="321"/>
      <c r="K30" s="321"/>
      <c r="L30" s="321"/>
    </row>
    <row r="31" spans="1:14" x14ac:dyDescent="0.25">
      <c r="A31" s="263" t="s">
        <v>320</v>
      </c>
      <c r="B31" s="321"/>
      <c r="C31" s="321"/>
      <c r="D31" s="321"/>
      <c r="E31" s="321"/>
      <c r="F31" s="321"/>
      <c r="G31" s="321"/>
      <c r="H31" s="321"/>
      <c r="I31" s="321"/>
      <c r="J31" s="321"/>
      <c r="K31" s="321"/>
      <c r="L31" s="323"/>
    </row>
    <row r="32" spans="1:14" x14ac:dyDescent="0.25">
      <c r="A32" s="263" t="s">
        <v>336</v>
      </c>
      <c r="B32" s="321"/>
      <c r="C32" s="321"/>
      <c r="D32" s="321"/>
      <c r="E32" s="321"/>
      <c r="F32" s="321"/>
      <c r="G32" s="321"/>
      <c r="H32" s="321"/>
      <c r="I32" s="321"/>
      <c r="J32" s="321"/>
      <c r="K32" s="322"/>
      <c r="L32" s="323"/>
    </row>
    <row r="33" spans="1:12" x14ac:dyDescent="0.25">
      <c r="A33" s="324" t="s">
        <v>337</v>
      </c>
      <c r="B33" s="325"/>
      <c r="C33" s="325"/>
      <c r="D33" s="325"/>
      <c r="E33" s="325"/>
      <c r="F33" s="325"/>
      <c r="G33" s="325"/>
      <c r="H33" s="325"/>
      <c r="I33" s="325"/>
      <c r="J33" s="325"/>
      <c r="K33" s="322"/>
      <c r="L33" s="323"/>
    </row>
    <row r="34" spans="1:12" ht="13.5" customHeight="1" x14ac:dyDescent="0.25">
      <c r="A34" s="324" t="s">
        <v>338</v>
      </c>
      <c r="B34" s="325"/>
      <c r="C34" s="325"/>
      <c r="D34" s="325"/>
      <c r="E34" s="325"/>
      <c r="F34" s="325"/>
      <c r="G34" s="325"/>
      <c r="H34" s="325"/>
      <c r="I34" s="325"/>
      <c r="J34" s="325"/>
      <c r="K34" s="322"/>
      <c r="L34" s="326"/>
    </row>
    <row r="35" spans="1:12" x14ac:dyDescent="0.25">
      <c r="A35" s="263" t="s">
        <v>339</v>
      </c>
      <c r="B35" s="325"/>
      <c r="C35" s="325"/>
      <c r="D35" s="325"/>
      <c r="E35" s="325"/>
      <c r="F35" s="325"/>
      <c r="G35" s="325"/>
      <c r="H35" s="325"/>
      <c r="I35" s="325"/>
      <c r="J35" s="325"/>
      <c r="K35" s="325"/>
      <c r="L35" s="326"/>
    </row>
    <row r="36" spans="1:12" ht="13.5" customHeight="1" x14ac:dyDescent="0.25">
      <c r="A36" s="263" t="s">
        <v>340</v>
      </c>
      <c r="B36" s="264"/>
      <c r="C36" s="264"/>
      <c r="D36" s="264"/>
      <c r="E36" s="264"/>
      <c r="F36" s="264"/>
      <c r="G36" s="264"/>
      <c r="H36" s="264"/>
      <c r="I36" s="264"/>
      <c r="J36" s="264"/>
      <c r="K36" s="264"/>
      <c r="L36" s="325"/>
    </row>
    <row r="37" spans="1:12" x14ac:dyDescent="0.25">
      <c r="A37" s="263" t="s">
        <v>341</v>
      </c>
      <c r="B37" s="325"/>
      <c r="C37" s="325"/>
      <c r="D37" s="325"/>
      <c r="E37" s="325"/>
      <c r="F37" s="325"/>
      <c r="G37" s="325"/>
      <c r="H37" s="325"/>
      <c r="I37" s="325"/>
      <c r="J37" s="325"/>
      <c r="K37" s="325"/>
    </row>
    <row r="38" spans="1:12" x14ac:dyDescent="0.25">
      <c r="A38" s="263" t="s">
        <v>19160</v>
      </c>
    </row>
  </sheetData>
  <sheetProtection sheet="1" objects="1" scenarios="1"/>
  <mergeCells count="9">
    <mergeCell ref="J7:K7"/>
    <mergeCell ref="L7:M7"/>
    <mergeCell ref="K29:M29"/>
    <mergeCell ref="C3:F3"/>
    <mergeCell ref="C5:F5"/>
    <mergeCell ref="B7:C7"/>
    <mergeCell ref="F7:G7"/>
    <mergeCell ref="H7:I7"/>
    <mergeCell ref="D7:E7"/>
  </mergeCells>
  <dataValidations count="2">
    <dataValidation type="list" allowBlank="1" showInputMessage="1" showErrorMessage="1" sqref="C3:F3" xr:uid="{00000000-0002-0000-0900-000001000000}">
      <formula1>GOR_PP</formula1>
    </dataValidation>
    <dataValidation type="list" allowBlank="1" showInputMessage="1" showErrorMessage="1" sqref="C5:F5" xr:uid="{00000000-0002-0000-0900-000000000000}">
      <formula1>INDIRECT($I$3)</formula1>
    </dataValidation>
  </dataValidations>
  <pageMargins left="0.7" right="0.7" top="0.75" bottom="0.75" header="0.3" footer="0.3"/>
  <pageSetup paperSize="9" orientation="portrait" r:id="rId1"/>
  <ignoredErrors>
    <ignoredError sqref="A14 A11:A12 G5 A16 A18:A21 A23 A26:A27" unlockedFormula="1"/>
    <ignoredError sqref="F14:H22 F10:H12 C10:C12 C14:C22"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sheetPr>
  <dimension ref="A1:R775"/>
  <sheetViews>
    <sheetView workbookViewId="0"/>
  </sheetViews>
  <sheetFormatPr defaultRowHeight="12.5" x14ac:dyDescent="0.25"/>
  <cols>
    <col min="1" max="1" width="80.7265625" bestFit="1" customWidth="1"/>
    <col min="2" max="2" width="33.1796875" bestFit="1" customWidth="1"/>
    <col min="3" max="3" width="22.81640625" bestFit="1" customWidth="1"/>
    <col min="4" max="4" width="29.90625" bestFit="1" customWidth="1"/>
    <col min="5" max="5" width="28.453125" bestFit="1" customWidth="1"/>
    <col min="6" max="6" width="18.6328125" bestFit="1" customWidth="1"/>
    <col min="7" max="7" width="20.26953125" bestFit="1" customWidth="1"/>
    <col min="8" max="8" width="12.08984375" bestFit="1" customWidth="1"/>
    <col min="9" max="9" width="19.26953125" bestFit="1" customWidth="1"/>
    <col min="10" max="10" width="12.453125" bestFit="1" customWidth="1"/>
    <col min="11" max="11" width="19.6328125" bestFit="1" customWidth="1"/>
    <col min="12" max="12" width="20.90625" bestFit="1" customWidth="1"/>
    <col min="13" max="13" width="17.81640625" bestFit="1" customWidth="1"/>
    <col min="14" max="14" width="19.453125" bestFit="1" customWidth="1"/>
    <col min="15" max="15" width="23.54296875" bestFit="1" customWidth="1"/>
    <col min="16" max="16" width="17" bestFit="1" customWidth="1"/>
    <col min="17" max="17" width="17.453125" bestFit="1" customWidth="1"/>
    <col min="18" max="18" width="22.7265625" bestFit="1" customWidth="1"/>
  </cols>
  <sheetData>
    <row r="1" spans="1:18" x14ac:dyDescent="0.25">
      <c r="A1" t="s">
        <v>265</v>
      </c>
      <c r="B1" t="s">
        <v>266</v>
      </c>
      <c r="C1" t="s">
        <v>268</v>
      </c>
      <c r="D1" t="s">
        <v>269</v>
      </c>
      <c r="E1" t="s">
        <v>236</v>
      </c>
      <c r="F1" t="s">
        <v>342</v>
      </c>
      <c r="G1" t="s">
        <v>343</v>
      </c>
      <c r="H1" t="s">
        <v>344</v>
      </c>
      <c r="I1" t="s">
        <v>345</v>
      </c>
      <c r="J1" t="s">
        <v>346</v>
      </c>
      <c r="K1" t="s">
        <v>347</v>
      </c>
      <c r="L1" t="s">
        <v>348</v>
      </c>
      <c r="M1" t="s">
        <v>349</v>
      </c>
      <c r="N1" t="s">
        <v>350</v>
      </c>
      <c r="O1" t="s">
        <v>351</v>
      </c>
      <c r="P1" t="s">
        <v>352</v>
      </c>
      <c r="Q1" t="s">
        <v>353</v>
      </c>
      <c r="R1" t="s">
        <v>354</v>
      </c>
    </row>
    <row r="2" spans="1:18" x14ac:dyDescent="0.25">
      <c r="A2" t="s">
        <v>19383</v>
      </c>
      <c r="B2" t="s">
        <v>72</v>
      </c>
      <c r="C2" t="s">
        <v>243</v>
      </c>
      <c r="D2" t="s">
        <v>213</v>
      </c>
      <c r="E2" t="s">
        <v>19223</v>
      </c>
      <c r="F2">
        <v>82</v>
      </c>
      <c r="G2">
        <v>1628.6</v>
      </c>
      <c r="H2">
        <v>3</v>
      </c>
      <c r="I2">
        <v>10</v>
      </c>
      <c r="J2">
        <v>0</v>
      </c>
      <c r="K2">
        <v>0</v>
      </c>
      <c r="L2">
        <v>18.87</v>
      </c>
      <c r="M2">
        <v>85</v>
      </c>
      <c r="N2">
        <v>1657.47</v>
      </c>
      <c r="O2">
        <v>15</v>
      </c>
      <c r="P2">
        <v>4</v>
      </c>
      <c r="Q2">
        <v>0</v>
      </c>
      <c r="R2">
        <v>19</v>
      </c>
    </row>
    <row r="3" spans="1:18" x14ac:dyDescent="0.25">
      <c r="A3" t="s">
        <v>19384</v>
      </c>
      <c r="B3" t="s">
        <v>74</v>
      </c>
      <c r="C3" t="s">
        <v>239</v>
      </c>
      <c r="D3" t="s">
        <v>123</v>
      </c>
      <c r="E3" t="s">
        <v>19223</v>
      </c>
      <c r="F3">
        <v>136</v>
      </c>
      <c r="G3">
        <v>5943.11</v>
      </c>
      <c r="H3">
        <v>2</v>
      </c>
      <c r="I3">
        <v>55</v>
      </c>
      <c r="J3">
        <v>2</v>
      </c>
      <c r="K3">
        <v>64</v>
      </c>
      <c r="L3">
        <v>57.05</v>
      </c>
      <c r="M3">
        <v>136</v>
      </c>
      <c r="N3">
        <v>5991.16</v>
      </c>
      <c r="O3">
        <v>43</v>
      </c>
      <c r="P3">
        <v>4</v>
      </c>
      <c r="Q3">
        <v>4</v>
      </c>
      <c r="R3">
        <v>43</v>
      </c>
    </row>
    <row r="4" spans="1:18" x14ac:dyDescent="0.25">
      <c r="A4" t="s">
        <v>19385</v>
      </c>
      <c r="B4" t="s">
        <v>73</v>
      </c>
      <c r="C4" t="s">
        <v>244</v>
      </c>
      <c r="D4" t="s">
        <v>201</v>
      </c>
      <c r="E4" t="s">
        <v>19223</v>
      </c>
      <c r="F4">
        <v>301</v>
      </c>
      <c r="G4">
        <v>2030</v>
      </c>
      <c r="H4">
        <v>11</v>
      </c>
      <c r="I4">
        <v>60.47</v>
      </c>
      <c r="J4">
        <v>13</v>
      </c>
      <c r="K4">
        <v>81</v>
      </c>
      <c r="L4">
        <v>28</v>
      </c>
      <c r="M4">
        <v>299</v>
      </c>
      <c r="N4">
        <v>2037.47</v>
      </c>
      <c r="O4">
        <v>15</v>
      </c>
      <c r="P4">
        <v>0</v>
      </c>
      <c r="Q4">
        <v>3</v>
      </c>
      <c r="R4">
        <v>12</v>
      </c>
    </row>
    <row r="5" spans="1:18" x14ac:dyDescent="0.25">
      <c r="A5" t="s">
        <v>19386</v>
      </c>
      <c r="B5" t="s">
        <v>75</v>
      </c>
      <c r="C5" t="s">
        <v>241</v>
      </c>
      <c r="D5" t="s">
        <v>111</v>
      </c>
      <c r="E5" t="s">
        <v>19223</v>
      </c>
      <c r="F5">
        <v>2</v>
      </c>
      <c r="G5">
        <v>48</v>
      </c>
      <c r="H5">
        <v>0</v>
      </c>
      <c r="I5">
        <v>0</v>
      </c>
      <c r="J5">
        <v>0</v>
      </c>
      <c r="K5">
        <v>0</v>
      </c>
      <c r="L5">
        <v>0</v>
      </c>
      <c r="M5">
        <v>2</v>
      </c>
      <c r="N5">
        <v>48</v>
      </c>
      <c r="O5">
        <v>0</v>
      </c>
      <c r="P5">
        <v>0</v>
      </c>
      <c r="Q5">
        <v>0</v>
      </c>
      <c r="R5">
        <v>0</v>
      </c>
    </row>
    <row r="6" spans="1:18" x14ac:dyDescent="0.25">
      <c r="A6" t="s">
        <v>19387</v>
      </c>
      <c r="B6" t="s">
        <v>72</v>
      </c>
      <c r="C6" t="s">
        <v>239</v>
      </c>
      <c r="D6" t="s">
        <v>139</v>
      </c>
      <c r="E6" t="s">
        <v>19223</v>
      </c>
      <c r="F6">
        <v>240</v>
      </c>
      <c r="G6">
        <v>6086.09</v>
      </c>
      <c r="H6">
        <v>7</v>
      </c>
      <c r="I6">
        <v>208.47</v>
      </c>
      <c r="J6">
        <v>17</v>
      </c>
      <c r="K6">
        <v>237</v>
      </c>
      <c r="L6">
        <v>22.46</v>
      </c>
      <c r="M6">
        <v>230</v>
      </c>
      <c r="N6">
        <v>6080.02</v>
      </c>
      <c r="O6">
        <v>151</v>
      </c>
      <c r="P6">
        <v>9</v>
      </c>
      <c r="Q6">
        <v>23</v>
      </c>
      <c r="R6">
        <v>137</v>
      </c>
    </row>
    <row r="7" spans="1:18" x14ac:dyDescent="0.25">
      <c r="A7" t="s">
        <v>19388</v>
      </c>
      <c r="B7" t="s">
        <v>76</v>
      </c>
      <c r="C7" t="s">
        <v>239</v>
      </c>
      <c r="D7" t="s">
        <v>142</v>
      </c>
      <c r="E7" t="s">
        <v>19223</v>
      </c>
      <c r="F7">
        <v>0</v>
      </c>
      <c r="G7">
        <v>0</v>
      </c>
      <c r="H7">
        <v>0</v>
      </c>
      <c r="I7">
        <v>0</v>
      </c>
      <c r="J7">
        <v>0</v>
      </c>
      <c r="K7">
        <v>0</v>
      </c>
      <c r="L7">
        <v>0</v>
      </c>
      <c r="M7">
        <v>0</v>
      </c>
      <c r="N7">
        <v>0</v>
      </c>
      <c r="O7">
        <v>80</v>
      </c>
      <c r="P7">
        <v>9</v>
      </c>
      <c r="Q7">
        <v>10</v>
      </c>
      <c r="R7">
        <v>79</v>
      </c>
    </row>
    <row r="8" spans="1:18" x14ac:dyDescent="0.25">
      <c r="A8" t="s">
        <v>19389</v>
      </c>
      <c r="B8" t="s">
        <v>76</v>
      </c>
      <c r="C8" t="s">
        <v>81</v>
      </c>
      <c r="D8" t="s">
        <v>248</v>
      </c>
      <c r="E8" t="s">
        <v>19223</v>
      </c>
      <c r="F8">
        <v>0</v>
      </c>
      <c r="G8">
        <v>0</v>
      </c>
      <c r="H8">
        <v>0</v>
      </c>
      <c r="I8">
        <v>0</v>
      </c>
      <c r="J8">
        <v>0</v>
      </c>
      <c r="K8">
        <v>0</v>
      </c>
      <c r="L8">
        <v>0</v>
      </c>
      <c r="M8">
        <v>0</v>
      </c>
      <c r="N8">
        <v>0</v>
      </c>
      <c r="O8">
        <v>7752</v>
      </c>
      <c r="P8">
        <v>727</v>
      </c>
      <c r="Q8">
        <v>1117</v>
      </c>
      <c r="R8">
        <v>7362</v>
      </c>
    </row>
    <row r="9" spans="1:18" x14ac:dyDescent="0.25">
      <c r="A9" t="s">
        <v>19390</v>
      </c>
      <c r="B9" t="s">
        <v>73</v>
      </c>
      <c r="C9" t="s">
        <v>240</v>
      </c>
      <c r="D9" t="s">
        <v>163</v>
      </c>
      <c r="E9" t="s">
        <v>19223</v>
      </c>
      <c r="F9">
        <v>71</v>
      </c>
      <c r="G9">
        <v>529</v>
      </c>
      <c r="H9">
        <v>4</v>
      </c>
      <c r="I9">
        <v>13</v>
      </c>
      <c r="J9">
        <v>6</v>
      </c>
      <c r="K9">
        <v>48</v>
      </c>
      <c r="L9">
        <v>12</v>
      </c>
      <c r="M9">
        <v>69</v>
      </c>
      <c r="N9">
        <v>506</v>
      </c>
      <c r="O9">
        <v>5</v>
      </c>
      <c r="P9">
        <v>0</v>
      </c>
      <c r="Q9">
        <v>0</v>
      </c>
      <c r="R9">
        <v>5</v>
      </c>
    </row>
    <row r="10" spans="1:18" x14ac:dyDescent="0.25">
      <c r="A10" t="s">
        <v>19391</v>
      </c>
      <c r="B10" t="s">
        <v>72</v>
      </c>
      <c r="C10" t="s">
        <v>237</v>
      </c>
      <c r="D10" t="s">
        <v>168</v>
      </c>
      <c r="E10" t="s">
        <v>19223</v>
      </c>
      <c r="F10">
        <v>347</v>
      </c>
      <c r="G10">
        <v>7775.49</v>
      </c>
      <c r="H10">
        <v>17</v>
      </c>
      <c r="I10">
        <v>325</v>
      </c>
      <c r="J10">
        <v>16</v>
      </c>
      <c r="K10">
        <v>367</v>
      </c>
      <c r="L10">
        <v>99.98</v>
      </c>
      <c r="M10">
        <v>348</v>
      </c>
      <c r="N10">
        <v>7833.47</v>
      </c>
      <c r="O10">
        <v>63</v>
      </c>
      <c r="P10">
        <v>11</v>
      </c>
      <c r="Q10">
        <v>10</v>
      </c>
      <c r="R10">
        <v>64</v>
      </c>
    </row>
    <row r="11" spans="1:18" x14ac:dyDescent="0.25">
      <c r="A11" t="s">
        <v>19392</v>
      </c>
      <c r="B11" t="s">
        <v>19169</v>
      </c>
      <c r="C11" t="s">
        <v>239</v>
      </c>
      <c r="D11" t="s">
        <v>120</v>
      </c>
      <c r="E11" t="s">
        <v>19223</v>
      </c>
      <c r="F11">
        <v>0</v>
      </c>
      <c r="G11">
        <v>0</v>
      </c>
      <c r="H11">
        <v>0</v>
      </c>
      <c r="I11">
        <v>0</v>
      </c>
      <c r="J11">
        <v>0</v>
      </c>
      <c r="K11">
        <v>0</v>
      </c>
      <c r="L11">
        <v>0</v>
      </c>
      <c r="M11">
        <v>0</v>
      </c>
      <c r="N11">
        <v>0</v>
      </c>
      <c r="O11">
        <v>0</v>
      </c>
      <c r="P11">
        <v>1</v>
      </c>
      <c r="Q11">
        <v>0</v>
      </c>
      <c r="R11">
        <v>1</v>
      </c>
    </row>
    <row r="12" spans="1:18" x14ac:dyDescent="0.25">
      <c r="A12" t="s">
        <v>19393</v>
      </c>
      <c r="B12" t="s">
        <v>73</v>
      </c>
      <c r="C12" t="s">
        <v>242</v>
      </c>
      <c r="D12" t="s">
        <v>222</v>
      </c>
      <c r="E12" t="s">
        <v>19223</v>
      </c>
      <c r="F12">
        <v>99</v>
      </c>
      <c r="G12">
        <v>606</v>
      </c>
      <c r="H12">
        <v>2</v>
      </c>
      <c r="I12">
        <v>10.47</v>
      </c>
      <c r="J12">
        <v>4</v>
      </c>
      <c r="K12">
        <v>24</v>
      </c>
      <c r="L12">
        <v>10</v>
      </c>
      <c r="M12">
        <v>97</v>
      </c>
      <c r="N12">
        <v>602.47</v>
      </c>
      <c r="O12">
        <v>1</v>
      </c>
      <c r="P12">
        <v>0</v>
      </c>
      <c r="Q12">
        <v>0</v>
      </c>
      <c r="R12">
        <v>1</v>
      </c>
    </row>
    <row r="13" spans="1:18" x14ac:dyDescent="0.25">
      <c r="A13" t="s">
        <v>19394</v>
      </c>
      <c r="B13" t="s">
        <v>72</v>
      </c>
      <c r="C13" t="s">
        <v>245</v>
      </c>
      <c r="D13" t="s">
        <v>216</v>
      </c>
      <c r="E13" t="s">
        <v>19223</v>
      </c>
      <c r="F13">
        <v>262</v>
      </c>
      <c r="G13">
        <v>5724.22</v>
      </c>
      <c r="H13">
        <v>16</v>
      </c>
      <c r="I13">
        <v>376</v>
      </c>
      <c r="J13">
        <v>19</v>
      </c>
      <c r="K13">
        <v>433</v>
      </c>
      <c r="L13">
        <v>-20.059999999999999</v>
      </c>
      <c r="M13">
        <v>259</v>
      </c>
      <c r="N13">
        <v>5647.16</v>
      </c>
      <c r="O13">
        <v>34</v>
      </c>
      <c r="P13">
        <v>6</v>
      </c>
      <c r="Q13">
        <v>3</v>
      </c>
      <c r="R13">
        <v>37</v>
      </c>
    </row>
    <row r="14" spans="1:18" x14ac:dyDescent="0.25">
      <c r="A14" t="s">
        <v>19395</v>
      </c>
      <c r="B14" t="s">
        <v>72</v>
      </c>
      <c r="C14" t="s">
        <v>245</v>
      </c>
      <c r="D14" t="s">
        <v>84</v>
      </c>
      <c r="E14" t="s">
        <v>19223</v>
      </c>
      <c r="F14">
        <v>193</v>
      </c>
      <c r="G14">
        <v>4308.1099999999997</v>
      </c>
      <c r="H14">
        <v>17</v>
      </c>
      <c r="I14">
        <v>422</v>
      </c>
      <c r="J14">
        <v>6</v>
      </c>
      <c r="K14">
        <v>222</v>
      </c>
      <c r="L14">
        <v>20.05</v>
      </c>
      <c r="M14">
        <v>204</v>
      </c>
      <c r="N14">
        <v>4528.16</v>
      </c>
      <c r="O14">
        <v>22</v>
      </c>
      <c r="P14">
        <v>3</v>
      </c>
      <c r="Q14">
        <v>2</v>
      </c>
      <c r="R14">
        <v>23</v>
      </c>
    </row>
    <row r="15" spans="1:18" x14ac:dyDescent="0.25">
      <c r="A15" t="s">
        <v>19396</v>
      </c>
      <c r="B15" t="s">
        <v>74</v>
      </c>
      <c r="C15" t="s">
        <v>242</v>
      </c>
      <c r="D15" t="s">
        <v>192</v>
      </c>
      <c r="E15" t="s">
        <v>19223</v>
      </c>
      <c r="F15">
        <v>41</v>
      </c>
      <c r="G15">
        <v>2097</v>
      </c>
      <c r="H15">
        <v>6</v>
      </c>
      <c r="I15">
        <v>188</v>
      </c>
      <c r="J15">
        <v>4</v>
      </c>
      <c r="K15">
        <v>206</v>
      </c>
      <c r="L15">
        <v>35</v>
      </c>
      <c r="M15">
        <v>43</v>
      </c>
      <c r="N15">
        <v>2114</v>
      </c>
      <c r="O15">
        <v>17</v>
      </c>
      <c r="P15">
        <v>0</v>
      </c>
      <c r="Q15">
        <v>2</v>
      </c>
      <c r="R15">
        <v>15</v>
      </c>
    </row>
    <row r="16" spans="1:18" x14ac:dyDescent="0.25">
      <c r="A16" t="s">
        <v>19397</v>
      </c>
      <c r="B16" t="s">
        <v>74</v>
      </c>
      <c r="C16" t="s">
        <v>241</v>
      </c>
      <c r="D16" t="s">
        <v>189</v>
      </c>
      <c r="E16" t="s">
        <v>19223</v>
      </c>
      <c r="F16">
        <v>84</v>
      </c>
      <c r="G16">
        <v>4381</v>
      </c>
      <c r="H16">
        <v>6</v>
      </c>
      <c r="I16">
        <v>301</v>
      </c>
      <c r="J16">
        <v>7</v>
      </c>
      <c r="K16">
        <v>375</v>
      </c>
      <c r="L16">
        <v>17</v>
      </c>
      <c r="M16">
        <v>83</v>
      </c>
      <c r="N16">
        <v>4324</v>
      </c>
      <c r="O16">
        <v>10</v>
      </c>
      <c r="P16">
        <v>2</v>
      </c>
      <c r="Q16">
        <v>2</v>
      </c>
      <c r="R16">
        <v>10</v>
      </c>
    </row>
    <row r="17" spans="1:18" x14ac:dyDescent="0.25">
      <c r="A17" t="s">
        <v>19398</v>
      </c>
      <c r="B17" t="s">
        <v>72</v>
      </c>
      <c r="C17" t="s">
        <v>241</v>
      </c>
      <c r="D17" t="s">
        <v>111</v>
      </c>
      <c r="E17" t="s">
        <v>19223</v>
      </c>
      <c r="F17">
        <v>132</v>
      </c>
      <c r="G17">
        <v>3550.2</v>
      </c>
      <c r="H17">
        <v>3</v>
      </c>
      <c r="I17">
        <v>33</v>
      </c>
      <c r="J17">
        <v>5</v>
      </c>
      <c r="K17">
        <v>69</v>
      </c>
      <c r="L17">
        <v>-5.18</v>
      </c>
      <c r="M17">
        <v>130</v>
      </c>
      <c r="N17">
        <v>3509.02</v>
      </c>
      <c r="O17">
        <v>11</v>
      </c>
      <c r="P17">
        <v>4</v>
      </c>
      <c r="Q17">
        <v>2</v>
      </c>
      <c r="R17">
        <v>13</v>
      </c>
    </row>
    <row r="18" spans="1:18" x14ac:dyDescent="0.25">
      <c r="A18" t="s">
        <v>19399</v>
      </c>
      <c r="B18" t="s">
        <v>72</v>
      </c>
      <c r="C18" t="s">
        <v>240</v>
      </c>
      <c r="D18" t="s">
        <v>163</v>
      </c>
      <c r="E18" t="s">
        <v>19223</v>
      </c>
      <c r="F18">
        <v>171</v>
      </c>
      <c r="G18">
        <v>5694.11</v>
      </c>
      <c r="H18">
        <v>12</v>
      </c>
      <c r="I18">
        <v>375</v>
      </c>
      <c r="J18">
        <v>10</v>
      </c>
      <c r="K18">
        <v>196</v>
      </c>
      <c r="L18">
        <v>9.9700000000000006</v>
      </c>
      <c r="M18">
        <v>173</v>
      </c>
      <c r="N18">
        <v>5883.08</v>
      </c>
      <c r="O18">
        <v>34</v>
      </c>
      <c r="P18">
        <v>5</v>
      </c>
      <c r="Q18">
        <v>3</v>
      </c>
      <c r="R18">
        <v>36</v>
      </c>
    </row>
    <row r="19" spans="1:18" x14ac:dyDescent="0.25">
      <c r="A19" t="s">
        <v>19400</v>
      </c>
      <c r="B19" t="s">
        <v>76</v>
      </c>
      <c r="C19" t="s">
        <v>237</v>
      </c>
      <c r="D19" t="s">
        <v>223</v>
      </c>
      <c r="E19" t="s">
        <v>19223</v>
      </c>
      <c r="F19">
        <v>0</v>
      </c>
      <c r="G19">
        <v>0</v>
      </c>
      <c r="H19">
        <v>0</v>
      </c>
      <c r="I19">
        <v>0</v>
      </c>
      <c r="J19">
        <v>0</v>
      </c>
      <c r="K19">
        <v>0</v>
      </c>
      <c r="L19">
        <v>0</v>
      </c>
      <c r="M19">
        <v>0</v>
      </c>
      <c r="N19">
        <v>0</v>
      </c>
      <c r="O19">
        <v>33</v>
      </c>
      <c r="P19">
        <v>12</v>
      </c>
      <c r="Q19">
        <v>5</v>
      </c>
      <c r="R19">
        <v>40</v>
      </c>
    </row>
    <row r="20" spans="1:18" x14ac:dyDescent="0.25">
      <c r="A20" t="s">
        <v>19401</v>
      </c>
      <c r="B20" t="s">
        <v>75</v>
      </c>
      <c r="C20" t="s">
        <v>245</v>
      </c>
      <c r="D20" t="s">
        <v>171</v>
      </c>
      <c r="E20" t="s">
        <v>19223</v>
      </c>
      <c r="F20">
        <v>5</v>
      </c>
      <c r="G20">
        <v>111</v>
      </c>
      <c r="H20">
        <v>0</v>
      </c>
      <c r="I20">
        <v>0</v>
      </c>
      <c r="J20">
        <v>0</v>
      </c>
      <c r="K20">
        <v>0</v>
      </c>
      <c r="L20">
        <v>0</v>
      </c>
      <c r="M20">
        <v>5</v>
      </c>
      <c r="N20">
        <v>111</v>
      </c>
      <c r="O20">
        <v>0</v>
      </c>
      <c r="P20">
        <v>0</v>
      </c>
      <c r="Q20">
        <v>0</v>
      </c>
      <c r="R20">
        <v>0</v>
      </c>
    </row>
    <row r="21" spans="1:18" x14ac:dyDescent="0.25">
      <c r="A21" t="s">
        <v>19402</v>
      </c>
      <c r="B21" t="s">
        <v>73</v>
      </c>
      <c r="C21" t="s">
        <v>242</v>
      </c>
      <c r="D21" t="s">
        <v>229</v>
      </c>
      <c r="E21" t="s">
        <v>19223</v>
      </c>
      <c r="F21">
        <v>82</v>
      </c>
      <c r="G21">
        <v>492</v>
      </c>
      <c r="H21">
        <v>2</v>
      </c>
      <c r="I21">
        <v>9</v>
      </c>
      <c r="J21">
        <v>9</v>
      </c>
      <c r="K21">
        <v>56</v>
      </c>
      <c r="L21">
        <v>4</v>
      </c>
      <c r="M21">
        <v>75</v>
      </c>
      <c r="N21">
        <v>449</v>
      </c>
      <c r="O21">
        <v>2</v>
      </c>
      <c r="P21">
        <v>1</v>
      </c>
      <c r="Q21">
        <v>0</v>
      </c>
      <c r="R21">
        <v>3</v>
      </c>
    </row>
    <row r="22" spans="1:18" x14ac:dyDescent="0.25">
      <c r="A22" t="s">
        <v>19403</v>
      </c>
      <c r="B22" t="s">
        <v>73</v>
      </c>
      <c r="C22" t="s">
        <v>239</v>
      </c>
      <c r="D22" t="s">
        <v>146</v>
      </c>
      <c r="E22" t="s">
        <v>19223</v>
      </c>
      <c r="F22">
        <v>120</v>
      </c>
      <c r="G22">
        <v>734.47</v>
      </c>
      <c r="H22">
        <v>1</v>
      </c>
      <c r="I22">
        <v>3</v>
      </c>
      <c r="J22">
        <v>10</v>
      </c>
      <c r="K22">
        <v>52.49</v>
      </c>
      <c r="L22">
        <v>3.96</v>
      </c>
      <c r="M22">
        <v>111</v>
      </c>
      <c r="N22">
        <v>688.94</v>
      </c>
      <c r="O22">
        <v>5</v>
      </c>
      <c r="P22">
        <v>4</v>
      </c>
      <c r="Q22">
        <v>1</v>
      </c>
      <c r="R22">
        <v>8</v>
      </c>
    </row>
    <row r="23" spans="1:18" x14ac:dyDescent="0.25">
      <c r="A23" t="s">
        <v>19404</v>
      </c>
      <c r="B23" t="s">
        <v>76</v>
      </c>
      <c r="C23" t="s">
        <v>245</v>
      </c>
      <c r="D23" t="s">
        <v>185</v>
      </c>
      <c r="E23" t="s">
        <v>19223</v>
      </c>
      <c r="F23">
        <v>0</v>
      </c>
      <c r="G23">
        <v>0</v>
      </c>
      <c r="H23">
        <v>0</v>
      </c>
      <c r="I23">
        <v>0</v>
      </c>
      <c r="J23">
        <v>0</v>
      </c>
      <c r="K23">
        <v>0</v>
      </c>
      <c r="L23">
        <v>0</v>
      </c>
      <c r="M23">
        <v>0</v>
      </c>
      <c r="N23">
        <v>0</v>
      </c>
      <c r="O23">
        <v>2</v>
      </c>
      <c r="P23">
        <v>0</v>
      </c>
      <c r="Q23">
        <v>1</v>
      </c>
      <c r="R23">
        <v>1</v>
      </c>
    </row>
    <row r="24" spans="1:18" x14ac:dyDescent="0.25">
      <c r="A24" t="s">
        <v>19405</v>
      </c>
      <c r="B24" t="s">
        <v>72</v>
      </c>
      <c r="C24" t="s">
        <v>245</v>
      </c>
      <c r="D24" t="s">
        <v>116</v>
      </c>
      <c r="E24" t="s">
        <v>19223</v>
      </c>
      <c r="F24">
        <v>271</v>
      </c>
      <c r="G24">
        <v>4933.6000000000004</v>
      </c>
      <c r="H24">
        <v>15</v>
      </c>
      <c r="I24">
        <v>261</v>
      </c>
      <c r="J24">
        <v>11</v>
      </c>
      <c r="K24">
        <v>91</v>
      </c>
      <c r="L24">
        <v>44.95</v>
      </c>
      <c r="M24">
        <v>275</v>
      </c>
      <c r="N24">
        <v>5148.55</v>
      </c>
      <c r="O24">
        <v>23</v>
      </c>
      <c r="P24">
        <v>5</v>
      </c>
      <c r="Q24">
        <v>3</v>
      </c>
      <c r="R24">
        <v>25</v>
      </c>
    </row>
    <row r="25" spans="1:18" x14ac:dyDescent="0.25">
      <c r="A25" t="s">
        <v>19406</v>
      </c>
      <c r="B25" t="s">
        <v>75</v>
      </c>
      <c r="C25" t="s">
        <v>239</v>
      </c>
      <c r="D25" t="s">
        <v>110</v>
      </c>
      <c r="E25" t="s">
        <v>19223</v>
      </c>
      <c r="F25">
        <v>4</v>
      </c>
      <c r="G25">
        <v>85</v>
      </c>
      <c r="H25">
        <v>1</v>
      </c>
      <c r="I25">
        <v>15</v>
      </c>
      <c r="J25">
        <v>0</v>
      </c>
      <c r="K25">
        <v>0</v>
      </c>
      <c r="L25">
        <v>0</v>
      </c>
      <c r="M25">
        <v>5</v>
      </c>
      <c r="N25">
        <v>100</v>
      </c>
      <c r="O25">
        <v>0</v>
      </c>
      <c r="P25">
        <v>0</v>
      </c>
      <c r="Q25">
        <v>0</v>
      </c>
      <c r="R25">
        <v>0</v>
      </c>
    </row>
    <row r="26" spans="1:18" x14ac:dyDescent="0.25">
      <c r="A26" t="s">
        <v>19407</v>
      </c>
      <c r="B26" t="s">
        <v>73</v>
      </c>
      <c r="C26" t="s">
        <v>240</v>
      </c>
      <c r="D26" t="s">
        <v>252</v>
      </c>
      <c r="E26" t="s">
        <v>19223</v>
      </c>
      <c r="F26">
        <v>889</v>
      </c>
      <c r="G26">
        <v>6245.96</v>
      </c>
      <c r="H26">
        <v>35</v>
      </c>
      <c r="I26">
        <v>158.47</v>
      </c>
      <c r="J26">
        <v>57</v>
      </c>
      <c r="K26">
        <v>387.98</v>
      </c>
      <c r="L26">
        <v>-3.04</v>
      </c>
      <c r="M26">
        <v>867</v>
      </c>
      <c r="N26">
        <v>6013.41</v>
      </c>
      <c r="O26">
        <v>40</v>
      </c>
      <c r="P26">
        <v>1</v>
      </c>
      <c r="Q26">
        <v>7</v>
      </c>
      <c r="R26">
        <v>34</v>
      </c>
    </row>
    <row r="27" spans="1:18" x14ac:dyDescent="0.25">
      <c r="A27" t="s">
        <v>19408</v>
      </c>
      <c r="B27" t="s">
        <v>76</v>
      </c>
      <c r="C27" t="s">
        <v>241</v>
      </c>
      <c r="D27" t="s">
        <v>89</v>
      </c>
      <c r="E27" t="s">
        <v>19223</v>
      </c>
      <c r="F27">
        <v>0</v>
      </c>
      <c r="G27">
        <v>0</v>
      </c>
      <c r="H27">
        <v>0</v>
      </c>
      <c r="I27">
        <v>0</v>
      </c>
      <c r="J27">
        <v>0</v>
      </c>
      <c r="K27">
        <v>0</v>
      </c>
      <c r="L27">
        <v>0</v>
      </c>
      <c r="M27">
        <v>0</v>
      </c>
      <c r="N27">
        <v>0</v>
      </c>
      <c r="O27">
        <v>1</v>
      </c>
      <c r="P27">
        <v>1</v>
      </c>
      <c r="Q27">
        <v>0</v>
      </c>
      <c r="R27">
        <v>2</v>
      </c>
    </row>
    <row r="28" spans="1:18" x14ac:dyDescent="0.25">
      <c r="A28" t="s">
        <v>19409</v>
      </c>
      <c r="B28" t="s">
        <v>73</v>
      </c>
      <c r="C28" t="s">
        <v>237</v>
      </c>
      <c r="D28" t="s">
        <v>249</v>
      </c>
      <c r="E28" t="s">
        <v>19223</v>
      </c>
      <c r="F28">
        <v>1930</v>
      </c>
      <c r="G28">
        <v>13310.33</v>
      </c>
      <c r="H28">
        <v>53</v>
      </c>
      <c r="I28">
        <v>280.88</v>
      </c>
      <c r="J28">
        <v>98</v>
      </c>
      <c r="K28">
        <v>650.45000000000005</v>
      </c>
      <c r="L28">
        <v>13.82</v>
      </c>
      <c r="M28">
        <v>1885</v>
      </c>
      <c r="N28">
        <v>12954.58</v>
      </c>
      <c r="O28">
        <v>117</v>
      </c>
      <c r="P28">
        <v>14</v>
      </c>
      <c r="Q28">
        <v>24</v>
      </c>
      <c r="R28">
        <v>107</v>
      </c>
    </row>
    <row r="29" spans="1:18" x14ac:dyDescent="0.25">
      <c r="A29" t="s">
        <v>19410</v>
      </c>
      <c r="B29" t="s">
        <v>74</v>
      </c>
      <c r="C29" t="s">
        <v>241</v>
      </c>
      <c r="D29" t="s">
        <v>220</v>
      </c>
      <c r="E29" t="s">
        <v>19223</v>
      </c>
      <c r="F29">
        <v>101</v>
      </c>
      <c r="G29">
        <v>5465.33</v>
      </c>
      <c r="H29">
        <v>5</v>
      </c>
      <c r="I29">
        <v>282</v>
      </c>
      <c r="J29">
        <v>3</v>
      </c>
      <c r="K29">
        <v>121</v>
      </c>
      <c r="L29">
        <v>8.91</v>
      </c>
      <c r="M29">
        <v>103</v>
      </c>
      <c r="N29">
        <v>5635.24</v>
      </c>
      <c r="O29">
        <v>16</v>
      </c>
      <c r="P29">
        <v>2</v>
      </c>
      <c r="Q29">
        <v>0</v>
      </c>
      <c r="R29">
        <v>18</v>
      </c>
    </row>
    <row r="30" spans="1:18" x14ac:dyDescent="0.25">
      <c r="A30" t="s">
        <v>19411</v>
      </c>
      <c r="B30" t="s">
        <v>74</v>
      </c>
      <c r="C30" t="s">
        <v>242</v>
      </c>
      <c r="D30" t="s">
        <v>197</v>
      </c>
      <c r="E30" t="s">
        <v>19223</v>
      </c>
      <c r="F30">
        <v>93</v>
      </c>
      <c r="G30">
        <v>5498</v>
      </c>
      <c r="H30">
        <v>10</v>
      </c>
      <c r="I30">
        <v>415</v>
      </c>
      <c r="J30">
        <v>4</v>
      </c>
      <c r="K30">
        <v>223</v>
      </c>
      <c r="L30">
        <v>-29</v>
      </c>
      <c r="M30">
        <v>99</v>
      </c>
      <c r="N30">
        <v>5661</v>
      </c>
      <c r="O30">
        <v>24</v>
      </c>
      <c r="P30">
        <v>0</v>
      </c>
      <c r="Q30">
        <v>2</v>
      </c>
      <c r="R30">
        <v>22</v>
      </c>
    </row>
    <row r="31" spans="1:18" x14ac:dyDescent="0.25">
      <c r="A31" t="s">
        <v>19412</v>
      </c>
      <c r="B31" t="s">
        <v>74</v>
      </c>
      <c r="C31" t="s">
        <v>239</v>
      </c>
      <c r="D31" t="s">
        <v>208</v>
      </c>
      <c r="E31" t="s">
        <v>19223</v>
      </c>
      <c r="F31">
        <v>95</v>
      </c>
      <c r="G31">
        <v>4600.22</v>
      </c>
      <c r="H31">
        <v>3</v>
      </c>
      <c r="I31">
        <v>104</v>
      </c>
      <c r="J31">
        <v>4</v>
      </c>
      <c r="K31">
        <v>159</v>
      </c>
      <c r="L31">
        <v>12.94</v>
      </c>
      <c r="M31">
        <v>94</v>
      </c>
      <c r="N31">
        <v>4558.16</v>
      </c>
      <c r="O31">
        <v>18</v>
      </c>
      <c r="P31">
        <v>7</v>
      </c>
      <c r="Q31">
        <v>4</v>
      </c>
      <c r="R31">
        <v>21</v>
      </c>
    </row>
    <row r="32" spans="1:18" x14ac:dyDescent="0.25">
      <c r="A32" t="s">
        <v>19413</v>
      </c>
      <c r="B32" t="s">
        <v>75</v>
      </c>
      <c r="C32" t="s">
        <v>245</v>
      </c>
      <c r="D32" t="s">
        <v>94</v>
      </c>
      <c r="E32" t="s">
        <v>19223</v>
      </c>
      <c r="F32">
        <v>3</v>
      </c>
      <c r="G32">
        <v>87</v>
      </c>
      <c r="H32">
        <v>1</v>
      </c>
      <c r="I32">
        <v>12</v>
      </c>
      <c r="J32">
        <v>0</v>
      </c>
      <c r="K32">
        <v>0</v>
      </c>
      <c r="L32">
        <v>0</v>
      </c>
      <c r="M32">
        <v>4</v>
      </c>
      <c r="N32">
        <v>99</v>
      </c>
      <c r="O32">
        <v>0</v>
      </c>
      <c r="P32">
        <v>0</v>
      </c>
      <c r="Q32">
        <v>0</v>
      </c>
      <c r="R32">
        <v>0</v>
      </c>
    </row>
    <row r="33" spans="1:18" x14ac:dyDescent="0.25">
      <c r="A33" t="s">
        <v>19414</v>
      </c>
      <c r="B33" t="s">
        <v>72</v>
      </c>
      <c r="C33" t="s">
        <v>241</v>
      </c>
      <c r="D33" t="s">
        <v>148</v>
      </c>
      <c r="E33" t="s">
        <v>19223</v>
      </c>
      <c r="F33">
        <v>94</v>
      </c>
      <c r="G33">
        <v>2868</v>
      </c>
      <c r="H33">
        <v>6</v>
      </c>
      <c r="I33">
        <v>365</v>
      </c>
      <c r="J33">
        <v>9</v>
      </c>
      <c r="K33">
        <v>213</v>
      </c>
      <c r="L33">
        <v>-34</v>
      </c>
      <c r="M33">
        <v>91</v>
      </c>
      <c r="N33">
        <v>2986</v>
      </c>
      <c r="O33">
        <v>6</v>
      </c>
      <c r="P33">
        <v>3</v>
      </c>
      <c r="Q33">
        <v>1</v>
      </c>
      <c r="R33">
        <v>8</v>
      </c>
    </row>
    <row r="34" spans="1:18" x14ac:dyDescent="0.25">
      <c r="A34" t="s">
        <v>19415</v>
      </c>
      <c r="B34" t="s">
        <v>73</v>
      </c>
      <c r="C34" t="s">
        <v>239</v>
      </c>
      <c r="D34" t="s">
        <v>133</v>
      </c>
      <c r="E34" t="s">
        <v>19223</v>
      </c>
      <c r="F34">
        <v>82</v>
      </c>
      <c r="G34">
        <v>554</v>
      </c>
      <c r="H34">
        <v>2</v>
      </c>
      <c r="I34">
        <v>8</v>
      </c>
      <c r="J34">
        <v>4</v>
      </c>
      <c r="K34">
        <v>22</v>
      </c>
      <c r="L34">
        <v>16.47</v>
      </c>
      <c r="M34">
        <v>80</v>
      </c>
      <c r="N34">
        <v>556.47</v>
      </c>
      <c r="O34">
        <v>8</v>
      </c>
      <c r="P34">
        <v>0</v>
      </c>
      <c r="Q34">
        <v>0</v>
      </c>
      <c r="R34">
        <v>8</v>
      </c>
    </row>
    <row r="35" spans="1:18" x14ac:dyDescent="0.25">
      <c r="A35" t="s">
        <v>19416</v>
      </c>
      <c r="B35" t="s">
        <v>73</v>
      </c>
      <c r="C35" t="s">
        <v>241</v>
      </c>
      <c r="D35" t="s">
        <v>253</v>
      </c>
      <c r="E35" t="s">
        <v>19223</v>
      </c>
      <c r="F35">
        <v>2738</v>
      </c>
      <c r="G35">
        <v>18700.189999999999</v>
      </c>
      <c r="H35">
        <v>87</v>
      </c>
      <c r="I35">
        <v>461.41</v>
      </c>
      <c r="J35">
        <v>171</v>
      </c>
      <c r="K35">
        <v>1210.98</v>
      </c>
      <c r="L35">
        <v>-1.17</v>
      </c>
      <c r="M35">
        <v>2654</v>
      </c>
      <c r="N35">
        <v>17949.45</v>
      </c>
      <c r="O35">
        <v>165</v>
      </c>
      <c r="P35">
        <v>19</v>
      </c>
      <c r="Q35">
        <v>15</v>
      </c>
      <c r="R35">
        <v>169</v>
      </c>
    </row>
    <row r="36" spans="1:18" x14ac:dyDescent="0.25">
      <c r="A36" t="s">
        <v>19417</v>
      </c>
      <c r="B36" t="s">
        <v>74</v>
      </c>
      <c r="C36" t="s">
        <v>237</v>
      </c>
      <c r="D36" t="s">
        <v>223</v>
      </c>
      <c r="E36" t="s">
        <v>19223</v>
      </c>
      <c r="F36">
        <v>184</v>
      </c>
      <c r="G36">
        <v>8563.33</v>
      </c>
      <c r="H36">
        <v>15</v>
      </c>
      <c r="I36">
        <v>567</v>
      </c>
      <c r="J36">
        <v>10</v>
      </c>
      <c r="K36">
        <v>390</v>
      </c>
      <c r="L36">
        <v>57.91</v>
      </c>
      <c r="M36">
        <v>189</v>
      </c>
      <c r="N36">
        <v>8798.24</v>
      </c>
      <c r="O36">
        <v>33</v>
      </c>
      <c r="P36">
        <v>2</v>
      </c>
      <c r="Q36">
        <v>3</v>
      </c>
      <c r="R36">
        <v>32</v>
      </c>
    </row>
    <row r="37" spans="1:18" x14ac:dyDescent="0.25">
      <c r="A37" t="s">
        <v>19418</v>
      </c>
      <c r="B37" t="s">
        <v>73</v>
      </c>
      <c r="C37" t="s">
        <v>243</v>
      </c>
      <c r="D37" t="s">
        <v>213</v>
      </c>
      <c r="E37" t="s">
        <v>19223</v>
      </c>
      <c r="F37">
        <v>51</v>
      </c>
      <c r="G37">
        <v>278.49</v>
      </c>
      <c r="H37">
        <v>3</v>
      </c>
      <c r="I37">
        <v>10</v>
      </c>
      <c r="J37">
        <v>0</v>
      </c>
      <c r="K37">
        <v>0</v>
      </c>
      <c r="L37">
        <v>0.98</v>
      </c>
      <c r="M37">
        <v>54</v>
      </c>
      <c r="N37">
        <v>289.47000000000003</v>
      </c>
      <c r="O37">
        <v>1</v>
      </c>
      <c r="P37">
        <v>0</v>
      </c>
      <c r="Q37">
        <v>0</v>
      </c>
      <c r="R37">
        <v>1</v>
      </c>
    </row>
    <row r="38" spans="1:18" x14ac:dyDescent="0.25">
      <c r="A38" t="s">
        <v>19419</v>
      </c>
      <c r="B38" t="s">
        <v>73</v>
      </c>
      <c r="C38" t="s">
        <v>239</v>
      </c>
      <c r="D38" t="s">
        <v>154</v>
      </c>
      <c r="E38" t="s">
        <v>19223</v>
      </c>
      <c r="F38">
        <v>235</v>
      </c>
      <c r="G38">
        <v>1426.96</v>
      </c>
      <c r="H38">
        <v>10</v>
      </c>
      <c r="I38">
        <v>56</v>
      </c>
      <c r="J38">
        <v>19</v>
      </c>
      <c r="K38">
        <v>105</v>
      </c>
      <c r="L38">
        <v>-10.14</v>
      </c>
      <c r="M38">
        <v>226</v>
      </c>
      <c r="N38">
        <v>1367.82</v>
      </c>
      <c r="O38">
        <v>43</v>
      </c>
      <c r="P38">
        <v>2</v>
      </c>
      <c r="Q38">
        <v>3</v>
      </c>
      <c r="R38">
        <v>42</v>
      </c>
    </row>
    <row r="39" spans="1:18" x14ac:dyDescent="0.25">
      <c r="A39" t="s">
        <v>19420</v>
      </c>
      <c r="B39" t="s">
        <v>75</v>
      </c>
      <c r="C39" t="s">
        <v>239</v>
      </c>
      <c r="D39" t="s">
        <v>120</v>
      </c>
      <c r="E39" t="s">
        <v>19223</v>
      </c>
      <c r="F39">
        <v>1</v>
      </c>
      <c r="G39">
        <v>12</v>
      </c>
      <c r="H39">
        <v>0</v>
      </c>
      <c r="I39">
        <v>0</v>
      </c>
      <c r="J39">
        <v>0</v>
      </c>
      <c r="K39">
        <v>0</v>
      </c>
      <c r="L39">
        <v>0</v>
      </c>
      <c r="M39">
        <v>1</v>
      </c>
      <c r="N39">
        <v>12</v>
      </c>
      <c r="O39">
        <v>0</v>
      </c>
      <c r="P39">
        <v>0</v>
      </c>
      <c r="Q39">
        <v>0</v>
      </c>
      <c r="R39">
        <v>0</v>
      </c>
    </row>
    <row r="40" spans="1:18" x14ac:dyDescent="0.25">
      <c r="A40" t="s">
        <v>19421</v>
      </c>
      <c r="B40" t="s">
        <v>72</v>
      </c>
      <c r="C40" t="s">
        <v>237</v>
      </c>
      <c r="D40" t="s">
        <v>186</v>
      </c>
      <c r="E40" t="s">
        <v>19223</v>
      </c>
      <c r="F40">
        <v>24</v>
      </c>
      <c r="G40">
        <v>769</v>
      </c>
      <c r="H40">
        <v>3</v>
      </c>
      <c r="I40">
        <v>18.47</v>
      </c>
      <c r="J40">
        <v>0</v>
      </c>
      <c r="K40">
        <v>0</v>
      </c>
      <c r="L40">
        <v>2</v>
      </c>
      <c r="M40">
        <v>27</v>
      </c>
      <c r="N40">
        <v>789.47</v>
      </c>
      <c r="O40">
        <v>7</v>
      </c>
      <c r="P40">
        <v>1</v>
      </c>
      <c r="Q40">
        <v>0</v>
      </c>
      <c r="R40">
        <v>8</v>
      </c>
    </row>
    <row r="41" spans="1:18" x14ac:dyDescent="0.25">
      <c r="A41" t="s">
        <v>19422</v>
      </c>
      <c r="B41" t="s">
        <v>74</v>
      </c>
      <c r="C41" t="s">
        <v>243</v>
      </c>
      <c r="D41" t="s">
        <v>92</v>
      </c>
      <c r="E41" t="s">
        <v>19223</v>
      </c>
      <c r="F41">
        <v>153</v>
      </c>
      <c r="G41">
        <v>6915.22</v>
      </c>
      <c r="H41">
        <v>5</v>
      </c>
      <c r="I41">
        <v>225</v>
      </c>
      <c r="J41">
        <v>6</v>
      </c>
      <c r="K41">
        <v>198</v>
      </c>
      <c r="L41">
        <v>5.86</v>
      </c>
      <c r="M41">
        <v>152</v>
      </c>
      <c r="N41">
        <v>6948.08</v>
      </c>
      <c r="O41">
        <v>25</v>
      </c>
      <c r="P41">
        <v>7</v>
      </c>
      <c r="Q41">
        <v>4</v>
      </c>
      <c r="R41">
        <v>28</v>
      </c>
    </row>
    <row r="42" spans="1:18" x14ac:dyDescent="0.25">
      <c r="A42" t="s">
        <v>19423</v>
      </c>
      <c r="B42" t="s">
        <v>73</v>
      </c>
      <c r="C42" t="s">
        <v>242</v>
      </c>
      <c r="D42" t="s">
        <v>179</v>
      </c>
      <c r="E42" t="s">
        <v>19223</v>
      </c>
      <c r="F42">
        <v>64</v>
      </c>
      <c r="G42">
        <v>404</v>
      </c>
      <c r="H42">
        <v>1</v>
      </c>
      <c r="I42">
        <v>1</v>
      </c>
      <c r="J42">
        <v>2</v>
      </c>
      <c r="K42">
        <v>12</v>
      </c>
      <c r="L42">
        <v>3.47</v>
      </c>
      <c r="M42">
        <v>63</v>
      </c>
      <c r="N42">
        <v>396.47</v>
      </c>
      <c r="O42">
        <v>3</v>
      </c>
      <c r="P42">
        <v>0</v>
      </c>
      <c r="Q42">
        <v>1</v>
      </c>
      <c r="R42">
        <v>2</v>
      </c>
    </row>
    <row r="43" spans="1:18" x14ac:dyDescent="0.25">
      <c r="A43" t="s">
        <v>19424</v>
      </c>
      <c r="B43" t="s">
        <v>73</v>
      </c>
      <c r="C43" t="s">
        <v>245</v>
      </c>
      <c r="D43" t="s">
        <v>216</v>
      </c>
      <c r="E43" t="s">
        <v>19223</v>
      </c>
      <c r="F43">
        <v>183</v>
      </c>
      <c r="G43">
        <v>1286</v>
      </c>
      <c r="H43">
        <v>12</v>
      </c>
      <c r="I43">
        <v>72</v>
      </c>
      <c r="J43">
        <v>13</v>
      </c>
      <c r="K43">
        <v>81</v>
      </c>
      <c r="L43">
        <v>11</v>
      </c>
      <c r="M43">
        <v>182</v>
      </c>
      <c r="N43">
        <v>1288</v>
      </c>
      <c r="O43">
        <v>1</v>
      </c>
      <c r="P43">
        <v>0</v>
      </c>
      <c r="Q43">
        <v>0</v>
      </c>
      <c r="R43">
        <v>1</v>
      </c>
    </row>
    <row r="44" spans="1:18" x14ac:dyDescent="0.25">
      <c r="A44" t="s">
        <v>19425</v>
      </c>
      <c r="B44" t="s">
        <v>76</v>
      </c>
      <c r="C44" t="s">
        <v>243</v>
      </c>
      <c r="D44" t="s">
        <v>92</v>
      </c>
      <c r="E44" t="s">
        <v>19223</v>
      </c>
      <c r="F44">
        <v>0</v>
      </c>
      <c r="G44">
        <v>0</v>
      </c>
      <c r="H44">
        <v>0</v>
      </c>
      <c r="I44">
        <v>0</v>
      </c>
      <c r="J44">
        <v>0</v>
      </c>
      <c r="K44">
        <v>0</v>
      </c>
      <c r="L44">
        <v>0</v>
      </c>
      <c r="M44">
        <v>0</v>
      </c>
      <c r="N44">
        <v>0</v>
      </c>
      <c r="O44">
        <v>36</v>
      </c>
      <c r="P44">
        <v>5</v>
      </c>
      <c r="Q44">
        <v>5</v>
      </c>
      <c r="R44">
        <v>36</v>
      </c>
    </row>
    <row r="45" spans="1:18" x14ac:dyDescent="0.25">
      <c r="A45" t="s">
        <v>19426</v>
      </c>
      <c r="B45" t="s">
        <v>74</v>
      </c>
      <c r="C45" t="s">
        <v>240</v>
      </c>
      <c r="D45" t="s">
        <v>206</v>
      </c>
      <c r="E45" t="s">
        <v>19223</v>
      </c>
      <c r="F45">
        <v>45</v>
      </c>
      <c r="G45">
        <v>2387</v>
      </c>
      <c r="H45">
        <v>6</v>
      </c>
      <c r="I45">
        <v>262</v>
      </c>
      <c r="J45">
        <v>2</v>
      </c>
      <c r="K45">
        <v>65</v>
      </c>
      <c r="L45">
        <v>12</v>
      </c>
      <c r="M45">
        <v>49</v>
      </c>
      <c r="N45">
        <v>2596</v>
      </c>
      <c r="O45">
        <v>6</v>
      </c>
      <c r="P45">
        <v>0</v>
      </c>
      <c r="Q45">
        <v>2</v>
      </c>
      <c r="R45">
        <v>4</v>
      </c>
    </row>
    <row r="46" spans="1:18" x14ac:dyDescent="0.25">
      <c r="A46" t="s">
        <v>19427</v>
      </c>
      <c r="B46" t="s">
        <v>72</v>
      </c>
      <c r="C46" t="s">
        <v>240</v>
      </c>
      <c r="D46" t="s">
        <v>252</v>
      </c>
      <c r="E46" t="s">
        <v>19223</v>
      </c>
      <c r="F46">
        <v>1584</v>
      </c>
      <c r="G46">
        <v>42523.51</v>
      </c>
      <c r="H46">
        <v>70</v>
      </c>
      <c r="I46">
        <v>1774.47</v>
      </c>
      <c r="J46">
        <v>92</v>
      </c>
      <c r="K46">
        <v>1629.98</v>
      </c>
      <c r="L46">
        <v>87.73</v>
      </c>
      <c r="M46">
        <v>1562</v>
      </c>
      <c r="N46">
        <v>42755.73</v>
      </c>
      <c r="O46">
        <v>204</v>
      </c>
      <c r="P46">
        <v>16</v>
      </c>
      <c r="Q46">
        <v>31</v>
      </c>
      <c r="R46">
        <v>189</v>
      </c>
    </row>
    <row r="47" spans="1:18" x14ac:dyDescent="0.25">
      <c r="A47" t="s">
        <v>19428</v>
      </c>
      <c r="B47" t="s">
        <v>74</v>
      </c>
      <c r="C47" t="s">
        <v>245</v>
      </c>
      <c r="D47" t="s">
        <v>185</v>
      </c>
      <c r="E47" t="s">
        <v>19223</v>
      </c>
      <c r="F47">
        <v>64</v>
      </c>
      <c r="G47">
        <v>3142.11</v>
      </c>
      <c r="H47">
        <v>7</v>
      </c>
      <c r="I47">
        <v>178</v>
      </c>
      <c r="J47">
        <v>3</v>
      </c>
      <c r="K47">
        <v>82</v>
      </c>
      <c r="L47">
        <v>56.97</v>
      </c>
      <c r="M47">
        <v>68</v>
      </c>
      <c r="N47">
        <v>3295.08</v>
      </c>
      <c r="O47">
        <v>9</v>
      </c>
      <c r="P47">
        <v>1</v>
      </c>
      <c r="Q47">
        <v>0</v>
      </c>
      <c r="R47">
        <v>10</v>
      </c>
    </row>
    <row r="48" spans="1:18" x14ac:dyDescent="0.25">
      <c r="A48" t="s">
        <v>19429</v>
      </c>
      <c r="B48" t="s">
        <v>76</v>
      </c>
      <c r="C48" t="s">
        <v>244</v>
      </c>
      <c r="D48" t="s">
        <v>118</v>
      </c>
      <c r="E48" t="s">
        <v>19223</v>
      </c>
      <c r="F48">
        <v>0</v>
      </c>
      <c r="G48">
        <v>0</v>
      </c>
      <c r="H48">
        <v>0</v>
      </c>
      <c r="I48">
        <v>0</v>
      </c>
      <c r="J48">
        <v>0</v>
      </c>
      <c r="K48">
        <v>0</v>
      </c>
      <c r="L48">
        <v>0</v>
      </c>
      <c r="M48">
        <v>0</v>
      </c>
      <c r="N48">
        <v>0</v>
      </c>
      <c r="O48">
        <v>7</v>
      </c>
      <c r="P48">
        <v>1</v>
      </c>
      <c r="Q48">
        <v>1</v>
      </c>
      <c r="R48">
        <v>7</v>
      </c>
    </row>
    <row r="49" spans="1:18" x14ac:dyDescent="0.25">
      <c r="A49" t="s">
        <v>19430</v>
      </c>
      <c r="B49" t="s">
        <v>74</v>
      </c>
      <c r="C49" t="s">
        <v>241</v>
      </c>
      <c r="D49" t="s">
        <v>226</v>
      </c>
      <c r="E49" t="s">
        <v>19223</v>
      </c>
      <c r="F49">
        <v>54</v>
      </c>
      <c r="G49">
        <v>2493</v>
      </c>
      <c r="H49">
        <v>1</v>
      </c>
      <c r="I49">
        <v>44</v>
      </c>
      <c r="J49">
        <v>1</v>
      </c>
      <c r="K49">
        <v>36</v>
      </c>
      <c r="L49">
        <v>4</v>
      </c>
      <c r="M49">
        <v>54</v>
      </c>
      <c r="N49">
        <v>2505</v>
      </c>
      <c r="O49">
        <v>11</v>
      </c>
      <c r="P49">
        <v>1</v>
      </c>
      <c r="Q49">
        <v>1</v>
      </c>
      <c r="R49">
        <v>11</v>
      </c>
    </row>
    <row r="50" spans="1:18" x14ac:dyDescent="0.25">
      <c r="A50" t="s">
        <v>19431</v>
      </c>
      <c r="B50" t="s">
        <v>72</v>
      </c>
      <c r="C50" t="s">
        <v>241</v>
      </c>
      <c r="D50" t="s">
        <v>253</v>
      </c>
      <c r="E50" t="s">
        <v>19223</v>
      </c>
      <c r="F50">
        <v>5452</v>
      </c>
      <c r="G50">
        <v>169134.17</v>
      </c>
      <c r="H50">
        <v>240</v>
      </c>
      <c r="I50">
        <v>7994.41</v>
      </c>
      <c r="J50">
        <v>297</v>
      </c>
      <c r="K50">
        <v>7621.2</v>
      </c>
      <c r="L50">
        <v>-336.17</v>
      </c>
      <c r="M50">
        <v>5395</v>
      </c>
      <c r="N50">
        <v>169171.21</v>
      </c>
      <c r="O50">
        <v>990</v>
      </c>
      <c r="P50">
        <v>127</v>
      </c>
      <c r="Q50">
        <v>124</v>
      </c>
      <c r="R50">
        <v>993</v>
      </c>
    </row>
    <row r="51" spans="1:18" x14ac:dyDescent="0.25">
      <c r="A51" t="s">
        <v>19432</v>
      </c>
      <c r="B51" t="s">
        <v>72</v>
      </c>
      <c r="C51" t="s">
        <v>239</v>
      </c>
      <c r="D51" t="s">
        <v>107</v>
      </c>
      <c r="E51" t="s">
        <v>19223</v>
      </c>
      <c r="F51">
        <v>8</v>
      </c>
      <c r="G51">
        <v>474</v>
      </c>
      <c r="H51">
        <v>0</v>
      </c>
      <c r="I51">
        <v>0</v>
      </c>
      <c r="J51">
        <v>1</v>
      </c>
      <c r="K51">
        <v>70</v>
      </c>
      <c r="L51">
        <v>0</v>
      </c>
      <c r="M51">
        <v>7</v>
      </c>
      <c r="N51">
        <v>404</v>
      </c>
      <c r="O51">
        <v>2</v>
      </c>
      <c r="P51">
        <v>1</v>
      </c>
      <c r="Q51">
        <v>0</v>
      </c>
      <c r="R51">
        <v>3</v>
      </c>
    </row>
    <row r="52" spans="1:18" x14ac:dyDescent="0.25">
      <c r="A52" t="s">
        <v>19433</v>
      </c>
      <c r="B52" t="s">
        <v>72</v>
      </c>
      <c r="C52" t="s">
        <v>237</v>
      </c>
      <c r="D52" t="s">
        <v>174</v>
      </c>
      <c r="E52" t="s">
        <v>19223</v>
      </c>
      <c r="F52">
        <v>687</v>
      </c>
      <c r="G52">
        <v>18265.8</v>
      </c>
      <c r="H52">
        <v>50</v>
      </c>
      <c r="I52">
        <v>1695</v>
      </c>
      <c r="J52">
        <v>41</v>
      </c>
      <c r="K52">
        <v>1316.98</v>
      </c>
      <c r="L52">
        <v>107.2</v>
      </c>
      <c r="M52">
        <v>696</v>
      </c>
      <c r="N52">
        <v>18751.02</v>
      </c>
      <c r="O52">
        <v>93</v>
      </c>
      <c r="P52">
        <v>11</v>
      </c>
      <c r="Q52">
        <v>16</v>
      </c>
      <c r="R52">
        <v>88</v>
      </c>
    </row>
    <row r="53" spans="1:18" x14ac:dyDescent="0.25">
      <c r="A53" t="s">
        <v>19434</v>
      </c>
      <c r="B53" t="s">
        <v>72</v>
      </c>
      <c r="C53" t="s">
        <v>246</v>
      </c>
      <c r="D53" t="s">
        <v>246</v>
      </c>
      <c r="E53" t="s">
        <v>19223</v>
      </c>
      <c r="F53">
        <v>7</v>
      </c>
      <c r="G53">
        <v>221</v>
      </c>
      <c r="H53">
        <v>7</v>
      </c>
      <c r="I53">
        <v>102</v>
      </c>
      <c r="J53">
        <v>0</v>
      </c>
      <c r="K53">
        <v>0</v>
      </c>
      <c r="L53">
        <v>0</v>
      </c>
      <c r="M53">
        <v>14</v>
      </c>
      <c r="N53">
        <v>323</v>
      </c>
      <c r="O53">
        <v>29</v>
      </c>
      <c r="P53">
        <v>11</v>
      </c>
      <c r="Q53">
        <v>5</v>
      </c>
      <c r="R53">
        <v>35</v>
      </c>
    </row>
    <row r="54" spans="1:18" x14ac:dyDescent="0.25">
      <c r="A54" t="s">
        <v>19435</v>
      </c>
      <c r="B54" t="s">
        <v>75</v>
      </c>
      <c r="C54" t="s">
        <v>238</v>
      </c>
      <c r="D54" t="s">
        <v>250</v>
      </c>
      <c r="E54" t="s">
        <v>19223</v>
      </c>
      <c r="F54">
        <v>16</v>
      </c>
      <c r="G54">
        <v>361</v>
      </c>
      <c r="H54">
        <v>1</v>
      </c>
      <c r="I54">
        <v>19</v>
      </c>
      <c r="J54">
        <v>3</v>
      </c>
      <c r="K54">
        <v>52</v>
      </c>
      <c r="L54">
        <v>0</v>
      </c>
      <c r="M54">
        <v>14</v>
      </c>
      <c r="N54">
        <v>328</v>
      </c>
      <c r="O54">
        <v>0</v>
      </c>
      <c r="P54">
        <v>0</v>
      </c>
      <c r="Q54">
        <v>0</v>
      </c>
      <c r="R54">
        <v>0</v>
      </c>
    </row>
    <row r="55" spans="1:18" x14ac:dyDescent="0.25">
      <c r="A55" t="s">
        <v>19436</v>
      </c>
      <c r="B55" t="s">
        <v>76</v>
      </c>
      <c r="C55" t="s">
        <v>242</v>
      </c>
      <c r="D55" t="s">
        <v>140</v>
      </c>
      <c r="E55" t="s">
        <v>19223</v>
      </c>
      <c r="F55">
        <v>0</v>
      </c>
      <c r="G55">
        <v>0</v>
      </c>
      <c r="H55">
        <v>0</v>
      </c>
      <c r="I55">
        <v>0</v>
      </c>
      <c r="J55">
        <v>0</v>
      </c>
      <c r="K55">
        <v>0</v>
      </c>
      <c r="L55">
        <v>0</v>
      </c>
      <c r="M55">
        <v>0</v>
      </c>
      <c r="N55">
        <v>0</v>
      </c>
      <c r="O55">
        <v>10</v>
      </c>
      <c r="P55">
        <v>2</v>
      </c>
      <c r="Q55">
        <v>0</v>
      </c>
      <c r="R55">
        <v>12</v>
      </c>
    </row>
    <row r="56" spans="1:18" x14ac:dyDescent="0.25">
      <c r="A56" t="s">
        <v>19437</v>
      </c>
      <c r="B56" t="s">
        <v>74</v>
      </c>
      <c r="C56" t="s">
        <v>246</v>
      </c>
      <c r="D56" t="s">
        <v>258</v>
      </c>
      <c r="E56" t="s">
        <v>19223</v>
      </c>
      <c r="F56">
        <v>4</v>
      </c>
      <c r="G56">
        <v>203</v>
      </c>
      <c r="H56">
        <v>2</v>
      </c>
      <c r="I56">
        <v>75</v>
      </c>
      <c r="J56">
        <v>0</v>
      </c>
      <c r="K56">
        <v>0</v>
      </c>
      <c r="L56">
        <v>0</v>
      </c>
      <c r="M56">
        <v>6</v>
      </c>
      <c r="N56">
        <v>278</v>
      </c>
      <c r="O56">
        <v>4</v>
      </c>
      <c r="P56">
        <v>0</v>
      </c>
      <c r="Q56">
        <v>0</v>
      </c>
      <c r="R56">
        <v>4</v>
      </c>
    </row>
    <row r="57" spans="1:18" x14ac:dyDescent="0.25">
      <c r="A57" t="s">
        <v>19439</v>
      </c>
      <c r="B57" t="s">
        <v>73</v>
      </c>
      <c r="C57" t="s">
        <v>241</v>
      </c>
      <c r="D57" t="s">
        <v>111</v>
      </c>
      <c r="E57" t="s">
        <v>19223</v>
      </c>
      <c r="F57">
        <v>61</v>
      </c>
      <c r="G57">
        <v>462.98</v>
      </c>
      <c r="H57">
        <v>2</v>
      </c>
      <c r="I57">
        <v>9</v>
      </c>
      <c r="J57">
        <v>4</v>
      </c>
      <c r="K57">
        <v>24</v>
      </c>
      <c r="L57">
        <v>-6.04</v>
      </c>
      <c r="M57">
        <v>59</v>
      </c>
      <c r="N57">
        <v>441.94</v>
      </c>
      <c r="O57">
        <v>0</v>
      </c>
      <c r="P57">
        <v>0</v>
      </c>
      <c r="Q57">
        <v>0</v>
      </c>
      <c r="R57">
        <v>0</v>
      </c>
    </row>
    <row r="58" spans="1:18" x14ac:dyDescent="0.25">
      <c r="A58" t="s">
        <v>19438</v>
      </c>
      <c r="B58" t="s">
        <v>73</v>
      </c>
      <c r="C58" t="s">
        <v>241</v>
      </c>
      <c r="D58" t="s">
        <v>200</v>
      </c>
      <c r="E58" t="s">
        <v>19223</v>
      </c>
      <c r="F58">
        <v>35</v>
      </c>
      <c r="G58">
        <v>234</v>
      </c>
      <c r="H58">
        <v>2</v>
      </c>
      <c r="I58">
        <v>12</v>
      </c>
      <c r="J58">
        <v>4</v>
      </c>
      <c r="K58">
        <v>30</v>
      </c>
      <c r="L58">
        <v>0</v>
      </c>
      <c r="M58">
        <v>33</v>
      </c>
      <c r="N58">
        <v>216</v>
      </c>
      <c r="O58">
        <v>3</v>
      </c>
      <c r="P58">
        <v>1</v>
      </c>
      <c r="Q58">
        <v>0</v>
      </c>
      <c r="R58">
        <v>4</v>
      </c>
    </row>
    <row r="59" spans="1:18" x14ac:dyDescent="0.25">
      <c r="A59" t="s">
        <v>19440</v>
      </c>
      <c r="B59" t="s">
        <v>73</v>
      </c>
      <c r="C59" t="s">
        <v>237</v>
      </c>
      <c r="D59" t="s">
        <v>174</v>
      </c>
      <c r="E59" t="s">
        <v>19223</v>
      </c>
      <c r="F59">
        <v>364</v>
      </c>
      <c r="G59">
        <v>2436.4699999999998</v>
      </c>
      <c r="H59">
        <v>12</v>
      </c>
      <c r="I59">
        <v>58</v>
      </c>
      <c r="J59">
        <v>19</v>
      </c>
      <c r="K59">
        <v>109.98</v>
      </c>
      <c r="L59">
        <v>2.4500000000000002</v>
      </c>
      <c r="M59">
        <v>357</v>
      </c>
      <c r="N59">
        <v>2386.94</v>
      </c>
      <c r="O59">
        <v>18</v>
      </c>
      <c r="P59">
        <v>4</v>
      </c>
      <c r="Q59">
        <v>5</v>
      </c>
      <c r="R59">
        <v>17</v>
      </c>
    </row>
    <row r="60" spans="1:18" x14ac:dyDescent="0.25">
      <c r="A60" t="s">
        <v>19441</v>
      </c>
      <c r="B60" t="s">
        <v>76</v>
      </c>
      <c r="C60" t="s">
        <v>239</v>
      </c>
      <c r="D60" t="s">
        <v>164</v>
      </c>
      <c r="E60" t="s">
        <v>19223</v>
      </c>
      <c r="F60">
        <v>0</v>
      </c>
      <c r="G60">
        <v>0</v>
      </c>
      <c r="H60">
        <v>0</v>
      </c>
      <c r="I60">
        <v>0</v>
      </c>
      <c r="J60">
        <v>0</v>
      </c>
      <c r="K60">
        <v>0</v>
      </c>
      <c r="L60">
        <v>0</v>
      </c>
      <c r="M60">
        <v>0</v>
      </c>
      <c r="N60">
        <v>0</v>
      </c>
      <c r="O60">
        <v>144</v>
      </c>
      <c r="P60">
        <v>11</v>
      </c>
      <c r="Q60">
        <v>16</v>
      </c>
      <c r="R60">
        <v>139</v>
      </c>
    </row>
    <row r="61" spans="1:18" x14ac:dyDescent="0.25">
      <c r="A61" t="s">
        <v>19442</v>
      </c>
      <c r="B61" t="s">
        <v>75</v>
      </c>
      <c r="C61" t="s">
        <v>239</v>
      </c>
      <c r="D61" t="s">
        <v>130</v>
      </c>
      <c r="E61" t="s">
        <v>19223</v>
      </c>
      <c r="F61">
        <v>1</v>
      </c>
      <c r="G61">
        <v>12</v>
      </c>
      <c r="H61">
        <v>0</v>
      </c>
      <c r="I61">
        <v>0</v>
      </c>
      <c r="J61">
        <v>0</v>
      </c>
      <c r="K61">
        <v>0</v>
      </c>
      <c r="L61">
        <v>0</v>
      </c>
      <c r="M61">
        <v>1</v>
      </c>
      <c r="N61">
        <v>12</v>
      </c>
      <c r="O61">
        <v>0</v>
      </c>
      <c r="P61">
        <v>0</v>
      </c>
      <c r="Q61">
        <v>0</v>
      </c>
      <c r="R61">
        <v>0</v>
      </c>
    </row>
    <row r="62" spans="1:18" x14ac:dyDescent="0.25">
      <c r="A62" t="s">
        <v>19443</v>
      </c>
      <c r="B62" t="s">
        <v>75</v>
      </c>
      <c r="C62" t="s">
        <v>245</v>
      </c>
      <c r="D62" t="s">
        <v>116</v>
      </c>
      <c r="E62" t="s">
        <v>19223</v>
      </c>
      <c r="F62">
        <v>1</v>
      </c>
      <c r="G62">
        <v>18</v>
      </c>
      <c r="H62">
        <v>0</v>
      </c>
      <c r="I62">
        <v>0</v>
      </c>
      <c r="J62">
        <v>0</v>
      </c>
      <c r="K62">
        <v>0</v>
      </c>
      <c r="L62">
        <v>0</v>
      </c>
      <c r="M62">
        <v>1</v>
      </c>
      <c r="N62">
        <v>18</v>
      </c>
      <c r="O62">
        <v>0</v>
      </c>
      <c r="P62">
        <v>0</v>
      </c>
      <c r="Q62">
        <v>0</v>
      </c>
      <c r="R62">
        <v>0</v>
      </c>
    </row>
    <row r="63" spans="1:18" x14ac:dyDescent="0.25">
      <c r="A63" t="s">
        <v>19444</v>
      </c>
      <c r="B63" t="s">
        <v>75</v>
      </c>
      <c r="C63" t="s">
        <v>243</v>
      </c>
      <c r="D63" t="s">
        <v>195</v>
      </c>
      <c r="E63" t="s">
        <v>19223</v>
      </c>
      <c r="F63">
        <v>1</v>
      </c>
      <c r="G63">
        <v>28</v>
      </c>
      <c r="H63">
        <v>0</v>
      </c>
      <c r="I63">
        <v>0</v>
      </c>
      <c r="J63">
        <v>0</v>
      </c>
      <c r="K63">
        <v>0</v>
      </c>
      <c r="L63">
        <v>0</v>
      </c>
      <c r="M63">
        <v>1</v>
      </c>
      <c r="N63">
        <v>28</v>
      </c>
      <c r="O63">
        <v>0</v>
      </c>
      <c r="P63">
        <v>0</v>
      </c>
      <c r="Q63">
        <v>0</v>
      </c>
      <c r="R63">
        <v>0</v>
      </c>
    </row>
    <row r="64" spans="1:18" x14ac:dyDescent="0.25">
      <c r="A64" t="s">
        <v>19445</v>
      </c>
      <c r="B64" t="s">
        <v>74</v>
      </c>
      <c r="C64" t="s">
        <v>243</v>
      </c>
      <c r="D64" t="s">
        <v>117</v>
      </c>
      <c r="E64" t="s">
        <v>19223</v>
      </c>
      <c r="F64">
        <v>141</v>
      </c>
      <c r="G64">
        <v>5647.11</v>
      </c>
      <c r="H64">
        <v>7</v>
      </c>
      <c r="I64">
        <v>255</v>
      </c>
      <c r="J64">
        <v>8</v>
      </c>
      <c r="K64">
        <v>318</v>
      </c>
      <c r="L64">
        <v>13.97</v>
      </c>
      <c r="M64">
        <v>140</v>
      </c>
      <c r="N64">
        <v>5598.08</v>
      </c>
      <c r="O64">
        <v>22</v>
      </c>
      <c r="P64">
        <v>4</v>
      </c>
      <c r="Q64">
        <v>0</v>
      </c>
      <c r="R64">
        <v>26</v>
      </c>
    </row>
    <row r="65" spans="1:18" x14ac:dyDescent="0.25">
      <c r="A65" t="s">
        <v>19446</v>
      </c>
      <c r="B65" t="s">
        <v>74</v>
      </c>
      <c r="C65" t="s">
        <v>243</v>
      </c>
      <c r="D65" t="s">
        <v>228</v>
      </c>
      <c r="E65" t="s">
        <v>19223</v>
      </c>
      <c r="F65">
        <v>271</v>
      </c>
      <c r="G65">
        <v>11566.22</v>
      </c>
      <c r="H65">
        <v>10</v>
      </c>
      <c r="I65">
        <v>419</v>
      </c>
      <c r="J65">
        <v>8</v>
      </c>
      <c r="K65">
        <v>513</v>
      </c>
      <c r="L65">
        <v>48.94</v>
      </c>
      <c r="M65">
        <v>273</v>
      </c>
      <c r="N65">
        <v>11521.16</v>
      </c>
      <c r="O65">
        <v>23</v>
      </c>
      <c r="P65">
        <v>2</v>
      </c>
      <c r="Q65">
        <v>1</v>
      </c>
      <c r="R65">
        <v>24</v>
      </c>
    </row>
    <row r="66" spans="1:18" x14ac:dyDescent="0.25">
      <c r="A66" t="s">
        <v>19447</v>
      </c>
      <c r="B66" t="s">
        <v>76</v>
      </c>
      <c r="C66" t="s">
        <v>242</v>
      </c>
      <c r="D66" t="s">
        <v>197</v>
      </c>
      <c r="E66" t="s">
        <v>19223</v>
      </c>
      <c r="F66">
        <v>0</v>
      </c>
      <c r="G66">
        <v>0</v>
      </c>
      <c r="H66">
        <v>0</v>
      </c>
      <c r="I66">
        <v>0</v>
      </c>
      <c r="J66">
        <v>0</v>
      </c>
      <c r="K66">
        <v>0</v>
      </c>
      <c r="L66">
        <v>0</v>
      </c>
      <c r="M66">
        <v>0</v>
      </c>
      <c r="N66">
        <v>0</v>
      </c>
      <c r="O66">
        <v>23</v>
      </c>
      <c r="P66">
        <v>0</v>
      </c>
      <c r="Q66">
        <v>3</v>
      </c>
      <c r="R66">
        <v>20</v>
      </c>
    </row>
    <row r="67" spans="1:18" x14ac:dyDescent="0.25">
      <c r="A67" t="s">
        <v>19448</v>
      </c>
      <c r="B67" t="s">
        <v>76</v>
      </c>
      <c r="C67" t="s">
        <v>239</v>
      </c>
      <c r="D67" t="s">
        <v>160</v>
      </c>
      <c r="E67" t="s">
        <v>19223</v>
      </c>
      <c r="F67">
        <v>0</v>
      </c>
      <c r="G67">
        <v>0</v>
      </c>
      <c r="H67">
        <v>0</v>
      </c>
      <c r="I67">
        <v>0</v>
      </c>
      <c r="J67">
        <v>0</v>
      </c>
      <c r="K67">
        <v>0</v>
      </c>
      <c r="L67">
        <v>0</v>
      </c>
      <c r="M67">
        <v>0</v>
      </c>
      <c r="N67">
        <v>0</v>
      </c>
      <c r="O67">
        <v>98</v>
      </c>
      <c r="P67">
        <v>9</v>
      </c>
      <c r="Q67">
        <v>12</v>
      </c>
      <c r="R67">
        <v>95</v>
      </c>
    </row>
    <row r="68" spans="1:18" x14ac:dyDescent="0.25">
      <c r="A68" t="s">
        <v>19449</v>
      </c>
      <c r="B68" t="s">
        <v>76</v>
      </c>
      <c r="C68" t="s">
        <v>239</v>
      </c>
      <c r="D68" t="s">
        <v>218</v>
      </c>
      <c r="E68" t="s">
        <v>19223</v>
      </c>
      <c r="F68">
        <v>0</v>
      </c>
      <c r="G68">
        <v>0</v>
      </c>
      <c r="H68">
        <v>0</v>
      </c>
      <c r="I68">
        <v>0</v>
      </c>
      <c r="J68">
        <v>0</v>
      </c>
      <c r="K68">
        <v>0</v>
      </c>
      <c r="L68">
        <v>0</v>
      </c>
      <c r="M68">
        <v>0</v>
      </c>
      <c r="N68">
        <v>0</v>
      </c>
      <c r="O68">
        <v>149</v>
      </c>
      <c r="P68">
        <v>15</v>
      </c>
      <c r="Q68">
        <v>22</v>
      </c>
      <c r="R68">
        <v>142</v>
      </c>
    </row>
    <row r="69" spans="1:18" x14ac:dyDescent="0.25">
      <c r="A69" t="s">
        <v>19450</v>
      </c>
      <c r="B69" t="s">
        <v>73</v>
      </c>
      <c r="C69" t="s">
        <v>241</v>
      </c>
      <c r="D69" t="s">
        <v>156</v>
      </c>
      <c r="E69" t="s">
        <v>19223</v>
      </c>
      <c r="F69">
        <v>121</v>
      </c>
      <c r="G69">
        <v>802</v>
      </c>
      <c r="H69">
        <v>3</v>
      </c>
      <c r="I69">
        <v>15</v>
      </c>
      <c r="J69">
        <v>8</v>
      </c>
      <c r="K69">
        <v>54</v>
      </c>
      <c r="L69">
        <v>1</v>
      </c>
      <c r="M69">
        <v>116</v>
      </c>
      <c r="N69">
        <v>764</v>
      </c>
      <c r="O69">
        <v>3</v>
      </c>
      <c r="P69">
        <v>0</v>
      </c>
      <c r="Q69">
        <v>1</v>
      </c>
      <c r="R69">
        <v>2</v>
      </c>
    </row>
    <row r="70" spans="1:18" x14ac:dyDescent="0.25">
      <c r="A70" t="s">
        <v>19451</v>
      </c>
      <c r="B70" t="s">
        <v>73</v>
      </c>
      <c r="C70" t="s">
        <v>239</v>
      </c>
      <c r="D70" t="s">
        <v>139</v>
      </c>
      <c r="E70" t="s">
        <v>19223</v>
      </c>
      <c r="F70">
        <v>130</v>
      </c>
      <c r="G70">
        <v>752.98</v>
      </c>
      <c r="H70">
        <v>2</v>
      </c>
      <c r="I70">
        <v>10.47</v>
      </c>
      <c r="J70">
        <v>14</v>
      </c>
      <c r="K70">
        <v>108</v>
      </c>
      <c r="L70">
        <v>11.49</v>
      </c>
      <c r="M70">
        <v>118</v>
      </c>
      <c r="N70">
        <v>666.94</v>
      </c>
      <c r="O70">
        <v>6</v>
      </c>
      <c r="P70">
        <v>0</v>
      </c>
      <c r="Q70">
        <v>1</v>
      </c>
      <c r="R70">
        <v>5</v>
      </c>
    </row>
    <row r="71" spans="1:18" x14ac:dyDescent="0.25">
      <c r="A71" t="s">
        <v>19452</v>
      </c>
      <c r="B71" t="s">
        <v>73</v>
      </c>
      <c r="C71" t="s">
        <v>238</v>
      </c>
      <c r="D71" t="s">
        <v>137</v>
      </c>
      <c r="E71" t="s">
        <v>19223</v>
      </c>
      <c r="F71">
        <v>844</v>
      </c>
      <c r="G71">
        <v>5472.45</v>
      </c>
      <c r="H71">
        <v>35</v>
      </c>
      <c r="I71">
        <v>186.47</v>
      </c>
      <c r="J71">
        <v>51</v>
      </c>
      <c r="K71">
        <v>308.98</v>
      </c>
      <c r="L71">
        <v>31.94</v>
      </c>
      <c r="M71">
        <v>828</v>
      </c>
      <c r="N71">
        <v>5381.88</v>
      </c>
      <c r="O71">
        <v>45</v>
      </c>
      <c r="P71">
        <v>4</v>
      </c>
      <c r="Q71">
        <v>6</v>
      </c>
      <c r="R71">
        <v>43</v>
      </c>
    </row>
    <row r="72" spans="1:18" x14ac:dyDescent="0.25">
      <c r="A72" t="s">
        <v>19453</v>
      </c>
      <c r="B72" t="s">
        <v>74</v>
      </c>
      <c r="C72" t="s">
        <v>239</v>
      </c>
      <c r="D72" t="s">
        <v>160</v>
      </c>
      <c r="E72" t="s">
        <v>19223</v>
      </c>
      <c r="F72">
        <v>98</v>
      </c>
      <c r="G72">
        <v>5266</v>
      </c>
      <c r="H72">
        <v>9</v>
      </c>
      <c r="I72">
        <v>390</v>
      </c>
      <c r="J72">
        <v>10</v>
      </c>
      <c r="K72">
        <v>609</v>
      </c>
      <c r="L72">
        <v>20.079999999999998</v>
      </c>
      <c r="M72">
        <v>97</v>
      </c>
      <c r="N72">
        <v>5067.08</v>
      </c>
      <c r="O72">
        <v>35</v>
      </c>
      <c r="P72">
        <v>2</v>
      </c>
      <c r="Q72">
        <v>3</v>
      </c>
      <c r="R72">
        <v>34</v>
      </c>
    </row>
    <row r="73" spans="1:18" x14ac:dyDescent="0.25">
      <c r="A73" t="s">
        <v>19454</v>
      </c>
      <c r="B73" t="s">
        <v>72</v>
      </c>
      <c r="C73" t="s">
        <v>239</v>
      </c>
      <c r="D73" t="s">
        <v>181</v>
      </c>
      <c r="E73" t="s">
        <v>19223</v>
      </c>
      <c r="F73">
        <v>254</v>
      </c>
      <c r="G73">
        <v>7661</v>
      </c>
      <c r="H73">
        <v>16</v>
      </c>
      <c r="I73">
        <v>643.08000000000004</v>
      </c>
      <c r="J73">
        <v>22</v>
      </c>
      <c r="K73">
        <v>556</v>
      </c>
      <c r="L73">
        <v>21</v>
      </c>
      <c r="M73">
        <v>248</v>
      </c>
      <c r="N73">
        <v>7769.08</v>
      </c>
      <c r="O73">
        <v>175</v>
      </c>
      <c r="P73">
        <v>21</v>
      </c>
      <c r="Q73">
        <v>15</v>
      </c>
      <c r="R73">
        <v>181</v>
      </c>
    </row>
    <row r="74" spans="1:18" x14ac:dyDescent="0.25">
      <c r="A74" t="s">
        <v>19455</v>
      </c>
      <c r="B74" t="s">
        <v>73</v>
      </c>
      <c r="C74" t="s">
        <v>238</v>
      </c>
      <c r="D74" t="s">
        <v>212</v>
      </c>
      <c r="E74" t="s">
        <v>19223</v>
      </c>
      <c r="F74">
        <v>118</v>
      </c>
      <c r="G74">
        <v>788.96</v>
      </c>
      <c r="H74">
        <v>7</v>
      </c>
      <c r="I74">
        <v>39</v>
      </c>
      <c r="J74">
        <v>5</v>
      </c>
      <c r="K74">
        <v>30.49</v>
      </c>
      <c r="L74">
        <v>8.94</v>
      </c>
      <c r="M74">
        <v>120</v>
      </c>
      <c r="N74">
        <v>806.41</v>
      </c>
      <c r="O74">
        <v>24</v>
      </c>
      <c r="P74">
        <v>2</v>
      </c>
      <c r="Q74">
        <v>3</v>
      </c>
      <c r="R74">
        <v>23</v>
      </c>
    </row>
    <row r="75" spans="1:18" x14ac:dyDescent="0.25">
      <c r="A75" t="s">
        <v>19456</v>
      </c>
      <c r="B75" t="s">
        <v>76</v>
      </c>
      <c r="C75" t="s">
        <v>246</v>
      </c>
      <c r="D75" t="s">
        <v>258</v>
      </c>
      <c r="E75" t="s">
        <v>19223</v>
      </c>
      <c r="F75">
        <v>0</v>
      </c>
      <c r="G75">
        <v>0</v>
      </c>
      <c r="H75">
        <v>0</v>
      </c>
      <c r="I75">
        <v>0</v>
      </c>
      <c r="J75">
        <v>0</v>
      </c>
      <c r="K75">
        <v>0</v>
      </c>
      <c r="L75">
        <v>0</v>
      </c>
      <c r="M75">
        <v>0</v>
      </c>
      <c r="N75">
        <v>0</v>
      </c>
      <c r="O75">
        <v>25</v>
      </c>
      <c r="P75">
        <v>11</v>
      </c>
      <c r="Q75">
        <v>5</v>
      </c>
      <c r="R75">
        <v>31</v>
      </c>
    </row>
    <row r="76" spans="1:18" x14ac:dyDescent="0.25">
      <c r="A76" t="s">
        <v>19457</v>
      </c>
      <c r="B76" t="s">
        <v>76</v>
      </c>
      <c r="C76" t="s">
        <v>239</v>
      </c>
      <c r="D76" t="s">
        <v>208</v>
      </c>
      <c r="E76" t="s">
        <v>19223</v>
      </c>
      <c r="F76">
        <v>0</v>
      </c>
      <c r="G76">
        <v>0</v>
      </c>
      <c r="H76">
        <v>0</v>
      </c>
      <c r="I76">
        <v>0</v>
      </c>
      <c r="J76">
        <v>0</v>
      </c>
      <c r="K76">
        <v>0</v>
      </c>
      <c r="L76">
        <v>0</v>
      </c>
      <c r="M76">
        <v>0</v>
      </c>
      <c r="N76">
        <v>0</v>
      </c>
      <c r="O76">
        <v>92</v>
      </c>
      <c r="P76">
        <v>9</v>
      </c>
      <c r="Q76">
        <v>15</v>
      </c>
      <c r="R76">
        <v>86</v>
      </c>
    </row>
    <row r="77" spans="1:18" x14ac:dyDescent="0.25">
      <c r="A77" t="s">
        <v>19458</v>
      </c>
      <c r="B77" t="s">
        <v>72</v>
      </c>
      <c r="C77" t="s">
        <v>241</v>
      </c>
      <c r="D77" t="s">
        <v>200</v>
      </c>
      <c r="E77" t="s">
        <v>19223</v>
      </c>
      <c r="F77">
        <v>83</v>
      </c>
      <c r="G77">
        <v>3457</v>
      </c>
      <c r="H77">
        <v>5</v>
      </c>
      <c r="I77">
        <v>170</v>
      </c>
      <c r="J77">
        <v>7</v>
      </c>
      <c r="K77">
        <v>137</v>
      </c>
      <c r="L77">
        <v>9</v>
      </c>
      <c r="M77">
        <v>81</v>
      </c>
      <c r="N77">
        <v>3499</v>
      </c>
      <c r="O77">
        <v>15</v>
      </c>
      <c r="P77">
        <v>3</v>
      </c>
      <c r="Q77">
        <v>1</v>
      </c>
      <c r="R77">
        <v>17</v>
      </c>
    </row>
    <row r="78" spans="1:18" x14ac:dyDescent="0.25">
      <c r="A78" t="s">
        <v>19459</v>
      </c>
      <c r="B78" t="s">
        <v>75</v>
      </c>
      <c r="C78" t="s">
        <v>244</v>
      </c>
      <c r="D78" t="s">
        <v>233</v>
      </c>
      <c r="E78" t="s">
        <v>19223</v>
      </c>
      <c r="F78">
        <v>3</v>
      </c>
      <c r="G78">
        <v>74</v>
      </c>
      <c r="H78">
        <v>0</v>
      </c>
      <c r="I78">
        <v>0</v>
      </c>
      <c r="J78">
        <v>0</v>
      </c>
      <c r="K78">
        <v>0</v>
      </c>
      <c r="L78">
        <v>0</v>
      </c>
      <c r="M78">
        <v>3</v>
      </c>
      <c r="N78">
        <v>74</v>
      </c>
      <c r="O78">
        <v>0</v>
      </c>
      <c r="P78">
        <v>0</v>
      </c>
      <c r="Q78">
        <v>0</v>
      </c>
      <c r="R78">
        <v>0</v>
      </c>
    </row>
    <row r="79" spans="1:18" x14ac:dyDescent="0.25">
      <c r="A79" t="s">
        <v>19460</v>
      </c>
      <c r="B79" t="s">
        <v>73</v>
      </c>
      <c r="C79" t="s">
        <v>245</v>
      </c>
      <c r="D79" t="s">
        <v>116</v>
      </c>
      <c r="E79" t="s">
        <v>19223</v>
      </c>
      <c r="F79">
        <v>196</v>
      </c>
      <c r="G79">
        <v>1398.49</v>
      </c>
      <c r="H79">
        <v>9</v>
      </c>
      <c r="I79">
        <v>63</v>
      </c>
      <c r="J79">
        <v>10</v>
      </c>
      <c r="K79">
        <v>67</v>
      </c>
      <c r="L79">
        <v>8.98</v>
      </c>
      <c r="M79">
        <v>195</v>
      </c>
      <c r="N79">
        <v>1403.47</v>
      </c>
      <c r="O79">
        <v>7</v>
      </c>
      <c r="P79">
        <v>0</v>
      </c>
      <c r="Q79">
        <v>0</v>
      </c>
      <c r="R79">
        <v>7</v>
      </c>
    </row>
    <row r="80" spans="1:18" x14ac:dyDescent="0.25">
      <c r="A80" t="s">
        <v>19461</v>
      </c>
      <c r="B80" t="s">
        <v>73</v>
      </c>
      <c r="C80" t="s">
        <v>239</v>
      </c>
      <c r="D80" t="s">
        <v>181</v>
      </c>
      <c r="E80" t="s">
        <v>19223</v>
      </c>
      <c r="F80">
        <v>113</v>
      </c>
      <c r="G80">
        <v>722</v>
      </c>
      <c r="H80">
        <v>2</v>
      </c>
      <c r="I80">
        <v>12</v>
      </c>
      <c r="J80">
        <v>11</v>
      </c>
      <c r="K80">
        <v>60</v>
      </c>
      <c r="L80">
        <v>0</v>
      </c>
      <c r="M80">
        <v>104</v>
      </c>
      <c r="N80">
        <v>674</v>
      </c>
      <c r="O80">
        <v>15</v>
      </c>
      <c r="P80">
        <v>1</v>
      </c>
      <c r="Q80">
        <v>0</v>
      </c>
      <c r="R80">
        <v>16</v>
      </c>
    </row>
    <row r="81" spans="1:18" x14ac:dyDescent="0.25">
      <c r="A81" t="s">
        <v>19462</v>
      </c>
      <c r="B81" t="s">
        <v>75</v>
      </c>
      <c r="C81" t="s">
        <v>242</v>
      </c>
      <c r="D81" t="s">
        <v>176</v>
      </c>
      <c r="E81" t="s">
        <v>19223</v>
      </c>
      <c r="F81">
        <v>2</v>
      </c>
      <c r="G81">
        <v>75</v>
      </c>
      <c r="H81">
        <v>1</v>
      </c>
      <c r="I81">
        <v>38</v>
      </c>
      <c r="J81">
        <v>0</v>
      </c>
      <c r="K81">
        <v>0</v>
      </c>
      <c r="L81">
        <v>0</v>
      </c>
      <c r="M81">
        <v>3</v>
      </c>
      <c r="N81">
        <v>113</v>
      </c>
      <c r="O81">
        <v>0</v>
      </c>
      <c r="P81">
        <v>0</v>
      </c>
      <c r="Q81">
        <v>0</v>
      </c>
      <c r="R81">
        <v>0</v>
      </c>
    </row>
    <row r="82" spans="1:18" x14ac:dyDescent="0.25">
      <c r="A82" t="s">
        <v>19463</v>
      </c>
      <c r="B82" t="s">
        <v>73</v>
      </c>
      <c r="C82" t="s">
        <v>246</v>
      </c>
      <c r="D82" t="s">
        <v>246</v>
      </c>
      <c r="E82" t="s">
        <v>19223</v>
      </c>
      <c r="F82">
        <v>3</v>
      </c>
      <c r="G82">
        <v>18</v>
      </c>
      <c r="H82">
        <v>5</v>
      </c>
      <c r="I82">
        <v>27</v>
      </c>
      <c r="J82">
        <v>0</v>
      </c>
      <c r="K82">
        <v>0</v>
      </c>
      <c r="L82">
        <v>0</v>
      </c>
      <c r="M82">
        <v>8</v>
      </c>
      <c r="N82">
        <v>45</v>
      </c>
      <c r="O82">
        <v>0</v>
      </c>
      <c r="P82">
        <v>0</v>
      </c>
      <c r="Q82">
        <v>0</v>
      </c>
      <c r="R82">
        <v>0</v>
      </c>
    </row>
    <row r="83" spans="1:18" x14ac:dyDescent="0.25">
      <c r="A83" t="s">
        <v>19464</v>
      </c>
      <c r="B83" t="s">
        <v>73</v>
      </c>
      <c r="C83" t="s">
        <v>238</v>
      </c>
      <c r="D83" t="s">
        <v>205</v>
      </c>
      <c r="E83" t="s">
        <v>19223</v>
      </c>
      <c r="F83">
        <v>231</v>
      </c>
      <c r="G83">
        <v>1489.49</v>
      </c>
      <c r="H83">
        <v>10</v>
      </c>
      <c r="I83">
        <v>52.94</v>
      </c>
      <c r="J83">
        <v>12</v>
      </c>
      <c r="K83">
        <v>86</v>
      </c>
      <c r="L83">
        <v>-4.0199999999999996</v>
      </c>
      <c r="M83">
        <v>229</v>
      </c>
      <c r="N83">
        <v>1452.41</v>
      </c>
      <c r="O83">
        <v>6</v>
      </c>
      <c r="P83">
        <v>1</v>
      </c>
      <c r="Q83">
        <v>4</v>
      </c>
      <c r="R83">
        <v>3</v>
      </c>
    </row>
    <row r="84" spans="1:18" x14ac:dyDescent="0.25">
      <c r="A84" t="s">
        <v>19465</v>
      </c>
      <c r="B84" t="s">
        <v>72</v>
      </c>
      <c r="C84" t="s">
        <v>245</v>
      </c>
      <c r="D84" t="s">
        <v>166</v>
      </c>
      <c r="E84" t="s">
        <v>19223</v>
      </c>
      <c r="F84">
        <v>96</v>
      </c>
      <c r="G84">
        <v>2367.2199999999998</v>
      </c>
      <c r="H84">
        <v>3</v>
      </c>
      <c r="I84">
        <v>17</v>
      </c>
      <c r="J84">
        <v>2</v>
      </c>
      <c r="K84">
        <v>69</v>
      </c>
      <c r="L84">
        <v>33.94</v>
      </c>
      <c r="M84">
        <v>97</v>
      </c>
      <c r="N84">
        <v>2349.16</v>
      </c>
      <c r="O84">
        <v>7</v>
      </c>
      <c r="P84">
        <v>2</v>
      </c>
      <c r="Q84">
        <v>2</v>
      </c>
      <c r="R84">
        <v>7</v>
      </c>
    </row>
    <row r="85" spans="1:18" x14ac:dyDescent="0.25">
      <c r="A85" t="s">
        <v>19466</v>
      </c>
      <c r="B85" t="s">
        <v>75</v>
      </c>
      <c r="C85" t="s">
        <v>245</v>
      </c>
      <c r="D85" t="s">
        <v>257</v>
      </c>
      <c r="E85" t="s">
        <v>19223</v>
      </c>
      <c r="F85">
        <v>21</v>
      </c>
      <c r="G85">
        <v>575</v>
      </c>
      <c r="H85">
        <v>2</v>
      </c>
      <c r="I85">
        <v>97</v>
      </c>
      <c r="J85">
        <v>1</v>
      </c>
      <c r="K85">
        <v>93</v>
      </c>
      <c r="L85">
        <v>0</v>
      </c>
      <c r="M85">
        <v>22</v>
      </c>
      <c r="N85">
        <v>579</v>
      </c>
      <c r="O85">
        <v>0</v>
      </c>
      <c r="P85">
        <v>0</v>
      </c>
      <c r="Q85">
        <v>0</v>
      </c>
      <c r="R85">
        <v>0</v>
      </c>
    </row>
    <row r="86" spans="1:18" x14ac:dyDescent="0.25">
      <c r="A86" t="s">
        <v>19467</v>
      </c>
      <c r="B86" t="s">
        <v>73</v>
      </c>
      <c r="C86" t="s">
        <v>245</v>
      </c>
      <c r="D86" t="s">
        <v>101</v>
      </c>
      <c r="E86" t="s">
        <v>19223</v>
      </c>
      <c r="F86">
        <v>85</v>
      </c>
      <c r="G86">
        <v>607</v>
      </c>
      <c r="H86">
        <v>1</v>
      </c>
      <c r="I86">
        <v>6</v>
      </c>
      <c r="J86">
        <v>4</v>
      </c>
      <c r="K86">
        <v>30</v>
      </c>
      <c r="L86">
        <v>10</v>
      </c>
      <c r="M86">
        <v>82</v>
      </c>
      <c r="N86">
        <v>593</v>
      </c>
      <c r="O86">
        <v>6</v>
      </c>
      <c r="P86">
        <v>2</v>
      </c>
      <c r="Q86">
        <v>2</v>
      </c>
      <c r="R86">
        <v>6</v>
      </c>
    </row>
    <row r="87" spans="1:18" x14ac:dyDescent="0.25">
      <c r="A87" t="s">
        <v>19468</v>
      </c>
      <c r="B87" t="s">
        <v>74</v>
      </c>
      <c r="C87" t="s">
        <v>239</v>
      </c>
      <c r="D87" t="s">
        <v>218</v>
      </c>
      <c r="E87" t="s">
        <v>19223</v>
      </c>
      <c r="F87">
        <v>109</v>
      </c>
      <c r="G87">
        <v>5959</v>
      </c>
      <c r="H87">
        <v>5</v>
      </c>
      <c r="I87">
        <v>224</v>
      </c>
      <c r="J87">
        <v>6</v>
      </c>
      <c r="K87">
        <v>341</v>
      </c>
      <c r="L87">
        <v>111</v>
      </c>
      <c r="M87">
        <v>108</v>
      </c>
      <c r="N87">
        <v>5953</v>
      </c>
      <c r="O87">
        <v>31</v>
      </c>
      <c r="P87">
        <v>6</v>
      </c>
      <c r="Q87">
        <v>5</v>
      </c>
      <c r="R87">
        <v>32</v>
      </c>
    </row>
    <row r="88" spans="1:18" x14ac:dyDescent="0.25">
      <c r="A88" t="s">
        <v>19469</v>
      </c>
      <c r="B88" t="s">
        <v>74</v>
      </c>
      <c r="C88" t="s">
        <v>244</v>
      </c>
      <c r="D88" t="s">
        <v>118</v>
      </c>
      <c r="E88" t="s">
        <v>19223</v>
      </c>
      <c r="F88">
        <v>90</v>
      </c>
      <c r="G88">
        <v>4153</v>
      </c>
      <c r="H88">
        <v>7</v>
      </c>
      <c r="I88">
        <v>462</v>
      </c>
      <c r="J88">
        <v>6</v>
      </c>
      <c r="K88">
        <v>492</v>
      </c>
      <c r="L88">
        <v>10</v>
      </c>
      <c r="M88">
        <v>91</v>
      </c>
      <c r="N88">
        <v>4133</v>
      </c>
      <c r="O88">
        <v>14</v>
      </c>
      <c r="P88">
        <v>2</v>
      </c>
      <c r="Q88">
        <v>2</v>
      </c>
      <c r="R88">
        <v>14</v>
      </c>
    </row>
    <row r="89" spans="1:18" x14ac:dyDescent="0.25">
      <c r="A89" t="s">
        <v>19470</v>
      </c>
      <c r="B89" t="s">
        <v>75</v>
      </c>
      <c r="C89" t="s">
        <v>242</v>
      </c>
      <c r="D89" t="s">
        <v>122</v>
      </c>
      <c r="E89" t="s">
        <v>19223</v>
      </c>
      <c r="F89">
        <v>1</v>
      </c>
      <c r="G89">
        <v>25</v>
      </c>
      <c r="H89">
        <v>0</v>
      </c>
      <c r="I89">
        <v>0</v>
      </c>
      <c r="J89">
        <v>0</v>
      </c>
      <c r="K89">
        <v>0</v>
      </c>
      <c r="L89">
        <v>0</v>
      </c>
      <c r="M89">
        <v>1</v>
      </c>
      <c r="N89">
        <v>25</v>
      </c>
      <c r="O89">
        <v>0</v>
      </c>
      <c r="P89">
        <v>0</v>
      </c>
      <c r="Q89">
        <v>0</v>
      </c>
      <c r="R89">
        <v>0</v>
      </c>
    </row>
    <row r="90" spans="1:18" x14ac:dyDescent="0.25">
      <c r="A90" t="s">
        <v>19471</v>
      </c>
      <c r="B90" t="s">
        <v>73</v>
      </c>
      <c r="C90" t="s">
        <v>242</v>
      </c>
      <c r="D90" t="s">
        <v>144</v>
      </c>
      <c r="E90" t="s">
        <v>19223</v>
      </c>
      <c r="F90">
        <v>723</v>
      </c>
      <c r="G90">
        <v>4406.3900000000003</v>
      </c>
      <c r="H90">
        <v>35</v>
      </c>
      <c r="I90">
        <v>134</v>
      </c>
      <c r="J90">
        <v>49</v>
      </c>
      <c r="K90">
        <v>285.47000000000003</v>
      </c>
      <c r="L90">
        <v>25.37</v>
      </c>
      <c r="M90">
        <v>709</v>
      </c>
      <c r="N90">
        <v>4280.29</v>
      </c>
      <c r="O90">
        <v>58</v>
      </c>
      <c r="P90">
        <v>8</v>
      </c>
      <c r="Q90">
        <v>9</v>
      </c>
      <c r="R90">
        <v>57</v>
      </c>
    </row>
    <row r="91" spans="1:18" x14ac:dyDescent="0.25">
      <c r="A91" t="s">
        <v>19472</v>
      </c>
      <c r="B91" t="s">
        <v>72</v>
      </c>
      <c r="C91" t="s">
        <v>240</v>
      </c>
      <c r="D91" t="s">
        <v>119</v>
      </c>
      <c r="E91" t="s">
        <v>19223</v>
      </c>
      <c r="F91">
        <v>278</v>
      </c>
      <c r="G91">
        <v>7175.49</v>
      </c>
      <c r="H91">
        <v>6</v>
      </c>
      <c r="I91">
        <v>29</v>
      </c>
      <c r="J91">
        <v>13</v>
      </c>
      <c r="K91">
        <v>177</v>
      </c>
      <c r="L91">
        <v>-7.02</v>
      </c>
      <c r="M91">
        <v>271</v>
      </c>
      <c r="N91">
        <v>7020.47</v>
      </c>
      <c r="O91">
        <v>30</v>
      </c>
      <c r="P91">
        <v>5</v>
      </c>
      <c r="Q91">
        <v>5</v>
      </c>
      <c r="R91">
        <v>30</v>
      </c>
    </row>
    <row r="92" spans="1:18" x14ac:dyDescent="0.25">
      <c r="A92" t="s">
        <v>19473</v>
      </c>
      <c r="B92" t="s">
        <v>76</v>
      </c>
      <c r="C92" t="s">
        <v>240</v>
      </c>
      <c r="D92" t="s">
        <v>206</v>
      </c>
      <c r="E92" t="s">
        <v>19223</v>
      </c>
      <c r="F92">
        <v>0</v>
      </c>
      <c r="G92">
        <v>0</v>
      </c>
      <c r="H92">
        <v>0</v>
      </c>
      <c r="I92">
        <v>0</v>
      </c>
      <c r="J92">
        <v>0</v>
      </c>
      <c r="K92">
        <v>0</v>
      </c>
      <c r="L92">
        <v>0</v>
      </c>
      <c r="M92">
        <v>0</v>
      </c>
      <c r="N92">
        <v>0</v>
      </c>
      <c r="O92">
        <v>3</v>
      </c>
      <c r="P92">
        <v>1</v>
      </c>
      <c r="Q92">
        <v>1</v>
      </c>
      <c r="R92">
        <v>3</v>
      </c>
    </row>
    <row r="93" spans="1:18" x14ac:dyDescent="0.25">
      <c r="A93" t="s">
        <v>19474</v>
      </c>
      <c r="B93" t="s">
        <v>72</v>
      </c>
      <c r="C93" t="s">
        <v>243</v>
      </c>
      <c r="D93" t="s">
        <v>108</v>
      </c>
      <c r="E93" t="s">
        <v>19223</v>
      </c>
      <c r="F93">
        <v>363</v>
      </c>
      <c r="G93">
        <v>8680.11</v>
      </c>
      <c r="H93">
        <v>9</v>
      </c>
      <c r="I93">
        <v>154.47</v>
      </c>
      <c r="J93">
        <v>17</v>
      </c>
      <c r="K93">
        <v>246</v>
      </c>
      <c r="L93">
        <v>-95.95</v>
      </c>
      <c r="M93">
        <v>355</v>
      </c>
      <c r="N93">
        <v>8492.6299999999992</v>
      </c>
      <c r="O93">
        <v>46</v>
      </c>
      <c r="P93">
        <v>13</v>
      </c>
      <c r="Q93">
        <v>9</v>
      </c>
      <c r="R93">
        <v>50</v>
      </c>
    </row>
    <row r="94" spans="1:18" x14ac:dyDescent="0.25">
      <c r="A94" t="s">
        <v>19780</v>
      </c>
      <c r="B94" t="s">
        <v>75</v>
      </c>
      <c r="C94" t="s">
        <v>245</v>
      </c>
      <c r="D94" t="s">
        <v>167</v>
      </c>
      <c r="E94" t="s">
        <v>19223</v>
      </c>
      <c r="F94">
        <v>1</v>
      </c>
      <c r="G94">
        <v>20</v>
      </c>
      <c r="H94">
        <v>0</v>
      </c>
      <c r="I94">
        <v>0</v>
      </c>
      <c r="J94">
        <v>0</v>
      </c>
      <c r="K94">
        <v>0</v>
      </c>
      <c r="L94">
        <v>0</v>
      </c>
      <c r="M94">
        <v>1</v>
      </c>
      <c r="N94">
        <v>20</v>
      </c>
      <c r="O94">
        <v>0</v>
      </c>
      <c r="P94">
        <v>0</v>
      </c>
      <c r="Q94">
        <v>0</v>
      </c>
      <c r="R94">
        <v>0</v>
      </c>
    </row>
    <row r="95" spans="1:18" x14ac:dyDescent="0.25">
      <c r="A95" t="s">
        <v>19781</v>
      </c>
      <c r="B95" t="s">
        <v>72</v>
      </c>
      <c r="C95" t="s">
        <v>242</v>
      </c>
      <c r="D95" t="s">
        <v>93</v>
      </c>
      <c r="E95" t="s">
        <v>19223</v>
      </c>
      <c r="F95">
        <v>201</v>
      </c>
      <c r="G95">
        <v>4059.49</v>
      </c>
      <c r="H95">
        <v>13</v>
      </c>
      <c r="I95">
        <v>245</v>
      </c>
      <c r="J95">
        <v>20</v>
      </c>
      <c r="K95">
        <v>438</v>
      </c>
      <c r="L95">
        <v>34.979999999999997</v>
      </c>
      <c r="M95">
        <v>194</v>
      </c>
      <c r="N95">
        <v>3901.47</v>
      </c>
      <c r="O95">
        <v>37</v>
      </c>
      <c r="P95">
        <v>2</v>
      </c>
      <c r="Q95">
        <v>4</v>
      </c>
      <c r="R95">
        <v>35</v>
      </c>
    </row>
    <row r="96" spans="1:18" x14ac:dyDescent="0.25">
      <c r="A96" t="s">
        <v>19782</v>
      </c>
      <c r="B96" t="s">
        <v>74</v>
      </c>
      <c r="C96" t="s">
        <v>245</v>
      </c>
      <c r="D96" t="s">
        <v>121</v>
      </c>
      <c r="E96" t="s">
        <v>19223</v>
      </c>
      <c r="F96">
        <v>124</v>
      </c>
      <c r="G96">
        <v>5942</v>
      </c>
      <c r="H96">
        <v>4</v>
      </c>
      <c r="I96">
        <v>225</v>
      </c>
      <c r="J96">
        <v>8</v>
      </c>
      <c r="K96">
        <v>396</v>
      </c>
      <c r="L96">
        <v>-106.84</v>
      </c>
      <c r="M96">
        <v>120</v>
      </c>
      <c r="N96">
        <v>5664.16</v>
      </c>
      <c r="O96">
        <v>11</v>
      </c>
      <c r="P96">
        <v>1</v>
      </c>
      <c r="Q96">
        <v>2</v>
      </c>
      <c r="R96">
        <v>10</v>
      </c>
    </row>
    <row r="97" spans="1:18" x14ac:dyDescent="0.25">
      <c r="A97" t="s">
        <v>19783</v>
      </c>
      <c r="B97" t="s">
        <v>75</v>
      </c>
      <c r="C97" t="s">
        <v>242</v>
      </c>
      <c r="D97" t="s">
        <v>224</v>
      </c>
      <c r="E97" t="s">
        <v>19223</v>
      </c>
      <c r="F97">
        <v>5</v>
      </c>
      <c r="G97">
        <v>143</v>
      </c>
      <c r="H97">
        <v>0</v>
      </c>
      <c r="I97">
        <v>0</v>
      </c>
      <c r="J97">
        <v>0</v>
      </c>
      <c r="K97">
        <v>0</v>
      </c>
      <c r="L97">
        <v>0</v>
      </c>
      <c r="M97">
        <v>5</v>
      </c>
      <c r="N97">
        <v>143</v>
      </c>
      <c r="O97">
        <v>0</v>
      </c>
      <c r="P97">
        <v>0</v>
      </c>
      <c r="Q97">
        <v>0</v>
      </c>
      <c r="R97">
        <v>0</v>
      </c>
    </row>
    <row r="98" spans="1:18" x14ac:dyDescent="0.25">
      <c r="A98" t="s">
        <v>19784</v>
      </c>
      <c r="B98" t="s">
        <v>74</v>
      </c>
      <c r="C98" t="s">
        <v>239</v>
      </c>
      <c r="D98" t="s">
        <v>164</v>
      </c>
      <c r="E98" t="s">
        <v>19223</v>
      </c>
      <c r="F98">
        <v>104</v>
      </c>
      <c r="G98">
        <v>5667.22</v>
      </c>
      <c r="H98">
        <v>6</v>
      </c>
      <c r="I98">
        <v>241</v>
      </c>
      <c r="J98">
        <v>3</v>
      </c>
      <c r="K98">
        <v>167</v>
      </c>
      <c r="L98">
        <v>13.94</v>
      </c>
      <c r="M98">
        <v>107</v>
      </c>
      <c r="N98">
        <v>5755.16</v>
      </c>
      <c r="O98">
        <v>67</v>
      </c>
      <c r="P98">
        <v>7</v>
      </c>
      <c r="Q98">
        <v>5</v>
      </c>
      <c r="R98">
        <v>69</v>
      </c>
    </row>
    <row r="99" spans="1:18" x14ac:dyDescent="0.25">
      <c r="A99" t="s">
        <v>19785</v>
      </c>
      <c r="B99" t="s">
        <v>72</v>
      </c>
      <c r="C99" t="s">
        <v>239</v>
      </c>
      <c r="D99" t="s">
        <v>146</v>
      </c>
      <c r="E99" t="s">
        <v>19223</v>
      </c>
      <c r="F99">
        <v>192</v>
      </c>
      <c r="G99">
        <v>5015.47</v>
      </c>
      <c r="H99">
        <v>8</v>
      </c>
      <c r="I99">
        <v>383</v>
      </c>
      <c r="J99">
        <v>16</v>
      </c>
      <c r="K99">
        <v>423.49</v>
      </c>
      <c r="L99">
        <v>-4.04</v>
      </c>
      <c r="M99">
        <v>184</v>
      </c>
      <c r="N99">
        <v>4970.9399999999996</v>
      </c>
      <c r="O99">
        <v>77</v>
      </c>
      <c r="P99">
        <v>18</v>
      </c>
      <c r="Q99">
        <v>19</v>
      </c>
      <c r="R99">
        <v>76</v>
      </c>
    </row>
    <row r="100" spans="1:18" x14ac:dyDescent="0.25">
      <c r="A100" t="s">
        <v>19786</v>
      </c>
      <c r="B100" t="s">
        <v>76</v>
      </c>
      <c r="C100" t="s">
        <v>240</v>
      </c>
      <c r="D100" t="s">
        <v>170</v>
      </c>
      <c r="E100" t="s">
        <v>19223</v>
      </c>
      <c r="F100">
        <v>0</v>
      </c>
      <c r="G100">
        <v>0</v>
      </c>
      <c r="H100">
        <v>0</v>
      </c>
      <c r="I100">
        <v>0</v>
      </c>
      <c r="J100">
        <v>0</v>
      </c>
      <c r="K100">
        <v>0</v>
      </c>
      <c r="L100">
        <v>0</v>
      </c>
      <c r="M100">
        <v>0</v>
      </c>
      <c r="N100">
        <v>0</v>
      </c>
      <c r="O100">
        <v>9</v>
      </c>
      <c r="P100">
        <v>0</v>
      </c>
      <c r="Q100">
        <v>2</v>
      </c>
      <c r="R100">
        <v>7</v>
      </c>
    </row>
    <row r="101" spans="1:18" x14ac:dyDescent="0.25">
      <c r="A101" t="s">
        <v>19787</v>
      </c>
      <c r="B101" t="s">
        <v>72</v>
      </c>
      <c r="C101" t="s">
        <v>245</v>
      </c>
      <c r="D101" t="s">
        <v>94</v>
      </c>
      <c r="E101" t="s">
        <v>19223</v>
      </c>
      <c r="F101">
        <v>388</v>
      </c>
      <c r="G101">
        <v>10068.6</v>
      </c>
      <c r="H101">
        <v>10</v>
      </c>
      <c r="I101">
        <v>181</v>
      </c>
      <c r="J101">
        <v>27</v>
      </c>
      <c r="K101">
        <v>620</v>
      </c>
      <c r="L101">
        <v>-31.13</v>
      </c>
      <c r="M101">
        <v>371</v>
      </c>
      <c r="N101">
        <v>9598.4699999999993</v>
      </c>
      <c r="O101">
        <v>84</v>
      </c>
      <c r="P101">
        <v>15</v>
      </c>
      <c r="Q101">
        <v>11</v>
      </c>
      <c r="R101">
        <v>88</v>
      </c>
    </row>
    <row r="102" spans="1:18" x14ac:dyDescent="0.25">
      <c r="A102" t="s">
        <v>19788</v>
      </c>
      <c r="B102" t="s">
        <v>74</v>
      </c>
      <c r="C102" t="s">
        <v>242</v>
      </c>
      <c r="D102" t="s">
        <v>140</v>
      </c>
      <c r="E102" t="s">
        <v>19223</v>
      </c>
      <c r="F102">
        <v>34</v>
      </c>
      <c r="G102">
        <v>1993</v>
      </c>
      <c r="H102">
        <v>0</v>
      </c>
      <c r="I102">
        <v>0</v>
      </c>
      <c r="J102">
        <v>0</v>
      </c>
      <c r="K102">
        <v>0</v>
      </c>
      <c r="L102">
        <v>3</v>
      </c>
      <c r="M102">
        <v>34</v>
      </c>
      <c r="N102">
        <v>1996</v>
      </c>
      <c r="O102">
        <v>10</v>
      </c>
      <c r="P102">
        <v>0</v>
      </c>
      <c r="Q102">
        <v>0</v>
      </c>
      <c r="R102">
        <v>10</v>
      </c>
    </row>
    <row r="103" spans="1:18" x14ac:dyDescent="0.25">
      <c r="A103" t="s">
        <v>19789</v>
      </c>
      <c r="B103" t="s">
        <v>75</v>
      </c>
      <c r="C103" t="s">
        <v>243</v>
      </c>
      <c r="D103" t="s">
        <v>85</v>
      </c>
      <c r="E103" t="s">
        <v>19223</v>
      </c>
      <c r="F103">
        <v>1</v>
      </c>
      <c r="G103">
        <v>16</v>
      </c>
      <c r="H103">
        <v>0</v>
      </c>
      <c r="I103">
        <v>0</v>
      </c>
      <c r="J103">
        <v>0</v>
      </c>
      <c r="K103">
        <v>0</v>
      </c>
      <c r="L103">
        <v>0</v>
      </c>
      <c r="M103">
        <v>1</v>
      </c>
      <c r="N103">
        <v>16</v>
      </c>
      <c r="O103">
        <v>0</v>
      </c>
      <c r="P103">
        <v>0</v>
      </c>
      <c r="Q103">
        <v>0</v>
      </c>
      <c r="R103">
        <v>0</v>
      </c>
    </row>
    <row r="104" spans="1:18" x14ac:dyDescent="0.25">
      <c r="A104" t="s">
        <v>19790</v>
      </c>
      <c r="B104" t="s">
        <v>73</v>
      </c>
      <c r="C104" t="s">
        <v>239</v>
      </c>
      <c r="D104" t="s">
        <v>87</v>
      </c>
      <c r="E104" t="s">
        <v>19223</v>
      </c>
      <c r="F104">
        <v>253</v>
      </c>
      <c r="G104">
        <v>1492.49</v>
      </c>
      <c r="H104">
        <v>7</v>
      </c>
      <c r="I104">
        <v>34.94</v>
      </c>
      <c r="J104">
        <v>18</v>
      </c>
      <c r="K104">
        <v>97</v>
      </c>
      <c r="L104">
        <v>10.98</v>
      </c>
      <c r="M104">
        <v>242</v>
      </c>
      <c r="N104">
        <v>1441.41</v>
      </c>
      <c r="O104">
        <v>47</v>
      </c>
      <c r="P104">
        <v>4</v>
      </c>
      <c r="Q104">
        <v>1</v>
      </c>
      <c r="R104">
        <v>50</v>
      </c>
    </row>
    <row r="105" spans="1:18" x14ac:dyDescent="0.25">
      <c r="A105" t="s">
        <v>19791</v>
      </c>
      <c r="B105" t="s">
        <v>73</v>
      </c>
      <c r="C105" t="s">
        <v>239</v>
      </c>
      <c r="D105" t="s">
        <v>183</v>
      </c>
      <c r="E105" t="s">
        <v>19223</v>
      </c>
      <c r="F105">
        <v>118</v>
      </c>
      <c r="G105">
        <v>713.43</v>
      </c>
      <c r="H105">
        <v>5</v>
      </c>
      <c r="I105">
        <v>27.47</v>
      </c>
      <c r="J105">
        <v>4</v>
      </c>
      <c r="K105">
        <v>16.489999999999998</v>
      </c>
      <c r="L105">
        <v>13.47</v>
      </c>
      <c r="M105">
        <v>119</v>
      </c>
      <c r="N105">
        <v>737.88</v>
      </c>
      <c r="O105">
        <v>5</v>
      </c>
      <c r="P105">
        <v>0</v>
      </c>
      <c r="Q105">
        <v>0</v>
      </c>
      <c r="R105">
        <v>5</v>
      </c>
    </row>
    <row r="106" spans="1:18" x14ac:dyDescent="0.25">
      <c r="A106" t="s">
        <v>19792</v>
      </c>
      <c r="B106" t="s">
        <v>75</v>
      </c>
      <c r="C106" t="s">
        <v>245</v>
      </c>
      <c r="D106" t="s">
        <v>166</v>
      </c>
      <c r="E106" t="s">
        <v>19223</v>
      </c>
      <c r="F106">
        <v>1</v>
      </c>
      <c r="G106">
        <v>53</v>
      </c>
      <c r="H106">
        <v>0</v>
      </c>
      <c r="I106">
        <v>0</v>
      </c>
      <c r="J106">
        <v>0</v>
      </c>
      <c r="K106">
        <v>0</v>
      </c>
      <c r="L106">
        <v>0</v>
      </c>
      <c r="M106">
        <v>1</v>
      </c>
      <c r="N106">
        <v>53</v>
      </c>
      <c r="O106">
        <v>0</v>
      </c>
      <c r="P106">
        <v>0</v>
      </c>
      <c r="Q106">
        <v>0</v>
      </c>
      <c r="R106">
        <v>0</v>
      </c>
    </row>
    <row r="107" spans="1:18" x14ac:dyDescent="0.25">
      <c r="A107" t="s">
        <v>19793</v>
      </c>
      <c r="B107" t="s">
        <v>74</v>
      </c>
      <c r="C107" t="s">
        <v>245</v>
      </c>
      <c r="D107" t="s">
        <v>151</v>
      </c>
      <c r="E107" t="s">
        <v>19223</v>
      </c>
      <c r="F107">
        <v>255</v>
      </c>
      <c r="G107">
        <v>14861.11</v>
      </c>
      <c r="H107">
        <v>17</v>
      </c>
      <c r="I107">
        <v>979</v>
      </c>
      <c r="J107">
        <v>13</v>
      </c>
      <c r="K107">
        <v>772</v>
      </c>
      <c r="L107">
        <v>72.97</v>
      </c>
      <c r="M107">
        <v>259</v>
      </c>
      <c r="N107">
        <v>15141.08</v>
      </c>
      <c r="O107">
        <v>55</v>
      </c>
      <c r="P107">
        <v>6</v>
      </c>
      <c r="Q107">
        <v>6</v>
      </c>
      <c r="R107">
        <v>55</v>
      </c>
    </row>
    <row r="108" spans="1:18" x14ac:dyDescent="0.25">
      <c r="A108" t="s">
        <v>19794</v>
      </c>
      <c r="B108" t="s">
        <v>76</v>
      </c>
      <c r="C108" t="s">
        <v>244</v>
      </c>
      <c r="D108" t="s">
        <v>256</v>
      </c>
      <c r="E108" t="s">
        <v>19223</v>
      </c>
      <c r="F108">
        <v>0</v>
      </c>
      <c r="G108">
        <v>0</v>
      </c>
      <c r="H108">
        <v>0</v>
      </c>
      <c r="I108">
        <v>0</v>
      </c>
      <c r="J108">
        <v>0</v>
      </c>
      <c r="K108">
        <v>0</v>
      </c>
      <c r="L108">
        <v>0</v>
      </c>
      <c r="M108">
        <v>0</v>
      </c>
      <c r="N108">
        <v>0</v>
      </c>
      <c r="O108">
        <v>349</v>
      </c>
      <c r="P108">
        <v>45</v>
      </c>
      <c r="Q108">
        <v>54</v>
      </c>
      <c r="R108">
        <v>340</v>
      </c>
    </row>
    <row r="109" spans="1:18" x14ac:dyDescent="0.25">
      <c r="A109" t="s">
        <v>19795</v>
      </c>
      <c r="B109" t="s">
        <v>73</v>
      </c>
      <c r="C109" t="s">
        <v>242</v>
      </c>
      <c r="D109" t="s">
        <v>159</v>
      </c>
      <c r="E109" t="s">
        <v>19223</v>
      </c>
      <c r="F109">
        <v>155</v>
      </c>
      <c r="G109">
        <v>922.98</v>
      </c>
      <c r="H109">
        <v>6</v>
      </c>
      <c r="I109">
        <v>30.47</v>
      </c>
      <c r="J109">
        <v>9</v>
      </c>
      <c r="K109">
        <v>49</v>
      </c>
      <c r="L109">
        <v>8.9600000000000009</v>
      </c>
      <c r="M109">
        <v>152</v>
      </c>
      <c r="N109">
        <v>913.41</v>
      </c>
      <c r="O109">
        <v>17</v>
      </c>
      <c r="P109">
        <v>2</v>
      </c>
      <c r="Q109">
        <v>2</v>
      </c>
      <c r="R109">
        <v>17</v>
      </c>
    </row>
    <row r="110" spans="1:18" x14ac:dyDescent="0.25">
      <c r="A110" t="s">
        <v>19796</v>
      </c>
      <c r="B110" t="s">
        <v>76</v>
      </c>
      <c r="C110" t="s">
        <v>244</v>
      </c>
      <c r="D110" t="s">
        <v>217</v>
      </c>
      <c r="E110" t="s">
        <v>19223</v>
      </c>
      <c r="F110">
        <v>0</v>
      </c>
      <c r="G110">
        <v>0</v>
      </c>
      <c r="H110">
        <v>0</v>
      </c>
      <c r="I110">
        <v>0</v>
      </c>
      <c r="J110">
        <v>0</v>
      </c>
      <c r="K110">
        <v>0</v>
      </c>
      <c r="L110">
        <v>0</v>
      </c>
      <c r="M110">
        <v>0</v>
      </c>
      <c r="N110">
        <v>0</v>
      </c>
      <c r="O110">
        <v>14</v>
      </c>
      <c r="P110">
        <v>3</v>
      </c>
      <c r="Q110">
        <v>2</v>
      </c>
      <c r="R110">
        <v>15</v>
      </c>
    </row>
    <row r="111" spans="1:18" x14ac:dyDescent="0.25">
      <c r="A111" t="s">
        <v>19797</v>
      </c>
      <c r="B111" t="s">
        <v>74</v>
      </c>
      <c r="C111" t="s">
        <v>243</v>
      </c>
      <c r="D111" t="s">
        <v>178</v>
      </c>
      <c r="E111" t="s">
        <v>19223</v>
      </c>
      <c r="F111">
        <v>77</v>
      </c>
      <c r="G111">
        <v>3824.11</v>
      </c>
      <c r="H111">
        <v>2</v>
      </c>
      <c r="I111">
        <v>62</v>
      </c>
      <c r="J111">
        <v>3</v>
      </c>
      <c r="K111">
        <v>170</v>
      </c>
      <c r="L111">
        <v>42.97</v>
      </c>
      <c r="M111">
        <v>76</v>
      </c>
      <c r="N111">
        <v>3759.08</v>
      </c>
      <c r="O111">
        <v>13</v>
      </c>
      <c r="P111">
        <v>4</v>
      </c>
      <c r="Q111">
        <v>3</v>
      </c>
      <c r="R111">
        <v>14</v>
      </c>
    </row>
    <row r="112" spans="1:18" x14ac:dyDescent="0.25">
      <c r="A112" t="s">
        <v>19798</v>
      </c>
      <c r="B112" t="s">
        <v>75</v>
      </c>
      <c r="C112" t="s">
        <v>239</v>
      </c>
      <c r="D112" t="s">
        <v>132</v>
      </c>
      <c r="E112" t="s">
        <v>19223</v>
      </c>
      <c r="F112">
        <v>2</v>
      </c>
      <c r="G112">
        <v>29</v>
      </c>
      <c r="H112">
        <v>0</v>
      </c>
      <c r="I112">
        <v>0</v>
      </c>
      <c r="J112">
        <v>0</v>
      </c>
      <c r="K112">
        <v>0</v>
      </c>
      <c r="L112">
        <v>0</v>
      </c>
      <c r="M112">
        <v>2</v>
      </c>
      <c r="N112">
        <v>29</v>
      </c>
      <c r="O112">
        <v>0</v>
      </c>
      <c r="P112">
        <v>0</v>
      </c>
      <c r="Q112">
        <v>0</v>
      </c>
      <c r="R112">
        <v>0</v>
      </c>
    </row>
    <row r="113" spans="1:18" x14ac:dyDescent="0.25">
      <c r="A113" t="s">
        <v>19799</v>
      </c>
      <c r="B113" t="s">
        <v>76</v>
      </c>
      <c r="C113" t="s">
        <v>244</v>
      </c>
      <c r="D113" t="s">
        <v>211</v>
      </c>
      <c r="E113" t="s">
        <v>19223</v>
      </c>
      <c r="F113">
        <v>0</v>
      </c>
      <c r="G113">
        <v>0</v>
      </c>
      <c r="H113">
        <v>0</v>
      </c>
      <c r="I113">
        <v>0</v>
      </c>
      <c r="J113">
        <v>0</v>
      </c>
      <c r="K113">
        <v>0</v>
      </c>
      <c r="L113">
        <v>0</v>
      </c>
      <c r="M113">
        <v>0</v>
      </c>
      <c r="N113">
        <v>0</v>
      </c>
      <c r="O113">
        <v>8</v>
      </c>
      <c r="P113">
        <v>1</v>
      </c>
      <c r="Q113">
        <v>1</v>
      </c>
      <c r="R113">
        <v>8</v>
      </c>
    </row>
    <row r="114" spans="1:18" x14ac:dyDescent="0.25">
      <c r="A114" t="s">
        <v>19800</v>
      </c>
      <c r="B114" t="s">
        <v>74</v>
      </c>
      <c r="C114" t="s">
        <v>240</v>
      </c>
      <c r="D114" t="s">
        <v>170</v>
      </c>
      <c r="E114" t="s">
        <v>19223</v>
      </c>
      <c r="F114">
        <v>61</v>
      </c>
      <c r="G114">
        <v>3401.11</v>
      </c>
      <c r="H114">
        <v>2</v>
      </c>
      <c r="I114">
        <v>171</v>
      </c>
      <c r="J114">
        <v>4</v>
      </c>
      <c r="K114">
        <v>222</v>
      </c>
      <c r="L114">
        <v>14.97</v>
      </c>
      <c r="M114">
        <v>59</v>
      </c>
      <c r="N114">
        <v>3365.08</v>
      </c>
      <c r="O114">
        <v>16</v>
      </c>
      <c r="P114">
        <v>0</v>
      </c>
      <c r="Q114">
        <v>3</v>
      </c>
      <c r="R114">
        <v>13</v>
      </c>
    </row>
    <row r="115" spans="1:18" x14ac:dyDescent="0.25">
      <c r="A115" t="s">
        <v>19801</v>
      </c>
      <c r="B115" t="s">
        <v>75</v>
      </c>
      <c r="C115" t="s">
        <v>244</v>
      </c>
      <c r="D115" t="s">
        <v>221</v>
      </c>
      <c r="E115" t="s">
        <v>19223</v>
      </c>
      <c r="F115">
        <v>1</v>
      </c>
      <c r="G115">
        <v>16</v>
      </c>
      <c r="H115">
        <v>0</v>
      </c>
      <c r="I115">
        <v>0</v>
      </c>
      <c r="J115">
        <v>0</v>
      </c>
      <c r="K115">
        <v>0</v>
      </c>
      <c r="L115">
        <v>0</v>
      </c>
      <c r="M115">
        <v>1</v>
      </c>
      <c r="N115">
        <v>16</v>
      </c>
      <c r="O115">
        <v>0</v>
      </c>
      <c r="P115">
        <v>0</v>
      </c>
      <c r="Q115">
        <v>0</v>
      </c>
      <c r="R115">
        <v>0</v>
      </c>
    </row>
    <row r="116" spans="1:18" x14ac:dyDescent="0.25">
      <c r="A116" t="s">
        <v>19802</v>
      </c>
      <c r="B116" t="s">
        <v>75</v>
      </c>
      <c r="C116" t="s">
        <v>245</v>
      </c>
      <c r="D116" t="s">
        <v>151</v>
      </c>
      <c r="E116" t="s">
        <v>19223</v>
      </c>
      <c r="F116">
        <v>6</v>
      </c>
      <c r="G116">
        <v>171</v>
      </c>
      <c r="H116">
        <v>1</v>
      </c>
      <c r="I116">
        <v>85</v>
      </c>
      <c r="J116">
        <v>1</v>
      </c>
      <c r="K116">
        <v>93</v>
      </c>
      <c r="L116">
        <v>0</v>
      </c>
      <c r="M116">
        <v>6</v>
      </c>
      <c r="N116">
        <v>163</v>
      </c>
      <c r="O116">
        <v>0</v>
      </c>
      <c r="P116">
        <v>0</v>
      </c>
      <c r="Q116">
        <v>0</v>
      </c>
      <c r="R116">
        <v>0</v>
      </c>
    </row>
    <row r="117" spans="1:18" x14ac:dyDescent="0.25">
      <c r="A117" t="s">
        <v>19803</v>
      </c>
      <c r="B117" t="s">
        <v>72</v>
      </c>
      <c r="C117" t="s">
        <v>239</v>
      </c>
      <c r="D117" t="s">
        <v>183</v>
      </c>
      <c r="E117" t="s">
        <v>19223</v>
      </c>
      <c r="F117">
        <v>271</v>
      </c>
      <c r="G117">
        <v>8554.36</v>
      </c>
      <c r="H117">
        <v>14</v>
      </c>
      <c r="I117">
        <v>399.47</v>
      </c>
      <c r="J117">
        <v>15</v>
      </c>
      <c r="K117">
        <v>590.49</v>
      </c>
      <c r="L117">
        <v>41.52</v>
      </c>
      <c r="M117">
        <v>270</v>
      </c>
      <c r="N117">
        <v>8404.86</v>
      </c>
      <c r="O117">
        <v>139</v>
      </c>
      <c r="P117">
        <v>8</v>
      </c>
      <c r="Q117">
        <v>20</v>
      </c>
      <c r="R117">
        <v>127</v>
      </c>
    </row>
    <row r="118" spans="1:18" x14ac:dyDescent="0.25">
      <c r="A118" t="s">
        <v>19804</v>
      </c>
      <c r="B118" t="s">
        <v>74</v>
      </c>
      <c r="C118" t="s">
        <v>242</v>
      </c>
      <c r="D118" t="s">
        <v>229</v>
      </c>
      <c r="E118" t="s">
        <v>19223</v>
      </c>
      <c r="F118">
        <v>93</v>
      </c>
      <c r="G118">
        <v>4383</v>
      </c>
      <c r="H118">
        <v>8</v>
      </c>
      <c r="I118">
        <v>228</v>
      </c>
      <c r="J118">
        <v>6</v>
      </c>
      <c r="K118">
        <v>209</v>
      </c>
      <c r="L118">
        <v>75</v>
      </c>
      <c r="M118">
        <v>95</v>
      </c>
      <c r="N118">
        <v>4477</v>
      </c>
      <c r="O118">
        <v>30</v>
      </c>
      <c r="P118">
        <v>6</v>
      </c>
      <c r="Q118">
        <v>3</v>
      </c>
      <c r="R118">
        <v>33</v>
      </c>
    </row>
    <row r="119" spans="1:18" x14ac:dyDescent="0.25">
      <c r="A119" t="s">
        <v>19805</v>
      </c>
      <c r="B119" t="s">
        <v>73</v>
      </c>
      <c r="C119" t="s">
        <v>242</v>
      </c>
      <c r="D119" t="s">
        <v>122</v>
      </c>
      <c r="E119" t="s">
        <v>19223</v>
      </c>
      <c r="F119">
        <v>138</v>
      </c>
      <c r="G119">
        <v>908.96</v>
      </c>
      <c r="H119">
        <v>5</v>
      </c>
      <c r="I119">
        <v>21.47</v>
      </c>
      <c r="J119">
        <v>5</v>
      </c>
      <c r="K119">
        <v>21.49</v>
      </c>
      <c r="L119">
        <v>-2.06</v>
      </c>
      <c r="M119">
        <v>138</v>
      </c>
      <c r="N119">
        <v>906.88</v>
      </c>
      <c r="O119">
        <v>10</v>
      </c>
      <c r="P119">
        <v>1</v>
      </c>
      <c r="Q119">
        <v>2</v>
      </c>
      <c r="R119">
        <v>9</v>
      </c>
    </row>
    <row r="120" spans="1:18" x14ac:dyDescent="0.25">
      <c r="A120" t="s">
        <v>19806</v>
      </c>
      <c r="B120" t="s">
        <v>74</v>
      </c>
      <c r="C120" t="s">
        <v>241</v>
      </c>
      <c r="D120" t="s">
        <v>175</v>
      </c>
      <c r="E120" t="s">
        <v>19223</v>
      </c>
      <c r="F120">
        <v>104</v>
      </c>
      <c r="G120">
        <v>5524.11</v>
      </c>
      <c r="H120">
        <v>5</v>
      </c>
      <c r="I120">
        <v>185</v>
      </c>
      <c r="J120">
        <v>6</v>
      </c>
      <c r="K120">
        <v>298</v>
      </c>
      <c r="L120">
        <v>52.97</v>
      </c>
      <c r="M120">
        <v>103</v>
      </c>
      <c r="N120">
        <v>5464.08</v>
      </c>
      <c r="O120">
        <v>28</v>
      </c>
      <c r="P120">
        <v>3</v>
      </c>
      <c r="Q120">
        <v>5</v>
      </c>
      <c r="R120">
        <v>26</v>
      </c>
    </row>
    <row r="121" spans="1:18" x14ac:dyDescent="0.25">
      <c r="A121" t="s">
        <v>19807</v>
      </c>
      <c r="B121" t="s">
        <v>72</v>
      </c>
      <c r="C121" t="s">
        <v>241</v>
      </c>
      <c r="D121" t="s">
        <v>105</v>
      </c>
      <c r="E121" t="s">
        <v>19223</v>
      </c>
      <c r="F121">
        <v>273</v>
      </c>
      <c r="G121">
        <v>9274.31</v>
      </c>
      <c r="H121">
        <v>17</v>
      </c>
      <c r="I121">
        <v>249</v>
      </c>
      <c r="J121">
        <v>18</v>
      </c>
      <c r="K121">
        <v>420</v>
      </c>
      <c r="L121">
        <v>65.87</v>
      </c>
      <c r="M121">
        <v>272</v>
      </c>
      <c r="N121">
        <v>9169.18</v>
      </c>
      <c r="O121">
        <v>39</v>
      </c>
      <c r="P121">
        <v>7</v>
      </c>
      <c r="Q121">
        <v>7</v>
      </c>
      <c r="R121">
        <v>39</v>
      </c>
    </row>
    <row r="122" spans="1:18" x14ac:dyDescent="0.25">
      <c r="A122" t="s">
        <v>19808</v>
      </c>
      <c r="B122" t="s">
        <v>75</v>
      </c>
      <c r="C122" t="s">
        <v>242</v>
      </c>
      <c r="D122" t="s">
        <v>131</v>
      </c>
      <c r="E122" t="s">
        <v>19223</v>
      </c>
      <c r="F122">
        <v>3</v>
      </c>
      <c r="G122">
        <v>58</v>
      </c>
      <c r="H122">
        <v>1</v>
      </c>
      <c r="I122">
        <v>23.9</v>
      </c>
      <c r="J122">
        <v>0</v>
      </c>
      <c r="K122">
        <v>0</v>
      </c>
      <c r="L122">
        <v>0</v>
      </c>
      <c r="M122">
        <v>4</v>
      </c>
      <c r="N122">
        <v>81.900000000000006</v>
      </c>
      <c r="O122">
        <v>0</v>
      </c>
      <c r="P122">
        <v>0</v>
      </c>
      <c r="Q122">
        <v>0</v>
      </c>
      <c r="R122">
        <v>0</v>
      </c>
    </row>
    <row r="123" spans="1:18" x14ac:dyDescent="0.25">
      <c r="A123" t="s">
        <v>19809</v>
      </c>
      <c r="B123" t="s">
        <v>19169</v>
      </c>
      <c r="C123" t="s">
        <v>243</v>
      </c>
      <c r="D123" t="s">
        <v>255</v>
      </c>
      <c r="E123" t="s">
        <v>19223</v>
      </c>
      <c r="F123">
        <v>0</v>
      </c>
      <c r="G123">
        <v>0</v>
      </c>
      <c r="H123">
        <v>1</v>
      </c>
      <c r="I123">
        <v>5</v>
      </c>
      <c r="J123">
        <v>0</v>
      </c>
      <c r="K123">
        <v>0</v>
      </c>
      <c r="L123">
        <v>0</v>
      </c>
      <c r="M123">
        <v>1</v>
      </c>
      <c r="N123">
        <v>5</v>
      </c>
      <c r="O123">
        <v>0</v>
      </c>
      <c r="P123">
        <v>1</v>
      </c>
      <c r="Q123">
        <v>0</v>
      </c>
      <c r="R123">
        <v>1</v>
      </c>
    </row>
    <row r="124" spans="1:18" x14ac:dyDescent="0.25">
      <c r="A124" t="s">
        <v>19810</v>
      </c>
      <c r="B124" t="s">
        <v>74</v>
      </c>
      <c r="C124" t="s">
        <v>245</v>
      </c>
      <c r="D124" t="s">
        <v>190</v>
      </c>
      <c r="E124" t="s">
        <v>19223</v>
      </c>
      <c r="F124">
        <v>164</v>
      </c>
      <c r="G124">
        <v>9380</v>
      </c>
      <c r="H124">
        <v>7</v>
      </c>
      <c r="I124">
        <v>403</v>
      </c>
      <c r="J124">
        <v>5</v>
      </c>
      <c r="K124">
        <v>298</v>
      </c>
      <c r="L124">
        <v>199</v>
      </c>
      <c r="M124">
        <v>166</v>
      </c>
      <c r="N124">
        <v>9684</v>
      </c>
      <c r="O124">
        <v>55</v>
      </c>
      <c r="P124">
        <v>4</v>
      </c>
      <c r="Q124">
        <v>14</v>
      </c>
      <c r="R124">
        <v>45</v>
      </c>
    </row>
    <row r="125" spans="1:18" x14ac:dyDescent="0.25">
      <c r="A125" t="s">
        <v>19811</v>
      </c>
      <c r="B125" t="s">
        <v>72</v>
      </c>
      <c r="C125" t="s">
        <v>245</v>
      </c>
      <c r="D125" t="s">
        <v>101</v>
      </c>
      <c r="E125" t="s">
        <v>19223</v>
      </c>
      <c r="F125">
        <v>170</v>
      </c>
      <c r="G125">
        <v>4941</v>
      </c>
      <c r="H125">
        <v>4</v>
      </c>
      <c r="I125">
        <v>137</v>
      </c>
      <c r="J125">
        <v>8</v>
      </c>
      <c r="K125">
        <v>181</v>
      </c>
      <c r="L125">
        <v>-57</v>
      </c>
      <c r="M125">
        <v>166</v>
      </c>
      <c r="N125">
        <v>4840</v>
      </c>
      <c r="O125">
        <v>29</v>
      </c>
      <c r="P125">
        <v>5</v>
      </c>
      <c r="Q125">
        <v>3</v>
      </c>
      <c r="R125">
        <v>31</v>
      </c>
    </row>
    <row r="126" spans="1:18" x14ac:dyDescent="0.25">
      <c r="A126" t="s">
        <v>19812</v>
      </c>
      <c r="B126" t="s">
        <v>72</v>
      </c>
      <c r="C126" t="s">
        <v>243</v>
      </c>
      <c r="D126" t="s">
        <v>97</v>
      </c>
      <c r="E126" t="s">
        <v>19223</v>
      </c>
      <c r="F126">
        <v>417</v>
      </c>
      <c r="G126">
        <v>11428.92</v>
      </c>
      <c r="H126">
        <v>27</v>
      </c>
      <c r="I126">
        <v>485.94</v>
      </c>
      <c r="J126">
        <v>33</v>
      </c>
      <c r="K126">
        <v>713.98</v>
      </c>
      <c r="L126">
        <v>-25.12</v>
      </c>
      <c r="M126">
        <v>411</v>
      </c>
      <c r="N126">
        <v>11175.76</v>
      </c>
      <c r="O126">
        <v>160</v>
      </c>
      <c r="P126">
        <v>16</v>
      </c>
      <c r="Q126">
        <v>29</v>
      </c>
      <c r="R126">
        <v>147</v>
      </c>
    </row>
    <row r="127" spans="1:18" x14ac:dyDescent="0.25">
      <c r="A127" t="s">
        <v>19813</v>
      </c>
      <c r="B127" t="s">
        <v>74</v>
      </c>
      <c r="C127" t="s">
        <v>242</v>
      </c>
      <c r="D127" t="s">
        <v>131</v>
      </c>
      <c r="E127" t="s">
        <v>19223</v>
      </c>
      <c r="F127">
        <v>762</v>
      </c>
      <c r="G127">
        <v>35663.550000000003</v>
      </c>
      <c r="H127">
        <v>56</v>
      </c>
      <c r="I127">
        <v>2496</v>
      </c>
      <c r="J127">
        <v>27</v>
      </c>
      <c r="K127">
        <v>1159</v>
      </c>
      <c r="L127">
        <v>79.09</v>
      </c>
      <c r="M127">
        <v>791</v>
      </c>
      <c r="N127">
        <v>37079.64</v>
      </c>
      <c r="O127">
        <v>221</v>
      </c>
      <c r="P127">
        <v>16</v>
      </c>
      <c r="Q127">
        <v>29</v>
      </c>
      <c r="R127">
        <v>208</v>
      </c>
    </row>
    <row r="128" spans="1:18" x14ac:dyDescent="0.25">
      <c r="A128" t="s">
        <v>19814</v>
      </c>
      <c r="B128" t="s">
        <v>73</v>
      </c>
      <c r="C128" t="s">
        <v>245</v>
      </c>
      <c r="D128" t="s">
        <v>145</v>
      </c>
      <c r="E128" t="s">
        <v>19223</v>
      </c>
      <c r="F128">
        <v>47</v>
      </c>
      <c r="G128">
        <v>328</v>
      </c>
      <c r="H128">
        <v>4</v>
      </c>
      <c r="I128">
        <v>24.47</v>
      </c>
      <c r="J128">
        <v>4</v>
      </c>
      <c r="K128">
        <v>23</v>
      </c>
      <c r="L128">
        <v>0</v>
      </c>
      <c r="M128">
        <v>47</v>
      </c>
      <c r="N128">
        <v>329.47</v>
      </c>
      <c r="O128">
        <v>1</v>
      </c>
      <c r="P128">
        <v>0</v>
      </c>
      <c r="Q128">
        <v>0</v>
      </c>
      <c r="R128">
        <v>1</v>
      </c>
    </row>
    <row r="129" spans="1:18" x14ac:dyDescent="0.25">
      <c r="A129" t="s">
        <v>19815</v>
      </c>
      <c r="B129" t="s">
        <v>76</v>
      </c>
      <c r="C129" t="s">
        <v>242</v>
      </c>
      <c r="D129" t="s">
        <v>131</v>
      </c>
      <c r="E129" t="s">
        <v>19223</v>
      </c>
      <c r="F129">
        <v>0</v>
      </c>
      <c r="G129">
        <v>0</v>
      </c>
      <c r="H129">
        <v>0</v>
      </c>
      <c r="I129">
        <v>0</v>
      </c>
      <c r="J129">
        <v>0</v>
      </c>
      <c r="K129">
        <v>0</v>
      </c>
      <c r="L129">
        <v>0</v>
      </c>
      <c r="M129">
        <v>0</v>
      </c>
      <c r="N129">
        <v>0</v>
      </c>
      <c r="O129">
        <v>200</v>
      </c>
      <c r="P129">
        <v>18</v>
      </c>
      <c r="Q129">
        <v>38</v>
      </c>
      <c r="R129">
        <v>180</v>
      </c>
    </row>
    <row r="130" spans="1:18" x14ac:dyDescent="0.25">
      <c r="A130" t="s">
        <v>19816</v>
      </c>
      <c r="B130" t="s">
        <v>72</v>
      </c>
      <c r="C130" t="s">
        <v>243</v>
      </c>
      <c r="D130" t="s">
        <v>255</v>
      </c>
      <c r="E130" t="s">
        <v>19223</v>
      </c>
      <c r="F130">
        <v>4534</v>
      </c>
      <c r="G130">
        <v>114564.08</v>
      </c>
      <c r="H130">
        <v>211</v>
      </c>
      <c r="I130">
        <v>4360.1099999999997</v>
      </c>
      <c r="J130">
        <v>228</v>
      </c>
      <c r="K130">
        <v>4511.9799999999996</v>
      </c>
      <c r="L130">
        <v>65.62</v>
      </c>
      <c r="M130">
        <v>4517</v>
      </c>
      <c r="N130">
        <v>114477.83</v>
      </c>
      <c r="O130">
        <v>1009</v>
      </c>
      <c r="P130">
        <v>140</v>
      </c>
      <c r="Q130">
        <v>163</v>
      </c>
      <c r="R130">
        <v>986</v>
      </c>
    </row>
    <row r="131" spans="1:18" x14ac:dyDescent="0.25">
      <c r="A131" t="s">
        <v>19817</v>
      </c>
      <c r="B131" t="s">
        <v>75</v>
      </c>
      <c r="C131" t="s">
        <v>244</v>
      </c>
      <c r="D131" t="s">
        <v>191</v>
      </c>
      <c r="E131" t="s">
        <v>19223</v>
      </c>
      <c r="F131">
        <v>4</v>
      </c>
      <c r="G131">
        <v>93</v>
      </c>
      <c r="H131">
        <v>0</v>
      </c>
      <c r="I131">
        <v>0</v>
      </c>
      <c r="J131">
        <v>0</v>
      </c>
      <c r="K131">
        <v>0</v>
      </c>
      <c r="L131">
        <v>0</v>
      </c>
      <c r="M131">
        <v>4</v>
      </c>
      <c r="N131">
        <v>93</v>
      </c>
      <c r="O131">
        <v>0</v>
      </c>
      <c r="P131">
        <v>0</v>
      </c>
      <c r="Q131">
        <v>0</v>
      </c>
      <c r="R131">
        <v>0</v>
      </c>
    </row>
    <row r="132" spans="1:18" x14ac:dyDescent="0.25">
      <c r="A132" t="s">
        <v>19818</v>
      </c>
      <c r="B132" t="s">
        <v>75</v>
      </c>
      <c r="C132" t="s">
        <v>239</v>
      </c>
      <c r="D132" t="s">
        <v>98</v>
      </c>
      <c r="E132" t="s">
        <v>19223</v>
      </c>
      <c r="F132">
        <v>2</v>
      </c>
      <c r="G132">
        <v>37</v>
      </c>
      <c r="H132">
        <v>0</v>
      </c>
      <c r="I132">
        <v>0</v>
      </c>
      <c r="J132">
        <v>0</v>
      </c>
      <c r="K132">
        <v>0</v>
      </c>
      <c r="L132">
        <v>0</v>
      </c>
      <c r="M132">
        <v>2</v>
      </c>
      <c r="N132">
        <v>37</v>
      </c>
      <c r="O132">
        <v>0</v>
      </c>
      <c r="P132">
        <v>0</v>
      </c>
      <c r="Q132">
        <v>0</v>
      </c>
      <c r="R132">
        <v>0</v>
      </c>
    </row>
    <row r="133" spans="1:18" x14ac:dyDescent="0.25">
      <c r="A133" t="s">
        <v>19819</v>
      </c>
      <c r="B133" t="s">
        <v>72</v>
      </c>
      <c r="C133" t="s">
        <v>243</v>
      </c>
      <c r="D133" t="s">
        <v>117</v>
      </c>
      <c r="E133" t="s">
        <v>19223</v>
      </c>
      <c r="F133">
        <v>253</v>
      </c>
      <c r="G133">
        <v>6398.11</v>
      </c>
      <c r="H133">
        <v>12</v>
      </c>
      <c r="I133">
        <v>275</v>
      </c>
      <c r="J133">
        <v>15</v>
      </c>
      <c r="K133">
        <v>392</v>
      </c>
      <c r="L133">
        <v>24.44</v>
      </c>
      <c r="M133">
        <v>250</v>
      </c>
      <c r="N133">
        <v>6305.55</v>
      </c>
      <c r="O133">
        <v>51</v>
      </c>
      <c r="P133">
        <v>6</v>
      </c>
      <c r="Q133">
        <v>4</v>
      </c>
      <c r="R133">
        <v>53</v>
      </c>
    </row>
    <row r="134" spans="1:18" x14ac:dyDescent="0.25">
      <c r="A134" t="s">
        <v>19820</v>
      </c>
      <c r="B134" t="s">
        <v>74</v>
      </c>
      <c r="C134" t="s">
        <v>242</v>
      </c>
      <c r="D134" t="s">
        <v>162</v>
      </c>
      <c r="E134" t="s">
        <v>19223</v>
      </c>
      <c r="F134">
        <v>132</v>
      </c>
      <c r="G134">
        <v>6684</v>
      </c>
      <c r="H134">
        <v>10</v>
      </c>
      <c r="I134">
        <v>488</v>
      </c>
      <c r="J134">
        <v>10</v>
      </c>
      <c r="K134">
        <v>519</v>
      </c>
      <c r="L134">
        <v>64</v>
      </c>
      <c r="M134">
        <v>132</v>
      </c>
      <c r="N134">
        <v>6717</v>
      </c>
      <c r="O134">
        <v>33</v>
      </c>
      <c r="P134">
        <v>4</v>
      </c>
      <c r="Q134">
        <v>3</v>
      </c>
      <c r="R134">
        <v>34</v>
      </c>
    </row>
    <row r="135" spans="1:18" x14ac:dyDescent="0.25">
      <c r="A135" t="s">
        <v>19821</v>
      </c>
      <c r="B135" t="s">
        <v>74</v>
      </c>
      <c r="C135" t="s">
        <v>244</v>
      </c>
      <c r="D135" t="s">
        <v>211</v>
      </c>
      <c r="E135" t="s">
        <v>19223</v>
      </c>
      <c r="F135">
        <v>56</v>
      </c>
      <c r="G135">
        <v>3323</v>
      </c>
      <c r="H135">
        <v>2</v>
      </c>
      <c r="I135">
        <v>154</v>
      </c>
      <c r="J135">
        <v>2</v>
      </c>
      <c r="K135">
        <v>42</v>
      </c>
      <c r="L135">
        <v>2</v>
      </c>
      <c r="M135">
        <v>56</v>
      </c>
      <c r="N135">
        <v>3437</v>
      </c>
      <c r="O135">
        <v>5</v>
      </c>
      <c r="P135">
        <v>2</v>
      </c>
      <c r="Q135">
        <v>0</v>
      </c>
      <c r="R135">
        <v>7</v>
      </c>
    </row>
    <row r="136" spans="1:18" x14ac:dyDescent="0.25">
      <c r="A136" t="s">
        <v>19822</v>
      </c>
      <c r="B136" t="s">
        <v>75</v>
      </c>
      <c r="C136" t="s">
        <v>242</v>
      </c>
      <c r="D136" t="s">
        <v>231</v>
      </c>
      <c r="E136" t="s">
        <v>19223</v>
      </c>
      <c r="F136">
        <v>1</v>
      </c>
      <c r="G136">
        <v>55</v>
      </c>
      <c r="H136">
        <v>0</v>
      </c>
      <c r="I136">
        <v>0</v>
      </c>
      <c r="J136">
        <v>0</v>
      </c>
      <c r="K136">
        <v>0</v>
      </c>
      <c r="L136">
        <v>-8</v>
      </c>
      <c r="M136">
        <v>1</v>
      </c>
      <c r="N136">
        <v>47</v>
      </c>
      <c r="O136">
        <v>0</v>
      </c>
      <c r="P136">
        <v>0</v>
      </c>
      <c r="Q136">
        <v>0</v>
      </c>
      <c r="R136">
        <v>0</v>
      </c>
    </row>
    <row r="137" spans="1:18" x14ac:dyDescent="0.25">
      <c r="A137" t="s">
        <v>19823</v>
      </c>
      <c r="B137" t="s">
        <v>73</v>
      </c>
      <c r="C137" t="s">
        <v>241</v>
      </c>
      <c r="D137" t="s">
        <v>105</v>
      </c>
      <c r="E137" t="s">
        <v>19223</v>
      </c>
      <c r="F137">
        <v>109</v>
      </c>
      <c r="G137">
        <v>770.98</v>
      </c>
      <c r="H137">
        <v>8</v>
      </c>
      <c r="I137">
        <v>42</v>
      </c>
      <c r="J137">
        <v>9</v>
      </c>
      <c r="K137">
        <v>84</v>
      </c>
      <c r="L137">
        <v>-2.04</v>
      </c>
      <c r="M137">
        <v>108</v>
      </c>
      <c r="N137">
        <v>726.94</v>
      </c>
      <c r="O137">
        <v>2</v>
      </c>
      <c r="P137">
        <v>2</v>
      </c>
      <c r="Q137">
        <v>1</v>
      </c>
      <c r="R137">
        <v>3</v>
      </c>
    </row>
    <row r="138" spans="1:18" x14ac:dyDescent="0.25">
      <c r="A138" t="s">
        <v>19824</v>
      </c>
      <c r="B138" t="s">
        <v>73</v>
      </c>
      <c r="C138" t="s">
        <v>243</v>
      </c>
      <c r="D138" t="s">
        <v>85</v>
      </c>
      <c r="E138" t="s">
        <v>19223</v>
      </c>
      <c r="F138">
        <v>80</v>
      </c>
      <c r="G138">
        <v>484.98</v>
      </c>
      <c r="H138">
        <v>6</v>
      </c>
      <c r="I138">
        <v>21.47</v>
      </c>
      <c r="J138">
        <v>8</v>
      </c>
      <c r="K138">
        <v>44</v>
      </c>
      <c r="L138">
        <v>7.96</v>
      </c>
      <c r="M138">
        <v>78</v>
      </c>
      <c r="N138">
        <v>470.41</v>
      </c>
      <c r="O138">
        <v>3</v>
      </c>
      <c r="P138">
        <v>0</v>
      </c>
      <c r="Q138">
        <v>1</v>
      </c>
      <c r="R138">
        <v>2</v>
      </c>
    </row>
    <row r="139" spans="1:18" x14ac:dyDescent="0.25">
      <c r="A139" t="s">
        <v>19825</v>
      </c>
      <c r="B139" t="s">
        <v>76</v>
      </c>
      <c r="C139" t="s">
        <v>243</v>
      </c>
      <c r="D139" t="s">
        <v>178</v>
      </c>
      <c r="E139" t="s">
        <v>19223</v>
      </c>
      <c r="F139">
        <v>0</v>
      </c>
      <c r="G139">
        <v>0</v>
      </c>
      <c r="H139">
        <v>0</v>
      </c>
      <c r="I139">
        <v>0</v>
      </c>
      <c r="J139">
        <v>0</v>
      </c>
      <c r="K139">
        <v>0</v>
      </c>
      <c r="L139">
        <v>0</v>
      </c>
      <c r="M139">
        <v>0</v>
      </c>
      <c r="N139">
        <v>0</v>
      </c>
      <c r="O139">
        <v>11</v>
      </c>
      <c r="P139">
        <v>0</v>
      </c>
      <c r="Q139">
        <v>2</v>
      </c>
      <c r="R139">
        <v>9</v>
      </c>
    </row>
    <row r="140" spans="1:18" x14ac:dyDescent="0.25">
      <c r="A140" t="s">
        <v>19826</v>
      </c>
      <c r="B140" t="s">
        <v>73</v>
      </c>
      <c r="C140" t="s">
        <v>241</v>
      </c>
      <c r="D140" t="s">
        <v>230</v>
      </c>
      <c r="E140" t="s">
        <v>19223</v>
      </c>
      <c r="F140">
        <v>123</v>
      </c>
      <c r="G140">
        <v>820.49</v>
      </c>
      <c r="H140">
        <v>2</v>
      </c>
      <c r="I140">
        <v>12</v>
      </c>
      <c r="J140">
        <v>7</v>
      </c>
      <c r="K140">
        <v>41</v>
      </c>
      <c r="L140">
        <v>-6.49</v>
      </c>
      <c r="M140">
        <v>118</v>
      </c>
      <c r="N140">
        <v>785</v>
      </c>
      <c r="O140">
        <v>4</v>
      </c>
      <c r="P140">
        <v>1</v>
      </c>
      <c r="Q140">
        <v>0</v>
      </c>
      <c r="R140">
        <v>5</v>
      </c>
    </row>
    <row r="141" spans="1:18" x14ac:dyDescent="0.25">
      <c r="A141" t="s">
        <v>19827</v>
      </c>
      <c r="B141" t="s">
        <v>72</v>
      </c>
      <c r="C141" t="s">
        <v>242</v>
      </c>
      <c r="D141" t="s">
        <v>122</v>
      </c>
      <c r="E141" t="s">
        <v>19223</v>
      </c>
      <c r="F141">
        <v>325</v>
      </c>
      <c r="G141">
        <v>8663.9599999999991</v>
      </c>
      <c r="H141">
        <v>22</v>
      </c>
      <c r="I141">
        <v>642.47</v>
      </c>
      <c r="J141">
        <v>10</v>
      </c>
      <c r="K141">
        <v>243.49</v>
      </c>
      <c r="L141">
        <v>-14.06</v>
      </c>
      <c r="M141">
        <v>337</v>
      </c>
      <c r="N141">
        <v>9048.8799999999992</v>
      </c>
      <c r="O141">
        <v>83</v>
      </c>
      <c r="P141">
        <v>11</v>
      </c>
      <c r="Q141">
        <v>18</v>
      </c>
      <c r="R141">
        <v>76</v>
      </c>
    </row>
    <row r="142" spans="1:18" x14ac:dyDescent="0.25">
      <c r="A142" t="s">
        <v>19828</v>
      </c>
      <c r="B142" t="s">
        <v>73</v>
      </c>
      <c r="C142" t="s">
        <v>242</v>
      </c>
      <c r="D142" t="s">
        <v>93</v>
      </c>
      <c r="E142" t="s">
        <v>19223</v>
      </c>
      <c r="F142">
        <v>130</v>
      </c>
      <c r="G142">
        <v>796.49</v>
      </c>
      <c r="H142">
        <v>5</v>
      </c>
      <c r="I142">
        <v>22</v>
      </c>
      <c r="J142">
        <v>9</v>
      </c>
      <c r="K142">
        <v>66</v>
      </c>
      <c r="L142">
        <v>4.9800000000000004</v>
      </c>
      <c r="M142">
        <v>126</v>
      </c>
      <c r="N142">
        <v>757.47</v>
      </c>
      <c r="O142">
        <v>1</v>
      </c>
      <c r="P142">
        <v>1</v>
      </c>
      <c r="Q142">
        <v>1</v>
      </c>
      <c r="R142">
        <v>1</v>
      </c>
    </row>
    <row r="143" spans="1:18" x14ac:dyDescent="0.25">
      <c r="A143" t="s">
        <v>19829</v>
      </c>
      <c r="B143" t="s">
        <v>76</v>
      </c>
      <c r="C143" t="s">
        <v>244</v>
      </c>
      <c r="D143" t="s">
        <v>188</v>
      </c>
      <c r="E143" t="s">
        <v>19223</v>
      </c>
      <c r="F143">
        <v>0</v>
      </c>
      <c r="G143">
        <v>0</v>
      </c>
      <c r="H143">
        <v>0</v>
      </c>
      <c r="I143">
        <v>0</v>
      </c>
      <c r="J143">
        <v>0</v>
      </c>
      <c r="K143">
        <v>0</v>
      </c>
      <c r="L143">
        <v>0</v>
      </c>
      <c r="M143">
        <v>0</v>
      </c>
      <c r="N143">
        <v>0</v>
      </c>
      <c r="O143">
        <v>28</v>
      </c>
      <c r="P143">
        <v>4</v>
      </c>
      <c r="Q143">
        <v>4</v>
      </c>
      <c r="R143">
        <v>28</v>
      </c>
    </row>
    <row r="144" spans="1:18" x14ac:dyDescent="0.25">
      <c r="A144" t="s">
        <v>19830</v>
      </c>
      <c r="B144" t="s">
        <v>75</v>
      </c>
      <c r="C144" t="s">
        <v>243</v>
      </c>
      <c r="D144" t="s">
        <v>194</v>
      </c>
      <c r="E144" t="s">
        <v>19223</v>
      </c>
      <c r="F144">
        <v>2</v>
      </c>
      <c r="G144">
        <v>32</v>
      </c>
      <c r="H144">
        <v>0</v>
      </c>
      <c r="I144">
        <v>0</v>
      </c>
      <c r="J144">
        <v>0</v>
      </c>
      <c r="K144">
        <v>0</v>
      </c>
      <c r="L144">
        <v>0</v>
      </c>
      <c r="M144">
        <v>2</v>
      </c>
      <c r="N144">
        <v>32</v>
      </c>
      <c r="O144">
        <v>0</v>
      </c>
      <c r="P144">
        <v>0</v>
      </c>
      <c r="Q144">
        <v>0</v>
      </c>
      <c r="R144">
        <v>0</v>
      </c>
    </row>
    <row r="145" spans="1:18" x14ac:dyDescent="0.25">
      <c r="A145" t="s">
        <v>19831</v>
      </c>
      <c r="B145" t="s">
        <v>73</v>
      </c>
      <c r="C145" t="s">
        <v>239</v>
      </c>
      <c r="D145" t="s">
        <v>82</v>
      </c>
      <c r="E145" t="s">
        <v>19223</v>
      </c>
      <c r="F145">
        <v>72</v>
      </c>
      <c r="G145">
        <v>421.98</v>
      </c>
      <c r="H145">
        <v>3</v>
      </c>
      <c r="I145">
        <v>12</v>
      </c>
      <c r="J145">
        <v>4</v>
      </c>
      <c r="K145">
        <v>23</v>
      </c>
      <c r="L145">
        <v>1.96</v>
      </c>
      <c r="M145">
        <v>71</v>
      </c>
      <c r="N145">
        <v>412.94</v>
      </c>
      <c r="O145">
        <v>40</v>
      </c>
      <c r="P145">
        <v>4</v>
      </c>
      <c r="Q145">
        <v>3</v>
      </c>
      <c r="R145">
        <v>41</v>
      </c>
    </row>
    <row r="146" spans="1:18" x14ac:dyDescent="0.25">
      <c r="A146" t="s">
        <v>19832</v>
      </c>
      <c r="B146" t="s">
        <v>76</v>
      </c>
      <c r="C146" t="s">
        <v>245</v>
      </c>
      <c r="D146" t="s">
        <v>151</v>
      </c>
      <c r="E146" t="s">
        <v>19223</v>
      </c>
      <c r="F146">
        <v>0</v>
      </c>
      <c r="G146">
        <v>0</v>
      </c>
      <c r="H146">
        <v>0</v>
      </c>
      <c r="I146">
        <v>0</v>
      </c>
      <c r="J146">
        <v>0</v>
      </c>
      <c r="K146">
        <v>0</v>
      </c>
      <c r="L146">
        <v>0</v>
      </c>
      <c r="M146">
        <v>0</v>
      </c>
      <c r="N146">
        <v>0</v>
      </c>
      <c r="O146">
        <v>40</v>
      </c>
      <c r="P146">
        <v>2</v>
      </c>
      <c r="Q146">
        <v>8</v>
      </c>
      <c r="R146">
        <v>34</v>
      </c>
    </row>
    <row r="147" spans="1:18" x14ac:dyDescent="0.25">
      <c r="A147" t="s">
        <v>19833</v>
      </c>
      <c r="B147" t="s">
        <v>76</v>
      </c>
      <c r="C147" t="s">
        <v>239</v>
      </c>
      <c r="D147" t="s">
        <v>128</v>
      </c>
      <c r="E147" t="s">
        <v>19223</v>
      </c>
      <c r="F147">
        <v>0</v>
      </c>
      <c r="G147">
        <v>0</v>
      </c>
      <c r="H147">
        <v>0</v>
      </c>
      <c r="I147">
        <v>0</v>
      </c>
      <c r="J147">
        <v>0</v>
      </c>
      <c r="K147">
        <v>0</v>
      </c>
      <c r="L147">
        <v>0</v>
      </c>
      <c r="M147">
        <v>0</v>
      </c>
      <c r="N147">
        <v>0</v>
      </c>
      <c r="O147">
        <v>149</v>
      </c>
      <c r="P147">
        <v>15</v>
      </c>
      <c r="Q147">
        <v>17</v>
      </c>
      <c r="R147">
        <v>147</v>
      </c>
    </row>
    <row r="148" spans="1:18" x14ac:dyDescent="0.25">
      <c r="A148" t="s">
        <v>19834</v>
      </c>
      <c r="B148" t="s">
        <v>74</v>
      </c>
      <c r="C148" t="s">
        <v>239</v>
      </c>
      <c r="D148" t="s">
        <v>154</v>
      </c>
      <c r="E148" t="s">
        <v>19223</v>
      </c>
      <c r="F148">
        <v>174</v>
      </c>
      <c r="G148">
        <v>8220.11</v>
      </c>
      <c r="H148">
        <v>19</v>
      </c>
      <c r="I148">
        <v>946</v>
      </c>
      <c r="J148">
        <v>16</v>
      </c>
      <c r="K148">
        <v>721</v>
      </c>
      <c r="L148">
        <v>62.97</v>
      </c>
      <c r="M148">
        <v>177</v>
      </c>
      <c r="N148">
        <v>8508.08</v>
      </c>
      <c r="O148">
        <v>42</v>
      </c>
      <c r="P148">
        <v>6</v>
      </c>
      <c r="Q148">
        <v>4</v>
      </c>
      <c r="R148">
        <v>44</v>
      </c>
    </row>
    <row r="149" spans="1:18" x14ac:dyDescent="0.25">
      <c r="A149" t="s">
        <v>19835</v>
      </c>
      <c r="B149" t="s">
        <v>76</v>
      </c>
      <c r="C149" t="s">
        <v>245</v>
      </c>
      <c r="D149" t="s">
        <v>121</v>
      </c>
      <c r="E149" t="s">
        <v>19223</v>
      </c>
      <c r="F149">
        <v>0</v>
      </c>
      <c r="G149">
        <v>0</v>
      </c>
      <c r="H149">
        <v>0</v>
      </c>
      <c r="I149">
        <v>0</v>
      </c>
      <c r="J149">
        <v>0</v>
      </c>
      <c r="K149">
        <v>0</v>
      </c>
      <c r="L149">
        <v>0</v>
      </c>
      <c r="M149">
        <v>0</v>
      </c>
      <c r="N149">
        <v>0</v>
      </c>
      <c r="O149">
        <v>7</v>
      </c>
      <c r="P149">
        <v>1</v>
      </c>
      <c r="Q149">
        <v>0</v>
      </c>
      <c r="R149">
        <v>8</v>
      </c>
    </row>
    <row r="150" spans="1:18" x14ac:dyDescent="0.25">
      <c r="A150" t="s">
        <v>19836</v>
      </c>
      <c r="B150" t="s">
        <v>76</v>
      </c>
      <c r="C150" t="s">
        <v>243</v>
      </c>
      <c r="D150" t="s">
        <v>209</v>
      </c>
      <c r="E150" t="s">
        <v>19223</v>
      </c>
      <c r="F150">
        <v>0</v>
      </c>
      <c r="G150">
        <v>0</v>
      </c>
      <c r="H150">
        <v>0</v>
      </c>
      <c r="I150">
        <v>0</v>
      </c>
      <c r="J150">
        <v>0</v>
      </c>
      <c r="K150">
        <v>0</v>
      </c>
      <c r="L150">
        <v>0</v>
      </c>
      <c r="M150">
        <v>0</v>
      </c>
      <c r="N150">
        <v>0</v>
      </c>
      <c r="O150">
        <v>9</v>
      </c>
      <c r="P150">
        <v>1</v>
      </c>
      <c r="Q150">
        <v>3</v>
      </c>
      <c r="R150">
        <v>7</v>
      </c>
    </row>
    <row r="151" spans="1:18" x14ac:dyDescent="0.25">
      <c r="A151" t="s">
        <v>19837</v>
      </c>
      <c r="B151" t="s">
        <v>19169</v>
      </c>
      <c r="C151" t="s">
        <v>242</v>
      </c>
      <c r="D151" t="s">
        <v>122</v>
      </c>
      <c r="E151" t="s">
        <v>19223</v>
      </c>
      <c r="F151">
        <v>0</v>
      </c>
      <c r="G151">
        <v>0</v>
      </c>
      <c r="H151">
        <v>1</v>
      </c>
      <c r="I151">
        <v>12</v>
      </c>
      <c r="J151">
        <v>0</v>
      </c>
      <c r="K151">
        <v>0</v>
      </c>
      <c r="L151">
        <v>0</v>
      </c>
      <c r="M151">
        <v>1</v>
      </c>
      <c r="N151">
        <v>12</v>
      </c>
      <c r="O151">
        <v>0</v>
      </c>
      <c r="P151">
        <v>0</v>
      </c>
      <c r="Q151">
        <v>0</v>
      </c>
      <c r="R151">
        <v>0</v>
      </c>
    </row>
    <row r="152" spans="1:18" x14ac:dyDescent="0.25">
      <c r="A152" t="s">
        <v>19838</v>
      </c>
      <c r="B152" t="s">
        <v>75</v>
      </c>
      <c r="C152" t="s">
        <v>242</v>
      </c>
      <c r="D152" t="s">
        <v>180</v>
      </c>
      <c r="E152" t="s">
        <v>19223</v>
      </c>
      <c r="F152">
        <v>1</v>
      </c>
      <c r="G152">
        <v>12</v>
      </c>
      <c r="H152">
        <v>0</v>
      </c>
      <c r="I152">
        <v>0</v>
      </c>
      <c r="J152">
        <v>0</v>
      </c>
      <c r="K152">
        <v>0</v>
      </c>
      <c r="L152">
        <v>0</v>
      </c>
      <c r="M152">
        <v>1</v>
      </c>
      <c r="N152">
        <v>12</v>
      </c>
      <c r="O152">
        <v>0</v>
      </c>
      <c r="P152">
        <v>0</v>
      </c>
      <c r="Q152">
        <v>0</v>
      </c>
      <c r="R152">
        <v>0</v>
      </c>
    </row>
    <row r="153" spans="1:18" x14ac:dyDescent="0.25">
      <c r="A153" t="s">
        <v>19839</v>
      </c>
      <c r="B153" t="s">
        <v>74</v>
      </c>
      <c r="C153" t="s">
        <v>240</v>
      </c>
      <c r="D153" t="s">
        <v>196</v>
      </c>
      <c r="E153" t="s">
        <v>19223</v>
      </c>
      <c r="F153">
        <v>41</v>
      </c>
      <c r="G153">
        <v>2035</v>
      </c>
      <c r="H153">
        <v>2</v>
      </c>
      <c r="I153">
        <v>46</v>
      </c>
      <c r="J153">
        <v>2</v>
      </c>
      <c r="K153">
        <v>65</v>
      </c>
      <c r="L153">
        <v>-18</v>
      </c>
      <c r="M153">
        <v>41</v>
      </c>
      <c r="N153">
        <v>1998</v>
      </c>
      <c r="O153">
        <v>5</v>
      </c>
      <c r="P153">
        <v>0</v>
      </c>
      <c r="Q153">
        <v>0</v>
      </c>
      <c r="R153">
        <v>5</v>
      </c>
    </row>
    <row r="154" spans="1:18" x14ac:dyDescent="0.25">
      <c r="A154" t="s">
        <v>19840</v>
      </c>
      <c r="B154" t="s">
        <v>74</v>
      </c>
      <c r="C154" t="s">
        <v>241</v>
      </c>
      <c r="D154" t="s">
        <v>129</v>
      </c>
      <c r="E154" t="s">
        <v>19223</v>
      </c>
      <c r="F154">
        <v>50</v>
      </c>
      <c r="G154">
        <v>2468</v>
      </c>
      <c r="H154">
        <v>0</v>
      </c>
      <c r="I154">
        <v>0</v>
      </c>
      <c r="J154">
        <v>1</v>
      </c>
      <c r="K154">
        <v>30</v>
      </c>
      <c r="L154">
        <v>35</v>
      </c>
      <c r="M154">
        <v>49</v>
      </c>
      <c r="N154">
        <v>2473</v>
      </c>
      <c r="O154">
        <v>7</v>
      </c>
      <c r="P154">
        <v>0</v>
      </c>
      <c r="Q154">
        <v>1</v>
      </c>
      <c r="R154">
        <v>6</v>
      </c>
    </row>
    <row r="155" spans="1:18" x14ac:dyDescent="0.25">
      <c r="A155" t="s">
        <v>19841</v>
      </c>
      <c r="B155" t="s">
        <v>75</v>
      </c>
      <c r="C155" t="s">
        <v>238</v>
      </c>
      <c r="D155" t="s">
        <v>104</v>
      </c>
      <c r="E155" t="s">
        <v>19223</v>
      </c>
      <c r="F155">
        <v>1</v>
      </c>
      <c r="G155">
        <v>16</v>
      </c>
      <c r="H155">
        <v>0</v>
      </c>
      <c r="I155">
        <v>0</v>
      </c>
      <c r="J155">
        <v>0</v>
      </c>
      <c r="K155">
        <v>0</v>
      </c>
      <c r="L155">
        <v>0</v>
      </c>
      <c r="M155">
        <v>1</v>
      </c>
      <c r="N155">
        <v>16</v>
      </c>
      <c r="O155">
        <v>0</v>
      </c>
      <c r="P155">
        <v>0</v>
      </c>
      <c r="Q155">
        <v>0</v>
      </c>
      <c r="R155">
        <v>0</v>
      </c>
    </row>
    <row r="156" spans="1:18" x14ac:dyDescent="0.25">
      <c r="A156" t="s">
        <v>19842</v>
      </c>
      <c r="B156" t="s">
        <v>72</v>
      </c>
      <c r="C156" t="s">
        <v>237</v>
      </c>
      <c r="D156" t="s">
        <v>152</v>
      </c>
      <c r="E156" t="s">
        <v>19223</v>
      </c>
      <c r="F156">
        <v>162</v>
      </c>
      <c r="G156">
        <v>5688.98</v>
      </c>
      <c r="H156">
        <v>7</v>
      </c>
      <c r="I156">
        <v>207</v>
      </c>
      <c r="J156">
        <v>6</v>
      </c>
      <c r="K156">
        <v>105</v>
      </c>
      <c r="L156">
        <v>-10.51</v>
      </c>
      <c r="M156">
        <v>163</v>
      </c>
      <c r="N156">
        <v>5780.47</v>
      </c>
      <c r="O156">
        <v>81</v>
      </c>
      <c r="P156">
        <v>7</v>
      </c>
      <c r="Q156">
        <v>13</v>
      </c>
      <c r="R156">
        <v>75</v>
      </c>
    </row>
    <row r="157" spans="1:18" x14ac:dyDescent="0.25">
      <c r="A157" t="s">
        <v>19843</v>
      </c>
      <c r="B157" t="s">
        <v>72</v>
      </c>
      <c r="C157" t="s">
        <v>239</v>
      </c>
      <c r="D157" t="s">
        <v>82</v>
      </c>
      <c r="E157" t="s">
        <v>19223</v>
      </c>
      <c r="F157">
        <v>167</v>
      </c>
      <c r="G157">
        <v>4944.9799999999996</v>
      </c>
      <c r="H157">
        <v>13</v>
      </c>
      <c r="I157">
        <v>330</v>
      </c>
      <c r="J157">
        <v>8</v>
      </c>
      <c r="K157">
        <v>102</v>
      </c>
      <c r="L157">
        <v>-19.04</v>
      </c>
      <c r="M157">
        <v>172</v>
      </c>
      <c r="N157">
        <v>5153.9399999999996</v>
      </c>
      <c r="O157">
        <v>277</v>
      </c>
      <c r="P157">
        <v>30</v>
      </c>
      <c r="Q157">
        <v>25</v>
      </c>
      <c r="R157">
        <v>282</v>
      </c>
    </row>
    <row r="158" spans="1:18" x14ac:dyDescent="0.25">
      <c r="A158" t="s">
        <v>19844</v>
      </c>
      <c r="B158" t="s">
        <v>76</v>
      </c>
      <c r="C158" t="s">
        <v>239</v>
      </c>
      <c r="D158" t="s">
        <v>154</v>
      </c>
      <c r="E158" t="s">
        <v>19223</v>
      </c>
      <c r="F158">
        <v>0</v>
      </c>
      <c r="G158">
        <v>0</v>
      </c>
      <c r="H158">
        <v>0</v>
      </c>
      <c r="I158">
        <v>0</v>
      </c>
      <c r="J158">
        <v>0</v>
      </c>
      <c r="K158">
        <v>0</v>
      </c>
      <c r="L158">
        <v>0</v>
      </c>
      <c r="M158">
        <v>0</v>
      </c>
      <c r="N158">
        <v>0</v>
      </c>
      <c r="O158">
        <v>149</v>
      </c>
      <c r="P158">
        <v>21</v>
      </c>
      <c r="Q158">
        <v>19</v>
      </c>
      <c r="R158">
        <v>151</v>
      </c>
    </row>
    <row r="159" spans="1:18" x14ac:dyDescent="0.25">
      <c r="A159" t="s">
        <v>19845</v>
      </c>
      <c r="B159" t="s">
        <v>74</v>
      </c>
      <c r="C159" t="s">
        <v>244</v>
      </c>
      <c r="D159" t="s">
        <v>256</v>
      </c>
      <c r="E159" t="s">
        <v>19223</v>
      </c>
      <c r="F159">
        <v>1995</v>
      </c>
      <c r="G159">
        <v>102876.1</v>
      </c>
      <c r="H159">
        <v>104</v>
      </c>
      <c r="I159">
        <v>4497.08</v>
      </c>
      <c r="J159">
        <v>84</v>
      </c>
      <c r="K159">
        <v>4033</v>
      </c>
      <c r="L159">
        <v>374.94</v>
      </c>
      <c r="M159">
        <v>2015</v>
      </c>
      <c r="N159">
        <v>103715.12</v>
      </c>
      <c r="O159">
        <v>386</v>
      </c>
      <c r="P159">
        <v>46</v>
      </c>
      <c r="Q159">
        <v>48</v>
      </c>
      <c r="R159">
        <v>384</v>
      </c>
    </row>
    <row r="160" spans="1:18" x14ac:dyDescent="0.25">
      <c r="A160" t="s">
        <v>19846</v>
      </c>
      <c r="B160" t="s">
        <v>74</v>
      </c>
      <c r="C160" t="s">
        <v>243</v>
      </c>
      <c r="D160" t="s">
        <v>209</v>
      </c>
      <c r="E160" t="s">
        <v>19223</v>
      </c>
      <c r="F160">
        <v>78</v>
      </c>
      <c r="G160">
        <v>4307.22</v>
      </c>
      <c r="H160">
        <v>6</v>
      </c>
      <c r="I160">
        <v>320</v>
      </c>
      <c r="J160">
        <v>3</v>
      </c>
      <c r="K160">
        <v>240</v>
      </c>
      <c r="L160">
        <v>-23.06</v>
      </c>
      <c r="M160">
        <v>81</v>
      </c>
      <c r="N160">
        <v>4364.16</v>
      </c>
      <c r="O160">
        <v>17</v>
      </c>
      <c r="P160">
        <v>4</v>
      </c>
      <c r="Q160">
        <v>2</v>
      </c>
      <c r="R160">
        <v>19</v>
      </c>
    </row>
    <row r="161" spans="1:18" x14ac:dyDescent="0.25">
      <c r="A161" t="s">
        <v>19847</v>
      </c>
      <c r="B161" t="s">
        <v>73</v>
      </c>
      <c r="C161" t="s">
        <v>243</v>
      </c>
      <c r="D161" t="s">
        <v>255</v>
      </c>
      <c r="E161" t="s">
        <v>19223</v>
      </c>
      <c r="F161">
        <v>2212</v>
      </c>
      <c r="G161">
        <v>13805.21</v>
      </c>
      <c r="H161">
        <v>109</v>
      </c>
      <c r="I161">
        <v>508.11</v>
      </c>
      <c r="J161">
        <v>151</v>
      </c>
      <c r="K161">
        <v>898.98</v>
      </c>
      <c r="L161">
        <v>57.05</v>
      </c>
      <c r="M161">
        <v>2170</v>
      </c>
      <c r="N161">
        <v>13471.39</v>
      </c>
      <c r="O161">
        <v>80</v>
      </c>
      <c r="P161">
        <v>17</v>
      </c>
      <c r="Q161">
        <v>15</v>
      </c>
      <c r="R161">
        <v>82</v>
      </c>
    </row>
    <row r="162" spans="1:18" x14ac:dyDescent="0.25">
      <c r="A162" t="s">
        <v>19848</v>
      </c>
      <c r="B162" t="s">
        <v>76</v>
      </c>
      <c r="C162" t="s">
        <v>245</v>
      </c>
      <c r="D162" t="s">
        <v>190</v>
      </c>
      <c r="E162" t="s">
        <v>19223</v>
      </c>
      <c r="F162">
        <v>0</v>
      </c>
      <c r="G162">
        <v>0</v>
      </c>
      <c r="H162">
        <v>0</v>
      </c>
      <c r="I162">
        <v>0</v>
      </c>
      <c r="J162">
        <v>0</v>
      </c>
      <c r="K162">
        <v>0</v>
      </c>
      <c r="L162">
        <v>0</v>
      </c>
      <c r="M162">
        <v>0</v>
      </c>
      <c r="N162">
        <v>0</v>
      </c>
      <c r="O162">
        <v>32</v>
      </c>
      <c r="P162">
        <v>5</v>
      </c>
      <c r="Q162">
        <v>6</v>
      </c>
      <c r="R162">
        <v>31</v>
      </c>
    </row>
    <row r="163" spans="1:18" x14ac:dyDescent="0.25">
      <c r="A163" t="s">
        <v>19849</v>
      </c>
      <c r="B163" t="s">
        <v>74</v>
      </c>
      <c r="C163" t="s">
        <v>244</v>
      </c>
      <c r="D163" t="s">
        <v>204</v>
      </c>
      <c r="E163" t="s">
        <v>19223</v>
      </c>
      <c r="F163">
        <v>72</v>
      </c>
      <c r="G163">
        <v>3911</v>
      </c>
      <c r="H163">
        <v>8</v>
      </c>
      <c r="I163">
        <v>375</v>
      </c>
      <c r="J163">
        <v>6</v>
      </c>
      <c r="K163">
        <v>328</v>
      </c>
      <c r="L163">
        <v>52.08</v>
      </c>
      <c r="M163">
        <v>74</v>
      </c>
      <c r="N163">
        <v>4010.08</v>
      </c>
      <c r="O163">
        <v>9</v>
      </c>
      <c r="P163">
        <v>0</v>
      </c>
      <c r="Q163">
        <v>4</v>
      </c>
      <c r="R163">
        <v>5</v>
      </c>
    </row>
    <row r="164" spans="1:18" x14ac:dyDescent="0.25">
      <c r="A164" t="s">
        <v>19850</v>
      </c>
      <c r="B164" t="s">
        <v>73</v>
      </c>
      <c r="C164" t="s">
        <v>239</v>
      </c>
      <c r="D164" t="s">
        <v>103</v>
      </c>
      <c r="E164" t="s">
        <v>19223</v>
      </c>
      <c r="F164">
        <v>81</v>
      </c>
      <c r="G164">
        <v>499.98</v>
      </c>
      <c r="H164">
        <v>1</v>
      </c>
      <c r="I164">
        <v>6.47</v>
      </c>
      <c r="J164">
        <v>7</v>
      </c>
      <c r="K164">
        <v>53</v>
      </c>
      <c r="L164">
        <v>0.96</v>
      </c>
      <c r="M164">
        <v>75</v>
      </c>
      <c r="N164">
        <v>454.41</v>
      </c>
      <c r="O164">
        <v>4</v>
      </c>
      <c r="P164">
        <v>2</v>
      </c>
      <c r="Q164">
        <v>0</v>
      </c>
      <c r="R164">
        <v>6</v>
      </c>
    </row>
    <row r="165" spans="1:18" x14ac:dyDescent="0.25">
      <c r="A165" t="s">
        <v>19851</v>
      </c>
      <c r="B165" t="s">
        <v>76</v>
      </c>
      <c r="C165" t="s">
        <v>242</v>
      </c>
      <c r="D165" t="s">
        <v>192</v>
      </c>
      <c r="E165" t="s">
        <v>19223</v>
      </c>
      <c r="F165">
        <v>0</v>
      </c>
      <c r="G165">
        <v>0</v>
      </c>
      <c r="H165">
        <v>0</v>
      </c>
      <c r="I165">
        <v>0</v>
      </c>
      <c r="J165">
        <v>0</v>
      </c>
      <c r="K165">
        <v>0</v>
      </c>
      <c r="L165">
        <v>0</v>
      </c>
      <c r="M165">
        <v>0</v>
      </c>
      <c r="N165">
        <v>0</v>
      </c>
      <c r="O165">
        <v>19</v>
      </c>
      <c r="P165">
        <v>1</v>
      </c>
      <c r="Q165">
        <v>1</v>
      </c>
      <c r="R165">
        <v>19</v>
      </c>
    </row>
    <row r="166" spans="1:18" x14ac:dyDescent="0.25">
      <c r="A166" t="s">
        <v>19852</v>
      </c>
      <c r="B166" t="s">
        <v>72</v>
      </c>
      <c r="C166" t="s">
        <v>239</v>
      </c>
      <c r="D166" t="s">
        <v>103</v>
      </c>
      <c r="E166" t="s">
        <v>19223</v>
      </c>
      <c r="F166">
        <v>186</v>
      </c>
      <c r="G166">
        <v>4862.9799999999996</v>
      </c>
      <c r="H166">
        <v>5</v>
      </c>
      <c r="I166">
        <v>146.47</v>
      </c>
      <c r="J166">
        <v>11</v>
      </c>
      <c r="K166">
        <v>220</v>
      </c>
      <c r="L166">
        <v>3.96</v>
      </c>
      <c r="M166">
        <v>180</v>
      </c>
      <c r="N166">
        <v>4793.41</v>
      </c>
      <c r="O166">
        <v>82</v>
      </c>
      <c r="P166">
        <v>8</v>
      </c>
      <c r="Q166">
        <v>15</v>
      </c>
      <c r="R166">
        <v>75</v>
      </c>
    </row>
    <row r="167" spans="1:18" x14ac:dyDescent="0.25">
      <c r="A167" t="s">
        <v>19853</v>
      </c>
      <c r="B167" t="s">
        <v>74</v>
      </c>
      <c r="C167" t="s">
        <v>241</v>
      </c>
      <c r="D167" t="s">
        <v>89</v>
      </c>
      <c r="E167" t="s">
        <v>19223</v>
      </c>
      <c r="F167">
        <v>58</v>
      </c>
      <c r="G167">
        <v>3357</v>
      </c>
      <c r="H167">
        <v>2</v>
      </c>
      <c r="I167">
        <v>185</v>
      </c>
      <c r="J167">
        <v>4</v>
      </c>
      <c r="K167">
        <v>219</v>
      </c>
      <c r="L167">
        <v>65</v>
      </c>
      <c r="M167">
        <v>56</v>
      </c>
      <c r="N167">
        <v>3388</v>
      </c>
      <c r="O167">
        <v>8</v>
      </c>
      <c r="P167">
        <v>0</v>
      </c>
      <c r="Q167">
        <v>1</v>
      </c>
      <c r="R167">
        <v>7</v>
      </c>
    </row>
    <row r="168" spans="1:18" x14ac:dyDescent="0.25">
      <c r="A168" t="s">
        <v>19854</v>
      </c>
      <c r="B168" t="s">
        <v>72</v>
      </c>
      <c r="C168" t="s">
        <v>242</v>
      </c>
      <c r="D168" t="s">
        <v>159</v>
      </c>
      <c r="E168" t="s">
        <v>19223</v>
      </c>
      <c r="F168">
        <v>257</v>
      </c>
      <c r="G168">
        <v>5806.98</v>
      </c>
      <c r="H168">
        <v>10</v>
      </c>
      <c r="I168">
        <v>319.47000000000003</v>
      </c>
      <c r="J168">
        <v>14</v>
      </c>
      <c r="K168">
        <v>293</v>
      </c>
      <c r="L168">
        <v>-88.04</v>
      </c>
      <c r="M168">
        <v>253</v>
      </c>
      <c r="N168">
        <v>5745.41</v>
      </c>
      <c r="O168">
        <v>67</v>
      </c>
      <c r="P168">
        <v>6</v>
      </c>
      <c r="Q168">
        <v>7</v>
      </c>
      <c r="R168">
        <v>66</v>
      </c>
    </row>
    <row r="169" spans="1:18" x14ac:dyDescent="0.25">
      <c r="A169" t="s">
        <v>19855</v>
      </c>
      <c r="B169" t="s">
        <v>76</v>
      </c>
      <c r="C169" t="s">
        <v>242</v>
      </c>
      <c r="D169" t="s">
        <v>229</v>
      </c>
      <c r="E169" t="s">
        <v>19223</v>
      </c>
      <c r="F169">
        <v>0</v>
      </c>
      <c r="G169">
        <v>0</v>
      </c>
      <c r="H169">
        <v>0</v>
      </c>
      <c r="I169">
        <v>0</v>
      </c>
      <c r="J169">
        <v>0</v>
      </c>
      <c r="K169">
        <v>0</v>
      </c>
      <c r="L169">
        <v>0</v>
      </c>
      <c r="M169">
        <v>0</v>
      </c>
      <c r="N169">
        <v>0</v>
      </c>
      <c r="O169">
        <v>33</v>
      </c>
      <c r="P169">
        <v>3</v>
      </c>
      <c r="Q169">
        <v>4</v>
      </c>
      <c r="R169">
        <v>32</v>
      </c>
    </row>
    <row r="170" spans="1:18" x14ac:dyDescent="0.25">
      <c r="A170" t="s">
        <v>19856</v>
      </c>
      <c r="B170" t="s">
        <v>72</v>
      </c>
      <c r="C170" t="s">
        <v>241</v>
      </c>
      <c r="D170" t="s">
        <v>230</v>
      </c>
      <c r="E170" t="s">
        <v>19223</v>
      </c>
      <c r="F170">
        <v>236</v>
      </c>
      <c r="G170">
        <v>6308.6</v>
      </c>
      <c r="H170">
        <v>9</v>
      </c>
      <c r="I170">
        <v>312</v>
      </c>
      <c r="J170">
        <v>17</v>
      </c>
      <c r="K170">
        <v>332</v>
      </c>
      <c r="L170">
        <v>97.48</v>
      </c>
      <c r="M170">
        <v>228</v>
      </c>
      <c r="N170">
        <v>6386.08</v>
      </c>
      <c r="O170">
        <v>35</v>
      </c>
      <c r="P170">
        <v>5</v>
      </c>
      <c r="Q170">
        <v>6</v>
      </c>
      <c r="R170">
        <v>34</v>
      </c>
    </row>
    <row r="171" spans="1:18" x14ac:dyDescent="0.25">
      <c r="A171" t="s">
        <v>19857</v>
      </c>
      <c r="B171" t="s">
        <v>73</v>
      </c>
      <c r="C171" t="s">
        <v>243</v>
      </c>
      <c r="D171" t="s">
        <v>97</v>
      </c>
      <c r="E171" t="s">
        <v>19223</v>
      </c>
      <c r="F171">
        <v>242</v>
      </c>
      <c r="G171">
        <v>1454.92</v>
      </c>
      <c r="H171">
        <v>15</v>
      </c>
      <c r="I171">
        <v>67.94</v>
      </c>
      <c r="J171">
        <v>22</v>
      </c>
      <c r="K171">
        <v>125.98</v>
      </c>
      <c r="L171">
        <v>-41.12</v>
      </c>
      <c r="M171">
        <v>235</v>
      </c>
      <c r="N171">
        <v>1355.76</v>
      </c>
      <c r="O171">
        <v>8</v>
      </c>
      <c r="P171">
        <v>2</v>
      </c>
      <c r="Q171">
        <v>0</v>
      </c>
      <c r="R171">
        <v>10</v>
      </c>
    </row>
    <row r="172" spans="1:18" x14ac:dyDescent="0.25">
      <c r="A172" t="s">
        <v>19858</v>
      </c>
      <c r="B172" t="s">
        <v>76</v>
      </c>
      <c r="C172" t="s">
        <v>239</v>
      </c>
      <c r="D172" t="s">
        <v>83</v>
      </c>
      <c r="E172" t="s">
        <v>19223</v>
      </c>
      <c r="F172">
        <v>0</v>
      </c>
      <c r="G172">
        <v>0</v>
      </c>
      <c r="H172">
        <v>0</v>
      </c>
      <c r="I172">
        <v>0</v>
      </c>
      <c r="J172">
        <v>0</v>
      </c>
      <c r="K172">
        <v>0</v>
      </c>
      <c r="L172">
        <v>0</v>
      </c>
      <c r="M172">
        <v>0</v>
      </c>
      <c r="N172">
        <v>0</v>
      </c>
      <c r="O172">
        <v>148</v>
      </c>
      <c r="P172">
        <v>9</v>
      </c>
      <c r="Q172">
        <v>18</v>
      </c>
      <c r="R172">
        <v>139</v>
      </c>
    </row>
    <row r="173" spans="1:18" x14ac:dyDescent="0.25">
      <c r="A173" t="s">
        <v>19859</v>
      </c>
      <c r="B173" t="s">
        <v>72</v>
      </c>
      <c r="C173" t="s">
        <v>239</v>
      </c>
      <c r="D173" t="s">
        <v>95</v>
      </c>
      <c r="E173" t="s">
        <v>19223</v>
      </c>
      <c r="F173">
        <v>239</v>
      </c>
      <c r="G173">
        <v>6670.49</v>
      </c>
      <c r="H173">
        <v>7</v>
      </c>
      <c r="I173">
        <v>414</v>
      </c>
      <c r="J173">
        <v>14</v>
      </c>
      <c r="K173">
        <v>164</v>
      </c>
      <c r="L173">
        <v>32.979999999999997</v>
      </c>
      <c r="M173">
        <v>232</v>
      </c>
      <c r="N173">
        <v>6953.47</v>
      </c>
      <c r="O173">
        <v>177</v>
      </c>
      <c r="P173">
        <v>22</v>
      </c>
      <c r="Q173">
        <v>28</v>
      </c>
      <c r="R173">
        <v>171</v>
      </c>
    </row>
    <row r="174" spans="1:18" x14ac:dyDescent="0.25">
      <c r="A174" t="s">
        <v>19860</v>
      </c>
      <c r="B174" t="s">
        <v>76</v>
      </c>
      <c r="C174" t="s">
        <v>244</v>
      </c>
      <c r="D174" t="s">
        <v>88</v>
      </c>
      <c r="E174" t="s">
        <v>19223</v>
      </c>
      <c r="F174">
        <v>0</v>
      </c>
      <c r="G174">
        <v>0</v>
      </c>
      <c r="H174">
        <v>0</v>
      </c>
      <c r="I174">
        <v>0</v>
      </c>
      <c r="J174">
        <v>0</v>
      </c>
      <c r="K174">
        <v>0</v>
      </c>
      <c r="L174">
        <v>0</v>
      </c>
      <c r="M174">
        <v>0</v>
      </c>
      <c r="N174">
        <v>0</v>
      </c>
      <c r="O174">
        <v>106</v>
      </c>
      <c r="P174">
        <v>11</v>
      </c>
      <c r="Q174">
        <v>18</v>
      </c>
      <c r="R174">
        <v>99</v>
      </c>
    </row>
    <row r="175" spans="1:18" x14ac:dyDescent="0.25">
      <c r="A175" t="s">
        <v>19861</v>
      </c>
      <c r="B175" t="s">
        <v>73</v>
      </c>
      <c r="C175" t="s">
        <v>239</v>
      </c>
      <c r="D175" t="s">
        <v>219</v>
      </c>
      <c r="E175" t="s">
        <v>19223</v>
      </c>
      <c r="F175">
        <v>134</v>
      </c>
      <c r="G175">
        <v>802.96</v>
      </c>
      <c r="H175">
        <v>2</v>
      </c>
      <c r="I175">
        <v>9</v>
      </c>
      <c r="J175">
        <v>10</v>
      </c>
      <c r="K175">
        <v>66.489999999999995</v>
      </c>
      <c r="L175">
        <v>0.41</v>
      </c>
      <c r="M175">
        <v>126</v>
      </c>
      <c r="N175">
        <v>745.88</v>
      </c>
      <c r="O175">
        <v>12</v>
      </c>
      <c r="P175">
        <v>2</v>
      </c>
      <c r="Q175">
        <v>2</v>
      </c>
      <c r="R175">
        <v>12</v>
      </c>
    </row>
    <row r="176" spans="1:18" x14ac:dyDescent="0.25">
      <c r="A176" t="s">
        <v>19862</v>
      </c>
      <c r="B176" t="s">
        <v>72</v>
      </c>
      <c r="C176" t="s">
        <v>239</v>
      </c>
      <c r="D176" t="s">
        <v>87</v>
      </c>
      <c r="E176" t="s">
        <v>19223</v>
      </c>
      <c r="F176">
        <v>369</v>
      </c>
      <c r="G176">
        <v>6969.71</v>
      </c>
      <c r="H176">
        <v>12</v>
      </c>
      <c r="I176">
        <v>232.94</v>
      </c>
      <c r="J176">
        <v>25</v>
      </c>
      <c r="K176">
        <v>402.11</v>
      </c>
      <c r="L176">
        <v>1.95</v>
      </c>
      <c r="M176">
        <v>356</v>
      </c>
      <c r="N176">
        <v>6802.49</v>
      </c>
      <c r="O176">
        <v>150</v>
      </c>
      <c r="P176">
        <v>14</v>
      </c>
      <c r="Q176">
        <v>10</v>
      </c>
      <c r="R176">
        <v>154</v>
      </c>
    </row>
    <row r="177" spans="1:18" x14ac:dyDescent="0.25">
      <c r="A177" t="s">
        <v>19863</v>
      </c>
      <c r="B177" t="s">
        <v>72</v>
      </c>
      <c r="C177" t="s">
        <v>243</v>
      </c>
      <c r="D177" t="s">
        <v>85</v>
      </c>
      <c r="E177" t="s">
        <v>19223</v>
      </c>
      <c r="F177">
        <v>172</v>
      </c>
      <c r="G177">
        <v>4233.9799999999996</v>
      </c>
      <c r="H177">
        <v>12</v>
      </c>
      <c r="I177">
        <v>341.47</v>
      </c>
      <c r="J177">
        <v>10</v>
      </c>
      <c r="K177">
        <v>146</v>
      </c>
      <c r="L177">
        <v>4.96</v>
      </c>
      <c r="M177">
        <v>174</v>
      </c>
      <c r="N177">
        <v>4434.41</v>
      </c>
      <c r="O177">
        <v>56</v>
      </c>
      <c r="P177">
        <v>10</v>
      </c>
      <c r="Q177">
        <v>13</v>
      </c>
      <c r="R177">
        <v>53</v>
      </c>
    </row>
    <row r="178" spans="1:18" x14ac:dyDescent="0.25">
      <c r="A178" t="s">
        <v>19864</v>
      </c>
      <c r="B178" t="s">
        <v>74</v>
      </c>
      <c r="C178" t="s">
        <v>239</v>
      </c>
      <c r="D178" t="s">
        <v>127</v>
      </c>
      <c r="E178" t="s">
        <v>19223</v>
      </c>
      <c r="F178">
        <v>160</v>
      </c>
      <c r="G178">
        <v>7457.22</v>
      </c>
      <c r="H178">
        <v>10</v>
      </c>
      <c r="I178">
        <v>404</v>
      </c>
      <c r="J178">
        <v>5</v>
      </c>
      <c r="K178">
        <v>231</v>
      </c>
      <c r="L178">
        <v>88.94</v>
      </c>
      <c r="M178">
        <v>165</v>
      </c>
      <c r="N178">
        <v>7719.16</v>
      </c>
      <c r="O178">
        <v>42</v>
      </c>
      <c r="P178">
        <v>7</v>
      </c>
      <c r="Q178">
        <v>6</v>
      </c>
      <c r="R178">
        <v>43</v>
      </c>
    </row>
    <row r="179" spans="1:18" x14ac:dyDescent="0.25">
      <c r="A179" t="s">
        <v>19865</v>
      </c>
      <c r="B179" t="s">
        <v>76</v>
      </c>
      <c r="C179" t="s">
        <v>241</v>
      </c>
      <c r="D179" t="s">
        <v>129</v>
      </c>
      <c r="E179" t="s">
        <v>19223</v>
      </c>
      <c r="F179">
        <v>0</v>
      </c>
      <c r="G179">
        <v>0</v>
      </c>
      <c r="H179">
        <v>0</v>
      </c>
      <c r="I179">
        <v>0</v>
      </c>
      <c r="J179">
        <v>0</v>
      </c>
      <c r="K179">
        <v>0</v>
      </c>
      <c r="L179">
        <v>0</v>
      </c>
      <c r="M179">
        <v>0</v>
      </c>
      <c r="N179">
        <v>0</v>
      </c>
      <c r="O179">
        <v>2</v>
      </c>
      <c r="P179">
        <v>0</v>
      </c>
      <c r="Q179">
        <v>0</v>
      </c>
      <c r="R179">
        <v>2</v>
      </c>
    </row>
    <row r="180" spans="1:18" x14ac:dyDescent="0.25">
      <c r="A180" t="s">
        <v>19866</v>
      </c>
      <c r="B180" t="s">
        <v>74</v>
      </c>
      <c r="C180" t="s">
        <v>244</v>
      </c>
      <c r="D180" t="s">
        <v>188</v>
      </c>
      <c r="E180" t="s">
        <v>19223</v>
      </c>
      <c r="F180">
        <v>112</v>
      </c>
      <c r="G180">
        <v>5545</v>
      </c>
      <c r="H180">
        <v>2</v>
      </c>
      <c r="I180">
        <v>81</v>
      </c>
      <c r="J180">
        <v>1</v>
      </c>
      <c r="K180">
        <v>32</v>
      </c>
      <c r="L180">
        <v>-57</v>
      </c>
      <c r="M180">
        <v>113</v>
      </c>
      <c r="N180">
        <v>5537</v>
      </c>
      <c r="O180">
        <v>17</v>
      </c>
      <c r="P180">
        <v>2</v>
      </c>
      <c r="Q180">
        <v>3</v>
      </c>
      <c r="R180">
        <v>16</v>
      </c>
    </row>
    <row r="181" spans="1:18" x14ac:dyDescent="0.25">
      <c r="A181" t="s">
        <v>19868</v>
      </c>
      <c r="B181" t="s">
        <v>74</v>
      </c>
      <c r="C181" t="s">
        <v>239</v>
      </c>
      <c r="D181" t="s">
        <v>83</v>
      </c>
      <c r="E181" t="s">
        <v>19223</v>
      </c>
      <c r="F181">
        <v>183</v>
      </c>
      <c r="G181">
        <v>9906.11</v>
      </c>
      <c r="H181">
        <v>11</v>
      </c>
      <c r="I181">
        <v>435</v>
      </c>
      <c r="J181">
        <v>9</v>
      </c>
      <c r="K181">
        <v>344</v>
      </c>
      <c r="L181">
        <v>163.97</v>
      </c>
      <c r="M181">
        <v>185</v>
      </c>
      <c r="N181">
        <v>10161.08</v>
      </c>
      <c r="O181">
        <v>51</v>
      </c>
      <c r="P181">
        <v>5</v>
      </c>
      <c r="Q181">
        <v>3</v>
      </c>
      <c r="R181">
        <v>53</v>
      </c>
    </row>
    <row r="182" spans="1:18" x14ac:dyDescent="0.25">
      <c r="A182" t="s">
        <v>19867</v>
      </c>
      <c r="B182" t="s">
        <v>76</v>
      </c>
      <c r="C182" t="s">
        <v>244</v>
      </c>
      <c r="D182" t="s">
        <v>221</v>
      </c>
      <c r="E182" t="s">
        <v>19223</v>
      </c>
      <c r="F182">
        <v>0</v>
      </c>
      <c r="G182">
        <v>0</v>
      </c>
      <c r="H182">
        <v>0</v>
      </c>
      <c r="I182">
        <v>0</v>
      </c>
      <c r="J182">
        <v>0</v>
      </c>
      <c r="K182">
        <v>0</v>
      </c>
      <c r="L182">
        <v>0</v>
      </c>
      <c r="M182">
        <v>0</v>
      </c>
      <c r="N182">
        <v>0</v>
      </c>
      <c r="O182">
        <v>41</v>
      </c>
      <c r="P182">
        <v>6</v>
      </c>
      <c r="Q182">
        <v>8</v>
      </c>
      <c r="R182">
        <v>39</v>
      </c>
    </row>
    <row r="183" spans="1:18" x14ac:dyDescent="0.25">
      <c r="A183" t="s">
        <v>19869</v>
      </c>
      <c r="B183" t="s">
        <v>73</v>
      </c>
      <c r="C183" t="s">
        <v>244</v>
      </c>
      <c r="D183" t="s">
        <v>109</v>
      </c>
      <c r="E183" t="s">
        <v>19223</v>
      </c>
      <c r="F183">
        <v>152</v>
      </c>
      <c r="G183">
        <v>1020</v>
      </c>
      <c r="H183">
        <v>0</v>
      </c>
      <c r="I183">
        <v>0</v>
      </c>
      <c r="J183">
        <v>6</v>
      </c>
      <c r="K183">
        <v>48</v>
      </c>
      <c r="L183">
        <v>-9</v>
      </c>
      <c r="M183">
        <v>146</v>
      </c>
      <c r="N183">
        <v>963</v>
      </c>
      <c r="O183">
        <v>16</v>
      </c>
      <c r="P183">
        <v>1</v>
      </c>
      <c r="Q183">
        <v>5</v>
      </c>
      <c r="R183">
        <v>12</v>
      </c>
    </row>
    <row r="184" spans="1:18" x14ac:dyDescent="0.25">
      <c r="A184" t="s">
        <v>19870</v>
      </c>
      <c r="B184" t="s">
        <v>75</v>
      </c>
      <c r="C184" t="s">
        <v>244</v>
      </c>
      <c r="D184" t="s">
        <v>204</v>
      </c>
      <c r="E184" t="s">
        <v>19223</v>
      </c>
      <c r="F184">
        <v>1</v>
      </c>
      <c r="G184">
        <v>20</v>
      </c>
      <c r="H184">
        <v>0</v>
      </c>
      <c r="I184">
        <v>0</v>
      </c>
      <c r="J184">
        <v>0</v>
      </c>
      <c r="K184">
        <v>0</v>
      </c>
      <c r="L184">
        <v>0</v>
      </c>
      <c r="M184">
        <v>1</v>
      </c>
      <c r="N184">
        <v>20</v>
      </c>
      <c r="O184">
        <v>0</v>
      </c>
      <c r="P184">
        <v>0</v>
      </c>
      <c r="Q184">
        <v>0</v>
      </c>
      <c r="R184">
        <v>0</v>
      </c>
    </row>
    <row r="185" spans="1:18" x14ac:dyDescent="0.25">
      <c r="A185" t="s">
        <v>19871</v>
      </c>
      <c r="B185" t="s">
        <v>74</v>
      </c>
      <c r="C185" t="s">
        <v>81</v>
      </c>
      <c r="D185" t="s">
        <v>248</v>
      </c>
      <c r="E185" t="s">
        <v>19223</v>
      </c>
      <c r="F185">
        <v>22634</v>
      </c>
      <c r="G185">
        <v>1112166.72</v>
      </c>
      <c r="H185">
        <v>1384</v>
      </c>
      <c r="I185">
        <v>60182.239999999998</v>
      </c>
      <c r="J185">
        <v>1068</v>
      </c>
      <c r="K185">
        <v>48538.66</v>
      </c>
      <c r="L185">
        <v>3201.62</v>
      </c>
      <c r="M185">
        <v>22950</v>
      </c>
      <c r="N185">
        <v>1127011.92</v>
      </c>
      <c r="O185">
        <v>4636</v>
      </c>
      <c r="P185">
        <v>507</v>
      </c>
      <c r="Q185">
        <v>568</v>
      </c>
      <c r="R185">
        <v>4575</v>
      </c>
    </row>
    <row r="186" spans="1:18" x14ac:dyDescent="0.25">
      <c r="A186" t="s">
        <v>19872</v>
      </c>
      <c r="B186" t="s">
        <v>76</v>
      </c>
      <c r="C186" t="s">
        <v>242</v>
      </c>
      <c r="D186" t="s">
        <v>162</v>
      </c>
      <c r="E186" t="s">
        <v>19223</v>
      </c>
      <c r="F186">
        <v>0</v>
      </c>
      <c r="G186">
        <v>0</v>
      </c>
      <c r="H186">
        <v>0</v>
      </c>
      <c r="I186">
        <v>0</v>
      </c>
      <c r="J186">
        <v>0</v>
      </c>
      <c r="K186">
        <v>0</v>
      </c>
      <c r="L186">
        <v>0</v>
      </c>
      <c r="M186">
        <v>0</v>
      </c>
      <c r="N186">
        <v>0</v>
      </c>
      <c r="O186">
        <v>54</v>
      </c>
      <c r="P186">
        <v>5</v>
      </c>
      <c r="Q186">
        <v>6</v>
      </c>
      <c r="R186">
        <v>53</v>
      </c>
    </row>
    <row r="187" spans="1:18" x14ac:dyDescent="0.25">
      <c r="A187" t="s">
        <v>19873</v>
      </c>
      <c r="B187" t="s">
        <v>75</v>
      </c>
      <c r="C187" t="s">
        <v>239</v>
      </c>
      <c r="D187" t="s">
        <v>154</v>
      </c>
      <c r="E187" t="s">
        <v>19223</v>
      </c>
      <c r="F187">
        <v>4</v>
      </c>
      <c r="G187">
        <v>78.819999999999993</v>
      </c>
      <c r="H187">
        <v>1</v>
      </c>
      <c r="I187">
        <v>28</v>
      </c>
      <c r="J187">
        <v>1</v>
      </c>
      <c r="K187">
        <v>14</v>
      </c>
      <c r="L187">
        <v>0.08</v>
      </c>
      <c r="M187">
        <v>4</v>
      </c>
      <c r="N187">
        <v>92.9</v>
      </c>
      <c r="O187">
        <v>0</v>
      </c>
      <c r="P187">
        <v>0</v>
      </c>
      <c r="Q187">
        <v>0</v>
      </c>
      <c r="R187">
        <v>0</v>
      </c>
    </row>
    <row r="188" spans="1:18" x14ac:dyDescent="0.25">
      <c r="A188" t="s">
        <v>19874</v>
      </c>
      <c r="B188" t="s">
        <v>73</v>
      </c>
      <c r="C188" t="s">
        <v>243</v>
      </c>
      <c r="D188" t="s">
        <v>117</v>
      </c>
      <c r="E188" t="s">
        <v>19223</v>
      </c>
      <c r="F188">
        <v>110</v>
      </c>
      <c r="G188">
        <v>712</v>
      </c>
      <c r="H188">
        <v>5</v>
      </c>
      <c r="I188">
        <v>20</v>
      </c>
      <c r="J188">
        <v>6</v>
      </c>
      <c r="K188">
        <v>47</v>
      </c>
      <c r="L188">
        <v>10.47</v>
      </c>
      <c r="M188">
        <v>109</v>
      </c>
      <c r="N188">
        <v>695.47</v>
      </c>
      <c r="O188">
        <v>5</v>
      </c>
      <c r="P188">
        <v>0</v>
      </c>
      <c r="Q188">
        <v>1</v>
      </c>
      <c r="R188">
        <v>4</v>
      </c>
    </row>
    <row r="189" spans="1:18" x14ac:dyDescent="0.25">
      <c r="A189" t="s">
        <v>19875</v>
      </c>
      <c r="B189" t="s">
        <v>74</v>
      </c>
      <c r="C189" t="s">
        <v>245</v>
      </c>
      <c r="D189" t="s">
        <v>166</v>
      </c>
      <c r="E189" t="s">
        <v>19223</v>
      </c>
      <c r="F189">
        <v>38</v>
      </c>
      <c r="G189">
        <v>1893.22</v>
      </c>
      <c r="H189">
        <v>0</v>
      </c>
      <c r="I189">
        <v>0</v>
      </c>
      <c r="J189">
        <v>1</v>
      </c>
      <c r="K189">
        <v>57</v>
      </c>
      <c r="L189">
        <v>23.94</v>
      </c>
      <c r="M189">
        <v>37</v>
      </c>
      <c r="N189">
        <v>1860.16</v>
      </c>
      <c r="O189">
        <v>5</v>
      </c>
      <c r="P189">
        <v>2</v>
      </c>
      <c r="Q189">
        <v>1</v>
      </c>
      <c r="R189">
        <v>6</v>
      </c>
    </row>
    <row r="190" spans="1:18" x14ac:dyDescent="0.25">
      <c r="A190" t="s">
        <v>19876</v>
      </c>
      <c r="B190" t="s">
        <v>76</v>
      </c>
      <c r="C190" t="s">
        <v>243</v>
      </c>
      <c r="D190" t="s">
        <v>228</v>
      </c>
      <c r="E190" t="s">
        <v>19223</v>
      </c>
      <c r="F190">
        <v>0</v>
      </c>
      <c r="G190">
        <v>0</v>
      </c>
      <c r="H190">
        <v>0</v>
      </c>
      <c r="I190">
        <v>0</v>
      </c>
      <c r="J190">
        <v>0</v>
      </c>
      <c r="K190">
        <v>0</v>
      </c>
      <c r="L190">
        <v>0</v>
      </c>
      <c r="M190">
        <v>0</v>
      </c>
      <c r="N190">
        <v>0</v>
      </c>
      <c r="O190">
        <v>60</v>
      </c>
      <c r="P190">
        <v>9</v>
      </c>
      <c r="Q190">
        <v>18</v>
      </c>
      <c r="R190">
        <v>51</v>
      </c>
    </row>
    <row r="191" spans="1:18" x14ac:dyDescent="0.25">
      <c r="A191" t="s">
        <v>19877</v>
      </c>
      <c r="B191" t="s">
        <v>73</v>
      </c>
      <c r="C191" t="s">
        <v>237</v>
      </c>
      <c r="D191" t="s">
        <v>152</v>
      </c>
      <c r="E191" t="s">
        <v>19223</v>
      </c>
      <c r="F191">
        <v>55</v>
      </c>
      <c r="G191">
        <v>379.98</v>
      </c>
      <c r="H191">
        <v>1</v>
      </c>
      <c r="I191">
        <v>12</v>
      </c>
      <c r="J191">
        <v>4</v>
      </c>
      <c r="K191">
        <v>26</v>
      </c>
      <c r="L191">
        <v>-10.51</v>
      </c>
      <c r="M191">
        <v>52</v>
      </c>
      <c r="N191">
        <v>355.47</v>
      </c>
      <c r="O191">
        <v>13</v>
      </c>
      <c r="P191">
        <v>0</v>
      </c>
      <c r="Q191">
        <v>2</v>
      </c>
      <c r="R191">
        <v>11</v>
      </c>
    </row>
    <row r="192" spans="1:18" x14ac:dyDescent="0.25">
      <c r="A192" t="s">
        <v>19312</v>
      </c>
      <c r="B192" t="s">
        <v>72</v>
      </c>
      <c r="C192" t="s">
        <v>243</v>
      </c>
      <c r="D192" t="s">
        <v>209</v>
      </c>
      <c r="E192" t="s">
        <v>19223</v>
      </c>
      <c r="F192">
        <v>216</v>
      </c>
      <c r="G192">
        <v>5323.22</v>
      </c>
      <c r="H192">
        <v>12</v>
      </c>
      <c r="I192">
        <v>353</v>
      </c>
      <c r="J192">
        <v>13</v>
      </c>
      <c r="K192">
        <v>297</v>
      </c>
      <c r="L192">
        <v>-17.059999999999999</v>
      </c>
      <c r="M192">
        <v>215</v>
      </c>
      <c r="N192">
        <v>5362.16</v>
      </c>
      <c r="O192">
        <v>31</v>
      </c>
      <c r="P192">
        <v>6</v>
      </c>
      <c r="Q192">
        <v>6</v>
      </c>
      <c r="R192">
        <v>31</v>
      </c>
    </row>
    <row r="193" spans="1:18" x14ac:dyDescent="0.25">
      <c r="A193" t="s">
        <v>19313</v>
      </c>
      <c r="B193" t="s">
        <v>72</v>
      </c>
      <c r="C193" t="s">
        <v>243</v>
      </c>
      <c r="D193" t="s">
        <v>178</v>
      </c>
      <c r="E193" t="s">
        <v>19223</v>
      </c>
      <c r="F193">
        <v>148</v>
      </c>
      <c r="G193">
        <v>4276.1099999999997</v>
      </c>
      <c r="H193">
        <v>3</v>
      </c>
      <c r="I193">
        <v>68.47</v>
      </c>
      <c r="J193">
        <v>7</v>
      </c>
      <c r="K193">
        <v>187</v>
      </c>
      <c r="L193">
        <v>42.97</v>
      </c>
      <c r="M193">
        <v>144</v>
      </c>
      <c r="N193">
        <v>4200.55</v>
      </c>
      <c r="O193">
        <v>25</v>
      </c>
      <c r="P193">
        <v>5</v>
      </c>
      <c r="Q193">
        <v>5</v>
      </c>
      <c r="R193">
        <v>25</v>
      </c>
    </row>
    <row r="194" spans="1:18" x14ac:dyDescent="0.25">
      <c r="A194" t="s">
        <v>19314</v>
      </c>
      <c r="B194" t="s">
        <v>72</v>
      </c>
      <c r="C194" t="s">
        <v>241</v>
      </c>
      <c r="D194" t="s">
        <v>158</v>
      </c>
      <c r="E194" t="s">
        <v>19223</v>
      </c>
      <c r="F194">
        <v>391</v>
      </c>
      <c r="G194">
        <v>10722</v>
      </c>
      <c r="H194">
        <v>20</v>
      </c>
      <c r="I194">
        <v>465</v>
      </c>
      <c r="J194">
        <v>23</v>
      </c>
      <c r="K194">
        <v>723</v>
      </c>
      <c r="L194">
        <v>-122.53</v>
      </c>
      <c r="M194">
        <v>388</v>
      </c>
      <c r="N194">
        <v>10341.469999999999</v>
      </c>
      <c r="O194">
        <v>177</v>
      </c>
      <c r="P194">
        <v>20</v>
      </c>
      <c r="Q194">
        <v>15</v>
      </c>
      <c r="R194">
        <v>182</v>
      </c>
    </row>
    <row r="195" spans="1:18" x14ac:dyDescent="0.25">
      <c r="A195" t="s">
        <v>19315</v>
      </c>
      <c r="B195" t="s">
        <v>76</v>
      </c>
      <c r="C195" t="s">
        <v>241</v>
      </c>
      <c r="D195" t="s">
        <v>150</v>
      </c>
      <c r="E195" t="s">
        <v>19223</v>
      </c>
      <c r="F195">
        <v>0</v>
      </c>
      <c r="G195">
        <v>0</v>
      </c>
      <c r="H195">
        <v>0</v>
      </c>
      <c r="I195">
        <v>0</v>
      </c>
      <c r="J195">
        <v>0</v>
      </c>
      <c r="K195">
        <v>0</v>
      </c>
      <c r="L195">
        <v>0</v>
      </c>
      <c r="M195">
        <v>0</v>
      </c>
      <c r="N195">
        <v>0</v>
      </c>
      <c r="O195">
        <v>26</v>
      </c>
      <c r="P195">
        <v>4</v>
      </c>
      <c r="Q195">
        <v>3</v>
      </c>
      <c r="R195">
        <v>27</v>
      </c>
    </row>
    <row r="196" spans="1:18" x14ac:dyDescent="0.25">
      <c r="A196" t="s">
        <v>19316</v>
      </c>
      <c r="B196" t="s">
        <v>75</v>
      </c>
      <c r="C196" t="s">
        <v>237</v>
      </c>
      <c r="D196" t="s">
        <v>223</v>
      </c>
      <c r="E196" t="s">
        <v>19223</v>
      </c>
      <c r="F196">
        <v>1</v>
      </c>
      <c r="G196">
        <v>35</v>
      </c>
      <c r="H196">
        <v>0</v>
      </c>
      <c r="I196">
        <v>0</v>
      </c>
      <c r="J196">
        <v>0</v>
      </c>
      <c r="K196">
        <v>0</v>
      </c>
      <c r="L196">
        <v>0</v>
      </c>
      <c r="M196">
        <v>1</v>
      </c>
      <c r="N196">
        <v>35</v>
      </c>
      <c r="O196">
        <v>0</v>
      </c>
      <c r="P196">
        <v>0</v>
      </c>
      <c r="Q196">
        <v>0</v>
      </c>
      <c r="R196">
        <v>0</v>
      </c>
    </row>
    <row r="197" spans="1:18" x14ac:dyDescent="0.25">
      <c r="A197" t="s">
        <v>19317</v>
      </c>
      <c r="B197" t="s">
        <v>76</v>
      </c>
      <c r="C197" t="s">
        <v>242</v>
      </c>
      <c r="D197" t="s">
        <v>122</v>
      </c>
      <c r="E197" t="s">
        <v>19223</v>
      </c>
      <c r="F197">
        <v>0</v>
      </c>
      <c r="G197">
        <v>0</v>
      </c>
      <c r="H197">
        <v>0</v>
      </c>
      <c r="I197">
        <v>0</v>
      </c>
      <c r="J197">
        <v>0</v>
      </c>
      <c r="K197">
        <v>0</v>
      </c>
      <c r="L197">
        <v>0</v>
      </c>
      <c r="M197">
        <v>0</v>
      </c>
      <c r="N197">
        <v>0</v>
      </c>
      <c r="O197">
        <v>49</v>
      </c>
      <c r="P197">
        <v>6</v>
      </c>
      <c r="Q197">
        <v>13</v>
      </c>
      <c r="R197">
        <v>42</v>
      </c>
    </row>
    <row r="198" spans="1:18" x14ac:dyDescent="0.25">
      <c r="A198" t="s">
        <v>19318</v>
      </c>
      <c r="B198" t="s">
        <v>72</v>
      </c>
      <c r="C198" t="s">
        <v>239</v>
      </c>
      <c r="D198" t="s">
        <v>143</v>
      </c>
      <c r="E198" t="s">
        <v>19223</v>
      </c>
      <c r="F198">
        <v>96</v>
      </c>
      <c r="G198">
        <v>3312.49</v>
      </c>
      <c r="H198">
        <v>4</v>
      </c>
      <c r="I198">
        <v>239</v>
      </c>
      <c r="J198">
        <v>7</v>
      </c>
      <c r="K198">
        <v>193.49</v>
      </c>
      <c r="L198">
        <v>30.08</v>
      </c>
      <c r="M198">
        <v>93</v>
      </c>
      <c r="N198">
        <v>3388.08</v>
      </c>
      <c r="O198">
        <v>55</v>
      </c>
      <c r="P198">
        <v>3</v>
      </c>
      <c r="Q198">
        <v>4</v>
      </c>
      <c r="R198">
        <v>54</v>
      </c>
    </row>
    <row r="199" spans="1:18" x14ac:dyDescent="0.25">
      <c r="A199" t="s">
        <v>19319</v>
      </c>
      <c r="B199" t="s">
        <v>73</v>
      </c>
      <c r="C199" t="s">
        <v>239</v>
      </c>
      <c r="D199" t="s">
        <v>138</v>
      </c>
      <c r="E199" t="s">
        <v>19223</v>
      </c>
      <c r="F199">
        <v>168</v>
      </c>
      <c r="G199">
        <v>1036.98</v>
      </c>
      <c r="H199">
        <v>5</v>
      </c>
      <c r="I199">
        <v>23.94</v>
      </c>
      <c r="J199">
        <v>4</v>
      </c>
      <c r="K199">
        <v>20.49</v>
      </c>
      <c r="L199">
        <v>22.98</v>
      </c>
      <c r="M199">
        <v>169</v>
      </c>
      <c r="N199">
        <v>1063.4100000000001</v>
      </c>
      <c r="O199">
        <v>17</v>
      </c>
      <c r="P199">
        <v>0</v>
      </c>
      <c r="Q199">
        <v>2</v>
      </c>
      <c r="R199">
        <v>15</v>
      </c>
    </row>
    <row r="200" spans="1:18" x14ac:dyDescent="0.25">
      <c r="A200" t="s">
        <v>19320</v>
      </c>
      <c r="B200" t="s">
        <v>74</v>
      </c>
      <c r="C200" t="s">
        <v>243</v>
      </c>
      <c r="D200" t="s">
        <v>213</v>
      </c>
      <c r="E200" t="s">
        <v>19223</v>
      </c>
      <c r="F200">
        <v>31</v>
      </c>
      <c r="G200">
        <v>1350.11</v>
      </c>
      <c r="H200">
        <v>0</v>
      </c>
      <c r="I200">
        <v>0</v>
      </c>
      <c r="J200">
        <v>0</v>
      </c>
      <c r="K200">
        <v>0</v>
      </c>
      <c r="L200">
        <v>17.89</v>
      </c>
      <c r="M200">
        <v>31</v>
      </c>
      <c r="N200">
        <v>1368</v>
      </c>
      <c r="O200">
        <v>7</v>
      </c>
      <c r="P200">
        <v>3</v>
      </c>
      <c r="Q200">
        <v>0</v>
      </c>
      <c r="R200">
        <v>10</v>
      </c>
    </row>
    <row r="201" spans="1:18" x14ac:dyDescent="0.25">
      <c r="A201" t="s">
        <v>19321</v>
      </c>
      <c r="B201" t="s">
        <v>72</v>
      </c>
      <c r="C201" t="s">
        <v>239</v>
      </c>
      <c r="D201" t="s">
        <v>142</v>
      </c>
      <c r="E201" t="s">
        <v>19223</v>
      </c>
      <c r="F201">
        <v>202</v>
      </c>
      <c r="G201">
        <v>5276.98</v>
      </c>
      <c r="H201">
        <v>6</v>
      </c>
      <c r="I201">
        <v>124</v>
      </c>
      <c r="J201">
        <v>11</v>
      </c>
      <c r="K201">
        <v>163</v>
      </c>
      <c r="L201">
        <v>24.49</v>
      </c>
      <c r="M201">
        <v>197</v>
      </c>
      <c r="N201">
        <v>5262.47</v>
      </c>
      <c r="O201">
        <v>125</v>
      </c>
      <c r="P201">
        <v>13</v>
      </c>
      <c r="Q201">
        <v>14</v>
      </c>
      <c r="R201">
        <v>124</v>
      </c>
    </row>
    <row r="202" spans="1:18" x14ac:dyDescent="0.25">
      <c r="A202" t="s">
        <v>19322</v>
      </c>
      <c r="B202" t="s">
        <v>73</v>
      </c>
      <c r="C202" t="s">
        <v>243</v>
      </c>
      <c r="D202" t="s">
        <v>108</v>
      </c>
      <c r="E202" t="s">
        <v>19223</v>
      </c>
      <c r="F202">
        <v>164</v>
      </c>
      <c r="G202">
        <v>1037</v>
      </c>
      <c r="H202">
        <v>7</v>
      </c>
      <c r="I202">
        <v>32.47</v>
      </c>
      <c r="J202">
        <v>13</v>
      </c>
      <c r="K202">
        <v>99</v>
      </c>
      <c r="L202">
        <v>20</v>
      </c>
      <c r="M202">
        <v>158</v>
      </c>
      <c r="N202">
        <v>990.47</v>
      </c>
      <c r="O202">
        <v>2</v>
      </c>
      <c r="P202">
        <v>2</v>
      </c>
      <c r="Q202">
        <v>0</v>
      </c>
      <c r="R202">
        <v>4</v>
      </c>
    </row>
    <row r="203" spans="1:18" x14ac:dyDescent="0.25">
      <c r="A203" t="s">
        <v>19323</v>
      </c>
      <c r="B203" t="s">
        <v>19169</v>
      </c>
      <c r="C203" t="s">
        <v>245</v>
      </c>
      <c r="D203" t="s">
        <v>216</v>
      </c>
      <c r="E203" t="s">
        <v>19223</v>
      </c>
      <c r="F203">
        <v>0</v>
      </c>
      <c r="G203">
        <v>0</v>
      </c>
      <c r="H203">
        <v>0</v>
      </c>
      <c r="I203">
        <v>0</v>
      </c>
      <c r="J203">
        <v>0</v>
      </c>
      <c r="K203">
        <v>0</v>
      </c>
      <c r="L203">
        <v>0</v>
      </c>
      <c r="M203">
        <v>0</v>
      </c>
      <c r="N203">
        <v>0</v>
      </c>
      <c r="O203">
        <v>0</v>
      </c>
      <c r="P203">
        <v>1</v>
      </c>
      <c r="Q203">
        <v>0</v>
      </c>
      <c r="R203">
        <v>1</v>
      </c>
    </row>
    <row r="204" spans="1:18" x14ac:dyDescent="0.25">
      <c r="A204" t="s">
        <v>19324</v>
      </c>
      <c r="B204" t="s">
        <v>72</v>
      </c>
      <c r="C204" t="s">
        <v>245</v>
      </c>
      <c r="D204" t="s">
        <v>190</v>
      </c>
      <c r="E204" t="s">
        <v>19223</v>
      </c>
      <c r="F204">
        <v>344</v>
      </c>
      <c r="G204">
        <v>10585.98</v>
      </c>
      <c r="H204">
        <v>13</v>
      </c>
      <c r="I204">
        <v>444</v>
      </c>
      <c r="J204">
        <v>22</v>
      </c>
      <c r="K204">
        <v>396</v>
      </c>
      <c r="L204">
        <v>188.96</v>
      </c>
      <c r="M204">
        <v>335</v>
      </c>
      <c r="N204">
        <v>10822.94</v>
      </c>
      <c r="O204">
        <v>99</v>
      </c>
      <c r="P204">
        <v>12</v>
      </c>
      <c r="Q204">
        <v>20</v>
      </c>
      <c r="R204">
        <v>91</v>
      </c>
    </row>
    <row r="205" spans="1:18" x14ac:dyDescent="0.25">
      <c r="A205" t="s">
        <v>19325</v>
      </c>
      <c r="B205" t="s">
        <v>19169</v>
      </c>
      <c r="C205" t="s">
        <v>242</v>
      </c>
      <c r="D205" t="s">
        <v>229</v>
      </c>
      <c r="E205" t="s">
        <v>19223</v>
      </c>
      <c r="F205">
        <v>0</v>
      </c>
      <c r="G205">
        <v>0</v>
      </c>
      <c r="H205">
        <v>0</v>
      </c>
      <c r="I205">
        <v>0</v>
      </c>
      <c r="J205">
        <v>0</v>
      </c>
      <c r="K205">
        <v>0</v>
      </c>
      <c r="L205">
        <v>0</v>
      </c>
      <c r="M205">
        <v>0</v>
      </c>
      <c r="N205">
        <v>0</v>
      </c>
      <c r="O205">
        <v>0</v>
      </c>
      <c r="P205">
        <v>1</v>
      </c>
      <c r="Q205">
        <v>0</v>
      </c>
      <c r="R205">
        <v>1</v>
      </c>
    </row>
    <row r="206" spans="1:18" x14ac:dyDescent="0.25">
      <c r="A206" t="s">
        <v>19326</v>
      </c>
      <c r="B206" t="s">
        <v>75</v>
      </c>
      <c r="C206" t="s">
        <v>240</v>
      </c>
      <c r="D206" t="s">
        <v>134</v>
      </c>
      <c r="E206" t="s">
        <v>19223</v>
      </c>
      <c r="F206">
        <v>0</v>
      </c>
      <c r="G206">
        <v>0</v>
      </c>
      <c r="H206">
        <v>1</v>
      </c>
      <c r="I206">
        <v>27</v>
      </c>
      <c r="J206">
        <v>0</v>
      </c>
      <c r="K206">
        <v>0</v>
      </c>
      <c r="L206">
        <v>0</v>
      </c>
      <c r="M206">
        <v>1</v>
      </c>
      <c r="N206">
        <v>27</v>
      </c>
      <c r="O206">
        <v>0</v>
      </c>
      <c r="P206">
        <v>0</v>
      </c>
      <c r="Q206">
        <v>0</v>
      </c>
      <c r="R206">
        <v>0</v>
      </c>
    </row>
    <row r="207" spans="1:18" x14ac:dyDescent="0.25">
      <c r="A207" t="s">
        <v>19327</v>
      </c>
      <c r="B207" t="s">
        <v>73</v>
      </c>
      <c r="C207" t="s">
        <v>244</v>
      </c>
      <c r="D207" t="s">
        <v>136</v>
      </c>
      <c r="E207" t="s">
        <v>19223</v>
      </c>
      <c r="F207">
        <v>51</v>
      </c>
      <c r="G207">
        <v>299.49</v>
      </c>
      <c r="H207">
        <v>4</v>
      </c>
      <c r="I207">
        <v>16</v>
      </c>
      <c r="J207">
        <v>4</v>
      </c>
      <c r="K207">
        <v>21.49</v>
      </c>
      <c r="L207">
        <v>6</v>
      </c>
      <c r="M207">
        <v>51</v>
      </c>
      <c r="N207">
        <v>300</v>
      </c>
      <c r="O207">
        <v>0</v>
      </c>
      <c r="P207">
        <v>0</v>
      </c>
      <c r="Q207">
        <v>0</v>
      </c>
      <c r="R207">
        <v>0</v>
      </c>
    </row>
    <row r="208" spans="1:18" x14ac:dyDescent="0.25">
      <c r="A208" t="s">
        <v>19328</v>
      </c>
      <c r="B208" t="s">
        <v>76</v>
      </c>
      <c r="C208" t="s">
        <v>240</v>
      </c>
      <c r="D208" t="s">
        <v>163</v>
      </c>
      <c r="E208" t="s">
        <v>19223</v>
      </c>
      <c r="F208">
        <v>0</v>
      </c>
      <c r="G208">
        <v>0</v>
      </c>
      <c r="H208">
        <v>0</v>
      </c>
      <c r="I208">
        <v>0</v>
      </c>
      <c r="J208">
        <v>0</v>
      </c>
      <c r="K208">
        <v>0</v>
      </c>
      <c r="L208">
        <v>0</v>
      </c>
      <c r="M208">
        <v>0</v>
      </c>
      <c r="N208">
        <v>0</v>
      </c>
      <c r="O208">
        <v>12</v>
      </c>
      <c r="P208">
        <v>1</v>
      </c>
      <c r="Q208">
        <v>0</v>
      </c>
      <c r="R208">
        <v>13</v>
      </c>
    </row>
    <row r="209" spans="1:18" x14ac:dyDescent="0.25">
      <c r="A209" t="s">
        <v>19329</v>
      </c>
      <c r="B209" t="s">
        <v>76</v>
      </c>
      <c r="C209" t="s">
        <v>242</v>
      </c>
      <c r="D209" t="s">
        <v>96</v>
      </c>
      <c r="E209" t="s">
        <v>19223</v>
      </c>
      <c r="F209">
        <v>0</v>
      </c>
      <c r="G209">
        <v>0</v>
      </c>
      <c r="H209">
        <v>0</v>
      </c>
      <c r="I209">
        <v>0</v>
      </c>
      <c r="J209">
        <v>0</v>
      </c>
      <c r="K209">
        <v>0</v>
      </c>
      <c r="L209">
        <v>0</v>
      </c>
      <c r="M209">
        <v>0</v>
      </c>
      <c r="N209">
        <v>0</v>
      </c>
      <c r="O209">
        <v>26</v>
      </c>
      <c r="P209">
        <v>3</v>
      </c>
      <c r="Q209">
        <v>8</v>
      </c>
      <c r="R209">
        <v>21</v>
      </c>
    </row>
    <row r="210" spans="1:18" x14ac:dyDescent="0.25">
      <c r="A210" t="s">
        <v>19330</v>
      </c>
      <c r="B210" t="s">
        <v>75</v>
      </c>
      <c r="C210" t="s">
        <v>237</v>
      </c>
      <c r="D210" t="s">
        <v>186</v>
      </c>
      <c r="E210" t="s">
        <v>19223</v>
      </c>
      <c r="F210">
        <v>1</v>
      </c>
      <c r="G210">
        <v>20</v>
      </c>
      <c r="H210">
        <v>0</v>
      </c>
      <c r="I210">
        <v>0</v>
      </c>
      <c r="J210">
        <v>0</v>
      </c>
      <c r="K210">
        <v>0</v>
      </c>
      <c r="L210">
        <v>0</v>
      </c>
      <c r="M210">
        <v>1</v>
      </c>
      <c r="N210">
        <v>20</v>
      </c>
      <c r="O210">
        <v>0</v>
      </c>
      <c r="P210">
        <v>0</v>
      </c>
      <c r="Q210">
        <v>0</v>
      </c>
      <c r="R210">
        <v>0</v>
      </c>
    </row>
    <row r="211" spans="1:18" x14ac:dyDescent="0.25">
      <c r="A211" t="s">
        <v>19331</v>
      </c>
      <c r="B211" t="s">
        <v>73</v>
      </c>
      <c r="C211" t="s">
        <v>243</v>
      </c>
      <c r="D211" t="s">
        <v>92</v>
      </c>
      <c r="E211" t="s">
        <v>19223</v>
      </c>
      <c r="F211">
        <v>144</v>
      </c>
      <c r="G211">
        <v>941</v>
      </c>
      <c r="H211">
        <v>3</v>
      </c>
      <c r="I211">
        <v>18.47</v>
      </c>
      <c r="J211">
        <v>9</v>
      </c>
      <c r="K211">
        <v>48</v>
      </c>
      <c r="L211">
        <v>-10</v>
      </c>
      <c r="M211">
        <v>138</v>
      </c>
      <c r="N211">
        <v>901.47</v>
      </c>
      <c r="O211">
        <v>2</v>
      </c>
      <c r="P211">
        <v>1</v>
      </c>
      <c r="Q211">
        <v>1</v>
      </c>
      <c r="R211">
        <v>2</v>
      </c>
    </row>
    <row r="212" spans="1:18" x14ac:dyDescent="0.25">
      <c r="A212" t="s">
        <v>19332</v>
      </c>
      <c r="B212" t="s">
        <v>75</v>
      </c>
      <c r="C212" t="s">
        <v>240</v>
      </c>
      <c r="D212" t="s">
        <v>125</v>
      </c>
      <c r="E212" t="s">
        <v>19223</v>
      </c>
      <c r="F212">
        <v>2</v>
      </c>
      <c r="G212">
        <v>32</v>
      </c>
      <c r="H212">
        <v>0</v>
      </c>
      <c r="I212">
        <v>0</v>
      </c>
      <c r="J212">
        <v>0</v>
      </c>
      <c r="K212">
        <v>0</v>
      </c>
      <c r="L212">
        <v>0</v>
      </c>
      <c r="M212">
        <v>2</v>
      </c>
      <c r="N212">
        <v>32</v>
      </c>
      <c r="O212">
        <v>0</v>
      </c>
      <c r="P212">
        <v>0</v>
      </c>
      <c r="Q212">
        <v>0</v>
      </c>
      <c r="R212">
        <v>0</v>
      </c>
    </row>
    <row r="213" spans="1:18" x14ac:dyDescent="0.25">
      <c r="A213" t="s">
        <v>19333</v>
      </c>
      <c r="B213" t="s">
        <v>73</v>
      </c>
      <c r="C213" t="s">
        <v>241</v>
      </c>
      <c r="D213" t="s">
        <v>184</v>
      </c>
      <c r="E213" t="s">
        <v>19223</v>
      </c>
      <c r="F213">
        <v>116</v>
      </c>
      <c r="G213">
        <v>772.47</v>
      </c>
      <c r="H213">
        <v>1</v>
      </c>
      <c r="I213">
        <v>4</v>
      </c>
      <c r="J213">
        <v>5</v>
      </c>
      <c r="K213">
        <v>28</v>
      </c>
      <c r="L213">
        <v>-10.53</v>
      </c>
      <c r="M213">
        <v>112</v>
      </c>
      <c r="N213">
        <v>737.94</v>
      </c>
      <c r="O213">
        <v>12</v>
      </c>
      <c r="P213">
        <v>1</v>
      </c>
      <c r="Q213">
        <v>0</v>
      </c>
      <c r="R213">
        <v>13</v>
      </c>
    </row>
    <row r="214" spans="1:18" x14ac:dyDescent="0.25">
      <c r="A214" t="s">
        <v>19334</v>
      </c>
      <c r="B214" t="s">
        <v>73</v>
      </c>
      <c r="C214" t="s">
        <v>246</v>
      </c>
      <c r="D214" t="s">
        <v>258</v>
      </c>
      <c r="E214" t="s">
        <v>19223</v>
      </c>
      <c r="F214">
        <v>3</v>
      </c>
      <c r="G214">
        <v>18</v>
      </c>
      <c r="H214">
        <v>5</v>
      </c>
      <c r="I214">
        <v>27</v>
      </c>
      <c r="J214">
        <v>0</v>
      </c>
      <c r="K214">
        <v>0</v>
      </c>
      <c r="L214">
        <v>0</v>
      </c>
      <c r="M214">
        <v>8</v>
      </c>
      <c r="N214">
        <v>45</v>
      </c>
      <c r="O214">
        <v>0</v>
      </c>
      <c r="P214">
        <v>0</v>
      </c>
      <c r="Q214">
        <v>0</v>
      </c>
      <c r="R214">
        <v>0</v>
      </c>
    </row>
    <row r="215" spans="1:18" x14ac:dyDescent="0.25">
      <c r="A215" t="s">
        <v>19335</v>
      </c>
      <c r="B215" t="s">
        <v>72</v>
      </c>
      <c r="C215" t="s">
        <v>237</v>
      </c>
      <c r="D215" t="s">
        <v>249</v>
      </c>
      <c r="E215" t="s">
        <v>19223</v>
      </c>
      <c r="F215">
        <v>3771</v>
      </c>
      <c r="G215">
        <v>102693.98</v>
      </c>
      <c r="H215">
        <v>209</v>
      </c>
      <c r="I215">
        <v>6032.88</v>
      </c>
      <c r="J215">
        <v>186</v>
      </c>
      <c r="K215">
        <v>4704.5600000000004</v>
      </c>
      <c r="L215">
        <v>430.24</v>
      </c>
      <c r="M215">
        <v>3794</v>
      </c>
      <c r="N215">
        <v>104452.54</v>
      </c>
      <c r="O215">
        <v>670</v>
      </c>
      <c r="P215">
        <v>76</v>
      </c>
      <c r="Q215">
        <v>105</v>
      </c>
      <c r="R215">
        <v>641</v>
      </c>
    </row>
    <row r="216" spans="1:18" x14ac:dyDescent="0.25">
      <c r="A216" t="s">
        <v>19336</v>
      </c>
      <c r="B216" t="s">
        <v>73</v>
      </c>
      <c r="C216" t="s">
        <v>244</v>
      </c>
      <c r="D216" t="s">
        <v>232</v>
      </c>
      <c r="E216" t="s">
        <v>19223</v>
      </c>
      <c r="F216">
        <v>61</v>
      </c>
      <c r="G216">
        <v>377.49</v>
      </c>
      <c r="H216">
        <v>0</v>
      </c>
      <c r="I216">
        <v>0</v>
      </c>
      <c r="J216">
        <v>2</v>
      </c>
      <c r="K216">
        <v>12</v>
      </c>
      <c r="L216">
        <v>10.98</v>
      </c>
      <c r="M216">
        <v>59</v>
      </c>
      <c r="N216">
        <v>376.47</v>
      </c>
      <c r="O216">
        <v>5</v>
      </c>
      <c r="P216">
        <v>0</v>
      </c>
      <c r="Q216">
        <v>0</v>
      </c>
      <c r="R216">
        <v>5</v>
      </c>
    </row>
    <row r="217" spans="1:18" x14ac:dyDescent="0.25">
      <c r="A217" t="s">
        <v>19337</v>
      </c>
      <c r="B217" t="s">
        <v>76</v>
      </c>
      <c r="C217" t="s">
        <v>244</v>
      </c>
      <c r="D217" t="s">
        <v>193</v>
      </c>
      <c r="E217" t="s">
        <v>19223</v>
      </c>
      <c r="F217">
        <v>0</v>
      </c>
      <c r="G217">
        <v>0</v>
      </c>
      <c r="H217">
        <v>0</v>
      </c>
      <c r="I217">
        <v>0</v>
      </c>
      <c r="J217">
        <v>0</v>
      </c>
      <c r="K217">
        <v>0</v>
      </c>
      <c r="L217">
        <v>0</v>
      </c>
      <c r="M217">
        <v>0</v>
      </c>
      <c r="N217">
        <v>0</v>
      </c>
      <c r="O217">
        <v>16</v>
      </c>
      <c r="P217">
        <v>2</v>
      </c>
      <c r="Q217">
        <v>5</v>
      </c>
      <c r="R217">
        <v>13</v>
      </c>
    </row>
    <row r="218" spans="1:18" x14ac:dyDescent="0.25">
      <c r="A218" t="s">
        <v>19338</v>
      </c>
      <c r="B218" t="s">
        <v>76</v>
      </c>
      <c r="C218" t="s">
        <v>243</v>
      </c>
      <c r="D218" t="s">
        <v>117</v>
      </c>
      <c r="E218" t="s">
        <v>19223</v>
      </c>
      <c r="F218">
        <v>0</v>
      </c>
      <c r="G218">
        <v>0</v>
      </c>
      <c r="H218">
        <v>0</v>
      </c>
      <c r="I218">
        <v>0</v>
      </c>
      <c r="J218">
        <v>0</v>
      </c>
      <c r="K218">
        <v>0</v>
      </c>
      <c r="L218">
        <v>0</v>
      </c>
      <c r="M218">
        <v>0</v>
      </c>
      <c r="N218">
        <v>0</v>
      </c>
      <c r="O218">
        <v>24</v>
      </c>
      <c r="P218">
        <v>2</v>
      </c>
      <c r="Q218">
        <v>3</v>
      </c>
      <c r="R218">
        <v>23</v>
      </c>
    </row>
    <row r="219" spans="1:18" x14ac:dyDescent="0.25">
      <c r="A219" t="s">
        <v>19339</v>
      </c>
      <c r="B219" t="s">
        <v>74</v>
      </c>
      <c r="C219" t="s">
        <v>238</v>
      </c>
      <c r="D219" t="s">
        <v>86</v>
      </c>
      <c r="E219" t="s">
        <v>19223</v>
      </c>
      <c r="F219">
        <v>68</v>
      </c>
      <c r="G219">
        <v>3736</v>
      </c>
      <c r="H219">
        <v>6</v>
      </c>
      <c r="I219">
        <v>316</v>
      </c>
      <c r="J219">
        <v>4</v>
      </c>
      <c r="K219">
        <v>263</v>
      </c>
      <c r="L219">
        <v>0</v>
      </c>
      <c r="M219">
        <v>70</v>
      </c>
      <c r="N219">
        <v>3789</v>
      </c>
      <c r="O219">
        <v>14</v>
      </c>
      <c r="P219">
        <v>2</v>
      </c>
      <c r="Q219">
        <v>3</v>
      </c>
      <c r="R219">
        <v>13</v>
      </c>
    </row>
    <row r="220" spans="1:18" x14ac:dyDescent="0.25">
      <c r="A220" t="s">
        <v>19340</v>
      </c>
      <c r="B220" t="s">
        <v>72</v>
      </c>
      <c r="C220" t="s">
        <v>241</v>
      </c>
      <c r="D220" t="s">
        <v>215</v>
      </c>
      <c r="E220" t="s">
        <v>19223</v>
      </c>
      <c r="F220">
        <v>253</v>
      </c>
      <c r="G220">
        <v>8026.47</v>
      </c>
      <c r="H220">
        <v>17</v>
      </c>
      <c r="I220">
        <v>751</v>
      </c>
      <c r="J220">
        <v>15</v>
      </c>
      <c r="K220">
        <v>381</v>
      </c>
      <c r="L220">
        <v>-2.06</v>
      </c>
      <c r="M220">
        <v>255</v>
      </c>
      <c r="N220">
        <v>8394.41</v>
      </c>
      <c r="O220">
        <v>66</v>
      </c>
      <c r="P220">
        <v>11</v>
      </c>
      <c r="Q220">
        <v>8</v>
      </c>
      <c r="R220">
        <v>69</v>
      </c>
    </row>
    <row r="221" spans="1:18" x14ac:dyDescent="0.25">
      <c r="A221" t="s">
        <v>19341</v>
      </c>
      <c r="B221" t="s">
        <v>74</v>
      </c>
      <c r="C221" t="s">
        <v>240</v>
      </c>
      <c r="D221" t="s">
        <v>172</v>
      </c>
      <c r="E221" t="s">
        <v>19223</v>
      </c>
      <c r="F221">
        <v>98</v>
      </c>
      <c r="G221">
        <v>4343</v>
      </c>
      <c r="H221">
        <v>9</v>
      </c>
      <c r="I221">
        <v>428</v>
      </c>
      <c r="J221">
        <v>8</v>
      </c>
      <c r="K221">
        <v>271</v>
      </c>
      <c r="L221">
        <v>52</v>
      </c>
      <c r="M221">
        <v>99</v>
      </c>
      <c r="N221">
        <v>4552</v>
      </c>
      <c r="O221">
        <v>3</v>
      </c>
      <c r="P221">
        <v>1</v>
      </c>
      <c r="Q221">
        <v>1</v>
      </c>
      <c r="R221">
        <v>3</v>
      </c>
    </row>
    <row r="222" spans="1:18" x14ac:dyDescent="0.25">
      <c r="A222" t="s">
        <v>19342</v>
      </c>
      <c r="B222" t="s">
        <v>73</v>
      </c>
      <c r="C222" t="s">
        <v>242</v>
      </c>
      <c r="D222" t="s">
        <v>207</v>
      </c>
      <c r="E222" t="s">
        <v>19223</v>
      </c>
      <c r="F222">
        <v>913</v>
      </c>
      <c r="G222">
        <v>5517.86</v>
      </c>
      <c r="H222">
        <v>24</v>
      </c>
      <c r="I222">
        <v>121.94</v>
      </c>
      <c r="J222">
        <v>43</v>
      </c>
      <c r="K222">
        <v>274.98</v>
      </c>
      <c r="L222">
        <v>32.880000000000003</v>
      </c>
      <c r="M222">
        <v>894</v>
      </c>
      <c r="N222">
        <v>5397.7</v>
      </c>
      <c r="O222">
        <v>23</v>
      </c>
      <c r="P222">
        <v>2</v>
      </c>
      <c r="Q222">
        <v>4</v>
      </c>
      <c r="R222">
        <v>21</v>
      </c>
    </row>
    <row r="223" spans="1:18" x14ac:dyDescent="0.25">
      <c r="A223" t="s">
        <v>19343</v>
      </c>
      <c r="B223" t="s">
        <v>75</v>
      </c>
      <c r="C223" t="s">
        <v>239</v>
      </c>
      <c r="D223" t="s">
        <v>143</v>
      </c>
      <c r="E223" t="s">
        <v>19223</v>
      </c>
      <c r="F223">
        <v>3</v>
      </c>
      <c r="G223">
        <v>68</v>
      </c>
      <c r="H223">
        <v>0</v>
      </c>
      <c r="I223">
        <v>0</v>
      </c>
      <c r="J223">
        <v>0</v>
      </c>
      <c r="K223">
        <v>0</v>
      </c>
      <c r="L223">
        <v>0</v>
      </c>
      <c r="M223">
        <v>3</v>
      </c>
      <c r="N223">
        <v>68</v>
      </c>
      <c r="O223">
        <v>0</v>
      </c>
      <c r="P223">
        <v>0</v>
      </c>
      <c r="Q223">
        <v>0</v>
      </c>
      <c r="R223">
        <v>0</v>
      </c>
    </row>
    <row r="224" spans="1:18" x14ac:dyDescent="0.25">
      <c r="A224" t="s">
        <v>19344</v>
      </c>
      <c r="B224" t="s">
        <v>76</v>
      </c>
      <c r="C224" t="s">
        <v>245</v>
      </c>
      <c r="D224" t="s">
        <v>84</v>
      </c>
      <c r="E224" t="s">
        <v>19223</v>
      </c>
      <c r="F224">
        <v>0</v>
      </c>
      <c r="G224">
        <v>0</v>
      </c>
      <c r="H224">
        <v>0</v>
      </c>
      <c r="I224">
        <v>0</v>
      </c>
      <c r="J224">
        <v>0</v>
      </c>
      <c r="K224">
        <v>0</v>
      </c>
      <c r="L224">
        <v>0</v>
      </c>
      <c r="M224">
        <v>0</v>
      </c>
      <c r="N224">
        <v>0</v>
      </c>
      <c r="O224">
        <v>14</v>
      </c>
      <c r="P224">
        <v>1</v>
      </c>
      <c r="Q224">
        <v>1</v>
      </c>
      <c r="R224">
        <v>14</v>
      </c>
    </row>
    <row r="225" spans="1:18" x14ac:dyDescent="0.25">
      <c r="A225" t="s">
        <v>19345</v>
      </c>
      <c r="B225" t="s">
        <v>74</v>
      </c>
      <c r="C225" t="s">
        <v>242</v>
      </c>
      <c r="D225" t="s">
        <v>207</v>
      </c>
      <c r="E225" t="s">
        <v>19223</v>
      </c>
      <c r="F225">
        <v>650</v>
      </c>
      <c r="G225">
        <v>32640.44</v>
      </c>
      <c r="H225">
        <v>32</v>
      </c>
      <c r="I225">
        <v>1454</v>
      </c>
      <c r="J225">
        <v>28</v>
      </c>
      <c r="K225">
        <v>1149</v>
      </c>
      <c r="L225">
        <v>187.88</v>
      </c>
      <c r="M225">
        <v>654</v>
      </c>
      <c r="N225">
        <v>33133.32</v>
      </c>
      <c r="O225">
        <v>159</v>
      </c>
      <c r="P225">
        <v>15</v>
      </c>
      <c r="Q225">
        <v>19</v>
      </c>
      <c r="R225">
        <v>155</v>
      </c>
    </row>
    <row r="226" spans="1:18" x14ac:dyDescent="0.25">
      <c r="A226" t="s">
        <v>19346</v>
      </c>
      <c r="B226" t="s">
        <v>73</v>
      </c>
      <c r="C226" t="s">
        <v>237</v>
      </c>
      <c r="D226" t="s">
        <v>168</v>
      </c>
      <c r="E226" t="s">
        <v>19223</v>
      </c>
      <c r="F226">
        <v>218</v>
      </c>
      <c r="G226">
        <v>1497.49</v>
      </c>
      <c r="H226">
        <v>6</v>
      </c>
      <c r="I226">
        <v>36</v>
      </c>
      <c r="J226">
        <v>9</v>
      </c>
      <c r="K226">
        <v>51</v>
      </c>
      <c r="L226">
        <v>8.98</v>
      </c>
      <c r="M226">
        <v>215</v>
      </c>
      <c r="N226">
        <v>1491.47</v>
      </c>
      <c r="O226">
        <v>13</v>
      </c>
      <c r="P226">
        <v>1</v>
      </c>
      <c r="Q226">
        <v>4</v>
      </c>
      <c r="R226">
        <v>10</v>
      </c>
    </row>
    <row r="227" spans="1:18" x14ac:dyDescent="0.25">
      <c r="A227" t="s">
        <v>19347</v>
      </c>
      <c r="B227" t="s">
        <v>72</v>
      </c>
      <c r="C227" t="s">
        <v>240</v>
      </c>
      <c r="D227" t="s">
        <v>134</v>
      </c>
      <c r="E227" t="s">
        <v>19223</v>
      </c>
      <c r="F227">
        <v>57</v>
      </c>
      <c r="G227">
        <v>1224.5999999999999</v>
      </c>
      <c r="H227">
        <v>4</v>
      </c>
      <c r="I227">
        <v>137</v>
      </c>
      <c r="J227">
        <v>3</v>
      </c>
      <c r="K227">
        <v>50.49</v>
      </c>
      <c r="L227">
        <v>-3.03</v>
      </c>
      <c r="M227">
        <v>58</v>
      </c>
      <c r="N227">
        <v>1308.08</v>
      </c>
      <c r="O227">
        <v>2</v>
      </c>
      <c r="P227">
        <v>0</v>
      </c>
      <c r="Q227">
        <v>0</v>
      </c>
      <c r="R227">
        <v>2</v>
      </c>
    </row>
    <row r="228" spans="1:18" x14ac:dyDescent="0.25">
      <c r="A228" t="s">
        <v>19348</v>
      </c>
      <c r="B228" t="s">
        <v>72</v>
      </c>
      <c r="C228" t="s">
        <v>239</v>
      </c>
      <c r="D228" t="s">
        <v>251</v>
      </c>
      <c r="E228" t="s">
        <v>19223</v>
      </c>
      <c r="F228">
        <v>8659</v>
      </c>
      <c r="G228">
        <v>229782.6</v>
      </c>
      <c r="H228">
        <v>396</v>
      </c>
      <c r="I228">
        <v>13039.25</v>
      </c>
      <c r="J228">
        <v>546</v>
      </c>
      <c r="K228">
        <v>12014.01</v>
      </c>
      <c r="L228">
        <v>1495.58</v>
      </c>
      <c r="M228">
        <v>8509</v>
      </c>
      <c r="N228">
        <v>232303.42</v>
      </c>
      <c r="O228">
        <v>5409</v>
      </c>
      <c r="P228">
        <v>477</v>
      </c>
      <c r="Q228">
        <v>624</v>
      </c>
      <c r="R228">
        <v>5262</v>
      </c>
    </row>
    <row r="229" spans="1:18" x14ac:dyDescent="0.25">
      <c r="A229" t="s">
        <v>19349</v>
      </c>
      <c r="B229" t="s">
        <v>74</v>
      </c>
      <c r="C229" t="s">
        <v>245</v>
      </c>
      <c r="D229" t="s">
        <v>234</v>
      </c>
      <c r="E229" t="s">
        <v>19223</v>
      </c>
      <c r="F229">
        <v>86</v>
      </c>
      <c r="G229">
        <v>4152</v>
      </c>
      <c r="H229">
        <v>5</v>
      </c>
      <c r="I229">
        <v>328</v>
      </c>
      <c r="J229">
        <v>5</v>
      </c>
      <c r="K229">
        <v>276</v>
      </c>
      <c r="L229">
        <v>23</v>
      </c>
      <c r="M229">
        <v>86</v>
      </c>
      <c r="N229">
        <v>4227</v>
      </c>
      <c r="O229">
        <v>19</v>
      </c>
      <c r="P229">
        <v>1</v>
      </c>
      <c r="Q229">
        <v>1</v>
      </c>
      <c r="R229">
        <v>19</v>
      </c>
    </row>
    <row r="230" spans="1:18" x14ac:dyDescent="0.25">
      <c r="A230" t="s">
        <v>19350</v>
      </c>
      <c r="B230" t="s">
        <v>72</v>
      </c>
      <c r="C230" t="s">
        <v>237</v>
      </c>
      <c r="D230" t="s">
        <v>223</v>
      </c>
      <c r="E230" t="s">
        <v>19223</v>
      </c>
      <c r="F230">
        <v>384</v>
      </c>
      <c r="G230">
        <v>9972.31</v>
      </c>
      <c r="H230">
        <v>17</v>
      </c>
      <c r="I230">
        <v>575</v>
      </c>
      <c r="J230">
        <v>22</v>
      </c>
      <c r="K230">
        <v>471</v>
      </c>
      <c r="L230">
        <v>48.4</v>
      </c>
      <c r="M230">
        <v>379</v>
      </c>
      <c r="N230">
        <v>10124.709999999999</v>
      </c>
      <c r="O230">
        <v>72</v>
      </c>
      <c r="P230">
        <v>15</v>
      </c>
      <c r="Q230">
        <v>8</v>
      </c>
      <c r="R230">
        <v>79</v>
      </c>
    </row>
    <row r="231" spans="1:18" x14ac:dyDescent="0.25">
      <c r="A231" t="s">
        <v>19351</v>
      </c>
      <c r="B231" t="s">
        <v>72</v>
      </c>
      <c r="C231" t="s">
        <v>242</v>
      </c>
      <c r="D231" t="s">
        <v>229</v>
      </c>
      <c r="E231" t="s">
        <v>19223</v>
      </c>
      <c r="F231">
        <v>175</v>
      </c>
      <c r="G231">
        <v>4875</v>
      </c>
      <c r="H231">
        <v>10</v>
      </c>
      <c r="I231">
        <v>237</v>
      </c>
      <c r="J231">
        <v>15</v>
      </c>
      <c r="K231">
        <v>265</v>
      </c>
      <c r="L231">
        <v>79</v>
      </c>
      <c r="M231">
        <v>170</v>
      </c>
      <c r="N231">
        <v>4926</v>
      </c>
      <c r="O231">
        <v>65</v>
      </c>
      <c r="P231">
        <v>11</v>
      </c>
      <c r="Q231">
        <v>7</v>
      </c>
      <c r="R231">
        <v>69</v>
      </c>
    </row>
    <row r="232" spans="1:18" x14ac:dyDescent="0.25">
      <c r="A232" t="s">
        <v>19352</v>
      </c>
      <c r="B232" t="s">
        <v>74</v>
      </c>
      <c r="C232" t="s">
        <v>240</v>
      </c>
      <c r="D232" t="s">
        <v>182</v>
      </c>
      <c r="E232" t="s">
        <v>19223</v>
      </c>
      <c r="F232">
        <v>29</v>
      </c>
      <c r="G232">
        <v>1443</v>
      </c>
      <c r="H232">
        <v>1</v>
      </c>
      <c r="I232">
        <v>70</v>
      </c>
      <c r="J232">
        <v>1</v>
      </c>
      <c r="K232">
        <v>50</v>
      </c>
      <c r="L232">
        <v>0</v>
      </c>
      <c r="M232">
        <v>29</v>
      </c>
      <c r="N232">
        <v>1463</v>
      </c>
      <c r="O232">
        <v>4</v>
      </c>
      <c r="P232">
        <v>1</v>
      </c>
      <c r="Q232">
        <v>0</v>
      </c>
      <c r="R232">
        <v>5</v>
      </c>
    </row>
    <row r="233" spans="1:18" x14ac:dyDescent="0.25">
      <c r="A233" t="s">
        <v>19353</v>
      </c>
      <c r="B233" t="s">
        <v>73</v>
      </c>
      <c r="C233" t="s">
        <v>237</v>
      </c>
      <c r="D233" t="s">
        <v>114</v>
      </c>
      <c r="E233" t="s">
        <v>19223</v>
      </c>
      <c r="F233">
        <v>275</v>
      </c>
      <c r="G233">
        <v>1878.49</v>
      </c>
      <c r="H233">
        <v>9</v>
      </c>
      <c r="I233">
        <v>42.47</v>
      </c>
      <c r="J233">
        <v>12</v>
      </c>
      <c r="K233">
        <v>90.49</v>
      </c>
      <c r="L233">
        <v>12</v>
      </c>
      <c r="M233">
        <v>272</v>
      </c>
      <c r="N233">
        <v>1842.47</v>
      </c>
      <c r="O233">
        <v>9</v>
      </c>
      <c r="P233">
        <v>1</v>
      </c>
      <c r="Q233">
        <v>2</v>
      </c>
      <c r="R233">
        <v>8</v>
      </c>
    </row>
    <row r="234" spans="1:18" x14ac:dyDescent="0.25">
      <c r="A234" t="s">
        <v>19354</v>
      </c>
      <c r="B234" t="s">
        <v>75</v>
      </c>
      <c r="C234" t="s">
        <v>239</v>
      </c>
      <c r="D234" t="s">
        <v>95</v>
      </c>
      <c r="E234" t="s">
        <v>19223</v>
      </c>
      <c r="F234">
        <v>6</v>
      </c>
      <c r="G234">
        <v>159</v>
      </c>
      <c r="H234">
        <v>0</v>
      </c>
      <c r="I234">
        <v>0</v>
      </c>
      <c r="J234">
        <v>0</v>
      </c>
      <c r="K234">
        <v>0</v>
      </c>
      <c r="L234">
        <v>0</v>
      </c>
      <c r="M234">
        <v>6</v>
      </c>
      <c r="N234">
        <v>159</v>
      </c>
      <c r="O234">
        <v>0</v>
      </c>
      <c r="P234">
        <v>0</v>
      </c>
      <c r="Q234">
        <v>0</v>
      </c>
      <c r="R234">
        <v>0</v>
      </c>
    </row>
    <row r="235" spans="1:18" x14ac:dyDescent="0.25">
      <c r="A235" t="s">
        <v>19355</v>
      </c>
      <c r="B235" t="s">
        <v>74</v>
      </c>
      <c r="C235" t="s">
        <v>243</v>
      </c>
      <c r="D235" t="s">
        <v>108</v>
      </c>
      <c r="E235" t="s">
        <v>19223</v>
      </c>
      <c r="F235">
        <v>196</v>
      </c>
      <c r="G235">
        <v>7567.11</v>
      </c>
      <c r="H235">
        <v>2</v>
      </c>
      <c r="I235">
        <v>122</v>
      </c>
      <c r="J235">
        <v>4</v>
      </c>
      <c r="K235">
        <v>147</v>
      </c>
      <c r="L235">
        <v>-93.95</v>
      </c>
      <c r="M235">
        <v>194</v>
      </c>
      <c r="N235">
        <v>7448.16</v>
      </c>
      <c r="O235">
        <v>22</v>
      </c>
      <c r="P235">
        <v>4</v>
      </c>
      <c r="Q235">
        <v>1</v>
      </c>
      <c r="R235">
        <v>25</v>
      </c>
    </row>
    <row r="236" spans="1:18" x14ac:dyDescent="0.25">
      <c r="A236" t="s">
        <v>19356</v>
      </c>
      <c r="B236" t="s">
        <v>73</v>
      </c>
      <c r="C236" t="s">
        <v>238</v>
      </c>
      <c r="D236" t="s">
        <v>165</v>
      </c>
      <c r="E236" t="s">
        <v>19223</v>
      </c>
      <c r="F236">
        <v>271</v>
      </c>
      <c r="G236">
        <v>1927.98</v>
      </c>
      <c r="H236">
        <v>17</v>
      </c>
      <c r="I236">
        <v>87.47</v>
      </c>
      <c r="J236">
        <v>22</v>
      </c>
      <c r="K236">
        <v>168.49</v>
      </c>
      <c r="L236">
        <v>6.98</v>
      </c>
      <c r="M236">
        <v>266</v>
      </c>
      <c r="N236">
        <v>1853.94</v>
      </c>
      <c r="O236">
        <v>6</v>
      </c>
      <c r="P236">
        <v>1</v>
      </c>
      <c r="Q236">
        <v>1</v>
      </c>
      <c r="R236">
        <v>6</v>
      </c>
    </row>
    <row r="237" spans="1:18" x14ac:dyDescent="0.25">
      <c r="A237" t="s">
        <v>19357</v>
      </c>
      <c r="B237" t="s">
        <v>76</v>
      </c>
      <c r="C237" t="s">
        <v>242</v>
      </c>
      <c r="D237" t="s">
        <v>93</v>
      </c>
      <c r="E237" t="s">
        <v>19223</v>
      </c>
      <c r="F237">
        <v>0</v>
      </c>
      <c r="G237">
        <v>0</v>
      </c>
      <c r="H237">
        <v>0</v>
      </c>
      <c r="I237">
        <v>0</v>
      </c>
      <c r="J237">
        <v>0</v>
      </c>
      <c r="K237">
        <v>0</v>
      </c>
      <c r="L237">
        <v>0</v>
      </c>
      <c r="M237">
        <v>0</v>
      </c>
      <c r="N237">
        <v>0</v>
      </c>
      <c r="O237">
        <v>22</v>
      </c>
      <c r="P237">
        <v>1</v>
      </c>
      <c r="Q237">
        <v>2</v>
      </c>
      <c r="R237">
        <v>21</v>
      </c>
    </row>
    <row r="238" spans="1:18" x14ac:dyDescent="0.25">
      <c r="A238" t="s">
        <v>19358</v>
      </c>
      <c r="B238" t="s">
        <v>72</v>
      </c>
      <c r="C238" t="s">
        <v>238</v>
      </c>
      <c r="D238" t="s">
        <v>198</v>
      </c>
      <c r="E238" t="s">
        <v>19223</v>
      </c>
      <c r="F238">
        <v>152</v>
      </c>
      <c r="G238">
        <v>3437.6</v>
      </c>
      <c r="H238">
        <v>5</v>
      </c>
      <c r="I238">
        <v>91.47</v>
      </c>
      <c r="J238">
        <v>7</v>
      </c>
      <c r="K238">
        <v>128</v>
      </c>
      <c r="L238">
        <v>-5.05</v>
      </c>
      <c r="M238">
        <v>150</v>
      </c>
      <c r="N238">
        <v>3396.02</v>
      </c>
      <c r="O238">
        <v>32</v>
      </c>
      <c r="P238">
        <v>3</v>
      </c>
      <c r="Q238">
        <v>7</v>
      </c>
      <c r="R238">
        <v>28</v>
      </c>
    </row>
    <row r="239" spans="1:18" x14ac:dyDescent="0.25">
      <c r="A239" t="s">
        <v>19359</v>
      </c>
      <c r="B239" t="s">
        <v>76</v>
      </c>
      <c r="C239" t="s">
        <v>245</v>
      </c>
      <c r="D239" t="s">
        <v>171</v>
      </c>
      <c r="E239" t="s">
        <v>19223</v>
      </c>
      <c r="F239">
        <v>0</v>
      </c>
      <c r="G239">
        <v>0</v>
      </c>
      <c r="H239">
        <v>0</v>
      </c>
      <c r="I239">
        <v>0</v>
      </c>
      <c r="J239">
        <v>0</v>
      </c>
      <c r="K239">
        <v>0</v>
      </c>
      <c r="L239">
        <v>0</v>
      </c>
      <c r="M239">
        <v>0</v>
      </c>
      <c r="N239">
        <v>0</v>
      </c>
      <c r="O239">
        <v>38</v>
      </c>
      <c r="P239">
        <v>5</v>
      </c>
      <c r="Q239">
        <v>8</v>
      </c>
      <c r="R239">
        <v>35</v>
      </c>
    </row>
    <row r="240" spans="1:18" x14ac:dyDescent="0.25">
      <c r="A240" t="s">
        <v>19360</v>
      </c>
      <c r="B240" t="s">
        <v>73</v>
      </c>
      <c r="C240" t="s">
        <v>245</v>
      </c>
      <c r="D240" t="s">
        <v>234</v>
      </c>
      <c r="E240" t="s">
        <v>19223</v>
      </c>
      <c r="F240">
        <v>101</v>
      </c>
      <c r="G240">
        <v>650</v>
      </c>
      <c r="H240">
        <v>4</v>
      </c>
      <c r="I240">
        <v>33</v>
      </c>
      <c r="J240">
        <v>7</v>
      </c>
      <c r="K240">
        <v>40</v>
      </c>
      <c r="L240">
        <v>14.47</v>
      </c>
      <c r="M240">
        <v>98</v>
      </c>
      <c r="N240">
        <v>657.47</v>
      </c>
      <c r="O240">
        <v>1</v>
      </c>
      <c r="P240">
        <v>0</v>
      </c>
      <c r="Q240">
        <v>0</v>
      </c>
      <c r="R240">
        <v>1</v>
      </c>
    </row>
    <row r="241" spans="1:18" x14ac:dyDescent="0.25">
      <c r="A241" t="s">
        <v>19361</v>
      </c>
      <c r="B241" t="s">
        <v>74</v>
      </c>
      <c r="C241" t="s">
        <v>241</v>
      </c>
      <c r="D241" t="s">
        <v>202</v>
      </c>
      <c r="E241" t="s">
        <v>19223</v>
      </c>
      <c r="F241">
        <v>116</v>
      </c>
      <c r="G241">
        <v>6802</v>
      </c>
      <c r="H241">
        <v>11</v>
      </c>
      <c r="I241">
        <v>704</v>
      </c>
      <c r="J241">
        <v>6</v>
      </c>
      <c r="K241">
        <v>606</v>
      </c>
      <c r="L241">
        <v>44</v>
      </c>
      <c r="M241">
        <v>121</v>
      </c>
      <c r="N241">
        <v>6944</v>
      </c>
      <c r="O241">
        <v>24</v>
      </c>
      <c r="P241">
        <v>2</v>
      </c>
      <c r="Q241">
        <v>6</v>
      </c>
      <c r="R241">
        <v>20</v>
      </c>
    </row>
    <row r="242" spans="1:18" x14ac:dyDescent="0.25">
      <c r="A242" t="s">
        <v>19362</v>
      </c>
      <c r="B242" t="s">
        <v>73</v>
      </c>
      <c r="C242" t="s">
        <v>241</v>
      </c>
      <c r="D242" t="s">
        <v>90</v>
      </c>
      <c r="E242" t="s">
        <v>19223</v>
      </c>
      <c r="F242">
        <v>39</v>
      </c>
      <c r="G242">
        <v>240.49</v>
      </c>
      <c r="H242">
        <v>0</v>
      </c>
      <c r="I242">
        <v>0</v>
      </c>
      <c r="J242">
        <v>2</v>
      </c>
      <c r="K242">
        <v>12.49</v>
      </c>
      <c r="L242">
        <v>6</v>
      </c>
      <c r="M242">
        <v>37</v>
      </c>
      <c r="N242">
        <v>234</v>
      </c>
      <c r="O242">
        <v>0</v>
      </c>
      <c r="P242">
        <v>0</v>
      </c>
      <c r="Q242">
        <v>0</v>
      </c>
      <c r="R242">
        <v>0</v>
      </c>
    </row>
    <row r="243" spans="1:18" x14ac:dyDescent="0.25">
      <c r="A243" t="s">
        <v>19363</v>
      </c>
      <c r="B243" t="s">
        <v>76</v>
      </c>
      <c r="C243" t="s">
        <v>241</v>
      </c>
      <c r="D243" t="s">
        <v>226</v>
      </c>
      <c r="E243" t="s">
        <v>19223</v>
      </c>
      <c r="F243">
        <v>0</v>
      </c>
      <c r="G243">
        <v>0</v>
      </c>
      <c r="H243">
        <v>0</v>
      </c>
      <c r="I243">
        <v>0</v>
      </c>
      <c r="J243">
        <v>0</v>
      </c>
      <c r="K243">
        <v>0</v>
      </c>
      <c r="L243">
        <v>0</v>
      </c>
      <c r="M243">
        <v>0</v>
      </c>
      <c r="N243">
        <v>0</v>
      </c>
      <c r="O243">
        <v>5</v>
      </c>
      <c r="P243">
        <v>0</v>
      </c>
      <c r="Q243">
        <v>2</v>
      </c>
      <c r="R243">
        <v>3</v>
      </c>
    </row>
    <row r="244" spans="1:18" x14ac:dyDescent="0.25">
      <c r="A244" t="s">
        <v>19364</v>
      </c>
      <c r="B244" t="s">
        <v>73</v>
      </c>
      <c r="C244" t="s">
        <v>245</v>
      </c>
      <c r="D244" t="s">
        <v>257</v>
      </c>
      <c r="E244" t="s">
        <v>19223</v>
      </c>
      <c r="F244">
        <v>2419</v>
      </c>
      <c r="G244">
        <v>16652.86</v>
      </c>
      <c r="H244">
        <v>102</v>
      </c>
      <c r="I244">
        <v>581.41</v>
      </c>
      <c r="J244">
        <v>156</v>
      </c>
      <c r="K244">
        <v>974.49</v>
      </c>
      <c r="L244">
        <v>49.68</v>
      </c>
      <c r="M244">
        <v>2365</v>
      </c>
      <c r="N244">
        <v>16309.46</v>
      </c>
      <c r="O244">
        <v>87</v>
      </c>
      <c r="P244">
        <v>16</v>
      </c>
      <c r="Q244">
        <v>14</v>
      </c>
      <c r="R244">
        <v>89</v>
      </c>
    </row>
    <row r="245" spans="1:18" x14ac:dyDescent="0.25">
      <c r="A245" t="s">
        <v>19365</v>
      </c>
      <c r="B245" t="s">
        <v>76</v>
      </c>
      <c r="C245" t="s">
        <v>239</v>
      </c>
      <c r="D245" t="s">
        <v>95</v>
      </c>
      <c r="E245" t="s">
        <v>19223</v>
      </c>
      <c r="F245">
        <v>0</v>
      </c>
      <c r="G245">
        <v>0</v>
      </c>
      <c r="H245">
        <v>0</v>
      </c>
      <c r="I245">
        <v>0</v>
      </c>
      <c r="J245">
        <v>0</v>
      </c>
      <c r="K245">
        <v>0</v>
      </c>
      <c r="L245">
        <v>0</v>
      </c>
      <c r="M245">
        <v>0</v>
      </c>
      <c r="N245">
        <v>0</v>
      </c>
      <c r="O245">
        <v>116</v>
      </c>
      <c r="P245">
        <v>17</v>
      </c>
      <c r="Q245">
        <v>18</v>
      </c>
      <c r="R245">
        <v>115</v>
      </c>
    </row>
    <row r="246" spans="1:18" x14ac:dyDescent="0.25">
      <c r="A246" t="s">
        <v>19366</v>
      </c>
      <c r="B246" t="s">
        <v>76</v>
      </c>
      <c r="C246" t="s">
        <v>240</v>
      </c>
      <c r="D246" t="s">
        <v>203</v>
      </c>
      <c r="E246" t="s">
        <v>19223</v>
      </c>
      <c r="F246">
        <v>0</v>
      </c>
      <c r="G246">
        <v>0</v>
      </c>
      <c r="H246">
        <v>0</v>
      </c>
      <c r="I246">
        <v>0</v>
      </c>
      <c r="J246">
        <v>0</v>
      </c>
      <c r="K246">
        <v>0</v>
      </c>
      <c r="L246">
        <v>0</v>
      </c>
      <c r="M246">
        <v>0</v>
      </c>
      <c r="N246">
        <v>0</v>
      </c>
      <c r="O246">
        <v>5</v>
      </c>
      <c r="P246">
        <v>1</v>
      </c>
      <c r="Q246">
        <v>0</v>
      </c>
      <c r="R246">
        <v>6</v>
      </c>
    </row>
    <row r="247" spans="1:18" x14ac:dyDescent="0.25">
      <c r="A247" t="s">
        <v>19367</v>
      </c>
      <c r="B247" t="s">
        <v>76</v>
      </c>
      <c r="C247" t="s">
        <v>237</v>
      </c>
      <c r="D247" t="s">
        <v>153</v>
      </c>
      <c r="E247" t="s">
        <v>19223</v>
      </c>
      <c r="F247">
        <v>0</v>
      </c>
      <c r="G247">
        <v>0</v>
      </c>
      <c r="H247">
        <v>0</v>
      </c>
      <c r="I247">
        <v>0</v>
      </c>
      <c r="J247">
        <v>0</v>
      </c>
      <c r="K247">
        <v>0</v>
      </c>
      <c r="L247">
        <v>0</v>
      </c>
      <c r="M247">
        <v>0</v>
      </c>
      <c r="N247">
        <v>0</v>
      </c>
      <c r="O247">
        <v>27</v>
      </c>
      <c r="P247">
        <v>2</v>
      </c>
      <c r="Q247">
        <v>6</v>
      </c>
      <c r="R247">
        <v>23</v>
      </c>
    </row>
    <row r="248" spans="1:18" x14ac:dyDescent="0.25">
      <c r="A248" t="s">
        <v>19368</v>
      </c>
      <c r="B248" t="s">
        <v>73</v>
      </c>
      <c r="C248" t="s">
        <v>241</v>
      </c>
      <c r="D248" t="s">
        <v>187</v>
      </c>
      <c r="E248" t="s">
        <v>19223</v>
      </c>
      <c r="F248">
        <v>120</v>
      </c>
      <c r="G248">
        <v>873.47</v>
      </c>
      <c r="H248">
        <v>7</v>
      </c>
      <c r="I248">
        <v>36.94</v>
      </c>
      <c r="J248">
        <v>14</v>
      </c>
      <c r="K248">
        <v>114</v>
      </c>
      <c r="L248">
        <v>-7.59</v>
      </c>
      <c r="M248">
        <v>113</v>
      </c>
      <c r="N248">
        <v>788.82</v>
      </c>
      <c r="O248">
        <v>8</v>
      </c>
      <c r="P248">
        <v>0</v>
      </c>
      <c r="Q248">
        <v>1</v>
      </c>
      <c r="R248">
        <v>7</v>
      </c>
    </row>
    <row r="249" spans="1:18" x14ac:dyDescent="0.25">
      <c r="A249" t="s">
        <v>19369</v>
      </c>
      <c r="B249" t="s">
        <v>74</v>
      </c>
      <c r="C249" t="s">
        <v>237</v>
      </c>
      <c r="D249" t="s">
        <v>113</v>
      </c>
      <c r="E249" t="s">
        <v>19223</v>
      </c>
      <c r="F249">
        <v>77</v>
      </c>
      <c r="G249">
        <v>4098</v>
      </c>
      <c r="H249">
        <v>8</v>
      </c>
      <c r="I249">
        <v>397</v>
      </c>
      <c r="J249">
        <v>4</v>
      </c>
      <c r="K249">
        <v>170</v>
      </c>
      <c r="L249">
        <v>24</v>
      </c>
      <c r="M249">
        <v>81</v>
      </c>
      <c r="N249">
        <v>4349</v>
      </c>
      <c r="O249">
        <v>36</v>
      </c>
      <c r="P249">
        <v>2</v>
      </c>
      <c r="Q249">
        <v>10</v>
      </c>
      <c r="R249">
        <v>28</v>
      </c>
    </row>
    <row r="250" spans="1:18" x14ac:dyDescent="0.25">
      <c r="A250" t="s">
        <v>19370</v>
      </c>
      <c r="B250" t="s">
        <v>74</v>
      </c>
      <c r="C250" t="s">
        <v>237</v>
      </c>
      <c r="D250" t="s">
        <v>168</v>
      </c>
      <c r="E250" t="s">
        <v>19223</v>
      </c>
      <c r="F250">
        <v>129</v>
      </c>
      <c r="G250">
        <v>6278</v>
      </c>
      <c r="H250">
        <v>9</v>
      </c>
      <c r="I250">
        <v>277</v>
      </c>
      <c r="J250">
        <v>7</v>
      </c>
      <c r="K250">
        <v>316</v>
      </c>
      <c r="L250">
        <v>91</v>
      </c>
      <c r="M250">
        <v>131</v>
      </c>
      <c r="N250">
        <v>6330</v>
      </c>
      <c r="O250">
        <v>22</v>
      </c>
      <c r="P250">
        <v>6</v>
      </c>
      <c r="Q250">
        <v>1</v>
      </c>
      <c r="R250">
        <v>27</v>
      </c>
    </row>
    <row r="251" spans="1:18" x14ac:dyDescent="0.25">
      <c r="A251" t="s">
        <v>19371</v>
      </c>
      <c r="B251" t="s">
        <v>76</v>
      </c>
      <c r="C251" t="s">
        <v>241</v>
      </c>
      <c r="D251" t="s">
        <v>253</v>
      </c>
      <c r="E251" t="s">
        <v>19223</v>
      </c>
      <c r="F251">
        <v>0</v>
      </c>
      <c r="G251">
        <v>0</v>
      </c>
      <c r="H251">
        <v>0</v>
      </c>
      <c r="I251">
        <v>0</v>
      </c>
      <c r="J251">
        <v>0</v>
      </c>
      <c r="K251">
        <v>0</v>
      </c>
      <c r="L251">
        <v>0</v>
      </c>
      <c r="M251">
        <v>0</v>
      </c>
      <c r="N251">
        <v>0</v>
      </c>
      <c r="O251">
        <v>388</v>
      </c>
      <c r="P251">
        <v>65</v>
      </c>
      <c r="Q251">
        <v>53</v>
      </c>
      <c r="R251">
        <v>400</v>
      </c>
    </row>
    <row r="252" spans="1:18" x14ac:dyDescent="0.25">
      <c r="A252" t="s">
        <v>19372</v>
      </c>
      <c r="B252" t="s">
        <v>73</v>
      </c>
      <c r="C252" t="s">
        <v>239</v>
      </c>
      <c r="D252" t="s">
        <v>225</v>
      </c>
      <c r="E252" t="s">
        <v>19223</v>
      </c>
      <c r="F252">
        <v>50</v>
      </c>
      <c r="G252">
        <v>267.98</v>
      </c>
      <c r="H252">
        <v>2</v>
      </c>
      <c r="I252">
        <v>7.47</v>
      </c>
      <c r="J252">
        <v>4</v>
      </c>
      <c r="K252">
        <v>18</v>
      </c>
      <c r="L252">
        <v>5.96</v>
      </c>
      <c r="M252">
        <v>48</v>
      </c>
      <c r="N252">
        <v>263.41000000000003</v>
      </c>
      <c r="O252">
        <v>3</v>
      </c>
      <c r="P252">
        <v>0</v>
      </c>
      <c r="Q252">
        <v>0</v>
      </c>
      <c r="R252">
        <v>3</v>
      </c>
    </row>
    <row r="253" spans="1:18" x14ac:dyDescent="0.25">
      <c r="A253" t="s">
        <v>19373</v>
      </c>
      <c r="B253" t="s">
        <v>76</v>
      </c>
      <c r="C253" t="s">
        <v>237</v>
      </c>
      <c r="D253" t="s">
        <v>173</v>
      </c>
      <c r="E253" t="s">
        <v>19223</v>
      </c>
      <c r="F253">
        <v>0</v>
      </c>
      <c r="G253">
        <v>0</v>
      </c>
      <c r="H253">
        <v>0</v>
      </c>
      <c r="I253">
        <v>0</v>
      </c>
      <c r="J253">
        <v>0</v>
      </c>
      <c r="K253">
        <v>0</v>
      </c>
      <c r="L253">
        <v>0</v>
      </c>
      <c r="M253">
        <v>0</v>
      </c>
      <c r="N253">
        <v>0</v>
      </c>
      <c r="O253">
        <v>20</v>
      </c>
      <c r="P253">
        <v>2</v>
      </c>
      <c r="Q253">
        <v>2</v>
      </c>
      <c r="R253">
        <v>20</v>
      </c>
    </row>
    <row r="254" spans="1:18" x14ac:dyDescent="0.25">
      <c r="A254" t="s">
        <v>19374</v>
      </c>
      <c r="B254" t="s">
        <v>73</v>
      </c>
      <c r="C254" t="s">
        <v>241</v>
      </c>
      <c r="D254" t="s">
        <v>100</v>
      </c>
      <c r="E254" t="s">
        <v>19223</v>
      </c>
      <c r="F254">
        <v>77</v>
      </c>
      <c r="G254">
        <v>585.47</v>
      </c>
      <c r="H254">
        <v>5</v>
      </c>
      <c r="I254">
        <v>36</v>
      </c>
      <c r="J254">
        <v>8</v>
      </c>
      <c r="K254">
        <v>46.49</v>
      </c>
      <c r="L254">
        <v>-6.04</v>
      </c>
      <c r="M254">
        <v>74</v>
      </c>
      <c r="N254">
        <v>568.94000000000005</v>
      </c>
      <c r="O254">
        <v>5</v>
      </c>
      <c r="P254">
        <v>0</v>
      </c>
      <c r="Q254">
        <v>0</v>
      </c>
      <c r="R254">
        <v>5</v>
      </c>
    </row>
    <row r="255" spans="1:18" x14ac:dyDescent="0.25">
      <c r="A255" t="s">
        <v>19375</v>
      </c>
      <c r="B255" t="s">
        <v>73</v>
      </c>
      <c r="C255" t="s">
        <v>239</v>
      </c>
      <c r="D255" t="s">
        <v>218</v>
      </c>
      <c r="E255" t="s">
        <v>19223</v>
      </c>
      <c r="F255">
        <v>152</v>
      </c>
      <c r="G255">
        <v>916.45</v>
      </c>
      <c r="H255">
        <v>4</v>
      </c>
      <c r="I255">
        <v>23.47</v>
      </c>
      <c r="J255">
        <v>10</v>
      </c>
      <c r="K255">
        <v>56.98</v>
      </c>
      <c r="L255">
        <v>18.940000000000001</v>
      </c>
      <c r="M255">
        <v>146</v>
      </c>
      <c r="N255">
        <v>901.88</v>
      </c>
      <c r="O255">
        <v>11</v>
      </c>
      <c r="P255">
        <v>0</v>
      </c>
      <c r="Q255">
        <v>2</v>
      </c>
      <c r="R255">
        <v>9</v>
      </c>
    </row>
    <row r="256" spans="1:18" x14ac:dyDescent="0.25">
      <c r="A256" t="s">
        <v>19376</v>
      </c>
      <c r="B256" t="s">
        <v>72</v>
      </c>
      <c r="C256" t="s">
        <v>243</v>
      </c>
      <c r="D256" t="s">
        <v>195</v>
      </c>
      <c r="E256" t="s">
        <v>19223</v>
      </c>
      <c r="F256">
        <v>290</v>
      </c>
      <c r="G256">
        <v>8675.4699999999993</v>
      </c>
      <c r="H256">
        <v>12</v>
      </c>
      <c r="I256">
        <v>339</v>
      </c>
      <c r="J256">
        <v>16</v>
      </c>
      <c r="K256">
        <v>319.49</v>
      </c>
      <c r="L256">
        <v>24.96</v>
      </c>
      <c r="M256">
        <v>286</v>
      </c>
      <c r="N256">
        <v>8719.94</v>
      </c>
      <c r="O256">
        <v>79</v>
      </c>
      <c r="P256">
        <v>8</v>
      </c>
      <c r="Q256">
        <v>13</v>
      </c>
      <c r="R256">
        <v>74</v>
      </c>
    </row>
    <row r="257" spans="1:18" x14ac:dyDescent="0.25">
      <c r="A257" t="s">
        <v>19377</v>
      </c>
      <c r="B257" t="s">
        <v>74</v>
      </c>
      <c r="C257" t="s">
        <v>244</v>
      </c>
      <c r="D257" t="s">
        <v>201</v>
      </c>
      <c r="E257" t="s">
        <v>19223</v>
      </c>
      <c r="F257">
        <v>327</v>
      </c>
      <c r="G257">
        <v>16277.22</v>
      </c>
      <c r="H257">
        <v>21</v>
      </c>
      <c r="I257">
        <v>797</v>
      </c>
      <c r="J257">
        <v>17</v>
      </c>
      <c r="K257">
        <v>630</v>
      </c>
      <c r="L257">
        <v>-5.98</v>
      </c>
      <c r="M257">
        <v>331</v>
      </c>
      <c r="N257">
        <v>16438.240000000002</v>
      </c>
      <c r="O257">
        <v>47</v>
      </c>
      <c r="P257">
        <v>4</v>
      </c>
      <c r="Q257">
        <v>6</v>
      </c>
      <c r="R257">
        <v>45</v>
      </c>
    </row>
    <row r="258" spans="1:18" x14ac:dyDescent="0.25">
      <c r="A258" t="s">
        <v>19378</v>
      </c>
      <c r="B258" t="s">
        <v>74</v>
      </c>
      <c r="C258" t="s">
        <v>241</v>
      </c>
      <c r="D258" t="s">
        <v>184</v>
      </c>
      <c r="E258" t="s">
        <v>19223</v>
      </c>
      <c r="F258">
        <v>88</v>
      </c>
      <c r="G258">
        <v>4647</v>
      </c>
      <c r="H258">
        <v>8</v>
      </c>
      <c r="I258">
        <v>415</v>
      </c>
      <c r="J258">
        <v>8</v>
      </c>
      <c r="K258">
        <v>317</v>
      </c>
      <c r="L258">
        <v>-11.84</v>
      </c>
      <c r="M258">
        <v>88</v>
      </c>
      <c r="N258">
        <v>4733.16</v>
      </c>
      <c r="O258">
        <v>7</v>
      </c>
      <c r="P258">
        <v>1</v>
      </c>
      <c r="Q258">
        <v>2</v>
      </c>
      <c r="R258">
        <v>6</v>
      </c>
    </row>
    <row r="259" spans="1:18" x14ac:dyDescent="0.25">
      <c r="A259" t="s">
        <v>19379</v>
      </c>
      <c r="B259" t="s">
        <v>73</v>
      </c>
      <c r="C259" t="s">
        <v>242</v>
      </c>
      <c r="D259" t="s">
        <v>254</v>
      </c>
      <c r="E259" t="s">
        <v>19223</v>
      </c>
      <c r="F259">
        <v>4703</v>
      </c>
      <c r="G259">
        <v>28889.279999999999</v>
      </c>
      <c r="H259">
        <v>140</v>
      </c>
      <c r="I259">
        <v>637.64</v>
      </c>
      <c r="J259">
        <v>283</v>
      </c>
      <c r="K259">
        <v>1728.9</v>
      </c>
      <c r="L259">
        <v>238.94</v>
      </c>
      <c r="M259">
        <v>4560</v>
      </c>
      <c r="N259">
        <v>28036.959999999999</v>
      </c>
      <c r="O259">
        <v>239</v>
      </c>
      <c r="P259">
        <v>29</v>
      </c>
      <c r="Q259">
        <v>31</v>
      </c>
      <c r="R259">
        <v>237</v>
      </c>
    </row>
    <row r="260" spans="1:18" x14ac:dyDescent="0.25">
      <c r="A260" t="s">
        <v>19380</v>
      </c>
      <c r="B260" t="s">
        <v>72</v>
      </c>
      <c r="C260" t="s">
        <v>243</v>
      </c>
      <c r="D260" t="s">
        <v>115</v>
      </c>
      <c r="E260" t="s">
        <v>19223</v>
      </c>
      <c r="F260">
        <v>595</v>
      </c>
      <c r="G260">
        <v>13134.65</v>
      </c>
      <c r="H260">
        <v>39</v>
      </c>
      <c r="I260">
        <v>718.41</v>
      </c>
      <c r="J260">
        <v>22</v>
      </c>
      <c r="K260">
        <v>389</v>
      </c>
      <c r="L260">
        <v>-64.510000000000005</v>
      </c>
      <c r="M260">
        <v>612</v>
      </c>
      <c r="N260">
        <v>13399.55</v>
      </c>
      <c r="O260">
        <v>151</v>
      </c>
      <c r="P260">
        <v>14</v>
      </c>
      <c r="Q260">
        <v>20</v>
      </c>
      <c r="R260">
        <v>145</v>
      </c>
    </row>
    <row r="261" spans="1:18" x14ac:dyDescent="0.25">
      <c r="A261" t="s">
        <v>19381</v>
      </c>
      <c r="B261" t="s">
        <v>72</v>
      </c>
      <c r="C261" t="s">
        <v>239</v>
      </c>
      <c r="D261" t="s">
        <v>199</v>
      </c>
      <c r="E261" t="s">
        <v>19223</v>
      </c>
      <c r="F261">
        <v>337</v>
      </c>
      <c r="G261">
        <v>7717.07</v>
      </c>
      <c r="H261">
        <v>11</v>
      </c>
      <c r="I261">
        <v>430</v>
      </c>
      <c r="J261">
        <v>21</v>
      </c>
      <c r="K261">
        <v>397</v>
      </c>
      <c r="L261">
        <v>57.97</v>
      </c>
      <c r="M261">
        <v>327</v>
      </c>
      <c r="N261">
        <v>7808.04</v>
      </c>
      <c r="O261">
        <v>238</v>
      </c>
      <c r="P261">
        <v>23</v>
      </c>
      <c r="Q261">
        <v>31</v>
      </c>
      <c r="R261">
        <v>230</v>
      </c>
    </row>
    <row r="262" spans="1:18" x14ac:dyDescent="0.25">
      <c r="A262" t="s">
        <v>19382</v>
      </c>
      <c r="B262" t="s">
        <v>76</v>
      </c>
      <c r="C262" t="s">
        <v>238</v>
      </c>
      <c r="D262" t="s">
        <v>157</v>
      </c>
      <c r="E262" t="s">
        <v>19223</v>
      </c>
      <c r="F262">
        <v>0</v>
      </c>
      <c r="G262">
        <v>0</v>
      </c>
      <c r="H262">
        <v>0</v>
      </c>
      <c r="I262">
        <v>0</v>
      </c>
      <c r="J262">
        <v>0</v>
      </c>
      <c r="K262">
        <v>0</v>
      </c>
      <c r="L262">
        <v>0</v>
      </c>
      <c r="M262">
        <v>0</v>
      </c>
      <c r="N262">
        <v>0</v>
      </c>
      <c r="O262">
        <v>28</v>
      </c>
      <c r="P262">
        <v>5</v>
      </c>
      <c r="Q262">
        <v>7</v>
      </c>
      <c r="R262">
        <v>26</v>
      </c>
    </row>
    <row r="263" spans="1:18" x14ac:dyDescent="0.25">
      <c r="A263" t="s">
        <v>19672</v>
      </c>
      <c r="B263" t="s">
        <v>76</v>
      </c>
      <c r="C263" t="s">
        <v>242</v>
      </c>
      <c r="D263" t="s">
        <v>180</v>
      </c>
      <c r="E263" t="s">
        <v>19223</v>
      </c>
      <c r="F263">
        <v>0</v>
      </c>
      <c r="G263">
        <v>0</v>
      </c>
      <c r="H263">
        <v>0</v>
      </c>
      <c r="I263">
        <v>0</v>
      </c>
      <c r="J263">
        <v>0</v>
      </c>
      <c r="K263">
        <v>0</v>
      </c>
      <c r="L263">
        <v>0</v>
      </c>
      <c r="M263">
        <v>0</v>
      </c>
      <c r="N263">
        <v>0</v>
      </c>
      <c r="O263">
        <v>12</v>
      </c>
      <c r="P263">
        <v>2</v>
      </c>
      <c r="Q263">
        <v>2</v>
      </c>
      <c r="R263">
        <v>12</v>
      </c>
    </row>
    <row r="264" spans="1:18" x14ac:dyDescent="0.25">
      <c r="A264" t="s">
        <v>19673</v>
      </c>
      <c r="B264" t="s">
        <v>75</v>
      </c>
      <c r="C264" t="s">
        <v>242</v>
      </c>
      <c r="D264" t="s">
        <v>179</v>
      </c>
      <c r="E264" t="s">
        <v>19223</v>
      </c>
      <c r="F264">
        <v>1</v>
      </c>
      <c r="G264">
        <v>16</v>
      </c>
      <c r="H264">
        <v>0</v>
      </c>
      <c r="I264">
        <v>0</v>
      </c>
      <c r="J264">
        <v>0</v>
      </c>
      <c r="K264">
        <v>0</v>
      </c>
      <c r="L264">
        <v>0</v>
      </c>
      <c r="M264">
        <v>1</v>
      </c>
      <c r="N264">
        <v>16</v>
      </c>
      <c r="O264">
        <v>0</v>
      </c>
      <c r="P264">
        <v>0</v>
      </c>
      <c r="Q264">
        <v>0</v>
      </c>
      <c r="R264">
        <v>0</v>
      </c>
    </row>
    <row r="265" spans="1:18" x14ac:dyDescent="0.25">
      <c r="A265" t="s">
        <v>19674</v>
      </c>
      <c r="B265" t="s">
        <v>74</v>
      </c>
      <c r="C265" t="s">
        <v>242</v>
      </c>
      <c r="D265" t="s">
        <v>224</v>
      </c>
      <c r="E265" t="s">
        <v>19223</v>
      </c>
      <c r="F265">
        <v>467</v>
      </c>
      <c r="G265">
        <v>20184.22</v>
      </c>
      <c r="H265">
        <v>41</v>
      </c>
      <c r="I265">
        <v>1427</v>
      </c>
      <c r="J265">
        <v>19</v>
      </c>
      <c r="K265">
        <v>896</v>
      </c>
      <c r="L265">
        <v>93.02</v>
      </c>
      <c r="M265">
        <v>489</v>
      </c>
      <c r="N265">
        <v>20808.240000000002</v>
      </c>
      <c r="O265">
        <v>89</v>
      </c>
      <c r="P265">
        <v>9</v>
      </c>
      <c r="Q265">
        <v>13</v>
      </c>
      <c r="R265">
        <v>85</v>
      </c>
    </row>
    <row r="266" spans="1:18" x14ac:dyDescent="0.25">
      <c r="A266" t="s">
        <v>19675</v>
      </c>
      <c r="B266" t="s">
        <v>76</v>
      </c>
      <c r="C266" t="s">
        <v>238</v>
      </c>
      <c r="D266" t="s">
        <v>205</v>
      </c>
      <c r="E266" t="s">
        <v>19223</v>
      </c>
      <c r="F266">
        <v>0</v>
      </c>
      <c r="G266">
        <v>0</v>
      </c>
      <c r="H266">
        <v>0</v>
      </c>
      <c r="I266">
        <v>0</v>
      </c>
      <c r="J266">
        <v>0</v>
      </c>
      <c r="K266">
        <v>0</v>
      </c>
      <c r="L266">
        <v>0</v>
      </c>
      <c r="M266">
        <v>0</v>
      </c>
      <c r="N266">
        <v>0</v>
      </c>
      <c r="O266">
        <v>51</v>
      </c>
      <c r="P266">
        <v>6</v>
      </c>
      <c r="Q266">
        <v>11</v>
      </c>
      <c r="R266">
        <v>46</v>
      </c>
    </row>
    <row r="267" spans="1:18" x14ac:dyDescent="0.25">
      <c r="A267" t="s">
        <v>19676</v>
      </c>
      <c r="B267" t="s">
        <v>76</v>
      </c>
      <c r="C267" t="s">
        <v>239</v>
      </c>
      <c r="D267" t="s">
        <v>107</v>
      </c>
      <c r="E267" t="s">
        <v>19223</v>
      </c>
      <c r="F267">
        <v>0</v>
      </c>
      <c r="G267">
        <v>0</v>
      </c>
      <c r="H267">
        <v>0</v>
      </c>
      <c r="I267">
        <v>0</v>
      </c>
      <c r="J267">
        <v>0</v>
      </c>
      <c r="K267">
        <v>0</v>
      </c>
      <c r="L267">
        <v>0</v>
      </c>
      <c r="M267">
        <v>0</v>
      </c>
      <c r="N267">
        <v>0</v>
      </c>
      <c r="O267">
        <v>1</v>
      </c>
      <c r="P267">
        <v>1</v>
      </c>
      <c r="Q267">
        <v>0</v>
      </c>
      <c r="R267">
        <v>2</v>
      </c>
    </row>
    <row r="268" spans="1:18" x14ac:dyDescent="0.25">
      <c r="A268" t="s">
        <v>19677</v>
      </c>
      <c r="B268" t="s">
        <v>75</v>
      </c>
      <c r="C268" t="s">
        <v>81</v>
      </c>
      <c r="D268" t="s">
        <v>248</v>
      </c>
      <c r="E268" t="s">
        <v>19223</v>
      </c>
      <c r="F268">
        <v>210</v>
      </c>
      <c r="G268">
        <v>5001.46</v>
      </c>
      <c r="H268">
        <v>18</v>
      </c>
      <c r="I268">
        <v>452.9</v>
      </c>
      <c r="J268">
        <v>17</v>
      </c>
      <c r="K268">
        <v>408</v>
      </c>
      <c r="L268">
        <v>-2.76</v>
      </c>
      <c r="M268">
        <v>211</v>
      </c>
      <c r="N268">
        <v>5043.6000000000004</v>
      </c>
      <c r="O268">
        <v>3</v>
      </c>
      <c r="P268">
        <v>1</v>
      </c>
      <c r="Q268">
        <v>0</v>
      </c>
      <c r="R268">
        <v>4</v>
      </c>
    </row>
    <row r="269" spans="1:18" x14ac:dyDescent="0.25">
      <c r="A269" t="s">
        <v>19678</v>
      </c>
      <c r="B269" t="s">
        <v>76</v>
      </c>
      <c r="C269" t="s">
        <v>239</v>
      </c>
      <c r="D269" t="s">
        <v>181</v>
      </c>
      <c r="E269" t="s">
        <v>19223</v>
      </c>
      <c r="F269">
        <v>0</v>
      </c>
      <c r="G269">
        <v>0</v>
      </c>
      <c r="H269">
        <v>0</v>
      </c>
      <c r="I269">
        <v>0</v>
      </c>
      <c r="J269">
        <v>0</v>
      </c>
      <c r="K269">
        <v>0</v>
      </c>
      <c r="L269">
        <v>0</v>
      </c>
      <c r="M269">
        <v>0</v>
      </c>
      <c r="N269">
        <v>0</v>
      </c>
      <c r="O269">
        <v>98</v>
      </c>
      <c r="P269">
        <v>9</v>
      </c>
      <c r="Q269">
        <v>10</v>
      </c>
      <c r="R269">
        <v>97</v>
      </c>
    </row>
    <row r="270" spans="1:18" x14ac:dyDescent="0.25">
      <c r="A270" t="s">
        <v>19679</v>
      </c>
      <c r="B270" t="s">
        <v>75</v>
      </c>
      <c r="C270" t="s">
        <v>239</v>
      </c>
      <c r="D270" t="s">
        <v>164</v>
      </c>
      <c r="E270" t="s">
        <v>19223</v>
      </c>
      <c r="F270">
        <v>2</v>
      </c>
      <c r="G270">
        <v>41</v>
      </c>
      <c r="H270">
        <v>0</v>
      </c>
      <c r="I270">
        <v>0</v>
      </c>
      <c r="J270">
        <v>0</v>
      </c>
      <c r="K270">
        <v>0</v>
      </c>
      <c r="L270">
        <v>0</v>
      </c>
      <c r="M270">
        <v>2</v>
      </c>
      <c r="N270">
        <v>41</v>
      </c>
      <c r="O270">
        <v>0</v>
      </c>
      <c r="P270">
        <v>0</v>
      </c>
      <c r="Q270">
        <v>0</v>
      </c>
      <c r="R270">
        <v>0</v>
      </c>
    </row>
    <row r="271" spans="1:18" x14ac:dyDescent="0.25">
      <c r="A271" t="s">
        <v>19680</v>
      </c>
      <c r="B271" t="s">
        <v>73</v>
      </c>
      <c r="C271" t="s">
        <v>239</v>
      </c>
      <c r="D271" t="s">
        <v>164</v>
      </c>
      <c r="E271" t="s">
        <v>19223</v>
      </c>
      <c r="F271">
        <v>95</v>
      </c>
      <c r="G271">
        <v>551.47</v>
      </c>
      <c r="H271">
        <v>1</v>
      </c>
      <c r="I271">
        <v>3</v>
      </c>
      <c r="J271">
        <v>9</v>
      </c>
      <c r="K271">
        <v>45</v>
      </c>
      <c r="L271">
        <v>-0.06</v>
      </c>
      <c r="M271">
        <v>87</v>
      </c>
      <c r="N271">
        <v>509.41</v>
      </c>
      <c r="O271">
        <v>30</v>
      </c>
      <c r="P271">
        <v>6</v>
      </c>
      <c r="Q271">
        <v>5</v>
      </c>
      <c r="R271">
        <v>31</v>
      </c>
    </row>
    <row r="272" spans="1:18" x14ac:dyDescent="0.25">
      <c r="A272" t="s">
        <v>19681</v>
      </c>
      <c r="B272" t="s">
        <v>76</v>
      </c>
      <c r="C272" t="s">
        <v>242</v>
      </c>
      <c r="D272" t="s">
        <v>222</v>
      </c>
      <c r="E272" t="s">
        <v>19223</v>
      </c>
      <c r="F272">
        <v>0</v>
      </c>
      <c r="G272">
        <v>0</v>
      </c>
      <c r="H272">
        <v>0</v>
      </c>
      <c r="I272">
        <v>0</v>
      </c>
      <c r="J272">
        <v>0</v>
      </c>
      <c r="K272">
        <v>0</v>
      </c>
      <c r="L272">
        <v>0</v>
      </c>
      <c r="M272">
        <v>0</v>
      </c>
      <c r="N272">
        <v>0</v>
      </c>
      <c r="O272">
        <v>16</v>
      </c>
      <c r="P272">
        <v>0</v>
      </c>
      <c r="Q272">
        <v>3</v>
      </c>
      <c r="R272">
        <v>13</v>
      </c>
    </row>
    <row r="273" spans="1:18" x14ac:dyDescent="0.25">
      <c r="A273" t="s">
        <v>19682</v>
      </c>
      <c r="B273" t="s">
        <v>74</v>
      </c>
      <c r="C273" t="s">
        <v>245</v>
      </c>
      <c r="D273" t="s">
        <v>145</v>
      </c>
      <c r="E273" t="s">
        <v>19223</v>
      </c>
      <c r="F273">
        <v>66</v>
      </c>
      <c r="G273">
        <v>3267</v>
      </c>
      <c r="H273">
        <v>2</v>
      </c>
      <c r="I273">
        <v>75</v>
      </c>
      <c r="J273">
        <v>1</v>
      </c>
      <c r="K273">
        <v>19</v>
      </c>
      <c r="L273">
        <v>11</v>
      </c>
      <c r="M273">
        <v>67</v>
      </c>
      <c r="N273">
        <v>3334</v>
      </c>
      <c r="O273">
        <v>7</v>
      </c>
      <c r="P273">
        <v>0</v>
      </c>
      <c r="Q273">
        <v>0</v>
      </c>
      <c r="R273">
        <v>7</v>
      </c>
    </row>
    <row r="274" spans="1:18" x14ac:dyDescent="0.25">
      <c r="A274" t="s">
        <v>19683</v>
      </c>
      <c r="B274" t="s">
        <v>73</v>
      </c>
      <c r="C274" t="s">
        <v>245</v>
      </c>
      <c r="D274" t="s">
        <v>151</v>
      </c>
      <c r="E274" t="s">
        <v>19223</v>
      </c>
      <c r="F274">
        <v>505</v>
      </c>
      <c r="G274">
        <v>3359.98</v>
      </c>
      <c r="H274">
        <v>15</v>
      </c>
      <c r="I274">
        <v>77.47</v>
      </c>
      <c r="J274">
        <v>33</v>
      </c>
      <c r="K274">
        <v>208</v>
      </c>
      <c r="L274">
        <v>-13.57</v>
      </c>
      <c r="M274">
        <v>487</v>
      </c>
      <c r="N274">
        <v>3215.88</v>
      </c>
      <c r="O274">
        <v>14</v>
      </c>
      <c r="P274">
        <v>4</v>
      </c>
      <c r="Q274">
        <v>2</v>
      </c>
      <c r="R274">
        <v>16</v>
      </c>
    </row>
    <row r="275" spans="1:18" x14ac:dyDescent="0.25">
      <c r="A275" t="s">
        <v>19684</v>
      </c>
      <c r="B275" t="s">
        <v>76</v>
      </c>
      <c r="C275" t="s">
        <v>241</v>
      </c>
      <c r="D275" t="s">
        <v>111</v>
      </c>
      <c r="E275" t="s">
        <v>19223</v>
      </c>
      <c r="F275">
        <v>0</v>
      </c>
      <c r="G275">
        <v>0</v>
      </c>
      <c r="H275">
        <v>0</v>
      </c>
      <c r="I275">
        <v>0</v>
      </c>
      <c r="J275">
        <v>0</v>
      </c>
      <c r="K275">
        <v>0</v>
      </c>
      <c r="L275">
        <v>0</v>
      </c>
      <c r="M275">
        <v>0</v>
      </c>
      <c r="N275">
        <v>0</v>
      </c>
      <c r="O275">
        <v>3</v>
      </c>
      <c r="P275">
        <v>2</v>
      </c>
      <c r="Q275">
        <v>1</v>
      </c>
      <c r="R275">
        <v>4</v>
      </c>
    </row>
    <row r="276" spans="1:18" x14ac:dyDescent="0.25">
      <c r="A276" t="s">
        <v>19685</v>
      </c>
      <c r="B276" t="s">
        <v>76</v>
      </c>
      <c r="C276" t="s">
        <v>238</v>
      </c>
      <c r="D276" t="s">
        <v>212</v>
      </c>
      <c r="E276" t="s">
        <v>19223</v>
      </c>
      <c r="F276">
        <v>0</v>
      </c>
      <c r="G276">
        <v>0</v>
      </c>
      <c r="H276">
        <v>0</v>
      </c>
      <c r="I276">
        <v>0</v>
      </c>
      <c r="J276">
        <v>0</v>
      </c>
      <c r="K276">
        <v>0</v>
      </c>
      <c r="L276">
        <v>0</v>
      </c>
      <c r="M276">
        <v>0</v>
      </c>
      <c r="N276">
        <v>0</v>
      </c>
      <c r="O276">
        <v>49</v>
      </c>
      <c r="P276">
        <v>10</v>
      </c>
      <c r="Q276">
        <v>7</v>
      </c>
      <c r="R276">
        <v>52</v>
      </c>
    </row>
    <row r="277" spans="1:18" x14ac:dyDescent="0.25">
      <c r="A277" t="s">
        <v>19686</v>
      </c>
      <c r="B277" t="s">
        <v>74</v>
      </c>
      <c r="C277" t="s">
        <v>239</v>
      </c>
      <c r="D277" t="s">
        <v>107</v>
      </c>
      <c r="E277" t="s">
        <v>19223</v>
      </c>
      <c r="F277">
        <v>8</v>
      </c>
      <c r="G277">
        <v>474</v>
      </c>
      <c r="H277">
        <v>0</v>
      </c>
      <c r="I277">
        <v>0</v>
      </c>
      <c r="J277">
        <v>1</v>
      </c>
      <c r="K277">
        <v>70</v>
      </c>
      <c r="L277">
        <v>0</v>
      </c>
      <c r="M277">
        <v>7</v>
      </c>
      <c r="N277">
        <v>404</v>
      </c>
      <c r="O277">
        <v>1</v>
      </c>
      <c r="P277">
        <v>0</v>
      </c>
      <c r="Q277">
        <v>0</v>
      </c>
      <c r="R277">
        <v>1</v>
      </c>
    </row>
    <row r="278" spans="1:18" x14ac:dyDescent="0.25">
      <c r="A278" t="s">
        <v>19687</v>
      </c>
      <c r="B278" t="s">
        <v>74</v>
      </c>
      <c r="C278" t="s">
        <v>242</v>
      </c>
      <c r="D278" t="s">
        <v>159</v>
      </c>
      <c r="E278" t="s">
        <v>19223</v>
      </c>
      <c r="F278">
        <v>101</v>
      </c>
      <c r="G278">
        <v>4869</v>
      </c>
      <c r="H278">
        <v>4</v>
      </c>
      <c r="I278">
        <v>289</v>
      </c>
      <c r="J278">
        <v>5</v>
      </c>
      <c r="K278">
        <v>244</v>
      </c>
      <c r="L278">
        <v>-97</v>
      </c>
      <c r="M278">
        <v>100</v>
      </c>
      <c r="N278">
        <v>4817</v>
      </c>
      <c r="O278">
        <v>7</v>
      </c>
      <c r="P278">
        <v>2</v>
      </c>
      <c r="Q278">
        <v>0</v>
      </c>
      <c r="R278">
        <v>9</v>
      </c>
    </row>
    <row r="279" spans="1:18" x14ac:dyDescent="0.25">
      <c r="A279" t="s">
        <v>19688</v>
      </c>
      <c r="B279" t="s">
        <v>76</v>
      </c>
      <c r="C279" t="s">
        <v>239</v>
      </c>
      <c r="D279" t="s">
        <v>225</v>
      </c>
      <c r="E279" t="s">
        <v>19223</v>
      </c>
      <c r="F279">
        <v>0</v>
      </c>
      <c r="G279">
        <v>0</v>
      </c>
      <c r="H279">
        <v>0</v>
      </c>
      <c r="I279">
        <v>0</v>
      </c>
      <c r="J279">
        <v>0</v>
      </c>
      <c r="K279">
        <v>0</v>
      </c>
      <c r="L279">
        <v>0</v>
      </c>
      <c r="M279">
        <v>0</v>
      </c>
      <c r="N279">
        <v>0</v>
      </c>
      <c r="O279">
        <v>25</v>
      </c>
      <c r="P279">
        <v>2</v>
      </c>
      <c r="Q279">
        <v>3</v>
      </c>
      <c r="R279">
        <v>24</v>
      </c>
    </row>
    <row r="280" spans="1:18" x14ac:dyDescent="0.25">
      <c r="A280" t="s">
        <v>19689</v>
      </c>
      <c r="B280" t="s">
        <v>76</v>
      </c>
      <c r="C280" t="s">
        <v>239</v>
      </c>
      <c r="D280" t="s">
        <v>139</v>
      </c>
      <c r="E280" t="s">
        <v>19223</v>
      </c>
      <c r="F280">
        <v>0</v>
      </c>
      <c r="G280">
        <v>0</v>
      </c>
      <c r="H280">
        <v>0</v>
      </c>
      <c r="I280">
        <v>0</v>
      </c>
      <c r="J280">
        <v>0</v>
      </c>
      <c r="K280">
        <v>0</v>
      </c>
      <c r="L280">
        <v>0</v>
      </c>
      <c r="M280">
        <v>0</v>
      </c>
      <c r="N280">
        <v>0</v>
      </c>
      <c r="O280">
        <v>108</v>
      </c>
      <c r="P280">
        <v>6</v>
      </c>
      <c r="Q280">
        <v>17</v>
      </c>
      <c r="R280">
        <v>97</v>
      </c>
    </row>
    <row r="281" spans="1:18" x14ac:dyDescent="0.25">
      <c r="A281" t="s">
        <v>19690</v>
      </c>
      <c r="B281" t="s">
        <v>74</v>
      </c>
      <c r="C281" t="s">
        <v>242</v>
      </c>
      <c r="D281" t="s">
        <v>180</v>
      </c>
      <c r="E281" t="s">
        <v>19223</v>
      </c>
      <c r="F281">
        <v>75</v>
      </c>
      <c r="G281">
        <v>3821</v>
      </c>
      <c r="H281">
        <v>2</v>
      </c>
      <c r="I281">
        <v>51</v>
      </c>
      <c r="J281">
        <v>3</v>
      </c>
      <c r="K281">
        <v>141</v>
      </c>
      <c r="L281">
        <v>53</v>
      </c>
      <c r="M281">
        <v>74</v>
      </c>
      <c r="N281">
        <v>3784</v>
      </c>
      <c r="O281">
        <v>24</v>
      </c>
      <c r="P281">
        <v>2</v>
      </c>
      <c r="Q281">
        <v>1</v>
      </c>
      <c r="R281">
        <v>25</v>
      </c>
    </row>
    <row r="282" spans="1:18" x14ac:dyDescent="0.25">
      <c r="A282" t="s">
        <v>19692</v>
      </c>
      <c r="B282" t="s">
        <v>74</v>
      </c>
      <c r="C282" t="s">
        <v>239</v>
      </c>
      <c r="D282" t="s">
        <v>225</v>
      </c>
      <c r="E282" t="s">
        <v>19223</v>
      </c>
      <c r="F282">
        <v>80</v>
      </c>
      <c r="G282">
        <v>3978</v>
      </c>
      <c r="H282">
        <v>8</v>
      </c>
      <c r="I282">
        <v>282</v>
      </c>
      <c r="J282">
        <v>3</v>
      </c>
      <c r="K282">
        <v>114</v>
      </c>
      <c r="L282">
        <v>21</v>
      </c>
      <c r="M282">
        <v>85</v>
      </c>
      <c r="N282">
        <v>4167</v>
      </c>
      <c r="O282">
        <v>21</v>
      </c>
      <c r="P282">
        <v>1</v>
      </c>
      <c r="Q282">
        <v>4</v>
      </c>
      <c r="R282">
        <v>18</v>
      </c>
    </row>
    <row r="283" spans="1:18" x14ac:dyDescent="0.25">
      <c r="A283" t="s">
        <v>19691</v>
      </c>
      <c r="B283" t="s">
        <v>74</v>
      </c>
      <c r="C283" t="s">
        <v>239</v>
      </c>
      <c r="D283" t="s">
        <v>87</v>
      </c>
      <c r="E283" t="s">
        <v>19223</v>
      </c>
      <c r="F283">
        <v>115</v>
      </c>
      <c r="G283">
        <v>5461.22</v>
      </c>
      <c r="H283">
        <v>5</v>
      </c>
      <c r="I283">
        <v>198</v>
      </c>
      <c r="J283">
        <v>7</v>
      </c>
      <c r="K283">
        <v>305.11</v>
      </c>
      <c r="L283">
        <v>-9.0299999999999994</v>
      </c>
      <c r="M283">
        <v>113</v>
      </c>
      <c r="N283">
        <v>5345.08</v>
      </c>
      <c r="O283">
        <v>22</v>
      </c>
      <c r="P283">
        <v>3</v>
      </c>
      <c r="Q283">
        <v>1</v>
      </c>
      <c r="R283">
        <v>24</v>
      </c>
    </row>
    <row r="284" spans="1:18" x14ac:dyDescent="0.25">
      <c r="A284" t="s">
        <v>19693</v>
      </c>
      <c r="B284" t="s">
        <v>73</v>
      </c>
      <c r="C284" t="s">
        <v>244</v>
      </c>
      <c r="D284" t="s">
        <v>88</v>
      </c>
      <c r="E284" t="s">
        <v>19223</v>
      </c>
      <c r="F284">
        <v>290</v>
      </c>
      <c r="G284">
        <v>1914.47</v>
      </c>
      <c r="H284">
        <v>6</v>
      </c>
      <c r="I284">
        <v>40</v>
      </c>
      <c r="J284">
        <v>14</v>
      </c>
      <c r="K284">
        <v>87</v>
      </c>
      <c r="L284">
        <v>-0.12</v>
      </c>
      <c r="M284">
        <v>282</v>
      </c>
      <c r="N284">
        <v>1867.35</v>
      </c>
      <c r="O284">
        <v>52</v>
      </c>
      <c r="P284">
        <v>5</v>
      </c>
      <c r="Q284">
        <v>9</v>
      </c>
      <c r="R284">
        <v>48</v>
      </c>
    </row>
    <row r="285" spans="1:18" x14ac:dyDescent="0.25">
      <c r="A285" t="s">
        <v>19694</v>
      </c>
      <c r="B285" t="s">
        <v>75</v>
      </c>
      <c r="C285" t="s">
        <v>244</v>
      </c>
      <c r="D285" t="s">
        <v>88</v>
      </c>
      <c r="E285" t="s">
        <v>19223</v>
      </c>
      <c r="F285">
        <v>1</v>
      </c>
      <c r="G285">
        <v>11</v>
      </c>
      <c r="H285">
        <v>0</v>
      </c>
      <c r="I285">
        <v>0</v>
      </c>
      <c r="J285">
        <v>0</v>
      </c>
      <c r="K285">
        <v>0</v>
      </c>
      <c r="L285">
        <v>0</v>
      </c>
      <c r="M285">
        <v>1</v>
      </c>
      <c r="N285">
        <v>11</v>
      </c>
      <c r="O285">
        <v>0</v>
      </c>
      <c r="P285">
        <v>0</v>
      </c>
      <c r="Q285">
        <v>0</v>
      </c>
      <c r="R285">
        <v>0</v>
      </c>
    </row>
    <row r="286" spans="1:18" x14ac:dyDescent="0.25">
      <c r="A286" t="s">
        <v>19695</v>
      </c>
      <c r="B286" t="s">
        <v>73</v>
      </c>
      <c r="C286" t="s">
        <v>238</v>
      </c>
      <c r="D286" t="s">
        <v>102</v>
      </c>
      <c r="E286" t="s">
        <v>19223</v>
      </c>
      <c r="F286">
        <v>382</v>
      </c>
      <c r="G286">
        <v>2542.4699999999998</v>
      </c>
      <c r="H286">
        <v>20</v>
      </c>
      <c r="I286">
        <v>124</v>
      </c>
      <c r="J286">
        <v>18</v>
      </c>
      <c r="K286">
        <v>120.49</v>
      </c>
      <c r="L286">
        <v>11.96</v>
      </c>
      <c r="M286">
        <v>384</v>
      </c>
      <c r="N286">
        <v>2557.94</v>
      </c>
      <c r="O286">
        <v>10</v>
      </c>
      <c r="P286">
        <v>1</v>
      </c>
      <c r="Q286">
        <v>1</v>
      </c>
      <c r="R286">
        <v>10</v>
      </c>
    </row>
    <row r="287" spans="1:18" x14ac:dyDescent="0.25">
      <c r="A287" t="s">
        <v>19696</v>
      </c>
      <c r="B287" t="s">
        <v>75</v>
      </c>
      <c r="C287" t="s">
        <v>239</v>
      </c>
      <c r="D287" t="s">
        <v>183</v>
      </c>
      <c r="E287" t="s">
        <v>19223</v>
      </c>
      <c r="F287">
        <v>2</v>
      </c>
      <c r="G287">
        <v>38.82</v>
      </c>
      <c r="H287">
        <v>0</v>
      </c>
      <c r="I287">
        <v>0</v>
      </c>
      <c r="J287">
        <v>0</v>
      </c>
      <c r="K287">
        <v>0</v>
      </c>
      <c r="L287">
        <v>0.08</v>
      </c>
      <c r="M287">
        <v>2</v>
      </c>
      <c r="N287">
        <v>38.9</v>
      </c>
      <c r="O287">
        <v>0</v>
      </c>
      <c r="P287">
        <v>0</v>
      </c>
      <c r="Q287">
        <v>0</v>
      </c>
      <c r="R287">
        <v>0</v>
      </c>
    </row>
    <row r="288" spans="1:18" x14ac:dyDescent="0.25">
      <c r="A288" t="s">
        <v>19697</v>
      </c>
      <c r="B288" t="s">
        <v>72</v>
      </c>
      <c r="C288" t="s">
        <v>243</v>
      </c>
      <c r="D288" t="s">
        <v>141</v>
      </c>
      <c r="E288" t="s">
        <v>19223</v>
      </c>
      <c r="F288">
        <v>2</v>
      </c>
      <c r="G288">
        <v>38</v>
      </c>
      <c r="H288">
        <v>0</v>
      </c>
      <c r="I288">
        <v>0</v>
      </c>
      <c r="J288">
        <v>0</v>
      </c>
      <c r="K288">
        <v>0</v>
      </c>
      <c r="L288">
        <v>0</v>
      </c>
      <c r="M288">
        <v>2</v>
      </c>
      <c r="N288">
        <v>38</v>
      </c>
      <c r="O288">
        <v>0</v>
      </c>
      <c r="P288">
        <v>0</v>
      </c>
      <c r="Q288">
        <v>0</v>
      </c>
      <c r="R288">
        <v>0</v>
      </c>
    </row>
    <row r="289" spans="1:18" x14ac:dyDescent="0.25">
      <c r="A289" t="s">
        <v>19698</v>
      </c>
      <c r="B289" t="s">
        <v>73</v>
      </c>
      <c r="C289" t="s">
        <v>241</v>
      </c>
      <c r="D289" t="s">
        <v>89</v>
      </c>
      <c r="E289" t="s">
        <v>19223</v>
      </c>
      <c r="F289">
        <v>53</v>
      </c>
      <c r="G289">
        <v>377</v>
      </c>
      <c r="H289">
        <v>1</v>
      </c>
      <c r="I289">
        <v>6</v>
      </c>
      <c r="J289">
        <v>4</v>
      </c>
      <c r="K289">
        <v>24</v>
      </c>
      <c r="L289">
        <v>-8</v>
      </c>
      <c r="M289">
        <v>50</v>
      </c>
      <c r="N289">
        <v>351</v>
      </c>
      <c r="O289">
        <v>6</v>
      </c>
      <c r="P289">
        <v>2</v>
      </c>
      <c r="Q289">
        <v>0</v>
      </c>
      <c r="R289">
        <v>8</v>
      </c>
    </row>
    <row r="290" spans="1:18" x14ac:dyDescent="0.25">
      <c r="A290" t="s">
        <v>19699</v>
      </c>
      <c r="B290" t="s">
        <v>74</v>
      </c>
      <c r="C290" t="s">
        <v>245</v>
      </c>
      <c r="D290" t="s">
        <v>167</v>
      </c>
      <c r="E290" t="s">
        <v>19223</v>
      </c>
      <c r="F290">
        <v>63</v>
      </c>
      <c r="G290">
        <v>2521</v>
      </c>
      <c r="H290">
        <v>4</v>
      </c>
      <c r="I290">
        <v>160</v>
      </c>
      <c r="J290">
        <v>5</v>
      </c>
      <c r="K290">
        <v>245</v>
      </c>
      <c r="L290">
        <v>12</v>
      </c>
      <c r="M290">
        <v>62</v>
      </c>
      <c r="N290">
        <v>2448</v>
      </c>
      <c r="O290">
        <v>6</v>
      </c>
      <c r="P290">
        <v>0</v>
      </c>
      <c r="Q290">
        <v>0</v>
      </c>
      <c r="R290">
        <v>6</v>
      </c>
    </row>
    <row r="291" spans="1:18" x14ac:dyDescent="0.25">
      <c r="A291" t="s">
        <v>19700</v>
      </c>
      <c r="B291" t="s">
        <v>73</v>
      </c>
      <c r="C291" t="s">
        <v>240</v>
      </c>
      <c r="D291" t="s">
        <v>119</v>
      </c>
      <c r="E291" t="s">
        <v>19223</v>
      </c>
      <c r="F291">
        <v>170</v>
      </c>
      <c r="G291">
        <v>1229.49</v>
      </c>
      <c r="H291">
        <v>6</v>
      </c>
      <c r="I291">
        <v>29</v>
      </c>
      <c r="J291">
        <v>10</v>
      </c>
      <c r="K291">
        <v>66</v>
      </c>
      <c r="L291">
        <v>-11.02</v>
      </c>
      <c r="M291">
        <v>166</v>
      </c>
      <c r="N291">
        <v>1181.47</v>
      </c>
      <c r="O291">
        <v>8</v>
      </c>
      <c r="P291">
        <v>1</v>
      </c>
      <c r="Q291">
        <v>2</v>
      </c>
      <c r="R291">
        <v>7</v>
      </c>
    </row>
    <row r="292" spans="1:18" x14ac:dyDescent="0.25">
      <c r="A292" t="s">
        <v>19701</v>
      </c>
      <c r="B292" t="s">
        <v>73</v>
      </c>
      <c r="C292" t="s">
        <v>244</v>
      </c>
      <c r="D292" t="s">
        <v>191</v>
      </c>
      <c r="E292" t="s">
        <v>19223</v>
      </c>
      <c r="F292">
        <v>93</v>
      </c>
      <c r="G292">
        <v>722.98</v>
      </c>
      <c r="H292">
        <v>2</v>
      </c>
      <c r="I292">
        <v>9</v>
      </c>
      <c r="J292">
        <v>9</v>
      </c>
      <c r="K292">
        <v>52</v>
      </c>
      <c r="L292">
        <v>-29.04</v>
      </c>
      <c r="M292">
        <v>86</v>
      </c>
      <c r="N292">
        <v>650.94000000000005</v>
      </c>
      <c r="O292">
        <v>3</v>
      </c>
      <c r="P292">
        <v>0</v>
      </c>
      <c r="Q292">
        <v>0</v>
      </c>
      <c r="R292">
        <v>3</v>
      </c>
    </row>
    <row r="293" spans="1:18" x14ac:dyDescent="0.25">
      <c r="A293" t="s">
        <v>19702</v>
      </c>
      <c r="B293" t="s">
        <v>74</v>
      </c>
      <c r="C293" t="s">
        <v>239</v>
      </c>
      <c r="D293" t="s">
        <v>181</v>
      </c>
      <c r="E293" t="s">
        <v>19223</v>
      </c>
      <c r="F293">
        <v>139</v>
      </c>
      <c r="G293">
        <v>6870</v>
      </c>
      <c r="H293">
        <v>14</v>
      </c>
      <c r="I293">
        <v>631.08000000000004</v>
      </c>
      <c r="J293">
        <v>11</v>
      </c>
      <c r="K293">
        <v>496</v>
      </c>
      <c r="L293">
        <v>21</v>
      </c>
      <c r="M293">
        <v>142</v>
      </c>
      <c r="N293">
        <v>7026.08</v>
      </c>
      <c r="O293">
        <v>62</v>
      </c>
      <c r="P293">
        <v>10</v>
      </c>
      <c r="Q293">
        <v>5</v>
      </c>
      <c r="R293">
        <v>67</v>
      </c>
    </row>
    <row r="294" spans="1:18" x14ac:dyDescent="0.25">
      <c r="A294" t="s">
        <v>19704</v>
      </c>
      <c r="B294" t="s">
        <v>74</v>
      </c>
      <c r="C294" t="s">
        <v>238</v>
      </c>
      <c r="D294" t="s">
        <v>212</v>
      </c>
      <c r="E294" t="s">
        <v>19223</v>
      </c>
      <c r="F294">
        <v>58</v>
      </c>
      <c r="G294">
        <v>2657.22</v>
      </c>
      <c r="H294">
        <v>2</v>
      </c>
      <c r="I294">
        <v>42</v>
      </c>
      <c r="J294">
        <v>0</v>
      </c>
      <c r="K294">
        <v>0</v>
      </c>
      <c r="L294">
        <v>-44.14</v>
      </c>
      <c r="M294">
        <v>60</v>
      </c>
      <c r="N294">
        <v>2655.08</v>
      </c>
      <c r="O294">
        <v>10</v>
      </c>
      <c r="P294">
        <v>1</v>
      </c>
      <c r="Q294">
        <v>3</v>
      </c>
      <c r="R294">
        <v>8</v>
      </c>
    </row>
    <row r="295" spans="1:18" x14ac:dyDescent="0.25">
      <c r="A295" t="s">
        <v>19703</v>
      </c>
      <c r="B295" t="s">
        <v>73</v>
      </c>
      <c r="C295" t="s">
        <v>242</v>
      </c>
      <c r="D295" t="s">
        <v>197</v>
      </c>
      <c r="E295" t="s">
        <v>19223</v>
      </c>
      <c r="F295">
        <v>85</v>
      </c>
      <c r="G295">
        <v>495.47</v>
      </c>
      <c r="H295">
        <v>1</v>
      </c>
      <c r="I295">
        <v>6.47</v>
      </c>
      <c r="J295">
        <v>3</v>
      </c>
      <c r="K295">
        <v>24</v>
      </c>
      <c r="L295">
        <v>18.940000000000001</v>
      </c>
      <c r="M295">
        <v>83</v>
      </c>
      <c r="N295">
        <v>496.88</v>
      </c>
      <c r="O295">
        <v>11</v>
      </c>
      <c r="P295">
        <v>0</v>
      </c>
      <c r="Q295">
        <v>1</v>
      </c>
      <c r="R295">
        <v>10</v>
      </c>
    </row>
    <row r="296" spans="1:18" x14ac:dyDescent="0.25">
      <c r="A296" t="s">
        <v>19705</v>
      </c>
      <c r="B296" t="s">
        <v>75</v>
      </c>
      <c r="C296" t="s">
        <v>239</v>
      </c>
      <c r="D296" t="s">
        <v>181</v>
      </c>
      <c r="E296" t="s">
        <v>19223</v>
      </c>
      <c r="F296">
        <v>2</v>
      </c>
      <c r="G296">
        <v>69</v>
      </c>
      <c r="H296">
        <v>0</v>
      </c>
      <c r="I296">
        <v>0</v>
      </c>
      <c r="J296">
        <v>0</v>
      </c>
      <c r="K296">
        <v>0</v>
      </c>
      <c r="L296">
        <v>0</v>
      </c>
      <c r="M296">
        <v>2</v>
      </c>
      <c r="N296">
        <v>69</v>
      </c>
      <c r="O296">
        <v>0</v>
      </c>
      <c r="P296">
        <v>1</v>
      </c>
      <c r="Q296">
        <v>0</v>
      </c>
      <c r="R296">
        <v>1</v>
      </c>
    </row>
    <row r="297" spans="1:18" x14ac:dyDescent="0.25">
      <c r="A297" t="s">
        <v>19706</v>
      </c>
      <c r="B297" t="s">
        <v>74</v>
      </c>
      <c r="C297" t="s">
        <v>238</v>
      </c>
      <c r="D297" t="s">
        <v>205</v>
      </c>
      <c r="E297" t="s">
        <v>19223</v>
      </c>
      <c r="F297">
        <v>290</v>
      </c>
      <c r="G297">
        <v>11676.66</v>
      </c>
      <c r="H297">
        <v>22</v>
      </c>
      <c r="I297">
        <v>684</v>
      </c>
      <c r="J297">
        <v>11</v>
      </c>
      <c r="K297">
        <v>345.11</v>
      </c>
      <c r="L297">
        <v>66.010000000000005</v>
      </c>
      <c r="M297">
        <v>301</v>
      </c>
      <c r="N297">
        <v>12081.56</v>
      </c>
      <c r="O297">
        <v>35</v>
      </c>
      <c r="P297">
        <v>2</v>
      </c>
      <c r="Q297">
        <v>9</v>
      </c>
      <c r="R297">
        <v>28</v>
      </c>
    </row>
    <row r="298" spans="1:18" x14ac:dyDescent="0.25">
      <c r="A298" t="s">
        <v>19707</v>
      </c>
      <c r="B298" t="s">
        <v>74</v>
      </c>
      <c r="C298" t="s">
        <v>244</v>
      </c>
      <c r="D298" t="s">
        <v>232</v>
      </c>
      <c r="E298" t="s">
        <v>19223</v>
      </c>
      <c r="F298">
        <v>66</v>
      </c>
      <c r="G298">
        <v>3720.33</v>
      </c>
      <c r="H298">
        <v>5</v>
      </c>
      <c r="I298">
        <v>207</v>
      </c>
      <c r="J298">
        <v>4</v>
      </c>
      <c r="K298">
        <v>118</v>
      </c>
      <c r="L298">
        <v>36.909999999999997</v>
      </c>
      <c r="M298">
        <v>67</v>
      </c>
      <c r="N298">
        <v>3846.24</v>
      </c>
      <c r="O298">
        <v>15</v>
      </c>
      <c r="P298">
        <v>2</v>
      </c>
      <c r="Q298">
        <v>3</v>
      </c>
      <c r="R298">
        <v>14</v>
      </c>
    </row>
    <row r="299" spans="1:18" x14ac:dyDescent="0.25">
      <c r="A299" t="s">
        <v>19708</v>
      </c>
      <c r="B299" t="s">
        <v>74</v>
      </c>
      <c r="C299" t="s">
        <v>239</v>
      </c>
      <c r="D299" t="s">
        <v>183</v>
      </c>
      <c r="E299" t="s">
        <v>19223</v>
      </c>
      <c r="F299">
        <v>151</v>
      </c>
      <c r="G299">
        <v>7802.11</v>
      </c>
      <c r="H299">
        <v>9</v>
      </c>
      <c r="I299">
        <v>372</v>
      </c>
      <c r="J299">
        <v>11</v>
      </c>
      <c r="K299">
        <v>574</v>
      </c>
      <c r="L299">
        <v>27.97</v>
      </c>
      <c r="M299">
        <v>149</v>
      </c>
      <c r="N299">
        <v>7628.08</v>
      </c>
      <c r="O299">
        <v>57</v>
      </c>
      <c r="P299">
        <v>5</v>
      </c>
      <c r="Q299">
        <v>10</v>
      </c>
      <c r="R299">
        <v>52</v>
      </c>
    </row>
    <row r="300" spans="1:18" x14ac:dyDescent="0.25">
      <c r="A300" t="s">
        <v>19709</v>
      </c>
      <c r="B300" t="s">
        <v>73</v>
      </c>
      <c r="C300" t="s">
        <v>239</v>
      </c>
      <c r="D300" t="s">
        <v>127</v>
      </c>
      <c r="E300" t="s">
        <v>19223</v>
      </c>
      <c r="F300">
        <v>238</v>
      </c>
      <c r="G300">
        <v>1445.49</v>
      </c>
      <c r="H300">
        <v>8</v>
      </c>
      <c r="I300">
        <v>43.47</v>
      </c>
      <c r="J300">
        <v>20</v>
      </c>
      <c r="K300">
        <v>132</v>
      </c>
      <c r="L300">
        <v>10.98</v>
      </c>
      <c r="M300">
        <v>226</v>
      </c>
      <c r="N300">
        <v>1367.94</v>
      </c>
      <c r="O300">
        <v>87</v>
      </c>
      <c r="P300">
        <v>4</v>
      </c>
      <c r="Q300">
        <v>5</v>
      </c>
      <c r="R300">
        <v>86</v>
      </c>
    </row>
    <row r="301" spans="1:18" x14ac:dyDescent="0.25">
      <c r="A301" t="s">
        <v>19710</v>
      </c>
      <c r="B301" t="s">
        <v>76</v>
      </c>
      <c r="C301" t="s">
        <v>243</v>
      </c>
      <c r="D301" t="s">
        <v>194</v>
      </c>
      <c r="E301" t="s">
        <v>19223</v>
      </c>
      <c r="F301">
        <v>0</v>
      </c>
      <c r="G301">
        <v>0</v>
      </c>
      <c r="H301">
        <v>0</v>
      </c>
      <c r="I301">
        <v>0</v>
      </c>
      <c r="J301">
        <v>0</v>
      </c>
      <c r="K301">
        <v>0</v>
      </c>
      <c r="L301">
        <v>0</v>
      </c>
      <c r="M301">
        <v>0</v>
      </c>
      <c r="N301">
        <v>0</v>
      </c>
      <c r="O301">
        <v>31</v>
      </c>
      <c r="P301">
        <v>7</v>
      </c>
      <c r="Q301">
        <v>5</v>
      </c>
      <c r="R301">
        <v>33</v>
      </c>
    </row>
    <row r="302" spans="1:18" x14ac:dyDescent="0.25">
      <c r="A302" t="s">
        <v>19711</v>
      </c>
      <c r="B302" t="s">
        <v>76</v>
      </c>
      <c r="C302" t="s">
        <v>245</v>
      </c>
      <c r="D302" t="s">
        <v>145</v>
      </c>
      <c r="E302" t="s">
        <v>19223</v>
      </c>
      <c r="F302">
        <v>0</v>
      </c>
      <c r="G302">
        <v>0</v>
      </c>
      <c r="H302">
        <v>0</v>
      </c>
      <c r="I302">
        <v>0</v>
      </c>
      <c r="J302">
        <v>0</v>
      </c>
      <c r="K302">
        <v>0</v>
      </c>
      <c r="L302">
        <v>0</v>
      </c>
      <c r="M302">
        <v>0</v>
      </c>
      <c r="N302">
        <v>0</v>
      </c>
      <c r="O302">
        <v>3</v>
      </c>
      <c r="P302">
        <v>2</v>
      </c>
      <c r="Q302">
        <v>0</v>
      </c>
      <c r="R302">
        <v>5</v>
      </c>
    </row>
    <row r="303" spans="1:18" x14ac:dyDescent="0.25">
      <c r="A303" t="s">
        <v>19712</v>
      </c>
      <c r="B303" t="s">
        <v>72</v>
      </c>
      <c r="C303" t="s">
        <v>244</v>
      </c>
      <c r="D303" t="s">
        <v>118</v>
      </c>
      <c r="E303" t="s">
        <v>19223</v>
      </c>
      <c r="F303">
        <v>172</v>
      </c>
      <c r="G303">
        <v>4720.49</v>
      </c>
      <c r="H303">
        <v>10</v>
      </c>
      <c r="I303">
        <v>510.47</v>
      </c>
      <c r="J303">
        <v>8</v>
      </c>
      <c r="K303">
        <v>523.49</v>
      </c>
      <c r="L303">
        <v>13</v>
      </c>
      <c r="M303">
        <v>174</v>
      </c>
      <c r="N303">
        <v>4720.47</v>
      </c>
      <c r="O303">
        <v>23</v>
      </c>
      <c r="P303">
        <v>3</v>
      </c>
      <c r="Q303">
        <v>4</v>
      </c>
      <c r="R303">
        <v>22</v>
      </c>
    </row>
    <row r="304" spans="1:18" x14ac:dyDescent="0.25">
      <c r="A304" t="s">
        <v>19713</v>
      </c>
      <c r="B304" t="s">
        <v>76</v>
      </c>
      <c r="C304" t="s">
        <v>238</v>
      </c>
      <c r="D304" t="s">
        <v>198</v>
      </c>
      <c r="E304" t="s">
        <v>19223</v>
      </c>
      <c r="F304">
        <v>0</v>
      </c>
      <c r="G304">
        <v>0</v>
      </c>
      <c r="H304">
        <v>0</v>
      </c>
      <c r="I304">
        <v>0</v>
      </c>
      <c r="J304">
        <v>0</v>
      </c>
      <c r="K304">
        <v>0</v>
      </c>
      <c r="L304">
        <v>0</v>
      </c>
      <c r="M304">
        <v>0</v>
      </c>
      <c r="N304">
        <v>0</v>
      </c>
      <c r="O304">
        <v>19</v>
      </c>
      <c r="P304">
        <v>3</v>
      </c>
      <c r="Q304">
        <v>5</v>
      </c>
      <c r="R304">
        <v>17</v>
      </c>
    </row>
    <row r="305" spans="1:18" x14ac:dyDescent="0.25">
      <c r="A305" t="s">
        <v>19714</v>
      </c>
      <c r="B305" t="s">
        <v>76</v>
      </c>
      <c r="C305" t="s">
        <v>245</v>
      </c>
      <c r="D305" t="s">
        <v>257</v>
      </c>
      <c r="E305" t="s">
        <v>19223</v>
      </c>
      <c r="F305">
        <v>0</v>
      </c>
      <c r="G305">
        <v>0</v>
      </c>
      <c r="H305">
        <v>0</v>
      </c>
      <c r="I305">
        <v>0</v>
      </c>
      <c r="J305">
        <v>0</v>
      </c>
      <c r="K305">
        <v>0</v>
      </c>
      <c r="L305">
        <v>0</v>
      </c>
      <c r="M305">
        <v>0</v>
      </c>
      <c r="N305">
        <v>0</v>
      </c>
      <c r="O305">
        <v>211</v>
      </c>
      <c r="P305">
        <v>29</v>
      </c>
      <c r="Q305">
        <v>35</v>
      </c>
      <c r="R305">
        <v>205</v>
      </c>
    </row>
    <row r="306" spans="1:18" x14ac:dyDescent="0.25">
      <c r="A306" t="s">
        <v>19716</v>
      </c>
      <c r="B306" t="s">
        <v>74</v>
      </c>
      <c r="C306" t="s">
        <v>239</v>
      </c>
      <c r="D306" t="s">
        <v>139</v>
      </c>
      <c r="E306" t="s">
        <v>19223</v>
      </c>
      <c r="F306">
        <v>110</v>
      </c>
      <c r="G306">
        <v>5333.11</v>
      </c>
      <c r="H306">
        <v>5</v>
      </c>
      <c r="I306">
        <v>198</v>
      </c>
      <c r="J306">
        <v>3</v>
      </c>
      <c r="K306">
        <v>129</v>
      </c>
      <c r="L306">
        <v>10.97</v>
      </c>
      <c r="M306">
        <v>112</v>
      </c>
      <c r="N306">
        <v>5413.08</v>
      </c>
      <c r="O306">
        <v>37</v>
      </c>
      <c r="P306">
        <v>3</v>
      </c>
      <c r="Q306">
        <v>5</v>
      </c>
      <c r="R306">
        <v>35</v>
      </c>
    </row>
    <row r="307" spans="1:18" x14ac:dyDescent="0.25">
      <c r="A307" t="s">
        <v>19715</v>
      </c>
      <c r="B307" t="s">
        <v>74</v>
      </c>
      <c r="C307" t="s">
        <v>239</v>
      </c>
      <c r="D307" t="s">
        <v>130</v>
      </c>
      <c r="E307" t="s">
        <v>19223</v>
      </c>
      <c r="F307">
        <v>89</v>
      </c>
      <c r="G307">
        <v>4430.1099999999997</v>
      </c>
      <c r="H307">
        <v>9</v>
      </c>
      <c r="I307">
        <v>268</v>
      </c>
      <c r="J307">
        <v>3</v>
      </c>
      <c r="K307">
        <v>63</v>
      </c>
      <c r="L307">
        <v>-19.95</v>
      </c>
      <c r="M307">
        <v>95</v>
      </c>
      <c r="N307">
        <v>4615.16</v>
      </c>
      <c r="O307">
        <v>24</v>
      </c>
      <c r="P307">
        <v>3</v>
      </c>
      <c r="Q307">
        <v>3</v>
      </c>
      <c r="R307">
        <v>24</v>
      </c>
    </row>
    <row r="308" spans="1:18" x14ac:dyDescent="0.25">
      <c r="A308" t="s">
        <v>19717</v>
      </c>
      <c r="B308" t="s">
        <v>76</v>
      </c>
      <c r="C308" t="s">
        <v>241</v>
      </c>
      <c r="D308" t="s">
        <v>156</v>
      </c>
      <c r="E308" t="s">
        <v>19223</v>
      </c>
      <c r="F308">
        <v>0</v>
      </c>
      <c r="G308">
        <v>0</v>
      </c>
      <c r="H308">
        <v>0</v>
      </c>
      <c r="I308">
        <v>0</v>
      </c>
      <c r="J308">
        <v>0</v>
      </c>
      <c r="K308">
        <v>0</v>
      </c>
      <c r="L308">
        <v>0</v>
      </c>
      <c r="M308">
        <v>0</v>
      </c>
      <c r="N308">
        <v>0</v>
      </c>
      <c r="O308">
        <v>22</v>
      </c>
      <c r="P308">
        <v>6</v>
      </c>
      <c r="Q308">
        <v>3</v>
      </c>
      <c r="R308">
        <v>25</v>
      </c>
    </row>
    <row r="309" spans="1:18" x14ac:dyDescent="0.25">
      <c r="A309" t="s">
        <v>19718</v>
      </c>
      <c r="B309" t="s">
        <v>72</v>
      </c>
      <c r="C309" t="s">
        <v>239</v>
      </c>
      <c r="D309" t="s">
        <v>132</v>
      </c>
      <c r="E309" t="s">
        <v>19223</v>
      </c>
      <c r="F309">
        <v>202</v>
      </c>
      <c r="G309">
        <v>5634.6</v>
      </c>
      <c r="H309">
        <v>17</v>
      </c>
      <c r="I309">
        <v>912</v>
      </c>
      <c r="J309">
        <v>16</v>
      </c>
      <c r="K309">
        <v>356</v>
      </c>
      <c r="L309">
        <v>10.95</v>
      </c>
      <c r="M309">
        <v>203</v>
      </c>
      <c r="N309">
        <v>6201.55</v>
      </c>
      <c r="O309">
        <v>257</v>
      </c>
      <c r="P309">
        <v>21</v>
      </c>
      <c r="Q309">
        <v>26</v>
      </c>
      <c r="R309">
        <v>252</v>
      </c>
    </row>
    <row r="310" spans="1:18" x14ac:dyDescent="0.25">
      <c r="A310" t="s">
        <v>19719</v>
      </c>
      <c r="B310" t="s">
        <v>74</v>
      </c>
      <c r="C310" t="s">
        <v>242</v>
      </c>
      <c r="D310" t="s">
        <v>179</v>
      </c>
      <c r="E310" t="s">
        <v>19223</v>
      </c>
      <c r="F310">
        <v>88</v>
      </c>
      <c r="G310">
        <v>4096</v>
      </c>
      <c r="H310">
        <v>7</v>
      </c>
      <c r="I310">
        <v>398</v>
      </c>
      <c r="J310">
        <v>2</v>
      </c>
      <c r="K310">
        <v>142</v>
      </c>
      <c r="L310">
        <v>70.08</v>
      </c>
      <c r="M310">
        <v>93</v>
      </c>
      <c r="N310">
        <v>4422.08</v>
      </c>
      <c r="O310">
        <v>18</v>
      </c>
      <c r="P310">
        <v>4</v>
      </c>
      <c r="Q310">
        <v>5</v>
      </c>
      <c r="R310">
        <v>17</v>
      </c>
    </row>
    <row r="311" spans="1:18" x14ac:dyDescent="0.25">
      <c r="A311" t="s">
        <v>19720</v>
      </c>
      <c r="B311" t="s">
        <v>74</v>
      </c>
      <c r="C311" t="s">
        <v>245</v>
      </c>
      <c r="D311" t="s">
        <v>216</v>
      </c>
      <c r="E311" t="s">
        <v>19223</v>
      </c>
      <c r="F311">
        <v>79</v>
      </c>
      <c r="G311">
        <v>4438.22</v>
      </c>
      <c r="H311">
        <v>4</v>
      </c>
      <c r="I311">
        <v>304</v>
      </c>
      <c r="J311">
        <v>6</v>
      </c>
      <c r="K311">
        <v>352</v>
      </c>
      <c r="L311">
        <v>-31.06</v>
      </c>
      <c r="M311">
        <v>77</v>
      </c>
      <c r="N311">
        <v>4359.16</v>
      </c>
      <c r="O311">
        <v>12</v>
      </c>
      <c r="P311">
        <v>4</v>
      </c>
      <c r="Q311">
        <v>1</v>
      </c>
      <c r="R311">
        <v>15</v>
      </c>
    </row>
    <row r="312" spans="1:18" x14ac:dyDescent="0.25">
      <c r="A312" t="s">
        <v>19721</v>
      </c>
      <c r="B312" t="s">
        <v>74</v>
      </c>
      <c r="C312" t="s">
        <v>237</v>
      </c>
      <c r="D312" t="s">
        <v>174</v>
      </c>
      <c r="E312" t="s">
        <v>19223</v>
      </c>
      <c r="F312">
        <v>321</v>
      </c>
      <c r="G312">
        <v>15811.33</v>
      </c>
      <c r="H312">
        <v>38</v>
      </c>
      <c r="I312">
        <v>1637</v>
      </c>
      <c r="J312">
        <v>22</v>
      </c>
      <c r="K312">
        <v>1207</v>
      </c>
      <c r="L312">
        <v>104.75</v>
      </c>
      <c r="M312">
        <v>337</v>
      </c>
      <c r="N312">
        <v>16346.08</v>
      </c>
      <c r="O312">
        <v>52</v>
      </c>
      <c r="P312">
        <v>5</v>
      </c>
      <c r="Q312">
        <v>6</v>
      </c>
      <c r="R312">
        <v>51</v>
      </c>
    </row>
    <row r="313" spans="1:18" x14ac:dyDescent="0.25">
      <c r="A313" t="s">
        <v>19722</v>
      </c>
      <c r="B313" t="s">
        <v>73</v>
      </c>
      <c r="C313" t="s">
        <v>245</v>
      </c>
      <c r="D313" t="s">
        <v>166</v>
      </c>
      <c r="E313" t="s">
        <v>19223</v>
      </c>
      <c r="F313">
        <v>57</v>
      </c>
      <c r="G313">
        <v>421</v>
      </c>
      <c r="H313">
        <v>3</v>
      </c>
      <c r="I313">
        <v>17</v>
      </c>
      <c r="J313">
        <v>1</v>
      </c>
      <c r="K313">
        <v>12</v>
      </c>
      <c r="L313">
        <v>10</v>
      </c>
      <c r="M313">
        <v>59</v>
      </c>
      <c r="N313">
        <v>436</v>
      </c>
      <c r="O313">
        <v>0</v>
      </c>
      <c r="P313">
        <v>0</v>
      </c>
      <c r="Q313">
        <v>0</v>
      </c>
      <c r="R313">
        <v>0</v>
      </c>
    </row>
    <row r="314" spans="1:18" x14ac:dyDescent="0.25">
      <c r="A314" t="s">
        <v>19723</v>
      </c>
      <c r="B314" t="s">
        <v>74</v>
      </c>
      <c r="C314" t="s">
        <v>243</v>
      </c>
      <c r="D314" t="s">
        <v>195</v>
      </c>
      <c r="E314" t="s">
        <v>19223</v>
      </c>
      <c r="F314">
        <v>174</v>
      </c>
      <c r="G314">
        <v>7987</v>
      </c>
      <c r="H314">
        <v>8</v>
      </c>
      <c r="I314">
        <v>319</v>
      </c>
      <c r="J314">
        <v>6</v>
      </c>
      <c r="K314">
        <v>264</v>
      </c>
      <c r="L314">
        <v>17</v>
      </c>
      <c r="M314">
        <v>176</v>
      </c>
      <c r="N314">
        <v>8059</v>
      </c>
      <c r="O314">
        <v>34</v>
      </c>
      <c r="P314">
        <v>4</v>
      </c>
      <c r="Q314">
        <v>4</v>
      </c>
      <c r="R314">
        <v>34</v>
      </c>
    </row>
    <row r="315" spans="1:18" x14ac:dyDescent="0.25">
      <c r="A315" t="s">
        <v>19724</v>
      </c>
      <c r="B315" t="s">
        <v>73</v>
      </c>
      <c r="C315" t="s">
        <v>81</v>
      </c>
      <c r="D315" t="s">
        <v>248</v>
      </c>
      <c r="E315" t="s">
        <v>19223</v>
      </c>
      <c r="F315">
        <v>24372</v>
      </c>
      <c r="G315">
        <v>158095.94</v>
      </c>
      <c r="H315">
        <v>807</v>
      </c>
      <c r="I315">
        <v>4012.38</v>
      </c>
      <c r="J315">
        <v>1471</v>
      </c>
      <c r="K315">
        <v>9316.6200000000008</v>
      </c>
      <c r="L315">
        <v>649.76</v>
      </c>
      <c r="M315">
        <v>23708</v>
      </c>
      <c r="N315">
        <v>153441.46</v>
      </c>
      <c r="O315">
        <v>1619</v>
      </c>
      <c r="P315">
        <v>168</v>
      </c>
      <c r="Q315">
        <v>214</v>
      </c>
      <c r="R315">
        <v>1573</v>
      </c>
    </row>
    <row r="316" spans="1:18" x14ac:dyDescent="0.25">
      <c r="A316" t="s">
        <v>19725</v>
      </c>
      <c r="B316" t="s">
        <v>75</v>
      </c>
      <c r="C316" t="s">
        <v>243</v>
      </c>
      <c r="D316" t="s">
        <v>209</v>
      </c>
      <c r="E316" t="s">
        <v>19223</v>
      </c>
      <c r="F316">
        <v>2</v>
      </c>
      <c r="G316">
        <v>150</v>
      </c>
      <c r="H316">
        <v>0</v>
      </c>
      <c r="I316">
        <v>0</v>
      </c>
      <c r="J316">
        <v>0</v>
      </c>
      <c r="K316">
        <v>0</v>
      </c>
      <c r="L316">
        <v>0</v>
      </c>
      <c r="M316">
        <v>2</v>
      </c>
      <c r="N316">
        <v>150</v>
      </c>
      <c r="O316">
        <v>0</v>
      </c>
      <c r="P316">
        <v>0</v>
      </c>
      <c r="Q316">
        <v>0</v>
      </c>
      <c r="R316">
        <v>0</v>
      </c>
    </row>
    <row r="317" spans="1:18" x14ac:dyDescent="0.25">
      <c r="A317" t="s">
        <v>19726</v>
      </c>
      <c r="B317" t="s">
        <v>75</v>
      </c>
      <c r="C317" t="s">
        <v>245</v>
      </c>
      <c r="D317" t="s">
        <v>121</v>
      </c>
      <c r="E317" t="s">
        <v>19223</v>
      </c>
      <c r="F317">
        <v>1</v>
      </c>
      <c r="G317">
        <v>42</v>
      </c>
      <c r="H317">
        <v>0</v>
      </c>
      <c r="I317">
        <v>0</v>
      </c>
      <c r="J317">
        <v>0</v>
      </c>
      <c r="K317">
        <v>0</v>
      </c>
      <c r="L317">
        <v>0</v>
      </c>
      <c r="M317">
        <v>1</v>
      </c>
      <c r="N317">
        <v>42</v>
      </c>
      <c r="O317">
        <v>0</v>
      </c>
      <c r="P317">
        <v>0</v>
      </c>
      <c r="Q317">
        <v>0</v>
      </c>
      <c r="R317">
        <v>0</v>
      </c>
    </row>
    <row r="318" spans="1:18" x14ac:dyDescent="0.25">
      <c r="A318" t="s">
        <v>19727</v>
      </c>
      <c r="B318" t="s">
        <v>74</v>
      </c>
      <c r="C318" t="s">
        <v>238</v>
      </c>
      <c r="D318" t="s">
        <v>198</v>
      </c>
      <c r="E318" t="s">
        <v>19223</v>
      </c>
      <c r="F318">
        <v>53</v>
      </c>
      <c r="G318">
        <v>2747.11</v>
      </c>
      <c r="H318">
        <v>1</v>
      </c>
      <c r="I318">
        <v>62</v>
      </c>
      <c r="J318">
        <v>3</v>
      </c>
      <c r="K318">
        <v>98</v>
      </c>
      <c r="L318">
        <v>-0.03</v>
      </c>
      <c r="M318">
        <v>51</v>
      </c>
      <c r="N318">
        <v>2711.08</v>
      </c>
      <c r="O318">
        <v>9</v>
      </c>
      <c r="P318">
        <v>0</v>
      </c>
      <c r="Q318">
        <v>0</v>
      </c>
      <c r="R318">
        <v>9</v>
      </c>
    </row>
    <row r="319" spans="1:18" x14ac:dyDescent="0.25">
      <c r="A319" t="s">
        <v>19728</v>
      </c>
      <c r="B319" t="s">
        <v>74</v>
      </c>
      <c r="C319" t="s">
        <v>246</v>
      </c>
      <c r="D319" t="s">
        <v>246</v>
      </c>
      <c r="E319" t="s">
        <v>19223</v>
      </c>
      <c r="F319">
        <v>4</v>
      </c>
      <c r="G319">
        <v>203</v>
      </c>
      <c r="H319">
        <v>2</v>
      </c>
      <c r="I319">
        <v>75</v>
      </c>
      <c r="J319">
        <v>0</v>
      </c>
      <c r="K319">
        <v>0</v>
      </c>
      <c r="L319">
        <v>0</v>
      </c>
      <c r="M319">
        <v>6</v>
      </c>
      <c r="N319">
        <v>278</v>
      </c>
      <c r="O319">
        <v>4</v>
      </c>
      <c r="P319">
        <v>0</v>
      </c>
      <c r="Q319">
        <v>0</v>
      </c>
      <c r="R319">
        <v>4</v>
      </c>
    </row>
    <row r="320" spans="1:18" x14ac:dyDescent="0.25">
      <c r="A320" t="s">
        <v>19729</v>
      </c>
      <c r="B320" t="s">
        <v>75</v>
      </c>
      <c r="C320" t="s">
        <v>244</v>
      </c>
      <c r="D320" t="s">
        <v>118</v>
      </c>
      <c r="E320" t="s">
        <v>19223</v>
      </c>
      <c r="F320">
        <v>2</v>
      </c>
      <c r="G320">
        <v>50</v>
      </c>
      <c r="H320">
        <v>1</v>
      </c>
      <c r="I320">
        <v>36</v>
      </c>
      <c r="J320">
        <v>1</v>
      </c>
      <c r="K320">
        <v>25</v>
      </c>
      <c r="L320">
        <v>0</v>
      </c>
      <c r="M320">
        <v>2</v>
      </c>
      <c r="N320">
        <v>61</v>
      </c>
      <c r="O320">
        <v>0</v>
      </c>
      <c r="P320">
        <v>0</v>
      </c>
      <c r="Q320">
        <v>0</v>
      </c>
      <c r="R320">
        <v>0</v>
      </c>
    </row>
    <row r="321" spans="1:18" x14ac:dyDescent="0.25">
      <c r="A321" t="s">
        <v>19730</v>
      </c>
      <c r="B321" t="s">
        <v>73</v>
      </c>
      <c r="C321" t="s">
        <v>241</v>
      </c>
      <c r="D321" t="s">
        <v>210</v>
      </c>
      <c r="E321" t="s">
        <v>19223</v>
      </c>
      <c r="F321">
        <v>139</v>
      </c>
      <c r="G321">
        <v>928.49</v>
      </c>
      <c r="H321">
        <v>5</v>
      </c>
      <c r="I321">
        <v>27</v>
      </c>
      <c r="J321">
        <v>4</v>
      </c>
      <c r="K321">
        <v>27</v>
      </c>
      <c r="L321">
        <v>0.98</v>
      </c>
      <c r="M321">
        <v>140</v>
      </c>
      <c r="N321">
        <v>929.47</v>
      </c>
      <c r="O321">
        <v>11</v>
      </c>
      <c r="P321">
        <v>0</v>
      </c>
      <c r="Q321">
        <v>3</v>
      </c>
      <c r="R321">
        <v>8</v>
      </c>
    </row>
    <row r="322" spans="1:18" x14ac:dyDescent="0.25">
      <c r="A322" t="s">
        <v>19731</v>
      </c>
      <c r="B322" t="s">
        <v>72</v>
      </c>
      <c r="C322" t="s">
        <v>81</v>
      </c>
      <c r="D322" t="s">
        <v>248</v>
      </c>
      <c r="E322" t="s">
        <v>19223</v>
      </c>
      <c r="F322">
        <v>47216</v>
      </c>
      <c r="G322">
        <v>1275264.1200000001</v>
      </c>
      <c r="H322">
        <v>2217</v>
      </c>
      <c r="I322">
        <v>64694.52</v>
      </c>
      <c r="J322">
        <v>2556</v>
      </c>
      <c r="K322">
        <v>58263.28</v>
      </c>
      <c r="L322">
        <v>3848.62</v>
      </c>
      <c r="M322">
        <v>46877</v>
      </c>
      <c r="N322">
        <v>1285543.98</v>
      </c>
      <c r="O322">
        <v>14010</v>
      </c>
      <c r="P322">
        <v>1408</v>
      </c>
      <c r="Q322">
        <v>1899</v>
      </c>
      <c r="R322">
        <v>13519</v>
      </c>
    </row>
    <row r="323" spans="1:18" x14ac:dyDescent="0.25">
      <c r="A323" t="s">
        <v>19732</v>
      </c>
      <c r="B323" t="s">
        <v>72</v>
      </c>
      <c r="C323" t="s">
        <v>242</v>
      </c>
      <c r="D323" t="s">
        <v>140</v>
      </c>
      <c r="E323" t="s">
        <v>19223</v>
      </c>
      <c r="F323">
        <v>63</v>
      </c>
      <c r="G323">
        <v>2203</v>
      </c>
      <c r="H323">
        <v>1</v>
      </c>
      <c r="I323">
        <v>6</v>
      </c>
      <c r="J323">
        <v>1</v>
      </c>
      <c r="K323">
        <v>4</v>
      </c>
      <c r="L323">
        <v>6</v>
      </c>
      <c r="M323">
        <v>63</v>
      </c>
      <c r="N323">
        <v>2211</v>
      </c>
      <c r="O323">
        <v>21</v>
      </c>
      <c r="P323">
        <v>2</v>
      </c>
      <c r="Q323">
        <v>0</v>
      </c>
      <c r="R323">
        <v>23</v>
      </c>
    </row>
    <row r="324" spans="1:18" x14ac:dyDescent="0.25">
      <c r="A324" t="s">
        <v>19733</v>
      </c>
      <c r="B324" t="s">
        <v>19169</v>
      </c>
      <c r="C324" t="s">
        <v>81</v>
      </c>
      <c r="D324" t="s">
        <v>248</v>
      </c>
      <c r="E324" t="s">
        <v>19223</v>
      </c>
      <c r="F324">
        <v>0</v>
      </c>
      <c r="G324">
        <v>0</v>
      </c>
      <c r="H324">
        <v>8</v>
      </c>
      <c r="I324">
        <v>47</v>
      </c>
      <c r="J324">
        <v>0</v>
      </c>
      <c r="K324">
        <v>0</v>
      </c>
      <c r="L324">
        <v>0</v>
      </c>
      <c r="M324">
        <v>8</v>
      </c>
      <c r="N324">
        <v>47</v>
      </c>
      <c r="O324">
        <v>0</v>
      </c>
      <c r="P324">
        <v>5</v>
      </c>
      <c r="Q324">
        <v>0</v>
      </c>
      <c r="R324">
        <v>5</v>
      </c>
    </row>
    <row r="325" spans="1:18" x14ac:dyDescent="0.25">
      <c r="A325" t="s">
        <v>19734</v>
      </c>
      <c r="B325" t="s">
        <v>19169</v>
      </c>
      <c r="C325" t="s">
        <v>237</v>
      </c>
      <c r="D325" t="s">
        <v>168</v>
      </c>
      <c r="E325" t="s">
        <v>19223</v>
      </c>
      <c r="F325">
        <v>0</v>
      </c>
      <c r="G325">
        <v>0</v>
      </c>
      <c r="H325">
        <v>2</v>
      </c>
      <c r="I325">
        <v>12</v>
      </c>
      <c r="J325">
        <v>0</v>
      </c>
      <c r="K325">
        <v>0</v>
      </c>
      <c r="L325">
        <v>0</v>
      </c>
      <c r="M325">
        <v>2</v>
      </c>
      <c r="N325">
        <v>12</v>
      </c>
      <c r="O325">
        <v>0</v>
      </c>
      <c r="P325">
        <v>0</v>
      </c>
      <c r="Q325">
        <v>0</v>
      </c>
      <c r="R325">
        <v>0</v>
      </c>
    </row>
    <row r="326" spans="1:18" x14ac:dyDescent="0.25">
      <c r="A326" t="s">
        <v>19735</v>
      </c>
      <c r="B326" t="s">
        <v>76</v>
      </c>
      <c r="C326" t="s">
        <v>239</v>
      </c>
      <c r="D326" t="s">
        <v>98</v>
      </c>
      <c r="E326" t="s">
        <v>19223</v>
      </c>
      <c r="F326">
        <v>0</v>
      </c>
      <c r="G326">
        <v>0</v>
      </c>
      <c r="H326">
        <v>0</v>
      </c>
      <c r="I326">
        <v>0</v>
      </c>
      <c r="J326">
        <v>0</v>
      </c>
      <c r="K326">
        <v>0</v>
      </c>
      <c r="L326">
        <v>0</v>
      </c>
      <c r="M326">
        <v>0</v>
      </c>
      <c r="N326">
        <v>0</v>
      </c>
      <c r="O326">
        <v>92</v>
      </c>
      <c r="P326">
        <v>3</v>
      </c>
      <c r="Q326">
        <v>8</v>
      </c>
      <c r="R326">
        <v>87</v>
      </c>
    </row>
    <row r="327" spans="1:18" x14ac:dyDescent="0.25">
      <c r="A327" t="s">
        <v>19736</v>
      </c>
      <c r="B327" t="s">
        <v>76</v>
      </c>
      <c r="C327" t="s">
        <v>246</v>
      </c>
      <c r="D327" t="s">
        <v>246</v>
      </c>
      <c r="E327" t="s">
        <v>19223</v>
      </c>
      <c r="F327">
        <v>0</v>
      </c>
      <c r="G327">
        <v>0</v>
      </c>
      <c r="H327">
        <v>0</v>
      </c>
      <c r="I327">
        <v>0</v>
      </c>
      <c r="J327">
        <v>0</v>
      </c>
      <c r="K327">
        <v>0</v>
      </c>
      <c r="L327">
        <v>0</v>
      </c>
      <c r="M327">
        <v>0</v>
      </c>
      <c r="N327">
        <v>0</v>
      </c>
      <c r="O327">
        <v>25</v>
      </c>
      <c r="P327">
        <v>11</v>
      </c>
      <c r="Q327">
        <v>5</v>
      </c>
      <c r="R327">
        <v>31</v>
      </c>
    </row>
    <row r="328" spans="1:18" x14ac:dyDescent="0.25">
      <c r="A328" t="s">
        <v>19737</v>
      </c>
      <c r="B328" t="s">
        <v>75</v>
      </c>
      <c r="C328" t="s">
        <v>239</v>
      </c>
      <c r="D328" t="s">
        <v>87</v>
      </c>
      <c r="E328" t="s">
        <v>19223</v>
      </c>
      <c r="F328">
        <v>1</v>
      </c>
      <c r="G328">
        <v>16</v>
      </c>
      <c r="H328">
        <v>0</v>
      </c>
      <c r="I328">
        <v>0</v>
      </c>
      <c r="J328">
        <v>0</v>
      </c>
      <c r="K328">
        <v>0</v>
      </c>
      <c r="L328">
        <v>0</v>
      </c>
      <c r="M328">
        <v>1</v>
      </c>
      <c r="N328">
        <v>16</v>
      </c>
      <c r="O328">
        <v>0</v>
      </c>
      <c r="P328">
        <v>0</v>
      </c>
      <c r="Q328">
        <v>0</v>
      </c>
      <c r="R328">
        <v>0</v>
      </c>
    </row>
    <row r="329" spans="1:18" x14ac:dyDescent="0.25">
      <c r="A329" t="s">
        <v>19738</v>
      </c>
      <c r="B329" t="s">
        <v>72</v>
      </c>
      <c r="C329" t="s">
        <v>244</v>
      </c>
      <c r="D329" t="s">
        <v>233</v>
      </c>
      <c r="E329" t="s">
        <v>19223</v>
      </c>
      <c r="F329">
        <v>429</v>
      </c>
      <c r="G329">
        <v>12472</v>
      </c>
      <c r="H329">
        <v>14</v>
      </c>
      <c r="I329">
        <v>308</v>
      </c>
      <c r="J329">
        <v>27</v>
      </c>
      <c r="K329">
        <v>639</v>
      </c>
      <c r="L329">
        <v>78.94</v>
      </c>
      <c r="M329">
        <v>416</v>
      </c>
      <c r="N329">
        <v>12219.94</v>
      </c>
      <c r="O329">
        <v>76</v>
      </c>
      <c r="P329">
        <v>6</v>
      </c>
      <c r="Q329">
        <v>10</v>
      </c>
      <c r="R329">
        <v>72</v>
      </c>
    </row>
    <row r="330" spans="1:18" x14ac:dyDescent="0.25">
      <c r="A330" t="s">
        <v>19739</v>
      </c>
      <c r="B330" t="s">
        <v>76</v>
      </c>
      <c r="C330" t="s">
        <v>242</v>
      </c>
      <c r="D330" t="s">
        <v>224</v>
      </c>
      <c r="E330" t="s">
        <v>19223</v>
      </c>
      <c r="F330">
        <v>0</v>
      </c>
      <c r="G330">
        <v>0</v>
      </c>
      <c r="H330">
        <v>0</v>
      </c>
      <c r="I330">
        <v>0</v>
      </c>
      <c r="J330">
        <v>0</v>
      </c>
      <c r="K330">
        <v>0</v>
      </c>
      <c r="L330">
        <v>0</v>
      </c>
      <c r="M330">
        <v>0</v>
      </c>
      <c r="N330">
        <v>0</v>
      </c>
      <c r="O330">
        <v>89</v>
      </c>
      <c r="P330">
        <v>12</v>
      </c>
      <c r="Q330">
        <v>19</v>
      </c>
      <c r="R330">
        <v>82</v>
      </c>
    </row>
    <row r="331" spans="1:18" x14ac:dyDescent="0.25">
      <c r="A331" t="s">
        <v>19740</v>
      </c>
      <c r="B331" t="s">
        <v>73</v>
      </c>
      <c r="C331" t="s">
        <v>241</v>
      </c>
      <c r="D331" t="s">
        <v>175</v>
      </c>
      <c r="E331" t="s">
        <v>19223</v>
      </c>
      <c r="F331">
        <v>101</v>
      </c>
      <c r="G331">
        <v>671</v>
      </c>
      <c r="H331">
        <v>4</v>
      </c>
      <c r="I331">
        <v>20</v>
      </c>
      <c r="J331">
        <v>4</v>
      </c>
      <c r="K331">
        <v>22</v>
      </c>
      <c r="L331">
        <v>12</v>
      </c>
      <c r="M331">
        <v>101</v>
      </c>
      <c r="N331">
        <v>681</v>
      </c>
      <c r="O331">
        <v>19</v>
      </c>
      <c r="P331">
        <v>1</v>
      </c>
      <c r="Q331">
        <v>3</v>
      </c>
      <c r="R331">
        <v>17</v>
      </c>
    </row>
    <row r="332" spans="1:18" x14ac:dyDescent="0.25">
      <c r="A332" t="s">
        <v>19741</v>
      </c>
      <c r="B332" t="s">
        <v>74</v>
      </c>
      <c r="C332" t="s">
        <v>244</v>
      </c>
      <c r="D332" t="s">
        <v>109</v>
      </c>
      <c r="E332" t="s">
        <v>19223</v>
      </c>
      <c r="F332">
        <v>88</v>
      </c>
      <c r="G332">
        <v>4695.1099999999997</v>
      </c>
      <c r="H332">
        <v>3</v>
      </c>
      <c r="I332">
        <v>104</v>
      </c>
      <c r="J332">
        <v>2</v>
      </c>
      <c r="K332">
        <v>77</v>
      </c>
      <c r="L332">
        <v>8.9700000000000006</v>
      </c>
      <c r="M332">
        <v>89</v>
      </c>
      <c r="N332">
        <v>4731.08</v>
      </c>
      <c r="O332">
        <v>11</v>
      </c>
      <c r="P332">
        <v>5</v>
      </c>
      <c r="Q332">
        <v>1</v>
      </c>
      <c r="R332">
        <v>15</v>
      </c>
    </row>
    <row r="333" spans="1:18" x14ac:dyDescent="0.25">
      <c r="A333" t="s">
        <v>19742</v>
      </c>
      <c r="B333" t="s">
        <v>74</v>
      </c>
      <c r="C333" t="s">
        <v>245</v>
      </c>
      <c r="D333" t="s">
        <v>257</v>
      </c>
      <c r="E333" t="s">
        <v>19223</v>
      </c>
      <c r="F333">
        <v>1791</v>
      </c>
      <c r="G333">
        <v>90720.1</v>
      </c>
      <c r="H333">
        <v>89</v>
      </c>
      <c r="I333">
        <v>4598</v>
      </c>
      <c r="J333">
        <v>89</v>
      </c>
      <c r="K333">
        <v>4354</v>
      </c>
      <c r="L333">
        <v>385.94</v>
      </c>
      <c r="M333">
        <v>1791</v>
      </c>
      <c r="N333">
        <v>91350.04</v>
      </c>
      <c r="O333">
        <v>322</v>
      </c>
      <c r="P333">
        <v>45</v>
      </c>
      <c r="Q333">
        <v>38</v>
      </c>
      <c r="R333">
        <v>329</v>
      </c>
    </row>
    <row r="334" spans="1:18" x14ac:dyDescent="0.25">
      <c r="A334" t="s">
        <v>19743</v>
      </c>
      <c r="B334" t="s">
        <v>74</v>
      </c>
      <c r="C334" t="s">
        <v>239</v>
      </c>
      <c r="D334" t="s">
        <v>98</v>
      </c>
      <c r="E334" t="s">
        <v>19223</v>
      </c>
      <c r="F334">
        <v>200</v>
      </c>
      <c r="G334">
        <v>10334</v>
      </c>
      <c r="H334">
        <v>24</v>
      </c>
      <c r="I334">
        <v>1615</v>
      </c>
      <c r="J334">
        <v>9</v>
      </c>
      <c r="K334">
        <v>777</v>
      </c>
      <c r="L334">
        <v>54</v>
      </c>
      <c r="M334">
        <v>215</v>
      </c>
      <c r="N334">
        <v>11226</v>
      </c>
      <c r="O334">
        <v>36</v>
      </c>
      <c r="P334">
        <v>6</v>
      </c>
      <c r="Q334">
        <v>4</v>
      </c>
      <c r="R334">
        <v>38</v>
      </c>
    </row>
    <row r="335" spans="1:18" x14ac:dyDescent="0.25">
      <c r="A335" t="s">
        <v>19744</v>
      </c>
      <c r="B335" t="s">
        <v>75</v>
      </c>
      <c r="C335" t="s">
        <v>243</v>
      </c>
      <c r="D335" t="s">
        <v>97</v>
      </c>
      <c r="E335" t="s">
        <v>19223</v>
      </c>
      <c r="F335">
        <v>4</v>
      </c>
      <c r="G335">
        <v>58</v>
      </c>
      <c r="H335">
        <v>0</v>
      </c>
      <c r="I335">
        <v>0</v>
      </c>
      <c r="J335">
        <v>1</v>
      </c>
      <c r="K335">
        <v>12</v>
      </c>
      <c r="L335">
        <v>-2</v>
      </c>
      <c r="M335">
        <v>3</v>
      </c>
      <c r="N335">
        <v>44</v>
      </c>
      <c r="O335">
        <v>0</v>
      </c>
      <c r="P335">
        <v>0</v>
      </c>
      <c r="Q335">
        <v>0</v>
      </c>
      <c r="R335">
        <v>0</v>
      </c>
    </row>
    <row r="336" spans="1:18" x14ac:dyDescent="0.25">
      <c r="A336" t="s">
        <v>19745</v>
      </c>
      <c r="B336" t="s">
        <v>76</v>
      </c>
      <c r="C336" t="s">
        <v>241</v>
      </c>
      <c r="D336" t="s">
        <v>189</v>
      </c>
      <c r="E336" t="s">
        <v>19223</v>
      </c>
      <c r="F336">
        <v>0</v>
      </c>
      <c r="G336">
        <v>0</v>
      </c>
      <c r="H336">
        <v>0</v>
      </c>
      <c r="I336">
        <v>0</v>
      </c>
      <c r="J336">
        <v>0</v>
      </c>
      <c r="K336">
        <v>0</v>
      </c>
      <c r="L336">
        <v>0</v>
      </c>
      <c r="M336">
        <v>0</v>
      </c>
      <c r="N336">
        <v>0</v>
      </c>
      <c r="O336">
        <v>8</v>
      </c>
      <c r="P336">
        <v>1</v>
      </c>
      <c r="Q336">
        <v>3</v>
      </c>
      <c r="R336">
        <v>6</v>
      </c>
    </row>
    <row r="337" spans="1:18" x14ac:dyDescent="0.25">
      <c r="A337" t="s">
        <v>19746</v>
      </c>
      <c r="B337" t="s">
        <v>76</v>
      </c>
      <c r="C337" t="s">
        <v>242</v>
      </c>
      <c r="D337" t="s">
        <v>179</v>
      </c>
      <c r="E337" t="s">
        <v>19223</v>
      </c>
      <c r="F337">
        <v>0</v>
      </c>
      <c r="G337">
        <v>0</v>
      </c>
      <c r="H337">
        <v>0</v>
      </c>
      <c r="I337">
        <v>0</v>
      </c>
      <c r="J337">
        <v>0</v>
      </c>
      <c r="K337">
        <v>0</v>
      </c>
      <c r="L337">
        <v>0</v>
      </c>
      <c r="M337">
        <v>0</v>
      </c>
      <c r="N337">
        <v>0</v>
      </c>
      <c r="O337">
        <v>8</v>
      </c>
      <c r="P337">
        <v>2</v>
      </c>
      <c r="Q337">
        <v>2</v>
      </c>
      <c r="R337">
        <v>8</v>
      </c>
    </row>
    <row r="338" spans="1:18" x14ac:dyDescent="0.25">
      <c r="A338" t="s">
        <v>19747</v>
      </c>
      <c r="B338" t="s">
        <v>72</v>
      </c>
      <c r="C338" t="s">
        <v>241</v>
      </c>
      <c r="D338" t="s">
        <v>202</v>
      </c>
      <c r="E338" t="s">
        <v>19223</v>
      </c>
      <c r="F338">
        <v>311</v>
      </c>
      <c r="G338">
        <v>8205.4699999999993</v>
      </c>
      <c r="H338">
        <v>18</v>
      </c>
      <c r="I338">
        <v>743</v>
      </c>
      <c r="J338">
        <v>18</v>
      </c>
      <c r="K338">
        <v>698</v>
      </c>
      <c r="L338">
        <v>26.41</v>
      </c>
      <c r="M338">
        <v>311</v>
      </c>
      <c r="N338">
        <v>8276.8799999999992</v>
      </c>
      <c r="O338">
        <v>55</v>
      </c>
      <c r="P338">
        <v>2</v>
      </c>
      <c r="Q338">
        <v>13</v>
      </c>
      <c r="R338">
        <v>44</v>
      </c>
    </row>
    <row r="339" spans="1:18" x14ac:dyDescent="0.25">
      <c r="A339" t="s">
        <v>19748</v>
      </c>
      <c r="B339" t="s">
        <v>73</v>
      </c>
      <c r="C339" t="s">
        <v>243</v>
      </c>
      <c r="D339" t="s">
        <v>178</v>
      </c>
      <c r="E339" t="s">
        <v>19223</v>
      </c>
      <c r="F339">
        <v>71</v>
      </c>
      <c r="G339">
        <v>452</v>
      </c>
      <c r="H339">
        <v>1</v>
      </c>
      <c r="I339">
        <v>6.47</v>
      </c>
      <c r="J339">
        <v>4</v>
      </c>
      <c r="K339">
        <v>17</v>
      </c>
      <c r="L339">
        <v>0</v>
      </c>
      <c r="M339">
        <v>68</v>
      </c>
      <c r="N339">
        <v>441.47</v>
      </c>
      <c r="O339">
        <v>1</v>
      </c>
      <c r="P339">
        <v>1</v>
      </c>
      <c r="Q339">
        <v>0</v>
      </c>
      <c r="R339">
        <v>2</v>
      </c>
    </row>
    <row r="340" spans="1:18" x14ac:dyDescent="0.25">
      <c r="A340" t="s">
        <v>19749</v>
      </c>
      <c r="B340" t="s">
        <v>76</v>
      </c>
      <c r="C340" t="s">
        <v>239</v>
      </c>
      <c r="D340" t="s">
        <v>110</v>
      </c>
      <c r="E340" t="s">
        <v>19223</v>
      </c>
      <c r="F340">
        <v>0</v>
      </c>
      <c r="G340">
        <v>0</v>
      </c>
      <c r="H340">
        <v>0</v>
      </c>
      <c r="I340">
        <v>0</v>
      </c>
      <c r="J340">
        <v>0</v>
      </c>
      <c r="K340">
        <v>0</v>
      </c>
      <c r="L340">
        <v>0</v>
      </c>
      <c r="M340">
        <v>0</v>
      </c>
      <c r="N340">
        <v>0</v>
      </c>
      <c r="O340">
        <v>140</v>
      </c>
      <c r="P340">
        <v>9</v>
      </c>
      <c r="Q340">
        <v>18</v>
      </c>
      <c r="R340">
        <v>131</v>
      </c>
    </row>
    <row r="341" spans="1:18" x14ac:dyDescent="0.25">
      <c r="A341" t="s">
        <v>19750</v>
      </c>
      <c r="B341" t="s">
        <v>76</v>
      </c>
      <c r="C341" t="s">
        <v>239</v>
      </c>
      <c r="D341" t="s">
        <v>133</v>
      </c>
      <c r="E341" t="s">
        <v>19223</v>
      </c>
      <c r="F341">
        <v>0</v>
      </c>
      <c r="G341">
        <v>0</v>
      </c>
      <c r="H341">
        <v>0</v>
      </c>
      <c r="I341">
        <v>0</v>
      </c>
      <c r="J341">
        <v>0</v>
      </c>
      <c r="K341">
        <v>0</v>
      </c>
      <c r="L341">
        <v>0</v>
      </c>
      <c r="M341">
        <v>0</v>
      </c>
      <c r="N341">
        <v>0</v>
      </c>
      <c r="O341">
        <v>64</v>
      </c>
      <c r="P341">
        <v>3</v>
      </c>
      <c r="Q341">
        <v>4</v>
      </c>
      <c r="R341">
        <v>63</v>
      </c>
    </row>
    <row r="342" spans="1:18" x14ac:dyDescent="0.25">
      <c r="A342" t="s">
        <v>19751</v>
      </c>
      <c r="B342" t="s">
        <v>73</v>
      </c>
      <c r="C342" t="s">
        <v>239</v>
      </c>
      <c r="D342" t="s">
        <v>208</v>
      </c>
      <c r="E342" t="s">
        <v>19223</v>
      </c>
      <c r="F342">
        <v>157</v>
      </c>
      <c r="G342">
        <v>952.98</v>
      </c>
      <c r="H342">
        <v>7</v>
      </c>
      <c r="I342">
        <v>33</v>
      </c>
      <c r="J342">
        <v>10</v>
      </c>
      <c r="K342">
        <v>51</v>
      </c>
      <c r="L342">
        <v>13.96</v>
      </c>
      <c r="M342">
        <v>154</v>
      </c>
      <c r="N342">
        <v>948.94</v>
      </c>
      <c r="O342">
        <v>8</v>
      </c>
      <c r="P342">
        <v>1</v>
      </c>
      <c r="Q342">
        <v>1</v>
      </c>
      <c r="R342">
        <v>8</v>
      </c>
    </row>
    <row r="343" spans="1:18" x14ac:dyDescent="0.25">
      <c r="A343" t="s">
        <v>19752</v>
      </c>
      <c r="B343" t="s">
        <v>75</v>
      </c>
      <c r="C343" t="s">
        <v>239</v>
      </c>
      <c r="D343" t="s">
        <v>83</v>
      </c>
      <c r="E343" t="s">
        <v>19223</v>
      </c>
      <c r="F343">
        <v>9</v>
      </c>
      <c r="G343">
        <v>197</v>
      </c>
      <c r="H343">
        <v>1</v>
      </c>
      <c r="I343">
        <v>21</v>
      </c>
      <c r="J343">
        <v>1</v>
      </c>
      <c r="K343">
        <v>20</v>
      </c>
      <c r="L343">
        <v>0</v>
      </c>
      <c r="M343">
        <v>9</v>
      </c>
      <c r="N343">
        <v>198</v>
      </c>
      <c r="O343">
        <v>0</v>
      </c>
      <c r="P343">
        <v>0</v>
      </c>
      <c r="Q343">
        <v>0</v>
      </c>
      <c r="R343">
        <v>0</v>
      </c>
    </row>
    <row r="344" spans="1:18" x14ac:dyDescent="0.25">
      <c r="A344" t="s">
        <v>19753</v>
      </c>
      <c r="B344" t="s">
        <v>72</v>
      </c>
      <c r="C344" t="s">
        <v>241</v>
      </c>
      <c r="D344" t="s">
        <v>210</v>
      </c>
      <c r="E344" t="s">
        <v>19223</v>
      </c>
      <c r="F344">
        <v>222</v>
      </c>
      <c r="G344">
        <v>6932.49</v>
      </c>
      <c r="H344">
        <v>8</v>
      </c>
      <c r="I344">
        <v>158</v>
      </c>
      <c r="J344">
        <v>5</v>
      </c>
      <c r="K344">
        <v>75</v>
      </c>
      <c r="L344">
        <v>-477.94</v>
      </c>
      <c r="M344">
        <v>225</v>
      </c>
      <c r="N344">
        <v>6537.55</v>
      </c>
      <c r="O344">
        <v>32</v>
      </c>
      <c r="P344">
        <v>2</v>
      </c>
      <c r="Q344">
        <v>4</v>
      </c>
      <c r="R344">
        <v>30</v>
      </c>
    </row>
    <row r="345" spans="1:18" x14ac:dyDescent="0.25">
      <c r="A345" t="s">
        <v>19754</v>
      </c>
      <c r="B345" t="s">
        <v>72</v>
      </c>
      <c r="C345" t="s">
        <v>244</v>
      </c>
      <c r="D345" t="s">
        <v>201</v>
      </c>
      <c r="E345" t="s">
        <v>19223</v>
      </c>
      <c r="F345">
        <v>631</v>
      </c>
      <c r="G345">
        <v>18377.22</v>
      </c>
      <c r="H345">
        <v>32</v>
      </c>
      <c r="I345">
        <v>857.47</v>
      </c>
      <c r="J345">
        <v>30</v>
      </c>
      <c r="K345">
        <v>711</v>
      </c>
      <c r="L345">
        <v>31.02</v>
      </c>
      <c r="M345">
        <v>633</v>
      </c>
      <c r="N345">
        <v>18554.71</v>
      </c>
      <c r="O345">
        <v>89</v>
      </c>
      <c r="P345">
        <v>6</v>
      </c>
      <c r="Q345">
        <v>13</v>
      </c>
      <c r="R345">
        <v>82</v>
      </c>
    </row>
    <row r="346" spans="1:18" x14ac:dyDescent="0.25">
      <c r="A346" t="s">
        <v>19755</v>
      </c>
      <c r="B346" t="s">
        <v>75</v>
      </c>
      <c r="C346" t="s">
        <v>243</v>
      </c>
      <c r="D346" t="s">
        <v>126</v>
      </c>
      <c r="E346" t="s">
        <v>19223</v>
      </c>
      <c r="F346">
        <v>3</v>
      </c>
      <c r="G346">
        <v>61</v>
      </c>
      <c r="H346">
        <v>0</v>
      </c>
      <c r="I346">
        <v>0</v>
      </c>
      <c r="J346">
        <v>0</v>
      </c>
      <c r="K346">
        <v>0</v>
      </c>
      <c r="L346">
        <v>0</v>
      </c>
      <c r="M346">
        <v>3</v>
      </c>
      <c r="N346">
        <v>61</v>
      </c>
      <c r="O346">
        <v>0</v>
      </c>
      <c r="P346">
        <v>0</v>
      </c>
      <c r="Q346">
        <v>0</v>
      </c>
      <c r="R346">
        <v>0</v>
      </c>
    </row>
    <row r="347" spans="1:18" x14ac:dyDescent="0.25">
      <c r="A347" t="s">
        <v>19756</v>
      </c>
      <c r="B347" t="s">
        <v>76</v>
      </c>
      <c r="C347" t="s">
        <v>245</v>
      </c>
      <c r="D347" t="s">
        <v>216</v>
      </c>
      <c r="E347" t="s">
        <v>19223</v>
      </c>
      <c r="F347">
        <v>0</v>
      </c>
      <c r="G347">
        <v>0</v>
      </c>
      <c r="H347">
        <v>0</v>
      </c>
      <c r="I347">
        <v>0</v>
      </c>
      <c r="J347">
        <v>0</v>
      </c>
      <c r="K347">
        <v>0</v>
      </c>
      <c r="L347">
        <v>0</v>
      </c>
      <c r="M347">
        <v>0</v>
      </c>
      <c r="N347">
        <v>0</v>
      </c>
      <c r="O347">
        <v>21</v>
      </c>
      <c r="P347">
        <v>1</v>
      </c>
      <c r="Q347">
        <v>2</v>
      </c>
      <c r="R347">
        <v>20</v>
      </c>
    </row>
    <row r="348" spans="1:18" x14ac:dyDescent="0.25">
      <c r="A348" t="s">
        <v>19757</v>
      </c>
      <c r="B348" t="s">
        <v>72</v>
      </c>
      <c r="C348" t="s">
        <v>239</v>
      </c>
      <c r="D348" t="s">
        <v>208</v>
      </c>
      <c r="E348" t="s">
        <v>19223</v>
      </c>
      <c r="F348">
        <v>252</v>
      </c>
      <c r="G348">
        <v>5553.2</v>
      </c>
      <c r="H348">
        <v>10</v>
      </c>
      <c r="I348">
        <v>137</v>
      </c>
      <c r="J348">
        <v>14</v>
      </c>
      <c r="K348">
        <v>210</v>
      </c>
      <c r="L348">
        <v>26.9</v>
      </c>
      <c r="M348">
        <v>248</v>
      </c>
      <c r="N348">
        <v>5507.1</v>
      </c>
      <c r="O348">
        <v>118</v>
      </c>
      <c r="P348">
        <v>17</v>
      </c>
      <c r="Q348">
        <v>20</v>
      </c>
      <c r="R348">
        <v>115</v>
      </c>
    </row>
    <row r="349" spans="1:18" x14ac:dyDescent="0.25">
      <c r="A349" t="s">
        <v>19758</v>
      </c>
      <c r="B349" t="s">
        <v>76</v>
      </c>
      <c r="C349" t="s">
        <v>239</v>
      </c>
      <c r="D349" t="s">
        <v>130</v>
      </c>
      <c r="E349" t="s">
        <v>19223</v>
      </c>
      <c r="F349">
        <v>0</v>
      </c>
      <c r="G349">
        <v>0</v>
      </c>
      <c r="H349">
        <v>0</v>
      </c>
      <c r="I349">
        <v>0</v>
      </c>
      <c r="J349">
        <v>0</v>
      </c>
      <c r="K349">
        <v>0</v>
      </c>
      <c r="L349">
        <v>0</v>
      </c>
      <c r="M349">
        <v>0</v>
      </c>
      <c r="N349">
        <v>0</v>
      </c>
      <c r="O349">
        <v>66</v>
      </c>
      <c r="P349">
        <v>5</v>
      </c>
      <c r="Q349">
        <v>10</v>
      </c>
      <c r="R349">
        <v>61</v>
      </c>
    </row>
    <row r="350" spans="1:18" x14ac:dyDescent="0.25">
      <c r="A350" t="s">
        <v>19759</v>
      </c>
      <c r="B350" t="s">
        <v>75</v>
      </c>
      <c r="C350" t="s">
        <v>244</v>
      </c>
      <c r="D350" t="s">
        <v>211</v>
      </c>
      <c r="E350" t="s">
        <v>19223</v>
      </c>
      <c r="F350">
        <v>1</v>
      </c>
      <c r="G350">
        <v>24</v>
      </c>
      <c r="H350">
        <v>0</v>
      </c>
      <c r="I350">
        <v>0</v>
      </c>
      <c r="J350">
        <v>1</v>
      </c>
      <c r="K350">
        <v>24</v>
      </c>
      <c r="L350">
        <v>0</v>
      </c>
      <c r="M350">
        <v>0</v>
      </c>
      <c r="N350">
        <v>0</v>
      </c>
      <c r="O350">
        <v>0</v>
      </c>
      <c r="P350">
        <v>0</v>
      </c>
      <c r="Q350">
        <v>0</v>
      </c>
      <c r="R350">
        <v>0</v>
      </c>
    </row>
    <row r="351" spans="1:18" x14ac:dyDescent="0.25">
      <c r="A351" t="s">
        <v>19760</v>
      </c>
      <c r="B351" t="s">
        <v>73</v>
      </c>
      <c r="C351" t="s">
        <v>243</v>
      </c>
      <c r="D351" t="s">
        <v>141</v>
      </c>
      <c r="E351" t="s">
        <v>19223</v>
      </c>
      <c r="F351">
        <v>1</v>
      </c>
      <c r="G351">
        <v>6</v>
      </c>
      <c r="H351">
        <v>0</v>
      </c>
      <c r="I351">
        <v>0</v>
      </c>
      <c r="J351">
        <v>0</v>
      </c>
      <c r="K351">
        <v>0</v>
      </c>
      <c r="L351">
        <v>0</v>
      </c>
      <c r="M351">
        <v>1</v>
      </c>
      <c r="N351">
        <v>6</v>
      </c>
      <c r="O351">
        <v>0</v>
      </c>
      <c r="P351">
        <v>0</v>
      </c>
      <c r="Q351">
        <v>0</v>
      </c>
      <c r="R351">
        <v>0</v>
      </c>
    </row>
    <row r="352" spans="1:18" x14ac:dyDescent="0.25">
      <c r="A352" t="s">
        <v>19761</v>
      </c>
      <c r="B352" t="s">
        <v>74</v>
      </c>
      <c r="C352" t="s">
        <v>243</v>
      </c>
      <c r="D352" t="s">
        <v>194</v>
      </c>
      <c r="E352" t="s">
        <v>19223</v>
      </c>
      <c r="F352">
        <v>196</v>
      </c>
      <c r="G352">
        <v>7834.22</v>
      </c>
      <c r="H352">
        <v>8</v>
      </c>
      <c r="I352">
        <v>130</v>
      </c>
      <c r="J352">
        <v>3</v>
      </c>
      <c r="K352">
        <v>146</v>
      </c>
      <c r="L352">
        <v>-46.06</v>
      </c>
      <c r="M352">
        <v>201</v>
      </c>
      <c r="N352">
        <v>7772.16</v>
      </c>
      <c r="O352">
        <v>34</v>
      </c>
      <c r="P352">
        <v>5</v>
      </c>
      <c r="Q352">
        <v>4</v>
      </c>
      <c r="R352">
        <v>35</v>
      </c>
    </row>
    <row r="353" spans="1:18" x14ac:dyDescent="0.25">
      <c r="A353" t="s">
        <v>19762</v>
      </c>
      <c r="B353" t="s">
        <v>73</v>
      </c>
      <c r="C353" t="s">
        <v>244</v>
      </c>
      <c r="D353" t="s">
        <v>204</v>
      </c>
      <c r="E353" t="s">
        <v>19223</v>
      </c>
      <c r="F353">
        <v>49</v>
      </c>
      <c r="G353">
        <v>363</v>
      </c>
      <c r="H353">
        <v>2</v>
      </c>
      <c r="I353">
        <v>9</v>
      </c>
      <c r="J353">
        <v>3</v>
      </c>
      <c r="K353">
        <v>21</v>
      </c>
      <c r="L353">
        <v>0</v>
      </c>
      <c r="M353">
        <v>48</v>
      </c>
      <c r="N353">
        <v>351</v>
      </c>
      <c r="O353">
        <v>4</v>
      </c>
      <c r="P353">
        <v>1</v>
      </c>
      <c r="Q353">
        <v>0</v>
      </c>
      <c r="R353">
        <v>5</v>
      </c>
    </row>
    <row r="354" spans="1:18" x14ac:dyDescent="0.25">
      <c r="A354" t="s">
        <v>19763</v>
      </c>
      <c r="B354" t="s">
        <v>76</v>
      </c>
      <c r="C354" t="s">
        <v>242</v>
      </c>
      <c r="D354" t="s">
        <v>99</v>
      </c>
      <c r="E354" t="s">
        <v>19223</v>
      </c>
      <c r="F354">
        <v>0</v>
      </c>
      <c r="G354">
        <v>0</v>
      </c>
      <c r="H354">
        <v>0</v>
      </c>
      <c r="I354">
        <v>0</v>
      </c>
      <c r="J354">
        <v>0</v>
      </c>
      <c r="K354">
        <v>0</v>
      </c>
      <c r="L354">
        <v>0</v>
      </c>
      <c r="M354">
        <v>0</v>
      </c>
      <c r="N354">
        <v>0</v>
      </c>
      <c r="O354">
        <v>115</v>
      </c>
      <c r="P354">
        <v>10</v>
      </c>
      <c r="Q354">
        <v>18</v>
      </c>
      <c r="R354">
        <v>107</v>
      </c>
    </row>
    <row r="355" spans="1:18" x14ac:dyDescent="0.25">
      <c r="A355" t="s">
        <v>19764</v>
      </c>
      <c r="B355" t="s">
        <v>75</v>
      </c>
      <c r="C355" t="s">
        <v>242</v>
      </c>
      <c r="D355" t="s">
        <v>159</v>
      </c>
      <c r="E355" t="s">
        <v>19223</v>
      </c>
      <c r="F355">
        <v>1</v>
      </c>
      <c r="G355">
        <v>15</v>
      </c>
      <c r="H355">
        <v>0</v>
      </c>
      <c r="I355">
        <v>0</v>
      </c>
      <c r="J355">
        <v>0</v>
      </c>
      <c r="K355">
        <v>0</v>
      </c>
      <c r="L355">
        <v>0</v>
      </c>
      <c r="M355">
        <v>1</v>
      </c>
      <c r="N355">
        <v>15</v>
      </c>
      <c r="O355">
        <v>0</v>
      </c>
      <c r="P355">
        <v>0</v>
      </c>
      <c r="Q355">
        <v>0</v>
      </c>
      <c r="R355">
        <v>0</v>
      </c>
    </row>
    <row r="356" spans="1:18" x14ac:dyDescent="0.25">
      <c r="A356" t="s">
        <v>19765</v>
      </c>
      <c r="B356" t="s">
        <v>72</v>
      </c>
      <c r="C356" t="s">
        <v>241</v>
      </c>
      <c r="D356" t="s">
        <v>175</v>
      </c>
      <c r="E356" t="s">
        <v>19223</v>
      </c>
      <c r="F356">
        <v>205</v>
      </c>
      <c r="G356">
        <v>6195.11</v>
      </c>
      <c r="H356">
        <v>9</v>
      </c>
      <c r="I356">
        <v>205</v>
      </c>
      <c r="J356">
        <v>10</v>
      </c>
      <c r="K356">
        <v>320</v>
      </c>
      <c r="L356">
        <v>64.97</v>
      </c>
      <c r="M356">
        <v>204</v>
      </c>
      <c r="N356">
        <v>6145.08</v>
      </c>
      <c r="O356">
        <v>84</v>
      </c>
      <c r="P356">
        <v>12</v>
      </c>
      <c r="Q356">
        <v>9</v>
      </c>
      <c r="R356">
        <v>87</v>
      </c>
    </row>
    <row r="357" spans="1:18" x14ac:dyDescent="0.25">
      <c r="A357" t="s">
        <v>19766</v>
      </c>
      <c r="B357" t="s">
        <v>72</v>
      </c>
      <c r="C357" t="s">
        <v>239</v>
      </c>
      <c r="D357" t="s">
        <v>127</v>
      </c>
      <c r="E357" t="s">
        <v>19223</v>
      </c>
      <c r="F357">
        <v>398</v>
      </c>
      <c r="G357">
        <v>8902.7099999999991</v>
      </c>
      <c r="H357">
        <v>18</v>
      </c>
      <c r="I357">
        <v>447.47</v>
      </c>
      <c r="J357">
        <v>25</v>
      </c>
      <c r="K357">
        <v>363</v>
      </c>
      <c r="L357">
        <v>99.92</v>
      </c>
      <c r="M357">
        <v>391</v>
      </c>
      <c r="N357">
        <v>9087.1</v>
      </c>
      <c r="O357">
        <v>250</v>
      </c>
      <c r="P357">
        <v>26</v>
      </c>
      <c r="Q357">
        <v>25</v>
      </c>
      <c r="R357">
        <v>251</v>
      </c>
    </row>
    <row r="358" spans="1:18" x14ac:dyDescent="0.25">
      <c r="A358" t="s">
        <v>19767</v>
      </c>
      <c r="B358" t="s">
        <v>76</v>
      </c>
      <c r="C358" t="s">
        <v>240</v>
      </c>
      <c r="D358" t="s">
        <v>196</v>
      </c>
      <c r="E358" t="s">
        <v>19223</v>
      </c>
      <c r="F358">
        <v>0</v>
      </c>
      <c r="G358">
        <v>0</v>
      </c>
      <c r="H358">
        <v>0</v>
      </c>
      <c r="I358">
        <v>0</v>
      </c>
      <c r="J358">
        <v>0</v>
      </c>
      <c r="K358">
        <v>0</v>
      </c>
      <c r="L358">
        <v>0</v>
      </c>
      <c r="M358">
        <v>0</v>
      </c>
      <c r="N358">
        <v>0</v>
      </c>
      <c r="O358">
        <v>2</v>
      </c>
      <c r="P358">
        <v>0</v>
      </c>
      <c r="Q358">
        <v>2</v>
      </c>
      <c r="R358">
        <v>0</v>
      </c>
    </row>
    <row r="359" spans="1:18" x14ac:dyDescent="0.25">
      <c r="A359" t="s">
        <v>19768</v>
      </c>
      <c r="B359" t="s">
        <v>75</v>
      </c>
      <c r="C359" t="s">
        <v>242</v>
      </c>
      <c r="D359" t="s">
        <v>140</v>
      </c>
      <c r="E359" t="s">
        <v>19223</v>
      </c>
      <c r="F359">
        <v>1</v>
      </c>
      <c r="G359">
        <v>12</v>
      </c>
      <c r="H359">
        <v>0</v>
      </c>
      <c r="I359">
        <v>0</v>
      </c>
      <c r="J359">
        <v>0</v>
      </c>
      <c r="K359">
        <v>0</v>
      </c>
      <c r="L359">
        <v>0</v>
      </c>
      <c r="M359">
        <v>1</v>
      </c>
      <c r="N359">
        <v>12</v>
      </c>
      <c r="O359">
        <v>0</v>
      </c>
      <c r="P359">
        <v>0</v>
      </c>
      <c r="Q359">
        <v>0</v>
      </c>
      <c r="R359">
        <v>0</v>
      </c>
    </row>
    <row r="360" spans="1:18" x14ac:dyDescent="0.25">
      <c r="A360" t="s">
        <v>19769</v>
      </c>
      <c r="B360" t="s">
        <v>72</v>
      </c>
      <c r="C360" t="s">
        <v>244</v>
      </c>
      <c r="D360" t="s">
        <v>204</v>
      </c>
      <c r="E360" t="s">
        <v>19223</v>
      </c>
      <c r="F360">
        <v>122</v>
      </c>
      <c r="G360">
        <v>4294</v>
      </c>
      <c r="H360">
        <v>10</v>
      </c>
      <c r="I360">
        <v>384</v>
      </c>
      <c r="J360">
        <v>9</v>
      </c>
      <c r="K360">
        <v>349</v>
      </c>
      <c r="L360">
        <v>52.08</v>
      </c>
      <c r="M360">
        <v>123</v>
      </c>
      <c r="N360">
        <v>4381.08</v>
      </c>
      <c r="O360">
        <v>16</v>
      </c>
      <c r="P360">
        <v>2</v>
      </c>
      <c r="Q360">
        <v>4</v>
      </c>
      <c r="R360">
        <v>14</v>
      </c>
    </row>
    <row r="361" spans="1:18" x14ac:dyDescent="0.25">
      <c r="A361" t="s">
        <v>19770</v>
      </c>
      <c r="B361" t="s">
        <v>73</v>
      </c>
      <c r="C361" t="s">
        <v>242</v>
      </c>
      <c r="D361" t="s">
        <v>140</v>
      </c>
      <c r="E361" t="s">
        <v>19223</v>
      </c>
      <c r="F361">
        <v>28</v>
      </c>
      <c r="G361">
        <v>198</v>
      </c>
      <c r="H361">
        <v>1</v>
      </c>
      <c r="I361">
        <v>6</v>
      </c>
      <c r="J361">
        <v>1</v>
      </c>
      <c r="K361">
        <v>4</v>
      </c>
      <c r="L361">
        <v>3</v>
      </c>
      <c r="M361">
        <v>28</v>
      </c>
      <c r="N361">
        <v>203</v>
      </c>
      <c r="O361">
        <v>1</v>
      </c>
      <c r="P361">
        <v>0</v>
      </c>
      <c r="Q361">
        <v>0</v>
      </c>
      <c r="R361">
        <v>1</v>
      </c>
    </row>
    <row r="362" spans="1:18" x14ac:dyDescent="0.25">
      <c r="A362" t="s">
        <v>19771</v>
      </c>
      <c r="B362" t="s">
        <v>75</v>
      </c>
      <c r="C362" t="s">
        <v>242</v>
      </c>
      <c r="D362" t="s">
        <v>162</v>
      </c>
      <c r="E362" t="s">
        <v>19223</v>
      </c>
      <c r="F362">
        <v>1</v>
      </c>
      <c r="G362">
        <v>24</v>
      </c>
      <c r="H362">
        <v>0</v>
      </c>
      <c r="I362">
        <v>0</v>
      </c>
      <c r="J362">
        <v>0</v>
      </c>
      <c r="K362">
        <v>0</v>
      </c>
      <c r="L362">
        <v>0</v>
      </c>
      <c r="M362">
        <v>1</v>
      </c>
      <c r="N362">
        <v>24</v>
      </c>
      <c r="O362">
        <v>0</v>
      </c>
      <c r="P362">
        <v>0</v>
      </c>
      <c r="Q362">
        <v>0</v>
      </c>
      <c r="R362">
        <v>0</v>
      </c>
    </row>
    <row r="363" spans="1:18" x14ac:dyDescent="0.25">
      <c r="A363" t="s">
        <v>19772</v>
      </c>
      <c r="B363" t="s">
        <v>73</v>
      </c>
      <c r="C363" t="s">
        <v>241</v>
      </c>
      <c r="D363" t="s">
        <v>202</v>
      </c>
      <c r="E363" t="s">
        <v>19223</v>
      </c>
      <c r="F363">
        <v>194</v>
      </c>
      <c r="G363">
        <v>1385.47</v>
      </c>
      <c r="H363">
        <v>7</v>
      </c>
      <c r="I363">
        <v>39</v>
      </c>
      <c r="J363">
        <v>12</v>
      </c>
      <c r="K363">
        <v>92</v>
      </c>
      <c r="L363">
        <v>-17.59</v>
      </c>
      <c r="M363">
        <v>189</v>
      </c>
      <c r="N363">
        <v>1314.88</v>
      </c>
      <c r="O363">
        <v>4</v>
      </c>
      <c r="P363">
        <v>0</v>
      </c>
      <c r="Q363">
        <v>0</v>
      </c>
      <c r="R363">
        <v>4</v>
      </c>
    </row>
    <row r="364" spans="1:18" x14ac:dyDescent="0.25">
      <c r="A364" t="s">
        <v>19773</v>
      </c>
      <c r="B364" t="s">
        <v>73</v>
      </c>
      <c r="C364" t="s">
        <v>239</v>
      </c>
      <c r="D364" t="s">
        <v>132</v>
      </c>
      <c r="E364" t="s">
        <v>19223</v>
      </c>
      <c r="F364">
        <v>93</v>
      </c>
      <c r="G364">
        <v>600.49</v>
      </c>
      <c r="H364">
        <v>1</v>
      </c>
      <c r="I364">
        <v>3</v>
      </c>
      <c r="J364">
        <v>9</v>
      </c>
      <c r="K364">
        <v>61</v>
      </c>
      <c r="L364">
        <v>-0.02</v>
      </c>
      <c r="M364">
        <v>85</v>
      </c>
      <c r="N364">
        <v>542.47</v>
      </c>
      <c r="O364">
        <v>14</v>
      </c>
      <c r="P364">
        <v>2</v>
      </c>
      <c r="Q364">
        <v>2</v>
      </c>
      <c r="R364">
        <v>14</v>
      </c>
    </row>
    <row r="365" spans="1:18" x14ac:dyDescent="0.25">
      <c r="A365" t="s">
        <v>19774</v>
      </c>
      <c r="B365" t="s">
        <v>76</v>
      </c>
      <c r="C365" t="s">
        <v>237</v>
      </c>
      <c r="D365" t="s">
        <v>174</v>
      </c>
      <c r="E365" t="s">
        <v>19223</v>
      </c>
      <c r="F365">
        <v>0</v>
      </c>
      <c r="G365">
        <v>0</v>
      </c>
      <c r="H365">
        <v>0</v>
      </c>
      <c r="I365">
        <v>0</v>
      </c>
      <c r="J365">
        <v>0</v>
      </c>
      <c r="K365">
        <v>0</v>
      </c>
      <c r="L365">
        <v>0</v>
      </c>
      <c r="M365">
        <v>0</v>
      </c>
      <c r="N365">
        <v>0</v>
      </c>
      <c r="O365">
        <v>23</v>
      </c>
      <c r="P365">
        <v>2</v>
      </c>
      <c r="Q365">
        <v>5</v>
      </c>
      <c r="R365">
        <v>20</v>
      </c>
    </row>
    <row r="366" spans="1:18" x14ac:dyDescent="0.25">
      <c r="A366" t="s">
        <v>19775</v>
      </c>
      <c r="B366" t="s">
        <v>74</v>
      </c>
      <c r="C366" t="s">
        <v>242</v>
      </c>
      <c r="D366" t="s">
        <v>231</v>
      </c>
      <c r="E366" t="s">
        <v>19223</v>
      </c>
      <c r="F366">
        <v>109</v>
      </c>
      <c r="G366">
        <v>5828</v>
      </c>
      <c r="H366">
        <v>7</v>
      </c>
      <c r="I366">
        <v>310</v>
      </c>
      <c r="J366">
        <v>11</v>
      </c>
      <c r="K366">
        <v>490</v>
      </c>
      <c r="L366">
        <v>42</v>
      </c>
      <c r="M366">
        <v>105</v>
      </c>
      <c r="N366">
        <v>5690</v>
      </c>
      <c r="O366">
        <v>27</v>
      </c>
      <c r="P366">
        <v>6</v>
      </c>
      <c r="Q366">
        <v>1</v>
      </c>
      <c r="R366">
        <v>32</v>
      </c>
    </row>
    <row r="367" spans="1:18" x14ac:dyDescent="0.25">
      <c r="A367" t="s">
        <v>19776</v>
      </c>
      <c r="B367" t="s">
        <v>72</v>
      </c>
      <c r="C367" t="s">
        <v>244</v>
      </c>
      <c r="D367" t="s">
        <v>191</v>
      </c>
      <c r="E367" t="s">
        <v>19223</v>
      </c>
      <c r="F367">
        <v>202</v>
      </c>
      <c r="G367">
        <v>5901.09</v>
      </c>
      <c r="H367">
        <v>3</v>
      </c>
      <c r="I367">
        <v>27</v>
      </c>
      <c r="J367">
        <v>12</v>
      </c>
      <c r="K367">
        <v>227</v>
      </c>
      <c r="L367">
        <v>-18.07</v>
      </c>
      <c r="M367">
        <v>193</v>
      </c>
      <c r="N367">
        <v>5683.02</v>
      </c>
      <c r="O367">
        <v>27</v>
      </c>
      <c r="P367">
        <v>1</v>
      </c>
      <c r="Q367">
        <v>6</v>
      </c>
      <c r="R367">
        <v>22</v>
      </c>
    </row>
    <row r="368" spans="1:18" x14ac:dyDescent="0.25">
      <c r="A368" t="s">
        <v>19777</v>
      </c>
      <c r="B368" t="s">
        <v>73</v>
      </c>
      <c r="C368" t="s">
        <v>244</v>
      </c>
      <c r="D368" t="s">
        <v>118</v>
      </c>
      <c r="E368" t="s">
        <v>19223</v>
      </c>
      <c r="F368">
        <v>80</v>
      </c>
      <c r="G368">
        <v>517.49</v>
      </c>
      <c r="H368">
        <v>2</v>
      </c>
      <c r="I368">
        <v>12.47</v>
      </c>
      <c r="J368">
        <v>1</v>
      </c>
      <c r="K368">
        <v>6.49</v>
      </c>
      <c r="L368">
        <v>3</v>
      </c>
      <c r="M368">
        <v>81</v>
      </c>
      <c r="N368">
        <v>526.47</v>
      </c>
      <c r="O368">
        <v>2</v>
      </c>
      <c r="P368">
        <v>0</v>
      </c>
      <c r="Q368">
        <v>1</v>
      </c>
      <c r="R368">
        <v>1</v>
      </c>
    </row>
    <row r="369" spans="1:18" x14ac:dyDescent="0.25">
      <c r="A369" t="s">
        <v>19778</v>
      </c>
      <c r="B369" t="s">
        <v>72</v>
      </c>
      <c r="C369" t="s">
        <v>239</v>
      </c>
      <c r="D369" t="s">
        <v>214</v>
      </c>
      <c r="E369" t="s">
        <v>19223</v>
      </c>
      <c r="F369">
        <v>179</v>
      </c>
      <c r="G369">
        <v>5779.47</v>
      </c>
      <c r="H369">
        <v>7</v>
      </c>
      <c r="I369">
        <v>86.47</v>
      </c>
      <c r="J369">
        <v>11</v>
      </c>
      <c r="K369">
        <v>324.49</v>
      </c>
      <c r="L369">
        <v>127.96</v>
      </c>
      <c r="M369">
        <v>175</v>
      </c>
      <c r="N369">
        <v>5669.41</v>
      </c>
      <c r="O369">
        <v>88</v>
      </c>
      <c r="P369">
        <v>12</v>
      </c>
      <c r="Q369">
        <v>16</v>
      </c>
      <c r="R369">
        <v>84</v>
      </c>
    </row>
    <row r="370" spans="1:18" x14ac:dyDescent="0.25">
      <c r="A370" t="s">
        <v>19779</v>
      </c>
      <c r="B370" t="s">
        <v>73</v>
      </c>
      <c r="C370" t="s">
        <v>244</v>
      </c>
      <c r="D370" t="s">
        <v>188</v>
      </c>
      <c r="E370" t="s">
        <v>19223</v>
      </c>
      <c r="F370">
        <v>82</v>
      </c>
      <c r="G370">
        <v>564.98</v>
      </c>
      <c r="H370">
        <v>0</v>
      </c>
      <c r="I370">
        <v>0</v>
      </c>
      <c r="J370">
        <v>4</v>
      </c>
      <c r="K370">
        <v>30</v>
      </c>
      <c r="L370">
        <v>-0.98</v>
      </c>
      <c r="M370">
        <v>78</v>
      </c>
      <c r="N370">
        <v>534</v>
      </c>
      <c r="O370">
        <v>8</v>
      </c>
      <c r="P370">
        <v>0</v>
      </c>
      <c r="Q370">
        <v>2</v>
      </c>
      <c r="R370">
        <v>6</v>
      </c>
    </row>
    <row r="371" spans="1:18" x14ac:dyDescent="0.25">
      <c r="A371" t="s">
        <v>19878</v>
      </c>
      <c r="B371" t="s">
        <v>73</v>
      </c>
      <c r="C371" t="s">
        <v>239</v>
      </c>
      <c r="D371" t="s">
        <v>128</v>
      </c>
      <c r="E371" t="s">
        <v>19223</v>
      </c>
      <c r="F371">
        <v>117</v>
      </c>
      <c r="G371">
        <v>643.98</v>
      </c>
      <c r="H371">
        <v>9</v>
      </c>
      <c r="I371">
        <v>24</v>
      </c>
      <c r="J371">
        <v>3</v>
      </c>
      <c r="K371">
        <v>15</v>
      </c>
      <c r="L371">
        <v>1.96</v>
      </c>
      <c r="M371">
        <v>123</v>
      </c>
      <c r="N371">
        <v>654.94000000000005</v>
      </c>
      <c r="O371">
        <v>22</v>
      </c>
      <c r="P371">
        <v>1</v>
      </c>
      <c r="Q371">
        <v>0</v>
      </c>
      <c r="R371">
        <v>23</v>
      </c>
    </row>
    <row r="372" spans="1:18" x14ac:dyDescent="0.25">
      <c r="A372" t="s">
        <v>19879</v>
      </c>
      <c r="B372" t="s">
        <v>76</v>
      </c>
      <c r="C372" t="s">
        <v>240</v>
      </c>
      <c r="D372" t="s">
        <v>161</v>
      </c>
      <c r="E372" t="s">
        <v>19223</v>
      </c>
      <c r="F372">
        <v>0</v>
      </c>
      <c r="G372">
        <v>0</v>
      </c>
      <c r="H372">
        <v>0</v>
      </c>
      <c r="I372">
        <v>0</v>
      </c>
      <c r="J372">
        <v>0</v>
      </c>
      <c r="K372">
        <v>0</v>
      </c>
      <c r="L372">
        <v>0</v>
      </c>
      <c r="M372">
        <v>0</v>
      </c>
      <c r="N372">
        <v>0</v>
      </c>
      <c r="O372">
        <v>3</v>
      </c>
      <c r="P372">
        <v>0</v>
      </c>
      <c r="Q372">
        <v>0</v>
      </c>
      <c r="R372">
        <v>3</v>
      </c>
    </row>
    <row r="373" spans="1:18" x14ac:dyDescent="0.25">
      <c r="A373" t="s">
        <v>19880</v>
      </c>
      <c r="B373" t="s">
        <v>76</v>
      </c>
      <c r="C373" t="s">
        <v>238</v>
      </c>
      <c r="D373" t="s">
        <v>124</v>
      </c>
      <c r="E373" t="s">
        <v>19223</v>
      </c>
      <c r="F373">
        <v>0</v>
      </c>
      <c r="G373">
        <v>0</v>
      </c>
      <c r="H373">
        <v>0</v>
      </c>
      <c r="I373">
        <v>0</v>
      </c>
      <c r="J373">
        <v>0</v>
      </c>
      <c r="K373">
        <v>0</v>
      </c>
      <c r="L373">
        <v>0</v>
      </c>
      <c r="M373">
        <v>0</v>
      </c>
      <c r="N373">
        <v>0</v>
      </c>
      <c r="O373">
        <v>230</v>
      </c>
      <c r="P373">
        <v>25</v>
      </c>
      <c r="Q373">
        <v>50</v>
      </c>
      <c r="R373">
        <v>205</v>
      </c>
    </row>
    <row r="374" spans="1:18" x14ac:dyDescent="0.25">
      <c r="A374" t="s">
        <v>19881</v>
      </c>
      <c r="B374" t="s">
        <v>76</v>
      </c>
      <c r="C374" t="s">
        <v>239</v>
      </c>
      <c r="D374" t="s">
        <v>132</v>
      </c>
      <c r="E374" t="s">
        <v>19223</v>
      </c>
      <c r="F374">
        <v>0</v>
      </c>
      <c r="G374">
        <v>0</v>
      </c>
      <c r="H374">
        <v>0</v>
      </c>
      <c r="I374">
        <v>0</v>
      </c>
      <c r="J374">
        <v>0</v>
      </c>
      <c r="K374">
        <v>0</v>
      </c>
      <c r="L374">
        <v>0</v>
      </c>
      <c r="M374">
        <v>0</v>
      </c>
      <c r="N374">
        <v>0</v>
      </c>
      <c r="O374">
        <v>201</v>
      </c>
      <c r="P374">
        <v>17</v>
      </c>
      <c r="Q374">
        <v>21</v>
      </c>
      <c r="R374">
        <v>197</v>
      </c>
    </row>
    <row r="375" spans="1:18" x14ac:dyDescent="0.25">
      <c r="A375" t="s">
        <v>19882</v>
      </c>
      <c r="B375" t="s">
        <v>74</v>
      </c>
      <c r="C375" t="s">
        <v>241</v>
      </c>
      <c r="D375" t="s">
        <v>90</v>
      </c>
      <c r="E375" t="s">
        <v>19223</v>
      </c>
      <c r="F375">
        <v>37</v>
      </c>
      <c r="G375">
        <v>2007.11</v>
      </c>
      <c r="H375">
        <v>1</v>
      </c>
      <c r="I375">
        <v>52</v>
      </c>
      <c r="J375">
        <v>1</v>
      </c>
      <c r="K375">
        <v>50</v>
      </c>
      <c r="L375">
        <v>65.97</v>
      </c>
      <c r="M375">
        <v>37</v>
      </c>
      <c r="N375">
        <v>2075.08</v>
      </c>
      <c r="O375">
        <v>2</v>
      </c>
      <c r="P375">
        <v>0</v>
      </c>
      <c r="Q375">
        <v>0</v>
      </c>
      <c r="R375">
        <v>2</v>
      </c>
    </row>
    <row r="376" spans="1:18" x14ac:dyDescent="0.25">
      <c r="A376" t="s">
        <v>19883</v>
      </c>
      <c r="B376" t="s">
        <v>76</v>
      </c>
      <c r="C376" t="s">
        <v>243</v>
      </c>
      <c r="D376" t="s">
        <v>169</v>
      </c>
      <c r="E376" t="s">
        <v>19223</v>
      </c>
      <c r="F376">
        <v>0</v>
      </c>
      <c r="G376">
        <v>0</v>
      </c>
      <c r="H376">
        <v>0</v>
      </c>
      <c r="I376">
        <v>0</v>
      </c>
      <c r="J376">
        <v>0</v>
      </c>
      <c r="K376">
        <v>0</v>
      </c>
      <c r="L376">
        <v>0</v>
      </c>
      <c r="M376">
        <v>0</v>
      </c>
      <c r="N376">
        <v>0</v>
      </c>
      <c r="O376">
        <v>27</v>
      </c>
      <c r="P376">
        <v>1</v>
      </c>
      <c r="Q376">
        <v>6</v>
      </c>
      <c r="R376">
        <v>22</v>
      </c>
    </row>
    <row r="377" spans="1:18" x14ac:dyDescent="0.25">
      <c r="A377" t="s">
        <v>19884</v>
      </c>
      <c r="B377" t="s">
        <v>19169</v>
      </c>
      <c r="C377" t="s">
        <v>242</v>
      </c>
      <c r="D377" t="s">
        <v>254</v>
      </c>
      <c r="E377" t="s">
        <v>19223</v>
      </c>
      <c r="F377">
        <v>0</v>
      </c>
      <c r="G377">
        <v>0</v>
      </c>
      <c r="H377">
        <v>2</v>
      </c>
      <c r="I377">
        <v>15</v>
      </c>
      <c r="J377">
        <v>0</v>
      </c>
      <c r="K377">
        <v>0</v>
      </c>
      <c r="L377">
        <v>0</v>
      </c>
      <c r="M377">
        <v>2</v>
      </c>
      <c r="N377">
        <v>15</v>
      </c>
      <c r="O377">
        <v>0</v>
      </c>
      <c r="P377">
        <v>2</v>
      </c>
      <c r="Q377">
        <v>0</v>
      </c>
      <c r="R377">
        <v>2</v>
      </c>
    </row>
    <row r="378" spans="1:18" x14ac:dyDescent="0.25">
      <c r="A378" t="s">
        <v>19885</v>
      </c>
      <c r="B378" t="s">
        <v>74</v>
      </c>
      <c r="C378" t="s">
        <v>241</v>
      </c>
      <c r="D378" t="s">
        <v>187</v>
      </c>
      <c r="E378" t="s">
        <v>19223</v>
      </c>
      <c r="F378">
        <v>109</v>
      </c>
      <c r="G378">
        <v>6327</v>
      </c>
      <c r="H378">
        <v>7</v>
      </c>
      <c r="I378">
        <v>521</v>
      </c>
      <c r="J378">
        <v>3</v>
      </c>
      <c r="K378">
        <v>256</v>
      </c>
      <c r="L378">
        <v>-43</v>
      </c>
      <c r="M378">
        <v>113</v>
      </c>
      <c r="N378">
        <v>6549</v>
      </c>
      <c r="O378">
        <v>20</v>
      </c>
      <c r="P378">
        <v>1</v>
      </c>
      <c r="Q378">
        <v>1</v>
      </c>
      <c r="R378">
        <v>20</v>
      </c>
    </row>
    <row r="379" spans="1:18" x14ac:dyDescent="0.25">
      <c r="A379" t="s">
        <v>19886</v>
      </c>
      <c r="B379" t="s">
        <v>73</v>
      </c>
      <c r="C379" t="s">
        <v>240</v>
      </c>
      <c r="D379" t="s">
        <v>125</v>
      </c>
      <c r="E379" t="s">
        <v>19223</v>
      </c>
      <c r="F379">
        <v>54</v>
      </c>
      <c r="G379">
        <v>371</v>
      </c>
      <c r="H379">
        <v>2</v>
      </c>
      <c r="I379">
        <v>12</v>
      </c>
      <c r="J379">
        <v>3</v>
      </c>
      <c r="K379">
        <v>18</v>
      </c>
      <c r="L379">
        <v>12</v>
      </c>
      <c r="M379">
        <v>53</v>
      </c>
      <c r="N379">
        <v>377</v>
      </c>
      <c r="O379">
        <v>2</v>
      </c>
      <c r="P379">
        <v>0</v>
      </c>
      <c r="Q379">
        <v>0</v>
      </c>
      <c r="R379">
        <v>2</v>
      </c>
    </row>
    <row r="380" spans="1:18" x14ac:dyDescent="0.25">
      <c r="A380" t="s">
        <v>19887</v>
      </c>
      <c r="B380" t="s">
        <v>76</v>
      </c>
      <c r="C380" t="s">
        <v>243</v>
      </c>
      <c r="D380" t="s">
        <v>255</v>
      </c>
      <c r="E380" t="s">
        <v>19223</v>
      </c>
      <c r="F380">
        <v>0</v>
      </c>
      <c r="G380">
        <v>0</v>
      </c>
      <c r="H380">
        <v>0</v>
      </c>
      <c r="I380">
        <v>0</v>
      </c>
      <c r="J380">
        <v>0</v>
      </c>
      <c r="K380">
        <v>0</v>
      </c>
      <c r="L380">
        <v>0</v>
      </c>
      <c r="M380">
        <v>0</v>
      </c>
      <c r="N380">
        <v>0</v>
      </c>
      <c r="O380">
        <v>537</v>
      </c>
      <c r="P380">
        <v>67</v>
      </c>
      <c r="Q380">
        <v>110</v>
      </c>
      <c r="R380">
        <v>494</v>
      </c>
    </row>
    <row r="381" spans="1:18" x14ac:dyDescent="0.25">
      <c r="A381" t="s">
        <v>19888</v>
      </c>
      <c r="B381" t="s">
        <v>73</v>
      </c>
      <c r="C381" t="s">
        <v>241</v>
      </c>
      <c r="D381" t="s">
        <v>189</v>
      </c>
      <c r="E381" t="s">
        <v>19223</v>
      </c>
      <c r="F381">
        <v>60</v>
      </c>
      <c r="G381">
        <v>424.98</v>
      </c>
      <c r="H381">
        <v>3</v>
      </c>
      <c r="I381">
        <v>18</v>
      </c>
      <c r="J381">
        <v>1</v>
      </c>
      <c r="K381">
        <v>6</v>
      </c>
      <c r="L381">
        <v>2.4900000000000002</v>
      </c>
      <c r="M381">
        <v>62</v>
      </c>
      <c r="N381">
        <v>439.47</v>
      </c>
      <c r="O381">
        <v>3</v>
      </c>
      <c r="P381">
        <v>0</v>
      </c>
      <c r="Q381">
        <v>0</v>
      </c>
      <c r="R381">
        <v>3</v>
      </c>
    </row>
    <row r="382" spans="1:18" x14ac:dyDescent="0.25">
      <c r="A382" t="s">
        <v>19889</v>
      </c>
      <c r="B382" t="s">
        <v>72</v>
      </c>
      <c r="C382" t="s">
        <v>242</v>
      </c>
      <c r="D382" t="s">
        <v>254</v>
      </c>
      <c r="E382" t="s">
        <v>19223</v>
      </c>
      <c r="F382">
        <v>9256</v>
      </c>
      <c r="G382">
        <v>241783.59</v>
      </c>
      <c r="H382">
        <v>459</v>
      </c>
      <c r="I382">
        <v>14035.54</v>
      </c>
      <c r="J382">
        <v>515</v>
      </c>
      <c r="K382">
        <v>11675.01</v>
      </c>
      <c r="L382">
        <v>841.22</v>
      </c>
      <c r="M382">
        <v>9200</v>
      </c>
      <c r="N382">
        <v>244985.34</v>
      </c>
      <c r="O382">
        <v>2641</v>
      </c>
      <c r="P382">
        <v>264</v>
      </c>
      <c r="Q382">
        <v>417</v>
      </c>
      <c r="R382">
        <v>2488</v>
      </c>
    </row>
    <row r="383" spans="1:18" x14ac:dyDescent="0.25">
      <c r="A383" t="s">
        <v>19890</v>
      </c>
      <c r="B383" t="s">
        <v>73</v>
      </c>
      <c r="C383" t="s">
        <v>242</v>
      </c>
      <c r="D383" t="s">
        <v>176</v>
      </c>
      <c r="E383" t="s">
        <v>19223</v>
      </c>
      <c r="F383">
        <v>338</v>
      </c>
      <c r="G383">
        <v>2121.4299999999998</v>
      </c>
      <c r="H383">
        <v>15</v>
      </c>
      <c r="I383">
        <v>88.41</v>
      </c>
      <c r="J383">
        <v>17</v>
      </c>
      <c r="K383">
        <v>108</v>
      </c>
      <c r="L383">
        <v>15.86</v>
      </c>
      <c r="M383">
        <v>336</v>
      </c>
      <c r="N383">
        <v>2117.6999999999998</v>
      </c>
      <c r="O383">
        <v>8</v>
      </c>
      <c r="P383">
        <v>0</v>
      </c>
      <c r="Q383">
        <v>0</v>
      </c>
      <c r="R383">
        <v>8</v>
      </c>
    </row>
    <row r="384" spans="1:18" x14ac:dyDescent="0.25">
      <c r="A384" t="s">
        <v>19891</v>
      </c>
      <c r="B384" t="s">
        <v>75</v>
      </c>
      <c r="C384" t="s">
        <v>239</v>
      </c>
      <c r="D384" t="s">
        <v>133</v>
      </c>
      <c r="E384" t="s">
        <v>19223</v>
      </c>
      <c r="F384">
        <v>4</v>
      </c>
      <c r="G384">
        <v>83.82</v>
      </c>
      <c r="H384">
        <v>0</v>
      </c>
      <c r="I384">
        <v>0</v>
      </c>
      <c r="J384">
        <v>0</v>
      </c>
      <c r="K384">
        <v>0</v>
      </c>
      <c r="L384">
        <v>0.08</v>
      </c>
      <c r="M384">
        <v>4</v>
      </c>
      <c r="N384">
        <v>83.9</v>
      </c>
      <c r="O384">
        <v>0</v>
      </c>
      <c r="P384">
        <v>0</v>
      </c>
      <c r="Q384">
        <v>0</v>
      </c>
      <c r="R384">
        <v>0</v>
      </c>
    </row>
    <row r="385" spans="1:18" x14ac:dyDescent="0.25">
      <c r="A385" t="s">
        <v>19892</v>
      </c>
      <c r="B385" t="s">
        <v>75</v>
      </c>
      <c r="C385" t="s">
        <v>243</v>
      </c>
      <c r="D385" t="s">
        <v>228</v>
      </c>
      <c r="E385" t="s">
        <v>19223</v>
      </c>
      <c r="F385">
        <v>1</v>
      </c>
      <c r="G385">
        <v>48</v>
      </c>
      <c r="H385">
        <v>0</v>
      </c>
      <c r="I385">
        <v>0</v>
      </c>
      <c r="J385">
        <v>0</v>
      </c>
      <c r="K385">
        <v>0</v>
      </c>
      <c r="L385">
        <v>0</v>
      </c>
      <c r="M385">
        <v>1</v>
      </c>
      <c r="N385">
        <v>48</v>
      </c>
      <c r="O385">
        <v>0</v>
      </c>
      <c r="P385">
        <v>0</v>
      </c>
      <c r="Q385">
        <v>0</v>
      </c>
      <c r="R385">
        <v>0</v>
      </c>
    </row>
    <row r="386" spans="1:18" x14ac:dyDescent="0.25">
      <c r="A386" t="s">
        <v>19893</v>
      </c>
      <c r="B386" t="s">
        <v>73</v>
      </c>
      <c r="C386" t="s">
        <v>239</v>
      </c>
      <c r="D386" t="s">
        <v>135</v>
      </c>
      <c r="E386" t="s">
        <v>19223</v>
      </c>
      <c r="F386">
        <v>135</v>
      </c>
      <c r="G386">
        <v>878.49</v>
      </c>
      <c r="H386">
        <v>3</v>
      </c>
      <c r="I386">
        <v>16</v>
      </c>
      <c r="J386">
        <v>17</v>
      </c>
      <c r="K386">
        <v>105</v>
      </c>
      <c r="L386">
        <v>-9.02</v>
      </c>
      <c r="M386">
        <v>121</v>
      </c>
      <c r="N386">
        <v>780.47</v>
      </c>
      <c r="O386">
        <v>24</v>
      </c>
      <c r="P386">
        <v>4</v>
      </c>
      <c r="Q386">
        <v>7</v>
      </c>
      <c r="R386">
        <v>21</v>
      </c>
    </row>
    <row r="387" spans="1:18" x14ac:dyDescent="0.25">
      <c r="A387" t="s">
        <v>19894</v>
      </c>
      <c r="B387" t="s">
        <v>75</v>
      </c>
      <c r="C387" t="s">
        <v>237</v>
      </c>
      <c r="D387" t="s">
        <v>249</v>
      </c>
      <c r="E387" t="s">
        <v>19223</v>
      </c>
      <c r="F387">
        <v>10</v>
      </c>
      <c r="G387">
        <v>202</v>
      </c>
      <c r="H387">
        <v>2</v>
      </c>
      <c r="I387">
        <v>32</v>
      </c>
      <c r="J387">
        <v>1</v>
      </c>
      <c r="K387">
        <v>16</v>
      </c>
      <c r="L387">
        <v>0</v>
      </c>
      <c r="M387">
        <v>11</v>
      </c>
      <c r="N387">
        <v>218</v>
      </c>
      <c r="O387">
        <v>0</v>
      </c>
      <c r="P387">
        <v>0</v>
      </c>
      <c r="Q387">
        <v>0</v>
      </c>
      <c r="R387">
        <v>0</v>
      </c>
    </row>
    <row r="388" spans="1:18" x14ac:dyDescent="0.25">
      <c r="A388" t="s">
        <v>19895</v>
      </c>
      <c r="B388" t="s">
        <v>75</v>
      </c>
      <c r="C388" t="s">
        <v>243</v>
      </c>
      <c r="D388" t="s">
        <v>117</v>
      </c>
      <c r="E388" t="s">
        <v>19223</v>
      </c>
      <c r="F388">
        <v>2</v>
      </c>
      <c r="G388">
        <v>39</v>
      </c>
      <c r="H388">
        <v>0</v>
      </c>
      <c r="I388">
        <v>0</v>
      </c>
      <c r="J388">
        <v>1</v>
      </c>
      <c r="K388">
        <v>27</v>
      </c>
      <c r="L388">
        <v>0</v>
      </c>
      <c r="M388">
        <v>1</v>
      </c>
      <c r="N388">
        <v>12</v>
      </c>
      <c r="O388">
        <v>0</v>
      </c>
      <c r="P388">
        <v>0</v>
      </c>
      <c r="Q388">
        <v>0</v>
      </c>
      <c r="R388">
        <v>0</v>
      </c>
    </row>
    <row r="389" spans="1:18" x14ac:dyDescent="0.25">
      <c r="A389" t="s">
        <v>19896</v>
      </c>
      <c r="B389" t="s">
        <v>74</v>
      </c>
      <c r="C389" t="s">
        <v>239</v>
      </c>
      <c r="D389" t="s">
        <v>103</v>
      </c>
      <c r="E389" t="s">
        <v>19223</v>
      </c>
      <c r="F389">
        <v>101</v>
      </c>
      <c r="G389">
        <v>4292</v>
      </c>
      <c r="H389">
        <v>4</v>
      </c>
      <c r="I389">
        <v>140</v>
      </c>
      <c r="J389">
        <v>4</v>
      </c>
      <c r="K389">
        <v>167</v>
      </c>
      <c r="L389">
        <v>3</v>
      </c>
      <c r="M389">
        <v>101</v>
      </c>
      <c r="N389">
        <v>4268</v>
      </c>
      <c r="O389">
        <v>17</v>
      </c>
      <c r="P389">
        <v>2</v>
      </c>
      <c r="Q389">
        <v>2</v>
      </c>
      <c r="R389">
        <v>17</v>
      </c>
    </row>
    <row r="390" spans="1:18" x14ac:dyDescent="0.25">
      <c r="A390" t="s">
        <v>19897</v>
      </c>
      <c r="B390" t="s">
        <v>72</v>
      </c>
      <c r="C390" t="s">
        <v>238</v>
      </c>
      <c r="D390" t="s">
        <v>157</v>
      </c>
      <c r="E390" t="s">
        <v>19223</v>
      </c>
      <c r="F390">
        <v>152</v>
      </c>
      <c r="G390">
        <v>4546.4399999999996</v>
      </c>
      <c r="H390">
        <v>7</v>
      </c>
      <c r="I390">
        <v>252</v>
      </c>
      <c r="J390">
        <v>13</v>
      </c>
      <c r="K390">
        <v>379</v>
      </c>
      <c r="L390">
        <v>31.88</v>
      </c>
      <c r="M390">
        <v>146</v>
      </c>
      <c r="N390">
        <v>4451.32</v>
      </c>
      <c r="O390">
        <v>56</v>
      </c>
      <c r="P390">
        <v>11</v>
      </c>
      <c r="Q390">
        <v>10</v>
      </c>
      <c r="R390">
        <v>57</v>
      </c>
    </row>
    <row r="391" spans="1:18" x14ac:dyDescent="0.25">
      <c r="A391" t="s">
        <v>19898</v>
      </c>
      <c r="B391" t="s">
        <v>74</v>
      </c>
      <c r="C391" t="s">
        <v>244</v>
      </c>
      <c r="D391" t="s">
        <v>233</v>
      </c>
      <c r="E391" t="s">
        <v>19223</v>
      </c>
      <c r="F391">
        <v>236</v>
      </c>
      <c r="G391">
        <v>11149</v>
      </c>
      <c r="H391">
        <v>9</v>
      </c>
      <c r="I391">
        <v>287</v>
      </c>
      <c r="J391">
        <v>12</v>
      </c>
      <c r="K391">
        <v>533</v>
      </c>
      <c r="L391">
        <v>73</v>
      </c>
      <c r="M391">
        <v>233</v>
      </c>
      <c r="N391">
        <v>10976</v>
      </c>
      <c r="O391">
        <v>32</v>
      </c>
      <c r="P391">
        <v>3</v>
      </c>
      <c r="Q391">
        <v>4</v>
      </c>
      <c r="R391">
        <v>31</v>
      </c>
    </row>
    <row r="392" spans="1:18" x14ac:dyDescent="0.25">
      <c r="A392" t="s">
        <v>19899</v>
      </c>
      <c r="B392" t="s">
        <v>73</v>
      </c>
      <c r="C392" t="s">
        <v>239</v>
      </c>
      <c r="D392" t="s">
        <v>98</v>
      </c>
      <c r="E392" t="s">
        <v>19223</v>
      </c>
      <c r="F392">
        <v>323</v>
      </c>
      <c r="G392">
        <v>1972.98</v>
      </c>
      <c r="H392">
        <v>8</v>
      </c>
      <c r="I392">
        <v>30</v>
      </c>
      <c r="J392">
        <v>24</v>
      </c>
      <c r="K392">
        <v>138.49</v>
      </c>
      <c r="L392">
        <v>14.45</v>
      </c>
      <c r="M392">
        <v>307</v>
      </c>
      <c r="N392">
        <v>1878.94</v>
      </c>
      <c r="O392">
        <v>22</v>
      </c>
      <c r="P392">
        <v>3</v>
      </c>
      <c r="Q392">
        <v>2</v>
      </c>
      <c r="R392">
        <v>23</v>
      </c>
    </row>
    <row r="393" spans="1:18" x14ac:dyDescent="0.25">
      <c r="A393" t="s">
        <v>19900</v>
      </c>
      <c r="B393" t="s">
        <v>73</v>
      </c>
      <c r="C393" t="s">
        <v>238</v>
      </c>
      <c r="D393" t="s">
        <v>104</v>
      </c>
      <c r="E393" t="s">
        <v>19223</v>
      </c>
      <c r="F393">
        <v>262</v>
      </c>
      <c r="G393">
        <v>1609.96</v>
      </c>
      <c r="H393">
        <v>24</v>
      </c>
      <c r="I393">
        <v>105</v>
      </c>
      <c r="J393">
        <v>16</v>
      </c>
      <c r="K393">
        <v>86</v>
      </c>
      <c r="L393">
        <v>11.92</v>
      </c>
      <c r="M393">
        <v>270</v>
      </c>
      <c r="N393">
        <v>1640.88</v>
      </c>
      <c r="O393">
        <v>4</v>
      </c>
      <c r="P393">
        <v>0</v>
      </c>
      <c r="Q393">
        <v>0</v>
      </c>
      <c r="R393">
        <v>4</v>
      </c>
    </row>
    <row r="394" spans="1:18" x14ac:dyDescent="0.25">
      <c r="A394" t="s">
        <v>19901</v>
      </c>
      <c r="B394" t="s">
        <v>72</v>
      </c>
      <c r="C394" t="s">
        <v>241</v>
      </c>
      <c r="D394" t="s">
        <v>227</v>
      </c>
      <c r="E394" t="s">
        <v>19223</v>
      </c>
      <c r="F394">
        <v>232</v>
      </c>
      <c r="G394">
        <v>7794.22</v>
      </c>
      <c r="H394">
        <v>5</v>
      </c>
      <c r="I394">
        <v>220</v>
      </c>
      <c r="J394">
        <v>10</v>
      </c>
      <c r="K394">
        <v>195.11</v>
      </c>
      <c r="L394">
        <v>8.9700000000000006</v>
      </c>
      <c r="M394">
        <v>227</v>
      </c>
      <c r="N394">
        <v>7828.08</v>
      </c>
      <c r="O394">
        <v>28</v>
      </c>
      <c r="P394">
        <v>10</v>
      </c>
      <c r="Q394">
        <v>2</v>
      </c>
      <c r="R394">
        <v>36</v>
      </c>
    </row>
    <row r="395" spans="1:18" x14ac:dyDescent="0.25">
      <c r="A395" t="s">
        <v>19902</v>
      </c>
      <c r="B395" t="s">
        <v>74</v>
      </c>
      <c r="C395" t="s">
        <v>239</v>
      </c>
      <c r="D395" t="s">
        <v>214</v>
      </c>
      <c r="E395" t="s">
        <v>19223</v>
      </c>
      <c r="F395">
        <v>107</v>
      </c>
      <c r="G395">
        <v>5356</v>
      </c>
      <c r="H395">
        <v>3</v>
      </c>
      <c r="I395">
        <v>62</v>
      </c>
      <c r="J395">
        <v>6</v>
      </c>
      <c r="K395">
        <v>298</v>
      </c>
      <c r="L395">
        <v>121</v>
      </c>
      <c r="M395">
        <v>104</v>
      </c>
      <c r="N395">
        <v>5241</v>
      </c>
      <c r="O395">
        <v>23</v>
      </c>
      <c r="P395">
        <v>3</v>
      </c>
      <c r="Q395">
        <v>2</v>
      </c>
      <c r="R395">
        <v>24</v>
      </c>
    </row>
    <row r="396" spans="1:18" x14ac:dyDescent="0.25">
      <c r="A396" t="s">
        <v>19903</v>
      </c>
      <c r="B396" t="s">
        <v>74</v>
      </c>
      <c r="C396" t="s">
        <v>244</v>
      </c>
      <c r="D396" t="s">
        <v>191</v>
      </c>
      <c r="E396" t="s">
        <v>19223</v>
      </c>
      <c r="F396">
        <v>105</v>
      </c>
      <c r="G396">
        <v>5085.1099999999997</v>
      </c>
      <c r="H396">
        <v>1</v>
      </c>
      <c r="I396">
        <v>18</v>
      </c>
      <c r="J396">
        <v>3</v>
      </c>
      <c r="K396">
        <v>175</v>
      </c>
      <c r="L396">
        <v>10.97</v>
      </c>
      <c r="M396">
        <v>103</v>
      </c>
      <c r="N396">
        <v>4939.08</v>
      </c>
      <c r="O396">
        <v>11</v>
      </c>
      <c r="P396">
        <v>0</v>
      </c>
      <c r="Q396">
        <v>2</v>
      </c>
      <c r="R396">
        <v>9</v>
      </c>
    </row>
    <row r="397" spans="1:18" x14ac:dyDescent="0.25">
      <c r="A397" t="s">
        <v>19904</v>
      </c>
      <c r="B397" t="s">
        <v>73</v>
      </c>
      <c r="C397" t="s">
        <v>244</v>
      </c>
      <c r="D397" t="s">
        <v>233</v>
      </c>
      <c r="E397" t="s">
        <v>19223</v>
      </c>
      <c r="F397">
        <v>190</v>
      </c>
      <c r="G397">
        <v>1249</v>
      </c>
      <c r="H397">
        <v>5</v>
      </c>
      <c r="I397">
        <v>21</v>
      </c>
      <c r="J397">
        <v>15</v>
      </c>
      <c r="K397">
        <v>106</v>
      </c>
      <c r="L397">
        <v>5.94</v>
      </c>
      <c r="M397">
        <v>180</v>
      </c>
      <c r="N397">
        <v>1169.94</v>
      </c>
      <c r="O397">
        <v>9</v>
      </c>
      <c r="P397">
        <v>1</v>
      </c>
      <c r="Q397">
        <v>0</v>
      </c>
      <c r="R397">
        <v>10</v>
      </c>
    </row>
    <row r="398" spans="1:18" x14ac:dyDescent="0.25">
      <c r="A398" t="s">
        <v>19905</v>
      </c>
      <c r="B398" t="s">
        <v>75</v>
      </c>
      <c r="C398" t="s">
        <v>238</v>
      </c>
      <c r="D398" t="s">
        <v>137</v>
      </c>
      <c r="E398" t="s">
        <v>19223</v>
      </c>
      <c r="F398">
        <v>5</v>
      </c>
      <c r="G398">
        <v>119</v>
      </c>
      <c r="H398">
        <v>0</v>
      </c>
      <c r="I398">
        <v>0</v>
      </c>
      <c r="J398">
        <v>0</v>
      </c>
      <c r="K398">
        <v>0</v>
      </c>
      <c r="L398">
        <v>0</v>
      </c>
      <c r="M398">
        <v>5</v>
      </c>
      <c r="N398">
        <v>119</v>
      </c>
      <c r="O398">
        <v>0</v>
      </c>
      <c r="P398">
        <v>0</v>
      </c>
      <c r="Q398">
        <v>0</v>
      </c>
      <c r="R398">
        <v>0</v>
      </c>
    </row>
    <row r="399" spans="1:18" x14ac:dyDescent="0.25">
      <c r="A399" t="s">
        <v>19906</v>
      </c>
      <c r="B399" t="s">
        <v>73</v>
      </c>
      <c r="C399" t="s">
        <v>238</v>
      </c>
      <c r="D399" t="s">
        <v>250</v>
      </c>
      <c r="E399" t="s">
        <v>19223</v>
      </c>
      <c r="F399">
        <v>3103</v>
      </c>
      <c r="G399">
        <v>20503.7</v>
      </c>
      <c r="H399">
        <v>147</v>
      </c>
      <c r="I399">
        <v>796.29</v>
      </c>
      <c r="J399">
        <v>165</v>
      </c>
      <c r="K399">
        <v>1071.94</v>
      </c>
      <c r="L399">
        <v>92.93</v>
      </c>
      <c r="M399">
        <v>3085</v>
      </c>
      <c r="N399">
        <v>20320.98</v>
      </c>
      <c r="O399">
        <v>172</v>
      </c>
      <c r="P399">
        <v>16</v>
      </c>
      <c r="Q399">
        <v>36</v>
      </c>
      <c r="R399">
        <v>152</v>
      </c>
    </row>
    <row r="400" spans="1:18" x14ac:dyDescent="0.25">
      <c r="A400" t="s">
        <v>19907</v>
      </c>
      <c r="B400" t="s">
        <v>74</v>
      </c>
      <c r="C400" t="s">
        <v>238</v>
      </c>
      <c r="D400" t="s">
        <v>165</v>
      </c>
      <c r="E400" t="s">
        <v>19223</v>
      </c>
      <c r="F400">
        <v>283</v>
      </c>
      <c r="G400">
        <v>12379</v>
      </c>
      <c r="H400">
        <v>10</v>
      </c>
      <c r="I400">
        <v>295</v>
      </c>
      <c r="J400">
        <v>11</v>
      </c>
      <c r="K400">
        <v>370</v>
      </c>
      <c r="L400">
        <v>158</v>
      </c>
      <c r="M400">
        <v>282</v>
      </c>
      <c r="N400">
        <v>12462</v>
      </c>
      <c r="O400">
        <v>19</v>
      </c>
      <c r="P400">
        <v>4</v>
      </c>
      <c r="Q400">
        <v>4</v>
      </c>
      <c r="R400">
        <v>19</v>
      </c>
    </row>
    <row r="401" spans="1:18" x14ac:dyDescent="0.25">
      <c r="A401" t="s">
        <v>19908</v>
      </c>
      <c r="B401" t="s">
        <v>72</v>
      </c>
      <c r="C401" t="s">
        <v>242</v>
      </c>
      <c r="D401" t="s">
        <v>231</v>
      </c>
      <c r="E401" t="s">
        <v>19223</v>
      </c>
      <c r="F401">
        <v>244</v>
      </c>
      <c r="G401">
        <v>6659</v>
      </c>
      <c r="H401">
        <v>14</v>
      </c>
      <c r="I401">
        <v>348</v>
      </c>
      <c r="J401">
        <v>21</v>
      </c>
      <c r="K401">
        <v>545</v>
      </c>
      <c r="L401">
        <v>27</v>
      </c>
      <c r="M401">
        <v>237</v>
      </c>
      <c r="N401">
        <v>6489</v>
      </c>
      <c r="O401">
        <v>63</v>
      </c>
      <c r="P401">
        <v>7</v>
      </c>
      <c r="Q401">
        <v>6</v>
      </c>
      <c r="R401">
        <v>64</v>
      </c>
    </row>
    <row r="402" spans="1:18" x14ac:dyDescent="0.25">
      <c r="A402" t="s">
        <v>19909</v>
      </c>
      <c r="B402" t="s">
        <v>75</v>
      </c>
      <c r="C402" t="s">
        <v>245</v>
      </c>
      <c r="D402" t="s">
        <v>101</v>
      </c>
      <c r="E402" t="s">
        <v>19223</v>
      </c>
      <c r="F402">
        <v>2</v>
      </c>
      <c r="G402">
        <v>54</v>
      </c>
      <c r="H402">
        <v>0</v>
      </c>
      <c r="I402">
        <v>0</v>
      </c>
      <c r="J402">
        <v>0</v>
      </c>
      <c r="K402">
        <v>0</v>
      </c>
      <c r="L402">
        <v>0</v>
      </c>
      <c r="M402">
        <v>2</v>
      </c>
      <c r="N402">
        <v>54</v>
      </c>
      <c r="O402">
        <v>0</v>
      </c>
      <c r="P402">
        <v>0</v>
      </c>
      <c r="Q402">
        <v>0</v>
      </c>
      <c r="R402">
        <v>0</v>
      </c>
    </row>
    <row r="403" spans="1:18" x14ac:dyDescent="0.25">
      <c r="A403" t="s">
        <v>19910</v>
      </c>
      <c r="B403" t="s">
        <v>74</v>
      </c>
      <c r="C403" t="s">
        <v>239</v>
      </c>
      <c r="D403" t="s">
        <v>110</v>
      </c>
      <c r="E403" t="s">
        <v>19223</v>
      </c>
      <c r="F403">
        <v>175</v>
      </c>
      <c r="G403">
        <v>8697.33</v>
      </c>
      <c r="H403">
        <v>11</v>
      </c>
      <c r="I403">
        <v>551</v>
      </c>
      <c r="J403">
        <v>8</v>
      </c>
      <c r="K403">
        <v>309</v>
      </c>
      <c r="L403">
        <v>76.83</v>
      </c>
      <c r="M403">
        <v>178</v>
      </c>
      <c r="N403">
        <v>9016.16</v>
      </c>
      <c r="O403">
        <v>52</v>
      </c>
      <c r="P403">
        <v>2</v>
      </c>
      <c r="Q403">
        <v>5</v>
      </c>
      <c r="R403">
        <v>49</v>
      </c>
    </row>
    <row r="404" spans="1:18" x14ac:dyDescent="0.25">
      <c r="A404" t="s">
        <v>19911</v>
      </c>
      <c r="B404" t="s">
        <v>76</v>
      </c>
      <c r="C404" t="s">
        <v>239</v>
      </c>
      <c r="D404" t="s">
        <v>127</v>
      </c>
      <c r="E404" t="s">
        <v>19223</v>
      </c>
      <c r="F404">
        <v>0</v>
      </c>
      <c r="G404">
        <v>0</v>
      </c>
      <c r="H404">
        <v>0</v>
      </c>
      <c r="I404">
        <v>0</v>
      </c>
      <c r="J404">
        <v>0</v>
      </c>
      <c r="K404">
        <v>0</v>
      </c>
      <c r="L404">
        <v>0</v>
      </c>
      <c r="M404">
        <v>0</v>
      </c>
      <c r="N404">
        <v>0</v>
      </c>
      <c r="O404">
        <v>121</v>
      </c>
      <c r="P404">
        <v>15</v>
      </c>
      <c r="Q404">
        <v>14</v>
      </c>
      <c r="R404">
        <v>122</v>
      </c>
    </row>
    <row r="405" spans="1:18" x14ac:dyDescent="0.25">
      <c r="A405" t="s">
        <v>19912</v>
      </c>
      <c r="B405" t="s">
        <v>73</v>
      </c>
      <c r="C405" t="s">
        <v>239</v>
      </c>
      <c r="D405" t="s">
        <v>120</v>
      </c>
      <c r="E405" t="s">
        <v>19223</v>
      </c>
      <c r="F405">
        <v>127</v>
      </c>
      <c r="G405">
        <v>810.96</v>
      </c>
      <c r="H405">
        <v>5</v>
      </c>
      <c r="I405">
        <v>19</v>
      </c>
      <c r="J405">
        <v>11</v>
      </c>
      <c r="K405">
        <v>63.49</v>
      </c>
      <c r="L405">
        <v>12.94</v>
      </c>
      <c r="M405">
        <v>121</v>
      </c>
      <c r="N405">
        <v>779.41</v>
      </c>
      <c r="O405">
        <v>9</v>
      </c>
      <c r="P405">
        <v>0</v>
      </c>
      <c r="Q405">
        <v>1</v>
      </c>
      <c r="R405">
        <v>8</v>
      </c>
    </row>
    <row r="406" spans="1:18" x14ac:dyDescent="0.25">
      <c r="A406" t="s">
        <v>19913</v>
      </c>
      <c r="B406" t="s">
        <v>73</v>
      </c>
      <c r="C406" t="s">
        <v>241</v>
      </c>
      <c r="D406" t="s">
        <v>91</v>
      </c>
      <c r="E406" t="s">
        <v>19223</v>
      </c>
      <c r="F406">
        <v>102</v>
      </c>
      <c r="G406">
        <v>705</v>
      </c>
      <c r="H406">
        <v>8</v>
      </c>
      <c r="I406">
        <v>39</v>
      </c>
      <c r="J406">
        <v>6</v>
      </c>
      <c r="K406">
        <v>60</v>
      </c>
      <c r="L406">
        <v>-7</v>
      </c>
      <c r="M406">
        <v>104</v>
      </c>
      <c r="N406">
        <v>677</v>
      </c>
      <c r="O406">
        <v>7</v>
      </c>
      <c r="P406">
        <v>1</v>
      </c>
      <c r="Q406">
        <v>1</v>
      </c>
      <c r="R406">
        <v>7</v>
      </c>
    </row>
    <row r="407" spans="1:18" x14ac:dyDescent="0.25">
      <c r="A407" t="s">
        <v>19914</v>
      </c>
      <c r="B407" t="s">
        <v>76</v>
      </c>
      <c r="C407" t="s">
        <v>238</v>
      </c>
      <c r="D407" t="s">
        <v>177</v>
      </c>
      <c r="E407" t="s">
        <v>19223</v>
      </c>
      <c r="F407">
        <v>0</v>
      </c>
      <c r="G407">
        <v>0</v>
      </c>
      <c r="H407">
        <v>0</v>
      </c>
      <c r="I407">
        <v>0</v>
      </c>
      <c r="J407">
        <v>0</v>
      </c>
      <c r="K407">
        <v>0</v>
      </c>
      <c r="L407">
        <v>0</v>
      </c>
      <c r="M407">
        <v>0</v>
      </c>
      <c r="N407">
        <v>0</v>
      </c>
      <c r="O407">
        <v>13</v>
      </c>
      <c r="P407">
        <v>4</v>
      </c>
      <c r="Q407">
        <v>3</v>
      </c>
      <c r="R407">
        <v>14</v>
      </c>
    </row>
    <row r="408" spans="1:18" x14ac:dyDescent="0.25">
      <c r="A408" t="s">
        <v>19915</v>
      </c>
      <c r="B408" t="s">
        <v>76</v>
      </c>
      <c r="C408" t="s">
        <v>241</v>
      </c>
      <c r="D408" t="s">
        <v>200</v>
      </c>
      <c r="E408" t="s">
        <v>19223</v>
      </c>
      <c r="F408">
        <v>0</v>
      </c>
      <c r="G408">
        <v>0</v>
      </c>
      <c r="H408">
        <v>0</v>
      </c>
      <c r="I408">
        <v>0</v>
      </c>
      <c r="J408">
        <v>0</v>
      </c>
      <c r="K408">
        <v>0</v>
      </c>
      <c r="L408">
        <v>0</v>
      </c>
      <c r="M408">
        <v>0</v>
      </c>
      <c r="N408">
        <v>0</v>
      </c>
      <c r="O408">
        <v>4</v>
      </c>
      <c r="P408">
        <v>2</v>
      </c>
      <c r="Q408">
        <v>1</v>
      </c>
      <c r="R408">
        <v>5</v>
      </c>
    </row>
    <row r="409" spans="1:18" x14ac:dyDescent="0.25">
      <c r="A409" t="s">
        <v>19916</v>
      </c>
      <c r="B409" t="s">
        <v>75</v>
      </c>
      <c r="C409" t="s">
        <v>242</v>
      </c>
      <c r="D409" t="s">
        <v>144</v>
      </c>
      <c r="E409" t="s">
        <v>19223</v>
      </c>
      <c r="F409">
        <v>12</v>
      </c>
      <c r="G409">
        <v>310</v>
      </c>
      <c r="H409">
        <v>2</v>
      </c>
      <c r="I409">
        <v>25</v>
      </c>
      <c r="J409">
        <v>1</v>
      </c>
      <c r="K409">
        <v>16</v>
      </c>
      <c r="L409">
        <v>0</v>
      </c>
      <c r="M409">
        <v>13</v>
      </c>
      <c r="N409">
        <v>319</v>
      </c>
      <c r="O409">
        <v>0</v>
      </c>
      <c r="P409">
        <v>0</v>
      </c>
      <c r="Q409">
        <v>0</v>
      </c>
      <c r="R409">
        <v>0</v>
      </c>
    </row>
    <row r="410" spans="1:18" x14ac:dyDescent="0.25">
      <c r="A410" t="s">
        <v>19917</v>
      </c>
      <c r="B410" t="s">
        <v>72</v>
      </c>
      <c r="C410" t="s">
        <v>245</v>
      </c>
      <c r="D410" t="s">
        <v>171</v>
      </c>
      <c r="E410" t="s">
        <v>19223</v>
      </c>
      <c r="F410">
        <v>491</v>
      </c>
      <c r="G410">
        <v>13606.58</v>
      </c>
      <c r="H410">
        <v>20</v>
      </c>
      <c r="I410">
        <v>651</v>
      </c>
      <c r="J410">
        <v>36</v>
      </c>
      <c r="K410">
        <v>735.49</v>
      </c>
      <c r="L410">
        <v>157.01</v>
      </c>
      <c r="M410">
        <v>475</v>
      </c>
      <c r="N410">
        <v>13679.1</v>
      </c>
      <c r="O410">
        <v>70</v>
      </c>
      <c r="P410">
        <v>12</v>
      </c>
      <c r="Q410">
        <v>12</v>
      </c>
      <c r="R410">
        <v>70</v>
      </c>
    </row>
    <row r="411" spans="1:18" x14ac:dyDescent="0.25">
      <c r="A411" t="s">
        <v>19918</v>
      </c>
      <c r="B411" t="s">
        <v>74</v>
      </c>
      <c r="C411" t="s">
        <v>245</v>
      </c>
      <c r="D411" t="s">
        <v>94</v>
      </c>
      <c r="E411" t="s">
        <v>19223</v>
      </c>
      <c r="F411">
        <v>156</v>
      </c>
      <c r="G411">
        <v>8325.11</v>
      </c>
      <c r="H411">
        <v>3</v>
      </c>
      <c r="I411">
        <v>140</v>
      </c>
      <c r="J411">
        <v>7</v>
      </c>
      <c r="K411">
        <v>489</v>
      </c>
      <c r="L411">
        <v>-21.11</v>
      </c>
      <c r="M411">
        <v>152</v>
      </c>
      <c r="N411">
        <v>7955</v>
      </c>
      <c r="O411">
        <v>51</v>
      </c>
      <c r="P411">
        <v>10</v>
      </c>
      <c r="Q411">
        <v>6</v>
      </c>
      <c r="R411">
        <v>55</v>
      </c>
    </row>
    <row r="412" spans="1:18" x14ac:dyDescent="0.25">
      <c r="A412" t="s">
        <v>19919</v>
      </c>
      <c r="B412" t="s">
        <v>73</v>
      </c>
      <c r="C412" t="s">
        <v>245</v>
      </c>
      <c r="D412" t="s">
        <v>94</v>
      </c>
      <c r="E412" t="s">
        <v>19223</v>
      </c>
      <c r="F412">
        <v>229</v>
      </c>
      <c r="G412">
        <v>1656.49</v>
      </c>
      <c r="H412">
        <v>6</v>
      </c>
      <c r="I412">
        <v>29</v>
      </c>
      <c r="J412">
        <v>20</v>
      </c>
      <c r="K412">
        <v>131</v>
      </c>
      <c r="L412">
        <v>-10.02</v>
      </c>
      <c r="M412">
        <v>215</v>
      </c>
      <c r="N412">
        <v>1544.47</v>
      </c>
      <c r="O412">
        <v>14</v>
      </c>
      <c r="P412">
        <v>3</v>
      </c>
      <c r="Q412">
        <v>3</v>
      </c>
      <c r="R412">
        <v>14</v>
      </c>
    </row>
    <row r="413" spans="1:18" x14ac:dyDescent="0.25">
      <c r="A413" t="s">
        <v>19920</v>
      </c>
      <c r="B413" t="s">
        <v>72</v>
      </c>
      <c r="C413" t="s">
        <v>237</v>
      </c>
      <c r="D413" t="s">
        <v>114</v>
      </c>
      <c r="E413" t="s">
        <v>19223</v>
      </c>
      <c r="F413">
        <v>571</v>
      </c>
      <c r="G413">
        <v>15258.6</v>
      </c>
      <c r="H413">
        <v>31</v>
      </c>
      <c r="I413">
        <v>914.47</v>
      </c>
      <c r="J413">
        <v>28</v>
      </c>
      <c r="K413">
        <v>807.49</v>
      </c>
      <c r="L413">
        <v>60.97</v>
      </c>
      <c r="M413">
        <v>574</v>
      </c>
      <c r="N413">
        <v>15426.55</v>
      </c>
      <c r="O413">
        <v>93</v>
      </c>
      <c r="P413">
        <v>7</v>
      </c>
      <c r="Q413">
        <v>14</v>
      </c>
      <c r="R413">
        <v>86</v>
      </c>
    </row>
    <row r="414" spans="1:18" x14ac:dyDescent="0.25">
      <c r="A414" t="s">
        <v>19921</v>
      </c>
      <c r="B414" t="s">
        <v>72</v>
      </c>
      <c r="C414" t="s">
        <v>246</v>
      </c>
      <c r="D414" t="s">
        <v>258</v>
      </c>
      <c r="E414" t="s">
        <v>19223</v>
      </c>
      <c r="F414">
        <v>7</v>
      </c>
      <c r="G414">
        <v>221</v>
      </c>
      <c r="H414">
        <v>7</v>
      </c>
      <c r="I414">
        <v>102</v>
      </c>
      <c r="J414">
        <v>0</v>
      </c>
      <c r="K414">
        <v>0</v>
      </c>
      <c r="L414">
        <v>0</v>
      </c>
      <c r="M414">
        <v>14</v>
      </c>
      <c r="N414">
        <v>323</v>
      </c>
      <c r="O414">
        <v>29</v>
      </c>
      <c r="P414">
        <v>11</v>
      </c>
      <c r="Q414">
        <v>5</v>
      </c>
      <c r="R414">
        <v>35</v>
      </c>
    </row>
    <row r="415" spans="1:18" x14ac:dyDescent="0.25">
      <c r="A415" t="s">
        <v>19922</v>
      </c>
      <c r="B415" t="s">
        <v>76</v>
      </c>
      <c r="C415" t="s">
        <v>244</v>
      </c>
      <c r="D415" t="s">
        <v>204</v>
      </c>
      <c r="E415" t="s">
        <v>19223</v>
      </c>
      <c r="F415">
        <v>0</v>
      </c>
      <c r="G415">
        <v>0</v>
      </c>
      <c r="H415">
        <v>0</v>
      </c>
      <c r="I415">
        <v>0</v>
      </c>
      <c r="J415">
        <v>0</v>
      </c>
      <c r="K415">
        <v>0</v>
      </c>
      <c r="L415">
        <v>0</v>
      </c>
      <c r="M415">
        <v>0</v>
      </c>
      <c r="N415">
        <v>0</v>
      </c>
      <c r="O415">
        <v>3</v>
      </c>
      <c r="P415">
        <v>1</v>
      </c>
      <c r="Q415">
        <v>0</v>
      </c>
      <c r="R415">
        <v>4</v>
      </c>
    </row>
    <row r="416" spans="1:18" x14ac:dyDescent="0.25">
      <c r="A416" t="s">
        <v>19923</v>
      </c>
      <c r="B416" t="s">
        <v>74</v>
      </c>
      <c r="C416" t="s">
        <v>237</v>
      </c>
      <c r="D416" t="s">
        <v>152</v>
      </c>
      <c r="E416" t="s">
        <v>19223</v>
      </c>
      <c r="F416">
        <v>107</v>
      </c>
      <c r="G416">
        <v>5309</v>
      </c>
      <c r="H416">
        <v>6</v>
      </c>
      <c r="I416">
        <v>195</v>
      </c>
      <c r="J416">
        <v>2</v>
      </c>
      <c r="K416">
        <v>79</v>
      </c>
      <c r="L416">
        <v>0</v>
      </c>
      <c r="M416">
        <v>111</v>
      </c>
      <c r="N416">
        <v>5425</v>
      </c>
      <c r="O416">
        <v>23</v>
      </c>
      <c r="P416">
        <v>3</v>
      </c>
      <c r="Q416">
        <v>1</v>
      </c>
      <c r="R416">
        <v>25</v>
      </c>
    </row>
    <row r="417" spans="1:18" x14ac:dyDescent="0.25">
      <c r="A417" t="s">
        <v>19924</v>
      </c>
      <c r="B417" t="s">
        <v>76</v>
      </c>
      <c r="C417" t="s">
        <v>237</v>
      </c>
      <c r="D417" t="s">
        <v>186</v>
      </c>
      <c r="E417" t="s">
        <v>19223</v>
      </c>
      <c r="F417">
        <v>0</v>
      </c>
      <c r="G417">
        <v>0</v>
      </c>
      <c r="H417">
        <v>0</v>
      </c>
      <c r="I417">
        <v>0</v>
      </c>
      <c r="J417">
        <v>0</v>
      </c>
      <c r="K417">
        <v>0</v>
      </c>
      <c r="L417">
        <v>0</v>
      </c>
      <c r="M417">
        <v>0</v>
      </c>
      <c r="N417">
        <v>0</v>
      </c>
      <c r="O417">
        <v>3</v>
      </c>
      <c r="P417">
        <v>0</v>
      </c>
      <c r="Q417">
        <v>0</v>
      </c>
      <c r="R417">
        <v>3</v>
      </c>
    </row>
    <row r="418" spans="1:18" x14ac:dyDescent="0.25">
      <c r="A418" t="s">
        <v>19925</v>
      </c>
      <c r="B418" t="s">
        <v>74</v>
      </c>
      <c r="C418" t="s">
        <v>241</v>
      </c>
      <c r="D418" t="s">
        <v>111</v>
      </c>
      <c r="E418" t="s">
        <v>19223</v>
      </c>
      <c r="F418">
        <v>69</v>
      </c>
      <c r="G418">
        <v>3039.22</v>
      </c>
      <c r="H418">
        <v>1</v>
      </c>
      <c r="I418">
        <v>24</v>
      </c>
      <c r="J418">
        <v>1</v>
      </c>
      <c r="K418">
        <v>45</v>
      </c>
      <c r="L418">
        <v>0.86</v>
      </c>
      <c r="M418">
        <v>69</v>
      </c>
      <c r="N418">
        <v>3019.08</v>
      </c>
      <c r="O418">
        <v>8</v>
      </c>
      <c r="P418">
        <v>2</v>
      </c>
      <c r="Q418">
        <v>1</v>
      </c>
      <c r="R418">
        <v>9</v>
      </c>
    </row>
    <row r="419" spans="1:18" x14ac:dyDescent="0.25">
      <c r="A419" t="s">
        <v>19926</v>
      </c>
      <c r="B419" t="s">
        <v>74</v>
      </c>
      <c r="C419" t="s">
        <v>240</v>
      </c>
      <c r="D419" t="s">
        <v>112</v>
      </c>
      <c r="E419" t="s">
        <v>19223</v>
      </c>
      <c r="F419">
        <v>31</v>
      </c>
      <c r="G419">
        <v>1607</v>
      </c>
      <c r="H419">
        <v>0</v>
      </c>
      <c r="I419">
        <v>0</v>
      </c>
      <c r="J419">
        <v>0</v>
      </c>
      <c r="K419">
        <v>0</v>
      </c>
      <c r="L419">
        <v>0</v>
      </c>
      <c r="M419">
        <v>31</v>
      </c>
      <c r="N419">
        <v>1607</v>
      </c>
      <c r="O419">
        <v>6</v>
      </c>
      <c r="P419">
        <v>0</v>
      </c>
      <c r="Q419">
        <v>0</v>
      </c>
      <c r="R419">
        <v>6</v>
      </c>
    </row>
    <row r="420" spans="1:18" x14ac:dyDescent="0.25">
      <c r="A420" t="s">
        <v>19927</v>
      </c>
      <c r="B420" t="s">
        <v>73</v>
      </c>
      <c r="C420" t="s">
        <v>243</v>
      </c>
      <c r="D420" t="s">
        <v>194</v>
      </c>
      <c r="E420" t="s">
        <v>19223</v>
      </c>
      <c r="F420">
        <v>174</v>
      </c>
      <c r="G420">
        <v>1100.98</v>
      </c>
      <c r="H420">
        <v>10</v>
      </c>
      <c r="I420">
        <v>49.94</v>
      </c>
      <c r="J420">
        <v>8</v>
      </c>
      <c r="K420">
        <v>55</v>
      </c>
      <c r="L420">
        <v>13.49</v>
      </c>
      <c r="M420">
        <v>176</v>
      </c>
      <c r="N420">
        <v>1109.4100000000001</v>
      </c>
      <c r="O420">
        <v>6</v>
      </c>
      <c r="P420">
        <v>1</v>
      </c>
      <c r="Q420">
        <v>1</v>
      </c>
      <c r="R420">
        <v>6</v>
      </c>
    </row>
    <row r="421" spans="1:18" x14ac:dyDescent="0.25">
      <c r="A421" t="s">
        <v>19928</v>
      </c>
      <c r="B421" t="s">
        <v>76</v>
      </c>
      <c r="C421" t="s">
        <v>237</v>
      </c>
      <c r="D421" t="s">
        <v>155</v>
      </c>
      <c r="E421" t="s">
        <v>19223</v>
      </c>
      <c r="F421">
        <v>0</v>
      </c>
      <c r="G421">
        <v>0</v>
      </c>
      <c r="H421">
        <v>0</v>
      </c>
      <c r="I421">
        <v>0</v>
      </c>
      <c r="J421">
        <v>0</v>
      </c>
      <c r="K421">
        <v>0</v>
      </c>
      <c r="L421">
        <v>0</v>
      </c>
      <c r="M421">
        <v>0</v>
      </c>
      <c r="N421">
        <v>0</v>
      </c>
      <c r="O421">
        <v>25</v>
      </c>
      <c r="P421">
        <v>3</v>
      </c>
      <c r="Q421">
        <v>5</v>
      </c>
      <c r="R421">
        <v>23</v>
      </c>
    </row>
    <row r="422" spans="1:18" x14ac:dyDescent="0.25">
      <c r="A422" t="s">
        <v>19929</v>
      </c>
      <c r="B422" t="s">
        <v>76</v>
      </c>
      <c r="C422" t="s">
        <v>239</v>
      </c>
      <c r="D422" t="s">
        <v>251</v>
      </c>
      <c r="E422" t="s">
        <v>19223</v>
      </c>
      <c r="F422">
        <v>0</v>
      </c>
      <c r="G422">
        <v>0</v>
      </c>
      <c r="H422">
        <v>0</v>
      </c>
      <c r="I422">
        <v>0</v>
      </c>
      <c r="J422">
        <v>0</v>
      </c>
      <c r="K422">
        <v>0</v>
      </c>
      <c r="L422">
        <v>0</v>
      </c>
      <c r="M422">
        <v>0</v>
      </c>
      <c r="N422">
        <v>0</v>
      </c>
      <c r="O422">
        <v>3596</v>
      </c>
      <c r="P422">
        <v>292</v>
      </c>
      <c r="Q422">
        <v>426</v>
      </c>
      <c r="R422">
        <v>3462</v>
      </c>
    </row>
    <row r="423" spans="1:18" x14ac:dyDescent="0.25">
      <c r="A423" t="s">
        <v>19930</v>
      </c>
      <c r="B423" t="s">
        <v>76</v>
      </c>
      <c r="C423" t="s">
        <v>241</v>
      </c>
      <c r="D423" t="s">
        <v>175</v>
      </c>
      <c r="E423" t="s">
        <v>19223</v>
      </c>
      <c r="F423">
        <v>0</v>
      </c>
      <c r="G423">
        <v>0</v>
      </c>
      <c r="H423">
        <v>0</v>
      </c>
      <c r="I423">
        <v>0</v>
      </c>
      <c r="J423">
        <v>0</v>
      </c>
      <c r="K423">
        <v>0</v>
      </c>
      <c r="L423">
        <v>0</v>
      </c>
      <c r="M423">
        <v>0</v>
      </c>
      <c r="N423">
        <v>0</v>
      </c>
      <c r="O423">
        <v>37</v>
      </c>
      <c r="P423">
        <v>8</v>
      </c>
      <c r="Q423">
        <v>1</v>
      </c>
      <c r="R423">
        <v>44</v>
      </c>
    </row>
    <row r="424" spans="1:18" x14ac:dyDescent="0.25">
      <c r="A424" t="s">
        <v>19931</v>
      </c>
      <c r="B424" t="s">
        <v>72</v>
      </c>
      <c r="C424" t="s">
        <v>245</v>
      </c>
      <c r="D424" t="s">
        <v>121</v>
      </c>
      <c r="E424" t="s">
        <v>19223</v>
      </c>
      <c r="F424">
        <v>261</v>
      </c>
      <c r="G424">
        <v>6883</v>
      </c>
      <c r="H424">
        <v>15</v>
      </c>
      <c r="I424">
        <v>288</v>
      </c>
      <c r="J424">
        <v>21</v>
      </c>
      <c r="K424">
        <v>474</v>
      </c>
      <c r="L424">
        <v>-102.84</v>
      </c>
      <c r="M424">
        <v>255</v>
      </c>
      <c r="N424">
        <v>6594.16</v>
      </c>
      <c r="O424">
        <v>21</v>
      </c>
      <c r="P424">
        <v>2</v>
      </c>
      <c r="Q424">
        <v>3</v>
      </c>
      <c r="R424">
        <v>20</v>
      </c>
    </row>
    <row r="425" spans="1:18" x14ac:dyDescent="0.25">
      <c r="A425" t="s">
        <v>19932</v>
      </c>
      <c r="B425" t="s">
        <v>74</v>
      </c>
      <c r="C425" t="s">
        <v>241</v>
      </c>
      <c r="D425" t="s">
        <v>253</v>
      </c>
      <c r="E425" t="s">
        <v>19223</v>
      </c>
      <c r="F425">
        <v>2699</v>
      </c>
      <c r="G425">
        <v>150018.98000000001</v>
      </c>
      <c r="H425">
        <v>153</v>
      </c>
      <c r="I425">
        <v>7533</v>
      </c>
      <c r="J425">
        <v>125</v>
      </c>
      <c r="K425">
        <v>6390.22</v>
      </c>
      <c r="L425">
        <v>-335</v>
      </c>
      <c r="M425">
        <v>2727</v>
      </c>
      <c r="N425">
        <v>150826.76</v>
      </c>
      <c r="O425">
        <v>437</v>
      </c>
      <c r="P425">
        <v>43</v>
      </c>
      <c r="Q425">
        <v>56</v>
      </c>
      <c r="R425">
        <v>424</v>
      </c>
    </row>
    <row r="426" spans="1:18" x14ac:dyDescent="0.25">
      <c r="A426" t="s">
        <v>19933</v>
      </c>
      <c r="B426" t="s">
        <v>19169</v>
      </c>
      <c r="C426" t="s">
        <v>245</v>
      </c>
      <c r="D426" t="s">
        <v>147</v>
      </c>
      <c r="E426" t="s">
        <v>19223</v>
      </c>
      <c r="F426">
        <v>0</v>
      </c>
      <c r="G426">
        <v>0</v>
      </c>
      <c r="H426">
        <v>1</v>
      </c>
      <c r="I426">
        <v>6</v>
      </c>
      <c r="J426">
        <v>0</v>
      </c>
      <c r="K426">
        <v>0</v>
      </c>
      <c r="L426">
        <v>0</v>
      </c>
      <c r="M426">
        <v>1</v>
      </c>
      <c r="N426">
        <v>6</v>
      </c>
      <c r="O426">
        <v>0</v>
      </c>
      <c r="P426">
        <v>0</v>
      </c>
      <c r="Q426">
        <v>0</v>
      </c>
      <c r="R426">
        <v>0</v>
      </c>
    </row>
    <row r="427" spans="1:18" x14ac:dyDescent="0.25">
      <c r="A427" t="s">
        <v>19934</v>
      </c>
      <c r="B427" t="s">
        <v>76</v>
      </c>
      <c r="C427" t="s">
        <v>244</v>
      </c>
      <c r="D427" t="s">
        <v>109</v>
      </c>
      <c r="E427" t="s">
        <v>19223</v>
      </c>
      <c r="F427">
        <v>0</v>
      </c>
      <c r="G427">
        <v>0</v>
      </c>
      <c r="H427">
        <v>0</v>
      </c>
      <c r="I427">
        <v>0</v>
      </c>
      <c r="J427">
        <v>0</v>
      </c>
      <c r="K427">
        <v>0</v>
      </c>
      <c r="L427">
        <v>0</v>
      </c>
      <c r="M427">
        <v>0</v>
      </c>
      <c r="N427">
        <v>0</v>
      </c>
      <c r="O427">
        <v>23</v>
      </c>
      <c r="P427">
        <v>7</v>
      </c>
      <c r="Q427">
        <v>1</v>
      </c>
      <c r="R427">
        <v>29</v>
      </c>
    </row>
    <row r="428" spans="1:18" x14ac:dyDescent="0.25">
      <c r="A428" t="s">
        <v>19935</v>
      </c>
      <c r="B428" t="s">
        <v>72</v>
      </c>
      <c r="C428" t="s">
        <v>241</v>
      </c>
      <c r="D428" t="s">
        <v>150</v>
      </c>
      <c r="E428" t="s">
        <v>19223</v>
      </c>
      <c r="F428">
        <v>963</v>
      </c>
      <c r="G428">
        <v>30971.16</v>
      </c>
      <c r="H428">
        <v>35</v>
      </c>
      <c r="I428">
        <v>1101</v>
      </c>
      <c r="J428">
        <v>51</v>
      </c>
      <c r="K428">
        <v>1356</v>
      </c>
      <c r="L428">
        <v>-114.08</v>
      </c>
      <c r="M428">
        <v>947</v>
      </c>
      <c r="N428">
        <v>30602.080000000002</v>
      </c>
      <c r="O428">
        <v>92</v>
      </c>
      <c r="P428">
        <v>6</v>
      </c>
      <c r="Q428">
        <v>12</v>
      </c>
      <c r="R428">
        <v>86</v>
      </c>
    </row>
    <row r="429" spans="1:18" x14ac:dyDescent="0.25">
      <c r="A429" t="s">
        <v>19936</v>
      </c>
      <c r="B429" t="s">
        <v>74</v>
      </c>
      <c r="C429" t="s">
        <v>239</v>
      </c>
      <c r="D429" t="s">
        <v>135</v>
      </c>
      <c r="E429" t="s">
        <v>19223</v>
      </c>
      <c r="F429">
        <v>166</v>
      </c>
      <c r="G429">
        <v>7344</v>
      </c>
      <c r="H429">
        <v>9</v>
      </c>
      <c r="I429">
        <v>389</v>
      </c>
      <c r="J429">
        <v>10</v>
      </c>
      <c r="K429">
        <v>451</v>
      </c>
      <c r="L429">
        <v>9</v>
      </c>
      <c r="M429">
        <v>165</v>
      </c>
      <c r="N429">
        <v>7291</v>
      </c>
      <c r="O429">
        <v>24</v>
      </c>
      <c r="P429">
        <v>1</v>
      </c>
      <c r="Q429">
        <v>2</v>
      </c>
      <c r="R429">
        <v>23</v>
      </c>
    </row>
    <row r="430" spans="1:18" x14ac:dyDescent="0.25">
      <c r="A430" t="s">
        <v>19937</v>
      </c>
      <c r="B430" t="s">
        <v>76</v>
      </c>
      <c r="C430" t="s">
        <v>239</v>
      </c>
      <c r="D430" t="s">
        <v>143</v>
      </c>
      <c r="E430" t="s">
        <v>19223</v>
      </c>
      <c r="F430">
        <v>0</v>
      </c>
      <c r="G430">
        <v>0</v>
      </c>
      <c r="H430">
        <v>0</v>
      </c>
      <c r="I430">
        <v>0</v>
      </c>
      <c r="J430">
        <v>0</v>
      </c>
      <c r="K430">
        <v>0</v>
      </c>
      <c r="L430">
        <v>0</v>
      </c>
      <c r="M430">
        <v>0</v>
      </c>
      <c r="N430">
        <v>0</v>
      </c>
      <c r="O430">
        <v>28</v>
      </c>
      <c r="P430">
        <v>0</v>
      </c>
      <c r="Q430">
        <v>1</v>
      </c>
      <c r="R430">
        <v>27</v>
      </c>
    </row>
    <row r="431" spans="1:18" x14ac:dyDescent="0.25">
      <c r="A431" t="s">
        <v>19938</v>
      </c>
      <c r="B431" t="s">
        <v>74</v>
      </c>
      <c r="C431" t="s">
        <v>239</v>
      </c>
      <c r="D431" t="s">
        <v>219</v>
      </c>
      <c r="E431" t="s">
        <v>19223</v>
      </c>
      <c r="F431">
        <v>187</v>
      </c>
      <c r="G431">
        <v>9718.11</v>
      </c>
      <c r="H431">
        <v>8</v>
      </c>
      <c r="I431">
        <v>375</v>
      </c>
      <c r="J431">
        <v>7</v>
      </c>
      <c r="K431">
        <v>318</v>
      </c>
      <c r="L431">
        <v>22.97</v>
      </c>
      <c r="M431">
        <v>188</v>
      </c>
      <c r="N431">
        <v>9798.08</v>
      </c>
      <c r="O431">
        <v>48</v>
      </c>
      <c r="P431">
        <v>6</v>
      </c>
      <c r="Q431">
        <v>11</v>
      </c>
      <c r="R431">
        <v>43</v>
      </c>
    </row>
    <row r="432" spans="1:18" x14ac:dyDescent="0.25">
      <c r="A432" t="s">
        <v>19939</v>
      </c>
      <c r="B432" t="s">
        <v>72</v>
      </c>
      <c r="C432" t="s">
        <v>242</v>
      </c>
      <c r="D432" t="s">
        <v>99</v>
      </c>
      <c r="E432" t="s">
        <v>19223</v>
      </c>
      <c r="F432">
        <v>688</v>
      </c>
      <c r="G432">
        <v>17993.18</v>
      </c>
      <c r="H432">
        <v>36</v>
      </c>
      <c r="I432">
        <v>1167</v>
      </c>
      <c r="J432">
        <v>47</v>
      </c>
      <c r="K432">
        <v>1158.5999999999999</v>
      </c>
      <c r="L432">
        <v>25.83</v>
      </c>
      <c r="M432">
        <v>677</v>
      </c>
      <c r="N432">
        <v>18027.41</v>
      </c>
      <c r="O432">
        <v>215</v>
      </c>
      <c r="P432">
        <v>23</v>
      </c>
      <c r="Q432">
        <v>29</v>
      </c>
      <c r="R432">
        <v>209</v>
      </c>
    </row>
    <row r="433" spans="1:18" x14ac:dyDescent="0.25">
      <c r="A433" t="s">
        <v>19940</v>
      </c>
      <c r="B433" t="s">
        <v>75</v>
      </c>
      <c r="C433" t="s">
        <v>241</v>
      </c>
      <c r="D433" t="s">
        <v>215</v>
      </c>
      <c r="E433" t="s">
        <v>19223</v>
      </c>
      <c r="F433">
        <v>1</v>
      </c>
      <c r="G433">
        <v>87</v>
      </c>
      <c r="H433">
        <v>0</v>
      </c>
      <c r="I433">
        <v>0</v>
      </c>
      <c r="J433">
        <v>0</v>
      </c>
      <c r="K433">
        <v>0</v>
      </c>
      <c r="L433">
        <v>0</v>
      </c>
      <c r="M433">
        <v>1</v>
      </c>
      <c r="N433">
        <v>87</v>
      </c>
      <c r="O433">
        <v>0</v>
      </c>
      <c r="P433">
        <v>0</v>
      </c>
      <c r="Q433">
        <v>0</v>
      </c>
      <c r="R433">
        <v>0</v>
      </c>
    </row>
    <row r="434" spans="1:18" x14ac:dyDescent="0.25">
      <c r="A434" t="s">
        <v>19941</v>
      </c>
      <c r="B434" t="s">
        <v>73</v>
      </c>
      <c r="C434" t="s">
        <v>241</v>
      </c>
      <c r="D434" t="s">
        <v>220</v>
      </c>
      <c r="E434" t="s">
        <v>19223</v>
      </c>
      <c r="F434">
        <v>93</v>
      </c>
      <c r="G434">
        <v>582</v>
      </c>
      <c r="H434">
        <v>1</v>
      </c>
      <c r="I434">
        <v>2</v>
      </c>
      <c r="J434">
        <v>7</v>
      </c>
      <c r="K434">
        <v>36</v>
      </c>
      <c r="L434">
        <v>3.47</v>
      </c>
      <c r="M434">
        <v>87</v>
      </c>
      <c r="N434">
        <v>551.47</v>
      </c>
      <c r="O434">
        <v>4</v>
      </c>
      <c r="P434">
        <v>1</v>
      </c>
      <c r="Q434">
        <v>0</v>
      </c>
      <c r="R434">
        <v>5</v>
      </c>
    </row>
    <row r="435" spans="1:18" x14ac:dyDescent="0.25">
      <c r="A435" t="s">
        <v>19942</v>
      </c>
      <c r="B435" t="s">
        <v>74</v>
      </c>
      <c r="C435" t="s">
        <v>239</v>
      </c>
      <c r="D435" t="s">
        <v>128</v>
      </c>
      <c r="E435" t="s">
        <v>19223</v>
      </c>
      <c r="F435">
        <v>119</v>
      </c>
      <c r="G435">
        <v>7146.11</v>
      </c>
      <c r="H435">
        <v>11</v>
      </c>
      <c r="I435">
        <v>528</v>
      </c>
      <c r="J435">
        <v>10</v>
      </c>
      <c r="K435">
        <v>355</v>
      </c>
      <c r="L435">
        <v>62.97</v>
      </c>
      <c r="M435">
        <v>120</v>
      </c>
      <c r="N435">
        <v>7382.08</v>
      </c>
      <c r="O435">
        <v>37</v>
      </c>
      <c r="P435">
        <v>5</v>
      </c>
      <c r="Q435">
        <v>7</v>
      </c>
      <c r="R435">
        <v>35</v>
      </c>
    </row>
    <row r="436" spans="1:18" x14ac:dyDescent="0.25">
      <c r="A436" t="s">
        <v>19943</v>
      </c>
      <c r="B436" t="s">
        <v>72</v>
      </c>
      <c r="C436" t="s">
        <v>237</v>
      </c>
      <c r="D436" t="s">
        <v>173</v>
      </c>
      <c r="E436" t="s">
        <v>19223</v>
      </c>
      <c r="F436">
        <v>190</v>
      </c>
      <c r="G436">
        <v>5730.33</v>
      </c>
      <c r="H436">
        <v>10</v>
      </c>
      <c r="I436">
        <v>297</v>
      </c>
      <c r="J436">
        <v>7</v>
      </c>
      <c r="K436">
        <v>199</v>
      </c>
      <c r="L436">
        <v>2.91</v>
      </c>
      <c r="M436">
        <v>193</v>
      </c>
      <c r="N436">
        <v>5831.24</v>
      </c>
      <c r="O436">
        <v>47</v>
      </c>
      <c r="P436">
        <v>4</v>
      </c>
      <c r="Q436">
        <v>4</v>
      </c>
      <c r="R436">
        <v>47</v>
      </c>
    </row>
    <row r="437" spans="1:18" x14ac:dyDescent="0.25">
      <c r="A437" t="s">
        <v>19944</v>
      </c>
      <c r="B437" t="s">
        <v>76</v>
      </c>
      <c r="C437" t="s">
        <v>241</v>
      </c>
      <c r="D437" t="s">
        <v>210</v>
      </c>
      <c r="E437" t="s">
        <v>19223</v>
      </c>
      <c r="F437">
        <v>0</v>
      </c>
      <c r="G437">
        <v>0</v>
      </c>
      <c r="H437">
        <v>0</v>
      </c>
      <c r="I437">
        <v>0</v>
      </c>
      <c r="J437">
        <v>0</v>
      </c>
      <c r="K437">
        <v>0</v>
      </c>
      <c r="L437">
        <v>0</v>
      </c>
      <c r="M437">
        <v>0</v>
      </c>
      <c r="N437">
        <v>0</v>
      </c>
      <c r="O437">
        <v>14</v>
      </c>
      <c r="P437">
        <v>2</v>
      </c>
      <c r="Q437">
        <v>0</v>
      </c>
      <c r="R437">
        <v>16</v>
      </c>
    </row>
    <row r="438" spans="1:18" x14ac:dyDescent="0.25">
      <c r="A438" t="s">
        <v>19945</v>
      </c>
      <c r="B438" t="s">
        <v>75</v>
      </c>
      <c r="C438" t="s">
        <v>244</v>
      </c>
      <c r="D438" t="s">
        <v>256</v>
      </c>
      <c r="E438" t="s">
        <v>19223</v>
      </c>
      <c r="F438">
        <v>16</v>
      </c>
      <c r="G438">
        <v>358</v>
      </c>
      <c r="H438">
        <v>1</v>
      </c>
      <c r="I438">
        <v>36</v>
      </c>
      <c r="J438">
        <v>2</v>
      </c>
      <c r="K438">
        <v>49</v>
      </c>
      <c r="L438">
        <v>9</v>
      </c>
      <c r="M438">
        <v>15</v>
      </c>
      <c r="N438">
        <v>354</v>
      </c>
      <c r="O438">
        <v>0</v>
      </c>
      <c r="P438">
        <v>0</v>
      </c>
      <c r="Q438">
        <v>0</v>
      </c>
      <c r="R438">
        <v>0</v>
      </c>
    </row>
    <row r="439" spans="1:18" x14ac:dyDescent="0.25">
      <c r="A439" t="s">
        <v>19946</v>
      </c>
      <c r="B439" t="s">
        <v>74</v>
      </c>
      <c r="C439" t="s">
        <v>238</v>
      </c>
      <c r="D439" t="s">
        <v>250</v>
      </c>
      <c r="E439" t="s">
        <v>19223</v>
      </c>
      <c r="F439">
        <v>2772</v>
      </c>
      <c r="G439">
        <v>130310.08</v>
      </c>
      <c r="H439">
        <v>166</v>
      </c>
      <c r="I439">
        <v>6737.08</v>
      </c>
      <c r="J439">
        <v>127</v>
      </c>
      <c r="K439">
        <v>5072.1099999999997</v>
      </c>
      <c r="L439">
        <v>344.27</v>
      </c>
      <c r="M439">
        <v>2811</v>
      </c>
      <c r="N439">
        <v>132319.32</v>
      </c>
      <c r="O439">
        <v>479</v>
      </c>
      <c r="P439">
        <v>42</v>
      </c>
      <c r="Q439">
        <v>58</v>
      </c>
      <c r="R439">
        <v>463</v>
      </c>
    </row>
    <row r="440" spans="1:18" x14ac:dyDescent="0.25">
      <c r="A440" t="s">
        <v>19947</v>
      </c>
      <c r="B440" t="s">
        <v>76</v>
      </c>
      <c r="C440" t="s">
        <v>243</v>
      </c>
      <c r="D440" t="s">
        <v>195</v>
      </c>
      <c r="E440" t="s">
        <v>19223</v>
      </c>
      <c r="F440">
        <v>0</v>
      </c>
      <c r="G440">
        <v>0</v>
      </c>
      <c r="H440">
        <v>0</v>
      </c>
      <c r="I440">
        <v>0</v>
      </c>
      <c r="J440">
        <v>0</v>
      </c>
      <c r="K440">
        <v>0</v>
      </c>
      <c r="L440">
        <v>0</v>
      </c>
      <c r="M440">
        <v>0</v>
      </c>
      <c r="N440">
        <v>0</v>
      </c>
      <c r="O440">
        <v>41</v>
      </c>
      <c r="P440">
        <v>4</v>
      </c>
      <c r="Q440">
        <v>8</v>
      </c>
      <c r="R440">
        <v>37</v>
      </c>
    </row>
    <row r="441" spans="1:18" x14ac:dyDescent="0.25">
      <c r="A441" t="s">
        <v>19948</v>
      </c>
      <c r="B441" t="s">
        <v>76</v>
      </c>
      <c r="C441" t="s">
        <v>239</v>
      </c>
      <c r="D441" t="s">
        <v>183</v>
      </c>
      <c r="E441" t="s">
        <v>19223</v>
      </c>
      <c r="F441">
        <v>0</v>
      </c>
      <c r="G441">
        <v>0</v>
      </c>
      <c r="H441">
        <v>0</v>
      </c>
      <c r="I441">
        <v>0</v>
      </c>
      <c r="J441">
        <v>0</v>
      </c>
      <c r="K441">
        <v>0</v>
      </c>
      <c r="L441">
        <v>0</v>
      </c>
      <c r="M441">
        <v>0</v>
      </c>
      <c r="N441">
        <v>0</v>
      </c>
      <c r="O441">
        <v>77</v>
      </c>
      <c r="P441">
        <v>3</v>
      </c>
      <c r="Q441">
        <v>10</v>
      </c>
      <c r="R441">
        <v>70</v>
      </c>
    </row>
    <row r="442" spans="1:18" x14ac:dyDescent="0.25">
      <c r="A442" t="s">
        <v>19949</v>
      </c>
      <c r="B442" t="s">
        <v>76</v>
      </c>
      <c r="C442" t="s">
        <v>241</v>
      </c>
      <c r="D442" t="s">
        <v>148</v>
      </c>
      <c r="E442" t="s">
        <v>19223</v>
      </c>
      <c r="F442">
        <v>0</v>
      </c>
      <c r="G442">
        <v>0</v>
      </c>
      <c r="H442">
        <v>0</v>
      </c>
      <c r="I442">
        <v>0</v>
      </c>
      <c r="J442">
        <v>0</v>
      </c>
      <c r="K442">
        <v>0</v>
      </c>
      <c r="L442">
        <v>0</v>
      </c>
      <c r="M442">
        <v>0</v>
      </c>
      <c r="N442">
        <v>0</v>
      </c>
      <c r="O442">
        <v>3</v>
      </c>
      <c r="P442">
        <v>0</v>
      </c>
      <c r="Q442">
        <v>0</v>
      </c>
      <c r="R442">
        <v>3</v>
      </c>
    </row>
    <row r="443" spans="1:18" x14ac:dyDescent="0.25">
      <c r="A443" t="s">
        <v>19950</v>
      </c>
      <c r="B443" t="s">
        <v>73</v>
      </c>
      <c r="C443" t="s">
        <v>239</v>
      </c>
      <c r="D443" t="s">
        <v>110</v>
      </c>
      <c r="E443" t="s">
        <v>19223</v>
      </c>
      <c r="F443">
        <v>269</v>
      </c>
      <c r="G443">
        <v>1614.41</v>
      </c>
      <c r="H443">
        <v>15</v>
      </c>
      <c r="I443">
        <v>70</v>
      </c>
      <c r="J443">
        <v>22</v>
      </c>
      <c r="K443">
        <v>142</v>
      </c>
      <c r="L443">
        <v>21.35</v>
      </c>
      <c r="M443">
        <v>262</v>
      </c>
      <c r="N443">
        <v>1563.76</v>
      </c>
      <c r="O443">
        <v>32</v>
      </c>
      <c r="P443">
        <v>4</v>
      </c>
      <c r="Q443">
        <v>2</v>
      </c>
      <c r="R443">
        <v>34</v>
      </c>
    </row>
    <row r="444" spans="1:18" x14ac:dyDescent="0.25">
      <c r="A444" t="s">
        <v>19951</v>
      </c>
      <c r="B444" t="s">
        <v>74</v>
      </c>
      <c r="C444" t="s">
        <v>242</v>
      </c>
      <c r="D444" t="s">
        <v>176</v>
      </c>
      <c r="E444" t="s">
        <v>19223</v>
      </c>
      <c r="F444">
        <v>306</v>
      </c>
      <c r="G444">
        <v>15012.22</v>
      </c>
      <c r="H444">
        <v>17</v>
      </c>
      <c r="I444">
        <v>1148</v>
      </c>
      <c r="J444">
        <v>22</v>
      </c>
      <c r="K444">
        <v>1196</v>
      </c>
      <c r="L444">
        <v>-9.66</v>
      </c>
      <c r="M444">
        <v>301</v>
      </c>
      <c r="N444">
        <v>14954.56</v>
      </c>
      <c r="O444">
        <v>101</v>
      </c>
      <c r="P444">
        <v>9</v>
      </c>
      <c r="Q444">
        <v>22</v>
      </c>
      <c r="R444">
        <v>88</v>
      </c>
    </row>
    <row r="445" spans="1:18" x14ac:dyDescent="0.25">
      <c r="A445" t="s">
        <v>19952</v>
      </c>
      <c r="B445" t="s">
        <v>76</v>
      </c>
      <c r="C445" t="s">
        <v>241</v>
      </c>
      <c r="D445" t="s">
        <v>106</v>
      </c>
      <c r="E445" t="s">
        <v>19223</v>
      </c>
      <c r="F445">
        <v>0</v>
      </c>
      <c r="G445">
        <v>0</v>
      </c>
      <c r="H445">
        <v>0</v>
      </c>
      <c r="I445">
        <v>0</v>
      </c>
      <c r="J445">
        <v>0</v>
      </c>
      <c r="K445">
        <v>0</v>
      </c>
      <c r="L445">
        <v>0</v>
      </c>
      <c r="M445">
        <v>0</v>
      </c>
      <c r="N445">
        <v>0</v>
      </c>
      <c r="O445">
        <v>19</v>
      </c>
      <c r="P445">
        <v>2</v>
      </c>
      <c r="Q445">
        <v>2</v>
      </c>
      <c r="R445">
        <v>19</v>
      </c>
    </row>
    <row r="446" spans="1:18" x14ac:dyDescent="0.25">
      <c r="A446" t="s">
        <v>19953</v>
      </c>
      <c r="B446" t="s">
        <v>75</v>
      </c>
      <c r="C446" t="s">
        <v>241</v>
      </c>
      <c r="D446" t="s">
        <v>226</v>
      </c>
      <c r="E446" t="s">
        <v>19223</v>
      </c>
      <c r="F446">
        <v>2</v>
      </c>
      <c r="G446">
        <v>50</v>
      </c>
      <c r="H446">
        <v>0</v>
      </c>
      <c r="I446">
        <v>0</v>
      </c>
      <c r="J446">
        <v>0</v>
      </c>
      <c r="K446">
        <v>0</v>
      </c>
      <c r="L446">
        <v>0</v>
      </c>
      <c r="M446">
        <v>2</v>
      </c>
      <c r="N446">
        <v>50</v>
      </c>
      <c r="O446">
        <v>0</v>
      </c>
      <c r="P446">
        <v>0</v>
      </c>
      <c r="Q446">
        <v>0</v>
      </c>
      <c r="R446">
        <v>0</v>
      </c>
    </row>
    <row r="447" spans="1:18" x14ac:dyDescent="0.25">
      <c r="A447" t="s">
        <v>19954</v>
      </c>
      <c r="B447" t="s">
        <v>75</v>
      </c>
      <c r="C447" t="s">
        <v>237</v>
      </c>
      <c r="D447" t="s">
        <v>174</v>
      </c>
      <c r="E447" t="s">
        <v>19223</v>
      </c>
      <c r="F447">
        <v>2</v>
      </c>
      <c r="G447">
        <v>18</v>
      </c>
      <c r="H447">
        <v>0</v>
      </c>
      <c r="I447">
        <v>0</v>
      </c>
      <c r="J447">
        <v>0</v>
      </c>
      <c r="K447">
        <v>0</v>
      </c>
      <c r="L447">
        <v>0</v>
      </c>
      <c r="M447">
        <v>2</v>
      </c>
      <c r="N447">
        <v>18</v>
      </c>
      <c r="O447">
        <v>0</v>
      </c>
      <c r="P447">
        <v>0</v>
      </c>
      <c r="Q447">
        <v>0</v>
      </c>
      <c r="R447">
        <v>0</v>
      </c>
    </row>
    <row r="448" spans="1:18" x14ac:dyDescent="0.25">
      <c r="A448" t="s">
        <v>19955</v>
      </c>
      <c r="B448" t="s">
        <v>72</v>
      </c>
      <c r="C448" t="s">
        <v>245</v>
      </c>
      <c r="D448" t="s">
        <v>167</v>
      </c>
      <c r="E448" t="s">
        <v>19223</v>
      </c>
      <c r="F448">
        <v>126</v>
      </c>
      <c r="G448">
        <v>3031.98</v>
      </c>
      <c r="H448">
        <v>11</v>
      </c>
      <c r="I448">
        <v>199</v>
      </c>
      <c r="J448">
        <v>7</v>
      </c>
      <c r="K448">
        <v>257</v>
      </c>
      <c r="L448">
        <v>20.96</v>
      </c>
      <c r="M448">
        <v>130</v>
      </c>
      <c r="N448">
        <v>2994.94</v>
      </c>
      <c r="O448">
        <v>10</v>
      </c>
      <c r="P448">
        <v>2</v>
      </c>
      <c r="Q448">
        <v>1</v>
      </c>
      <c r="R448">
        <v>11</v>
      </c>
    </row>
    <row r="449" spans="1:18" x14ac:dyDescent="0.25">
      <c r="A449" t="s">
        <v>19956</v>
      </c>
      <c r="B449" t="s">
        <v>73</v>
      </c>
      <c r="C449" t="s">
        <v>239</v>
      </c>
      <c r="D449" t="s">
        <v>130</v>
      </c>
      <c r="E449" t="s">
        <v>19223</v>
      </c>
      <c r="F449">
        <v>55</v>
      </c>
      <c r="G449">
        <v>321.95999999999998</v>
      </c>
      <c r="H449">
        <v>3</v>
      </c>
      <c r="I449">
        <v>10.47</v>
      </c>
      <c r="J449">
        <v>5</v>
      </c>
      <c r="K449">
        <v>33</v>
      </c>
      <c r="L449">
        <v>-0.08</v>
      </c>
      <c r="M449">
        <v>53</v>
      </c>
      <c r="N449">
        <v>299.35000000000002</v>
      </c>
      <c r="O449">
        <v>5</v>
      </c>
      <c r="P449">
        <v>0</v>
      </c>
      <c r="Q449">
        <v>1</v>
      </c>
      <c r="R449">
        <v>4</v>
      </c>
    </row>
    <row r="450" spans="1:18" x14ac:dyDescent="0.25">
      <c r="A450" t="s">
        <v>19957</v>
      </c>
      <c r="B450" t="s">
        <v>74</v>
      </c>
      <c r="C450" t="s">
        <v>238</v>
      </c>
      <c r="D450" t="s">
        <v>102</v>
      </c>
      <c r="E450" t="s">
        <v>19223</v>
      </c>
      <c r="F450">
        <v>346</v>
      </c>
      <c r="G450">
        <v>16226.11</v>
      </c>
      <c r="H450">
        <v>21</v>
      </c>
      <c r="I450">
        <v>934.08</v>
      </c>
      <c r="J450">
        <v>17</v>
      </c>
      <c r="K450">
        <v>605</v>
      </c>
      <c r="L450">
        <v>64.05</v>
      </c>
      <c r="M450">
        <v>350</v>
      </c>
      <c r="N450">
        <v>16619.240000000002</v>
      </c>
      <c r="O450">
        <v>66</v>
      </c>
      <c r="P450">
        <v>4</v>
      </c>
      <c r="Q450">
        <v>5</v>
      </c>
      <c r="R450">
        <v>65</v>
      </c>
    </row>
    <row r="451" spans="1:18" x14ac:dyDescent="0.25">
      <c r="A451" t="s">
        <v>19958</v>
      </c>
      <c r="B451" t="s">
        <v>72</v>
      </c>
      <c r="C451" t="s">
        <v>244</v>
      </c>
      <c r="D451" t="s">
        <v>211</v>
      </c>
      <c r="E451" t="s">
        <v>19223</v>
      </c>
      <c r="F451">
        <v>126</v>
      </c>
      <c r="G451">
        <v>3794.49</v>
      </c>
      <c r="H451">
        <v>4</v>
      </c>
      <c r="I451">
        <v>160</v>
      </c>
      <c r="J451">
        <v>10</v>
      </c>
      <c r="K451">
        <v>117</v>
      </c>
      <c r="L451">
        <v>3.98</v>
      </c>
      <c r="M451">
        <v>120</v>
      </c>
      <c r="N451">
        <v>3841.47</v>
      </c>
      <c r="O451">
        <v>15</v>
      </c>
      <c r="P451">
        <v>3</v>
      </c>
      <c r="Q451">
        <v>1</v>
      </c>
      <c r="R451">
        <v>17</v>
      </c>
    </row>
    <row r="452" spans="1:18" x14ac:dyDescent="0.25">
      <c r="A452" t="s">
        <v>19959</v>
      </c>
      <c r="B452" t="s">
        <v>76</v>
      </c>
      <c r="C452" t="s">
        <v>245</v>
      </c>
      <c r="D452" t="s">
        <v>116</v>
      </c>
      <c r="E452" t="s">
        <v>19223</v>
      </c>
      <c r="F452">
        <v>0</v>
      </c>
      <c r="G452">
        <v>0</v>
      </c>
      <c r="H452">
        <v>0</v>
      </c>
      <c r="I452">
        <v>0</v>
      </c>
      <c r="J452">
        <v>0</v>
      </c>
      <c r="K452">
        <v>0</v>
      </c>
      <c r="L452">
        <v>0</v>
      </c>
      <c r="M452">
        <v>0</v>
      </c>
      <c r="N452">
        <v>0</v>
      </c>
      <c r="O452">
        <v>7</v>
      </c>
      <c r="P452">
        <v>4</v>
      </c>
      <c r="Q452">
        <v>2</v>
      </c>
      <c r="R452">
        <v>9</v>
      </c>
    </row>
    <row r="453" spans="1:18" x14ac:dyDescent="0.25">
      <c r="A453" t="s">
        <v>19960</v>
      </c>
      <c r="B453" t="s">
        <v>72</v>
      </c>
      <c r="C453" t="s">
        <v>245</v>
      </c>
      <c r="D453" t="s">
        <v>147</v>
      </c>
      <c r="E453" t="s">
        <v>19223</v>
      </c>
      <c r="F453">
        <v>367</v>
      </c>
      <c r="G453">
        <v>10730.98</v>
      </c>
      <c r="H453">
        <v>15</v>
      </c>
      <c r="I453">
        <v>530</v>
      </c>
      <c r="J453">
        <v>19</v>
      </c>
      <c r="K453">
        <v>425</v>
      </c>
      <c r="L453">
        <v>12.96</v>
      </c>
      <c r="M453">
        <v>363</v>
      </c>
      <c r="N453">
        <v>10848.94</v>
      </c>
      <c r="O453">
        <v>49</v>
      </c>
      <c r="P453">
        <v>11</v>
      </c>
      <c r="Q453">
        <v>4</v>
      </c>
      <c r="R453">
        <v>56</v>
      </c>
    </row>
    <row r="454" spans="1:18" x14ac:dyDescent="0.25">
      <c r="A454" t="s">
        <v>19961</v>
      </c>
      <c r="B454" t="s">
        <v>73</v>
      </c>
      <c r="C454" t="s">
        <v>240</v>
      </c>
      <c r="D454" t="s">
        <v>172</v>
      </c>
      <c r="E454" t="s">
        <v>19223</v>
      </c>
      <c r="F454">
        <v>96</v>
      </c>
      <c r="G454">
        <v>664</v>
      </c>
      <c r="H454">
        <v>3</v>
      </c>
      <c r="I454">
        <v>18</v>
      </c>
      <c r="J454">
        <v>5</v>
      </c>
      <c r="K454">
        <v>42</v>
      </c>
      <c r="L454">
        <v>10</v>
      </c>
      <c r="M454">
        <v>94</v>
      </c>
      <c r="N454">
        <v>650</v>
      </c>
      <c r="O454">
        <v>5</v>
      </c>
      <c r="P454">
        <v>0</v>
      </c>
      <c r="Q454">
        <v>2</v>
      </c>
      <c r="R454">
        <v>3</v>
      </c>
    </row>
    <row r="455" spans="1:18" x14ac:dyDescent="0.25">
      <c r="A455" t="s">
        <v>19962</v>
      </c>
      <c r="B455" t="s">
        <v>72</v>
      </c>
      <c r="C455" t="s">
        <v>240</v>
      </c>
      <c r="D455" t="s">
        <v>196</v>
      </c>
      <c r="E455" t="s">
        <v>19223</v>
      </c>
      <c r="F455">
        <v>87</v>
      </c>
      <c r="G455">
        <v>2377</v>
      </c>
      <c r="H455">
        <v>2</v>
      </c>
      <c r="I455">
        <v>46</v>
      </c>
      <c r="J455">
        <v>4</v>
      </c>
      <c r="K455">
        <v>77</v>
      </c>
      <c r="L455">
        <v>-18</v>
      </c>
      <c r="M455">
        <v>85</v>
      </c>
      <c r="N455">
        <v>2328</v>
      </c>
      <c r="O455">
        <v>13</v>
      </c>
      <c r="P455">
        <v>0</v>
      </c>
      <c r="Q455">
        <v>4</v>
      </c>
      <c r="R455">
        <v>9</v>
      </c>
    </row>
    <row r="456" spans="1:18" x14ac:dyDescent="0.25">
      <c r="A456" t="s">
        <v>19963</v>
      </c>
      <c r="B456" t="s">
        <v>72</v>
      </c>
      <c r="C456" t="s">
        <v>242</v>
      </c>
      <c r="D456" t="s">
        <v>96</v>
      </c>
      <c r="E456" t="s">
        <v>19223</v>
      </c>
      <c r="F456">
        <v>197</v>
      </c>
      <c r="G456">
        <v>7133</v>
      </c>
      <c r="H456">
        <v>8</v>
      </c>
      <c r="I456">
        <v>344</v>
      </c>
      <c r="J456">
        <v>9</v>
      </c>
      <c r="K456">
        <v>223</v>
      </c>
      <c r="L456">
        <v>72</v>
      </c>
      <c r="M456">
        <v>196</v>
      </c>
      <c r="N456">
        <v>7326</v>
      </c>
      <c r="O456">
        <v>58</v>
      </c>
      <c r="P456">
        <v>8</v>
      </c>
      <c r="Q456">
        <v>14</v>
      </c>
      <c r="R456">
        <v>52</v>
      </c>
    </row>
    <row r="457" spans="1:18" x14ac:dyDescent="0.25">
      <c r="A457" t="s">
        <v>19964</v>
      </c>
      <c r="B457" t="s">
        <v>72</v>
      </c>
      <c r="C457" t="s">
        <v>244</v>
      </c>
      <c r="D457" t="s">
        <v>88</v>
      </c>
      <c r="E457" t="s">
        <v>19223</v>
      </c>
      <c r="F457">
        <v>698</v>
      </c>
      <c r="G457">
        <v>24261.69</v>
      </c>
      <c r="H457">
        <v>24</v>
      </c>
      <c r="I457">
        <v>903.08</v>
      </c>
      <c r="J457">
        <v>28</v>
      </c>
      <c r="K457">
        <v>789</v>
      </c>
      <c r="L457">
        <v>65.739999999999995</v>
      </c>
      <c r="M457">
        <v>694</v>
      </c>
      <c r="N457">
        <v>24441.51</v>
      </c>
      <c r="O457">
        <v>270</v>
      </c>
      <c r="P457">
        <v>29</v>
      </c>
      <c r="Q457">
        <v>39</v>
      </c>
      <c r="R457">
        <v>260</v>
      </c>
    </row>
    <row r="458" spans="1:18" x14ac:dyDescent="0.25">
      <c r="A458" t="s">
        <v>19965</v>
      </c>
      <c r="B458" t="s">
        <v>73</v>
      </c>
      <c r="C458" t="s">
        <v>239</v>
      </c>
      <c r="D458" t="s">
        <v>149</v>
      </c>
      <c r="E458" t="s">
        <v>19223</v>
      </c>
      <c r="F458">
        <v>177</v>
      </c>
      <c r="G458">
        <v>1081.94</v>
      </c>
      <c r="H458">
        <v>3</v>
      </c>
      <c r="I458">
        <v>24</v>
      </c>
      <c r="J458">
        <v>15</v>
      </c>
      <c r="K458">
        <v>99</v>
      </c>
      <c r="L458">
        <v>7.47</v>
      </c>
      <c r="M458">
        <v>165</v>
      </c>
      <c r="N458">
        <v>1014.41</v>
      </c>
      <c r="O458">
        <v>17</v>
      </c>
      <c r="P458">
        <v>1</v>
      </c>
      <c r="Q458">
        <v>2</v>
      </c>
      <c r="R458">
        <v>16</v>
      </c>
    </row>
    <row r="459" spans="1:18" x14ac:dyDescent="0.25">
      <c r="A459" t="s">
        <v>19966</v>
      </c>
      <c r="B459" t="s">
        <v>72</v>
      </c>
      <c r="C459" t="s">
        <v>238</v>
      </c>
      <c r="D459" t="s">
        <v>137</v>
      </c>
      <c r="E459" t="s">
        <v>19223</v>
      </c>
      <c r="F459">
        <v>1512</v>
      </c>
      <c r="G459">
        <v>39631</v>
      </c>
      <c r="H459">
        <v>85</v>
      </c>
      <c r="I459">
        <v>2297.4699999999998</v>
      </c>
      <c r="J459">
        <v>88</v>
      </c>
      <c r="K459">
        <v>1797.98</v>
      </c>
      <c r="L459">
        <v>-2.21</v>
      </c>
      <c r="M459">
        <v>1509</v>
      </c>
      <c r="N459">
        <v>40128.28</v>
      </c>
      <c r="O459">
        <v>487</v>
      </c>
      <c r="P459">
        <v>50</v>
      </c>
      <c r="Q459">
        <v>77</v>
      </c>
      <c r="R459">
        <v>460</v>
      </c>
    </row>
    <row r="460" spans="1:18" x14ac:dyDescent="0.25">
      <c r="A460" t="s">
        <v>19967</v>
      </c>
      <c r="B460" t="s">
        <v>72</v>
      </c>
      <c r="C460" t="s">
        <v>237</v>
      </c>
      <c r="D460" t="s">
        <v>153</v>
      </c>
      <c r="E460" t="s">
        <v>19223</v>
      </c>
      <c r="F460">
        <v>677</v>
      </c>
      <c r="G460">
        <v>18209.29</v>
      </c>
      <c r="H460">
        <v>24</v>
      </c>
      <c r="I460">
        <v>686.47</v>
      </c>
      <c r="J460">
        <v>33</v>
      </c>
      <c r="K460">
        <v>777.11</v>
      </c>
      <c r="L460">
        <v>70.39</v>
      </c>
      <c r="M460">
        <v>668</v>
      </c>
      <c r="N460">
        <v>18189.04</v>
      </c>
      <c r="O460">
        <v>95</v>
      </c>
      <c r="P460">
        <v>9</v>
      </c>
      <c r="Q460">
        <v>19</v>
      </c>
      <c r="R460">
        <v>85</v>
      </c>
    </row>
    <row r="461" spans="1:18" x14ac:dyDescent="0.25">
      <c r="A461" t="s">
        <v>19968</v>
      </c>
      <c r="B461" t="s">
        <v>74</v>
      </c>
      <c r="C461" t="s">
        <v>239</v>
      </c>
      <c r="D461" t="s">
        <v>120</v>
      </c>
      <c r="E461" t="s">
        <v>19223</v>
      </c>
      <c r="F461">
        <v>170</v>
      </c>
      <c r="G461">
        <v>7321.11</v>
      </c>
      <c r="H461">
        <v>6</v>
      </c>
      <c r="I461">
        <v>236</v>
      </c>
      <c r="J461">
        <v>8</v>
      </c>
      <c r="K461">
        <v>286</v>
      </c>
      <c r="L461">
        <v>62.97</v>
      </c>
      <c r="M461">
        <v>168</v>
      </c>
      <c r="N461">
        <v>7334.08</v>
      </c>
      <c r="O461">
        <v>69</v>
      </c>
      <c r="P461">
        <v>3</v>
      </c>
      <c r="Q461">
        <v>4</v>
      </c>
      <c r="R461">
        <v>68</v>
      </c>
    </row>
    <row r="462" spans="1:18" x14ac:dyDescent="0.25">
      <c r="A462" t="s">
        <v>19969</v>
      </c>
      <c r="B462" t="s">
        <v>76</v>
      </c>
      <c r="C462" t="s">
        <v>240</v>
      </c>
      <c r="D462" t="s">
        <v>134</v>
      </c>
      <c r="E462" t="s">
        <v>19223</v>
      </c>
      <c r="F462">
        <v>0</v>
      </c>
      <c r="G462">
        <v>0</v>
      </c>
      <c r="H462">
        <v>0</v>
      </c>
      <c r="I462">
        <v>0</v>
      </c>
      <c r="J462">
        <v>0</v>
      </c>
      <c r="K462">
        <v>0</v>
      </c>
      <c r="L462">
        <v>0</v>
      </c>
      <c r="M462">
        <v>0</v>
      </c>
      <c r="N462">
        <v>0</v>
      </c>
      <c r="O462">
        <v>1</v>
      </c>
      <c r="P462">
        <v>0</v>
      </c>
      <c r="Q462">
        <v>0</v>
      </c>
      <c r="R462">
        <v>1</v>
      </c>
    </row>
    <row r="463" spans="1:18" x14ac:dyDescent="0.25">
      <c r="A463" t="s">
        <v>19970</v>
      </c>
      <c r="B463" t="s">
        <v>76</v>
      </c>
      <c r="C463" t="s">
        <v>240</v>
      </c>
      <c r="D463" t="s">
        <v>119</v>
      </c>
      <c r="E463" t="s">
        <v>19223</v>
      </c>
      <c r="F463">
        <v>0</v>
      </c>
      <c r="G463">
        <v>0</v>
      </c>
      <c r="H463">
        <v>0</v>
      </c>
      <c r="I463">
        <v>0</v>
      </c>
      <c r="J463">
        <v>0</v>
      </c>
      <c r="K463">
        <v>0</v>
      </c>
      <c r="L463">
        <v>0</v>
      </c>
      <c r="M463">
        <v>0</v>
      </c>
      <c r="N463">
        <v>0</v>
      </c>
      <c r="O463">
        <v>15</v>
      </c>
      <c r="P463">
        <v>3</v>
      </c>
      <c r="Q463">
        <v>3</v>
      </c>
      <c r="R463">
        <v>15</v>
      </c>
    </row>
    <row r="464" spans="1:18" x14ac:dyDescent="0.25">
      <c r="A464" t="s">
        <v>19971</v>
      </c>
      <c r="B464" t="s">
        <v>76</v>
      </c>
      <c r="C464" t="s">
        <v>239</v>
      </c>
      <c r="D464" t="s">
        <v>199</v>
      </c>
      <c r="E464" t="s">
        <v>19223</v>
      </c>
      <c r="F464">
        <v>0</v>
      </c>
      <c r="G464">
        <v>0</v>
      </c>
      <c r="H464">
        <v>0</v>
      </c>
      <c r="I464">
        <v>0</v>
      </c>
      <c r="J464">
        <v>0</v>
      </c>
      <c r="K464">
        <v>0</v>
      </c>
      <c r="L464">
        <v>0</v>
      </c>
      <c r="M464">
        <v>0</v>
      </c>
      <c r="N464">
        <v>0</v>
      </c>
      <c r="O464">
        <v>143</v>
      </c>
      <c r="P464">
        <v>17</v>
      </c>
      <c r="Q464">
        <v>18</v>
      </c>
      <c r="R464">
        <v>142</v>
      </c>
    </row>
    <row r="465" spans="1:18" x14ac:dyDescent="0.25">
      <c r="A465" t="s">
        <v>19972</v>
      </c>
      <c r="B465" t="s">
        <v>73</v>
      </c>
      <c r="C465" t="s">
        <v>239</v>
      </c>
      <c r="D465" t="s">
        <v>214</v>
      </c>
      <c r="E465" t="s">
        <v>19223</v>
      </c>
      <c r="F465">
        <v>72</v>
      </c>
      <c r="G465">
        <v>423.47</v>
      </c>
      <c r="H465">
        <v>4</v>
      </c>
      <c r="I465">
        <v>24.47</v>
      </c>
      <c r="J465">
        <v>5</v>
      </c>
      <c r="K465">
        <v>26.49</v>
      </c>
      <c r="L465">
        <v>6.96</v>
      </c>
      <c r="M465">
        <v>71</v>
      </c>
      <c r="N465">
        <v>428.41</v>
      </c>
      <c r="O465">
        <v>7</v>
      </c>
      <c r="P465">
        <v>0</v>
      </c>
      <c r="Q465">
        <v>3</v>
      </c>
      <c r="R465">
        <v>4</v>
      </c>
    </row>
    <row r="466" spans="1:18" x14ac:dyDescent="0.25">
      <c r="A466" t="s">
        <v>19973</v>
      </c>
      <c r="B466" t="s">
        <v>72</v>
      </c>
      <c r="C466" t="s">
        <v>239</v>
      </c>
      <c r="D466" t="s">
        <v>160</v>
      </c>
      <c r="E466" t="s">
        <v>19223</v>
      </c>
      <c r="F466">
        <v>286</v>
      </c>
      <c r="G466">
        <v>6390.43</v>
      </c>
      <c r="H466">
        <v>14</v>
      </c>
      <c r="I466">
        <v>413</v>
      </c>
      <c r="J466">
        <v>19</v>
      </c>
      <c r="K466">
        <v>665</v>
      </c>
      <c r="L466">
        <v>23.94</v>
      </c>
      <c r="M466">
        <v>281</v>
      </c>
      <c r="N466">
        <v>6162.37</v>
      </c>
      <c r="O466">
        <v>142</v>
      </c>
      <c r="P466">
        <v>12</v>
      </c>
      <c r="Q466">
        <v>15</v>
      </c>
      <c r="R466">
        <v>139</v>
      </c>
    </row>
    <row r="467" spans="1:18" x14ac:dyDescent="0.25">
      <c r="A467" t="s">
        <v>19974</v>
      </c>
      <c r="B467" t="s">
        <v>74</v>
      </c>
      <c r="C467" t="s">
        <v>239</v>
      </c>
      <c r="D467" t="s">
        <v>82</v>
      </c>
      <c r="E467" t="s">
        <v>19223</v>
      </c>
      <c r="F467">
        <v>95</v>
      </c>
      <c r="G467">
        <v>4523</v>
      </c>
      <c r="H467">
        <v>10</v>
      </c>
      <c r="I467">
        <v>318</v>
      </c>
      <c r="J467">
        <v>4</v>
      </c>
      <c r="K467">
        <v>79</v>
      </c>
      <c r="L467">
        <v>-21</v>
      </c>
      <c r="M467">
        <v>101</v>
      </c>
      <c r="N467">
        <v>4741</v>
      </c>
      <c r="O467">
        <v>29</v>
      </c>
      <c r="P467">
        <v>5</v>
      </c>
      <c r="Q467">
        <v>3</v>
      </c>
      <c r="R467">
        <v>31</v>
      </c>
    </row>
    <row r="468" spans="1:18" x14ac:dyDescent="0.25">
      <c r="A468" t="s">
        <v>19975</v>
      </c>
      <c r="B468" t="s">
        <v>76</v>
      </c>
      <c r="C468" t="s">
        <v>243</v>
      </c>
      <c r="D468" t="s">
        <v>126</v>
      </c>
      <c r="E468" t="s">
        <v>19223</v>
      </c>
      <c r="F468">
        <v>0</v>
      </c>
      <c r="G468">
        <v>0</v>
      </c>
      <c r="H468">
        <v>0</v>
      </c>
      <c r="I468">
        <v>0</v>
      </c>
      <c r="J468">
        <v>0</v>
      </c>
      <c r="K468">
        <v>0</v>
      </c>
      <c r="L468">
        <v>0</v>
      </c>
      <c r="M468">
        <v>0</v>
      </c>
      <c r="N468">
        <v>0</v>
      </c>
      <c r="O468">
        <v>66</v>
      </c>
      <c r="P468">
        <v>7</v>
      </c>
      <c r="Q468">
        <v>12</v>
      </c>
      <c r="R468">
        <v>61</v>
      </c>
    </row>
    <row r="469" spans="1:18" x14ac:dyDescent="0.25">
      <c r="A469" t="s">
        <v>19976</v>
      </c>
      <c r="B469" t="s">
        <v>76</v>
      </c>
      <c r="C469" t="s">
        <v>243</v>
      </c>
      <c r="D469" t="s">
        <v>97</v>
      </c>
      <c r="E469" t="s">
        <v>19223</v>
      </c>
      <c r="F469">
        <v>0</v>
      </c>
      <c r="G469">
        <v>0</v>
      </c>
      <c r="H469">
        <v>0</v>
      </c>
      <c r="I469">
        <v>0</v>
      </c>
      <c r="J469">
        <v>0</v>
      </c>
      <c r="K469">
        <v>0</v>
      </c>
      <c r="L469">
        <v>0</v>
      </c>
      <c r="M469">
        <v>0</v>
      </c>
      <c r="N469">
        <v>0</v>
      </c>
      <c r="O469">
        <v>100</v>
      </c>
      <c r="P469">
        <v>12</v>
      </c>
      <c r="Q469">
        <v>23</v>
      </c>
      <c r="R469">
        <v>89</v>
      </c>
    </row>
    <row r="470" spans="1:18" x14ac:dyDescent="0.25">
      <c r="A470" t="s">
        <v>19977</v>
      </c>
      <c r="B470" t="s">
        <v>76</v>
      </c>
      <c r="C470" t="s">
        <v>241</v>
      </c>
      <c r="D470" t="s">
        <v>158</v>
      </c>
      <c r="E470" t="s">
        <v>19223</v>
      </c>
      <c r="F470">
        <v>0</v>
      </c>
      <c r="G470">
        <v>0</v>
      </c>
      <c r="H470">
        <v>0</v>
      </c>
      <c r="I470">
        <v>0</v>
      </c>
      <c r="J470">
        <v>0</v>
      </c>
      <c r="K470">
        <v>0</v>
      </c>
      <c r="L470">
        <v>0</v>
      </c>
      <c r="M470">
        <v>0</v>
      </c>
      <c r="N470">
        <v>0</v>
      </c>
      <c r="O470">
        <v>85</v>
      </c>
      <c r="P470">
        <v>14</v>
      </c>
      <c r="Q470">
        <v>7</v>
      </c>
      <c r="R470">
        <v>92</v>
      </c>
    </row>
    <row r="471" spans="1:18" x14ac:dyDescent="0.25">
      <c r="A471" t="s">
        <v>19978</v>
      </c>
      <c r="B471" t="s">
        <v>76</v>
      </c>
      <c r="C471" t="s">
        <v>243</v>
      </c>
      <c r="D471" t="s">
        <v>115</v>
      </c>
      <c r="E471" t="s">
        <v>19223</v>
      </c>
      <c r="F471">
        <v>0</v>
      </c>
      <c r="G471">
        <v>0</v>
      </c>
      <c r="H471">
        <v>0</v>
      </c>
      <c r="I471">
        <v>0</v>
      </c>
      <c r="J471">
        <v>0</v>
      </c>
      <c r="K471">
        <v>0</v>
      </c>
      <c r="L471">
        <v>0</v>
      </c>
      <c r="M471">
        <v>0</v>
      </c>
      <c r="N471">
        <v>0</v>
      </c>
      <c r="O471">
        <v>71</v>
      </c>
      <c r="P471">
        <v>7</v>
      </c>
      <c r="Q471">
        <v>9</v>
      </c>
      <c r="R471">
        <v>69</v>
      </c>
    </row>
    <row r="472" spans="1:18" x14ac:dyDescent="0.25">
      <c r="A472" t="s">
        <v>19979</v>
      </c>
      <c r="B472" t="s">
        <v>72</v>
      </c>
      <c r="C472" t="s">
        <v>240</v>
      </c>
      <c r="D472" t="s">
        <v>203</v>
      </c>
      <c r="E472" t="s">
        <v>19223</v>
      </c>
      <c r="F472">
        <v>147</v>
      </c>
      <c r="G472">
        <v>3788.71</v>
      </c>
      <c r="H472">
        <v>4</v>
      </c>
      <c r="I472">
        <v>42.47</v>
      </c>
      <c r="J472">
        <v>10</v>
      </c>
      <c r="K472">
        <v>116</v>
      </c>
      <c r="L472">
        <v>15.37</v>
      </c>
      <c r="M472">
        <v>141</v>
      </c>
      <c r="N472">
        <v>3730.55</v>
      </c>
      <c r="O472">
        <v>11</v>
      </c>
      <c r="P472">
        <v>1</v>
      </c>
      <c r="Q472">
        <v>1</v>
      </c>
      <c r="R472">
        <v>11</v>
      </c>
    </row>
    <row r="473" spans="1:18" x14ac:dyDescent="0.25">
      <c r="A473" t="s">
        <v>19980</v>
      </c>
      <c r="B473" t="s">
        <v>73</v>
      </c>
      <c r="C473" t="s">
        <v>240</v>
      </c>
      <c r="D473" t="s">
        <v>182</v>
      </c>
      <c r="E473" t="s">
        <v>19223</v>
      </c>
      <c r="F473">
        <v>81</v>
      </c>
      <c r="G473">
        <v>569</v>
      </c>
      <c r="H473">
        <v>4</v>
      </c>
      <c r="I473">
        <v>20</v>
      </c>
      <c r="J473">
        <v>5</v>
      </c>
      <c r="K473">
        <v>27</v>
      </c>
      <c r="L473">
        <v>-7.53</v>
      </c>
      <c r="M473">
        <v>80</v>
      </c>
      <c r="N473">
        <v>554.47</v>
      </c>
      <c r="O473">
        <v>1</v>
      </c>
      <c r="P473">
        <v>0</v>
      </c>
      <c r="Q473">
        <v>0</v>
      </c>
      <c r="R473">
        <v>1</v>
      </c>
    </row>
    <row r="474" spans="1:18" x14ac:dyDescent="0.25">
      <c r="A474" t="s">
        <v>19981</v>
      </c>
      <c r="B474" t="s">
        <v>72</v>
      </c>
      <c r="C474" t="s">
        <v>239</v>
      </c>
      <c r="D474" t="s">
        <v>219</v>
      </c>
      <c r="E474" t="s">
        <v>19223</v>
      </c>
      <c r="F474">
        <v>321</v>
      </c>
      <c r="G474">
        <v>10521.07</v>
      </c>
      <c r="H474">
        <v>10</v>
      </c>
      <c r="I474">
        <v>384</v>
      </c>
      <c r="J474">
        <v>17</v>
      </c>
      <c r="K474">
        <v>384.49</v>
      </c>
      <c r="L474">
        <v>23.38</v>
      </c>
      <c r="M474">
        <v>314</v>
      </c>
      <c r="N474">
        <v>10543.96</v>
      </c>
      <c r="O474">
        <v>174</v>
      </c>
      <c r="P474">
        <v>21</v>
      </c>
      <c r="Q474">
        <v>34</v>
      </c>
      <c r="R474">
        <v>161</v>
      </c>
    </row>
    <row r="475" spans="1:18" x14ac:dyDescent="0.25">
      <c r="A475" t="s">
        <v>19982</v>
      </c>
      <c r="B475" t="s">
        <v>76</v>
      </c>
      <c r="C475" t="s">
        <v>242</v>
      </c>
      <c r="D475" t="s">
        <v>231</v>
      </c>
      <c r="E475" t="s">
        <v>19223</v>
      </c>
      <c r="F475">
        <v>0</v>
      </c>
      <c r="G475">
        <v>0</v>
      </c>
      <c r="H475">
        <v>0</v>
      </c>
      <c r="I475">
        <v>0</v>
      </c>
      <c r="J475">
        <v>0</v>
      </c>
      <c r="K475">
        <v>0</v>
      </c>
      <c r="L475">
        <v>0</v>
      </c>
      <c r="M475">
        <v>0</v>
      </c>
      <c r="N475">
        <v>0</v>
      </c>
      <c r="O475">
        <v>32</v>
      </c>
      <c r="P475">
        <v>1</v>
      </c>
      <c r="Q475">
        <v>5</v>
      </c>
      <c r="R475">
        <v>28</v>
      </c>
    </row>
    <row r="476" spans="1:18" x14ac:dyDescent="0.25">
      <c r="A476" t="s">
        <v>19983</v>
      </c>
      <c r="B476" t="s">
        <v>74</v>
      </c>
      <c r="C476" t="s">
        <v>242</v>
      </c>
      <c r="D476" t="s">
        <v>222</v>
      </c>
      <c r="E476" t="s">
        <v>19223</v>
      </c>
      <c r="F476">
        <v>82</v>
      </c>
      <c r="G476">
        <v>4084</v>
      </c>
      <c r="H476">
        <v>4</v>
      </c>
      <c r="I476">
        <v>132</v>
      </c>
      <c r="J476">
        <v>1</v>
      </c>
      <c r="K476">
        <v>20</v>
      </c>
      <c r="L476">
        <v>-10</v>
      </c>
      <c r="M476">
        <v>85</v>
      </c>
      <c r="N476">
        <v>4186</v>
      </c>
      <c r="O476">
        <v>15</v>
      </c>
      <c r="P476">
        <v>3</v>
      </c>
      <c r="Q476">
        <v>1</v>
      </c>
      <c r="R476">
        <v>17</v>
      </c>
    </row>
    <row r="477" spans="1:18" x14ac:dyDescent="0.25">
      <c r="A477" t="s">
        <v>19984</v>
      </c>
      <c r="B477" t="s">
        <v>75</v>
      </c>
      <c r="C477" t="s">
        <v>239</v>
      </c>
      <c r="D477" t="s">
        <v>199</v>
      </c>
      <c r="E477" t="s">
        <v>19223</v>
      </c>
      <c r="F477">
        <v>5</v>
      </c>
      <c r="G477">
        <v>153</v>
      </c>
      <c r="H477">
        <v>0</v>
      </c>
      <c r="I477">
        <v>0</v>
      </c>
      <c r="J477">
        <v>1</v>
      </c>
      <c r="K477">
        <v>18</v>
      </c>
      <c r="L477">
        <v>0</v>
      </c>
      <c r="M477">
        <v>4</v>
      </c>
      <c r="N477">
        <v>135</v>
      </c>
      <c r="O477">
        <v>0</v>
      </c>
      <c r="P477">
        <v>0</v>
      </c>
      <c r="Q477">
        <v>0</v>
      </c>
      <c r="R477">
        <v>0</v>
      </c>
    </row>
    <row r="478" spans="1:18" x14ac:dyDescent="0.25">
      <c r="A478" t="s">
        <v>19985</v>
      </c>
      <c r="B478" t="s">
        <v>76</v>
      </c>
      <c r="C478" t="s">
        <v>245</v>
      </c>
      <c r="D478" t="s">
        <v>147</v>
      </c>
      <c r="E478" t="s">
        <v>19223</v>
      </c>
      <c r="F478">
        <v>0</v>
      </c>
      <c r="G478">
        <v>0</v>
      </c>
      <c r="H478">
        <v>0</v>
      </c>
      <c r="I478">
        <v>0</v>
      </c>
      <c r="J478">
        <v>0</v>
      </c>
      <c r="K478">
        <v>0</v>
      </c>
      <c r="L478">
        <v>0</v>
      </c>
      <c r="M478">
        <v>0</v>
      </c>
      <c r="N478">
        <v>0</v>
      </c>
      <c r="O478">
        <v>7</v>
      </c>
      <c r="P478">
        <v>3</v>
      </c>
      <c r="Q478">
        <v>1</v>
      </c>
      <c r="R478">
        <v>9</v>
      </c>
    </row>
    <row r="479" spans="1:18" x14ac:dyDescent="0.25">
      <c r="A479" t="s">
        <v>19986</v>
      </c>
      <c r="B479" t="s">
        <v>75</v>
      </c>
      <c r="C479" t="s">
        <v>239</v>
      </c>
      <c r="D479" t="s">
        <v>251</v>
      </c>
      <c r="E479" t="s">
        <v>19223</v>
      </c>
      <c r="F479">
        <v>61</v>
      </c>
      <c r="G479">
        <v>1315.46</v>
      </c>
      <c r="H479">
        <v>5</v>
      </c>
      <c r="I479">
        <v>111</v>
      </c>
      <c r="J479">
        <v>3</v>
      </c>
      <c r="K479">
        <v>52</v>
      </c>
      <c r="L479">
        <v>0.24</v>
      </c>
      <c r="M479">
        <v>63</v>
      </c>
      <c r="N479">
        <v>1374.7</v>
      </c>
      <c r="O479">
        <v>2</v>
      </c>
      <c r="P479">
        <v>1</v>
      </c>
      <c r="Q479">
        <v>0</v>
      </c>
      <c r="R479">
        <v>3</v>
      </c>
    </row>
    <row r="480" spans="1:18" x14ac:dyDescent="0.25">
      <c r="A480" t="s">
        <v>19987</v>
      </c>
      <c r="B480" t="s">
        <v>73</v>
      </c>
      <c r="C480" t="s">
        <v>241</v>
      </c>
      <c r="D480" t="s">
        <v>129</v>
      </c>
      <c r="E480" t="s">
        <v>19223</v>
      </c>
      <c r="F480">
        <v>54</v>
      </c>
      <c r="G480">
        <v>386</v>
      </c>
      <c r="H480">
        <v>1</v>
      </c>
      <c r="I480">
        <v>6.47</v>
      </c>
      <c r="J480">
        <v>3</v>
      </c>
      <c r="K480">
        <v>18</v>
      </c>
      <c r="L480">
        <v>-12</v>
      </c>
      <c r="M480">
        <v>52</v>
      </c>
      <c r="N480">
        <v>362.47</v>
      </c>
      <c r="O480">
        <v>1</v>
      </c>
      <c r="P480">
        <v>0</v>
      </c>
      <c r="Q480">
        <v>0</v>
      </c>
      <c r="R480">
        <v>1</v>
      </c>
    </row>
    <row r="481" spans="1:18" x14ac:dyDescent="0.25">
      <c r="A481" t="s">
        <v>19988</v>
      </c>
      <c r="B481" t="s">
        <v>72</v>
      </c>
      <c r="C481" t="s">
        <v>239</v>
      </c>
      <c r="D481" t="s">
        <v>123</v>
      </c>
      <c r="E481" t="s">
        <v>19223</v>
      </c>
      <c r="F481">
        <v>299</v>
      </c>
      <c r="G481">
        <v>6974.09</v>
      </c>
      <c r="H481">
        <v>6</v>
      </c>
      <c r="I481">
        <v>72</v>
      </c>
      <c r="J481">
        <v>12</v>
      </c>
      <c r="K481">
        <v>128</v>
      </c>
      <c r="L481">
        <v>58.01</v>
      </c>
      <c r="M481">
        <v>293</v>
      </c>
      <c r="N481">
        <v>6976.1</v>
      </c>
      <c r="O481">
        <v>374</v>
      </c>
      <c r="P481">
        <v>27</v>
      </c>
      <c r="Q481">
        <v>42</v>
      </c>
      <c r="R481">
        <v>359</v>
      </c>
    </row>
    <row r="482" spans="1:18" x14ac:dyDescent="0.25">
      <c r="A482" t="s">
        <v>19989</v>
      </c>
      <c r="B482" t="s">
        <v>72</v>
      </c>
      <c r="C482" t="s">
        <v>237</v>
      </c>
      <c r="D482" t="s">
        <v>113</v>
      </c>
      <c r="E482" t="s">
        <v>19223</v>
      </c>
      <c r="F482">
        <v>169</v>
      </c>
      <c r="G482">
        <v>4820.49</v>
      </c>
      <c r="H482">
        <v>11</v>
      </c>
      <c r="I482">
        <v>429.47</v>
      </c>
      <c r="J482">
        <v>8</v>
      </c>
      <c r="K482">
        <v>204.49</v>
      </c>
      <c r="L482">
        <v>21</v>
      </c>
      <c r="M482">
        <v>172</v>
      </c>
      <c r="N482">
        <v>5066.47</v>
      </c>
      <c r="O482">
        <v>50</v>
      </c>
      <c r="P482">
        <v>6</v>
      </c>
      <c r="Q482">
        <v>11</v>
      </c>
      <c r="R482">
        <v>45</v>
      </c>
    </row>
    <row r="483" spans="1:18" x14ac:dyDescent="0.25">
      <c r="A483" t="s">
        <v>19990</v>
      </c>
      <c r="B483" t="s">
        <v>76</v>
      </c>
      <c r="C483" t="s">
        <v>237</v>
      </c>
      <c r="D483" t="s">
        <v>114</v>
      </c>
      <c r="E483" t="s">
        <v>19223</v>
      </c>
      <c r="F483">
        <v>0</v>
      </c>
      <c r="G483">
        <v>0</v>
      </c>
      <c r="H483">
        <v>0</v>
      </c>
      <c r="I483">
        <v>0</v>
      </c>
      <c r="J483">
        <v>0</v>
      </c>
      <c r="K483">
        <v>0</v>
      </c>
      <c r="L483">
        <v>0</v>
      </c>
      <c r="M483">
        <v>0</v>
      </c>
      <c r="N483">
        <v>0</v>
      </c>
      <c r="O483">
        <v>37</v>
      </c>
      <c r="P483">
        <v>1</v>
      </c>
      <c r="Q483">
        <v>8</v>
      </c>
      <c r="R483">
        <v>30</v>
      </c>
    </row>
    <row r="484" spans="1:18" x14ac:dyDescent="0.25">
      <c r="A484" t="s">
        <v>19991</v>
      </c>
      <c r="B484" t="s">
        <v>76</v>
      </c>
      <c r="C484" t="s">
        <v>241</v>
      </c>
      <c r="D484" t="s">
        <v>227</v>
      </c>
      <c r="E484" t="s">
        <v>19223</v>
      </c>
      <c r="F484">
        <v>0</v>
      </c>
      <c r="G484">
        <v>0</v>
      </c>
      <c r="H484">
        <v>0</v>
      </c>
      <c r="I484">
        <v>0</v>
      </c>
      <c r="J484">
        <v>0</v>
      </c>
      <c r="K484">
        <v>0</v>
      </c>
      <c r="L484">
        <v>0</v>
      </c>
      <c r="M484">
        <v>0</v>
      </c>
      <c r="N484">
        <v>0</v>
      </c>
      <c r="O484">
        <v>12</v>
      </c>
      <c r="P484">
        <v>3</v>
      </c>
      <c r="Q484">
        <v>0</v>
      </c>
      <c r="R484">
        <v>15</v>
      </c>
    </row>
    <row r="485" spans="1:18" x14ac:dyDescent="0.25">
      <c r="A485" t="s">
        <v>19992</v>
      </c>
      <c r="B485" t="s">
        <v>19169</v>
      </c>
      <c r="C485" t="s">
        <v>243</v>
      </c>
      <c r="D485" t="s">
        <v>97</v>
      </c>
      <c r="E485" t="s">
        <v>19223</v>
      </c>
      <c r="F485">
        <v>0</v>
      </c>
      <c r="G485">
        <v>0</v>
      </c>
      <c r="H485">
        <v>1</v>
      </c>
      <c r="I485">
        <v>5</v>
      </c>
      <c r="J485">
        <v>0</v>
      </c>
      <c r="K485">
        <v>0</v>
      </c>
      <c r="L485">
        <v>0</v>
      </c>
      <c r="M485">
        <v>1</v>
      </c>
      <c r="N485">
        <v>5</v>
      </c>
      <c r="O485">
        <v>0</v>
      </c>
      <c r="P485">
        <v>0</v>
      </c>
      <c r="Q485">
        <v>0</v>
      </c>
      <c r="R485">
        <v>0</v>
      </c>
    </row>
    <row r="486" spans="1:18" x14ac:dyDescent="0.25">
      <c r="A486" t="s">
        <v>19993</v>
      </c>
      <c r="B486" t="s">
        <v>75</v>
      </c>
      <c r="C486" t="s">
        <v>238</v>
      </c>
      <c r="D486" t="s">
        <v>124</v>
      </c>
      <c r="E486" t="s">
        <v>19223</v>
      </c>
      <c r="F486">
        <v>3</v>
      </c>
      <c r="G486">
        <v>91</v>
      </c>
      <c r="H486">
        <v>1</v>
      </c>
      <c r="I486">
        <v>19</v>
      </c>
      <c r="J486">
        <v>0</v>
      </c>
      <c r="K486">
        <v>0</v>
      </c>
      <c r="L486">
        <v>0</v>
      </c>
      <c r="M486">
        <v>4</v>
      </c>
      <c r="N486">
        <v>110</v>
      </c>
      <c r="O486">
        <v>0</v>
      </c>
      <c r="P486">
        <v>0</v>
      </c>
      <c r="Q486">
        <v>0</v>
      </c>
      <c r="R486">
        <v>0</v>
      </c>
    </row>
    <row r="487" spans="1:18" x14ac:dyDescent="0.25">
      <c r="A487" t="s">
        <v>19994</v>
      </c>
      <c r="B487" t="s">
        <v>76</v>
      </c>
      <c r="C487" t="s">
        <v>242</v>
      </c>
      <c r="D487" t="s">
        <v>254</v>
      </c>
      <c r="E487" t="s">
        <v>19223</v>
      </c>
      <c r="F487">
        <v>0</v>
      </c>
      <c r="G487">
        <v>0</v>
      </c>
      <c r="H487">
        <v>0</v>
      </c>
      <c r="I487">
        <v>0</v>
      </c>
      <c r="J487">
        <v>0</v>
      </c>
      <c r="K487">
        <v>0</v>
      </c>
      <c r="L487">
        <v>0</v>
      </c>
      <c r="M487">
        <v>0</v>
      </c>
      <c r="N487">
        <v>0</v>
      </c>
      <c r="O487">
        <v>1394</v>
      </c>
      <c r="P487">
        <v>131</v>
      </c>
      <c r="Q487">
        <v>250</v>
      </c>
      <c r="R487">
        <v>1275</v>
      </c>
    </row>
    <row r="488" spans="1:18" x14ac:dyDescent="0.25">
      <c r="A488" t="s">
        <v>19995</v>
      </c>
      <c r="B488" t="s">
        <v>72</v>
      </c>
      <c r="C488" t="s">
        <v>241</v>
      </c>
      <c r="D488" t="s">
        <v>106</v>
      </c>
      <c r="E488" t="s">
        <v>19223</v>
      </c>
      <c r="F488">
        <v>273</v>
      </c>
      <c r="G488">
        <v>9148.49</v>
      </c>
      <c r="H488">
        <v>6</v>
      </c>
      <c r="I488">
        <v>230</v>
      </c>
      <c r="J488">
        <v>11</v>
      </c>
      <c r="K488">
        <v>251</v>
      </c>
      <c r="L488">
        <v>82.14</v>
      </c>
      <c r="M488">
        <v>268</v>
      </c>
      <c r="N488">
        <v>9209.6299999999992</v>
      </c>
      <c r="O488">
        <v>52</v>
      </c>
      <c r="P488">
        <v>8</v>
      </c>
      <c r="Q488">
        <v>10</v>
      </c>
      <c r="R488">
        <v>50</v>
      </c>
    </row>
    <row r="489" spans="1:18" x14ac:dyDescent="0.25">
      <c r="A489" t="s">
        <v>19996</v>
      </c>
      <c r="B489" t="s">
        <v>73</v>
      </c>
      <c r="C489" t="s">
        <v>241</v>
      </c>
      <c r="D489" t="s">
        <v>226</v>
      </c>
      <c r="E489" t="s">
        <v>19223</v>
      </c>
      <c r="F489">
        <v>41</v>
      </c>
      <c r="G489">
        <v>310</v>
      </c>
      <c r="H489">
        <v>4</v>
      </c>
      <c r="I489">
        <v>19</v>
      </c>
      <c r="J489">
        <v>2</v>
      </c>
      <c r="K489">
        <v>12</v>
      </c>
      <c r="L489">
        <v>0</v>
      </c>
      <c r="M489">
        <v>43</v>
      </c>
      <c r="N489">
        <v>317</v>
      </c>
      <c r="O489">
        <v>2</v>
      </c>
      <c r="P489">
        <v>0</v>
      </c>
      <c r="Q489">
        <v>0</v>
      </c>
      <c r="R489">
        <v>2</v>
      </c>
    </row>
    <row r="490" spans="1:18" x14ac:dyDescent="0.25">
      <c r="A490" t="s">
        <v>19997</v>
      </c>
      <c r="B490" t="s">
        <v>74</v>
      </c>
      <c r="C490" t="s">
        <v>241</v>
      </c>
      <c r="D490" t="s">
        <v>156</v>
      </c>
      <c r="E490" t="s">
        <v>19223</v>
      </c>
      <c r="F490">
        <v>157</v>
      </c>
      <c r="G490">
        <v>8731.11</v>
      </c>
      <c r="H490">
        <v>11</v>
      </c>
      <c r="I490">
        <v>471</v>
      </c>
      <c r="J490">
        <v>6</v>
      </c>
      <c r="K490">
        <v>237.11</v>
      </c>
      <c r="L490">
        <v>28.08</v>
      </c>
      <c r="M490">
        <v>162</v>
      </c>
      <c r="N490">
        <v>8993.08</v>
      </c>
      <c r="O490">
        <v>24</v>
      </c>
      <c r="P490">
        <v>0</v>
      </c>
      <c r="Q490">
        <v>3</v>
      </c>
      <c r="R490">
        <v>21</v>
      </c>
    </row>
    <row r="491" spans="1:18" x14ac:dyDescent="0.25">
      <c r="A491" t="s">
        <v>19998</v>
      </c>
      <c r="B491" t="s">
        <v>73</v>
      </c>
      <c r="C491" t="s">
        <v>243</v>
      </c>
      <c r="D491" t="s">
        <v>228</v>
      </c>
      <c r="E491" t="s">
        <v>19223</v>
      </c>
      <c r="F491">
        <v>282</v>
      </c>
      <c r="G491">
        <v>1677.96</v>
      </c>
      <c r="H491">
        <v>14</v>
      </c>
      <c r="I491">
        <v>66.94</v>
      </c>
      <c r="J491">
        <v>22</v>
      </c>
      <c r="K491">
        <v>122</v>
      </c>
      <c r="L491">
        <v>5.45</v>
      </c>
      <c r="M491">
        <v>274</v>
      </c>
      <c r="N491">
        <v>1628.35</v>
      </c>
      <c r="O491">
        <v>11</v>
      </c>
      <c r="P491">
        <v>5</v>
      </c>
      <c r="Q491">
        <v>2</v>
      </c>
      <c r="R491">
        <v>14</v>
      </c>
    </row>
    <row r="492" spans="1:18" x14ac:dyDescent="0.25">
      <c r="A492" t="s">
        <v>19999</v>
      </c>
      <c r="B492" t="s">
        <v>76</v>
      </c>
      <c r="C492" t="s">
        <v>238</v>
      </c>
      <c r="D492" t="s">
        <v>137</v>
      </c>
      <c r="E492" t="s">
        <v>19223</v>
      </c>
      <c r="F492">
        <v>0</v>
      </c>
      <c r="G492">
        <v>0</v>
      </c>
      <c r="H492">
        <v>0</v>
      </c>
      <c r="I492">
        <v>0</v>
      </c>
      <c r="J492">
        <v>0</v>
      </c>
      <c r="K492">
        <v>0</v>
      </c>
      <c r="L492">
        <v>0</v>
      </c>
      <c r="M492">
        <v>0</v>
      </c>
      <c r="N492">
        <v>0</v>
      </c>
      <c r="O492">
        <v>293</v>
      </c>
      <c r="P492">
        <v>30</v>
      </c>
      <c r="Q492">
        <v>56</v>
      </c>
      <c r="R492">
        <v>267</v>
      </c>
    </row>
    <row r="493" spans="1:18" x14ac:dyDescent="0.25">
      <c r="A493" t="s">
        <v>20000</v>
      </c>
      <c r="B493" t="s">
        <v>72</v>
      </c>
      <c r="C493" t="s">
        <v>238</v>
      </c>
      <c r="D493" t="s">
        <v>177</v>
      </c>
      <c r="E493" t="s">
        <v>19223</v>
      </c>
      <c r="F493">
        <v>205</v>
      </c>
      <c r="G493">
        <v>5654.49</v>
      </c>
      <c r="H493">
        <v>8</v>
      </c>
      <c r="I493">
        <v>135</v>
      </c>
      <c r="J493">
        <v>8</v>
      </c>
      <c r="K493">
        <v>195</v>
      </c>
      <c r="L493">
        <v>5.45</v>
      </c>
      <c r="M493">
        <v>205</v>
      </c>
      <c r="N493">
        <v>5599.94</v>
      </c>
      <c r="O493">
        <v>34</v>
      </c>
      <c r="P493">
        <v>6</v>
      </c>
      <c r="Q493">
        <v>6</v>
      </c>
      <c r="R493">
        <v>34</v>
      </c>
    </row>
    <row r="494" spans="1:18" x14ac:dyDescent="0.25">
      <c r="A494" t="s">
        <v>20001</v>
      </c>
      <c r="B494" t="s">
        <v>74</v>
      </c>
      <c r="C494" t="s">
        <v>244</v>
      </c>
      <c r="D494" t="s">
        <v>136</v>
      </c>
      <c r="E494" t="s">
        <v>19223</v>
      </c>
      <c r="F494">
        <v>65</v>
      </c>
      <c r="G494">
        <v>2858</v>
      </c>
      <c r="H494">
        <v>6</v>
      </c>
      <c r="I494">
        <v>211</v>
      </c>
      <c r="J494">
        <v>3</v>
      </c>
      <c r="K494">
        <v>112</v>
      </c>
      <c r="L494">
        <v>3</v>
      </c>
      <c r="M494">
        <v>68</v>
      </c>
      <c r="N494">
        <v>2960</v>
      </c>
      <c r="O494">
        <v>3</v>
      </c>
      <c r="P494">
        <v>0</v>
      </c>
      <c r="Q494">
        <v>0</v>
      </c>
      <c r="R494">
        <v>3</v>
      </c>
    </row>
    <row r="495" spans="1:18" x14ac:dyDescent="0.25">
      <c r="A495" t="s">
        <v>20002</v>
      </c>
      <c r="B495" t="s">
        <v>76</v>
      </c>
      <c r="C495" t="s">
        <v>239</v>
      </c>
      <c r="D495" t="s">
        <v>138</v>
      </c>
      <c r="E495" t="s">
        <v>19223</v>
      </c>
      <c r="F495">
        <v>0</v>
      </c>
      <c r="G495">
        <v>0</v>
      </c>
      <c r="H495">
        <v>0</v>
      </c>
      <c r="I495">
        <v>0</v>
      </c>
      <c r="J495">
        <v>0</v>
      </c>
      <c r="K495">
        <v>0</v>
      </c>
      <c r="L495">
        <v>0</v>
      </c>
      <c r="M495">
        <v>0</v>
      </c>
      <c r="N495">
        <v>0</v>
      </c>
      <c r="O495">
        <v>60</v>
      </c>
      <c r="P495">
        <v>6</v>
      </c>
      <c r="Q495">
        <v>6</v>
      </c>
      <c r="R495">
        <v>60</v>
      </c>
    </row>
    <row r="496" spans="1:18" x14ac:dyDescent="0.25">
      <c r="A496" t="s">
        <v>20003</v>
      </c>
      <c r="B496" t="s">
        <v>75</v>
      </c>
      <c r="C496" t="s">
        <v>241</v>
      </c>
      <c r="D496" t="s">
        <v>187</v>
      </c>
      <c r="E496" t="s">
        <v>19223</v>
      </c>
      <c r="F496">
        <v>2</v>
      </c>
      <c r="G496">
        <v>42</v>
      </c>
      <c r="H496">
        <v>0</v>
      </c>
      <c r="I496">
        <v>0</v>
      </c>
      <c r="J496">
        <v>0</v>
      </c>
      <c r="K496">
        <v>0</v>
      </c>
      <c r="L496">
        <v>0</v>
      </c>
      <c r="M496">
        <v>2</v>
      </c>
      <c r="N496">
        <v>42</v>
      </c>
      <c r="O496">
        <v>0</v>
      </c>
      <c r="P496">
        <v>0</v>
      </c>
      <c r="Q496">
        <v>0</v>
      </c>
      <c r="R496">
        <v>0</v>
      </c>
    </row>
    <row r="497" spans="1:18" x14ac:dyDescent="0.25">
      <c r="A497" t="s">
        <v>20004</v>
      </c>
      <c r="B497" t="s">
        <v>72</v>
      </c>
      <c r="C497" t="s">
        <v>238</v>
      </c>
      <c r="D497" t="s">
        <v>124</v>
      </c>
      <c r="E497" t="s">
        <v>19223</v>
      </c>
      <c r="F497">
        <v>1353</v>
      </c>
      <c r="G497">
        <v>36988.29</v>
      </c>
      <c r="H497">
        <v>72</v>
      </c>
      <c r="I497">
        <v>2080.94</v>
      </c>
      <c r="J497">
        <v>54</v>
      </c>
      <c r="K497">
        <v>1449.49</v>
      </c>
      <c r="L497">
        <v>132.46</v>
      </c>
      <c r="M497">
        <v>1371</v>
      </c>
      <c r="N497">
        <v>37752.199999999997</v>
      </c>
      <c r="O497">
        <v>397</v>
      </c>
      <c r="P497">
        <v>34</v>
      </c>
      <c r="Q497">
        <v>80</v>
      </c>
      <c r="R497">
        <v>351</v>
      </c>
    </row>
    <row r="498" spans="1:18" x14ac:dyDescent="0.25">
      <c r="A498" t="s">
        <v>20005</v>
      </c>
      <c r="B498" t="s">
        <v>73</v>
      </c>
      <c r="C498" t="s">
        <v>242</v>
      </c>
      <c r="D498" t="s">
        <v>192</v>
      </c>
      <c r="E498" t="s">
        <v>19223</v>
      </c>
      <c r="F498">
        <v>67</v>
      </c>
      <c r="G498">
        <v>403.49</v>
      </c>
      <c r="H498">
        <v>1</v>
      </c>
      <c r="I498">
        <v>6</v>
      </c>
      <c r="J498">
        <v>5</v>
      </c>
      <c r="K498">
        <v>28</v>
      </c>
      <c r="L498">
        <v>4.51</v>
      </c>
      <c r="M498">
        <v>63</v>
      </c>
      <c r="N498">
        <v>386</v>
      </c>
      <c r="O498">
        <v>3</v>
      </c>
      <c r="P498">
        <v>0</v>
      </c>
      <c r="Q498">
        <v>1</v>
      </c>
      <c r="R498">
        <v>2</v>
      </c>
    </row>
    <row r="499" spans="1:18" x14ac:dyDescent="0.25">
      <c r="A499" t="s">
        <v>20006</v>
      </c>
      <c r="B499" t="s">
        <v>74</v>
      </c>
      <c r="C499" t="s">
        <v>244</v>
      </c>
      <c r="D499" t="s">
        <v>88</v>
      </c>
      <c r="E499" t="s">
        <v>19223</v>
      </c>
      <c r="F499">
        <v>407</v>
      </c>
      <c r="G499">
        <v>22336.22</v>
      </c>
      <c r="H499">
        <v>18</v>
      </c>
      <c r="I499">
        <v>863.08</v>
      </c>
      <c r="J499">
        <v>14</v>
      </c>
      <c r="K499">
        <v>702</v>
      </c>
      <c r="L499">
        <v>65.86</v>
      </c>
      <c r="M499">
        <v>411</v>
      </c>
      <c r="N499">
        <v>22563.16</v>
      </c>
      <c r="O499">
        <v>112</v>
      </c>
      <c r="P499">
        <v>13</v>
      </c>
      <c r="Q499">
        <v>12</v>
      </c>
      <c r="R499">
        <v>113</v>
      </c>
    </row>
    <row r="500" spans="1:18" x14ac:dyDescent="0.25">
      <c r="A500" t="s">
        <v>20007</v>
      </c>
      <c r="B500" t="s">
        <v>76</v>
      </c>
      <c r="C500" t="s">
        <v>243</v>
      </c>
      <c r="D500" t="s">
        <v>85</v>
      </c>
      <c r="E500" t="s">
        <v>19223</v>
      </c>
      <c r="F500">
        <v>0</v>
      </c>
      <c r="G500">
        <v>0</v>
      </c>
      <c r="H500">
        <v>0</v>
      </c>
      <c r="I500">
        <v>0</v>
      </c>
      <c r="J500">
        <v>0</v>
      </c>
      <c r="K500">
        <v>0</v>
      </c>
      <c r="L500">
        <v>0</v>
      </c>
      <c r="M500">
        <v>0</v>
      </c>
      <c r="N500">
        <v>0</v>
      </c>
      <c r="O500">
        <v>32</v>
      </c>
      <c r="P500">
        <v>7</v>
      </c>
      <c r="Q500">
        <v>11</v>
      </c>
      <c r="R500">
        <v>28</v>
      </c>
    </row>
    <row r="501" spans="1:18" x14ac:dyDescent="0.25">
      <c r="A501" t="s">
        <v>20008</v>
      </c>
      <c r="B501" t="s">
        <v>72</v>
      </c>
      <c r="C501" t="s">
        <v>244</v>
      </c>
      <c r="D501" t="s">
        <v>256</v>
      </c>
      <c r="E501" t="s">
        <v>19223</v>
      </c>
      <c r="F501">
        <v>3831</v>
      </c>
      <c r="G501">
        <v>115438.45</v>
      </c>
      <c r="H501">
        <v>147</v>
      </c>
      <c r="I501">
        <v>4737.0200000000004</v>
      </c>
      <c r="J501">
        <v>183</v>
      </c>
      <c r="K501">
        <v>4717.9799999999996</v>
      </c>
      <c r="L501">
        <v>395.62</v>
      </c>
      <c r="M501">
        <v>3795</v>
      </c>
      <c r="N501">
        <v>115853.11</v>
      </c>
      <c r="O501">
        <v>871</v>
      </c>
      <c r="P501">
        <v>101</v>
      </c>
      <c r="Q501">
        <v>126</v>
      </c>
      <c r="R501">
        <v>846</v>
      </c>
    </row>
    <row r="502" spans="1:18" x14ac:dyDescent="0.25">
      <c r="A502" t="s">
        <v>20009</v>
      </c>
      <c r="B502" t="s">
        <v>76</v>
      </c>
      <c r="C502" t="s">
        <v>240</v>
      </c>
      <c r="D502" t="s">
        <v>125</v>
      </c>
      <c r="E502" t="s">
        <v>19223</v>
      </c>
      <c r="F502">
        <v>0</v>
      </c>
      <c r="G502">
        <v>0</v>
      </c>
      <c r="H502">
        <v>0</v>
      </c>
      <c r="I502">
        <v>0</v>
      </c>
      <c r="J502">
        <v>0</v>
      </c>
      <c r="K502">
        <v>0</v>
      </c>
      <c r="L502">
        <v>0</v>
      </c>
      <c r="M502">
        <v>0</v>
      </c>
      <c r="N502">
        <v>0</v>
      </c>
      <c r="O502">
        <v>8</v>
      </c>
      <c r="P502">
        <v>1</v>
      </c>
      <c r="Q502">
        <v>0</v>
      </c>
      <c r="R502">
        <v>9</v>
      </c>
    </row>
    <row r="503" spans="1:18" x14ac:dyDescent="0.25">
      <c r="A503" t="s">
        <v>20010</v>
      </c>
      <c r="B503" t="s">
        <v>74</v>
      </c>
      <c r="C503" t="s">
        <v>245</v>
      </c>
      <c r="D503" t="s">
        <v>147</v>
      </c>
      <c r="E503" t="s">
        <v>19223</v>
      </c>
      <c r="F503">
        <v>202</v>
      </c>
      <c r="G503">
        <v>9633</v>
      </c>
      <c r="H503">
        <v>9</v>
      </c>
      <c r="I503">
        <v>497</v>
      </c>
      <c r="J503">
        <v>10</v>
      </c>
      <c r="K503">
        <v>371</v>
      </c>
      <c r="L503">
        <v>5</v>
      </c>
      <c r="M503">
        <v>201</v>
      </c>
      <c r="N503">
        <v>9764</v>
      </c>
      <c r="O503">
        <v>30</v>
      </c>
      <c r="P503">
        <v>7</v>
      </c>
      <c r="Q503">
        <v>2</v>
      </c>
      <c r="R503">
        <v>35</v>
      </c>
    </row>
    <row r="504" spans="1:18" x14ac:dyDescent="0.25">
      <c r="A504" t="s">
        <v>20011</v>
      </c>
      <c r="B504" t="s">
        <v>76</v>
      </c>
      <c r="C504" t="s">
        <v>238</v>
      </c>
      <c r="D504" t="s">
        <v>104</v>
      </c>
      <c r="E504" t="s">
        <v>19223</v>
      </c>
      <c r="F504">
        <v>0</v>
      </c>
      <c r="G504">
        <v>0</v>
      </c>
      <c r="H504">
        <v>0</v>
      </c>
      <c r="I504">
        <v>0</v>
      </c>
      <c r="J504">
        <v>0</v>
      </c>
      <c r="K504">
        <v>0</v>
      </c>
      <c r="L504">
        <v>0</v>
      </c>
      <c r="M504">
        <v>0</v>
      </c>
      <c r="N504">
        <v>0</v>
      </c>
      <c r="O504">
        <v>58</v>
      </c>
      <c r="P504">
        <v>8</v>
      </c>
      <c r="Q504">
        <v>8</v>
      </c>
      <c r="R504">
        <v>58</v>
      </c>
    </row>
    <row r="505" spans="1:18" x14ac:dyDescent="0.25">
      <c r="A505" t="s">
        <v>20012</v>
      </c>
      <c r="B505" t="s">
        <v>74</v>
      </c>
      <c r="C505" t="s">
        <v>239</v>
      </c>
      <c r="D505" t="s">
        <v>149</v>
      </c>
      <c r="E505" t="s">
        <v>19223</v>
      </c>
      <c r="F505">
        <v>144</v>
      </c>
      <c r="G505">
        <v>7260.33</v>
      </c>
      <c r="H505">
        <v>12</v>
      </c>
      <c r="I505">
        <v>489</v>
      </c>
      <c r="J505">
        <v>16</v>
      </c>
      <c r="K505">
        <v>699</v>
      </c>
      <c r="L505">
        <v>21.83</v>
      </c>
      <c r="M505">
        <v>140</v>
      </c>
      <c r="N505">
        <v>7072.16</v>
      </c>
      <c r="O505">
        <v>39</v>
      </c>
      <c r="P505">
        <v>6</v>
      </c>
      <c r="Q505">
        <v>3</v>
      </c>
      <c r="R505">
        <v>42</v>
      </c>
    </row>
    <row r="506" spans="1:18" x14ac:dyDescent="0.25">
      <c r="A506" t="s">
        <v>20013</v>
      </c>
      <c r="B506" t="s">
        <v>72</v>
      </c>
      <c r="C506" t="s">
        <v>241</v>
      </c>
      <c r="D506" t="s">
        <v>187</v>
      </c>
      <c r="E506" t="s">
        <v>19223</v>
      </c>
      <c r="F506">
        <v>231</v>
      </c>
      <c r="G506">
        <v>7242.47</v>
      </c>
      <c r="H506">
        <v>14</v>
      </c>
      <c r="I506">
        <v>557.94000000000005</v>
      </c>
      <c r="J506">
        <v>17</v>
      </c>
      <c r="K506">
        <v>370</v>
      </c>
      <c r="L506">
        <v>-50.59</v>
      </c>
      <c r="M506">
        <v>228</v>
      </c>
      <c r="N506">
        <v>7379.82</v>
      </c>
      <c r="O506">
        <v>47</v>
      </c>
      <c r="P506">
        <v>1</v>
      </c>
      <c r="Q506">
        <v>5</v>
      </c>
      <c r="R506">
        <v>43</v>
      </c>
    </row>
    <row r="507" spans="1:18" x14ac:dyDescent="0.25">
      <c r="A507" t="s">
        <v>20014</v>
      </c>
      <c r="B507" t="s">
        <v>73</v>
      </c>
      <c r="C507" t="s">
        <v>240</v>
      </c>
      <c r="D507" t="s">
        <v>206</v>
      </c>
      <c r="E507" t="s">
        <v>19223</v>
      </c>
      <c r="F507">
        <v>73</v>
      </c>
      <c r="G507">
        <v>501</v>
      </c>
      <c r="H507">
        <v>2</v>
      </c>
      <c r="I507">
        <v>6</v>
      </c>
      <c r="J507">
        <v>6</v>
      </c>
      <c r="K507">
        <v>39</v>
      </c>
      <c r="L507">
        <v>2</v>
      </c>
      <c r="M507">
        <v>69</v>
      </c>
      <c r="N507">
        <v>470</v>
      </c>
      <c r="O507">
        <v>5</v>
      </c>
      <c r="P507">
        <v>0</v>
      </c>
      <c r="Q507">
        <v>0</v>
      </c>
      <c r="R507">
        <v>5</v>
      </c>
    </row>
    <row r="508" spans="1:18" x14ac:dyDescent="0.25">
      <c r="A508" t="s">
        <v>20015</v>
      </c>
      <c r="B508" t="s">
        <v>75</v>
      </c>
      <c r="C508" t="s">
        <v>239</v>
      </c>
      <c r="D508" t="s">
        <v>128</v>
      </c>
      <c r="E508" t="s">
        <v>19223</v>
      </c>
      <c r="F508">
        <v>2</v>
      </c>
      <c r="G508">
        <v>30</v>
      </c>
      <c r="H508">
        <v>0</v>
      </c>
      <c r="I508">
        <v>0</v>
      </c>
      <c r="J508">
        <v>0</v>
      </c>
      <c r="K508">
        <v>0</v>
      </c>
      <c r="L508">
        <v>0</v>
      </c>
      <c r="M508">
        <v>2</v>
      </c>
      <c r="N508">
        <v>30</v>
      </c>
      <c r="O508">
        <v>0</v>
      </c>
      <c r="P508">
        <v>0</v>
      </c>
      <c r="Q508">
        <v>0</v>
      </c>
      <c r="R508">
        <v>0</v>
      </c>
    </row>
    <row r="509" spans="1:18" x14ac:dyDescent="0.25">
      <c r="A509" t="s">
        <v>20016</v>
      </c>
      <c r="B509" t="s">
        <v>75</v>
      </c>
      <c r="C509" t="s">
        <v>243</v>
      </c>
      <c r="D509" t="s">
        <v>169</v>
      </c>
      <c r="E509" t="s">
        <v>19223</v>
      </c>
      <c r="F509">
        <v>1</v>
      </c>
      <c r="G509">
        <v>30</v>
      </c>
      <c r="H509">
        <v>1</v>
      </c>
      <c r="I509">
        <v>23</v>
      </c>
      <c r="J509">
        <v>0</v>
      </c>
      <c r="K509">
        <v>0</v>
      </c>
      <c r="L509">
        <v>0</v>
      </c>
      <c r="M509">
        <v>2</v>
      </c>
      <c r="N509">
        <v>53</v>
      </c>
      <c r="O509">
        <v>0</v>
      </c>
      <c r="P509">
        <v>0</v>
      </c>
      <c r="Q509">
        <v>0</v>
      </c>
      <c r="R509">
        <v>0</v>
      </c>
    </row>
    <row r="510" spans="1:18" x14ac:dyDescent="0.25">
      <c r="A510" t="s">
        <v>20017</v>
      </c>
      <c r="B510" t="s">
        <v>75</v>
      </c>
      <c r="C510" t="s">
        <v>242</v>
      </c>
      <c r="D510" t="s">
        <v>96</v>
      </c>
      <c r="E510" t="s">
        <v>19223</v>
      </c>
      <c r="F510">
        <v>2</v>
      </c>
      <c r="G510">
        <v>71</v>
      </c>
      <c r="H510">
        <v>0</v>
      </c>
      <c r="I510">
        <v>0</v>
      </c>
      <c r="J510">
        <v>0</v>
      </c>
      <c r="K510">
        <v>0</v>
      </c>
      <c r="L510">
        <v>20</v>
      </c>
      <c r="M510">
        <v>2</v>
      </c>
      <c r="N510">
        <v>91</v>
      </c>
      <c r="O510">
        <v>0</v>
      </c>
      <c r="P510">
        <v>0</v>
      </c>
      <c r="Q510">
        <v>0</v>
      </c>
      <c r="R510">
        <v>0</v>
      </c>
    </row>
    <row r="511" spans="1:18" x14ac:dyDescent="0.25">
      <c r="A511" t="s">
        <v>20018</v>
      </c>
      <c r="B511" t="s">
        <v>73</v>
      </c>
      <c r="C511" t="s">
        <v>240</v>
      </c>
      <c r="D511" t="s">
        <v>203</v>
      </c>
      <c r="E511" t="s">
        <v>19223</v>
      </c>
      <c r="F511">
        <v>94</v>
      </c>
      <c r="G511">
        <v>652.49</v>
      </c>
      <c r="H511">
        <v>3</v>
      </c>
      <c r="I511">
        <v>14.47</v>
      </c>
      <c r="J511">
        <v>8</v>
      </c>
      <c r="K511">
        <v>54</v>
      </c>
      <c r="L511">
        <v>-4.49</v>
      </c>
      <c r="M511">
        <v>89</v>
      </c>
      <c r="N511">
        <v>608.47</v>
      </c>
      <c r="O511">
        <v>3</v>
      </c>
      <c r="P511">
        <v>0</v>
      </c>
      <c r="Q511">
        <v>1</v>
      </c>
      <c r="R511">
        <v>2</v>
      </c>
    </row>
    <row r="512" spans="1:18" x14ac:dyDescent="0.25">
      <c r="A512" t="s">
        <v>20019</v>
      </c>
      <c r="B512" t="s">
        <v>74</v>
      </c>
      <c r="C512" t="s">
        <v>238</v>
      </c>
      <c r="D512" t="s">
        <v>137</v>
      </c>
      <c r="E512" t="s">
        <v>19223</v>
      </c>
      <c r="F512">
        <v>663</v>
      </c>
      <c r="G512">
        <v>34039.550000000003</v>
      </c>
      <c r="H512">
        <v>50</v>
      </c>
      <c r="I512">
        <v>2111</v>
      </c>
      <c r="J512">
        <v>37</v>
      </c>
      <c r="K512">
        <v>1489</v>
      </c>
      <c r="L512">
        <v>-34.15</v>
      </c>
      <c r="M512">
        <v>676</v>
      </c>
      <c r="N512">
        <v>34627.4</v>
      </c>
      <c r="O512">
        <v>149</v>
      </c>
      <c r="P512">
        <v>16</v>
      </c>
      <c r="Q512">
        <v>15</v>
      </c>
      <c r="R512">
        <v>150</v>
      </c>
    </row>
    <row r="513" spans="1:18" x14ac:dyDescent="0.25">
      <c r="A513" t="s">
        <v>20020</v>
      </c>
      <c r="B513" t="s">
        <v>75</v>
      </c>
      <c r="C513" t="s">
        <v>243</v>
      </c>
      <c r="D513" t="s">
        <v>115</v>
      </c>
      <c r="E513" t="s">
        <v>19223</v>
      </c>
      <c r="F513">
        <v>0</v>
      </c>
      <c r="G513">
        <v>0</v>
      </c>
      <c r="H513">
        <v>0</v>
      </c>
      <c r="I513">
        <v>0</v>
      </c>
      <c r="J513">
        <v>0</v>
      </c>
      <c r="K513">
        <v>0</v>
      </c>
      <c r="L513">
        <v>0</v>
      </c>
      <c r="M513">
        <v>0</v>
      </c>
      <c r="N513">
        <v>0</v>
      </c>
      <c r="O513">
        <v>1</v>
      </c>
      <c r="P513">
        <v>0</v>
      </c>
      <c r="Q513">
        <v>0</v>
      </c>
      <c r="R513">
        <v>1</v>
      </c>
    </row>
    <row r="514" spans="1:18" x14ac:dyDescent="0.25">
      <c r="A514" t="s">
        <v>20021</v>
      </c>
      <c r="B514" t="s">
        <v>73</v>
      </c>
      <c r="C514" t="s">
        <v>240</v>
      </c>
      <c r="D514" t="s">
        <v>112</v>
      </c>
      <c r="E514" t="s">
        <v>19223</v>
      </c>
      <c r="F514">
        <v>40</v>
      </c>
      <c r="G514">
        <v>273</v>
      </c>
      <c r="H514">
        <v>6</v>
      </c>
      <c r="I514">
        <v>26</v>
      </c>
      <c r="J514">
        <v>3</v>
      </c>
      <c r="K514">
        <v>15</v>
      </c>
      <c r="L514">
        <v>-6</v>
      </c>
      <c r="M514">
        <v>43</v>
      </c>
      <c r="N514">
        <v>278</v>
      </c>
      <c r="O514">
        <v>0</v>
      </c>
      <c r="P514">
        <v>0</v>
      </c>
      <c r="Q514">
        <v>0</v>
      </c>
      <c r="R514">
        <v>0</v>
      </c>
    </row>
    <row r="515" spans="1:18" x14ac:dyDescent="0.25">
      <c r="A515" t="s">
        <v>20022</v>
      </c>
      <c r="B515" t="s">
        <v>73</v>
      </c>
      <c r="C515" t="s">
        <v>244</v>
      </c>
      <c r="D515" t="s">
        <v>221</v>
      </c>
      <c r="E515" t="s">
        <v>19223</v>
      </c>
      <c r="F515">
        <v>236</v>
      </c>
      <c r="G515">
        <v>1582.96</v>
      </c>
      <c r="H515">
        <v>10</v>
      </c>
      <c r="I515">
        <v>48</v>
      </c>
      <c r="J515">
        <v>8</v>
      </c>
      <c r="K515">
        <v>48</v>
      </c>
      <c r="L515">
        <v>0.92</v>
      </c>
      <c r="M515">
        <v>238</v>
      </c>
      <c r="N515">
        <v>1583.88</v>
      </c>
      <c r="O515">
        <v>7</v>
      </c>
      <c r="P515">
        <v>0</v>
      </c>
      <c r="Q515">
        <v>1</v>
      </c>
      <c r="R515">
        <v>6</v>
      </c>
    </row>
    <row r="516" spans="1:18" x14ac:dyDescent="0.25">
      <c r="A516" t="s">
        <v>20023</v>
      </c>
      <c r="B516" t="s">
        <v>74</v>
      </c>
      <c r="C516" t="s">
        <v>238</v>
      </c>
      <c r="D516" t="s">
        <v>104</v>
      </c>
      <c r="E516" t="s">
        <v>19223</v>
      </c>
      <c r="F516">
        <v>102</v>
      </c>
      <c r="G516">
        <v>5110.1099999999997</v>
      </c>
      <c r="H516">
        <v>2</v>
      </c>
      <c r="I516">
        <v>47</v>
      </c>
      <c r="J516">
        <v>4</v>
      </c>
      <c r="K516">
        <v>125</v>
      </c>
      <c r="L516">
        <v>0.97</v>
      </c>
      <c r="M516">
        <v>100</v>
      </c>
      <c r="N516">
        <v>5033.08</v>
      </c>
      <c r="O516">
        <v>33</v>
      </c>
      <c r="P516">
        <v>2</v>
      </c>
      <c r="Q516">
        <v>2</v>
      </c>
      <c r="R516">
        <v>33</v>
      </c>
    </row>
    <row r="517" spans="1:18" x14ac:dyDescent="0.25">
      <c r="A517" t="s">
        <v>20024</v>
      </c>
      <c r="B517" t="s">
        <v>72</v>
      </c>
      <c r="C517" t="s">
        <v>240</v>
      </c>
      <c r="D517" t="s">
        <v>161</v>
      </c>
      <c r="E517" t="s">
        <v>19223</v>
      </c>
      <c r="F517">
        <v>80</v>
      </c>
      <c r="G517">
        <v>2397.4899999999998</v>
      </c>
      <c r="H517">
        <v>3</v>
      </c>
      <c r="I517">
        <v>11</v>
      </c>
      <c r="J517">
        <v>6</v>
      </c>
      <c r="K517">
        <v>115.49</v>
      </c>
      <c r="L517">
        <v>-6</v>
      </c>
      <c r="M517">
        <v>77</v>
      </c>
      <c r="N517">
        <v>2287</v>
      </c>
      <c r="O517">
        <v>4</v>
      </c>
      <c r="P517">
        <v>0</v>
      </c>
      <c r="Q517">
        <v>0</v>
      </c>
      <c r="R517">
        <v>4</v>
      </c>
    </row>
    <row r="518" spans="1:18" x14ac:dyDescent="0.25">
      <c r="A518" t="s">
        <v>20025</v>
      </c>
      <c r="B518" t="s">
        <v>76</v>
      </c>
      <c r="C518" t="s">
        <v>237</v>
      </c>
      <c r="D518" t="s">
        <v>249</v>
      </c>
      <c r="E518" t="s">
        <v>19223</v>
      </c>
      <c r="F518">
        <v>0</v>
      </c>
      <c r="G518">
        <v>0</v>
      </c>
      <c r="H518">
        <v>0</v>
      </c>
      <c r="I518">
        <v>0</v>
      </c>
      <c r="J518">
        <v>0</v>
      </c>
      <c r="K518">
        <v>0</v>
      </c>
      <c r="L518">
        <v>0</v>
      </c>
      <c r="M518">
        <v>0</v>
      </c>
      <c r="N518">
        <v>0</v>
      </c>
      <c r="O518">
        <v>249</v>
      </c>
      <c r="P518">
        <v>30</v>
      </c>
      <c r="Q518">
        <v>44</v>
      </c>
      <c r="R518">
        <v>235</v>
      </c>
    </row>
    <row r="519" spans="1:18" x14ac:dyDescent="0.25">
      <c r="A519" t="s">
        <v>20026</v>
      </c>
      <c r="B519" t="s">
        <v>74</v>
      </c>
      <c r="C519" t="s">
        <v>241</v>
      </c>
      <c r="D519" t="s">
        <v>215</v>
      </c>
      <c r="E519" t="s">
        <v>19223</v>
      </c>
      <c r="F519">
        <v>122</v>
      </c>
      <c r="G519">
        <v>7032</v>
      </c>
      <c r="H519">
        <v>14</v>
      </c>
      <c r="I519">
        <v>733</v>
      </c>
      <c r="J519">
        <v>5</v>
      </c>
      <c r="K519">
        <v>315</v>
      </c>
      <c r="L519">
        <v>4</v>
      </c>
      <c r="M519">
        <v>131</v>
      </c>
      <c r="N519">
        <v>7454</v>
      </c>
      <c r="O519">
        <v>36</v>
      </c>
      <c r="P519">
        <v>6</v>
      </c>
      <c r="Q519">
        <v>3</v>
      </c>
      <c r="R519">
        <v>39</v>
      </c>
    </row>
    <row r="520" spans="1:18" x14ac:dyDescent="0.25">
      <c r="A520" t="s">
        <v>20027</v>
      </c>
      <c r="B520" t="s">
        <v>72</v>
      </c>
      <c r="C520" t="s">
        <v>244</v>
      </c>
      <c r="D520" t="s">
        <v>109</v>
      </c>
      <c r="E520" t="s">
        <v>19223</v>
      </c>
      <c r="F520">
        <v>240</v>
      </c>
      <c r="G520">
        <v>5715.11</v>
      </c>
      <c r="H520">
        <v>3</v>
      </c>
      <c r="I520">
        <v>104</v>
      </c>
      <c r="J520">
        <v>8</v>
      </c>
      <c r="K520">
        <v>125</v>
      </c>
      <c r="L520">
        <v>-0.03</v>
      </c>
      <c r="M520">
        <v>235</v>
      </c>
      <c r="N520">
        <v>5694.08</v>
      </c>
      <c r="O520">
        <v>50</v>
      </c>
      <c r="P520">
        <v>13</v>
      </c>
      <c r="Q520">
        <v>7</v>
      </c>
      <c r="R520">
        <v>56</v>
      </c>
    </row>
    <row r="521" spans="1:18" x14ac:dyDescent="0.25">
      <c r="A521" t="s">
        <v>20028</v>
      </c>
      <c r="B521" t="s">
        <v>72</v>
      </c>
      <c r="C521" t="s">
        <v>241</v>
      </c>
      <c r="D521" t="s">
        <v>226</v>
      </c>
      <c r="E521" t="s">
        <v>19223</v>
      </c>
      <c r="F521">
        <v>97</v>
      </c>
      <c r="G521">
        <v>2853</v>
      </c>
      <c r="H521">
        <v>5</v>
      </c>
      <c r="I521">
        <v>63</v>
      </c>
      <c r="J521">
        <v>3</v>
      </c>
      <c r="K521">
        <v>48</v>
      </c>
      <c r="L521">
        <v>4</v>
      </c>
      <c r="M521">
        <v>99</v>
      </c>
      <c r="N521">
        <v>2872</v>
      </c>
      <c r="O521">
        <v>18</v>
      </c>
      <c r="P521">
        <v>1</v>
      </c>
      <c r="Q521">
        <v>3</v>
      </c>
      <c r="R521">
        <v>16</v>
      </c>
    </row>
    <row r="522" spans="1:18" x14ac:dyDescent="0.25">
      <c r="A522" t="s">
        <v>20029</v>
      </c>
      <c r="B522" t="s">
        <v>73</v>
      </c>
      <c r="C522" t="s">
        <v>243</v>
      </c>
      <c r="D522" t="s">
        <v>126</v>
      </c>
      <c r="E522" t="s">
        <v>19223</v>
      </c>
      <c r="F522">
        <v>226</v>
      </c>
      <c r="G522">
        <v>1507.98</v>
      </c>
      <c r="H522">
        <v>8</v>
      </c>
      <c r="I522">
        <v>38</v>
      </c>
      <c r="J522">
        <v>21</v>
      </c>
      <c r="K522">
        <v>121.49</v>
      </c>
      <c r="L522">
        <v>22.98</v>
      </c>
      <c r="M522">
        <v>213</v>
      </c>
      <c r="N522">
        <v>1447.47</v>
      </c>
      <c r="O522">
        <v>11</v>
      </c>
      <c r="P522">
        <v>1</v>
      </c>
      <c r="Q522">
        <v>3</v>
      </c>
      <c r="R522">
        <v>9</v>
      </c>
    </row>
    <row r="523" spans="1:18" x14ac:dyDescent="0.25">
      <c r="A523" t="s">
        <v>20030</v>
      </c>
      <c r="B523" t="s">
        <v>72</v>
      </c>
      <c r="C523" t="s">
        <v>245</v>
      </c>
      <c r="D523" t="s">
        <v>151</v>
      </c>
      <c r="E523" t="s">
        <v>19223</v>
      </c>
      <c r="F523">
        <v>766</v>
      </c>
      <c r="G523">
        <v>18392.09</v>
      </c>
      <c r="H523">
        <v>33</v>
      </c>
      <c r="I523">
        <v>1141.47</v>
      </c>
      <c r="J523">
        <v>47</v>
      </c>
      <c r="K523">
        <v>1073</v>
      </c>
      <c r="L523">
        <v>59.4</v>
      </c>
      <c r="M523">
        <v>752</v>
      </c>
      <c r="N523">
        <v>18519.96</v>
      </c>
      <c r="O523">
        <v>109</v>
      </c>
      <c r="P523">
        <v>12</v>
      </c>
      <c r="Q523">
        <v>16</v>
      </c>
      <c r="R523">
        <v>105</v>
      </c>
    </row>
    <row r="524" spans="1:18" x14ac:dyDescent="0.25">
      <c r="A524" t="s">
        <v>20031</v>
      </c>
      <c r="B524" t="s">
        <v>72</v>
      </c>
      <c r="C524" t="s">
        <v>242</v>
      </c>
      <c r="D524" t="s">
        <v>192</v>
      </c>
      <c r="E524" t="s">
        <v>19223</v>
      </c>
      <c r="F524">
        <v>108</v>
      </c>
      <c r="G524">
        <v>2500.4899999999998</v>
      </c>
      <c r="H524">
        <v>7</v>
      </c>
      <c r="I524">
        <v>194</v>
      </c>
      <c r="J524">
        <v>9</v>
      </c>
      <c r="K524">
        <v>234</v>
      </c>
      <c r="L524">
        <v>39.51</v>
      </c>
      <c r="M524">
        <v>106</v>
      </c>
      <c r="N524">
        <v>2500</v>
      </c>
      <c r="O524">
        <v>39</v>
      </c>
      <c r="P524">
        <v>1</v>
      </c>
      <c r="Q524">
        <v>4</v>
      </c>
      <c r="R524">
        <v>36</v>
      </c>
    </row>
    <row r="525" spans="1:18" x14ac:dyDescent="0.25">
      <c r="A525" t="s">
        <v>20032</v>
      </c>
      <c r="B525" t="s">
        <v>76</v>
      </c>
      <c r="C525" t="s">
        <v>242</v>
      </c>
      <c r="D525" t="s">
        <v>144</v>
      </c>
      <c r="E525" t="s">
        <v>19223</v>
      </c>
      <c r="F525">
        <v>0</v>
      </c>
      <c r="G525">
        <v>0</v>
      </c>
      <c r="H525">
        <v>0</v>
      </c>
      <c r="I525">
        <v>0</v>
      </c>
      <c r="J525">
        <v>0</v>
      </c>
      <c r="K525">
        <v>0</v>
      </c>
      <c r="L525">
        <v>0</v>
      </c>
      <c r="M525">
        <v>0</v>
      </c>
      <c r="N525">
        <v>0</v>
      </c>
      <c r="O525">
        <v>237</v>
      </c>
      <c r="P525">
        <v>37</v>
      </c>
      <c r="Q525">
        <v>45</v>
      </c>
      <c r="R525">
        <v>229</v>
      </c>
    </row>
    <row r="526" spans="1:18" x14ac:dyDescent="0.25">
      <c r="A526" t="s">
        <v>20033</v>
      </c>
      <c r="B526" t="s">
        <v>75</v>
      </c>
      <c r="C526" t="s">
        <v>237</v>
      </c>
      <c r="D526" t="s">
        <v>153</v>
      </c>
      <c r="E526" t="s">
        <v>19223</v>
      </c>
      <c r="F526">
        <v>1</v>
      </c>
      <c r="G526">
        <v>33</v>
      </c>
      <c r="H526">
        <v>0</v>
      </c>
      <c r="I526">
        <v>0</v>
      </c>
      <c r="J526">
        <v>0</v>
      </c>
      <c r="K526">
        <v>0</v>
      </c>
      <c r="L526">
        <v>0</v>
      </c>
      <c r="M526">
        <v>1</v>
      </c>
      <c r="N526">
        <v>33</v>
      </c>
      <c r="O526">
        <v>0</v>
      </c>
      <c r="P526">
        <v>0</v>
      </c>
      <c r="Q526">
        <v>0</v>
      </c>
      <c r="R526">
        <v>0</v>
      </c>
    </row>
    <row r="527" spans="1:18" x14ac:dyDescent="0.25">
      <c r="A527" t="s">
        <v>20034</v>
      </c>
      <c r="B527" t="s">
        <v>75</v>
      </c>
      <c r="C527" t="s">
        <v>238</v>
      </c>
      <c r="D527" t="s">
        <v>177</v>
      </c>
      <c r="E527" t="s">
        <v>19223</v>
      </c>
      <c r="F527">
        <v>1</v>
      </c>
      <c r="G527">
        <v>15</v>
      </c>
      <c r="H527">
        <v>0</v>
      </c>
      <c r="I527">
        <v>0</v>
      </c>
      <c r="J527">
        <v>1</v>
      </c>
      <c r="K527">
        <v>15</v>
      </c>
      <c r="L527">
        <v>0</v>
      </c>
      <c r="M527">
        <v>0</v>
      </c>
      <c r="N527">
        <v>0</v>
      </c>
      <c r="O527">
        <v>0</v>
      </c>
      <c r="P527">
        <v>0</v>
      </c>
      <c r="Q527">
        <v>0</v>
      </c>
      <c r="R527">
        <v>0</v>
      </c>
    </row>
    <row r="528" spans="1:18" x14ac:dyDescent="0.25">
      <c r="A528" t="s">
        <v>20035</v>
      </c>
      <c r="B528" t="s">
        <v>74</v>
      </c>
      <c r="C528" t="s">
        <v>243</v>
      </c>
      <c r="D528" t="s">
        <v>85</v>
      </c>
      <c r="E528" t="s">
        <v>19223</v>
      </c>
      <c r="F528">
        <v>91</v>
      </c>
      <c r="G528">
        <v>3733</v>
      </c>
      <c r="H528">
        <v>6</v>
      </c>
      <c r="I528">
        <v>320</v>
      </c>
      <c r="J528">
        <v>2</v>
      </c>
      <c r="K528">
        <v>102</v>
      </c>
      <c r="L528">
        <v>-3</v>
      </c>
      <c r="M528">
        <v>95</v>
      </c>
      <c r="N528">
        <v>3948</v>
      </c>
      <c r="O528">
        <v>21</v>
      </c>
      <c r="P528">
        <v>3</v>
      </c>
      <c r="Q528">
        <v>1</v>
      </c>
      <c r="R528">
        <v>23</v>
      </c>
    </row>
    <row r="529" spans="1:18" x14ac:dyDescent="0.25">
      <c r="A529" t="s">
        <v>20036</v>
      </c>
      <c r="B529" t="s">
        <v>75</v>
      </c>
      <c r="C529" t="s">
        <v>239</v>
      </c>
      <c r="D529" t="s">
        <v>103</v>
      </c>
      <c r="E529" t="s">
        <v>19223</v>
      </c>
      <c r="F529">
        <v>4</v>
      </c>
      <c r="G529">
        <v>71</v>
      </c>
      <c r="H529">
        <v>0</v>
      </c>
      <c r="I529">
        <v>0</v>
      </c>
      <c r="J529">
        <v>0</v>
      </c>
      <c r="K529">
        <v>0</v>
      </c>
      <c r="L529">
        <v>0</v>
      </c>
      <c r="M529">
        <v>4</v>
      </c>
      <c r="N529">
        <v>71</v>
      </c>
      <c r="O529">
        <v>0</v>
      </c>
      <c r="P529">
        <v>0</v>
      </c>
      <c r="Q529">
        <v>0</v>
      </c>
      <c r="R529">
        <v>0</v>
      </c>
    </row>
    <row r="530" spans="1:18" x14ac:dyDescent="0.25">
      <c r="A530" t="s">
        <v>20037</v>
      </c>
      <c r="B530" t="s">
        <v>73</v>
      </c>
      <c r="C530" t="s">
        <v>240</v>
      </c>
      <c r="D530" t="s">
        <v>170</v>
      </c>
      <c r="E530" t="s">
        <v>19223</v>
      </c>
      <c r="F530">
        <v>83</v>
      </c>
      <c r="G530">
        <v>553</v>
      </c>
      <c r="H530">
        <v>1</v>
      </c>
      <c r="I530">
        <v>6</v>
      </c>
      <c r="J530">
        <v>5</v>
      </c>
      <c r="K530">
        <v>30</v>
      </c>
      <c r="L530">
        <v>-1</v>
      </c>
      <c r="M530">
        <v>79</v>
      </c>
      <c r="N530">
        <v>528</v>
      </c>
      <c r="O530">
        <v>5</v>
      </c>
      <c r="P530">
        <v>0</v>
      </c>
      <c r="Q530">
        <v>0</v>
      </c>
      <c r="R530">
        <v>5</v>
      </c>
    </row>
    <row r="531" spans="1:18" x14ac:dyDescent="0.25">
      <c r="A531" t="s">
        <v>20038</v>
      </c>
      <c r="B531" t="s">
        <v>74</v>
      </c>
      <c r="C531" t="s">
        <v>241</v>
      </c>
      <c r="D531" t="s">
        <v>91</v>
      </c>
      <c r="E531" t="s">
        <v>19223</v>
      </c>
      <c r="F531">
        <v>100</v>
      </c>
      <c r="G531">
        <v>5598.11</v>
      </c>
      <c r="H531">
        <v>8</v>
      </c>
      <c r="I531">
        <v>478</v>
      </c>
      <c r="J531">
        <v>4</v>
      </c>
      <c r="K531">
        <v>290</v>
      </c>
      <c r="L531">
        <v>-26.11</v>
      </c>
      <c r="M531">
        <v>104</v>
      </c>
      <c r="N531">
        <v>5760</v>
      </c>
      <c r="O531">
        <v>17</v>
      </c>
      <c r="P531">
        <v>2</v>
      </c>
      <c r="Q531">
        <v>1</v>
      </c>
      <c r="R531">
        <v>18</v>
      </c>
    </row>
    <row r="532" spans="1:18" x14ac:dyDescent="0.25">
      <c r="A532" t="s">
        <v>20039</v>
      </c>
      <c r="B532" t="s">
        <v>72</v>
      </c>
      <c r="C532" t="s">
        <v>243</v>
      </c>
      <c r="D532" t="s">
        <v>169</v>
      </c>
      <c r="E532" t="s">
        <v>19223</v>
      </c>
      <c r="F532">
        <v>212</v>
      </c>
      <c r="G532">
        <v>5103</v>
      </c>
      <c r="H532">
        <v>14</v>
      </c>
      <c r="I532">
        <v>171</v>
      </c>
      <c r="J532">
        <v>13</v>
      </c>
      <c r="K532">
        <v>283</v>
      </c>
      <c r="L532">
        <v>18.47</v>
      </c>
      <c r="M532">
        <v>213</v>
      </c>
      <c r="N532">
        <v>5009.47</v>
      </c>
      <c r="O532">
        <v>49</v>
      </c>
      <c r="P532">
        <v>5</v>
      </c>
      <c r="Q532">
        <v>6</v>
      </c>
      <c r="R532">
        <v>48</v>
      </c>
    </row>
    <row r="533" spans="1:18" x14ac:dyDescent="0.25">
      <c r="A533" t="s">
        <v>20040</v>
      </c>
      <c r="B533" t="s">
        <v>72</v>
      </c>
      <c r="C533" t="s">
        <v>240</v>
      </c>
      <c r="D533" t="s">
        <v>182</v>
      </c>
      <c r="E533" t="s">
        <v>19223</v>
      </c>
      <c r="F533">
        <v>110</v>
      </c>
      <c r="G533">
        <v>2012</v>
      </c>
      <c r="H533">
        <v>5</v>
      </c>
      <c r="I533">
        <v>90</v>
      </c>
      <c r="J533">
        <v>6</v>
      </c>
      <c r="K533">
        <v>77</v>
      </c>
      <c r="L533">
        <v>-7.53</v>
      </c>
      <c r="M533">
        <v>109</v>
      </c>
      <c r="N533">
        <v>2017.47</v>
      </c>
      <c r="O533">
        <v>6</v>
      </c>
      <c r="P533">
        <v>1</v>
      </c>
      <c r="Q533">
        <v>1</v>
      </c>
      <c r="R533">
        <v>6</v>
      </c>
    </row>
    <row r="534" spans="1:18" x14ac:dyDescent="0.25">
      <c r="A534" t="s">
        <v>20041</v>
      </c>
      <c r="B534" t="s">
        <v>73</v>
      </c>
      <c r="C534" t="s">
        <v>239</v>
      </c>
      <c r="D534" t="s">
        <v>123</v>
      </c>
      <c r="E534" t="s">
        <v>19223</v>
      </c>
      <c r="F534">
        <v>163</v>
      </c>
      <c r="G534">
        <v>1030.98</v>
      </c>
      <c r="H534">
        <v>4</v>
      </c>
      <c r="I534">
        <v>17</v>
      </c>
      <c r="J534">
        <v>10</v>
      </c>
      <c r="K534">
        <v>64</v>
      </c>
      <c r="L534">
        <v>0.96</v>
      </c>
      <c r="M534">
        <v>157</v>
      </c>
      <c r="N534">
        <v>984.94</v>
      </c>
      <c r="O534">
        <v>16</v>
      </c>
      <c r="P534">
        <v>0</v>
      </c>
      <c r="Q534">
        <v>1</v>
      </c>
      <c r="R534">
        <v>15</v>
      </c>
    </row>
    <row r="535" spans="1:18" x14ac:dyDescent="0.25">
      <c r="A535" t="s">
        <v>20042</v>
      </c>
      <c r="B535" t="s">
        <v>74</v>
      </c>
      <c r="C535" t="s">
        <v>241</v>
      </c>
      <c r="D535" t="s">
        <v>100</v>
      </c>
      <c r="E535" t="s">
        <v>19223</v>
      </c>
      <c r="F535">
        <v>64</v>
      </c>
      <c r="G535">
        <v>3988.11</v>
      </c>
      <c r="H535">
        <v>2</v>
      </c>
      <c r="I535">
        <v>79</v>
      </c>
      <c r="J535">
        <v>3</v>
      </c>
      <c r="K535">
        <v>127</v>
      </c>
      <c r="L535">
        <v>-40.03</v>
      </c>
      <c r="M535">
        <v>63</v>
      </c>
      <c r="N535">
        <v>3900.08</v>
      </c>
      <c r="O535">
        <v>17</v>
      </c>
      <c r="P535">
        <v>1</v>
      </c>
      <c r="Q535">
        <v>0</v>
      </c>
      <c r="R535">
        <v>18</v>
      </c>
    </row>
    <row r="536" spans="1:18" x14ac:dyDescent="0.25">
      <c r="A536" t="s">
        <v>20043</v>
      </c>
      <c r="B536" t="s">
        <v>76</v>
      </c>
      <c r="C536" t="s">
        <v>241</v>
      </c>
      <c r="D536" t="s">
        <v>215</v>
      </c>
      <c r="E536" t="s">
        <v>19223</v>
      </c>
      <c r="F536">
        <v>0</v>
      </c>
      <c r="G536">
        <v>0</v>
      </c>
      <c r="H536">
        <v>0</v>
      </c>
      <c r="I536">
        <v>0</v>
      </c>
      <c r="J536">
        <v>0</v>
      </c>
      <c r="K536">
        <v>0</v>
      </c>
      <c r="L536">
        <v>0</v>
      </c>
      <c r="M536">
        <v>0</v>
      </c>
      <c r="N536">
        <v>0</v>
      </c>
      <c r="O536">
        <v>20</v>
      </c>
      <c r="P536">
        <v>4</v>
      </c>
      <c r="Q536">
        <v>4</v>
      </c>
      <c r="R536">
        <v>20</v>
      </c>
    </row>
    <row r="537" spans="1:18" x14ac:dyDescent="0.25">
      <c r="A537" t="s">
        <v>20044</v>
      </c>
      <c r="B537" t="s">
        <v>73</v>
      </c>
      <c r="C537" t="s">
        <v>244</v>
      </c>
      <c r="D537" t="s">
        <v>256</v>
      </c>
      <c r="E537" t="s">
        <v>19223</v>
      </c>
      <c r="F537">
        <v>1820</v>
      </c>
      <c r="G537">
        <v>12204.35</v>
      </c>
      <c r="H537">
        <v>42</v>
      </c>
      <c r="I537">
        <v>203.94</v>
      </c>
      <c r="J537">
        <v>97</v>
      </c>
      <c r="K537">
        <v>635.98</v>
      </c>
      <c r="L537">
        <v>11.68</v>
      </c>
      <c r="M537">
        <v>1765</v>
      </c>
      <c r="N537">
        <v>11783.99</v>
      </c>
      <c r="O537">
        <v>136</v>
      </c>
      <c r="P537">
        <v>10</v>
      </c>
      <c r="Q537">
        <v>24</v>
      </c>
      <c r="R537">
        <v>122</v>
      </c>
    </row>
    <row r="538" spans="1:18" x14ac:dyDescent="0.25">
      <c r="A538" t="s">
        <v>20045</v>
      </c>
      <c r="B538" t="s">
        <v>73</v>
      </c>
      <c r="C538" t="s">
        <v>237</v>
      </c>
      <c r="D538" t="s">
        <v>113</v>
      </c>
      <c r="E538" t="s">
        <v>19223</v>
      </c>
      <c r="F538">
        <v>91</v>
      </c>
      <c r="G538">
        <v>706.49</v>
      </c>
      <c r="H538">
        <v>2</v>
      </c>
      <c r="I538">
        <v>12.47</v>
      </c>
      <c r="J538">
        <v>3</v>
      </c>
      <c r="K538">
        <v>18.489999999999998</v>
      </c>
      <c r="L538">
        <v>-3</v>
      </c>
      <c r="M538">
        <v>90</v>
      </c>
      <c r="N538">
        <v>697.47</v>
      </c>
      <c r="O538">
        <v>6</v>
      </c>
      <c r="P538">
        <v>2</v>
      </c>
      <c r="Q538">
        <v>1</v>
      </c>
      <c r="R538">
        <v>7</v>
      </c>
    </row>
    <row r="539" spans="1:18" x14ac:dyDescent="0.25">
      <c r="A539" t="s">
        <v>20046</v>
      </c>
      <c r="B539" t="s">
        <v>74</v>
      </c>
      <c r="C539" t="s">
        <v>239</v>
      </c>
      <c r="D539" t="s">
        <v>138</v>
      </c>
      <c r="E539" t="s">
        <v>19223</v>
      </c>
      <c r="F539">
        <v>123</v>
      </c>
      <c r="G539">
        <v>6572.11</v>
      </c>
      <c r="H539">
        <v>9</v>
      </c>
      <c r="I539">
        <v>285</v>
      </c>
      <c r="J539">
        <v>8</v>
      </c>
      <c r="K539">
        <v>292</v>
      </c>
      <c r="L539">
        <v>100.97</v>
      </c>
      <c r="M539">
        <v>124</v>
      </c>
      <c r="N539">
        <v>6666.08</v>
      </c>
      <c r="O539">
        <v>35</v>
      </c>
      <c r="P539">
        <v>3</v>
      </c>
      <c r="Q539">
        <v>7</v>
      </c>
      <c r="R539">
        <v>31</v>
      </c>
    </row>
    <row r="540" spans="1:18" x14ac:dyDescent="0.25">
      <c r="A540" t="s">
        <v>20047</v>
      </c>
      <c r="B540" t="s">
        <v>74</v>
      </c>
      <c r="C540" t="s">
        <v>242</v>
      </c>
      <c r="D540" t="s">
        <v>96</v>
      </c>
      <c r="E540" t="s">
        <v>19223</v>
      </c>
      <c r="F540">
        <v>142</v>
      </c>
      <c r="G540">
        <v>6718</v>
      </c>
      <c r="H540">
        <v>7</v>
      </c>
      <c r="I540">
        <v>341</v>
      </c>
      <c r="J540">
        <v>6</v>
      </c>
      <c r="K540">
        <v>208</v>
      </c>
      <c r="L540">
        <v>55</v>
      </c>
      <c r="M540">
        <v>143</v>
      </c>
      <c r="N540">
        <v>6906</v>
      </c>
      <c r="O540">
        <v>28</v>
      </c>
      <c r="P540">
        <v>5</v>
      </c>
      <c r="Q540">
        <v>6</v>
      </c>
      <c r="R540">
        <v>27</v>
      </c>
    </row>
    <row r="541" spans="1:18" x14ac:dyDescent="0.25">
      <c r="A541" t="s">
        <v>20048</v>
      </c>
      <c r="B541" t="s">
        <v>75</v>
      </c>
      <c r="C541" t="s">
        <v>239</v>
      </c>
      <c r="D541" t="s">
        <v>82</v>
      </c>
      <c r="E541" t="s">
        <v>19223</v>
      </c>
      <c r="F541">
        <v>0</v>
      </c>
      <c r="G541">
        <v>0</v>
      </c>
      <c r="H541">
        <v>0</v>
      </c>
      <c r="I541">
        <v>0</v>
      </c>
      <c r="J541">
        <v>0</v>
      </c>
      <c r="K541">
        <v>0</v>
      </c>
      <c r="L541">
        <v>0</v>
      </c>
      <c r="M541">
        <v>0</v>
      </c>
      <c r="N541">
        <v>0</v>
      </c>
      <c r="O541">
        <v>1</v>
      </c>
      <c r="P541">
        <v>0</v>
      </c>
      <c r="Q541">
        <v>0</v>
      </c>
      <c r="R541">
        <v>1</v>
      </c>
    </row>
    <row r="542" spans="1:18" x14ac:dyDescent="0.25">
      <c r="A542" t="s">
        <v>20049</v>
      </c>
      <c r="B542" t="s">
        <v>72</v>
      </c>
      <c r="C542" t="s">
        <v>238</v>
      </c>
      <c r="D542" t="s">
        <v>86</v>
      </c>
      <c r="E542" t="s">
        <v>19223</v>
      </c>
      <c r="F542">
        <v>167</v>
      </c>
      <c r="G542">
        <v>4373</v>
      </c>
      <c r="H542">
        <v>7</v>
      </c>
      <c r="I542">
        <v>321</v>
      </c>
      <c r="J542">
        <v>12</v>
      </c>
      <c r="K542">
        <v>309</v>
      </c>
      <c r="L542">
        <v>-6</v>
      </c>
      <c r="M542">
        <v>162</v>
      </c>
      <c r="N542">
        <v>4379</v>
      </c>
      <c r="O542">
        <v>28</v>
      </c>
      <c r="P542">
        <v>3</v>
      </c>
      <c r="Q542">
        <v>5</v>
      </c>
      <c r="R542">
        <v>26</v>
      </c>
    </row>
    <row r="543" spans="1:18" x14ac:dyDescent="0.25">
      <c r="A543" t="s">
        <v>20050</v>
      </c>
      <c r="B543" t="s">
        <v>75</v>
      </c>
      <c r="C543" t="s">
        <v>240</v>
      </c>
      <c r="D543" t="s">
        <v>161</v>
      </c>
      <c r="E543" t="s">
        <v>19223</v>
      </c>
      <c r="F543">
        <v>5</v>
      </c>
      <c r="G543">
        <v>109</v>
      </c>
      <c r="H543">
        <v>0</v>
      </c>
      <c r="I543">
        <v>0</v>
      </c>
      <c r="J543">
        <v>3</v>
      </c>
      <c r="K543">
        <v>71</v>
      </c>
      <c r="L543">
        <v>0</v>
      </c>
      <c r="M543">
        <v>2</v>
      </c>
      <c r="N543">
        <v>38</v>
      </c>
      <c r="O543">
        <v>0</v>
      </c>
      <c r="P543">
        <v>0</v>
      </c>
      <c r="Q543">
        <v>0</v>
      </c>
      <c r="R543">
        <v>0</v>
      </c>
    </row>
    <row r="544" spans="1:18" x14ac:dyDescent="0.25">
      <c r="A544" t="s">
        <v>20051</v>
      </c>
      <c r="B544" t="s">
        <v>76</v>
      </c>
      <c r="C544" t="s">
        <v>239</v>
      </c>
      <c r="D544" t="s">
        <v>146</v>
      </c>
      <c r="E544" t="s">
        <v>19223</v>
      </c>
      <c r="F544">
        <v>0</v>
      </c>
      <c r="G544">
        <v>0</v>
      </c>
      <c r="H544">
        <v>0</v>
      </c>
      <c r="I544">
        <v>0</v>
      </c>
      <c r="J544">
        <v>0</v>
      </c>
      <c r="K544">
        <v>0</v>
      </c>
      <c r="L544">
        <v>0</v>
      </c>
      <c r="M544">
        <v>0</v>
      </c>
      <c r="N544">
        <v>0</v>
      </c>
      <c r="O544">
        <v>56</v>
      </c>
      <c r="P544">
        <v>10</v>
      </c>
      <c r="Q544">
        <v>14</v>
      </c>
      <c r="R544">
        <v>52</v>
      </c>
    </row>
    <row r="545" spans="1:18" x14ac:dyDescent="0.25">
      <c r="A545" t="s">
        <v>20052</v>
      </c>
      <c r="B545" t="s">
        <v>72</v>
      </c>
      <c r="C545" t="s">
        <v>244</v>
      </c>
      <c r="D545" t="s">
        <v>221</v>
      </c>
      <c r="E545" t="s">
        <v>19223</v>
      </c>
      <c r="F545">
        <v>473</v>
      </c>
      <c r="G545">
        <v>14250.07</v>
      </c>
      <c r="H545">
        <v>26</v>
      </c>
      <c r="I545">
        <v>814</v>
      </c>
      <c r="J545">
        <v>17</v>
      </c>
      <c r="K545">
        <v>646</v>
      </c>
      <c r="L545">
        <v>35.049999999999997</v>
      </c>
      <c r="M545">
        <v>482</v>
      </c>
      <c r="N545">
        <v>14453.12</v>
      </c>
      <c r="O545">
        <v>106</v>
      </c>
      <c r="P545">
        <v>16</v>
      </c>
      <c r="Q545">
        <v>18</v>
      </c>
      <c r="R545">
        <v>104</v>
      </c>
    </row>
    <row r="546" spans="1:18" x14ac:dyDescent="0.25">
      <c r="A546" t="s">
        <v>20053</v>
      </c>
      <c r="B546" t="s">
        <v>74</v>
      </c>
      <c r="C546" t="s">
        <v>237</v>
      </c>
      <c r="D546" t="s">
        <v>114</v>
      </c>
      <c r="E546" t="s">
        <v>19223</v>
      </c>
      <c r="F546">
        <v>296</v>
      </c>
      <c r="G546">
        <v>13380.11</v>
      </c>
      <c r="H546">
        <v>22</v>
      </c>
      <c r="I546">
        <v>872</v>
      </c>
      <c r="J546">
        <v>16</v>
      </c>
      <c r="K546">
        <v>717</v>
      </c>
      <c r="L546">
        <v>48.97</v>
      </c>
      <c r="M546">
        <v>302</v>
      </c>
      <c r="N546">
        <v>13584.08</v>
      </c>
      <c r="O546">
        <v>47</v>
      </c>
      <c r="P546">
        <v>5</v>
      </c>
      <c r="Q546">
        <v>4</v>
      </c>
      <c r="R546">
        <v>48</v>
      </c>
    </row>
    <row r="547" spans="1:18" x14ac:dyDescent="0.25">
      <c r="A547" t="s">
        <v>20054</v>
      </c>
      <c r="B547" t="s">
        <v>73</v>
      </c>
      <c r="C547" t="s">
        <v>238</v>
      </c>
      <c r="D547" t="s">
        <v>124</v>
      </c>
      <c r="E547" t="s">
        <v>19223</v>
      </c>
      <c r="F547">
        <v>622</v>
      </c>
      <c r="G547">
        <v>4187.41</v>
      </c>
      <c r="H547">
        <v>24</v>
      </c>
      <c r="I547">
        <v>149.94</v>
      </c>
      <c r="J547">
        <v>22</v>
      </c>
      <c r="K547">
        <v>150.49</v>
      </c>
      <c r="L547">
        <v>28.78</v>
      </c>
      <c r="M547">
        <v>624</v>
      </c>
      <c r="N547">
        <v>4215.6400000000003</v>
      </c>
      <c r="O547">
        <v>59</v>
      </c>
      <c r="P547">
        <v>2</v>
      </c>
      <c r="Q547">
        <v>16</v>
      </c>
      <c r="R547">
        <v>45</v>
      </c>
    </row>
    <row r="548" spans="1:18" x14ac:dyDescent="0.25">
      <c r="A548" t="s">
        <v>20055</v>
      </c>
      <c r="B548" t="s">
        <v>72</v>
      </c>
      <c r="C548" t="s">
        <v>243</v>
      </c>
      <c r="D548" t="s">
        <v>228</v>
      </c>
      <c r="E548" t="s">
        <v>19223</v>
      </c>
      <c r="F548">
        <v>554</v>
      </c>
      <c r="G548">
        <v>13292.18</v>
      </c>
      <c r="H548">
        <v>24</v>
      </c>
      <c r="I548">
        <v>485.94</v>
      </c>
      <c r="J548">
        <v>30</v>
      </c>
      <c r="K548">
        <v>635</v>
      </c>
      <c r="L548">
        <v>54.39</v>
      </c>
      <c r="M548">
        <v>548</v>
      </c>
      <c r="N548">
        <v>13197.51</v>
      </c>
      <c r="O548">
        <v>94</v>
      </c>
      <c r="P548">
        <v>17</v>
      </c>
      <c r="Q548">
        <v>21</v>
      </c>
      <c r="R548">
        <v>90</v>
      </c>
    </row>
    <row r="549" spans="1:18" x14ac:dyDescent="0.25">
      <c r="A549" t="s">
        <v>20056</v>
      </c>
      <c r="B549" t="s">
        <v>19169</v>
      </c>
      <c r="C549" t="s">
        <v>239</v>
      </c>
      <c r="D549" t="s">
        <v>251</v>
      </c>
      <c r="E549" t="s">
        <v>19223</v>
      </c>
      <c r="F549">
        <v>0</v>
      </c>
      <c r="G549">
        <v>0</v>
      </c>
      <c r="H549">
        <v>0</v>
      </c>
      <c r="I549">
        <v>0</v>
      </c>
      <c r="J549">
        <v>0</v>
      </c>
      <c r="K549">
        <v>0</v>
      </c>
      <c r="L549">
        <v>0</v>
      </c>
      <c r="M549">
        <v>0</v>
      </c>
      <c r="N549">
        <v>0</v>
      </c>
      <c r="O549">
        <v>0</v>
      </c>
      <c r="P549">
        <v>1</v>
      </c>
      <c r="Q549">
        <v>0</v>
      </c>
      <c r="R549">
        <v>1</v>
      </c>
    </row>
    <row r="550" spans="1:18" x14ac:dyDescent="0.25">
      <c r="A550" t="s">
        <v>20057</v>
      </c>
      <c r="B550" t="s">
        <v>75</v>
      </c>
      <c r="C550" t="s">
        <v>241</v>
      </c>
      <c r="D550" t="s">
        <v>106</v>
      </c>
      <c r="E550" t="s">
        <v>19223</v>
      </c>
      <c r="F550">
        <v>1</v>
      </c>
      <c r="G550">
        <v>21</v>
      </c>
      <c r="H550">
        <v>0</v>
      </c>
      <c r="I550">
        <v>0</v>
      </c>
      <c r="J550">
        <v>0</v>
      </c>
      <c r="K550">
        <v>0</v>
      </c>
      <c r="L550">
        <v>0</v>
      </c>
      <c r="M550">
        <v>1</v>
      </c>
      <c r="N550">
        <v>21</v>
      </c>
      <c r="O550">
        <v>0</v>
      </c>
      <c r="P550">
        <v>0</v>
      </c>
      <c r="Q550">
        <v>0</v>
      </c>
      <c r="R550">
        <v>0</v>
      </c>
    </row>
    <row r="551" spans="1:18" x14ac:dyDescent="0.25">
      <c r="A551" t="s">
        <v>20058</v>
      </c>
      <c r="B551" t="s">
        <v>75</v>
      </c>
      <c r="C551" t="s">
        <v>238</v>
      </c>
      <c r="D551" t="s">
        <v>102</v>
      </c>
      <c r="E551" t="s">
        <v>19223</v>
      </c>
      <c r="F551">
        <v>4</v>
      </c>
      <c r="G551">
        <v>81</v>
      </c>
      <c r="H551">
        <v>0</v>
      </c>
      <c r="I551">
        <v>0</v>
      </c>
      <c r="J551">
        <v>2</v>
      </c>
      <c r="K551">
        <v>37</v>
      </c>
      <c r="L551">
        <v>0</v>
      </c>
      <c r="M551">
        <v>2</v>
      </c>
      <c r="N551">
        <v>44</v>
      </c>
      <c r="O551">
        <v>0</v>
      </c>
      <c r="P551">
        <v>0</v>
      </c>
      <c r="Q551">
        <v>0</v>
      </c>
      <c r="R551">
        <v>0</v>
      </c>
    </row>
    <row r="552" spans="1:18" x14ac:dyDescent="0.25">
      <c r="A552" t="s">
        <v>20059</v>
      </c>
      <c r="B552" t="s">
        <v>72</v>
      </c>
      <c r="C552" t="s">
        <v>238</v>
      </c>
      <c r="D552" t="s">
        <v>102</v>
      </c>
      <c r="E552" t="s">
        <v>19223</v>
      </c>
      <c r="F552">
        <v>732</v>
      </c>
      <c r="G552">
        <v>18849.580000000002</v>
      </c>
      <c r="H552">
        <v>41</v>
      </c>
      <c r="I552">
        <v>1058.08</v>
      </c>
      <c r="J552">
        <v>37</v>
      </c>
      <c r="K552">
        <v>762.49</v>
      </c>
      <c r="L552">
        <v>76.010000000000005</v>
      </c>
      <c r="M552">
        <v>736</v>
      </c>
      <c r="N552">
        <v>19221.18</v>
      </c>
      <c r="O552">
        <v>186</v>
      </c>
      <c r="P552">
        <v>9</v>
      </c>
      <c r="Q552">
        <v>27</v>
      </c>
      <c r="R552">
        <v>168</v>
      </c>
    </row>
    <row r="553" spans="1:18" x14ac:dyDescent="0.25">
      <c r="A553" t="s">
        <v>20060</v>
      </c>
      <c r="B553" t="s">
        <v>75</v>
      </c>
      <c r="C553" t="s">
        <v>241</v>
      </c>
      <c r="D553" t="s">
        <v>158</v>
      </c>
      <c r="E553" t="s">
        <v>19223</v>
      </c>
      <c r="F553">
        <v>1</v>
      </c>
      <c r="G553">
        <v>32</v>
      </c>
      <c r="H553">
        <v>0</v>
      </c>
      <c r="I553">
        <v>0</v>
      </c>
      <c r="J553">
        <v>0</v>
      </c>
      <c r="K553">
        <v>0</v>
      </c>
      <c r="L553">
        <v>0</v>
      </c>
      <c r="M553">
        <v>1</v>
      </c>
      <c r="N553">
        <v>32</v>
      </c>
      <c r="O553">
        <v>0</v>
      </c>
      <c r="P553">
        <v>0</v>
      </c>
      <c r="Q553">
        <v>0</v>
      </c>
      <c r="R553">
        <v>0</v>
      </c>
    </row>
    <row r="554" spans="1:18" x14ac:dyDescent="0.25">
      <c r="A554" t="s">
        <v>20061</v>
      </c>
      <c r="B554" t="s">
        <v>72</v>
      </c>
      <c r="C554" t="s">
        <v>240</v>
      </c>
      <c r="D554" t="s">
        <v>170</v>
      </c>
      <c r="E554" t="s">
        <v>19223</v>
      </c>
      <c r="F554">
        <v>144</v>
      </c>
      <c r="G554">
        <v>3954.11</v>
      </c>
      <c r="H554">
        <v>3</v>
      </c>
      <c r="I554">
        <v>177</v>
      </c>
      <c r="J554">
        <v>9</v>
      </c>
      <c r="K554">
        <v>252</v>
      </c>
      <c r="L554">
        <v>13.97</v>
      </c>
      <c r="M554">
        <v>138</v>
      </c>
      <c r="N554">
        <v>3893.08</v>
      </c>
      <c r="O554">
        <v>30</v>
      </c>
      <c r="P554">
        <v>0</v>
      </c>
      <c r="Q554">
        <v>5</v>
      </c>
      <c r="R554">
        <v>25</v>
      </c>
    </row>
    <row r="555" spans="1:18" x14ac:dyDescent="0.25">
      <c r="A555" t="s">
        <v>20062</v>
      </c>
      <c r="B555" t="s">
        <v>76</v>
      </c>
      <c r="C555" t="s">
        <v>245</v>
      </c>
      <c r="D555" t="s">
        <v>101</v>
      </c>
      <c r="E555" t="s">
        <v>19223</v>
      </c>
      <c r="F555">
        <v>0</v>
      </c>
      <c r="G555">
        <v>0</v>
      </c>
      <c r="H555">
        <v>0</v>
      </c>
      <c r="I555">
        <v>0</v>
      </c>
      <c r="J555">
        <v>0</v>
      </c>
      <c r="K555">
        <v>0</v>
      </c>
      <c r="L555">
        <v>0</v>
      </c>
      <c r="M555">
        <v>0</v>
      </c>
      <c r="N555">
        <v>0</v>
      </c>
      <c r="O555">
        <v>4</v>
      </c>
      <c r="P555">
        <v>3</v>
      </c>
      <c r="Q555">
        <v>0</v>
      </c>
      <c r="R555">
        <v>7</v>
      </c>
    </row>
    <row r="556" spans="1:18" x14ac:dyDescent="0.25">
      <c r="A556" t="s">
        <v>20063</v>
      </c>
      <c r="B556" t="s">
        <v>74</v>
      </c>
      <c r="C556" t="s">
        <v>237</v>
      </c>
      <c r="D556" t="s">
        <v>249</v>
      </c>
      <c r="E556" t="s">
        <v>19223</v>
      </c>
      <c r="F556">
        <v>1831</v>
      </c>
      <c r="G556">
        <v>89181.65</v>
      </c>
      <c r="H556">
        <v>152</v>
      </c>
      <c r="I556">
        <v>5708</v>
      </c>
      <c r="J556">
        <v>87</v>
      </c>
      <c r="K556">
        <v>4038.11</v>
      </c>
      <c r="L556">
        <v>416.42</v>
      </c>
      <c r="M556">
        <v>1896</v>
      </c>
      <c r="N556">
        <v>91267.96</v>
      </c>
      <c r="O556">
        <v>304</v>
      </c>
      <c r="P556">
        <v>32</v>
      </c>
      <c r="Q556">
        <v>37</v>
      </c>
      <c r="R556">
        <v>299</v>
      </c>
    </row>
    <row r="557" spans="1:18" x14ac:dyDescent="0.25">
      <c r="A557" t="s">
        <v>20064</v>
      </c>
      <c r="B557" t="s">
        <v>75</v>
      </c>
      <c r="C557" t="s">
        <v>237</v>
      </c>
      <c r="D557" t="s">
        <v>155</v>
      </c>
      <c r="E557" t="s">
        <v>19223</v>
      </c>
      <c r="F557">
        <v>4</v>
      </c>
      <c r="G557">
        <v>80</v>
      </c>
      <c r="H557">
        <v>1</v>
      </c>
      <c r="I557">
        <v>12</v>
      </c>
      <c r="J557">
        <v>0</v>
      </c>
      <c r="K557">
        <v>0</v>
      </c>
      <c r="L557">
        <v>0</v>
      </c>
      <c r="M557">
        <v>5</v>
      </c>
      <c r="N557">
        <v>92</v>
      </c>
      <c r="O557">
        <v>0</v>
      </c>
      <c r="P557">
        <v>0</v>
      </c>
      <c r="Q557">
        <v>0</v>
      </c>
      <c r="R557">
        <v>0</v>
      </c>
    </row>
    <row r="558" spans="1:18" x14ac:dyDescent="0.25">
      <c r="A558" t="s">
        <v>20065</v>
      </c>
      <c r="B558" t="s">
        <v>74</v>
      </c>
      <c r="C558" t="s">
        <v>242</v>
      </c>
      <c r="D558" t="s">
        <v>144</v>
      </c>
      <c r="E558" t="s">
        <v>19223</v>
      </c>
      <c r="F558">
        <v>727</v>
      </c>
      <c r="G558">
        <v>31456.66</v>
      </c>
      <c r="H558">
        <v>49</v>
      </c>
      <c r="I558">
        <v>1961</v>
      </c>
      <c r="J558">
        <v>43</v>
      </c>
      <c r="K558">
        <v>1521</v>
      </c>
      <c r="L558">
        <v>-76.02</v>
      </c>
      <c r="M558">
        <v>733</v>
      </c>
      <c r="N558">
        <v>31820.639999999999</v>
      </c>
      <c r="O558">
        <v>82</v>
      </c>
      <c r="P558">
        <v>8</v>
      </c>
      <c r="Q558">
        <v>15</v>
      </c>
      <c r="R558">
        <v>75</v>
      </c>
    </row>
    <row r="559" spans="1:18" x14ac:dyDescent="0.25">
      <c r="A559" t="s">
        <v>20066</v>
      </c>
      <c r="B559" t="s">
        <v>76</v>
      </c>
      <c r="C559" t="s">
        <v>241</v>
      </c>
      <c r="D559" t="s">
        <v>100</v>
      </c>
      <c r="E559" t="s">
        <v>19223</v>
      </c>
      <c r="F559">
        <v>0</v>
      </c>
      <c r="G559">
        <v>0</v>
      </c>
      <c r="H559">
        <v>0</v>
      </c>
      <c r="I559">
        <v>0</v>
      </c>
      <c r="J559">
        <v>0</v>
      </c>
      <c r="K559">
        <v>0</v>
      </c>
      <c r="L559">
        <v>0</v>
      </c>
      <c r="M559">
        <v>0</v>
      </c>
      <c r="N559">
        <v>0</v>
      </c>
      <c r="O559">
        <v>8</v>
      </c>
      <c r="P559">
        <v>2</v>
      </c>
      <c r="Q559">
        <v>1</v>
      </c>
      <c r="R559">
        <v>9</v>
      </c>
    </row>
    <row r="560" spans="1:18" x14ac:dyDescent="0.25">
      <c r="A560" t="s">
        <v>20067</v>
      </c>
      <c r="B560" t="s">
        <v>76</v>
      </c>
      <c r="C560" t="s">
        <v>244</v>
      </c>
      <c r="D560" t="s">
        <v>136</v>
      </c>
      <c r="E560" t="s">
        <v>19223</v>
      </c>
      <c r="F560">
        <v>0</v>
      </c>
      <c r="G560">
        <v>0</v>
      </c>
      <c r="H560">
        <v>0</v>
      </c>
      <c r="I560">
        <v>0</v>
      </c>
      <c r="J560">
        <v>0</v>
      </c>
      <c r="K560">
        <v>0</v>
      </c>
      <c r="L560">
        <v>0</v>
      </c>
      <c r="M560">
        <v>0</v>
      </c>
      <c r="N560">
        <v>0</v>
      </c>
      <c r="O560">
        <v>12</v>
      </c>
      <c r="P560">
        <v>0</v>
      </c>
      <c r="Q560">
        <v>0</v>
      </c>
      <c r="R560">
        <v>12</v>
      </c>
    </row>
    <row r="561" spans="1:18" x14ac:dyDescent="0.25">
      <c r="A561" t="s">
        <v>20068</v>
      </c>
      <c r="B561" t="s">
        <v>75</v>
      </c>
      <c r="C561" t="s">
        <v>243</v>
      </c>
      <c r="D561" t="s">
        <v>255</v>
      </c>
      <c r="E561" t="s">
        <v>19223</v>
      </c>
      <c r="F561">
        <v>21</v>
      </c>
      <c r="G561">
        <v>570</v>
      </c>
      <c r="H561">
        <v>2</v>
      </c>
      <c r="I561">
        <v>44</v>
      </c>
      <c r="J561">
        <v>2</v>
      </c>
      <c r="K561">
        <v>39</v>
      </c>
      <c r="L561">
        <v>-24</v>
      </c>
      <c r="M561">
        <v>21</v>
      </c>
      <c r="N561">
        <v>551</v>
      </c>
      <c r="O561">
        <v>1</v>
      </c>
      <c r="P561">
        <v>0</v>
      </c>
      <c r="Q561">
        <v>0</v>
      </c>
      <c r="R561">
        <v>1</v>
      </c>
    </row>
    <row r="562" spans="1:18" x14ac:dyDescent="0.25">
      <c r="A562" t="s">
        <v>20069</v>
      </c>
      <c r="B562" t="s">
        <v>73</v>
      </c>
      <c r="C562" t="s">
        <v>238</v>
      </c>
      <c r="D562" t="s">
        <v>86</v>
      </c>
      <c r="E562" t="s">
        <v>19223</v>
      </c>
      <c r="F562">
        <v>99</v>
      </c>
      <c r="G562">
        <v>637</v>
      </c>
      <c r="H562">
        <v>1</v>
      </c>
      <c r="I562">
        <v>5</v>
      </c>
      <c r="J562">
        <v>8</v>
      </c>
      <c r="K562">
        <v>46</v>
      </c>
      <c r="L562">
        <v>-6</v>
      </c>
      <c r="M562">
        <v>92</v>
      </c>
      <c r="N562">
        <v>590</v>
      </c>
      <c r="O562">
        <v>1</v>
      </c>
      <c r="P562">
        <v>1</v>
      </c>
      <c r="Q562">
        <v>0</v>
      </c>
      <c r="R562">
        <v>2</v>
      </c>
    </row>
    <row r="563" spans="1:18" x14ac:dyDescent="0.25">
      <c r="A563" t="s">
        <v>20070</v>
      </c>
      <c r="B563" t="s">
        <v>73</v>
      </c>
      <c r="C563" t="s">
        <v>244</v>
      </c>
      <c r="D563" t="s">
        <v>193</v>
      </c>
      <c r="E563" t="s">
        <v>19223</v>
      </c>
      <c r="F563">
        <v>101</v>
      </c>
      <c r="G563">
        <v>694</v>
      </c>
      <c r="H563">
        <v>1</v>
      </c>
      <c r="I563">
        <v>6</v>
      </c>
      <c r="J563">
        <v>10</v>
      </c>
      <c r="K563">
        <v>78</v>
      </c>
      <c r="L563">
        <v>0</v>
      </c>
      <c r="M563">
        <v>92</v>
      </c>
      <c r="N563">
        <v>622</v>
      </c>
      <c r="O563">
        <v>6</v>
      </c>
      <c r="P563">
        <v>2</v>
      </c>
      <c r="Q563">
        <v>2</v>
      </c>
      <c r="R563">
        <v>6</v>
      </c>
    </row>
    <row r="564" spans="1:18" x14ac:dyDescent="0.25">
      <c r="A564" t="s">
        <v>20071</v>
      </c>
      <c r="B564" t="s">
        <v>74</v>
      </c>
      <c r="C564" t="s">
        <v>242</v>
      </c>
      <c r="D564" t="s">
        <v>254</v>
      </c>
      <c r="E564" t="s">
        <v>19223</v>
      </c>
      <c r="F564">
        <v>4510</v>
      </c>
      <c r="G564">
        <v>211830.31</v>
      </c>
      <c r="H564">
        <v>313</v>
      </c>
      <c r="I564">
        <v>13296</v>
      </c>
      <c r="J564">
        <v>231</v>
      </c>
      <c r="K564">
        <v>9930.11</v>
      </c>
      <c r="L564">
        <v>590.28</v>
      </c>
      <c r="M564">
        <v>4592</v>
      </c>
      <c r="N564">
        <v>215786.48</v>
      </c>
      <c r="O564">
        <v>1008</v>
      </c>
      <c r="P564">
        <v>102</v>
      </c>
      <c r="Q564">
        <v>136</v>
      </c>
      <c r="R564">
        <v>974</v>
      </c>
    </row>
    <row r="565" spans="1:18" x14ac:dyDescent="0.25">
      <c r="A565" t="s">
        <v>20072</v>
      </c>
      <c r="B565" t="s">
        <v>73</v>
      </c>
      <c r="C565" t="s">
        <v>242</v>
      </c>
      <c r="D565" t="s">
        <v>131</v>
      </c>
      <c r="E565" t="s">
        <v>19223</v>
      </c>
      <c r="F565">
        <v>752</v>
      </c>
      <c r="G565">
        <v>4511.37</v>
      </c>
      <c r="H565">
        <v>17</v>
      </c>
      <c r="I565">
        <v>76.41</v>
      </c>
      <c r="J565">
        <v>51</v>
      </c>
      <c r="K565">
        <v>308.98</v>
      </c>
      <c r="L565">
        <v>67.84</v>
      </c>
      <c r="M565">
        <v>718</v>
      </c>
      <c r="N565">
        <v>4346.6400000000003</v>
      </c>
      <c r="O565">
        <v>29</v>
      </c>
      <c r="P565">
        <v>5</v>
      </c>
      <c r="Q565">
        <v>3</v>
      </c>
      <c r="R565">
        <v>31</v>
      </c>
    </row>
    <row r="566" spans="1:18" x14ac:dyDescent="0.25">
      <c r="A566" t="s">
        <v>20073</v>
      </c>
      <c r="B566" t="s">
        <v>74</v>
      </c>
      <c r="C566" t="s">
        <v>239</v>
      </c>
      <c r="D566" t="s">
        <v>146</v>
      </c>
      <c r="E566" t="s">
        <v>19223</v>
      </c>
      <c r="F566">
        <v>72</v>
      </c>
      <c r="G566">
        <v>4281</v>
      </c>
      <c r="H566">
        <v>7</v>
      </c>
      <c r="I566">
        <v>380</v>
      </c>
      <c r="J566">
        <v>6</v>
      </c>
      <c r="K566">
        <v>371</v>
      </c>
      <c r="L566">
        <v>-8</v>
      </c>
      <c r="M566">
        <v>73</v>
      </c>
      <c r="N566">
        <v>4282</v>
      </c>
      <c r="O566">
        <v>16</v>
      </c>
      <c r="P566">
        <v>4</v>
      </c>
      <c r="Q566">
        <v>4</v>
      </c>
      <c r="R566">
        <v>16</v>
      </c>
    </row>
    <row r="567" spans="1:18" x14ac:dyDescent="0.25">
      <c r="A567" t="s">
        <v>20074</v>
      </c>
      <c r="B567" t="s">
        <v>75</v>
      </c>
      <c r="C567" t="s">
        <v>239</v>
      </c>
      <c r="D567" t="s">
        <v>135</v>
      </c>
      <c r="E567" t="s">
        <v>19223</v>
      </c>
      <c r="F567">
        <v>3</v>
      </c>
      <c r="G567">
        <v>53</v>
      </c>
      <c r="H567">
        <v>2</v>
      </c>
      <c r="I567">
        <v>47</v>
      </c>
      <c r="J567">
        <v>0</v>
      </c>
      <c r="K567">
        <v>0</v>
      </c>
      <c r="L567">
        <v>0</v>
      </c>
      <c r="M567">
        <v>5</v>
      </c>
      <c r="N567">
        <v>100</v>
      </c>
      <c r="O567">
        <v>1</v>
      </c>
      <c r="P567">
        <v>0</v>
      </c>
      <c r="Q567">
        <v>0</v>
      </c>
      <c r="R567">
        <v>1</v>
      </c>
    </row>
    <row r="568" spans="1:18" x14ac:dyDescent="0.25">
      <c r="A568" t="s">
        <v>20075</v>
      </c>
      <c r="B568" t="s">
        <v>74</v>
      </c>
      <c r="C568" t="s">
        <v>239</v>
      </c>
      <c r="D568" t="s">
        <v>133</v>
      </c>
      <c r="E568" t="s">
        <v>19223</v>
      </c>
      <c r="F568">
        <v>116</v>
      </c>
      <c r="G568">
        <v>5592.22</v>
      </c>
      <c r="H568">
        <v>5</v>
      </c>
      <c r="I568">
        <v>180</v>
      </c>
      <c r="J568">
        <v>6</v>
      </c>
      <c r="K568">
        <v>254</v>
      </c>
      <c r="L568">
        <v>76.94</v>
      </c>
      <c r="M568">
        <v>115</v>
      </c>
      <c r="N568">
        <v>5595.16</v>
      </c>
      <c r="O568">
        <v>39</v>
      </c>
      <c r="P568">
        <v>4</v>
      </c>
      <c r="Q568">
        <v>4</v>
      </c>
      <c r="R568">
        <v>39</v>
      </c>
    </row>
    <row r="569" spans="1:18" x14ac:dyDescent="0.25">
      <c r="A569" t="s">
        <v>20076</v>
      </c>
      <c r="B569" t="s">
        <v>72</v>
      </c>
      <c r="C569" t="s">
        <v>244</v>
      </c>
      <c r="D569" t="s">
        <v>193</v>
      </c>
      <c r="E569" t="s">
        <v>19223</v>
      </c>
      <c r="F569">
        <v>179</v>
      </c>
      <c r="G569">
        <v>4775</v>
      </c>
      <c r="H569">
        <v>3</v>
      </c>
      <c r="I569">
        <v>116</v>
      </c>
      <c r="J569">
        <v>14</v>
      </c>
      <c r="K569">
        <v>255</v>
      </c>
      <c r="L569">
        <v>29</v>
      </c>
      <c r="M569">
        <v>168</v>
      </c>
      <c r="N569">
        <v>4665</v>
      </c>
      <c r="O569">
        <v>62</v>
      </c>
      <c r="P569">
        <v>6</v>
      </c>
      <c r="Q569">
        <v>7</v>
      </c>
      <c r="R569">
        <v>61</v>
      </c>
    </row>
    <row r="570" spans="1:18" x14ac:dyDescent="0.25">
      <c r="A570" t="s">
        <v>20077</v>
      </c>
      <c r="B570" t="s">
        <v>19169</v>
      </c>
      <c r="C570" t="s">
        <v>243</v>
      </c>
      <c r="D570" t="s">
        <v>228</v>
      </c>
      <c r="E570" t="s">
        <v>19223</v>
      </c>
      <c r="F570">
        <v>0</v>
      </c>
      <c r="G570">
        <v>0</v>
      </c>
      <c r="H570">
        <v>0</v>
      </c>
      <c r="I570">
        <v>0</v>
      </c>
      <c r="J570">
        <v>0</v>
      </c>
      <c r="K570">
        <v>0</v>
      </c>
      <c r="L570">
        <v>0</v>
      </c>
      <c r="M570">
        <v>0</v>
      </c>
      <c r="N570">
        <v>0</v>
      </c>
      <c r="O570">
        <v>0</v>
      </c>
      <c r="P570">
        <v>1</v>
      </c>
      <c r="Q570">
        <v>0</v>
      </c>
      <c r="R570">
        <v>1</v>
      </c>
    </row>
    <row r="571" spans="1:18" x14ac:dyDescent="0.25">
      <c r="A571" t="s">
        <v>20078</v>
      </c>
      <c r="B571" t="s">
        <v>74</v>
      </c>
      <c r="C571" t="s">
        <v>240</v>
      </c>
      <c r="D571" t="s">
        <v>252</v>
      </c>
      <c r="E571" t="s">
        <v>19223</v>
      </c>
      <c r="F571">
        <v>688</v>
      </c>
      <c r="G571">
        <v>36136.550000000003</v>
      </c>
      <c r="H571">
        <v>34</v>
      </c>
      <c r="I571">
        <v>1589</v>
      </c>
      <c r="J571">
        <v>32</v>
      </c>
      <c r="K571">
        <v>1171</v>
      </c>
      <c r="L571">
        <v>90.77</v>
      </c>
      <c r="M571">
        <v>690</v>
      </c>
      <c r="N571">
        <v>36645.32</v>
      </c>
      <c r="O571">
        <v>77</v>
      </c>
      <c r="P571">
        <v>7</v>
      </c>
      <c r="Q571">
        <v>9</v>
      </c>
      <c r="R571">
        <v>75</v>
      </c>
    </row>
    <row r="572" spans="1:18" x14ac:dyDescent="0.25">
      <c r="A572" t="s">
        <v>20079</v>
      </c>
      <c r="B572" t="s">
        <v>76</v>
      </c>
      <c r="C572" t="s">
        <v>241</v>
      </c>
      <c r="D572" t="s">
        <v>91</v>
      </c>
      <c r="E572" t="s">
        <v>19223</v>
      </c>
      <c r="F572">
        <v>0</v>
      </c>
      <c r="G572">
        <v>0</v>
      </c>
      <c r="H572">
        <v>0</v>
      </c>
      <c r="I572">
        <v>0</v>
      </c>
      <c r="J572">
        <v>0</v>
      </c>
      <c r="K572">
        <v>0</v>
      </c>
      <c r="L572">
        <v>0</v>
      </c>
      <c r="M572">
        <v>0</v>
      </c>
      <c r="N572">
        <v>0</v>
      </c>
      <c r="O572">
        <v>13</v>
      </c>
      <c r="P572">
        <v>5</v>
      </c>
      <c r="Q572">
        <v>5</v>
      </c>
      <c r="R572">
        <v>13</v>
      </c>
    </row>
    <row r="573" spans="1:18" x14ac:dyDescent="0.25">
      <c r="A573" t="s">
        <v>20080</v>
      </c>
      <c r="B573" t="s">
        <v>72</v>
      </c>
      <c r="C573" t="s">
        <v>237</v>
      </c>
      <c r="D573" t="s">
        <v>155</v>
      </c>
      <c r="E573" t="s">
        <v>19223</v>
      </c>
      <c r="F573">
        <v>560</v>
      </c>
      <c r="G573">
        <v>16203.69</v>
      </c>
      <c r="H573">
        <v>39</v>
      </c>
      <c r="I573">
        <v>885</v>
      </c>
      <c r="J573">
        <v>25</v>
      </c>
      <c r="K573">
        <v>456.49</v>
      </c>
      <c r="L573">
        <v>27.9</v>
      </c>
      <c r="M573">
        <v>574</v>
      </c>
      <c r="N573">
        <v>16660.099999999999</v>
      </c>
      <c r="O573">
        <v>69</v>
      </c>
      <c r="P573">
        <v>7</v>
      </c>
      <c r="Q573">
        <v>12</v>
      </c>
      <c r="R573">
        <v>64</v>
      </c>
    </row>
    <row r="574" spans="1:18" x14ac:dyDescent="0.25">
      <c r="A574" t="s">
        <v>20081</v>
      </c>
      <c r="B574" t="s">
        <v>74</v>
      </c>
      <c r="C574" t="s">
        <v>245</v>
      </c>
      <c r="D574" t="s">
        <v>101</v>
      </c>
      <c r="E574" t="s">
        <v>19223</v>
      </c>
      <c r="F574">
        <v>83</v>
      </c>
      <c r="G574">
        <v>4280</v>
      </c>
      <c r="H574">
        <v>3</v>
      </c>
      <c r="I574">
        <v>131</v>
      </c>
      <c r="J574">
        <v>4</v>
      </c>
      <c r="K574">
        <v>151</v>
      </c>
      <c r="L574">
        <v>-67</v>
      </c>
      <c r="M574">
        <v>82</v>
      </c>
      <c r="N574">
        <v>4193</v>
      </c>
      <c r="O574">
        <v>19</v>
      </c>
      <c r="P574">
        <v>0</v>
      </c>
      <c r="Q574">
        <v>1</v>
      </c>
      <c r="R574">
        <v>18</v>
      </c>
    </row>
    <row r="575" spans="1:18" x14ac:dyDescent="0.25">
      <c r="A575" t="s">
        <v>20082</v>
      </c>
      <c r="B575" t="s">
        <v>72</v>
      </c>
      <c r="C575" t="s">
        <v>240</v>
      </c>
      <c r="D575" t="s">
        <v>112</v>
      </c>
      <c r="E575" t="s">
        <v>19223</v>
      </c>
      <c r="F575">
        <v>71</v>
      </c>
      <c r="G575">
        <v>1880</v>
      </c>
      <c r="H575">
        <v>6</v>
      </c>
      <c r="I575">
        <v>26</v>
      </c>
      <c r="J575">
        <v>3</v>
      </c>
      <c r="K575">
        <v>15</v>
      </c>
      <c r="L575">
        <v>-6</v>
      </c>
      <c r="M575">
        <v>74</v>
      </c>
      <c r="N575">
        <v>1885</v>
      </c>
      <c r="O575">
        <v>10</v>
      </c>
      <c r="P575">
        <v>2</v>
      </c>
      <c r="Q575">
        <v>1</v>
      </c>
      <c r="R575">
        <v>11</v>
      </c>
    </row>
    <row r="576" spans="1:18" x14ac:dyDescent="0.25">
      <c r="A576" t="s">
        <v>20083</v>
      </c>
      <c r="B576" t="s">
        <v>74</v>
      </c>
      <c r="C576" t="s">
        <v>241</v>
      </c>
      <c r="D576" t="s">
        <v>227</v>
      </c>
      <c r="E576" t="s">
        <v>19223</v>
      </c>
      <c r="F576">
        <v>119</v>
      </c>
      <c r="G576">
        <v>7063.22</v>
      </c>
      <c r="H576">
        <v>5</v>
      </c>
      <c r="I576">
        <v>220</v>
      </c>
      <c r="J576">
        <v>4</v>
      </c>
      <c r="K576">
        <v>159.11000000000001</v>
      </c>
      <c r="L576">
        <v>0.97</v>
      </c>
      <c r="M576">
        <v>120</v>
      </c>
      <c r="N576">
        <v>7125.08</v>
      </c>
      <c r="O576">
        <v>12</v>
      </c>
      <c r="P576">
        <v>6</v>
      </c>
      <c r="Q576">
        <v>2</v>
      </c>
      <c r="R576">
        <v>16</v>
      </c>
    </row>
    <row r="577" spans="1:18" x14ac:dyDescent="0.25">
      <c r="A577" t="s">
        <v>20084</v>
      </c>
      <c r="B577" t="s">
        <v>72</v>
      </c>
      <c r="C577" t="s">
        <v>243</v>
      </c>
      <c r="D577" t="s">
        <v>126</v>
      </c>
      <c r="E577" t="s">
        <v>19223</v>
      </c>
      <c r="F577">
        <v>560</v>
      </c>
      <c r="G577">
        <v>15496.31</v>
      </c>
      <c r="H577">
        <v>21</v>
      </c>
      <c r="I577">
        <v>535</v>
      </c>
      <c r="J577">
        <v>30</v>
      </c>
      <c r="K577">
        <v>479.49</v>
      </c>
      <c r="L577">
        <v>116.89</v>
      </c>
      <c r="M577">
        <v>551</v>
      </c>
      <c r="N577">
        <v>15668.71</v>
      </c>
      <c r="O577">
        <v>118</v>
      </c>
      <c r="P577">
        <v>13</v>
      </c>
      <c r="Q577">
        <v>20</v>
      </c>
      <c r="R577">
        <v>111</v>
      </c>
    </row>
    <row r="578" spans="1:18" x14ac:dyDescent="0.25">
      <c r="A578" t="s">
        <v>20085</v>
      </c>
      <c r="B578" t="s">
        <v>76</v>
      </c>
      <c r="C578" t="s">
        <v>241</v>
      </c>
      <c r="D578" t="s">
        <v>105</v>
      </c>
      <c r="E578" t="s">
        <v>19223</v>
      </c>
      <c r="F578">
        <v>0</v>
      </c>
      <c r="G578">
        <v>0</v>
      </c>
      <c r="H578">
        <v>0</v>
      </c>
      <c r="I578">
        <v>0</v>
      </c>
      <c r="J578">
        <v>0</v>
      </c>
      <c r="K578">
        <v>0</v>
      </c>
      <c r="L578">
        <v>0</v>
      </c>
      <c r="M578">
        <v>0</v>
      </c>
      <c r="N578">
        <v>0</v>
      </c>
      <c r="O578">
        <v>13</v>
      </c>
      <c r="P578">
        <v>3</v>
      </c>
      <c r="Q578">
        <v>4</v>
      </c>
      <c r="R578">
        <v>12</v>
      </c>
    </row>
    <row r="579" spans="1:18" x14ac:dyDescent="0.25">
      <c r="A579" t="s">
        <v>19475</v>
      </c>
      <c r="B579" t="s">
        <v>75</v>
      </c>
      <c r="C579" t="s">
        <v>242</v>
      </c>
      <c r="D579" t="s">
        <v>254</v>
      </c>
      <c r="E579" t="s">
        <v>19223</v>
      </c>
      <c r="F579">
        <v>43</v>
      </c>
      <c r="G579">
        <v>1064</v>
      </c>
      <c r="H579">
        <v>4</v>
      </c>
      <c r="I579">
        <v>86.9</v>
      </c>
      <c r="J579">
        <v>1</v>
      </c>
      <c r="K579">
        <v>16</v>
      </c>
      <c r="L579">
        <v>12</v>
      </c>
      <c r="M579">
        <v>46</v>
      </c>
      <c r="N579">
        <v>1146.9000000000001</v>
      </c>
      <c r="O579">
        <v>0</v>
      </c>
      <c r="P579">
        <v>0</v>
      </c>
      <c r="Q579">
        <v>0</v>
      </c>
      <c r="R579">
        <v>0</v>
      </c>
    </row>
    <row r="580" spans="1:18" x14ac:dyDescent="0.25">
      <c r="A580" t="s">
        <v>19476</v>
      </c>
      <c r="B580" t="s">
        <v>73</v>
      </c>
      <c r="C580" t="s">
        <v>238</v>
      </c>
      <c r="D580" t="s">
        <v>177</v>
      </c>
      <c r="E580" t="s">
        <v>19223</v>
      </c>
      <c r="F580">
        <v>106</v>
      </c>
      <c r="G580">
        <v>695.49</v>
      </c>
      <c r="H580">
        <v>7</v>
      </c>
      <c r="I580">
        <v>35</v>
      </c>
      <c r="J580">
        <v>5</v>
      </c>
      <c r="K580">
        <v>40</v>
      </c>
      <c r="L580">
        <v>7.45</v>
      </c>
      <c r="M580">
        <v>108</v>
      </c>
      <c r="N580">
        <v>697.94</v>
      </c>
      <c r="O580">
        <v>5</v>
      </c>
      <c r="P580">
        <v>1</v>
      </c>
      <c r="Q580">
        <v>2</v>
      </c>
      <c r="R580">
        <v>4</v>
      </c>
    </row>
    <row r="581" spans="1:18" x14ac:dyDescent="0.25">
      <c r="A581" t="s">
        <v>19477</v>
      </c>
      <c r="B581" t="s">
        <v>76</v>
      </c>
      <c r="C581" t="s">
        <v>239</v>
      </c>
      <c r="D581" t="s">
        <v>87</v>
      </c>
      <c r="E581" t="s">
        <v>19223</v>
      </c>
      <c r="F581">
        <v>0</v>
      </c>
      <c r="G581">
        <v>0</v>
      </c>
      <c r="H581">
        <v>0</v>
      </c>
      <c r="I581">
        <v>0</v>
      </c>
      <c r="J581">
        <v>0</v>
      </c>
      <c r="K581">
        <v>0</v>
      </c>
      <c r="L581">
        <v>0</v>
      </c>
      <c r="M581">
        <v>0</v>
      </c>
      <c r="N581">
        <v>0</v>
      </c>
      <c r="O581">
        <v>81</v>
      </c>
      <c r="P581">
        <v>7</v>
      </c>
      <c r="Q581">
        <v>8</v>
      </c>
      <c r="R581">
        <v>80</v>
      </c>
    </row>
    <row r="582" spans="1:18" x14ac:dyDescent="0.25">
      <c r="A582" t="s">
        <v>19478</v>
      </c>
      <c r="B582" t="s">
        <v>76</v>
      </c>
      <c r="C582" t="s">
        <v>241</v>
      </c>
      <c r="D582" t="s">
        <v>230</v>
      </c>
      <c r="E582" t="s">
        <v>19223</v>
      </c>
      <c r="F582">
        <v>0</v>
      </c>
      <c r="G582">
        <v>0</v>
      </c>
      <c r="H582">
        <v>0</v>
      </c>
      <c r="I582">
        <v>0</v>
      </c>
      <c r="J582">
        <v>0</v>
      </c>
      <c r="K582">
        <v>0</v>
      </c>
      <c r="L582">
        <v>0</v>
      </c>
      <c r="M582">
        <v>0</v>
      </c>
      <c r="N582">
        <v>0</v>
      </c>
      <c r="O582">
        <v>17</v>
      </c>
      <c r="P582">
        <v>2</v>
      </c>
      <c r="Q582">
        <v>4</v>
      </c>
      <c r="R582">
        <v>15</v>
      </c>
    </row>
    <row r="583" spans="1:18" x14ac:dyDescent="0.25">
      <c r="A583" t="s">
        <v>19479</v>
      </c>
      <c r="B583" t="s">
        <v>74</v>
      </c>
      <c r="C583" t="s">
        <v>243</v>
      </c>
      <c r="D583" t="s">
        <v>255</v>
      </c>
      <c r="E583" t="s">
        <v>19223</v>
      </c>
      <c r="F583">
        <v>2301</v>
      </c>
      <c r="G583">
        <v>100188.87</v>
      </c>
      <c r="H583">
        <v>99</v>
      </c>
      <c r="I583">
        <v>3803</v>
      </c>
      <c r="J583">
        <v>75</v>
      </c>
      <c r="K583">
        <v>3574</v>
      </c>
      <c r="L583">
        <v>32.57</v>
      </c>
      <c r="M583">
        <v>2325</v>
      </c>
      <c r="N583">
        <v>100450.44</v>
      </c>
      <c r="O583">
        <v>391</v>
      </c>
      <c r="P583">
        <v>55</v>
      </c>
      <c r="Q583">
        <v>38</v>
      </c>
      <c r="R583">
        <v>408</v>
      </c>
    </row>
    <row r="584" spans="1:18" x14ac:dyDescent="0.25">
      <c r="A584" t="s">
        <v>19480</v>
      </c>
      <c r="B584" t="s">
        <v>74</v>
      </c>
      <c r="C584" t="s">
        <v>241</v>
      </c>
      <c r="D584" t="s">
        <v>210</v>
      </c>
      <c r="E584" t="s">
        <v>19223</v>
      </c>
      <c r="F584">
        <v>83</v>
      </c>
      <c r="G584">
        <v>6004</v>
      </c>
      <c r="H584">
        <v>3</v>
      </c>
      <c r="I584">
        <v>131</v>
      </c>
      <c r="J584">
        <v>1</v>
      </c>
      <c r="K584">
        <v>48</v>
      </c>
      <c r="L584">
        <v>-478.92</v>
      </c>
      <c r="M584">
        <v>85</v>
      </c>
      <c r="N584">
        <v>5608.08</v>
      </c>
      <c r="O584">
        <v>7</v>
      </c>
      <c r="P584">
        <v>0</v>
      </c>
      <c r="Q584">
        <v>1</v>
      </c>
      <c r="R584">
        <v>6</v>
      </c>
    </row>
    <row r="585" spans="1:18" x14ac:dyDescent="0.25">
      <c r="A585" t="s">
        <v>19481</v>
      </c>
      <c r="B585" t="s">
        <v>76</v>
      </c>
      <c r="C585" t="s">
        <v>241</v>
      </c>
      <c r="D585" t="s">
        <v>90</v>
      </c>
      <c r="E585" t="s">
        <v>19223</v>
      </c>
      <c r="F585">
        <v>0</v>
      </c>
      <c r="G585">
        <v>0</v>
      </c>
      <c r="H585">
        <v>0</v>
      </c>
      <c r="I585">
        <v>0</v>
      </c>
      <c r="J585">
        <v>0</v>
      </c>
      <c r="K585">
        <v>0</v>
      </c>
      <c r="L585">
        <v>0</v>
      </c>
      <c r="M585">
        <v>0</v>
      </c>
      <c r="N585">
        <v>0</v>
      </c>
      <c r="O585">
        <v>0</v>
      </c>
      <c r="P585">
        <v>1</v>
      </c>
      <c r="Q585">
        <v>0</v>
      </c>
      <c r="R585">
        <v>1</v>
      </c>
    </row>
    <row r="586" spans="1:18" x14ac:dyDescent="0.25">
      <c r="A586" t="s">
        <v>19483</v>
      </c>
      <c r="B586" t="s">
        <v>73</v>
      </c>
      <c r="C586" t="s">
        <v>237</v>
      </c>
      <c r="D586" t="s">
        <v>155</v>
      </c>
      <c r="E586" t="s">
        <v>19223</v>
      </c>
      <c r="F586">
        <v>279</v>
      </c>
      <c r="G586">
        <v>2017.47</v>
      </c>
      <c r="H586">
        <v>10</v>
      </c>
      <c r="I586">
        <v>54</v>
      </c>
      <c r="J586">
        <v>18</v>
      </c>
      <c r="K586">
        <v>135.49</v>
      </c>
      <c r="L586">
        <v>2.96</v>
      </c>
      <c r="M586">
        <v>271</v>
      </c>
      <c r="N586">
        <v>1938.94</v>
      </c>
      <c r="O586">
        <v>11</v>
      </c>
      <c r="P586">
        <v>1</v>
      </c>
      <c r="Q586">
        <v>4</v>
      </c>
      <c r="R586">
        <v>8</v>
      </c>
    </row>
    <row r="587" spans="1:18" x14ac:dyDescent="0.25">
      <c r="A587" t="s">
        <v>19482</v>
      </c>
      <c r="B587" t="s">
        <v>76</v>
      </c>
      <c r="C587" t="s">
        <v>239</v>
      </c>
      <c r="D587" t="s">
        <v>214</v>
      </c>
      <c r="E587" t="s">
        <v>19223</v>
      </c>
      <c r="F587">
        <v>0</v>
      </c>
      <c r="G587">
        <v>0</v>
      </c>
      <c r="H587">
        <v>0</v>
      </c>
      <c r="I587">
        <v>0</v>
      </c>
      <c r="J587">
        <v>0</v>
      </c>
      <c r="K587">
        <v>0</v>
      </c>
      <c r="L587">
        <v>0</v>
      </c>
      <c r="M587">
        <v>0</v>
      </c>
      <c r="N587">
        <v>0</v>
      </c>
      <c r="O587">
        <v>58</v>
      </c>
      <c r="P587">
        <v>9</v>
      </c>
      <c r="Q587">
        <v>11</v>
      </c>
      <c r="R587">
        <v>56</v>
      </c>
    </row>
    <row r="588" spans="1:18" x14ac:dyDescent="0.25">
      <c r="A588" t="s">
        <v>19484</v>
      </c>
      <c r="B588" t="s">
        <v>74</v>
      </c>
      <c r="C588" t="s">
        <v>243</v>
      </c>
      <c r="D588" t="s">
        <v>115</v>
      </c>
      <c r="E588" t="s">
        <v>19223</v>
      </c>
      <c r="F588">
        <v>293</v>
      </c>
      <c r="G588">
        <v>11289.22</v>
      </c>
      <c r="H588">
        <v>16</v>
      </c>
      <c r="I588">
        <v>614</v>
      </c>
      <c r="J588">
        <v>8</v>
      </c>
      <c r="K588">
        <v>315</v>
      </c>
      <c r="L588">
        <v>-73.900000000000006</v>
      </c>
      <c r="M588">
        <v>301</v>
      </c>
      <c r="N588">
        <v>11514.32</v>
      </c>
      <c r="O588">
        <v>60</v>
      </c>
      <c r="P588">
        <v>6</v>
      </c>
      <c r="Q588">
        <v>7</v>
      </c>
      <c r="R588">
        <v>59</v>
      </c>
    </row>
    <row r="589" spans="1:18" x14ac:dyDescent="0.25">
      <c r="A589" t="s">
        <v>19485</v>
      </c>
      <c r="B589" t="s">
        <v>76</v>
      </c>
      <c r="C589" t="s">
        <v>237</v>
      </c>
      <c r="D589" t="s">
        <v>113</v>
      </c>
      <c r="E589" t="s">
        <v>19223</v>
      </c>
      <c r="F589">
        <v>0</v>
      </c>
      <c r="G589">
        <v>0</v>
      </c>
      <c r="H589">
        <v>0</v>
      </c>
      <c r="I589">
        <v>0</v>
      </c>
      <c r="J589">
        <v>0</v>
      </c>
      <c r="K589">
        <v>0</v>
      </c>
      <c r="L589">
        <v>0</v>
      </c>
      <c r="M589">
        <v>0</v>
      </c>
      <c r="N589">
        <v>0</v>
      </c>
      <c r="O589">
        <v>8</v>
      </c>
      <c r="P589">
        <v>2</v>
      </c>
      <c r="Q589">
        <v>0</v>
      </c>
      <c r="R589">
        <v>10</v>
      </c>
    </row>
    <row r="590" spans="1:18" x14ac:dyDescent="0.25">
      <c r="A590" t="s">
        <v>19486</v>
      </c>
      <c r="B590" t="s">
        <v>73</v>
      </c>
      <c r="C590" t="s">
        <v>245</v>
      </c>
      <c r="D590" t="s">
        <v>121</v>
      </c>
      <c r="E590" t="s">
        <v>19223</v>
      </c>
      <c r="F590">
        <v>136</v>
      </c>
      <c r="G590">
        <v>899</v>
      </c>
      <c r="H590">
        <v>10</v>
      </c>
      <c r="I590">
        <v>57</v>
      </c>
      <c r="J590">
        <v>13</v>
      </c>
      <c r="K590">
        <v>78</v>
      </c>
      <c r="L590">
        <v>4</v>
      </c>
      <c r="M590">
        <v>133</v>
      </c>
      <c r="N590">
        <v>882</v>
      </c>
      <c r="O590">
        <v>3</v>
      </c>
      <c r="P590">
        <v>0</v>
      </c>
      <c r="Q590">
        <v>1</v>
      </c>
      <c r="R590">
        <v>2</v>
      </c>
    </row>
    <row r="591" spans="1:18" x14ac:dyDescent="0.25">
      <c r="A591" t="s">
        <v>19487</v>
      </c>
      <c r="B591" t="s">
        <v>75</v>
      </c>
      <c r="C591" t="s">
        <v>240</v>
      </c>
      <c r="D591" t="s">
        <v>252</v>
      </c>
      <c r="E591" t="s">
        <v>19223</v>
      </c>
      <c r="F591">
        <v>7</v>
      </c>
      <c r="G591">
        <v>141</v>
      </c>
      <c r="H591">
        <v>1</v>
      </c>
      <c r="I591">
        <v>27</v>
      </c>
      <c r="J591">
        <v>3</v>
      </c>
      <c r="K591">
        <v>71</v>
      </c>
      <c r="L591">
        <v>0</v>
      </c>
      <c r="M591">
        <v>5</v>
      </c>
      <c r="N591">
        <v>97</v>
      </c>
      <c r="O591">
        <v>0</v>
      </c>
      <c r="P591">
        <v>0</v>
      </c>
      <c r="Q591">
        <v>0</v>
      </c>
      <c r="R591">
        <v>0</v>
      </c>
    </row>
    <row r="592" spans="1:18" x14ac:dyDescent="0.25">
      <c r="A592" t="s">
        <v>19488</v>
      </c>
      <c r="B592" t="s">
        <v>76</v>
      </c>
      <c r="C592" t="s">
        <v>237</v>
      </c>
      <c r="D592" t="s">
        <v>152</v>
      </c>
      <c r="E592" t="s">
        <v>19223</v>
      </c>
      <c r="F592">
        <v>0</v>
      </c>
      <c r="G592">
        <v>0</v>
      </c>
      <c r="H592">
        <v>0</v>
      </c>
      <c r="I592">
        <v>0</v>
      </c>
      <c r="J592">
        <v>0</v>
      </c>
      <c r="K592">
        <v>0</v>
      </c>
      <c r="L592">
        <v>0</v>
      </c>
      <c r="M592">
        <v>0</v>
      </c>
      <c r="N592">
        <v>0</v>
      </c>
      <c r="O592">
        <v>45</v>
      </c>
      <c r="P592">
        <v>4</v>
      </c>
      <c r="Q592">
        <v>10</v>
      </c>
      <c r="R592">
        <v>39</v>
      </c>
    </row>
    <row r="593" spans="1:18" x14ac:dyDescent="0.25">
      <c r="A593" t="s">
        <v>19489</v>
      </c>
      <c r="B593" t="s">
        <v>76</v>
      </c>
      <c r="C593" t="s">
        <v>244</v>
      </c>
      <c r="D593" t="s">
        <v>232</v>
      </c>
      <c r="E593" t="s">
        <v>19223</v>
      </c>
      <c r="F593">
        <v>0</v>
      </c>
      <c r="G593">
        <v>0</v>
      </c>
      <c r="H593">
        <v>0</v>
      </c>
      <c r="I593">
        <v>0</v>
      </c>
      <c r="J593">
        <v>0</v>
      </c>
      <c r="K593">
        <v>0</v>
      </c>
      <c r="L593">
        <v>0</v>
      </c>
      <c r="M593">
        <v>0</v>
      </c>
      <c r="N593">
        <v>0</v>
      </c>
      <c r="O593">
        <v>16</v>
      </c>
      <c r="P593">
        <v>5</v>
      </c>
      <c r="Q593">
        <v>1</v>
      </c>
      <c r="R593">
        <v>20</v>
      </c>
    </row>
    <row r="594" spans="1:18" x14ac:dyDescent="0.25">
      <c r="A594" t="s">
        <v>19490</v>
      </c>
      <c r="B594" t="s">
        <v>19169</v>
      </c>
      <c r="C594" t="s">
        <v>245</v>
      </c>
      <c r="D594" t="s">
        <v>185</v>
      </c>
      <c r="E594" t="s">
        <v>19223</v>
      </c>
      <c r="F594">
        <v>0</v>
      </c>
      <c r="G594">
        <v>0</v>
      </c>
      <c r="H594">
        <v>1</v>
      </c>
      <c r="I594">
        <v>3</v>
      </c>
      <c r="J594">
        <v>0</v>
      </c>
      <c r="K594">
        <v>0</v>
      </c>
      <c r="L594">
        <v>0</v>
      </c>
      <c r="M594">
        <v>1</v>
      </c>
      <c r="N594">
        <v>3</v>
      </c>
      <c r="O594">
        <v>0</v>
      </c>
      <c r="P594">
        <v>0</v>
      </c>
      <c r="Q594">
        <v>0</v>
      </c>
      <c r="R594">
        <v>0</v>
      </c>
    </row>
    <row r="595" spans="1:18" x14ac:dyDescent="0.25">
      <c r="A595" t="s">
        <v>19491</v>
      </c>
      <c r="B595" t="s">
        <v>76</v>
      </c>
      <c r="C595" t="s">
        <v>241</v>
      </c>
      <c r="D595" t="s">
        <v>184</v>
      </c>
      <c r="E595" t="s">
        <v>19223</v>
      </c>
      <c r="F595">
        <v>0</v>
      </c>
      <c r="G595">
        <v>0</v>
      </c>
      <c r="H595">
        <v>0</v>
      </c>
      <c r="I595">
        <v>0</v>
      </c>
      <c r="J595">
        <v>0</v>
      </c>
      <c r="K595">
        <v>0</v>
      </c>
      <c r="L595">
        <v>0</v>
      </c>
      <c r="M595">
        <v>0</v>
      </c>
      <c r="N595">
        <v>0</v>
      </c>
      <c r="O595">
        <v>22</v>
      </c>
      <c r="P595">
        <v>4</v>
      </c>
      <c r="Q595">
        <v>1</v>
      </c>
      <c r="R595">
        <v>25</v>
      </c>
    </row>
    <row r="596" spans="1:18" x14ac:dyDescent="0.25">
      <c r="A596" t="s">
        <v>19492</v>
      </c>
      <c r="B596" t="s">
        <v>72</v>
      </c>
      <c r="C596" t="s">
        <v>240</v>
      </c>
      <c r="D596" t="s">
        <v>172</v>
      </c>
      <c r="E596" t="s">
        <v>19223</v>
      </c>
      <c r="F596">
        <v>194</v>
      </c>
      <c r="G596">
        <v>5007</v>
      </c>
      <c r="H596">
        <v>12</v>
      </c>
      <c r="I596">
        <v>446</v>
      </c>
      <c r="J596">
        <v>13</v>
      </c>
      <c r="K596">
        <v>313</v>
      </c>
      <c r="L596">
        <v>62</v>
      </c>
      <c r="M596">
        <v>193</v>
      </c>
      <c r="N596">
        <v>5202</v>
      </c>
      <c r="O596">
        <v>32</v>
      </c>
      <c r="P596">
        <v>1</v>
      </c>
      <c r="Q596">
        <v>9</v>
      </c>
      <c r="R596">
        <v>24</v>
      </c>
    </row>
    <row r="597" spans="1:18" x14ac:dyDescent="0.25">
      <c r="A597" t="s">
        <v>19493</v>
      </c>
      <c r="B597" t="s">
        <v>72</v>
      </c>
      <c r="C597" t="s">
        <v>245</v>
      </c>
      <c r="D597" t="s">
        <v>185</v>
      </c>
      <c r="E597" t="s">
        <v>19223</v>
      </c>
      <c r="F597">
        <v>195</v>
      </c>
      <c r="G597">
        <v>3958.6</v>
      </c>
      <c r="H597">
        <v>13</v>
      </c>
      <c r="I597">
        <v>207.47</v>
      </c>
      <c r="J597">
        <v>8</v>
      </c>
      <c r="K597">
        <v>111</v>
      </c>
      <c r="L597">
        <v>59.95</v>
      </c>
      <c r="M597">
        <v>200</v>
      </c>
      <c r="N597">
        <v>4115.0200000000004</v>
      </c>
      <c r="O597">
        <v>17</v>
      </c>
      <c r="P597">
        <v>1</v>
      </c>
      <c r="Q597">
        <v>3</v>
      </c>
      <c r="R597">
        <v>15</v>
      </c>
    </row>
    <row r="598" spans="1:18" x14ac:dyDescent="0.25">
      <c r="A598" t="s">
        <v>19494</v>
      </c>
      <c r="B598" t="s">
        <v>74</v>
      </c>
      <c r="C598" t="s">
        <v>240</v>
      </c>
      <c r="D598" t="s">
        <v>119</v>
      </c>
      <c r="E598" t="s">
        <v>19223</v>
      </c>
      <c r="F598">
        <v>108</v>
      </c>
      <c r="G598">
        <v>5946</v>
      </c>
      <c r="H598">
        <v>0</v>
      </c>
      <c r="I598">
        <v>0</v>
      </c>
      <c r="J598">
        <v>3</v>
      </c>
      <c r="K598">
        <v>111</v>
      </c>
      <c r="L598">
        <v>4</v>
      </c>
      <c r="M598">
        <v>105</v>
      </c>
      <c r="N598">
        <v>5839</v>
      </c>
      <c r="O598">
        <v>7</v>
      </c>
      <c r="P598">
        <v>1</v>
      </c>
      <c r="Q598">
        <v>0</v>
      </c>
      <c r="R598">
        <v>8</v>
      </c>
    </row>
    <row r="599" spans="1:18" x14ac:dyDescent="0.25">
      <c r="A599" t="s">
        <v>19495</v>
      </c>
      <c r="B599" t="s">
        <v>74</v>
      </c>
      <c r="C599" t="s">
        <v>237</v>
      </c>
      <c r="D599" t="s">
        <v>155</v>
      </c>
      <c r="E599" t="s">
        <v>19223</v>
      </c>
      <c r="F599">
        <v>277</v>
      </c>
      <c r="G599">
        <v>14106.22</v>
      </c>
      <c r="H599">
        <v>28</v>
      </c>
      <c r="I599">
        <v>819</v>
      </c>
      <c r="J599">
        <v>7</v>
      </c>
      <c r="K599">
        <v>321</v>
      </c>
      <c r="L599">
        <v>24.94</v>
      </c>
      <c r="M599">
        <v>298</v>
      </c>
      <c r="N599">
        <v>14629.16</v>
      </c>
      <c r="O599">
        <v>33</v>
      </c>
      <c r="P599">
        <v>3</v>
      </c>
      <c r="Q599">
        <v>3</v>
      </c>
      <c r="R599">
        <v>33</v>
      </c>
    </row>
    <row r="600" spans="1:18" x14ac:dyDescent="0.25">
      <c r="A600" t="s">
        <v>19496</v>
      </c>
      <c r="B600" t="s">
        <v>72</v>
      </c>
      <c r="C600" t="s">
        <v>239</v>
      </c>
      <c r="D600" t="s">
        <v>110</v>
      </c>
      <c r="E600" t="s">
        <v>19223</v>
      </c>
      <c r="F600">
        <v>448</v>
      </c>
      <c r="G600">
        <v>10396.74</v>
      </c>
      <c r="H600">
        <v>27</v>
      </c>
      <c r="I600">
        <v>636</v>
      </c>
      <c r="J600">
        <v>30</v>
      </c>
      <c r="K600">
        <v>451</v>
      </c>
      <c r="L600">
        <v>98.18</v>
      </c>
      <c r="M600">
        <v>445</v>
      </c>
      <c r="N600">
        <v>10679.92</v>
      </c>
      <c r="O600">
        <v>224</v>
      </c>
      <c r="P600">
        <v>15</v>
      </c>
      <c r="Q600">
        <v>25</v>
      </c>
      <c r="R600">
        <v>214</v>
      </c>
    </row>
    <row r="601" spans="1:18" x14ac:dyDescent="0.25">
      <c r="A601" t="s">
        <v>19497</v>
      </c>
      <c r="B601" t="s">
        <v>74</v>
      </c>
      <c r="C601" t="s">
        <v>244</v>
      </c>
      <c r="D601" t="s">
        <v>221</v>
      </c>
      <c r="E601" t="s">
        <v>19223</v>
      </c>
      <c r="F601">
        <v>236</v>
      </c>
      <c r="G601">
        <v>12651.11</v>
      </c>
      <c r="H601">
        <v>16</v>
      </c>
      <c r="I601">
        <v>766</v>
      </c>
      <c r="J601">
        <v>9</v>
      </c>
      <c r="K601">
        <v>598</v>
      </c>
      <c r="L601">
        <v>34.130000000000003</v>
      </c>
      <c r="M601">
        <v>243</v>
      </c>
      <c r="N601">
        <v>12853.24</v>
      </c>
      <c r="O601">
        <v>58</v>
      </c>
      <c r="P601">
        <v>10</v>
      </c>
      <c r="Q601">
        <v>9</v>
      </c>
      <c r="R601">
        <v>59</v>
      </c>
    </row>
    <row r="602" spans="1:18" x14ac:dyDescent="0.25">
      <c r="A602" t="s">
        <v>19498</v>
      </c>
      <c r="B602" t="s">
        <v>76</v>
      </c>
      <c r="C602" t="s">
        <v>242</v>
      </c>
      <c r="D602" t="s">
        <v>159</v>
      </c>
      <c r="E602" t="s">
        <v>19223</v>
      </c>
      <c r="F602">
        <v>0</v>
      </c>
      <c r="G602">
        <v>0</v>
      </c>
      <c r="H602">
        <v>0</v>
      </c>
      <c r="I602">
        <v>0</v>
      </c>
      <c r="J602">
        <v>0</v>
      </c>
      <c r="K602">
        <v>0</v>
      </c>
      <c r="L602">
        <v>0</v>
      </c>
      <c r="M602">
        <v>0</v>
      </c>
      <c r="N602">
        <v>0</v>
      </c>
      <c r="O602">
        <v>43</v>
      </c>
      <c r="P602">
        <v>2</v>
      </c>
      <c r="Q602">
        <v>5</v>
      </c>
      <c r="R602">
        <v>40</v>
      </c>
    </row>
    <row r="603" spans="1:18" x14ac:dyDescent="0.25">
      <c r="A603" t="s">
        <v>19499</v>
      </c>
      <c r="B603" t="s">
        <v>72</v>
      </c>
      <c r="C603" t="s">
        <v>242</v>
      </c>
      <c r="D603" t="s">
        <v>176</v>
      </c>
      <c r="E603" t="s">
        <v>19223</v>
      </c>
      <c r="F603">
        <v>646</v>
      </c>
      <c r="G603">
        <v>17208.650000000001</v>
      </c>
      <c r="H603">
        <v>33</v>
      </c>
      <c r="I603">
        <v>1274.4100000000001</v>
      </c>
      <c r="J603">
        <v>39</v>
      </c>
      <c r="K603">
        <v>1304</v>
      </c>
      <c r="L603">
        <v>6.2</v>
      </c>
      <c r="M603">
        <v>640</v>
      </c>
      <c r="N603">
        <v>17185.259999999998</v>
      </c>
      <c r="O603">
        <v>234</v>
      </c>
      <c r="P603">
        <v>25</v>
      </c>
      <c r="Q603">
        <v>52</v>
      </c>
      <c r="R603">
        <v>207</v>
      </c>
    </row>
    <row r="604" spans="1:18" x14ac:dyDescent="0.25">
      <c r="A604" t="s">
        <v>19500</v>
      </c>
      <c r="B604" t="s">
        <v>76</v>
      </c>
      <c r="C604" t="s">
        <v>244</v>
      </c>
      <c r="D604" t="s">
        <v>191</v>
      </c>
      <c r="E604" t="s">
        <v>19223</v>
      </c>
      <c r="F604">
        <v>0</v>
      </c>
      <c r="G604">
        <v>0</v>
      </c>
      <c r="H604">
        <v>0</v>
      </c>
      <c r="I604">
        <v>0</v>
      </c>
      <c r="J604">
        <v>0</v>
      </c>
      <c r="K604">
        <v>0</v>
      </c>
      <c r="L604">
        <v>0</v>
      </c>
      <c r="M604">
        <v>0</v>
      </c>
      <c r="N604">
        <v>0</v>
      </c>
      <c r="O604">
        <v>13</v>
      </c>
      <c r="P604">
        <v>1</v>
      </c>
      <c r="Q604">
        <v>4</v>
      </c>
      <c r="R604">
        <v>10</v>
      </c>
    </row>
    <row r="605" spans="1:18" x14ac:dyDescent="0.25">
      <c r="A605" t="s">
        <v>19501</v>
      </c>
      <c r="B605" t="s">
        <v>73</v>
      </c>
      <c r="C605" t="s">
        <v>241</v>
      </c>
      <c r="D605" t="s">
        <v>227</v>
      </c>
      <c r="E605" t="s">
        <v>19223</v>
      </c>
      <c r="F605">
        <v>113</v>
      </c>
      <c r="G605">
        <v>731</v>
      </c>
      <c r="H605">
        <v>0</v>
      </c>
      <c r="I605">
        <v>0</v>
      </c>
      <c r="J605">
        <v>6</v>
      </c>
      <c r="K605">
        <v>36</v>
      </c>
      <c r="L605">
        <v>8</v>
      </c>
      <c r="M605">
        <v>107</v>
      </c>
      <c r="N605">
        <v>703</v>
      </c>
      <c r="O605">
        <v>4</v>
      </c>
      <c r="P605">
        <v>1</v>
      </c>
      <c r="Q605">
        <v>0</v>
      </c>
      <c r="R605">
        <v>5</v>
      </c>
    </row>
    <row r="606" spans="1:18" x14ac:dyDescent="0.25">
      <c r="A606" t="s">
        <v>19502</v>
      </c>
      <c r="B606" t="s">
        <v>72</v>
      </c>
      <c r="C606" t="s">
        <v>239</v>
      </c>
      <c r="D606" t="s">
        <v>128</v>
      </c>
      <c r="E606" t="s">
        <v>19223</v>
      </c>
      <c r="F606">
        <v>238</v>
      </c>
      <c r="G606">
        <v>7820.09</v>
      </c>
      <c r="H606">
        <v>20</v>
      </c>
      <c r="I606">
        <v>552</v>
      </c>
      <c r="J606">
        <v>13</v>
      </c>
      <c r="K606">
        <v>370</v>
      </c>
      <c r="L606">
        <v>64.930000000000007</v>
      </c>
      <c r="M606">
        <v>245</v>
      </c>
      <c r="N606">
        <v>8067.02</v>
      </c>
      <c r="O606">
        <v>208</v>
      </c>
      <c r="P606">
        <v>21</v>
      </c>
      <c r="Q606">
        <v>24</v>
      </c>
      <c r="R606">
        <v>205</v>
      </c>
    </row>
    <row r="607" spans="1:18" x14ac:dyDescent="0.25">
      <c r="A607" t="s">
        <v>19503</v>
      </c>
      <c r="B607" t="s">
        <v>73</v>
      </c>
      <c r="C607" t="s">
        <v>239</v>
      </c>
      <c r="D607" t="s">
        <v>83</v>
      </c>
      <c r="E607" t="s">
        <v>19223</v>
      </c>
      <c r="F607">
        <v>189</v>
      </c>
      <c r="G607">
        <v>1273.45</v>
      </c>
      <c r="H607">
        <v>5</v>
      </c>
      <c r="I607">
        <v>19</v>
      </c>
      <c r="J607">
        <v>14</v>
      </c>
      <c r="K607">
        <v>81</v>
      </c>
      <c r="L607">
        <v>-1.1000000000000001</v>
      </c>
      <c r="M607">
        <v>180</v>
      </c>
      <c r="N607">
        <v>1210.3499999999999</v>
      </c>
      <c r="O607">
        <v>6</v>
      </c>
      <c r="P607">
        <v>1</v>
      </c>
      <c r="Q607">
        <v>1</v>
      </c>
      <c r="R607">
        <v>6</v>
      </c>
    </row>
    <row r="608" spans="1:18" x14ac:dyDescent="0.25">
      <c r="A608" t="s">
        <v>19504</v>
      </c>
      <c r="B608" t="s">
        <v>73</v>
      </c>
      <c r="C608" t="s">
        <v>245</v>
      </c>
      <c r="D608" t="s">
        <v>190</v>
      </c>
      <c r="E608" t="s">
        <v>19223</v>
      </c>
      <c r="F608">
        <v>180</v>
      </c>
      <c r="G608">
        <v>1205.98</v>
      </c>
      <c r="H608">
        <v>6</v>
      </c>
      <c r="I608">
        <v>41</v>
      </c>
      <c r="J608">
        <v>17</v>
      </c>
      <c r="K608">
        <v>98</v>
      </c>
      <c r="L608">
        <v>-10.039999999999999</v>
      </c>
      <c r="M608">
        <v>169</v>
      </c>
      <c r="N608">
        <v>1138.94</v>
      </c>
      <c r="O608">
        <v>12</v>
      </c>
      <c r="P608">
        <v>3</v>
      </c>
      <c r="Q608">
        <v>0</v>
      </c>
      <c r="R608">
        <v>15</v>
      </c>
    </row>
    <row r="609" spans="1:18" x14ac:dyDescent="0.25">
      <c r="A609" t="s">
        <v>19505</v>
      </c>
      <c r="B609" t="s">
        <v>76</v>
      </c>
      <c r="C609" t="s">
        <v>239</v>
      </c>
      <c r="D609" t="s">
        <v>135</v>
      </c>
      <c r="E609" t="s">
        <v>19223</v>
      </c>
      <c r="F609">
        <v>0</v>
      </c>
      <c r="G609">
        <v>0</v>
      </c>
      <c r="H609">
        <v>0</v>
      </c>
      <c r="I609">
        <v>0</v>
      </c>
      <c r="J609">
        <v>0</v>
      </c>
      <c r="K609">
        <v>0</v>
      </c>
      <c r="L609">
        <v>0</v>
      </c>
      <c r="M609">
        <v>0</v>
      </c>
      <c r="N609">
        <v>0</v>
      </c>
      <c r="O609">
        <v>69</v>
      </c>
      <c r="P609">
        <v>8</v>
      </c>
      <c r="Q609">
        <v>10</v>
      </c>
      <c r="R609">
        <v>67</v>
      </c>
    </row>
    <row r="610" spans="1:18" x14ac:dyDescent="0.25">
      <c r="A610" t="s">
        <v>19506</v>
      </c>
      <c r="B610" t="s">
        <v>74</v>
      </c>
      <c r="C610" t="s">
        <v>238</v>
      </c>
      <c r="D610" t="s">
        <v>124</v>
      </c>
      <c r="E610" t="s">
        <v>19223</v>
      </c>
      <c r="F610">
        <v>728</v>
      </c>
      <c r="G610">
        <v>32709.88</v>
      </c>
      <c r="H610">
        <v>47</v>
      </c>
      <c r="I610">
        <v>1912</v>
      </c>
      <c r="J610">
        <v>32</v>
      </c>
      <c r="K610">
        <v>1299</v>
      </c>
      <c r="L610">
        <v>103.68</v>
      </c>
      <c r="M610">
        <v>743</v>
      </c>
      <c r="N610">
        <v>33426.559999999998</v>
      </c>
      <c r="O610">
        <v>108</v>
      </c>
      <c r="P610">
        <v>7</v>
      </c>
      <c r="Q610">
        <v>14</v>
      </c>
      <c r="R610">
        <v>101</v>
      </c>
    </row>
    <row r="611" spans="1:18" x14ac:dyDescent="0.25">
      <c r="A611" t="s">
        <v>19507</v>
      </c>
      <c r="B611" t="s">
        <v>72</v>
      </c>
      <c r="C611" t="s">
        <v>238</v>
      </c>
      <c r="D611" t="s">
        <v>250</v>
      </c>
      <c r="E611" t="s">
        <v>19223</v>
      </c>
      <c r="F611">
        <v>5891</v>
      </c>
      <c r="G611">
        <v>151174.78</v>
      </c>
      <c r="H611">
        <v>314</v>
      </c>
      <c r="I611">
        <v>7552.37</v>
      </c>
      <c r="J611">
        <v>295</v>
      </c>
      <c r="K611">
        <v>6196.05</v>
      </c>
      <c r="L611">
        <v>437.2</v>
      </c>
      <c r="M611">
        <v>5910</v>
      </c>
      <c r="N611">
        <v>152968.29999999999</v>
      </c>
      <c r="O611">
        <v>1567</v>
      </c>
      <c r="P611">
        <v>154</v>
      </c>
      <c r="Q611">
        <v>266</v>
      </c>
      <c r="R611">
        <v>1455</v>
      </c>
    </row>
    <row r="612" spans="1:18" x14ac:dyDescent="0.25">
      <c r="A612" t="s">
        <v>19508</v>
      </c>
      <c r="B612" t="s">
        <v>74</v>
      </c>
      <c r="C612" t="s">
        <v>241</v>
      </c>
      <c r="D612" t="s">
        <v>158</v>
      </c>
      <c r="E612" t="s">
        <v>19223</v>
      </c>
      <c r="F612">
        <v>142</v>
      </c>
      <c r="G612">
        <v>8975</v>
      </c>
      <c r="H612">
        <v>10</v>
      </c>
      <c r="I612">
        <v>416</v>
      </c>
      <c r="J612">
        <v>10</v>
      </c>
      <c r="K612">
        <v>612</v>
      </c>
      <c r="L612">
        <v>-124</v>
      </c>
      <c r="M612">
        <v>142</v>
      </c>
      <c r="N612">
        <v>8655</v>
      </c>
      <c r="O612">
        <v>52</v>
      </c>
      <c r="P612">
        <v>3</v>
      </c>
      <c r="Q612">
        <v>7</v>
      </c>
      <c r="R612">
        <v>48</v>
      </c>
    </row>
    <row r="613" spans="1:18" x14ac:dyDescent="0.25">
      <c r="A613" t="s">
        <v>19509</v>
      </c>
      <c r="B613" t="s">
        <v>72</v>
      </c>
      <c r="C613" t="s">
        <v>241</v>
      </c>
      <c r="D613" t="s">
        <v>91</v>
      </c>
      <c r="E613" t="s">
        <v>19223</v>
      </c>
      <c r="F613">
        <v>202</v>
      </c>
      <c r="G613">
        <v>6303.11</v>
      </c>
      <c r="H613">
        <v>16</v>
      </c>
      <c r="I613">
        <v>517</v>
      </c>
      <c r="J613">
        <v>10</v>
      </c>
      <c r="K613">
        <v>350</v>
      </c>
      <c r="L613">
        <v>-33.11</v>
      </c>
      <c r="M613">
        <v>208</v>
      </c>
      <c r="N613">
        <v>6437</v>
      </c>
      <c r="O613">
        <v>37</v>
      </c>
      <c r="P613">
        <v>8</v>
      </c>
      <c r="Q613">
        <v>7</v>
      </c>
      <c r="R613">
        <v>38</v>
      </c>
    </row>
    <row r="614" spans="1:18" x14ac:dyDescent="0.25">
      <c r="A614" t="s">
        <v>19510</v>
      </c>
      <c r="B614" t="s">
        <v>73</v>
      </c>
      <c r="C614" t="s">
        <v>242</v>
      </c>
      <c r="D614" t="s">
        <v>162</v>
      </c>
      <c r="E614" t="s">
        <v>19223</v>
      </c>
      <c r="F614">
        <v>139</v>
      </c>
      <c r="G614">
        <v>930.49</v>
      </c>
      <c r="H614">
        <v>4</v>
      </c>
      <c r="I614">
        <v>26</v>
      </c>
      <c r="J614">
        <v>10</v>
      </c>
      <c r="K614">
        <v>71</v>
      </c>
      <c r="L614">
        <v>10.51</v>
      </c>
      <c r="M614">
        <v>133</v>
      </c>
      <c r="N614">
        <v>896</v>
      </c>
      <c r="O614">
        <v>16</v>
      </c>
      <c r="P614">
        <v>2</v>
      </c>
      <c r="Q614">
        <v>2</v>
      </c>
      <c r="R614">
        <v>16</v>
      </c>
    </row>
    <row r="615" spans="1:18" x14ac:dyDescent="0.25">
      <c r="A615" t="s">
        <v>19511</v>
      </c>
      <c r="B615" t="s">
        <v>72</v>
      </c>
      <c r="C615" t="s">
        <v>241</v>
      </c>
      <c r="D615" t="s">
        <v>89</v>
      </c>
      <c r="E615" t="s">
        <v>19223</v>
      </c>
      <c r="F615">
        <v>111</v>
      </c>
      <c r="G615">
        <v>3734</v>
      </c>
      <c r="H615">
        <v>3</v>
      </c>
      <c r="I615">
        <v>191</v>
      </c>
      <c r="J615">
        <v>8</v>
      </c>
      <c r="K615">
        <v>243</v>
      </c>
      <c r="L615">
        <v>57</v>
      </c>
      <c r="M615">
        <v>106</v>
      </c>
      <c r="N615">
        <v>3739</v>
      </c>
      <c r="O615">
        <v>15</v>
      </c>
      <c r="P615">
        <v>3</v>
      </c>
      <c r="Q615">
        <v>1</v>
      </c>
      <c r="R615">
        <v>17</v>
      </c>
    </row>
    <row r="616" spans="1:18" x14ac:dyDescent="0.25">
      <c r="A616" t="s">
        <v>19512</v>
      </c>
      <c r="B616" t="s">
        <v>72</v>
      </c>
      <c r="C616" t="s">
        <v>242</v>
      </c>
      <c r="D616" t="s">
        <v>197</v>
      </c>
      <c r="E616" t="s">
        <v>19223</v>
      </c>
      <c r="F616">
        <v>178</v>
      </c>
      <c r="G616">
        <v>5993.47</v>
      </c>
      <c r="H616">
        <v>11</v>
      </c>
      <c r="I616">
        <v>421.47</v>
      </c>
      <c r="J616">
        <v>7</v>
      </c>
      <c r="K616">
        <v>247</v>
      </c>
      <c r="L616">
        <v>-10.06</v>
      </c>
      <c r="M616">
        <v>182</v>
      </c>
      <c r="N616">
        <v>6157.88</v>
      </c>
      <c r="O616">
        <v>58</v>
      </c>
      <c r="P616">
        <v>0</v>
      </c>
      <c r="Q616">
        <v>6</v>
      </c>
      <c r="R616">
        <v>52</v>
      </c>
    </row>
    <row r="617" spans="1:18" x14ac:dyDescent="0.25">
      <c r="A617" t="s">
        <v>19513</v>
      </c>
      <c r="B617" t="s">
        <v>74</v>
      </c>
      <c r="C617" t="s">
        <v>244</v>
      </c>
      <c r="D617" t="s">
        <v>217</v>
      </c>
      <c r="E617" t="s">
        <v>19223</v>
      </c>
      <c r="F617">
        <v>57</v>
      </c>
      <c r="G617">
        <v>3091</v>
      </c>
      <c r="H617">
        <v>4</v>
      </c>
      <c r="I617">
        <v>62</v>
      </c>
      <c r="J617">
        <v>1</v>
      </c>
      <c r="K617">
        <v>17</v>
      </c>
      <c r="L617">
        <v>112</v>
      </c>
      <c r="M617">
        <v>60</v>
      </c>
      <c r="N617">
        <v>3248</v>
      </c>
      <c r="O617">
        <v>12</v>
      </c>
      <c r="P617">
        <v>1</v>
      </c>
      <c r="Q617">
        <v>2</v>
      </c>
      <c r="R617">
        <v>11</v>
      </c>
    </row>
    <row r="618" spans="1:18" x14ac:dyDescent="0.25">
      <c r="A618" t="s">
        <v>19514</v>
      </c>
      <c r="B618" t="s">
        <v>72</v>
      </c>
      <c r="C618" t="s">
        <v>239</v>
      </c>
      <c r="D618" t="s">
        <v>130</v>
      </c>
      <c r="E618" t="s">
        <v>19223</v>
      </c>
      <c r="F618">
        <v>145</v>
      </c>
      <c r="G618">
        <v>4764.07</v>
      </c>
      <c r="H618">
        <v>12</v>
      </c>
      <c r="I618">
        <v>278.47000000000003</v>
      </c>
      <c r="J618">
        <v>8</v>
      </c>
      <c r="K618">
        <v>96</v>
      </c>
      <c r="L618">
        <v>-20.03</v>
      </c>
      <c r="M618">
        <v>149</v>
      </c>
      <c r="N618">
        <v>4926.51</v>
      </c>
      <c r="O618">
        <v>95</v>
      </c>
      <c r="P618">
        <v>8</v>
      </c>
      <c r="Q618">
        <v>14</v>
      </c>
      <c r="R618">
        <v>89</v>
      </c>
    </row>
    <row r="619" spans="1:18" x14ac:dyDescent="0.25">
      <c r="A619" t="s">
        <v>19515</v>
      </c>
      <c r="B619" t="s">
        <v>76</v>
      </c>
      <c r="C619" t="s">
        <v>244</v>
      </c>
      <c r="D619" t="s">
        <v>233</v>
      </c>
      <c r="E619" t="s">
        <v>19223</v>
      </c>
      <c r="F619">
        <v>0</v>
      </c>
      <c r="G619">
        <v>0</v>
      </c>
      <c r="H619">
        <v>0</v>
      </c>
      <c r="I619">
        <v>0</v>
      </c>
      <c r="J619">
        <v>0</v>
      </c>
      <c r="K619">
        <v>0</v>
      </c>
      <c r="L619">
        <v>0</v>
      </c>
      <c r="M619">
        <v>0</v>
      </c>
      <c r="N619">
        <v>0</v>
      </c>
      <c r="O619">
        <v>35</v>
      </c>
      <c r="P619">
        <v>2</v>
      </c>
      <c r="Q619">
        <v>6</v>
      </c>
      <c r="R619">
        <v>31</v>
      </c>
    </row>
    <row r="620" spans="1:18" x14ac:dyDescent="0.25">
      <c r="A620" t="s">
        <v>19516</v>
      </c>
      <c r="B620" t="s">
        <v>19169</v>
      </c>
      <c r="C620" t="s">
        <v>237</v>
      </c>
      <c r="D620" t="s">
        <v>249</v>
      </c>
      <c r="E620" t="s">
        <v>19223</v>
      </c>
      <c r="F620">
        <v>0</v>
      </c>
      <c r="G620">
        <v>0</v>
      </c>
      <c r="H620">
        <v>2</v>
      </c>
      <c r="I620">
        <v>12</v>
      </c>
      <c r="J620">
        <v>0</v>
      </c>
      <c r="K620">
        <v>0</v>
      </c>
      <c r="L620">
        <v>0</v>
      </c>
      <c r="M620">
        <v>2</v>
      </c>
      <c r="N620">
        <v>12</v>
      </c>
      <c r="O620">
        <v>0</v>
      </c>
      <c r="P620">
        <v>0</v>
      </c>
      <c r="Q620">
        <v>0</v>
      </c>
      <c r="R620">
        <v>0</v>
      </c>
    </row>
    <row r="621" spans="1:18" x14ac:dyDescent="0.25">
      <c r="A621" t="s">
        <v>19517</v>
      </c>
      <c r="B621" t="s">
        <v>74</v>
      </c>
      <c r="C621" t="s">
        <v>245</v>
      </c>
      <c r="D621" t="s">
        <v>116</v>
      </c>
      <c r="E621" t="s">
        <v>19223</v>
      </c>
      <c r="F621">
        <v>74</v>
      </c>
      <c r="G621">
        <v>3517.11</v>
      </c>
      <c r="H621">
        <v>6</v>
      </c>
      <c r="I621">
        <v>198</v>
      </c>
      <c r="J621">
        <v>1</v>
      </c>
      <c r="K621">
        <v>24</v>
      </c>
      <c r="L621">
        <v>35.97</v>
      </c>
      <c r="M621">
        <v>79</v>
      </c>
      <c r="N621">
        <v>3727.08</v>
      </c>
      <c r="O621">
        <v>9</v>
      </c>
      <c r="P621">
        <v>1</v>
      </c>
      <c r="Q621">
        <v>1</v>
      </c>
      <c r="R621">
        <v>9</v>
      </c>
    </row>
    <row r="622" spans="1:18" x14ac:dyDescent="0.25">
      <c r="A622" t="s">
        <v>19518</v>
      </c>
      <c r="B622" t="s">
        <v>72</v>
      </c>
      <c r="C622" t="s">
        <v>239</v>
      </c>
      <c r="D622" t="s">
        <v>98</v>
      </c>
      <c r="E622" t="s">
        <v>19223</v>
      </c>
      <c r="F622">
        <v>525</v>
      </c>
      <c r="G622">
        <v>12343.98</v>
      </c>
      <c r="H622">
        <v>32</v>
      </c>
      <c r="I622">
        <v>1645</v>
      </c>
      <c r="J622">
        <v>33</v>
      </c>
      <c r="K622">
        <v>915.49</v>
      </c>
      <c r="L622">
        <v>68.45</v>
      </c>
      <c r="M622">
        <v>524</v>
      </c>
      <c r="N622">
        <v>13141.94</v>
      </c>
      <c r="O622">
        <v>150</v>
      </c>
      <c r="P622">
        <v>12</v>
      </c>
      <c r="Q622">
        <v>14</v>
      </c>
      <c r="R622">
        <v>148</v>
      </c>
    </row>
    <row r="623" spans="1:18" x14ac:dyDescent="0.25">
      <c r="A623" t="s">
        <v>19519</v>
      </c>
      <c r="B623" t="s">
        <v>72</v>
      </c>
      <c r="C623" t="s">
        <v>240</v>
      </c>
      <c r="D623" t="s">
        <v>125</v>
      </c>
      <c r="E623" t="s">
        <v>19223</v>
      </c>
      <c r="F623">
        <v>127</v>
      </c>
      <c r="G623">
        <v>4125</v>
      </c>
      <c r="H623">
        <v>5</v>
      </c>
      <c r="I623">
        <v>127</v>
      </c>
      <c r="J623">
        <v>7</v>
      </c>
      <c r="K623">
        <v>137</v>
      </c>
      <c r="L623">
        <v>20</v>
      </c>
      <c r="M623">
        <v>125</v>
      </c>
      <c r="N623">
        <v>4135</v>
      </c>
      <c r="O623">
        <v>18</v>
      </c>
      <c r="P623">
        <v>1</v>
      </c>
      <c r="Q623">
        <v>0</v>
      </c>
      <c r="R623">
        <v>19</v>
      </c>
    </row>
    <row r="624" spans="1:18" x14ac:dyDescent="0.25">
      <c r="A624" t="s">
        <v>19520</v>
      </c>
      <c r="B624" t="s">
        <v>74</v>
      </c>
      <c r="C624" t="s">
        <v>239</v>
      </c>
      <c r="D624" t="s">
        <v>199</v>
      </c>
      <c r="E624" t="s">
        <v>19223</v>
      </c>
      <c r="F624">
        <v>129</v>
      </c>
      <c r="G624">
        <v>6356.11</v>
      </c>
      <c r="H624">
        <v>9</v>
      </c>
      <c r="I624">
        <v>418</v>
      </c>
      <c r="J624">
        <v>7</v>
      </c>
      <c r="K624">
        <v>312</v>
      </c>
      <c r="L624">
        <v>52.05</v>
      </c>
      <c r="M624">
        <v>131</v>
      </c>
      <c r="N624">
        <v>6514.16</v>
      </c>
      <c r="O624">
        <v>52</v>
      </c>
      <c r="P624">
        <v>4</v>
      </c>
      <c r="Q624">
        <v>8</v>
      </c>
      <c r="R624">
        <v>48</v>
      </c>
    </row>
    <row r="625" spans="1:18" x14ac:dyDescent="0.25">
      <c r="A625" t="s">
        <v>19521</v>
      </c>
      <c r="B625" t="s">
        <v>73</v>
      </c>
      <c r="C625" t="s">
        <v>237</v>
      </c>
      <c r="D625" t="s">
        <v>153</v>
      </c>
      <c r="E625" t="s">
        <v>19223</v>
      </c>
      <c r="F625">
        <v>339</v>
      </c>
      <c r="G625">
        <v>2314.96</v>
      </c>
      <c r="H625">
        <v>6</v>
      </c>
      <c r="I625">
        <v>34.47</v>
      </c>
      <c r="J625">
        <v>16</v>
      </c>
      <c r="K625">
        <v>105</v>
      </c>
      <c r="L625">
        <v>12.45</v>
      </c>
      <c r="M625">
        <v>329</v>
      </c>
      <c r="N625">
        <v>2256.88</v>
      </c>
      <c r="O625">
        <v>25</v>
      </c>
      <c r="P625">
        <v>3</v>
      </c>
      <c r="Q625">
        <v>5</v>
      </c>
      <c r="R625">
        <v>23</v>
      </c>
    </row>
    <row r="626" spans="1:18" x14ac:dyDescent="0.25">
      <c r="A626" t="s">
        <v>19522</v>
      </c>
      <c r="B626" t="s">
        <v>74</v>
      </c>
      <c r="C626" t="s">
        <v>242</v>
      </c>
      <c r="D626" t="s">
        <v>93</v>
      </c>
      <c r="E626" t="s">
        <v>19223</v>
      </c>
      <c r="F626">
        <v>71</v>
      </c>
      <c r="G626">
        <v>3263</v>
      </c>
      <c r="H626">
        <v>8</v>
      </c>
      <c r="I626">
        <v>223</v>
      </c>
      <c r="J626">
        <v>11</v>
      </c>
      <c r="K626">
        <v>372</v>
      </c>
      <c r="L626">
        <v>30</v>
      </c>
      <c r="M626">
        <v>68</v>
      </c>
      <c r="N626">
        <v>3144</v>
      </c>
      <c r="O626">
        <v>14</v>
      </c>
      <c r="P626">
        <v>0</v>
      </c>
      <c r="Q626">
        <v>1</v>
      </c>
      <c r="R626">
        <v>13</v>
      </c>
    </row>
    <row r="627" spans="1:18" x14ac:dyDescent="0.25">
      <c r="A627" t="s">
        <v>19523</v>
      </c>
      <c r="B627" t="s">
        <v>72</v>
      </c>
      <c r="C627" t="s">
        <v>242</v>
      </c>
      <c r="D627" t="s">
        <v>144</v>
      </c>
      <c r="E627" t="s">
        <v>19223</v>
      </c>
      <c r="F627">
        <v>1462</v>
      </c>
      <c r="G627">
        <v>36173.050000000003</v>
      </c>
      <c r="H627">
        <v>86</v>
      </c>
      <c r="I627">
        <v>2120</v>
      </c>
      <c r="J627">
        <v>93</v>
      </c>
      <c r="K627">
        <v>1822.47</v>
      </c>
      <c r="L627">
        <v>-50.65</v>
      </c>
      <c r="M627">
        <v>1455</v>
      </c>
      <c r="N627">
        <v>36419.93</v>
      </c>
      <c r="O627">
        <v>377</v>
      </c>
      <c r="P627">
        <v>53</v>
      </c>
      <c r="Q627">
        <v>69</v>
      </c>
      <c r="R627">
        <v>361</v>
      </c>
    </row>
    <row r="628" spans="1:18" x14ac:dyDescent="0.25">
      <c r="A628" t="s">
        <v>19524</v>
      </c>
      <c r="B628" t="s">
        <v>73</v>
      </c>
      <c r="C628" t="s">
        <v>240</v>
      </c>
      <c r="D628" t="s">
        <v>196</v>
      </c>
      <c r="E628" t="s">
        <v>19223</v>
      </c>
      <c r="F628">
        <v>46</v>
      </c>
      <c r="G628">
        <v>342</v>
      </c>
      <c r="H628">
        <v>0</v>
      </c>
      <c r="I628">
        <v>0</v>
      </c>
      <c r="J628">
        <v>2</v>
      </c>
      <c r="K628">
        <v>12</v>
      </c>
      <c r="L628">
        <v>0</v>
      </c>
      <c r="M628">
        <v>44</v>
      </c>
      <c r="N628">
        <v>330</v>
      </c>
      <c r="O628">
        <v>6</v>
      </c>
      <c r="P628">
        <v>0</v>
      </c>
      <c r="Q628">
        <v>2</v>
      </c>
      <c r="R628">
        <v>4</v>
      </c>
    </row>
    <row r="629" spans="1:18" x14ac:dyDescent="0.25">
      <c r="A629" t="s">
        <v>19525</v>
      </c>
      <c r="B629" t="s">
        <v>75</v>
      </c>
      <c r="C629" t="s">
        <v>241</v>
      </c>
      <c r="D629" t="s">
        <v>105</v>
      </c>
      <c r="E629" t="s">
        <v>19223</v>
      </c>
      <c r="F629">
        <v>3</v>
      </c>
      <c r="G629">
        <v>50</v>
      </c>
      <c r="H629">
        <v>0</v>
      </c>
      <c r="I629">
        <v>0</v>
      </c>
      <c r="J629">
        <v>1</v>
      </c>
      <c r="K629">
        <v>20</v>
      </c>
      <c r="L629">
        <v>0</v>
      </c>
      <c r="M629">
        <v>2</v>
      </c>
      <c r="N629">
        <v>30</v>
      </c>
      <c r="O629">
        <v>0</v>
      </c>
      <c r="P629">
        <v>0</v>
      </c>
      <c r="Q629">
        <v>0</v>
      </c>
      <c r="R629">
        <v>0</v>
      </c>
    </row>
    <row r="630" spans="1:18" x14ac:dyDescent="0.25">
      <c r="A630" t="s">
        <v>19526</v>
      </c>
      <c r="B630" t="s">
        <v>76</v>
      </c>
      <c r="C630" t="s">
        <v>245</v>
      </c>
      <c r="D630" t="s">
        <v>166</v>
      </c>
      <c r="E630" t="s">
        <v>19223</v>
      </c>
      <c r="F630">
        <v>0</v>
      </c>
      <c r="G630">
        <v>0</v>
      </c>
      <c r="H630">
        <v>0</v>
      </c>
      <c r="I630">
        <v>0</v>
      </c>
      <c r="J630">
        <v>0</v>
      </c>
      <c r="K630">
        <v>0</v>
      </c>
      <c r="L630">
        <v>0</v>
      </c>
      <c r="M630">
        <v>0</v>
      </c>
      <c r="N630">
        <v>0</v>
      </c>
      <c r="O630">
        <v>2</v>
      </c>
      <c r="P630">
        <v>0</v>
      </c>
      <c r="Q630">
        <v>1</v>
      </c>
      <c r="R630">
        <v>1</v>
      </c>
    </row>
    <row r="631" spans="1:18" x14ac:dyDescent="0.25">
      <c r="A631" t="s">
        <v>19527</v>
      </c>
      <c r="B631" t="s">
        <v>74</v>
      </c>
      <c r="C631" t="s">
        <v>243</v>
      </c>
      <c r="D631" t="s">
        <v>141</v>
      </c>
      <c r="E631" t="s">
        <v>19223</v>
      </c>
      <c r="F631">
        <v>1</v>
      </c>
      <c r="G631">
        <v>32</v>
      </c>
      <c r="H631">
        <v>0</v>
      </c>
      <c r="I631">
        <v>0</v>
      </c>
      <c r="J631">
        <v>0</v>
      </c>
      <c r="K631">
        <v>0</v>
      </c>
      <c r="L631">
        <v>0</v>
      </c>
      <c r="M631">
        <v>1</v>
      </c>
      <c r="N631">
        <v>32</v>
      </c>
      <c r="O631">
        <v>0</v>
      </c>
      <c r="P631">
        <v>0</v>
      </c>
      <c r="Q631">
        <v>0</v>
      </c>
      <c r="R631">
        <v>0</v>
      </c>
    </row>
    <row r="632" spans="1:18" x14ac:dyDescent="0.25">
      <c r="A632" t="s">
        <v>19528</v>
      </c>
      <c r="B632" t="s">
        <v>73</v>
      </c>
      <c r="C632" t="s">
        <v>244</v>
      </c>
      <c r="D632" t="s">
        <v>217</v>
      </c>
      <c r="E632" t="s">
        <v>19223</v>
      </c>
      <c r="F632">
        <v>65</v>
      </c>
      <c r="G632">
        <v>421</v>
      </c>
      <c r="H632">
        <v>1</v>
      </c>
      <c r="I632">
        <v>6</v>
      </c>
      <c r="J632">
        <v>5</v>
      </c>
      <c r="K632">
        <v>30</v>
      </c>
      <c r="L632">
        <v>0</v>
      </c>
      <c r="M632">
        <v>61</v>
      </c>
      <c r="N632">
        <v>397</v>
      </c>
      <c r="O632">
        <v>7</v>
      </c>
      <c r="P632">
        <v>0</v>
      </c>
      <c r="Q632">
        <v>1</v>
      </c>
      <c r="R632">
        <v>6</v>
      </c>
    </row>
    <row r="633" spans="1:18" x14ac:dyDescent="0.25">
      <c r="A633" t="s">
        <v>19529</v>
      </c>
      <c r="B633" t="s">
        <v>72</v>
      </c>
      <c r="C633" t="s">
        <v>245</v>
      </c>
      <c r="D633" t="s">
        <v>234</v>
      </c>
      <c r="E633" t="s">
        <v>19223</v>
      </c>
      <c r="F633">
        <v>188</v>
      </c>
      <c r="G633">
        <v>4821</v>
      </c>
      <c r="H633">
        <v>9</v>
      </c>
      <c r="I633">
        <v>361</v>
      </c>
      <c r="J633">
        <v>12</v>
      </c>
      <c r="K633">
        <v>316</v>
      </c>
      <c r="L633">
        <v>37.47</v>
      </c>
      <c r="M633">
        <v>185</v>
      </c>
      <c r="N633">
        <v>4903.47</v>
      </c>
      <c r="O633">
        <v>35</v>
      </c>
      <c r="P633">
        <v>2</v>
      </c>
      <c r="Q633">
        <v>5</v>
      </c>
      <c r="R633">
        <v>32</v>
      </c>
    </row>
    <row r="634" spans="1:18" x14ac:dyDescent="0.25">
      <c r="A634" t="s">
        <v>19530</v>
      </c>
      <c r="B634" t="s">
        <v>74</v>
      </c>
      <c r="C634" t="s">
        <v>238</v>
      </c>
      <c r="D634" t="s">
        <v>177</v>
      </c>
      <c r="E634" t="s">
        <v>19223</v>
      </c>
      <c r="F634">
        <v>98</v>
      </c>
      <c r="G634">
        <v>4944</v>
      </c>
      <c r="H634">
        <v>1</v>
      </c>
      <c r="I634">
        <v>100</v>
      </c>
      <c r="J634">
        <v>2</v>
      </c>
      <c r="K634">
        <v>140</v>
      </c>
      <c r="L634">
        <v>-2</v>
      </c>
      <c r="M634">
        <v>97</v>
      </c>
      <c r="N634">
        <v>4902</v>
      </c>
      <c r="O634">
        <v>16</v>
      </c>
      <c r="P634">
        <v>1</v>
      </c>
      <c r="Q634">
        <v>1</v>
      </c>
      <c r="R634">
        <v>16</v>
      </c>
    </row>
    <row r="635" spans="1:18" x14ac:dyDescent="0.25">
      <c r="A635" t="s">
        <v>19531</v>
      </c>
      <c r="B635" t="s">
        <v>74</v>
      </c>
      <c r="C635" t="s">
        <v>243</v>
      </c>
      <c r="D635" t="s">
        <v>126</v>
      </c>
      <c r="E635" t="s">
        <v>19223</v>
      </c>
      <c r="F635">
        <v>331</v>
      </c>
      <c r="G635">
        <v>13927.33</v>
      </c>
      <c r="H635">
        <v>13</v>
      </c>
      <c r="I635">
        <v>497</v>
      </c>
      <c r="J635">
        <v>9</v>
      </c>
      <c r="K635">
        <v>358</v>
      </c>
      <c r="L635">
        <v>93.91</v>
      </c>
      <c r="M635">
        <v>335</v>
      </c>
      <c r="N635">
        <v>14160.24</v>
      </c>
      <c r="O635">
        <v>41</v>
      </c>
      <c r="P635">
        <v>5</v>
      </c>
      <c r="Q635">
        <v>5</v>
      </c>
      <c r="R635">
        <v>41</v>
      </c>
    </row>
    <row r="636" spans="1:18" x14ac:dyDescent="0.25">
      <c r="A636" t="s">
        <v>19532</v>
      </c>
      <c r="B636" t="s">
        <v>73</v>
      </c>
      <c r="C636" t="s">
        <v>242</v>
      </c>
      <c r="D636" t="s">
        <v>180</v>
      </c>
      <c r="E636" t="s">
        <v>19223</v>
      </c>
      <c r="F636">
        <v>78</v>
      </c>
      <c r="G636">
        <v>460.49</v>
      </c>
      <c r="H636">
        <v>5</v>
      </c>
      <c r="I636">
        <v>23</v>
      </c>
      <c r="J636">
        <v>4</v>
      </c>
      <c r="K636">
        <v>35</v>
      </c>
      <c r="L636">
        <v>26.45</v>
      </c>
      <c r="M636">
        <v>79</v>
      </c>
      <c r="N636">
        <v>474.94</v>
      </c>
      <c r="O636">
        <v>4</v>
      </c>
      <c r="P636">
        <v>0</v>
      </c>
      <c r="Q636">
        <v>0</v>
      </c>
      <c r="R636">
        <v>4</v>
      </c>
    </row>
    <row r="637" spans="1:18" x14ac:dyDescent="0.25">
      <c r="A637" t="s">
        <v>19533</v>
      </c>
      <c r="B637" t="s">
        <v>76</v>
      </c>
      <c r="C637" t="s">
        <v>238</v>
      </c>
      <c r="D637" t="s">
        <v>102</v>
      </c>
      <c r="E637" t="s">
        <v>19223</v>
      </c>
      <c r="F637">
        <v>0</v>
      </c>
      <c r="G637">
        <v>0</v>
      </c>
      <c r="H637">
        <v>0</v>
      </c>
      <c r="I637">
        <v>0</v>
      </c>
      <c r="J637">
        <v>0</v>
      </c>
      <c r="K637">
        <v>0</v>
      </c>
      <c r="L637">
        <v>0</v>
      </c>
      <c r="M637">
        <v>0</v>
      </c>
      <c r="N637">
        <v>0</v>
      </c>
      <c r="O637">
        <v>110</v>
      </c>
      <c r="P637">
        <v>4</v>
      </c>
      <c r="Q637">
        <v>21</v>
      </c>
      <c r="R637">
        <v>93</v>
      </c>
    </row>
    <row r="638" spans="1:18" x14ac:dyDescent="0.25">
      <c r="A638" t="s">
        <v>19534</v>
      </c>
      <c r="B638" t="s">
        <v>76</v>
      </c>
      <c r="C638" t="s">
        <v>241</v>
      </c>
      <c r="D638" t="s">
        <v>187</v>
      </c>
      <c r="E638" t="s">
        <v>19223</v>
      </c>
      <c r="F638">
        <v>0</v>
      </c>
      <c r="G638">
        <v>0</v>
      </c>
      <c r="H638">
        <v>0</v>
      </c>
      <c r="I638">
        <v>0</v>
      </c>
      <c r="J638">
        <v>0</v>
      </c>
      <c r="K638">
        <v>0</v>
      </c>
      <c r="L638">
        <v>0</v>
      </c>
      <c r="M638">
        <v>0</v>
      </c>
      <c r="N638">
        <v>0</v>
      </c>
      <c r="O638">
        <v>19</v>
      </c>
      <c r="P638">
        <v>0</v>
      </c>
      <c r="Q638">
        <v>3</v>
      </c>
      <c r="R638">
        <v>16</v>
      </c>
    </row>
    <row r="639" spans="1:18" x14ac:dyDescent="0.25">
      <c r="A639" t="s">
        <v>19535</v>
      </c>
      <c r="B639" t="s">
        <v>74</v>
      </c>
      <c r="C639" t="s">
        <v>239</v>
      </c>
      <c r="D639" t="s">
        <v>132</v>
      </c>
      <c r="E639" t="s">
        <v>19223</v>
      </c>
      <c r="F639">
        <v>107</v>
      </c>
      <c r="G639">
        <v>5005.1099999999997</v>
      </c>
      <c r="H639">
        <v>16</v>
      </c>
      <c r="I639">
        <v>909</v>
      </c>
      <c r="J639">
        <v>7</v>
      </c>
      <c r="K639">
        <v>295</v>
      </c>
      <c r="L639">
        <v>10.97</v>
      </c>
      <c r="M639">
        <v>116</v>
      </c>
      <c r="N639">
        <v>5630.08</v>
      </c>
      <c r="O639">
        <v>42</v>
      </c>
      <c r="P639">
        <v>2</v>
      </c>
      <c r="Q639">
        <v>3</v>
      </c>
      <c r="R639">
        <v>41</v>
      </c>
    </row>
    <row r="640" spans="1:18" x14ac:dyDescent="0.25">
      <c r="A640" t="s">
        <v>19536</v>
      </c>
      <c r="B640" t="s">
        <v>72</v>
      </c>
      <c r="C640" t="s">
        <v>238</v>
      </c>
      <c r="D640" t="s">
        <v>104</v>
      </c>
      <c r="E640" t="s">
        <v>19223</v>
      </c>
      <c r="F640">
        <v>365</v>
      </c>
      <c r="G640">
        <v>6736.07</v>
      </c>
      <c r="H640">
        <v>26</v>
      </c>
      <c r="I640">
        <v>152</v>
      </c>
      <c r="J640">
        <v>20</v>
      </c>
      <c r="K640">
        <v>211</v>
      </c>
      <c r="L640">
        <v>12.89</v>
      </c>
      <c r="M640">
        <v>371</v>
      </c>
      <c r="N640">
        <v>6689.96</v>
      </c>
      <c r="O640">
        <v>95</v>
      </c>
      <c r="P640">
        <v>10</v>
      </c>
      <c r="Q640">
        <v>10</v>
      </c>
      <c r="R640">
        <v>95</v>
      </c>
    </row>
    <row r="641" spans="1:18" x14ac:dyDescent="0.25">
      <c r="A641" t="s">
        <v>19537</v>
      </c>
      <c r="B641" t="s">
        <v>75</v>
      </c>
      <c r="C641" t="s">
        <v>239</v>
      </c>
      <c r="D641" t="s">
        <v>218</v>
      </c>
      <c r="E641" t="s">
        <v>19223</v>
      </c>
      <c r="F641">
        <v>1</v>
      </c>
      <c r="G641">
        <v>35</v>
      </c>
      <c r="H641">
        <v>0</v>
      </c>
      <c r="I641">
        <v>0</v>
      </c>
      <c r="J641">
        <v>0</v>
      </c>
      <c r="K641">
        <v>0</v>
      </c>
      <c r="L641">
        <v>0</v>
      </c>
      <c r="M641">
        <v>1</v>
      </c>
      <c r="N641">
        <v>35</v>
      </c>
      <c r="O641">
        <v>0</v>
      </c>
      <c r="P641">
        <v>0</v>
      </c>
      <c r="Q641">
        <v>0</v>
      </c>
      <c r="R641">
        <v>0</v>
      </c>
    </row>
    <row r="642" spans="1:18" x14ac:dyDescent="0.25">
      <c r="A642" t="s">
        <v>19538</v>
      </c>
      <c r="B642" t="s">
        <v>74</v>
      </c>
      <c r="C642" t="s">
        <v>240</v>
      </c>
      <c r="D642" t="s">
        <v>161</v>
      </c>
      <c r="E642" t="s">
        <v>19223</v>
      </c>
      <c r="F642">
        <v>34</v>
      </c>
      <c r="G642">
        <v>1972</v>
      </c>
      <c r="H642">
        <v>0</v>
      </c>
      <c r="I642">
        <v>0</v>
      </c>
      <c r="J642">
        <v>1</v>
      </c>
      <c r="K642">
        <v>20</v>
      </c>
      <c r="L642">
        <v>0</v>
      </c>
      <c r="M642">
        <v>33</v>
      </c>
      <c r="N642">
        <v>1952</v>
      </c>
      <c r="O642">
        <v>1</v>
      </c>
      <c r="P642">
        <v>0</v>
      </c>
      <c r="Q642">
        <v>0</v>
      </c>
      <c r="R642">
        <v>1</v>
      </c>
    </row>
    <row r="643" spans="1:18" x14ac:dyDescent="0.25">
      <c r="A643" t="s">
        <v>19539</v>
      </c>
      <c r="B643" t="s">
        <v>74</v>
      </c>
      <c r="C643" t="s">
        <v>241</v>
      </c>
      <c r="D643" t="s">
        <v>106</v>
      </c>
      <c r="E643" t="s">
        <v>19223</v>
      </c>
      <c r="F643">
        <v>160</v>
      </c>
      <c r="G643">
        <v>8326</v>
      </c>
      <c r="H643">
        <v>5</v>
      </c>
      <c r="I643">
        <v>229</v>
      </c>
      <c r="J643">
        <v>3</v>
      </c>
      <c r="K643">
        <v>173</v>
      </c>
      <c r="L643">
        <v>73.16</v>
      </c>
      <c r="M643">
        <v>162</v>
      </c>
      <c r="N643">
        <v>8455.16</v>
      </c>
      <c r="O643">
        <v>27</v>
      </c>
      <c r="P643">
        <v>4</v>
      </c>
      <c r="Q643">
        <v>8</v>
      </c>
      <c r="R643">
        <v>23</v>
      </c>
    </row>
    <row r="644" spans="1:18" x14ac:dyDescent="0.25">
      <c r="A644" t="s">
        <v>19540</v>
      </c>
      <c r="B644" t="s">
        <v>76</v>
      </c>
      <c r="C644" t="s">
        <v>239</v>
      </c>
      <c r="D644" t="s">
        <v>82</v>
      </c>
      <c r="E644" t="s">
        <v>19223</v>
      </c>
      <c r="F644">
        <v>0</v>
      </c>
      <c r="G644">
        <v>0</v>
      </c>
      <c r="H644">
        <v>0</v>
      </c>
      <c r="I644">
        <v>0</v>
      </c>
      <c r="J644">
        <v>0</v>
      </c>
      <c r="K644">
        <v>0</v>
      </c>
      <c r="L644">
        <v>0</v>
      </c>
      <c r="M644">
        <v>0</v>
      </c>
      <c r="N644">
        <v>0</v>
      </c>
      <c r="O644">
        <v>207</v>
      </c>
      <c r="P644">
        <v>21</v>
      </c>
      <c r="Q644">
        <v>19</v>
      </c>
      <c r="R644">
        <v>209</v>
      </c>
    </row>
    <row r="645" spans="1:18" x14ac:dyDescent="0.25">
      <c r="A645" t="s">
        <v>19541</v>
      </c>
      <c r="B645" t="s">
        <v>74</v>
      </c>
      <c r="C645" t="s">
        <v>241</v>
      </c>
      <c r="D645" t="s">
        <v>148</v>
      </c>
      <c r="E645" t="s">
        <v>19223</v>
      </c>
      <c r="F645">
        <v>47</v>
      </c>
      <c r="G645">
        <v>2533</v>
      </c>
      <c r="H645">
        <v>5</v>
      </c>
      <c r="I645">
        <v>359</v>
      </c>
      <c r="J645">
        <v>5</v>
      </c>
      <c r="K645">
        <v>180</v>
      </c>
      <c r="L645">
        <v>-40</v>
      </c>
      <c r="M645">
        <v>47</v>
      </c>
      <c r="N645">
        <v>2672</v>
      </c>
      <c r="O645">
        <v>3</v>
      </c>
      <c r="P645">
        <v>2</v>
      </c>
      <c r="Q645">
        <v>1</v>
      </c>
      <c r="R645">
        <v>4</v>
      </c>
    </row>
    <row r="646" spans="1:18" x14ac:dyDescent="0.25">
      <c r="A646" t="s">
        <v>19542</v>
      </c>
      <c r="B646" t="s">
        <v>74</v>
      </c>
      <c r="C646" t="s">
        <v>237</v>
      </c>
      <c r="D646" t="s">
        <v>186</v>
      </c>
      <c r="E646" t="s">
        <v>19223</v>
      </c>
      <c r="F646">
        <v>16</v>
      </c>
      <c r="G646">
        <v>709</v>
      </c>
      <c r="H646">
        <v>0</v>
      </c>
      <c r="I646">
        <v>0</v>
      </c>
      <c r="J646">
        <v>0</v>
      </c>
      <c r="K646">
        <v>0</v>
      </c>
      <c r="L646">
        <v>2</v>
      </c>
      <c r="M646">
        <v>16</v>
      </c>
      <c r="N646">
        <v>711</v>
      </c>
      <c r="O646">
        <v>3</v>
      </c>
      <c r="P646">
        <v>1</v>
      </c>
      <c r="Q646">
        <v>0</v>
      </c>
      <c r="R646">
        <v>4</v>
      </c>
    </row>
    <row r="647" spans="1:18" x14ac:dyDescent="0.25">
      <c r="A647" t="s">
        <v>19543</v>
      </c>
      <c r="B647" t="s">
        <v>74</v>
      </c>
      <c r="C647" t="s">
        <v>243</v>
      </c>
      <c r="D647" t="s">
        <v>97</v>
      </c>
      <c r="E647" t="s">
        <v>19223</v>
      </c>
      <c r="F647">
        <v>171</v>
      </c>
      <c r="G647">
        <v>9916</v>
      </c>
      <c r="H647">
        <v>11</v>
      </c>
      <c r="I647">
        <v>413</v>
      </c>
      <c r="J647">
        <v>10</v>
      </c>
      <c r="K647">
        <v>576</v>
      </c>
      <c r="L647">
        <v>18</v>
      </c>
      <c r="M647">
        <v>172</v>
      </c>
      <c r="N647">
        <v>9771</v>
      </c>
      <c r="O647">
        <v>52</v>
      </c>
      <c r="P647">
        <v>2</v>
      </c>
      <c r="Q647">
        <v>6</v>
      </c>
      <c r="R647">
        <v>48</v>
      </c>
    </row>
    <row r="648" spans="1:18" x14ac:dyDescent="0.25">
      <c r="A648" t="s">
        <v>19544</v>
      </c>
      <c r="B648" t="s">
        <v>72</v>
      </c>
      <c r="C648" t="s">
        <v>239</v>
      </c>
      <c r="D648" t="s">
        <v>164</v>
      </c>
      <c r="E648" t="s">
        <v>19223</v>
      </c>
      <c r="F648">
        <v>201</v>
      </c>
      <c r="G648">
        <v>6259.69</v>
      </c>
      <c r="H648">
        <v>7</v>
      </c>
      <c r="I648">
        <v>244</v>
      </c>
      <c r="J648">
        <v>12</v>
      </c>
      <c r="K648">
        <v>212</v>
      </c>
      <c r="L648">
        <v>13.88</v>
      </c>
      <c r="M648">
        <v>196</v>
      </c>
      <c r="N648">
        <v>6305.57</v>
      </c>
      <c r="O648">
        <v>241</v>
      </c>
      <c r="P648">
        <v>24</v>
      </c>
      <c r="Q648">
        <v>26</v>
      </c>
      <c r="R648">
        <v>239</v>
      </c>
    </row>
    <row r="649" spans="1:18" x14ac:dyDescent="0.25">
      <c r="A649" t="s">
        <v>19545</v>
      </c>
      <c r="B649" t="s">
        <v>73</v>
      </c>
      <c r="C649" t="s">
        <v>242</v>
      </c>
      <c r="D649" t="s">
        <v>99</v>
      </c>
      <c r="E649" t="s">
        <v>19223</v>
      </c>
      <c r="F649">
        <v>337</v>
      </c>
      <c r="G649">
        <v>2183.96</v>
      </c>
      <c r="H649">
        <v>7</v>
      </c>
      <c r="I649">
        <v>29</v>
      </c>
      <c r="J649">
        <v>23</v>
      </c>
      <c r="K649">
        <v>145.49</v>
      </c>
      <c r="L649">
        <v>-11.06</v>
      </c>
      <c r="M649">
        <v>321</v>
      </c>
      <c r="N649">
        <v>2056.41</v>
      </c>
      <c r="O649">
        <v>15</v>
      </c>
      <c r="P649">
        <v>4</v>
      </c>
      <c r="Q649">
        <v>1</v>
      </c>
      <c r="R649">
        <v>18</v>
      </c>
    </row>
    <row r="650" spans="1:18" x14ac:dyDescent="0.25">
      <c r="A650" t="s">
        <v>19546</v>
      </c>
      <c r="B650" t="s">
        <v>74</v>
      </c>
      <c r="C650" t="s">
        <v>240</v>
      </c>
      <c r="D650" t="s">
        <v>134</v>
      </c>
      <c r="E650" t="s">
        <v>19223</v>
      </c>
      <c r="F650">
        <v>17</v>
      </c>
      <c r="G650">
        <v>979.11</v>
      </c>
      <c r="H650">
        <v>2</v>
      </c>
      <c r="I650">
        <v>107</v>
      </c>
      <c r="J650">
        <v>1</v>
      </c>
      <c r="K650">
        <v>38</v>
      </c>
      <c r="L650">
        <v>-0.03</v>
      </c>
      <c r="M650">
        <v>18</v>
      </c>
      <c r="N650">
        <v>1048.08</v>
      </c>
      <c r="O650">
        <v>1</v>
      </c>
      <c r="P650">
        <v>0</v>
      </c>
      <c r="Q650">
        <v>0</v>
      </c>
      <c r="R650">
        <v>1</v>
      </c>
    </row>
    <row r="651" spans="1:18" x14ac:dyDescent="0.25">
      <c r="A651" t="s">
        <v>19547</v>
      </c>
      <c r="B651" t="s">
        <v>73</v>
      </c>
      <c r="C651" t="s">
        <v>242</v>
      </c>
      <c r="D651" t="s">
        <v>224</v>
      </c>
      <c r="E651" t="s">
        <v>19223</v>
      </c>
      <c r="F651">
        <v>388</v>
      </c>
      <c r="G651">
        <v>2409.9</v>
      </c>
      <c r="H651">
        <v>7</v>
      </c>
      <c r="I651">
        <v>21</v>
      </c>
      <c r="J651">
        <v>32</v>
      </c>
      <c r="K651">
        <v>177.49</v>
      </c>
      <c r="L651">
        <v>21.29</v>
      </c>
      <c r="M651">
        <v>363</v>
      </c>
      <c r="N651">
        <v>2274.6999999999998</v>
      </c>
      <c r="O651">
        <v>29</v>
      </c>
      <c r="P651">
        <v>3</v>
      </c>
      <c r="Q651">
        <v>4</v>
      </c>
      <c r="R651">
        <v>28</v>
      </c>
    </row>
    <row r="652" spans="1:18" x14ac:dyDescent="0.25">
      <c r="A652" t="s">
        <v>19548</v>
      </c>
      <c r="B652" t="s">
        <v>74</v>
      </c>
      <c r="C652" t="s">
        <v>242</v>
      </c>
      <c r="D652" t="s">
        <v>99</v>
      </c>
      <c r="E652" t="s">
        <v>19223</v>
      </c>
      <c r="F652">
        <v>351</v>
      </c>
      <c r="G652">
        <v>15809.22</v>
      </c>
      <c r="H652">
        <v>29</v>
      </c>
      <c r="I652">
        <v>1138</v>
      </c>
      <c r="J652">
        <v>24</v>
      </c>
      <c r="K652">
        <v>1013.11</v>
      </c>
      <c r="L652">
        <v>36.89</v>
      </c>
      <c r="M652">
        <v>356</v>
      </c>
      <c r="N652">
        <v>15971</v>
      </c>
      <c r="O652">
        <v>85</v>
      </c>
      <c r="P652">
        <v>9</v>
      </c>
      <c r="Q652">
        <v>10</v>
      </c>
      <c r="R652">
        <v>84</v>
      </c>
    </row>
    <row r="653" spans="1:18" x14ac:dyDescent="0.25">
      <c r="A653" t="s">
        <v>19549</v>
      </c>
      <c r="B653" t="s">
        <v>73</v>
      </c>
      <c r="C653" t="s">
        <v>242</v>
      </c>
      <c r="D653" t="s">
        <v>96</v>
      </c>
      <c r="E653" t="s">
        <v>19223</v>
      </c>
      <c r="F653">
        <v>53</v>
      </c>
      <c r="G653">
        <v>344</v>
      </c>
      <c r="H653">
        <v>1</v>
      </c>
      <c r="I653">
        <v>3</v>
      </c>
      <c r="J653">
        <v>3</v>
      </c>
      <c r="K653">
        <v>15</v>
      </c>
      <c r="L653">
        <v>-3</v>
      </c>
      <c r="M653">
        <v>51</v>
      </c>
      <c r="N653">
        <v>329</v>
      </c>
      <c r="O653">
        <v>4</v>
      </c>
      <c r="P653">
        <v>0</v>
      </c>
      <c r="Q653">
        <v>0</v>
      </c>
      <c r="R653">
        <v>4</v>
      </c>
    </row>
    <row r="654" spans="1:18" x14ac:dyDescent="0.25">
      <c r="A654" t="s">
        <v>19550</v>
      </c>
      <c r="B654" t="s">
        <v>75</v>
      </c>
      <c r="C654" t="s">
        <v>243</v>
      </c>
      <c r="D654" t="s">
        <v>92</v>
      </c>
      <c r="E654" t="s">
        <v>19223</v>
      </c>
      <c r="F654">
        <v>1</v>
      </c>
      <c r="G654">
        <v>32</v>
      </c>
      <c r="H654">
        <v>1</v>
      </c>
      <c r="I654">
        <v>21</v>
      </c>
      <c r="J654">
        <v>0</v>
      </c>
      <c r="K654">
        <v>0</v>
      </c>
      <c r="L654">
        <v>0</v>
      </c>
      <c r="M654">
        <v>2</v>
      </c>
      <c r="N654">
        <v>53</v>
      </c>
      <c r="O654">
        <v>0</v>
      </c>
      <c r="P654">
        <v>0</v>
      </c>
      <c r="Q654">
        <v>0</v>
      </c>
      <c r="R654">
        <v>0</v>
      </c>
    </row>
    <row r="655" spans="1:18" x14ac:dyDescent="0.25">
      <c r="A655" t="s">
        <v>19551</v>
      </c>
      <c r="B655" t="s">
        <v>72</v>
      </c>
      <c r="C655" t="s">
        <v>239</v>
      </c>
      <c r="D655" t="s">
        <v>149</v>
      </c>
      <c r="E655" t="s">
        <v>19223</v>
      </c>
      <c r="F655">
        <v>323</v>
      </c>
      <c r="G655">
        <v>8379.27</v>
      </c>
      <c r="H655">
        <v>15</v>
      </c>
      <c r="I655">
        <v>513</v>
      </c>
      <c r="J655">
        <v>31</v>
      </c>
      <c r="K655">
        <v>798</v>
      </c>
      <c r="L655">
        <v>29.3</v>
      </c>
      <c r="M655">
        <v>307</v>
      </c>
      <c r="N655">
        <v>8123.57</v>
      </c>
      <c r="O655">
        <v>209</v>
      </c>
      <c r="P655">
        <v>16</v>
      </c>
      <c r="Q655">
        <v>24</v>
      </c>
      <c r="R655">
        <v>201</v>
      </c>
    </row>
    <row r="656" spans="1:18" x14ac:dyDescent="0.25">
      <c r="A656" t="s">
        <v>19552</v>
      </c>
      <c r="B656" t="s">
        <v>76</v>
      </c>
      <c r="C656" t="s">
        <v>242</v>
      </c>
      <c r="D656" t="s">
        <v>207</v>
      </c>
      <c r="E656" t="s">
        <v>19223</v>
      </c>
      <c r="F656">
        <v>0</v>
      </c>
      <c r="G656">
        <v>0</v>
      </c>
      <c r="H656">
        <v>0</v>
      </c>
      <c r="I656">
        <v>0</v>
      </c>
      <c r="J656">
        <v>0</v>
      </c>
      <c r="K656">
        <v>0</v>
      </c>
      <c r="L656">
        <v>0</v>
      </c>
      <c r="M656">
        <v>0</v>
      </c>
      <c r="N656">
        <v>0</v>
      </c>
      <c r="O656">
        <v>281</v>
      </c>
      <c r="P656">
        <v>15</v>
      </c>
      <c r="Q656">
        <v>51</v>
      </c>
      <c r="R656">
        <v>245</v>
      </c>
    </row>
    <row r="657" spans="1:18" x14ac:dyDescent="0.25">
      <c r="A657" t="s">
        <v>19553</v>
      </c>
      <c r="B657" t="s">
        <v>75</v>
      </c>
      <c r="C657" t="s">
        <v>239</v>
      </c>
      <c r="D657" t="s">
        <v>160</v>
      </c>
      <c r="E657" t="s">
        <v>19223</v>
      </c>
      <c r="F657">
        <v>1</v>
      </c>
      <c r="G657">
        <v>10</v>
      </c>
      <c r="H657">
        <v>0</v>
      </c>
      <c r="I657">
        <v>0</v>
      </c>
      <c r="J657">
        <v>0</v>
      </c>
      <c r="K657">
        <v>0</v>
      </c>
      <c r="L657">
        <v>0</v>
      </c>
      <c r="M657">
        <v>1</v>
      </c>
      <c r="N657">
        <v>10</v>
      </c>
      <c r="O657">
        <v>0</v>
      </c>
      <c r="P657">
        <v>0</v>
      </c>
      <c r="Q657">
        <v>0</v>
      </c>
      <c r="R657">
        <v>0</v>
      </c>
    </row>
    <row r="658" spans="1:18" x14ac:dyDescent="0.25">
      <c r="A658" t="s">
        <v>19554</v>
      </c>
      <c r="B658" t="s">
        <v>72</v>
      </c>
      <c r="C658" t="s">
        <v>243</v>
      </c>
      <c r="D658" t="s">
        <v>194</v>
      </c>
      <c r="E658" t="s">
        <v>19223</v>
      </c>
      <c r="F658">
        <v>372</v>
      </c>
      <c r="G658">
        <v>8967.2000000000007</v>
      </c>
      <c r="H658">
        <v>18</v>
      </c>
      <c r="I658">
        <v>179.94</v>
      </c>
      <c r="J658">
        <v>11</v>
      </c>
      <c r="K658">
        <v>201</v>
      </c>
      <c r="L658">
        <v>-32.57</v>
      </c>
      <c r="M658">
        <v>379</v>
      </c>
      <c r="N658">
        <v>8913.57</v>
      </c>
      <c r="O658">
        <v>71</v>
      </c>
      <c r="P658">
        <v>13</v>
      </c>
      <c r="Q658">
        <v>10</v>
      </c>
      <c r="R658">
        <v>74</v>
      </c>
    </row>
    <row r="659" spans="1:18" x14ac:dyDescent="0.25">
      <c r="A659" t="s">
        <v>19555</v>
      </c>
      <c r="B659" t="s">
        <v>75</v>
      </c>
      <c r="C659" t="s">
        <v>241</v>
      </c>
      <c r="D659" t="s">
        <v>189</v>
      </c>
      <c r="E659" t="s">
        <v>19223</v>
      </c>
      <c r="F659">
        <v>1</v>
      </c>
      <c r="G659">
        <v>52</v>
      </c>
      <c r="H659">
        <v>0</v>
      </c>
      <c r="I659">
        <v>0</v>
      </c>
      <c r="J659">
        <v>0</v>
      </c>
      <c r="K659">
        <v>0</v>
      </c>
      <c r="L659">
        <v>0</v>
      </c>
      <c r="M659">
        <v>1</v>
      </c>
      <c r="N659">
        <v>52</v>
      </c>
      <c r="O659">
        <v>0</v>
      </c>
      <c r="P659">
        <v>0</v>
      </c>
      <c r="Q659">
        <v>0</v>
      </c>
      <c r="R659">
        <v>0</v>
      </c>
    </row>
    <row r="660" spans="1:18" x14ac:dyDescent="0.25">
      <c r="A660" t="s">
        <v>19556</v>
      </c>
      <c r="B660" t="s">
        <v>76</v>
      </c>
      <c r="C660" t="s">
        <v>239</v>
      </c>
      <c r="D660" t="s">
        <v>120</v>
      </c>
      <c r="E660" t="s">
        <v>19223</v>
      </c>
      <c r="F660">
        <v>0</v>
      </c>
      <c r="G660">
        <v>0</v>
      </c>
      <c r="H660">
        <v>0</v>
      </c>
      <c r="I660">
        <v>0</v>
      </c>
      <c r="J660">
        <v>0</v>
      </c>
      <c r="K660">
        <v>0</v>
      </c>
      <c r="L660">
        <v>0</v>
      </c>
      <c r="M660">
        <v>0</v>
      </c>
      <c r="N660">
        <v>0</v>
      </c>
      <c r="O660">
        <v>133</v>
      </c>
      <c r="P660">
        <v>4</v>
      </c>
      <c r="Q660">
        <v>14</v>
      </c>
      <c r="R660">
        <v>123</v>
      </c>
    </row>
    <row r="661" spans="1:18" x14ac:dyDescent="0.25">
      <c r="A661" t="s">
        <v>19557</v>
      </c>
      <c r="B661" t="s">
        <v>74</v>
      </c>
      <c r="C661" t="s">
        <v>237</v>
      </c>
      <c r="D661" t="s">
        <v>153</v>
      </c>
      <c r="E661" t="s">
        <v>19223</v>
      </c>
      <c r="F661">
        <v>337</v>
      </c>
      <c r="G661">
        <v>15861.33</v>
      </c>
      <c r="H661">
        <v>18</v>
      </c>
      <c r="I661">
        <v>652</v>
      </c>
      <c r="J661">
        <v>17</v>
      </c>
      <c r="K661">
        <v>672.11</v>
      </c>
      <c r="L661">
        <v>57.94</v>
      </c>
      <c r="M661">
        <v>338</v>
      </c>
      <c r="N661">
        <v>15899.16</v>
      </c>
      <c r="O661">
        <v>43</v>
      </c>
      <c r="P661">
        <v>4</v>
      </c>
      <c r="Q661">
        <v>8</v>
      </c>
      <c r="R661">
        <v>39</v>
      </c>
    </row>
    <row r="662" spans="1:18" x14ac:dyDescent="0.25">
      <c r="A662" t="s">
        <v>19558</v>
      </c>
      <c r="B662" t="s">
        <v>76</v>
      </c>
      <c r="C662" t="s">
        <v>239</v>
      </c>
      <c r="D662" t="s">
        <v>219</v>
      </c>
      <c r="E662" t="s">
        <v>19223</v>
      </c>
      <c r="F662">
        <v>0</v>
      </c>
      <c r="G662">
        <v>0</v>
      </c>
      <c r="H662">
        <v>0</v>
      </c>
      <c r="I662">
        <v>0</v>
      </c>
      <c r="J662">
        <v>0</v>
      </c>
      <c r="K662">
        <v>0</v>
      </c>
      <c r="L662">
        <v>0</v>
      </c>
      <c r="M662">
        <v>0</v>
      </c>
      <c r="N662">
        <v>0</v>
      </c>
      <c r="O662">
        <v>114</v>
      </c>
      <c r="P662">
        <v>13</v>
      </c>
      <c r="Q662">
        <v>21</v>
      </c>
      <c r="R662">
        <v>106</v>
      </c>
    </row>
    <row r="663" spans="1:18" x14ac:dyDescent="0.25">
      <c r="A663" t="s">
        <v>19559</v>
      </c>
      <c r="B663" t="s">
        <v>73</v>
      </c>
      <c r="C663" t="s">
        <v>239</v>
      </c>
      <c r="D663" t="s">
        <v>251</v>
      </c>
      <c r="E663" t="s">
        <v>19223</v>
      </c>
      <c r="F663">
        <v>4555</v>
      </c>
      <c r="G663">
        <v>27766.06</v>
      </c>
      <c r="H663">
        <v>118</v>
      </c>
      <c r="I663">
        <v>537.16999999999996</v>
      </c>
      <c r="J663">
        <v>324</v>
      </c>
      <c r="K663">
        <v>1940.9</v>
      </c>
      <c r="L663">
        <v>193.91</v>
      </c>
      <c r="M663">
        <v>4349</v>
      </c>
      <c r="N663">
        <v>26556.240000000002</v>
      </c>
      <c r="O663">
        <v>583</v>
      </c>
      <c r="P663">
        <v>48</v>
      </c>
      <c r="Q663">
        <v>50</v>
      </c>
      <c r="R663">
        <v>581</v>
      </c>
    </row>
    <row r="664" spans="1:18" x14ac:dyDescent="0.25">
      <c r="A664" t="s">
        <v>19560</v>
      </c>
      <c r="B664" t="s">
        <v>73</v>
      </c>
      <c r="C664" t="s">
        <v>244</v>
      </c>
      <c r="D664" t="s">
        <v>211</v>
      </c>
      <c r="E664" t="s">
        <v>19223</v>
      </c>
      <c r="F664">
        <v>69</v>
      </c>
      <c r="G664">
        <v>447.49</v>
      </c>
      <c r="H664">
        <v>2</v>
      </c>
      <c r="I664">
        <v>6</v>
      </c>
      <c r="J664">
        <v>7</v>
      </c>
      <c r="K664">
        <v>51</v>
      </c>
      <c r="L664">
        <v>1.98</v>
      </c>
      <c r="M664">
        <v>64</v>
      </c>
      <c r="N664">
        <v>404.47</v>
      </c>
      <c r="O664">
        <v>2</v>
      </c>
      <c r="P664">
        <v>0</v>
      </c>
      <c r="Q664">
        <v>0</v>
      </c>
      <c r="R664">
        <v>2</v>
      </c>
    </row>
    <row r="665" spans="1:18" x14ac:dyDescent="0.25">
      <c r="A665" t="s">
        <v>19561</v>
      </c>
      <c r="B665" t="s">
        <v>76</v>
      </c>
      <c r="C665" t="s">
        <v>239</v>
      </c>
      <c r="D665" t="s">
        <v>103</v>
      </c>
      <c r="E665" t="s">
        <v>19223</v>
      </c>
      <c r="F665">
        <v>0</v>
      </c>
      <c r="G665">
        <v>0</v>
      </c>
      <c r="H665">
        <v>0</v>
      </c>
      <c r="I665">
        <v>0</v>
      </c>
      <c r="J665">
        <v>0</v>
      </c>
      <c r="K665">
        <v>0</v>
      </c>
      <c r="L665">
        <v>0</v>
      </c>
      <c r="M665">
        <v>0</v>
      </c>
      <c r="N665">
        <v>0</v>
      </c>
      <c r="O665">
        <v>61</v>
      </c>
      <c r="P665">
        <v>4</v>
      </c>
      <c r="Q665">
        <v>13</v>
      </c>
      <c r="R665">
        <v>52</v>
      </c>
    </row>
    <row r="666" spans="1:18" x14ac:dyDescent="0.25">
      <c r="A666" t="s">
        <v>19562</v>
      </c>
      <c r="B666" t="s">
        <v>73</v>
      </c>
      <c r="C666" t="s">
        <v>245</v>
      </c>
      <c r="D666" t="s">
        <v>171</v>
      </c>
      <c r="E666" t="s">
        <v>19223</v>
      </c>
      <c r="F666">
        <v>219</v>
      </c>
      <c r="G666">
        <v>1562.47</v>
      </c>
      <c r="H666">
        <v>9</v>
      </c>
      <c r="I666">
        <v>49</v>
      </c>
      <c r="J666">
        <v>18</v>
      </c>
      <c r="K666">
        <v>112.49</v>
      </c>
      <c r="L666">
        <v>8.9600000000000009</v>
      </c>
      <c r="M666">
        <v>210</v>
      </c>
      <c r="N666">
        <v>1507.94</v>
      </c>
      <c r="O666">
        <v>5</v>
      </c>
      <c r="P666">
        <v>0</v>
      </c>
      <c r="Q666">
        <v>2</v>
      </c>
      <c r="R666">
        <v>3</v>
      </c>
    </row>
    <row r="667" spans="1:18" x14ac:dyDescent="0.25">
      <c r="A667" t="s">
        <v>19563</v>
      </c>
      <c r="B667" t="s">
        <v>73</v>
      </c>
      <c r="C667" t="s">
        <v>237</v>
      </c>
      <c r="D667" t="s">
        <v>173</v>
      </c>
      <c r="E667" t="s">
        <v>19223</v>
      </c>
      <c r="F667">
        <v>103</v>
      </c>
      <c r="G667">
        <v>665</v>
      </c>
      <c r="H667">
        <v>2</v>
      </c>
      <c r="I667">
        <v>5</v>
      </c>
      <c r="J667">
        <v>5</v>
      </c>
      <c r="K667">
        <v>33</v>
      </c>
      <c r="L667">
        <v>-2</v>
      </c>
      <c r="M667">
        <v>100</v>
      </c>
      <c r="N667">
        <v>635</v>
      </c>
      <c r="O667">
        <v>15</v>
      </c>
      <c r="P667">
        <v>1</v>
      </c>
      <c r="Q667">
        <v>1</v>
      </c>
      <c r="R667">
        <v>15</v>
      </c>
    </row>
    <row r="668" spans="1:18" x14ac:dyDescent="0.25">
      <c r="A668" t="s">
        <v>19564</v>
      </c>
      <c r="B668" t="s">
        <v>74</v>
      </c>
      <c r="C668" t="s">
        <v>239</v>
      </c>
      <c r="D668" t="s">
        <v>251</v>
      </c>
      <c r="E668" t="s">
        <v>19223</v>
      </c>
      <c r="F668">
        <v>4043</v>
      </c>
      <c r="G668">
        <v>200701.08</v>
      </c>
      <c r="H668">
        <v>273</v>
      </c>
      <c r="I668">
        <v>12391.08</v>
      </c>
      <c r="J668">
        <v>219</v>
      </c>
      <c r="K668">
        <v>10021.11</v>
      </c>
      <c r="L668">
        <v>1301.43</v>
      </c>
      <c r="M668">
        <v>4097</v>
      </c>
      <c r="N668">
        <v>204372.48000000001</v>
      </c>
      <c r="O668">
        <v>1228</v>
      </c>
      <c r="P668">
        <v>135</v>
      </c>
      <c r="Q668">
        <v>148</v>
      </c>
      <c r="R668">
        <v>1215</v>
      </c>
    </row>
    <row r="669" spans="1:18" x14ac:dyDescent="0.25">
      <c r="A669" t="s">
        <v>19565</v>
      </c>
      <c r="B669" t="s">
        <v>74</v>
      </c>
      <c r="C669" t="s">
        <v>245</v>
      </c>
      <c r="D669" t="s">
        <v>171</v>
      </c>
      <c r="E669" t="s">
        <v>19223</v>
      </c>
      <c r="F669">
        <v>267</v>
      </c>
      <c r="G669">
        <v>11933.11</v>
      </c>
      <c r="H669">
        <v>11</v>
      </c>
      <c r="I669">
        <v>602</v>
      </c>
      <c r="J669">
        <v>18</v>
      </c>
      <c r="K669">
        <v>623</v>
      </c>
      <c r="L669">
        <v>148.05000000000001</v>
      </c>
      <c r="M669">
        <v>260</v>
      </c>
      <c r="N669">
        <v>12060.16</v>
      </c>
      <c r="O669">
        <v>27</v>
      </c>
      <c r="P669">
        <v>7</v>
      </c>
      <c r="Q669">
        <v>2</v>
      </c>
      <c r="R669">
        <v>32</v>
      </c>
    </row>
    <row r="670" spans="1:18" x14ac:dyDescent="0.25">
      <c r="A670" t="s">
        <v>19566</v>
      </c>
      <c r="B670" t="s">
        <v>72</v>
      </c>
      <c r="C670" t="s">
        <v>241</v>
      </c>
      <c r="D670" t="s">
        <v>189</v>
      </c>
      <c r="E670" t="s">
        <v>19223</v>
      </c>
      <c r="F670">
        <v>145</v>
      </c>
      <c r="G670">
        <v>4857.9799999999996</v>
      </c>
      <c r="H670">
        <v>9</v>
      </c>
      <c r="I670">
        <v>319</v>
      </c>
      <c r="J670">
        <v>8</v>
      </c>
      <c r="K670">
        <v>381</v>
      </c>
      <c r="L670">
        <v>19.489999999999998</v>
      </c>
      <c r="M670">
        <v>146</v>
      </c>
      <c r="N670">
        <v>4815.47</v>
      </c>
      <c r="O670">
        <v>21</v>
      </c>
      <c r="P670">
        <v>3</v>
      </c>
      <c r="Q670">
        <v>5</v>
      </c>
      <c r="R670">
        <v>19</v>
      </c>
    </row>
    <row r="671" spans="1:18" x14ac:dyDescent="0.25">
      <c r="A671" t="s">
        <v>19567</v>
      </c>
      <c r="B671" t="s">
        <v>73</v>
      </c>
      <c r="C671" t="s">
        <v>242</v>
      </c>
      <c r="D671" t="s">
        <v>231</v>
      </c>
      <c r="E671" t="s">
        <v>19223</v>
      </c>
      <c r="F671">
        <v>134</v>
      </c>
      <c r="G671">
        <v>776</v>
      </c>
      <c r="H671">
        <v>7</v>
      </c>
      <c r="I671">
        <v>38</v>
      </c>
      <c r="J671">
        <v>10</v>
      </c>
      <c r="K671">
        <v>55</v>
      </c>
      <c r="L671">
        <v>-7</v>
      </c>
      <c r="M671">
        <v>131</v>
      </c>
      <c r="N671">
        <v>752</v>
      </c>
      <c r="O671">
        <v>4</v>
      </c>
      <c r="P671">
        <v>0</v>
      </c>
      <c r="Q671">
        <v>0</v>
      </c>
      <c r="R671">
        <v>4</v>
      </c>
    </row>
    <row r="672" spans="1:18" x14ac:dyDescent="0.25">
      <c r="A672" t="s">
        <v>19568</v>
      </c>
      <c r="B672" t="s">
        <v>76</v>
      </c>
      <c r="C672" t="s">
        <v>240</v>
      </c>
      <c r="D672" t="s">
        <v>112</v>
      </c>
      <c r="E672" t="s">
        <v>19223</v>
      </c>
      <c r="F672">
        <v>0</v>
      </c>
      <c r="G672">
        <v>0</v>
      </c>
      <c r="H672">
        <v>0</v>
      </c>
      <c r="I672">
        <v>0</v>
      </c>
      <c r="J672">
        <v>0</v>
      </c>
      <c r="K672">
        <v>0</v>
      </c>
      <c r="L672">
        <v>0</v>
      </c>
      <c r="M672">
        <v>0</v>
      </c>
      <c r="N672">
        <v>0</v>
      </c>
      <c r="O672">
        <v>4</v>
      </c>
      <c r="P672">
        <v>2</v>
      </c>
      <c r="Q672">
        <v>1</v>
      </c>
      <c r="R672">
        <v>5</v>
      </c>
    </row>
    <row r="673" spans="1:18" x14ac:dyDescent="0.25">
      <c r="A673" t="s">
        <v>19569</v>
      </c>
      <c r="B673" t="s">
        <v>72</v>
      </c>
      <c r="C673" t="s">
        <v>244</v>
      </c>
      <c r="D673" t="s">
        <v>136</v>
      </c>
      <c r="E673" t="s">
        <v>19223</v>
      </c>
      <c r="F673">
        <v>116</v>
      </c>
      <c r="G673">
        <v>3157.49</v>
      </c>
      <c r="H673">
        <v>10</v>
      </c>
      <c r="I673">
        <v>227</v>
      </c>
      <c r="J673">
        <v>7</v>
      </c>
      <c r="K673">
        <v>133.49</v>
      </c>
      <c r="L673">
        <v>9</v>
      </c>
      <c r="M673">
        <v>119</v>
      </c>
      <c r="N673">
        <v>3260</v>
      </c>
      <c r="O673">
        <v>15</v>
      </c>
      <c r="P673">
        <v>0</v>
      </c>
      <c r="Q673">
        <v>0</v>
      </c>
      <c r="R673">
        <v>15</v>
      </c>
    </row>
    <row r="674" spans="1:18" x14ac:dyDescent="0.25">
      <c r="A674" t="s">
        <v>19570</v>
      </c>
      <c r="B674" t="s">
        <v>76</v>
      </c>
      <c r="C674" t="s">
        <v>238</v>
      </c>
      <c r="D674" t="s">
        <v>165</v>
      </c>
      <c r="E674" t="s">
        <v>19223</v>
      </c>
      <c r="F674">
        <v>0</v>
      </c>
      <c r="G674">
        <v>0</v>
      </c>
      <c r="H674">
        <v>0</v>
      </c>
      <c r="I674">
        <v>0</v>
      </c>
      <c r="J674">
        <v>0</v>
      </c>
      <c r="K674">
        <v>0</v>
      </c>
      <c r="L674">
        <v>0</v>
      </c>
      <c r="M674">
        <v>0</v>
      </c>
      <c r="N674">
        <v>0</v>
      </c>
      <c r="O674">
        <v>52</v>
      </c>
      <c r="P674">
        <v>4</v>
      </c>
      <c r="Q674">
        <v>5</v>
      </c>
      <c r="R674">
        <v>51</v>
      </c>
    </row>
    <row r="675" spans="1:18" x14ac:dyDescent="0.25">
      <c r="A675" t="s">
        <v>19571</v>
      </c>
      <c r="B675" t="s">
        <v>74</v>
      </c>
      <c r="C675" t="s">
        <v>243</v>
      </c>
      <c r="D675" t="s">
        <v>169</v>
      </c>
      <c r="E675" t="s">
        <v>19223</v>
      </c>
      <c r="F675">
        <v>97</v>
      </c>
      <c r="G675">
        <v>4293</v>
      </c>
      <c r="H675">
        <v>5</v>
      </c>
      <c r="I675">
        <v>107</v>
      </c>
      <c r="J675">
        <v>5</v>
      </c>
      <c r="K675">
        <v>227</v>
      </c>
      <c r="L675">
        <v>14</v>
      </c>
      <c r="M675">
        <v>97</v>
      </c>
      <c r="N675">
        <v>4187</v>
      </c>
      <c r="O675">
        <v>20</v>
      </c>
      <c r="P675">
        <v>2</v>
      </c>
      <c r="Q675">
        <v>0</v>
      </c>
      <c r="R675">
        <v>22</v>
      </c>
    </row>
    <row r="676" spans="1:18" x14ac:dyDescent="0.25">
      <c r="A676" t="s">
        <v>19572</v>
      </c>
      <c r="B676" t="s">
        <v>72</v>
      </c>
      <c r="C676" t="s">
        <v>241</v>
      </c>
      <c r="D676" t="s">
        <v>220</v>
      </c>
      <c r="E676" t="s">
        <v>19223</v>
      </c>
      <c r="F676">
        <v>194</v>
      </c>
      <c r="G676">
        <v>6047.33</v>
      </c>
      <c r="H676">
        <v>6</v>
      </c>
      <c r="I676">
        <v>284</v>
      </c>
      <c r="J676">
        <v>10</v>
      </c>
      <c r="K676">
        <v>157</v>
      </c>
      <c r="L676">
        <v>12.38</v>
      </c>
      <c r="M676">
        <v>190</v>
      </c>
      <c r="N676">
        <v>6186.71</v>
      </c>
      <c r="O676">
        <v>28</v>
      </c>
      <c r="P676">
        <v>3</v>
      </c>
      <c r="Q676">
        <v>2</v>
      </c>
      <c r="R676">
        <v>29</v>
      </c>
    </row>
    <row r="677" spans="1:18" x14ac:dyDescent="0.25">
      <c r="A677" t="s">
        <v>19573</v>
      </c>
      <c r="B677" t="s">
        <v>73</v>
      </c>
      <c r="C677" t="s">
        <v>239</v>
      </c>
      <c r="D677" t="s">
        <v>160</v>
      </c>
      <c r="E677" t="s">
        <v>19223</v>
      </c>
      <c r="F677">
        <v>187</v>
      </c>
      <c r="G677">
        <v>1114.43</v>
      </c>
      <c r="H677">
        <v>5</v>
      </c>
      <c r="I677">
        <v>23</v>
      </c>
      <c r="J677">
        <v>9</v>
      </c>
      <c r="K677">
        <v>56</v>
      </c>
      <c r="L677">
        <v>3.86</v>
      </c>
      <c r="M677">
        <v>183</v>
      </c>
      <c r="N677">
        <v>1085.29</v>
      </c>
      <c r="O677">
        <v>9</v>
      </c>
      <c r="P677">
        <v>1</v>
      </c>
      <c r="Q677">
        <v>0</v>
      </c>
      <c r="R677">
        <v>10</v>
      </c>
    </row>
    <row r="678" spans="1:18" x14ac:dyDescent="0.25">
      <c r="A678" t="s">
        <v>19574</v>
      </c>
      <c r="B678" t="s">
        <v>73</v>
      </c>
      <c r="C678" t="s">
        <v>245</v>
      </c>
      <c r="D678" t="s">
        <v>167</v>
      </c>
      <c r="E678" t="s">
        <v>19223</v>
      </c>
      <c r="F678">
        <v>62</v>
      </c>
      <c r="G678">
        <v>490.98</v>
      </c>
      <c r="H678">
        <v>7</v>
      </c>
      <c r="I678">
        <v>39</v>
      </c>
      <c r="J678">
        <v>2</v>
      </c>
      <c r="K678">
        <v>12</v>
      </c>
      <c r="L678">
        <v>8.9600000000000009</v>
      </c>
      <c r="M678">
        <v>67</v>
      </c>
      <c r="N678">
        <v>526.94000000000005</v>
      </c>
      <c r="O678">
        <v>4</v>
      </c>
      <c r="P678">
        <v>2</v>
      </c>
      <c r="Q678">
        <v>1</v>
      </c>
      <c r="R678">
        <v>5</v>
      </c>
    </row>
    <row r="679" spans="1:18" x14ac:dyDescent="0.25">
      <c r="A679" t="s">
        <v>19575</v>
      </c>
      <c r="B679" t="s">
        <v>74</v>
      </c>
      <c r="C679" t="s">
        <v>238</v>
      </c>
      <c r="D679" t="s">
        <v>157</v>
      </c>
      <c r="E679" t="s">
        <v>19223</v>
      </c>
      <c r="F679">
        <v>83</v>
      </c>
      <c r="G679">
        <v>4084.44</v>
      </c>
      <c r="H679">
        <v>4</v>
      </c>
      <c r="I679">
        <v>234</v>
      </c>
      <c r="J679">
        <v>6</v>
      </c>
      <c r="K679">
        <v>338</v>
      </c>
      <c r="L679">
        <v>31.88</v>
      </c>
      <c r="M679">
        <v>81</v>
      </c>
      <c r="N679">
        <v>4012.32</v>
      </c>
      <c r="O679">
        <v>20</v>
      </c>
      <c r="P679">
        <v>3</v>
      </c>
      <c r="Q679">
        <v>2</v>
      </c>
      <c r="R679">
        <v>21</v>
      </c>
    </row>
    <row r="680" spans="1:18" x14ac:dyDescent="0.25">
      <c r="A680" t="s">
        <v>19576</v>
      </c>
      <c r="B680" t="s">
        <v>75</v>
      </c>
      <c r="C680" t="s">
        <v>243</v>
      </c>
      <c r="D680" t="s">
        <v>108</v>
      </c>
      <c r="E680" t="s">
        <v>19223</v>
      </c>
      <c r="F680">
        <v>3</v>
      </c>
      <c r="G680">
        <v>76</v>
      </c>
      <c r="H680">
        <v>0</v>
      </c>
      <c r="I680">
        <v>0</v>
      </c>
      <c r="J680">
        <v>0</v>
      </c>
      <c r="K680">
        <v>0</v>
      </c>
      <c r="L680">
        <v>-22</v>
      </c>
      <c r="M680">
        <v>3</v>
      </c>
      <c r="N680">
        <v>54</v>
      </c>
      <c r="O680">
        <v>0</v>
      </c>
      <c r="P680">
        <v>0</v>
      </c>
      <c r="Q680">
        <v>0</v>
      </c>
      <c r="R680">
        <v>0</v>
      </c>
    </row>
    <row r="681" spans="1:18" x14ac:dyDescent="0.25">
      <c r="A681" t="s">
        <v>19577</v>
      </c>
      <c r="B681" t="s">
        <v>73</v>
      </c>
      <c r="C681" t="s">
        <v>245</v>
      </c>
      <c r="D681" t="s">
        <v>84</v>
      </c>
      <c r="E681" t="s">
        <v>19223</v>
      </c>
      <c r="F681">
        <v>123</v>
      </c>
      <c r="G681">
        <v>873</v>
      </c>
      <c r="H681">
        <v>10</v>
      </c>
      <c r="I681">
        <v>44</v>
      </c>
      <c r="J681">
        <v>4</v>
      </c>
      <c r="K681">
        <v>23</v>
      </c>
      <c r="L681">
        <v>-4</v>
      </c>
      <c r="M681">
        <v>129</v>
      </c>
      <c r="N681">
        <v>890</v>
      </c>
      <c r="O681">
        <v>1</v>
      </c>
      <c r="P681">
        <v>1</v>
      </c>
      <c r="Q681">
        <v>0</v>
      </c>
      <c r="R681">
        <v>2</v>
      </c>
    </row>
    <row r="682" spans="1:18" x14ac:dyDescent="0.25">
      <c r="A682" t="s">
        <v>19578</v>
      </c>
      <c r="B682" t="s">
        <v>75</v>
      </c>
      <c r="C682" t="s">
        <v>238</v>
      </c>
      <c r="D682" t="s">
        <v>165</v>
      </c>
      <c r="E682" t="s">
        <v>19223</v>
      </c>
      <c r="F682">
        <v>2</v>
      </c>
      <c r="G682">
        <v>39</v>
      </c>
      <c r="H682">
        <v>0</v>
      </c>
      <c r="I682">
        <v>0</v>
      </c>
      <c r="J682">
        <v>0</v>
      </c>
      <c r="K682">
        <v>0</v>
      </c>
      <c r="L682">
        <v>0</v>
      </c>
      <c r="M682">
        <v>2</v>
      </c>
      <c r="N682">
        <v>39</v>
      </c>
      <c r="O682">
        <v>0</v>
      </c>
      <c r="P682">
        <v>0</v>
      </c>
      <c r="Q682">
        <v>0</v>
      </c>
      <c r="R682">
        <v>0</v>
      </c>
    </row>
    <row r="683" spans="1:18" x14ac:dyDescent="0.25">
      <c r="A683" t="s">
        <v>19579</v>
      </c>
      <c r="B683" t="s">
        <v>73</v>
      </c>
      <c r="C683" t="s">
        <v>243</v>
      </c>
      <c r="D683" t="s">
        <v>209</v>
      </c>
      <c r="E683" t="s">
        <v>19223</v>
      </c>
      <c r="F683">
        <v>136</v>
      </c>
      <c r="G683">
        <v>866</v>
      </c>
      <c r="H683">
        <v>6</v>
      </c>
      <c r="I683">
        <v>33</v>
      </c>
      <c r="J683">
        <v>10</v>
      </c>
      <c r="K683">
        <v>57</v>
      </c>
      <c r="L683">
        <v>6</v>
      </c>
      <c r="M683">
        <v>132</v>
      </c>
      <c r="N683">
        <v>848</v>
      </c>
      <c r="O683">
        <v>5</v>
      </c>
      <c r="P683">
        <v>1</v>
      </c>
      <c r="Q683">
        <v>1</v>
      </c>
      <c r="R683">
        <v>5</v>
      </c>
    </row>
    <row r="684" spans="1:18" x14ac:dyDescent="0.25">
      <c r="A684" t="s">
        <v>19580</v>
      </c>
      <c r="B684" t="s">
        <v>75</v>
      </c>
      <c r="C684" t="s">
        <v>242</v>
      </c>
      <c r="D684" t="s">
        <v>207</v>
      </c>
      <c r="E684" t="s">
        <v>19223</v>
      </c>
      <c r="F684">
        <v>12</v>
      </c>
      <c r="G684">
        <v>248</v>
      </c>
      <c r="H684">
        <v>0</v>
      </c>
      <c r="I684">
        <v>0</v>
      </c>
      <c r="J684">
        <v>0</v>
      </c>
      <c r="K684">
        <v>0</v>
      </c>
      <c r="L684">
        <v>0</v>
      </c>
      <c r="M684">
        <v>12</v>
      </c>
      <c r="N684">
        <v>248</v>
      </c>
      <c r="O684">
        <v>0</v>
      </c>
      <c r="P684">
        <v>0</v>
      </c>
      <c r="Q684">
        <v>0</v>
      </c>
      <c r="R684">
        <v>0</v>
      </c>
    </row>
    <row r="685" spans="1:18" x14ac:dyDescent="0.25">
      <c r="A685" t="s">
        <v>19581</v>
      </c>
      <c r="B685" t="s">
        <v>75</v>
      </c>
      <c r="C685" t="s">
        <v>241</v>
      </c>
      <c r="D685" t="s">
        <v>202</v>
      </c>
      <c r="E685" t="s">
        <v>19223</v>
      </c>
      <c r="F685">
        <v>1</v>
      </c>
      <c r="G685">
        <v>18</v>
      </c>
      <c r="H685">
        <v>0</v>
      </c>
      <c r="I685">
        <v>0</v>
      </c>
      <c r="J685">
        <v>0</v>
      </c>
      <c r="K685">
        <v>0</v>
      </c>
      <c r="L685">
        <v>0</v>
      </c>
      <c r="M685">
        <v>1</v>
      </c>
      <c r="N685">
        <v>18</v>
      </c>
      <c r="O685">
        <v>0</v>
      </c>
      <c r="P685">
        <v>0</v>
      </c>
      <c r="Q685">
        <v>0</v>
      </c>
      <c r="R685">
        <v>0</v>
      </c>
    </row>
    <row r="686" spans="1:18" x14ac:dyDescent="0.25">
      <c r="A686" t="s">
        <v>19582</v>
      </c>
      <c r="B686" t="s">
        <v>73</v>
      </c>
      <c r="C686" t="s">
        <v>241</v>
      </c>
      <c r="D686" t="s">
        <v>106</v>
      </c>
      <c r="E686" t="s">
        <v>19223</v>
      </c>
      <c r="F686">
        <v>112</v>
      </c>
      <c r="G686">
        <v>801.49</v>
      </c>
      <c r="H686">
        <v>1</v>
      </c>
      <c r="I686">
        <v>1</v>
      </c>
      <c r="J686">
        <v>8</v>
      </c>
      <c r="K686">
        <v>78</v>
      </c>
      <c r="L686">
        <v>8.98</v>
      </c>
      <c r="M686">
        <v>105</v>
      </c>
      <c r="N686">
        <v>733.47</v>
      </c>
      <c r="O686">
        <v>6</v>
      </c>
      <c r="P686">
        <v>2</v>
      </c>
      <c r="Q686">
        <v>0</v>
      </c>
      <c r="R686">
        <v>8</v>
      </c>
    </row>
    <row r="687" spans="1:18" x14ac:dyDescent="0.25">
      <c r="A687" t="s">
        <v>19583</v>
      </c>
      <c r="B687" t="s">
        <v>72</v>
      </c>
      <c r="C687" t="s">
        <v>242</v>
      </c>
      <c r="D687" t="s">
        <v>179</v>
      </c>
      <c r="E687" t="s">
        <v>19223</v>
      </c>
      <c r="F687">
        <v>153</v>
      </c>
      <c r="G687">
        <v>4516</v>
      </c>
      <c r="H687">
        <v>8</v>
      </c>
      <c r="I687">
        <v>399</v>
      </c>
      <c r="J687">
        <v>4</v>
      </c>
      <c r="K687">
        <v>154</v>
      </c>
      <c r="L687">
        <v>73.55</v>
      </c>
      <c r="M687">
        <v>157</v>
      </c>
      <c r="N687">
        <v>4834.55</v>
      </c>
      <c r="O687">
        <v>29</v>
      </c>
      <c r="P687">
        <v>7</v>
      </c>
      <c r="Q687">
        <v>8</v>
      </c>
      <c r="R687">
        <v>28</v>
      </c>
    </row>
    <row r="688" spans="1:18" x14ac:dyDescent="0.25">
      <c r="A688" t="s">
        <v>19584</v>
      </c>
      <c r="B688" t="s">
        <v>19169</v>
      </c>
      <c r="C688" t="s">
        <v>242</v>
      </c>
      <c r="D688" t="s">
        <v>179</v>
      </c>
      <c r="E688" t="s">
        <v>19223</v>
      </c>
      <c r="F688">
        <v>0</v>
      </c>
      <c r="G688">
        <v>0</v>
      </c>
      <c r="H688">
        <v>0</v>
      </c>
      <c r="I688">
        <v>0</v>
      </c>
      <c r="J688">
        <v>0</v>
      </c>
      <c r="K688">
        <v>0</v>
      </c>
      <c r="L688">
        <v>0</v>
      </c>
      <c r="M688">
        <v>0</v>
      </c>
      <c r="N688">
        <v>0</v>
      </c>
      <c r="O688">
        <v>0</v>
      </c>
      <c r="P688">
        <v>1</v>
      </c>
      <c r="Q688">
        <v>0</v>
      </c>
      <c r="R688">
        <v>1</v>
      </c>
    </row>
    <row r="689" spans="1:18" x14ac:dyDescent="0.25">
      <c r="A689" t="s">
        <v>19585</v>
      </c>
      <c r="B689" t="s">
        <v>75</v>
      </c>
      <c r="C689" t="s">
        <v>241</v>
      </c>
      <c r="D689" t="s">
        <v>253</v>
      </c>
      <c r="E689" t="s">
        <v>19223</v>
      </c>
      <c r="F689">
        <v>15</v>
      </c>
      <c r="G689">
        <v>415</v>
      </c>
      <c r="H689">
        <v>0</v>
      </c>
      <c r="I689">
        <v>0</v>
      </c>
      <c r="J689">
        <v>1</v>
      </c>
      <c r="K689">
        <v>20</v>
      </c>
      <c r="L689">
        <v>0</v>
      </c>
      <c r="M689">
        <v>14</v>
      </c>
      <c r="N689">
        <v>395</v>
      </c>
      <c r="O689">
        <v>0</v>
      </c>
      <c r="P689">
        <v>0</v>
      </c>
      <c r="Q689">
        <v>0</v>
      </c>
      <c r="R689">
        <v>0</v>
      </c>
    </row>
    <row r="690" spans="1:18" x14ac:dyDescent="0.25">
      <c r="A690" t="s">
        <v>19586</v>
      </c>
      <c r="B690" t="s">
        <v>74</v>
      </c>
      <c r="C690" t="s">
        <v>245</v>
      </c>
      <c r="D690" t="s">
        <v>84</v>
      </c>
      <c r="E690" t="s">
        <v>19223</v>
      </c>
      <c r="F690">
        <v>70</v>
      </c>
      <c r="G690">
        <v>3435.11</v>
      </c>
      <c r="H690">
        <v>7</v>
      </c>
      <c r="I690">
        <v>378</v>
      </c>
      <c r="J690">
        <v>2</v>
      </c>
      <c r="K690">
        <v>199</v>
      </c>
      <c r="L690">
        <v>24.05</v>
      </c>
      <c r="M690">
        <v>75</v>
      </c>
      <c r="N690">
        <v>3638.16</v>
      </c>
      <c r="O690">
        <v>7</v>
      </c>
      <c r="P690">
        <v>1</v>
      </c>
      <c r="Q690">
        <v>1</v>
      </c>
      <c r="R690">
        <v>7</v>
      </c>
    </row>
    <row r="691" spans="1:18" x14ac:dyDescent="0.25">
      <c r="A691" t="s">
        <v>19587</v>
      </c>
      <c r="B691" t="s">
        <v>73</v>
      </c>
      <c r="C691" t="s">
        <v>240</v>
      </c>
      <c r="D691" t="s">
        <v>161</v>
      </c>
      <c r="E691" t="s">
        <v>19223</v>
      </c>
      <c r="F691">
        <v>41</v>
      </c>
      <c r="G691">
        <v>316.49</v>
      </c>
      <c r="H691">
        <v>3</v>
      </c>
      <c r="I691">
        <v>11</v>
      </c>
      <c r="J691">
        <v>2</v>
      </c>
      <c r="K691">
        <v>24.49</v>
      </c>
      <c r="L691">
        <v>-6</v>
      </c>
      <c r="M691">
        <v>42</v>
      </c>
      <c r="N691">
        <v>297</v>
      </c>
      <c r="O691">
        <v>0</v>
      </c>
      <c r="P691">
        <v>0</v>
      </c>
      <c r="Q691">
        <v>0</v>
      </c>
      <c r="R691">
        <v>0</v>
      </c>
    </row>
    <row r="692" spans="1:18" x14ac:dyDescent="0.25">
      <c r="A692" t="s">
        <v>19589</v>
      </c>
      <c r="B692" t="s">
        <v>76</v>
      </c>
      <c r="C692" t="s">
        <v>241</v>
      </c>
      <c r="D692" t="s">
        <v>220</v>
      </c>
      <c r="E692" t="s">
        <v>19223</v>
      </c>
      <c r="F692">
        <v>0</v>
      </c>
      <c r="G692">
        <v>0</v>
      </c>
      <c r="H692">
        <v>0</v>
      </c>
      <c r="I692">
        <v>0</v>
      </c>
      <c r="J692">
        <v>0</v>
      </c>
      <c r="K692">
        <v>0</v>
      </c>
      <c r="L692">
        <v>0</v>
      </c>
      <c r="M692">
        <v>0</v>
      </c>
      <c r="N692">
        <v>0</v>
      </c>
      <c r="O692">
        <v>8</v>
      </c>
      <c r="P692">
        <v>0</v>
      </c>
      <c r="Q692">
        <v>2</v>
      </c>
      <c r="R692">
        <v>6</v>
      </c>
    </row>
    <row r="693" spans="1:18" x14ac:dyDescent="0.25">
      <c r="A693" t="s">
        <v>19588</v>
      </c>
      <c r="B693" t="s">
        <v>74</v>
      </c>
      <c r="C693" t="s">
        <v>239</v>
      </c>
      <c r="D693" t="s">
        <v>95</v>
      </c>
      <c r="E693" t="s">
        <v>19223</v>
      </c>
      <c r="F693">
        <v>118</v>
      </c>
      <c r="G693">
        <v>5793</v>
      </c>
      <c r="H693">
        <v>6</v>
      </c>
      <c r="I693">
        <v>412</v>
      </c>
      <c r="J693">
        <v>3</v>
      </c>
      <c r="K693">
        <v>88</v>
      </c>
      <c r="L693">
        <v>46</v>
      </c>
      <c r="M693">
        <v>121</v>
      </c>
      <c r="N693">
        <v>6163</v>
      </c>
      <c r="O693">
        <v>56</v>
      </c>
      <c r="P693">
        <v>3</v>
      </c>
      <c r="Q693">
        <v>10</v>
      </c>
      <c r="R693">
        <v>49</v>
      </c>
    </row>
    <row r="694" spans="1:18" x14ac:dyDescent="0.25">
      <c r="A694" t="s">
        <v>19590</v>
      </c>
      <c r="B694" t="s">
        <v>74</v>
      </c>
      <c r="C694" t="s">
        <v>241</v>
      </c>
      <c r="D694" t="s">
        <v>200</v>
      </c>
      <c r="E694" t="s">
        <v>19223</v>
      </c>
      <c r="F694">
        <v>48</v>
      </c>
      <c r="G694">
        <v>3223</v>
      </c>
      <c r="H694">
        <v>3</v>
      </c>
      <c r="I694">
        <v>158</v>
      </c>
      <c r="J694">
        <v>3</v>
      </c>
      <c r="K694">
        <v>107</v>
      </c>
      <c r="L694">
        <v>9</v>
      </c>
      <c r="M694">
        <v>48</v>
      </c>
      <c r="N694">
        <v>3283</v>
      </c>
      <c r="O694">
        <v>8</v>
      </c>
      <c r="P694">
        <v>0</v>
      </c>
      <c r="Q694">
        <v>0</v>
      </c>
      <c r="R694">
        <v>8</v>
      </c>
    </row>
    <row r="695" spans="1:18" x14ac:dyDescent="0.25">
      <c r="A695" t="s">
        <v>19591</v>
      </c>
      <c r="B695" t="s">
        <v>75</v>
      </c>
      <c r="C695" t="s">
        <v>245</v>
      </c>
      <c r="D695" t="s">
        <v>234</v>
      </c>
      <c r="E695" t="s">
        <v>19223</v>
      </c>
      <c r="F695">
        <v>1</v>
      </c>
      <c r="G695">
        <v>19</v>
      </c>
      <c r="H695">
        <v>0</v>
      </c>
      <c r="I695">
        <v>0</v>
      </c>
      <c r="J695">
        <v>0</v>
      </c>
      <c r="K695">
        <v>0</v>
      </c>
      <c r="L695">
        <v>0</v>
      </c>
      <c r="M695">
        <v>1</v>
      </c>
      <c r="N695">
        <v>19</v>
      </c>
      <c r="O695">
        <v>0</v>
      </c>
      <c r="P695">
        <v>0</v>
      </c>
      <c r="Q695">
        <v>0</v>
      </c>
      <c r="R695">
        <v>0</v>
      </c>
    </row>
    <row r="696" spans="1:18" x14ac:dyDescent="0.25">
      <c r="A696" t="s">
        <v>19592</v>
      </c>
      <c r="B696" t="s">
        <v>74</v>
      </c>
      <c r="C696" t="s">
        <v>240</v>
      </c>
      <c r="D696" t="s">
        <v>163</v>
      </c>
      <c r="E696" t="s">
        <v>19223</v>
      </c>
      <c r="F696">
        <v>100</v>
      </c>
      <c r="G696">
        <v>5165.1099999999997</v>
      </c>
      <c r="H696">
        <v>8</v>
      </c>
      <c r="I696">
        <v>362</v>
      </c>
      <c r="J696">
        <v>4</v>
      </c>
      <c r="K696">
        <v>148</v>
      </c>
      <c r="L696">
        <v>-2.0299999999999998</v>
      </c>
      <c r="M696">
        <v>104</v>
      </c>
      <c r="N696">
        <v>5377.08</v>
      </c>
      <c r="O696">
        <v>17</v>
      </c>
      <c r="P696">
        <v>4</v>
      </c>
      <c r="Q696">
        <v>3</v>
      </c>
      <c r="R696">
        <v>18</v>
      </c>
    </row>
    <row r="697" spans="1:18" x14ac:dyDescent="0.25">
      <c r="A697" t="s">
        <v>19593</v>
      </c>
      <c r="B697" t="s">
        <v>75</v>
      </c>
      <c r="C697" t="s">
        <v>239</v>
      </c>
      <c r="D697" t="s">
        <v>149</v>
      </c>
      <c r="E697" t="s">
        <v>19223</v>
      </c>
      <c r="F697">
        <v>2</v>
      </c>
      <c r="G697">
        <v>37</v>
      </c>
      <c r="H697">
        <v>0</v>
      </c>
      <c r="I697">
        <v>0</v>
      </c>
      <c r="J697">
        <v>0</v>
      </c>
      <c r="K697">
        <v>0</v>
      </c>
      <c r="L697">
        <v>0</v>
      </c>
      <c r="M697">
        <v>2</v>
      </c>
      <c r="N697">
        <v>37</v>
      </c>
      <c r="O697">
        <v>0</v>
      </c>
      <c r="P697">
        <v>0</v>
      </c>
      <c r="Q697">
        <v>0</v>
      </c>
      <c r="R697">
        <v>0</v>
      </c>
    </row>
    <row r="698" spans="1:18" x14ac:dyDescent="0.25">
      <c r="A698" t="s">
        <v>19594</v>
      </c>
      <c r="B698" t="s">
        <v>76</v>
      </c>
      <c r="C698" t="s">
        <v>243</v>
      </c>
      <c r="D698" t="s">
        <v>213</v>
      </c>
      <c r="E698" t="s">
        <v>19223</v>
      </c>
      <c r="F698">
        <v>0</v>
      </c>
      <c r="G698">
        <v>0</v>
      </c>
      <c r="H698">
        <v>0</v>
      </c>
      <c r="I698">
        <v>0</v>
      </c>
      <c r="J698">
        <v>0</v>
      </c>
      <c r="K698">
        <v>0</v>
      </c>
      <c r="L698">
        <v>0</v>
      </c>
      <c r="M698">
        <v>0</v>
      </c>
      <c r="N698">
        <v>0</v>
      </c>
      <c r="O698">
        <v>7</v>
      </c>
      <c r="P698">
        <v>1</v>
      </c>
      <c r="Q698">
        <v>0</v>
      </c>
      <c r="R698">
        <v>8</v>
      </c>
    </row>
    <row r="699" spans="1:18" x14ac:dyDescent="0.25">
      <c r="A699" t="s">
        <v>19595</v>
      </c>
      <c r="B699" t="s">
        <v>73</v>
      </c>
      <c r="C699" t="s">
        <v>239</v>
      </c>
      <c r="D699" t="s">
        <v>142</v>
      </c>
      <c r="E699" t="s">
        <v>19223</v>
      </c>
      <c r="F699">
        <v>111</v>
      </c>
      <c r="G699">
        <v>665.98</v>
      </c>
      <c r="H699">
        <v>2</v>
      </c>
      <c r="I699">
        <v>7</v>
      </c>
      <c r="J699">
        <v>9</v>
      </c>
      <c r="K699">
        <v>57</v>
      </c>
      <c r="L699">
        <v>20.49</v>
      </c>
      <c r="M699">
        <v>104</v>
      </c>
      <c r="N699">
        <v>636.47</v>
      </c>
      <c r="O699">
        <v>9</v>
      </c>
      <c r="P699">
        <v>0</v>
      </c>
      <c r="Q699">
        <v>0</v>
      </c>
      <c r="R699">
        <v>9</v>
      </c>
    </row>
    <row r="700" spans="1:18" x14ac:dyDescent="0.25">
      <c r="A700" t="s">
        <v>19596</v>
      </c>
      <c r="B700" t="s">
        <v>76</v>
      </c>
      <c r="C700" t="s">
        <v>245</v>
      </c>
      <c r="D700" t="s">
        <v>94</v>
      </c>
      <c r="E700" t="s">
        <v>19223</v>
      </c>
      <c r="F700">
        <v>0</v>
      </c>
      <c r="G700">
        <v>0</v>
      </c>
      <c r="H700">
        <v>0</v>
      </c>
      <c r="I700">
        <v>0</v>
      </c>
      <c r="J700">
        <v>0</v>
      </c>
      <c r="K700">
        <v>0</v>
      </c>
      <c r="L700">
        <v>0</v>
      </c>
      <c r="M700">
        <v>0</v>
      </c>
      <c r="N700">
        <v>0</v>
      </c>
      <c r="O700">
        <v>19</v>
      </c>
      <c r="P700">
        <v>2</v>
      </c>
      <c r="Q700">
        <v>2</v>
      </c>
      <c r="R700">
        <v>19</v>
      </c>
    </row>
    <row r="701" spans="1:18" x14ac:dyDescent="0.25">
      <c r="A701" t="s">
        <v>19597</v>
      </c>
      <c r="B701" t="s">
        <v>72</v>
      </c>
      <c r="C701" t="s">
        <v>242</v>
      </c>
      <c r="D701" t="s">
        <v>224</v>
      </c>
      <c r="E701" t="s">
        <v>19223</v>
      </c>
      <c r="F701">
        <v>860</v>
      </c>
      <c r="G701">
        <v>22737.119999999999</v>
      </c>
      <c r="H701">
        <v>49</v>
      </c>
      <c r="I701">
        <v>1451</v>
      </c>
      <c r="J701">
        <v>51</v>
      </c>
      <c r="K701">
        <v>1073.49</v>
      </c>
      <c r="L701">
        <v>114.31</v>
      </c>
      <c r="M701">
        <v>858</v>
      </c>
      <c r="N701">
        <v>23228.94</v>
      </c>
      <c r="O701">
        <v>207</v>
      </c>
      <c r="P701">
        <v>24</v>
      </c>
      <c r="Q701">
        <v>36</v>
      </c>
      <c r="R701">
        <v>195</v>
      </c>
    </row>
    <row r="702" spans="1:18" x14ac:dyDescent="0.25">
      <c r="A702" t="s">
        <v>19598</v>
      </c>
      <c r="B702" t="s">
        <v>76</v>
      </c>
      <c r="C702" t="s">
        <v>240</v>
      </c>
      <c r="D702" t="s">
        <v>172</v>
      </c>
      <c r="E702" t="s">
        <v>19223</v>
      </c>
      <c r="F702">
        <v>0</v>
      </c>
      <c r="G702">
        <v>0</v>
      </c>
      <c r="H702">
        <v>0</v>
      </c>
      <c r="I702">
        <v>0</v>
      </c>
      <c r="J702">
        <v>0</v>
      </c>
      <c r="K702">
        <v>0</v>
      </c>
      <c r="L702">
        <v>0</v>
      </c>
      <c r="M702">
        <v>0</v>
      </c>
      <c r="N702">
        <v>0</v>
      </c>
      <c r="O702">
        <v>24</v>
      </c>
      <c r="P702">
        <v>0</v>
      </c>
      <c r="Q702">
        <v>6</v>
      </c>
      <c r="R702">
        <v>18</v>
      </c>
    </row>
    <row r="703" spans="1:18" x14ac:dyDescent="0.25">
      <c r="A703" t="s">
        <v>19599</v>
      </c>
      <c r="B703" t="s">
        <v>74</v>
      </c>
      <c r="C703" t="s">
        <v>240</v>
      </c>
      <c r="D703" t="s">
        <v>125</v>
      </c>
      <c r="E703" t="s">
        <v>19223</v>
      </c>
      <c r="F703">
        <v>71</v>
      </c>
      <c r="G703">
        <v>3722</v>
      </c>
      <c r="H703">
        <v>3</v>
      </c>
      <c r="I703">
        <v>115</v>
      </c>
      <c r="J703">
        <v>4</v>
      </c>
      <c r="K703">
        <v>119</v>
      </c>
      <c r="L703">
        <v>8</v>
      </c>
      <c r="M703">
        <v>70</v>
      </c>
      <c r="N703">
        <v>3726</v>
      </c>
      <c r="O703">
        <v>8</v>
      </c>
      <c r="P703">
        <v>0</v>
      </c>
      <c r="Q703">
        <v>0</v>
      </c>
      <c r="R703">
        <v>8</v>
      </c>
    </row>
    <row r="704" spans="1:18" x14ac:dyDescent="0.25">
      <c r="A704" t="s">
        <v>19600</v>
      </c>
      <c r="B704" t="s">
        <v>72</v>
      </c>
      <c r="C704" t="s">
        <v>244</v>
      </c>
      <c r="D704" t="s">
        <v>217</v>
      </c>
      <c r="E704" t="s">
        <v>19223</v>
      </c>
      <c r="F704">
        <v>122</v>
      </c>
      <c r="G704">
        <v>3512</v>
      </c>
      <c r="H704">
        <v>5</v>
      </c>
      <c r="I704">
        <v>68</v>
      </c>
      <c r="J704">
        <v>6</v>
      </c>
      <c r="K704">
        <v>47</v>
      </c>
      <c r="L704">
        <v>112</v>
      </c>
      <c r="M704">
        <v>121</v>
      </c>
      <c r="N704">
        <v>3645</v>
      </c>
      <c r="O704">
        <v>33</v>
      </c>
      <c r="P704">
        <v>4</v>
      </c>
      <c r="Q704">
        <v>5</v>
      </c>
      <c r="R704">
        <v>32</v>
      </c>
    </row>
    <row r="705" spans="1:18" x14ac:dyDescent="0.25">
      <c r="A705" t="s">
        <v>19601</v>
      </c>
      <c r="B705" t="s">
        <v>74</v>
      </c>
      <c r="C705" t="s">
        <v>237</v>
      </c>
      <c r="D705" t="s">
        <v>173</v>
      </c>
      <c r="E705" t="s">
        <v>19223</v>
      </c>
      <c r="F705">
        <v>87</v>
      </c>
      <c r="G705">
        <v>5065.33</v>
      </c>
      <c r="H705">
        <v>8</v>
      </c>
      <c r="I705">
        <v>292</v>
      </c>
      <c r="J705">
        <v>2</v>
      </c>
      <c r="K705">
        <v>166</v>
      </c>
      <c r="L705">
        <v>4.91</v>
      </c>
      <c r="M705">
        <v>93</v>
      </c>
      <c r="N705">
        <v>5196.24</v>
      </c>
      <c r="O705">
        <v>12</v>
      </c>
      <c r="P705">
        <v>1</v>
      </c>
      <c r="Q705">
        <v>1</v>
      </c>
      <c r="R705">
        <v>12</v>
      </c>
    </row>
    <row r="706" spans="1:18" x14ac:dyDescent="0.25">
      <c r="A706" t="s">
        <v>19602</v>
      </c>
      <c r="B706" t="s">
        <v>76</v>
      </c>
      <c r="C706" t="s">
        <v>242</v>
      </c>
      <c r="D706" t="s">
        <v>176</v>
      </c>
      <c r="E706" t="s">
        <v>19223</v>
      </c>
      <c r="F706">
        <v>0</v>
      </c>
      <c r="G706">
        <v>0</v>
      </c>
      <c r="H706">
        <v>0</v>
      </c>
      <c r="I706">
        <v>0</v>
      </c>
      <c r="J706">
        <v>0</v>
      </c>
      <c r="K706">
        <v>0</v>
      </c>
      <c r="L706">
        <v>0</v>
      </c>
      <c r="M706">
        <v>0</v>
      </c>
      <c r="N706">
        <v>0</v>
      </c>
      <c r="O706">
        <v>125</v>
      </c>
      <c r="P706">
        <v>16</v>
      </c>
      <c r="Q706">
        <v>30</v>
      </c>
      <c r="R706">
        <v>111</v>
      </c>
    </row>
    <row r="707" spans="1:18" x14ac:dyDescent="0.25">
      <c r="A707" t="s">
        <v>19603</v>
      </c>
      <c r="B707" t="s">
        <v>72</v>
      </c>
      <c r="C707" t="s">
        <v>244</v>
      </c>
      <c r="D707" t="s">
        <v>232</v>
      </c>
      <c r="E707" t="s">
        <v>19223</v>
      </c>
      <c r="F707">
        <v>127</v>
      </c>
      <c r="G707">
        <v>4097.82</v>
      </c>
      <c r="H707">
        <v>5</v>
      </c>
      <c r="I707">
        <v>207</v>
      </c>
      <c r="J707">
        <v>6</v>
      </c>
      <c r="K707">
        <v>130</v>
      </c>
      <c r="L707">
        <v>47.89</v>
      </c>
      <c r="M707">
        <v>126</v>
      </c>
      <c r="N707">
        <v>4222.71</v>
      </c>
      <c r="O707">
        <v>36</v>
      </c>
      <c r="P707">
        <v>7</v>
      </c>
      <c r="Q707">
        <v>4</v>
      </c>
      <c r="R707">
        <v>39</v>
      </c>
    </row>
    <row r="708" spans="1:18" x14ac:dyDescent="0.25">
      <c r="A708" t="s">
        <v>19604</v>
      </c>
      <c r="B708" t="s">
        <v>72</v>
      </c>
      <c r="C708" t="s">
        <v>243</v>
      </c>
      <c r="D708" t="s">
        <v>92</v>
      </c>
      <c r="E708" t="s">
        <v>19223</v>
      </c>
      <c r="F708">
        <v>298</v>
      </c>
      <c r="G708">
        <v>7888.22</v>
      </c>
      <c r="H708">
        <v>9</v>
      </c>
      <c r="I708">
        <v>264.47000000000003</v>
      </c>
      <c r="J708">
        <v>15</v>
      </c>
      <c r="K708">
        <v>246</v>
      </c>
      <c r="L708">
        <v>-4.1399999999999997</v>
      </c>
      <c r="M708">
        <v>292</v>
      </c>
      <c r="N708">
        <v>7902.55</v>
      </c>
      <c r="O708">
        <v>63</v>
      </c>
      <c r="P708">
        <v>13</v>
      </c>
      <c r="Q708">
        <v>10</v>
      </c>
      <c r="R708">
        <v>66</v>
      </c>
    </row>
    <row r="709" spans="1:18" x14ac:dyDescent="0.25">
      <c r="A709" t="s">
        <v>19605</v>
      </c>
      <c r="B709" t="s">
        <v>72</v>
      </c>
      <c r="C709" t="s">
        <v>238</v>
      </c>
      <c r="D709" t="s">
        <v>212</v>
      </c>
      <c r="E709" t="s">
        <v>19223</v>
      </c>
      <c r="F709">
        <v>176</v>
      </c>
      <c r="G709">
        <v>3446.18</v>
      </c>
      <c r="H709">
        <v>9</v>
      </c>
      <c r="I709">
        <v>81</v>
      </c>
      <c r="J709">
        <v>5</v>
      </c>
      <c r="K709">
        <v>30.49</v>
      </c>
      <c r="L709">
        <v>-35.200000000000003</v>
      </c>
      <c r="M709">
        <v>180</v>
      </c>
      <c r="N709">
        <v>3461.49</v>
      </c>
      <c r="O709">
        <v>83</v>
      </c>
      <c r="P709">
        <v>13</v>
      </c>
      <c r="Q709">
        <v>13</v>
      </c>
      <c r="R709">
        <v>83</v>
      </c>
    </row>
    <row r="710" spans="1:18" x14ac:dyDescent="0.25">
      <c r="A710" t="s">
        <v>19606</v>
      </c>
      <c r="B710" t="s">
        <v>72</v>
      </c>
      <c r="C710" t="s">
        <v>239</v>
      </c>
      <c r="D710" t="s">
        <v>138</v>
      </c>
      <c r="E710" t="s">
        <v>19223</v>
      </c>
      <c r="F710">
        <v>291</v>
      </c>
      <c r="G710">
        <v>7609.09</v>
      </c>
      <c r="H710">
        <v>14</v>
      </c>
      <c r="I710">
        <v>308.94</v>
      </c>
      <c r="J710">
        <v>12</v>
      </c>
      <c r="K710">
        <v>312.49</v>
      </c>
      <c r="L710">
        <v>123.95</v>
      </c>
      <c r="M710">
        <v>293</v>
      </c>
      <c r="N710">
        <v>7729.49</v>
      </c>
      <c r="O710">
        <v>112</v>
      </c>
      <c r="P710">
        <v>9</v>
      </c>
      <c r="Q710">
        <v>15</v>
      </c>
      <c r="R710">
        <v>106</v>
      </c>
    </row>
    <row r="711" spans="1:18" x14ac:dyDescent="0.25">
      <c r="A711" t="s">
        <v>19607</v>
      </c>
      <c r="B711" t="s">
        <v>72</v>
      </c>
      <c r="C711" t="s">
        <v>241</v>
      </c>
      <c r="D711" t="s">
        <v>184</v>
      </c>
      <c r="E711" t="s">
        <v>19223</v>
      </c>
      <c r="F711">
        <v>204</v>
      </c>
      <c r="G711">
        <v>5419.47</v>
      </c>
      <c r="H711">
        <v>9</v>
      </c>
      <c r="I711">
        <v>419</v>
      </c>
      <c r="J711">
        <v>13</v>
      </c>
      <c r="K711">
        <v>345</v>
      </c>
      <c r="L711">
        <v>-22.37</v>
      </c>
      <c r="M711">
        <v>200</v>
      </c>
      <c r="N711">
        <v>5471.1</v>
      </c>
      <c r="O711">
        <v>41</v>
      </c>
      <c r="P711">
        <v>6</v>
      </c>
      <c r="Q711">
        <v>3</v>
      </c>
      <c r="R711">
        <v>44</v>
      </c>
    </row>
    <row r="712" spans="1:18" x14ac:dyDescent="0.25">
      <c r="A712" t="s">
        <v>19608</v>
      </c>
      <c r="B712" t="s">
        <v>75</v>
      </c>
      <c r="C712" t="s">
        <v>237</v>
      </c>
      <c r="D712" t="s">
        <v>113</v>
      </c>
      <c r="E712" t="s">
        <v>19223</v>
      </c>
      <c r="F712">
        <v>1</v>
      </c>
      <c r="G712">
        <v>16</v>
      </c>
      <c r="H712">
        <v>1</v>
      </c>
      <c r="I712">
        <v>20</v>
      </c>
      <c r="J712">
        <v>1</v>
      </c>
      <c r="K712">
        <v>16</v>
      </c>
      <c r="L712">
        <v>0</v>
      </c>
      <c r="M712">
        <v>1</v>
      </c>
      <c r="N712">
        <v>20</v>
      </c>
      <c r="O712">
        <v>0</v>
      </c>
      <c r="P712">
        <v>0</v>
      </c>
      <c r="Q712">
        <v>0</v>
      </c>
      <c r="R712">
        <v>0</v>
      </c>
    </row>
    <row r="713" spans="1:18" x14ac:dyDescent="0.25">
      <c r="A713" t="s">
        <v>19609</v>
      </c>
      <c r="B713" t="s">
        <v>76</v>
      </c>
      <c r="C713" t="s">
        <v>238</v>
      </c>
      <c r="D713" t="s">
        <v>86</v>
      </c>
      <c r="E713" t="s">
        <v>19223</v>
      </c>
      <c r="F713">
        <v>0</v>
      </c>
      <c r="G713">
        <v>0</v>
      </c>
      <c r="H713">
        <v>0</v>
      </c>
      <c r="I713">
        <v>0</v>
      </c>
      <c r="J713">
        <v>0</v>
      </c>
      <c r="K713">
        <v>0</v>
      </c>
      <c r="L713">
        <v>0</v>
      </c>
      <c r="M713">
        <v>0</v>
      </c>
      <c r="N713">
        <v>0</v>
      </c>
      <c r="O713">
        <v>13</v>
      </c>
      <c r="P713">
        <v>0</v>
      </c>
      <c r="Q713">
        <v>2</v>
      </c>
      <c r="R713">
        <v>11</v>
      </c>
    </row>
    <row r="714" spans="1:18" x14ac:dyDescent="0.25">
      <c r="A714" t="s">
        <v>19610</v>
      </c>
      <c r="B714" t="s">
        <v>72</v>
      </c>
      <c r="C714" t="s">
        <v>242</v>
      </c>
      <c r="D714" t="s">
        <v>180</v>
      </c>
      <c r="E714" t="s">
        <v>19223</v>
      </c>
      <c r="F714">
        <v>154</v>
      </c>
      <c r="G714">
        <v>4293.49</v>
      </c>
      <c r="H714">
        <v>7</v>
      </c>
      <c r="I714">
        <v>74</v>
      </c>
      <c r="J714">
        <v>7</v>
      </c>
      <c r="K714">
        <v>176</v>
      </c>
      <c r="L714">
        <v>79.45</v>
      </c>
      <c r="M714">
        <v>154</v>
      </c>
      <c r="N714">
        <v>4270.9399999999996</v>
      </c>
      <c r="O714">
        <v>40</v>
      </c>
      <c r="P714">
        <v>4</v>
      </c>
      <c r="Q714">
        <v>3</v>
      </c>
      <c r="R714">
        <v>41</v>
      </c>
    </row>
    <row r="715" spans="1:18" x14ac:dyDescent="0.25">
      <c r="A715" t="s">
        <v>19611</v>
      </c>
      <c r="B715" t="s">
        <v>72</v>
      </c>
      <c r="C715" t="s">
        <v>239</v>
      </c>
      <c r="D715" t="s">
        <v>135</v>
      </c>
      <c r="E715" t="s">
        <v>19223</v>
      </c>
      <c r="F715">
        <v>304</v>
      </c>
      <c r="G715">
        <v>8275.49</v>
      </c>
      <c r="H715">
        <v>14</v>
      </c>
      <c r="I715">
        <v>452</v>
      </c>
      <c r="J715">
        <v>27</v>
      </c>
      <c r="K715">
        <v>556</v>
      </c>
      <c r="L715">
        <v>-0.02</v>
      </c>
      <c r="M715">
        <v>291</v>
      </c>
      <c r="N715">
        <v>8171.47</v>
      </c>
      <c r="O715">
        <v>118</v>
      </c>
      <c r="P715">
        <v>13</v>
      </c>
      <c r="Q715">
        <v>19</v>
      </c>
      <c r="R715">
        <v>112</v>
      </c>
    </row>
    <row r="716" spans="1:18" x14ac:dyDescent="0.25">
      <c r="A716" t="s">
        <v>19612</v>
      </c>
      <c r="B716" t="s">
        <v>72</v>
      </c>
      <c r="C716" t="s">
        <v>242</v>
      </c>
      <c r="D716" t="s">
        <v>207</v>
      </c>
      <c r="E716" t="s">
        <v>19223</v>
      </c>
      <c r="F716">
        <v>1575</v>
      </c>
      <c r="G716">
        <v>38406.300000000003</v>
      </c>
      <c r="H716">
        <v>56</v>
      </c>
      <c r="I716">
        <v>1575.94</v>
      </c>
      <c r="J716">
        <v>71</v>
      </c>
      <c r="K716">
        <v>1423.98</v>
      </c>
      <c r="L716">
        <v>220.76</v>
      </c>
      <c r="M716">
        <v>1560</v>
      </c>
      <c r="N716">
        <v>38779.019999999997</v>
      </c>
      <c r="O716">
        <v>463</v>
      </c>
      <c r="P716">
        <v>32</v>
      </c>
      <c r="Q716">
        <v>74</v>
      </c>
      <c r="R716">
        <v>421</v>
      </c>
    </row>
    <row r="717" spans="1:18" x14ac:dyDescent="0.25">
      <c r="A717" t="s">
        <v>19613</v>
      </c>
      <c r="B717" t="s">
        <v>74</v>
      </c>
      <c r="C717" t="s">
        <v>239</v>
      </c>
      <c r="D717" t="s">
        <v>142</v>
      </c>
      <c r="E717" t="s">
        <v>19223</v>
      </c>
      <c r="F717">
        <v>91</v>
      </c>
      <c r="G717">
        <v>4611</v>
      </c>
      <c r="H717">
        <v>4</v>
      </c>
      <c r="I717">
        <v>117</v>
      </c>
      <c r="J717">
        <v>2</v>
      </c>
      <c r="K717">
        <v>106</v>
      </c>
      <c r="L717">
        <v>4</v>
      </c>
      <c r="M717">
        <v>93</v>
      </c>
      <c r="N717">
        <v>4626</v>
      </c>
      <c r="O717">
        <v>36</v>
      </c>
      <c r="P717">
        <v>4</v>
      </c>
      <c r="Q717">
        <v>4</v>
      </c>
      <c r="R717">
        <v>36</v>
      </c>
    </row>
    <row r="718" spans="1:18" x14ac:dyDescent="0.25">
      <c r="A718" t="s">
        <v>19614</v>
      </c>
      <c r="B718" t="s">
        <v>72</v>
      </c>
      <c r="C718" t="s">
        <v>238</v>
      </c>
      <c r="D718" t="s">
        <v>165</v>
      </c>
      <c r="E718" t="s">
        <v>19223</v>
      </c>
      <c r="F718">
        <v>556</v>
      </c>
      <c r="G718">
        <v>14345.98</v>
      </c>
      <c r="H718">
        <v>27</v>
      </c>
      <c r="I718">
        <v>382.47</v>
      </c>
      <c r="J718">
        <v>33</v>
      </c>
      <c r="K718">
        <v>538.49</v>
      </c>
      <c r="L718">
        <v>164.98</v>
      </c>
      <c r="M718">
        <v>550</v>
      </c>
      <c r="N718">
        <v>14354.94</v>
      </c>
      <c r="O718">
        <v>77</v>
      </c>
      <c r="P718">
        <v>9</v>
      </c>
      <c r="Q718">
        <v>10</v>
      </c>
      <c r="R718">
        <v>76</v>
      </c>
    </row>
    <row r="719" spans="1:18" x14ac:dyDescent="0.25">
      <c r="A719" t="s">
        <v>19615</v>
      </c>
      <c r="B719" t="s">
        <v>72</v>
      </c>
      <c r="C719" t="s">
        <v>241</v>
      </c>
      <c r="D719" t="s">
        <v>129</v>
      </c>
      <c r="E719" t="s">
        <v>19223</v>
      </c>
      <c r="F719">
        <v>104</v>
      </c>
      <c r="G719">
        <v>2854</v>
      </c>
      <c r="H719">
        <v>1</v>
      </c>
      <c r="I719">
        <v>6.47</v>
      </c>
      <c r="J719">
        <v>4</v>
      </c>
      <c r="K719">
        <v>48</v>
      </c>
      <c r="L719">
        <v>23</v>
      </c>
      <c r="M719">
        <v>101</v>
      </c>
      <c r="N719">
        <v>2835.47</v>
      </c>
      <c r="O719">
        <v>10</v>
      </c>
      <c r="P719">
        <v>0</v>
      </c>
      <c r="Q719">
        <v>1</v>
      </c>
      <c r="R719">
        <v>9</v>
      </c>
    </row>
    <row r="720" spans="1:18" x14ac:dyDescent="0.25">
      <c r="A720" t="s">
        <v>19616</v>
      </c>
      <c r="B720" t="s">
        <v>19169</v>
      </c>
      <c r="C720" t="s">
        <v>245</v>
      </c>
      <c r="D720" t="s">
        <v>121</v>
      </c>
      <c r="E720" t="s">
        <v>19223</v>
      </c>
      <c r="F720">
        <v>0</v>
      </c>
      <c r="G720">
        <v>0</v>
      </c>
      <c r="H720">
        <v>1</v>
      </c>
      <c r="I720">
        <v>6</v>
      </c>
      <c r="J720">
        <v>0</v>
      </c>
      <c r="K720">
        <v>0</v>
      </c>
      <c r="L720">
        <v>0</v>
      </c>
      <c r="M720">
        <v>1</v>
      </c>
      <c r="N720">
        <v>6</v>
      </c>
      <c r="O720">
        <v>0</v>
      </c>
      <c r="P720">
        <v>0</v>
      </c>
      <c r="Q720">
        <v>0</v>
      </c>
      <c r="R720">
        <v>0</v>
      </c>
    </row>
    <row r="721" spans="1:18" x14ac:dyDescent="0.25">
      <c r="A721" t="s">
        <v>19617</v>
      </c>
      <c r="B721" t="s">
        <v>73</v>
      </c>
      <c r="C721" t="s">
        <v>245</v>
      </c>
      <c r="D721" t="s">
        <v>185</v>
      </c>
      <c r="E721" t="s">
        <v>19223</v>
      </c>
      <c r="F721">
        <v>131</v>
      </c>
      <c r="G721">
        <v>816.49</v>
      </c>
      <c r="H721">
        <v>5</v>
      </c>
      <c r="I721">
        <v>26.47</v>
      </c>
      <c r="J721">
        <v>5</v>
      </c>
      <c r="K721">
        <v>29</v>
      </c>
      <c r="L721">
        <v>2.98</v>
      </c>
      <c r="M721">
        <v>131</v>
      </c>
      <c r="N721">
        <v>816.94</v>
      </c>
      <c r="O721">
        <v>6</v>
      </c>
      <c r="P721">
        <v>0</v>
      </c>
      <c r="Q721">
        <v>2</v>
      </c>
      <c r="R721">
        <v>4</v>
      </c>
    </row>
    <row r="722" spans="1:18" x14ac:dyDescent="0.25">
      <c r="A722" t="s">
        <v>19618</v>
      </c>
      <c r="B722" t="s">
        <v>76</v>
      </c>
      <c r="C722" t="s">
        <v>239</v>
      </c>
      <c r="D722" t="s">
        <v>123</v>
      </c>
      <c r="E722" t="s">
        <v>19223</v>
      </c>
      <c r="F722">
        <v>0</v>
      </c>
      <c r="G722">
        <v>0</v>
      </c>
      <c r="H722">
        <v>0</v>
      </c>
      <c r="I722">
        <v>0</v>
      </c>
      <c r="J722">
        <v>0</v>
      </c>
      <c r="K722">
        <v>0</v>
      </c>
      <c r="L722">
        <v>0</v>
      </c>
      <c r="M722">
        <v>0</v>
      </c>
      <c r="N722">
        <v>0</v>
      </c>
      <c r="O722">
        <v>315</v>
      </c>
      <c r="P722">
        <v>23</v>
      </c>
      <c r="Q722">
        <v>37</v>
      </c>
      <c r="R722">
        <v>301</v>
      </c>
    </row>
    <row r="723" spans="1:18" x14ac:dyDescent="0.25">
      <c r="A723" t="s">
        <v>19619</v>
      </c>
      <c r="B723" t="s">
        <v>72</v>
      </c>
      <c r="C723" t="s">
        <v>239</v>
      </c>
      <c r="D723" t="s">
        <v>154</v>
      </c>
      <c r="E723" t="s">
        <v>19223</v>
      </c>
      <c r="F723">
        <v>413</v>
      </c>
      <c r="G723">
        <v>9725.89</v>
      </c>
      <c r="H723">
        <v>30</v>
      </c>
      <c r="I723">
        <v>1030</v>
      </c>
      <c r="J723">
        <v>36</v>
      </c>
      <c r="K723">
        <v>840</v>
      </c>
      <c r="L723">
        <v>52.91</v>
      </c>
      <c r="M723">
        <v>407</v>
      </c>
      <c r="N723">
        <v>9968.7999999999993</v>
      </c>
      <c r="O723">
        <v>234</v>
      </c>
      <c r="P723">
        <v>29</v>
      </c>
      <c r="Q723">
        <v>26</v>
      </c>
      <c r="R723">
        <v>237</v>
      </c>
    </row>
    <row r="724" spans="1:18" x14ac:dyDescent="0.25">
      <c r="A724" t="s">
        <v>19620</v>
      </c>
      <c r="B724" t="s">
        <v>76</v>
      </c>
      <c r="C724" t="s">
        <v>240</v>
      </c>
      <c r="D724" t="s">
        <v>182</v>
      </c>
      <c r="E724" t="s">
        <v>19223</v>
      </c>
      <c r="F724">
        <v>0</v>
      </c>
      <c r="G724">
        <v>0</v>
      </c>
      <c r="H724">
        <v>0</v>
      </c>
      <c r="I724">
        <v>0</v>
      </c>
      <c r="J724">
        <v>0</v>
      </c>
      <c r="K724">
        <v>0</v>
      </c>
      <c r="L724">
        <v>0</v>
      </c>
      <c r="M724">
        <v>0</v>
      </c>
      <c r="N724">
        <v>0</v>
      </c>
      <c r="O724">
        <v>1</v>
      </c>
      <c r="P724">
        <v>0</v>
      </c>
      <c r="Q724">
        <v>1</v>
      </c>
      <c r="R724">
        <v>0</v>
      </c>
    </row>
    <row r="725" spans="1:18" x14ac:dyDescent="0.25">
      <c r="A725" t="s">
        <v>19621</v>
      </c>
      <c r="B725" t="s">
        <v>75</v>
      </c>
      <c r="C725" t="s">
        <v>241</v>
      </c>
      <c r="D725" t="s">
        <v>100</v>
      </c>
      <c r="E725" t="s">
        <v>19223</v>
      </c>
      <c r="F725">
        <v>1</v>
      </c>
      <c r="G725">
        <v>15</v>
      </c>
      <c r="H725">
        <v>0</v>
      </c>
      <c r="I725">
        <v>0</v>
      </c>
      <c r="J725">
        <v>0</v>
      </c>
      <c r="K725">
        <v>0</v>
      </c>
      <c r="L725">
        <v>0</v>
      </c>
      <c r="M725">
        <v>1</v>
      </c>
      <c r="N725">
        <v>15</v>
      </c>
      <c r="O725">
        <v>0</v>
      </c>
      <c r="P725">
        <v>0</v>
      </c>
      <c r="Q725">
        <v>0</v>
      </c>
      <c r="R725">
        <v>0</v>
      </c>
    </row>
    <row r="726" spans="1:18" x14ac:dyDescent="0.25">
      <c r="A726" t="s">
        <v>19622</v>
      </c>
      <c r="B726" t="s">
        <v>72</v>
      </c>
      <c r="C726" t="s">
        <v>239</v>
      </c>
      <c r="D726" t="s">
        <v>120</v>
      </c>
      <c r="E726" t="s">
        <v>19223</v>
      </c>
      <c r="F726">
        <v>298</v>
      </c>
      <c r="G726">
        <v>8144.07</v>
      </c>
      <c r="H726">
        <v>11</v>
      </c>
      <c r="I726">
        <v>255</v>
      </c>
      <c r="J726">
        <v>19</v>
      </c>
      <c r="K726">
        <v>349.49</v>
      </c>
      <c r="L726">
        <v>75.91</v>
      </c>
      <c r="M726">
        <v>290</v>
      </c>
      <c r="N726">
        <v>8125.49</v>
      </c>
      <c r="O726">
        <v>211</v>
      </c>
      <c r="P726">
        <v>8</v>
      </c>
      <c r="Q726">
        <v>19</v>
      </c>
      <c r="R726">
        <v>200</v>
      </c>
    </row>
    <row r="727" spans="1:18" x14ac:dyDescent="0.25">
      <c r="A727" t="s">
        <v>19623</v>
      </c>
      <c r="B727" t="s">
        <v>73</v>
      </c>
      <c r="C727" t="s">
        <v>241</v>
      </c>
      <c r="D727" t="s">
        <v>150</v>
      </c>
      <c r="E727" t="s">
        <v>19223</v>
      </c>
      <c r="F727">
        <v>450</v>
      </c>
      <c r="G727">
        <v>2877.94</v>
      </c>
      <c r="H727">
        <v>11</v>
      </c>
      <c r="I727">
        <v>62</v>
      </c>
      <c r="J727">
        <v>29</v>
      </c>
      <c r="K727">
        <v>174</v>
      </c>
      <c r="L727">
        <v>37.82</v>
      </c>
      <c r="M727">
        <v>432</v>
      </c>
      <c r="N727">
        <v>2803.76</v>
      </c>
      <c r="O727">
        <v>11</v>
      </c>
      <c r="P727">
        <v>1</v>
      </c>
      <c r="Q727">
        <v>3</v>
      </c>
      <c r="R727">
        <v>9</v>
      </c>
    </row>
    <row r="728" spans="1:18" x14ac:dyDescent="0.25">
      <c r="A728" t="s">
        <v>19624</v>
      </c>
      <c r="B728" t="s">
        <v>72</v>
      </c>
      <c r="C728" t="s">
        <v>239</v>
      </c>
      <c r="D728" t="s">
        <v>225</v>
      </c>
      <c r="E728" t="s">
        <v>19223</v>
      </c>
      <c r="F728">
        <v>130</v>
      </c>
      <c r="G728">
        <v>4245.9799999999996</v>
      </c>
      <c r="H728">
        <v>10</v>
      </c>
      <c r="I728">
        <v>289.47000000000003</v>
      </c>
      <c r="J728">
        <v>7</v>
      </c>
      <c r="K728">
        <v>132</v>
      </c>
      <c r="L728">
        <v>26.96</v>
      </c>
      <c r="M728">
        <v>133</v>
      </c>
      <c r="N728">
        <v>4430.41</v>
      </c>
      <c r="O728">
        <v>49</v>
      </c>
      <c r="P728">
        <v>3</v>
      </c>
      <c r="Q728">
        <v>7</v>
      </c>
      <c r="R728">
        <v>45</v>
      </c>
    </row>
    <row r="729" spans="1:18" x14ac:dyDescent="0.25">
      <c r="A729" t="s">
        <v>19625</v>
      </c>
      <c r="B729" t="s">
        <v>73</v>
      </c>
      <c r="C729" t="s">
        <v>243</v>
      </c>
      <c r="D729" t="s">
        <v>169</v>
      </c>
      <c r="E729" t="s">
        <v>19223</v>
      </c>
      <c r="F729">
        <v>114</v>
      </c>
      <c r="G729">
        <v>780</v>
      </c>
      <c r="H729">
        <v>8</v>
      </c>
      <c r="I729">
        <v>41</v>
      </c>
      <c r="J729">
        <v>8</v>
      </c>
      <c r="K729">
        <v>56</v>
      </c>
      <c r="L729">
        <v>4.47</v>
      </c>
      <c r="M729">
        <v>114</v>
      </c>
      <c r="N729">
        <v>769.47</v>
      </c>
      <c r="O729">
        <v>2</v>
      </c>
      <c r="P729">
        <v>2</v>
      </c>
      <c r="Q729">
        <v>0</v>
      </c>
      <c r="R729">
        <v>4</v>
      </c>
    </row>
    <row r="730" spans="1:18" x14ac:dyDescent="0.25">
      <c r="A730" t="s">
        <v>19626</v>
      </c>
      <c r="B730" t="s">
        <v>76</v>
      </c>
      <c r="C730" t="s">
        <v>244</v>
      </c>
      <c r="D730" t="s">
        <v>201</v>
      </c>
      <c r="E730" t="s">
        <v>19223</v>
      </c>
      <c r="F730">
        <v>0</v>
      </c>
      <c r="G730">
        <v>0</v>
      </c>
      <c r="H730">
        <v>0</v>
      </c>
      <c r="I730">
        <v>0</v>
      </c>
      <c r="J730">
        <v>0</v>
      </c>
      <c r="K730">
        <v>0</v>
      </c>
      <c r="L730">
        <v>0</v>
      </c>
      <c r="M730">
        <v>0</v>
      </c>
      <c r="N730">
        <v>0</v>
      </c>
      <c r="O730">
        <v>27</v>
      </c>
      <c r="P730">
        <v>2</v>
      </c>
      <c r="Q730">
        <v>4</v>
      </c>
      <c r="R730">
        <v>25</v>
      </c>
    </row>
    <row r="731" spans="1:18" x14ac:dyDescent="0.25">
      <c r="A731" t="s">
        <v>19627</v>
      </c>
      <c r="B731" t="s">
        <v>73</v>
      </c>
      <c r="C731" t="s">
        <v>237</v>
      </c>
      <c r="D731" t="s">
        <v>186</v>
      </c>
      <c r="E731" t="s">
        <v>19223</v>
      </c>
      <c r="F731">
        <v>7</v>
      </c>
      <c r="G731">
        <v>40</v>
      </c>
      <c r="H731">
        <v>3</v>
      </c>
      <c r="I731">
        <v>18.47</v>
      </c>
      <c r="J731">
        <v>0</v>
      </c>
      <c r="K731">
        <v>0</v>
      </c>
      <c r="L731">
        <v>0</v>
      </c>
      <c r="M731">
        <v>10</v>
      </c>
      <c r="N731">
        <v>58.47</v>
      </c>
      <c r="O731">
        <v>1</v>
      </c>
      <c r="P731">
        <v>0</v>
      </c>
      <c r="Q731">
        <v>0</v>
      </c>
      <c r="R731">
        <v>1</v>
      </c>
    </row>
    <row r="732" spans="1:18" x14ac:dyDescent="0.25">
      <c r="A732" t="s">
        <v>19628</v>
      </c>
      <c r="B732" t="s">
        <v>72</v>
      </c>
      <c r="C732" t="s">
        <v>242</v>
      </c>
      <c r="D732" t="s">
        <v>162</v>
      </c>
      <c r="E732" t="s">
        <v>19223</v>
      </c>
      <c r="F732">
        <v>272</v>
      </c>
      <c r="G732">
        <v>7638.49</v>
      </c>
      <c r="H732">
        <v>14</v>
      </c>
      <c r="I732">
        <v>514</v>
      </c>
      <c r="J732">
        <v>20</v>
      </c>
      <c r="K732">
        <v>590</v>
      </c>
      <c r="L732">
        <v>74.510000000000005</v>
      </c>
      <c r="M732">
        <v>266</v>
      </c>
      <c r="N732">
        <v>7637</v>
      </c>
      <c r="O732">
        <v>103</v>
      </c>
      <c r="P732">
        <v>11</v>
      </c>
      <c r="Q732">
        <v>11</v>
      </c>
      <c r="R732">
        <v>103</v>
      </c>
    </row>
    <row r="733" spans="1:18" x14ac:dyDescent="0.25">
      <c r="A733" t="s">
        <v>19629</v>
      </c>
      <c r="B733" t="s">
        <v>76</v>
      </c>
      <c r="C733" t="s">
        <v>243</v>
      </c>
      <c r="D733" t="s">
        <v>108</v>
      </c>
      <c r="E733" t="s">
        <v>19223</v>
      </c>
      <c r="F733">
        <v>0</v>
      </c>
      <c r="G733">
        <v>0</v>
      </c>
      <c r="H733">
        <v>0</v>
      </c>
      <c r="I733">
        <v>0</v>
      </c>
      <c r="J733">
        <v>0</v>
      </c>
      <c r="K733">
        <v>0</v>
      </c>
      <c r="L733">
        <v>0</v>
      </c>
      <c r="M733">
        <v>0</v>
      </c>
      <c r="N733">
        <v>0</v>
      </c>
      <c r="O733">
        <v>22</v>
      </c>
      <c r="P733">
        <v>7</v>
      </c>
      <c r="Q733">
        <v>8</v>
      </c>
      <c r="R733">
        <v>21</v>
      </c>
    </row>
    <row r="734" spans="1:18" x14ac:dyDescent="0.25">
      <c r="A734" t="s">
        <v>19630</v>
      </c>
      <c r="B734" t="s">
        <v>72</v>
      </c>
      <c r="C734" t="s">
        <v>244</v>
      </c>
      <c r="D734" t="s">
        <v>188</v>
      </c>
      <c r="E734" t="s">
        <v>19223</v>
      </c>
      <c r="F734">
        <v>194</v>
      </c>
      <c r="G734">
        <v>6109.98</v>
      </c>
      <c r="H734">
        <v>2</v>
      </c>
      <c r="I734">
        <v>81</v>
      </c>
      <c r="J734">
        <v>5</v>
      </c>
      <c r="K734">
        <v>62</v>
      </c>
      <c r="L734">
        <v>-57.98</v>
      </c>
      <c r="M734">
        <v>191</v>
      </c>
      <c r="N734">
        <v>6071</v>
      </c>
      <c r="O734">
        <v>53</v>
      </c>
      <c r="P734">
        <v>6</v>
      </c>
      <c r="Q734">
        <v>9</v>
      </c>
      <c r="R734">
        <v>50</v>
      </c>
    </row>
    <row r="735" spans="1:18" x14ac:dyDescent="0.25">
      <c r="A735" t="s">
        <v>19631</v>
      </c>
      <c r="B735" t="s">
        <v>74</v>
      </c>
      <c r="C735" t="s">
        <v>241</v>
      </c>
      <c r="D735" t="s">
        <v>230</v>
      </c>
      <c r="E735" t="s">
        <v>19223</v>
      </c>
      <c r="F735">
        <v>113</v>
      </c>
      <c r="G735">
        <v>5488.11</v>
      </c>
      <c r="H735">
        <v>7</v>
      </c>
      <c r="I735">
        <v>300</v>
      </c>
      <c r="J735">
        <v>10</v>
      </c>
      <c r="K735">
        <v>291</v>
      </c>
      <c r="L735">
        <v>103.97</v>
      </c>
      <c r="M735">
        <v>110</v>
      </c>
      <c r="N735">
        <v>5601.08</v>
      </c>
      <c r="O735">
        <v>14</v>
      </c>
      <c r="P735">
        <v>2</v>
      </c>
      <c r="Q735">
        <v>2</v>
      </c>
      <c r="R735">
        <v>14</v>
      </c>
    </row>
    <row r="736" spans="1:18" x14ac:dyDescent="0.25">
      <c r="A736" t="s">
        <v>19632</v>
      </c>
      <c r="B736" t="s">
        <v>73</v>
      </c>
      <c r="C736" t="s">
        <v>239</v>
      </c>
      <c r="D736" t="s">
        <v>143</v>
      </c>
      <c r="E736" t="s">
        <v>19223</v>
      </c>
      <c r="F736">
        <v>21</v>
      </c>
      <c r="G736">
        <v>113.49</v>
      </c>
      <c r="H736">
        <v>0</v>
      </c>
      <c r="I736">
        <v>0</v>
      </c>
      <c r="J736">
        <v>3</v>
      </c>
      <c r="K736">
        <v>16.489999999999998</v>
      </c>
      <c r="L736">
        <v>8</v>
      </c>
      <c r="M736">
        <v>18</v>
      </c>
      <c r="N736">
        <v>105</v>
      </c>
      <c r="O736">
        <v>2</v>
      </c>
      <c r="P736">
        <v>0</v>
      </c>
      <c r="Q736">
        <v>0</v>
      </c>
      <c r="R736">
        <v>2</v>
      </c>
    </row>
    <row r="737" spans="1:18" x14ac:dyDescent="0.25">
      <c r="A737" t="s">
        <v>19633</v>
      </c>
      <c r="B737" t="s">
        <v>73</v>
      </c>
      <c r="C737" t="s">
        <v>243</v>
      </c>
      <c r="D737" t="s">
        <v>115</v>
      </c>
      <c r="E737" t="s">
        <v>19223</v>
      </c>
      <c r="F737">
        <v>302</v>
      </c>
      <c r="G737">
        <v>1845.43</v>
      </c>
      <c r="H737">
        <v>23</v>
      </c>
      <c r="I737">
        <v>104.41</v>
      </c>
      <c r="J737">
        <v>14</v>
      </c>
      <c r="K737">
        <v>74</v>
      </c>
      <c r="L737">
        <v>9.39</v>
      </c>
      <c r="M737">
        <v>311</v>
      </c>
      <c r="N737">
        <v>1885.23</v>
      </c>
      <c r="O737">
        <v>19</v>
      </c>
      <c r="P737">
        <v>1</v>
      </c>
      <c r="Q737">
        <v>4</v>
      </c>
      <c r="R737">
        <v>16</v>
      </c>
    </row>
    <row r="738" spans="1:18" x14ac:dyDescent="0.25">
      <c r="A738" t="s">
        <v>19634</v>
      </c>
      <c r="B738" t="s">
        <v>74</v>
      </c>
      <c r="C738" t="s">
        <v>241</v>
      </c>
      <c r="D738" t="s">
        <v>105</v>
      </c>
      <c r="E738" t="s">
        <v>19223</v>
      </c>
      <c r="F738">
        <v>161</v>
      </c>
      <c r="G738">
        <v>8453.33</v>
      </c>
      <c r="H738">
        <v>9</v>
      </c>
      <c r="I738">
        <v>207</v>
      </c>
      <c r="J738">
        <v>8</v>
      </c>
      <c r="K738">
        <v>316</v>
      </c>
      <c r="L738">
        <v>67.91</v>
      </c>
      <c r="M738">
        <v>162</v>
      </c>
      <c r="N738">
        <v>8412.24</v>
      </c>
      <c r="O738">
        <v>24</v>
      </c>
      <c r="P738">
        <v>2</v>
      </c>
      <c r="Q738">
        <v>2</v>
      </c>
      <c r="R738">
        <v>24</v>
      </c>
    </row>
    <row r="739" spans="1:18" x14ac:dyDescent="0.25">
      <c r="A739" t="s">
        <v>19635</v>
      </c>
      <c r="B739" t="s">
        <v>72</v>
      </c>
      <c r="C739" t="s">
        <v>245</v>
      </c>
      <c r="D739" t="s">
        <v>145</v>
      </c>
      <c r="E739" t="s">
        <v>19223</v>
      </c>
      <c r="F739">
        <v>113</v>
      </c>
      <c r="G739">
        <v>3595</v>
      </c>
      <c r="H739">
        <v>6</v>
      </c>
      <c r="I739">
        <v>99.47</v>
      </c>
      <c r="J739">
        <v>5</v>
      </c>
      <c r="K739">
        <v>42</v>
      </c>
      <c r="L739">
        <v>11</v>
      </c>
      <c r="M739">
        <v>114</v>
      </c>
      <c r="N739">
        <v>3663.47</v>
      </c>
      <c r="O739">
        <v>11</v>
      </c>
      <c r="P739">
        <v>2</v>
      </c>
      <c r="Q739">
        <v>0</v>
      </c>
      <c r="R739">
        <v>13</v>
      </c>
    </row>
    <row r="740" spans="1:18" x14ac:dyDescent="0.25">
      <c r="A740" t="s">
        <v>19636</v>
      </c>
      <c r="B740" t="s">
        <v>73</v>
      </c>
      <c r="C740" t="s">
        <v>239</v>
      </c>
      <c r="D740" t="s">
        <v>95</v>
      </c>
      <c r="E740" t="s">
        <v>19223</v>
      </c>
      <c r="F740">
        <v>115</v>
      </c>
      <c r="G740">
        <v>718.49</v>
      </c>
      <c r="H740">
        <v>1</v>
      </c>
      <c r="I740">
        <v>2</v>
      </c>
      <c r="J740">
        <v>11</v>
      </c>
      <c r="K740">
        <v>76</v>
      </c>
      <c r="L740">
        <v>-13.02</v>
      </c>
      <c r="M740">
        <v>105</v>
      </c>
      <c r="N740">
        <v>631.47</v>
      </c>
      <c r="O740">
        <v>5</v>
      </c>
      <c r="P740">
        <v>2</v>
      </c>
      <c r="Q740">
        <v>0</v>
      </c>
      <c r="R740">
        <v>7</v>
      </c>
    </row>
    <row r="741" spans="1:18" x14ac:dyDescent="0.25">
      <c r="A741" t="s">
        <v>19637</v>
      </c>
      <c r="B741" t="s">
        <v>76</v>
      </c>
      <c r="C741" t="s">
        <v>240</v>
      </c>
      <c r="D741" t="s">
        <v>252</v>
      </c>
      <c r="E741" t="s">
        <v>19223</v>
      </c>
      <c r="F741">
        <v>0</v>
      </c>
      <c r="G741">
        <v>0</v>
      </c>
      <c r="H741">
        <v>0</v>
      </c>
      <c r="I741">
        <v>0</v>
      </c>
      <c r="J741">
        <v>0</v>
      </c>
      <c r="K741">
        <v>0</v>
      </c>
      <c r="L741">
        <v>0</v>
      </c>
      <c r="M741">
        <v>0</v>
      </c>
      <c r="N741">
        <v>0</v>
      </c>
      <c r="O741">
        <v>87</v>
      </c>
      <c r="P741">
        <v>8</v>
      </c>
      <c r="Q741">
        <v>15</v>
      </c>
      <c r="R741">
        <v>80</v>
      </c>
    </row>
    <row r="742" spans="1:18" x14ac:dyDescent="0.25">
      <c r="A742" t="s">
        <v>19638</v>
      </c>
      <c r="B742" t="s">
        <v>72</v>
      </c>
      <c r="C742" t="s">
        <v>239</v>
      </c>
      <c r="D742" t="s">
        <v>83</v>
      </c>
      <c r="E742" t="s">
        <v>19223</v>
      </c>
      <c r="F742">
        <v>381</v>
      </c>
      <c r="G742">
        <v>11376.56</v>
      </c>
      <c r="H742">
        <v>17</v>
      </c>
      <c r="I742">
        <v>475</v>
      </c>
      <c r="J742">
        <v>24</v>
      </c>
      <c r="K742">
        <v>445</v>
      </c>
      <c r="L742">
        <v>162.87</v>
      </c>
      <c r="M742">
        <v>374</v>
      </c>
      <c r="N742">
        <v>11569.43</v>
      </c>
      <c r="O742">
        <v>205</v>
      </c>
      <c r="P742">
        <v>15</v>
      </c>
      <c r="Q742">
        <v>22</v>
      </c>
      <c r="R742">
        <v>198</v>
      </c>
    </row>
    <row r="743" spans="1:18" x14ac:dyDescent="0.25">
      <c r="A743" t="s">
        <v>19639</v>
      </c>
      <c r="B743" t="s">
        <v>72</v>
      </c>
      <c r="C743" t="s">
        <v>241</v>
      </c>
      <c r="D743" t="s">
        <v>100</v>
      </c>
      <c r="E743" t="s">
        <v>19223</v>
      </c>
      <c r="F743">
        <v>142</v>
      </c>
      <c r="G743">
        <v>4588.58</v>
      </c>
      <c r="H743">
        <v>7</v>
      </c>
      <c r="I743">
        <v>115</v>
      </c>
      <c r="J743">
        <v>11</v>
      </c>
      <c r="K743">
        <v>173.49</v>
      </c>
      <c r="L743">
        <v>-46.07</v>
      </c>
      <c r="M743">
        <v>138</v>
      </c>
      <c r="N743">
        <v>4484.0200000000004</v>
      </c>
      <c r="O743">
        <v>30</v>
      </c>
      <c r="P743">
        <v>3</v>
      </c>
      <c r="Q743">
        <v>1</v>
      </c>
      <c r="R743">
        <v>32</v>
      </c>
    </row>
    <row r="744" spans="1:18" x14ac:dyDescent="0.25">
      <c r="A744" t="s">
        <v>19640</v>
      </c>
      <c r="B744" t="s">
        <v>72</v>
      </c>
      <c r="C744" t="s">
        <v>239</v>
      </c>
      <c r="D744" t="s">
        <v>218</v>
      </c>
      <c r="E744" t="s">
        <v>19223</v>
      </c>
      <c r="F744">
        <v>262</v>
      </c>
      <c r="G744">
        <v>6910.45</v>
      </c>
      <c r="H744">
        <v>9</v>
      </c>
      <c r="I744">
        <v>247.47</v>
      </c>
      <c r="J744">
        <v>16</v>
      </c>
      <c r="K744">
        <v>397.98</v>
      </c>
      <c r="L744">
        <v>129.94</v>
      </c>
      <c r="M744">
        <v>255</v>
      </c>
      <c r="N744">
        <v>6889.88</v>
      </c>
      <c r="O744">
        <v>191</v>
      </c>
      <c r="P744">
        <v>21</v>
      </c>
      <c r="Q744">
        <v>29</v>
      </c>
      <c r="R744">
        <v>183</v>
      </c>
    </row>
    <row r="745" spans="1:18" x14ac:dyDescent="0.25">
      <c r="A745" t="s">
        <v>19641</v>
      </c>
      <c r="B745" t="s">
        <v>19169</v>
      </c>
      <c r="C745" t="s">
        <v>245</v>
      </c>
      <c r="D745" t="s">
        <v>257</v>
      </c>
      <c r="E745" t="s">
        <v>19223</v>
      </c>
      <c r="F745">
        <v>0</v>
      </c>
      <c r="G745">
        <v>0</v>
      </c>
      <c r="H745">
        <v>3</v>
      </c>
      <c r="I745">
        <v>15</v>
      </c>
      <c r="J745">
        <v>0</v>
      </c>
      <c r="K745">
        <v>0</v>
      </c>
      <c r="L745">
        <v>0</v>
      </c>
      <c r="M745">
        <v>3</v>
      </c>
      <c r="N745">
        <v>15</v>
      </c>
      <c r="O745">
        <v>0</v>
      </c>
      <c r="P745">
        <v>1</v>
      </c>
      <c r="Q745">
        <v>0</v>
      </c>
      <c r="R745">
        <v>1</v>
      </c>
    </row>
    <row r="746" spans="1:18" x14ac:dyDescent="0.25">
      <c r="A746" t="s">
        <v>19642</v>
      </c>
      <c r="B746" t="s">
        <v>73</v>
      </c>
      <c r="C746" t="s">
        <v>238</v>
      </c>
      <c r="D746" t="s">
        <v>198</v>
      </c>
      <c r="E746" t="s">
        <v>19223</v>
      </c>
      <c r="F746">
        <v>99</v>
      </c>
      <c r="G746">
        <v>690.49</v>
      </c>
      <c r="H746">
        <v>4</v>
      </c>
      <c r="I746">
        <v>29.47</v>
      </c>
      <c r="J746">
        <v>4</v>
      </c>
      <c r="K746">
        <v>30</v>
      </c>
      <c r="L746">
        <v>-5.0199999999999996</v>
      </c>
      <c r="M746">
        <v>99</v>
      </c>
      <c r="N746">
        <v>684.94</v>
      </c>
      <c r="O746">
        <v>4</v>
      </c>
      <c r="P746">
        <v>0</v>
      </c>
      <c r="Q746">
        <v>2</v>
      </c>
      <c r="R746">
        <v>2</v>
      </c>
    </row>
    <row r="747" spans="1:18" x14ac:dyDescent="0.25">
      <c r="A747" t="s">
        <v>19643</v>
      </c>
      <c r="B747" t="s">
        <v>72</v>
      </c>
      <c r="C747" t="s">
        <v>245</v>
      </c>
      <c r="D747" t="s">
        <v>257</v>
      </c>
      <c r="E747" t="s">
        <v>19223</v>
      </c>
      <c r="F747">
        <v>4231</v>
      </c>
      <c r="G747">
        <v>107947.96</v>
      </c>
      <c r="H747">
        <v>196</v>
      </c>
      <c r="I747">
        <v>5291.41</v>
      </c>
      <c r="J747">
        <v>246</v>
      </c>
      <c r="K747">
        <v>5421.49</v>
      </c>
      <c r="L747">
        <v>435.62</v>
      </c>
      <c r="M747">
        <v>4181</v>
      </c>
      <c r="N747">
        <v>108253.5</v>
      </c>
      <c r="O747">
        <v>620</v>
      </c>
      <c r="P747">
        <v>91</v>
      </c>
      <c r="Q747">
        <v>87</v>
      </c>
      <c r="R747">
        <v>624</v>
      </c>
    </row>
    <row r="748" spans="1:18" x14ac:dyDescent="0.25">
      <c r="A748" t="s">
        <v>19644</v>
      </c>
      <c r="B748" t="s">
        <v>73</v>
      </c>
      <c r="C748" t="s">
        <v>241</v>
      </c>
      <c r="D748" t="s">
        <v>148</v>
      </c>
      <c r="E748" t="s">
        <v>19223</v>
      </c>
      <c r="F748">
        <v>47</v>
      </c>
      <c r="G748">
        <v>335</v>
      </c>
      <c r="H748">
        <v>1</v>
      </c>
      <c r="I748">
        <v>6</v>
      </c>
      <c r="J748">
        <v>4</v>
      </c>
      <c r="K748">
        <v>33</v>
      </c>
      <c r="L748">
        <v>6</v>
      </c>
      <c r="M748">
        <v>44</v>
      </c>
      <c r="N748">
        <v>314</v>
      </c>
      <c r="O748">
        <v>0</v>
      </c>
      <c r="P748">
        <v>1</v>
      </c>
      <c r="Q748">
        <v>0</v>
      </c>
      <c r="R748">
        <v>1</v>
      </c>
    </row>
    <row r="749" spans="1:18" x14ac:dyDescent="0.25">
      <c r="A749" t="s">
        <v>19645</v>
      </c>
      <c r="B749" t="s">
        <v>74</v>
      </c>
      <c r="C749" t="s">
        <v>244</v>
      </c>
      <c r="D749" t="s">
        <v>193</v>
      </c>
      <c r="E749" t="s">
        <v>19223</v>
      </c>
      <c r="F749">
        <v>78</v>
      </c>
      <c r="G749">
        <v>4081</v>
      </c>
      <c r="H749">
        <v>2</v>
      </c>
      <c r="I749">
        <v>110</v>
      </c>
      <c r="J749">
        <v>4</v>
      </c>
      <c r="K749">
        <v>177</v>
      </c>
      <c r="L749">
        <v>29</v>
      </c>
      <c r="M749">
        <v>76</v>
      </c>
      <c r="N749">
        <v>4043</v>
      </c>
      <c r="O749">
        <v>40</v>
      </c>
      <c r="P749">
        <v>2</v>
      </c>
      <c r="Q749">
        <v>0</v>
      </c>
      <c r="R749">
        <v>42</v>
      </c>
    </row>
    <row r="750" spans="1:18" x14ac:dyDescent="0.25">
      <c r="A750" t="s">
        <v>19646</v>
      </c>
      <c r="B750" t="s">
        <v>72</v>
      </c>
      <c r="C750" t="s">
        <v>238</v>
      </c>
      <c r="D750" t="s">
        <v>205</v>
      </c>
      <c r="E750" t="s">
        <v>19223</v>
      </c>
      <c r="F750">
        <v>521</v>
      </c>
      <c r="G750">
        <v>13166.15</v>
      </c>
      <c r="H750">
        <v>32</v>
      </c>
      <c r="I750">
        <v>736.94</v>
      </c>
      <c r="J750">
        <v>23</v>
      </c>
      <c r="K750">
        <v>431.11</v>
      </c>
      <c r="L750">
        <v>61.99</v>
      </c>
      <c r="M750">
        <v>530</v>
      </c>
      <c r="N750">
        <v>13533.97</v>
      </c>
      <c r="O750">
        <v>92</v>
      </c>
      <c r="P750">
        <v>9</v>
      </c>
      <c r="Q750">
        <v>24</v>
      </c>
      <c r="R750">
        <v>77</v>
      </c>
    </row>
    <row r="751" spans="1:18" x14ac:dyDescent="0.25">
      <c r="A751" t="s">
        <v>19647</v>
      </c>
      <c r="B751" t="s">
        <v>73</v>
      </c>
      <c r="C751" t="s">
        <v>241</v>
      </c>
      <c r="D751" t="s">
        <v>215</v>
      </c>
      <c r="E751" t="s">
        <v>19223</v>
      </c>
      <c r="F751">
        <v>130</v>
      </c>
      <c r="G751">
        <v>907.47</v>
      </c>
      <c r="H751">
        <v>3</v>
      </c>
      <c r="I751">
        <v>18</v>
      </c>
      <c r="J751">
        <v>10</v>
      </c>
      <c r="K751">
        <v>66</v>
      </c>
      <c r="L751">
        <v>-6.06</v>
      </c>
      <c r="M751">
        <v>123</v>
      </c>
      <c r="N751">
        <v>853.41</v>
      </c>
      <c r="O751">
        <v>10</v>
      </c>
      <c r="P751">
        <v>1</v>
      </c>
      <c r="Q751">
        <v>1</v>
      </c>
      <c r="R751">
        <v>10</v>
      </c>
    </row>
    <row r="752" spans="1:18" x14ac:dyDescent="0.25">
      <c r="A752" t="s">
        <v>19648</v>
      </c>
      <c r="B752" t="s">
        <v>74</v>
      </c>
      <c r="C752" t="s">
        <v>241</v>
      </c>
      <c r="D752" t="s">
        <v>150</v>
      </c>
      <c r="E752" t="s">
        <v>19223</v>
      </c>
      <c r="F752">
        <v>513</v>
      </c>
      <c r="G752">
        <v>28093.22</v>
      </c>
      <c r="H752">
        <v>24</v>
      </c>
      <c r="I752">
        <v>1039</v>
      </c>
      <c r="J752">
        <v>22</v>
      </c>
      <c r="K752">
        <v>1182</v>
      </c>
      <c r="L752">
        <v>-151.9</v>
      </c>
      <c r="M752">
        <v>515</v>
      </c>
      <c r="N752">
        <v>27798.32</v>
      </c>
      <c r="O752">
        <v>55</v>
      </c>
      <c r="P752">
        <v>1</v>
      </c>
      <c r="Q752">
        <v>6</v>
      </c>
      <c r="R752">
        <v>50</v>
      </c>
    </row>
    <row r="753" spans="1:18" x14ac:dyDescent="0.25">
      <c r="A753" t="s">
        <v>19649</v>
      </c>
      <c r="B753" t="s">
        <v>76</v>
      </c>
      <c r="C753" t="s">
        <v>238</v>
      </c>
      <c r="D753" t="s">
        <v>250</v>
      </c>
      <c r="E753" t="s">
        <v>19223</v>
      </c>
      <c r="F753">
        <v>0</v>
      </c>
      <c r="G753">
        <v>0</v>
      </c>
      <c r="H753">
        <v>0</v>
      </c>
      <c r="I753">
        <v>0</v>
      </c>
      <c r="J753">
        <v>0</v>
      </c>
      <c r="K753">
        <v>0</v>
      </c>
      <c r="L753">
        <v>0</v>
      </c>
      <c r="M753">
        <v>0</v>
      </c>
      <c r="N753">
        <v>0</v>
      </c>
      <c r="O753">
        <v>916</v>
      </c>
      <c r="P753">
        <v>96</v>
      </c>
      <c r="Q753">
        <v>172</v>
      </c>
      <c r="R753">
        <v>840</v>
      </c>
    </row>
    <row r="754" spans="1:18" x14ac:dyDescent="0.25">
      <c r="A754" t="s">
        <v>19650</v>
      </c>
      <c r="B754" t="s">
        <v>76</v>
      </c>
      <c r="C754" t="s">
        <v>239</v>
      </c>
      <c r="D754" t="s">
        <v>149</v>
      </c>
      <c r="E754" t="s">
        <v>19223</v>
      </c>
      <c r="F754">
        <v>0</v>
      </c>
      <c r="G754">
        <v>0</v>
      </c>
      <c r="H754">
        <v>0</v>
      </c>
      <c r="I754">
        <v>0</v>
      </c>
      <c r="J754">
        <v>0</v>
      </c>
      <c r="K754">
        <v>0</v>
      </c>
      <c r="L754">
        <v>0</v>
      </c>
      <c r="M754">
        <v>0</v>
      </c>
      <c r="N754">
        <v>0</v>
      </c>
      <c r="O754">
        <v>153</v>
      </c>
      <c r="P754">
        <v>9</v>
      </c>
      <c r="Q754">
        <v>19</v>
      </c>
      <c r="R754">
        <v>143</v>
      </c>
    </row>
    <row r="755" spans="1:18" x14ac:dyDescent="0.25">
      <c r="A755" t="s">
        <v>19651</v>
      </c>
      <c r="B755" t="s">
        <v>73</v>
      </c>
      <c r="C755" t="s">
        <v>241</v>
      </c>
      <c r="D755" t="s">
        <v>158</v>
      </c>
      <c r="E755" t="s">
        <v>19223</v>
      </c>
      <c r="F755">
        <v>248</v>
      </c>
      <c r="G755">
        <v>1715</v>
      </c>
      <c r="H755">
        <v>10</v>
      </c>
      <c r="I755">
        <v>49</v>
      </c>
      <c r="J755">
        <v>13</v>
      </c>
      <c r="K755">
        <v>111</v>
      </c>
      <c r="L755">
        <v>1.47</v>
      </c>
      <c r="M755">
        <v>245</v>
      </c>
      <c r="N755">
        <v>1654.47</v>
      </c>
      <c r="O755">
        <v>40</v>
      </c>
      <c r="P755">
        <v>3</v>
      </c>
      <c r="Q755">
        <v>1</v>
      </c>
      <c r="R755">
        <v>42</v>
      </c>
    </row>
    <row r="756" spans="1:18" x14ac:dyDescent="0.25">
      <c r="A756" t="s">
        <v>19652</v>
      </c>
      <c r="B756" t="s">
        <v>72</v>
      </c>
      <c r="C756" t="s">
        <v>242</v>
      </c>
      <c r="D756" t="s">
        <v>222</v>
      </c>
      <c r="E756" t="s">
        <v>19223</v>
      </c>
      <c r="F756">
        <v>181</v>
      </c>
      <c r="G756">
        <v>4690</v>
      </c>
      <c r="H756">
        <v>6</v>
      </c>
      <c r="I756">
        <v>142.47</v>
      </c>
      <c r="J756">
        <v>5</v>
      </c>
      <c r="K756">
        <v>44</v>
      </c>
      <c r="L756">
        <v>0</v>
      </c>
      <c r="M756">
        <v>182</v>
      </c>
      <c r="N756">
        <v>4788.47</v>
      </c>
      <c r="O756">
        <v>32</v>
      </c>
      <c r="P756">
        <v>3</v>
      </c>
      <c r="Q756">
        <v>4</v>
      </c>
      <c r="R756">
        <v>31</v>
      </c>
    </row>
    <row r="757" spans="1:18" x14ac:dyDescent="0.25">
      <c r="A757" t="s">
        <v>19653</v>
      </c>
      <c r="B757" t="s">
        <v>73</v>
      </c>
      <c r="C757" t="s">
        <v>238</v>
      </c>
      <c r="D757" t="s">
        <v>157</v>
      </c>
      <c r="E757" t="s">
        <v>19223</v>
      </c>
      <c r="F757">
        <v>69</v>
      </c>
      <c r="G757">
        <v>462</v>
      </c>
      <c r="H757">
        <v>3</v>
      </c>
      <c r="I757">
        <v>18</v>
      </c>
      <c r="J757">
        <v>7</v>
      </c>
      <c r="K757">
        <v>41</v>
      </c>
      <c r="L757">
        <v>0</v>
      </c>
      <c r="M757">
        <v>65</v>
      </c>
      <c r="N757">
        <v>439</v>
      </c>
      <c r="O757">
        <v>8</v>
      </c>
      <c r="P757">
        <v>3</v>
      </c>
      <c r="Q757">
        <v>1</v>
      </c>
      <c r="R757">
        <v>10</v>
      </c>
    </row>
    <row r="758" spans="1:18" x14ac:dyDescent="0.25">
      <c r="A758" t="s">
        <v>19654</v>
      </c>
      <c r="B758" t="s">
        <v>72</v>
      </c>
      <c r="C758" t="s">
        <v>241</v>
      </c>
      <c r="D758" t="s">
        <v>156</v>
      </c>
      <c r="E758" t="s">
        <v>19223</v>
      </c>
      <c r="F758">
        <v>278</v>
      </c>
      <c r="G758">
        <v>9533.11</v>
      </c>
      <c r="H758">
        <v>14</v>
      </c>
      <c r="I758">
        <v>486</v>
      </c>
      <c r="J758">
        <v>14</v>
      </c>
      <c r="K758">
        <v>291.11</v>
      </c>
      <c r="L758">
        <v>29.08</v>
      </c>
      <c r="M758">
        <v>278</v>
      </c>
      <c r="N758">
        <v>9757.08</v>
      </c>
      <c r="O758">
        <v>49</v>
      </c>
      <c r="P758">
        <v>6</v>
      </c>
      <c r="Q758">
        <v>7</v>
      </c>
      <c r="R758">
        <v>48</v>
      </c>
    </row>
    <row r="759" spans="1:18" x14ac:dyDescent="0.25">
      <c r="A759" t="s">
        <v>19655</v>
      </c>
      <c r="B759" t="s">
        <v>75</v>
      </c>
      <c r="C759" t="s">
        <v>244</v>
      </c>
      <c r="D759" t="s">
        <v>201</v>
      </c>
      <c r="E759" t="s">
        <v>19223</v>
      </c>
      <c r="F759">
        <v>3</v>
      </c>
      <c r="G759">
        <v>70</v>
      </c>
      <c r="H759">
        <v>0</v>
      </c>
      <c r="I759">
        <v>0</v>
      </c>
      <c r="J759">
        <v>0</v>
      </c>
      <c r="K759">
        <v>0</v>
      </c>
      <c r="L759">
        <v>9</v>
      </c>
      <c r="M759">
        <v>3</v>
      </c>
      <c r="N759">
        <v>79</v>
      </c>
      <c r="O759">
        <v>0</v>
      </c>
      <c r="P759">
        <v>0</v>
      </c>
      <c r="Q759">
        <v>0</v>
      </c>
      <c r="R759">
        <v>0</v>
      </c>
    </row>
    <row r="760" spans="1:18" x14ac:dyDescent="0.25">
      <c r="A760" t="s">
        <v>19656</v>
      </c>
      <c r="B760" t="s">
        <v>72</v>
      </c>
      <c r="C760" t="s">
        <v>241</v>
      </c>
      <c r="D760" t="s">
        <v>90</v>
      </c>
      <c r="E760" t="s">
        <v>19223</v>
      </c>
      <c r="F760">
        <v>76</v>
      </c>
      <c r="G760">
        <v>2247.6</v>
      </c>
      <c r="H760">
        <v>1</v>
      </c>
      <c r="I760">
        <v>52</v>
      </c>
      <c r="J760">
        <v>3</v>
      </c>
      <c r="K760">
        <v>62.49</v>
      </c>
      <c r="L760">
        <v>71.97</v>
      </c>
      <c r="M760">
        <v>74</v>
      </c>
      <c r="N760">
        <v>2309.08</v>
      </c>
      <c r="O760">
        <v>2</v>
      </c>
      <c r="P760">
        <v>1</v>
      </c>
      <c r="Q760">
        <v>0</v>
      </c>
      <c r="R760">
        <v>3</v>
      </c>
    </row>
    <row r="761" spans="1:18" x14ac:dyDescent="0.25">
      <c r="A761" t="s">
        <v>19657</v>
      </c>
      <c r="B761" t="s">
        <v>72</v>
      </c>
      <c r="C761" t="s">
        <v>239</v>
      </c>
      <c r="D761" t="s">
        <v>133</v>
      </c>
      <c r="E761" t="s">
        <v>19223</v>
      </c>
      <c r="F761">
        <v>202</v>
      </c>
      <c r="G761">
        <v>6230.04</v>
      </c>
      <c r="H761">
        <v>7</v>
      </c>
      <c r="I761">
        <v>188</v>
      </c>
      <c r="J761">
        <v>10</v>
      </c>
      <c r="K761">
        <v>276</v>
      </c>
      <c r="L761">
        <v>93.49</v>
      </c>
      <c r="M761">
        <v>199</v>
      </c>
      <c r="N761">
        <v>6235.53</v>
      </c>
      <c r="O761">
        <v>111</v>
      </c>
      <c r="P761">
        <v>7</v>
      </c>
      <c r="Q761">
        <v>8</v>
      </c>
      <c r="R761">
        <v>110</v>
      </c>
    </row>
    <row r="762" spans="1:18" x14ac:dyDescent="0.25">
      <c r="A762" t="s">
        <v>19658</v>
      </c>
      <c r="B762" t="s">
        <v>74</v>
      </c>
      <c r="C762" t="s">
        <v>239</v>
      </c>
      <c r="D762" t="s">
        <v>143</v>
      </c>
      <c r="E762" t="s">
        <v>19223</v>
      </c>
      <c r="F762">
        <v>72</v>
      </c>
      <c r="G762">
        <v>3131</v>
      </c>
      <c r="H762">
        <v>4</v>
      </c>
      <c r="I762">
        <v>239</v>
      </c>
      <c r="J762">
        <v>4</v>
      </c>
      <c r="K762">
        <v>177</v>
      </c>
      <c r="L762">
        <v>22.08</v>
      </c>
      <c r="M762">
        <v>72</v>
      </c>
      <c r="N762">
        <v>3215.08</v>
      </c>
      <c r="O762">
        <v>25</v>
      </c>
      <c r="P762">
        <v>3</v>
      </c>
      <c r="Q762">
        <v>3</v>
      </c>
      <c r="R762">
        <v>25</v>
      </c>
    </row>
    <row r="763" spans="1:18" x14ac:dyDescent="0.25">
      <c r="A763" t="s">
        <v>19659</v>
      </c>
      <c r="B763" t="s">
        <v>73</v>
      </c>
      <c r="C763" t="s">
        <v>240</v>
      </c>
      <c r="D763" t="s">
        <v>134</v>
      </c>
      <c r="E763" t="s">
        <v>19223</v>
      </c>
      <c r="F763">
        <v>40</v>
      </c>
      <c r="G763">
        <v>245.49</v>
      </c>
      <c r="H763">
        <v>1</v>
      </c>
      <c r="I763">
        <v>3</v>
      </c>
      <c r="J763">
        <v>2</v>
      </c>
      <c r="K763">
        <v>12.49</v>
      </c>
      <c r="L763">
        <v>-3</v>
      </c>
      <c r="M763">
        <v>39</v>
      </c>
      <c r="N763">
        <v>233</v>
      </c>
      <c r="O763">
        <v>0</v>
      </c>
      <c r="P763">
        <v>0</v>
      </c>
      <c r="Q763">
        <v>0</v>
      </c>
      <c r="R763">
        <v>0</v>
      </c>
    </row>
    <row r="764" spans="1:18" x14ac:dyDescent="0.25">
      <c r="A764" t="s">
        <v>19660</v>
      </c>
      <c r="B764" t="s">
        <v>73</v>
      </c>
      <c r="C764" t="s">
        <v>245</v>
      </c>
      <c r="D764" t="s">
        <v>147</v>
      </c>
      <c r="E764" t="s">
        <v>19223</v>
      </c>
      <c r="F764">
        <v>165</v>
      </c>
      <c r="G764">
        <v>1097.98</v>
      </c>
      <c r="H764">
        <v>5</v>
      </c>
      <c r="I764">
        <v>27</v>
      </c>
      <c r="J764">
        <v>9</v>
      </c>
      <c r="K764">
        <v>54</v>
      </c>
      <c r="L764">
        <v>7.96</v>
      </c>
      <c r="M764">
        <v>161</v>
      </c>
      <c r="N764">
        <v>1078.94</v>
      </c>
      <c r="O764">
        <v>12</v>
      </c>
      <c r="P764">
        <v>1</v>
      </c>
      <c r="Q764">
        <v>1</v>
      </c>
      <c r="R764">
        <v>12</v>
      </c>
    </row>
    <row r="765" spans="1:18" x14ac:dyDescent="0.25">
      <c r="A765" t="s">
        <v>19661</v>
      </c>
      <c r="B765" t="s">
        <v>74</v>
      </c>
      <c r="C765" t="s">
        <v>242</v>
      </c>
      <c r="D765" t="s">
        <v>122</v>
      </c>
      <c r="E765" t="s">
        <v>19223</v>
      </c>
      <c r="F765">
        <v>186</v>
      </c>
      <c r="G765">
        <v>7730</v>
      </c>
      <c r="H765">
        <v>16</v>
      </c>
      <c r="I765">
        <v>609</v>
      </c>
      <c r="J765">
        <v>5</v>
      </c>
      <c r="K765">
        <v>222</v>
      </c>
      <c r="L765">
        <v>-12</v>
      </c>
      <c r="M765">
        <v>197</v>
      </c>
      <c r="N765">
        <v>8105</v>
      </c>
      <c r="O765">
        <v>24</v>
      </c>
      <c r="P765">
        <v>4</v>
      </c>
      <c r="Q765">
        <v>3</v>
      </c>
      <c r="R765">
        <v>25</v>
      </c>
    </row>
    <row r="766" spans="1:18" x14ac:dyDescent="0.25">
      <c r="A766" t="s">
        <v>19662</v>
      </c>
      <c r="B766" t="s">
        <v>19169</v>
      </c>
      <c r="C766" t="s">
        <v>242</v>
      </c>
      <c r="D766" t="s">
        <v>224</v>
      </c>
      <c r="E766" t="s">
        <v>19223</v>
      </c>
      <c r="F766">
        <v>0</v>
      </c>
      <c r="G766">
        <v>0</v>
      </c>
      <c r="H766">
        <v>1</v>
      </c>
      <c r="I766">
        <v>3</v>
      </c>
      <c r="J766">
        <v>0</v>
      </c>
      <c r="K766">
        <v>0</v>
      </c>
      <c r="L766">
        <v>0</v>
      </c>
      <c r="M766">
        <v>1</v>
      </c>
      <c r="N766">
        <v>3</v>
      </c>
      <c r="O766">
        <v>0</v>
      </c>
      <c r="P766">
        <v>0</v>
      </c>
      <c r="Q766">
        <v>0</v>
      </c>
      <c r="R766">
        <v>0</v>
      </c>
    </row>
    <row r="767" spans="1:18" x14ac:dyDescent="0.25">
      <c r="A767" t="s">
        <v>19663</v>
      </c>
      <c r="B767" t="s">
        <v>74</v>
      </c>
      <c r="C767" t="s">
        <v>240</v>
      </c>
      <c r="D767" t="s">
        <v>203</v>
      </c>
      <c r="E767" t="s">
        <v>19223</v>
      </c>
      <c r="F767">
        <v>53</v>
      </c>
      <c r="G767">
        <v>3136.22</v>
      </c>
      <c r="H767">
        <v>1</v>
      </c>
      <c r="I767">
        <v>28</v>
      </c>
      <c r="J767">
        <v>2</v>
      </c>
      <c r="K767">
        <v>62</v>
      </c>
      <c r="L767">
        <v>19.86</v>
      </c>
      <c r="M767">
        <v>52</v>
      </c>
      <c r="N767">
        <v>3122.08</v>
      </c>
      <c r="O767">
        <v>3</v>
      </c>
      <c r="P767">
        <v>0</v>
      </c>
      <c r="Q767">
        <v>0</v>
      </c>
      <c r="R767">
        <v>3</v>
      </c>
    </row>
    <row r="768" spans="1:18" x14ac:dyDescent="0.25">
      <c r="A768" t="s">
        <v>19664</v>
      </c>
      <c r="B768" t="s">
        <v>73</v>
      </c>
      <c r="C768" t="s">
        <v>237</v>
      </c>
      <c r="D768" t="s">
        <v>223</v>
      </c>
      <c r="E768" t="s">
        <v>19223</v>
      </c>
      <c r="F768">
        <v>199</v>
      </c>
      <c r="G768">
        <v>1373.98</v>
      </c>
      <c r="H768">
        <v>2</v>
      </c>
      <c r="I768">
        <v>8</v>
      </c>
      <c r="J768">
        <v>12</v>
      </c>
      <c r="K768">
        <v>81</v>
      </c>
      <c r="L768">
        <v>-9.51</v>
      </c>
      <c r="M768">
        <v>189</v>
      </c>
      <c r="N768">
        <v>1291.47</v>
      </c>
      <c r="O768">
        <v>6</v>
      </c>
      <c r="P768">
        <v>1</v>
      </c>
      <c r="Q768">
        <v>0</v>
      </c>
      <c r="R768">
        <v>7</v>
      </c>
    </row>
    <row r="769" spans="1:18" x14ac:dyDescent="0.25">
      <c r="A769" t="s">
        <v>19665</v>
      </c>
      <c r="B769" t="s">
        <v>72</v>
      </c>
      <c r="C769" t="s">
        <v>242</v>
      </c>
      <c r="D769" t="s">
        <v>131</v>
      </c>
      <c r="E769" t="s">
        <v>19223</v>
      </c>
      <c r="F769">
        <v>1517</v>
      </c>
      <c r="G769">
        <v>40232.92</v>
      </c>
      <c r="H769">
        <v>74</v>
      </c>
      <c r="I769">
        <v>2596.31</v>
      </c>
      <c r="J769">
        <v>78</v>
      </c>
      <c r="K769">
        <v>1467.98</v>
      </c>
      <c r="L769">
        <v>146.93</v>
      </c>
      <c r="M769">
        <v>1513</v>
      </c>
      <c r="N769">
        <v>41508.18</v>
      </c>
      <c r="O769">
        <v>450</v>
      </c>
      <c r="P769">
        <v>39</v>
      </c>
      <c r="Q769">
        <v>70</v>
      </c>
      <c r="R769">
        <v>419</v>
      </c>
    </row>
    <row r="770" spans="1:18" x14ac:dyDescent="0.25">
      <c r="A770" t="s">
        <v>19666</v>
      </c>
      <c r="B770" t="s">
        <v>73</v>
      </c>
      <c r="C770" t="s">
        <v>243</v>
      </c>
      <c r="D770" t="s">
        <v>195</v>
      </c>
      <c r="E770" t="s">
        <v>19223</v>
      </c>
      <c r="F770">
        <v>115</v>
      </c>
      <c r="G770">
        <v>660.47</v>
      </c>
      <c r="H770">
        <v>4</v>
      </c>
      <c r="I770">
        <v>20</v>
      </c>
      <c r="J770">
        <v>10</v>
      </c>
      <c r="K770">
        <v>55.49</v>
      </c>
      <c r="L770">
        <v>7.96</v>
      </c>
      <c r="M770">
        <v>109</v>
      </c>
      <c r="N770">
        <v>632.94000000000005</v>
      </c>
      <c r="O770">
        <v>4</v>
      </c>
      <c r="P770">
        <v>0</v>
      </c>
      <c r="Q770">
        <v>1</v>
      </c>
      <c r="R770">
        <v>3</v>
      </c>
    </row>
    <row r="771" spans="1:18" x14ac:dyDescent="0.25">
      <c r="A771" t="s">
        <v>19667</v>
      </c>
      <c r="B771" t="s">
        <v>72</v>
      </c>
      <c r="C771" t="s">
        <v>240</v>
      </c>
      <c r="D771" t="s">
        <v>206</v>
      </c>
      <c r="E771" t="s">
        <v>19223</v>
      </c>
      <c r="F771">
        <v>118</v>
      </c>
      <c r="G771">
        <v>2888</v>
      </c>
      <c r="H771">
        <v>8</v>
      </c>
      <c r="I771">
        <v>268</v>
      </c>
      <c r="J771">
        <v>8</v>
      </c>
      <c r="K771">
        <v>104</v>
      </c>
      <c r="L771">
        <v>14</v>
      </c>
      <c r="M771">
        <v>118</v>
      </c>
      <c r="N771">
        <v>3066</v>
      </c>
      <c r="O771">
        <v>14</v>
      </c>
      <c r="P771">
        <v>1</v>
      </c>
      <c r="Q771">
        <v>3</v>
      </c>
      <c r="R771">
        <v>12</v>
      </c>
    </row>
    <row r="772" spans="1:18" x14ac:dyDescent="0.25">
      <c r="A772" t="s">
        <v>19668</v>
      </c>
      <c r="B772" t="s">
        <v>76</v>
      </c>
      <c r="C772" t="s">
        <v>237</v>
      </c>
      <c r="D772" t="s">
        <v>168</v>
      </c>
      <c r="E772" t="s">
        <v>19223</v>
      </c>
      <c r="F772">
        <v>0</v>
      </c>
      <c r="G772">
        <v>0</v>
      </c>
      <c r="H772">
        <v>0</v>
      </c>
      <c r="I772">
        <v>0</v>
      </c>
      <c r="J772">
        <v>0</v>
      </c>
      <c r="K772">
        <v>0</v>
      </c>
      <c r="L772">
        <v>0</v>
      </c>
      <c r="M772">
        <v>0</v>
      </c>
      <c r="N772">
        <v>0</v>
      </c>
      <c r="O772">
        <v>28</v>
      </c>
      <c r="P772">
        <v>4</v>
      </c>
      <c r="Q772">
        <v>5</v>
      </c>
      <c r="R772">
        <v>27</v>
      </c>
    </row>
    <row r="773" spans="1:18" x14ac:dyDescent="0.25">
      <c r="A773" t="s">
        <v>19669</v>
      </c>
      <c r="B773" t="s">
        <v>76</v>
      </c>
      <c r="C773" t="s">
        <v>245</v>
      </c>
      <c r="D773" t="s">
        <v>234</v>
      </c>
      <c r="E773" t="s">
        <v>19223</v>
      </c>
      <c r="F773">
        <v>0</v>
      </c>
      <c r="G773">
        <v>0</v>
      </c>
      <c r="H773">
        <v>0</v>
      </c>
      <c r="I773">
        <v>0</v>
      </c>
      <c r="J773">
        <v>0</v>
      </c>
      <c r="K773">
        <v>0</v>
      </c>
      <c r="L773">
        <v>0</v>
      </c>
      <c r="M773">
        <v>0</v>
      </c>
      <c r="N773">
        <v>0</v>
      </c>
      <c r="O773">
        <v>15</v>
      </c>
      <c r="P773">
        <v>1</v>
      </c>
      <c r="Q773">
        <v>4</v>
      </c>
      <c r="R773">
        <v>12</v>
      </c>
    </row>
    <row r="774" spans="1:18" x14ac:dyDescent="0.25">
      <c r="A774" t="s">
        <v>19670</v>
      </c>
      <c r="B774" t="s">
        <v>73</v>
      </c>
      <c r="C774" t="s">
        <v>239</v>
      </c>
      <c r="D774" t="s">
        <v>199</v>
      </c>
      <c r="E774" t="s">
        <v>19223</v>
      </c>
      <c r="F774">
        <v>203</v>
      </c>
      <c r="G774">
        <v>1207.96</v>
      </c>
      <c r="H774">
        <v>2</v>
      </c>
      <c r="I774">
        <v>12</v>
      </c>
      <c r="J774">
        <v>13</v>
      </c>
      <c r="K774">
        <v>67</v>
      </c>
      <c r="L774">
        <v>5.92</v>
      </c>
      <c r="M774">
        <v>192</v>
      </c>
      <c r="N774">
        <v>1158.8800000000001</v>
      </c>
      <c r="O774">
        <v>43</v>
      </c>
      <c r="P774">
        <v>2</v>
      </c>
      <c r="Q774">
        <v>5</v>
      </c>
      <c r="R774">
        <v>40</v>
      </c>
    </row>
    <row r="775" spans="1:18" x14ac:dyDescent="0.25">
      <c r="A775" t="s">
        <v>19671</v>
      </c>
      <c r="B775" t="s">
        <v>76</v>
      </c>
      <c r="C775" t="s">
        <v>241</v>
      </c>
      <c r="D775" t="s">
        <v>202</v>
      </c>
      <c r="E775" t="s">
        <v>19223</v>
      </c>
      <c r="F775">
        <v>0</v>
      </c>
      <c r="G775">
        <v>0</v>
      </c>
      <c r="H775">
        <v>0</v>
      </c>
      <c r="I775">
        <v>0</v>
      </c>
      <c r="J775">
        <v>0</v>
      </c>
      <c r="K775">
        <v>0</v>
      </c>
      <c r="L775">
        <v>0</v>
      </c>
      <c r="M775">
        <v>0</v>
      </c>
      <c r="N775">
        <v>0</v>
      </c>
      <c r="O775">
        <v>27</v>
      </c>
      <c r="P775">
        <v>0</v>
      </c>
      <c r="Q775">
        <v>7</v>
      </c>
      <c r="R775">
        <v>20</v>
      </c>
    </row>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DFE7F-AF6F-401B-BED0-1D7E6F0A69F7}">
  <sheetPr>
    <tabColor theme="4" tint="0.59999389629810485"/>
  </sheetPr>
  <dimension ref="A1:N39"/>
  <sheetViews>
    <sheetView showGridLines="0" zoomScaleNormal="100" workbookViewId="0"/>
  </sheetViews>
  <sheetFormatPr defaultColWidth="8.81640625" defaultRowHeight="12.5" x14ac:dyDescent="0.25"/>
  <cols>
    <col min="1" max="1" width="39.81640625" style="196" customWidth="1"/>
    <col min="2" max="14" width="12.54296875" style="5" customWidth="1"/>
    <col min="15" max="16384" width="8.81640625" style="5"/>
  </cols>
  <sheetData>
    <row r="1" spans="1:14" s="330" customFormat="1" ht="34.5" customHeight="1" x14ac:dyDescent="0.35">
      <c r="A1" s="257" t="s">
        <v>19163</v>
      </c>
      <c r="B1" s="328"/>
      <c r="C1" s="328"/>
      <c r="D1" s="329"/>
      <c r="K1" s="329"/>
    </row>
    <row r="2" spans="1:14" s="484" customFormat="1" ht="27.75" customHeight="1" x14ac:dyDescent="0.3">
      <c r="A2" s="686" t="str" cm="1">
        <f t="array" ref="A2">TEXT(EDATE(period_pp_end,-12),"d mmmm yyyy")&amp;" to "&amp;TEXT(period_pp_end,"d mmmm yyyy")</f>
        <v>31 March 2024 to 31 March 2025</v>
      </c>
      <c r="B2" s="482"/>
      <c r="C2" s="482"/>
      <c r="D2" s="483"/>
      <c r="J2" s="482"/>
      <c r="K2" s="483"/>
    </row>
    <row r="3" spans="1:14" ht="12.75" customHeight="1" x14ac:dyDescent="0.25">
      <c r="A3" s="95"/>
      <c r="B3" s="847" t="s">
        <v>270</v>
      </c>
      <c r="C3" s="847"/>
      <c r="D3" s="847"/>
      <c r="E3" s="848"/>
      <c r="F3" s="849" t="s">
        <v>325</v>
      </c>
      <c r="G3" s="850"/>
      <c r="H3" s="850"/>
      <c r="I3" s="851"/>
      <c r="J3" s="852" t="s">
        <v>271</v>
      </c>
      <c r="K3" s="853"/>
      <c r="L3" s="853"/>
      <c r="M3" s="853"/>
      <c r="N3" s="853"/>
    </row>
    <row r="4" spans="1:14" ht="37.5" x14ac:dyDescent="0.25">
      <c r="A4" s="110"/>
      <c r="B4" s="315" t="s">
        <v>355</v>
      </c>
      <c r="C4" s="315" t="s">
        <v>356</v>
      </c>
      <c r="D4" s="315" t="s">
        <v>357</v>
      </c>
      <c r="E4" s="694" t="s">
        <v>358</v>
      </c>
      <c r="F4" s="695" t="s">
        <v>355</v>
      </c>
      <c r="G4" s="315" t="s">
        <v>356</v>
      </c>
      <c r="H4" s="315" t="s">
        <v>357</v>
      </c>
      <c r="I4" s="694" t="s">
        <v>359</v>
      </c>
      <c r="J4" s="315" t="s">
        <v>360</v>
      </c>
      <c r="K4" s="315" t="s">
        <v>361</v>
      </c>
      <c r="L4" s="315" t="s">
        <v>331</v>
      </c>
      <c r="M4" s="315" t="s">
        <v>363</v>
      </c>
      <c r="N4" s="315" t="s">
        <v>364</v>
      </c>
    </row>
    <row r="5" spans="1:14" ht="25.5" customHeight="1" x14ac:dyDescent="0.25">
      <c r="A5" s="317" t="str">
        <f>VLOOKUP(1, HistoricJandL!$E:$F, 2, FALSE)</f>
        <v>31 December 2024 to 31 March 2025</v>
      </c>
      <c r="B5" s="80"/>
      <c r="C5" s="80"/>
      <c r="D5" s="80"/>
      <c r="E5" s="696"/>
      <c r="F5" s="80"/>
      <c r="G5" s="80"/>
      <c r="H5" s="80"/>
      <c r="I5" s="696"/>
      <c r="J5" s="80"/>
      <c r="K5" s="80"/>
      <c r="L5" s="80"/>
      <c r="M5" s="80"/>
      <c r="N5" s="80"/>
    </row>
    <row r="6" spans="1:14" x14ac:dyDescent="0.25">
      <c r="A6" s="697" t="s">
        <v>72</v>
      </c>
      <c r="B6" s="50">
        <f>_xlfn.IFNA(VLOOKUP($A6&amp;$A$5&amp;"All England", HistoricJandL,COLUMN()+5, FALSE), 0)</f>
        <v>46937</v>
      </c>
      <c r="C6" s="50">
        <f>_xlfn.IFNA(VLOOKUP($A6&amp;$A$5&amp;"All England", HistoricJandL,COLUMN()+6, FALSE), 0)</f>
        <v>965</v>
      </c>
      <c r="D6" s="50">
        <f>_xlfn.IFNA(VLOOKUP($A6&amp;$A$5&amp;"All England", HistoricJandL,COLUMN()+7, FALSE), 0)</f>
        <v>1025</v>
      </c>
      <c r="E6" s="698">
        <f>_xlfn.IFNA(VLOOKUP($A6&amp;$A$5&amp;"All England", HistoricJandL,COLUMN()+9, FALSE), 0)</f>
        <v>46877</v>
      </c>
      <c r="F6" s="50">
        <f t="shared" ref="F6:I11" si="0">_xlfn.IFNA(VLOOKUP($A6&amp;$A$5&amp;"All England", HistoricJandL,COLUMN()+10, FALSE), 0)</f>
        <v>13621</v>
      </c>
      <c r="G6" s="50">
        <f t="shared" si="0"/>
        <v>715</v>
      </c>
      <c r="H6" s="50">
        <f t="shared" si="0"/>
        <v>817</v>
      </c>
      <c r="I6" s="698">
        <f t="shared" si="0"/>
        <v>13519</v>
      </c>
      <c r="J6" s="50">
        <f>_xlfn.IFNA(VLOOKUP($A6&amp;$A$5&amp;"All England", HistoricJandL,COLUMN()-2, FALSE), 0)</f>
        <v>1277932.28</v>
      </c>
      <c r="K6" s="50">
        <f>_xlfn.IFNA(VLOOKUP($A6&amp;$A$5&amp;"All England", HistoricJandL,COLUMN()-1, FALSE), 0)</f>
        <v>29605.01</v>
      </c>
      <c r="L6" s="50">
        <f t="shared" ref="L6:M10" si="1">_xlfn.IFNA(VLOOKUP($A6&amp;$A$5&amp;"All England", HistoricJandL,COLUMN(), FALSE), 0)</f>
        <v>24359.200000000001</v>
      </c>
      <c r="M6" s="50">
        <f t="shared" si="1"/>
        <v>2365.89</v>
      </c>
      <c r="N6" s="50">
        <f>_xlfn.IFNA(VLOOKUP($A6&amp;$A$5&amp;"All England", HistoricJandL,COLUMN()+1, FALSE), 0)</f>
        <v>1285543.98</v>
      </c>
    </row>
    <row r="7" spans="1:14" x14ac:dyDescent="0.25">
      <c r="A7" s="697" t="s">
        <v>73</v>
      </c>
      <c r="B7" s="50">
        <f>_xlfn.IFNA(VLOOKUP($A7&amp;$A$5&amp;"All England", HistoricJandL,COLUMN()+5, FALSE), 0)</f>
        <v>23968</v>
      </c>
      <c r="C7" s="50">
        <f>_xlfn.IFNA(VLOOKUP($A7&amp;$A$5&amp;"All England", HistoricJandL,COLUMN()+6, FALSE), 0)</f>
        <v>343</v>
      </c>
      <c r="D7" s="50">
        <f>_xlfn.IFNA(VLOOKUP($A7&amp;$A$5&amp;"All England", HistoricJandL,COLUMN()+7, FALSE), 0)</f>
        <v>603</v>
      </c>
      <c r="E7" s="698">
        <f>_xlfn.IFNA(VLOOKUP($A7&amp;$A$5&amp;"All England", HistoricJandL,COLUMN()+9, FALSE), 0)</f>
        <v>23708</v>
      </c>
      <c r="F7" s="50">
        <f t="shared" si="0"/>
        <v>1588</v>
      </c>
      <c r="G7" s="50">
        <f t="shared" si="0"/>
        <v>85</v>
      </c>
      <c r="H7" s="50">
        <f t="shared" si="0"/>
        <v>100</v>
      </c>
      <c r="I7" s="698">
        <f t="shared" si="0"/>
        <v>1573</v>
      </c>
      <c r="J7" s="50">
        <f>_xlfn.IFNA(VLOOKUP($A7&amp;$A$5&amp;"All England", HistoricJandL,COLUMN()-2, FALSE), 0)</f>
        <v>155293</v>
      </c>
      <c r="K7" s="50">
        <f>_xlfn.IFNA(VLOOKUP($A7&amp;$A$5&amp;"All England", HistoricJandL,COLUMN()-1, FALSE), 0)</f>
        <v>1706.93</v>
      </c>
      <c r="L7" s="50">
        <f t="shared" si="1"/>
        <v>3779.04</v>
      </c>
      <c r="M7" s="50">
        <f t="shared" si="1"/>
        <v>220.57</v>
      </c>
      <c r="N7" s="50">
        <f>_xlfn.IFNA(VLOOKUP($A7&amp;$A$5&amp;"All England", HistoricJandL,COLUMN()+1, FALSE), 0)</f>
        <v>153441.46</v>
      </c>
    </row>
    <row r="8" spans="1:14" x14ac:dyDescent="0.25">
      <c r="A8" s="697" t="s">
        <v>19169</v>
      </c>
      <c r="B8" s="50">
        <f>_xlfn.IFNA(VLOOKUP($A8&amp;$A$5&amp;"All England", HistoricJandL,COLUMN()+5, FALSE), 0)</f>
        <v>0</v>
      </c>
      <c r="C8" s="50">
        <f>_xlfn.IFNA(VLOOKUP($A8&amp;$A$5&amp;"All England", HistoricJandL,COLUMN()+6, FALSE), 0)</f>
        <v>8</v>
      </c>
      <c r="D8" s="50">
        <f>_xlfn.IFNA(VLOOKUP($A8&amp;$A$5&amp;"All England", HistoricJandL,COLUMN()+7, FALSE), 0)</f>
        <v>0</v>
      </c>
      <c r="E8" s="698">
        <f>_xlfn.IFNA(VLOOKUP($A8&amp;$A$5&amp;"All England", HistoricJandL,COLUMN()+9, FALSE), 0)</f>
        <v>8</v>
      </c>
      <c r="F8" s="50">
        <f t="shared" si="0"/>
        <v>0</v>
      </c>
      <c r="G8" s="50">
        <f t="shared" si="0"/>
        <v>5</v>
      </c>
      <c r="H8" s="50">
        <f t="shared" si="0"/>
        <v>0</v>
      </c>
      <c r="I8" s="698">
        <f t="shared" si="0"/>
        <v>5</v>
      </c>
      <c r="J8" s="50">
        <f>_xlfn.IFNA(VLOOKUP($A8&amp;$A$5&amp;"All England", HistoricJandL,COLUMN()-2, FALSE), 0)</f>
        <v>0</v>
      </c>
      <c r="K8" s="50">
        <f>_xlfn.IFNA(VLOOKUP($A8&amp;$A$5&amp;"All England", HistoricJandL,COLUMN()-1, FALSE), 0)</f>
        <v>47</v>
      </c>
      <c r="L8" s="50">
        <f t="shared" si="1"/>
        <v>0</v>
      </c>
      <c r="M8" s="50">
        <f t="shared" si="1"/>
        <v>0</v>
      </c>
      <c r="N8" s="50">
        <f>_xlfn.IFNA(VLOOKUP($A8&amp;$A$5&amp;"All England", HistoricJandL,COLUMN()+1, FALSE), 0)</f>
        <v>47</v>
      </c>
    </row>
    <row r="9" spans="1:14" x14ac:dyDescent="0.25">
      <c r="A9" s="697" t="s">
        <v>75</v>
      </c>
      <c r="B9" s="50">
        <f>_xlfn.IFNA(VLOOKUP($A9&amp;$A$5&amp;"All England", HistoricJandL,COLUMN()+5, FALSE), 0)</f>
        <v>211</v>
      </c>
      <c r="C9" s="50">
        <f>_xlfn.IFNA(VLOOKUP($A9&amp;$A$5&amp;"All England", HistoricJandL,COLUMN()+6, FALSE), 0)</f>
        <v>5</v>
      </c>
      <c r="D9" s="50">
        <f>_xlfn.IFNA(VLOOKUP($A9&amp;$A$5&amp;"All England", HistoricJandL,COLUMN()+7, FALSE), 0)</f>
        <v>5</v>
      </c>
      <c r="E9" s="698">
        <f>_xlfn.IFNA(VLOOKUP($A9&amp;$A$5&amp;"All England", HistoricJandL,COLUMN()+9, FALSE), 0)</f>
        <v>211</v>
      </c>
      <c r="F9" s="50">
        <f t="shared" si="0"/>
        <v>3</v>
      </c>
      <c r="G9" s="50">
        <f t="shared" si="0"/>
        <v>1</v>
      </c>
      <c r="H9" s="50">
        <f t="shared" si="0"/>
        <v>0</v>
      </c>
      <c r="I9" s="698">
        <f t="shared" si="0"/>
        <v>4</v>
      </c>
      <c r="J9" s="50">
        <f>_xlfn.IFNA(VLOOKUP($A9&amp;$A$5&amp;"All England", HistoricJandL,COLUMN()-2, FALSE), 0)</f>
        <v>5055.84</v>
      </c>
      <c r="K9" s="50">
        <f>_xlfn.IFNA(VLOOKUP($A9&amp;$A$5&amp;"All England", HistoricJandL,COLUMN()-1, FALSE), 0)</f>
        <v>98</v>
      </c>
      <c r="L9" s="50">
        <f t="shared" si="1"/>
        <v>115</v>
      </c>
      <c r="M9" s="50">
        <f t="shared" si="1"/>
        <v>4.76</v>
      </c>
      <c r="N9" s="50">
        <f>_xlfn.IFNA(VLOOKUP($A9&amp;$A$5&amp;"All England", HistoricJandL,COLUMN()+1, FALSE), 0)</f>
        <v>5043.6000000000004</v>
      </c>
    </row>
    <row r="10" spans="1:14" x14ac:dyDescent="0.25">
      <c r="A10" s="697" t="s">
        <v>74</v>
      </c>
      <c r="B10" s="50">
        <f>_xlfn.IFNA(VLOOKUP($A10&amp;$A$5&amp;"All England", HistoricJandL,COLUMN()+5, FALSE), 0)</f>
        <v>22758</v>
      </c>
      <c r="C10" s="50">
        <f>_xlfn.IFNA(VLOOKUP($A10&amp;$A$5&amp;"All England", HistoricJandL,COLUMN()+6, FALSE), 0)</f>
        <v>609</v>
      </c>
      <c r="D10" s="50">
        <f>_xlfn.IFNA(VLOOKUP($A10&amp;$A$5&amp;"All England", HistoricJandL,COLUMN()+7, FALSE), 0)</f>
        <v>417</v>
      </c>
      <c r="E10" s="698">
        <f>_xlfn.IFNA(VLOOKUP($A10&amp;$A$5&amp;"All England", HistoricJandL,COLUMN()+9, FALSE), 0)</f>
        <v>22950</v>
      </c>
      <c r="F10" s="50">
        <f t="shared" si="0"/>
        <v>4574</v>
      </c>
      <c r="G10" s="50">
        <f t="shared" si="0"/>
        <v>243</v>
      </c>
      <c r="H10" s="50">
        <f t="shared" si="0"/>
        <v>242</v>
      </c>
      <c r="I10" s="698">
        <f t="shared" si="0"/>
        <v>4575</v>
      </c>
      <c r="J10" s="50">
        <f>_xlfn.IFNA(VLOOKUP($A10&amp;$A$5&amp;"All England", HistoricJandL,COLUMN()-2, FALSE), 0)</f>
        <v>1117583.44</v>
      </c>
      <c r="K10" s="50">
        <f>_xlfn.IFNA(VLOOKUP($A10&amp;$A$5&amp;"All England", HistoricJandL,COLUMN()-1, FALSE), 0)</f>
        <v>27753.08</v>
      </c>
      <c r="L10" s="50">
        <f t="shared" si="1"/>
        <v>20465.16</v>
      </c>
      <c r="M10" s="50">
        <f t="shared" si="1"/>
        <v>2140.56</v>
      </c>
      <c r="N10" s="50">
        <f>_xlfn.IFNA(VLOOKUP($A10&amp;$A$5&amp;"All England", HistoricJandL,COLUMN()+1, FALSE), 0)</f>
        <v>1127011.92</v>
      </c>
    </row>
    <row r="11" spans="1:14" x14ac:dyDescent="0.25">
      <c r="A11" s="697" t="s">
        <v>76</v>
      </c>
      <c r="B11" s="50" t="s">
        <v>317</v>
      </c>
      <c r="C11" s="50" t="s">
        <v>317</v>
      </c>
      <c r="D11" s="50" t="s">
        <v>317</v>
      </c>
      <c r="E11" s="698" t="s">
        <v>317</v>
      </c>
      <c r="F11" s="50">
        <f t="shared" si="0"/>
        <v>7456</v>
      </c>
      <c r="G11" s="50">
        <f t="shared" si="0"/>
        <v>381</v>
      </c>
      <c r="H11" s="50">
        <f t="shared" si="0"/>
        <v>475</v>
      </c>
      <c r="I11" s="698">
        <f t="shared" si="0"/>
        <v>7362</v>
      </c>
      <c r="J11" s="50" t="s">
        <v>317</v>
      </c>
      <c r="K11" s="50" t="s">
        <v>317</v>
      </c>
      <c r="L11" s="50" t="s">
        <v>317</v>
      </c>
      <c r="M11" s="50" t="s">
        <v>317</v>
      </c>
      <c r="N11" s="50" t="s">
        <v>317</v>
      </c>
    </row>
    <row r="12" spans="1:14" ht="25.5" customHeight="1" x14ac:dyDescent="0.25">
      <c r="A12" s="317" t="str">
        <f>VLOOKUP(2, HistoricJandL!$E:$F, 2, FALSE)</f>
        <v>31 August 2024 to 31 December 2024</v>
      </c>
      <c r="B12" s="80"/>
      <c r="C12" s="50"/>
      <c r="D12" s="50"/>
      <c r="E12" s="698"/>
      <c r="F12" s="50"/>
      <c r="G12" s="50"/>
      <c r="H12" s="50"/>
      <c r="I12" s="698"/>
      <c r="J12" s="50"/>
      <c r="K12" s="50"/>
      <c r="L12" s="50"/>
      <c r="M12" s="50"/>
      <c r="N12" s="50"/>
    </row>
    <row r="13" spans="1:14" x14ac:dyDescent="0.25">
      <c r="A13" s="697" t="s">
        <v>72</v>
      </c>
      <c r="B13" s="50">
        <f>_xlfn.IFNA(VLOOKUP($A13&amp;$A$12&amp;"All England", HistoricJandL,COLUMN()+5, FALSE), 0)</f>
        <v>47216</v>
      </c>
      <c r="C13" s="50">
        <f>_xlfn.IFNA(VLOOKUP($A13&amp;$A$12&amp;"All England", HistoricJandL,COLUMN()+6, FALSE), 0)</f>
        <v>1275</v>
      </c>
      <c r="D13" s="50">
        <f>_xlfn.IFNA(VLOOKUP($A13&amp;$A$12&amp;"All England", HistoricJandL,COLUMN()+7, FALSE), 0)</f>
        <v>1554</v>
      </c>
      <c r="E13" s="698">
        <f>_xlfn.IFNA(VLOOKUP($A13&amp;$A$12&amp;"All England", HistoricJandL,COLUMN()+9, FALSE), 0)</f>
        <v>46937</v>
      </c>
      <c r="F13" s="50">
        <f t="shared" ref="F13:I18" si="2">_xlfn.IFNA(VLOOKUP($A13&amp;$A$12&amp;"All England", HistoricJandL,COLUMN()+10, FALSE), 0)</f>
        <v>14010</v>
      </c>
      <c r="G13" s="50">
        <f t="shared" si="2"/>
        <v>716</v>
      </c>
      <c r="H13" s="50">
        <f t="shared" si="2"/>
        <v>1105</v>
      </c>
      <c r="I13" s="698">
        <f t="shared" si="2"/>
        <v>13621</v>
      </c>
      <c r="J13" s="50">
        <f>_xlfn.IFNA(VLOOKUP($A13&amp;$A$12&amp;"All England", HistoricJandL,COLUMN()-2, FALSE), 0)</f>
        <v>1275264.1200000001</v>
      </c>
      <c r="K13" s="50">
        <f>_xlfn.IFNA(VLOOKUP($A13&amp;$A$12&amp;"All England", HistoricJandL,COLUMN()-1, FALSE), 0)</f>
        <v>35488.44</v>
      </c>
      <c r="L13" s="50">
        <f t="shared" ref="L13:M17" si="3">_xlfn.IFNA(VLOOKUP($A13&amp;$A$12&amp;"All England", HistoricJandL,COLUMN(), FALSE), 0)</f>
        <v>34401.370000000003</v>
      </c>
      <c r="M13" s="50">
        <f t="shared" si="3"/>
        <v>1581.09</v>
      </c>
      <c r="N13" s="50">
        <f>_xlfn.IFNA(VLOOKUP($A13&amp;$A$12&amp;"All England", HistoricJandL,COLUMN()+1, FALSE), 0)</f>
        <v>1277932.28</v>
      </c>
    </row>
    <row r="14" spans="1:14" x14ac:dyDescent="0.25">
      <c r="A14" s="697" t="s">
        <v>73</v>
      </c>
      <c r="B14" s="50">
        <f>_xlfn.IFNA(VLOOKUP($A14&amp;$A$12&amp;"All England", HistoricJandL,COLUMN()+5, FALSE), 0)</f>
        <v>24372</v>
      </c>
      <c r="C14" s="50">
        <f>_xlfn.IFNA(VLOOKUP($A14&amp;$A$12&amp;"All England", HistoricJandL,COLUMN()+6, FALSE), 0)</f>
        <v>478</v>
      </c>
      <c r="D14" s="50">
        <f>_xlfn.IFNA(VLOOKUP($A14&amp;$A$12&amp;"All England", HistoricJandL,COLUMN()+7, FALSE), 0)</f>
        <v>882</v>
      </c>
      <c r="E14" s="698">
        <f>_xlfn.IFNA(VLOOKUP($A14&amp;$A$12&amp;"All England", HistoricJandL,COLUMN()+9, FALSE), 0)</f>
        <v>23968</v>
      </c>
      <c r="F14" s="50">
        <f t="shared" si="2"/>
        <v>1619</v>
      </c>
      <c r="G14" s="50">
        <f t="shared" si="2"/>
        <v>93</v>
      </c>
      <c r="H14" s="50">
        <f t="shared" si="2"/>
        <v>124</v>
      </c>
      <c r="I14" s="698">
        <f t="shared" si="2"/>
        <v>1588</v>
      </c>
      <c r="J14" s="50">
        <f>_xlfn.IFNA(VLOOKUP($A14&amp;$A$12&amp;"All England", HistoricJandL,COLUMN()-2, FALSE), 0)</f>
        <v>158095.94</v>
      </c>
      <c r="K14" s="50">
        <f>_xlfn.IFNA(VLOOKUP($A14&amp;$A$12&amp;"All England", HistoricJandL,COLUMN()-1, FALSE), 0)</f>
        <v>2368.3200000000002</v>
      </c>
      <c r="L14" s="50">
        <f t="shared" si="3"/>
        <v>5623.82</v>
      </c>
      <c r="M14" s="50">
        <f t="shared" si="3"/>
        <v>452.56</v>
      </c>
      <c r="N14" s="50">
        <f>_xlfn.IFNA(VLOOKUP($A14&amp;$A$12&amp;"All England", HistoricJandL,COLUMN()+1, FALSE), 0)</f>
        <v>155293</v>
      </c>
    </row>
    <row r="15" spans="1:14" x14ac:dyDescent="0.25">
      <c r="A15" s="697" t="s">
        <v>19169</v>
      </c>
      <c r="B15" s="50">
        <f>_xlfn.IFNA(VLOOKUP($A15&amp;$A$12&amp;"All England", HistoricJandL,COLUMN()+5, FALSE), 0)</f>
        <v>0</v>
      </c>
      <c r="C15" s="50">
        <f>_xlfn.IFNA(VLOOKUP($A15&amp;$A$12&amp;"All England", HistoricJandL,COLUMN()+6, FALSE), 0)</f>
        <v>0</v>
      </c>
      <c r="D15" s="50">
        <f>_xlfn.IFNA(VLOOKUP($A15&amp;$A$12&amp;"All England", HistoricJandL,COLUMN()+7, FALSE), 0)</f>
        <v>0</v>
      </c>
      <c r="E15" s="698">
        <f>_xlfn.IFNA(VLOOKUP($A15&amp;$A$12&amp;"All England", HistoricJandL,COLUMN()+9, FALSE), 0)</f>
        <v>0</v>
      </c>
      <c r="F15" s="50">
        <f t="shared" si="2"/>
        <v>0</v>
      </c>
      <c r="G15" s="50">
        <f t="shared" si="2"/>
        <v>0</v>
      </c>
      <c r="H15" s="50">
        <f t="shared" si="2"/>
        <v>0</v>
      </c>
      <c r="I15" s="698">
        <f t="shared" si="2"/>
        <v>0</v>
      </c>
      <c r="J15" s="50">
        <f>_xlfn.IFNA(VLOOKUP($A15&amp;$A$12&amp;"All England", HistoricJandL,COLUMN()-2, FALSE), 0)</f>
        <v>0</v>
      </c>
      <c r="K15" s="50">
        <f>_xlfn.IFNA(VLOOKUP($A15&amp;$A$12&amp;"All England", HistoricJandL,COLUMN()-1, FALSE), 0)</f>
        <v>0</v>
      </c>
      <c r="L15" s="50">
        <f t="shared" si="3"/>
        <v>0</v>
      </c>
      <c r="M15" s="50">
        <f t="shared" si="3"/>
        <v>0</v>
      </c>
      <c r="N15" s="50">
        <f>_xlfn.IFNA(VLOOKUP($A15&amp;$A$12&amp;"All England", HistoricJandL,COLUMN()+1, FALSE), 0)</f>
        <v>0</v>
      </c>
    </row>
    <row r="16" spans="1:14" x14ac:dyDescent="0.25">
      <c r="A16" s="697" t="s">
        <v>75</v>
      </c>
      <c r="B16" s="50">
        <f>_xlfn.IFNA(VLOOKUP($A16&amp;$A$12&amp;"All England", HistoricJandL,COLUMN()+5, FALSE), 0)</f>
        <v>210</v>
      </c>
      <c r="C16" s="50">
        <f>_xlfn.IFNA(VLOOKUP($A16&amp;$A$12&amp;"All England", HistoricJandL,COLUMN()+6, FALSE), 0)</f>
        <v>13</v>
      </c>
      <c r="D16" s="50">
        <f>_xlfn.IFNA(VLOOKUP($A16&amp;$A$12&amp;"All England", HistoricJandL,COLUMN()+7, FALSE), 0)</f>
        <v>12</v>
      </c>
      <c r="E16" s="698">
        <f>_xlfn.IFNA(VLOOKUP($A16&amp;$A$12&amp;"All England", HistoricJandL,COLUMN()+9, FALSE), 0)</f>
        <v>211</v>
      </c>
      <c r="F16" s="50">
        <f t="shared" si="2"/>
        <v>3</v>
      </c>
      <c r="G16" s="50">
        <f t="shared" si="2"/>
        <v>0</v>
      </c>
      <c r="H16" s="50">
        <f t="shared" si="2"/>
        <v>0</v>
      </c>
      <c r="I16" s="698">
        <f t="shared" si="2"/>
        <v>3</v>
      </c>
      <c r="J16" s="50">
        <f>_xlfn.IFNA(VLOOKUP($A16&amp;$A$12&amp;"All England", HistoricJandL,COLUMN()-2, FALSE), 0)</f>
        <v>5001.46</v>
      </c>
      <c r="K16" s="50">
        <f>_xlfn.IFNA(VLOOKUP($A16&amp;$A$12&amp;"All England", HistoricJandL,COLUMN()-1, FALSE), 0)</f>
        <v>354.96</v>
      </c>
      <c r="L16" s="50">
        <f t="shared" si="3"/>
        <v>293</v>
      </c>
      <c r="M16" s="50">
        <f t="shared" si="3"/>
        <v>-7.58</v>
      </c>
      <c r="N16" s="50">
        <f>_xlfn.IFNA(VLOOKUP($A16&amp;$A$12&amp;"All England", HistoricJandL,COLUMN()+1, FALSE), 0)</f>
        <v>5055.84</v>
      </c>
    </row>
    <row r="17" spans="1:14" x14ac:dyDescent="0.25">
      <c r="A17" s="697" t="s">
        <v>74</v>
      </c>
      <c r="B17" s="50">
        <f>_xlfn.IFNA(VLOOKUP($A17&amp;$A$12&amp;"All England", HistoricJandL,COLUMN()+5, FALSE), 0)</f>
        <v>22634</v>
      </c>
      <c r="C17" s="50">
        <f>_xlfn.IFNA(VLOOKUP($A17&amp;$A$12&amp;"All England", HistoricJandL,COLUMN()+6, FALSE), 0)</f>
        <v>784</v>
      </c>
      <c r="D17" s="50">
        <f>_xlfn.IFNA(VLOOKUP($A17&amp;$A$12&amp;"All England", HistoricJandL,COLUMN()+7, FALSE), 0)</f>
        <v>660</v>
      </c>
      <c r="E17" s="698">
        <f>_xlfn.IFNA(VLOOKUP($A17&amp;$A$12&amp;"All England", HistoricJandL,COLUMN()+9, FALSE), 0)</f>
        <v>22758</v>
      </c>
      <c r="F17" s="50">
        <f t="shared" si="2"/>
        <v>4636</v>
      </c>
      <c r="G17" s="50">
        <f t="shared" si="2"/>
        <v>274</v>
      </c>
      <c r="H17" s="50">
        <f t="shared" si="2"/>
        <v>336</v>
      </c>
      <c r="I17" s="698">
        <f t="shared" si="2"/>
        <v>4574</v>
      </c>
      <c r="J17" s="50">
        <f>_xlfn.IFNA(VLOOKUP($A17&amp;$A$12&amp;"All England", HistoricJandL,COLUMN()-2, FALSE), 0)</f>
        <v>1112166.72</v>
      </c>
      <c r="K17" s="50">
        <f>_xlfn.IFNA(VLOOKUP($A17&amp;$A$12&amp;"All England", HistoricJandL,COLUMN()-1, FALSE), 0)</f>
        <v>32765.16</v>
      </c>
      <c r="L17" s="50">
        <f t="shared" si="3"/>
        <v>28484.55</v>
      </c>
      <c r="M17" s="50">
        <f t="shared" si="3"/>
        <v>1136.1099999999999</v>
      </c>
      <c r="N17" s="50">
        <f>_xlfn.IFNA(VLOOKUP($A17&amp;$A$12&amp;"All England", HistoricJandL,COLUMN()+1, FALSE), 0)</f>
        <v>1117583.44</v>
      </c>
    </row>
    <row r="18" spans="1:14" x14ac:dyDescent="0.25">
      <c r="A18" s="697" t="s">
        <v>76</v>
      </c>
      <c r="B18" s="50" t="s">
        <v>317</v>
      </c>
      <c r="C18" s="50" t="s">
        <v>317</v>
      </c>
      <c r="D18" s="50" t="s">
        <v>317</v>
      </c>
      <c r="E18" s="698" t="s">
        <v>317</v>
      </c>
      <c r="F18" s="50">
        <f t="shared" si="2"/>
        <v>7752</v>
      </c>
      <c r="G18" s="50">
        <f t="shared" si="2"/>
        <v>349</v>
      </c>
      <c r="H18" s="50">
        <f t="shared" si="2"/>
        <v>645</v>
      </c>
      <c r="I18" s="698">
        <f t="shared" si="2"/>
        <v>7456</v>
      </c>
      <c r="J18" s="50" t="s">
        <v>317</v>
      </c>
      <c r="K18" s="50" t="s">
        <v>317</v>
      </c>
      <c r="L18" s="50" t="s">
        <v>317</v>
      </c>
      <c r="M18" s="50" t="s">
        <v>317</v>
      </c>
      <c r="N18" s="50" t="s">
        <v>317</v>
      </c>
    </row>
    <row r="19" spans="1:14" ht="25.5" customHeight="1" x14ac:dyDescent="0.25">
      <c r="A19" s="317" t="str">
        <f>VLOOKUP(3, HistoricJandL!$E:$F, 2, FALSE)</f>
        <v>30 June 2024 to 31 August 2024</v>
      </c>
      <c r="B19" s="80"/>
      <c r="C19" s="50"/>
      <c r="D19" s="50"/>
      <c r="E19" s="698"/>
      <c r="F19" s="50"/>
      <c r="G19" s="50"/>
      <c r="H19" s="50"/>
      <c r="I19" s="698"/>
      <c r="J19" s="50"/>
      <c r="K19" s="50"/>
      <c r="L19" s="50"/>
      <c r="M19" s="50"/>
      <c r="N19" s="50"/>
    </row>
    <row r="20" spans="1:14" x14ac:dyDescent="0.25">
      <c r="A20" s="697" t="s">
        <v>72</v>
      </c>
      <c r="B20" s="50">
        <f>_xlfn.IFNA(VLOOKUP($A20&amp;$A$19&amp;"All England", HistoricJandL,COLUMN()+5, FALSE), 0)</f>
        <v>47522</v>
      </c>
      <c r="C20" s="50">
        <f>_xlfn.IFNA(VLOOKUP($A20&amp;$A$19&amp;"All England", HistoricJandL,COLUMN()+6, FALSE), 0)</f>
        <v>733</v>
      </c>
      <c r="D20" s="50">
        <f>_xlfn.IFNA(VLOOKUP($A20&amp;$A$19&amp;"All England", HistoricJandL,COLUMN()+7, FALSE), 0)</f>
        <v>1039</v>
      </c>
      <c r="E20" s="698">
        <f>_xlfn.IFNA(VLOOKUP($A20&amp;$A$19&amp;"All England", HistoricJandL,COLUMN()+9, FALSE), 0)</f>
        <v>47216</v>
      </c>
      <c r="F20" s="50">
        <f t="shared" ref="F20:I25" si="4">_xlfn.IFNA(VLOOKUP($A20&amp;$A$19&amp;"All England", HistoricJandL,COLUMN()+10, FALSE), 0)</f>
        <v>14144</v>
      </c>
      <c r="G20" s="50">
        <f t="shared" si="4"/>
        <v>429</v>
      </c>
      <c r="H20" s="50">
        <f t="shared" si="4"/>
        <v>563</v>
      </c>
      <c r="I20" s="698">
        <f t="shared" si="4"/>
        <v>14010</v>
      </c>
      <c r="J20" s="50">
        <f>_xlfn.IFNA(VLOOKUP($A20&amp;$A$19&amp;"All England", HistoricJandL,COLUMN()-2, FALSE),  0)</f>
        <v>1274210.76</v>
      </c>
      <c r="K20" s="50">
        <f>_xlfn.IFNA(VLOOKUP($A20&amp;$A$19&amp;"All England", HistoricJandL,COLUMN()-1, FALSE), 0)</f>
        <v>21161.61</v>
      </c>
      <c r="L20" s="50">
        <f t="shared" ref="L20:M24" si="5">_xlfn.IFNA(VLOOKUP($A20&amp;$A$19&amp;"All England", HistoricJandL,COLUMN(), FALSE), 0)</f>
        <v>22136.69</v>
      </c>
      <c r="M20" s="50">
        <f t="shared" si="5"/>
        <v>2028.44</v>
      </c>
      <c r="N20" s="50">
        <f>_xlfn.IFNA(VLOOKUP($A20&amp;$A$19&amp;"All England", HistoricJandL,COLUMN()+1, FALSE), 0)</f>
        <v>1275264.1200000001</v>
      </c>
    </row>
    <row r="21" spans="1:14" x14ac:dyDescent="0.25">
      <c r="A21" s="697" t="s">
        <v>73</v>
      </c>
      <c r="B21" s="50">
        <f>_xlfn.IFNA(VLOOKUP($A21&amp;$A$19&amp;"All England", HistoricJandL,COLUMN()+5, FALSE), 0)</f>
        <v>24656</v>
      </c>
      <c r="C21" s="50">
        <f>_xlfn.IFNA(VLOOKUP($A21&amp;$A$19&amp;"All England", HistoricJandL,COLUMN()+6, FALSE), 0)</f>
        <v>259</v>
      </c>
      <c r="D21" s="50">
        <f>_xlfn.IFNA(VLOOKUP($A21&amp;$A$19&amp;"All England", HistoricJandL,COLUMN()+7, FALSE), 0)</f>
        <v>543</v>
      </c>
      <c r="E21" s="698">
        <f>_xlfn.IFNA(VLOOKUP($A21&amp;$A$19&amp;"All England", HistoricJandL,COLUMN()+9, FALSE), 0)</f>
        <v>24372</v>
      </c>
      <c r="F21" s="50">
        <f t="shared" si="4"/>
        <v>1636</v>
      </c>
      <c r="G21" s="50">
        <f t="shared" si="4"/>
        <v>54</v>
      </c>
      <c r="H21" s="50">
        <f t="shared" si="4"/>
        <v>71</v>
      </c>
      <c r="I21" s="698">
        <f t="shared" si="4"/>
        <v>1619</v>
      </c>
      <c r="J21" s="50">
        <f>_xlfn.IFNA(VLOOKUP($A21&amp;$A$19&amp;"All England", HistoricJandL,COLUMN()-2, FALSE),  0)</f>
        <v>160018</v>
      </c>
      <c r="K21" s="50">
        <f>_xlfn.IFNA(VLOOKUP($A21&amp;$A$19&amp;"All England", HistoricJandL,COLUMN()-1, FALSE), 0)</f>
        <v>1320.39</v>
      </c>
      <c r="L21" s="50">
        <f t="shared" si="5"/>
        <v>3578.9</v>
      </c>
      <c r="M21" s="50">
        <f t="shared" si="5"/>
        <v>336.45</v>
      </c>
      <c r="N21" s="50">
        <f>_xlfn.IFNA(VLOOKUP($A21&amp;$A$19&amp;"All England", HistoricJandL,COLUMN()+1, FALSE), 0)</f>
        <v>158095.94</v>
      </c>
    </row>
    <row r="22" spans="1:14" x14ac:dyDescent="0.25">
      <c r="A22" s="697" t="s">
        <v>19169</v>
      </c>
      <c r="B22" s="50">
        <f>_xlfn.IFNA(VLOOKUP($A22&amp;$A$19&amp;"All England", HistoricJandL,COLUMN()+5, FALSE), 0)</f>
        <v>0</v>
      </c>
      <c r="C22" s="50">
        <f>_xlfn.IFNA(VLOOKUP($A22&amp;$A$19&amp;"All England", HistoricJandL,COLUMN()+6, FALSE), 0)</f>
        <v>0</v>
      </c>
      <c r="D22" s="50">
        <f>_xlfn.IFNA(VLOOKUP($A22&amp;$A$19&amp;"All England", HistoricJandL,COLUMN()+7, FALSE), 0)</f>
        <v>0</v>
      </c>
      <c r="E22" s="698">
        <f>_xlfn.IFNA(VLOOKUP($A22&amp;$A$19&amp;"All England", HistoricJandL,COLUMN()+9, FALSE), 0)</f>
        <v>0</v>
      </c>
      <c r="F22" s="50">
        <f t="shared" si="4"/>
        <v>0</v>
      </c>
      <c r="G22" s="50">
        <f t="shared" si="4"/>
        <v>0</v>
      </c>
      <c r="H22" s="50">
        <f t="shared" si="4"/>
        <v>0</v>
      </c>
      <c r="I22" s="698">
        <f t="shared" si="4"/>
        <v>0</v>
      </c>
      <c r="J22" s="50">
        <f>_xlfn.IFNA(VLOOKUP($A22&amp;$A$19&amp;"All England", HistoricJandL,COLUMN()-2, FALSE),  0)</f>
        <v>0</v>
      </c>
      <c r="K22" s="50">
        <f>_xlfn.IFNA(VLOOKUP($A22&amp;$A$19&amp;"All England", HistoricJandL,COLUMN()-1, FALSE), 0)</f>
        <v>0</v>
      </c>
      <c r="L22" s="50">
        <f t="shared" si="5"/>
        <v>0</v>
      </c>
      <c r="M22" s="50">
        <f t="shared" si="5"/>
        <v>0</v>
      </c>
      <c r="N22" s="50">
        <f>_xlfn.IFNA(VLOOKUP($A22&amp;$A$19&amp;"All England", HistoricJandL,COLUMN()+1, FALSE), 0)</f>
        <v>0</v>
      </c>
    </row>
    <row r="23" spans="1:14" x14ac:dyDescent="0.25">
      <c r="A23" s="697" t="s">
        <v>75</v>
      </c>
      <c r="B23" s="50">
        <f>_xlfn.IFNA(VLOOKUP($A23&amp;$A$19&amp;"All England", HistoricJandL,COLUMN()+5, FALSE), 0)</f>
        <v>214</v>
      </c>
      <c r="C23" s="50">
        <f>_xlfn.IFNA(VLOOKUP($A23&amp;$A$19&amp;"All England", HistoricJandL,COLUMN()+6, FALSE), 0)</f>
        <v>3</v>
      </c>
      <c r="D23" s="50">
        <f>_xlfn.IFNA(VLOOKUP($A23&amp;$A$19&amp;"All England", HistoricJandL,COLUMN()+7, FALSE), 0)</f>
        <v>7</v>
      </c>
      <c r="E23" s="698">
        <f>_xlfn.IFNA(VLOOKUP($A23&amp;$A$19&amp;"All England", HistoricJandL,COLUMN()+9, FALSE), 0)</f>
        <v>210</v>
      </c>
      <c r="F23" s="50">
        <f t="shared" si="4"/>
        <v>3</v>
      </c>
      <c r="G23" s="50">
        <f t="shared" si="4"/>
        <v>0</v>
      </c>
      <c r="H23" s="50">
        <f t="shared" si="4"/>
        <v>0</v>
      </c>
      <c r="I23" s="698">
        <f t="shared" si="4"/>
        <v>3</v>
      </c>
      <c r="J23" s="50">
        <f>_xlfn.IFNA(VLOOKUP($A23&amp;$A$19&amp;"All England", HistoricJandL,COLUMN()-2, FALSE),  0)</f>
        <v>5079.1899999999996</v>
      </c>
      <c r="K23" s="50">
        <f>_xlfn.IFNA(VLOOKUP($A23&amp;$A$19&amp;"All England", HistoricJandL,COLUMN()-1, FALSE), 0)</f>
        <v>97</v>
      </c>
      <c r="L23" s="50">
        <f t="shared" si="5"/>
        <v>166</v>
      </c>
      <c r="M23" s="50">
        <f t="shared" si="5"/>
        <v>-8.73</v>
      </c>
      <c r="N23" s="50">
        <f>_xlfn.IFNA(VLOOKUP($A23&amp;$A$19&amp;"All England", HistoricJandL,COLUMN()+1, FALSE), 0)</f>
        <v>5001.46</v>
      </c>
    </row>
    <row r="24" spans="1:14" x14ac:dyDescent="0.25">
      <c r="A24" s="697" t="s">
        <v>74</v>
      </c>
      <c r="B24" s="50">
        <f>_xlfn.IFNA(VLOOKUP($A24&amp;$A$19&amp;"All England", HistoricJandL,COLUMN()+5, FALSE), 0)</f>
        <v>22652</v>
      </c>
      <c r="C24" s="50">
        <f>_xlfn.IFNA(VLOOKUP($A24&amp;$A$19&amp;"All England", HistoricJandL,COLUMN()+6, FALSE), 0)</f>
        <v>471</v>
      </c>
      <c r="D24" s="50">
        <f>_xlfn.IFNA(VLOOKUP($A24&amp;$A$19&amp;"All England", HistoricJandL,COLUMN()+7, FALSE), 0)</f>
        <v>489</v>
      </c>
      <c r="E24" s="698">
        <f>_xlfn.IFNA(VLOOKUP($A24&amp;$A$19&amp;"All England", HistoricJandL,COLUMN()+9, FALSE), 0)</f>
        <v>22634</v>
      </c>
      <c r="F24" s="50">
        <f t="shared" si="4"/>
        <v>4616</v>
      </c>
      <c r="G24" s="50">
        <f t="shared" si="4"/>
        <v>178</v>
      </c>
      <c r="H24" s="50">
        <f t="shared" si="4"/>
        <v>158</v>
      </c>
      <c r="I24" s="698">
        <f t="shared" si="4"/>
        <v>4636</v>
      </c>
      <c r="J24" s="50">
        <f>_xlfn.IFNA(VLOOKUP($A24&amp;$A$19&amp;"All England", HistoricJandL,COLUMN()-2, FALSE),  0)</f>
        <v>1109113.57</v>
      </c>
      <c r="K24" s="50">
        <f>_xlfn.IFNA(VLOOKUP($A24&amp;$A$19&amp;"All England", HistoricJandL,COLUMN()-1, FALSE), 0)</f>
        <v>19744.22</v>
      </c>
      <c r="L24" s="50">
        <f t="shared" si="5"/>
        <v>18391.79</v>
      </c>
      <c r="M24" s="50">
        <f t="shared" si="5"/>
        <v>1700.72</v>
      </c>
      <c r="N24" s="50">
        <f>_xlfn.IFNA(VLOOKUP($A24&amp;$A$19&amp;"All England", HistoricJandL,COLUMN()+1, FALSE), 0)</f>
        <v>1112166.72</v>
      </c>
    </row>
    <row r="25" spans="1:14" x14ac:dyDescent="0.25">
      <c r="A25" s="697" t="s">
        <v>76</v>
      </c>
      <c r="B25" s="50" t="s">
        <v>317</v>
      </c>
      <c r="C25" s="50" t="s">
        <v>317</v>
      </c>
      <c r="D25" s="50" t="s">
        <v>317</v>
      </c>
      <c r="E25" s="698" t="s">
        <v>317</v>
      </c>
      <c r="F25" s="50">
        <f t="shared" si="4"/>
        <v>7889</v>
      </c>
      <c r="G25" s="50">
        <f t="shared" si="4"/>
        <v>197</v>
      </c>
      <c r="H25" s="50">
        <f t="shared" si="4"/>
        <v>334</v>
      </c>
      <c r="I25" s="698">
        <f t="shared" si="4"/>
        <v>7752</v>
      </c>
      <c r="J25" s="50" t="s">
        <v>317</v>
      </c>
      <c r="K25" s="50" t="s">
        <v>317</v>
      </c>
      <c r="L25" s="50" t="s">
        <v>317</v>
      </c>
      <c r="M25" s="50" t="s">
        <v>317</v>
      </c>
      <c r="N25" s="50" t="s">
        <v>317</v>
      </c>
    </row>
    <row r="26" spans="1:14" ht="25.5" customHeight="1" x14ac:dyDescent="0.25">
      <c r="A26" s="317" t="str">
        <f>VLOOKUP(4, HistoricJandL!$E:$F, 2, FALSE)</f>
        <v>31 March 2024 to 30 June 2024</v>
      </c>
      <c r="B26" s="50"/>
      <c r="C26" s="50"/>
      <c r="D26" s="50"/>
      <c r="E26" s="698"/>
      <c r="F26" s="50"/>
      <c r="G26" s="50"/>
      <c r="H26" s="50"/>
      <c r="I26" s="698"/>
      <c r="J26" s="50"/>
      <c r="K26" s="50"/>
      <c r="L26" s="50"/>
      <c r="M26" s="50"/>
      <c r="N26" s="50"/>
    </row>
    <row r="27" spans="1:14" x14ac:dyDescent="0.25">
      <c r="A27" s="697" t="s">
        <v>72</v>
      </c>
      <c r="B27" s="50">
        <f>_xlfn.IFNA(VLOOKUP($A27&amp;$A$26&amp;"All England", HistoricJandL,COLUMN()+5, FALSE), 0)</f>
        <v>47652</v>
      </c>
      <c r="C27" s="50">
        <f>_xlfn.IFNA(VLOOKUP($A27&amp;$A$26&amp;"All England", HistoricJandL,COLUMN()+6, FALSE), 0)</f>
        <v>795</v>
      </c>
      <c r="D27" s="50">
        <f>_xlfn.IFNA(VLOOKUP($A27&amp;$A$26&amp;"All England", HistoricJandL,COLUMN()+7, FALSE), 0)</f>
        <v>925</v>
      </c>
      <c r="E27" s="698">
        <f>_xlfn.IFNA(VLOOKUP($A27&amp;$A$26&amp;"All England", HistoricJandL,COLUMN()+9, FALSE), 0)</f>
        <v>47522</v>
      </c>
      <c r="F27" s="50">
        <f t="shared" ref="F27:I32" si="6">_xlfn.IFNA(VLOOKUP($A27&amp;$A$26&amp;"All England", HistoricJandL,COLUMN()+10, FALSE), 0)</f>
        <v>14112</v>
      </c>
      <c r="G27" s="50">
        <f t="shared" si="6"/>
        <v>675</v>
      </c>
      <c r="H27" s="50">
        <f t="shared" si="6"/>
        <v>643</v>
      </c>
      <c r="I27" s="698">
        <f t="shared" si="6"/>
        <v>14144</v>
      </c>
      <c r="J27" s="50">
        <f>_xlfn.IFNA(VLOOKUP($A27&amp;$A$26&amp;"All England", HistoricJandL,COLUMN()-2, FALSE), 0)</f>
        <v>1268111.97</v>
      </c>
      <c r="K27" s="50">
        <f>_xlfn.IFNA(VLOOKUP($A27&amp;$A$26&amp;"All England", HistoricJandL,COLUMN()-1, FALSE), 0)</f>
        <v>22960.21</v>
      </c>
      <c r="L27" s="50">
        <f t="shared" ref="L27:M31" si="7">_xlfn.IFNA(VLOOKUP($A27&amp;$A$26&amp;"All England", HistoricJandL,COLUMN(), FALSE), 0)</f>
        <v>19224.82</v>
      </c>
      <c r="M27" s="50">
        <f t="shared" si="7"/>
        <v>2363.4</v>
      </c>
      <c r="N27" s="50">
        <f>_xlfn.IFNA(VLOOKUP($A27&amp;$A$26&amp;"All England", HistoricJandL,COLUMN()+1, FALSE), 0)</f>
        <v>1274210.76</v>
      </c>
    </row>
    <row r="28" spans="1:14" x14ac:dyDescent="0.25">
      <c r="A28" s="697" t="s">
        <v>73</v>
      </c>
      <c r="B28" s="50">
        <f>_xlfn.IFNA(VLOOKUP($A28&amp;$A$26&amp;"All England", HistoricJandL,COLUMN()+5, FALSE), 0)</f>
        <v>24913</v>
      </c>
      <c r="C28" s="50">
        <f>_xlfn.IFNA(VLOOKUP($A28&amp;$A$26&amp;"All England", HistoricJandL,COLUMN()+6, FALSE), 0)</f>
        <v>305</v>
      </c>
      <c r="D28" s="50">
        <f>_xlfn.IFNA(VLOOKUP($A28&amp;$A$26&amp;"All England", HistoricJandL,COLUMN()+7, FALSE), 0)</f>
        <v>562</v>
      </c>
      <c r="E28" s="698">
        <f>_xlfn.IFNA(VLOOKUP($A28&amp;$A$26&amp;"All England", HistoricJandL,COLUMN()+9, FALSE), 0)</f>
        <v>24656</v>
      </c>
      <c r="F28" s="50">
        <f t="shared" si="6"/>
        <v>1629</v>
      </c>
      <c r="G28" s="50">
        <f t="shared" si="6"/>
        <v>83</v>
      </c>
      <c r="H28" s="50">
        <f t="shared" si="6"/>
        <v>76</v>
      </c>
      <c r="I28" s="698">
        <f t="shared" si="6"/>
        <v>1636</v>
      </c>
      <c r="J28" s="50">
        <f>_xlfn.IFNA(VLOOKUP($A28&amp;$A$26&amp;"All England", HistoricJandL,COLUMN()-2, FALSE), 0)</f>
        <v>162138.01999999999</v>
      </c>
      <c r="K28" s="50">
        <f>_xlfn.IFNA(VLOOKUP($A28&amp;$A$26&amp;"All England", HistoricJandL,COLUMN()-1, FALSE), 0)</f>
        <v>1495.35</v>
      </c>
      <c r="L28" s="50">
        <f t="shared" si="7"/>
        <v>3835.16</v>
      </c>
      <c r="M28" s="50">
        <f t="shared" si="7"/>
        <v>219.79</v>
      </c>
      <c r="N28" s="50">
        <f>_xlfn.IFNA(VLOOKUP($A28&amp;$A$26&amp;"All England", HistoricJandL,COLUMN()+1, FALSE), 0)</f>
        <v>160018</v>
      </c>
    </row>
    <row r="29" spans="1:14" x14ac:dyDescent="0.25">
      <c r="A29" s="697" t="s">
        <v>19169</v>
      </c>
      <c r="B29" s="50">
        <f>_xlfn.IFNA(VLOOKUP($A29&amp;$A$26&amp;"All England", HistoricJandL,COLUMN()+5, FALSE), 0)</f>
        <v>0</v>
      </c>
      <c r="C29" s="50">
        <f>_xlfn.IFNA(VLOOKUP($A29&amp;$A$26&amp;"All England", HistoricJandL,COLUMN()+6, FALSE), 0)</f>
        <v>0</v>
      </c>
      <c r="D29" s="50">
        <f>_xlfn.IFNA(VLOOKUP($A29&amp;$A$26&amp;"All England", HistoricJandL,COLUMN()+7, FALSE), 0)</f>
        <v>0</v>
      </c>
      <c r="E29" s="698">
        <f>_xlfn.IFNA(VLOOKUP($A29&amp;$A$26&amp;"All England", HistoricJandL,COLUMN()+9, FALSE), 0)</f>
        <v>0</v>
      </c>
      <c r="F29" s="50">
        <f t="shared" si="6"/>
        <v>0</v>
      </c>
      <c r="G29" s="50">
        <f t="shared" si="6"/>
        <v>0</v>
      </c>
      <c r="H29" s="50">
        <f t="shared" si="6"/>
        <v>0</v>
      </c>
      <c r="I29" s="698">
        <f t="shared" si="6"/>
        <v>0</v>
      </c>
      <c r="J29" s="50">
        <f>_xlfn.IFNA(VLOOKUP($A29&amp;$A$26&amp;"All England", HistoricJandL,COLUMN()-2, FALSE), 0)</f>
        <v>0</v>
      </c>
      <c r="K29" s="50">
        <f>_xlfn.IFNA(VLOOKUP($A29&amp;$A$26&amp;"All England", HistoricJandL,COLUMN()-1, FALSE), 0)</f>
        <v>0</v>
      </c>
      <c r="L29" s="50">
        <f t="shared" si="7"/>
        <v>0</v>
      </c>
      <c r="M29" s="50">
        <f t="shared" si="7"/>
        <v>0</v>
      </c>
      <c r="N29" s="50">
        <f>_xlfn.IFNA(VLOOKUP($A29&amp;$A$26&amp;"All England", HistoricJandL,COLUMN()+1, FALSE), 0)</f>
        <v>0</v>
      </c>
    </row>
    <row r="30" spans="1:14" x14ac:dyDescent="0.25">
      <c r="A30" s="697" t="s">
        <v>75</v>
      </c>
      <c r="B30" s="50">
        <f>_xlfn.IFNA(VLOOKUP($A30&amp;$A$26&amp;"All England", HistoricJandL,COLUMN()+5, FALSE), 0)</f>
        <v>209</v>
      </c>
      <c r="C30" s="50">
        <f>_xlfn.IFNA(VLOOKUP($A30&amp;$A$26&amp;"All England", HistoricJandL,COLUMN()+6, FALSE), 0)</f>
        <v>9</v>
      </c>
      <c r="D30" s="50">
        <f>_xlfn.IFNA(VLOOKUP($A30&amp;$A$26&amp;"All England", HistoricJandL,COLUMN()+7, FALSE), 0)</f>
        <v>4</v>
      </c>
      <c r="E30" s="698">
        <f>_xlfn.IFNA(VLOOKUP($A30&amp;$A$26&amp;"All England", HistoricJandL,COLUMN()+9, FALSE), 0)</f>
        <v>214</v>
      </c>
      <c r="F30" s="50">
        <f t="shared" si="6"/>
        <v>2</v>
      </c>
      <c r="G30" s="50">
        <f t="shared" si="6"/>
        <v>1</v>
      </c>
      <c r="H30" s="50">
        <f t="shared" si="6"/>
        <v>0</v>
      </c>
      <c r="I30" s="698">
        <f t="shared" si="6"/>
        <v>3</v>
      </c>
      <c r="J30" s="50">
        <f>_xlfn.IFNA(VLOOKUP($A30&amp;$A$26&amp;"All England", HistoricJandL,COLUMN()-2, FALSE), 0)</f>
        <v>5076.58</v>
      </c>
      <c r="K30" s="50">
        <f>_xlfn.IFNA(VLOOKUP($A30&amp;$A$26&amp;"All England", HistoricJandL,COLUMN()-1, FALSE), 0)</f>
        <v>153</v>
      </c>
      <c r="L30" s="50">
        <f t="shared" si="7"/>
        <v>144</v>
      </c>
      <c r="M30" s="50">
        <f t="shared" si="7"/>
        <v>-6.39</v>
      </c>
      <c r="N30" s="50">
        <f>_xlfn.IFNA(VLOOKUP($A30&amp;$A$26&amp;"All England", HistoricJandL,COLUMN()+1, FALSE), 0)</f>
        <v>5079.1899999999996</v>
      </c>
    </row>
    <row r="31" spans="1:14" x14ac:dyDescent="0.25">
      <c r="A31" s="697" t="s">
        <v>74</v>
      </c>
      <c r="B31" s="50">
        <f>_xlfn.IFNA(VLOOKUP($A31&amp;$A$26&amp;"All England", HistoricJandL,COLUMN()+5, FALSE), 0)</f>
        <v>22530</v>
      </c>
      <c r="C31" s="50">
        <f>_xlfn.IFNA(VLOOKUP($A31&amp;$A$26&amp;"All England", HistoricJandL,COLUMN()+6, FALSE), 0)</f>
        <v>481</v>
      </c>
      <c r="D31" s="50">
        <f>_xlfn.IFNA(VLOOKUP($A31&amp;$A$26&amp;"All England", HistoricJandL,COLUMN()+7, FALSE), 0)</f>
        <v>359</v>
      </c>
      <c r="E31" s="698">
        <f>_xlfn.IFNA(VLOOKUP($A31&amp;$A$26&amp;"All England", HistoricJandL,COLUMN()+9, FALSE), 0)</f>
        <v>22652</v>
      </c>
      <c r="F31" s="50">
        <f t="shared" si="6"/>
        <v>4523</v>
      </c>
      <c r="G31" s="50">
        <f t="shared" si="6"/>
        <v>241</v>
      </c>
      <c r="H31" s="50">
        <f t="shared" si="6"/>
        <v>148</v>
      </c>
      <c r="I31" s="698">
        <f t="shared" si="6"/>
        <v>4616</v>
      </c>
      <c r="J31" s="50">
        <f>_xlfn.IFNA(VLOOKUP($A31&amp;$A$26&amp;"All England", HistoricJandL,COLUMN()-2, FALSE), 0)</f>
        <v>1100897.3700000001</v>
      </c>
      <c r="K31" s="50">
        <f>_xlfn.IFNA(VLOOKUP($A31&amp;$A$26&amp;"All England", HistoricJandL,COLUMN()-1, FALSE), 0)</f>
        <v>21311.86</v>
      </c>
      <c r="L31" s="50">
        <f t="shared" si="7"/>
        <v>15245.66</v>
      </c>
      <c r="M31" s="50">
        <f t="shared" si="7"/>
        <v>2150</v>
      </c>
      <c r="N31" s="50">
        <f>_xlfn.IFNA(VLOOKUP($A31&amp;$A$26&amp;"All England", HistoricJandL,COLUMN()+1, FALSE), 0)</f>
        <v>1109113.57</v>
      </c>
    </row>
    <row r="32" spans="1:14" s="6" customFormat="1" ht="25.5" customHeight="1" x14ac:dyDescent="0.25">
      <c r="A32" s="699" t="s">
        <v>76</v>
      </c>
      <c r="B32" s="339" t="s">
        <v>317</v>
      </c>
      <c r="C32" s="339" t="s">
        <v>317</v>
      </c>
      <c r="D32" s="339" t="s">
        <v>317</v>
      </c>
      <c r="E32" s="700" t="s">
        <v>317</v>
      </c>
      <c r="F32" s="339">
        <f t="shared" si="6"/>
        <v>7958</v>
      </c>
      <c r="G32" s="339">
        <f t="shared" si="6"/>
        <v>350</v>
      </c>
      <c r="H32" s="339">
        <f t="shared" si="6"/>
        <v>419</v>
      </c>
      <c r="I32" s="700">
        <f t="shared" si="6"/>
        <v>7889</v>
      </c>
      <c r="J32" s="339" t="s">
        <v>317</v>
      </c>
      <c r="K32" s="339" t="s">
        <v>317</v>
      </c>
      <c r="L32" s="339" t="s">
        <v>317</v>
      </c>
      <c r="M32" s="339" t="s">
        <v>317</v>
      </c>
      <c r="N32" s="339" t="s">
        <v>317</v>
      </c>
    </row>
    <row r="33" spans="1:14" x14ac:dyDescent="0.25">
      <c r="A33" s="317"/>
      <c r="B33" s="97"/>
      <c r="C33" s="318"/>
      <c r="D33" s="79"/>
      <c r="E33" s="698"/>
      <c r="F33" s="701"/>
      <c r="G33" s="701"/>
      <c r="H33" s="701"/>
      <c r="J33" s="97"/>
      <c r="K33" s="97"/>
      <c r="L33" s="79"/>
      <c r="M33" s="79"/>
      <c r="N33" s="316" t="s">
        <v>318</v>
      </c>
    </row>
    <row r="34" spans="1:14" x14ac:dyDescent="0.25">
      <c r="A34" s="263" t="s">
        <v>319</v>
      </c>
      <c r="B34" s="23"/>
      <c r="C34" s="23"/>
      <c r="D34" s="23"/>
      <c r="E34" s="23"/>
      <c r="F34" s="23"/>
      <c r="G34" s="23"/>
      <c r="H34" s="23"/>
      <c r="I34" s="23"/>
      <c r="J34" s="23"/>
      <c r="K34" s="23"/>
      <c r="L34" s="23"/>
      <c r="M34" s="23"/>
      <c r="N34" s="23"/>
    </row>
    <row r="35" spans="1:14" x14ac:dyDescent="0.25">
      <c r="A35" s="263" t="s">
        <v>365</v>
      </c>
      <c r="B35" s="97"/>
      <c r="C35" s="97"/>
      <c r="D35" s="98"/>
      <c r="E35" s="79"/>
      <c r="F35" s="79"/>
      <c r="G35" s="314"/>
      <c r="H35" s="79"/>
      <c r="I35" s="314"/>
      <c r="J35" s="97"/>
      <c r="K35" s="97"/>
      <c r="L35" s="79"/>
      <c r="M35" s="314"/>
      <c r="N35" s="314"/>
    </row>
    <row r="36" spans="1:14" ht="13.5" customHeight="1" x14ac:dyDescent="0.25">
      <c r="A36" s="263" t="s">
        <v>321</v>
      </c>
      <c r="B36" s="266"/>
      <c r="C36" s="266"/>
      <c r="D36" s="266"/>
      <c r="E36" s="266"/>
      <c r="F36" s="266"/>
      <c r="G36" s="266"/>
      <c r="H36" s="23"/>
      <c r="I36" s="23"/>
      <c r="J36" s="266"/>
      <c r="K36" s="266"/>
      <c r="L36" s="266"/>
      <c r="M36" s="266"/>
      <c r="N36" s="266"/>
    </row>
    <row r="37" spans="1:14" ht="13.5" customHeight="1" x14ac:dyDescent="0.25">
      <c r="A37" s="324" t="s">
        <v>19147</v>
      </c>
      <c r="B37" s="325"/>
      <c r="C37" s="325"/>
      <c r="D37" s="325"/>
      <c r="E37" s="325"/>
      <c r="F37" s="325"/>
      <c r="G37" s="325"/>
      <c r="H37" s="325"/>
      <c r="I37" s="325"/>
      <c r="J37" s="325"/>
      <c r="K37" s="322"/>
      <c r="L37" s="326"/>
    </row>
    <row r="38" spans="1:14" x14ac:dyDescent="0.25">
      <c r="A38" s="263" t="s">
        <v>19145</v>
      </c>
    </row>
    <row r="39" spans="1:14" x14ac:dyDescent="0.25">
      <c r="A39" s="324" t="s">
        <v>19162</v>
      </c>
    </row>
  </sheetData>
  <sheetProtection sheet="1" objects="1" scenarios="1"/>
  <mergeCells count="3">
    <mergeCell ref="B3:E3"/>
    <mergeCell ref="F3:I3"/>
    <mergeCell ref="J3:N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E0A4A-306F-474F-8058-DDD3F1210B09}">
  <sheetPr>
    <tabColor rgb="FF0070C0"/>
  </sheetPr>
  <dimension ref="A1:T22"/>
  <sheetViews>
    <sheetView workbookViewId="0"/>
  </sheetViews>
  <sheetFormatPr defaultRowHeight="12.5" x14ac:dyDescent="0.25"/>
  <cols>
    <col min="1" max="1" width="73.08984375" bestFit="1" customWidth="1"/>
    <col min="2" max="2" width="33.1796875" bestFit="1" customWidth="1"/>
    <col min="3" max="3" width="9.81640625" bestFit="1" customWidth="1"/>
    <col min="4" max="4" width="14.1796875" bestFit="1" customWidth="1"/>
    <col min="5" max="5" width="5.7265625" bestFit="1" customWidth="1"/>
    <col min="6" max="6" width="32" bestFit="1" customWidth="1"/>
    <col min="7" max="7" width="18.6328125" bestFit="1" customWidth="1"/>
    <col min="8" max="8" width="20.26953125" bestFit="1" customWidth="1"/>
    <col min="9" max="9" width="12.08984375" bestFit="1" customWidth="1"/>
    <col min="10" max="10" width="19.26953125" bestFit="1" customWidth="1"/>
    <col min="11" max="11" width="12.453125" bestFit="1" customWidth="1"/>
    <col min="12" max="12" width="19.6328125" bestFit="1" customWidth="1"/>
    <col min="13" max="13" width="20.90625" bestFit="1" customWidth="1"/>
    <col min="14" max="14" width="17.81640625" bestFit="1" customWidth="1"/>
    <col min="15" max="15" width="19.453125" bestFit="1" customWidth="1"/>
    <col min="16" max="16" width="23.54296875" bestFit="1" customWidth="1"/>
    <col min="17" max="17" width="17" bestFit="1" customWidth="1"/>
    <col min="18" max="18" width="17.453125" bestFit="1" customWidth="1"/>
    <col min="19" max="19" width="22.7265625" bestFit="1" customWidth="1"/>
    <col min="20" max="20" width="12.36328125" bestFit="1" customWidth="1"/>
  </cols>
  <sheetData>
    <row r="1" spans="1:20" x14ac:dyDescent="0.25">
      <c r="A1" t="s">
        <v>265</v>
      </c>
      <c r="B1" t="s">
        <v>266</v>
      </c>
      <c r="C1" t="s">
        <v>268</v>
      </c>
      <c r="D1" t="s">
        <v>269</v>
      </c>
      <c r="E1" t="s">
        <v>366</v>
      </c>
      <c r="F1" t="s">
        <v>236</v>
      </c>
      <c r="G1" t="s">
        <v>342</v>
      </c>
      <c r="H1" t="s">
        <v>343</v>
      </c>
      <c r="I1" t="s">
        <v>344</v>
      </c>
      <c r="J1" t="s">
        <v>345</v>
      </c>
      <c r="K1" t="s">
        <v>346</v>
      </c>
      <c r="L1" t="s">
        <v>347</v>
      </c>
      <c r="M1" t="s">
        <v>348</v>
      </c>
      <c r="N1" t="s">
        <v>349</v>
      </c>
      <c r="O1" t="s">
        <v>350</v>
      </c>
      <c r="P1" t="s">
        <v>351</v>
      </c>
      <c r="Q1" t="s">
        <v>352</v>
      </c>
      <c r="R1" t="s">
        <v>353</v>
      </c>
      <c r="S1" t="s">
        <v>354</v>
      </c>
      <c r="T1" t="s">
        <v>367</v>
      </c>
    </row>
    <row r="2" spans="1:20" x14ac:dyDescent="0.25">
      <c r="A2" t="s">
        <v>4163</v>
      </c>
      <c r="B2" t="s">
        <v>73</v>
      </c>
      <c r="C2" t="s">
        <v>81</v>
      </c>
      <c r="D2" t="s">
        <v>81</v>
      </c>
      <c r="E2">
        <v>4</v>
      </c>
      <c r="F2" t="s">
        <v>4164</v>
      </c>
      <c r="G2">
        <v>24913</v>
      </c>
      <c r="H2">
        <v>162138.01999999999</v>
      </c>
      <c r="I2">
        <v>305</v>
      </c>
      <c r="J2">
        <v>1495.35</v>
      </c>
      <c r="K2">
        <v>562</v>
      </c>
      <c r="L2">
        <v>3835.16</v>
      </c>
      <c r="M2">
        <v>219.79</v>
      </c>
      <c r="N2">
        <v>24656</v>
      </c>
      <c r="O2">
        <v>160018</v>
      </c>
      <c r="P2">
        <v>1629</v>
      </c>
      <c r="Q2">
        <v>83</v>
      </c>
      <c r="R2">
        <v>76</v>
      </c>
      <c r="S2">
        <v>1636</v>
      </c>
      <c r="T2" s="563">
        <v>45473</v>
      </c>
    </row>
    <row r="3" spans="1:20" x14ac:dyDescent="0.25">
      <c r="A3" t="s">
        <v>4165</v>
      </c>
      <c r="B3" t="s">
        <v>75</v>
      </c>
      <c r="C3" t="s">
        <v>81</v>
      </c>
      <c r="D3" t="s">
        <v>81</v>
      </c>
      <c r="E3">
        <v>4</v>
      </c>
      <c r="F3" t="s">
        <v>4164</v>
      </c>
      <c r="G3">
        <v>209</v>
      </c>
      <c r="H3">
        <v>5076.58</v>
      </c>
      <c r="I3">
        <v>9</v>
      </c>
      <c r="J3">
        <v>153</v>
      </c>
      <c r="K3">
        <v>4</v>
      </c>
      <c r="L3">
        <v>144</v>
      </c>
      <c r="M3">
        <v>-6.39</v>
      </c>
      <c r="N3">
        <v>214</v>
      </c>
      <c r="O3">
        <v>5079.1899999999996</v>
      </c>
      <c r="P3">
        <v>2</v>
      </c>
      <c r="Q3">
        <v>1</v>
      </c>
      <c r="R3">
        <v>0</v>
      </c>
      <c r="S3">
        <v>3</v>
      </c>
      <c r="T3" s="563">
        <v>45473</v>
      </c>
    </row>
    <row r="4" spans="1:20" x14ac:dyDescent="0.25">
      <c r="A4" t="s">
        <v>4166</v>
      </c>
      <c r="B4" t="s">
        <v>74</v>
      </c>
      <c r="C4" t="s">
        <v>81</v>
      </c>
      <c r="D4" t="s">
        <v>81</v>
      </c>
      <c r="E4">
        <v>4</v>
      </c>
      <c r="F4" t="s">
        <v>4164</v>
      </c>
      <c r="G4">
        <v>22530</v>
      </c>
      <c r="H4">
        <v>1100897.3700000001</v>
      </c>
      <c r="I4">
        <v>481</v>
      </c>
      <c r="J4">
        <v>21311.86</v>
      </c>
      <c r="K4">
        <v>359</v>
      </c>
      <c r="L4">
        <v>15245.66</v>
      </c>
      <c r="M4">
        <v>2150</v>
      </c>
      <c r="N4">
        <v>22652</v>
      </c>
      <c r="O4">
        <v>1109113.57</v>
      </c>
      <c r="P4">
        <v>4523</v>
      </c>
      <c r="Q4">
        <v>241</v>
      </c>
      <c r="R4">
        <v>148</v>
      </c>
      <c r="S4">
        <v>4616</v>
      </c>
      <c r="T4" s="563">
        <v>45473</v>
      </c>
    </row>
    <row r="5" spans="1:20" x14ac:dyDescent="0.25">
      <c r="A5" t="s">
        <v>4167</v>
      </c>
      <c r="B5" t="s">
        <v>76</v>
      </c>
      <c r="C5" t="s">
        <v>81</v>
      </c>
      <c r="D5" t="s">
        <v>81</v>
      </c>
      <c r="E5">
        <v>4</v>
      </c>
      <c r="F5" t="s">
        <v>4164</v>
      </c>
      <c r="G5">
        <v>0</v>
      </c>
      <c r="H5">
        <v>0</v>
      </c>
      <c r="I5">
        <v>0</v>
      </c>
      <c r="J5">
        <v>0</v>
      </c>
      <c r="K5">
        <v>0</v>
      </c>
      <c r="L5">
        <v>0</v>
      </c>
      <c r="M5">
        <v>0</v>
      </c>
      <c r="N5">
        <v>0</v>
      </c>
      <c r="O5">
        <v>0</v>
      </c>
      <c r="P5">
        <v>7958</v>
      </c>
      <c r="Q5">
        <v>350</v>
      </c>
      <c r="R5">
        <v>419</v>
      </c>
      <c r="S5">
        <v>7889</v>
      </c>
      <c r="T5" s="563">
        <v>45473</v>
      </c>
    </row>
    <row r="6" spans="1:20" x14ac:dyDescent="0.25">
      <c r="A6" t="s">
        <v>4168</v>
      </c>
      <c r="B6" t="s">
        <v>72</v>
      </c>
      <c r="C6" t="s">
        <v>81</v>
      </c>
      <c r="D6" t="s">
        <v>81</v>
      </c>
      <c r="E6">
        <v>4</v>
      </c>
      <c r="F6" t="s">
        <v>4164</v>
      </c>
      <c r="G6">
        <v>47652</v>
      </c>
      <c r="H6">
        <v>1268111.97</v>
      </c>
      <c r="I6">
        <v>795</v>
      </c>
      <c r="J6">
        <v>22960.21</v>
      </c>
      <c r="K6">
        <v>925</v>
      </c>
      <c r="L6">
        <v>19224.82</v>
      </c>
      <c r="M6">
        <v>2363.4</v>
      </c>
      <c r="N6">
        <v>47522</v>
      </c>
      <c r="O6">
        <v>1274210.76</v>
      </c>
      <c r="P6">
        <v>14112</v>
      </c>
      <c r="Q6">
        <v>675</v>
      </c>
      <c r="R6">
        <v>643</v>
      </c>
      <c r="S6">
        <v>14144</v>
      </c>
      <c r="T6" s="563">
        <v>45473</v>
      </c>
    </row>
    <row r="7" spans="1:20" x14ac:dyDescent="0.25">
      <c r="A7" t="s">
        <v>4169</v>
      </c>
      <c r="B7" t="s">
        <v>76</v>
      </c>
      <c r="C7" t="s">
        <v>81</v>
      </c>
      <c r="D7" t="s">
        <v>248</v>
      </c>
      <c r="E7">
        <v>3</v>
      </c>
      <c r="F7" t="s">
        <v>4170</v>
      </c>
      <c r="G7">
        <v>0</v>
      </c>
      <c r="H7">
        <v>0</v>
      </c>
      <c r="I7">
        <v>0</v>
      </c>
      <c r="J7">
        <v>0</v>
      </c>
      <c r="K7">
        <v>0</v>
      </c>
      <c r="L7">
        <v>0</v>
      </c>
      <c r="M7">
        <v>0</v>
      </c>
      <c r="N7">
        <v>0</v>
      </c>
      <c r="O7">
        <v>0</v>
      </c>
      <c r="P7">
        <v>7889</v>
      </c>
      <c r="Q7">
        <v>197</v>
      </c>
      <c r="R7">
        <v>334</v>
      </c>
      <c r="S7">
        <v>7752</v>
      </c>
      <c r="T7" s="563">
        <v>45535</v>
      </c>
    </row>
    <row r="8" spans="1:20" x14ac:dyDescent="0.25">
      <c r="A8" t="s">
        <v>4171</v>
      </c>
      <c r="B8" t="s">
        <v>74</v>
      </c>
      <c r="C8" t="s">
        <v>81</v>
      </c>
      <c r="D8" t="s">
        <v>248</v>
      </c>
      <c r="E8">
        <v>3</v>
      </c>
      <c r="F8" t="s">
        <v>4170</v>
      </c>
      <c r="G8">
        <v>22652</v>
      </c>
      <c r="H8">
        <v>1109113.57</v>
      </c>
      <c r="I8">
        <v>471</v>
      </c>
      <c r="J8">
        <v>19744.22</v>
      </c>
      <c r="K8">
        <v>489</v>
      </c>
      <c r="L8">
        <v>18391.79</v>
      </c>
      <c r="M8">
        <v>1700.72</v>
      </c>
      <c r="N8">
        <v>22634</v>
      </c>
      <c r="O8">
        <v>1112166.72</v>
      </c>
      <c r="P8">
        <v>4616</v>
      </c>
      <c r="Q8">
        <v>178</v>
      </c>
      <c r="R8">
        <v>158</v>
      </c>
      <c r="S8">
        <v>4636</v>
      </c>
      <c r="T8" s="563">
        <v>45535</v>
      </c>
    </row>
    <row r="9" spans="1:20" x14ac:dyDescent="0.25">
      <c r="A9" t="s">
        <v>4172</v>
      </c>
      <c r="B9" t="s">
        <v>75</v>
      </c>
      <c r="C9" t="s">
        <v>81</v>
      </c>
      <c r="D9" t="s">
        <v>248</v>
      </c>
      <c r="E9">
        <v>3</v>
      </c>
      <c r="F9" t="s">
        <v>4170</v>
      </c>
      <c r="G9">
        <v>214</v>
      </c>
      <c r="H9">
        <v>5079.1899999999996</v>
      </c>
      <c r="I9">
        <v>3</v>
      </c>
      <c r="J9">
        <v>97</v>
      </c>
      <c r="K9">
        <v>7</v>
      </c>
      <c r="L9">
        <v>166</v>
      </c>
      <c r="M9">
        <v>-8.73</v>
      </c>
      <c r="N9">
        <v>210</v>
      </c>
      <c r="O9">
        <v>5001.46</v>
      </c>
      <c r="P9">
        <v>3</v>
      </c>
      <c r="Q9">
        <v>0</v>
      </c>
      <c r="R9">
        <v>0</v>
      </c>
      <c r="S9">
        <v>3</v>
      </c>
      <c r="T9" s="563">
        <v>45535</v>
      </c>
    </row>
    <row r="10" spans="1:20" x14ac:dyDescent="0.25">
      <c r="A10" t="s">
        <v>4173</v>
      </c>
      <c r="B10" t="s">
        <v>73</v>
      </c>
      <c r="C10" t="s">
        <v>81</v>
      </c>
      <c r="D10" t="s">
        <v>248</v>
      </c>
      <c r="E10">
        <v>3</v>
      </c>
      <c r="F10" t="s">
        <v>4170</v>
      </c>
      <c r="G10">
        <v>24656</v>
      </c>
      <c r="H10">
        <v>160018</v>
      </c>
      <c r="I10">
        <v>259</v>
      </c>
      <c r="J10">
        <v>1320.39</v>
      </c>
      <c r="K10">
        <v>543</v>
      </c>
      <c r="L10">
        <v>3578.9</v>
      </c>
      <c r="M10">
        <v>336.45</v>
      </c>
      <c r="N10">
        <v>24372</v>
      </c>
      <c r="O10">
        <v>158095.94</v>
      </c>
      <c r="P10">
        <v>1636</v>
      </c>
      <c r="Q10">
        <v>54</v>
      </c>
      <c r="R10">
        <v>71</v>
      </c>
      <c r="S10">
        <v>1619</v>
      </c>
      <c r="T10" s="563">
        <v>45535</v>
      </c>
    </row>
    <row r="11" spans="1:20" x14ac:dyDescent="0.25">
      <c r="A11" t="s">
        <v>4174</v>
      </c>
      <c r="B11" t="s">
        <v>72</v>
      </c>
      <c r="C11" t="s">
        <v>81</v>
      </c>
      <c r="D11" t="s">
        <v>248</v>
      </c>
      <c r="E11">
        <v>3</v>
      </c>
      <c r="F11" t="s">
        <v>4170</v>
      </c>
      <c r="G11">
        <v>47522</v>
      </c>
      <c r="H11">
        <v>1274210.76</v>
      </c>
      <c r="I11">
        <v>733</v>
      </c>
      <c r="J11">
        <v>21161.61</v>
      </c>
      <c r="K11">
        <v>1039</v>
      </c>
      <c r="L11">
        <v>22136.69</v>
      </c>
      <c r="M11">
        <v>2028.44</v>
      </c>
      <c r="N11">
        <v>47216</v>
      </c>
      <c r="O11">
        <v>1275264.1200000001</v>
      </c>
      <c r="P11">
        <v>14144</v>
      </c>
      <c r="Q11">
        <v>429</v>
      </c>
      <c r="R11">
        <v>563</v>
      </c>
      <c r="S11">
        <v>14010</v>
      </c>
      <c r="T11" s="563">
        <v>45535</v>
      </c>
    </row>
    <row r="12" spans="1:20" x14ac:dyDescent="0.25">
      <c r="A12" t="s">
        <v>20086</v>
      </c>
      <c r="B12" t="s">
        <v>73</v>
      </c>
      <c r="C12" t="s">
        <v>81</v>
      </c>
      <c r="D12" t="s">
        <v>248</v>
      </c>
      <c r="E12">
        <v>2</v>
      </c>
      <c r="F12" t="s">
        <v>20087</v>
      </c>
      <c r="G12">
        <v>24372</v>
      </c>
      <c r="H12">
        <v>158095.94</v>
      </c>
      <c r="I12">
        <v>478</v>
      </c>
      <c r="J12">
        <v>2368.3200000000002</v>
      </c>
      <c r="K12">
        <v>882</v>
      </c>
      <c r="L12">
        <v>5623.82</v>
      </c>
      <c r="M12">
        <v>452.56</v>
      </c>
      <c r="N12">
        <v>23968</v>
      </c>
      <c r="O12">
        <v>155293</v>
      </c>
      <c r="P12">
        <v>1619</v>
      </c>
      <c r="Q12">
        <v>93</v>
      </c>
      <c r="R12">
        <v>124</v>
      </c>
      <c r="S12">
        <v>1588</v>
      </c>
      <c r="T12" s="563">
        <v>45657</v>
      </c>
    </row>
    <row r="13" spans="1:20" x14ac:dyDescent="0.25">
      <c r="A13" t="s">
        <v>20088</v>
      </c>
      <c r="B13" t="s">
        <v>74</v>
      </c>
      <c r="C13" t="s">
        <v>81</v>
      </c>
      <c r="D13" t="s">
        <v>248</v>
      </c>
      <c r="E13">
        <v>2</v>
      </c>
      <c r="F13" t="s">
        <v>20087</v>
      </c>
      <c r="G13">
        <v>22634</v>
      </c>
      <c r="H13">
        <v>1112166.72</v>
      </c>
      <c r="I13">
        <v>784</v>
      </c>
      <c r="J13">
        <v>32765.16</v>
      </c>
      <c r="K13">
        <v>660</v>
      </c>
      <c r="L13">
        <v>28484.55</v>
      </c>
      <c r="M13">
        <v>1136.1099999999999</v>
      </c>
      <c r="N13">
        <v>22758</v>
      </c>
      <c r="O13">
        <v>1117583.44</v>
      </c>
      <c r="P13">
        <v>4636</v>
      </c>
      <c r="Q13">
        <v>274</v>
      </c>
      <c r="R13">
        <v>336</v>
      </c>
      <c r="S13">
        <v>4574</v>
      </c>
      <c r="T13" s="563">
        <v>45657</v>
      </c>
    </row>
    <row r="14" spans="1:20" x14ac:dyDescent="0.25">
      <c r="A14" t="s">
        <v>20089</v>
      </c>
      <c r="B14" t="s">
        <v>75</v>
      </c>
      <c r="C14" t="s">
        <v>81</v>
      </c>
      <c r="D14" t="s">
        <v>248</v>
      </c>
      <c r="E14">
        <v>2</v>
      </c>
      <c r="F14" t="s">
        <v>20087</v>
      </c>
      <c r="G14">
        <v>210</v>
      </c>
      <c r="H14">
        <v>5001.46</v>
      </c>
      <c r="I14">
        <v>13</v>
      </c>
      <c r="J14">
        <v>354.96</v>
      </c>
      <c r="K14">
        <v>12</v>
      </c>
      <c r="L14">
        <v>293</v>
      </c>
      <c r="M14">
        <v>-7.58</v>
      </c>
      <c r="N14">
        <v>211</v>
      </c>
      <c r="O14">
        <v>5055.84</v>
      </c>
      <c r="P14">
        <v>3</v>
      </c>
      <c r="Q14">
        <v>0</v>
      </c>
      <c r="R14">
        <v>0</v>
      </c>
      <c r="S14">
        <v>3</v>
      </c>
      <c r="T14" s="563">
        <v>45657</v>
      </c>
    </row>
    <row r="15" spans="1:20" x14ac:dyDescent="0.25">
      <c r="A15" t="s">
        <v>20090</v>
      </c>
      <c r="B15" t="s">
        <v>76</v>
      </c>
      <c r="C15" t="s">
        <v>81</v>
      </c>
      <c r="D15" t="s">
        <v>248</v>
      </c>
      <c r="E15">
        <v>2</v>
      </c>
      <c r="F15" t="s">
        <v>20087</v>
      </c>
      <c r="G15">
        <v>0</v>
      </c>
      <c r="H15">
        <v>0</v>
      </c>
      <c r="I15">
        <v>0</v>
      </c>
      <c r="J15">
        <v>0</v>
      </c>
      <c r="K15">
        <v>0</v>
      </c>
      <c r="L15">
        <v>0</v>
      </c>
      <c r="M15">
        <v>0</v>
      </c>
      <c r="N15">
        <v>0</v>
      </c>
      <c r="O15">
        <v>0</v>
      </c>
      <c r="P15">
        <v>7752</v>
      </c>
      <c r="Q15">
        <v>349</v>
      </c>
      <c r="R15">
        <v>645</v>
      </c>
      <c r="S15">
        <v>7456</v>
      </c>
      <c r="T15" s="563">
        <v>45657</v>
      </c>
    </row>
    <row r="16" spans="1:20" x14ac:dyDescent="0.25">
      <c r="A16" t="s">
        <v>20091</v>
      </c>
      <c r="B16" t="s">
        <v>72</v>
      </c>
      <c r="C16" t="s">
        <v>81</v>
      </c>
      <c r="D16" t="s">
        <v>248</v>
      </c>
      <c r="E16">
        <v>2</v>
      </c>
      <c r="F16" t="s">
        <v>20087</v>
      </c>
      <c r="G16">
        <v>47216</v>
      </c>
      <c r="H16">
        <v>1275264.1200000001</v>
      </c>
      <c r="I16">
        <v>1275</v>
      </c>
      <c r="J16">
        <v>35488.44</v>
      </c>
      <c r="K16">
        <v>1554</v>
      </c>
      <c r="L16">
        <v>34401.370000000003</v>
      </c>
      <c r="M16">
        <v>1581.09</v>
      </c>
      <c r="N16">
        <v>46937</v>
      </c>
      <c r="O16">
        <v>1277932.28</v>
      </c>
      <c r="P16">
        <v>14010</v>
      </c>
      <c r="Q16">
        <v>716</v>
      </c>
      <c r="R16">
        <v>1105</v>
      </c>
      <c r="S16">
        <v>13621</v>
      </c>
      <c r="T16" s="563">
        <v>45657</v>
      </c>
    </row>
    <row r="17" spans="1:20" x14ac:dyDescent="0.25">
      <c r="A17" t="s">
        <v>20092</v>
      </c>
      <c r="B17" t="s">
        <v>75</v>
      </c>
      <c r="C17" t="s">
        <v>81</v>
      </c>
      <c r="D17" t="s">
        <v>248</v>
      </c>
      <c r="E17">
        <v>1</v>
      </c>
      <c r="F17" t="s">
        <v>20093</v>
      </c>
      <c r="G17">
        <v>211</v>
      </c>
      <c r="H17">
        <v>5055.84</v>
      </c>
      <c r="I17">
        <v>5</v>
      </c>
      <c r="J17">
        <v>98</v>
      </c>
      <c r="K17">
        <v>5</v>
      </c>
      <c r="L17">
        <v>115</v>
      </c>
      <c r="M17">
        <v>4.76</v>
      </c>
      <c r="N17">
        <v>211</v>
      </c>
      <c r="O17">
        <v>5043.6000000000004</v>
      </c>
      <c r="P17">
        <v>3</v>
      </c>
      <c r="Q17">
        <v>1</v>
      </c>
      <c r="R17">
        <v>0</v>
      </c>
      <c r="S17">
        <v>4</v>
      </c>
      <c r="T17" s="563">
        <v>45747</v>
      </c>
    </row>
    <row r="18" spans="1:20" x14ac:dyDescent="0.25">
      <c r="A18" t="s">
        <v>20094</v>
      </c>
      <c r="B18" t="s">
        <v>76</v>
      </c>
      <c r="C18" t="s">
        <v>81</v>
      </c>
      <c r="D18" t="s">
        <v>248</v>
      </c>
      <c r="E18">
        <v>1</v>
      </c>
      <c r="F18" t="s">
        <v>20093</v>
      </c>
      <c r="G18">
        <v>0</v>
      </c>
      <c r="H18">
        <v>0</v>
      </c>
      <c r="I18">
        <v>0</v>
      </c>
      <c r="J18">
        <v>0</v>
      </c>
      <c r="K18">
        <v>0</v>
      </c>
      <c r="L18">
        <v>0</v>
      </c>
      <c r="M18">
        <v>0</v>
      </c>
      <c r="N18">
        <v>0</v>
      </c>
      <c r="O18">
        <v>0</v>
      </c>
      <c r="P18">
        <v>7456</v>
      </c>
      <c r="Q18">
        <v>381</v>
      </c>
      <c r="R18">
        <v>475</v>
      </c>
      <c r="S18">
        <v>7362</v>
      </c>
      <c r="T18" s="563">
        <v>45747</v>
      </c>
    </row>
    <row r="19" spans="1:20" x14ac:dyDescent="0.25">
      <c r="A19" t="s">
        <v>20095</v>
      </c>
      <c r="B19" t="s">
        <v>73</v>
      </c>
      <c r="C19" t="s">
        <v>81</v>
      </c>
      <c r="D19" t="s">
        <v>248</v>
      </c>
      <c r="E19">
        <v>1</v>
      </c>
      <c r="F19" t="s">
        <v>20093</v>
      </c>
      <c r="G19">
        <v>23968</v>
      </c>
      <c r="H19">
        <v>155293</v>
      </c>
      <c r="I19">
        <v>343</v>
      </c>
      <c r="J19">
        <v>1706.93</v>
      </c>
      <c r="K19">
        <v>603</v>
      </c>
      <c r="L19">
        <v>3779.04</v>
      </c>
      <c r="M19">
        <v>220.57</v>
      </c>
      <c r="N19">
        <v>23708</v>
      </c>
      <c r="O19">
        <v>153441.46</v>
      </c>
      <c r="P19">
        <v>1588</v>
      </c>
      <c r="Q19">
        <v>85</v>
      </c>
      <c r="R19">
        <v>100</v>
      </c>
      <c r="S19">
        <v>1573</v>
      </c>
      <c r="T19" s="563">
        <v>45747</v>
      </c>
    </row>
    <row r="20" spans="1:20" x14ac:dyDescent="0.25">
      <c r="A20" t="s">
        <v>20096</v>
      </c>
      <c r="B20" t="s">
        <v>74</v>
      </c>
      <c r="C20" t="s">
        <v>81</v>
      </c>
      <c r="D20" t="s">
        <v>248</v>
      </c>
      <c r="E20">
        <v>1</v>
      </c>
      <c r="F20" t="s">
        <v>20093</v>
      </c>
      <c r="G20">
        <v>22758</v>
      </c>
      <c r="H20">
        <v>1117583.44</v>
      </c>
      <c r="I20">
        <v>609</v>
      </c>
      <c r="J20">
        <v>27753.08</v>
      </c>
      <c r="K20">
        <v>417</v>
      </c>
      <c r="L20">
        <v>20465.16</v>
      </c>
      <c r="M20">
        <v>2140.56</v>
      </c>
      <c r="N20">
        <v>22950</v>
      </c>
      <c r="O20">
        <v>1127011.92</v>
      </c>
      <c r="P20">
        <v>4574</v>
      </c>
      <c r="Q20">
        <v>243</v>
      </c>
      <c r="R20">
        <v>242</v>
      </c>
      <c r="S20">
        <v>4575</v>
      </c>
      <c r="T20" s="563">
        <v>45747</v>
      </c>
    </row>
    <row r="21" spans="1:20" x14ac:dyDescent="0.25">
      <c r="A21" t="s">
        <v>20097</v>
      </c>
      <c r="B21" t="s">
        <v>19169</v>
      </c>
      <c r="C21" t="s">
        <v>81</v>
      </c>
      <c r="D21" t="s">
        <v>248</v>
      </c>
      <c r="E21">
        <v>1</v>
      </c>
      <c r="F21" t="s">
        <v>20093</v>
      </c>
      <c r="G21">
        <v>0</v>
      </c>
      <c r="H21">
        <v>0</v>
      </c>
      <c r="I21">
        <v>8</v>
      </c>
      <c r="J21">
        <v>47</v>
      </c>
      <c r="K21">
        <v>0</v>
      </c>
      <c r="L21">
        <v>0</v>
      </c>
      <c r="M21">
        <v>0</v>
      </c>
      <c r="N21">
        <v>8</v>
      </c>
      <c r="O21">
        <v>47</v>
      </c>
      <c r="P21">
        <v>0</v>
      </c>
      <c r="Q21">
        <v>5</v>
      </c>
      <c r="R21">
        <v>0</v>
      </c>
      <c r="S21">
        <v>5</v>
      </c>
      <c r="T21" s="563">
        <v>45747</v>
      </c>
    </row>
    <row r="22" spans="1:20" x14ac:dyDescent="0.25">
      <c r="A22" t="s">
        <v>20098</v>
      </c>
      <c r="B22" t="s">
        <v>72</v>
      </c>
      <c r="C22" t="s">
        <v>81</v>
      </c>
      <c r="D22" t="s">
        <v>248</v>
      </c>
      <c r="E22">
        <v>1</v>
      </c>
      <c r="F22" t="s">
        <v>20093</v>
      </c>
      <c r="G22">
        <v>46937</v>
      </c>
      <c r="H22">
        <v>1277932.28</v>
      </c>
      <c r="I22">
        <v>965</v>
      </c>
      <c r="J22">
        <v>29605.01</v>
      </c>
      <c r="K22">
        <v>1025</v>
      </c>
      <c r="L22">
        <v>24359.200000000001</v>
      </c>
      <c r="M22">
        <v>2365.89</v>
      </c>
      <c r="N22">
        <v>46877</v>
      </c>
      <c r="O22">
        <v>1285543.98</v>
      </c>
      <c r="P22">
        <v>13621</v>
      </c>
      <c r="Q22">
        <v>715</v>
      </c>
      <c r="R22">
        <v>817</v>
      </c>
      <c r="S22">
        <v>13519</v>
      </c>
      <c r="T22" s="563">
        <v>45747</v>
      </c>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4312E-06C7-4229-96AF-BD27395F88A2}">
  <sheetPr>
    <tabColor theme="4" tint="0.59999389629810485"/>
  </sheetPr>
  <dimension ref="A1:O177"/>
  <sheetViews>
    <sheetView showGridLines="0" zoomScaleNormal="100" workbookViewId="0">
      <selection activeCell="B3" sqref="B3:D3"/>
    </sheetView>
  </sheetViews>
  <sheetFormatPr defaultColWidth="8.81640625" defaultRowHeight="12.5" x14ac:dyDescent="0.25"/>
  <cols>
    <col min="1" max="1" width="33" style="196" customWidth="1"/>
    <col min="2" max="15" width="12.54296875" style="5" customWidth="1"/>
    <col min="16" max="16384" width="8.81640625" style="5"/>
  </cols>
  <sheetData>
    <row r="1" spans="1:15" s="330" customFormat="1" ht="34.5" customHeight="1" x14ac:dyDescent="0.35">
      <c r="A1" s="257" t="s">
        <v>28032</v>
      </c>
      <c r="B1" s="328"/>
      <c r="C1" s="328"/>
      <c r="D1" s="328"/>
      <c r="E1" s="329"/>
      <c r="F1" s="329"/>
    </row>
    <row r="2" spans="1:15" s="484" customFormat="1" ht="27.75" customHeight="1" x14ac:dyDescent="0.3">
      <c r="A2" s="686" t="str" cm="1">
        <f t="array" ref="A2">period_pp</f>
        <v>31 August 2024 to 31 March 2025</v>
      </c>
      <c r="B2" s="482"/>
      <c r="C2" s="482"/>
      <c r="D2" s="482"/>
      <c r="E2" s="483"/>
      <c r="F2" s="483"/>
    </row>
    <row r="3" spans="1:15" x14ac:dyDescent="0.25">
      <c r="A3" s="702" t="s">
        <v>323</v>
      </c>
      <c r="B3" s="854" t="s">
        <v>72</v>
      </c>
      <c r="C3" s="855"/>
      <c r="D3" s="856"/>
      <c r="E3" s="6"/>
      <c r="F3" s="327"/>
      <c r="G3" s="79"/>
      <c r="H3" s="314"/>
      <c r="I3" s="79"/>
      <c r="J3" s="314"/>
      <c r="K3" s="79"/>
      <c r="L3" s="314"/>
      <c r="M3" s="79"/>
      <c r="N3" s="314"/>
      <c r="O3" s="79"/>
    </row>
    <row r="4" spans="1:15" x14ac:dyDescent="0.25">
      <c r="B4" s="26"/>
      <c r="C4" s="26"/>
      <c r="D4" s="26"/>
      <c r="E4" s="26"/>
      <c r="F4" s="26"/>
      <c r="G4" s="26"/>
      <c r="H4" s="26"/>
      <c r="I4" s="26"/>
      <c r="J4" s="26"/>
    </row>
    <row r="5" spans="1:15" x14ac:dyDescent="0.25">
      <c r="A5" s="95"/>
      <c r="B5" s="847" t="s">
        <v>270</v>
      </c>
      <c r="C5" s="847"/>
      <c r="D5" s="847"/>
      <c r="E5" s="847"/>
      <c r="F5" s="847"/>
      <c r="G5" s="847"/>
      <c r="H5" s="847"/>
      <c r="I5" s="847"/>
      <c r="J5" s="847"/>
      <c r="K5" s="849" t="s">
        <v>325</v>
      </c>
      <c r="L5" s="850"/>
      <c r="M5" s="850"/>
      <c r="N5" s="850"/>
      <c r="O5" s="88"/>
    </row>
    <row r="6" spans="1:15" ht="26.65" customHeight="1" x14ac:dyDescent="0.25">
      <c r="A6" s="110"/>
      <c r="B6" s="315" t="s">
        <v>355</v>
      </c>
      <c r="C6" s="315" t="s">
        <v>360</v>
      </c>
      <c r="D6" s="315" t="s">
        <v>356</v>
      </c>
      <c r="E6" s="315" t="s">
        <v>361</v>
      </c>
      <c r="F6" s="315" t="s">
        <v>357</v>
      </c>
      <c r="G6" s="315" t="s">
        <v>362</v>
      </c>
      <c r="H6" s="315" t="s">
        <v>363</v>
      </c>
      <c r="I6" s="315" t="s">
        <v>358</v>
      </c>
      <c r="J6" s="315" t="s">
        <v>364</v>
      </c>
      <c r="K6" s="546" t="s">
        <v>355</v>
      </c>
      <c r="L6" s="315" t="s">
        <v>356</v>
      </c>
      <c r="M6" s="315" t="s">
        <v>357</v>
      </c>
      <c r="N6" s="315" t="s">
        <v>359</v>
      </c>
      <c r="O6" s="79"/>
    </row>
    <row r="7" spans="1:15" ht="25.5" customHeight="1" x14ac:dyDescent="0.25">
      <c r="A7" s="317" t="s">
        <v>81</v>
      </c>
      <c r="B7" s="80">
        <f>IF($B$3="Home childcarer", "-", IF(ISERROR(VLOOKUP($B$3&amp;$A7&amp;IF(ISERROR(MATCH($A7,GOR_PP,0))=TRUE,""," total")&amp;period_pp,joinersandleavers,COLUMN()+4,FALSE))=TRUE,0,VLOOKUP($B$3&amp;$A7&amp;IF(ISERROR(MATCH($A7,GOR_PP,0))=TRUE,""," total")&amp;period_pp,joinersandleavers,COLUMN()+4,FALSE)))</f>
        <v>47216</v>
      </c>
      <c r="C7" s="80">
        <f t="shared" ref="B7:J16" si="0">IF($B$3="Home childcarer", "-", IF(ISERROR(VLOOKUP($B$3&amp;$A7&amp;IF(ISERROR(MATCH($A7,GOR_PP,0))=TRUE,""," total")&amp;period_pp,joinersandleavers,COLUMN()+4,FALSE))=TRUE,0,VLOOKUP($B$3&amp;$A7&amp;IF(ISERROR(MATCH($A7,GOR_PP,0))=TRUE,""," total")&amp;period_pp,joinersandleavers,COLUMN()+4,FALSE)))</f>
        <v>1275264.1200000001</v>
      </c>
      <c r="D7" s="80">
        <f t="shared" si="0"/>
        <v>2217</v>
      </c>
      <c r="E7" s="80">
        <f t="shared" si="0"/>
        <v>64694.52</v>
      </c>
      <c r="F7" s="80">
        <f t="shared" si="0"/>
        <v>2556</v>
      </c>
      <c r="G7" s="80">
        <f t="shared" si="0"/>
        <v>58263.28</v>
      </c>
      <c r="H7" s="80">
        <f t="shared" si="0"/>
        <v>3848.62</v>
      </c>
      <c r="I7" s="80">
        <f t="shared" si="0"/>
        <v>46877</v>
      </c>
      <c r="J7" s="80">
        <f t="shared" si="0"/>
        <v>1285543.98</v>
      </c>
      <c r="K7" s="547">
        <f t="shared" ref="K7:N16" si="1">IF(ISERROR(VLOOKUP($B$3&amp;$A7&amp;IF(ISERROR(MATCH($A7,GOR_PP,0))=TRUE,""," total")&amp;period_pp,joinersandleavers,COLUMN()+4,FALSE))=TRUE,0,VLOOKUP($B$3&amp;$A7&amp;IF(ISERROR(MATCH($A7,GOR_PP,0))=TRUE,""," total")&amp;period_pp,joinersandleavers,COLUMN()+4,FALSE))</f>
        <v>14010</v>
      </c>
      <c r="L7" s="80">
        <f t="shared" si="1"/>
        <v>1408</v>
      </c>
      <c r="M7" s="80">
        <f t="shared" si="1"/>
        <v>1899</v>
      </c>
      <c r="N7" s="80">
        <f t="shared" si="1"/>
        <v>13519</v>
      </c>
      <c r="O7" s="548"/>
    </row>
    <row r="8" spans="1:15" ht="22.5" customHeight="1" x14ac:dyDescent="0.25">
      <c r="A8" s="549" t="s">
        <v>241</v>
      </c>
      <c r="B8" s="550">
        <f t="shared" si="0"/>
        <v>5452</v>
      </c>
      <c r="C8" s="550">
        <f t="shared" si="0"/>
        <v>169134.17</v>
      </c>
      <c r="D8" s="550">
        <f t="shared" si="0"/>
        <v>240</v>
      </c>
      <c r="E8" s="550">
        <f t="shared" si="0"/>
        <v>7994.41</v>
      </c>
      <c r="F8" s="550">
        <f t="shared" si="0"/>
        <v>297</v>
      </c>
      <c r="G8" s="550">
        <f t="shared" si="0"/>
        <v>7621.2</v>
      </c>
      <c r="H8" s="550">
        <f t="shared" si="0"/>
        <v>-336.17</v>
      </c>
      <c r="I8" s="550">
        <f t="shared" si="0"/>
        <v>5395</v>
      </c>
      <c r="J8" s="550">
        <f t="shared" si="0"/>
        <v>169171.21</v>
      </c>
      <c r="K8" s="551">
        <f t="shared" si="1"/>
        <v>990</v>
      </c>
      <c r="L8" s="550">
        <f t="shared" si="1"/>
        <v>127</v>
      </c>
      <c r="M8" s="550">
        <f t="shared" si="1"/>
        <v>124</v>
      </c>
      <c r="N8" s="550">
        <f t="shared" si="1"/>
        <v>993</v>
      </c>
      <c r="O8" s="552"/>
    </row>
    <row r="9" spans="1:15" x14ac:dyDescent="0.25">
      <c r="A9" s="553" t="s">
        <v>89</v>
      </c>
      <c r="B9" s="50">
        <f t="shared" si="0"/>
        <v>111</v>
      </c>
      <c r="C9" s="50">
        <f t="shared" si="0"/>
        <v>3734</v>
      </c>
      <c r="D9" s="50">
        <f t="shared" si="0"/>
        <v>3</v>
      </c>
      <c r="E9" s="50">
        <f t="shared" si="0"/>
        <v>191</v>
      </c>
      <c r="F9" s="50">
        <f t="shared" si="0"/>
        <v>8</v>
      </c>
      <c r="G9" s="50">
        <f t="shared" si="0"/>
        <v>243</v>
      </c>
      <c r="H9" s="50">
        <f t="shared" si="0"/>
        <v>57</v>
      </c>
      <c r="I9" s="50">
        <f t="shared" si="0"/>
        <v>106</v>
      </c>
      <c r="J9" s="50">
        <f t="shared" si="0"/>
        <v>3739</v>
      </c>
      <c r="K9" s="554">
        <f t="shared" si="1"/>
        <v>15</v>
      </c>
      <c r="L9" s="50">
        <f t="shared" si="1"/>
        <v>3</v>
      </c>
      <c r="M9" s="50">
        <f t="shared" si="1"/>
        <v>1</v>
      </c>
      <c r="N9" s="50">
        <f t="shared" si="1"/>
        <v>17</v>
      </c>
      <c r="O9" s="316"/>
    </row>
    <row r="10" spans="1:15" x14ac:dyDescent="0.25">
      <c r="A10" s="553" t="s">
        <v>90</v>
      </c>
      <c r="B10" s="50">
        <f t="shared" si="0"/>
        <v>76</v>
      </c>
      <c r="C10" s="50">
        <f t="shared" si="0"/>
        <v>2247.6</v>
      </c>
      <c r="D10" s="50">
        <f t="shared" si="0"/>
        <v>1</v>
      </c>
      <c r="E10" s="50">
        <f t="shared" si="0"/>
        <v>52</v>
      </c>
      <c r="F10" s="50">
        <f t="shared" si="0"/>
        <v>3</v>
      </c>
      <c r="G10" s="50">
        <f t="shared" si="0"/>
        <v>62.49</v>
      </c>
      <c r="H10" s="50">
        <f t="shared" si="0"/>
        <v>71.97</v>
      </c>
      <c r="I10" s="50">
        <f t="shared" si="0"/>
        <v>74</v>
      </c>
      <c r="J10" s="50">
        <f t="shared" si="0"/>
        <v>2309.08</v>
      </c>
      <c r="K10" s="554">
        <f t="shared" si="1"/>
        <v>2</v>
      </c>
      <c r="L10" s="50">
        <f t="shared" si="1"/>
        <v>1</v>
      </c>
      <c r="M10" s="50">
        <f t="shared" si="1"/>
        <v>0</v>
      </c>
      <c r="N10" s="50">
        <f t="shared" si="1"/>
        <v>3</v>
      </c>
      <c r="O10" s="316"/>
    </row>
    <row r="11" spans="1:15" x14ac:dyDescent="0.25">
      <c r="A11" s="553" t="s">
        <v>91</v>
      </c>
      <c r="B11" s="50">
        <f t="shared" si="0"/>
        <v>202</v>
      </c>
      <c r="C11" s="50">
        <f t="shared" si="0"/>
        <v>6303.11</v>
      </c>
      <c r="D11" s="50">
        <f t="shared" si="0"/>
        <v>16</v>
      </c>
      <c r="E11" s="50">
        <f t="shared" si="0"/>
        <v>517</v>
      </c>
      <c r="F11" s="50">
        <f t="shared" si="0"/>
        <v>10</v>
      </c>
      <c r="G11" s="50">
        <f t="shared" si="0"/>
        <v>350</v>
      </c>
      <c r="H11" s="50">
        <f t="shared" si="0"/>
        <v>-33.11</v>
      </c>
      <c r="I11" s="50">
        <f t="shared" si="0"/>
        <v>208</v>
      </c>
      <c r="J11" s="50">
        <f t="shared" si="0"/>
        <v>6437</v>
      </c>
      <c r="K11" s="554">
        <f t="shared" si="1"/>
        <v>37</v>
      </c>
      <c r="L11" s="50">
        <f t="shared" si="1"/>
        <v>8</v>
      </c>
      <c r="M11" s="50">
        <f t="shared" si="1"/>
        <v>7</v>
      </c>
      <c r="N11" s="50">
        <f t="shared" si="1"/>
        <v>38</v>
      </c>
      <c r="O11" s="316"/>
    </row>
    <row r="12" spans="1:15" x14ac:dyDescent="0.25">
      <c r="A12" s="553" t="s">
        <v>100</v>
      </c>
      <c r="B12" s="50">
        <f t="shared" si="0"/>
        <v>142</v>
      </c>
      <c r="C12" s="50">
        <f t="shared" si="0"/>
        <v>4588.58</v>
      </c>
      <c r="D12" s="50">
        <f t="shared" si="0"/>
        <v>7</v>
      </c>
      <c r="E12" s="50">
        <f t="shared" si="0"/>
        <v>115</v>
      </c>
      <c r="F12" s="50">
        <f t="shared" si="0"/>
        <v>11</v>
      </c>
      <c r="G12" s="50">
        <f t="shared" si="0"/>
        <v>173.49</v>
      </c>
      <c r="H12" s="50">
        <f t="shared" si="0"/>
        <v>-46.07</v>
      </c>
      <c r="I12" s="50">
        <f t="shared" si="0"/>
        <v>138</v>
      </c>
      <c r="J12" s="50">
        <f t="shared" si="0"/>
        <v>4484.0200000000004</v>
      </c>
      <c r="K12" s="554">
        <f t="shared" si="1"/>
        <v>30</v>
      </c>
      <c r="L12" s="50">
        <f t="shared" si="1"/>
        <v>3</v>
      </c>
      <c r="M12" s="50">
        <f t="shared" si="1"/>
        <v>1</v>
      </c>
      <c r="N12" s="50">
        <f t="shared" si="1"/>
        <v>32</v>
      </c>
      <c r="O12" s="316"/>
    </row>
    <row r="13" spans="1:15" x14ac:dyDescent="0.25">
      <c r="A13" s="553" t="s">
        <v>105</v>
      </c>
      <c r="B13" s="50">
        <f t="shared" si="0"/>
        <v>273</v>
      </c>
      <c r="C13" s="50">
        <f t="shared" si="0"/>
        <v>9274.31</v>
      </c>
      <c r="D13" s="50">
        <f t="shared" si="0"/>
        <v>17</v>
      </c>
      <c r="E13" s="50">
        <f t="shared" si="0"/>
        <v>249</v>
      </c>
      <c r="F13" s="50">
        <f t="shared" si="0"/>
        <v>18</v>
      </c>
      <c r="G13" s="50">
        <f t="shared" si="0"/>
        <v>420</v>
      </c>
      <c r="H13" s="50">
        <f t="shared" si="0"/>
        <v>65.87</v>
      </c>
      <c r="I13" s="50">
        <f t="shared" si="0"/>
        <v>272</v>
      </c>
      <c r="J13" s="50">
        <f t="shared" si="0"/>
        <v>9169.18</v>
      </c>
      <c r="K13" s="554">
        <f t="shared" si="1"/>
        <v>39</v>
      </c>
      <c r="L13" s="50">
        <f t="shared" si="1"/>
        <v>7</v>
      </c>
      <c r="M13" s="50">
        <f t="shared" si="1"/>
        <v>7</v>
      </c>
      <c r="N13" s="50">
        <f t="shared" si="1"/>
        <v>39</v>
      </c>
      <c r="O13" s="316"/>
    </row>
    <row r="14" spans="1:15" x14ac:dyDescent="0.25">
      <c r="A14" s="553" t="s">
        <v>106</v>
      </c>
      <c r="B14" s="50">
        <f t="shared" si="0"/>
        <v>273</v>
      </c>
      <c r="C14" s="50">
        <f t="shared" si="0"/>
        <v>9148.49</v>
      </c>
      <c r="D14" s="50">
        <f t="shared" si="0"/>
        <v>6</v>
      </c>
      <c r="E14" s="50">
        <f t="shared" si="0"/>
        <v>230</v>
      </c>
      <c r="F14" s="50">
        <f t="shared" si="0"/>
        <v>11</v>
      </c>
      <c r="G14" s="50">
        <f t="shared" si="0"/>
        <v>251</v>
      </c>
      <c r="H14" s="50">
        <f t="shared" si="0"/>
        <v>82.14</v>
      </c>
      <c r="I14" s="50">
        <f t="shared" si="0"/>
        <v>268</v>
      </c>
      <c r="J14" s="50">
        <f t="shared" si="0"/>
        <v>9209.6299999999992</v>
      </c>
      <c r="K14" s="554">
        <f t="shared" si="1"/>
        <v>52</v>
      </c>
      <c r="L14" s="50">
        <f t="shared" si="1"/>
        <v>8</v>
      </c>
      <c r="M14" s="50">
        <f t="shared" si="1"/>
        <v>10</v>
      </c>
      <c r="N14" s="50">
        <f t="shared" si="1"/>
        <v>50</v>
      </c>
      <c r="O14" s="316"/>
    </row>
    <row r="15" spans="1:15" x14ac:dyDescent="0.25">
      <c r="A15" s="553" t="s">
        <v>111</v>
      </c>
      <c r="B15" s="50">
        <f t="shared" si="0"/>
        <v>132</v>
      </c>
      <c r="C15" s="50">
        <f t="shared" si="0"/>
        <v>3550.2</v>
      </c>
      <c r="D15" s="50">
        <f t="shared" si="0"/>
        <v>3</v>
      </c>
      <c r="E15" s="50">
        <f t="shared" si="0"/>
        <v>33</v>
      </c>
      <c r="F15" s="50">
        <f t="shared" si="0"/>
        <v>5</v>
      </c>
      <c r="G15" s="50">
        <f t="shared" si="0"/>
        <v>69</v>
      </c>
      <c r="H15" s="50">
        <f t="shared" si="0"/>
        <v>-5.18</v>
      </c>
      <c r="I15" s="50">
        <f t="shared" si="0"/>
        <v>130</v>
      </c>
      <c r="J15" s="50">
        <f t="shared" si="0"/>
        <v>3509.02</v>
      </c>
      <c r="K15" s="554">
        <f t="shared" si="1"/>
        <v>11</v>
      </c>
      <c r="L15" s="50">
        <f t="shared" si="1"/>
        <v>4</v>
      </c>
      <c r="M15" s="50">
        <f t="shared" si="1"/>
        <v>2</v>
      </c>
      <c r="N15" s="50">
        <f t="shared" si="1"/>
        <v>13</v>
      </c>
      <c r="O15" s="316"/>
    </row>
    <row r="16" spans="1:15" x14ac:dyDescent="0.25">
      <c r="A16" s="553" t="s">
        <v>129</v>
      </c>
      <c r="B16" s="50">
        <f t="shared" si="0"/>
        <v>104</v>
      </c>
      <c r="C16" s="50">
        <f t="shared" si="0"/>
        <v>2854</v>
      </c>
      <c r="D16" s="50">
        <f t="shared" si="0"/>
        <v>1</v>
      </c>
      <c r="E16" s="50">
        <f t="shared" si="0"/>
        <v>6.47</v>
      </c>
      <c r="F16" s="50">
        <f t="shared" si="0"/>
        <v>4</v>
      </c>
      <c r="G16" s="50">
        <f t="shared" si="0"/>
        <v>48</v>
      </c>
      <c r="H16" s="50">
        <f t="shared" si="0"/>
        <v>23</v>
      </c>
      <c r="I16" s="50">
        <f t="shared" si="0"/>
        <v>101</v>
      </c>
      <c r="J16" s="50">
        <f t="shared" si="0"/>
        <v>2835.47</v>
      </c>
      <c r="K16" s="554">
        <f t="shared" si="1"/>
        <v>10</v>
      </c>
      <c r="L16" s="50">
        <f t="shared" si="1"/>
        <v>0</v>
      </c>
      <c r="M16" s="50">
        <f t="shared" si="1"/>
        <v>1</v>
      </c>
      <c r="N16" s="50">
        <f t="shared" si="1"/>
        <v>9</v>
      </c>
      <c r="O16" s="316"/>
    </row>
    <row r="17" spans="1:15" x14ac:dyDescent="0.25">
      <c r="A17" s="553" t="s">
        <v>148</v>
      </c>
      <c r="B17" s="50">
        <f t="shared" ref="B17:J26" si="2">IF($B$3="Home childcarer", "-", IF(ISERROR(VLOOKUP($B$3&amp;$A17&amp;IF(ISERROR(MATCH($A17,GOR_PP,0))=TRUE,""," total")&amp;period_pp,joinersandleavers,COLUMN()+4,FALSE))=TRUE,0,VLOOKUP($B$3&amp;$A17&amp;IF(ISERROR(MATCH($A17,GOR_PP,0))=TRUE,""," total")&amp;period_pp,joinersandleavers,COLUMN()+4,FALSE)))</f>
        <v>94</v>
      </c>
      <c r="C17" s="50">
        <f t="shared" si="2"/>
        <v>2868</v>
      </c>
      <c r="D17" s="50">
        <f t="shared" si="2"/>
        <v>6</v>
      </c>
      <c r="E17" s="50">
        <f t="shared" si="2"/>
        <v>365</v>
      </c>
      <c r="F17" s="50">
        <f t="shared" si="2"/>
        <v>9</v>
      </c>
      <c r="G17" s="50">
        <f t="shared" si="2"/>
        <v>213</v>
      </c>
      <c r="H17" s="50">
        <f t="shared" si="2"/>
        <v>-34</v>
      </c>
      <c r="I17" s="50">
        <f t="shared" si="2"/>
        <v>91</v>
      </c>
      <c r="J17" s="50">
        <f t="shared" si="2"/>
        <v>2986</v>
      </c>
      <c r="K17" s="554">
        <f t="shared" ref="K17:N26" si="3">IF(ISERROR(VLOOKUP($B$3&amp;$A17&amp;IF(ISERROR(MATCH($A17,GOR_PP,0))=TRUE,""," total")&amp;period_pp,joinersandleavers,COLUMN()+4,FALSE))=TRUE,0,VLOOKUP($B$3&amp;$A17&amp;IF(ISERROR(MATCH($A17,GOR_PP,0))=TRUE,""," total")&amp;period_pp,joinersandleavers,COLUMN()+4,FALSE))</f>
        <v>6</v>
      </c>
      <c r="L17" s="50">
        <f t="shared" si="3"/>
        <v>3</v>
      </c>
      <c r="M17" s="50">
        <f t="shared" si="3"/>
        <v>1</v>
      </c>
      <c r="N17" s="50">
        <f t="shared" si="3"/>
        <v>8</v>
      </c>
      <c r="O17" s="316"/>
    </row>
    <row r="18" spans="1:15" x14ac:dyDescent="0.25">
      <c r="A18" s="553" t="s">
        <v>150</v>
      </c>
      <c r="B18" s="50">
        <f t="shared" si="2"/>
        <v>963</v>
      </c>
      <c r="C18" s="50">
        <f t="shared" si="2"/>
        <v>30971.16</v>
      </c>
      <c r="D18" s="50">
        <f t="shared" si="2"/>
        <v>35</v>
      </c>
      <c r="E18" s="50">
        <f t="shared" si="2"/>
        <v>1101</v>
      </c>
      <c r="F18" s="50">
        <f t="shared" si="2"/>
        <v>51</v>
      </c>
      <c r="G18" s="50">
        <f t="shared" si="2"/>
        <v>1356</v>
      </c>
      <c r="H18" s="50">
        <f t="shared" si="2"/>
        <v>-114.08</v>
      </c>
      <c r="I18" s="50">
        <f t="shared" si="2"/>
        <v>947</v>
      </c>
      <c r="J18" s="50">
        <f t="shared" si="2"/>
        <v>30602.080000000002</v>
      </c>
      <c r="K18" s="554">
        <f t="shared" si="3"/>
        <v>92</v>
      </c>
      <c r="L18" s="50">
        <f t="shared" si="3"/>
        <v>6</v>
      </c>
      <c r="M18" s="50">
        <f t="shared" si="3"/>
        <v>12</v>
      </c>
      <c r="N18" s="50">
        <f t="shared" si="3"/>
        <v>86</v>
      </c>
      <c r="O18" s="316"/>
    </row>
    <row r="19" spans="1:15" x14ac:dyDescent="0.25">
      <c r="A19" s="553" t="s">
        <v>156</v>
      </c>
      <c r="B19" s="50">
        <f t="shared" si="2"/>
        <v>278</v>
      </c>
      <c r="C19" s="50">
        <f t="shared" si="2"/>
        <v>9533.11</v>
      </c>
      <c r="D19" s="50">
        <f t="shared" si="2"/>
        <v>14</v>
      </c>
      <c r="E19" s="50">
        <f t="shared" si="2"/>
        <v>486</v>
      </c>
      <c r="F19" s="50">
        <f t="shared" si="2"/>
        <v>14</v>
      </c>
      <c r="G19" s="50">
        <f t="shared" si="2"/>
        <v>291.11</v>
      </c>
      <c r="H19" s="50">
        <f t="shared" si="2"/>
        <v>29.08</v>
      </c>
      <c r="I19" s="50">
        <f t="shared" si="2"/>
        <v>278</v>
      </c>
      <c r="J19" s="50">
        <f t="shared" si="2"/>
        <v>9757.08</v>
      </c>
      <c r="K19" s="554">
        <f t="shared" si="3"/>
        <v>49</v>
      </c>
      <c r="L19" s="50">
        <f t="shared" si="3"/>
        <v>6</v>
      </c>
      <c r="M19" s="50">
        <f t="shared" si="3"/>
        <v>7</v>
      </c>
      <c r="N19" s="50">
        <f t="shared" si="3"/>
        <v>48</v>
      </c>
      <c r="O19" s="316"/>
    </row>
    <row r="20" spans="1:15" x14ac:dyDescent="0.25">
      <c r="A20" s="553" t="s">
        <v>158</v>
      </c>
      <c r="B20" s="50">
        <f t="shared" si="2"/>
        <v>391</v>
      </c>
      <c r="C20" s="50">
        <f t="shared" si="2"/>
        <v>10722</v>
      </c>
      <c r="D20" s="50">
        <f t="shared" si="2"/>
        <v>20</v>
      </c>
      <c r="E20" s="50">
        <f t="shared" si="2"/>
        <v>465</v>
      </c>
      <c r="F20" s="50">
        <f t="shared" si="2"/>
        <v>23</v>
      </c>
      <c r="G20" s="50">
        <f t="shared" si="2"/>
        <v>723</v>
      </c>
      <c r="H20" s="50">
        <f t="shared" si="2"/>
        <v>-122.53</v>
      </c>
      <c r="I20" s="50">
        <f t="shared" si="2"/>
        <v>388</v>
      </c>
      <c r="J20" s="50">
        <f t="shared" si="2"/>
        <v>10341.469999999999</v>
      </c>
      <c r="K20" s="554">
        <f t="shared" si="3"/>
        <v>177</v>
      </c>
      <c r="L20" s="50">
        <f t="shared" si="3"/>
        <v>20</v>
      </c>
      <c r="M20" s="50">
        <f t="shared" si="3"/>
        <v>15</v>
      </c>
      <c r="N20" s="50">
        <f t="shared" si="3"/>
        <v>182</v>
      </c>
      <c r="O20" s="316"/>
    </row>
    <row r="21" spans="1:15" x14ac:dyDescent="0.25">
      <c r="A21" s="553" t="s">
        <v>175</v>
      </c>
      <c r="B21" s="50">
        <f t="shared" si="2"/>
        <v>205</v>
      </c>
      <c r="C21" s="50">
        <f t="shared" si="2"/>
        <v>6195.11</v>
      </c>
      <c r="D21" s="50">
        <f t="shared" si="2"/>
        <v>9</v>
      </c>
      <c r="E21" s="50">
        <f t="shared" si="2"/>
        <v>205</v>
      </c>
      <c r="F21" s="50">
        <f t="shared" si="2"/>
        <v>10</v>
      </c>
      <c r="G21" s="50">
        <f t="shared" si="2"/>
        <v>320</v>
      </c>
      <c r="H21" s="50">
        <f t="shared" si="2"/>
        <v>64.97</v>
      </c>
      <c r="I21" s="50">
        <f t="shared" si="2"/>
        <v>204</v>
      </c>
      <c r="J21" s="50">
        <f t="shared" si="2"/>
        <v>6145.08</v>
      </c>
      <c r="K21" s="554">
        <f t="shared" si="3"/>
        <v>84</v>
      </c>
      <c r="L21" s="50">
        <f t="shared" si="3"/>
        <v>12</v>
      </c>
      <c r="M21" s="50">
        <f t="shared" si="3"/>
        <v>9</v>
      </c>
      <c r="N21" s="50">
        <f t="shared" si="3"/>
        <v>87</v>
      </c>
      <c r="O21" s="316"/>
    </row>
    <row r="22" spans="1:15" x14ac:dyDescent="0.25">
      <c r="A22" s="553" t="s">
        <v>184</v>
      </c>
      <c r="B22" s="50">
        <f t="shared" si="2"/>
        <v>204</v>
      </c>
      <c r="C22" s="50">
        <f t="shared" si="2"/>
        <v>5419.47</v>
      </c>
      <c r="D22" s="50">
        <f t="shared" si="2"/>
        <v>9</v>
      </c>
      <c r="E22" s="50">
        <f t="shared" si="2"/>
        <v>419</v>
      </c>
      <c r="F22" s="50">
        <f t="shared" si="2"/>
        <v>13</v>
      </c>
      <c r="G22" s="50">
        <f t="shared" si="2"/>
        <v>345</v>
      </c>
      <c r="H22" s="50">
        <f t="shared" si="2"/>
        <v>-22.37</v>
      </c>
      <c r="I22" s="50">
        <f t="shared" si="2"/>
        <v>200</v>
      </c>
      <c r="J22" s="50">
        <f t="shared" si="2"/>
        <v>5471.1</v>
      </c>
      <c r="K22" s="554">
        <f t="shared" si="3"/>
        <v>41</v>
      </c>
      <c r="L22" s="50">
        <f t="shared" si="3"/>
        <v>6</v>
      </c>
      <c r="M22" s="50">
        <f t="shared" si="3"/>
        <v>3</v>
      </c>
      <c r="N22" s="50">
        <f t="shared" si="3"/>
        <v>44</v>
      </c>
      <c r="O22" s="316"/>
    </row>
    <row r="23" spans="1:15" x14ac:dyDescent="0.25">
      <c r="A23" s="553" t="s">
        <v>187</v>
      </c>
      <c r="B23" s="50">
        <f t="shared" si="2"/>
        <v>231</v>
      </c>
      <c r="C23" s="50">
        <f t="shared" si="2"/>
        <v>7242.47</v>
      </c>
      <c r="D23" s="50">
        <f t="shared" si="2"/>
        <v>14</v>
      </c>
      <c r="E23" s="50">
        <f t="shared" si="2"/>
        <v>557.94000000000005</v>
      </c>
      <c r="F23" s="50">
        <f t="shared" si="2"/>
        <v>17</v>
      </c>
      <c r="G23" s="50">
        <f t="shared" si="2"/>
        <v>370</v>
      </c>
      <c r="H23" s="50">
        <f t="shared" si="2"/>
        <v>-50.59</v>
      </c>
      <c r="I23" s="50">
        <f t="shared" si="2"/>
        <v>228</v>
      </c>
      <c r="J23" s="50">
        <f t="shared" si="2"/>
        <v>7379.82</v>
      </c>
      <c r="K23" s="554">
        <f t="shared" si="3"/>
        <v>47</v>
      </c>
      <c r="L23" s="50">
        <f t="shared" si="3"/>
        <v>1</v>
      </c>
      <c r="M23" s="50">
        <f t="shared" si="3"/>
        <v>5</v>
      </c>
      <c r="N23" s="50">
        <f t="shared" si="3"/>
        <v>43</v>
      </c>
      <c r="O23" s="316"/>
    </row>
    <row r="24" spans="1:15" x14ac:dyDescent="0.25">
      <c r="A24" s="553" t="s">
        <v>189</v>
      </c>
      <c r="B24" s="50">
        <f t="shared" si="2"/>
        <v>145</v>
      </c>
      <c r="C24" s="50">
        <f t="shared" si="2"/>
        <v>4857.9799999999996</v>
      </c>
      <c r="D24" s="50">
        <f t="shared" si="2"/>
        <v>9</v>
      </c>
      <c r="E24" s="50">
        <f t="shared" si="2"/>
        <v>319</v>
      </c>
      <c r="F24" s="50">
        <f t="shared" si="2"/>
        <v>8</v>
      </c>
      <c r="G24" s="50">
        <f t="shared" si="2"/>
        <v>381</v>
      </c>
      <c r="H24" s="50">
        <f t="shared" si="2"/>
        <v>19.489999999999998</v>
      </c>
      <c r="I24" s="50">
        <f t="shared" si="2"/>
        <v>146</v>
      </c>
      <c r="J24" s="50">
        <f t="shared" si="2"/>
        <v>4815.47</v>
      </c>
      <c r="K24" s="554">
        <f t="shared" si="3"/>
        <v>21</v>
      </c>
      <c r="L24" s="50">
        <f t="shared" si="3"/>
        <v>3</v>
      </c>
      <c r="M24" s="50">
        <f t="shared" si="3"/>
        <v>5</v>
      </c>
      <c r="N24" s="50">
        <f t="shared" si="3"/>
        <v>19</v>
      </c>
      <c r="O24" s="316"/>
    </row>
    <row r="25" spans="1:15" x14ac:dyDescent="0.25">
      <c r="A25" s="553" t="s">
        <v>200</v>
      </c>
      <c r="B25" s="50">
        <f t="shared" si="2"/>
        <v>83</v>
      </c>
      <c r="C25" s="50">
        <f t="shared" si="2"/>
        <v>3457</v>
      </c>
      <c r="D25" s="50">
        <f t="shared" si="2"/>
        <v>5</v>
      </c>
      <c r="E25" s="50">
        <f t="shared" si="2"/>
        <v>170</v>
      </c>
      <c r="F25" s="50">
        <f t="shared" si="2"/>
        <v>7</v>
      </c>
      <c r="G25" s="50">
        <f t="shared" si="2"/>
        <v>137</v>
      </c>
      <c r="H25" s="50">
        <f t="shared" si="2"/>
        <v>9</v>
      </c>
      <c r="I25" s="50">
        <f t="shared" si="2"/>
        <v>81</v>
      </c>
      <c r="J25" s="50">
        <f t="shared" si="2"/>
        <v>3499</v>
      </c>
      <c r="K25" s="554">
        <f t="shared" si="3"/>
        <v>15</v>
      </c>
      <c r="L25" s="50">
        <f t="shared" si="3"/>
        <v>3</v>
      </c>
      <c r="M25" s="50">
        <f t="shared" si="3"/>
        <v>1</v>
      </c>
      <c r="N25" s="50">
        <f t="shared" si="3"/>
        <v>17</v>
      </c>
      <c r="O25" s="316"/>
    </row>
    <row r="26" spans="1:15" x14ac:dyDescent="0.25">
      <c r="A26" s="553" t="s">
        <v>202</v>
      </c>
      <c r="B26" s="50">
        <f t="shared" si="2"/>
        <v>311</v>
      </c>
      <c r="C26" s="50">
        <f t="shared" si="2"/>
        <v>8205.4699999999993</v>
      </c>
      <c r="D26" s="50">
        <f t="shared" si="2"/>
        <v>18</v>
      </c>
      <c r="E26" s="50">
        <f t="shared" si="2"/>
        <v>743</v>
      </c>
      <c r="F26" s="50">
        <f t="shared" si="2"/>
        <v>18</v>
      </c>
      <c r="G26" s="50">
        <f t="shared" si="2"/>
        <v>698</v>
      </c>
      <c r="H26" s="50">
        <f t="shared" si="2"/>
        <v>26.41</v>
      </c>
      <c r="I26" s="50">
        <f t="shared" si="2"/>
        <v>311</v>
      </c>
      <c r="J26" s="50">
        <f t="shared" si="2"/>
        <v>8276.8799999999992</v>
      </c>
      <c r="K26" s="554">
        <f t="shared" si="3"/>
        <v>55</v>
      </c>
      <c r="L26" s="50">
        <f t="shared" si="3"/>
        <v>2</v>
      </c>
      <c r="M26" s="50">
        <f t="shared" si="3"/>
        <v>13</v>
      </c>
      <c r="N26" s="50">
        <f t="shared" si="3"/>
        <v>44</v>
      </c>
      <c r="O26" s="316"/>
    </row>
    <row r="27" spans="1:15" x14ac:dyDescent="0.25">
      <c r="A27" s="553" t="s">
        <v>210</v>
      </c>
      <c r="B27" s="50">
        <f t="shared" ref="B27:J36" si="4">IF($B$3="Home childcarer", "-", IF(ISERROR(VLOOKUP($B$3&amp;$A27&amp;IF(ISERROR(MATCH($A27,GOR_PP,0))=TRUE,""," total")&amp;period_pp,joinersandleavers,COLUMN()+4,FALSE))=TRUE,0,VLOOKUP($B$3&amp;$A27&amp;IF(ISERROR(MATCH($A27,GOR_PP,0))=TRUE,""," total")&amp;period_pp,joinersandleavers,COLUMN()+4,FALSE)))</f>
        <v>222</v>
      </c>
      <c r="C27" s="50">
        <f t="shared" si="4"/>
        <v>6932.49</v>
      </c>
      <c r="D27" s="50">
        <f t="shared" si="4"/>
        <v>8</v>
      </c>
      <c r="E27" s="50">
        <f t="shared" si="4"/>
        <v>158</v>
      </c>
      <c r="F27" s="50">
        <f t="shared" si="4"/>
        <v>5</v>
      </c>
      <c r="G27" s="50">
        <f t="shared" si="4"/>
        <v>75</v>
      </c>
      <c r="H27" s="50">
        <f t="shared" si="4"/>
        <v>-477.94</v>
      </c>
      <c r="I27" s="50">
        <f t="shared" si="4"/>
        <v>225</v>
      </c>
      <c r="J27" s="50">
        <f t="shared" si="4"/>
        <v>6537.55</v>
      </c>
      <c r="K27" s="554">
        <f t="shared" ref="K27:N37" si="5">IF(ISERROR(VLOOKUP($B$3&amp;$A27&amp;IF(ISERROR(MATCH($A27,GOR_PP,0))=TRUE,""," total")&amp;period_pp,joinersandleavers,COLUMN()+4,FALSE))=TRUE,0,VLOOKUP($B$3&amp;$A27&amp;IF(ISERROR(MATCH($A27,GOR_PP,0))=TRUE,""," total")&amp;period_pp,joinersandleavers,COLUMN()+4,FALSE))</f>
        <v>32</v>
      </c>
      <c r="L27" s="50">
        <f t="shared" si="5"/>
        <v>2</v>
      </c>
      <c r="M27" s="50">
        <f t="shared" si="5"/>
        <v>4</v>
      </c>
      <c r="N27" s="50">
        <f t="shared" si="5"/>
        <v>30</v>
      </c>
      <c r="O27" s="316"/>
    </row>
    <row r="28" spans="1:15" x14ac:dyDescent="0.25">
      <c r="A28" s="553" t="s">
        <v>215</v>
      </c>
      <c r="B28" s="50">
        <f t="shared" si="4"/>
        <v>253</v>
      </c>
      <c r="C28" s="50">
        <f t="shared" si="4"/>
        <v>8026.47</v>
      </c>
      <c r="D28" s="50">
        <f t="shared" si="4"/>
        <v>17</v>
      </c>
      <c r="E28" s="50">
        <f t="shared" si="4"/>
        <v>751</v>
      </c>
      <c r="F28" s="50">
        <f t="shared" si="4"/>
        <v>15</v>
      </c>
      <c r="G28" s="50">
        <f t="shared" si="4"/>
        <v>381</v>
      </c>
      <c r="H28" s="50">
        <f t="shared" si="4"/>
        <v>-2.06</v>
      </c>
      <c r="I28" s="50">
        <f t="shared" si="4"/>
        <v>255</v>
      </c>
      <c r="J28" s="50">
        <f t="shared" si="4"/>
        <v>8394.41</v>
      </c>
      <c r="K28" s="554">
        <f t="shared" si="5"/>
        <v>66</v>
      </c>
      <c r="L28" s="50">
        <f t="shared" si="5"/>
        <v>11</v>
      </c>
      <c r="M28" s="50">
        <f t="shared" si="5"/>
        <v>8</v>
      </c>
      <c r="N28" s="50">
        <f t="shared" si="5"/>
        <v>69</v>
      </c>
      <c r="O28" s="316"/>
    </row>
    <row r="29" spans="1:15" x14ac:dyDescent="0.25">
      <c r="A29" s="553" t="s">
        <v>220</v>
      </c>
      <c r="B29" s="50">
        <f t="shared" si="4"/>
        <v>194</v>
      </c>
      <c r="C29" s="50">
        <f t="shared" si="4"/>
        <v>6047.33</v>
      </c>
      <c r="D29" s="50">
        <f t="shared" si="4"/>
        <v>6</v>
      </c>
      <c r="E29" s="50">
        <f t="shared" si="4"/>
        <v>284</v>
      </c>
      <c r="F29" s="50">
        <f t="shared" si="4"/>
        <v>10</v>
      </c>
      <c r="G29" s="50">
        <f t="shared" si="4"/>
        <v>157</v>
      </c>
      <c r="H29" s="50">
        <f t="shared" si="4"/>
        <v>12.38</v>
      </c>
      <c r="I29" s="50">
        <f t="shared" si="4"/>
        <v>190</v>
      </c>
      <c r="J29" s="50">
        <f t="shared" si="4"/>
        <v>6186.71</v>
      </c>
      <c r="K29" s="554">
        <f t="shared" si="5"/>
        <v>28</v>
      </c>
      <c r="L29" s="50">
        <f t="shared" si="5"/>
        <v>3</v>
      </c>
      <c r="M29" s="50">
        <f t="shared" si="5"/>
        <v>2</v>
      </c>
      <c r="N29" s="50">
        <f t="shared" si="5"/>
        <v>29</v>
      </c>
      <c r="O29" s="316"/>
    </row>
    <row r="30" spans="1:15" x14ac:dyDescent="0.25">
      <c r="A30" s="553" t="s">
        <v>226</v>
      </c>
      <c r="B30" s="50">
        <f t="shared" si="4"/>
        <v>97</v>
      </c>
      <c r="C30" s="50">
        <f t="shared" si="4"/>
        <v>2853</v>
      </c>
      <c r="D30" s="50">
        <f t="shared" si="4"/>
        <v>5</v>
      </c>
      <c r="E30" s="50">
        <f t="shared" si="4"/>
        <v>63</v>
      </c>
      <c r="F30" s="50">
        <f t="shared" si="4"/>
        <v>3</v>
      </c>
      <c r="G30" s="50">
        <f t="shared" si="4"/>
        <v>48</v>
      </c>
      <c r="H30" s="50">
        <f t="shared" si="4"/>
        <v>4</v>
      </c>
      <c r="I30" s="50">
        <f t="shared" si="4"/>
        <v>99</v>
      </c>
      <c r="J30" s="50">
        <f t="shared" si="4"/>
        <v>2872</v>
      </c>
      <c r="K30" s="554">
        <f t="shared" si="5"/>
        <v>18</v>
      </c>
      <c r="L30" s="50">
        <f t="shared" si="5"/>
        <v>1</v>
      </c>
      <c r="M30" s="50">
        <f t="shared" si="5"/>
        <v>3</v>
      </c>
      <c r="N30" s="50">
        <f t="shared" si="5"/>
        <v>16</v>
      </c>
      <c r="O30" s="316"/>
    </row>
    <row r="31" spans="1:15" x14ac:dyDescent="0.25">
      <c r="A31" s="553" t="s">
        <v>227</v>
      </c>
      <c r="B31" s="50">
        <f t="shared" si="4"/>
        <v>232</v>
      </c>
      <c r="C31" s="50">
        <f t="shared" si="4"/>
        <v>7794.22</v>
      </c>
      <c r="D31" s="50">
        <f t="shared" si="4"/>
        <v>5</v>
      </c>
      <c r="E31" s="50">
        <f t="shared" si="4"/>
        <v>220</v>
      </c>
      <c r="F31" s="50">
        <f t="shared" si="4"/>
        <v>10</v>
      </c>
      <c r="G31" s="50">
        <f t="shared" si="4"/>
        <v>195.11</v>
      </c>
      <c r="H31" s="50">
        <f t="shared" si="4"/>
        <v>8.9700000000000006</v>
      </c>
      <c r="I31" s="50">
        <f t="shared" si="4"/>
        <v>227</v>
      </c>
      <c r="J31" s="50">
        <f t="shared" si="4"/>
        <v>7828.08</v>
      </c>
      <c r="K31" s="554">
        <f t="shared" si="5"/>
        <v>28</v>
      </c>
      <c r="L31" s="50">
        <f t="shared" si="5"/>
        <v>10</v>
      </c>
      <c r="M31" s="50">
        <f t="shared" si="5"/>
        <v>2</v>
      </c>
      <c r="N31" s="50">
        <f t="shared" si="5"/>
        <v>36</v>
      </c>
      <c r="O31" s="316"/>
    </row>
    <row r="32" spans="1:15" x14ac:dyDescent="0.25">
      <c r="A32" s="553" t="s">
        <v>230</v>
      </c>
      <c r="B32" s="50">
        <f t="shared" si="4"/>
        <v>236</v>
      </c>
      <c r="C32" s="50">
        <f t="shared" si="4"/>
        <v>6308.6</v>
      </c>
      <c r="D32" s="50">
        <f t="shared" si="4"/>
        <v>9</v>
      </c>
      <c r="E32" s="50">
        <f t="shared" si="4"/>
        <v>312</v>
      </c>
      <c r="F32" s="50">
        <f t="shared" si="4"/>
        <v>17</v>
      </c>
      <c r="G32" s="50">
        <f t="shared" si="4"/>
        <v>332</v>
      </c>
      <c r="H32" s="50">
        <f t="shared" si="4"/>
        <v>97.48</v>
      </c>
      <c r="I32" s="50">
        <f t="shared" si="4"/>
        <v>228</v>
      </c>
      <c r="J32" s="50">
        <f t="shared" si="4"/>
        <v>6386.08</v>
      </c>
      <c r="K32" s="554">
        <f t="shared" si="5"/>
        <v>35</v>
      </c>
      <c r="L32" s="50">
        <f t="shared" si="5"/>
        <v>5</v>
      </c>
      <c r="M32" s="50">
        <f t="shared" si="5"/>
        <v>6</v>
      </c>
      <c r="N32" s="50">
        <f t="shared" si="5"/>
        <v>34</v>
      </c>
      <c r="O32" s="316"/>
    </row>
    <row r="33" spans="1:15" ht="22.5" customHeight="1" x14ac:dyDescent="0.25">
      <c r="A33" s="549" t="s">
        <v>240</v>
      </c>
      <c r="B33" s="550">
        <f t="shared" si="4"/>
        <v>1584</v>
      </c>
      <c r="C33" s="550">
        <f t="shared" si="4"/>
        <v>42523.51</v>
      </c>
      <c r="D33" s="550">
        <f t="shared" si="4"/>
        <v>70</v>
      </c>
      <c r="E33" s="550">
        <f t="shared" si="4"/>
        <v>1774.47</v>
      </c>
      <c r="F33" s="550">
        <f t="shared" si="4"/>
        <v>92</v>
      </c>
      <c r="G33" s="550">
        <f t="shared" si="4"/>
        <v>1629.98</v>
      </c>
      <c r="H33" s="550">
        <f t="shared" si="4"/>
        <v>87.73</v>
      </c>
      <c r="I33" s="550">
        <f t="shared" si="4"/>
        <v>1562</v>
      </c>
      <c r="J33" s="550">
        <f t="shared" si="4"/>
        <v>42755.73</v>
      </c>
      <c r="K33" s="551">
        <f t="shared" si="5"/>
        <v>204</v>
      </c>
      <c r="L33" s="550">
        <f t="shared" si="5"/>
        <v>16</v>
      </c>
      <c r="M33" s="550">
        <f t="shared" si="5"/>
        <v>31</v>
      </c>
      <c r="N33" s="550">
        <f t="shared" si="5"/>
        <v>189</v>
      </c>
      <c r="O33" s="552"/>
    </row>
    <row r="34" spans="1:15" x14ac:dyDescent="0.25">
      <c r="A34" s="553" t="s">
        <v>112</v>
      </c>
      <c r="B34" s="50">
        <f t="shared" si="4"/>
        <v>71</v>
      </c>
      <c r="C34" s="50">
        <f t="shared" si="4"/>
        <v>1880</v>
      </c>
      <c r="D34" s="50">
        <f t="shared" si="4"/>
        <v>6</v>
      </c>
      <c r="E34" s="50">
        <f t="shared" si="4"/>
        <v>26</v>
      </c>
      <c r="F34" s="50">
        <f t="shared" si="4"/>
        <v>3</v>
      </c>
      <c r="G34" s="50">
        <f t="shared" si="4"/>
        <v>15</v>
      </c>
      <c r="H34" s="50">
        <f t="shared" si="4"/>
        <v>-6</v>
      </c>
      <c r="I34" s="50">
        <f t="shared" si="4"/>
        <v>74</v>
      </c>
      <c r="J34" s="50">
        <f t="shared" si="4"/>
        <v>1885</v>
      </c>
      <c r="K34" s="554">
        <f t="shared" si="5"/>
        <v>10</v>
      </c>
      <c r="L34" s="50">
        <f t="shared" si="5"/>
        <v>2</v>
      </c>
      <c r="M34" s="50">
        <f t="shared" si="5"/>
        <v>1</v>
      </c>
      <c r="N34" s="50">
        <f t="shared" si="5"/>
        <v>11</v>
      </c>
      <c r="O34" s="316"/>
    </row>
    <row r="35" spans="1:15" x14ac:dyDescent="0.25">
      <c r="A35" s="553" t="s">
        <v>119</v>
      </c>
      <c r="B35" s="50">
        <f t="shared" si="4"/>
        <v>278</v>
      </c>
      <c r="C35" s="50">
        <f t="shared" si="4"/>
        <v>7175.49</v>
      </c>
      <c r="D35" s="50">
        <f t="shared" si="4"/>
        <v>6</v>
      </c>
      <c r="E35" s="50">
        <f t="shared" si="4"/>
        <v>29</v>
      </c>
      <c r="F35" s="50">
        <f t="shared" si="4"/>
        <v>13</v>
      </c>
      <c r="G35" s="50">
        <f t="shared" si="4"/>
        <v>177</v>
      </c>
      <c r="H35" s="50">
        <f t="shared" si="4"/>
        <v>-7.02</v>
      </c>
      <c r="I35" s="50">
        <f t="shared" si="4"/>
        <v>271</v>
      </c>
      <c r="J35" s="50">
        <f t="shared" si="4"/>
        <v>7020.47</v>
      </c>
      <c r="K35" s="554">
        <f t="shared" si="5"/>
        <v>30</v>
      </c>
      <c r="L35" s="50">
        <f t="shared" si="5"/>
        <v>5</v>
      </c>
      <c r="M35" s="50">
        <f t="shared" si="5"/>
        <v>5</v>
      </c>
      <c r="N35" s="50">
        <f t="shared" si="5"/>
        <v>30</v>
      </c>
      <c r="O35" s="316"/>
    </row>
    <row r="36" spans="1:15" x14ac:dyDescent="0.25">
      <c r="A36" s="553" t="s">
        <v>125</v>
      </c>
      <c r="B36" s="50">
        <f t="shared" si="4"/>
        <v>127</v>
      </c>
      <c r="C36" s="50">
        <f t="shared" si="4"/>
        <v>4125</v>
      </c>
      <c r="D36" s="50">
        <f t="shared" si="4"/>
        <v>5</v>
      </c>
      <c r="E36" s="50">
        <f t="shared" si="4"/>
        <v>127</v>
      </c>
      <c r="F36" s="50">
        <f t="shared" si="4"/>
        <v>7</v>
      </c>
      <c r="G36" s="50">
        <f t="shared" si="4"/>
        <v>137</v>
      </c>
      <c r="H36" s="50">
        <f t="shared" si="4"/>
        <v>20</v>
      </c>
      <c r="I36" s="50">
        <f t="shared" si="4"/>
        <v>125</v>
      </c>
      <c r="J36" s="50">
        <f t="shared" si="4"/>
        <v>4135</v>
      </c>
      <c r="K36" s="554">
        <f t="shared" si="5"/>
        <v>18</v>
      </c>
      <c r="L36" s="50">
        <f t="shared" si="5"/>
        <v>1</v>
      </c>
      <c r="M36" s="50">
        <f t="shared" si="5"/>
        <v>0</v>
      </c>
      <c r="N36" s="50">
        <f t="shared" si="5"/>
        <v>19</v>
      </c>
      <c r="O36" s="316"/>
    </row>
    <row r="37" spans="1:15" x14ac:dyDescent="0.25">
      <c r="A37" s="553" t="s">
        <v>134</v>
      </c>
      <c r="B37" s="50">
        <f t="shared" ref="B37:J46" si="6">IF($B$3="Home childcarer", "-", IF(ISERROR(VLOOKUP($B$3&amp;$A37&amp;IF(ISERROR(MATCH($A37,GOR_PP,0))=TRUE,""," total")&amp;period_pp,joinersandleavers,COLUMN()+4,FALSE))=TRUE,0,VLOOKUP($B$3&amp;$A37&amp;IF(ISERROR(MATCH($A37,GOR_PP,0))=TRUE,""," total")&amp;period_pp,joinersandleavers,COLUMN()+4,FALSE)))</f>
        <v>57</v>
      </c>
      <c r="C37" s="50">
        <f t="shared" si="6"/>
        <v>1224.5999999999999</v>
      </c>
      <c r="D37" s="50">
        <f t="shared" si="6"/>
        <v>4</v>
      </c>
      <c r="E37" s="50">
        <f t="shared" si="6"/>
        <v>137</v>
      </c>
      <c r="F37" s="50">
        <f t="shared" si="6"/>
        <v>3</v>
      </c>
      <c r="G37" s="50">
        <f t="shared" si="6"/>
        <v>50.49</v>
      </c>
      <c r="H37" s="50">
        <f t="shared" si="6"/>
        <v>-3.03</v>
      </c>
      <c r="I37" s="50">
        <f t="shared" si="6"/>
        <v>58</v>
      </c>
      <c r="J37" s="50">
        <f t="shared" si="6"/>
        <v>1308.08</v>
      </c>
      <c r="K37" s="554">
        <f t="shared" si="5"/>
        <v>2</v>
      </c>
      <c r="L37" s="50">
        <f t="shared" si="5"/>
        <v>0</v>
      </c>
      <c r="M37" s="50">
        <f t="shared" si="5"/>
        <v>0</v>
      </c>
      <c r="N37" s="50">
        <f t="shared" si="5"/>
        <v>2</v>
      </c>
      <c r="O37" s="316"/>
    </row>
    <row r="38" spans="1:15" x14ac:dyDescent="0.25">
      <c r="A38" s="553" t="s">
        <v>161</v>
      </c>
      <c r="B38" s="50">
        <f t="shared" si="6"/>
        <v>80</v>
      </c>
      <c r="C38" s="50">
        <f t="shared" si="6"/>
        <v>2397.4899999999998</v>
      </c>
      <c r="D38" s="50">
        <f t="shared" si="6"/>
        <v>3</v>
      </c>
      <c r="E38" s="50">
        <f t="shared" si="6"/>
        <v>11</v>
      </c>
      <c r="F38" s="50">
        <f t="shared" si="6"/>
        <v>6</v>
      </c>
      <c r="G38" s="50">
        <f t="shared" si="6"/>
        <v>115.49</v>
      </c>
      <c r="H38" s="50">
        <f t="shared" si="6"/>
        <v>-6</v>
      </c>
      <c r="I38" s="50">
        <f t="shared" si="6"/>
        <v>77</v>
      </c>
      <c r="J38" s="50">
        <f t="shared" si="6"/>
        <v>2287</v>
      </c>
      <c r="K38" s="554">
        <f t="shared" ref="K38:N47" si="7">IF(ISERROR(VLOOKUP($B$3&amp;$A38&amp;IF(ISERROR(MATCH($A38,GOR_PP,0))=TRUE,""," total")&amp;period_pp,joinersandleavers,COLUMN()+4,FALSE))=TRUE,0,VLOOKUP($B$3&amp;$A38&amp;IF(ISERROR(MATCH($A38,GOR_PP,0))=TRUE,""," total")&amp;period_pp,joinersandleavers,COLUMN()+4,FALSE))</f>
        <v>4</v>
      </c>
      <c r="L38" s="50">
        <f t="shared" si="7"/>
        <v>0</v>
      </c>
      <c r="M38" s="50">
        <f t="shared" si="7"/>
        <v>0</v>
      </c>
      <c r="N38" s="50">
        <f t="shared" si="7"/>
        <v>4</v>
      </c>
      <c r="O38" s="316"/>
    </row>
    <row r="39" spans="1:15" x14ac:dyDescent="0.25">
      <c r="A39" s="553" t="s">
        <v>163</v>
      </c>
      <c r="B39" s="50">
        <f t="shared" si="6"/>
        <v>171</v>
      </c>
      <c r="C39" s="50">
        <f t="shared" si="6"/>
        <v>5694.11</v>
      </c>
      <c r="D39" s="50">
        <f t="shared" si="6"/>
        <v>12</v>
      </c>
      <c r="E39" s="50">
        <f t="shared" si="6"/>
        <v>375</v>
      </c>
      <c r="F39" s="50">
        <f t="shared" si="6"/>
        <v>10</v>
      </c>
      <c r="G39" s="50">
        <f t="shared" si="6"/>
        <v>196</v>
      </c>
      <c r="H39" s="50">
        <f t="shared" si="6"/>
        <v>9.9700000000000006</v>
      </c>
      <c r="I39" s="50">
        <f t="shared" si="6"/>
        <v>173</v>
      </c>
      <c r="J39" s="50">
        <f t="shared" si="6"/>
        <v>5883.08</v>
      </c>
      <c r="K39" s="554">
        <f t="shared" si="7"/>
        <v>34</v>
      </c>
      <c r="L39" s="50">
        <f t="shared" si="7"/>
        <v>5</v>
      </c>
      <c r="M39" s="50">
        <f t="shared" si="7"/>
        <v>3</v>
      </c>
      <c r="N39" s="50">
        <f t="shared" si="7"/>
        <v>36</v>
      </c>
      <c r="O39" s="316"/>
    </row>
    <row r="40" spans="1:15" x14ac:dyDescent="0.25">
      <c r="A40" s="553" t="s">
        <v>170</v>
      </c>
      <c r="B40" s="50">
        <f t="shared" si="6"/>
        <v>144</v>
      </c>
      <c r="C40" s="50">
        <f t="shared" si="6"/>
        <v>3954.11</v>
      </c>
      <c r="D40" s="50">
        <f t="shared" si="6"/>
        <v>3</v>
      </c>
      <c r="E40" s="50">
        <f t="shared" si="6"/>
        <v>177</v>
      </c>
      <c r="F40" s="50">
        <f t="shared" si="6"/>
        <v>9</v>
      </c>
      <c r="G40" s="50">
        <f t="shared" si="6"/>
        <v>252</v>
      </c>
      <c r="H40" s="50">
        <f t="shared" si="6"/>
        <v>13.97</v>
      </c>
      <c r="I40" s="50">
        <f t="shared" si="6"/>
        <v>138</v>
      </c>
      <c r="J40" s="50">
        <f t="shared" si="6"/>
        <v>3893.08</v>
      </c>
      <c r="K40" s="554">
        <f t="shared" si="7"/>
        <v>30</v>
      </c>
      <c r="L40" s="50">
        <f t="shared" si="7"/>
        <v>0</v>
      </c>
      <c r="M40" s="50">
        <f t="shared" si="7"/>
        <v>5</v>
      </c>
      <c r="N40" s="50">
        <f t="shared" si="7"/>
        <v>25</v>
      </c>
      <c r="O40" s="316"/>
    </row>
    <row r="41" spans="1:15" x14ac:dyDescent="0.25">
      <c r="A41" s="553" t="s">
        <v>172</v>
      </c>
      <c r="B41" s="50">
        <f t="shared" si="6"/>
        <v>194</v>
      </c>
      <c r="C41" s="50">
        <f t="shared" si="6"/>
        <v>5007</v>
      </c>
      <c r="D41" s="50">
        <f t="shared" si="6"/>
        <v>12</v>
      </c>
      <c r="E41" s="50">
        <f t="shared" si="6"/>
        <v>446</v>
      </c>
      <c r="F41" s="50">
        <f t="shared" si="6"/>
        <v>13</v>
      </c>
      <c r="G41" s="50">
        <f t="shared" si="6"/>
        <v>313</v>
      </c>
      <c r="H41" s="50">
        <f t="shared" si="6"/>
        <v>62</v>
      </c>
      <c r="I41" s="50">
        <f t="shared" si="6"/>
        <v>193</v>
      </c>
      <c r="J41" s="50">
        <f t="shared" si="6"/>
        <v>5202</v>
      </c>
      <c r="K41" s="554">
        <f t="shared" si="7"/>
        <v>32</v>
      </c>
      <c r="L41" s="50">
        <f t="shared" si="7"/>
        <v>1</v>
      </c>
      <c r="M41" s="50">
        <f t="shared" si="7"/>
        <v>9</v>
      </c>
      <c r="N41" s="50">
        <f t="shared" si="7"/>
        <v>24</v>
      </c>
      <c r="O41" s="316"/>
    </row>
    <row r="42" spans="1:15" x14ac:dyDescent="0.25">
      <c r="A42" s="553" t="s">
        <v>182</v>
      </c>
      <c r="B42" s="50">
        <f t="shared" si="6"/>
        <v>110</v>
      </c>
      <c r="C42" s="50">
        <f t="shared" si="6"/>
        <v>2012</v>
      </c>
      <c r="D42" s="50">
        <f t="shared" si="6"/>
        <v>5</v>
      </c>
      <c r="E42" s="50">
        <f t="shared" si="6"/>
        <v>90</v>
      </c>
      <c r="F42" s="50">
        <f t="shared" si="6"/>
        <v>6</v>
      </c>
      <c r="G42" s="50">
        <f t="shared" si="6"/>
        <v>77</v>
      </c>
      <c r="H42" s="50">
        <f t="shared" si="6"/>
        <v>-7.53</v>
      </c>
      <c r="I42" s="50">
        <f t="shared" si="6"/>
        <v>109</v>
      </c>
      <c r="J42" s="50">
        <f t="shared" si="6"/>
        <v>2017.47</v>
      </c>
      <c r="K42" s="554">
        <f t="shared" si="7"/>
        <v>6</v>
      </c>
      <c r="L42" s="50">
        <f t="shared" si="7"/>
        <v>1</v>
      </c>
      <c r="M42" s="50">
        <f t="shared" si="7"/>
        <v>1</v>
      </c>
      <c r="N42" s="50">
        <f t="shared" si="7"/>
        <v>6</v>
      </c>
      <c r="O42" s="316"/>
    </row>
    <row r="43" spans="1:15" x14ac:dyDescent="0.25">
      <c r="A43" s="553" t="s">
        <v>196</v>
      </c>
      <c r="B43" s="50">
        <f t="shared" si="6"/>
        <v>87</v>
      </c>
      <c r="C43" s="50">
        <f t="shared" si="6"/>
        <v>2377</v>
      </c>
      <c r="D43" s="50">
        <f t="shared" si="6"/>
        <v>2</v>
      </c>
      <c r="E43" s="50">
        <f t="shared" si="6"/>
        <v>46</v>
      </c>
      <c r="F43" s="50">
        <f t="shared" si="6"/>
        <v>4</v>
      </c>
      <c r="G43" s="50">
        <f t="shared" si="6"/>
        <v>77</v>
      </c>
      <c r="H43" s="50">
        <f t="shared" si="6"/>
        <v>-18</v>
      </c>
      <c r="I43" s="50">
        <f t="shared" si="6"/>
        <v>85</v>
      </c>
      <c r="J43" s="50">
        <f t="shared" si="6"/>
        <v>2328</v>
      </c>
      <c r="K43" s="554">
        <f t="shared" si="7"/>
        <v>13</v>
      </c>
      <c r="L43" s="50">
        <f t="shared" si="7"/>
        <v>0</v>
      </c>
      <c r="M43" s="50">
        <f t="shared" si="7"/>
        <v>4</v>
      </c>
      <c r="N43" s="50">
        <f t="shared" si="7"/>
        <v>9</v>
      </c>
      <c r="O43" s="316"/>
    </row>
    <row r="44" spans="1:15" x14ac:dyDescent="0.25">
      <c r="A44" s="553" t="s">
        <v>203</v>
      </c>
      <c r="B44" s="50">
        <f t="shared" si="6"/>
        <v>147</v>
      </c>
      <c r="C44" s="50">
        <f t="shared" si="6"/>
        <v>3788.71</v>
      </c>
      <c r="D44" s="50">
        <f t="shared" si="6"/>
        <v>4</v>
      </c>
      <c r="E44" s="50">
        <f t="shared" si="6"/>
        <v>42.47</v>
      </c>
      <c r="F44" s="50">
        <f t="shared" si="6"/>
        <v>10</v>
      </c>
      <c r="G44" s="50">
        <f t="shared" si="6"/>
        <v>116</v>
      </c>
      <c r="H44" s="50">
        <f t="shared" si="6"/>
        <v>15.37</v>
      </c>
      <c r="I44" s="50">
        <f t="shared" si="6"/>
        <v>141</v>
      </c>
      <c r="J44" s="50">
        <f t="shared" si="6"/>
        <v>3730.55</v>
      </c>
      <c r="K44" s="554">
        <f t="shared" si="7"/>
        <v>11</v>
      </c>
      <c r="L44" s="50">
        <f t="shared" si="7"/>
        <v>1</v>
      </c>
      <c r="M44" s="50">
        <f t="shared" si="7"/>
        <v>1</v>
      </c>
      <c r="N44" s="50">
        <f t="shared" si="7"/>
        <v>11</v>
      </c>
      <c r="O44" s="316"/>
    </row>
    <row r="45" spans="1:15" x14ac:dyDescent="0.25">
      <c r="A45" s="553" t="s">
        <v>206</v>
      </c>
      <c r="B45" s="50">
        <f t="shared" si="6"/>
        <v>118</v>
      </c>
      <c r="C45" s="50">
        <f t="shared" si="6"/>
        <v>2888</v>
      </c>
      <c r="D45" s="50">
        <f t="shared" si="6"/>
        <v>8</v>
      </c>
      <c r="E45" s="50">
        <f t="shared" si="6"/>
        <v>268</v>
      </c>
      <c r="F45" s="50">
        <f t="shared" si="6"/>
        <v>8</v>
      </c>
      <c r="G45" s="50">
        <f t="shared" si="6"/>
        <v>104</v>
      </c>
      <c r="H45" s="50">
        <f t="shared" si="6"/>
        <v>14</v>
      </c>
      <c r="I45" s="50">
        <f t="shared" si="6"/>
        <v>118</v>
      </c>
      <c r="J45" s="50">
        <f t="shared" si="6"/>
        <v>3066</v>
      </c>
      <c r="K45" s="554">
        <f t="shared" si="7"/>
        <v>14</v>
      </c>
      <c r="L45" s="50">
        <f t="shared" si="7"/>
        <v>1</v>
      </c>
      <c r="M45" s="50">
        <f t="shared" si="7"/>
        <v>3</v>
      </c>
      <c r="N45" s="50">
        <f t="shared" si="7"/>
        <v>12</v>
      </c>
      <c r="O45" s="316"/>
    </row>
    <row r="46" spans="1:15" ht="22.5" customHeight="1" x14ac:dyDescent="0.25">
      <c r="A46" s="555" t="s">
        <v>245</v>
      </c>
      <c r="B46" s="550">
        <f t="shared" si="6"/>
        <v>4231</v>
      </c>
      <c r="C46" s="550">
        <f t="shared" si="6"/>
        <v>107947.96</v>
      </c>
      <c r="D46" s="550">
        <f t="shared" si="6"/>
        <v>196</v>
      </c>
      <c r="E46" s="550">
        <f t="shared" si="6"/>
        <v>5291.41</v>
      </c>
      <c r="F46" s="550">
        <f t="shared" si="6"/>
        <v>246</v>
      </c>
      <c r="G46" s="550">
        <f t="shared" si="6"/>
        <v>5421.49</v>
      </c>
      <c r="H46" s="550">
        <f t="shared" si="6"/>
        <v>435.62</v>
      </c>
      <c r="I46" s="550">
        <f t="shared" si="6"/>
        <v>4181</v>
      </c>
      <c r="J46" s="550">
        <f t="shared" si="6"/>
        <v>108253.5</v>
      </c>
      <c r="K46" s="551">
        <f t="shared" si="7"/>
        <v>620</v>
      </c>
      <c r="L46" s="550">
        <f t="shared" si="7"/>
        <v>91</v>
      </c>
      <c r="M46" s="550">
        <f t="shared" si="7"/>
        <v>87</v>
      </c>
      <c r="N46" s="550">
        <f t="shared" si="7"/>
        <v>624</v>
      </c>
      <c r="O46" s="552"/>
    </row>
    <row r="47" spans="1:15" x14ac:dyDescent="0.25">
      <c r="A47" s="556" t="s">
        <v>84</v>
      </c>
      <c r="B47" s="50">
        <f t="shared" ref="B47:J56" si="8">IF($B$3="Home childcarer", "-", IF(ISERROR(VLOOKUP($B$3&amp;$A47&amp;IF(ISERROR(MATCH($A47,GOR_PP,0))=TRUE,""," total")&amp;period_pp,joinersandleavers,COLUMN()+4,FALSE))=TRUE,0,VLOOKUP($B$3&amp;$A47&amp;IF(ISERROR(MATCH($A47,GOR_PP,0))=TRUE,""," total")&amp;period_pp,joinersandleavers,COLUMN()+4,FALSE)))</f>
        <v>193</v>
      </c>
      <c r="C47" s="50">
        <f t="shared" si="8"/>
        <v>4308.1099999999997</v>
      </c>
      <c r="D47" s="50">
        <f t="shared" si="8"/>
        <v>17</v>
      </c>
      <c r="E47" s="50">
        <f t="shared" si="8"/>
        <v>422</v>
      </c>
      <c r="F47" s="50">
        <f t="shared" si="8"/>
        <v>6</v>
      </c>
      <c r="G47" s="50">
        <f t="shared" si="8"/>
        <v>222</v>
      </c>
      <c r="H47" s="50">
        <f t="shared" si="8"/>
        <v>20.05</v>
      </c>
      <c r="I47" s="50">
        <f t="shared" si="8"/>
        <v>204</v>
      </c>
      <c r="J47" s="50">
        <f t="shared" si="8"/>
        <v>4528.16</v>
      </c>
      <c r="K47" s="554">
        <f t="shared" si="7"/>
        <v>22</v>
      </c>
      <c r="L47" s="50">
        <f t="shared" si="7"/>
        <v>3</v>
      </c>
      <c r="M47" s="50">
        <f t="shared" si="7"/>
        <v>2</v>
      </c>
      <c r="N47" s="50">
        <f t="shared" si="7"/>
        <v>23</v>
      </c>
      <c r="O47" s="316"/>
    </row>
    <row r="48" spans="1:15" x14ac:dyDescent="0.25">
      <c r="A48" s="556" t="s">
        <v>94</v>
      </c>
      <c r="B48" s="50">
        <f t="shared" si="8"/>
        <v>388</v>
      </c>
      <c r="C48" s="50">
        <f t="shared" si="8"/>
        <v>10068.6</v>
      </c>
      <c r="D48" s="50">
        <f t="shared" si="8"/>
        <v>10</v>
      </c>
      <c r="E48" s="50">
        <f t="shared" si="8"/>
        <v>181</v>
      </c>
      <c r="F48" s="50">
        <f t="shared" si="8"/>
        <v>27</v>
      </c>
      <c r="G48" s="50">
        <f t="shared" si="8"/>
        <v>620</v>
      </c>
      <c r="H48" s="50">
        <f t="shared" si="8"/>
        <v>-31.13</v>
      </c>
      <c r="I48" s="50">
        <f t="shared" si="8"/>
        <v>371</v>
      </c>
      <c r="J48" s="50">
        <f t="shared" si="8"/>
        <v>9598.4699999999993</v>
      </c>
      <c r="K48" s="554">
        <f t="shared" ref="K48:N57" si="9">IF(ISERROR(VLOOKUP($B$3&amp;$A48&amp;IF(ISERROR(MATCH($A48,GOR_PP,0))=TRUE,""," total")&amp;period_pp,joinersandleavers,COLUMN()+4,FALSE))=TRUE,0,VLOOKUP($B$3&amp;$A48&amp;IF(ISERROR(MATCH($A48,GOR_PP,0))=TRUE,""," total")&amp;period_pp,joinersandleavers,COLUMN()+4,FALSE))</f>
        <v>84</v>
      </c>
      <c r="L48" s="50">
        <f t="shared" si="9"/>
        <v>15</v>
      </c>
      <c r="M48" s="50">
        <f t="shared" si="9"/>
        <v>11</v>
      </c>
      <c r="N48" s="50">
        <f t="shared" si="9"/>
        <v>88</v>
      </c>
      <c r="O48" s="316"/>
    </row>
    <row r="49" spans="1:15" x14ac:dyDescent="0.25">
      <c r="A49" s="556" t="s">
        <v>101</v>
      </c>
      <c r="B49" s="50">
        <f t="shared" si="8"/>
        <v>170</v>
      </c>
      <c r="C49" s="50">
        <f t="shared" si="8"/>
        <v>4941</v>
      </c>
      <c r="D49" s="50">
        <f t="shared" si="8"/>
        <v>4</v>
      </c>
      <c r="E49" s="50">
        <f t="shared" si="8"/>
        <v>137</v>
      </c>
      <c r="F49" s="50">
        <f t="shared" si="8"/>
        <v>8</v>
      </c>
      <c r="G49" s="50">
        <f t="shared" si="8"/>
        <v>181</v>
      </c>
      <c r="H49" s="50">
        <f t="shared" si="8"/>
        <v>-57</v>
      </c>
      <c r="I49" s="50">
        <f t="shared" si="8"/>
        <v>166</v>
      </c>
      <c r="J49" s="50">
        <f t="shared" si="8"/>
        <v>4840</v>
      </c>
      <c r="K49" s="554">
        <f t="shared" si="9"/>
        <v>29</v>
      </c>
      <c r="L49" s="50">
        <f t="shared" si="9"/>
        <v>5</v>
      </c>
      <c r="M49" s="50">
        <f t="shared" si="9"/>
        <v>3</v>
      </c>
      <c r="N49" s="50">
        <f t="shared" si="9"/>
        <v>31</v>
      </c>
      <c r="O49" s="316"/>
    </row>
    <row r="50" spans="1:15" x14ac:dyDescent="0.25">
      <c r="A50" s="556" t="s">
        <v>116</v>
      </c>
      <c r="B50" s="50">
        <f t="shared" si="8"/>
        <v>271</v>
      </c>
      <c r="C50" s="50">
        <f t="shared" si="8"/>
        <v>4933.6000000000004</v>
      </c>
      <c r="D50" s="50">
        <f t="shared" si="8"/>
        <v>15</v>
      </c>
      <c r="E50" s="50">
        <f t="shared" si="8"/>
        <v>261</v>
      </c>
      <c r="F50" s="50">
        <f t="shared" si="8"/>
        <v>11</v>
      </c>
      <c r="G50" s="50">
        <f t="shared" si="8"/>
        <v>91</v>
      </c>
      <c r="H50" s="50">
        <f t="shared" si="8"/>
        <v>44.95</v>
      </c>
      <c r="I50" s="50">
        <f t="shared" si="8"/>
        <v>275</v>
      </c>
      <c r="J50" s="50">
        <f t="shared" si="8"/>
        <v>5148.55</v>
      </c>
      <c r="K50" s="554">
        <f t="shared" si="9"/>
        <v>23</v>
      </c>
      <c r="L50" s="50">
        <f t="shared" si="9"/>
        <v>5</v>
      </c>
      <c r="M50" s="50">
        <f t="shared" si="9"/>
        <v>3</v>
      </c>
      <c r="N50" s="50">
        <f t="shared" si="9"/>
        <v>25</v>
      </c>
      <c r="O50" s="316"/>
    </row>
    <row r="51" spans="1:15" x14ac:dyDescent="0.25">
      <c r="A51" s="556" t="s">
        <v>121</v>
      </c>
      <c r="B51" s="50">
        <f t="shared" si="8"/>
        <v>261</v>
      </c>
      <c r="C51" s="50">
        <f t="shared" si="8"/>
        <v>6883</v>
      </c>
      <c r="D51" s="50">
        <f t="shared" si="8"/>
        <v>15</v>
      </c>
      <c r="E51" s="50">
        <f t="shared" si="8"/>
        <v>288</v>
      </c>
      <c r="F51" s="50">
        <f t="shared" si="8"/>
        <v>21</v>
      </c>
      <c r="G51" s="50">
        <f t="shared" si="8"/>
        <v>474</v>
      </c>
      <c r="H51" s="50">
        <f t="shared" si="8"/>
        <v>-102.84</v>
      </c>
      <c r="I51" s="50">
        <f t="shared" si="8"/>
        <v>255</v>
      </c>
      <c r="J51" s="50">
        <f t="shared" si="8"/>
        <v>6594.16</v>
      </c>
      <c r="K51" s="554">
        <f t="shared" si="9"/>
        <v>21</v>
      </c>
      <c r="L51" s="50">
        <f t="shared" si="9"/>
        <v>2</v>
      </c>
      <c r="M51" s="50">
        <f t="shared" si="9"/>
        <v>3</v>
      </c>
      <c r="N51" s="50">
        <f t="shared" si="9"/>
        <v>20</v>
      </c>
      <c r="O51" s="316"/>
    </row>
    <row r="52" spans="1:15" x14ac:dyDescent="0.25">
      <c r="A52" s="556" t="s">
        <v>145</v>
      </c>
      <c r="B52" s="50">
        <f t="shared" si="8"/>
        <v>113</v>
      </c>
      <c r="C52" s="50">
        <f t="shared" si="8"/>
        <v>3595</v>
      </c>
      <c r="D52" s="50">
        <f t="shared" si="8"/>
        <v>6</v>
      </c>
      <c r="E52" s="50">
        <f t="shared" si="8"/>
        <v>99.47</v>
      </c>
      <c r="F52" s="50">
        <f t="shared" si="8"/>
        <v>5</v>
      </c>
      <c r="G52" s="50">
        <f t="shared" si="8"/>
        <v>42</v>
      </c>
      <c r="H52" s="50">
        <f t="shared" si="8"/>
        <v>11</v>
      </c>
      <c r="I52" s="50">
        <f t="shared" si="8"/>
        <v>114</v>
      </c>
      <c r="J52" s="50">
        <f t="shared" si="8"/>
        <v>3663.47</v>
      </c>
      <c r="K52" s="554">
        <f t="shared" si="9"/>
        <v>11</v>
      </c>
      <c r="L52" s="50">
        <f t="shared" si="9"/>
        <v>2</v>
      </c>
      <c r="M52" s="50">
        <f t="shared" si="9"/>
        <v>0</v>
      </c>
      <c r="N52" s="50">
        <f t="shared" si="9"/>
        <v>13</v>
      </c>
      <c r="O52" s="316"/>
    </row>
    <row r="53" spans="1:15" x14ac:dyDescent="0.25">
      <c r="A53" s="556" t="s">
        <v>147</v>
      </c>
      <c r="B53" s="50">
        <f t="shared" si="8"/>
        <v>367</v>
      </c>
      <c r="C53" s="50">
        <f t="shared" si="8"/>
        <v>10730.98</v>
      </c>
      <c r="D53" s="50">
        <f t="shared" si="8"/>
        <v>15</v>
      </c>
      <c r="E53" s="50">
        <f t="shared" si="8"/>
        <v>530</v>
      </c>
      <c r="F53" s="50">
        <f t="shared" si="8"/>
        <v>19</v>
      </c>
      <c r="G53" s="50">
        <f t="shared" si="8"/>
        <v>425</v>
      </c>
      <c r="H53" s="50">
        <f t="shared" si="8"/>
        <v>12.96</v>
      </c>
      <c r="I53" s="50">
        <f t="shared" si="8"/>
        <v>363</v>
      </c>
      <c r="J53" s="50">
        <f t="shared" si="8"/>
        <v>10848.94</v>
      </c>
      <c r="K53" s="554">
        <f t="shared" si="9"/>
        <v>49</v>
      </c>
      <c r="L53" s="50">
        <f t="shared" si="9"/>
        <v>11</v>
      </c>
      <c r="M53" s="50">
        <f t="shared" si="9"/>
        <v>4</v>
      </c>
      <c r="N53" s="50">
        <f t="shared" si="9"/>
        <v>56</v>
      </c>
      <c r="O53" s="316"/>
    </row>
    <row r="54" spans="1:15" x14ac:dyDescent="0.25">
      <c r="A54" s="556" t="s">
        <v>151</v>
      </c>
      <c r="B54" s="50">
        <f t="shared" si="8"/>
        <v>766</v>
      </c>
      <c r="C54" s="50">
        <f t="shared" si="8"/>
        <v>18392.09</v>
      </c>
      <c r="D54" s="50">
        <f t="shared" si="8"/>
        <v>33</v>
      </c>
      <c r="E54" s="50">
        <f t="shared" si="8"/>
        <v>1141.47</v>
      </c>
      <c r="F54" s="50">
        <f t="shared" si="8"/>
        <v>47</v>
      </c>
      <c r="G54" s="50">
        <f t="shared" si="8"/>
        <v>1073</v>
      </c>
      <c r="H54" s="50">
        <f t="shared" si="8"/>
        <v>59.4</v>
      </c>
      <c r="I54" s="50">
        <f t="shared" si="8"/>
        <v>752</v>
      </c>
      <c r="J54" s="50">
        <f t="shared" si="8"/>
        <v>18519.96</v>
      </c>
      <c r="K54" s="554">
        <f t="shared" si="9"/>
        <v>109</v>
      </c>
      <c r="L54" s="50">
        <f t="shared" si="9"/>
        <v>12</v>
      </c>
      <c r="M54" s="50">
        <f t="shared" si="9"/>
        <v>16</v>
      </c>
      <c r="N54" s="50">
        <f t="shared" si="9"/>
        <v>105</v>
      </c>
      <c r="O54" s="316"/>
    </row>
    <row r="55" spans="1:15" x14ac:dyDescent="0.25">
      <c r="A55" s="556" t="s">
        <v>166</v>
      </c>
      <c r="B55" s="50">
        <f t="shared" si="8"/>
        <v>96</v>
      </c>
      <c r="C55" s="50">
        <f t="shared" si="8"/>
        <v>2367.2199999999998</v>
      </c>
      <c r="D55" s="50">
        <f t="shared" si="8"/>
        <v>3</v>
      </c>
      <c r="E55" s="50">
        <f t="shared" si="8"/>
        <v>17</v>
      </c>
      <c r="F55" s="50">
        <f t="shared" si="8"/>
        <v>2</v>
      </c>
      <c r="G55" s="50">
        <f t="shared" si="8"/>
        <v>69</v>
      </c>
      <c r="H55" s="50">
        <f t="shared" si="8"/>
        <v>33.94</v>
      </c>
      <c r="I55" s="50">
        <f t="shared" si="8"/>
        <v>97</v>
      </c>
      <c r="J55" s="50">
        <f t="shared" si="8"/>
        <v>2349.16</v>
      </c>
      <c r="K55" s="554">
        <f t="shared" si="9"/>
        <v>7</v>
      </c>
      <c r="L55" s="50">
        <f t="shared" si="9"/>
        <v>2</v>
      </c>
      <c r="M55" s="50">
        <f t="shared" si="9"/>
        <v>2</v>
      </c>
      <c r="N55" s="50">
        <f t="shared" si="9"/>
        <v>7</v>
      </c>
      <c r="O55" s="316"/>
    </row>
    <row r="56" spans="1:15" x14ac:dyDescent="0.25">
      <c r="A56" s="556" t="s">
        <v>167</v>
      </c>
      <c r="B56" s="50">
        <f t="shared" si="8"/>
        <v>126</v>
      </c>
      <c r="C56" s="50">
        <f t="shared" si="8"/>
        <v>3031.98</v>
      </c>
      <c r="D56" s="50">
        <f t="shared" si="8"/>
        <v>11</v>
      </c>
      <c r="E56" s="50">
        <f t="shared" si="8"/>
        <v>199</v>
      </c>
      <c r="F56" s="50">
        <f t="shared" si="8"/>
        <v>7</v>
      </c>
      <c r="G56" s="50">
        <f t="shared" si="8"/>
        <v>257</v>
      </c>
      <c r="H56" s="50">
        <f t="shared" si="8"/>
        <v>20.96</v>
      </c>
      <c r="I56" s="50">
        <f t="shared" si="8"/>
        <v>130</v>
      </c>
      <c r="J56" s="50">
        <f t="shared" si="8"/>
        <v>2994.94</v>
      </c>
      <c r="K56" s="554">
        <f t="shared" si="9"/>
        <v>10</v>
      </c>
      <c r="L56" s="50">
        <f t="shared" si="9"/>
        <v>2</v>
      </c>
      <c r="M56" s="50">
        <f t="shared" si="9"/>
        <v>1</v>
      </c>
      <c r="N56" s="50">
        <f t="shared" si="9"/>
        <v>11</v>
      </c>
      <c r="O56" s="316"/>
    </row>
    <row r="57" spans="1:15" x14ac:dyDescent="0.25">
      <c r="A57" s="556" t="s">
        <v>171</v>
      </c>
      <c r="B57" s="50">
        <f t="shared" ref="B57:J66" si="10">IF($B$3="Home childcarer", "-", IF(ISERROR(VLOOKUP($B$3&amp;$A57&amp;IF(ISERROR(MATCH($A57,GOR_PP,0))=TRUE,""," total")&amp;period_pp,joinersandleavers,COLUMN()+4,FALSE))=TRUE,0,VLOOKUP($B$3&amp;$A57&amp;IF(ISERROR(MATCH($A57,GOR_PP,0))=TRUE,""," total")&amp;period_pp,joinersandleavers,COLUMN()+4,FALSE)))</f>
        <v>491</v>
      </c>
      <c r="C57" s="50">
        <f t="shared" si="10"/>
        <v>13606.58</v>
      </c>
      <c r="D57" s="50">
        <f t="shared" si="10"/>
        <v>20</v>
      </c>
      <c r="E57" s="50">
        <f t="shared" si="10"/>
        <v>651</v>
      </c>
      <c r="F57" s="50">
        <f t="shared" si="10"/>
        <v>36</v>
      </c>
      <c r="G57" s="50">
        <f t="shared" si="10"/>
        <v>735.49</v>
      </c>
      <c r="H57" s="50">
        <f t="shared" si="10"/>
        <v>157.01</v>
      </c>
      <c r="I57" s="50">
        <f t="shared" si="10"/>
        <v>475</v>
      </c>
      <c r="J57" s="50">
        <f t="shared" si="10"/>
        <v>13679.1</v>
      </c>
      <c r="K57" s="554">
        <f t="shared" si="9"/>
        <v>70</v>
      </c>
      <c r="L57" s="50">
        <f t="shared" si="9"/>
        <v>12</v>
      </c>
      <c r="M57" s="50">
        <f t="shared" si="9"/>
        <v>12</v>
      </c>
      <c r="N57" s="50">
        <f t="shared" si="9"/>
        <v>70</v>
      </c>
      <c r="O57" s="316"/>
    </row>
    <row r="58" spans="1:15" x14ac:dyDescent="0.25">
      <c r="A58" s="556" t="s">
        <v>185</v>
      </c>
      <c r="B58" s="50">
        <f t="shared" si="10"/>
        <v>195</v>
      </c>
      <c r="C58" s="50">
        <f t="shared" si="10"/>
        <v>3958.6</v>
      </c>
      <c r="D58" s="50">
        <f t="shared" si="10"/>
        <v>13</v>
      </c>
      <c r="E58" s="50">
        <f t="shared" si="10"/>
        <v>207.47</v>
      </c>
      <c r="F58" s="50">
        <f t="shared" si="10"/>
        <v>8</v>
      </c>
      <c r="G58" s="50">
        <f t="shared" si="10"/>
        <v>111</v>
      </c>
      <c r="H58" s="50">
        <f t="shared" si="10"/>
        <v>59.95</v>
      </c>
      <c r="I58" s="50">
        <f t="shared" si="10"/>
        <v>200</v>
      </c>
      <c r="J58" s="50">
        <f t="shared" si="10"/>
        <v>4115.0200000000004</v>
      </c>
      <c r="K58" s="554">
        <f t="shared" ref="K58:N67" si="11">IF(ISERROR(VLOOKUP($B$3&amp;$A58&amp;IF(ISERROR(MATCH($A58,GOR_PP,0))=TRUE,""," total")&amp;period_pp,joinersandleavers,COLUMN()+4,FALSE))=TRUE,0,VLOOKUP($B$3&amp;$A58&amp;IF(ISERROR(MATCH($A58,GOR_PP,0))=TRUE,""," total")&amp;period_pp,joinersandleavers,COLUMN()+4,FALSE))</f>
        <v>17</v>
      </c>
      <c r="L58" s="50">
        <f t="shared" si="11"/>
        <v>1</v>
      </c>
      <c r="M58" s="50">
        <f t="shared" si="11"/>
        <v>3</v>
      </c>
      <c r="N58" s="50">
        <f t="shared" si="11"/>
        <v>15</v>
      </c>
      <c r="O58" s="316"/>
    </row>
    <row r="59" spans="1:15" x14ac:dyDescent="0.25">
      <c r="A59" s="556" t="s">
        <v>190</v>
      </c>
      <c r="B59" s="50">
        <f t="shared" si="10"/>
        <v>344</v>
      </c>
      <c r="C59" s="50">
        <f t="shared" si="10"/>
        <v>10585.98</v>
      </c>
      <c r="D59" s="50">
        <f t="shared" si="10"/>
        <v>13</v>
      </c>
      <c r="E59" s="50">
        <f t="shared" si="10"/>
        <v>444</v>
      </c>
      <c r="F59" s="50">
        <f t="shared" si="10"/>
        <v>22</v>
      </c>
      <c r="G59" s="50">
        <f t="shared" si="10"/>
        <v>396</v>
      </c>
      <c r="H59" s="50">
        <f t="shared" si="10"/>
        <v>188.96</v>
      </c>
      <c r="I59" s="50">
        <f t="shared" si="10"/>
        <v>335</v>
      </c>
      <c r="J59" s="50">
        <f t="shared" si="10"/>
        <v>10822.94</v>
      </c>
      <c r="K59" s="554">
        <f t="shared" si="11"/>
        <v>99</v>
      </c>
      <c r="L59" s="50">
        <f t="shared" si="11"/>
        <v>12</v>
      </c>
      <c r="M59" s="50">
        <f t="shared" si="11"/>
        <v>20</v>
      </c>
      <c r="N59" s="50">
        <f t="shared" si="11"/>
        <v>91</v>
      </c>
      <c r="O59" s="316"/>
    </row>
    <row r="60" spans="1:15" x14ac:dyDescent="0.25">
      <c r="A60" s="556" t="s">
        <v>216</v>
      </c>
      <c r="B60" s="50">
        <f t="shared" si="10"/>
        <v>262</v>
      </c>
      <c r="C60" s="50">
        <f t="shared" si="10"/>
        <v>5724.22</v>
      </c>
      <c r="D60" s="50">
        <f t="shared" si="10"/>
        <v>16</v>
      </c>
      <c r="E60" s="50">
        <f t="shared" si="10"/>
        <v>376</v>
      </c>
      <c r="F60" s="50">
        <f t="shared" si="10"/>
        <v>19</v>
      </c>
      <c r="G60" s="50">
        <f t="shared" si="10"/>
        <v>433</v>
      </c>
      <c r="H60" s="50">
        <f t="shared" si="10"/>
        <v>-20.059999999999999</v>
      </c>
      <c r="I60" s="50">
        <f t="shared" si="10"/>
        <v>259</v>
      </c>
      <c r="J60" s="50">
        <f t="shared" si="10"/>
        <v>5647.16</v>
      </c>
      <c r="K60" s="554">
        <f t="shared" si="11"/>
        <v>34</v>
      </c>
      <c r="L60" s="50">
        <f t="shared" si="11"/>
        <v>6</v>
      </c>
      <c r="M60" s="50">
        <f t="shared" si="11"/>
        <v>3</v>
      </c>
      <c r="N60" s="50">
        <f t="shared" si="11"/>
        <v>37</v>
      </c>
      <c r="O60" s="316"/>
    </row>
    <row r="61" spans="1:15" x14ac:dyDescent="0.25">
      <c r="A61" s="556" t="s">
        <v>234</v>
      </c>
      <c r="B61" s="50">
        <f t="shared" si="10"/>
        <v>188</v>
      </c>
      <c r="C61" s="50">
        <f t="shared" si="10"/>
        <v>4821</v>
      </c>
      <c r="D61" s="50">
        <f t="shared" si="10"/>
        <v>9</v>
      </c>
      <c r="E61" s="50">
        <f t="shared" si="10"/>
        <v>361</v>
      </c>
      <c r="F61" s="50">
        <f t="shared" si="10"/>
        <v>12</v>
      </c>
      <c r="G61" s="50">
        <f t="shared" si="10"/>
        <v>316</v>
      </c>
      <c r="H61" s="50">
        <f t="shared" si="10"/>
        <v>37.47</v>
      </c>
      <c r="I61" s="50">
        <f t="shared" si="10"/>
        <v>185</v>
      </c>
      <c r="J61" s="50">
        <f t="shared" si="10"/>
        <v>4903.47</v>
      </c>
      <c r="K61" s="554">
        <f t="shared" si="11"/>
        <v>35</v>
      </c>
      <c r="L61" s="50">
        <f t="shared" si="11"/>
        <v>2</v>
      </c>
      <c r="M61" s="50">
        <f t="shared" si="11"/>
        <v>5</v>
      </c>
      <c r="N61" s="50">
        <f t="shared" si="11"/>
        <v>32</v>
      </c>
      <c r="O61" s="316"/>
    </row>
    <row r="62" spans="1:15" ht="22.5" customHeight="1" x14ac:dyDescent="0.25">
      <c r="A62" s="549" t="s">
        <v>237</v>
      </c>
      <c r="B62" s="550">
        <f t="shared" si="10"/>
        <v>3771</v>
      </c>
      <c r="C62" s="550">
        <f t="shared" si="10"/>
        <v>102693.98</v>
      </c>
      <c r="D62" s="550">
        <f t="shared" si="10"/>
        <v>209</v>
      </c>
      <c r="E62" s="550">
        <f t="shared" si="10"/>
        <v>6032.88</v>
      </c>
      <c r="F62" s="550">
        <f t="shared" si="10"/>
        <v>186</v>
      </c>
      <c r="G62" s="550">
        <f t="shared" si="10"/>
        <v>4704.5600000000004</v>
      </c>
      <c r="H62" s="550">
        <f t="shared" si="10"/>
        <v>430.24</v>
      </c>
      <c r="I62" s="550">
        <f t="shared" si="10"/>
        <v>3794</v>
      </c>
      <c r="J62" s="550">
        <f t="shared" si="10"/>
        <v>104452.54</v>
      </c>
      <c r="K62" s="551">
        <f t="shared" si="11"/>
        <v>670</v>
      </c>
      <c r="L62" s="550">
        <f t="shared" si="11"/>
        <v>76</v>
      </c>
      <c r="M62" s="550">
        <f t="shared" si="11"/>
        <v>105</v>
      </c>
      <c r="N62" s="550">
        <f t="shared" si="11"/>
        <v>641</v>
      </c>
      <c r="O62" s="552"/>
    </row>
    <row r="63" spans="1:15" x14ac:dyDescent="0.25">
      <c r="A63" s="556" t="s">
        <v>113</v>
      </c>
      <c r="B63" s="50">
        <f t="shared" si="10"/>
        <v>169</v>
      </c>
      <c r="C63" s="50">
        <f t="shared" si="10"/>
        <v>4820.49</v>
      </c>
      <c r="D63" s="50">
        <f t="shared" si="10"/>
        <v>11</v>
      </c>
      <c r="E63" s="50">
        <f t="shared" si="10"/>
        <v>429.47</v>
      </c>
      <c r="F63" s="50">
        <f t="shared" si="10"/>
        <v>8</v>
      </c>
      <c r="G63" s="50">
        <f t="shared" si="10"/>
        <v>204.49</v>
      </c>
      <c r="H63" s="50">
        <f t="shared" si="10"/>
        <v>21</v>
      </c>
      <c r="I63" s="50">
        <f t="shared" si="10"/>
        <v>172</v>
      </c>
      <c r="J63" s="50">
        <f t="shared" si="10"/>
        <v>5066.47</v>
      </c>
      <c r="K63" s="554">
        <f t="shared" si="11"/>
        <v>50</v>
      </c>
      <c r="L63" s="50">
        <f t="shared" si="11"/>
        <v>6</v>
      </c>
      <c r="M63" s="50">
        <f t="shared" si="11"/>
        <v>11</v>
      </c>
      <c r="N63" s="50">
        <f t="shared" si="11"/>
        <v>45</v>
      </c>
      <c r="O63" s="316"/>
    </row>
    <row r="64" spans="1:15" x14ac:dyDescent="0.25">
      <c r="A64" s="556" t="s">
        <v>114</v>
      </c>
      <c r="B64" s="50">
        <f t="shared" si="10"/>
        <v>571</v>
      </c>
      <c r="C64" s="50">
        <f t="shared" si="10"/>
        <v>15258.6</v>
      </c>
      <c r="D64" s="50">
        <f t="shared" si="10"/>
        <v>31</v>
      </c>
      <c r="E64" s="50">
        <f t="shared" si="10"/>
        <v>914.47</v>
      </c>
      <c r="F64" s="50">
        <f t="shared" si="10"/>
        <v>28</v>
      </c>
      <c r="G64" s="50">
        <f t="shared" si="10"/>
        <v>807.49</v>
      </c>
      <c r="H64" s="50">
        <f t="shared" si="10"/>
        <v>60.97</v>
      </c>
      <c r="I64" s="50">
        <f t="shared" si="10"/>
        <v>574</v>
      </c>
      <c r="J64" s="50">
        <f t="shared" si="10"/>
        <v>15426.55</v>
      </c>
      <c r="K64" s="554">
        <f t="shared" si="11"/>
        <v>93</v>
      </c>
      <c r="L64" s="50">
        <f t="shared" si="11"/>
        <v>7</v>
      </c>
      <c r="M64" s="50">
        <f t="shared" si="11"/>
        <v>14</v>
      </c>
      <c r="N64" s="50">
        <f t="shared" si="11"/>
        <v>86</v>
      </c>
      <c r="O64" s="316"/>
    </row>
    <row r="65" spans="1:15" x14ac:dyDescent="0.25">
      <c r="A65" s="556" t="s">
        <v>152</v>
      </c>
      <c r="B65" s="50">
        <f t="shared" si="10"/>
        <v>162</v>
      </c>
      <c r="C65" s="50">
        <f t="shared" si="10"/>
        <v>5688.98</v>
      </c>
      <c r="D65" s="50">
        <f t="shared" si="10"/>
        <v>7</v>
      </c>
      <c r="E65" s="50">
        <f t="shared" si="10"/>
        <v>207</v>
      </c>
      <c r="F65" s="50">
        <f t="shared" si="10"/>
        <v>6</v>
      </c>
      <c r="G65" s="50">
        <f t="shared" si="10"/>
        <v>105</v>
      </c>
      <c r="H65" s="50">
        <f t="shared" si="10"/>
        <v>-10.51</v>
      </c>
      <c r="I65" s="50">
        <f t="shared" si="10"/>
        <v>163</v>
      </c>
      <c r="J65" s="50">
        <f t="shared" si="10"/>
        <v>5780.47</v>
      </c>
      <c r="K65" s="554">
        <f t="shared" si="11"/>
        <v>81</v>
      </c>
      <c r="L65" s="50">
        <f t="shared" si="11"/>
        <v>7</v>
      </c>
      <c r="M65" s="50">
        <f t="shared" si="11"/>
        <v>13</v>
      </c>
      <c r="N65" s="50">
        <f t="shared" si="11"/>
        <v>75</v>
      </c>
      <c r="O65" s="316"/>
    </row>
    <row r="66" spans="1:15" x14ac:dyDescent="0.25">
      <c r="A66" s="556" t="s">
        <v>153</v>
      </c>
      <c r="B66" s="50">
        <f t="shared" si="10"/>
        <v>677</v>
      </c>
      <c r="C66" s="50">
        <f t="shared" si="10"/>
        <v>18209.29</v>
      </c>
      <c r="D66" s="50">
        <f t="shared" si="10"/>
        <v>24</v>
      </c>
      <c r="E66" s="50">
        <f t="shared" si="10"/>
        <v>686.47</v>
      </c>
      <c r="F66" s="50">
        <f t="shared" si="10"/>
        <v>33</v>
      </c>
      <c r="G66" s="50">
        <f t="shared" si="10"/>
        <v>777.11</v>
      </c>
      <c r="H66" s="50">
        <f t="shared" si="10"/>
        <v>70.39</v>
      </c>
      <c r="I66" s="50">
        <f t="shared" si="10"/>
        <v>668</v>
      </c>
      <c r="J66" s="50">
        <f t="shared" si="10"/>
        <v>18189.04</v>
      </c>
      <c r="K66" s="554">
        <f t="shared" si="11"/>
        <v>95</v>
      </c>
      <c r="L66" s="50">
        <f t="shared" si="11"/>
        <v>9</v>
      </c>
      <c r="M66" s="50">
        <f t="shared" si="11"/>
        <v>19</v>
      </c>
      <c r="N66" s="50">
        <f t="shared" si="11"/>
        <v>85</v>
      </c>
      <c r="O66" s="316"/>
    </row>
    <row r="67" spans="1:15" x14ac:dyDescent="0.25">
      <c r="A67" s="556" t="s">
        <v>155</v>
      </c>
      <c r="B67" s="50">
        <f t="shared" ref="B67:J76" si="12">IF($B$3="Home childcarer", "-", IF(ISERROR(VLOOKUP($B$3&amp;$A67&amp;IF(ISERROR(MATCH($A67,GOR_PP,0))=TRUE,""," total")&amp;period_pp,joinersandleavers,COLUMN()+4,FALSE))=TRUE,0,VLOOKUP($B$3&amp;$A67&amp;IF(ISERROR(MATCH($A67,GOR_PP,0))=TRUE,""," total")&amp;period_pp,joinersandleavers,COLUMN()+4,FALSE)))</f>
        <v>560</v>
      </c>
      <c r="C67" s="50">
        <f t="shared" si="12"/>
        <v>16203.69</v>
      </c>
      <c r="D67" s="50">
        <f t="shared" si="12"/>
        <v>39</v>
      </c>
      <c r="E67" s="50">
        <f t="shared" si="12"/>
        <v>885</v>
      </c>
      <c r="F67" s="50">
        <f t="shared" si="12"/>
        <v>25</v>
      </c>
      <c r="G67" s="50">
        <f t="shared" si="12"/>
        <v>456.49</v>
      </c>
      <c r="H67" s="50">
        <f t="shared" si="12"/>
        <v>27.9</v>
      </c>
      <c r="I67" s="50">
        <f t="shared" si="12"/>
        <v>574</v>
      </c>
      <c r="J67" s="50">
        <f t="shared" si="12"/>
        <v>16660.099999999999</v>
      </c>
      <c r="K67" s="554">
        <f t="shared" si="11"/>
        <v>69</v>
      </c>
      <c r="L67" s="50">
        <f t="shared" si="11"/>
        <v>7</v>
      </c>
      <c r="M67" s="50">
        <f t="shared" si="11"/>
        <v>12</v>
      </c>
      <c r="N67" s="50">
        <f t="shared" si="11"/>
        <v>64</v>
      </c>
      <c r="O67" s="316"/>
    </row>
    <row r="68" spans="1:15" x14ac:dyDescent="0.25">
      <c r="A68" s="556" t="s">
        <v>168</v>
      </c>
      <c r="B68" s="50">
        <f t="shared" si="12"/>
        <v>347</v>
      </c>
      <c r="C68" s="50">
        <f t="shared" si="12"/>
        <v>7775.49</v>
      </c>
      <c r="D68" s="50">
        <f t="shared" si="12"/>
        <v>17</v>
      </c>
      <c r="E68" s="50">
        <f t="shared" si="12"/>
        <v>325</v>
      </c>
      <c r="F68" s="50">
        <f t="shared" si="12"/>
        <v>16</v>
      </c>
      <c r="G68" s="50">
        <f t="shared" si="12"/>
        <v>367</v>
      </c>
      <c r="H68" s="50">
        <f t="shared" si="12"/>
        <v>99.98</v>
      </c>
      <c r="I68" s="50">
        <f t="shared" si="12"/>
        <v>348</v>
      </c>
      <c r="J68" s="50">
        <f t="shared" si="12"/>
        <v>7833.47</v>
      </c>
      <c r="K68" s="554">
        <f t="shared" ref="K68:N77" si="13">IF(ISERROR(VLOOKUP($B$3&amp;$A68&amp;IF(ISERROR(MATCH($A68,GOR_PP,0))=TRUE,""," total")&amp;period_pp,joinersandleavers,COLUMN()+4,FALSE))=TRUE,0,VLOOKUP($B$3&amp;$A68&amp;IF(ISERROR(MATCH($A68,GOR_PP,0))=TRUE,""," total")&amp;period_pp,joinersandleavers,COLUMN()+4,FALSE))</f>
        <v>63</v>
      </c>
      <c r="L68" s="50">
        <f t="shared" si="13"/>
        <v>11</v>
      </c>
      <c r="M68" s="50">
        <f t="shared" si="13"/>
        <v>10</v>
      </c>
      <c r="N68" s="50">
        <f t="shared" si="13"/>
        <v>64</v>
      </c>
      <c r="O68" s="316"/>
    </row>
    <row r="69" spans="1:15" x14ac:dyDescent="0.25">
      <c r="A69" s="556" t="s">
        <v>173</v>
      </c>
      <c r="B69" s="50">
        <f t="shared" si="12"/>
        <v>190</v>
      </c>
      <c r="C69" s="50">
        <f t="shared" si="12"/>
        <v>5730.33</v>
      </c>
      <c r="D69" s="50">
        <f t="shared" si="12"/>
        <v>10</v>
      </c>
      <c r="E69" s="50">
        <f t="shared" si="12"/>
        <v>297</v>
      </c>
      <c r="F69" s="50">
        <f t="shared" si="12"/>
        <v>7</v>
      </c>
      <c r="G69" s="50">
        <f t="shared" si="12"/>
        <v>199</v>
      </c>
      <c r="H69" s="50">
        <f t="shared" si="12"/>
        <v>2.91</v>
      </c>
      <c r="I69" s="50">
        <f t="shared" si="12"/>
        <v>193</v>
      </c>
      <c r="J69" s="50">
        <f t="shared" si="12"/>
        <v>5831.24</v>
      </c>
      <c r="K69" s="554">
        <f t="shared" si="13"/>
        <v>47</v>
      </c>
      <c r="L69" s="50">
        <f t="shared" si="13"/>
        <v>4</v>
      </c>
      <c r="M69" s="50">
        <f t="shared" si="13"/>
        <v>4</v>
      </c>
      <c r="N69" s="50">
        <f t="shared" si="13"/>
        <v>47</v>
      </c>
      <c r="O69" s="316"/>
    </row>
    <row r="70" spans="1:15" x14ac:dyDescent="0.25">
      <c r="A70" s="556" t="s">
        <v>174</v>
      </c>
      <c r="B70" s="50">
        <f t="shared" si="12"/>
        <v>687</v>
      </c>
      <c r="C70" s="50">
        <f t="shared" si="12"/>
        <v>18265.8</v>
      </c>
      <c r="D70" s="50">
        <f t="shared" si="12"/>
        <v>50</v>
      </c>
      <c r="E70" s="50">
        <f t="shared" si="12"/>
        <v>1695</v>
      </c>
      <c r="F70" s="50">
        <f t="shared" si="12"/>
        <v>41</v>
      </c>
      <c r="G70" s="50">
        <f t="shared" si="12"/>
        <v>1316.98</v>
      </c>
      <c r="H70" s="50">
        <f t="shared" si="12"/>
        <v>107.2</v>
      </c>
      <c r="I70" s="50">
        <f t="shared" si="12"/>
        <v>696</v>
      </c>
      <c r="J70" s="50">
        <f t="shared" si="12"/>
        <v>18751.02</v>
      </c>
      <c r="K70" s="554">
        <f t="shared" si="13"/>
        <v>93</v>
      </c>
      <c r="L70" s="50">
        <f t="shared" si="13"/>
        <v>11</v>
      </c>
      <c r="M70" s="50">
        <f t="shared" si="13"/>
        <v>16</v>
      </c>
      <c r="N70" s="50">
        <f t="shared" si="13"/>
        <v>88</v>
      </c>
      <c r="O70" s="316"/>
    </row>
    <row r="71" spans="1:15" x14ac:dyDescent="0.25">
      <c r="A71" s="556" t="s">
        <v>186</v>
      </c>
      <c r="B71" s="50">
        <f t="shared" si="12"/>
        <v>24</v>
      </c>
      <c r="C71" s="50">
        <f t="shared" si="12"/>
        <v>769</v>
      </c>
      <c r="D71" s="50">
        <f t="shared" si="12"/>
        <v>3</v>
      </c>
      <c r="E71" s="50">
        <f t="shared" si="12"/>
        <v>18.47</v>
      </c>
      <c r="F71" s="50">
        <f t="shared" si="12"/>
        <v>0</v>
      </c>
      <c r="G71" s="50">
        <f t="shared" si="12"/>
        <v>0</v>
      </c>
      <c r="H71" s="50">
        <f t="shared" si="12"/>
        <v>2</v>
      </c>
      <c r="I71" s="50">
        <f t="shared" si="12"/>
        <v>27</v>
      </c>
      <c r="J71" s="50">
        <f t="shared" si="12"/>
        <v>789.47</v>
      </c>
      <c r="K71" s="554">
        <f t="shared" si="13"/>
        <v>7</v>
      </c>
      <c r="L71" s="50">
        <f t="shared" si="13"/>
        <v>1</v>
      </c>
      <c r="M71" s="50">
        <f t="shared" si="13"/>
        <v>0</v>
      </c>
      <c r="N71" s="50">
        <f t="shared" si="13"/>
        <v>8</v>
      </c>
      <c r="O71" s="316"/>
    </row>
    <row r="72" spans="1:15" x14ac:dyDescent="0.25">
      <c r="A72" s="556" t="s">
        <v>223</v>
      </c>
      <c r="B72" s="50">
        <f t="shared" si="12"/>
        <v>384</v>
      </c>
      <c r="C72" s="50">
        <f t="shared" si="12"/>
        <v>9972.31</v>
      </c>
      <c r="D72" s="50">
        <f t="shared" si="12"/>
        <v>17</v>
      </c>
      <c r="E72" s="50">
        <f t="shared" si="12"/>
        <v>575</v>
      </c>
      <c r="F72" s="50">
        <f t="shared" si="12"/>
        <v>22</v>
      </c>
      <c r="G72" s="50">
        <f t="shared" si="12"/>
        <v>471</v>
      </c>
      <c r="H72" s="50">
        <f t="shared" si="12"/>
        <v>48.4</v>
      </c>
      <c r="I72" s="50">
        <f t="shared" si="12"/>
        <v>379</v>
      </c>
      <c r="J72" s="50">
        <f t="shared" si="12"/>
        <v>10124.709999999999</v>
      </c>
      <c r="K72" s="554">
        <f t="shared" si="13"/>
        <v>72</v>
      </c>
      <c r="L72" s="50">
        <f t="shared" si="13"/>
        <v>15</v>
      </c>
      <c r="M72" s="50">
        <f t="shared" si="13"/>
        <v>8</v>
      </c>
      <c r="N72" s="50">
        <f t="shared" si="13"/>
        <v>79</v>
      </c>
      <c r="O72" s="316"/>
    </row>
    <row r="73" spans="1:15" ht="22.5" customHeight="1" x14ac:dyDescent="0.25">
      <c r="A73" s="549" t="s">
        <v>244</v>
      </c>
      <c r="B73" s="550">
        <f t="shared" si="12"/>
        <v>3831</v>
      </c>
      <c r="C73" s="550">
        <f t="shared" si="12"/>
        <v>115438.45</v>
      </c>
      <c r="D73" s="550">
        <f t="shared" si="12"/>
        <v>147</v>
      </c>
      <c r="E73" s="550">
        <f t="shared" si="12"/>
        <v>4737.0200000000004</v>
      </c>
      <c r="F73" s="550">
        <f t="shared" si="12"/>
        <v>183</v>
      </c>
      <c r="G73" s="550">
        <f t="shared" si="12"/>
        <v>4717.9799999999996</v>
      </c>
      <c r="H73" s="550">
        <f t="shared" si="12"/>
        <v>395.62</v>
      </c>
      <c r="I73" s="550">
        <f t="shared" si="12"/>
        <v>3795</v>
      </c>
      <c r="J73" s="550">
        <f t="shared" si="12"/>
        <v>115853.11</v>
      </c>
      <c r="K73" s="551">
        <f t="shared" si="13"/>
        <v>871</v>
      </c>
      <c r="L73" s="550">
        <f t="shared" si="13"/>
        <v>101</v>
      </c>
      <c r="M73" s="550">
        <f t="shared" si="13"/>
        <v>126</v>
      </c>
      <c r="N73" s="550">
        <f t="shared" si="13"/>
        <v>846</v>
      </c>
      <c r="O73" s="552"/>
    </row>
    <row r="74" spans="1:15" x14ac:dyDescent="0.25">
      <c r="A74" s="556" t="s">
        <v>88</v>
      </c>
      <c r="B74" s="50">
        <f t="shared" si="12"/>
        <v>698</v>
      </c>
      <c r="C74" s="50">
        <f t="shared" si="12"/>
        <v>24261.69</v>
      </c>
      <c r="D74" s="50">
        <f t="shared" si="12"/>
        <v>24</v>
      </c>
      <c r="E74" s="50">
        <f t="shared" si="12"/>
        <v>903.08</v>
      </c>
      <c r="F74" s="50">
        <f t="shared" si="12"/>
        <v>28</v>
      </c>
      <c r="G74" s="50">
        <f t="shared" si="12"/>
        <v>789</v>
      </c>
      <c r="H74" s="50">
        <f t="shared" si="12"/>
        <v>65.739999999999995</v>
      </c>
      <c r="I74" s="50">
        <f t="shared" si="12"/>
        <v>694</v>
      </c>
      <c r="J74" s="50">
        <f t="shared" si="12"/>
        <v>24441.51</v>
      </c>
      <c r="K74" s="554">
        <f t="shared" si="13"/>
        <v>270</v>
      </c>
      <c r="L74" s="50">
        <f t="shared" si="13"/>
        <v>29</v>
      </c>
      <c r="M74" s="50">
        <f t="shared" si="13"/>
        <v>39</v>
      </c>
      <c r="N74" s="50">
        <f t="shared" si="13"/>
        <v>260</v>
      </c>
      <c r="O74" s="316"/>
    </row>
    <row r="75" spans="1:15" x14ac:dyDescent="0.25">
      <c r="A75" s="556" t="s">
        <v>109</v>
      </c>
      <c r="B75" s="50">
        <f t="shared" si="12"/>
        <v>240</v>
      </c>
      <c r="C75" s="50">
        <f t="shared" si="12"/>
        <v>5715.11</v>
      </c>
      <c r="D75" s="50">
        <f t="shared" si="12"/>
        <v>3</v>
      </c>
      <c r="E75" s="50">
        <f t="shared" si="12"/>
        <v>104</v>
      </c>
      <c r="F75" s="50">
        <f t="shared" si="12"/>
        <v>8</v>
      </c>
      <c r="G75" s="50">
        <f t="shared" si="12"/>
        <v>125</v>
      </c>
      <c r="H75" s="50">
        <f t="shared" si="12"/>
        <v>-0.03</v>
      </c>
      <c r="I75" s="50">
        <f t="shared" si="12"/>
        <v>235</v>
      </c>
      <c r="J75" s="50">
        <f t="shared" si="12"/>
        <v>5694.08</v>
      </c>
      <c r="K75" s="554">
        <f t="shared" si="13"/>
        <v>50</v>
      </c>
      <c r="L75" s="50">
        <f t="shared" si="13"/>
        <v>13</v>
      </c>
      <c r="M75" s="50">
        <f t="shared" si="13"/>
        <v>7</v>
      </c>
      <c r="N75" s="50">
        <f t="shared" si="13"/>
        <v>56</v>
      </c>
      <c r="O75" s="316"/>
    </row>
    <row r="76" spans="1:15" x14ac:dyDescent="0.25">
      <c r="A76" s="556" t="s">
        <v>118</v>
      </c>
      <c r="B76" s="50">
        <f t="shared" si="12"/>
        <v>172</v>
      </c>
      <c r="C76" s="50">
        <f t="shared" si="12"/>
        <v>4720.49</v>
      </c>
      <c r="D76" s="50">
        <f t="shared" si="12"/>
        <v>10</v>
      </c>
      <c r="E76" s="50">
        <f t="shared" si="12"/>
        <v>510.47</v>
      </c>
      <c r="F76" s="50">
        <f t="shared" si="12"/>
        <v>8</v>
      </c>
      <c r="G76" s="50">
        <f t="shared" si="12"/>
        <v>523.49</v>
      </c>
      <c r="H76" s="50">
        <f t="shared" si="12"/>
        <v>13</v>
      </c>
      <c r="I76" s="50">
        <f t="shared" si="12"/>
        <v>174</v>
      </c>
      <c r="J76" s="50">
        <f t="shared" si="12"/>
        <v>4720.47</v>
      </c>
      <c r="K76" s="554">
        <f t="shared" si="13"/>
        <v>23</v>
      </c>
      <c r="L76" s="50">
        <f t="shared" si="13"/>
        <v>3</v>
      </c>
      <c r="M76" s="50">
        <f t="shared" si="13"/>
        <v>4</v>
      </c>
      <c r="N76" s="50">
        <f t="shared" si="13"/>
        <v>22</v>
      </c>
      <c r="O76" s="316"/>
    </row>
    <row r="77" spans="1:15" x14ac:dyDescent="0.25">
      <c r="A77" s="556" t="s">
        <v>136</v>
      </c>
      <c r="B77" s="50">
        <f t="shared" ref="B77:J86" si="14">IF($B$3="Home childcarer", "-", IF(ISERROR(VLOOKUP($B$3&amp;$A77&amp;IF(ISERROR(MATCH($A77,GOR_PP,0))=TRUE,""," total")&amp;period_pp,joinersandleavers,COLUMN()+4,FALSE))=TRUE,0,VLOOKUP($B$3&amp;$A77&amp;IF(ISERROR(MATCH($A77,GOR_PP,0))=TRUE,""," total")&amp;period_pp,joinersandleavers,COLUMN()+4,FALSE)))</f>
        <v>116</v>
      </c>
      <c r="C77" s="50">
        <f t="shared" si="14"/>
        <v>3157.49</v>
      </c>
      <c r="D77" s="50">
        <f t="shared" si="14"/>
        <v>10</v>
      </c>
      <c r="E77" s="50">
        <f t="shared" si="14"/>
        <v>227</v>
      </c>
      <c r="F77" s="50">
        <f t="shared" si="14"/>
        <v>7</v>
      </c>
      <c r="G77" s="50">
        <f t="shared" si="14"/>
        <v>133.49</v>
      </c>
      <c r="H77" s="50">
        <f t="shared" si="14"/>
        <v>9</v>
      </c>
      <c r="I77" s="50">
        <f t="shared" si="14"/>
        <v>119</v>
      </c>
      <c r="J77" s="50">
        <f t="shared" si="14"/>
        <v>3260</v>
      </c>
      <c r="K77" s="554">
        <f t="shared" si="13"/>
        <v>15</v>
      </c>
      <c r="L77" s="50">
        <f t="shared" si="13"/>
        <v>0</v>
      </c>
      <c r="M77" s="50">
        <f t="shared" si="13"/>
        <v>0</v>
      </c>
      <c r="N77" s="50">
        <f t="shared" si="13"/>
        <v>15</v>
      </c>
      <c r="O77" s="316"/>
    </row>
    <row r="78" spans="1:15" x14ac:dyDescent="0.25">
      <c r="A78" s="556" t="s">
        <v>188</v>
      </c>
      <c r="B78" s="50">
        <f t="shared" si="14"/>
        <v>194</v>
      </c>
      <c r="C78" s="50">
        <f t="shared" si="14"/>
        <v>6109.98</v>
      </c>
      <c r="D78" s="50">
        <f t="shared" si="14"/>
        <v>2</v>
      </c>
      <c r="E78" s="50">
        <f t="shared" si="14"/>
        <v>81</v>
      </c>
      <c r="F78" s="50">
        <f t="shared" si="14"/>
        <v>5</v>
      </c>
      <c r="G78" s="50">
        <f t="shared" si="14"/>
        <v>62</v>
      </c>
      <c r="H78" s="50">
        <f t="shared" si="14"/>
        <v>-57.98</v>
      </c>
      <c r="I78" s="50">
        <f t="shared" si="14"/>
        <v>191</v>
      </c>
      <c r="J78" s="50">
        <f t="shared" si="14"/>
        <v>6071</v>
      </c>
      <c r="K78" s="554">
        <f t="shared" ref="K78:N87" si="15">IF(ISERROR(VLOOKUP($B$3&amp;$A78&amp;IF(ISERROR(MATCH($A78,GOR_PP,0))=TRUE,""," total")&amp;period_pp,joinersandleavers,COLUMN()+4,FALSE))=TRUE,0,VLOOKUP($B$3&amp;$A78&amp;IF(ISERROR(MATCH($A78,GOR_PP,0))=TRUE,""," total")&amp;period_pp,joinersandleavers,COLUMN()+4,FALSE))</f>
        <v>53</v>
      </c>
      <c r="L78" s="50">
        <f t="shared" si="15"/>
        <v>6</v>
      </c>
      <c r="M78" s="50">
        <f t="shared" si="15"/>
        <v>9</v>
      </c>
      <c r="N78" s="50">
        <f t="shared" si="15"/>
        <v>50</v>
      </c>
      <c r="O78" s="316"/>
    </row>
    <row r="79" spans="1:15" x14ac:dyDescent="0.25">
      <c r="A79" s="556" t="s">
        <v>191</v>
      </c>
      <c r="B79" s="50">
        <f t="shared" si="14"/>
        <v>202</v>
      </c>
      <c r="C79" s="50">
        <f t="shared" si="14"/>
        <v>5901.09</v>
      </c>
      <c r="D79" s="50">
        <f t="shared" si="14"/>
        <v>3</v>
      </c>
      <c r="E79" s="50">
        <f t="shared" si="14"/>
        <v>27</v>
      </c>
      <c r="F79" s="50">
        <f t="shared" si="14"/>
        <v>12</v>
      </c>
      <c r="G79" s="50">
        <f t="shared" si="14"/>
        <v>227</v>
      </c>
      <c r="H79" s="50">
        <f t="shared" si="14"/>
        <v>-18.07</v>
      </c>
      <c r="I79" s="50">
        <f t="shared" si="14"/>
        <v>193</v>
      </c>
      <c r="J79" s="50">
        <f t="shared" si="14"/>
        <v>5683.02</v>
      </c>
      <c r="K79" s="554">
        <f t="shared" si="15"/>
        <v>27</v>
      </c>
      <c r="L79" s="50">
        <f t="shared" si="15"/>
        <v>1</v>
      </c>
      <c r="M79" s="50">
        <f t="shared" si="15"/>
        <v>6</v>
      </c>
      <c r="N79" s="50">
        <f t="shared" si="15"/>
        <v>22</v>
      </c>
      <c r="O79" s="316"/>
    </row>
    <row r="80" spans="1:15" x14ac:dyDescent="0.25">
      <c r="A80" s="556" t="s">
        <v>193</v>
      </c>
      <c r="B80" s="50">
        <f t="shared" si="14"/>
        <v>179</v>
      </c>
      <c r="C80" s="50">
        <f t="shared" si="14"/>
        <v>4775</v>
      </c>
      <c r="D80" s="50">
        <f t="shared" si="14"/>
        <v>3</v>
      </c>
      <c r="E80" s="50">
        <f t="shared" si="14"/>
        <v>116</v>
      </c>
      <c r="F80" s="50">
        <f t="shared" si="14"/>
        <v>14</v>
      </c>
      <c r="G80" s="50">
        <f t="shared" si="14"/>
        <v>255</v>
      </c>
      <c r="H80" s="50">
        <f t="shared" si="14"/>
        <v>29</v>
      </c>
      <c r="I80" s="50">
        <f t="shared" si="14"/>
        <v>168</v>
      </c>
      <c r="J80" s="50">
        <f t="shared" si="14"/>
        <v>4665</v>
      </c>
      <c r="K80" s="554">
        <f t="shared" si="15"/>
        <v>62</v>
      </c>
      <c r="L80" s="50">
        <f t="shared" si="15"/>
        <v>6</v>
      </c>
      <c r="M80" s="50">
        <f t="shared" si="15"/>
        <v>7</v>
      </c>
      <c r="N80" s="50">
        <f t="shared" si="15"/>
        <v>61</v>
      </c>
      <c r="O80" s="316"/>
    </row>
    <row r="81" spans="1:15" x14ac:dyDescent="0.25">
      <c r="A81" s="556" t="s">
        <v>201</v>
      </c>
      <c r="B81" s="50">
        <f t="shared" si="14"/>
        <v>631</v>
      </c>
      <c r="C81" s="50">
        <f t="shared" si="14"/>
        <v>18377.22</v>
      </c>
      <c r="D81" s="50">
        <f t="shared" si="14"/>
        <v>32</v>
      </c>
      <c r="E81" s="50">
        <f t="shared" si="14"/>
        <v>857.47</v>
      </c>
      <c r="F81" s="50">
        <f t="shared" si="14"/>
        <v>30</v>
      </c>
      <c r="G81" s="50">
        <f t="shared" si="14"/>
        <v>711</v>
      </c>
      <c r="H81" s="50">
        <f t="shared" si="14"/>
        <v>31.02</v>
      </c>
      <c r="I81" s="50">
        <f t="shared" si="14"/>
        <v>633</v>
      </c>
      <c r="J81" s="50">
        <f t="shared" si="14"/>
        <v>18554.71</v>
      </c>
      <c r="K81" s="554">
        <f t="shared" si="15"/>
        <v>89</v>
      </c>
      <c r="L81" s="50">
        <f t="shared" si="15"/>
        <v>6</v>
      </c>
      <c r="M81" s="50">
        <f t="shared" si="15"/>
        <v>13</v>
      </c>
      <c r="N81" s="50">
        <f t="shared" si="15"/>
        <v>82</v>
      </c>
      <c r="O81" s="316"/>
    </row>
    <row r="82" spans="1:15" x14ac:dyDescent="0.25">
      <c r="A82" s="556" t="s">
        <v>204</v>
      </c>
      <c r="B82" s="50">
        <f t="shared" si="14"/>
        <v>122</v>
      </c>
      <c r="C82" s="50">
        <f t="shared" si="14"/>
        <v>4294</v>
      </c>
      <c r="D82" s="50">
        <f t="shared" si="14"/>
        <v>10</v>
      </c>
      <c r="E82" s="50">
        <f t="shared" si="14"/>
        <v>384</v>
      </c>
      <c r="F82" s="50">
        <f t="shared" si="14"/>
        <v>9</v>
      </c>
      <c r="G82" s="50">
        <f t="shared" si="14"/>
        <v>349</v>
      </c>
      <c r="H82" s="50">
        <f t="shared" si="14"/>
        <v>52.08</v>
      </c>
      <c r="I82" s="50">
        <f t="shared" si="14"/>
        <v>123</v>
      </c>
      <c r="J82" s="50">
        <f t="shared" si="14"/>
        <v>4381.08</v>
      </c>
      <c r="K82" s="554">
        <f t="shared" si="15"/>
        <v>16</v>
      </c>
      <c r="L82" s="50">
        <f t="shared" si="15"/>
        <v>2</v>
      </c>
      <c r="M82" s="50">
        <f t="shared" si="15"/>
        <v>4</v>
      </c>
      <c r="N82" s="50">
        <f t="shared" si="15"/>
        <v>14</v>
      </c>
      <c r="O82" s="316"/>
    </row>
    <row r="83" spans="1:15" x14ac:dyDescent="0.25">
      <c r="A83" s="556" t="s">
        <v>211</v>
      </c>
      <c r="B83" s="50">
        <f t="shared" si="14"/>
        <v>126</v>
      </c>
      <c r="C83" s="50">
        <f t="shared" si="14"/>
        <v>3794.49</v>
      </c>
      <c r="D83" s="50">
        <f t="shared" si="14"/>
        <v>4</v>
      </c>
      <c r="E83" s="50">
        <f t="shared" si="14"/>
        <v>160</v>
      </c>
      <c r="F83" s="50">
        <f t="shared" si="14"/>
        <v>10</v>
      </c>
      <c r="G83" s="50">
        <f t="shared" si="14"/>
        <v>117</v>
      </c>
      <c r="H83" s="50">
        <f t="shared" si="14"/>
        <v>3.98</v>
      </c>
      <c r="I83" s="50">
        <f t="shared" si="14"/>
        <v>120</v>
      </c>
      <c r="J83" s="50">
        <f t="shared" si="14"/>
        <v>3841.47</v>
      </c>
      <c r="K83" s="554">
        <f t="shared" si="15"/>
        <v>15</v>
      </c>
      <c r="L83" s="50">
        <f t="shared" si="15"/>
        <v>3</v>
      </c>
      <c r="M83" s="50">
        <f t="shared" si="15"/>
        <v>1</v>
      </c>
      <c r="N83" s="50">
        <f t="shared" si="15"/>
        <v>17</v>
      </c>
      <c r="O83" s="316"/>
    </row>
    <row r="84" spans="1:15" x14ac:dyDescent="0.25">
      <c r="A84" s="556" t="s">
        <v>217</v>
      </c>
      <c r="B84" s="50">
        <f t="shared" si="14"/>
        <v>122</v>
      </c>
      <c r="C84" s="50">
        <f t="shared" si="14"/>
        <v>3512</v>
      </c>
      <c r="D84" s="50">
        <f t="shared" si="14"/>
        <v>5</v>
      </c>
      <c r="E84" s="50">
        <f t="shared" si="14"/>
        <v>68</v>
      </c>
      <c r="F84" s="50">
        <f t="shared" si="14"/>
        <v>6</v>
      </c>
      <c r="G84" s="50">
        <f t="shared" si="14"/>
        <v>47</v>
      </c>
      <c r="H84" s="50">
        <f t="shared" si="14"/>
        <v>112</v>
      </c>
      <c r="I84" s="50">
        <f t="shared" si="14"/>
        <v>121</v>
      </c>
      <c r="J84" s="50">
        <f t="shared" si="14"/>
        <v>3645</v>
      </c>
      <c r="K84" s="554">
        <f t="shared" si="15"/>
        <v>33</v>
      </c>
      <c r="L84" s="50">
        <f t="shared" si="15"/>
        <v>4</v>
      </c>
      <c r="M84" s="50">
        <f t="shared" si="15"/>
        <v>5</v>
      </c>
      <c r="N84" s="50">
        <f t="shared" si="15"/>
        <v>32</v>
      </c>
      <c r="O84" s="316"/>
    </row>
    <row r="85" spans="1:15" x14ac:dyDescent="0.25">
      <c r="A85" s="556" t="s">
        <v>221</v>
      </c>
      <c r="B85" s="50">
        <f t="shared" si="14"/>
        <v>473</v>
      </c>
      <c r="C85" s="50">
        <f t="shared" si="14"/>
        <v>14250.07</v>
      </c>
      <c r="D85" s="50">
        <f t="shared" si="14"/>
        <v>26</v>
      </c>
      <c r="E85" s="50">
        <f t="shared" si="14"/>
        <v>814</v>
      </c>
      <c r="F85" s="50">
        <f t="shared" si="14"/>
        <v>17</v>
      </c>
      <c r="G85" s="50">
        <f t="shared" si="14"/>
        <v>646</v>
      </c>
      <c r="H85" s="50">
        <f t="shared" si="14"/>
        <v>35.049999999999997</v>
      </c>
      <c r="I85" s="50">
        <f t="shared" si="14"/>
        <v>482</v>
      </c>
      <c r="J85" s="50">
        <f t="shared" si="14"/>
        <v>14453.12</v>
      </c>
      <c r="K85" s="554">
        <f t="shared" si="15"/>
        <v>106</v>
      </c>
      <c r="L85" s="50">
        <f t="shared" si="15"/>
        <v>16</v>
      </c>
      <c r="M85" s="50">
        <f t="shared" si="15"/>
        <v>18</v>
      </c>
      <c r="N85" s="50">
        <f t="shared" si="15"/>
        <v>104</v>
      </c>
      <c r="O85" s="316"/>
    </row>
    <row r="86" spans="1:15" x14ac:dyDescent="0.25">
      <c r="A86" s="556" t="s">
        <v>232</v>
      </c>
      <c r="B86" s="50">
        <f t="shared" si="14"/>
        <v>127</v>
      </c>
      <c r="C86" s="50">
        <f t="shared" si="14"/>
        <v>4097.82</v>
      </c>
      <c r="D86" s="50">
        <f t="shared" si="14"/>
        <v>5</v>
      </c>
      <c r="E86" s="50">
        <f t="shared" si="14"/>
        <v>207</v>
      </c>
      <c r="F86" s="50">
        <f t="shared" si="14"/>
        <v>6</v>
      </c>
      <c r="G86" s="50">
        <f t="shared" si="14"/>
        <v>130</v>
      </c>
      <c r="H86" s="50">
        <f t="shared" si="14"/>
        <v>47.89</v>
      </c>
      <c r="I86" s="50">
        <f t="shared" si="14"/>
        <v>126</v>
      </c>
      <c r="J86" s="50">
        <f t="shared" si="14"/>
        <v>4222.71</v>
      </c>
      <c r="K86" s="554">
        <f t="shared" si="15"/>
        <v>36</v>
      </c>
      <c r="L86" s="50">
        <f t="shared" si="15"/>
        <v>7</v>
      </c>
      <c r="M86" s="50">
        <f t="shared" si="15"/>
        <v>4</v>
      </c>
      <c r="N86" s="50">
        <f t="shared" si="15"/>
        <v>39</v>
      </c>
      <c r="O86" s="316"/>
    </row>
    <row r="87" spans="1:15" x14ac:dyDescent="0.25">
      <c r="A87" s="556" t="s">
        <v>233</v>
      </c>
      <c r="B87" s="50">
        <f t="shared" ref="B87:J96" si="16">IF($B$3="Home childcarer", "-", IF(ISERROR(VLOOKUP($B$3&amp;$A87&amp;IF(ISERROR(MATCH($A87,GOR_PP,0))=TRUE,""," total")&amp;period_pp,joinersandleavers,COLUMN()+4,FALSE))=TRUE,0,VLOOKUP($B$3&amp;$A87&amp;IF(ISERROR(MATCH($A87,GOR_PP,0))=TRUE,""," total")&amp;period_pp,joinersandleavers,COLUMN()+4,FALSE)))</f>
        <v>429</v>
      </c>
      <c r="C87" s="50">
        <f t="shared" si="16"/>
        <v>12472</v>
      </c>
      <c r="D87" s="50">
        <f t="shared" si="16"/>
        <v>14</v>
      </c>
      <c r="E87" s="50">
        <f t="shared" si="16"/>
        <v>308</v>
      </c>
      <c r="F87" s="50">
        <f t="shared" si="16"/>
        <v>27</v>
      </c>
      <c r="G87" s="50">
        <f t="shared" si="16"/>
        <v>639</v>
      </c>
      <c r="H87" s="50">
        <f t="shared" si="16"/>
        <v>78.94</v>
      </c>
      <c r="I87" s="50">
        <f t="shared" si="16"/>
        <v>416</v>
      </c>
      <c r="J87" s="50">
        <f t="shared" si="16"/>
        <v>12219.94</v>
      </c>
      <c r="K87" s="554">
        <f t="shared" si="15"/>
        <v>76</v>
      </c>
      <c r="L87" s="50">
        <f t="shared" si="15"/>
        <v>6</v>
      </c>
      <c r="M87" s="50">
        <f t="shared" si="15"/>
        <v>10</v>
      </c>
      <c r="N87" s="50">
        <f t="shared" si="15"/>
        <v>72</v>
      </c>
      <c r="O87" s="316"/>
    </row>
    <row r="88" spans="1:15" ht="22.5" customHeight="1" x14ac:dyDescent="0.25">
      <c r="A88" s="549" t="s">
        <v>238</v>
      </c>
      <c r="B88" s="550">
        <f t="shared" si="16"/>
        <v>5891</v>
      </c>
      <c r="C88" s="550">
        <f t="shared" si="16"/>
        <v>151174.78</v>
      </c>
      <c r="D88" s="550">
        <f t="shared" si="16"/>
        <v>314</v>
      </c>
      <c r="E88" s="550">
        <f t="shared" si="16"/>
        <v>7552.37</v>
      </c>
      <c r="F88" s="550">
        <f t="shared" si="16"/>
        <v>295</v>
      </c>
      <c r="G88" s="550">
        <f t="shared" si="16"/>
        <v>6196.05</v>
      </c>
      <c r="H88" s="550">
        <f t="shared" si="16"/>
        <v>437.2</v>
      </c>
      <c r="I88" s="550">
        <f t="shared" si="16"/>
        <v>5910</v>
      </c>
      <c r="J88" s="550">
        <f t="shared" si="16"/>
        <v>152968.29999999999</v>
      </c>
      <c r="K88" s="551">
        <f t="shared" ref="K88:N97" si="17">IF(ISERROR(VLOOKUP($B$3&amp;$A88&amp;IF(ISERROR(MATCH($A88,GOR_PP,0))=TRUE,""," total")&amp;period_pp,joinersandleavers,COLUMN()+4,FALSE))=TRUE,0,VLOOKUP($B$3&amp;$A88&amp;IF(ISERROR(MATCH($A88,GOR_PP,0))=TRUE,""," total")&amp;period_pp,joinersandleavers,COLUMN()+4,FALSE))</f>
        <v>1567</v>
      </c>
      <c r="L88" s="550">
        <f t="shared" si="17"/>
        <v>154</v>
      </c>
      <c r="M88" s="550">
        <f t="shared" si="17"/>
        <v>266</v>
      </c>
      <c r="N88" s="550">
        <f t="shared" si="17"/>
        <v>1455</v>
      </c>
      <c r="O88" s="552"/>
    </row>
    <row r="89" spans="1:15" x14ac:dyDescent="0.25">
      <c r="A89" s="557" t="s">
        <v>86</v>
      </c>
      <c r="B89" s="50">
        <f t="shared" si="16"/>
        <v>167</v>
      </c>
      <c r="C89" s="50">
        <f t="shared" si="16"/>
        <v>4373</v>
      </c>
      <c r="D89" s="50">
        <f t="shared" si="16"/>
        <v>7</v>
      </c>
      <c r="E89" s="50">
        <f t="shared" si="16"/>
        <v>321</v>
      </c>
      <c r="F89" s="50">
        <f t="shared" si="16"/>
        <v>12</v>
      </c>
      <c r="G89" s="50">
        <f t="shared" si="16"/>
        <v>309</v>
      </c>
      <c r="H89" s="50">
        <f t="shared" si="16"/>
        <v>-6</v>
      </c>
      <c r="I89" s="50">
        <f t="shared" si="16"/>
        <v>162</v>
      </c>
      <c r="J89" s="50">
        <f t="shared" si="16"/>
        <v>4379</v>
      </c>
      <c r="K89" s="554">
        <f t="shared" si="17"/>
        <v>28</v>
      </c>
      <c r="L89" s="50">
        <f t="shared" si="17"/>
        <v>3</v>
      </c>
      <c r="M89" s="50">
        <f t="shared" si="17"/>
        <v>5</v>
      </c>
      <c r="N89" s="50">
        <f t="shared" si="17"/>
        <v>26</v>
      </c>
      <c r="O89" s="316"/>
    </row>
    <row r="90" spans="1:15" x14ac:dyDescent="0.25">
      <c r="A90" s="557" t="s">
        <v>102</v>
      </c>
      <c r="B90" s="50">
        <f t="shared" si="16"/>
        <v>732</v>
      </c>
      <c r="C90" s="50">
        <f t="shared" si="16"/>
        <v>18849.580000000002</v>
      </c>
      <c r="D90" s="50">
        <f t="shared" si="16"/>
        <v>41</v>
      </c>
      <c r="E90" s="50">
        <f t="shared" si="16"/>
        <v>1058.08</v>
      </c>
      <c r="F90" s="50">
        <f t="shared" si="16"/>
        <v>37</v>
      </c>
      <c r="G90" s="50">
        <f t="shared" si="16"/>
        <v>762.49</v>
      </c>
      <c r="H90" s="50">
        <f t="shared" si="16"/>
        <v>76.010000000000005</v>
      </c>
      <c r="I90" s="50">
        <f t="shared" si="16"/>
        <v>736</v>
      </c>
      <c r="J90" s="50">
        <f t="shared" si="16"/>
        <v>19221.18</v>
      </c>
      <c r="K90" s="554">
        <f t="shared" si="17"/>
        <v>186</v>
      </c>
      <c r="L90" s="50">
        <f t="shared" si="17"/>
        <v>9</v>
      </c>
      <c r="M90" s="50">
        <f t="shared" si="17"/>
        <v>27</v>
      </c>
      <c r="N90" s="50">
        <f t="shared" si="17"/>
        <v>168</v>
      </c>
      <c r="O90" s="316"/>
    </row>
    <row r="91" spans="1:15" x14ac:dyDescent="0.25">
      <c r="A91" s="557" t="s">
        <v>104</v>
      </c>
      <c r="B91" s="50">
        <f t="shared" si="16"/>
        <v>365</v>
      </c>
      <c r="C91" s="50">
        <f t="shared" si="16"/>
        <v>6736.07</v>
      </c>
      <c r="D91" s="50">
        <f t="shared" si="16"/>
        <v>26</v>
      </c>
      <c r="E91" s="50">
        <f t="shared" si="16"/>
        <v>152</v>
      </c>
      <c r="F91" s="50">
        <f t="shared" si="16"/>
        <v>20</v>
      </c>
      <c r="G91" s="50">
        <f t="shared" si="16"/>
        <v>211</v>
      </c>
      <c r="H91" s="50">
        <f t="shared" si="16"/>
        <v>12.89</v>
      </c>
      <c r="I91" s="50">
        <f t="shared" si="16"/>
        <v>371</v>
      </c>
      <c r="J91" s="50">
        <f t="shared" si="16"/>
        <v>6689.96</v>
      </c>
      <c r="K91" s="554">
        <f t="shared" si="17"/>
        <v>95</v>
      </c>
      <c r="L91" s="50">
        <f t="shared" si="17"/>
        <v>10</v>
      </c>
      <c r="M91" s="50">
        <f t="shared" si="17"/>
        <v>10</v>
      </c>
      <c r="N91" s="50">
        <f t="shared" si="17"/>
        <v>95</v>
      </c>
      <c r="O91" s="316"/>
    </row>
    <row r="92" spans="1:15" x14ac:dyDescent="0.25">
      <c r="A92" s="557" t="s">
        <v>124</v>
      </c>
      <c r="B92" s="50">
        <f t="shared" si="16"/>
        <v>1353</v>
      </c>
      <c r="C92" s="50">
        <f t="shared" si="16"/>
        <v>36988.29</v>
      </c>
      <c r="D92" s="50">
        <f t="shared" si="16"/>
        <v>72</v>
      </c>
      <c r="E92" s="50">
        <f t="shared" si="16"/>
        <v>2080.94</v>
      </c>
      <c r="F92" s="50">
        <f t="shared" si="16"/>
        <v>54</v>
      </c>
      <c r="G92" s="50">
        <f t="shared" si="16"/>
        <v>1449.49</v>
      </c>
      <c r="H92" s="50">
        <f t="shared" si="16"/>
        <v>132.46</v>
      </c>
      <c r="I92" s="50">
        <f t="shared" si="16"/>
        <v>1371</v>
      </c>
      <c r="J92" s="50">
        <f t="shared" si="16"/>
        <v>37752.199999999997</v>
      </c>
      <c r="K92" s="554">
        <f t="shared" si="17"/>
        <v>397</v>
      </c>
      <c r="L92" s="50">
        <f t="shared" si="17"/>
        <v>34</v>
      </c>
      <c r="M92" s="50">
        <f t="shared" si="17"/>
        <v>80</v>
      </c>
      <c r="N92" s="50">
        <f t="shared" si="17"/>
        <v>351</v>
      </c>
      <c r="O92" s="316"/>
    </row>
    <row r="93" spans="1:15" x14ac:dyDescent="0.25">
      <c r="A93" s="557" t="s">
        <v>137</v>
      </c>
      <c r="B93" s="50">
        <f t="shared" si="16"/>
        <v>1512</v>
      </c>
      <c r="C93" s="50">
        <f t="shared" si="16"/>
        <v>39631</v>
      </c>
      <c r="D93" s="50">
        <f t="shared" si="16"/>
        <v>85</v>
      </c>
      <c r="E93" s="50">
        <f t="shared" si="16"/>
        <v>2297.4699999999998</v>
      </c>
      <c r="F93" s="50">
        <f t="shared" si="16"/>
        <v>88</v>
      </c>
      <c r="G93" s="50">
        <f t="shared" si="16"/>
        <v>1797.98</v>
      </c>
      <c r="H93" s="50">
        <f t="shared" si="16"/>
        <v>-2.21</v>
      </c>
      <c r="I93" s="50">
        <f t="shared" si="16"/>
        <v>1509</v>
      </c>
      <c r="J93" s="50">
        <f t="shared" si="16"/>
        <v>40128.28</v>
      </c>
      <c r="K93" s="554">
        <f t="shared" si="17"/>
        <v>487</v>
      </c>
      <c r="L93" s="50">
        <f t="shared" si="17"/>
        <v>50</v>
      </c>
      <c r="M93" s="50">
        <f t="shared" si="17"/>
        <v>77</v>
      </c>
      <c r="N93" s="50">
        <f t="shared" si="17"/>
        <v>460</v>
      </c>
      <c r="O93" s="316"/>
    </row>
    <row r="94" spans="1:15" x14ac:dyDescent="0.25">
      <c r="A94" s="557" t="s">
        <v>157</v>
      </c>
      <c r="B94" s="50">
        <f t="shared" si="16"/>
        <v>152</v>
      </c>
      <c r="C94" s="50">
        <f t="shared" si="16"/>
        <v>4546.4399999999996</v>
      </c>
      <c r="D94" s="50">
        <f t="shared" si="16"/>
        <v>7</v>
      </c>
      <c r="E94" s="50">
        <f t="shared" si="16"/>
        <v>252</v>
      </c>
      <c r="F94" s="50">
        <f t="shared" si="16"/>
        <v>13</v>
      </c>
      <c r="G94" s="50">
        <f t="shared" si="16"/>
        <v>379</v>
      </c>
      <c r="H94" s="50">
        <f t="shared" si="16"/>
        <v>31.88</v>
      </c>
      <c r="I94" s="50">
        <f t="shared" si="16"/>
        <v>146</v>
      </c>
      <c r="J94" s="50">
        <f t="shared" si="16"/>
        <v>4451.32</v>
      </c>
      <c r="K94" s="554">
        <f t="shared" si="17"/>
        <v>56</v>
      </c>
      <c r="L94" s="50">
        <f t="shared" si="17"/>
        <v>11</v>
      </c>
      <c r="M94" s="50">
        <f t="shared" si="17"/>
        <v>10</v>
      </c>
      <c r="N94" s="50">
        <f t="shared" si="17"/>
        <v>57</v>
      </c>
      <c r="O94" s="316"/>
    </row>
    <row r="95" spans="1:15" x14ac:dyDescent="0.25">
      <c r="A95" s="557" t="s">
        <v>165</v>
      </c>
      <c r="B95" s="50">
        <f t="shared" si="16"/>
        <v>556</v>
      </c>
      <c r="C95" s="50">
        <f t="shared" si="16"/>
        <v>14345.98</v>
      </c>
      <c r="D95" s="50">
        <f t="shared" si="16"/>
        <v>27</v>
      </c>
      <c r="E95" s="50">
        <f t="shared" si="16"/>
        <v>382.47</v>
      </c>
      <c r="F95" s="50">
        <f t="shared" si="16"/>
        <v>33</v>
      </c>
      <c r="G95" s="50">
        <f t="shared" si="16"/>
        <v>538.49</v>
      </c>
      <c r="H95" s="50">
        <f t="shared" si="16"/>
        <v>164.98</v>
      </c>
      <c r="I95" s="50">
        <f t="shared" si="16"/>
        <v>550</v>
      </c>
      <c r="J95" s="50">
        <f t="shared" si="16"/>
        <v>14354.94</v>
      </c>
      <c r="K95" s="554">
        <f t="shared" si="17"/>
        <v>77</v>
      </c>
      <c r="L95" s="50">
        <f t="shared" si="17"/>
        <v>9</v>
      </c>
      <c r="M95" s="50">
        <f t="shared" si="17"/>
        <v>10</v>
      </c>
      <c r="N95" s="50">
        <f t="shared" si="17"/>
        <v>76</v>
      </c>
      <c r="O95" s="316"/>
    </row>
    <row r="96" spans="1:15" x14ac:dyDescent="0.25">
      <c r="A96" s="557" t="s">
        <v>177</v>
      </c>
      <c r="B96" s="50">
        <f t="shared" si="16"/>
        <v>205</v>
      </c>
      <c r="C96" s="50">
        <f t="shared" si="16"/>
        <v>5654.49</v>
      </c>
      <c r="D96" s="50">
        <f t="shared" si="16"/>
        <v>8</v>
      </c>
      <c r="E96" s="50">
        <f t="shared" si="16"/>
        <v>135</v>
      </c>
      <c r="F96" s="50">
        <f t="shared" si="16"/>
        <v>8</v>
      </c>
      <c r="G96" s="50">
        <f t="shared" si="16"/>
        <v>195</v>
      </c>
      <c r="H96" s="50">
        <f t="shared" si="16"/>
        <v>5.45</v>
      </c>
      <c r="I96" s="50">
        <f t="shared" si="16"/>
        <v>205</v>
      </c>
      <c r="J96" s="50">
        <f t="shared" si="16"/>
        <v>5599.94</v>
      </c>
      <c r="K96" s="554">
        <f t="shared" si="17"/>
        <v>34</v>
      </c>
      <c r="L96" s="50">
        <f t="shared" si="17"/>
        <v>6</v>
      </c>
      <c r="M96" s="50">
        <f t="shared" si="17"/>
        <v>6</v>
      </c>
      <c r="N96" s="50">
        <f t="shared" si="17"/>
        <v>34</v>
      </c>
      <c r="O96" s="316"/>
    </row>
    <row r="97" spans="1:15" x14ac:dyDescent="0.25">
      <c r="A97" s="557" t="s">
        <v>198</v>
      </c>
      <c r="B97" s="50">
        <f t="shared" ref="B97:J106" si="18">IF($B$3="Home childcarer", "-", IF(ISERROR(VLOOKUP($B$3&amp;$A97&amp;IF(ISERROR(MATCH($A97,GOR_PP,0))=TRUE,""," total")&amp;period_pp,joinersandleavers,COLUMN()+4,FALSE))=TRUE,0,VLOOKUP($B$3&amp;$A97&amp;IF(ISERROR(MATCH($A97,GOR_PP,0))=TRUE,""," total")&amp;period_pp,joinersandleavers,COLUMN()+4,FALSE)))</f>
        <v>152</v>
      </c>
      <c r="C97" s="50">
        <f t="shared" si="18"/>
        <v>3437.6</v>
      </c>
      <c r="D97" s="50">
        <f t="shared" si="18"/>
        <v>5</v>
      </c>
      <c r="E97" s="50">
        <f t="shared" si="18"/>
        <v>91.47</v>
      </c>
      <c r="F97" s="50">
        <f t="shared" si="18"/>
        <v>7</v>
      </c>
      <c r="G97" s="50">
        <f t="shared" si="18"/>
        <v>128</v>
      </c>
      <c r="H97" s="50">
        <f t="shared" si="18"/>
        <v>-5.05</v>
      </c>
      <c r="I97" s="50">
        <f t="shared" si="18"/>
        <v>150</v>
      </c>
      <c r="J97" s="50">
        <f t="shared" si="18"/>
        <v>3396.02</v>
      </c>
      <c r="K97" s="554">
        <f t="shared" si="17"/>
        <v>32</v>
      </c>
      <c r="L97" s="50">
        <f t="shared" si="17"/>
        <v>3</v>
      </c>
      <c r="M97" s="50">
        <f t="shared" si="17"/>
        <v>7</v>
      </c>
      <c r="N97" s="50">
        <f t="shared" si="17"/>
        <v>28</v>
      </c>
      <c r="O97" s="316"/>
    </row>
    <row r="98" spans="1:15" x14ac:dyDescent="0.25">
      <c r="A98" s="557" t="s">
        <v>205</v>
      </c>
      <c r="B98" s="50">
        <f t="shared" si="18"/>
        <v>521</v>
      </c>
      <c r="C98" s="50">
        <f t="shared" si="18"/>
        <v>13166.15</v>
      </c>
      <c r="D98" s="50">
        <f t="shared" si="18"/>
        <v>32</v>
      </c>
      <c r="E98" s="50">
        <f t="shared" si="18"/>
        <v>736.94</v>
      </c>
      <c r="F98" s="50">
        <f t="shared" si="18"/>
        <v>23</v>
      </c>
      <c r="G98" s="50">
        <f t="shared" si="18"/>
        <v>431.11</v>
      </c>
      <c r="H98" s="50">
        <f t="shared" si="18"/>
        <v>61.99</v>
      </c>
      <c r="I98" s="50">
        <f t="shared" si="18"/>
        <v>530</v>
      </c>
      <c r="J98" s="50">
        <f t="shared" si="18"/>
        <v>13533.97</v>
      </c>
      <c r="K98" s="554">
        <f t="shared" ref="K98:N107" si="19">IF(ISERROR(VLOOKUP($B$3&amp;$A98&amp;IF(ISERROR(MATCH($A98,GOR_PP,0))=TRUE,""," total")&amp;period_pp,joinersandleavers,COLUMN()+4,FALSE))=TRUE,0,VLOOKUP($B$3&amp;$A98&amp;IF(ISERROR(MATCH($A98,GOR_PP,0))=TRUE,""," total")&amp;period_pp,joinersandleavers,COLUMN()+4,FALSE))</f>
        <v>92</v>
      </c>
      <c r="L98" s="50">
        <f t="shared" si="19"/>
        <v>9</v>
      </c>
      <c r="M98" s="50">
        <f t="shared" si="19"/>
        <v>24</v>
      </c>
      <c r="N98" s="50">
        <f t="shared" si="19"/>
        <v>77</v>
      </c>
      <c r="O98" s="316"/>
    </row>
    <row r="99" spans="1:15" x14ac:dyDescent="0.25">
      <c r="A99" s="557" t="s">
        <v>212</v>
      </c>
      <c r="B99" s="50">
        <f t="shared" si="18"/>
        <v>176</v>
      </c>
      <c r="C99" s="50">
        <f t="shared" si="18"/>
        <v>3446.18</v>
      </c>
      <c r="D99" s="50">
        <f t="shared" si="18"/>
        <v>9</v>
      </c>
      <c r="E99" s="50">
        <f t="shared" si="18"/>
        <v>81</v>
      </c>
      <c r="F99" s="50">
        <f t="shared" si="18"/>
        <v>5</v>
      </c>
      <c r="G99" s="50">
        <f t="shared" si="18"/>
        <v>30.49</v>
      </c>
      <c r="H99" s="50">
        <f t="shared" si="18"/>
        <v>-35.200000000000003</v>
      </c>
      <c r="I99" s="50">
        <f t="shared" si="18"/>
        <v>180</v>
      </c>
      <c r="J99" s="50">
        <f t="shared" si="18"/>
        <v>3461.49</v>
      </c>
      <c r="K99" s="554">
        <f t="shared" si="19"/>
        <v>83</v>
      </c>
      <c r="L99" s="50">
        <f t="shared" si="19"/>
        <v>13</v>
      </c>
      <c r="M99" s="50">
        <f t="shared" si="19"/>
        <v>13</v>
      </c>
      <c r="N99" s="50">
        <f t="shared" si="19"/>
        <v>83</v>
      </c>
      <c r="O99" s="316"/>
    </row>
    <row r="100" spans="1:15" ht="22.5" customHeight="1" x14ac:dyDescent="0.25">
      <c r="A100" s="549" t="s">
        <v>239</v>
      </c>
      <c r="B100" s="550">
        <f t="shared" si="18"/>
        <v>8659</v>
      </c>
      <c r="C100" s="550">
        <f t="shared" si="18"/>
        <v>229782.6</v>
      </c>
      <c r="D100" s="550">
        <f t="shared" si="18"/>
        <v>396</v>
      </c>
      <c r="E100" s="550">
        <f t="shared" si="18"/>
        <v>13039.25</v>
      </c>
      <c r="F100" s="550">
        <f t="shared" si="18"/>
        <v>546</v>
      </c>
      <c r="G100" s="550">
        <f t="shared" si="18"/>
        <v>12014.01</v>
      </c>
      <c r="H100" s="550">
        <f t="shared" si="18"/>
        <v>1495.58</v>
      </c>
      <c r="I100" s="550">
        <f t="shared" si="18"/>
        <v>8509</v>
      </c>
      <c r="J100" s="550">
        <f t="shared" si="18"/>
        <v>232303.42</v>
      </c>
      <c r="K100" s="551">
        <f t="shared" si="19"/>
        <v>5409</v>
      </c>
      <c r="L100" s="550">
        <f t="shared" si="19"/>
        <v>477</v>
      </c>
      <c r="M100" s="550">
        <f t="shared" si="19"/>
        <v>624</v>
      </c>
      <c r="N100" s="550">
        <f t="shared" si="19"/>
        <v>5262</v>
      </c>
      <c r="O100" s="552"/>
    </row>
    <row r="101" spans="1:15" x14ac:dyDescent="0.25">
      <c r="A101" s="553" t="s">
        <v>82</v>
      </c>
      <c r="B101" s="50">
        <f t="shared" si="18"/>
        <v>167</v>
      </c>
      <c r="C101" s="50">
        <f t="shared" si="18"/>
        <v>4944.9799999999996</v>
      </c>
      <c r="D101" s="50">
        <f t="shared" si="18"/>
        <v>13</v>
      </c>
      <c r="E101" s="50">
        <f t="shared" si="18"/>
        <v>330</v>
      </c>
      <c r="F101" s="50">
        <f t="shared" si="18"/>
        <v>8</v>
      </c>
      <c r="G101" s="50">
        <f t="shared" si="18"/>
        <v>102</v>
      </c>
      <c r="H101" s="50">
        <f t="shared" si="18"/>
        <v>-19.04</v>
      </c>
      <c r="I101" s="50">
        <f t="shared" si="18"/>
        <v>172</v>
      </c>
      <c r="J101" s="50">
        <f t="shared" si="18"/>
        <v>5153.9399999999996</v>
      </c>
      <c r="K101" s="554">
        <f t="shared" si="19"/>
        <v>277</v>
      </c>
      <c r="L101" s="50">
        <f t="shared" si="19"/>
        <v>30</v>
      </c>
      <c r="M101" s="50">
        <f t="shared" si="19"/>
        <v>25</v>
      </c>
      <c r="N101" s="50">
        <f t="shared" si="19"/>
        <v>282</v>
      </c>
      <c r="O101" s="316"/>
    </row>
    <row r="102" spans="1:15" x14ac:dyDescent="0.25">
      <c r="A102" s="553" t="s">
        <v>83</v>
      </c>
      <c r="B102" s="50">
        <f t="shared" si="18"/>
        <v>381</v>
      </c>
      <c r="C102" s="50">
        <f t="shared" si="18"/>
        <v>11376.56</v>
      </c>
      <c r="D102" s="50">
        <f t="shared" si="18"/>
        <v>17</v>
      </c>
      <c r="E102" s="50">
        <f t="shared" si="18"/>
        <v>475</v>
      </c>
      <c r="F102" s="50">
        <f t="shared" si="18"/>
        <v>24</v>
      </c>
      <c r="G102" s="50">
        <f t="shared" si="18"/>
        <v>445</v>
      </c>
      <c r="H102" s="50">
        <f t="shared" si="18"/>
        <v>162.87</v>
      </c>
      <c r="I102" s="50">
        <f t="shared" si="18"/>
        <v>374</v>
      </c>
      <c r="J102" s="50">
        <f t="shared" si="18"/>
        <v>11569.43</v>
      </c>
      <c r="K102" s="554">
        <f t="shared" si="19"/>
        <v>205</v>
      </c>
      <c r="L102" s="50">
        <f t="shared" si="19"/>
        <v>15</v>
      </c>
      <c r="M102" s="50">
        <f t="shared" si="19"/>
        <v>22</v>
      </c>
      <c r="N102" s="50">
        <f t="shared" si="19"/>
        <v>198</v>
      </c>
      <c r="O102" s="316"/>
    </row>
    <row r="103" spans="1:15" x14ac:dyDescent="0.25">
      <c r="A103" s="553" t="s">
        <v>87</v>
      </c>
      <c r="B103" s="50">
        <f t="shared" si="18"/>
        <v>369</v>
      </c>
      <c r="C103" s="50">
        <f t="shared" si="18"/>
        <v>6969.71</v>
      </c>
      <c r="D103" s="50">
        <f t="shared" si="18"/>
        <v>12</v>
      </c>
      <c r="E103" s="50">
        <f t="shared" si="18"/>
        <v>232.94</v>
      </c>
      <c r="F103" s="50">
        <f t="shared" si="18"/>
        <v>25</v>
      </c>
      <c r="G103" s="50">
        <f t="shared" si="18"/>
        <v>402.11</v>
      </c>
      <c r="H103" s="50">
        <f t="shared" si="18"/>
        <v>1.95</v>
      </c>
      <c r="I103" s="50">
        <f t="shared" si="18"/>
        <v>356</v>
      </c>
      <c r="J103" s="50">
        <f t="shared" si="18"/>
        <v>6802.49</v>
      </c>
      <c r="K103" s="554">
        <f t="shared" si="19"/>
        <v>150</v>
      </c>
      <c r="L103" s="50">
        <f t="shared" si="19"/>
        <v>14</v>
      </c>
      <c r="M103" s="50">
        <f t="shared" si="19"/>
        <v>10</v>
      </c>
      <c r="N103" s="50">
        <f t="shared" si="19"/>
        <v>154</v>
      </c>
      <c r="O103" s="316"/>
    </row>
    <row r="104" spans="1:15" x14ac:dyDescent="0.25">
      <c r="A104" s="553" t="s">
        <v>95</v>
      </c>
      <c r="B104" s="50">
        <f t="shared" si="18"/>
        <v>239</v>
      </c>
      <c r="C104" s="50">
        <f t="shared" si="18"/>
        <v>6670.49</v>
      </c>
      <c r="D104" s="50">
        <f t="shared" si="18"/>
        <v>7</v>
      </c>
      <c r="E104" s="50">
        <f t="shared" si="18"/>
        <v>414</v>
      </c>
      <c r="F104" s="50">
        <f t="shared" si="18"/>
        <v>14</v>
      </c>
      <c r="G104" s="50">
        <f t="shared" si="18"/>
        <v>164</v>
      </c>
      <c r="H104" s="50">
        <f t="shared" si="18"/>
        <v>32.979999999999997</v>
      </c>
      <c r="I104" s="50">
        <f t="shared" si="18"/>
        <v>232</v>
      </c>
      <c r="J104" s="50">
        <f t="shared" si="18"/>
        <v>6953.47</v>
      </c>
      <c r="K104" s="554">
        <f t="shared" si="19"/>
        <v>177</v>
      </c>
      <c r="L104" s="50">
        <f t="shared" si="19"/>
        <v>22</v>
      </c>
      <c r="M104" s="50">
        <f t="shared" si="19"/>
        <v>28</v>
      </c>
      <c r="N104" s="50">
        <f t="shared" si="19"/>
        <v>171</v>
      </c>
      <c r="O104" s="316"/>
    </row>
    <row r="105" spans="1:15" x14ac:dyDescent="0.25">
      <c r="A105" s="553" t="s">
        <v>98</v>
      </c>
      <c r="B105" s="50">
        <f t="shared" si="18"/>
        <v>525</v>
      </c>
      <c r="C105" s="50">
        <f t="shared" si="18"/>
        <v>12343.98</v>
      </c>
      <c r="D105" s="50">
        <f t="shared" si="18"/>
        <v>32</v>
      </c>
      <c r="E105" s="50">
        <f t="shared" si="18"/>
        <v>1645</v>
      </c>
      <c r="F105" s="50">
        <f t="shared" si="18"/>
        <v>33</v>
      </c>
      <c r="G105" s="50">
        <f t="shared" si="18"/>
        <v>915.49</v>
      </c>
      <c r="H105" s="50">
        <f t="shared" si="18"/>
        <v>68.45</v>
      </c>
      <c r="I105" s="50">
        <f t="shared" si="18"/>
        <v>524</v>
      </c>
      <c r="J105" s="50">
        <f t="shared" si="18"/>
        <v>13141.94</v>
      </c>
      <c r="K105" s="554">
        <f t="shared" si="19"/>
        <v>150</v>
      </c>
      <c r="L105" s="50">
        <f t="shared" si="19"/>
        <v>12</v>
      </c>
      <c r="M105" s="50">
        <f t="shared" si="19"/>
        <v>14</v>
      </c>
      <c r="N105" s="50">
        <f t="shared" si="19"/>
        <v>148</v>
      </c>
      <c r="O105" s="316"/>
    </row>
    <row r="106" spans="1:15" x14ac:dyDescent="0.25">
      <c r="A106" s="553" t="s">
        <v>103</v>
      </c>
      <c r="B106" s="50">
        <f t="shared" si="18"/>
        <v>186</v>
      </c>
      <c r="C106" s="50">
        <f t="shared" si="18"/>
        <v>4862.9799999999996</v>
      </c>
      <c r="D106" s="50">
        <f t="shared" si="18"/>
        <v>5</v>
      </c>
      <c r="E106" s="50">
        <f t="shared" si="18"/>
        <v>146.47</v>
      </c>
      <c r="F106" s="50">
        <f t="shared" si="18"/>
        <v>11</v>
      </c>
      <c r="G106" s="50">
        <f t="shared" si="18"/>
        <v>220</v>
      </c>
      <c r="H106" s="50">
        <f t="shared" si="18"/>
        <v>3.96</v>
      </c>
      <c r="I106" s="50">
        <f t="shared" si="18"/>
        <v>180</v>
      </c>
      <c r="J106" s="50">
        <f t="shared" si="18"/>
        <v>4793.41</v>
      </c>
      <c r="K106" s="554">
        <f t="shared" si="19"/>
        <v>82</v>
      </c>
      <c r="L106" s="50">
        <f t="shared" si="19"/>
        <v>8</v>
      </c>
      <c r="M106" s="50">
        <f t="shared" si="19"/>
        <v>15</v>
      </c>
      <c r="N106" s="50">
        <f t="shared" si="19"/>
        <v>75</v>
      </c>
      <c r="O106" s="316"/>
    </row>
    <row r="107" spans="1:15" x14ac:dyDescent="0.25">
      <c r="A107" s="553" t="s">
        <v>107</v>
      </c>
      <c r="B107" s="50">
        <f t="shared" ref="B107:J116" si="20">IF($B$3="Home childcarer", "-", IF(ISERROR(VLOOKUP($B$3&amp;$A107&amp;IF(ISERROR(MATCH($A107,GOR_PP,0))=TRUE,""," total")&amp;period_pp,joinersandleavers,COLUMN()+4,FALSE))=TRUE,0,VLOOKUP($B$3&amp;$A107&amp;IF(ISERROR(MATCH($A107,GOR_PP,0))=TRUE,""," total")&amp;period_pp,joinersandleavers,COLUMN()+4,FALSE)))</f>
        <v>8</v>
      </c>
      <c r="C107" s="50">
        <f t="shared" si="20"/>
        <v>474</v>
      </c>
      <c r="D107" s="50">
        <f t="shared" si="20"/>
        <v>0</v>
      </c>
      <c r="E107" s="50">
        <f t="shared" si="20"/>
        <v>0</v>
      </c>
      <c r="F107" s="50">
        <f t="shared" si="20"/>
        <v>1</v>
      </c>
      <c r="G107" s="50">
        <f t="shared" si="20"/>
        <v>70</v>
      </c>
      <c r="H107" s="50">
        <f t="shared" si="20"/>
        <v>0</v>
      </c>
      <c r="I107" s="50">
        <f t="shared" si="20"/>
        <v>7</v>
      </c>
      <c r="J107" s="50">
        <f t="shared" si="20"/>
        <v>404</v>
      </c>
      <c r="K107" s="554">
        <f t="shared" si="19"/>
        <v>2</v>
      </c>
      <c r="L107" s="50">
        <f t="shared" si="19"/>
        <v>1</v>
      </c>
      <c r="M107" s="50">
        <f t="shared" si="19"/>
        <v>0</v>
      </c>
      <c r="N107" s="50">
        <f t="shared" si="19"/>
        <v>3</v>
      </c>
      <c r="O107" s="316"/>
    </row>
    <row r="108" spans="1:15" x14ac:dyDescent="0.25">
      <c r="A108" s="553" t="s">
        <v>110</v>
      </c>
      <c r="B108" s="50">
        <f t="shared" si="20"/>
        <v>448</v>
      </c>
      <c r="C108" s="50">
        <f t="shared" si="20"/>
        <v>10396.74</v>
      </c>
      <c r="D108" s="50">
        <f t="shared" si="20"/>
        <v>27</v>
      </c>
      <c r="E108" s="50">
        <f t="shared" si="20"/>
        <v>636</v>
      </c>
      <c r="F108" s="50">
        <f t="shared" si="20"/>
        <v>30</v>
      </c>
      <c r="G108" s="50">
        <f t="shared" si="20"/>
        <v>451</v>
      </c>
      <c r="H108" s="50">
        <f t="shared" si="20"/>
        <v>98.18</v>
      </c>
      <c r="I108" s="50">
        <f t="shared" si="20"/>
        <v>445</v>
      </c>
      <c r="J108" s="50">
        <f t="shared" si="20"/>
        <v>10679.92</v>
      </c>
      <c r="K108" s="554">
        <f t="shared" ref="K108:N117" si="21">IF(ISERROR(VLOOKUP($B$3&amp;$A108&amp;IF(ISERROR(MATCH($A108,GOR_PP,0))=TRUE,""," total")&amp;period_pp,joinersandleavers,COLUMN()+4,FALSE))=TRUE,0,VLOOKUP($B$3&amp;$A108&amp;IF(ISERROR(MATCH($A108,GOR_PP,0))=TRUE,""," total")&amp;period_pp,joinersandleavers,COLUMN()+4,FALSE))</f>
        <v>224</v>
      </c>
      <c r="L108" s="50">
        <f t="shared" si="21"/>
        <v>15</v>
      </c>
      <c r="M108" s="50">
        <f t="shared" si="21"/>
        <v>25</v>
      </c>
      <c r="N108" s="50">
        <f t="shared" si="21"/>
        <v>214</v>
      </c>
      <c r="O108" s="316"/>
    </row>
    <row r="109" spans="1:15" x14ac:dyDescent="0.25">
      <c r="A109" s="553" t="s">
        <v>120</v>
      </c>
      <c r="B109" s="50">
        <f t="shared" si="20"/>
        <v>298</v>
      </c>
      <c r="C109" s="50">
        <f t="shared" si="20"/>
        <v>8144.07</v>
      </c>
      <c r="D109" s="50">
        <f t="shared" si="20"/>
        <v>11</v>
      </c>
      <c r="E109" s="50">
        <f t="shared" si="20"/>
        <v>255</v>
      </c>
      <c r="F109" s="50">
        <f t="shared" si="20"/>
        <v>19</v>
      </c>
      <c r="G109" s="50">
        <f t="shared" si="20"/>
        <v>349.49</v>
      </c>
      <c r="H109" s="50">
        <f t="shared" si="20"/>
        <v>75.91</v>
      </c>
      <c r="I109" s="50">
        <f t="shared" si="20"/>
        <v>290</v>
      </c>
      <c r="J109" s="50">
        <f t="shared" si="20"/>
        <v>8125.49</v>
      </c>
      <c r="K109" s="554">
        <f t="shared" si="21"/>
        <v>211</v>
      </c>
      <c r="L109" s="50">
        <f t="shared" si="21"/>
        <v>8</v>
      </c>
      <c r="M109" s="50">
        <f t="shared" si="21"/>
        <v>19</v>
      </c>
      <c r="N109" s="50">
        <f t="shared" si="21"/>
        <v>200</v>
      </c>
      <c r="O109" s="316"/>
    </row>
    <row r="110" spans="1:15" x14ac:dyDescent="0.25">
      <c r="A110" s="553" t="s">
        <v>123</v>
      </c>
      <c r="B110" s="50">
        <f t="shared" si="20"/>
        <v>299</v>
      </c>
      <c r="C110" s="50">
        <f t="shared" si="20"/>
        <v>6974.09</v>
      </c>
      <c r="D110" s="50">
        <f t="shared" si="20"/>
        <v>6</v>
      </c>
      <c r="E110" s="50">
        <f t="shared" si="20"/>
        <v>72</v>
      </c>
      <c r="F110" s="50">
        <f t="shared" si="20"/>
        <v>12</v>
      </c>
      <c r="G110" s="50">
        <f t="shared" si="20"/>
        <v>128</v>
      </c>
      <c r="H110" s="50">
        <f t="shared" si="20"/>
        <v>58.01</v>
      </c>
      <c r="I110" s="50">
        <f t="shared" si="20"/>
        <v>293</v>
      </c>
      <c r="J110" s="50">
        <f t="shared" si="20"/>
        <v>6976.1</v>
      </c>
      <c r="K110" s="554">
        <f t="shared" si="21"/>
        <v>374</v>
      </c>
      <c r="L110" s="50">
        <f t="shared" si="21"/>
        <v>27</v>
      </c>
      <c r="M110" s="50">
        <f t="shared" si="21"/>
        <v>42</v>
      </c>
      <c r="N110" s="50">
        <f t="shared" si="21"/>
        <v>359</v>
      </c>
      <c r="O110" s="316"/>
    </row>
    <row r="111" spans="1:15" x14ac:dyDescent="0.25">
      <c r="A111" s="553" t="s">
        <v>127</v>
      </c>
      <c r="B111" s="50">
        <f t="shared" si="20"/>
        <v>398</v>
      </c>
      <c r="C111" s="50">
        <f t="shared" si="20"/>
        <v>8902.7099999999991</v>
      </c>
      <c r="D111" s="50">
        <f t="shared" si="20"/>
        <v>18</v>
      </c>
      <c r="E111" s="50">
        <f t="shared" si="20"/>
        <v>447.47</v>
      </c>
      <c r="F111" s="50">
        <f t="shared" si="20"/>
        <v>25</v>
      </c>
      <c r="G111" s="50">
        <f t="shared" si="20"/>
        <v>363</v>
      </c>
      <c r="H111" s="50">
        <f t="shared" si="20"/>
        <v>99.92</v>
      </c>
      <c r="I111" s="50">
        <f t="shared" si="20"/>
        <v>391</v>
      </c>
      <c r="J111" s="50">
        <f t="shared" si="20"/>
        <v>9087.1</v>
      </c>
      <c r="K111" s="554">
        <f t="shared" si="21"/>
        <v>250</v>
      </c>
      <c r="L111" s="50">
        <f t="shared" si="21"/>
        <v>26</v>
      </c>
      <c r="M111" s="50">
        <f t="shared" si="21"/>
        <v>25</v>
      </c>
      <c r="N111" s="50">
        <f t="shared" si="21"/>
        <v>251</v>
      </c>
      <c r="O111" s="316"/>
    </row>
    <row r="112" spans="1:15" x14ac:dyDescent="0.25">
      <c r="A112" s="553" t="s">
        <v>128</v>
      </c>
      <c r="B112" s="50">
        <f t="shared" si="20"/>
        <v>238</v>
      </c>
      <c r="C112" s="50">
        <f t="shared" si="20"/>
        <v>7820.09</v>
      </c>
      <c r="D112" s="50">
        <f t="shared" si="20"/>
        <v>20</v>
      </c>
      <c r="E112" s="50">
        <f t="shared" si="20"/>
        <v>552</v>
      </c>
      <c r="F112" s="50">
        <f t="shared" si="20"/>
        <v>13</v>
      </c>
      <c r="G112" s="50">
        <f t="shared" si="20"/>
        <v>370</v>
      </c>
      <c r="H112" s="50">
        <f t="shared" si="20"/>
        <v>64.930000000000007</v>
      </c>
      <c r="I112" s="50">
        <f t="shared" si="20"/>
        <v>245</v>
      </c>
      <c r="J112" s="50">
        <f t="shared" si="20"/>
        <v>8067.02</v>
      </c>
      <c r="K112" s="554">
        <f t="shared" si="21"/>
        <v>208</v>
      </c>
      <c r="L112" s="50">
        <f t="shared" si="21"/>
        <v>21</v>
      </c>
      <c r="M112" s="50">
        <f t="shared" si="21"/>
        <v>24</v>
      </c>
      <c r="N112" s="50">
        <f t="shared" si="21"/>
        <v>205</v>
      </c>
      <c r="O112" s="316"/>
    </row>
    <row r="113" spans="1:15" x14ac:dyDescent="0.25">
      <c r="A113" s="553" t="s">
        <v>130</v>
      </c>
      <c r="B113" s="50">
        <f t="shared" si="20"/>
        <v>145</v>
      </c>
      <c r="C113" s="50">
        <f t="shared" si="20"/>
        <v>4764.07</v>
      </c>
      <c r="D113" s="50">
        <f t="shared" si="20"/>
        <v>12</v>
      </c>
      <c r="E113" s="50">
        <f t="shared" si="20"/>
        <v>278.47000000000003</v>
      </c>
      <c r="F113" s="50">
        <f t="shared" si="20"/>
        <v>8</v>
      </c>
      <c r="G113" s="50">
        <f t="shared" si="20"/>
        <v>96</v>
      </c>
      <c r="H113" s="50">
        <f t="shared" si="20"/>
        <v>-20.03</v>
      </c>
      <c r="I113" s="50">
        <f t="shared" si="20"/>
        <v>149</v>
      </c>
      <c r="J113" s="50">
        <f t="shared" si="20"/>
        <v>4926.51</v>
      </c>
      <c r="K113" s="554">
        <f t="shared" si="21"/>
        <v>95</v>
      </c>
      <c r="L113" s="50">
        <f t="shared" si="21"/>
        <v>8</v>
      </c>
      <c r="M113" s="50">
        <f t="shared" si="21"/>
        <v>14</v>
      </c>
      <c r="N113" s="50">
        <f t="shared" si="21"/>
        <v>89</v>
      </c>
      <c r="O113" s="316"/>
    </row>
    <row r="114" spans="1:15" x14ac:dyDescent="0.25">
      <c r="A114" s="553" t="s">
        <v>132</v>
      </c>
      <c r="B114" s="50">
        <f t="shared" si="20"/>
        <v>202</v>
      </c>
      <c r="C114" s="50">
        <f t="shared" si="20"/>
        <v>5634.6</v>
      </c>
      <c r="D114" s="50">
        <f t="shared" si="20"/>
        <v>17</v>
      </c>
      <c r="E114" s="50">
        <f t="shared" si="20"/>
        <v>912</v>
      </c>
      <c r="F114" s="50">
        <f t="shared" si="20"/>
        <v>16</v>
      </c>
      <c r="G114" s="50">
        <f t="shared" si="20"/>
        <v>356</v>
      </c>
      <c r="H114" s="50">
        <f t="shared" si="20"/>
        <v>10.95</v>
      </c>
      <c r="I114" s="50">
        <f t="shared" si="20"/>
        <v>203</v>
      </c>
      <c r="J114" s="50">
        <f t="shared" si="20"/>
        <v>6201.55</v>
      </c>
      <c r="K114" s="554">
        <f t="shared" si="21"/>
        <v>257</v>
      </c>
      <c r="L114" s="50">
        <f t="shared" si="21"/>
        <v>21</v>
      </c>
      <c r="M114" s="50">
        <f t="shared" si="21"/>
        <v>26</v>
      </c>
      <c r="N114" s="50">
        <f t="shared" si="21"/>
        <v>252</v>
      </c>
      <c r="O114" s="316"/>
    </row>
    <row r="115" spans="1:15" x14ac:dyDescent="0.25">
      <c r="A115" s="553" t="s">
        <v>133</v>
      </c>
      <c r="B115" s="50">
        <f t="shared" si="20"/>
        <v>202</v>
      </c>
      <c r="C115" s="50">
        <f t="shared" si="20"/>
        <v>6230.04</v>
      </c>
      <c r="D115" s="50">
        <f t="shared" si="20"/>
        <v>7</v>
      </c>
      <c r="E115" s="50">
        <f t="shared" si="20"/>
        <v>188</v>
      </c>
      <c r="F115" s="50">
        <f t="shared" si="20"/>
        <v>10</v>
      </c>
      <c r="G115" s="50">
        <f t="shared" si="20"/>
        <v>276</v>
      </c>
      <c r="H115" s="50">
        <f t="shared" si="20"/>
        <v>93.49</v>
      </c>
      <c r="I115" s="50">
        <f t="shared" si="20"/>
        <v>199</v>
      </c>
      <c r="J115" s="50">
        <f t="shared" si="20"/>
        <v>6235.53</v>
      </c>
      <c r="K115" s="554">
        <f t="shared" si="21"/>
        <v>111</v>
      </c>
      <c r="L115" s="50">
        <f t="shared" si="21"/>
        <v>7</v>
      </c>
      <c r="M115" s="50">
        <f t="shared" si="21"/>
        <v>8</v>
      </c>
      <c r="N115" s="50">
        <f t="shared" si="21"/>
        <v>110</v>
      </c>
      <c r="O115" s="316"/>
    </row>
    <row r="116" spans="1:15" x14ac:dyDescent="0.25">
      <c r="A116" s="553" t="s">
        <v>135</v>
      </c>
      <c r="B116" s="50">
        <f t="shared" si="20"/>
        <v>304</v>
      </c>
      <c r="C116" s="50">
        <f t="shared" si="20"/>
        <v>8275.49</v>
      </c>
      <c r="D116" s="50">
        <f t="shared" si="20"/>
        <v>14</v>
      </c>
      <c r="E116" s="50">
        <f t="shared" si="20"/>
        <v>452</v>
      </c>
      <c r="F116" s="50">
        <f t="shared" si="20"/>
        <v>27</v>
      </c>
      <c r="G116" s="50">
        <f t="shared" si="20"/>
        <v>556</v>
      </c>
      <c r="H116" s="50">
        <f t="shared" si="20"/>
        <v>-0.02</v>
      </c>
      <c r="I116" s="50">
        <f t="shared" si="20"/>
        <v>291</v>
      </c>
      <c r="J116" s="50">
        <f t="shared" si="20"/>
        <v>8171.47</v>
      </c>
      <c r="K116" s="554">
        <f t="shared" si="21"/>
        <v>118</v>
      </c>
      <c r="L116" s="50">
        <f t="shared" si="21"/>
        <v>13</v>
      </c>
      <c r="M116" s="50">
        <f t="shared" si="21"/>
        <v>19</v>
      </c>
      <c r="N116" s="50">
        <f t="shared" si="21"/>
        <v>112</v>
      </c>
      <c r="O116" s="316"/>
    </row>
    <row r="117" spans="1:15" x14ac:dyDescent="0.25">
      <c r="A117" s="553" t="s">
        <v>138</v>
      </c>
      <c r="B117" s="50">
        <f t="shared" ref="B117:J126" si="22">IF($B$3="Home childcarer", "-", IF(ISERROR(VLOOKUP($B$3&amp;$A117&amp;IF(ISERROR(MATCH($A117,GOR_PP,0))=TRUE,""," total")&amp;period_pp,joinersandleavers,COLUMN()+4,FALSE))=TRUE,0,VLOOKUP($B$3&amp;$A117&amp;IF(ISERROR(MATCH($A117,GOR_PP,0))=TRUE,""," total")&amp;period_pp,joinersandleavers,COLUMN()+4,FALSE)))</f>
        <v>291</v>
      </c>
      <c r="C117" s="50">
        <f t="shared" si="22"/>
        <v>7609.09</v>
      </c>
      <c r="D117" s="50">
        <f t="shared" si="22"/>
        <v>14</v>
      </c>
      <c r="E117" s="50">
        <f t="shared" si="22"/>
        <v>308.94</v>
      </c>
      <c r="F117" s="50">
        <f t="shared" si="22"/>
        <v>12</v>
      </c>
      <c r="G117" s="50">
        <f t="shared" si="22"/>
        <v>312.49</v>
      </c>
      <c r="H117" s="50">
        <f t="shared" si="22"/>
        <v>123.95</v>
      </c>
      <c r="I117" s="50">
        <f t="shared" si="22"/>
        <v>293</v>
      </c>
      <c r="J117" s="50">
        <f t="shared" si="22"/>
        <v>7729.49</v>
      </c>
      <c r="K117" s="554">
        <f t="shared" si="21"/>
        <v>112</v>
      </c>
      <c r="L117" s="50">
        <f t="shared" si="21"/>
        <v>9</v>
      </c>
      <c r="M117" s="50">
        <f t="shared" si="21"/>
        <v>15</v>
      </c>
      <c r="N117" s="50">
        <f t="shared" si="21"/>
        <v>106</v>
      </c>
      <c r="O117" s="316"/>
    </row>
    <row r="118" spans="1:15" x14ac:dyDescent="0.25">
      <c r="A118" s="553" t="s">
        <v>139</v>
      </c>
      <c r="B118" s="50">
        <f t="shared" si="22"/>
        <v>240</v>
      </c>
      <c r="C118" s="50">
        <f t="shared" si="22"/>
        <v>6086.09</v>
      </c>
      <c r="D118" s="50">
        <f t="shared" si="22"/>
        <v>7</v>
      </c>
      <c r="E118" s="50">
        <f t="shared" si="22"/>
        <v>208.47</v>
      </c>
      <c r="F118" s="50">
        <f t="shared" si="22"/>
        <v>17</v>
      </c>
      <c r="G118" s="50">
        <f t="shared" si="22"/>
        <v>237</v>
      </c>
      <c r="H118" s="50">
        <f t="shared" si="22"/>
        <v>22.46</v>
      </c>
      <c r="I118" s="50">
        <f t="shared" si="22"/>
        <v>230</v>
      </c>
      <c r="J118" s="50">
        <f t="shared" si="22"/>
        <v>6080.02</v>
      </c>
      <c r="K118" s="554">
        <f t="shared" ref="K118:N127" si="23">IF(ISERROR(VLOOKUP($B$3&amp;$A118&amp;IF(ISERROR(MATCH($A118,GOR_PP,0))=TRUE,""," total")&amp;period_pp,joinersandleavers,COLUMN()+4,FALSE))=TRUE,0,VLOOKUP($B$3&amp;$A118&amp;IF(ISERROR(MATCH($A118,GOR_PP,0))=TRUE,""," total")&amp;period_pp,joinersandleavers,COLUMN()+4,FALSE))</f>
        <v>151</v>
      </c>
      <c r="L118" s="50">
        <f t="shared" si="23"/>
        <v>9</v>
      </c>
      <c r="M118" s="50">
        <f t="shared" si="23"/>
        <v>23</v>
      </c>
      <c r="N118" s="50">
        <f t="shared" si="23"/>
        <v>137</v>
      </c>
      <c r="O118" s="316"/>
    </row>
    <row r="119" spans="1:15" x14ac:dyDescent="0.25">
      <c r="A119" s="553" t="s">
        <v>142</v>
      </c>
      <c r="B119" s="50">
        <f t="shared" si="22"/>
        <v>202</v>
      </c>
      <c r="C119" s="50">
        <f t="shared" si="22"/>
        <v>5276.98</v>
      </c>
      <c r="D119" s="50">
        <f t="shared" si="22"/>
        <v>6</v>
      </c>
      <c r="E119" s="50">
        <f t="shared" si="22"/>
        <v>124</v>
      </c>
      <c r="F119" s="50">
        <f t="shared" si="22"/>
        <v>11</v>
      </c>
      <c r="G119" s="50">
        <f t="shared" si="22"/>
        <v>163</v>
      </c>
      <c r="H119" s="50">
        <f t="shared" si="22"/>
        <v>24.49</v>
      </c>
      <c r="I119" s="50">
        <f t="shared" si="22"/>
        <v>197</v>
      </c>
      <c r="J119" s="50">
        <f t="shared" si="22"/>
        <v>5262.47</v>
      </c>
      <c r="K119" s="554">
        <f t="shared" si="23"/>
        <v>125</v>
      </c>
      <c r="L119" s="50">
        <f t="shared" si="23"/>
        <v>13</v>
      </c>
      <c r="M119" s="50">
        <f t="shared" si="23"/>
        <v>14</v>
      </c>
      <c r="N119" s="50">
        <f t="shared" si="23"/>
        <v>124</v>
      </c>
      <c r="O119" s="316"/>
    </row>
    <row r="120" spans="1:15" x14ac:dyDescent="0.25">
      <c r="A120" s="553" t="s">
        <v>143</v>
      </c>
      <c r="B120" s="50">
        <f t="shared" si="22"/>
        <v>96</v>
      </c>
      <c r="C120" s="50">
        <f t="shared" si="22"/>
        <v>3312.49</v>
      </c>
      <c r="D120" s="50">
        <f t="shared" si="22"/>
        <v>4</v>
      </c>
      <c r="E120" s="50">
        <f t="shared" si="22"/>
        <v>239</v>
      </c>
      <c r="F120" s="50">
        <f t="shared" si="22"/>
        <v>7</v>
      </c>
      <c r="G120" s="50">
        <f t="shared" si="22"/>
        <v>193.49</v>
      </c>
      <c r="H120" s="50">
        <f t="shared" si="22"/>
        <v>30.08</v>
      </c>
      <c r="I120" s="50">
        <f t="shared" si="22"/>
        <v>93</v>
      </c>
      <c r="J120" s="50">
        <f t="shared" si="22"/>
        <v>3388.08</v>
      </c>
      <c r="K120" s="554">
        <f t="shared" si="23"/>
        <v>55</v>
      </c>
      <c r="L120" s="50">
        <f t="shared" si="23"/>
        <v>3</v>
      </c>
      <c r="M120" s="50">
        <f t="shared" si="23"/>
        <v>4</v>
      </c>
      <c r="N120" s="50">
        <f t="shared" si="23"/>
        <v>54</v>
      </c>
      <c r="O120" s="316"/>
    </row>
    <row r="121" spans="1:15" x14ac:dyDescent="0.25">
      <c r="A121" s="553" t="s">
        <v>146</v>
      </c>
      <c r="B121" s="50">
        <f t="shared" si="22"/>
        <v>192</v>
      </c>
      <c r="C121" s="50">
        <f t="shared" si="22"/>
        <v>5015.47</v>
      </c>
      <c r="D121" s="50">
        <f t="shared" si="22"/>
        <v>8</v>
      </c>
      <c r="E121" s="50">
        <f t="shared" si="22"/>
        <v>383</v>
      </c>
      <c r="F121" s="50">
        <f t="shared" si="22"/>
        <v>16</v>
      </c>
      <c r="G121" s="50">
        <f t="shared" si="22"/>
        <v>423.49</v>
      </c>
      <c r="H121" s="50">
        <f t="shared" si="22"/>
        <v>-4.04</v>
      </c>
      <c r="I121" s="50">
        <f t="shared" si="22"/>
        <v>184</v>
      </c>
      <c r="J121" s="50">
        <f t="shared" si="22"/>
        <v>4970.9399999999996</v>
      </c>
      <c r="K121" s="554">
        <f t="shared" si="23"/>
        <v>77</v>
      </c>
      <c r="L121" s="50">
        <f t="shared" si="23"/>
        <v>18</v>
      </c>
      <c r="M121" s="50">
        <f t="shared" si="23"/>
        <v>19</v>
      </c>
      <c r="N121" s="50">
        <f t="shared" si="23"/>
        <v>76</v>
      </c>
      <c r="O121" s="316"/>
    </row>
    <row r="122" spans="1:15" x14ac:dyDescent="0.25">
      <c r="A122" s="553" t="s">
        <v>149</v>
      </c>
      <c r="B122" s="50">
        <f t="shared" si="22"/>
        <v>323</v>
      </c>
      <c r="C122" s="50">
        <f t="shared" si="22"/>
        <v>8379.27</v>
      </c>
      <c r="D122" s="50">
        <f t="shared" si="22"/>
        <v>15</v>
      </c>
      <c r="E122" s="50">
        <f t="shared" si="22"/>
        <v>513</v>
      </c>
      <c r="F122" s="50">
        <f t="shared" si="22"/>
        <v>31</v>
      </c>
      <c r="G122" s="50">
        <f t="shared" si="22"/>
        <v>798</v>
      </c>
      <c r="H122" s="50">
        <f t="shared" si="22"/>
        <v>29.3</v>
      </c>
      <c r="I122" s="50">
        <f t="shared" si="22"/>
        <v>307</v>
      </c>
      <c r="J122" s="50">
        <f t="shared" si="22"/>
        <v>8123.57</v>
      </c>
      <c r="K122" s="554">
        <f t="shared" si="23"/>
        <v>209</v>
      </c>
      <c r="L122" s="50">
        <f t="shared" si="23"/>
        <v>16</v>
      </c>
      <c r="M122" s="50">
        <f t="shared" si="23"/>
        <v>24</v>
      </c>
      <c r="N122" s="50">
        <f t="shared" si="23"/>
        <v>201</v>
      </c>
      <c r="O122" s="316"/>
    </row>
    <row r="123" spans="1:15" x14ac:dyDescent="0.25">
      <c r="A123" s="553" t="s">
        <v>154</v>
      </c>
      <c r="B123" s="50">
        <f t="shared" si="22"/>
        <v>413</v>
      </c>
      <c r="C123" s="50">
        <f t="shared" si="22"/>
        <v>9725.89</v>
      </c>
      <c r="D123" s="50">
        <f t="shared" si="22"/>
        <v>30</v>
      </c>
      <c r="E123" s="50">
        <f t="shared" si="22"/>
        <v>1030</v>
      </c>
      <c r="F123" s="50">
        <f t="shared" si="22"/>
        <v>36</v>
      </c>
      <c r="G123" s="50">
        <f t="shared" si="22"/>
        <v>840</v>
      </c>
      <c r="H123" s="50">
        <f t="shared" si="22"/>
        <v>52.91</v>
      </c>
      <c r="I123" s="50">
        <f t="shared" si="22"/>
        <v>407</v>
      </c>
      <c r="J123" s="50">
        <f t="shared" si="22"/>
        <v>9968.7999999999993</v>
      </c>
      <c r="K123" s="554">
        <f t="shared" si="23"/>
        <v>234</v>
      </c>
      <c r="L123" s="50">
        <f t="shared" si="23"/>
        <v>29</v>
      </c>
      <c r="M123" s="50">
        <f t="shared" si="23"/>
        <v>26</v>
      </c>
      <c r="N123" s="50">
        <f t="shared" si="23"/>
        <v>237</v>
      </c>
      <c r="O123" s="316"/>
    </row>
    <row r="124" spans="1:15" x14ac:dyDescent="0.25">
      <c r="A124" s="553" t="s">
        <v>160</v>
      </c>
      <c r="B124" s="50">
        <f t="shared" si="22"/>
        <v>286</v>
      </c>
      <c r="C124" s="50">
        <f t="shared" si="22"/>
        <v>6390.43</v>
      </c>
      <c r="D124" s="50">
        <f t="shared" si="22"/>
        <v>14</v>
      </c>
      <c r="E124" s="50">
        <f t="shared" si="22"/>
        <v>413</v>
      </c>
      <c r="F124" s="50">
        <f t="shared" si="22"/>
        <v>19</v>
      </c>
      <c r="G124" s="50">
        <f t="shared" si="22"/>
        <v>665</v>
      </c>
      <c r="H124" s="50">
        <f t="shared" si="22"/>
        <v>23.94</v>
      </c>
      <c r="I124" s="50">
        <f t="shared" si="22"/>
        <v>281</v>
      </c>
      <c r="J124" s="50">
        <f t="shared" si="22"/>
        <v>6162.37</v>
      </c>
      <c r="K124" s="554">
        <f t="shared" si="23"/>
        <v>142</v>
      </c>
      <c r="L124" s="50">
        <f t="shared" si="23"/>
        <v>12</v>
      </c>
      <c r="M124" s="50">
        <f t="shared" si="23"/>
        <v>15</v>
      </c>
      <c r="N124" s="50">
        <f t="shared" si="23"/>
        <v>139</v>
      </c>
      <c r="O124" s="316"/>
    </row>
    <row r="125" spans="1:15" x14ac:dyDescent="0.25">
      <c r="A125" s="553" t="s">
        <v>164</v>
      </c>
      <c r="B125" s="50">
        <f t="shared" si="22"/>
        <v>201</v>
      </c>
      <c r="C125" s="50">
        <f t="shared" si="22"/>
        <v>6259.69</v>
      </c>
      <c r="D125" s="50">
        <f t="shared" si="22"/>
        <v>7</v>
      </c>
      <c r="E125" s="50">
        <f t="shared" si="22"/>
        <v>244</v>
      </c>
      <c r="F125" s="50">
        <f t="shared" si="22"/>
        <v>12</v>
      </c>
      <c r="G125" s="50">
        <f t="shared" si="22"/>
        <v>212</v>
      </c>
      <c r="H125" s="50">
        <f t="shared" si="22"/>
        <v>13.88</v>
      </c>
      <c r="I125" s="50">
        <f t="shared" si="22"/>
        <v>196</v>
      </c>
      <c r="J125" s="50">
        <f t="shared" si="22"/>
        <v>6305.57</v>
      </c>
      <c r="K125" s="554">
        <f t="shared" si="23"/>
        <v>241</v>
      </c>
      <c r="L125" s="50">
        <f t="shared" si="23"/>
        <v>24</v>
      </c>
      <c r="M125" s="50">
        <f t="shared" si="23"/>
        <v>26</v>
      </c>
      <c r="N125" s="50">
        <f t="shared" si="23"/>
        <v>239</v>
      </c>
      <c r="O125" s="316"/>
    </row>
    <row r="126" spans="1:15" x14ac:dyDescent="0.25">
      <c r="A126" s="553" t="s">
        <v>181</v>
      </c>
      <c r="B126" s="50">
        <f t="shared" si="22"/>
        <v>254</v>
      </c>
      <c r="C126" s="50">
        <f t="shared" si="22"/>
        <v>7661</v>
      </c>
      <c r="D126" s="50">
        <f t="shared" si="22"/>
        <v>16</v>
      </c>
      <c r="E126" s="50">
        <f t="shared" si="22"/>
        <v>643.08000000000004</v>
      </c>
      <c r="F126" s="50">
        <f t="shared" si="22"/>
        <v>22</v>
      </c>
      <c r="G126" s="50">
        <f t="shared" si="22"/>
        <v>556</v>
      </c>
      <c r="H126" s="50">
        <f t="shared" si="22"/>
        <v>21</v>
      </c>
      <c r="I126" s="50">
        <f t="shared" si="22"/>
        <v>248</v>
      </c>
      <c r="J126" s="50">
        <f t="shared" si="22"/>
        <v>7769.08</v>
      </c>
      <c r="K126" s="554">
        <f t="shared" si="23"/>
        <v>175</v>
      </c>
      <c r="L126" s="50">
        <f t="shared" si="23"/>
        <v>21</v>
      </c>
      <c r="M126" s="50">
        <f t="shared" si="23"/>
        <v>15</v>
      </c>
      <c r="N126" s="50">
        <f t="shared" si="23"/>
        <v>181</v>
      </c>
      <c r="O126" s="316"/>
    </row>
    <row r="127" spans="1:15" x14ac:dyDescent="0.25">
      <c r="A127" s="553" t="s">
        <v>183</v>
      </c>
      <c r="B127" s="50">
        <f t="shared" ref="B127:J136" si="24">IF($B$3="Home childcarer", "-", IF(ISERROR(VLOOKUP($B$3&amp;$A127&amp;IF(ISERROR(MATCH($A127,GOR_PP,0))=TRUE,""," total")&amp;period_pp,joinersandleavers,COLUMN()+4,FALSE))=TRUE,0,VLOOKUP($B$3&amp;$A127&amp;IF(ISERROR(MATCH($A127,GOR_PP,0))=TRUE,""," total")&amp;period_pp,joinersandleavers,COLUMN()+4,FALSE)))</f>
        <v>271</v>
      </c>
      <c r="C127" s="50">
        <f t="shared" si="24"/>
        <v>8554.36</v>
      </c>
      <c r="D127" s="50">
        <f t="shared" si="24"/>
        <v>14</v>
      </c>
      <c r="E127" s="50">
        <f t="shared" si="24"/>
        <v>399.47</v>
      </c>
      <c r="F127" s="50">
        <f t="shared" si="24"/>
        <v>15</v>
      </c>
      <c r="G127" s="50">
        <f t="shared" si="24"/>
        <v>590.49</v>
      </c>
      <c r="H127" s="50">
        <f t="shared" si="24"/>
        <v>41.52</v>
      </c>
      <c r="I127" s="50">
        <f t="shared" si="24"/>
        <v>270</v>
      </c>
      <c r="J127" s="50">
        <f t="shared" si="24"/>
        <v>8404.86</v>
      </c>
      <c r="K127" s="554">
        <f t="shared" si="23"/>
        <v>139</v>
      </c>
      <c r="L127" s="50">
        <f t="shared" si="23"/>
        <v>8</v>
      </c>
      <c r="M127" s="50">
        <f t="shared" si="23"/>
        <v>20</v>
      </c>
      <c r="N127" s="50">
        <f t="shared" si="23"/>
        <v>127</v>
      </c>
      <c r="O127" s="316"/>
    </row>
    <row r="128" spans="1:15" x14ac:dyDescent="0.25">
      <c r="A128" s="553" t="s">
        <v>199</v>
      </c>
      <c r="B128" s="50">
        <f t="shared" si="24"/>
        <v>337</v>
      </c>
      <c r="C128" s="50">
        <f t="shared" si="24"/>
        <v>7717.07</v>
      </c>
      <c r="D128" s="50">
        <f t="shared" si="24"/>
        <v>11</v>
      </c>
      <c r="E128" s="50">
        <f t="shared" si="24"/>
        <v>430</v>
      </c>
      <c r="F128" s="50">
        <f t="shared" si="24"/>
        <v>21</v>
      </c>
      <c r="G128" s="50">
        <f t="shared" si="24"/>
        <v>397</v>
      </c>
      <c r="H128" s="50">
        <f t="shared" si="24"/>
        <v>57.97</v>
      </c>
      <c r="I128" s="50">
        <f t="shared" si="24"/>
        <v>327</v>
      </c>
      <c r="J128" s="50">
        <f t="shared" si="24"/>
        <v>7808.04</v>
      </c>
      <c r="K128" s="554">
        <f t="shared" ref="K128:N137" si="25">IF(ISERROR(VLOOKUP($B$3&amp;$A128&amp;IF(ISERROR(MATCH($A128,GOR_PP,0))=TRUE,""," total")&amp;period_pp,joinersandleavers,COLUMN()+4,FALSE))=TRUE,0,VLOOKUP($B$3&amp;$A128&amp;IF(ISERROR(MATCH($A128,GOR_PP,0))=TRUE,""," total")&amp;period_pp,joinersandleavers,COLUMN()+4,FALSE))</f>
        <v>238</v>
      </c>
      <c r="L128" s="50">
        <f t="shared" si="25"/>
        <v>23</v>
      </c>
      <c r="M128" s="50">
        <f t="shared" si="25"/>
        <v>31</v>
      </c>
      <c r="N128" s="50">
        <f t="shared" si="25"/>
        <v>230</v>
      </c>
      <c r="O128" s="316"/>
    </row>
    <row r="129" spans="1:15" x14ac:dyDescent="0.25">
      <c r="A129" s="553" t="s">
        <v>208</v>
      </c>
      <c r="B129" s="50">
        <f t="shared" si="24"/>
        <v>252</v>
      </c>
      <c r="C129" s="50">
        <f t="shared" si="24"/>
        <v>5553.2</v>
      </c>
      <c r="D129" s="50">
        <f t="shared" si="24"/>
        <v>10</v>
      </c>
      <c r="E129" s="50">
        <f t="shared" si="24"/>
        <v>137</v>
      </c>
      <c r="F129" s="50">
        <f t="shared" si="24"/>
        <v>14</v>
      </c>
      <c r="G129" s="50">
        <f t="shared" si="24"/>
        <v>210</v>
      </c>
      <c r="H129" s="50">
        <f t="shared" si="24"/>
        <v>26.9</v>
      </c>
      <c r="I129" s="50">
        <f t="shared" si="24"/>
        <v>248</v>
      </c>
      <c r="J129" s="50">
        <f t="shared" si="24"/>
        <v>5507.1</v>
      </c>
      <c r="K129" s="554">
        <f t="shared" si="25"/>
        <v>118</v>
      </c>
      <c r="L129" s="50">
        <f t="shared" si="25"/>
        <v>17</v>
      </c>
      <c r="M129" s="50">
        <f t="shared" si="25"/>
        <v>20</v>
      </c>
      <c r="N129" s="50">
        <f t="shared" si="25"/>
        <v>115</v>
      </c>
      <c r="O129" s="316"/>
    </row>
    <row r="130" spans="1:15" x14ac:dyDescent="0.25">
      <c r="A130" s="553" t="s">
        <v>214</v>
      </c>
      <c r="B130" s="50">
        <f t="shared" si="24"/>
        <v>179</v>
      </c>
      <c r="C130" s="50">
        <f t="shared" si="24"/>
        <v>5779.47</v>
      </c>
      <c r="D130" s="50">
        <f t="shared" si="24"/>
        <v>7</v>
      </c>
      <c r="E130" s="50">
        <f t="shared" si="24"/>
        <v>86.47</v>
      </c>
      <c r="F130" s="50">
        <f t="shared" si="24"/>
        <v>11</v>
      </c>
      <c r="G130" s="50">
        <f t="shared" si="24"/>
        <v>324.49</v>
      </c>
      <c r="H130" s="50">
        <f t="shared" si="24"/>
        <v>127.96</v>
      </c>
      <c r="I130" s="50">
        <f t="shared" si="24"/>
        <v>175</v>
      </c>
      <c r="J130" s="50">
        <f t="shared" si="24"/>
        <v>5669.41</v>
      </c>
      <c r="K130" s="554">
        <f t="shared" si="25"/>
        <v>88</v>
      </c>
      <c r="L130" s="50">
        <f t="shared" si="25"/>
        <v>12</v>
      </c>
      <c r="M130" s="50">
        <f t="shared" si="25"/>
        <v>16</v>
      </c>
      <c r="N130" s="50">
        <f t="shared" si="25"/>
        <v>84</v>
      </c>
      <c r="O130" s="316"/>
    </row>
    <row r="131" spans="1:15" x14ac:dyDescent="0.25">
      <c r="A131" s="553" t="s">
        <v>218</v>
      </c>
      <c r="B131" s="50">
        <f t="shared" si="24"/>
        <v>262</v>
      </c>
      <c r="C131" s="50">
        <f t="shared" si="24"/>
        <v>6910.45</v>
      </c>
      <c r="D131" s="50">
        <f t="shared" si="24"/>
        <v>9</v>
      </c>
      <c r="E131" s="50">
        <f t="shared" si="24"/>
        <v>247.47</v>
      </c>
      <c r="F131" s="50">
        <f t="shared" si="24"/>
        <v>16</v>
      </c>
      <c r="G131" s="50">
        <f t="shared" si="24"/>
        <v>397.98</v>
      </c>
      <c r="H131" s="50">
        <f t="shared" si="24"/>
        <v>129.94</v>
      </c>
      <c r="I131" s="50">
        <f t="shared" si="24"/>
        <v>255</v>
      </c>
      <c r="J131" s="50">
        <f t="shared" si="24"/>
        <v>6889.88</v>
      </c>
      <c r="K131" s="554">
        <f t="shared" si="25"/>
        <v>191</v>
      </c>
      <c r="L131" s="50">
        <f t="shared" si="25"/>
        <v>21</v>
      </c>
      <c r="M131" s="50">
        <f t="shared" si="25"/>
        <v>29</v>
      </c>
      <c r="N131" s="50">
        <f t="shared" si="25"/>
        <v>183</v>
      </c>
      <c r="O131" s="316"/>
    </row>
    <row r="132" spans="1:15" x14ac:dyDescent="0.25">
      <c r="A132" s="553" t="s">
        <v>219</v>
      </c>
      <c r="B132" s="50">
        <f t="shared" si="24"/>
        <v>321</v>
      </c>
      <c r="C132" s="50">
        <f t="shared" si="24"/>
        <v>10521.07</v>
      </c>
      <c r="D132" s="50">
        <f t="shared" si="24"/>
        <v>10</v>
      </c>
      <c r="E132" s="50">
        <f t="shared" si="24"/>
        <v>384</v>
      </c>
      <c r="F132" s="50">
        <f t="shared" si="24"/>
        <v>17</v>
      </c>
      <c r="G132" s="50">
        <f t="shared" si="24"/>
        <v>384.49</v>
      </c>
      <c r="H132" s="50">
        <f t="shared" si="24"/>
        <v>23.38</v>
      </c>
      <c r="I132" s="50">
        <f t="shared" si="24"/>
        <v>314</v>
      </c>
      <c r="J132" s="50">
        <f t="shared" si="24"/>
        <v>10543.96</v>
      </c>
      <c r="K132" s="554">
        <f t="shared" si="25"/>
        <v>174</v>
      </c>
      <c r="L132" s="50">
        <f t="shared" si="25"/>
        <v>21</v>
      </c>
      <c r="M132" s="50">
        <f t="shared" si="25"/>
        <v>34</v>
      </c>
      <c r="N132" s="50">
        <f t="shared" si="25"/>
        <v>161</v>
      </c>
      <c r="O132" s="316"/>
    </row>
    <row r="133" spans="1:15" x14ac:dyDescent="0.25">
      <c r="A133" s="553" t="s">
        <v>225</v>
      </c>
      <c r="B133" s="50">
        <f t="shared" si="24"/>
        <v>130</v>
      </c>
      <c r="C133" s="50">
        <f t="shared" si="24"/>
        <v>4245.9799999999996</v>
      </c>
      <c r="D133" s="50">
        <f t="shared" si="24"/>
        <v>10</v>
      </c>
      <c r="E133" s="50">
        <f t="shared" si="24"/>
        <v>289.47000000000003</v>
      </c>
      <c r="F133" s="50">
        <f t="shared" si="24"/>
        <v>7</v>
      </c>
      <c r="G133" s="50">
        <f t="shared" si="24"/>
        <v>132</v>
      </c>
      <c r="H133" s="50">
        <f t="shared" si="24"/>
        <v>26.96</v>
      </c>
      <c r="I133" s="50">
        <f t="shared" si="24"/>
        <v>133</v>
      </c>
      <c r="J133" s="50">
        <f t="shared" si="24"/>
        <v>4430.41</v>
      </c>
      <c r="K133" s="554">
        <f t="shared" si="25"/>
        <v>49</v>
      </c>
      <c r="L133" s="50">
        <f t="shared" si="25"/>
        <v>3</v>
      </c>
      <c r="M133" s="50">
        <f t="shared" si="25"/>
        <v>7</v>
      </c>
      <c r="N133" s="50">
        <f t="shared" si="25"/>
        <v>45</v>
      </c>
      <c r="O133" s="316"/>
    </row>
    <row r="134" spans="1:15" ht="22.5" customHeight="1" x14ac:dyDescent="0.25">
      <c r="A134" s="549" t="s">
        <v>242</v>
      </c>
      <c r="B134" s="550">
        <f t="shared" si="24"/>
        <v>9256</v>
      </c>
      <c r="C134" s="550">
        <f t="shared" si="24"/>
        <v>241783.59</v>
      </c>
      <c r="D134" s="550">
        <f t="shared" si="24"/>
        <v>459</v>
      </c>
      <c r="E134" s="550">
        <f t="shared" si="24"/>
        <v>14035.54</v>
      </c>
      <c r="F134" s="550">
        <f t="shared" si="24"/>
        <v>515</v>
      </c>
      <c r="G134" s="550">
        <f t="shared" si="24"/>
        <v>11675.01</v>
      </c>
      <c r="H134" s="550">
        <f t="shared" si="24"/>
        <v>841.22</v>
      </c>
      <c r="I134" s="550">
        <f t="shared" si="24"/>
        <v>9200</v>
      </c>
      <c r="J134" s="550">
        <f t="shared" si="24"/>
        <v>244985.34</v>
      </c>
      <c r="K134" s="551">
        <f t="shared" si="25"/>
        <v>2641</v>
      </c>
      <c r="L134" s="550">
        <f t="shared" si="25"/>
        <v>264</v>
      </c>
      <c r="M134" s="550">
        <f t="shared" si="25"/>
        <v>417</v>
      </c>
      <c r="N134" s="550">
        <f t="shared" si="25"/>
        <v>2488</v>
      </c>
      <c r="O134" s="552"/>
    </row>
    <row r="135" spans="1:15" x14ac:dyDescent="0.25">
      <c r="A135" s="553" t="s">
        <v>93</v>
      </c>
      <c r="B135" s="50">
        <f t="shared" si="24"/>
        <v>201</v>
      </c>
      <c r="C135" s="50">
        <f t="shared" si="24"/>
        <v>4059.49</v>
      </c>
      <c r="D135" s="50">
        <f t="shared" si="24"/>
        <v>13</v>
      </c>
      <c r="E135" s="50">
        <f t="shared" si="24"/>
        <v>245</v>
      </c>
      <c r="F135" s="50">
        <f t="shared" si="24"/>
        <v>20</v>
      </c>
      <c r="G135" s="50">
        <f t="shared" si="24"/>
        <v>438</v>
      </c>
      <c r="H135" s="50">
        <f t="shared" si="24"/>
        <v>34.979999999999997</v>
      </c>
      <c r="I135" s="50">
        <f t="shared" si="24"/>
        <v>194</v>
      </c>
      <c r="J135" s="50">
        <f t="shared" si="24"/>
        <v>3901.47</v>
      </c>
      <c r="K135" s="554">
        <f t="shared" si="25"/>
        <v>37</v>
      </c>
      <c r="L135" s="50">
        <f t="shared" si="25"/>
        <v>2</v>
      </c>
      <c r="M135" s="50">
        <f t="shared" si="25"/>
        <v>4</v>
      </c>
      <c r="N135" s="50">
        <f t="shared" si="25"/>
        <v>35</v>
      </c>
      <c r="O135" s="316"/>
    </row>
    <row r="136" spans="1:15" x14ac:dyDescent="0.25">
      <c r="A136" s="553" t="s">
        <v>96</v>
      </c>
      <c r="B136" s="50">
        <f t="shared" si="24"/>
        <v>197</v>
      </c>
      <c r="C136" s="50">
        <f t="shared" si="24"/>
        <v>7133</v>
      </c>
      <c r="D136" s="50">
        <f t="shared" si="24"/>
        <v>8</v>
      </c>
      <c r="E136" s="50">
        <f t="shared" si="24"/>
        <v>344</v>
      </c>
      <c r="F136" s="50">
        <f t="shared" si="24"/>
        <v>9</v>
      </c>
      <c r="G136" s="50">
        <f t="shared" si="24"/>
        <v>223</v>
      </c>
      <c r="H136" s="50">
        <f t="shared" si="24"/>
        <v>72</v>
      </c>
      <c r="I136" s="50">
        <f t="shared" si="24"/>
        <v>196</v>
      </c>
      <c r="J136" s="50">
        <f t="shared" si="24"/>
        <v>7326</v>
      </c>
      <c r="K136" s="554">
        <f t="shared" si="25"/>
        <v>58</v>
      </c>
      <c r="L136" s="50">
        <f t="shared" si="25"/>
        <v>8</v>
      </c>
      <c r="M136" s="50">
        <f t="shared" si="25"/>
        <v>14</v>
      </c>
      <c r="N136" s="50">
        <f t="shared" si="25"/>
        <v>52</v>
      </c>
      <c r="O136" s="316"/>
    </row>
    <row r="137" spans="1:15" x14ac:dyDescent="0.25">
      <c r="A137" s="553" t="s">
        <v>99</v>
      </c>
      <c r="B137" s="50">
        <f t="shared" ref="B137:J146" si="26">IF($B$3="Home childcarer", "-", IF(ISERROR(VLOOKUP($B$3&amp;$A137&amp;IF(ISERROR(MATCH($A137,GOR_PP,0))=TRUE,""," total")&amp;period_pp,joinersandleavers,COLUMN()+4,FALSE))=TRUE,0,VLOOKUP($B$3&amp;$A137&amp;IF(ISERROR(MATCH($A137,GOR_PP,0))=TRUE,""," total")&amp;period_pp,joinersandleavers,COLUMN()+4,FALSE)))</f>
        <v>688</v>
      </c>
      <c r="C137" s="50">
        <f t="shared" si="26"/>
        <v>17993.18</v>
      </c>
      <c r="D137" s="50">
        <f t="shared" si="26"/>
        <v>36</v>
      </c>
      <c r="E137" s="50">
        <f t="shared" si="26"/>
        <v>1167</v>
      </c>
      <c r="F137" s="50">
        <f t="shared" si="26"/>
        <v>47</v>
      </c>
      <c r="G137" s="50">
        <f t="shared" si="26"/>
        <v>1158.5999999999999</v>
      </c>
      <c r="H137" s="50">
        <f t="shared" si="26"/>
        <v>25.83</v>
      </c>
      <c r="I137" s="50">
        <f t="shared" si="26"/>
        <v>677</v>
      </c>
      <c r="J137" s="50">
        <f t="shared" si="26"/>
        <v>18027.41</v>
      </c>
      <c r="K137" s="554">
        <f t="shared" si="25"/>
        <v>215</v>
      </c>
      <c r="L137" s="50">
        <f t="shared" si="25"/>
        <v>23</v>
      </c>
      <c r="M137" s="50">
        <f t="shared" si="25"/>
        <v>29</v>
      </c>
      <c r="N137" s="50">
        <f t="shared" si="25"/>
        <v>209</v>
      </c>
      <c r="O137" s="316"/>
    </row>
    <row r="138" spans="1:15" x14ac:dyDescent="0.25">
      <c r="A138" s="553" t="s">
        <v>122</v>
      </c>
      <c r="B138" s="50">
        <f t="shared" si="26"/>
        <v>325</v>
      </c>
      <c r="C138" s="50">
        <f t="shared" si="26"/>
        <v>8663.9599999999991</v>
      </c>
      <c r="D138" s="50">
        <f t="shared" si="26"/>
        <v>22</v>
      </c>
      <c r="E138" s="50">
        <f t="shared" si="26"/>
        <v>642.47</v>
      </c>
      <c r="F138" s="50">
        <f t="shared" si="26"/>
        <v>10</v>
      </c>
      <c r="G138" s="50">
        <f t="shared" si="26"/>
        <v>243.49</v>
      </c>
      <c r="H138" s="50">
        <f t="shared" si="26"/>
        <v>-14.06</v>
      </c>
      <c r="I138" s="50">
        <f t="shared" si="26"/>
        <v>337</v>
      </c>
      <c r="J138" s="50">
        <f t="shared" si="26"/>
        <v>9048.8799999999992</v>
      </c>
      <c r="K138" s="554">
        <f t="shared" ref="K138:N147" si="27">IF(ISERROR(VLOOKUP($B$3&amp;$A138&amp;IF(ISERROR(MATCH($A138,GOR_PP,0))=TRUE,""," total")&amp;period_pp,joinersandleavers,COLUMN()+4,FALSE))=TRUE,0,VLOOKUP($B$3&amp;$A138&amp;IF(ISERROR(MATCH($A138,GOR_PP,0))=TRUE,""," total")&amp;period_pp,joinersandleavers,COLUMN()+4,FALSE))</f>
        <v>83</v>
      </c>
      <c r="L138" s="50">
        <f t="shared" si="27"/>
        <v>11</v>
      </c>
      <c r="M138" s="50">
        <f t="shared" si="27"/>
        <v>18</v>
      </c>
      <c r="N138" s="50">
        <f t="shared" si="27"/>
        <v>76</v>
      </c>
      <c r="O138" s="316"/>
    </row>
    <row r="139" spans="1:15" x14ac:dyDescent="0.25">
      <c r="A139" s="553" t="s">
        <v>131</v>
      </c>
      <c r="B139" s="50">
        <f t="shared" si="26"/>
        <v>1517</v>
      </c>
      <c r="C139" s="50">
        <f t="shared" si="26"/>
        <v>40232.92</v>
      </c>
      <c r="D139" s="50">
        <f t="shared" si="26"/>
        <v>74</v>
      </c>
      <c r="E139" s="50">
        <f t="shared" si="26"/>
        <v>2596.31</v>
      </c>
      <c r="F139" s="50">
        <f t="shared" si="26"/>
        <v>78</v>
      </c>
      <c r="G139" s="50">
        <f t="shared" si="26"/>
        <v>1467.98</v>
      </c>
      <c r="H139" s="50">
        <f t="shared" si="26"/>
        <v>146.93</v>
      </c>
      <c r="I139" s="50">
        <f t="shared" si="26"/>
        <v>1513</v>
      </c>
      <c r="J139" s="50">
        <f t="shared" si="26"/>
        <v>41508.18</v>
      </c>
      <c r="K139" s="554">
        <f t="shared" si="27"/>
        <v>450</v>
      </c>
      <c r="L139" s="50">
        <f t="shared" si="27"/>
        <v>39</v>
      </c>
      <c r="M139" s="50">
        <f t="shared" si="27"/>
        <v>70</v>
      </c>
      <c r="N139" s="50">
        <f t="shared" si="27"/>
        <v>419</v>
      </c>
      <c r="O139" s="316"/>
    </row>
    <row r="140" spans="1:15" x14ac:dyDescent="0.25">
      <c r="A140" s="553" t="s">
        <v>140</v>
      </c>
      <c r="B140" s="50">
        <f t="shared" si="26"/>
        <v>63</v>
      </c>
      <c r="C140" s="50">
        <f t="shared" si="26"/>
        <v>2203</v>
      </c>
      <c r="D140" s="50">
        <f t="shared" si="26"/>
        <v>1</v>
      </c>
      <c r="E140" s="50">
        <f t="shared" si="26"/>
        <v>6</v>
      </c>
      <c r="F140" s="50">
        <f t="shared" si="26"/>
        <v>1</v>
      </c>
      <c r="G140" s="50">
        <f t="shared" si="26"/>
        <v>4</v>
      </c>
      <c r="H140" s="50">
        <f t="shared" si="26"/>
        <v>6</v>
      </c>
      <c r="I140" s="50">
        <f t="shared" si="26"/>
        <v>63</v>
      </c>
      <c r="J140" s="50">
        <f t="shared" si="26"/>
        <v>2211</v>
      </c>
      <c r="K140" s="554">
        <f t="shared" si="27"/>
        <v>21</v>
      </c>
      <c r="L140" s="50">
        <f t="shared" si="27"/>
        <v>2</v>
      </c>
      <c r="M140" s="50">
        <f t="shared" si="27"/>
        <v>0</v>
      </c>
      <c r="N140" s="50">
        <f t="shared" si="27"/>
        <v>23</v>
      </c>
      <c r="O140" s="316"/>
    </row>
    <row r="141" spans="1:15" x14ac:dyDescent="0.25">
      <c r="A141" s="553" t="s">
        <v>144</v>
      </c>
      <c r="B141" s="50">
        <f t="shared" si="26"/>
        <v>1462</v>
      </c>
      <c r="C141" s="50">
        <f t="shared" si="26"/>
        <v>36173.050000000003</v>
      </c>
      <c r="D141" s="50">
        <f t="shared" si="26"/>
        <v>86</v>
      </c>
      <c r="E141" s="50">
        <f t="shared" si="26"/>
        <v>2120</v>
      </c>
      <c r="F141" s="50">
        <f t="shared" si="26"/>
        <v>93</v>
      </c>
      <c r="G141" s="50">
        <f t="shared" si="26"/>
        <v>1822.47</v>
      </c>
      <c r="H141" s="50">
        <f t="shared" si="26"/>
        <v>-50.65</v>
      </c>
      <c r="I141" s="50">
        <f t="shared" si="26"/>
        <v>1455</v>
      </c>
      <c r="J141" s="50">
        <f t="shared" si="26"/>
        <v>36419.93</v>
      </c>
      <c r="K141" s="554">
        <f t="shared" si="27"/>
        <v>377</v>
      </c>
      <c r="L141" s="50">
        <f t="shared" si="27"/>
        <v>53</v>
      </c>
      <c r="M141" s="50">
        <f t="shared" si="27"/>
        <v>69</v>
      </c>
      <c r="N141" s="50">
        <f t="shared" si="27"/>
        <v>361</v>
      </c>
      <c r="O141" s="316"/>
    </row>
    <row r="142" spans="1:15" x14ac:dyDescent="0.25">
      <c r="A142" s="553" t="s">
        <v>159</v>
      </c>
      <c r="B142" s="50">
        <f t="shared" si="26"/>
        <v>257</v>
      </c>
      <c r="C142" s="50">
        <f t="shared" si="26"/>
        <v>5806.98</v>
      </c>
      <c r="D142" s="50">
        <f t="shared" si="26"/>
        <v>10</v>
      </c>
      <c r="E142" s="50">
        <f t="shared" si="26"/>
        <v>319.47000000000003</v>
      </c>
      <c r="F142" s="50">
        <f t="shared" si="26"/>
        <v>14</v>
      </c>
      <c r="G142" s="50">
        <f t="shared" si="26"/>
        <v>293</v>
      </c>
      <c r="H142" s="50">
        <f t="shared" si="26"/>
        <v>-88.04</v>
      </c>
      <c r="I142" s="50">
        <f t="shared" si="26"/>
        <v>253</v>
      </c>
      <c r="J142" s="50">
        <f t="shared" si="26"/>
        <v>5745.41</v>
      </c>
      <c r="K142" s="554">
        <f t="shared" si="27"/>
        <v>67</v>
      </c>
      <c r="L142" s="50">
        <f t="shared" si="27"/>
        <v>6</v>
      </c>
      <c r="M142" s="50">
        <f t="shared" si="27"/>
        <v>7</v>
      </c>
      <c r="N142" s="50">
        <f t="shared" si="27"/>
        <v>66</v>
      </c>
      <c r="O142" s="316"/>
    </row>
    <row r="143" spans="1:15" x14ac:dyDescent="0.25">
      <c r="A143" s="553" t="s">
        <v>162</v>
      </c>
      <c r="B143" s="50">
        <f t="shared" si="26"/>
        <v>272</v>
      </c>
      <c r="C143" s="50">
        <f t="shared" si="26"/>
        <v>7638.49</v>
      </c>
      <c r="D143" s="50">
        <f t="shared" si="26"/>
        <v>14</v>
      </c>
      <c r="E143" s="50">
        <f t="shared" si="26"/>
        <v>514</v>
      </c>
      <c r="F143" s="50">
        <f t="shared" si="26"/>
        <v>20</v>
      </c>
      <c r="G143" s="50">
        <f t="shared" si="26"/>
        <v>590</v>
      </c>
      <c r="H143" s="50">
        <f t="shared" si="26"/>
        <v>74.510000000000005</v>
      </c>
      <c r="I143" s="50">
        <f t="shared" si="26"/>
        <v>266</v>
      </c>
      <c r="J143" s="50">
        <f t="shared" si="26"/>
        <v>7637</v>
      </c>
      <c r="K143" s="554">
        <f t="shared" si="27"/>
        <v>103</v>
      </c>
      <c r="L143" s="50">
        <f t="shared" si="27"/>
        <v>11</v>
      </c>
      <c r="M143" s="50">
        <f t="shared" si="27"/>
        <v>11</v>
      </c>
      <c r="N143" s="50">
        <f t="shared" si="27"/>
        <v>103</v>
      </c>
      <c r="O143" s="316"/>
    </row>
    <row r="144" spans="1:15" x14ac:dyDescent="0.25">
      <c r="A144" s="553" t="s">
        <v>176</v>
      </c>
      <c r="B144" s="50">
        <f t="shared" si="26"/>
        <v>646</v>
      </c>
      <c r="C144" s="50">
        <f t="shared" si="26"/>
        <v>17208.650000000001</v>
      </c>
      <c r="D144" s="50">
        <f t="shared" si="26"/>
        <v>33</v>
      </c>
      <c r="E144" s="50">
        <f t="shared" si="26"/>
        <v>1274.4100000000001</v>
      </c>
      <c r="F144" s="50">
        <f t="shared" si="26"/>
        <v>39</v>
      </c>
      <c r="G144" s="50">
        <f t="shared" si="26"/>
        <v>1304</v>
      </c>
      <c r="H144" s="50">
        <f t="shared" si="26"/>
        <v>6.2</v>
      </c>
      <c r="I144" s="50">
        <f t="shared" si="26"/>
        <v>640</v>
      </c>
      <c r="J144" s="50">
        <f t="shared" si="26"/>
        <v>17185.259999999998</v>
      </c>
      <c r="K144" s="554">
        <f t="shared" si="27"/>
        <v>234</v>
      </c>
      <c r="L144" s="50">
        <f t="shared" si="27"/>
        <v>25</v>
      </c>
      <c r="M144" s="50">
        <f t="shared" si="27"/>
        <v>52</v>
      </c>
      <c r="N144" s="50">
        <f t="shared" si="27"/>
        <v>207</v>
      </c>
      <c r="O144" s="316"/>
    </row>
    <row r="145" spans="1:15" x14ac:dyDescent="0.25">
      <c r="A145" s="553" t="s">
        <v>179</v>
      </c>
      <c r="B145" s="50">
        <f t="shared" si="26"/>
        <v>153</v>
      </c>
      <c r="C145" s="50">
        <f t="shared" si="26"/>
        <v>4516</v>
      </c>
      <c r="D145" s="50">
        <f t="shared" si="26"/>
        <v>8</v>
      </c>
      <c r="E145" s="50">
        <f t="shared" si="26"/>
        <v>399</v>
      </c>
      <c r="F145" s="50">
        <f t="shared" si="26"/>
        <v>4</v>
      </c>
      <c r="G145" s="50">
        <f t="shared" si="26"/>
        <v>154</v>
      </c>
      <c r="H145" s="50">
        <f t="shared" si="26"/>
        <v>73.55</v>
      </c>
      <c r="I145" s="50">
        <f t="shared" si="26"/>
        <v>157</v>
      </c>
      <c r="J145" s="50">
        <f t="shared" si="26"/>
        <v>4834.55</v>
      </c>
      <c r="K145" s="554">
        <f t="shared" si="27"/>
        <v>29</v>
      </c>
      <c r="L145" s="50">
        <f t="shared" si="27"/>
        <v>7</v>
      </c>
      <c r="M145" s="50">
        <f t="shared" si="27"/>
        <v>8</v>
      </c>
      <c r="N145" s="50">
        <f t="shared" si="27"/>
        <v>28</v>
      </c>
      <c r="O145" s="316"/>
    </row>
    <row r="146" spans="1:15" x14ac:dyDescent="0.25">
      <c r="A146" s="553" t="s">
        <v>180</v>
      </c>
      <c r="B146" s="50">
        <f t="shared" si="26"/>
        <v>154</v>
      </c>
      <c r="C146" s="50">
        <f t="shared" si="26"/>
        <v>4293.49</v>
      </c>
      <c r="D146" s="50">
        <f t="shared" si="26"/>
        <v>7</v>
      </c>
      <c r="E146" s="50">
        <f t="shared" si="26"/>
        <v>74</v>
      </c>
      <c r="F146" s="50">
        <f t="shared" si="26"/>
        <v>7</v>
      </c>
      <c r="G146" s="50">
        <f t="shared" si="26"/>
        <v>176</v>
      </c>
      <c r="H146" s="50">
        <f t="shared" si="26"/>
        <v>79.45</v>
      </c>
      <c r="I146" s="50">
        <f t="shared" si="26"/>
        <v>154</v>
      </c>
      <c r="J146" s="50">
        <f t="shared" si="26"/>
        <v>4270.9399999999996</v>
      </c>
      <c r="K146" s="554">
        <f t="shared" si="27"/>
        <v>40</v>
      </c>
      <c r="L146" s="50">
        <f t="shared" si="27"/>
        <v>4</v>
      </c>
      <c r="M146" s="50">
        <f t="shared" si="27"/>
        <v>3</v>
      </c>
      <c r="N146" s="50">
        <f t="shared" si="27"/>
        <v>41</v>
      </c>
      <c r="O146" s="316"/>
    </row>
    <row r="147" spans="1:15" x14ac:dyDescent="0.25">
      <c r="A147" s="553" t="s">
        <v>192</v>
      </c>
      <c r="B147" s="50">
        <f t="shared" ref="B147:J156" si="28">IF($B$3="Home childcarer", "-", IF(ISERROR(VLOOKUP($B$3&amp;$A147&amp;IF(ISERROR(MATCH($A147,GOR_PP,0))=TRUE,""," total")&amp;period_pp,joinersandleavers,COLUMN()+4,FALSE))=TRUE,0,VLOOKUP($B$3&amp;$A147&amp;IF(ISERROR(MATCH($A147,GOR_PP,0))=TRUE,""," total")&amp;period_pp,joinersandleavers,COLUMN()+4,FALSE)))</f>
        <v>108</v>
      </c>
      <c r="C147" s="50">
        <f t="shared" si="28"/>
        <v>2500.4899999999998</v>
      </c>
      <c r="D147" s="50">
        <f t="shared" si="28"/>
        <v>7</v>
      </c>
      <c r="E147" s="50">
        <f t="shared" si="28"/>
        <v>194</v>
      </c>
      <c r="F147" s="50">
        <f t="shared" si="28"/>
        <v>9</v>
      </c>
      <c r="G147" s="50">
        <f t="shared" si="28"/>
        <v>234</v>
      </c>
      <c r="H147" s="50">
        <f t="shared" si="28"/>
        <v>39.51</v>
      </c>
      <c r="I147" s="50">
        <f t="shared" si="28"/>
        <v>106</v>
      </c>
      <c r="J147" s="50">
        <f t="shared" si="28"/>
        <v>2500</v>
      </c>
      <c r="K147" s="554">
        <f t="shared" si="27"/>
        <v>39</v>
      </c>
      <c r="L147" s="50">
        <f t="shared" si="27"/>
        <v>1</v>
      </c>
      <c r="M147" s="50">
        <f t="shared" si="27"/>
        <v>4</v>
      </c>
      <c r="N147" s="50">
        <f t="shared" si="27"/>
        <v>36</v>
      </c>
      <c r="O147" s="316"/>
    </row>
    <row r="148" spans="1:15" x14ac:dyDescent="0.25">
      <c r="A148" s="553" t="s">
        <v>197</v>
      </c>
      <c r="B148" s="50">
        <f t="shared" si="28"/>
        <v>178</v>
      </c>
      <c r="C148" s="50">
        <f t="shared" si="28"/>
        <v>5993.47</v>
      </c>
      <c r="D148" s="50">
        <f t="shared" si="28"/>
        <v>11</v>
      </c>
      <c r="E148" s="50">
        <f t="shared" si="28"/>
        <v>421.47</v>
      </c>
      <c r="F148" s="50">
        <f t="shared" si="28"/>
        <v>7</v>
      </c>
      <c r="G148" s="50">
        <f t="shared" si="28"/>
        <v>247</v>
      </c>
      <c r="H148" s="50">
        <f t="shared" si="28"/>
        <v>-10.06</v>
      </c>
      <c r="I148" s="50">
        <f t="shared" si="28"/>
        <v>182</v>
      </c>
      <c r="J148" s="50">
        <f t="shared" si="28"/>
        <v>6157.88</v>
      </c>
      <c r="K148" s="554">
        <f t="shared" ref="K148:N157" si="29">IF(ISERROR(VLOOKUP($B$3&amp;$A148&amp;IF(ISERROR(MATCH($A148,GOR_PP,0))=TRUE,""," total")&amp;period_pp,joinersandleavers,COLUMN()+4,FALSE))=TRUE,0,VLOOKUP($B$3&amp;$A148&amp;IF(ISERROR(MATCH($A148,GOR_PP,0))=TRUE,""," total")&amp;period_pp,joinersandleavers,COLUMN()+4,FALSE))</f>
        <v>58</v>
      </c>
      <c r="L148" s="50">
        <f t="shared" si="29"/>
        <v>0</v>
      </c>
      <c r="M148" s="50">
        <f t="shared" si="29"/>
        <v>6</v>
      </c>
      <c r="N148" s="50">
        <f t="shared" si="29"/>
        <v>52</v>
      </c>
      <c r="O148" s="316"/>
    </row>
    <row r="149" spans="1:15" x14ac:dyDescent="0.25">
      <c r="A149" s="553" t="s">
        <v>207</v>
      </c>
      <c r="B149" s="50">
        <f t="shared" si="28"/>
        <v>1575</v>
      </c>
      <c r="C149" s="50">
        <f t="shared" si="28"/>
        <v>38406.300000000003</v>
      </c>
      <c r="D149" s="50">
        <f t="shared" si="28"/>
        <v>56</v>
      </c>
      <c r="E149" s="50">
        <f t="shared" si="28"/>
        <v>1575.94</v>
      </c>
      <c r="F149" s="50">
        <f t="shared" si="28"/>
        <v>71</v>
      </c>
      <c r="G149" s="50">
        <f t="shared" si="28"/>
        <v>1423.98</v>
      </c>
      <c r="H149" s="50">
        <f t="shared" si="28"/>
        <v>220.76</v>
      </c>
      <c r="I149" s="50">
        <f t="shared" si="28"/>
        <v>1560</v>
      </c>
      <c r="J149" s="50">
        <f t="shared" si="28"/>
        <v>38779.019999999997</v>
      </c>
      <c r="K149" s="554">
        <f t="shared" si="29"/>
        <v>463</v>
      </c>
      <c r="L149" s="50">
        <f t="shared" si="29"/>
        <v>32</v>
      </c>
      <c r="M149" s="50">
        <f t="shared" si="29"/>
        <v>74</v>
      </c>
      <c r="N149" s="50">
        <f t="shared" si="29"/>
        <v>421</v>
      </c>
      <c r="O149" s="316"/>
    </row>
    <row r="150" spans="1:15" x14ac:dyDescent="0.25">
      <c r="A150" s="553" t="s">
        <v>222</v>
      </c>
      <c r="B150" s="50">
        <f t="shared" si="28"/>
        <v>181</v>
      </c>
      <c r="C150" s="50">
        <f t="shared" si="28"/>
        <v>4690</v>
      </c>
      <c r="D150" s="50">
        <f t="shared" si="28"/>
        <v>6</v>
      </c>
      <c r="E150" s="50">
        <f t="shared" si="28"/>
        <v>142.47</v>
      </c>
      <c r="F150" s="50">
        <f t="shared" si="28"/>
        <v>5</v>
      </c>
      <c r="G150" s="50">
        <f t="shared" si="28"/>
        <v>44</v>
      </c>
      <c r="H150" s="50">
        <f t="shared" si="28"/>
        <v>0</v>
      </c>
      <c r="I150" s="50">
        <f t="shared" si="28"/>
        <v>182</v>
      </c>
      <c r="J150" s="50">
        <f t="shared" si="28"/>
        <v>4788.47</v>
      </c>
      <c r="K150" s="554">
        <f t="shared" si="29"/>
        <v>32</v>
      </c>
      <c r="L150" s="50">
        <f t="shared" si="29"/>
        <v>3</v>
      </c>
      <c r="M150" s="50">
        <f t="shared" si="29"/>
        <v>4</v>
      </c>
      <c r="N150" s="50">
        <f t="shared" si="29"/>
        <v>31</v>
      </c>
      <c r="O150" s="316"/>
    </row>
    <row r="151" spans="1:15" x14ac:dyDescent="0.25">
      <c r="A151" s="553" t="s">
        <v>224</v>
      </c>
      <c r="B151" s="50">
        <f t="shared" si="28"/>
        <v>860</v>
      </c>
      <c r="C151" s="50">
        <f t="shared" si="28"/>
        <v>22737.119999999999</v>
      </c>
      <c r="D151" s="50">
        <f t="shared" si="28"/>
        <v>49</v>
      </c>
      <c r="E151" s="50">
        <f t="shared" si="28"/>
        <v>1451</v>
      </c>
      <c r="F151" s="50">
        <f t="shared" si="28"/>
        <v>51</v>
      </c>
      <c r="G151" s="50">
        <f t="shared" si="28"/>
        <v>1073.49</v>
      </c>
      <c r="H151" s="50">
        <f t="shared" si="28"/>
        <v>114.31</v>
      </c>
      <c r="I151" s="50">
        <f t="shared" si="28"/>
        <v>858</v>
      </c>
      <c r="J151" s="50">
        <f t="shared" si="28"/>
        <v>23228.94</v>
      </c>
      <c r="K151" s="554">
        <f t="shared" si="29"/>
        <v>207</v>
      </c>
      <c r="L151" s="50">
        <f t="shared" si="29"/>
        <v>24</v>
      </c>
      <c r="M151" s="50">
        <f t="shared" si="29"/>
        <v>36</v>
      </c>
      <c r="N151" s="50">
        <f t="shared" si="29"/>
        <v>195</v>
      </c>
      <c r="O151" s="316"/>
    </row>
    <row r="152" spans="1:15" x14ac:dyDescent="0.25">
      <c r="A152" s="553" t="s">
        <v>229</v>
      </c>
      <c r="B152" s="50">
        <f t="shared" si="28"/>
        <v>175</v>
      </c>
      <c r="C152" s="50">
        <f t="shared" si="28"/>
        <v>4875</v>
      </c>
      <c r="D152" s="50">
        <f t="shared" si="28"/>
        <v>10</v>
      </c>
      <c r="E152" s="50">
        <f t="shared" si="28"/>
        <v>237</v>
      </c>
      <c r="F152" s="50">
        <f t="shared" si="28"/>
        <v>15</v>
      </c>
      <c r="G152" s="50">
        <f t="shared" si="28"/>
        <v>265</v>
      </c>
      <c r="H152" s="50">
        <f t="shared" si="28"/>
        <v>79</v>
      </c>
      <c r="I152" s="50">
        <f t="shared" si="28"/>
        <v>170</v>
      </c>
      <c r="J152" s="50">
        <f t="shared" si="28"/>
        <v>4926</v>
      </c>
      <c r="K152" s="554">
        <f t="shared" si="29"/>
        <v>65</v>
      </c>
      <c r="L152" s="50">
        <f t="shared" si="29"/>
        <v>11</v>
      </c>
      <c r="M152" s="50">
        <f t="shared" si="29"/>
        <v>7</v>
      </c>
      <c r="N152" s="50">
        <f t="shared" si="29"/>
        <v>69</v>
      </c>
      <c r="O152" s="316"/>
    </row>
    <row r="153" spans="1:15" x14ac:dyDescent="0.25">
      <c r="A153" s="553" t="s">
        <v>231</v>
      </c>
      <c r="B153" s="50">
        <f t="shared" si="28"/>
        <v>244</v>
      </c>
      <c r="C153" s="50">
        <f t="shared" si="28"/>
        <v>6659</v>
      </c>
      <c r="D153" s="50">
        <f t="shared" si="28"/>
        <v>14</v>
      </c>
      <c r="E153" s="50">
        <f t="shared" si="28"/>
        <v>348</v>
      </c>
      <c r="F153" s="50">
        <f t="shared" si="28"/>
        <v>21</v>
      </c>
      <c r="G153" s="50">
        <f t="shared" si="28"/>
        <v>545</v>
      </c>
      <c r="H153" s="50">
        <f t="shared" si="28"/>
        <v>27</v>
      </c>
      <c r="I153" s="50">
        <f t="shared" si="28"/>
        <v>237</v>
      </c>
      <c r="J153" s="50">
        <f t="shared" si="28"/>
        <v>6489</v>
      </c>
      <c r="K153" s="554">
        <f t="shared" si="29"/>
        <v>63</v>
      </c>
      <c r="L153" s="50">
        <f t="shared" si="29"/>
        <v>7</v>
      </c>
      <c r="M153" s="50">
        <f t="shared" si="29"/>
        <v>6</v>
      </c>
      <c r="N153" s="50">
        <f t="shared" si="29"/>
        <v>64</v>
      </c>
      <c r="O153" s="316"/>
    </row>
    <row r="154" spans="1:15" ht="22.5" customHeight="1" x14ac:dyDescent="0.25">
      <c r="A154" s="549" t="s">
        <v>243</v>
      </c>
      <c r="B154" s="550">
        <f t="shared" si="28"/>
        <v>4534</v>
      </c>
      <c r="C154" s="550">
        <f t="shared" si="28"/>
        <v>114564.08</v>
      </c>
      <c r="D154" s="550">
        <f t="shared" si="28"/>
        <v>211</v>
      </c>
      <c r="E154" s="550">
        <f t="shared" si="28"/>
        <v>4360.1099999999997</v>
      </c>
      <c r="F154" s="550">
        <f t="shared" si="28"/>
        <v>228</v>
      </c>
      <c r="G154" s="550">
        <f t="shared" si="28"/>
        <v>4511.9799999999996</v>
      </c>
      <c r="H154" s="550">
        <f t="shared" si="28"/>
        <v>65.62</v>
      </c>
      <c r="I154" s="550">
        <f t="shared" si="28"/>
        <v>4517</v>
      </c>
      <c r="J154" s="550">
        <f t="shared" si="28"/>
        <v>114477.83</v>
      </c>
      <c r="K154" s="551">
        <f t="shared" si="29"/>
        <v>1009</v>
      </c>
      <c r="L154" s="550">
        <f t="shared" si="29"/>
        <v>140</v>
      </c>
      <c r="M154" s="550">
        <f t="shared" si="29"/>
        <v>163</v>
      </c>
      <c r="N154" s="550">
        <f t="shared" si="29"/>
        <v>986</v>
      </c>
      <c r="O154" s="552"/>
    </row>
    <row r="155" spans="1:15" x14ac:dyDescent="0.25">
      <c r="A155" s="553" t="s">
        <v>85</v>
      </c>
      <c r="B155" s="50">
        <f t="shared" si="28"/>
        <v>172</v>
      </c>
      <c r="C155" s="50">
        <f t="shared" si="28"/>
        <v>4233.9799999999996</v>
      </c>
      <c r="D155" s="50">
        <f t="shared" si="28"/>
        <v>12</v>
      </c>
      <c r="E155" s="50">
        <f t="shared" si="28"/>
        <v>341.47</v>
      </c>
      <c r="F155" s="50">
        <f t="shared" si="28"/>
        <v>10</v>
      </c>
      <c r="G155" s="50">
        <f t="shared" si="28"/>
        <v>146</v>
      </c>
      <c r="H155" s="50">
        <f t="shared" si="28"/>
        <v>4.96</v>
      </c>
      <c r="I155" s="50">
        <f t="shared" si="28"/>
        <v>174</v>
      </c>
      <c r="J155" s="50">
        <f t="shared" si="28"/>
        <v>4434.41</v>
      </c>
      <c r="K155" s="554">
        <f t="shared" si="29"/>
        <v>56</v>
      </c>
      <c r="L155" s="50">
        <f t="shared" si="29"/>
        <v>10</v>
      </c>
      <c r="M155" s="50">
        <f t="shared" si="29"/>
        <v>13</v>
      </c>
      <c r="N155" s="50">
        <f t="shared" si="29"/>
        <v>53</v>
      </c>
      <c r="O155" s="316"/>
    </row>
    <row r="156" spans="1:15" x14ac:dyDescent="0.25">
      <c r="A156" s="553" t="s">
        <v>92</v>
      </c>
      <c r="B156" s="50">
        <f t="shared" si="28"/>
        <v>298</v>
      </c>
      <c r="C156" s="50">
        <f t="shared" si="28"/>
        <v>7888.22</v>
      </c>
      <c r="D156" s="50">
        <f t="shared" si="28"/>
        <v>9</v>
      </c>
      <c r="E156" s="50">
        <f t="shared" si="28"/>
        <v>264.47000000000003</v>
      </c>
      <c r="F156" s="50">
        <f t="shared" si="28"/>
        <v>15</v>
      </c>
      <c r="G156" s="50">
        <f t="shared" si="28"/>
        <v>246</v>
      </c>
      <c r="H156" s="50">
        <f t="shared" si="28"/>
        <v>-4.1399999999999997</v>
      </c>
      <c r="I156" s="50">
        <f t="shared" si="28"/>
        <v>292</v>
      </c>
      <c r="J156" s="50">
        <f t="shared" si="28"/>
        <v>7902.55</v>
      </c>
      <c r="K156" s="554">
        <f t="shared" si="29"/>
        <v>63</v>
      </c>
      <c r="L156" s="50">
        <f t="shared" si="29"/>
        <v>13</v>
      </c>
      <c r="M156" s="50">
        <f t="shared" si="29"/>
        <v>10</v>
      </c>
      <c r="N156" s="50">
        <f t="shared" si="29"/>
        <v>66</v>
      </c>
      <c r="O156" s="316"/>
    </row>
    <row r="157" spans="1:15" x14ac:dyDescent="0.25">
      <c r="A157" s="553" t="s">
        <v>97</v>
      </c>
      <c r="B157" s="50">
        <f t="shared" ref="B157:J170" si="30">IF($B$3="Home childcarer", "-", IF(ISERROR(VLOOKUP($B$3&amp;$A157&amp;IF(ISERROR(MATCH($A157,GOR_PP,0))=TRUE,""," total")&amp;period_pp,joinersandleavers,COLUMN()+4,FALSE))=TRUE,0,VLOOKUP($B$3&amp;$A157&amp;IF(ISERROR(MATCH($A157,GOR_PP,0))=TRUE,""," total")&amp;period_pp,joinersandleavers,COLUMN()+4,FALSE)))</f>
        <v>417</v>
      </c>
      <c r="C157" s="50">
        <f t="shared" si="30"/>
        <v>11428.92</v>
      </c>
      <c r="D157" s="50">
        <f t="shared" si="30"/>
        <v>27</v>
      </c>
      <c r="E157" s="50">
        <f t="shared" si="30"/>
        <v>485.94</v>
      </c>
      <c r="F157" s="50">
        <f t="shared" si="30"/>
        <v>33</v>
      </c>
      <c r="G157" s="50">
        <f t="shared" si="30"/>
        <v>713.98</v>
      </c>
      <c r="H157" s="50">
        <f t="shared" si="30"/>
        <v>-25.12</v>
      </c>
      <c r="I157" s="50">
        <f t="shared" si="30"/>
        <v>411</v>
      </c>
      <c r="J157" s="50">
        <f t="shared" si="30"/>
        <v>11175.76</v>
      </c>
      <c r="K157" s="554">
        <f t="shared" si="29"/>
        <v>160</v>
      </c>
      <c r="L157" s="50">
        <f t="shared" si="29"/>
        <v>16</v>
      </c>
      <c r="M157" s="50">
        <f t="shared" si="29"/>
        <v>29</v>
      </c>
      <c r="N157" s="50">
        <f t="shared" si="29"/>
        <v>147</v>
      </c>
      <c r="O157" s="316"/>
    </row>
    <row r="158" spans="1:15" x14ac:dyDescent="0.25">
      <c r="A158" s="553" t="s">
        <v>108</v>
      </c>
      <c r="B158" s="50">
        <f t="shared" si="30"/>
        <v>363</v>
      </c>
      <c r="C158" s="50">
        <f t="shared" si="30"/>
        <v>8680.11</v>
      </c>
      <c r="D158" s="50">
        <f t="shared" si="30"/>
        <v>9</v>
      </c>
      <c r="E158" s="50">
        <f t="shared" si="30"/>
        <v>154.47</v>
      </c>
      <c r="F158" s="50">
        <f t="shared" si="30"/>
        <v>17</v>
      </c>
      <c r="G158" s="50">
        <f t="shared" si="30"/>
        <v>246</v>
      </c>
      <c r="H158" s="50">
        <f t="shared" si="30"/>
        <v>-95.95</v>
      </c>
      <c r="I158" s="50">
        <f t="shared" si="30"/>
        <v>355</v>
      </c>
      <c r="J158" s="50">
        <f t="shared" si="30"/>
        <v>8492.6299999999992</v>
      </c>
      <c r="K158" s="554">
        <f t="shared" ref="K158:N170" si="31">IF(ISERROR(VLOOKUP($B$3&amp;$A158&amp;IF(ISERROR(MATCH($A158,GOR_PP,0))=TRUE,""," total")&amp;period_pp,joinersandleavers,COLUMN()+4,FALSE))=TRUE,0,VLOOKUP($B$3&amp;$A158&amp;IF(ISERROR(MATCH($A158,GOR_PP,0))=TRUE,""," total")&amp;period_pp,joinersandleavers,COLUMN()+4,FALSE))</f>
        <v>46</v>
      </c>
      <c r="L158" s="50">
        <f t="shared" si="31"/>
        <v>13</v>
      </c>
      <c r="M158" s="50">
        <f t="shared" si="31"/>
        <v>9</v>
      </c>
      <c r="N158" s="50">
        <f t="shared" si="31"/>
        <v>50</v>
      </c>
      <c r="O158" s="316"/>
    </row>
    <row r="159" spans="1:15" x14ac:dyDescent="0.25">
      <c r="A159" s="553" t="s">
        <v>115</v>
      </c>
      <c r="B159" s="50">
        <f t="shared" si="30"/>
        <v>595</v>
      </c>
      <c r="C159" s="50">
        <f t="shared" si="30"/>
        <v>13134.65</v>
      </c>
      <c r="D159" s="50">
        <f t="shared" si="30"/>
        <v>39</v>
      </c>
      <c r="E159" s="50">
        <f t="shared" si="30"/>
        <v>718.41</v>
      </c>
      <c r="F159" s="50">
        <f t="shared" si="30"/>
        <v>22</v>
      </c>
      <c r="G159" s="50">
        <f t="shared" si="30"/>
        <v>389</v>
      </c>
      <c r="H159" s="50">
        <f t="shared" si="30"/>
        <v>-64.510000000000005</v>
      </c>
      <c r="I159" s="50">
        <f t="shared" si="30"/>
        <v>612</v>
      </c>
      <c r="J159" s="50">
        <f t="shared" si="30"/>
        <v>13399.55</v>
      </c>
      <c r="K159" s="554">
        <f t="shared" si="31"/>
        <v>151</v>
      </c>
      <c r="L159" s="50">
        <f t="shared" si="31"/>
        <v>14</v>
      </c>
      <c r="M159" s="50">
        <f t="shared" si="31"/>
        <v>20</v>
      </c>
      <c r="N159" s="50">
        <f t="shared" si="31"/>
        <v>145</v>
      </c>
      <c r="O159" s="316"/>
    </row>
    <row r="160" spans="1:15" x14ac:dyDescent="0.25">
      <c r="A160" s="553" t="s">
        <v>117</v>
      </c>
      <c r="B160" s="50">
        <f t="shared" si="30"/>
        <v>253</v>
      </c>
      <c r="C160" s="50">
        <f t="shared" si="30"/>
        <v>6398.11</v>
      </c>
      <c r="D160" s="50">
        <f t="shared" si="30"/>
        <v>12</v>
      </c>
      <c r="E160" s="50">
        <f t="shared" si="30"/>
        <v>275</v>
      </c>
      <c r="F160" s="50">
        <f t="shared" si="30"/>
        <v>15</v>
      </c>
      <c r="G160" s="50">
        <f t="shared" si="30"/>
        <v>392</v>
      </c>
      <c r="H160" s="50">
        <f t="shared" si="30"/>
        <v>24.44</v>
      </c>
      <c r="I160" s="50">
        <f t="shared" si="30"/>
        <v>250</v>
      </c>
      <c r="J160" s="50">
        <f t="shared" si="30"/>
        <v>6305.55</v>
      </c>
      <c r="K160" s="554">
        <f t="shared" si="31"/>
        <v>51</v>
      </c>
      <c r="L160" s="50">
        <f t="shared" si="31"/>
        <v>6</v>
      </c>
      <c r="M160" s="50">
        <f t="shared" si="31"/>
        <v>4</v>
      </c>
      <c r="N160" s="50">
        <f t="shared" si="31"/>
        <v>53</v>
      </c>
      <c r="O160" s="316"/>
    </row>
    <row r="161" spans="1:15" x14ac:dyDescent="0.25">
      <c r="A161" s="553" t="s">
        <v>126</v>
      </c>
      <c r="B161" s="50">
        <f t="shared" si="30"/>
        <v>560</v>
      </c>
      <c r="C161" s="50">
        <f t="shared" si="30"/>
        <v>15496.31</v>
      </c>
      <c r="D161" s="50">
        <f t="shared" si="30"/>
        <v>21</v>
      </c>
      <c r="E161" s="50">
        <f t="shared" si="30"/>
        <v>535</v>
      </c>
      <c r="F161" s="50">
        <f t="shared" si="30"/>
        <v>30</v>
      </c>
      <c r="G161" s="50">
        <f t="shared" si="30"/>
        <v>479.49</v>
      </c>
      <c r="H161" s="50">
        <f t="shared" si="30"/>
        <v>116.89</v>
      </c>
      <c r="I161" s="50">
        <f t="shared" si="30"/>
        <v>551</v>
      </c>
      <c r="J161" s="50">
        <f t="shared" si="30"/>
        <v>15668.71</v>
      </c>
      <c r="K161" s="554">
        <f t="shared" si="31"/>
        <v>118</v>
      </c>
      <c r="L161" s="50">
        <f t="shared" si="31"/>
        <v>13</v>
      </c>
      <c r="M161" s="50">
        <f t="shared" si="31"/>
        <v>20</v>
      </c>
      <c r="N161" s="50">
        <f t="shared" si="31"/>
        <v>111</v>
      </c>
      <c r="O161" s="316"/>
    </row>
    <row r="162" spans="1:15" x14ac:dyDescent="0.25">
      <c r="A162" s="553" t="s">
        <v>327</v>
      </c>
      <c r="B162" s="50">
        <f t="shared" si="30"/>
        <v>2</v>
      </c>
      <c r="C162" s="50">
        <f t="shared" si="30"/>
        <v>38</v>
      </c>
      <c r="D162" s="50">
        <f t="shared" si="30"/>
        <v>0</v>
      </c>
      <c r="E162" s="50">
        <f t="shared" si="30"/>
        <v>0</v>
      </c>
      <c r="F162" s="50">
        <f t="shared" si="30"/>
        <v>0</v>
      </c>
      <c r="G162" s="50">
        <f t="shared" si="30"/>
        <v>0</v>
      </c>
      <c r="H162" s="50">
        <f t="shared" si="30"/>
        <v>0</v>
      </c>
      <c r="I162" s="50">
        <f t="shared" si="30"/>
        <v>2</v>
      </c>
      <c r="J162" s="50">
        <f t="shared" si="30"/>
        <v>38</v>
      </c>
      <c r="K162" s="554">
        <f t="shared" si="31"/>
        <v>0</v>
      </c>
      <c r="L162" s="50">
        <f t="shared" si="31"/>
        <v>0</v>
      </c>
      <c r="M162" s="50">
        <f t="shared" si="31"/>
        <v>0</v>
      </c>
      <c r="N162" s="50">
        <f t="shared" si="31"/>
        <v>0</v>
      </c>
      <c r="O162" s="316"/>
    </row>
    <row r="163" spans="1:15" x14ac:dyDescent="0.25">
      <c r="A163" s="553" t="s">
        <v>169</v>
      </c>
      <c r="B163" s="50">
        <f t="shared" si="30"/>
        <v>212</v>
      </c>
      <c r="C163" s="50">
        <f t="shared" si="30"/>
        <v>5103</v>
      </c>
      <c r="D163" s="50">
        <f t="shared" si="30"/>
        <v>14</v>
      </c>
      <c r="E163" s="50">
        <f t="shared" si="30"/>
        <v>171</v>
      </c>
      <c r="F163" s="50">
        <f t="shared" si="30"/>
        <v>13</v>
      </c>
      <c r="G163" s="50">
        <f t="shared" si="30"/>
        <v>283</v>
      </c>
      <c r="H163" s="50">
        <f t="shared" si="30"/>
        <v>18.47</v>
      </c>
      <c r="I163" s="50">
        <f t="shared" si="30"/>
        <v>213</v>
      </c>
      <c r="J163" s="50">
        <f t="shared" si="30"/>
        <v>5009.47</v>
      </c>
      <c r="K163" s="554">
        <f t="shared" si="31"/>
        <v>49</v>
      </c>
      <c r="L163" s="50">
        <f t="shared" si="31"/>
        <v>5</v>
      </c>
      <c r="M163" s="50">
        <f t="shared" si="31"/>
        <v>6</v>
      </c>
      <c r="N163" s="50">
        <f t="shared" si="31"/>
        <v>48</v>
      </c>
      <c r="O163" s="316"/>
    </row>
    <row r="164" spans="1:15" x14ac:dyDescent="0.25">
      <c r="A164" s="553" t="s">
        <v>178</v>
      </c>
      <c r="B164" s="50">
        <f t="shared" si="30"/>
        <v>148</v>
      </c>
      <c r="C164" s="50">
        <f t="shared" si="30"/>
        <v>4276.1099999999997</v>
      </c>
      <c r="D164" s="50">
        <f t="shared" si="30"/>
        <v>3</v>
      </c>
      <c r="E164" s="50">
        <f t="shared" si="30"/>
        <v>68.47</v>
      </c>
      <c r="F164" s="50">
        <f t="shared" si="30"/>
        <v>7</v>
      </c>
      <c r="G164" s="50">
        <f t="shared" si="30"/>
        <v>187</v>
      </c>
      <c r="H164" s="50">
        <f t="shared" si="30"/>
        <v>42.97</v>
      </c>
      <c r="I164" s="50">
        <f t="shared" si="30"/>
        <v>144</v>
      </c>
      <c r="J164" s="50">
        <f t="shared" si="30"/>
        <v>4200.55</v>
      </c>
      <c r="K164" s="554">
        <f t="shared" si="31"/>
        <v>25</v>
      </c>
      <c r="L164" s="50">
        <f t="shared" si="31"/>
        <v>5</v>
      </c>
      <c r="M164" s="50">
        <f t="shared" si="31"/>
        <v>5</v>
      </c>
      <c r="N164" s="50">
        <f t="shared" si="31"/>
        <v>25</v>
      </c>
      <c r="O164" s="316"/>
    </row>
    <row r="165" spans="1:15" x14ac:dyDescent="0.25">
      <c r="A165" s="553" t="s">
        <v>194</v>
      </c>
      <c r="B165" s="50">
        <f t="shared" si="30"/>
        <v>372</v>
      </c>
      <c r="C165" s="50">
        <f t="shared" si="30"/>
        <v>8967.2000000000007</v>
      </c>
      <c r="D165" s="50">
        <f t="shared" si="30"/>
        <v>18</v>
      </c>
      <c r="E165" s="50">
        <f t="shared" si="30"/>
        <v>179.94</v>
      </c>
      <c r="F165" s="50">
        <f t="shared" si="30"/>
        <v>11</v>
      </c>
      <c r="G165" s="50">
        <f t="shared" si="30"/>
        <v>201</v>
      </c>
      <c r="H165" s="50">
        <f t="shared" si="30"/>
        <v>-32.57</v>
      </c>
      <c r="I165" s="50">
        <f t="shared" si="30"/>
        <v>379</v>
      </c>
      <c r="J165" s="50">
        <f t="shared" si="30"/>
        <v>8913.57</v>
      </c>
      <c r="K165" s="554">
        <f t="shared" si="31"/>
        <v>71</v>
      </c>
      <c r="L165" s="50">
        <f t="shared" si="31"/>
        <v>13</v>
      </c>
      <c r="M165" s="50">
        <f t="shared" si="31"/>
        <v>10</v>
      </c>
      <c r="N165" s="50">
        <f t="shared" si="31"/>
        <v>74</v>
      </c>
      <c r="O165" s="316"/>
    </row>
    <row r="166" spans="1:15" x14ac:dyDescent="0.25">
      <c r="A166" s="553" t="s">
        <v>195</v>
      </c>
      <c r="B166" s="50">
        <f t="shared" si="30"/>
        <v>290</v>
      </c>
      <c r="C166" s="50">
        <f t="shared" si="30"/>
        <v>8675.4699999999993</v>
      </c>
      <c r="D166" s="50">
        <f t="shared" si="30"/>
        <v>12</v>
      </c>
      <c r="E166" s="50">
        <f t="shared" si="30"/>
        <v>339</v>
      </c>
      <c r="F166" s="50">
        <f t="shared" si="30"/>
        <v>16</v>
      </c>
      <c r="G166" s="50">
        <f t="shared" si="30"/>
        <v>319.49</v>
      </c>
      <c r="H166" s="50">
        <f t="shared" si="30"/>
        <v>24.96</v>
      </c>
      <c r="I166" s="50">
        <f t="shared" si="30"/>
        <v>286</v>
      </c>
      <c r="J166" s="50">
        <f t="shared" si="30"/>
        <v>8719.94</v>
      </c>
      <c r="K166" s="554">
        <f t="shared" si="31"/>
        <v>79</v>
      </c>
      <c r="L166" s="50">
        <f t="shared" si="31"/>
        <v>8</v>
      </c>
      <c r="M166" s="50">
        <f t="shared" si="31"/>
        <v>13</v>
      </c>
      <c r="N166" s="50">
        <f t="shared" si="31"/>
        <v>74</v>
      </c>
      <c r="O166" s="316"/>
    </row>
    <row r="167" spans="1:15" x14ac:dyDescent="0.25">
      <c r="A167" s="553" t="s">
        <v>209</v>
      </c>
      <c r="B167" s="50">
        <f t="shared" si="30"/>
        <v>216</v>
      </c>
      <c r="C167" s="50">
        <f t="shared" si="30"/>
        <v>5323.22</v>
      </c>
      <c r="D167" s="50">
        <f t="shared" si="30"/>
        <v>12</v>
      </c>
      <c r="E167" s="50">
        <f t="shared" si="30"/>
        <v>353</v>
      </c>
      <c r="F167" s="50">
        <f t="shared" si="30"/>
        <v>13</v>
      </c>
      <c r="G167" s="50">
        <f t="shared" si="30"/>
        <v>297</v>
      </c>
      <c r="H167" s="50">
        <f t="shared" si="30"/>
        <v>-17.059999999999999</v>
      </c>
      <c r="I167" s="50">
        <f t="shared" si="30"/>
        <v>215</v>
      </c>
      <c r="J167" s="50">
        <f t="shared" si="30"/>
        <v>5362.16</v>
      </c>
      <c r="K167" s="554">
        <f t="shared" si="31"/>
        <v>31</v>
      </c>
      <c r="L167" s="50">
        <f t="shared" si="31"/>
        <v>6</v>
      </c>
      <c r="M167" s="50">
        <f t="shared" si="31"/>
        <v>6</v>
      </c>
      <c r="N167" s="50">
        <f t="shared" si="31"/>
        <v>31</v>
      </c>
      <c r="O167" s="316"/>
    </row>
    <row r="168" spans="1:15" x14ac:dyDescent="0.25">
      <c r="A168" s="553" t="s">
        <v>213</v>
      </c>
      <c r="B168" s="50">
        <f t="shared" si="30"/>
        <v>82</v>
      </c>
      <c r="C168" s="50">
        <f t="shared" si="30"/>
        <v>1628.6</v>
      </c>
      <c r="D168" s="50">
        <f t="shared" si="30"/>
        <v>3</v>
      </c>
      <c r="E168" s="50">
        <f t="shared" si="30"/>
        <v>10</v>
      </c>
      <c r="F168" s="50">
        <f t="shared" si="30"/>
        <v>0</v>
      </c>
      <c r="G168" s="50">
        <f t="shared" si="30"/>
        <v>0</v>
      </c>
      <c r="H168" s="50">
        <f t="shared" si="30"/>
        <v>18.87</v>
      </c>
      <c r="I168" s="50">
        <f t="shared" si="30"/>
        <v>85</v>
      </c>
      <c r="J168" s="50">
        <f t="shared" si="30"/>
        <v>1657.47</v>
      </c>
      <c r="K168" s="554">
        <f t="shared" si="31"/>
        <v>15</v>
      </c>
      <c r="L168" s="50">
        <f t="shared" si="31"/>
        <v>4</v>
      </c>
      <c r="M168" s="50">
        <f t="shared" si="31"/>
        <v>0</v>
      </c>
      <c r="N168" s="50">
        <f t="shared" si="31"/>
        <v>19</v>
      </c>
      <c r="O168" s="316"/>
    </row>
    <row r="169" spans="1:15" x14ac:dyDescent="0.25">
      <c r="A169" s="553" t="s">
        <v>228</v>
      </c>
      <c r="B169" s="50">
        <f t="shared" si="30"/>
        <v>554</v>
      </c>
      <c r="C169" s="50">
        <f t="shared" si="30"/>
        <v>13292.18</v>
      </c>
      <c r="D169" s="50">
        <f t="shared" si="30"/>
        <v>24</v>
      </c>
      <c r="E169" s="50">
        <f t="shared" si="30"/>
        <v>485.94</v>
      </c>
      <c r="F169" s="50">
        <f t="shared" si="30"/>
        <v>30</v>
      </c>
      <c r="G169" s="50">
        <f t="shared" si="30"/>
        <v>635</v>
      </c>
      <c r="H169" s="50">
        <f t="shared" si="30"/>
        <v>54.39</v>
      </c>
      <c r="I169" s="50">
        <f t="shared" si="30"/>
        <v>548</v>
      </c>
      <c r="J169" s="50">
        <f t="shared" si="30"/>
        <v>13197.51</v>
      </c>
      <c r="K169" s="554">
        <f t="shared" si="31"/>
        <v>94</v>
      </c>
      <c r="L169" s="50">
        <f t="shared" si="31"/>
        <v>17</v>
      </c>
      <c r="M169" s="50">
        <f t="shared" si="31"/>
        <v>21</v>
      </c>
      <c r="N169" s="50">
        <f t="shared" si="31"/>
        <v>90</v>
      </c>
      <c r="O169" s="316"/>
    </row>
    <row r="170" spans="1:15" s="249" customFormat="1" ht="35.65" customHeight="1" x14ac:dyDescent="0.25">
      <c r="A170" s="558" t="s">
        <v>235</v>
      </c>
      <c r="B170" s="336">
        <f t="shared" si="30"/>
        <v>7</v>
      </c>
      <c r="C170" s="336">
        <f t="shared" si="30"/>
        <v>221</v>
      </c>
      <c r="D170" s="336">
        <f t="shared" si="30"/>
        <v>7</v>
      </c>
      <c r="E170" s="336">
        <f t="shared" si="30"/>
        <v>102</v>
      </c>
      <c r="F170" s="336">
        <f t="shared" si="30"/>
        <v>0</v>
      </c>
      <c r="G170" s="336">
        <f t="shared" si="30"/>
        <v>0</v>
      </c>
      <c r="H170" s="336">
        <f t="shared" si="30"/>
        <v>0</v>
      </c>
      <c r="I170" s="336">
        <f t="shared" si="30"/>
        <v>14</v>
      </c>
      <c r="J170" s="559">
        <f t="shared" si="30"/>
        <v>323</v>
      </c>
      <c r="K170" s="551">
        <f t="shared" si="31"/>
        <v>29</v>
      </c>
      <c r="L170" s="550">
        <f t="shared" si="31"/>
        <v>11</v>
      </c>
      <c r="M170" s="550">
        <f t="shared" si="31"/>
        <v>5</v>
      </c>
      <c r="N170" s="550">
        <f t="shared" si="31"/>
        <v>35</v>
      </c>
      <c r="O170" s="552"/>
    </row>
    <row r="171" spans="1:15" x14ac:dyDescent="0.25">
      <c r="A171" s="317"/>
      <c r="B171" s="97"/>
      <c r="C171" s="97"/>
      <c r="D171" s="318"/>
      <c r="E171" s="97"/>
      <c r="F171" s="79"/>
      <c r="G171" s="79"/>
      <c r="H171" s="79"/>
      <c r="I171" s="79"/>
      <c r="J171" s="79"/>
      <c r="K171" s="560"/>
      <c r="L171" s="560"/>
      <c r="M171" s="560"/>
      <c r="N171" s="561" t="s">
        <v>318</v>
      </c>
      <c r="O171" s="79"/>
    </row>
    <row r="172" spans="1:15" x14ac:dyDescent="0.25">
      <c r="A172" s="263" t="s">
        <v>319</v>
      </c>
      <c r="B172" s="23"/>
      <c r="C172" s="23"/>
      <c r="D172" s="23"/>
      <c r="E172" s="23"/>
      <c r="F172" s="23"/>
      <c r="G172" s="23"/>
      <c r="H172" s="23"/>
      <c r="I172" s="23"/>
      <c r="J172" s="23"/>
      <c r="K172" s="23"/>
      <c r="L172" s="23"/>
      <c r="M172" s="23"/>
      <c r="N172" s="23"/>
      <c r="O172" s="250"/>
    </row>
    <row r="173" spans="1:15" x14ac:dyDescent="0.25">
      <c r="A173" s="263" t="s">
        <v>365</v>
      </c>
      <c r="B173" s="97"/>
      <c r="C173" s="97"/>
      <c r="D173" s="97"/>
      <c r="E173" s="97"/>
      <c r="F173" s="98"/>
      <c r="G173" s="79"/>
      <c r="H173" s="314"/>
      <c r="I173" s="79"/>
      <c r="J173" s="314"/>
      <c r="K173" s="79"/>
      <c r="L173" s="314"/>
      <c r="M173" s="79"/>
      <c r="N173" s="314"/>
      <c r="O173" s="79"/>
    </row>
    <row r="174" spans="1:15" ht="12.75" customHeight="1" x14ac:dyDescent="0.25">
      <c r="A174" s="263" t="s">
        <v>368</v>
      </c>
      <c r="B174" s="23"/>
      <c r="C174" s="23"/>
      <c r="D174" s="23"/>
      <c r="E174" s="23"/>
      <c r="F174" s="23"/>
      <c r="G174" s="23"/>
      <c r="H174" s="23"/>
      <c r="I174" s="23"/>
      <c r="J174" s="23"/>
      <c r="K174" s="23"/>
      <c r="L174" s="23"/>
      <c r="M174" s="23"/>
      <c r="N174" s="23"/>
      <c r="O174" s="79"/>
    </row>
    <row r="175" spans="1:15" ht="13.5" customHeight="1" x14ac:dyDescent="0.25">
      <c r="A175" s="263" t="s">
        <v>369</v>
      </c>
      <c r="B175" s="266"/>
      <c r="C175" s="266"/>
      <c r="D175" s="266"/>
      <c r="E175" s="266"/>
      <c r="F175" s="266"/>
      <c r="G175" s="266"/>
      <c r="H175" s="266"/>
      <c r="I175" s="266"/>
      <c r="J175" s="266"/>
      <c r="K175" s="266"/>
      <c r="L175" s="266"/>
      <c r="M175" s="23"/>
      <c r="N175" s="23"/>
      <c r="O175" s="79"/>
    </row>
    <row r="176" spans="1:15" x14ac:dyDescent="0.25">
      <c r="A176" s="263" t="s">
        <v>19145</v>
      </c>
    </row>
    <row r="177" spans="1:1" x14ac:dyDescent="0.25">
      <c r="A177" s="324" t="s">
        <v>19162</v>
      </c>
    </row>
  </sheetData>
  <sheetProtection sheet="1" objects="1" scenarios="1"/>
  <mergeCells count="3">
    <mergeCell ref="B3:D3"/>
    <mergeCell ref="B5:J5"/>
    <mergeCell ref="K5:N5"/>
  </mergeCells>
  <dataValidations count="2">
    <dataValidation type="list" allowBlank="1" showInputMessage="1" showErrorMessage="1" sqref="C4" xr:uid="{C541EFEE-BFA9-4E34-B888-7093538DF65B}">
      <formula1>EY_provision</formula1>
    </dataValidation>
    <dataValidation type="list" allowBlank="1" showInputMessage="1" showErrorMessage="1" sqref="B3:D3" xr:uid="{DFC56C38-E75A-4D9C-A085-0134F6ACE5A2}">
      <formula1>provision_type</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46A91-5018-468E-ACD7-28CB89AB7121}">
  <sheetPr>
    <tabColor rgb="FF0070C0"/>
  </sheetPr>
  <dimension ref="A1:T52"/>
  <sheetViews>
    <sheetView workbookViewId="0"/>
  </sheetViews>
  <sheetFormatPr defaultRowHeight="12.5" x14ac:dyDescent="0.25"/>
  <cols>
    <col min="1" max="1" width="69.54296875" bestFit="1" customWidth="1"/>
    <col min="2" max="2" width="10.1796875" bestFit="1" customWidth="1"/>
    <col min="3" max="3" width="7.54296875" bestFit="1" customWidth="1"/>
    <col min="4" max="4" width="33.1796875" bestFit="1" customWidth="1"/>
    <col min="5" max="5" width="9.81640625" bestFit="1" customWidth="1"/>
    <col min="6" max="6" width="14.1796875" bestFit="1" customWidth="1"/>
    <col min="7" max="7" width="29.26953125" bestFit="1" customWidth="1"/>
    <col min="8" max="8" width="18.6328125" bestFit="1" customWidth="1"/>
    <col min="9" max="9" width="20.26953125" bestFit="1" customWidth="1"/>
    <col min="10" max="10" width="12.08984375" bestFit="1" customWidth="1"/>
    <col min="11" max="11" width="19.26953125" bestFit="1" customWidth="1"/>
    <col min="12" max="12" width="12.453125" bestFit="1" customWidth="1"/>
    <col min="13" max="13" width="19.6328125" bestFit="1" customWidth="1"/>
    <col min="14" max="14" width="20.90625" bestFit="1" customWidth="1"/>
    <col min="15" max="15" width="17.81640625" bestFit="1" customWidth="1"/>
    <col min="16" max="16" width="19.453125" bestFit="1" customWidth="1"/>
    <col min="17" max="17" width="23.54296875" bestFit="1" customWidth="1"/>
    <col min="18" max="18" width="17" bestFit="1" customWidth="1"/>
    <col min="19" max="19" width="17.453125" bestFit="1" customWidth="1"/>
    <col min="20" max="20" width="22.7265625" bestFit="1" customWidth="1"/>
  </cols>
  <sheetData>
    <row r="1" spans="1:20" x14ac:dyDescent="0.25">
      <c r="A1" t="s">
        <v>265</v>
      </c>
      <c r="B1" t="s">
        <v>370</v>
      </c>
      <c r="C1" t="s">
        <v>371</v>
      </c>
      <c r="D1" t="s">
        <v>266</v>
      </c>
      <c r="E1" t="s">
        <v>268</v>
      </c>
      <c r="F1" t="s">
        <v>269</v>
      </c>
      <c r="G1" t="s">
        <v>236</v>
      </c>
      <c r="H1" t="s">
        <v>342</v>
      </c>
      <c r="I1" t="s">
        <v>343</v>
      </c>
      <c r="J1" t="s">
        <v>344</v>
      </c>
      <c r="K1" t="s">
        <v>345</v>
      </c>
      <c r="L1" t="s">
        <v>346</v>
      </c>
      <c r="M1" t="s">
        <v>347</v>
      </c>
      <c r="N1" t="s">
        <v>348</v>
      </c>
      <c r="O1" t="s">
        <v>349</v>
      </c>
      <c r="P1" t="s">
        <v>350</v>
      </c>
      <c r="Q1" t="s">
        <v>351</v>
      </c>
      <c r="R1" t="s">
        <v>352</v>
      </c>
      <c r="S1" t="s">
        <v>353</v>
      </c>
      <c r="T1" t="s">
        <v>354</v>
      </c>
    </row>
    <row r="2" spans="1:20" x14ac:dyDescent="0.25">
      <c r="A2" t="s">
        <v>4175</v>
      </c>
      <c r="B2" t="s">
        <v>4176</v>
      </c>
      <c r="C2" t="s">
        <v>4177</v>
      </c>
      <c r="D2" t="s">
        <v>72</v>
      </c>
      <c r="E2" t="s">
        <v>81</v>
      </c>
      <c r="F2" t="s">
        <v>248</v>
      </c>
      <c r="G2" t="s">
        <v>4178</v>
      </c>
      <c r="H2">
        <v>61162</v>
      </c>
      <c r="I2">
        <v>1319465.44</v>
      </c>
      <c r="J2">
        <v>3496</v>
      </c>
      <c r="K2">
        <v>79948.259999999995</v>
      </c>
      <c r="L2">
        <v>6089</v>
      </c>
      <c r="M2">
        <v>96485.9</v>
      </c>
      <c r="N2">
        <v>9287.3799999999992</v>
      </c>
      <c r="O2">
        <v>58569</v>
      </c>
      <c r="P2">
        <v>1312215.18</v>
      </c>
      <c r="Q2">
        <v>15040</v>
      </c>
      <c r="R2">
        <v>3908</v>
      </c>
      <c r="S2">
        <v>2181</v>
      </c>
      <c r="T2">
        <v>16767</v>
      </c>
    </row>
    <row r="3" spans="1:20" x14ac:dyDescent="0.25">
      <c r="A3" t="s">
        <v>4179</v>
      </c>
      <c r="B3" t="s">
        <v>4176</v>
      </c>
      <c r="C3" t="s">
        <v>4177</v>
      </c>
      <c r="D3" t="s">
        <v>75</v>
      </c>
      <c r="E3" t="s">
        <v>81</v>
      </c>
      <c r="F3" t="s">
        <v>248</v>
      </c>
      <c r="G3" t="s">
        <v>4178</v>
      </c>
      <c r="H3">
        <v>230</v>
      </c>
      <c r="I3">
        <v>5083.1000000000004</v>
      </c>
      <c r="J3">
        <v>28</v>
      </c>
      <c r="K3">
        <v>565</v>
      </c>
      <c r="L3">
        <v>25</v>
      </c>
      <c r="M3">
        <v>423</v>
      </c>
      <c r="N3">
        <v>51.2</v>
      </c>
      <c r="O3">
        <v>233</v>
      </c>
      <c r="P3">
        <v>5276.3</v>
      </c>
      <c r="Q3">
        <v>6</v>
      </c>
      <c r="R3">
        <v>0</v>
      </c>
      <c r="S3">
        <v>1</v>
      </c>
      <c r="T3">
        <v>5</v>
      </c>
    </row>
    <row r="4" spans="1:20" x14ac:dyDescent="0.25">
      <c r="A4" t="s">
        <v>4180</v>
      </c>
      <c r="B4" t="s">
        <v>4176</v>
      </c>
      <c r="C4" t="s">
        <v>4177</v>
      </c>
      <c r="D4" t="s">
        <v>76</v>
      </c>
      <c r="E4" t="s">
        <v>81</v>
      </c>
      <c r="F4" t="s">
        <v>248</v>
      </c>
      <c r="G4" t="s">
        <v>4178</v>
      </c>
      <c r="H4">
        <v>0</v>
      </c>
      <c r="I4">
        <v>0</v>
      </c>
      <c r="J4">
        <v>0</v>
      </c>
      <c r="K4">
        <v>0</v>
      </c>
      <c r="L4">
        <v>0</v>
      </c>
      <c r="M4">
        <v>0</v>
      </c>
      <c r="N4">
        <v>0</v>
      </c>
      <c r="O4">
        <v>0</v>
      </c>
      <c r="P4">
        <v>0</v>
      </c>
      <c r="Q4">
        <v>9979</v>
      </c>
      <c r="R4">
        <v>2326</v>
      </c>
      <c r="S4">
        <v>1448</v>
      </c>
      <c r="T4">
        <v>10857</v>
      </c>
    </row>
    <row r="5" spans="1:20" x14ac:dyDescent="0.25">
      <c r="A5" t="s">
        <v>4181</v>
      </c>
      <c r="B5" t="s">
        <v>4176</v>
      </c>
      <c r="C5" t="s">
        <v>4177</v>
      </c>
      <c r="D5" t="s">
        <v>74</v>
      </c>
      <c r="E5" t="s">
        <v>81</v>
      </c>
      <c r="F5" t="s">
        <v>248</v>
      </c>
      <c r="G5" t="s">
        <v>4178</v>
      </c>
      <c r="H5">
        <v>24101</v>
      </c>
      <c r="I5">
        <v>1076136.95</v>
      </c>
      <c r="J5">
        <v>1525</v>
      </c>
      <c r="K5">
        <v>68971.759999999995</v>
      </c>
      <c r="L5">
        <v>1825</v>
      </c>
      <c r="M5">
        <v>70361.55</v>
      </c>
      <c r="N5">
        <v>7722.72</v>
      </c>
      <c r="O5">
        <v>23801</v>
      </c>
      <c r="P5">
        <v>1082469.8799999999</v>
      </c>
      <c r="Q5">
        <v>3414</v>
      </c>
      <c r="R5">
        <v>810</v>
      </c>
      <c r="S5">
        <v>415</v>
      </c>
      <c r="T5">
        <v>3809</v>
      </c>
    </row>
    <row r="6" spans="1:20" x14ac:dyDescent="0.25">
      <c r="A6" t="s">
        <v>4182</v>
      </c>
      <c r="B6" t="s">
        <v>4176</v>
      </c>
      <c r="C6" t="s">
        <v>4177</v>
      </c>
      <c r="D6" t="s">
        <v>73</v>
      </c>
      <c r="E6" t="s">
        <v>81</v>
      </c>
      <c r="F6" t="s">
        <v>248</v>
      </c>
      <c r="G6" t="s">
        <v>4178</v>
      </c>
      <c r="H6">
        <v>36831</v>
      </c>
      <c r="I6">
        <v>238245.39</v>
      </c>
      <c r="J6">
        <v>1943</v>
      </c>
      <c r="K6">
        <v>10411.5</v>
      </c>
      <c r="L6">
        <v>4239</v>
      </c>
      <c r="M6">
        <v>25701.35</v>
      </c>
      <c r="N6">
        <v>1513.46</v>
      </c>
      <c r="O6">
        <v>34535</v>
      </c>
      <c r="P6">
        <v>224469</v>
      </c>
      <c r="Q6">
        <v>1641</v>
      </c>
      <c r="R6">
        <v>772</v>
      </c>
      <c r="S6">
        <v>317</v>
      </c>
      <c r="T6">
        <v>2096</v>
      </c>
    </row>
    <row r="7" spans="1:20" x14ac:dyDescent="0.25">
      <c r="A7" t="s">
        <v>4183</v>
      </c>
      <c r="B7" t="s">
        <v>4184</v>
      </c>
      <c r="C7" t="s">
        <v>4185</v>
      </c>
      <c r="D7" t="s">
        <v>73</v>
      </c>
      <c r="E7" t="s">
        <v>81</v>
      </c>
      <c r="F7" t="s">
        <v>248</v>
      </c>
      <c r="G7" t="s">
        <v>4186</v>
      </c>
      <c r="H7">
        <v>34851</v>
      </c>
      <c r="I7">
        <v>227145.8</v>
      </c>
      <c r="J7">
        <v>1723</v>
      </c>
      <c r="K7">
        <v>8256.0400000000009</v>
      </c>
      <c r="L7">
        <v>3570</v>
      </c>
      <c r="M7">
        <v>22163.08</v>
      </c>
      <c r="N7">
        <v>-132.16</v>
      </c>
      <c r="O7">
        <v>33004</v>
      </c>
      <c r="P7">
        <v>213106.6</v>
      </c>
      <c r="Q7">
        <v>2121</v>
      </c>
      <c r="R7">
        <v>254</v>
      </c>
      <c r="S7">
        <v>592</v>
      </c>
      <c r="T7">
        <v>1783</v>
      </c>
    </row>
    <row r="8" spans="1:20" x14ac:dyDescent="0.25">
      <c r="A8" t="s">
        <v>4187</v>
      </c>
      <c r="B8" t="s">
        <v>4184</v>
      </c>
      <c r="C8" t="s">
        <v>4185</v>
      </c>
      <c r="D8" t="s">
        <v>75</v>
      </c>
      <c r="E8" t="s">
        <v>81</v>
      </c>
      <c r="F8" t="s">
        <v>248</v>
      </c>
      <c r="G8" t="s">
        <v>4186</v>
      </c>
      <c r="H8">
        <v>239</v>
      </c>
      <c r="I8">
        <v>5367.46</v>
      </c>
      <c r="J8">
        <v>25</v>
      </c>
      <c r="K8">
        <v>519</v>
      </c>
      <c r="L8">
        <v>38</v>
      </c>
      <c r="M8">
        <v>728</v>
      </c>
      <c r="N8">
        <v>5.24</v>
      </c>
      <c r="O8">
        <v>226</v>
      </c>
      <c r="P8">
        <v>5163.7</v>
      </c>
      <c r="Q8">
        <v>5</v>
      </c>
      <c r="R8">
        <v>0</v>
      </c>
      <c r="S8">
        <v>0</v>
      </c>
      <c r="T8">
        <v>5</v>
      </c>
    </row>
    <row r="9" spans="1:20" x14ac:dyDescent="0.25">
      <c r="A9" t="s">
        <v>4188</v>
      </c>
      <c r="B9" t="s">
        <v>4184</v>
      </c>
      <c r="C9" t="s">
        <v>4185</v>
      </c>
      <c r="D9" t="s">
        <v>74</v>
      </c>
      <c r="E9" t="s">
        <v>81</v>
      </c>
      <c r="F9" t="s">
        <v>248</v>
      </c>
      <c r="G9" t="s">
        <v>4186</v>
      </c>
      <c r="H9">
        <v>23904</v>
      </c>
      <c r="I9">
        <v>1082604.52</v>
      </c>
      <c r="J9">
        <v>1552</v>
      </c>
      <c r="K9">
        <v>69117.5</v>
      </c>
      <c r="L9">
        <v>1938</v>
      </c>
      <c r="M9">
        <v>72479.990000000005</v>
      </c>
      <c r="N9">
        <v>317.27</v>
      </c>
      <c r="O9">
        <v>23518</v>
      </c>
      <c r="P9">
        <v>1079559.3</v>
      </c>
      <c r="Q9">
        <v>3715</v>
      </c>
      <c r="R9">
        <v>780</v>
      </c>
      <c r="S9">
        <v>835</v>
      </c>
      <c r="T9">
        <v>3660</v>
      </c>
    </row>
    <row r="10" spans="1:20" x14ac:dyDescent="0.25">
      <c r="A10" t="s">
        <v>4189</v>
      </c>
      <c r="B10" t="s">
        <v>4184</v>
      </c>
      <c r="C10" t="s">
        <v>4185</v>
      </c>
      <c r="D10" t="s">
        <v>76</v>
      </c>
      <c r="E10" t="s">
        <v>81</v>
      </c>
      <c r="F10" t="s">
        <v>248</v>
      </c>
      <c r="G10" t="s">
        <v>4186</v>
      </c>
      <c r="H10">
        <v>0</v>
      </c>
      <c r="I10">
        <v>0</v>
      </c>
      <c r="J10">
        <v>0</v>
      </c>
      <c r="K10">
        <v>0</v>
      </c>
      <c r="L10">
        <v>0</v>
      </c>
      <c r="M10">
        <v>0</v>
      </c>
      <c r="N10">
        <v>0</v>
      </c>
      <c r="O10">
        <v>0</v>
      </c>
      <c r="P10">
        <v>0</v>
      </c>
      <c r="Q10">
        <v>10233</v>
      </c>
      <c r="R10">
        <v>2211</v>
      </c>
      <c r="S10">
        <v>2596</v>
      </c>
      <c r="T10">
        <v>9848</v>
      </c>
    </row>
    <row r="11" spans="1:20" x14ac:dyDescent="0.25">
      <c r="A11" t="s">
        <v>4190</v>
      </c>
      <c r="B11" t="s">
        <v>4184</v>
      </c>
      <c r="C11" t="s">
        <v>4185</v>
      </c>
      <c r="D11" t="s">
        <v>72</v>
      </c>
      <c r="E11" t="s">
        <v>81</v>
      </c>
      <c r="F11" t="s">
        <v>248</v>
      </c>
      <c r="G11" t="s">
        <v>4186</v>
      </c>
      <c r="H11">
        <v>58994</v>
      </c>
      <c r="I11">
        <v>1315117.78</v>
      </c>
      <c r="J11">
        <v>3300</v>
      </c>
      <c r="K11">
        <v>77892.539999999994</v>
      </c>
      <c r="L11">
        <v>5546</v>
      </c>
      <c r="M11">
        <v>95371.07</v>
      </c>
      <c r="N11">
        <v>190.35</v>
      </c>
      <c r="O11">
        <v>56748</v>
      </c>
      <c r="P11">
        <v>1297829.6000000001</v>
      </c>
      <c r="Q11">
        <v>16074</v>
      </c>
      <c r="R11">
        <v>3245</v>
      </c>
      <c r="S11">
        <v>4023</v>
      </c>
      <c r="T11">
        <v>15296</v>
      </c>
    </row>
    <row r="12" spans="1:20" x14ac:dyDescent="0.25">
      <c r="A12" t="s">
        <v>4191</v>
      </c>
      <c r="B12" t="s">
        <v>4176</v>
      </c>
      <c r="C12" t="s">
        <v>372</v>
      </c>
      <c r="D12" t="s">
        <v>75</v>
      </c>
      <c r="E12" t="s">
        <v>81</v>
      </c>
      <c r="F12" t="s">
        <v>248</v>
      </c>
      <c r="G12" t="s">
        <v>373</v>
      </c>
      <c r="H12">
        <v>233</v>
      </c>
      <c r="I12">
        <v>5276.3</v>
      </c>
      <c r="J12">
        <v>29</v>
      </c>
      <c r="K12">
        <v>653</v>
      </c>
      <c r="L12">
        <v>34</v>
      </c>
      <c r="M12">
        <v>710</v>
      </c>
      <c r="N12">
        <v>51.94</v>
      </c>
      <c r="O12">
        <v>228</v>
      </c>
      <c r="P12">
        <v>5271.24</v>
      </c>
      <c r="Q12">
        <v>5</v>
      </c>
      <c r="R12">
        <v>1</v>
      </c>
      <c r="S12">
        <v>0</v>
      </c>
      <c r="T12">
        <v>6</v>
      </c>
    </row>
    <row r="13" spans="1:20" x14ac:dyDescent="0.25">
      <c r="A13" t="s">
        <v>4192</v>
      </c>
      <c r="B13" t="s">
        <v>4176</v>
      </c>
      <c r="C13" t="s">
        <v>372</v>
      </c>
      <c r="D13" t="s">
        <v>72</v>
      </c>
      <c r="E13" t="s">
        <v>81</v>
      </c>
      <c r="F13" t="s">
        <v>248</v>
      </c>
      <c r="G13" t="s">
        <v>373</v>
      </c>
      <c r="H13">
        <v>58569</v>
      </c>
      <c r="I13">
        <v>1312215.18</v>
      </c>
      <c r="J13">
        <v>3533</v>
      </c>
      <c r="K13">
        <v>91172.65</v>
      </c>
      <c r="L13">
        <v>6379</v>
      </c>
      <c r="M13">
        <v>107115.32</v>
      </c>
      <c r="N13">
        <v>6027.88</v>
      </c>
      <c r="O13">
        <v>55723</v>
      </c>
      <c r="P13">
        <v>1302300.3899999999</v>
      </c>
      <c r="Q13">
        <v>16767</v>
      </c>
      <c r="R13">
        <v>3459</v>
      </c>
      <c r="S13">
        <v>4969</v>
      </c>
      <c r="T13">
        <v>15257</v>
      </c>
    </row>
    <row r="14" spans="1:20" x14ac:dyDescent="0.25">
      <c r="A14" t="s">
        <v>4193</v>
      </c>
      <c r="B14" t="s">
        <v>4176</v>
      </c>
      <c r="C14" t="s">
        <v>372</v>
      </c>
      <c r="D14" t="s">
        <v>73</v>
      </c>
      <c r="E14" t="s">
        <v>81</v>
      </c>
      <c r="F14" t="s">
        <v>248</v>
      </c>
      <c r="G14" t="s">
        <v>373</v>
      </c>
      <c r="H14">
        <v>34535</v>
      </c>
      <c r="I14">
        <v>224469</v>
      </c>
      <c r="J14">
        <v>1641</v>
      </c>
      <c r="K14">
        <v>7566.55</v>
      </c>
      <c r="L14">
        <v>4219</v>
      </c>
      <c r="M14">
        <v>26153</v>
      </c>
      <c r="N14">
        <v>213.25</v>
      </c>
      <c r="O14">
        <v>31957</v>
      </c>
      <c r="P14">
        <v>206095.8</v>
      </c>
      <c r="Q14">
        <v>2096</v>
      </c>
      <c r="R14">
        <v>271</v>
      </c>
      <c r="S14">
        <v>641</v>
      </c>
      <c r="T14">
        <v>1726</v>
      </c>
    </row>
    <row r="15" spans="1:20" x14ac:dyDescent="0.25">
      <c r="A15" t="s">
        <v>4194</v>
      </c>
      <c r="B15" t="s">
        <v>4176</v>
      </c>
      <c r="C15" t="s">
        <v>372</v>
      </c>
      <c r="D15" t="s">
        <v>76</v>
      </c>
      <c r="E15" t="s">
        <v>81</v>
      </c>
      <c r="F15" t="s">
        <v>248</v>
      </c>
      <c r="G15" t="s">
        <v>373</v>
      </c>
      <c r="H15">
        <v>0</v>
      </c>
      <c r="I15">
        <v>0</v>
      </c>
      <c r="J15">
        <v>0</v>
      </c>
      <c r="K15">
        <v>0</v>
      </c>
      <c r="L15">
        <v>0</v>
      </c>
      <c r="M15">
        <v>0</v>
      </c>
      <c r="N15">
        <v>0</v>
      </c>
      <c r="O15">
        <v>0</v>
      </c>
      <c r="P15">
        <v>0</v>
      </c>
      <c r="Q15">
        <v>10857</v>
      </c>
      <c r="R15">
        <v>2162</v>
      </c>
      <c r="S15">
        <v>3334</v>
      </c>
      <c r="T15">
        <v>9685</v>
      </c>
    </row>
    <row r="16" spans="1:20" x14ac:dyDescent="0.25">
      <c r="A16" t="s">
        <v>4195</v>
      </c>
      <c r="B16" t="s">
        <v>4176</v>
      </c>
      <c r="C16" t="s">
        <v>372</v>
      </c>
      <c r="D16" t="s">
        <v>74</v>
      </c>
      <c r="E16" t="s">
        <v>81</v>
      </c>
      <c r="F16" t="s">
        <v>248</v>
      </c>
      <c r="G16" t="s">
        <v>373</v>
      </c>
      <c r="H16">
        <v>23801</v>
      </c>
      <c r="I16">
        <v>1082469.8799999999</v>
      </c>
      <c r="J16">
        <v>1863</v>
      </c>
      <c r="K16">
        <v>82953.100000000006</v>
      </c>
      <c r="L16">
        <v>2126</v>
      </c>
      <c r="M16">
        <v>80252.320000000007</v>
      </c>
      <c r="N16">
        <v>5762.69</v>
      </c>
      <c r="O16">
        <v>23538</v>
      </c>
      <c r="P16">
        <v>1090933.3500000001</v>
      </c>
      <c r="Q16">
        <v>3809</v>
      </c>
      <c r="R16">
        <v>1025</v>
      </c>
      <c r="S16">
        <v>994</v>
      </c>
      <c r="T16">
        <v>3840</v>
      </c>
    </row>
    <row r="17" spans="1:20" x14ac:dyDescent="0.25">
      <c r="A17" t="s">
        <v>4196</v>
      </c>
      <c r="B17" t="s">
        <v>4184</v>
      </c>
      <c r="C17" t="s">
        <v>4197</v>
      </c>
      <c r="D17" t="s">
        <v>72</v>
      </c>
      <c r="E17" t="s">
        <v>81</v>
      </c>
      <c r="F17" t="s">
        <v>248</v>
      </c>
      <c r="G17" t="s">
        <v>4198</v>
      </c>
      <c r="H17">
        <v>56748</v>
      </c>
      <c r="I17">
        <v>1297829.6000000001</v>
      </c>
      <c r="J17">
        <v>3081</v>
      </c>
      <c r="K17">
        <v>89807.32</v>
      </c>
      <c r="L17">
        <v>6636</v>
      </c>
      <c r="M17">
        <v>110058.96</v>
      </c>
      <c r="N17">
        <v>13684.08</v>
      </c>
      <c r="O17">
        <v>53193</v>
      </c>
      <c r="P17">
        <v>1291262.04</v>
      </c>
      <c r="Q17">
        <v>15296</v>
      </c>
      <c r="R17">
        <v>3006</v>
      </c>
      <c r="S17">
        <v>3470</v>
      </c>
      <c r="T17">
        <v>14832</v>
      </c>
    </row>
    <row r="18" spans="1:20" x14ac:dyDescent="0.25">
      <c r="A18" t="s">
        <v>4199</v>
      </c>
      <c r="B18" t="s">
        <v>4184</v>
      </c>
      <c r="C18" t="s">
        <v>4197</v>
      </c>
      <c r="D18" t="s">
        <v>75</v>
      </c>
      <c r="E18" t="s">
        <v>81</v>
      </c>
      <c r="F18" t="s">
        <v>248</v>
      </c>
      <c r="G18" t="s">
        <v>4198</v>
      </c>
      <c r="H18">
        <v>226</v>
      </c>
      <c r="I18">
        <v>5163.7</v>
      </c>
      <c r="J18">
        <v>28</v>
      </c>
      <c r="K18">
        <v>665</v>
      </c>
      <c r="L18">
        <v>22</v>
      </c>
      <c r="M18">
        <v>534</v>
      </c>
      <c r="N18">
        <v>87.7</v>
      </c>
      <c r="O18">
        <v>232</v>
      </c>
      <c r="P18">
        <v>5382.4</v>
      </c>
      <c r="Q18">
        <v>5</v>
      </c>
      <c r="R18">
        <v>2</v>
      </c>
      <c r="S18">
        <v>0</v>
      </c>
      <c r="T18">
        <v>7</v>
      </c>
    </row>
    <row r="19" spans="1:20" x14ac:dyDescent="0.25">
      <c r="A19" t="s">
        <v>4200</v>
      </c>
      <c r="B19" t="s">
        <v>4184</v>
      </c>
      <c r="C19" t="s">
        <v>4197</v>
      </c>
      <c r="D19" t="s">
        <v>76</v>
      </c>
      <c r="E19" t="s">
        <v>81</v>
      </c>
      <c r="F19" t="s">
        <v>248</v>
      </c>
      <c r="G19" t="s">
        <v>4198</v>
      </c>
      <c r="H19">
        <v>0</v>
      </c>
      <c r="I19">
        <v>0</v>
      </c>
      <c r="J19">
        <v>0</v>
      </c>
      <c r="K19">
        <v>0</v>
      </c>
      <c r="L19">
        <v>0</v>
      </c>
      <c r="M19">
        <v>0</v>
      </c>
      <c r="N19">
        <v>0</v>
      </c>
      <c r="O19">
        <v>0</v>
      </c>
      <c r="P19">
        <v>0</v>
      </c>
      <c r="Q19">
        <v>9848</v>
      </c>
      <c r="R19">
        <v>1706</v>
      </c>
      <c r="S19">
        <v>2432</v>
      </c>
      <c r="T19">
        <v>9122</v>
      </c>
    </row>
    <row r="20" spans="1:20" x14ac:dyDescent="0.25">
      <c r="A20" t="s">
        <v>4201</v>
      </c>
      <c r="B20" t="s">
        <v>4184</v>
      </c>
      <c r="C20" t="s">
        <v>4197</v>
      </c>
      <c r="D20" t="s">
        <v>73</v>
      </c>
      <c r="E20" t="s">
        <v>81</v>
      </c>
      <c r="F20" t="s">
        <v>248</v>
      </c>
      <c r="G20" t="s">
        <v>4198</v>
      </c>
      <c r="H20">
        <v>33004</v>
      </c>
      <c r="I20">
        <v>213106.6</v>
      </c>
      <c r="J20">
        <v>1150</v>
      </c>
      <c r="K20">
        <v>5427.12</v>
      </c>
      <c r="L20">
        <v>4535</v>
      </c>
      <c r="M20">
        <v>28003.66</v>
      </c>
      <c r="N20">
        <v>1281.3399999999999</v>
      </c>
      <c r="O20">
        <v>29619</v>
      </c>
      <c r="P20">
        <v>191811.4</v>
      </c>
      <c r="Q20">
        <v>1783</v>
      </c>
      <c r="R20">
        <v>364</v>
      </c>
      <c r="S20">
        <v>393</v>
      </c>
      <c r="T20">
        <v>1754</v>
      </c>
    </row>
    <row r="21" spans="1:20" x14ac:dyDescent="0.25">
      <c r="A21" t="s">
        <v>4202</v>
      </c>
      <c r="B21" t="s">
        <v>4184</v>
      </c>
      <c r="C21" t="s">
        <v>4197</v>
      </c>
      <c r="D21" t="s">
        <v>74</v>
      </c>
      <c r="E21" t="s">
        <v>81</v>
      </c>
      <c r="F21" t="s">
        <v>248</v>
      </c>
      <c r="G21" t="s">
        <v>4198</v>
      </c>
      <c r="H21">
        <v>23518</v>
      </c>
      <c r="I21">
        <v>1079559.3</v>
      </c>
      <c r="J21">
        <v>1903</v>
      </c>
      <c r="K21">
        <v>83715.199999999997</v>
      </c>
      <c r="L21">
        <v>2079</v>
      </c>
      <c r="M21">
        <v>81521.3</v>
      </c>
      <c r="N21">
        <v>12315.04</v>
      </c>
      <c r="O21">
        <v>23342</v>
      </c>
      <c r="P21">
        <v>1094068.24</v>
      </c>
      <c r="Q21">
        <v>3660</v>
      </c>
      <c r="R21">
        <v>934</v>
      </c>
      <c r="S21">
        <v>645</v>
      </c>
      <c r="T21">
        <v>3949</v>
      </c>
    </row>
    <row r="22" spans="1:20" x14ac:dyDescent="0.25">
      <c r="A22" t="s">
        <v>4203</v>
      </c>
      <c r="B22" t="s">
        <v>4176</v>
      </c>
      <c r="C22" t="s">
        <v>374</v>
      </c>
      <c r="D22" t="s">
        <v>73</v>
      </c>
      <c r="E22" t="s">
        <v>81</v>
      </c>
      <c r="F22" t="s">
        <v>248</v>
      </c>
      <c r="G22" t="s">
        <v>375</v>
      </c>
      <c r="H22">
        <v>31957</v>
      </c>
      <c r="I22">
        <v>206095.8</v>
      </c>
      <c r="J22">
        <v>1065</v>
      </c>
      <c r="K22">
        <v>5230</v>
      </c>
      <c r="L22">
        <v>5134</v>
      </c>
      <c r="M22">
        <v>31913.15</v>
      </c>
      <c r="N22">
        <v>1818.35</v>
      </c>
      <c r="O22">
        <v>27888</v>
      </c>
      <c r="P22">
        <v>181231</v>
      </c>
      <c r="Q22">
        <v>1726</v>
      </c>
      <c r="R22">
        <v>402</v>
      </c>
      <c r="S22">
        <v>391</v>
      </c>
      <c r="T22">
        <v>1737</v>
      </c>
    </row>
    <row r="23" spans="1:20" x14ac:dyDescent="0.25">
      <c r="A23" t="s">
        <v>4204</v>
      </c>
      <c r="B23" t="s">
        <v>4176</v>
      </c>
      <c r="C23" t="s">
        <v>374</v>
      </c>
      <c r="D23" t="s">
        <v>74</v>
      </c>
      <c r="E23" t="s">
        <v>81</v>
      </c>
      <c r="F23" t="s">
        <v>248</v>
      </c>
      <c r="G23" t="s">
        <v>375</v>
      </c>
      <c r="H23">
        <v>23538</v>
      </c>
      <c r="I23">
        <v>1090933.3500000001</v>
      </c>
      <c r="J23">
        <v>1797</v>
      </c>
      <c r="K23">
        <v>79647.88</v>
      </c>
      <c r="L23">
        <v>2295</v>
      </c>
      <c r="M23">
        <v>90444.5</v>
      </c>
      <c r="N23">
        <v>14430.55</v>
      </c>
      <c r="O23">
        <v>23040</v>
      </c>
      <c r="P23">
        <v>1094567.28</v>
      </c>
      <c r="Q23">
        <v>3840</v>
      </c>
      <c r="R23">
        <v>838</v>
      </c>
      <c r="S23">
        <v>656</v>
      </c>
      <c r="T23">
        <v>4022</v>
      </c>
    </row>
    <row r="24" spans="1:20" x14ac:dyDescent="0.25">
      <c r="A24" t="s">
        <v>4205</v>
      </c>
      <c r="B24" t="s">
        <v>4176</v>
      </c>
      <c r="C24" t="s">
        <v>374</v>
      </c>
      <c r="D24" t="s">
        <v>76</v>
      </c>
      <c r="E24" t="s">
        <v>81</v>
      </c>
      <c r="F24" t="s">
        <v>248</v>
      </c>
      <c r="G24" t="s">
        <v>375</v>
      </c>
      <c r="H24">
        <v>0</v>
      </c>
      <c r="I24">
        <v>0</v>
      </c>
      <c r="J24">
        <v>0</v>
      </c>
      <c r="K24">
        <v>0</v>
      </c>
      <c r="L24">
        <v>0</v>
      </c>
      <c r="M24">
        <v>0</v>
      </c>
      <c r="N24">
        <v>0</v>
      </c>
      <c r="O24">
        <v>0</v>
      </c>
      <c r="P24">
        <v>0</v>
      </c>
      <c r="Q24">
        <v>9685</v>
      </c>
      <c r="R24">
        <v>1566</v>
      </c>
      <c r="S24">
        <v>2590</v>
      </c>
      <c r="T24">
        <v>8661</v>
      </c>
    </row>
    <row r="25" spans="1:20" x14ac:dyDescent="0.25">
      <c r="A25" t="s">
        <v>4206</v>
      </c>
      <c r="B25" t="s">
        <v>4176</v>
      </c>
      <c r="C25" t="s">
        <v>374</v>
      </c>
      <c r="D25" t="s">
        <v>75</v>
      </c>
      <c r="E25" t="s">
        <v>81</v>
      </c>
      <c r="F25" t="s">
        <v>248</v>
      </c>
      <c r="G25" t="s">
        <v>375</v>
      </c>
      <c r="H25">
        <v>228</v>
      </c>
      <c r="I25">
        <v>5271.24</v>
      </c>
      <c r="J25">
        <v>21</v>
      </c>
      <c r="K25">
        <v>449</v>
      </c>
      <c r="L25">
        <v>30</v>
      </c>
      <c r="M25">
        <v>685</v>
      </c>
      <c r="N25">
        <v>193.52</v>
      </c>
      <c r="O25">
        <v>219</v>
      </c>
      <c r="P25">
        <v>5228.76</v>
      </c>
      <c r="Q25">
        <v>6</v>
      </c>
      <c r="R25">
        <v>1</v>
      </c>
      <c r="S25">
        <v>1</v>
      </c>
      <c r="T25">
        <v>6</v>
      </c>
    </row>
    <row r="26" spans="1:20" x14ac:dyDescent="0.25">
      <c r="A26" t="s">
        <v>4207</v>
      </c>
      <c r="B26" t="s">
        <v>4176</v>
      </c>
      <c r="C26" t="s">
        <v>374</v>
      </c>
      <c r="D26" t="s">
        <v>72</v>
      </c>
      <c r="E26" t="s">
        <v>81</v>
      </c>
      <c r="F26" t="s">
        <v>248</v>
      </c>
      <c r="G26" t="s">
        <v>375</v>
      </c>
      <c r="H26">
        <v>55723</v>
      </c>
      <c r="I26">
        <v>1302300.3899999999</v>
      </c>
      <c r="J26">
        <v>2883</v>
      </c>
      <c r="K26">
        <v>85326.88</v>
      </c>
      <c r="L26">
        <v>7459</v>
      </c>
      <c r="M26">
        <v>123042.65</v>
      </c>
      <c r="N26">
        <v>16442.419999999998</v>
      </c>
      <c r="O26">
        <v>51147</v>
      </c>
      <c r="P26">
        <v>1281027.04</v>
      </c>
      <c r="Q26">
        <v>15257</v>
      </c>
      <c r="R26">
        <v>2807</v>
      </c>
      <c r="S26">
        <v>3638</v>
      </c>
      <c r="T26">
        <v>14426</v>
      </c>
    </row>
    <row r="27" spans="1:20" x14ac:dyDescent="0.25">
      <c r="A27" t="s">
        <v>4208</v>
      </c>
      <c r="B27" t="s">
        <v>4184</v>
      </c>
      <c r="C27" t="s">
        <v>4209</v>
      </c>
      <c r="D27" t="s">
        <v>74</v>
      </c>
      <c r="E27" t="s">
        <v>81</v>
      </c>
      <c r="F27" t="s">
        <v>248</v>
      </c>
      <c r="G27" t="s">
        <v>4210</v>
      </c>
      <c r="H27">
        <v>23342</v>
      </c>
      <c r="I27">
        <v>1094068.24</v>
      </c>
      <c r="J27">
        <v>1870</v>
      </c>
      <c r="K27">
        <v>86252.24</v>
      </c>
      <c r="L27">
        <v>2521</v>
      </c>
      <c r="M27">
        <v>102940.48</v>
      </c>
      <c r="N27">
        <v>13176.48</v>
      </c>
      <c r="O27">
        <v>22691</v>
      </c>
      <c r="P27">
        <v>1090556.48</v>
      </c>
      <c r="Q27">
        <v>3949</v>
      </c>
      <c r="R27">
        <v>984</v>
      </c>
      <c r="S27">
        <v>740</v>
      </c>
      <c r="T27">
        <v>4193</v>
      </c>
    </row>
    <row r="28" spans="1:20" x14ac:dyDescent="0.25">
      <c r="A28" t="s">
        <v>4211</v>
      </c>
      <c r="B28" t="s">
        <v>4184</v>
      </c>
      <c r="C28" t="s">
        <v>4209</v>
      </c>
      <c r="D28" t="s">
        <v>75</v>
      </c>
      <c r="E28" t="s">
        <v>81</v>
      </c>
      <c r="F28" t="s">
        <v>248</v>
      </c>
      <c r="G28" t="s">
        <v>4210</v>
      </c>
      <c r="H28">
        <v>232</v>
      </c>
      <c r="I28">
        <v>5382.4</v>
      </c>
      <c r="J28">
        <v>20</v>
      </c>
      <c r="K28">
        <v>409</v>
      </c>
      <c r="L28">
        <v>40</v>
      </c>
      <c r="M28">
        <v>930</v>
      </c>
      <c r="N28">
        <v>188.42</v>
      </c>
      <c r="O28">
        <v>212</v>
      </c>
      <c r="P28">
        <v>5049.82</v>
      </c>
      <c r="Q28">
        <v>7</v>
      </c>
      <c r="R28">
        <v>1</v>
      </c>
      <c r="S28">
        <v>4</v>
      </c>
      <c r="T28">
        <v>4</v>
      </c>
    </row>
    <row r="29" spans="1:20" x14ac:dyDescent="0.25">
      <c r="A29" t="s">
        <v>4212</v>
      </c>
      <c r="B29" t="s">
        <v>4184</v>
      </c>
      <c r="C29" t="s">
        <v>4209</v>
      </c>
      <c r="D29" t="s">
        <v>73</v>
      </c>
      <c r="E29" t="s">
        <v>81</v>
      </c>
      <c r="F29" t="s">
        <v>248</v>
      </c>
      <c r="G29" t="s">
        <v>4210</v>
      </c>
      <c r="H29">
        <v>29619</v>
      </c>
      <c r="I29">
        <v>191811.4</v>
      </c>
      <c r="J29">
        <v>1231</v>
      </c>
      <c r="K29">
        <v>6030.02</v>
      </c>
      <c r="L29">
        <v>4669</v>
      </c>
      <c r="M29">
        <v>29090.880000000001</v>
      </c>
      <c r="N29">
        <v>2384.58</v>
      </c>
      <c r="O29">
        <v>26181</v>
      </c>
      <c r="P29">
        <v>171135.12</v>
      </c>
      <c r="Q29">
        <v>1754</v>
      </c>
      <c r="R29">
        <v>407</v>
      </c>
      <c r="S29">
        <v>465</v>
      </c>
      <c r="T29">
        <v>1696</v>
      </c>
    </row>
    <row r="30" spans="1:20" x14ac:dyDescent="0.25">
      <c r="A30" t="s">
        <v>4213</v>
      </c>
      <c r="B30" t="s">
        <v>4184</v>
      </c>
      <c r="C30" t="s">
        <v>4209</v>
      </c>
      <c r="D30" t="s">
        <v>72</v>
      </c>
      <c r="E30" t="s">
        <v>81</v>
      </c>
      <c r="F30" t="s">
        <v>248</v>
      </c>
      <c r="G30" t="s">
        <v>4210</v>
      </c>
      <c r="H30">
        <v>53193</v>
      </c>
      <c r="I30">
        <v>1291262.04</v>
      </c>
      <c r="J30">
        <v>3121</v>
      </c>
      <c r="K30">
        <v>92691.26</v>
      </c>
      <c r="L30">
        <v>7230</v>
      </c>
      <c r="M30">
        <v>132961.35999999999</v>
      </c>
      <c r="N30">
        <v>15749.48</v>
      </c>
      <c r="O30">
        <v>49084</v>
      </c>
      <c r="P30">
        <v>1266741.42</v>
      </c>
      <c r="Q30">
        <v>14832</v>
      </c>
      <c r="R30">
        <v>2972</v>
      </c>
      <c r="S30">
        <v>3681</v>
      </c>
      <c r="T30">
        <v>14123</v>
      </c>
    </row>
    <row r="31" spans="1:20" x14ac:dyDescent="0.25">
      <c r="A31" t="s">
        <v>4214</v>
      </c>
      <c r="B31" t="s">
        <v>4184</v>
      </c>
      <c r="C31" t="s">
        <v>4209</v>
      </c>
      <c r="D31" t="s">
        <v>76</v>
      </c>
      <c r="E31" t="s">
        <v>81</v>
      </c>
      <c r="F31" t="s">
        <v>248</v>
      </c>
      <c r="G31" t="s">
        <v>4210</v>
      </c>
      <c r="H31">
        <v>0</v>
      </c>
      <c r="I31">
        <v>0</v>
      </c>
      <c r="J31">
        <v>0</v>
      </c>
      <c r="K31">
        <v>0</v>
      </c>
      <c r="L31">
        <v>0</v>
      </c>
      <c r="M31">
        <v>0</v>
      </c>
      <c r="N31">
        <v>0</v>
      </c>
      <c r="O31">
        <v>0</v>
      </c>
      <c r="P31">
        <v>0</v>
      </c>
      <c r="Q31">
        <v>9122</v>
      </c>
      <c r="R31">
        <v>1580</v>
      </c>
      <c r="S31">
        <v>2472</v>
      </c>
      <c r="T31">
        <v>8230</v>
      </c>
    </row>
    <row r="32" spans="1:20" x14ac:dyDescent="0.25">
      <c r="A32" t="s">
        <v>4215</v>
      </c>
      <c r="B32" t="s">
        <v>4176</v>
      </c>
      <c r="C32" t="s">
        <v>561</v>
      </c>
      <c r="D32" t="s">
        <v>74</v>
      </c>
      <c r="E32" t="s">
        <v>81</v>
      </c>
      <c r="F32" t="s">
        <v>248</v>
      </c>
      <c r="G32" t="s">
        <v>562</v>
      </c>
      <c r="H32">
        <v>22538</v>
      </c>
      <c r="I32">
        <v>1092238.04</v>
      </c>
      <c r="J32">
        <v>2049</v>
      </c>
      <c r="K32">
        <v>91570.77</v>
      </c>
      <c r="L32">
        <v>1953</v>
      </c>
      <c r="M32">
        <v>79453.009999999995</v>
      </c>
      <c r="N32">
        <v>7810.92</v>
      </c>
      <c r="O32">
        <v>22634</v>
      </c>
      <c r="P32">
        <v>1112166.72</v>
      </c>
      <c r="Q32">
        <v>4311</v>
      </c>
      <c r="R32">
        <v>1028</v>
      </c>
      <c r="S32">
        <v>703</v>
      </c>
      <c r="T32">
        <v>4636</v>
      </c>
    </row>
    <row r="33" spans="1:20" x14ac:dyDescent="0.25">
      <c r="A33" t="s">
        <v>4216</v>
      </c>
      <c r="B33" t="s">
        <v>4176</v>
      </c>
      <c r="C33" t="s">
        <v>561</v>
      </c>
      <c r="D33" t="s">
        <v>76</v>
      </c>
      <c r="E33" t="s">
        <v>81</v>
      </c>
      <c r="F33" t="s">
        <v>248</v>
      </c>
      <c r="G33" t="s">
        <v>562</v>
      </c>
      <c r="H33">
        <v>0</v>
      </c>
      <c r="I33">
        <v>0</v>
      </c>
      <c r="J33">
        <v>0</v>
      </c>
      <c r="K33">
        <v>0</v>
      </c>
      <c r="L33">
        <v>0</v>
      </c>
      <c r="M33">
        <v>0</v>
      </c>
      <c r="N33">
        <v>0</v>
      </c>
      <c r="O33">
        <v>0</v>
      </c>
      <c r="P33">
        <v>0</v>
      </c>
      <c r="Q33">
        <v>8158</v>
      </c>
      <c r="R33">
        <v>1454</v>
      </c>
      <c r="S33">
        <v>1860</v>
      </c>
      <c r="T33">
        <v>7752</v>
      </c>
    </row>
    <row r="34" spans="1:20" x14ac:dyDescent="0.25">
      <c r="A34" t="s">
        <v>4217</v>
      </c>
      <c r="B34" t="s">
        <v>4176</v>
      </c>
      <c r="C34" t="s">
        <v>561</v>
      </c>
      <c r="D34" t="s">
        <v>75</v>
      </c>
      <c r="E34" t="s">
        <v>81</v>
      </c>
      <c r="F34" t="s">
        <v>248</v>
      </c>
      <c r="G34" t="s">
        <v>562</v>
      </c>
      <c r="H34">
        <v>199</v>
      </c>
      <c r="I34">
        <v>4812.18</v>
      </c>
      <c r="J34">
        <v>31</v>
      </c>
      <c r="K34">
        <v>631.82000000000005</v>
      </c>
      <c r="L34">
        <v>20</v>
      </c>
      <c r="M34">
        <v>454</v>
      </c>
      <c r="N34">
        <v>11.46</v>
      </c>
      <c r="O34">
        <v>210</v>
      </c>
      <c r="P34">
        <v>5001.46</v>
      </c>
      <c r="Q34">
        <v>3</v>
      </c>
      <c r="R34">
        <v>1</v>
      </c>
      <c r="S34">
        <v>1</v>
      </c>
      <c r="T34">
        <v>3</v>
      </c>
    </row>
    <row r="35" spans="1:20" x14ac:dyDescent="0.25">
      <c r="A35" t="s">
        <v>4218</v>
      </c>
      <c r="B35" t="s">
        <v>4176</v>
      </c>
      <c r="C35" t="s">
        <v>561</v>
      </c>
      <c r="D35" t="s">
        <v>73</v>
      </c>
      <c r="E35" t="s">
        <v>81</v>
      </c>
      <c r="F35" t="s">
        <v>248</v>
      </c>
      <c r="G35" t="s">
        <v>562</v>
      </c>
      <c r="H35">
        <v>25406</v>
      </c>
      <c r="I35">
        <v>166133.78</v>
      </c>
      <c r="J35">
        <v>1620</v>
      </c>
      <c r="K35">
        <v>8431.9599999999991</v>
      </c>
      <c r="L35">
        <v>2654</v>
      </c>
      <c r="M35">
        <v>16817.22</v>
      </c>
      <c r="N35">
        <v>347.42</v>
      </c>
      <c r="O35">
        <v>24372</v>
      </c>
      <c r="P35">
        <v>158095.94</v>
      </c>
      <c r="Q35">
        <v>1642</v>
      </c>
      <c r="R35">
        <v>307</v>
      </c>
      <c r="S35">
        <v>330</v>
      </c>
      <c r="T35">
        <v>1619</v>
      </c>
    </row>
    <row r="36" spans="1:20" x14ac:dyDescent="0.25">
      <c r="A36" t="s">
        <v>4219</v>
      </c>
      <c r="B36" t="s">
        <v>4176</v>
      </c>
      <c r="C36" t="s">
        <v>561</v>
      </c>
      <c r="D36" t="s">
        <v>72</v>
      </c>
      <c r="E36" t="s">
        <v>81</v>
      </c>
      <c r="F36" t="s">
        <v>248</v>
      </c>
      <c r="G36" t="s">
        <v>562</v>
      </c>
      <c r="H36">
        <v>48143</v>
      </c>
      <c r="I36">
        <v>1263184</v>
      </c>
      <c r="J36">
        <v>3700</v>
      </c>
      <c r="K36">
        <v>100634.55</v>
      </c>
      <c r="L36">
        <v>4627</v>
      </c>
      <c r="M36">
        <v>96724.23</v>
      </c>
      <c r="N36">
        <v>8169.8</v>
      </c>
      <c r="O36">
        <v>47216</v>
      </c>
      <c r="P36">
        <v>1275264.1200000001</v>
      </c>
      <c r="Q36">
        <v>14114</v>
      </c>
      <c r="R36">
        <v>2790</v>
      </c>
      <c r="S36">
        <v>2894</v>
      </c>
      <c r="T36">
        <v>14010</v>
      </c>
    </row>
    <row r="37" spans="1:20" x14ac:dyDescent="0.25">
      <c r="A37" t="s">
        <v>4220</v>
      </c>
      <c r="B37" t="s">
        <v>4184</v>
      </c>
      <c r="C37" t="s">
        <v>4221</v>
      </c>
      <c r="D37" t="s">
        <v>75</v>
      </c>
      <c r="E37" t="s">
        <v>81</v>
      </c>
      <c r="F37" t="s">
        <v>248</v>
      </c>
      <c r="G37" t="s">
        <v>4222</v>
      </c>
      <c r="H37">
        <v>212</v>
      </c>
      <c r="I37">
        <v>5049.82</v>
      </c>
      <c r="J37">
        <v>29</v>
      </c>
      <c r="K37">
        <v>732</v>
      </c>
      <c r="L37">
        <v>32</v>
      </c>
      <c r="M37">
        <v>722</v>
      </c>
      <c r="N37">
        <v>16.760000000000002</v>
      </c>
      <c r="O37">
        <v>209</v>
      </c>
      <c r="P37">
        <v>5076.58</v>
      </c>
      <c r="Q37">
        <v>4</v>
      </c>
      <c r="R37">
        <v>0</v>
      </c>
      <c r="S37">
        <v>2</v>
      </c>
      <c r="T37">
        <v>2</v>
      </c>
    </row>
    <row r="38" spans="1:20" x14ac:dyDescent="0.25">
      <c r="A38" t="s">
        <v>4223</v>
      </c>
      <c r="B38" t="s">
        <v>4184</v>
      </c>
      <c r="C38" t="s">
        <v>4221</v>
      </c>
      <c r="D38" t="s">
        <v>76</v>
      </c>
      <c r="E38" t="s">
        <v>81</v>
      </c>
      <c r="F38" t="s">
        <v>248</v>
      </c>
      <c r="G38" t="s">
        <v>4222</v>
      </c>
      <c r="H38">
        <v>0</v>
      </c>
      <c r="I38">
        <v>0</v>
      </c>
      <c r="J38">
        <v>0</v>
      </c>
      <c r="K38">
        <v>0</v>
      </c>
      <c r="L38">
        <v>0</v>
      </c>
      <c r="M38">
        <v>0</v>
      </c>
      <c r="N38">
        <v>0</v>
      </c>
      <c r="O38">
        <v>0</v>
      </c>
      <c r="P38">
        <v>0</v>
      </c>
      <c r="Q38">
        <v>8230</v>
      </c>
      <c r="R38">
        <v>1642</v>
      </c>
      <c r="S38">
        <v>1914</v>
      </c>
      <c r="T38">
        <v>7958</v>
      </c>
    </row>
    <row r="39" spans="1:20" x14ac:dyDescent="0.25">
      <c r="A39" t="s">
        <v>4224</v>
      </c>
      <c r="B39" t="s">
        <v>4184</v>
      </c>
      <c r="C39" t="s">
        <v>4221</v>
      </c>
      <c r="D39" t="s">
        <v>74</v>
      </c>
      <c r="E39" t="s">
        <v>81</v>
      </c>
      <c r="F39" t="s">
        <v>248</v>
      </c>
      <c r="G39" t="s">
        <v>4222</v>
      </c>
      <c r="H39">
        <v>22691</v>
      </c>
      <c r="I39">
        <v>1090556.48</v>
      </c>
      <c r="J39">
        <v>1966</v>
      </c>
      <c r="K39">
        <v>88695.98</v>
      </c>
      <c r="L39">
        <v>2127</v>
      </c>
      <c r="M39">
        <v>86561.24</v>
      </c>
      <c r="N39">
        <v>8206.15</v>
      </c>
      <c r="O39">
        <v>22530</v>
      </c>
      <c r="P39">
        <v>1100897.3700000001</v>
      </c>
      <c r="Q39">
        <v>4193</v>
      </c>
      <c r="R39">
        <v>1034</v>
      </c>
      <c r="S39">
        <v>704</v>
      </c>
      <c r="T39">
        <v>4523</v>
      </c>
    </row>
    <row r="40" spans="1:20" x14ac:dyDescent="0.25">
      <c r="A40" t="s">
        <v>4225</v>
      </c>
      <c r="B40" t="s">
        <v>4184</v>
      </c>
      <c r="C40" t="s">
        <v>4221</v>
      </c>
      <c r="D40" t="s">
        <v>73</v>
      </c>
      <c r="E40" t="s">
        <v>81</v>
      </c>
      <c r="F40" t="s">
        <v>248</v>
      </c>
      <c r="G40" t="s">
        <v>4222</v>
      </c>
      <c r="H40">
        <v>26181</v>
      </c>
      <c r="I40">
        <v>171135.12</v>
      </c>
      <c r="J40">
        <v>1652</v>
      </c>
      <c r="K40">
        <v>8950.6299999999992</v>
      </c>
      <c r="L40">
        <v>2920</v>
      </c>
      <c r="M40">
        <v>18276.36</v>
      </c>
      <c r="N40">
        <v>328.63</v>
      </c>
      <c r="O40">
        <v>24913</v>
      </c>
      <c r="P40">
        <v>162138.01999999999</v>
      </c>
      <c r="Q40">
        <v>1696</v>
      </c>
      <c r="R40">
        <v>305</v>
      </c>
      <c r="S40">
        <v>372</v>
      </c>
      <c r="T40">
        <v>1629</v>
      </c>
    </row>
    <row r="41" spans="1:20" x14ac:dyDescent="0.25">
      <c r="A41" t="s">
        <v>4226</v>
      </c>
      <c r="B41" t="s">
        <v>4184</v>
      </c>
      <c r="C41" t="s">
        <v>4221</v>
      </c>
      <c r="D41" t="s">
        <v>72</v>
      </c>
      <c r="E41" t="s">
        <v>81</v>
      </c>
      <c r="F41" t="s">
        <v>248</v>
      </c>
      <c r="G41" t="s">
        <v>4222</v>
      </c>
      <c r="H41">
        <v>49084</v>
      </c>
      <c r="I41">
        <v>1266741.42</v>
      </c>
      <c r="J41">
        <v>3647</v>
      </c>
      <c r="K41">
        <v>98378.61</v>
      </c>
      <c r="L41">
        <v>5079</v>
      </c>
      <c r="M41">
        <v>105559.6</v>
      </c>
      <c r="N41">
        <v>8551.5400000000009</v>
      </c>
      <c r="O41">
        <v>47652</v>
      </c>
      <c r="P41">
        <v>1268111.97</v>
      </c>
      <c r="Q41">
        <v>14123</v>
      </c>
      <c r="R41">
        <v>2981</v>
      </c>
      <c r="S41">
        <v>2992</v>
      </c>
      <c r="T41">
        <v>14112</v>
      </c>
    </row>
    <row r="42" spans="1:20" x14ac:dyDescent="0.25">
      <c r="A42" t="s">
        <v>20099</v>
      </c>
      <c r="B42" t="s">
        <v>4184</v>
      </c>
      <c r="C42" t="s">
        <v>20100</v>
      </c>
      <c r="D42" t="s">
        <v>74</v>
      </c>
      <c r="E42" t="s">
        <v>81</v>
      </c>
      <c r="F42" t="s">
        <v>248</v>
      </c>
      <c r="G42" t="s">
        <v>20101</v>
      </c>
      <c r="H42">
        <v>22530</v>
      </c>
      <c r="I42">
        <v>1100897.3700000001</v>
      </c>
      <c r="J42">
        <v>2285</v>
      </c>
      <c r="K42">
        <v>99174.8</v>
      </c>
      <c r="L42">
        <v>1865</v>
      </c>
      <c r="M42">
        <v>80040.3</v>
      </c>
      <c r="N42">
        <v>6980.05</v>
      </c>
      <c r="O42">
        <v>22950</v>
      </c>
      <c r="P42">
        <v>1127011.92</v>
      </c>
      <c r="Q42">
        <v>4523</v>
      </c>
      <c r="R42">
        <v>899</v>
      </c>
      <c r="S42">
        <v>847</v>
      </c>
      <c r="T42">
        <v>4575</v>
      </c>
    </row>
    <row r="43" spans="1:20" x14ac:dyDescent="0.25">
      <c r="A43" t="s">
        <v>20102</v>
      </c>
      <c r="B43" t="s">
        <v>4184</v>
      </c>
      <c r="C43" t="s">
        <v>20100</v>
      </c>
      <c r="D43" t="s">
        <v>73</v>
      </c>
      <c r="E43" t="s">
        <v>81</v>
      </c>
      <c r="F43" t="s">
        <v>248</v>
      </c>
      <c r="G43" t="s">
        <v>20101</v>
      </c>
      <c r="H43">
        <v>24913</v>
      </c>
      <c r="I43">
        <v>162138.01999999999</v>
      </c>
      <c r="J43">
        <v>1333</v>
      </c>
      <c r="K43">
        <v>6662.48</v>
      </c>
      <c r="L43">
        <v>2538</v>
      </c>
      <c r="M43">
        <v>16460.599999999999</v>
      </c>
      <c r="N43">
        <v>1101.56</v>
      </c>
      <c r="O43">
        <v>23708</v>
      </c>
      <c r="P43">
        <v>153441.46</v>
      </c>
      <c r="Q43">
        <v>1629</v>
      </c>
      <c r="R43">
        <v>278</v>
      </c>
      <c r="S43">
        <v>334</v>
      </c>
      <c r="T43">
        <v>1573</v>
      </c>
    </row>
    <row r="44" spans="1:20" x14ac:dyDescent="0.25">
      <c r="A44" t="s">
        <v>20103</v>
      </c>
      <c r="B44" t="s">
        <v>4184</v>
      </c>
      <c r="C44" t="s">
        <v>20100</v>
      </c>
      <c r="D44" t="s">
        <v>72</v>
      </c>
      <c r="E44" t="s">
        <v>81</v>
      </c>
      <c r="F44" t="s">
        <v>248</v>
      </c>
      <c r="G44" t="s">
        <v>20101</v>
      </c>
      <c r="H44">
        <v>47652</v>
      </c>
      <c r="I44">
        <v>1268111.97</v>
      </c>
      <c r="J44">
        <v>3654</v>
      </c>
      <c r="K44">
        <v>106546.18</v>
      </c>
      <c r="L44">
        <v>4429</v>
      </c>
      <c r="M44">
        <v>97180.9</v>
      </c>
      <c r="N44">
        <v>8066.73</v>
      </c>
      <c r="O44">
        <v>46877</v>
      </c>
      <c r="P44">
        <v>1285543.98</v>
      </c>
      <c r="Q44">
        <v>14112</v>
      </c>
      <c r="R44">
        <v>2440</v>
      </c>
      <c r="S44">
        <v>3033</v>
      </c>
      <c r="T44">
        <v>13519</v>
      </c>
    </row>
    <row r="45" spans="1:20" x14ac:dyDescent="0.25">
      <c r="A45" t="s">
        <v>20104</v>
      </c>
      <c r="B45" t="s">
        <v>4184</v>
      </c>
      <c r="C45" t="s">
        <v>20100</v>
      </c>
      <c r="D45" t="s">
        <v>75</v>
      </c>
      <c r="E45" t="s">
        <v>81</v>
      </c>
      <c r="F45" t="s">
        <v>248</v>
      </c>
      <c r="G45" t="s">
        <v>20101</v>
      </c>
      <c r="H45">
        <v>209</v>
      </c>
      <c r="I45">
        <v>5076.58</v>
      </c>
      <c r="J45">
        <v>28</v>
      </c>
      <c r="K45">
        <v>661.9</v>
      </c>
      <c r="L45">
        <v>26</v>
      </c>
      <c r="M45">
        <v>680</v>
      </c>
      <c r="N45">
        <v>-14.88</v>
      </c>
      <c r="O45">
        <v>211</v>
      </c>
      <c r="P45">
        <v>5043.6000000000004</v>
      </c>
      <c r="Q45">
        <v>2</v>
      </c>
      <c r="R45">
        <v>2</v>
      </c>
      <c r="S45">
        <v>0</v>
      </c>
      <c r="T45">
        <v>4</v>
      </c>
    </row>
    <row r="46" spans="1:20" x14ac:dyDescent="0.25">
      <c r="A46" t="s">
        <v>20105</v>
      </c>
      <c r="B46" t="s">
        <v>4184</v>
      </c>
      <c r="C46" t="s">
        <v>20100</v>
      </c>
      <c r="D46" t="s">
        <v>19169</v>
      </c>
      <c r="E46" t="s">
        <v>81</v>
      </c>
      <c r="F46" t="s">
        <v>248</v>
      </c>
      <c r="G46" t="s">
        <v>20101</v>
      </c>
      <c r="H46">
        <v>0</v>
      </c>
      <c r="I46">
        <v>0</v>
      </c>
      <c r="J46">
        <v>8</v>
      </c>
      <c r="K46">
        <v>47</v>
      </c>
      <c r="L46">
        <v>0</v>
      </c>
      <c r="M46">
        <v>0</v>
      </c>
      <c r="N46">
        <v>0</v>
      </c>
      <c r="O46">
        <v>8</v>
      </c>
      <c r="P46">
        <v>47</v>
      </c>
      <c r="Q46">
        <v>0</v>
      </c>
      <c r="R46">
        <v>5</v>
      </c>
      <c r="S46">
        <v>0</v>
      </c>
      <c r="T46">
        <v>5</v>
      </c>
    </row>
    <row r="47" spans="1:20" x14ac:dyDescent="0.25">
      <c r="A47" t="s">
        <v>20106</v>
      </c>
      <c r="B47" t="s">
        <v>4184</v>
      </c>
      <c r="C47" t="s">
        <v>20100</v>
      </c>
      <c r="D47" t="s">
        <v>76</v>
      </c>
      <c r="E47" t="s">
        <v>81</v>
      </c>
      <c r="F47" t="s">
        <v>248</v>
      </c>
      <c r="G47" t="s">
        <v>20101</v>
      </c>
      <c r="H47">
        <v>0</v>
      </c>
      <c r="I47">
        <v>0</v>
      </c>
      <c r="J47">
        <v>0</v>
      </c>
      <c r="K47">
        <v>0</v>
      </c>
      <c r="L47">
        <v>0</v>
      </c>
      <c r="M47">
        <v>0</v>
      </c>
      <c r="N47">
        <v>0</v>
      </c>
      <c r="O47">
        <v>0</v>
      </c>
      <c r="P47">
        <v>0</v>
      </c>
      <c r="Q47">
        <v>7958</v>
      </c>
      <c r="R47">
        <v>1256</v>
      </c>
      <c r="S47">
        <v>1852</v>
      </c>
      <c r="T47">
        <v>7362</v>
      </c>
    </row>
    <row r="48" spans="1:20" x14ac:dyDescent="0.25">
      <c r="A48" t="s">
        <v>4227</v>
      </c>
      <c r="B48" t="s">
        <v>4176</v>
      </c>
      <c r="C48" t="s">
        <v>376</v>
      </c>
      <c r="D48" t="s">
        <v>74</v>
      </c>
      <c r="E48" t="s">
        <v>81</v>
      </c>
      <c r="F48" t="s">
        <v>248</v>
      </c>
      <c r="G48" t="s">
        <v>377</v>
      </c>
      <c r="H48">
        <v>23040</v>
      </c>
      <c r="I48">
        <v>1094567.28</v>
      </c>
      <c r="J48">
        <v>1915</v>
      </c>
      <c r="K48">
        <v>87499.3</v>
      </c>
      <c r="L48">
        <v>2417</v>
      </c>
      <c r="M48">
        <v>100294.28</v>
      </c>
      <c r="N48">
        <v>10465.74</v>
      </c>
      <c r="O48">
        <v>22538</v>
      </c>
      <c r="P48">
        <v>1092238.04</v>
      </c>
      <c r="Q48">
        <v>4022</v>
      </c>
      <c r="R48">
        <v>1022</v>
      </c>
      <c r="S48">
        <v>733</v>
      </c>
      <c r="T48">
        <v>4311</v>
      </c>
    </row>
    <row r="49" spans="1:20" x14ac:dyDescent="0.25">
      <c r="A49" t="s">
        <v>4228</v>
      </c>
      <c r="B49" t="s">
        <v>4176</v>
      </c>
      <c r="C49" t="s">
        <v>376</v>
      </c>
      <c r="D49" t="s">
        <v>76</v>
      </c>
      <c r="E49" t="s">
        <v>81</v>
      </c>
      <c r="F49" t="s">
        <v>248</v>
      </c>
      <c r="G49" t="s">
        <v>377</v>
      </c>
      <c r="H49">
        <v>0</v>
      </c>
      <c r="I49">
        <v>0</v>
      </c>
      <c r="J49">
        <v>0</v>
      </c>
      <c r="K49">
        <v>0</v>
      </c>
      <c r="L49">
        <v>0</v>
      </c>
      <c r="M49">
        <v>0</v>
      </c>
      <c r="N49">
        <v>0</v>
      </c>
      <c r="O49">
        <v>0</v>
      </c>
      <c r="P49">
        <v>0</v>
      </c>
      <c r="Q49">
        <v>8661</v>
      </c>
      <c r="R49">
        <v>1726</v>
      </c>
      <c r="S49">
        <v>2229</v>
      </c>
      <c r="T49">
        <v>8158</v>
      </c>
    </row>
    <row r="50" spans="1:20" x14ac:dyDescent="0.25">
      <c r="A50" t="s">
        <v>4229</v>
      </c>
      <c r="B50" t="s">
        <v>4176</v>
      </c>
      <c r="C50" t="s">
        <v>376</v>
      </c>
      <c r="D50" t="s">
        <v>72</v>
      </c>
      <c r="E50" t="s">
        <v>81</v>
      </c>
      <c r="F50" t="s">
        <v>248</v>
      </c>
      <c r="G50" t="s">
        <v>377</v>
      </c>
      <c r="H50">
        <v>51147</v>
      </c>
      <c r="I50">
        <v>1281027.04</v>
      </c>
      <c r="J50">
        <v>3216</v>
      </c>
      <c r="K50">
        <v>94376.42</v>
      </c>
      <c r="L50">
        <v>6220</v>
      </c>
      <c r="M50">
        <v>124598.28</v>
      </c>
      <c r="N50">
        <v>12378.82</v>
      </c>
      <c r="O50">
        <v>48143</v>
      </c>
      <c r="P50">
        <v>1263184</v>
      </c>
      <c r="Q50">
        <v>14426</v>
      </c>
      <c r="R50">
        <v>3116</v>
      </c>
      <c r="S50">
        <v>3428</v>
      </c>
      <c r="T50">
        <v>14114</v>
      </c>
    </row>
    <row r="51" spans="1:20" x14ac:dyDescent="0.25">
      <c r="A51" t="s">
        <v>4230</v>
      </c>
      <c r="B51" t="s">
        <v>4176</v>
      </c>
      <c r="C51" t="s">
        <v>376</v>
      </c>
      <c r="D51" t="s">
        <v>75</v>
      </c>
      <c r="E51" t="s">
        <v>81</v>
      </c>
      <c r="F51" t="s">
        <v>248</v>
      </c>
      <c r="G51" t="s">
        <v>377</v>
      </c>
      <c r="H51">
        <v>219</v>
      </c>
      <c r="I51">
        <v>5228.76</v>
      </c>
      <c r="J51">
        <v>19</v>
      </c>
      <c r="K51">
        <v>430</v>
      </c>
      <c r="L51">
        <v>39</v>
      </c>
      <c r="M51">
        <v>942</v>
      </c>
      <c r="N51">
        <v>95.42</v>
      </c>
      <c r="O51">
        <v>199</v>
      </c>
      <c r="P51">
        <v>4812.18</v>
      </c>
      <c r="Q51">
        <v>6</v>
      </c>
      <c r="R51">
        <v>0</v>
      </c>
      <c r="S51">
        <v>3</v>
      </c>
      <c r="T51">
        <v>3</v>
      </c>
    </row>
    <row r="52" spans="1:20" x14ac:dyDescent="0.25">
      <c r="A52" t="s">
        <v>4231</v>
      </c>
      <c r="B52" t="s">
        <v>4176</v>
      </c>
      <c r="C52" t="s">
        <v>376</v>
      </c>
      <c r="D52" t="s">
        <v>73</v>
      </c>
      <c r="E52" t="s">
        <v>81</v>
      </c>
      <c r="F52" t="s">
        <v>248</v>
      </c>
      <c r="G52" t="s">
        <v>377</v>
      </c>
      <c r="H52">
        <v>27888</v>
      </c>
      <c r="I52">
        <v>181231</v>
      </c>
      <c r="J52">
        <v>1282</v>
      </c>
      <c r="K52">
        <v>6447.12</v>
      </c>
      <c r="L52">
        <v>3764</v>
      </c>
      <c r="M52">
        <v>23362</v>
      </c>
      <c r="N52">
        <v>1817.66</v>
      </c>
      <c r="O52">
        <v>25406</v>
      </c>
      <c r="P52">
        <v>166133.78</v>
      </c>
      <c r="Q52">
        <v>1737</v>
      </c>
      <c r="R52">
        <v>368</v>
      </c>
      <c r="S52">
        <v>463</v>
      </c>
      <c r="T52">
        <v>1642</v>
      </c>
    </row>
  </sheetData>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sheetPr>
  <dimension ref="A1:H37"/>
  <sheetViews>
    <sheetView showGridLines="0" workbookViewId="0">
      <selection activeCell="B3" sqref="B3:D3"/>
    </sheetView>
  </sheetViews>
  <sheetFormatPr defaultColWidth="8.81640625" defaultRowHeight="12.5" x14ac:dyDescent="0.25"/>
  <cols>
    <col min="1" max="1" width="33.81640625" style="196" customWidth="1"/>
    <col min="2" max="2" width="19" style="5" customWidth="1"/>
    <col min="3" max="4" width="13.26953125" style="5" customWidth="1"/>
    <col min="5" max="5" width="26" style="5" customWidth="1"/>
    <col min="6" max="6" width="17.7265625" style="5" customWidth="1"/>
    <col min="7" max="16384" width="8.81640625" style="5"/>
  </cols>
  <sheetData>
    <row r="1" spans="1:6" ht="34.5" customHeight="1" x14ac:dyDescent="0.35">
      <c r="A1" s="257" t="s">
        <v>19164</v>
      </c>
      <c r="B1" s="301"/>
      <c r="C1" s="301"/>
      <c r="D1" s="301"/>
      <c r="E1" s="97"/>
      <c r="F1" s="97"/>
    </row>
    <row r="2" spans="1:6" ht="27.75" customHeight="1" x14ac:dyDescent="0.25">
      <c r="A2" s="686"/>
      <c r="B2" s="9"/>
      <c r="C2" s="9"/>
      <c r="D2" s="9"/>
      <c r="E2" s="8"/>
      <c r="F2" s="8"/>
    </row>
    <row r="3" spans="1:6" ht="13.5" customHeight="1" x14ac:dyDescent="0.25">
      <c r="A3" s="703" t="s">
        <v>378</v>
      </c>
      <c r="B3" s="857" t="s">
        <v>72</v>
      </c>
      <c r="C3" s="858"/>
      <c r="D3" s="859"/>
      <c r="E3" s="8"/>
      <c r="F3" s="8"/>
    </row>
    <row r="4" spans="1:6" ht="13.5" customHeight="1" x14ac:dyDescent="0.25">
      <c r="A4" s="704"/>
      <c r="B4" s="9"/>
      <c r="C4" s="9"/>
      <c r="D4" s="9"/>
      <c r="E4" s="8"/>
      <c r="F4" s="8"/>
    </row>
    <row r="5" spans="1:6" ht="13.5" customHeight="1" x14ac:dyDescent="0.25">
      <c r="A5" s="704"/>
      <c r="B5" s="9"/>
      <c r="C5" s="9"/>
      <c r="D5" s="9"/>
      <c r="E5" s="8"/>
      <c r="F5" s="8"/>
    </row>
    <row r="6" spans="1:6" ht="13.5" customHeight="1" x14ac:dyDescent="0.25">
      <c r="A6" s="704"/>
      <c r="B6" s="9"/>
      <c r="C6" s="9"/>
      <c r="D6" s="9"/>
      <c r="E6" s="8"/>
      <c r="F6" s="8"/>
    </row>
    <row r="7" spans="1:6" ht="13.5" customHeight="1" x14ac:dyDescent="0.25">
      <c r="A7" s="704"/>
      <c r="B7" s="9"/>
      <c r="C7" s="9"/>
      <c r="D7" s="9"/>
      <c r="E7" s="8"/>
      <c r="F7" s="8"/>
    </row>
    <row r="8" spans="1:6" ht="13.5" customHeight="1" x14ac:dyDescent="0.25">
      <c r="A8" s="704"/>
      <c r="B8" s="9"/>
      <c r="C8" s="9"/>
      <c r="D8" s="9"/>
      <c r="E8" s="8"/>
      <c r="F8" s="8"/>
    </row>
    <row r="9" spans="1:6" ht="13.5" customHeight="1" x14ac:dyDescent="0.25">
      <c r="A9" s="704"/>
      <c r="B9" s="9"/>
      <c r="C9" s="9"/>
      <c r="D9" s="9"/>
      <c r="E9" s="8"/>
      <c r="F9" s="8"/>
    </row>
    <row r="10" spans="1:6" ht="13.5" customHeight="1" x14ac:dyDescent="0.25">
      <c r="A10" s="704"/>
      <c r="B10" s="9"/>
      <c r="C10" s="9"/>
      <c r="D10" s="9"/>
      <c r="E10" s="8"/>
      <c r="F10" s="8"/>
    </row>
    <row r="11" spans="1:6" ht="13.5" customHeight="1" x14ac:dyDescent="0.25">
      <c r="A11" s="704"/>
      <c r="B11" s="9"/>
      <c r="C11" s="9"/>
      <c r="D11" s="9"/>
      <c r="E11" s="8"/>
      <c r="F11" s="8"/>
    </row>
    <row r="12" spans="1:6" ht="13.5" customHeight="1" x14ac:dyDescent="0.25">
      <c r="A12" s="704"/>
      <c r="B12" s="9"/>
      <c r="C12" s="9"/>
      <c r="D12" s="9"/>
      <c r="E12" s="8"/>
      <c r="F12" s="8"/>
    </row>
    <row r="13" spans="1:6" ht="13.5" customHeight="1" x14ac:dyDescent="0.25">
      <c r="A13" s="704"/>
      <c r="B13" s="9"/>
      <c r="C13" s="9"/>
      <c r="D13" s="9"/>
      <c r="E13" s="8"/>
      <c r="F13" s="8"/>
    </row>
    <row r="14" spans="1:6" ht="13.5" customHeight="1" x14ac:dyDescent="0.25">
      <c r="A14" s="704"/>
      <c r="B14" s="9"/>
      <c r="C14" s="9"/>
      <c r="D14" s="9"/>
      <c r="E14" s="8"/>
      <c r="F14" s="8"/>
    </row>
    <row r="15" spans="1:6" ht="13.5" customHeight="1" x14ac:dyDescent="0.25">
      <c r="A15" s="704"/>
      <c r="B15" s="9"/>
      <c r="C15" s="9"/>
      <c r="D15" s="9"/>
      <c r="E15" s="8"/>
      <c r="F15" s="8"/>
    </row>
    <row r="16" spans="1:6" ht="13.5" customHeight="1" x14ac:dyDescent="0.25">
      <c r="A16" s="704"/>
      <c r="B16" s="9"/>
      <c r="C16" s="9"/>
      <c r="D16" s="9"/>
      <c r="E16" s="8"/>
      <c r="F16" s="8"/>
    </row>
    <row r="17" spans="1:7" ht="13.5" customHeight="1" x14ac:dyDescent="0.25">
      <c r="A17" s="704"/>
      <c r="B17" s="9"/>
      <c r="C17" s="9"/>
      <c r="D17" s="9"/>
      <c r="E17" s="8"/>
      <c r="F17" s="8"/>
    </row>
    <row r="18" spans="1:7" ht="13.5" customHeight="1" x14ac:dyDescent="0.25">
      <c r="A18" s="704"/>
      <c r="B18" s="9"/>
      <c r="C18" s="9"/>
      <c r="D18" s="9"/>
      <c r="E18" s="8"/>
      <c r="F18" s="8"/>
    </row>
    <row r="19" spans="1:7" ht="13.5" customHeight="1" x14ac:dyDescent="0.25">
      <c r="A19" s="704"/>
      <c r="B19" s="9"/>
      <c r="C19" s="9"/>
      <c r="D19" s="9"/>
      <c r="E19" s="8"/>
      <c r="F19" s="8"/>
    </row>
    <row r="20" spans="1:7" ht="13.5" customHeight="1" x14ac:dyDescent="0.25">
      <c r="A20" s="704"/>
      <c r="B20" s="9"/>
      <c r="C20" s="9"/>
      <c r="D20" s="9"/>
      <c r="E20" s="8"/>
      <c r="F20" s="8"/>
    </row>
    <row r="21" spans="1:7" ht="13.5" customHeight="1" x14ac:dyDescent="0.25">
      <c r="A21" s="704"/>
      <c r="B21" s="9"/>
      <c r="C21" s="9"/>
      <c r="D21" s="9"/>
      <c r="E21" s="8"/>
      <c r="F21" s="8"/>
    </row>
    <row r="22" spans="1:7" ht="13.5" customHeight="1" x14ac:dyDescent="0.25">
      <c r="A22" s="704"/>
      <c r="B22" s="9"/>
      <c r="C22" s="9"/>
      <c r="D22" s="9"/>
      <c r="E22" s="8"/>
      <c r="F22" s="8"/>
    </row>
    <row r="23" spans="1:7" ht="13.5" customHeight="1" x14ac:dyDescent="0.25">
      <c r="A23" s="704"/>
      <c r="B23" s="9"/>
      <c r="C23" s="9"/>
      <c r="D23" s="9"/>
      <c r="E23" s="8"/>
      <c r="F23" s="8"/>
    </row>
    <row r="24" spans="1:7" ht="13.5" customHeight="1" x14ac:dyDescent="0.25">
      <c r="A24" s="704"/>
      <c r="B24" s="9"/>
      <c r="C24" s="9"/>
      <c r="D24" s="9"/>
      <c r="E24" s="8"/>
      <c r="F24" s="8"/>
    </row>
    <row r="25" spans="1:7" ht="13.5" customHeight="1" x14ac:dyDescent="0.25">
      <c r="A25" s="704"/>
      <c r="B25" s="9"/>
      <c r="C25" s="9"/>
      <c r="D25" s="9"/>
      <c r="E25" s="8"/>
      <c r="F25" s="8"/>
    </row>
    <row r="26" spans="1:7" ht="13.5" customHeight="1" x14ac:dyDescent="0.25">
      <c r="A26" s="704"/>
      <c r="B26" s="9"/>
      <c r="C26" s="9"/>
      <c r="D26" s="9"/>
      <c r="E26" s="8"/>
      <c r="F26" s="8"/>
    </row>
    <row r="27" spans="1:7" ht="13.5" customHeight="1" x14ac:dyDescent="0.25">
      <c r="A27" s="704"/>
      <c r="B27" s="9"/>
      <c r="C27" s="9"/>
      <c r="D27" s="9"/>
      <c r="E27" s="8"/>
      <c r="F27" s="8"/>
    </row>
    <row r="28" spans="1:7" ht="13.5" customHeight="1" x14ac:dyDescent="0.25">
      <c r="A28" s="704"/>
      <c r="B28" s="9"/>
      <c r="C28" s="9"/>
      <c r="D28" s="9"/>
      <c r="E28" s="8"/>
      <c r="F28" s="8"/>
    </row>
    <row r="29" spans="1:7" ht="13.5" customHeight="1" x14ac:dyDescent="0.25">
      <c r="A29" s="705" t="s">
        <v>236</v>
      </c>
      <c r="B29" s="706" t="s">
        <v>27996</v>
      </c>
      <c r="C29" s="707" t="s">
        <v>329</v>
      </c>
      <c r="D29" s="707" t="s">
        <v>330</v>
      </c>
      <c r="E29" s="707" t="s">
        <v>379</v>
      </c>
      <c r="F29" s="8"/>
      <c r="G29" s="8"/>
    </row>
    <row r="30" spans="1:7" ht="13.5" customHeight="1" x14ac:dyDescent="0.25">
      <c r="A30" s="708" t="s">
        <v>20101</v>
      </c>
      <c r="B30" s="709" t="s">
        <v>20100</v>
      </c>
      <c r="C30" s="403">
        <f>_xlfn.IFNA(VLOOKUP($B$3&amp;$A30&amp;"All England",eyos_tbl_joiners_and_leavers_academic_financial_historic_agg[],10,FALSE)+VLOOKUP($B$3&amp;$A30&amp;"All England",eyos_tbl_joiners_and_leavers_academic_financial_historic_agg[],18,FALSE), 0)</f>
        <v>6094</v>
      </c>
      <c r="D30" s="710">
        <f>_xlfn.IFNA(-(VLOOKUP($B$3&amp;$A30&amp;"All England",eyos_tbl_joiners_and_leavers_academic_financial_historic_agg[],12,FALSE)+VLOOKUP($B$3&amp;$A30&amp;"All England",eyos_tbl_joiners_and_leavers_academic_financial_historic_agg[],19,FALSE)), 0)</f>
        <v>-7462</v>
      </c>
      <c r="E30" s="403">
        <f>_xlfn.IFNA(VLOOKUP($B$3&amp;$A30&amp;"All England",eyos_tbl_joiners_and_leavers_academic_financial_historic_agg[],15,FALSE)+VLOOKUP($B$3&amp;$A30&amp;"All England",eyos_tbl_joiners_and_leavers_academic_financial_historic_agg[],20,FALSE)-C30, 0)</f>
        <v>54302</v>
      </c>
      <c r="F30" s="383"/>
      <c r="G30" s="8"/>
    </row>
    <row r="31" spans="1:7" ht="13.5" customHeight="1" x14ac:dyDescent="0.25">
      <c r="A31" s="708" t="s">
        <v>4222</v>
      </c>
      <c r="B31" s="709" t="s">
        <v>4221</v>
      </c>
      <c r="C31" s="403">
        <f>_xlfn.IFNA(VLOOKUP($B$3&amp;$A31&amp;"All England",eyos_tbl_joiners_and_leavers_academic_financial_historic_agg[],10,FALSE)+VLOOKUP($B$3&amp;$A31&amp;"All England",eyos_tbl_joiners_and_leavers_academic_financial_historic_agg[],18,FALSE), 0)</f>
        <v>6628</v>
      </c>
      <c r="D31" s="710">
        <f>_xlfn.IFNA(-(VLOOKUP($B$3&amp;$A31&amp;"All England",eyos_tbl_joiners_and_leavers_academic_financial_historic_agg[],12,FALSE)+VLOOKUP($B$3&amp;$A31&amp;"All England",eyos_tbl_joiners_and_leavers_academic_financial_historic_agg[],19,FALSE)), 0)</f>
        <v>-8071</v>
      </c>
      <c r="E31" s="403">
        <f>_xlfn.IFNA(VLOOKUP($B$3&amp;$A31&amp;"All England",eyos_tbl_joiners_and_leavers_academic_financial_historic_agg[],15,FALSE)+VLOOKUP($B$3&amp;$A31&amp;"All England",eyos_tbl_joiners_and_leavers_academic_financial_historic_agg[],20,FALSE)-C31, 0)</f>
        <v>55136</v>
      </c>
      <c r="F31" s="8"/>
      <c r="G31" s="8"/>
    </row>
    <row r="32" spans="1:7" ht="13.5" customHeight="1" x14ac:dyDescent="0.25">
      <c r="A32" s="708" t="s">
        <v>4210</v>
      </c>
      <c r="B32" s="709" t="s">
        <v>4209</v>
      </c>
      <c r="C32" s="403">
        <f>_xlfn.IFNA(VLOOKUP($B$3&amp;$A32&amp;"All England",eyos_tbl_joiners_and_leavers_academic_financial_historic_agg[],10,FALSE)+VLOOKUP($B$3&amp;$A32&amp;"All England",eyos_tbl_joiners_and_leavers_academic_financial_historic_agg[],18,FALSE), 0)</f>
        <v>6093</v>
      </c>
      <c r="D32" s="710">
        <f>_xlfn.IFNA(-(VLOOKUP($B$3&amp;$A32&amp;"All England",eyos_tbl_joiners_and_leavers_academic_financial_historic_agg[],12,FALSE)+VLOOKUP($B$3&amp;$A32&amp;"All England",eyos_tbl_joiners_and_leavers_academic_financial_historic_agg[],19,FALSE)), 0)</f>
        <v>-10911</v>
      </c>
      <c r="E32" s="403">
        <f>_xlfn.IFNA(VLOOKUP($B$3&amp;$A32&amp;"All England",eyos_tbl_joiners_and_leavers_academic_financial_historic_agg[],15,FALSE)+VLOOKUP($B$3&amp;$A32&amp;"All England",eyos_tbl_joiners_and_leavers_academic_financial_historic_agg[],20,FALSE)-C32, 0)</f>
        <v>57114</v>
      </c>
      <c r="F32" s="8"/>
      <c r="G32" s="8"/>
    </row>
    <row r="33" spans="1:8" ht="13.5" customHeight="1" x14ac:dyDescent="0.25">
      <c r="A33" s="708" t="s">
        <v>4198</v>
      </c>
      <c r="B33" s="709" t="s">
        <v>4197</v>
      </c>
      <c r="C33" s="403">
        <f>_xlfn.IFNA(VLOOKUP($B$3&amp;$A33&amp;"All England",eyos_tbl_joiners_and_leavers_academic_financial_historic_agg[],10,FALSE)+VLOOKUP($B$3&amp;$A33&amp;"All England",eyos_tbl_joiners_and_leavers_academic_financial_historic_agg[],18,FALSE), 0)</f>
        <v>6087</v>
      </c>
      <c r="D33" s="710">
        <f>_xlfn.IFNA(-(VLOOKUP($B$3&amp;$A33&amp;"All England",eyos_tbl_joiners_and_leavers_academic_financial_historic_agg[],12,FALSE)+VLOOKUP($B$3&amp;$A33&amp;"All England",eyos_tbl_joiners_and_leavers_academic_financial_historic_agg[],19,FALSE)), 0)</f>
        <v>-10106</v>
      </c>
      <c r="E33" s="403">
        <f>_xlfn.IFNA(VLOOKUP($B$3&amp;$A33&amp;"All England",eyos_tbl_joiners_and_leavers_academic_financial_historic_agg[],15,FALSE)+VLOOKUP($B$3&amp;$A33&amp;"All England",eyos_tbl_joiners_and_leavers_academic_financial_historic_agg[],20,FALSE)-C33, 0)</f>
        <v>61938</v>
      </c>
      <c r="F33" s="8"/>
      <c r="G33" s="8"/>
    </row>
    <row r="34" spans="1:8" ht="13.5" customHeight="1" x14ac:dyDescent="0.25">
      <c r="A34" s="711" t="s">
        <v>4186</v>
      </c>
      <c r="B34" s="712" t="s">
        <v>4185</v>
      </c>
      <c r="C34" s="713">
        <f>_xlfn.IFNA(VLOOKUP($B$3&amp;$A34&amp;"All England",eyos_tbl_joiners_and_leavers_academic_financial_historic_agg[],10,FALSE)+VLOOKUP($B$3&amp;$A34&amp;"All England",eyos_tbl_joiners_and_leavers_academic_financial_historic_agg[],18,FALSE), 0)</f>
        <v>6545</v>
      </c>
      <c r="D34" s="714">
        <f>_xlfn.IFNA(-(VLOOKUP($B$3&amp;$A34&amp;"All England",eyos_tbl_joiners_and_leavers_academic_financial_historic_agg[],12,FALSE)+VLOOKUP($B$3&amp;$A34&amp;"All England",eyos_tbl_joiners_and_leavers_academic_financial_historic_agg[],19,FALSE)), 0)</f>
        <v>-9569</v>
      </c>
      <c r="E34" s="403">
        <f>_xlfn.IFNA(VLOOKUP($B$3&amp;$A34&amp;"All England",eyos_tbl_joiners_and_leavers_academic_financial_historic_agg[],15,FALSE)+VLOOKUP($B$3&amp;$A34&amp;"All England",eyos_tbl_joiners_and_leavers_academic_financial_historic_agg[],20,FALSE)-C34, 0)</f>
        <v>65499</v>
      </c>
      <c r="F34" s="8"/>
      <c r="G34" s="8"/>
    </row>
    <row r="35" spans="1:8" ht="13.5" customHeight="1" x14ac:dyDescent="0.25">
      <c r="B35" s="715"/>
      <c r="C35" s="715"/>
      <c r="E35" s="716"/>
      <c r="F35" s="260" t="s">
        <v>318</v>
      </c>
      <c r="G35" s="39"/>
      <c r="H35" s="39"/>
    </row>
    <row r="36" spans="1:8" x14ac:dyDescent="0.25">
      <c r="A36" s="263" t="s">
        <v>380</v>
      </c>
      <c r="B36" s="23"/>
      <c r="C36" s="23"/>
      <c r="D36" s="23"/>
      <c r="E36" s="23"/>
      <c r="F36" s="23"/>
      <c r="G36" s="23"/>
      <c r="H36" s="23"/>
    </row>
    <row r="37" spans="1:8" x14ac:dyDescent="0.25">
      <c r="A37" s="263" t="s">
        <v>19165</v>
      </c>
      <c r="B37" s="195"/>
      <c r="C37" s="195"/>
      <c r="D37" s="195"/>
      <c r="E37" s="195"/>
      <c r="F37" s="195"/>
    </row>
  </sheetData>
  <sheetProtection sheet="1" objects="1" scenarios="1"/>
  <mergeCells count="1">
    <mergeCell ref="B3:D3"/>
  </mergeCells>
  <phoneticPr fontId="15" type="noConversion"/>
  <dataValidations count="1">
    <dataValidation type="list" allowBlank="1" showInputMessage="1" showErrorMessage="1" sqref="B3:D3" xr:uid="{C7A98D64-E727-48F0-B49D-6F088E8E0690}">
      <formula1>provision_type</formula1>
    </dataValidation>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sheetPr>
  <dimension ref="A1:N5381"/>
  <sheetViews>
    <sheetView workbookViewId="0"/>
  </sheetViews>
  <sheetFormatPr defaultRowHeight="12.5" x14ac:dyDescent="0.25"/>
  <cols>
    <col min="1" max="1" width="80.7265625" bestFit="1" customWidth="1"/>
    <col min="2" max="2" width="30.54296875" bestFit="1" customWidth="1"/>
    <col min="3" max="3" width="29.90625" bestFit="1" customWidth="1"/>
    <col min="4" max="4" width="54" bestFit="1" customWidth="1"/>
    <col min="5" max="5" width="5.81640625" bestFit="1" customWidth="1"/>
    <col min="6" max="6" width="12.26953125" bestFit="1" customWidth="1"/>
    <col min="7" max="7" width="5.81640625" bestFit="1" customWidth="1"/>
    <col min="8" max="8" width="22.6328125" bestFit="1" customWidth="1"/>
    <col min="9" max="9" width="11.7265625" bestFit="1" customWidth="1"/>
    <col min="10" max="10" width="12.26953125" bestFit="1" customWidth="1"/>
    <col min="11" max="11" width="29.26953125" bestFit="1" customWidth="1"/>
    <col min="12" max="12" width="5.81640625" bestFit="1" customWidth="1"/>
    <col min="13" max="13" width="16.08984375" bestFit="1" customWidth="1"/>
    <col min="14" max="14" width="21.453125" bestFit="1" customWidth="1"/>
  </cols>
  <sheetData>
    <row r="1" spans="1:14" x14ac:dyDescent="0.25">
      <c r="A1" t="s">
        <v>381</v>
      </c>
      <c r="B1" t="s">
        <v>266</v>
      </c>
      <c r="C1" t="s">
        <v>382</v>
      </c>
      <c r="D1" t="s">
        <v>383</v>
      </c>
      <c r="E1" t="s">
        <v>384</v>
      </c>
      <c r="F1" t="s">
        <v>385</v>
      </c>
      <c r="G1" t="s">
        <v>386</v>
      </c>
      <c r="H1" t="s">
        <v>387</v>
      </c>
      <c r="I1" t="s">
        <v>388</v>
      </c>
      <c r="J1" t="s">
        <v>389</v>
      </c>
      <c r="K1" t="s">
        <v>390</v>
      </c>
      <c r="L1" t="s">
        <v>391</v>
      </c>
      <c r="M1" t="s">
        <v>392</v>
      </c>
      <c r="N1" t="s">
        <v>393</v>
      </c>
    </row>
    <row r="2" spans="1:14" x14ac:dyDescent="0.25">
      <c r="A2" t="s">
        <v>4232</v>
      </c>
      <c r="B2" t="s">
        <v>74</v>
      </c>
      <c r="C2" t="s">
        <v>145</v>
      </c>
      <c r="D2" t="s">
        <v>394</v>
      </c>
      <c r="E2">
        <v>0</v>
      </c>
      <c r="F2">
        <v>0</v>
      </c>
      <c r="G2">
        <v>0</v>
      </c>
      <c r="H2">
        <v>0</v>
      </c>
      <c r="I2">
        <v>0</v>
      </c>
      <c r="J2">
        <v>0</v>
      </c>
      <c r="K2">
        <v>44</v>
      </c>
      <c r="L2">
        <v>44</v>
      </c>
      <c r="M2">
        <v>0</v>
      </c>
      <c r="N2">
        <v>0</v>
      </c>
    </row>
    <row r="3" spans="1:14" x14ac:dyDescent="0.25">
      <c r="A3" t="s">
        <v>4233</v>
      </c>
      <c r="B3" t="s">
        <v>74</v>
      </c>
      <c r="C3" t="s">
        <v>145</v>
      </c>
      <c r="D3" t="s">
        <v>395</v>
      </c>
      <c r="E3">
        <v>0</v>
      </c>
      <c r="F3">
        <v>0</v>
      </c>
      <c r="G3">
        <v>0</v>
      </c>
      <c r="H3">
        <v>0</v>
      </c>
      <c r="I3">
        <v>0</v>
      </c>
      <c r="J3">
        <v>0</v>
      </c>
      <c r="K3">
        <v>37</v>
      </c>
      <c r="L3">
        <v>37</v>
      </c>
      <c r="M3">
        <v>0</v>
      </c>
      <c r="N3">
        <v>0</v>
      </c>
    </row>
    <row r="4" spans="1:14" x14ac:dyDescent="0.25">
      <c r="A4" t="s">
        <v>4234</v>
      </c>
      <c r="B4" t="s">
        <v>74</v>
      </c>
      <c r="C4" t="s">
        <v>146</v>
      </c>
      <c r="D4" t="s">
        <v>396</v>
      </c>
      <c r="E4">
        <v>42</v>
      </c>
      <c r="F4">
        <v>8</v>
      </c>
      <c r="G4">
        <v>32</v>
      </c>
      <c r="H4">
        <v>2</v>
      </c>
      <c r="I4">
        <v>0</v>
      </c>
      <c r="J4">
        <v>3</v>
      </c>
      <c r="K4">
        <v>0</v>
      </c>
      <c r="L4">
        <v>0</v>
      </c>
      <c r="M4">
        <v>0</v>
      </c>
      <c r="N4">
        <v>0</v>
      </c>
    </row>
    <row r="5" spans="1:14" x14ac:dyDescent="0.25">
      <c r="A5" t="s">
        <v>4235</v>
      </c>
      <c r="B5" t="s">
        <v>74</v>
      </c>
      <c r="C5" t="s">
        <v>146</v>
      </c>
      <c r="D5" t="s">
        <v>4236</v>
      </c>
      <c r="E5">
        <v>45</v>
      </c>
      <c r="F5">
        <v>8</v>
      </c>
      <c r="G5">
        <v>34</v>
      </c>
      <c r="H5">
        <v>2</v>
      </c>
      <c r="I5">
        <v>1</v>
      </c>
      <c r="J5">
        <v>0</v>
      </c>
      <c r="K5">
        <v>0</v>
      </c>
      <c r="L5">
        <v>0</v>
      </c>
      <c r="M5">
        <v>0</v>
      </c>
      <c r="N5">
        <v>0</v>
      </c>
    </row>
    <row r="6" spans="1:14" x14ac:dyDescent="0.25">
      <c r="A6" t="s">
        <v>4237</v>
      </c>
      <c r="B6" t="s">
        <v>74</v>
      </c>
      <c r="C6" t="s">
        <v>146</v>
      </c>
      <c r="D6" t="s">
        <v>4238</v>
      </c>
      <c r="E6">
        <v>3</v>
      </c>
      <c r="F6">
        <v>1</v>
      </c>
      <c r="G6">
        <v>1</v>
      </c>
      <c r="H6">
        <v>0</v>
      </c>
      <c r="I6">
        <v>1</v>
      </c>
      <c r="J6">
        <v>42</v>
      </c>
      <c r="K6">
        <v>0</v>
      </c>
      <c r="L6">
        <v>0</v>
      </c>
      <c r="M6">
        <v>0</v>
      </c>
      <c r="N6">
        <v>0</v>
      </c>
    </row>
    <row r="7" spans="1:14" x14ac:dyDescent="0.25">
      <c r="A7" t="s">
        <v>4239</v>
      </c>
      <c r="B7" t="s">
        <v>74</v>
      </c>
      <c r="C7" t="s">
        <v>146</v>
      </c>
      <c r="D7" t="s">
        <v>397</v>
      </c>
      <c r="E7">
        <v>45</v>
      </c>
      <c r="F7">
        <v>8</v>
      </c>
      <c r="G7">
        <v>34</v>
      </c>
      <c r="H7">
        <v>2</v>
      </c>
      <c r="I7">
        <v>1</v>
      </c>
      <c r="J7">
        <v>0</v>
      </c>
      <c r="K7">
        <v>0</v>
      </c>
      <c r="L7">
        <v>0</v>
      </c>
      <c r="M7">
        <v>0</v>
      </c>
      <c r="N7">
        <v>0</v>
      </c>
    </row>
    <row r="8" spans="1:14" x14ac:dyDescent="0.25">
      <c r="A8" t="s">
        <v>4240</v>
      </c>
      <c r="B8" t="s">
        <v>74</v>
      </c>
      <c r="C8" t="s">
        <v>146</v>
      </c>
      <c r="D8" t="s">
        <v>398</v>
      </c>
      <c r="E8">
        <v>42</v>
      </c>
      <c r="F8">
        <v>7</v>
      </c>
      <c r="G8">
        <v>33</v>
      </c>
      <c r="H8">
        <v>2</v>
      </c>
      <c r="I8">
        <v>0</v>
      </c>
      <c r="J8">
        <v>3</v>
      </c>
      <c r="K8">
        <v>0</v>
      </c>
      <c r="L8">
        <v>0</v>
      </c>
      <c r="M8">
        <v>0</v>
      </c>
      <c r="N8">
        <v>0</v>
      </c>
    </row>
    <row r="9" spans="1:14" x14ac:dyDescent="0.25">
      <c r="A9" t="s">
        <v>4241</v>
      </c>
      <c r="B9" t="s">
        <v>74</v>
      </c>
      <c r="C9" t="s">
        <v>146</v>
      </c>
      <c r="D9" t="s">
        <v>4242</v>
      </c>
      <c r="E9">
        <v>3</v>
      </c>
      <c r="F9">
        <v>1</v>
      </c>
      <c r="G9">
        <v>1</v>
      </c>
      <c r="H9">
        <v>0</v>
      </c>
      <c r="I9">
        <v>1</v>
      </c>
      <c r="J9">
        <v>42</v>
      </c>
      <c r="K9">
        <v>0</v>
      </c>
      <c r="L9">
        <v>0</v>
      </c>
      <c r="M9">
        <v>0</v>
      </c>
      <c r="N9">
        <v>0</v>
      </c>
    </row>
    <row r="10" spans="1:14" x14ac:dyDescent="0.25">
      <c r="A10" t="s">
        <v>4243</v>
      </c>
      <c r="B10" t="s">
        <v>74</v>
      </c>
      <c r="C10" t="s">
        <v>146</v>
      </c>
      <c r="D10" t="s">
        <v>399</v>
      </c>
      <c r="E10">
        <v>42</v>
      </c>
      <c r="F10">
        <v>7</v>
      </c>
      <c r="G10">
        <v>33</v>
      </c>
      <c r="H10">
        <v>2</v>
      </c>
      <c r="I10">
        <v>0</v>
      </c>
      <c r="J10">
        <v>3</v>
      </c>
      <c r="K10">
        <v>0</v>
      </c>
      <c r="L10">
        <v>0</v>
      </c>
      <c r="M10">
        <v>0</v>
      </c>
      <c r="N10">
        <v>0</v>
      </c>
    </row>
    <row r="11" spans="1:14" x14ac:dyDescent="0.25">
      <c r="A11" t="s">
        <v>4244</v>
      </c>
      <c r="B11" t="s">
        <v>74</v>
      </c>
      <c r="C11" t="s">
        <v>146</v>
      </c>
      <c r="D11" t="s">
        <v>4245</v>
      </c>
      <c r="E11">
        <v>3</v>
      </c>
      <c r="F11">
        <v>1</v>
      </c>
      <c r="G11">
        <v>1</v>
      </c>
      <c r="H11">
        <v>0</v>
      </c>
      <c r="I11">
        <v>1</v>
      </c>
      <c r="J11">
        <v>42</v>
      </c>
      <c r="K11">
        <v>0</v>
      </c>
      <c r="L11">
        <v>0</v>
      </c>
      <c r="M11">
        <v>0</v>
      </c>
      <c r="N11">
        <v>0</v>
      </c>
    </row>
    <row r="12" spans="1:14" x14ac:dyDescent="0.25">
      <c r="A12" t="s">
        <v>4246</v>
      </c>
      <c r="B12" t="s">
        <v>74</v>
      </c>
      <c r="C12" t="s">
        <v>146</v>
      </c>
      <c r="D12" t="s">
        <v>394</v>
      </c>
      <c r="E12">
        <v>0</v>
      </c>
      <c r="F12">
        <v>0</v>
      </c>
      <c r="G12">
        <v>0</v>
      </c>
      <c r="H12">
        <v>0</v>
      </c>
      <c r="I12">
        <v>0</v>
      </c>
      <c r="J12">
        <v>0</v>
      </c>
      <c r="K12">
        <v>26</v>
      </c>
      <c r="L12">
        <v>25</v>
      </c>
      <c r="M12">
        <v>1</v>
      </c>
      <c r="N12">
        <v>0</v>
      </c>
    </row>
    <row r="13" spans="1:14" x14ac:dyDescent="0.25">
      <c r="A13" t="s">
        <v>4247</v>
      </c>
      <c r="B13" t="s">
        <v>74</v>
      </c>
      <c r="C13" t="s">
        <v>146</v>
      </c>
      <c r="D13" t="s">
        <v>395</v>
      </c>
      <c r="E13">
        <v>0</v>
      </c>
      <c r="F13">
        <v>0</v>
      </c>
      <c r="G13">
        <v>0</v>
      </c>
      <c r="H13">
        <v>0</v>
      </c>
      <c r="I13">
        <v>0</v>
      </c>
      <c r="J13">
        <v>0</v>
      </c>
      <c r="K13">
        <v>22</v>
      </c>
      <c r="L13">
        <v>21</v>
      </c>
      <c r="M13">
        <v>1</v>
      </c>
      <c r="N13">
        <v>0</v>
      </c>
    </row>
    <row r="14" spans="1:14" x14ac:dyDescent="0.25">
      <c r="A14" t="s">
        <v>4248</v>
      </c>
      <c r="B14" t="s">
        <v>74</v>
      </c>
      <c r="C14" t="s">
        <v>147</v>
      </c>
      <c r="D14" t="s">
        <v>396</v>
      </c>
      <c r="E14">
        <v>150</v>
      </c>
      <c r="F14">
        <v>27</v>
      </c>
      <c r="G14">
        <v>121</v>
      </c>
      <c r="H14">
        <v>1</v>
      </c>
      <c r="I14">
        <v>1</v>
      </c>
      <c r="J14">
        <v>1</v>
      </c>
      <c r="K14">
        <v>0</v>
      </c>
      <c r="L14">
        <v>0</v>
      </c>
      <c r="M14">
        <v>0</v>
      </c>
      <c r="N14">
        <v>0</v>
      </c>
    </row>
    <row r="15" spans="1:14" x14ac:dyDescent="0.25">
      <c r="A15" t="s">
        <v>4249</v>
      </c>
      <c r="B15" t="s">
        <v>74</v>
      </c>
      <c r="C15" t="s">
        <v>147</v>
      </c>
      <c r="D15" t="s">
        <v>4236</v>
      </c>
      <c r="E15">
        <v>151</v>
      </c>
      <c r="F15">
        <v>24</v>
      </c>
      <c r="G15">
        <v>125</v>
      </c>
      <c r="H15">
        <v>1</v>
      </c>
      <c r="I15">
        <v>1</v>
      </c>
      <c r="J15">
        <v>0</v>
      </c>
      <c r="K15">
        <v>0</v>
      </c>
      <c r="L15">
        <v>0</v>
      </c>
      <c r="M15">
        <v>0</v>
      </c>
      <c r="N15">
        <v>0</v>
      </c>
    </row>
    <row r="16" spans="1:14" x14ac:dyDescent="0.25">
      <c r="A16" t="s">
        <v>4250</v>
      </c>
      <c r="B16" t="s">
        <v>74</v>
      </c>
      <c r="C16" t="s">
        <v>147</v>
      </c>
      <c r="D16" t="s">
        <v>4238</v>
      </c>
      <c r="E16">
        <v>1</v>
      </c>
      <c r="F16">
        <v>0</v>
      </c>
      <c r="G16">
        <v>1</v>
      </c>
      <c r="H16">
        <v>0</v>
      </c>
      <c r="I16">
        <v>0</v>
      </c>
      <c r="J16">
        <v>150</v>
      </c>
      <c r="K16">
        <v>0</v>
      </c>
      <c r="L16">
        <v>0</v>
      </c>
      <c r="M16">
        <v>0</v>
      </c>
      <c r="N16">
        <v>0</v>
      </c>
    </row>
    <row r="17" spans="1:14" x14ac:dyDescent="0.25">
      <c r="A17" t="s">
        <v>4251</v>
      </c>
      <c r="B17" t="s">
        <v>74</v>
      </c>
      <c r="C17" t="s">
        <v>147</v>
      </c>
      <c r="D17" t="s">
        <v>397</v>
      </c>
      <c r="E17">
        <v>151</v>
      </c>
      <c r="F17">
        <v>24</v>
      </c>
      <c r="G17">
        <v>125</v>
      </c>
      <c r="H17">
        <v>1</v>
      </c>
      <c r="I17">
        <v>1</v>
      </c>
      <c r="J17">
        <v>0</v>
      </c>
      <c r="K17">
        <v>0</v>
      </c>
      <c r="L17">
        <v>0</v>
      </c>
      <c r="M17">
        <v>0</v>
      </c>
      <c r="N17">
        <v>0</v>
      </c>
    </row>
    <row r="18" spans="1:14" x14ac:dyDescent="0.25">
      <c r="A18" t="s">
        <v>4252</v>
      </c>
      <c r="B18" t="s">
        <v>74</v>
      </c>
      <c r="C18" t="s">
        <v>147</v>
      </c>
      <c r="D18" t="s">
        <v>398</v>
      </c>
      <c r="E18">
        <v>150</v>
      </c>
      <c r="F18">
        <v>25</v>
      </c>
      <c r="G18">
        <v>123</v>
      </c>
      <c r="H18">
        <v>1</v>
      </c>
      <c r="I18">
        <v>1</v>
      </c>
      <c r="J18">
        <v>1</v>
      </c>
      <c r="K18">
        <v>0</v>
      </c>
      <c r="L18">
        <v>0</v>
      </c>
      <c r="M18">
        <v>0</v>
      </c>
      <c r="N18">
        <v>0</v>
      </c>
    </row>
    <row r="19" spans="1:14" x14ac:dyDescent="0.25">
      <c r="A19" t="s">
        <v>4253</v>
      </c>
      <c r="B19" t="s">
        <v>74</v>
      </c>
      <c r="C19" t="s">
        <v>147</v>
      </c>
      <c r="D19" t="s">
        <v>4242</v>
      </c>
      <c r="E19">
        <v>1</v>
      </c>
      <c r="F19">
        <v>0</v>
      </c>
      <c r="G19">
        <v>1</v>
      </c>
      <c r="H19">
        <v>0</v>
      </c>
      <c r="I19">
        <v>0</v>
      </c>
      <c r="J19">
        <v>150</v>
      </c>
      <c r="K19">
        <v>0</v>
      </c>
      <c r="L19">
        <v>0</v>
      </c>
      <c r="M19">
        <v>0</v>
      </c>
      <c r="N19">
        <v>0</v>
      </c>
    </row>
    <row r="20" spans="1:14" x14ac:dyDescent="0.25">
      <c r="A20" t="s">
        <v>4254</v>
      </c>
      <c r="B20" t="s">
        <v>74</v>
      </c>
      <c r="C20" t="s">
        <v>147</v>
      </c>
      <c r="D20" t="s">
        <v>399</v>
      </c>
      <c r="E20">
        <v>150</v>
      </c>
      <c r="F20">
        <v>25</v>
      </c>
      <c r="G20">
        <v>123</v>
      </c>
      <c r="H20">
        <v>1</v>
      </c>
      <c r="I20">
        <v>1</v>
      </c>
      <c r="J20">
        <v>1</v>
      </c>
      <c r="K20">
        <v>0</v>
      </c>
      <c r="L20">
        <v>0</v>
      </c>
      <c r="M20">
        <v>0</v>
      </c>
      <c r="N20">
        <v>0</v>
      </c>
    </row>
    <row r="21" spans="1:14" x14ac:dyDescent="0.25">
      <c r="A21" t="s">
        <v>4255</v>
      </c>
      <c r="B21" t="s">
        <v>74</v>
      </c>
      <c r="C21" t="s">
        <v>147</v>
      </c>
      <c r="D21" t="s">
        <v>4245</v>
      </c>
      <c r="E21">
        <v>1</v>
      </c>
      <c r="F21">
        <v>0</v>
      </c>
      <c r="G21">
        <v>1</v>
      </c>
      <c r="H21">
        <v>0</v>
      </c>
      <c r="I21">
        <v>0</v>
      </c>
      <c r="J21">
        <v>150</v>
      </c>
      <c r="K21">
        <v>0</v>
      </c>
      <c r="L21">
        <v>0</v>
      </c>
      <c r="M21">
        <v>0</v>
      </c>
      <c r="N21">
        <v>0</v>
      </c>
    </row>
    <row r="22" spans="1:14" x14ac:dyDescent="0.25">
      <c r="A22" t="s">
        <v>4256</v>
      </c>
      <c r="B22" t="s">
        <v>74</v>
      </c>
      <c r="C22" t="s">
        <v>147</v>
      </c>
      <c r="D22" t="s">
        <v>394</v>
      </c>
      <c r="E22">
        <v>0</v>
      </c>
      <c r="F22">
        <v>0</v>
      </c>
      <c r="G22">
        <v>0</v>
      </c>
      <c r="H22">
        <v>0</v>
      </c>
      <c r="I22">
        <v>0</v>
      </c>
      <c r="J22">
        <v>0</v>
      </c>
      <c r="K22">
        <v>110</v>
      </c>
      <c r="L22">
        <v>109</v>
      </c>
      <c r="M22">
        <v>0</v>
      </c>
      <c r="N22">
        <v>1</v>
      </c>
    </row>
    <row r="23" spans="1:14" x14ac:dyDescent="0.25">
      <c r="A23" t="s">
        <v>4257</v>
      </c>
      <c r="B23" t="s">
        <v>74</v>
      </c>
      <c r="C23" t="s">
        <v>147</v>
      </c>
      <c r="D23" t="s">
        <v>395</v>
      </c>
      <c r="E23">
        <v>0</v>
      </c>
      <c r="F23">
        <v>0</v>
      </c>
      <c r="G23">
        <v>0</v>
      </c>
      <c r="H23">
        <v>0</v>
      </c>
      <c r="I23">
        <v>0</v>
      </c>
      <c r="J23">
        <v>0</v>
      </c>
      <c r="K23">
        <v>97</v>
      </c>
      <c r="L23">
        <v>96</v>
      </c>
      <c r="M23">
        <v>0</v>
      </c>
      <c r="N23">
        <v>1</v>
      </c>
    </row>
    <row r="24" spans="1:14" x14ac:dyDescent="0.25">
      <c r="A24" t="s">
        <v>4258</v>
      </c>
      <c r="B24" t="s">
        <v>74</v>
      </c>
      <c r="C24" t="s">
        <v>148</v>
      </c>
      <c r="D24" t="s">
        <v>396</v>
      </c>
      <c r="E24">
        <v>31</v>
      </c>
      <c r="F24">
        <v>5</v>
      </c>
      <c r="G24">
        <v>26</v>
      </c>
      <c r="H24">
        <v>0</v>
      </c>
      <c r="I24">
        <v>0</v>
      </c>
      <c r="J24">
        <v>0</v>
      </c>
      <c r="K24">
        <v>0</v>
      </c>
      <c r="L24">
        <v>0</v>
      </c>
      <c r="M24">
        <v>0</v>
      </c>
      <c r="N24">
        <v>0</v>
      </c>
    </row>
    <row r="25" spans="1:14" x14ac:dyDescent="0.25">
      <c r="A25" t="s">
        <v>4259</v>
      </c>
      <c r="B25" t="s">
        <v>74</v>
      </c>
      <c r="C25" t="s">
        <v>148</v>
      </c>
      <c r="D25" t="s">
        <v>4236</v>
      </c>
      <c r="E25">
        <v>31</v>
      </c>
      <c r="F25">
        <v>4</v>
      </c>
      <c r="G25">
        <v>27</v>
      </c>
      <c r="H25">
        <v>0</v>
      </c>
      <c r="I25">
        <v>0</v>
      </c>
      <c r="J25">
        <v>0</v>
      </c>
      <c r="K25">
        <v>0</v>
      </c>
      <c r="L25">
        <v>0</v>
      </c>
      <c r="M25">
        <v>0</v>
      </c>
      <c r="N25">
        <v>0</v>
      </c>
    </row>
    <row r="26" spans="1:14" x14ac:dyDescent="0.25">
      <c r="A26" t="s">
        <v>4260</v>
      </c>
      <c r="B26" t="s">
        <v>74</v>
      </c>
      <c r="C26" t="s">
        <v>148</v>
      </c>
      <c r="D26" t="s">
        <v>4238</v>
      </c>
      <c r="E26">
        <v>0</v>
      </c>
      <c r="F26">
        <v>0</v>
      </c>
      <c r="G26">
        <v>0</v>
      </c>
      <c r="H26">
        <v>0</v>
      </c>
      <c r="I26">
        <v>0</v>
      </c>
      <c r="J26">
        <v>31</v>
      </c>
      <c r="K26">
        <v>0</v>
      </c>
      <c r="L26">
        <v>0</v>
      </c>
      <c r="M26">
        <v>0</v>
      </c>
      <c r="N26">
        <v>0</v>
      </c>
    </row>
    <row r="27" spans="1:14" x14ac:dyDescent="0.25">
      <c r="A27" t="s">
        <v>4261</v>
      </c>
      <c r="B27" t="s">
        <v>74</v>
      </c>
      <c r="C27" t="s">
        <v>148</v>
      </c>
      <c r="D27" t="s">
        <v>397</v>
      </c>
      <c r="E27">
        <v>31</v>
      </c>
      <c r="F27">
        <v>4</v>
      </c>
      <c r="G27">
        <v>27</v>
      </c>
      <c r="H27">
        <v>0</v>
      </c>
      <c r="I27">
        <v>0</v>
      </c>
      <c r="J27">
        <v>0</v>
      </c>
      <c r="K27">
        <v>0</v>
      </c>
      <c r="L27">
        <v>0</v>
      </c>
      <c r="M27">
        <v>0</v>
      </c>
      <c r="N27">
        <v>0</v>
      </c>
    </row>
    <row r="28" spans="1:14" x14ac:dyDescent="0.25">
      <c r="A28" t="s">
        <v>4262</v>
      </c>
      <c r="B28" t="s">
        <v>74</v>
      </c>
      <c r="C28" t="s">
        <v>148</v>
      </c>
      <c r="D28" t="s">
        <v>398</v>
      </c>
      <c r="E28">
        <v>31</v>
      </c>
      <c r="F28">
        <v>6</v>
      </c>
      <c r="G28">
        <v>25</v>
      </c>
      <c r="H28">
        <v>0</v>
      </c>
      <c r="I28">
        <v>0</v>
      </c>
      <c r="J28">
        <v>0</v>
      </c>
      <c r="K28">
        <v>0</v>
      </c>
      <c r="L28">
        <v>0</v>
      </c>
      <c r="M28">
        <v>0</v>
      </c>
      <c r="N28">
        <v>0</v>
      </c>
    </row>
    <row r="29" spans="1:14" x14ac:dyDescent="0.25">
      <c r="A29" t="s">
        <v>4263</v>
      </c>
      <c r="B29" t="s">
        <v>74</v>
      </c>
      <c r="C29" t="s">
        <v>148</v>
      </c>
      <c r="D29" t="s">
        <v>4242</v>
      </c>
      <c r="E29">
        <v>0</v>
      </c>
      <c r="F29">
        <v>0</v>
      </c>
      <c r="G29">
        <v>0</v>
      </c>
      <c r="H29">
        <v>0</v>
      </c>
      <c r="I29">
        <v>0</v>
      </c>
      <c r="J29">
        <v>31</v>
      </c>
      <c r="K29">
        <v>0</v>
      </c>
      <c r="L29">
        <v>0</v>
      </c>
      <c r="M29">
        <v>0</v>
      </c>
      <c r="N29">
        <v>0</v>
      </c>
    </row>
    <row r="30" spans="1:14" x14ac:dyDescent="0.25">
      <c r="A30" t="s">
        <v>4264</v>
      </c>
      <c r="B30" t="s">
        <v>74</v>
      </c>
      <c r="C30" t="s">
        <v>148</v>
      </c>
      <c r="D30" t="s">
        <v>399</v>
      </c>
      <c r="E30">
        <v>31</v>
      </c>
      <c r="F30">
        <v>4</v>
      </c>
      <c r="G30">
        <v>27</v>
      </c>
      <c r="H30">
        <v>0</v>
      </c>
      <c r="I30">
        <v>0</v>
      </c>
      <c r="J30">
        <v>0</v>
      </c>
      <c r="K30">
        <v>0</v>
      </c>
      <c r="L30">
        <v>0</v>
      </c>
      <c r="M30">
        <v>0</v>
      </c>
      <c r="N30">
        <v>0</v>
      </c>
    </row>
    <row r="31" spans="1:14" x14ac:dyDescent="0.25">
      <c r="A31" t="s">
        <v>4265</v>
      </c>
      <c r="B31" t="s">
        <v>74</v>
      </c>
      <c r="C31" t="s">
        <v>148</v>
      </c>
      <c r="D31" t="s">
        <v>4245</v>
      </c>
      <c r="E31">
        <v>0</v>
      </c>
      <c r="F31">
        <v>0</v>
      </c>
      <c r="G31">
        <v>0</v>
      </c>
      <c r="H31">
        <v>0</v>
      </c>
      <c r="I31">
        <v>0</v>
      </c>
      <c r="J31">
        <v>31</v>
      </c>
      <c r="K31">
        <v>0</v>
      </c>
      <c r="L31">
        <v>0</v>
      </c>
      <c r="M31">
        <v>0</v>
      </c>
      <c r="N31">
        <v>0</v>
      </c>
    </row>
    <row r="32" spans="1:14" x14ac:dyDescent="0.25">
      <c r="A32" t="s">
        <v>4266</v>
      </c>
      <c r="B32" t="s">
        <v>74</v>
      </c>
      <c r="C32" t="s">
        <v>148</v>
      </c>
      <c r="D32" t="s">
        <v>394</v>
      </c>
      <c r="E32">
        <v>0</v>
      </c>
      <c r="F32">
        <v>0</v>
      </c>
      <c r="G32">
        <v>0</v>
      </c>
      <c r="H32">
        <v>0</v>
      </c>
      <c r="I32">
        <v>0</v>
      </c>
      <c r="J32">
        <v>0</v>
      </c>
      <c r="K32">
        <v>26</v>
      </c>
      <c r="L32">
        <v>26</v>
      </c>
      <c r="M32">
        <v>0</v>
      </c>
      <c r="N32">
        <v>0</v>
      </c>
    </row>
    <row r="33" spans="1:14" x14ac:dyDescent="0.25">
      <c r="A33" t="s">
        <v>4267</v>
      </c>
      <c r="B33" t="s">
        <v>74</v>
      </c>
      <c r="C33" t="s">
        <v>148</v>
      </c>
      <c r="D33" t="s">
        <v>395</v>
      </c>
      <c r="E33">
        <v>0</v>
      </c>
      <c r="F33">
        <v>0</v>
      </c>
      <c r="G33">
        <v>0</v>
      </c>
      <c r="H33">
        <v>0</v>
      </c>
      <c r="I33">
        <v>0</v>
      </c>
      <c r="J33">
        <v>0</v>
      </c>
      <c r="K33">
        <v>23</v>
      </c>
      <c r="L33">
        <v>23</v>
      </c>
      <c r="M33">
        <v>0</v>
      </c>
      <c r="N33">
        <v>0</v>
      </c>
    </row>
    <row r="34" spans="1:14" x14ac:dyDescent="0.25">
      <c r="A34" t="s">
        <v>4268</v>
      </c>
      <c r="B34" t="s">
        <v>74</v>
      </c>
      <c r="C34" t="s">
        <v>149</v>
      </c>
      <c r="D34" t="s">
        <v>396</v>
      </c>
      <c r="E34">
        <v>95</v>
      </c>
      <c r="F34">
        <v>10</v>
      </c>
      <c r="G34">
        <v>82</v>
      </c>
      <c r="H34">
        <v>2</v>
      </c>
      <c r="I34">
        <v>1</v>
      </c>
      <c r="J34">
        <v>1</v>
      </c>
      <c r="K34">
        <v>0</v>
      </c>
      <c r="L34">
        <v>0</v>
      </c>
      <c r="M34">
        <v>0</v>
      </c>
      <c r="N34">
        <v>0</v>
      </c>
    </row>
    <row r="35" spans="1:14" x14ac:dyDescent="0.25">
      <c r="A35" t="s">
        <v>4269</v>
      </c>
      <c r="B35" t="s">
        <v>74</v>
      </c>
      <c r="C35" t="s">
        <v>149</v>
      </c>
      <c r="D35" t="s">
        <v>4236</v>
      </c>
      <c r="E35">
        <v>96</v>
      </c>
      <c r="F35">
        <v>10</v>
      </c>
      <c r="G35">
        <v>83</v>
      </c>
      <c r="H35">
        <v>2</v>
      </c>
      <c r="I35">
        <v>1</v>
      </c>
      <c r="J35">
        <v>0</v>
      </c>
      <c r="K35">
        <v>0</v>
      </c>
      <c r="L35">
        <v>0</v>
      </c>
      <c r="M35">
        <v>0</v>
      </c>
      <c r="N35">
        <v>0</v>
      </c>
    </row>
    <row r="36" spans="1:14" x14ac:dyDescent="0.25">
      <c r="A36" t="s">
        <v>4270</v>
      </c>
      <c r="B36" t="s">
        <v>74</v>
      </c>
      <c r="C36" t="s">
        <v>149</v>
      </c>
      <c r="D36" t="s">
        <v>4238</v>
      </c>
      <c r="E36">
        <v>0</v>
      </c>
      <c r="F36">
        <v>0</v>
      </c>
      <c r="G36">
        <v>0</v>
      </c>
      <c r="H36">
        <v>0</v>
      </c>
      <c r="I36">
        <v>0</v>
      </c>
      <c r="J36">
        <v>96</v>
      </c>
      <c r="K36">
        <v>0</v>
      </c>
      <c r="L36">
        <v>0</v>
      </c>
      <c r="M36">
        <v>0</v>
      </c>
      <c r="N36">
        <v>0</v>
      </c>
    </row>
    <row r="37" spans="1:14" x14ac:dyDescent="0.25">
      <c r="A37" t="s">
        <v>4271</v>
      </c>
      <c r="B37" t="s">
        <v>74</v>
      </c>
      <c r="C37" t="s">
        <v>149</v>
      </c>
      <c r="D37" t="s">
        <v>397</v>
      </c>
      <c r="E37">
        <v>96</v>
      </c>
      <c r="F37">
        <v>10</v>
      </c>
      <c r="G37">
        <v>83</v>
      </c>
      <c r="H37">
        <v>2</v>
      </c>
      <c r="I37">
        <v>1</v>
      </c>
      <c r="J37">
        <v>0</v>
      </c>
      <c r="K37">
        <v>0</v>
      </c>
      <c r="L37">
        <v>0</v>
      </c>
      <c r="M37">
        <v>0</v>
      </c>
      <c r="N37">
        <v>0</v>
      </c>
    </row>
    <row r="38" spans="1:14" x14ac:dyDescent="0.25">
      <c r="A38" t="s">
        <v>4272</v>
      </c>
      <c r="B38" t="s">
        <v>74</v>
      </c>
      <c r="C38" t="s">
        <v>149</v>
      </c>
      <c r="D38" t="s">
        <v>398</v>
      </c>
      <c r="E38">
        <v>95</v>
      </c>
      <c r="F38">
        <v>11</v>
      </c>
      <c r="G38">
        <v>81</v>
      </c>
      <c r="H38">
        <v>2</v>
      </c>
      <c r="I38">
        <v>1</v>
      </c>
      <c r="J38">
        <v>1</v>
      </c>
      <c r="K38">
        <v>0</v>
      </c>
      <c r="L38">
        <v>0</v>
      </c>
      <c r="M38">
        <v>0</v>
      </c>
      <c r="N38">
        <v>0</v>
      </c>
    </row>
    <row r="39" spans="1:14" x14ac:dyDescent="0.25">
      <c r="A39" t="s">
        <v>4273</v>
      </c>
      <c r="B39" t="s">
        <v>74</v>
      </c>
      <c r="C39" t="s">
        <v>149</v>
      </c>
      <c r="D39" t="s">
        <v>4242</v>
      </c>
      <c r="E39">
        <v>1</v>
      </c>
      <c r="F39">
        <v>0</v>
      </c>
      <c r="G39">
        <v>1</v>
      </c>
      <c r="H39">
        <v>0</v>
      </c>
      <c r="I39">
        <v>0</v>
      </c>
      <c r="J39">
        <v>95</v>
      </c>
      <c r="K39">
        <v>0</v>
      </c>
      <c r="L39">
        <v>0</v>
      </c>
      <c r="M39">
        <v>0</v>
      </c>
      <c r="N39">
        <v>0</v>
      </c>
    </row>
    <row r="40" spans="1:14" x14ac:dyDescent="0.25">
      <c r="A40" t="s">
        <v>4274</v>
      </c>
      <c r="B40" t="s">
        <v>74</v>
      </c>
      <c r="C40" t="s">
        <v>149</v>
      </c>
      <c r="D40" t="s">
        <v>399</v>
      </c>
      <c r="E40">
        <v>95</v>
      </c>
      <c r="F40">
        <v>10</v>
      </c>
      <c r="G40">
        <v>82</v>
      </c>
      <c r="H40">
        <v>2</v>
      </c>
      <c r="I40">
        <v>1</v>
      </c>
      <c r="J40">
        <v>1</v>
      </c>
      <c r="K40">
        <v>0</v>
      </c>
      <c r="L40">
        <v>0</v>
      </c>
      <c r="M40">
        <v>0</v>
      </c>
      <c r="N40">
        <v>0</v>
      </c>
    </row>
    <row r="41" spans="1:14" x14ac:dyDescent="0.25">
      <c r="A41" t="s">
        <v>4275</v>
      </c>
      <c r="B41" t="s">
        <v>74</v>
      </c>
      <c r="C41" t="s">
        <v>149</v>
      </c>
      <c r="D41" t="s">
        <v>4245</v>
      </c>
      <c r="E41">
        <v>1</v>
      </c>
      <c r="F41">
        <v>0</v>
      </c>
      <c r="G41">
        <v>1</v>
      </c>
      <c r="H41">
        <v>0</v>
      </c>
      <c r="I41">
        <v>0</v>
      </c>
      <c r="J41">
        <v>95</v>
      </c>
      <c r="K41">
        <v>0</v>
      </c>
      <c r="L41">
        <v>0</v>
      </c>
      <c r="M41">
        <v>0</v>
      </c>
      <c r="N41">
        <v>0</v>
      </c>
    </row>
    <row r="42" spans="1:14" x14ac:dyDescent="0.25">
      <c r="A42" t="s">
        <v>4276</v>
      </c>
      <c r="B42" t="s">
        <v>74</v>
      </c>
      <c r="C42" t="s">
        <v>149</v>
      </c>
      <c r="D42" t="s">
        <v>394</v>
      </c>
      <c r="E42">
        <v>0</v>
      </c>
      <c r="F42">
        <v>0</v>
      </c>
      <c r="G42">
        <v>0</v>
      </c>
      <c r="H42">
        <v>0</v>
      </c>
      <c r="I42">
        <v>0</v>
      </c>
      <c r="J42">
        <v>0</v>
      </c>
      <c r="K42">
        <v>55</v>
      </c>
      <c r="L42">
        <v>54</v>
      </c>
      <c r="M42">
        <v>1</v>
      </c>
      <c r="N42">
        <v>0</v>
      </c>
    </row>
    <row r="43" spans="1:14" x14ac:dyDescent="0.25">
      <c r="A43" t="s">
        <v>4277</v>
      </c>
      <c r="B43" t="s">
        <v>74</v>
      </c>
      <c r="C43" t="s">
        <v>149</v>
      </c>
      <c r="D43" t="s">
        <v>395</v>
      </c>
      <c r="E43">
        <v>0</v>
      </c>
      <c r="F43">
        <v>0</v>
      </c>
      <c r="G43">
        <v>0</v>
      </c>
      <c r="H43">
        <v>0</v>
      </c>
      <c r="I43">
        <v>0</v>
      </c>
      <c r="J43">
        <v>0</v>
      </c>
      <c r="K43">
        <v>37</v>
      </c>
      <c r="L43">
        <v>36</v>
      </c>
      <c r="M43">
        <v>1</v>
      </c>
      <c r="N43">
        <v>0</v>
      </c>
    </row>
    <row r="44" spans="1:14" x14ac:dyDescent="0.25">
      <c r="A44" t="s">
        <v>4278</v>
      </c>
      <c r="B44" t="s">
        <v>74</v>
      </c>
      <c r="C44" t="s">
        <v>150</v>
      </c>
      <c r="D44" t="s">
        <v>396</v>
      </c>
      <c r="E44">
        <v>362</v>
      </c>
      <c r="F44">
        <v>64</v>
      </c>
      <c r="G44">
        <v>292</v>
      </c>
      <c r="H44">
        <v>6</v>
      </c>
      <c r="I44">
        <v>0</v>
      </c>
      <c r="J44">
        <v>14</v>
      </c>
      <c r="K44">
        <v>0</v>
      </c>
      <c r="L44">
        <v>0</v>
      </c>
      <c r="M44">
        <v>0</v>
      </c>
      <c r="N44">
        <v>0</v>
      </c>
    </row>
    <row r="45" spans="1:14" x14ac:dyDescent="0.25">
      <c r="A45" t="s">
        <v>4279</v>
      </c>
      <c r="B45" t="s">
        <v>74</v>
      </c>
      <c r="C45" t="s">
        <v>150</v>
      </c>
      <c r="D45" t="s">
        <v>4236</v>
      </c>
      <c r="E45">
        <v>376</v>
      </c>
      <c r="F45">
        <v>65</v>
      </c>
      <c r="G45">
        <v>303</v>
      </c>
      <c r="H45">
        <v>8</v>
      </c>
      <c r="I45">
        <v>0</v>
      </c>
      <c r="J45">
        <v>0</v>
      </c>
      <c r="K45">
        <v>0</v>
      </c>
      <c r="L45">
        <v>0</v>
      </c>
      <c r="M45">
        <v>0</v>
      </c>
      <c r="N45">
        <v>0</v>
      </c>
    </row>
    <row r="46" spans="1:14" x14ac:dyDescent="0.25">
      <c r="A46" t="s">
        <v>4280</v>
      </c>
      <c r="B46" t="s">
        <v>74</v>
      </c>
      <c r="C46" t="s">
        <v>150</v>
      </c>
      <c r="D46" t="s">
        <v>4238</v>
      </c>
      <c r="E46">
        <v>12</v>
      </c>
      <c r="F46">
        <v>3</v>
      </c>
      <c r="G46">
        <v>9</v>
      </c>
      <c r="H46">
        <v>0</v>
      </c>
      <c r="I46">
        <v>0</v>
      </c>
      <c r="J46">
        <v>364</v>
      </c>
      <c r="K46">
        <v>0</v>
      </c>
      <c r="L46">
        <v>0</v>
      </c>
      <c r="M46">
        <v>0</v>
      </c>
      <c r="N46">
        <v>0</v>
      </c>
    </row>
    <row r="47" spans="1:14" x14ac:dyDescent="0.25">
      <c r="A47" t="s">
        <v>4281</v>
      </c>
      <c r="B47" t="s">
        <v>74</v>
      </c>
      <c r="C47" t="s">
        <v>150</v>
      </c>
      <c r="D47" t="s">
        <v>397</v>
      </c>
      <c r="E47">
        <v>376</v>
      </c>
      <c r="F47">
        <v>65</v>
      </c>
      <c r="G47">
        <v>303</v>
      </c>
      <c r="H47">
        <v>8</v>
      </c>
      <c r="I47">
        <v>0</v>
      </c>
      <c r="J47">
        <v>0</v>
      </c>
      <c r="K47">
        <v>0</v>
      </c>
      <c r="L47">
        <v>0</v>
      </c>
      <c r="M47">
        <v>0</v>
      </c>
      <c r="N47">
        <v>0</v>
      </c>
    </row>
    <row r="48" spans="1:14" x14ac:dyDescent="0.25">
      <c r="A48" t="s">
        <v>4282</v>
      </c>
      <c r="B48" t="s">
        <v>74</v>
      </c>
      <c r="C48" t="s">
        <v>150</v>
      </c>
      <c r="D48" t="s">
        <v>398</v>
      </c>
      <c r="E48">
        <v>362</v>
      </c>
      <c r="F48">
        <v>64</v>
      </c>
      <c r="G48">
        <v>292</v>
      </c>
      <c r="H48">
        <v>6</v>
      </c>
      <c r="I48">
        <v>0</v>
      </c>
      <c r="J48">
        <v>14</v>
      </c>
      <c r="K48">
        <v>0</v>
      </c>
      <c r="L48">
        <v>0</v>
      </c>
      <c r="M48">
        <v>0</v>
      </c>
      <c r="N48">
        <v>0</v>
      </c>
    </row>
    <row r="49" spans="1:14" x14ac:dyDescent="0.25">
      <c r="A49" t="s">
        <v>4283</v>
      </c>
      <c r="B49" t="s">
        <v>74</v>
      </c>
      <c r="C49" t="s">
        <v>150</v>
      </c>
      <c r="D49" t="s">
        <v>4242</v>
      </c>
      <c r="E49">
        <v>14</v>
      </c>
      <c r="F49">
        <v>5</v>
      </c>
      <c r="G49">
        <v>8</v>
      </c>
      <c r="H49">
        <v>1</v>
      </c>
      <c r="I49">
        <v>0</v>
      </c>
      <c r="J49">
        <v>362</v>
      </c>
      <c r="K49">
        <v>0</v>
      </c>
      <c r="L49">
        <v>0</v>
      </c>
      <c r="M49">
        <v>0</v>
      </c>
      <c r="N49">
        <v>0</v>
      </c>
    </row>
    <row r="50" spans="1:14" x14ac:dyDescent="0.25">
      <c r="A50" t="s">
        <v>4284</v>
      </c>
      <c r="B50" t="s">
        <v>74</v>
      </c>
      <c r="C50" t="s">
        <v>150</v>
      </c>
      <c r="D50" t="s">
        <v>399</v>
      </c>
      <c r="E50">
        <v>362</v>
      </c>
      <c r="F50">
        <v>61</v>
      </c>
      <c r="G50">
        <v>294</v>
      </c>
      <c r="H50">
        <v>7</v>
      </c>
      <c r="I50">
        <v>0</v>
      </c>
      <c r="J50">
        <v>14</v>
      </c>
      <c r="K50">
        <v>0</v>
      </c>
      <c r="L50">
        <v>0</v>
      </c>
      <c r="M50">
        <v>0</v>
      </c>
      <c r="N50">
        <v>0</v>
      </c>
    </row>
    <row r="51" spans="1:14" x14ac:dyDescent="0.25">
      <c r="A51" t="s">
        <v>4285</v>
      </c>
      <c r="B51" t="s">
        <v>74</v>
      </c>
      <c r="C51" t="s">
        <v>150</v>
      </c>
      <c r="D51" t="s">
        <v>4245</v>
      </c>
      <c r="E51">
        <v>14</v>
      </c>
      <c r="F51">
        <v>4</v>
      </c>
      <c r="G51">
        <v>10</v>
      </c>
      <c r="H51">
        <v>0</v>
      </c>
      <c r="I51">
        <v>0</v>
      </c>
      <c r="J51">
        <v>362</v>
      </c>
      <c r="K51">
        <v>0</v>
      </c>
      <c r="L51">
        <v>0</v>
      </c>
      <c r="M51">
        <v>0</v>
      </c>
      <c r="N51">
        <v>0</v>
      </c>
    </row>
    <row r="52" spans="1:14" x14ac:dyDescent="0.25">
      <c r="A52" t="s">
        <v>4286</v>
      </c>
      <c r="B52" t="s">
        <v>74</v>
      </c>
      <c r="C52" t="s">
        <v>150</v>
      </c>
      <c r="D52" t="s">
        <v>394</v>
      </c>
      <c r="E52">
        <v>0</v>
      </c>
      <c r="F52">
        <v>0</v>
      </c>
      <c r="G52">
        <v>0</v>
      </c>
      <c r="H52">
        <v>0</v>
      </c>
      <c r="I52">
        <v>0</v>
      </c>
      <c r="J52">
        <v>0</v>
      </c>
      <c r="K52">
        <v>267</v>
      </c>
      <c r="L52">
        <v>266</v>
      </c>
      <c r="M52">
        <v>1</v>
      </c>
      <c r="N52">
        <v>0</v>
      </c>
    </row>
    <row r="53" spans="1:14" x14ac:dyDescent="0.25">
      <c r="A53" t="s">
        <v>4287</v>
      </c>
      <c r="B53" t="s">
        <v>74</v>
      </c>
      <c r="C53" t="s">
        <v>150</v>
      </c>
      <c r="D53" t="s">
        <v>395</v>
      </c>
      <c r="E53">
        <v>0</v>
      </c>
      <c r="F53">
        <v>0</v>
      </c>
      <c r="G53">
        <v>0</v>
      </c>
      <c r="H53">
        <v>0</v>
      </c>
      <c r="I53">
        <v>0</v>
      </c>
      <c r="J53">
        <v>0</v>
      </c>
      <c r="K53">
        <v>226</v>
      </c>
      <c r="L53">
        <v>225</v>
      </c>
      <c r="M53">
        <v>1</v>
      </c>
      <c r="N53">
        <v>0</v>
      </c>
    </row>
    <row r="54" spans="1:14" x14ac:dyDescent="0.25">
      <c r="A54" t="s">
        <v>4288</v>
      </c>
      <c r="B54" t="s">
        <v>74</v>
      </c>
      <c r="C54" t="s">
        <v>151</v>
      </c>
      <c r="D54" t="s">
        <v>396</v>
      </c>
      <c r="E54">
        <v>185</v>
      </c>
      <c r="F54">
        <v>52</v>
      </c>
      <c r="G54">
        <v>129</v>
      </c>
      <c r="H54">
        <v>2</v>
      </c>
      <c r="I54">
        <v>2</v>
      </c>
      <c r="J54">
        <v>3</v>
      </c>
      <c r="K54">
        <v>0</v>
      </c>
      <c r="L54">
        <v>0</v>
      </c>
      <c r="M54">
        <v>0</v>
      </c>
      <c r="N54">
        <v>0</v>
      </c>
    </row>
    <row r="55" spans="1:14" x14ac:dyDescent="0.25">
      <c r="A55" t="s">
        <v>4289</v>
      </c>
      <c r="B55" t="s">
        <v>74</v>
      </c>
      <c r="C55" t="s">
        <v>151</v>
      </c>
      <c r="D55" t="s">
        <v>4236</v>
      </c>
      <c r="E55">
        <v>188</v>
      </c>
      <c r="F55">
        <v>50</v>
      </c>
      <c r="G55">
        <v>134</v>
      </c>
      <c r="H55">
        <v>2</v>
      </c>
      <c r="I55">
        <v>2</v>
      </c>
      <c r="J55">
        <v>0</v>
      </c>
      <c r="K55">
        <v>0</v>
      </c>
      <c r="L55">
        <v>0</v>
      </c>
      <c r="M55">
        <v>0</v>
      </c>
      <c r="N55">
        <v>0</v>
      </c>
    </row>
    <row r="56" spans="1:14" x14ac:dyDescent="0.25">
      <c r="A56" t="s">
        <v>4290</v>
      </c>
      <c r="B56" t="s">
        <v>74</v>
      </c>
      <c r="C56" t="s">
        <v>151</v>
      </c>
      <c r="D56" t="s">
        <v>4238</v>
      </c>
      <c r="E56">
        <v>3</v>
      </c>
      <c r="F56">
        <v>1</v>
      </c>
      <c r="G56">
        <v>2</v>
      </c>
      <c r="H56">
        <v>0</v>
      </c>
      <c r="I56">
        <v>0</v>
      </c>
      <c r="J56">
        <v>185</v>
      </c>
      <c r="K56">
        <v>0</v>
      </c>
      <c r="L56">
        <v>0</v>
      </c>
      <c r="M56">
        <v>0</v>
      </c>
      <c r="N56">
        <v>0</v>
      </c>
    </row>
    <row r="57" spans="1:14" x14ac:dyDescent="0.25">
      <c r="A57" t="s">
        <v>4291</v>
      </c>
      <c r="B57" t="s">
        <v>74</v>
      </c>
      <c r="C57" t="s">
        <v>151</v>
      </c>
      <c r="D57" t="s">
        <v>397</v>
      </c>
      <c r="E57">
        <v>188</v>
      </c>
      <c r="F57">
        <v>50</v>
      </c>
      <c r="G57">
        <v>134</v>
      </c>
      <c r="H57">
        <v>2</v>
      </c>
      <c r="I57">
        <v>2</v>
      </c>
      <c r="J57">
        <v>0</v>
      </c>
      <c r="K57">
        <v>0</v>
      </c>
      <c r="L57">
        <v>0</v>
      </c>
      <c r="M57">
        <v>0</v>
      </c>
      <c r="N57">
        <v>0</v>
      </c>
    </row>
    <row r="58" spans="1:14" x14ac:dyDescent="0.25">
      <c r="A58" t="s">
        <v>4292</v>
      </c>
      <c r="B58" t="s">
        <v>74</v>
      </c>
      <c r="C58" t="s">
        <v>151</v>
      </c>
      <c r="D58" t="s">
        <v>398</v>
      </c>
      <c r="E58">
        <v>185</v>
      </c>
      <c r="F58">
        <v>51</v>
      </c>
      <c r="G58">
        <v>130</v>
      </c>
      <c r="H58">
        <v>2</v>
      </c>
      <c r="I58">
        <v>2</v>
      </c>
      <c r="J58">
        <v>3</v>
      </c>
      <c r="K58">
        <v>0</v>
      </c>
      <c r="L58">
        <v>0</v>
      </c>
      <c r="M58">
        <v>0</v>
      </c>
      <c r="N58">
        <v>0</v>
      </c>
    </row>
    <row r="59" spans="1:14" x14ac:dyDescent="0.25">
      <c r="A59" t="s">
        <v>4293</v>
      </c>
      <c r="B59" t="s">
        <v>74</v>
      </c>
      <c r="C59" t="s">
        <v>151</v>
      </c>
      <c r="D59" t="s">
        <v>4242</v>
      </c>
      <c r="E59">
        <v>3</v>
      </c>
      <c r="F59">
        <v>1</v>
      </c>
      <c r="G59">
        <v>2</v>
      </c>
      <c r="H59">
        <v>0</v>
      </c>
      <c r="I59">
        <v>0</v>
      </c>
      <c r="J59">
        <v>185</v>
      </c>
      <c r="K59">
        <v>0</v>
      </c>
      <c r="L59">
        <v>0</v>
      </c>
      <c r="M59">
        <v>0</v>
      </c>
      <c r="N59">
        <v>0</v>
      </c>
    </row>
    <row r="60" spans="1:14" x14ac:dyDescent="0.25">
      <c r="A60" t="s">
        <v>4294</v>
      </c>
      <c r="B60" t="s">
        <v>74</v>
      </c>
      <c r="C60" t="s">
        <v>151</v>
      </c>
      <c r="D60" t="s">
        <v>399</v>
      </c>
      <c r="E60">
        <v>185</v>
      </c>
      <c r="F60">
        <v>49</v>
      </c>
      <c r="G60">
        <v>132</v>
      </c>
      <c r="H60">
        <v>2</v>
      </c>
      <c r="I60">
        <v>2</v>
      </c>
      <c r="J60">
        <v>3</v>
      </c>
      <c r="K60">
        <v>0</v>
      </c>
      <c r="L60">
        <v>0</v>
      </c>
      <c r="M60">
        <v>0</v>
      </c>
      <c r="N60">
        <v>0</v>
      </c>
    </row>
    <row r="61" spans="1:14" x14ac:dyDescent="0.25">
      <c r="A61" t="s">
        <v>4295</v>
      </c>
      <c r="B61" t="s">
        <v>74</v>
      </c>
      <c r="C61" t="s">
        <v>151</v>
      </c>
      <c r="D61" t="s">
        <v>4245</v>
      </c>
      <c r="E61">
        <v>3</v>
      </c>
      <c r="F61">
        <v>1</v>
      </c>
      <c r="G61">
        <v>2</v>
      </c>
      <c r="H61">
        <v>0</v>
      </c>
      <c r="I61">
        <v>0</v>
      </c>
      <c r="J61">
        <v>185</v>
      </c>
      <c r="K61">
        <v>0</v>
      </c>
      <c r="L61">
        <v>0</v>
      </c>
      <c r="M61">
        <v>0</v>
      </c>
      <c r="N61">
        <v>0</v>
      </c>
    </row>
    <row r="62" spans="1:14" x14ac:dyDescent="0.25">
      <c r="A62" t="s">
        <v>4296</v>
      </c>
      <c r="B62" t="s">
        <v>74</v>
      </c>
      <c r="C62" t="s">
        <v>151</v>
      </c>
      <c r="D62" t="s">
        <v>394</v>
      </c>
      <c r="E62">
        <v>0</v>
      </c>
      <c r="F62">
        <v>0</v>
      </c>
      <c r="G62">
        <v>0</v>
      </c>
      <c r="H62">
        <v>0</v>
      </c>
      <c r="I62">
        <v>0</v>
      </c>
      <c r="J62">
        <v>0</v>
      </c>
      <c r="K62">
        <v>122</v>
      </c>
      <c r="L62">
        <v>121</v>
      </c>
      <c r="M62">
        <v>1</v>
      </c>
      <c r="N62">
        <v>0</v>
      </c>
    </row>
    <row r="63" spans="1:14" x14ac:dyDescent="0.25">
      <c r="A63" t="s">
        <v>4297</v>
      </c>
      <c r="B63" t="s">
        <v>74</v>
      </c>
      <c r="C63" t="s">
        <v>151</v>
      </c>
      <c r="D63" t="s">
        <v>395</v>
      </c>
      <c r="E63">
        <v>0</v>
      </c>
      <c r="F63">
        <v>0</v>
      </c>
      <c r="G63">
        <v>0</v>
      </c>
      <c r="H63">
        <v>0</v>
      </c>
      <c r="I63">
        <v>0</v>
      </c>
      <c r="J63">
        <v>0</v>
      </c>
      <c r="K63">
        <v>109</v>
      </c>
      <c r="L63">
        <v>108</v>
      </c>
      <c r="M63">
        <v>1</v>
      </c>
      <c r="N63">
        <v>0</v>
      </c>
    </row>
    <row r="64" spans="1:14" x14ac:dyDescent="0.25">
      <c r="A64" t="s">
        <v>4298</v>
      </c>
      <c r="B64" t="s">
        <v>74</v>
      </c>
      <c r="C64" t="s">
        <v>152</v>
      </c>
      <c r="D64" t="s">
        <v>396</v>
      </c>
      <c r="E64">
        <v>90</v>
      </c>
      <c r="F64">
        <v>8</v>
      </c>
      <c r="G64">
        <v>80</v>
      </c>
      <c r="H64">
        <v>2</v>
      </c>
      <c r="I64">
        <v>0</v>
      </c>
      <c r="J64">
        <v>2</v>
      </c>
      <c r="K64">
        <v>0</v>
      </c>
      <c r="L64">
        <v>0</v>
      </c>
      <c r="M64">
        <v>0</v>
      </c>
      <c r="N64">
        <v>0</v>
      </c>
    </row>
    <row r="65" spans="1:14" x14ac:dyDescent="0.25">
      <c r="A65" t="s">
        <v>4299</v>
      </c>
      <c r="B65" t="s">
        <v>74</v>
      </c>
      <c r="C65" t="s">
        <v>152</v>
      </c>
      <c r="D65" t="s">
        <v>4236</v>
      </c>
      <c r="E65">
        <v>92</v>
      </c>
      <c r="F65">
        <v>6</v>
      </c>
      <c r="G65">
        <v>84</v>
      </c>
      <c r="H65">
        <v>2</v>
      </c>
      <c r="I65">
        <v>0</v>
      </c>
      <c r="J65">
        <v>0</v>
      </c>
      <c r="K65">
        <v>0</v>
      </c>
      <c r="L65">
        <v>0</v>
      </c>
      <c r="M65">
        <v>0</v>
      </c>
      <c r="N65">
        <v>0</v>
      </c>
    </row>
    <row r="66" spans="1:14" x14ac:dyDescent="0.25">
      <c r="A66" t="s">
        <v>4300</v>
      </c>
      <c r="B66" t="s">
        <v>74</v>
      </c>
      <c r="C66" t="s">
        <v>152</v>
      </c>
      <c r="D66" t="s">
        <v>4238</v>
      </c>
      <c r="E66">
        <v>2</v>
      </c>
      <c r="F66">
        <v>0</v>
      </c>
      <c r="G66">
        <v>2</v>
      </c>
      <c r="H66">
        <v>0</v>
      </c>
      <c r="I66">
        <v>0</v>
      </c>
      <c r="J66">
        <v>90</v>
      </c>
      <c r="K66">
        <v>0</v>
      </c>
      <c r="L66">
        <v>0</v>
      </c>
      <c r="M66">
        <v>0</v>
      </c>
      <c r="N66">
        <v>0</v>
      </c>
    </row>
    <row r="67" spans="1:14" x14ac:dyDescent="0.25">
      <c r="A67" t="s">
        <v>4301</v>
      </c>
      <c r="B67" t="s">
        <v>74</v>
      </c>
      <c r="C67" t="s">
        <v>152</v>
      </c>
      <c r="D67" t="s">
        <v>397</v>
      </c>
      <c r="E67">
        <v>92</v>
      </c>
      <c r="F67">
        <v>6</v>
      </c>
      <c r="G67">
        <v>84</v>
      </c>
      <c r="H67">
        <v>2</v>
      </c>
      <c r="I67">
        <v>0</v>
      </c>
      <c r="J67">
        <v>0</v>
      </c>
      <c r="K67">
        <v>0</v>
      </c>
      <c r="L67">
        <v>0</v>
      </c>
      <c r="M67">
        <v>0</v>
      </c>
      <c r="N67">
        <v>0</v>
      </c>
    </row>
    <row r="68" spans="1:14" x14ac:dyDescent="0.25">
      <c r="A68" t="s">
        <v>4302</v>
      </c>
      <c r="B68" t="s">
        <v>74</v>
      </c>
      <c r="C68" t="s">
        <v>152</v>
      </c>
      <c r="D68" t="s">
        <v>398</v>
      </c>
      <c r="E68">
        <v>90</v>
      </c>
      <c r="F68">
        <v>7</v>
      </c>
      <c r="G68">
        <v>81</v>
      </c>
      <c r="H68">
        <v>2</v>
      </c>
      <c r="I68">
        <v>0</v>
      </c>
      <c r="J68">
        <v>2</v>
      </c>
      <c r="K68">
        <v>0</v>
      </c>
      <c r="L68">
        <v>0</v>
      </c>
      <c r="M68">
        <v>0</v>
      </c>
      <c r="N68">
        <v>0</v>
      </c>
    </row>
    <row r="69" spans="1:14" x14ac:dyDescent="0.25">
      <c r="A69" t="s">
        <v>4303</v>
      </c>
      <c r="B69" t="s">
        <v>74</v>
      </c>
      <c r="C69" t="s">
        <v>152</v>
      </c>
      <c r="D69" t="s">
        <v>4242</v>
      </c>
      <c r="E69">
        <v>2</v>
      </c>
      <c r="F69">
        <v>0</v>
      </c>
      <c r="G69">
        <v>2</v>
      </c>
      <c r="H69">
        <v>0</v>
      </c>
      <c r="I69">
        <v>0</v>
      </c>
      <c r="J69">
        <v>90</v>
      </c>
      <c r="K69">
        <v>0</v>
      </c>
      <c r="L69">
        <v>0</v>
      </c>
      <c r="M69">
        <v>0</v>
      </c>
      <c r="N69">
        <v>0</v>
      </c>
    </row>
    <row r="70" spans="1:14" x14ac:dyDescent="0.25">
      <c r="A70" t="s">
        <v>4304</v>
      </c>
      <c r="B70" t="s">
        <v>74</v>
      </c>
      <c r="C70" t="s">
        <v>152</v>
      </c>
      <c r="D70" t="s">
        <v>399</v>
      </c>
      <c r="E70">
        <v>90</v>
      </c>
      <c r="F70">
        <v>6</v>
      </c>
      <c r="G70">
        <v>82</v>
      </c>
      <c r="H70">
        <v>2</v>
      </c>
      <c r="I70">
        <v>0</v>
      </c>
      <c r="J70">
        <v>2</v>
      </c>
      <c r="K70">
        <v>0</v>
      </c>
      <c r="L70">
        <v>0</v>
      </c>
      <c r="M70">
        <v>0</v>
      </c>
      <c r="N70">
        <v>0</v>
      </c>
    </row>
    <row r="71" spans="1:14" x14ac:dyDescent="0.25">
      <c r="A71" t="s">
        <v>4305</v>
      </c>
      <c r="B71" t="s">
        <v>74</v>
      </c>
      <c r="C71" t="s">
        <v>152</v>
      </c>
      <c r="D71" t="s">
        <v>4245</v>
      </c>
      <c r="E71">
        <v>2</v>
      </c>
      <c r="F71">
        <v>0</v>
      </c>
      <c r="G71">
        <v>2</v>
      </c>
      <c r="H71">
        <v>0</v>
      </c>
      <c r="I71">
        <v>0</v>
      </c>
      <c r="J71">
        <v>90</v>
      </c>
      <c r="K71">
        <v>0</v>
      </c>
      <c r="L71">
        <v>0</v>
      </c>
      <c r="M71">
        <v>0</v>
      </c>
      <c r="N71">
        <v>0</v>
      </c>
    </row>
    <row r="72" spans="1:14" x14ac:dyDescent="0.25">
      <c r="A72" t="s">
        <v>4306</v>
      </c>
      <c r="B72" t="s">
        <v>74</v>
      </c>
      <c r="C72" t="s">
        <v>152</v>
      </c>
      <c r="D72" t="s">
        <v>394</v>
      </c>
      <c r="E72">
        <v>0</v>
      </c>
      <c r="F72">
        <v>0</v>
      </c>
      <c r="G72">
        <v>0</v>
      </c>
      <c r="H72">
        <v>0</v>
      </c>
      <c r="I72">
        <v>0</v>
      </c>
      <c r="J72">
        <v>0</v>
      </c>
      <c r="K72">
        <v>67</v>
      </c>
      <c r="L72">
        <v>67</v>
      </c>
      <c r="M72">
        <v>0</v>
      </c>
      <c r="N72">
        <v>0</v>
      </c>
    </row>
    <row r="73" spans="1:14" x14ac:dyDescent="0.25">
      <c r="A73" t="s">
        <v>4307</v>
      </c>
      <c r="B73" t="s">
        <v>74</v>
      </c>
      <c r="C73" t="s">
        <v>152</v>
      </c>
      <c r="D73" t="s">
        <v>395</v>
      </c>
      <c r="E73">
        <v>0</v>
      </c>
      <c r="F73">
        <v>0</v>
      </c>
      <c r="G73">
        <v>0</v>
      </c>
      <c r="H73">
        <v>0</v>
      </c>
      <c r="I73">
        <v>0</v>
      </c>
      <c r="J73">
        <v>0</v>
      </c>
      <c r="K73">
        <v>55</v>
      </c>
      <c r="L73">
        <v>55</v>
      </c>
      <c r="M73">
        <v>0</v>
      </c>
      <c r="N73">
        <v>0</v>
      </c>
    </row>
    <row r="74" spans="1:14" x14ac:dyDescent="0.25">
      <c r="A74" t="s">
        <v>4308</v>
      </c>
      <c r="B74" t="s">
        <v>74</v>
      </c>
      <c r="C74" t="s">
        <v>153</v>
      </c>
      <c r="D74" t="s">
        <v>396</v>
      </c>
      <c r="E74">
        <v>244</v>
      </c>
      <c r="F74">
        <v>24</v>
      </c>
      <c r="G74">
        <v>214</v>
      </c>
      <c r="H74">
        <v>6</v>
      </c>
      <c r="I74">
        <v>0</v>
      </c>
      <c r="J74">
        <v>4</v>
      </c>
      <c r="K74">
        <v>0</v>
      </c>
      <c r="L74">
        <v>0</v>
      </c>
      <c r="M74">
        <v>0</v>
      </c>
      <c r="N74">
        <v>0</v>
      </c>
    </row>
    <row r="75" spans="1:14" x14ac:dyDescent="0.25">
      <c r="A75" t="s">
        <v>4309</v>
      </c>
      <c r="B75" t="s">
        <v>74</v>
      </c>
      <c r="C75" t="s">
        <v>153</v>
      </c>
      <c r="D75" t="s">
        <v>4236</v>
      </c>
      <c r="E75">
        <v>248</v>
      </c>
      <c r="F75">
        <v>19</v>
      </c>
      <c r="G75">
        <v>220</v>
      </c>
      <c r="H75">
        <v>6</v>
      </c>
      <c r="I75">
        <v>3</v>
      </c>
      <c r="J75">
        <v>0</v>
      </c>
      <c r="K75">
        <v>0</v>
      </c>
      <c r="L75">
        <v>0</v>
      </c>
      <c r="M75">
        <v>0</v>
      </c>
      <c r="N75">
        <v>0</v>
      </c>
    </row>
    <row r="76" spans="1:14" x14ac:dyDescent="0.25">
      <c r="A76" t="s">
        <v>4310</v>
      </c>
      <c r="B76" t="s">
        <v>74</v>
      </c>
      <c r="C76" t="s">
        <v>153</v>
      </c>
      <c r="D76" t="s">
        <v>4238</v>
      </c>
      <c r="E76">
        <v>3</v>
      </c>
      <c r="F76">
        <v>0</v>
      </c>
      <c r="G76">
        <v>3</v>
      </c>
      <c r="H76">
        <v>0</v>
      </c>
      <c r="I76">
        <v>0</v>
      </c>
      <c r="J76">
        <v>245</v>
      </c>
      <c r="K76">
        <v>0</v>
      </c>
      <c r="L76">
        <v>0</v>
      </c>
      <c r="M76">
        <v>0</v>
      </c>
      <c r="N76">
        <v>0</v>
      </c>
    </row>
    <row r="77" spans="1:14" x14ac:dyDescent="0.25">
      <c r="A77" t="s">
        <v>4311</v>
      </c>
      <c r="B77" t="s">
        <v>74</v>
      </c>
      <c r="C77" t="s">
        <v>153</v>
      </c>
      <c r="D77" t="s">
        <v>397</v>
      </c>
      <c r="E77">
        <v>248</v>
      </c>
      <c r="F77">
        <v>19</v>
      </c>
      <c r="G77">
        <v>220</v>
      </c>
      <c r="H77">
        <v>6</v>
      </c>
      <c r="I77">
        <v>3</v>
      </c>
      <c r="J77">
        <v>0</v>
      </c>
      <c r="K77">
        <v>0</v>
      </c>
      <c r="L77">
        <v>0</v>
      </c>
      <c r="M77">
        <v>0</v>
      </c>
      <c r="N77">
        <v>0</v>
      </c>
    </row>
    <row r="78" spans="1:14" x14ac:dyDescent="0.25">
      <c r="A78" t="s">
        <v>4312</v>
      </c>
      <c r="B78" t="s">
        <v>74</v>
      </c>
      <c r="C78" t="s">
        <v>153</v>
      </c>
      <c r="D78" t="s">
        <v>398</v>
      </c>
      <c r="E78">
        <v>244</v>
      </c>
      <c r="F78">
        <v>22</v>
      </c>
      <c r="G78">
        <v>214</v>
      </c>
      <c r="H78">
        <v>6</v>
      </c>
      <c r="I78">
        <v>2</v>
      </c>
      <c r="J78">
        <v>4</v>
      </c>
      <c r="K78">
        <v>0</v>
      </c>
      <c r="L78">
        <v>0</v>
      </c>
      <c r="M78">
        <v>0</v>
      </c>
      <c r="N78">
        <v>0</v>
      </c>
    </row>
    <row r="79" spans="1:14" x14ac:dyDescent="0.25">
      <c r="A79" t="s">
        <v>4313</v>
      </c>
      <c r="B79" t="s">
        <v>74</v>
      </c>
      <c r="C79" t="s">
        <v>153</v>
      </c>
      <c r="D79" t="s">
        <v>4242</v>
      </c>
      <c r="E79">
        <v>4</v>
      </c>
      <c r="F79">
        <v>0</v>
      </c>
      <c r="G79">
        <v>4</v>
      </c>
      <c r="H79">
        <v>0</v>
      </c>
      <c r="I79">
        <v>0</v>
      </c>
      <c r="J79">
        <v>244</v>
      </c>
      <c r="K79">
        <v>0</v>
      </c>
      <c r="L79">
        <v>0</v>
      </c>
      <c r="M79">
        <v>0</v>
      </c>
      <c r="N79">
        <v>0</v>
      </c>
    </row>
    <row r="80" spans="1:14" x14ac:dyDescent="0.25">
      <c r="A80" t="s">
        <v>4314</v>
      </c>
      <c r="B80" t="s">
        <v>74</v>
      </c>
      <c r="C80" t="s">
        <v>153</v>
      </c>
      <c r="D80" t="s">
        <v>399</v>
      </c>
      <c r="E80">
        <v>244</v>
      </c>
      <c r="F80">
        <v>19</v>
      </c>
      <c r="G80">
        <v>219</v>
      </c>
      <c r="H80">
        <v>6</v>
      </c>
      <c r="I80">
        <v>0</v>
      </c>
      <c r="J80">
        <v>4</v>
      </c>
      <c r="K80">
        <v>0</v>
      </c>
      <c r="L80">
        <v>0</v>
      </c>
      <c r="M80">
        <v>0</v>
      </c>
      <c r="N80">
        <v>0</v>
      </c>
    </row>
    <row r="81" spans="1:14" x14ac:dyDescent="0.25">
      <c r="A81" t="s">
        <v>4315</v>
      </c>
      <c r="B81" t="s">
        <v>74</v>
      </c>
      <c r="C81" t="s">
        <v>153</v>
      </c>
      <c r="D81" t="s">
        <v>4245</v>
      </c>
      <c r="E81">
        <v>4</v>
      </c>
      <c r="F81">
        <v>0</v>
      </c>
      <c r="G81">
        <v>4</v>
      </c>
      <c r="H81">
        <v>0</v>
      </c>
      <c r="I81">
        <v>0</v>
      </c>
      <c r="J81">
        <v>244</v>
      </c>
      <c r="K81">
        <v>0</v>
      </c>
      <c r="L81">
        <v>0</v>
      </c>
      <c r="M81">
        <v>0</v>
      </c>
      <c r="N81">
        <v>0</v>
      </c>
    </row>
    <row r="82" spans="1:14" x14ac:dyDescent="0.25">
      <c r="A82" t="s">
        <v>4316</v>
      </c>
      <c r="B82" t="s">
        <v>74</v>
      </c>
      <c r="C82" t="s">
        <v>153</v>
      </c>
      <c r="D82" t="s">
        <v>394</v>
      </c>
      <c r="E82">
        <v>0</v>
      </c>
      <c r="F82">
        <v>0</v>
      </c>
      <c r="G82">
        <v>0</v>
      </c>
      <c r="H82">
        <v>0</v>
      </c>
      <c r="I82">
        <v>0</v>
      </c>
      <c r="J82">
        <v>0</v>
      </c>
      <c r="K82">
        <v>167</v>
      </c>
      <c r="L82">
        <v>166</v>
      </c>
      <c r="M82">
        <v>1</v>
      </c>
      <c r="N82">
        <v>0</v>
      </c>
    </row>
    <row r="83" spans="1:14" x14ac:dyDescent="0.25">
      <c r="A83" t="s">
        <v>4317</v>
      </c>
      <c r="B83" t="s">
        <v>74</v>
      </c>
      <c r="C83" t="s">
        <v>153</v>
      </c>
      <c r="D83" t="s">
        <v>395</v>
      </c>
      <c r="E83">
        <v>0</v>
      </c>
      <c r="F83">
        <v>0</v>
      </c>
      <c r="G83">
        <v>0</v>
      </c>
      <c r="H83">
        <v>0</v>
      </c>
      <c r="I83">
        <v>0</v>
      </c>
      <c r="J83">
        <v>0</v>
      </c>
      <c r="K83">
        <v>147</v>
      </c>
      <c r="L83">
        <v>146</v>
      </c>
      <c r="M83">
        <v>1</v>
      </c>
      <c r="N83">
        <v>0</v>
      </c>
    </row>
    <row r="84" spans="1:14" x14ac:dyDescent="0.25">
      <c r="A84" t="s">
        <v>4318</v>
      </c>
      <c r="B84" t="s">
        <v>74</v>
      </c>
      <c r="C84" t="s">
        <v>154</v>
      </c>
      <c r="D84" t="s">
        <v>396</v>
      </c>
      <c r="E84">
        <v>106</v>
      </c>
      <c r="F84">
        <v>13</v>
      </c>
      <c r="G84">
        <v>91</v>
      </c>
      <c r="H84">
        <v>2</v>
      </c>
      <c r="I84">
        <v>0</v>
      </c>
      <c r="J84">
        <v>3</v>
      </c>
      <c r="K84">
        <v>0</v>
      </c>
      <c r="L84">
        <v>0</v>
      </c>
      <c r="M84">
        <v>0</v>
      </c>
      <c r="N84">
        <v>0</v>
      </c>
    </row>
    <row r="85" spans="1:14" x14ac:dyDescent="0.25">
      <c r="A85" t="s">
        <v>4319</v>
      </c>
      <c r="B85" t="s">
        <v>74</v>
      </c>
      <c r="C85" t="s">
        <v>154</v>
      </c>
      <c r="D85" t="s">
        <v>4236</v>
      </c>
      <c r="E85">
        <v>109</v>
      </c>
      <c r="F85">
        <v>10</v>
      </c>
      <c r="G85">
        <v>97</v>
      </c>
      <c r="H85">
        <v>2</v>
      </c>
      <c r="I85">
        <v>0</v>
      </c>
      <c r="J85">
        <v>0</v>
      </c>
      <c r="K85">
        <v>0</v>
      </c>
      <c r="L85">
        <v>0</v>
      </c>
      <c r="M85">
        <v>0</v>
      </c>
      <c r="N85">
        <v>0</v>
      </c>
    </row>
    <row r="86" spans="1:14" x14ac:dyDescent="0.25">
      <c r="A86" t="s">
        <v>4320</v>
      </c>
      <c r="B86" t="s">
        <v>74</v>
      </c>
      <c r="C86" t="s">
        <v>154</v>
      </c>
      <c r="D86" t="s">
        <v>4238</v>
      </c>
      <c r="E86">
        <v>3</v>
      </c>
      <c r="F86">
        <v>1</v>
      </c>
      <c r="G86">
        <v>2</v>
      </c>
      <c r="H86">
        <v>0</v>
      </c>
      <c r="I86">
        <v>0</v>
      </c>
      <c r="J86">
        <v>106</v>
      </c>
      <c r="K86">
        <v>0</v>
      </c>
      <c r="L86">
        <v>0</v>
      </c>
      <c r="M86">
        <v>0</v>
      </c>
      <c r="N86">
        <v>0</v>
      </c>
    </row>
    <row r="87" spans="1:14" x14ac:dyDescent="0.25">
      <c r="A87" t="s">
        <v>4321</v>
      </c>
      <c r="B87" t="s">
        <v>74</v>
      </c>
      <c r="C87" t="s">
        <v>154</v>
      </c>
      <c r="D87" t="s">
        <v>397</v>
      </c>
      <c r="E87">
        <v>109</v>
      </c>
      <c r="F87">
        <v>10</v>
      </c>
      <c r="G87">
        <v>97</v>
      </c>
      <c r="H87">
        <v>2</v>
      </c>
      <c r="I87">
        <v>0</v>
      </c>
      <c r="J87">
        <v>0</v>
      </c>
      <c r="K87">
        <v>0</v>
      </c>
      <c r="L87">
        <v>0</v>
      </c>
      <c r="M87">
        <v>0</v>
      </c>
      <c r="N87">
        <v>0</v>
      </c>
    </row>
    <row r="88" spans="1:14" x14ac:dyDescent="0.25">
      <c r="A88" t="s">
        <v>4322</v>
      </c>
      <c r="B88" t="s">
        <v>74</v>
      </c>
      <c r="C88" t="s">
        <v>154</v>
      </c>
      <c r="D88" t="s">
        <v>398</v>
      </c>
      <c r="E88">
        <v>106</v>
      </c>
      <c r="F88">
        <v>12</v>
      </c>
      <c r="G88">
        <v>92</v>
      </c>
      <c r="H88">
        <v>2</v>
      </c>
      <c r="I88">
        <v>0</v>
      </c>
      <c r="J88">
        <v>3</v>
      </c>
      <c r="K88">
        <v>0</v>
      </c>
      <c r="L88">
        <v>0</v>
      </c>
      <c r="M88">
        <v>0</v>
      </c>
      <c r="N88">
        <v>0</v>
      </c>
    </row>
    <row r="89" spans="1:14" x14ac:dyDescent="0.25">
      <c r="A89" t="s">
        <v>4323</v>
      </c>
      <c r="B89" t="s">
        <v>74</v>
      </c>
      <c r="C89" t="s">
        <v>154</v>
      </c>
      <c r="D89" t="s">
        <v>4242</v>
      </c>
      <c r="E89">
        <v>3</v>
      </c>
      <c r="F89">
        <v>1</v>
      </c>
      <c r="G89">
        <v>2</v>
      </c>
      <c r="H89">
        <v>0</v>
      </c>
      <c r="I89">
        <v>0</v>
      </c>
      <c r="J89">
        <v>106</v>
      </c>
      <c r="K89">
        <v>0</v>
      </c>
      <c r="L89">
        <v>0</v>
      </c>
      <c r="M89">
        <v>0</v>
      </c>
      <c r="N89">
        <v>0</v>
      </c>
    </row>
    <row r="90" spans="1:14" x14ac:dyDescent="0.25">
      <c r="A90" t="s">
        <v>4324</v>
      </c>
      <c r="B90" t="s">
        <v>74</v>
      </c>
      <c r="C90" t="s">
        <v>154</v>
      </c>
      <c r="D90" t="s">
        <v>399</v>
      </c>
      <c r="E90">
        <v>106</v>
      </c>
      <c r="F90">
        <v>11</v>
      </c>
      <c r="G90">
        <v>93</v>
      </c>
      <c r="H90">
        <v>2</v>
      </c>
      <c r="I90">
        <v>0</v>
      </c>
      <c r="J90">
        <v>3</v>
      </c>
      <c r="K90">
        <v>0</v>
      </c>
      <c r="L90">
        <v>0</v>
      </c>
      <c r="M90">
        <v>0</v>
      </c>
      <c r="N90">
        <v>0</v>
      </c>
    </row>
    <row r="91" spans="1:14" x14ac:dyDescent="0.25">
      <c r="A91" t="s">
        <v>4325</v>
      </c>
      <c r="B91" t="s">
        <v>74</v>
      </c>
      <c r="C91" t="s">
        <v>154</v>
      </c>
      <c r="D91" t="s">
        <v>4245</v>
      </c>
      <c r="E91">
        <v>3</v>
      </c>
      <c r="F91">
        <v>1</v>
      </c>
      <c r="G91">
        <v>2</v>
      </c>
      <c r="H91">
        <v>0</v>
      </c>
      <c r="I91">
        <v>0</v>
      </c>
      <c r="J91">
        <v>106</v>
      </c>
      <c r="K91">
        <v>0</v>
      </c>
      <c r="L91">
        <v>0</v>
      </c>
      <c r="M91">
        <v>0</v>
      </c>
      <c r="N91">
        <v>0</v>
      </c>
    </row>
    <row r="92" spans="1:14" x14ac:dyDescent="0.25">
      <c r="A92" t="s">
        <v>4326</v>
      </c>
      <c r="B92" t="s">
        <v>74</v>
      </c>
      <c r="C92" t="s">
        <v>154</v>
      </c>
      <c r="D92" t="s">
        <v>394</v>
      </c>
      <c r="E92">
        <v>0</v>
      </c>
      <c r="F92">
        <v>0</v>
      </c>
      <c r="G92">
        <v>0</v>
      </c>
      <c r="H92">
        <v>0</v>
      </c>
      <c r="I92">
        <v>0</v>
      </c>
      <c r="J92">
        <v>0</v>
      </c>
      <c r="K92">
        <v>69</v>
      </c>
      <c r="L92">
        <v>69</v>
      </c>
      <c r="M92">
        <v>0</v>
      </c>
      <c r="N92">
        <v>0</v>
      </c>
    </row>
    <row r="93" spans="1:14" x14ac:dyDescent="0.25">
      <c r="A93" t="s">
        <v>4327</v>
      </c>
      <c r="B93" t="s">
        <v>74</v>
      </c>
      <c r="C93" t="s">
        <v>154</v>
      </c>
      <c r="D93" t="s">
        <v>395</v>
      </c>
      <c r="E93">
        <v>0</v>
      </c>
      <c r="F93">
        <v>0</v>
      </c>
      <c r="G93">
        <v>0</v>
      </c>
      <c r="H93">
        <v>0</v>
      </c>
      <c r="I93">
        <v>0</v>
      </c>
      <c r="J93">
        <v>0</v>
      </c>
      <c r="K93">
        <v>56</v>
      </c>
      <c r="L93">
        <v>56</v>
      </c>
      <c r="M93">
        <v>0</v>
      </c>
      <c r="N93">
        <v>0</v>
      </c>
    </row>
    <row r="94" spans="1:14" x14ac:dyDescent="0.25">
      <c r="A94" t="s">
        <v>4328</v>
      </c>
      <c r="B94" t="s">
        <v>74</v>
      </c>
      <c r="C94" t="s">
        <v>155</v>
      </c>
      <c r="D94" t="s">
        <v>396</v>
      </c>
      <c r="E94">
        <v>208</v>
      </c>
      <c r="F94">
        <v>11</v>
      </c>
      <c r="G94">
        <v>191</v>
      </c>
      <c r="H94">
        <v>5</v>
      </c>
      <c r="I94">
        <v>1</v>
      </c>
      <c r="J94">
        <v>6</v>
      </c>
      <c r="K94">
        <v>0</v>
      </c>
      <c r="L94">
        <v>0</v>
      </c>
      <c r="M94">
        <v>0</v>
      </c>
      <c r="N94">
        <v>0</v>
      </c>
    </row>
    <row r="95" spans="1:14" x14ac:dyDescent="0.25">
      <c r="A95" t="s">
        <v>4329</v>
      </c>
      <c r="B95" t="s">
        <v>74</v>
      </c>
      <c r="C95" t="s">
        <v>155</v>
      </c>
      <c r="D95" t="s">
        <v>4236</v>
      </c>
      <c r="E95">
        <v>214</v>
      </c>
      <c r="F95">
        <v>11</v>
      </c>
      <c r="G95">
        <v>197</v>
      </c>
      <c r="H95">
        <v>4</v>
      </c>
      <c r="I95">
        <v>2</v>
      </c>
      <c r="J95">
        <v>0</v>
      </c>
      <c r="K95">
        <v>0</v>
      </c>
      <c r="L95">
        <v>0</v>
      </c>
      <c r="M95">
        <v>0</v>
      </c>
      <c r="N95">
        <v>0</v>
      </c>
    </row>
    <row r="96" spans="1:14" x14ac:dyDescent="0.25">
      <c r="A96" t="s">
        <v>4330</v>
      </c>
      <c r="B96" t="s">
        <v>74</v>
      </c>
      <c r="C96" t="s">
        <v>155</v>
      </c>
      <c r="D96" t="s">
        <v>4238</v>
      </c>
      <c r="E96">
        <v>5</v>
      </c>
      <c r="F96">
        <v>0</v>
      </c>
      <c r="G96">
        <v>5</v>
      </c>
      <c r="H96">
        <v>0</v>
      </c>
      <c r="I96">
        <v>0</v>
      </c>
      <c r="J96">
        <v>209</v>
      </c>
      <c r="K96">
        <v>0</v>
      </c>
      <c r="L96">
        <v>0</v>
      </c>
      <c r="M96">
        <v>0</v>
      </c>
      <c r="N96">
        <v>0</v>
      </c>
    </row>
    <row r="97" spans="1:14" x14ac:dyDescent="0.25">
      <c r="A97" t="s">
        <v>4331</v>
      </c>
      <c r="B97" t="s">
        <v>74</v>
      </c>
      <c r="C97" t="s">
        <v>155</v>
      </c>
      <c r="D97" t="s">
        <v>397</v>
      </c>
      <c r="E97">
        <v>214</v>
      </c>
      <c r="F97">
        <v>11</v>
      </c>
      <c r="G97">
        <v>197</v>
      </c>
      <c r="H97">
        <v>4</v>
      </c>
      <c r="I97">
        <v>2</v>
      </c>
      <c r="J97">
        <v>0</v>
      </c>
      <c r="K97">
        <v>0</v>
      </c>
      <c r="L97">
        <v>0</v>
      </c>
      <c r="M97">
        <v>0</v>
      </c>
      <c r="N97">
        <v>0</v>
      </c>
    </row>
    <row r="98" spans="1:14" x14ac:dyDescent="0.25">
      <c r="A98" t="s">
        <v>4332</v>
      </c>
      <c r="B98" t="s">
        <v>74</v>
      </c>
      <c r="C98" t="s">
        <v>155</v>
      </c>
      <c r="D98" t="s">
        <v>398</v>
      </c>
      <c r="E98">
        <v>208</v>
      </c>
      <c r="F98">
        <v>11</v>
      </c>
      <c r="G98">
        <v>191</v>
      </c>
      <c r="H98">
        <v>4</v>
      </c>
      <c r="I98">
        <v>2</v>
      </c>
      <c r="J98">
        <v>6</v>
      </c>
      <c r="K98">
        <v>0</v>
      </c>
      <c r="L98">
        <v>0</v>
      </c>
      <c r="M98">
        <v>0</v>
      </c>
      <c r="N98">
        <v>0</v>
      </c>
    </row>
    <row r="99" spans="1:14" x14ac:dyDescent="0.25">
      <c r="A99" t="s">
        <v>4333</v>
      </c>
      <c r="B99" t="s">
        <v>74</v>
      </c>
      <c r="C99" t="s">
        <v>155</v>
      </c>
      <c r="D99" t="s">
        <v>4242</v>
      </c>
      <c r="E99">
        <v>6</v>
      </c>
      <c r="F99">
        <v>1</v>
      </c>
      <c r="G99">
        <v>5</v>
      </c>
      <c r="H99">
        <v>0</v>
      </c>
      <c r="I99">
        <v>0</v>
      </c>
      <c r="J99">
        <v>208</v>
      </c>
      <c r="K99">
        <v>0</v>
      </c>
      <c r="L99">
        <v>0</v>
      </c>
      <c r="M99">
        <v>0</v>
      </c>
      <c r="N99">
        <v>0</v>
      </c>
    </row>
    <row r="100" spans="1:14" x14ac:dyDescent="0.25">
      <c r="A100" t="s">
        <v>4334</v>
      </c>
      <c r="B100" t="s">
        <v>74</v>
      </c>
      <c r="C100" t="s">
        <v>155</v>
      </c>
      <c r="D100" t="s">
        <v>399</v>
      </c>
      <c r="E100">
        <v>208</v>
      </c>
      <c r="F100">
        <v>11</v>
      </c>
      <c r="G100">
        <v>191</v>
      </c>
      <c r="H100">
        <v>5</v>
      </c>
      <c r="I100">
        <v>1</v>
      </c>
      <c r="J100">
        <v>6</v>
      </c>
      <c r="K100">
        <v>0</v>
      </c>
      <c r="L100">
        <v>0</v>
      </c>
      <c r="M100">
        <v>0</v>
      </c>
      <c r="N100">
        <v>0</v>
      </c>
    </row>
    <row r="101" spans="1:14" x14ac:dyDescent="0.25">
      <c r="A101" t="s">
        <v>4335</v>
      </c>
      <c r="B101" t="s">
        <v>74</v>
      </c>
      <c r="C101" t="s">
        <v>155</v>
      </c>
      <c r="D101" t="s">
        <v>4245</v>
      </c>
      <c r="E101">
        <v>6</v>
      </c>
      <c r="F101">
        <v>1</v>
      </c>
      <c r="G101">
        <v>5</v>
      </c>
      <c r="H101">
        <v>0</v>
      </c>
      <c r="I101">
        <v>0</v>
      </c>
      <c r="J101">
        <v>208</v>
      </c>
      <c r="K101">
        <v>0</v>
      </c>
      <c r="L101">
        <v>0</v>
      </c>
      <c r="M101">
        <v>0</v>
      </c>
      <c r="N101">
        <v>0</v>
      </c>
    </row>
    <row r="102" spans="1:14" x14ac:dyDescent="0.25">
      <c r="A102" t="s">
        <v>4336</v>
      </c>
      <c r="B102" t="s">
        <v>74</v>
      </c>
      <c r="C102" t="s">
        <v>155</v>
      </c>
      <c r="D102" t="s">
        <v>394</v>
      </c>
      <c r="E102">
        <v>0</v>
      </c>
      <c r="F102">
        <v>0</v>
      </c>
      <c r="G102">
        <v>0</v>
      </c>
      <c r="H102">
        <v>0</v>
      </c>
      <c r="I102">
        <v>0</v>
      </c>
      <c r="J102">
        <v>0</v>
      </c>
      <c r="K102">
        <v>166</v>
      </c>
      <c r="L102">
        <v>164</v>
      </c>
      <c r="M102">
        <v>2</v>
      </c>
      <c r="N102">
        <v>0</v>
      </c>
    </row>
    <row r="103" spans="1:14" x14ac:dyDescent="0.25">
      <c r="A103" t="s">
        <v>4337</v>
      </c>
      <c r="B103" t="s">
        <v>74</v>
      </c>
      <c r="C103" t="s">
        <v>155</v>
      </c>
      <c r="D103" t="s">
        <v>395</v>
      </c>
      <c r="E103">
        <v>0</v>
      </c>
      <c r="F103">
        <v>0</v>
      </c>
      <c r="G103">
        <v>0</v>
      </c>
      <c r="H103">
        <v>0</v>
      </c>
      <c r="I103">
        <v>0</v>
      </c>
      <c r="J103">
        <v>0</v>
      </c>
      <c r="K103">
        <v>143</v>
      </c>
      <c r="L103">
        <v>141</v>
      </c>
      <c r="M103">
        <v>2</v>
      </c>
      <c r="N103">
        <v>0</v>
      </c>
    </row>
    <row r="104" spans="1:14" x14ac:dyDescent="0.25">
      <c r="A104" t="s">
        <v>4338</v>
      </c>
      <c r="B104" t="s">
        <v>74</v>
      </c>
      <c r="C104" t="s">
        <v>156</v>
      </c>
      <c r="D104" t="s">
        <v>396</v>
      </c>
      <c r="E104">
        <v>119</v>
      </c>
      <c r="F104">
        <v>19</v>
      </c>
      <c r="G104">
        <v>99</v>
      </c>
      <c r="H104">
        <v>0</v>
      </c>
      <c r="I104">
        <v>1</v>
      </c>
      <c r="J104">
        <v>5</v>
      </c>
      <c r="K104">
        <v>0</v>
      </c>
      <c r="L104">
        <v>0</v>
      </c>
      <c r="M104">
        <v>0</v>
      </c>
      <c r="N104">
        <v>0</v>
      </c>
    </row>
    <row r="105" spans="1:14" x14ac:dyDescent="0.25">
      <c r="A105" t="s">
        <v>4339</v>
      </c>
      <c r="B105" t="s">
        <v>74</v>
      </c>
      <c r="C105" t="s">
        <v>156</v>
      </c>
      <c r="D105" t="s">
        <v>4236</v>
      </c>
      <c r="E105">
        <v>124</v>
      </c>
      <c r="F105">
        <v>19</v>
      </c>
      <c r="G105">
        <v>104</v>
      </c>
      <c r="H105">
        <v>0</v>
      </c>
      <c r="I105">
        <v>1</v>
      </c>
      <c r="J105">
        <v>0</v>
      </c>
      <c r="K105">
        <v>0</v>
      </c>
      <c r="L105">
        <v>0</v>
      </c>
      <c r="M105">
        <v>0</v>
      </c>
      <c r="N105">
        <v>0</v>
      </c>
    </row>
    <row r="106" spans="1:14" x14ac:dyDescent="0.25">
      <c r="A106" t="s">
        <v>4340</v>
      </c>
      <c r="B106" t="s">
        <v>74</v>
      </c>
      <c r="C106" t="s">
        <v>156</v>
      </c>
      <c r="D106" t="s">
        <v>4238</v>
      </c>
      <c r="E106">
        <v>5</v>
      </c>
      <c r="F106">
        <v>0</v>
      </c>
      <c r="G106">
        <v>5</v>
      </c>
      <c r="H106">
        <v>0</v>
      </c>
      <c r="I106">
        <v>0</v>
      </c>
      <c r="J106">
        <v>119</v>
      </c>
      <c r="K106">
        <v>0</v>
      </c>
      <c r="L106">
        <v>0</v>
      </c>
      <c r="M106">
        <v>0</v>
      </c>
      <c r="N106">
        <v>0</v>
      </c>
    </row>
    <row r="107" spans="1:14" x14ac:dyDescent="0.25">
      <c r="A107" t="s">
        <v>4341</v>
      </c>
      <c r="B107" t="s">
        <v>74</v>
      </c>
      <c r="C107" t="s">
        <v>156</v>
      </c>
      <c r="D107" t="s">
        <v>397</v>
      </c>
      <c r="E107">
        <v>124</v>
      </c>
      <c r="F107">
        <v>19</v>
      </c>
      <c r="G107">
        <v>104</v>
      </c>
      <c r="H107">
        <v>0</v>
      </c>
      <c r="I107">
        <v>1</v>
      </c>
      <c r="J107">
        <v>0</v>
      </c>
      <c r="K107">
        <v>0</v>
      </c>
      <c r="L107">
        <v>0</v>
      </c>
      <c r="M107">
        <v>0</v>
      </c>
      <c r="N107">
        <v>0</v>
      </c>
    </row>
    <row r="108" spans="1:14" x14ac:dyDescent="0.25">
      <c r="A108" t="s">
        <v>4342</v>
      </c>
      <c r="B108" t="s">
        <v>74</v>
      </c>
      <c r="C108" t="s">
        <v>156</v>
      </c>
      <c r="D108" t="s">
        <v>398</v>
      </c>
      <c r="E108">
        <v>119</v>
      </c>
      <c r="F108">
        <v>19</v>
      </c>
      <c r="G108">
        <v>98</v>
      </c>
      <c r="H108">
        <v>1</v>
      </c>
      <c r="I108">
        <v>1</v>
      </c>
      <c r="J108">
        <v>5</v>
      </c>
      <c r="K108">
        <v>0</v>
      </c>
      <c r="L108">
        <v>0</v>
      </c>
      <c r="M108">
        <v>0</v>
      </c>
      <c r="N108">
        <v>0</v>
      </c>
    </row>
    <row r="109" spans="1:14" x14ac:dyDescent="0.25">
      <c r="A109" t="s">
        <v>4343</v>
      </c>
      <c r="B109" t="s">
        <v>74</v>
      </c>
      <c r="C109" t="s">
        <v>156</v>
      </c>
      <c r="D109" t="s">
        <v>4242</v>
      </c>
      <c r="E109">
        <v>5</v>
      </c>
      <c r="F109">
        <v>0</v>
      </c>
      <c r="G109">
        <v>5</v>
      </c>
      <c r="H109">
        <v>0</v>
      </c>
      <c r="I109">
        <v>0</v>
      </c>
      <c r="J109">
        <v>119</v>
      </c>
      <c r="K109">
        <v>0</v>
      </c>
      <c r="L109">
        <v>0</v>
      </c>
      <c r="M109">
        <v>0</v>
      </c>
      <c r="N109">
        <v>0</v>
      </c>
    </row>
    <row r="110" spans="1:14" x14ac:dyDescent="0.25">
      <c r="A110" t="s">
        <v>4344</v>
      </c>
      <c r="B110" t="s">
        <v>74</v>
      </c>
      <c r="C110" t="s">
        <v>156</v>
      </c>
      <c r="D110" t="s">
        <v>399</v>
      </c>
      <c r="E110">
        <v>119</v>
      </c>
      <c r="F110">
        <v>19</v>
      </c>
      <c r="G110">
        <v>99</v>
      </c>
      <c r="H110">
        <v>0</v>
      </c>
      <c r="I110">
        <v>1</v>
      </c>
      <c r="J110">
        <v>5</v>
      </c>
      <c r="K110">
        <v>0</v>
      </c>
      <c r="L110">
        <v>0</v>
      </c>
      <c r="M110">
        <v>0</v>
      </c>
      <c r="N110">
        <v>0</v>
      </c>
    </row>
    <row r="111" spans="1:14" x14ac:dyDescent="0.25">
      <c r="A111" t="s">
        <v>4345</v>
      </c>
      <c r="B111" t="s">
        <v>74</v>
      </c>
      <c r="C111" t="s">
        <v>156</v>
      </c>
      <c r="D111" t="s">
        <v>4245</v>
      </c>
      <c r="E111">
        <v>5</v>
      </c>
      <c r="F111">
        <v>0</v>
      </c>
      <c r="G111">
        <v>5</v>
      </c>
      <c r="H111">
        <v>0</v>
      </c>
      <c r="I111">
        <v>0</v>
      </c>
      <c r="J111">
        <v>119</v>
      </c>
      <c r="K111">
        <v>0</v>
      </c>
      <c r="L111">
        <v>0</v>
      </c>
      <c r="M111">
        <v>0</v>
      </c>
      <c r="N111">
        <v>0</v>
      </c>
    </row>
    <row r="112" spans="1:14" x14ac:dyDescent="0.25">
      <c r="A112" t="s">
        <v>4346</v>
      </c>
      <c r="B112" t="s">
        <v>74</v>
      </c>
      <c r="C112" t="s">
        <v>156</v>
      </c>
      <c r="D112" t="s">
        <v>394</v>
      </c>
      <c r="E112">
        <v>0</v>
      </c>
      <c r="F112">
        <v>0</v>
      </c>
      <c r="G112">
        <v>0</v>
      </c>
      <c r="H112">
        <v>0</v>
      </c>
      <c r="I112">
        <v>0</v>
      </c>
      <c r="J112">
        <v>0</v>
      </c>
      <c r="K112">
        <v>77</v>
      </c>
      <c r="L112">
        <v>77</v>
      </c>
      <c r="M112">
        <v>0</v>
      </c>
      <c r="N112">
        <v>0</v>
      </c>
    </row>
    <row r="113" spans="1:14" x14ac:dyDescent="0.25">
      <c r="A113" t="s">
        <v>4347</v>
      </c>
      <c r="B113" t="s">
        <v>74</v>
      </c>
      <c r="C113" t="s">
        <v>156</v>
      </c>
      <c r="D113" t="s">
        <v>395</v>
      </c>
      <c r="E113">
        <v>0</v>
      </c>
      <c r="F113">
        <v>0</v>
      </c>
      <c r="G113">
        <v>0</v>
      </c>
      <c r="H113">
        <v>0</v>
      </c>
      <c r="I113">
        <v>0</v>
      </c>
      <c r="J113">
        <v>0</v>
      </c>
      <c r="K113">
        <v>63</v>
      </c>
      <c r="L113">
        <v>63</v>
      </c>
      <c r="M113">
        <v>0</v>
      </c>
      <c r="N113">
        <v>0</v>
      </c>
    </row>
    <row r="114" spans="1:14" x14ac:dyDescent="0.25">
      <c r="A114" t="s">
        <v>4348</v>
      </c>
      <c r="B114" t="s">
        <v>74</v>
      </c>
      <c r="C114" t="s">
        <v>157</v>
      </c>
      <c r="D114" t="s">
        <v>396</v>
      </c>
      <c r="E114">
        <v>67</v>
      </c>
      <c r="F114">
        <v>11</v>
      </c>
      <c r="G114">
        <v>51</v>
      </c>
      <c r="H114">
        <v>2</v>
      </c>
      <c r="I114">
        <v>3</v>
      </c>
      <c r="J114">
        <v>1</v>
      </c>
      <c r="K114">
        <v>0</v>
      </c>
      <c r="L114">
        <v>0</v>
      </c>
      <c r="M114">
        <v>0</v>
      </c>
      <c r="N114">
        <v>0</v>
      </c>
    </row>
    <row r="115" spans="1:14" x14ac:dyDescent="0.25">
      <c r="A115" t="s">
        <v>4349</v>
      </c>
      <c r="B115" t="s">
        <v>74</v>
      </c>
      <c r="C115" t="s">
        <v>157</v>
      </c>
      <c r="D115" t="s">
        <v>4236</v>
      </c>
      <c r="E115">
        <v>68</v>
      </c>
      <c r="F115">
        <v>11</v>
      </c>
      <c r="G115">
        <v>52</v>
      </c>
      <c r="H115">
        <v>2</v>
      </c>
      <c r="I115">
        <v>3</v>
      </c>
      <c r="J115">
        <v>0</v>
      </c>
      <c r="K115">
        <v>0</v>
      </c>
      <c r="L115">
        <v>0</v>
      </c>
      <c r="M115">
        <v>0</v>
      </c>
      <c r="N115">
        <v>0</v>
      </c>
    </row>
    <row r="116" spans="1:14" x14ac:dyDescent="0.25">
      <c r="A116" t="s">
        <v>4350</v>
      </c>
      <c r="B116" t="s">
        <v>74</v>
      </c>
      <c r="C116" t="s">
        <v>157</v>
      </c>
      <c r="D116" t="s">
        <v>4238</v>
      </c>
      <c r="E116">
        <v>1</v>
      </c>
      <c r="F116">
        <v>0</v>
      </c>
      <c r="G116">
        <v>1</v>
      </c>
      <c r="H116">
        <v>0</v>
      </c>
      <c r="I116">
        <v>0</v>
      </c>
      <c r="J116">
        <v>67</v>
      </c>
      <c r="K116">
        <v>0</v>
      </c>
      <c r="L116">
        <v>0</v>
      </c>
      <c r="M116">
        <v>0</v>
      </c>
      <c r="N116">
        <v>0</v>
      </c>
    </row>
    <row r="117" spans="1:14" x14ac:dyDescent="0.25">
      <c r="A117" t="s">
        <v>4351</v>
      </c>
      <c r="B117" t="s">
        <v>74</v>
      </c>
      <c r="C117" t="s">
        <v>157</v>
      </c>
      <c r="D117" t="s">
        <v>397</v>
      </c>
      <c r="E117">
        <v>68</v>
      </c>
      <c r="F117">
        <v>11</v>
      </c>
      <c r="G117">
        <v>52</v>
      </c>
      <c r="H117">
        <v>2</v>
      </c>
      <c r="I117">
        <v>3</v>
      </c>
      <c r="J117">
        <v>0</v>
      </c>
      <c r="K117">
        <v>0</v>
      </c>
      <c r="L117">
        <v>0</v>
      </c>
      <c r="M117">
        <v>0</v>
      </c>
      <c r="N117">
        <v>0</v>
      </c>
    </row>
    <row r="118" spans="1:14" x14ac:dyDescent="0.25">
      <c r="A118" t="s">
        <v>4352</v>
      </c>
      <c r="B118" t="s">
        <v>74</v>
      </c>
      <c r="C118" t="s">
        <v>157</v>
      </c>
      <c r="D118" t="s">
        <v>398</v>
      </c>
      <c r="E118">
        <v>67</v>
      </c>
      <c r="F118">
        <v>12</v>
      </c>
      <c r="G118">
        <v>50</v>
      </c>
      <c r="H118">
        <v>2</v>
      </c>
      <c r="I118">
        <v>3</v>
      </c>
      <c r="J118">
        <v>1</v>
      </c>
      <c r="K118">
        <v>0</v>
      </c>
      <c r="L118">
        <v>0</v>
      </c>
      <c r="M118">
        <v>0</v>
      </c>
      <c r="N118">
        <v>0</v>
      </c>
    </row>
    <row r="119" spans="1:14" x14ac:dyDescent="0.25">
      <c r="A119" t="s">
        <v>4353</v>
      </c>
      <c r="B119" t="s">
        <v>74</v>
      </c>
      <c r="C119" t="s">
        <v>157</v>
      </c>
      <c r="D119" t="s">
        <v>4242</v>
      </c>
      <c r="E119">
        <v>1</v>
      </c>
      <c r="F119">
        <v>0</v>
      </c>
      <c r="G119">
        <v>1</v>
      </c>
      <c r="H119">
        <v>0</v>
      </c>
      <c r="I119">
        <v>0</v>
      </c>
      <c r="J119">
        <v>67</v>
      </c>
      <c r="K119">
        <v>0</v>
      </c>
      <c r="L119">
        <v>0</v>
      </c>
      <c r="M119">
        <v>0</v>
      </c>
      <c r="N119">
        <v>0</v>
      </c>
    </row>
    <row r="120" spans="1:14" x14ac:dyDescent="0.25">
      <c r="A120" t="s">
        <v>4354</v>
      </c>
      <c r="B120" t="s">
        <v>74</v>
      </c>
      <c r="C120" t="s">
        <v>157</v>
      </c>
      <c r="D120" t="s">
        <v>399</v>
      </c>
      <c r="E120">
        <v>67</v>
      </c>
      <c r="F120">
        <v>11</v>
      </c>
      <c r="G120">
        <v>51</v>
      </c>
      <c r="H120">
        <v>2</v>
      </c>
      <c r="I120">
        <v>3</v>
      </c>
      <c r="J120">
        <v>1</v>
      </c>
      <c r="K120">
        <v>0</v>
      </c>
      <c r="L120">
        <v>0</v>
      </c>
      <c r="M120">
        <v>0</v>
      </c>
      <c r="N120">
        <v>0</v>
      </c>
    </row>
    <row r="121" spans="1:14" x14ac:dyDescent="0.25">
      <c r="A121" t="s">
        <v>4355</v>
      </c>
      <c r="B121" t="s">
        <v>74</v>
      </c>
      <c r="C121" t="s">
        <v>157</v>
      </c>
      <c r="D121" t="s">
        <v>4245</v>
      </c>
      <c r="E121">
        <v>1</v>
      </c>
      <c r="F121">
        <v>0</v>
      </c>
      <c r="G121">
        <v>1</v>
      </c>
      <c r="H121">
        <v>0</v>
      </c>
      <c r="I121">
        <v>0</v>
      </c>
      <c r="J121">
        <v>67</v>
      </c>
      <c r="K121">
        <v>0</v>
      </c>
      <c r="L121">
        <v>0</v>
      </c>
      <c r="M121">
        <v>0</v>
      </c>
      <c r="N121">
        <v>0</v>
      </c>
    </row>
    <row r="122" spans="1:14" x14ac:dyDescent="0.25">
      <c r="A122" t="s">
        <v>4356</v>
      </c>
      <c r="B122" t="s">
        <v>74</v>
      </c>
      <c r="C122" t="s">
        <v>157</v>
      </c>
      <c r="D122" t="s">
        <v>394</v>
      </c>
      <c r="E122">
        <v>0</v>
      </c>
      <c r="F122">
        <v>0</v>
      </c>
      <c r="G122">
        <v>0</v>
      </c>
      <c r="H122">
        <v>0</v>
      </c>
      <c r="I122">
        <v>0</v>
      </c>
      <c r="J122">
        <v>0</v>
      </c>
      <c r="K122">
        <v>44</v>
      </c>
      <c r="L122">
        <v>43</v>
      </c>
      <c r="M122">
        <v>1</v>
      </c>
      <c r="N122">
        <v>0</v>
      </c>
    </row>
    <row r="123" spans="1:14" x14ac:dyDescent="0.25">
      <c r="A123" t="s">
        <v>4357</v>
      </c>
      <c r="B123" t="s">
        <v>74</v>
      </c>
      <c r="C123" t="s">
        <v>157</v>
      </c>
      <c r="D123" t="s">
        <v>395</v>
      </c>
      <c r="E123">
        <v>0</v>
      </c>
      <c r="F123">
        <v>0</v>
      </c>
      <c r="G123">
        <v>0</v>
      </c>
      <c r="H123">
        <v>0</v>
      </c>
      <c r="I123">
        <v>0</v>
      </c>
      <c r="J123">
        <v>0</v>
      </c>
      <c r="K123">
        <v>33</v>
      </c>
      <c r="L123">
        <v>32</v>
      </c>
      <c r="M123">
        <v>1</v>
      </c>
      <c r="N123">
        <v>0</v>
      </c>
    </row>
    <row r="124" spans="1:14" x14ac:dyDescent="0.25">
      <c r="A124" t="s">
        <v>4358</v>
      </c>
      <c r="B124" t="s">
        <v>74</v>
      </c>
      <c r="C124" t="s">
        <v>158</v>
      </c>
      <c r="D124" t="s">
        <v>396</v>
      </c>
      <c r="E124">
        <v>97</v>
      </c>
      <c r="F124">
        <v>14</v>
      </c>
      <c r="G124">
        <v>80</v>
      </c>
      <c r="H124">
        <v>2</v>
      </c>
      <c r="I124">
        <v>1</v>
      </c>
      <c r="J124">
        <v>3</v>
      </c>
      <c r="K124">
        <v>0</v>
      </c>
      <c r="L124">
        <v>0</v>
      </c>
      <c r="M124">
        <v>0</v>
      </c>
      <c r="N124">
        <v>0</v>
      </c>
    </row>
    <row r="125" spans="1:14" x14ac:dyDescent="0.25">
      <c r="A125" t="s">
        <v>4359</v>
      </c>
      <c r="B125" t="s">
        <v>74</v>
      </c>
      <c r="C125" t="s">
        <v>158</v>
      </c>
      <c r="D125" t="s">
        <v>4236</v>
      </c>
      <c r="E125">
        <v>100</v>
      </c>
      <c r="F125">
        <v>14</v>
      </c>
      <c r="G125">
        <v>83</v>
      </c>
      <c r="H125">
        <v>2</v>
      </c>
      <c r="I125">
        <v>1</v>
      </c>
      <c r="J125">
        <v>0</v>
      </c>
      <c r="K125">
        <v>0</v>
      </c>
      <c r="L125">
        <v>0</v>
      </c>
      <c r="M125">
        <v>0</v>
      </c>
      <c r="N125">
        <v>0</v>
      </c>
    </row>
    <row r="126" spans="1:14" x14ac:dyDescent="0.25">
      <c r="A126" t="s">
        <v>4360</v>
      </c>
      <c r="B126" t="s">
        <v>74</v>
      </c>
      <c r="C126" t="s">
        <v>158</v>
      </c>
      <c r="D126" t="s">
        <v>4238</v>
      </c>
      <c r="E126">
        <v>3</v>
      </c>
      <c r="F126">
        <v>3</v>
      </c>
      <c r="G126">
        <v>0</v>
      </c>
      <c r="H126">
        <v>0</v>
      </c>
      <c r="I126">
        <v>0</v>
      </c>
      <c r="J126">
        <v>97</v>
      </c>
      <c r="K126">
        <v>0</v>
      </c>
      <c r="L126">
        <v>0</v>
      </c>
      <c r="M126">
        <v>0</v>
      </c>
      <c r="N126">
        <v>0</v>
      </c>
    </row>
    <row r="127" spans="1:14" x14ac:dyDescent="0.25">
      <c r="A127" t="s">
        <v>4361</v>
      </c>
      <c r="B127" t="s">
        <v>74</v>
      </c>
      <c r="C127" t="s">
        <v>158</v>
      </c>
      <c r="D127" t="s">
        <v>397</v>
      </c>
      <c r="E127">
        <v>100</v>
      </c>
      <c r="F127">
        <v>14</v>
      </c>
      <c r="G127">
        <v>83</v>
      </c>
      <c r="H127">
        <v>2</v>
      </c>
      <c r="I127">
        <v>1</v>
      </c>
      <c r="J127">
        <v>0</v>
      </c>
      <c r="K127">
        <v>0</v>
      </c>
      <c r="L127">
        <v>0</v>
      </c>
      <c r="M127">
        <v>0</v>
      </c>
      <c r="N127">
        <v>0</v>
      </c>
    </row>
    <row r="128" spans="1:14" x14ac:dyDescent="0.25">
      <c r="A128" t="s">
        <v>4362</v>
      </c>
      <c r="B128" t="s">
        <v>74</v>
      </c>
      <c r="C128" t="s">
        <v>158</v>
      </c>
      <c r="D128" t="s">
        <v>398</v>
      </c>
      <c r="E128">
        <v>97</v>
      </c>
      <c r="F128">
        <v>11</v>
      </c>
      <c r="G128">
        <v>83</v>
      </c>
      <c r="H128">
        <v>2</v>
      </c>
      <c r="I128">
        <v>1</v>
      </c>
      <c r="J128">
        <v>3</v>
      </c>
      <c r="K128">
        <v>0</v>
      </c>
      <c r="L128">
        <v>0</v>
      </c>
      <c r="M128">
        <v>0</v>
      </c>
      <c r="N128">
        <v>0</v>
      </c>
    </row>
    <row r="129" spans="1:14" x14ac:dyDescent="0.25">
      <c r="A129" t="s">
        <v>4363</v>
      </c>
      <c r="B129" t="s">
        <v>74</v>
      </c>
      <c r="C129" t="s">
        <v>158</v>
      </c>
      <c r="D129" t="s">
        <v>4242</v>
      </c>
      <c r="E129">
        <v>3</v>
      </c>
      <c r="F129">
        <v>3</v>
      </c>
      <c r="G129">
        <v>0</v>
      </c>
      <c r="H129">
        <v>0</v>
      </c>
      <c r="I129">
        <v>0</v>
      </c>
      <c r="J129">
        <v>97</v>
      </c>
      <c r="K129">
        <v>0</v>
      </c>
      <c r="L129">
        <v>0</v>
      </c>
      <c r="M129">
        <v>0</v>
      </c>
      <c r="N129">
        <v>0</v>
      </c>
    </row>
    <row r="130" spans="1:14" x14ac:dyDescent="0.25">
      <c r="A130" t="s">
        <v>4364</v>
      </c>
      <c r="B130" t="s">
        <v>74</v>
      </c>
      <c r="C130" t="s">
        <v>158</v>
      </c>
      <c r="D130" t="s">
        <v>399</v>
      </c>
      <c r="E130">
        <v>97</v>
      </c>
      <c r="F130">
        <v>11</v>
      </c>
      <c r="G130">
        <v>83</v>
      </c>
      <c r="H130">
        <v>2</v>
      </c>
      <c r="I130">
        <v>1</v>
      </c>
      <c r="J130">
        <v>3</v>
      </c>
      <c r="K130">
        <v>0</v>
      </c>
      <c r="L130">
        <v>0</v>
      </c>
      <c r="M130">
        <v>0</v>
      </c>
      <c r="N130">
        <v>0</v>
      </c>
    </row>
    <row r="131" spans="1:14" x14ac:dyDescent="0.25">
      <c r="A131" t="s">
        <v>4365</v>
      </c>
      <c r="B131" t="s">
        <v>74</v>
      </c>
      <c r="C131" t="s">
        <v>158</v>
      </c>
      <c r="D131" t="s">
        <v>4245</v>
      </c>
      <c r="E131">
        <v>3</v>
      </c>
      <c r="F131">
        <v>3</v>
      </c>
      <c r="G131">
        <v>0</v>
      </c>
      <c r="H131">
        <v>0</v>
      </c>
      <c r="I131">
        <v>0</v>
      </c>
      <c r="J131">
        <v>97</v>
      </c>
      <c r="K131">
        <v>0</v>
      </c>
      <c r="L131">
        <v>0</v>
      </c>
      <c r="M131">
        <v>0</v>
      </c>
      <c r="N131">
        <v>0</v>
      </c>
    </row>
    <row r="132" spans="1:14" x14ac:dyDescent="0.25">
      <c r="A132" t="s">
        <v>4366</v>
      </c>
      <c r="B132" t="s">
        <v>74</v>
      </c>
      <c r="C132" t="s">
        <v>158</v>
      </c>
      <c r="D132" t="s">
        <v>394</v>
      </c>
      <c r="E132">
        <v>0</v>
      </c>
      <c r="F132">
        <v>0</v>
      </c>
      <c r="G132">
        <v>0</v>
      </c>
      <c r="H132">
        <v>0</v>
      </c>
      <c r="I132">
        <v>0</v>
      </c>
      <c r="J132">
        <v>0</v>
      </c>
      <c r="K132">
        <v>85</v>
      </c>
      <c r="L132">
        <v>84</v>
      </c>
      <c r="M132">
        <v>0</v>
      </c>
      <c r="N132">
        <v>1</v>
      </c>
    </row>
    <row r="133" spans="1:14" x14ac:dyDescent="0.25">
      <c r="A133" t="s">
        <v>4367</v>
      </c>
      <c r="B133" t="s">
        <v>74</v>
      </c>
      <c r="C133" t="s">
        <v>158</v>
      </c>
      <c r="D133" t="s">
        <v>395</v>
      </c>
      <c r="E133">
        <v>0</v>
      </c>
      <c r="F133">
        <v>0</v>
      </c>
      <c r="G133">
        <v>0</v>
      </c>
      <c r="H133">
        <v>0</v>
      </c>
      <c r="I133">
        <v>0</v>
      </c>
      <c r="J133">
        <v>0</v>
      </c>
      <c r="K133">
        <v>72</v>
      </c>
      <c r="L133">
        <v>71</v>
      </c>
      <c r="M133">
        <v>0</v>
      </c>
      <c r="N133">
        <v>1</v>
      </c>
    </row>
    <row r="134" spans="1:14" x14ac:dyDescent="0.25">
      <c r="A134" t="s">
        <v>4368</v>
      </c>
      <c r="B134" t="s">
        <v>74</v>
      </c>
      <c r="C134" t="s">
        <v>159</v>
      </c>
      <c r="D134" t="s">
        <v>396</v>
      </c>
      <c r="E134">
        <v>79</v>
      </c>
      <c r="F134">
        <v>10</v>
      </c>
      <c r="G134">
        <v>68</v>
      </c>
      <c r="H134">
        <v>0</v>
      </c>
      <c r="I134">
        <v>1</v>
      </c>
      <c r="J134">
        <v>0</v>
      </c>
      <c r="K134">
        <v>0</v>
      </c>
      <c r="L134">
        <v>0</v>
      </c>
      <c r="M134">
        <v>0</v>
      </c>
      <c r="N134">
        <v>0</v>
      </c>
    </row>
    <row r="135" spans="1:14" x14ac:dyDescent="0.25">
      <c r="A135" t="s">
        <v>4369</v>
      </c>
      <c r="B135" t="s">
        <v>74</v>
      </c>
      <c r="C135" t="s">
        <v>159</v>
      </c>
      <c r="D135" t="s">
        <v>4236</v>
      </c>
      <c r="E135">
        <v>79</v>
      </c>
      <c r="F135">
        <v>10</v>
      </c>
      <c r="G135">
        <v>68</v>
      </c>
      <c r="H135">
        <v>0</v>
      </c>
      <c r="I135">
        <v>1</v>
      </c>
      <c r="J135">
        <v>0</v>
      </c>
      <c r="K135">
        <v>0</v>
      </c>
      <c r="L135">
        <v>0</v>
      </c>
      <c r="M135">
        <v>0</v>
      </c>
      <c r="N135">
        <v>0</v>
      </c>
    </row>
    <row r="136" spans="1:14" x14ac:dyDescent="0.25">
      <c r="A136" t="s">
        <v>4370</v>
      </c>
      <c r="B136" t="s">
        <v>74</v>
      </c>
      <c r="C136" t="s">
        <v>159</v>
      </c>
      <c r="D136" t="s">
        <v>4238</v>
      </c>
      <c r="E136">
        <v>0</v>
      </c>
      <c r="F136">
        <v>0</v>
      </c>
      <c r="G136">
        <v>0</v>
      </c>
      <c r="H136">
        <v>0</v>
      </c>
      <c r="I136">
        <v>0</v>
      </c>
      <c r="J136">
        <v>79</v>
      </c>
      <c r="K136">
        <v>0</v>
      </c>
      <c r="L136">
        <v>0</v>
      </c>
      <c r="M136">
        <v>0</v>
      </c>
      <c r="N136">
        <v>0</v>
      </c>
    </row>
    <row r="137" spans="1:14" x14ac:dyDescent="0.25">
      <c r="A137" t="s">
        <v>4371</v>
      </c>
      <c r="B137" t="s">
        <v>74</v>
      </c>
      <c r="C137" t="s">
        <v>159</v>
      </c>
      <c r="D137" t="s">
        <v>397</v>
      </c>
      <c r="E137">
        <v>79</v>
      </c>
      <c r="F137">
        <v>10</v>
      </c>
      <c r="G137">
        <v>68</v>
      </c>
      <c r="H137">
        <v>0</v>
      </c>
      <c r="I137">
        <v>1</v>
      </c>
      <c r="J137">
        <v>0</v>
      </c>
      <c r="K137">
        <v>0</v>
      </c>
      <c r="L137">
        <v>0</v>
      </c>
      <c r="M137">
        <v>0</v>
      </c>
      <c r="N137">
        <v>0</v>
      </c>
    </row>
    <row r="138" spans="1:14" x14ac:dyDescent="0.25">
      <c r="A138" t="s">
        <v>4372</v>
      </c>
      <c r="B138" t="s">
        <v>74</v>
      </c>
      <c r="C138" t="s">
        <v>159</v>
      </c>
      <c r="D138" t="s">
        <v>398</v>
      </c>
      <c r="E138">
        <v>79</v>
      </c>
      <c r="F138">
        <v>11</v>
      </c>
      <c r="G138">
        <v>67</v>
      </c>
      <c r="H138">
        <v>0</v>
      </c>
      <c r="I138">
        <v>1</v>
      </c>
      <c r="J138">
        <v>0</v>
      </c>
      <c r="K138">
        <v>0</v>
      </c>
      <c r="L138">
        <v>0</v>
      </c>
      <c r="M138">
        <v>0</v>
      </c>
      <c r="N138">
        <v>0</v>
      </c>
    </row>
    <row r="139" spans="1:14" x14ac:dyDescent="0.25">
      <c r="A139" t="s">
        <v>4373</v>
      </c>
      <c r="B139" t="s">
        <v>74</v>
      </c>
      <c r="C139" t="s">
        <v>159</v>
      </c>
      <c r="D139" t="s">
        <v>4242</v>
      </c>
      <c r="E139">
        <v>0</v>
      </c>
      <c r="F139">
        <v>0</v>
      </c>
      <c r="G139">
        <v>0</v>
      </c>
      <c r="H139">
        <v>0</v>
      </c>
      <c r="I139">
        <v>0</v>
      </c>
      <c r="J139">
        <v>79</v>
      </c>
      <c r="K139">
        <v>0</v>
      </c>
      <c r="L139">
        <v>0</v>
      </c>
      <c r="M139">
        <v>0</v>
      </c>
      <c r="N139">
        <v>0</v>
      </c>
    </row>
    <row r="140" spans="1:14" x14ac:dyDescent="0.25">
      <c r="A140" t="s">
        <v>4374</v>
      </c>
      <c r="B140" t="s">
        <v>74</v>
      </c>
      <c r="C140" t="s">
        <v>159</v>
      </c>
      <c r="D140" t="s">
        <v>399</v>
      </c>
      <c r="E140">
        <v>79</v>
      </c>
      <c r="F140">
        <v>11</v>
      </c>
      <c r="G140">
        <v>67</v>
      </c>
      <c r="H140">
        <v>0</v>
      </c>
      <c r="I140">
        <v>1</v>
      </c>
      <c r="J140">
        <v>0</v>
      </c>
      <c r="K140">
        <v>0</v>
      </c>
      <c r="L140">
        <v>0</v>
      </c>
      <c r="M140">
        <v>0</v>
      </c>
      <c r="N140">
        <v>0</v>
      </c>
    </row>
    <row r="141" spans="1:14" x14ac:dyDescent="0.25">
      <c r="A141" t="s">
        <v>4375</v>
      </c>
      <c r="B141" t="s">
        <v>74</v>
      </c>
      <c r="C141" t="s">
        <v>159</v>
      </c>
      <c r="D141" t="s">
        <v>4245</v>
      </c>
      <c r="E141">
        <v>0</v>
      </c>
      <c r="F141">
        <v>0</v>
      </c>
      <c r="G141">
        <v>0</v>
      </c>
      <c r="H141">
        <v>0</v>
      </c>
      <c r="I141">
        <v>0</v>
      </c>
      <c r="J141">
        <v>79</v>
      </c>
      <c r="K141">
        <v>0</v>
      </c>
      <c r="L141">
        <v>0</v>
      </c>
      <c r="M141">
        <v>0</v>
      </c>
      <c r="N141">
        <v>0</v>
      </c>
    </row>
    <row r="142" spans="1:14" x14ac:dyDescent="0.25">
      <c r="A142" t="s">
        <v>4376</v>
      </c>
      <c r="B142" t="s">
        <v>74</v>
      </c>
      <c r="C142" t="s">
        <v>159</v>
      </c>
      <c r="D142" t="s">
        <v>394</v>
      </c>
      <c r="E142">
        <v>0</v>
      </c>
      <c r="F142">
        <v>0</v>
      </c>
      <c r="G142">
        <v>0</v>
      </c>
      <c r="H142">
        <v>0</v>
      </c>
      <c r="I142">
        <v>0</v>
      </c>
      <c r="J142">
        <v>0</v>
      </c>
      <c r="K142">
        <v>47</v>
      </c>
      <c r="L142">
        <v>46</v>
      </c>
      <c r="M142">
        <v>1</v>
      </c>
      <c r="N142">
        <v>0</v>
      </c>
    </row>
    <row r="143" spans="1:14" x14ac:dyDescent="0.25">
      <c r="A143" t="s">
        <v>4377</v>
      </c>
      <c r="B143" t="s">
        <v>74</v>
      </c>
      <c r="C143" t="s">
        <v>159</v>
      </c>
      <c r="D143" t="s">
        <v>395</v>
      </c>
      <c r="E143">
        <v>0</v>
      </c>
      <c r="F143">
        <v>0</v>
      </c>
      <c r="G143">
        <v>0</v>
      </c>
      <c r="H143">
        <v>0</v>
      </c>
      <c r="I143">
        <v>0</v>
      </c>
      <c r="J143">
        <v>0</v>
      </c>
      <c r="K143">
        <v>43</v>
      </c>
      <c r="L143">
        <v>42</v>
      </c>
      <c r="M143">
        <v>1</v>
      </c>
      <c r="N143">
        <v>0</v>
      </c>
    </row>
    <row r="144" spans="1:14" x14ac:dyDescent="0.25">
      <c r="A144" t="s">
        <v>4378</v>
      </c>
      <c r="B144" t="s">
        <v>74</v>
      </c>
      <c r="C144" t="s">
        <v>160</v>
      </c>
      <c r="D144" t="s">
        <v>396</v>
      </c>
      <c r="E144">
        <v>70</v>
      </c>
      <c r="F144">
        <v>6</v>
      </c>
      <c r="G144">
        <v>63</v>
      </c>
      <c r="H144">
        <v>1</v>
      </c>
      <c r="I144">
        <v>0</v>
      </c>
      <c r="J144">
        <v>0</v>
      </c>
      <c r="K144">
        <v>0</v>
      </c>
      <c r="L144">
        <v>0</v>
      </c>
      <c r="M144">
        <v>0</v>
      </c>
      <c r="N144">
        <v>0</v>
      </c>
    </row>
    <row r="145" spans="1:14" x14ac:dyDescent="0.25">
      <c r="A145" t="s">
        <v>4379</v>
      </c>
      <c r="B145" t="s">
        <v>74</v>
      </c>
      <c r="C145" t="s">
        <v>160</v>
      </c>
      <c r="D145" t="s">
        <v>4236</v>
      </c>
      <c r="E145">
        <v>70</v>
      </c>
      <c r="F145">
        <v>6</v>
      </c>
      <c r="G145">
        <v>63</v>
      </c>
      <c r="H145">
        <v>1</v>
      </c>
      <c r="I145">
        <v>0</v>
      </c>
      <c r="J145">
        <v>0</v>
      </c>
      <c r="K145">
        <v>0</v>
      </c>
      <c r="L145">
        <v>0</v>
      </c>
      <c r="M145">
        <v>0</v>
      </c>
      <c r="N145">
        <v>0</v>
      </c>
    </row>
    <row r="146" spans="1:14" x14ac:dyDescent="0.25">
      <c r="A146" t="s">
        <v>4380</v>
      </c>
      <c r="B146" t="s">
        <v>74</v>
      </c>
      <c r="C146" t="s">
        <v>160</v>
      </c>
      <c r="D146" t="s">
        <v>4238</v>
      </c>
      <c r="E146">
        <v>0</v>
      </c>
      <c r="F146">
        <v>0</v>
      </c>
      <c r="G146">
        <v>0</v>
      </c>
      <c r="H146">
        <v>0</v>
      </c>
      <c r="I146">
        <v>0</v>
      </c>
      <c r="J146">
        <v>70</v>
      </c>
      <c r="K146">
        <v>0</v>
      </c>
      <c r="L146">
        <v>0</v>
      </c>
      <c r="M146">
        <v>0</v>
      </c>
      <c r="N146">
        <v>0</v>
      </c>
    </row>
    <row r="147" spans="1:14" x14ac:dyDescent="0.25">
      <c r="A147" t="s">
        <v>4381</v>
      </c>
      <c r="B147" t="s">
        <v>74</v>
      </c>
      <c r="C147" t="s">
        <v>160</v>
      </c>
      <c r="D147" t="s">
        <v>397</v>
      </c>
      <c r="E147">
        <v>70</v>
      </c>
      <c r="F147">
        <v>6</v>
      </c>
      <c r="G147">
        <v>63</v>
      </c>
      <c r="H147">
        <v>1</v>
      </c>
      <c r="I147">
        <v>0</v>
      </c>
      <c r="J147">
        <v>0</v>
      </c>
      <c r="K147">
        <v>0</v>
      </c>
      <c r="L147">
        <v>0</v>
      </c>
      <c r="M147">
        <v>0</v>
      </c>
      <c r="N147">
        <v>0</v>
      </c>
    </row>
    <row r="148" spans="1:14" x14ac:dyDescent="0.25">
      <c r="A148" t="s">
        <v>4382</v>
      </c>
      <c r="B148" t="s">
        <v>74</v>
      </c>
      <c r="C148" t="s">
        <v>160</v>
      </c>
      <c r="D148" t="s">
        <v>398</v>
      </c>
      <c r="E148">
        <v>70</v>
      </c>
      <c r="F148">
        <v>7</v>
      </c>
      <c r="G148">
        <v>62</v>
      </c>
      <c r="H148">
        <v>1</v>
      </c>
      <c r="I148">
        <v>0</v>
      </c>
      <c r="J148">
        <v>0</v>
      </c>
      <c r="K148">
        <v>0</v>
      </c>
      <c r="L148">
        <v>0</v>
      </c>
      <c r="M148">
        <v>0</v>
      </c>
      <c r="N148">
        <v>0</v>
      </c>
    </row>
    <row r="149" spans="1:14" x14ac:dyDescent="0.25">
      <c r="A149" t="s">
        <v>4383</v>
      </c>
      <c r="B149" t="s">
        <v>74</v>
      </c>
      <c r="C149" t="s">
        <v>160</v>
      </c>
      <c r="D149" t="s">
        <v>4242</v>
      </c>
      <c r="E149">
        <v>0</v>
      </c>
      <c r="F149">
        <v>0</v>
      </c>
      <c r="G149">
        <v>0</v>
      </c>
      <c r="H149">
        <v>0</v>
      </c>
      <c r="I149">
        <v>0</v>
      </c>
      <c r="J149">
        <v>70</v>
      </c>
      <c r="K149">
        <v>0</v>
      </c>
      <c r="L149">
        <v>0</v>
      </c>
      <c r="M149">
        <v>0</v>
      </c>
      <c r="N149">
        <v>0</v>
      </c>
    </row>
    <row r="150" spans="1:14" x14ac:dyDescent="0.25">
      <c r="A150" t="s">
        <v>4384</v>
      </c>
      <c r="B150" t="s">
        <v>74</v>
      </c>
      <c r="C150" t="s">
        <v>160</v>
      </c>
      <c r="D150" t="s">
        <v>399</v>
      </c>
      <c r="E150">
        <v>70</v>
      </c>
      <c r="F150">
        <v>6</v>
      </c>
      <c r="G150">
        <v>63</v>
      </c>
      <c r="H150">
        <v>1</v>
      </c>
      <c r="I150">
        <v>0</v>
      </c>
      <c r="J150">
        <v>0</v>
      </c>
      <c r="K150">
        <v>0</v>
      </c>
      <c r="L150">
        <v>0</v>
      </c>
      <c r="M150">
        <v>0</v>
      </c>
      <c r="N150">
        <v>0</v>
      </c>
    </row>
    <row r="151" spans="1:14" x14ac:dyDescent="0.25">
      <c r="A151" t="s">
        <v>4385</v>
      </c>
      <c r="B151" t="s">
        <v>74</v>
      </c>
      <c r="C151" t="s">
        <v>160</v>
      </c>
      <c r="D151" t="s">
        <v>4245</v>
      </c>
      <c r="E151">
        <v>0</v>
      </c>
      <c r="F151">
        <v>0</v>
      </c>
      <c r="G151">
        <v>0</v>
      </c>
      <c r="H151">
        <v>0</v>
      </c>
      <c r="I151">
        <v>0</v>
      </c>
      <c r="J151">
        <v>70</v>
      </c>
      <c r="K151">
        <v>0</v>
      </c>
      <c r="L151">
        <v>0</v>
      </c>
      <c r="M151">
        <v>0</v>
      </c>
      <c r="N151">
        <v>0</v>
      </c>
    </row>
    <row r="152" spans="1:14" x14ac:dyDescent="0.25">
      <c r="A152" t="s">
        <v>4386</v>
      </c>
      <c r="B152" t="s">
        <v>74</v>
      </c>
      <c r="C152" t="s">
        <v>160</v>
      </c>
      <c r="D152" t="s">
        <v>394</v>
      </c>
      <c r="E152">
        <v>0</v>
      </c>
      <c r="F152">
        <v>0</v>
      </c>
      <c r="G152">
        <v>0</v>
      </c>
      <c r="H152">
        <v>0</v>
      </c>
      <c r="I152">
        <v>0</v>
      </c>
      <c r="J152">
        <v>0</v>
      </c>
      <c r="K152">
        <v>40</v>
      </c>
      <c r="L152">
        <v>39</v>
      </c>
      <c r="M152">
        <v>1</v>
      </c>
      <c r="N152">
        <v>0</v>
      </c>
    </row>
    <row r="153" spans="1:14" x14ac:dyDescent="0.25">
      <c r="A153" t="s">
        <v>4387</v>
      </c>
      <c r="B153" t="s">
        <v>74</v>
      </c>
      <c r="C153" t="s">
        <v>160</v>
      </c>
      <c r="D153" t="s">
        <v>395</v>
      </c>
      <c r="E153">
        <v>0</v>
      </c>
      <c r="F153">
        <v>0</v>
      </c>
      <c r="G153">
        <v>0</v>
      </c>
      <c r="H153">
        <v>0</v>
      </c>
      <c r="I153">
        <v>0</v>
      </c>
      <c r="J153">
        <v>0</v>
      </c>
      <c r="K153">
        <v>26</v>
      </c>
      <c r="L153">
        <v>26</v>
      </c>
      <c r="M153">
        <v>0</v>
      </c>
      <c r="N153">
        <v>0</v>
      </c>
    </row>
    <row r="154" spans="1:14" x14ac:dyDescent="0.25">
      <c r="A154" t="s">
        <v>4388</v>
      </c>
      <c r="B154" t="s">
        <v>74</v>
      </c>
      <c r="C154" t="s">
        <v>161</v>
      </c>
      <c r="D154" t="s">
        <v>396</v>
      </c>
      <c r="E154">
        <v>27</v>
      </c>
      <c r="F154">
        <v>5</v>
      </c>
      <c r="G154">
        <v>20</v>
      </c>
      <c r="H154">
        <v>2</v>
      </c>
      <c r="I154">
        <v>0</v>
      </c>
      <c r="J154">
        <v>0</v>
      </c>
      <c r="K154">
        <v>0</v>
      </c>
      <c r="L154">
        <v>0</v>
      </c>
      <c r="M154">
        <v>0</v>
      </c>
      <c r="N154">
        <v>0</v>
      </c>
    </row>
    <row r="155" spans="1:14" x14ac:dyDescent="0.25">
      <c r="A155" t="s">
        <v>4389</v>
      </c>
      <c r="B155" t="s">
        <v>74</v>
      </c>
      <c r="C155" t="s">
        <v>161</v>
      </c>
      <c r="D155" t="s">
        <v>4236</v>
      </c>
      <c r="E155">
        <v>27</v>
      </c>
      <c r="F155">
        <v>3</v>
      </c>
      <c r="G155">
        <v>22</v>
      </c>
      <c r="H155">
        <v>2</v>
      </c>
      <c r="I155">
        <v>0</v>
      </c>
      <c r="J155">
        <v>0</v>
      </c>
      <c r="K155">
        <v>0</v>
      </c>
      <c r="L155">
        <v>0</v>
      </c>
      <c r="M155">
        <v>0</v>
      </c>
      <c r="N155">
        <v>0</v>
      </c>
    </row>
    <row r="156" spans="1:14" x14ac:dyDescent="0.25">
      <c r="A156" t="s">
        <v>4390</v>
      </c>
      <c r="B156" t="s">
        <v>74</v>
      </c>
      <c r="C156" t="s">
        <v>161</v>
      </c>
      <c r="D156" t="s">
        <v>4238</v>
      </c>
      <c r="E156">
        <v>0</v>
      </c>
      <c r="F156">
        <v>0</v>
      </c>
      <c r="G156">
        <v>0</v>
      </c>
      <c r="H156">
        <v>0</v>
      </c>
      <c r="I156">
        <v>0</v>
      </c>
      <c r="J156">
        <v>27</v>
      </c>
      <c r="K156">
        <v>0</v>
      </c>
      <c r="L156">
        <v>0</v>
      </c>
      <c r="M156">
        <v>0</v>
      </c>
      <c r="N156">
        <v>0</v>
      </c>
    </row>
    <row r="157" spans="1:14" x14ac:dyDescent="0.25">
      <c r="A157" t="s">
        <v>4391</v>
      </c>
      <c r="B157" t="s">
        <v>74</v>
      </c>
      <c r="C157" t="s">
        <v>161</v>
      </c>
      <c r="D157" t="s">
        <v>397</v>
      </c>
      <c r="E157">
        <v>27</v>
      </c>
      <c r="F157">
        <v>3</v>
      </c>
      <c r="G157">
        <v>22</v>
      </c>
      <c r="H157">
        <v>2</v>
      </c>
      <c r="I157">
        <v>0</v>
      </c>
      <c r="J157">
        <v>0</v>
      </c>
      <c r="K157">
        <v>0</v>
      </c>
      <c r="L157">
        <v>0</v>
      </c>
      <c r="M157">
        <v>0</v>
      </c>
      <c r="N157">
        <v>0</v>
      </c>
    </row>
    <row r="158" spans="1:14" x14ac:dyDescent="0.25">
      <c r="A158" t="s">
        <v>4392</v>
      </c>
      <c r="B158" t="s">
        <v>74</v>
      </c>
      <c r="C158" t="s">
        <v>161</v>
      </c>
      <c r="D158" t="s">
        <v>398</v>
      </c>
      <c r="E158">
        <v>27</v>
      </c>
      <c r="F158">
        <v>4</v>
      </c>
      <c r="G158">
        <v>21</v>
      </c>
      <c r="H158">
        <v>2</v>
      </c>
      <c r="I158">
        <v>0</v>
      </c>
      <c r="J158">
        <v>0</v>
      </c>
      <c r="K158">
        <v>0</v>
      </c>
      <c r="L158">
        <v>0</v>
      </c>
      <c r="M158">
        <v>0</v>
      </c>
      <c r="N158">
        <v>0</v>
      </c>
    </row>
    <row r="159" spans="1:14" x14ac:dyDescent="0.25">
      <c r="A159" t="s">
        <v>4393</v>
      </c>
      <c r="B159" t="s">
        <v>74</v>
      </c>
      <c r="C159" t="s">
        <v>161</v>
      </c>
      <c r="D159" t="s">
        <v>4242</v>
      </c>
      <c r="E159">
        <v>0</v>
      </c>
      <c r="F159">
        <v>0</v>
      </c>
      <c r="G159">
        <v>0</v>
      </c>
      <c r="H159">
        <v>0</v>
      </c>
      <c r="I159">
        <v>0</v>
      </c>
      <c r="J159">
        <v>27</v>
      </c>
      <c r="K159">
        <v>0</v>
      </c>
      <c r="L159">
        <v>0</v>
      </c>
      <c r="M159">
        <v>0</v>
      </c>
      <c r="N159">
        <v>0</v>
      </c>
    </row>
    <row r="160" spans="1:14" x14ac:dyDescent="0.25">
      <c r="A160" t="s">
        <v>4394</v>
      </c>
      <c r="B160" t="s">
        <v>74</v>
      </c>
      <c r="C160" t="s">
        <v>161</v>
      </c>
      <c r="D160" t="s">
        <v>399</v>
      </c>
      <c r="E160">
        <v>27</v>
      </c>
      <c r="F160">
        <v>3</v>
      </c>
      <c r="G160">
        <v>22</v>
      </c>
      <c r="H160">
        <v>2</v>
      </c>
      <c r="I160">
        <v>0</v>
      </c>
      <c r="J160">
        <v>0</v>
      </c>
      <c r="K160">
        <v>0</v>
      </c>
      <c r="L160">
        <v>0</v>
      </c>
      <c r="M160">
        <v>0</v>
      </c>
      <c r="N160">
        <v>0</v>
      </c>
    </row>
    <row r="161" spans="1:14" x14ac:dyDescent="0.25">
      <c r="A161" t="s">
        <v>4395</v>
      </c>
      <c r="B161" t="s">
        <v>74</v>
      </c>
      <c r="C161" t="s">
        <v>161</v>
      </c>
      <c r="D161" t="s">
        <v>4245</v>
      </c>
      <c r="E161">
        <v>0</v>
      </c>
      <c r="F161">
        <v>0</v>
      </c>
      <c r="G161">
        <v>0</v>
      </c>
      <c r="H161">
        <v>0</v>
      </c>
      <c r="I161">
        <v>0</v>
      </c>
      <c r="J161">
        <v>27</v>
      </c>
      <c r="K161">
        <v>0</v>
      </c>
      <c r="L161">
        <v>0</v>
      </c>
      <c r="M161">
        <v>0</v>
      </c>
      <c r="N161">
        <v>0</v>
      </c>
    </row>
    <row r="162" spans="1:14" x14ac:dyDescent="0.25">
      <c r="A162" t="s">
        <v>4396</v>
      </c>
      <c r="B162" t="s">
        <v>74</v>
      </c>
      <c r="C162" t="s">
        <v>161</v>
      </c>
      <c r="D162" t="s">
        <v>394</v>
      </c>
      <c r="E162">
        <v>0</v>
      </c>
      <c r="F162">
        <v>0</v>
      </c>
      <c r="G162">
        <v>0</v>
      </c>
      <c r="H162">
        <v>0</v>
      </c>
      <c r="I162">
        <v>0</v>
      </c>
      <c r="J162">
        <v>0</v>
      </c>
      <c r="K162">
        <v>24</v>
      </c>
      <c r="L162">
        <v>23</v>
      </c>
      <c r="M162">
        <v>1</v>
      </c>
      <c r="N162">
        <v>0</v>
      </c>
    </row>
    <row r="163" spans="1:14" x14ac:dyDescent="0.25">
      <c r="A163" t="s">
        <v>4397</v>
      </c>
      <c r="B163" t="s">
        <v>74</v>
      </c>
      <c r="C163" t="s">
        <v>161</v>
      </c>
      <c r="D163" t="s">
        <v>395</v>
      </c>
      <c r="E163">
        <v>0</v>
      </c>
      <c r="F163">
        <v>0</v>
      </c>
      <c r="G163">
        <v>0</v>
      </c>
      <c r="H163">
        <v>0</v>
      </c>
      <c r="I163">
        <v>0</v>
      </c>
      <c r="J163">
        <v>0</v>
      </c>
      <c r="K163">
        <v>21</v>
      </c>
      <c r="L163">
        <v>20</v>
      </c>
      <c r="M163">
        <v>1</v>
      </c>
      <c r="N163">
        <v>0</v>
      </c>
    </row>
    <row r="164" spans="1:14" x14ac:dyDescent="0.25">
      <c r="A164" t="s">
        <v>4398</v>
      </c>
      <c r="B164" t="s">
        <v>74</v>
      </c>
      <c r="C164" t="s">
        <v>162</v>
      </c>
      <c r="D164" t="s">
        <v>396</v>
      </c>
      <c r="E164">
        <v>90</v>
      </c>
      <c r="F164">
        <v>20</v>
      </c>
      <c r="G164">
        <v>68</v>
      </c>
      <c r="H164">
        <v>2</v>
      </c>
      <c r="I164">
        <v>0</v>
      </c>
      <c r="J164">
        <v>2</v>
      </c>
      <c r="K164">
        <v>0</v>
      </c>
      <c r="L164">
        <v>0</v>
      </c>
      <c r="M164">
        <v>0</v>
      </c>
      <c r="N164">
        <v>0</v>
      </c>
    </row>
    <row r="165" spans="1:14" x14ac:dyDescent="0.25">
      <c r="A165" t="s">
        <v>4399</v>
      </c>
      <c r="B165" t="s">
        <v>74</v>
      </c>
      <c r="C165" t="s">
        <v>162</v>
      </c>
      <c r="D165" t="s">
        <v>4236</v>
      </c>
      <c r="E165">
        <v>92</v>
      </c>
      <c r="F165">
        <v>21</v>
      </c>
      <c r="G165">
        <v>69</v>
      </c>
      <c r="H165">
        <v>2</v>
      </c>
      <c r="I165">
        <v>0</v>
      </c>
      <c r="J165">
        <v>0</v>
      </c>
      <c r="K165">
        <v>0</v>
      </c>
      <c r="L165">
        <v>0</v>
      </c>
      <c r="M165">
        <v>0</v>
      </c>
      <c r="N165">
        <v>0</v>
      </c>
    </row>
    <row r="166" spans="1:14" x14ac:dyDescent="0.25">
      <c r="A166" t="s">
        <v>4400</v>
      </c>
      <c r="B166" t="s">
        <v>74</v>
      </c>
      <c r="C166" t="s">
        <v>162</v>
      </c>
      <c r="D166" t="s">
        <v>4238</v>
      </c>
      <c r="E166">
        <v>1</v>
      </c>
      <c r="F166">
        <v>1</v>
      </c>
      <c r="G166">
        <v>0</v>
      </c>
      <c r="H166">
        <v>0</v>
      </c>
      <c r="I166">
        <v>0</v>
      </c>
      <c r="J166">
        <v>91</v>
      </c>
      <c r="K166">
        <v>0</v>
      </c>
      <c r="L166">
        <v>0</v>
      </c>
      <c r="M166">
        <v>0</v>
      </c>
      <c r="N166">
        <v>0</v>
      </c>
    </row>
    <row r="167" spans="1:14" x14ac:dyDescent="0.25">
      <c r="A167" t="s">
        <v>4401</v>
      </c>
      <c r="B167" t="s">
        <v>74</v>
      </c>
      <c r="C167" t="s">
        <v>162</v>
      </c>
      <c r="D167" t="s">
        <v>397</v>
      </c>
      <c r="E167">
        <v>92</v>
      </c>
      <c r="F167">
        <v>20</v>
      </c>
      <c r="G167">
        <v>70</v>
      </c>
      <c r="H167">
        <v>2</v>
      </c>
      <c r="I167">
        <v>0</v>
      </c>
      <c r="J167">
        <v>0</v>
      </c>
      <c r="K167">
        <v>0</v>
      </c>
      <c r="L167">
        <v>0</v>
      </c>
      <c r="M167">
        <v>0</v>
      </c>
      <c r="N167">
        <v>0</v>
      </c>
    </row>
    <row r="168" spans="1:14" x14ac:dyDescent="0.25">
      <c r="A168" t="s">
        <v>4402</v>
      </c>
      <c r="B168" t="s">
        <v>74</v>
      </c>
      <c r="C168" t="s">
        <v>162</v>
      </c>
      <c r="D168" t="s">
        <v>398</v>
      </c>
      <c r="E168">
        <v>90</v>
      </c>
      <c r="F168">
        <v>20</v>
      </c>
      <c r="G168">
        <v>68</v>
      </c>
      <c r="H168">
        <v>2</v>
      </c>
      <c r="I168">
        <v>0</v>
      </c>
      <c r="J168">
        <v>2</v>
      </c>
      <c r="K168">
        <v>0</v>
      </c>
      <c r="L168">
        <v>0</v>
      </c>
      <c r="M168">
        <v>0</v>
      </c>
      <c r="N168">
        <v>0</v>
      </c>
    </row>
    <row r="169" spans="1:14" x14ac:dyDescent="0.25">
      <c r="A169" t="s">
        <v>4403</v>
      </c>
      <c r="B169" t="s">
        <v>74</v>
      </c>
      <c r="C169" t="s">
        <v>162</v>
      </c>
      <c r="D169" t="s">
        <v>4242</v>
      </c>
      <c r="E169">
        <v>2</v>
      </c>
      <c r="F169">
        <v>2</v>
      </c>
      <c r="G169">
        <v>0</v>
      </c>
      <c r="H169">
        <v>0</v>
      </c>
      <c r="I169">
        <v>0</v>
      </c>
      <c r="J169">
        <v>90</v>
      </c>
      <c r="K169">
        <v>0</v>
      </c>
      <c r="L169">
        <v>0</v>
      </c>
      <c r="M169">
        <v>0</v>
      </c>
      <c r="N169">
        <v>0</v>
      </c>
    </row>
    <row r="170" spans="1:14" x14ac:dyDescent="0.25">
      <c r="A170" t="s">
        <v>4404</v>
      </c>
      <c r="B170" t="s">
        <v>74</v>
      </c>
      <c r="C170" t="s">
        <v>162</v>
      </c>
      <c r="D170" t="s">
        <v>399</v>
      </c>
      <c r="E170">
        <v>90</v>
      </c>
      <c r="F170">
        <v>20</v>
      </c>
      <c r="G170">
        <v>68</v>
      </c>
      <c r="H170">
        <v>2</v>
      </c>
      <c r="I170">
        <v>0</v>
      </c>
      <c r="J170">
        <v>2</v>
      </c>
      <c r="K170">
        <v>0</v>
      </c>
      <c r="L170">
        <v>0</v>
      </c>
      <c r="M170">
        <v>0</v>
      </c>
      <c r="N170">
        <v>0</v>
      </c>
    </row>
    <row r="171" spans="1:14" x14ac:dyDescent="0.25">
      <c r="A171" t="s">
        <v>4405</v>
      </c>
      <c r="B171" t="s">
        <v>74</v>
      </c>
      <c r="C171" t="s">
        <v>162</v>
      </c>
      <c r="D171" t="s">
        <v>4245</v>
      </c>
      <c r="E171">
        <v>1</v>
      </c>
      <c r="F171">
        <v>1</v>
      </c>
      <c r="G171">
        <v>0</v>
      </c>
      <c r="H171">
        <v>0</v>
      </c>
      <c r="I171">
        <v>0</v>
      </c>
      <c r="J171">
        <v>91</v>
      </c>
      <c r="K171">
        <v>0</v>
      </c>
      <c r="L171">
        <v>0</v>
      </c>
      <c r="M171">
        <v>0</v>
      </c>
      <c r="N171">
        <v>0</v>
      </c>
    </row>
    <row r="172" spans="1:14" x14ac:dyDescent="0.25">
      <c r="A172" t="s">
        <v>4406</v>
      </c>
      <c r="B172" t="s">
        <v>74</v>
      </c>
      <c r="C172" t="s">
        <v>162</v>
      </c>
      <c r="D172" t="s">
        <v>394</v>
      </c>
      <c r="E172">
        <v>0</v>
      </c>
      <c r="F172">
        <v>0</v>
      </c>
      <c r="G172">
        <v>0</v>
      </c>
      <c r="H172">
        <v>0</v>
      </c>
      <c r="I172">
        <v>0</v>
      </c>
      <c r="J172">
        <v>0</v>
      </c>
      <c r="K172">
        <v>65</v>
      </c>
      <c r="L172">
        <v>64</v>
      </c>
      <c r="M172">
        <v>1</v>
      </c>
      <c r="N172">
        <v>0</v>
      </c>
    </row>
    <row r="173" spans="1:14" x14ac:dyDescent="0.25">
      <c r="A173" t="s">
        <v>4407</v>
      </c>
      <c r="B173" t="s">
        <v>74</v>
      </c>
      <c r="C173" t="s">
        <v>162</v>
      </c>
      <c r="D173" t="s">
        <v>395</v>
      </c>
      <c r="E173">
        <v>0</v>
      </c>
      <c r="F173">
        <v>0</v>
      </c>
      <c r="G173">
        <v>0</v>
      </c>
      <c r="H173">
        <v>0</v>
      </c>
      <c r="I173">
        <v>0</v>
      </c>
      <c r="J173">
        <v>0</v>
      </c>
      <c r="K173">
        <v>45</v>
      </c>
      <c r="L173">
        <v>44</v>
      </c>
      <c r="M173">
        <v>1</v>
      </c>
      <c r="N173">
        <v>0</v>
      </c>
    </row>
    <row r="174" spans="1:14" x14ac:dyDescent="0.25">
      <c r="A174" t="s">
        <v>4408</v>
      </c>
      <c r="B174" t="s">
        <v>74</v>
      </c>
      <c r="C174" t="s">
        <v>163</v>
      </c>
      <c r="D174" t="s">
        <v>396</v>
      </c>
      <c r="E174">
        <v>71</v>
      </c>
      <c r="F174">
        <v>14</v>
      </c>
      <c r="G174">
        <v>56</v>
      </c>
      <c r="H174">
        <v>1</v>
      </c>
      <c r="I174">
        <v>0</v>
      </c>
      <c r="J174">
        <v>0</v>
      </c>
      <c r="K174">
        <v>0</v>
      </c>
      <c r="L174">
        <v>0</v>
      </c>
      <c r="M174">
        <v>0</v>
      </c>
      <c r="N174">
        <v>0</v>
      </c>
    </row>
    <row r="175" spans="1:14" x14ac:dyDescent="0.25">
      <c r="A175" t="s">
        <v>4409</v>
      </c>
      <c r="B175" t="s">
        <v>74</v>
      </c>
      <c r="C175" t="s">
        <v>163</v>
      </c>
      <c r="D175" t="s">
        <v>4236</v>
      </c>
      <c r="E175">
        <v>71</v>
      </c>
      <c r="F175">
        <v>14</v>
      </c>
      <c r="G175">
        <v>55</v>
      </c>
      <c r="H175">
        <v>2</v>
      </c>
      <c r="I175">
        <v>0</v>
      </c>
      <c r="J175">
        <v>0</v>
      </c>
      <c r="K175">
        <v>0</v>
      </c>
      <c r="L175">
        <v>0</v>
      </c>
      <c r="M175">
        <v>0</v>
      </c>
      <c r="N175">
        <v>0</v>
      </c>
    </row>
    <row r="176" spans="1:14" x14ac:dyDescent="0.25">
      <c r="A176" t="s">
        <v>4410</v>
      </c>
      <c r="B176" t="s">
        <v>74</v>
      </c>
      <c r="C176" t="s">
        <v>163</v>
      </c>
      <c r="D176" t="s">
        <v>4238</v>
      </c>
      <c r="E176">
        <v>0</v>
      </c>
      <c r="F176">
        <v>0</v>
      </c>
      <c r="G176">
        <v>0</v>
      </c>
      <c r="H176">
        <v>0</v>
      </c>
      <c r="I176">
        <v>0</v>
      </c>
      <c r="J176">
        <v>71</v>
      </c>
      <c r="K176">
        <v>0</v>
      </c>
      <c r="L176">
        <v>0</v>
      </c>
      <c r="M176">
        <v>0</v>
      </c>
      <c r="N176">
        <v>0</v>
      </c>
    </row>
    <row r="177" spans="1:14" x14ac:dyDescent="0.25">
      <c r="A177" t="s">
        <v>4411</v>
      </c>
      <c r="B177" t="s">
        <v>74</v>
      </c>
      <c r="C177" t="s">
        <v>163</v>
      </c>
      <c r="D177" t="s">
        <v>397</v>
      </c>
      <c r="E177">
        <v>71</v>
      </c>
      <c r="F177">
        <v>14</v>
      </c>
      <c r="G177">
        <v>56</v>
      </c>
      <c r="H177">
        <v>1</v>
      </c>
      <c r="I177">
        <v>0</v>
      </c>
      <c r="J177">
        <v>0</v>
      </c>
      <c r="K177">
        <v>0</v>
      </c>
      <c r="L177">
        <v>0</v>
      </c>
      <c r="M177">
        <v>0</v>
      </c>
      <c r="N177">
        <v>0</v>
      </c>
    </row>
    <row r="178" spans="1:14" x14ac:dyDescent="0.25">
      <c r="A178" t="s">
        <v>4412</v>
      </c>
      <c r="B178" t="s">
        <v>74</v>
      </c>
      <c r="C178" t="s">
        <v>163</v>
      </c>
      <c r="D178" t="s">
        <v>398</v>
      </c>
      <c r="E178">
        <v>71</v>
      </c>
      <c r="F178">
        <v>14</v>
      </c>
      <c r="G178">
        <v>56</v>
      </c>
      <c r="H178">
        <v>1</v>
      </c>
      <c r="I178">
        <v>0</v>
      </c>
      <c r="J178">
        <v>0</v>
      </c>
      <c r="K178">
        <v>0</v>
      </c>
      <c r="L178">
        <v>0</v>
      </c>
      <c r="M178">
        <v>0</v>
      </c>
      <c r="N178">
        <v>0</v>
      </c>
    </row>
    <row r="179" spans="1:14" x14ac:dyDescent="0.25">
      <c r="A179" t="s">
        <v>4413</v>
      </c>
      <c r="B179" t="s">
        <v>74</v>
      </c>
      <c r="C179" t="s">
        <v>163</v>
      </c>
      <c r="D179" t="s">
        <v>4242</v>
      </c>
      <c r="E179">
        <v>0</v>
      </c>
      <c r="F179">
        <v>0</v>
      </c>
      <c r="G179">
        <v>0</v>
      </c>
      <c r="H179">
        <v>0</v>
      </c>
      <c r="I179">
        <v>0</v>
      </c>
      <c r="J179">
        <v>71</v>
      </c>
      <c r="K179">
        <v>0</v>
      </c>
      <c r="L179">
        <v>0</v>
      </c>
      <c r="M179">
        <v>0</v>
      </c>
      <c r="N179">
        <v>0</v>
      </c>
    </row>
    <row r="180" spans="1:14" x14ac:dyDescent="0.25">
      <c r="A180" t="s">
        <v>4414</v>
      </c>
      <c r="B180" t="s">
        <v>74</v>
      </c>
      <c r="C180" t="s">
        <v>163</v>
      </c>
      <c r="D180" t="s">
        <v>399</v>
      </c>
      <c r="E180">
        <v>71</v>
      </c>
      <c r="F180">
        <v>14</v>
      </c>
      <c r="G180">
        <v>56</v>
      </c>
      <c r="H180">
        <v>1</v>
      </c>
      <c r="I180">
        <v>0</v>
      </c>
      <c r="J180">
        <v>0</v>
      </c>
      <c r="K180">
        <v>0</v>
      </c>
      <c r="L180">
        <v>0</v>
      </c>
      <c r="M180">
        <v>0</v>
      </c>
      <c r="N180">
        <v>0</v>
      </c>
    </row>
    <row r="181" spans="1:14" x14ac:dyDescent="0.25">
      <c r="A181" t="s">
        <v>4415</v>
      </c>
      <c r="B181" t="s">
        <v>74</v>
      </c>
      <c r="C181" t="s">
        <v>163</v>
      </c>
      <c r="D181" t="s">
        <v>4245</v>
      </c>
      <c r="E181">
        <v>0</v>
      </c>
      <c r="F181">
        <v>0</v>
      </c>
      <c r="G181">
        <v>0</v>
      </c>
      <c r="H181">
        <v>0</v>
      </c>
      <c r="I181">
        <v>0</v>
      </c>
      <c r="J181">
        <v>71</v>
      </c>
      <c r="K181">
        <v>0</v>
      </c>
      <c r="L181">
        <v>0</v>
      </c>
      <c r="M181">
        <v>0</v>
      </c>
      <c r="N181">
        <v>0</v>
      </c>
    </row>
    <row r="182" spans="1:14" x14ac:dyDescent="0.25">
      <c r="A182" t="s">
        <v>4416</v>
      </c>
      <c r="B182" t="s">
        <v>74</v>
      </c>
      <c r="C182" t="s">
        <v>163</v>
      </c>
      <c r="D182" t="s">
        <v>394</v>
      </c>
      <c r="E182">
        <v>0</v>
      </c>
      <c r="F182">
        <v>0</v>
      </c>
      <c r="G182">
        <v>0</v>
      </c>
      <c r="H182">
        <v>0</v>
      </c>
      <c r="I182">
        <v>0</v>
      </c>
      <c r="J182">
        <v>0</v>
      </c>
      <c r="K182">
        <v>39</v>
      </c>
      <c r="L182">
        <v>39</v>
      </c>
      <c r="M182">
        <v>0</v>
      </c>
      <c r="N182">
        <v>0</v>
      </c>
    </row>
    <row r="183" spans="1:14" x14ac:dyDescent="0.25">
      <c r="A183" t="s">
        <v>4417</v>
      </c>
      <c r="B183" t="s">
        <v>74</v>
      </c>
      <c r="C183" t="s">
        <v>163</v>
      </c>
      <c r="D183" t="s">
        <v>395</v>
      </c>
      <c r="E183">
        <v>0</v>
      </c>
      <c r="F183">
        <v>0</v>
      </c>
      <c r="G183">
        <v>0</v>
      </c>
      <c r="H183">
        <v>0</v>
      </c>
      <c r="I183">
        <v>0</v>
      </c>
      <c r="J183">
        <v>0</v>
      </c>
      <c r="K183">
        <v>32</v>
      </c>
      <c r="L183">
        <v>32</v>
      </c>
      <c r="M183">
        <v>0</v>
      </c>
      <c r="N183">
        <v>0</v>
      </c>
    </row>
    <row r="184" spans="1:14" x14ac:dyDescent="0.25">
      <c r="A184" t="s">
        <v>4418</v>
      </c>
      <c r="B184" t="s">
        <v>74</v>
      </c>
      <c r="C184" t="s">
        <v>164</v>
      </c>
      <c r="D184" t="s">
        <v>396</v>
      </c>
      <c r="E184">
        <v>76</v>
      </c>
      <c r="F184">
        <v>5</v>
      </c>
      <c r="G184">
        <v>69</v>
      </c>
      <c r="H184">
        <v>2</v>
      </c>
      <c r="I184">
        <v>0</v>
      </c>
      <c r="J184">
        <v>3</v>
      </c>
      <c r="K184">
        <v>0</v>
      </c>
      <c r="L184">
        <v>0</v>
      </c>
      <c r="M184">
        <v>0</v>
      </c>
      <c r="N184">
        <v>0</v>
      </c>
    </row>
    <row r="185" spans="1:14" x14ac:dyDescent="0.25">
      <c r="A185" t="s">
        <v>4419</v>
      </c>
      <c r="B185" t="s">
        <v>74</v>
      </c>
      <c r="C185" t="s">
        <v>164</v>
      </c>
      <c r="D185" t="s">
        <v>4236</v>
      </c>
      <c r="E185">
        <v>79</v>
      </c>
      <c r="F185">
        <v>4</v>
      </c>
      <c r="G185">
        <v>73</v>
      </c>
      <c r="H185">
        <v>2</v>
      </c>
      <c r="I185">
        <v>0</v>
      </c>
      <c r="J185">
        <v>0</v>
      </c>
      <c r="K185">
        <v>0</v>
      </c>
      <c r="L185">
        <v>0</v>
      </c>
      <c r="M185">
        <v>0</v>
      </c>
      <c r="N185">
        <v>0</v>
      </c>
    </row>
    <row r="186" spans="1:14" x14ac:dyDescent="0.25">
      <c r="A186" t="s">
        <v>4420</v>
      </c>
      <c r="B186" t="s">
        <v>74</v>
      </c>
      <c r="C186" t="s">
        <v>164</v>
      </c>
      <c r="D186" t="s">
        <v>4238</v>
      </c>
      <c r="E186">
        <v>3</v>
      </c>
      <c r="F186">
        <v>0</v>
      </c>
      <c r="G186">
        <v>3</v>
      </c>
      <c r="H186">
        <v>0</v>
      </c>
      <c r="I186">
        <v>0</v>
      </c>
      <c r="J186">
        <v>76</v>
      </c>
      <c r="K186">
        <v>0</v>
      </c>
      <c r="L186">
        <v>0</v>
      </c>
      <c r="M186">
        <v>0</v>
      </c>
      <c r="N186">
        <v>0</v>
      </c>
    </row>
    <row r="187" spans="1:14" x14ac:dyDescent="0.25">
      <c r="A187" t="s">
        <v>4421</v>
      </c>
      <c r="B187" t="s">
        <v>74</v>
      </c>
      <c r="C187" t="s">
        <v>164</v>
      </c>
      <c r="D187" t="s">
        <v>397</v>
      </c>
      <c r="E187">
        <v>79</v>
      </c>
      <c r="F187">
        <v>4</v>
      </c>
      <c r="G187">
        <v>73</v>
      </c>
      <c r="H187">
        <v>2</v>
      </c>
      <c r="I187">
        <v>0</v>
      </c>
      <c r="J187">
        <v>0</v>
      </c>
      <c r="K187">
        <v>0</v>
      </c>
      <c r="L187">
        <v>0</v>
      </c>
      <c r="M187">
        <v>0</v>
      </c>
      <c r="N187">
        <v>0</v>
      </c>
    </row>
    <row r="188" spans="1:14" x14ac:dyDescent="0.25">
      <c r="A188" t="s">
        <v>4422</v>
      </c>
      <c r="B188" t="s">
        <v>74</v>
      </c>
      <c r="C188" t="s">
        <v>164</v>
      </c>
      <c r="D188" t="s">
        <v>398</v>
      </c>
      <c r="E188">
        <v>76</v>
      </c>
      <c r="F188">
        <v>6</v>
      </c>
      <c r="G188">
        <v>68</v>
      </c>
      <c r="H188">
        <v>2</v>
      </c>
      <c r="I188">
        <v>0</v>
      </c>
      <c r="J188">
        <v>3</v>
      </c>
      <c r="K188">
        <v>0</v>
      </c>
      <c r="L188">
        <v>0</v>
      </c>
      <c r="M188">
        <v>0</v>
      </c>
      <c r="N188">
        <v>0</v>
      </c>
    </row>
    <row r="189" spans="1:14" x14ac:dyDescent="0.25">
      <c r="A189" t="s">
        <v>4423</v>
      </c>
      <c r="B189" t="s">
        <v>74</v>
      </c>
      <c r="C189" t="s">
        <v>164</v>
      </c>
      <c r="D189" t="s">
        <v>4242</v>
      </c>
      <c r="E189">
        <v>3</v>
      </c>
      <c r="F189">
        <v>0</v>
      </c>
      <c r="G189">
        <v>3</v>
      </c>
      <c r="H189">
        <v>0</v>
      </c>
      <c r="I189">
        <v>0</v>
      </c>
      <c r="J189">
        <v>76</v>
      </c>
      <c r="K189">
        <v>0</v>
      </c>
      <c r="L189">
        <v>0</v>
      </c>
      <c r="M189">
        <v>0</v>
      </c>
      <c r="N189">
        <v>0</v>
      </c>
    </row>
    <row r="190" spans="1:14" x14ac:dyDescent="0.25">
      <c r="A190" t="s">
        <v>4424</v>
      </c>
      <c r="B190" t="s">
        <v>74</v>
      </c>
      <c r="C190" t="s">
        <v>164</v>
      </c>
      <c r="D190" t="s">
        <v>399</v>
      </c>
      <c r="E190">
        <v>76</v>
      </c>
      <c r="F190">
        <v>4</v>
      </c>
      <c r="G190">
        <v>70</v>
      </c>
      <c r="H190">
        <v>2</v>
      </c>
      <c r="I190">
        <v>0</v>
      </c>
      <c r="J190">
        <v>3</v>
      </c>
      <c r="K190">
        <v>0</v>
      </c>
      <c r="L190">
        <v>0</v>
      </c>
      <c r="M190">
        <v>0</v>
      </c>
      <c r="N190">
        <v>0</v>
      </c>
    </row>
    <row r="191" spans="1:14" x14ac:dyDescent="0.25">
      <c r="A191" t="s">
        <v>4425</v>
      </c>
      <c r="B191" t="s">
        <v>74</v>
      </c>
      <c r="C191" t="s">
        <v>164</v>
      </c>
      <c r="D191" t="s">
        <v>4245</v>
      </c>
      <c r="E191">
        <v>3</v>
      </c>
      <c r="F191">
        <v>0</v>
      </c>
      <c r="G191">
        <v>3</v>
      </c>
      <c r="H191">
        <v>0</v>
      </c>
      <c r="I191">
        <v>0</v>
      </c>
      <c r="J191">
        <v>76</v>
      </c>
      <c r="K191">
        <v>0</v>
      </c>
      <c r="L191">
        <v>0</v>
      </c>
      <c r="M191">
        <v>0</v>
      </c>
      <c r="N191">
        <v>0</v>
      </c>
    </row>
    <row r="192" spans="1:14" x14ac:dyDescent="0.25">
      <c r="A192" t="s">
        <v>4426</v>
      </c>
      <c r="B192" t="s">
        <v>74</v>
      </c>
      <c r="C192" t="s">
        <v>164</v>
      </c>
      <c r="D192" t="s">
        <v>394</v>
      </c>
      <c r="E192">
        <v>0</v>
      </c>
      <c r="F192">
        <v>0</v>
      </c>
      <c r="G192">
        <v>0</v>
      </c>
      <c r="H192">
        <v>0</v>
      </c>
      <c r="I192">
        <v>0</v>
      </c>
      <c r="J192">
        <v>0</v>
      </c>
      <c r="K192">
        <v>44</v>
      </c>
      <c r="L192">
        <v>44</v>
      </c>
      <c r="M192">
        <v>0</v>
      </c>
      <c r="N192">
        <v>0</v>
      </c>
    </row>
    <row r="193" spans="1:14" x14ac:dyDescent="0.25">
      <c r="A193" t="s">
        <v>4427</v>
      </c>
      <c r="B193" t="s">
        <v>74</v>
      </c>
      <c r="C193" t="s">
        <v>164</v>
      </c>
      <c r="D193" t="s">
        <v>395</v>
      </c>
      <c r="E193">
        <v>0</v>
      </c>
      <c r="F193">
        <v>0</v>
      </c>
      <c r="G193">
        <v>0</v>
      </c>
      <c r="H193">
        <v>0</v>
      </c>
      <c r="I193">
        <v>0</v>
      </c>
      <c r="J193">
        <v>0</v>
      </c>
      <c r="K193">
        <v>29</v>
      </c>
      <c r="L193">
        <v>29</v>
      </c>
      <c r="M193">
        <v>0</v>
      </c>
      <c r="N193">
        <v>0</v>
      </c>
    </row>
    <row r="194" spans="1:14" x14ac:dyDescent="0.25">
      <c r="A194" t="s">
        <v>4428</v>
      </c>
      <c r="B194" t="s">
        <v>74</v>
      </c>
      <c r="C194" t="s">
        <v>165</v>
      </c>
      <c r="D194" t="s">
        <v>396</v>
      </c>
      <c r="E194">
        <v>209</v>
      </c>
      <c r="F194">
        <v>31</v>
      </c>
      <c r="G194">
        <v>178</v>
      </c>
      <c r="H194">
        <v>0</v>
      </c>
      <c r="I194">
        <v>0</v>
      </c>
      <c r="J194">
        <v>12</v>
      </c>
      <c r="K194">
        <v>0</v>
      </c>
      <c r="L194">
        <v>0</v>
      </c>
      <c r="M194">
        <v>0</v>
      </c>
      <c r="N194">
        <v>0</v>
      </c>
    </row>
    <row r="195" spans="1:14" x14ac:dyDescent="0.25">
      <c r="A195" t="s">
        <v>4429</v>
      </c>
      <c r="B195" t="s">
        <v>74</v>
      </c>
      <c r="C195" t="s">
        <v>165</v>
      </c>
      <c r="D195" t="s">
        <v>4236</v>
      </c>
      <c r="E195">
        <v>221</v>
      </c>
      <c r="F195">
        <v>31</v>
      </c>
      <c r="G195">
        <v>188</v>
      </c>
      <c r="H195">
        <v>2</v>
      </c>
      <c r="I195">
        <v>0</v>
      </c>
      <c r="J195">
        <v>0</v>
      </c>
      <c r="K195">
        <v>0</v>
      </c>
      <c r="L195">
        <v>0</v>
      </c>
      <c r="M195">
        <v>0</v>
      </c>
      <c r="N195">
        <v>0</v>
      </c>
    </row>
    <row r="196" spans="1:14" x14ac:dyDescent="0.25">
      <c r="A196" t="s">
        <v>4430</v>
      </c>
      <c r="B196" t="s">
        <v>74</v>
      </c>
      <c r="C196" t="s">
        <v>165</v>
      </c>
      <c r="D196" t="s">
        <v>4238</v>
      </c>
      <c r="E196">
        <v>12</v>
      </c>
      <c r="F196">
        <v>1</v>
      </c>
      <c r="G196">
        <v>11</v>
      </c>
      <c r="H196">
        <v>0</v>
      </c>
      <c r="I196">
        <v>0</v>
      </c>
      <c r="J196">
        <v>209</v>
      </c>
      <c r="K196">
        <v>0</v>
      </c>
      <c r="L196">
        <v>0</v>
      </c>
      <c r="M196">
        <v>0</v>
      </c>
      <c r="N196">
        <v>0</v>
      </c>
    </row>
    <row r="197" spans="1:14" x14ac:dyDescent="0.25">
      <c r="A197" t="s">
        <v>4431</v>
      </c>
      <c r="B197" t="s">
        <v>74</v>
      </c>
      <c r="C197" t="s">
        <v>165</v>
      </c>
      <c r="D197" t="s">
        <v>397</v>
      </c>
      <c r="E197">
        <v>221</v>
      </c>
      <c r="F197">
        <v>31</v>
      </c>
      <c r="G197">
        <v>188</v>
      </c>
      <c r="H197">
        <v>2</v>
      </c>
      <c r="I197">
        <v>0</v>
      </c>
      <c r="J197">
        <v>0</v>
      </c>
      <c r="K197">
        <v>0</v>
      </c>
      <c r="L197">
        <v>0</v>
      </c>
      <c r="M197">
        <v>0</v>
      </c>
      <c r="N197">
        <v>0</v>
      </c>
    </row>
    <row r="198" spans="1:14" x14ac:dyDescent="0.25">
      <c r="A198" t="s">
        <v>4432</v>
      </c>
      <c r="B198" t="s">
        <v>74</v>
      </c>
      <c r="C198" t="s">
        <v>165</v>
      </c>
      <c r="D198" t="s">
        <v>398</v>
      </c>
      <c r="E198">
        <v>209</v>
      </c>
      <c r="F198">
        <v>31</v>
      </c>
      <c r="G198">
        <v>178</v>
      </c>
      <c r="H198">
        <v>0</v>
      </c>
      <c r="I198">
        <v>0</v>
      </c>
      <c r="J198">
        <v>12</v>
      </c>
      <c r="K198">
        <v>0</v>
      </c>
      <c r="L198">
        <v>0</v>
      </c>
      <c r="M198">
        <v>0</v>
      </c>
      <c r="N198">
        <v>0</v>
      </c>
    </row>
    <row r="199" spans="1:14" x14ac:dyDescent="0.25">
      <c r="A199" t="s">
        <v>4433</v>
      </c>
      <c r="B199" t="s">
        <v>74</v>
      </c>
      <c r="C199" t="s">
        <v>165</v>
      </c>
      <c r="D199" t="s">
        <v>4242</v>
      </c>
      <c r="E199">
        <v>12</v>
      </c>
      <c r="F199">
        <v>1</v>
      </c>
      <c r="G199">
        <v>11</v>
      </c>
      <c r="H199">
        <v>0</v>
      </c>
      <c r="I199">
        <v>0</v>
      </c>
      <c r="J199">
        <v>209</v>
      </c>
      <c r="K199">
        <v>0</v>
      </c>
      <c r="L199">
        <v>0</v>
      </c>
      <c r="M199">
        <v>0</v>
      </c>
      <c r="N199">
        <v>0</v>
      </c>
    </row>
    <row r="200" spans="1:14" x14ac:dyDescent="0.25">
      <c r="A200" t="s">
        <v>4434</v>
      </c>
      <c r="B200" t="s">
        <v>74</v>
      </c>
      <c r="C200" t="s">
        <v>165</v>
      </c>
      <c r="D200" t="s">
        <v>399</v>
      </c>
      <c r="E200">
        <v>209</v>
      </c>
      <c r="F200">
        <v>30</v>
      </c>
      <c r="G200">
        <v>179</v>
      </c>
      <c r="H200">
        <v>0</v>
      </c>
      <c r="I200">
        <v>0</v>
      </c>
      <c r="J200">
        <v>12</v>
      </c>
      <c r="K200">
        <v>0</v>
      </c>
      <c r="L200">
        <v>0</v>
      </c>
      <c r="M200">
        <v>0</v>
      </c>
      <c r="N200">
        <v>0</v>
      </c>
    </row>
    <row r="201" spans="1:14" x14ac:dyDescent="0.25">
      <c r="A201" t="s">
        <v>4435</v>
      </c>
      <c r="B201" t="s">
        <v>74</v>
      </c>
      <c r="C201" t="s">
        <v>165</v>
      </c>
      <c r="D201" t="s">
        <v>4245</v>
      </c>
      <c r="E201">
        <v>12</v>
      </c>
      <c r="F201">
        <v>1</v>
      </c>
      <c r="G201">
        <v>11</v>
      </c>
      <c r="H201">
        <v>0</v>
      </c>
      <c r="I201">
        <v>0</v>
      </c>
      <c r="J201">
        <v>209</v>
      </c>
      <c r="K201">
        <v>0</v>
      </c>
      <c r="L201">
        <v>0</v>
      </c>
      <c r="M201">
        <v>0</v>
      </c>
      <c r="N201">
        <v>0</v>
      </c>
    </row>
    <row r="202" spans="1:14" x14ac:dyDescent="0.25">
      <c r="A202" t="s">
        <v>4436</v>
      </c>
      <c r="B202" t="s">
        <v>74</v>
      </c>
      <c r="C202" t="s">
        <v>165</v>
      </c>
      <c r="D202" t="s">
        <v>394</v>
      </c>
      <c r="E202">
        <v>0</v>
      </c>
      <c r="F202">
        <v>0</v>
      </c>
      <c r="G202">
        <v>0</v>
      </c>
      <c r="H202">
        <v>0</v>
      </c>
      <c r="I202">
        <v>0</v>
      </c>
      <c r="J202">
        <v>0</v>
      </c>
      <c r="K202">
        <v>135</v>
      </c>
      <c r="L202">
        <v>134</v>
      </c>
      <c r="M202">
        <v>1</v>
      </c>
      <c r="N202">
        <v>0</v>
      </c>
    </row>
    <row r="203" spans="1:14" x14ac:dyDescent="0.25">
      <c r="A203" t="s">
        <v>4437</v>
      </c>
      <c r="B203" t="s">
        <v>74</v>
      </c>
      <c r="C203" t="s">
        <v>165</v>
      </c>
      <c r="D203" t="s">
        <v>395</v>
      </c>
      <c r="E203">
        <v>0</v>
      </c>
      <c r="F203">
        <v>0</v>
      </c>
      <c r="G203">
        <v>0</v>
      </c>
      <c r="H203">
        <v>0</v>
      </c>
      <c r="I203">
        <v>0</v>
      </c>
      <c r="J203">
        <v>0</v>
      </c>
      <c r="K203">
        <v>109</v>
      </c>
      <c r="L203">
        <v>108</v>
      </c>
      <c r="M203">
        <v>1</v>
      </c>
      <c r="N203">
        <v>0</v>
      </c>
    </row>
    <row r="204" spans="1:14" x14ac:dyDescent="0.25">
      <c r="A204" t="s">
        <v>4438</v>
      </c>
      <c r="B204" t="s">
        <v>74</v>
      </c>
      <c r="C204" t="s">
        <v>166</v>
      </c>
      <c r="D204" t="s">
        <v>396</v>
      </c>
      <c r="E204">
        <v>35</v>
      </c>
      <c r="F204">
        <v>8</v>
      </c>
      <c r="G204">
        <v>27</v>
      </c>
      <c r="H204">
        <v>0</v>
      </c>
      <c r="I204">
        <v>0</v>
      </c>
      <c r="J204">
        <v>0</v>
      </c>
      <c r="K204">
        <v>0</v>
      </c>
      <c r="L204">
        <v>0</v>
      </c>
      <c r="M204">
        <v>0</v>
      </c>
      <c r="N204">
        <v>0</v>
      </c>
    </row>
    <row r="205" spans="1:14" x14ac:dyDescent="0.25">
      <c r="A205" t="s">
        <v>4439</v>
      </c>
      <c r="B205" t="s">
        <v>74</v>
      </c>
      <c r="C205" t="s">
        <v>166</v>
      </c>
      <c r="D205" t="s">
        <v>4236</v>
      </c>
      <c r="E205">
        <v>35</v>
      </c>
      <c r="F205">
        <v>6</v>
      </c>
      <c r="G205">
        <v>29</v>
      </c>
      <c r="H205">
        <v>0</v>
      </c>
      <c r="I205">
        <v>0</v>
      </c>
      <c r="J205">
        <v>0</v>
      </c>
      <c r="K205">
        <v>0</v>
      </c>
      <c r="L205">
        <v>0</v>
      </c>
      <c r="M205">
        <v>0</v>
      </c>
      <c r="N205">
        <v>0</v>
      </c>
    </row>
    <row r="206" spans="1:14" x14ac:dyDescent="0.25">
      <c r="A206" t="s">
        <v>4440</v>
      </c>
      <c r="B206" t="s">
        <v>74</v>
      </c>
      <c r="C206" t="s">
        <v>166</v>
      </c>
      <c r="D206" t="s">
        <v>4238</v>
      </c>
      <c r="E206">
        <v>0</v>
      </c>
      <c r="F206">
        <v>0</v>
      </c>
      <c r="G206">
        <v>0</v>
      </c>
      <c r="H206">
        <v>0</v>
      </c>
      <c r="I206">
        <v>0</v>
      </c>
      <c r="J206">
        <v>35</v>
      </c>
      <c r="K206">
        <v>0</v>
      </c>
      <c r="L206">
        <v>0</v>
      </c>
      <c r="M206">
        <v>0</v>
      </c>
      <c r="N206">
        <v>0</v>
      </c>
    </row>
    <row r="207" spans="1:14" x14ac:dyDescent="0.25">
      <c r="A207" t="s">
        <v>4441</v>
      </c>
      <c r="B207" t="s">
        <v>74</v>
      </c>
      <c r="C207" t="s">
        <v>166</v>
      </c>
      <c r="D207" t="s">
        <v>397</v>
      </c>
      <c r="E207">
        <v>35</v>
      </c>
      <c r="F207">
        <v>6</v>
      </c>
      <c r="G207">
        <v>29</v>
      </c>
      <c r="H207">
        <v>0</v>
      </c>
      <c r="I207">
        <v>0</v>
      </c>
      <c r="J207">
        <v>0</v>
      </c>
      <c r="K207">
        <v>0</v>
      </c>
      <c r="L207">
        <v>0</v>
      </c>
      <c r="M207">
        <v>0</v>
      </c>
      <c r="N207">
        <v>0</v>
      </c>
    </row>
    <row r="208" spans="1:14" x14ac:dyDescent="0.25">
      <c r="A208" t="s">
        <v>4442</v>
      </c>
      <c r="B208" t="s">
        <v>74</v>
      </c>
      <c r="C208" t="s">
        <v>166</v>
      </c>
      <c r="D208" t="s">
        <v>398</v>
      </c>
      <c r="E208">
        <v>35</v>
      </c>
      <c r="F208">
        <v>8</v>
      </c>
      <c r="G208">
        <v>27</v>
      </c>
      <c r="H208">
        <v>0</v>
      </c>
      <c r="I208">
        <v>0</v>
      </c>
      <c r="J208">
        <v>0</v>
      </c>
      <c r="K208">
        <v>0</v>
      </c>
      <c r="L208">
        <v>0</v>
      </c>
      <c r="M208">
        <v>0</v>
      </c>
      <c r="N208">
        <v>0</v>
      </c>
    </row>
    <row r="209" spans="1:14" x14ac:dyDescent="0.25">
      <c r="A209" t="s">
        <v>4443</v>
      </c>
      <c r="B209" t="s">
        <v>74</v>
      </c>
      <c r="C209" t="s">
        <v>166</v>
      </c>
      <c r="D209" t="s">
        <v>4242</v>
      </c>
      <c r="E209">
        <v>0</v>
      </c>
      <c r="F209">
        <v>0</v>
      </c>
      <c r="G209">
        <v>0</v>
      </c>
      <c r="H209">
        <v>0</v>
      </c>
      <c r="I209">
        <v>0</v>
      </c>
      <c r="J209">
        <v>35</v>
      </c>
      <c r="K209">
        <v>0</v>
      </c>
      <c r="L209">
        <v>0</v>
      </c>
      <c r="M209">
        <v>0</v>
      </c>
      <c r="N209">
        <v>0</v>
      </c>
    </row>
    <row r="210" spans="1:14" x14ac:dyDescent="0.25">
      <c r="A210" t="s">
        <v>4444</v>
      </c>
      <c r="B210" t="s">
        <v>74</v>
      </c>
      <c r="C210" t="s">
        <v>166</v>
      </c>
      <c r="D210" t="s">
        <v>399</v>
      </c>
      <c r="E210">
        <v>35</v>
      </c>
      <c r="F210">
        <v>6</v>
      </c>
      <c r="G210">
        <v>29</v>
      </c>
      <c r="H210">
        <v>0</v>
      </c>
      <c r="I210">
        <v>0</v>
      </c>
      <c r="J210">
        <v>0</v>
      </c>
      <c r="K210">
        <v>0</v>
      </c>
      <c r="L210">
        <v>0</v>
      </c>
      <c r="M210">
        <v>0</v>
      </c>
      <c r="N210">
        <v>0</v>
      </c>
    </row>
    <row r="211" spans="1:14" x14ac:dyDescent="0.25">
      <c r="A211" t="s">
        <v>4445</v>
      </c>
      <c r="B211" t="s">
        <v>74</v>
      </c>
      <c r="C211" t="s">
        <v>166</v>
      </c>
      <c r="D211" t="s">
        <v>4245</v>
      </c>
      <c r="E211">
        <v>0</v>
      </c>
      <c r="F211">
        <v>0</v>
      </c>
      <c r="G211">
        <v>0</v>
      </c>
      <c r="H211">
        <v>0</v>
      </c>
      <c r="I211">
        <v>0</v>
      </c>
      <c r="J211">
        <v>35</v>
      </c>
      <c r="K211">
        <v>0</v>
      </c>
      <c r="L211">
        <v>0</v>
      </c>
      <c r="M211">
        <v>0</v>
      </c>
      <c r="N211">
        <v>0</v>
      </c>
    </row>
    <row r="212" spans="1:14" x14ac:dyDescent="0.25">
      <c r="A212" t="s">
        <v>4446</v>
      </c>
      <c r="B212" t="s">
        <v>74</v>
      </c>
      <c r="C212" t="s">
        <v>166</v>
      </c>
      <c r="D212" t="s">
        <v>394</v>
      </c>
      <c r="E212">
        <v>0</v>
      </c>
      <c r="F212">
        <v>0</v>
      </c>
      <c r="G212">
        <v>0</v>
      </c>
      <c r="H212">
        <v>0</v>
      </c>
      <c r="I212">
        <v>0</v>
      </c>
      <c r="J212">
        <v>0</v>
      </c>
      <c r="K212">
        <v>23</v>
      </c>
      <c r="L212">
        <v>23</v>
      </c>
      <c r="M212">
        <v>0</v>
      </c>
      <c r="N212">
        <v>0</v>
      </c>
    </row>
    <row r="213" spans="1:14" x14ac:dyDescent="0.25">
      <c r="A213" t="s">
        <v>4447</v>
      </c>
      <c r="B213" t="s">
        <v>74</v>
      </c>
      <c r="C213" t="s">
        <v>166</v>
      </c>
      <c r="D213" t="s">
        <v>395</v>
      </c>
      <c r="E213">
        <v>0</v>
      </c>
      <c r="F213">
        <v>0</v>
      </c>
      <c r="G213">
        <v>0</v>
      </c>
      <c r="H213">
        <v>0</v>
      </c>
      <c r="I213">
        <v>0</v>
      </c>
      <c r="J213">
        <v>0</v>
      </c>
      <c r="K213">
        <v>21</v>
      </c>
      <c r="L213">
        <v>21</v>
      </c>
      <c r="M213">
        <v>0</v>
      </c>
      <c r="N213">
        <v>0</v>
      </c>
    </row>
    <row r="214" spans="1:14" x14ac:dyDescent="0.25">
      <c r="A214" t="s">
        <v>4448</v>
      </c>
      <c r="B214" t="s">
        <v>74</v>
      </c>
      <c r="C214" t="s">
        <v>167</v>
      </c>
      <c r="D214" t="s">
        <v>396</v>
      </c>
      <c r="E214">
        <v>47</v>
      </c>
      <c r="F214">
        <v>13</v>
      </c>
      <c r="G214">
        <v>34</v>
      </c>
      <c r="H214">
        <v>0</v>
      </c>
      <c r="I214">
        <v>0</v>
      </c>
      <c r="J214">
        <v>0</v>
      </c>
      <c r="K214">
        <v>0</v>
      </c>
      <c r="L214">
        <v>0</v>
      </c>
      <c r="M214">
        <v>0</v>
      </c>
      <c r="N214">
        <v>0</v>
      </c>
    </row>
    <row r="215" spans="1:14" x14ac:dyDescent="0.25">
      <c r="A215" t="s">
        <v>4449</v>
      </c>
      <c r="B215" t="s">
        <v>74</v>
      </c>
      <c r="C215" t="s">
        <v>167</v>
      </c>
      <c r="D215" t="s">
        <v>4236</v>
      </c>
      <c r="E215">
        <v>47</v>
      </c>
      <c r="F215">
        <v>12</v>
      </c>
      <c r="G215">
        <v>35</v>
      </c>
      <c r="H215">
        <v>0</v>
      </c>
      <c r="I215">
        <v>0</v>
      </c>
      <c r="J215">
        <v>0</v>
      </c>
      <c r="K215">
        <v>0</v>
      </c>
      <c r="L215">
        <v>0</v>
      </c>
      <c r="M215">
        <v>0</v>
      </c>
      <c r="N215">
        <v>0</v>
      </c>
    </row>
    <row r="216" spans="1:14" x14ac:dyDescent="0.25">
      <c r="A216" t="s">
        <v>4450</v>
      </c>
      <c r="B216" t="s">
        <v>74</v>
      </c>
      <c r="C216" t="s">
        <v>167</v>
      </c>
      <c r="D216" t="s">
        <v>4238</v>
      </c>
      <c r="E216">
        <v>0</v>
      </c>
      <c r="F216">
        <v>0</v>
      </c>
      <c r="G216">
        <v>0</v>
      </c>
      <c r="H216">
        <v>0</v>
      </c>
      <c r="I216">
        <v>0</v>
      </c>
      <c r="J216">
        <v>47</v>
      </c>
      <c r="K216">
        <v>0</v>
      </c>
      <c r="L216">
        <v>0</v>
      </c>
      <c r="M216">
        <v>0</v>
      </c>
      <c r="N216">
        <v>0</v>
      </c>
    </row>
    <row r="217" spans="1:14" x14ac:dyDescent="0.25">
      <c r="A217" t="s">
        <v>4451</v>
      </c>
      <c r="B217" t="s">
        <v>74</v>
      </c>
      <c r="C217" t="s">
        <v>167</v>
      </c>
      <c r="D217" t="s">
        <v>397</v>
      </c>
      <c r="E217">
        <v>47</v>
      </c>
      <c r="F217">
        <v>12</v>
      </c>
      <c r="G217">
        <v>35</v>
      </c>
      <c r="H217">
        <v>0</v>
      </c>
      <c r="I217">
        <v>0</v>
      </c>
      <c r="J217">
        <v>0</v>
      </c>
      <c r="K217">
        <v>0</v>
      </c>
      <c r="L217">
        <v>0</v>
      </c>
      <c r="M217">
        <v>0</v>
      </c>
      <c r="N217">
        <v>0</v>
      </c>
    </row>
    <row r="218" spans="1:14" x14ac:dyDescent="0.25">
      <c r="A218" t="s">
        <v>4452</v>
      </c>
      <c r="B218" t="s">
        <v>74</v>
      </c>
      <c r="C218" t="s">
        <v>167</v>
      </c>
      <c r="D218" t="s">
        <v>398</v>
      </c>
      <c r="E218">
        <v>47</v>
      </c>
      <c r="F218">
        <v>13</v>
      </c>
      <c r="G218">
        <v>34</v>
      </c>
      <c r="H218">
        <v>0</v>
      </c>
      <c r="I218">
        <v>0</v>
      </c>
      <c r="J218">
        <v>0</v>
      </c>
      <c r="K218">
        <v>0</v>
      </c>
      <c r="L218">
        <v>0</v>
      </c>
      <c r="M218">
        <v>0</v>
      </c>
      <c r="N218">
        <v>0</v>
      </c>
    </row>
    <row r="219" spans="1:14" x14ac:dyDescent="0.25">
      <c r="A219" t="s">
        <v>4453</v>
      </c>
      <c r="B219" t="s">
        <v>74</v>
      </c>
      <c r="C219" t="s">
        <v>167</v>
      </c>
      <c r="D219" t="s">
        <v>4242</v>
      </c>
      <c r="E219">
        <v>0</v>
      </c>
      <c r="F219">
        <v>0</v>
      </c>
      <c r="G219">
        <v>0</v>
      </c>
      <c r="H219">
        <v>0</v>
      </c>
      <c r="I219">
        <v>0</v>
      </c>
      <c r="J219">
        <v>47</v>
      </c>
      <c r="K219">
        <v>0</v>
      </c>
      <c r="L219">
        <v>0</v>
      </c>
      <c r="M219">
        <v>0</v>
      </c>
      <c r="N219">
        <v>0</v>
      </c>
    </row>
    <row r="220" spans="1:14" x14ac:dyDescent="0.25">
      <c r="A220" t="s">
        <v>4454</v>
      </c>
      <c r="B220" t="s">
        <v>74</v>
      </c>
      <c r="C220" t="s">
        <v>167</v>
      </c>
      <c r="D220" t="s">
        <v>399</v>
      </c>
      <c r="E220">
        <v>47</v>
      </c>
      <c r="F220">
        <v>13</v>
      </c>
      <c r="G220">
        <v>34</v>
      </c>
      <c r="H220">
        <v>0</v>
      </c>
      <c r="I220">
        <v>0</v>
      </c>
      <c r="J220">
        <v>0</v>
      </c>
      <c r="K220">
        <v>0</v>
      </c>
      <c r="L220">
        <v>0</v>
      </c>
      <c r="M220">
        <v>0</v>
      </c>
      <c r="N220">
        <v>0</v>
      </c>
    </row>
    <row r="221" spans="1:14" x14ac:dyDescent="0.25">
      <c r="A221" t="s">
        <v>4455</v>
      </c>
      <c r="B221" t="s">
        <v>74</v>
      </c>
      <c r="C221" t="s">
        <v>167</v>
      </c>
      <c r="D221" t="s">
        <v>4245</v>
      </c>
      <c r="E221">
        <v>0</v>
      </c>
      <c r="F221">
        <v>0</v>
      </c>
      <c r="G221">
        <v>0</v>
      </c>
      <c r="H221">
        <v>0</v>
      </c>
      <c r="I221">
        <v>0</v>
      </c>
      <c r="J221">
        <v>47</v>
      </c>
      <c r="K221">
        <v>0</v>
      </c>
      <c r="L221">
        <v>0</v>
      </c>
      <c r="M221">
        <v>0</v>
      </c>
      <c r="N221">
        <v>0</v>
      </c>
    </row>
    <row r="222" spans="1:14" x14ac:dyDescent="0.25">
      <c r="A222" t="s">
        <v>4456</v>
      </c>
      <c r="B222" t="s">
        <v>74</v>
      </c>
      <c r="C222" t="s">
        <v>167</v>
      </c>
      <c r="D222" t="s">
        <v>394</v>
      </c>
      <c r="E222">
        <v>0</v>
      </c>
      <c r="F222">
        <v>0</v>
      </c>
      <c r="G222">
        <v>0</v>
      </c>
      <c r="H222">
        <v>0</v>
      </c>
      <c r="I222">
        <v>0</v>
      </c>
      <c r="J222">
        <v>0</v>
      </c>
      <c r="K222">
        <v>38</v>
      </c>
      <c r="L222">
        <v>38</v>
      </c>
      <c r="M222">
        <v>0</v>
      </c>
      <c r="N222">
        <v>0</v>
      </c>
    </row>
    <row r="223" spans="1:14" x14ac:dyDescent="0.25">
      <c r="A223" t="s">
        <v>4457</v>
      </c>
      <c r="B223" t="s">
        <v>74</v>
      </c>
      <c r="C223" t="s">
        <v>167</v>
      </c>
      <c r="D223" t="s">
        <v>395</v>
      </c>
      <c r="E223">
        <v>0</v>
      </c>
      <c r="F223">
        <v>0</v>
      </c>
      <c r="G223">
        <v>0</v>
      </c>
      <c r="H223">
        <v>0</v>
      </c>
      <c r="I223">
        <v>0</v>
      </c>
      <c r="J223">
        <v>0</v>
      </c>
      <c r="K223">
        <v>30</v>
      </c>
      <c r="L223">
        <v>30</v>
      </c>
      <c r="M223">
        <v>0</v>
      </c>
      <c r="N223">
        <v>0</v>
      </c>
    </row>
    <row r="224" spans="1:14" x14ac:dyDescent="0.25">
      <c r="A224" t="s">
        <v>4458</v>
      </c>
      <c r="B224" t="s">
        <v>74</v>
      </c>
      <c r="C224" t="s">
        <v>168</v>
      </c>
      <c r="D224" t="s">
        <v>396</v>
      </c>
      <c r="E224">
        <v>96</v>
      </c>
      <c r="F224">
        <v>20</v>
      </c>
      <c r="G224">
        <v>75</v>
      </c>
      <c r="H224">
        <v>0</v>
      </c>
      <c r="I224">
        <v>1</v>
      </c>
      <c r="J224">
        <v>3</v>
      </c>
      <c r="K224">
        <v>0</v>
      </c>
      <c r="L224">
        <v>0</v>
      </c>
      <c r="M224">
        <v>0</v>
      </c>
      <c r="N224">
        <v>0</v>
      </c>
    </row>
    <row r="225" spans="1:14" x14ac:dyDescent="0.25">
      <c r="A225" t="s">
        <v>4459</v>
      </c>
      <c r="B225" t="s">
        <v>74</v>
      </c>
      <c r="C225" t="s">
        <v>168</v>
      </c>
      <c r="D225" t="s">
        <v>4236</v>
      </c>
      <c r="E225">
        <v>99</v>
      </c>
      <c r="F225">
        <v>20</v>
      </c>
      <c r="G225">
        <v>78</v>
      </c>
      <c r="H225">
        <v>0</v>
      </c>
      <c r="I225">
        <v>1</v>
      </c>
      <c r="J225">
        <v>0</v>
      </c>
      <c r="K225">
        <v>0</v>
      </c>
      <c r="L225">
        <v>0</v>
      </c>
      <c r="M225">
        <v>0</v>
      </c>
      <c r="N225">
        <v>0</v>
      </c>
    </row>
    <row r="226" spans="1:14" x14ac:dyDescent="0.25">
      <c r="A226" t="s">
        <v>4460</v>
      </c>
      <c r="B226" t="s">
        <v>74</v>
      </c>
      <c r="C226" t="s">
        <v>168</v>
      </c>
      <c r="D226" t="s">
        <v>4238</v>
      </c>
      <c r="E226">
        <v>3</v>
      </c>
      <c r="F226">
        <v>0</v>
      </c>
      <c r="G226">
        <v>3</v>
      </c>
      <c r="H226">
        <v>0</v>
      </c>
      <c r="I226">
        <v>0</v>
      </c>
      <c r="J226">
        <v>96</v>
      </c>
      <c r="K226">
        <v>0</v>
      </c>
      <c r="L226">
        <v>0</v>
      </c>
      <c r="M226">
        <v>0</v>
      </c>
      <c r="N226">
        <v>0</v>
      </c>
    </row>
    <row r="227" spans="1:14" x14ac:dyDescent="0.25">
      <c r="A227" t="s">
        <v>4461</v>
      </c>
      <c r="B227" t="s">
        <v>74</v>
      </c>
      <c r="C227" t="s">
        <v>168</v>
      </c>
      <c r="D227" t="s">
        <v>397</v>
      </c>
      <c r="E227">
        <v>99</v>
      </c>
      <c r="F227">
        <v>20</v>
      </c>
      <c r="G227">
        <v>78</v>
      </c>
      <c r="H227">
        <v>0</v>
      </c>
      <c r="I227">
        <v>1</v>
      </c>
      <c r="J227">
        <v>0</v>
      </c>
      <c r="K227">
        <v>0</v>
      </c>
      <c r="L227">
        <v>0</v>
      </c>
      <c r="M227">
        <v>0</v>
      </c>
      <c r="N227">
        <v>0</v>
      </c>
    </row>
    <row r="228" spans="1:14" x14ac:dyDescent="0.25">
      <c r="A228" t="s">
        <v>4462</v>
      </c>
      <c r="B228" t="s">
        <v>74</v>
      </c>
      <c r="C228" t="s">
        <v>168</v>
      </c>
      <c r="D228" t="s">
        <v>398</v>
      </c>
      <c r="E228">
        <v>96</v>
      </c>
      <c r="F228">
        <v>20</v>
      </c>
      <c r="G228">
        <v>75</v>
      </c>
      <c r="H228">
        <v>0</v>
      </c>
      <c r="I228">
        <v>1</v>
      </c>
      <c r="J228">
        <v>3</v>
      </c>
      <c r="K228">
        <v>0</v>
      </c>
      <c r="L228">
        <v>0</v>
      </c>
      <c r="M228">
        <v>0</v>
      </c>
      <c r="N228">
        <v>0</v>
      </c>
    </row>
    <row r="229" spans="1:14" x14ac:dyDescent="0.25">
      <c r="A229" t="s">
        <v>4463</v>
      </c>
      <c r="B229" t="s">
        <v>74</v>
      </c>
      <c r="C229" t="s">
        <v>168</v>
      </c>
      <c r="D229" t="s">
        <v>4242</v>
      </c>
      <c r="E229">
        <v>3</v>
      </c>
      <c r="F229">
        <v>0</v>
      </c>
      <c r="G229">
        <v>3</v>
      </c>
      <c r="H229">
        <v>0</v>
      </c>
      <c r="I229">
        <v>0</v>
      </c>
      <c r="J229">
        <v>96</v>
      </c>
      <c r="K229">
        <v>0</v>
      </c>
      <c r="L229">
        <v>0</v>
      </c>
      <c r="M229">
        <v>0</v>
      </c>
      <c r="N229">
        <v>0</v>
      </c>
    </row>
    <row r="230" spans="1:14" x14ac:dyDescent="0.25">
      <c r="A230" t="s">
        <v>4464</v>
      </c>
      <c r="B230" t="s">
        <v>74</v>
      </c>
      <c r="C230" t="s">
        <v>168</v>
      </c>
      <c r="D230" t="s">
        <v>399</v>
      </c>
      <c r="E230">
        <v>96</v>
      </c>
      <c r="F230">
        <v>20</v>
      </c>
      <c r="G230">
        <v>75</v>
      </c>
      <c r="H230">
        <v>0</v>
      </c>
      <c r="I230">
        <v>1</v>
      </c>
      <c r="J230">
        <v>3</v>
      </c>
      <c r="K230">
        <v>0</v>
      </c>
      <c r="L230">
        <v>0</v>
      </c>
      <c r="M230">
        <v>0</v>
      </c>
      <c r="N230">
        <v>0</v>
      </c>
    </row>
    <row r="231" spans="1:14" x14ac:dyDescent="0.25">
      <c r="A231" t="s">
        <v>4465</v>
      </c>
      <c r="B231" t="s">
        <v>74</v>
      </c>
      <c r="C231" t="s">
        <v>168</v>
      </c>
      <c r="D231" t="s">
        <v>4245</v>
      </c>
      <c r="E231">
        <v>3</v>
      </c>
      <c r="F231">
        <v>0</v>
      </c>
      <c r="G231">
        <v>3</v>
      </c>
      <c r="H231">
        <v>0</v>
      </c>
      <c r="I231">
        <v>0</v>
      </c>
      <c r="J231">
        <v>96</v>
      </c>
      <c r="K231">
        <v>0</v>
      </c>
      <c r="L231">
        <v>0</v>
      </c>
      <c r="M231">
        <v>0</v>
      </c>
      <c r="N231">
        <v>0</v>
      </c>
    </row>
    <row r="232" spans="1:14" x14ac:dyDescent="0.25">
      <c r="A232" t="s">
        <v>4466</v>
      </c>
      <c r="B232" t="s">
        <v>74</v>
      </c>
      <c r="C232" t="s">
        <v>168</v>
      </c>
      <c r="D232" t="s">
        <v>394</v>
      </c>
      <c r="E232">
        <v>0</v>
      </c>
      <c r="F232">
        <v>0</v>
      </c>
      <c r="G232">
        <v>0</v>
      </c>
      <c r="H232">
        <v>0</v>
      </c>
      <c r="I232">
        <v>0</v>
      </c>
      <c r="J232">
        <v>0</v>
      </c>
      <c r="K232">
        <v>66</v>
      </c>
      <c r="L232">
        <v>66</v>
      </c>
      <c r="M232">
        <v>0</v>
      </c>
      <c r="N232">
        <v>0</v>
      </c>
    </row>
    <row r="233" spans="1:14" x14ac:dyDescent="0.25">
      <c r="A233" t="s">
        <v>4467</v>
      </c>
      <c r="B233" t="s">
        <v>74</v>
      </c>
      <c r="C233" t="s">
        <v>168</v>
      </c>
      <c r="D233" t="s">
        <v>395</v>
      </c>
      <c r="E233">
        <v>0</v>
      </c>
      <c r="F233">
        <v>0</v>
      </c>
      <c r="G233">
        <v>0</v>
      </c>
      <c r="H233">
        <v>0</v>
      </c>
      <c r="I233">
        <v>0</v>
      </c>
      <c r="J233">
        <v>0</v>
      </c>
      <c r="K233">
        <v>52</v>
      </c>
      <c r="L233">
        <v>52</v>
      </c>
      <c r="M233">
        <v>0</v>
      </c>
      <c r="N233">
        <v>0</v>
      </c>
    </row>
    <row r="234" spans="1:14" x14ac:dyDescent="0.25">
      <c r="A234" t="s">
        <v>4468</v>
      </c>
      <c r="B234" t="s">
        <v>74</v>
      </c>
      <c r="C234" t="s">
        <v>169</v>
      </c>
      <c r="D234" t="s">
        <v>396</v>
      </c>
      <c r="E234">
        <v>73</v>
      </c>
      <c r="F234">
        <v>16</v>
      </c>
      <c r="G234">
        <v>55</v>
      </c>
      <c r="H234">
        <v>1</v>
      </c>
      <c r="I234">
        <v>1</v>
      </c>
      <c r="J234">
        <v>1</v>
      </c>
      <c r="K234">
        <v>0</v>
      </c>
      <c r="L234">
        <v>0</v>
      </c>
      <c r="M234">
        <v>0</v>
      </c>
      <c r="N234">
        <v>0</v>
      </c>
    </row>
    <row r="235" spans="1:14" x14ac:dyDescent="0.25">
      <c r="A235" t="s">
        <v>4469</v>
      </c>
      <c r="B235" t="s">
        <v>74</v>
      </c>
      <c r="C235" t="s">
        <v>169</v>
      </c>
      <c r="D235" t="s">
        <v>4236</v>
      </c>
      <c r="E235">
        <v>74</v>
      </c>
      <c r="F235">
        <v>14</v>
      </c>
      <c r="G235">
        <v>59</v>
      </c>
      <c r="H235">
        <v>0</v>
      </c>
      <c r="I235">
        <v>1</v>
      </c>
      <c r="J235">
        <v>0</v>
      </c>
      <c r="K235">
        <v>0</v>
      </c>
      <c r="L235">
        <v>0</v>
      </c>
      <c r="M235">
        <v>0</v>
      </c>
      <c r="N235">
        <v>0</v>
      </c>
    </row>
    <row r="236" spans="1:14" x14ac:dyDescent="0.25">
      <c r="A236" t="s">
        <v>4470</v>
      </c>
      <c r="B236" t="s">
        <v>74</v>
      </c>
      <c r="C236" t="s">
        <v>169</v>
      </c>
      <c r="D236" t="s">
        <v>4238</v>
      </c>
      <c r="E236">
        <v>1</v>
      </c>
      <c r="F236">
        <v>1</v>
      </c>
      <c r="G236">
        <v>0</v>
      </c>
      <c r="H236">
        <v>0</v>
      </c>
      <c r="I236">
        <v>0</v>
      </c>
      <c r="J236">
        <v>73</v>
      </c>
      <c r="K236">
        <v>0</v>
      </c>
      <c r="L236">
        <v>0</v>
      </c>
      <c r="M236">
        <v>0</v>
      </c>
      <c r="N236">
        <v>0</v>
      </c>
    </row>
    <row r="237" spans="1:14" x14ac:dyDescent="0.25">
      <c r="A237" t="s">
        <v>4471</v>
      </c>
      <c r="B237" t="s">
        <v>74</v>
      </c>
      <c r="C237" t="s">
        <v>169</v>
      </c>
      <c r="D237" t="s">
        <v>397</v>
      </c>
      <c r="E237">
        <v>74</v>
      </c>
      <c r="F237">
        <v>13</v>
      </c>
      <c r="G237">
        <v>60</v>
      </c>
      <c r="H237">
        <v>0</v>
      </c>
      <c r="I237">
        <v>1</v>
      </c>
      <c r="J237">
        <v>0</v>
      </c>
      <c r="K237">
        <v>0</v>
      </c>
      <c r="L237">
        <v>0</v>
      </c>
      <c r="M237">
        <v>0</v>
      </c>
      <c r="N237">
        <v>0</v>
      </c>
    </row>
    <row r="238" spans="1:14" x14ac:dyDescent="0.25">
      <c r="A238" t="s">
        <v>4472</v>
      </c>
      <c r="B238" t="s">
        <v>74</v>
      </c>
      <c r="C238" t="s">
        <v>169</v>
      </c>
      <c r="D238" t="s">
        <v>398</v>
      </c>
      <c r="E238">
        <v>73</v>
      </c>
      <c r="F238">
        <v>14</v>
      </c>
      <c r="G238">
        <v>58</v>
      </c>
      <c r="H238">
        <v>0</v>
      </c>
      <c r="I238">
        <v>1</v>
      </c>
      <c r="J238">
        <v>1</v>
      </c>
      <c r="K238">
        <v>0</v>
      </c>
      <c r="L238">
        <v>0</v>
      </c>
      <c r="M238">
        <v>0</v>
      </c>
      <c r="N238">
        <v>0</v>
      </c>
    </row>
    <row r="239" spans="1:14" x14ac:dyDescent="0.25">
      <c r="A239" t="s">
        <v>4473</v>
      </c>
      <c r="B239" t="s">
        <v>74</v>
      </c>
      <c r="C239" t="s">
        <v>169</v>
      </c>
      <c r="D239" t="s">
        <v>4242</v>
      </c>
      <c r="E239">
        <v>1</v>
      </c>
      <c r="F239">
        <v>1</v>
      </c>
      <c r="G239">
        <v>0</v>
      </c>
      <c r="H239">
        <v>0</v>
      </c>
      <c r="I239">
        <v>0</v>
      </c>
      <c r="J239">
        <v>73</v>
      </c>
      <c r="K239">
        <v>0</v>
      </c>
      <c r="L239">
        <v>0</v>
      </c>
      <c r="M239">
        <v>0</v>
      </c>
      <c r="N239">
        <v>0</v>
      </c>
    </row>
    <row r="240" spans="1:14" x14ac:dyDescent="0.25">
      <c r="A240" t="s">
        <v>4474</v>
      </c>
      <c r="B240" t="s">
        <v>74</v>
      </c>
      <c r="C240" t="s">
        <v>169</v>
      </c>
      <c r="D240" t="s">
        <v>399</v>
      </c>
      <c r="E240">
        <v>73</v>
      </c>
      <c r="F240">
        <v>12</v>
      </c>
      <c r="G240">
        <v>60</v>
      </c>
      <c r="H240">
        <v>0</v>
      </c>
      <c r="I240">
        <v>1</v>
      </c>
      <c r="J240">
        <v>1</v>
      </c>
      <c r="K240">
        <v>0</v>
      </c>
      <c r="L240">
        <v>0</v>
      </c>
      <c r="M240">
        <v>0</v>
      </c>
      <c r="N240">
        <v>0</v>
      </c>
    </row>
    <row r="241" spans="1:14" x14ac:dyDescent="0.25">
      <c r="A241" t="s">
        <v>4475</v>
      </c>
      <c r="B241" t="s">
        <v>74</v>
      </c>
      <c r="C241" t="s">
        <v>169</v>
      </c>
      <c r="D241" t="s">
        <v>4245</v>
      </c>
      <c r="E241">
        <v>1</v>
      </c>
      <c r="F241">
        <v>1</v>
      </c>
      <c r="G241">
        <v>0</v>
      </c>
      <c r="H241">
        <v>0</v>
      </c>
      <c r="I241">
        <v>0</v>
      </c>
      <c r="J241">
        <v>73</v>
      </c>
      <c r="K241">
        <v>0</v>
      </c>
      <c r="L241">
        <v>0</v>
      </c>
      <c r="M241">
        <v>0</v>
      </c>
      <c r="N241">
        <v>0</v>
      </c>
    </row>
    <row r="242" spans="1:14" x14ac:dyDescent="0.25">
      <c r="A242" t="s">
        <v>4476</v>
      </c>
      <c r="B242" t="s">
        <v>74</v>
      </c>
      <c r="C242" t="s">
        <v>169</v>
      </c>
      <c r="D242" t="s">
        <v>394</v>
      </c>
      <c r="E242">
        <v>0</v>
      </c>
      <c r="F242">
        <v>0</v>
      </c>
      <c r="G242">
        <v>0</v>
      </c>
      <c r="H242">
        <v>0</v>
      </c>
      <c r="I242">
        <v>0</v>
      </c>
      <c r="J242">
        <v>0</v>
      </c>
      <c r="K242">
        <v>41</v>
      </c>
      <c r="L242">
        <v>41</v>
      </c>
      <c r="M242">
        <v>0</v>
      </c>
      <c r="N242">
        <v>0</v>
      </c>
    </row>
    <row r="243" spans="1:14" x14ac:dyDescent="0.25">
      <c r="A243" t="s">
        <v>4477</v>
      </c>
      <c r="B243" t="s">
        <v>74</v>
      </c>
      <c r="C243" t="s">
        <v>169</v>
      </c>
      <c r="D243" t="s">
        <v>395</v>
      </c>
      <c r="E243">
        <v>0</v>
      </c>
      <c r="F243">
        <v>0</v>
      </c>
      <c r="G243">
        <v>0</v>
      </c>
      <c r="H243">
        <v>0</v>
      </c>
      <c r="I243">
        <v>0</v>
      </c>
      <c r="J243">
        <v>0</v>
      </c>
      <c r="K243">
        <v>25</v>
      </c>
      <c r="L243">
        <v>25</v>
      </c>
      <c r="M243">
        <v>0</v>
      </c>
      <c r="N243">
        <v>0</v>
      </c>
    </row>
    <row r="244" spans="1:14" x14ac:dyDescent="0.25">
      <c r="A244" t="s">
        <v>4478</v>
      </c>
      <c r="B244" t="s">
        <v>74</v>
      </c>
      <c r="C244" t="s">
        <v>170</v>
      </c>
      <c r="D244" t="s">
        <v>396</v>
      </c>
      <c r="E244">
        <v>45</v>
      </c>
      <c r="F244">
        <v>10</v>
      </c>
      <c r="G244">
        <v>33</v>
      </c>
      <c r="H244">
        <v>0</v>
      </c>
      <c r="I244">
        <v>2</v>
      </c>
      <c r="J244">
        <v>0</v>
      </c>
      <c r="K244">
        <v>0</v>
      </c>
      <c r="L244">
        <v>0</v>
      </c>
      <c r="M244">
        <v>0</v>
      </c>
      <c r="N244">
        <v>0</v>
      </c>
    </row>
    <row r="245" spans="1:14" x14ac:dyDescent="0.25">
      <c r="A245" t="s">
        <v>4479</v>
      </c>
      <c r="B245" t="s">
        <v>74</v>
      </c>
      <c r="C245" t="s">
        <v>170</v>
      </c>
      <c r="D245" t="s">
        <v>4236</v>
      </c>
      <c r="E245">
        <v>45</v>
      </c>
      <c r="F245">
        <v>10</v>
      </c>
      <c r="G245">
        <v>33</v>
      </c>
      <c r="H245">
        <v>0</v>
      </c>
      <c r="I245">
        <v>2</v>
      </c>
      <c r="J245">
        <v>0</v>
      </c>
      <c r="K245">
        <v>0</v>
      </c>
      <c r="L245">
        <v>0</v>
      </c>
      <c r="M245">
        <v>0</v>
      </c>
      <c r="N245">
        <v>0</v>
      </c>
    </row>
    <row r="246" spans="1:14" x14ac:dyDescent="0.25">
      <c r="A246" t="s">
        <v>4480</v>
      </c>
      <c r="B246" t="s">
        <v>74</v>
      </c>
      <c r="C246" t="s">
        <v>170</v>
      </c>
      <c r="D246" t="s">
        <v>4238</v>
      </c>
      <c r="E246">
        <v>0</v>
      </c>
      <c r="F246">
        <v>0</v>
      </c>
      <c r="G246">
        <v>0</v>
      </c>
      <c r="H246">
        <v>0</v>
      </c>
      <c r="I246">
        <v>0</v>
      </c>
      <c r="J246">
        <v>45</v>
      </c>
      <c r="K246">
        <v>0</v>
      </c>
      <c r="L246">
        <v>0</v>
      </c>
      <c r="M246">
        <v>0</v>
      </c>
      <c r="N246">
        <v>0</v>
      </c>
    </row>
    <row r="247" spans="1:14" x14ac:dyDescent="0.25">
      <c r="A247" t="s">
        <v>4481</v>
      </c>
      <c r="B247" t="s">
        <v>74</v>
      </c>
      <c r="C247" t="s">
        <v>170</v>
      </c>
      <c r="D247" t="s">
        <v>397</v>
      </c>
      <c r="E247">
        <v>45</v>
      </c>
      <c r="F247">
        <v>10</v>
      </c>
      <c r="G247">
        <v>33</v>
      </c>
      <c r="H247">
        <v>0</v>
      </c>
      <c r="I247">
        <v>2</v>
      </c>
      <c r="J247">
        <v>0</v>
      </c>
      <c r="K247">
        <v>0</v>
      </c>
      <c r="L247">
        <v>0</v>
      </c>
      <c r="M247">
        <v>0</v>
      </c>
      <c r="N247">
        <v>0</v>
      </c>
    </row>
    <row r="248" spans="1:14" x14ac:dyDescent="0.25">
      <c r="A248" t="s">
        <v>4482</v>
      </c>
      <c r="B248" t="s">
        <v>74</v>
      </c>
      <c r="C248" t="s">
        <v>170</v>
      </c>
      <c r="D248" t="s">
        <v>398</v>
      </c>
      <c r="E248">
        <v>45</v>
      </c>
      <c r="F248">
        <v>10</v>
      </c>
      <c r="G248">
        <v>33</v>
      </c>
      <c r="H248">
        <v>0</v>
      </c>
      <c r="I248">
        <v>2</v>
      </c>
      <c r="J248">
        <v>0</v>
      </c>
      <c r="K248">
        <v>0</v>
      </c>
      <c r="L248">
        <v>0</v>
      </c>
      <c r="M248">
        <v>0</v>
      </c>
      <c r="N248">
        <v>0</v>
      </c>
    </row>
    <row r="249" spans="1:14" x14ac:dyDescent="0.25">
      <c r="A249" t="s">
        <v>4483</v>
      </c>
      <c r="B249" t="s">
        <v>74</v>
      </c>
      <c r="C249" t="s">
        <v>170</v>
      </c>
      <c r="D249" t="s">
        <v>4242</v>
      </c>
      <c r="E249">
        <v>0</v>
      </c>
      <c r="F249">
        <v>0</v>
      </c>
      <c r="G249">
        <v>0</v>
      </c>
      <c r="H249">
        <v>0</v>
      </c>
      <c r="I249">
        <v>0</v>
      </c>
      <c r="J249">
        <v>45</v>
      </c>
      <c r="K249">
        <v>0</v>
      </c>
      <c r="L249">
        <v>0</v>
      </c>
      <c r="M249">
        <v>0</v>
      </c>
      <c r="N249">
        <v>0</v>
      </c>
    </row>
    <row r="250" spans="1:14" x14ac:dyDescent="0.25">
      <c r="A250" t="s">
        <v>4484</v>
      </c>
      <c r="B250" t="s">
        <v>74</v>
      </c>
      <c r="C250" t="s">
        <v>170</v>
      </c>
      <c r="D250" t="s">
        <v>399</v>
      </c>
      <c r="E250">
        <v>45</v>
      </c>
      <c r="F250">
        <v>10</v>
      </c>
      <c r="G250">
        <v>33</v>
      </c>
      <c r="H250">
        <v>0</v>
      </c>
      <c r="I250">
        <v>2</v>
      </c>
      <c r="J250">
        <v>0</v>
      </c>
      <c r="K250">
        <v>0</v>
      </c>
      <c r="L250">
        <v>0</v>
      </c>
      <c r="M250">
        <v>0</v>
      </c>
      <c r="N250">
        <v>0</v>
      </c>
    </row>
    <row r="251" spans="1:14" x14ac:dyDescent="0.25">
      <c r="A251" t="s">
        <v>4485</v>
      </c>
      <c r="B251" t="s">
        <v>74</v>
      </c>
      <c r="C251" t="s">
        <v>170</v>
      </c>
      <c r="D251" t="s">
        <v>4245</v>
      </c>
      <c r="E251">
        <v>0</v>
      </c>
      <c r="F251">
        <v>0</v>
      </c>
      <c r="G251">
        <v>0</v>
      </c>
      <c r="H251">
        <v>0</v>
      </c>
      <c r="I251">
        <v>0</v>
      </c>
      <c r="J251">
        <v>45</v>
      </c>
      <c r="K251">
        <v>0</v>
      </c>
      <c r="L251">
        <v>0</v>
      </c>
      <c r="M251">
        <v>0</v>
      </c>
      <c r="N251">
        <v>0</v>
      </c>
    </row>
    <row r="252" spans="1:14" x14ac:dyDescent="0.25">
      <c r="A252" t="s">
        <v>4486</v>
      </c>
      <c r="B252" t="s">
        <v>74</v>
      </c>
      <c r="C252" t="s">
        <v>170</v>
      </c>
      <c r="D252" t="s">
        <v>394</v>
      </c>
      <c r="E252">
        <v>0</v>
      </c>
      <c r="F252">
        <v>0</v>
      </c>
      <c r="G252">
        <v>0</v>
      </c>
      <c r="H252">
        <v>0</v>
      </c>
      <c r="I252">
        <v>0</v>
      </c>
      <c r="J252">
        <v>0</v>
      </c>
      <c r="K252">
        <v>32</v>
      </c>
      <c r="L252">
        <v>32</v>
      </c>
      <c r="M252">
        <v>0</v>
      </c>
      <c r="N252">
        <v>0</v>
      </c>
    </row>
    <row r="253" spans="1:14" x14ac:dyDescent="0.25">
      <c r="A253" t="s">
        <v>4487</v>
      </c>
      <c r="B253" t="s">
        <v>74</v>
      </c>
      <c r="C253" t="s">
        <v>170</v>
      </c>
      <c r="D253" t="s">
        <v>395</v>
      </c>
      <c r="E253">
        <v>0</v>
      </c>
      <c r="F253">
        <v>0</v>
      </c>
      <c r="G253">
        <v>0</v>
      </c>
      <c r="H253">
        <v>0</v>
      </c>
      <c r="I253">
        <v>0</v>
      </c>
      <c r="J253">
        <v>0</v>
      </c>
      <c r="K253">
        <v>29</v>
      </c>
      <c r="L253">
        <v>29</v>
      </c>
      <c r="M253">
        <v>0</v>
      </c>
      <c r="N253">
        <v>0</v>
      </c>
    </row>
    <row r="254" spans="1:14" x14ac:dyDescent="0.25">
      <c r="A254" t="s">
        <v>4488</v>
      </c>
      <c r="B254" t="s">
        <v>74</v>
      </c>
      <c r="C254" t="s">
        <v>171</v>
      </c>
      <c r="D254" t="s">
        <v>396</v>
      </c>
      <c r="E254">
        <v>190</v>
      </c>
      <c r="F254">
        <v>38</v>
      </c>
      <c r="G254">
        <v>149</v>
      </c>
      <c r="H254">
        <v>3</v>
      </c>
      <c r="I254">
        <v>0</v>
      </c>
      <c r="J254">
        <v>7</v>
      </c>
      <c r="K254">
        <v>0</v>
      </c>
      <c r="L254">
        <v>0</v>
      </c>
      <c r="M254">
        <v>0</v>
      </c>
      <c r="N254">
        <v>0</v>
      </c>
    </row>
    <row r="255" spans="1:14" x14ac:dyDescent="0.25">
      <c r="A255" t="s">
        <v>4489</v>
      </c>
      <c r="B255" t="s">
        <v>74</v>
      </c>
      <c r="C255" t="s">
        <v>171</v>
      </c>
      <c r="D255" t="s">
        <v>4236</v>
      </c>
      <c r="E255">
        <v>197</v>
      </c>
      <c r="F255">
        <v>28</v>
      </c>
      <c r="G255">
        <v>167</v>
      </c>
      <c r="H255">
        <v>2</v>
      </c>
      <c r="I255">
        <v>0</v>
      </c>
      <c r="J255">
        <v>0</v>
      </c>
      <c r="K255">
        <v>0</v>
      </c>
      <c r="L255">
        <v>0</v>
      </c>
      <c r="M255">
        <v>0</v>
      </c>
      <c r="N255">
        <v>0</v>
      </c>
    </row>
    <row r="256" spans="1:14" x14ac:dyDescent="0.25">
      <c r="A256" t="s">
        <v>4490</v>
      </c>
      <c r="B256" t="s">
        <v>74</v>
      </c>
      <c r="C256" t="s">
        <v>171</v>
      </c>
      <c r="D256" t="s">
        <v>4238</v>
      </c>
      <c r="E256">
        <v>7</v>
      </c>
      <c r="F256">
        <v>1</v>
      </c>
      <c r="G256">
        <v>6</v>
      </c>
      <c r="H256">
        <v>0</v>
      </c>
      <c r="I256">
        <v>0</v>
      </c>
      <c r="J256">
        <v>190</v>
      </c>
      <c r="K256">
        <v>0</v>
      </c>
      <c r="L256">
        <v>0</v>
      </c>
      <c r="M256">
        <v>0</v>
      </c>
      <c r="N256">
        <v>0</v>
      </c>
    </row>
    <row r="257" spans="1:14" x14ac:dyDescent="0.25">
      <c r="A257" t="s">
        <v>4491</v>
      </c>
      <c r="B257" t="s">
        <v>74</v>
      </c>
      <c r="C257" t="s">
        <v>171</v>
      </c>
      <c r="D257" t="s">
        <v>397</v>
      </c>
      <c r="E257">
        <v>197</v>
      </c>
      <c r="F257">
        <v>28</v>
      </c>
      <c r="G257">
        <v>166</v>
      </c>
      <c r="H257">
        <v>3</v>
      </c>
      <c r="I257">
        <v>0</v>
      </c>
      <c r="J257">
        <v>0</v>
      </c>
      <c r="K257">
        <v>0</v>
      </c>
      <c r="L257">
        <v>0</v>
      </c>
      <c r="M257">
        <v>0</v>
      </c>
      <c r="N257">
        <v>0</v>
      </c>
    </row>
    <row r="258" spans="1:14" x14ac:dyDescent="0.25">
      <c r="A258" t="s">
        <v>4492</v>
      </c>
      <c r="B258" t="s">
        <v>74</v>
      </c>
      <c r="C258" t="s">
        <v>171</v>
      </c>
      <c r="D258" t="s">
        <v>398</v>
      </c>
      <c r="E258">
        <v>190</v>
      </c>
      <c r="F258">
        <v>30</v>
      </c>
      <c r="G258">
        <v>157</v>
      </c>
      <c r="H258">
        <v>3</v>
      </c>
      <c r="I258">
        <v>0</v>
      </c>
      <c r="J258">
        <v>7</v>
      </c>
      <c r="K258">
        <v>0</v>
      </c>
      <c r="L258">
        <v>0</v>
      </c>
      <c r="M258">
        <v>0</v>
      </c>
      <c r="N258">
        <v>0</v>
      </c>
    </row>
    <row r="259" spans="1:14" x14ac:dyDescent="0.25">
      <c r="A259" t="s">
        <v>4493</v>
      </c>
      <c r="B259" t="s">
        <v>74</v>
      </c>
      <c r="C259" t="s">
        <v>171</v>
      </c>
      <c r="D259" t="s">
        <v>4242</v>
      </c>
      <c r="E259">
        <v>7</v>
      </c>
      <c r="F259">
        <v>1</v>
      </c>
      <c r="G259">
        <v>6</v>
      </c>
      <c r="H259">
        <v>0</v>
      </c>
      <c r="I259">
        <v>0</v>
      </c>
      <c r="J259">
        <v>190</v>
      </c>
      <c r="K259">
        <v>0</v>
      </c>
      <c r="L259">
        <v>0</v>
      </c>
      <c r="M259">
        <v>0</v>
      </c>
      <c r="N259">
        <v>0</v>
      </c>
    </row>
    <row r="260" spans="1:14" x14ac:dyDescent="0.25">
      <c r="A260" t="s">
        <v>4494</v>
      </c>
      <c r="B260" t="s">
        <v>74</v>
      </c>
      <c r="C260" t="s">
        <v>171</v>
      </c>
      <c r="D260" t="s">
        <v>399</v>
      </c>
      <c r="E260">
        <v>190</v>
      </c>
      <c r="F260">
        <v>27</v>
      </c>
      <c r="G260">
        <v>160</v>
      </c>
      <c r="H260">
        <v>3</v>
      </c>
      <c r="I260">
        <v>0</v>
      </c>
      <c r="J260">
        <v>7</v>
      </c>
      <c r="K260">
        <v>0</v>
      </c>
      <c r="L260">
        <v>0</v>
      </c>
      <c r="M260">
        <v>0</v>
      </c>
      <c r="N260">
        <v>0</v>
      </c>
    </row>
    <row r="261" spans="1:14" x14ac:dyDescent="0.25">
      <c r="A261" t="s">
        <v>4495</v>
      </c>
      <c r="B261" t="s">
        <v>74</v>
      </c>
      <c r="C261" t="s">
        <v>171</v>
      </c>
      <c r="D261" t="s">
        <v>4245</v>
      </c>
      <c r="E261">
        <v>7</v>
      </c>
      <c r="F261">
        <v>1</v>
      </c>
      <c r="G261">
        <v>6</v>
      </c>
      <c r="H261">
        <v>0</v>
      </c>
      <c r="I261">
        <v>0</v>
      </c>
      <c r="J261">
        <v>190</v>
      </c>
      <c r="K261">
        <v>0</v>
      </c>
      <c r="L261">
        <v>0</v>
      </c>
      <c r="M261">
        <v>0</v>
      </c>
      <c r="N261">
        <v>0</v>
      </c>
    </row>
    <row r="262" spans="1:14" x14ac:dyDescent="0.25">
      <c r="A262" t="s">
        <v>4496</v>
      </c>
      <c r="B262" t="s">
        <v>74</v>
      </c>
      <c r="C262" t="s">
        <v>171</v>
      </c>
      <c r="D262" t="s">
        <v>394</v>
      </c>
      <c r="E262">
        <v>0</v>
      </c>
      <c r="F262">
        <v>0</v>
      </c>
      <c r="G262">
        <v>0</v>
      </c>
      <c r="H262">
        <v>0</v>
      </c>
      <c r="I262">
        <v>0</v>
      </c>
      <c r="J262">
        <v>0</v>
      </c>
      <c r="K262">
        <v>143</v>
      </c>
      <c r="L262">
        <v>143</v>
      </c>
      <c r="M262">
        <v>0</v>
      </c>
      <c r="N262">
        <v>0</v>
      </c>
    </row>
    <row r="263" spans="1:14" x14ac:dyDescent="0.25">
      <c r="A263" t="s">
        <v>4497</v>
      </c>
      <c r="B263" t="s">
        <v>74</v>
      </c>
      <c r="C263" t="s">
        <v>171</v>
      </c>
      <c r="D263" t="s">
        <v>395</v>
      </c>
      <c r="E263">
        <v>0</v>
      </c>
      <c r="F263">
        <v>0</v>
      </c>
      <c r="G263">
        <v>0</v>
      </c>
      <c r="H263">
        <v>0</v>
      </c>
      <c r="I263">
        <v>0</v>
      </c>
      <c r="J263">
        <v>0</v>
      </c>
      <c r="K263">
        <v>116</v>
      </c>
      <c r="L263">
        <v>116</v>
      </c>
      <c r="M263">
        <v>0</v>
      </c>
      <c r="N263">
        <v>0</v>
      </c>
    </row>
    <row r="264" spans="1:14" x14ac:dyDescent="0.25">
      <c r="A264" t="s">
        <v>4498</v>
      </c>
      <c r="B264" t="s">
        <v>74</v>
      </c>
      <c r="C264" t="s">
        <v>172</v>
      </c>
      <c r="D264" t="s">
        <v>396</v>
      </c>
      <c r="E264">
        <v>69</v>
      </c>
      <c r="F264">
        <v>17</v>
      </c>
      <c r="G264">
        <v>51</v>
      </c>
      <c r="H264">
        <v>1</v>
      </c>
      <c r="I264">
        <v>0</v>
      </c>
      <c r="J264">
        <v>2</v>
      </c>
      <c r="K264">
        <v>0</v>
      </c>
      <c r="L264">
        <v>0</v>
      </c>
      <c r="M264">
        <v>0</v>
      </c>
      <c r="N264">
        <v>0</v>
      </c>
    </row>
    <row r="265" spans="1:14" x14ac:dyDescent="0.25">
      <c r="A265" t="s">
        <v>4499</v>
      </c>
      <c r="B265" t="s">
        <v>74</v>
      </c>
      <c r="C265" t="s">
        <v>172</v>
      </c>
      <c r="D265" t="s">
        <v>4236</v>
      </c>
      <c r="E265">
        <v>71</v>
      </c>
      <c r="F265">
        <v>16</v>
      </c>
      <c r="G265">
        <v>54</v>
      </c>
      <c r="H265">
        <v>1</v>
      </c>
      <c r="I265">
        <v>0</v>
      </c>
      <c r="J265">
        <v>0</v>
      </c>
      <c r="K265">
        <v>0</v>
      </c>
      <c r="L265">
        <v>0</v>
      </c>
      <c r="M265">
        <v>0</v>
      </c>
      <c r="N265">
        <v>0</v>
      </c>
    </row>
    <row r="266" spans="1:14" x14ac:dyDescent="0.25">
      <c r="A266" t="s">
        <v>4500</v>
      </c>
      <c r="B266" t="s">
        <v>74</v>
      </c>
      <c r="C266" t="s">
        <v>172</v>
      </c>
      <c r="D266" t="s">
        <v>4238</v>
      </c>
      <c r="E266">
        <v>2</v>
      </c>
      <c r="F266">
        <v>0</v>
      </c>
      <c r="G266">
        <v>2</v>
      </c>
      <c r="H266">
        <v>0</v>
      </c>
      <c r="I266">
        <v>0</v>
      </c>
      <c r="J266">
        <v>69</v>
      </c>
      <c r="K266">
        <v>0</v>
      </c>
      <c r="L266">
        <v>0</v>
      </c>
      <c r="M266">
        <v>0</v>
      </c>
      <c r="N266">
        <v>0</v>
      </c>
    </row>
    <row r="267" spans="1:14" x14ac:dyDescent="0.25">
      <c r="A267" t="s">
        <v>4501</v>
      </c>
      <c r="B267" t="s">
        <v>74</v>
      </c>
      <c r="C267" t="s">
        <v>172</v>
      </c>
      <c r="D267" t="s">
        <v>397</v>
      </c>
      <c r="E267">
        <v>71</v>
      </c>
      <c r="F267">
        <v>16</v>
      </c>
      <c r="G267">
        <v>54</v>
      </c>
      <c r="H267">
        <v>1</v>
      </c>
      <c r="I267">
        <v>0</v>
      </c>
      <c r="J267">
        <v>0</v>
      </c>
      <c r="K267">
        <v>0</v>
      </c>
      <c r="L267">
        <v>0</v>
      </c>
      <c r="M267">
        <v>0</v>
      </c>
      <c r="N267">
        <v>0</v>
      </c>
    </row>
    <row r="268" spans="1:14" x14ac:dyDescent="0.25">
      <c r="A268" t="s">
        <v>4502</v>
      </c>
      <c r="B268" t="s">
        <v>74</v>
      </c>
      <c r="C268" t="s">
        <v>172</v>
      </c>
      <c r="D268" t="s">
        <v>398</v>
      </c>
      <c r="E268">
        <v>69</v>
      </c>
      <c r="F268">
        <v>17</v>
      </c>
      <c r="G268">
        <v>51</v>
      </c>
      <c r="H268">
        <v>1</v>
      </c>
      <c r="I268">
        <v>0</v>
      </c>
      <c r="J268">
        <v>2</v>
      </c>
      <c r="K268">
        <v>0</v>
      </c>
      <c r="L268">
        <v>0</v>
      </c>
      <c r="M268">
        <v>0</v>
      </c>
      <c r="N268">
        <v>0</v>
      </c>
    </row>
    <row r="269" spans="1:14" x14ac:dyDescent="0.25">
      <c r="A269" t="s">
        <v>4503</v>
      </c>
      <c r="B269" t="s">
        <v>74</v>
      </c>
      <c r="C269" t="s">
        <v>172</v>
      </c>
      <c r="D269" t="s">
        <v>4242</v>
      </c>
      <c r="E269">
        <v>2</v>
      </c>
      <c r="F269">
        <v>0</v>
      </c>
      <c r="G269">
        <v>2</v>
      </c>
      <c r="H269">
        <v>0</v>
      </c>
      <c r="I269">
        <v>0</v>
      </c>
      <c r="J269">
        <v>69</v>
      </c>
      <c r="K269">
        <v>0</v>
      </c>
      <c r="L269">
        <v>0</v>
      </c>
      <c r="M269">
        <v>0</v>
      </c>
      <c r="N269">
        <v>0</v>
      </c>
    </row>
    <row r="270" spans="1:14" x14ac:dyDescent="0.25">
      <c r="A270" t="s">
        <v>4504</v>
      </c>
      <c r="B270" t="s">
        <v>74</v>
      </c>
      <c r="C270" t="s">
        <v>172</v>
      </c>
      <c r="D270" t="s">
        <v>399</v>
      </c>
      <c r="E270">
        <v>69</v>
      </c>
      <c r="F270">
        <v>16</v>
      </c>
      <c r="G270">
        <v>52</v>
      </c>
      <c r="H270">
        <v>1</v>
      </c>
      <c r="I270">
        <v>0</v>
      </c>
      <c r="J270">
        <v>2</v>
      </c>
      <c r="K270">
        <v>0</v>
      </c>
      <c r="L270">
        <v>0</v>
      </c>
      <c r="M270">
        <v>0</v>
      </c>
      <c r="N270">
        <v>0</v>
      </c>
    </row>
    <row r="271" spans="1:14" x14ac:dyDescent="0.25">
      <c r="A271" t="s">
        <v>4505</v>
      </c>
      <c r="B271" t="s">
        <v>74</v>
      </c>
      <c r="C271" t="s">
        <v>172</v>
      </c>
      <c r="D271" t="s">
        <v>4245</v>
      </c>
      <c r="E271">
        <v>2</v>
      </c>
      <c r="F271">
        <v>0</v>
      </c>
      <c r="G271">
        <v>2</v>
      </c>
      <c r="H271">
        <v>0</v>
      </c>
      <c r="I271">
        <v>0</v>
      </c>
      <c r="J271">
        <v>69</v>
      </c>
      <c r="K271">
        <v>0</v>
      </c>
      <c r="L271">
        <v>0</v>
      </c>
      <c r="M271">
        <v>0</v>
      </c>
      <c r="N271">
        <v>0</v>
      </c>
    </row>
    <row r="272" spans="1:14" x14ac:dyDescent="0.25">
      <c r="A272" t="s">
        <v>4506</v>
      </c>
      <c r="B272" t="s">
        <v>74</v>
      </c>
      <c r="C272" t="s">
        <v>172</v>
      </c>
      <c r="D272" t="s">
        <v>394</v>
      </c>
      <c r="E272">
        <v>0</v>
      </c>
      <c r="F272">
        <v>0</v>
      </c>
      <c r="G272">
        <v>0</v>
      </c>
      <c r="H272">
        <v>0</v>
      </c>
      <c r="I272">
        <v>0</v>
      </c>
      <c r="J272">
        <v>0</v>
      </c>
      <c r="K272">
        <v>55</v>
      </c>
      <c r="L272">
        <v>54</v>
      </c>
      <c r="M272">
        <v>1</v>
      </c>
      <c r="N272">
        <v>0</v>
      </c>
    </row>
    <row r="273" spans="1:14" x14ac:dyDescent="0.25">
      <c r="A273" t="s">
        <v>4507</v>
      </c>
      <c r="B273" t="s">
        <v>74</v>
      </c>
      <c r="C273" t="s">
        <v>172</v>
      </c>
      <c r="D273" t="s">
        <v>395</v>
      </c>
      <c r="E273">
        <v>0</v>
      </c>
      <c r="F273">
        <v>0</v>
      </c>
      <c r="G273">
        <v>0</v>
      </c>
      <c r="H273">
        <v>0</v>
      </c>
      <c r="I273">
        <v>0</v>
      </c>
      <c r="J273">
        <v>0</v>
      </c>
      <c r="K273">
        <v>44</v>
      </c>
      <c r="L273">
        <v>44</v>
      </c>
      <c r="M273">
        <v>0</v>
      </c>
      <c r="N273">
        <v>0</v>
      </c>
    </row>
    <row r="274" spans="1:14" x14ac:dyDescent="0.25">
      <c r="A274" t="s">
        <v>4508</v>
      </c>
      <c r="B274" t="s">
        <v>74</v>
      </c>
      <c r="C274" t="s">
        <v>246</v>
      </c>
      <c r="D274" t="s">
        <v>396</v>
      </c>
      <c r="E274">
        <v>2</v>
      </c>
      <c r="F274">
        <v>0</v>
      </c>
      <c r="G274">
        <v>2</v>
      </c>
      <c r="H274">
        <v>0</v>
      </c>
      <c r="I274">
        <v>0</v>
      </c>
      <c r="J274">
        <v>0</v>
      </c>
      <c r="K274">
        <v>0</v>
      </c>
      <c r="L274">
        <v>0</v>
      </c>
      <c r="M274">
        <v>0</v>
      </c>
      <c r="N274">
        <v>0</v>
      </c>
    </row>
    <row r="275" spans="1:14" x14ac:dyDescent="0.25">
      <c r="A275" t="s">
        <v>4509</v>
      </c>
      <c r="B275" t="s">
        <v>74</v>
      </c>
      <c r="C275" t="s">
        <v>246</v>
      </c>
      <c r="D275" t="s">
        <v>4236</v>
      </c>
      <c r="E275">
        <v>2</v>
      </c>
      <c r="F275">
        <v>0</v>
      </c>
      <c r="G275">
        <v>2</v>
      </c>
      <c r="H275">
        <v>0</v>
      </c>
      <c r="I275">
        <v>0</v>
      </c>
      <c r="J275">
        <v>0</v>
      </c>
      <c r="K275">
        <v>0</v>
      </c>
      <c r="L275">
        <v>0</v>
      </c>
      <c r="M275">
        <v>0</v>
      </c>
      <c r="N275">
        <v>0</v>
      </c>
    </row>
    <row r="276" spans="1:14" x14ac:dyDescent="0.25">
      <c r="A276" t="s">
        <v>4510</v>
      </c>
      <c r="B276" t="s">
        <v>74</v>
      </c>
      <c r="C276" t="s">
        <v>246</v>
      </c>
      <c r="D276" t="s">
        <v>4238</v>
      </c>
      <c r="E276">
        <v>0</v>
      </c>
      <c r="F276">
        <v>0</v>
      </c>
      <c r="G276">
        <v>0</v>
      </c>
      <c r="H276">
        <v>0</v>
      </c>
      <c r="I276">
        <v>0</v>
      </c>
      <c r="J276">
        <v>2</v>
      </c>
      <c r="K276">
        <v>0</v>
      </c>
      <c r="L276">
        <v>0</v>
      </c>
      <c r="M276">
        <v>0</v>
      </c>
      <c r="N276">
        <v>0</v>
      </c>
    </row>
    <row r="277" spans="1:14" x14ac:dyDescent="0.25">
      <c r="A277" t="s">
        <v>4511</v>
      </c>
      <c r="B277" t="s">
        <v>74</v>
      </c>
      <c r="C277" t="s">
        <v>246</v>
      </c>
      <c r="D277" t="s">
        <v>397</v>
      </c>
      <c r="E277">
        <v>2</v>
      </c>
      <c r="F277">
        <v>0</v>
      </c>
      <c r="G277">
        <v>2</v>
      </c>
      <c r="H277">
        <v>0</v>
      </c>
      <c r="I277">
        <v>0</v>
      </c>
      <c r="J277">
        <v>0</v>
      </c>
      <c r="K277">
        <v>0</v>
      </c>
      <c r="L277">
        <v>0</v>
      </c>
      <c r="M277">
        <v>0</v>
      </c>
      <c r="N277">
        <v>0</v>
      </c>
    </row>
    <row r="278" spans="1:14" x14ac:dyDescent="0.25">
      <c r="A278" t="s">
        <v>4512</v>
      </c>
      <c r="B278" t="s">
        <v>74</v>
      </c>
      <c r="C278" t="s">
        <v>246</v>
      </c>
      <c r="D278" t="s">
        <v>398</v>
      </c>
      <c r="E278">
        <v>2</v>
      </c>
      <c r="F278">
        <v>0</v>
      </c>
      <c r="G278">
        <v>2</v>
      </c>
      <c r="H278">
        <v>0</v>
      </c>
      <c r="I278">
        <v>0</v>
      </c>
      <c r="J278">
        <v>0</v>
      </c>
      <c r="K278">
        <v>0</v>
      </c>
      <c r="L278">
        <v>0</v>
      </c>
      <c r="M278">
        <v>0</v>
      </c>
      <c r="N278">
        <v>0</v>
      </c>
    </row>
    <row r="279" spans="1:14" x14ac:dyDescent="0.25">
      <c r="A279" t="s">
        <v>4513</v>
      </c>
      <c r="B279" t="s">
        <v>74</v>
      </c>
      <c r="C279" t="s">
        <v>246</v>
      </c>
      <c r="D279" t="s">
        <v>4242</v>
      </c>
      <c r="E279">
        <v>0</v>
      </c>
      <c r="F279">
        <v>0</v>
      </c>
      <c r="G279">
        <v>0</v>
      </c>
      <c r="H279">
        <v>0</v>
      </c>
      <c r="I279">
        <v>0</v>
      </c>
      <c r="J279">
        <v>2</v>
      </c>
      <c r="K279">
        <v>0</v>
      </c>
      <c r="L279">
        <v>0</v>
      </c>
      <c r="M279">
        <v>0</v>
      </c>
      <c r="N279">
        <v>0</v>
      </c>
    </row>
    <row r="280" spans="1:14" x14ac:dyDescent="0.25">
      <c r="A280" t="s">
        <v>4514</v>
      </c>
      <c r="B280" t="s">
        <v>74</v>
      </c>
      <c r="C280" t="s">
        <v>246</v>
      </c>
      <c r="D280" t="s">
        <v>399</v>
      </c>
      <c r="E280">
        <v>2</v>
      </c>
      <c r="F280">
        <v>0</v>
      </c>
      <c r="G280">
        <v>2</v>
      </c>
      <c r="H280">
        <v>0</v>
      </c>
      <c r="I280">
        <v>0</v>
      </c>
      <c r="J280">
        <v>0</v>
      </c>
      <c r="K280">
        <v>0</v>
      </c>
      <c r="L280">
        <v>0</v>
      </c>
      <c r="M280">
        <v>0</v>
      </c>
      <c r="N280">
        <v>0</v>
      </c>
    </row>
    <row r="281" spans="1:14" x14ac:dyDescent="0.25">
      <c r="A281" t="s">
        <v>4515</v>
      </c>
      <c r="B281" t="s">
        <v>74</v>
      </c>
      <c r="C281" t="s">
        <v>246</v>
      </c>
      <c r="D281" t="s">
        <v>4245</v>
      </c>
      <c r="E281">
        <v>0</v>
      </c>
      <c r="F281">
        <v>0</v>
      </c>
      <c r="G281">
        <v>0</v>
      </c>
      <c r="H281">
        <v>0</v>
      </c>
      <c r="I281">
        <v>0</v>
      </c>
      <c r="J281">
        <v>2</v>
      </c>
      <c r="K281">
        <v>0</v>
      </c>
      <c r="L281">
        <v>0</v>
      </c>
      <c r="M281">
        <v>0</v>
      </c>
      <c r="N281">
        <v>0</v>
      </c>
    </row>
    <row r="282" spans="1:14" x14ac:dyDescent="0.25">
      <c r="A282" t="s">
        <v>4516</v>
      </c>
      <c r="B282" t="s">
        <v>74</v>
      </c>
      <c r="C282" t="s">
        <v>246</v>
      </c>
      <c r="D282" t="s">
        <v>394</v>
      </c>
      <c r="E282">
        <v>0</v>
      </c>
      <c r="F282">
        <v>0</v>
      </c>
      <c r="G282">
        <v>0</v>
      </c>
      <c r="H282">
        <v>0</v>
      </c>
      <c r="I282">
        <v>0</v>
      </c>
      <c r="J282">
        <v>0</v>
      </c>
      <c r="K282">
        <v>2</v>
      </c>
      <c r="L282">
        <v>2</v>
      </c>
      <c r="M282">
        <v>0</v>
      </c>
      <c r="N282">
        <v>0</v>
      </c>
    </row>
    <row r="283" spans="1:14" x14ac:dyDescent="0.25">
      <c r="A283" t="s">
        <v>4517</v>
      </c>
      <c r="B283" t="s">
        <v>74</v>
      </c>
      <c r="C283" t="s">
        <v>246</v>
      </c>
      <c r="D283" t="s">
        <v>395</v>
      </c>
      <c r="E283">
        <v>0</v>
      </c>
      <c r="F283">
        <v>0</v>
      </c>
      <c r="G283">
        <v>0</v>
      </c>
      <c r="H283">
        <v>0</v>
      </c>
      <c r="I283">
        <v>0</v>
      </c>
      <c r="J283">
        <v>0</v>
      </c>
      <c r="K283">
        <v>2</v>
      </c>
      <c r="L283">
        <v>2</v>
      </c>
      <c r="M283">
        <v>0</v>
      </c>
      <c r="N283">
        <v>0</v>
      </c>
    </row>
    <row r="284" spans="1:14" x14ac:dyDescent="0.25">
      <c r="A284" t="s">
        <v>4518</v>
      </c>
      <c r="B284" t="s">
        <v>74</v>
      </c>
      <c r="C284" t="s">
        <v>173</v>
      </c>
      <c r="D284" t="s">
        <v>396</v>
      </c>
      <c r="E284">
        <v>59</v>
      </c>
      <c r="F284">
        <v>1</v>
      </c>
      <c r="G284">
        <v>57</v>
      </c>
      <c r="H284">
        <v>1</v>
      </c>
      <c r="I284">
        <v>0</v>
      </c>
      <c r="J284">
        <v>2</v>
      </c>
      <c r="K284">
        <v>0</v>
      </c>
      <c r="L284">
        <v>0</v>
      </c>
      <c r="M284">
        <v>0</v>
      </c>
      <c r="N284">
        <v>0</v>
      </c>
    </row>
    <row r="285" spans="1:14" x14ac:dyDescent="0.25">
      <c r="A285" t="s">
        <v>4519</v>
      </c>
      <c r="B285" t="s">
        <v>74</v>
      </c>
      <c r="C285" t="s">
        <v>173</v>
      </c>
      <c r="D285" t="s">
        <v>4236</v>
      </c>
      <c r="E285">
        <v>61</v>
      </c>
      <c r="F285">
        <v>1</v>
      </c>
      <c r="G285">
        <v>59</v>
      </c>
      <c r="H285">
        <v>1</v>
      </c>
      <c r="I285">
        <v>0</v>
      </c>
      <c r="J285">
        <v>0</v>
      </c>
      <c r="K285">
        <v>0</v>
      </c>
      <c r="L285">
        <v>0</v>
      </c>
      <c r="M285">
        <v>0</v>
      </c>
      <c r="N285">
        <v>0</v>
      </c>
    </row>
    <row r="286" spans="1:14" x14ac:dyDescent="0.25">
      <c r="A286" t="s">
        <v>4520</v>
      </c>
      <c r="B286" t="s">
        <v>74</v>
      </c>
      <c r="C286" t="s">
        <v>173</v>
      </c>
      <c r="D286" t="s">
        <v>4238</v>
      </c>
      <c r="E286">
        <v>2</v>
      </c>
      <c r="F286">
        <v>0</v>
      </c>
      <c r="G286">
        <v>2</v>
      </c>
      <c r="H286">
        <v>0</v>
      </c>
      <c r="I286">
        <v>0</v>
      </c>
      <c r="J286">
        <v>59</v>
      </c>
      <c r="K286">
        <v>0</v>
      </c>
      <c r="L286">
        <v>0</v>
      </c>
      <c r="M286">
        <v>0</v>
      </c>
      <c r="N286">
        <v>0</v>
      </c>
    </row>
    <row r="287" spans="1:14" x14ac:dyDescent="0.25">
      <c r="A287" t="s">
        <v>4521</v>
      </c>
      <c r="B287" t="s">
        <v>74</v>
      </c>
      <c r="C287" t="s">
        <v>173</v>
      </c>
      <c r="D287" t="s">
        <v>397</v>
      </c>
      <c r="E287">
        <v>61</v>
      </c>
      <c r="F287">
        <v>1</v>
      </c>
      <c r="G287">
        <v>59</v>
      </c>
      <c r="H287">
        <v>1</v>
      </c>
      <c r="I287">
        <v>0</v>
      </c>
      <c r="J287">
        <v>0</v>
      </c>
      <c r="K287">
        <v>0</v>
      </c>
      <c r="L287">
        <v>0</v>
      </c>
      <c r="M287">
        <v>0</v>
      </c>
      <c r="N287">
        <v>0</v>
      </c>
    </row>
    <row r="288" spans="1:14" x14ac:dyDescent="0.25">
      <c r="A288" t="s">
        <v>4522</v>
      </c>
      <c r="B288" t="s">
        <v>74</v>
      </c>
      <c r="C288" t="s">
        <v>173</v>
      </c>
      <c r="D288" t="s">
        <v>398</v>
      </c>
      <c r="E288">
        <v>59</v>
      </c>
      <c r="F288">
        <v>1</v>
      </c>
      <c r="G288">
        <v>57</v>
      </c>
      <c r="H288">
        <v>1</v>
      </c>
      <c r="I288">
        <v>0</v>
      </c>
      <c r="J288">
        <v>2</v>
      </c>
      <c r="K288">
        <v>0</v>
      </c>
      <c r="L288">
        <v>0</v>
      </c>
      <c r="M288">
        <v>0</v>
      </c>
      <c r="N288">
        <v>0</v>
      </c>
    </row>
    <row r="289" spans="1:14" x14ac:dyDescent="0.25">
      <c r="A289" t="s">
        <v>4523</v>
      </c>
      <c r="B289" t="s">
        <v>74</v>
      </c>
      <c r="C289" t="s">
        <v>173</v>
      </c>
      <c r="D289" t="s">
        <v>4242</v>
      </c>
      <c r="E289">
        <v>2</v>
      </c>
      <c r="F289">
        <v>1</v>
      </c>
      <c r="G289">
        <v>1</v>
      </c>
      <c r="H289">
        <v>0</v>
      </c>
      <c r="I289">
        <v>0</v>
      </c>
      <c r="J289">
        <v>59</v>
      </c>
      <c r="K289">
        <v>0</v>
      </c>
      <c r="L289">
        <v>0</v>
      </c>
      <c r="M289">
        <v>0</v>
      </c>
      <c r="N289">
        <v>0</v>
      </c>
    </row>
    <row r="290" spans="1:14" x14ac:dyDescent="0.25">
      <c r="A290" t="s">
        <v>4524</v>
      </c>
      <c r="B290" t="s">
        <v>74</v>
      </c>
      <c r="C290" t="s">
        <v>173</v>
      </c>
      <c r="D290" t="s">
        <v>399</v>
      </c>
      <c r="E290">
        <v>59</v>
      </c>
      <c r="F290">
        <v>1</v>
      </c>
      <c r="G290">
        <v>57</v>
      </c>
      <c r="H290">
        <v>1</v>
      </c>
      <c r="I290">
        <v>0</v>
      </c>
      <c r="J290">
        <v>2</v>
      </c>
      <c r="K290">
        <v>0</v>
      </c>
      <c r="L290">
        <v>0</v>
      </c>
      <c r="M290">
        <v>0</v>
      </c>
      <c r="N290">
        <v>0</v>
      </c>
    </row>
    <row r="291" spans="1:14" x14ac:dyDescent="0.25">
      <c r="A291" t="s">
        <v>4525</v>
      </c>
      <c r="B291" t="s">
        <v>74</v>
      </c>
      <c r="C291" t="s">
        <v>173</v>
      </c>
      <c r="D291" t="s">
        <v>4245</v>
      </c>
      <c r="E291">
        <v>2</v>
      </c>
      <c r="F291">
        <v>0</v>
      </c>
      <c r="G291">
        <v>2</v>
      </c>
      <c r="H291">
        <v>0</v>
      </c>
      <c r="I291">
        <v>0</v>
      </c>
      <c r="J291">
        <v>59</v>
      </c>
      <c r="K291">
        <v>0</v>
      </c>
      <c r="L291">
        <v>0</v>
      </c>
      <c r="M291">
        <v>0</v>
      </c>
      <c r="N291">
        <v>0</v>
      </c>
    </row>
    <row r="292" spans="1:14" x14ac:dyDescent="0.25">
      <c r="A292" t="s">
        <v>4526</v>
      </c>
      <c r="B292" t="s">
        <v>74</v>
      </c>
      <c r="C292" t="s">
        <v>173</v>
      </c>
      <c r="D292" t="s">
        <v>394</v>
      </c>
      <c r="E292">
        <v>0</v>
      </c>
      <c r="F292">
        <v>0</v>
      </c>
      <c r="G292">
        <v>0</v>
      </c>
      <c r="H292">
        <v>0</v>
      </c>
      <c r="I292">
        <v>0</v>
      </c>
      <c r="J292">
        <v>0</v>
      </c>
      <c r="K292">
        <v>54</v>
      </c>
      <c r="L292">
        <v>53</v>
      </c>
      <c r="M292">
        <v>1</v>
      </c>
      <c r="N292">
        <v>0</v>
      </c>
    </row>
    <row r="293" spans="1:14" x14ac:dyDescent="0.25">
      <c r="A293" t="s">
        <v>4527</v>
      </c>
      <c r="B293" t="s">
        <v>74</v>
      </c>
      <c r="C293" t="s">
        <v>173</v>
      </c>
      <c r="D293" t="s">
        <v>395</v>
      </c>
      <c r="E293">
        <v>0</v>
      </c>
      <c r="F293">
        <v>0</v>
      </c>
      <c r="G293">
        <v>0</v>
      </c>
      <c r="H293">
        <v>0</v>
      </c>
      <c r="I293">
        <v>0</v>
      </c>
      <c r="J293">
        <v>0</v>
      </c>
      <c r="K293">
        <v>47</v>
      </c>
      <c r="L293">
        <v>46</v>
      </c>
      <c r="M293">
        <v>1</v>
      </c>
      <c r="N293">
        <v>0</v>
      </c>
    </row>
    <row r="294" spans="1:14" x14ac:dyDescent="0.25">
      <c r="A294" t="s">
        <v>4528</v>
      </c>
      <c r="B294" t="s">
        <v>74</v>
      </c>
      <c r="C294" t="s">
        <v>174</v>
      </c>
      <c r="D294" t="s">
        <v>396</v>
      </c>
      <c r="E294">
        <v>194</v>
      </c>
      <c r="F294">
        <v>16</v>
      </c>
      <c r="G294">
        <v>171</v>
      </c>
      <c r="H294">
        <v>7</v>
      </c>
      <c r="I294">
        <v>0</v>
      </c>
      <c r="J294">
        <v>7</v>
      </c>
      <c r="K294">
        <v>0</v>
      </c>
      <c r="L294">
        <v>0</v>
      </c>
      <c r="M294">
        <v>0</v>
      </c>
      <c r="N294">
        <v>0</v>
      </c>
    </row>
    <row r="295" spans="1:14" x14ac:dyDescent="0.25">
      <c r="A295" t="s">
        <v>4529</v>
      </c>
      <c r="B295" t="s">
        <v>74</v>
      </c>
      <c r="C295" t="s">
        <v>174</v>
      </c>
      <c r="D295" t="s">
        <v>4236</v>
      </c>
      <c r="E295">
        <v>201</v>
      </c>
      <c r="F295">
        <v>16</v>
      </c>
      <c r="G295">
        <v>178</v>
      </c>
      <c r="H295">
        <v>5</v>
      </c>
      <c r="I295">
        <v>2</v>
      </c>
      <c r="J295">
        <v>0</v>
      </c>
      <c r="K295">
        <v>0</v>
      </c>
      <c r="L295">
        <v>0</v>
      </c>
      <c r="M295">
        <v>0</v>
      </c>
      <c r="N295">
        <v>0</v>
      </c>
    </row>
    <row r="296" spans="1:14" x14ac:dyDescent="0.25">
      <c r="A296" t="s">
        <v>4530</v>
      </c>
      <c r="B296" t="s">
        <v>74</v>
      </c>
      <c r="C296" t="s">
        <v>174</v>
      </c>
      <c r="D296" t="s">
        <v>4238</v>
      </c>
      <c r="E296">
        <v>7</v>
      </c>
      <c r="F296">
        <v>1</v>
      </c>
      <c r="G296">
        <v>6</v>
      </c>
      <c r="H296">
        <v>0</v>
      </c>
      <c r="I296">
        <v>0</v>
      </c>
      <c r="J296">
        <v>194</v>
      </c>
      <c r="K296">
        <v>0</v>
      </c>
      <c r="L296">
        <v>0</v>
      </c>
      <c r="M296">
        <v>0</v>
      </c>
      <c r="N296">
        <v>0</v>
      </c>
    </row>
    <row r="297" spans="1:14" x14ac:dyDescent="0.25">
      <c r="A297" t="s">
        <v>4531</v>
      </c>
      <c r="B297" t="s">
        <v>74</v>
      </c>
      <c r="C297" t="s">
        <v>174</v>
      </c>
      <c r="D297" t="s">
        <v>397</v>
      </c>
      <c r="E297">
        <v>201</v>
      </c>
      <c r="F297">
        <v>16</v>
      </c>
      <c r="G297">
        <v>178</v>
      </c>
      <c r="H297">
        <v>5</v>
      </c>
      <c r="I297">
        <v>2</v>
      </c>
      <c r="J297">
        <v>0</v>
      </c>
      <c r="K297">
        <v>0</v>
      </c>
      <c r="L297">
        <v>0</v>
      </c>
      <c r="M297">
        <v>0</v>
      </c>
      <c r="N297">
        <v>0</v>
      </c>
    </row>
    <row r="298" spans="1:14" x14ac:dyDescent="0.25">
      <c r="A298" t="s">
        <v>4532</v>
      </c>
      <c r="B298" t="s">
        <v>74</v>
      </c>
      <c r="C298" t="s">
        <v>174</v>
      </c>
      <c r="D298" t="s">
        <v>398</v>
      </c>
      <c r="E298">
        <v>194</v>
      </c>
      <c r="F298">
        <v>15</v>
      </c>
      <c r="G298">
        <v>172</v>
      </c>
      <c r="H298">
        <v>5</v>
      </c>
      <c r="I298">
        <v>2</v>
      </c>
      <c r="J298">
        <v>7</v>
      </c>
      <c r="K298">
        <v>0</v>
      </c>
      <c r="L298">
        <v>0</v>
      </c>
      <c r="M298">
        <v>0</v>
      </c>
      <c r="N298">
        <v>0</v>
      </c>
    </row>
    <row r="299" spans="1:14" x14ac:dyDescent="0.25">
      <c r="A299" t="s">
        <v>4533</v>
      </c>
      <c r="B299" t="s">
        <v>74</v>
      </c>
      <c r="C299" t="s">
        <v>174</v>
      </c>
      <c r="D299" t="s">
        <v>4242</v>
      </c>
      <c r="E299">
        <v>7</v>
      </c>
      <c r="F299">
        <v>1</v>
      </c>
      <c r="G299">
        <v>6</v>
      </c>
      <c r="H299">
        <v>0</v>
      </c>
      <c r="I299">
        <v>0</v>
      </c>
      <c r="J299">
        <v>194</v>
      </c>
      <c r="K299">
        <v>0</v>
      </c>
      <c r="L299">
        <v>0</v>
      </c>
      <c r="M299">
        <v>0</v>
      </c>
      <c r="N299">
        <v>0</v>
      </c>
    </row>
    <row r="300" spans="1:14" x14ac:dyDescent="0.25">
      <c r="A300" t="s">
        <v>4534</v>
      </c>
      <c r="B300" t="s">
        <v>74</v>
      </c>
      <c r="C300" t="s">
        <v>174</v>
      </c>
      <c r="D300" t="s">
        <v>399</v>
      </c>
      <c r="E300">
        <v>194</v>
      </c>
      <c r="F300">
        <v>15</v>
      </c>
      <c r="G300">
        <v>172</v>
      </c>
      <c r="H300">
        <v>7</v>
      </c>
      <c r="I300">
        <v>0</v>
      </c>
      <c r="J300">
        <v>7</v>
      </c>
      <c r="K300">
        <v>0</v>
      </c>
      <c r="L300">
        <v>0</v>
      </c>
      <c r="M300">
        <v>0</v>
      </c>
      <c r="N300">
        <v>0</v>
      </c>
    </row>
    <row r="301" spans="1:14" x14ac:dyDescent="0.25">
      <c r="A301" t="s">
        <v>4535</v>
      </c>
      <c r="B301" t="s">
        <v>74</v>
      </c>
      <c r="C301" t="s">
        <v>174</v>
      </c>
      <c r="D301" t="s">
        <v>4245</v>
      </c>
      <c r="E301">
        <v>7</v>
      </c>
      <c r="F301">
        <v>1</v>
      </c>
      <c r="G301">
        <v>6</v>
      </c>
      <c r="H301">
        <v>0</v>
      </c>
      <c r="I301">
        <v>0</v>
      </c>
      <c r="J301">
        <v>194</v>
      </c>
      <c r="K301">
        <v>0</v>
      </c>
      <c r="L301">
        <v>0</v>
      </c>
      <c r="M301">
        <v>0</v>
      </c>
      <c r="N301">
        <v>0</v>
      </c>
    </row>
    <row r="302" spans="1:14" x14ac:dyDescent="0.25">
      <c r="A302" t="s">
        <v>4536</v>
      </c>
      <c r="B302" t="s">
        <v>74</v>
      </c>
      <c r="C302" t="s">
        <v>174</v>
      </c>
      <c r="D302" t="s">
        <v>394</v>
      </c>
      <c r="E302">
        <v>0</v>
      </c>
      <c r="F302">
        <v>0</v>
      </c>
      <c r="G302">
        <v>0</v>
      </c>
      <c r="H302">
        <v>0</v>
      </c>
      <c r="I302">
        <v>0</v>
      </c>
      <c r="J302">
        <v>0</v>
      </c>
      <c r="K302">
        <v>160</v>
      </c>
      <c r="L302">
        <v>157</v>
      </c>
      <c r="M302">
        <v>3</v>
      </c>
      <c r="N302">
        <v>0</v>
      </c>
    </row>
    <row r="303" spans="1:14" x14ac:dyDescent="0.25">
      <c r="A303" t="s">
        <v>4537</v>
      </c>
      <c r="B303" t="s">
        <v>74</v>
      </c>
      <c r="C303" t="s">
        <v>174</v>
      </c>
      <c r="D303" t="s">
        <v>395</v>
      </c>
      <c r="E303">
        <v>0</v>
      </c>
      <c r="F303">
        <v>0</v>
      </c>
      <c r="G303">
        <v>0</v>
      </c>
      <c r="H303">
        <v>0</v>
      </c>
      <c r="I303">
        <v>0</v>
      </c>
      <c r="J303">
        <v>0</v>
      </c>
      <c r="K303">
        <v>126</v>
      </c>
      <c r="L303">
        <v>123</v>
      </c>
      <c r="M303">
        <v>3</v>
      </c>
      <c r="N303">
        <v>0</v>
      </c>
    </row>
    <row r="304" spans="1:14" x14ac:dyDescent="0.25">
      <c r="A304" t="s">
        <v>4538</v>
      </c>
      <c r="B304" t="s">
        <v>74</v>
      </c>
      <c r="C304" t="s">
        <v>175</v>
      </c>
      <c r="D304" t="s">
        <v>396</v>
      </c>
      <c r="E304">
        <v>60</v>
      </c>
      <c r="F304">
        <v>7</v>
      </c>
      <c r="G304">
        <v>51</v>
      </c>
      <c r="H304">
        <v>1</v>
      </c>
      <c r="I304">
        <v>1</v>
      </c>
      <c r="J304">
        <v>4</v>
      </c>
      <c r="K304">
        <v>0</v>
      </c>
      <c r="L304">
        <v>0</v>
      </c>
      <c r="M304">
        <v>0</v>
      </c>
      <c r="N304">
        <v>0</v>
      </c>
    </row>
    <row r="305" spans="1:14" x14ac:dyDescent="0.25">
      <c r="A305" t="s">
        <v>4539</v>
      </c>
      <c r="B305" t="s">
        <v>74</v>
      </c>
      <c r="C305" t="s">
        <v>175</v>
      </c>
      <c r="D305" t="s">
        <v>4236</v>
      </c>
      <c r="E305">
        <v>64</v>
      </c>
      <c r="F305">
        <v>7</v>
      </c>
      <c r="G305">
        <v>55</v>
      </c>
      <c r="H305">
        <v>1</v>
      </c>
      <c r="I305">
        <v>1</v>
      </c>
      <c r="J305">
        <v>0</v>
      </c>
      <c r="K305">
        <v>0</v>
      </c>
      <c r="L305">
        <v>0</v>
      </c>
      <c r="M305">
        <v>0</v>
      </c>
      <c r="N305">
        <v>0</v>
      </c>
    </row>
    <row r="306" spans="1:14" x14ac:dyDescent="0.25">
      <c r="A306" t="s">
        <v>4540</v>
      </c>
      <c r="B306" t="s">
        <v>74</v>
      </c>
      <c r="C306" t="s">
        <v>175</v>
      </c>
      <c r="D306" t="s">
        <v>4238</v>
      </c>
      <c r="E306">
        <v>4</v>
      </c>
      <c r="F306">
        <v>1</v>
      </c>
      <c r="G306">
        <v>3</v>
      </c>
      <c r="H306">
        <v>0</v>
      </c>
      <c r="I306">
        <v>0</v>
      </c>
      <c r="J306">
        <v>60</v>
      </c>
      <c r="K306">
        <v>0</v>
      </c>
      <c r="L306">
        <v>0</v>
      </c>
      <c r="M306">
        <v>0</v>
      </c>
      <c r="N306">
        <v>0</v>
      </c>
    </row>
    <row r="307" spans="1:14" x14ac:dyDescent="0.25">
      <c r="A307" t="s">
        <v>4541</v>
      </c>
      <c r="B307" t="s">
        <v>74</v>
      </c>
      <c r="C307" t="s">
        <v>175</v>
      </c>
      <c r="D307" t="s">
        <v>397</v>
      </c>
      <c r="E307">
        <v>64</v>
      </c>
      <c r="F307">
        <v>7</v>
      </c>
      <c r="G307">
        <v>55</v>
      </c>
      <c r="H307">
        <v>1</v>
      </c>
      <c r="I307">
        <v>1</v>
      </c>
      <c r="J307">
        <v>0</v>
      </c>
      <c r="K307">
        <v>0</v>
      </c>
      <c r="L307">
        <v>0</v>
      </c>
      <c r="M307">
        <v>0</v>
      </c>
      <c r="N307">
        <v>0</v>
      </c>
    </row>
    <row r="308" spans="1:14" x14ac:dyDescent="0.25">
      <c r="A308" t="s">
        <v>4542</v>
      </c>
      <c r="B308" t="s">
        <v>74</v>
      </c>
      <c r="C308" t="s">
        <v>175</v>
      </c>
      <c r="D308" t="s">
        <v>398</v>
      </c>
      <c r="E308">
        <v>60</v>
      </c>
      <c r="F308">
        <v>7</v>
      </c>
      <c r="G308">
        <v>51</v>
      </c>
      <c r="H308">
        <v>1</v>
      </c>
      <c r="I308">
        <v>1</v>
      </c>
      <c r="J308">
        <v>4</v>
      </c>
      <c r="K308">
        <v>0</v>
      </c>
      <c r="L308">
        <v>0</v>
      </c>
      <c r="M308">
        <v>0</v>
      </c>
      <c r="N308">
        <v>0</v>
      </c>
    </row>
    <row r="309" spans="1:14" x14ac:dyDescent="0.25">
      <c r="A309" t="s">
        <v>4543</v>
      </c>
      <c r="B309" t="s">
        <v>74</v>
      </c>
      <c r="C309" t="s">
        <v>175</v>
      </c>
      <c r="D309" t="s">
        <v>4242</v>
      </c>
      <c r="E309">
        <v>4</v>
      </c>
      <c r="F309">
        <v>1</v>
      </c>
      <c r="G309">
        <v>3</v>
      </c>
      <c r="H309">
        <v>0</v>
      </c>
      <c r="I309">
        <v>0</v>
      </c>
      <c r="J309">
        <v>60</v>
      </c>
      <c r="K309">
        <v>0</v>
      </c>
      <c r="L309">
        <v>0</v>
      </c>
      <c r="M309">
        <v>0</v>
      </c>
      <c r="N309">
        <v>0</v>
      </c>
    </row>
    <row r="310" spans="1:14" x14ac:dyDescent="0.25">
      <c r="A310" t="s">
        <v>4544</v>
      </c>
      <c r="B310" t="s">
        <v>74</v>
      </c>
      <c r="C310" t="s">
        <v>175</v>
      </c>
      <c r="D310" t="s">
        <v>399</v>
      </c>
      <c r="E310">
        <v>60</v>
      </c>
      <c r="F310">
        <v>6</v>
      </c>
      <c r="G310">
        <v>52</v>
      </c>
      <c r="H310">
        <v>1</v>
      </c>
      <c r="I310">
        <v>1</v>
      </c>
      <c r="J310">
        <v>4</v>
      </c>
      <c r="K310">
        <v>0</v>
      </c>
      <c r="L310">
        <v>0</v>
      </c>
      <c r="M310">
        <v>0</v>
      </c>
      <c r="N310">
        <v>0</v>
      </c>
    </row>
    <row r="311" spans="1:14" x14ac:dyDescent="0.25">
      <c r="A311" t="s">
        <v>4545</v>
      </c>
      <c r="B311" t="s">
        <v>74</v>
      </c>
      <c r="C311" t="s">
        <v>175</v>
      </c>
      <c r="D311" t="s">
        <v>4245</v>
      </c>
      <c r="E311">
        <v>4</v>
      </c>
      <c r="F311">
        <v>1</v>
      </c>
      <c r="G311">
        <v>3</v>
      </c>
      <c r="H311">
        <v>0</v>
      </c>
      <c r="I311">
        <v>0</v>
      </c>
      <c r="J311">
        <v>60</v>
      </c>
      <c r="K311">
        <v>0</v>
      </c>
      <c r="L311">
        <v>0</v>
      </c>
      <c r="M311">
        <v>0</v>
      </c>
      <c r="N311">
        <v>0</v>
      </c>
    </row>
    <row r="312" spans="1:14" x14ac:dyDescent="0.25">
      <c r="A312" t="s">
        <v>4546</v>
      </c>
      <c r="B312" t="s">
        <v>74</v>
      </c>
      <c r="C312" t="s">
        <v>175</v>
      </c>
      <c r="D312" t="s">
        <v>394</v>
      </c>
      <c r="E312">
        <v>0</v>
      </c>
      <c r="F312">
        <v>0</v>
      </c>
      <c r="G312">
        <v>0</v>
      </c>
      <c r="H312">
        <v>0</v>
      </c>
      <c r="I312">
        <v>0</v>
      </c>
      <c r="J312">
        <v>0</v>
      </c>
      <c r="K312">
        <v>43</v>
      </c>
      <c r="L312">
        <v>42</v>
      </c>
      <c r="M312">
        <v>0</v>
      </c>
      <c r="N312">
        <v>1</v>
      </c>
    </row>
    <row r="313" spans="1:14" x14ac:dyDescent="0.25">
      <c r="A313" t="s">
        <v>4547</v>
      </c>
      <c r="B313" t="s">
        <v>74</v>
      </c>
      <c r="C313" t="s">
        <v>175</v>
      </c>
      <c r="D313" t="s">
        <v>395</v>
      </c>
      <c r="E313">
        <v>0</v>
      </c>
      <c r="F313">
        <v>0</v>
      </c>
      <c r="G313">
        <v>0</v>
      </c>
      <c r="H313">
        <v>0</v>
      </c>
      <c r="I313">
        <v>0</v>
      </c>
      <c r="J313">
        <v>0</v>
      </c>
      <c r="K313">
        <v>37</v>
      </c>
      <c r="L313">
        <v>36</v>
      </c>
      <c r="M313">
        <v>0</v>
      </c>
      <c r="N313">
        <v>1</v>
      </c>
    </row>
    <row r="314" spans="1:14" x14ac:dyDescent="0.25">
      <c r="A314" t="s">
        <v>4548</v>
      </c>
      <c r="B314" t="s">
        <v>74</v>
      </c>
      <c r="C314" t="s">
        <v>176</v>
      </c>
      <c r="D314" t="s">
        <v>396</v>
      </c>
      <c r="E314">
        <v>211</v>
      </c>
      <c r="F314">
        <v>31</v>
      </c>
      <c r="G314">
        <v>175</v>
      </c>
      <c r="H314">
        <v>5</v>
      </c>
      <c r="I314">
        <v>0</v>
      </c>
      <c r="J314">
        <v>6</v>
      </c>
      <c r="K314">
        <v>0</v>
      </c>
      <c r="L314">
        <v>0</v>
      </c>
      <c r="M314">
        <v>0</v>
      </c>
      <c r="N314">
        <v>0</v>
      </c>
    </row>
    <row r="315" spans="1:14" x14ac:dyDescent="0.25">
      <c r="A315" t="s">
        <v>4549</v>
      </c>
      <c r="B315" t="s">
        <v>74</v>
      </c>
      <c r="C315" t="s">
        <v>176</v>
      </c>
      <c r="D315" t="s">
        <v>4236</v>
      </c>
      <c r="E315">
        <v>217</v>
      </c>
      <c r="F315">
        <v>26</v>
      </c>
      <c r="G315">
        <v>183</v>
      </c>
      <c r="H315">
        <v>8</v>
      </c>
      <c r="I315">
        <v>0</v>
      </c>
      <c r="J315">
        <v>0</v>
      </c>
      <c r="K315">
        <v>0</v>
      </c>
      <c r="L315">
        <v>0</v>
      </c>
      <c r="M315">
        <v>0</v>
      </c>
      <c r="N315">
        <v>0</v>
      </c>
    </row>
    <row r="316" spans="1:14" x14ac:dyDescent="0.25">
      <c r="A316" t="s">
        <v>4550</v>
      </c>
      <c r="B316" t="s">
        <v>74</v>
      </c>
      <c r="C316" t="s">
        <v>176</v>
      </c>
      <c r="D316" t="s">
        <v>4238</v>
      </c>
      <c r="E316">
        <v>6</v>
      </c>
      <c r="F316">
        <v>1</v>
      </c>
      <c r="G316">
        <v>5</v>
      </c>
      <c r="H316">
        <v>0</v>
      </c>
      <c r="I316">
        <v>0</v>
      </c>
      <c r="J316">
        <v>211</v>
      </c>
      <c r="K316">
        <v>0</v>
      </c>
      <c r="L316">
        <v>0</v>
      </c>
      <c r="M316">
        <v>0</v>
      </c>
      <c r="N316">
        <v>0</v>
      </c>
    </row>
    <row r="317" spans="1:14" x14ac:dyDescent="0.25">
      <c r="A317" t="s">
        <v>4551</v>
      </c>
      <c r="B317" t="s">
        <v>74</v>
      </c>
      <c r="C317" t="s">
        <v>176</v>
      </c>
      <c r="D317" t="s">
        <v>397</v>
      </c>
      <c r="E317">
        <v>217</v>
      </c>
      <c r="F317">
        <v>25</v>
      </c>
      <c r="G317">
        <v>184</v>
      </c>
      <c r="H317">
        <v>8</v>
      </c>
      <c r="I317">
        <v>0</v>
      </c>
      <c r="J317">
        <v>0</v>
      </c>
      <c r="K317">
        <v>0</v>
      </c>
      <c r="L317">
        <v>0</v>
      </c>
      <c r="M317">
        <v>0</v>
      </c>
      <c r="N317">
        <v>0</v>
      </c>
    </row>
    <row r="318" spans="1:14" x14ac:dyDescent="0.25">
      <c r="A318" t="s">
        <v>4552</v>
      </c>
      <c r="B318" t="s">
        <v>74</v>
      </c>
      <c r="C318" t="s">
        <v>176</v>
      </c>
      <c r="D318" t="s">
        <v>398</v>
      </c>
      <c r="E318">
        <v>211</v>
      </c>
      <c r="F318">
        <v>29</v>
      </c>
      <c r="G318">
        <v>174</v>
      </c>
      <c r="H318">
        <v>8</v>
      </c>
      <c r="I318">
        <v>0</v>
      </c>
      <c r="J318">
        <v>6</v>
      </c>
      <c r="K318">
        <v>0</v>
      </c>
      <c r="L318">
        <v>0</v>
      </c>
      <c r="M318">
        <v>0</v>
      </c>
      <c r="N318">
        <v>0</v>
      </c>
    </row>
    <row r="319" spans="1:14" x14ac:dyDescent="0.25">
      <c r="A319" t="s">
        <v>4553</v>
      </c>
      <c r="B319" t="s">
        <v>74</v>
      </c>
      <c r="C319" t="s">
        <v>176</v>
      </c>
      <c r="D319" t="s">
        <v>4242</v>
      </c>
      <c r="E319">
        <v>6</v>
      </c>
      <c r="F319">
        <v>1</v>
      </c>
      <c r="G319">
        <v>5</v>
      </c>
      <c r="H319">
        <v>0</v>
      </c>
      <c r="I319">
        <v>0</v>
      </c>
      <c r="J319">
        <v>211</v>
      </c>
      <c r="K319">
        <v>0</v>
      </c>
      <c r="L319">
        <v>0</v>
      </c>
      <c r="M319">
        <v>0</v>
      </c>
      <c r="N319">
        <v>0</v>
      </c>
    </row>
    <row r="320" spans="1:14" x14ac:dyDescent="0.25">
      <c r="A320" t="s">
        <v>4554</v>
      </c>
      <c r="B320" t="s">
        <v>74</v>
      </c>
      <c r="C320" t="s">
        <v>176</v>
      </c>
      <c r="D320" t="s">
        <v>399</v>
      </c>
      <c r="E320">
        <v>211</v>
      </c>
      <c r="F320">
        <v>24</v>
      </c>
      <c r="G320">
        <v>182</v>
      </c>
      <c r="H320">
        <v>5</v>
      </c>
      <c r="I320">
        <v>0</v>
      </c>
      <c r="J320">
        <v>6</v>
      </c>
      <c r="K320">
        <v>0</v>
      </c>
      <c r="L320">
        <v>0</v>
      </c>
      <c r="M320">
        <v>0</v>
      </c>
      <c r="N320">
        <v>0</v>
      </c>
    </row>
    <row r="321" spans="1:14" x14ac:dyDescent="0.25">
      <c r="A321" t="s">
        <v>4555</v>
      </c>
      <c r="B321" t="s">
        <v>74</v>
      </c>
      <c r="C321" t="s">
        <v>176</v>
      </c>
      <c r="D321" t="s">
        <v>4245</v>
      </c>
      <c r="E321">
        <v>6</v>
      </c>
      <c r="F321">
        <v>1</v>
      </c>
      <c r="G321">
        <v>5</v>
      </c>
      <c r="H321">
        <v>0</v>
      </c>
      <c r="I321">
        <v>0</v>
      </c>
      <c r="J321">
        <v>211</v>
      </c>
      <c r="K321">
        <v>0</v>
      </c>
      <c r="L321">
        <v>0</v>
      </c>
      <c r="M321">
        <v>0</v>
      </c>
      <c r="N321">
        <v>0</v>
      </c>
    </row>
    <row r="322" spans="1:14" x14ac:dyDescent="0.25">
      <c r="A322" t="s">
        <v>4556</v>
      </c>
      <c r="B322" t="s">
        <v>74</v>
      </c>
      <c r="C322" t="s">
        <v>176</v>
      </c>
      <c r="D322" t="s">
        <v>394</v>
      </c>
      <c r="E322">
        <v>0</v>
      </c>
      <c r="F322">
        <v>0</v>
      </c>
      <c r="G322">
        <v>0</v>
      </c>
      <c r="H322">
        <v>0</v>
      </c>
      <c r="I322">
        <v>0</v>
      </c>
      <c r="J322">
        <v>0</v>
      </c>
      <c r="K322">
        <v>138</v>
      </c>
      <c r="L322">
        <v>136</v>
      </c>
      <c r="M322">
        <v>2</v>
      </c>
      <c r="N322">
        <v>0</v>
      </c>
    </row>
    <row r="323" spans="1:14" x14ac:dyDescent="0.25">
      <c r="A323" t="s">
        <v>4557</v>
      </c>
      <c r="B323" t="s">
        <v>74</v>
      </c>
      <c r="C323" t="s">
        <v>176</v>
      </c>
      <c r="D323" t="s">
        <v>395</v>
      </c>
      <c r="E323">
        <v>0</v>
      </c>
      <c r="F323">
        <v>0</v>
      </c>
      <c r="G323">
        <v>0</v>
      </c>
      <c r="H323">
        <v>0</v>
      </c>
      <c r="I323">
        <v>0</v>
      </c>
      <c r="J323">
        <v>0</v>
      </c>
      <c r="K323">
        <v>114</v>
      </c>
      <c r="L323">
        <v>112</v>
      </c>
      <c r="M323">
        <v>2</v>
      </c>
      <c r="N323">
        <v>0</v>
      </c>
    </row>
    <row r="324" spans="1:14" x14ac:dyDescent="0.25">
      <c r="A324" t="s">
        <v>4558</v>
      </c>
      <c r="B324" t="s">
        <v>74</v>
      </c>
      <c r="C324" t="s">
        <v>177</v>
      </c>
      <c r="D324" t="s">
        <v>396</v>
      </c>
      <c r="E324">
        <v>81</v>
      </c>
      <c r="F324">
        <v>20</v>
      </c>
      <c r="G324">
        <v>58</v>
      </c>
      <c r="H324">
        <v>3</v>
      </c>
      <c r="I324">
        <v>0</v>
      </c>
      <c r="J324">
        <v>2</v>
      </c>
      <c r="K324">
        <v>0</v>
      </c>
      <c r="L324">
        <v>0</v>
      </c>
      <c r="M324">
        <v>0</v>
      </c>
      <c r="N324">
        <v>0</v>
      </c>
    </row>
    <row r="325" spans="1:14" x14ac:dyDescent="0.25">
      <c r="A325" t="s">
        <v>4559</v>
      </c>
      <c r="B325" t="s">
        <v>74</v>
      </c>
      <c r="C325" t="s">
        <v>177</v>
      </c>
      <c r="D325" t="s">
        <v>4236</v>
      </c>
      <c r="E325">
        <v>83</v>
      </c>
      <c r="F325">
        <v>21</v>
      </c>
      <c r="G325">
        <v>59</v>
      </c>
      <c r="H325">
        <v>3</v>
      </c>
      <c r="I325">
        <v>0</v>
      </c>
      <c r="J325">
        <v>0</v>
      </c>
      <c r="K325">
        <v>0</v>
      </c>
      <c r="L325">
        <v>0</v>
      </c>
      <c r="M325">
        <v>0</v>
      </c>
      <c r="N325">
        <v>0</v>
      </c>
    </row>
    <row r="326" spans="1:14" x14ac:dyDescent="0.25">
      <c r="A326" t="s">
        <v>4560</v>
      </c>
      <c r="B326" t="s">
        <v>74</v>
      </c>
      <c r="C326" t="s">
        <v>177</v>
      </c>
      <c r="D326" t="s">
        <v>4238</v>
      </c>
      <c r="E326">
        <v>2</v>
      </c>
      <c r="F326">
        <v>1</v>
      </c>
      <c r="G326">
        <v>1</v>
      </c>
      <c r="H326">
        <v>0</v>
      </c>
      <c r="I326">
        <v>0</v>
      </c>
      <c r="J326">
        <v>81</v>
      </c>
      <c r="K326">
        <v>0</v>
      </c>
      <c r="L326">
        <v>0</v>
      </c>
      <c r="M326">
        <v>0</v>
      </c>
      <c r="N326">
        <v>0</v>
      </c>
    </row>
    <row r="327" spans="1:14" x14ac:dyDescent="0.25">
      <c r="A327" t="s">
        <v>4561</v>
      </c>
      <c r="B327" t="s">
        <v>74</v>
      </c>
      <c r="C327" t="s">
        <v>177</v>
      </c>
      <c r="D327" t="s">
        <v>397</v>
      </c>
      <c r="E327">
        <v>83</v>
      </c>
      <c r="F327">
        <v>21</v>
      </c>
      <c r="G327">
        <v>59</v>
      </c>
      <c r="H327">
        <v>3</v>
      </c>
      <c r="I327">
        <v>0</v>
      </c>
      <c r="J327">
        <v>0</v>
      </c>
      <c r="K327">
        <v>0</v>
      </c>
      <c r="L327">
        <v>0</v>
      </c>
      <c r="M327">
        <v>0</v>
      </c>
      <c r="N327">
        <v>0</v>
      </c>
    </row>
    <row r="328" spans="1:14" x14ac:dyDescent="0.25">
      <c r="A328" t="s">
        <v>4562</v>
      </c>
      <c r="B328" t="s">
        <v>74</v>
      </c>
      <c r="C328" t="s">
        <v>177</v>
      </c>
      <c r="D328" t="s">
        <v>398</v>
      </c>
      <c r="E328">
        <v>81</v>
      </c>
      <c r="F328">
        <v>20</v>
      </c>
      <c r="G328">
        <v>58</v>
      </c>
      <c r="H328">
        <v>3</v>
      </c>
      <c r="I328">
        <v>0</v>
      </c>
      <c r="J328">
        <v>2</v>
      </c>
      <c r="K328">
        <v>0</v>
      </c>
      <c r="L328">
        <v>0</v>
      </c>
      <c r="M328">
        <v>0</v>
      </c>
      <c r="N328">
        <v>0</v>
      </c>
    </row>
    <row r="329" spans="1:14" x14ac:dyDescent="0.25">
      <c r="A329" t="s">
        <v>4563</v>
      </c>
      <c r="B329" t="s">
        <v>74</v>
      </c>
      <c r="C329" t="s">
        <v>177</v>
      </c>
      <c r="D329" t="s">
        <v>4242</v>
      </c>
      <c r="E329">
        <v>2</v>
      </c>
      <c r="F329">
        <v>1</v>
      </c>
      <c r="G329">
        <v>1</v>
      </c>
      <c r="H329">
        <v>0</v>
      </c>
      <c r="I329">
        <v>0</v>
      </c>
      <c r="J329">
        <v>81</v>
      </c>
      <c r="K329">
        <v>0</v>
      </c>
      <c r="L329">
        <v>0</v>
      </c>
      <c r="M329">
        <v>0</v>
      </c>
      <c r="N329">
        <v>0</v>
      </c>
    </row>
    <row r="330" spans="1:14" x14ac:dyDescent="0.25">
      <c r="A330" t="s">
        <v>4564</v>
      </c>
      <c r="B330" t="s">
        <v>74</v>
      </c>
      <c r="C330" t="s">
        <v>177</v>
      </c>
      <c r="D330" t="s">
        <v>399</v>
      </c>
      <c r="E330">
        <v>81</v>
      </c>
      <c r="F330">
        <v>20</v>
      </c>
      <c r="G330">
        <v>58</v>
      </c>
      <c r="H330">
        <v>3</v>
      </c>
      <c r="I330">
        <v>0</v>
      </c>
      <c r="J330">
        <v>2</v>
      </c>
      <c r="K330">
        <v>0</v>
      </c>
      <c r="L330">
        <v>0</v>
      </c>
      <c r="M330">
        <v>0</v>
      </c>
      <c r="N330">
        <v>0</v>
      </c>
    </row>
    <row r="331" spans="1:14" x14ac:dyDescent="0.25">
      <c r="A331" t="s">
        <v>4565</v>
      </c>
      <c r="B331" t="s">
        <v>74</v>
      </c>
      <c r="C331" t="s">
        <v>177</v>
      </c>
      <c r="D331" t="s">
        <v>4245</v>
      </c>
      <c r="E331">
        <v>2</v>
      </c>
      <c r="F331">
        <v>1</v>
      </c>
      <c r="G331">
        <v>1</v>
      </c>
      <c r="H331">
        <v>0</v>
      </c>
      <c r="I331">
        <v>0</v>
      </c>
      <c r="J331">
        <v>81</v>
      </c>
      <c r="K331">
        <v>0</v>
      </c>
      <c r="L331">
        <v>0</v>
      </c>
      <c r="M331">
        <v>0</v>
      </c>
      <c r="N331">
        <v>0</v>
      </c>
    </row>
    <row r="332" spans="1:14" x14ac:dyDescent="0.25">
      <c r="A332" t="s">
        <v>4566</v>
      </c>
      <c r="B332" t="s">
        <v>74</v>
      </c>
      <c r="C332" t="s">
        <v>177</v>
      </c>
      <c r="D332" t="s">
        <v>394</v>
      </c>
      <c r="E332">
        <v>0</v>
      </c>
      <c r="F332">
        <v>0</v>
      </c>
      <c r="G332">
        <v>0</v>
      </c>
      <c r="H332">
        <v>0</v>
      </c>
      <c r="I332">
        <v>0</v>
      </c>
      <c r="J332">
        <v>0</v>
      </c>
      <c r="K332">
        <v>65</v>
      </c>
      <c r="L332">
        <v>65</v>
      </c>
      <c r="M332">
        <v>0</v>
      </c>
      <c r="N332">
        <v>0</v>
      </c>
    </row>
    <row r="333" spans="1:14" x14ac:dyDescent="0.25">
      <c r="A333" t="s">
        <v>4567</v>
      </c>
      <c r="B333" t="s">
        <v>74</v>
      </c>
      <c r="C333" t="s">
        <v>177</v>
      </c>
      <c r="D333" t="s">
        <v>395</v>
      </c>
      <c r="E333">
        <v>0</v>
      </c>
      <c r="F333">
        <v>0</v>
      </c>
      <c r="G333">
        <v>0</v>
      </c>
      <c r="H333">
        <v>0</v>
      </c>
      <c r="I333">
        <v>0</v>
      </c>
      <c r="J333">
        <v>0</v>
      </c>
      <c r="K333">
        <v>60</v>
      </c>
      <c r="L333">
        <v>60</v>
      </c>
      <c r="M333">
        <v>0</v>
      </c>
      <c r="N333">
        <v>0</v>
      </c>
    </row>
    <row r="334" spans="1:14" x14ac:dyDescent="0.25">
      <c r="A334" t="s">
        <v>4568</v>
      </c>
      <c r="B334" t="s">
        <v>74</v>
      </c>
      <c r="C334" t="s">
        <v>178</v>
      </c>
      <c r="D334" t="s">
        <v>396</v>
      </c>
      <c r="E334">
        <v>60</v>
      </c>
      <c r="F334">
        <v>9</v>
      </c>
      <c r="G334">
        <v>48</v>
      </c>
      <c r="H334">
        <v>1</v>
      </c>
      <c r="I334">
        <v>2</v>
      </c>
      <c r="J334">
        <v>4</v>
      </c>
      <c r="K334">
        <v>0</v>
      </c>
      <c r="L334">
        <v>0</v>
      </c>
      <c r="M334">
        <v>0</v>
      </c>
      <c r="N334">
        <v>0</v>
      </c>
    </row>
    <row r="335" spans="1:14" x14ac:dyDescent="0.25">
      <c r="A335" t="s">
        <v>4569</v>
      </c>
      <c r="B335" t="s">
        <v>74</v>
      </c>
      <c r="C335" t="s">
        <v>178</v>
      </c>
      <c r="D335" t="s">
        <v>4236</v>
      </c>
      <c r="E335">
        <v>64</v>
      </c>
      <c r="F335">
        <v>8</v>
      </c>
      <c r="G335">
        <v>53</v>
      </c>
      <c r="H335">
        <v>1</v>
      </c>
      <c r="I335">
        <v>2</v>
      </c>
      <c r="J335">
        <v>0</v>
      </c>
      <c r="K335">
        <v>0</v>
      </c>
      <c r="L335">
        <v>0</v>
      </c>
      <c r="M335">
        <v>0</v>
      </c>
      <c r="N335">
        <v>0</v>
      </c>
    </row>
    <row r="336" spans="1:14" x14ac:dyDescent="0.25">
      <c r="A336" t="s">
        <v>4570</v>
      </c>
      <c r="B336" t="s">
        <v>74</v>
      </c>
      <c r="C336" t="s">
        <v>178</v>
      </c>
      <c r="D336" t="s">
        <v>4238</v>
      </c>
      <c r="E336">
        <v>3</v>
      </c>
      <c r="F336">
        <v>1</v>
      </c>
      <c r="G336">
        <v>2</v>
      </c>
      <c r="H336">
        <v>0</v>
      </c>
      <c r="I336">
        <v>0</v>
      </c>
      <c r="J336">
        <v>61</v>
      </c>
      <c r="K336">
        <v>0</v>
      </c>
      <c r="L336">
        <v>0</v>
      </c>
      <c r="M336">
        <v>0</v>
      </c>
      <c r="N336">
        <v>0</v>
      </c>
    </row>
    <row r="337" spans="1:14" x14ac:dyDescent="0.25">
      <c r="A337" t="s">
        <v>4571</v>
      </c>
      <c r="B337" t="s">
        <v>74</v>
      </c>
      <c r="C337" t="s">
        <v>178</v>
      </c>
      <c r="D337" t="s">
        <v>397</v>
      </c>
      <c r="E337">
        <v>64</v>
      </c>
      <c r="F337">
        <v>8</v>
      </c>
      <c r="G337">
        <v>53</v>
      </c>
      <c r="H337">
        <v>1</v>
      </c>
      <c r="I337">
        <v>2</v>
      </c>
      <c r="J337">
        <v>0</v>
      </c>
      <c r="K337">
        <v>0</v>
      </c>
      <c r="L337">
        <v>0</v>
      </c>
      <c r="M337">
        <v>0</v>
      </c>
      <c r="N337">
        <v>0</v>
      </c>
    </row>
    <row r="338" spans="1:14" x14ac:dyDescent="0.25">
      <c r="A338" t="s">
        <v>4572</v>
      </c>
      <c r="B338" t="s">
        <v>74</v>
      </c>
      <c r="C338" t="s">
        <v>178</v>
      </c>
      <c r="D338" t="s">
        <v>398</v>
      </c>
      <c r="E338">
        <v>60</v>
      </c>
      <c r="F338">
        <v>8</v>
      </c>
      <c r="G338">
        <v>49</v>
      </c>
      <c r="H338">
        <v>1</v>
      </c>
      <c r="I338">
        <v>2</v>
      </c>
      <c r="J338">
        <v>4</v>
      </c>
      <c r="K338">
        <v>0</v>
      </c>
      <c r="L338">
        <v>0</v>
      </c>
      <c r="M338">
        <v>0</v>
      </c>
      <c r="N338">
        <v>0</v>
      </c>
    </row>
    <row r="339" spans="1:14" x14ac:dyDescent="0.25">
      <c r="A339" t="s">
        <v>4573</v>
      </c>
      <c r="B339" t="s">
        <v>74</v>
      </c>
      <c r="C339" t="s">
        <v>178</v>
      </c>
      <c r="D339" t="s">
        <v>4242</v>
      </c>
      <c r="E339">
        <v>4</v>
      </c>
      <c r="F339">
        <v>1</v>
      </c>
      <c r="G339">
        <v>3</v>
      </c>
      <c r="H339">
        <v>0</v>
      </c>
      <c r="I339">
        <v>0</v>
      </c>
      <c r="J339">
        <v>60</v>
      </c>
      <c r="K339">
        <v>0</v>
      </c>
      <c r="L339">
        <v>0</v>
      </c>
      <c r="M339">
        <v>0</v>
      </c>
      <c r="N339">
        <v>0</v>
      </c>
    </row>
    <row r="340" spans="1:14" x14ac:dyDescent="0.25">
      <c r="A340" t="s">
        <v>4574</v>
      </c>
      <c r="B340" t="s">
        <v>74</v>
      </c>
      <c r="C340" t="s">
        <v>178</v>
      </c>
      <c r="D340" t="s">
        <v>399</v>
      </c>
      <c r="E340">
        <v>60</v>
      </c>
      <c r="F340">
        <v>7</v>
      </c>
      <c r="G340">
        <v>50</v>
      </c>
      <c r="H340">
        <v>1</v>
      </c>
      <c r="I340">
        <v>2</v>
      </c>
      <c r="J340">
        <v>4</v>
      </c>
      <c r="K340">
        <v>0</v>
      </c>
      <c r="L340">
        <v>0</v>
      </c>
      <c r="M340">
        <v>0</v>
      </c>
      <c r="N340">
        <v>0</v>
      </c>
    </row>
    <row r="341" spans="1:14" x14ac:dyDescent="0.25">
      <c r="A341" t="s">
        <v>4575</v>
      </c>
      <c r="B341" t="s">
        <v>74</v>
      </c>
      <c r="C341" t="s">
        <v>178</v>
      </c>
      <c r="D341" t="s">
        <v>4245</v>
      </c>
      <c r="E341">
        <v>4</v>
      </c>
      <c r="F341">
        <v>1</v>
      </c>
      <c r="G341">
        <v>3</v>
      </c>
      <c r="H341">
        <v>0</v>
      </c>
      <c r="I341">
        <v>0</v>
      </c>
      <c r="J341">
        <v>60</v>
      </c>
      <c r="K341">
        <v>0</v>
      </c>
      <c r="L341">
        <v>0</v>
      </c>
      <c r="M341">
        <v>0</v>
      </c>
      <c r="N341">
        <v>0</v>
      </c>
    </row>
    <row r="342" spans="1:14" x14ac:dyDescent="0.25">
      <c r="A342" t="s">
        <v>4576</v>
      </c>
      <c r="B342" t="s">
        <v>74</v>
      </c>
      <c r="C342" t="s">
        <v>178</v>
      </c>
      <c r="D342" t="s">
        <v>394</v>
      </c>
      <c r="E342">
        <v>0</v>
      </c>
      <c r="F342">
        <v>0</v>
      </c>
      <c r="G342">
        <v>0</v>
      </c>
      <c r="H342">
        <v>0</v>
      </c>
      <c r="I342">
        <v>0</v>
      </c>
      <c r="J342">
        <v>0</v>
      </c>
      <c r="K342">
        <v>50</v>
      </c>
      <c r="L342">
        <v>49</v>
      </c>
      <c r="M342">
        <v>1</v>
      </c>
      <c r="N342">
        <v>0</v>
      </c>
    </row>
    <row r="343" spans="1:14" x14ac:dyDescent="0.25">
      <c r="A343" t="s">
        <v>4577</v>
      </c>
      <c r="B343" t="s">
        <v>74</v>
      </c>
      <c r="C343" t="s">
        <v>178</v>
      </c>
      <c r="D343" t="s">
        <v>395</v>
      </c>
      <c r="E343">
        <v>0</v>
      </c>
      <c r="F343">
        <v>0</v>
      </c>
      <c r="G343">
        <v>0</v>
      </c>
      <c r="H343">
        <v>0</v>
      </c>
      <c r="I343">
        <v>0</v>
      </c>
      <c r="J343">
        <v>0</v>
      </c>
      <c r="K343">
        <v>42</v>
      </c>
      <c r="L343">
        <v>41</v>
      </c>
      <c r="M343">
        <v>1</v>
      </c>
      <c r="N343">
        <v>0</v>
      </c>
    </row>
    <row r="344" spans="1:14" x14ac:dyDescent="0.25">
      <c r="A344" t="s">
        <v>4578</v>
      </c>
      <c r="B344" t="s">
        <v>74</v>
      </c>
      <c r="C344" t="s">
        <v>179</v>
      </c>
      <c r="D344" t="s">
        <v>396</v>
      </c>
      <c r="E344">
        <v>61</v>
      </c>
      <c r="F344">
        <v>11</v>
      </c>
      <c r="G344">
        <v>47</v>
      </c>
      <c r="H344">
        <v>2</v>
      </c>
      <c r="I344">
        <v>1</v>
      </c>
      <c r="J344">
        <v>3</v>
      </c>
      <c r="K344">
        <v>0</v>
      </c>
      <c r="L344">
        <v>0</v>
      </c>
      <c r="M344">
        <v>0</v>
      </c>
      <c r="N344">
        <v>0</v>
      </c>
    </row>
    <row r="345" spans="1:14" x14ac:dyDescent="0.25">
      <c r="A345" t="s">
        <v>4579</v>
      </c>
      <c r="B345" t="s">
        <v>74</v>
      </c>
      <c r="C345" t="s">
        <v>179</v>
      </c>
      <c r="D345" t="s">
        <v>4236</v>
      </c>
      <c r="E345">
        <v>64</v>
      </c>
      <c r="F345">
        <v>9</v>
      </c>
      <c r="G345">
        <v>52</v>
      </c>
      <c r="H345">
        <v>2</v>
      </c>
      <c r="I345">
        <v>1</v>
      </c>
      <c r="J345">
        <v>0</v>
      </c>
      <c r="K345">
        <v>0</v>
      </c>
      <c r="L345">
        <v>0</v>
      </c>
      <c r="M345">
        <v>0</v>
      </c>
      <c r="N345">
        <v>0</v>
      </c>
    </row>
    <row r="346" spans="1:14" x14ac:dyDescent="0.25">
      <c r="A346" t="s">
        <v>4580</v>
      </c>
      <c r="B346" t="s">
        <v>74</v>
      </c>
      <c r="C346" t="s">
        <v>179</v>
      </c>
      <c r="D346" t="s">
        <v>4238</v>
      </c>
      <c r="E346">
        <v>2</v>
      </c>
      <c r="F346">
        <v>0</v>
      </c>
      <c r="G346">
        <v>2</v>
      </c>
      <c r="H346">
        <v>0</v>
      </c>
      <c r="I346">
        <v>0</v>
      </c>
      <c r="J346">
        <v>62</v>
      </c>
      <c r="K346">
        <v>0</v>
      </c>
      <c r="L346">
        <v>0</v>
      </c>
      <c r="M346">
        <v>0</v>
      </c>
      <c r="N346">
        <v>0</v>
      </c>
    </row>
    <row r="347" spans="1:14" x14ac:dyDescent="0.25">
      <c r="A347" t="s">
        <v>4581</v>
      </c>
      <c r="B347" t="s">
        <v>74</v>
      </c>
      <c r="C347" t="s">
        <v>179</v>
      </c>
      <c r="D347" t="s">
        <v>397</v>
      </c>
      <c r="E347">
        <v>64</v>
      </c>
      <c r="F347">
        <v>9</v>
      </c>
      <c r="G347">
        <v>52</v>
      </c>
      <c r="H347">
        <v>2</v>
      </c>
      <c r="I347">
        <v>1</v>
      </c>
      <c r="J347">
        <v>0</v>
      </c>
      <c r="K347">
        <v>0</v>
      </c>
      <c r="L347">
        <v>0</v>
      </c>
      <c r="M347">
        <v>0</v>
      </c>
      <c r="N347">
        <v>0</v>
      </c>
    </row>
    <row r="348" spans="1:14" x14ac:dyDescent="0.25">
      <c r="A348" t="s">
        <v>4582</v>
      </c>
      <c r="B348" t="s">
        <v>74</v>
      </c>
      <c r="C348" t="s">
        <v>179</v>
      </c>
      <c r="D348" t="s">
        <v>398</v>
      </c>
      <c r="E348">
        <v>61</v>
      </c>
      <c r="F348">
        <v>10</v>
      </c>
      <c r="G348">
        <v>48</v>
      </c>
      <c r="H348">
        <v>2</v>
      </c>
      <c r="I348">
        <v>1</v>
      </c>
      <c r="J348">
        <v>3</v>
      </c>
      <c r="K348">
        <v>0</v>
      </c>
      <c r="L348">
        <v>0</v>
      </c>
      <c r="M348">
        <v>0</v>
      </c>
      <c r="N348">
        <v>0</v>
      </c>
    </row>
    <row r="349" spans="1:14" x14ac:dyDescent="0.25">
      <c r="A349" t="s">
        <v>4583</v>
      </c>
      <c r="B349" t="s">
        <v>74</v>
      </c>
      <c r="C349" t="s">
        <v>179</v>
      </c>
      <c r="D349" t="s">
        <v>4242</v>
      </c>
      <c r="E349">
        <v>3</v>
      </c>
      <c r="F349">
        <v>0</v>
      </c>
      <c r="G349">
        <v>3</v>
      </c>
      <c r="H349">
        <v>0</v>
      </c>
      <c r="I349">
        <v>0</v>
      </c>
      <c r="J349">
        <v>61</v>
      </c>
      <c r="K349">
        <v>0</v>
      </c>
      <c r="L349">
        <v>0</v>
      </c>
      <c r="M349">
        <v>0</v>
      </c>
      <c r="N349">
        <v>0</v>
      </c>
    </row>
    <row r="350" spans="1:14" x14ac:dyDescent="0.25">
      <c r="A350" t="s">
        <v>4584</v>
      </c>
      <c r="B350" t="s">
        <v>74</v>
      </c>
      <c r="C350" t="s">
        <v>179</v>
      </c>
      <c r="D350" t="s">
        <v>399</v>
      </c>
      <c r="E350">
        <v>61</v>
      </c>
      <c r="F350">
        <v>9</v>
      </c>
      <c r="G350">
        <v>49</v>
      </c>
      <c r="H350">
        <v>2</v>
      </c>
      <c r="I350">
        <v>1</v>
      </c>
      <c r="J350">
        <v>3</v>
      </c>
      <c r="K350">
        <v>0</v>
      </c>
      <c r="L350">
        <v>0</v>
      </c>
      <c r="M350">
        <v>0</v>
      </c>
      <c r="N350">
        <v>0</v>
      </c>
    </row>
    <row r="351" spans="1:14" x14ac:dyDescent="0.25">
      <c r="A351" t="s">
        <v>4585</v>
      </c>
      <c r="B351" t="s">
        <v>74</v>
      </c>
      <c r="C351" t="s">
        <v>179</v>
      </c>
      <c r="D351" t="s">
        <v>4245</v>
      </c>
      <c r="E351">
        <v>3</v>
      </c>
      <c r="F351">
        <v>0</v>
      </c>
      <c r="G351">
        <v>3</v>
      </c>
      <c r="H351">
        <v>0</v>
      </c>
      <c r="I351">
        <v>0</v>
      </c>
      <c r="J351">
        <v>61</v>
      </c>
      <c r="K351">
        <v>0</v>
      </c>
      <c r="L351">
        <v>0</v>
      </c>
      <c r="M351">
        <v>0</v>
      </c>
      <c r="N351">
        <v>0</v>
      </c>
    </row>
    <row r="352" spans="1:14" x14ac:dyDescent="0.25">
      <c r="A352" t="s">
        <v>4586</v>
      </c>
      <c r="B352" t="s">
        <v>74</v>
      </c>
      <c r="C352" t="s">
        <v>179</v>
      </c>
      <c r="D352" t="s">
        <v>394</v>
      </c>
      <c r="E352">
        <v>0</v>
      </c>
      <c r="F352">
        <v>0</v>
      </c>
      <c r="G352">
        <v>0</v>
      </c>
      <c r="H352">
        <v>0</v>
      </c>
      <c r="I352">
        <v>0</v>
      </c>
      <c r="J352">
        <v>0</v>
      </c>
      <c r="K352">
        <v>38</v>
      </c>
      <c r="L352">
        <v>38</v>
      </c>
      <c r="M352">
        <v>0</v>
      </c>
      <c r="N352">
        <v>0</v>
      </c>
    </row>
    <row r="353" spans="1:14" x14ac:dyDescent="0.25">
      <c r="A353" t="s">
        <v>4587</v>
      </c>
      <c r="B353" t="s">
        <v>74</v>
      </c>
      <c r="C353" t="s">
        <v>179</v>
      </c>
      <c r="D353" t="s">
        <v>395</v>
      </c>
      <c r="E353">
        <v>0</v>
      </c>
      <c r="F353">
        <v>0</v>
      </c>
      <c r="G353">
        <v>0</v>
      </c>
      <c r="H353">
        <v>0</v>
      </c>
      <c r="I353">
        <v>0</v>
      </c>
      <c r="J353">
        <v>0</v>
      </c>
      <c r="K353">
        <v>21</v>
      </c>
      <c r="L353">
        <v>21</v>
      </c>
      <c r="M353">
        <v>0</v>
      </c>
      <c r="N353">
        <v>0</v>
      </c>
    </row>
    <row r="354" spans="1:14" x14ac:dyDescent="0.25">
      <c r="A354" t="s">
        <v>4588</v>
      </c>
      <c r="B354" t="s">
        <v>74</v>
      </c>
      <c r="C354" t="s">
        <v>180</v>
      </c>
      <c r="D354" t="s">
        <v>396</v>
      </c>
      <c r="E354">
        <v>43</v>
      </c>
      <c r="F354">
        <v>4</v>
      </c>
      <c r="G354">
        <v>38</v>
      </c>
      <c r="H354">
        <v>1</v>
      </c>
      <c r="I354">
        <v>0</v>
      </c>
      <c r="J354">
        <v>0</v>
      </c>
      <c r="K354">
        <v>0</v>
      </c>
      <c r="L354">
        <v>0</v>
      </c>
      <c r="M354">
        <v>0</v>
      </c>
      <c r="N354">
        <v>0</v>
      </c>
    </row>
    <row r="355" spans="1:14" x14ac:dyDescent="0.25">
      <c r="A355" t="s">
        <v>4589</v>
      </c>
      <c r="B355" t="s">
        <v>74</v>
      </c>
      <c r="C355" t="s">
        <v>180</v>
      </c>
      <c r="D355" t="s">
        <v>4236</v>
      </c>
      <c r="E355">
        <v>43</v>
      </c>
      <c r="F355">
        <v>4</v>
      </c>
      <c r="G355">
        <v>38</v>
      </c>
      <c r="H355">
        <v>1</v>
      </c>
      <c r="I355">
        <v>0</v>
      </c>
      <c r="J355">
        <v>0</v>
      </c>
      <c r="K355">
        <v>0</v>
      </c>
      <c r="L355">
        <v>0</v>
      </c>
      <c r="M355">
        <v>0</v>
      </c>
      <c r="N355">
        <v>0</v>
      </c>
    </row>
    <row r="356" spans="1:14" x14ac:dyDescent="0.25">
      <c r="A356" t="s">
        <v>4590</v>
      </c>
      <c r="B356" t="s">
        <v>74</v>
      </c>
      <c r="C356" t="s">
        <v>180</v>
      </c>
      <c r="D356" t="s">
        <v>4238</v>
      </c>
      <c r="E356">
        <v>0</v>
      </c>
      <c r="F356">
        <v>0</v>
      </c>
      <c r="G356">
        <v>0</v>
      </c>
      <c r="H356">
        <v>0</v>
      </c>
      <c r="I356">
        <v>0</v>
      </c>
      <c r="J356">
        <v>43</v>
      </c>
      <c r="K356">
        <v>0</v>
      </c>
      <c r="L356">
        <v>0</v>
      </c>
      <c r="M356">
        <v>0</v>
      </c>
      <c r="N356">
        <v>0</v>
      </c>
    </row>
    <row r="357" spans="1:14" x14ac:dyDescent="0.25">
      <c r="A357" t="s">
        <v>4591</v>
      </c>
      <c r="B357" t="s">
        <v>74</v>
      </c>
      <c r="C357" t="s">
        <v>180</v>
      </c>
      <c r="D357" t="s">
        <v>397</v>
      </c>
      <c r="E357">
        <v>43</v>
      </c>
      <c r="F357">
        <v>4</v>
      </c>
      <c r="G357">
        <v>38</v>
      </c>
      <c r="H357">
        <v>1</v>
      </c>
      <c r="I357">
        <v>0</v>
      </c>
      <c r="J357">
        <v>0</v>
      </c>
      <c r="K357">
        <v>0</v>
      </c>
      <c r="L357">
        <v>0</v>
      </c>
      <c r="M357">
        <v>0</v>
      </c>
      <c r="N357">
        <v>0</v>
      </c>
    </row>
    <row r="358" spans="1:14" x14ac:dyDescent="0.25">
      <c r="A358" t="s">
        <v>4592</v>
      </c>
      <c r="B358" t="s">
        <v>74</v>
      </c>
      <c r="C358" t="s">
        <v>180</v>
      </c>
      <c r="D358" t="s">
        <v>398</v>
      </c>
      <c r="E358">
        <v>43</v>
      </c>
      <c r="F358">
        <v>4</v>
      </c>
      <c r="G358">
        <v>38</v>
      </c>
      <c r="H358">
        <v>1</v>
      </c>
      <c r="I358">
        <v>0</v>
      </c>
      <c r="J358">
        <v>0</v>
      </c>
      <c r="K358">
        <v>0</v>
      </c>
      <c r="L358">
        <v>0</v>
      </c>
      <c r="M358">
        <v>0</v>
      </c>
      <c r="N358">
        <v>0</v>
      </c>
    </row>
    <row r="359" spans="1:14" x14ac:dyDescent="0.25">
      <c r="A359" t="s">
        <v>4593</v>
      </c>
      <c r="B359" t="s">
        <v>74</v>
      </c>
      <c r="C359" t="s">
        <v>180</v>
      </c>
      <c r="D359" t="s">
        <v>4242</v>
      </c>
      <c r="E359">
        <v>0</v>
      </c>
      <c r="F359">
        <v>0</v>
      </c>
      <c r="G359">
        <v>0</v>
      </c>
      <c r="H359">
        <v>0</v>
      </c>
      <c r="I359">
        <v>0</v>
      </c>
      <c r="J359">
        <v>43</v>
      </c>
      <c r="K359">
        <v>0</v>
      </c>
      <c r="L359">
        <v>0</v>
      </c>
      <c r="M359">
        <v>0</v>
      </c>
      <c r="N359">
        <v>0</v>
      </c>
    </row>
    <row r="360" spans="1:14" x14ac:dyDescent="0.25">
      <c r="A360" t="s">
        <v>4594</v>
      </c>
      <c r="B360" t="s">
        <v>74</v>
      </c>
      <c r="C360" t="s">
        <v>180</v>
      </c>
      <c r="D360" t="s">
        <v>399</v>
      </c>
      <c r="E360">
        <v>43</v>
      </c>
      <c r="F360">
        <v>4</v>
      </c>
      <c r="G360">
        <v>38</v>
      </c>
      <c r="H360">
        <v>1</v>
      </c>
      <c r="I360">
        <v>0</v>
      </c>
      <c r="J360">
        <v>0</v>
      </c>
      <c r="K360">
        <v>0</v>
      </c>
      <c r="L360">
        <v>0</v>
      </c>
      <c r="M360">
        <v>0</v>
      </c>
      <c r="N360">
        <v>0</v>
      </c>
    </row>
    <row r="361" spans="1:14" x14ac:dyDescent="0.25">
      <c r="A361" t="s">
        <v>4595</v>
      </c>
      <c r="B361" t="s">
        <v>74</v>
      </c>
      <c r="C361" t="s">
        <v>180</v>
      </c>
      <c r="D361" t="s">
        <v>4245</v>
      </c>
      <c r="E361">
        <v>0</v>
      </c>
      <c r="F361">
        <v>0</v>
      </c>
      <c r="G361">
        <v>0</v>
      </c>
      <c r="H361">
        <v>0</v>
      </c>
      <c r="I361">
        <v>0</v>
      </c>
      <c r="J361">
        <v>43</v>
      </c>
      <c r="K361">
        <v>0</v>
      </c>
      <c r="L361">
        <v>0</v>
      </c>
      <c r="M361">
        <v>0</v>
      </c>
      <c r="N361">
        <v>0</v>
      </c>
    </row>
    <row r="362" spans="1:14" x14ac:dyDescent="0.25">
      <c r="A362" t="s">
        <v>4596</v>
      </c>
      <c r="B362" t="s">
        <v>74</v>
      </c>
      <c r="C362" t="s">
        <v>180</v>
      </c>
      <c r="D362" t="s">
        <v>394</v>
      </c>
      <c r="E362">
        <v>0</v>
      </c>
      <c r="F362">
        <v>0</v>
      </c>
      <c r="G362">
        <v>0</v>
      </c>
      <c r="H362">
        <v>0</v>
      </c>
      <c r="I362">
        <v>0</v>
      </c>
      <c r="J362">
        <v>0</v>
      </c>
      <c r="K362">
        <v>30</v>
      </c>
      <c r="L362">
        <v>30</v>
      </c>
      <c r="M362">
        <v>0</v>
      </c>
      <c r="N362">
        <v>0</v>
      </c>
    </row>
    <row r="363" spans="1:14" x14ac:dyDescent="0.25">
      <c r="A363" t="s">
        <v>4597</v>
      </c>
      <c r="B363" t="s">
        <v>74</v>
      </c>
      <c r="C363" t="s">
        <v>180</v>
      </c>
      <c r="D363" t="s">
        <v>395</v>
      </c>
      <c r="E363">
        <v>0</v>
      </c>
      <c r="F363">
        <v>0</v>
      </c>
      <c r="G363">
        <v>0</v>
      </c>
      <c r="H363">
        <v>0</v>
      </c>
      <c r="I363">
        <v>0</v>
      </c>
      <c r="J363">
        <v>0</v>
      </c>
      <c r="K363">
        <v>21</v>
      </c>
      <c r="L363">
        <v>21</v>
      </c>
      <c r="M363">
        <v>0</v>
      </c>
      <c r="N363">
        <v>0</v>
      </c>
    </row>
    <row r="364" spans="1:14" x14ac:dyDescent="0.25">
      <c r="A364" t="s">
        <v>4598</v>
      </c>
      <c r="B364" t="s">
        <v>74</v>
      </c>
      <c r="C364" t="s">
        <v>181</v>
      </c>
      <c r="D364" t="s">
        <v>396</v>
      </c>
      <c r="E364">
        <v>92</v>
      </c>
      <c r="F364">
        <v>10</v>
      </c>
      <c r="G364">
        <v>81</v>
      </c>
      <c r="H364">
        <v>1</v>
      </c>
      <c r="I364">
        <v>0</v>
      </c>
      <c r="J364">
        <v>2</v>
      </c>
      <c r="K364">
        <v>0</v>
      </c>
      <c r="L364">
        <v>0</v>
      </c>
      <c r="M364">
        <v>0</v>
      </c>
      <c r="N364">
        <v>0</v>
      </c>
    </row>
    <row r="365" spans="1:14" x14ac:dyDescent="0.25">
      <c r="A365" t="s">
        <v>4599</v>
      </c>
      <c r="B365" t="s">
        <v>74</v>
      </c>
      <c r="C365" t="s">
        <v>181</v>
      </c>
      <c r="D365" t="s">
        <v>4236</v>
      </c>
      <c r="E365">
        <v>94</v>
      </c>
      <c r="F365">
        <v>11</v>
      </c>
      <c r="G365">
        <v>82</v>
      </c>
      <c r="H365">
        <v>1</v>
      </c>
      <c r="I365">
        <v>0</v>
      </c>
      <c r="J365">
        <v>0</v>
      </c>
      <c r="K365">
        <v>0</v>
      </c>
      <c r="L365">
        <v>0</v>
      </c>
      <c r="M365">
        <v>0</v>
      </c>
      <c r="N365">
        <v>0</v>
      </c>
    </row>
    <row r="366" spans="1:14" x14ac:dyDescent="0.25">
      <c r="A366" t="s">
        <v>4600</v>
      </c>
      <c r="B366" t="s">
        <v>74</v>
      </c>
      <c r="C366" t="s">
        <v>181</v>
      </c>
      <c r="D366" t="s">
        <v>4238</v>
      </c>
      <c r="E366">
        <v>2</v>
      </c>
      <c r="F366">
        <v>1</v>
      </c>
      <c r="G366">
        <v>1</v>
      </c>
      <c r="H366">
        <v>0</v>
      </c>
      <c r="I366">
        <v>0</v>
      </c>
      <c r="J366">
        <v>92</v>
      </c>
      <c r="K366">
        <v>0</v>
      </c>
      <c r="L366">
        <v>0</v>
      </c>
      <c r="M366">
        <v>0</v>
      </c>
      <c r="N366">
        <v>0</v>
      </c>
    </row>
    <row r="367" spans="1:14" x14ac:dyDescent="0.25">
      <c r="A367" t="s">
        <v>4601</v>
      </c>
      <c r="B367" t="s">
        <v>74</v>
      </c>
      <c r="C367" t="s">
        <v>181</v>
      </c>
      <c r="D367" t="s">
        <v>397</v>
      </c>
      <c r="E367">
        <v>94</v>
      </c>
      <c r="F367">
        <v>11</v>
      </c>
      <c r="G367">
        <v>82</v>
      </c>
      <c r="H367">
        <v>1</v>
      </c>
      <c r="I367">
        <v>0</v>
      </c>
      <c r="J367">
        <v>0</v>
      </c>
      <c r="K367">
        <v>0</v>
      </c>
      <c r="L367">
        <v>0</v>
      </c>
      <c r="M367">
        <v>0</v>
      </c>
      <c r="N367">
        <v>0</v>
      </c>
    </row>
    <row r="368" spans="1:14" x14ac:dyDescent="0.25">
      <c r="A368" t="s">
        <v>4602</v>
      </c>
      <c r="B368" t="s">
        <v>74</v>
      </c>
      <c r="C368" t="s">
        <v>181</v>
      </c>
      <c r="D368" t="s">
        <v>398</v>
      </c>
      <c r="E368">
        <v>92</v>
      </c>
      <c r="F368">
        <v>10</v>
      </c>
      <c r="G368">
        <v>81</v>
      </c>
      <c r="H368">
        <v>1</v>
      </c>
      <c r="I368">
        <v>0</v>
      </c>
      <c r="J368">
        <v>2</v>
      </c>
      <c r="K368">
        <v>0</v>
      </c>
      <c r="L368">
        <v>0</v>
      </c>
      <c r="M368">
        <v>0</v>
      </c>
      <c r="N368">
        <v>0</v>
      </c>
    </row>
    <row r="369" spans="1:14" x14ac:dyDescent="0.25">
      <c r="A369" t="s">
        <v>4603</v>
      </c>
      <c r="B369" t="s">
        <v>74</v>
      </c>
      <c r="C369" t="s">
        <v>181</v>
      </c>
      <c r="D369" t="s">
        <v>4242</v>
      </c>
      <c r="E369">
        <v>2</v>
      </c>
      <c r="F369">
        <v>1</v>
      </c>
      <c r="G369">
        <v>1</v>
      </c>
      <c r="H369">
        <v>0</v>
      </c>
      <c r="I369">
        <v>0</v>
      </c>
      <c r="J369">
        <v>92</v>
      </c>
      <c r="K369">
        <v>0</v>
      </c>
      <c r="L369">
        <v>0</v>
      </c>
      <c r="M369">
        <v>0</v>
      </c>
      <c r="N369">
        <v>0</v>
      </c>
    </row>
    <row r="370" spans="1:14" x14ac:dyDescent="0.25">
      <c r="A370" t="s">
        <v>4604</v>
      </c>
      <c r="B370" t="s">
        <v>74</v>
      </c>
      <c r="C370" t="s">
        <v>181</v>
      </c>
      <c r="D370" t="s">
        <v>399</v>
      </c>
      <c r="E370">
        <v>92</v>
      </c>
      <c r="F370">
        <v>10</v>
      </c>
      <c r="G370">
        <v>81</v>
      </c>
      <c r="H370">
        <v>1</v>
      </c>
      <c r="I370">
        <v>0</v>
      </c>
      <c r="J370">
        <v>2</v>
      </c>
      <c r="K370">
        <v>0</v>
      </c>
      <c r="L370">
        <v>0</v>
      </c>
      <c r="M370">
        <v>0</v>
      </c>
      <c r="N370">
        <v>0</v>
      </c>
    </row>
    <row r="371" spans="1:14" x14ac:dyDescent="0.25">
      <c r="A371" t="s">
        <v>4605</v>
      </c>
      <c r="B371" t="s">
        <v>74</v>
      </c>
      <c r="C371" t="s">
        <v>181</v>
      </c>
      <c r="D371" t="s">
        <v>4245</v>
      </c>
      <c r="E371">
        <v>2</v>
      </c>
      <c r="F371">
        <v>1</v>
      </c>
      <c r="G371">
        <v>1</v>
      </c>
      <c r="H371">
        <v>0</v>
      </c>
      <c r="I371">
        <v>0</v>
      </c>
      <c r="J371">
        <v>92</v>
      </c>
      <c r="K371">
        <v>0</v>
      </c>
      <c r="L371">
        <v>0</v>
      </c>
      <c r="M371">
        <v>0</v>
      </c>
      <c r="N371">
        <v>0</v>
      </c>
    </row>
    <row r="372" spans="1:14" x14ac:dyDescent="0.25">
      <c r="A372" t="s">
        <v>4606</v>
      </c>
      <c r="B372" t="s">
        <v>74</v>
      </c>
      <c r="C372" t="s">
        <v>181</v>
      </c>
      <c r="D372" t="s">
        <v>394</v>
      </c>
      <c r="E372">
        <v>0</v>
      </c>
      <c r="F372">
        <v>0</v>
      </c>
      <c r="G372">
        <v>0</v>
      </c>
      <c r="H372">
        <v>0</v>
      </c>
      <c r="I372">
        <v>0</v>
      </c>
      <c r="J372">
        <v>0</v>
      </c>
      <c r="K372">
        <v>66</v>
      </c>
      <c r="L372">
        <v>66</v>
      </c>
      <c r="M372">
        <v>0</v>
      </c>
      <c r="N372">
        <v>0</v>
      </c>
    </row>
    <row r="373" spans="1:14" x14ac:dyDescent="0.25">
      <c r="A373" t="s">
        <v>4607</v>
      </c>
      <c r="B373" t="s">
        <v>74</v>
      </c>
      <c r="C373" t="s">
        <v>181</v>
      </c>
      <c r="D373" t="s">
        <v>395</v>
      </c>
      <c r="E373">
        <v>0</v>
      </c>
      <c r="F373">
        <v>0</v>
      </c>
      <c r="G373">
        <v>0</v>
      </c>
      <c r="H373">
        <v>0</v>
      </c>
      <c r="I373">
        <v>0</v>
      </c>
      <c r="J373">
        <v>0</v>
      </c>
      <c r="K373">
        <v>47</v>
      </c>
      <c r="L373">
        <v>47</v>
      </c>
      <c r="M373">
        <v>0</v>
      </c>
      <c r="N373">
        <v>0</v>
      </c>
    </row>
    <row r="374" spans="1:14" x14ac:dyDescent="0.25">
      <c r="A374" t="s">
        <v>4608</v>
      </c>
      <c r="B374" t="s">
        <v>74</v>
      </c>
      <c r="C374" t="s">
        <v>182</v>
      </c>
      <c r="D374" t="s">
        <v>396</v>
      </c>
      <c r="E374">
        <v>25</v>
      </c>
      <c r="F374">
        <v>2</v>
      </c>
      <c r="G374">
        <v>23</v>
      </c>
      <c r="H374">
        <v>0</v>
      </c>
      <c r="I374">
        <v>0</v>
      </c>
      <c r="J374">
        <v>1</v>
      </c>
      <c r="K374">
        <v>0</v>
      </c>
      <c r="L374">
        <v>0</v>
      </c>
      <c r="M374">
        <v>0</v>
      </c>
      <c r="N374">
        <v>0</v>
      </c>
    </row>
    <row r="375" spans="1:14" x14ac:dyDescent="0.25">
      <c r="A375" t="s">
        <v>4609</v>
      </c>
      <c r="B375" t="s">
        <v>74</v>
      </c>
      <c r="C375" t="s">
        <v>182</v>
      </c>
      <c r="D375" t="s">
        <v>4236</v>
      </c>
      <c r="E375">
        <v>26</v>
      </c>
      <c r="F375">
        <v>1</v>
      </c>
      <c r="G375">
        <v>24</v>
      </c>
      <c r="H375">
        <v>1</v>
      </c>
      <c r="I375">
        <v>0</v>
      </c>
      <c r="J375">
        <v>0</v>
      </c>
      <c r="K375">
        <v>0</v>
      </c>
      <c r="L375">
        <v>0</v>
      </c>
      <c r="M375">
        <v>0</v>
      </c>
      <c r="N375">
        <v>0</v>
      </c>
    </row>
    <row r="376" spans="1:14" x14ac:dyDescent="0.25">
      <c r="A376" t="s">
        <v>4610</v>
      </c>
      <c r="B376" t="s">
        <v>74</v>
      </c>
      <c r="C376" t="s">
        <v>182</v>
      </c>
      <c r="D376" t="s">
        <v>4238</v>
      </c>
      <c r="E376">
        <v>1</v>
      </c>
      <c r="F376">
        <v>0</v>
      </c>
      <c r="G376">
        <v>1</v>
      </c>
      <c r="H376">
        <v>0</v>
      </c>
      <c r="I376">
        <v>0</v>
      </c>
      <c r="J376">
        <v>25</v>
      </c>
      <c r="K376">
        <v>0</v>
      </c>
      <c r="L376">
        <v>0</v>
      </c>
      <c r="M376">
        <v>0</v>
      </c>
      <c r="N376">
        <v>0</v>
      </c>
    </row>
    <row r="377" spans="1:14" x14ac:dyDescent="0.25">
      <c r="A377" t="s">
        <v>4611</v>
      </c>
      <c r="B377" t="s">
        <v>74</v>
      </c>
      <c r="C377" t="s">
        <v>182</v>
      </c>
      <c r="D377" t="s">
        <v>397</v>
      </c>
      <c r="E377">
        <v>26</v>
      </c>
      <c r="F377">
        <v>1</v>
      </c>
      <c r="G377">
        <v>24</v>
      </c>
      <c r="H377">
        <v>1</v>
      </c>
      <c r="I377">
        <v>0</v>
      </c>
      <c r="J377">
        <v>0</v>
      </c>
      <c r="K377">
        <v>0</v>
      </c>
      <c r="L377">
        <v>0</v>
      </c>
      <c r="M377">
        <v>0</v>
      </c>
      <c r="N377">
        <v>0</v>
      </c>
    </row>
    <row r="378" spans="1:14" x14ac:dyDescent="0.25">
      <c r="A378" t="s">
        <v>4612</v>
      </c>
      <c r="B378" t="s">
        <v>74</v>
      </c>
      <c r="C378" t="s">
        <v>182</v>
      </c>
      <c r="D378" t="s">
        <v>398</v>
      </c>
      <c r="E378">
        <v>25</v>
      </c>
      <c r="F378">
        <v>2</v>
      </c>
      <c r="G378">
        <v>23</v>
      </c>
      <c r="H378">
        <v>0</v>
      </c>
      <c r="I378">
        <v>0</v>
      </c>
      <c r="J378">
        <v>1</v>
      </c>
      <c r="K378">
        <v>0</v>
      </c>
      <c r="L378">
        <v>0</v>
      </c>
      <c r="M378">
        <v>0</v>
      </c>
      <c r="N378">
        <v>0</v>
      </c>
    </row>
    <row r="379" spans="1:14" x14ac:dyDescent="0.25">
      <c r="A379" t="s">
        <v>4613</v>
      </c>
      <c r="B379" t="s">
        <v>74</v>
      </c>
      <c r="C379" t="s">
        <v>182</v>
      </c>
      <c r="D379" t="s">
        <v>4242</v>
      </c>
      <c r="E379">
        <v>1</v>
      </c>
      <c r="F379">
        <v>0</v>
      </c>
      <c r="G379">
        <v>1</v>
      </c>
      <c r="H379">
        <v>0</v>
      </c>
      <c r="I379">
        <v>0</v>
      </c>
      <c r="J379">
        <v>25</v>
      </c>
      <c r="K379">
        <v>0</v>
      </c>
      <c r="L379">
        <v>0</v>
      </c>
      <c r="M379">
        <v>0</v>
      </c>
      <c r="N379">
        <v>0</v>
      </c>
    </row>
    <row r="380" spans="1:14" x14ac:dyDescent="0.25">
      <c r="A380" t="s">
        <v>4614</v>
      </c>
      <c r="B380" t="s">
        <v>74</v>
      </c>
      <c r="C380" t="s">
        <v>182</v>
      </c>
      <c r="D380" t="s">
        <v>399</v>
      </c>
      <c r="E380">
        <v>25</v>
      </c>
      <c r="F380">
        <v>1</v>
      </c>
      <c r="G380">
        <v>23</v>
      </c>
      <c r="H380">
        <v>1</v>
      </c>
      <c r="I380">
        <v>0</v>
      </c>
      <c r="J380">
        <v>1</v>
      </c>
      <c r="K380">
        <v>0</v>
      </c>
      <c r="L380">
        <v>0</v>
      </c>
      <c r="M380">
        <v>0</v>
      </c>
      <c r="N380">
        <v>0</v>
      </c>
    </row>
    <row r="381" spans="1:14" x14ac:dyDescent="0.25">
      <c r="A381" t="s">
        <v>4615</v>
      </c>
      <c r="B381" t="s">
        <v>74</v>
      </c>
      <c r="C381" t="s">
        <v>182</v>
      </c>
      <c r="D381" t="s">
        <v>4245</v>
      </c>
      <c r="E381">
        <v>1</v>
      </c>
      <c r="F381">
        <v>0</v>
      </c>
      <c r="G381">
        <v>1</v>
      </c>
      <c r="H381">
        <v>0</v>
      </c>
      <c r="I381">
        <v>0</v>
      </c>
      <c r="J381">
        <v>25</v>
      </c>
      <c r="K381">
        <v>0</v>
      </c>
      <c r="L381">
        <v>0</v>
      </c>
      <c r="M381">
        <v>0</v>
      </c>
      <c r="N381">
        <v>0</v>
      </c>
    </row>
    <row r="382" spans="1:14" x14ac:dyDescent="0.25">
      <c r="A382" t="s">
        <v>4616</v>
      </c>
      <c r="B382" t="s">
        <v>74</v>
      </c>
      <c r="C382" t="s">
        <v>182</v>
      </c>
      <c r="D382" t="s">
        <v>394</v>
      </c>
      <c r="E382">
        <v>0</v>
      </c>
      <c r="F382">
        <v>0</v>
      </c>
      <c r="G382">
        <v>0</v>
      </c>
      <c r="H382">
        <v>0</v>
      </c>
      <c r="I382">
        <v>0</v>
      </c>
      <c r="J382">
        <v>0</v>
      </c>
      <c r="K382">
        <v>25</v>
      </c>
      <c r="L382">
        <v>25</v>
      </c>
      <c r="M382">
        <v>0</v>
      </c>
      <c r="N382">
        <v>0</v>
      </c>
    </row>
    <row r="383" spans="1:14" x14ac:dyDescent="0.25">
      <c r="A383" t="s">
        <v>4617</v>
      </c>
      <c r="B383" t="s">
        <v>74</v>
      </c>
      <c r="C383" t="s">
        <v>182</v>
      </c>
      <c r="D383" t="s">
        <v>395</v>
      </c>
      <c r="E383">
        <v>0</v>
      </c>
      <c r="F383">
        <v>0</v>
      </c>
      <c r="G383">
        <v>0</v>
      </c>
      <c r="H383">
        <v>0</v>
      </c>
      <c r="I383">
        <v>0</v>
      </c>
      <c r="J383">
        <v>0</v>
      </c>
      <c r="K383">
        <v>19</v>
      </c>
      <c r="L383">
        <v>19</v>
      </c>
      <c r="M383">
        <v>0</v>
      </c>
      <c r="N383">
        <v>0</v>
      </c>
    </row>
    <row r="384" spans="1:14" x14ac:dyDescent="0.25">
      <c r="A384" t="s">
        <v>4618</v>
      </c>
      <c r="B384" t="s">
        <v>74</v>
      </c>
      <c r="C384" t="s">
        <v>183</v>
      </c>
      <c r="D384" t="s">
        <v>396</v>
      </c>
      <c r="E384">
        <v>83</v>
      </c>
      <c r="F384">
        <v>13</v>
      </c>
      <c r="G384">
        <v>67</v>
      </c>
      <c r="H384">
        <v>2</v>
      </c>
      <c r="I384">
        <v>1</v>
      </c>
      <c r="J384">
        <v>5</v>
      </c>
      <c r="K384">
        <v>0</v>
      </c>
      <c r="L384">
        <v>0</v>
      </c>
      <c r="M384">
        <v>0</v>
      </c>
      <c r="N384">
        <v>0</v>
      </c>
    </row>
    <row r="385" spans="1:14" x14ac:dyDescent="0.25">
      <c r="A385" t="s">
        <v>4619</v>
      </c>
      <c r="B385" t="s">
        <v>74</v>
      </c>
      <c r="C385" t="s">
        <v>183</v>
      </c>
      <c r="D385" t="s">
        <v>4236</v>
      </c>
      <c r="E385">
        <v>88</v>
      </c>
      <c r="F385">
        <v>10</v>
      </c>
      <c r="G385">
        <v>75</v>
      </c>
      <c r="H385">
        <v>2</v>
      </c>
      <c r="I385">
        <v>1</v>
      </c>
      <c r="J385">
        <v>0</v>
      </c>
      <c r="K385">
        <v>0</v>
      </c>
      <c r="L385">
        <v>0</v>
      </c>
      <c r="M385">
        <v>0</v>
      </c>
      <c r="N385">
        <v>0</v>
      </c>
    </row>
    <row r="386" spans="1:14" x14ac:dyDescent="0.25">
      <c r="A386" t="s">
        <v>4620</v>
      </c>
      <c r="B386" t="s">
        <v>74</v>
      </c>
      <c r="C386" t="s">
        <v>183</v>
      </c>
      <c r="D386" t="s">
        <v>4238</v>
      </c>
      <c r="E386">
        <v>5</v>
      </c>
      <c r="F386">
        <v>2</v>
      </c>
      <c r="G386">
        <v>3</v>
      </c>
      <c r="H386">
        <v>0</v>
      </c>
      <c r="I386">
        <v>0</v>
      </c>
      <c r="J386">
        <v>83</v>
      </c>
      <c r="K386">
        <v>0</v>
      </c>
      <c r="L386">
        <v>0</v>
      </c>
      <c r="M386">
        <v>0</v>
      </c>
      <c r="N386">
        <v>0</v>
      </c>
    </row>
    <row r="387" spans="1:14" x14ac:dyDescent="0.25">
      <c r="A387" t="s">
        <v>4621</v>
      </c>
      <c r="B387" t="s">
        <v>74</v>
      </c>
      <c r="C387" t="s">
        <v>183</v>
      </c>
      <c r="D387" t="s">
        <v>397</v>
      </c>
      <c r="E387">
        <v>88</v>
      </c>
      <c r="F387">
        <v>10</v>
      </c>
      <c r="G387">
        <v>75</v>
      </c>
      <c r="H387">
        <v>2</v>
      </c>
      <c r="I387">
        <v>1</v>
      </c>
      <c r="J387">
        <v>0</v>
      </c>
      <c r="K387">
        <v>0</v>
      </c>
      <c r="L387">
        <v>0</v>
      </c>
      <c r="M387">
        <v>0</v>
      </c>
      <c r="N387">
        <v>0</v>
      </c>
    </row>
    <row r="388" spans="1:14" x14ac:dyDescent="0.25">
      <c r="A388" t="s">
        <v>4622</v>
      </c>
      <c r="B388" t="s">
        <v>74</v>
      </c>
      <c r="C388" t="s">
        <v>183</v>
      </c>
      <c r="D388" t="s">
        <v>398</v>
      </c>
      <c r="E388">
        <v>83</v>
      </c>
      <c r="F388">
        <v>8</v>
      </c>
      <c r="G388">
        <v>72</v>
      </c>
      <c r="H388">
        <v>2</v>
      </c>
      <c r="I388">
        <v>1</v>
      </c>
      <c r="J388">
        <v>5</v>
      </c>
      <c r="K388">
        <v>0</v>
      </c>
      <c r="L388">
        <v>0</v>
      </c>
      <c r="M388">
        <v>0</v>
      </c>
      <c r="N388">
        <v>0</v>
      </c>
    </row>
    <row r="389" spans="1:14" x14ac:dyDescent="0.25">
      <c r="A389" t="s">
        <v>4623</v>
      </c>
      <c r="B389" t="s">
        <v>74</v>
      </c>
      <c r="C389" t="s">
        <v>183</v>
      </c>
      <c r="D389" t="s">
        <v>4242</v>
      </c>
      <c r="E389">
        <v>5</v>
      </c>
      <c r="F389">
        <v>4</v>
      </c>
      <c r="G389">
        <v>1</v>
      </c>
      <c r="H389">
        <v>0</v>
      </c>
      <c r="I389">
        <v>0</v>
      </c>
      <c r="J389">
        <v>83</v>
      </c>
      <c r="K389">
        <v>0</v>
      </c>
      <c r="L389">
        <v>0</v>
      </c>
      <c r="M389">
        <v>0</v>
      </c>
      <c r="N389">
        <v>0</v>
      </c>
    </row>
    <row r="390" spans="1:14" x14ac:dyDescent="0.25">
      <c r="A390" t="s">
        <v>4624</v>
      </c>
      <c r="B390" t="s">
        <v>74</v>
      </c>
      <c r="C390" t="s">
        <v>183</v>
      </c>
      <c r="D390" t="s">
        <v>399</v>
      </c>
      <c r="E390">
        <v>83</v>
      </c>
      <c r="F390">
        <v>8</v>
      </c>
      <c r="G390">
        <v>72</v>
      </c>
      <c r="H390">
        <v>2</v>
      </c>
      <c r="I390">
        <v>1</v>
      </c>
      <c r="J390">
        <v>5</v>
      </c>
      <c r="K390">
        <v>0</v>
      </c>
      <c r="L390">
        <v>0</v>
      </c>
      <c r="M390">
        <v>0</v>
      </c>
      <c r="N390">
        <v>0</v>
      </c>
    </row>
    <row r="391" spans="1:14" x14ac:dyDescent="0.25">
      <c r="A391" t="s">
        <v>4625</v>
      </c>
      <c r="B391" t="s">
        <v>74</v>
      </c>
      <c r="C391" t="s">
        <v>183</v>
      </c>
      <c r="D391" t="s">
        <v>4245</v>
      </c>
      <c r="E391">
        <v>5</v>
      </c>
      <c r="F391">
        <v>2</v>
      </c>
      <c r="G391">
        <v>3</v>
      </c>
      <c r="H391">
        <v>0</v>
      </c>
      <c r="I391">
        <v>0</v>
      </c>
      <c r="J391">
        <v>83</v>
      </c>
      <c r="K391">
        <v>0</v>
      </c>
      <c r="L391">
        <v>0</v>
      </c>
      <c r="M391">
        <v>0</v>
      </c>
      <c r="N391">
        <v>0</v>
      </c>
    </row>
    <row r="392" spans="1:14" x14ac:dyDescent="0.25">
      <c r="A392" t="s">
        <v>4626</v>
      </c>
      <c r="B392" t="s">
        <v>74</v>
      </c>
      <c r="C392" t="s">
        <v>183</v>
      </c>
      <c r="D392" t="s">
        <v>394</v>
      </c>
      <c r="E392">
        <v>0</v>
      </c>
      <c r="F392">
        <v>0</v>
      </c>
      <c r="G392">
        <v>0</v>
      </c>
      <c r="H392">
        <v>0</v>
      </c>
      <c r="I392">
        <v>0</v>
      </c>
      <c r="J392">
        <v>0</v>
      </c>
      <c r="K392">
        <v>52</v>
      </c>
      <c r="L392">
        <v>52</v>
      </c>
      <c r="M392">
        <v>0</v>
      </c>
      <c r="N392">
        <v>0</v>
      </c>
    </row>
    <row r="393" spans="1:14" x14ac:dyDescent="0.25">
      <c r="A393" t="s">
        <v>4627</v>
      </c>
      <c r="B393" t="s">
        <v>74</v>
      </c>
      <c r="C393" t="s">
        <v>183</v>
      </c>
      <c r="D393" t="s">
        <v>395</v>
      </c>
      <c r="E393">
        <v>0</v>
      </c>
      <c r="F393">
        <v>0</v>
      </c>
      <c r="G393">
        <v>0</v>
      </c>
      <c r="H393">
        <v>0</v>
      </c>
      <c r="I393">
        <v>0</v>
      </c>
      <c r="J393">
        <v>0</v>
      </c>
      <c r="K393">
        <v>29</v>
      </c>
      <c r="L393">
        <v>29</v>
      </c>
      <c r="M393">
        <v>0</v>
      </c>
      <c r="N393">
        <v>0</v>
      </c>
    </row>
    <row r="394" spans="1:14" x14ac:dyDescent="0.25">
      <c r="A394" t="s">
        <v>4628</v>
      </c>
      <c r="B394" t="s">
        <v>74</v>
      </c>
      <c r="C394" t="s">
        <v>184</v>
      </c>
      <c r="D394" t="s">
        <v>396</v>
      </c>
      <c r="E394">
        <v>65</v>
      </c>
      <c r="F394">
        <v>3</v>
      </c>
      <c r="G394">
        <v>62</v>
      </c>
      <c r="H394">
        <v>0</v>
      </c>
      <c r="I394">
        <v>0</v>
      </c>
      <c r="J394">
        <v>4</v>
      </c>
      <c r="K394">
        <v>0</v>
      </c>
      <c r="L394">
        <v>0</v>
      </c>
      <c r="M394">
        <v>0</v>
      </c>
      <c r="N394">
        <v>0</v>
      </c>
    </row>
    <row r="395" spans="1:14" x14ac:dyDescent="0.25">
      <c r="A395" t="s">
        <v>4629</v>
      </c>
      <c r="B395" t="s">
        <v>74</v>
      </c>
      <c r="C395" t="s">
        <v>184</v>
      </c>
      <c r="D395" t="s">
        <v>4236</v>
      </c>
      <c r="E395">
        <v>69</v>
      </c>
      <c r="F395">
        <v>2</v>
      </c>
      <c r="G395">
        <v>67</v>
      </c>
      <c r="H395">
        <v>0</v>
      </c>
      <c r="I395">
        <v>0</v>
      </c>
      <c r="J395">
        <v>0</v>
      </c>
      <c r="K395">
        <v>0</v>
      </c>
      <c r="L395">
        <v>0</v>
      </c>
      <c r="M395">
        <v>0</v>
      </c>
      <c r="N395">
        <v>0</v>
      </c>
    </row>
    <row r="396" spans="1:14" x14ac:dyDescent="0.25">
      <c r="A396" t="s">
        <v>4630</v>
      </c>
      <c r="B396" t="s">
        <v>74</v>
      </c>
      <c r="C396" t="s">
        <v>184</v>
      </c>
      <c r="D396" t="s">
        <v>4238</v>
      </c>
      <c r="E396">
        <v>4</v>
      </c>
      <c r="F396">
        <v>0</v>
      </c>
      <c r="G396">
        <v>4</v>
      </c>
      <c r="H396">
        <v>0</v>
      </c>
      <c r="I396">
        <v>0</v>
      </c>
      <c r="J396">
        <v>65</v>
      </c>
      <c r="K396">
        <v>0</v>
      </c>
      <c r="L396">
        <v>0</v>
      </c>
      <c r="M396">
        <v>0</v>
      </c>
      <c r="N396">
        <v>0</v>
      </c>
    </row>
    <row r="397" spans="1:14" x14ac:dyDescent="0.25">
      <c r="A397" t="s">
        <v>4631</v>
      </c>
      <c r="B397" t="s">
        <v>74</v>
      </c>
      <c r="C397" t="s">
        <v>184</v>
      </c>
      <c r="D397" t="s">
        <v>397</v>
      </c>
      <c r="E397">
        <v>69</v>
      </c>
      <c r="F397">
        <v>2</v>
      </c>
      <c r="G397">
        <v>67</v>
      </c>
      <c r="H397">
        <v>0</v>
      </c>
      <c r="I397">
        <v>0</v>
      </c>
      <c r="J397">
        <v>0</v>
      </c>
      <c r="K397">
        <v>0</v>
      </c>
      <c r="L397">
        <v>0</v>
      </c>
      <c r="M397">
        <v>0</v>
      </c>
      <c r="N397">
        <v>0</v>
      </c>
    </row>
    <row r="398" spans="1:14" x14ac:dyDescent="0.25">
      <c r="A398" t="s">
        <v>4632</v>
      </c>
      <c r="B398" t="s">
        <v>74</v>
      </c>
      <c r="C398" t="s">
        <v>184</v>
      </c>
      <c r="D398" t="s">
        <v>398</v>
      </c>
      <c r="E398">
        <v>65</v>
      </c>
      <c r="F398">
        <v>3</v>
      </c>
      <c r="G398">
        <v>62</v>
      </c>
      <c r="H398">
        <v>0</v>
      </c>
      <c r="I398">
        <v>0</v>
      </c>
      <c r="J398">
        <v>4</v>
      </c>
      <c r="K398">
        <v>0</v>
      </c>
      <c r="L398">
        <v>0</v>
      </c>
      <c r="M398">
        <v>0</v>
      </c>
      <c r="N398">
        <v>0</v>
      </c>
    </row>
    <row r="399" spans="1:14" x14ac:dyDescent="0.25">
      <c r="A399" t="s">
        <v>4633</v>
      </c>
      <c r="B399" t="s">
        <v>74</v>
      </c>
      <c r="C399" t="s">
        <v>184</v>
      </c>
      <c r="D399" t="s">
        <v>4242</v>
      </c>
      <c r="E399">
        <v>4</v>
      </c>
      <c r="F399">
        <v>0</v>
      </c>
      <c r="G399">
        <v>4</v>
      </c>
      <c r="H399">
        <v>0</v>
      </c>
      <c r="I399">
        <v>0</v>
      </c>
      <c r="J399">
        <v>65</v>
      </c>
      <c r="K399">
        <v>0</v>
      </c>
      <c r="L399">
        <v>0</v>
      </c>
      <c r="M399">
        <v>0</v>
      </c>
      <c r="N399">
        <v>0</v>
      </c>
    </row>
    <row r="400" spans="1:14" x14ac:dyDescent="0.25">
      <c r="A400" t="s">
        <v>4634</v>
      </c>
      <c r="B400" t="s">
        <v>74</v>
      </c>
      <c r="C400" t="s">
        <v>184</v>
      </c>
      <c r="D400" t="s">
        <v>399</v>
      </c>
      <c r="E400">
        <v>65</v>
      </c>
      <c r="F400">
        <v>2</v>
      </c>
      <c r="G400">
        <v>63</v>
      </c>
      <c r="H400">
        <v>0</v>
      </c>
      <c r="I400">
        <v>0</v>
      </c>
      <c r="J400">
        <v>4</v>
      </c>
      <c r="K400">
        <v>0</v>
      </c>
      <c r="L400">
        <v>0</v>
      </c>
      <c r="M400">
        <v>0</v>
      </c>
      <c r="N400">
        <v>0</v>
      </c>
    </row>
    <row r="401" spans="1:14" x14ac:dyDescent="0.25">
      <c r="A401" t="s">
        <v>4635</v>
      </c>
      <c r="B401" t="s">
        <v>74</v>
      </c>
      <c r="C401" t="s">
        <v>184</v>
      </c>
      <c r="D401" t="s">
        <v>4245</v>
      </c>
      <c r="E401">
        <v>4</v>
      </c>
      <c r="F401">
        <v>0</v>
      </c>
      <c r="G401">
        <v>4</v>
      </c>
      <c r="H401">
        <v>0</v>
      </c>
      <c r="I401">
        <v>0</v>
      </c>
      <c r="J401">
        <v>65</v>
      </c>
      <c r="K401">
        <v>0</v>
      </c>
      <c r="L401">
        <v>0</v>
      </c>
      <c r="M401">
        <v>0</v>
      </c>
      <c r="N401">
        <v>0</v>
      </c>
    </row>
    <row r="402" spans="1:14" x14ac:dyDescent="0.25">
      <c r="A402" t="s">
        <v>4636</v>
      </c>
      <c r="B402" t="s">
        <v>74</v>
      </c>
      <c r="C402" t="s">
        <v>184</v>
      </c>
      <c r="D402" t="s">
        <v>394</v>
      </c>
      <c r="E402">
        <v>0</v>
      </c>
      <c r="F402">
        <v>0</v>
      </c>
      <c r="G402">
        <v>0</v>
      </c>
      <c r="H402">
        <v>0</v>
      </c>
      <c r="I402">
        <v>0</v>
      </c>
      <c r="J402">
        <v>0</v>
      </c>
      <c r="K402">
        <v>49</v>
      </c>
      <c r="L402">
        <v>49</v>
      </c>
      <c r="M402">
        <v>0</v>
      </c>
      <c r="N402">
        <v>0</v>
      </c>
    </row>
    <row r="403" spans="1:14" x14ac:dyDescent="0.25">
      <c r="A403" t="s">
        <v>4637</v>
      </c>
      <c r="B403" t="s">
        <v>74</v>
      </c>
      <c r="C403" t="s">
        <v>184</v>
      </c>
      <c r="D403" t="s">
        <v>395</v>
      </c>
      <c r="E403">
        <v>0</v>
      </c>
      <c r="F403">
        <v>0</v>
      </c>
      <c r="G403">
        <v>0</v>
      </c>
      <c r="H403">
        <v>0</v>
      </c>
      <c r="I403">
        <v>0</v>
      </c>
      <c r="J403">
        <v>0</v>
      </c>
      <c r="K403">
        <v>39</v>
      </c>
      <c r="L403">
        <v>39</v>
      </c>
      <c r="M403">
        <v>0</v>
      </c>
      <c r="N403">
        <v>0</v>
      </c>
    </row>
    <row r="404" spans="1:14" x14ac:dyDescent="0.25">
      <c r="A404" t="s">
        <v>4638</v>
      </c>
      <c r="B404" t="s">
        <v>74</v>
      </c>
      <c r="C404" t="s">
        <v>185</v>
      </c>
      <c r="D404" t="s">
        <v>396</v>
      </c>
      <c r="E404">
        <v>51</v>
      </c>
      <c r="F404">
        <v>15</v>
      </c>
      <c r="G404">
        <v>36</v>
      </c>
      <c r="H404">
        <v>0</v>
      </c>
      <c r="I404">
        <v>0</v>
      </c>
      <c r="J404">
        <v>1</v>
      </c>
      <c r="K404">
        <v>0</v>
      </c>
      <c r="L404">
        <v>0</v>
      </c>
      <c r="M404">
        <v>0</v>
      </c>
      <c r="N404">
        <v>0</v>
      </c>
    </row>
    <row r="405" spans="1:14" x14ac:dyDescent="0.25">
      <c r="A405" t="s">
        <v>4639</v>
      </c>
      <c r="B405" t="s">
        <v>74</v>
      </c>
      <c r="C405" t="s">
        <v>185</v>
      </c>
      <c r="D405" t="s">
        <v>4236</v>
      </c>
      <c r="E405">
        <v>52</v>
      </c>
      <c r="F405">
        <v>14</v>
      </c>
      <c r="G405">
        <v>38</v>
      </c>
      <c r="H405">
        <v>0</v>
      </c>
      <c r="I405">
        <v>0</v>
      </c>
      <c r="J405">
        <v>0</v>
      </c>
      <c r="K405">
        <v>0</v>
      </c>
      <c r="L405">
        <v>0</v>
      </c>
      <c r="M405">
        <v>0</v>
      </c>
      <c r="N405">
        <v>0</v>
      </c>
    </row>
    <row r="406" spans="1:14" x14ac:dyDescent="0.25">
      <c r="A406" t="s">
        <v>4640</v>
      </c>
      <c r="B406" t="s">
        <v>74</v>
      </c>
      <c r="C406" t="s">
        <v>185</v>
      </c>
      <c r="D406" t="s">
        <v>4238</v>
      </c>
      <c r="E406">
        <v>1</v>
      </c>
      <c r="F406">
        <v>0</v>
      </c>
      <c r="G406">
        <v>1</v>
      </c>
      <c r="H406">
        <v>0</v>
      </c>
      <c r="I406">
        <v>0</v>
      </c>
      <c r="J406">
        <v>51</v>
      </c>
      <c r="K406">
        <v>0</v>
      </c>
      <c r="L406">
        <v>0</v>
      </c>
      <c r="M406">
        <v>0</v>
      </c>
      <c r="N406">
        <v>0</v>
      </c>
    </row>
    <row r="407" spans="1:14" x14ac:dyDescent="0.25">
      <c r="A407" t="s">
        <v>4641</v>
      </c>
      <c r="B407" t="s">
        <v>74</v>
      </c>
      <c r="C407" t="s">
        <v>185</v>
      </c>
      <c r="D407" t="s">
        <v>397</v>
      </c>
      <c r="E407">
        <v>52</v>
      </c>
      <c r="F407">
        <v>14</v>
      </c>
      <c r="G407">
        <v>38</v>
      </c>
      <c r="H407">
        <v>0</v>
      </c>
      <c r="I407">
        <v>0</v>
      </c>
      <c r="J407">
        <v>0</v>
      </c>
      <c r="K407">
        <v>0</v>
      </c>
      <c r="L407">
        <v>0</v>
      </c>
      <c r="M407">
        <v>0</v>
      </c>
      <c r="N407">
        <v>0</v>
      </c>
    </row>
    <row r="408" spans="1:14" x14ac:dyDescent="0.25">
      <c r="A408" t="s">
        <v>4642</v>
      </c>
      <c r="B408" t="s">
        <v>74</v>
      </c>
      <c r="C408" t="s">
        <v>185</v>
      </c>
      <c r="D408" t="s">
        <v>398</v>
      </c>
      <c r="E408">
        <v>51</v>
      </c>
      <c r="F408">
        <v>14</v>
      </c>
      <c r="G408">
        <v>37</v>
      </c>
      <c r="H408">
        <v>0</v>
      </c>
      <c r="I408">
        <v>0</v>
      </c>
      <c r="J408">
        <v>1</v>
      </c>
      <c r="K408">
        <v>0</v>
      </c>
      <c r="L408">
        <v>0</v>
      </c>
      <c r="M408">
        <v>0</v>
      </c>
      <c r="N408">
        <v>0</v>
      </c>
    </row>
    <row r="409" spans="1:14" x14ac:dyDescent="0.25">
      <c r="A409" t="s">
        <v>4643</v>
      </c>
      <c r="B409" t="s">
        <v>74</v>
      </c>
      <c r="C409" t="s">
        <v>185</v>
      </c>
      <c r="D409" t="s">
        <v>4242</v>
      </c>
      <c r="E409">
        <v>1</v>
      </c>
      <c r="F409">
        <v>0</v>
      </c>
      <c r="G409">
        <v>1</v>
      </c>
      <c r="H409">
        <v>0</v>
      </c>
      <c r="I409">
        <v>0</v>
      </c>
      <c r="J409">
        <v>51</v>
      </c>
      <c r="K409">
        <v>0</v>
      </c>
      <c r="L409">
        <v>0</v>
      </c>
      <c r="M409">
        <v>0</v>
      </c>
      <c r="N409">
        <v>0</v>
      </c>
    </row>
    <row r="410" spans="1:14" x14ac:dyDescent="0.25">
      <c r="A410" t="s">
        <v>4644</v>
      </c>
      <c r="B410" t="s">
        <v>74</v>
      </c>
      <c r="C410" t="s">
        <v>185</v>
      </c>
      <c r="D410" t="s">
        <v>399</v>
      </c>
      <c r="E410">
        <v>51</v>
      </c>
      <c r="F410">
        <v>14</v>
      </c>
      <c r="G410">
        <v>37</v>
      </c>
      <c r="H410">
        <v>0</v>
      </c>
      <c r="I410">
        <v>0</v>
      </c>
      <c r="J410">
        <v>1</v>
      </c>
      <c r="K410">
        <v>0</v>
      </c>
      <c r="L410">
        <v>0</v>
      </c>
      <c r="M410">
        <v>0</v>
      </c>
      <c r="N410">
        <v>0</v>
      </c>
    </row>
    <row r="411" spans="1:14" x14ac:dyDescent="0.25">
      <c r="A411" t="s">
        <v>4645</v>
      </c>
      <c r="B411" t="s">
        <v>74</v>
      </c>
      <c r="C411" t="s">
        <v>185</v>
      </c>
      <c r="D411" t="s">
        <v>4245</v>
      </c>
      <c r="E411">
        <v>1</v>
      </c>
      <c r="F411">
        <v>0</v>
      </c>
      <c r="G411">
        <v>1</v>
      </c>
      <c r="H411">
        <v>0</v>
      </c>
      <c r="I411">
        <v>0</v>
      </c>
      <c r="J411">
        <v>51</v>
      </c>
      <c r="K411">
        <v>0</v>
      </c>
      <c r="L411">
        <v>0</v>
      </c>
      <c r="M411">
        <v>0</v>
      </c>
      <c r="N411">
        <v>0</v>
      </c>
    </row>
    <row r="412" spans="1:14" x14ac:dyDescent="0.25">
      <c r="A412" t="s">
        <v>4646</v>
      </c>
      <c r="B412" t="s">
        <v>74</v>
      </c>
      <c r="C412" t="s">
        <v>185</v>
      </c>
      <c r="D412" t="s">
        <v>394</v>
      </c>
      <c r="E412">
        <v>0</v>
      </c>
      <c r="F412">
        <v>0</v>
      </c>
      <c r="G412">
        <v>0</v>
      </c>
      <c r="H412">
        <v>0</v>
      </c>
      <c r="I412">
        <v>0</v>
      </c>
      <c r="J412">
        <v>0</v>
      </c>
      <c r="K412">
        <v>33</v>
      </c>
      <c r="L412">
        <v>33</v>
      </c>
      <c r="M412">
        <v>0</v>
      </c>
      <c r="N412">
        <v>0</v>
      </c>
    </row>
    <row r="413" spans="1:14" x14ac:dyDescent="0.25">
      <c r="A413" t="s">
        <v>4647</v>
      </c>
      <c r="B413" t="s">
        <v>74</v>
      </c>
      <c r="C413" t="s">
        <v>185</v>
      </c>
      <c r="D413" t="s">
        <v>395</v>
      </c>
      <c r="E413">
        <v>0</v>
      </c>
      <c r="F413">
        <v>0</v>
      </c>
      <c r="G413">
        <v>0</v>
      </c>
      <c r="H413">
        <v>0</v>
      </c>
      <c r="I413">
        <v>0</v>
      </c>
      <c r="J413">
        <v>0</v>
      </c>
      <c r="K413">
        <v>21</v>
      </c>
      <c r="L413">
        <v>21</v>
      </c>
      <c r="M413">
        <v>0</v>
      </c>
      <c r="N413">
        <v>0</v>
      </c>
    </row>
    <row r="414" spans="1:14" x14ac:dyDescent="0.25">
      <c r="A414" t="s">
        <v>4648</v>
      </c>
      <c r="B414" t="s">
        <v>74</v>
      </c>
      <c r="C414" t="s">
        <v>186</v>
      </c>
      <c r="D414" t="s">
        <v>396</v>
      </c>
      <c r="E414">
        <v>14</v>
      </c>
      <c r="F414">
        <v>0</v>
      </c>
      <c r="G414">
        <v>14</v>
      </c>
      <c r="H414">
        <v>0</v>
      </c>
      <c r="I414">
        <v>0</v>
      </c>
      <c r="J414">
        <v>0</v>
      </c>
      <c r="K414">
        <v>0</v>
      </c>
      <c r="L414">
        <v>0</v>
      </c>
      <c r="M414">
        <v>0</v>
      </c>
      <c r="N414">
        <v>0</v>
      </c>
    </row>
    <row r="415" spans="1:14" x14ac:dyDescent="0.25">
      <c r="A415" t="s">
        <v>4649</v>
      </c>
      <c r="B415" t="s">
        <v>74</v>
      </c>
      <c r="C415" t="s">
        <v>186</v>
      </c>
      <c r="D415" t="s">
        <v>4236</v>
      </c>
      <c r="E415">
        <v>14</v>
      </c>
      <c r="F415">
        <v>0</v>
      </c>
      <c r="G415">
        <v>14</v>
      </c>
      <c r="H415">
        <v>0</v>
      </c>
      <c r="I415">
        <v>0</v>
      </c>
      <c r="J415">
        <v>0</v>
      </c>
      <c r="K415">
        <v>0</v>
      </c>
      <c r="L415">
        <v>0</v>
      </c>
      <c r="M415">
        <v>0</v>
      </c>
      <c r="N415">
        <v>0</v>
      </c>
    </row>
    <row r="416" spans="1:14" x14ac:dyDescent="0.25">
      <c r="A416" t="s">
        <v>4650</v>
      </c>
      <c r="B416" t="s">
        <v>74</v>
      </c>
      <c r="C416" t="s">
        <v>186</v>
      </c>
      <c r="D416" t="s">
        <v>4238</v>
      </c>
      <c r="E416">
        <v>0</v>
      </c>
      <c r="F416">
        <v>0</v>
      </c>
      <c r="G416">
        <v>0</v>
      </c>
      <c r="H416">
        <v>0</v>
      </c>
      <c r="I416">
        <v>0</v>
      </c>
      <c r="J416">
        <v>14</v>
      </c>
      <c r="K416">
        <v>0</v>
      </c>
      <c r="L416">
        <v>0</v>
      </c>
      <c r="M416">
        <v>0</v>
      </c>
      <c r="N416">
        <v>0</v>
      </c>
    </row>
    <row r="417" spans="1:14" x14ac:dyDescent="0.25">
      <c r="A417" t="s">
        <v>4651</v>
      </c>
      <c r="B417" t="s">
        <v>74</v>
      </c>
      <c r="C417" t="s">
        <v>186</v>
      </c>
      <c r="D417" t="s">
        <v>397</v>
      </c>
      <c r="E417">
        <v>14</v>
      </c>
      <c r="F417">
        <v>0</v>
      </c>
      <c r="G417">
        <v>14</v>
      </c>
      <c r="H417">
        <v>0</v>
      </c>
      <c r="I417">
        <v>0</v>
      </c>
      <c r="J417">
        <v>0</v>
      </c>
      <c r="K417">
        <v>0</v>
      </c>
      <c r="L417">
        <v>0</v>
      </c>
      <c r="M417">
        <v>0</v>
      </c>
      <c r="N417">
        <v>0</v>
      </c>
    </row>
    <row r="418" spans="1:14" x14ac:dyDescent="0.25">
      <c r="A418" t="s">
        <v>4652</v>
      </c>
      <c r="B418" t="s">
        <v>74</v>
      </c>
      <c r="C418" t="s">
        <v>186</v>
      </c>
      <c r="D418" t="s">
        <v>398</v>
      </c>
      <c r="E418">
        <v>14</v>
      </c>
      <c r="F418">
        <v>0</v>
      </c>
      <c r="G418">
        <v>14</v>
      </c>
      <c r="H418">
        <v>0</v>
      </c>
      <c r="I418">
        <v>0</v>
      </c>
      <c r="J418">
        <v>0</v>
      </c>
      <c r="K418">
        <v>0</v>
      </c>
      <c r="L418">
        <v>0</v>
      </c>
      <c r="M418">
        <v>0</v>
      </c>
      <c r="N418">
        <v>0</v>
      </c>
    </row>
    <row r="419" spans="1:14" x14ac:dyDescent="0.25">
      <c r="A419" t="s">
        <v>4653</v>
      </c>
      <c r="B419" t="s">
        <v>74</v>
      </c>
      <c r="C419" t="s">
        <v>186</v>
      </c>
      <c r="D419" t="s">
        <v>4242</v>
      </c>
      <c r="E419">
        <v>0</v>
      </c>
      <c r="F419">
        <v>0</v>
      </c>
      <c r="G419">
        <v>0</v>
      </c>
      <c r="H419">
        <v>0</v>
      </c>
      <c r="I419">
        <v>0</v>
      </c>
      <c r="J419">
        <v>14</v>
      </c>
      <c r="K419">
        <v>0</v>
      </c>
      <c r="L419">
        <v>0</v>
      </c>
      <c r="M419">
        <v>0</v>
      </c>
      <c r="N419">
        <v>0</v>
      </c>
    </row>
    <row r="420" spans="1:14" x14ac:dyDescent="0.25">
      <c r="A420" t="s">
        <v>4654</v>
      </c>
      <c r="B420" t="s">
        <v>74</v>
      </c>
      <c r="C420" t="s">
        <v>186</v>
      </c>
      <c r="D420" t="s">
        <v>399</v>
      </c>
      <c r="E420">
        <v>14</v>
      </c>
      <c r="F420">
        <v>0</v>
      </c>
      <c r="G420">
        <v>14</v>
      </c>
      <c r="H420">
        <v>0</v>
      </c>
      <c r="I420">
        <v>0</v>
      </c>
      <c r="J420">
        <v>0</v>
      </c>
      <c r="K420">
        <v>0</v>
      </c>
      <c r="L420">
        <v>0</v>
      </c>
      <c r="M420">
        <v>0</v>
      </c>
      <c r="N420">
        <v>0</v>
      </c>
    </row>
    <row r="421" spans="1:14" x14ac:dyDescent="0.25">
      <c r="A421" t="s">
        <v>4655</v>
      </c>
      <c r="B421" t="s">
        <v>74</v>
      </c>
      <c r="C421" t="s">
        <v>186</v>
      </c>
      <c r="D421" t="s">
        <v>4245</v>
      </c>
      <c r="E421">
        <v>0</v>
      </c>
      <c r="F421">
        <v>0</v>
      </c>
      <c r="G421">
        <v>0</v>
      </c>
      <c r="H421">
        <v>0</v>
      </c>
      <c r="I421">
        <v>0</v>
      </c>
      <c r="J421">
        <v>14</v>
      </c>
      <c r="K421">
        <v>0</v>
      </c>
      <c r="L421">
        <v>0</v>
      </c>
      <c r="M421">
        <v>0</v>
      </c>
      <c r="N421">
        <v>0</v>
      </c>
    </row>
    <row r="422" spans="1:14" x14ac:dyDescent="0.25">
      <c r="A422" t="s">
        <v>4656</v>
      </c>
      <c r="B422" t="s">
        <v>74</v>
      </c>
      <c r="C422" t="s">
        <v>186</v>
      </c>
      <c r="D422" t="s">
        <v>394</v>
      </c>
      <c r="E422">
        <v>0</v>
      </c>
      <c r="F422">
        <v>0</v>
      </c>
      <c r="G422">
        <v>0</v>
      </c>
      <c r="H422">
        <v>0</v>
      </c>
      <c r="I422">
        <v>0</v>
      </c>
      <c r="J422">
        <v>0</v>
      </c>
      <c r="K422">
        <v>13</v>
      </c>
      <c r="L422">
        <v>13</v>
      </c>
      <c r="M422">
        <v>0</v>
      </c>
      <c r="N422">
        <v>0</v>
      </c>
    </row>
    <row r="423" spans="1:14" x14ac:dyDescent="0.25">
      <c r="A423" t="s">
        <v>4657</v>
      </c>
      <c r="B423" t="s">
        <v>74</v>
      </c>
      <c r="C423" t="s">
        <v>186</v>
      </c>
      <c r="D423" t="s">
        <v>395</v>
      </c>
      <c r="E423">
        <v>0</v>
      </c>
      <c r="F423">
        <v>0</v>
      </c>
      <c r="G423">
        <v>0</v>
      </c>
      <c r="H423">
        <v>0</v>
      </c>
      <c r="I423">
        <v>0</v>
      </c>
      <c r="J423">
        <v>0</v>
      </c>
      <c r="K423">
        <v>11</v>
      </c>
      <c r="L423">
        <v>11</v>
      </c>
      <c r="M423">
        <v>0</v>
      </c>
      <c r="N423">
        <v>0</v>
      </c>
    </row>
    <row r="424" spans="1:14" x14ac:dyDescent="0.25">
      <c r="A424" t="s">
        <v>4658</v>
      </c>
      <c r="B424" t="s">
        <v>74</v>
      </c>
      <c r="C424" t="s">
        <v>187</v>
      </c>
      <c r="D424" t="s">
        <v>396</v>
      </c>
      <c r="E424">
        <v>75</v>
      </c>
      <c r="F424">
        <v>8</v>
      </c>
      <c r="G424">
        <v>65</v>
      </c>
      <c r="H424">
        <v>2</v>
      </c>
      <c r="I424">
        <v>0</v>
      </c>
      <c r="J424">
        <v>1</v>
      </c>
      <c r="K424">
        <v>0</v>
      </c>
      <c r="L424">
        <v>0</v>
      </c>
      <c r="M424">
        <v>0</v>
      </c>
      <c r="N424">
        <v>0</v>
      </c>
    </row>
    <row r="425" spans="1:14" x14ac:dyDescent="0.25">
      <c r="A425" t="s">
        <v>4659</v>
      </c>
      <c r="B425" t="s">
        <v>74</v>
      </c>
      <c r="C425" t="s">
        <v>187</v>
      </c>
      <c r="D425" t="s">
        <v>4236</v>
      </c>
      <c r="E425">
        <v>76</v>
      </c>
      <c r="F425">
        <v>5</v>
      </c>
      <c r="G425">
        <v>69</v>
      </c>
      <c r="H425">
        <v>1</v>
      </c>
      <c r="I425">
        <v>1</v>
      </c>
      <c r="J425">
        <v>0</v>
      </c>
      <c r="K425">
        <v>0</v>
      </c>
      <c r="L425">
        <v>0</v>
      </c>
      <c r="M425">
        <v>0</v>
      </c>
      <c r="N425">
        <v>0</v>
      </c>
    </row>
    <row r="426" spans="1:14" x14ac:dyDescent="0.25">
      <c r="A426" t="s">
        <v>4660</v>
      </c>
      <c r="B426" t="s">
        <v>74</v>
      </c>
      <c r="C426" t="s">
        <v>187</v>
      </c>
      <c r="D426" t="s">
        <v>4238</v>
      </c>
      <c r="E426">
        <v>1</v>
      </c>
      <c r="F426">
        <v>0</v>
      </c>
      <c r="G426">
        <v>1</v>
      </c>
      <c r="H426">
        <v>0</v>
      </c>
      <c r="I426">
        <v>0</v>
      </c>
      <c r="J426">
        <v>75</v>
      </c>
      <c r="K426">
        <v>0</v>
      </c>
      <c r="L426">
        <v>0</v>
      </c>
      <c r="M426">
        <v>0</v>
      </c>
      <c r="N426">
        <v>0</v>
      </c>
    </row>
    <row r="427" spans="1:14" x14ac:dyDescent="0.25">
      <c r="A427" t="s">
        <v>4661</v>
      </c>
      <c r="B427" t="s">
        <v>74</v>
      </c>
      <c r="C427" t="s">
        <v>187</v>
      </c>
      <c r="D427" t="s">
        <v>397</v>
      </c>
      <c r="E427">
        <v>76</v>
      </c>
      <c r="F427">
        <v>5</v>
      </c>
      <c r="G427">
        <v>69</v>
      </c>
      <c r="H427">
        <v>1</v>
      </c>
      <c r="I427">
        <v>1</v>
      </c>
      <c r="J427">
        <v>0</v>
      </c>
      <c r="K427">
        <v>0</v>
      </c>
      <c r="L427">
        <v>0</v>
      </c>
      <c r="M427">
        <v>0</v>
      </c>
      <c r="N427">
        <v>0</v>
      </c>
    </row>
    <row r="428" spans="1:14" x14ac:dyDescent="0.25">
      <c r="A428" t="s">
        <v>4662</v>
      </c>
      <c r="B428" t="s">
        <v>74</v>
      </c>
      <c r="C428" t="s">
        <v>187</v>
      </c>
      <c r="D428" t="s">
        <v>398</v>
      </c>
      <c r="E428">
        <v>75</v>
      </c>
      <c r="F428">
        <v>7</v>
      </c>
      <c r="G428">
        <v>66</v>
      </c>
      <c r="H428">
        <v>1</v>
      </c>
      <c r="I428">
        <v>1</v>
      </c>
      <c r="J428">
        <v>1</v>
      </c>
      <c r="K428">
        <v>0</v>
      </c>
      <c r="L428">
        <v>0</v>
      </c>
      <c r="M428">
        <v>0</v>
      </c>
      <c r="N428">
        <v>0</v>
      </c>
    </row>
    <row r="429" spans="1:14" x14ac:dyDescent="0.25">
      <c r="A429" t="s">
        <v>4663</v>
      </c>
      <c r="B429" t="s">
        <v>74</v>
      </c>
      <c r="C429" t="s">
        <v>187</v>
      </c>
      <c r="D429" t="s">
        <v>4242</v>
      </c>
      <c r="E429">
        <v>1</v>
      </c>
      <c r="F429">
        <v>0</v>
      </c>
      <c r="G429">
        <v>1</v>
      </c>
      <c r="H429">
        <v>0</v>
      </c>
      <c r="I429">
        <v>0</v>
      </c>
      <c r="J429">
        <v>75</v>
      </c>
      <c r="K429">
        <v>0</v>
      </c>
      <c r="L429">
        <v>0</v>
      </c>
      <c r="M429">
        <v>0</v>
      </c>
      <c r="N429">
        <v>0</v>
      </c>
    </row>
    <row r="430" spans="1:14" x14ac:dyDescent="0.25">
      <c r="A430" t="s">
        <v>4664</v>
      </c>
      <c r="B430" t="s">
        <v>74</v>
      </c>
      <c r="C430" t="s">
        <v>187</v>
      </c>
      <c r="D430" t="s">
        <v>399</v>
      </c>
      <c r="E430">
        <v>75</v>
      </c>
      <c r="F430">
        <v>6</v>
      </c>
      <c r="G430">
        <v>67</v>
      </c>
      <c r="H430">
        <v>2</v>
      </c>
      <c r="I430">
        <v>0</v>
      </c>
      <c r="J430">
        <v>1</v>
      </c>
      <c r="K430">
        <v>0</v>
      </c>
      <c r="L430">
        <v>0</v>
      </c>
      <c r="M430">
        <v>0</v>
      </c>
      <c r="N430">
        <v>0</v>
      </c>
    </row>
    <row r="431" spans="1:14" x14ac:dyDescent="0.25">
      <c r="A431" t="s">
        <v>4665</v>
      </c>
      <c r="B431" t="s">
        <v>74</v>
      </c>
      <c r="C431" t="s">
        <v>187</v>
      </c>
      <c r="D431" t="s">
        <v>4245</v>
      </c>
      <c r="E431">
        <v>1</v>
      </c>
      <c r="F431">
        <v>0</v>
      </c>
      <c r="G431">
        <v>1</v>
      </c>
      <c r="H431">
        <v>0</v>
      </c>
      <c r="I431">
        <v>0</v>
      </c>
      <c r="J431">
        <v>75</v>
      </c>
      <c r="K431">
        <v>0</v>
      </c>
      <c r="L431">
        <v>0</v>
      </c>
      <c r="M431">
        <v>0</v>
      </c>
      <c r="N431">
        <v>0</v>
      </c>
    </row>
    <row r="432" spans="1:14" x14ac:dyDescent="0.25">
      <c r="A432" t="s">
        <v>4666</v>
      </c>
      <c r="B432" t="s">
        <v>74</v>
      </c>
      <c r="C432" t="s">
        <v>187</v>
      </c>
      <c r="D432" t="s">
        <v>394</v>
      </c>
      <c r="E432">
        <v>0</v>
      </c>
      <c r="F432">
        <v>0</v>
      </c>
      <c r="G432">
        <v>0</v>
      </c>
      <c r="H432">
        <v>0</v>
      </c>
      <c r="I432">
        <v>0</v>
      </c>
      <c r="J432">
        <v>0</v>
      </c>
      <c r="K432">
        <v>59</v>
      </c>
      <c r="L432">
        <v>58</v>
      </c>
      <c r="M432">
        <v>1</v>
      </c>
      <c r="N432">
        <v>0</v>
      </c>
    </row>
    <row r="433" spans="1:14" x14ac:dyDescent="0.25">
      <c r="A433" t="s">
        <v>4667</v>
      </c>
      <c r="B433" t="s">
        <v>74</v>
      </c>
      <c r="C433" t="s">
        <v>187</v>
      </c>
      <c r="D433" t="s">
        <v>395</v>
      </c>
      <c r="E433">
        <v>0</v>
      </c>
      <c r="F433">
        <v>0</v>
      </c>
      <c r="G433">
        <v>0</v>
      </c>
      <c r="H433">
        <v>0</v>
      </c>
      <c r="I433">
        <v>0</v>
      </c>
      <c r="J433">
        <v>0</v>
      </c>
      <c r="K433">
        <v>52</v>
      </c>
      <c r="L433">
        <v>51</v>
      </c>
      <c r="M433">
        <v>1</v>
      </c>
      <c r="N433">
        <v>0</v>
      </c>
    </row>
    <row r="434" spans="1:14" x14ac:dyDescent="0.25">
      <c r="A434" t="s">
        <v>4668</v>
      </c>
      <c r="B434" t="s">
        <v>74</v>
      </c>
      <c r="C434" t="s">
        <v>188</v>
      </c>
      <c r="D434" t="s">
        <v>396</v>
      </c>
      <c r="E434">
        <v>79</v>
      </c>
      <c r="F434">
        <v>7</v>
      </c>
      <c r="G434">
        <v>68</v>
      </c>
      <c r="H434">
        <v>2</v>
      </c>
      <c r="I434">
        <v>2</v>
      </c>
      <c r="J434">
        <v>3</v>
      </c>
      <c r="K434">
        <v>0</v>
      </c>
      <c r="L434">
        <v>0</v>
      </c>
      <c r="M434">
        <v>0</v>
      </c>
      <c r="N434">
        <v>0</v>
      </c>
    </row>
    <row r="435" spans="1:14" x14ac:dyDescent="0.25">
      <c r="A435" t="s">
        <v>4669</v>
      </c>
      <c r="B435" t="s">
        <v>74</v>
      </c>
      <c r="C435" t="s">
        <v>188</v>
      </c>
      <c r="D435" t="s">
        <v>4236</v>
      </c>
      <c r="E435">
        <v>82</v>
      </c>
      <c r="F435">
        <v>5</v>
      </c>
      <c r="G435">
        <v>73</v>
      </c>
      <c r="H435">
        <v>2</v>
      </c>
      <c r="I435">
        <v>2</v>
      </c>
      <c r="J435">
        <v>0</v>
      </c>
      <c r="K435">
        <v>0</v>
      </c>
      <c r="L435">
        <v>0</v>
      </c>
      <c r="M435">
        <v>0</v>
      </c>
      <c r="N435">
        <v>0</v>
      </c>
    </row>
    <row r="436" spans="1:14" x14ac:dyDescent="0.25">
      <c r="A436" t="s">
        <v>4670</v>
      </c>
      <c r="B436" t="s">
        <v>74</v>
      </c>
      <c r="C436" t="s">
        <v>188</v>
      </c>
      <c r="D436" t="s">
        <v>4238</v>
      </c>
      <c r="E436">
        <v>3</v>
      </c>
      <c r="F436">
        <v>0</v>
      </c>
      <c r="G436">
        <v>3</v>
      </c>
      <c r="H436">
        <v>0</v>
      </c>
      <c r="I436">
        <v>0</v>
      </c>
      <c r="J436">
        <v>79</v>
      </c>
      <c r="K436">
        <v>0</v>
      </c>
      <c r="L436">
        <v>0</v>
      </c>
      <c r="M436">
        <v>0</v>
      </c>
      <c r="N436">
        <v>0</v>
      </c>
    </row>
    <row r="437" spans="1:14" x14ac:dyDescent="0.25">
      <c r="A437" t="s">
        <v>4671</v>
      </c>
      <c r="B437" t="s">
        <v>74</v>
      </c>
      <c r="C437" t="s">
        <v>188</v>
      </c>
      <c r="D437" t="s">
        <v>397</v>
      </c>
      <c r="E437">
        <v>82</v>
      </c>
      <c r="F437">
        <v>5</v>
      </c>
      <c r="G437">
        <v>73</v>
      </c>
      <c r="H437">
        <v>2</v>
      </c>
      <c r="I437">
        <v>2</v>
      </c>
      <c r="J437">
        <v>0</v>
      </c>
      <c r="K437">
        <v>0</v>
      </c>
      <c r="L437">
        <v>0</v>
      </c>
      <c r="M437">
        <v>0</v>
      </c>
      <c r="N437">
        <v>0</v>
      </c>
    </row>
    <row r="438" spans="1:14" x14ac:dyDescent="0.25">
      <c r="A438" t="s">
        <v>4672</v>
      </c>
      <c r="B438" t="s">
        <v>74</v>
      </c>
      <c r="C438" t="s">
        <v>188</v>
      </c>
      <c r="D438" t="s">
        <v>398</v>
      </c>
      <c r="E438">
        <v>79</v>
      </c>
      <c r="F438">
        <v>7</v>
      </c>
      <c r="G438">
        <v>68</v>
      </c>
      <c r="H438">
        <v>2</v>
      </c>
      <c r="I438">
        <v>2</v>
      </c>
      <c r="J438">
        <v>3</v>
      </c>
      <c r="K438">
        <v>0</v>
      </c>
      <c r="L438">
        <v>0</v>
      </c>
      <c r="M438">
        <v>0</v>
      </c>
      <c r="N438">
        <v>0</v>
      </c>
    </row>
    <row r="439" spans="1:14" x14ac:dyDescent="0.25">
      <c r="A439" t="s">
        <v>4673</v>
      </c>
      <c r="B439" t="s">
        <v>74</v>
      </c>
      <c r="C439" t="s">
        <v>188</v>
      </c>
      <c r="D439" t="s">
        <v>4242</v>
      </c>
      <c r="E439">
        <v>3</v>
      </c>
      <c r="F439">
        <v>0</v>
      </c>
      <c r="G439">
        <v>3</v>
      </c>
      <c r="H439">
        <v>0</v>
      </c>
      <c r="I439">
        <v>0</v>
      </c>
      <c r="J439">
        <v>79</v>
      </c>
      <c r="K439">
        <v>0</v>
      </c>
      <c r="L439">
        <v>0</v>
      </c>
      <c r="M439">
        <v>0</v>
      </c>
      <c r="N439">
        <v>0</v>
      </c>
    </row>
    <row r="440" spans="1:14" x14ac:dyDescent="0.25">
      <c r="A440" t="s">
        <v>4674</v>
      </c>
      <c r="B440" t="s">
        <v>74</v>
      </c>
      <c r="C440" t="s">
        <v>188</v>
      </c>
      <c r="D440" t="s">
        <v>399</v>
      </c>
      <c r="E440">
        <v>79</v>
      </c>
      <c r="F440">
        <v>5</v>
      </c>
      <c r="G440">
        <v>70</v>
      </c>
      <c r="H440">
        <v>2</v>
      </c>
      <c r="I440">
        <v>2</v>
      </c>
      <c r="J440">
        <v>3</v>
      </c>
      <c r="K440">
        <v>0</v>
      </c>
      <c r="L440">
        <v>0</v>
      </c>
      <c r="M440">
        <v>0</v>
      </c>
      <c r="N440">
        <v>0</v>
      </c>
    </row>
    <row r="441" spans="1:14" x14ac:dyDescent="0.25">
      <c r="A441" t="s">
        <v>4675</v>
      </c>
      <c r="B441" t="s">
        <v>74</v>
      </c>
      <c r="C441" t="s">
        <v>188</v>
      </c>
      <c r="D441" t="s">
        <v>4245</v>
      </c>
      <c r="E441">
        <v>3</v>
      </c>
      <c r="F441">
        <v>0</v>
      </c>
      <c r="G441">
        <v>3</v>
      </c>
      <c r="H441">
        <v>0</v>
      </c>
      <c r="I441">
        <v>0</v>
      </c>
      <c r="J441">
        <v>79</v>
      </c>
      <c r="K441">
        <v>0</v>
      </c>
      <c r="L441">
        <v>0</v>
      </c>
      <c r="M441">
        <v>0</v>
      </c>
      <c r="N441">
        <v>0</v>
      </c>
    </row>
    <row r="442" spans="1:14" x14ac:dyDescent="0.25">
      <c r="A442" t="s">
        <v>4676</v>
      </c>
      <c r="B442" t="s">
        <v>74</v>
      </c>
      <c r="C442" t="s">
        <v>188</v>
      </c>
      <c r="D442" t="s">
        <v>394</v>
      </c>
      <c r="E442">
        <v>0</v>
      </c>
      <c r="F442">
        <v>0</v>
      </c>
      <c r="G442">
        <v>0</v>
      </c>
      <c r="H442">
        <v>0</v>
      </c>
      <c r="I442">
        <v>0</v>
      </c>
      <c r="J442">
        <v>0</v>
      </c>
      <c r="K442">
        <v>63</v>
      </c>
      <c r="L442">
        <v>62</v>
      </c>
      <c r="M442">
        <v>1</v>
      </c>
      <c r="N442">
        <v>0</v>
      </c>
    </row>
    <row r="443" spans="1:14" x14ac:dyDescent="0.25">
      <c r="A443" t="s">
        <v>4677</v>
      </c>
      <c r="B443" t="s">
        <v>74</v>
      </c>
      <c r="C443" t="s">
        <v>188</v>
      </c>
      <c r="D443" t="s">
        <v>395</v>
      </c>
      <c r="E443">
        <v>0</v>
      </c>
      <c r="F443">
        <v>0</v>
      </c>
      <c r="G443">
        <v>0</v>
      </c>
      <c r="H443">
        <v>0</v>
      </c>
      <c r="I443">
        <v>0</v>
      </c>
      <c r="J443">
        <v>0</v>
      </c>
      <c r="K443">
        <v>53</v>
      </c>
      <c r="L443">
        <v>52</v>
      </c>
      <c r="M443">
        <v>1</v>
      </c>
      <c r="N443">
        <v>0</v>
      </c>
    </row>
    <row r="444" spans="1:14" x14ac:dyDescent="0.25">
      <c r="A444" t="s">
        <v>4678</v>
      </c>
      <c r="B444" t="s">
        <v>74</v>
      </c>
      <c r="C444" t="s">
        <v>189</v>
      </c>
      <c r="D444" t="s">
        <v>396</v>
      </c>
      <c r="E444">
        <v>50</v>
      </c>
      <c r="F444">
        <v>4</v>
      </c>
      <c r="G444">
        <v>45</v>
      </c>
      <c r="H444">
        <v>0</v>
      </c>
      <c r="I444">
        <v>1</v>
      </c>
      <c r="J444">
        <v>1</v>
      </c>
      <c r="K444">
        <v>0</v>
      </c>
      <c r="L444">
        <v>0</v>
      </c>
      <c r="M444">
        <v>0</v>
      </c>
      <c r="N444">
        <v>0</v>
      </c>
    </row>
    <row r="445" spans="1:14" x14ac:dyDescent="0.25">
      <c r="A445" t="s">
        <v>4679</v>
      </c>
      <c r="B445" t="s">
        <v>74</v>
      </c>
      <c r="C445" t="s">
        <v>189</v>
      </c>
      <c r="D445" t="s">
        <v>4236</v>
      </c>
      <c r="E445">
        <v>51</v>
      </c>
      <c r="F445">
        <v>4</v>
      </c>
      <c r="G445">
        <v>46</v>
      </c>
      <c r="H445">
        <v>0</v>
      </c>
      <c r="I445">
        <v>1</v>
      </c>
      <c r="J445">
        <v>0</v>
      </c>
      <c r="K445">
        <v>0</v>
      </c>
      <c r="L445">
        <v>0</v>
      </c>
      <c r="M445">
        <v>0</v>
      </c>
      <c r="N445">
        <v>0</v>
      </c>
    </row>
    <row r="446" spans="1:14" x14ac:dyDescent="0.25">
      <c r="A446" t="s">
        <v>4680</v>
      </c>
      <c r="B446" t="s">
        <v>74</v>
      </c>
      <c r="C446" t="s">
        <v>189</v>
      </c>
      <c r="D446" t="s">
        <v>4238</v>
      </c>
      <c r="E446">
        <v>1</v>
      </c>
      <c r="F446">
        <v>1</v>
      </c>
      <c r="G446">
        <v>0</v>
      </c>
      <c r="H446">
        <v>0</v>
      </c>
      <c r="I446">
        <v>0</v>
      </c>
      <c r="J446">
        <v>50</v>
      </c>
      <c r="K446">
        <v>0</v>
      </c>
      <c r="L446">
        <v>0</v>
      </c>
      <c r="M446">
        <v>0</v>
      </c>
      <c r="N446">
        <v>0</v>
      </c>
    </row>
    <row r="447" spans="1:14" x14ac:dyDescent="0.25">
      <c r="A447" t="s">
        <v>4681</v>
      </c>
      <c r="B447" t="s">
        <v>74</v>
      </c>
      <c r="C447" t="s">
        <v>189</v>
      </c>
      <c r="D447" t="s">
        <v>397</v>
      </c>
      <c r="E447">
        <v>51</v>
      </c>
      <c r="F447">
        <v>4</v>
      </c>
      <c r="G447">
        <v>46</v>
      </c>
      <c r="H447">
        <v>0</v>
      </c>
      <c r="I447">
        <v>1</v>
      </c>
      <c r="J447">
        <v>0</v>
      </c>
      <c r="K447">
        <v>0</v>
      </c>
      <c r="L447">
        <v>0</v>
      </c>
      <c r="M447">
        <v>0</v>
      </c>
      <c r="N447">
        <v>0</v>
      </c>
    </row>
    <row r="448" spans="1:14" x14ac:dyDescent="0.25">
      <c r="A448" t="s">
        <v>4682</v>
      </c>
      <c r="B448" t="s">
        <v>74</v>
      </c>
      <c r="C448" t="s">
        <v>189</v>
      </c>
      <c r="D448" t="s">
        <v>398</v>
      </c>
      <c r="E448">
        <v>50</v>
      </c>
      <c r="F448">
        <v>4</v>
      </c>
      <c r="G448">
        <v>45</v>
      </c>
      <c r="H448">
        <v>0</v>
      </c>
      <c r="I448">
        <v>1</v>
      </c>
      <c r="J448">
        <v>1</v>
      </c>
      <c r="K448">
        <v>0</v>
      </c>
      <c r="L448">
        <v>0</v>
      </c>
      <c r="M448">
        <v>0</v>
      </c>
      <c r="N448">
        <v>0</v>
      </c>
    </row>
    <row r="449" spans="1:14" x14ac:dyDescent="0.25">
      <c r="A449" t="s">
        <v>4683</v>
      </c>
      <c r="B449" t="s">
        <v>74</v>
      </c>
      <c r="C449" t="s">
        <v>189</v>
      </c>
      <c r="D449" t="s">
        <v>4242</v>
      </c>
      <c r="E449">
        <v>1</v>
      </c>
      <c r="F449">
        <v>1</v>
      </c>
      <c r="G449">
        <v>0</v>
      </c>
      <c r="H449">
        <v>0</v>
      </c>
      <c r="I449">
        <v>0</v>
      </c>
      <c r="J449">
        <v>50</v>
      </c>
      <c r="K449">
        <v>0</v>
      </c>
      <c r="L449">
        <v>0</v>
      </c>
      <c r="M449">
        <v>0</v>
      </c>
      <c r="N449">
        <v>0</v>
      </c>
    </row>
    <row r="450" spans="1:14" x14ac:dyDescent="0.25">
      <c r="A450" t="s">
        <v>4684</v>
      </c>
      <c r="B450" t="s">
        <v>74</v>
      </c>
      <c r="C450" t="s">
        <v>189</v>
      </c>
      <c r="D450" t="s">
        <v>399</v>
      </c>
      <c r="E450">
        <v>50</v>
      </c>
      <c r="F450">
        <v>3</v>
      </c>
      <c r="G450">
        <v>46</v>
      </c>
      <c r="H450">
        <v>0</v>
      </c>
      <c r="I450">
        <v>1</v>
      </c>
      <c r="J450">
        <v>1</v>
      </c>
      <c r="K450">
        <v>0</v>
      </c>
      <c r="L450">
        <v>0</v>
      </c>
      <c r="M450">
        <v>0</v>
      </c>
      <c r="N450">
        <v>0</v>
      </c>
    </row>
    <row r="451" spans="1:14" x14ac:dyDescent="0.25">
      <c r="A451" t="s">
        <v>4685</v>
      </c>
      <c r="B451" t="s">
        <v>72</v>
      </c>
      <c r="C451" t="s">
        <v>81</v>
      </c>
      <c r="D451" t="s">
        <v>396</v>
      </c>
      <c r="E451">
        <v>33662</v>
      </c>
      <c r="F451">
        <v>5363</v>
      </c>
      <c r="G451">
        <v>27727</v>
      </c>
      <c r="H451">
        <v>430</v>
      </c>
      <c r="I451">
        <v>142</v>
      </c>
      <c r="J451">
        <v>2436</v>
      </c>
      <c r="K451">
        <v>0</v>
      </c>
      <c r="L451">
        <v>0</v>
      </c>
      <c r="M451">
        <v>0</v>
      </c>
      <c r="N451">
        <v>0</v>
      </c>
    </row>
    <row r="452" spans="1:14" x14ac:dyDescent="0.25">
      <c r="A452" t="s">
        <v>4686</v>
      </c>
      <c r="B452" t="s">
        <v>72</v>
      </c>
      <c r="C452" t="s">
        <v>81</v>
      </c>
      <c r="D452" t="s">
        <v>4245</v>
      </c>
      <c r="E452">
        <v>2230</v>
      </c>
      <c r="F452">
        <v>284</v>
      </c>
      <c r="G452">
        <v>1859</v>
      </c>
      <c r="H452">
        <v>73</v>
      </c>
      <c r="I452">
        <v>14</v>
      </c>
      <c r="J452">
        <v>33868</v>
      </c>
      <c r="K452">
        <v>0</v>
      </c>
      <c r="L452">
        <v>0</v>
      </c>
      <c r="M452">
        <v>0</v>
      </c>
      <c r="N452">
        <v>0</v>
      </c>
    </row>
    <row r="453" spans="1:14" x14ac:dyDescent="0.25">
      <c r="A453" t="s">
        <v>4687</v>
      </c>
      <c r="B453" t="s">
        <v>72</v>
      </c>
      <c r="C453" t="s">
        <v>81</v>
      </c>
      <c r="D453" t="s">
        <v>4242</v>
      </c>
      <c r="E453">
        <v>2436</v>
      </c>
      <c r="F453">
        <v>425</v>
      </c>
      <c r="G453">
        <v>1895</v>
      </c>
      <c r="H453">
        <v>90</v>
      </c>
      <c r="I453">
        <v>26</v>
      </c>
      <c r="J453">
        <v>33662</v>
      </c>
      <c r="K453">
        <v>0</v>
      </c>
      <c r="L453">
        <v>0</v>
      </c>
      <c r="M453">
        <v>0</v>
      </c>
      <c r="N453">
        <v>0</v>
      </c>
    </row>
    <row r="454" spans="1:14" x14ac:dyDescent="0.25">
      <c r="A454" t="s">
        <v>4688</v>
      </c>
      <c r="B454" t="s">
        <v>72</v>
      </c>
      <c r="C454" t="s">
        <v>81</v>
      </c>
      <c r="D454" t="s">
        <v>4236</v>
      </c>
      <c r="E454">
        <v>36098</v>
      </c>
      <c r="F454">
        <v>4903</v>
      </c>
      <c r="G454">
        <v>30424</v>
      </c>
      <c r="H454">
        <v>548</v>
      </c>
      <c r="I454">
        <v>223</v>
      </c>
      <c r="J454">
        <v>0</v>
      </c>
      <c r="K454">
        <v>0</v>
      </c>
      <c r="L454">
        <v>0</v>
      </c>
      <c r="M454">
        <v>0</v>
      </c>
      <c r="N454">
        <v>0</v>
      </c>
    </row>
    <row r="455" spans="1:14" x14ac:dyDescent="0.25">
      <c r="A455" t="s">
        <v>4689</v>
      </c>
      <c r="B455" t="s">
        <v>72</v>
      </c>
      <c r="C455" t="s">
        <v>81</v>
      </c>
      <c r="D455" t="s">
        <v>397</v>
      </c>
      <c r="E455">
        <v>36098</v>
      </c>
      <c r="F455">
        <v>4875</v>
      </c>
      <c r="G455">
        <v>30457</v>
      </c>
      <c r="H455">
        <v>543</v>
      </c>
      <c r="I455">
        <v>223</v>
      </c>
      <c r="J455">
        <v>0</v>
      </c>
      <c r="K455">
        <v>0</v>
      </c>
      <c r="L455">
        <v>0</v>
      </c>
      <c r="M455">
        <v>0</v>
      </c>
      <c r="N455">
        <v>0</v>
      </c>
    </row>
    <row r="456" spans="1:14" x14ac:dyDescent="0.25">
      <c r="A456" t="s">
        <v>4690</v>
      </c>
      <c r="B456" t="s">
        <v>72</v>
      </c>
      <c r="C456" t="s">
        <v>81</v>
      </c>
      <c r="D456" t="s">
        <v>399</v>
      </c>
      <c r="E456">
        <v>33662</v>
      </c>
      <c r="F456">
        <v>4606</v>
      </c>
      <c r="G456">
        <v>28473</v>
      </c>
      <c r="H456">
        <v>438</v>
      </c>
      <c r="I456">
        <v>145</v>
      </c>
      <c r="J456">
        <v>2436</v>
      </c>
      <c r="K456">
        <v>0</v>
      </c>
      <c r="L456">
        <v>0</v>
      </c>
      <c r="M456">
        <v>0</v>
      </c>
      <c r="N456">
        <v>0</v>
      </c>
    </row>
    <row r="457" spans="1:14" x14ac:dyDescent="0.25">
      <c r="A457" t="s">
        <v>4691</v>
      </c>
      <c r="B457" t="s">
        <v>72</v>
      </c>
      <c r="C457" t="s">
        <v>81</v>
      </c>
      <c r="D457" t="s">
        <v>398</v>
      </c>
      <c r="E457">
        <v>33662</v>
      </c>
      <c r="F457">
        <v>5028</v>
      </c>
      <c r="G457">
        <v>28012</v>
      </c>
      <c r="H457">
        <v>428</v>
      </c>
      <c r="I457">
        <v>194</v>
      </c>
      <c r="J457">
        <v>2436</v>
      </c>
      <c r="K457">
        <v>0</v>
      </c>
      <c r="L457">
        <v>0</v>
      </c>
      <c r="M457">
        <v>0</v>
      </c>
      <c r="N457">
        <v>0</v>
      </c>
    </row>
    <row r="458" spans="1:14" x14ac:dyDescent="0.25">
      <c r="A458" t="s">
        <v>4692</v>
      </c>
      <c r="B458" t="s">
        <v>72</v>
      </c>
      <c r="C458" t="s">
        <v>81</v>
      </c>
      <c r="D458" t="s">
        <v>394</v>
      </c>
      <c r="E458">
        <v>0</v>
      </c>
      <c r="F458">
        <v>0</v>
      </c>
      <c r="G458">
        <v>0</v>
      </c>
      <c r="H458">
        <v>0</v>
      </c>
      <c r="I458">
        <v>0</v>
      </c>
      <c r="J458">
        <v>0</v>
      </c>
      <c r="K458">
        <v>30209</v>
      </c>
      <c r="L458">
        <v>29903</v>
      </c>
      <c r="M458">
        <v>267</v>
      </c>
      <c r="N458">
        <v>39</v>
      </c>
    </row>
    <row r="459" spans="1:14" x14ac:dyDescent="0.25">
      <c r="A459" t="s">
        <v>4693</v>
      </c>
      <c r="B459" t="s">
        <v>72</v>
      </c>
      <c r="C459" t="s">
        <v>81</v>
      </c>
      <c r="D459" t="s">
        <v>395</v>
      </c>
      <c r="E459">
        <v>0</v>
      </c>
      <c r="F459">
        <v>0</v>
      </c>
      <c r="G459">
        <v>0</v>
      </c>
      <c r="H459">
        <v>0</v>
      </c>
      <c r="I459">
        <v>0</v>
      </c>
      <c r="J459">
        <v>0</v>
      </c>
      <c r="K459">
        <v>26410</v>
      </c>
      <c r="L459">
        <v>26144</v>
      </c>
      <c r="M459">
        <v>228</v>
      </c>
      <c r="N459">
        <v>38</v>
      </c>
    </row>
    <row r="460" spans="1:14" x14ac:dyDescent="0.25">
      <c r="A460" t="s">
        <v>4694</v>
      </c>
      <c r="B460" t="s">
        <v>72</v>
      </c>
      <c r="C460" t="s">
        <v>81</v>
      </c>
      <c r="D460" t="s">
        <v>4238</v>
      </c>
      <c r="E460">
        <v>2067</v>
      </c>
      <c r="F460">
        <v>264</v>
      </c>
      <c r="G460">
        <v>1762</v>
      </c>
      <c r="H460">
        <v>31</v>
      </c>
      <c r="I460">
        <v>10</v>
      </c>
      <c r="J460">
        <v>34031</v>
      </c>
      <c r="K460">
        <v>0</v>
      </c>
      <c r="L460">
        <v>0</v>
      </c>
      <c r="M460">
        <v>0</v>
      </c>
      <c r="N460">
        <v>0</v>
      </c>
    </row>
    <row r="461" spans="1:14" x14ac:dyDescent="0.25">
      <c r="A461" t="s">
        <v>4695</v>
      </c>
      <c r="B461" t="s">
        <v>72</v>
      </c>
      <c r="C461" t="s">
        <v>82</v>
      </c>
      <c r="D461" t="s">
        <v>396</v>
      </c>
      <c r="E461">
        <v>101</v>
      </c>
      <c r="F461">
        <v>10</v>
      </c>
      <c r="G461">
        <v>87</v>
      </c>
      <c r="H461">
        <v>3</v>
      </c>
      <c r="I461">
        <v>1</v>
      </c>
      <c r="J461">
        <v>17</v>
      </c>
      <c r="K461">
        <v>0</v>
      </c>
      <c r="L461">
        <v>0</v>
      </c>
      <c r="M461">
        <v>0</v>
      </c>
      <c r="N461">
        <v>0</v>
      </c>
    </row>
    <row r="462" spans="1:14" x14ac:dyDescent="0.25">
      <c r="A462" t="s">
        <v>4696</v>
      </c>
      <c r="B462" t="s">
        <v>72</v>
      </c>
      <c r="C462" t="s">
        <v>83</v>
      </c>
      <c r="D462" t="s">
        <v>396</v>
      </c>
      <c r="E462">
        <v>233</v>
      </c>
      <c r="F462">
        <v>45</v>
      </c>
      <c r="G462">
        <v>185</v>
      </c>
      <c r="H462">
        <v>2</v>
      </c>
      <c r="I462">
        <v>1</v>
      </c>
      <c r="J462">
        <v>33</v>
      </c>
      <c r="K462">
        <v>0</v>
      </c>
      <c r="L462">
        <v>0</v>
      </c>
      <c r="M462">
        <v>0</v>
      </c>
      <c r="N462">
        <v>0</v>
      </c>
    </row>
    <row r="463" spans="1:14" x14ac:dyDescent="0.25">
      <c r="A463" t="s">
        <v>4697</v>
      </c>
      <c r="B463" t="s">
        <v>72</v>
      </c>
      <c r="C463" t="s">
        <v>84</v>
      </c>
      <c r="D463" t="s">
        <v>396</v>
      </c>
      <c r="E463">
        <v>142</v>
      </c>
      <c r="F463">
        <v>29</v>
      </c>
      <c r="G463">
        <v>111</v>
      </c>
      <c r="H463">
        <v>2</v>
      </c>
      <c r="I463">
        <v>0</v>
      </c>
      <c r="J463">
        <v>10</v>
      </c>
      <c r="K463">
        <v>0</v>
      </c>
      <c r="L463">
        <v>0</v>
      </c>
      <c r="M463">
        <v>0</v>
      </c>
      <c r="N463">
        <v>0</v>
      </c>
    </row>
    <row r="464" spans="1:14" x14ac:dyDescent="0.25">
      <c r="A464" t="s">
        <v>4698</v>
      </c>
      <c r="B464" t="s">
        <v>72</v>
      </c>
      <c r="C464" t="s">
        <v>85</v>
      </c>
      <c r="D464" t="s">
        <v>396</v>
      </c>
      <c r="E464">
        <v>119</v>
      </c>
      <c r="F464">
        <v>32</v>
      </c>
      <c r="G464">
        <v>86</v>
      </c>
      <c r="H464">
        <v>0</v>
      </c>
      <c r="I464">
        <v>1</v>
      </c>
      <c r="J464">
        <v>3</v>
      </c>
      <c r="K464">
        <v>0</v>
      </c>
      <c r="L464">
        <v>0</v>
      </c>
      <c r="M464">
        <v>0</v>
      </c>
      <c r="N464">
        <v>0</v>
      </c>
    </row>
    <row r="465" spans="1:14" x14ac:dyDescent="0.25">
      <c r="A465" t="s">
        <v>4699</v>
      </c>
      <c r="B465" t="s">
        <v>72</v>
      </c>
      <c r="C465" t="s">
        <v>86</v>
      </c>
      <c r="D465" t="s">
        <v>396</v>
      </c>
      <c r="E465">
        <v>110</v>
      </c>
      <c r="F465">
        <v>25</v>
      </c>
      <c r="G465">
        <v>84</v>
      </c>
      <c r="H465">
        <v>1</v>
      </c>
      <c r="I465">
        <v>0</v>
      </c>
      <c r="J465">
        <v>13</v>
      </c>
      <c r="K465">
        <v>0</v>
      </c>
      <c r="L465">
        <v>0</v>
      </c>
      <c r="M465">
        <v>0</v>
      </c>
      <c r="N465">
        <v>0</v>
      </c>
    </row>
    <row r="466" spans="1:14" x14ac:dyDescent="0.25">
      <c r="A466" t="s">
        <v>4700</v>
      </c>
      <c r="B466" t="s">
        <v>72</v>
      </c>
      <c r="C466" t="s">
        <v>87</v>
      </c>
      <c r="D466" t="s">
        <v>396</v>
      </c>
      <c r="E466">
        <v>248</v>
      </c>
      <c r="F466">
        <v>21</v>
      </c>
      <c r="G466">
        <v>223</v>
      </c>
      <c r="H466">
        <v>3</v>
      </c>
      <c r="I466">
        <v>1</v>
      </c>
      <c r="J466">
        <v>27</v>
      </c>
      <c r="K466">
        <v>0</v>
      </c>
      <c r="L466">
        <v>0</v>
      </c>
      <c r="M466">
        <v>0</v>
      </c>
      <c r="N466">
        <v>0</v>
      </c>
    </row>
    <row r="467" spans="1:14" x14ac:dyDescent="0.25">
      <c r="A467" t="s">
        <v>4701</v>
      </c>
      <c r="B467" t="s">
        <v>72</v>
      </c>
      <c r="C467" t="s">
        <v>88</v>
      </c>
      <c r="D467" t="s">
        <v>396</v>
      </c>
      <c r="E467">
        <v>498</v>
      </c>
      <c r="F467">
        <v>54</v>
      </c>
      <c r="G467">
        <v>428</v>
      </c>
      <c r="H467">
        <v>10</v>
      </c>
      <c r="I467">
        <v>6</v>
      </c>
      <c r="J467">
        <v>32</v>
      </c>
      <c r="K467">
        <v>0</v>
      </c>
      <c r="L467">
        <v>0</v>
      </c>
      <c r="M467">
        <v>0</v>
      </c>
      <c r="N467">
        <v>0</v>
      </c>
    </row>
    <row r="468" spans="1:14" x14ac:dyDescent="0.25">
      <c r="A468" t="s">
        <v>4702</v>
      </c>
      <c r="B468" t="s">
        <v>72</v>
      </c>
      <c r="C468" t="s">
        <v>89</v>
      </c>
      <c r="D468" t="s">
        <v>396</v>
      </c>
      <c r="E468">
        <v>82</v>
      </c>
      <c r="F468">
        <v>8</v>
      </c>
      <c r="G468">
        <v>72</v>
      </c>
      <c r="H468">
        <v>1</v>
      </c>
      <c r="I468">
        <v>1</v>
      </c>
      <c r="J468">
        <v>5</v>
      </c>
      <c r="K468">
        <v>0</v>
      </c>
      <c r="L468">
        <v>0</v>
      </c>
      <c r="M468">
        <v>0</v>
      </c>
      <c r="N468">
        <v>0</v>
      </c>
    </row>
    <row r="469" spans="1:14" x14ac:dyDescent="0.25">
      <c r="A469" t="s">
        <v>4703</v>
      </c>
      <c r="B469" t="s">
        <v>72</v>
      </c>
      <c r="C469" t="s">
        <v>90</v>
      </c>
      <c r="D469" t="s">
        <v>396</v>
      </c>
      <c r="E469">
        <v>58</v>
      </c>
      <c r="F469">
        <v>7</v>
      </c>
      <c r="G469">
        <v>50</v>
      </c>
      <c r="H469">
        <v>1</v>
      </c>
      <c r="I469">
        <v>0</v>
      </c>
      <c r="J469">
        <v>7</v>
      </c>
      <c r="K469">
        <v>0</v>
      </c>
      <c r="L469">
        <v>0</v>
      </c>
      <c r="M469">
        <v>0</v>
      </c>
      <c r="N469">
        <v>0</v>
      </c>
    </row>
    <row r="470" spans="1:14" x14ac:dyDescent="0.25">
      <c r="A470" t="s">
        <v>4704</v>
      </c>
      <c r="B470" t="s">
        <v>72</v>
      </c>
      <c r="C470" t="s">
        <v>91</v>
      </c>
      <c r="D470" t="s">
        <v>396</v>
      </c>
      <c r="E470">
        <v>139</v>
      </c>
      <c r="F470">
        <v>13</v>
      </c>
      <c r="G470">
        <v>123</v>
      </c>
      <c r="H470">
        <v>3</v>
      </c>
      <c r="I470">
        <v>0</v>
      </c>
      <c r="J470">
        <v>15</v>
      </c>
      <c r="K470">
        <v>0</v>
      </c>
      <c r="L470">
        <v>0</v>
      </c>
      <c r="M470">
        <v>0</v>
      </c>
      <c r="N470">
        <v>0</v>
      </c>
    </row>
    <row r="471" spans="1:14" x14ac:dyDescent="0.25">
      <c r="A471" t="s">
        <v>4705</v>
      </c>
      <c r="B471" t="s">
        <v>72</v>
      </c>
      <c r="C471" t="s">
        <v>92</v>
      </c>
      <c r="D471" t="s">
        <v>396</v>
      </c>
      <c r="E471">
        <v>239</v>
      </c>
      <c r="F471">
        <v>47</v>
      </c>
      <c r="G471">
        <v>189</v>
      </c>
      <c r="H471">
        <v>3</v>
      </c>
      <c r="I471">
        <v>0</v>
      </c>
      <c r="J471">
        <v>5</v>
      </c>
      <c r="K471">
        <v>0</v>
      </c>
      <c r="L471">
        <v>0</v>
      </c>
      <c r="M471">
        <v>0</v>
      </c>
      <c r="N471">
        <v>0</v>
      </c>
    </row>
    <row r="472" spans="1:14" x14ac:dyDescent="0.25">
      <c r="A472" t="s">
        <v>4706</v>
      </c>
      <c r="B472" t="s">
        <v>72</v>
      </c>
      <c r="C472" t="s">
        <v>93</v>
      </c>
      <c r="D472" t="s">
        <v>396</v>
      </c>
      <c r="E472">
        <v>134</v>
      </c>
      <c r="F472">
        <v>24</v>
      </c>
      <c r="G472">
        <v>109</v>
      </c>
      <c r="H472">
        <v>1</v>
      </c>
      <c r="I472">
        <v>0</v>
      </c>
      <c r="J472">
        <v>6</v>
      </c>
      <c r="K472">
        <v>0</v>
      </c>
      <c r="L472">
        <v>0</v>
      </c>
      <c r="M472">
        <v>0</v>
      </c>
      <c r="N472">
        <v>0</v>
      </c>
    </row>
    <row r="473" spans="1:14" x14ac:dyDescent="0.25">
      <c r="A473" t="s">
        <v>4707</v>
      </c>
      <c r="B473" t="s">
        <v>72</v>
      </c>
      <c r="C473" t="s">
        <v>94</v>
      </c>
      <c r="D473" t="s">
        <v>396</v>
      </c>
      <c r="E473">
        <v>306</v>
      </c>
      <c r="F473">
        <v>71</v>
      </c>
      <c r="G473">
        <v>232</v>
      </c>
      <c r="H473">
        <v>1</v>
      </c>
      <c r="I473">
        <v>2</v>
      </c>
      <c r="J473">
        <v>19</v>
      </c>
      <c r="K473">
        <v>0</v>
      </c>
      <c r="L473">
        <v>0</v>
      </c>
      <c r="M473">
        <v>0</v>
      </c>
      <c r="N473">
        <v>0</v>
      </c>
    </row>
    <row r="474" spans="1:14" x14ac:dyDescent="0.25">
      <c r="A474" t="s">
        <v>4708</v>
      </c>
      <c r="B474" t="s">
        <v>72</v>
      </c>
      <c r="C474" t="s">
        <v>95</v>
      </c>
      <c r="D474" t="s">
        <v>396</v>
      </c>
      <c r="E474">
        <v>156</v>
      </c>
      <c r="F474">
        <v>10</v>
      </c>
      <c r="G474">
        <v>142</v>
      </c>
      <c r="H474">
        <v>3</v>
      </c>
      <c r="I474">
        <v>1</v>
      </c>
      <c r="J474">
        <v>24</v>
      </c>
      <c r="K474">
        <v>0</v>
      </c>
      <c r="L474">
        <v>0</v>
      </c>
      <c r="M474">
        <v>0</v>
      </c>
      <c r="N474">
        <v>0</v>
      </c>
    </row>
    <row r="475" spans="1:14" x14ac:dyDescent="0.25">
      <c r="A475" t="s">
        <v>4709</v>
      </c>
      <c r="B475" t="s">
        <v>72</v>
      </c>
      <c r="C475" t="s">
        <v>96</v>
      </c>
      <c r="D475" t="s">
        <v>396</v>
      </c>
      <c r="E475">
        <v>134</v>
      </c>
      <c r="F475">
        <v>28</v>
      </c>
      <c r="G475">
        <v>106</v>
      </c>
      <c r="H475">
        <v>0</v>
      </c>
      <c r="I475">
        <v>0</v>
      </c>
      <c r="J475">
        <v>5</v>
      </c>
      <c r="K475">
        <v>0</v>
      </c>
      <c r="L475">
        <v>0</v>
      </c>
      <c r="M475">
        <v>0</v>
      </c>
      <c r="N475">
        <v>0</v>
      </c>
    </row>
    <row r="476" spans="1:14" x14ac:dyDescent="0.25">
      <c r="A476" t="s">
        <v>4710</v>
      </c>
      <c r="B476" t="s">
        <v>72</v>
      </c>
      <c r="C476" t="s">
        <v>97</v>
      </c>
      <c r="D476" t="s">
        <v>396</v>
      </c>
      <c r="E476">
        <v>270</v>
      </c>
      <c r="F476">
        <v>54</v>
      </c>
      <c r="G476">
        <v>212</v>
      </c>
      <c r="H476">
        <v>4</v>
      </c>
      <c r="I476">
        <v>0</v>
      </c>
      <c r="J476">
        <v>14</v>
      </c>
      <c r="K476">
        <v>0</v>
      </c>
      <c r="L476">
        <v>0</v>
      </c>
      <c r="M476">
        <v>0</v>
      </c>
      <c r="N476">
        <v>0</v>
      </c>
    </row>
    <row r="477" spans="1:14" x14ac:dyDescent="0.25">
      <c r="A477" t="s">
        <v>4711</v>
      </c>
      <c r="B477" t="s">
        <v>72</v>
      </c>
      <c r="C477" t="s">
        <v>98</v>
      </c>
      <c r="D477" t="s">
        <v>396</v>
      </c>
      <c r="E477">
        <v>366</v>
      </c>
      <c r="F477">
        <v>76</v>
      </c>
      <c r="G477">
        <v>286</v>
      </c>
      <c r="H477">
        <v>3</v>
      </c>
      <c r="I477">
        <v>1</v>
      </c>
      <c r="J477">
        <v>30</v>
      </c>
      <c r="K477">
        <v>0</v>
      </c>
      <c r="L477">
        <v>0</v>
      </c>
      <c r="M477">
        <v>0</v>
      </c>
      <c r="N477">
        <v>0</v>
      </c>
    </row>
    <row r="478" spans="1:14" x14ac:dyDescent="0.25">
      <c r="A478" t="s">
        <v>4712</v>
      </c>
      <c r="B478" t="s">
        <v>72</v>
      </c>
      <c r="C478" t="s">
        <v>99</v>
      </c>
      <c r="D478" t="s">
        <v>396</v>
      </c>
      <c r="E478">
        <v>434</v>
      </c>
      <c r="F478">
        <v>62</v>
      </c>
      <c r="G478">
        <v>360</v>
      </c>
      <c r="H478">
        <v>9</v>
      </c>
      <c r="I478">
        <v>3</v>
      </c>
      <c r="J478">
        <v>29</v>
      </c>
      <c r="K478">
        <v>0</v>
      </c>
      <c r="L478">
        <v>0</v>
      </c>
      <c r="M478">
        <v>0</v>
      </c>
      <c r="N478">
        <v>0</v>
      </c>
    </row>
    <row r="479" spans="1:14" x14ac:dyDescent="0.25">
      <c r="A479" t="s">
        <v>4713</v>
      </c>
      <c r="B479" t="s">
        <v>72</v>
      </c>
      <c r="C479" t="s">
        <v>100</v>
      </c>
      <c r="D479" t="s">
        <v>396</v>
      </c>
      <c r="E479">
        <v>103</v>
      </c>
      <c r="F479">
        <v>13</v>
      </c>
      <c r="G479">
        <v>88</v>
      </c>
      <c r="H479">
        <v>2</v>
      </c>
      <c r="I479">
        <v>0</v>
      </c>
      <c r="J479">
        <v>6</v>
      </c>
      <c r="K479">
        <v>0</v>
      </c>
      <c r="L479">
        <v>0</v>
      </c>
      <c r="M479">
        <v>0</v>
      </c>
      <c r="N479">
        <v>0</v>
      </c>
    </row>
    <row r="480" spans="1:14" x14ac:dyDescent="0.25">
      <c r="A480" t="s">
        <v>4714</v>
      </c>
      <c r="B480" t="s">
        <v>72</v>
      </c>
      <c r="C480" t="s">
        <v>101</v>
      </c>
      <c r="D480" t="s">
        <v>396</v>
      </c>
      <c r="E480">
        <v>126</v>
      </c>
      <c r="F480">
        <v>33</v>
      </c>
      <c r="G480">
        <v>93</v>
      </c>
      <c r="H480">
        <v>0</v>
      </c>
      <c r="I480">
        <v>0</v>
      </c>
      <c r="J480">
        <v>13</v>
      </c>
      <c r="K480">
        <v>0</v>
      </c>
      <c r="L480">
        <v>0</v>
      </c>
      <c r="M480">
        <v>0</v>
      </c>
      <c r="N480">
        <v>0</v>
      </c>
    </row>
    <row r="481" spans="1:14" x14ac:dyDescent="0.25">
      <c r="A481" t="s">
        <v>4715</v>
      </c>
      <c r="B481" t="s">
        <v>72</v>
      </c>
      <c r="C481" t="s">
        <v>102</v>
      </c>
      <c r="D481" t="s">
        <v>396</v>
      </c>
      <c r="E481">
        <v>525</v>
      </c>
      <c r="F481">
        <v>119</v>
      </c>
      <c r="G481">
        <v>400</v>
      </c>
      <c r="H481">
        <v>5</v>
      </c>
      <c r="I481">
        <v>1</v>
      </c>
      <c r="J481">
        <v>21</v>
      </c>
      <c r="K481">
        <v>0</v>
      </c>
      <c r="L481">
        <v>0</v>
      </c>
      <c r="M481">
        <v>0</v>
      </c>
      <c r="N481">
        <v>0</v>
      </c>
    </row>
    <row r="482" spans="1:14" x14ac:dyDescent="0.25">
      <c r="A482" t="s">
        <v>4716</v>
      </c>
      <c r="B482" t="s">
        <v>72</v>
      </c>
      <c r="C482" t="s">
        <v>103</v>
      </c>
      <c r="D482" t="s">
        <v>396</v>
      </c>
      <c r="E482">
        <v>118</v>
      </c>
      <c r="F482">
        <v>19</v>
      </c>
      <c r="G482">
        <v>98</v>
      </c>
      <c r="H482">
        <v>1</v>
      </c>
      <c r="I482">
        <v>0</v>
      </c>
      <c r="J482">
        <v>21</v>
      </c>
      <c r="K482">
        <v>0</v>
      </c>
      <c r="L482">
        <v>0</v>
      </c>
      <c r="M482">
        <v>0</v>
      </c>
      <c r="N482">
        <v>0</v>
      </c>
    </row>
    <row r="483" spans="1:14" x14ac:dyDescent="0.25">
      <c r="A483" t="s">
        <v>4717</v>
      </c>
      <c r="B483" t="s">
        <v>72</v>
      </c>
      <c r="C483" t="s">
        <v>104</v>
      </c>
      <c r="D483" t="s">
        <v>396</v>
      </c>
      <c r="E483">
        <v>269</v>
      </c>
      <c r="F483">
        <v>41</v>
      </c>
      <c r="G483">
        <v>226</v>
      </c>
      <c r="H483">
        <v>2</v>
      </c>
      <c r="I483">
        <v>0</v>
      </c>
      <c r="J483">
        <v>15</v>
      </c>
      <c r="K483">
        <v>0</v>
      </c>
      <c r="L483">
        <v>0</v>
      </c>
      <c r="M483">
        <v>0</v>
      </c>
      <c r="N483">
        <v>0</v>
      </c>
    </row>
    <row r="484" spans="1:14" x14ac:dyDescent="0.25">
      <c r="A484" t="s">
        <v>4718</v>
      </c>
      <c r="B484" t="s">
        <v>72</v>
      </c>
      <c r="C484" t="s">
        <v>105</v>
      </c>
      <c r="D484" t="s">
        <v>396</v>
      </c>
      <c r="E484">
        <v>210</v>
      </c>
      <c r="F484">
        <v>28</v>
      </c>
      <c r="G484">
        <v>181</v>
      </c>
      <c r="H484">
        <v>0</v>
      </c>
      <c r="I484">
        <v>1</v>
      </c>
      <c r="J484">
        <v>5</v>
      </c>
      <c r="K484">
        <v>0</v>
      </c>
      <c r="L484">
        <v>0</v>
      </c>
      <c r="M484">
        <v>0</v>
      </c>
      <c r="N484">
        <v>0</v>
      </c>
    </row>
    <row r="485" spans="1:14" x14ac:dyDescent="0.25">
      <c r="A485" t="s">
        <v>4719</v>
      </c>
      <c r="B485" t="s">
        <v>72</v>
      </c>
      <c r="C485" t="s">
        <v>106</v>
      </c>
      <c r="D485" t="s">
        <v>396</v>
      </c>
      <c r="E485">
        <v>195</v>
      </c>
      <c r="F485">
        <v>32</v>
      </c>
      <c r="G485">
        <v>160</v>
      </c>
      <c r="H485">
        <v>2</v>
      </c>
      <c r="I485">
        <v>1</v>
      </c>
      <c r="J485">
        <v>13</v>
      </c>
      <c r="K485">
        <v>0</v>
      </c>
      <c r="L485">
        <v>0</v>
      </c>
      <c r="M485">
        <v>0</v>
      </c>
      <c r="N485">
        <v>0</v>
      </c>
    </row>
    <row r="486" spans="1:14" x14ac:dyDescent="0.25">
      <c r="A486" t="s">
        <v>4720</v>
      </c>
      <c r="B486" t="s">
        <v>72</v>
      </c>
      <c r="C486" t="s">
        <v>107</v>
      </c>
      <c r="D486" t="s">
        <v>396</v>
      </c>
      <c r="E486">
        <v>6</v>
      </c>
      <c r="F486">
        <v>2</v>
      </c>
      <c r="G486">
        <v>4</v>
      </c>
      <c r="H486">
        <v>0</v>
      </c>
      <c r="I486">
        <v>0</v>
      </c>
      <c r="J486">
        <v>1</v>
      </c>
      <c r="K486">
        <v>0</v>
      </c>
      <c r="L486">
        <v>0</v>
      </c>
      <c r="M486">
        <v>0</v>
      </c>
      <c r="N486">
        <v>0</v>
      </c>
    </row>
    <row r="487" spans="1:14" x14ac:dyDescent="0.25">
      <c r="A487" t="s">
        <v>4721</v>
      </c>
      <c r="B487" t="s">
        <v>72</v>
      </c>
      <c r="C487" t="s">
        <v>108</v>
      </c>
      <c r="D487" t="s">
        <v>396</v>
      </c>
      <c r="E487">
        <v>301</v>
      </c>
      <c r="F487">
        <v>70</v>
      </c>
      <c r="G487">
        <v>226</v>
      </c>
      <c r="H487">
        <v>4</v>
      </c>
      <c r="I487">
        <v>1</v>
      </c>
      <c r="J487">
        <v>11</v>
      </c>
      <c r="K487">
        <v>0</v>
      </c>
      <c r="L487">
        <v>0</v>
      </c>
      <c r="M487">
        <v>0</v>
      </c>
      <c r="N487">
        <v>0</v>
      </c>
    </row>
    <row r="488" spans="1:14" x14ac:dyDescent="0.25">
      <c r="A488" t="s">
        <v>4722</v>
      </c>
      <c r="B488" t="s">
        <v>72</v>
      </c>
      <c r="C488" t="s">
        <v>109</v>
      </c>
      <c r="D488" t="s">
        <v>396</v>
      </c>
      <c r="E488">
        <v>201</v>
      </c>
      <c r="F488">
        <v>32</v>
      </c>
      <c r="G488">
        <v>168</v>
      </c>
      <c r="H488">
        <v>1</v>
      </c>
      <c r="I488">
        <v>0</v>
      </c>
      <c r="J488">
        <v>14</v>
      </c>
      <c r="K488">
        <v>0</v>
      </c>
      <c r="L488">
        <v>0</v>
      </c>
      <c r="M488">
        <v>0</v>
      </c>
      <c r="N488">
        <v>0</v>
      </c>
    </row>
    <row r="489" spans="1:14" x14ac:dyDescent="0.25">
      <c r="A489" t="s">
        <v>4723</v>
      </c>
      <c r="B489" t="s">
        <v>72</v>
      </c>
      <c r="C489" t="s">
        <v>110</v>
      </c>
      <c r="D489" t="s">
        <v>396</v>
      </c>
      <c r="E489">
        <v>286</v>
      </c>
      <c r="F489">
        <v>25</v>
      </c>
      <c r="G489">
        <v>251</v>
      </c>
      <c r="H489">
        <v>7</v>
      </c>
      <c r="I489">
        <v>3</v>
      </c>
      <c r="J489">
        <v>36</v>
      </c>
      <c r="K489">
        <v>0</v>
      </c>
      <c r="L489">
        <v>0</v>
      </c>
      <c r="M489">
        <v>0</v>
      </c>
      <c r="N489">
        <v>0</v>
      </c>
    </row>
    <row r="490" spans="1:14" x14ac:dyDescent="0.25">
      <c r="A490" t="s">
        <v>4724</v>
      </c>
      <c r="B490" t="s">
        <v>72</v>
      </c>
      <c r="C490" t="s">
        <v>111</v>
      </c>
      <c r="D490" t="s">
        <v>396</v>
      </c>
      <c r="E490">
        <v>104</v>
      </c>
      <c r="F490">
        <v>15</v>
      </c>
      <c r="G490">
        <v>89</v>
      </c>
      <c r="H490">
        <v>0</v>
      </c>
      <c r="I490">
        <v>0</v>
      </c>
      <c r="J490">
        <v>9</v>
      </c>
      <c r="K490">
        <v>0</v>
      </c>
      <c r="L490">
        <v>0</v>
      </c>
      <c r="M490">
        <v>0</v>
      </c>
      <c r="N490">
        <v>0</v>
      </c>
    </row>
    <row r="491" spans="1:14" x14ac:dyDescent="0.25">
      <c r="A491" t="s">
        <v>4725</v>
      </c>
      <c r="B491" t="s">
        <v>72</v>
      </c>
      <c r="C491" t="s">
        <v>112</v>
      </c>
      <c r="D491" t="s">
        <v>396</v>
      </c>
      <c r="E491">
        <v>57</v>
      </c>
      <c r="F491">
        <v>10</v>
      </c>
      <c r="G491">
        <v>47</v>
      </c>
      <c r="H491">
        <v>0</v>
      </c>
      <c r="I491">
        <v>0</v>
      </c>
      <c r="J491">
        <v>5</v>
      </c>
      <c r="K491">
        <v>0</v>
      </c>
      <c r="L491">
        <v>0</v>
      </c>
      <c r="M491">
        <v>0</v>
      </c>
      <c r="N491">
        <v>0</v>
      </c>
    </row>
    <row r="492" spans="1:14" x14ac:dyDescent="0.25">
      <c r="A492" t="s">
        <v>4726</v>
      </c>
      <c r="B492" t="s">
        <v>72</v>
      </c>
      <c r="C492" t="s">
        <v>113</v>
      </c>
      <c r="D492" t="s">
        <v>396</v>
      </c>
      <c r="E492">
        <v>128</v>
      </c>
      <c r="F492">
        <v>7</v>
      </c>
      <c r="G492">
        <v>117</v>
      </c>
      <c r="H492">
        <v>3</v>
      </c>
      <c r="I492">
        <v>1</v>
      </c>
      <c r="J492">
        <v>8</v>
      </c>
      <c r="K492">
        <v>0</v>
      </c>
      <c r="L492">
        <v>0</v>
      </c>
      <c r="M492">
        <v>0</v>
      </c>
      <c r="N492">
        <v>0</v>
      </c>
    </row>
    <row r="493" spans="1:14" x14ac:dyDescent="0.25">
      <c r="A493" t="s">
        <v>4727</v>
      </c>
      <c r="B493" t="s">
        <v>72</v>
      </c>
      <c r="C493" t="s">
        <v>114</v>
      </c>
      <c r="D493" t="s">
        <v>396</v>
      </c>
      <c r="E493">
        <v>412</v>
      </c>
      <c r="F493">
        <v>29</v>
      </c>
      <c r="G493">
        <v>379</v>
      </c>
      <c r="H493">
        <v>3</v>
      </c>
      <c r="I493">
        <v>1</v>
      </c>
      <c r="J493">
        <v>25</v>
      </c>
      <c r="K493">
        <v>0</v>
      </c>
      <c r="L493">
        <v>0</v>
      </c>
      <c r="M493">
        <v>0</v>
      </c>
      <c r="N493">
        <v>0</v>
      </c>
    </row>
    <row r="494" spans="1:14" x14ac:dyDescent="0.25">
      <c r="A494" t="s">
        <v>4728</v>
      </c>
      <c r="B494" t="s">
        <v>72</v>
      </c>
      <c r="C494" t="s">
        <v>115</v>
      </c>
      <c r="D494" t="s">
        <v>396</v>
      </c>
      <c r="E494">
        <v>447</v>
      </c>
      <c r="F494">
        <v>95</v>
      </c>
      <c r="G494">
        <v>348</v>
      </c>
      <c r="H494">
        <v>4</v>
      </c>
      <c r="I494">
        <v>0</v>
      </c>
      <c r="J494">
        <v>16</v>
      </c>
      <c r="K494">
        <v>0</v>
      </c>
      <c r="L494">
        <v>0</v>
      </c>
      <c r="M494">
        <v>0</v>
      </c>
      <c r="N494">
        <v>0</v>
      </c>
    </row>
    <row r="495" spans="1:14" x14ac:dyDescent="0.25">
      <c r="A495" t="s">
        <v>4729</v>
      </c>
      <c r="B495" t="s">
        <v>72</v>
      </c>
      <c r="C495" t="s">
        <v>116</v>
      </c>
      <c r="D495" t="s">
        <v>396</v>
      </c>
      <c r="E495">
        <v>196</v>
      </c>
      <c r="F495">
        <v>29</v>
      </c>
      <c r="G495">
        <v>166</v>
      </c>
      <c r="H495">
        <v>0</v>
      </c>
      <c r="I495">
        <v>1</v>
      </c>
      <c r="J495">
        <v>21</v>
      </c>
      <c r="K495">
        <v>0</v>
      </c>
      <c r="L495">
        <v>0</v>
      </c>
      <c r="M495">
        <v>0</v>
      </c>
      <c r="N495">
        <v>0</v>
      </c>
    </row>
    <row r="496" spans="1:14" x14ac:dyDescent="0.25">
      <c r="A496" t="s">
        <v>4730</v>
      </c>
      <c r="B496" t="s">
        <v>72</v>
      </c>
      <c r="C496" t="s">
        <v>117</v>
      </c>
      <c r="D496" t="s">
        <v>396</v>
      </c>
      <c r="E496">
        <v>211</v>
      </c>
      <c r="F496">
        <v>52</v>
      </c>
      <c r="G496">
        <v>158</v>
      </c>
      <c r="H496">
        <v>1</v>
      </c>
      <c r="I496">
        <v>0</v>
      </c>
      <c r="J496">
        <v>3</v>
      </c>
      <c r="K496">
        <v>0</v>
      </c>
      <c r="L496">
        <v>0</v>
      </c>
      <c r="M496">
        <v>0</v>
      </c>
      <c r="N496">
        <v>0</v>
      </c>
    </row>
    <row r="497" spans="1:14" x14ac:dyDescent="0.25">
      <c r="A497" t="s">
        <v>4731</v>
      </c>
      <c r="B497" t="s">
        <v>72</v>
      </c>
      <c r="C497" t="s">
        <v>118</v>
      </c>
      <c r="D497" t="s">
        <v>396</v>
      </c>
      <c r="E497">
        <v>132</v>
      </c>
      <c r="F497">
        <v>20</v>
      </c>
      <c r="G497">
        <v>110</v>
      </c>
      <c r="H497">
        <v>1</v>
      </c>
      <c r="I497">
        <v>1</v>
      </c>
      <c r="J497">
        <v>9</v>
      </c>
      <c r="K497">
        <v>0</v>
      </c>
      <c r="L497">
        <v>0</v>
      </c>
      <c r="M497">
        <v>0</v>
      </c>
      <c r="N497">
        <v>0</v>
      </c>
    </row>
    <row r="498" spans="1:14" x14ac:dyDescent="0.25">
      <c r="A498" t="s">
        <v>4732</v>
      </c>
      <c r="B498" t="s">
        <v>72</v>
      </c>
      <c r="C498" t="s">
        <v>119</v>
      </c>
      <c r="D498" t="s">
        <v>396</v>
      </c>
      <c r="E498">
        <v>213</v>
      </c>
      <c r="F498">
        <v>40</v>
      </c>
      <c r="G498">
        <v>168</v>
      </c>
      <c r="H498">
        <v>3</v>
      </c>
      <c r="I498">
        <v>2</v>
      </c>
      <c r="J498">
        <v>18</v>
      </c>
      <c r="K498">
        <v>0</v>
      </c>
      <c r="L498">
        <v>0</v>
      </c>
      <c r="M498">
        <v>0</v>
      </c>
      <c r="N498">
        <v>0</v>
      </c>
    </row>
    <row r="499" spans="1:14" x14ac:dyDescent="0.25">
      <c r="A499" t="s">
        <v>4733</v>
      </c>
      <c r="B499" t="s">
        <v>72</v>
      </c>
      <c r="C499" t="s">
        <v>120</v>
      </c>
      <c r="D499" t="s">
        <v>396</v>
      </c>
      <c r="E499">
        <v>186</v>
      </c>
      <c r="F499">
        <v>26</v>
      </c>
      <c r="G499">
        <v>157</v>
      </c>
      <c r="H499">
        <v>3</v>
      </c>
      <c r="I499">
        <v>0</v>
      </c>
      <c r="J499">
        <v>24</v>
      </c>
      <c r="K499">
        <v>0</v>
      </c>
      <c r="L499">
        <v>0</v>
      </c>
      <c r="M499">
        <v>0</v>
      </c>
      <c r="N499">
        <v>0</v>
      </c>
    </row>
    <row r="500" spans="1:14" x14ac:dyDescent="0.25">
      <c r="A500" t="s">
        <v>4734</v>
      </c>
      <c r="B500" t="s">
        <v>72</v>
      </c>
      <c r="C500" t="s">
        <v>121</v>
      </c>
      <c r="D500" t="s">
        <v>396</v>
      </c>
      <c r="E500">
        <v>192</v>
      </c>
      <c r="F500">
        <v>28</v>
      </c>
      <c r="G500">
        <v>162</v>
      </c>
      <c r="H500">
        <v>2</v>
      </c>
      <c r="I500">
        <v>0</v>
      </c>
      <c r="J500">
        <v>7</v>
      </c>
      <c r="K500">
        <v>0</v>
      </c>
      <c r="L500">
        <v>0</v>
      </c>
      <c r="M500">
        <v>0</v>
      </c>
      <c r="N500">
        <v>0</v>
      </c>
    </row>
    <row r="501" spans="1:14" x14ac:dyDescent="0.25">
      <c r="A501" t="s">
        <v>4735</v>
      </c>
      <c r="B501" t="s">
        <v>72</v>
      </c>
      <c r="C501" t="s">
        <v>122</v>
      </c>
      <c r="D501" t="s">
        <v>396</v>
      </c>
      <c r="E501">
        <v>256</v>
      </c>
      <c r="F501">
        <v>70</v>
      </c>
      <c r="G501">
        <v>183</v>
      </c>
      <c r="H501">
        <v>3</v>
      </c>
      <c r="I501">
        <v>0</v>
      </c>
      <c r="J501">
        <v>12</v>
      </c>
      <c r="K501">
        <v>0</v>
      </c>
      <c r="L501">
        <v>0</v>
      </c>
      <c r="M501">
        <v>0</v>
      </c>
      <c r="N501">
        <v>0</v>
      </c>
    </row>
    <row r="502" spans="1:14" x14ac:dyDescent="0.25">
      <c r="A502" t="s">
        <v>4736</v>
      </c>
      <c r="B502" t="s">
        <v>72</v>
      </c>
      <c r="C502" t="s">
        <v>123</v>
      </c>
      <c r="D502" t="s">
        <v>396</v>
      </c>
      <c r="E502">
        <v>189</v>
      </c>
      <c r="F502">
        <v>26</v>
      </c>
      <c r="G502">
        <v>160</v>
      </c>
      <c r="H502">
        <v>3</v>
      </c>
      <c r="I502">
        <v>0</v>
      </c>
      <c r="J502">
        <v>28</v>
      </c>
      <c r="K502">
        <v>0</v>
      </c>
      <c r="L502">
        <v>0</v>
      </c>
      <c r="M502">
        <v>0</v>
      </c>
      <c r="N502">
        <v>0</v>
      </c>
    </row>
    <row r="503" spans="1:14" x14ac:dyDescent="0.25">
      <c r="A503" t="s">
        <v>4737</v>
      </c>
      <c r="B503" t="s">
        <v>72</v>
      </c>
      <c r="C503" t="s">
        <v>124</v>
      </c>
      <c r="D503" t="s">
        <v>396</v>
      </c>
      <c r="E503">
        <v>997</v>
      </c>
      <c r="F503">
        <v>218</v>
      </c>
      <c r="G503">
        <v>756</v>
      </c>
      <c r="H503">
        <v>21</v>
      </c>
      <c r="I503">
        <v>2</v>
      </c>
      <c r="J503">
        <v>46</v>
      </c>
      <c r="K503">
        <v>0</v>
      </c>
      <c r="L503">
        <v>0</v>
      </c>
      <c r="M503">
        <v>0</v>
      </c>
      <c r="N503">
        <v>0</v>
      </c>
    </row>
    <row r="504" spans="1:14" x14ac:dyDescent="0.25">
      <c r="A504" t="s">
        <v>4738</v>
      </c>
      <c r="B504" t="s">
        <v>72</v>
      </c>
      <c r="C504" t="s">
        <v>125</v>
      </c>
      <c r="D504" t="s">
        <v>396</v>
      </c>
      <c r="E504">
        <v>87</v>
      </c>
      <c r="F504">
        <v>8</v>
      </c>
      <c r="G504">
        <v>78</v>
      </c>
      <c r="H504">
        <v>0</v>
      </c>
      <c r="I504">
        <v>1</v>
      </c>
      <c r="J504">
        <v>2</v>
      </c>
      <c r="K504">
        <v>0</v>
      </c>
      <c r="L504">
        <v>0</v>
      </c>
      <c r="M504">
        <v>0</v>
      </c>
      <c r="N504">
        <v>0</v>
      </c>
    </row>
    <row r="505" spans="1:14" x14ac:dyDescent="0.25">
      <c r="A505" t="s">
        <v>4739</v>
      </c>
      <c r="B505" t="s">
        <v>72</v>
      </c>
      <c r="C505" t="s">
        <v>126</v>
      </c>
      <c r="D505" t="s">
        <v>396</v>
      </c>
      <c r="E505">
        <v>409</v>
      </c>
      <c r="F505">
        <v>61</v>
      </c>
      <c r="G505">
        <v>344</v>
      </c>
      <c r="H505">
        <v>4</v>
      </c>
      <c r="I505">
        <v>0</v>
      </c>
      <c r="J505">
        <v>12</v>
      </c>
      <c r="K505">
        <v>0</v>
      </c>
      <c r="L505">
        <v>0</v>
      </c>
      <c r="M505">
        <v>0</v>
      </c>
      <c r="N505">
        <v>0</v>
      </c>
    </row>
    <row r="506" spans="1:14" x14ac:dyDescent="0.25">
      <c r="A506" t="s">
        <v>4740</v>
      </c>
      <c r="B506" t="s">
        <v>72</v>
      </c>
      <c r="C506" t="s">
        <v>127</v>
      </c>
      <c r="D506" t="s">
        <v>396</v>
      </c>
      <c r="E506">
        <v>248</v>
      </c>
      <c r="F506">
        <v>30</v>
      </c>
      <c r="G506">
        <v>209</v>
      </c>
      <c r="H506">
        <v>6</v>
      </c>
      <c r="I506">
        <v>3</v>
      </c>
      <c r="J506">
        <v>24</v>
      </c>
      <c r="K506">
        <v>0</v>
      </c>
      <c r="L506">
        <v>0</v>
      </c>
      <c r="M506">
        <v>0</v>
      </c>
      <c r="N506">
        <v>0</v>
      </c>
    </row>
    <row r="507" spans="1:14" x14ac:dyDescent="0.25">
      <c r="A507" t="s">
        <v>4741</v>
      </c>
      <c r="B507" t="s">
        <v>72</v>
      </c>
      <c r="C507" t="s">
        <v>128</v>
      </c>
      <c r="D507" t="s">
        <v>396</v>
      </c>
      <c r="E507">
        <v>164</v>
      </c>
      <c r="F507">
        <v>22</v>
      </c>
      <c r="G507">
        <v>134</v>
      </c>
      <c r="H507">
        <v>5</v>
      </c>
      <c r="I507">
        <v>3</v>
      </c>
      <c r="J507">
        <v>23</v>
      </c>
      <c r="K507">
        <v>0</v>
      </c>
      <c r="L507">
        <v>0</v>
      </c>
      <c r="M507">
        <v>0</v>
      </c>
      <c r="N507">
        <v>0</v>
      </c>
    </row>
    <row r="508" spans="1:14" x14ac:dyDescent="0.25">
      <c r="A508" t="s">
        <v>4742</v>
      </c>
      <c r="B508" t="s">
        <v>72</v>
      </c>
      <c r="C508" t="s">
        <v>129</v>
      </c>
      <c r="D508" t="s">
        <v>396</v>
      </c>
      <c r="E508">
        <v>82</v>
      </c>
      <c r="F508">
        <v>9</v>
      </c>
      <c r="G508">
        <v>71</v>
      </c>
      <c r="H508">
        <v>2</v>
      </c>
      <c r="I508">
        <v>0</v>
      </c>
      <c r="J508">
        <v>4</v>
      </c>
      <c r="K508">
        <v>0</v>
      </c>
      <c r="L508">
        <v>0</v>
      </c>
      <c r="M508">
        <v>0</v>
      </c>
      <c r="N508">
        <v>0</v>
      </c>
    </row>
    <row r="509" spans="1:14" x14ac:dyDescent="0.25">
      <c r="A509" t="s">
        <v>4743</v>
      </c>
      <c r="B509" t="s">
        <v>72</v>
      </c>
      <c r="C509" t="s">
        <v>130</v>
      </c>
      <c r="D509" t="s">
        <v>396</v>
      </c>
      <c r="E509">
        <v>84</v>
      </c>
      <c r="F509">
        <v>18</v>
      </c>
      <c r="G509">
        <v>65</v>
      </c>
      <c r="H509">
        <v>1</v>
      </c>
      <c r="I509">
        <v>0</v>
      </c>
      <c r="J509">
        <v>19</v>
      </c>
      <c r="K509">
        <v>0</v>
      </c>
      <c r="L509">
        <v>0</v>
      </c>
      <c r="M509">
        <v>0</v>
      </c>
      <c r="N509">
        <v>0</v>
      </c>
    </row>
    <row r="510" spans="1:14" x14ac:dyDescent="0.25">
      <c r="A510" t="s">
        <v>4744</v>
      </c>
      <c r="B510" t="s">
        <v>72</v>
      </c>
      <c r="C510" t="s">
        <v>131</v>
      </c>
      <c r="D510" t="s">
        <v>396</v>
      </c>
      <c r="E510">
        <v>1092</v>
      </c>
      <c r="F510">
        <v>169</v>
      </c>
      <c r="G510">
        <v>909</v>
      </c>
      <c r="H510">
        <v>9</v>
      </c>
      <c r="I510">
        <v>5</v>
      </c>
      <c r="J510">
        <v>51</v>
      </c>
      <c r="K510">
        <v>0</v>
      </c>
      <c r="L510">
        <v>0</v>
      </c>
      <c r="M510">
        <v>0</v>
      </c>
      <c r="N510">
        <v>0</v>
      </c>
    </row>
    <row r="511" spans="1:14" x14ac:dyDescent="0.25">
      <c r="A511" t="s">
        <v>4745</v>
      </c>
      <c r="B511" t="s">
        <v>72</v>
      </c>
      <c r="C511" t="s">
        <v>132</v>
      </c>
      <c r="D511" t="s">
        <v>396</v>
      </c>
      <c r="E511">
        <v>133</v>
      </c>
      <c r="F511">
        <v>21</v>
      </c>
      <c r="G511">
        <v>110</v>
      </c>
      <c r="H511">
        <v>2</v>
      </c>
      <c r="I511">
        <v>0</v>
      </c>
      <c r="J511">
        <v>14</v>
      </c>
      <c r="K511">
        <v>0</v>
      </c>
      <c r="L511">
        <v>0</v>
      </c>
      <c r="M511">
        <v>0</v>
      </c>
      <c r="N511">
        <v>0</v>
      </c>
    </row>
    <row r="512" spans="1:14" x14ac:dyDescent="0.25">
      <c r="A512" t="s">
        <v>4746</v>
      </c>
      <c r="B512" t="s">
        <v>72</v>
      </c>
      <c r="C512" t="s">
        <v>133</v>
      </c>
      <c r="D512" t="s">
        <v>396</v>
      </c>
      <c r="E512">
        <v>133</v>
      </c>
      <c r="F512">
        <v>20</v>
      </c>
      <c r="G512">
        <v>107</v>
      </c>
      <c r="H512">
        <v>4</v>
      </c>
      <c r="I512">
        <v>2</v>
      </c>
      <c r="J512">
        <v>15</v>
      </c>
      <c r="K512">
        <v>0</v>
      </c>
      <c r="L512">
        <v>0</v>
      </c>
      <c r="M512">
        <v>0</v>
      </c>
      <c r="N512">
        <v>0</v>
      </c>
    </row>
    <row r="513" spans="1:14" x14ac:dyDescent="0.25">
      <c r="A513" t="s">
        <v>4747</v>
      </c>
      <c r="B513" t="s">
        <v>72</v>
      </c>
      <c r="C513" t="s">
        <v>134</v>
      </c>
      <c r="D513" t="s">
        <v>396</v>
      </c>
      <c r="E513">
        <v>43</v>
      </c>
      <c r="F513">
        <v>9</v>
      </c>
      <c r="G513">
        <v>33</v>
      </c>
      <c r="H513">
        <v>1</v>
      </c>
      <c r="I513">
        <v>0</v>
      </c>
      <c r="J513">
        <v>6</v>
      </c>
      <c r="K513">
        <v>0</v>
      </c>
      <c r="L513">
        <v>0</v>
      </c>
      <c r="M513">
        <v>0</v>
      </c>
      <c r="N513">
        <v>0</v>
      </c>
    </row>
    <row r="514" spans="1:14" x14ac:dyDescent="0.25">
      <c r="A514" t="s">
        <v>4748</v>
      </c>
      <c r="B514" t="s">
        <v>72</v>
      </c>
      <c r="C514" t="s">
        <v>135</v>
      </c>
      <c r="D514" t="s">
        <v>396</v>
      </c>
      <c r="E514">
        <v>182</v>
      </c>
      <c r="F514">
        <v>32</v>
      </c>
      <c r="G514">
        <v>147</v>
      </c>
      <c r="H514">
        <v>1</v>
      </c>
      <c r="I514">
        <v>2</v>
      </c>
      <c r="J514">
        <v>25</v>
      </c>
      <c r="K514">
        <v>0</v>
      </c>
      <c r="L514">
        <v>0</v>
      </c>
      <c r="M514">
        <v>0</v>
      </c>
      <c r="N514">
        <v>0</v>
      </c>
    </row>
    <row r="515" spans="1:14" x14ac:dyDescent="0.25">
      <c r="A515" t="s">
        <v>4749</v>
      </c>
      <c r="B515" t="s">
        <v>72</v>
      </c>
      <c r="C515" t="s">
        <v>136</v>
      </c>
      <c r="D515" t="s">
        <v>396</v>
      </c>
      <c r="E515">
        <v>89</v>
      </c>
      <c r="F515">
        <v>16</v>
      </c>
      <c r="G515">
        <v>73</v>
      </c>
      <c r="H515">
        <v>0</v>
      </c>
      <c r="I515">
        <v>0</v>
      </c>
      <c r="J515">
        <v>5</v>
      </c>
      <c r="K515">
        <v>0</v>
      </c>
      <c r="L515">
        <v>0</v>
      </c>
      <c r="M515">
        <v>0</v>
      </c>
      <c r="N515">
        <v>0</v>
      </c>
    </row>
    <row r="516" spans="1:14" x14ac:dyDescent="0.25">
      <c r="A516" t="s">
        <v>4750</v>
      </c>
      <c r="B516" t="s">
        <v>72</v>
      </c>
      <c r="C516" t="s">
        <v>137</v>
      </c>
      <c r="D516" t="s">
        <v>396</v>
      </c>
      <c r="E516">
        <v>1025</v>
      </c>
      <c r="F516">
        <v>174</v>
      </c>
      <c r="G516">
        <v>839</v>
      </c>
      <c r="H516">
        <v>7</v>
      </c>
      <c r="I516">
        <v>5</v>
      </c>
      <c r="J516">
        <v>77</v>
      </c>
      <c r="K516">
        <v>0</v>
      </c>
      <c r="L516">
        <v>0</v>
      </c>
      <c r="M516">
        <v>0</v>
      </c>
      <c r="N516">
        <v>0</v>
      </c>
    </row>
    <row r="517" spans="1:14" x14ac:dyDescent="0.25">
      <c r="A517" t="s">
        <v>4751</v>
      </c>
      <c r="B517" t="s">
        <v>72</v>
      </c>
      <c r="C517" t="s">
        <v>138</v>
      </c>
      <c r="D517" t="s">
        <v>396</v>
      </c>
      <c r="E517">
        <v>206</v>
      </c>
      <c r="F517">
        <v>28</v>
      </c>
      <c r="G517">
        <v>176</v>
      </c>
      <c r="H517">
        <v>2</v>
      </c>
      <c r="I517">
        <v>0</v>
      </c>
      <c r="J517">
        <v>13</v>
      </c>
      <c r="K517">
        <v>0</v>
      </c>
      <c r="L517">
        <v>0</v>
      </c>
      <c r="M517">
        <v>0</v>
      </c>
      <c r="N517">
        <v>0</v>
      </c>
    </row>
    <row r="518" spans="1:14" x14ac:dyDescent="0.25">
      <c r="A518" t="s">
        <v>4752</v>
      </c>
      <c r="B518" t="s">
        <v>72</v>
      </c>
      <c r="C518" t="s">
        <v>139</v>
      </c>
      <c r="D518" t="s">
        <v>396</v>
      </c>
      <c r="E518">
        <v>160</v>
      </c>
      <c r="F518">
        <v>24</v>
      </c>
      <c r="G518">
        <v>135</v>
      </c>
      <c r="H518">
        <v>1</v>
      </c>
      <c r="I518">
        <v>0</v>
      </c>
      <c r="J518">
        <v>13</v>
      </c>
      <c r="K518">
        <v>0</v>
      </c>
      <c r="L518">
        <v>0</v>
      </c>
      <c r="M518">
        <v>0</v>
      </c>
      <c r="N518">
        <v>0</v>
      </c>
    </row>
    <row r="519" spans="1:14" x14ac:dyDescent="0.25">
      <c r="A519" t="s">
        <v>4753</v>
      </c>
      <c r="B519" t="s">
        <v>72</v>
      </c>
      <c r="C519" t="s">
        <v>140</v>
      </c>
      <c r="D519" t="s">
        <v>396</v>
      </c>
      <c r="E519">
        <v>54</v>
      </c>
      <c r="F519">
        <v>12</v>
      </c>
      <c r="G519">
        <v>42</v>
      </c>
      <c r="H519">
        <v>0</v>
      </c>
      <c r="I519">
        <v>0</v>
      </c>
      <c r="J519">
        <v>2</v>
      </c>
      <c r="K519">
        <v>0</v>
      </c>
      <c r="L519">
        <v>0</v>
      </c>
      <c r="M519">
        <v>0</v>
      </c>
      <c r="N519">
        <v>0</v>
      </c>
    </row>
    <row r="520" spans="1:14" x14ac:dyDescent="0.25">
      <c r="A520" t="s">
        <v>4754</v>
      </c>
      <c r="B520" t="s">
        <v>72</v>
      </c>
      <c r="C520" t="s">
        <v>141</v>
      </c>
      <c r="D520" t="s">
        <v>396</v>
      </c>
      <c r="E520">
        <v>1</v>
      </c>
      <c r="F520">
        <v>1</v>
      </c>
      <c r="G520">
        <v>0</v>
      </c>
      <c r="H520">
        <v>0</v>
      </c>
      <c r="I520">
        <v>0</v>
      </c>
      <c r="J520">
        <v>1</v>
      </c>
      <c r="K520">
        <v>0</v>
      </c>
      <c r="L520">
        <v>0</v>
      </c>
      <c r="M520">
        <v>0</v>
      </c>
      <c r="N520">
        <v>0</v>
      </c>
    </row>
    <row r="521" spans="1:14" x14ac:dyDescent="0.25">
      <c r="A521" t="s">
        <v>4755</v>
      </c>
      <c r="B521" t="s">
        <v>72</v>
      </c>
      <c r="C521" t="s">
        <v>142</v>
      </c>
      <c r="D521" t="s">
        <v>396</v>
      </c>
      <c r="E521">
        <v>135</v>
      </c>
      <c r="F521">
        <v>32</v>
      </c>
      <c r="G521">
        <v>101</v>
      </c>
      <c r="H521">
        <v>1</v>
      </c>
      <c r="I521">
        <v>1</v>
      </c>
      <c r="J521">
        <v>24</v>
      </c>
      <c r="K521">
        <v>0</v>
      </c>
      <c r="L521">
        <v>0</v>
      </c>
      <c r="M521">
        <v>0</v>
      </c>
      <c r="N521">
        <v>0</v>
      </c>
    </row>
    <row r="522" spans="1:14" x14ac:dyDescent="0.25">
      <c r="A522" t="s">
        <v>4756</v>
      </c>
      <c r="B522" t="s">
        <v>72</v>
      </c>
      <c r="C522" t="s">
        <v>143</v>
      </c>
      <c r="D522" t="s">
        <v>396</v>
      </c>
      <c r="E522">
        <v>57</v>
      </c>
      <c r="F522">
        <v>14</v>
      </c>
      <c r="G522">
        <v>42</v>
      </c>
      <c r="H522">
        <v>1</v>
      </c>
      <c r="I522">
        <v>0</v>
      </c>
      <c r="J522">
        <v>9</v>
      </c>
      <c r="K522">
        <v>0</v>
      </c>
      <c r="L522">
        <v>0</v>
      </c>
      <c r="M522">
        <v>0</v>
      </c>
      <c r="N522">
        <v>0</v>
      </c>
    </row>
    <row r="523" spans="1:14" x14ac:dyDescent="0.25">
      <c r="A523" t="s">
        <v>4757</v>
      </c>
      <c r="B523" t="s">
        <v>72</v>
      </c>
      <c r="C523" t="s">
        <v>144</v>
      </c>
      <c r="D523" t="s">
        <v>396</v>
      </c>
      <c r="E523">
        <v>1058</v>
      </c>
      <c r="F523">
        <v>195</v>
      </c>
      <c r="G523">
        <v>848</v>
      </c>
      <c r="H523">
        <v>12</v>
      </c>
      <c r="I523">
        <v>3</v>
      </c>
      <c r="J523">
        <v>58</v>
      </c>
      <c r="K523">
        <v>0</v>
      </c>
      <c r="L523">
        <v>0</v>
      </c>
      <c r="M523">
        <v>0</v>
      </c>
      <c r="N523">
        <v>0</v>
      </c>
    </row>
    <row r="524" spans="1:14" x14ac:dyDescent="0.25">
      <c r="A524" t="s">
        <v>4758</v>
      </c>
      <c r="B524" t="s">
        <v>72</v>
      </c>
      <c r="C524" t="s">
        <v>145</v>
      </c>
      <c r="D524" t="s">
        <v>396</v>
      </c>
      <c r="E524">
        <v>93</v>
      </c>
      <c r="F524">
        <v>15</v>
      </c>
      <c r="G524">
        <v>78</v>
      </c>
      <c r="H524">
        <v>0</v>
      </c>
      <c r="I524">
        <v>0</v>
      </c>
      <c r="J524">
        <v>0</v>
      </c>
      <c r="K524">
        <v>0</v>
      </c>
      <c r="L524">
        <v>0</v>
      </c>
      <c r="M524">
        <v>0</v>
      </c>
      <c r="N524">
        <v>0</v>
      </c>
    </row>
    <row r="525" spans="1:14" x14ac:dyDescent="0.25">
      <c r="A525" t="s">
        <v>4759</v>
      </c>
      <c r="B525" t="s">
        <v>72</v>
      </c>
      <c r="C525" t="s">
        <v>146</v>
      </c>
      <c r="D525" t="s">
        <v>396</v>
      </c>
      <c r="E525">
        <v>130</v>
      </c>
      <c r="F525">
        <v>22</v>
      </c>
      <c r="G525">
        <v>106</v>
      </c>
      <c r="H525">
        <v>2</v>
      </c>
      <c r="I525">
        <v>0</v>
      </c>
      <c r="J525">
        <v>12</v>
      </c>
      <c r="K525">
        <v>0</v>
      </c>
      <c r="L525">
        <v>0</v>
      </c>
      <c r="M525">
        <v>0</v>
      </c>
      <c r="N525">
        <v>0</v>
      </c>
    </row>
    <row r="526" spans="1:14" x14ac:dyDescent="0.25">
      <c r="A526" t="s">
        <v>4760</v>
      </c>
      <c r="B526" t="s">
        <v>72</v>
      </c>
      <c r="C526" t="s">
        <v>147</v>
      </c>
      <c r="D526" t="s">
        <v>396</v>
      </c>
      <c r="E526">
        <v>267</v>
      </c>
      <c r="F526">
        <v>42</v>
      </c>
      <c r="G526">
        <v>221</v>
      </c>
      <c r="H526">
        <v>2</v>
      </c>
      <c r="I526">
        <v>2</v>
      </c>
      <c r="J526">
        <v>16</v>
      </c>
      <c r="K526">
        <v>0</v>
      </c>
      <c r="L526">
        <v>0</v>
      </c>
      <c r="M526">
        <v>0</v>
      </c>
      <c r="N526">
        <v>0</v>
      </c>
    </row>
    <row r="527" spans="1:14" x14ac:dyDescent="0.25">
      <c r="A527" t="s">
        <v>4761</v>
      </c>
      <c r="B527" t="s">
        <v>72</v>
      </c>
      <c r="C527" t="s">
        <v>148</v>
      </c>
      <c r="D527" t="s">
        <v>396</v>
      </c>
      <c r="E527">
        <v>60</v>
      </c>
      <c r="F527">
        <v>7</v>
      </c>
      <c r="G527">
        <v>53</v>
      </c>
      <c r="H527">
        <v>0</v>
      </c>
      <c r="I527">
        <v>0</v>
      </c>
      <c r="J527">
        <v>8</v>
      </c>
      <c r="K527">
        <v>0</v>
      </c>
      <c r="L527">
        <v>0</v>
      </c>
      <c r="M527">
        <v>0</v>
      </c>
      <c r="N527">
        <v>0</v>
      </c>
    </row>
    <row r="528" spans="1:14" x14ac:dyDescent="0.25">
      <c r="A528" t="s">
        <v>4762</v>
      </c>
      <c r="B528" t="s">
        <v>72</v>
      </c>
      <c r="C528" t="s">
        <v>149</v>
      </c>
      <c r="D528" t="s">
        <v>396</v>
      </c>
      <c r="E528">
        <v>194</v>
      </c>
      <c r="F528">
        <v>20</v>
      </c>
      <c r="G528">
        <v>166</v>
      </c>
      <c r="H528">
        <v>6</v>
      </c>
      <c r="I528">
        <v>2</v>
      </c>
      <c r="J528">
        <v>31</v>
      </c>
      <c r="K528">
        <v>0</v>
      </c>
      <c r="L528">
        <v>0</v>
      </c>
      <c r="M528">
        <v>0</v>
      </c>
      <c r="N528">
        <v>0</v>
      </c>
    </row>
    <row r="529" spans="1:14" x14ac:dyDescent="0.25">
      <c r="A529" t="s">
        <v>4763</v>
      </c>
      <c r="B529" t="s">
        <v>72</v>
      </c>
      <c r="C529" t="s">
        <v>150</v>
      </c>
      <c r="D529" t="s">
        <v>396</v>
      </c>
      <c r="E529">
        <v>696</v>
      </c>
      <c r="F529">
        <v>124</v>
      </c>
      <c r="G529">
        <v>559</v>
      </c>
      <c r="H529">
        <v>11</v>
      </c>
      <c r="I529">
        <v>2</v>
      </c>
      <c r="J529">
        <v>56</v>
      </c>
      <c r="K529">
        <v>0</v>
      </c>
      <c r="L529">
        <v>0</v>
      </c>
      <c r="M529">
        <v>0</v>
      </c>
      <c r="N529">
        <v>0</v>
      </c>
    </row>
    <row r="530" spans="1:14" x14ac:dyDescent="0.25">
      <c r="A530" t="s">
        <v>4764</v>
      </c>
      <c r="B530" t="s">
        <v>72</v>
      </c>
      <c r="C530" t="s">
        <v>151</v>
      </c>
      <c r="D530" t="s">
        <v>396</v>
      </c>
      <c r="E530">
        <v>579</v>
      </c>
      <c r="F530">
        <v>115</v>
      </c>
      <c r="G530">
        <v>455</v>
      </c>
      <c r="H530">
        <v>7</v>
      </c>
      <c r="I530">
        <v>2</v>
      </c>
      <c r="J530">
        <v>45</v>
      </c>
      <c r="K530">
        <v>0</v>
      </c>
      <c r="L530">
        <v>0</v>
      </c>
      <c r="M530">
        <v>0</v>
      </c>
      <c r="N530">
        <v>0</v>
      </c>
    </row>
    <row r="531" spans="1:14" x14ac:dyDescent="0.25">
      <c r="A531" t="s">
        <v>4765</v>
      </c>
      <c r="B531" t="s">
        <v>72</v>
      </c>
      <c r="C531" t="s">
        <v>152</v>
      </c>
      <c r="D531" t="s">
        <v>396</v>
      </c>
      <c r="E531">
        <v>127</v>
      </c>
      <c r="F531">
        <v>10</v>
      </c>
      <c r="G531">
        <v>111</v>
      </c>
      <c r="H531">
        <v>4</v>
      </c>
      <c r="I531">
        <v>2</v>
      </c>
      <c r="J531">
        <v>9</v>
      </c>
      <c r="K531">
        <v>0</v>
      </c>
      <c r="L531">
        <v>0</v>
      </c>
      <c r="M531">
        <v>0</v>
      </c>
      <c r="N531">
        <v>0</v>
      </c>
    </row>
    <row r="532" spans="1:14" x14ac:dyDescent="0.25">
      <c r="A532" t="s">
        <v>4766</v>
      </c>
      <c r="B532" t="s">
        <v>72</v>
      </c>
      <c r="C532" t="s">
        <v>153</v>
      </c>
      <c r="D532" t="s">
        <v>396</v>
      </c>
      <c r="E532">
        <v>495</v>
      </c>
      <c r="F532">
        <v>37</v>
      </c>
      <c r="G532">
        <v>450</v>
      </c>
      <c r="H532">
        <v>8</v>
      </c>
      <c r="I532">
        <v>0</v>
      </c>
      <c r="J532">
        <v>25</v>
      </c>
      <c r="K532">
        <v>0</v>
      </c>
      <c r="L532">
        <v>0</v>
      </c>
      <c r="M532">
        <v>0</v>
      </c>
      <c r="N532">
        <v>0</v>
      </c>
    </row>
    <row r="533" spans="1:14" x14ac:dyDescent="0.25">
      <c r="A533" t="s">
        <v>4767</v>
      </c>
      <c r="B533" t="s">
        <v>72</v>
      </c>
      <c r="C533" t="s">
        <v>154</v>
      </c>
      <c r="D533" t="s">
        <v>396</v>
      </c>
      <c r="E533">
        <v>250</v>
      </c>
      <c r="F533">
        <v>26</v>
      </c>
      <c r="G533">
        <v>214</v>
      </c>
      <c r="H533">
        <v>6</v>
      </c>
      <c r="I533">
        <v>4</v>
      </c>
      <c r="J533">
        <v>22</v>
      </c>
      <c r="K533">
        <v>0</v>
      </c>
      <c r="L533">
        <v>0</v>
      </c>
      <c r="M533">
        <v>0</v>
      </c>
      <c r="N533">
        <v>0</v>
      </c>
    </row>
    <row r="534" spans="1:14" x14ac:dyDescent="0.25">
      <c r="A534" t="s">
        <v>4768</v>
      </c>
      <c r="B534" t="s">
        <v>72</v>
      </c>
      <c r="C534" t="s">
        <v>155</v>
      </c>
      <c r="D534" t="s">
        <v>396</v>
      </c>
      <c r="E534">
        <v>414</v>
      </c>
      <c r="F534">
        <v>22</v>
      </c>
      <c r="G534">
        <v>383</v>
      </c>
      <c r="H534">
        <v>7</v>
      </c>
      <c r="I534">
        <v>2</v>
      </c>
      <c r="J534">
        <v>28</v>
      </c>
      <c r="K534">
        <v>0</v>
      </c>
      <c r="L534">
        <v>0</v>
      </c>
      <c r="M534">
        <v>0</v>
      </c>
      <c r="N534">
        <v>0</v>
      </c>
    </row>
    <row r="535" spans="1:14" x14ac:dyDescent="0.25">
      <c r="A535" t="s">
        <v>4769</v>
      </c>
      <c r="B535" t="s">
        <v>72</v>
      </c>
      <c r="C535" t="s">
        <v>156</v>
      </c>
      <c r="D535" t="s">
        <v>396</v>
      </c>
      <c r="E535">
        <v>214</v>
      </c>
      <c r="F535">
        <v>26</v>
      </c>
      <c r="G535">
        <v>187</v>
      </c>
      <c r="H535">
        <v>0</v>
      </c>
      <c r="I535">
        <v>1</v>
      </c>
      <c r="J535">
        <v>16</v>
      </c>
      <c r="K535">
        <v>0</v>
      </c>
      <c r="L535">
        <v>0</v>
      </c>
      <c r="M535">
        <v>0</v>
      </c>
      <c r="N535">
        <v>0</v>
      </c>
    </row>
    <row r="536" spans="1:14" x14ac:dyDescent="0.25">
      <c r="A536" t="s">
        <v>4770</v>
      </c>
      <c r="B536" t="s">
        <v>72</v>
      </c>
      <c r="C536" t="s">
        <v>157</v>
      </c>
      <c r="D536" t="s">
        <v>396</v>
      </c>
      <c r="E536">
        <v>118</v>
      </c>
      <c r="F536">
        <v>18</v>
      </c>
      <c r="G536">
        <v>94</v>
      </c>
      <c r="H536">
        <v>3</v>
      </c>
      <c r="I536">
        <v>3</v>
      </c>
      <c r="J536">
        <v>3</v>
      </c>
      <c r="K536">
        <v>0</v>
      </c>
      <c r="L536">
        <v>0</v>
      </c>
      <c r="M536">
        <v>0</v>
      </c>
      <c r="N536">
        <v>0</v>
      </c>
    </row>
    <row r="537" spans="1:14" x14ac:dyDescent="0.25">
      <c r="A537" t="s">
        <v>4771</v>
      </c>
      <c r="B537" t="s">
        <v>72</v>
      </c>
      <c r="C537" t="s">
        <v>158</v>
      </c>
      <c r="D537" t="s">
        <v>396</v>
      </c>
      <c r="E537">
        <v>275</v>
      </c>
      <c r="F537">
        <v>27</v>
      </c>
      <c r="G537">
        <v>238</v>
      </c>
      <c r="H537">
        <v>6</v>
      </c>
      <c r="I537">
        <v>4</v>
      </c>
      <c r="J537">
        <v>31</v>
      </c>
      <c r="K537">
        <v>0</v>
      </c>
      <c r="L537">
        <v>0</v>
      </c>
      <c r="M537">
        <v>0</v>
      </c>
      <c r="N537">
        <v>0</v>
      </c>
    </row>
    <row r="538" spans="1:14" x14ac:dyDescent="0.25">
      <c r="A538" t="s">
        <v>4772</v>
      </c>
      <c r="B538" t="s">
        <v>72</v>
      </c>
      <c r="C538" t="s">
        <v>159</v>
      </c>
      <c r="D538" t="s">
        <v>396</v>
      </c>
      <c r="E538">
        <v>185</v>
      </c>
      <c r="F538">
        <v>20</v>
      </c>
      <c r="G538">
        <v>159</v>
      </c>
      <c r="H538">
        <v>2</v>
      </c>
      <c r="I538">
        <v>4</v>
      </c>
      <c r="J538">
        <v>9</v>
      </c>
      <c r="K538">
        <v>0</v>
      </c>
      <c r="L538">
        <v>0</v>
      </c>
      <c r="M538">
        <v>0</v>
      </c>
      <c r="N538">
        <v>0</v>
      </c>
    </row>
    <row r="539" spans="1:14" x14ac:dyDescent="0.25">
      <c r="A539" t="s">
        <v>4773</v>
      </c>
      <c r="B539" t="s">
        <v>72</v>
      </c>
      <c r="C539" t="s">
        <v>160</v>
      </c>
      <c r="D539" t="s">
        <v>396</v>
      </c>
      <c r="E539">
        <v>200</v>
      </c>
      <c r="F539">
        <v>19</v>
      </c>
      <c r="G539">
        <v>178</v>
      </c>
      <c r="H539">
        <v>3</v>
      </c>
      <c r="I539">
        <v>0</v>
      </c>
      <c r="J539">
        <v>20</v>
      </c>
      <c r="K539">
        <v>0</v>
      </c>
      <c r="L539">
        <v>0</v>
      </c>
      <c r="M539">
        <v>0</v>
      </c>
      <c r="N539">
        <v>0</v>
      </c>
    </row>
    <row r="540" spans="1:14" x14ac:dyDescent="0.25">
      <c r="A540" t="s">
        <v>4774</v>
      </c>
      <c r="B540" t="s">
        <v>72</v>
      </c>
      <c r="C540" t="s">
        <v>161</v>
      </c>
      <c r="D540" t="s">
        <v>396</v>
      </c>
      <c r="E540">
        <v>55</v>
      </c>
      <c r="F540">
        <v>11</v>
      </c>
      <c r="G540">
        <v>42</v>
      </c>
      <c r="H540">
        <v>2</v>
      </c>
      <c r="I540">
        <v>0</v>
      </c>
      <c r="J540">
        <v>6</v>
      </c>
      <c r="K540">
        <v>0</v>
      </c>
      <c r="L540">
        <v>0</v>
      </c>
      <c r="M540">
        <v>0</v>
      </c>
      <c r="N540">
        <v>0</v>
      </c>
    </row>
    <row r="541" spans="1:14" x14ac:dyDescent="0.25">
      <c r="A541" t="s">
        <v>4775</v>
      </c>
      <c r="B541" t="s">
        <v>72</v>
      </c>
      <c r="C541" t="s">
        <v>162</v>
      </c>
      <c r="D541" t="s">
        <v>396</v>
      </c>
      <c r="E541">
        <v>194</v>
      </c>
      <c r="F541">
        <v>33</v>
      </c>
      <c r="G541">
        <v>157</v>
      </c>
      <c r="H541">
        <v>3</v>
      </c>
      <c r="I541">
        <v>1</v>
      </c>
      <c r="J541">
        <v>11</v>
      </c>
      <c r="K541">
        <v>0</v>
      </c>
      <c r="L541">
        <v>0</v>
      </c>
      <c r="M541">
        <v>0</v>
      </c>
      <c r="N541">
        <v>0</v>
      </c>
    </row>
    <row r="542" spans="1:14" x14ac:dyDescent="0.25">
      <c r="A542" t="s">
        <v>4776</v>
      </c>
      <c r="B542" t="s">
        <v>72</v>
      </c>
      <c r="C542" t="s">
        <v>163</v>
      </c>
      <c r="D542" t="s">
        <v>396</v>
      </c>
      <c r="E542">
        <v>118</v>
      </c>
      <c r="F542">
        <v>20</v>
      </c>
      <c r="G542">
        <v>96</v>
      </c>
      <c r="H542">
        <v>2</v>
      </c>
      <c r="I542">
        <v>0</v>
      </c>
      <c r="J542">
        <v>9</v>
      </c>
      <c r="K542">
        <v>0</v>
      </c>
      <c r="L542">
        <v>0</v>
      </c>
      <c r="M542">
        <v>0</v>
      </c>
      <c r="N542">
        <v>0</v>
      </c>
    </row>
    <row r="543" spans="1:14" x14ac:dyDescent="0.25">
      <c r="A543" t="s">
        <v>4777</v>
      </c>
      <c r="B543" t="s">
        <v>72</v>
      </c>
      <c r="C543" t="s">
        <v>164</v>
      </c>
      <c r="D543" t="s">
        <v>396</v>
      </c>
      <c r="E543">
        <v>128</v>
      </c>
      <c r="F543">
        <v>8</v>
      </c>
      <c r="G543">
        <v>116</v>
      </c>
      <c r="H543">
        <v>4</v>
      </c>
      <c r="I543">
        <v>0</v>
      </c>
      <c r="J543">
        <v>20</v>
      </c>
      <c r="K543">
        <v>0</v>
      </c>
      <c r="L543">
        <v>0</v>
      </c>
      <c r="M543">
        <v>0</v>
      </c>
      <c r="N543">
        <v>0</v>
      </c>
    </row>
    <row r="544" spans="1:14" x14ac:dyDescent="0.25">
      <c r="A544" t="s">
        <v>4778</v>
      </c>
      <c r="B544" t="s">
        <v>72</v>
      </c>
      <c r="C544" t="s">
        <v>165</v>
      </c>
      <c r="D544" t="s">
        <v>396</v>
      </c>
      <c r="E544">
        <v>408</v>
      </c>
      <c r="F544">
        <v>60</v>
      </c>
      <c r="G544">
        <v>345</v>
      </c>
      <c r="H544">
        <v>2</v>
      </c>
      <c r="I544">
        <v>1</v>
      </c>
      <c r="J544">
        <v>36</v>
      </c>
      <c r="K544">
        <v>0</v>
      </c>
      <c r="L544">
        <v>0</v>
      </c>
      <c r="M544">
        <v>0</v>
      </c>
      <c r="N544">
        <v>0</v>
      </c>
    </row>
    <row r="545" spans="1:14" x14ac:dyDescent="0.25">
      <c r="A545" t="s">
        <v>4779</v>
      </c>
      <c r="B545" t="s">
        <v>72</v>
      </c>
      <c r="C545" t="s">
        <v>166</v>
      </c>
      <c r="D545" t="s">
        <v>396</v>
      </c>
      <c r="E545">
        <v>83</v>
      </c>
      <c r="F545">
        <v>14</v>
      </c>
      <c r="G545">
        <v>68</v>
      </c>
      <c r="H545">
        <v>1</v>
      </c>
      <c r="I545">
        <v>0</v>
      </c>
      <c r="J545">
        <v>4</v>
      </c>
      <c r="K545">
        <v>0</v>
      </c>
      <c r="L545">
        <v>0</v>
      </c>
      <c r="M545">
        <v>0</v>
      </c>
      <c r="N545">
        <v>0</v>
      </c>
    </row>
    <row r="546" spans="1:14" x14ac:dyDescent="0.25">
      <c r="A546" t="s">
        <v>4780</v>
      </c>
      <c r="B546" t="s">
        <v>72</v>
      </c>
      <c r="C546" t="s">
        <v>167</v>
      </c>
      <c r="D546" t="s">
        <v>396</v>
      </c>
      <c r="E546">
        <v>94</v>
      </c>
      <c r="F546">
        <v>20</v>
      </c>
      <c r="G546">
        <v>74</v>
      </c>
      <c r="H546">
        <v>0</v>
      </c>
      <c r="I546">
        <v>0</v>
      </c>
      <c r="J546">
        <v>4</v>
      </c>
      <c r="K546">
        <v>0</v>
      </c>
      <c r="L546">
        <v>0</v>
      </c>
      <c r="M546">
        <v>0</v>
      </c>
      <c r="N546">
        <v>0</v>
      </c>
    </row>
    <row r="547" spans="1:14" x14ac:dyDescent="0.25">
      <c r="A547" t="s">
        <v>4781</v>
      </c>
      <c r="B547" t="s">
        <v>72</v>
      </c>
      <c r="C547" t="s">
        <v>168</v>
      </c>
      <c r="D547" t="s">
        <v>396</v>
      </c>
      <c r="E547">
        <v>256</v>
      </c>
      <c r="F547">
        <v>33</v>
      </c>
      <c r="G547">
        <v>219</v>
      </c>
      <c r="H547">
        <v>2</v>
      </c>
      <c r="I547">
        <v>2</v>
      </c>
      <c r="J547">
        <v>19</v>
      </c>
      <c r="K547">
        <v>0</v>
      </c>
      <c r="L547">
        <v>0</v>
      </c>
      <c r="M547">
        <v>0</v>
      </c>
      <c r="N547">
        <v>0</v>
      </c>
    </row>
    <row r="548" spans="1:14" x14ac:dyDescent="0.25">
      <c r="A548" t="s">
        <v>4782</v>
      </c>
      <c r="B548" t="s">
        <v>72</v>
      </c>
      <c r="C548" t="s">
        <v>169</v>
      </c>
      <c r="D548" t="s">
        <v>396</v>
      </c>
      <c r="E548">
        <v>166</v>
      </c>
      <c r="F548">
        <v>35</v>
      </c>
      <c r="G548">
        <v>128</v>
      </c>
      <c r="H548">
        <v>2</v>
      </c>
      <c r="I548">
        <v>1</v>
      </c>
      <c r="J548">
        <v>7</v>
      </c>
      <c r="K548">
        <v>0</v>
      </c>
      <c r="L548">
        <v>0</v>
      </c>
      <c r="M548">
        <v>0</v>
      </c>
      <c r="N548">
        <v>0</v>
      </c>
    </row>
    <row r="549" spans="1:14" x14ac:dyDescent="0.25">
      <c r="A549" t="s">
        <v>4783</v>
      </c>
      <c r="B549" t="s">
        <v>72</v>
      </c>
      <c r="C549" t="s">
        <v>170</v>
      </c>
      <c r="D549" t="s">
        <v>396</v>
      </c>
      <c r="E549">
        <v>114</v>
      </c>
      <c r="F549">
        <v>20</v>
      </c>
      <c r="G549">
        <v>92</v>
      </c>
      <c r="H549">
        <v>0</v>
      </c>
      <c r="I549">
        <v>2</v>
      </c>
      <c r="J549">
        <v>7</v>
      </c>
      <c r="K549">
        <v>0</v>
      </c>
      <c r="L549">
        <v>0</v>
      </c>
      <c r="M549">
        <v>0</v>
      </c>
      <c r="N549">
        <v>0</v>
      </c>
    </row>
    <row r="550" spans="1:14" x14ac:dyDescent="0.25">
      <c r="A550" t="s">
        <v>4784</v>
      </c>
      <c r="B550" t="s">
        <v>72</v>
      </c>
      <c r="C550" t="s">
        <v>171</v>
      </c>
      <c r="D550" t="s">
        <v>396</v>
      </c>
      <c r="E550">
        <v>358</v>
      </c>
      <c r="F550">
        <v>76</v>
      </c>
      <c r="G550">
        <v>279</v>
      </c>
      <c r="H550">
        <v>3</v>
      </c>
      <c r="I550">
        <v>0</v>
      </c>
      <c r="J550">
        <v>29</v>
      </c>
      <c r="K550">
        <v>0</v>
      </c>
      <c r="L550">
        <v>0</v>
      </c>
      <c r="M550">
        <v>0</v>
      </c>
      <c r="N550">
        <v>0</v>
      </c>
    </row>
    <row r="551" spans="1:14" x14ac:dyDescent="0.25">
      <c r="A551" t="s">
        <v>4785</v>
      </c>
      <c r="B551" t="s">
        <v>72</v>
      </c>
      <c r="C551" t="s">
        <v>172</v>
      </c>
      <c r="D551" t="s">
        <v>396</v>
      </c>
      <c r="E551">
        <v>149</v>
      </c>
      <c r="F551">
        <v>27</v>
      </c>
      <c r="G551">
        <v>119</v>
      </c>
      <c r="H551">
        <v>3</v>
      </c>
      <c r="I551">
        <v>0</v>
      </c>
      <c r="J551">
        <v>7</v>
      </c>
      <c r="K551">
        <v>0</v>
      </c>
      <c r="L551">
        <v>0</v>
      </c>
      <c r="M551">
        <v>0</v>
      </c>
      <c r="N551">
        <v>0</v>
      </c>
    </row>
    <row r="552" spans="1:14" x14ac:dyDescent="0.25">
      <c r="A552" t="s">
        <v>4786</v>
      </c>
      <c r="B552" t="s">
        <v>72</v>
      </c>
      <c r="C552" t="s">
        <v>246</v>
      </c>
      <c r="D552" t="s">
        <v>396</v>
      </c>
      <c r="E552">
        <v>6</v>
      </c>
      <c r="F552">
        <v>0</v>
      </c>
      <c r="G552">
        <v>6</v>
      </c>
      <c r="H552">
        <v>0</v>
      </c>
      <c r="I552">
        <v>0</v>
      </c>
      <c r="J552">
        <v>1</v>
      </c>
      <c r="K552">
        <v>0</v>
      </c>
      <c r="L552">
        <v>0</v>
      </c>
      <c r="M552">
        <v>0</v>
      </c>
      <c r="N552">
        <v>0</v>
      </c>
    </row>
    <row r="553" spans="1:14" x14ac:dyDescent="0.25">
      <c r="A553" t="s">
        <v>4787</v>
      </c>
      <c r="B553" t="s">
        <v>72</v>
      </c>
      <c r="C553" t="s">
        <v>173</v>
      </c>
      <c r="D553" t="s">
        <v>396</v>
      </c>
      <c r="E553">
        <v>122</v>
      </c>
      <c r="F553">
        <v>2</v>
      </c>
      <c r="G553">
        <v>116</v>
      </c>
      <c r="H553">
        <v>3</v>
      </c>
      <c r="I553">
        <v>1</v>
      </c>
      <c r="J553">
        <v>13</v>
      </c>
      <c r="K553">
        <v>0</v>
      </c>
      <c r="L553">
        <v>0</v>
      </c>
      <c r="M553">
        <v>0</v>
      </c>
      <c r="N553">
        <v>0</v>
      </c>
    </row>
    <row r="554" spans="1:14" x14ac:dyDescent="0.25">
      <c r="A554" t="s">
        <v>4788</v>
      </c>
      <c r="B554" t="s">
        <v>72</v>
      </c>
      <c r="C554" t="s">
        <v>174</v>
      </c>
      <c r="D554" t="s">
        <v>396</v>
      </c>
      <c r="E554">
        <v>463</v>
      </c>
      <c r="F554">
        <v>29</v>
      </c>
      <c r="G554">
        <v>422</v>
      </c>
      <c r="H554">
        <v>12</v>
      </c>
      <c r="I554">
        <v>0</v>
      </c>
      <c r="J554">
        <v>34</v>
      </c>
      <c r="K554">
        <v>0</v>
      </c>
      <c r="L554">
        <v>0</v>
      </c>
      <c r="M554">
        <v>0</v>
      </c>
      <c r="N554">
        <v>0</v>
      </c>
    </row>
    <row r="555" spans="1:14" x14ac:dyDescent="0.25">
      <c r="A555" t="s">
        <v>4789</v>
      </c>
      <c r="B555" t="s">
        <v>72</v>
      </c>
      <c r="C555" t="s">
        <v>175</v>
      </c>
      <c r="D555" t="s">
        <v>396</v>
      </c>
      <c r="E555">
        <v>126</v>
      </c>
      <c r="F555">
        <v>11</v>
      </c>
      <c r="G555">
        <v>109</v>
      </c>
      <c r="H555">
        <v>2</v>
      </c>
      <c r="I555">
        <v>4</v>
      </c>
      <c r="J555">
        <v>20</v>
      </c>
      <c r="K555">
        <v>0</v>
      </c>
      <c r="L555">
        <v>0</v>
      </c>
      <c r="M555">
        <v>0</v>
      </c>
      <c r="N555">
        <v>0</v>
      </c>
    </row>
    <row r="556" spans="1:14" x14ac:dyDescent="0.25">
      <c r="A556" t="s">
        <v>4790</v>
      </c>
      <c r="B556" t="s">
        <v>72</v>
      </c>
      <c r="C556" t="s">
        <v>176</v>
      </c>
      <c r="D556" t="s">
        <v>396</v>
      </c>
      <c r="E556">
        <v>474</v>
      </c>
      <c r="F556">
        <v>65</v>
      </c>
      <c r="G556">
        <v>400</v>
      </c>
      <c r="H556">
        <v>7</v>
      </c>
      <c r="I556">
        <v>2</v>
      </c>
      <c r="J556">
        <v>21</v>
      </c>
      <c r="K556">
        <v>0</v>
      </c>
      <c r="L556">
        <v>0</v>
      </c>
      <c r="M556">
        <v>0</v>
      </c>
      <c r="N556">
        <v>0</v>
      </c>
    </row>
    <row r="557" spans="1:14" x14ac:dyDescent="0.25">
      <c r="A557" t="s">
        <v>4791</v>
      </c>
      <c r="B557" t="s">
        <v>72</v>
      </c>
      <c r="C557" t="s">
        <v>177</v>
      </c>
      <c r="D557" t="s">
        <v>396</v>
      </c>
      <c r="E557">
        <v>170</v>
      </c>
      <c r="F557">
        <v>32</v>
      </c>
      <c r="G557">
        <v>134</v>
      </c>
      <c r="H557">
        <v>4</v>
      </c>
      <c r="I557">
        <v>0</v>
      </c>
      <c r="J557">
        <v>3</v>
      </c>
      <c r="K557">
        <v>0</v>
      </c>
      <c r="L557">
        <v>0</v>
      </c>
      <c r="M557">
        <v>0</v>
      </c>
      <c r="N557">
        <v>0</v>
      </c>
    </row>
    <row r="558" spans="1:14" x14ac:dyDescent="0.25">
      <c r="A558" t="s">
        <v>4792</v>
      </c>
      <c r="B558" t="s">
        <v>72</v>
      </c>
      <c r="C558" t="s">
        <v>178</v>
      </c>
      <c r="D558" t="s">
        <v>396</v>
      </c>
      <c r="E558">
        <v>116</v>
      </c>
      <c r="F558">
        <v>25</v>
      </c>
      <c r="G558">
        <v>88</v>
      </c>
      <c r="H558">
        <v>1</v>
      </c>
      <c r="I558">
        <v>2</v>
      </c>
      <c r="J558">
        <v>10</v>
      </c>
      <c r="K558">
        <v>0</v>
      </c>
      <c r="L558">
        <v>0</v>
      </c>
      <c r="M558">
        <v>0</v>
      </c>
      <c r="N558">
        <v>0</v>
      </c>
    </row>
    <row r="559" spans="1:14" x14ac:dyDescent="0.25">
      <c r="A559" t="s">
        <v>4793</v>
      </c>
      <c r="B559" t="s">
        <v>72</v>
      </c>
      <c r="C559" t="s">
        <v>179</v>
      </c>
      <c r="D559" t="s">
        <v>396</v>
      </c>
      <c r="E559">
        <v>112</v>
      </c>
      <c r="F559">
        <v>17</v>
      </c>
      <c r="G559">
        <v>92</v>
      </c>
      <c r="H559">
        <v>2</v>
      </c>
      <c r="I559">
        <v>1</v>
      </c>
      <c r="J559">
        <v>10</v>
      </c>
      <c r="K559">
        <v>0</v>
      </c>
      <c r="L559">
        <v>0</v>
      </c>
      <c r="M559">
        <v>0</v>
      </c>
      <c r="N559">
        <v>0</v>
      </c>
    </row>
    <row r="560" spans="1:14" x14ac:dyDescent="0.25">
      <c r="A560" t="s">
        <v>4794</v>
      </c>
      <c r="B560" t="s">
        <v>72</v>
      </c>
      <c r="C560" t="s">
        <v>180</v>
      </c>
      <c r="D560" t="s">
        <v>396</v>
      </c>
      <c r="E560">
        <v>103</v>
      </c>
      <c r="F560">
        <v>10</v>
      </c>
      <c r="G560">
        <v>92</v>
      </c>
      <c r="H560">
        <v>1</v>
      </c>
      <c r="I560">
        <v>0</v>
      </c>
      <c r="J560">
        <v>4</v>
      </c>
      <c r="K560">
        <v>0</v>
      </c>
      <c r="L560">
        <v>0</v>
      </c>
      <c r="M560">
        <v>0</v>
      </c>
      <c r="N560">
        <v>0</v>
      </c>
    </row>
    <row r="561" spans="1:14" x14ac:dyDescent="0.25">
      <c r="A561" t="s">
        <v>4795</v>
      </c>
      <c r="B561" t="s">
        <v>72</v>
      </c>
      <c r="C561" t="s">
        <v>181</v>
      </c>
      <c r="D561" t="s">
        <v>396</v>
      </c>
      <c r="E561">
        <v>161</v>
      </c>
      <c r="F561">
        <v>17</v>
      </c>
      <c r="G561">
        <v>142</v>
      </c>
      <c r="H561">
        <v>2</v>
      </c>
      <c r="I561">
        <v>0</v>
      </c>
      <c r="J561">
        <v>20</v>
      </c>
      <c r="K561">
        <v>0</v>
      </c>
      <c r="L561">
        <v>0</v>
      </c>
      <c r="M561">
        <v>0</v>
      </c>
      <c r="N561">
        <v>0</v>
      </c>
    </row>
    <row r="562" spans="1:14" x14ac:dyDescent="0.25">
      <c r="A562" t="s">
        <v>4796</v>
      </c>
      <c r="B562" t="s">
        <v>72</v>
      </c>
      <c r="C562" t="s">
        <v>182</v>
      </c>
      <c r="D562" t="s">
        <v>396</v>
      </c>
      <c r="E562">
        <v>81</v>
      </c>
      <c r="F562">
        <v>8</v>
      </c>
      <c r="G562">
        <v>72</v>
      </c>
      <c r="H562">
        <v>0</v>
      </c>
      <c r="I562">
        <v>1</v>
      </c>
      <c r="J562">
        <v>13</v>
      </c>
      <c r="K562">
        <v>0</v>
      </c>
      <c r="L562">
        <v>0</v>
      </c>
      <c r="M562">
        <v>0</v>
      </c>
      <c r="N562">
        <v>0</v>
      </c>
    </row>
    <row r="563" spans="1:14" x14ac:dyDescent="0.25">
      <c r="A563" t="s">
        <v>4797</v>
      </c>
      <c r="B563" t="s">
        <v>72</v>
      </c>
      <c r="C563" t="s">
        <v>183</v>
      </c>
      <c r="D563" t="s">
        <v>396</v>
      </c>
      <c r="E563">
        <v>169</v>
      </c>
      <c r="F563">
        <v>26</v>
      </c>
      <c r="G563">
        <v>138</v>
      </c>
      <c r="H563">
        <v>4</v>
      </c>
      <c r="I563">
        <v>1</v>
      </c>
      <c r="J563">
        <v>18</v>
      </c>
      <c r="K563">
        <v>0</v>
      </c>
      <c r="L563">
        <v>0</v>
      </c>
      <c r="M563">
        <v>0</v>
      </c>
      <c r="N563">
        <v>0</v>
      </c>
    </row>
    <row r="564" spans="1:14" x14ac:dyDescent="0.25">
      <c r="A564" t="s">
        <v>4798</v>
      </c>
      <c r="B564" t="s">
        <v>72</v>
      </c>
      <c r="C564" t="s">
        <v>184</v>
      </c>
      <c r="D564" t="s">
        <v>396</v>
      </c>
      <c r="E564">
        <v>153</v>
      </c>
      <c r="F564">
        <v>12</v>
      </c>
      <c r="G564">
        <v>138</v>
      </c>
      <c r="H564">
        <v>1</v>
      </c>
      <c r="I564">
        <v>2</v>
      </c>
      <c r="J564">
        <v>13</v>
      </c>
      <c r="K564">
        <v>0</v>
      </c>
      <c r="L564">
        <v>0</v>
      </c>
      <c r="M564">
        <v>0</v>
      </c>
      <c r="N564">
        <v>0</v>
      </c>
    </row>
    <row r="565" spans="1:14" x14ac:dyDescent="0.25">
      <c r="A565" t="s">
        <v>4799</v>
      </c>
      <c r="B565" t="s">
        <v>72</v>
      </c>
      <c r="C565" t="s">
        <v>185</v>
      </c>
      <c r="D565" t="s">
        <v>396</v>
      </c>
      <c r="E565">
        <v>153</v>
      </c>
      <c r="F565">
        <v>35</v>
      </c>
      <c r="G565">
        <v>117</v>
      </c>
      <c r="H565">
        <v>0</v>
      </c>
      <c r="I565">
        <v>1</v>
      </c>
      <c r="J565">
        <v>11</v>
      </c>
      <c r="K565">
        <v>0</v>
      </c>
      <c r="L565">
        <v>0</v>
      </c>
      <c r="M565">
        <v>0</v>
      </c>
      <c r="N565">
        <v>0</v>
      </c>
    </row>
    <row r="566" spans="1:14" x14ac:dyDescent="0.25">
      <c r="A566" t="s">
        <v>4800</v>
      </c>
      <c r="B566" t="s">
        <v>72</v>
      </c>
      <c r="C566" t="s">
        <v>186</v>
      </c>
      <c r="D566" t="s">
        <v>396</v>
      </c>
      <c r="E566">
        <v>21</v>
      </c>
      <c r="F566">
        <v>0</v>
      </c>
      <c r="G566">
        <v>21</v>
      </c>
      <c r="H566">
        <v>0</v>
      </c>
      <c r="I566">
        <v>0</v>
      </c>
      <c r="J566">
        <v>0</v>
      </c>
      <c r="K566">
        <v>0</v>
      </c>
      <c r="L566">
        <v>0</v>
      </c>
      <c r="M566">
        <v>0</v>
      </c>
      <c r="N566">
        <v>0</v>
      </c>
    </row>
    <row r="567" spans="1:14" x14ac:dyDescent="0.25">
      <c r="A567" t="s">
        <v>4801</v>
      </c>
      <c r="B567" t="s">
        <v>72</v>
      </c>
      <c r="C567" t="s">
        <v>187</v>
      </c>
      <c r="D567" t="s">
        <v>396</v>
      </c>
      <c r="E567">
        <v>146</v>
      </c>
      <c r="F567">
        <v>15</v>
      </c>
      <c r="G567">
        <v>128</v>
      </c>
      <c r="H567">
        <v>3</v>
      </c>
      <c r="I567">
        <v>0</v>
      </c>
      <c r="J567">
        <v>17</v>
      </c>
      <c r="K567">
        <v>0</v>
      </c>
      <c r="L567">
        <v>0</v>
      </c>
      <c r="M567">
        <v>0</v>
      </c>
      <c r="N567">
        <v>0</v>
      </c>
    </row>
    <row r="568" spans="1:14" x14ac:dyDescent="0.25">
      <c r="A568" t="s">
        <v>4802</v>
      </c>
      <c r="B568" t="s">
        <v>72</v>
      </c>
      <c r="C568" t="s">
        <v>188</v>
      </c>
      <c r="D568" t="s">
        <v>396</v>
      </c>
      <c r="E568">
        <v>143</v>
      </c>
      <c r="F568">
        <v>10</v>
      </c>
      <c r="G568">
        <v>128</v>
      </c>
      <c r="H568">
        <v>2</v>
      </c>
      <c r="I568">
        <v>3</v>
      </c>
      <c r="J568">
        <v>9</v>
      </c>
      <c r="K568">
        <v>0</v>
      </c>
      <c r="L568">
        <v>0</v>
      </c>
      <c r="M568">
        <v>0</v>
      </c>
      <c r="N568">
        <v>0</v>
      </c>
    </row>
    <row r="569" spans="1:14" x14ac:dyDescent="0.25">
      <c r="A569" t="s">
        <v>4803</v>
      </c>
      <c r="B569" t="s">
        <v>72</v>
      </c>
      <c r="C569" t="s">
        <v>189</v>
      </c>
      <c r="D569" t="s">
        <v>396</v>
      </c>
      <c r="E569">
        <v>101</v>
      </c>
      <c r="F569">
        <v>11</v>
      </c>
      <c r="G569">
        <v>88</v>
      </c>
      <c r="H569">
        <v>1</v>
      </c>
      <c r="I569">
        <v>1</v>
      </c>
      <c r="J569">
        <v>5</v>
      </c>
      <c r="K569">
        <v>0</v>
      </c>
      <c r="L569">
        <v>0</v>
      </c>
      <c r="M569">
        <v>0</v>
      </c>
      <c r="N569">
        <v>0</v>
      </c>
    </row>
    <row r="570" spans="1:14" x14ac:dyDescent="0.25">
      <c r="A570" t="s">
        <v>4804</v>
      </c>
      <c r="B570" t="s">
        <v>72</v>
      </c>
      <c r="C570" t="s">
        <v>190</v>
      </c>
      <c r="D570" t="s">
        <v>396</v>
      </c>
      <c r="E570">
        <v>244</v>
      </c>
      <c r="F570">
        <v>36</v>
      </c>
      <c r="G570">
        <v>201</v>
      </c>
      <c r="H570">
        <v>6</v>
      </c>
      <c r="I570">
        <v>1</v>
      </c>
      <c r="J570">
        <v>21</v>
      </c>
      <c r="K570">
        <v>0</v>
      </c>
      <c r="L570">
        <v>0</v>
      </c>
      <c r="M570">
        <v>0</v>
      </c>
      <c r="N570">
        <v>0</v>
      </c>
    </row>
    <row r="571" spans="1:14" x14ac:dyDescent="0.25">
      <c r="A571" t="s">
        <v>4805</v>
      </c>
      <c r="B571" t="s">
        <v>72</v>
      </c>
      <c r="C571" t="s">
        <v>191</v>
      </c>
      <c r="D571" t="s">
        <v>396</v>
      </c>
      <c r="E571">
        <v>160</v>
      </c>
      <c r="F571">
        <v>42</v>
      </c>
      <c r="G571">
        <v>117</v>
      </c>
      <c r="H571">
        <v>1</v>
      </c>
      <c r="I571">
        <v>0</v>
      </c>
      <c r="J571">
        <v>10</v>
      </c>
      <c r="K571">
        <v>0</v>
      </c>
      <c r="L571">
        <v>0</v>
      </c>
      <c r="M571">
        <v>0</v>
      </c>
      <c r="N571">
        <v>0</v>
      </c>
    </row>
    <row r="572" spans="1:14" x14ac:dyDescent="0.25">
      <c r="A572" t="s">
        <v>4806</v>
      </c>
      <c r="B572" t="s">
        <v>72</v>
      </c>
      <c r="C572" t="s">
        <v>192</v>
      </c>
      <c r="D572" t="s">
        <v>396</v>
      </c>
      <c r="E572">
        <v>73</v>
      </c>
      <c r="F572">
        <v>7</v>
      </c>
      <c r="G572">
        <v>63</v>
      </c>
      <c r="H572">
        <v>2</v>
      </c>
      <c r="I572">
        <v>1</v>
      </c>
      <c r="J572">
        <v>10</v>
      </c>
      <c r="K572">
        <v>0</v>
      </c>
      <c r="L572">
        <v>0</v>
      </c>
      <c r="M572">
        <v>0</v>
      </c>
      <c r="N572">
        <v>0</v>
      </c>
    </row>
    <row r="573" spans="1:14" x14ac:dyDescent="0.25">
      <c r="A573" t="s">
        <v>4807</v>
      </c>
      <c r="B573" t="s">
        <v>72</v>
      </c>
      <c r="C573" t="s">
        <v>193</v>
      </c>
      <c r="D573" t="s">
        <v>396</v>
      </c>
      <c r="E573">
        <v>139</v>
      </c>
      <c r="F573">
        <v>29</v>
      </c>
      <c r="G573">
        <v>108</v>
      </c>
      <c r="H573">
        <v>1</v>
      </c>
      <c r="I573">
        <v>1</v>
      </c>
      <c r="J573">
        <v>7</v>
      </c>
      <c r="K573">
        <v>0</v>
      </c>
      <c r="L573">
        <v>0</v>
      </c>
      <c r="M573">
        <v>0</v>
      </c>
      <c r="N573">
        <v>0</v>
      </c>
    </row>
    <row r="574" spans="1:14" x14ac:dyDescent="0.25">
      <c r="A574" t="s">
        <v>4808</v>
      </c>
      <c r="B574" t="s">
        <v>72</v>
      </c>
      <c r="C574" t="s">
        <v>194</v>
      </c>
      <c r="D574" t="s">
        <v>396</v>
      </c>
      <c r="E574">
        <v>297</v>
      </c>
      <c r="F574">
        <v>69</v>
      </c>
      <c r="G574">
        <v>221</v>
      </c>
      <c r="H574">
        <v>6</v>
      </c>
      <c r="I574">
        <v>1</v>
      </c>
      <c r="J574">
        <v>10</v>
      </c>
      <c r="K574">
        <v>0</v>
      </c>
      <c r="L574">
        <v>0</v>
      </c>
      <c r="M574">
        <v>0</v>
      </c>
      <c r="N574">
        <v>0</v>
      </c>
    </row>
    <row r="575" spans="1:14" x14ac:dyDescent="0.25">
      <c r="A575" t="s">
        <v>4809</v>
      </c>
      <c r="B575" t="s">
        <v>72</v>
      </c>
      <c r="C575" t="s">
        <v>195</v>
      </c>
      <c r="D575" t="s">
        <v>396</v>
      </c>
      <c r="E575">
        <v>204</v>
      </c>
      <c r="F575">
        <v>37</v>
      </c>
      <c r="G575">
        <v>164</v>
      </c>
      <c r="H575">
        <v>3</v>
      </c>
      <c r="I575">
        <v>0</v>
      </c>
      <c r="J575">
        <v>6</v>
      </c>
      <c r="K575">
        <v>0</v>
      </c>
      <c r="L575">
        <v>0</v>
      </c>
      <c r="M575">
        <v>0</v>
      </c>
      <c r="N575">
        <v>0</v>
      </c>
    </row>
    <row r="576" spans="1:14" x14ac:dyDescent="0.25">
      <c r="A576" t="s">
        <v>4810</v>
      </c>
      <c r="B576" t="s">
        <v>72</v>
      </c>
      <c r="C576" t="s">
        <v>196</v>
      </c>
      <c r="D576" t="s">
        <v>396</v>
      </c>
      <c r="E576">
        <v>73</v>
      </c>
      <c r="F576">
        <v>15</v>
      </c>
      <c r="G576">
        <v>57</v>
      </c>
      <c r="H576">
        <v>1</v>
      </c>
      <c r="I576">
        <v>0</v>
      </c>
      <c r="J576">
        <v>4</v>
      </c>
      <c r="K576">
        <v>0</v>
      </c>
      <c r="L576">
        <v>0</v>
      </c>
      <c r="M576">
        <v>0</v>
      </c>
      <c r="N576">
        <v>0</v>
      </c>
    </row>
    <row r="577" spans="1:14" x14ac:dyDescent="0.25">
      <c r="A577" t="s">
        <v>4811</v>
      </c>
      <c r="B577" t="s">
        <v>72</v>
      </c>
      <c r="C577" t="s">
        <v>197</v>
      </c>
      <c r="D577" t="s">
        <v>396</v>
      </c>
      <c r="E577">
        <v>131</v>
      </c>
      <c r="F577">
        <v>25</v>
      </c>
      <c r="G577">
        <v>105</v>
      </c>
      <c r="H577">
        <v>0</v>
      </c>
      <c r="I577">
        <v>1</v>
      </c>
      <c r="J577">
        <v>10</v>
      </c>
      <c r="K577">
        <v>0</v>
      </c>
      <c r="L577">
        <v>0</v>
      </c>
      <c r="M577">
        <v>0</v>
      </c>
      <c r="N577">
        <v>0</v>
      </c>
    </row>
    <row r="578" spans="1:14" x14ac:dyDescent="0.25">
      <c r="A578" t="s">
        <v>4812</v>
      </c>
      <c r="B578" t="s">
        <v>72</v>
      </c>
      <c r="C578" t="s">
        <v>198</v>
      </c>
      <c r="D578" t="s">
        <v>396</v>
      </c>
      <c r="E578">
        <v>113</v>
      </c>
      <c r="F578">
        <v>29</v>
      </c>
      <c r="G578">
        <v>82</v>
      </c>
      <c r="H578">
        <v>1</v>
      </c>
      <c r="I578">
        <v>1</v>
      </c>
      <c r="J578">
        <v>12</v>
      </c>
      <c r="K578">
        <v>0</v>
      </c>
      <c r="L578">
        <v>0</v>
      </c>
      <c r="M578">
        <v>0</v>
      </c>
      <c r="N578">
        <v>0</v>
      </c>
    </row>
    <row r="579" spans="1:14" x14ac:dyDescent="0.25">
      <c r="A579" t="s">
        <v>4813</v>
      </c>
      <c r="B579" t="s">
        <v>72</v>
      </c>
      <c r="C579" t="s">
        <v>199</v>
      </c>
      <c r="D579" t="s">
        <v>396</v>
      </c>
      <c r="E579">
        <v>193</v>
      </c>
      <c r="F579">
        <v>20</v>
      </c>
      <c r="G579">
        <v>166</v>
      </c>
      <c r="H579">
        <v>5</v>
      </c>
      <c r="I579">
        <v>2</v>
      </c>
      <c r="J579">
        <v>37</v>
      </c>
      <c r="K579">
        <v>0</v>
      </c>
      <c r="L579">
        <v>0</v>
      </c>
      <c r="M579">
        <v>0</v>
      </c>
      <c r="N579">
        <v>0</v>
      </c>
    </row>
    <row r="580" spans="1:14" x14ac:dyDescent="0.25">
      <c r="A580" t="s">
        <v>4814</v>
      </c>
      <c r="B580" t="s">
        <v>72</v>
      </c>
      <c r="C580" t="s">
        <v>200</v>
      </c>
      <c r="D580" t="s">
        <v>396</v>
      </c>
      <c r="E580">
        <v>62</v>
      </c>
      <c r="F580">
        <v>11</v>
      </c>
      <c r="G580">
        <v>49</v>
      </c>
      <c r="H580">
        <v>2</v>
      </c>
      <c r="I580">
        <v>0</v>
      </c>
      <c r="J580">
        <v>5</v>
      </c>
      <c r="K580">
        <v>0</v>
      </c>
      <c r="L580">
        <v>0</v>
      </c>
      <c r="M580">
        <v>0</v>
      </c>
      <c r="N580">
        <v>0</v>
      </c>
    </row>
    <row r="581" spans="1:14" x14ac:dyDescent="0.25">
      <c r="A581" t="s">
        <v>4815</v>
      </c>
      <c r="B581" t="s">
        <v>72</v>
      </c>
      <c r="C581" t="s">
        <v>201</v>
      </c>
      <c r="D581" t="s">
        <v>396</v>
      </c>
      <c r="E581">
        <v>477</v>
      </c>
      <c r="F581">
        <v>83</v>
      </c>
      <c r="G581">
        <v>385</v>
      </c>
      <c r="H581">
        <v>9</v>
      </c>
      <c r="I581">
        <v>0</v>
      </c>
      <c r="J581">
        <v>17</v>
      </c>
      <c r="K581">
        <v>0</v>
      </c>
      <c r="L581">
        <v>0</v>
      </c>
      <c r="M581">
        <v>0</v>
      </c>
      <c r="N581">
        <v>0</v>
      </c>
    </row>
    <row r="582" spans="1:14" x14ac:dyDescent="0.25">
      <c r="A582" t="s">
        <v>4816</v>
      </c>
      <c r="B582" t="s">
        <v>72</v>
      </c>
      <c r="C582" t="s">
        <v>202</v>
      </c>
      <c r="D582" t="s">
        <v>396</v>
      </c>
      <c r="E582">
        <v>221</v>
      </c>
      <c r="F582">
        <v>31</v>
      </c>
      <c r="G582">
        <v>189</v>
      </c>
      <c r="H582">
        <v>1</v>
      </c>
      <c r="I582">
        <v>0</v>
      </c>
      <c r="J582">
        <v>20</v>
      </c>
      <c r="K582">
        <v>0</v>
      </c>
      <c r="L582">
        <v>0</v>
      </c>
      <c r="M582">
        <v>0</v>
      </c>
      <c r="N582">
        <v>0</v>
      </c>
    </row>
    <row r="583" spans="1:14" x14ac:dyDescent="0.25">
      <c r="A583" t="s">
        <v>4817</v>
      </c>
      <c r="B583" t="s">
        <v>72</v>
      </c>
      <c r="C583" t="s">
        <v>203</v>
      </c>
      <c r="D583" t="s">
        <v>396</v>
      </c>
      <c r="E583">
        <v>111</v>
      </c>
      <c r="F583">
        <v>22</v>
      </c>
      <c r="G583">
        <v>88</v>
      </c>
      <c r="H583">
        <v>1</v>
      </c>
      <c r="I583">
        <v>0</v>
      </c>
      <c r="J583">
        <v>12</v>
      </c>
      <c r="K583">
        <v>0</v>
      </c>
      <c r="L583">
        <v>0</v>
      </c>
      <c r="M583">
        <v>0</v>
      </c>
      <c r="N583">
        <v>0</v>
      </c>
    </row>
    <row r="584" spans="1:14" x14ac:dyDescent="0.25">
      <c r="A584" t="s">
        <v>4818</v>
      </c>
      <c r="B584" t="s">
        <v>72</v>
      </c>
      <c r="C584" t="s">
        <v>204</v>
      </c>
      <c r="D584" t="s">
        <v>396</v>
      </c>
      <c r="E584">
        <v>91</v>
      </c>
      <c r="F584">
        <v>17</v>
      </c>
      <c r="G584">
        <v>72</v>
      </c>
      <c r="H584">
        <v>1</v>
      </c>
      <c r="I584">
        <v>1</v>
      </c>
      <c r="J584">
        <v>5</v>
      </c>
      <c r="K584">
        <v>0</v>
      </c>
      <c r="L584">
        <v>0</v>
      </c>
      <c r="M584">
        <v>0</v>
      </c>
      <c r="N584">
        <v>0</v>
      </c>
    </row>
    <row r="585" spans="1:14" x14ac:dyDescent="0.25">
      <c r="A585" t="s">
        <v>4819</v>
      </c>
      <c r="B585" t="s">
        <v>72</v>
      </c>
      <c r="C585" t="s">
        <v>205</v>
      </c>
      <c r="D585" t="s">
        <v>396</v>
      </c>
      <c r="E585">
        <v>385</v>
      </c>
      <c r="F585">
        <v>65</v>
      </c>
      <c r="G585">
        <v>312</v>
      </c>
      <c r="H585">
        <v>5</v>
      </c>
      <c r="I585">
        <v>3</v>
      </c>
      <c r="J585">
        <v>29</v>
      </c>
      <c r="K585">
        <v>0</v>
      </c>
      <c r="L585">
        <v>0</v>
      </c>
      <c r="M585">
        <v>0</v>
      </c>
      <c r="N585">
        <v>0</v>
      </c>
    </row>
    <row r="586" spans="1:14" x14ac:dyDescent="0.25">
      <c r="A586" t="s">
        <v>4820</v>
      </c>
      <c r="B586" t="s">
        <v>72</v>
      </c>
      <c r="C586" t="s">
        <v>206</v>
      </c>
      <c r="D586" t="s">
        <v>396</v>
      </c>
      <c r="E586">
        <v>90</v>
      </c>
      <c r="F586">
        <v>20</v>
      </c>
      <c r="G586">
        <v>69</v>
      </c>
      <c r="H586">
        <v>0</v>
      </c>
      <c r="I586">
        <v>1</v>
      </c>
      <c r="J586">
        <v>8</v>
      </c>
      <c r="K586">
        <v>0</v>
      </c>
      <c r="L586">
        <v>0</v>
      </c>
      <c r="M586">
        <v>0</v>
      </c>
      <c r="N586">
        <v>0</v>
      </c>
    </row>
    <row r="587" spans="1:14" x14ac:dyDescent="0.25">
      <c r="A587" t="s">
        <v>4821</v>
      </c>
      <c r="B587" t="s">
        <v>72</v>
      </c>
      <c r="C587" t="s">
        <v>207</v>
      </c>
      <c r="D587" t="s">
        <v>396</v>
      </c>
      <c r="E587">
        <v>1095</v>
      </c>
      <c r="F587">
        <v>184</v>
      </c>
      <c r="G587">
        <v>901</v>
      </c>
      <c r="H587">
        <v>8</v>
      </c>
      <c r="I587">
        <v>2</v>
      </c>
      <c r="J587">
        <v>84</v>
      </c>
      <c r="K587">
        <v>0</v>
      </c>
      <c r="L587">
        <v>0</v>
      </c>
      <c r="M587">
        <v>0</v>
      </c>
      <c r="N587">
        <v>0</v>
      </c>
    </row>
    <row r="588" spans="1:14" x14ac:dyDescent="0.25">
      <c r="A588" t="s">
        <v>4822</v>
      </c>
      <c r="B588" t="s">
        <v>72</v>
      </c>
      <c r="C588" t="s">
        <v>208</v>
      </c>
      <c r="D588" t="s">
        <v>396</v>
      </c>
      <c r="E588">
        <v>156</v>
      </c>
      <c r="F588">
        <v>14</v>
      </c>
      <c r="G588">
        <v>140</v>
      </c>
      <c r="H588">
        <v>2</v>
      </c>
      <c r="I588">
        <v>0</v>
      </c>
      <c r="J588">
        <v>26</v>
      </c>
      <c r="K588">
        <v>0</v>
      </c>
      <c r="L588">
        <v>0</v>
      </c>
      <c r="M588">
        <v>0</v>
      </c>
      <c r="N588">
        <v>0</v>
      </c>
    </row>
    <row r="589" spans="1:14" x14ac:dyDescent="0.25">
      <c r="A589" t="s">
        <v>4823</v>
      </c>
      <c r="B589" t="s">
        <v>72</v>
      </c>
      <c r="C589" t="s">
        <v>209</v>
      </c>
      <c r="D589" t="s">
        <v>396</v>
      </c>
      <c r="E589">
        <v>162</v>
      </c>
      <c r="F589">
        <v>26</v>
      </c>
      <c r="G589">
        <v>133</v>
      </c>
      <c r="H589">
        <v>3</v>
      </c>
      <c r="I589">
        <v>0</v>
      </c>
      <c r="J589">
        <v>6</v>
      </c>
      <c r="K589">
        <v>0</v>
      </c>
      <c r="L589">
        <v>0</v>
      </c>
      <c r="M589">
        <v>0</v>
      </c>
      <c r="N589">
        <v>0</v>
      </c>
    </row>
    <row r="590" spans="1:14" x14ac:dyDescent="0.25">
      <c r="A590" t="s">
        <v>4824</v>
      </c>
      <c r="B590" t="s">
        <v>72</v>
      </c>
      <c r="C590" t="s">
        <v>210</v>
      </c>
      <c r="D590" t="s">
        <v>396</v>
      </c>
      <c r="E590">
        <v>157</v>
      </c>
      <c r="F590">
        <v>6</v>
      </c>
      <c r="G590">
        <v>147</v>
      </c>
      <c r="H590">
        <v>2</v>
      </c>
      <c r="I590">
        <v>2</v>
      </c>
      <c r="J590">
        <v>24</v>
      </c>
      <c r="K590">
        <v>0</v>
      </c>
      <c r="L590">
        <v>0</v>
      </c>
      <c r="M590">
        <v>0</v>
      </c>
      <c r="N590">
        <v>0</v>
      </c>
    </row>
    <row r="591" spans="1:14" x14ac:dyDescent="0.25">
      <c r="A591" t="s">
        <v>4825</v>
      </c>
      <c r="B591" t="s">
        <v>72</v>
      </c>
      <c r="C591" t="s">
        <v>211</v>
      </c>
      <c r="D591" t="s">
        <v>396</v>
      </c>
      <c r="E591">
        <v>101</v>
      </c>
      <c r="F591">
        <v>15</v>
      </c>
      <c r="G591">
        <v>84</v>
      </c>
      <c r="H591">
        <v>2</v>
      </c>
      <c r="I591">
        <v>0</v>
      </c>
      <c r="J591">
        <v>4</v>
      </c>
      <c r="K591">
        <v>0</v>
      </c>
      <c r="L591">
        <v>0</v>
      </c>
      <c r="M591">
        <v>0</v>
      </c>
      <c r="N591">
        <v>0</v>
      </c>
    </row>
    <row r="592" spans="1:14" x14ac:dyDescent="0.25">
      <c r="A592" t="s">
        <v>4826</v>
      </c>
      <c r="B592" t="s">
        <v>72</v>
      </c>
      <c r="C592" t="s">
        <v>212</v>
      </c>
      <c r="D592" t="s">
        <v>396</v>
      </c>
      <c r="E592">
        <v>109</v>
      </c>
      <c r="F592">
        <v>22</v>
      </c>
      <c r="G592">
        <v>82</v>
      </c>
      <c r="H592">
        <v>3</v>
      </c>
      <c r="I592">
        <v>2</v>
      </c>
      <c r="J592">
        <v>16</v>
      </c>
      <c r="K592">
        <v>0</v>
      </c>
      <c r="L592">
        <v>0</v>
      </c>
      <c r="M592">
        <v>0</v>
      </c>
      <c r="N592">
        <v>0</v>
      </c>
    </row>
    <row r="593" spans="1:14" x14ac:dyDescent="0.25">
      <c r="A593" t="s">
        <v>4827</v>
      </c>
      <c r="B593" t="s">
        <v>72</v>
      </c>
      <c r="C593" t="s">
        <v>213</v>
      </c>
      <c r="D593" t="s">
        <v>396</v>
      </c>
      <c r="E593">
        <v>69</v>
      </c>
      <c r="F593">
        <v>12</v>
      </c>
      <c r="G593">
        <v>56</v>
      </c>
      <c r="H593">
        <v>1</v>
      </c>
      <c r="I593">
        <v>0</v>
      </c>
      <c r="J593">
        <v>6</v>
      </c>
      <c r="K593">
        <v>0</v>
      </c>
      <c r="L593">
        <v>0</v>
      </c>
      <c r="M593">
        <v>0</v>
      </c>
      <c r="N593">
        <v>0</v>
      </c>
    </row>
    <row r="594" spans="1:14" x14ac:dyDescent="0.25">
      <c r="A594" t="s">
        <v>4828</v>
      </c>
      <c r="B594" t="s">
        <v>72</v>
      </c>
      <c r="C594" t="s">
        <v>214</v>
      </c>
      <c r="D594" t="s">
        <v>396</v>
      </c>
      <c r="E594">
        <v>114</v>
      </c>
      <c r="F594">
        <v>11</v>
      </c>
      <c r="G594">
        <v>102</v>
      </c>
      <c r="H594">
        <v>1</v>
      </c>
      <c r="I594">
        <v>0</v>
      </c>
      <c r="J594">
        <v>17</v>
      </c>
      <c r="K594">
        <v>0</v>
      </c>
      <c r="L594">
        <v>0</v>
      </c>
      <c r="M594">
        <v>0</v>
      </c>
      <c r="N594">
        <v>0</v>
      </c>
    </row>
    <row r="595" spans="1:14" x14ac:dyDescent="0.25">
      <c r="A595" t="s">
        <v>4829</v>
      </c>
      <c r="B595" t="s">
        <v>72</v>
      </c>
      <c r="C595" t="s">
        <v>215</v>
      </c>
      <c r="D595" t="s">
        <v>396</v>
      </c>
      <c r="E595">
        <v>166</v>
      </c>
      <c r="F595">
        <v>32</v>
      </c>
      <c r="G595">
        <v>132</v>
      </c>
      <c r="H595">
        <v>2</v>
      </c>
      <c r="I595">
        <v>0</v>
      </c>
      <c r="J595">
        <v>18</v>
      </c>
      <c r="K595">
        <v>0</v>
      </c>
      <c r="L595">
        <v>0</v>
      </c>
      <c r="M595">
        <v>0</v>
      </c>
      <c r="N595">
        <v>0</v>
      </c>
    </row>
    <row r="596" spans="1:14" x14ac:dyDescent="0.25">
      <c r="A596" t="s">
        <v>4830</v>
      </c>
      <c r="B596" t="s">
        <v>72</v>
      </c>
      <c r="C596" t="s">
        <v>216</v>
      </c>
      <c r="D596" t="s">
        <v>396</v>
      </c>
      <c r="E596">
        <v>203</v>
      </c>
      <c r="F596">
        <v>32</v>
      </c>
      <c r="G596">
        <v>165</v>
      </c>
      <c r="H596">
        <v>6</v>
      </c>
      <c r="I596">
        <v>0</v>
      </c>
      <c r="J596">
        <v>9</v>
      </c>
      <c r="K596">
        <v>0</v>
      </c>
      <c r="L596">
        <v>0</v>
      </c>
      <c r="M596">
        <v>0</v>
      </c>
      <c r="N596">
        <v>0</v>
      </c>
    </row>
    <row r="597" spans="1:14" x14ac:dyDescent="0.25">
      <c r="A597" t="s">
        <v>4831</v>
      </c>
      <c r="B597" t="s">
        <v>72</v>
      </c>
      <c r="C597" t="s">
        <v>217</v>
      </c>
      <c r="D597" t="s">
        <v>396</v>
      </c>
      <c r="E597">
        <v>87</v>
      </c>
      <c r="F597">
        <v>10</v>
      </c>
      <c r="G597">
        <v>72</v>
      </c>
      <c r="H597">
        <v>2</v>
      </c>
      <c r="I597">
        <v>3</v>
      </c>
      <c r="J597">
        <v>5</v>
      </c>
      <c r="K597">
        <v>0</v>
      </c>
      <c r="L597">
        <v>0</v>
      </c>
      <c r="M597">
        <v>0</v>
      </c>
      <c r="N597">
        <v>0</v>
      </c>
    </row>
    <row r="598" spans="1:14" x14ac:dyDescent="0.25">
      <c r="A598" t="s">
        <v>4832</v>
      </c>
      <c r="B598" t="s">
        <v>72</v>
      </c>
      <c r="C598" t="s">
        <v>218</v>
      </c>
      <c r="D598" t="s">
        <v>396</v>
      </c>
      <c r="E598">
        <v>176</v>
      </c>
      <c r="F598">
        <v>20</v>
      </c>
      <c r="G598">
        <v>154</v>
      </c>
      <c r="H598">
        <v>2</v>
      </c>
      <c r="I598">
        <v>0</v>
      </c>
      <c r="J598">
        <v>19</v>
      </c>
      <c r="K598">
        <v>0</v>
      </c>
      <c r="L598">
        <v>0</v>
      </c>
      <c r="M598">
        <v>0</v>
      </c>
      <c r="N598">
        <v>0</v>
      </c>
    </row>
    <row r="599" spans="1:14" x14ac:dyDescent="0.25">
      <c r="A599" t="s">
        <v>4833</v>
      </c>
      <c r="B599" t="s">
        <v>72</v>
      </c>
      <c r="C599" t="s">
        <v>219</v>
      </c>
      <c r="D599" t="s">
        <v>396</v>
      </c>
      <c r="E599">
        <v>210</v>
      </c>
      <c r="F599">
        <v>32</v>
      </c>
      <c r="G599">
        <v>175</v>
      </c>
      <c r="H599">
        <v>3</v>
      </c>
      <c r="I599">
        <v>0</v>
      </c>
      <c r="J599">
        <v>20</v>
      </c>
      <c r="K599">
        <v>0</v>
      </c>
      <c r="L599">
        <v>0</v>
      </c>
      <c r="M599">
        <v>0</v>
      </c>
      <c r="N599">
        <v>0</v>
      </c>
    </row>
    <row r="600" spans="1:14" x14ac:dyDescent="0.25">
      <c r="A600" t="s">
        <v>4834</v>
      </c>
      <c r="B600" t="s">
        <v>72</v>
      </c>
      <c r="C600" t="s">
        <v>220</v>
      </c>
      <c r="D600" t="s">
        <v>396</v>
      </c>
      <c r="E600">
        <v>136</v>
      </c>
      <c r="F600">
        <v>27</v>
      </c>
      <c r="G600">
        <v>107</v>
      </c>
      <c r="H600">
        <v>2</v>
      </c>
      <c r="I600">
        <v>0</v>
      </c>
      <c r="J600">
        <v>11</v>
      </c>
      <c r="K600">
        <v>0</v>
      </c>
      <c r="L600">
        <v>0</v>
      </c>
      <c r="M600">
        <v>0</v>
      </c>
      <c r="N600">
        <v>0</v>
      </c>
    </row>
    <row r="601" spans="1:14" x14ac:dyDescent="0.25">
      <c r="A601" t="s">
        <v>4835</v>
      </c>
      <c r="B601" t="s">
        <v>72</v>
      </c>
      <c r="C601" t="s">
        <v>221</v>
      </c>
      <c r="D601" t="s">
        <v>396</v>
      </c>
      <c r="E601">
        <v>370</v>
      </c>
      <c r="F601">
        <v>74</v>
      </c>
      <c r="G601">
        <v>287</v>
      </c>
      <c r="H601">
        <v>6</v>
      </c>
      <c r="I601">
        <v>3</v>
      </c>
      <c r="J601">
        <v>20</v>
      </c>
      <c r="K601">
        <v>0</v>
      </c>
      <c r="L601">
        <v>0</v>
      </c>
      <c r="M601">
        <v>0</v>
      </c>
      <c r="N601">
        <v>0</v>
      </c>
    </row>
    <row r="602" spans="1:14" x14ac:dyDescent="0.25">
      <c r="A602" t="s">
        <v>4836</v>
      </c>
      <c r="B602" t="s">
        <v>72</v>
      </c>
      <c r="C602" t="s">
        <v>222</v>
      </c>
      <c r="D602" t="s">
        <v>396</v>
      </c>
      <c r="E602">
        <v>133</v>
      </c>
      <c r="F602">
        <v>12</v>
      </c>
      <c r="G602">
        <v>119</v>
      </c>
      <c r="H602">
        <v>1</v>
      </c>
      <c r="I602">
        <v>1</v>
      </c>
      <c r="J602">
        <v>6</v>
      </c>
      <c r="K602">
        <v>0</v>
      </c>
      <c r="L602">
        <v>0</v>
      </c>
      <c r="M602">
        <v>0</v>
      </c>
      <c r="N602">
        <v>0</v>
      </c>
    </row>
    <row r="603" spans="1:14" x14ac:dyDescent="0.25">
      <c r="A603" t="s">
        <v>4837</v>
      </c>
      <c r="B603" t="s">
        <v>72</v>
      </c>
      <c r="C603" t="s">
        <v>223</v>
      </c>
      <c r="D603" t="s">
        <v>396</v>
      </c>
      <c r="E603">
        <v>299</v>
      </c>
      <c r="F603">
        <v>33</v>
      </c>
      <c r="G603">
        <v>260</v>
      </c>
      <c r="H603">
        <v>4</v>
      </c>
      <c r="I603">
        <v>2</v>
      </c>
      <c r="J603">
        <v>9</v>
      </c>
      <c r="K603">
        <v>0</v>
      </c>
      <c r="L603">
        <v>0</v>
      </c>
      <c r="M603">
        <v>0</v>
      </c>
      <c r="N603">
        <v>0</v>
      </c>
    </row>
    <row r="604" spans="1:14" x14ac:dyDescent="0.25">
      <c r="A604" t="s">
        <v>4838</v>
      </c>
      <c r="B604" t="s">
        <v>72</v>
      </c>
      <c r="C604" t="s">
        <v>224</v>
      </c>
      <c r="D604" t="s">
        <v>396</v>
      </c>
      <c r="E604">
        <v>599</v>
      </c>
      <c r="F604">
        <v>100</v>
      </c>
      <c r="G604">
        <v>493</v>
      </c>
      <c r="H604">
        <v>6</v>
      </c>
      <c r="I604">
        <v>0</v>
      </c>
      <c r="J604">
        <v>32</v>
      </c>
      <c r="K604">
        <v>0</v>
      </c>
      <c r="L604">
        <v>0</v>
      </c>
      <c r="M604">
        <v>0</v>
      </c>
      <c r="N604">
        <v>0</v>
      </c>
    </row>
    <row r="605" spans="1:14" x14ac:dyDescent="0.25">
      <c r="A605" t="s">
        <v>4839</v>
      </c>
      <c r="B605" t="s">
        <v>72</v>
      </c>
      <c r="C605" t="s">
        <v>225</v>
      </c>
      <c r="D605" t="s">
        <v>396</v>
      </c>
      <c r="E605">
        <v>86</v>
      </c>
      <c r="F605">
        <v>20</v>
      </c>
      <c r="G605">
        <v>65</v>
      </c>
      <c r="H605">
        <v>1</v>
      </c>
      <c r="I605">
        <v>0</v>
      </c>
      <c r="J605">
        <v>6</v>
      </c>
      <c r="K605">
        <v>0</v>
      </c>
      <c r="L605">
        <v>0</v>
      </c>
      <c r="M605">
        <v>0</v>
      </c>
      <c r="N605">
        <v>0</v>
      </c>
    </row>
    <row r="606" spans="1:14" x14ac:dyDescent="0.25">
      <c r="A606" t="s">
        <v>4840</v>
      </c>
      <c r="B606" t="s">
        <v>72</v>
      </c>
      <c r="C606" t="s">
        <v>226</v>
      </c>
      <c r="D606" t="s">
        <v>396</v>
      </c>
      <c r="E606">
        <v>79</v>
      </c>
      <c r="F606">
        <v>14</v>
      </c>
      <c r="G606">
        <v>63</v>
      </c>
      <c r="H606">
        <v>2</v>
      </c>
      <c r="I606">
        <v>0</v>
      </c>
      <c r="J606">
        <v>3</v>
      </c>
      <c r="K606">
        <v>0</v>
      </c>
      <c r="L606">
        <v>0</v>
      </c>
      <c r="M606">
        <v>0</v>
      </c>
      <c r="N606">
        <v>0</v>
      </c>
    </row>
    <row r="607" spans="1:14" x14ac:dyDescent="0.25">
      <c r="A607" t="s">
        <v>4841</v>
      </c>
      <c r="B607" t="s">
        <v>72</v>
      </c>
      <c r="C607" t="s">
        <v>227</v>
      </c>
      <c r="D607" t="s">
        <v>396</v>
      </c>
      <c r="E607">
        <v>173</v>
      </c>
      <c r="F607">
        <v>29</v>
      </c>
      <c r="G607">
        <v>144</v>
      </c>
      <c r="H607">
        <v>0</v>
      </c>
      <c r="I607">
        <v>0</v>
      </c>
      <c r="J607">
        <v>12</v>
      </c>
      <c r="K607">
        <v>0</v>
      </c>
      <c r="L607">
        <v>0</v>
      </c>
      <c r="M607">
        <v>0</v>
      </c>
      <c r="N607">
        <v>0</v>
      </c>
    </row>
    <row r="608" spans="1:14" x14ac:dyDescent="0.25">
      <c r="A608" t="s">
        <v>4842</v>
      </c>
      <c r="B608" t="s">
        <v>72</v>
      </c>
      <c r="C608" t="s">
        <v>228</v>
      </c>
      <c r="D608" t="s">
        <v>396</v>
      </c>
      <c r="E608">
        <v>413</v>
      </c>
      <c r="F608">
        <v>88</v>
      </c>
      <c r="G608">
        <v>322</v>
      </c>
      <c r="H608">
        <v>3</v>
      </c>
      <c r="I608">
        <v>0</v>
      </c>
      <c r="J608">
        <v>13</v>
      </c>
      <c r="K608">
        <v>0</v>
      </c>
      <c r="L608">
        <v>0</v>
      </c>
      <c r="M608">
        <v>0</v>
      </c>
      <c r="N608">
        <v>0</v>
      </c>
    </row>
    <row r="609" spans="1:14" x14ac:dyDescent="0.25">
      <c r="A609" t="s">
        <v>4843</v>
      </c>
      <c r="B609" t="s">
        <v>72</v>
      </c>
      <c r="C609" t="s">
        <v>229</v>
      </c>
      <c r="D609" t="s">
        <v>396</v>
      </c>
      <c r="E609">
        <v>123</v>
      </c>
      <c r="F609">
        <v>23</v>
      </c>
      <c r="G609">
        <v>100</v>
      </c>
      <c r="H609">
        <v>0</v>
      </c>
      <c r="I609">
        <v>0</v>
      </c>
      <c r="J609">
        <v>6</v>
      </c>
      <c r="K609">
        <v>0</v>
      </c>
      <c r="L609">
        <v>0</v>
      </c>
      <c r="M609">
        <v>0</v>
      </c>
      <c r="N609">
        <v>0</v>
      </c>
    </row>
    <row r="610" spans="1:14" x14ac:dyDescent="0.25">
      <c r="A610" t="s">
        <v>4844</v>
      </c>
      <c r="B610" t="s">
        <v>72</v>
      </c>
      <c r="C610" t="s">
        <v>230</v>
      </c>
      <c r="D610" t="s">
        <v>396</v>
      </c>
      <c r="E610">
        <v>174</v>
      </c>
      <c r="F610">
        <v>31</v>
      </c>
      <c r="G610">
        <v>139</v>
      </c>
      <c r="H610">
        <v>3</v>
      </c>
      <c r="I610">
        <v>1</v>
      </c>
      <c r="J610">
        <v>11</v>
      </c>
      <c r="K610">
        <v>0</v>
      </c>
      <c r="L610">
        <v>0</v>
      </c>
      <c r="M610">
        <v>0</v>
      </c>
      <c r="N610">
        <v>0</v>
      </c>
    </row>
    <row r="611" spans="1:14" x14ac:dyDescent="0.25">
      <c r="A611" t="s">
        <v>4845</v>
      </c>
      <c r="B611" t="s">
        <v>72</v>
      </c>
      <c r="C611" t="s">
        <v>231</v>
      </c>
      <c r="D611" t="s">
        <v>396</v>
      </c>
      <c r="E611">
        <v>164</v>
      </c>
      <c r="F611">
        <v>21</v>
      </c>
      <c r="G611">
        <v>143</v>
      </c>
      <c r="H611">
        <v>0</v>
      </c>
      <c r="I611">
        <v>0</v>
      </c>
      <c r="J611">
        <v>8</v>
      </c>
      <c r="K611">
        <v>0</v>
      </c>
      <c r="L611">
        <v>0</v>
      </c>
      <c r="M611">
        <v>0</v>
      </c>
      <c r="N611">
        <v>0</v>
      </c>
    </row>
    <row r="612" spans="1:14" x14ac:dyDescent="0.25">
      <c r="A612" t="s">
        <v>4846</v>
      </c>
      <c r="B612" t="s">
        <v>72</v>
      </c>
      <c r="C612" t="s">
        <v>232</v>
      </c>
      <c r="D612" t="s">
        <v>396</v>
      </c>
      <c r="E612">
        <v>92</v>
      </c>
      <c r="F612">
        <v>6</v>
      </c>
      <c r="G612">
        <v>84</v>
      </c>
      <c r="H612">
        <v>2</v>
      </c>
      <c r="I612">
        <v>0</v>
      </c>
      <c r="J612">
        <v>8</v>
      </c>
      <c r="K612">
        <v>0</v>
      </c>
      <c r="L612">
        <v>0</v>
      </c>
      <c r="M612">
        <v>0</v>
      </c>
      <c r="N612">
        <v>0</v>
      </c>
    </row>
    <row r="613" spans="1:14" x14ac:dyDescent="0.25">
      <c r="A613" t="s">
        <v>4847</v>
      </c>
      <c r="B613" t="s">
        <v>72</v>
      </c>
      <c r="C613" t="s">
        <v>233</v>
      </c>
      <c r="D613" t="s">
        <v>396</v>
      </c>
      <c r="E613">
        <v>309</v>
      </c>
      <c r="F613">
        <v>63</v>
      </c>
      <c r="G613">
        <v>243</v>
      </c>
      <c r="H613">
        <v>2</v>
      </c>
      <c r="I613">
        <v>1</v>
      </c>
      <c r="J613">
        <v>13</v>
      </c>
      <c r="K613">
        <v>0</v>
      </c>
      <c r="L613">
        <v>0</v>
      </c>
      <c r="M613">
        <v>0</v>
      </c>
      <c r="N613">
        <v>0</v>
      </c>
    </row>
    <row r="614" spans="1:14" x14ac:dyDescent="0.25">
      <c r="A614" t="s">
        <v>4848</v>
      </c>
      <c r="B614" t="s">
        <v>72</v>
      </c>
      <c r="C614" t="s">
        <v>234</v>
      </c>
      <c r="D614" t="s">
        <v>396</v>
      </c>
      <c r="E614">
        <v>132</v>
      </c>
      <c r="F614">
        <v>26</v>
      </c>
      <c r="G614">
        <v>106</v>
      </c>
      <c r="H614">
        <v>0</v>
      </c>
      <c r="I614">
        <v>0</v>
      </c>
      <c r="J614">
        <v>11</v>
      </c>
      <c r="K614">
        <v>0</v>
      </c>
      <c r="L614">
        <v>0</v>
      </c>
      <c r="M614">
        <v>0</v>
      </c>
      <c r="N614">
        <v>0</v>
      </c>
    </row>
    <row r="615" spans="1:14" x14ac:dyDescent="0.25">
      <c r="A615" t="s">
        <v>4849</v>
      </c>
      <c r="B615" t="s">
        <v>72</v>
      </c>
      <c r="C615" t="s">
        <v>82</v>
      </c>
      <c r="D615" t="s">
        <v>4236</v>
      </c>
      <c r="E615">
        <v>118</v>
      </c>
      <c r="F615">
        <v>9</v>
      </c>
      <c r="G615">
        <v>103</v>
      </c>
      <c r="H615">
        <v>5</v>
      </c>
      <c r="I615">
        <v>1</v>
      </c>
      <c r="J615">
        <v>0</v>
      </c>
      <c r="K615">
        <v>0</v>
      </c>
      <c r="L615">
        <v>0</v>
      </c>
      <c r="M615">
        <v>0</v>
      </c>
      <c r="N615">
        <v>0</v>
      </c>
    </row>
    <row r="616" spans="1:14" x14ac:dyDescent="0.25">
      <c r="A616" t="s">
        <v>4850</v>
      </c>
      <c r="B616" t="s">
        <v>72</v>
      </c>
      <c r="C616" t="s">
        <v>83</v>
      </c>
      <c r="D616" t="s">
        <v>4236</v>
      </c>
      <c r="E616">
        <v>266</v>
      </c>
      <c r="F616">
        <v>40</v>
      </c>
      <c r="G616">
        <v>219</v>
      </c>
      <c r="H616">
        <v>6</v>
      </c>
      <c r="I616">
        <v>1</v>
      </c>
      <c r="J616">
        <v>0</v>
      </c>
      <c r="K616">
        <v>0</v>
      </c>
      <c r="L616">
        <v>0</v>
      </c>
      <c r="M616">
        <v>0</v>
      </c>
      <c r="N616">
        <v>0</v>
      </c>
    </row>
    <row r="617" spans="1:14" x14ac:dyDescent="0.25">
      <c r="A617" t="s">
        <v>4851</v>
      </c>
      <c r="B617" t="s">
        <v>72</v>
      </c>
      <c r="C617" t="s">
        <v>84</v>
      </c>
      <c r="D617" t="s">
        <v>4236</v>
      </c>
      <c r="E617">
        <v>152</v>
      </c>
      <c r="F617">
        <v>27</v>
      </c>
      <c r="G617">
        <v>121</v>
      </c>
      <c r="H617">
        <v>3</v>
      </c>
      <c r="I617">
        <v>1</v>
      </c>
      <c r="J617">
        <v>0</v>
      </c>
      <c r="K617">
        <v>0</v>
      </c>
      <c r="L617">
        <v>0</v>
      </c>
      <c r="M617">
        <v>0</v>
      </c>
      <c r="N617">
        <v>0</v>
      </c>
    </row>
    <row r="618" spans="1:14" x14ac:dyDescent="0.25">
      <c r="A618" t="s">
        <v>4852</v>
      </c>
      <c r="B618" t="s">
        <v>72</v>
      </c>
      <c r="C618" t="s">
        <v>85</v>
      </c>
      <c r="D618" t="s">
        <v>4236</v>
      </c>
      <c r="E618">
        <v>122</v>
      </c>
      <c r="F618">
        <v>19</v>
      </c>
      <c r="G618">
        <v>101</v>
      </c>
      <c r="H618">
        <v>1</v>
      </c>
      <c r="I618">
        <v>1</v>
      </c>
      <c r="J618">
        <v>0</v>
      </c>
      <c r="K618">
        <v>0</v>
      </c>
      <c r="L618">
        <v>0</v>
      </c>
      <c r="M618">
        <v>0</v>
      </c>
      <c r="N618">
        <v>0</v>
      </c>
    </row>
    <row r="619" spans="1:14" x14ac:dyDescent="0.25">
      <c r="A619" t="s">
        <v>4853</v>
      </c>
      <c r="B619" t="s">
        <v>72</v>
      </c>
      <c r="C619" t="s">
        <v>86</v>
      </c>
      <c r="D619" t="s">
        <v>4236</v>
      </c>
      <c r="E619">
        <v>123</v>
      </c>
      <c r="F619">
        <v>25</v>
      </c>
      <c r="G619">
        <v>96</v>
      </c>
      <c r="H619">
        <v>2</v>
      </c>
      <c r="I619">
        <v>0</v>
      </c>
      <c r="J619">
        <v>0</v>
      </c>
      <c r="K619">
        <v>0</v>
      </c>
      <c r="L619">
        <v>0</v>
      </c>
      <c r="M619">
        <v>0</v>
      </c>
      <c r="N619">
        <v>0</v>
      </c>
    </row>
    <row r="620" spans="1:14" x14ac:dyDescent="0.25">
      <c r="A620" t="s">
        <v>4854</v>
      </c>
      <c r="B620" t="s">
        <v>72</v>
      </c>
      <c r="C620" t="s">
        <v>87</v>
      </c>
      <c r="D620" t="s">
        <v>4236</v>
      </c>
      <c r="E620">
        <v>275</v>
      </c>
      <c r="F620">
        <v>17</v>
      </c>
      <c r="G620">
        <v>251</v>
      </c>
      <c r="H620">
        <v>4</v>
      </c>
      <c r="I620">
        <v>3</v>
      </c>
      <c r="J620">
        <v>0</v>
      </c>
      <c r="K620">
        <v>0</v>
      </c>
      <c r="L620">
        <v>0</v>
      </c>
      <c r="M620">
        <v>0</v>
      </c>
      <c r="N620">
        <v>0</v>
      </c>
    </row>
    <row r="621" spans="1:14" x14ac:dyDescent="0.25">
      <c r="A621" t="s">
        <v>4855</v>
      </c>
      <c r="B621" t="s">
        <v>72</v>
      </c>
      <c r="C621" t="s">
        <v>88</v>
      </c>
      <c r="D621" t="s">
        <v>4236</v>
      </c>
      <c r="E621">
        <v>530</v>
      </c>
      <c r="F621">
        <v>52</v>
      </c>
      <c r="G621">
        <v>459</v>
      </c>
      <c r="H621">
        <v>10</v>
      </c>
      <c r="I621">
        <v>9</v>
      </c>
      <c r="J621">
        <v>0</v>
      </c>
      <c r="K621">
        <v>0</v>
      </c>
      <c r="L621">
        <v>0</v>
      </c>
      <c r="M621">
        <v>0</v>
      </c>
      <c r="N621">
        <v>0</v>
      </c>
    </row>
    <row r="622" spans="1:14" x14ac:dyDescent="0.25">
      <c r="A622" t="s">
        <v>4856</v>
      </c>
      <c r="B622" t="s">
        <v>72</v>
      </c>
      <c r="C622" t="s">
        <v>89</v>
      </c>
      <c r="D622" t="s">
        <v>4236</v>
      </c>
      <c r="E622">
        <v>87</v>
      </c>
      <c r="F622">
        <v>8</v>
      </c>
      <c r="G622">
        <v>76</v>
      </c>
      <c r="H622">
        <v>1</v>
      </c>
      <c r="I622">
        <v>2</v>
      </c>
      <c r="J622">
        <v>0</v>
      </c>
      <c r="K622">
        <v>0</v>
      </c>
      <c r="L622">
        <v>0</v>
      </c>
      <c r="M622">
        <v>0</v>
      </c>
      <c r="N622">
        <v>0</v>
      </c>
    </row>
    <row r="623" spans="1:14" x14ac:dyDescent="0.25">
      <c r="A623" t="s">
        <v>4857</v>
      </c>
      <c r="B623" t="s">
        <v>72</v>
      </c>
      <c r="C623" t="s">
        <v>90</v>
      </c>
      <c r="D623" t="s">
        <v>4236</v>
      </c>
      <c r="E623">
        <v>65</v>
      </c>
      <c r="F623">
        <v>6</v>
      </c>
      <c r="G623">
        <v>58</v>
      </c>
      <c r="H623">
        <v>1</v>
      </c>
      <c r="I623">
        <v>0</v>
      </c>
      <c r="J623">
        <v>0</v>
      </c>
      <c r="K623">
        <v>0</v>
      </c>
      <c r="L623">
        <v>0</v>
      </c>
      <c r="M623">
        <v>0</v>
      </c>
      <c r="N623">
        <v>0</v>
      </c>
    </row>
    <row r="624" spans="1:14" x14ac:dyDescent="0.25">
      <c r="A624" t="s">
        <v>4858</v>
      </c>
      <c r="B624" t="s">
        <v>72</v>
      </c>
      <c r="C624" t="s">
        <v>91</v>
      </c>
      <c r="D624" t="s">
        <v>4236</v>
      </c>
      <c r="E624">
        <v>154</v>
      </c>
      <c r="F624">
        <v>18</v>
      </c>
      <c r="G624">
        <v>132</v>
      </c>
      <c r="H624">
        <v>3</v>
      </c>
      <c r="I624">
        <v>1</v>
      </c>
      <c r="J624">
        <v>0</v>
      </c>
      <c r="K624">
        <v>0</v>
      </c>
      <c r="L624">
        <v>0</v>
      </c>
      <c r="M624">
        <v>0</v>
      </c>
      <c r="N624">
        <v>0</v>
      </c>
    </row>
    <row r="625" spans="1:14" x14ac:dyDescent="0.25">
      <c r="A625" t="s">
        <v>4859</v>
      </c>
      <c r="B625" t="s">
        <v>72</v>
      </c>
      <c r="C625" t="s">
        <v>92</v>
      </c>
      <c r="D625" t="s">
        <v>4236</v>
      </c>
      <c r="E625">
        <v>244</v>
      </c>
      <c r="F625">
        <v>38</v>
      </c>
      <c r="G625">
        <v>203</v>
      </c>
      <c r="H625">
        <v>3</v>
      </c>
      <c r="I625">
        <v>0</v>
      </c>
      <c r="J625">
        <v>0</v>
      </c>
      <c r="K625">
        <v>0</v>
      </c>
      <c r="L625">
        <v>0</v>
      </c>
      <c r="M625">
        <v>0</v>
      </c>
      <c r="N625">
        <v>0</v>
      </c>
    </row>
    <row r="626" spans="1:14" x14ac:dyDescent="0.25">
      <c r="A626" t="s">
        <v>4860</v>
      </c>
      <c r="B626" t="s">
        <v>72</v>
      </c>
      <c r="C626" t="s">
        <v>93</v>
      </c>
      <c r="D626" t="s">
        <v>4236</v>
      </c>
      <c r="E626">
        <v>140</v>
      </c>
      <c r="F626">
        <v>22</v>
      </c>
      <c r="G626">
        <v>117</v>
      </c>
      <c r="H626">
        <v>1</v>
      </c>
      <c r="I626">
        <v>0</v>
      </c>
      <c r="J626">
        <v>0</v>
      </c>
      <c r="K626">
        <v>0</v>
      </c>
      <c r="L626">
        <v>0</v>
      </c>
      <c r="M626">
        <v>0</v>
      </c>
      <c r="N626">
        <v>0</v>
      </c>
    </row>
    <row r="627" spans="1:14" x14ac:dyDescent="0.25">
      <c r="A627" t="s">
        <v>4861</v>
      </c>
      <c r="B627" t="s">
        <v>72</v>
      </c>
      <c r="C627" t="s">
        <v>94</v>
      </c>
      <c r="D627" t="s">
        <v>4236</v>
      </c>
      <c r="E627">
        <v>325</v>
      </c>
      <c r="F627">
        <v>66</v>
      </c>
      <c r="G627">
        <v>256</v>
      </c>
      <c r="H627">
        <v>1</v>
      </c>
      <c r="I627">
        <v>2</v>
      </c>
      <c r="J627">
        <v>0</v>
      </c>
      <c r="K627">
        <v>0</v>
      </c>
      <c r="L627">
        <v>0</v>
      </c>
      <c r="M627">
        <v>0</v>
      </c>
      <c r="N627">
        <v>0</v>
      </c>
    </row>
    <row r="628" spans="1:14" x14ac:dyDescent="0.25">
      <c r="A628" t="s">
        <v>4862</v>
      </c>
      <c r="B628" t="s">
        <v>72</v>
      </c>
      <c r="C628" t="s">
        <v>95</v>
      </c>
      <c r="D628" t="s">
        <v>4236</v>
      </c>
      <c r="E628">
        <v>180</v>
      </c>
      <c r="F628">
        <v>14</v>
      </c>
      <c r="G628">
        <v>160</v>
      </c>
      <c r="H628">
        <v>5</v>
      </c>
      <c r="I628">
        <v>1</v>
      </c>
      <c r="J628">
        <v>0</v>
      </c>
      <c r="K628">
        <v>0</v>
      </c>
      <c r="L628">
        <v>0</v>
      </c>
      <c r="M628">
        <v>0</v>
      </c>
      <c r="N628">
        <v>0</v>
      </c>
    </row>
    <row r="629" spans="1:14" x14ac:dyDescent="0.25">
      <c r="A629" t="s">
        <v>4863</v>
      </c>
      <c r="B629" t="s">
        <v>72</v>
      </c>
      <c r="C629" t="s">
        <v>96</v>
      </c>
      <c r="D629" t="s">
        <v>4236</v>
      </c>
      <c r="E629">
        <v>139</v>
      </c>
      <c r="F629">
        <v>24</v>
      </c>
      <c r="G629">
        <v>113</v>
      </c>
      <c r="H629">
        <v>0</v>
      </c>
      <c r="I629">
        <v>2</v>
      </c>
      <c r="J629">
        <v>0</v>
      </c>
      <c r="K629">
        <v>0</v>
      </c>
      <c r="L629">
        <v>0</v>
      </c>
      <c r="M629">
        <v>0</v>
      </c>
      <c r="N629">
        <v>0</v>
      </c>
    </row>
    <row r="630" spans="1:14" x14ac:dyDescent="0.25">
      <c r="A630" t="s">
        <v>4864</v>
      </c>
      <c r="B630" t="s">
        <v>72</v>
      </c>
      <c r="C630" t="s">
        <v>97</v>
      </c>
      <c r="D630" t="s">
        <v>4236</v>
      </c>
      <c r="E630">
        <v>284</v>
      </c>
      <c r="F630">
        <v>46</v>
      </c>
      <c r="G630">
        <v>233</v>
      </c>
      <c r="H630">
        <v>3</v>
      </c>
      <c r="I630">
        <v>2</v>
      </c>
      <c r="J630">
        <v>0</v>
      </c>
      <c r="K630">
        <v>0</v>
      </c>
      <c r="L630">
        <v>0</v>
      </c>
      <c r="M630">
        <v>0</v>
      </c>
      <c r="N630">
        <v>0</v>
      </c>
    </row>
    <row r="631" spans="1:14" x14ac:dyDescent="0.25">
      <c r="A631" t="s">
        <v>4865</v>
      </c>
      <c r="B631" t="s">
        <v>72</v>
      </c>
      <c r="C631" t="s">
        <v>98</v>
      </c>
      <c r="D631" t="s">
        <v>4236</v>
      </c>
      <c r="E631">
        <v>396</v>
      </c>
      <c r="F631">
        <v>66</v>
      </c>
      <c r="G631">
        <v>323</v>
      </c>
      <c r="H631">
        <v>6</v>
      </c>
      <c r="I631">
        <v>1</v>
      </c>
      <c r="J631">
        <v>0</v>
      </c>
      <c r="K631">
        <v>0</v>
      </c>
      <c r="L631">
        <v>0</v>
      </c>
      <c r="M631">
        <v>0</v>
      </c>
      <c r="N631">
        <v>0</v>
      </c>
    </row>
    <row r="632" spans="1:14" x14ac:dyDescent="0.25">
      <c r="A632" t="s">
        <v>4866</v>
      </c>
      <c r="B632" t="s">
        <v>72</v>
      </c>
      <c r="C632" t="s">
        <v>99</v>
      </c>
      <c r="D632" t="s">
        <v>4236</v>
      </c>
      <c r="E632">
        <v>463</v>
      </c>
      <c r="F632">
        <v>58</v>
      </c>
      <c r="G632">
        <v>390</v>
      </c>
      <c r="H632">
        <v>11</v>
      </c>
      <c r="I632">
        <v>4</v>
      </c>
      <c r="J632">
        <v>0</v>
      </c>
      <c r="K632">
        <v>0</v>
      </c>
      <c r="L632">
        <v>0</v>
      </c>
      <c r="M632">
        <v>0</v>
      </c>
      <c r="N632">
        <v>0</v>
      </c>
    </row>
    <row r="633" spans="1:14" x14ac:dyDescent="0.25">
      <c r="A633" t="s">
        <v>4867</v>
      </c>
      <c r="B633" t="s">
        <v>72</v>
      </c>
      <c r="C633" t="s">
        <v>100</v>
      </c>
      <c r="D633" t="s">
        <v>4236</v>
      </c>
      <c r="E633">
        <v>109</v>
      </c>
      <c r="F633">
        <v>13</v>
      </c>
      <c r="G633">
        <v>94</v>
      </c>
      <c r="H633">
        <v>2</v>
      </c>
      <c r="I633">
        <v>0</v>
      </c>
      <c r="J633">
        <v>0</v>
      </c>
      <c r="K633">
        <v>0</v>
      </c>
      <c r="L633">
        <v>0</v>
      </c>
      <c r="M633">
        <v>0</v>
      </c>
      <c r="N633">
        <v>0</v>
      </c>
    </row>
    <row r="634" spans="1:14" x14ac:dyDescent="0.25">
      <c r="A634" t="s">
        <v>4868</v>
      </c>
      <c r="B634" t="s">
        <v>72</v>
      </c>
      <c r="C634" t="s">
        <v>101</v>
      </c>
      <c r="D634" t="s">
        <v>4236</v>
      </c>
      <c r="E634">
        <v>139</v>
      </c>
      <c r="F634">
        <v>34</v>
      </c>
      <c r="G634">
        <v>104</v>
      </c>
      <c r="H634">
        <v>0</v>
      </c>
      <c r="I634">
        <v>1</v>
      </c>
      <c r="J634">
        <v>0</v>
      </c>
      <c r="K634">
        <v>0</v>
      </c>
      <c r="L634">
        <v>0</v>
      </c>
      <c r="M634">
        <v>0</v>
      </c>
      <c r="N634">
        <v>0</v>
      </c>
    </row>
    <row r="635" spans="1:14" x14ac:dyDescent="0.25">
      <c r="A635" t="s">
        <v>4869</v>
      </c>
      <c r="B635" t="s">
        <v>72</v>
      </c>
      <c r="C635" t="s">
        <v>102</v>
      </c>
      <c r="D635" t="s">
        <v>4236</v>
      </c>
      <c r="E635">
        <v>546</v>
      </c>
      <c r="F635">
        <v>118</v>
      </c>
      <c r="G635">
        <v>422</v>
      </c>
      <c r="H635">
        <v>5</v>
      </c>
      <c r="I635">
        <v>1</v>
      </c>
      <c r="J635">
        <v>0</v>
      </c>
      <c r="K635">
        <v>0</v>
      </c>
      <c r="L635">
        <v>0</v>
      </c>
      <c r="M635">
        <v>0</v>
      </c>
      <c r="N635">
        <v>0</v>
      </c>
    </row>
    <row r="636" spans="1:14" x14ac:dyDescent="0.25">
      <c r="A636" t="s">
        <v>4870</v>
      </c>
      <c r="B636" t="s">
        <v>72</v>
      </c>
      <c r="C636" t="s">
        <v>103</v>
      </c>
      <c r="D636" t="s">
        <v>4236</v>
      </c>
      <c r="E636">
        <v>139</v>
      </c>
      <c r="F636">
        <v>23</v>
      </c>
      <c r="G636">
        <v>114</v>
      </c>
      <c r="H636">
        <v>2</v>
      </c>
      <c r="I636">
        <v>0</v>
      </c>
      <c r="J636">
        <v>0</v>
      </c>
      <c r="K636">
        <v>0</v>
      </c>
      <c r="L636">
        <v>0</v>
      </c>
      <c r="M636">
        <v>0</v>
      </c>
      <c r="N636">
        <v>0</v>
      </c>
    </row>
    <row r="637" spans="1:14" x14ac:dyDescent="0.25">
      <c r="A637" t="s">
        <v>4871</v>
      </c>
      <c r="B637" t="s">
        <v>72</v>
      </c>
      <c r="C637" t="s">
        <v>104</v>
      </c>
      <c r="D637" t="s">
        <v>4236</v>
      </c>
      <c r="E637">
        <v>284</v>
      </c>
      <c r="F637">
        <v>43</v>
      </c>
      <c r="G637">
        <v>239</v>
      </c>
      <c r="H637">
        <v>2</v>
      </c>
      <c r="I637">
        <v>0</v>
      </c>
      <c r="J637">
        <v>0</v>
      </c>
      <c r="K637">
        <v>0</v>
      </c>
      <c r="L637">
        <v>0</v>
      </c>
      <c r="M637">
        <v>0</v>
      </c>
      <c r="N637">
        <v>0</v>
      </c>
    </row>
    <row r="638" spans="1:14" x14ac:dyDescent="0.25">
      <c r="A638" t="s">
        <v>4872</v>
      </c>
      <c r="B638" t="s">
        <v>72</v>
      </c>
      <c r="C638" t="s">
        <v>105</v>
      </c>
      <c r="D638" t="s">
        <v>4236</v>
      </c>
      <c r="E638">
        <v>215</v>
      </c>
      <c r="F638">
        <v>27</v>
      </c>
      <c r="G638">
        <v>187</v>
      </c>
      <c r="H638">
        <v>0</v>
      </c>
      <c r="I638">
        <v>1</v>
      </c>
      <c r="J638">
        <v>0</v>
      </c>
      <c r="K638">
        <v>0</v>
      </c>
      <c r="L638">
        <v>0</v>
      </c>
      <c r="M638">
        <v>0</v>
      </c>
      <c r="N638">
        <v>0</v>
      </c>
    </row>
    <row r="639" spans="1:14" x14ac:dyDescent="0.25">
      <c r="A639" t="s">
        <v>4873</v>
      </c>
      <c r="B639" t="s">
        <v>72</v>
      </c>
      <c r="C639" t="s">
        <v>106</v>
      </c>
      <c r="D639" t="s">
        <v>4236</v>
      </c>
      <c r="E639">
        <v>208</v>
      </c>
      <c r="F639">
        <v>27</v>
      </c>
      <c r="G639">
        <v>177</v>
      </c>
      <c r="H639">
        <v>3</v>
      </c>
      <c r="I639">
        <v>1</v>
      </c>
      <c r="J639">
        <v>0</v>
      </c>
      <c r="K639">
        <v>0</v>
      </c>
      <c r="L639">
        <v>0</v>
      </c>
      <c r="M639">
        <v>0</v>
      </c>
      <c r="N639">
        <v>0</v>
      </c>
    </row>
    <row r="640" spans="1:14" x14ac:dyDescent="0.25">
      <c r="A640" t="s">
        <v>4874</v>
      </c>
      <c r="B640" t="s">
        <v>72</v>
      </c>
      <c r="C640" t="s">
        <v>107</v>
      </c>
      <c r="D640" t="s">
        <v>4236</v>
      </c>
      <c r="E640">
        <v>7</v>
      </c>
      <c r="F640">
        <v>2</v>
      </c>
      <c r="G640">
        <v>5</v>
      </c>
      <c r="H640">
        <v>0</v>
      </c>
      <c r="I640">
        <v>0</v>
      </c>
      <c r="J640">
        <v>0</v>
      </c>
      <c r="K640">
        <v>0</v>
      </c>
      <c r="L640">
        <v>0</v>
      </c>
      <c r="M640">
        <v>0</v>
      </c>
      <c r="N640">
        <v>0</v>
      </c>
    </row>
    <row r="641" spans="1:14" x14ac:dyDescent="0.25">
      <c r="A641" t="s">
        <v>4875</v>
      </c>
      <c r="B641" t="s">
        <v>72</v>
      </c>
      <c r="C641" t="s">
        <v>108</v>
      </c>
      <c r="D641" t="s">
        <v>4236</v>
      </c>
      <c r="E641">
        <v>312</v>
      </c>
      <c r="F641">
        <v>60</v>
      </c>
      <c r="G641">
        <v>247</v>
      </c>
      <c r="H641">
        <v>4</v>
      </c>
      <c r="I641">
        <v>1</v>
      </c>
      <c r="J641">
        <v>0</v>
      </c>
      <c r="K641">
        <v>0</v>
      </c>
      <c r="L641">
        <v>0</v>
      </c>
      <c r="M641">
        <v>0</v>
      </c>
      <c r="N641">
        <v>0</v>
      </c>
    </row>
    <row r="642" spans="1:14" x14ac:dyDescent="0.25">
      <c r="A642" t="s">
        <v>4876</v>
      </c>
      <c r="B642" t="s">
        <v>72</v>
      </c>
      <c r="C642" t="s">
        <v>109</v>
      </c>
      <c r="D642" t="s">
        <v>4236</v>
      </c>
      <c r="E642">
        <v>215</v>
      </c>
      <c r="F642">
        <v>30</v>
      </c>
      <c r="G642">
        <v>182</v>
      </c>
      <c r="H642">
        <v>2</v>
      </c>
      <c r="I642">
        <v>1</v>
      </c>
      <c r="J642">
        <v>0</v>
      </c>
      <c r="K642">
        <v>0</v>
      </c>
      <c r="L642">
        <v>0</v>
      </c>
      <c r="M642">
        <v>0</v>
      </c>
      <c r="N642">
        <v>0</v>
      </c>
    </row>
    <row r="643" spans="1:14" x14ac:dyDescent="0.25">
      <c r="A643" t="s">
        <v>4877</v>
      </c>
      <c r="B643" t="s">
        <v>72</v>
      </c>
      <c r="C643" t="s">
        <v>110</v>
      </c>
      <c r="D643" t="s">
        <v>4236</v>
      </c>
      <c r="E643">
        <v>322</v>
      </c>
      <c r="F643">
        <v>19</v>
      </c>
      <c r="G643">
        <v>291</v>
      </c>
      <c r="H643">
        <v>8</v>
      </c>
      <c r="I643">
        <v>4</v>
      </c>
      <c r="J643">
        <v>0</v>
      </c>
      <c r="K643">
        <v>0</v>
      </c>
      <c r="L643">
        <v>0</v>
      </c>
      <c r="M643">
        <v>0</v>
      </c>
      <c r="N643">
        <v>0</v>
      </c>
    </row>
    <row r="644" spans="1:14" x14ac:dyDescent="0.25">
      <c r="A644" t="s">
        <v>4878</v>
      </c>
      <c r="B644" t="s">
        <v>72</v>
      </c>
      <c r="C644" t="s">
        <v>111</v>
      </c>
      <c r="D644" t="s">
        <v>4236</v>
      </c>
      <c r="E644">
        <v>113</v>
      </c>
      <c r="F644">
        <v>18</v>
      </c>
      <c r="G644">
        <v>95</v>
      </c>
      <c r="H644">
        <v>0</v>
      </c>
      <c r="I644">
        <v>0</v>
      </c>
      <c r="J644">
        <v>0</v>
      </c>
      <c r="K644">
        <v>0</v>
      </c>
      <c r="L644">
        <v>0</v>
      </c>
      <c r="M644">
        <v>0</v>
      </c>
      <c r="N644">
        <v>0</v>
      </c>
    </row>
    <row r="645" spans="1:14" x14ac:dyDescent="0.25">
      <c r="A645" t="s">
        <v>4879</v>
      </c>
      <c r="B645" t="s">
        <v>72</v>
      </c>
      <c r="C645" t="s">
        <v>112</v>
      </c>
      <c r="D645" t="s">
        <v>4236</v>
      </c>
      <c r="E645">
        <v>62</v>
      </c>
      <c r="F645">
        <v>6</v>
      </c>
      <c r="G645">
        <v>56</v>
      </c>
      <c r="H645">
        <v>0</v>
      </c>
      <c r="I645">
        <v>0</v>
      </c>
      <c r="J645">
        <v>0</v>
      </c>
      <c r="K645">
        <v>0</v>
      </c>
      <c r="L645">
        <v>0</v>
      </c>
      <c r="M645">
        <v>0</v>
      </c>
      <c r="N645">
        <v>0</v>
      </c>
    </row>
    <row r="646" spans="1:14" x14ac:dyDescent="0.25">
      <c r="A646" t="s">
        <v>4880</v>
      </c>
      <c r="B646" t="s">
        <v>72</v>
      </c>
      <c r="C646" t="s">
        <v>113</v>
      </c>
      <c r="D646" t="s">
        <v>4236</v>
      </c>
      <c r="E646">
        <v>136</v>
      </c>
      <c r="F646">
        <v>8</v>
      </c>
      <c r="G646">
        <v>124</v>
      </c>
      <c r="H646">
        <v>3</v>
      </c>
      <c r="I646">
        <v>1</v>
      </c>
      <c r="J646">
        <v>0</v>
      </c>
      <c r="K646">
        <v>0</v>
      </c>
      <c r="L646">
        <v>0</v>
      </c>
      <c r="M646">
        <v>0</v>
      </c>
      <c r="N646">
        <v>0</v>
      </c>
    </row>
    <row r="647" spans="1:14" x14ac:dyDescent="0.25">
      <c r="A647" t="s">
        <v>4881</v>
      </c>
      <c r="B647" t="s">
        <v>72</v>
      </c>
      <c r="C647" t="s">
        <v>114</v>
      </c>
      <c r="D647" t="s">
        <v>4236</v>
      </c>
      <c r="E647">
        <v>437</v>
      </c>
      <c r="F647">
        <v>25</v>
      </c>
      <c r="G647">
        <v>408</v>
      </c>
      <c r="H647">
        <v>3</v>
      </c>
      <c r="I647">
        <v>1</v>
      </c>
      <c r="J647">
        <v>0</v>
      </c>
      <c r="K647">
        <v>0</v>
      </c>
      <c r="L647">
        <v>0</v>
      </c>
      <c r="M647">
        <v>0</v>
      </c>
      <c r="N647">
        <v>0</v>
      </c>
    </row>
    <row r="648" spans="1:14" x14ac:dyDescent="0.25">
      <c r="A648" t="s">
        <v>4882</v>
      </c>
      <c r="B648" t="s">
        <v>72</v>
      </c>
      <c r="C648" t="s">
        <v>115</v>
      </c>
      <c r="D648" t="s">
        <v>4236</v>
      </c>
      <c r="E648">
        <v>463</v>
      </c>
      <c r="F648">
        <v>84</v>
      </c>
      <c r="G648">
        <v>375</v>
      </c>
      <c r="H648">
        <v>4</v>
      </c>
      <c r="I648">
        <v>0</v>
      </c>
      <c r="J648">
        <v>0</v>
      </c>
      <c r="K648">
        <v>0</v>
      </c>
      <c r="L648">
        <v>0</v>
      </c>
      <c r="M648">
        <v>0</v>
      </c>
      <c r="N648">
        <v>0</v>
      </c>
    </row>
    <row r="649" spans="1:14" x14ac:dyDescent="0.25">
      <c r="A649" t="s">
        <v>4883</v>
      </c>
      <c r="B649" t="s">
        <v>72</v>
      </c>
      <c r="C649" t="s">
        <v>116</v>
      </c>
      <c r="D649" t="s">
        <v>4236</v>
      </c>
      <c r="E649">
        <v>217</v>
      </c>
      <c r="F649">
        <v>28</v>
      </c>
      <c r="G649">
        <v>188</v>
      </c>
      <c r="H649">
        <v>0</v>
      </c>
      <c r="I649">
        <v>1</v>
      </c>
      <c r="J649">
        <v>0</v>
      </c>
      <c r="K649">
        <v>0</v>
      </c>
      <c r="L649">
        <v>0</v>
      </c>
      <c r="M649">
        <v>0</v>
      </c>
      <c r="N649">
        <v>0</v>
      </c>
    </row>
    <row r="650" spans="1:14" x14ac:dyDescent="0.25">
      <c r="A650" t="s">
        <v>4884</v>
      </c>
      <c r="B650" t="s">
        <v>72</v>
      </c>
      <c r="C650" t="s">
        <v>117</v>
      </c>
      <c r="D650" t="s">
        <v>4236</v>
      </c>
      <c r="E650">
        <v>214</v>
      </c>
      <c r="F650">
        <v>36</v>
      </c>
      <c r="G650">
        <v>175</v>
      </c>
      <c r="H650">
        <v>2</v>
      </c>
      <c r="I650">
        <v>1</v>
      </c>
      <c r="J650">
        <v>0</v>
      </c>
      <c r="K650">
        <v>0</v>
      </c>
      <c r="L650">
        <v>0</v>
      </c>
      <c r="M650">
        <v>0</v>
      </c>
      <c r="N650">
        <v>0</v>
      </c>
    </row>
    <row r="651" spans="1:14" x14ac:dyDescent="0.25">
      <c r="A651" t="s">
        <v>4885</v>
      </c>
      <c r="B651" t="s">
        <v>72</v>
      </c>
      <c r="C651" t="s">
        <v>118</v>
      </c>
      <c r="D651" t="s">
        <v>4236</v>
      </c>
      <c r="E651">
        <v>141</v>
      </c>
      <c r="F651">
        <v>23</v>
      </c>
      <c r="G651">
        <v>116</v>
      </c>
      <c r="H651">
        <v>1</v>
      </c>
      <c r="I651">
        <v>1</v>
      </c>
      <c r="J651">
        <v>0</v>
      </c>
      <c r="K651">
        <v>0</v>
      </c>
      <c r="L651">
        <v>0</v>
      </c>
      <c r="M651">
        <v>0</v>
      </c>
      <c r="N651">
        <v>0</v>
      </c>
    </row>
    <row r="652" spans="1:14" x14ac:dyDescent="0.25">
      <c r="A652" t="s">
        <v>4886</v>
      </c>
      <c r="B652" t="s">
        <v>72</v>
      </c>
      <c r="C652" t="s">
        <v>119</v>
      </c>
      <c r="D652" t="s">
        <v>4236</v>
      </c>
      <c r="E652">
        <v>231</v>
      </c>
      <c r="F652">
        <v>33</v>
      </c>
      <c r="G652">
        <v>192</v>
      </c>
      <c r="H652">
        <v>4</v>
      </c>
      <c r="I652">
        <v>2</v>
      </c>
      <c r="J652">
        <v>0</v>
      </c>
      <c r="K652">
        <v>0</v>
      </c>
      <c r="L652">
        <v>0</v>
      </c>
      <c r="M652">
        <v>0</v>
      </c>
      <c r="N652">
        <v>0</v>
      </c>
    </row>
    <row r="653" spans="1:14" x14ac:dyDescent="0.25">
      <c r="A653" t="s">
        <v>4887</v>
      </c>
      <c r="B653" t="s">
        <v>72</v>
      </c>
      <c r="C653" t="s">
        <v>120</v>
      </c>
      <c r="D653" t="s">
        <v>4236</v>
      </c>
      <c r="E653">
        <v>210</v>
      </c>
      <c r="F653">
        <v>18</v>
      </c>
      <c r="G653">
        <v>187</v>
      </c>
      <c r="H653">
        <v>5</v>
      </c>
      <c r="I653">
        <v>0</v>
      </c>
      <c r="J653">
        <v>0</v>
      </c>
      <c r="K653">
        <v>0</v>
      </c>
      <c r="L653">
        <v>0</v>
      </c>
      <c r="M653">
        <v>0</v>
      </c>
      <c r="N653">
        <v>0</v>
      </c>
    </row>
    <row r="654" spans="1:14" x14ac:dyDescent="0.25">
      <c r="A654" t="s">
        <v>4888</v>
      </c>
      <c r="B654" t="s">
        <v>72</v>
      </c>
      <c r="C654" t="s">
        <v>121</v>
      </c>
      <c r="D654" t="s">
        <v>4236</v>
      </c>
      <c r="E654">
        <v>199</v>
      </c>
      <c r="F654">
        <v>26</v>
      </c>
      <c r="G654">
        <v>171</v>
      </c>
      <c r="H654">
        <v>2</v>
      </c>
      <c r="I654">
        <v>0</v>
      </c>
      <c r="J654">
        <v>0</v>
      </c>
      <c r="K654">
        <v>0</v>
      </c>
      <c r="L654">
        <v>0</v>
      </c>
      <c r="M654">
        <v>0</v>
      </c>
      <c r="N654">
        <v>0</v>
      </c>
    </row>
    <row r="655" spans="1:14" x14ac:dyDescent="0.25">
      <c r="A655" t="s">
        <v>4889</v>
      </c>
      <c r="B655" t="s">
        <v>72</v>
      </c>
      <c r="C655" t="s">
        <v>122</v>
      </c>
      <c r="D655" t="s">
        <v>4236</v>
      </c>
      <c r="E655">
        <v>268</v>
      </c>
      <c r="F655">
        <v>59</v>
      </c>
      <c r="G655">
        <v>206</v>
      </c>
      <c r="H655">
        <v>3</v>
      </c>
      <c r="I655">
        <v>0</v>
      </c>
      <c r="J655">
        <v>0</v>
      </c>
      <c r="K655">
        <v>0</v>
      </c>
      <c r="L655">
        <v>0</v>
      </c>
      <c r="M655">
        <v>0</v>
      </c>
      <c r="N655">
        <v>0</v>
      </c>
    </row>
    <row r="656" spans="1:14" x14ac:dyDescent="0.25">
      <c r="A656" t="s">
        <v>4890</v>
      </c>
      <c r="B656" t="s">
        <v>72</v>
      </c>
      <c r="C656" t="s">
        <v>123</v>
      </c>
      <c r="D656" t="s">
        <v>4236</v>
      </c>
      <c r="E656">
        <v>217</v>
      </c>
      <c r="F656">
        <v>24</v>
      </c>
      <c r="G656">
        <v>188</v>
      </c>
      <c r="H656">
        <v>5</v>
      </c>
      <c r="I656">
        <v>0</v>
      </c>
      <c r="J656">
        <v>0</v>
      </c>
      <c r="K656">
        <v>0</v>
      </c>
      <c r="L656">
        <v>0</v>
      </c>
      <c r="M656">
        <v>0</v>
      </c>
      <c r="N656">
        <v>0</v>
      </c>
    </row>
    <row r="657" spans="1:14" x14ac:dyDescent="0.25">
      <c r="A657" t="s">
        <v>4891</v>
      </c>
      <c r="B657" t="s">
        <v>72</v>
      </c>
      <c r="C657" t="s">
        <v>124</v>
      </c>
      <c r="D657" t="s">
        <v>4236</v>
      </c>
      <c r="E657">
        <v>1043</v>
      </c>
      <c r="F657">
        <v>210</v>
      </c>
      <c r="G657">
        <v>808</v>
      </c>
      <c r="H657">
        <v>21</v>
      </c>
      <c r="I657">
        <v>4</v>
      </c>
      <c r="J657">
        <v>0</v>
      </c>
      <c r="K657">
        <v>0</v>
      </c>
      <c r="L657">
        <v>0</v>
      </c>
      <c r="M657">
        <v>0</v>
      </c>
      <c r="N657">
        <v>0</v>
      </c>
    </row>
    <row r="658" spans="1:14" x14ac:dyDescent="0.25">
      <c r="A658" t="s">
        <v>4892</v>
      </c>
      <c r="B658" t="s">
        <v>72</v>
      </c>
      <c r="C658" t="s">
        <v>125</v>
      </c>
      <c r="D658" t="s">
        <v>4236</v>
      </c>
      <c r="E658">
        <v>89</v>
      </c>
      <c r="F658">
        <v>10</v>
      </c>
      <c r="G658">
        <v>77</v>
      </c>
      <c r="H658">
        <v>1</v>
      </c>
      <c r="I658">
        <v>1</v>
      </c>
      <c r="J658">
        <v>0</v>
      </c>
      <c r="K658">
        <v>0</v>
      </c>
      <c r="L658">
        <v>0</v>
      </c>
      <c r="M658">
        <v>0</v>
      </c>
      <c r="N658">
        <v>0</v>
      </c>
    </row>
    <row r="659" spans="1:14" x14ac:dyDescent="0.25">
      <c r="A659" t="s">
        <v>4893</v>
      </c>
      <c r="B659" t="s">
        <v>72</v>
      </c>
      <c r="C659" t="s">
        <v>126</v>
      </c>
      <c r="D659" t="s">
        <v>4236</v>
      </c>
      <c r="E659">
        <v>421</v>
      </c>
      <c r="F659">
        <v>40</v>
      </c>
      <c r="G659">
        <v>376</v>
      </c>
      <c r="H659">
        <v>5</v>
      </c>
      <c r="I659">
        <v>0</v>
      </c>
      <c r="J659">
        <v>0</v>
      </c>
      <c r="K659">
        <v>0</v>
      </c>
      <c r="L659">
        <v>0</v>
      </c>
      <c r="M659">
        <v>0</v>
      </c>
      <c r="N659">
        <v>0</v>
      </c>
    </row>
    <row r="660" spans="1:14" x14ac:dyDescent="0.25">
      <c r="A660" t="s">
        <v>4894</v>
      </c>
      <c r="B660" t="s">
        <v>72</v>
      </c>
      <c r="C660" t="s">
        <v>127</v>
      </c>
      <c r="D660" t="s">
        <v>4236</v>
      </c>
      <c r="E660">
        <v>272</v>
      </c>
      <c r="F660">
        <v>24</v>
      </c>
      <c r="G660">
        <v>237</v>
      </c>
      <c r="H660">
        <v>6</v>
      </c>
      <c r="I660">
        <v>5</v>
      </c>
      <c r="J660">
        <v>0</v>
      </c>
      <c r="K660">
        <v>0</v>
      </c>
      <c r="L660">
        <v>0</v>
      </c>
      <c r="M660">
        <v>0</v>
      </c>
      <c r="N660">
        <v>0</v>
      </c>
    </row>
    <row r="661" spans="1:14" x14ac:dyDescent="0.25">
      <c r="A661" t="s">
        <v>4895</v>
      </c>
      <c r="B661" t="s">
        <v>72</v>
      </c>
      <c r="C661" t="s">
        <v>128</v>
      </c>
      <c r="D661" t="s">
        <v>4236</v>
      </c>
      <c r="E661">
        <v>187</v>
      </c>
      <c r="F661">
        <v>23</v>
      </c>
      <c r="G661">
        <v>153</v>
      </c>
      <c r="H661">
        <v>6</v>
      </c>
      <c r="I661">
        <v>5</v>
      </c>
      <c r="J661">
        <v>0</v>
      </c>
      <c r="K661">
        <v>0</v>
      </c>
      <c r="L661">
        <v>0</v>
      </c>
      <c r="M661">
        <v>0</v>
      </c>
      <c r="N661">
        <v>0</v>
      </c>
    </row>
    <row r="662" spans="1:14" x14ac:dyDescent="0.25">
      <c r="A662" t="s">
        <v>4896</v>
      </c>
      <c r="B662" t="s">
        <v>72</v>
      </c>
      <c r="C662" t="s">
        <v>129</v>
      </c>
      <c r="D662" t="s">
        <v>4236</v>
      </c>
      <c r="E662">
        <v>86</v>
      </c>
      <c r="F662">
        <v>8</v>
      </c>
      <c r="G662">
        <v>76</v>
      </c>
      <c r="H662">
        <v>2</v>
      </c>
      <c r="I662">
        <v>0</v>
      </c>
      <c r="J662">
        <v>0</v>
      </c>
      <c r="K662">
        <v>0</v>
      </c>
      <c r="L662">
        <v>0</v>
      </c>
      <c r="M662">
        <v>0</v>
      </c>
      <c r="N662">
        <v>0</v>
      </c>
    </row>
    <row r="663" spans="1:14" x14ac:dyDescent="0.25">
      <c r="A663" t="s">
        <v>4897</v>
      </c>
      <c r="B663" t="s">
        <v>72</v>
      </c>
      <c r="C663" t="s">
        <v>130</v>
      </c>
      <c r="D663" t="s">
        <v>4236</v>
      </c>
      <c r="E663">
        <v>103</v>
      </c>
      <c r="F663">
        <v>17</v>
      </c>
      <c r="G663">
        <v>84</v>
      </c>
      <c r="H663">
        <v>2</v>
      </c>
      <c r="I663">
        <v>0</v>
      </c>
      <c r="J663">
        <v>0</v>
      </c>
      <c r="K663">
        <v>0</v>
      </c>
      <c r="L663">
        <v>0</v>
      </c>
      <c r="M663">
        <v>0</v>
      </c>
      <c r="N663">
        <v>0</v>
      </c>
    </row>
    <row r="664" spans="1:14" x14ac:dyDescent="0.25">
      <c r="A664" t="s">
        <v>4898</v>
      </c>
      <c r="B664" t="s">
        <v>72</v>
      </c>
      <c r="C664" t="s">
        <v>131</v>
      </c>
      <c r="D664" t="s">
        <v>4236</v>
      </c>
      <c r="E664">
        <v>1143</v>
      </c>
      <c r="F664">
        <v>147</v>
      </c>
      <c r="G664">
        <v>979</v>
      </c>
      <c r="H664">
        <v>10</v>
      </c>
      <c r="I664">
        <v>7</v>
      </c>
      <c r="J664">
        <v>0</v>
      </c>
      <c r="K664">
        <v>0</v>
      </c>
      <c r="L664">
        <v>0</v>
      </c>
      <c r="M664">
        <v>0</v>
      </c>
      <c r="N664">
        <v>0</v>
      </c>
    </row>
    <row r="665" spans="1:14" x14ac:dyDescent="0.25">
      <c r="A665" t="s">
        <v>4899</v>
      </c>
      <c r="B665" t="s">
        <v>72</v>
      </c>
      <c r="C665" t="s">
        <v>132</v>
      </c>
      <c r="D665" t="s">
        <v>4236</v>
      </c>
      <c r="E665">
        <v>147</v>
      </c>
      <c r="F665">
        <v>16</v>
      </c>
      <c r="G665">
        <v>128</v>
      </c>
      <c r="H665">
        <v>3</v>
      </c>
      <c r="I665">
        <v>0</v>
      </c>
      <c r="J665">
        <v>0</v>
      </c>
      <c r="K665">
        <v>0</v>
      </c>
      <c r="L665">
        <v>0</v>
      </c>
      <c r="M665">
        <v>0</v>
      </c>
      <c r="N665">
        <v>0</v>
      </c>
    </row>
    <row r="666" spans="1:14" x14ac:dyDescent="0.25">
      <c r="A666" t="s">
        <v>4900</v>
      </c>
      <c r="B666" t="s">
        <v>72</v>
      </c>
      <c r="C666" t="s">
        <v>133</v>
      </c>
      <c r="D666" t="s">
        <v>4236</v>
      </c>
      <c r="E666">
        <v>148</v>
      </c>
      <c r="F666">
        <v>18</v>
      </c>
      <c r="G666">
        <v>123</v>
      </c>
      <c r="H666">
        <v>5</v>
      </c>
      <c r="I666">
        <v>2</v>
      </c>
      <c r="J666">
        <v>0</v>
      </c>
      <c r="K666">
        <v>0</v>
      </c>
      <c r="L666">
        <v>0</v>
      </c>
      <c r="M666">
        <v>0</v>
      </c>
      <c r="N666">
        <v>0</v>
      </c>
    </row>
    <row r="667" spans="1:14" x14ac:dyDescent="0.25">
      <c r="A667" t="s">
        <v>4901</v>
      </c>
      <c r="B667" t="s">
        <v>72</v>
      </c>
      <c r="C667" t="s">
        <v>134</v>
      </c>
      <c r="D667" t="s">
        <v>4236</v>
      </c>
      <c r="E667">
        <v>49</v>
      </c>
      <c r="F667">
        <v>9</v>
      </c>
      <c r="G667">
        <v>39</v>
      </c>
      <c r="H667">
        <v>1</v>
      </c>
      <c r="I667">
        <v>0</v>
      </c>
      <c r="J667">
        <v>0</v>
      </c>
      <c r="K667">
        <v>0</v>
      </c>
      <c r="L667">
        <v>0</v>
      </c>
      <c r="M667">
        <v>0</v>
      </c>
      <c r="N667">
        <v>0</v>
      </c>
    </row>
    <row r="668" spans="1:14" x14ac:dyDescent="0.25">
      <c r="A668" t="s">
        <v>4902</v>
      </c>
      <c r="B668" t="s">
        <v>72</v>
      </c>
      <c r="C668" t="s">
        <v>135</v>
      </c>
      <c r="D668" t="s">
        <v>4236</v>
      </c>
      <c r="E668">
        <v>207</v>
      </c>
      <c r="F668">
        <v>32</v>
      </c>
      <c r="G668">
        <v>168</v>
      </c>
      <c r="H668">
        <v>4</v>
      </c>
      <c r="I668">
        <v>3</v>
      </c>
      <c r="J668">
        <v>0</v>
      </c>
      <c r="K668">
        <v>0</v>
      </c>
      <c r="L668">
        <v>0</v>
      </c>
      <c r="M668">
        <v>0</v>
      </c>
      <c r="N668">
        <v>0</v>
      </c>
    </row>
    <row r="669" spans="1:14" x14ac:dyDescent="0.25">
      <c r="A669" t="s">
        <v>4903</v>
      </c>
      <c r="B669" t="s">
        <v>72</v>
      </c>
      <c r="C669" t="s">
        <v>136</v>
      </c>
      <c r="D669" t="s">
        <v>4236</v>
      </c>
      <c r="E669">
        <v>94</v>
      </c>
      <c r="F669">
        <v>16</v>
      </c>
      <c r="G669">
        <v>77</v>
      </c>
      <c r="H669">
        <v>1</v>
      </c>
      <c r="I669">
        <v>0</v>
      </c>
      <c r="J669">
        <v>0</v>
      </c>
      <c r="K669">
        <v>0</v>
      </c>
      <c r="L669">
        <v>0</v>
      </c>
      <c r="M669">
        <v>0</v>
      </c>
      <c r="N669">
        <v>0</v>
      </c>
    </row>
    <row r="670" spans="1:14" x14ac:dyDescent="0.25">
      <c r="A670" t="s">
        <v>4904</v>
      </c>
      <c r="B670" t="s">
        <v>72</v>
      </c>
      <c r="C670" t="s">
        <v>137</v>
      </c>
      <c r="D670" t="s">
        <v>4236</v>
      </c>
      <c r="E670">
        <v>1102</v>
      </c>
      <c r="F670">
        <v>166</v>
      </c>
      <c r="G670">
        <v>919</v>
      </c>
      <c r="H670">
        <v>11</v>
      </c>
      <c r="I670">
        <v>6</v>
      </c>
      <c r="J670">
        <v>0</v>
      </c>
      <c r="K670">
        <v>0</v>
      </c>
      <c r="L670">
        <v>0</v>
      </c>
      <c r="M670">
        <v>0</v>
      </c>
      <c r="N670">
        <v>0</v>
      </c>
    </row>
    <row r="671" spans="1:14" x14ac:dyDescent="0.25">
      <c r="A671" t="s">
        <v>4905</v>
      </c>
      <c r="B671" t="s">
        <v>72</v>
      </c>
      <c r="C671" t="s">
        <v>138</v>
      </c>
      <c r="D671" t="s">
        <v>4236</v>
      </c>
      <c r="E671">
        <v>219</v>
      </c>
      <c r="F671">
        <v>24</v>
      </c>
      <c r="G671">
        <v>189</v>
      </c>
      <c r="H671">
        <v>6</v>
      </c>
      <c r="I671">
        <v>0</v>
      </c>
      <c r="J671">
        <v>0</v>
      </c>
      <c r="K671">
        <v>0</v>
      </c>
      <c r="L671">
        <v>0</v>
      </c>
      <c r="M671">
        <v>0</v>
      </c>
      <c r="N671">
        <v>0</v>
      </c>
    </row>
    <row r="672" spans="1:14" x14ac:dyDescent="0.25">
      <c r="A672" t="s">
        <v>4906</v>
      </c>
      <c r="B672" t="s">
        <v>72</v>
      </c>
      <c r="C672" t="s">
        <v>139</v>
      </c>
      <c r="D672" t="s">
        <v>4236</v>
      </c>
      <c r="E672">
        <v>173</v>
      </c>
      <c r="F672">
        <v>23</v>
      </c>
      <c r="G672">
        <v>147</v>
      </c>
      <c r="H672">
        <v>2</v>
      </c>
      <c r="I672">
        <v>1</v>
      </c>
      <c r="J672">
        <v>0</v>
      </c>
      <c r="K672">
        <v>0</v>
      </c>
      <c r="L672">
        <v>0</v>
      </c>
      <c r="M672">
        <v>0</v>
      </c>
      <c r="N672">
        <v>0</v>
      </c>
    </row>
    <row r="673" spans="1:14" x14ac:dyDescent="0.25">
      <c r="A673" t="s">
        <v>4907</v>
      </c>
      <c r="B673" t="s">
        <v>72</v>
      </c>
      <c r="C673" t="s">
        <v>140</v>
      </c>
      <c r="D673" t="s">
        <v>4236</v>
      </c>
      <c r="E673">
        <v>56</v>
      </c>
      <c r="F673">
        <v>10</v>
      </c>
      <c r="G673">
        <v>46</v>
      </c>
      <c r="H673">
        <v>0</v>
      </c>
      <c r="I673">
        <v>0</v>
      </c>
      <c r="J673">
        <v>0</v>
      </c>
      <c r="K673">
        <v>0</v>
      </c>
      <c r="L673">
        <v>0</v>
      </c>
      <c r="M673">
        <v>0</v>
      </c>
      <c r="N673">
        <v>0</v>
      </c>
    </row>
    <row r="674" spans="1:14" x14ac:dyDescent="0.25">
      <c r="A674" t="s">
        <v>4908</v>
      </c>
      <c r="B674" t="s">
        <v>72</v>
      </c>
      <c r="C674" t="s">
        <v>141</v>
      </c>
      <c r="D674" t="s">
        <v>4236</v>
      </c>
      <c r="E674">
        <v>2</v>
      </c>
      <c r="F674">
        <v>2</v>
      </c>
      <c r="G674">
        <v>0</v>
      </c>
      <c r="H674">
        <v>0</v>
      </c>
      <c r="I674">
        <v>0</v>
      </c>
      <c r="J674">
        <v>0</v>
      </c>
      <c r="K674">
        <v>0</v>
      </c>
      <c r="L674">
        <v>0</v>
      </c>
      <c r="M674">
        <v>0</v>
      </c>
      <c r="N674">
        <v>0</v>
      </c>
    </row>
    <row r="675" spans="1:14" x14ac:dyDescent="0.25">
      <c r="A675" t="s">
        <v>4909</v>
      </c>
      <c r="B675" t="s">
        <v>72</v>
      </c>
      <c r="C675" t="s">
        <v>142</v>
      </c>
      <c r="D675" t="s">
        <v>4236</v>
      </c>
      <c r="E675">
        <v>159</v>
      </c>
      <c r="F675">
        <v>31</v>
      </c>
      <c r="G675">
        <v>125</v>
      </c>
      <c r="H675">
        <v>2</v>
      </c>
      <c r="I675">
        <v>1</v>
      </c>
      <c r="J675">
        <v>0</v>
      </c>
      <c r="K675">
        <v>0</v>
      </c>
      <c r="L675">
        <v>0</v>
      </c>
      <c r="M675">
        <v>0</v>
      </c>
      <c r="N675">
        <v>0</v>
      </c>
    </row>
    <row r="676" spans="1:14" x14ac:dyDescent="0.25">
      <c r="A676" t="s">
        <v>4910</v>
      </c>
      <c r="B676" t="s">
        <v>72</v>
      </c>
      <c r="C676" t="s">
        <v>143</v>
      </c>
      <c r="D676" t="s">
        <v>4236</v>
      </c>
      <c r="E676">
        <v>66</v>
      </c>
      <c r="F676">
        <v>14</v>
      </c>
      <c r="G676">
        <v>48</v>
      </c>
      <c r="H676">
        <v>3</v>
      </c>
      <c r="I676">
        <v>1</v>
      </c>
      <c r="J676">
        <v>0</v>
      </c>
      <c r="K676">
        <v>0</v>
      </c>
      <c r="L676">
        <v>0</v>
      </c>
      <c r="M676">
        <v>0</v>
      </c>
      <c r="N676">
        <v>0</v>
      </c>
    </row>
    <row r="677" spans="1:14" x14ac:dyDescent="0.25">
      <c r="A677" t="s">
        <v>4911</v>
      </c>
      <c r="B677" t="s">
        <v>72</v>
      </c>
      <c r="C677" t="s">
        <v>144</v>
      </c>
      <c r="D677" t="s">
        <v>4236</v>
      </c>
      <c r="E677">
        <v>1116</v>
      </c>
      <c r="F677">
        <v>173</v>
      </c>
      <c r="G677">
        <v>921</v>
      </c>
      <c r="H677">
        <v>18</v>
      </c>
      <c r="I677">
        <v>4</v>
      </c>
      <c r="J677">
        <v>0</v>
      </c>
      <c r="K677">
        <v>0</v>
      </c>
      <c r="L677">
        <v>0</v>
      </c>
      <c r="M677">
        <v>0</v>
      </c>
      <c r="N677">
        <v>0</v>
      </c>
    </row>
    <row r="678" spans="1:14" x14ac:dyDescent="0.25">
      <c r="A678" t="s">
        <v>4912</v>
      </c>
      <c r="B678" t="s">
        <v>72</v>
      </c>
      <c r="C678" t="s">
        <v>145</v>
      </c>
      <c r="D678" t="s">
        <v>4236</v>
      </c>
      <c r="E678">
        <v>93</v>
      </c>
      <c r="F678">
        <v>14</v>
      </c>
      <c r="G678">
        <v>79</v>
      </c>
      <c r="H678">
        <v>0</v>
      </c>
      <c r="I678">
        <v>0</v>
      </c>
      <c r="J678">
        <v>0</v>
      </c>
      <c r="K678">
        <v>0</v>
      </c>
      <c r="L678">
        <v>0</v>
      </c>
      <c r="M678">
        <v>0</v>
      </c>
      <c r="N678">
        <v>0</v>
      </c>
    </row>
    <row r="679" spans="1:14" x14ac:dyDescent="0.25">
      <c r="A679" t="s">
        <v>4913</v>
      </c>
      <c r="B679" t="s">
        <v>72</v>
      </c>
      <c r="C679" t="s">
        <v>146</v>
      </c>
      <c r="D679" t="s">
        <v>4236</v>
      </c>
      <c r="E679">
        <v>142</v>
      </c>
      <c r="F679">
        <v>19</v>
      </c>
      <c r="G679">
        <v>120</v>
      </c>
      <c r="H679">
        <v>2</v>
      </c>
      <c r="I679">
        <v>1</v>
      </c>
      <c r="J679">
        <v>0</v>
      </c>
      <c r="K679">
        <v>0</v>
      </c>
      <c r="L679">
        <v>0</v>
      </c>
      <c r="M679">
        <v>0</v>
      </c>
      <c r="N679">
        <v>0</v>
      </c>
    </row>
    <row r="680" spans="1:14" x14ac:dyDescent="0.25">
      <c r="A680" t="s">
        <v>4914</v>
      </c>
      <c r="B680" t="s">
        <v>72</v>
      </c>
      <c r="C680" t="s">
        <v>147</v>
      </c>
      <c r="D680" t="s">
        <v>4236</v>
      </c>
      <c r="E680">
        <v>283</v>
      </c>
      <c r="F680">
        <v>37</v>
      </c>
      <c r="G680">
        <v>241</v>
      </c>
      <c r="H680">
        <v>3</v>
      </c>
      <c r="I680">
        <v>2</v>
      </c>
      <c r="J680">
        <v>0</v>
      </c>
      <c r="K680">
        <v>0</v>
      </c>
      <c r="L680">
        <v>0</v>
      </c>
      <c r="M680">
        <v>0</v>
      </c>
      <c r="N680">
        <v>0</v>
      </c>
    </row>
    <row r="681" spans="1:14" x14ac:dyDescent="0.25">
      <c r="A681" t="s">
        <v>4915</v>
      </c>
      <c r="B681" t="s">
        <v>72</v>
      </c>
      <c r="C681" t="s">
        <v>148</v>
      </c>
      <c r="D681" t="s">
        <v>4236</v>
      </c>
      <c r="E681">
        <v>68</v>
      </c>
      <c r="F681">
        <v>5</v>
      </c>
      <c r="G681">
        <v>63</v>
      </c>
      <c r="H681">
        <v>0</v>
      </c>
      <c r="I681">
        <v>0</v>
      </c>
      <c r="J681">
        <v>0</v>
      </c>
      <c r="K681">
        <v>0</v>
      </c>
      <c r="L681">
        <v>0</v>
      </c>
      <c r="M681">
        <v>0</v>
      </c>
      <c r="N681">
        <v>0</v>
      </c>
    </row>
    <row r="682" spans="1:14" x14ac:dyDescent="0.25">
      <c r="A682" t="s">
        <v>4916</v>
      </c>
      <c r="B682" t="s">
        <v>72</v>
      </c>
      <c r="C682" t="s">
        <v>149</v>
      </c>
      <c r="D682" t="s">
        <v>4236</v>
      </c>
      <c r="E682">
        <v>225</v>
      </c>
      <c r="F682">
        <v>18</v>
      </c>
      <c r="G682">
        <v>194</v>
      </c>
      <c r="H682">
        <v>8</v>
      </c>
      <c r="I682">
        <v>5</v>
      </c>
      <c r="J682">
        <v>0</v>
      </c>
      <c r="K682">
        <v>0</v>
      </c>
      <c r="L682">
        <v>0</v>
      </c>
      <c r="M682">
        <v>0</v>
      </c>
      <c r="N682">
        <v>0</v>
      </c>
    </row>
    <row r="683" spans="1:14" x14ac:dyDescent="0.25">
      <c r="A683" t="s">
        <v>4917</v>
      </c>
      <c r="B683" t="s">
        <v>72</v>
      </c>
      <c r="C683" t="s">
        <v>150</v>
      </c>
      <c r="D683" t="s">
        <v>4236</v>
      </c>
      <c r="E683">
        <v>752</v>
      </c>
      <c r="F683">
        <v>116</v>
      </c>
      <c r="G683">
        <v>620</v>
      </c>
      <c r="H683">
        <v>13</v>
      </c>
      <c r="I683">
        <v>3</v>
      </c>
      <c r="J683">
        <v>0</v>
      </c>
      <c r="K683">
        <v>0</v>
      </c>
      <c r="L683">
        <v>0</v>
      </c>
      <c r="M683">
        <v>0</v>
      </c>
      <c r="N683">
        <v>0</v>
      </c>
    </row>
    <row r="684" spans="1:14" x14ac:dyDescent="0.25">
      <c r="A684" t="s">
        <v>4918</v>
      </c>
      <c r="B684" t="s">
        <v>72</v>
      </c>
      <c r="C684" t="s">
        <v>151</v>
      </c>
      <c r="D684" t="s">
        <v>4236</v>
      </c>
      <c r="E684">
        <v>624</v>
      </c>
      <c r="F684">
        <v>108</v>
      </c>
      <c r="G684">
        <v>503</v>
      </c>
      <c r="H684">
        <v>9</v>
      </c>
      <c r="I684">
        <v>4</v>
      </c>
      <c r="J684">
        <v>0</v>
      </c>
      <c r="K684">
        <v>0</v>
      </c>
      <c r="L684">
        <v>0</v>
      </c>
      <c r="M684">
        <v>0</v>
      </c>
      <c r="N684">
        <v>0</v>
      </c>
    </row>
    <row r="685" spans="1:14" x14ac:dyDescent="0.25">
      <c r="A685" t="s">
        <v>4919</v>
      </c>
      <c r="B685" t="s">
        <v>72</v>
      </c>
      <c r="C685" t="s">
        <v>152</v>
      </c>
      <c r="D685" t="s">
        <v>4236</v>
      </c>
      <c r="E685">
        <v>136</v>
      </c>
      <c r="F685">
        <v>8</v>
      </c>
      <c r="G685">
        <v>121</v>
      </c>
      <c r="H685">
        <v>3</v>
      </c>
      <c r="I685">
        <v>4</v>
      </c>
      <c r="J685">
        <v>0</v>
      </c>
      <c r="K685">
        <v>0</v>
      </c>
      <c r="L685">
        <v>0</v>
      </c>
      <c r="M685">
        <v>0</v>
      </c>
      <c r="N685">
        <v>0</v>
      </c>
    </row>
    <row r="686" spans="1:14" x14ac:dyDescent="0.25">
      <c r="A686" t="s">
        <v>4920</v>
      </c>
      <c r="B686" t="s">
        <v>72</v>
      </c>
      <c r="C686" t="s">
        <v>153</v>
      </c>
      <c r="D686" t="s">
        <v>4236</v>
      </c>
      <c r="E686">
        <v>520</v>
      </c>
      <c r="F686">
        <v>31</v>
      </c>
      <c r="G686">
        <v>476</v>
      </c>
      <c r="H686">
        <v>10</v>
      </c>
      <c r="I686">
        <v>3</v>
      </c>
      <c r="J686">
        <v>0</v>
      </c>
      <c r="K686">
        <v>0</v>
      </c>
      <c r="L686">
        <v>0</v>
      </c>
      <c r="M686">
        <v>0</v>
      </c>
      <c r="N686">
        <v>0</v>
      </c>
    </row>
    <row r="687" spans="1:14" x14ac:dyDescent="0.25">
      <c r="A687" t="s">
        <v>4921</v>
      </c>
      <c r="B687" t="s">
        <v>72</v>
      </c>
      <c r="C687" t="s">
        <v>154</v>
      </c>
      <c r="D687" t="s">
        <v>4236</v>
      </c>
      <c r="E687">
        <v>272</v>
      </c>
      <c r="F687">
        <v>20</v>
      </c>
      <c r="G687">
        <v>241</v>
      </c>
      <c r="H687">
        <v>6</v>
      </c>
      <c r="I687">
        <v>5</v>
      </c>
      <c r="J687">
        <v>0</v>
      </c>
      <c r="K687">
        <v>0</v>
      </c>
      <c r="L687">
        <v>0</v>
      </c>
      <c r="M687">
        <v>0</v>
      </c>
      <c r="N687">
        <v>0</v>
      </c>
    </row>
    <row r="688" spans="1:14" x14ac:dyDescent="0.25">
      <c r="A688" t="s">
        <v>4922</v>
      </c>
      <c r="B688" t="s">
        <v>72</v>
      </c>
      <c r="C688" t="s">
        <v>155</v>
      </c>
      <c r="D688" t="s">
        <v>4236</v>
      </c>
      <c r="E688">
        <v>442</v>
      </c>
      <c r="F688">
        <v>22</v>
      </c>
      <c r="G688">
        <v>407</v>
      </c>
      <c r="H688">
        <v>8</v>
      </c>
      <c r="I688">
        <v>5</v>
      </c>
      <c r="J688">
        <v>0</v>
      </c>
      <c r="K688">
        <v>0</v>
      </c>
      <c r="L688">
        <v>0</v>
      </c>
      <c r="M688">
        <v>0</v>
      </c>
      <c r="N688">
        <v>0</v>
      </c>
    </row>
    <row r="689" spans="1:14" x14ac:dyDescent="0.25">
      <c r="A689" t="s">
        <v>4923</v>
      </c>
      <c r="B689" t="s">
        <v>72</v>
      </c>
      <c r="C689" t="s">
        <v>156</v>
      </c>
      <c r="D689" t="s">
        <v>4236</v>
      </c>
      <c r="E689">
        <v>230</v>
      </c>
      <c r="F689">
        <v>21</v>
      </c>
      <c r="G689">
        <v>207</v>
      </c>
      <c r="H689">
        <v>0</v>
      </c>
      <c r="I689">
        <v>2</v>
      </c>
      <c r="J689">
        <v>0</v>
      </c>
      <c r="K689">
        <v>0</v>
      </c>
      <c r="L689">
        <v>0</v>
      </c>
      <c r="M689">
        <v>0</v>
      </c>
      <c r="N689">
        <v>0</v>
      </c>
    </row>
    <row r="690" spans="1:14" x14ac:dyDescent="0.25">
      <c r="A690" t="s">
        <v>4924</v>
      </c>
      <c r="B690" t="s">
        <v>72</v>
      </c>
      <c r="C690" t="s">
        <v>157</v>
      </c>
      <c r="D690" t="s">
        <v>4236</v>
      </c>
      <c r="E690">
        <v>121</v>
      </c>
      <c r="F690">
        <v>18</v>
      </c>
      <c r="G690">
        <v>97</v>
      </c>
      <c r="H690">
        <v>3</v>
      </c>
      <c r="I690">
        <v>3</v>
      </c>
      <c r="J690">
        <v>0</v>
      </c>
      <c r="K690">
        <v>0</v>
      </c>
      <c r="L690">
        <v>0</v>
      </c>
      <c r="M690">
        <v>0</v>
      </c>
      <c r="N690">
        <v>0</v>
      </c>
    </row>
    <row r="691" spans="1:14" x14ac:dyDescent="0.25">
      <c r="A691" t="s">
        <v>4925</v>
      </c>
      <c r="B691" t="s">
        <v>72</v>
      </c>
      <c r="C691" t="s">
        <v>158</v>
      </c>
      <c r="D691" t="s">
        <v>4236</v>
      </c>
      <c r="E691">
        <v>306</v>
      </c>
      <c r="F691">
        <v>27</v>
      </c>
      <c r="G691">
        <v>266</v>
      </c>
      <c r="H691">
        <v>7</v>
      </c>
      <c r="I691">
        <v>6</v>
      </c>
      <c r="J691">
        <v>0</v>
      </c>
      <c r="K691">
        <v>0</v>
      </c>
      <c r="L691">
        <v>0</v>
      </c>
      <c r="M691">
        <v>0</v>
      </c>
      <c r="N691">
        <v>0</v>
      </c>
    </row>
    <row r="692" spans="1:14" x14ac:dyDescent="0.25">
      <c r="A692" t="s">
        <v>4926</v>
      </c>
      <c r="B692" t="s">
        <v>72</v>
      </c>
      <c r="C692" t="s">
        <v>159</v>
      </c>
      <c r="D692" t="s">
        <v>4236</v>
      </c>
      <c r="E692">
        <v>194</v>
      </c>
      <c r="F692">
        <v>17</v>
      </c>
      <c r="G692">
        <v>170</v>
      </c>
      <c r="H692">
        <v>3</v>
      </c>
      <c r="I692">
        <v>4</v>
      </c>
      <c r="J692">
        <v>0</v>
      </c>
      <c r="K692">
        <v>0</v>
      </c>
      <c r="L692">
        <v>0</v>
      </c>
      <c r="M692">
        <v>0</v>
      </c>
      <c r="N692">
        <v>0</v>
      </c>
    </row>
    <row r="693" spans="1:14" x14ac:dyDescent="0.25">
      <c r="A693" t="s">
        <v>4927</v>
      </c>
      <c r="B693" t="s">
        <v>72</v>
      </c>
      <c r="C693" t="s">
        <v>160</v>
      </c>
      <c r="D693" t="s">
        <v>4236</v>
      </c>
      <c r="E693">
        <v>220</v>
      </c>
      <c r="F693">
        <v>15</v>
      </c>
      <c r="G693">
        <v>201</v>
      </c>
      <c r="H693">
        <v>4</v>
      </c>
      <c r="I693">
        <v>0</v>
      </c>
      <c r="J693">
        <v>0</v>
      </c>
      <c r="K693">
        <v>0</v>
      </c>
      <c r="L693">
        <v>0</v>
      </c>
      <c r="M693">
        <v>0</v>
      </c>
      <c r="N693">
        <v>0</v>
      </c>
    </row>
    <row r="694" spans="1:14" x14ac:dyDescent="0.25">
      <c r="A694" t="s">
        <v>4928</v>
      </c>
      <c r="B694" t="s">
        <v>72</v>
      </c>
      <c r="C694" t="s">
        <v>161</v>
      </c>
      <c r="D694" t="s">
        <v>4236</v>
      </c>
      <c r="E694">
        <v>61</v>
      </c>
      <c r="F694">
        <v>10</v>
      </c>
      <c r="G694">
        <v>49</v>
      </c>
      <c r="H694">
        <v>2</v>
      </c>
      <c r="I694">
        <v>0</v>
      </c>
      <c r="J694">
        <v>0</v>
      </c>
      <c r="K694">
        <v>0</v>
      </c>
      <c r="L694">
        <v>0</v>
      </c>
      <c r="M694">
        <v>0</v>
      </c>
      <c r="N694">
        <v>0</v>
      </c>
    </row>
    <row r="695" spans="1:14" x14ac:dyDescent="0.25">
      <c r="A695" t="s">
        <v>4929</v>
      </c>
      <c r="B695" t="s">
        <v>72</v>
      </c>
      <c r="C695" t="s">
        <v>162</v>
      </c>
      <c r="D695" t="s">
        <v>4236</v>
      </c>
      <c r="E695">
        <v>205</v>
      </c>
      <c r="F695">
        <v>33</v>
      </c>
      <c r="G695">
        <v>163</v>
      </c>
      <c r="H695">
        <v>7</v>
      </c>
      <c r="I695">
        <v>2</v>
      </c>
      <c r="J695">
        <v>0</v>
      </c>
      <c r="K695">
        <v>0</v>
      </c>
      <c r="L695">
        <v>0</v>
      </c>
      <c r="M695">
        <v>0</v>
      </c>
      <c r="N695">
        <v>0</v>
      </c>
    </row>
    <row r="696" spans="1:14" x14ac:dyDescent="0.25">
      <c r="A696" t="s">
        <v>4930</v>
      </c>
      <c r="B696" t="s">
        <v>72</v>
      </c>
      <c r="C696" t="s">
        <v>163</v>
      </c>
      <c r="D696" t="s">
        <v>4236</v>
      </c>
      <c r="E696">
        <v>127</v>
      </c>
      <c r="F696">
        <v>22</v>
      </c>
      <c r="G696">
        <v>102</v>
      </c>
      <c r="H696">
        <v>3</v>
      </c>
      <c r="I696">
        <v>0</v>
      </c>
      <c r="J696">
        <v>0</v>
      </c>
      <c r="K696">
        <v>0</v>
      </c>
      <c r="L696">
        <v>0</v>
      </c>
      <c r="M696">
        <v>0</v>
      </c>
      <c r="N696">
        <v>0</v>
      </c>
    </row>
    <row r="697" spans="1:14" x14ac:dyDescent="0.25">
      <c r="A697" t="s">
        <v>4931</v>
      </c>
      <c r="B697" t="s">
        <v>72</v>
      </c>
      <c r="C697" t="s">
        <v>164</v>
      </c>
      <c r="D697" t="s">
        <v>4236</v>
      </c>
      <c r="E697">
        <v>148</v>
      </c>
      <c r="F697">
        <v>8</v>
      </c>
      <c r="G697">
        <v>135</v>
      </c>
      <c r="H697">
        <v>4</v>
      </c>
      <c r="I697">
        <v>1</v>
      </c>
      <c r="J697">
        <v>0</v>
      </c>
      <c r="K697">
        <v>0</v>
      </c>
      <c r="L697">
        <v>0</v>
      </c>
      <c r="M697">
        <v>0</v>
      </c>
      <c r="N697">
        <v>0</v>
      </c>
    </row>
    <row r="698" spans="1:14" x14ac:dyDescent="0.25">
      <c r="A698" t="s">
        <v>4932</v>
      </c>
      <c r="B698" t="s">
        <v>72</v>
      </c>
      <c r="C698" t="s">
        <v>165</v>
      </c>
      <c r="D698" t="s">
        <v>4236</v>
      </c>
      <c r="E698">
        <v>444</v>
      </c>
      <c r="F698">
        <v>67</v>
      </c>
      <c r="G698">
        <v>372</v>
      </c>
      <c r="H698">
        <v>4</v>
      </c>
      <c r="I698">
        <v>1</v>
      </c>
      <c r="J698">
        <v>0</v>
      </c>
      <c r="K698">
        <v>0</v>
      </c>
      <c r="L698">
        <v>0</v>
      </c>
      <c r="M698">
        <v>0</v>
      </c>
      <c r="N698">
        <v>0</v>
      </c>
    </row>
    <row r="699" spans="1:14" x14ac:dyDescent="0.25">
      <c r="A699" t="s">
        <v>4933</v>
      </c>
      <c r="B699" t="s">
        <v>72</v>
      </c>
      <c r="C699" t="s">
        <v>166</v>
      </c>
      <c r="D699" t="s">
        <v>4236</v>
      </c>
      <c r="E699">
        <v>87</v>
      </c>
      <c r="F699">
        <v>10</v>
      </c>
      <c r="G699">
        <v>76</v>
      </c>
      <c r="H699">
        <v>1</v>
      </c>
      <c r="I699">
        <v>0</v>
      </c>
      <c r="J699">
        <v>0</v>
      </c>
      <c r="K699">
        <v>0</v>
      </c>
      <c r="L699">
        <v>0</v>
      </c>
      <c r="M699">
        <v>0</v>
      </c>
      <c r="N699">
        <v>0</v>
      </c>
    </row>
    <row r="700" spans="1:14" x14ac:dyDescent="0.25">
      <c r="A700" t="s">
        <v>4934</v>
      </c>
      <c r="B700" t="s">
        <v>72</v>
      </c>
      <c r="C700" t="s">
        <v>167</v>
      </c>
      <c r="D700" t="s">
        <v>4236</v>
      </c>
      <c r="E700">
        <v>98</v>
      </c>
      <c r="F700">
        <v>19</v>
      </c>
      <c r="G700">
        <v>79</v>
      </c>
      <c r="H700">
        <v>0</v>
      </c>
      <c r="I700">
        <v>0</v>
      </c>
      <c r="J700">
        <v>0</v>
      </c>
      <c r="K700">
        <v>0</v>
      </c>
      <c r="L700">
        <v>0</v>
      </c>
      <c r="M700">
        <v>0</v>
      </c>
      <c r="N700">
        <v>0</v>
      </c>
    </row>
    <row r="701" spans="1:14" x14ac:dyDescent="0.25">
      <c r="A701" t="s">
        <v>4935</v>
      </c>
      <c r="B701" t="s">
        <v>72</v>
      </c>
      <c r="C701" t="s">
        <v>168</v>
      </c>
      <c r="D701" t="s">
        <v>4236</v>
      </c>
      <c r="E701">
        <v>275</v>
      </c>
      <c r="F701">
        <v>33</v>
      </c>
      <c r="G701">
        <v>236</v>
      </c>
      <c r="H701">
        <v>3</v>
      </c>
      <c r="I701">
        <v>3</v>
      </c>
      <c r="J701">
        <v>0</v>
      </c>
      <c r="K701">
        <v>0</v>
      </c>
      <c r="L701">
        <v>0</v>
      </c>
      <c r="M701">
        <v>0</v>
      </c>
      <c r="N701">
        <v>0</v>
      </c>
    </row>
    <row r="702" spans="1:14" x14ac:dyDescent="0.25">
      <c r="A702" t="s">
        <v>4936</v>
      </c>
      <c r="B702" t="s">
        <v>72</v>
      </c>
      <c r="C702" t="s">
        <v>169</v>
      </c>
      <c r="D702" t="s">
        <v>4236</v>
      </c>
      <c r="E702">
        <v>173</v>
      </c>
      <c r="F702">
        <v>22</v>
      </c>
      <c r="G702">
        <v>149</v>
      </c>
      <c r="H702">
        <v>1</v>
      </c>
      <c r="I702">
        <v>1</v>
      </c>
      <c r="J702">
        <v>0</v>
      </c>
      <c r="K702">
        <v>0</v>
      </c>
      <c r="L702">
        <v>0</v>
      </c>
      <c r="M702">
        <v>0</v>
      </c>
      <c r="N702">
        <v>0</v>
      </c>
    </row>
    <row r="703" spans="1:14" x14ac:dyDescent="0.25">
      <c r="A703" t="s">
        <v>4937</v>
      </c>
      <c r="B703" t="s">
        <v>72</v>
      </c>
      <c r="C703" t="s">
        <v>170</v>
      </c>
      <c r="D703" t="s">
        <v>4236</v>
      </c>
      <c r="E703">
        <v>121</v>
      </c>
      <c r="F703">
        <v>21</v>
      </c>
      <c r="G703">
        <v>98</v>
      </c>
      <c r="H703">
        <v>0</v>
      </c>
      <c r="I703">
        <v>2</v>
      </c>
      <c r="J703">
        <v>0</v>
      </c>
      <c r="K703">
        <v>0</v>
      </c>
      <c r="L703">
        <v>0</v>
      </c>
      <c r="M703">
        <v>0</v>
      </c>
      <c r="N703">
        <v>0</v>
      </c>
    </row>
    <row r="704" spans="1:14" x14ac:dyDescent="0.25">
      <c r="A704" t="s">
        <v>4938</v>
      </c>
      <c r="B704" t="s">
        <v>72</v>
      </c>
      <c r="C704" t="s">
        <v>171</v>
      </c>
      <c r="D704" t="s">
        <v>4236</v>
      </c>
      <c r="E704">
        <v>387</v>
      </c>
      <c r="F704">
        <v>68</v>
      </c>
      <c r="G704">
        <v>315</v>
      </c>
      <c r="H704">
        <v>3</v>
      </c>
      <c r="I704">
        <v>1</v>
      </c>
      <c r="J704">
        <v>0</v>
      </c>
      <c r="K704">
        <v>0</v>
      </c>
      <c r="L704">
        <v>0</v>
      </c>
      <c r="M704">
        <v>0</v>
      </c>
      <c r="N704">
        <v>0</v>
      </c>
    </row>
    <row r="705" spans="1:14" x14ac:dyDescent="0.25">
      <c r="A705" t="s">
        <v>4939</v>
      </c>
      <c r="B705" t="s">
        <v>72</v>
      </c>
      <c r="C705" t="s">
        <v>172</v>
      </c>
      <c r="D705" t="s">
        <v>4236</v>
      </c>
      <c r="E705">
        <v>156</v>
      </c>
      <c r="F705">
        <v>26</v>
      </c>
      <c r="G705">
        <v>127</v>
      </c>
      <c r="H705">
        <v>3</v>
      </c>
      <c r="I705">
        <v>0</v>
      </c>
      <c r="J705">
        <v>0</v>
      </c>
      <c r="K705">
        <v>0</v>
      </c>
      <c r="L705">
        <v>0</v>
      </c>
      <c r="M705">
        <v>0</v>
      </c>
      <c r="N705">
        <v>0</v>
      </c>
    </row>
    <row r="706" spans="1:14" x14ac:dyDescent="0.25">
      <c r="A706" t="s">
        <v>4940</v>
      </c>
      <c r="B706" t="s">
        <v>72</v>
      </c>
      <c r="C706" t="s">
        <v>246</v>
      </c>
      <c r="D706" t="s">
        <v>4236</v>
      </c>
      <c r="E706">
        <v>7</v>
      </c>
      <c r="F706">
        <v>0</v>
      </c>
      <c r="G706">
        <v>7</v>
      </c>
      <c r="H706">
        <v>0</v>
      </c>
      <c r="I706">
        <v>0</v>
      </c>
      <c r="J706">
        <v>0</v>
      </c>
      <c r="K706">
        <v>0</v>
      </c>
      <c r="L706">
        <v>0</v>
      </c>
      <c r="M706">
        <v>0</v>
      </c>
      <c r="N706">
        <v>0</v>
      </c>
    </row>
    <row r="707" spans="1:14" x14ac:dyDescent="0.25">
      <c r="A707" t="s">
        <v>4941</v>
      </c>
      <c r="B707" t="s">
        <v>72</v>
      </c>
      <c r="C707" t="s">
        <v>173</v>
      </c>
      <c r="D707" t="s">
        <v>4236</v>
      </c>
      <c r="E707">
        <v>135</v>
      </c>
      <c r="F707">
        <v>3</v>
      </c>
      <c r="G707">
        <v>127</v>
      </c>
      <c r="H707">
        <v>4</v>
      </c>
      <c r="I707">
        <v>1</v>
      </c>
      <c r="J707">
        <v>0</v>
      </c>
      <c r="K707">
        <v>0</v>
      </c>
      <c r="L707">
        <v>0</v>
      </c>
      <c r="M707">
        <v>0</v>
      </c>
      <c r="N707">
        <v>0</v>
      </c>
    </row>
    <row r="708" spans="1:14" x14ac:dyDescent="0.25">
      <c r="A708" t="s">
        <v>4942</v>
      </c>
      <c r="B708" t="s">
        <v>72</v>
      </c>
      <c r="C708" t="s">
        <v>174</v>
      </c>
      <c r="D708" t="s">
        <v>4236</v>
      </c>
      <c r="E708">
        <v>497</v>
      </c>
      <c r="F708">
        <v>30</v>
      </c>
      <c r="G708">
        <v>454</v>
      </c>
      <c r="H708">
        <v>11</v>
      </c>
      <c r="I708">
        <v>2</v>
      </c>
      <c r="J708">
        <v>0</v>
      </c>
      <c r="K708">
        <v>0</v>
      </c>
      <c r="L708">
        <v>0</v>
      </c>
      <c r="M708">
        <v>0</v>
      </c>
      <c r="N708">
        <v>0</v>
      </c>
    </row>
    <row r="709" spans="1:14" x14ac:dyDescent="0.25">
      <c r="A709" t="s">
        <v>4943</v>
      </c>
      <c r="B709" t="s">
        <v>72</v>
      </c>
      <c r="C709" t="s">
        <v>175</v>
      </c>
      <c r="D709" t="s">
        <v>4236</v>
      </c>
      <c r="E709">
        <v>146</v>
      </c>
      <c r="F709">
        <v>11</v>
      </c>
      <c r="G709">
        <v>127</v>
      </c>
      <c r="H709">
        <v>3</v>
      </c>
      <c r="I709">
        <v>5</v>
      </c>
      <c r="J709">
        <v>0</v>
      </c>
      <c r="K709">
        <v>0</v>
      </c>
      <c r="L709">
        <v>0</v>
      </c>
      <c r="M709">
        <v>0</v>
      </c>
      <c r="N709">
        <v>0</v>
      </c>
    </row>
    <row r="710" spans="1:14" x14ac:dyDescent="0.25">
      <c r="A710" t="s">
        <v>4944</v>
      </c>
      <c r="B710" t="s">
        <v>72</v>
      </c>
      <c r="C710" t="s">
        <v>176</v>
      </c>
      <c r="D710" t="s">
        <v>4236</v>
      </c>
      <c r="E710">
        <v>495</v>
      </c>
      <c r="F710">
        <v>54</v>
      </c>
      <c r="G710">
        <v>429</v>
      </c>
      <c r="H710">
        <v>10</v>
      </c>
      <c r="I710">
        <v>2</v>
      </c>
      <c r="J710">
        <v>0</v>
      </c>
      <c r="K710">
        <v>0</v>
      </c>
      <c r="L710">
        <v>0</v>
      </c>
      <c r="M710">
        <v>0</v>
      </c>
      <c r="N710">
        <v>0</v>
      </c>
    </row>
    <row r="711" spans="1:14" x14ac:dyDescent="0.25">
      <c r="A711" t="s">
        <v>4945</v>
      </c>
      <c r="B711" t="s">
        <v>72</v>
      </c>
      <c r="C711" t="s">
        <v>177</v>
      </c>
      <c r="D711" t="s">
        <v>4236</v>
      </c>
      <c r="E711">
        <v>173</v>
      </c>
      <c r="F711">
        <v>33</v>
      </c>
      <c r="G711">
        <v>136</v>
      </c>
      <c r="H711">
        <v>4</v>
      </c>
      <c r="I711">
        <v>0</v>
      </c>
      <c r="J711">
        <v>0</v>
      </c>
      <c r="K711">
        <v>0</v>
      </c>
      <c r="L711">
        <v>0</v>
      </c>
      <c r="M711">
        <v>0</v>
      </c>
      <c r="N711">
        <v>0</v>
      </c>
    </row>
    <row r="712" spans="1:14" x14ac:dyDescent="0.25">
      <c r="A712" t="s">
        <v>4946</v>
      </c>
      <c r="B712" t="s">
        <v>72</v>
      </c>
      <c r="C712" t="s">
        <v>178</v>
      </c>
      <c r="D712" t="s">
        <v>4236</v>
      </c>
      <c r="E712">
        <v>126</v>
      </c>
      <c r="F712">
        <v>22</v>
      </c>
      <c r="G712">
        <v>101</v>
      </c>
      <c r="H712">
        <v>1</v>
      </c>
      <c r="I712">
        <v>2</v>
      </c>
      <c r="J712">
        <v>0</v>
      </c>
      <c r="K712">
        <v>0</v>
      </c>
      <c r="L712">
        <v>0</v>
      </c>
      <c r="M712">
        <v>0</v>
      </c>
      <c r="N712">
        <v>0</v>
      </c>
    </row>
    <row r="713" spans="1:14" x14ac:dyDescent="0.25">
      <c r="A713" t="s">
        <v>4947</v>
      </c>
      <c r="B713" t="s">
        <v>72</v>
      </c>
      <c r="C713" t="s">
        <v>179</v>
      </c>
      <c r="D713" t="s">
        <v>4236</v>
      </c>
      <c r="E713">
        <v>122</v>
      </c>
      <c r="F713">
        <v>14</v>
      </c>
      <c r="G713">
        <v>105</v>
      </c>
      <c r="H713">
        <v>2</v>
      </c>
      <c r="I713">
        <v>1</v>
      </c>
      <c r="J713">
        <v>0</v>
      </c>
      <c r="K713">
        <v>0</v>
      </c>
      <c r="L713">
        <v>0</v>
      </c>
      <c r="M713">
        <v>0</v>
      </c>
      <c r="N713">
        <v>0</v>
      </c>
    </row>
    <row r="714" spans="1:14" x14ac:dyDescent="0.25">
      <c r="A714" t="s">
        <v>4948</v>
      </c>
      <c r="B714" t="s">
        <v>72</v>
      </c>
      <c r="C714" t="s">
        <v>180</v>
      </c>
      <c r="D714" t="s">
        <v>4236</v>
      </c>
      <c r="E714">
        <v>107</v>
      </c>
      <c r="F714">
        <v>8</v>
      </c>
      <c r="G714">
        <v>98</v>
      </c>
      <c r="H714">
        <v>1</v>
      </c>
      <c r="I714">
        <v>0</v>
      </c>
      <c r="J714">
        <v>0</v>
      </c>
      <c r="K714">
        <v>0</v>
      </c>
      <c r="L714">
        <v>0</v>
      </c>
      <c r="M714">
        <v>0</v>
      </c>
      <c r="N714">
        <v>0</v>
      </c>
    </row>
    <row r="715" spans="1:14" x14ac:dyDescent="0.25">
      <c r="A715" t="s">
        <v>4949</v>
      </c>
      <c r="B715" t="s">
        <v>72</v>
      </c>
      <c r="C715" t="s">
        <v>181</v>
      </c>
      <c r="D715" t="s">
        <v>4236</v>
      </c>
      <c r="E715">
        <v>181</v>
      </c>
      <c r="F715">
        <v>20</v>
      </c>
      <c r="G715">
        <v>156</v>
      </c>
      <c r="H715">
        <v>5</v>
      </c>
      <c r="I715">
        <v>0</v>
      </c>
      <c r="J715">
        <v>0</v>
      </c>
      <c r="K715">
        <v>0</v>
      </c>
      <c r="L715">
        <v>0</v>
      </c>
      <c r="M715">
        <v>0</v>
      </c>
      <c r="N715">
        <v>0</v>
      </c>
    </row>
    <row r="716" spans="1:14" x14ac:dyDescent="0.25">
      <c r="A716" t="s">
        <v>4950</v>
      </c>
      <c r="B716" t="s">
        <v>72</v>
      </c>
      <c r="C716" t="s">
        <v>182</v>
      </c>
      <c r="D716" t="s">
        <v>4236</v>
      </c>
      <c r="E716">
        <v>94</v>
      </c>
      <c r="F716">
        <v>10</v>
      </c>
      <c r="G716">
        <v>82</v>
      </c>
      <c r="H716">
        <v>1</v>
      </c>
      <c r="I716">
        <v>1</v>
      </c>
      <c r="J716">
        <v>0</v>
      </c>
      <c r="K716">
        <v>0</v>
      </c>
      <c r="L716">
        <v>0</v>
      </c>
      <c r="M716">
        <v>0</v>
      </c>
      <c r="N716">
        <v>0</v>
      </c>
    </row>
    <row r="717" spans="1:14" x14ac:dyDescent="0.25">
      <c r="A717" t="s">
        <v>4951</v>
      </c>
      <c r="B717" t="s">
        <v>72</v>
      </c>
      <c r="C717" t="s">
        <v>183</v>
      </c>
      <c r="D717" t="s">
        <v>4236</v>
      </c>
      <c r="E717">
        <v>187</v>
      </c>
      <c r="F717">
        <v>23</v>
      </c>
      <c r="G717">
        <v>158</v>
      </c>
      <c r="H717">
        <v>5</v>
      </c>
      <c r="I717">
        <v>1</v>
      </c>
      <c r="J717">
        <v>0</v>
      </c>
      <c r="K717">
        <v>0</v>
      </c>
      <c r="L717">
        <v>0</v>
      </c>
      <c r="M717">
        <v>0</v>
      </c>
      <c r="N717">
        <v>0</v>
      </c>
    </row>
    <row r="718" spans="1:14" x14ac:dyDescent="0.25">
      <c r="A718" t="s">
        <v>4952</v>
      </c>
      <c r="B718" t="s">
        <v>72</v>
      </c>
      <c r="C718" t="s">
        <v>184</v>
      </c>
      <c r="D718" t="s">
        <v>4236</v>
      </c>
      <c r="E718">
        <v>166</v>
      </c>
      <c r="F718">
        <v>11</v>
      </c>
      <c r="G718">
        <v>149</v>
      </c>
      <c r="H718">
        <v>4</v>
      </c>
      <c r="I718">
        <v>2</v>
      </c>
      <c r="J718">
        <v>0</v>
      </c>
      <c r="K718">
        <v>0</v>
      </c>
      <c r="L718">
        <v>0</v>
      </c>
      <c r="M718">
        <v>0</v>
      </c>
      <c r="N718">
        <v>0</v>
      </c>
    </row>
    <row r="719" spans="1:14" x14ac:dyDescent="0.25">
      <c r="A719" t="s">
        <v>4953</v>
      </c>
      <c r="B719" t="s">
        <v>72</v>
      </c>
      <c r="C719" t="s">
        <v>185</v>
      </c>
      <c r="D719" t="s">
        <v>4236</v>
      </c>
      <c r="E719">
        <v>164</v>
      </c>
      <c r="F719">
        <v>34</v>
      </c>
      <c r="G719">
        <v>126</v>
      </c>
      <c r="H719">
        <v>2</v>
      </c>
      <c r="I719">
        <v>2</v>
      </c>
      <c r="J719">
        <v>0</v>
      </c>
      <c r="K719">
        <v>0</v>
      </c>
      <c r="L719">
        <v>0</v>
      </c>
      <c r="M719">
        <v>0</v>
      </c>
      <c r="N719">
        <v>0</v>
      </c>
    </row>
    <row r="720" spans="1:14" x14ac:dyDescent="0.25">
      <c r="A720" t="s">
        <v>4954</v>
      </c>
      <c r="B720" t="s">
        <v>72</v>
      </c>
      <c r="C720" t="s">
        <v>186</v>
      </c>
      <c r="D720" t="s">
        <v>4236</v>
      </c>
      <c r="E720">
        <v>21</v>
      </c>
      <c r="F720">
        <v>0</v>
      </c>
      <c r="G720">
        <v>21</v>
      </c>
      <c r="H720">
        <v>0</v>
      </c>
      <c r="I720">
        <v>0</v>
      </c>
      <c r="J720">
        <v>0</v>
      </c>
      <c r="K720">
        <v>0</v>
      </c>
      <c r="L720">
        <v>0</v>
      </c>
      <c r="M720">
        <v>0</v>
      </c>
      <c r="N720">
        <v>0</v>
      </c>
    </row>
    <row r="721" spans="1:14" x14ac:dyDescent="0.25">
      <c r="A721" t="s">
        <v>4955</v>
      </c>
      <c r="B721" t="s">
        <v>72</v>
      </c>
      <c r="C721" t="s">
        <v>187</v>
      </c>
      <c r="D721" t="s">
        <v>4236</v>
      </c>
      <c r="E721">
        <v>163</v>
      </c>
      <c r="F721">
        <v>12</v>
      </c>
      <c r="G721">
        <v>146</v>
      </c>
      <c r="H721">
        <v>3</v>
      </c>
      <c r="I721">
        <v>2</v>
      </c>
      <c r="J721">
        <v>0</v>
      </c>
      <c r="K721">
        <v>0</v>
      </c>
      <c r="L721">
        <v>0</v>
      </c>
      <c r="M721">
        <v>0</v>
      </c>
      <c r="N721">
        <v>0</v>
      </c>
    </row>
    <row r="722" spans="1:14" x14ac:dyDescent="0.25">
      <c r="A722" t="s">
        <v>4956</v>
      </c>
      <c r="B722" t="s">
        <v>72</v>
      </c>
      <c r="C722" t="s">
        <v>188</v>
      </c>
      <c r="D722" t="s">
        <v>4236</v>
      </c>
      <c r="E722">
        <v>152</v>
      </c>
      <c r="F722">
        <v>6</v>
      </c>
      <c r="G722">
        <v>140</v>
      </c>
      <c r="H722">
        <v>3</v>
      </c>
      <c r="I722">
        <v>3</v>
      </c>
      <c r="J722">
        <v>0</v>
      </c>
      <c r="K722">
        <v>0</v>
      </c>
      <c r="L722">
        <v>0</v>
      </c>
      <c r="M722">
        <v>0</v>
      </c>
      <c r="N722">
        <v>0</v>
      </c>
    </row>
    <row r="723" spans="1:14" x14ac:dyDescent="0.25">
      <c r="A723" t="s">
        <v>4957</v>
      </c>
      <c r="B723" t="s">
        <v>72</v>
      </c>
      <c r="C723" t="s">
        <v>189</v>
      </c>
      <c r="D723" t="s">
        <v>4236</v>
      </c>
      <c r="E723">
        <v>106</v>
      </c>
      <c r="F723">
        <v>11</v>
      </c>
      <c r="G723">
        <v>93</v>
      </c>
      <c r="H723">
        <v>1</v>
      </c>
      <c r="I723">
        <v>1</v>
      </c>
      <c r="J723">
        <v>0</v>
      </c>
      <c r="K723">
        <v>0</v>
      </c>
      <c r="L723">
        <v>0</v>
      </c>
      <c r="M723">
        <v>0</v>
      </c>
      <c r="N723">
        <v>0</v>
      </c>
    </row>
    <row r="724" spans="1:14" x14ac:dyDescent="0.25">
      <c r="A724" t="s">
        <v>4958</v>
      </c>
      <c r="B724" t="s">
        <v>72</v>
      </c>
      <c r="C724" t="s">
        <v>190</v>
      </c>
      <c r="D724" t="s">
        <v>4236</v>
      </c>
      <c r="E724">
        <v>265</v>
      </c>
      <c r="F724">
        <v>38</v>
      </c>
      <c r="G724">
        <v>220</v>
      </c>
      <c r="H724">
        <v>6</v>
      </c>
      <c r="I724">
        <v>1</v>
      </c>
      <c r="J724">
        <v>0</v>
      </c>
      <c r="K724">
        <v>0</v>
      </c>
      <c r="L724">
        <v>0</v>
      </c>
      <c r="M724">
        <v>0</v>
      </c>
      <c r="N724">
        <v>0</v>
      </c>
    </row>
    <row r="725" spans="1:14" x14ac:dyDescent="0.25">
      <c r="A725" t="s">
        <v>4959</v>
      </c>
      <c r="B725" t="s">
        <v>72</v>
      </c>
      <c r="C725" t="s">
        <v>191</v>
      </c>
      <c r="D725" t="s">
        <v>4236</v>
      </c>
      <c r="E725">
        <v>170</v>
      </c>
      <c r="F725">
        <v>37</v>
      </c>
      <c r="G725">
        <v>130</v>
      </c>
      <c r="H725">
        <v>2</v>
      </c>
      <c r="I725">
        <v>1</v>
      </c>
      <c r="J725">
        <v>0</v>
      </c>
      <c r="K725">
        <v>0</v>
      </c>
      <c r="L725">
        <v>0</v>
      </c>
      <c r="M725">
        <v>0</v>
      </c>
      <c r="N725">
        <v>0</v>
      </c>
    </row>
    <row r="726" spans="1:14" x14ac:dyDescent="0.25">
      <c r="A726" t="s">
        <v>4960</v>
      </c>
      <c r="B726" t="s">
        <v>72</v>
      </c>
      <c r="C726" t="s">
        <v>192</v>
      </c>
      <c r="D726" t="s">
        <v>4236</v>
      </c>
      <c r="E726">
        <v>83</v>
      </c>
      <c r="F726">
        <v>11</v>
      </c>
      <c r="G726">
        <v>69</v>
      </c>
      <c r="H726">
        <v>2</v>
      </c>
      <c r="I726">
        <v>1</v>
      </c>
      <c r="J726">
        <v>0</v>
      </c>
      <c r="K726">
        <v>0</v>
      </c>
      <c r="L726">
        <v>0</v>
      </c>
      <c r="M726">
        <v>0</v>
      </c>
      <c r="N726">
        <v>0</v>
      </c>
    </row>
    <row r="727" spans="1:14" x14ac:dyDescent="0.25">
      <c r="A727" t="s">
        <v>4961</v>
      </c>
      <c r="B727" t="s">
        <v>72</v>
      </c>
      <c r="C727" t="s">
        <v>193</v>
      </c>
      <c r="D727" t="s">
        <v>4236</v>
      </c>
      <c r="E727">
        <v>146</v>
      </c>
      <c r="F727">
        <v>30</v>
      </c>
      <c r="G727">
        <v>114</v>
      </c>
      <c r="H727">
        <v>1</v>
      </c>
      <c r="I727">
        <v>1</v>
      </c>
      <c r="J727">
        <v>0</v>
      </c>
      <c r="K727">
        <v>0</v>
      </c>
      <c r="L727">
        <v>0</v>
      </c>
      <c r="M727">
        <v>0</v>
      </c>
      <c r="N727">
        <v>0</v>
      </c>
    </row>
    <row r="728" spans="1:14" x14ac:dyDescent="0.25">
      <c r="A728" t="s">
        <v>4962</v>
      </c>
      <c r="B728" t="s">
        <v>72</v>
      </c>
      <c r="C728" t="s">
        <v>194</v>
      </c>
      <c r="D728" t="s">
        <v>4236</v>
      </c>
      <c r="E728">
        <v>307</v>
      </c>
      <c r="F728">
        <v>46</v>
      </c>
      <c r="G728">
        <v>254</v>
      </c>
      <c r="H728">
        <v>6</v>
      </c>
      <c r="I728">
        <v>1</v>
      </c>
      <c r="J728">
        <v>0</v>
      </c>
      <c r="K728">
        <v>0</v>
      </c>
      <c r="L728">
        <v>0</v>
      </c>
      <c r="M728">
        <v>0</v>
      </c>
      <c r="N728">
        <v>0</v>
      </c>
    </row>
    <row r="729" spans="1:14" x14ac:dyDescent="0.25">
      <c r="A729" t="s">
        <v>4963</v>
      </c>
      <c r="B729" t="s">
        <v>72</v>
      </c>
      <c r="C729" t="s">
        <v>195</v>
      </c>
      <c r="D729" t="s">
        <v>4236</v>
      </c>
      <c r="E729">
        <v>210</v>
      </c>
      <c r="F729">
        <v>25</v>
      </c>
      <c r="G729">
        <v>182</v>
      </c>
      <c r="H729">
        <v>2</v>
      </c>
      <c r="I729">
        <v>1</v>
      </c>
      <c r="J729">
        <v>0</v>
      </c>
      <c r="K729">
        <v>0</v>
      </c>
      <c r="L729">
        <v>0</v>
      </c>
      <c r="M729">
        <v>0</v>
      </c>
      <c r="N729">
        <v>0</v>
      </c>
    </row>
    <row r="730" spans="1:14" x14ac:dyDescent="0.25">
      <c r="A730" t="s">
        <v>4964</v>
      </c>
      <c r="B730" t="s">
        <v>72</v>
      </c>
      <c r="C730" t="s">
        <v>196</v>
      </c>
      <c r="D730" t="s">
        <v>4236</v>
      </c>
      <c r="E730">
        <v>77</v>
      </c>
      <c r="F730">
        <v>15</v>
      </c>
      <c r="G730">
        <v>59</v>
      </c>
      <c r="H730">
        <v>3</v>
      </c>
      <c r="I730">
        <v>0</v>
      </c>
      <c r="J730">
        <v>0</v>
      </c>
      <c r="K730">
        <v>0</v>
      </c>
      <c r="L730">
        <v>0</v>
      </c>
      <c r="M730">
        <v>0</v>
      </c>
      <c r="N730">
        <v>0</v>
      </c>
    </row>
    <row r="731" spans="1:14" x14ac:dyDescent="0.25">
      <c r="A731" t="s">
        <v>4965</v>
      </c>
      <c r="B731" t="s">
        <v>72</v>
      </c>
      <c r="C731" t="s">
        <v>197</v>
      </c>
      <c r="D731" t="s">
        <v>4236</v>
      </c>
      <c r="E731">
        <v>141</v>
      </c>
      <c r="F731">
        <v>22</v>
      </c>
      <c r="G731">
        <v>117</v>
      </c>
      <c r="H731">
        <v>0</v>
      </c>
      <c r="I731">
        <v>2</v>
      </c>
      <c r="J731">
        <v>0</v>
      </c>
      <c r="K731">
        <v>0</v>
      </c>
      <c r="L731">
        <v>0</v>
      </c>
      <c r="M731">
        <v>0</v>
      </c>
      <c r="N731">
        <v>0</v>
      </c>
    </row>
    <row r="732" spans="1:14" x14ac:dyDescent="0.25">
      <c r="A732" t="s">
        <v>4966</v>
      </c>
      <c r="B732" t="s">
        <v>72</v>
      </c>
      <c r="C732" t="s">
        <v>198</v>
      </c>
      <c r="D732" t="s">
        <v>4236</v>
      </c>
      <c r="E732">
        <v>125</v>
      </c>
      <c r="F732">
        <v>29</v>
      </c>
      <c r="G732">
        <v>94</v>
      </c>
      <c r="H732">
        <v>1</v>
      </c>
      <c r="I732">
        <v>1</v>
      </c>
      <c r="J732">
        <v>0</v>
      </c>
      <c r="K732">
        <v>0</v>
      </c>
      <c r="L732">
        <v>0</v>
      </c>
      <c r="M732">
        <v>0</v>
      </c>
      <c r="N732">
        <v>0</v>
      </c>
    </row>
    <row r="733" spans="1:14" x14ac:dyDescent="0.25">
      <c r="A733" t="s">
        <v>4967</v>
      </c>
      <c r="B733" t="s">
        <v>72</v>
      </c>
      <c r="C733" t="s">
        <v>199</v>
      </c>
      <c r="D733" t="s">
        <v>4236</v>
      </c>
      <c r="E733">
        <v>230</v>
      </c>
      <c r="F733">
        <v>13</v>
      </c>
      <c r="G733">
        <v>207</v>
      </c>
      <c r="H733">
        <v>8</v>
      </c>
      <c r="I733">
        <v>2</v>
      </c>
      <c r="J733">
        <v>0</v>
      </c>
      <c r="K733">
        <v>0</v>
      </c>
      <c r="L733">
        <v>0</v>
      </c>
      <c r="M733">
        <v>0</v>
      </c>
      <c r="N733">
        <v>0</v>
      </c>
    </row>
    <row r="734" spans="1:14" x14ac:dyDescent="0.25">
      <c r="A734" t="s">
        <v>4968</v>
      </c>
      <c r="B734" t="s">
        <v>72</v>
      </c>
      <c r="C734" t="s">
        <v>200</v>
      </c>
      <c r="D734" t="s">
        <v>4236</v>
      </c>
      <c r="E734">
        <v>67</v>
      </c>
      <c r="F734">
        <v>9</v>
      </c>
      <c r="G734">
        <v>56</v>
      </c>
      <c r="H734">
        <v>2</v>
      </c>
      <c r="I734">
        <v>0</v>
      </c>
      <c r="J734">
        <v>0</v>
      </c>
      <c r="K734">
        <v>0</v>
      </c>
      <c r="L734">
        <v>0</v>
      </c>
      <c r="M734">
        <v>0</v>
      </c>
      <c r="N734">
        <v>0</v>
      </c>
    </row>
    <row r="735" spans="1:14" x14ac:dyDescent="0.25">
      <c r="A735" t="s">
        <v>4969</v>
      </c>
      <c r="B735" t="s">
        <v>72</v>
      </c>
      <c r="C735" t="s">
        <v>201</v>
      </c>
      <c r="D735" t="s">
        <v>4236</v>
      </c>
      <c r="E735">
        <v>494</v>
      </c>
      <c r="F735">
        <v>66</v>
      </c>
      <c r="G735">
        <v>418</v>
      </c>
      <c r="H735">
        <v>9</v>
      </c>
      <c r="I735">
        <v>1</v>
      </c>
      <c r="J735">
        <v>0</v>
      </c>
      <c r="K735">
        <v>0</v>
      </c>
      <c r="L735">
        <v>0</v>
      </c>
      <c r="M735">
        <v>0</v>
      </c>
      <c r="N735">
        <v>0</v>
      </c>
    </row>
    <row r="736" spans="1:14" x14ac:dyDescent="0.25">
      <c r="A736" t="s">
        <v>4970</v>
      </c>
      <c r="B736" t="s">
        <v>72</v>
      </c>
      <c r="C736" t="s">
        <v>202</v>
      </c>
      <c r="D736" t="s">
        <v>4236</v>
      </c>
      <c r="E736">
        <v>241</v>
      </c>
      <c r="F736">
        <v>29</v>
      </c>
      <c r="G736">
        <v>209</v>
      </c>
      <c r="H736">
        <v>2</v>
      </c>
      <c r="I736">
        <v>1</v>
      </c>
      <c r="J736">
        <v>0</v>
      </c>
      <c r="K736">
        <v>0</v>
      </c>
      <c r="L736">
        <v>0</v>
      </c>
      <c r="M736">
        <v>0</v>
      </c>
      <c r="N736">
        <v>0</v>
      </c>
    </row>
    <row r="737" spans="1:14" x14ac:dyDescent="0.25">
      <c r="A737" t="s">
        <v>4971</v>
      </c>
      <c r="B737" t="s">
        <v>72</v>
      </c>
      <c r="C737" t="s">
        <v>203</v>
      </c>
      <c r="D737" t="s">
        <v>4236</v>
      </c>
      <c r="E737">
        <v>123</v>
      </c>
      <c r="F737">
        <v>20</v>
      </c>
      <c r="G737">
        <v>101</v>
      </c>
      <c r="H737">
        <v>2</v>
      </c>
      <c r="I737">
        <v>0</v>
      </c>
      <c r="J737">
        <v>0</v>
      </c>
      <c r="K737">
        <v>0</v>
      </c>
      <c r="L737">
        <v>0</v>
      </c>
      <c r="M737">
        <v>0</v>
      </c>
      <c r="N737">
        <v>0</v>
      </c>
    </row>
    <row r="738" spans="1:14" x14ac:dyDescent="0.25">
      <c r="A738" t="s">
        <v>4972</v>
      </c>
      <c r="B738" t="s">
        <v>72</v>
      </c>
      <c r="C738" t="s">
        <v>204</v>
      </c>
      <c r="D738" t="s">
        <v>4236</v>
      </c>
      <c r="E738">
        <v>96</v>
      </c>
      <c r="F738">
        <v>15</v>
      </c>
      <c r="G738">
        <v>79</v>
      </c>
      <c r="H738">
        <v>1</v>
      </c>
      <c r="I738">
        <v>1</v>
      </c>
      <c r="J738">
        <v>0</v>
      </c>
      <c r="K738">
        <v>0</v>
      </c>
      <c r="L738">
        <v>0</v>
      </c>
      <c r="M738">
        <v>0</v>
      </c>
      <c r="N738">
        <v>0</v>
      </c>
    </row>
    <row r="739" spans="1:14" x14ac:dyDescent="0.25">
      <c r="A739" t="s">
        <v>4973</v>
      </c>
      <c r="B739" t="s">
        <v>72</v>
      </c>
      <c r="C739" t="s">
        <v>205</v>
      </c>
      <c r="D739" t="s">
        <v>4236</v>
      </c>
      <c r="E739">
        <v>414</v>
      </c>
      <c r="F739">
        <v>67</v>
      </c>
      <c r="G739">
        <v>334</v>
      </c>
      <c r="H739">
        <v>9</v>
      </c>
      <c r="I739">
        <v>4</v>
      </c>
      <c r="J739">
        <v>0</v>
      </c>
      <c r="K739">
        <v>0</v>
      </c>
      <c r="L739">
        <v>0</v>
      </c>
      <c r="M739">
        <v>0</v>
      </c>
      <c r="N739">
        <v>0</v>
      </c>
    </row>
    <row r="740" spans="1:14" x14ac:dyDescent="0.25">
      <c r="A740" t="s">
        <v>4974</v>
      </c>
      <c r="B740" t="s">
        <v>72</v>
      </c>
      <c r="C740" t="s">
        <v>206</v>
      </c>
      <c r="D740" t="s">
        <v>4236</v>
      </c>
      <c r="E740">
        <v>98</v>
      </c>
      <c r="F740">
        <v>20</v>
      </c>
      <c r="G740">
        <v>76</v>
      </c>
      <c r="H740">
        <v>0</v>
      </c>
      <c r="I740">
        <v>2</v>
      </c>
      <c r="J740">
        <v>0</v>
      </c>
      <c r="K740">
        <v>0</v>
      </c>
      <c r="L740">
        <v>0</v>
      </c>
      <c r="M740">
        <v>0</v>
      </c>
      <c r="N740">
        <v>0</v>
      </c>
    </row>
    <row r="741" spans="1:14" x14ac:dyDescent="0.25">
      <c r="A741" t="s">
        <v>4975</v>
      </c>
      <c r="B741" t="s">
        <v>72</v>
      </c>
      <c r="C741" t="s">
        <v>207</v>
      </c>
      <c r="D741" t="s">
        <v>4236</v>
      </c>
      <c r="E741">
        <v>1179</v>
      </c>
      <c r="F741">
        <v>179</v>
      </c>
      <c r="G741">
        <v>987</v>
      </c>
      <c r="H741">
        <v>11</v>
      </c>
      <c r="I741">
        <v>2</v>
      </c>
      <c r="J741">
        <v>0</v>
      </c>
      <c r="K741">
        <v>0</v>
      </c>
      <c r="L741">
        <v>0</v>
      </c>
      <c r="M741">
        <v>0</v>
      </c>
      <c r="N741">
        <v>0</v>
      </c>
    </row>
    <row r="742" spans="1:14" x14ac:dyDescent="0.25">
      <c r="A742" t="s">
        <v>4976</v>
      </c>
      <c r="B742" t="s">
        <v>72</v>
      </c>
      <c r="C742" t="s">
        <v>208</v>
      </c>
      <c r="D742" t="s">
        <v>4236</v>
      </c>
      <c r="E742">
        <v>182</v>
      </c>
      <c r="F742">
        <v>12</v>
      </c>
      <c r="G742">
        <v>165</v>
      </c>
      <c r="H742">
        <v>4</v>
      </c>
      <c r="I742">
        <v>1</v>
      </c>
      <c r="J742">
        <v>0</v>
      </c>
      <c r="K742">
        <v>0</v>
      </c>
      <c r="L742">
        <v>0</v>
      </c>
      <c r="M742">
        <v>0</v>
      </c>
      <c r="N742">
        <v>0</v>
      </c>
    </row>
    <row r="743" spans="1:14" x14ac:dyDescent="0.25">
      <c r="A743" t="s">
        <v>4977</v>
      </c>
      <c r="B743" t="s">
        <v>72</v>
      </c>
      <c r="C743" t="s">
        <v>209</v>
      </c>
      <c r="D743" t="s">
        <v>4236</v>
      </c>
      <c r="E743">
        <v>168</v>
      </c>
      <c r="F743">
        <v>17</v>
      </c>
      <c r="G743">
        <v>148</v>
      </c>
      <c r="H743">
        <v>3</v>
      </c>
      <c r="I743">
        <v>0</v>
      </c>
      <c r="J743">
        <v>0</v>
      </c>
      <c r="K743">
        <v>0</v>
      </c>
      <c r="L743">
        <v>0</v>
      </c>
      <c r="M743">
        <v>0</v>
      </c>
      <c r="N743">
        <v>0</v>
      </c>
    </row>
    <row r="744" spans="1:14" x14ac:dyDescent="0.25">
      <c r="A744" t="s">
        <v>4978</v>
      </c>
      <c r="B744" t="s">
        <v>72</v>
      </c>
      <c r="C744" t="s">
        <v>210</v>
      </c>
      <c r="D744" t="s">
        <v>4236</v>
      </c>
      <c r="E744">
        <v>181</v>
      </c>
      <c r="F744">
        <v>6</v>
      </c>
      <c r="G744">
        <v>170</v>
      </c>
      <c r="H744">
        <v>2</v>
      </c>
      <c r="I744">
        <v>3</v>
      </c>
      <c r="J744">
        <v>0</v>
      </c>
      <c r="K744">
        <v>0</v>
      </c>
      <c r="L744">
        <v>0</v>
      </c>
      <c r="M744">
        <v>0</v>
      </c>
      <c r="N744">
        <v>0</v>
      </c>
    </row>
    <row r="745" spans="1:14" x14ac:dyDescent="0.25">
      <c r="A745" t="s">
        <v>4979</v>
      </c>
      <c r="B745" t="s">
        <v>72</v>
      </c>
      <c r="C745" t="s">
        <v>211</v>
      </c>
      <c r="D745" t="s">
        <v>4236</v>
      </c>
      <c r="E745">
        <v>105</v>
      </c>
      <c r="F745">
        <v>15</v>
      </c>
      <c r="G745">
        <v>88</v>
      </c>
      <c r="H745">
        <v>2</v>
      </c>
      <c r="I745">
        <v>0</v>
      </c>
      <c r="J745">
        <v>0</v>
      </c>
      <c r="K745">
        <v>0</v>
      </c>
      <c r="L745">
        <v>0</v>
      </c>
      <c r="M745">
        <v>0</v>
      </c>
      <c r="N745">
        <v>0</v>
      </c>
    </row>
    <row r="746" spans="1:14" x14ac:dyDescent="0.25">
      <c r="A746" t="s">
        <v>4980</v>
      </c>
      <c r="B746" t="s">
        <v>72</v>
      </c>
      <c r="C746" t="s">
        <v>212</v>
      </c>
      <c r="D746" t="s">
        <v>4236</v>
      </c>
      <c r="E746">
        <v>125</v>
      </c>
      <c r="F746">
        <v>21</v>
      </c>
      <c r="G746">
        <v>97</v>
      </c>
      <c r="H746">
        <v>4</v>
      </c>
      <c r="I746">
        <v>3</v>
      </c>
      <c r="J746">
        <v>0</v>
      </c>
      <c r="K746">
        <v>0</v>
      </c>
      <c r="L746">
        <v>0</v>
      </c>
      <c r="M746">
        <v>0</v>
      </c>
      <c r="N746">
        <v>0</v>
      </c>
    </row>
    <row r="747" spans="1:14" x14ac:dyDescent="0.25">
      <c r="A747" t="s">
        <v>4981</v>
      </c>
      <c r="B747" t="s">
        <v>72</v>
      </c>
      <c r="C747" t="s">
        <v>213</v>
      </c>
      <c r="D747" t="s">
        <v>4236</v>
      </c>
      <c r="E747">
        <v>75</v>
      </c>
      <c r="F747">
        <v>10</v>
      </c>
      <c r="G747">
        <v>64</v>
      </c>
      <c r="H747">
        <v>1</v>
      </c>
      <c r="I747">
        <v>0</v>
      </c>
      <c r="J747">
        <v>0</v>
      </c>
      <c r="K747">
        <v>0</v>
      </c>
      <c r="L747">
        <v>0</v>
      </c>
      <c r="M747">
        <v>0</v>
      </c>
      <c r="N747">
        <v>0</v>
      </c>
    </row>
    <row r="748" spans="1:14" x14ac:dyDescent="0.25">
      <c r="A748" t="s">
        <v>4982</v>
      </c>
      <c r="B748" t="s">
        <v>72</v>
      </c>
      <c r="C748" t="s">
        <v>214</v>
      </c>
      <c r="D748" t="s">
        <v>4236</v>
      </c>
      <c r="E748">
        <v>131</v>
      </c>
      <c r="F748">
        <v>11</v>
      </c>
      <c r="G748">
        <v>117</v>
      </c>
      <c r="H748">
        <v>3</v>
      </c>
      <c r="I748">
        <v>0</v>
      </c>
      <c r="J748">
        <v>0</v>
      </c>
      <c r="K748">
        <v>0</v>
      </c>
      <c r="L748">
        <v>0</v>
      </c>
      <c r="M748">
        <v>0</v>
      </c>
      <c r="N748">
        <v>0</v>
      </c>
    </row>
    <row r="749" spans="1:14" x14ac:dyDescent="0.25">
      <c r="A749" t="s">
        <v>4983</v>
      </c>
      <c r="B749" t="s">
        <v>72</v>
      </c>
      <c r="C749" t="s">
        <v>215</v>
      </c>
      <c r="D749" t="s">
        <v>4236</v>
      </c>
      <c r="E749">
        <v>184</v>
      </c>
      <c r="F749">
        <v>31</v>
      </c>
      <c r="G749">
        <v>149</v>
      </c>
      <c r="H749">
        <v>4</v>
      </c>
      <c r="I749">
        <v>0</v>
      </c>
      <c r="J749">
        <v>0</v>
      </c>
      <c r="K749">
        <v>0</v>
      </c>
      <c r="L749">
        <v>0</v>
      </c>
      <c r="M749">
        <v>0</v>
      </c>
      <c r="N749">
        <v>0</v>
      </c>
    </row>
    <row r="750" spans="1:14" x14ac:dyDescent="0.25">
      <c r="A750" t="s">
        <v>4984</v>
      </c>
      <c r="B750" t="s">
        <v>72</v>
      </c>
      <c r="C750" t="s">
        <v>216</v>
      </c>
      <c r="D750" t="s">
        <v>4236</v>
      </c>
      <c r="E750">
        <v>212</v>
      </c>
      <c r="F750">
        <v>33</v>
      </c>
      <c r="G750">
        <v>173</v>
      </c>
      <c r="H750">
        <v>6</v>
      </c>
      <c r="I750">
        <v>0</v>
      </c>
      <c r="J750">
        <v>0</v>
      </c>
      <c r="K750">
        <v>0</v>
      </c>
      <c r="L750">
        <v>0</v>
      </c>
      <c r="M750">
        <v>0</v>
      </c>
      <c r="N750">
        <v>0</v>
      </c>
    </row>
    <row r="751" spans="1:14" x14ac:dyDescent="0.25">
      <c r="A751" t="s">
        <v>4985</v>
      </c>
      <c r="B751" t="s">
        <v>72</v>
      </c>
      <c r="C751" t="s">
        <v>217</v>
      </c>
      <c r="D751" t="s">
        <v>4236</v>
      </c>
      <c r="E751">
        <v>92</v>
      </c>
      <c r="F751">
        <v>10</v>
      </c>
      <c r="G751">
        <v>77</v>
      </c>
      <c r="H751">
        <v>2</v>
      </c>
      <c r="I751">
        <v>3</v>
      </c>
      <c r="J751">
        <v>0</v>
      </c>
      <c r="K751">
        <v>0</v>
      </c>
      <c r="L751">
        <v>0</v>
      </c>
      <c r="M751">
        <v>0</v>
      </c>
      <c r="N751">
        <v>0</v>
      </c>
    </row>
    <row r="752" spans="1:14" x14ac:dyDescent="0.25">
      <c r="A752" t="s">
        <v>4986</v>
      </c>
      <c r="B752" t="s">
        <v>72</v>
      </c>
      <c r="C752" t="s">
        <v>218</v>
      </c>
      <c r="D752" t="s">
        <v>4236</v>
      </c>
      <c r="E752">
        <v>195</v>
      </c>
      <c r="F752">
        <v>18</v>
      </c>
      <c r="G752">
        <v>173</v>
      </c>
      <c r="H752">
        <v>4</v>
      </c>
      <c r="I752">
        <v>0</v>
      </c>
      <c r="J752">
        <v>0</v>
      </c>
      <c r="K752">
        <v>0</v>
      </c>
      <c r="L752">
        <v>0</v>
      </c>
      <c r="M752">
        <v>0</v>
      </c>
      <c r="N752">
        <v>0</v>
      </c>
    </row>
    <row r="753" spans="1:14" x14ac:dyDescent="0.25">
      <c r="A753" t="s">
        <v>4987</v>
      </c>
      <c r="B753" t="s">
        <v>72</v>
      </c>
      <c r="C753" t="s">
        <v>219</v>
      </c>
      <c r="D753" t="s">
        <v>4236</v>
      </c>
      <c r="E753">
        <v>230</v>
      </c>
      <c r="F753">
        <v>32</v>
      </c>
      <c r="G753">
        <v>194</v>
      </c>
      <c r="H753">
        <v>3</v>
      </c>
      <c r="I753">
        <v>1</v>
      </c>
      <c r="J753">
        <v>0</v>
      </c>
      <c r="K753">
        <v>0</v>
      </c>
      <c r="L753">
        <v>0</v>
      </c>
      <c r="M753">
        <v>0</v>
      </c>
      <c r="N753">
        <v>0</v>
      </c>
    </row>
    <row r="754" spans="1:14" x14ac:dyDescent="0.25">
      <c r="A754" t="s">
        <v>4988</v>
      </c>
      <c r="B754" t="s">
        <v>72</v>
      </c>
      <c r="C754" t="s">
        <v>220</v>
      </c>
      <c r="D754" t="s">
        <v>4236</v>
      </c>
      <c r="E754">
        <v>147</v>
      </c>
      <c r="F754">
        <v>23</v>
      </c>
      <c r="G754">
        <v>121</v>
      </c>
      <c r="H754">
        <v>3</v>
      </c>
      <c r="I754">
        <v>0</v>
      </c>
      <c r="J754">
        <v>0</v>
      </c>
      <c r="K754">
        <v>0</v>
      </c>
      <c r="L754">
        <v>0</v>
      </c>
      <c r="M754">
        <v>0</v>
      </c>
      <c r="N754">
        <v>0</v>
      </c>
    </row>
    <row r="755" spans="1:14" x14ac:dyDescent="0.25">
      <c r="A755" t="s">
        <v>4989</v>
      </c>
      <c r="B755" t="s">
        <v>72</v>
      </c>
      <c r="C755" t="s">
        <v>221</v>
      </c>
      <c r="D755" t="s">
        <v>4236</v>
      </c>
      <c r="E755">
        <v>390</v>
      </c>
      <c r="F755">
        <v>77</v>
      </c>
      <c r="G755">
        <v>303</v>
      </c>
      <c r="H755">
        <v>6</v>
      </c>
      <c r="I755">
        <v>4</v>
      </c>
      <c r="J755">
        <v>0</v>
      </c>
      <c r="K755">
        <v>0</v>
      </c>
      <c r="L755">
        <v>0</v>
      </c>
      <c r="M755">
        <v>0</v>
      </c>
      <c r="N755">
        <v>0</v>
      </c>
    </row>
    <row r="756" spans="1:14" x14ac:dyDescent="0.25">
      <c r="A756" t="s">
        <v>4990</v>
      </c>
      <c r="B756" t="s">
        <v>72</v>
      </c>
      <c r="C756" t="s">
        <v>222</v>
      </c>
      <c r="D756" t="s">
        <v>4236</v>
      </c>
      <c r="E756">
        <v>139</v>
      </c>
      <c r="F756">
        <v>13</v>
      </c>
      <c r="G756">
        <v>124</v>
      </c>
      <c r="H756">
        <v>1</v>
      </c>
      <c r="I756">
        <v>1</v>
      </c>
      <c r="J756">
        <v>0</v>
      </c>
      <c r="K756">
        <v>0</v>
      </c>
      <c r="L756">
        <v>0</v>
      </c>
      <c r="M756">
        <v>0</v>
      </c>
      <c r="N756">
        <v>0</v>
      </c>
    </row>
    <row r="757" spans="1:14" x14ac:dyDescent="0.25">
      <c r="A757" t="s">
        <v>4991</v>
      </c>
      <c r="B757" t="s">
        <v>72</v>
      </c>
      <c r="C757" t="s">
        <v>223</v>
      </c>
      <c r="D757" t="s">
        <v>4236</v>
      </c>
      <c r="E757">
        <v>308</v>
      </c>
      <c r="F757">
        <v>32</v>
      </c>
      <c r="G757">
        <v>269</v>
      </c>
      <c r="H757">
        <v>3</v>
      </c>
      <c r="I757">
        <v>4</v>
      </c>
      <c r="J757">
        <v>0</v>
      </c>
      <c r="K757">
        <v>0</v>
      </c>
      <c r="L757">
        <v>0</v>
      </c>
      <c r="M757">
        <v>0</v>
      </c>
      <c r="N757">
        <v>0</v>
      </c>
    </row>
    <row r="758" spans="1:14" x14ac:dyDescent="0.25">
      <c r="A758" t="s">
        <v>4992</v>
      </c>
      <c r="B758" t="s">
        <v>72</v>
      </c>
      <c r="C758" t="s">
        <v>224</v>
      </c>
      <c r="D758" t="s">
        <v>4236</v>
      </c>
      <c r="E758">
        <v>631</v>
      </c>
      <c r="F758">
        <v>86</v>
      </c>
      <c r="G758">
        <v>533</v>
      </c>
      <c r="H758">
        <v>8</v>
      </c>
      <c r="I758">
        <v>4</v>
      </c>
      <c r="J758">
        <v>0</v>
      </c>
      <c r="K758">
        <v>0</v>
      </c>
      <c r="L758">
        <v>0</v>
      </c>
      <c r="M758">
        <v>0</v>
      </c>
      <c r="N758">
        <v>0</v>
      </c>
    </row>
    <row r="759" spans="1:14" x14ac:dyDescent="0.25">
      <c r="A759" t="s">
        <v>4993</v>
      </c>
      <c r="B759" t="s">
        <v>72</v>
      </c>
      <c r="C759" t="s">
        <v>225</v>
      </c>
      <c r="D759" t="s">
        <v>4236</v>
      </c>
      <c r="E759">
        <v>92</v>
      </c>
      <c r="F759">
        <v>20</v>
      </c>
      <c r="G759">
        <v>70</v>
      </c>
      <c r="H759">
        <v>2</v>
      </c>
      <c r="I759">
        <v>0</v>
      </c>
      <c r="J759">
        <v>0</v>
      </c>
      <c r="K759">
        <v>0</v>
      </c>
      <c r="L759">
        <v>0</v>
      </c>
      <c r="M759">
        <v>0</v>
      </c>
      <c r="N759">
        <v>0</v>
      </c>
    </row>
    <row r="760" spans="1:14" x14ac:dyDescent="0.25">
      <c r="A760" t="s">
        <v>4994</v>
      </c>
      <c r="B760" t="s">
        <v>72</v>
      </c>
      <c r="C760" t="s">
        <v>226</v>
      </c>
      <c r="D760" t="s">
        <v>4236</v>
      </c>
      <c r="E760">
        <v>82</v>
      </c>
      <c r="F760">
        <v>14</v>
      </c>
      <c r="G760">
        <v>66</v>
      </c>
      <c r="H760">
        <v>2</v>
      </c>
      <c r="I760">
        <v>0</v>
      </c>
      <c r="J760">
        <v>0</v>
      </c>
      <c r="K760">
        <v>0</v>
      </c>
      <c r="L760">
        <v>0</v>
      </c>
      <c r="M760">
        <v>0</v>
      </c>
      <c r="N760">
        <v>0</v>
      </c>
    </row>
    <row r="761" spans="1:14" x14ac:dyDescent="0.25">
      <c r="A761" t="s">
        <v>4995</v>
      </c>
      <c r="B761" t="s">
        <v>72</v>
      </c>
      <c r="C761" t="s">
        <v>227</v>
      </c>
      <c r="D761" t="s">
        <v>4236</v>
      </c>
      <c r="E761">
        <v>185</v>
      </c>
      <c r="F761">
        <v>26</v>
      </c>
      <c r="G761">
        <v>158</v>
      </c>
      <c r="H761">
        <v>0</v>
      </c>
      <c r="I761">
        <v>1</v>
      </c>
      <c r="J761">
        <v>0</v>
      </c>
      <c r="K761">
        <v>0</v>
      </c>
      <c r="L761">
        <v>0</v>
      </c>
      <c r="M761">
        <v>0</v>
      </c>
      <c r="N761">
        <v>0</v>
      </c>
    </row>
    <row r="762" spans="1:14" x14ac:dyDescent="0.25">
      <c r="A762" t="s">
        <v>4996</v>
      </c>
      <c r="B762" t="s">
        <v>72</v>
      </c>
      <c r="C762" t="s">
        <v>228</v>
      </c>
      <c r="D762" t="s">
        <v>4236</v>
      </c>
      <c r="E762">
        <v>426</v>
      </c>
      <c r="F762">
        <v>76</v>
      </c>
      <c r="G762">
        <v>345</v>
      </c>
      <c r="H762">
        <v>4</v>
      </c>
      <c r="I762">
        <v>1</v>
      </c>
      <c r="J762">
        <v>0</v>
      </c>
      <c r="K762">
        <v>0</v>
      </c>
      <c r="L762">
        <v>0</v>
      </c>
      <c r="M762">
        <v>0</v>
      </c>
      <c r="N762">
        <v>0</v>
      </c>
    </row>
    <row r="763" spans="1:14" x14ac:dyDescent="0.25">
      <c r="A763" t="s">
        <v>4997</v>
      </c>
      <c r="B763" t="s">
        <v>72</v>
      </c>
      <c r="C763" t="s">
        <v>229</v>
      </c>
      <c r="D763" t="s">
        <v>4236</v>
      </c>
      <c r="E763">
        <v>129</v>
      </c>
      <c r="F763">
        <v>20</v>
      </c>
      <c r="G763">
        <v>109</v>
      </c>
      <c r="H763">
        <v>0</v>
      </c>
      <c r="I763">
        <v>0</v>
      </c>
      <c r="J763">
        <v>0</v>
      </c>
      <c r="K763">
        <v>0</v>
      </c>
      <c r="L763">
        <v>0</v>
      </c>
      <c r="M763">
        <v>0</v>
      </c>
      <c r="N763">
        <v>0</v>
      </c>
    </row>
    <row r="764" spans="1:14" x14ac:dyDescent="0.25">
      <c r="A764" t="s">
        <v>4998</v>
      </c>
      <c r="B764" t="s">
        <v>72</v>
      </c>
      <c r="C764" t="s">
        <v>230</v>
      </c>
      <c r="D764" t="s">
        <v>4236</v>
      </c>
      <c r="E764">
        <v>185</v>
      </c>
      <c r="F764">
        <v>25</v>
      </c>
      <c r="G764">
        <v>155</v>
      </c>
      <c r="H764">
        <v>4</v>
      </c>
      <c r="I764">
        <v>1</v>
      </c>
      <c r="J764">
        <v>0</v>
      </c>
      <c r="K764">
        <v>0</v>
      </c>
      <c r="L764">
        <v>0</v>
      </c>
      <c r="M764">
        <v>0</v>
      </c>
      <c r="N764">
        <v>0</v>
      </c>
    </row>
    <row r="765" spans="1:14" x14ac:dyDescent="0.25">
      <c r="A765" t="s">
        <v>4999</v>
      </c>
      <c r="B765" t="s">
        <v>72</v>
      </c>
      <c r="C765" t="s">
        <v>231</v>
      </c>
      <c r="D765" t="s">
        <v>4236</v>
      </c>
      <c r="E765">
        <v>172</v>
      </c>
      <c r="F765">
        <v>24</v>
      </c>
      <c r="G765">
        <v>148</v>
      </c>
      <c r="H765">
        <v>0</v>
      </c>
      <c r="I765">
        <v>0</v>
      </c>
      <c r="J765">
        <v>0</v>
      </c>
      <c r="K765">
        <v>0</v>
      </c>
      <c r="L765">
        <v>0</v>
      </c>
      <c r="M765">
        <v>0</v>
      </c>
      <c r="N765">
        <v>0</v>
      </c>
    </row>
    <row r="766" spans="1:14" x14ac:dyDescent="0.25">
      <c r="A766" t="s">
        <v>5000</v>
      </c>
      <c r="B766" t="s">
        <v>72</v>
      </c>
      <c r="C766" t="s">
        <v>232</v>
      </c>
      <c r="D766" t="s">
        <v>4236</v>
      </c>
      <c r="E766">
        <v>100</v>
      </c>
      <c r="F766">
        <v>5</v>
      </c>
      <c r="G766">
        <v>91</v>
      </c>
      <c r="H766">
        <v>2</v>
      </c>
      <c r="I766">
        <v>2</v>
      </c>
      <c r="J766">
        <v>0</v>
      </c>
      <c r="K766">
        <v>0</v>
      </c>
      <c r="L766">
        <v>0</v>
      </c>
      <c r="M766">
        <v>0</v>
      </c>
      <c r="N766">
        <v>0</v>
      </c>
    </row>
    <row r="767" spans="1:14" x14ac:dyDescent="0.25">
      <c r="A767" t="s">
        <v>5001</v>
      </c>
      <c r="B767" t="s">
        <v>72</v>
      </c>
      <c r="C767" t="s">
        <v>233</v>
      </c>
      <c r="D767" t="s">
        <v>4236</v>
      </c>
      <c r="E767">
        <v>322</v>
      </c>
      <c r="F767">
        <v>59</v>
      </c>
      <c r="G767">
        <v>260</v>
      </c>
      <c r="H767">
        <v>2</v>
      </c>
      <c r="I767">
        <v>1</v>
      </c>
      <c r="J767">
        <v>0</v>
      </c>
      <c r="K767">
        <v>0</v>
      </c>
      <c r="L767">
        <v>0</v>
      </c>
      <c r="M767">
        <v>0</v>
      </c>
      <c r="N767">
        <v>0</v>
      </c>
    </row>
    <row r="768" spans="1:14" x14ac:dyDescent="0.25">
      <c r="A768" t="s">
        <v>5002</v>
      </c>
      <c r="B768" t="s">
        <v>72</v>
      </c>
      <c r="C768" t="s">
        <v>234</v>
      </c>
      <c r="D768" t="s">
        <v>4236</v>
      </c>
      <c r="E768">
        <v>143</v>
      </c>
      <c r="F768">
        <v>27</v>
      </c>
      <c r="G768">
        <v>115</v>
      </c>
      <c r="H768">
        <v>1</v>
      </c>
      <c r="I768">
        <v>0</v>
      </c>
      <c r="J768">
        <v>0</v>
      </c>
      <c r="K768">
        <v>0</v>
      </c>
      <c r="L768">
        <v>0</v>
      </c>
      <c r="M768">
        <v>0</v>
      </c>
      <c r="N768">
        <v>0</v>
      </c>
    </row>
    <row r="769" spans="1:14" x14ac:dyDescent="0.25">
      <c r="A769" t="s">
        <v>5003</v>
      </c>
      <c r="B769" t="s">
        <v>72</v>
      </c>
      <c r="C769" t="s">
        <v>82</v>
      </c>
      <c r="D769" t="s">
        <v>4238</v>
      </c>
      <c r="E769">
        <v>15</v>
      </c>
      <c r="F769">
        <v>1</v>
      </c>
      <c r="G769">
        <v>13</v>
      </c>
      <c r="H769">
        <v>1</v>
      </c>
      <c r="I769">
        <v>0</v>
      </c>
      <c r="J769">
        <v>103</v>
      </c>
      <c r="K769">
        <v>0</v>
      </c>
      <c r="L769">
        <v>0</v>
      </c>
      <c r="M769">
        <v>0</v>
      </c>
      <c r="N769">
        <v>0</v>
      </c>
    </row>
    <row r="770" spans="1:14" x14ac:dyDescent="0.25">
      <c r="A770" t="s">
        <v>5004</v>
      </c>
      <c r="B770" t="s">
        <v>72</v>
      </c>
      <c r="C770" t="s">
        <v>83</v>
      </c>
      <c r="D770" t="s">
        <v>4238</v>
      </c>
      <c r="E770">
        <v>26</v>
      </c>
      <c r="F770">
        <v>4</v>
      </c>
      <c r="G770">
        <v>20</v>
      </c>
      <c r="H770">
        <v>2</v>
      </c>
      <c r="I770">
        <v>0</v>
      </c>
      <c r="J770">
        <v>240</v>
      </c>
      <c r="K770">
        <v>0</v>
      </c>
      <c r="L770">
        <v>0</v>
      </c>
      <c r="M770">
        <v>0</v>
      </c>
      <c r="N770">
        <v>0</v>
      </c>
    </row>
    <row r="771" spans="1:14" x14ac:dyDescent="0.25">
      <c r="A771" t="s">
        <v>5005</v>
      </c>
      <c r="B771" t="s">
        <v>72</v>
      </c>
      <c r="C771" t="s">
        <v>84</v>
      </c>
      <c r="D771" t="s">
        <v>4238</v>
      </c>
      <c r="E771">
        <v>8</v>
      </c>
      <c r="F771">
        <v>1</v>
      </c>
      <c r="G771">
        <v>7</v>
      </c>
      <c r="H771">
        <v>0</v>
      </c>
      <c r="I771">
        <v>0</v>
      </c>
      <c r="J771">
        <v>144</v>
      </c>
      <c r="K771">
        <v>0</v>
      </c>
      <c r="L771">
        <v>0</v>
      </c>
      <c r="M771">
        <v>0</v>
      </c>
      <c r="N771">
        <v>0</v>
      </c>
    </row>
    <row r="772" spans="1:14" x14ac:dyDescent="0.25">
      <c r="A772" t="s">
        <v>5006</v>
      </c>
      <c r="B772" t="s">
        <v>72</v>
      </c>
      <c r="C772" t="s">
        <v>85</v>
      </c>
      <c r="D772" t="s">
        <v>4238</v>
      </c>
      <c r="E772">
        <v>3</v>
      </c>
      <c r="F772">
        <v>0</v>
      </c>
      <c r="G772">
        <v>3</v>
      </c>
      <c r="H772">
        <v>0</v>
      </c>
      <c r="I772">
        <v>0</v>
      </c>
      <c r="J772">
        <v>119</v>
      </c>
      <c r="K772">
        <v>0</v>
      </c>
      <c r="L772">
        <v>0</v>
      </c>
      <c r="M772">
        <v>0</v>
      </c>
      <c r="N772">
        <v>0</v>
      </c>
    </row>
    <row r="773" spans="1:14" x14ac:dyDescent="0.25">
      <c r="A773" t="s">
        <v>5007</v>
      </c>
      <c r="B773" t="s">
        <v>72</v>
      </c>
      <c r="C773" t="s">
        <v>86</v>
      </c>
      <c r="D773" t="s">
        <v>4238</v>
      </c>
      <c r="E773">
        <v>9</v>
      </c>
      <c r="F773">
        <v>2</v>
      </c>
      <c r="G773">
        <v>7</v>
      </c>
      <c r="H773">
        <v>0</v>
      </c>
      <c r="I773">
        <v>0</v>
      </c>
      <c r="J773">
        <v>114</v>
      </c>
      <c r="K773">
        <v>0</v>
      </c>
      <c r="L773">
        <v>0</v>
      </c>
      <c r="M773">
        <v>0</v>
      </c>
      <c r="N773">
        <v>0</v>
      </c>
    </row>
    <row r="774" spans="1:14" x14ac:dyDescent="0.25">
      <c r="A774" t="s">
        <v>5008</v>
      </c>
      <c r="B774" t="s">
        <v>72</v>
      </c>
      <c r="C774" t="s">
        <v>87</v>
      </c>
      <c r="D774" t="s">
        <v>4238</v>
      </c>
      <c r="E774">
        <v>20</v>
      </c>
      <c r="F774">
        <v>0</v>
      </c>
      <c r="G774">
        <v>19</v>
      </c>
      <c r="H774">
        <v>1</v>
      </c>
      <c r="I774">
        <v>0</v>
      </c>
      <c r="J774">
        <v>255</v>
      </c>
      <c r="K774">
        <v>0</v>
      </c>
      <c r="L774">
        <v>0</v>
      </c>
      <c r="M774">
        <v>0</v>
      </c>
      <c r="N774">
        <v>0</v>
      </c>
    </row>
    <row r="775" spans="1:14" x14ac:dyDescent="0.25">
      <c r="A775" t="s">
        <v>5009</v>
      </c>
      <c r="B775" t="s">
        <v>72</v>
      </c>
      <c r="C775" t="s">
        <v>88</v>
      </c>
      <c r="D775" t="s">
        <v>4238</v>
      </c>
      <c r="E775">
        <v>28</v>
      </c>
      <c r="F775">
        <v>2</v>
      </c>
      <c r="G775">
        <v>26</v>
      </c>
      <c r="H775">
        <v>0</v>
      </c>
      <c r="I775">
        <v>0</v>
      </c>
      <c r="J775">
        <v>502</v>
      </c>
      <c r="K775">
        <v>0</v>
      </c>
      <c r="L775">
        <v>0</v>
      </c>
      <c r="M775">
        <v>0</v>
      </c>
      <c r="N775">
        <v>0</v>
      </c>
    </row>
    <row r="776" spans="1:14" x14ac:dyDescent="0.25">
      <c r="A776" t="s">
        <v>5010</v>
      </c>
      <c r="B776" t="s">
        <v>72</v>
      </c>
      <c r="C776" t="s">
        <v>89</v>
      </c>
      <c r="D776" t="s">
        <v>4238</v>
      </c>
      <c r="E776">
        <v>4</v>
      </c>
      <c r="F776">
        <v>2</v>
      </c>
      <c r="G776">
        <v>2</v>
      </c>
      <c r="H776">
        <v>0</v>
      </c>
      <c r="I776">
        <v>0</v>
      </c>
      <c r="J776">
        <v>83</v>
      </c>
      <c r="K776">
        <v>0</v>
      </c>
      <c r="L776">
        <v>0</v>
      </c>
      <c r="M776">
        <v>0</v>
      </c>
      <c r="N776">
        <v>0</v>
      </c>
    </row>
    <row r="777" spans="1:14" x14ac:dyDescent="0.25">
      <c r="A777" t="s">
        <v>5011</v>
      </c>
      <c r="B777" t="s">
        <v>72</v>
      </c>
      <c r="C777" t="s">
        <v>90</v>
      </c>
      <c r="D777" t="s">
        <v>4238</v>
      </c>
      <c r="E777">
        <v>7</v>
      </c>
      <c r="F777">
        <v>0</v>
      </c>
      <c r="G777">
        <v>7</v>
      </c>
      <c r="H777">
        <v>0</v>
      </c>
      <c r="I777">
        <v>0</v>
      </c>
      <c r="J777">
        <v>58</v>
      </c>
      <c r="K777">
        <v>0</v>
      </c>
      <c r="L777">
        <v>0</v>
      </c>
      <c r="M777">
        <v>0</v>
      </c>
      <c r="N777">
        <v>0</v>
      </c>
    </row>
    <row r="778" spans="1:14" x14ac:dyDescent="0.25">
      <c r="A778" t="s">
        <v>5012</v>
      </c>
      <c r="B778" t="s">
        <v>72</v>
      </c>
      <c r="C778" t="s">
        <v>91</v>
      </c>
      <c r="D778" t="s">
        <v>4238</v>
      </c>
      <c r="E778">
        <v>13</v>
      </c>
      <c r="F778">
        <v>5</v>
      </c>
      <c r="G778">
        <v>8</v>
      </c>
      <c r="H778">
        <v>0</v>
      </c>
      <c r="I778">
        <v>0</v>
      </c>
      <c r="J778">
        <v>141</v>
      </c>
      <c r="K778">
        <v>0</v>
      </c>
      <c r="L778">
        <v>0</v>
      </c>
      <c r="M778">
        <v>0</v>
      </c>
      <c r="N778">
        <v>0</v>
      </c>
    </row>
    <row r="779" spans="1:14" x14ac:dyDescent="0.25">
      <c r="A779" t="s">
        <v>5013</v>
      </c>
      <c r="B779" t="s">
        <v>72</v>
      </c>
      <c r="C779" t="s">
        <v>92</v>
      </c>
      <c r="D779" t="s">
        <v>4238</v>
      </c>
      <c r="E779">
        <v>4</v>
      </c>
      <c r="F779">
        <v>1</v>
      </c>
      <c r="G779">
        <v>3</v>
      </c>
      <c r="H779">
        <v>0</v>
      </c>
      <c r="I779">
        <v>0</v>
      </c>
      <c r="J779">
        <v>240</v>
      </c>
      <c r="K779">
        <v>0</v>
      </c>
      <c r="L779">
        <v>0</v>
      </c>
      <c r="M779">
        <v>0</v>
      </c>
      <c r="N779">
        <v>0</v>
      </c>
    </row>
    <row r="780" spans="1:14" x14ac:dyDescent="0.25">
      <c r="A780" t="s">
        <v>5014</v>
      </c>
      <c r="B780" t="s">
        <v>72</v>
      </c>
      <c r="C780" t="s">
        <v>93</v>
      </c>
      <c r="D780" t="s">
        <v>4238</v>
      </c>
      <c r="E780">
        <v>5</v>
      </c>
      <c r="F780">
        <v>2</v>
      </c>
      <c r="G780">
        <v>3</v>
      </c>
      <c r="H780">
        <v>0</v>
      </c>
      <c r="I780">
        <v>0</v>
      </c>
      <c r="J780">
        <v>135</v>
      </c>
      <c r="K780">
        <v>0</v>
      </c>
      <c r="L780">
        <v>0</v>
      </c>
      <c r="M780">
        <v>0</v>
      </c>
      <c r="N780">
        <v>0</v>
      </c>
    </row>
    <row r="781" spans="1:14" x14ac:dyDescent="0.25">
      <c r="A781" t="s">
        <v>5015</v>
      </c>
      <c r="B781" t="s">
        <v>72</v>
      </c>
      <c r="C781" t="s">
        <v>94</v>
      </c>
      <c r="D781" t="s">
        <v>4238</v>
      </c>
      <c r="E781">
        <v>16</v>
      </c>
      <c r="F781">
        <v>1</v>
      </c>
      <c r="G781">
        <v>15</v>
      </c>
      <c r="H781">
        <v>0</v>
      </c>
      <c r="I781">
        <v>0</v>
      </c>
      <c r="J781">
        <v>309</v>
      </c>
      <c r="K781">
        <v>0</v>
      </c>
      <c r="L781">
        <v>0</v>
      </c>
      <c r="M781">
        <v>0</v>
      </c>
      <c r="N781">
        <v>0</v>
      </c>
    </row>
    <row r="782" spans="1:14" x14ac:dyDescent="0.25">
      <c r="A782" t="s">
        <v>5016</v>
      </c>
      <c r="B782" t="s">
        <v>72</v>
      </c>
      <c r="C782" t="s">
        <v>95</v>
      </c>
      <c r="D782" t="s">
        <v>4238</v>
      </c>
      <c r="E782">
        <v>19</v>
      </c>
      <c r="F782">
        <v>5</v>
      </c>
      <c r="G782">
        <v>14</v>
      </c>
      <c r="H782">
        <v>0</v>
      </c>
      <c r="I782">
        <v>0</v>
      </c>
      <c r="J782">
        <v>161</v>
      </c>
      <c r="K782">
        <v>0</v>
      </c>
      <c r="L782">
        <v>0</v>
      </c>
      <c r="M782">
        <v>0</v>
      </c>
      <c r="N782">
        <v>0</v>
      </c>
    </row>
    <row r="783" spans="1:14" x14ac:dyDescent="0.25">
      <c r="A783" t="s">
        <v>5017</v>
      </c>
      <c r="B783" t="s">
        <v>72</v>
      </c>
      <c r="C783" t="s">
        <v>96</v>
      </c>
      <c r="D783" t="s">
        <v>4238</v>
      </c>
      <c r="E783">
        <v>3</v>
      </c>
      <c r="F783">
        <v>0</v>
      </c>
      <c r="G783">
        <v>3</v>
      </c>
      <c r="H783">
        <v>0</v>
      </c>
      <c r="I783">
        <v>0</v>
      </c>
      <c r="J783">
        <v>136</v>
      </c>
      <c r="K783">
        <v>0</v>
      </c>
      <c r="L783">
        <v>0</v>
      </c>
      <c r="M783">
        <v>0</v>
      </c>
      <c r="N783">
        <v>0</v>
      </c>
    </row>
    <row r="784" spans="1:14" x14ac:dyDescent="0.25">
      <c r="A784" t="s">
        <v>5018</v>
      </c>
      <c r="B784" t="s">
        <v>72</v>
      </c>
      <c r="C784" t="s">
        <v>97</v>
      </c>
      <c r="D784" t="s">
        <v>4238</v>
      </c>
      <c r="E784">
        <v>13</v>
      </c>
      <c r="F784">
        <v>1</v>
      </c>
      <c r="G784">
        <v>12</v>
      </c>
      <c r="H784">
        <v>0</v>
      </c>
      <c r="I784">
        <v>0</v>
      </c>
      <c r="J784">
        <v>271</v>
      </c>
      <c r="K784">
        <v>0</v>
      </c>
      <c r="L784">
        <v>0</v>
      </c>
      <c r="M784">
        <v>0</v>
      </c>
      <c r="N784">
        <v>0</v>
      </c>
    </row>
    <row r="785" spans="1:14" x14ac:dyDescent="0.25">
      <c r="A785" t="s">
        <v>5019</v>
      </c>
      <c r="B785" t="s">
        <v>72</v>
      </c>
      <c r="C785" t="s">
        <v>98</v>
      </c>
      <c r="D785" t="s">
        <v>4238</v>
      </c>
      <c r="E785">
        <v>25</v>
      </c>
      <c r="F785">
        <v>2</v>
      </c>
      <c r="G785">
        <v>22</v>
      </c>
      <c r="H785">
        <v>1</v>
      </c>
      <c r="I785">
        <v>0</v>
      </c>
      <c r="J785">
        <v>371</v>
      </c>
      <c r="K785">
        <v>0</v>
      </c>
      <c r="L785">
        <v>0</v>
      </c>
      <c r="M785">
        <v>0</v>
      </c>
      <c r="N785">
        <v>0</v>
      </c>
    </row>
    <row r="786" spans="1:14" x14ac:dyDescent="0.25">
      <c r="A786" t="s">
        <v>5020</v>
      </c>
      <c r="B786" t="s">
        <v>72</v>
      </c>
      <c r="C786" t="s">
        <v>99</v>
      </c>
      <c r="D786" t="s">
        <v>4238</v>
      </c>
      <c r="E786">
        <v>23</v>
      </c>
      <c r="F786">
        <v>1</v>
      </c>
      <c r="G786">
        <v>20</v>
      </c>
      <c r="H786">
        <v>2</v>
      </c>
      <c r="I786">
        <v>0</v>
      </c>
      <c r="J786">
        <v>440</v>
      </c>
      <c r="K786">
        <v>0</v>
      </c>
      <c r="L786">
        <v>0</v>
      </c>
      <c r="M786">
        <v>0</v>
      </c>
      <c r="N786">
        <v>0</v>
      </c>
    </row>
    <row r="787" spans="1:14" x14ac:dyDescent="0.25">
      <c r="A787" t="s">
        <v>5021</v>
      </c>
      <c r="B787" t="s">
        <v>72</v>
      </c>
      <c r="C787" t="s">
        <v>100</v>
      </c>
      <c r="D787" t="s">
        <v>4238</v>
      </c>
      <c r="E787">
        <v>6</v>
      </c>
      <c r="F787">
        <v>1</v>
      </c>
      <c r="G787">
        <v>5</v>
      </c>
      <c r="H787">
        <v>0</v>
      </c>
      <c r="I787">
        <v>0</v>
      </c>
      <c r="J787">
        <v>103</v>
      </c>
      <c r="K787">
        <v>0</v>
      </c>
      <c r="L787">
        <v>0</v>
      </c>
      <c r="M787">
        <v>0</v>
      </c>
      <c r="N787">
        <v>0</v>
      </c>
    </row>
    <row r="788" spans="1:14" x14ac:dyDescent="0.25">
      <c r="A788" t="s">
        <v>5022</v>
      </c>
      <c r="B788" t="s">
        <v>72</v>
      </c>
      <c r="C788" t="s">
        <v>101</v>
      </c>
      <c r="D788" t="s">
        <v>4238</v>
      </c>
      <c r="E788">
        <v>13</v>
      </c>
      <c r="F788">
        <v>2</v>
      </c>
      <c r="G788">
        <v>11</v>
      </c>
      <c r="H788">
        <v>0</v>
      </c>
      <c r="I788">
        <v>0</v>
      </c>
      <c r="J788">
        <v>126</v>
      </c>
      <c r="K788">
        <v>0</v>
      </c>
      <c r="L788">
        <v>0</v>
      </c>
      <c r="M788">
        <v>0</v>
      </c>
      <c r="N788">
        <v>0</v>
      </c>
    </row>
    <row r="789" spans="1:14" x14ac:dyDescent="0.25">
      <c r="A789" t="s">
        <v>5023</v>
      </c>
      <c r="B789" t="s">
        <v>72</v>
      </c>
      <c r="C789" t="s">
        <v>102</v>
      </c>
      <c r="D789" t="s">
        <v>4238</v>
      </c>
      <c r="E789">
        <v>20</v>
      </c>
      <c r="F789">
        <v>4</v>
      </c>
      <c r="G789">
        <v>16</v>
      </c>
      <c r="H789">
        <v>0</v>
      </c>
      <c r="I789">
        <v>0</v>
      </c>
      <c r="J789">
        <v>526</v>
      </c>
      <c r="K789">
        <v>0</v>
      </c>
      <c r="L789">
        <v>0</v>
      </c>
      <c r="M789">
        <v>0</v>
      </c>
      <c r="N789">
        <v>0</v>
      </c>
    </row>
    <row r="790" spans="1:14" x14ac:dyDescent="0.25">
      <c r="A790" t="s">
        <v>5024</v>
      </c>
      <c r="B790" t="s">
        <v>72</v>
      </c>
      <c r="C790" t="s">
        <v>103</v>
      </c>
      <c r="D790" t="s">
        <v>4238</v>
      </c>
      <c r="E790">
        <v>20</v>
      </c>
      <c r="F790">
        <v>2</v>
      </c>
      <c r="G790">
        <v>18</v>
      </c>
      <c r="H790">
        <v>0</v>
      </c>
      <c r="I790">
        <v>0</v>
      </c>
      <c r="J790">
        <v>119</v>
      </c>
      <c r="K790">
        <v>0</v>
      </c>
      <c r="L790">
        <v>0</v>
      </c>
      <c r="M790">
        <v>0</v>
      </c>
      <c r="N790">
        <v>0</v>
      </c>
    </row>
    <row r="791" spans="1:14" x14ac:dyDescent="0.25">
      <c r="A791" t="s">
        <v>5025</v>
      </c>
      <c r="B791" t="s">
        <v>72</v>
      </c>
      <c r="C791" t="s">
        <v>104</v>
      </c>
      <c r="D791" t="s">
        <v>4238</v>
      </c>
      <c r="E791">
        <v>13</v>
      </c>
      <c r="F791">
        <v>3</v>
      </c>
      <c r="G791">
        <v>10</v>
      </c>
      <c r="H791">
        <v>0</v>
      </c>
      <c r="I791">
        <v>0</v>
      </c>
      <c r="J791">
        <v>271</v>
      </c>
      <c r="K791">
        <v>0</v>
      </c>
      <c r="L791">
        <v>0</v>
      </c>
      <c r="M791">
        <v>0</v>
      </c>
      <c r="N791">
        <v>0</v>
      </c>
    </row>
    <row r="792" spans="1:14" x14ac:dyDescent="0.25">
      <c r="A792" t="s">
        <v>5026</v>
      </c>
      <c r="B792" t="s">
        <v>72</v>
      </c>
      <c r="C792" t="s">
        <v>105</v>
      </c>
      <c r="D792" t="s">
        <v>4238</v>
      </c>
      <c r="E792">
        <v>5</v>
      </c>
      <c r="F792">
        <v>1</v>
      </c>
      <c r="G792">
        <v>4</v>
      </c>
      <c r="H792">
        <v>0</v>
      </c>
      <c r="I792">
        <v>0</v>
      </c>
      <c r="J792">
        <v>210</v>
      </c>
      <c r="K792">
        <v>0</v>
      </c>
      <c r="L792">
        <v>0</v>
      </c>
      <c r="M792">
        <v>0</v>
      </c>
      <c r="N792">
        <v>0</v>
      </c>
    </row>
    <row r="793" spans="1:14" x14ac:dyDescent="0.25">
      <c r="A793" t="s">
        <v>5027</v>
      </c>
      <c r="B793" t="s">
        <v>72</v>
      </c>
      <c r="C793" t="s">
        <v>106</v>
      </c>
      <c r="D793" t="s">
        <v>4238</v>
      </c>
      <c r="E793">
        <v>10</v>
      </c>
      <c r="F793">
        <v>1</v>
      </c>
      <c r="G793">
        <v>9</v>
      </c>
      <c r="H793">
        <v>0</v>
      </c>
      <c r="I793">
        <v>0</v>
      </c>
      <c r="J793">
        <v>198</v>
      </c>
      <c r="K793">
        <v>0</v>
      </c>
      <c r="L793">
        <v>0</v>
      </c>
      <c r="M793">
        <v>0</v>
      </c>
      <c r="N793">
        <v>0</v>
      </c>
    </row>
    <row r="794" spans="1:14" x14ac:dyDescent="0.25">
      <c r="A794" t="s">
        <v>5028</v>
      </c>
      <c r="B794" t="s">
        <v>72</v>
      </c>
      <c r="C794" t="s">
        <v>107</v>
      </c>
      <c r="D794" t="s">
        <v>4238</v>
      </c>
      <c r="E794">
        <v>1</v>
      </c>
      <c r="F794">
        <v>0</v>
      </c>
      <c r="G794">
        <v>1</v>
      </c>
      <c r="H794">
        <v>0</v>
      </c>
      <c r="I794">
        <v>0</v>
      </c>
      <c r="J794">
        <v>6</v>
      </c>
      <c r="K794">
        <v>0</v>
      </c>
      <c r="L794">
        <v>0</v>
      </c>
      <c r="M794">
        <v>0</v>
      </c>
      <c r="N794">
        <v>0</v>
      </c>
    </row>
    <row r="795" spans="1:14" x14ac:dyDescent="0.25">
      <c r="A795" t="s">
        <v>5029</v>
      </c>
      <c r="B795" t="s">
        <v>72</v>
      </c>
      <c r="C795" t="s">
        <v>108</v>
      </c>
      <c r="D795" t="s">
        <v>4238</v>
      </c>
      <c r="E795">
        <v>8</v>
      </c>
      <c r="F795">
        <v>1</v>
      </c>
      <c r="G795">
        <v>7</v>
      </c>
      <c r="H795">
        <v>0</v>
      </c>
      <c r="I795">
        <v>0</v>
      </c>
      <c r="J795">
        <v>304</v>
      </c>
      <c r="K795">
        <v>0</v>
      </c>
      <c r="L795">
        <v>0</v>
      </c>
      <c r="M795">
        <v>0</v>
      </c>
      <c r="N795">
        <v>0</v>
      </c>
    </row>
    <row r="796" spans="1:14" x14ac:dyDescent="0.25">
      <c r="A796" t="s">
        <v>5030</v>
      </c>
      <c r="B796" t="s">
        <v>72</v>
      </c>
      <c r="C796" t="s">
        <v>109</v>
      </c>
      <c r="D796" t="s">
        <v>4238</v>
      </c>
      <c r="E796">
        <v>14</v>
      </c>
      <c r="F796">
        <v>0</v>
      </c>
      <c r="G796">
        <v>13</v>
      </c>
      <c r="H796">
        <v>0</v>
      </c>
      <c r="I796">
        <v>1</v>
      </c>
      <c r="J796">
        <v>201</v>
      </c>
      <c r="K796">
        <v>0</v>
      </c>
      <c r="L796">
        <v>0</v>
      </c>
      <c r="M796">
        <v>0</v>
      </c>
      <c r="N796">
        <v>0</v>
      </c>
    </row>
    <row r="797" spans="1:14" x14ac:dyDescent="0.25">
      <c r="A797" t="s">
        <v>5031</v>
      </c>
      <c r="B797" t="s">
        <v>72</v>
      </c>
      <c r="C797" t="s">
        <v>110</v>
      </c>
      <c r="D797" t="s">
        <v>4238</v>
      </c>
      <c r="E797">
        <v>28</v>
      </c>
      <c r="F797">
        <v>3</v>
      </c>
      <c r="G797">
        <v>24</v>
      </c>
      <c r="H797">
        <v>1</v>
      </c>
      <c r="I797">
        <v>0</v>
      </c>
      <c r="J797">
        <v>294</v>
      </c>
      <c r="K797">
        <v>0</v>
      </c>
      <c r="L797">
        <v>0</v>
      </c>
      <c r="M797">
        <v>0</v>
      </c>
      <c r="N797">
        <v>0</v>
      </c>
    </row>
    <row r="798" spans="1:14" x14ac:dyDescent="0.25">
      <c r="A798" t="s">
        <v>5032</v>
      </c>
      <c r="B798" t="s">
        <v>72</v>
      </c>
      <c r="C798" t="s">
        <v>111</v>
      </c>
      <c r="D798" t="s">
        <v>4238</v>
      </c>
      <c r="E798">
        <v>9</v>
      </c>
      <c r="F798">
        <v>3</v>
      </c>
      <c r="G798">
        <v>6</v>
      </c>
      <c r="H798">
        <v>0</v>
      </c>
      <c r="I798">
        <v>0</v>
      </c>
      <c r="J798">
        <v>104</v>
      </c>
      <c r="K798">
        <v>0</v>
      </c>
      <c r="L798">
        <v>0</v>
      </c>
      <c r="M798">
        <v>0</v>
      </c>
      <c r="N798">
        <v>0</v>
      </c>
    </row>
    <row r="799" spans="1:14" x14ac:dyDescent="0.25">
      <c r="A799" t="s">
        <v>5033</v>
      </c>
      <c r="B799" t="s">
        <v>72</v>
      </c>
      <c r="C799" t="s">
        <v>112</v>
      </c>
      <c r="D799" t="s">
        <v>4238</v>
      </c>
      <c r="E799">
        <v>4</v>
      </c>
      <c r="F799">
        <v>0</v>
      </c>
      <c r="G799">
        <v>4</v>
      </c>
      <c r="H799">
        <v>0</v>
      </c>
      <c r="I799">
        <v>0</v>
      </c>
      <c r="J799">
        <v>58</v>
      </c>
      <c r="K799">
        <v>0</v>
      </c>
      <c r="L799">
        <v>0</v>
      </c>
      <c r="M799">
        <v>0</v>
      </c>
      <c r="N799">
        <v>0</v>
      </c>
    </row>
    <row r="800" spans="1:14" x14ac:dyDescent="0.25">
      <c r="A800" t="s">
        <v>5034</v>
      </c>
      <c r="B800" t="s">
        <v>72</v>
      </c>
      <c r="C800" t="s">
        <v>113</v>
      </c>
      <c r="D800" t="s">
        <v>4238</v>
      </c>
      <c r="E800">
        <v>8</v>
      </c>
      <c r="F800">
        <v>0</v>
      </c>
      <c r="G800">
        <v>8</v>
      </c>
      <c r="H800">
        <v>0</v>
      </c>
      <c r="I800">
        <v>0</v>
      </c>
      <c r="J800">
        <v>128</v>
      </c>
      <c r="K800">
        <v>0</v>
      </c>
      <c r="L800">
        <v>0</v>
      </c>
      <c r="M800">
        <v>0</v>
      </c>
      <c r="N800">
        <v>0</v>
      </c>
    </row>
    <row r="801" spans="1:14" x14ac:dyDescent="0.25">
      <c r="A801" t="s">
        <v>5035</v>
      </c>
      <c r="B801" t="s">
        <v>72</v>
      </c>
      <c r="C801" t="s">
        <v>114</v>
      </c>
      <c r="D801" t="s">
        <v>4238</v>
      </c>
      <c r="E801">
        <v>20</v>
      </c>
      <c r="F801">
        <v>2</v>
      </c>
      <c r="G801">
        <v>18</v>
      </c>
      <c r="H801">
        <v>0</v>
      </c>
      <c r="I801">
        <v>0</v>
      </c>
      <c r="J801">
        <v>417</v>
      </c>
      <c r="K801">
        <v>0</v>
      </c>
      <c r="L801">
        <v>0</v>
      </c>
      <c r="M801">
        <v>0</v>
      </c>
      <c r="N801">
        <v>0</v>
      </c>
    </row>
    <row r="802" spans="1:14" x14ac:dyDescent="0.25">
      <c r="A802" t="s">
        <v>5036</v>
      </c>
      <c r="B802" t="s">
        <v>72</v>
      </c>
      <c r="C802" t="s">
        <v>115</v>
      </c>
      <c r="D802" t="s">
        <v>4238</v>
      </c>
      <c r="E802">
        <v>11</v>
      </c>
      <c r="F802">
        <v>2</v>
      </c>
      <c r="G802">
        <v>9</v>
      </c>
      <c r="H802">
        <v>0</v>
      </c>
      <c r="I802">
        <v>0</v>
      </c>
      <c r="J802">
        <v>452</v>
      </c>
      <c r="K802">
        <v>0</v>
      </c>
      <c r="L802">
        <v>0</v>
      </c>
      <c r="M802">
        <v>0</v>
      </c>
      <c r="N802">
        <v>0</v>
      </c>
    </row>
    <row r="803" spans="1:14" x14ac:dyDescent="0.25">
      <c r="A803" t="s">
        <v>5037</v>
      </c>
      <c r="B803" t="s">
        <v>72</v>
      </c>
      <c r="C803" t="s">
        <v>116</v>
      </c>
      <c r="D803" t="s">
        <v>4238</v>
      </c>
      <c r="E803">
        <v>19</v>
      </c>
      <c r="F803">
        <v>1</v>
      </c>
      <c r="G803">
        <v>18</v>
      </c>
      <c r="H803">
        <v>0</v>
      </c>
      <c r="I803">
        <v>0</v>
      </c>
      <c r="J803">
        <v>198</v>
      </c>
      <c r="K803">
        <v>0</v>
      </c>
      <c r="L803">
        <v>0</v>
      </c>
      <c r="M803">
        <v>0</v>
      </c>
      <c r="N803">
        <v>0</v>
      </c>
    </row>
    <row r="804" spans="1:14" x14ac:dyDescent="0.25">
      <c r="A804" t="s">
        <v>5038</v>
      </c>
      <c r="B804" t="s">
        <v>72</v>
      </c>
      <c r="C804" t="s">
        <v>117</v>
      </c>
      <c r="D804" t="s">
        <v>4238</v>
      </c>
      <c r="E804">
        <v>2</v>
      </c>
      <c r="F804">
        <v>0</v>
      </c>
      <c r="G804">
        <v>2</v>
      </c>
      <c r="H804">
        <v>0</v>
      </c>
      <c r="I804">
        <v>0</v>
      </c>
      <c r="J804">
        <v>212</v>
      </c>
      <c r="K804">
        <v>0</v>
      </c>
      <c r="L804">
        <v>0</v>
      </c>
      <c r="M804">
        <v>0</v>
      </c>
      <c r="N804">
        <v>0</v>
      </c>
    </row>
    <row r="805" spans="1:14" x14ac:dyDescent="0.25">
      <c r="A805" t="s">
        <v>5039</v>
      </c>
      <c r="B805" t="s">
        <v>72</v>
      </c>
      <c r="C805" t="s">
        <v>118</v>
      </c>
      <c r="D805" t="s">
        <v>4238</v>
      </c>
      <c r="E805">
        <v>7</v>
      </c>
      <c r="F805">
        <v>2</v>
      </c>
      <c r="G805">
        <v>5</v>
      </c>
      <c r="H805">
        <v>0</v>
      </c>
      <c r="I805">
        <v>0</v>
      </c>
      <c r="J805">
        <v>134</v>
      </c>
      <c r="K805">
        <v>0</v>
      </c>
      <c r="L805">
        <v>0</v>
      </c>
      <c r="M805">
        <v>0</v>
      </c>
      <c r="N805">
        <v>0</v>
      </c>
    </row>
    <row r="806" spans="1:14" x14ac:dyDescent="0.25">
      <c r="A806" t="s">
        <v>5040</v>
      </c>
      <c r="B806" t="s">
        <v>72</v>
      </c>
      <c r="C806" t="s">
        <v>119</v>
      </c>
      <c r="D806" t="s">
        <v>4238</v>
      </c>
      <c r="E806">
        <v>14</v>
      </c>
      <c r="F806">
        <v>2</v>
      </c>
      <c r="G806">
        <v>12</v>
      </c>
      <c r="H806">
        <v>0</v>
      </c>
      <c r="I806">
        <v>0</v>
      </c>
      <c r="J806">
        <v>217</v>
      </c>
      <c r="K806">
        <v>0</v>
      </c>
      <c r="L806">
        <v>0</v>
      </c>
      <c r="M806">
        <v>0</v>
      </c>
      <c r="N806">
        <v>0</v>
      </c>
    </row>
    <row r="807" spans="1:14" x14ac:dyDescent="0.25">
      <c r="A807" t="s">
        <v>5041</v>
      </c>
      <c r="B807" t="s">
        <v>72</v>
      </c>
      <c r="C807" t="s">
        <v>120</v>
      </c>
      <c r="D807" t="s">
        <v>4238</v>
      </c>
      <c r="E807">
        <v>22</v>
      </c>
      <c r="F807">
        <v>0</v>
      </c>
      <c r="G807">
        <v>22</v>
      </c>
      <c r="H807">
        <v>0</v>
      </c>
      <c r="I807">
        <v>0</v>
      </c>
      <c r="J807">
        <v>188</v>
      </c>
      <c r="K807">
        <v>0</v>
      </c>
      <c r="L807">
        <v>0</v>
      </c>
      <c r="M807">
        <v>0</v>
      </c>
      <c r="N807">
        <v>0</v>
      </c>
    </row>
    <row r="808" spans="1:14" x14ac:dyDescent="0.25">
      <c r="A808" t="s">
        <v>5042</v>
      </c>
      <c r="B808" t="s">
        <v>72</v>
      </c>
      <c r="C808" t="s">
        <v>121</v>
      </c>
      <c r="D808" t="s">
        <v>4238</v>
      </c>
      <c r="E808">
        <v>5</v>
      </c>
      <c r="F808">
        <v>0</v>
      </c>
      <c r="G808">
        <v>5</v>
      </c>
      <c r="H808">
        <v>0</v>
      </c>
      <c r="I808">
        <v>0</v>
      </c>
      <c r="J808">
        <v>194</v>
      </c>
      <c r="K808">
        <v>0</v>
      </c>
      <c r="L808">
        <v>0</v>
      </c>
      <c r="M808">
        <v>0</v>
      </c>
      <c r="N808">
        <v>0</v>
      </c>
    </row>
    <row r="809" spans="1:14" x14ac:dyDescent="0.25">
      <c r="A809" t="s">
        <v>5043</v>
      </c>
      <c r="B809" t="s">
        <v>72</v>
      </c>
      <c r="C809" t="s">
        <v>122</v>
      </c>
      <c r="D809" t="s">
        <v>4238</v>
      </c>
      <c r="E809">
        <v>12</v>
      </c>
      <c r="F809">
        <v>0</v>
      </c>
      <c r="G809">
        <v>12</v>
      </c>
      <c r="H809">
        <v>0</v>
      </c>
      <c r="I809">
        <v>0</v>
      </c>
      <c r="J809">
        <v>256</v>
      </c>
      <c r="K809">
        <v>0</v>
      </c>
      <c r="L809">
        <v>0</v>
      </c>
      <c r="M809">
        <v>0</v>
      </c>
      <c r="N809">
        <v>0</v>
      </c>
    </row>
    <row r="810" spans="1:14" x14ac:dyDescent="0.25">
      <c r="A810" t="s">
        <v>5044</v>
      </c>
      <c r="B810" t="s">
        <v>72</v>
      </c>
      <c r="C810" t="s">
        <v>123</v>
      </c>
      <c r="D810" t="s">
        <v>4238</v>
      </c>
      <c r="E810">
        <v>25</v>
      </c>
      <c r="F810">
        <v>2</v>
      </c>
      <c r="G810">
        <v>22</v>
      </c>
      <c r="H810">
        <v>1</v>
      </c>
      <c r="I810">
        <v>0</v>
      </c>
      <c r="J810">
        <v>192</v>
      </c>
      <c r="K810">
        <v>0</v>
      </c>
      <c r="L810">
        <v>0</v>
      </c>
      <c r="M810">
        <v>0</v>
      </c>
      <c r="N810">
        <v>0</v>
      </c>
    </row>
    <row r="811" spans="1:14" x14ac:dyDescent="0.25">
      <c r="A811" t="s">
        <v>5045</v>
      </c>
      <c r="B811" t="s">
        <v>72</v>
      </c>
      <c r="C811" t="s">
        <v>124</v>
      </c>
      <c r="D811" t="s">
        <v>4238</v>
      </c>
      <c r="E811">
        <v>39</v>
      </c>
      <c r="F811">
        <v>5</v>
      </c>
      <c r="G811">
        <v>33</v>
      </c>
      <c r="H811">
        <v>1</v>
      </c>
      <c r="I811">
        <v>0</v>
      </c>
      <c r="J811">
        <v>1004</v>
      </c>
      <c r="K811">
        <v>0</v>
      </c>
      <c r="L811">
        <v>0</v>
      </c>
      <c r="M811">
        <v>0</v>
      </c>
      <c r="N811">
        <v>0</v>
      </c>
    </row>
    <row r="812" spans="1:14" x14ac:dyDescent="0.25">
      <c r="A812" t="s">
        <v>5046</v>
      </c>
      <c r="B812" t="s">
        <v>72</v>
      </c>
      <c r="C812" t="s">
        <v>125</v>
      </c>
      <c r="D812" t="s">
        <v>4238</v>
      </c>
      <c r="E812">
        <v>2</v>
      </c>
      <c r="F812">
        <v>2</v>
      </c>
      <c r="G812">
        <v>0</v>
      </c>
      <c r="H812">
        <v>0</v>
      </c>
      <c r="I812">
        <v>0</v>
      </c>
      <c r="J812">
        <v>87</v>
      </c>
      <c r="K812">
        <v>0</v>
      </c>
      <c r="L812">
        <v>0</v>
      </c>
      <c r="M812">
        <v>0</v>
      </c>
      <c r="N812">
        <v>0</v>
      </c>
    </row>
    <row r="813" spans="1:14" x14ac:dyDescent="0.25">
      <c r="A813" t="s">
        <v>5047</v>
      </c>
      <c r="B813" t="s">
        <v>72</v>
      </c>
      <c r="C813" t="s">
        <v>126</v>
      </c>
      <c r="D813" t="s">
        <v>4238</v>
      </c>
      <c r="E813">
        <v>11</v>
      </c>
      <c r="F813">
        <v>1</v>
      </c>
      <c r="G813">
        <v>9</v>
      </c>
      <c r="H813">
        <v>1</v>
      </c>
      <c r="I813">
        <v>0</v>
      </c>
      <c r="J813">
        <v>410</v>
      </c>
      <c r="K813">
        <v>0</v>
      </c>
      <c r="L813">
        <v>0</v>
      </c>
      <c r="M813">
        <v>0</v>
      </c>
      <c r="N813">
        <v>0</v>
      </c>
    </row>
    <row r="814" spans="1:14" x14ac:dyDescent="0.25">
      <c r="A814" t="s">
        <v>5048</v>
      </c>
      <c r="B814" t="s">
        <v>72</v>
      </c>
      <c r="C814" t="s">
        <v>127</v>
      </c>
      <c r="D814" t="s">
        <v>4238</v>
      </c>
      <c r="E814">
        <v>20</v>
      </c>
      <c r="F814">
        <v>2</v>
      </c>
      <c r="G814">
        <v>18</v>
      </c>
      <c r="H814">
        <v>0</v>
      </c>
      <c r="I814">
        <v>0</v>
      </c>
      <c r="J814">
        <v>252</v>
      </c>
      <c r="K814">
        <v>0</v>
      </c>
      <c r="L814">
        <v>0</v>
      </c>
      <c r="M814">
        <v>0</v>
      </c>
      <c r="N814">
        <v>0</v>
      </c>
    </row>
    <row r="815" spans="1:14" x14ac:dyDescent="0.25">
      <c r="A815" t="s">
        <v>5049</v>
      </c>
      <c r="B815" t="s">
        <v>72</v>
      </c>
      <c r="C815" t="s">
        <v>128</v>
      </c>
      <c r="D815" t="s">
        <v>4238</v>
      </c>
      <c r="E815">
        <v>19</v>
      </c>
      <c r="F815">
        <v>3</v>
      </c>
      <c r="G815">
        <v>16</v>
      </c>
      <c r="H815">
        <v>0</v>
      </c>
      <c r="I815">
        <v>0</v>
      </c>
      <c r="J815">
        <v>168</v>
      </c>
      <c r="K815">
        <v>0</v>
      </c>
      <c r="L815">
        <v>0</v>
      </c>
      <c r="M815">
        <v>0</v>
      </c>
      <c r="N815">
        <v>0</v>
      </c>
    </row>
    <row r="816" spans="1:14" x14ac:dyDescent="0.25">
      <c r="A816" t="s">
        <v>5050</v>
      </c>
      <c r="B816" t="s">
        <v>72</v>
      </c>
      <c r="C816" t="s">
        <v>129</v>
      </c>
      <c r="D816" t="s">
        <v>4238</v>
      </c>
      <c r="E816">
        <v>4</v>
      </c>
      <c r="F816">
        <v>0</v>
      </c>
      <c r="G816">
        <v>4</v>
      </c>
      <c r="H816">
        <v>0</v>
      </c>
      <c r="I816">
        <v>0</v>
      </c>
      <c r="J816">
        <v>82</v>
      </c>
      <c r="K816">
        <v>0</v>
      </c>
      <c r="L816">
        <v>0</v>
      </c>
      <c r="M816">
        <v>0</v>
      </c>
      <c r="N816">
        <v>0</v>
      </c>
    </row>
    <row r="817" spans="1:14" x14ac:dyDescent="0.25">
      <c r="A817" t="s">
        <v>5051</v>
      </c>
      <c r="B817" t="s">
        <v>72</v>
      </c>
      <c r="C817" t="s">
        <v>130</v>
      </c>
      <c r="D817" t="s">
        <v>4238</v>
      </c>
      <c r="E817">
        <v>18</v>
      </c>
      <c r="F817">
        <v>1</v>
      </c>
      <c r="G817">
        <v>16</v>
      </c>
      <c r="H817">
        <v>1</v>
      </c>
      <c r="I817">
        <v>0</v>
      </c>
      <c r="J817">
        <v>85</v>
      </c>
      <c r="K817">
        <v>0</v>
      </c>
      <c r="L817">
        <v>0</v>
      </c>
      <c r="M817">
        <v>0</v>
      </c>
      <c r="N817">
        <v>0</v>
      </c>
    </row>
    <row r="818" spans="1:14" x14ac:dyDescent="0.25">
      <c r="A818" t="s">
        <v>5052</v>
      </c>
      <c r="B818" t="s">
        <v>72</v>
      </c>
      <c r="C818" t="s">
        <v>131</v>
      </c>
      <c r="D818" t="s">
        <v>4238</v>
      </c>
      <c r="E818">
        <v>41</v>
      </c>
      <c r="F818">
        <v>4</v>
      </c>
      <c r="G818">
        <v>37</v>
      </c>
      <c r="H818">
        <v>0</v>
      </c>
      <c r="I818">
        <v>0</v>
      </c>
      <c r="J818">
        <v>1102</v>
      </c>
      <c r="K818">
        <v>0</v>
      </c>
      <c r="L818">
        <v>0</v>
      </c>
      <c r="M818">
        <v>0</v>
      </c>
      <c r="N818">
        <v>0</v>
      </c>
    </row>
    <row r="819" spans="1:14" x14ac:dyDescent="0.25">
      <c r="A819" t="s">
        <v>5053</v>
      </c>
      <c r="B819" t="s">
        <v>72</v>
      </c>
      <c r="C819" t="s">
        <v>132</v>
      </c>
      <c r="D819" t="s">
        <v>4238</v>
      </c>
      <c r="E819">
        <v>13</v>
      </c>
      <c r="F819">
        <v>1</v>
      </c>
      <c r="G819">
        <v>12</v>
      </c>
      <c r="H819">
        <v>0</v>
      </c>
      <c r="I819">
        <v>0</v>
      </c>
      <c r="J819">
        <v>134</v>
      </c>
      <c r="K819">
        <v>0</v>
      </c>
      <c r="L819">
        <v>0</v>
      </c>
      <c r="M819">
        <v>0</v>
      </c>
      <c r="N819">
        <v>0</v>
      </c>
    </row>
    <row r="820" spans="1:14" x14ac:dyDescent="0.25">
      <c r="A820" t="s">
        <v>5054</v>
      </c>
      <c r="B820" t="s">
        <v>72</v>
      </c>
      <c r="C820" t="s">
        <v>133</v>
      </c>
      <c r="D820" t="s">
        <v>4238</v>
      </c>
      <c r="E820">
        <v>11</v>
      </c>
      <c r="F820">
        <v>1</v>
      </c>
      <c r="G820">
        <v>9</v>
      </c>
      <c r="H820">
        <v>1</v>
      </c>
      <c r="I820">
        <v>0</v>
      </c>
      <c r="J820">
        <v>137</v>
      </c>
      <c r="K820">
        <v>0</v>
      </c>
      <c r="L820">
        <v>0</v>
      </c>
      <c r="M820">
        <v>0</v>
      </c>
      <c r="N820">
        <v>0</v>
      </c>
    </row>
    <row r="821" spans="1:14" x14ac:dyDescent="0.25">
      <c r="A821" t="s">
        <v>5055</v>
      </c>
      <c r="B821" t="s">
        <v>72</v>
      </c>
      <c r="C821" t="s">
        <v>134</v>
      </c>
      <c r="D821" t="s">
        <v>4238</v>
      </c>
      <c r="E821">
        <v>6</v>
      </c>
      <c r="F821">
        <v>0</v>
      </c>
      <c r="G821">
        <v>6</v>
      </c>
      <c r="H821">
        <v>0</v>
      </c>
      <c r="I821">
        <v>0</v>
      </c>
      <c r="J821">
        <v>43</v>
      </c>
      <c r="K821">
        <v>0</v>
      </c>
      <c r="L821">
        <v>0</v>
      </c>
      <c r="M821">
        <v>0</v>
      </c>
      <c r="N821">
        <v>0</v>
      </c>
    </row>
    <row r="822" spans="1:14" x14ac:dyDescent="0.25">
      <c r="A822" t="s">
        <v>5056</v>
      </c>
      <c r="B822" t="s">
        <v>72</v>
      </c>
      <c r="C822" t="s">
        <v>135</v>
      </c>
      <c r="D822" t="s">
        <v>4238</v>
      </c>
      <c r="E822">
        <v>18</v>
      </c>
      <c r="F822">
        <v>2</v>
      </c>
      <c r="G822">
        <v>16</v>
      </c>
      <c r="H822">
        <v>0</v>
      </c>
      <c r="I822">
        <v>0</v>
      </c>
      <c r="J822">
        <v>189</v>
      </c>
      <c r="K822">
        <v>0</v>
      </c>
      <c r="L822">
        <v>0</v>
      </c>
      <c r="M822">
        <v>0</v>
      </c>
      <c r="N822">
        <v>0</v>
      </c>
    </row>
    <row r="823" spans="1:14" x14ac:dyDescent="0.25">
      <c r="A823" t="s">
        <v>5057</v>
      </c>
      <c r="B823" t="s">
        <v>72</v>
      </c>
      <c r="C823" t="s">
        <v>136</v>
      </c>
      <c r="D823" t="s">
        <v>4238</v>
      </c>
      <c r="E823">
        <v>4</v>
      </c>
      <c r="F823">
        <v>0</v>
      </c>
      <c r="G823">
        <v>4</v>
      </c>
      <c r="H823">
        <v>0</v>
      </c>
      <c r="I823">
        <v>0</v>
      </c>
      <c r="J823">
        <v>90</v>
      </c>
      <c r="K823">
        <v>0</v>
      </c>
      <c r="L823">
        <v>0</v>
      </c>
      <c r="M823">
        <v>0</v>
      </c>
      <c r="N823">
        <v>0</v>
      </c>
    </row>
    <row r="824" spans="1:14" x14ac:dyDescent="0.25">
      <c r="A824" t="s">
        <v>5058</v>
      </c>
      <c r="B824" t="s">
        <v>72</v>
      </c>
      <c r="C824" t="s">
        <v>137</v>
      </c>
      <c r="D824" t="s">
        <v>4238</v>
      </c>
      <c r="E824">
        <v>65</v>
      </c>
      <c r="F824">
        <v>3</v>
      </c>
      <c r="G824">
        <v>61</v>
      </c>
      <c r="H824">
        <v>1</v>
      </c>
      <c r="I824">
        <v>0</v>
      </c>
      <c r="J824">
        <v>1037</v>
      </c>
      <c r="K824">
        <v>0</v>
      </c>
      <c r="L824">
        <v>0</v>
      </c>
      <c r="M824">
        <v>0</v>
      </c>
      <c r="N824">
        <v>0</v>
      </c>
    </row>
    <row r="825" spans="1:14" x14ac:dyDescent="0.25">
      <c r="A825" t="s">
        <v>5059</v>
      </c>
      <c r="B825" t="s">
        <v>72</v>
      </c>
      <c r="C825" t="s">
        <v>138</v>
      </c>
      <c r="D825" t="s">
        <v>4238</v>
      </c>
      <c r="E825">
        <v>11</v>
      </c>
      <c r="F825">
        <v>0</v>
      </c>
      <c r="G825">
        <v>10</v>
      </c>
      <c r="H825">
        <v>1</v>
      </c>
      <c r="I825">
        <v>0</v>
      </c>
      <c r="J825">
        <v>208</v>
      </c>
      <c r="K825">
        <v>0</v>
      </c>
      <c r="L825">
        <v>0</v>
      </c>
      <c r="M825">
        <v>0</v>
      </c>
      <c r="N825">
        <v>0</v>
      </c>
    </row>
    <row r="826" spans="1:14" x14ac:dyDescent="0.25">
      <c r="A826" t="s">
        <v>5060</v>
      </c>
      <c r="B826" t="s">
        <v>72</v>
      </c>
      <c r="C826" t="s">
        <v>139</v>
      </c>
      <c r="D826" t="s">
        <v>4238</v>
      </c>
      <c r="E826">
        <v>12</v>
      </c>
      <c r="F826">
        <v>2</v>
      </c>
      <c r="G826">
        <v>9</v>
      </c>
      <c r="H826">
        <v>0</v>
      </c>
      <c r="I826">
        <v>1</v>
      </c>
      <c r="J826">
        <v>161</v>
      </c>
      <c r="K826">
        <v>0</v>
      </c>
      <c r="L826">
        <v>0</v>
      </c>
      <c r="M826">
        <v>0</v>
      </c>
      <c r="N826">
        <v>0</v>
      </c>
    </row>
    <row r="827" spans="1:14" x14ac:dyDescent="0.25">
      <c r="A827" t="s">
        <v>5061</v>
      </c>
      <c r="B827" t="s">
        <v>72</v>
      </c>
      <c r="C827" t="s">
        <v>140</v>
      </c>
      <c r="D827" t="s">
        <v>4238</v>
      </c>
      <c r="E827">
        <v>2</v>
      </c>
      <c r="F827">
        <v>0</v>
      </c>
      <c r="G827">
        <v>2</v>
      </c>
      <c r="H827">
        <v>0</v>
      </c>
      <c r="I827">
        <v>0</v>
      </c>
      <c r="J827">
        <v>54</v>
      </c>
      <c r="K827">
        <v>0</v>
      </c>
      <c r="L827">
        <v>0</v>
      </c>
      <c r="M827">
        <v>0</v>
      </c>
      <c r="N827">
        <v>0</v>
      </c>
    </row>
    <row r="828" spans="1:14" x14ac:dyDescent="0.25">
      <c r="A828" t="s">
        <v>5062</v>
      </c>
      <c r="B828" t="s">
        <v>72</v>
      </c>
      <c r="C828" t="s">
        <v>141</v>
      </c>
      <c r="D828" t="s">
        <v>4238</v>
      </c>
      <c r="E828">
        <v>1</v>
      </c>
      <c r="F828">
        <v>1</v>
      </c>
      <c r="G828">
        <v>0</v>
      </c>
      <c r="H828">
        <v>0</v>
      </c>
      <c r="I828">
        <v>0</v>
      </c>
      <c r="J828">
        <v>1</v>
      </c>
      <c r="K828">
        <v>0</v>
      </c>
      <c r="L828">
        <v>0</v>
      </c>
      <c r="M828">
        <v>0</v>
      </c>
      <c r="N828">
        <v>0</v>
      </c>
    </row>
    <row r="829" spans="1:14" x14ac:dyDescent="0.25">
      <c r="A829" t="s">
        <v>5063</v>
      </c>
      <c r="B829" t="s">
        <v>72</v>
      </c>
      <c r="C829" t="s">
        <v>142</v>
      </c>
      <c r="D829" t="s">
        <v>4238</v>
      </c>
      <c r="E829">
        <v>22</v>
      </c>
      <c r="F829">
        <v>1</v>
      </c>
      <c r="G829">
        <v>21</v>
      </c>
      <c r="H829">
        <v>0</v>
      </c>
      <c r="I829">
        <v>0</v>
      </c>
      <c r="J829">
        <v>137</v>
      </c>
      <c r="K829">
        <v>0</v>
      </c>
      <c r="L829">
        <v>0</v>
      </c>
      <c r="M829">
        <v>0</v>
      </c>
      <c r="N829">
        <v>0</v>
      </c>
    </row>
    <row r="830" spans="1:14" x14ac:dyDescent="0.25">
      <c r="A830" t="s">
        <v>5064</v>
      </c>
      <c r="B830" t="s">
        <v>72</v>
      </c>
      <c r="C830" t="s">
        <v>143</v>
      </c>
      <c r="D830" t="s">
        <v>4238</v>
      </c>
      <c r="E830">
        <v>9</v>
      </c>
      <c r="F830">
        <v>1</v>
      </c>
      <c r="G830">
        <v>8</v>
      </c>
      <c r="H830">
        <v>0</v>
      </c>
      <c r="I830">
        <v>0</v>
      </c>
      <c r="J830">
        <v>57</v>
      </c>
      <c r="K830">
        <v>0</v>
      </c>
      <c r="L830">
        <v>0</v>
      </c>
      <c r="M830">
        <v>0</v>
      </c>
      <c r="N830">
        <v>0</v>
      </c>
    </row>
    <row r="831" spans="1:14" x14ac:dyDescent="0.25">
      <c r="A831" t="s">
        <v>5065</v>
      </c>
      <c r="B831" t="s">
        <v>72</v>
      </c>
      <c r="C831" t="s">
        <v>144</v>
      </c>
      <c r="D831" t="s">
        <v>4238</v>
      </c>
      <c r="E831">
        <v>50</v>
      </c>
      <c r="F831">
        <v>13</v>
      </c>
      <c r="G831">
        <v>36</v>
      </c>
      <c r="H831">
        <v>1</v>
      </c>
      <c r="I831">
        <v>0</v>
      </c>
      <c r="J831">
        <v>1066</v>
      </c>
      <c r="K831">
        <v>0</v>
      </c>
      <c r="L831">
        <v>0</v>
      </c>
      <c r="M831">
        <v>0</v>
      </c>
      <c r="N831">
        <v>0</v>
      </c>
    </row>
    <row r="832" spans="1:14" x14ac:dyDescent="0.25">
      <c r="A832" t="s">
        <v>5066</v>
      </c>
      <c r="B832" t="s">
        <v>72</v>
      </c>
      <c r="C832" t="s">
        <v>145</v>
      </c>
      <c r="D832" t="s">
        <v>4238</v>
      </c>
      <c r="E832">
        <v>0</v>
      </c>
      <c r="F832">
        <v>0</v>
      </c>
      <c r="G832">
        <v>0</v>
      </c>
      <c r="H832">
        <v>0</v>
      </c>
      <c r="I832">
        <v>0</v>
      </c>
      <c r="J832">
        <v>93</v>
      </c>
      <c r="K832">
        <v>0</v>
      </c>
      <c r="L832">
        <v>0</v>
      </c>
      <c r="M832">
        <v>0</v>
      </c>
      <c r="N832">
        <v>0</v>
      </c>
    </row>
    <row r="833" spans="1:14" x14ac:dyDescent="0.25">
      <c r="A833" t="s">
        <v>5067</v>
      </c>
      <c r="B833" t="s">
        <v>72</v>
      </c>
      <c r="C833" t="s">
        <v>146</v>
      </c>
      <c r="D833" t="s">
        <v>4238</v>
      </c>
      <c r="E833">
        <v>12</v>
      </c>
      <c r="F833">
        <v>2</v>
      </c>
      <c r="G833">
        <v>9</v>
      </c>
      <c r="H833">
        <v>0</v>
      </c>
      <c r="I833">
        <v>1</v>
      </c>
      <c r="J833">
        <v>130</v>
      </c>
      <c r="K833">
        <v>0</v>
      </c>
      <c r="L833">
        <v>0</v>
      </c>
      <c r="M833">
        <v>0</v>
      </c>
      <c r="N833">
        <v>0</v>
      </c>
    </row>
    <row r="834" spans="1:14" x14ac:dyDescent="0.25">
      <c r="A834" t="s">
        <v>5068</v>
      </c>
      <c r="B834" t="s">
        <v>72</v>
      </c>
      <c r="C834" t="s">
        <v>147</v>
      </c>
      <c r="D834" t="s">
        <v>4238</v>
      </c>
      <c r="E834">
        <v>13</v>
      </c>
      <c r="F834">
        <v>2</v>
      </c>
      <c r="G834">
        <v>11</v>
      </c>
      <c r="H834">
        <v>0</v>
      </c>
      <c r="I834">
        <v>0</v>
      </c>
      <c r="J834">
        <v>270</v>
      </c>
      <c r="K834">
        <v>0</v>
      </c>
      <c r="L834">
        <v>0</v>
      </c>
      <c r="M834">
        <v>0</v>
      </c>
      <c r="N834">
        <v>0</v>
      </c>
    </row>
    <row r="835" spans="1:14" x14ac:dyDescent="0.25">
      <c r="A835" t="s">
        <v>5069</v>
      </c>
      <c r="B835" t="s">
        <v>72</v>
      </c>
      <c r="C835" t="s">
        <v>148</v>
      </c>
      <c r="D835" t="s">
        <v>4238</v>
      </c>
      <c r="E835">
        <v>7</v>
      </c>
      <c r="F835">
        <v>0</v>
      </c>
      <c r="G835">
        <v>7</v>
      </c>
      <c r="H835">
        <v>0</v>
      </c>
      <c r="I835">
        <v>0</v>
      </c>
      <c r="J835">
        <v>61</v>
      </c>
      <c r="K835">
        <v>0</v>
      </c>
      <c r="L835">
        <v>0</v>
      </c>
      <c r="M835">
        <v>0</v>
      </c>
      <c r="N835">
        <v>0</v>
      </c>
    </row>
    <row r="836" spans="1:14" x14ac:dyDescent="0.25">
      <c r="A836" t="s">
        <v>5070</v>
      </c>
      <c r="B836" t="s">
        <v>72</v>
      </c>
      <c r="C836" t="s">
        <v>149</v>
      </c>
      <c r="D836" t="s">
        <v>4238</v>
      </c>
      <c r="E836">
        <v>25</v>
      </c>
      <c r="F836">
        <v>4</v>
      </c>
      <c r="G836">
        <v>20</v>
      </c>
      <c r="H836">
        <v>1</v>
      </c>
      <c r="I836">
        <v>0</v>
      </c>
      <c r="J836">
        <v>200</v>
      </c>
      <c r="K836">
        <v>0</v>
      </c>
      <c r="L836">
        <v>0</v>
      </c>
      <c r="M836">
        <v>0</v>
      </c>
      <c r="N836">
        <v>0</v>
      </c>
    </row>
    <row r="837" spans="1:14" x14ac:dyDescent="0.25">
      <c r="A837" t="s">
        <v>5071</v>
      </c>
      <c r="B837" t="s">
        <v>72</v>
      </c>
      <c r="C837" t="s">
        <v>150</v>
      </c>
      <c r="D837" t="s">
        <v>4238</v>
      </c>
      <c r="E837">
        <v>53</v>
      </c>
      <c r="F837">
        <v>6</v>
      </c>
      <c r="G837">
        <v>47</v>
      </c>
      <c r="H837">
        <v>0</v>
      </c>
      <c r="I837">
        <v>0</v>
      </c>
      <c r="J837">
        <v>699</v>
      </c>
      <c r="K837">
        <v>0</v>
      </c>
      <c r="L837">
        <v>0</v>
      </c>
      <c r="M837">
        <v>0</v>
      </c>
      <c r="N837">
        <v>0</v>
      </c>
    </row>
    <row r="838" spans="1:14" x14ac:dyDescent="0.25">
      <c r="A838" t="s">
        <v>5072</v>
      </c>
      <c r="B838" t="s">
        <v>72</v>
      </c>
      <c r="C838" t="s">
        <v>151</v>
      </c>
      <c r="D838" t="s">
        <v>4238</v>
      </c>
      <c r="E838">
        <v>39</v>
      </c>
      <c r="F838">
        <v>3</v>
      </c>
      <c r="G838">
        <v>35</v>
      </c>
      <c r="H838">
        <v>1</v>
      </c>
      <c r="I838">
        <v>0</v>
      </c>
      <c r="J838">
        <v>585</v>
      </c>
      <c r="K838">
        <v>0</v>
      </c>
      <c r="L838">
        <v>0</v>
      </c>
      <c r="M838">
        <v>0</v>
      </c>
      <c r="N838">
        <v>0</v>
      </c>
    </row>
    <row r="839" spans="1:14" x14ac:dyDescent="0.25">
      <c r="A839" t="s">
        <v>5073</v>
      </c>
      <c r="B839" t="s">
        <v>72</v>
      </c>
      <c r="C839" t="s">
        <v>152</v>
      </c>
      <c r="D839" t="s">
        <v>4238</v>
      </c>
      <c r="E839">
        <v>8</v>
      </c>
      <c r="F839">
        <v>0</v>
      </c>
      <c r="G839">
        <v>7</v>
      </c>
      <c r="H839">
        <v>0</v>
      </c>
      <c r="I839">
        <v>1</v>
      </c>
      <c r="J839">
        <v>128</v>
      </c>
      <c r="K839">
        <v>0</v>
      </c>
      <c r="L839">
        <v>0</v>
      </c>
      <c r="M839">
        <v>0</v>
      </c>
      <c r="N839">
        <v>0</v>
      </c>
    </row>
    <row r="840" spans="1:14" x14ac:dyDescent="0.25">
      <c r="A840" t="s">
        <v>5074</v>
      </c>
      <c r="B840" t="s">
        <v>72</v>
      </c>
      <c r="C840" t="s">
        <v>153</v>
      </c>
      <c r="D840" t="s">
        <v>4238</v>
      </c>
      <c r="E840">
        <v>17</v>
      </c>
      <c r="F840">
        <v>2</v>
      </c>
      <c r="G840">
        <v>14</v>
      </c>
      <c r="H840">
        <v>1</v>
      </c>
      <c r="I840">
        <v>0</v>
      </c>
      <c r="J840">
        <v>503</v>
      </c>
      <c r="K840">
        <v>0</v>
      </c>
      <c r="L840">
        <v>0</v>
      </c>
      <c r="M840">
        <v>0</v>
      </c>
      <c r="N840">
        <v>0</v>
      </c>
    </row>
    <row r="841" spans="1:14" x14ac:dyDescent="0.25">
      <c r="A841" t="s">
        <v>5075</v>
      </c>
      <c r="B841" t="s">
        <v>72</v>
      </c>
      <c r="C841" t="s">
        <v>154</v>
      </c>
      <c r="D841" t="s">
        <v>4238</v>
      </c>
      <c r="E841">
        <v>19</v>
      </c>
      <c r="F841">
        <v>3</v>
      </c>
      <c r="G841">
        <v>16</v>
      </c>
      <c r="H841">
        <v>0</v>
      </c>
      <c r="I841">
        <v>0</v>
      </c>
      <c r="J841">
        <v>253</v>
      </c>
      <c r="K841">
        <v>0</v>
      </c>
      <c r="L841">
        <v>0</v>
      </c>
      <c r="M841">
        <v>0</v>
      </c>
      <c r="N841">
        <v>0</v>
      </c>
    </row>
    <row r="842" spans="1:14" x14ac:dyDescent="0.25">
      <c r="A842" t="s">
        <v>5076</v>
      </c>
      <c r="B842" t="s">
        <v>72</v>
      </c>
      <c r="C842" t="s">
        <v>155</v>
      </c>
      <c r="D842" t="s">
        <v>4238</v>
      </c>
      <c r="E842">
        <v>27</v>
      </c>
      <c r="F842">
        <v>1</v>
      </c>
      <c r="G842">
        <v>25</v>
      </c>
      <c r="H842">
        <v>0</v>
      </c>
      <c r="I842">
        <v>1</v>
      </c>
      <c r="J842">
        <v>415</v>
      </c>
      <c r="K842">
        <v>0</v>
      </c>
      <c r="L842">
        <v>0</v>
      </c>
      <c r="M842">
        <v>0</v>
      </c>
      <c r="N842">
        <v>0</v>
      </c>
    </row>
    <row r="843" spans="1:14" x14ac:dyDescent="0.25">
      <c r="A843" t="s">
        <v>5077</v>
      </c>
      <c r="B843" t="s">
        <v>72</v>
      </c>
      <c r="C843" t="s">
        <v>156</v>
      </c>
      <c r="D843" t="s">
        <v>4238</v>
      </c>
      <c r="E843">
        <v>14</v>
      </c>
      <c r="F843">
        <v>0</v>
      </c>
      <c r="G843">
        <v>13</v>
      </c>
      <c r="H843">
        <v>0</v>
      </c>
      <c r="I843">
        <v>1</v>
      </c>
      <c r="J843">
        <v>216</v>
      </c>
      <c r="K843">
        <v>0</v>
      </c>
      <c r="L843">
        <v>0</v>
      </c>
      <c r="M843">
        <v>0</v>
      </c>
      <c r="N843">
        <v>0</v>
      </c>
    </row>
    <row r="844" spans="1:14" x14ac:dyDescent="0.25">
      <c r="A844" t="s">
        <v>5078</v>
      </c>
      <c r="B844" t="s">
        <v>72</v>
      </c>
      <c r="C844" t="s">
        <v>157</v>
      </c>
      <c r="D844" t="s">
        <v>4238</v>
      </c>
      <c r="E844">
        <v>3</v>
      </c>
      <c r="F844">
        <v>0</v>
      </c>
      <c r="G844">
        <v>3</v>
      </c>
      <c r="H844">
        <v>0</v>
      </c>
      <c r="I844">
        <v>0</v>
      </c>
      <c r="J844">
        <v>118</v>
      </c>
      <c r="K844">
        <v>0</v>
      </c>
      <c r="L844">
        <v>0</v>
      </c>
      <c r="M844">
        <v>0</v>
      </c>
      <c r="N844">
        <v>0</v>
      </c>
    </row>
    <row r="845" spans="1:14" x14ac:dyDescent="0.25">
      <c r="A845" t="s">
        <v>5079</v>
      </c>
      <c r="B845" t="s">
        <v>72</v>
      </c>
      <c r="C845" t="s">
        <v>158</v>
      </c>
      <c r="D845" t="s">
        <v>4238</v>
      </c>
      <c r="E845">
        <v>26</v>
      </c>
      <c r="F845">
        <v>3</v>
      </c>
      <c r="G845">
        <v>21</v>
      </c>
      <c r="H845">
        <v>1</v>
      </c>
      <c r="I845">
        <v>1</v>
      </c>
      <c r="J845">
        <v>280</v>
      </c>
      <c r="K845">
        <v>0</v>
      </c>
      <c r="L845">
        <v>0</v>
      </c>
      <c r="M845">
        <v>0</v>
      </c>
      <c r="N845">
        <v>0</v>
      </c>
    </row>
    <row r="846" spans="1:14" x14ac:dyDescent="0.25">
      <c r="A846" t="s">
        <v>5080</v>
      </c>
      <c r="B846" t="s">
        <v>72</v>
      </c>
      <c r="C846" t="s">
        <v>159</v>
      </c>
      <c r="D846" t="s">
        <v>4238</v>
      </c>
      <c r="E846">
        <v>7</v>
      </c>
      <c r="F846">
        <v>0</v>
      </c>
      <c r="G846">
        <v>7</v>
      </c>
      <c r="H846">
        <v>0</v>
      </c>
      <c r="I846">
        <v>0</v>
      </c>
      <c r="J846">
        <v>187</v>
      </c>
      <c r="K846">
        <v>0</v>
      </c>
      <c r="L846">
        <v>0</v>
      </c>
      <c r="M846">
        <v>0</v>
      </c>
      <c r="N846">
        <v>0</v>
      </c>
    </row>
    <row r="847" spans="1:14" x14ac:dyDescent="0.25">
      <c r="A847" t="s">
        <v>5081</v>
      </c>
      <c r="B847" t="s">
        <v>72</v>
      </c>
      <c r="C847" t="s">
        <v>160</v>
      </c>
      <c r="D847" t="s">
        <v>4238</v>
      </c>
      <c r="E847">
        <v>16</v>
      </c>
      <c r="F847">
        <v>0</v>
      </c>
      <c r="G847">
        <v>16</v>
      </c>
      <c r="H847">
        <v>0</v>
      </c>
      <c r="I847">
        <v>0</v>
      </c>
      <c r="J847">
        <v>204</v>
      </c>
      <c r="K847">
        <v>0</v>
      </c>
      <c r="L847">
        <v>0</v>
      </c>
      <c r="M847">
        <v>0</v>
      </c>
      <c r="N847">
        <v>0</v>
      </c>
    </row>
    <row r="848" spans="1:14" x14ac:dyDescent="0.25">
      <c r="A848" t="s">
        <v>5082</v>
      </c>
      <c r="B848" t="s">
        <v>72</v>
      </c>
      <c r="C848" t="s">
        <v>161</v>
      </c>
      <c r="D848" t="s">
        <v>4238</v>
      </c>
      <c r="E848">
        <v>5</v>
      </c>
      <c r="F848">
        <v>1</v>
      </c>
      <c r="G848">
        <v>4</v>
      </c>
      <c r="H848">
        <v>0</v>
      </c>
      <c r="I848">
        <v>0</v>
      </c>
      <c r="J848">
        <v>56</v>
      </c>
      <c r="K848">
        <v>0</v>
      </c>
      <c r="L848">
        <v>0</v>
      </c>
      <c r="M848">
        <v>0</v>
      </c>
      <c r="N848">
        <v>0</v>
      </c>
    </row>
    <row r="849" spans="1:14" x14ac:dyDescent="0.25">
      <c r="A849" t="s">
        <v>5083</v>
      </c>
      <c r="B849" t="s">
        <v>72</v>
      </c>
      <c r="C849" t="s">
        <v>162</v>
      </c>
      <c r="D849" t="s">
        <v>4238</v>
      </c>
      <c r="E849">
        <v>8</v>
      </c>
      <c r="F849">
        <v>1</v>
      </c>
      <c r="G849">
        <v>6</v>
      </c>
      <c r="H849">
        <v>1</v>
      </c>
      <c r="I849">
        <v>0</v>
      </c>
      <c r="J849">
        <v>197</v>
      </c>
      <c r="K849">
        <v>0</v>
      </c>
      <c r="L849">
        <v>0</v>
      </c>
      <c r="M849">
        <v>0</v>
      </c>
      <c r="N849">
        <v>0</v>
      </c>
    </row>
    <row r="850" spans="1:14" x14ac:dyDescent="0.25">
      <c r="A850" t="s">
        <v>5084</v>
      </c>
      <c r="B850" t="s">
        <v>72</v>
      </c>
      <c r="C850" t="s">
        <v>163</v>
      </c>
      <c r="D850" t="s">
        <v>4238</v>
      </c>
      <c r="E850">
        <v>7</v>
      </c>
      <c r="F850">
        <v>1</v>
      </c>
      <c r="G850">
        <v>6</v>
      </c>
      <c r="H850">
        <v>0</v>
      </c>
      <c r="I850">
        <v>0</v>
      </c>
      <c r="J850">
        <v>120</v>
      </c>
      <c r="K850">
        <v>0</v>
      </c>
      <c r="L850">
        <v>0</v>
      </c>
      <c r="M850">
        <v>0</v>
      </c>
      <c r="N850">
        <v>0</v>
      </c>
    </row>
    <row r="851" spans="1:14" x14ac:dyDescent="0.25">
      <c r="A851" t="s">
        <v>5085</v>
      </c>
      <c r="B851" t="s">
        <v>72</v>
      </c>
      <c r="C851" t="s">
        <v>164</v>
      </c>
      <c r="D851" t="s">
        <v>4238</v>
      </c>
      <c r="E851">
        <v>17</v>
      </c>
      <c r="F851">
        <v>1</v>
      </c>
      <c r="G851">
        <v>16</v>
      </c>
      <c r="H851">
        <v>0</v>
      </c>
      <c r="I851">
        <v>0</v>
      </c>
      <c r="J851">
        <v>131</v>
      </c>
      <c r="K851">
        <v>0</v>
      </c>
      <c r="L851">
        <v>0</v>
      </c>
      <c r="M851">
        <v>0</v>
      </c>
      <c r="N851">
        <v>0</v>
      </c>
    </row>
    <row r="852" spans="1:14" x14ac:dyDescent="0.25">
      <c r="A852" t="s">
        <v>5086</v>
      </c>
      <c r="B852" t="s">
        <v>72</v>
      </c>
      <c r="C852" t="s">
        <v>165</v>
      </c>
      <c r="D852" t="s">
        <v>4238</v>
      </c>
      <c r="E852">
        <v>31</v>
      </c>
      <c r="F852">
        <v>9</v>
      </c>
      <c r="G852">
        <v>22</v>
      </c>
      <c r="H852">
        <v>0</v>
      </c>
      <c r="I852">
        <v>0</v>
      </c>
      <c r="J852">
        <v>413</v>
      </c>
      <c r="K852">
        <v>0</v>
      </c>
      <c r="L852">
        <v>0</v>
      </c>
      <c r="M852">
        <v>0</v>
      </c>
      <c r="N852">
        <v>0</v>
      </c>
    </row>
    <row r="853" spans="1:14" x14ac:dyDescent="0.25">
      <c r="A853" t="s">
        <v>5087</v>
      </c>
      <c r="B853" t="s">
        <v>72</v>
      </c>
      <c r="C853" t="s">
        <v>166</v>
      </c>
      <c r="D853" t="s">
        <v>4238</v>
      </c>
      <c r="E853">
        <v>4</v>
      </c>
      <c r="F853">
        <v>0</v>
      </c>
      <c r="G853">
        <v>4</v>
      </c>
      <c r="H853">
        <v>0</v>
      </c>
      <c r="I853">
        <v>0</v>
      </c>
      <c r="J853">
        <v>83</v>
      </c>
      <c r="K853">
        <v>0</v>
      </c>
      <c r="L853">
        <v>0</v>
      </c>
      <c r="M853">
        <v>0</v>
      </c>
      <c r="N853">
        <v>0</v>
      </c>
    </row>
    <row r="854" spans="1:14" x14ac:dyDescent="0.25">
      <c r="A854" t="s">
        <v>5088</v>
      </c>
      <c r="B854" t="s">
        <v>72</v>
      </c>
      <c r="C854" t="s">
        <v>167</v>
      </c>
      <c r="D854" t="s">
        <v>4238</v>
      </c>
      <c r="E854">
        <v>3</v>
      </c>
      <c r="F854">
        <v>0</v>
      </c>
      <c r="G854">
        <v>3</v>
      </c>
      <c r="H854">
        <v>0</v>
      </c>
      <c r="I854">
        <v>0</v>
      </c>
      <c r="J854">
        <v>95</v>
      </c>
      <c r="K854">
        <v>0</v>
      </c>
      <c r="L854">
        <v>0</v>
      </c>
      <c r="M854">
        <v>0</v>
      </c>
      <c r="N854">
        <v>0</v>
      </c>
    </row>
    <row r="855" spans="1:14" x14ac:dyDescent="0.25">
      <c r="A855" t="s">
        <v>5089</v>
      </c>
      <c r="B855" t="s">
        <v>72</v>
      </c>
      <c r="C855" t="s">
        <v>168</v>
      </c>
      <c r="D855" t="s">
        <v>4238</v>
      </c>
      <c r="E855">
        <v>15</v>
      </c>
      <c r="F855">
        <v>1</v>
      </c>
      <c r="G855">
        <v>13</v>
      </c>
      <c r="H855">
        <v>1</v>
      </c>
      <c r="I855">
        <v>0</v>
      </c>
      <c r="J855">
        <v>260</v>
      </c>
      <c r="K855">
        <v>0</v>
      </c>
      <c r="L855">
        <v>0</v>
      </c>
      <c r="M855">
        <v>0</v>
      </c>
      <c r="N855">
        <v>0</v>
      </c>
    </row>
    <row r="856" spans="1:14" x14ac:dyDescent="0.25">
      <c r="A856" t="s">
        <v>5090</v>
      </c>
      <c r="B856" t="s">
        <v>72</v>
      </c>
      <c r="C856" t="s">
        <v>169</v>
      </c>
      <c r="D856" t="s">
        <v>4238</v>
      </c>
      <c r="E856">
        <v>7</v>
      </c>
      <c r="F856">
        <v>1</v>
      </c>
      <c r="G856">
        <v>6</v>
      </c>
      <c r="H856">
        <v>0</v>
      </c>
      <c r="I856">
        <v>0</v>
      </c>
      <c r="J856">
        <v>166</v>
      </c>
      <c r="K856">
        <v>0</v>
      </c>
      <c r="L856">
        <v>0</v>
      </c>
      <c r="M856">
        <v>0</v>
      </c>
      <c r="N856">
        <v>0</v>
      </c>
    </row>
    <row r="857" spans="1:14" x14ac:dyDescent="0.25">
      <c r="A857" t="s">
        <v>5091</v>
      </c>
      <c r="B857" t="s">
        <v>72</v>
      </c>
      <c r="C857" t="s">
        <v>170</v>
      </c>
      <c r="D857" t="s">
        <v>4238</v>
      </c>
      <c r="E857">
        <v>7</v>
      </c>
      <c r="F857">
        <v>2</v>
      </c>
      <c r="G857">
        <v>5</v>
      </c>
      <c r="H857">
        <v>0</v>
      </c>
      <c r="I857">
        <v>0</v>
      </c>
      <c r="J857">
        <v>114</v>
      </c>
      <c r="K857">
        <v>0</v>
      </c>
      <c r="L857">
        <v>0</v>
      </c>
      <c r="M857">
        <v>0</v>
      </c>
      <c r="N857">
        <v>0</v>
      </c>
    </row>
    <row r="858" spans="1:14" x14ac:dyDescent="0.25">
      <c r="A858" t="s">
        <v>5092</v>
      </c>
      <c r="B858" t="s">
        <v>72</v>
      </c>
      <c r="C858" t="s">
        <v>171</v>
      </c>
      <c r="D858" t="s">
        <v>4238</v>
      </c>
      <c r="E858">
        <v>19</v>
      </c>
      <c r="F858">
        <v>2</v>
      </c>
      <c r="G858">
        <v>17</v>
      </c>
      <c r="H858">
        <v>0</v>
      </c>
      <c r="I858">
        <v>0</v>
      </c>
      <c r="J858">
        <v>368</v>
      </c>
      <c r="K858">
        <v>0</v>
      </c>
      <c r="L858">
        <v>0</v>
      </c>
      <c r="M858">
        <v>0</v>
      </c>
      <c r="N858">
        <v>0</v>
      </c>
    </row>
    <row r="859" spans="1:14" x14ac:dyDescent="0.25">
      <c r="A859" t="s">
        <v>5093</v>
      </c>
      <c r="B859" t="s">
        <v>72</v>
      </c>
      <c r="C859" t="s">
        <v>172</v>
      </c>
      <c r="D859" t="s">
        <v>4238</v>
      </c>
      <c r="E859">
        <v>6</v>
      </c>
      <c r="F859">
        <v>0</v>
      </c>
      <c r="G859">
        <v>6</v>
      </c>
      <c r="H859">
        <v>0</v>
      </c>
      <c r="I859">
        <v>0</v>
      </c>
      <c r="J859">
        <v>150</v>
      </c>
      <c r="K859">
        <v>0</v>
      </c>
      <c r="L859">
        <v>0</v>
      </c>
      <c r="M859">
        <v>0</v>
      </c>
      <c r="N859">
        <v>0</v>
      </c>
    </row>
    <row r="860" spans="1:14" x14ac:dyDescent="0.25">
      <c r="A860" t="s">
        <v>5094</v>
      </c>
      <c r="B860" t="s">
        <v>72</v>
      </c>
      <c r="C860" t="s">
        <v>246</v>
      </c>
      <c r="D860" t="s">
        <v>4238</v>
      </c>
      <c r="E860">
        <v>1</v>
      </c>
      <c r="F860">
        <v>0</v>
      </c>
      <c r="G860">
        <v>1</v>
      </c>
      <c r="H860">
        <v>0</v>
      </c>
      <c r="I860">
        <v>0</v>
      </c>
      <c r="J860">
        <v>6</v>
      </c>
      <c r="K860">
        <v>0</v>
      </c>
      <c r="L860">
        <v>0</v>
      </c>
      <c r="M860">
        <v>0</v>
      </c>
      <c r="N860">
        <v>0</v>
      </c>
    </row>
    <row r="861" spans="1:14" x14ac:dyDescent="0.25">
      <c r="A861" t="s">
        <v>5095</v>
      </c>
      <c r="B861" t="s">
        <v>72</v>
      </c>
      <c r="C861" t="s">
        <v>173</v>
      </c>
      <c r="D861" t="s">
        <v>4238</v>
      </c>
      <c r="E861">
        <v>11</v>
      </c>
      <c r="F861">
        <v>1</v>
      </c>
      <c r="G861">
        <v>10</v>
      </c>
      <c r="H861">
        <v>0</v>
      </c>
      <c r="I861">
        <v>0</v>
      </c>
      <c r="J861">
        <v>124</v>
      </c>
      <c r="K861">
        <v>0</v>
      </c>
      <c r="L861">
        <v>0</v>
      </c>
      <c r="M861">
        <v>0</v>
      </c>
      <c r="N861">
        <v>0</v>
      </c>
    </row>
    <row r="862" spans="1:14" x14ac:dyDescent="0.25">
      <c r="A862" t="s">
        <v>5096</v>
      </c>
      <c r="B862" t="s">
        <v>72</v>
      </c>
      <c r="C862" t="s">
        <v>174</v>
      </c>
      <c r="D862" t="s">
        <v>4238</v>
      </c>
      <c r="E862">
        <v>31</v>
      </c>
      <c r="F862">
        <v>4</v>
      </c>
      <c r="G862">
        <v>26</v>
      </c>
      <c r="H862">
        <v>1</v>
      </c>
      <c r="I862">
        <v>0</v>
      </c>
      <c r="J862">
        <v>466</v>
      </c>
      <c r="K862">
        <v>0</v>
      </c>
      <c r="L862">
        <v>0</v>
      </c>
      <c r="M862">
        <v>0</v>
      </c>
      <c r="N862">
        <v>0</v>
      </c>
    </row>
    <row r="863" spans="1:14" x14ac:dyDescent="0.25">
      <c r="A863" t="s">
        <v>5097</v>
      </c>
      <c r="B863" t="s">
        <v>72</v>
      </c>
      <c r="C863" t="s">
        <v>175</v>
      </c>
      <c r="D863" t="s">
        <v>4238</v>
      </c>
      <c r="E863">
        <v>14</v>
      </c>
      <c r="F863">
        <v>1</v>
      </c>
      <c r="G863">
        <v>12</v>
      </c>
      <c r="H863">
        <v>1</v>
      </c>
      <c r="I863">
        <v>0</v>
      </c>
      <c r="J863">
        <v>132</v>
      </c>
      <c r="K863">
        <v>0</v>
      </c>
      <c r="L863">
        <v>0</v>
      </c>
      <c r="M863">
        <v>0</v>
      </c>
      <c r="N863">
        <v>0</v>
      </c>
    </row>
    <row r="864" spans="1:14" x14ac:dyDescent="0.25">
      <c r="A864" t="s">
        <v>5098</v>
      </c>
      <c r="B864" t="s">
        <v>72</v>
      </c>
      <c r="C864" t="s">
        <v>176</v>
      </c>
      <c r="D864" t="s">
        <v>4238</v>
      </c>
      <c r="E864">
        <v>19</v>
      </c>
      <c r="F864">
        <v>1</v>
      </c>
      <c r="G864">
        <v>18</v>
      </c>
      <c r="H864">
        <v>0</v>
      </c>
      <c r="I864">
        <v>0</v>
      </c>
      <c r="J864">
        <v>476</v>
      </c>
      <c r="K864">
        <v>0</v>
      </c>
      <c r="L864">
        <v>0</v>
      </c>
      <c r="M864">
        <v>0</v>
      </c>
      <c r="N864">
        <v>0</v>
      </c>
    </row>
    <row r="865" spans="1:14" x14ac:dyDescent="0.25">
      <c r="A865" t="s">
        <v>5099</v>
      </c>
      <c r="B865" t="s">
        <v>72</v>
      </c>
      <c r="C865" t="s">
        <v>177</v>
      </c>
      <c r="D865" t="s">
        <v>4238</v>
      </c>
      <c r="E865">
        <v>2</v>
      </c>
      <c r="F865">
        <v>1</v>
      </c>
      <c r="G865">
        <v>1</v>
      </c>
      <c r="H865">
        <v>0</v>
      </c>
      <c r="I865">
        <v>0</v>
      </c>
      <c r="J865">
        <v>171</v>
      </c>
      <c r="K865">
        <v>0</v>
      </c>
      <c r="L865">
        <v>0</v>
      </c>
      <c r="M865">
        <v>0</v>
      </c>
      <c r="N865">
        <v>0</v>
      </c>
    </row>
    <row r="866" spans="1:14" x14ac:dyDescent="0.25">
      <c r="A866" t="s">
        <v>5100</v>
      </c>
      <c r="B866" t="s">
        <v>72</v>
      </c>
      <c r="C866" t="s">
        <v>178</v>
      </c>
      <c r="D866" t="s">
        <v>4238</v>
      </c>
      <c r="E866">
        <v>8</v>
      </c>
      <c r="F866">
        <v>1</v>
      </c>
      <c r="G866">
        <v>7</v>
      </c>
      <c r="H866">
        <v>0</v>
      </c>
      <c r="I866">
        <v>0</v>
      </c>
      <c r="J866">
        <v>118</v>
      </c>
      <c r="K866">
        <v>0</v>
      </c>
      <c r="L866">
        <v>0</v>
      </c>
      <c r="M866">
        <v>0</v>
      </c>
      <c r="N866">
        <v>0</v>
      </c>
    </row>
    <row r="867" spans="1:14" x14ac:dyDescent="0.25">
      <c r="A867" t="s">
        <v>5101</v>
      </c>
      <c r="B867" t="s">
        <v>72</v>
      </c>
      <c r="C867" t="s">
        <v>179</v>
      </c>
      <c r="D867" t="s">
        <v>4238</v>
      </c>
      <c r="E867">
        <v>8</v>
      </c>
      <c r="F867">
        <v>1</v>
      </c>
      <c r="G867">
        <v>7</v>
      </c>
      <c r="H867">
        <v>0</v>
      </c>
      <c r="I867">
        <v>0</v>
      </c>
      <c r="J867">
        <v>114</v>
      </c>
      <c r="K867">
        <v>0</v>
      </c>
      <c r="L867">
        <v>0</v>
      </c>
      <c r="M867">
        <v>0</v>
      </c>
      <c r="N867">
        <v>0</v>
      </c>
    </row>
    <row r="868" spans="1:14" x14ac:dyDescent="0.25">
      <c r="A868" t="s">
        <v>5102</v>
      </c>
      <c r="B868" t="s">
        <v>72</v>
      </c>
      <c r="C868" t="s">
        <v>180</v>
      </c>
      <c r="D868" t="s">
        <v>4238</v>
      </c>
      <c r="E868">
        <v>3</v>
      </c>
      <c r="F868">
        <v>1</v>
      </c>
      <c r="G868">
        <v>2</v>
      </c>
      <c r="H868">
        <v>0</v>
      </c>
      <c r="I868">
        <v>0</v>
      </c>
      <c r="J868">
        <v>104</v>
      </c>
      <c r="K868">
        <v>0</v>
      </c>
      <c r="L868">
        <v>0</v>
      </c>
      <c r="M868">
        <v>0</v>
      </c>
      <c r="N868">
        <v>0</v>
      </c>
    </row>
    <row r="869" spans="1:14" x14ac:dyDescent="0.25">
      <c r="A869" t="s">
        <v>5103</v>
      </c>
      <c r="B869" t="s">
        <v>72</v>
      </c>
      <c r="C869" t="s">
        <v>181</v>
      </c>
      <c r="D869" t="s">
        <v>4238</v>
      </c>
      <c r="E869">
        <v>13</v>
      </c>
      <c r="F869">
        <v>2</v>
      </c>
      <c r="G869">
        <v>11</v>
      </c>
      <c r="H869">
        <v>0</v>
      </c>
      <c r="I869">
        <v>0</v>
      </c>
      <c r="J869">
        <v>168</v>
      </c>
      <c r="K869">
        <v>0</v>
      </c>
      <c r="L869">
        <v>0</v>
      </c>
      <c r="M869">
        <v>0</v>
      </c>
      <c r="N869">
        <v>0</v>
      </c>
    </row>
    <row r="870" spans="1:14" x14ac:dyDescent="0.25">
      <c r="A870" t="s">
        <v>5104</v>
      </c>
      <c r="B870" t="s">
        <v>72</v>
      </c>
      <c r="C870" t="s">
        <v>182</v>
      </c>
      <c r="D870" t="s">
        <v>4238</v>
      </c>
      <c r="E870">
        <v>13</v>
      </c>
      <c r="F870">
        <v>3</v>
      </c>
      <c r="G870">
        <v>10</v>
      </c>
      <c r="H870">
        <v>0</v>
      </c>
      <c r="I870">
        <v>0</v>
      </c>
      <c r="J870">
        <v>81</v>
      </c>
      <c r="K870">
        <v>0</v>
      </c>
      <c r="L870">
        <v>0</v>
      </c>
      <c r="M870">
        <v>0</v>
      </c>
      <c r="N870">
        <v>0</v>
      </c>
    </row>
    <row r="871" spans="1:14" x14ac:dyDescent="0.25">
      <c r="A871" t="s">
        <v>5105</v>
      </c>
      <c r="B871" t="s">
        <v>72</v>
      </c>
      <c r="C871" t="s">
        <v>183</v>
      </c>
      <c r="D871" t="s">
        <v>4238</v>
      </c>
      <c r="E871">
        <v>15</v>
      </c>
      <c r="F871">
        <v>2</v>
      </c>
      <c r="G871">
        <v>13</v>
      </c>
      <c r="H871">
        <v>0</v>
      </c>
      <c r="I871">
        <v>0</v>
      </c>
      <c r="J871">
        <v>172</v>
      </c>
      <c r="K871">
        <v>0</v>
      </c>
      <c r="L871">
        <v>0</v>
      </c>
      <c r="M871">
        <v>0</v>
      </c>
      <c r="N871">
        <v>0</v>
      </c>
    </row>
    <row r="872" spans="1:14" x14ac:dyDescent="0.25">
      <c r="A872" t="s">
        <v>5106</v>
      </c>
      <c r="B872" t="s">
        <v>72</v>
      </c>
      <c r="C872" t="s">
        <v>184</v>
      </c>
      <c r="D872" t="s">
        <v>4238</v>
      </c>
      <c r="E872">
        <v>13</v>
      </c>
      <c r="F872">
        <v>1</v>
      </c>
      <c r="G872">
        <v>11</v>
      </c>
      <c r="H872">
        <v>1</v>
      </c>
      <c r="I872">
        <v>0</v>
      </c>
      <c r="J872">
        <v>153</v>
      </c>
      <c r="K872">
        <v>0</v>
      </c>
      <c r="L872">
        <v>0</v>
      </c>
      <c r="M872">
        <v>0</v>
      </c>
      <c r="N872">
        <v>0</v>
      </c>
    </row>
    <row r="873" spans="1:14" x14ac:dyDescent="0.25">
      <c r="A873" t="s">
        <v>5107</v>
      </c>
      <c r="B873" t="s">
        <v>72</v>
      </c>
      <c r="C873" t="s">
        <v>185</v>
      </c>
      <c r="D873" t="s">
        <v>4238</v>
      </c>
      <c r="E873">
        <v>7</v>
      </c>
      <c r="F873">
        <v>1</v>
      </c>
      <c r="G873">
        <v>6</v>
      </c>
      <c r="H873">
        <v>0</v>
      </c>
      <c r="I873">
        <v>0</v>
      </c>
      <c r="J873">
        <v>157</v>
      </c>
      <c r="K873">
        <v>0</v>
      </c>
      <c r="L873">
        <v>0</v>
      </c>
      <c r="M873">
        <v>0</v>
      </c>
      <c r="N873">
        <v>0</v>
      </c>
    </row>
    <row r="874" spans="1:14" x14ac:dyDescent="0.25">
      <c r="A874" t="s">
        <v>5108</v>
      </c>
      <c r="B874" t="s">
        <v>72</v>
      </c>
      <c r="C874" t="s">
        <v>186</v>
      </c>
      <c r="D874" t="s">
        <v>4238</v>
      </c>
      <c r="E874">
        <v>0</v>
      </c>
      <c r="F874">
        <v>0</v>
      </c>
      <c r="G874">
        <v>0</v>
      </c>
      <c r="H874">
        <v>0</v>
      </c>
      <c r="I874">
        <v>0</v>
      </c>
      <c r="J874">
        <v>21</v>
      </c>
      <c r="K874">
        <v>0</v>
      </c>
      <c r="L874">
        <v>0</v>
      </c>
      <c r="M874">
        <v>0</v>
      </c>
      <c r="N874">
        <v>0</v>
      </c>
    </row>
    <row r="875" spans="1:14" x14ac:dyDescent="0.25">
      <c r="A875" t="s">
        <v>5109</v>
      </c>
      <c r="B875" t="s">
        <v>72</v>
      </c>
      <c r="C875" t="s">
        <v>187</v>
      </c>
      <c r="D875" t="s">
        <v>4238</v>
      </c>
      <c r="E875">
        <v>14</v>
      </c>
      <c r="F875">
        <v>0</v>
      </c>
      <c r="G875">
        <v>14</v>
      </c>
      <c r="H875">
        <v>0</v>
      </c>
      <c r="I875">
        <v>0</v>
      </c>
      <c r="J875">
        <v>149</v>
      </c>
      <c r="K875">
        <v>0</v>
      </c>
      <c r="L875">
        <v>0</v>
      </c>
      <c r="M875">
        <v>0</v>
      </c>
      <c r="N875">
        <v>0</v>
      </c>
    </row>
    <row r="876" spans="1:14" x14ac:dyDescent="0.25">
      <c r="A876" t="s">
        <v>5110</v>
      </c>
      <c r="B876" t="s">
        <v>72</v>
      </c>
      <c r="C876" t="s">
        <v>188</v>
      </c>
      <c r="D876" t="s">
        <v>4238</v>
      </c>
      <c r="E876">
        <v>8</v>
      </c>
      <c r="F876">
        <v>0</v>
      </c>
      <c r="G876">
        <v>7</v>
      </c>
      <c r="H876">
        <v>1</v>
      </c>
      <c r="I876">
        <v>0</v>
      </c>
      <c r="J876">
        <v>144</v>
      </c>
      <c r="K876">
        <v>0</v>
      </c>
      <c r="L876">
        <v>0</v>
      </c>
      <c r="M876">
        <v>0</v>
      </c>
      <c r="N876">
        <v>0</v>
      </c>
    </row>
    <row r="877" spans="1:14" x14ac:dyDescent="0.25">
      <c r="A877" t="s">
        <v>5111</v>
      </c>
      <c r="B877" t="s">
        <v>72</v>
      </c>
      <c r="C877" t="s">
        <v>189</v>
      </c>
      <c r="D877" t="s">
        <v>4238</v>
      </c>
      <c r="E877">
        <v>5</v>
      </c>
      <c r="F877">
        <v>1</v>
      </c>
      <c r="G877">
        <v>4</v>
      </c>
      <c r="H877">
        <v>0</v>
      </c>
      <c r="I877">
        <v>0</v>
      </c>
      <c r="J877">
        <v>101</v>
      </c>
      <c r="K877">
        <v>0</v>
      </c>
      <c r="L877">
        <v>0</v>
      </c>
      <c r="M877">
        <v>0</v>
      </c>
      <c r="N877">
        <v>0</v>
      </c>
    </row>
    <row r="878" spans="1:14" x14ac:dyDescent="0.25">
      <c r="A878" t="s">
        <v>5112</v>
      </c>
      <c r="B878" t="s">
        <v>72</v>
      </c>
      <c r="C878" t="s">
        <v>190</v>
      </c>
      <c r="D878" t="s">
        <v>4238</v>
      </c>
      <c r="E878">
        <v>17</v>
      </c>
      <c r="F878">
        <v>5</v>
      </c>
      <c r="G878">
        <v>12</v>
      </c>
      <c r="H878">
        <v>0</v>
      </c>
      <c r="I878">
        <v>0</v>
      </c>
      <c r="J878">
        <v>248</v>
      </c>
      <c r="K878">
        <v>0</v>
      </c>
      <c r="L878">
        <v>0</v>
      </c>
      <c r="M878">
        <v>0</v>
      </c>
      <c r="N878">
        <v>0</v>
      </c>
    </row>
    <row r="879" spans="1:14" x14ac:dyDescent="0.25">
      <c r="A879" t="s">
        <v>5113</v>
      </c>
      <c r="B879" t="s">
        <v>72</v>
      </c>
      <c r="C879" t="s">
        <v>191</v>
      </c>
      <c r="D879" t="s">
        <v>4238</v>
      </c>
      <c r="E879">
        <v>9</v>
      </c>
      <c r="F879">
        <v>0</v>
      </c>
      <c r="G879">
        <v>8</v>
      </c>
      <c r="H879">
        <v>1</v>
      </c>
      <c r="I879">
        <v>0</v>
      </c>
      <c r="J879">
        <v>161</v>
      </c>
      <c r="K879">
        <v>0</v>
      </c>
      <c r="L879">
        <v>0</v>
      </c>
      <c r="M879">
        <v>0</v>
      </c>
      <c r="N879">
        <v>0</v>
      </c>
    </row>
    <row r="880" spans="1:14" x14ac:dyDescent="0.25">
      <c r="A880" t="s">
        <v>5114</v>
      </c>
      <c r="B880" t="s">
        <v>72</v>
      </c>
      <c r="C880" t="s">
        <v>192</v>
      </c>
      <c r="D880" t="s">
        <v>4238</v>
      </c>
      <c r="E880">
        <v>7</v>
      </c>
      <c r="F880">
        <v>3</v>
      </c>
      <c r="G880">
        <v>4</v>
      </c>
      <c r="H880">
        <v>0</v>
      </c>
      <c r="I880">
        <v>0</v>
      </c>
      <c r="J880">
        <v>76</v>
      </c>
      <c r="K880">
        <v>0</v>
      </c>
      <c r="L880">
        <v>0</v>
      </c>
      <c r="M880">
        <v>0</v>
      </c>
      <c r="N880">
        <v>0</v>
      </c>
    </row>
    <row r="881" spans="1:14" x14ac:dyDescent="0.25">
      <c r="A881" t="s">
        <v>5115</v>
      </c>
      <c r="B881" t="s">
        <v>72</v>
      </c>
      <c r="C881" t="s">
        <v>193</v>
      </c>
      <c r="D881" t="s">
        <v>4238</v>
      </c>
      <c r="E881">
        <v>7</v>
      </c>
      <c r="F881">
        <v>1</v>
      </c>
      <c r="G881">
        <v>6</v>
      </c>
      <c r="H881">
        <v>0</v>
      </c>
      <c r="I881">
        <v>0</v>
      </c>
      <c r="J881">
        <v>139</v>
      </c>
      <c r="K881">
        <v>0</v>
      </c>
      <c r="L881">
        <v>0</v>
      </c>
      <c r="M881">
        <v>0</v>
      </c>
      <c r="N881">
        <v>0</v>
      </c>
    </row>
    <row r="882" spans="1:14" x14ac:dyDescent="0.25">
      <c r="A882" t="s">
        <v>5116</v>
      </c>
      <c r="B882" t="s">
        <v>72</v>
      </c>
      <c r="C882" t="s">
        <v>194</v>
      </c>
      <c r="D882" t="s">
        <v>4238</v>
      </c>
      <c r="E882">
        <v>10</v>
      </c>
      <c r="F882">
        <v>0</v>
      </c>
      <c r="G882">
        <v>10</v>
      </c>
      <c r="H882">
        <v>0</v>
      </c>
      <c r="I882">
        <v>0</v>
      </c>
      <c r="J882">
        <v>297</v>
      </c>
      <c r="K882">
        <v>0</v>
      </c>
      <c r="L882">
        <v>0</v>
      </c>
      <c r="M882">
        <v>0</v>
      </c>
      <c r="N882">
        <v>0</v>
      </c>
    </row>
    <row r="883" spans="1:14" x14ac:dyDescent="0.25">
      <c r="A883" t="s">
        <v>5117</v>
      </c>
      <c r="B883" t="s">
        <v>72</v>
      </c>
      <c r="C883" t="s">
        <v>195</v>
      </c>
      <c r="D883" t="s">
        <v>4238</v>
      </c>
      <c r="E883">
        <v>6</v>
      </c>
      <c r="F883">
        <v>1</v>
      </c>
      <c r="G883">
        <v>5</v>
      </c>
      <c r="H883">
        <v>0</v>
      </c>
      <c r="I883">
        <v>0</v>
      </c>
      <c r="J883">
        <v>204</v>
      </c>
      <c r="K883">
        <v>0</v>
      </c>
      <c r="L883">
        <v>0</v>
      </c>
      <c r="M883">
        <v>0</v>
      </c>
      <c r="N883">
        <v>0</v>
      </c>
    </row>
    <row r="884" spans="1:14" x14ac:dyDescent="0.25">
      <c r="A884" t="s">
        <v>5118</v>
      </c>
      <c r="B884" t="s">
        <v>72</v>
      </c>
      <c r="C884" t="s">
        <v>196</v>
      </c>
      <c r="D884" t="s">
        <v>4238</v>
      </c>
      <c r="E884">
        <v>3</v>
      </c>
      <c r="F884">
        <v>0</v>
      </c>
      <c r="G884">
        <v>3</v>
      </c>
      <c r="H884">
        <v>0</v>
      </c>
      <c r="I884">
        <v>0</v>
      </c>
      <c r="J884">
        <v>74</v>
      </c>
      <c r="K884">
        <v>0</v>
      </c>
      <c r="L884">
        <v>0</v>
      </c>
      <c r="M884">
        <v>0</v>
      </c>
      <c r="N884">
        <v>0</v>
      </c>
    </row>
    <row r="885" spans="1:14" x14ac:dyDescent="0.25">
      <c r="A885" t="s">
        <v>5119</v>
      </c>
      <c r="B885" t="s">
        <v>72</v>
      </c>
      <c r="C885" t="s">
        <v>197</v>
      </c>
      <c r="D885" t="s">
        <v>4238</v>
      </c>
      <c r="E885">
        <v>9</v>
      </c>
      <c r="F885">
        <v>1</v>
      </c>
      <c r="G885">
        <v>7</v>
      </c>
      <c r="H885">
        <v>0</v>
      </c>
      <c r="I885">
        <v>1</v>
      </c>
      <c r="J885">
        <v>132</v>
      </c>
      <c r="K885">
        <v>0</v>
      </c>
      <c r="L885">
        <v>0</v>
      </c>
      <c r="M885">
        <v>0</v>
      </c>
      <c r="N885">
        <v>0</v>
      </c>
    </row>
    <row r="886" spans="1:14" x14ac:dyDescent="0.25">
      <c r="A886" t="s">
        <v>5120</v>
      </c>
      <c r="B886" t="s">
        <v>72</v>
      </c>
      <c r="C886" t="s">
        <v>198</v>
      </c>
      <c r="D886" t="s">
        <v>4238</v>
      </c>
      <c r="E886">
        <v>10</v>
      </c>
      <c r="F886">
        <v>2</v>
      </c>
      <c r="G886">
        <v>8</v>
      </c>
      <c r="H886">
        <v>0</v>
      </c>
      <c r="I886">
        <v>0</v>
      </c>
      <c r="J886">
        <v>115</v>
      </c>
      <c r="K886">
        <v>0</v>
      </c>
      <c r="L886">
        <v>0</v>
      </c>
      <c r="M886">
        <v>0</v>
      </c>
      <c r="N886">
        <v>0</v>
      </c>
    </row>
    <row r="887" spans="1:14" x14ac:dyDescent="0.25">
      <c r="A887" t="s">
        <v>5121</v>
      </c>
      <c r="B887" t="s">
        <v>72</v>
      </c>
      <c r="C887" t="s">
        <v>199</v>
      </c>
      <c r="D887" t="s">
        <v>4238</v>
      </c>
      <c r="E887">
        <v>24</v>
      </c>
      <c r="F887">
        <v>1</v>
      </c>
      <c r="G887">
        <v>21</v>
      </c>
      <c r="H887">
        <v>2</v>
      </c>
      <c r="I887">
        <v>0</v>
      </c>
      <c r="J887">
        <v>206</v>
      </c>
      <c r="K887">
        <v>0</v>
      </c>
      <c r="L887">
        <v>0</v>
      </c>
      <c r="M887">
        <v>0</v>
      </c>
      <c r="N887">
        <v>0</v>
      </c>
    </row>
    <row r="888" spans="1:14" x14ac:dyDescent="0.25">
      <c r="A888" t="s">
        <v>5122</v>
      </c>
      <c r="B888" t="s">
        <v>72</v>
      </c>
      <c r="C888" t="s">
        <v>200</v>
      </c>
      <c r="D888" t="s">
        <v>4238</v>
      </c>
      <c r="E888">
        <v>5</v>
      </c>
      <c r="F888">
        <v>1</v>
      </c>
      <c r="G888">
        <v>4</v>
      </c>
      <c r="H888">
        <v>0</v>
      </c>
      <c r="I888">
        <v>0</v>
      </c>
      <c r="J888">
        <v>62</v>
      </c>
      <c r="K888">
        <v>0</v>
      </c>
      <c r="L888">
        <v>0</v>
      </c>
      <c r="M888">
        <v>0</v>
      </c>
      <c r="N888">
        <v>0</v>
      </c>
    </row>
    <row r="889" spans="1:14" x14ac:dyDescent="0.25">
      <c r="A889" t="s">
        <v>5123</v>
      </c>
      <c r="B889" t="s">
        <v>72</v>
      </c>
      <c r="C889" t="s">
        <v>201</v>
      </c>
      <c r="D889" t="s">
        <v>4238</v>
      </c>
      <c r="E889">
        <v>15</v>
      </c>
      <c r="F889">
        <v>2</v>
      </c>
      <c r="G889">
        <v>13</v>
      </c>
      <c r="H889">
        <v>0</v>
      </c>
      <c r="I889">
        <v>0</v>
      </c>
      <c r="J889">
        <v>479</v>
      </c>
      <c r="K889">
        <v>0</v>
      </c>
      <c r="L889">
        <v>0</v>
      </c>
      <c r="M889">
        <v>0</v>
      </c>
      <c r="N889">
        <v>0</v>
      </c>
    </row>
    <row r="890" spans="1:14" x14ac:dyDescent="0.25">
      <c r="A890" t="s">
        <v>5124</v>
      </c>
      <c r="B890" t="s">
        <v>72</v>
      </c>
      <c r="C890" t="s">
        <v>202</v>
      </c>
      <c r="D890" t="s">
        <v>4238</v>
      </c>
      <c r="E890">
        <v>17</v>
      </c>
      <c r="F890">
        <v>2</v>
      </c>
      <c r="G890">
        <v>15</v>
      </c>
      <c r="H890">
        <v>0</v>
      </c>
      <c r="I890">
        <v>0</v>
      </c>
      <c r="J890">
        <v>224</v>
      </c>
      <c r="K890">
        <v>0</v>
      </c>
      <c r="L890">
        <v>0</v>
      </c>
      <c r="M890">
        <v>0</v>
      </c>
      <c r="N890">
        <v>0</v>
      </c>
    </row>
    <row r="891" spans="1:14" x14ac:dyDescent="0.25">
      <c r="A891" t="s">
        <v>5125</v>
      </c>
      <c r="B891" t="s">
        <v>72</v>
      </c>
      <c r="C891" t="s">
        <v>203</v>
      </c>
      <c r="D891" t="s">
        <v>4238</v>
      </c>
      <c r="E891">
        <v>10</v>
      </c>
      <c r="F891">
        <v>2</v>
      </c>
      <c r="G891">
        <v>8</v>
      </c>
      <c r="H891">
        <v>0</v>
      </c>
      <c r="I891">
        <v>0</v>
      </c>
      <c r="J891">
        <v>113</v>
      </c>
      <c r="K891">
        <v>0</v>
      </c>
      <c r="L891">
        <v>0</v>
      </c>
      <c r="M891">
        <v>0</v>
      </c>
      <c r="N891">
        <v>0</v>
      </c>
    </row>
    <row r="892" spans="1:14" x14ac:dyDescent="0.25">
      <c r="A892" t="s">
        <v>5126</v>
      </c>
      <c r="B892" t="s">
        <v>72</v>
      </c>
      <c r="C892" t="s">
        <v>204</v>
      </c>
      <c r="D892" t="s">
        <v>4238</v>
      </c>
      <c r="E892">
        <v>5</v>
      </c>
      <c r="F892">
        <v>0</v>
      </c>
      <c r="G892">
        <v>5</v>
      </c>
      <c r="H892">
        <v>0</v>
      </c>
      <c r="I892">
        <v>0</v>
      </c>
      <c r="J892">
        <v>91</v>
      </c>
      <c r="K892">
        <v>0</v>
      </c>
      <c r="L892">
        <v>0</v>
      </c>
      <c r="M892">
        <v>0</v>
      </c>
      <c r="N892">
        <v>0</v>
      </c>
    </row>
    <row r="893" spans="1:14" x14ac:dyDescent="0.25">
      <c r="A893" t="s">
        <v>5127</v>
      </c>
      <c r="B893" t="s">
        <v>72</v>
      </c>
      <c r="C893" t="s">
        <v>205</v>
      </c>
      <c r="D893" t="s">
        <v>4238</v>
      </c>
      <c r="E893">
        <v>28</v>
      </c>
      <c r="F893">
        <v>9</v>
      </c>
      <c r="G893">
        <v>19</v>
      </c>
      <c r="H893">
        <v>0</v>
      </c>
      <c r="I893">
        <v>0</v>
      </c>
      <c r="J893">
        <v>386</v>
      </c>
      <c r="K893">
        <v>0</v>
      </c>
      <c r="L893">
        <v>0</v>
      </c>
      <c r="M893">
        <v>0</v>
      </c>
      <c r="N893">
        <v>0</v>
      </c>
    </row>
    <row r="894" spans="1:14" x14ac:dyDescent="0.25">
      <c r="A894" t="s">
        <v>5128</v>
      </c>
      <c r="B894" t="s">
        <v>72</v>
      </c>
      <c r="C894" t="s">
        <v>206</v>
      </c>
      <c r="D894" t="s">
        <v>4238</v>
      </c>
      <c r="E894">
        <v>8</v>
      </c>
      <c r="F894">
        <v>1</v>
      </c>
      <c r="G894">
        <v>6</v>
      </c>
      <c r="H894">
        <v>0</v>
      </c>
      <c r="I894">
        <v>1</v>
      </c>
      <c r="J894">
        <v>90</v>
      </c>
      <c r="K894">
        <v>0</v>
      </c>
      <c r="L894">
        <v>0</v>
      </c>
      <c r="M894">
        <v>0</v>
      </c>
      <c r="N894">
        <v>0</v>
      </c>
    </row>
    <row r="895" spans="1:14" x14ac:dyDescent="0.25">
      <c r="A895" t="s">
        <v>5129</v>
      </c>
      <c r="B895" t="s">
        <v>72</v>
      </c>
      <c r="C895" t="s">
        <v>207</v>
      </c>
      <c r="D895" t="s">
        <v>4238</v>
      </c>
      <c r="E895">
        <v>71</v>
      </c>
      <c r="F895">
        <v>18</v>
      </c>
      <c r="G895">
        <v>53</v>
      </c>
      <c r="H895">
        <v>0</v>
      </c>
      <c r="I895">
        <v>0</v>
      </c>
      <c r="J895">
        <v>1108</v>
      </c>
      <c r="K895">
        <v>0</v>
      </c>
      <c r="L895">
        <v>0</v>
      </c>
      <c r="M895">
        <v>0</v>
      </c>
      <c r="N895">
        <v>0</v>
      </c>
    </row>
    <row r="896" spans="1:14" x14ac:dyDescent="0.25">
      <c r="A896" t="s">
        <v>5130</v>
      </c>
      <c r="B896" t="s">
        <v>72</v>
      </c>
      <c r="C896" t="s">
        <v>208</v>
      </c>
      <c r="D896" t="s">
        <v>4238</v>
      </c>
      <c r="E896">
        <v>18</v>
      </c>
      <c r="F896">
        <v>2</v>
      </c>
      <c r="G896">
        <v>16</v>
      </c>
      <c r="H896">
        <v>0</v>
      </c>
      <c r="I896">
        <v>0</v>
      </c>
      <c r="J896">
        <v>164</v>
      </c>
      <c r="K896">
        <v>0</v>
      </c>
      <c r="L896">
        <v>0</v>
      </c>
      <c r="M896">
        <v>0</v>
      </c>
      <c r="N896">
        <v>0</v>
      </c>
    </row>
    <row r="897" spans="1:14" x14ac:dyDescent="0.25">
      <c r="A897" t="s">
        <v>5131</v>
      </c>
      <c r="B897" t="s">
        <v>72</v>
      </c>
      <c r="C897" t="s">
        <v>209</v>
      </c>
      <c r="D897" t="s">
        <v>4238</v>
      </c>
      <c r="E897">
        <v>6</v>
      </c>
      <c r="F897">
        <v>0</v>
      </c>
      <c r="G897">
        <v>6</v>
      </c>
      <c r="H897">
        <v>0</v>
      </c>
      <c r="I897">
        <v>0</v>
      </c>
      <c r="J897">
        <v>162</v>
      </c>
      <c r="K897">
        <v>0</v>
      </c>
      <c r="L897">
        <v>0</v>
      </c>
      <c r="M897">
        <v>0</v>
      </c>
      <c r="N897">
        <v>0</v>
      </c>
    </row>
    <row r="898" spans="1:14" x14ac:dyDescent="0.25">
      <c r="A898" t="s">
        <v>5132</v>
      </c>
      <c r="B898" t="s">
        <v>72</v>
      </c>
      <c r="C898" t="s">
        <v>210</v>
      </c>
      <c r="D898" t="s">
        <v>4238</v>
      </c>
      <c r="E898">
        <v>23</v>
      </c>
      <c r="F898">
        <v>1</v>
      </c>
      <c r="G898">
        <v>21</v>
      </c>
      <c r="H898">
        <v>0</v>
      </c>
      <c r="I898">
        <v>1</v>
      </c>
      <c r="J898">
        <v>158</v>
      </c>
      <c r="K898">
        <v>0</v>
      </c>
      <c r="L898">
        <v>0</v>
      </c>
      <c r="M898">
        <v>0</v>
      </c>
      <c r="N898">
        <v>0</v>
      </c>
    </row>
    <row r="899" spans="1:14" x14ac:dyDescent="0.25">
      <c r="A899" t="s">
        <v>5133</v>
      </c>
      <c r="B899" t="s">
        <v>72</v>
      </c>
      <c r="C899" t="s">
        <v>211</v>
      </c>
      <c r="D899" t="s">
        <v>4238</v>
      </c>
      <c r="E899">
        <v>3</v>
      </c>
      <c r="F899">
        <v>2</v>
      </c>
      <c r="G899">
        <v>1</v>
      </c>
      <c r="H899">
        <v>0</v>
      </c>
      <c r="I899">
        <v>0</v>
      </c>
      <c r="J899">
        <v>102</v>
      </c>
      <c r="K899">
        <v>0</v>
      </c>
      <c r="L899">
        <v>0</v>
      </c>
      <c r="M899">
        <v>0</v>
      </c>
      <c r="N899">
        <v>0</v>
      </c>
    </row>
    <row r="900" spans="1:14" x14ac:dyDescent="0.25">
      <c r="A900" t="s">
        <v>5134</v>
      </c>
      <c r="B900" t="s">
        <v>72</v>
      </c>
      <c r="C900" t="s">
        <v>212</v>
      </c>
      <c r="D900" t="s">
        <v>4238</v>
      </c>
      <c r="E900">
        <v>11</v>
      </c>
      <c r="F900">
        <v>0</v>
      </c>
      <c r="G900">
        <v>11</v>
      </c>
      <c r="H900">
        <v>0</v>
      </c>
      <c r="I900">
        <v>0</v>
      </c>
      <c r="J900">
        <v>114</v>
      </c>
      <c r="K900">
        <v>0</v>
      </c>
      <c r="L900">
        <v>0</v>
      </c>
      <c r="M900">
        <v>0</v>
      </c>
      <c r="N900">
        <v>0</v>
      </c>
    </row>
    <row r="901" spans="1:14" x14ac:dyDescent="0.25">
      <c r="A901" t="s">
        <v>5135</v>
      </c>
      <c r="B901" t="s">
        <v>72</v>
      </c>
      <c r="C901" t="s">
        <v>213</v>
      </c>
      <c r="D901" t="s">
        <v>4238</v>
      </c>
      <c r="E901">
        <v>6</v>
      </c>
      <c r="F901">
        <v>1</v>
      </c>
      <c r="G901">
        <v>5</v>
      </c>
      <c r="H901">
        <v>0</v>
      </c>
      <c r="I901">
        <v>0</v>
      </c>
      <c r="J901">
        <v>69</v>
      </c>
      <c r="K901">
        <v>0</v>
      </c>
      <c r="L901">
        <v>0</v>
      </c>
      <c r="M901">
        <v>0</v>
      </c>
      <c r="N901">
        <v>0</v>
      </c>
    </row>
    <row r="902" spans="1:14" x14ac:dyDescent="0.25">
      <c r="A902" t="s">
        <v>5136</v>
      </c>
      <c r="B902" t="s">
        <v>72</v>
      </c>
      <c r="C902" t="s">
        <v>214</v>
      </c>
      <c r="D902" t="s">
        <v>4238</v>
      </c>
      <c r="E902">
        <v>13</v>
      </c>
      <c r="F902">
        <v>2</v>
      </c>
      <c r="G902">
        <v>10</v>
      </c>
      <c r="H902">
        <v>1</v>
      </c>
      <c r="I902">
        <v>0</v>
      </c>
      <c r="J902">
        <v>118</v>
      </c>
      <c r="K902">
        <v>0</v>
      </c>
      <c r="L902">
        <v>0</v>
      </c>
      <c r="M902">
        <v>0</v>
      </c>
      <c r="N902">
        <v>0</v>
      </c>
    </row>
    <row r="903" spans="1:14" x14ac:dyDescent="0.25">
      <c r="A903" t="s">
        <v>5137</v>
      </c>
      <c r="B903" t="s">
        <v>72</v>
      </c>
      <c r="C903" t="s">
        <v>215</v>
      </c>
      <c r="D903" t="s">
        <v>4238</v>
      </c>
      <c r="E903">
        <v>15</v>
      </c>
      <c r="F903">
        <v>3</v>
      </c>
      <c r="G903">
        <v>12</v>
      </c>
      <c r="H903">
        <v>0</v>
      </c>
      <c r="I903">
        <v>0</v>
      </c>
      <c r="J903">
        <v>169</v>
      </c>
      <c r="K903">
        <v>0</v>
      </c>
      <c r="L903">
        <v>0</v>
      </c>
      <c r="M903">
        <v>0</v>
      </c>
      <c r="N903">
        <v>0</v>
      </c>
    </row>
    <row r="904" spans="1:14" x14ac:dyDescent="0.25">
      <c r="A904" t="s">
        <v>5138</v>
      </c>
      <c r="B904" t="s">
        <v>72</v>
      </c>
      <c r="C904" t="s">
        <v>216</v>
      </c>
      <c r="D904" t="s">
        <v>4238</v>
      </c>
      <c r="E904">
        <v>6</v>
      </c>
      <c r="F904">
        <v>1</v>
      </c>
      <c r="G904">
        <v>5</v>
      </c>
      <c r="H904">
        <v>0</v>
      </c>
      <c r="I904">
        <v>0</v>
      </c>
      <c r="J904">
        <v>206</v>
      </c>
      <c r="K904">
        <v>0</v>
      </c>
      <c r="L904">
        <v>0</v>
      </c>
      <c r="M904">
        <v>0</v>
      </c>
      <c r="N904">
        <v>0</v>
      </c>
    </row>
    <row r="905" spans="1:14" x14ac:dyDescent="0.25">
      <c r="A905" t="s">
        <v>5139</v>
      </c>
      <c r="B905" t="s">
        <v>72</v>
      </c>
      <c r="C905" t="s">
        <v>217</v>
      </c>
      <c r="D905" t="s">
        <v>4238</v>
      </c>
      <c r="E905">
        <v>5</v>
      </c>
      <c r="F905">
        <v>0</v>
      </c>
      <c r="G905">
        <v>5</v>
      </c>
      <c r="H905">
        <v>0</v>
      </c>
      <c r="I905">
        <v>0</v>
      </c>
      <c r="J905">
        <v>87</v>
      </c>
      <c r="K905">
        <v>0</v>
      </c>
      <c r="L905">
        <v>0</v>
      </c>
      <c r="M905">
        <v>0</v>
      </c>
      <c r="N905">
        <v>0</v>
      </c>
    </row>
    <row r="906" spans="1:14" x14ac:dyDescent="0.25">
      <c r="A906" t="s">
        <v>5140</v>
      </c>
      <c r="B906" t="s">
        <v>72</v>
      </c>
      <c r="C906" t="s">
        <v>218</v>
      </c>
      <c r="D906" t="s">
        <v>4238</v>
      </c>
      <c r="E906">
        <v>16</v>
      </c>
      <c r="F906">
        <v>0</v>
      </c>
      <c r="G906">
        <v>16</v>
      </c>
      <c r="H906">
        <v>0</v>
      </c>
      <c r="I906">
        <v>0</v>
      </c>
      <c r="J906">
        <v>179</v>
      </c>
      <c r="K906">
        <v>0</v>
      </c>
      <c r="L906">
        <v>0</v>
      </c>
      <c r="M906">
        <v>0</v>
      </c>
      <c r="N906">
        <v>0</v>
      </c>
    </row>
    <row r="907" spans="1:14" x14ac:dyDescent="0.25">
      <c r="A907" t="s">
        <v>5141</v>
      </c>
      <c r="B907" t="s">
        <v>72</v>
      </c>
      <c r="C907" t="s">
        <v>219</v>
      </c>
      <c r="D907" t="s">
        <v>4238</v>
      </c>
      <c r="E907">
        <v>18</v>
      </c>
      <c r="F907">
        <v>2</v>
      </c>
      <c r="G907">
        <v>16</v>
      </c>
      <c r="H907">
        <v>0</v>
      </c>
      <c r="I907">
        <v>0</v>
      </c>
      <c r="J907">
        <v>212</v>
      </c>
      <c r="K907">
        <v>0</v>
      </c>
      <c r="L907">
        <v>0</v>
      </c>
      <c r="M907">
        <v>0</v>
      </c>
      <c r="N907">
        <v>0</v>
      </c>
    </row>
    <row r="908" spans="1:14" x14ac:dyDescent="0.25">
      <c r="A908" t="s">
        <v>5142</v>
      </c>
      <c r="B908" t="s">
        <v>72</v>
      </c>
      <c r="C908" t="s">
        <v>220</v>
      </c>
      <c r="D908" t="s">
        <v>4238</v>
      </c>
      <c r="E908">
        <v>10</v>
      </c>
      <c r="F908">
        <v>0</v>
      </c>
      <c r="G908">
        <v>10</v>
      </c>
      <c r="H908">
        <v>0</v>
      </c>
      <c r="I908">
        <v>0</v>
      </c>
      <c r="J908">
        <v>137</v>
      </c>
      <c r="K908">
        <v>0</v>
      </c>
      <c r="L908">
        <v>0</v>
      </c>
      <c r="M908">
        <v>0</v>
      </c>
      <c r="N908">
        <v>0</v>
      </c>
    </row>
    <row r="909" spans="1:14" x14ac:dyDescent="0.25">
      <c r="A909" t="s">
        <v>5143</v>
      </c>
      <c r="B909" t="s">
        <v>72</v>
      </c>
      <c r="C909" t="s">
        <v>221</v>
      </c>
      <c r="D909" t="s">
        <v>4238</v>
      </c>
      <c r="E909">
        <v>19</v>
      </c>
      <c r="F909">
        <v>5</v>
      </c>
      <c r="G909">
        <v>14</v>
      </c>
      <c r="H909">
        <v>0</v>
      </c>
      <c r="I909">
        <v>0</v>
      </c>
      <c r="J909">
        <v>371</v>
      </c>
      <c r="K909">
        <v>0</v>
      </c>
      <c r="L909">
        <v>0</v>
      </c>
      <c r="M909">
        <v>0</v>
      </c>
      <c r="N909">
        <v>0</v>
      </c>
    </row>
    <row r="910" spans="1:14" x14ac:dyDescent="0.25">
      <c r="A910" t="s">
        <v>5144</v>
      </c>
      <c r="B910" t="s">
        <v>72</v>
      </c>
      <c r="C910" t="s">
        <v>222</v>
      </c>
      <c r="D910" t="s">
        <v>4238</v>
      </c>
      <c r="E910">
        <v>6</v>
      </c>
      <c r="F910">
        <v>2</v>
      </c>
      <c r="G910">
        <v>4</v>
      </c>
      <c r="H910">
        <v>0</v>
      </c>
      <c r="I910">
        <v>0</v>
      </c>
      <c r="J910">
        <v>133</v>
      </c>
      <c r="K910">
        <v>0</v>
      </c>
      <c r="L910">
        <v>0</v>
      </c>
      <c r="M910">
        <v>0</v>
      </c>
      <c r="N910">
        <v>0</v>
      </c>
    </row>
    <row r="911" spans="1:14" x14ac:dyDescent="0.25">
      <c r="A911" t="s">
        <v>5145</v>
      </c>
      <c r="B911" t="s">
        <v>72</v>
      </c>
      <c r="C911" t="s">
        <v>223</v>
      </c>
      <c r="D911" t="s">
        <v>4238</v>
      </c>
      <c r="E911">
        <v>6</v>
      </c>
      <c r="F911">
        <v>0</v>
      </c>
      <c r="G911">
        <v>6</v>
      </c>
      <c r="H911">
        <v>0</v>
      </c>
      <c r="I911">
        <v>0</v>
      </c>
      <c r="J911">
        <v>302</v>
      </c>
      <c r="K911">
        <v>0</v>
      </c>
      <c r="L911">
        <v>0</v>
      </c>
      <c r="M911">
        <v>0</v>
      </c>
      <c r="N911">
        <v>0</v>
      </c>
    </row>
    <row r="912" spans="1:14" x14ac:dyDescent="0.25">
      <c r="A912" t="s">
        <v>5146</v>
      </c>
      <c r="B912" t="s">
        <v>72</v>
      </c>
      <c r="C912" t="s">
        <v>224</v>
      </c>
      <c r="D912" t="s">
        <v>4238</v>
      </c>
      <c r="E912">
        <v>29</v>
      </c>
      <c r="F912">
        <v>8</v>
      </c>
      <c r="G912">
        <v>21</v>
      </c>
      <c r="H912">
        <v>0</v>
      </c>
      <c r="I912">
        <v>0</v>
      </c>
      <c r="J912">
        <v>602</v>
      </c>
      <c r="K912">
        <v>0</v>
      </c>
      <c r="L912">
        <v>0</v>
      </c>
      <c r="M912">
        <v>0</v>
      </c>
      <c r="N912">
        <v>0</v>
      </c>
    </row>
    <row r="913" spans="1:14" x14ac:dyDescent="0.25">
      <c r="A913" t="s">
        <v>5147</v>
      </c>
      <c r="B913" t="s">
        <v>72</v>
      </c>
      <c r="C913" t="s">
        <v>225</v>
      </c>
      <c r="D913" t="s">
        <v>4238</v>
      </c>
      <c r="E913">
        <v>6</v>
      </c>
      <c r="F913">
        <v>1</v>
      </c>
      <c r="G913">
        <v>5</v>
      </c>
      <c r="H913">
        <v>0</v>
      </c>
      <c r="I913">
        <v>0</v>
      </c>
      <c r="J913">
        <v>86</v>
      </c>
      <c r="K913">
        <v>0</v>
      </c>
      <c r="L913">
        <v>0</v>
      </c>
      <c r="M913">
        <v>0</v>
      </c>
      <c r="N913">
        <v>0</v>
      </c>
    </row>
    <row r="914" spans="1:14" x14ac:dyDescent="0.25">
      <c r="A914" t="s">
        <v>5148</v>
      </c>
      <c r="B914" t="s">
        <v>72</v>
      </c>
      <c r="C914" t="s">
        <v>226</v>
      </c>
      <c r="D914" t="s">
        <v>4238</v>
      </c>
      <c r="E914">
        <v>3</v>
      </c>
      <c r="F914">
        <v>1</v>
      </c>
      <c r="G914">
        <v>2</v>
      </c>
      <c r="H914">
        <v>0</v>
      </c>
      <c r="I914">
        <v>0</v>
      </c>
      <c r="J914">
        <v>79</v>
      </c>
      <c r="K914">
        <v>0</v>
      </c>
      <c r="L914">
        <v>0</v>
      </c>
      <c r="M914">
        <v>0</v>
      </c>
      <c r="N914">
        <v>0</v>
      </c>
    </row>
    <row r="915" spans="1:14" x14ac:dyDescent="0.25">
      <c r="A915" t="s">
        <v>5149</v>
      </c>
      <c r="B915" t="s">
        <v>72</v>
      </c>
      <c r="C915" t="s">
        <v>227</v>
      </c>
      <c r="D915" t="s">
        <v>4238</v>
      </c>
      <c r="E915">
        <v>10</v>
      </c>
      <c r="F915">
        <v>2</v>
      </c>
      <c r="G915">
        <v>8</v>
      </c>
      <c r="H915">
        <v>0</v>
      </c>
      <c r="I915">
        <v>0</v>
      </c>
      <c r="J915">
        <v>175</v>
      </c>
      <c r="K915">
        <v>0</v>
      </c>
      <c r="L915">
        <v>0</v>
      </c>
      <c r="M915">
        <v>0</v>
      </c>
      <c r="N915">
        <v>0</v>
      </c>
    </row>
    <row r="916" spans="1:14" x14ac:dyDescent="0.25">
      <c r="A916" t="s">
        <v>5150</v>
      </c>
      <c r="B916" t="s">
        <v>72</v>
      </c>
      <c r="C916" t="s">
        <v>228</v>
      </c>
      <c r="D916" t="s">
        <v>4238</v>
      </c>
      <c r="E916">
        <v>12</v>
      </c>
      <c r="F916">
        <v>3</v>
      </c>
      <c r="G916">
        <v>8</v>
      </c>
      <c r="H916">
        <v>1</v>
      </c>
      <c r="I916">
        <v>0</v>
      </c>
      <c r="J916">
        <v>414</v>
      </c>
      <c r="K916">
        <v>0</v>
      </c>
      <c r="L916">
        <v>0</v>
      </c>
      <c r="M916">
        <v>0</v>
      </c>
      <c r="N916">
        <v>0</v>
      </c>
    </row>
    <row r="917" spans="1:14" x14ac:dyDescent="0.25">
      <c r="A917" t="s">
        <v>5151</v>
      </c>
      <c r="B917" t="s">
        <v>72</v>
      </c>
      <c r="C917" t="s">
        <v>229</v>
      </c>
      <c r="D917" t="s">
        <v>4238</v>
      </c>
      <c r="E917">
        <v>6</v>
      </c>
      <c r="F917">
        <v>2</v>
      </c>
      <c r="G917">
        <v>4</v>
      </c>
      <c r="H917">
        <v>0</v>
      </c>
      <c r="I917">
        <v>0</v>
      </c>
      <c r="J917">
        <v>123</v>
      </c>
      <c r="K917">
        <v>0</v>
      </c>
      <c r="L917">
        <v>0</v>
      </c>
      <c r="M917">
        <v>0</v>
      </c>
      <c r="N917">
        <v>0</v>
      </c>
    </row>
    <row r="918" spans="1:14" x14ac:dyDescent="0.25">
      <c r="A918" t="s">
        <v>5152</v>
      </c>
      <c r="B918" t="s">
        <v>72</v>
      </c>
      <c r="C918" t="s">
        <v>230</v>
      </c>
      <c r="D918" t="s">
        <v>4238</v>
      </c>
      <c r="E918">
        <v>11</v>
      </c>
      <c r="F918">
        <v>0</v>
      </c>
      <c r="G918">
        <v>11</v>
      </c>
      <c r="H918">
        <v>0</v>
      </c>
      <c r="I918">
        <v>0</v>
      </c>
      <c r="J918">
        <v>174</v>
      </c>
      <c r="K918">
        <v>0</v>
      </c>
      <c r="L918">
        <v>0</v>
      </c>
      <c r="M918">
        <v>0</v>
      </c>
      <c r="N918">
        <v>0</v>
      </c>
    </row>
    <row r="919" spans="1:14" x14ac:dyDescent="0.25">
      <c r="A919" t="s">
        <v>5153</v>
      </c>
      <c r="B919" t="s">
        <v>72</v>
      </c>
      <c r="C919" t="s">
        <v>231</v>
      </c>
      <c r="D919" t="s">
        <v>4238</v>
      </c>
      <c r="E919">
        <v>7</v>
      </c>
      <c r="F919">
        <v>3</v>
      </c>
      <c r="G919">
        <v>4</v>
      </c>
      <c r="H919">
        <v>0</v>
      </c>
      <c r="I919">
        <v>0</v>
      </c>
      <c r="J919">
        <v>165</v>
      </c>
      <c r="K919">
        <v>0</v>
      </c>
      <c r="L919">
        <v>0</v>
      </c>
      <c r="M919">
        <v>0</v>
      </c>
      <c r="N919">
        <v>0</v>
      </c>
    </row>
    <row r="920" spans="1:14" x14ac:dyDescent="0.25">
      <c r="A920" t="s">
        <v>5154</v>
      </c>
      <c r="B920" t="s">
        <v>72</v>
      </c>
      <c r="C920" t="s">
        <v>232</v>
      </c>
      <c r="D920" t="s">
        <v>4238</v>
      </c>
      <c r="E920">
        <v>7</v>
      </c>
      <c r="F920">
        <v>0</v>
      </c>
      <c r="G920">
        <v>7</v>
      </c>
      <c r="H920">
        <v>0</v>
      </c>
      <c r="I920">
        <v>0</v>
      </c>
      <c r="J920">
        <v>93</v>
      </c>
      <c r="K920">
        <v>0</v>
      </c>
      <c r="L920">
        <v>0</v>
      </c>
      <c r="M920">
        <v>0</v>
      </c>
      <c r="N920">
        <v>0</v>
      </c>
    </row>
    <row r="921" spans="1:14" x14ac:dyDescent="0.25">
      <c r="A921" t="s">
        <v>5155</v>
      </c>
      <c r="B921" t="s">
        <v>72</v>
      </c>
      <c r="C921" t="s">
        <v>233</v>
      </c>
      <c r="D921" t="s">
        <v>4238</v>
      </c>
      <c r="E921">
        <v>9</v>
      </c>
      <c r="F921">
        <v>1</v>
      </c>
      <c r="G921">
        <v>8</v>
      </c>
      <c r="H921">
        <v>0</v>
      </c>
      <c r="I921">
        <v>0</v>
      </c>
      <c r="J921">
        <v>313</v>
      </c>
      <c r="K921">
        <v>0</v>
      </c>
      <c r="L921">
        <v>0</v>
      </c>
      <c r="M921">
        <v>0</v>
      </c>
      <c r="N921">
        <v>0</v>
      </c>
    </row>
    <row r="922" spans="1:14" x14ac:dyDescent="0.25">
      <c r="A922" t="s">
        <v>5156</v>
      </c>
      <c r="B922" t="s">
        <v>72</v>
      </c>
      <c r="C922" t="s">
        <v>234</v>
      </c>
      <c r="D922" t="s">
        <v>4238</v>
      </c>
      <c r="E922">
        <v>10</v>
      </c>
      <c r="F922">
        <v>2</v>
      </c>
      <c r="G922">
        <v>8</v>
      </c>
      <c r="H922">
        <v>0</v>
      </c>
      <c r="I922">
        <v>0</v>
      </c>
      <c r="J922">
        <v>133</v>
      </c>
      <c r="K922">
        <v>0</v>
      </c>
      <c r="L922">
        <v>0</v>
      </c>
      <c r="M922">
        <v>0</v>
      </c>
      <c r="N922">
        <v>0</v>
      </c>
    </row>
    <row r="923" spans="1:14" x14ac:dyDescent="0.25">
      <c r="A923" t="s">
        <v>5157</v>
      </c>
      <c r="B923" t="s">
        <v>72</v>
      </c>
      <c r="C923" t="s">
        <v>82</v>
      </c>
      <c r="D923" t="s">
        <v>397</v>
      </c>
      <c r="E923">
        <v>118</v>
      </c>
      <c r="F923">
        <v>9</v>
      </c>
      <c r="G923">
        <v>104</v>
      </c>
      <c r="H923">
        <v>4</v>
      </c>
      <c r="I923">
        <v>1</v>
      </c>
      <c r="J923">
        <v>0</v>
      </c>
      <c r="K923">
        <v>0</v>
      </c>
      <c r="L923">
        <v>0</v>
      </c>
      <c r="M923">
        <v>0</v>
      </c>
      <c r="N923">
        <v>0</v>
      </c>
    </row>
    <row r="924" spans="1:14" x14ac:dyDescent="0.25">
      <c r="A924" t="s">
        <v>5158</v>
      </c>
      <c r="B924" t="s">
        <v>72</v>
      </c>
      <c r="C924" t="s">
        <v>83</v>
      </c>
      <c r="D924" t="s">
        <v>397</v>
      </c>
      <c r="E924">
        <v>266</v>
      </c>
      <c r="F924">
        <v>40</v>
      </c>
      <c r="G924">
        <v>219</v>
      </c>
      <c r="H924">
        <v>6</v>
      </c>
      <c r="I924">
        <v>1</v>
      </c>
      <c r="J924">
        <v>0</v>
      </c>
      <c r="K924">
        <v>0</v>
      </c>
      <c r="L924">
        <v>0</v>
      </c>
      <c r="M924">
        <v>0</v>
      </c>
      <c r="N924">
        <v>0</v>
      </c>
    </row>
    <row r="925" spans="1:14" x14ac:dyDescent="0.25">
      <c r="A925" t="s">
        <v>5159</v>
      </c>
      <c r="B925" t="s">
        <v>72</v>
      </c>
      <c r="C925" t="s">
        <v>84</v>
      </c>
      <c r="D925" t="s">
        <v>397</v>
      </c>
      <c r="E925">
        <v>152</v>
      </c>
      <c r="F925">
        <v>27</v>
      </c>
      <c r="G925">
        <v>121</v>
      </c>
      <c r="H925">
        <v>3</v>
      </c>
      <c r="I925">
        <v>1</v>
      </c>
      <c r="J925">
        <v>0</v>
      </c>
      <c r="K925">
        <v>0</v>
      </c>
      <c r="L925">
        <v>0</v>
      </c>
      <c r="M925">
        <v>0</v>
      </c>
      <c r="N925">
        <v>0</v>
      </c>
    </row>
    <row r="926" spans="1:14" x14ac:dyDescent="0.25">
      <c r="A926" t="s">
        <v>5160</v>
      </c>
      <c r="B926" t="s">
        <v>72</v>
      </c>
      <c r="C926" t="s">
        <v>85</v>
      </c>
      <c r="D926" t="s">
        <v>397</v>
      </c>
      <c r="E926">
        <v>122</v>
      </c>
      <c r="F926">
        <v>19</v>
      </c>
      <c r="G926">
        <v>101</v>
      </c>
      <c r="H926">
        <v>1</v>
      </c>
      <c r="I926">
        <v>1</v>
      </c>
      <c r="J926">
        <v>0</v>
      </c>
      <c r="K926">
        <v>0</v>
      </c>
      <c r="L926">
        <v>0</v>
      </c>
      <c r="M926">
        <v>0</v>
      </c>
      <c r="N926">
        <v>0</v>
      </c>
    </row>
    <row r="927" spans="1:14" x14ac:dyDescent="0.25">
      <c r="A927" t="s">
        <v>5161</v>
      </c>
      <c r="B927" t="s">
        <v>72</v>
      </c>
      <c r="C927" t="s">
        <v>86</v>
      </c>
      <c r="D927" t="s">
        <v>397</v>
      </c>
      <c r="E927">
        <v>123</v>
      </c>
      <c r="F927">
        <v>25</v>
      </c>
      <c r="G927">
        <v>96</v>
      </c>
      <c r="H927">
        <v>2</v>
      </c>
      <c r="I927">
        <v>0</v>
      </c>
      <c r="J927">
        <v>0</v>
      </c>
      <c r="K927">
        <v>0</v>
      </c>
      <c r="L927">
        <v>0</v>
      </c>
      <c r="M927">
        <v>0</v>
      </c>
      <c r="N927">
        <v>0</v>
      </c>
    </row>
    <row r="928" spans="1:14" x14ac:dyDescent="0.25">
      <c r="A928" t="s">
        <v>5162</v>
      </c>
      <c r="B928" t="s">
        <v>72</v>
      </c>
      <c r="C928" t="s">
        <v>87</v>
      </c>
      <c r="D928" t="s">
        <v>397</v>
      </c>
      <c r="E928">
        <v>275</v>
      </c>
      <c r="F928">
        <v>17</v>
      </c>
      <c r="G928">
        <v>251</v>
      </c>
      <c r="H928">
        <v>4</v>
      </c>
      <c r="I928">
        <v>3</v>
      </c>
      <c r="J928">
        <v>0</v>
      </c>
      <c r="K928">
        <v>0</v>
      </c>
      <c r="L928">
        <v>0</v>
      </c>
      <c r="M928">
        <v>0</v>
      </c>
      <c r="N928">
        <v>0</v>
      </c>
    </row>
    <row r="929" spans="1:14" x14ac:dyDescent="0.25">
      <c r="A929" t="s">
        <v>5163</v>
      </c>
      <c r="B929" t="s">
        <v>72</v>
      </c>
      <c r="C929" t="s">
        <v>88</v>
      </c>
      <c r="D929" t="s">
        <v>397</v>
      </c>
      <c r="E929">
        <v>530</v>
      </c>
      <c r="F929">
        <v>50</v>
      </c>
      <c r="G929">
        <v>461</v>
      </c>
      <c r="H929">
        <v>10</v>
      </c>
      <c r="I929">
        <v>9</v>
      </c>
      <c r="J929">
        <v>0</v>
      </c>
      <c r="K929">
        <v>0</v>
      </c>
      <c r="L929">
        <v>0</v>
      </c>
      <c r="M929">
        <v>0</v>
      </c>
      <c r="N929">
        <v>0</v>
      </c>
    </row>
    <row r="930" spans="1:14" x14ac:dyDescent="0.25">
      <c r="A930" t="s">
        <v>5164</v>
      </c>
      <c r="B930" t="s">
        <v>72</v>
      </c>
      <c r="C930" t="s">
        <v>89</v>
      </c>
      <c r="D930" t="s">
        <v>397</v>
      </c>
      <c r="E930">
        <v>87</v>
      </c>
      <c r="F930">
        <v>8</v>
      </c>
      <c r="G930">
        <v>76</v>
      </c>
      <c r="H930">
        <v>1</v>
      </c>
      <c r="I930">
        <v>2</v>
      </c>
      <c r="J930">
        <v>0</v>
      </c>
      <c r="K930">
        <v>0</v>
      </c>
      <c r="L930">
        <v>0</v>
      </c>
      <c r="M930">
        <v>0</v>
      </c>
      <c r="N930">
        <v>0</v>
      </c>
    </row>
    <row r="931" spans="1:14" x14ac:dyDescent="0.25">
      <c r="A931" t="s">
        <v>5165</v>
      </c>
      <c r="B931" t="s">
        <v>72</v>
      </c>
      <c r="C931" t="s">
        <v>90</v>
      </c>
      <c r="D931" t="s">
        <v>397</v>
      </c>
      <c r="E931">
        <v>65</v>
      </c>
      <c r="F931">
        <v>6</v>
      </c>
      <c r="G931">
        <v>58</v>
      </c>
      <c r="H931">
        <v>1</v>
      </c>
      <c r="I931">
        <v>0</v>
      </c>
      <c r="J931">
        <v>0</v>
      </c>
      <c r="K931">
        <v>0</v>
      </c>
      <c r="L931">
        <v>0</v>
      </c>
      <c r="M931">
        <v>0</v>
      </c>
      <c r="N931">
        <v>0</v>
      </c>
    </row>
    <row r="932" spans="1:14" x14ac:dyDescent="0.25">
      <c r="A932" t="s">
        <v>5166</v>
      </c>
      <c r="B932" t="s">
        <v>72</v>
      </c>
      <c r="C932" t="s">
        <v>91</v>
      </c>
      <c r="D932" t="s">
        <v>397</v>
      </c>
      <c r="E932">
        <v>154</v>
      </c>
      <c r="F932">
        <v>18</v>
      </c>
      <c r="G932">
        <v>132</v>
      </c>
      <c r="H932">
        <v>3</v>
      </c>
      <c r="I932">
        <v>1</v>
      </c>
      <c r="J932">
        <v>0</v>
      </c>
      <c r="K932">
        <v>0</v>
      </c>
      <c r="L932">
        <v>0</v>
      </c>
      <c r="M932">
        <v>0</v>
      </c>
      <c r="N932">
        <v>0</v>
      </c>
    </row>
    <row r="933" spans="1:14" x14ac:dyDescent="0.25">
      <c r="A933" t="s">
        <v>5167</v>
      </c>
      <c r="B933" t="s">
        <v>72</v>
      </c>
      <c r="C933" t="s">
        <v>92</v>
      </c>
      <c r="D933" t="s">
        <v>397</v>
      </c>
      <c r="E933">
        <v>244</v>
      </c>
      <c r="F933">
        <v>38</v>
      </c>
      <c r="G933">
        <v>203</v>
      </c>
      <c r="H933">
        <v>3</v>
      </c>
      <c r="I933">
        <v>0</v>
      </c>
      <c r="J933">
        <v>0</v>
      </c>
      <c r="K933">
        <v>0</v>
      </c>
      <c r="L933">
        <v>0</v>
      </c>
      <c r="M933">
        <v>0</v>
      </c>
      <c r="N933">
        <v>0</v>
      </c>
    </row>
    <row r="934" spans="1:14" x14ac:dyDescent="0.25">
      <c r="A934" t="s">
        <v>5168</v>
      </c>
      <c r="B934" t="s">
        <v>72</v>
      </c>
      <c r="C934" t="s">
        <v>93</v>
      </c>
      <c r="D934" t="s">
        <v>397</v>
      </c>
      <c r="E934">
        <v>140</v>
      </c>
      <c r="F934">
        <v>22</v>
      </c>
      <c r="G934">
        <v>117</v>
      </c>
      <c r="H934">
        <v>1</v>
      </c>
      <c r="I934">
        <v>0</v>
      </c>
      <c r="J934">
        <v>0</v>
      </c>
      <c r="K934">
        <v>0</v>
      </c>
      <c r="L934">
        <v>0</v>
      </c>
      <c r="M934">
        <v>0</v>
      </c>
      <c r="N934">
        <v>0</v>
      </c>
    </row>
    <row r="935" spans="1:14" x14ac:dyDescent="0.25">
      <c r="A935" t="s">
        <v>5169</v>
      </c>
      <c r="B935" t="s">
        <v>72</v>
      </c>
      <c r="C935" t="s">
        <v>94</v>
      </c>
      <c r="D935" t="s">
        <v>397</v>
      </c>
      <c r="E935">
        <v>325</v>
      </c>
      <c r="F935">
        <v>65</v>
      </c>
      <c r="G935">
        <v>257</v>
      </c>
      <c r="H935">
        <v>1</v>
      </c>
      <c r="I935">
        <v>2</v>
      </c>
      <c r="J935">
        <v>0</v>
      </c>
      <c r="K935">
        <v>0</v>
      </c>
      <c r="L935">
        <v>0</v>
      </c>
      <c r="M935">
        <v>0</v>
      </c>
      <c r="N935">
        <v>0</v>
      </c>
    </row>
    <row r="936" spans="1:14" x14ac:dyDescent="0.25">
      <c r="A936" t="s">
        <v>5170</v>
      </c>
      <c r="B936" t="s">
        <v>72</v>
      </c>
      <c r="C936" t="s">
        <v>95</v>
      </c>
      <c r="D936" t="s">
        <v>397</v>
      </c>
      <c r="E936">
        <v>180</v>
      </c>
      <c r="F936">
        <v>14</v>
      </c>
      <c r="G936">
        <v>160</v>
      </c>
      <c r="H936">
        <v>5</v>
      </c>
      <c r="I936">
        <v>1</v>
      </c>
      <c r="J936">
        <v>0</v>
      </c>
      <c r="K936">
        <v>0</v>
      </c>
      <c r="L936">
        <v>0</v>
      </c>
      <c r="M936">
        <v>0</v>
      </c>
      <c r="N936">
        <v>0</v>
      </c>
    </row>
    <row r="937" spans="1:14" x14ac:dyDescent="0.25">
      <c r="A937" t="s">
        <v>5171</v>
      </c>
      <c r="B937" t="s">
        <v>72</v>
      </c>
      <c r="C937" t="s">
        <v>96</v>
      </c>
      <c r="D937" t="s">
        <v>397</v>
      </c>
      <c r="E937">
        <v>139</v>
      </c>
      <c r="F937">
        <v>24</v>
      </c>
      <c r="G937">
        <v>113</v>
      </c>
      <c r="H937">
        <v>0</v>
      </c>
      <c r="I937">
        <v>2</v>
      </c>
      <c r="J937">
        <v>0</v>
      </c>
      <c r="K937">
        <v>0</v>
      </c>
      <c r="L937">
        <v>0</v>
      </c>
      <c r="M937">
        <v>0</v>
      </c>
      <c r="N937">
        <v>0</v>
      </c>
    </row>
    <row r="938" spans="1:14" x14ac:dyDescent="0.25">
      <c r="A938" t="s">
        <v>5172</v>
      </c>
      <c r="B938" t="s">
        <v>72</v>
      </c>
      <c r="C938" t="s">
        <v>97</v>
      </c>
      <c r="D938" t="s">
        <v>397</v>
      </c>
      <c r="E938">
        <v>284</v>
      </c>
      <c r="F938">
        <v>46</v>
      </c>
      <c r="G938">
        <v>233</v>
      </c>
      <c r="H938">
        <v>3</v>
      </c>
      <c r="I938">
        <v>2</v>
      </c>
      <c r="J938">
        <v>0</v>
      </c>
      <c r="K938">
        <v>0</v>
      </c>
      <c r="L938">
        <v>0</v>
      </c>
      <c r="M938">
        <v>0</v>
      </c>
      <c r="N938">
        <v>0</v>
      </c>
    </row>
    <row r="939" spans="1:14" x14ac:dyDescent="0.25">
      <c r="A939" t="s">
        <v>5173</v>
      </c>
      <c r="B939" t="s">
        <v>72</v>
      </c>
      <c r="C939" t="s">
        <v>98</v>
      </c>
      <c r="D939" t="s">
        <v>397</v>
      </c>
      <c r="E939">
        <v>396</v>
      </c>
      <c r="F939">
        <v>66</v>
      </c>
      <c r="G939">
        <v>324</v>
      </c>
      <c r="H939">
        <v>5</v>
      </c>
      <c r="I939">
        <v>1</v>
      </c>
      <c r="J939">
        <v>0</v>
      </c>
      <c r="K939">
        <v>0</v>
      </c>
      <c r="L939">
        <v>0</v>
      </c>
      <c r="M939">
        <v>0</v>
      </c>
      <c r="N939">
        <v>0</v>
      </c>
    </row>
    <row r="940" spans="1:14" x14ac:dyDescent="0.25">
      <c r="A940" t="s">
        <v>5174</v>
      </c>
      <c r="B940" t="s">
        <v>72</v>
      </c>
      <c r="C940" t="s">
        <v>99</v>
      </c>
      <c r="D940" t="s">
        <v>397</v>
      </c>
      <c r="E940">
        <v>463</v>
      </c>
      <c r="F940">
        <v>58</v>
      </c>
      <c r="G940">
        <v>390</v>
      </c>
      <c r="H940">
        <v>11</v>
      </c>
      <c r="I940">
        <v>4</v>
      </c>
      <c r="J940">
        <v>0</v>
      </c>
      <c r="K940">
        <v>0</v>
      </c>
      <c r="L940">
        <v>0</v>
      </c>
      <c r="M940">
        <v>0</v>
      </c>
      <c r="N940">
        <v>0</v>
      </c>
    </row>
    <row r="941" spans="1:14" x14ac:dyDescent="0.25">
      <c r="A941" t="s">
        <v>5175</v>
      </c>
      <c r="B941" t="s">
        <v>72</v>
      </c>
      <c r="C941" t="s">
        <v>100</v>
      </c>
      <c r="D941" t="s">
        <v>397</v>
      </c>
      <c r="E941">
        <v>109</v>
      </c>
      <c r="F941">
        <v>13</v>
      </c>
      <c r="G941">
        <v>94</v>
      </c>
      <c r="H941">
        <v>2</v>
      </c>
      <c r="I941">
        <v>0</v>
      </c>
      <c r="J941">
        <v>0</v>
      </c>
      <c r="K941">
        <v>0</v>
      </c>
      <c r="L941">
        <v>0</v>
      </c>
      <c r="M941">
        <v>0</v>
      </c>
      <c r="N941">
        <v>0</v>
      </c>
    </row>
    <row r="942" spans="1:14" x14ac:dyDescent="0.25">
      <c r="A942" t="s">
        <v>5176</v>
      </c>
      <c r="B942" t="s">
        <v>72</v>
      </c>
      <c r="C942" t="s">
        <v>101</v>
      </c>
      <c r="D942" t="s">
        <v>397</v>
      </c>
      <c r="E942">
        <v>139</v>
      </c>
      <c r="F942">
        <v>34</v>
      </c>
      <c r="G942">
        <v>104</v>
      </c>
      <c r="H942">
        <v>0</v>
      </c>
      <c r="I942">
        <v>1</v>
      </c>
      <c r="J942">
        <v>0</v>
      </c>
      <c r="K942">
        <v>0</v>
      </c>
      <c r="L942">
        <v>0</v>
      </c>
      <c r="M942">
        <v>0</v>
      </c>
      <c r="N942">
        <v>0</v>
      </c>
    </row>
    <row r="943" spans="1:14" x14ac:dyDescent="0.25">
      <c r="A943" t="s">
        <v>5177</v>
      </c>
      <c r="B943" t="s">
        <v>72</v>
      </c>
      <c r="C943" t="s">
        <v>102</v>
      </c>
      <c r="D943" t="s">
        <v>397</v>
      </c>
      <c r="E943">
        <v>546</v>
      </c>
      <c r="F943">
        <v>118</v>
      </c>
      <c r="G943">
        <v>422</v>
      </c>
      <c r="H943">
        <v>5</v>
      </c>
      <c r="I943">
        <v>1</v>
      </c>
      <c r="J943">
        <v>0</v>
      </c>
      <c r="K943">
        <v>0</v>
      </c>
      <c r="L943">
        <v>0</v>
      </c>
      <c r="M943">
        <v>0</v>
      </c>
      <c r="N943">
        <v>0</v>
      </c>
    </row>
    <row r="944" spans="1:14" x14ac:dyDescent="0.25">
      <c r="A944" t="s">
        <v>5178</v>
      </c>
      <c r="B944" t="s">
        <v>72</v>
      </c>
      <c r="C944" t="s">
        <v>103</v>
      </c>
      <c r="D944" t="s">
        <v>397</v>
      </c>
      <c r="E944">
        <v>139</v>
      </c>
      <c r="F944">
        <v>20</v>
      </c>
      <c r="G944">
        <v>118</v>
      </c>
      <c r="H944">
        <v>1</v>
      </c>
      <c r="I944">
        <v>0</v>
      </c>
      <c r="J944">
        <v>0</v>
      </c>
      <c r="K944">
        <v>0</v>
      </c>
      <c r="L944">
        <v>0</v>
      </c>
      <c r="M944">
        <v>0</v>
      </c>
      <c r="N944">
        <v>0</v>
      </c>
    </row>
    <row r="945" spans="1:14" x14ac:dyDescent="0.25">
      <c r="A945" t="s">
        <v>5179</v>
      </c>
      <c r="B945" t="s">
        <v>72</v>
      </c>
      <c r="C945" t="s">
        <v>104</v>
      </c>
      <c r="D945" t="s">
        <v>397</v>
      </c>
      <c r="E945">
        <v>284</v>
      </c>
      <c r="F945">
        <v>43</v>
      </c>
      <c r="G945">
        <v>239</v>
      </c>
      <c r="H945">
        <v>2</v>
      </c>
      <c r="I945">
        <v>0</v>
      </c>
      <c r="J945">
        <v>0</v>
      </c>
      <c r="K945">
        <v>0</v>
      </c>
      <c r="L945">
        <v>0</v>
      </c>
      <c r="M945">
        <v>0</v>
      </c>
      <c r="N945">
        <v>0</v>
      </c>
    </row>
    <row r="946" spans="1:14" x14ac:dyDescent="0.25">
      <c r="A946" t="s">
        <v>5180</v>
      </c>
      <c r="B946" t="s">
        <v>72</v>
      </c>
      <c r="C946" t="s">
        <v>105</v>
      </c>
      <c r="D946" t="s">
        <v>397</v>
      </c>
      <c r="E946">
        <v>215</v>
      </c>
      <c r="F946">
        <v>27</v>
      </c>
      <c r="G946">
        <v>187</v>
      </c>
      <c r="H946">
        <v>0</v>
      </c>
      <c r="I946">
        <v>1</v>
      </c>
      <c r="J946">
        <v>0</v>
      </c>
      <c r="K946">
        <v>0</v>
      </c>
      <c r="L946">
        <v>0</v>
      </c>
      <c r="M946">
        <v>0</v>
      </c>
      <c r="N946">
        <v>0</v>
      </c>
    </row>
    <row r="947" spans="1:14" x14ac:dyDescent="0.25">
      <c r="A947" t="s">
        <v>5181</v>
      </c>
      <c r="B947" t="s">
        <v>72</v>
      </c>
      <c r="C947" t="s">
        <v>106</v>
      </c>
      <c r="D947" t="s">
        <v>397</v>
      </c>
      <c r="E947">
        <v>208</v>
      </c>
      <c r="F947">
        <v>27</v>
      </c>
      <c r="G947">
        <v>177</v>
      </c>
      <c r="H947">
        <v>3</v>
      </c>
      <c r="I947">
        <v>1</v>
      </c>
      <c r="J947">
        <v>0</v>
      </c>
      <c r="K947">
        <v>0</v>
      </c>
      <c r="L947">
        <v>0</v>
      </c>
      <c r="M947">
        <v>0</v>
      </c>
      <c r="N947">
        <v>0</v>
      </c>
    </row>
    <row r="948" spans="1:14" x14ac:dyDescent="0.25">
      <c r="A948" t="s">
        <v>5182</v>
      </c>
      <c r="B948" t="s">
        <v>72</v>
      </c>
      <c r="C948" t="s">
        <v>107</v>
      </c>
      <c r="D948" t="s">
        <v>397</v>
      </c>
      <c r="E948">
        <v>7</v>
      </c>
      <c r="F948">
        <v>2</v>
      </c>
      <c r="G948">
        <v>5</v>
      </c>
      <c r="H948">
        <v>0</v>
      </c>
      <c r="I948">
        <v>0</v>
      </c>
      <c r="J948">
        <v>0</v>
      </c>
      <c r="K948">
        <v>0</v>
      </c>
      <c r="L948">
        <v>0</v>
      </c>
      <c r="M948">
        <v>0</v>
      </c>
      <c r="N948">
        <v>0</v>
      </c>
    </row>
    <row r="949" spans="1:14" x14ac:dyDescent="0.25">
      <c r="A949" t="s">
        <v>5183</v>
      </c>
      <c r="B949" t="s">
        <v>72</v>
      </c>
      <c r="C949" t="s">
        <v>108</v>
      </c>
      <c r="D949" t="s">
        <v>397</v>
      </c>
      <c r="E949">
        <v>312</v>
      </c>
      <c r="F949">
        <v>60</v>
      </c>
      <c r="G949">
        <v>247</v>
      </c>
      <c r="H949">
        <v>4</v>
      </c>
      <c r="I949">
        <v>1</v>
      </c>
      <c r="J949">
        <v>0</v>
      </c>
      <c r="K949">
        <v>0</v>
      </c>
      <c r="L949">
        <v>0</v>
      </c>
      <c r="M949">
        <v>0</v>
      </c>
      <c r="N949">
        <v>0</v>
      </c>
    </row>
    <row r="950" spans="1:14" x14ac:dyDescent="0.25">
      <c r="A950" t="s">
        <v>5184</v>
      </c>
      <c r="B950" t="s">
        <v>72</v>
      </c>
      <c r="C950" t="s">
        <v>109</v>
      </c>
      <c r="D950" t="s">
        <v>397</v>
      </c>
      <c r="E950">
        <v>215</v>
      </c>
      <c r="F950">
        <v>30</v>
      </c>
      <c r="G950">
        <v>182</v>
      </c>
      <c r="H950">
        <v>2</v>
      </c>
      <c r="I950">
        <v>1</v>
      </c>
      <c r="J950">
        <v>0</v>
      </c>
      <c r="K950">
        <v>0</v>
      </c>
      <c r="L950">
        <v>0</v>
      </c>
      <c r="M950">
        <v>0</v>
      </c>
      <c r="N950">
        <v>0</v>
      </c>
    </row>
    <row r="951" spans="1:14" x14ac:dyDescent="0.25">
      <c r="A951" t="s">
        <v>5185</v>
      </c>
      <c r="B951" t="s">
        <v>72</v>
      </c>
      <c r="C951" t="s">
        <v>110</v>
      </c>
      <c r="D951" t="s">
        <v>397</v>
      </c>
      <c r="E951">
        <v>322</v>
      </c>
      <c r="F951">
        <v>19</v>
      </c>
      <c r="G951">
        <v>291</v>
      </c>
      <c r="H951">
        <v>8</v>
      </c>
      <c r="I951">
        <v>4</v>
      </c>
      <c r="J951">
        <v>0</v>
      </c>
      <c r="K951">
        <v>0</v>
      </c>
      <c r="L951">
        <v>0</v>
      </c>
      <c r="M951">
        <v>0</v>
      </c>
      <c r="N951">
        <v>0</v>
      </c>
    </row>
    <row r="952" spans="1:14" x14ac:dyDescent="0.25">
      <c r="A952" t="s">
        <v>5186</v>
      </c>
      <c r="B952" t="s">
        <v>72</v>
      </c>
      <c r="C952" t="s">
        <v>111</v>
      </c>
      <c r="D952" t="s">
        <v>397</v>
      </c>
      <c r="E952">
        <v>113</v>
      </c>
      <c r="F952">
        <v>18</v>
      </c>
      <c r="G952">
        <v>95</v>
      </c>
      <c r="H952">
        <v>0</v>
      </c>
      <c r="I952">
        <v>0</v>
      </c>
      <c r="J952">
        <v>0</v>
      </c>
      <c r="K952">
        <v>0</v>
      </c>
      <c r="L952">
        <v>0</v>
      </c>
      <c r="M952">
        <v>0</v>
      </c>
      <c r="N952">
        <v>0</v>
      </c>
    </row>
    <row r="953" spans="1:14" x14ac:dyDescent="0.25">
      <c r="A953" t="s">
        <v>5187</v>
      </c>
      <c r="B953" t="s">
        <v>72</v>
      </c>
      <c r="C953" t="s">
        <v>112</v>
      </c>
      <c r="D953" t="s">
        <v>397</v>
      </c>
      <c r="E953">
        <v>62</v>
      </c>
      <c r="F953">
        <v>6</v>
      </c>
      <c r="G953">
        <v>56</v>
      </c>
      <c r="H953">
        <v>0</v>
      </c>
      <c r="I953">
        <v>0</v>
      </c>
      <c r="J953">
        <v>0</v>
      </c>
      <c r="K953">
        <v>0</v>
      </c>
      <c r="L953">
        <v>0</v>
      </c>
      <c r="M953">
        <v>0</v>
      </c>
      <c r="N953">
        <v>0</v>
      </c>
    </row>
    <row r="954" spans="1:14" x14ac:dyDescent="0.25">
      <c r="A954" t="s">
        <v>5188</v>
      </c>
      <c r="B954" t="s">
        <v>72</v>
      </c>
      <c r="C954" t="s">
        <v>113</v>
      </c>
      <c r="D954" t="s">
        <v>397</v>
      </c>
      <c r="E954">
        <v>136</v>
      </c>
      <c r="F954">
        <v>6</v>
      </c>
      <c r="G954">
        <v>126</v>
      </c>
      <c r="H954">
        <v>3</v>
      </c>
      <c r="I954">
        <v>1</v>
      </c>
      <c r="J954">
        <v>0</v>
      </c>
      <c r="K954">
        <v>0</v>
      </c>
      <c r="L954">
        <v>0</v>
      </c>
      <c r="M954">
        <v>0</v>
      </c>
      <c r="N954">
        <v>0</v>
      </c>
    </row>
    <row r="955" spans="1:14" x14ac:dyDescent="0.25">
      <c r="A955" t="s">
        <v>5189</v>
      </c>
      <c r="B955" t="s">
        <v>72</v>
      </c>
      <c r="C955" t="s">
        <v>114</v>
      </c>
      <c r="D955" t="s">
        <v>397</v>
      </c>
      <c r="E955">
        <v>437</v>
      </c>
      <c r="F955">
        <v>25</v>
      </c>
      <c r="G955">
        <v>408</v>
      </c>
      <c r="H955">
        <v>3</v>
      </c>
      <c r="I955">
        <v>1</v>
      </c>
      <c r="J955">
        <v>0</v>
      </c>
      <c r="K955">
        <v>0</v>
      </c>
      <c r="L955">
        <v>0</v>
      </c>
      <c r="M955">
        <v>0</v>
      </c>
      <c r="N955">
        <v>0</v>
      </c>
    </row>
    <row r="956" spans="1:14" x14ac:dyDescent="0.25">
      <c r="A956" t="s">
        <v>5190</v>
      </c>
      <c r="B956" t="s">
        <v>72</v>
      </c>
      <c r="C956" t="s">
        <v>115</v>
      </c>
      <c r="D956" t="s">
        <v>397</v>
      </c>
      <c r="E956">
        <v>463</v>
      </c>
      <c r="F956">
        <v>84</v>
      </c>
      <c r="G956">
        <v>375</v>
      </c>
      <c r="H956">
        <v>4</v>
      </c>
      <c r="I956">
        <v>0</v>
      </c>
      <c r="J956">
        <v>0</v>
      </c>
      <c r="K956">
        <v>0</v>
      </c>
      <c r="L956">
        <v>0</v>
      </c>
      <c r="M956">
        <v>0</v>
      </c>
      <c r="N956">
        <v>0</v>
      </c>
    </row>
    <row r="957" spans="1:14" x14ac:dyDescent="0.25">
      <c r="A957" t="s">
        <v>5191</v>
      </c>
      <c r="B957" t="s">
        <v>72</v>
      </c>
      <c r="C957" t="s">
        <v>116</v>
      </c>
      <c r="D957" t="s">
        <v>397</v>
      </c>
      <c r="E957">
        <v>217</v>
      </c>
      <c r="F957">
        <v>28</v>
      </c>
      <c r="G957">
        <v>188</v>
      </c>
      <c r="H957">
        <v>0</v>
      </c>
      <c r="I957">
        <v>1</v>
      </c>
      <c r="J957">
        <v>0</v>
      </c>
      <c r="K957">
        <v>0</v>
      </c>
      <c r="L957">
        <v>0</v>
      </c>
      <c r="M957">
        <v>0</v>
      </c>
      <c r="N957">
        <v>0</v>
      </c>
    </row>
    <row r="958" spans="1:14" x14ac:dyDescent="0.25">
      <c r="A958" t="s">
        <v>5192</v>
      </c>
      <c r="B958" t="s">
        <v>72</v>
      </c>
      <c r="C958" t="s">
        <v>117</v>
      </c>
      <c r="D958" t="s">
        <v>397</v>
      </c>
      <c r="E958">
        <v>214</v>
      </c>
      <c r="F958">
        <v>36</v>
      </c>
      <c r="G958">
        <v>175</v>
      </c>
      <c r="H958">
        <v>2</v>
      </c>
      <c r="I958">
        <v>1</v>
      </c>
      <c r="J958">
        <v>0</v>
      </c>
      <c r="K958">
        <v>0</v>
      </c>
      <c r="L958">
        <v>0</v>
      </c>
      <c r="M958">
        <v>0</v>
      </c>
      <c r="N958">
        <v>0</v>
      </c>
    </row>
    <row r="959" spans="1:14" x14ac:dyDescent="0.25">
      <c r="A959" t="s">
        <v>5193</v>
      </c>
      <c r="B959" t="s">
        <v>72</v>
      </c>
      <c r="C959" t="s">
        <v>118</v>
      </c>
      <c r="D959" t="s">
        <v>397</v>
      </c>
      <c r="E959">
        <v>141</v>
      </c>
      <c r="F959">
        <v>23</v>
      </c>
      <c r="G959">
        <v>116</v>
      </c>
      <c r="H959">
        <v>1</v>
      </c>
      <c r="I959">
        <v>1</v>
      </c>
      <c r="J959">
        <v>0</v>
      </c>
      <c r="K959">
        <v>0</v>
      </c>
      <c r="L959">
        <v>0</v>
      </c>
      <c r="M959">
        <v>0</v>
      </c>
      <c r="N959">
        <v>0</v>
      </c>
    </row>
    <row r="960" spans="1:14" x14ac:dyDescent="0.25">
      <c r="A960" t="s">
        <v>5194</v>
      </c>
      <c r="B960" t="s">
        <v>72</v>
      </c>
      <c r="C960" t="s">
        <v>119</v>
      </c>
      <c r="D960" t="s">
        <v>397</v>
      </c>
      <c r="E960">
        <v>231</v>
      </c>
      <c r="F960">
        <v>33</v>
      </c>
      <c r="G960">
        <v>192</v>
      </c>
      <c r="H960">
        <v>4</v>
      </c>
      <c r="I960">
        <v>2</v>
      </c>
      <c r="J960">
        <v>0</v>
      </c>
      <c r="K960">
        <v>0</v>
      </c>
      <c r="L960">
        <v>0</v>
      </c>
      <c r="M960">
        <v>0</v>
      </c>
      <c r="N960">
        <v>0</v>
      </c>
    </row>
    <row r="961" spans="1:14" x14ac:dyDescent="0.25">
      <c r="A961" t="s">
        <v>5195</v>
      </c>
      <c r="B961" t="s">
        <v>72</v>
      </c>
      <c r="C961" t="s">
        <v>120</v>
      </c>
      <c r="D961" t="s">
        <v>397</v>
      </c>
      <c r="E961">
        <v>210</v>
      </c>
      <c r="F961">
        <v>18</v>
      </c>
      <c r="G961">
        <v>187</v>
      </c>
      <c r="H961">
        <v>5</v>
      </c>
      <c r="I961">
        <v>0</v>
      </c>
      <c r="J961">
        <v>0</v>
      </c>
      <c r="K961">
        <v>0</v>
      </c>
      <c r="L961">
        <v>0</v>
      </c>
      <c r="M961">
        <v>0</v>
      </c>
      <c r="N961">
        <v>0</v>
      </c>
    </row>
    <row r="962" spans="1:14" x14ac:dyDescent="0.25">
      <c r="A962" t="s">
        <v>5196</v>
      </c>
      <c r="B962" t="s">
        <v>72</v>
      </c>
      <c r="C962" t="s">
        <v>121</v>
      </c>
      <c r="D962" t="s">
        <v>397</v>
      </c>
      <c r="E962">
        <v>199</v>
      </c>
      <c r="F962">
        <v>26</v>
      </c>
      <c r="G962">
        <v>171</v>
      </c>
      <c r="H962">
        <v>2</v>
      </c>
      <c r="I962">
        <v>0</v>
      </c>
      <c r="J962">
        <v>0</v>
      </c>
      <c r="K962">
        <v>0</v>
      </c>
      <c r="L962">
        <v>0</v>
      </c>
      <c r="M962">
        <v>0</v>
      </c>
      <c r="N962">
        <v>0</v>
      </c>
    </row>
    <row r="963" spans="1:14" x14ac:dyDescent="0.25">
      <c r="A963" t="s">
        <v>5197</v>
      </c>
      <c r="B963" t="s">
        <v>72</v>
      </c>
      <c r="C963" t="s">
        <v>122</v>
      </c>
      <c r="D963" t="s">
        <v>397</v>
      </c>
      <c r="E963">
        <v>268</v>
      </c>
      <c r="F963">
        <v>59</v>
      </c>
      <c r="G963">
        <v>206</v>
      </c>
      <c r="H963">
        <v>3</v>
      </c>
      <c r="I963">
        <v>0</v>
      </c>
      <c r="J963">
        <v>0</v>
      </c>
      <c r="K963">
        <v>0</v>
      </c>
      <c r="L963">
        <v>0</v>
      </c>
      <c r="M963">
        <v>0</v>
      </c>
      <c r="N963">
        <v>0</v>
      </c>
    </row>
    <row r="964" spans="1:14" x14ac:dyDescent="0.25">
      <c r="A964" t="s">
        <v>5198</v>
      </c>
      <c r="B964" t="s">
        <v>72</v>
      </c>
      <c r="C964" t="s">
        <v>123</v>
      </c>
      <c r="D964" t="s">
        <v>397</v>
      </c>
      <c r="E964">
        <v>217</v>
      </c>
      <c r="F964">
        <v>23</v>
      </c>
      <c r="G964">
        <v>189</v>
      </c>
      <c r="H964">
        <v>5</v>
      </c>
      <c r="I964">
        <v>0</v>
      </c>
      <c r="J964">
        <v>0</v>
      </c>
      <c r="K964">
        <v>0</v>
      </c>
      <c r="L964">
        <v>0</v>
      </c>
      <c r="M964">
        <v>0</v>
      </c>
      <c r="N964">
        <v>0</v>
      </c>
    </row>
    <row r="965" spans="1:14" x14ac:dyDescent="0.25">
      <c r="A965" t="s">
        <v>5199</v>
      </c>
      <c r="B965" t="s">
        <v>72</v>
      </c>
      <c r="C965" t="s">
        <v>124</v>
      </c>
      <c r="D965" t="s">
        <v>397</v>
      </c>
      <c r="E965">
        <v>1043</v>
      </c>
      <c r="F965">
        <v>210</v>
      </c>
      <c r="G965">
        <v>808</v>
      </c>
      <c r="H965">
        <v>21</v>
      </c>
      <c r="I965">
        <v>4</v>
      </c>
      <c r="J965">
        <v>0</v>
      </c>
      <c r="K965">
        <v>0</v>
      </c>
      <c r="L965">
        <v>0</v>
      </c>
      <c r="M965">
        <v>0</v>
      </c>
      <c r="N965">
        <v>0</v>
      </c>
    </row>
    <row r="966" spans="1:14" x14ac:dyDescent="0.25">
      <c r="A966" t="s">
        <v>5200</v>
      </c>
      <c r="B966" t="s">
        <v>72</v>
      </c>
      <c r="C966" t="s">
        <v>125</v>
      </c>
      <c r="D966" t="s">
        <v>397</v>
      </c>
      <c r="E966">
        <v>89</v>
      </c>
      <c r="F966">
        <v>10</v>
      </c>
      <c r="G966">
        <v>77</v>
      </c>
      <c r="H966">
        <v>1</v>
      </c>
      <c r="I966">
        <v>1</v>
      </c>
      <c r="J966">
        <v>0</v>
      </c>
      <c r="K966">
        <v>0</v>
      </c>
      <c r="L966">
        <v>0</v>
      </c>
      <c r="M966">
        <v>0</v>
      </c>
      <c r="N966">
        <v>0</v>
      </c>
    </row>
    <row r="967" spans="1:14" x14ac:dyDescent="0.25">
      <c r="A967" t="s">
        <v>5201</v>
      </c>
      <c r="B967" t="s">
        <v>72</v>
      </c>
      <c r="C967" t="s">
        <v>126</v>
      </c>
      <c r="D967" t="s">
        <v>397</v>
      </c>
      <c r="E967">
        <v>421</v>
      </c>
      <c r="F967">
        <v>40</v>
      </c>
      <c r="G967">
        <v>376</v>
      </c>
      <c r="H967">
        <v>5</v>
      </c>
      <c r="I967">
        <v>0</v>
      </c>
      <c r="J967">
        <v>0</v>
      </c>
      <c r="K967">
        <v>0</v>
      </c>
      <c r="L967">
        <v>0</v>
      </c>
      <c r="M967">
        <v>0</v>
      </c>
      <c r="N967">
        <v>0</v>
      </c>
    </row>
    <row r="968" spans="1:14" x14ac:dyDescent="0.25">
      <c r="A968" t="s">
        <v>5202</v>
      </c>
      <c r="B968" t="s">
        <v>72</v>
      </c>
      <c r="C968" t="s">
        <v>127</v>
      </c>
      <c r="D968" t="s">
        <v>397</v>
      </c>
      <c r="E968">
        <v>272</v>
      </c>
      <c r="F968">
        <v>24</v>
      </c>
      <c r="G968">
        <v>237</v>
      </c>
      <c r="H968">
        <v>6</v>
      </c>
      <c r="I968">
        <v>5</v>
      </c>
      <c r="J968">
        <v>0</v>
      </c>
      <c r="K968">
        <v>0</v>
      </c>
      <c r="L968">
        <v>0</v>
      </c>
      <c r="M968">
        <v>0</v>
      </c>
      <c r="N968">
        <v>0</v>
      </c>
    </row>
    <row r="969" spans="1:14" x14ac:dyDescent="0.25">
      <c r="A969" t="s">
        <v>5203</v>
      </c>
      <c r="B969" t="s">
        <v>72</v>
      </c>
      <c r="C969" t="s">
        <v>128</v>
      </c>
      <c r="D969" t="s">
        <v>397</v>
      </c>
      <c r="E969">
        <v>187</v>
      </c>
      <c r="F969">
        <v>22</v>
      </c>
      <c r="G969">
        <v>154</v>
      </c>
      <c r="H969">
        <v>6</v>
      </c>
      <c r="I969">
        <v>5</v>
      </c>
      <c r="J969">
        <v>0</v>
      </c>
      <c r="K969">
        <v>0</v>
      </c>
      <c r="L969">
        <v>0</v>
      </c>
      <c r="M969">
        <v>0</v>
      </c>
      <c r="N969">
        <v>0</v>
      </c>
    </row>
    <row r="970" spans="1:14" x14ac:dyDescent="0.25">
      <c r="A970" t="s">
        <v>5204</v>
      </c>
      <c r="B970" t="s">
        <v>72</v>
      </c>
      <c r="C970" t="s">
        <v>129</v>
      </c>
      <c r="D970" t="s">
        <v>397</v>
      </c>
      <c r="E970">
        <v>86</v>
      </c>
      <c r="F970">
        <v>8</v>
      </c>
      <c r="G970">
        <v>76</v>
      </c>
      <c r="H970">
        <v>2</v>
      </c>
      <c r="I970">
        <v>0</v>
      </c>
      <c r="J970">
        <v>0</v>
      </c>
      <c r="K970">
        <v>0</v>
      </c>
      <c r="L970">
        <v>0</v>
      </c>
      <c r="M970">
        <v>0</v>
      </c>
      <c r="N970">
        <v>0</v>
      </c>
    </row>
    <row r="971" spans="1:14" x14ac:dyDescent="0.25">
      <c r="A971" t="s">
        <v>5205</v>
      </c>
      <c r="B971" t="s">
        <v>72</v>
      </c>
      <c r="C971" t="s">
        <v>130</v>
      </c>
      <c r="D971" t="s">
        <v>397</v>
      </c>
      <c r="E971">
        <v>103</v>
      </c>
      <c r="F971">
        <v>17</v>
      </c>
      <c r="G971">
        <v>84</v>
      </c>
      <c r="H971">
        <v>2</v>
      </c>
      <c r="I971">
        <v>0</v>
      </c>
      <c r="J971">
        <v>0</v>
      </c>
      <c r="K971">
        <v>0</v>
      </c>
      <c r="L971">
        <v>0</v>
      </c>
      <c r="M971">
        <v>0</v>
      </c>
      <c r="N971">
        <v>0</v>
      </c>
    </row>
    <row r="972" spans="1:14" x14ac:dyDescent="0.25">
      <c r="A972" t="s">
        <v>5206</v>
      </c>
      <c r="B972" t="s">
        <v>72</v>
      </c>
      <c r="C972" t="s">
        <v>131</v>
      </c>
      <c r="D972" t="s">
        <v>397</v>
      </c>
      <c r="E972">
        <v>1143</v>
      </c>
      <c r="F972">
        <v>146</v>
      </c>
      <c r="G972">
        <v>980</v>
      </c>
      <c r="H972">
        <v>10</v>
      </c>
      <c r="I972">
        <v>7</v>
      </c>
      <c r="J972">
        <v>0</v>
      </c>
      <c r="K972">
        <v>0</v>
      </c>
      <c r="L972">
        <v>0</v>
      </c>
      <c r="M972">
        <v>0</v>
      </c>
      <c r="N972">
        <v>0</v>
      </c>
    </row>
    <row r="973" spans="1:14" x14ac:dyDescent="0.25">
      <c r="A973" t="s">
        <v>5207</v>
      </c>
      <c r="B973" t="s">
        <v>72</v>
      </c>
      <c r="C973" t="s">
        <v>132</v>
      </c>
      <c r="D973" t="s">
        <v>397</v>
      </c>
      <c r="E973">
        <v>147</v>
      </c>
      <c r="F973">
        <v>16</v>
      </c>
      <c r="G973">
        <v>128</v>
      </c>
      <c r="H973">
        <v>3</v>
      </c>
      <c r="I973">
        <v>0</v>
      </c>
      <c r="J973">
        <v>0</v>
      </c>
      <c r="K973">
        <v>0</v>
      </c>
      <c r="L973">
        <v>0</v>
      </c>
      <c r="M973">
        <v>0</v>
      </c>
      <c r="N973">
        <v>0</v>
      </c>
    </row>
    <row r="974" spans="1:14" x14ac:dyDescent="0.25">
      <c r="A974" t="s">
        <v>5208</v>
      </c>
      <c r="B974" t="s">
        <v>72</v>
      </c>
      <c r="C974" t="s">
        <v>133</v>
      </c>
      <c r="D974" t="s">
        <v>397</v>
      </c>
      <c r="E974">
        <v>148</v>
      </c>
      <c r="F974">
        <v>18</v>
      </c>
      <c r="G974">
        <v>123</v>
      </c>
      <c r="H974">
        <v>5</v>
      </c>
      <c r="I974">
        <v>2</v>
      </c>
      <c r="J974">
        <v>0</v>
      </c>
      <c r="K974">
        <v>0</v>
      </c>
      <c r="L974">
        <v>0</v>
      </c>
      <c r="M974">
        <v>0</v>
      </c>
      <c r="N974">
        <v>0</v>
      </c>
    </row>
    <row r="975" spans="1:14" x14ac:dyDescent="0.25">
      <c r="A975" t="s">
        <v>5209</v>
      </c>
      <c r="B975" t="s">
        <v>72</v>
      </c>
      <c r="C975" t="s">
        <v>134</v>
      </c>
      <c r="D975" t="s">
        <v>397</v>
      </c>
      <c r="E975">
        <v>49</v>
      </c>
      <c r="F975">
        <v>9</v>
      </c>
      <c r="G975">
        <v>39</v>
      </c>
      <c r="H975">
        <v>1</v>
      </c>
      <c r="I975">
        <v>0</v>
      </c>
      <c r="J975">
        <v>0</v>
      </c>
      <c r="K975">
        <v>0</v>
      </c>
      <c r="L975">
        <v>0</v>
      </c>
      <c r="M975">
        <v>0</v>
      </c>
      <c r="N975">
        <v>0</v>
      </c>
    </row>
    <row r="976" spans="1:14" x14ac:dyDescent="0.25">
      <c r="A976" t="s">
        <v>5210</v>
      </c>
      <c r="B976" t="s">
        <v>72</v>
      </c>
      <c r="C976" t="s">
        <v>135</v>
      </c>
      <c r="D976" t="s">
        <v>397</v>
      </c>
      <c r="E976">
        <v>207</v>
      </c>
      <c r="F976">
        <v>32</v>
      </c>
      <c r="G976">
        <v>168</v>
      </c>
      <c r="H976">
        <v>4</v>
      </c>
      <c r="I976">
        <v>3</v>
      </c>
      <c r="J976">
        <v>0</v>
      </c>
      <c r="K976">
        <v>0</v>
      </c>
      <c r="L976">
        <v>0</v>
      </c>
      <c r="M976">
        <v>0</v>
      </c>
      <c r="N976">
        <v>0</v>
      </c>
    </row>
    <row r="977" spans="1:14" x14ac:dyDescent="0.25">
      <c r="A977" t="s">
        <v>5211</v>
      </c>
      <c r="B977" t="s">
        <v>72</v>
      </c>
      <c r="C977" t="s">
        <v>136</v>
      </c>
      <c r="D977" t="s">
        <v>397</v>
      </c>
      <c r="E977">
        <v>94</v>
      </c>
      <c r="F977">
        <v>16</v>
      </c>
      <c r="G977">
        <v>77</v>
      </c>
      <c r="H977">
        <v>1</v>
      </c>
      <c r="I977">
        <v>0</v>
      </c>
      <c r="J977">
        <v>0</v>
      </c>
      <c r="K977">
        <v>0</v>
      </c>
      <c r="L977">
        <v>0</v>
      </c>
      <c r="M977">
        <v>0</v>
      </c>
      <c r="N977">
        <v>0</v>
      </c>
    </row>
    <row r="978" spans="1:14" x14ac:dyDescent="0.25">
      <c r="A978" t="s">
        <v>5212</v>
      </c>
      <c r="B978" t="s">
        <v>72</v>
      </c>
      <c r="C978" t="s">
        <v>137</v>
      </c>
      <c r="D978" t="s">
        <v>397</v>
      </c>
      <c r="E978">
        <v>1102</v>
      </c>
      <c r="F978">
        <v>166</v>
      </c>
      <c r="G978">
        <v>919</v>
      </c>
      <c r="H978">
        <v>11</v>
      </c>
      <c r="I978">
        <v>6</v>
      </c>
      <c r="J978">
        <v>0</v>
      </c>
      <c r="K978">
        <v>0</v>
      </c>
      <c r="L978">
        <v>0</v>
      </c>
      <c r="M978">
        <v>0</v>
      </c>
      <c r="N978">
        <v>0</v>
      </c>
    </row>
    <row r="979" spans="1:14" x14ac:dyDescent="0.25">
      <c r="A979" t="s">
        <v>5213</v>
      </c>
      <c r="B979" t="s">
        <v>72</v>
      </c>
      <c r="C979" t="s">
        <v>138</v>
      </c>
      <c r="D979" t="s">
        <v>397</v>
      </c>
      <c r="E979">
        <v>219</v>
      </c>
      <c r="F979">
        <v>24</v>
      </c>
      <c r="G979">
        <v>189</v>
      </c>
      <c r="H979">
        <v>6</v>
      </c>
      <c r="I979">
        <v>0</v>
      </c>
      <c r="J979">
        <v>0</v>
      </c>
      <c r="K979">
        <v>0</v>
      </c>
      <c r="L979">
        <v>0</v>
      </c>
      <c r="M979">
        <v>0</v>
      </c>
      <c r="N979">
        <v>0</v>
      </c>
    </row>
    <row r="980" spans="1:14" x14ac:dyDescent="0.25">
      <c r="A980" t="s">
        <v>5214</v>
      </c>
      <c r="B980" t="s">
        <v>72</v>
      </c>
      <c r="C980" t="s">
        <v>139</v>
      </c>
      <c r="D980" t="s">
        <v>397</v>
      </c>
      <c r="E980">
        <v>173</v>
      </c>
      <c r="F980">
        <v>23</v>
      </c>
      <c r="G980">
        <v>147</v>
      </c>
      <c r="H980">
        <v>2</v>
      </c>
      <c r="I980">
        <v>1</v>
      </c>
      <c r="J980">
        <v>0</v>
      </c>
      <c r="K980">
        <v>0</v>
      </c>
      <c r="L980">
        <v>0</v>
      </c>
      <c r="M980">
        <v>0</v>
      </c>
      <c r="N980">
        <v>0</v>
      </c>
    </row>
    <row r="981" spans="1:14" x14ac:dyDescent="0.25">
      <c r="A981" t="s">
        <v>5215</v>
      </c>
      <c r="B981" t="s">
        <v>72</v>
      </c>
      <c r="C981" t="s">
        <v>140</v>
      </c>
      <c r="D981" t="s">
        <v>397</v>
      </c>
      <c r="E981">
        <v>56</v>
      </c>
      <c r="F981">
        <v>10</v>
      </c>
      <c r="G981">
        <v>46</v>
      </c>
      <c r="H981">
        <v>0</v>
      </c>
      <c r="I981">
        <v>0</v>
      </c>
      <c r="J981">
        <v>0</v>
      </c>
      <c r="K981">
        <v>0</v>
      </c>
      <c r="L981">
        <v>0</v>
      </c>
      <c r="M981">
        <v>0</v>
      </c>
      <c r="N981">
        <v>0</v>
      </c>
    </row>
    <row r="982" spans="1:14" x14ac:dyDescent="0.25">
      <c r="A982" t="s">
        <v>5216</v>
      </c>
      <c r="B982" t="s">
        <v>72</v>
      </c>
      <c r="C982" t="s">
        <v>141</v>
      </c>
      <c r="D982" t="s">
        <v>397</v>
      </c>
      <c r="E982">
        <v>2</v>
      </c>
      <c r="F982">
        <v>2</v>
      </c>
      <c r="G982">
        <v>0</v>
      </c>
      <c r="H982">
        <v>0</v>
      </c>
      <c r="I982">
        <v>0</v>
      </c>
      <c r="J982">
        <v>0</v>
      </c>
      <c r="K982">
        <v>0</v>
      </c>
      <c r="L982">
        <v>0</v>
      </c>
      <c r="M982">
        <v>0</v>
      </c>
      <c r="N982">
        <v>0</v>
      </c>
    </row>
    <row r="983" spans="1:14" x14ac:dyDescent="0.25">
      <c r="A983" t="s">
        <v>5217</v>
      </c>
      <c r="B983" t="s">
        <v>72</v>
      </c>
      <c r="C983" t="s">
        <v>142</v>
      </c>
      <c r="D983" t="s">
        <v>397</v>
      </c>
      <c r="E983">
        <v>159</v>
      </c>
      <c r="F983">
        <v>30</v>
      </c>
      <c r="G983">
        <v>126</v>
      </c>
      <c r="H983">
        <v>2</v>
      </c>
      <c r="I983">
        <v>1</v>
      </c>
      <c r="J983">
        <v>0</v>
      </c>
      <c r="K983">
        <v>0</v>
      </c>
      <c r="L983">
        <v>0</v>
      </c>
      <c r="M983">
        <v>0</v>
      </c>
      <c r="N983">
        <v>0</v>
      </c>
    </row>
    <row r="984" spans="1:14" x14ac:dyDescent="0.25">
      <c r="A984" t="s">
        <v>5218</v>
      </c>
      <c r="B984" t="s">
        <v>72</v>
      </c>
      <c r="C984" t="s">
        <v>143</v>
      </c>
      <c r="D984" t="s">
        <v>397</v>
      </c>
      <c r="E984">
        <v>66</v>
      </c>
      <c r="F984">
        <v>14</v>
      </c>
      <c r="G984">
        <v>48</v>
      </c>
      <c r="H984">
        <v>3</v>
      </c>
      <c r="I984">
        <v>1</v>
      </c>
      <c r="J984">
        <v>0</v>
      </c>
      <c r="K984">
        <v>0</v>
      </c>
      <c r="L984">
        <v>0</v>
      </c>
      <c r="M984">
        <v>0</v>
      </c>
      <c r="N984">
        <v>0</v>
      </c>
    </row>
    <row r="985" spans="1:14" x14ac:dyDescent="0.25">
      <c r="A985" t="s">
        <v>5219</v>
      </c>
      <c r="B985" t="s">
        <v>72</v>
      </c>
      <c r="C985" t="s">
        <v>144</v>
      </c>
      <c r="D985" t="s">
        <v>397</v>
      </c>
      <c r="E985">
        <v>1116</v>
      </c>
      <c r="F985">
        <v>170</v>
      </c>
      <c r="G985">
        <v>924</v>
      </c>
      <c r="H985">
        <v>18</v>
      </c>
      <c r="I985">
        <v>4</v>
      </c>
      <c r="J985">
        <v>0</v>
      </c>
      <c r="K985">
        <v>0</v>
      </c>
      <c r="L985">
        <v>0</v>
      </c>
      <c r="M985">
        <v>0</v>
      </c>
      <c r="N985">
        <v>0</v>
      </c>
    </row>
    <row r="986" spans="1:14" x14ac:dyDescent="0.25">
      <c r="A986" t="s">
        <v>5220</v>
      </c>
      <c r="B986" t="s">
        <v>72</v>
      </c>
      <c r="C986" t="s">
        <v>145</v>
      </c>
      <c r="D986" t="s">
        <v>397</v>
      </c>
      <c r="E986">
        <v>93</v>
      </c>
      <c r="F986">
        <v>14</v>
      </c>
      <c r="G986">
        <v>79</v>
      </c>
      <c r="H986">
        <v>0</v>
      </c>
      <c r="I986">
        <v>0</v>
      </c>
      <c r="J986">
        <v>0</v>
      </c>
      <c r="K986">
        <v>0</v>
      </c>
      <c r="L986">
        <v>0</v>
      </c>
      <c r="M986">
        <v>0</v>
      </c>
      <c r="N986">
        <v>0</v>
      </c>
    </row>
    <row r="987" spans="1:14" x14ac:dyDescent="0.25">
      <c r="A987" t="s">
        <v>5221</v>
      </c>
      <c r="B987" t="s">
        <v>72</v>
      </c>
      <c r="C987" t="s">
        <v>146</v>
      </c>
      <c r="D987" t="s">
        <v>397</v>
      </c>
      <c r="E987">
        <v>142</v>
      </c>
      <c r="F987">
        <v>19</v>
      </c>
      <c r="G987">
        <v>120</v>
      </c>
      <c r="H987">
        <v>2</v>
      </c>
      <c r="I987">
        <v>1</v>
      </c>
      <c r="J987">
        <v>0</v>
      </c>
      <c r="K987">
        <v>0</v>
      </c>
      <c r="L987">
        <v>0</v>
      </c>
      <c r="M987">
        <v>0</v>
      </c>
      <c r="N987">
        <v>0</v>
      </c>
    </row>
    <row r="988" spans="1:14" x14ac:dyDescent="0.25">
      <c r="A988" t="s">
        <v>5222</v>
      </c>
      <c r="B988" t="s">
        <v>72</v>
      </c>
      <c r="C988" t="s">
        <v>147</v>
      </c>
      <c r="D988" t="s">
        <v>397</v>
      </c>
      <c r="E988">
        <v>283</v>
      </c>
      <c r="F988">
        <v>37</v>
      </c>
      <c r="G988">
        <v>242</v>
      </c>
      <c r="H988">
        <v>2</v>
      </c>
      <c r="I988">
        <v>2</v>
      </c>
      <c r="J988">
        <v>0</v>
      </c>
      <c r="K988">
        <v>0</v>
      </c>
      <c r="L988">
        <v>0</v>
      </c>
      <c r="M988">
        <v>0</v>
      </c>
      <c r="N988">
        <v>0</v>
      </c>
    </row>
    <row r="989" spans="1:14" x14ac:dyDescent="0.25">
      <c r="A989" t="s">
        <v>5223</v>
      </c>
      <c r="B989" t="s">
        <v>72</v>
      </c>
      <c r="C989" t="s">
        <v>148</v>
      </c>
      <c r="D989" t="s">
        <v>397</v>
      </c>
      <c r="E989">
        <v>68</v>
      </c>
      <c r="F989">
        <v>5</v>
      </c>
      <c r="G989">
        <v>63</v>
      </c>
      <c r="H989">
        <v>0</v>
      </c>
      <c r="I989">
        <v>0</v>
      </c>
      <c r="J989">
        <v>0</v>
      </c>
      <c r="K989">
        <v>0</v>
      </c>
      <c r="L989">
        <v>0</v>
      </c>
      <c r="M989">
        <v>0</v>
      </c>
      <c r="N989">
        <v>0</v>
      </c>
    </row>
    <row r="990" spans="1:14" x14ac:dyDescent="0.25">
      <c r="A990" t="s">
        <v>5224</v>
      </c>
      <c r="B990" t="s">
        <v>72</v>
      </c>
      <c r="C990" t="s">
        <v>149</v>
      </c>
      <c r="D990" t="s">
        <v>397</v>
      </c>
      <c r="E990">
        <v>225</v>
      </c>
      <c r="F990">
        <v>18</v>
      </c>
      <c r="G990">
        <v>194</v>
      </c>
      <c r="H990">
        <v>8</v>
      </c>
      <c r="I990">
        <v>5</v>
      </c>
      <c r="J990">
        <v>0</v>
      </c>
      <c r="K990">
        <v>0</v>
      </c>
      <c r="L990">
        <v>0</v>
      </c>
      <c r="M990">
        <v>0</v>
      </c>
      <c r="N990">
        <v>0</v>
      </c>
    </row>
    <row r="991" spans="1:14" x14ac:dyDescent="0.25">
      <c r="A991" t="s">
        <v>5225</v>
      </c>
      <c r="B991" t="s">
        <v>72</v>
      </c>
      <c r="C991" t="s">
        <v>150</v>
      </c>
      <c r="D991" t="s">
        <v>397</v>
      </c>
      <c r="E991">
        <v>752</v>
      </c>
      <c r="F991">
        <v>116</v>
      </c>
      <c r="G991">
        <v>620</v>
      </c>
      <c r="H991">
        <v>13</v>
      </c>
      <c r="I991">
        <v>3</v>
      </c>
      <c r="J991">
        <v>0</v>
      </c>
      <c r="K991">
        <v>0</v>
      </c>
      <c r="L991">
        <v>0</v>
      </c>
      <c r="M991">
        <v>0</v>
      </c>
      <c r="N991">
        <v>0</v>
      </c>
    </row>
    <row r="992" spans="1:14" x14ac:dyDescent="0.25">
      <c r="A992" t="s">
        <v>5226</v>
      </c>
      <c r="B992" t="s">
        <v>72</v>
      </c>
      <c r="C992" t="s">
        <v>151</v>
      </c>
      <c r="D992" t="s">
        <v>397</v>
      </c>
      <c r="E992">
        <v>624</v>
      </c>
      <c r="F992">
        <v>108</v>
      </c>
      <c r="G992">
        <v>503</v>
      </c>
      <c r="H992">
        <v>9</v>
      </c>
      <c r="I992">
        <v>4</v>
      </c>
      <c r="J992">
        <v>0</v>
      </c>
      <c r="K992">
        <v>0</v>
      </c>
      <c r="L992">
        <v>0</v>
      </c>
      <c r="M992">
        <v>0</v>
      </c>
      <c r="N992">
        <v>0</v>
      </c>
    </row>
    <row r="993" spans="1:14" x14ac:dyDescent="0.25">
      <c r="A993" t="s">
        <v>5227</v>
      </c>
      <c r="B993" t="s">
        <v>72</v>
      </c>
      <c r="C993" t="s">
        <v>152</v>
      </c>
      <c r="D993" t="s">
        <v>397</v>
      </c>
      <c r="E993">
        <v>136</v>
      </c>
      <c r="F993">
        <v>8</v>
      </c>
      <c r="G993">
        <v>121</v>
      </c>
      <c r="H993">
        <v>3</v>
      </c>
      <c r="I993">
        <v>4</v>
      </c>
      <c r="J993">
        <v>0</v>
      </c>
      <c r="K993">
        <v>0</v>
      </c>
      <c r="L993">
        <v>0</v>
      </c>
      <c r="M993">
        <v>0</v>
      </c>
      <c r="N993">
        <v>0</v>
      </c>
    </row>
    <row r="994" spans="1:14" x14ac:dyDescent="0.25">
      <c r="A994" t="s">
        <v>5228</v>
      </c>
      <c r="B994" t="s">
        <v>72</v>
      </c>
      <c r="C994" t="s">
        <v>153</v>
      </c>
      <c r="D994" t="s">
        <v>397</v>
      </c>
      <c r="E994">
        <v>520</v>
      </c>
      <c r="F994">
        <v>31</v>
      </c>
      <c r="G994">
        <v>476</v>
      </c>
      <c r="H994">
        <v>10</v>
      </c>
      <c r="I994">
        <v>3</v>
      </c>
      <c r="J994">
        <v>0</v>
      </c>
      <c r="K994">
        <v>0</v>
      </c>
      <c r="L994">
        <v>0</v>
      </c>
      <c r="M994">
        <v>0</v>
      </c>
      <c r="N994">
        <v>0</v>
      </c>
    </row>
    <row r="995" spans="1:14" x14ac:dyDescent="0.25">
      <c r="A995" t="s">
        <v>5229</v>
      </c>
      <c r="B995" t="s">
        <v>72</v>
      </c>
      <c r="C995" t="s">
        <v>154</v>
      </c>
      <c r="D995" t="s">
        <v>397</v>
      </c>
      <c r="E995">
        <v>272</v>
      </c>
      <c r="F995">
        <v>20</v>
      </c>
      <c r="G995">
        <v>241</v>
      </c>
      <c r="H995">
        <v>6</v>
      </c>
      <c r="I995">
        <v>5</v>
      </c>
      <c r="J995">
        <v>0</v>
      </c>
      <c r="K995">
        <v>0</v>
      </c>
      <c r="L995">
        <v>0</v>
      </c>
      <c r="M995">
        <v>0</v>
      </c>
      <c r="N995">
        <v>0</v>
      </c>
    </row>
    <row r="996" spans="1:14" x14ac:dyDescent="0.25">
      <c r="A996" t="s">
        <v>5230</v>
      </c>
      <c r="B996" t="s">
        <v>72</v>
      </c>
      <c r="C996" t="s">
        <v>155</v>
      </c>
      <c r="D996" t="s">
        <v>397</v>
      </c>
      <c r="E996">
        <v>442</v>
      </c>
      <c r="F996">
        <v>22</v>
      </c>
      <c r="G996">
        <v>407</v>
      </c>
      <c r="H996">
        <v>8</v>
      </c>
      <c r="I996">
        <v>5</v>
      </c>
      <c r="J996">
        <v>0</v>
      </c>
      <c r="K996">
        <v>0</v>
      </c>
      <c r="L996">
        <v>0</v>
      </c>
      <c r="M996">
        <v>0</v>
      </c>
      <c r="N996">
        <v>0</v>
      </c>
    </row>
    <row r="997" spans="1:14" x14ac:dyDescent="0.25">
      <c r="A997" t="s">
        <v>5231</v>
      </c>
      <c r="B997" t="s">
        <v>72</v>
      </c>
      <c r="C997" t="s">
        <v>156</v>
      </c>
      <c r="D997" t="s">
        <v>397</v>
      </c>
      <c r="E997">
        <v>230</v>
      </c>
      <c r="F997">
        <v>21</v>
      </c>
      <c r="G997">
        <v>207</v>
      </c>
      <c r="H997">
        <v>0</v>
      </c>
      <c r="I997">
        <v>2</v>
      </c>
      <c r="J997">
        <v>0</v>
      </c>
      <c r="K997">
        <v>0</v>
      </c>
      <c r="L997">
        <v>0</v>
      </c>
      <c r="M997">
        <v>0</v>
      </c>
      <c r="N997">
        <v>0</v>
      </c>
    </row>
    <row r="998" spans="1:14" x14ac:dyDescent="0.25">
      <c r="A998" t="s">
        <v>5232</v>
      </c>
      <c r="B998" t="s">
        <v>72</v>
      </c>
      <c r="C998" t="s">
        <v>157</v>
      </c>
      <c r="D998" t="s">
        <v>397</v>
      </c>
      <c r="E998">
        <v>121</v>
      </c>
      <c r="F998">
        <v>18</v>
      </c>
      <c r="G998">
        <v>97</v>
      </c>
      <c r="H998">
        <v>3</v>
      </c>
      <c r="I998">
        <v>3</v>
      </c>
      <c r="J998">
        <v>0</v>
      </c>
      <c r="K998">
        <v>0</v>
      </c>
      <c r="L998">
        <v>0</v>
      </c>
      <c r="M998">
        <v>0</v>
      </c>
      <c r="N998">
        <v>0</v>
      </c>
    </row>
    <row r="999" spans="1:14" x14ac:dyDescent="0.25">
      <c r="A999" t="s">
        <v>5233</v>
      </c>
      <c r="B999" t="s">
        <v>72</v>
      </c>
      <c r="C999" t="s">
        <v>158</v>
      </c>
      <c r="D999" t="s">
        <v>397</v>
      </c>
      <c r="E999">
        <v>306</v>
      </c>
      <c r="F999">
        <v>27</v>
      </c>
      <c r="G999">
        <v>266</v>
      </c>
      <c r="H999">
        <v>7</v>
      </c>
      <c r="I999">
        <v>6</v>
      </c>
      <c r="J999">
        <v>0</v>
      </c>
      <c r="K999">
        <v>0</v>
      </c>
      <c r="L999">
        <v>0</v>
      </c>
      <c r="M999">
        <v>0</v>
      </c>
      <c r="N999">
        <v>0</v>
      </c>
    </row>
    <row r="1000" spans="1:14" x14ac:dyDescent="0.25">
      <c r="A1000" t="s">
        <v>5234</v>
      </c>
      <c r="B1000" t="s">
        <v>72</v>
      </c>
      <c r="C1000" t="s">
        <v>159</v>
      </c>
      <c r="D1000" t="s">
        <v>397</v>
      </c>
      <c r="E1000">
        <v>194</v>
      </c>
      <c r="F1000">
        <v>17</v>
      </c>
      <c r="G1000">
        <v>170</v>
      </c>
      <c r="H1000">
        <v>3</v>
      </c>
      <c r="I1000">
        <v>4</v>
      </c>
      <c r="J1000">
        <v>0</v>
      </c>
      <c r="K1000">
        <v>0</v>
      </c>
      <c r="L1000">
        <v>0</v>
      </c>
      <c r="M1000">
        <v>0</v>
      </c>
      <c r="N1000">
        <v>0</v>
      </c>
    </row>
    <row r="1001" spans="1:14" x14ac:dyDescent="0.25">
      <c r="A1001" t="s">
        <v>5235</v>
      </c>
      <c r="B1001" t="s">
        <v>72</v>
      </c>
      <c r="C1001" t="s">
        <v>160</v>
      </c>
      <c r="D1001" t="s">
        <v>397</v>
      </c>
      <c r="E1001">
        <v>220</v>
      </c>
      <c r="F1001">
        <v>15</v>
      </c>
      <c r="G1001">
        <v>201</v>
      </c>
      <c r="H1001">
        <v>4</v>
      </c>
      <c r="I1001">
        <v>0</v>
      </c>
      <c r="J1001">
        <v>0</v>
      </c>
      <c r="K1001">
        <v>0</v>
      </c>
      <c r="L1001">
        <v>0</v>
      </c>
      <c r="M1001">
        <v>0</v>
      </c>
      <c r="N1001">
        <v>0</v>
      </c>
    </row>
    <row r="1002" spans="1:14" x14ac:dyDescent="0.25">
      <c r="A1002" t="s">
        <v>5236</v>
      </c>
      <c r="B1002" t="s">
        <v>72</v>
      </c>
      <c r="C1002" t="s">
        <v>161</v>
      </c>
      <c r="D1002" t="s">
        <v>397</v>
      </c>
      <c r="E1002">
        <v>61</v>
      </c>
      <c r="F1002">
        <v>10</v>
      </c>
      <c r="G1002">
        <v>49</v>
      </c>
      <c r="H1002">
        <v>2</v>
      </c>
      <c r="I1002">
        <v>0</v>
      </c>
      <c r="J1002">
        <v>0</v>
      </c>
      <c r="K1002">
        <v>0</v>
      </c>
      <c r="L1002">
        <v>0</v>
      </c>
      <c r="M1002">
        <v>0</v>
      </c>
      <c r="N1002">
        <v>0</v>
      </c>
    </row>
    <row r="1003" spans="1:14" x14ac:dyDescent="0.25">
      <c r="A1003" t="s">
        <v>5237</v>
      </c>
      <c r="B1003" t="s">
        <v>72</v>
      </c>
      <c r="C1003" t="s">
        <v>162</v>
      </c>
      <c r="D1003" t="s">
        <v>397</v>
      </c>
      <c r="E1003">
        <v>205</v>
      </c>
      <c r="F1003">
        <v>32</v>
      </c>
      <c r="G1003">
        <v>164</v>
      </c>
      <c r="H1003">
        <v>7</v>
      </c>
      <c r="I1003">
        <v>2</v>
      </c>
      <c r="J1003">
        <v>0</v>
      </c>
      <c r="K1003">
        <v>0</v>
      </c>
      <c r="L1003">
        <v>0</v>
      </c>
      <c r="M1003">
        <v>0</v>
      </c>
      <c r="N1003">
        <v>0</v>
      </c>
    </row>
    <row r="1004" spans="1:14" x14ac:dyDescent="0.25">
      <c r="A1004" t="s">
        <v>5238</v>
      </c>
      <c r="B1004" t="s">
        <v>72</v>
      </c>
      <c r="C1004" t="s">
        <v>163</v>
      </c>
      <c r="D1004" t="s">
        <v>397</v>
      </c>
      <c r="E1004">
        <v>127</v>
      </c>
      <c r="F1004">
        <v>22</v>
      </c>
      <c r="G1004">
        <v>103</v>
      </c>
      <c r="H1004">
        <v>2</v>
      </c>
      <c r="I1004">
        <v>0</v>
      </c>
      <c r="J1004">
        <v>0</v>
      </c>
      <c r="K1004">
        <v>0</v>
      </c>
      <c r="L1004">
        <v>0</v>
      </c>
      <c r="M1004">
        <v>0</v>
      </c>
      <c r="N1004">
        <v>0</v>
      </c>
    </row>
    <row r="1005" spans="1:14" x14ac:dyDescent="0.25">
      <c r="A1005" t="s">
        <v>5239</v>
      </c>
      <c r="B1005" t="s">
        <v>74</v>
      </c>
      <c r="C1005" t="s">
        <v>189</v>
      </c>
      <c r="D1005" t="s">
        <v>4245</v>
      </c>
      <c r="E1005">
        <v>1</v>
      </c>
      <c r="F1005">
        <v>1</v>
      </c>
      <c r="G1005">
        <v>0</v>
      </c>
      <c r="H1005">
        <v>0</v>
      </c>
      <c r="I1005">
        <v>0</v>
      </c>
      <c r="J1005">
        <v>50</v>
      </c>
      <c r="K1005">
        <v>0</v>
      </c>
      <c r="L1005">
        <v>0</v>
      </c>
      <c r="M1005">
        <v>0</v>
      </c>
      <c r="N1005">
        <v>0</v>
      </c>
    </row>
    <row r="1006" spans="1:14" x14ac:dyDescent="0.25">
      <c r="A1006" t="s">
        <v>5240</v>
      </c>
      <c r="B1006" t="s">
        <v>74</v>
      </c>
      <c r="C1006" t="s">
        <v>189</v>
      </c>
      <c r="D1006" t="s">
        <v>394</v>
      </c>
      <c r="E1006">
        <v>0</v>
      </c>
      <c r="F1006">
        <v>0</v>
      </c>
      <c r="G1006">
        <v>0</v>
      </c>
      <c r="H1006">
        <v>0</v>
      </c>
      <c r="I1006">
        <v>0</v>
      </c>
      <c r="J1006">
        <v>0</v>
      </c>
      <c r="K1006">
        <v>28</v>
      </c>
      <c r="L1006">
        <v>28</v>
      </c>
      <c r="M1006">
        <v>0</v>
      </c>
      <c r="N1006">
        <v>0</v>
      </c>
    </row>
    <row r="1007" spans="1:14" x14ac:dyDescent="0.25">
      <c r="A1007" t="s">
        <v>5241</v>
      </c>
      <c r="B1007" t="s">
        <v>74</v>
      </c>
      <c r="C1007" t="s">
        <v>189</v>
      </c>
      <c r="D1007" t="s">
        <v>395</v>
      </c>
      <c r="E1007">
        <v>0</v>
      </c>
      <c r="F1007">
        <v>0</v>
      </c>
      <c r="G1007">
        <v>0</v>
      </c>
      <c r="H1007">
        <v>0</v>
      </c>
      <c r="I1007">
        <v>0</v>
      </c>
      <c r="J1007">
        <v>0</v>
      </c>
      <c r="K1007">
        <v>22</v>
      </c>
      <c r="L1007">
        <v>22</v>
      </c>
      <c r="M1007">
        <v>0</v>
      </c>
      <c r="N1007">
        <v>0</v>
      </c>
    </row>
    <row r="1008" spans="1:14" x14ac:dyDescent="0.25">
      <c r="A1008" t="s">
        <v>5242</v>
      </c>
      <c r="B1008" t="s">
        <v>74</v>
      </c>
      <c r="C1008" t="s">
        <v>190</v>
      </c>
      <c r="D1008" t="s">
        <v>396</v>
      </c>
      <c r="E1008">
        <v>111</v>
      </c>
      <c r="F1008">
        <v>23</v>
      </c>
      <c r="G1008">
        <v>85</v>
      </c>
      <c r="H1008">
        <v>2</v>
      </c>
      <c r="I1008">
        <v>1</v>
      </c>
      <c r="J1008">
        <v>5</v>
      </c>
      <c r="K1008">
        <v>0</v>
      </c>
      <c r="L1008">
        <v>0</v>
      </c>
      <c r="M1008">
        <v>0</v>
      </c>
      <c r="N1008">
        <v>0</v>
      </c>
    </row>
    <row r="1009" spans="1:14" x14ac:dyDescent="0.25">
      <c r="A1009" t="s">
        <v>5243</v>
      </c>
      <c r="B1009" t="s">
        <v>74</v>
      </c>
      <c r="C1009" t="s">
        <v>190</v>
      </c>
      <c r="D1009" t="s">
        <v>4236</v>
      </c>
      <c r="E1009">
        <v>116</v>
      </c>
      <c r="F1009">
        <v>25</v>
      </c>
      <c r="G1009">
        <v>88</v>
      </c>
      <c r="H1009">
        <v>2</v>
      </c>
      <c r="I1009">
        <v>1</v>
      </c>
      <c r="J1009">
        <v>0</v>
      </c>
      <c r="K1009">
        <v>0</v>
      </c>
      <c r="L1009">
        <v>0</v>
      </c>
      <c r="M1009">
        <v>0</v>
      </c>
      <c r="N1009">
        <v>0</v>
      </c>
    </row>
    <row r="1010" spans="1:14" x14ac:dyDescent="0.25">
      <c r="A1010" t="s">
        <v>5244</v>
      </c>
      <c r="B1010" t="s">
        <v>74</v>
      </c>
      <c r="C1010" t="s">
        <v>190</v>
      </c>
      <c r="D1010" t="s">
        <v>4238</v>
      </c>
      <c r="E1010">
        <v>5</v>
      </c>
      <c r="F1010">
        <v>3</v>
      </c>
      <c r="G1010">
        <v>2</v>
      </c>
      <c r="H1010">
        <v>0</v>
      </c>
      <c r="I1010">
        <v>0</v>
      </c>
      <c r="J1010">
        <v>111</v>
      </c>
      <c r="K1010">
        <v>0</v>
      </c>
      <c r="L1010">
        <v>0</v>
      </c>
      <c r="M1010">
        <v>0</v>
      </c>
      <c r="N1010">
        <v>0</v>
      </c>
    </row>
    <row r="1011" spans="1:14" x14ac:dyDescent="0.25">
      <c r="A1011" t="s">
        <v>5245</v>
      </c>
      <c r="B1011" t="s">
        <v>74</v>
      </c>
      <c r="C1011" t="s">
        <v>190</v>
      </c>
      <c r="D1011" t="s">
        <v>397</v>
      </c>
      <c r="E1011">
        <v>116</v>
      </c>
      <c r="F1011">
        <v>25</v>
      </c>
      <c r="G1011">
        <v>88</v>
      </c>
      <c r="H1011">
        <v>2</v>
      </c>
      <c r="I1011">
        <v>1</v>
      </c>
      <c r="J1011">
        <v>0</v>
      </c>
      <c r="K1011">
        <v>0</v>
      </c>
      <c r="L1011">
        <v>0</v>
      </c>
      <c r="M1011">
        <v>0</v>
      </c>
      <c r="N1011">
        <v>0</v>
      </c>
    </row>
    <row r="1012" spans="1:14" x14ac:dyDescent="0.25">
      <c r="A1012" t="s">
        <v>5246</v>
      </c>
      <c r="B1012" t="s">
        <v>74</v>
      </c>
      <c r="C1012" t="s">
        <v>190</v>
      </c>
      <c r="D1012" t="s">
        <v>398</v>
      </c>
      <c r="E1012">
        <v>111</v>
      </c>
      <c r="F1012">
        <v>23</v>
      </c>
      <c r="G1012">
        <v>85</v>
      </c>
      <c r="H1012">
        <v>2</v>
      </c>
      <c r="I1012">
        <v>1</v>
      </c>
      <c r="J1012">
        <v>5</v>
      </c>
      <c r="K1012">
        <v>0</v>
      </c>
      <c r="L1012">
        <v>0</v>
      </c>
      <c r="M1012">
        <v>0</v>
      </c>
      <c r="N1012">
        <v>0</v>
      </c>
    </row>
    <row r="1013" spans="1:14" x14ac:dyDescent="0.25">
      <c r="A1013" t="s">
        <v>5247</v>
      </c>
      <c r="B1013" t="s">
        <v>74</v>
      </c>
      <c r="C1013" t="s">
        <v>190</v>
      </c>
      <c r="D1013" t="s">
        <v>4242</v>
      </c>
      <c r="E1013">
        <v>5</v>
      </c>
      <c r="F1013">
        <v>3</v>
      </c>
      <c r="G1013">
        <v>2</v>
      </c>
      <c r="H1013">
        <v>0</v>
      </c>
      <c r="I1013">
        <v>0</v>
      </c>
      <c r="J1013">
        <v>111</v>
      </c>
      <c r="K1013">
        <v>0</v>
      </c>
      <c r="L1013">
        <v>0</v>
      </c>
      <c r="M1013">
        <v>0</v>
      </c>
      <c r="N1013">
        <v>0</v>
      </c>
    </row>
    <row r="1014" spans="1:14" x14ac:dyDescent="0.25">
      <c r="A1014" t="s">
        <v>5248</v>
      </c>
      <c r="B1014" t="s">
        <v>74</v>
      </c>
      <c r="C1014" t="s">
        <v>190</v>
      </c>
      <c r="D1014" t="s">
        <v>399</v>
      </c>
      <c r="E1014">
        <v>111</v>
      </c>
      <c r="F1014">
        <v>22</v>
      </c>
      <c r="G1014">
        <v>86</v>
      </c>
      <c r="H1014">
        <v>2</v>
      </c>
      <c r="I1014">
        <v>1</v>
      </c>
      <c r="J1014">
        <v>5</v>
      </c>
      <c r="K1014">
        <v>0</v>
      </c>
      <c r="L1014">
        <v>0</v>
      </c>
      <c r="M1014">
        <v>0</v>
      </c>
      <c r="N1014">
        <v>0</v>
      </c>
    </row>
    <row r="1015" spans="1:14" x14ac:dyDescent="0.25">
      <c r="A1015" t="s">
        <v>5249</v>
      </c>
      <c r="B1015" t="s">
        <v>74</v>
      </c>
      <c r="C1015" t="s">
        <v>190</v>
      </c>
      <c r="D1015" t="s">
        <v>4245</v>
      </c>
      <c r="E1015">
        <v>5</v>
      </c>
      <c r="F1015">
        <v>3</v>
      </c>
      <c r="G1015">
        <v>2</v>
      </c>
      <c r="H1015">
        <v>0</v>
      </c>
      <c r="I1015">
        <v>0</v>
      </c>
      <c r="J1015">
        <v>111</v>
      </c>
      <c r="K1015">
        <v>0</v>
      </c>
      <c r="L1015">
        <v>0</v>
      </c>
      <c r="M1015">
        <v>0</v>
      </c>
      <c r="N1015">
        <v>0</v>
      </c>
    </row>
    <row r="1016" spans="1:14" x14ac:dyDescent="0.25">
      <c r="A1016" t="s">
        <v>5250</v>
      </c>
      <c r="B1016" t="s">
        <v>74</v>
      </c>
      <c r="C1016" t="s">
        <v>190</v>
      </c>
      <c r="D1016" t="s">
        <v>394</v>
      </c>
      <c r="E1016">
        <v>0</v>
      </c>
      <c r="F1016">
        <v>0</v>
      </c>
      <c r="G1016">
        <v>0</v>
      </c>
      <c r="H1016">
        <v>0</v>
      </c>
      <c r="I1016">
        <v>0</v>
      </c>
      <c r="J1016">
        <v>0</v>
      </c>
      <c r="K1016">
        <v>86</v>
      </c>
      <c r="L1016">
        <v>85</v>
      </c>
      <c r="M1016">
        <v>1</v>
      </c>
      <c r="N1016">
        <v>0</v>
      </c>
    </row>
    <row r="1017" spans="1:14" x14ac:dyDescent="0.25">
      <c r="A1017" t="s">
        <v>5251</v>
      </c>
      <c r="B1017" t="s">
        <v>74</v>
      </c>
      <c r="C1017" t="s">
        <v>190</v>
      </c>
      <c r="D1017" t="s">
        <v>395</v>
      </c>
      <c r="E1017">
        <v>0</v>
      </c>
      <c r="F1017">
        <v>0</v>
      </c>
      <c r="G1017">
        <v>0</v>
      </c>
      <c r="H1017">
        <v>0</v>
      </c>
      <c r="I1017">
        <v>0</v>
      </c>
      <c r="J1017">
        <v>0</v>
      </c>
      <c r="K1017">
        <v>66</v>
      </c>
      <c r="L1017">
        <v>65</v>
      </c>
      <c r="M1017">
        <v>1</v>
      </c>
      <c r="N1017">
        <v>0</v>
      </c>
    </row>
    <row r="1018" spans="1:14" x14ac:dyDescent="0.25">
      <c r="A1018" t="s">
        <v>5252</v>
      </c>
      <c r="B1018" t="s">
        <v>74</v>
      </c>
      <c r="C1018" t="s">
        <v>191</v>
      </c>
      <c r="D1018" t="s">
        <v>396</v>
      </c>
      <c r="E1018">
        <v>87</v>
      </c>
      <c r="F1018">
        <v>24</v>
      </c>
      <c r="G1018">
        <v>62</v>
      </c>
      <c r="H1018">
        <v>1</v>
      </c>
      <c r="I1018">
        <v>0</v>
      </c>
      <c r="J1018">
        <v>2</v>
      </c>
      <c r="K1018">
        <v>0</v>
      </c>
      <c r="L1018">
        <v>0</v>
      </c>
      <c r="M1018">
        <v>0</v>
      </c>
      <c r="N1018">
        <v>0</v>
      </c>
    </row>
    <row r="1019" spans="1:14" x14ac:dyDescent="0.25">
      <c r="A1019" t="s">
        <v>5253</v>
      </c>
      <c r="B1019" t="s">
        <v>74</v>
      </c>
      <c r="C1019" t="s">
        <v>191</v>
      </c>
      <c r="D1019" t="s">
        <v>4236</v>
      </c>
      <c r="E1019">
        <v>89</v>
      </c>
      <c r="F1019">
        <v>22</v>
      </c>
      <c r="G1019">
        <v>65</v>
      </c>
      <c r="H1019">
        <v>1</v>
      </c>
      <c r="I1019">
        <v>1</v>
      </c>
      <c r="J1019">
        <v>0</v>
      </c>
      <c r="K1019">
        <v>0</v>
      </c>
      <c r="L1019">
        <v>0</v>
      </c>
      <c r="M1019">
        <v>0</v>
      </c>
      <c r="N1019">
        <v>0</v>
      </c>
    </row>
    <row r="1020" spans="1:14" x14ac:dyDescent="0.25">
      <c r="A1020" t="s">
        <v>5254</v>
      </c>
      <c r="B1020" t="s">
        <v>74</v>
      </c>
      <c r="C1020" t="s">
        <v>191</v>
      </c>
      <c r="D1020" t="s">
        <v>4238</v>
      </c>
      <c r="E1020">
        <v>2</v>
      </c>
      <c r="F1020">
        <v>0</v>
      </c>
      <c r="G1020">
        <v>2</v>
      </c>
      <c r="H1020">
        <v>0</v>
      </c>
      <c r="I1020">
        <v>0</v>
      </c>
      <c r="J1020">
        <v>87</v>
      </c>
      <c r="K1020">
        <v>0</v>
      </c>
      <c r="L1020">
        <v>0</v>
      </c>
      <c r="M1020">
        <v>0</v>
      </c>
      <c r="N1020">
        <v>0</v>
      </c>
    </row>
    <row r="1021" spans="1:14" x14ac:dyDescent="0.25">
      <c r="A1021" t="s">
        <v>5255</v>
      </c>
      <c r="B1021" t="s">
        <v>74</v>
      </c>
      <c r="C1021" t="s">
        <v>191</v>
      </c>
      <c r="D1021" t="s">
        <v>397</v>
      </c>
      <c r="E1021">
        <v>89</v>
      </c>
      <c r="F1021">
        <v>22</v>
      </c>
      <c r="G1021">
        <v>65</v>
      </c>
      <c r="H1021">
        <v>1</v>
      </c>
      <c r="I1021">
        <v>1</v>
      </c>
      <c r="J1021">
        <v>0</v>
      </c>
      <c r="K1021">
        <v>0</v>
      </c>
      <c r="L1021">
        <v>0</v>
      </c>
      <c r="M1021">
        <v>0</v>
      </c>
      <c r="N1021">
        <v>0</v>
      </c>
    </row>
    <row r="1022" spans="1:14" x14ac:dyDescent="0.25">
      <c r="A1022" t="s">
        <v>5256</v>
      </c>
      <c r="B1022" t="s">
        <v>74</v>
      </c>
      <c r="C1022" t="s">
        <v>191</v>
      </c>
      <c r="D1022" t="s">
        <v>398</v>
      </c>
      <c r="E1022">
        <v>87</v>
      </c>
      <c r="F1022">
        <v>22</v>
      </c>
      <c r="G1022">
        <v>63</v>
      </c>
      <c r="H1022">
        <v>1</v>
      </c>
      <c r="I1022">
        <v>1</v>
      </c>
      <c r="J1022">
        <v>2</v>
      </c>
      <c r="K1022">
        <v>0</v>
      </c>
      <c r="L1022">
        <v>0</v>
      </c>
      <c r="M1022">
        <v>0</v>
      </c>
      <c r="N1022">
        <v>0</v>
      </c>
    </row>
    <row r="1023" spans="1:14" x14ac:dyDescent="0.25">
      <c r="A1023" t="s">
        <v>5257</v>
      </c>
      <c r="B1023" t="s">
        <v>74</v>
      </c>
      <c r="C1023" t="s">
        <v>191</v>
      </c>
      <c r="D1023" t="s">
        <v>4242</v>
      </c>
      <c r="E1023">
        <v>2</v>
      </c>
      <c r="F1023">
        <v>0</v>
      </c>
      <c r="G1023">
        <v>2</v>
      </c>
      <c r="H1023">
        <v>0</v>
      </c>
      <c r="I1023">
        <v>0</v>
      </c>
      <c r="J1023">
        <v>87</v>
      </c>
      <c r="K1023">
        <v>0</v>
      </c>
      <c r="L1023">
        <v>0</v>
      </c>
      <c r="M1023">
        <v>0</v>
      </c>
      <c r="N1023">
        <v>0</v>
      </c>
    </row>
    <row r="1024" spans="1:14" x14ac:dyDescent="0.25">
      <c r="A1024" t="s">
        <v>5258</v>
      </c>
      <c r="B1024" t="s">
        <v>74</v>
      </c>
      <c r="C1024" t="s">
        <v>191</v>
      </c>
      <c r="D1024" t="s">
        <v>399</v>
      </c>
      <c r="E1024">
        <v>87</v>
      </c>
      <c r="F1024">
        <v>22</v>
      </c>
      <c r="G1024">
        <v>64</v>
      </c>
      <c r="H1024">
        <v>1</v>
      </c>
      <c r="I1024">
        <v>0</v>
      </c>
      <c r="J1024">
        <v>2</v>
      </c>
      <c r="K1024">
        <v>0</v>
      </c>
      <c r="L1024">
        <v>0</v>
      </c>
      <c r="M1024">
        <v>0</v>
      </c>
      <c r="N1024">
        <v>0</v>
      </c>
    </row>
    <row r="1025" spans="1:14" x14ac:dyDescent="0.25">
      <c r="A1025" t="s">
        <v>5259</v>
      </c>
      <c r="B1025" t="s">
        <v>74</v>
      </c>
      <c r="C1025" t="s">
        <v>191</v>
      </c>
      <c r="D1025" t="s">
        <v>4245</v>
      </c>
      <c r="E1025">
        <v>2</v>
      </c>
      <c r="F1025">
        <v>0</v>
      </c>
      <c r="G1025">
        <v>2</v>
      </c>
      <c r="H1025">
        <v>0</v>
      </c>
      <c r="I1025">
        <v>0</v>
      </c>
      <c r="J1025">
        <v>87</v>
      </c>
      <c r="K1025">
        <v>0</v>
      </c>
      <c r="L1025">
        <v>0</v>
      </c>
      <c r="M1025">
        <v>0</v>
      </c>
      <c r="N1025">
        <v>0</v>
      </c>
    </row>
    <row r="1026" spans="1:14" x14ac:dyDescent="0.25">
      <c r="A1026" t="s">
        <v>5260</v>
      </c>
      <c r="B1026" t="s">
        <v>74</v>
      </c>
      <c r="C1026" t="s">
        <v>191</v>
      </c>
      <c r="D1026" t="s">
        <v>394</v>
      </c>
      <c r="E1026">
        <v>0</v>
      </c>
      <c r="F1026">
        <v>0</v>
      </c>
      <c r="G1026">
        <v>0</v>
      </c>
      <c r="H1026">
        <v>0</v>
      </c>
      <c r="I1026">
        <v>0</v>
      </c>
      <c r="J1026">
        <v>0</v>
      </c>
      <c r="K1026">
        <v>69</v>
      </c>
      <c r="L1026">
        <v>68</v>
      </c>
      <c r="M1026">
        <v>1</v>
      </c>
      <c r="N1026">
        <v>0</v>
      </c>
    </row>
    <row r="1027" spans="1:14" x14ac:dyDescent="0.25">
      <c r="A1027" t="s">
        <v>5261</v>
      </c>
      <c r="B1027" t="s">
        <v>74</v>
      </c>
      <c r="C1027" t="s">
        <v>191</v>
      </c>
      <c r="D1027" t="s">
        <v>395</v>
      </c>
      <c r="E1027">
        <v>0</v>
      </c>
      <c r="F1027">
        <v>0</v>
      </c>
      <c r="G1027">
        <v>0</v>
      </c>
      <c r="H1027">
        <v>0</v>
      </c>
      <c r="I1027">
        <v>0</v>
      </c>
      <c r="J1027">
        <v>0</v>
      </c>
      <c r="K1027">
        <v>55</v>
      </c>
      <c r="L1027">
        <v>54</v>
      </c>
      <c r="M1027">
        <v>1</v>
      </c>
      <c r="N1027">
        <v>0</v>
      </c>
    </row>
    <row r="1028" spans="1:14" x14ac:dyDescent="0.25">
      <c r="A1028" t="s">
        <v>5262</v>
      </c>
      <c r="B1028" t="s">
        <v>74</v>
      </c>
      <c r="C1028" t="s">
        <v>192</v>
      </c>
      <c r="D1028" t="s">
        <v>396</v>
      </c>
      <c r="E1028">
        <v>28</v>
      </c>
      <c r="F1028">
        <v>3</v>
      </c>
      <c r="G1028">
        <v>25</v>
      </c>
      <c r="H1028">
        <v>0</v>
      </c>
      <c r="I1028">
        <v>0</v>
      </c>
      <c r="J1028">
        <v>0</v>
      </c>
      <c r="K1028">
        <v>0</v>
      </c>
      <c r="L1028">
        <v>0</v>
      </c>
      <c r="M1028">
        <v>0</v>
      </c>
      <c r="N1028">
        <v>0</v>
      </c>
    </row>
    <row r="1029" spans="1:14" x14ac:dyDescent="0.25">
      <c r="A1029" t="s">
        <v>5263</v>
      </c>
      <c r="B1029" t="s">
        <v>74</v>
      </c>
      <c r="C1029" t="s">
        <v>192</v>
      </c>
      <c r="D1029" t="s">
        <v>4236</v>
      </c>
      <c r="E1029">
        <v>28</v>
      </c>
      <c r="F1029">
        <v>3</v>
      </c>
      <c r="G1029">
        <v>25</v>
      </c>
      <c r="H1029">
        <v>0</v>
      </c>
      <c r="I1029">
        <v>0</v>
      </c>
      <c r="J1029">
        <v>0</v>
      </c>
      <c r="K1029">
        <v>0</v>
      </c>
      <c r="L1029">
        <v>0</v>
      </c>
      <c r="M1029">
        <v>0</v>
      </c>
      <c r="N1029">
        <v>0</v>
      </c>
    </row>
    <row r="1030" spans="1:14" x14ac:dyDescent="0.25">
      <c r="A1030" t="s">
        <v>5264</v>
      </c>
      <c r="B1030" t="s">
        <v>74</v>
      </c>
      <c r="C1030" t="s">
        <v>192</v>
      </c>
      <c r="D1030" t="s">
        <v>4238</v>
      </c>
      <c r="E1030">
        <v>0</v>
      </c>
      <c r="F1030">
        <v>0</v>
      </c>
      <c r="G1030">
        <v>0</v>
      </c>
      <c r="H1030">
        <v>0</v>
      </c>
      <c r="I1030">
        <v>0</v>
      </c>
      <c r="J1030">
        <v>28</v>
      </c>
      <c r="K1030">
        <v>0</v>
      </c>
      <c r="L1030">
        <v>0</v>
      </c>
      <c r="M1030">
        <v>0</v>
      </c>
      <c r="N1030">
        <v>0</v>
      </c>
    </row>
    <row r="1031" spans="1:14" x14ac:dyDescent="0.25">
      <c r="A1031" t="s">
        <v>5265</v>
      </c>
      <c r="B1031" t="s">
        <v>74</v>
      </c>
      <c r="C1031" t="s">
        <v>192</v>
      </c>
      <c r="D1031" t="s">
        <v>397</v>
      </c>
      <c r="E1031">
        <v>28</v>
      </c>
      <c r="F1031">
        <v>3</v>
      </c>
      <c r="G1031">
        <v>25</v>
      </c>
      <c r="H1031">
        <v>0</v>
      </c>
      <c r="I1031">
        <v>0</v>
      </c>
      <c r="J1031">
        <v>0</v>
      </c>
      <c r="K1031">
        <v>0</v>
      </c>
      <c r="L1031">
        <v>0</v>
      </c>
      <c r="M1031">
        <v>0</v>
      </c>
      <c r="N1031">
        <v>0</v>
      </c>
    </row>
    <row r="1032" spans="1:14" x14ac:dyDescent="0.25">
      <c r="A1032" t="s">
        <v>5266</v>
      </c>
      <c r="B1032" t="s">
        <v>74</v>
      </c>
      <c r="C1032" t="s">
        <v>192</v>
      </c>
      <c r="D1032" t="s">
        <v>398</v>
      </c>
      <c r="E1032">
        <v>28</v>
      </c>
      <c r="F1032">
        <v>3</v>
      </c>
      <c r="G1032">
        <v>25</v>
      </c>
      <c r="H1032">
        <v>0</v>
      </c>
      <c r="I1032">
        <v>0</v>
      </c>
      <c r="J1032">
        <v>0</v>
      </c>
      <c r="K1032">
        <v>0</v>
      </c>
      <c r="L1032">
        <v>0</v>
      </c>
      <c r="M1032">
        <v>0</v>
      </c>
      <c r="N1032">
        <v>0</v>
      </c>
    </row>
    <row r="1033" spans="1:14" x14ac:dyDescent="0.25">
      <c r="A1033" t="s">
        <v>5267</v>
      </c>
      <c r="B1033" t="s">
        <v>74</v>
      </c>
      <c r="C1033" t="s">
        <v>192</v>
      </c>
      <c r="D1033" t="s">
        <v>4242</v>
      </c>
      <c r="E1033">
        <v>0</v>
      </c>
      <c r="F1033">
        <v>0</v>
      </c>
      <c r="G1033">
        <v>0</v>
      </c>
      <c r="H1033">
        <v>0</v>
      </c>
      <c r="I1033">
        <v>0</v>
      </c>
      <c r="J1033">
        <v>28</v>
      </c>
      <c r="K1033">
        <v>0</v>
      </c>
      <c r="L1033">
        <v>0</v>
      </c>
      <c r="M1033">
        <v>0</v>
      </c>
      <c r="N1033">
        <v>0</v>
      </c>
    </row>
    <row r="1034" spans="1:14" x14ac:dyDescent="0.25">
      <c r="A1034" t="s">
        <v>5268</v>
      </c>
      <c r="B1034" t="s">
        <v>74</v>
      </c>
      <c r="C1034" t="s">
        <v>192</v>
      </c>
      <c r="D1034" t="s">
        <v>399</v>
      </c>
      <c r="E1034">
        <v>28</v>
      </c>
      <c r="F1034">
        <v>3</v>
      </c>
      <c r="G1034">
        <v>25</v>
      </c>
      <c r="H1034">
        <v>0</v>
      </c>
      <c r="I1034">
        <v>0</v>
      </c>
      <c r="J1034">
        <v>0</v>
      </c>
      <c r="K1034">
        <v>0</v>
      </c>
      <c r="L1034">
        <v>0</v>
      </c>
      <c r="M1034">
        <v>0</v>
      </c>
      <c r="N1034">
        <v>0</v>
      </c>
    </row>
    <row r="1035" spans="1:14" x14ac:dyDescent="0.25">
      <c r="A1035" t="s">
        <v>5269</v>
      </c>
      <c r="B1035" t="s">
        <v>74</v>
      </c>
      <c r="C1035" t="s">
        <v>192</v>
      </c>
      <c r="D1035" t="s">
        <v>4245</v>
      </c>
      <c r="E1035">
        <v>0</v>
      </c>
      <c r="F1035">
        <v>0</v>
      </c>
      <c r="G1035">
        <v>0</v>
      </c>
      <c r="H1035">
        <v>0</v>
      </c>
      <c r="I1035">
        <v>0</v>
      </c>
      <c r="J1035">
        <v>28</v>
      </c>
      <c r="K1035">
        <v>0</v>
      </c>
      <c r="L1035">
        <v>0</v>
      </c>
      <c r="M1035">
        <v>0</v>
      </c>
      <c r="N1035">
        <v>0</v>
      </c>
    </row>
    <row r="1036" spans="1:14" x14ac:dyDescent="0.25">
      <c r="A1036" t="s">
        <v>5270</v>
      </c>
      <c r="B1036" t="s">
        <v>74</v>
      </c>
      <c r="C1036" t="s">
        <v>192</v>
      </c>
      <c r="D1036" t="s">
        <v>394</v>
      </c>
      <c r="E1036">
        <v>0</v>
      </c>
      <c r="F1036">
        <v>0</v>
      </c>
      <c r="G1036">
        <v>0</v>
      </c>
      <c r="H1036">
        <v>0</v>
      </c>
      <c r="I1036">
        <v>0</v>
      </c>
      <c r="J1036">
        <v>0</v>
      </c>
      <c r="K1036">
        <v>18</v>
      </c>
      <c r="L1036">
        <v>18</v>
      </c>
      <c r="M1036">
        <v>0</v>
      </c>
      <c r="N1036">
        <v>0</v>
      </c>
    </row>
    <row r="1037" spans="1:14" x14ac:dyDescent="0.25">
      <c r="A1037" t="s">
        <v>5271</v>
      </c>
      <c r="B1037" t="s">
        <v>74</v>
      </c>
      <c r="C1037" t="s">
        <v>192</v>
      </c>
      <c r="D1037" t="s">
        <v>395</v>
      </c>
      <c r="E1037">
        <v>0</v>
      </c>
      <c r="F1037">
        <v>0</v>
      </c>
      <c r="G1037">
        <v>0</v>
      </c>
      <c r="H1037">
        <v>0</v>
      </c>
      <c r="I1037">
        <v>0</v>
      </c>
      <c r="J1037">
        <v>0</v>
      </c>
      <c r="K1037">
        <v>13</v>
      </c>
      <c r="L1037">
        <v>13</v>
      </c>
      <c r="M1037">
        <v>0</v>
      </c>
      <c r="N1037">
        <v>0</v>
      </c>
    </row>
    <row r="1038" spans="1:14" x14ac:dyDescent="0.25">
      <c r="A1038" t="s">
        <v>5272</v>
      </c>
      <c r="B1038" t="s">
        <v>74</v>
      </c>
      <c r="C1038" t="s">
        <v>193</v>
      </c>
      <c r="D1038" t="s">
        <v>396</v>
      </c>
      <c r="E1038">
        <v>58</v>
      </c>
      <c r="F1038">
        <v>16</v>
      </c>
      <c r="G1038">
        <v>41</v>
      </c>
      <c r="H1038">
        <v>1</v>
      </c>
      <c r="I1038">
        <v>0</v>
      </c>
      <c r="J1038">
        <v>1</v>
      </c>
      <c r="K1038">
        <v>0</v>
      </c>
      <c r="L1038">
        <v>0</v>
      </c>
      <c r="M1038">
        <v>0</v>
      </c>
      <c r="N1038">
        <v>0</v>
      </c>
    </row>
    <row r="1039" spans="1:14" x14ac:dyDescent="0.25">
      <c r="A1039" t="s">
        <v>5273</v>
      </c>
      <c r="B1039" t="s">
        <v>74</v>
      </c>
      <c r="C1039" t="s">
        <v>193</v>
      </c>
      <c r="D1039" t="s">
        <v>4236</v>
      </c>
      <c r="E1039">
        <v>59</v>
      </c>
      <c r="F1039">
        <v>16</v>
      </c>
      <c r="G1039">
        <v>42</v>
      </c>
      <c r="H1039">
        <v>1</v>
      </c>
      <c r="I1039">
        <v>0</v>
      </c>
      <c r="J1039">
        <v>0</v>
      </c>
      <c r="K1039">
        <v>0</v>
      </c>
      <c r="L1039">
        <v>0</v>
      </c>
      <c r="M1039">
        <v>0</v>
      </c>
      <c r="N1039">
        <v>0</v>
      </c>
    </row>
    <row r="1040" spans="1:14" x14ac:dyDescent="0.25">
      <c r="A1040" t="s">
        <v>5274</v>
      </c>
      <c r="B1040" t="s">
        <v>74</v>
      </c>
      <c r="C1040" t="s">
        <v>193</v>
      </c>
      <c r="D1040" t="s">
        <v>4238</v>
      </c>
      <c r="E1040">
        <v>1</v>
      </c>
      <c r="F1040">
        <v>0</v>
      </c>
      <c r="G1040">
        <v>1</v>
      </c>
      <c r="H1040">
        <v>0</v>
      </c>
      <c r="I1040">
        <v>0</v>
      </c>
      <c r="J1040">
        <v>58</v>
      </c>
      <c r="K1040">
        <v>0</v>
      </c>
      <c r="L1040">
        <v>0</v>
      </c>
      <c r="M1040">
        <v>0</v>
      </c>
      <c r="N1040">
        <v>0</v>
      </c>
    </row>
    <row r="1041" spans="1:14" x14ac:dyDescent="0.25">
      <c r="A1041" t="s">
        <v>5275</v>
      </c>
      <c r="B1041" t="s">
        <v>74</v>
      </c>
      <c r="C1041" t="s">
        <v>193</v>
      </c>
      <c r="D1041" t="s">
        <v>397</v>
      </c>
      <c r="E1041">
        <v>59</v>
      </c>
      <c r="F1041">
        <v>16</v>
      </c>
      <c r="G1041">
        <v>42</v>
      </c>
      <c r="H1041">
        <v>1</v>
      </c>
      <c r="I1041">
        <v>0</v>
      </c>
      <c r="J1041">
        <v>0</v>
      </c>
      <c r="K1041">
        <v>0</v>
      </c>
      <c r="L1041">
        <v>0</v>
      </c>
      <c r="M1041">
        <v>0</v>
      </c>
      <c r="N1041">
        <v>0</v>
      </c>
    </row>
    <row r="1042" spans="1:14" x14ac:dyDescent="0.25">
      <c r="A1042" t="s">
        <v>5276</v>
      </c>
      <c r="B1042" t="s">
        <v>74</v>
      </c>
      <c r="C1042" t="s">
        <v>193</v>
      </c>
      <c r="D1042" t="s">
        <v>398</v>
      </c>
      <c r="E1042">
        <v>58</v>
      </c>
      <c r="F1042">
        <v>16</v>
      </c>
      <c r="G1042">
        <v>41</v>
      </c>
      <c r="H1042">
        <v>1</v>
      </c>
      <c r="I1042">
        <v>0</v>
      </c>
      <c r="J1042">
        <v>1</v>
      </c>
      <c r="K1042">
        <v>0</v>
      </c>
      <c r="L1042">
        <v>0</v>
      </c>
      <c r="M1042">
        <v>0</v>
      </c>
      <c r="N1042">
        <v>0</v>
      </c>
    </row>
    <row r="1043" spans="1:14" x14ac:dyDescent="0.25">
      <c r="A1043" t="s">
        <v>5277</v>
      </c>
      <c r="B1043" t="s">
        <v>74</v>
      </c>
      <c r="C1043" t="s">
        <v>193</v>
      </c>
      <c r="D1043" t="s">
        <v>4242</v>
      </c>
      <c r="E1043">
        <v>1</v>
      </c>
      <c r="F1043">
        <v>0</v>
      </c>
      <c r="G1043">
        <v>1</v>
      </c>
      <c r="H1043">
        <v>0</v>
      </c>
      <c r="I1043">
        <v>0</v>
      </c>
      <c r="J1043">
        <v>58</v>
      </c>
      <c r="K1043">
        <v>0</v>
      </c>
      <c r="L1043">
        <v>0</v>
      </c>
      <c r="M1043">
        <v>0</v>
      </c>
      <c r="N1043">
        <v>0</v>
      </c>
    </row>
    <row r="1044" spans="1:14" x14ac:dyDescent="0.25">
      <c r="A1044" t="s">
        <v>5278</v>
      </c>
      <c r="B1044" t="s">
        <v>74</v>
      </c>
      <c r="C1044" t="s">
        <v>193</v>
      </c>
      <c r="D1044" t="s">
        <v>399</v>
      </c>
      <c r="E1044">
        <v>58</v>
      </c>
      <c r="F1044">
        <v>16</v>
      </c>
      <c r="G1044">
        <v>41</v>
      </c>
      <c r="H1044">
        <v>1</v>
      </c>
      <c r="I1044">
        <v>0</v>
      </c>
      <c r="J1044">
        <v>1</v>
      </c>
      <c r="K1044">
        <v>0</v>
      </c>
      <c r="L1044">
        <v>0</v>
      </c>
      <c r="M1044">
        <v>0</v>
      </c>
      <c r="N1044">
        <v>0</v>
      </c>
    </row>
    <row r="1045" spans="1:14" x14ac:dyDescent="0.25">
      <c r="A1045" t="s">
        <v>5279</v>
      </c>
      <c r="B1045" t="s">
        <v>74</v>
      </c>
      <c r="C1045" t="s">
        <v>193</v>
      </c>
      <c r="D1045" t="s">
        <v>4245</v>
      </c>
      <c r="E1045">
        <v>1</v>
      </c>
      <c r="F1045">
        <v>0</v>
      </c>
      <c r="G1045">
        <v>1</v>
      </c>
      <c r="H1045">
        <v>0</v>
      </c>
      <c r="I1045">
        <v>0</v>
      </c>
      <c r="J1045">
        <v>58</v>
      </c>
      <c r="K1045">
        <v>0</v>
      </c>
      <c r="L1045">
        <v>0</v>
      </c>
      <c r="M1045">
        <v>0</v>
      </c>
      <c r="N1045">
        <v>0</v>
      </c>
    </row>
    <row r="1046" spans="1:14" x14ac:dyDescent="0.25">
      <c r="A1046" t="s">
        <v>5280</v>
      </c>
      <c r="B1046" t="s">
        <v>74</v>
      </c>
      <c r="C1046" t="s">
        <v>193</v>
      </c>
      <c r="D1046" t="s">
        <v>394</v>
      </c>
      <c r="E1046">
        <v>0</v>
      </c>
      <c r="F1046">
        <v>0</v>
      </c>
      <c r="G1046">
        <v>0</v>
      </c>
      <c r="H1046">
        <v>0</v>
      </c>
      <c r="I1046">
        <v>0</v>
      </c>
      <c r="J1046">
        <v>0</v>
      </c>
      <c r="K1046">
        <v>36</v>
      </c>
      <c r="L1046">
        <v>36</v>
      </c>
      <c r="M1046">
        <v>0</v>
      </c>
      <c r="N1046">
        <v>0</v>
      </c>
    </row>
    <row r="1047" spans="1:14" x14ac:dyDescent="0.25">
      <c r="A1047" t="s">
        <v>5281</v>
      </c>
      <c r="B1047" t="s">
        <v>74</v>
      </c>
      <c r="C1047" t="s">
        <v>193</v>
      </c>
      <c r="D1047" t="s">
        <v>395</v>
      </c>
      <c r="E1047">
        <v>0</v>
      </c>
      <c r="F1047">
        <v>0</v>
      </c>
      <c r="G1047">
        <v>0</v>
      </c>
      <c r="H1047">
        <v>0</v>
      </c>
      <c r="I1047">
        <v>0</v>
      </c>
      <c r="J1047">
        <v>0</v>
      </c>
      <c r="K1047">
        <v>28</v>
      </c>
      <c r="L1047">
        <v>28</v>
      </c>
      <c r="M1047">
        <v>0</v>
      </c>
      <c r="N1047">
        <v>0</v>
      </c>
    </row>
    <row r="1048" spans="1:14" x14ac:dyDescent="0.25">
      <c r="A1048" t="s">
        <v>5282</v>
      </c>
      <c r="B1048" t="s">
        <v>74</v>
      </c>
      <c r="C1048" t="s">
        <v>194</v>
      </c>
      <c r="D1048" t="s">
        <v>396</v>
      </c>
      <c r="E1048">
        <v>156</v>
      </c>
      <c r="F1048">
        <v>32</v>
      </c>
      <c r="G1048">
        <v>118</v>
      </c>
      <c r="H1048">
        <v>6</v>
      </c>
      <c r="I1048">
        <v>0</v>
      </c>
      <c r="J1048">
        <v>4</v>
      </c>
      <c r="K1048">
        <v>0</v>
      </c>
      <c r="L1048">
        <v>0</v>
      </c>
      <c r="M1048">
        <v>0</v>
      </c>
      <c r="N1048">
        <v>0</v>
      </c>
    </row>
    <row r="1049" spans="1:14" x14ac:dyDescent="0.25">
      <c r="A1049" t="s">
        <v>5283</v>
      </c>
      <c r="B1049" t="s">
        <v>74</v>
      </c>
      <c r="C1049" t="s">
        <v>194</v>
      </c>
      <c r="D1049" t="s">
        <v>4236</v>
      </c>
      <c r="E1049">
        <v>160</v>
      </c>
      <c r="F1049">
        <v>23</v>
      </c>
      <c r="G1049">
        <v>131</v>
      </c>
      <c r="H1049">
        <v>6</v>
      </c>
      <c r="I1049">
        <v>0</v>
      </c>
      <c r="J1049">
        <v>0</v>
      </c>
      <c r="K1049">
        <v>0</v>
      </c>
      <c r="L1049">
        <v>0</v>
      </c>
      <c r="M1049">
        <v>0</v>
      </c>
      <c r="N1049">
        <v>0</v>
      </c>
    </row>
    <row r="1050" spans="1:14" x14ac:dyDescent="0.25">
      <c r="A1050" t="s">
        <v>5284</v>
      </c>
      <c r="B1050" t="s">
        <v>74</v>
      </c>
      <c r="C1050" t="s">
        <v>194</v>
      </c>
      <c r="D1050" t="s">
        <v>4238</v>
      </c>
      <c r="E1050">
        <v>4</v>
      </c>
      <c r="F1050">
        <v>0</v>
      </c>
      <c r="G1050">
        <v>4</v>
      </c>
      <c r="H1050">
        <v>0</v>
      </c>
      <c r="I1050">
        <v>0</v>
      </c>
      <c r="J1050">
        <v>156</v>
      </c>
      <c r="K1050">
        <v>0</v>
      </c>
      <c r="L1050">
        <v>0</v>
      </c>
      <c r="M1050">
        <v>0</v>
      </c>
      <c r="N1050">
        <v>0</v>
      </c>
    </row>
    <row r="1051" spans="1:14" x14ac:dyDescent="0.25">
      <c r="A1051" t="s">
        <v>5285</v>
      </c>
      <c r="B1051" t="s">
        <v>74</v>
      </c>
      <c r="C1051" t="s">
        <v>194</v>
      </c>
      <c r="D1051" t="s">
        <v>397</v>
      </c>
      <c r="E1051">
        <v>160</v>
      </c>
      <c r="F1051">
        <v>22</v>
      </c>
      <c r="G1051">
        <v>132</v>
      </c>
      <c r="H1051">
        <v>6</v>
      </c>
      <c r="I1051">
        <v>0</v>
      </c>
      <c r="J1051">
        <v>0</v>
      </c>
      <c r="K1051">
        <v>0</v>
      </c>
      <c r="L1051">
        <v>0</v>
      </c>
      <c r="M1051">
        <v>0</v>
      </c>
      <c r="N1051">
        <v>0</v>
      </c>
    </row>
    <row r="1052" spans="1:14" x14ac:dyDescent="0.25">
      <c r="A1052" t="s">
        <v>5286</v>
      </c>
      <c r="B1052" t="s">
        <v>74</v>
      </c>
      <c r="C1052" t="s">
        <v>194</v>
      </c>
      <c r="D1052" t="s">
        <v>398</v>
      </c>
      <c r="E1052">
        <v>156</v>
      </c>
      <c r="F1052">
        <v>28</v>
      </c>
      <c r="G1052">
        <v>122</v>
      </c>
      <c r="H1052">
        <v>6</v>
      </c>
      <c r="I1052">
        <v>0</v>
      </c>
      <c r="J1052">
        <v>4</v>
      </c>
      <c r="K1052">
        <v>0</v>
      </c>
      <c r="L1052">
        <v>0</v>
      </c>
      <c r="M1052">
        <v>0</v>
      </c>
      <c r="N1052">
        <v>0</v>
      </c>
    </row>
    <row r="1053" spans="1:14" x14ac:dyDescent="0.25">
      <c r="A1053" t="s">
        <v>5287</v>
      </c>
      <c r="B1053" t="s">
        <v>74</v>
      </c>
      <c r="C1053" t="s">
        <v>194</v>
      </c>
      <c r="D1053" t="s">
        <v>4242</v>
      </c>
      <c r="E1053">
        <v>4</v>
      </c>
      <c r="F1053">
        <v>0</v>
      </c>
      <c r="G1053">
        <v>4</v>
      </c>
      <c r="H1053">
        <v>0</v>
      </c>
      <c r="I1053">
        <v>0</v>
      </c>
      <c r="J1053">
        <v>156</v>
      </c>
      <c r="K1053">
        <v>0</v>
      </c>
      <c r="L1053">
        <v>0</v>
      </c>
      <c r="M1053">
        <v>0</v>
      </c>
      <c r="N1053">
        <v>0</v>
      </c>
    </row>
    <row r="1054" spans="1:14" x14ac:dyDescent="0.25">
      <c r="A1054" t="s">
        <v>5288</v>
      </c>
      <c r="B1054" t="s">
        <v>74</v>
      </c>
      <c r="C1054" t="s">
        <v>194</v>
      </c>
      <c r="D1054" t="s">
        <v>399</v>
      </c>
      <c r="E1054">
        <v>156</v>
      </c>
      <c r="F1054">
        <v>22</v>
      </c>
      <c r="G1054">
        <v>128</v>
      </c>
      <c r="H1054">
        <v>6</v>
      </c>
      <c r="I1054">
        <v>0</v>
      </c>
      <c r="J1054">
        <v>4</v>
      </c>
      <c r="K1054">
        <v>0</v>
      </c>
      <c r="L1054">
        <v>0</v>
      </c>
      <c r="M1054">
        <v>0</v>
      </c>
      <c r="N1054">
        <v>0</v>
      </c>
    </row>
    <row r="1055" spans="1:14" x14ac:dyDescent="0.25">
      <c r="A1055" t="s">
        <v>5289</v>
      </c>
      <c r="B1055" t="s">
        <v>74</v>
      </c>
      <c r="C1055" t="s">
        <v>194</v>
      </c>
      <c r="D1055" t="s">
        <v>4245</v>
      </c>
      <c r="E1055">
        <v>4</v>
      </c>
      <c r="F1055">
        <v>0</v>
      </c>
      <c r="G1055">
        <v>4</v>
      </c>
      <c r="H1055">
        <v>0</v>
      </c>
      <c r="I1055">
        <v>0</v>
      </c>
      <c r="J1055">
        <v>156</v>
      </c>
      <c r="K1055">
        <v>0</v>
      </c>
      <c r="L1055">
        <v>0</v>
      </c>
      <c r="M1055">
        <v>0</v>
      </c>
      <c r="N1055">
        <v>0</v>
      </c>
    </row>
    <row r="1056" spans="1:14" x14ac:dyDescent="0.25">
      <c r="A1056" t="s">
        <v>5290</v>
      </c>
      <c r="B1056" t="s">
        <v>74</v>
      </c>
      <c r="C1056" t="s">
        <v>194</v>
      </c>
      <c r="D1056" t="s">
        <v>394</v>
      </c>
      <c r="E1056">
        <v>0</v>
      </c>
      <c r="F1056">
        <v>0</v>
      </c>
      <c r="G1056">
        <v>0</v>
      </c>
      <c r="H1056">
        <v>0</v>
      </c>
      <c r="I1056">
        <v>0</v>
      </c>
      <c r="J1056">
        <v>0</v>
      </c>
      <c r="K1056">
        <v>95</v>
      </c>
      <c r="L1056">
        <v>95</v>
      </c>
      <c r="M1056">
        <v>0</v>
      </c>
      <c r="N1056">
        <v>0</v>
      </c>
    </row>
    <row r="1057" spans="1:14" x14ac:dyDescent="0.25">
      <c r="A1057" t="s">
        <v>5291</v>
      </c>
      <c r="B1057" t="s">
        <v>74</v>
      </c>
      <c r="C1057" t="s">
        <v>194</v>
      </c>
      <c r="D1057" t="s">
        <v>395</v>
      </c>
      <c r="E1057">
        <v>0</v>
      </c>
      <c r="F1057">
        <v>0</v>
      </c>
      <c r="G1057">
        <v>0</v>
      </c>
      <c r="H1057">
        <v>0</v>
      </c>
      <c r="I1057">
        <v>0</v>
      </c>
      <c r="J1057">
        <v>0</v>
      </c>
      <c r="K1057">
        <v>69</v>
      </c>
      <c r="L1057">
        <v>69</v>
      </c>
      <c r="M1057">
        <v>0</v>
      </c>
      <c r="N1057">
        <v>0</v>
      </c>
    </row>
    <row r="1058" spans="1:14" x14ac:dyDescent="0.25">
      <c r="A1058" t="s">
        <v>5292</v>
      </c>
      <c r="B1058" t="s">
        <v>74</v>
      </c>
      <c r="C1058" t="s">
        <v>195</v>
      </c>
      <c r="D1058" t="s">
        <v>396</v>
      </c>
      <c r="E1058">
        <v>116</v>
      </c>
      <c r="F1058">
        <v>23</v>
      </c>
      <c r="G1058">
        <v>90</v>
      </c>
      <c r="H1058">
        <v>3</v>
      </c>
      <c r="I1058">
        <v>0</v>
      </c>
      <c r="J1058">
        <v>2</v>
      </c>
      <c r="K1058">
        <v>0</v>
      </c>
      <c r="L1058">
        <v>0</v>
      </c>
      <c r="M1058">
        <v>0</v>
      </c>
      <c r="N1058">
        <v>0</v>
      </c>
    </row>
    <row r="1059" spans="1:14" x14ac:dyDescent="0.25">
      <c r="A1059" t="s">
        <v>5293</v>
      </c>
      <c r="B1059" t="s">
        <v>74</v>
      </c>
      <c r="C1059" t="s">
        <v>195</v>
      </c>
      <c r="D1059" t="s">
        <v>4236</v>
      </c>
      <c r="E1059">
        <v>118</v>
      </c>
      <c r="F1059">
        <v>17</v>
      </c>
      <c r="G1059">
        <v>98</v>
      </c>
      <c r="H1059">
        <v>2</v>
      </c>
      <c r="I1059">
        <v>1</v>
      </c>
      <c r="J1059">
        <v>0</v>
      </c>
      <c r="K1059">
        <v>0</v>
      </c>
      <c r="L1059">
        <v>0</v>
      </c>
      <c r="M1059">
        <v>0</v>
      </c>
      <c r="N1059">
        <v>0</v>
      </c>
    </row>
    <row r="1060" spans="1:14" x14ac:dyDescent="0.25">
      <c r="A1060" t="s">
        <v>5294</v>
      </c>
      <c r="B1060" t="s">
        <v>74</v>
      </c>
      <c r="C1060" t="s">
        <v>195</v>
      </c>
      <c r="D1060" t="s">
        <v>4238</v>
      </c>
      <c r="E1060">
        <v>2</v>
      </c>
      <c r="F1060">
        <v>0</v>
      </c>
      <c r="G1060">
        <v>2</v>
      </c>
      <c r="H1060">
        <v>0</v>
      </c>
      <c r="I1060">
        <v>0</v>
      </c>
      <c r="J1060">
        <v>116</v>
      </c>
      <c r="K1060">
        <v>0</v>
      </c>
      <c r="L1060">
        <v>0</v>
      </c>
      <c r="M1060">
        <v>0</v>
      </c>
      <c r="N1060">
        <v>0</v>
      </c>
    </row>
    <row r="1061" spans="1:14" x14ac:dyDescent="0.25">
      <c r="A1061" t="s">
        <v>5295</v>
      </c>
      <c r="B1061" t="s">
        <v>74</v>
      </c>
      <c r="C1061" t="s">
        <v>195</v>
      </c>
      <c r="D1061" t="s">
        <v>397</v>
      </c>
      <c r="E1061">
        <v>118</v>
      </c>
      <c r="F1061">
        <v>16</v>
      </c>
      <c r="G1061">
        <v>99</v>
      </c>
      <c r="H1061">
        <v>2</v>
      </c>
      <c r="I1061">
        <v>1</v>
      </c>
      <c r="J1061">
        <v>0</v>
      </c>
      <c r="K1061">
        <v>0</v>
      </c>
      <c r="L1061">
        <v>0</v>
      </c>
      <c r="M1061">
        <v>0</v>
      </c>
      <c r="N1061">
        <v>0</v>
      </c>
    </row>
    <row r="1062" spans="1:14" x14ac:dyDescent="0.25">
      <c r="A1062" t="s">
        <v>5296</v>
      </c>
      <c r="B1062" t="s">
        <v>74</v>
      </c>
      <c r="C1062" t="s">
        <v>195</v>
      </c>
      <c r="D1062" t="s">
        <v>398</v>
      </c>
      <c r="E1062">
        <v>116</v>
      </c>
      <c r="F1062">
        <v>19</v>
      </c>
      <c r="G1062">
        <v>94</v>
      </c>
      <c r="H1062">
        <v>2</v>
      </c>
      <c r="I1062">
        <v>1</v>
      </c>
      <c r="J1062">
        <v>2</v>
      </c>
      <c r="K1062">
        <v>0</v>
      </c>
      <c r="L1062">
        <v>0</v>
      </c>
      <c r="M1062">
        <v>0</v>
      </c>
      <c r="N1062">
        <v>0</v>
      </c>
    </row>
    <row r="1063" spans="1:14" x14ac:dyDescent="0.25">
      <c r="A1063" t="s">
        <v>5297</v>
      </c>
      <c r="B1063" t="s">
        <v>74</v>
      </c>
      <c r="C1063" t="s">
        <v>195</v>
      </c>
      <c r="D1063" t="s">
        <v>4242</v>
      </c>
      <c r="E1063">
        <v>2</v>
      </c>
      <c r="F1063">
        <v>1</v>
      </c>
      <c r="G1063">
        <v>1</v>
      </c>
      <c r="H1063">
        <v>0</v>
      </c>
      <c r="I1063">
        <v>0</v>
      </c>
      <c r="J1063">
        <v>116</v>
      </c>
      <c r="K1063">
        <v>0</v>
      </c>
      <c r="L1063">
        <v>0</v>
      </c>
      <c r="M1063">
        <v>0</v>
      </c>
      <c r="N1063">
        <v>0</v>
      </c>
    </row>
    <row r="1064" spans="1:14" x14ac:dyDescent="0.25">
      <c r="A1064" t="s">
        <v>5298</v>
      </c>
      <c r="B1064" t="s">
        <v>74</v>
      </c>
      <c r="C1064" t="s">
        <v>195</v>
      </c>
      <c r="D1064" t="s">
        <v>399</v>
      </c>
      <c r="E1064">
        <v>116</v>
      </c>
      <c r="F1064">
        <v>17</v>
      </c>
      <c r="G1064">
        <v>96</v>
      </c>
      <c r="H1064">
        <v>3</v>
      </c>
      <c r="I1064">
        <v>0</v>
      </c>
      <c r="J1064">
        <v>2</v>
      </c>
      <c r="K1064">
        <v>0</v>
      </c>
      <c r="L1064">
        <v>0</v>
      </c>
      <c r="M1064">
        <v>0</v>
      </c>
      <c r="N1064">
        <v>0</v>
      </c>
    </row>
    <row r="1065" spans="1:14" x14ac:dyDescent="0.25">
      <c r="A1065" t="s">
        <v>5299</v>
      </c>
      <c r="B1065" t="s">
        <v>74</v>
      </c>
      <c r="C1065" t="s">
        <v>195</v>
      </c>
      <c r="D1065" t="s">
        <v>4245</v>
      </c>
      <c r="E1065">
        <v>2</v>
      </c>
      <c r="F1065">
        <v>0</v>
      </c>
      <c r="G1065">
        <v>2</v>
      </c>
      <c r="H1065">
        <v>0</v>
      </c>
      <c r="I1065">
        <v>0</v>
      </c>
      <c r="J1065">
        <v>116</v>
      </c>
      <c r="K1065">
        <v>0</v>
      </c>
      <c r="L1065">
        <v>0</v>
      </c>
      <c r="M1065">
        <v>0</v>
      </c>
      <c r="N1065">
        <v>0</v>
      </c>
    </row>
    <row r="1066" spans="1:14" x14ac:dyDescent="0.25">
      <c r="A1066" t="s">
        <v>5300</v>
      </c>
      <c r="B1066" t="s">
        <v>74</v>
      </c>
      <c r="C1066" t="s">
        <v>195</v>
      </c>
      <c r="D1066" t="s">
        <v>394</v>
      </c>
      <c r="E1066">
        <v>0</v>
      </c>
      <c r="F1066">
        <v>0</v>
      </c>
      <c r="G1066">
        <v>0</v>
      </c>
      <c r="H1066">
        <v>0</v>
      </c>
      <c r="I1066">
        <v>0</v>
      </c>
      <c r="J1066">
        <v>0</v>
      </c>
      <c r="K1066">
        <v>61</v>
      </c>
      <c r="L1066">
        <v>61</v>
      </c>
      <c r="M1066">
        <v>0</v>
      </c>
      <c r="N1066">
        <v>0</v>
      </c>
    </row>
    <row r="1067" spans="1:14" x14ac:dyDescent="0.25">
      <c r="A1067" t="s">
        <v>5301</v>
      </c>
      <c r="B1067" t="s">
        <v>74</v>
      </c>
      <c r="C1067" t="s">
        <v>195</v>
      </c>
      <c r="D1067" t="s">
        <v>395</v>
      </c>
      <c r="E1067">
        <v>0</v>
      </c>
      <c r="F1067">
        <v>0</v>
      </c>
      <c r="G1067">
        <v>0</v>
      </c>
      <c r="H1067">
        <v>0</v>
      </c>
      <c r="I1067">
        <v>0</v>
      </c>
      <c r="J1067">
        <v>0</v>
      </c>
      <c r="K1067">
        <v>43</v>
      </c>
      <c r="L1067">
        <v>43</v>
      </c>
      <c r="M1067">
        <v>0</v>
      </c>
      <c r="N1067">
        <v>0</v>
      </c>
    </row>
    <row r="1068" spans="1:14" x14ac:dyDescent="0.25">
      <c r="A1068" t="s">
        <v>5302</v>
      </c>
      <c r="B1068" t="s">
        <v>74</v>
      </c>
      <c r="C1068" t="s">
        <v>196</v>
      </c>
      <c r="D1068" t="s">
        <v>396</v>
      </c>
      <c r="E1068">
        <v>35</v>
      </c>
      <c r="F1068">
        <v>13</v>
      </c>
      <c r="G1068">
        <v>21</v>
      </c>
      <c r="H1068">
        <v>1</v>
      </c>
      <c r="I1068">
        <v>0</v>
      </c>
      <c r="J1068">
        <v>0</v>
      </c>
      <c r="K1068">
        <v>0</v>
      </c>
      <c r="L1068">
        <v>0</v>
      </c>
      <c r="M1068">
        <v>0</v>
      </c>
      <c r="N1068">
        <v>0</v>
      </c>
    </row>
    <row r="1069" spans="1:14" x14ac:dyDescent="0.25">
      <c r="A1069" t="s">
        <v>5303</v>
      </c>
      <c r="B1069" t="s">
        <v>74</v>
      </c>
      <c r="C1069" t="s">
        <v>196</v>
      </c>
      <c r="D1069" t="s">
        <v>4236</v>
      </c>
      <c r="E1069">
        <v>35</v>
      </c>
      <c r="F1069">
        <v>13</v>
      </c>
      <c r="G1069">
        <v>21</v>
      </c>
      <c r="H1069">
        <v>1</v>
      </c>
      <c r="I1069">
        <v>0</v>
      </c>
      <c r="J1069">
        <v>0</v>
      </c>
      <c r="K1069">
        <v>0</v>
      </c>
      <c r="L1069">
        <v>0</v>
      </c>
      <c r="M1069">
        <v>0</v>
      </c>
      <c r="N1069">
        <v>0</v>
      </c>
    </row>
    <row r="1070" spans="1:14" x14ac:dyDescent="0.25">
      <c r="A1070" t="s">
        <v>5304</v>
      </c>
      <c r="B1070" t="s">
        <v>74</v>
      </c>
      <c r="C1070" t="s">
        <v>196</v>
      </c>
      <c r="D1070" t="s">
        <v>4238</v>
      </c>
      <c r="E1070">
        <v>0</v>
      </c>
      <c r="F1070">
        <v>0</v>
      </c>
      <c r="G1070">
        <v>0</v>
      </c>
      <c r="H1070">
        <v>0</v>
      </c>
      <c r="I1070">
        <v>0</v>
      </c>
      <c r="J1070">
        <v>35</v>
      </c>
      <c r="K1070">
        <v>0</v>
      </c>
      <c r="L1070">
        <v>0</v>
      </c>
      <c r="M1070">
        <v>0</v>
      </c>
      <c r="N1070">
        <v>0</v>
      </c>
    </row>
    <row r="1071" spans="1:14" x14ac:dyDescent="0.25">
      <c r="A1071" t="s">
        <v>5305</v>
      </c>
      <c r="B1071" t="s">
        <v>74</v>
      </c>
      <c r="C1071" t="s">
        <v>196</v>
      </c>
      <c r="D1071" t="s">
        <v>397</v>
      </c>
      <c r="E1071">
        <v>35</v>
      </c>
      <c r="F1071">
        <v>13</v>
      </c>
      <c r="G1071">
        <v>21</v>
      </c>
      <c r="H1071">
        <v>1</v>
      </c>
      <c r="I1071">
        <v>0</v>
      </c>
      <c r="J1071">
        <v>0</v>
      </c>
      <c r="K1071">
        <v>0</v>
      </c>
      <c r="L1071">
        <v>0</v>
      </c>
      <c r="M1071">
        <v>0</v>
      </c>
      <c r="N1071">
        <v>0</v>
      </c>
    </row>
    <row r="1072" spans="1:14" x14ac:dyDescent="0.25">
      <c r="A1072" t="s">
        <v>5306</v>
      </c>
      <c r="B1072" t="s">
        <v>74</v>
      </c>
      <c r="C1072" t="s">
        <v>196</v>
      </c>
      <c r="D1072" t="s">
        <v>398</v>
      </c>
      <c r="E1072">
        <v>35</v>
      </c>
      <c r="F1072">
        <v>14</v>
      </c>
      <c r="G1072">
        <v>20</v>
      </c>
      <c r="H1072">
        <v>1</v>
      </c>
      <c r="I1072">
        <v>0</v>
      </c>
      <c r="J1072">
        <v>0</v>
      </c>
      <c r="K1072">
        <v>0</v>
      </c>
      <c r="L1072">
        <v>0</v>
      </c>
      <c r="M1072">
        <v>0</v>
      </c>
      <c r="N1072">
        <v>0</v>
      </c>
    </row>
    <row r="1073" spans="1:14" x14ac:dyDescent="0.25">
      <c r="A1073" t="s">
        <v>5307</v>
      </c>
      <c r="B1073" t="s">
        <v>74</v>
      </c>
      <c r="C1073" t="s">
        <v>196</v>
      </c>
      <c r="D1073" t="s">
        <v>4242</v>
      </c>
      <c r="E1073">
        <v>0</v>
      </c>
      <c r="F1073">
        <v>0</v>
      </c>
      <c r="G1073">
        <v>0</v>
      </c>
      <c r="H1073">
        <v>0</v>
      </c>
      <c r="I1073">
        <v>0</v>
      </c>
      <c r="J1073">
        <v>35</v>
      </c>
      <c r="K1073">
        <v>0</v>
      </c>
      <c r="L1073">
        <v>0</v>
      </c>
      <c r="M1073">
        <v>0</v>
      </c>
      <c r="N1073">
        <v>0</v>
      </c>
    </row>
    <row r="1074" spans="1:14" x14ac:dyDescent="0.25">
      <c r="A1074" t="s">
        <v>5308</v>
      </c>
      <c r="B1074" t="s">
        <v>74</v>
      </c>
      <c r="C1074" t="s">
        <v>196</v>
      </c>
      <c r="D1074" t="s">
        <v>399</v>
      </c>
      <c r="E1074">
        <v>35</v>
      </c>
      <c r="F1074">
        <v>13</v>
      </c>
      <c r="G1074">
        <v>21</v>
      </c>
      <c r="H1074">
        <v>1</v>
      </c>
      <c r="I1074">
        <v>0</v>
      </c>
      <c r="J1074">
        <v>0</v>
      </c>
      <c r="K1074">
        <v>0</v>
      </c>
      <c r="L1074">
        <v>0</v>
      </c>
      <c r="M1074">
        <v>0</v>
      </c>
      <c r="N1074">
        <v>0</v>
      </c>
    </row>
    <row r="1075" spans="1:14" x14ac:dyDescent="0.25">
      <c r="A1075" t="s">
        <v>5309</v>
      </c>
      <c r="B1075" t="s">
        <v>74</v>
      </c>
      <c r="C1075" t="s">
        <v>196</v>
      </c>
      <c r="D1075" t="s">
        <v>4245</v>
      </c>
      <c r="E1075">
        <v>0</v>
      </c>
      <c r="F1075">
        <v>0</v>
      </c>
      <c r="G1075">
        <v>0</v>
      </c>
      <c r="H1075">
        <v>0</v>
      </c>
      <c r="I1075">
        <v>0</v>
      </c>
      <c r="J1075">
        <v>35</v>
      </c>
      <c r="K1075">
        <v>0</v>
      </c>
      <c r="L1075">
        <v>0</v>
      </c>
      <c r="M1075">
        <v>0</v>
      </c>
      <c r="N1075">
        <v>0</v>
      </c>
    </row>
    <row r="1076" spans="1:14" x14ac:dyDescent="0.25">
      <c r="A1076" t="s">
        <v>5310</v>
      </c>
      <c r="B1076" t="s">
        <v>74</v>
      </c>
      <c r="C1076" t="s">
        <v>196</v>
      </c>
      <c r="D1076" t="s">
        <v>394</v>
      </c>
      <c r="E1076">
        <v>0</v>
      </c>
      <c r="F1076">
        <v>0</v>
      </c>
      <c r="G1076">
        <v>0</v>
      </c>
      <c r="H1076">
        <v>0</v>
      </c>
      <c r="I1076">
        <v>0</v>
      </c>
      <c r="J1076">
        <v>0</v>
      </c>
      <c r="K1076">
        <v>26</v>
      </c>
      <c r="L1076">
        <v>25</v>
      </c>
      <c r="M1076">
        <v>1</v>
      </c>
      <c r="N1076">
        <v>0</v>
      </c>
    </row>
    <row r="1077" spans="1:14" x14ac:dyDescent="0.25">
      <c r="A1077" t="s">
        <v>5311</v>
      </c>
      <c r="B1077" t="s">
        <v>74</v>
      </c>
      <c r="C1077" t="s">
        <v>196</v>
      </c>
      <c r="D1077" t="s">
        <v>395</v>
      </c>
      <c r="E1077">
        <v>0</v>
      </c>
      <c r="F1077">
        <v>0</v>
      </c>
      <c r="G1077">
        <v>0</v>
      </c>
      <c r="H1077">
        <v>0</v>
      </c>
      <c r="I1077">
        <v>0</v>
      </c>
      <c r="J1077">
        <v>0</v>
      </c>
      <c r="K1077">
        <v>20</v>
      </c>
      <c r="L1077">
        <v>19</v>
      </c>
      <c r="M1077">
        <v>1</v>
      </c>
      <c r="N1077">
        <v>0</v>
      </c>
    </row>
    <row r="1078" spans="1:14" x14ac:dyDescent="0.25">
      <c r="A1078" t="s">
        <v>5312</v>
      </c>
      <c r="B1078" t="s">
        <v>74</v>
      </c>
      <c r="C1078" t="s">
        <v>197</v>
      </c>
      <c r="D1078" t="s">
        <v>396</v>
      </c>
      <c r="E1078">
        <v>63</v>
      </c>
      <c r="F1078">
        <v>14</v>
      </c>
      <c r="G1078">
        <v>49</v>
      </c>
      <c r="H1078">
        <v>0</v>
      </c>
      <c r="I1078">
        <v>0</v>
      </c>
      <c r="J1078">
        <v>2</v>
      </c>
      <c r="K1078">
        <v>0</v>
      </c>
      <c r="L1078">
        <v>0</v>
      </c>
      <c r="M1078">
        <v>0</v>
      </c>
      <c r="N1078">
        <v>0</v>
      </c>
    </row>
    <row r="1079" spans="1:14" x14ac:dyDescent="0.25">
      <c r="A1079" t="s">
        <v>5313</v>
      </c>
      <c r="B1079" t="s">
        <v>74</v>
      </c>
      <c r="C1079" t="s">
        <v>197</v>
      </c>
      <c r="D1079" t="s">
        <v>4236</v>
      </c>
      <c r="E1079">
        <v>65</v>
      </c>
      <c r="F1079">
        <v>13</v>
      </c>
      <c r="G1079">
        <v>52</v>
      </c>
      <c r="H1079">
        <v>0</v>
      </c>
      <c r="I1079">
        <v>0</v>
      </c>
      <c r="J1079">
        <v>0</v>
      </c>
      <c r="K1079">
        <v>0</v>
      </c>
      <c r="L1079">
        <v>0</v>
      </c>
      <c r="M1079">
        <v>0</v>
      </c>
      <c r="N1079">
        <v>0</v>
      </c>
    </row>
    <row r="1080" spans="1:14" x14ac:dyDescent="0.25">
      <c r="A1080" t="s">
        <v>5314</v>
      </c>
      <c r="B1080" t="s">
        <v>74</v>
      </c>
      <c r="C1080" t="s">
        <v>197</v>
      </c>
      <c r="D1080" t="s">
        <v>4238</v>
      </c>
      <c r="E1080">
        <v>2</v>
      </c>
      <c r="F1080">
        <v>0</v>
      </c>
      <c r="G1080">
        <v>2</v>
      </c>
      <c r="H1080">
        <v>0</v>
      </c>
      <c r="I1080">
        <v>0</v>
      </c>
      <c r="J1080">
        <v>63</v>
      </c>
      <c r="K1080">
        <v>0</v>
      </c>
      <c r="L1080">
        <v>0</v>
      </c>
      <c r="M1080">
        <v>0</v>
      </c>
      <c r="N1080">
        <v>0</v>
      </c>
    </row>
    <row r="1081" spans="1:14" x14ac:dyDescent="0.25">
      <c r="A1081" t="s">
        <v>5315</v>
      </c>
      <c r="B1081" t="s">
        <v>74</v>
      </c>
      <c r="C1081" t="s">
        <v>197</v>
      </c>
      <c r="D1081" t="s">
        <v>397</v>
      </c>
      <c r="E1081">
        <v>65</v>
      </c>
      <c r="F1081">
        <v>13</v>
      </c>
      <c r="G1081">
        <v>52</v>
      </c>
      <c r="H1081">
        <v>0</v>
      </c>
      <c r="I1081">
        <v>0</v>
      </c>
      <c r="J1081">
        <v>0</v>
      </c>
      <c r="K1081">
        <v>0</v>
      </c>
      <c r="L1081">
        <v>0</v>
      </c>
      <c r="M1081">
        <v>0</v>
      </c>
      <c r="N1081">
        <v>0</v>
      </c>
    </row>
    <row r="1082" spans="1:14" x14ac:dyDescent="0.25">
      <c r="A1082" t="s">
        <v>5316</v>
      </c>
      <c r="B1082" t="s">
        <v>74</v>
      </c>
      <c r="C1082" t="s">
        <v>197</v>
      </c>
      <c r="D1082" t="s">
        <v>398</v>
      </c>
      <c r="E1082">
        <v>63</v>
      </c>
      <c r="F1082">
        <v>14</v>
      </c>
      <c r="G1082">
        <v>49</v>
      </c>
      <c r="H1082">
        <v>0</v>
      </c>
      <c r="I1082">
        <v>0</v>
      </c>
      <c r="J1082">
        <v>2</v>
      </c>
      <c r="K1082">
        <v>0</v>
      </c>
      <c r="L1082">
        <v>0</v>
      </c>
      <c r="M1082">
        <v>0</v>
      </c>
      <c r="N1082">
        <v>0</v>
      </c>
    </row>
    <row r="1083" spans="1:14" x14ac:dyDescent="0.25">
      <c r="A1083" t="s">
        <v>5317</v>
      </c>
      <c r="B1083" t="s">
        <v>74</v>
      </c>
      <c r="C1083" t="s">
        <v>197</v>
      </c>
      <c r="D1083" t="s">
        <v>4242</v>
      </c>
      <c r="E1083">
        <v>2</v>
      </c>
      <c r="F1083">
        <v>0</v>
      </c>
      <c r="G1083">
        <v>2</v>
      </c>
      <c r="H1083">
        <v>0</v>
      </c>
      <c r="I1083">
        <v>0</v>
      </c>
      <c r="J1083">
        <v>63</v>
      </c>
      <c r="K1083">
        <v>0</v>
      </c>
      <c r="L1083">
        <v>0</v>
      </c>
      <c r="M1083">
        <v>0</v>
      </c>
      <c r="N1083">
        <v>0</v>
      </c>
    </row>
    <row r="1084" spans="1:14" x14ac:dyDescent="0.25">
      <c r="A1084" t="s">
        <v>5318</v>
      </c>
      <c r="B1084" t="s">
        <v>74</v>
      </c>
      <c r="C1084" t="s">
        <v>197</v>
      </c>
      <c r="D1084" t="s">
        <v>399</v>
      </c>
      <c r="E1084">
        <v>63</v>
      </c>
      <c r="F1084">
        <v>13</v>
      </c>
      <c r="G1084">
        <v>50</v>
      </c>
      <c r="H1084">
        <v>0</v>
      </c>
      <c r="I1084">
        <v>0</v>
      </c>
      <c r="J1084">
        <v>2</v>
      </c>
      <c r="K1084">
        <v>0</v>
      </c>
      <c r="L1084">
        <v>0</v>
      </c>
      <c r="M1084">
        <v>0</v>
      </c>
      <c r="N1084">
        <v>0</v>
      </c>
    </row>
    <row r="1085" spans="1:14" x14ac:dyDescent="0.25">
      <c r="A1085" t="s">
        <v>5319</v>
      </c>
      <c r="B1085" t="s">
        <v>74</v>
      </c>
      <c r="C1085" t="s">
        <v>197</v>
      </c>
      <c r="D1085" t="s">
        <v>4245</v>
      </c>
      <c r="E1085">
        <v>2</v>
      </c>
      <c r="F1085">
        <v>0</v>
      </c>
      <c r="G1085">
        <v>2</v>
      </c>
      <c r="H1085">
        <v>0</v>
      </c>
      <c r="I1085">
        <v>0</v>
      </c>
      <c r="J1085">
        <v>63</v>
      </c>
      <c r="K1085">
        <v>0</v>
      </c>
      <c r="L1085">
        <v>0</v>
      </c>
      <c r="M1085">
        <v>0</v>
      </c>
      <c r="N1085">
        <v>0</v>
      </c>
    </row>
    <row r="1086" spans="1:14" x14ac:dyDescent="0.25">
      <c r="A1086" t="s">
        <v>5320</v>
      </c>
      <c r="B1086" t="s">
        <v>74</v>
      </c>
      <c r="C1086" t="s">
        <v>197</v>
      </c>
      <c r="D1086" t="s">
        <v>394</v>
      </c>
      <c r="E1086">
        <v>0</v>
      </c>
      <c r="F1086">
        <v>0</v>
      </c>
      <c r="G1086">
        <v>0</v>
      </c>
      <c r="H1086">
        <v>0</v>
      </c>
      <c r="I1086">
        <v>0</v>
      </c>
      <c r="J1086">
        <v>0</v>
      </c>
      <c r="K1086">
        <v>39</v>
      </c>
      <c r="L1086">
        <v>39</v>
      </c>
      <c r="M1086">
        <v>0</v>
      </c>
      <c r="N1086">
        <v>0</v>
      </c>
    </row>
    <row r="1087" spans="1:14" x14ac:dyDescent="0.25">
      <c r="A1087" t="s">
        <v>5321</v>
      </c>
      <c r="B1087" t="s">
        <v>74</v>
      </c>
      <c r="C1087" t="s">
        <v>197</v>
      </c>
      <c r="D1087" t="s">
        <v>395</v>
      </c>
      <c r="E1087">
        <v>0</v>
      </c>
      <c r="F1087">
        <v>0</v>
      </c>
      <c r="G1087">
        <v>0</v>
      </c>
      <c r="H1087">
        <v>0</v>
      </c>
      <c r="I1087">
        <v>0</v>
      </c>
      <c r="J1087">
        <v>0</v>
      </c>
      <c r="K1087">
        <v>36</v>
      </c>
      <c r="L1087">
        <v>36</v>
      </c>
      <c r="M1087">
        <v>0</v>
      </c>
      <c r="N1087">
        <v>0</v>
      </c>
    </row>
    <row r="1088" spans="1:14" x14ac:dyDescent="0.25">
      <c r="A1088" t="s">
        <v>5322</v>
      </c>
      <c r="B1088" t="s">
        <v>74</v>
      </c>
      <c r="C1088" t="s">
        <v>198</v>
      </c>
      <c r="D1088" t="s">
        <v>396</v>
      </c>
      <c r="E1088">
        <v>39</v>
      </c>
      <c r="F1088">
        <v>9</v>
      </c>
      <c r="G1088">
        <v>29</v>
      </c>
      <c r="H1088">
        <v>1</v>
      </c>
      <c r="I1088">
        <v>0</v>
      </c>
      <c r="J1088">
        <v>2</v>
      </c>
      <c r="K1088">
        <v>0</v>
      </c>
      <c r="L1088">
        <v>0</v>
      </c>
      <c r="M1088">
        <v>0</v>
      </c>
      <c r="N1088">
        <v>0</v>
      </c>
    </row>
    <row r="1089" spans="1:14" x14ac:dyDescent="0.25">
      <c r="A1089" t="s">
        <v>5323</v>
      </c>
      <c r="B1089" t="s">
        <v>74</v>
      </c>
      <c r="C1089" t="s">
        <v>198</v>
      </c>
      <c r="D1089" t="s">
        <v>4236</v>
      </c>
      <c r="E1089">
        <v>41</v>
      </c>
      <c r="F1089">
        <v>8</v>
      </c>
      <c r="G1089">
        <v>32</v>
      </c>
      <c r="H1089">
        <v>1</v>
      </c>
      <c r="I1089">
        <v>0</v>
      </c>
      <c r="J1089">
        <v>0</v>
      </c>
      <c r="K1089">
        <v>0</v>
      </c>
      <c r="L1089">
        <v>0</v>
      </c>
      <c r="M1089">
        <v>0</v>
      </c>
      <c r="N1089">
        <v>0</v>
      </c>
    </row>
    <row r="1090" spans="1:14" x14ac:dyDescent="0.25">
      <c r="A1090" t="s">
        <v>5324</v>
      </c>
      <c r="B1090" t="s">
        <v>74</v>
      </c>
      <c r="C1090" t="s">
        <v>198</v>
      </c>
      <c r="D1090" t="s">
        <v>4238</v>
      </c>
      <c r="E1090">
        <v>2</v>
      </c>
      <c r="F1090">
        <v>0</v>
      </c>
      <c r="G1090">
        <v>2</v>
      </c>
      <c r="H1090">
        <v>0</v>
      </c>
      <c r="I1090">
        <v>0</v>
      </c>
      <c r="J1090">
        <v>39</v>
      </c>
      <c r="K1090">
        <v>0</v>
      </c>
      <c r="L1090">
        <v>0</v>
      </c>
      <c r="M1090">
        <v>0</v>
      </c>
      <c r="N1090">
        <v>0</v>
      </c>
    </row>
    <row r="1091" spans="1:14" x14ac:dyDescent="0.25">
      <c r="A1091" t="s">
        <v>5325</v>
      </c>
      <c r="B1091" t="s">
        <v>74</v>
      </c>
      <c r="C1091" t="s">
        <v>198</v>
      </c>
      <c r="D1091" t="s">
        <v>397</v>
      </c>
      <c r="E1091">
        <v>41</v>
      </c>
      <c r="F1091">
        <v>8</v>
      </c>
      <c r="G1091">
        <v>32</v>
      </c>
      <c r="H1091">
        <v>1</v>
      </c>
      <c r="I1091">
        <v>0</v>
      </c>
      <c r="J1091">
        <v>0</v>
      </c>
      <c r="K1091">
        <v>0</v>
      </c>
      <c r="L1091">
        <v>0</v>
      </c>
      <c r="M1091">
        <v>0</v>
      </c>
      <c r="N1091">
        <v>0</v>
      </c>
    </row>
    <row r="1092" spans="1:14" x14ac:dyDescent="0.25">
      <c r="A1092" t="s">
        <v>5326</v>
      </c>
      <c r="B1092" t="s">
        <v>74</v>
      </c>
      <c r="C1092" t="s">
        <v>198</v>
      </c>
      <c r="D1092" t="s">
        <v>398</v>
      </c>
      <c r="E1092">
        <v>39</v>
      </c>
      <c r="F1092">
        <v>9</v>
      </c>
      <c r="G1092">
        <v>29</v>
      </c>
      <c r="H1092">
        <v>1</v>
      </c>
      <c r="I1092">
        <v>0</v>
      </c>
      <c r="J1092">
        <v>2</v>
      </c>
      <c r="K1092">
        <v>0</v>
      </c>
      <c r="L1092">
        <v>0</v>
      </c>
      <c r="M1092">
        <v>0</v>
      </c>
      <c r="N1092">
        <v>0</v>
      </c>
    </row>
    <row r="1093" spans="1:14" x14ac:dyDescent="0.25">
      <c r="A1093" t="s">
        <v>5327</v>
      </c>
      <c r="B1093" t="s">
        <v>74</v>
      </c>
      <c r="C1093" t="s">
        <v>198</v>
      </c>
      <c r="D1093" t="s">
        <v>4242</v>
      </c>
      <c r="E1093">
        <v>2</v>
      </c>
      <c r="F1093">
        <v>0</v>
      </c>
      <c r="G1093">
        <v>2</v>
      </c>
      <c r="H1093">
        <v>0</v>
      </c>
      <c r="I1093">
        <v>0</v>
      </c>
      <c r="J1093">
        <v>39</v>
      </c>
      <c r="K1093">
        <v>0</v>
      </c>
      <c r="L1093">
        <v>0</v>
      </c>
      <c r="M1093">
        <v>0</v>
      </c>
      <c r="N1093">
        <v>0</v>
      </c>
    </row>
    <row r="1094" spans="1:14" x14ac:dyDescent="0.25">
      <c r="A1094" t="s">
        <v>5328</v>
      </c>
      <c r="B1094" t="s">
        <v>74</v>
      </c>
      <c r="C1094" t="s">
        <v>198</v>
      </c>
      <c r="D1094" t="s">
        <v>399</v>
      </c>
      <c r="E1094">
        <v>39</v>
      </c>
      <c r="F1094">
        <v>8</v>
      </c>
      <c r="G1094">
        <v>30</v>
      </c>
      <c r="H1094">
        <v>1</v>
      </c>
      <c r="I1094">
        <v>0</v>
      </c>
      <c r="J1094">
        <v>2</v>
      </c>
      <c r="K1094">
        <v>0</v>
      </c>
      <c r="L1094">
        <v>0</v>
      </c>
      <c r="M1094">
        <v>0</v>
      </c>
      <c r="N1094">
        <v>0</v>
      </c>
    </row>
    <row r="1095" spans="1:14" x14ac:dyDescent="0.25">
      <c r="A1095" t="s">
        <v>5329</v>
      </c>
      <c r="B1095" t="s">
        <v>74</v>
      </c>
      <c r="C1095" t="s">
        <v>198</v>
      </c>
      <c r="D1095" t="s">
        <v>4245</v>
      </c>
      <c r="E1095">
        <v>2</v>
      </c>
      <c r="F1095">
        <v>0</v>
      </c>
      <c r="G1095">
        <v>2</v>
      </c>
      <c r="H1095">
        <v>0</v>
      </c>
      <c r="I1095">
        <v>0</v>
      </c>
      <c r="J1095">
        <v>39</v>
      </c>
      <c r="K1095">
        <v>0</v>
      </c>
      <c r="L1095">
        <v>0</v>
      </c>
      <c r="M1095">
        <v>0</v>
      </c>
      <c r="N1095">
        <v>0</v>
      </c>
    </row>
    <row r="1096" spans="1:14" x14ac:dyDescent="0.25">
      <c r="A1096" t="s">
        <v>5330</v>
      </c>
      <c r="B1096" t="s">
        <v>74</v>
      </c>
      <c r="C1096" t="s">
        <v>198</v>
      </c>
      <c r="D1096" t="s">
        <v>394</v>
      </c>
      <c r="E1096">
        <v>0</v>
      </c>
      <c r="F1096">
        <v>0</v>
      </c>
      <c r="G1096">
        <v>0</v>
      </c>
      <c r="H1096">
        <v>0</v>
      </c>
      <c r="I1096">
        <v>0</v>
      </c>
      <c r="J1096">
        <v>0</v>
      </c>
      <c r="K1096">
        <v>29</v>
      </c>
      <c r="L1096">
        <v>29</v>
      </c>
      <c r="M1096">
        <v>0</v>
      </c>
      <c r="N1096">
        <v>0</v>
      </c>
    </row>
    <row r="1097" spans="1:14" x14ac:dyDescent="0.25">
      <c r="A1097" t="s">
        <v>5331</v>
      </c>
      <c r="B1097" t="s">
        <v>74</v>
      </c>
      <c r="C1097" t="s">
        <v>198</v>
      </c>
      <c r="D1097" t="s">
        <v>395</v>
      </c>
      <c r="E1097">
        <v>0</v>
      </c>
      <c r="F1097">
        <v>0</v>
      </c>
      <c r="G1097">
        <v>0</v>
      </c>
      <c r="H1097">
        <v>0</v>
      </c>
      <c r="I1097">
        <v>0</v>
      </c>
      <c r="J1097">
        <v>0</v>
      </c>
      <c r="K1097">
        <v>28</v>
      </c>
      <c r="L1097">
        <v>28</v>
      </c>
      <c r="M1097">
        <v>0</v>
      </c>
      <c r="N1097">
        <v>0</v>
      </c>
    </row>
    <row r="1098" spans="1:14" x14ac:dyDescent="0.25">
      <c r="A1098" t="s">
        <v>5332</v>
      </c>
      <c r="B1098" t="s">
        <v>74</v>
      </c>
      <c r="C1098" t="s">
        <v>199</v>
      </c>
      <c r="D1098" t="s">
        <v>396</v>
      </c>
      <c r="E1098">
        <v>76</v>
      </c>
      <c r="F1098">
        <v>11</v>
      </c>
      <c r="G1098">
        <v>63</v>
      </c>
      <c r="H1098">
        <v>1</v>
      </c>
      <c r="I1098">
        <v>1</v>
      </c>
      <c r="J1098">
        <v>6</v>
      </c>
      <c r="K1098">
        <v>0</v>
      </c>
      <c r="L1098">
        <v>0</v>
      </c>
      <c r="M1098">
        <v>0</v>
      </c>
      <c r="N1098">
        <v>0</v>
      </c>
    </row>
    <row r="1099" spans="1:14" x14ac:dyDescent="0.25">
      <c r="A1099" t="s">
        <v>5333</v>
      </c>
      <c r="B1099" t="s">
        <v>74</v>
      </c>
      <c r="C1099" t="s">
        <v>199</v>
      </c>
      <c r="D1099" t="s">
        <v>4236</v>
      </c>
      <c r="E1099">
        <v>82</v>
      </c>
      <c r="F1099">
        <v>7</v>
      </c>
      <c r="G1099">
        <v>73</v>
      </c>
      <c r="H1099">
        <v>1</v>
      </c>
      <c r="I1099">
        <v>1</v>
      </c>
      <c r="J1099">
        <v>0</v>
      </c>
      <c r="K1099">
        <v>0</v>
      </c>
      <c r="L1099">
        <v>0</v>
      </c>
      <c r="M1099">
        <v>0</v>
      </c>
      <c r="N1099">
        <v>0</v>
      </c>
    </row>
    <row r="1100" spans="1:14" x14ac:dyDescent="0.25">
      <c r="A1100" t="s">
        <v>5334</v>
      </c>
      <c r="B1100" t="s">
        <v>74</v>
      </c>
      <c r="C1100" t="s">
        <v>199</v>
      </c>
      <c r="D1100" t="s">
        <v>4238</v>
      </c>
      <c r="E1100">
        <v>5</v>
      </c>
      <c r="F1100">
        <v>1</v>
      </c>
      <c r="G1100">
        <v>4</v>
      </c>
      <c r="H1100">
        <v>0</v>
      </c>
      <c r="I1100">
        <v>0</v>
      </c>
      <c r="J1100">
        <v>77</v>
      </c>
      <c r="K1100">
        <v>0</v>
      </c>
      <c r="L1100">
        <v>0</v>
      </c>
      <c r="M1100">
        <v>0</v>
      </c>
      <c r="N1100">
        <v>0</v>
      </c>
    </row>
    <row r="1101" spans="1:14" x14ac:dyDescent="0.25">
      <c r="A1101" t="s">
        <v>5335</v>
      </c>
      <c r="B1101" t="s">
        <v>74</v>
      </c>
      <c r="C1101" t="s">
        <v>199</v>
      </c>
      <c r="D1101" t="s">
        <v>397</v>
      </c>
      <c r="E1101">
        <v>82</v>
      </c>
      <c r="F1101">
        <v>7</v>
      </c>
      <c r="G1101">
        <v>73</v>
      </c>
      <c r="H1101">
        <v>1</v>
      </c>
      <c r="I1101">
        <v>1</v>
      </c>
      <c r="J1101">
        <v>0</v>
      </c>
      <c r="K1101">
        <v>0</v>
      </c>
      <c r="L1101">
        <v>0</v>
      </c>
      <c r="M1101">
        <v>0</v>
      </c>
      <c r="N1101">
        <v>0</v>
      </c>
    </row>
    <row r="1102" spans="1:14" x14ac:dyDescent="0.25">
      <c r="A1102" t="s">
        <v>5336</v>
      </c>
      <c r="B1102" t="s">
        <v>74</v>
      </c>
      <c r="C1102" t="s">
        <v>199</v>
      </c>
      <c r="D1102" t="s">
        <v>398</v>
      </c>
      <c r="E1102">
        <v>76</v>
      </c>
      <c r="F1102">
        <v>8</v>
      </c>
      <c r="G1102">
        <v>66</v>
      </c>
      <c r="H1102">
        <v>1</v>
      </c>
      <c r="I1102">
        <v>1</v>
      </c>
      <c r="J1102">
        <v>6</v>
      </c>
      <c r="K1102">
        <v>0</v>
      </c>
      <c r="L1102">
        <v>0</v>
      </c>
      <c r="M1102">
        <v>0</v>
      </c>
      <c r="N1102">
        <v>0</v>
      </c>
    </row>
    <row r="1103" spans="1:14" x14ac:dyDescent="0.25">
      <c r="A1103" t="s">
        <v>5337</v>
      </c>
      <c r="B1103" t="s">
        <v>74</v>
      </c>
      <c r="C1103" t="s">
        <v>199</v>
      </c>
      <c r="D1103" t="s">
        <v>4242</v>
      </c>
      <c r="E1103">
        <v>6</v>
      </c>
      <c r="F1103">
        <v>2</v>
      </c>
      <c r="G1103">
        <v>4</v>
      </c>
      <c r="H1103">
        <v>0</v>
      </c>
      <c r="I1103">
        <v>0</v>
      </c>
      <c r="J1103">
        <v>76</v>
      </c>
      <c r="K1103">
        <v>0</v>
      </c>
      <c r="L1103">
        <v>0</v>
      </c>
      <c r="M1103">
        <v>0</v>
      </c>
      <c r="N1103">
        <v>0</v>
      </c>
    </row>
    <row r="1104" spans="1:14" x14ac:dyDescent="0.25">
      <c r="A1104" t="s">
        <v>5338</v>
      </c>
      <c r="B1104" t="s">
        <v>74</v>
      </c>
      <c r="C1104" t="s">
        <v>199</v>
      </c>
      <c r="D1104" t="s">
        <v>399</v>
      </c>
      <c r="E1104">
        <v>76</v>
      </c>
      <c r="F1104">
        <v>6</v>
      </c>
      <c r="G1104">
        <v>68</v>
      </c>
      <c r="H1104">
        <v>1</v>
      </c>
      <c r="I1104">
        <v>1</v>
      </c>
      <c r="J1104">
        <v>6</v>
      </c>
      <c r="K1104">
        <v>0</v>
      </c>
      <c r="L1104">
        <v>0</v>
      </c>
      <c r="M1104">
        <v>0</v>
      </c>
      <c r="N1104">
        <v>0</v>
      </c>
    </row>
    <row r="1105" spans="1:14" x14ac:dyDescent="0.25">
      <c r="A1105" t="s">
        <v>5339</v>
      </c>
      <c r="B1105" t="s">
        <v>74</v>
      </c>
      <c r="C1105" t="s">
        <v>199</v>
      </c>
      <c r="D1105" t="s">
        <v>4245</v>
      </c>
      <c r="E1105">
        <v>6</v>
      </c>
      <c r="F1105">
        <v>1</v>
      </c>
      <c r="G1105">
        <v>5</v>
      </c>
      <c r="H1105">
        <v>0</v>
      </c>
      <c r="I1105">
        <v>0</v>
      </c>
      <c r="J1105">
        <v>76</v>
      </c>
      <c r="K1105">
        <v>0</v>
      </c>
      <c r="L1105">
        <v>0</v>
      </c>
      <c r="M1105">
        <v>0</v>
      </c>
      <c r="N1105">
        <v>0</v>
      </c>
    </row>
    <row r="1106" spans="1:14" x14ac:dyDescent="0.25">
      <c r="A1106" t="s">
        <v>5340</v>
      </c>
      <c r="B1106" t="s">
        <v>74</v>
      </c>
      <c r="C1106" t="s">
        <v>199</v>
      </c>
      <c r="D1106" t="s">
        <v>394</v>
      </c>
      <c r="E1106">
        <v>0</v>
      </c>
      <c r="F1106">
        <v>0</v>
      </c>
      <c r="G1106">
        <v>0</v>
      </c>
      <c r="H1106">
        <v>0</v>
      </c>
      <c r="I1106">
        <v>0</v>
      </c>
      <c r="J1106">
        <v>0</v>
      </c>
      <c r="K1106">
        <v>49</v>
      </c>
      <c r="L1106">
        <v>48</v>
      </c>
      <c r="M1106">
        <v>1</v>
      </c>
      <c r="N1106">
        <v>0</v>
      </c>
    </row>
    <row r="1107" spans="1:14" x14ac:dyDescent="0.25">
      <c r="A1107" t="s">
        <v>5341</v>
      </c>
      <c r="B1107" t="s">
        <v>74</v>
      </c>
      <c r="C1107" t="s">
        <v>199</v>
      </c>
      <c r="D1107" t="s">
        <v>395</v>
      </c>
      <c r="E1107">
        <v>0</v>
      </c>
      <c r="F1107">
        <v>0</v>
      </c>
      <c r="G1107">
        <v>0</v>
      </c>
      <c r="H1107">
        <v>0</v>
      </c>
      <c r="I1107">
        <v>0</v>
      </c>
      <c r="J1107">
        <v>0</v>
      </c>
      <c r="K1107">
        <v>41</v>
      </c>
      <c r="L1107">
        <v>40</v>
      </c>
      <c r="M1107">
        <v>1</v>
      </c>
      <c r="N1107">
        <v>0</v>
      </c>
    </row>
    <row r="1108" spans="1:14" x14ac:dyDescent="0.25">
      <c r="A1108" t="s">
        <v>5342</v>
      </c>
      <c r="B1108" t="s">
        <v>74</v>
      </c>
      <c r="C1108" t="s">
        <v>200</v>
      </c>
      <c r="D1108" t="s">
        <v>396</v>
      </c>
      <c r="E1108">
        <v>38</v>
      </c>
      <c r="F1108">
        <v>7</v>
      </c>
      <c r="G1108">
        <v>30</v>
      </c>
      <c r="H1108">
        <v>1</v>
      </c>
      <c r="I1108">
        <v>0</v>
      </c>
      <c r="J1108">
        <v>1</v>
      </c>
      <c r="K1108">
        <v>0</v>
      </c>
      <c r="L1108">
        <v>0</v>
      </c>
      <c r="M1108">
        <v>0</v>
      </c>
      <c r="N1108">
        <v>0</v>
      </c>
    </row>
    <row r="1109" spans="1:14" x14ac:dyDescent="0.25">
      <c r="A1109" t="s">
        <v>5343</v>
      </c>
      <c r="B1109" t="s">
        <v>74</v>
      </c>
      <c r="C1109" t="s">
        <v>200</v>
      </c>
      <c r="D1109" t="s">
        <v>4236</v>
      </c>
      <c r="E1109">
        <v>39</v>
      </c>
      <c r="F1109">
        <v>5</v>
      </c>
      <c r="G1109">
        <v>33</v>
      </c>
      <c r="H1109">
        <v>1</v>
      </c>
      <c r="I1109">
        <v>0</v>
      </c>
      <c r="J1109">
        <v>0</v>
      </c>
      <c r="K1109">
        <v>0</v>
      </c>
      <c r="L1109">
        <v>0</v>
      </c>
      <c r="M1109">
        <v>0</v>
      </c>
      <c r="N1109">
        <v>0</v>
      </c>
    </row>
    <row r="1110" spans="1:14" x14ac:dyDescent="0.25">
      <c r="A1110" t="s">
        <v>5344</v>
      </c>
      <c r="B1110" t="s">
        <v>74</v>
      </c>
      <c r="C1110" t="s">
        <v>200</v>
      </c>
      <c r="D1110" t="s">
        <v>4238</v>
      </c>
      <c r="E1110">
        <v>1</v>
      </c>
      <c r="F1110">
        <v>0</v>
      </c>
      <c r="G1110">
        <v>1</v>
      </c>
      <c r="H1110">
        <v>0</v>
      </c>
      <c r="I1110">
        <v>0</v>
      </c>
      <c r="J1110">
        <v>38</v>
      </c>
      <c r="K1110">
        <v>0</v>
      </c>
      <c r="L1110">
        <v>0</v>
      </c>
      <c r="M1110">
        <v>0</v>
      </c>
      <c r="N1110">
        <v>0</v>
      </c>
    </row>
    <row r="1111" spans="1:14" x14ac:dyDescent="0.25">
      <c r="A1111" t="s">
        <v>5345</v>
      </c>
      <c r="B1111" t="s">
        <v>74</v>
      </c>
      <c r="C1111" t="s">
        <v>200</v>
      </c>
      <c r="D1111" t="s">
        <v>397</v>
      </c>
      <c r="E1111">
        <v>39</v>
      </c>
      <c r="F1111">
        <v>5</v>
      </c>
      <c r="G1111">
        <v>33</v>
      </c>
      <c r="H1111">
        <v>1</v>
      </c>
      <c r="I1111">
        <v>0</v>
      </c>
      <c r="J1111">
        <v>0</v>
      </c>
      <c r="K1111">
        <v>0</v>
      </c>
      <c r="L1111">
        <v>0</v>
      </c>
      <c r="M1111">
        <v>0</v>
      </c>
      <c r="N1111">
        <v>0</v>
      </c>
    </row>
    <row r="1112" spans="1:14" x14ac:dyDescent="0.25">
      <c r="A1112" t="s">
        <v>5346</v>
      </c>
      <c r="B1112" t="s">
        <v>74</v>
      </c>
      <c r="C1112" t="s">
        <v>200</v>
      </c>
      <c r="D1112" t="s">
        <v>398</v>
      </c>
      <c r="E1112">
        <v>38</v>
      </c>
      <c r="F1112">
        <v>7</v>
      </c>
      <c r="G1112">
        <v>30</v>
      </c>
      <c r="H1112">
        <v>1</v>
      </c>
      <c r="I1112">
        <v>0</v>
      </c>
      <c r="J1112">
        <v>1</v>
      </c>
      <c r="K1112">
        <v>0</v>
      </c>
      <c r="L1112">
        <v>0</v>
      </c>
      <c r="M1112">
        <v>0</v>
      </c>
      <c r="N1112">
        <v>0</v>
      </c>
    </row>
    <row r="1113" spans="1:14" x14ac:dyDescent="0.25">
      <c r="A1113" t="s">
        <v>5347</v>
      </c>
      <c r="B1113" t="s">
        <v>74</v>
      </c>
      <c r="C1113" t="s">
        <v>200</v>
      </c>
      <c r="D1113" t="s">
        <v>4242</v>
      </c>
      <c r="E1113">
        <v>1</v>
      </c>
      <c r="F1113">
        <v>0</v>
      </c>
      <c r="G1113">
        <v>1</v>
      </c>
      <c r="H1113">
        <v>0</v>
      </c>
      <c r="I1113">
        <v>0</v>
      </c>
      <c r="J1113">
        <v>38</v>
      </c>
      <c r="K1113">
        <v>0</v>
      </c>
      <c r="L1113">
        <v>0</v>
      </c>
      <c r="M1113">
        <v>0</v>
      </c>
      <c r="N1113">
        <v>0</v>
      </c>
    </row>
    <row r="1114" spans="1:14" x14ac:dyDescent="0.25">
      <c r="A1114" t="s">
        <v>5348</v>
      </c>
      <c r="B1114" t="s">
        <v>74</v>
      </c>
      <c r="C1114" t="s">
        <v>200</v>
      </c>
      <c r="D1114" t="s">
        <v>399</v>
      </c>
      <c r="E1114">
        <v>38</v>
      </c>
      <c r="F1114">
        <v>5</v>
      </c>
      <c r="G1114">
        <v>32</v>
      </c>
      <c r="H1114">
        <v>1</v>
      </c>
      <c r="I1114">
        <v>0</v>
      </c>
      <c r="J1114">
        <v>1</v>
      </c>
      <c r="K1114">
        <v>0</v>
      </c>
      <c r="L1114">
        <v>0</v>
      </c>
      <c r="M1114">
        <v>0</v>
      </c>
      <c r="N1114">
        <v>0</v>
      </c>
    </row>
    <row r="1115" spans="1:14" x14ac:dyDescent="0.25">
      <c r="A1115" t="s">
        <v>5349</v>
      </c>
      <c r="B1115" t="s">
        <v>74</v>
      </c>
      <c r="C1115" t="s">
        <v>200</v>
      </c>
      <c r="D1115" t="s">
        <v>4245</v>
      </c>
      <c r="E1115">
        <v>1</v>
      </c>
      <c r="F1115">
        <v>0</v>
      </c>
      <c r="G1115">
        <v>1</v>
      </c>
      <c r="H1115">
        <v>0</v>
      </c>
      <c r="I1115">
        <v>0</v>
      </c>
      <c r="J1115">
        <v>38</v>
      </c>
      <c r="K1115">
        <v>0</v>
      </c>
      <c r="L1115">
        <v>0</v>
      </c>
      <c r="M1115">
        <v>0</v>
      </c>
      <c r="N1115">
        <v>0</v>
      </c>
    </row>
    <row r="1116" spans="1:14" x14ac:dyDescent="0.25">
      <c r="A1116" t="s">
        <v>5350</v>
      </c>
      <c r="B1116" t="s">
        <v>74</v>
      </c>
      <c r="C1116" t="s">
        <v>200</v>
      </c>
      <c r="D1116" t="s">
        <v>394</v>
      </c>
      <c r="E1116">
        <v>0</v>
      </c>
      <c r="F1116">
        <v>0</v>
      </c>
      <c r="G1116">
        <v>0</v>
      </c>
      <c r="H1116">
        <v>0</v>
      </c>
      <c r="I1116">
        <v>0</v>
      </c>
      <c r="J1116">
        <v>0</v>
      </c>
      <c r="K1116">
        <v>32</v>
      </c>
      <c r="L1116">
        <v>32</v>
      </c>
      <c r="M1116">
        <v>0</v>
      </c>
      <c r="N1116">
        <v>0</v>
      </c>
    </row>
    <row r="1117" spans="1:14" x14ac:dyDescent="0.25">
      <c r="A1117" t="s">
        <v>5351</v>
      </c>
      <c r="B1117" t="s">
        <v>74</v>
      </c>
      <c r="C1117" t="s">
        <v>200</v>
      </c>
      <c r="D1117" t="s">
        <v>395</v>
      </c>
      <c r="E1117">
        <v>0</v>
      </c>
      <c r="F1117">
        <v>0</v>
      </c>
      <c r="G1117">
        <v>0</v>
      </c>
      <c r="H1117">
        <v>0</v>
      </c>
      <c r="I1117">
        <v>0</v>
      </c>
      <c r="J1117">
        <v>0</v>
      </c>
      <c r="K1117">
        <v>28</v>
      </c>
      <c r="L1117">
        <v>28</v>
      </c>
      <c r="M1117">
        <v>0</v>
      </c>
      <c r="N1117">
        <v>0</v>
      </c>
    </row>
    <row r="1118" spans="1:14" x14ac:dyDescent="0.25">
      <c r="A1118" t="s">
        <v>5352</v>
      </c>
      <c r="B1118" t="s">
        <v>74</v>
      </c>
      <c r="C1118" t="s">
        <v>201</v>
      </c>
      <c r="D1118" t="s">
        <v>396</v>
      </c>
      <c r="E1118">
        <v>226</v>
      </c>
      <c r="F1118">
        <v>39</v>
      </c>
      <c r="G1118">
        <v>181</v>
      </c>
      <c r="H1118">
        <v>6</v>
      </c>
      <c r="I1118">
        <v>0</v>
      </c>
      <c r="J1118">
        <v>3</v>
      </c>
      <c r="K1118">
        <v>0</v>
      </c>
      <c r="L1118">
        <v>0</v>
      </c>
      <c r="M1118">
        <v>0</v>
      </c>
      <c r="N1118">
        <v>0</v>
      </c>
    </row>
    <row r="1119" spans="1:14" x14ac:dyDescent="0.25">
      <c r="A1119" t="s">
        <v>5353</v>
      </c>
      <c r="B1119" t="s">
        <v>74</v>
      </c>
      <c r="C1119" t="s">
        <v>201</v>
      </c>
      <c r="D1119" t="s">
        <v>4236</v>
      </c>
      <c r="E1119">
        <v>229</v>
      </c>
      <c r="F1119">
        <v>30</v>
      </c>
      <c r="G1119">
        <v>193</v>
      </c>
      <c r="H1119">
        <v>6</v>
      </c>
      <c r="I1119">
        <v>0</v>
      </c>
      <c r="J1119">
        <v>0</v>
      </c>
      <c r="K1119">
        <v>0</v>
      </c>
      <c r="L1119">
        <v>0</v>
      </c>
      <c r="M1119">
        <v>0</v>
      </c>
      <c r="N1119">
        <v>0</v>
      </c>
    </row>
    <row r="1120" spans="1:14" x14ac:dyDescent="0.25">
      <c r="A1120" t="s">
        <v>5354</v>
      </c>
      <c r="B1120" t="s">
        <v>74</v>
      </c>
      <c r="C1120" t="s">
        <v>201</v>
      </c>
      <c r="D1120" t="s">
        <v>4238</v>
      </c>
      <c r="E1120">
        <v>3</v>
      </c>
      <c r="F1120">
        <v>0</v>
      </c>
      <c r="G1120">
        <v>3</v>
      </c>
      <c r="H1120">
        <v>0</v>
      </c>
      <c r="I1120">
        <v>0</v>
      </c>
      <c r="J1120">
        <v>226</v>
      </c>
      <c r="K1120">
        <v>0</v>
      </c>
      <c r="L1120">
        <v>0</v>
      </c>
      <c r="M1120">
        <v>0</v>
      </c>
      <c r="N1120">
        <v>0</v>
      </c>
    </row>
    <row r="1121" spans="1:14" x14ac:dyDescent="0.25">
      <c r="A1121" t="s">
        <v>5355</v>
      </c>
      <c r="B1121" t="s">
        <v>74</v>
      </c>
      <c r="C1121" t="s">
        <v>201</v>
      </c>
      <c r="D1121" t="s">
        <v>397</v>
      </c>
      <c r="E1121">
        <v>229</v>
      </c>
      <c r="F1121">
        <v>30</v>
      </c>
      <c r="G1121">
        <v>193</v>
      </c>
      <c r="H1121">
        <v>6</v>
      </c>
      <c r="I1121">
        <v>0</v>
      </c>
      <c r="J1121">
        <v>0</v>
      </c>
      <c r="K1121">
        <v>0</v>
      </c>
      <c r="L1121">
        <v>0</v>
      </c>
      <c r="M1121">
        <v>0</v>
      </c>
      <c r="N1121">
        <v>0</v>
      </c>
    </row>
    <row r="1122" spans="1:14" x14ac:dyDescent="0.25">
      <c r="A1122" t="s">
        <v>5356</v>
      </c>
      <c r="B1122" t="s">
        <v>74</v>
      </c>
      <c r="C1122" t="s">
        <v>201</v>
      </c>
      <c r="D1122" t="s">
        <v>398</v>
      </c>
      <c r="E1122">
        <v>226</v>
      </c>
      <c r="F1122">
        <v>34</v>
      </c>
      <c r="G1122">
        <v>186</v>
      </c>
      <c r="H1122">
        <v>6</v>
      </c>
      <c r="I1122">
        <v>0</v>
      </c>
      <c r="J1122">
        <v>3</v>
      </c>
      <c r="K1122">
        <v>0</v>
      </c>
      <c r="L1122">
        <v>0</v>
      </c>
      <c r="M1122">
        <v>0</v>
      </c>
      <c r="N1122">
        <v>0</v>
      </c>
    </row>
    <row r="1123" spans="1:14" x14ac:dyDescent="0.25">
      <c r="A1123" t="s">
        <v>5357</v>
      </c>
      <c r="B1123" t="s">
        <v>74</v>
      </c>
      <c r="C1123" t="s">
        <v>201</v>
      </c>
      <c r="D1123" t="s">
        <v>4242</v>
      </c>
      <c r="E1123">
        <v>3</v>
      </c>
      <c r="F1123">
        <v>0</v>
      </c>
      <c r="G1123">
        <v>3</v>
      </c>
      <c r="H1123">
        <v>0</v>
      </c>
      <c r="I1123">
        <v>0</v>
      </c>
      <c r="J1123">
        <v>226</v>
      </c>
      <c r="K1123">
        <v>0</v>
      </c>
      <c r="L1123">
        <v>0</v>
      </c>
      <c r="M1123">
        <v>0</v>
      </c>
      <c r="N1123">
        <v>0</v>
      </c>
    </row>
    <row r="1124" spans="1:14" x14ac:dyDescent="0.25">
      <c r="A1124" t="s">
        <v>5358</v>
      </c>
      <c r="B1124" t="s">
        <v>74</v>
      </c>
      <c r="C1124" t="s">
        <v>201</v>
      </c>
      <c r="D1124" t="s">
        <v>399</v>
      </c>
      <c r="E1124">
        <v>226</v>
      </c>
      <c r="F1124">
        <v>31</v>
      </c>
      <c r="G1124">
        <v>189</v>
      </c>
      <c r="H1124">
        <v>6</v>
      </c>
      <c r="I1124">
        <v>0</v>
      </c>
      <c r="J1124">
        <v>3</v>
      </c>
      <c r="K1124">
        <v>0</v>
      </c>
      <c r="L1124">
        <v>0</v>
      </c>
      <c r="M1124">
        <v>0</v>
      </c>
      <c r="N1124">
        <v>0</v>
      </c>
    </row>
    <row r="1125" spans="1:14" x14ac:dyDescent="0.25">
      <c r="A1125" t="s">
        <v>5359</v>
      </c>
      <c r="B1125" t="s">
        <v>74</v>
      </c>
      <c r="C1125" t="s">
        <v>201</v>
      </c>
      <c r="D1125" t="s">
        <v>4245</v>
      </c>
      <c r="E1125">
        <v>3</v>
      </c>
      <c r="F1125">
        <v>0</v>
      </c>
      <c r="G1125">
        <v>3</v>
      </c>
      <c r="H1125">
        <v>0</v>
      </c>
      <c r="I1125">
        <v>0</v>
      </c>
      <c r="J1125">
        <v>226</v>
      </c>
      <c r="K1125">
        <v>0</v>
      </c>
      <c r="L1125">
        <v>0</v>
      </c>
      <c r="M1125">
        <v>0</v>
      </c>
      <c r="N1125">
        <v>0</v>
      </c>
    </row>
    <row r="1126" spans="1:14" x14ac:dyDescent="0.25">
      <c r="A1126" t="s">
        <v>5360</v>
      </c>
      <c r="B1126" t="s">
        <v>74</v>
      </c>
      <c r="C1126" t="s">
        <v>201</v>
      </c>
      <c r="D1126" t="s">
        <v>394</v>
      </c>
      <c r="E1126">
        <v>0</v>
      </c>
      <c r="F1126">
        <v>0</v>
      </c>
      <c r="G1126">
        <v>0</v>
      </c>
      <c r="H1126">
        <v>0</v>
      </c>
      <c r="I1126">
        <v>0</v>
      </c>
      <c r="J1126">
        <v>0</v>
      </c>
      <c r="K1126">
        <v>160</v>
      </c>
      <c r="L1126">
        <v>160</v>
      </c>
      <c r="M1126">
        <v>0</v>
      </c>
      <c r="N1126">
        <v>0</v>
      </c>
    </row>
    <row r="1127" spans="1:14" x14ac:dyDescent="0.25">
      <c r="A1127" t="s">
        <v>5361</v>
      </c>
      <c r="B1127" t="s">
        <v>74</v>
      </c>
      <c r="C1127" t="s">
        <v>201</v>
      </c>
      <c r="D1127" t="s">
        <v>395</v>
      </c>
      <c r="E1127">
        <v>0</v>
      </c>
      <c r="F1127">
        <v>0</v>
      </c>
      <c r="G1127">
        <v>0</v>
      </c>
      <c r="H1127">
        <v>0</v>
      </c>
      <c r="I1127">
        <v>0</v>
      </c>
      <c r="J1127">
        <v>0</v>
      </c>
      <c r="K1127">
        <v>139</v>
      </c>
      <c r="L1127">
        <v>139</v>
      </c>
      <c r="M1127">
        <v>0</v>
      </c>
      <c r="N1127">
        <v>0</v>
      </c>
    </row>
    <row r="1128" spans="1:14" x14ac:dyDescent="0.25">
      <c r="A1128" t="s">
        <v>5362</v>
      </c>
      <c r="B1128" t="s">
        <v>74</v>
      </c>
      <c r="C1128" t="s">
        <v>202</v>
      </c>
      <c r="D1128" t="s">
        <v>396</v>
      </c>
      <c r="E1128">
        <v>73</v>
      </c>
      <c r="F1128">
        <v>13</v>
      </c>
      <c r="G1128">
        <v>60</v>
      </c>
      <c r="H1128">
        <v>0</v>
      </c>
      <c r="I1128">
        <v>0</v>
      </c>
      <c r="J1128">
        <v>2</v>
      </c>
      <c r="K1128">
        <v>0</v>
      </c>
      <c r="L1128">
        <v>0</v>
      </c>
      <c r="M1128">
        <v>0</v>
      </c>
      <c r="N1128">
        <v>0</v>
      </c>
    </row>
    <row r="1129" spans="1:14" x14ac:dyDescent="0.25">
      <c r="A1129" t="s">
        <v>5363</v>
      </c>
      <c r="B1129" t="s">
        <v>74</v>
      </c>
      <c r="C1129" t="s">
        <v>202</v>
      </c>
      <c r="D1129" t="s">
        <v>4236</v>
      </c>
      <c r="E1129">
        <v>75</v>
      </c>
      <c r="F1129">
        <v>13</v>
      </c>
      <c r="G1129">
        <v>61</v>
      </c>
      <c r="H1129">
        <v>1</v>
      </c>
      <c r="I1129">
        <v>0</v>
      </c>
      <c r="J1129">
        <v>0</v>
      </c>
      <c r="K1129">
        <v>0</v>
      </c>
      <c r="L1129">
        <v>0</v>
      </c>
      <c r="M1129">
        <v>0</v>
      </c>
      <c r="N1129">
        <v>0</v>
      </c>
    </row>
    <row r="1130" spans="1:14" x14ac:dyDescent="0.25">
      <c r="A1130" t="s">
        <v>5364</v>
      </c>
      <c r="B1130" t="s">
        <v>74</v>
      </c>
      <c r="C1130" t="s">
        <v>202</v>
      </c>
      <c r="D1130" t="s">
        <v>4238</v>
      </c>
      <c r="E1130">
        <v>2</v>
      </c>
      <c r="F1130">
        <v>0</v>
      </c>
      <c r="G1130">
        <v>2</v>
      </c>
      <c r="H1130">
        <v>0</v>
      </c>
      <c r="I1130">
        <v>0</v>
      </c>
      <c r="J1130">
        <v>73</v>
      </c>
      <c r="K1130">
        <v>0</v>
      </c>
      <c r="L1130">
        <v>0</v>
      </c>
      <c r="M1130">
        <v>0</v>
      </c>
      <c r="N1130">
        <v>0</v>
      </c>
    </row>
    <row r="1131" spans="1:14" x14ac:dyDescent="0.25">
      <c r="A1131" t="s">
        <v>5365</v>
      </c>
      <c r="B1131" t="s">
        <v>74</v>
      </c>
      <c r="C1131" t="s">
        <v>202</v>
      </c>
      <c r="D1131" t="s">
        <v>397</v>
      </c>
      <c r="E1131">
        <v>75</v>
      </c>
      <c r="F1131">
        <v>13</v>
      </c>
      <c r="G1131">
        <v>61</v>
      </c>
      <c r="H1131">
        <v>1</v>
      </c>
      <c r="I1131">
        <v>0</v>
      </c>
      <c r="J1131">
        <v>0</v>
      </c>
      <c r="K1131">
        <v>0</v>
      </c>
      <c r="L1131">
        <v>0</v>
      </c>
      <c r="M1131">
        <v>0</v>
      </c>
      <c r="N1131">
        <v>0</v>
      </c>
    </row>
    <row r="1132" spans="1:14" x14ac:dyDescent="0.25">
      <c r="A1132" t="s">
        <v>5366</v>
      </c>
      <c r="B1132" t="s">
        <v>74</v>
      </c>
      <c r="C1132" t="s">
        <v>202</v>
      </c>
      <c r="D1132" t="s">
        <v>398</v>
      </c>
      <c r="E1132">
        <v>73</v>
      </c>
      <c r="F1132">
        <v>14</v>
      </c>
      <c r="G1132">
        <v>58</v>
      </c>
      <c r="H1132">
        <v>1</v>
      </c>
      <c r="I1132">
        <v>0</v>
      </c>
      <c r="J1132">
        <v>2</v>
      </c>
      <c r="K1132">
        <v>0</v>
      </c>
      <c r="L1132">
        <v>0</v>
      </c>
      <c r="M1132">
        <v>0</v>
      </c>
      <c r="N1132">
        <v>0</v>
      </c>
    </row>
    <row r="1133" spans="1:14" x14ac:dyDescent="0.25">
      <c r="A1133" t="s">
        <v>5367</v>
      </c>
      <c r="B1133" t="s">
        <v>74</v>
      </c>
      <c r="C1133" t="s">
        <v>202</v>
      </c>
      <c r="D1133" t="s">
        <v>4242</v>
      </c>
      <c r="E1133">
        <v>2</v>
      </c>
      <c r="F1133">
        <v>0</v>
      </c>
      <c r="G1133">
        <v>2</v>
      </c>
      <c r="H1133">
        <v>0</v>
      </c>
      <c r="I1133">
        <v>0</v>
      </c>
      <c r="J1133">
        <v>73</v>
      </c>
      <c r="K1133">
        <v>0</v>
      </c>
      <c r="L1133">
        <v>0</v>
      </c>
      <c r="M1133">
        <v>0</v>
      </c>
      <c r="N1133">
        <v>0</v>
      </c>
    </row>
    <row r="1134" spans="1:14" x14ac:dyDescent="0.25">
      <c r="A1134" t="s">
        <v>5368</v>
      </c>
      <c r="B1134" t="s">
        <v>74</v>
      </c>
      <c r="C1134" t="s">
        <v>202</v>
      </c>
      <c r="D1134" t="s">
        <v>399</v>
      </c>
      <c r="E1134">
        <v>73</v>
      </c>
      <c r="F1134">
        <v>13</v>
      </c>
      <c r="G1134">
        <v>60</v>
      </c>
      <c r="H1134">
        <v>0</v>
      </c>
      <c r="I1134">
        <v>0</v>
      </c>
      <c r="J1134">
        <v>2</v>
      </c>
      <c r="K1134">
        <v>0</v>
      </c>
      <c r="L1134">
        <v>0</v>
      </c>
      <c r="M1134">
        <v>0</v>
      </c>
      <c r="N1134">
        <v>0</v>
      </c>
    </row>
    <row r="1135" spans="1:14" x14ac:dyDescent="0.25">
      <c r="A1135" t="s">
        <v>5369</v>
      </c>
      <c r="B1135" t="s">
        <v>74</v>
      </c>
      <c r="C1135" t="s">
        <v>202</v>
      </c>
      <c r="D1135" t="s">
        <v>4245</v>
      </c>
      <c r="E1135">
        <v>2</v>
      </c>
      <c r="F1135">
        <v>0</v>
      </c>
      <c r="G1135">
        <v>2</v>
      </c>
      <c r="H1135">
        <v>0</v>
      </c>
      <c r="I1135">
        <v>0</v>
      </c>
      <c r="J1135">
        <v>73</v>
      </c>
      <c r="K1135">
        <v>0</v>
      </c>
      <c r="L1135">
        <v>0</v>
      </c>
      <c r="M1135">
        <v>0</v>
      </c>
      <c r="N1135">
        <v>0</v>
      </c>
    </row>
    <row r="1136" spans="1:14" x14ac:dyDescent="0.25">
      <c r="A1136" t="s">
        <v>5370</v>
      </c>
      <c r="B1136" t="s">
        <v>74</v>
      </c>
      <c r="C1136" t="s">
        <v>202</v>
      </c>
      <c r="D1136" t="s">
        <v>394</v>
      </c>
      <c r="E1136">
        <v>0</v>
      </c>
      <c r="F1136">
        <v>0</v>
      </c>
      <c r="G1136">
        <v>0</v>
      </c>
      <c r="H1136">
        <v>0</v>
      </c>
      <c r="I1136">
        <v>0</v>
      </c>
      <c r="J1136">
        <v>0</v>
      </c>
      <c r="K1136">
        <v>43</v>
      </c>
      <c r="L1136">
        <v>43</v>
      </c>
      <c r="M1136">
        <v>0</v>
      </c>
      <c r="N1136">
        <v>0</v>
      </c>
    </row>
    <row r="1137" spans="1:14" x14ac:dyDescent="0.25">
      <c r="A1137" t="s">
        <v>5371</v>
      </c>
      <c r="B1137" t="s">
        <v>74</v>
      </c>
      <c r="C1137" t="s">
        <v>202</v>
      </c>
      <c r="D1137" t="s">
        <v>395</v>
      </c>
      <c r="E1137">
        <v>0</v>
      </c>
      <c r="F1137">
        <v>0</v>
      </c>
      <c r="G1137">
        <v>0</v>
      </c>
      <c r="H1137">
        <v>0</v>
      </c>
      <c r="I1137">
        <v>0</v>
      </c>
      <c r="J1137">
        <v>0</v>
      </c>
      <c r="K1137">
        <v>27</v>
      </c>
      <c r="L1137">
        <v>27</v>
      </c>
      <c r="M1137">
        <v>0</v>
      </c>
      <c r="N1137">
        <v>0</v>
      </c>
    </row>
    <row r="1138" spans="1:14" x14ac:dyDescent="0.25">
      <c r="A1138" t="s">
        <v>5372</v>
      </c>
      <c r="B1138" t="s">
        <v>74</v>
      </c>
      <c r="C1138" t="s">
        <v>203</v>
      </c>
      <c r="D1138" t="s">
        <v>396</v>
      </c>
      <c r="E1138">
        <v>42</v>
      </c>
      <c r="F1138">
        <v>9</v>
      </c>
      <c r="G1138">
        <v>33</v>
      </c>
      <c r="H1138">
        <v>0</v>
      </c>
      <c r="I1138">
        <v>0</v>
      </c>
      <c r="J1138">
        <v>3</v>
      </c>
      <c r="K1138">
        <v>0</v>
      </c>
      <c r="L1138">
        <v>0</v>
      </c>
      <c r="M1138">
        <v>0</v>
      </c>
      <c r="N1138">
        <v>0</v>
      </c>
    </row>
    <row r="1139" spans="1:14" x14ac:dyDescent="0.25">
      <c r="A1139" t="s">
        <v>5373</v>
      </c>
      <c r="B1139" t="s">
        <v>74</v>
      </c>
      <c r="C1139" t="s">
        <v>203</v>
      </c>
      <c r="D1139" t="s">
        <v>4236</v>
      </c>
      <c r="E1139">
        <v>45</v>
      </c>
      <c r="F1139">
        <v>10</v>
      </c>
      <c r="G1139">
        <v>35</v>
      </c>
      <c r="H1139">
        <v>0</v>
      </c>
      <c r="I1139">
        <v>0</v>
      </c>
      <c r="J1139">
        <v>0</v>
      </c>
      <c r="K1139">
        <v>0</v>
      </c>
      <c r="L1139">
        <v>0</v>
      </c>
      <c r="M1139">
        <v>0</v>
      </c>
      <c r="N1139">
        <v>0</v>
      </c>
    </row>
    <row r="1140" spans="1:14" x14ac:dyDescent="0.25">
      <c r="A1140" t="s">
        <v>5374</v>
      </c>
      <c r="B1140" t="s">
        <v>74</v>
      </c>
      <c r="C1140" t="s">
        <v>203</v>
      </c>
      <c r="D1140" t="s">
        <v>4238</v>
      </c>
      <c r="E1140">
        <v>3</v>
      </c>
      <c r="F1140">
        <v>1</v>
      </c>
      <c r="G1140">
        <v>2</v>
      </c>
      <c r="H1140">
        <v>0</v>
      </c>
      <c r="I1140">
        <v>0</v>
      </c>
      <c r="J1140">
        <v>42</v>
      </c>
      <c r="K1140">
        <v>0</v>
      </c>
      <c r="L1140">
        <v>0</v>
      </c>
      <c r="M1140">
        <v>0</v>
      </c>
      <c r="N1140">
        <v>0</v>
      </c>
    </row>
    <row r="1141" spans="1:14" x14ac:dyDescent="0.25">
      <c r="A1141" t="s">
        <v>5375</v>
      </c>
      <c r="B1141" t="s">
        <v>74</v>
      </c>
      <c r="C1141" t="s">
        <v>203</v>
      </c>
      <c r="D1141" t="s">
        <v>397</v>
      </c>
      <c r="E1141">
        <v>45</v>
      </c>
      <c r="F1141">
        <v>10</v>
      </c>
      <c r="G1141">
        <v>35</v>
      </c>
      <c r="H1141">
        <v>0</v>
      </c>
      <c r="I1141">
        <v>0</v>
      </c>
      <c r="J1141">
        <v>0</v>
      </c>
      <c r="K1141">
        <v>0</v>
      </c>
      <c r="L1141">
        <v>0</v>
      </c>
      <c r="M1141">
        <v>0</v>
      </c>
      <c r="N1141">
        <v>0</v>
      </c>
    </row>
    <row r="1142" spans="1:14" x14ac:dyDescent="0.25">
      <c r="A1142" t="s">
        <v>5376</v>
      </c>
      <c r="B1142" t="s">
        <v>74</v>
      </c>
      <c r="C1142" t="s">
        <v>203</v>
      </c>
      <c r="D1142" t="s">
        <v>398</v>
      </c>
      <c r="E1142">
        <v>42</v>
      </c>
      <c r="F1142">
        <v>9</v>
      </c>
      <c r="G1142">
        <v>33</v>
      </c>
      <c r="H1142">
        <v>0</v>
      </c>
      <c r="I1142">
        <v>0</v>
      </c>
      <c r="J1142">
        <v>3</v>
      </c>
      <c r="K1142">
        <v>0</v>
      </c>
      <c r="L1142">
        <v>0</v>
      </c>
      <c r="M1142">
        <v>0</v>
      </c>
      <c r="N1142">
        <v>0</v>
      </c>
    </row>
    <row r="1143" spans="1:14" x14ac:dyDescent="0.25">
      <c r="A1143" t="s">
        <v>5377</v>
      </c>
      <c r="B1143" t="s">
        <v>74</v>
      </c>
      <c r="C1143" t="s">
        <v>203</v>
      </c>
      <c r="D1143" t="s">
        <v>4242</v>
      </c>
      <c r="E1143">
        <v>3</v>
      </c>
      <c r="F1143">
        <v>1</v>
      </c>
      <c r="G1143">
        <v>2</v>
      </c>
      <c r="H1143">
        <v>0</v>
      </c>
      <c r="I1143">
        <v>0</v>
      </c>
      <c r="J1143">
        <v>42</v>
      </c>
      <c r="K1143">
        <v>0</v>
      </c>
      <c r="L1143">
        <v>0</v>
      </c>
      <c r="M1143">
        <v>0</v>
      </c>
      <c r="N1143">
        <v>0</v>
      </c>
    </row>
    <row r="1144" spans="1:14" x14ac:dyDescent="0.25">
      <c r="A1144" t="s">
        <v>5378</v>
      </c>
      <c r="B1144" t="s">
        <v>74</v>
      </c>
      <c r="C1144" t="s">
        <v>203</v>
      </c>
      <c r="D1144" t="s">
        <v>399</v>
      </c>
      <c r="E1144">
        <v>42</v>
      </c>
      <c r="F1144">
        <v>9</v>
      </c>
      <c r="G1144">
        <v>33</v>
      </c>
      <c r="H1144">
        <v>0</v>
      </c>
      <c r="I1144">
        <v>0</v>
      </c>
      <c r="J1144">
        <v>3</v>
      </c>
      <c r="K1144">
        <v>0</v>
      </c>
      <c r="L1144">
        <v>0</v>
      </c>
      <c r="M1144">
        <v>0</v>
      </c>
      <c r="N1144">
        <v>0</v>
      </c>
    </row>
    <row r="1145" spans="1:14" x14ac:dyDescent="0.25">
      <c r="A1145" t="s">
        <v>5379</v>
      </c>
      <c r="B1145" t="s">
        <v>74</v>
      </c>
      <c r="C1145" t="s">
        <v>203</v>
      </c>
      <c r="D1145" t="s">
        <v>4245</v>
      </c>
      <c r="E1145">
        <v>3</v>
      </c>
      <c r="F1145">
        <v>1</v>
      </c>
      <c r="G1145">
        <v>2</v>
      </c>
      <c r="H1145">
        <v>0</v>
      </c>
      <c r="I1145">
        <v>0</v>
      </c>
      <c r="J1145">
        <v>42</v>
      </c>
      <c r="K1145">
        <v>0</v>
      </c>
      <c r="L1145">
        <v>0</v>
      </c>
      <c r="M1145">
        <v>0</v>
      </c>
      <c r="N1145">
        <v>0</v>
      </c>
    </row>
    <row r="1146" spans="1:14" x14ac:dyDescent="0.25">
      <c r="A1146" t="s">
        <v>5380</v>
      </c>
      <c r="B1146" t="s">
        <v>74</v>
      </c>
      <c r="C1146" t="s">
        <v>203</v>
      </c>
      <c r="D1146" t="s">
        <v>394</v>
      </c>
      <c r="E1146">
        <v>0</v>
      </c>
      <c r="F1146">
        <v>0</v>
      </c>
      <c r="G1146">
        <v>0</v>
      </c>
      <c r="H1146">
        <v>0</v>
      </c>
      <c r="I1146">
        <v>0</v>
      </c>
      <c r="J1146">
        <v>0</v>
      </c>
      <c r="K1146">
        <v>39</v>
      </c>
      <c r="L1146">
        <v>39</v>
      </c>
      <c r="M1146">
        <v>0</v>
      </c>
      <c r="N1146">
        <v>0</v>
      </c>
    </row>
    <row r="1147" spans="1:14" x14ac:dyDescent="0.25">
      <c r="A1147" t="s">
        <v>5381</v>
      </c>
      <c r="B1147" t="s">
        <v>74</v>
      </c>
      <c r="C1147" t="s">
        <v>203</v>
      </c>
      <c r="D1147" t="s">
        <v>395</v>
      </c>
      <c r="E1147">
        <v>0</v>
      </c>
      <c r="F1147">
        <v>0</v>
      </c>
      <c r="G1147">
        <v>0</v>
      </c>
      <c r="H1147">
        <v>0</v>
      </c>
      <c r="I1147">
        <v>0</v>
      </c>
      <c r="J1147">
        <v>0</v>
      </c>
      <c r="K1147">
        <v>34</v>
      </c>
      <c r="L1147">
        <v>34</v>
      </c>
      <c r="M1147">
        <v>0</v>
      </c>
      <c r="N1147">
        <v>0</v>
      </c>
    </row>
    <row r="1148" spans="1:14" x14ac:dyDescent="0.25">
      <c r="A1148" t="s">
        <v>5382</v>
      </c>
      <c r="B1148" t="s">
        <v>74</v>
      </c>
      <c r="C1148" t="s">
        <v>204</v>
      </c>
      <c r="D1148" t="s">
        <v>396</v>
      </c>
      <c r="E1148">
        <v>52</v>
      </c>
      <c r="F1148">
        <v>12</v>
      </c>
      <c r="G1148">
        <v>39</v>
      </c>
      <c r="H1148">
        <v>1</v>
      </c>
      <c r="I1148">
        <v>0</v>
      </c>
      <c r="J1148">
        <v>0</v>
      </c>
      <c r="K1148">
        <v>0</v>
      </c>
      <c r="L1148">
        <v>0</v>
      </c>
      <c r="M1148">
        <v>0</v>
      </c>
      <c r="N1148">
        <v>0</v>
      </c>
    </row>
    <row r="1149" spans="1:14" x14ac:dyDescent="0.25">
      <c r="A1149" t="s">
        <v>5383</v>
      </c>
      <c r="B1149" t="s">
        <v>74</v>
      </c>
      <c r="C1149" t="s">
        <v>204</v>
      </c>
      <c r="D1149" t="s">
        <v>4236</v>
      </c>
      <c r="E1149">
        <v>52</v>
      </c>
      <c r="F1149">
        <v>10</v>
      </c>
      <c r="G1149">
        <v>41</v>
      </c>
      <c r="H1149">
        <v>1</v>
      </c>
      <c r="I1149">
        <v>0</v>
      </c>
      <c r="J1149">
        <v>0</v>
      </c>
      <c r="K1149">
        <v>0</v>
      </c>
      <c r="L1149">
        <v>0</v>
      </c>
      <c r="M1149">
        <v>0</v>
      </c>
      <c r="N1149">
        <v>0</v>
      </c>
    </row>
    <row r="1150" spans="1:14" x14ac:dyDescent="0.25">
      <c r="A1150" t="s">
        <v>5384</v>
      </c>
      <c r="B1150" t="s">
        <v>74</v>
      </c>
      <c r="C1150" t="s">
        <v>204</v>
      </c>
      <c r="D1150" t="s">
        <v>4238</v>
      </c>
      <c r="E1150">
        <v>0</v>
      </c>
      <c r="F1150">
        <v>0</v>
      </c>
      <c r="G1150">
        <v>0</v>
      </c>
      <c r="H1150">
        <v>0</v>
      </c>
      <c r="I1150">
        <v>0</v>
      </c>
      <c r="J1150">
        <v>52</v>
      </c>
      <c r="K1150">
        <v>0</v>
      </c>
      <c r="L1150">
        <v>0</v>
      </c>
      <c r="M1150">
        <v>0</v>
      </c>
      <c r="N1150">
        <v>0</v>
      </c>
    </row>
    <row r="1151" spans="1:14" x14ac:dyDescent="0.25">
      <c r="A1151" t="s">
        <v>5385</v>
      </c>
      <c r="B1151" t="s">
        <v>74</v>
      </c>
      <c r="C1151" t="s">
        <v>204</v>
      </c>
      <c r="D1151" t="s">
        <v>397</v>
      </c>
      <c r="E1151">
        <v>52</v>
      </c>
      <c r="F1151">
        <v>10</v>
      </c>
      <c r="G1151">
        <v>41</v>
      </c>
      <c r="H1151">
        <v>1</v>
      </c>
      <c r="I1151">
        <v>0</v>
      </c>
      <c r="J1151">
        <v>0</v>
      </c>
      <c r="K1151">
        <v>0</v>
      </c>
      <c r="L1151">
        <v>0</v>
      </c>
      <c r="M1151">
        <v>0</v>
      </c>
      <c r="N1151">
        <v>0</v>
      </c>
    </row>
    <row r="1152" spans="1:14" x14ac:dyDescent="0.25">
      <c r="A1152" t="s">
        <v>5386</v>
      </c>
      <c r="B1152" t="s">
        <v>74</v>
      </c>
      <c r="C1152" t="s">
        <v>204</v>
      </c>
      <c r="D1152" t="s">
        <v>398</v>
      </c>
      <c r="E1152">
        <v>52</v>
      </c>
      <c r="F1152">
        <v>10</v>
      </c>
      <c r="G1152">
        <v>41</v>
      </c>
      <c r="H1152">
        <v>1</v>
      </c>
      <c r="I1152">
        <v>0</v>
      </c>
      <c r="J1152">
        <v>0</v>
      </c>
      <c r="K1152">
        <v>0</v>
      </c>
      <c r="L1152">
        <v>0</v>
      </c>
      <c r="M1152">
        <v>0</v>
      </c>
      <c r="N1152">
        <v>0</v>
      </c>
    </row>
    <row r="1153" spans="1:14" x14ac:dyDescent="0.25">
      <c r="A1153" t="s">
        <v>5387</v>
      </c>
      <c r="B1153" t="s">
        <v>74</v>
      </c>
      <c r="C1153" t="s">
        <v>204</v>
      </c>
      <c r="D1153" t="s">
        <v>4242</v>
      </c>
      <c r="E1153">
        <v>0</v>
      </c>
      <c r="F1153">
        <v>0</v>
      </c>
      <c r="G1153">
        <v>0</v>
      </c>
      <c r="H1153">
        <v>0</v>
      </c>
      <c r="I1153">
        <v>0</v>
      </c>
      <c r="J1153">
        <v>52</v>
      </c>
      <c r="K1153">
        <v>0</v>
      </c>
      <c r="L1153">
        <v>0</v>
      </c>
      <c r="M1153">
        <v>0</v>
      </c>
      <c r="N1153">
        <v>0</v>
      </c>
    </row>
    <row r="1154" spans="1:14" x14ac:dyDescent="0.25">
      <c r="A1154" t="s">
        <v>5388</v>
      </c>
      <c r="B1154" t="s">
        <v>74</v>
      </c>
      <c r="C1154" t="s">
        <v>204</v>
      </c>
      <c r="D1154" t="s">
        <v>399</v>
      </c>
      <c r="E1154">
        <v>52</v>
      </c>
      <c r="F1154">
        <v>10</v>
      </c>
      <c r="G1154">
        <v>41</v>
      </c>
      <c r="H1154">
        <v>1</v>
      </c>
      <c r="I1154">
        <v>0</v>
      </c>
      <c r="J1154">
        <v>0</v>
      </c>
      <c r="K1154">
        <v>0</v>
      </c>
      <c r="L1154">
        <v>0</v>
      </c>
      <c r="M1154">
        <v>0</v>
      </c>
      <c r="N1154">
        <v>0</v>
      </c>
    </row>
    <row r="1155" spans="1:14" x14ac:dyDescent="0.25">
      <c r="A1155" t="s">
        <v>5389</v>
      </c>
      <c r="B1155" t="s">
        <v>74</v>
      </c>
      <c r="C1155" t="s">
        <v>204</v>
      </c>
      <c r="D1155" t="s">
        <v>4245</v>
      </c>
      <c r="E1155">
        <v>0</v>
      </c>
      <c r="F1155">
        <v>0</v>
      </c>
      <c r="G1155">
        <v>0</v>
      </c>
      <c r="H1155">
        <v>0</v>
      </c>
      <c r="I1155">
        <v>0</v>
      </c>
      <c r="J1155">
        <v>52</v>
      </c>
      <c r="K1155">
        <v>0</v>
      </c>
      <c r="L1155">
        <v>0</v>
      </c>
      <c r="M1155">
        <v>0</v>
      </c>
      <c r="N1155">
        <v>0</v>
      </c>
    </row>
    <row r="1156" spans="1:14" x14ac:dyDescent="0.25">
      <c r="A1156" t="s">
        <v>5390</v>
      </c>
      <c r="B1156" t="s">
        <v>74</v>
      </c>
      <c r="C1156" t="s">
        <v>204</v>
      </c>
      <c r="D1156" t="s">
        <v>394</v>
      </c>
      <c r="E1156">
        <v>0</v>
      </c>
      <c r="F1156">
        <v>0</v>
      </c>
      <c r="G1156">
        <v>0</v>
      </c>
      <c r="H1156">
        <v>0</v>
      </c>
      <c r="I1156">
        <v>0</v>
      </c>
      <c r="J1156">
        <v>0</v>
      </c>
      <c r="K1156">
        <v>40</v>
      </c>
      <c r="L1156">
        <v>40</v>
      </c>
      <c r="M1156">
        <v>0</v>
      </c>
      <c r="N1156">
        <v>0</v>
      </c>
    </row>
    <row r="1157" spans="1:14" x14ac:dyDescent="0.25">
      <c r="A1157" t="s">
        <v>5391</v>
      </c>
      <c r="B1157" t="s">
        <v>74</v>
      </c>
      <c r="C1157" t="s">
        <v>204</v>
      </c>
      <c r="D1157" t="s">
        <v>395</v>
      </c>
      <c r="E1157">
        <v>0</v>
      </c>
      <c r="F1157">
        <v>0</v>
      </c>
      <c r="G1157">
        <v>0</v>
      </c>
      <c r="H1157">
        <v>0</v>
      </c>
      <c r="I1157">
        <v>0</v>
      </c>
      <c r="J1157">
        <v>0</v>
      </c>
      <c r="K1157">
        <v>33</v>
      </c>
      <c r="L1157">
        <v>33</v>
      </c>
      <c r="M1157">
        <v>0</v>
      </c>
      <c r="N1157">
        <v>0</v>
      </c>
    </row>
    <row r="1158" spans="1:14" x14ac:dyDescent="0.25">
      <c r="A1158" t="s">
        <v>5392</v>
      </c>
      <c r="B1158" t="s">
        <v>74</v>
      </c>
      <c r="C1158" t="s">
        <v>205</v>
      </c>
      <c r="D1158" t="s">
        <v>396</v>
      </c>
      <c r="E1158">
        <v>212</v>
      </c>
      <c r="F1158">
        <v>39</v>
      </c>
      <c r="G1158">
        <v>168</v>
      </c>
      <c r="H1158">
        <v>4</v>
      </c>
      <c r="I1158">
        <v>1</v>
      </c>
      <c r="J1158">
        <v>15</v>
      </c>
      <c r="K1158">
        <v>0</v>
      </c>
      <c r="L1158">
        <v>0</v>
      </c>
      <c r="M1158">
        <v>0</v>
      </c>
      <c r="N1158">
        <v>0</v>
      </c>
    </row>
    <row r="1159" spans="1:14" x14ac:dyDescent="0.25">
      <c r="A1159" t="s">
        <v>5393</v>
      </c>
      <c r="B1159" t="s">
        <v>74</v>
      </c>
      <c r="C1159" t="s">
        <v>205</v>
      </c>
      <c r="D1159" t="s">
        <v>4236</v>
      </c>
      <c r="E1159">
        <v>227</v>
      </c>
      <c r="F1159">
        <v>42</v>
      </c>
      <c r="G1159">
        <v>179</v>
      </c>
      <c r="H1159">
        <v>5</v>
      </c>
      <c r="I1159">
        <v>1</v>
      </c>
      <c r="J1159">
        <v>0</v>
      </c>
      <c r="K1159">
        <v>0</v>
      </c>
      <c r="L1159">
        <v>0</v>
      </c>
      <c r="M1159">
        <v>0</v>
      </c>
      <c r="N1159">
        <v>0</v>
      </c>
    </row>
    <row r="1160" spans="1:14" x14ac:dyDescent="0.25">
      <c r="A1160" t="s">
        <v>5394</v>
      </c>
      <c r="B1160" t="s">
        <v>74</v>
      </c>
      <c r="C1160" t="s">
        <v>205</v>
      </c>
      <c r="D1160" t="s">
        <v>4238</v>
      </c>
      <c r="E1160">
        <v>15</v>
      </c>
      <c r="F1160">
        <v>6</v>
      </c>
      <c r="G1160">
        <v>9</v>
      </c>
      <c r="H1160">
        <v>0</v>
      </c>
      <c r="I1160">
        <v>0</v>
      </c>
      <c r="J1160">
        <v>212</v>
      </c>
      <c r="K1160">
        <v>0</v>
      </c>
      <c r="L1160">
        <v>0</v>
      </c>
      <c r="M1160">
        <v>0</v>
      </c>
      <c r="N1160">
        <v>0</v>
      </c>
    </row>
    <row r="1161" spans="1:14" x14ac:dyDescent="0.25">
      <c r="A1161" t="s">
        <v>5395</v>
      </c>
      <c r="B1161" t="s">
        <v>74</v>
      </c>
      <c r="C1161" t="s">
        <v>205</v>
      </c>
      <c r="D1161" t="s">
        <v>397</v>
      </c>
      <c r="E1161">
        <v>227</v>
      </c>
      <c r="F1161">
        <v>42</v>
      </c>
      <c r="G1161">
        <v>179</v>
      </c>
      <c r="H1161">
        <v>5</v>
      </c>
      <c r="I1161">
        <v>1</v>
      </c>
      <c r="J1161">
        <v>0</v>
      </c>
      <c r="K1161">
        <v>0</v>
      </c>
      <c r="L1161">
        <v>0</v>
      </c>
      <c r="M1161">
        <v>0</v>
      </c>
      <c r="N1161">
        <v>0</v>
      </c>
    </row>
    <row r="1162" spans="1:14" x14ac:dyDescent="0.25">
      <c r="A1162" t="s">
        <v>5396</v>
      </c>
      <c r="B1162" t="s">
        <v>74</v>
      </c>
      <c r="C1162" t="s">
        <v>205</v>
      </c>
      <c r="D1162" t="s">
        <v>398</v>
      </c>
      <c r="E1162">
        <v>212</v>
      </c>
      <c r="F1162">
        <v>40</v>
      </c>
      <c r="G1162">
        <v>167</v>
      </c>
      <c r="H1162">
        <v>4</v>
      </c>
      <c r="I1162">
        <v>1</v>
      </c>
      <c r="J1162">
        <v>15</v>
      </c>
      <c r="K1162">
        <v>0</v>
      </c>
      <c r="L1162">
        <v>0</v>
      </c>
      <c r="M1162">
        <v>0</v>
      </c>
      <c r="N1162">
        <v>0</v>
      </c>
    </row>
    <row r="1163" spans="1:14" x14ac:dyDescent="0.25">
      <c r="A1163" t="s">
        <v>5397</v>
      </c>
      <c r="B1163" t="s">
        <v>74</v>
      </c>
      <c r="C1163" t="s">
        <v>205</v>
      </c>
      <c r="D1163" t="s">
        <v>4242</v>
      </c>
      <c r="E1163">
        <v>15</v>
      </c>
      <c r="F1163">
        <v>6</v>
      </c>
      <c r="G1163">
        <v>9</v>
      </c>
      <c r="H1163">
        <v>0</v>
      </c>
      <c r="I1163">
        <v>0</v>
      </c>
      <c r="J1163">
        <v>212</v>
      </c>
      <c r="K1163">
        <v>0</v>
      </c>
      <c r="L1163">
        <v>0</v>
      </c>
      <c r="M1163">
        <v>0</v>
      </c>
      <c r="N1163">
        <v>0</v>
      </c>
    </row>
    <row r="1164" spans="1:14" x14ac:dyDescent="0.25">
      <c r="A1164" t="s">
        <v>5398</v>
      </c>
      <c r="B1164" t="s">
        <v>74</v>
      </c>
      <c r="C1164" t="s">
        <v>205</v>
      </c>
      <c r="D1164" t="s">
        <v>399</v>
      </c>
      <c r="E1164">
        <v>212</v>
      </c>
      <c r="F1164">
        <v>36</v>
      </c>
      <c r="G1164">
        <v>171</v>
      </c>
      <c r="H1164">
        <v>4</v>
      </c>
      <c r="I1164">
        <v>1</v>
      </c>
      <c r="J1164">
        <v>15</v>
      </c>
      <c r="K1164">
        <v>0</v>
      </c>
      <c r="L1164">
        <v>0</v>
      </c>
      <c r="M1164">
        <v>0</v>
      </c>
      <c r="N1164">
        <v>0</v>
      </c>
    </row>
    <row r="1165" spans="1:14" x14ac:dyDescent="0.25">
      <c r="A1165" t="s">
        <v>5399</v>
      </c>
      <c r="B1165" t="s">
        <v>74</v>
      </c>
      <c r="C1165" t="s">
        <v>205</v>
      </c>
      <c r="D1165" t="s">
        <v>4245</v>
      </c>
      <c r="E1165">
        <v>15</v>
      </c>
      <c r="F1165">
        <v>6</v>
      </c>
      <c r="G1165">
        <v>9</v>
      </c>
      <c r="H1165">
        <v>0</v>
      </c>
      <c r="I1165">
        <v>0</v>
      </c>
      <c r="J1165">
        <v>212</v>
      </c>
      <c r="K1165">
        <v>0</v>
      </c>
      <c r="L1165">
        <v>0</v>
      </c>
      <c r="M1165">
        <v>0</v>
      </c>
      <c r="N1165">
        <v>0</v>
      </c>
    </row>
    <row r="1166" spans="1:14" x14ac:dyDescent="0.25">
      <c r="A1166" t="s">
        <v>5400</v>
      </c>
      <c r="B1166" t="s">
        <v>74</v>
      </c>
      <c r="C1166" t="s">
        <v>205</v>
      </c>
      <c r="D1166" t="s">
        <v>394</v>
      </c>
      <c r="E1166">
        <v>0</v>
      </c>
      <c r="F1166">
        <v>0</v>
      </c>
      <c r="G1166">
        <v>0</v>
      </c>
      <c r="H1166">
        <v>0</v>
      </c>
      <c r="I1166">
        <v>0</v>
      </c>
      <c r="J1166">
        <v>0</v>
      </c>
      <c r="K1166">
        <v>156</v>
      </c>
      <c r="L1166">
        <v>153</v>
      </c>
      <c r="M1166">
        <v>3</v>
      </c>
      <c r="N1166">
        <v>0</v>
      </c>
    </row>
    <row r="1167" spans="1:14" x14ac:dyDescent="0.25">
      <c r="A1167" t="s">
        <v>5401</v>
      </c>
      <c r="B1167" t="s">
        <v>74</v>
      </c>
      <c r="C1167" t="s">
        <v>205</v>
      </c>
      <c r="D1167" t="s">
        <v>395</v>
      </c>
      <c r="E1167">
        <v>0</v>
      </c>
      <c r="F1167">
        <v>0</v>
      </c>
      <c r="G1167">
        <v>0</v>
      </c>
      <c r="H1167">
        <v>0</v>
      </c>
      <c r="I1167">
        <v>0</v>
      </c>
      <c r="J1167">
        <v>0</v>
      </c>
      <c r="K1167">
        <v>124</v>
      </c>
      <c r="L1167">
        <v>121</v>
      </c>
      <c r="M1167">
        <v>3</v>
      </c>
      <c r="N1167">
        <v>0</v>
      </c>
    </row>
    <row r="1168" spans="1:14" x14ac:dyDescent="0.25">
      <c r="A1168" t="s">
        <v>5402</v>
      </c>
      <c r="B1168" t="s">
        <v>74</v>
      </c>
      <c r="C1168" t="s">
        <v>206</v>
      </c>
      <c r="D1168" t="s">
        <v>396</v>
      </c>
      <c r="E1168">
        <v>39</v>
      </c>
      <c r="F1168">
        <v>12</v>
      </c>
      <c r="G1168">
        <v>26</v>
      </c>
      <c r="H1168">
        <v>0</v>
      </c>
      <c r="I1168">
        <v>1</v>
      </c>
      <c r="J1168">
        <v>1</v>
      </c>
      <c r="K1168">
        <v>0</v>
      </c>
      <c r="L1168">
        <v>0</v>
      </c>
      <c r="M1168">
        <v>0</v>
      </c>
      <c r="N1168">
        <v>0</v>
      </c>
    </row>
    <row r="1169" spans="1:14" x14ac:dyDescent="0.25">
      <c r="A1169" t="s">
        <v>5403</v>
      </c>
      <c r="B1169" t="s">
        <v>74</v>
      </c>
      <c r="C1169" t="s">
        <v>206</v>
      </c>
      <c r="D1169" t="s">
        <v>4236</v>
      </c>
      <c r="E1169">
        <v>40</v>
      </c>
      <c r="F1169">
        <v>11</v>
      </c>
      <c r="G1169">
        <v>28</v>
      </c>
      <c r="H1169">
        <v>0</v>
      </c>
      <c r="I1169">
        <v>1</v>
      </c>
      <c r="J1169">
        <v>0</v>
      </c>
      <c r="K1169">
        <v>0</v>
      </c>
      <c r="L1169">
        <v>0</v>
      </c>
      <c r="M1169">
        <v>0</v>
      </c>
      <c r="N1169">
        <v>0</v>
      </c>
    </row>
    <row r="1170" spans="1:14" x14ac:dyDescent="0.25">
      <c r="A1170" t="s">
        <v>5404</v>
      </c>
      <c r="B1170" t="s">
        <v>74</v>
      </c>
      <c r="C1170" t="s">
        <v>206</v>
      </c>
      <c r="D1170" t="s">
        <v>4238</v>
      </c>
      <c r="E1170">
        <v>1</v>
      </c>
      <c r="F1170">
        <v>0</v>
      </c>
      <c r="G1170">
        <v>1</v>
      </c>
      <c r="H1170">
        <v>0</v>
      </c>
      <c r="I1170">
        <v>0</v>
      </c>
      <c r="J1170">
        <v>39</v>
      </c>
      <c r="K1170">
        <v>0</v>
      </c>
      <c r="L1170">
        <v>0</v>
      </c>
      <c r="M1170">
        <v>0</v>
      </c>
      <c r="N1170">
        <v>0</v>
      </c>
    </row>
    <row r="1171" spans="1:14" x14ac:dyDescent="0.25">
      <c r="A1171" t="s">
        <v>5405</v>
      </c>
      <c r="B1171" t="s">
        <v>74</v>
      </c>
      <c r="C1171" t="s">
        <v>206</v>
      </c>
      <c r="D1171" t="s">
        <v>397</v>
      </c>
      <c r="E1171">
        <v>40</v>
      </c>
      <c r="F1171">
        <v>11</v>
      </c>
      <c r="G1171">
        <v>28</v>
      </c>
      <c r="H1171">
        <v>0</v>
      </c>
      <c r="I1171">
        <v>1</v>
      </c>
      <c r="J1171">
        <v>0</v>
      </c>
      <c r="K1171">
        <v>0</v>
      </c>
      <c r="L1171">
        <v>0</v>
      </c>
      <c r="M1171">
        <v>0</v>
      </c>
      <c r="N1171">
        <v>0</v>
      </c>
    </row>
    <row r="1172" spans="1:14" x14ac:dyDescent="0.25">
      <c r="A1172" t="s">
        <v>5406</v>
      </c>
      <c r="B1172" t="s">
        <v>74</v>
      </c>
      <c r="C1172" t="s">
        <v>206</v>
      </c>
      <c r="D1172" t="s">
        <v>398</v>
      </c>
      <c r="E1172">
        <v>39</v>
      </c>
      <c r="F1172">
        <v>11</v>
      </c>
      <c r="G1172">
        <v>27</v>
      </c>
      <c r="H1172">
        <v>0</v>
      </c>
      <c r="I1172">
        <v>1</v>
      </c>
      <c r="J1172">
        <v>1</v>
      </c>
      <c r="K1172">
        <v>0</v>
      </c>
      <c r="L1172">
        <v>0</v>
      </c>
      <c r="M1172">
        <v>0</v>
      </c>
      <c r="N1172">
        <v>0</v>
      </c>
    </row>
    <row r="1173" spans="1:14" x14ac:dyDescent="0.25">
      <c r="A1173" t="s">
        <v>5407</v>
      </c>
      <c r="B1173" t="s">
        <v>74</v>
      </c>
      <c r="C1173" t="s">
        <v>206</v>
      </c>
      <c r="D1173" t="s">
        <v>4242</v>
      </c>
      <c r="E1173">
        <v>1</v>
      </c>
      <c r="F1173">
        <v>0</v>
      </c>
      <c r="G1173">
        <v>1</v>
      </c>
      <c r="H1173">
        <v>0</v>
      </c>
      <c r="I1173">
        <v>0</v>
      </c>
      <c r="J1173">
        <v>39</v>
      </c>
      <c r="K1173">
        <v>0</v>
      </c>
      <c r="L1173">
        <v>0</v>
      </c>
      <c r="M1173">
        <v>0</v>
      </c>
      <c r="N1173">
        <v>0</v>
      </c>
    </row>
    <row r="1174" spans="1:14" x14ac:dyDescent="0.25">
      <c r="A1174" t="s">
        <v>5408</v>
      </c>
      <c r="B1174" t="s">
        <v>74</v>
      </c>
      <c r="C1174" t="s">
        <v>206</v>
      </c>
      <c r="D1174" t="s">
        <v>399</v>
      </c>
      <c r="E1174">
        <v>39</v>
      </c>
      <c r="F1174">
        <v>11</v>
      </c>
      <c r="G1174">
        <v>27</v>
      </c>
      <c r="H1174">
        <v>0</v>
      </c>
      <c r="I1174">
        <v>1</v>
      </c>
      <c r="J1174">
        <v>1</v>
      </c>
      <c r="K1174">
        <v>0</v>
      </c>
      <c r="L1174">
        <v>0</v>
      </c>
      <c r="M1174">
        <v>0</v>
      </c>
      <c r="N1174">
        <v>0</v>
      </c>
    </row>
    <row r="1175" spans="1:14" x14ac:dyDescent="0.25">
      <c r="A1175" t="s">
        <v>5409</v>
      </c>
      <c r="B1175" t="s">
        <v>74</v>
      </c>
      <c r="C1175" t="s">
        <v>206</v>
      </c>
      <c r="D1175" t="s">
        <v>4245</v>
      </c>
      <c r="E1175">
        <v>1</v>
      </c>
      <c r="F1175">
        <v>0</v>
      </c>
      <c r="G1175">
        <v>1</v>
      </c>
      <c r="H1175">
        <v>0</v>
      </c>
      <c r="I1175">
        <v>0</v>
      </c>
      <c r="J1175">
        <v>39</v>
      </c>
      <c r="K1175">
        <v>0</v>
      </c>
      <c r="L1175">
        <v>0</v>
      </c>
      <c r="M1175">
        <v>0</v>
      </c>
      <c r="N1175">
        <v>0</v>
      </c>
    </row>
    <row r="1176" spans="1:14" x14ac:dyDescent="0.25">
      <c r="A1176" t="s">
        <v>5410</v>
      </c>
      <c r="B1176" t="s">
        <v>74</v>
      </c>
      <c r="C1176" t="s">
        <v>206</v>
      </c>
      <c r="D1176" t="s">
        <v>394</v>
      </c>
      <c r="E1176">
        <v>0</v>
      </c>
      <c r="F1176">
        <v>0</v>
      </c>
      <c r="G1176">
        <v>0</v>
      </c>
      <c r="H1176">
        <v>0</v>
      </c>
      <c r="I1176">
        <v>0</v>
      </c>
      <c r="J1176">
        <v>0</v>
      </c>
      <c r="K1176">
        <v>29</v>
      </c>
      <c r="L1176">
        <v>28</v>
      </c>
      <c r="M1176">
        <v>0</v>
      </c>
      <c r="N1176">
        <v>1</v>
      </c>
    </row>
    <row r="1177" spans="1:14" x14ac:dyDescent="0.25">
      <c r="A1177" t="s">
        <v>5411</v>
      </c>
      <c r="B1177" t="s">
        <v>74</v>
      </c>
      <c r="C1177" t="s">
        <v>206</v>
      </c>
      <c r="D1177" t="s">
        <v>395</v>
      </c>
      <c r="E1177">
        <v>0</v>
      </c>
      <c r="F1177">
        <v>0</v>
      </c>
      <c r="G1177">
        <v>0</v>
      </c>
      <c r="H1177">
        <v>0</v>
      </c>
      <c r="I1177">
        <v>0</v>
      </c>
      <c r="J1177">
        <v>0</v>
      </c>
      <c r="K1177">
        <v>22</v>
      </c>
      <c r="L1177">
        <v>21</v>
      </c>
      <c r="M1177">
        <v>0</v>
      </c>
      <c r="N1177">
        <v>1</v>
      </c>
    </row>
    <row r="1178" spans="1:14" x14ac:dyDescent="0.25">
      <c r="A1178" t="s">
        <v>5412</v>
      </c>
      <c r="B1178" t="s">
        <v>74</v>
      </c>
      <c r="C1178" t="s">
        <v>207</v>
      </c>
      <c r="D1178" t="s">
        <v>396</v>
      </c>
      <c r="E1178">
        <v>397</v>
      </c>
      <c r="F1178">
        <v>68</v>
      </c>
      <c r="G1178">
        <v>323</v>
      </c>
      <c r="H1178">
        <v>5</v>
      </c>
      <c r="I1178">
        <v>1</v>
      </c>
      <c r="J1178">
        <v>16</v>
      </c>
      <c r="K1178">
        <v>0</v>
      </c>
      <c r="L1178">
        <v>0</v>
      </c>
      <c r="M1178">
        <v>0</v>
      </c>
      <c r="N1178">
        <v>0</v>
      </c>
    </row>
    <row r="1179" spans="1:14" x14ac:dyDescent="0.25">
      <c r="A1179" t="s">
        <v>5413</v>
      </c>
      <c r="B1179" t="s">
        <v>74</v>
      </c>
      <c r="C1179" t="s">
        <v>207</v>
      </c>
      <c r="D1179" t="s">
        <v>4236</v>
      </c>
      <c r="E1179">
        <v>413</v>
      </c>
      <c r="F1179">
        <v>66</v>
      </c>
      <c r="G1179">
        <v>341</v>
      </c>
      <c r="H1179">
        <v>5</v>
      </c>
      <c r="I1179">
        <v>1</v>
      </c>
      <c r="J1179">
        <v>0</v>
      </c>
      <c r="K1179">
        <v>0</v>
      </c>
      <c r="L1179">
        <v>0</v>
      </c>
      <c r="M1179">
        <v>0</v>
      </c>
      <c r="N1179">
        <v>0</v>
      </c>
    </row>
    <row r="1180" spans="1:14" x14ac:dyDescent="0.25">
      <c r="A1180" t="s">
        <v>5414</v>
      </c>
      <c r="B1180" t="s">
        <v>74</v>
      </c>
      <c r="C1180" t="s">
        <v>207</v>
      </c>
      <c r="D1180" t="s">
        <v>4238</v>
      </c>
      <c r="E1180">
        <v>13</v>
      </c>
      <c r="F1180">
        <v>8</v>
      </c>
      <c r="G1180">
        <v>5</v>
      </c>
      <c r="H1180">
        <v>0</v>
      </c>
      <c r="I1180">
        <v>0</v>
      </c>
      <c r="J1180">
        <v>400</v>
      </c>
      <c r="K1180">
        <v>0</v>
      </c>
      <c r="L1180">
        <v>0</v>
      </c>
      <c r="M1180">
        <v>0</v>
      </c>
      <c r="N1180">
        <v>0</v>
      </c>
    </row>
    <row r="1181" spans="1:14" x14ac:dyDescent="0.25">
      <c r="A1181" t="s">
        <v>5415</v>
      </c>
      <c r="B1181" t="s">
        <v>74</v>
      </c>
      <c r="C1181" t="s">
        <v>207</v>
      </c>
      <c r="D1181" t="s">
        <v>397</v>
      </c>
      <c r="E1181">
        <v>413</v>
      </c>
      <c r="F1181">
        <v>66</v>
      </c>
      <c r="G1181">
        <v>341</v>
      </c>
      <c r="H1181">
        <v>5</v>
      </c>
      <c r="I1181">
        <v>1</v>
      </c>
      <c r="J1181">
        <v>0</v>
      </c>
      <c r="K1181">
        <v>0</v>
      </c>
      <c r="L1181">
        <v>0</v>
      </c>
      <c r="M1181">
        <v>0</v>
      </c>
      <c r="N1181">
        <v>0</v>
      </c>
    </row>
    <row r="1182" spans="1:14" x14ac:dyDescent="0.25">
      <c r="A1182" t="s">
        <v>5416</v>
      </c>
      <c r="B1182" t="s">
        <v>74</v>
      </c>
      <c r="C1182" t="s">
        <v>207</v>
      </c>
      <c r="D1182" t="s">
        <v>398</v>
      </c>
      <c r="E1182">
        <v>397</v>
      </c>
      <c r="F1182">
        <v>63</v>
      </c>
      <c r="G1182">
        <v>328</v>
      </c>
      <c r="H1182">
        <v>5</v>
      </c>
      <c r="I1182">
        <v>1</v>
      </c>
      <c r="J1182">
        <v>16</v>
      </c>
      <c r="K1182">
        <v>0</v>
      </c>
      <c r="L1182">
        <v>0</v>
      </c>
      <c r="M1182">
        <v>0</v>
      </c>
      <c r="N1182">
        <v>0</v>
      </c>
    </row>
    <row r="1183" spans="1:14" x14ac:dyDescent="0.25">
      <c r="A1183" t="s">
        <v>5417</v>
      </c>
      <c r="B1183" t="s">
        <v>74</v>
      </c>
      <c r="C1183" t="s">
        <v>207</v>
      </c>
      <c r="D1183" t="s">
        <v>4242</v>
      </c>
      <c r="E1183">
        <v>16</v>
      </c>
      <c r="F1183">
        <v>10</v>
      </c>
      <c r="G1183">
        <v>6</v>
      </c>
      <c r="H1183">
        <v>0</v>
      </c>
      <c r="I1183">
        <v>0</v>
      </c>
      <c r="J1183">
        <v>397</v>
      </c>
      <c r="K1183">
        <v>0</v>
      </c>
      <c r="L1183">
        <v>0</v>
      </c>
      <c r="M1183">
        <v>0</v>
      </c>
      <c r="N1183">
        <v>0</v>
      </c>
    </row>
    <row r="1184" spans="1:14" x14ac:dyDescent="0.25">
      <c r="A1184" t="s">
        <v>5418</v>
      </c>
      <c r="B1184" t="s">
        <v>74</v>
      </c>
      <c r="C1184" t="s">
        <v>207</v>
      </c>
      <c r="D1184" t="s">
        <v>399</v>
      </c>
      <c r="E1184">
        <v>397</v>
      </c>
      <c r="F1184">
        <v>57</v>
      </c>
      <c r="G1184">
        <v>334</v>
      </c>
      <c r="H1184">
        <v>5</v>
      </c>
      <c r="I1184">
        <v>1</v>
      </c>
      <c r="J1184">
        <v>16</v>
      </c>
      <c r="K1184">
        <v>0</v>
      </c>
      <c r="L1184">
        <v>0</v>
      </c>
      <c r="M1184">
        <v>0</v>
      </c>
      <c r="N1184">
        <v>0</v>
      </c>
    </row>
    <row r="1185" spans="1:14" x14ac:dyDescent="0.25">
      <c r="A1185" t="s">
        <v>5419</v>
      </c>
      <c r="B1185" t="s">
        <v>74</v>
      </c>
      <c r="C1185" t="s">
        <v>207</v>
      </c>
      <c r="D1185" t="s">
        <v>4245</v>
      </c>
      <c r="E1185">
        <v>16</v>
      </c>
      <c r="F1185">
        <v>9</v>
      </c>
      <c r="G1185">
        <v>7</v>
      </c>
      <c r="H1185">
        <v>0</v>
      </c>
      <c r="I1185">
        <v>0</v>
      </c>
      <c r="J1185">
        <v>397</v>
      </c>
      <c r="K1185">
        <v>0</v>
      </c>
      <c r="L1185">
        <v>0</v>
      </c>
      <c r="M1185">
        <v>0</v>
      </c>
      <c r="N1185">
        <v>0</v>
      </c>
    </row>
    <row r="1186" spans="1:14" x14ac:dyDescent="0.25">
      <c r="A1186" t="s">
        <v>5420</v>
      </c>
      <c r="B1186" t="s">
        <v>74</v>
      </c>
      <c r="C1186" t="s">
        <v>207</v>
      </c>
      <c r="D1186" t="s">
        <v>394</v>
      </c>
      <c r="E1186">
        <v>0</v>
      </c>
      <c r="F1186">
        <v>0</v>
      </c>
      <c r="G1186">
        <v>0</v>
      </c>
      <c r="H1186">
        <v>0</v>
      </c>
      <c r="I1186">
        <v>0</v>
      </c>
      <c r="J1186">
        <v>0</v>
      </c>
      <c r="K1186">
        <v>207</v>
      </c>
      <c r="L1186">
        <v>205</v>
      </c>
      <c r="M1186">
        <v>2</v>
      </c>
      <c r="N1186">
        <v>0</v>
      </c>
    </row>
    <row r="1187" spans="1:14" x14ac:dyDescent="0.25">
      <c r="A1187" t="s">
        <v>5421</v>
      </c>
      <c r="B1187" t="s">
        <v>74</v>
      </c>
      <c r="C1187" t="s">
        <v>207</v>
      </c>
      <c r="D1187" t="s">
        <v>395</v>
      </c>
      <c r="E1187">
        <v>0</v>
      </c>
      <c r="F1187">
        <v>0</v>
      </c>
      <c r="G1187">
        <v>0</v>
      </c>
      <c r="H1187">
        <v>0</v>
      </c>
      <c r="I1187">
        <v>0</v>
      </c>
      <c r="J1187">
        <v>0</v>
      </c>
      <c r="K1187">
        <v>151</v>
      </c>
      <c r="L1187">
        <v>151</v>
      </c>
      <c r="M1187">
        <v>0</v>
      </c>
      <c r="N1187">
        <v>0</v>
      </c>
    </row>
    <row r="1188" spans="1:14" x14ac:dyDescent="0.25">
      <c r="A1188" t="s">
        <v>5422</v>
      </c>
      <c r="B1188" t="s">
        <v>74</v>
      </c>
      <c r="C1188" t="s">
        <v>208</v>
      </c>
      <c r="D1188" t="s">
        <v>396</v>
      </c>
      <c r="E1188">
        <v>61</v>
      </c>
      <c r="F1188">
        <v>5</v>
      </c>
      <c r="G1188">
        <v>55</v>
      </c>
      <c r="H1188">
        <v>1</v>
      </c>
      <c r="I1188">
        <v>0</v>
      </c>
      <c r="J1188">
        <v>0</v>
      </c>
      <c r="K1188">
        <v>0</v>
      </c>
      <c r="L1188">
        <v>0</v>
      </c>
      <c r="M1188">
        <v>0</v>
      </c>
      <c r="N1188">
        <v>0</v>
      </c>
    </row>
    <row r="1189" spans="1:14" x14ac:dyDescent="0.25">
      <c r="A1189" t="s">
        <v>5423</v>
      </c>
      <c r="B1189" t="s">
        <v>74</v>
      </c>
      <c r="C1189" t="s">
        <v>208</v>
      </c>
      <c r="D1189" t="s">
        <v>4236</v>
      </c>
      <c r="E1189">
        <v>61</v>
      </c>
      <c r="F1189">
        <v>4</v>
      </c>
      <c r="G1189">
        <v>55</v>
      </c>
      <c r="H1189">
        <v>2</v>
      </c>
      <c r="I1189">
        <v>0</v>
      </c>
      <c r="J1189">
        <v>0</v>
      </c>
      <c r="K1189">
        <v>0</v>
      </c>
      <c r="L1189">
        <v>0</v>
      </c>
      <c r="M1189">
        <v>0</v>
      </c>
      <c r="N1189">
        <v>0</v>
      </c>
    </row>
    <row r="1190" spans="1:14" x14ac:dyDescent="0.25">
      <c r="A1190" t="s">
        <v>5424</v>
      </c>
      <c r="B1190" t="s">
        <v>74</v>
      </c>
      <c r="C1190" t="s">
        <v>208</v>
      </c>
      <c r="D1190" t="s">
        <v>4238</v>
      </c>
      <c r="E1190">
        <v>0</v>
      </c>
      <c r="F1190">
        <v>0</v>
      </c>
      <c r="G1190">
        <v>0</v>
      </c>
      <c r="H1190">
        <v>0</v>
      </c>
      <c r="I1190">
        <v>0</v>
      </c>
      <c r="J1190">
        <v>61</v>
      </c>
      <c r="K1190">
        <v>0</v>
      </c>
      <c r="L1190">
        <v>0</v>
      </c>
      <c r="M1190">
        <v>0</v>
      </c>
      <c r="N1190">
        <v>0</v>
      </c>
    </row>
    <row r="1191" spans="1:14" x14ac:dyDescent="0.25">
      <c r="A1191" t="s">
        <v>5425</v>
      </c>
      <c r="B1191" t="s">
        <v>74</v>
      </c>
      <c r="C1191" t="s">
        <v>208</v>
      </c>
      <c r="D1191" t="s">
        <v>397</v>
      </c>
      <c r="E1191">
        <v>61</v>
      </c>
      <c r="F1191">
        <v>4</v>
      </c>
      <c r="G1191">
        <v>55</v>
      </c>
      <c r="H1191">
        <v>2</v>
      </c>
      <c r="I1191">
        <v>0</v>
      </c>
      <c r="J1191">
        <v>0</v>
      </c>
      <c r="K1191">
        <v>0</v>
      </c>
      <c r="L1191">
        <v>0</v>
      </c>
      <c r="M1191">
        <v>0</v>
      </c>
      <c r="N1191">
        <v>0</v>
      </c>
    </row>
    <row r="1192" spans="1:14" x14ac:dyDescent="0.25">
      <c r="A1192" t="s">
        <v>5426</v>
      </c>
      <c r="B1192" t="s">
        <v>74</v>
      </c>
      <c r="C1192" t="s">
        <v>208</v>
      </c>
      <c r="D1192" t="s">
        <v>398</v>
      </c>
      <c r="E1192">
        <v>61</v>
      </c>
      <c r="F1192">
        <v>4</v>
      </c>
      <c r="G1192">
        <v>55</v>
      </c>
      <c r="H1192">
        <v>2</v>
      </c>
      <c r="I1192">
        <v>0</v>
      </c>
      <c r="J1192">
        <v>0</v>
      </c>
      <c r="K1192">
        <v>0</v>
      </c>
      <c r="L1192">
        <v>0</v>
      </c>
      <c r="M1192">
        <v>0</v>
      </c>
      <c r="N1192">
        <v>0</v>
      </c>
    </row>
    <row r="1193" spans="1:14" x14ac:dyDescent="0.25">
      <c r="A1193" t="s">
        <v>5427</v>
      </c>
      <c r="B1193" t="s">
        <v>74</v>
      </c>
      <c r="C1193" t="s">
        <v>208</v>
      </c>
      <c r="D1193" t="s">
        <v>4242</v>
      </c>
      <c r="E1193">
        <v>0</v>
      </c>
      <c r="F1193">
        <v>0</v>
      </c>
      <c r="G1193">
        <v>0</v>
      </c>
      <c r="H1193">
        <v>0</v>
      </c>
      <c r="I1193">
        <v>0</v>
      </c>
      <c r="J1193">
        <v>61</v>
      </c>
      <c r="K1193">
        <v>0</v>
      </c>
      <c r="L1193">
        <v>0</v>
      </c>
      <c r="M1193">
        <v>0</v>
      </c>
      <c r="N1193">
        <v>0</v>
      </c>
    </row>
    <row r="1194" spans="1:14" x14ac:dyDescent="0.25">
      <c r="A1194" t="s">
        <v>5428</v>
      </c>
      <c r="B1194" t="s">
        <v>74</v>
      </c>
      <c r="C1194" t="s">
        <v>208</v>
      </c>
      <c r="D1194" t="s">
        <v>399</v>
      </c>
      <c r="E1194">
        <v>61</v>
      </c>
      <c r="F1194">
        <v>4</v>
      </c>
      <c r="G1194">
        <v>56</v>
      </c>
      <c r="H1194">
        <v>1</v>
      </c>
      <c r="I1194">
        <v>0</v>
      </c>
      <c r="J1194">
        <v>0</v>
      </c>
      <c r="K1194">
        <v>0</v>
      </c>
      <c r="L1194">
        <v>0</v>
      </c>
      <c r="M1194">
        <v>0</v>
      </c>
      <c r="N1194">
        <v>0</v>
      </c>
    </row>
    <row r="1195" spans="1:14" x14ac:dyDescent="0.25">
      <c r="A1195" t="s">
        <v>5429</v>
      </c>
      <c r="B1195" t="s">
        <v>74</v>
      </c>
      <c r="C1195" t="s">
        <v>208</v>
      </c>
      <c r="D1195" t="s">
        <v>4245</v>
      </c>
      <c r="E1195">
        <v>0</v>
      </c>
      <c r="F1195">
        <v>0</v>
      </c>
      <c r="G1195">
        <v>0</v>
      </c>
      <c r="H1195">
        <v>0</v>
      </c>
      <c r="I1195">
        <v>0</v>
      </c>
      <c r="J1195">
        <v>61</v>
      </c>
      <c r="K1195">
        <v>0</v>
      </c>
      <c r="L1195">
        <v>0</v>
      </c>
      <c r="M1195">
        <v>0</v>
      </c>
      <c r="N1195">
        <v>0</v>
      </c>
    </row>
    <row r="1196" spans="1:14" x14ac:dyDescent="0.25">
      <c r="A1196" t="s">
        <v>5430</v>
      </c>
      <c r="B1196" t="s">
        <v>74</v>
      </c>
      <c r="C1196" t="s">
        <v>208</v>
      </c>
      <c r="D1196" t="s">
        <v>394</v>
      </c>
      <c r="E1196">
        <v>0</v>
      </c>
      <c r="F1196">
        <v>0</v>
      </c>
      <c r="G1196">
        <v>0</v>
      </c>
      <c r="H1196">
        <v>0</v>
      </c>
      <c r="I1196">
        <v>0</v>
      </c>
      <c r="J1196">
        <v>0</v>
      </c>
      <c r="K1196">
        <v>40</v>
      </c>
      <c r="L1196">
        <v>40</v>
      </c>
      <c r="M1196">
        <v>0</v>
      </c>
      <c r="N1196">
        <v>0</v>
      </c>
    </row>
    <row r="1197" spans="1:14" x14ac:dyDescent="0.25">
      <c r="A1197" t="s">
        <v>5431</v>
      </c>
      <c r="B1197" t="s">
        <v>74</v>
      </c>
      <c r="C1197" t="s">
        <v>208</v>
      </c>
      <c r="D1197" t="s">
        <v>395</v>
      </c>
      <c r="E1197">
        <v>0</v>
      </c>
      <c r="F1197">
        <v>0</v>
      </c>
      <c r="G1197">
        <v>0</v>
      </c>
      <c r="H1197">
        <v>0</v>
      </c>
      <c r="I1197">
        <v>0</v>
      </c>
      <c r="J1197">
        <v>0</v>
      </c>
      <c r="K1197">
        <v>30</v>
      </c>
      <c r="L1197">
        <v>30</v>
      </c>
      <c r="M1197">
        <v>0</v>
      </c>
      <c r="N1197">
        <v>0</v>
      </c>
    </row>
    <row r="1198" spans="1:14" x14ac:dyDescent="0.25">
      <c r="A1198" t="s">
        <v>5432</v>
      </c>
      <c r="B1198" t="s">
        <v>74</v>
      </c>
      <c r="C1198" t="s">
        <v>209</v>
      </c>
      <c r="D1198" t="s">
        <v>396</v>
      </c>
      <c r="E1198">
        <v>51</v>
      </c>
      <c r="F1198">
        <v>8</v>
      </c>
      <c r="G1198">
        <v>42</v>
      </c>
      <c r="H1198">
        <v>1</v>
      </c>
      <c r="I1198">
        <v>0</v>
      </c>
      <c r="J1198">
        <v>0</v>
      </c>
      <c r="K1198">
        <v>0</v>
      </c>
      <c r="L1198">
        <v>0</v>
      </c>
      <c r="M1198">
        <v>0</v>
      </c>
      <c r="N1198">
        <v>0</v>
      </c>
    </row>
    <row r="1199" spans="1:14" x14ac:dyDescent="0.25">
      <c r="A1199" t="s">
        <v>5433</v>
      </c>
      <c r="B1199" t="s">
        <v>74</v>
      </c>
      <c r="C1199" t="s">
        <v>209</v>
      </c>
      <c r="D1199" t="s">
        <v>4236</v>
      </c>
      <c r="E1199">
        <v>51</v>
      </c>
      <c r="F1199">
        <v>8</v>
      </c>
      <c r="G1199">
        <v>42</v>
      </c>
      <c r="H1199">
        <v>1</v>
      </c>
      <c r="I1199">
        <v>0</v>
      </c>
      <c r="J1199">
        <v>0</v>
      </c>
      <c r="K1199">
        <v>0</v>
      </c>
      <c r="L1199">
        <v>0</v>
      </c>
      <c r="M1199">
        <v>0</v>
      </c>
      <c r="N1199">
        <v>0</v>
      </c>
    </row>
    <row r="1200" spans="1:14" x14ac:dyDescent="0.25">
      <c r="A1200" t="s">
        <v>5434</v>
      </c>
      <c r="B1200" t="s">
        <v>74</v>
      </c>
      <c r="C1200" t="s">
        <v>209</v>
      </c>
      <c r="D1200" t="s">
        <v>4238</v>
      </c>
      <c r="E1200">
        <v>0</v>
      </c>
      <c r="F1200">
        <v>0</v>
      </c>
      <c r="G1200">
        <v>0</v>
      </c>
      <c r="H1200">
        <v>0</v>
      </c>
      <c r="I1200">
        <v>0</v>
      </c>
      <c r="J1200">
        <v>51</v>
      </c>
      <c r="K1200">
        <v>0</v>
      </c>
      <c r="L1200">
        <v>0</v>
      </c>
      <c r="M1200">
        <v>0</v>
      </c>
      <c r="N1200">
        <v>0</v>
      </c>
    </row>
    <row r="1201" spans="1:14" x14ac:dyDescent="0.25">
      <c r="A1201" t="s">
        <v>5435</v>
      </c>
      <c r="B1201" t="s">
        <v>74</v>
      </c>
      <c r="C1201" t="s">
        <v>209</v>
      </c>
      <c r="D1201" t="s">
        <v>397</v>
      </c>
      <c r="E1201">
        <v>51</v>
      </c>
      <c r="F1201">
        <v>7</v>
      </c>
      <c r="G1201">
        <v>43</v>
      </c>
      <c r="H1201">
        <v>1</v>
      </c>
      <c r="I1201">
        <v>0</v>
      </c>
      <c r="J1201">
        <v>0</v>
      </c>
      <c r="K1201">
        <v>0</v>
      </c>
      <c r="L1201">
        <v>0</v>
      </c>
      <c r="M1201">
        <v>0</v>
      </c>
      <c r="N1201">
        <v>0</v>
      </c>
    </row>
    <row r="1202" spans="1:14" x14ac:dyDescent="0.25">
      <c r="A1202" t="s">
        <v>5436</v>
      </c>
      <c r="B1202" t="s">
        <v>74</v>
      </c>
      <c r="C1202" t="s">
        <v>209</v>
      </c>
      <c r="D1202" t="s">
        <v>398</v>
      </c>
      <c r="E1202">
        <v>51</v>
      </c>
      <c r="F1202">
        <v>9</v>
      </c>
      <c r="G1202">
        <v>41</v>
      </c>
      <c r="H1202">
        <v>1</v>
      </c>
      <c r="I1202">
        <v>0</v>
      </c>
      <c r="J1202">
        <v>0</v>
      </c>
      <c r="K1202">
        <v>0</v>
      </c>
      <c r="L1202">
        <v>0</v>
      </c>
      <c r="M1202">
        <v>0</v>
      </c>
      <c r="N1202">
        <v>0</v>
      </c>
    </row>
    <row r="1203" spans="1:14" x14ac:dyDescent="0.25">
      <c r="A1203" t="s">
        <v>5437</v>
      </c>
      <c r="B1203" t="s">
        <v>74</v>
      </c>
      <c r="C1203" t="s">
        <v>209</v>
      </c>
      <c r="D1203" t="s">
        <v>4242</v>
      </c>
      <c r="E1203">
        <v>0</v>
      </c>
      <c r="F1203">
        <v>0</v>
      </c>
      <c r="G1203">
        <v>0</v>
      </c>
      <c r="H1203">
        <v>0</v>
      </c>
      <c r="I1203">
        <v>0</v>
      </c>
      <c r="J1203">
        <v>51</v>
      </c>
      <c r="K1203">
        <v>0</v>
      </c>
      <c r="L1203">
        <v>0</v>
      </c>
      <c r="M1203">
        <v>0</v>
      </c>
      <c r="N1203">
        <v>0</v>
      </c>
    </row>
    <row r="1204" spans="1:14" x14ac:dyDescent="0.25">
      <c r="A1204" t="s">
        <v>5438</v>
      </c>
      <c r="B1204" t="s">
        <v>74</v>
      </c>
      <c r="C1204" t="s">
        <v>209</v>
      </c>
      <c r="D1204" t="s">
        <v>399</v>
      </c>
      <c r="E1204">
        <v>51</v>
      </c>
      <c r="F1204">
        <v>7</v>
      </c>
      <c r="G1204">
        <v>43</v>
      </c>
      <c r="H1204">
        <v>1</v>
      </c>
      <c r="I1204">
        <v>0</v>
      </c>
      <c r="J1204">
        <v>0</v>
      </c>
      <c r="K1204">
        <v>0</v>
      </c>
      <c r="L1204">
        <v>0</v>
      </c>
      <c r="M1204">
        <v>0</v>
      </c>
      <c r="N1204">
        <v>0</v>
      </c>
    </row>
    <row r="1205" spans="1:14" x14ac:dyDescent="0.25">
      <c r="A1205" t="s">
        <v>5439</v>
      </c>
      <c r="B1205" t="s">
        <v>74</v>
      </c>
      <c r="C1205" t="s">
        <v>209</v>
      </c>
      <c r="D1205" t="s">
        <v>4245</v>
      </c>
      <c r="E1205">
        <v>0</v>
      </c>
      <c r="F1205">
        <v>0</v>
      </c>
      <c r="G1205">
        <v>0</v>
      </c>
      <c r="H1205">
        <v>0</v>
      </c>
      <c r="I1205">
        <v>0</v>
      </c>
      <c r="J1205">
        <v>51</v>
      </c>
      <c r="K1205">
        <v>0</v>
      </c>
      <c r="L1205">
        <v>0</v>
      </c>
      <c r="M1205">
        <v>0</v>
      </c>
      <c r="N1205">
        <v>0</v>
      </c>
    </row>
    <row r="1206" spans="1:14" x14ac:dyDescent="0.25">
      <c r="A1206" t="s">
        <v>5440</v>
      </c>
      <c r="B1206" t="s">
        <v>74</v>
      </c>
      <c r="C1206" t="s">
        <v>209</v>
      </c>
      <c r="D1206" t="s">
        <v>394</v>
      </c>
      <c r="E1206">
        <v>0</v>
      </c>
      <c r="F1206">
        <v>0</v>
      </c>
      <c r="G1206">
        <v>0</v>
      </c>
      <c r="H1206">
        <v>0</v>
      </c>
      <c r="I1206">
        <v>0</v>
      </c>
      <c r="J1206">
        <v>0</v>
      </c>
      <c r="K1206">
        <v>30</v>
      </c>
      <c r="L1206">
        <v>30</v>
      </c>
      <c r="M1206">
        <v>0</v>
      </c>
      <c r="N1206">
        <v>0</v>
      </c>
    </row>
    <row r="1207" spans="1:14" x14ac:dyDescent="0.25">
      <c r="A1207" t="s">
        <v>5441</v>
      </c>
      <c r="B1207" t="s">
        <v>74</v>
      </c>
      <c r="C1207" t="s">
        <v>209</v>
      </c>
      <c r="D1207" t="s">
        <v>395</v>
      </c>
      <c r="E1207">
        <v>0</v>
      </c>
      <c r="F1207">
        <v>0</v>
      </c>
      <c r="G1207">
        <v>0</v>
      </c>
      <c r="H1207">
        <v>0</v>
      </c>
      <c r="I1207">
        <v>0</v>
      </c>
      <c r="J1207">
        <v>0</v>
      </c>
      <c r="K1207">
        <v>25</v>
      </c>
      <c r="L1207">
        <v>25</v>
      </c>
      <c r="M1207">
        <v>0</v>
      </c>
      <c r="N1207">
        <v>0</v>
      </c>
    </row>
    <row r="1208" spans="1:14" x14ac:dyDescent="0.25">
      <c r="A1208" t="s">
        <v>5442</v>
      </c>
      <c r="B1208" t="s">
        <v>74</v>
      </c>
      <c r="C1208" t="s">
        <v>210</v>
      </c>
      <c r="D1208" t="s">
        <v>396</v>
      </c>
      <c r="E1208">
        <v>52</v>
      </c>
      <c r="F1208">
        <v>2</v>
      </c>
      <c r="G1208">
        <v>47</v>
      </c>
      <c r="H1208">
        <v>2</v>
      </c>
      <c r="I1208">
        <v>1</v>
      </c>
      <c r="J1208">
        <v>3</v>
      </c>
      <c r="K1208">
        <v>0</v>
      </c>
      <c r="L1208">
        <v>0</v>
      </c>
      <c r="M1208">
        <v>0</v>
      </c>
      <c r="N1208">
        <v>0</v>
      </c>
    </row>
    <row r="1209" spans="1:14" x14ac:dyDescent="0.25">
      <c r="A1209" t="s">
        <v>5443</v>
      </c>
      <c r="B1209" t="s">
        <v>74</v>
      </c>
      <c r="C1209" t="s">
        <v>210</v>
      </c>
      <c r="D1209" t="s">
        <v>4236</v>
      </c>
      <c r="E1209">
        <v>55</v>
      </c>
      <c r="F1209">
        <v>2</v>
      </c>
      <c r="G1209">
        <v>50</v>
      </c>
      <c r="H1209">
        <v>2</v>
      </c>
      <c r="I1209">
        <v>1</v>
      </c>
      <c r="J1209">
        <v>0</v>
      </c>
      <c r="K1209">
        <v>0</v>
      </c>
      <c r="L1209">
        <v>0</v>
      </c>
      <c r="M1209">
        <v>0</v>
      </c>
      <c r="N1209">
        <v>0</v>
      </c>
    </row>
    <row r="1210" spans="1:14" x14ac:dyDescent="0.25">
      <c r="A1210" t="s">
        <v>5444</v>
      </c>
      <c r="B1210" t="s">
        <v>74</v>
      </c>
      <c r="C1210" t="s">
        <v>210</v>
      </c>
      <c r="D1210" t="s">
        <v>4238</v>
      </c>
      <c r="E1210">
        <v>3</v>
      </c>
      <c r="F1210">
        <v>0</v>
      </c>
      <c r="G1210">
        <v>3</v>
      </c>
      <c r="H1210">
        <v>0</v>
      </c>
      <c r="I1210">
        <v>0</v>
      </c>
      <c r="J1210">
        <v>52</v>
      </c>
      <c r="K1210">
        <v>0</v>
      </c>
      <c r="L1210">
        <v>0</v>
      </c>
      <c r="M1210">
        <v>0</v>
      </c>
      <c r="N1210">
        <v>0</v>
      </c>
    </row>
    <row r="1211" spans="1:14" x14ac:dyDescent="0.25">
      <c r="A1211" t="s">
        <v>5445</v>
      </c>
      <c r="B1211" t="s">
        <v>74</v>
      </c>
      <c r="C1211" t="s">
        <v>210</v>
      </c>
      <c r="D1211" t="s">
        <v>397</v>
      </c>
      <c r="E1211">
        <v>55</v>
      </c>
      <c r="F1211">
        <v>2</v>
      </c>
      <c r="G1211">
        <v>50</v>
      </c>
      <c r="H1211">
        <v>2</v>
      </c>
      <c r="I1211">
        <v>1</v>
      </c>
      <c r="J1211">
        <v>0</v>
      </c>
      <c r="K1211">
        <v>0</v>
      </c>
      <c r="L1211">
        <v>0</v>
      </c>
      <c r="M1211">
        <v>0</v>
      </c>
      <c r="N1211">
        <v>0</v>
      </c>
    </row>
    <row r="1212" spans="1:14" x14ac:dyDescent="0.25">
      <c r="A1212" t="s">
        <v>5446</v>
      </c>
      <c r="B1212" t="s">
        <v>74</v>
      </c>
      <c r="C1212" t="s">
        <v>210</v>
      </c>
      <c r="D1212" t="s">
        <v>398</v>
      </c>
      <c r="E1212">
        <v>52</v>
      </c>
      <c r="F1212">
        <v>2</v>
      </c>
      <c r="G1212">
        <v>47</v>
      </c>
      <c r="H1212">
        <v>2</v>
      </c>
      <c r="I1212">
        <v>1</v>
      </c>
      <c r="J1212">
        <v>3</v>
      </c>
      <c r="K1212">
        <v>0</v>
      </c>
      <c r="L1212">
        <v>0</v>
      </c>
      <c r="M1212">
        <v>0</v>
      </c>
      <c r="N1212">
        <v>0</v>
      </c>
    </row>
    <row r="1213" spans="1:14" x14ac:dyDescent="0.25">
      <c r="A1213" t="s">
        <v>5447</v>
      </c>
      <c r="B1213" t="s">
        <v>74</v>
      </c>
      <c r="C1213" t="s">
        <v>210</v>
      </c>
      <c r="D1213" t="s">
        <v>4242</v>
      </c>
      <c r="E1213">
        <v>3</v>
      </c>
      <c r="F1213">
        <v>0</v>
      </c>
      <c r="G1213">
        <v>3</v>
      </c>
      <c r="H1213">
        <v>0</v>
      </c>
      <c r="I1213">
        <v>0</v>
      </c>
      <c r="J1213">
        <v>52</v>
      </c>
      <c r="K1213">
        <v>0</v>
      </c>
      <c r="L1213">
        <v>0</v>
      </c>
      <c r="M1213">
        <v>0</v>
      </c>
      <c r="N1213">
        <v>0</v>
      </c>
    </row>
    <row r="1214" spans="1:14" x14ac:dyDescent="0.25">
      <c r="A1214" t="s">
        <v>5448</v>
      </c>
      <c r="B1214" t="s">
        <v>74</v>
      </c>
      <c r="C1214" t="s">
        <v>210</v>
      </c>
      <c r="D1214" t="s">
        <v>399</v>
      </c>
      <c r="E1214">
        <v>52</v>
      </c>
      <c r="F1214">
        <v>2</v>
      </c>
      <c r="G1214">
        <v>47</v>
      </c>
      <c r="H1214">
        <v>2</v>
      </c>
      <c r="I1214">
        <v>1</v>
      </c>
      <c r="J1214">
        <v>3</v>
      </c>
      <c r="K1214">
        <v>0</v>
      </c>
      <c r="L1214">
        <v>0</v>
      </c>
      <c r="M1214">
        <v>0</v>
      </c>
      <c r="N1214">
        <v>0</v>
      </c>
    </row>
    <row r="1215" spans="1:14" x14ac:dyDescent="0.25">
      <c r="A1215" t="s">
        <v>5449</v>
      </c>
      <c r="B1215" t="s">
        <v>74</v>
      </c>
      <c r="C1215" t="s">
        <v>210</v>
      </c>
      <c r="D1215" t="s">
        <v>4245</v>
      </c>
      <c r="E1215">
        <v>3</v>
      </c>
      <c r="F1215">
        <v>0</v>
      </c>
      <c r="G1215">
        <v>3</v>
      </c>
      <c r="H1215">
        <v>0</v>
      </c>
      <c r="I1215">
        <v>0</v>
      </c>
      <c r="J1215">
        <v>52</v>
      </c>
      <c r="K1215">
        <v>0</v>
      </c>
      <c r="L1215">
        <v>0</v>
      </c>
      <c r="M1215">
        <v>0</v>
      </c>
      <c r="N1215">
        <v>0</v>
      </c>
    </row>
    <row r="1216" spans="1:14" x14ac:dyDescent="0.25">
      <c r="A1216" t="s">
        <v>5450</v>
      </c>
      <c r="B1216" t="s">
        <v>74</v>
      </c>
      <c r="C1216" t="s">
        <v>210</v>
      </c>
      <c r="D1216" t="s">
        <v>394</v>
      </c>
      <c r="E1216">
        <v>0</v>
      </c>
      <c r="F1216">
        <v>0</v>
      </c>
      <c r="G1216">
        <v>0</v>
      </c>
      <c r="H1216">
        <v>0</v>
      </c>
      <c r="I1216">
        <v>0</v>
      </c>
      <c r="J1216">
        <v>0</v>
      </c>
      <c r="K1216">
        <v>44</v>
      </c>
      <c r="L1216">
        <v>43</v>
      </c>
      <c r="M1216">
        <v>1</v>
      </c>
      <c r="N1216">
        <v>0</v>
      </c>
    </row>
    <row r="1217" spans="1:14" x14ac:dyDescent="0.25">
      <c r="A1217" t="s">
        <v>5451</v>
      </c>
      <c r="B1217" t="s">
        <v>74</v>
      </c>
      <c r="C1217" t="s">
        <v>210</v>
      </c>
      <c r="D1217" t="s">
        <v>395</v>
      </c>
      <c r="E1217">
        <v>0</v>
      </c>
      <c r="F1217">
        <v>0</v>
      </c>
      <c r="G1217">
        <v>0</v>
      </c>
      <c r="H1217">
        <v>0</v>
      </c>
      <c r="I1217">
        <v>0</v>
      </c>
      <c r="J1217">
        <v>0</v>
      </c>
      <c r="K1217">
        <v>30</v>
      </c>
      <c r="L1217">
        <v>29</v>
      </c>
      <c r="M1217">
        <v>1</v>
      </c>
      <c r="N1217">
        <v>0</v>
      </c>
    </row>
    <row r="1218" spans="1:14" x14ac:dyDescent="0.25">
      <c r="A1218" t="s">
        <v>5452</v>
      </c>
      <c r="B1218" t="s">
        <v>74</v>
      </c>
      <c r="C1218" t="s">
        <v>211</v>
      </c>
      <c r="D1218" t="s">
        <v>396</v>
      </c>
      <c r="E1218">
        <v>47</v>
      </c>
      <c r="F1218">
        <v>7</v>
      </c>
      <c r="G1218">
        <v>39</v>
      </c>
      <c r="H1218">
        <v>1</v>
      </c>
      <c r="I1218">
        <v>0</v>
      </c>
      <c r="J1218">
        <v>1</v>
      </c>
      <c r="K1218">
        <v>0</v>
      </c>
      <c r="L1218">
        <v>0</v>
      </c>
      <c r="M1218">
        <v>0</v>
      </c>
      <c r="N1218">
        <v>0</v>
      </c>
    </row>
    <row r="1219" spans="1:14" x14ac:dyDescent="0.25">
      <c r="A1219" t="s">
        <v>5453</v>
      </c>
      <c r="B1219" t="s">
        <v>74</v>
      </c>
      <c r="C1219" t="s">
        <v>211</v>
      </c>
      <c r="D1219" t="s">
        <v>4236</v>
      </c>
      <c r="E1219">
        <v>48</v>
      </c>
      <c r="F1219">
        <v>7</v>
      </c>
      <c r="G1219">
        <v>40</v>
      </c>
      <c r="H1219">
        <v>1</v>
      </c>
      <c r="I1219">
        <v>0</v>
      </c>
      <c r="J1219">
        <v>0</v>
      </c>
      <c r="K1219">
        <v>0</v>
      </c>
      <c r="L1219">
        <v>0</v>
      </c>
      <c r="M1219">
        <v>0</v>
      </c>
      <c r="N1219">
        <v>0</v>
      </c>
    </row>
    <row r="1220" spans="1:14" x14ac:dyDescent="0.25">
      <c r="A1220" t="s">
        <v>5454</v>
      </c>
      <c r="B1220" t="s">
        <v>74</v>
      </c>
      <c r="C1220" t="s">
        <v>211</v>
      </c>
      <c r="D1220" t="s">
        <v>4238</v>
      </c>
      <c r="E1220">
        <v>1</v>
      </c>
      <c r="F1220">
        <v>1</v>
      </c>
      <c r="G1220">
        <v>0</v>
      </c>
      <c r="H1220">
        <v>0</v>
      </c>
      <c r="I1220">
        <v>0</v>
      </c>
      <c r="J1220">
        <v>47</v>
      </c>
      <c r="K1220">
        <v>0</v>
      </c>
      <c r="L1220">
        <v>0</v>
      </c>
      <c r="M1220">
        <v>0</v>
      </c>
      <c r="N1220">
        <v>0</v>
      </c>
    </row>
    <row r="1221" spans="1:14" x14ac:dyDescent="0.25">
      <c r="A1221" t="s">
        <v>5455</v>
      </c>
      <c r="B1221" t="s">
        <v>74</v>
      </c>
      <c r="C1221" t="s">
        <v>211</v>
      </c>
      <c r="D1221" t="s">
        <v>397</v>
      </c>
      <c r="E1221">
        <v>48</v>
      </c>
      <c r="F1221">
        <v>7</v>
      </c>
      <c r="G1221">
        <v>40</v>
      </c>
      <c r="H1221">
        <v>1</v>
      </c>
      <c r="I1221">
        <v>0</v>
      </c>
      <c r="J1221">
        <v>0</v>
      </c>
      <c r="K1221">
        <v>0</v>
      </c>
      <c r="L1221">
        <v>0</v>
      </c>
      <c r="M1221">
        <v>0</v>
      </c>
      <c r="N1221">
        <v>0</v>
      </c>
    </row>
    <row r="1222" spans="1:14" x14ac:dyDescent="0.25">
      <c r="A1222" t="s">
        <v>5456</v>
      </c>
      <c r="B1222" t="s">
        <v>74</v>
      </c>
      <c r="C1222" t="s">
        <v>211</v>
      </c>
      <c r="D1222" t="s">
        <v>398</v>
      </c>
      <c r="E1222">
        <v>47</v>
      </c>
      <c r="F1222">
        <v>7</v>
      </c>
      <c r="G1222">
        <v>39</v>
      </c>
      <c r="H1222">
        <v>1</v>
      </c>
      <c r="I1222">
        <v>0</v>
      </c>
      <c r="J1222">
        <v>1</v>
      </c>
      <c r="K1222">
        <v>0</v>
      </c>
      <c r="L1222">
        <v>0</v>
      </c>
      <c r="M1222">
        <v>0</v>
      </c>
      <c r="N1222">
        <v>0</v>
      </c>
    </row>
    <row r="1223" spans="1:14" x14ac:dyDescent="0.25">
      <c r="A1223" t="s">
        <v>5457</v>
      </c>
      <c r="B1223" t="s">
        <v>74</v>
      </c>
      <c r="C1223" t="s">
        <v>211</v>
      </c>
      <c r="D1223" t="s">
        <v>4242</v>
      </c>
      <c r="E1223">
        <v>1</v>
      </c>
      <c r="F1223">
        <v>1</v>
      </c>
      <c r="G1223">
        <v>0</v>
      </c>
      <c r="H1223">
        <v>0</v>
      </c>
      <c r="I1223">
        <v>0</v>
      </c>
      <c r="J1223">
        <v>47</v>
      </c>
      <c r="K1223">
        <v>0</v>
      </c>
      <c r="L1223">
        <v>0</v>
      </c>
      <c r="M1223">
        <v>0</v>
      </c>
      <c r="N1223">
        <v>0</v>
      </c>
    </row>
    <row r="1224" spans="1:14" x14ac:dyDescent="0.25">
      <c r="A1224" t="s">
        <v>5458</v>
      </c>
      <c r="B1224" t="s">
        <v>74</v>
      </c>
      <c r="C1224" t="s">
        <v>211</v>
      </c>
      <c r="D1224" t="s">
        <v>399</v>
      </c>
      <c r="E1224">
        <v>47</v>
      </c>
      <c r="F1224">
        <v>6</v>
      </c>
      <c r="G1224">
        <v>40</v>
      </c>
      <c r="H1224">
        <v>1</v>
      </c>
      <c r="I1224">
        <v>0</v>
      </c>
      <c r="J1224">
        <v>1</v>
      </c>
      <c r="K1224">
        <v>0</v>
      </c>
      <c r="L1224">
        <v>0</v>
      </c>
      <c r="M1224">
        <v>0</v>
      </c>
      <c r="N1224">
        <v>0</v>
      </c>
    </row>
    <row r="1225" spans="1:14" x14ac:dyDescent="0.25">
      <c r="A1225" t="s">
        <v>5459</v>
      </c>
      <c r="B1225" t="s">
        <v>74</v>
      </c>
      <c r="C1225" t="s">
        <v>211</v>
      </c>
      <c r="D1225" t="s">
        <v>4245</v>
      </c>
      <c r="E1225">
        <v>1</v>
      </c>
      <c r="F1225">
        <v>1</v>
      </c>
      <c r="G1225">
        <v>0</v>
      </c>
      <c r="H1225">
        <v>0</v>
      </c>
      <c r="I1225">
        <v>0</v>
      </c>
      <c r="J1225">
        <v>47</v>
      </c>
      <c r="K1225">
        <v>0</v>
      </c>
      <c r="L1225">
        <v>0</v>
      </c>
      <c r="M1225">
        <v>0</v>
      </c>
      <c r="N1225">
        <v>0</v>
      </c>
    </row>
    <row r="1226" spans="1:14" x14ac:dyDescent="0.25">
      <c r="A1226" t="s">
        <v>5460</v>
      </c>
      <c r="B1226" t="s">
        <v>74</v>
      </c>
      <c r="C1226" t="s">
        <v>211</v>
      </c>
      <c r="D1226" t="s">
        <v>394</v>
      </c>
      <c r="E1226">
        <v>0</v>
      </c>
      <c r="F1226">
        <v>0</v>
      </c>
      <c r="G1226">
        <v>0</v>
      </c>
      <c r="H1226">
        <v>0</v>
      </c>
      <c r="I1226">
        <v>0</v>
      </c>
      <c r="J1226">
        <v>0</v>
      </c>
      <c r="K1226">
        <v>38</v>
      </c>
      <c r="L1226">
        <v>37</v>
      </c>
      <c r="M1226">
        <v>1</v>
      </c>
      <c r="N1226">
        <v>0</v>
      </c>
    </row>
    <row r="1227" spans="1:14" x14ac:dyDescent="0.25">
      <c r="A1227" t="s">
        <v>5461</v>
      </c>
      <c r="B1227" t="s">
        <v>74</v>
      </c>
      <c r="C1227" t="s">
        <v>211</v>
      </c>
      <c r="D1227" t="s">
        <v>395</v>
      </c>
      <c r="E1227">
        <v>0</v>
      </c>
      <c r="F1227">
        <v>0</v>
      </c>
      <c r="G1227">
        <v>0</v>
      </c>
      <c r="H1227">
        <v>0</v>
      </c>
      <c r="I1227">
        <v>0</v>
      </c>
      <c r="J1227">
        <v>0</v>
      </c>
      <c r="K1227">
        <v>33</v>
      </c>
      <c r="L1227">
        <v>33</v>
      </c>
      <c r="M1227">
        <v>0</v>
      </c>
      <c r="N1227">
        <v>0</v>
      </c>
    </row>
    <row r="1228" spans="1:14" x14ac:dyDescent="0.25">
      <c r="A1228" t="s">
        <v>5462</v>
      </c>
      <c r="B1228" t="s">
        <v>74</v>
      </c>
      <c r="C1228" t="s">
        <v>212</v>
      </c>
      <c r="D1228" t="s">
        <v>396</v>
      </c>
      <c r="E1228">
        <v>40</v>
      </c>
      <c r="F1228">
        <v>7</v>
      </c>
      <c r="G1228">
        <v>31</v>
      </c>
      <c r="H1228">
        <v>0</v>
      </c>
      <c r="I1228">
        <v>2</v>
      </c>
      <c r="J1228">
        <v>4</v>
      </c>
      <c r="K1228">
        <v>0</v>
      </c>
      <c r="L1228">
        <v>0</v>
      </c>
      <c r="M1228">
        <v>0</v>
      </c>
      <c r="N1228">
        <v>0</v>
      </c>
    </row>
    <row r="1229" spans="1:14" x14ac:dyDescent="0.25">
      <c r="A1229" t="s">
        <v>5463</v>
      </c>
      <c r="B1229" t="s">
        <v>74</v>
      </c>
      <c r="C1229" t="s">
        <v>212</v>
      </c>
      <c r="D1229" t="s">
        <v>4236</v>
      </c>
      <c r="E1229">
        <v>44</v>
      </c>
      <c r="F1229">
        <v>6</v>
      </c>
      <c r="G1229">
        <v>36</v>
      </c>
      <c r="H1229">
        <v>0</v>
      </c>
      <c r="I1229">
        <v>2</v>
      </c>
      <c r="J1229">
        <v>0</v>
      </c>
      <c r="K1229">
        <v>0</v>
      </c>
      <c r="L1229">
        <v>0</v>
      </c>
      <c r="M1229">
        <v>0</v>
      </c>
      <c r="N1229">
        <v>0</v>
      </c>
    </row>
    <row r="1230" spans="1:14" x14ac:dyDescent="0.25">
      <c r="A1230" t="s">
        <v>5464</v>
      </c>
      <c r="B1230" t="s">
        <v>74</v>
      </c>
      <c r="C1230" t="s">
        <v>212</v>
      </c>
      <c r="D1230" t="s">
        <v>4238</v>
      </c>
      <c r="E1230">
        <v>4</v>
      </c>
      <c r="F1230">
        <v>0</v>
      </c>
      <c r="G1230">
        <v>4</v>
      </c>
      <c r="H1230">
        <v>0</v>
      </c>
      <c r="I1230">
        <v>0</v>
      </c>
      <c r="J1230">
        <v>40</v>
      </c>
      <c r="K1230">
        <v>0</v>
      </c>
      <c r="L1230">
        <v>0</v>
      </c>
      <c r="M1230">
        <v>0</v>
      </c>
      <c r="N1230">
        <v>0</v>
      </c>
    </row>
    <row r="1231" spans="1:14" x14ac:dyDescent="0.25">
      <c r="A1231" t="s">
        <v>5465</v>
      </c>
      <c r="B1231" t="s">
        <v>74</v>
      </c>
      <c r="C1231" t="s">
        <v>212</v>
      </c>
      <c r="D1231" t="s">
        <v>397</v>
      </c>
      <c r="E1231">
        <v>44</v>
      </c>
      <c r="F1231">
        <v>6</v>
      </c>
      <c r="G1231">
        <v>36</v>
      </c>
      <c r="H1231">
        <v>0</v>
      </c>
      <c r="I1231">
        <v>2</v>
      </c>
      <c r="J1231">
        <v>0</v>
      </c>
      <c r="K1231">
        <v>0</v>
      </c>
      <c r="L1231">
        <v>0</v>
      </c>
      <c r="M1231">
        <v>0</v>
      </c>
      <c r="N1231">
        <v>0</v>
      </c>
    </row>
    <row r="1232" spans="1:14" x14ac:dyDescent="0.25">
      <c r="A1232" t="s">
        <v>5466</v>
      </c>
      <c r="B1232" t="s">
        <v>74</v>
      </c>
      <c r="C1232" t="s">
        <v>212</v>
      </c>
      <c r="D1232" t="s">
        <v>398</v>
      </c>
      <c r="E1232">
        <v>40</v>
      </c>
      <c r="F1232">
        <v>7</v>
      </c>
      <c r="G1232">
        <v>31</v>
      </c>
      <c r="H1232">
        <v>0</v>
      </c>
      <c r="I1232">
        <v>2</v>
      </c>
      <c r="J1232">
        <v>4</v>
      </c>
      <c r="K1232">
        <v>0</v>
      </c>
      <c r="L1232">
        <v>0</v>
      </c>
      <c r="M1232">
        <v>0</v>
      </c>
      <c r="N1232">
        <v>0</v>
      </c>
    </row>
    <row r="1233" spans="1:14" x14ac:dyDescent="0.25">
      <c r="A1233" t="s">
        <v>5467</v>
      </c>
      <c r="B1233" t="s">
        <v>74</v>
      </c>
      <c r="C1233" t="s">
        <v>212</v>
      </c>
      <c r="D1233" t="s">
        <v>4242</v>
      </c>
      <c r="E1233">
        <v>4</v>
      </c>
      <c r="F1233">
        <v>1</v>
      </c>
      <c r="G1233">
        <v>3</v>
      </c>
      <c r="H1233">
        <v>0</v>
      </c>
      <c r="I1233">
        <v>0</v>
      </c>
      <c r="J1233">
        <v>40</v>
      </c>
      <c r="K1233">
        <v>0</v>
      </c>
      <c r="L1233">
        <v>0</v>
      </c>
      <c r="M1233">
        <v>0</v>
      </c>
      <c r="N1233">
        <v>0</v>
      </c>
    </row>
    <row r="1234" spans="1:14" x14ac:dyDescent="0.25">
      <c r="A1234" t="s">
        <v>5468</v>
      </c>
      <c r="B1234" t="s">
        <v>74</v>
      </c>
      <c r="C1234" t="s">
        <v>212</v>
      </c>
      <c r="D1234" t="s">
        <v>399</v>
      </c>
      <c r="E1234">
        <v>40</v>
      </c>
      <c r="F1234">
        <v>6</v>
      </c>
      <c r="G1234">
        <v>32</v>
      </c>
      <c r="H1234">
        <v>0</v>
      </c>
      <c r="I1234">
        <v>2</v>
      </c>
      <c r="J1234">
        <v>4</v>
      </c>
      <c r="K1234">
        <v>0</v>
      </c>
      <c r="L1234">
        <v>0</v>
      </c>
      <c r="M1234">
        <v>0</v>
      </c>
      <c r="N1234">
        <v>0</v>
      </c>
    </row>
    <row r="1235" spans="1:14" x14ac:dyDescent="0.25">
      <c r="A1235" t="s">
        <v>5469</v>
      </c>
      <c r="B1235" t="s">
        <v>74</v>
      </c>
      <c r="C1235" t="s">
        <v>212</v>
      </c>
      <c r="D1235" t="s">
        <v>4245</v>
      </c>
      <c r="E1235">
        <v>4</v>
      </c>
      <c r="F1235">
        <v>0</v>
      </c>
      <c r="G1235">
        <v>4</v>
      </c>
      <c r="H1235">
        <v>0</v>
      </c>
      <c r="I1235">
        <v>0</v>
      </c>
      <c r="J1235">
        <v>40</v>
      </c>
      <c r="K1235">
        <v>0</v>
      </c>
      <c r="L1235">
        <v>0</v>
      </c>
      <c r="M1235">
        <v>0</v>
      </c>
      <c r="N1235">
        <v>0</v>
      </c>
    </row>
    <row r="1236" spans="1:14" x14ac:dyDescent="0.25">
      <c r="A1236" t="s">
        <v>5470</v>
      </c>
      <c r="B1236" t="s">
        <v>74</v>
      </c>
      <c r="C1236" t="s">
        <v>212</v>
      </c>
      <c r="D1236" t="s">
        <v>394</v>
      </c>
      <c r="E1236">
        <v>0</v>
      </c>
      <c r="F1236">
        <v>0</v>
      </c>
      <c r="G1236">
        <v>0</v>
      </c>
      <c r="H1236">
        <v>0</v>
      </c>
      <c r="I1236">
        <v>0</v>
      </c>
      <c r="J1236">
        <v>0</v>
      </c>
      <c r="K1236">
        <v>32</v>
      </c>
      <c r="L1236">
        <v>31</v>
      </c>
      <c r="M1236">
        <v>1</v>
      </c>
      <c r="N1236">
        <v>0</v>
      </c>
    </row>
    <row r="1237" spans="1:14" x14ac:dyDescent="0.25">
      <c r="A1237" t="s">
        <v>5471</v>
      </c>
      <c r="B1237" t="s">
        <v>74</v>
      </c>
      <c r="C1237" t="s">
        <v>212</v>
      </c>
      <c r="D1237" t="s">
        <v>395</v>
      </c>
      <c r="E1237">
        <v>0</v>
      </c>
      <c r="F1237">
        <v>0</v>
      </c>
      <c r="G1237">
        <v>0</v>
      </c>
      <c r="H1237">
        <v>0</v>
      </c>
      <c r="I1237">
        <v>0</v>
      </c>
      <c r="J1237">
        <v>0</v>
      </c>
      <c r="K1237">
        <v>26</v>
      </c>
      <c r="L1237">
        <v>25</v>
      </c>
      <c r="M1237">
        <v>1</v>
      </c>
      <c r="N1237">
        <v>0</v>
      </c>
    </row>
    <row r="1238" spans="1:14" x14ac:dyDescent="0.25">
      <c r="A1238" t="s">
        <v>5472</v>
      </c>
      <c r="B1238" t="s">
        <v>74</v>
      </c>
      <c r="C1238" t="s">
        <v>213</v>
      </c>
      <c r="D1238" t="s">
        <v>396</v>
      </c>
      <c r="E1238">
        <v>26</v>
      </c>
      <c r="F1238">
        <v>5</v>
      </c>
      <c r="G1238">
        <v>20</v>
      </c>
      <c r="H1238">
        <v>1</v>
      </c>
      <c r="I1238">
        <v>0</v>
      </c>
      <c r="J1238">
        <v>1</v>
      </c>
      <c r="K1238">
        <v>0</v>
      </c>
      <c r="L1238">
        <v>0</v>
      </c>
      <c r="M1238">
        <v>0</v>
      </c>
      <c r="N1238">
        <v>0</v>
      </c>
    </row>
    <row r="1239" spans="1:14" x14ac:dyDescent="0.25">
      <c r="A1239" t="s">
        <v>5473</v>
      </c>
      <c r="B1239" t="s">
        <v>74</v>
      </c>
      <c r="C1239" t="s">
        <v>213</v>
      </c>
      <c r="D1239" t="s">
        <v>4236</v>
      </c>
      <c r="E1239">
        <v>27</v>
      </c>
      <c r="F1239">
        <v>3</v>
      </c>
      <c r="G1239">
        <v>23</v>
      </c>
      <c r="H1239">
        <v>1</v>
      </c>
      <c r="I1239">
        <v>0</v>
      </c>
      <c r="J1239">
        <v>0</v>
      </c>
      <c r="K1239">
        <v>0</v>
      </c>
      <c r="L1239">
        <v>0</v>
      </c>
      <c r="M1239">
        <v>0</v>
      </c>
      <c r="N1239">
        <v>0</v>
      </c>
    </row>
    <row r="1240" spans="1:14" x14ac:dyDescent="0.25">
      <c r="A1240" t="s">
        <v>5474</v>
      </c>
      <c r="B1240" t="s">
        <v>74</v>
      </c>
      <c r="C1240" t="s">
        <v>213</v>
      </c>
      <c r="D1240" t="s">
        <v>4238</v>
      </c>
      <c r="E1240">
        <v>1</v>
      </c>
      <c r="F1240">
        <v>0</v>
      </c>
      <c r="G1240">
        <v>1</v>
      </c>
      <c r="H1240">
        <v>0</v>
      </c>
      <c r="I1240">
        <v>0</v>
      </c>
      <c r="J1240">
        <v>26</v>
      </c>
      <c r="K1240">
        <v>0</v>
      </c>
      <c r="L1240">
        <v>0</v>
      </c>
      <c r="M1240">
        <v>0</v>
      </c>
      <c r="N1240">
        <v>0</v>
      </c>
    </row>
    <row r="1241" spans="1:14" x14ac:dyDescent="0.25">
      <c r="A1241" t="s">
        <v>5475</v>
      </c>
      <c r="B1241" t="s">
        <v>74</v>
      </c>
      <c r="C1241" t="s">
        <v>213</v>
      </c>
      <c r="D1241" t="s">
        <v>397</v>
      </c>
      <c r="E1241">
        <v>27</v>
      </c>
      <c r="F1241">
        <v>3</v>
      </c>
      <c r="G1241">
        <v>23</v>
      </c>
      <c r="H1241">
        <v>1</v>
      </c>
      <c r="I1241">
        <v>0</v>
      </c>
      <c r="J1241">
        <v>0</v>
      </c>
      <c r="K1241">
        <v>0</v>
      </c>
      <c r="L1241">
        <v>0</v>
      </c>
      <c r="M1241">
        <v>0</v>
      </c>
      <c r="N1241">
        <v>0</v>
      </c>
    </row>
    <row r="1242" spans="1:14" x14ac:dyDescent="0.25">
      <c r="A1242" t="s">
        <v>5476</v>
      </c>
      <c r="B1242" t="s">
        <v>74</v>
      </c>
      <c r="C1242" t="s">
        <v>213</v>
      </c>
      <c r="D1242" t="s">
        <v>398</v>
      </c>
      <c r="E1242">
        <v>26</v>
      </c>
      <c r="F1242">
        <v>4</v>
      </c>
      <c r="G1242">
        <v>21</v>
      </c>
      <c r="H1242">
        <v>1</v>
      </c>
      <c r="I1242">
        <v>0</v>
      </c>
      <c r="J1242">
        <v>1</v>
      </c>
      <c r="K1242">
        <v>0</v>
      </c>
      <c r="L1242">
        <v>0</v>
      </c>
      <c r="M1242">
        <v>0</v>
      </c>
      <c r="N1242">
        <v>0</v>
      </c>
    </row>
    <row r="1243" spans="1:14" x14ac:dyDescent="0.25">
      <c r="A1243" t="s">
        <v>5477</v>
      </c>
      <c r="B1243" t="s">
        <v>74</v>
      </c>
      <c r="C1243" t="s">
        <v>213</v>
      </c>
      <c r="D1243" t="s">
        <v>4242</v>
      </c>
      <c r="E1243">
        <v>1</v>
      </c>
      <c r="F1243">
        <v>1</v>
      </c>
      <c r="G1243">
        <v>0</v>
      </c>
      <c r="H1243">
        <v>0</v>
      </c>
      <c r="I1243">
        <v>0</v>
      </c>
      <c r="J1243">
        <v>26</v>
      </c>
      <c r="K1243">
        <v>0</v>
      </c>
      <c r="L1243">
        <v>0</v>
      </c>
      <c r="M1243">
        <v>0</v>
      </c>
      <c r="N1243">
        <v>0</v>
      </c>
    </row>
    <row r="1244" spans="1:14" x14ac:dyDescent="0.25">
      <c r="A1244" t="s">
        <v>5478</v>
      </c>
      <c r="B1244" t="s">
        <v>74</v>
      </c>
      <c r="C1244" t="s">
        <v>213</v>
      </c>
      <c r="D1244" t="s">
        <v>399</v>
      </c>
      <c r="E1244">
        <v>26</v>
      </c>
      <c r="F1244">
        <v>3</v>
      </c>
      <c r="G1244">
        <v>22</v>
      </c>
      <c r="H1244">
        <v>1</v>
      </c>
      <c r="I1244">
        <v>0</v>
      </c>
      <c r="J1244">
        <v>1</v>
      </c>
      <c r="K1244">
        <v>0</v>
      </c>
      <c r="L1244">
        <v>0</v>
      </c>
      <c r="M1244">
        <v>0</v>
      </c>
      <c r="N1244">
        <v>0</v>
      </c>
    </row>
    <row r="1245" spans="1:14" x14ac:dyDescent="0.25">
      <c r="A1245" t="s">
        <v>5479</v>
      </c>
      <c r="B1245" t="s">
        <v>74</v>
      </c>
      <c r="C1245" t="s">
        <v>213</v>
      </c>
      <c r="D1245" t="s">
        <v>4245</v>
      </c>
      <c r="E1245">
        <v>1</v>
      </c>
      <c r="F1245">
        <v>0</v>
      </c>
      <c r="G1245">
        <v>1</v>
      </c>
      <c r="H1245">
        <v>0</v>
      </c>
      <c r="I1245">
        <v>0</v>
      </c>
      <c r="J1245">
        <v>26</v>
      </c>
      <c r="K1245">
        <v>0</v>
      </c>
      <c r="L1245">
        <v>0</v>
      </c>
      <c r="M1245">
        <v>0</v>
      </c>
      <c r="N1245">
        <v>0</v>
      </c>
    </row>
    <row r="1246" spans="1:14" x14ac:dyDescent="0.25">
      <c r="A1246" t="s">
        <v>5480</v>
      </c>
      <c r="B1246" t="s">
        <v>74</v>
      </c>
      <c r="C1246" t="s">
        <v>213</v>
      </c>
      <c r="D1246" t="s">
        <v>394</v>
      </c>
      <c r="E1246">
        <v>0</v>
      </c>
      <c r="F1246">
        <v>0</v>
      </c>
      <c r="G1246">
        <v>0</v>
      </c>
      <c r="H1246">
        <v>0</v>
      </c>
      <c r="I1246">
        <v>0</v>
      </c>
      <c r="J1246">
        <v>0</v>
      </c>
      <c r="K1246">
        <v>21</v>
      </c>
      <c r="L1246">
        <v>21</v>
      </c>
      <c r="M1246">
        <v>0</v>
      </c>
      <c r="N1246">
        <v>0</v>
      </c>
    </row>
    <row r="1247" spans="1:14" x14ac:dyDescent="0.25">
      <c r="A1247" t="s">
        <v>5481</v>
      </c>
      <c r="B1247" t="s">
        <v>74</v>
      </c>
      <c r="C1247" t="s">
        <v>213</v>
      </c>
      <c r="D1247" t="s">
        <v>395</v>
      </c>
      <c r="E1247">
        <v>0</v>
      </c>
      <c r="F1247">
        <v>0</v>
      </c>
      <c r="G1247">
        <v>0</v>
      </c>
      <c r="H1247">
        <v>0</v>
      </c>
      <c r="I1247">
        <v>0</v>
      </c>
      <c r="J1247">
        <v>0</v>
      </c>
      <c r="K1247">
        <v>19</v>
      </c>
      <c r="L1247">
        <v>19</v>
      </c>
      <c r="M1247">
        <v>0</v>
      </c>
      <c r="N1247">
        <v>0</v>
      </c>
    </row>
    <row r="1248" spans="1:14" x14ac:dyDescent="0.25">
      <c r="A1248" t="s">
        <v>5482</v>
      </c>
      <c r="B1248" t="s">
        <v>74</v>
      </c>
      <c r="C1248" t="s">
        <v>214</v>
      </c>
      <c r="D1248" t="s">
        <v>396</v>
      </c>
      <c r="E1248">
        <v>69</v>
      </c>
      <c r="F1248">
        <v>8</v>
      </c>
      <c r="G1248">
        <v>61</v>
      </c>
      <c r="H1248">
        <v>0</v>
      </c>
      <c r="I1248">
        <v>0</v>
      </c>
      <c r="J1248">
        <v>2</v>
      </c>
      <c r="K1248">
        <v>0</v>
      </c>
      <c r="L1248">
        <v>0</v>
      </c>
      <c r="M1248">
        <v>0</v>
      </c>
      <c r="N1248">
        <v>0</v>
      </c>
    </row>
    <row r="1249" spans="1:14" x14ac:dyDescent="0.25">
      <c r="A1249" t="s">
        <v>5483</v>
      </c>
      <c r="B1249" t="s">
        <v>74</v>
      </c>
      <c r="C1249" t="s">
        <v>214</v>
      </c>
      <c r="D1249" t="s">
        <v>4236</v>
      </c>
      <c r="E1249">
        <v>71</v>
      </c>
      <c r="F1249">
        <v>6</v>
      </c>
      <c r="G1249">
        <v>65</v>
      </c>
      <c r="H1249">
        <v>0</v>
      </c>
      <c r="I1249">
        <v>0</v>
      </c>
      <c r="J1249">
        <v>0</v>
      </c>
      <c r="K1249">
        <v>0</v>
      </c>
      <c r="L1249">
        <v>0</v>
      </c>
      <c r="M1249">
        <v>0</v>
      </c>
      <c r="N1249">
        <v>0</v>
      </c>
    </row>
    <row r="1250" spans="1:14" x14ac:dyDescent="0.25">
      <c r="A1250" t="s">
        <v>5484</v>
      </c>
      <c r="B1250" t="s">
        <v>74</v>
      </c>
      <c r="C1250" t="s">
        <v>214</v>
      </c>
      <c r="D1250" t="s">
        <v>4238</v>
      </c>
      <c r="E1250">
        <v>1</v>
      </c>
      <c r="F1250">
        <v>0</v>
      </c>
      <c r="G1250">
        <v>1</v>
      </c>
      <c r="H1250">
        <v>0</v>
      </c>
      <c r="I1250">
        <v>0</v>
      </c>
      <c r="J1250">
        <v>70</v>
      </c>
      <c r="K1250">
        <v>0</v>
      </c>
      <c r="L1250">
        <v>0</v>
      </c>
      <c r="M1250">
        <v>0</v>
      </c>
      <c r="N1250">
        <v>0</v>
      </c>
    </row>
    <row r="1251" spans="1:14" x14ac:dyDescent="0.25">
      <c r="A1251" t="s">
        <v>5485</v>
      </c>
      <c r="B1251" t="s">
        <v>74</v>
      </c>
      <c r="C1251" t="s">
        <v>214</v>
      </c>
      <c r="D1251" t="s">
        <v>397</v>
      </c>
      <c r="E1251">
        <v>71</v>
      </c>
      <c r="F1251">
        <v>6</v>
      </c>
      <c r="G1251">
        <v>65</v>
      </c>
      <c r="H1251">
        <v>0</v>
      </c>
      <c r="I1251">
        <v>0</v>
      </c>
      <c r="J1251">
        <v>0</v>
      </c>
      <c r="K1251">
        <v>0</v>
      </c>
      <c r="L1251">
        <v>0</v>
      </c>
      <c r="M1251">
        <v>0</v>
      </c>
      <c r="N1251">
        <v>0</v>
      </c>
    </row>
    <row r="1252" spans="1:14" x14ac:dyDescent="0.25">
      <c r="A1252" t="s">
        <v>5486</v>
      </c>
      <c r="B1252" t="s">
        <v>74</v>
      </c>
      <c r="C1252" t="s">
        <v>214</v>
      </c>
      <c r="D1252" t="s">
        <v>398</v>
      </c>
      <c r="E1252">
        <v>69</v>
      </c>
      <c r="F1252">
        <v>7</v>
      </c>
      <c r="G1252">
        <v>62</v>
      </c>
      <c r="H1252">
        <v>0</v>
      </c>
      <c r="I1252">
        <v>0</v>
      </c>
      <c r="J1252">
        <v>2</v>
      </c>
      <c r="K1252">
        <v>0</v>
      </c>
      <c r="L1252">
        <v>0</v>
      </c>
      <c r="M1252">
        <v>0</v>
      </c>
      <c r="N1252">
        <v>0</v>
      </c>
    </row>
    <row r="1253" spans="1:14" x14ac:dyDescent="0.25">
      <c r="A1253" t="s">
        <v>5487</v>
      </c>
      <c r="B1253" t="s">
        <v>74</v>
      </c>
      <c r="C1253" t="s">
        <v>214</v>
      </c>
      <c r="D1253" t="s">
        <v>4242</v>
      </c>
      <c r="E1253">
        <v>2</v>
      </c>
      <c r="F1253">
        <v>0</v>
      </c>
      <c r="G1253">
        <v>2</v>
      </c>
      <c r="H1253">
        <v>0</v>
      </c>
      <c r="I1253">
        <v>0</v>
      </c>
      <c r="J1253">
        <v>69</v>
      </c>
      <c r="K1253">
        <v>0</v>
      </c>
      <c r="L1253">
        <v>0</v>
      </c>
      <c r="M1253">
        <v>0</v>
      </c>
      <c r="N1253">
        <v>0</v>
      </c>
    </row>
    <row r="1254" spans="1:14" x14ac:dyDescent="0.25">
      <c r="A1254" t="s">
        <v>5488</v>
      </c>
      <c r="B1254" t="s">
        <v>74</v>
      </c>
      <c r="C1254" t="s">
        <v>214</v>
      </c>
      <c r="D1254" t="s">
        <v>399</v>
      </c>
      <c r="E1254">
        <v>69</v>
      </c>
      <c r="F1254">
        <v>7</v>
      </c>
      <c r="G1254">
        <v>62</v>
      </c>
      <c r="H1254">
        <v>0</v>
      </c>
      <c r="I1254">
        <v>0</v>
      </c>
      <c r="J1254">
        <v>2</v>
      </c>
      <c r="K1254">
        <v>0</v>
      </c>
      <c r="L1254">
        <v>0</v>
      </c>
      <c r="M1254">
        <v>0</v>
      </c>
      <c r="N1254">
        <v>0</v>
      </c>
    </row>
    <row r="1255" spans="1:14" x14ac:dyDescent="0.25">
      <c r="A1255" t="s">
        <v>5489</v>
      </c>
      <c r="B1255" t="s">
        <v>74</v>
      </c>
      <c r="C1255" t="s">
        <v>214</v>
      </c>
      <c r="D1255" t="s">
        <v>4245</v>
      </c>
      <c r="E1255">
        <v>1</v>
      </c>
      <c r="F1255">
        <v>0</v>
      </c>
      <c r="G1255">
        <v>1</v>
      </c>
      <c r="H1255">
        <v>0</v>
      </c>
      <c r="I1255">
        <v>0</v>
      </c>
      <c r="J1255">
        <v>70</v>
      </c>
      <c r="K1255">
        <v>0</v>
      </c>
      <c r="L1255">
        <v>0</v>
      </c>
      <c r="M1255">
        <v>0</v>
      </c>
      <c r="N1255">
        <v>0</v>
      </c>
    </row>
    <row r="1256" spans="1:14" x14ac:dyDescent="0.25">
      <c r="A1256" t="s">
        <v>5490</v>
      </c>
      <c r="B1256" t="s">
        <v>74</v>
      </c>
      <c r="C1256" t="s">
        <v>214</v>
      </c>
      <c r="D1256" t="s">
        <v>394</v>
      </c>
      <c r="E1256">
        <v>0</v>
      </c>
      <c r="F1256">
        <v>0</v>
      </c>
      <c r="G1256">
        <v>0</v>
      </c>
      <c r="H1256">
        <v>0</v>
      </c>
      <c r="I1256">
        <v>0</v>
      </c>
      <c r="J1256">
        <v>0</v>
      </c>
      <c r="K1256">
        <v>47</v>
      </c>
      <c r="L1256">
        <v>47</v>
      </c>
      <c r="M1256">
        <v>0</v>
      </c>
      <c r="N1256">
        <v>0</v>
      </c>
    </row>
    <row r="1257" spans="1:14" x14ac:dyDescent="0.25">
      <c r="A1257" t="s">
        <v>5491</v>
      </c>
      <c r="B1257" t="s">
        <v>74</v>
      </c>
      <c r="C1257" t="s">
        <v>214</v>
      </c>
      <c r="D1257" t="s">
        <v>395</v>
      </c>
      <c r="E1257">
        <v>0</v>
      </c>
      <c r="F1257">
        <v>0</v>
      </c>
      <c r="G1257">
        <v>0</v>
      </c>
      <c r="H1257">
        <v>0</v>
      </c>
      <c r="I1257">
        <v>0</v>
      </c>
      <c r="J1257">
        <v>0</v>
      </c>
      <c r="K1257">
        <v>28</v>
      </c>
      <c r="L1257">
        <v>28</v>
      </c>
      <c r="M1257">
        <v>0</v>
      </c>
      <c r="N1257">
        <v>0</v>
      </c>
    </row>
    <row r="1258" spans="1:14" x14ac:dyDescent="0.25">
      <c r="A1258" t="s">
        <v>5492</v>
      </c>
      <c r="B1258" t="s">
        <v>74</v>
      </c>
      <c r="C1258" t="s">
        <v>215</v>
      </c>
      <c r="D1258" t="s">
        <v>396</v>
      </c>
      <c r="E1258">
        <v>72</v>
      </c>
      <c r="F1258">
        <v>22</v>
      </c>
      <c r="G1258">
        <v>49</v>
      </c>
      <c r="H1258">
        <v>1</v>
      </c>
      <c r="I1258">
        <v>0</v>
      </c>
      <c r="J1258">
        <v>0</v>
      </c>
      <c r="K1258">
        <v>0</v>
      </c>
      <c r="L1258">
        <v>0</v>
      </c>
      <c r="M1258">
        <v>0</v>
      </c>
      <c r="N1258">
        <v>0</v>
      </c>
    </row>
    <row r="1259" spans="1:14" x14ac:dyDescent="0.25">
      <c r="A1259" t="s">
        <v>5493</v>
      </c>
      <c r="B1259" t="s">
        <v>74</v>
      </c>
      <c r="C1259" t="s">
        <v>215</v>
      </c>
      <c r="D1259" t="s">
        <v>4236</v>
      </c>
      <c r="E1259">
        <v>72</v>
      </c>
      <c r="F1259">
        <v>19</v>
      </c>
      <c r="G1259">
        <v>51</v>
      </c>
      <c r="H1259">
        <v>2</v>
      </c>
      <c r="I1259">
        <v>0</v>
      </c>
      <c r="J1259">
        <v>0</v>
      </c>
      <c r="K1259">
        <v>0</v>
      </c>
      <c r="L1259">
        <v>0</v>
      </c>
      <c r="M1259">
        <v>0</v>
      </c>
      <c r="N1259">
        <v>0</v>
      </c>
    </row>
    <row r="1260" spans="1:14" x14ac:dyDescent="0.25">
      <c r="A1260" t="s">
        <v>5494</v>
      </c>
      <c r="B1260" t="s">
        <v>74</v>
      </c>
      <c r="C1260" t="s">
        <v>215</v>
      </c>
      <c r="D1260" t="s">
        <v>4238</v>
      </c>
      <c r="E1260">
        <v>0</v>
      </c>
      <c r="F1260">
        <v>0</v>
      </c>
      <c r="G1260">
        <v>0</v>
      </c>
      <c r="H1260">
        <v>0</v>
      </c>
      <c r="I1260">
        <v>0</v>
      </c>
      <c r="J1260">
        <v>72</v>
      </c>
      <c r="K1260">
        <v>0</v>
      </c>
      <c r="L1260">
        <v>0</v>
      </c>
      <c r="M1260">
        <v>0</v>
      </c>
      <c r="N1260">
        <v>0</v>
      </c>
    </row>
    <row r="1261" spans="1:14" x14ac:dyDescent="0.25">
      <c r="A1261" t="s">
        <v>5495</v>
      </c>
      <c r="B1261" t="s">
        <v>74</v>
      </c>
      <c r="C1261" t="s">
        <v>215</v>
      </c>
      <c r="D1261" t="s">
        <v>397</v>
      </c>
      <c r="E1261">
        <v>72</v>
      </c>
      <c r="F1261">
        <v>19</v>
      </c>
      <c r="G1261">
        <v>51</v>
      </c>
      <c r="H1261">
        <v>2</v>
      </c>
      <c r="I1261">
        <v>0</v>
      </c>
      <c r="J1261">
        <v>0</v>
      </c>
      <c r="K1261">
        <v>0</v>
      </c>
      <c r="L1261">
        <v>0</v>
      </c>
      <c r="M1261">
        <v>0</v>
      </c>
      <c r="N1261">
        <v>0</v>
      </c>
    </row>
    <row r="1262" spans="1:14" x14ac:dyDescent="0.25">
      <c r="A1262" t="s">
        <v>5496</v>
      </c>
      <c r="B1262" t="s">
        <v>74</v>
      </c>
      <c r="C1262" t="s">
        <v>215</v>
      </c>
      <c r="D1262" t="s">
        <v>398</v>
      </c>
      <c r="E1262">
        <v>72</v>
      </c>
      <c r="F1262">
        <v>20</v>
      </c>
      <c r="G1262">
        <v>50</v>
      </c>
      <c r="H1262">
        <v>2</v>
      </c>
      <c r="I1262">
        <v>0</v>
      </c>
      <c r="J1262">
        <v>0</v>
      </c>
      <c r="K1262">
        <v>0</v>
      </c>
      <c r="L1262">
        <v>0</v>
      </c>
      <c r="M1262">
        <v>0</v>
      </c>
      <c r="N1262">
        <v>0</v>
      </c>
    </row>
    <row r="1263" spans="1:14" x14ac:dyDescent="0.25">
      <c r="A1263" t="s">
        <v>5497</v>
      </c>
      <c r="B1263" t="s">
        <v>74</v>
      </c>
      <c r="C1263" t="s">
        <v>215</v>
      </c>
      <c r="D1263" t="s">
        <v>4242</v>
      </c>
      <c r="E1263">
        <v>0</v>
      </c>
      <c r="F1263">
        <v>0</v>
      </c>
      <c r="G1263">
        <v>0</v>
      </c>
      <c r="H1263">
        <v>0</v>
      </c>
      <c r="I1263">
        <v>0</v>
      </c>
      <c r="J1263">
        <v>72</v>
      </c>
      <c r="K1263">
        <v>0</v>
      </c>
      <c r="L1263">
        <v>0</v>
      </c>
      <c r="M1263">
        <v>0</v>
      </c>
      <c r="N1263">
        <v>0</v>
      </c>
    </row>
    <row r="1264" spans="1:14" x14ac:dyDescent="0.25">
      <c r="A1264" t="s">
        <v>5498</v>
      </c>
      <c r="B1264" t="s">
        <v>74</v>
      </c>
      <c r="C1264" t="s">
        <v>215</v>
      </c>
      <c r="D1264" t="s">
        <v>399</v>
      </c>
      <c r="E1264">
        <v>72</v>
      </c>
      <c r="F1264">
        <v>19</v>
      </c>
      <c r="G1264">
        <v>51</v>
      </c>
      <c r="H1264">
        <v>2</v>
      </c>
      <c r="I1264">
        <v>0</v>
      </c>
      <c r="J1264">
        <v>0</v>
      </c>
      <c r="K1264">
        <v>0</v>
      </c>
      <c r="L1264">
        <v>0</v>
      </c>
      <c r="M1264">
        <v>0</v>
      </c>
      <c r="N1264">
        <v>0</v>
      </c>
    </row>
    <row r="1265" spans="1:14" x14ac:dyDescent="0.25">
      <c r="A1265" t="s">
        <v>5499</v>
      </c>
      <c r="B1265" t="s">
        <v>74</v>
      </c>
      <c r="C1265" t="s">
        <v>215</v>
      </c>
      <c r="D1265" t="s">
        <v>4245</v>
      </c>
      <c r="E1265">
        <v>0</v>
      </c>
      <c r="F1265">
        <v>0</v>
      </c>
      <c r="G1265">
        <v>0</v>
      </c>
      <c r="H1265">
        <v>0</v>
      </c>
      <c r="I1265">
        <v>0</v>
      </c>
      <c r="J1265">
        <v>72</v>
      </c>
      <c r="K1265">
        <v>0</v>
      </c>
      <c r="L1265">
        <v>0</v>
      </c>
      <c r="M1265">
        <v>0</v>
      </c>
      <c r="N1265">
        <v>0</v>
      </c>
    </row>
    <row r="1266" spans="1:14" x14ac:dyDescent="0.25">
      <c r="A1266" t="s">
        <v>5500</v>
      </c>
      <c r="B1266" t="s">
        <v>74</v>
      </c>
      <c r="C1266" t="s">
        <v>215</v>
      </c>
      <c r="D1266" t="s">
        <v>394</v>
      </c>
      <c r="E1266">
        <v>0</v>
      </c>
      <c r="F1266">
        <v>0</v>
      </c>
      <c r="G1266">
        <v>0</v>
      </c>
      <c r="H1266">
        <v>0</v>
      </c>
      <c r="I1266">
        <v>0</v>
      </c>
      <c r="J1266">
        <v>0</v>
      </c>
      <c r="K1266">
        <v>49</v>
      </c>
      <c r="L1266">
        <v>49</v>
      </c>
      <c r="M1266">
        <v>0</v>
      </c>
      <c r="N1266">
        <v>0</v>
      </c>
    </row>
    <row r="1267" spans="1:14" x14ac:dyDescent="0.25">
      <c r="A1267" t="s">
        <v>5501</v>
      </c>
      <c r="B1267" t="s">
        <v>74</v>
      </c>
      <c r="C1267" t="s">
        <v>215</v>
      </c>
      <c r="D1267" t="s">
        <v>395</v>
      </c>
      <c r="E1267">
        <v>0</v>
      </c>
      <c r="F1267">
        <v>0</v>
      </c>
      <c r="G1267">
        <v>0</v>
      </c>
      <c r="H1267">
        <v>0</v>
      </c>
      <c r="I1267">
        <v>0</v>
      </c>
      <c r="J1267">
        <v>0</v>
      </c>
      <c r="K1267">
        <v>35</v>
      </c>
      <c r="L1267">
        <v>35</v>
      </c>
      <c r="M1267">
        <v>0</v>
      </c>
      <c r="N1267">
        <v>0</v>
      </c>
    </row>
    <row r="1268" spans="1:14" x14ac:dyDescent="0.25">
      <c r="A1268" t="s">
        <v>5502</v>
      </c>
      <c r="B1268" t="s">
        <v>74</v>
      </c>
      <c r="C1268" t="s">
        <v>216</v>
      </c>
      <c r="D1268" t="s">
        <v>396</v>
      </c>
      <c r="E1268">
        <v>58</v>
      </c>
      <c r="F1268">
        <v>12</v>
      </c>
      <c r="G1268">
        <v>45</v>
      </c>
      <c r="H1268">
        <v>1</v>
      </c>
      <c r="I1268">
        <v>0</v>
      </c>
      <c r="J1268">
        <v>1</v>
      </c>
      <c r="K1268">
        <v>0</v>
      </c>
      <c r="L1268">
        <v>0</v>
      </c>
      <c r="M1268">
        <v>0</v>
      </c>
      <c r="N1268">
        <v>0</v>
      </c>
    </row>
    <row r="1269" spans="1:14" x14ac:dyDescent="0.25">
      <c r="A1269" t="s">
        <v>5503</v>
      </c>
      <c r="B1269" t="s">
        <v>74</v>
      </c>
      <c r="C1269" t="s">
        <v>216</v>
      </c>
      <c r="D1269" t="s">
        <v>4236</v>
      </c>
      <c r="E1269">
        <v>59</v>
      </c>
      <c r="F1269">
        <v>12</v>
      </c>
      <c r="G1269">
        <v>46</v>
      </c>
      <c r="H1269">
        <v>1</v>
      </c>
      <c r="I1269">
        <v>0</v>
      </c>
      <c r="J1269">
        <v>0</v>
      </c>
      <c r="K1269">
        <v>0</v>
      </c>
      <c r="L1269">
        <v>0</v>
      </c>
      <c r="M1269">
        <v>0</v>
      </c>
      <c r="N1269">
        <v>0</v>
      </c>
    </row>
    <row r="1270" spans="1:14" x14ac:dyDescent="0.25">
      <c r="A1270" t="s">
        <v>5504</v>
      </c>
      <c r="B1270" t="s">
        <v>74</v>
      </c>
      <c r="C1270" t="s">
        <v>216</v>
      </c>
      <c r="D1270" t="s">
        <v>4238</v>
      </c>
      <c r="E1270">
        <v>1</v>
      </c>
      <c r="F1270">
        <v>0</v>
      </c>
      <c r="G1270">
        <v>1</v>
      </c>
      <c r="H1270">
        <v>0</v>
      </c>
      <c r="I1270">
        <v>0</v>
      </c>
      <c r="J1270">
        <v>58</v>
      </c>
      <c r="K1270">
        <v>0</v>
      </c>
      <c r="L1270">
        <v>0</v>
      </c>
      <c r="M1270">
        <v>0</v>
      </c>
      <c r="N1270">
        <v>0</v>
      </c>
    </row>
    <row r="1271" spans="1:14" x14ac:dyDescent="0.25">
      <c r="A1271" t="s">
        <v>5505</v>
      </c>
      <c r="B1271" t="s">
        <v>74</v>
      </c>
      <c r="C1271" t="s">
        <v>216</v>
      </c>
      <c r="D1271" t="s">
        <v>397</v>
      </c>
      <c r="E1271">
        <v>59</v>
      </c>
      <c r="F1271">
        <v>12</v>
      </c>
      <c r="G1271">
        <v>46</v>
      </c>
      <c r="H1271">
        <v>1</v>
      </c>
      <c r="I1271">
        <v>0</v>
      </c>
      <c r="J1271">
        <v>0</v>
      </c>
      <c r="K1271">
        <v>0</v>
      </c>
      <c r="L1271">
        <v>0</v>
      </c>
      <c r="M1271">
        <v>0</v>
      </c>
      <c r="N1271">
        <v>0</v>
      </c>
    </row>
    <row r="1272" spans="1:14" x14ac:dyDescent="0.25">
      <c r="A1272" t="s">
        <v>5506</v>
      </c>
      <c r="B1272" t="s">
        <v>74</v>
      </c>
      <c r="C1272" t="s">
        <v>216</v>
      </c>
      <c r="D1272" t="s">
        <v>398</v>
      </c>
      <c r="E1272">
        <v>58</v>
      </c>
      <c r="F1272">
        <v>12</v>
      </c>
      <c r="G1272">
        <v>45</v>
      </c>
      <c r="H1272">
        <v>1</v>
      </c>
      <c r="I1272">
        <v>0</v>
      </c>
      <c r="J1272">
        <v>1</v>
      </c>
      <c r="K1272">
        <v>0</v>
      </c>
      <c r="L1272">
        <v>0</v>
      </c>
      <c r="M1272">
        <v>0</v>
      </c>
      <c r="N1272">
        <v>0</v>
      </c>
    </row>
    <row r="1273" spans="1:14" x14ac:dyDescent="0.25">
      <c r="A1273" t="s">
        <v>5507</v>
      </c>
      <c r="B1273" t="s">
        <v>74</v>
      </c>
      <c r="C1273" t="s">
        <v>216</v>
      </c>
      <c r="D1273" t="s">
        <v>4242</v>
      </c>
      <c r="E1273">
        <v>1</v>
      </c>
      <c r="F1273">
        <v>0</v>
      </c>
      <c r="G1273">
        <v>1</v>
      </c>
      <c r="H1273">
        <v>0</v>
      </c>
      <c r="I1273">
        <v>0</v>
      </c>
      <c r="J1273">
        <v>58</v>
      </c>
      <c r="K1273">
        <v>0</v>
      </c>
      <c r="L1273">
        <v>0</v>
      </c>
      <c r="M1273">
        <v>0</v>
      </c>
      <c r="N1273">
        <v>0</v>
      </c>
    </row>
    <row r="1274" spans="1:14" x14ac:dyDescent="0.25">
      <c r="A1274" t="s">
        <v>5508</v>
      </c>
      <c r="B1274" t="s">
        <v>74</v>
      </c>
      <c r="C1274" t="s">
        <v>216</v>
      </c>
      <c r="D1274" t="s">
        <v>399</v>
      </c>
      <c r="E1274">
        <v>58</v>
      </c>
      <c r="F1274">
        <v>12</v>
      </c>
      <c r="G1274">
        <v>45</v>
      </c>
      <c r="H1274">
        <v>1</v>
      </c>
      <c r="I1274">
        <v>0</v>
      </c>
      <c r="J1274">
        <v>1</v>
      </c>
      <c r="K1274">
        <v>0</v>
      </c>
      <c r="L1274">
        <v>0</v>
      </c>
      <c r="M1274">
        <v>0</v>
      </c>
      <c r="N1274">
        <v>0</v>
      </c>
    </row>
    <row r="1275" spans="1:14" x14ac:dyDescent="0.25">
      <c r="A1275" t="s">
        <v>5509</v>
      </c>
      <c r="B1275" t="s">
        <v>74</v>
      </c>
      <c r="C1275" t="s">
        <v>216</v>
      </c>
      <c r="D1275" t="s">
        <v>4245</v>
      </c>
      <c r="E1275">
        <v>1</v>
      </c>
      <c r="F1275">
        <v>0</v>
      </c>
      <c r="G1275">
        <v>1</v>
      </c>
      <c r="H1275">
        <v>0</v>
      </c>
      <c r="I1275">
        <v>0</v>
      </c>
      <c r="J1275">
        <v>58</v>
      </c>
      <c r="K1275">
        <v>0</v>
      </c>
      <c r="L1275">
        <v>0</v>
      </c>
      <c r="M1275">
        <v>0</v>
      </c>
      <c r="N1275">
        <v>0</v>
      </c>
    </row>
    <row r="1276" spans="1:14" x14ac:dyDescent="0.25">
      <c r="A1276" t="s">
        <v>5510</v>
      </c>
      <c r="B1276" t="s">
        <v>74</v>
      </c>
      <c r="C1276" t="s">
        <v>216</v>
      </c>
      <c r="D1276" t="s">
        <v>394</v>
      </c>
      <c r="E1276">
        <v>0</v>
      </c>
      <c r="F1276">
        <v>0</v>
      </c>
      <c r="G1276">
        <v>0</v>
      </c>
      <c r="H1276">
        <v>0</v>
      </c>
      <c r="I1276">
        <v>0</v>
      </c>
      <c r="J1276">
        <v>0</v>
      </c>
      <c r="K1276">
        <v>47</v>
      </c>
      <c r="L1276">
        <v>47</v>
      </c>
      <c r="M1276">
        <v>0</v>
      </c>
      <c r="N1276">
        <v>0</v>
      </c>
    </row>
    <row r="1277" spans="1:14" x14ac:dyDescent="0.25">
      <c r="A1277" t="s">
        <v>5511</v>
      </c>
      <c r="B1277" t="s">
        <v>74</v>
      </c>
      <c r="C1277" t="s">
        <v>216</v>
      </c>
      <c r="D1277" t="s">
        <v>395</v>
      </c>
      <c r="E1277">
        <v>0</v>
      </c>
      <c r="F1277">
        <v>0</v>
      </c>
      <c r="G1277">
        <v>0</v>
      </c>
      <c r="H1277">
        <v>0</v>
      </c>
      <c r="I1277">
        <v>0</v>
      </c>
      <c r="J1277">
        <v>0</v>
      </c>
      <c r="K1277">
        <v>41</v>
      </c>
      <c r="L1277">
        <v>41</v>
      </c>
      <c r="M1277">
        <v>0</v>
      </c>
      <c r="N1277">
        <v>0</v>
      </c>
    </row>
    <row r="1278" spans="1:14" x14ac:dyDescent="0.25">
      <c r="A1278" t="s">
        <v>5512</v>
      </c>
      <c r="B1278" t="s">
        <v>74</v>
      </c>
      <c r="C1278" t="s">
        <v>217</v>
      </c>
      <c r="D1278" t="s">
        <v>396</v>
      </c>
      <c r="E1278">
        <v>37</v>
      </c>
      <c r="F1278">
        <v>7</v>
      </c>
      <c r="G1278">
        <v>29</v>
      </c>
      <c r="H1278">
        <v>0</v>
      </c>
      <c r="I1278">
        <v>1</v>
      </c>
      <c r="J1278">
        <v>1</v>
      </c>
      <c r="K1278">
        <v>0</v>
      </c>
      <c r="L1278">
        <v>0</v>
      </c>
      <c r="M1278">
        <v>0</v>
      </c>
      <c r="N1278">
        <v>0</v>
      </c>
    </row>
    <row r="1279" spans="1:14" x14ac:dyDescent="0.25">
      <c r="A1279" t="s">
        <v>5513</v>
      </c>
      <c r="B1279" t="s">
        <v>74</v>
      </c>
      <c r="C1279" t="s">
        <v>217</v>
      </c>
      <c r="D1279" t="s">
        <v>4236</v>
      </c>
      <c r="E1279">
        <v>38</v>
      </c>
      <c r="F1279">
        <v>7</v>
      </c>
      <c r="G1279">
        <v>30</v>
      </c>
      <c r="H1279">
        <v>0</v>
      </c>
      <c r="I1279">
        <v>1</v>
      </c>
      <c r="J1279">
        <v>0</v>
      </c>
      <c r="K1279">
        <v>0</v>
      </c>
      <c r="L1279">
        <v>0</v>
      </c>
      <c r="M1279">
        <v>0</v>
      </c>
      <c r="N1279">
        <v>0</v>
      </c>
    </row>
    <row r="1280" spans="1:14" x14ac:dyDescent="0.25">
      <c r="A1280" t="s">
        <v>5514</v>
      </c>
      <c r="B1280" t="s">
        <v>74</v>
      </c>
      <c r="C1280" t="s">
        <v>217</v>
      </c>
      <c r="D1280" t="s">
        <v>4238</v>
      </c>
      <c r="E1280">
        <v>1</v>
      </c>
      <c r="F1280">
        <v>0</v>
      </c>
      <c r="G1280">
        <v>1</v>
      </c>
      <c r="H1280">
        <v>0</v>
      </c>
      <c r="I1280">
        <v>0</v>
      </c>
      <c r="J1280">
        <v>37</v>
      </c>
      <c r="K1280">
        <v>0</v>
      </c>
      <c r="L1280">
        <v>0</v>
      </c>
      <c r="M1280">
        <v>0</v>
      </c>
      <c r="N1280">
        <v>0</v>
      </c>
    </row>
    <row r="1281" spans="1:14" x14ac:dyDescent="0.25">
      <c r="A1281" t="s">
        <v>5515</v>
      </c>
      <c r="B1281" t="s">
        <v>74</v>
      </c>
      <c r="C1281" t="s">
        <v>217</v>
      </c>
      <c r="D1281" t="s">
        <v>397</v>
      </c>
      <c r="E1281">
        <v>38</v>
      </c>
      <c r="F1281">
        <v>7</v>
      </c>
      <c r="G1281">
        <v>30</v>
      </c>
      <c r="H1281">
        <v>0</v>
      </c>
      <c r="I1281">
        <v>1</v>
      </c>
      <c r="J1281">
        <v>0</v>
      </c>
      <c r="K1281">
        <v>0</v>
      </c>
      <c r="L1281">
        <v>0</v>
      </c>
      <c r="M1281">
        <v>0</v>
      </c>
      <c r="N1281">
        <v>0</v>
      </c>
    </row>
    <row r="1282" spans="1:14" x14ac:dyDescent="0.25">
      <c r="A1282" t="s">
        <v>5516</v>
      </c>
      <c r="B1282" t="s">
        <v>74</v>
      </c>
      <c r="C1282" t="s">
        <v>217</v>
      </c>
      <c r="D1282" t="s">
        <v>398</v>
      </c>
      <c r="E1282">
        <v>37</v>
      </c>
      <c r="F1282">
        <v>7</v>
      </c>
      <c r="G1282">
        <v>29</v>
      </c>
      <c r="H1282">
        <v>0</v>
      </c>
      <c r="I1282">
        <v>1</v>
      </c>
      <c r="J1282">
        <v>1</v>
      </c>
      <c r="K1282">
        <v>0</v>
      </c>
      <c r="L1282">
        <v>0</v>
      </c>
      <c r="M1282">
        <v>0</v>
      </c>
      <c r="N1282">
        <v>0</v>
      </c>
    </row>
    <row r="1283" spans="1:14" x14ac:dyDescent="0.25">
      <c r="A1283" t="s">
        <v>5517</v>
      </c>
      <c r="B1283" t="s">
        <v>74</v>
      </c>
      <c r="C1283" t="s">
        <v>217</v>
      </c>
      <c r="D1283" t="s">
        <v>4242</v>
      </c>
      <c r="E1283">
        <v>1</v>
      </c>
      <c r="F1283">
        <v>0</v>
      </c>
      <c r="G1283">
        <v>1</v>
      </c>
      <c r="H1283">
        <v>0</v>
      </c>
      <c r="I1283">
        <v>0</v>
      </c>
      <c r="J1283">
        <v>37</v>
      </c>
      <c r="K1283">
        <v>0</v>
      </c>
      <c r="L1283">
        <v>0</v>
      </c>
      <c r="M1283">
        <v>0</v>
      </c>
      <c r="N1283">
        <v>0</v>
      </c>
    </row>
    <row r="1284" spans="1:14" x14ac:dyDescent="0.25">
      <c r="A1284" t="s">
        <v>5518</v>
      </c>
      <c r="B1284" t="s">
        <v>74</v>
      </c>
      <c r="C1284" t="s">
        <v>217</v>
      </c>
      <c r="D1284" t="s">
        <v>399</v>
      </c>
      <c r="E1284">
        <v>37</v>
      </c>
      <c r="F1284">
        <v>7</v>
      </c>
      <c r="G1284">
        <v>29</v>
      </c>
      <c r="H1284">
        <v>0</v>
      </c>
      <c r="I1284">
        <v>1</v>
      </c>
      <c r="J1284">
        <v>1</v>
      </c>
      <c r="K1284">
        <v>0</v>
      </c>
      <c r="L1284">
        <v>0</v>
      </c>
      <c r="M1284">
        <v>0</v>
      </c>
      <c r="N1284">
        <v>0</v>
      </c>
    </row>
    <row r="1285" spans="1:14" x14ac:dyDescent="0.25">
      <c r="A1285" t="s">
        <v>5519</v>
      </c>
      <c r="B1285" t="s">
        <v>74</v>
      </c>
      <c r="C1285" t="s">
        <v>217</v>
      </c>
      <c r="D1285" t="s">
        <v>4245</v>
      </c>
      <c r="E1285">
        <v>1</v>
      </c>
      <c r="F1285">
        <v>0</v>
      </c>
      <c r="G1285">
        <v>1</v>
      </c>
      <c r="H1285">
        <v>0</v>
      </c>
      <c r="I1285">
        <v>0</v>
      </c>
      <c r="J1285">
        <v>37</v>
      </c>
      <c r="K1285">
        <v>0</v>
      </c>
      <c r="L1285">
        <v>0</v>
      </c>
      <c r="M1285">
        <v>0</v>
      </c>
      <c r="N1285">
        <v>0</v>
      </c>
    </row>
    <row r="1286" spans="1:14" x14ac:dyDescent="0.25">
      <c r="A1286" t="s">
        <v>5520</v>
      </c>
      <c r="B1286" t="s">
        <v>74</v>
      </c>
      <c r="C1286" t="s">
        <v>217</v>
      </c>
      <c r="D1286" t="s">
        <v>394</v>
      </c>
      <c r="E1286">
        <v>0</v>
      </c>
      <c r="F1286">
        <v>0</v>
      </c>
      <c r="G1286">
        <v>0</v>
      </c>
      <c r="H1286">
        <v>0</v>
      </c>
      <c r="I1286">
        <v>0</v>
      </c>
      <c r="J1286">
        <v>0</v>
      </c>
      <c r="K1286">
        <v>28</v>
      </c>
      <c r="L1286">
        <v>28</v>
      </c>
      <c r="M1286">
        <v>0</v>
      </c>
      <c r="N1286">
        <v>0</v>
      </c>
    </row>
    <row r="1287" spans="1:14" x14ac:dyDescent="0.25">
      <c r="A1287" t="s">
        <v>5521</v>
      </c>
      <c r="B1287" t="s">
        <v>74</v>
      </c>
      <c r="C1287" t="s">
        <v>217</v>
      </c>
      <c r="D1287" t="s">
        <v>395</v>
      </c>
      <c r="E1287">
        <v>0</v>
      </c>
      <c r="F1287">
        <v>0</v>
      </c>
      <c r="G1287">
        <v>0</v>
      </c>
      <c r="H1287">
        <v>0</v>
      </c>
      <c r="I1287">
        <v>0</v>
      </c>
      <c r="J1287">
        <v>0</v>
      </c>
      <c r="K1287">
        <v>17</v>
      </c>
      <c r="L1287">
        <v>17</v>
      </c>
      <c r="M1287">
        <v>0</v>
      </c>
      <c r="N1287">
        <v>0</v>
      </c>
    </row>
    <row r="1288" spans="1:14" x14ac:dyDescent="0.25">
      <c r="A1288" t="s">
        <v>5522</v>
      </c>
      <c r="B1288" t="s">
        <v>74</v>
      </c>
      <c r="C1288" t="s">
        <v>218</v>
      </c>
      <c r="D1288" t="s">
        <v>396</v>
      </c>
      <c r="E1288">
        <v>76</v>
      </c>
      <c r="F1288">
        <v>4</v>
      </c>
      <c r="G1288">
        <v>70</v>
      </c>
      <c r="H1288">
        <v>2</v>
      </c>
      <c r="I1288">
        <v>0</v>
      </c>
      <c r="J1288">
        <v>0</v>
      </c>
      <c r="K1288">
        <v>0</v>
      </c>
      <c r="L1288">
        <v>0</v>
      </c>
      <c r="M1288">
        <v>0</v>
      </c>
      <c r="N1288">
        <v>0</v>
      </c>
    </row>
    <row r="1289" spans="1:14" x14ac:dyDescent="0.25">
      <c r="A1289" t="s">
        <v>5523</v>
      </c>
      <c r="B1289" t="s">
        <v>74</v>
      </c>
      <c r="C1289" t="s">
        <v>218</v>
      </c>
      <c r="D1289" t="s">
        <v>4236</v>
      </c>
      <c r="E1289">
        <v>76</v>
      </c>
      <c r="F1289">
        <v>5</v>
      </c>
      <c r="G1289">
        <v>69</v>
      </c>
      <c r="H1289">
        <v>2</v>
      </c>
      <c r="I1289">
        <v>0</v>
      </c>
      <c r="J1289">
        <v>0</v>
      </c>
      <c r="K1289">
        <v>0</v>
      </c>
      <c r="L1289">
        <v>0</v>
      </c>
      <c r="M1289">
        <v>0</v>
      </c>
      <c r="N1289">
        <v>0</v>
      </c>
    </row>
    <row r="1290" spans="1:14" x14ac:dyDescent="0.25">
      <c r="A1290" t="s">
        <v>5524</v>
      </c>
      <c r="B1290" t="s">
        <v>74</v>
      </c>
      <c r="C1290" t="s">
        <v>218</v>
      </c>
      <c r="D1290" t="s">
        <v>4238</v>
      </c>
      <c r="E1290">
        <v>0</v>
      </c>
      <c r="F1290">
        <v>0</v>
      </c>
      <c r="G1290">
        <v>0</v>
      </c>
      <c r="H1290">
        <v>0</v>
      </c>
      <c r="I1290">
        <v>0</v>
      </c>
      <c r="J1290">
        <v>76</v>
      </c>
      <c r="K1290">
        <v>0</v>
      </c>
      <c r="L1290">
        <v>0</v>
      </c>
      <c r="M1290">
        <v>0</v>
      </c>
      <c r="N1290">
        <v>0</v>
      </c>
    </row>
    <row r="1291" spans="1:14" x14ac:dyDescent="0.25">
      <c r="A1291" t="s">
        <v>5525</v>
      </c>
      <c r="B1291" t="s">
        <v>74</v>
      </c>
      <c r="C1291" t="s">
        <v>218</v>
      </c>
      <c r="D1291" t="s">
        <v>397</v>
      </c>
      <c r="E1291">
        <v>76</v>
      </c>
      <c r="F1291">
        <v>4</v>
      </c>
      <c r="G1291">
        <v>70</v>
      </c>
      <c r="H1291">
        <v>2</v>
      </c>
      <c r="I1291">
        <v>0</v>
      </c>
      <c r="J1291">
        <v>0</v>
      </c>
      <c r="K1291">
        <v>0</v>
      </c>
      <c r="L1291">
        <v>0</v>
      </c>
      <c r="M1291">
        <v>0</v>
      </c>
      <c r="N1291">
        <v>0</v>
      </c>
    </row>
    <row r="1292" spans="1:14" x14ac:dyDescent="0.25">
      <c r="A1292" t="s">
        <v>5526</v>
      </c>
      <c r="B1292" t="s">
        <v>74</v>
      </c>
      <c r="C1292" t="s">
        <v>218</v>
      </c>
      <c r="D1292" t="s">
        <v>398</v>
      </c>
      <c r="E1292">
        <v>76</v>
      </c>
      <c r="F1292">
        <v>6</v>
      </c>
      <c r="G1292">
        <v>68</v>
      </c>
      <c r="H1292">
        <v>2</v>
      </c>
      <c r="I1292">
        <v>0</v>
      </c>
      <c r="J1292">
        <v>0</v>
      </c>
      <c r="K1292">
        <v>0</v>
      </c>
      <c r="L1292">
        <v>0</v>
      </c>
      <c r="M1292">
        <v>0</v>
      </c>
      <c r="N1292">
        <v>0</v>
      </c>
    </row>
    <row r="1293" spans="1:14" x14ac:dyDescent="0.25">
      <c r="A1293" t="s">
        <v>5527</v>
      </c>
      <c r="B1293" t="s">
        <v>74</v>
      </c>
      <c r="C1293" t="s">
        <v>218</v>
      </c>
      <c r="D1293" t="s">
        <v>4242</v>
      </c>
      <c r="E1293">
        <v>0</v>
      </c>
      <c r="F1293">
        <v>0</v>
      </c>
      <c r="G1293">
        <v>0</v>
      </c>
      <c r="H1293">
        <v>0</v>
      </c>
      <c r="I1293">
        <v>0</v>
      </c>
      <c r="J1293">
        <v>76</v>
      </c>
      <c r="K1293">
        <v>0</v>
      </c>
      <c r="L1293">
        <v>0</v>
      </c>
      <c r="M1293">
        <v>0</v>
      </c>
      <c r="N1293">
        <v>0</v>
      </c>
    </row>
    <row r="1294" spans="1:14" x14ac:dyDescent="0.25">
      <c r="A1294" t="s">
        <v>5528</v>
      </c>
      <c r="B1294" t="s">
        <v>74</v>
      </c>
      <c r="C1294" t="s">
        <v>218</v>
      </c>
      <c r="D1294" t="s">
        <v>399</v>
      </c>
      <c r="E1294">
        <v>76</v>
      </c>
      <c r="F1294">
        <v>4</v>
      </c>
      <c r="G1294">
        <v>70</v>
      </c>
      <c r="H1294">
        <v>2</v>
      </c>
      <c r="I1294">
        <v>0</v>
      </c>
      <c r="J1294">
        <v>0</v>
      </c>
      <c r="K1294">
        <v>0</v>
      </c>
      <c r="L1294">
        <v>0</v>
      </c>
      <c r="M1294">
        <v>0</v>
      </c>
      <c r="N1294">
        <v>0</v>
      </c>
    </row>
    <row r="1295" spans="1:14" x14ac:dyDescent="0.25">
      <c r="A1295" t="s">
        <v>5529</v>
      </c>
      <c r="B1295" t="s">
        <v>74</v>
      </c>
      <c r="C1295" t="s">
        <v>218</v>
      </c>
      <c r="D1295" t="s">
        <v>4245</v>
      </c>
      <c r="E1295">
        <v>0</v>
      </c>
      <c r="F1295">
        <v>0</v>
      </c>
      <c r="G1295">
        <v>0</v>
      </c>
      <c r="H1295">
        <v>0</v>
      </c>
      <c r="I1295">
        <v>0</v>
      </c>
      <c r="J1295">
        <v>76</v>
      </c>
      <c r="K1295">
        <v>0</v>
      </c>
      <c r="L1295">
        <v>0</v>
      </c>
      <c r="M1295">
        <v>0</v>
      </c>
      <c r="N1295">
        <v>0</v>
      </c>
    </row>
    <row r="1296" spans="1:14" x14ac:dyDescent="0.25">
      <c r="A1296" t="s">
        <v>5530</v>
      </c>
      <c r="B1296" t="s">
        <v>74</v>
      </c>
      <c r="C1296" t="s">
        <v>218</v>
      </c>
      <c r="D1296" t="s">
        <v>394</v>
      </c>
      <c r="E1296">
        <v>0</v>
      </c>
      <c r="F1296">
        <v>0</v>
      </c>
      <c r="G1296">
        <v>0</v>
      </c>
      <c r="H1296">
        <v>0</v>
      </c>
      <c r="I1296">
        <v>0</v>
      </c>
      <c r="J1296">
        <v>0</v>
      </c>
      <c r="K1296">
        <v>52</v>
      </c>
      <c r="L1296">
        <v>52</v>
      </c>
      <c r="M1296">
        <v>0</v>
      </c>
      <c r="N1296">
        <v>0</v>
      </c>
    </row>
    <row r="1297" spans="1:14" x14ac:dyDescent="0.25">
      <c r="A1297" t="s">
        <v>5531</v>
      </c>
      <c r="B1297" t="s">
        <v>74</v>
      </c>
      <c r="C1297" t="s">
        <v>218</v>
      </c>
      <c r="D1297" t="s">
        <v>395</v>
      </c>
      <c r="E1297">
        <v>0</v>
      </c>
      <c r="F1297">
        <v>0</v>
      </c>
      <c r="G1297">
        <v>0</v>
      </c>
      <c r="H1297">
        <v>0</v>
      </c>
      <c r="I1297">
        <v>0</v>
      </c>
      <c r="J1297">
        <v>0</v>
      </c>
      <c r="K1297">
        <v>35</v>
      </c>
      <c r="L1297">
        <v>35</v>
      </c>
      <c r="M1297">
        <v>0</v>
      </c>
      <c r="N1297">
        <v>0</v>
      </c>
    </row>
    <row r="1298" spans="1:14" x14ac:dyDescent="0.25">
      <c r="A1298" t="s">
        <v>5532</v>
      </c>
      <c r="B1298" t="s">
        <v>74</v>
      </c>
      <c r="C1298" t="s">
        <v>219</v>
      </c>
      <c r="D1298" t="s">
        <v>396</v>
      </c>
      <c r="E1298">
        <v>125</v>
      </c>
      <c r="F1298">
        <v>28</v>
      </c>
      <c r="G1298">
        <v>96</v>
      </c>
      <c r="H1298">
        <v>1</v>
      </c>
      <c r="I1298">
        <v>0</v>
      </c>
      <c r="J1298">
        <v>4</v>
      </c>
      <c r="K1298">
        <v>0</v>
      </c>
      <c r="L1298">
        <v>0</v>
      </c>
      <c r="M1298">
        <v>0</v>
      </c>
      <c r="N1298">
        <v>0</v>
      </c>
    </row>
    <row r="1299" spans="1:14" x14ac:dyDescent="0.25">
      <c r="A1299" t="s">
        <v>5533</v>
      </c>
      <c r="B1299" t="s">
        <v>74</v>
      </c>
      <c r="C1299" t="s">
        <v>219</v>
      </c>
      <c r="D1299" t="s">
        <v>4236</v>
      </c>
      <c r="E1299">
        <v>129</v>
      </c>
      <c r="F1299">
        <v>27</v>
      </c>
      <c r="G1299">
        <v>100</v>
      </c>
      <c r="H1299">
        <v>2</v>
      </c>
      <c r="I1299">
        <v>0</v>
      </c>
      <c r="J1299">
        <v>0</v>
      </c>
      <c r="K1299">
        <v>0</v>
      </c>
      <c r="L1299">
        <v>0</v>
      </c>
      <c r="M1299">
        <v>0</v>
      </c>
      <c r="N1299">
        <v>0</v>
      </c>
    </row>
    <row r="1300" spans="1:14" x14ac:dyDescent="0.25">
      <c r="A1300" t="s">
        <v>5534</v>
      </c>
      <c r="B1300" t="s">
        <v>74</v>
      </c>
      <c r="C1300" t="s">
        <v>219</v>
      </c>
      <c r="D1300" t="s">
        <v>4238</v>
      </c>
      <c r="E1300">
        <v>3</v>
      </c>
      <c r="F1300">
        <v>0</v>
      </c>
      <c r="G1300">
        <v>3</v>
      </c>
      <c r="H1300">
        <v>0</v>
      </c>
      <c r="I1300">
        <v>0</v>
      </c>
      <c r="J1300">
        <v>126</v>
      </c>
      <c r="K1300">
        <v>0</v>
      </c>
      <c r="L1300">
        <v>0</v>
      </c>
      <c r="M1300">
        <v>0</v>
      </c>
      <c r="N1300">
        <v>0</v>
      </c>
    </row>
    <row r="1301" spans="1:14" x14ac:dyDescent="0.25">
      <c r="A1301" t="s">
        <v>5535</v>
      </c>
      <c r="B1301" t="s">
        <v>74</v>
      </c>
      <c r="C1301" t="s">
        <v>219</v>
      </c>
      <c r="D1301" t="s">
        <v>397</v>
      </c>
      <c r="E1301">
        <v>129</v>
      </c>
      <c r="F1301">
        <v>27</v>
      </c>
      <c r="G1301">
        <v>100</v>
      </c>
      <c r="H1301">
        <v>2</v>
      </c>
      <c r="I1301">
        <v>0</v>
      </c>
      <c r="J1301">
        <v>0</v>
      </c>
      <c r="K1301">
        <v>0</v>
      </c>
      <c r="L1301">
        <v>0</v>
      </c>
      <c r="M1301">
        <v>0</v>
      </c>
      <c r="N1301">
        <v>0</v>
      </c>
    </row>
    <row r="1302" spans="1:14" x14ac:dyDescent="0.25">
      <c r="A1302" t="s">
        <v>5536</v>
      </c>
      <c r="B1302" t="s">
        <v>74</v>
      </c>
      <c r="C1302" t="s">
        <v>219</v>
      </c>
      <c r="D1302" t="s">
        <v>398</v>
      </c>
      <c r="E1302">
        <v>125</v>
      </c>
      <c r="F1302">
        <v>28</v>
      </c>
      <c r="G1302">
        <v>95</v>
      </c>
      <c r="H1302">
        <v>2</v>
      </c>
      <c r="I1302">
        <v>0</v>
      </c>
      <c r="J1302">
        <v>4</v>
      </c>
      <c r="K1302">
        <v>0</v>
      </c>
      <c r="L1302">
        <v>0</v>
      </c>
      <c r="M1302">
        <v>0</v>
      </c>
      <c r="N1302">
        <v>0</v>
      </c>
    </row>
    <row r="1303" spans="1:14" x14ac:dyDescent="0.25">
      <c r="A1303" t="s">
        <v>5537</v>
      </c>
      <c r="B1303" t="s">
        <v>74</v>
      </c>
      <c r="C1303" t="s">
        <v>219</v>
      </c>
      <c r="D1303" t="s">
        <v>4242</v>
      </c>
      <c r="E1303">
        <v>4</v>
      </c>
      <c r="F1303">
        <v>0</v>
      </c>
      <c r="G1303">
        <v>4</v>
      </c>
      <c r="H1303">
        <v>0</v>
      </c>
      <c r="I1303">
        <v>0</v>
      </c>
      <c r="J1303">
        <v>125</v>
      </c>
      <c r="K1303">
        <v>0</v>
      </c>
      <c r="L1303">
        <v>0</v>
      </c>
      <c r="M1303">
        <v>0</v>
      </c>
      <c r="N1303">
        <v>0</v>
      </c>
    </row>
    <row r="1304" spans="1:14" x14ac:dyDescent="0.25">
      <c r="A1304" t="s">
        <v>5538</v>
      </c>
      <c r="B1304" t="s">
        <v>74</v>
      </c>
      <c r="C1304" t="s">
        <v>219</v>
      </c>
      <c r="D1304" t="s">
        <v>399</v>
      </c>
      <c r="E1304">
        <v>125</v>
      </c>
      <c r="F1304">
        <v>27</v>
      </c>
      <c r="G1304">
        <v>97</v>
      </c>
      <c r="H1304">
        <v>1</v>
      </c>
      <c r="I1304">
        <v>0</v>
      </c>
      <c r="J1304">
        <v>4</v>
      </c>
      <c r="K1304">
        <v>0</v>
      </c>
      <c r="L1304">
        <v>0</v>
      </c>
      <c r="M1304">
        <v>0</v>
      </c>
      <c r="N1304">
        <v>0</v>
      </c>
    </row>
    <row r="1305" spans="1:14" x14ac:dyDescent="0.25">
      <c r="A1305" t="s">
        <v>5539</v>
      </c>
      <c r="B1305" t="s">
        <v>74</v>
      </c>
      <c r="C1305" t="s">
        <v>219</v>
      </c>
      <c r="D1305" t="s">
        <v>4245</v>
      </c>
      <c r="E1305">
        <v>4</v>
      </c>
      <c r="F1305">
        <v>0</v>
      </c>
      <c r="G1305">
        <v>4</v>
      </c>
      <c r="H1305">
        <v>0</v>
      </c>
      <c r="I1305">
        <v>0</v>
      </c>
      <c r="J1305">
        <v>125</v>
      </c>
      <c r="K1305">
        <v>0</v>
      </c>
      <c r="L1305">
        <v>0</v>
      </c>
      <c r="M1305">
        <v>0</v>
      </c>
      <c r="N1305">
        <v>0</v>
      </c>
    </row>
    <row r="1306" spans="1:14" x14ac:dyDescent="0.25">
      <c r="A1306" t="s">
        <v>5540</v>
      </c>
      <c r="B1306" t="s">
        <v>74</v>
      </c>
      <c r="C1306" t="s">
        <v>219</v>
      </c>
      <c r="D1306" t="s">
        <v>394</v>
      </c>
      <c r="E1306">
        <v>0</v>
      </c>
      <c r="F1306">
        <v>0</v>
      </c>
      <c r="G1306">
        <v>0</v>
      </c>
      <c r="H1306">
        <v>0</v>
      </c>
      <c r="I1306">
        <v>0</v>
      </c>
      <c r="J1306">
        <v>0</v>
      </c>
      <c r="K1306">
        <v>76</v>
      </c>
      <c r="L1306">
        <v>75</v>
      </c>
      <c r="M1306">
        <v>1</v>
      </c>
      <c r="N1306">
        <v>0</v>
      </c>
    </row>
    <row r="1307" spans="1:14" x14ac:dyDescent="0.25">
      <c r="A1307" t="s">
        <v>5541</v>
      </c>
      <c r="B1307" t="s">
        <v>74</v>
      </c>
      <c r="C1307" t="s">
        <v>219</v>
      </c>
      <c r="D1307" t="s">
        <v>395</v>
      </c>
      <c r="E1307">
        <v>0</v>
      </c>
      <c r="F1307">
        <v>0</v>
      </c>
      <c r="G1307">
        <v>0</v>
      </c>
      <c r="H1307">
        <v>0</v>
      </c>
      <c r="I1307">
        <v>0</v>
      </c>
      <c r="J1307">
        <v>0</v>
      </c>
      <c r="K1307">
        <v>55</v>
      </c>
      <c r="L1307">
        <v>54</v>
      </c>
      <c r="M1307">
        <v>1</v>
      </c>
      <c r="N1307">
        <v>0</v>
      </c>
    </row>
    <row r="1308" spans="1:14" x14ac:dyDescent="0.25">
      <c r="A1308" t="s">
        <v>5542</v>
      </c>
      <c r="B1308" t="s">
        <v>74</v>
      </c>
      <c r="C1308" t="s">
        <v>220</v>
      </c>
      <c r="D1308" t="s">
        <v>396</v>
      </c>
      <c r="E1308">
        <v>65</v>
      </c>
      <c r="F1308">
        <v>19</v>
      </c>
      <c r="G1308">
        <v>46</v>
      </c>
      <c r="H1308">
        <v>0</v>
      </c>
      <c r="I1308">
        <v>0</v>
      </c>
      <c r="J1308">
        <v>3</v>
      </c>
      <c r="K1308">
        <v>0</v>
      </c>
      <c r="L1308">
        <v>0</v>
      </c>
      <c r="M1308">
        <v>0</v>
      </c>
      <c r="N1308">
        <v>0</v>
      </c>
    </row>
    <row r="1309" spans="1:14" x14ac:dyDescent="0.25">
      <c r="A1309" t="s">
        <v>5543</v>
      </c>
      <c r="B1309" t="s">
        <v>74</v>
      </c>
      <c r="C1309" t="s">
        <v>220</v>
      </c>
      <c r="D1309" t="s">
        <v>4236</v>
      </c>
      <c r="E1309">
        <v>68</v>
      </c>
      <c r="F1309">
        <v>16</v>
      </c>
      <c r="G1309">
        <v>52</v>
      </c>
      <c r="H1309">
        <v>0</v>
      </c>
      <c r="I1309">
        <v>0</v>
      </c>
      <c r="J1309">
        <v>0</v>
      </c>
      <c r="K1309">
        <v>0</v>
      </c>
      <c r="L1309">
        <v>0</v>
      </c>
      <c r="M1309">
        <v>0</v>
      </c>
      <c r="N1309">
        <v>0</v>
      </c>
    </row>
    <row r="1310" spans="1:14" x14ac:dyDescent="0.25">
      <c r="A1310" t="s">
        <v>5544</v>
      </c>
      <c r="B1310" t="s">
        <v>74</v>
      </c>
      <c r="C1310" t="s">
        <v>220</v>
      </c>
      <c r="D1310" t="s">
        <v>4238</v>
      </c>
      <c r="E1310">
        <v>3</v>
      </c>
      <c r="F1310">
        <v>0</v>
      </c>
      <c r="G1310">
        <v>3</v>
      </c>
      <c r="H1310">
        <v>0</v>
      </c>
      <c r="I1310">
        <v>0</v>
      </c>
      <c r="J1310">
        <v>65</v>
      </c>
      <c r="K1310">
        <v>0</v>
      </c>
      <c r="L1310">
        <v>0</v>
      </c>
      <c r="M1310">
        <v>0</v>
      </c>
      <c r="N1310">
        <v>0</v>
      </c>
    </row>
    <row r="1311" spans="1:14" x14ac:dyDescent="0.25">
      <c r="A1311" t="s">
        <v>5545</v>
      </c>
      <c r="B1311" t="s">
        <v>74</v>
      </c>
      <c r="C1311" t="s">
        <v>220</v>
      </c>
      <c r="D1311" t="s">
        <v>397</v>
      </c>
      <c r="E1311">
        <v>68</v>
      </c>
      <c r="F1311">
        <v>16</v>
      </c>
      <c r="G1311">
        <v>52</v>
      </c>
      <c r="H1311">
        <v>0</v>
      </c>
      <c r="I1311">
        <v>0</v>
      </c>
      <c r="J1311">
        <v>0</v>
      </c>
      <c r="K1311">
        <v>0</v>
      </c>
      <c r="L1311">
        <v>0</v>
      </c>
      <c r="M1311">
        <v>0</v>
      </c>
      <c r="N1311">
        <v>0</v>
      </c>
    </row>
    <row r="1312" spans="1:14" x14ac:dyDescent="0.25">
      <c r="A1312" t="s">
        <v>5546</v>
      </c>
      <c r="B1312" t="s">
        <v>74</v>
      </c>
      <c r="C1312" t="s">
        <v>220</v>
      </c>
      <c r="D1312" t="s">
        <v>398</v>
      </c>
      <c r="E1312">
        <v>65</v>
      </c>
      <c r="F1312">
        <v>17</v>
      </c>
      <c r="G1312">
        <v>48</v>
      </c>
      <c r="H1312">
        <v>0</v>
      </c>
      <c r="I1312">
        <v>0</v>
      </c>
      <c r="J1312">
        <v>3</v>
      </c>
      <c r="K1312">
        <v>0</v>
      </c>
      <c r="L1312">
        <v>0</v>
      </c>
      <c r="M1312">
        <v>0</v>
      </c>
      <c r="N1312">
        <v>0</v>
      </c>
    </row>
    <row r="1313" spans="1:14" x14ac:dyDescent="0.25">
      <c r="A1313" t="s">
        <v>5547</v>
      </c>
      <c r="B1313" t="s">
        <v>74</v>
      </c>
      <c r="C1313" t="s">
        <v>220</v>
      </c>
      <c r="D1313" t="s">
        <v>4242</v>
      </c>
      <c r="E1313">
        <v>3</v>
      </c>
      <c r="F1313">
        <v>0</v>
      </c>
      <c r="G1313">
        <v>3</v>
      </c>
      <c r="H1313">
        <v>0</v>
      </c>
      <c r="I1313">
        <v>0</v>
      </c>
      <c r="J1313">
        <v>65</v>
      </c>
      <c r="K1313">
        <v>0</v>
      </c>
      <c r="L1313">
        <v>0</v>
      </c>
      <c r="M1313">
        <v>0</v>
      </c>
      <c r="N1313">
        <v>0</v>
      </c>
    </row>
    <row r="1314" spans="1:14" x14ac:dyDescent="0.25">
      <c r="A1314" t="s">
        <v>5548</v>
      </c>
      <c r="B1314" t="s">
        <v>74</v>
      </c>
      <c r="C1314" t="s">
        <v>220</v>
      </c>
      <c r="D1314" t="s">
        <v>399</v>
      </c>
      <c r="E1314">
        <v>65</v>
      </c>
      <c r="F1314">
        <v>16</v>
      </c>
      <c r="G1314">
        <v>49</v>
      </c>
      <c r="H1314">
        <v>0</v>
      </c>
      <c r="I1314">
        <v>0</v>
      </c>
      <c r="J1314">
        <v>3</v>
      </c>
      <c r="K1314">
        <v>0</v>
      </c>
      <c r="L1314">
        <v>0</v>
      </c>
      <c r="M1314">
        <v>0</v>
      </c>
      <c r="N1314">
        <v>0</v>
      </c>
    </row>
    <row r="1315" spans="1:14" x14ac:dyDescent="0.25">
      <c r="A1315" t="s">
        <v>5549</v>
      </c>
      <c r="B1315" t="s">
        <v>74</v>
      </c>
      <c r="C1315" t="s">
        <v>220</v>
      </c>
      <c r="D1315" t="s">
        <v>4245</v>
      </c>
      <c r="E1315">
        <v>3</v>
      </c>
      <c r="F1315">
        <v>0</v>
      </c>
      <c r="G1315">
        <v>3</v>
      </c>
      <c r="H1315">
        <v>0</v>
      </c>
      <c r="I1315">
        <v>0</v>
      </c>
      <c r="J1315">
        <v>65</v>
      </c>
      <c r="K1315">
        <v>0</v>
      </c>
      <c r="L1315">
        <v>0</v>
      </c>
      <c r="M1315">
        <v>0</v>
      </c>
      <c r="N1315">
        <v>0</v>
      </c>
    </row>
    <row r="1316" spans="1:14" x14ac:dyDescent="0.25">
      <c r="A1316" t="s">
        <v>5550</v>
      </c>
      <c r="B1316" t="s">
        <v>74</v>
      </c>
      <c r="C1316" t="s">
        <v>220</v>
      </c>
      <c r="D1316" t="s">
        <v>394</v>
      </c>
      <c r="E1316">
        <v>0</v>
      </c>
      <c r="F1316">
        <v>0</v>
      </c>
      <c r="G1316">
        <v>0</v>
      </c>
      <c r="H1316">
        <v>0</v>
      </c>
      <c r="I1316">
        <v>0</v>
      </c>
      <c r="J1316">
        <v>0</v>
      </c>
      <c r="K1316">
        <v>43</v>
      </c>
      <c r="L1316">
        <v>43</v>
      </c>
      <c r="M1316">
        <v>0</v>
      </c>
      <c r="N1316">
        <v>0</v>
      </c>
    </row>
    <row r="1317" spans="1:14" x14ac:dyDescent="0.25">
      <c r="A1317" t="s">
        <v>5551</v>
      </c>
      <c r="B1317" t="s">
        <v>74</v>
      </c>
      <c r="C1317" t="s">
        <v>220</v>
      </c>
      <c r="D1317" t="s">
        <v>395</v>
      </c>
      <c r="E1317">
        <v>0</v>
      </c>
      <c r="F1317">
        <v>0</v>
      </c>
      <c r="G1317">
        <v>0</v>
      </c>
      <c r="H1317">
        <v>0</v>
      </c>
      <c r="I1317">
        <v>0</v>
      </c>
      <c r="J1317">
        <v>0</v>
      </c>
      <c r="K1317">
        <v>37</v>
      </c>
      <c r="L1317">
        <v>37</v>
      </c>
      <c r="M1317">
        <v>0</v>
      </c>
      <c r="N1317">
        <v>0</v>
      </c>
    </row>
    <row r="1318" spans="1:14" x14ac:dyDescent="0.25">
      <c r="A1318" t="s">
        <v>5552</v>
      </c>
      <c r="B1318" t="s">
        <v>74</v>
      </c>
      <c r="C1318" t="s">
        <v>221</v>
      </c>
      <c r="D1318" t="s">
        <v>396</v>
      </c>
      <c r="E1318">
        <v>175</v>
      </c>
      <c r="F1318">
        <v>43</v>
      </c>
      <c r="G1318">
        <v>125</v>
      </c>
      <c r="H1318">
        <v>4</v>
      </c>
      <c r="I1318">
        <v>3</v>
      </c>
      <c r="J1318">
        <v>6</v>
      </c>
      <c r="K1318">
        <v>0</v>
      </c>
      <c r="L1318">
        <v>0</v>
      </c>
      <c r="M1318">
        <v>0</v>
      </c>
      <c r="N1318">
        <v>0</v>
      </c>
    </row>
    <row r="1319" spans="1:14" x14ac:dyDescent="0.25">
      <c r="A1319" t="s">
        <v>5553</v>
      </c>
      <c r="B1319" t="s">
        <v>74</v>
      </c>
      <c r="C1319" t="s">
        <v>221</v>
      </c>
      <c r="D1319" t="s">
        <v>4236</v>
      </c>
      <c r="E1319">
        <v>181</v>
      </c>
      <c r="F1319">
        <v>45</v>
      </c>
      <c r="G1319">
        <v>129</v>
      </c>
      <c r="H1319">
        <v>4</v>
      </c>
      <c r="I1319">
        <v>3</v>
      </c>
      <c r="J1319">
        <v>0</v>
      </c>
      <c r="K1319">
        <v>0</v>
      </c>
      <c r="L1319">
        <v>0</v>
      </c>
      <c r="M1319">
        <v>0</v>
      </c>
      <c r="N1319">
        <v>0</v>
      </c>
    </row>
    <row r="1320" spans="1:14" x14ac:dyDescent="0.25">
      <c r="A1320" t="s">
        <v>5554</v>
      </c>
      <c r="B1320" t="s">
        <v>74</v>
      </c>
      <c r="C1320" t="s">
        <v>221</v>
      </c>
      <c r="D1320" t="s">
        <v>4238</v>
      </c>
      <c r="E1320">
        <v>6</v>
      </c>
      <c r="F1320">
        <v>2</v>
      </c>
      <c r="G1320">
        <v>4</v>
      </c>
      <c r="H1320">
        <v>0</v>
      </c>
      <c r="I1320">
        <v>0</v>
      </c>
      <c r="J1320">
        <v>175</v>
      </c>
      <c r="K1320">
        <v>0</v>
      </c>
      <c r="L1320">
        <v>0</v>
      </c>
      <c r="M1320">
        <v>0</v>
      </c>
      <c r="N1320">
        <v>0</v>
      </c>
    </row>
    <row r="1321" spans="1:14" x14ac:dyDescent="0.25">
      <c r="A1321" t="s">
        <v>5555</v>
      </c>
      <c r="B1321" t="s">
        <v>74</v>
      </c>
      <c r="C1321" t="s">
        <v>221</v>
      </c>
      <c r="D1321" t="s">
        <v>397</v>
      </c>
      <c r="E1321">
        <v>181</v>
      </c>
      <c r="F1321">
        <v>45</v>
      </c>
      <c r="G1321">
        <v>129</v>
      </c>
      <c r="H1321">
        <v>4</v>
      </c>
      <c r="I1321">
        <v>3</v>
      </c>
      <c r="J1321">
        <v>0</v>
      </c>
      <c r="K1321">
        <v>0</v>
      </c>
      <c r="L1321">
        <v>0</v>
      </c>
      <c r="M1321">
        <v>0</v>
      </c>
      <c r="N1321">
        <v>0</v>
      </c>
    </row>
    <row r="1322" spans="1:14" x14ac:dyDescent="0.25">
      <c r="A1322" t="s">
        <v>5556</v>
      </c>
      <c r="B1322" t="s">
        <v>74</v>
      </c>
      <c r="C1322" t="s">
        <v>221</v>
      </c>
      <c r="D1322" t="s">
        <v>398</v>
      </c>
      <c r="E1322">
        <v>175</v>
      </c>
      <c r="F1322">
        <v>43</v>
      </c>
      <c r="G1322">
        <v>125</v>
      </c>
      <c r="H1322">
        <v>4</v>
      </c>
      <c r="I1322">
        <v>3</v>
      </c>
      <c r="J1322">
        <v>6</v>
      </c>
      <c r="K1322">
        <v>0</v>
      </c>
      <c r="L1322">
        <v>0</v>
      </c>
      <c r="M1322">
        <v>0</v>
      </c>
      <c r="N1322">
        <v>0</v>
      </c>
    </row>
    <row r="1323" spans="1:14" x14ac:dyDescent="0.25">
      <c r="A1323" t="s">
        <v>5557</v>
      </c>
      <c r="B1323" t="s">
        <v>74</v>
      </c>
      <c r="C1323" t="s">
        <v>221</v>
      </c>
      <c r="D1323" t="s">
        <v>4242</v>
      </c>
      <c r="E1323">
        <v>6</v>
      </c>
      <c r="F1323">
        <v>2</v>
      </c>
      <c r="G1323">
        <v>4</v>
      </c>
      <c r="H1323">
        <v>0</v>
      </c>
      <c r="I1323">
        <v>0</v>
      </c>
      <c r="J1323">
        <v>175</v>
      </c>
      <c r="K1323">
        <v>0</v>
      </c>
      <c r="L1323">
        <v>0</v>
      </c>
      <c r="M1323">
        <v>0</v>
      </c>
      <c r="N1323">
        <v>0</v>
      </c>
    </row>
    <row r="1324" spans="1:14" x14ac:dyDescent="0.25">
      <c r="A1324" t="s">
        <v>5558</v>
      </c>
      <c r="B1324" t="s">
        <v>74</v>
      </c>
      <c r="C1324" t="s">
        <v>221</v>
      </c>
      <c r="D1324" t="s">
        <v>399</v>
      </c>
      <c r="E1324">
        <v>175</v>
      </c>
      <c r="F1324">
        <v>43</v>
      </c>
      <c r="G1324">
        <v>125</v>
      </c>
      <c r="H1324">
        <v>4</v>
      </c>
      <c r="I1324">
        <v>3</v>
      </c>
      <c r="J1324">
        <v>6</v>
      </c>
      <c r="K1324">
        <v>0</v>
      </c>
      <c r="L1324">
        <v>0</v>
      </c>
      <c r="M1324">
        <v>0</v>
      </c>
      <c r="N1324">
        <v>0</v>
      </c>
    </row>
    <row r="1325" spans="1:14" x14ac:dyDescent="0.25">
      <c r="A1325" t="s">
        <v>5559</v>
      </c>
      <c r="B1325" t="s">
        <v>74</v>
      </c>
      <c r="C1325" t="s">
        <v>221</v>
      </c>
      <c r="D1325" t="s">
        <v>4245</v>
      </c>
      <c r="E1325">
        <v>6</v>
      </c>
      <c r="F1325">
        <v>2</v>
      </c>
      <c r="G1325">
        <v>4</v>
      </c>
      <c r="H1325">
        <v>0</v>
      </c>
      <c r="I1325">
        <v>0</v>
      </c>
      <c r="J1325">
        <v>175</v>
      </c>
      <c r="K1325">
        <v>0</v>
      </c>
      <c r="L1325">
        <v>0</v>
      </c>
      <c r="M1325">
        <v>0</v>
      </c>
      <c r="N1325">
        <v>0</v>
      </c>
    </row>
    <row r="1326" spans="1:14" x14ac:dyDescent="0.25">
      <c r="A1326" t="s">
        <v>5560</v>
      </c>
      <c r="B1326" t="s">
        <v>74</v>
      </c>
      <c r="C1326" t="s">
        <v>221</v>
      </c>
      <c r="D1326" t="s">
        <v>394</v>
      </c>
      <c r="E1326">
        <v>0</v>
      </c>
      <c r="F1326">
        <v>0</v>
      </c>
      <c r="G1326">
        <v>0</v>
      </c>
      <c r="H1326">
        <v>0</v>
      </c>
      <c r="I1326">
        <v>0</v>
      </c>
      <c r="J1326">
        <v>0</v>
      </c>
      <c r="K1326">
        <v>113</v>
      </c>
      <c r="L1326">
        <v>111</v>
      </c>
      <c r="M1326">
        <v>2</v>
      </c>
      <c r="N1326">
        <v>0</v>
      </c>
    </row>
    <row r="1327" spans="1:14" x14ac:dyDescent="0.25">
      <c r="A1327" t="s">
        <v>5561</v>
      </c>
      <c r="B1327" t="s">
        <v>74</v>
      </c>
      <c r="C1327" t="s">
        <v>221</v>
      </c>
      <c r="D1327" t="s">
        <v>395</v>
      </c>
      <c r="E1327">
        <v>0</v>
      </c>
      <c r="F1327">
        <v>0</v>
      </c>
      <c r="G1327">
        <v>0</v>
      </c>
      <c r="H1327">
        <v>0</v>
      </c>
      <c r="I1327">
        <v>0</v>
      </c>
      <c r="J1327">
        <v>0</v>
      </c>
      <c r="K1327">
        <v>86</v>
      </c>
      <c r="L1327">
        <v>84</v>
      </c>
      <c r="M1327">
        <v>2</v>
      </c>
      <c r="N1327">
        <v>0</v>
      </c>
    </row>
    <row r="1328" spans="1:14" x14ac:dyDescent="0.25">
      <c r="A1328" t="s">
        <v>5562</v>
      </c>
      <c r="B1328" t="s">
        <v>74</v>
      </c>
      <c r="C1328" t="s">
        <v>222</v>
      </c>
      <c r="D1328" t="s">
        <v>396</v>
      </c>
      <c r="E1328">
        <v>49</v>
      </c>
      <c r="F1328">
        <v>8</v>
      </c>
      <c r="G1328">
        <v>40</v>
      </c>
      <c r="H1328">
        <v>0</v>
      </c>
      <c r="I1328">
        <v>1</v>
      </c>
      <c r="J1328">
        <v>1</v>
      </c>
      <c r="K1328">
        <v>0</v>
      </c>
      <c r="L1328">
        <v>0</v>
      </c>
      <c r="M1328">
        <v>0</v>
      </c>
      <c r="N1328">
        <v>0</v>
      </c>
    </row>
    <row r="1329" spans="1:14" x14ac:dyDescent="0.25">
      <c r="A1329" t="s">
        <v>5563</v>
      </c>
      <c r="B1329" t="s">
        <v>74</v>
      </c>
      <c r="C1329" t="s">
        <v>222</v>
      </c>
      <c r="D1329" t="s">
        <v>4236</v>
      </c>
      <c r="E1329">
        <v>50</v>
      </c>
      <c r="F1329">
        <v>8</v>
      </c>
      <c r="G1329">
        <v>41</v>
      </c>
      <c r="H1329">
        <v>0</v>
      </c>
      <c r="I1329">
        <v>1</v>
      </c>
      <c r="J1329">
        <v>0</v>
      </c>
      <c r="K1329">
        <v>0</v>
      </c>
      <c r="L1329">
        <v>0</v>
      </c>
      <c r="M1329">
        <v>0</v>
      </c>
      <c r="N1329">
        <v>0</v>
      </c>
    </row>
    <row r="1330" spans="1:14" x14ac:dyDescent="0.25">
      <c r="A1330" t="s">
        <v>5564</v>
      </c>
      <c r="B1330" t="s">
        <v>74</v>
      </c>
      <c r="C1330" t="s">
        <v>222</v>
      </c>
      <c r="D1330" t="s">
        <v>4238</v>
      </c>
      <c r="E1330">
        <v>1</v>
      </c>
      <c r="F1330">
        <v>0</v>
      </c>
      <c r="G1330">
        <v>1</v>
      </c>
      <c r="H1330">
        <v>0</v>
      </c>
      <c r="I1330">
        <v>0</v>
      </c>
      <c r="J1330">
        <v>49</v>
      </c>
      <c r="K1330">
        <v>0</v>
      </c>
      <c r="L1330">
        <v>0</v>
      </c>
      <c r="M1330">
        <v>0</v>
      </c>
      <c r="N1330">
        <v>0</v>
      </c>
    </row>
    <row r="1331" spans="1:14" x14ac:dyDescent="0.25">
      <c r="A1331" t="s">
        <v>5565</v>
      </c>
      <c r="B1331" t="s">
        <v>74</v>
      </c>
      <c r="C1331" t="s">
        <v>222</v>
      </c>
      <c r="D1331" t="s">
        <v>397</v>
      </c>
      <c r="E1331">
        <v>50</v>
      </c>
      <c r="F1331">
        <v>8</v>
      </c>
      <c r="G1331">
        <v>41</v>
      </c>
      <c r="H1331">
        <v>0</v>
      </c>
      <c r="I1331">
        <v>1</v>
      </c>
      <c r="J1331">
        <v>0</v>
      </c>
      <c r="K1331">
        <v>0</v>
      </c>
      <c r="L1331">
        <v>0</v>
      </c>
      <c r="M1331">
        <v>0</v>
      </c>
      <c r="N1331">
        <v>0</v>
      </c>
    </row>
    <row r="1332" spans="1:14" x14ac:dyDescent="0.25">
      <c r="A1332" t="s">
        <v>5566</v>
      </c>
      <c r="B1332" t="s">
        <v>74</v>
      </c>
      <c r="C1332" t="s">
        <v>222</v>
      </c>
      <c r="D1332" t="s">
        <v>398</v>
      </c>
      <c r="E1332">
        <v>49</v>
      </c>
      <c r="F1332">
        <v>8</v>
      </c>
      <c r="G1332">
        <v>40</v>
      </c>
      <c r="H1332">
        <v>0</v>
      </c>
      <c r="I1332">
        <v>1</v>
      </c>
      <c r="J1332">
        <v>1</v>
      </c>
      <c r="K1332">
        <v>0</v>
      </c>
      <c r="L1332">
        <v>0</v>
      </c>
      <c r="M1332">
        <v>0</v>
      </c>
      <c r="N1332">
        <v>0</v>
      </c>
    </row>
    <row r="1333" spans="1:14" x14ac:dyDescent="0.25">
      <c r="A1333" t="s">
        <v>5567</v>
      </c>
      <c r="B1333" t="s">
        <v>74</v>
      </c>
      <c r="C1333" t="s">
        <v>222</v>
      </c>
      <c r="D1333" t="s">
        <v>4242</v>
      </c>
      <c r="E1333">
        <v>1</v>
      </c>
      <c r="F1333">
        <v>0</v>
      </c>
      <c r="G1333">
        <v>1</v>
      </c>
      <c r="H1333">
        <v>0</v>
      </c>
      <c r="I1333">
        <v>0</v>
      </c>
      <c r="J1333">
        <v>49</v>
      </c>
      <c r="K1333">
        <v>0</v>
      </c>
      <c r="L1333">
        <v>0</v>
      </c>
      <c r="M1333">
        <v>0</v>
      </c>
      <c r="N1333">
        <v>0</v>
      </c>
    </row>
    <row r="1334" spans="1:14" x14ac:dyDescent="0.25">
      <c r="A1334" t="s">
        <v>5568</v>
      </c>
      <c r="B1334" t="s">
        <v>74</v>
      </c>
      <c r="C1334" t="s">
        <v>222</v>
      </c>
      <c r="D1334" t="s">
        <v>399</v>
      </c>
      <c r="E1334">
        <v>49</v>
      </c>
      <c r="F1334">
        <v>8</v>
      </c>
      <c r="G1334">
        <v>40</v>
      </c>
      <c r="H1334">
        <v>0</v>
      </c>
      <c r="I1334">
        <v>1</v>
      </c>
      <c r="J1334">
        <v>1</v>
      </c>
      <c r="K1334">
        <v>0</v>
      </c>
      <c r="L1334">
        <v>0</v>
      </c>
      <c r="M1334">
        <v>0</v>
      </c>
      <c r="N1334">
        <v>0</v>
      </c>
    </row>
    <row r="1335" spans="1:14" x14ac:dyDescent="0.25">
      <c r="A1335" t="s">
        <v>5569</v>
      </c>
      <c r="B1335" t="s">
        <v>74</v>
      </c>
      <c r="C1335" t="s">
        <v>222</v>
      </c>
      <c r="D1335" t="s">
        <v>4245</v>
      </c>
      <c r="E1335">
        <v>1</v>
      </c>
      <c r="F1335">
        <v>0</v>
      </c>
      <c r="G1335">
        <v>1</v>
      </c>
      <c r="H1335">
        <v>0</v>
      </c>
      <c r="I1335">
        <v>0</v>
      </c>
      <c r="J1335">
        <v>49</v>
      </c>
      <c r="K1335">
        <v>0</v>
      </c>
      <c r="L1335">
        <v>0</v>
      </c>
      <c r="M1335">
        <v>0</v>
      </c>
      <c r="N1335">
        <v>0</v>
      </c>
    </row>
    <row r="1336" spans="1:14" x14ac:dyDescent="0.25">
      <c r="A1336" t="s">
        <v>5570</v>
      </c>
      <c r="B1336" t="s">
        <v>74</v>
      </c>
      <c r="C1336" t="s">
        <v>222</v>
      </c>
      <c r="D1336" t="s">
        <v>394</v>
      </c>
      <c r="E1336">
        <v>0</v>
      </c>
      <c r="F1336">
        <v>0</v>
      </c>
      <c r="G1336">
        <v>0</v>
      </c>
      <c r="H1336">
        <v>0</v>
      </c>
      <c r="I1336">
        <v>0</v>
      </c>
      <c r="J1336">
        <v>0</v>
      </c>
      <c r="K1336">
        <v>34</v>
      </c>
      <c r="L1336">
        <v>33</v>
      </c>
      <c r="M1336">
        <v>1</v>
      </c>
      <c r="N1336">
        <v>0</v>
      </c>
    </row>
    <row r="1337" spans="1:14" x14ac:dyDescent="0.25">
      <c r="A1337" t="s">
        <v>5571</v>
      </c>
      <c r="B1337" t="s">
        <v>74</v>
      </c>
      <c r="C1337" t="s">
        <v>222</v>
      </c>
      <c r="D1337" t="s">
        <v>395</v>
      </c>
      <c r="E1337">
        <v>0</v>
      </c>
      <c r="F1337">
        <v>0</v>
      </c>
      <c r="G1337">
        <v>0</v>
      </c>
      <c r="H1337">
        <v>0</v>
      </c>
      <c r="I1337">
        <v>0</v>
      </c>
      <c r="J1337">
        <v>0</v>
      </c>
      <c r="K1337">
        <v>26</v>
      </c>
      <c r="L1337">
        <v>25</v>
      </c>
      <c r="M1337">
        <v>1</v>
      </c>
      <c r="N1337">
        <v>0</v>
      </c>
    </row>
    <row r="1338" spans="1:14" x14ac:dyDescent="0.25">
      <c r="A1338" t="s">
        <v>5572</v>
      </c>
      <c r="B1338" t="s">
        <v>74</v>
      </c>
      <c r="C1338" t="s">
        <v>223</v>
      </c>
      <c r="D1338" t="s">
        <v>396</v>
      </c>
      <c r="E1338">
        <v>139</v>
      </c>
      <c r="F1338">
        <v>20</v>
      </c>
      <c r="G1338">
        <v>117</v>
      </c>
      <c r="H1338">
        <v>2</v>
      </c>
      <c r="I1338">
        <v>0</v>
      </c>
      <c r="J1338">
        <v>3</v>
      </c>
      <c r="K1338">
        <v>0</v>
      </c>
      <c r="L1338">
        <v>0</v>
      </c>
      <c r="M1338">
        <v>0</v>
      </c>
      <c r="N1338">
        <v>0</v>
      </c>
    </row>
    <row r="1339" spans="1:14" x14ac:dyDescent="0.25">
      <c r="A1339" t="s">
        <v>5573</v>
      </c>
      <c r="B1339" t="s">
        <v>74</v>
      </c>
      <c r="C1339" t="s">
        <v>223</v>
      </c>
      <c r="D1339" t="s">
        <v>4236</v>
      </c>
      <c r="E1339">
        <v>142</v>
      </c>
      <c r="F1339">
        <v>16</v>
      </c>
      <c r="G1339">
        <v>123</v>
      </c>
      <c r="H1339">
        <v>2</v>
      </c>
      <c r="I1339">
        <v>1</v>
      </c>
      <c r="J1339">
        <v>0</v>
      </c>
      <c r="K1339">
        <v>0</v>
      </c>
      <c r="L1339">
        <v>0</v>
      </c>
      <c r="M1339">
        <v>0</v>
      </c>
      <c r="N1339">
        <v>0</v>
      </c>
    </row>
    <row r="1340" spans="1:14" x14ac:dyDescent="0.25">
      <c r="A1340" t="s">
        <v>5574</v>
      </c>
      <c r="B1340" t="s">
        <v>74</v>
      </c>
      <c r="C1340" t="s">
        <v>223</v>
      </c>
      <c r="D1340" t="s">
        <v>4238</v>
      </c>
      <c r="E1340">
        <v>3</v>
      </c>
      <c r="F1340">
        <v>0</v>
      </c>
      <c r="G1340">
        <v>3</v>
      </c>
      <c r="H1340">
        <v>0</v>
      </c>
      <c r="I1340">
        <v>0</v>
      </c>
      <c r="J1340">
        <v>139</v>
      </c>
      <c r="K1340">
        <v>0</v>
      </c>
      <c r="L1340">
        <v>0</v>
      </c>
      <c r="M1340">
        <v>0</v>
      </c>
      <c r="N1340">
        <v>0</v>
      </c>
    </row>
    <row r="1341" spans="1:14" x14ac:dyDescent="0.25">
      <c r="A1341" t="s">
        <v>5575</v>
      </c>
      <c r="B1341" t="s">
        <v>74</v>
      </c>
      <c r="C1341" t="s">
        <v>223</v>
      </c>
      <c r="D1341" t="s">
        <v>397</v>
      </c>
      <c r="E1341">
        <v>142</v>
      </c>
      <c r="F1341">
        <v>16</v>
      </c>
      <c r="G1341">
        <v>123</v>
      </c>
      <c r="H1341">
        <v>2</v>
      </c>
      <c r="I1341">
        <v>1</v>
      </c>
      <c r="J1341">
        <v>0</v>
      </c>
      <c r="K1341">
        <v>0</v>
      </c>
      <c r="L1341">
        <v>0</v>
      </c>
      <c r="M1341">
        <v>0</v>
      </c>
      <c r="N1341">
        <v>0</v>
      </c>
    </row>
    <row r="1342" spans="1:14" x14ac:dyDescent="0.25">
      <c r="A1342" t="s">
        <v>5576</v>
      </c>
      <c r="B1342" t="s">
        <v>74</v>
      </c>
      <c r="C1342" t="s">
        <v>223</v>
      </c>
      <c r="D1342" t="s">
        <v>398</v>
      </c>
      <c r="E1342">
        <v>139</v>
      </c>
      <c r="F1342">
        <v>16</v>
      </c>
      <c r="G1342">
        <v>120</v>
      </c>
      <c r="H1342">
        <v>2</v>
      </c>
      <c r="I1342">
        <v>1</v>
      </c>
      <c r="J1342">
        <v>3</v>
      </c>
      <c r="K1342">
        <v>0</v>
      </c>
      <c r="L1342">
        <v>0</v>
      </c>
      <c r="M1342">
        <v>0</v>
      </c>
      <c r="N1342">
        <v>0</v>
      </c>
    </row>
    <row r="1343" spans="1:14" x14ac:dyDescent="0.25">
      <c r="A1343" t="s">
        <v>5577</v>
      </c>
      <c r="B1343" t="s">
        <v>74</v>
      </c>
      <c r="C1343" t="s">
        <v>223</v>
      </c>
      <c r="D1343" t="s">
        <v>4242</v>
      </c>
      <c r="E1343">
        <v>3</v>
      </c>
      <c r="F1343">
        <v>0</v>
      </c>
      <c r="G1343">
        <v>3</v>
      </c>
      <c r="H1343">
        <v>0</v>
      </c>
      <c r="I1343">
        <v>0</v>
      </c>
      <c r="J1343">
        <v>139</v>
      </c>
      <c r="K1343">
        <v>0</v>
      </c>
      <c r="L1343">
        <v>0</v>
      </c>
      <c r="M1343">
        <v>0</v>
      </c>
      <c r="N1343">
        <v>0</v>
      </c>
    </row>
    <row r="1344" spans="1:14" x14ac:dyDescent="0.25">
      <c r="A1344" t="s">
        <v>5578</v>
      </c>
      <c r="B1344" t="s">
        <v>74</v>
      </c>
      <c r="C1344" t="s">
        <v>223</v>
      </c>
      <c r="D1344" t="s">
        <v>399</v>
      </c>
      <c r="E1344">
        <v>139</v>
      </c>
      <c r="F1344">
        <v>16</v>
      </c>
      <c r="G1344">
        <v>121</v>
      </c>
      <c r="H1344">
        <v>2</v>
      </c>
      <c r="I1344">
        <v>0</v>
      </c>
      <c r="J1344">
        <v>3</v>
      </c>
      <c r="K1344">
        <v>0</v>
      </c>
      <c r="L1344">
        <v>0</v>
      </c>
      <c r="M1344">
        <v>0</v>
      </c>
      <c r="N1344">
        <v>0</v>
      </c>
    </row>
    <row r="1345" spans="1:14" x14ac:dyDescent="0.25">
      <c r="A1345" t="s">
        <v>5579</v>
      </c>
      <c r="B1345" t="s">
        <v>74</v>
      </c>
      <c r="C1345" t="s">
        <v>223</v>
      </c>
      <c r="D1345" t="s">
        <v>4245</v>
      </c>
      <c r="E1345">
        <v>3</v>
      </c>
      <c r="F1345">
        <v>0</v>
      </c>
      <c r="G1345">
        <v>3</v>
      </c>
      <c r="H1345">
        <v>0</v>
      </c>
      <c r="I1345">
        <v>0</v>
      </c>
      <c r="J1345">
        <v>139</v>
      </c>
      <c r="K1345">
        <v>0</v>
      </c>
      <c r="L1345">
        <v>0</v>
      </c>
      <c r="M1345">
        <v>0</v>
      </c>
      <c r="N1345">
        <v>0</v>
      </c>
    </row>
    <row r="1346" spans="1:14" x14ac:dyDescent="0.25">
      <c r="A1346" t="s">
        <v>5580</v>
      </c>
      <c r="B1346" t="s">
        <v>74</v>
      </c>
      <c r="C1346" t="s">
        <v>223</v>
      </c>
      <c r="D1346" t="s">
        <v>394</v>
      </c>
      <c r="E1346">
        <v>0</v>
      </c>
      <c r="F1346">
        <v>0</v>
      </c>
      <c r="G1346">
        <v>0</v>
      </c>
      <c r="H1346">
        <v>0</v>
      </c>
      <c r="I1346">
        <v>0</v>
      </c>
      <c r="J1346">
        <v>0</v>
      </c>
      <c r="K1346">
        <v>97</v>
      </c>
      <c r="L1346">
        <v>96</v>
      </c>
      <c r="M1346">
        <v>1</v>
      </c>
      <c r="N1346">
        <v>0</v>
      </c>
    </row>
    <row r="1347" spans="1:14" x14ac:dyDescent="0.25">
      <c r="A1347" t="s">
        <v>5581</v>
      </c>
      <c r="B1347" t="s">
        <v>74</v>
      </c>
      <c r="C1347" t="s">
        <v>223</v>
      </c>
      <c r="D1347" t="s">
        <v>395</v>
      </c>
      <c r="E1347">
        <v>0</v>
      </c>
      <c r="F1347">
        <v>0</v>
      </c>
      <c r="G1347">
        <v>0</v>
      </c>
      <c r="H1347">
        <v>0</v>
      </c>
      <c r="I1347">
        <v>0</v>
      </c>
      <c r="J1347">
        <v>0</v>
      </c>
      <c r="K1347">
        <v>85</v>
      </c>
      <c r="L1347">
        <v>84</v>
      </c>
      <c r="M1347">
        <v>1</v>
      </c>
      <c r="N1347">
        <v>0</v>
      </c>
    </row>
    <row r="1348" spans="1:14" x14ac:dyDescent="0.25">
      <c r="A1348" t="s">
        <v>5582</v>
      </c>
      <c r="B1348" t="s">
        <v>74</v>
      </c>
      <c r="C1348" t="s">
        <v>224</v>
      </c>
      <c r="D1348" t="s">
        <v>396</v>
      </c>
      <c r="E1348">
        <v>311</v>
      </c>
      <c r="F1348">
        <v>53</v>
      </c>
      <c r="G1348">
        <v>253</v>
      </c>
      <c r="H1348">
        <v>5</v>
      </c>
      <c r="I1348">
        <v>0</v>
      </c>
      <c r="J1348">
        <v>3</v>
      </c>
      <c r="K1348">
        <v>0</v>
      </c>
      <c r="L1348">
        <v>0</v>
      </c>
      <c r="M1348">
        <v>0</v>
      </c>
      <c r="N1348">
        <v>0</v>
      </c>
    </row>
    <row r="1349" spans="1:14" x14ac:dyDescent="0.25">
      <c r="A1349" t="s">
        <v>5583</v>
      </c>
      <c r="B1349" t="s">
        <v>74</v>
      </c>
      <c r="C1349" t="s">
        <v>224</v>
      </c>
      <c r="D1349" t="s">
        <v>4236</v>
      </c>
      <c r="E1349">
        <v>314</v>
      </c>
      <c r="F1349">
        <v>43</v>
      </c>
      <c r="G1349">
        <v>263</v>
      </c>
      <c r="H1349">
        <v>5</v>
      </c>
      <c r="I1349">
        <v>3</v>
      </c>
      <c r="J1349">
        <v>0</v>
      </c>
      <c r="K1349">
        <v>0</v>
      </c>
      <c r="L1349">
        <v>0</v>
      </c>
      <c r="M1349">
        <v>0</v>
      </c>
      <c r="N1349">
        <v>0</v>
      </c>
    </row>
    <row r="1350" spans="1:14" x14ac:dyDescent="0.25">
      <c r="A1350" t="s">
        <v>5584</v>
      </c>
      <c r="B1350" t="s">
        <v>74</v>
      </c>
      <c r="C1350" t="s">
        <v>224</v>
      </c>
      <c r="D1350" t="s">
        <v>4238</v>
      </c>
      <c r="E1350">
        <v>3</v>
      </c>
      <c r="F1350">
        <v>2</v>
      </c>
      <c r="G1350">
        <v>1</v>
      </c>
      <c r="H1350">
        <v>0</v>
      </c>
      <c r="I1350">
        <v>0</v>
      </c>
      <c r="J1350">
        <v>311</v>
      </c>
      <c r="K1350">
        <v>0</v>
      </c>
      <c r="L1350">
        <v>0</v>
      </c>
      <c r="M1350">
        <v>0</v>
      </c>
      <c r="N1350">
        <v>0</v>
      </c>
    </row>
    <row r="1351" spans="1:14" x14ac:dyDescent="0.25">
      <c r="A1351" t="s">
        <v>5585</v>
      </c>
      <c r="B1351" t="s">
        <v>74</v>
      </c>
      <c r="C1351" t="s">
        <v>224</v>
      </c>
      <c r="D1351" t="s">
        <v>397</v>
      </c>
      <c r="E1351">
        <v>314</v>
      </c>
      <c r="F1351">
        <v>41</v>
      </c>
      <c r="G1351">
        <v>265</v>
      </c>
      <c r="H1351">
        <v>5</v>
      </c>
      <c r="I1351">
        <v>3</v>
      </c>
      <c r="J1351">
        <v>0</v>
      </c>
      <c r="K1351">
        <v>0</v>
      </c>
      <c r="L1351">
        <v>0</v>
      </c>
      <c r="M1351">
        <v>0</v>
      </c>
      <c r="N1351">
        <v>0</v>
      </c>
    </row>
    <row r="1352" spans="1:14" x14ac:dyDescent="0.25">
      <c r="A1352" t="s">
        <v>5586</v>
      </c>
      <c r="B1352" t="s">
        <v>74</v>
      </c>
      <c r="C1352" t="s">
        <v>224</v>
      </c>
      <c r="D1352" t="s">
        <v>398</v>
      </c>
      <c r="E1352">
        <v>311</v>
      </c>
      <c r="F1352">
        <v>47</v>
      </c>
      <c r="G1352">
        <v>255</v>
      </c>
      <c r="H1352">
        <v>6</v>
      </c>
      <c r="I1352">
        <v>3</v>
      </c>
      <c r="J1352">
        <v>3</v>
      </c>
      <c r="K1352">
        <v>0</v>
      </c>
      <c r="L1352">
        <v>0</v>
      </c>
      <c r="M1352">
        <v>0</v>
      </c>
      <c r="N1352">
        <v>0</v>
      </c>
    </row>
    <row r="1353" spans="1:14" x14ac:dyDescent="0.25">
      <c r="A1353" t="s">
        <v>5587</v>
      </c>
      <c r="B1353" t="s">
        <v>74</v>
      </c>
      <c r="C1353" t="s">
        <v>224</v>
      </c>
      <c r="D1353" t="s">
        <v>4242</v>
      </c>
      <c r="E1353">
        <v>3</v>
      </c>
      <c r="F1353">
        <v>3</v>
      </c>
      <c r="G1353">
        <v>0</v>
      </c>
      <c r="H1353">
        <v>0</v>
      </c>
      <c r="I1353">
        <v>0</v>
      </c>
      <c r="J1353">
        <v>311</v>
      </c>
      <c r="K1353">
        <v>0</v>
      </c>
      <c r="L1353">
        <v>0</v>
      </c>
      <c r="M1353">
        <v>0</v>
      </c>
      <c r="N1353">
        <v>0</v>
      </c>
    </row>
    <row r="1354" spans="1:14" x14ac:dyDescent="0.25">
      <c r="A1354" t="s">
        <v>5588</v>
      </c>
      <c r="B1354" t="s">
        <v>74</v>
      </c>
      <c r="C1354" t="s">
        <v>224</v>
      </c>
      <c r="D1354" t="s">
        <v>399</v>
      </c>
      <c r="E1354">
        <v>311</v>
      </c>
      <c r="F1354">
        <v>40</v>
      </c>
      <c r="G1354">
        <v>266</v>
      </c>
      <c r="H1354">
        <v>5</v>
      </c>
      <c r="I1354">
        <v>0</v>
      </c>
      <c r="J1354">
        <v>3</v>
      </c>
      <c r="K1354">
        <v>0</v>
      </c>
      <c r="L1354">
        <v>0</v>
      </c>
      <c r="M1354">
        <v>0</v>
      </c>
      <c r="N1354">
        <v>0</v>
      </c>
    </row>
    <row r="1355" spans="1:14" x14ac:dyDescent="0.25">
      <c r="A1355" t="s">
        <v>5589</v>
      </c>
      <c r="B1355" t="s">
        <v>74</v>
      </c>
      <c r="C1355" t="s">
        <v>224</v>
      </c>
      <c r="D1355" t="s">
        <v>4245</v>
      </c>
      <c r="E1355">
        <v>3</v>
      </c>
      <c r="F1355">
        <v>2</v>
      </c>
      <c r="G1355">
        <v>1</v>
      </c>
      <c r="H1355">
        <v>0</v>
      </c>
      <c r="I1355">
        <v>0</v>
      </c>
      <c r="J1355">
        <v>311</v>
      </c>
      <c r="K1355">
        <v>0</v>
      </c>
      <c r="L1355">
        <v>0</v>
      </c>
      <c r="M1355">
        <v>0</v>
      </c>
      <c r="N1355">
        <v>0</v>
      </c>
    </row>
    <row r="1356" spans="1:14" x14ac:dyDescent="0.25">
      <c r="A1356" t="s">
        <v>5590</v>
      </c>
      <c r="B1356" t="s">
        <v>74</v>
      </c>
      <c r="C1356" t="s">
        <v>224</v>
      </c>
      <c r="D1356" t="s">
        <v>394</v>
      </c>
      <c r="E1356">
        <v>0</v>
      </c>
      <c r="F1356">
        <v>0</v>
      </c>
      <c r="G1356">
        <v>0</v>
      </c>
      <c r="H1356">
        <v>0</v>
      </c>
      <c r="I1356">
        <v>0</v>
      </c>
      <c r="J1356">
        <v>0</v>
      </c>
      <c r="K1356">
        <v>176</v>
      </c>
      <c r="L1356">
        <v>175</v>
      </c>
      <c r="M1356">
        <v>1</v>
      </c>
      <c r="N1356">
        <v>0</v>
      </c>
    </row>
    <row r="1357" spans="1:14" x14ac:dyDescent="0.25">
      <c r="A1357" t="s">
        <v>5591</v>
      </c>
      <c r="B1357" t="s">
        <v>74</v>
      </c>
      <c r="C1357" t="s">
        <v>224</v>
      </c>
      <c r="D1357" t="s">
        <v>395</v>
      </c>
      <c r="E1357">
        <v>0</v>
      </c>
      <c r="F1357">
        <v>0</v>
      </c>
      <c r="G1357">
        <v>0</v>
      </c>
      <c r="H1357">
        <v>0</v>
      </c>
      <c r="I1357">
        <v>0</v>
      </c>
      <c r="J1357">
        <v>0</v>
      </c>
      <c r="K1357">
        <v>130</v>
      </c>
      <c r="L1357">
        <v>129</v>
      </c>
      <c r="M1357">
        <v>1</v>
      </c>
      <c r="N1357">
        <v>0</v>
      </c>
    </row>
    <row r="1358" spans="1:14" x14ac:dyDescent="0.25">
      <c r="A1358" t="s">
        <v>5592</v>
      </c>
      <c r="B1358" t="s">
        <v>74</v>
      </c>
      <c r="C1358" t="s">
        <v>225</v>
      </c>
      <c r="D1358" t="s">
        <v>396</v>
      </c>
      <c r="E1358">
        <v>57</v>
      </c>
      <c r="F1358">
        <v>15</v>
      </c>
      <c r="G1358">
        <v>41</v>
      </c>
      <c r="H1358">
        <v>1</v>
      </c>
      <c r="I1358">
        <v>0</v>
      </c>
      <c r="J1358">
        <v>0</v>
      </c>
      <c r="K1358">
        <v>0</v>
      </c>
      <c r="L1358">
        <v>0</v>
      </c>
      <c r="M1358">
        <v>0</v>
      </c>
      <c r="N1358">
        <v>0</v>
      </c>
    </row>
    <row r="1359" spans="1:14" x14ac:dyDescent="0.25">
      <c r="A1359" t="s">
        <v>5593</v>
      </c>
      <c r="B1359" t="s">
        <v>74</v>
      </c>
      <c r="C1359" t="s">
        <v>225</v>
      </c>
      <c r="D1359" t="s">
        <v>4236</v>
      </c>
      <c r="E1359">
        <v>57</v>
      </c>
      <c r="F1359">
        <v>14</v>
      </c>
      <c r="G1359">
        <v>41</v>
      </c>
      <c r="H1359">
        <v>2</v>
      </c>
      <c r="I1359">
        <v>0</v>
      </c>
      <c r="J1359">
        <v>0</v>
      </c>
      <c r="K1359">
        <v>0</v>
      </c>
      <c r="L1359">
        <v>0</v>
      </c>
      <c r="M1359">
        <v>0</v>
      </c>
      <c r="N1359">
        <v>0</v>
      </c>
    </row>
    <row r="1360" spans="1:14" x14ac:dyDescent="0.25">
      <c r="A1360" t="s">
        <v>5594</v>
      </c>
      <c r="B1360" t="s">
        <v>74</v>
      </c>
      <c r="C1360" t="s">
        <v>225</v>
      </c>
      <c r="D1360" t="s">
        <v>4238</v>
      </c>
      <c r="E1360">
        <v>0</v>
      </c>
      <c r="F1360">
        <v>0</v>
      </c>
      <c r="G1360">
        <v>0</v>
      </c>
      <c r="H1360">
        <v>0</v>
      </c>
      <c r="I1360">
        <v>0</v>
      </c>
      <c r="J1360">
        <v>57</v>
      </c>
      <c r="K1360">
        <v>0</v>
      </c>
      <c r="L1360">
        <v>0</v>
      </c>
      <c r="M1360">
        <v>0</v>
      </c>
      <c r="N1360">
        <v>0</v>
      </c>
    </row>
    <row r="1361" spans="1:14" x14ac:dyDescent="0.25">
      <c r="A1361" t="s">
        <v>5595</v>
      </c>
      <c r="B1361" t="s">
        <v>74</v>
      </c>
      <c r="C1361" t="s">
        <v>225</v>
      </c>
      <c r="D1361" t="s">
        <v>397</v>
      </c>
      <c r="E1361">
        <v>57</v>
      </c>
      <c r="F1361">
        <v>14</v>
      </c>
      <c r="G1361">
        <v>41</v>
      </c>
      <c r="H1361">
        <v>2</v>
      </c>
      <c r="I1361">
        <v>0</v>
      </c>
      <c r="J1361">
        <v>0</v>
      </c>
      <c r="K1361">
        <v>0</v>
      </c>
      <c r="L1361">
        <v>0</v>
      </c>
      <c r="M1361">
        <v>0</v>
      </c>
      <c r="N1361">
        <v>0</v>
      </c>
    </row>
    <row r="1362" spans="1:14" x14ac:dyDescent="0.25">
      <c r="A1362" t="s">
        <v>5596</v>
      </c>
      <c r="B1362" t="s">
        <v>74</v>
      </c>
      <c r="C1362" t="s">
        <v>225</v>
      </c>
      <c r="D1362" t="s">
        <v>398</v>
      </c>
      <c r="E1362">
        <v>57</v>
      </c>
      <c r="F1362">
        <v>15</v>
      </c>
      <c r="G1362">
        <v>40</v>
      </c>
      <c r="H1362">
        <v>2</v>
      </c>
      <c r="I1362">
        <v>0</v>
      </c>
      <c r="J1362">
        <v>0</v>
      </c>
      <c r="K1362">
        <v>0</v>
      </c>
      <c r="L1362">
        <v>0</v>
      </c>
      <c r="M1362">
        <v>0</v>
      </c>
      <c r="N1362">
        <v>0</v>
      </c>
    </row>
    <row r="1363" spans="1:14" x14ac:dyDescent="0.25">
      <c r="A1363" t="s">
        <v>5597</v>
      </c>
      <c r="B1363" t="s">
        <v>74</v>
      </c>
      <c r="C1363" t="s">
        <v>225</v>
      </c>
      <c r="D1363" t="s">
        <v>4242</v>
      </c>
      <c r="E1363">
        <v>0</v>
      </c>
      <c r="F1363">
        <v>0</v>
      </c>
      <c r="G1363">
        <v>0</v>
      </c>
      <c r="H1363">
        <v>0</v>
      </c>
      <c r="I1363">
        <v>0</v>
      </c>
      <c r="J1363">
        <v>57</v>
      </c>
      <c r="K1363">
        <v>0</v>
      </c>
      <c r="L1363">
        <v>0</v>
      </c>
      <c r="M1363">
        <v>0</v>
      </c>
      <c r="N1363">
        <v>0</v>
      </c>
    </row>
    <row r="1364" spans="1:14" x14ac:dyDescent="0.25">
      <c r="A1364" t="s">
        <v>5598</v>
      </c>
      <c r="B1364" t="s">
        <v>74</v>
      </c>
      <c r="C1364" t="s">
        <v>225</v>
      </c>
      <c r="D1364" t="s">
        <v>399</v>
      </c>
      <c r="E1364">
        <v>57</v>
      </c>
      <c r="F1364">
        <v>14</v>
      </c>
      <c r="G1364">
        <v>42</v>
      </c>
      <c r="H1364">
        <v>1</v>
      </c>
      <c r="I1364">
        <v>0</v>
      </c>
      <c r="J1364">
        <v>0</v>
      </c>
      <c r="K1364">
        <v>0</v>
      </c>
      <c r="L1364">
        <v>0</v>
      </c>
      <c r="M1364">
        <v>0</v>
      </c>
      <c r="N1364">
        <v>0</v>
      </c>
    </row>
    <row r="1365" spans="1:14" x14ac:dyDescent="0.25">
      <c r="A1365" t="s">
        <v>5599</v>
      </c>
      <c r="B1365" t="s">
        <v>74</v>
      </c>
      <c r="C1365" t="s">
        <v>225</v>
      </c>
      <c r="D1365" t="s">
        <v>4245</v>
      </c>
      <c r="E1365">
        <v>0</v>
      </c>
      <c r="F1365">
        <v>0</v>
      </c>
      <c r="G1365">
        <v>0</v>
      </c>
      <c r="H1365">
        <v>0</v>
      </c>
      <c r="I1365">
        <v>0</v>
      </c>
      <c r="J1365">
        <v>57</v>
      </c>
      <c r="K1365">
        <v>0</v>
      </c>
      <c r="L1365">
        <v>0</v>
      </c>
      <c r="M1365">
        <v>0</v>
      </c>
      <c r="N1365">
        <v>0</v>
      </c>
    </row>
    <row r="1366" spans="1:14" x14ac:dyDescent="0.25">
      <c r="A1366" t="s">
        <v>5600</v>
      </c>
      <c r="B1366" t="s">
        <v>74</v>
      </c>
      <c r="C1366" t="s">
        <v>225</v>
      </c>
      <c r="D1366" t="s">
        <v>394</v>
      </c>
      <c r="E1366">
        <v>0</v>
      </c>
      <c r="F1366">
        <v>0</v>
      </c>
      <c r="G1366">
        <v>0</v>
      </c>
      <c r="H1366">
        <v>0</v>
      </c>
      <c r="I1366">
        <v>0</v>
      </c>
      <c r="J1366">
        <v>0</v>
      </c>
      <c r="K1366">
        <v>31</v>
      </c>
      <c r="L1366">
        <v>31</v>
      </c>
      <c r="M1366">
        <v>0</v>
      </c>
      <c r="N1366">
        <v>0</v>
      </c>
    </row>
    <row r="1367" spans="1:14" x14ac:dyDescent="0.25">
      <c r="A1367" t="s">
        <v>5601</v>
      </c>
      <c r="B1367" t="s">
        <v>74</v>
      </c>
      <c r="C1367" t="s">
        <v>225</v>
      </c>
      <c r="D1367" t="s">
        <v>395</v>
      </c>
      <c r="E1367">
        <v>0</v>
      </c>
      <c r="F1367">
        <v>0</v>
      </c>
      <c r="G1367">
        <v>0</v>
      </c>
      <c r="H1367">
        <v>0</v>
      </c>
      <c r="I1367">
        <v>0</v>
      </c>
      <c r="J1367">
        <v>0</v>
      </c>
      <c r="K1367">
        <v>25</v>
      </c>
      <c r="L1367">
        <v>25</v>
      </c>
      <c r="M1367">
        <v>0</v>
      </c>
      <c r="N1367">
        <v>0</v>
      </c>
    </row>
    <row r="1368" spans="1:14" x14ac:dyDescent="0.25">
      <c r="A1368" t="s">
        <v>5602</v>
      </c>
      <c r="B1368" t="s">
        <v>74</v>
      </c>
      <c r="C1368" t="s">
        <v>226</v>
      </c>
      <c r="D1368" t="s">
        <v>396</v>
      </c>
      <c r="E1368">
        <v>42</v>
      </c>
      <c r="F1368">
        <v>10</v>
      </c>
      <c r="G1368">
        <v>30</v>
      </c>
      <c r="H1368">
        <v>2</v>
      </c>
      <c r="I1368">
        <v>0</v>
      </c>
      <c r="J1368">
        <v>1</v>
      </c>
      <c r="K1368">
        <v>0</v>
      </c>
      <c r="L1368">
        <v>0</v>
      </c>
      <c r="M1368">
        <v>0</v>
      </c>
      <c r="N1368">
        <v>0</v>
      </c>
    </row>
    <row r="1369" spans="1:14" x14ac:dyDescent="0.25">
      <c r="A1369" t="s">
        <v>5603</v>
      </c>
      <c r="B1369" t="s">
        <v>74</v>
      </c>
      <c r="C1369" t="s">
        <v>226</v>
      </c>
      <c r="D1369" t="s">
        <v>4236</v>
      </c>
      <c r="E1369">
        <v>43</v>
      </c>
      <c r="F1369">
        <v>10</v>
      </c>
      <c r="G1369">
        <v>31</v>
      </c>
      <c r="H1369">
        <v>2</v>
      </c>
      <c r="I1369">
        <v>0</v>
      </c>
      <c r="J1369">
        <v>0</v>
      </c>
      <c r="K1369">
        <v>0</v>
      </c>
      <c r="L1369">
        <v>0</v>
      </c>
      <c r="M1369">
        <v>0</v>
      </c>
      <c r="N1369">
        <v>0</v>
      </c>
    </row>
    <row r="1370" spans="1:14" x14ac:dyDescent="0.25">
      <c r="A1370" t="s">
        <v>5604</v>
      </c>
      <c r="B1370" t="s">
        <v>74</v>
      </c>
      <c r="C1370" t="s">
        <v>226</v>
      </c>
      <c r="D1370" t="s">
        <v>4238</v>
      </c>
      <c r="E1370">
        <v>1</v>
      </c>
      <c r="F1370">
        <v>1</v>
      </c>
      <c r="G1370">
        <v>0</v>
      </c>
      <c r="H1370">
        <v>0</v>
      </c>
      <c r="I1370">
        <v>0</v>
      </c>
      <c r="J1370">
        <v>42</v>
      </c>
      <c r="K1370">
        <v>0</v>
      </c>
      <c r="L1370">
        <v>0</v>
      </c>
      <c r="M1370">
        <v>0</v>
      </c>
      <c r="N1370">
        <v>0</v>
      </c>
    </row>
    <row r="1371" spans="1:14" x14ac:dyDescent="0.25">
      <c r="A1371" t="s">
        <v>5605</v>
      </c>
      <c r="B1371" t="s">
        <v>74</v>
      </c>
      <c r="C1371" t="s">
        <v>226</v>
      </c>
      <c r="D1371" t="s">
        <v>397</v>
      </c>
      <c r="E1371">
        <v>43</v>
      </c>
      <c r="F1371">
        <v>10</v>
      </c>
      <c r="G1371">
        <v>31</v>
      </c>
      <c r="H1371">
        <v>2</v>
      </c>
      <c r="I1371">
        <v>0</v>
      </c>
      <c r="J1371">
        <v>0</v>
      </c>
      <c r="K1371">
        <v>0</v>
      </c>
      <c r="L1371">
        <v>0</v>
      </c>
      <c r="M1371">
        <v>0</v>
      </c>
      <c r="N1371">
        <v>0</v>
      </c>
    </row>
    <row r="1372" spans="1:14" x14ac:dyDescent="0.25">
      <c r="A1372" t="s">
        <v>5606</v>
      </c>
      <c r="B1372" t="s">
        <v>74</v>
      </c>
      <c r="C1372" t="s">
        <v>226</v>
      </c>
      <c r="D1372" t="s">
        <v>398</v>
      </c>
      <c r="E1372">
        <v>42</v>
      </c>
      <c r="F1372">
        <v>10</v>
      </c>
      <c r="G1372">
        <v>30</v>
      </c>
      <c r="H1372">
        <v>2</v>
      </c>
      <c r="I1372">
        <v>0</v>
      </c>
      <c r="J1372">
        <v>1</v>
      </c>
      <c r="K1372">
        <v>0</v>
      </c>
      <c r="L1372">
        <v>0</v>
      </c>
      <c r="M1372">
        <v>0</v>
      </c>
      <c r="N1372">
        <v>0</v>
      </c>
    </row>
    <row r="1373" spans="1:14" x14ac:dyDescent="0.25">
      <c r="A1373" t="s">
        <v>5607</v>
      </c>
      <c r="B1373" t="s">
        <v>74</v>
      </c>
      <c r="C1373" t="s">
        <v>226</v>
      </c>
      <c r="D1373" t="s">
        <v>4242</v>
      </c>
      <c r="E1373">
        <v>1</v>
      </c>
      <c r="F1373">
        <v>1</v>
      </c>
      <c r="G1373">
        <v>0</v>
      </c>
      <c r="H1373">
        <v>0</v>
      </c>
      <c r="I1373">
        <v>0</v>
      </c>
      <c r="J1373">
        <v>42</v>
      </c>
      <c r="K1373">
        <v>0</v>
      </c>
      <c r="L1373">
        <v>0</v>
      </c>
      <c r="M1373">
        <v>0</v>
      </c>
      <c r="N1373">
        <v>0</v>
      </c>
    </row>
    <row r="1374" spans="1:14" x14ac:dyDescent="0.25">
      <c r="A1374" t="s">
        <v>5608</v>
      </c>
      <c r="B1374" t="s">
        <v>74</v>
      </c>
      <c r="C1374" t="s">
        <v>226</v>
      </c>
      <c r="D1374" t="s">
        <v>399</v>
      </c>
      <c r="E1374">
        <v>42</v>
      </c>
      <c r="F1374">
        <v>9</v>
      </c>
      <c r="G1374">
        <v>31</v>
      </c>
      <c r="H1374">
        <v>2</v>
      </c>
      <c r="I1374">
        <v>0</v>
      </c>
      <c r="J1374">
        <v>1</v>
      </c>
      <c r="K1374">
        <v>0</v>
      </c>
      <c r="L1374">
        <v>0</v>
      </c>
      <c r="M1374">
        <v>0</v>
      </c>
      <c r="N1374">
        <v>0</v>
      </c>
    </row>
    <row r="1375" spans="1:14" x14ac:dyDescent="0.25">
      <c r="A1375" t="s">
        <v>5609</v>
      </c>
      <c r="B1375" t="s">
        <v>74</v>
      </c>
      <c r="C1375" t="s">
        <v>226</v>
      </c>
      <c r="D1375" t="s">
        <v>4245</v>
      </c>
      <c r="E1375">
        <v>1</v>
      </c>
      <c r="F1375">
        <v>1</v>
      </c>
      <c r="G1375">
        <v>0</v>
      </c>
      <c r="H1375">
        <v>0</v>
      </c>
      <c r="I1375">
        <v>0</v>
      </c>
      <c r="J1375">
        <v>42</v>
      </c>
      <c r="K1375">
        <v>0</v>
      </c>
      <c r="L1375">
        <v>0</v>
      </c>
      <c r="M1375">
        <v>0</v>
      </c>
      <c r="N1375">
        <v>0</v>
      </c>
    </row>
    <row r="1376" spans="1:14" x14ac:dyDescent="0.25">
      <c r="A1376" t="s">
        <v>5610</v>
      </c>
      <c r="B1376" t="s">
        <v>74</v>
      </c>
      <c r="C1376" t="s">
        <v>226</v>
      </c>
      <c r="D1376" t="s">
        <v>394</v>
      </c>
      <c r="E1376">
        <v>0</v>
      </c>
      <c r="F1376">
        <v>0</v>
      </c>
      <c r="G1376">
        <v>0</v>
      </c>
      <c r="H1376">
        <v>0</v>
      </c>
      <c r="I1376">
        <v>0</v>
      </c>
      <c r="J1376">
        <v>0</v>
      </c>
      <c r="K1376">
        <v>34</v>
      </c>
      <c r="L1376">
        <v>34</v>
      </c>
      <c r="M1376">
        <v>0</v>
      </c>
      <c r="N1376">
        <v>0</v>
      </c>
    </row>
    <row r="1377" spans="1:14" x14ac:dyDescent="0.25">
      <c r="A1377" t="s">
        <v>5611</v>
      </c>
      <c r="B1377" t="s">
        <v>74</v>
      </c>
      <c r="C1377" t="s">
        <v>226</v>
      </c>
      <c r="D1377" t="s">
        <v>395</v>
      </c>
      <c r="E1377">
        <v>0</v>
      </c>
      <c r="F1377">
        <v>0</v>
      </c>
      <c r="G1377">
        <v>0</v>
      </c>
      <c r="H1377">
        <v>0</v>
      </c>
      <c r="I1377">
        <v>0</v>
      </c>
      <c r="J1377">
        <v>0</v>
      </c>
      <c r="K1377">
        <v>28</v>
      </c>
      <c r="L1377">
        <v>28</v>
      </c>
      <c r="M1377">
        <v>0</v>
      </c>
      <c r="N1377">
        <v>0</v>
      </c>
    </row>
    <row r="1378" spans="1:14" x14ac:dyDescent="0.25">
      <c r="A1378" t="s">
        <v>5612</v>
      </c>
      <c r="B1378" t="s">
        <v>74</v>
      </c>
      <c r="C1378" t="s">
        <v>227</v>
      </c>
      <c r="D1378" t="s">
        <v>396</v>
      </c>
      <c r="E1378">
        <v>88</v>
      </c>
      <c r="F1378">
        <v>15</v>
      </c>
      <c r="G1378">
        <v>73</v>
      </c>
      <c r="H1378">
        <v>0</v>
      </c>
      <c r="I1378">
        <v>0</v>
      </c>
      <c r="J1378">
        <v>1</v>
      </c>
      <c r="K1378">
        <v>0</v>
      </c>
      <c r="L1378">
        <v>0</v>
      </c>
      <c r="M1378">
        <v>0</v>
      </c>
      <c r="N1378">
        <v>0</v>
      </c>
    </row>
    <row r="1379" spans="1:14" x14ac:dyDescent="0.25">
      <c r="A1379" t="s">
        <v>5613</v>
      </c>
      <c r="B1379" t="s">
        <v>74</v>
      </c>
      <c r="C1379" t="s">
        <v>227</v>
      </c>
      <c r="D1379" t="s">
        <v>4236</v>
      </c>
      <c r="E1379">
        <v>89</v>
      </c>
      <c r="F1379">
        <v>14</v>
      </c>
      <c r="G1379">
        <v>75</v>
      </c>
      <c r="H1379">
        <v>0</v>
      </c>
      <c r="I1379">
        <v>0</v>
      </c>
      <c r="J1379">
        <v>0</v>
      </c>
      <c r="K1379">
        <v>0</v>
      </c>
      <c r="L1379">
        <v>0</v>
      </c>
      <c r="M1379">
        <v>0</v>
      </c>
      <c r="N1379">
        <v>0</v>
      </c>
    </row>
    <row r="1380" spans="1:14" x14ac:dyDescent="0.25">
      <c r="A1380" t="s">
        <v>5614</v>
      </c>
      <c r="B1380" t="s">
        <v>74</v>
      </c>
      <c r="C1380" t="s">
        <v>227</v>
      </c>
      <c r="D1380" t="s">
        <v>4238</v>
      </c>
      <c r="E1380">
        <v>1</v>
      </c>
      <c r="F1380">
        <v>0</v>
      </c>
      <c r="G1380">
        <v>1</v>
      </c>
      <c r="H1380">
        <v>0</v>
      </c>
      <c r="I1380">
        <v>0</v>
      </c>
      <c r="J1380">
        <v>88</v>
      </c>
      <c r="K1380">
        <v>0</v>
      </c>
      <c r="L1380">
        <v>0</v>
      </c>
      <c r="M1380">
        <v>0</v>
      </c>
      <c r="N1380">
        <v>0</v>
      </c>
    </row>
    <row r="1381" spans="1:14" x14ac:dyDescent="0.25">
      <c r="A1381" t="s">
        <v>5615</v>
      </c>
      <c r="B1381" t="s">
        <v>74</v>
      </c>
      <c r="C1381" t="s">
        <v>227</v>
      </c>
      <c r="D1381" t="s">
        <v>397</v>
      </c>
      <c r="E1381">
        <v>89</v>
      </c>
      <c r="F1381">
        <v>14</v>
      </c>
      <c r="G1381">
        <v>75</v>
      </c>
      <c r="H1381">
        <v>0</v>
      </c>
      <c r="I1381">
        <v>0</v>
      </c>
      <c r="J1381">
        <v>0</v>
      </c>
      <c r="K1381">
        <v>0</v>
      </c>
      <c r="L1381">
        <v>0</v>
      </c>
      <c r="M1381">
        <v>0</v>
      </c>
      <c r="N1381">
        <v>0</v>
      </c>
    </row>
    <row r="1382" spans="1:14" x14ac:dyDescent="0.25">
      <c r="A1382" t="s">
        <v>5616</v>
      </c>
      <c r="B1382" t="s">
        <v>74</v>
      </c>
      <c r="C1382" t="s">
        <v>227</v>
      </c>
      <c r="D1382" t="s">
        <v>398</v>
      </c>
      <c r="E1382">
        <v>88</v>
      </c>
      <c r="F1382">
        <v>15</v>
      </c>
      <c r="G1382">
        <v>73</v>
      </c>
      <c r="H1382">
        <v>0</v>
      </c>
      <c r="I1382">
        <v>0</v>
      </c>
      <c r="J1382">
        <v>1</v>
      </c>
      <c r="K1382">
        <v>0</v>
      </c>
      <c r="L1382">
        <v>0</v>
      </c>
      <c r="M1382">
        <v>0</v>
      </c>
      <c r="N1382">
        <v>0</v>
      </c>
    </row>
    <row r="1383" spans="1:14" x14ac:dyDescent="0.25">
      <c r="A1383" t="s">
        <v>5617</v>
      </c>
      <c r="B1383" t="s">
        <v>74</v>
      </c>
      <c r="C1383" t="s">
        <v>227</v>
      </c>
      <c r="D1383" t="s">
        <v>4242</v>
      </c>
      <c r="E1383">
        <v>1</v>
      </c>
      <c r="F1383">
        <v>0</v>
      </c>
      <c r="G1383">
        <v>1</v>
      </c>
      <c r="H1383">
        <v>0</v>
      </c>
      <c r="I1383">
        <v>0</v>
      </c>
      <c r="J1383">
        <v>88</v>
      </c>
      <c r="K1383">
        <v>0</v>
      </c>
      <c r="L1383">
        <v>0</v>
      </c>
      <c r="M1383">
        <v>0</v>
      </c>
      <c r="N1383">
        <v>0</v>
      </c>
    </row>
    <row r="1384" spans="1:14" x14ac:dyDescent="0.25">
      <c r="A1384" t="s">
        <v>5618</v>
      </c>
      <c r="B1384" t="s">
        <v>74</v>
      </c>
      <c r="C1384" t="s">
        <v>227</v>
      </c>
      <c r="D1384" t="s">
        <v>399</v>
      </c>
      <c r="E1384">
        <v>88</v>
      </c>
      <c r="F1384">
        <v>14</v>
      </c>
      <c r="G1384">
        <v>74</v>
      </c>
      <c r="H1384">
        <v>0</v>
      </c>
      <c r="I1384">
        <v>0</v>
      </c>
      <c r="J1384">
        <v>1</v>
      </c>
      <c r="K1384">
        <v>0</v>
      </c>
      <c r="L1384">
        <v>0</v>
      </c>
      <c r="M1384">
        <v>0</v>
      </c>
      <c r="N1384">
        <v>0</v>
      </c>
    </row>
    <row r="1385" spans="1:14" x14ac:dyDescent="0.25">
      <c r="A1385" t="s">
        <v>5619</v>
      </c>
      <c r="B1385" t="s">
        <v>74</v>
      </c>
      <c r="C1385" t="s">
        <v>227</v>
      </c>
      <c r="D1385" t="s">
        <v>4245</v>
      </c>
      <c r="E1385">
        <v>1</v>
      </c>
      <c r="F1385">
        <v>0</v>
      </c>
      <c r="G1385">
        <v>1</v>
      </c>
      <c r="H1385">
        <v>0</v>
      </c>
      <c r="I1385">
        <v>0</v>
      </c>
      <c r="J1385">
        <v>88</v>
      </c>
      <c r="K1385">
        <v>0</v>
      </c>
      <c r="L1385">
        <v>0</v>
      </c>
      <c r="M1385">
        <v>0</v>
      </c>
      <c r="N1385">
        <v>0</v>
      </c>
    </row>
    <row r="1386" spans="1:14" x14ac:dyDescent="0.25">
      <c r="A1386" t="s">
        <v>5620</v>
      </c>
      <c r="B1386" t="s">
        <v>74</v>
      </c>
      <c r="C1386" t="s">
        <v>227</v>
      </c>
      <c r="D1386" t="s">
        <v>394</v>
      </c>
      <c r="E1386">
        <v>0</v>
      </c>
      <c r="F1386">
        <v>0</v>
      </c>
      <c r="G1386">
        <v>0</v>
      </c>
      <c r="H1386">
        <v>0</v>
      </c>
      <c r="I1386">
        <v>0</v>
      </c>
      <c r="J1386">
        <v>0</v>
      </c>
      <c r="K1386">
        <v>66</v>
      </c>
      <c r="L1386">
        <v>66</v>
      </c>
      <c r="M1386">
        <v>0</v>
      </c>
      <c r="N1386">
        <v>0</v>
      </c>
    </row>
    <row r="1387" spans="1:14" x14ac:dyDescent="0.25">
      <c r="A1387" t="s">
        <v>5621</v>
      </c>
      <c r="B1387" t="s">
        <v>74</v>
      </c>
      <c r="C1387" t="s">
        <v>227</v>
      </c>
      <c r="D1387" t="s">
        <v>395</v>
      </c>
      <c r="E1387">
        <v>0</v>
      </c>
      <c r="F1387">
        <v>0</v>
      </c>
      <c r="G1387">
        <v>0</v>
      </c>
      <c r="H1387">
        <v>0</v>
      </c>
      <c r="I1387">
        <v>0</v>
      </c>
      <c r="J1387">
        <v>0</v>
      </c>
      <c r="K1387">
        <v>58</v>
      </c>
      <c r="L1387">
        <v>58</v>
      </c>
      <c r="M1387">
        <v>0</v>
      </c>
      <c r="N1387">
        <v>0</v>
      </c>
    </row>
    <row r="1388" spans="1:14" x14ac:dyDescent="0.25">
      <c r="A1388" t="s">
        <v>5622</v>
      </c>
      <c r="B1388" t="s">
        <v>74</v>
      </c>
      <c r="C1388" t="s">
        <v>228</v>
      </c>
      <c r="D1388" t="s">
        <v>396</v>
      </c>
      <c r="E1388">
        <v>189</v>
      </c>
      <c r="F1388">
        <v>46</v>
      </c>
      <c r="G1388">
        <v>140</v>
      </c>
      <c r="H1388">
        <v>3</v>
      </c>
      <c r="I1388">
        <v>0</v>
      </c>
      <c r="J1388">
        <v>7</v>
      </c>
      <c r="K1388">
        <v>0</v>
      </c>
      <c r="L1388">
        <v>0</v>
      </c>
      <c r="M1388">
        <v>0</v>
      </c>
      <c r="N1388">
        <v>0</v>
      </c>
    </row>
    <row r="1389" spans="1:14" x14ac:dyDescent="0.25">
      <c r="A1389" t="s">
        <v>5623</v>
      </c>
      <c r="B1389" t="s">
        <v>74</v>
      </c>
      <c r="C1389" t="s">
        <v>228</v>
      </c>
      <c r="D1389" t="s">
        <v>4236</v>
      </c>
      <c r="E1389">
        <v>196</v>
      </c>
      <c r="F1389">
        <v>44</v>
      </c>
      <c r="G1389">
        <v>149</v>
      </c>
      <c r="H1389">
        <v>3</v>
      </c>
      <c r="I1389">
        <v>0</v>
      </c>
      <c r="J1389">
        <v>0</v>
      </c>
      <c r="K1389">
        <v>0</v>
      </c>
      <c r="L1389">
        <v>0</v>
      </c>
      <c r="M1389">
        <v>0</v>
      </c>
      <c r="N1389">
        <v>0</v>
      </c>
    </row>
    <row r="1390" spans="1:14" x14ac:dyDescent="0.25">
      <c r="A1390" t="s">
        <v>5624</v>
      </c>
      <c r="B1390" t="s">
        <v>74</v>
      </c>
      <c r="C1390" t="s">
        <v>228</v>
      </c>
      <c r="D1390" t="s">
        <v>4238</v>
      </c>
      <c r="E1390">
        <v>7</v>
      </c>
      <c r="F1390">
        <v>2</v>
      </c>
      <c r="G1390">
        <v>5</v>
      </c>
      <c r="H1390">
        <v>0</v>
      </c>
      <c r="I1390">
        <v>0</v>
      </c>
      <c r="J1390">
        <v>189</v>
      </c>
      <c r="K1390">
        <v>0</v>
      </c>
      <c r="L1390">
        <v>0</v>
      </c>
      <c r="M1390">
        <v>0</v>
      </c>
      <c r="N1390">
        <v>0</v>
      </c>
    </row>
    <row r="1391" spans="1:14" x14ac:dyDescent="0.25">
      <c r="A1391" t="s">
        <v>5625</v>
      </c>
      <c r="B1391" t="s">
        <v>74</v>
      </c>
      <c r="C1391" t="s">
        <v>228</v>
      </c>
      <c r="D1391" t="s">
        <v>397</v>
      </c>
      <c r="E1391">
        <v>196</v>
      </c>
      <c r="F1391">
        <v>43</v>
      </c>
      <c r="G1391">
        <v>150</v>
      </c>
      <c r="H1391">
        <v>3</v>
      </c>
      <c r="I1391">
        <v>0</v>
      </c>
      <c r="J1391">
        <v>0</v>
      </c>
      <c r="K1391">
        <v>0</v>
      </c>
      <c r="L1391">
        <v>0</v>
      </c>
      <c r="M1391">
        <v>0</v>
      </c>
      <c r="N1391">
        <v>0</v>
      </c>
    </row>
    <row r="1392" spans="1:14" x14ac:dyDescent="0.25">
      <c r="A1392" t="s">
        <v>5626</v>
      </c>
      <c r="B1392" t="s">
        <v>74</v>
      </c>
      <c r="C1392" t="s">
        <v>228</v>
      </c>
      <c r="D1392" t="s">
        <v>398</v>
      </c>
      <c r="E1392">
        <v>189</v>
      </c>
      <c r="F1392">
        <v>45</v>
      </c>
      <c r="G1392">
        <v>141</v>
      </c>
      <c r="H1392">
        <v>3</v>
      </c>
      <c r="I1392">
        <v>0</v>
      </c>
      <c r="J1392">
        <v>7</v>
      </c>
      <c r="K1392">
        <v>0</v>
      </c>
      <c r="L1392">
        <v>0</v>
      </c>
      <c r="M1392">
        <v>0</v>
      </c>
      <c r="N1392">
        <v>0</v>
      </c>
    </row>
    <row r="1393" spans="1:14" x14ac:dyDescent="0.25">
      <c r="A1393" t="s">
        <v>5627</v>
      </c>
      <c r="B1393" t="s">
        <v>74</v>
      </c>
      <c r="C1393" t="s">
        <v>228</v>
      </c>
      <c r="D1393" t="s">
        <v>4242</v>
      </c>
      <c r="E1393">
        <v>7</v>
      </c>
      <c r="F1393">
        <v>2</v>
      </c>
      <c r="G1393">
        <v>5</v>
      </c>
      <c r="H1393">
        <v>0</v>
      </c>
      <c r="I1393">
        <v>0</v>
      </c>
      <c r="J1393">
        <v>189</v>
      </c>
      <c r="K1393">
        <v>0</v>
      </c>
      <c r="L1393">
        <v>0</v>
      </c>
      <c r="M1393">
        <v>0</v>
      </c>
      <c r="N1393">
        <v>0</v>
      </c>
    </row>
    <row r="1394" spans="1:14" x14ac:dyDescent="0.25">
      <c r="A1394" t="s">
        <v>5628</v>
      </c>
      <c r="B1394" t="s">
        <v>74</v>
      </c>
      <c r="C1394" t="s">
        <v>228</v>
      </c>
      <c r="D1394" t="s">
        <v>399</v>
      </c>
      <c r="E1394">
        <v>189</v>
      </c>
      <c r="F1394">
        <v>41</v>
      </c>
      <c r="G1394">
        <v>145</v>
      </c>
      <c r="H1394">
        <v>3</v>
      </c>
      <c r="I1394">
        <v>0</v>
      </c>
      <c r="J1394">
        <v>7</v>
      </c>
      <c r="K1394">
        <v>0</v>
      </c>
      <c r="L1394">
        <v>0</v>
      </c>
      <c r="M1394">
        <v>0</v>
      </c>
      <c r="N1394">
        <v>0</v>
      </c>
    </row>
    <row r="1395" spans="1:14" x14ac:dyDescent="0.25">
      <c r="A1395" t="s">
        <v>5629</v>
      </c>
      <c r="B1395" t="s">
        <v>74</v>
      </c>
      <c r="C1395" t="s">
        <v>228</v>
      </c>
      <c r="D1395" t="s">
        <v>4245</v>
      </c>
      <c r="E1395">
        <v>7</v>
      </c>
      <c r="F1395">
        <v>2</v>
      </c>
      <c r="G1395">
        <v>5</v>
      </c>
      <c r="H1395">
        <v>0</v>
      </c>
      <c r="I1395">
        <v>0</v>
      </c>
      <c r="J1395">
        <v>189</v>
      </c>
      <c r="K1395">
        <v>0</v>
      </c>
      <c r="L1395">
        <v>0</v>
      </c>
      <c r="M1395">
        <v>0</v>
      </c>
      <c r="N1395">
        <v>0</v>
      </c>
    </row>
    <row r="1396" spans="1:14" x14ac:dyDescent="0.25">
      <c r="A1396" t="s">
        <v>5630</v>
      </c>
      <c r="B1396" t="s">
        <v>74</v>
      </c>
      <c r="C1396" t="s">
        <v>228</v>
      </c>
      <c r="D1396" t="s">
        <v>394</v>
      </c>
      <c r="E1396">
        <v>0</v>
      </c>
      <c r="F1396">
        <v>0</v>
      </c>
      <c r="G1396">
        <v>0</v>
      </c>
      <c r="H1396">
        <v>0</v>
      </c>
      <c r="I1396">
        <v>0</v>
      </c>
      <c r="J1396">
        <v>0</v>
      </c>
      <c r="K1396">
        <v>134</v>
      </c>
      <c r="L1396">
        <v>134</v>
      </c>
      <c r="M1396">
        <v>0</v>
      </c>
      <c r="N1396">
        <v>0</v>
      </c>
    </row>
    <row r="1397" spans="1:14" x14ac:dyDescent="0.25">
      <c r="A1397" t="s">
        <v>5631</v>
      </c>
      <c r="B1397" t="s">
        <v>74</v>
      </c>
      <c r="C1397" t="s">
        <v>228</v>
      </c>
      <c r="D1397" t="s">
        <v>395</v>
      </c>
      <c r="E1397">
        <v>0</v>
      </c>
      <c r="F1397">
        <v>0</v>
      </c>
      <c r="G1397">
        <v>0</v>
      </c>
      <c r="H1397">
        <v>0</v>
      </c>
      <c r="I1397">
        <v>0</v>
      </c>
      <c r="J1397">
        <v>0</v>
      </c>
      <c r="K1397">
        <v>101</v>
      </c>
      <c r="L1397">
        <v>101</v>
      </c>
      <c r="M1397">
        <v>0</v>
      </c>
      <c r="N1397">
        <v>0</v>
      </c>
    </row>
    <row r="1398" spans="1:14" x14ac:dyDescent="0.25">
      <c r="A1398" t="s">
        <v>5632</v>
      </c>
      <c r="B1398" t="s">
        <v>74</v>
      </c>
      <c r="C1398" t="s">
        <v>229</v>
      </c>
      <c r="D1398" t="s">
        <v>396</v>
      </c>
      <c r="E1398">
        <v>59</v>
      </c>
      <c r="F1398">
        <v>8</v>
      </c>
      <c r="G1398">
        <v>51</v>
      </c>
      <c r="H1398">
        <v>0</v>
      </c>
      <c r="I1398">
        <v>0</v>
      </c>
      <c r="J1398">
        <v>2</v>
      </c>
      <c r="K1398">
        <v>0</v>
      </c>
      <c r="L1398">
        <v>0</v>
      </c>
      <c r="M1398">
        <v>0</v>
      </c>
      <c r="N1398">
        <v>0</v>
      </c>
    </row>
    <row r="1399" spans="1:14" x14ac:dyDescent="0.25">
      <c r="A1399" t="s">
        <v>5633</v>
      </c>
      <c r="B1399" t="s">
        <v>74</v>
      </c>
      <c r="C1399" t="s">
        <v>229</v>
      </c>
      <c r="D1399" t="s">
        <v>4236</v>
      </c>
      <c r="E1399">
        <v>61</v>
      </c>
      <c r="F1399">
        <v>6</v>
      </c>
      <c r="G1399">
        <v>55</v>
      </c>
      <c r="H1399">
        <v>0</v>
      </c>
      <c r="I1399">
        <v>0</v>
      </c>
      <c r="J1399">
        <v>0</v>
      </c>
      <c r="K1399">
        <v>0</v>
      </c>
      <c r="L1399">
        <v>0</v>
      </c>
      <c r="M1399">
        <v>0</v>
      </c>
      <c r="N1399">
        <v>0</v>
      </c>
    </row>
    <row r="1400" spans="1:14" x14ac:dyDescent="0.25">
      <c r="A1400" t="s">
        <v>5634</v>
      </c>
      <c r="B1400" t="s">
        <v>74</v>
      </c>
      <c r="C1400" t="s">
        <v>229</v>
      </c>
      <c r="D1400" t="s">
        <v>4238</v>
      </c>
      <c r="E1400">
        <v>2</v>
      </c>
      <c r="F1400">
        <v>1</v>
      </c>
      <c r="G1400">
        <v>1</v>
      </c>
      <c r="H1400">
        <v>0</v>
      </c>
      <c r="I1400">
        <v>0</v>
      </c>
      <c r="J1400">
        <v>59</v>
      </c>
      <c r="K1400">
        <v>0</v>
      </c>
      <c r="L1400">
        <v>0</v>
      </c>
      <c r="M1400">
        <v>0</v>
      </c>
      <c r="N1400">
        <v>0</v>
      </c>
    </row>
    <row r="1401" spans="1:14" x14ac:dyDescent="0.25">
      <c r="A1401" t="s">
        <v>5635</v>
      </c>
      <c r="B1401" t="s">
        <v>74</v>
      </c>
      <c r="C1401" t="s">
        <v>229</v>
      </c>
      <c r="D1401" t="s">
        <v>397</v>
      </c>
      <c r="E1401">
        <v>61</v>
      </c>
      <c r="F1401">
        <v>6</v>
      </c>
      <c r="G1401">
        <v>55</v>
      </c>
      <c r="H1401">
        <v>0</v>
      </c>
      <c r="I1401">
        <v>0</v>
      </c>
      <c r="J1401">
        <v>0</v>
      </c>
      <c r="K1401">
        <v>0</v>
      </c>
      <c r="L1401">
        <v>0</v>
      </c>
      <c r="M1401">
        <v>0</v>
      </c>
      <c r="N1401">
        <v>0</v>
      </c>
    </row>
    <row r="1402" spans="1:14" x14ac:dyDescent="0.25">
      <c r="A1402" t="s">
        <v>5636</v>
      </c>
      <c r="B1402" t="s">
        <v>74</v>
      </c>
      <c r="C1402" t="s">
        <v>229</v>
      </c>
      <c r="D1402" t="s">
        <v>398</v>
      </c>
      <c r="E1402">
        <v>59</v>
      </c>
      <c r="F1402">
        <v>5</v>
      </c>
      <c r="G1402">
        <v>54</v>
      </c>
      <c r="H1402">
        <v>0</v>
      </c>
      <c r="I1402">
        <v>0</v>
      </c>
      <c r="J1402">
        <v>2</v>
      </c>
      <c r="K1402">
        <v>0</v>
      </c>
      <c r="L1402">
        <v>0</v>
      </c>
      <c r="M1402">
        <v>0</v>
      </c>
      <c r="N1402">
        <v>0</v>
      </c>
    </row>
    <row r="1403" spans="1:14" x14ac:dyDescent="0.25">
      <c r="A1403" t="s">
        <v>5637</v>
      </c>
      <c r="B1403" t="s">
        <v>74</v>
      </c>
      <c r="C1403" t="s">
        <v>229</v>
      </c>
      <c r="D1403" t="s">
        <v>4242</v>
      </c>
      <c r="E1403">
        <v>2</v>
      </c>
      <c r="F1403">
        <v>1</v>
      </c>
      <c r="G1403">
        <v>1</v>
      </c>
      <c r="H1403">
        <v>0</v>
      </c>
      <c r="I1403">
        <v>0</v>
      </c>
      <c r="J1403">
        <v>59</v>
      </c>
      <c r="K1403">
        <v>0</v>
      </c>
      <c r="L1403">
        <v>0</v>
      </c>
      <c r="M1403">
        <v>0</v>
      </c>
      <c r="N1403">
        <v>0</v>
      </c>
    </row>
    <row r="1404" spans="1:14" x14ac:dyDescent="0.25">
      <c r="A1404" t="s">
        <v>5638</v>
      </c>
      <c r="B1404" t="s">
        <v>74</v>
      </c>
      <c r="C1404" t="s">
        <v>229</v>
      </c>
      <c r="D1404" t="s">
        <v>399</v>
      </c>
      <c r="E1404">
        <v>59</v>
      </c>
      <c r="F1404">
        <v>6</v>
      </c>
      <c r="G1404">
        <v>53</v>
      </c>
      <c r="H1404">
        <v>0</v>
      </c>
      <c r="I1404">
        <v>0</v>
      </c>
      <c r="J1404">
        <v>2</v>
      </c>
      <c r="K1404">
        <v>0</v>
      </c>
      <c r="L1404">
        <v>0</v>
      </c>
      <c r="M1404">
        <v>0</v>
      </c>
      <c r="N1404">
        <v>0</v>
      </c>
    </row>
    <row r="1405" spans="1:14" x14ac:dyDescent="0.25">
      <c r="A1405" t="s">
        <v>5639</v>
      </c>
      <c r="B1405" t="s">
        <v>74</v>
      </c>
      <c r="C1405" t="s">
        <v>229</v>
      </c>
      <c r="D1405" t="s">
        <v>4245</v>
      </c>
      <c r="E1405">
        <v>2</v>
      </c>
      <c r="F1405">
        <v>1</v>
      </c>
      <c r="G1405">
        <v>1</v>
      </c>
      <c r="H1405">
        <v>0</v>
      </c>
      <c r="I1405">
        <v>0</v>
      </c>
      <c r="J1405">
        <v>59</v>
      </c>
      <c r="K1405">
        <v>0</v>
      </c>
      <c r="L1405">
        <v>0</v>
      </c>
      <c r="M1405">
        <v>0</v>
      </c>
      <c r="N1405">
        <v>0</v>
      </c>
    </row>
    <row r="1406" spans="1:14" x14ac:dyDescent="0.25">
      <c r="A1406" t="s">
        <v>5640</v>
      </c>
      <c r="B1406" t="s">
        <v>74</v>
      </c>
      <c r="C1406" t="s">
        <v>229</v>
      </c>
      <c r="D1406" t="s">
        <v>394</v>
      </c>
      <c r="E1406">
        <v>0</v>
      </c>
      <c r="F1406">
        <v>0</v>
      </c>
      <c r="G1406">
        <v>0</v>
      </c>
      <c r="H1406">
        <v>0</v>
      </c>
      <c r="I1406">
        <v>0</v>
      </c>
      <c r="J1406">
        <v>0</v>
      </c>
      <c r="K1406">
        <v>42</v>
      </c>
      <c r="L1406">
        <v>42</v>
      </c>
      <c r="M1406">
        <v>0</v>
      </c>
      <c r="N1406">
        <v>0</v>
      </c>
    </row>
    <row r="1407" spans="1:14" x14ac:dyDescent="0.25">
      <c r="A1407" t="s">
        <v>5641</v>
      </c>
      <c r="B1407" t="s">
        <v>74</v>
      </c>
      <c r="C1407" t="s">
        <v>229</v>
      </c>
      <c r="D1407" t="s">
        <v>395</v>
      </c>
      <c r="E1407">
        <v>0</v>
      </c>
      <c r="F1407">
        <v>0</v>
      </c>
      <c r="G1407">
        <v>0</v>
      </c>
      <c r="H1407">
        <v>0</v>
      </c>
      <c r="I1407">
        <v>0</v>
      </c>
      <c r="J1407">
        <v>0</v>
      </c>
      <c r="K1407">
        <v>33</v>
      </c>
      <c r="L1407">
        <v>33</v>
      </c>
      <c r="M1407">
        <v>0</v>
      </c>
      <c r="N1407">
        <v>0</v>
      </c>
    </row>
    <row r="1408" spans="1:14" x14ac:dyDescent="0.25">
      <c r="A1408" t="s">
        <v>5642</v>
      </c>
      <c r="B1408" t="s">
        <v>74</v>
      </c>
      <c r="C1408" t="s">
        <v>230</v>
      </c>
      <c r="D1408" t="s">
        <v>396</v>
      </c>
      <c r="E1408">
        <v>79</v>
      </c>
      <c r="F1408">
        <v>15</v>
      </c>
      <c r="G1408">
        <v>62</v>
      </c>
      <c r="H1408">
        <v>2</v>
      </c>
      <c r="I1408">
        <v>0</v>
      </c>
      <c r="J1408">
        <v>2</v>
      </c>
      <c r="K1408">
        <v>0</v>
      </c>
      <c r="L1408">
        <v>0</v>
      </c>
      <c r="M1408">
        <v>0</v>
      </c>
      <c r="N1408">
        <v>0</v>
      </c>
    </row>
    <row r="1409" spans="1:14" x14ac:dyDescent="0.25">
      <c r="A1409" t="s">
        <v>5643</v>
      </c>
      <c r="B1409" t="s">
        <v>74</v>
      </c>
      <c r="C1409" t="s">
        <v>230</v>
      </c>
      <c r="D1409" t="s">
        <v>4236</v>
      </c>
      <c r="E1409">
        <v>81</v>
      </c>
      <c r="F1409">
        <v>11</v>
      </c>
      <c r="G1409">
        <v>68</v>
      </c>
      <c r="H1409">
        <v>2</v>
      </c>
      <c r="I1409">
        <v>0</v>
      </c>
      <c r="J1409">
        <v>0</v>
      </c>
      <c r="K1409">
        <v>0</v>
      </c>
      <c r="L1409">
        <v>0</v>
      </c>
      <c r="M1409">
        <v>0</v>
      </c>
      <c r="N1409">
        <v>0</v>
      </c>
    </row>
    <row r="1410" spans="1:14" x14ac:dyDescent="0.25">
      <c r="A1410" t="s">
        <v>5644</v>
      </c>
      <c r="B1410" t="s">
        <v>74</v>
      </c>
      <c r="C1410" t="s">
        <v>230</v>
      </c>
      <c r="D1410" t="s">
        <v>4238</v>
      </c>
      <c r="E1410">
        <v>2</v>
      </c>
      <c r="F1410">
        <v>0</v>
      </c>
      <c r="G1410">
        <v>2</v>
      </c>
      <c r="H1410">
        <v>0</v>
      </c>
      <c r="I1410">
        <v>0</v>
      </c>
      <c r="J1410">
        <v>79</v>
      </c>
      <c r="K1410">
        <v>0</v>
      </c>
      <c r="L1410">
        <v>0</v>
      </c>
      <c r="M1410">
        <v>0</v>
      </c>
      <c r="N1410">
        <v>0</v>
      </c>
    </row>
    <row r="1411" spans="1:14" x14ac:dyDescent="0.25">
      <c r="A1411" t="s">
        <v>5645</v>
      </c>
      <c r="B1411" t="s">
        <v>74</v>
      </c>
      <c r="C1411" t="s">
        <v>230</v>
      </c>
      <c r="D1411" t="s">
        <v>397</v>
      </c>
      <c r="E1411">
        <v>81</v>
      </c>
      <c r="F1411">
        <v>11</v>
      </c>
      <c r="G1411">
        <v>68</v>
      </c>
      <c r="H1411">
        <v>2</v>
      </c>
      <c r="I1411">
        <v>0</v>
      </c>
      <c r="J1411">
        <v>0</v>
      </c>
      <c r="K1411">
        <v>0</v>
      </c>
      <c r="L1411">
        <v>0</v>
      </c>
      <c r="M1411">
        <v>0</v>
      </c>
      <c r="N1411">
        <v>0</v>
      </c>
    </row>
    <row r="1412" spans="1:14" x14ac:dyDescent="0.25">
      <c r="A1412" t="s">
        <v>5646</v>
      </c>
      <c r="B1412" t="s">
        <v>74</v>
      </c>
      <c r="C1412" t="s">
        <v>230</v>
      </c>
      <c r="D1412" t="s">
        <v>398</v>
      </c>
      <c r="E1412">
        <v>79</v>
      </c>
      <c r="F1412">
        <v>14</v>
      </c>
      <c r="G1412">
        <v>63</v>
      </c>
      <c r="H1412">
        <v>2</v>
      </c>
      <c r="I1412">
        <v>0</v>
      </c>
      <c r="J1412">
        <v>2</v>
      </c>
      <c r="K1412">
        <v>0</v>
      </c>
      <c r="L1412">
        <v>0</v>
      </c>
      <c r="M1412">
        <v>0</v>
      </c>
      <c r="N1412">
        <v>0</v>
      </c>
    </row>
    <row r="1413" spans="1:14" x14ac:dyDescent="0.25">
      <c r="A1413" t="s">
        <v>5647</v>
      </c>
      <c r="B1413" t="s">
        <v>74</v>
      </c>
      <c r="C1413" t="s">
        <v>230</v>
      </c>
      <c r="D1413" t="s">
        <v>4242</v>
      </c>
      <c r="E1413">
        <v>2</v>
      </c>
      <c r="F1413">
        <v>1</v>
      </c>
      <c r="G1413">
        <v>1</v>
      </c>
      <c r="H1413">
        <v>0</v>
      </c>
      <c r="I1413">
        <v>0</v>
      </c>
      <c r="J1413">
        <v>79</v>
      </c>
      <c r="K1413">
        <v>0</v>
      </c>
      <c r="L1413">
        <v>0</v>
      </c>
      <c r="M1413">
        <v>0</v>
      </c>
      <c r="N1413">
        <v>0</v>
      </c>
    </row>
    <row r="1414" spans="1:14" x14ac:dyDescent="0.25">
      <c r="A1414" t="s">
        <v>5648</v>
      </c>
      <c r="B1414" t="s">
        <v>74</v>
      </c>
      <c r="C1414" t="s">
        <v>230</v>
      </c>
      <c r="D1414" t="s">
        <v>399</v>
      </c>
      <c r="E1414">
        <v>79</v>
      </c>
      <c r="F1414">
        <v>11</v>
      </c>
      <c r="G1414">
        <v>66</v>
      </c>
      <c r="H1414">
        <v>2</v>
      </c>
      <c r="I1414">
        <v>0</v>
      </c>
      <c r="J1414">
        <v>2</v>
      </c>
      <c r="K1414">
        <v>0</v>
      </c>
      <c r="L1414">
        <v>0</v>
      </c>
      <c r="M1414">
        <v>0</v>
      </c>
      <c r="N1414">
        <v>0</v>
      </c>
    </row>
    <row r="1415" spans="1:14" x14ac:dyDescent="0.25">
      <c r="A1415" t="s">
        <v>5649</v>
      </c>
      <c r="B1415" t="s">
        <v>74</v>
      </c>
      <c r="C1415" t="s">
        <v>230</v>
      </c>
      <c r="D1415" t="s">
        <v>4245</v>
      </c>
      <c r="E1415">
        <v>2</v>
      </c>
      <c r="F1415">
        <v>0</v>
      </c>
      <c r="G1415">
        <v>2</v>
      </c>
      <c r="H1415">
        <v>0</v>
      </c>
      <c r="I1415">
        <v>0</v>
      </c>
      <c r="J1415">
        <v>79</v>
      </c>
      <c r="K1415">
        <v>0</v>
      </c>
      <c r="L1415">
        <v>0</v>
      </c>
      <c r="M1415">
        <v>0</v>
      </c>
      <c r="N1415">
        <v>0</v>
      </c>
    </row>
    <row r="1416" spans="1:14" x14ac:dyDescent="0.25">
      <c r="A1416" t="s">
        <v>5650</v>
      </c>
      <c r="B1416" t="s">
        <v>74</v>
      </c>
      <c r="C1416" t="s">
        <v>230</v>
      </c>
      <c r="D1416" t="s">
        <v>394</v>
      </c>
      <c r="E1416">
        <v>0</v>
      </c>
      <c r="F1416">
        <v>0</v>
      </c>
      <c r="G1416">
        <v>0</v>
      </c>
      <c r="H1416">
        <v>0</v>
      </c>
      <c r="I1416">
        <v>0</v>
      </c>
      <c r="J1416">
        <v>0</v>
      </c>
      <c r="K1416">
        <v>43</v>
      </c>
      <c r="L1416">
        <v>43</v>
      </c>
      <c r="M1416">
        <v>0</v>
      </c>
      <c r="N1416">
        <v>0</v>
      </c>
    </row>
    <row r="1417" spans="1:14" x14ac:dyDescent="0.25">
      <c r="A1417" t="s">
        <v>5651</v>
      </c>
      <c r="B1417" t="s">
        <v>74</v>
      </c>
      <c r="C1417" t="s">
        <v>230</v>
      </c>
      <c r="D1417" t="s">
        <v>395</v>
      </c>
      <c r="E1417">
        <v>0</v>
      </c>
      <c r="F1417">
        <v>0</v>
      </c>
      <c r="G1417">
        <v>0</v>
      </c>
      <c r="H1417">
        <v>0</v>
      </c>
      <c r="I1417">
        <v>0</v>
      </c>
      <c r="J1417">
        <v>0</v>
      </c>
      <c r="K1417">
        <v>37</v>
      </c>
      <c r="L1417">
        <v>37</v>
      </c>
      <c r="M1417">
        <v>0</v>
      </c>
      <c r="N1417">
        <v>0</v>
      </c>
    </row>
    <row r="1418" spans="1:14" x14ac:dyDescent="0.25">
      <c r="A1418" t="s">
        <v>5652</v>
      </c>
      <c r="B1418" t="s">
        <v>74</v>
      </c>
      <c r="C1418" t="s">
        <v>231</v>
      </c>
      <c r="D1418" t="s">
        <v>396</v>
      </c>
      <c r="E1418">
        <v>54</v>
      </c>
      <c r="F1418">
        <v>9</v>
      </c>
      <c r="G1418">
        <v>45</v>
      </c>
      <c r="H1418">
        <v>0</v>
      </c>
      <c r="I1418">
        <v>0</v>
      </c>
      <c r="J1418">
        <v>3</v>
      </c>
      <c r="K1418">
        <v>0</v>
      </c>
      <c r="L1418">
        <v>0</v>
      </c>
      <c r="M1418">
        <v>0</v>
      </c>
      <c r="N1418">
        <v>0</v>
      </c>
    </row>
    <row r="1419" spans="1:14" x14ac:dyDescent="0.25">
      <c r="A1419" t="s">
        <v>5653</v>
      </c>
      <c r="B1419" t="s">
        <v>74</v>
      </c>
      <c r="C1419" t="s">
        <v>231</v>
      </c>
      <c r="D1419" t="s">
        <v>4236</v>
      </c>
      <c r="E1419">
        <v>57</v>
      </c>
      <c r="F1419">
        <v>11</v>
      </c>
      <c r="G1419">
        <v>46</v>
      </c>
      <c r="H1419">
        <v>0</v>
      </c>
      <c r="I1419">
        <v>0</v>
      </c>
      <c r="J1419">
        <v>0</v>
      </c>
      <c r="K1419">
        <v>0</v>
      </c>
      <c r="L1419">
        <v>0</v>
      </c>
      <c r="M1419">
        <v>0</v>
      </c>
      <c r="N1419">
        <v>0</v>
      </c>
    </row>
    <row r="1420" spans="1:14" x14ac:dyDescent="0.25">
      <c r="A1420" t="s">
        <v>5654</v>
      </c>
      <c r="B1420" t="s">
        <v>74</v>
      </c>
      <c r="C1420" t="s">
        <v>231</v>
      </c>
      <c r="D1420" t="s">
        <v>4238</v>
      </c>
      <c r="E1420">
        <v>2</v>
      </c>
      <c r="F1420">
        <v>2</v>
      </c>
      <c r="G1420">
        <v>0</v>
      </c>
      <c r="H1420">
        <v>0</v>
      </c>
      <c r="I1420">
        <v>0</v>
      </c>
      <c r="J1420">
        <v>55</v>
      </c>
      <c r="K1420">
        <v>0</v>
      </c>
      <c r="L1420">
        <v>0</v>
      </c>
      <c r="M1420">
        <v>0</v>
      </c>
      <c r="N1420">
        <v>0</v>
      </c>
    </row>
    <row r="1421" spans="1:14" x14ac:dyDescent="0.25">
      <c r="A1421" t="s">
        <v>5655</v>
      </c>
      <c r="B1421" t="s">
        <v>74</v>
      </c>
      <c r="C1421" t="s">
        <v>231</v>
      </c>
      <c r="D1421" t="s">
        <v>397</v>
      </c>
      <c r="E1421">
        <v>57</v>
      </c>
      <c r="F1421">
        <v>11</v>
      </c>
      <c r="G1421">
        <v>46</v>
      </c>
      <c r="H1421">
        <v>0</v>
      </c>
      <c r="I1421">
        <v>0</v>
      </c>
      <c r="J1421">
        <v>0</v>
      </c>
      <c r="K1421">
        <v>0</v>
      </c>
      <c r="L1421">
        <v>0</v>
      </c>
      <c r="M1421">
        <v>0</v>
      </c>
      <c r="N1421">
        <v>0</v>
      </c>
    </row>
    <row r="1422" spans="1:14" x14ac:dyDescent="0.25">
      <c r="A1422" t="s">
        <v>5656</v>
      </c>
      <c r="B1422" t="s">
        <v>74</v>
      </c>
      <c r="C1422" t="s">
        <v>231</v>
      </c>
      <c r="D1422" t="s">
        <v>398</v>
      </c>
      <c r="E1422">
        <v>54</v>
      </c>
      <c r="F1422">
        <v>10</v>
      </c>
      <c r="G1422">
        <v>44</v>
      </c>
      <c r="H1422">
        <v>0</v>
      </c>
      <c r="I1422">
        <v>0</v>
      </c>
      <c r="J1422">
        <v>3</v>
      </c>
      <c r="K1422">
        <v>0</v>
      </c>
      <c r="L1422">
        <v>0</v>
      </c>
      <c r="M1422">
        <v>0</v>
      </c>
      <c r="N1422">
        <v>0</v>
      </c>
    </row>
    <row r="1423" spans="1:14" x14ac:dyDescent="0.25">
      <c r="A1423" t="s">
        <v>5657</v>
      </c>
      <c r="B1423" t="s">
        <v>74</v>
      </c>
      <c r="C1423" t="s">
        <v>231</v>
      </c>
      <c r="D1423" t="s">
        <v>4242</v>
      </c>
      <c r="E1423">
        <v>3</v>
      </c>
      <c r="F1423">
        <v>3</v>
      </c>
      <c r="G1423">
        <v>0</v>
      </c>
      <c r="H1423">
        <v>0</v>
      </c>
      <c r="I1423">
        <v>0</v>
      </c>
      <c r="J1423">
        <v>54</v>
      </c>
      <c r="K1423">
        <v>0</v>
      </c>
      <c r="L1423">
        <v>0</v>
      </c>
      <c r="M1423">
        <v>0</v>
      </c>
      <c r="N1423">
        <v>0</v>
      </c>
    </row>
    <row r="1424" spans="1:14" x14ac:dyDescent="0.25">
      <c r="A1424" t="s">
        <v>5658</v>
      </c>
      <c r="B1424" t="s">
        <v>74</v>
      </c>
      <c r="C1424" t="s">
        <v>231</v>
      </c>
      <c r="D1424" t="s">
        <v>399</v>
      </c>
      <c r="E1424">
        <v>54</v>
      </c>
      <c r="F1424">
        <v>8</v>
      </c>
      <c r="G1424">
        <v>46</v>
      </c>
      <c r="H1424">
        <v>0</v>
      </c>
      <c r="I1424">
        <v>0</v>
      </c>
      <c r="J1424">
        <v>3</v>
      </c>
      <c r="K1424">
        <v>0</v>
      </c>
      <c r="L1424">
        <v>0</v>
      </c>
      <c r="M1424">
        <v>0</v>
      </c>
      <c r="N1424">
        <v>0</v>
      </c>
    </row>
    <row r="1425" spans="1:14" x14ac:dyDescent="0.25">
      <c r="A1425" t="s">
        <v>5659</v>
      </c>
      <c r="B1425" t="s">
        <v>74</v>
      </c>
      <c r="C1425" t="s">
        <v>231</v>
      </c>
      <c r="D1425" t="s">
        <v>4245</v>
      </c>
      <c r="E1425">
        <v>3</v>
      </c>
      <c r="F1425">
        <v>3</v>
      </c>
      <c r="G1425">
        <v>0</v>
      </c>
      <c r="H1425">
        <v>0</v>
      </c>
      <c r="I1425">
        <v>0</v>
      </c>
      <c r="J1425">
        <v>54</v>
      </c>
      <c r="K1425">
        <v>0</v>
      </c>
      <c r="L1425">
        <v>0</v>
      </c>
      <c r="M1425">
        <v>0</v>
      </c>
      <c r="N1425">
        <v>0</v>
      </c>
    </row>
    <row r="1426" spans="1:14" x14ac:dyDescent="0.25">
      <c r="A1426" t="s">
        <v>5660</v>
      </c>
      <c r="B1426" t="s">
        <v>74</v>
      </c>
      <c r="C1426" t="s">
        <v>231</v>
      </c>
      <c r="D1426" t="s">
        <v>394</v>
      </c>
      <c r="E1426">
        <v>0</v>
      </c>
      <c r="F1426">
        <v>0</v>
      </c>
      <c r="G1426">
        <v>0</v>
      </c>
      <c r="H1426">
        <v>0</v>
      </c>
      <c r="I1426">
        <v>0</v>
      </c>
      <c r="J1426">
        <v>0</v>
      </c>
      <c r="K1426">
        <v>33</v>
      </c>
      <c r="L1426">
        <v>33</v>
      </c>
      <c r="M1426">
        <v>0</v>
      </c>
      <c r="N1426">
        <v>0</v>
      </c>
    </row>
    <row r="1427" spans="1:14" x14ac:dyDescent="0.25">
      <c r="A1427" t="s">
        <v>5661</v>
      </c>
      <c r="B1427" t="s">
        <v>74</v>
      </c>
      <c r="C1427" t="s">
        <v>231</v>
      </c>
      <c r="D1427" t="s">
        <v>395</v>
      </c>
      <c r="E1427">
        <v>0</v>
      </c>
      <c r="F1427">
        <v>0</v>
      </c>
      <c r="G1427">
        <v>0</v>
      </c>
      <c r="H1427">
        <v>0</v>
      </c>
      <c r="I1427">
        <v>0</v>
      </c>
      <c r="J1427">
        <v>0</v>
      </c>
      <c r="K1427">
        <v>27</v>
      </c>
      <c r="L1427">
        <v>27</v>
      </c>
      <c r="M1427">
        <v>0</v>
      </c>
      <c r="N1427">
        <v>0</v>
      </c>
    </row>
    <row r="1428" spans="1:14" x14ac:dyDescent="0.25">
      <c r="A1428" t="s">
        <v>5662</v>
      </c>
      <c r="B1428" t="s">
        <v>74</v>
      </c>
      <c r="C1428" t="s">
        <v>232</v>
      </c>
      <c r="D1428" t="s">
        <v>396</v>
      </c>
      <c r="E1428">
        <v>46</v>
      </c>
      <c r="F1428">
        <v>3</v>
      </c>
      <c r="G1428">
        <v>42</v>
      </c>
      <c r="H1428">
        <v>1</v>
      </c>
      <c r="I1428">
        <v>0</v>
      </c>
      <c r="J1428">
        <v>0</v>
      </c>
      <c r="K1428">
        <v>0</v>
      </c>
      <c r="L1428">
        <v>0</v>
      </c>
      <c r="M1428">
        <v>0</v>
      </c>
      <c r="N1428">
        <v>0</v>
      </c>
    </row>
    <row r="1429" spans="1:14" x14ac:dyDescent="0.25">
      <c r="A1429" t="s">
        <v>5663</v>
      </c>
      <c r="B1429" t="s">
        <v>74</v>
      </c>
      <c r="C1429" t="s">
        <v>232</v>
      </c>
      <c r="D1429" t="s">
        <v>4236</v>
      </c>
      <c r="E1429">
        <v>46</v>
      </c>
      <c r="F1429">
        <v>2</v>
      </c>
      <c r="G1429">
        <v>42</v>
      </c>
      <c r="H1429">
        <v>0</v>
      </c>
      <c r="I1429">
        <v>2</v>
      </c>
      <c r="J1429">
        <v>0</v>
      </c>
      <c r="K1429">
        <v>0</v>
      </c>
      <c r="L1429">
        <v>0</v>
      </c>
      <c r="M1429">
        <v>0</v>
      </c>
      <c r="N1429">
        <v>0</v>
      </c>
    </row>
    <row r="1430" spans="1:14" x14ac:dyDescent="0.25">
      <c r="A1430" t="s">
        <v>5664</v>
      </c>
      <c r="B1430" t="s">
        <v>74</v>
      </c>
      <c r="C1430" t="s">
        <v>232</v>
      </c>
      <c r="D1430" t="s">
        <v>4238</v>
      </c>
      <c r="E1430">
        <v>0</v>
      </c>
      <c r="F1430">
        <v>0</v>
      </c>
      <c r="G1430">
        <v>0</v>
      </c>
      <c r="H1430">
        <v>0</v>
      </c>
      <c r="I1430">
        <v>0</v>
      </c>
      <c r="J1430">
        <v>46</v>
      </c>
      <c r="K1430">
        <v>0</v>
      </c>
      <c r="L1430">
        <v>0</v>
      </c>
      <c r="M1430">
        <v>0</v>
      </c>
      <c r="N1430">
        <v>0</v>
      </c>
    </row>
    <row r="1431" spans="1:14" x14ac:dyDescent="0.25">
      <c r="A1431" t="s">
        <v>5665</v>
      </c>
      <c r="B1431" t="s">
        <v>74</v>
      </c>
      <c r="C1431" t="s">
        <v>232</v>
      </c>
      <c r="D1431" t="s">
        <v>397</v>
      </c>
      <c r="E1431">
        <v>46</v>
      </c>
      <c r="F1431">
        <v>2</v>
      </c>
      <c r="G1431">
        <v>42</v>
      </c>
      <c r="H1431">
        <v>0</v>
      </c>
      <c r="I1431">
        <v>2</v>
      </c>
      <c r="J1431">
        <v>0</v>
      </c>
      <c r="K1431">
        <v>0</v>
      </c>
      <c r="L1431">
        <v>0</v>
      </c>
      <c r="M1431">
        <v>0</v>
      </c>
      <c r="N1431">
        <v>0</v>
      </c>
    </row>
    <row r="1432" spans="1:14" x14ac:dyDescent="0.25">
      <c r="A1432" t="s">
        <v>5666</v>
      </c>
      <c r="B1432" t="s">
        <v>74</v>
      </c>
      <c r="C1432" t="s">
        <v>232</v>
      </c>
      <c r="D1432" t="s">
        <v>398</v>
      </c>
      <c r="E1432">
        <v>46</v>
      </c>
      <c r="F1432">
        <v>2</v>
      </c>
      <c r="G1432">
        <v>42</v>
      </c>
      <c r="H1432">
        <v>0</v>
      </c>
      <c r="I1432">
        <v>2</v>
      </c>
      <c r="J1432">
        <v>0</v>
      </c>
      <c r="K1432">
        <v>0</v>
      </c>
      <c r="L1432">
        <v>0</v>
      </c>
      <c r="M1432">
        <v>0</v>
      </c>
      <c r="N1432">
        <v>0</v>
      </c>
    </row>
    <row r="1433" spans="1:14" x14ac:dyDescent="0.25">
      <c r="A1433" t="s">
        <v>5667</v>
      </c>
      <c r="B1433" t="s">
        <v>74</v>
      </c>
      <c r="C1433" t="s">
        <v>232</v>
      </c>
      <c r="D1433" t="s">
        <v>4242</v>
      </c>
      <c r="E1433">
        <v>0</v>
      </c>
      <c r="F1433">
        <v>0</v>
      </c>
      <c r="G1433">
        <v>0</v>
      </c>
      <c r="H1433">
        <v>0</v>
      </c>
      <c r="I1433">
        <v>0</v>
      </c>
      <c r="J1433">
        <v>46</v>
      </c>
      <c r="K1433">
        <v>0</v>
      </c>
      <c r="L1433">
        <v>0</v>
      </c>
      <c r="M1433">
        <v>0</v>
      </c>
      <c r="N1433">
        <v>0</v>
      </c>
    </row>
    <row r="1434" spans="1:14" x14ac:dyDescent="0.25">
      <c r="A1434" t="s">
        <v>5668</v>
      </c>
      <c r="B1434" t="s">
        <v>74</v>
      </c>
      <c r="C1434" t="s">
        <v>232</v>
      </c>
      <c r="D1434" t="s">
        <v>399</v>
      </c>
      <c r="E1434">
        <v>46</v>
      </c>
      <c r="F1434">
        <v>2</v>
      </c>
      <c r="G1434">
        <v>43</v>
      </c>
      <c r="H1434">
        <v>1</v>
      </c>
      <c r="I1434">
        <v>0</v>
      </c>
      <c r="J1434">
        <v>0</v>
      </c>
      <c r="K1434">
        <v>0</v>
      </c>
      <c r="L1434">
        <v>0</v>
      </c>
      <c r="M1434">
        <v>0</v>
      </c>
      <c r="N1434">
        <v>0</v>
      </c>
    </row>
    <row r="1435" spans="1:14" x14ac:dyDescent="0.25">
      <c r="A1435" t="s">
        <v>5669</v>
      </c>
      <c r="B1435" t="s">
        <v>74</v>
      </c>
      <c r="C1435" t="s">
        <v>232</v>
      </c>
      <c r="D1435" t="s">
        <v>4245</v>
      </c>
      <c r="E1435">
        <v>0</v>
      </c>
      <c r="F1435">
        <v>0</v>
      </c>
      <c r="G1435">
        <v>0</v>
      </c>
      <c r="H1435">
        <v>0</v>
      </c>
      <c r="I1435">
        <v>0</v>
      </c>
      <c r="J1435">
        <v>46</v>
      </c>
      <c r="K1435">
        <v>0</v>
      </c>
      <c r="L1435">
        <v>0</v>
      </c>
      <c r="M1435">
        <v>0</v>
      </c>
      <c r="N1435">
        <v>0</v>
      </c>
    </row>
    <row r="1436" spans="1:14" x14ac:dyDescent="0.25">
      <c r="A1436" t="s">
        <v>5670</v>
      </c>
      <c r="B1436" t="s">
        <v>74</v>
      </c>
      <c r="C1436" t="s">
        <v>232</v>
      </c>
      <c r="D1436" t="s">
        <v>394</v>
      </c>
      <c r="E1436">
        <v>0</v>
      </c>
      <c r="F1436">
        <v>0</v>
      </c>
      <c r="G1436">
        <v>0</v>
      </c>
      <c r="H1436">
        <v>0</v>
      </c>
      <c r="I1436">
        <v>0</v>
      </c>
      <c r="J1436">
        <v>0</v>
      </c>
      <c r="K1436">
        <v>32</v>
      </c>
      <c r="L1436">
        <v>31</v>
      </c>
      <c r="M1436">
        <v>1</v>
      </c>
      <c r="N1436">
        <v>0</v>
      </c>
    </row>
    <row r="1437" spans="1:14" x14ac:dyDescent="0.25">
      <c r="A1437" t="s">
        <v>5671</v>
      </c>
      <c r="B1437" t="s">
        <v>74</v>
      </c>
      <c r="C1437" t="s">
        <v>232</v>
      </c>
      <c r="D1437" t="s">
        <v>395</v>
      </c>
      <c r="E1437">
        <v>0</v>
      </c>
      <c r="F1437">
        <v>0</v>
      </c>
      <c r="G1437">
        <v>0</v>
      </c>
      <c r="H1437">
        <v>0</v>
      </c>
      <c r="I1437">
        <v>0</v>
      </c>
      <c r="J1437">
        <v>0</v>
      </c>
      <c r="K1437">
        <v>21</v>
      </c>
      <c r="L1437">
        <v>20</v>
      </c>
      <c r="M1437">
        <v>1</v>
      </c>
      <c r="N1437">
        <v>0</v>
      </c>
    </row>
    <row r="1438" spans="1:14" x14ac:dyDescent="0.25">
      <c r="A1438" t="s">
        <v>5672</v>
      </c>
      <c r="B1438" t="s">
        <v>74</v>
      </c>
      <c r="C1438" t="s">
        <v>233</v>
      </c>
      <c r="D1438" t="s">
        <v>396</v>
      </c>
      <c r="E1438">
        <v>155</v>
      </c>
      <c r="F1438">
        <v>27</v>
      </c>
      <c r="G1438">
        <v>126</v>
      </c>
      <c r="H1438">
        <v>2</v>
      </c>
      <c r="I1438">
        <v>0</v>
      </c>
      <c r="J1438">
        <v>4</v>
      </c>
      <c r="K1438">
        <v>0</v>
      </c>
      <c r="L1438">
        <v>0</v>
      </c>
      <c r="M1438">
        <v>0</v>
      </c>
      <c r="N1438">
        <v>0</v>
      </c>
    </row>
    <row r="1439" spans="1:14" x14ac:dyDescent="0.25">
      <c r="A1439" t="s">
        <v>5673</v>
      </c>
      <c r="B1439" t="s">
        <v>74</v>
      </c>
      <c r="C1439" t="s">
        <v>233</v>
      </c>
      <c r="D1439" t="s">
        <v>4236</v>
      </c>
      <c r="E1439">
        <v>159</v>
      </c>
      <c r="F1439">
        <v>25</v>
      </c>
      <c r="G1439">
        <v>132</v>
      </c>
      <c r="H1439">
        <v>2</v>
      </c>
      <c r="I1439">
        <v>0</v>
      </c>
      <c r="J1439">
        <v>0</v>
      </c>
      <c r="K1439">
        <v>0</v>
      </c>
      <c r="L1439">
        <v>0</v>
      </c>
      <c r="M1439">
        <v>0</v>
      </c>
      <c r="N1439">
        <v>0</v>
      </c>
    </row>
    <row r="1440" spans="1:14" x14ac:dyDescent="0.25">
      <c r="A1440" t="s">
        <v>5674</v>
      </c>
      <c r="B1440" t="s">
        <v>74</v>
      </c>
      <c r="C1440" t="s">
        <v>233</v>
      </c>
      <c r="D1440" t="s">
        <v>4238</v>
      </c>
      <c r="E1440">
        <v>3</v>
      </c>
      <c r="F1440">
        <v>1</v>
      </c>
      <c r="G1440">
        <v>2</v>
      </c>
      <c r="H1440">
        <v>0</v>
      </c>
      <c r="I1440">
        <v>0</v>
      </c>
      <c r="J1440">
        <v>156</v>
      </c>
      <c r="K1440">
        <v>0</v>
      </c>
      <c r="L1440">
        <v>0</v>
      </c>
      <c r="M1440">
        <v>0</v>
      </c>
      <c r="N1440">
        <v>0</v>
      </c>
    </row>
    <row r="1441" spans="1:14" x14ac:dyDescent="0.25">
      <c r="A1441" t="s">
        <v>5675</v>
      </c>
      <c r="B1441" t="s">
        <v>74</v>
      </c>
      <c r="C1441" t="s">
        <v>233</v>
      </c>
      <c r="D1441" t="s">
        <v>397</v>
      </c>
      <c r="E1441">
        <v>159</v>
      </c>
      <c r="F1441">
        <v>25</v>
      </c>
      <c r="G1441">
        <v>132</v>
      </c>
      <c r="H1441">
        <v>2</v>
      </c>
      <c r="I1441">
        <v>0</v>
      </c>
      <c r="J1441">
        <v>0</v>
      </c>
      <c r="K1441">
        <v>0</v>
      </c>
      <c r="L1441">
        <v>0</v>
      </c>
      <c r="M1441">
        <v>0</v>
      </c>
      <c r="N1441">
        <v>0</v>
      </c>
    </row>
    <row r="1442" spans="1:14" x14ac:dyDescent="0.25">
      <c r="A1442" t="s">
        <v>5676</v>
      </c>
      <c r="B1442" t="s">
        <v>74</v>
      </c>
      <c r="C1442" t="s">
        <v>233</v>
      </c>
      <c r="D1442" t="s">
        <v>398</v>
      </c>
      <c r="E1442">
        <v>155</v>
      </c>
      <c r="F1442">
        <v>25</v>
      </c>
      <c r="G1442">
        <v>128</v>
      </c>
      <c r="H1442">
        <v>2</v>
      </c>
      <c r="I1442">
        <v>0</v>
      </c>
      <c r="J1442">
        <v>4</v>
      </c>
      <c r="K1442">
        <v>0</v>
      </c>
      <c r="L1442">
        <v>0</v>
      </c>
      <c r="M1442">
        <v>0</v>
      </c>
      <c r="N1442">
        <v>0</v>
      </c>
    </row>
    <row r="1443" spans="1:14" x14ac:dyDescent="0.25">
      <c r="A1443" t="s">
        <v>5677</v>
      </c>
      <c r="B1443" t="s">
        <v>74</v>
      </c>
      <c r="C1443" t="s">
        <v>233</v>
      </c>
      <c r="D1443" t="s">
        <v>4242</v>
      </c>
      <c r="E1443">
        <v>4</v>
      </c>
      <c r="F1443">
        <v>1</v>
      </c>
      <c r="G1443">
        <v>3</v>
      </c>
      <c r="H1443">
        <v>0</v>
      </c>
      <c r="I1443">
        <v>0</v>
      </c>
      <c r="J1443">
        <v>155</v>
      </c>
      <c r="K1443">
        <v>0</v>
      </c>
      <c r="L1443">
        <v>0</v>
      </c>
      <c r="M1443">
        <v>0</v>
      </c>
      <c r="N1443">
        <v>0</v>
      </c>
    </row>
    <row r="1444" spans="1:14" x14ac:dyDescent="0.25">
      <c r="A1444" t="s">
        <v>5678</v>
      </c>
      <c r="B1444" t="s">
        <v>74</v>
      </c>
      <c r="C1444" t="s">
        <v>233</v>
      </c>
      <c r="D1444" t="s">
        <v>399</v>
      </c>
      <c r="E1444">
        <v>155</v>
      </c>
      <c r="F1444">
        <v>24</v>
      </c>
      <c r="G1444">
        <v>129</v>
      </c>
      <c r="H1444">
        <v>2</v>
      </c>
      <c r="I1444">
        <v>0</v>
      </c>
      <c r="J1444">
        <v>4</v>
      </c>
      <c r="K1444">
        <v>0</v>
      </c>
      <c r="L1444">
        <v>0</v>
      </c>
      <c r="M1444">
        <v>0</v>
      </c>
      <c r="N1444">
        <v>0</v>
      </c>
    </row>
    <row r="1445" spans="1:14" x14ac:dyDescent="0.25">
      <c r="A1445" t="s">
        <v>5679</v>
      </c>
      <c r="B1445" t="s">
        <v>74</v>
      </c>
      <c r="C1445" t="s">
        <v>233</v>
      </c>
      <c r="D1445" t="s">
        <v>4245</v>
      </c>
      <c r="E1445">
        <v>4</v>
      </c>
      <c r="F1445">
        <v>1</v>
      </c>
      <c r="G1445">
        <v>3</v>
      </c>
      <c r="H1445">
        <v>0</v>
      </c>
      <c r="I1445">
        <v>0</v>
      </c>
      <c r="J1445">
        <v>155</v>
      </c>
      <c r="K1445">
        <v>0</v>
      </c>
      <c r="L1445">
        <v>0</v>
      </c>
      <c r="M1445">
        <v>0</v>
      </c>
      <c r="N1445">
        <v>0</v>
      </c>
    </row>
    <row r="1446" spans="1:14" x14ac:dyDescent="0.25">
      <c r="A1446" t="s">
        <v>5680</v>
      </c>
      <c r="B1446" t="s">
        <v>74</v>
      </c>
      <c r="C1446" t="s">
        <v>233</v>
      </c>
      <c r="D1446" t="s">
        <v>394</v>
      </c>
      <c r="E1446">
        <v>0</v>
      </c>
      <c r="F1446">
        <v>0</v>
      </c>
      <c r="G1446">
        <v>0</v>
      </c>
      <c r="H1446">
        <v>0</v>
      </c>
      <c r="I1446">
        <v>0</v>
      </c>
      <c r="J1446">
        <v>0</v>
      </c>
      <c r="K1446">
        <v>120</v>
      </c>
      <c r="L1446">
        <v>120</v>
      </c>
      <c r="M1446">
        <v>0</v>
      </c>
      <c r="N1446">
        <v>0</v>
      </c>
    </row>
    <row r="1447" spans="1:14" x14ac:dyDescent="0.25">
      <c r="A1447" t="s">
        <v>5681</v>
      </c>
      <c r="B1447" t="s">
        <v>74</v>
      </c>
      <c r="C1447" t="s">
        <v>233</v>
      </c>
      <c r="D1447" t="s">
        <v>395</v>
      </c>
      <c r="E1447">
        <v>0</v>
      </c>
      <c r="F1447">
        <v>0</v>
      </c>
      <c r="G1447">
        <v>0</v>
      </c>
      <c r="H1447">
        <v>0</v>
      </c>
      <c r="I1447">
        <v>0</v>
      </c>
      <c r="J1447">
        <v>0</v>
      </c>
      <c r="K1447">
        <v>98</v>
      </c>
      <c r="L1447">
        <v>98</v>
      </c>
      <c r="M1447">
        <v>0</v>
      </c>
      <c r="N1447">
        <v>0</v>
      </c>
    </row>
    <row r="1448" spans="1:14" x14ac:dyDescent="0.25">
      <c r="A1448" t="s">
        <v>5682</v>
      </c>
      <c r="B1448" t="s">
        <v>74</v>
      </c>
      <c r="C1448" t="s">
        <v>234</v>
      </c>
      <c r="D1448" t="s">
        <v>396</v>
      </c>
      <c r="E1448">
        <v>56</v>
      </c>
      <c r="F1448">
        <v>10</v>
      </c>
      <c r="G1448">
        <v>46</v>
      </c>
      <c r="H1448">
        <v>0</v>
      </c>
      <c r="I1448">
        <v>0</v>
      </c>
      <c r="J1448">
        <v>2</v>
      </c>
      <c r="K1448">
        <v>0</v>
      </c>
      <c r="L1448">
        <v>0</v>
      </c>
      <c r="M1448">
        <v>0</v>
      </c>
      <c r="N1448">
        <v>0</v>
      </c>
    </row>
    <row r="1449" spans="1:14" x14ac:dyDescent="0.25">
      <c r="A1449" t="s">
        <v>5683</v>
      </c>
      <c r="B1449" t="s">
        <v>74</v>
      </c>
      <c r="C1449" t="s">
        <v>234</v>
      </c>
      <c r="D1449" t="s">
        <v>4236</v>
      </c>
      <c r="E1449">
        <v>58</v>
      </c>
      <c r="F1449">
        <v>10</v>
      </c>
      <c r="G1449">
        <v>47</v>
      </c>
      <c r="H1449">
        <v>1</v>
      </c>
      <c r="I1449">
        <v>0</v>
      </c>
      <c r="J1449">
        <v>0</v>
      </c>
      <c r="K1449">
        <v>0</v>
      </c>
      <c r="L1449">
        <v>0</v>
      </c>
      <c r="M1449">
        <v>0</v>
      </c>
      <c r="N1449">
        <v>0</v>
      </c>
    </row>
    <row r="1450" spans="1:14" x14ac:dyDescent="0.25">
      <c r="A1450" t="s">
        <v>5684</v>
      </c>
      <c r="B1450" t="s">
        <v>74</v>
      </c>
      <c r="C1450" t="s">
        <v>234</v>
      </c>
      <c r="D1450" t="s">
        <v>4238</v>
      </c>
      <c r="E1450">
        <v>2</v>
      </c>
      <c r="F1450">
        <v>0</v>
      </c>
      <c r="G1450">
        <v>2</v>
      </c>
      <c r="H1450">
        <v>0</v>
      </c>
      <c r="I1450">
        <v>0</v>
      </c>
      <c r="J1450">
        <v>56</v>
      </c>
      <c r="K1450">
        <v>0</v>
      </c>
      <c r="L1450">
        <v>0</v>
      </c>
      <c r="M1450">
        <v>0</v>
      </c>
      <c r="N1450">
        <v>0</v>
      </c>
    </row>
    <row r="1451" spans="1:14" x14ac:dyDescent="0.25">
      <c r="A1451" t="s">
        <v>5685</v>
      </c>
      <c r="B1451" t="s">
        <v>74</v>
      </c>
      <c r="C1451" t="s">
        <v>234</v>
      </c>
      <c r="D1451" t="s">
        <v>397</v>
      </c>
      <c r="E1451">
        <v>58</v>
      </c>
      <c r="F1451">
        <v>10</v>
      </c>
      <c r="G1451">
        <v>48</v>
      </c>
      <c r="H1451">
        <v>0</v>
      </c>
      <c r="I1451">
        <v>0</v>
      </c>
      <c r="J1451">
        <v>0</v>
      </c>
      <c r="K1451">
        <v>0</v>
      </c>
      <c r="L1451">
        <v>0</v>
      </c>
      <c r="M1451">
        <v>0</v>
      </c>
      <c r="N1451">
        <v>0</v>
      </c>
    </row>
    <row r="1452" spans="1:14" x14ac:dyDescent="0.25">
      <c r="A1452" t="s">
        <v>5686</v>
      </c>
      <c r="B1452" t="s">
        <v>74</v>
      </c>
      <c r="C1452" t="s">
        <v>234</v>
      </c>
      <c r="D1452" t="s">
        <v>398</v>
      </c>
      <c r="E1452">
        <v>56</v>
      </c>
      <c r="F1452">
        <v>10</v>
      </c>
      <c r="G1452">
        <v>46</v>
      </c>
      <c r="H1452">
        <v>0</v>
      </c>
      <c r="I1452">
        <v>0</v>
      </c>
      <c r="J1452">
        <v>2</v>
      </c>
      <c r="K1452">
        <v>0</v>
      </c>
      <c r="L1452">
        <v>0</v>
      </c>
      <c r="M1452">
        <v>0</v>
      </c>
      <c r="N1452">
        <v>0</v>
      </c>
    </row>
    <row r="1453" spans="1:14" x14ac:dyDescent="0.25">
      <c r="A1453" t="s">
        <v>5687</v>
      </c>
      <c r="B1453" t="s">
        <v>74</v>
      </c>
      <c r="C1453" t="s">
        <v>234</v>
      </c>
      <c r="D1453" t="s">
        <v>4242</v>
      </c>
      <c r="E1453">
        <v>2</v>
      </c>
      <c r="F1453">
        <v>0</v>
      </c>
      <c r="G1453">
        <v>2</v>
      </c>
      <c r="H1453">
        <v>0</v>
      </c>
      <c r="I1453">
        <v>0</v>
      </c>
      <c r="J1453">
        <v>56</v>
      </c>
      <c r="K1453">
        <v>0</v>
      </c>
      <c r="L1453">
        <v>0</v>
      </c>
      <c r="M1453">
        <v>0</v>
      </c>
      <c r="N1453">
        <v>0</v>
      </c>
    </row>
    <row r="1454" spans="1:14" x14ac:dyDescent="0.25">
      <c r="A1454" t="s">
        <v>5688</v>
      </c>
      <c r="B1454" t="s">
        <v>72</v>
      </c>
      <c r="C1454" t="s">
        <v>164</v>
      </c>
      <c r="D1454" t="s">
        <v>397</v>
      </c>
      <c r="E1454">
        <v>148</v>
      </c>
      <c r="F1454">
        <v>7</v>
      </c>
      <c r="G1454">
        <v>136</v>
      </c>
      <c r="H1454">
        <v>4</v>
      </c>
      <c r="I1454">
        <v>1</v>
      </c>
      <c r="J1454">
        <v>0</v>
      </c>
      <c r="K1454">
        <v>0</v>
      </c>
      <c r="L1454">
        <v>0</v>
      </c>
      <c r="M1454">
        <v>0</v>
      </c>
      <c r="N1454">
        <v>0</v>
      </c>
    </row>
    <row r="1455" spans="1:14" x14ac:dyDescent="0.25">
      <c r="A1455" t="s">
        <v>5689</v>
      </c>
      <c r="B1455" t="s">
        <v>72</v>
      </c>
      <c r="C1455" t="s">
        <v>165</v>
      </c>
      <c r="D1455" t="s">
        <v>397</v>
      </c>
      <c r="E1455">
        <v>444</v>
      </c>
      <c r="F1455">
        <v>67</v>
      </c>
      <c r="G1455">
        <v>372</v>
      </c>
      <c r="H1455">
        <v>4</v>
      </c>
      <c r="I1455">
        <v>1</v>
      </c>
      <c r="J1455">
        <v>0</v>
      </c>
      <c r="K1455">
        <v>0</v>
      </c>
      <c r="L1455">
        <v>0</v>
      </c>
      <c r="M1455">
        <v>0</v>
      </c>
      <c r="N1455">
        <v>0</v>
      </c>
    </row>
    <row r="1456" spans="1:14" x14ac:dyDescent="0.25">
      <c r="A1456" t="s">
        <v>5690</v>
      </c>
      <c r="B1456" t="s">
        <v>72</v>
      </c>
      <c r="C1456" t="s">
        <v>166</v>
      </c>
      <c r="D1456" t="s">
        <v>397</v>
      </c>
      <c r="E1456">
        <v>87</v>
      </c>
      <c r="F1456">
        <v>10</v>
      </c>
      <c r="G1456">
        <v>76</v>
      </c>
      <c r="H1456">
        <v>1</v>
      </c>
      <c r="I1456">
        <v>0</v>
      </c>
      <c r="J1456">
        <v>0</v>
      </c>
      <c r="K1456">
        <v>0</v>
      </c>
      <c r="L1456">
        <v>0</v>
      </c>
      <c r="M1456">
        <v>0</v>
      </c>
      <c r="N1456">
        <v>0</v>
      </c>
    </row>
    <row r="1457" spans="1:14" x14ac:dyDescent="0.25">
      <c r="A1457" t="s">
        <v>5691</v>
      </c>
      <c r="B1457" t="s">
        <v>72</v>
      </c>
      <c r="C1457" t="s">
        <v>167</v>
      </c>
      <c r="D1457" t="s">
        <v>397</v>
      </c>
      <c r="E1457">
        <v>98</v>
      </c>
      <c r="F1457">
        <v>19</v>
      </c>
      <c r="G1457">
        <v>79</v>
      </c>
      <c r="H1457">
        <v>0</v>
      </c>
      <c r="I1457">
        <v>0</v>
      </c>
      <c r="J1457">
        <v>0</v>
      </c>
      <c r="K1457">
        <v>0</v>
      </c>
      <c r="L1457">
        <v>0</v>
      </c>
      <c r="M1457">
        <v>0</v>
      </c>
      <c r="N1457">
        <v>0</v>
      </c>
    </row>
    <row r="1458" spans="1:14" x14ac:dyDescent="0.25">
      <c r="A1458" t="s">
        <v>5692</v>
      </c>
      <c r="B1458" t="s">
        <v>72</v>
      </c>
      <c r="C1458" t="s">
        <v>168</v>
      </c>
      <c r="D1458" t="s">
        <v>397</v>
      </c>
      <c r="E1458">
        <v>275</v>
      </c>
      <c r="F1458">
        <v>33</v>
      </c>
      <c r="G1458">
        <v>236</v>
      </c>
      <c r="H1458">
        <v>3</v>
      </c>
      <c r="I1458">
        <v>3</v>
      </c>
      <c r="J1458">
        <v>0</v>
      </c>
      <c r="K1458">
        <v>0</v>
      </c>
      <c r="L1458">
        <v>0</v>
      </c>
      <c r="M1458">
        <v>0</v>
      </c>
      <c r="N1458">
        <v>0</v>
      </c>
    </row>
    <row r="1459" spans="1:14" x14ac:dyDescent="0.25">
      <c r="A1459" t="s">
        <v>5693</v>
      </c>
      <c r="B1459" t="s">
        <v>72</v>
      </c>
      <c r="C1459" t="s">
        <v>169</v>
      </c>
      <c r="D1459" t="s">
        <v>397</v>
      </c>
      <c r="E1459">
        <v>173</v>
      </c>
      <c r="F1459">
        <v>21</v>
      </c>
      <c r="G1459">
        <v>150</v>
      </c>
      <c r="H1459">
        <v>1</v>
      </c>
      <c r="I1459">
        <v>1</v>
      </c>
      <c r="J1459">
        <v>0</v>
      </c>
      <c r="K1459">
        <v>0</v>
      </c>
      <c r="L1459">
        <v>0</v>
      </c>
      <c r="M1459">
        <v>0</v>
      </c>
      <c r="N1459">
        <v>0</v>
      </c>
    </row>
    <row r="1460" spans="1:14" x14ac:dyDescent="0.25">
      <c r="A1460" t="s">
        <v>5694</v>
      </c>
      <c r="B1460" t="s">
        <v>72</v>
      </c>
      <c r="C1460" t="s">
        <v>170</v>
      </c>
      <c r="D1460" t="s">
        <v>397</v>
      </c>
      <c r="E1460">
        <v>121</v>
      </c>
      <c r="F1460">
        <v>21</v>
      </c>
      <c r="G1460">
        <v>98</v>
      </c>
      <c r="H1460">
        <v>0</v>
      </c>
      <c r="I1460">
        <v>2</v>
      </c>
      <c r="J1460">
        <v>0</v>
      </c>
      <c r="K1460">
        <v>0</v>
      </c>
      <c r="L1460">
        <v>0</v>
      </c>
      <c r="M1460">
        <v>0</v>
      </c>
      <c r="N1460">
        <v>0</v>
      </c>
    </row>
    <row r="1461" spans="1:14" x14ac:dyDescent="0.25">
      <c r="A1461" t="s">
        <v>5695</v>
      </c>
      <c r="B1461" t="s">
        <v>72</v>
      </c>
      <c r="C1461" t="s">
        <v>171</v>
      </c>
      <c r="D1461" t="s">
        <v>397</v>
      </c>
      <c r="E1461">
        <v>387</v>
      </c>
      <c r="F1461">
        <v>68</v>
      </c>
      <c r="G1461">
        <v>314</v>
      </c>
      <c r="H1461">
        <v>4</v>
      </c>
      <c r="I1461">
        <v>1</v>
      </c>
      <c r="J1461">
        <v>0</v>
      </c>
      <c r="K1461">
        <v>0</v>
      </c>
      <c r="L1461">
        <v>0</v>
      </c>
      <c r="M1461">
        <v>0</v>
      </c>
      <c r="N1461">
        <v>0</v>
      </c>
    </row>
    <row r="1462" spans="1:14" x14ac:dyDescent="0.25">
      <c r="A1462" t="s">
        <v>5696</v>
      </c>
      <c r="B1462" t="s">
        <v>72</v>
      </c>
      <c r="C1462" t="s">
        <v>172</v>
      </c>
      <c r="D1462" t="s">
        <v>397</v>
      </c>
      <c r="E1462">
        <v>156</v>
      </c>
      <c r="F1462">
        <v>26</v>
      </c>
      <c r="G1462">
        <v>127</v>
      </c>
      <c r="H1462">
        <v>3</v>
      </c>
      <c r="I1462">
        <v>0</v>
      </c>
      <c r="J1462">
        <v>0</v>
      </c>
      <c r="K1462">
        <v>0</v>
      </c>
      <c r="L1462">
        <v>0</v>
      </c>
      <c r="M1462">
        <v>0</v>
      </c>
      <c r="N1462">
        <v>0</v>
      </c>
    </row>
    <row r="1463" spans="1:14" x14ac:dyDescent="0.25">
      <c r="A1463" t="s">
        <v>5697</v>
      </c>
      <c r="B1463" t="s">
        <v>72</v>
      </c>
      <c r="C1463" t="s">
        <v>246</v>
      </c>
      <c r="D1463" t="s">
        <v>397</v>
      </c>
      <c r="E1463">
        <v>7</v>
      </c>
      <c r="F1463">
        <v>0</v>
      </c>
      <c r="G1463">
        <v>7</v>
      </c>
      <c r="H1463">
        <v>0</v>
      </c>
      <c r="I1463">
        <v>0</v>
      </c>
      <c r="J1463">
        <v>0</v>
      </c>
      <c r="K1463">
        <v>0</v>
      </c>
      <c r="L1463">
        <v>0</v>
      </c>
      <c r="M1463">
        <v>0</v>
      </c>
      <c r="N1463">
        <v>0</v>
      </c>
    </row>
    <row r="1464" spans="1:14" x14ac:dyDescent="0.25">
      <c r="A1464" t="s">
        <v>5698</v>
      </c>
      <c r="B1464" t="s">
        <v>72</v>
      </c>
      <c r="C1464" t="s">
        <v>173</v>
      </c>
      <c r="D1464" t="s">
        <v>397</v>
      </c>
      <c r="E1464">
        <v>135</v>
      </c>
      <c r="F1464">
        <v>3</v>
      </c>
      <c r="G1464">
        <v>127</v>
      </c>
      <c r="H1464">
        <v>4</v>
      </c>
      <c r="I1464">
        <v>1</v>
      </c>
      <c r="J1464">
        <v>0</v>
      </c>
      <c r="K1464">
        <v>0</v>
      </c>
      <c r="L1464">
        <v>0</v>
      </c>
      <c r="M1464">
        <v>0</v>
      </c>
      <c r="N1464">
        <v>0</v>
      </c>
    </row>
    <row r="1465" spans="1:14" x14ac:dyDescent="0.25">
      <c r="A1465" t="s">
        <v>5699</v>
      </c>
      <c r="B1465" t="s">
        <v>72</v>
      </c>
      <c r="C1465" t="s">
        <v>174</v>
      </c>
      <c r="D1465" t="s">
        <v>397</v>
      </c>
      <c r="E1465">
        <v>497</v>
      </c>
      <c r="F1465">
        <v>30</v>
      </c>
      <c r="G1465">
        <v>454</v>
      </c>
      <c r="H1465">
        <v>11</v>
      </c>
      <c r="I1465">
        <v>2</v>
      </c>
      <c r="J1465">
        <v>0</v>
      </c>
      <c r="K1465">
        <v>0</v>
      </c>
      <c r="L1465">
        <v>0</v>
      </c>
      <c r="M1465">
        <v>0</v>
      </c>
      <c r="N1465">
        <v>0</v>
      </c>
    </row>
    <row r="1466" spans="1:14" x14ac:dyDescent="0.25">
      <c r="A1466" t="s">
        <v>5700</v>
      </c>
      <c r="B1466" t="s">
        <v>72</v>
      </c>
      <c r="C1466" t="s">
        <v>175</v>
      </c>
      <c r="D1466" t="s">
        <v>397</v>
      </c>
      <c r="E1466">
        <v>146</v>
      </c>
      <c r="F1466">
        <v>11</v>
      </c>
      <c r="G1466">
        <v>127</v>
      </c>
      <c r="H1466">
        <v>3</v>
      </c>
      <c r="I1466">
        <v>5</v>
      </c>
      <c r="J1466">
        <v>0</v>
      </c>
      <c r="K1466">
        <v>0</v>
      </c>
      <c r="L1466">
        <v>0</v>
      </c>
      <c r="M1466">
        <v>0</v>
      </c>
      <c r="N1466">
        <v>0</v>
      </c>
    </row>
    <row r="1467" spans="1:14" x14ac:dyDescent="0.25">
      <c r="A1467" t="s">
        <v>5701</v>
      </c>
      <c r="B1467" t="s">
        <v>72</v>
      </c>
      <c r="C1467" t="s">
        <v>176</v>
      </c>
      <c r="D1467" t="s">
        <v>397</v>
      </c>
      <c r="E1467">
        <v>495</v>
      </c>
      <c r="F1467">
        <v>53</v>
      </c>
      <c r="G1467">
        <v>430</v>
      </c>
      <c r="H1467">
        <v>10</v>
      </c>
      <c r="I1467">
        <v>2</v>
      </c>
      <c r="J1467">
        <v>0</v>
      </c>
      <c r="K1467">
        <v>0</v>
      </c>
      <c r="L1467">
        <v>0</v>
      </c>
      <c r="M1467">
        <v>0</v>
      </c>
      <c r="N1467">
        <v>0</v>
      </c>
    </row>
    <row r="1468" spans="1:14" x14ac:dyDescent="0.25">
      <c r="A1468" t="s">
        <v>5702</v>
      </c>
      <c r="B1468" t="s">
        <v>72</v>
      </c>
      <c r="C1468" t="s">
        <v>177</v>
      </c>
      <c r="D1468" t="s">
        <v>397</v>
      </c>
      <c r="E1468">
        <v>173</v>
      </c>
      <c r="F1468">
        <v>33</v>
      </c>
      <c r="G1468">
        <v>136</v>
      </c>
      <c r="H1468">
        <v>4</v>
      </c>
      <c r="I1468">
        <v>0</v>
      </c>
      <c r="J1468">
        <v>0</v>
      </c>
      <c r="K1468">
        <v>0</v>
      </c>
      <c r="L1468">
        <v>0</v>
      </c>
      <c r="M1468">
        <v>0</v>
      </c>
      <c r="N1468">
        <v>0</v>
      </c>
    </row>
    <row r="1469" spans="1:14" x14ac:dyDescent="0.25">
      <c r="A1469" t="s">
        <v>5703</v>
      </c>
      <c r="B1469" t="s">
        <v>72</v>
      </c>
      <c r="C1469" t="s">
        <v>178</v>
      </c>
      <c r="D1469" t="s">
        <v>397</v>
      </c>
      <c r="E1469">
        <v>126</v>
      </c>
      <c r="F1469">
        <v>22</v>
      </c>
      <c r="G1469">
        <v>101</v>
      </c>
      <c r="H1469">
        <v>1</v>
      </c>
      <c r="I1469">
        <v>2</v>
      </c>
      <c r="J1469">
        <v>0</v>
      </c>
      <c r="K1469">
        <v>0</v>
      </c>
      <c r="L1469">
        <v>0</v>
      </c>
      <c r="M1469">
        <v>0</v>
      </c>
      <c r="N1469">
        <v>0</v>
      </c>
    </row>
    <row r="1470" spans="1:14" x14ac:dyDescent="0.25">
      <c r="A1470" t="s">
        <v>5704</v>
      </c>
      <c r="B1470" t="s">
        <v>72</v>
      </c>
      <c r="C1470" t="s">
        <v>179</v>
      </c>
      <c r="D1470" t="s">
        <v>397</v>
      </c>
      <c r="E1470">
        <v>122</v>
      </c>
      <c r="F1470">
        <v>14</v>
      </c>
      <c r="G1470">
        <v>105</v>
      </c>
      <c r="H1470">
        <v>2</v>
      </c>
      <c r="I1470">
        <v>1</v>
      </c>
      <c r="J1470">
        <v>0</v>
      </c>
      <c r="K1470">
        <v>0</v>
      </c>
      <c r="L1470">
        <v>0</v>
      </c>
      <c r="M1470">
        <v>0</v>
      </c>
      <c r="N1470">
        <v>0</v>
      </c>
    </row>
    <row r="1471" spans="1:14" x14ac:dyDescent="0.25">
      <c r="A1471" t="s">
        <v>5705</v>
      </c>
      <c r="B1471" t="s">
        <v>72</v>
      </c>
      <c r="C1471" t="s">
        <v>180</v>
      </c>
      <c r="D1471" t="s">
        <v>397</v>
      </c>
      <c r="E1471">
        <v>107</v>
      </c>
      <c r="F1471">
        <v>8</v>
      </c>
      <c r="G1471">
        <v>98</v>
      </c>
      <c r="H1471">
        <v>1</v>
      </c>
      <c r="I1471">
        <v>0</v>
      </c>
      <c r="J1471">
        <v>0</v>
      </c>
      <c r="K1471">
        <v>0</v>
      </c>
      <c r="L1471">
        <v>0</v>
      </c>
      <c r="M1471">
        <v>0</v>
      </c>
      <c r="N1471">
        <v>0</v>
      </c>
    </row>
    <row r="1472" spans="1:14" x14ac:dyDescent="0.25">
      <c r="A1472" t="s">
        <v>5706</v>
      </c>
      <c r="B1472" t="s">
        <v>72</v>
      </c>
      <c r="C1472" t="s">
        <v>181</v>
      </c>
      <c r="D1472" t="s">
        <v>397</v>
      </c>
      <c r="E1472">
        <v>181</v>
      </c>
      <c r="F1472">
        <v>20</v>
      </c>
      <c r="G1472">
        <v>156</v>
      </c>
      <c r="H1472">
        <v>5</v>
      </c>
      <c r="I1472">
        <v>0</v>
      </c>
      <c r="J1472">
        <v>0</v>
      </c>
      <c r="K1472">
        <v>0</v>
      </c>
      <c r="L1472">
        <v>0</v>
      </c>
      <c r="M1472">
        <v>0</v>
      </c>
      <c r="N1472">
        <v>0</v>
      </c>
    </row>
    <row r="1473" spans="1:14" x14ac:dyDescent="0.25">
      <c r="A1473" t="s">
        <v>5707</v>
      </c>
      <c r="B1473" t="s">
        <v>72</v>
      </c>
      <c r="C1473" t="s">
        <v>182</v>
      </c>
      <c r="D1473" t="s">
        <v>397</v>
      </c>
      <c r="E1473">
        <v>94</v>
      </c>
      <c r="F1473">
        <v>10</v>
      </c>
      <c r="G1473">
        <v>82</v>
      </c>
      <c r="H1473">
        <v>1</v>
      </c>
      <c r="I1473">
        <v>1</v>
      </c>
      <c r="J1473">
        <v>0</v>
      </c>
      <c r="K1473">
        <v>0</v>
      </c>
      <c r="L1473">
        <v>0</v>
      </c>
      <c r="M1473">
        <v>0</v>
      </c>
      <c r="N1473">
        <v>0</v>
      </c>
    </row>
    <row r="1474" spans="1:14" x14ac:dyDescent="0.25">
      <c r="A1474" t="s">
        <v>5708</v>
      </c>
      <c r="B1474" t="s">
        <v>72</v>
      </c>
      <c r="C1474" t="s">
        <v>183</v>
      </c>
      <c r="D1474" t="s">
        <v>397</v>
      </c>
      <c r="E1474">
        <v>187</v>
      </c>
      <c r="F1474">
        <v>23</v>
      </c>
      <c r="G1474">
        <v>158</v>
      </c>
      <c r="H1474">
        <v>5</v>
      </c>
      <c r="I1474">
        <v>1</v>
      </c>
      <c r="J1474">
        <v>0</v>
      </c>
      <c r="K1474">
        <v>0</v>
      </c>
      <c r="L1474">
        <v>0</v>
      </c>
      <c r="M1474">
        <v>0</v>
      </c>
      <c r="N1474">
        <v>0</v>
      </c>
    </row>
    <row r="1475" spans="1:14" x14ac:dyDescent="0.25">
      <c r="A1475" t="s">
        <v>5709</v>
      </c>
      <c r="B1475" t="s">
        <v>72</v>
      </c>
      <c r="C1475" t="s">
        <v>184</v>
      </c>
      <c r="D1475" t="s">
        <v>397</v>
      </c>
      <c r="E1475">
        <v>166</v>
      </c>
      <c r="F1475">
        <v>11</v>
      </c>
      <c r="G1475">
        <v>149</v>
      </c>
      <c r="H1475">
        <v>4</v>
      </c>
      <c r="I1475">
        <v>2</v>
      </c>
      <c r="J1475">
        <v>0</v>
      </c>
      <c r="K1475">
        <v>0</v>
      </c>
      <c r="L1475">
        <v>0</v>
      </c>
      <c r="M1475">
        <v>0</v>
      </c>
      <c r="N1475">
        <v>0</v>
      </c>
    </row>
    <row r="1476" spans="1:14" x14ac:dyDescent="0.25">
      <c r="A1476" t="s">
        <v>5710</v>
      </c>
      <c r="B1476" t="s">
        <v>72</v>
      </c>
      <c r="C1476" t="s">
        <v>185</v>
      </c>
      <c r="D1476" t="s">
        <v>397</v>
      </c>
      <c r="E1476">
        <v>164</v>
      </c>
      <c r="F1476">
        <v>34</v>
      </c>
      <c r="G1476">
        <v>126</v>
      </c>
      <c r="H1476">
        <v>2</v>
      </c>
      <c r="I1476">
        <v>2</v>
      </c>
      <c r="J1476">
        <v>0</v>
      </c>
      <c r="K1476">
        <v>0</v>
      </c>
      <c r="L1476">
        <v>0</v>
      </c>
      <c r="M1476">
        <v>0</v>
      </c>
      <c r="N1476">
        <v>0</v>
      </c>
    </row>
    <row r="1477" spans="1:14" x14ac:dyDescent="0.25">
      <c r="A1477" t="s">
        <v>5711</v>
      </c>
      <c r="B1477" t="s">
        <v>72</v>
      </c>
      <c r="C1477" t="s">
        <v>186</v>
      </c>
      <c r="D1477" t="s">
        <v>397</v>
      </c>
      <c r="E1477">
        <v>21</v>
      </c>
      <c r="F1477">
        <v>0</v>
      </c>
      <c r="G1477">
        <v>21</v>
      </c>
      <c r="H1477">
        <v>0</v>
      </c>
      <c r="I1477">
        <v>0</v>
      </c>
      <c r="J1477">
        <v>0</v>
      </c>
      <c r="K1477">
        <v>0</v>
      </c>
      <c r="L1477">
        <v>0</v>
      </c>
      <c r="M1477">
        <v>0</v>
      </c>
      <c r="N1477">
        <v>0</v>
      </c>
    </row>
    <row r="1478" spans="1:14" x14ac:dyDescent="0.25">
      <c r="A1478" t="s">
        <v>5712</v>
      </c>
      <c r="B1478" t="s">
        <v>72</v>
      </c>
      <c r="C1478" t="s">
        <v>187</v>
      </c>
      <c r="D1478" t="s">
        <v>397</v>
      </c>
      <c r="E1478">
        <v>163</v>
      </c>
      <c r="F1478">
        <v>12</v>
      </c>
      <c r="G1478">
        <v>146</v>
      </c>
      <c r="H1478">
        <v>3</v>
      </c>
      <c r="I1478">
        <v>2</v>
      </c>
      <c r="J1478">
        <v>0</v>
      </c>
      <c r="K1478">
        <v>0</v>
      </c>
      <c r="L1478">
        <v>0</v>
      </c>
      <c r="M1478">
        <v>0</v>
      </c>
      <c r="N1478">
        <v>0</v>
      </c>
    </row>
    <row r="1479" spans="1:14" x14ac:dyDescent="0.25">
      <c r="A1479" t="s">
        <v>5713</v>
      </c>
      <c r="B1479" t="s">
        <v>72</v>
      </c>
      <c r="C1479" t="s">
        <v>188</v>
      </c>
      <c r="D1479" t="s">
        <v>397</v>
      </c>
      <c r="E1479">
        <v>152</v>
      </c>
      <c r="F1479">
        <v>6</v>
      </c>
      <c r="G1479">
        <v>140</v>
      </c>
      <c r="H1479">
        <v>3</v>
      </c>
      <c r="I1479">
        <v>3</v>
      </c>
      <c r="J1479">
        <v>0</v>
      </c>
      <c r="K1479">
        <v>0</v>
      </c>
      <c r="L1479">
        <v>0</v>
      </c>
      <c r="M1479">
        <v>0</v>
      </c>
      <c r="N1479">
        <v>0</v>
      </c>
    </row>
    <row r="1480" spans="1:14" x14ac:dyDescent="0.25">
      <c r="A1480" t="s">
        <v>5714</v>
      </c>
      <c r="B1480" t="s">
        <v>72</v>
      </c>
      <c r="C1480" t="s">
        <v>189</v>
      </c>
      <c r="D1480" t="s">
        <v>397</v>
      </c>
      <c r="E1480">
        <v>106</v>
      </c>
      <c r="F1480">
        <v>11</v>
      </c>
      <c r="G1480">
        <v>93</v>
      </c>
      <c r="H1480">
        <v>1</v>
      </c>
      <c r="I1480">
        <v>1</v>
      </c>
      <c r="J1480">
        <v>0</v>
      </c>
      <c r="K1480">
        <v>0</v>
      </c>
      <c r="L1480">
        <v>0</v>
      </c>
      <c r="M1480">
        <v>0</v>
      </c>
      <c r="N1480">
        <v>0</v>
      </c>
    </row>
    <row r="1481" spans="1:14" x14ac:dyDescent="0.25">
      <c r="A1481" t="s">
        <v>5715</v>
      </c>
      <c r="B1481" t="s">
        <v>72</v>
      </c>
      <c r="C1481" t="s">
        <v>190</v>
      </c>
      <c r="D1481" t="s">
        <v>397</v>
      </c>
      <c r="E1481">
        <v>265</v>
      </c>
      <c r="F1481">
        <v>38</v>
      </c>
      <c r="G1481">
        <v>220</v>
      </c>
      <c r="H1481">
        <v>6</v>
      </c>
      <c r="I1481">
        <v>1</v>
      </c>
      <c r="J1481">
        <v>0</v>
      </c>
      <c r="K1481">
        <v>0</v>
      </c>
      <c r="L1481">
        <v>0</v>
      </c>
      <c r="M1481">
        <v>0</v>
      </c>
      <c r="N1481">
        <v>0</v>
      </c>
    </row>
    <row r="1482" spans="1:14" x14ac:dyDescent="0.25">
      <c r="A1482" t="s">
        <v>5716</v>
      </c>
      <c r="B1482" t="s">
        <v>72</v>
      </c>
      <c r="C1482" t="s">
        <v>191</v>
      </c>
      <c r="D1482" t="s">
        <v>397</v>
      </c>
      <c r="E1482">
        <v>170</v>
      </c>
      <c r="F1482">
        <v>37</v>
      </c>
      <c r="G1482">
        <v>130</v>
      </c>
      <c r="H1482">
        <v>2</v>
      </c>
      <c r="I1482">
        <v>1</v>
      </c>
      <c r="J1482">
        <v>0</v>
      </c>
      <c r="K1482">
        <v>0</v>
      </c>
      <c r="L1482">
        <v>0</v>
      </c>
      <c r="M1482">
        <v>0</v>
      </c>
      <c r="N1482">
        <v>0</v>
      </c>
    </row>
    <row r="1483" spans="1:14" x14ac:dyDescent="0.25">
      <c r="A1483" t="s">
        <v>5717</v>
      </c>
      <c r="B1483" t="s">
        <v>72</v>
      </c>
      <c r="C1483" t="s">
        <v>192</v>
      </c>
      <c r="D1483" t="s">
        <v>397</v>
      </c>
      <c r="E1483">
        <v>83</v>
      </c>
      <c r="F1483">
        <v>11</v>
      </c>
      <c r="G1483">
        <v>69</v>
      </c>
      <c r="H1483">
        <v>2</v>
      </c>
      <c r="I1483">
        <v>1</v>
      </c>
      <c r="J1483">
        <v>0</v>
      </c>
      <c r="K1483">
        <v>0</v>
      </c>
      <c r="L1483">
        <v>0</v>
      </c>
      <c r="M1483">
        <v>0</v>
      </c>
      <c r="N1483">
        <v>0</v>
      </c>
    </row>
    <row r="1484" spans="1:14" x14ac:dyDescent="0.25">
      <c r="A1484" t="s">
        <v>5718</v>
      </c>
      <c r="B1484" t="s">
        <v>72</v>
      </c>
      <c r="C1484" t="s">
        <v>193</v>
      </c>
      <c r="D1484" t="s">
        <v>397</v>
      </c>
      <c r="E1484">
        <v>146</v>
      </c>
      <c r="F1484">
        <v>30</v>
      </c>
      <c r="G1484">
        <v>114</v>
      </c>
      <c r="H1484">
        <v>1</v>
      </c>
      <c r="I1484">
        <v>1</v>
      </c>
      <c r="J1484">
        <v>0</v>
      </c>
      <c r="K1484">
        <v>0</v>
      </c>
      <c r="L1484">
        <v>0</v>
      </c>
      <c r="M1484">
        <v>0</v>
      </c>
      <c r="N1484">
        <v>0</v>
      </c>
    </row>
    <row r="1485" spans="1:14" x14ac:dyDescent="0.25">
      <c r="A1485" t="s">
        <v>5719</v>
      </c>
      <c r="B1485" t="s">
        <v>72</v>
      </c>
      <c r="C1485" t="s">
        <v>194</v>
      </c>
      <c r="D1485" t="s">
        <v>397</v>
      </c>
      <c r="E1485">
        <v>307</v>
      </c>
      <c r="F1485">
        <v>45</v>
      </c>
      <c r="G1485">
        <v>255</v>
      </c>
      <c r="H1485">
        <v>6</v>
      </c>
      <c r="I1485">
        <v>1</v>
      </c>
      <c r="J1485">
        <v>0</v>
      </c>
      <c r="K1485">
        <v>0</v>
      </c>
      <c r="L1485">
        <v>0</v>
      </c>
      <c r="M1485">
        <v>0</v>
      </c>
      <c r="N1485">
        <v>0</v>
      </c>
    </row>
    <row r="1486" spans="1:14" x14ac:dyDescent="0.25">
      <c r="A1486" t="s">
        <v>5720</v>
      </c>
      <c r="B1486" t="s">
        <v>72</v>
      </c>
      <c r="C1486" t="s">
        <v>195</v>
      </c>
      <c r="D1486" t="s">
        <v>397</v>
      </c>
      <c r="E1486">
        <v>210</v>
      </c>
      <c r="F1486">
        <v>24</v>
      </c>
      <c r="G1486">
        <v>183</v>
      </c>
      <c r="H1486">
        <v>2</v>
      </c>
      <c r="I1486">
        <v>1</v>
      </c>
      <c r="J1486">
        <v>0</v>
      </c>
      <c r="K1486">
        <v>0</v>
      </c>
      <c r="L1486">
        <v>0</v>
      </c>
      <c r="M1486">
        <v>0</v>
      </c>
      <c r="N1486">
        <v>0</v>
      </c>
    </row>
    <row r="1487" spans="1:14" x14ac:dyDescent="0.25">
      <c r="A1487" t="s">
        <v>5721</v>
      </c>
      <c r="B1487" t="s">
        <v>72</v>
      </c>
      <c r="C1487" t="s">
        <v>196</v>
      </c>
      <c r="D1487" t="s">
        <v>397</v>
      </c>
      <c r="E1487">
        <v>77</v>
      </c>
      <c r="F1487">
        <v>15</v>
      </c>
      <c r="G1487">
        <v>59</v>
      </c>
      <c r="H1487">
        <v>3</v>
      </c>
      <c r="I1487">
        <v>0</v>
      </c>
      <c r="J1487">
        <v>0</v>
      </c>
      <c r="K1487">
        <v>0</v>
      </c>
      <c r="L1487">
        <v>0</v>
      </c>
      <c r="M1487">
        <v>0</v>
      </c>
      <c r="N1487">
        <v>0</v>
      </c>
    </row>
    <row r="1488" spans="1:14" x14ac:dyDescent="0.25">
      <c r="A1488" t="s">
        <v>5722</v>
      </c>
      <c r="B1488" t="s">
        <v>72</v>
      </c>
      <c r="C1488" t="s">
        <v>197</v>
      </c>
      <c r="D1488" t="s">
        <v>397</v>
      </c>
      <c r="E1488">
        <v>141</v>
      </c>
      <c r="F1488">
        <v>22</v>
      </c>
      <c r="G1488">
        <v>117</v>
      </c>
      <c r="H1488">
        <v>0</v>
      </c>
      <c r="I1488">
        <v>2</v>
      </c>
      <c r="J1488">
        <v>0</v>
      </c>
      <c r="K1488">
        <v>0</v>
      </c>
      <c r="L1488">
        <v>0</v>
      </c>
      <c r="M1488">
        <v>0</v>
      </c>
      <c r="N1488">
        <v>0</v>
      </c>
    </row>
    <row r="1489" spans="1:14" x14ac:dyDescent="0.25">
      <c r="A1489" t="s">
        <v>5723</v>
      </c>
      <c r="B1489" t="s">
        <v>72</v>
      </c>
      <c r="C1489" t="s">
        <v>198</v>
      </c>
      <c r="D1489" t="s">
        <v>397</v>
      </c>
      <c r="E1489">
        <v>125</v>
      </c>
      <c r="F1489">
        <v>29</v>
      </c>
      <c r="G1489">
        <v>94</v>
      </c>
      <c r="H1489">
        <v>1</v>
      </c>
      <c r="I1489">
        <v>1</v>
      </c>
      <c r="J1489">
        <v>0</v>
      </c>
      <c r="K1489">
        <v>0</v>
      </c>
      <c r="L1489">
        <v>0</v>
      </c>
      <c r="M1489">
        <v>0</v>
      </c>
      <c r="N1489">
        <v>0</v>
      </c>
    </row>
    <row r="1490" spans="1:14" x14ac:dyDescent="0.25">
      <c r="A1490" t="s">
        <v>5724</v>
      </c>
      <c r="B1490" t="s">
        <v>72</v>
      </c>
      <c r="C1490" t="s">
        <v>199</v>
      </c>
      <c r="D1490" t="s">
        <v>397</v>
      </c>
      <c r="E1490">
        <v>230</v>
      </c>
      <c r="F1490">
        <v>13</v>
      </c>
      <c r="G1490">
        <v>207</v>
      </c>
      <c r="H1490">
        <v>8</v>
      </c>
      <c r="I1490">
        <v>2</v>
      </c>
      <c r="J1490">
        <v>0</v>
      </c>
      <c r="K1490">
        <v>0</v>
      </c>
      <c r="L1490">
        <v>0</v>
      </c>
      <c r="M1490">
        <v>0</v>
      </c>
      <c r="N1490">
        <v>0</v>
      </c>
    </row>
    <row r="1491" spans="1:14" x14ac:dyDescent="0.25">
      <c r="A1491" t="s">
        <v>5725</v>
      </c>
      <c r="B1491" t="s">
        <v>72</v>
      </c>
      <c r="C1491" t="s">
        <v>200</v>
      </c>
      <c r="D1491" t="s">
        <v>397</v>
      </c>
      <c r="E1491">
        <v>67</v>
      </c>
      <c r="F1491">
        <v>9</v>
      </c>
      <c r="G1491">
        <v>56</v>
      </c>
      <c r="H1491">
        <v>2</v>
      </c>
      <c r="I1491">
        <v>0</v>
      </c>
      <c r="J1491">
        <v>0</v>
      </c>
      <c r="K1491">
        <v>0</v>
      </c>
      <c r="L1491">
        <v>0</v>
      </c>
      <c r="M1491">
        <v>0</v>
      </c>
      <c r="N1491">
        <v>0</v>
      </c>
    </row>
    <row r="1492" spans="1:14" x14ac:dyDescent="0.25">
      <c r="A1492" t="s">
        <v>5726</v>
      </c>
      <c r="B1492" t="s">
        <v>72</v>
      </c>
      <c r="C1492" t="s">
        <v>201</v>
      </c>
      <c r="D1492" t="s">
        <v>397</v>
      </c>
      <c r="E1492">
        <v>494</v>
      </c>
      <c r="F1492">
        <v>66</v>
      </c>
      <c r="G1492">
        <v>418</v>
      </c>
      <c r="H1492">
        <v>9</v>
      </c>
      <c r="I1492">
        <v>1</v>
      </c>
      <c r="J1492">
        <v>0</v>
      </c>
      <c r="K1492">
        <v>0</v>
      </c>
      <c r="L1492">
        <v>0</v>
      </c>
      <c r="M1492">
        <v>0</v>
      </c>
      <c r="N1492">
        <v>0</v>
      </c>
    </row>
    <row r="1493" spans="1:14" x14ac:dyDescent="0.25">
      <c r="A1493" t="s">
        <v>5727</v>
      </c>
      <c r="B1493" t="s">
        <v>72</v>
      </c>
      <c r="C1493" t="s">
        <v>202</v>
      </c>
      <c r="D1493" t="s">
        <v>397</v>
      </c>
      <c r="E1493">
        <v>241</v>
      </c>
      <c r="F1493">
        <v>29</v>
      </c>
      <c r="G1493">
        <v>209</v>
      </c>
      <c r="H1493">
        <v>2</v>
      </c>
      <c r="I1493">
        <v>1</v>
      </c>
      <c r="J1493">
        <v>0</v>
      </c>
      <c r="K1493">
        <v>0</v>
      </c>
      <c r="L1493">
        <v>0</v>
      </c>
      <c r="M1493">
        <v>0</v>
      </c>
      <c r="N1493">
        <v>0</v>
      </c>
    </row>
    <row r="1494" spans="1:14" x14ac:dyDescent="0.25">
      <c r="A1494" t="s">
        <v>5728</v>
      </c>
      <c r="B1494" t="s">
        <v>72</v>
      </c>
      <c r="C1494" t="s">
        <v>203</v>
      </c>
      <c r="D1494" t="s">
        <v>397</v>
      </c>
      <c r="E1494">
        <v>123</v>
      </c>
      <c r="F1494">
        <v>20</v>
      </c>
      <c r="G1494">
        <v>101</v>
      </c>
      <c r="H1494">
        <v>2</v>
      </c>
      <c r="I1494">
        <v>0</v>
      </c>
      <c r="J1494">
        <v>0</v>
      </c>
      <c r="K1494">
        <v>0</v>
      </c>
      <c r="L1494">
        <v>0</v>
      </c>
      <c r="M1494">
        <v>0</v>
      </c>
      <c r="N1494">
        <v>0</v>
      </c>
    </row>
    <row r="1495" spans="1:14" x14ac:dyDescent="0.25">
      <c r="A1495" t="s">
        <v>5729</v>
      </c>
      <c r="B1495" t="s">
        <v>72</v>
      </c>
      <c r="C1495" t="s">
        <v>204</v>
      </c>
      <c r="D1495" t="s">
        <v>397</v>
      </c>
      <c r="E1495">
        <v>96</v>
      </c>
      <c r="F1495">
        <v>15</v>
      </c>
      <c r="G1495">
        <v>79</v>
      </c>
      <c r="H1495">
        <v>1</v>
      </c>
      <c r="I1495">
        <v>1</v>
      </c>
      <c r="J1495">
        <v>0</v>
      </c>
      <c r="K1495">
        <v>0</v>
      </c>
      <c r="L1495">
        <v>0</v>
      </c>
      <c r="M1495">
        <v>0</v>
      </c>
      <c r="N1495">
        <v>0</v>
      </c>
    </row>
    <row r="1496" spans="1:14" x14ac:dyDescent="0.25">
      <c r="A1496" t="s">
        <v>5730</v>
      </c>
      <c r="B1496" t="s">
        <v>72</v>
      </c>
      <c r="C1496" t="s">
        <v>205</v>
      </c>
      <c r="D1496" t="s">
        <v>397</v>
      </c>
      <c r="E1496">
        <v>414</v>
      </c>
      <c r="F1496">
        <v>67</v>
      </c>
      <c r="G1496">
        <v>334</v>
      </c>
      <c r="H1496">
        <v>9</v>
      </c>
      <c r="I1496">
        <v>4</v>
      </c>
      <c r="J1496">
        <v>0</v>
      </c>
      <c r="K1496">
        <v>0</v>
      </c>
      <c r="L1496">
        <v>0</v>
      </c>
      <c r="M1496">
        <v>0</v>
      </c>
      <c r="N1496">
        <v>0</v>
      </c>
    </row>
    <row r="1497" spans="1:14" x14ac:dyDescent="0.25">
      <c r="A1497" t="s">
        <v>5731</v>
      </c>
      <c r="B1497" t="s">
        <v>72</v>
      </c>
      <c r="C1497" t="s">
        <v>206</v>
      </c>
      <c r="D1497" t="s">
        <v>397</v>
      </c>
      <c r="E1497">
        <v>98</v>
      </c>
      <c r="F1497">
        <v>20</v>
      </c>
      <c r="G1497">
        <v>76</v>
      </c>
      <c r="H1497">
        <v>0</v>
      </c>
      <c r="I1497">
        <v>2</v>
      </c>
      <c r="J1497">
        <v>0</v>
      </c>
      <c r="K1497">
        <v>0</v>
      </c>
      <c r="L1497">
        <v>0</v>
      </c>
      <c r="M1497">
        <v>0</v>
      </c>
      <c r="N1497">
        <v>0</v>
      </c>
    </row>
    <row r="1498" spans="1:14" x14ac:dyDescent="0.25">
      <c r="A1498" t="s">
        <v>5732</v>
      </c>
      <c r="B1498" t="s">
        <v>72</v>
      </c>
      <c r="C1498" t="s">
        <v>207</v>
      </c>
      <c r="D1498" t="s">
        <v>397</v>
      </c>
      <c r="E1498">
        <v>1179</v>
      </c>
      <c r="F1498">
        <v>177</v>
      </c>
      <c r="G1498">
        <v>989</v>
      </c>
      <c r="H1498">
        <v>11</v>
      </c>
      <c r="I1498">
        <v>2</v>
      </c>
      <c r="J1498">
        <v>0</v>
      </c>
      <c r="K1498">
        <v>0</v>
      </c>
      <c r="L1498">
        <v>0</v>
      </c>
      <c r="M1498">
        <v>0</v>
      </c>
      <c r="N1498">
        <v>0</v>
      </c>
    </row>
    <row r="1499" spans="1:14" x14ac:dyDescent="0.25">
      <c r="A1499" t="s">
        <v>5733</v>
      </c>
      <c r="B1499" t="s">
        <v>72</v>
      </c>
      <c r="C1499" t="s">
        <v>208</v>
      </c>
      <c r="D1499" t="s">
        <v>397</v>
      </c>
      <c r="E1499">
        <v>182</v>
      </c>
      <c r="F1499">
        <v>12</v>
      </c>
      <c r="G1499">
        <v>165</v>
      </c>
      <c r="H1499">
        <v>4</v>
      </c>
      <c r="I1499">
        <v>1</v>
      </c>
      <c r="J1499">
        <v>0</v>
      </c>
      <c r="K1499">
        <v>0</v>
      </c>
      <c r="L1499">
        <v>0</v>
      </c>
      <c r="M1499">
        <v>0</v>
      </c>
      <c r="N1499">
        <v>0</v>
      </c>
    </row>
    <row r="1500" spans="1:14" x14ac:dyDescent="0.25">
      <c r="A1500" t="s">
        <v>5734</v>
      </c>
      <c r="B1500" t="s">
        <v>72</v>
      </c>
      <c r="C1500" t="s">
        <v>209</v>
      </c>
      <c r="D1500" t="s">
        <v>397</v>
      </c>
      <c r="E1500">
        <v>168</v>
      </c>
      <c r="F1500">
        <v>16</v>
      </c>
      <c r="G1500">
        <v>149</v>
      </c>
      <c r="H1500">
        <v>3</v>
      </c>
      <c r="I1500">
        <v>0</v>
      </c>
      <c r="J1500">
        <v>0</v>
      </c>
      <c r="K1500">
        <v>0</v>
      </c>
      <c r="L1500">
        <v>0</v>
      </c>
      <c r="M1500">
        <v>0</v>
      </c>
      <c r="N1500">
        <v>0</v>
      </c>
    </row>
    <row r="1501" spans="1:14" x14ac:dyDescent="0.25">
      <c r="A1501" t="s">
        <v>5735</v>
      </c>
      <c r="B1501" t="s">
        <v>72</v>
      </c>
      <c r="C1501" t="s">
        <v>210</v>
      </c>
      <c r="D1501" t="s">
        <v>397</v>
      </c>
      <c r="E1501">
        <v>181</v>
      </c>
      <c r="F1501">
        <v>6</v>
      </c>
      <c r="G1501">
        <v>170</v>
      </c>
      <c r="H1501">
        <v>2</v>
      </c>
      <c r="I1501">
        <v>3</v>
      </c>
      <c r="J1501">
        <v>0</v>
      </c>
      <c r="K1501">
        <v>0</v>
      </c>
      <c r="L1501">
        <v>0</v>
      </c>
      <c r="M1501">
        <v>0</v>
      </c>
      <c r="N1501">
        <v>0</v>
      </c>
    </row>
    <row r="1502" spans="1:14" x14ac:dyDescent="0.25">
      <c r="A1502" t="s">
        <v>5736</v>
      </c>
      <c r="B1502" t="s">
        <v>72</v>
      </c>
      <c r="C1502" t="s">
        <v>211</v>
      </c>
      <c r="D1502" t="s">
        <v>397</v>
      </c>
      <c r="E1502">
        <v>105</v>
      </c>
      <c r="F1502">
        <v>15</v>
      </c>
      <c r="G1502">
        <v>88</v>
      </c>
      <c r="H1502">
        <v>2</v>
      </c>
      <c r="I1502">
        <v>0</v>
      </c>
      <c r="J1502">
        <v>0</v>
      </c>
      <c r="K1502">
        <v>0</v>
      </c>
      <c r="L1502">
        <v>0</v>
      </c>
      <c r="M1502">
        <v>0</v>
      </c>
      <c r="N1502">
        <v>0</v>
      </c>
    </row>
    <row r="1503" spans="1:14" x14ac:dyDescent="0.25">
      <c r="A1503" t="s">
        <v>5737</v>
      </c>
      <c r="B1503" t="s">
        <v>72</v>
      </c>
      <c r="C1503" t="s">
        <v>212</v>
      </c>
      <c r="D1503" t="s">
        <v>397</v>
      </c>
      <c r="E1503">
        <v>125</v>
      </c>
      <c r="F1503">
        <v>21</v>
      </c>
      <c r="G1503">
        <v>97</v>
      </c>
      <c r="H1503">
        <v>4</v>
      </c>
      <c r="I1503">
        <v>3</v>
      </c>
      <c r="J1503">
        <v>0</v>
      </c>
      <c r="K1503">
        <v>0</v>
      </c>
      <c r="L1503">
        <v>0</v>
      </c>
      <c r="M1503">
        <v>0</v>
      </c>
      <c r="N1503">
        <v>0</v>
      </c>
    </row>
    <row r="1504" spans="1:14" x14ac:dyDescent="0.25">
      <c r="A1504" t="s">
        <v>5738</v>
      </c>
      <c r="B1504" t="s">
        <v>72</v>
      </c>
      <c r="C1504" t="s">
        <v>213</v>
      </c>
      <c r="D1504" t="s">
        <v>397</v>
      </c>
      <c r="E1504">
        <v>75</v>
      </c>
      <c r="F1504">
        <v>10</v>
      </c>
      <c r="G1504">
        <v>64</v>
      </c>
      <c r="H1504">
        <v>1</v>
      </c>
      <c r="I1504">
        <v>0</v>
      </c>
      <c r="J1504">
        <v>0</v>
      </c>
      <c r="K1504">
        <v>0</v>
      </c>
      <c r="L1504">
        <v>0</v>
      </c>
      <c r="M1504">
        <v>0</v>
      </c>
      <c r="N1504">
        <v>0</v>
      </c>
    </row>
    <row r="1505" spans="1:14" x14ac:dyDescent="0.25">
      <c r="A1505" t="s">
        <v>5739</v>
      </c>
      <c r="B1505" t="s">
        <v>72</v>
      </c>
      <c r="C1505" t="s">
        <v>214</v>
      </c>
      <c r="D1505" t="s">
        <v>397</v>
      </c>
      <c r="E1505">
        <v>131</v>
      </c>
      <c r="F1505">
        <v>11</v>
      </c>
      <c r="G1505">
        <v>117</v>
      </c>
      <c r="H1505">
        <v>3</v>
      </c>
      <c r="I1505">
        <v>0</v>
      </c>
      <c r="J1505">
        <v>0</v>
      </c>
      <c r="K1505">
        <v>0</v>
      </c>
      <c r="L1505">
        <v>0</v>
      </c>
      <c r="M1505">
        <v>0</v>
      </c>
      <c r="N1505">
        <v>0</v>
      </c>
    </row>
    <row r="1506" spans="1:14" x14ac:dyDescent="0.25">
      <c r="A1506" t="s">
        <v>5740</v>
      </c>
      <c r="B1506" t="s">
        <v>72</v>
      </c>
      <c r="C1506" t="s">
        <v>215</v>
      </c>
      <c r="D1506" t="s">
        <v>397</v>
      </c>
      <c r="E1506">
        <v>184</v>
      </c>
      <c r="F1506">
        <v>31</v>
      </c>
      <c r="G1506">
        <v>149</v>
      </c>
      <c r="H1506">
        <v>4</v>
      </c>
      <c r="I1506">
        <v>0</v>
      </c>
      <c r="J1506">
        <v>0</v>
      </c>
      <c r="K1506">
        <v>0</v>
      </c>
      <c r="L1506">
        <v>0</v>
      </c>
      <c r="M1506">
        <v>0</v>
      </c>
      <c r="N1506">
        <v>0</v>
      </c>
    </row>
    <row r="1507" spans="1:14" x14ac:dyDescent="0.25">
      <c r="A1507" t="s">
        <v>5741</v>
      </c>
      <c r="B1507" t="s">
        <v>72</v>
      </c>
      <c r="C1507" t="s">
        <v>216</v>
      </c>
      <c r="D1507" t="s">
        <v>397</v>
      </c>
      <c r="E1507">
        <v>212</v>
      </c>
      <c r="F1507">
        <v>33</v>
      </c>
      <c r="G1507">
        <v>173</v>
      </c>
      <c r="H1507">
        <v>6</v>
      </c>
      <c r="I1507">
        <v>0</v>
      </c>
      <c r="J1507">
        <v>0</v>
      </c>
      <c r="K1507">
        <v>0</v>
      </c>
      <c r="L1507">
        <v>0</v>
      </c>
      <c r="M1507">
        <v>0</v>
      </c>
      <c r="N1507">
        <v>0</v>
      </c>
    </row>
    <row r="1508" spans="1:14" x14ac:dyDescent="0.25">
      <c r="A1508" t="s">
        <v>5742</v>
      </c>
      <c r="B1508" t="s">
        <v>72</v>
      </c>
      <c r="C1508" t="s">
        <v>217</v>
      </c>
      <c r="D1508" t="s">
        <v>397</v>
      </c>
      <c r="E1508">
        <v>92</v>
      </c>
      <c r="F1508">
        <v>10</v>
      </c>
      <c r="G1508">
        <v>77</v>
      </c>
      <c r="H1508">
        <v>2</v>
      </c>
      <c r="I1508">
        <v>3</v>
      </c>
      <c r="J1508">
        <v>0</v>
      </c>
      <c r="K1508">
        <v>0</v>
      </c>
      <c r="L1508">
        <v>0</v>
      </c>
      <c r="M1508">
        <v>0</v>
      </c>
      <c r="N1508">
        <v>0</v>
      </c>
    </row>
    <row r="1509" spans="1:14" x14ac:dyDescent="0.25">
      <c r="A1509" t="s">
        <v>5743</v>
      </c>
      <c r="B1509" t="s">
        <v>72</v>
      </c>
      <c r="C1509" t="s">
        <v>218</v>
      </c>
      <c r="D1509" t="s">
        <v>397</v>
      </c>
      <c r="E1509">
        <v>195</v>
      </c>
      <c r="F1509">
        <v>17</v>
      </c>
      <c r="G1509">
        <v>174</v>
      </c>
      <c r="H1509">
        <v>4</v>
      </c>
      <c r="I1509">
        <v>0</v>
      </c>
      <c r="J1509">
        <v>0</v>
      </c>
      <c r="K1509">
        <v>0</v>
      </c>
      <c r="L1509">
        <v>0</v>
      </c>
      <c r="M1509">
        <v>0</v>
      </c>
      <c r="N1509">
        <v>0</v>
      </c>
    </row>
    <row r="1510" spans="1:14" x14ac:dyDescent="0.25">
      <c r="A1510" t="s">
        <v>5744</v>
      </c>
      <c r="B1510" t="s">
        <v>72</v>
      </c>
      <c r="C1510" t="s">
        <v>219</v>
      </c>
      <c r="D1510" t="s">
        <v>397</v>
      </c>
      <c r="E1510">
        <v>230</v>
      </c>
      <c r="F1510">
        <v>32</v>
      </c>
      <c r="G1510">
        <v>194</v>
      </c>
      <c r="H1510">
        <v>3</v>
      </c>
      <c r="I1510">
        <v>1</v>
      </c>
      <c r="J1510">
        <v>0</v>
      </c>
      <c r="K1510">
        <v>0</v>
      </c>
      <c r="L1510">
        <v>0</v>
      </c>
      <c r="M1510">
        <v>0</v>
      </c>
      <c r="N1510">
        <v>0</v>
      </c>
    </row>
    <row r="1511" spans="1:14" x14ac:dyDescent="0.25">
      <c r="A1511" t="s">
        <v>5745</v>
      </c>
      <c r="B1511" t="s">
        <v>72</v>
      </c>
      <c r="C1511" t="s">
        <v>220</v>
      </c>
      <c r="D1511" t="s">
        <v>397</v>
      </c>
      <c r="E1511">
        <v>147</v>
      </c>
      <c r="F1511">
        <v>23</v>
      </c>
      <c r="G1511">
        <v>121</v>
      </c>
      <c r="H1511">
        <v>3</v>
      </c>
      <c r="I1511">
        <v>0</v>
      </c>
      <c r="J1511">
        <v>0</v>
      </c>
      <c r="K1511">
        <v>0</v>
      </c>
      <c r="L1511">
        <v>0</v>
      </c>
      <c r="M1511">
        <v>0</v>
      </c>
      <c r="N1511">
        <v>0</v>
      </c>
    </row>
    <row r="1512" spans="1:14" x14ac:dyDescent="0.25">
      <c r="A1512" t="s">
        <v>5746</v>
      </c>
      <c r="B1512" t="s">
        <v>72</v>
      </c>
      <c r="C1512" t="s">
        <v>221</v>
      </c>
      <c r="D1512" t="s">
        <v>397</v>
      </c>
      <c r="E1512">
        <v>390</v>
      </c>
      <c r="F1512">
        <v>77</v>
      </c>
      <c r="G1512">
        <v>303</v>
      </c>
      <c r="H1512">
        <v>6</v>
      </c>
      <c r="I1512">
        <v>4</v>
      </c>
      <c r="J1512">
        <v>0</v>
      </c>
      <c r="K1512">
        <v>0</v>
      </c>
      <c r="L1512">
        <v>0</v>
      </c>
      <c r="M1512">
        <v>0</v>
      </c>
      <c r="N1512">
        <v>0</v>
      </c>
    </row>
    <row r="1513" spans="1:14" x14ac:dyDescent="0.25">
      <c r="A1513" t="s">
        <v>5747</v>
      </c>
      <c r="B1513" t="s">
        <v>72</v>
      </c>
      <c r="C1513" t="s">
        <v>222</v>
      </c>
      <c r="D1513" t="s">
        <v>397</v>
      </c>
      <c r="E1513">
        <v>139</v>
      </c>
      <c r="F1513">
        <v>13</v>
      </c>
      <c r="G1513">
        <v>124</v>
      </c>
      <c r="H1513">
        <v>1</v>
      </c>
      <c r="I1513">
        <v>1</v>
      </c>
      <c r="J1513">
        <v>0</v>
      </c>
      <c r="K1513">
        <v>0</v>
      </c>
      <c r="L1513">
        <v>0</v>
      </c>
      <c r="M1513">
        <v>0</v>
      </c>
      <c r="N1513">
        <v>0</v>
      </c>
    </row>
    <row r="1514" spans="1:14" x14ac:dyDescent="0.25">
      <c r="A1514" t="s">
        <v>5748</v>
      </c>
      <c r="B1514" t="s">
        <v>72</v>
      </c>
      <c r="C1514" t="s">
        <v>223</v>
      </c>
      <c r="D1514" t="s">
        <v>397</v>
      </c>
      <c r="E1514">
        <v>308</v>
      </c>
      <c r="F1514">
        <v>32</v>
      </c>
      <c r="G1514">
        <v>269</v>
      </c>
      <c r="H1514">
        <v>3</v>
      </c>
      <c r="I1514">
        <v>4</v>
      </c>
      <c r="J1514">
        <v>0</v>
      </c>
      <c r="K1514">
        <v>0</v>
      </c>
      <c r="L1514">
        <v>0</v>
      </c>
      <c r="M1514">
        <v>0</v>
      </c>
      <c r="N1514">
        <v>0</v>
      </c>
    </row>
    <row r="1515" spans="1:14" x14ac:dyDescent="0.25">
      <c r="A1515" t="s">
        <v>5749</v>
      </c>
      <c r="B1515" t="s">
        <v>72</v>
      </c>
      <c r="C1515" t="s">
        <v>224</v>
      </c>
      <c r="D1515" t="s">
        <v>397</v>
      </c>
      <c r="E1515">
        <v>631</v>
      </c>
      <c r="F1515">
        <v>84</v>
      </c>
      <c r="G1515">
        <v>535</v>
      </c>
      <c r="H1515">
        <v>8</v>
      </c>
      <c r="I1515">
        <v>4</v>
      </c>
      <c r="J1515">
        <v>0</v>
      </c>
      <c r="K1515">
        <v>0</v>
      </c>
      <c r="L1515">
        <v>0</v>
      </c>
      <c r="M1515">
        <v>0</v>
      </c>
      <c r="N1515">
        <v>0</v>
      </c>
    </row>
    <row r="1516" spans="1:14" x14ac:dyDescent="0.25">
      <c r="A1516" t="s">
        <v>5750</v>
      </c>
      <c r="B1516" t="s">
        <v>72</v>
      </c>
      <c r="C1516" t="s">
        <v>225</v>
      </c>
      <c r="D1516" t="s">
        <v>397</v>
      </c>
      <c r="E1516">
        <v>92</v>
      </c>
      <c r="F1516">
        <v>20</v>
      </c>
      <c r="G1516">
        <v>70</v>
      </c>
      <c r="H1516">
        <v>2</v>
      </c>
      <c r="I1516">
        <v>0</v>
      </c>
      <c r="J1516">
        <v>0</v>
      </c>
      <c r="K1516">
        <v>0</v>
      </c>
      <c r="L1516">
        <v>0</v>
      </c>
      <c r="M1516">
        <v>0</v>
      </c>
      <c r="N1516">
        <v>0</v>
      </c>
    </row>
    <row r="1517" spans="1:14" x14ac:dyDescent="0.25">
      <c r="A1517" t="s">
        <v>5751</v>
      </c>
      <c r="B1517" t="s">
        <v>72</v>
      </c>
      <c r="C1517" t="s">
        <v>226</v>
      </c>
      <c r="D1517" t="s">
        <v>397</v>
      </c>
      <c r="E1517">
        <v>82</v>
      </c>
      <c r="F1517">
        <v>14</v>
      </c>
      <c r="G1517">
        <v>66</v>
      </c>
      <c r="H1517">
        <v>2</v>
      </c>
      <c r="I1517">
        <v>0</v>
      </c>
      <c r="J1517">
        <v>0</v>
      </c>
      <c r="K1517">
        <v>0</v>
      </c>
      <c r="L1517">
        <v>0</v>
      </c>
      <c r="M1517">
        <v>0</v>
      </c>
      <c r="N1517">
        <v>0</v>
      </c>
    </row>
    <row r="1518" spans="1:14" x14ac:dyDescent="0.25">
      <c r="A1518" t="s">
        <v>5752</v>
      </c>
      <c r="B1518" t="s">
        <v>72</v>
      </c>
      <c r="C1518" t="s">
        <v>227</v>
      </c>
      <c r="D1518" t="s">
        <v>397</v>
      </c>
      <c r="E1518">
        <v>185</v>
      </c>
      <c r="F1518">
        <v>26</v>
      </c>
      <c r="G1518">
        <v>158</v>
      </c>
      <c r="H1518">
        <v>0</v>
      </c>
      <c r="I1518">
        <v>1</v>
      </c>
      <c r="J1518">
        <v>0</v>
      </c>
      <c r="K1518">
        <v>0</v>
      </c>
      <c r="L1518">
        <v>0</v>
      </c>
      <c r="M1518">
        <v>0</v>
      </c>
      <c r="N1518">
        <v>0</v>
      </c>
    </row>
    <row r="1519" spans="1:14" x14ac:dyDescent="0.25">
      <c r="A1519" t="s">
        <v>5753</v>
      </c>
      <c r="B1519" t="s">
        <v>72</v>
      </c>
      <c r="C1519" t="s">
        <v>228</v>
      </c>
      <c r="D1519" t="s">
        <v>397</v>
      </c>
      <c r="E1519">
        <v>426</v>
      </c>
      <c r="F1519">
        <v>75</v>
      </c>
      <c r="G1519">
        <v>346</v>
      </c>
      <c r="H1519">
        <v>4</v>
      </c>
      <c r="I1519">
        <v>1</v>
      </c>
      <c r="J1519">
        <v>0</v>
      </c>
      <c r="K1519">
        <v>0</v>
      </c>
      <c r="L1519">
        <v>0</v>
      </c>
      <c r="M1519">
        <v>0</v>
      </c>
      <c r="N1519">
        <v>0</v>
      </c>
    </row>
    <row r="1520" spans="1:14" x14ac:dyDescent="0.25">
      <c r="A1520" t="s">
        <v>5754</v>
      </c>
      <c r="B1520" t="s">
        <v>72</v>
      </c>
      <c r="C1520" t="s">
        <v>229</v>
      </c>
      <c r="D1520" t="s">
        <v>397</v>
      </c>
      <c r="E1520">
        <v>129</v>
      </c>
      <c r="F1520">
        <v>20</v>
      </c>
      <c r="G1520">
        <v>109</v>
      </c>
      <c r="H1520">
        <v>0</v>
      </c>
      <c r="I1520">
        <v>0</v>
      </c>
      <c r="J1520">
        <v>0</v>
      </c>
      <c r="K1520">
        <v>0</v>
      </c>
      <c r="L1520">
        <v>0</v>
      </c>
      <c r="M1520">
        <v>0</v>
      </c>
      <c r="N1520">
        <v>0</v>
      </c>
    </row>
    <row r="1521" spans="1:14" x14ac:dyDescent="0.25">
      <c r="A1521" t="s">
        <v>5755</v>
      </c>
      <c r="B1521" t="s">
        <v>72</v>
      </c>
      <c r="C1521" t="s">
        <v>230</v>
      </c>
      <c r="D1521" t="s">
        <v>397</v>
      </c>
      <c r="E1521">
        <v>185</v>
      </c>
      <c r="F1521">
        <v>25</v>
      </c>
      <c r="G1521">
        <v>155</v>
      </c>
      <c r="H1521">
        <v>4</v>
      </c>
      <c r="I1521">
        <v>1</v>
      </c>
      <c r="J1521">
        <v>0</v>
      </c>
      <c r="K1521">
        <v>0</v>
      </c>
      <c r="L1521">
        <v>0</v>
      </c>
      <c r="M1521">
        <v>0</v>
      </c>
      <c r="N1521">
        <v>0</v>
      </c>
    </row>
    <row r="1522" spans="1:14" x14ac:dyDescent="0.25">
      <c r="A1522" t="s">
        <v>5756</v>
      </c>
      <c r="B1522" t="s">
        <v>72</v>
      </c>
      <c r="C1522" t="s">
        <v>231</v>
      </c>
      <c r="D1522" t="s">
        <v>397</v>
      </c>
      <c r="E1522">
        <v>172</v>
      </c>
      <c r="F1522">
        <v>24</v>
      </c>
      <c r="G1522">
        <v>148</v>
      </c>
      <c r="H1522">
        <v>0</v>
      </c>
      <c r="I1522">
        <v>0</v>
      </c>
      <c r="J1522">
        <v>0</v>
      </c>
      <c r="K1522">
        <v>0</v>
      </c>
      <c r="L1522">
        <v>0</v>
      </c>
      <c r="M1522">
        <v>0</v>
      </c>
      <c r="N1522">
        <v>0</v>
      </c>
    </row>
    <row r="1523" spans="1:14" x14ac:dyDescent="0.25">
      <c r="A1523" t="s">
        <v>5757</v>
      </c>
      <c r="B1523" t="s">
        <v>72</v>
      </c>
      <c r="C1523" t="s">
        <v>232</v>
      </c>
      <c r="D1523" t="s">
        <v>397</v>
      </c>
      <c r="E1523">
        <v>100</v>
      </c>
      <c r="F1523">
        <v>5</v>
      </c>
      <c r="G1523">
        <v>91</v>
      </c>
      <c r="H1523">
        <v>2</v>
      </c>
      <c r="I1523">
        <v>2</v>
      </c>
      <c r="J1523">
        <v>0</v>
      </c>
      <c r="K1523">
        <v>0</v>
      </c>
      <c r="L1523">
        <v>0</v>
      </c>
      <c r="M1523">
        <v>0</v>
      </c>
      <c r="N1523">
        <v>0</v>
      </c>
    </row>
    <row r="1524" spans="1:14" x14ac:dyDescent="0.25">
      <c r="A1524" t="s">
        <v>5758</v>
      </c>
      <c r="B1524" t="s">
        <v>72</v>
      </c>
      <c r="C1524" t="s">
        <v>233</v>
      </c>
      <c r="D1524" t="s">
        <v>397</v>
      </c>
      <c r="E1524">
        <v>322</v>
      </c>
      <c r="F1524">
        <v>59</v>
      </c>
      <c r="G1524">
        <v>260</v>
      </c>
      <c r="H1524">
        <v>2</v>
      </c>
      <c r="I1524">
        <v>1</v>
      </c>
      <c r="J1524">
        <v>0</v>
      </c>
      <c r="K1524">
        <v>0</v>
      </c>
      <c r="L1524">
        <v>0</v>
      </c>
      <c r="M1524">
        <v>0</v>
      </c>
      <c r="N1524">
        <v>0</v>
      </c>
    </row>
    <row r="1525" spans="1:14" x14ac:dyDescent="0.25">
      <c r="A1525" t="s">
        <v>5759</v>
      </c>
      <c r="B1525" t="s">
        <v>72</v>
      </c>
      <c r="C1525" t="s">
        <v>234</v>
      </c>
      <c r="D1525" t="s">
        <v>397</v>
      </c>
      <c r="E1525">
        <v>143</v>
      </c>
      <c r="F1525">
        <v>27</v>
      </c>
      <c r="G1525">
        <v>116</v>
      </c>
      <c r="H1525">
        <v>0</v>
      </c>
      <c r="I1525">
        <v>0</v>
      </c>
      <c r="J1525">
        <v>0</v>
      </c>
      <c r="K1525">
        <v>0</v>
      </c>
      <c r="L1525">
        <v>0</v>
      </c>
      <c r="M1525">
        <v>0</v>
      </c>
      <c r="N1525">
        <v>0</v>
      </c>
    </row>
    <row r="1526" spans="1:14" x14ac:dyDescent="0.25">
      <c r="A1526" t="s">
        <v>5760</v>
      </c>
      <c r="B1526" t="s">
        <v>72</v>
      </c>
      <c r="C1526" t="s">
        <v>82</v>
      </c>
      <c r="D1526" t="s">
        <v>398</v>
      </c>
      <c r="E1526">
        <v>101</v>
      </c>
      <c r="F1526">
        <v>10</v>
      </c>
      <c r="G1526">
        <v>87</v>
      </c>
      <c r="H1526">
        <v>3</v>
      </c>
      <c r="I1526">
        <v>1</v>
      </c>
      <c r="J1526">
        <v>17</v>
      </c>
      <c r="K1526">
        <v>0</v>
      </c>
      <c r="L1526">
        <v>0</v>
      </c>
      <c r="M1526">
        <v>0</v>
      </c>
      <c r="N1526">
        <v>0</v>
      </c>
    </row>
    <row r="1527" spans="1:14" x14ac:dyDescent="0.25">
      <c r="A1527" t="s">
        <v>5761</v>
      </c>
      <c r="B1527" t="s">
        <v>72</v>
      </c>
      <c r="C1527" t="s">
        <v>83</v>
      </c>
      <c r="D1527" t="s">
        <v>398</v>
      </c>
      <c r="E1527">
        <v>233</v>
      </c>
      <c r="F1527">
        <v>43</v>
      </c>
      <c r="G1527">
        <v>187</v>
      </c>
      <c r="H1527">
        <v>2</v>
      </c>
      <c r="I1527">
        <v>1</v>
      </c>
      <c r="J1527">
        <v>33</v>
      </c>
      <c r="K1527">
        <v>0</v>
      </c>
      <c r="L1527">
        <v>0</v>
      </c>
      <c r="M1527">
        <v>0</v>
      </c>
      <c r="N1527">
        <v>0</v>
      </c>
    </row>
    <row r="1528" spans="1:14" x14ac:dyDescent="0.25">
      <c r="A1528" t="s">
        <v>5762</v>
      </c>
      <c r="B1528" t="s">
        <v>72</v>
      </c>
      <c r="C1528" t="s">
        <v>84</v>
      </c>
      <c r="D1528" t="s">
        <v>398</v>
      </c>
      <c r="E1528">
        <v>142</v>
      </c>
      <c r="F1528">
        <v>26</v>
      </c>
      <c r="G1528">
        <v>113</v>
      </c>
      <c r="H1528">
        <v>2</v>
      </c>
      <c r="I1528">
        <v>1</v>
      </c>
      <c r="J1528">
        <v>10</v>
      </c>
      <c r="K1528">
        <v>0</v>
      </c>
      <c r="L1528">
        <v>0</v>
      </c>
      <c r="M1528">
        <v>0</v>
      </c>
      <c r="N1528">
        <v>0</v>
      </c>
    </row>
    <row r="1529" spans="1:14" x14ac:dyDescent="0.25">
      <c r="A1529" t="s">
        <v>5763</v>
      </c>
      <c r="B1529" t="s">
        <v>72</v>
      </c>
      <c r="C1529" t="s">
        <v>85</v>
      </c>
      <c r="D1529" t="s">
        <v>398</v>
      </c>
      <c r="E1529">
        <v>119</v>
      </c>
      <c r="F1529">
        <v>29</v>
      </c>
      <c r="G1529">
        <v>89</v>
      </c>
      <c r="H1529">
        <v>0</v>
      </c>
      <c r="I1529">
        <v>1</v>
      </c>
      <c r="J1529">
        <v>3</v>
      </c>
      <c r="K1529">
        <v>0</v>
      </c>
      <c r="L1529">
        <v>0</v>
      </c>
      <c r="M1529">
        <v>0</v>
      </c>
      <c r="N1529">
        <v>0</v>
      </c>
    </row>
    <row r="1530" spans="1:14" x14ac:dyDescent="0.25">
      <c r="A1530" t="s">
        <v>5764</v>
      </c>
      <c r="B1530" t="s">
        <v>72</v>
      </c>
      <c r="C1530" t="s">
        <v>86</v>
      </c>
      <c r="D1530" t="s">
        <v>398</v>
      </c>
      <c r="E1530">
        <v>110</v>
      </c>
      <c r="F1530">
        <v>24</v>
      </c>
      <c r="G1530">
        <v>85</v>
      </c>
      <c r="H1530">
        <v>1</v>
      </c>
      <c r="I1530">
        <v>0</v>
      </c>
      <c r="J1530">
        <v>13</v>
      </c>
      <c r="K1530">
        <v>0</v>
      </c>
      <c r="L1530">
        <v>0</v>
      </c>
      <c r="M1530">
        <v>0</v>
      </c>
      <c r="N1530">
        <v>0</v>
      </c>
    </row>
    <row r="1531" spans="1:14" x14ac:dyDescent="0.25">
      <c r="A1531" t="s">
        <v>5765</v>
      </c>
      <c r="B1531" t="s">
        <v>72</v>
      </c>
      <c r="C1531" t="s">
        <v>87</v>
      </c>
      <c r="D1531" t="s">
        <v>398</v>
      </c>
      <c r="E1531">
        <v>248</v>
      </c>
      <c r="F1531">
        <v>18</v>
      </c>
      <c r="G1531">
        <v>226</v>
      </c>
      <c r="H1531">
        <v>3</v>
      </c>
      <c r="I1531">
        <v>1</v>
      </c>
      <c r="J1531">
        <v>27</v>
      </c>
      <c r="K1531">
        <v>0</v>
      </c>
      <c r="L1531">
        <v>0</v>
      </c>
      <c r="M1531">
        <v>0</v>
      </c>
      <c r="N1531">
        <v>0</v>
      </c>
    </row>
    <row r="1532" spans="1:14" x14ac:dyDescent="0.25">
      <c r="A1532" t="s">
        <v>5766</v>
      </c>
      <c r="B1532" t="s">
        <v>72</v>
      </c>
      <c r="C1532" t="s">
        <v>88</v>
      </c>
      <c r="D1532" t="s">
        <v>398</v>
      </c>
      <c r="E1532">
        <v>498</v>
      </c>
      <c r="F1532">
        <v>49</v>
      </c>
      <c r="G1532">
        <v>432</v>
      </c>
      <c r="H1532">
        <v>8</v>
      </c>
      <c r="I1532">
        <v>9</v>
      </c>
      <c r="J1532">
        <v>32</v>
      </c>
      <c r="K1532">
        <v>0</v>
      </c>
      <c r="L1532">
        <v>0</v>
      </c>
      <c r="M1532">
        <v>0</v>
      </c>
      <c r="N1532">
        <v>0</v>
      </c>
    </row>
    <row r="1533" spans="1:14" x14ac:dyDescent="0.25">
      <c r="A1533" t="s">
        <v>5767</v>
      </c>
      <c r="B1533" t="s">
        <v>72</v>
      </c>
      <c r="C1533" t="s">
        <v>89</v>
      </c>
      <c r="D1533" t="s">
        <v>398</v>
      </c>
      <c r="E1533">
        <v>82</v>
      </c>
      <c r="F1533">
        <v>8</v>
      </c>
      <c r="G1533">
        <v>71</v>
      </c>
      <c r="H1533">
        <v>1</v>
      </c>
      <c r="I1533">
        <v>2</v>
      </c>
      <c r="J1533">
        <v>5</v>
      </c>
      <c r="K1533">
        <v>0</v>
      </c>
      <c r="L1533">
        <v>0</v>
      </c>
      <c r="M1533">
        <v>0</v>
      </c>
      <c r="N1533">
        <v>0</v>
      </c>
    </row>
    <row r="1534" spans="1:14" x14ac:dyDescent="0.25">
      <c r="A1534" t="s">
        <v>5768</v>
      </c>
      <c r="B1534" t="s">
        <v>72</v>
      </c>
      <c r="C1534" t="s">
        <v>90</v>
      </c>
      <c r="D1534" t="s">
        <v>398</v>
      </c>
      <c r="E1534">
        <v>58</v>
      </c>
      <c r="F1534">
        <v>8</v>
      </c>
      <c r="G1534">
        <v>49</v>
      </c>
      <c r="H1534">
        <v>1</v>
      </c>
      <c r="I1534">
        <v>0</v>
      </c>
      <c r="J1534">
        <v>7</v>
      </c>
      <c r="K1534">
        <v>0</v>
      </c>
      <c r="L1534">
        <v>0</v>
      </c>
      <c r="M1534">
        <v>0</v>
      </c>
      <c r="N1534">
        <v>0</v>
      </c>
    </row>
    <row r="1535" spans="1:14" x14ac:dyDescent="0.25">
      <c r="A1535" t="s">
        <v>5769</v>
      </c>
      <c r="B1535" t="s">
        <v>72</v>
      </c>
      <c r="C1535" t="s">
        <v>91</v>
      </c>
      <c r="D1535" t="s">
        <v>398</v>
      </c>
      <c r="E1535">
        <v>139</v>
      </c>
      <c r="F1535">
        <v>13</v>
      </c>
      <c r="G1535">
        <v>123</v>
      </c>
      <c r="H1535">
        <v>2</v>
      </c>
      <c r="I1535">
        <v>1</v>
      </c>
      <c r="J1535">
        <v>15</v>
      </c>
      <c r="K1535">
        <v>0</v>
      </c>
      <c r="L1535">
        <v>0</v>
      </c>
      <c r="M1535">
        <v>0</v>
      </c>
      <c r="N1535">
        <v>0</v>
      </c>
    </row>
    <row r="1536" spans="1:14" x14ac:dyDescent="0.25">
      <c r="A1536" t="s">
        <v>5770</v>
      </c>
      <c r="B1536" t="s">
        <v>72</v>
      </c>
      <c r="C1536" t="s">
        <v>92</v>
      </c>
      <c r="D1536" t="s">
        <v>398</v>
      </c>
      <c r="E1536">
        <v>239</v>
      </c>
      <c r="F1536">
        <v>43</v>
      </c>
      <c r="G1536">
        <v>193</v>
      </c>
      <c r="H1536">
        <v>3</v>
      </c>
      <c r="I1536">
        <v>0</v>
      </c>
      <c r="J1536">
        <v>5</v>
      </c>
      <c r="K1536">
        <v>0</v>
      </c>
      <c r="L1536">
        <v>0</v>
      </c>
      <c r="M1536">
        <v>0</v>
      </c>
      <c r="N1536">
        <v>0</v>
      </c>
    </row>
    <row r="1537" spans="1:14" x14ac:dyDescent="0.25">
      <c r="A1537" t="s">
        <v>5771</v>
      </c>
      <c r="B1537" t="s">
        <v>72</v>
      </c>
      <c r="C1537" t="s">
        <v>93</v>
      </c>
      <c r="D1537" t="s">
        <v>398</v>
      </c>
      <c r="E1537">
        <v>134</v>
      </c>
      <c r="F1537">
        <v>23</v>
      </c>
      <c r="G1537">
        <v>110</v>
      </c>
      <c r="H1537">
        <v>1</v>
      </c>
      <c r="I1537">
        <v>0</v>
      </c>
      <c r="J1537">
        <v>6</v>
      </c>
      <c r="K1537">
        <v>0</v>
      </c>
      <c r="L1537">
        <v>0</v>
      </c>
      <c r="M1537">
        <v>0</v>
      </c>
      <c r="N1537">
        <v>0</v>
      </c>
    </row>
    <row r="1538" spans="1:14" x14ac:dyDescent="0.25">
      <c r="A1538" t="s">
        <v>5772</v>
      </c>
      <c r="B1538" t="s">
        <v>72</v>
      </c>
      <c r="C1538" t="s">
        <v>94</v>
      </c>
      <c r="D1538" t="s">
        <v>398</v>
      </c>
      <c r="E1538">
        <v>306</v>
      </c>
      <c r="F1538">
        <v>69</v>
      </c>
      <c r="G1538">
        <v>234</v>
      </c>
      <c r="H1538">
        <v>1</v>
      </c>
      <c r="I1538">
        <v>2</v>
      </c>
      <c r="J1538">
        <v>19</v>
      </c>
      <c r="K1538">
        <v>0</v>
      </c>
      <c r="L1538">
        <v>0</v>
      </c>
      <c r="M1538">
        <v>0</v>
      </c>
      <c r="N1538">
        <v>0</v>
      </c>
    </row>
    <row r="1539" spans="1:14" x14ac:dyDescent="0.25">
      <c r="A1539" t="s">
        <v>5773</v>
      </c>
      <c r="B1539" t="s">
        <v>72</v>
      </c>
      <c r="C1539" t="s">
        <v>95</v>
      </c>
      <c r="D1539" t="s">
        <v>398</v>
      </c>
      <c r="E1539">
        <v>156</v>
      </c>
      <c r="F1539">
        <v>9</v>
      </c>
      <c r="G1539">
        <v>142</v>
      </c>
      <c r="H1539">
        <v>4</v>
      </c>
      <c r="I1539">
        <v>1</v>
      </c>
      <c r="J1539">
        <v>24</v>
      </c>
      <c r="K1539">
        <v>0</v>
      </c>
      <c r="L1539">
        <v>0</v>
      </c>
      <c r="M1539">
        <v>0</v>
      </c>
      <c r="N1539">
        <v>0</v>
      </c>
    </row>
    <row r="1540" spans="1:14" x14ac:dyDescent="0.25">
      <c r="A1540" t="s">
        <v>5774</v>
      </c>
      <c r="B1540" t="s">
        <v>72</v>
      </c>
      <c r="C1540" t="s">
        <v>96</v>
      </c>
      <c r="D1540" t="s">
        <v>398</v>
      </c>
      <c r="E1540">
        <v>134</v>
      </c>
      <c r="F1540">
        <v>25</v>
      </c>
      <c r="G1540">
        <v>108</v>
      </c>
      <c r="H1540">
        <v>0</v>
      </c>
      <c r="I1540">
        <v>1</v>
      </c>
      <c r="J1540">
        <v>5</v>
      </c>
      <c r="K1540">
        <v>0</v>
      </c>
      <c r="L1540">
        <v>0</v>
      </c>
      <c r="M1540">
        <v>0</v>
      </c>
      <c r="N1540">
        <v>0</v>
      </c>
    </row>
    <row r="1541" spans="1:14" x14ac:dyDescent="0.25">
      <c r="A1541" t="s">
        <v>5775</v>
      </c>
      <c r="B1541" t="s">
        <v>72</v>
      </c>
      <c r="C1541" t="s">
        <v>97</v>
      </c>
      <c r="D1541" t="s">
        <v>398</v>
      </c>
      <c r="E1541">
        <v>270</v>
      </c>
      <c r="F1541">
        <v>55</v>
      </c>
      <c r="G1541">
        <v>211</v>
      </c>
      <c r="H1541">
        <v>3</v>
      </c>
      <c r="I1541">
        <v>1</v>
      </c>
      <c r="J1541">
        <v>14</v>
      </c>
      <c r="K1541">
        <v>0</v>
      </c>
      <c r="L1541">
        <v>0</v>
      </c>
      <c r="M1541">
        <v>0</v>
      </c>
      <c r="N1541">
        <v>0</v>
      </c>
    </row>
    <row r="1542" spans="1:14" x14ac:dyDescent="0.25">
      <c r="A1542" t="s">
        <v>5776</v>
      </c>
      <c r="B1542" t="s">
        <v>72</v>
      </c>
      <c r="C1542" t="s">
        <v>98</v>
      </c>
      <c r="D1542" t="s">
        <v>398</v>
      </c>
      <c r="E1542">
        <v>366</v>
      </c>
      <c r="F1542">
        <v>69</v>
      </c>
      <c r="G1542">
        <v>293</v>
      </c>
      <c r="H1542">
        <v>3</v>
      </c>
      <c r="I1542">
        <v>1</v>
      </c>
      <c r="J1542">
        <v>30</v>
      </c>
      <c r="K1542">
        <v>0</v>
      </c>
      <c r="L1542">
        <v>0</v>
      </c>
      <c r="M1542">
        <v>0</v>
      </c>
      <c r="N1542">
        <v>0</v>
      </c>
    </row>
    <row r="1543" spans="1:14" x14ac:dyDescent="0.25">
      <c r="A1543" t="s">
        <v>5777</v>
      </c>
      <c r="B1543" t="s">
        <v>72</v>
      </c>
      <c r="C1543" t="s">
        <v>99</v>
      </c>
      <c r="D1543" t="s">
        <v>398</v>
      </c>
      <c r="E1543">
        <v>434</v>
      </c>
      <c r="F1543">
        <v>64</v>
      </c>
      <c r="G1543">
        <v>358</v>
      </c>
      <c r="H1543">
        <v>9</v>
      </c>
      <c r="I1543">
        <v>3</v>
      </c>
      <c r="J1543">
        <v>29</v>
      </c>
      <c r="K1543">
        <v>0</v>
      </c>
      <c r="L1543">
        <v>0</v>
      </c>
      <c r="M1543">
        <v>0</v>
      </c>
      <c r="N1543">
        <v>0</v>
      </c>
    </row>
    <row r="1544" spans="1:14" x14ac:dyDescent="0.25">
      <c r="A1544" t="s">
        <v>5778</v>
      </c>
      <c r="B1544" t="s">
        <v>72</v>
      </c>
      <c r="C1544" t="s">
        <v>100</v>
      </c>
      <c r="D1544" t="s">
        <v>398</v>
      </c>
      <c r="E1544">
        <v>103</v>
      </c>
      <c r="F1544">
        <v>13</v>
      </c>
      <c r="G1544">
        <v>87</v>
      </c>
      <c r="H1544">
        <v>3</v>
      </c>
      <c r="I1544">
        <v>0</v>
      </c>
      <c r="J1544">
        <v>6</v>
      </c>
      <c r="K1544">
        <v>0</v>
      </c>
      <c r="L1544">
        <v>0</v>
      </c>
      <c r="M1544">
        <v>0</v>
      </c>
      <c r="N1544">
        <v>0</v>
      </c>
    </row>
    <row r="1545" spans="1:14" x14ac:dyDescent="0.25">
      <c r="A1545" t="s">
        <v>5779</v>
      </c>
      <c r="B1545" t="s">
        <v>72</v>
      </c>
      <c r="C1545" t="s">
        <v>101</v>
      </c>
      <c r="D1545" t="s">
        <v>398</v>
      </c>
      <c r="E1545">
        <v>126</v>
      </c>
      <c r="F1545">
        <v>32</v>
      </c>
      <c r="G1545">
        <v>93</v>
      </c>
      <c r="H1545">
        <v>0</v>
      </c>
      <c r="I1545">
        <v>1</v>
      </c>
      <c r="J1545">
        <v>13</v>
      </c>
      <c r="K1545">
        <v>0</v>
      </c>
      <c r="L1545">
        <v>0</v>
      </c>
      <c r="M1545">
        <v>0</v>
      </c>
      <c r="N1545">
        <v>0</v>
      </c>
    </row>
    <row r="1546" spans="1:14" x14ac:dyDescent="0.25">
      <c r="A1546" t="s">
        <v>5780</v>
      </c>
      <c r="B1546" t="s">
        <v>72</v>
      </c>
      <c r="C1546" t="s">
        <v>102</v>
      </c>
      <c r="D1546" t="s">
        <v>398</v>
      </c>
      <c r="E1546">
        <v>525</v>
      </c>
      <c r="F1546">
        <v>118</v>
      </c>
      <c r="G1546">
        <v>401</v>
      </c>
      <c r="H1546">
        <v>5</v>
      </c>
      <c r="I1546">
        <v>1</v>
      </c>
      <c r="J1546">
        <v>21</v>
      </c>
      <c r="K1546">
        <v>0</v>
      </c>
      <c r="L1546">
        <v>0</v>
      </c>
      <c r="M1546">
        <v>0</v>
      </c>
      <c r="N1546">
        <v>0</v>
      </c>
    </row>
    <row r="1547" spans="1:14" x14ac:dyDescent="0.25">
      <c r="A1547" t="s">
        <v>5781</v>
      </c>
      <c r="B1547" t="s">
        <v>72</v>
      </c>
      <c r="C1547" t="s">
        <v>103</v>
      </c>
      <c r="D1547" t="s">
        <v>398</v>
      </c>
      <c r="E1547">
        <v>118</v>
      </c>
      <c r="F1547">
        <v>19</v>
      </c>
      <c r="G1547">
        <v>98</v>
      </c>
      <c r="H1547">
        <v>1</v>
      </c>
      <c r="I1547">
        <v>0</v>
      </c>
      <c r="J1547">
        <v>21</v>
      </c>
      <c r="K1547">
        <v>0</v>
      </c>
      <c r="L1547">
        <v>0</v>
      </c>
      <c r="M1547">
        <v>0</v>
      </c>
      <c r="N1547">
        <v>0</v>
      </c>
    </row>
    <row r="1548" spans="1:14" x14ac:dyDescent="0.25">
      <c r="A1548" t="s">
        <v>5782</v>
      </c>
      <c r="B1548" t="s">
        <v>72</v>
      </c>
      <c r="C1548" t="s">
        <v>104</v>
      </c>
      <c r="D1548" t="s">
        <v>398</v>
      </c>
      <c r="E1548">
        <v>269</v>
      </c>
      <c r="F1548">
        <v>41</v>
      </c>
      <c r="G1548">
        <v>226</v>
      </c>
      <c r="H1548">
        <v>2</v>
      </c>
      <c r="I1548">
        <v>0</v>
      </c>
      <c r="J1548">
        <v>15</v>
      </c>
      <c r="K1548">
        <v>0</v>
      </c>
      <c r="L1548">
        <v>0</v>
      </c>
      <c r="M1548">
        <v>0</v>
      </c>
      <c r="N1548">
        <v>0</v>
      </c>
    </row>
    <row r="1549" spans="1:14" x14ac:dyDescent="0.25">
      <c r="A1549" t="s">
        <v>5783</v>
      </c>
      <c r="B1549" t="s">
        <v>72</v>
      </c>
      <c r="C1549" t="s">
        <v>105</v>
      </c>
      <c r="D1549" t="s">
        <v>398</v>
      </c>
      <c r="E1549">
        <v>210</v>
      </c>
      <c r="F1549">
        <v>32</v>
      </c>
      <c r="G1549">
        <v>177</v>
      </c>
      <c r="H1549">
        <v>0</v>
      </c>
      <c r="I1549">
        <v>1</v>
      </c>
      <c r="J1549">
        <v>5</v>
      </c>
      <c r="K1549">
        <v>0</v>
      </c>
      <c r="L1549">
        <v>0</v>
      </c>
      <c r="M1549">
        <v>0</v>
      </c>
      <c r="N1549">
        <v>0</v>
      </c>
    </row>
    <row r="1550" spans="1:14" x14ac:dyDescent="0.25">
      <c r="A1550" t="s">
        <v>5784</v>
      </c>
      <c r="B1550" t="s">
        <v>72</v>
      </c>
      <c r="C1550" t="s">
        <v>106</v>
      </c>
      <c r="D1550" t="s">
        <v>398</v>
      </c>
      <c r="E1550">
        <v>195</v>
      </c>
      <c r="F1550">
        <v>26</v>
      </c>
      <c r="G1550">
        <v>166</v>
      </c>
      <c r="H1550">
        <v>2</v>
      </c>
      <c r="I1550">
        <v>1</v>
      </c>
      <c r="J1550">
        <v>13</v>
      </c>
      <c r="K1550">
        <v>0</v>
      </c>
      <c r="L1550">
        <v>0</v>
      </c>
      <c r="M1550">
        <v>0</v>
      </c>
      <c r="N1550">
        <v>0</v>
      </c>
    </row>
    <row r="1551" spans="1:14" x14ac:dyDescent="0.25">
      <c r="A1551" t="s">
        <v>5785</v>
      </c>
      <c r="B1551" t="s">
        <v>72</v>
      </c>
      <c r="C1551" t="s">
        <v>107</v>
      </c>
      <c r="D1551" t="s">
        <v>398</v>
      </c>
      <c r="E1551">
        <v>6</v>
      </c>
      <c r="F1551">
        <v>2</v>
      </c>
      <c r="G1551">
        <v>4</v>
      </c>
      <c r="H1551">
        <v>0</v>
      </c>
      <c r="I1551">
        <v>0</v>
      </c>
      <c r="J1551">
        <v>1</v>
      </c>
      <c r="K1551">
        <v>0</v>
      </c>
      <c r="L1551">
        <v>0</v>
      </c>
      <c r="M1551">
        <v>0</v>
      </c>
      <c r="N1551">
        <v>0</v>
      </c>
    </row>
    <row r="1552" spans="1:14" x14ac:dyDescent="0.25">
      <c r="A1552" t="s">
        <v>5786</v>
      </c>
      <c r="B1552" t="s">
        <v>72</v>
      </c>
      <c r="C1552" t="s">
        <v>108</v>
      </c>
      <c r="D1552" t="s">
        <v>398</v>
      </c>
      <c r="E1552">
        <v>301</v>
      </c>
      <c r="F1552">
        <v>66</v>
      </c>
      <c r="G1552">
        <v>230</v>
      </c>
      <c r="H1552">
        <v>4</v>
      </c>
      <c r="I1552">
        <v>1</v>
      </c>
      <c r="J1552">
        <v>11</v>
      </c>
      <c r="K1552">
        <v>0</v>
      </c>
      <c r="L1552">
        <v>0</v>
      </c>
      <c r="M1552">
        <v>0</v>
      </c>
      <c r="N1552">
        <v>0</v>
      </c>
    </row>
    <row r="1553" spans="1:14" x14ac:dyDescent="0.25">
      <c r="A1553" t="s">
        <v>5787</v>
      </c>
      <c r="B1553" t="s">
        <v>72</v>
      </c>
      <c r="C1553" t="s">
        <v>109</v>
      </c>
      <c r="D1553" t="s">
        <v>398</v>
      </c>
      <c r="E1553">
        <v>201</v>
      </c>
      <c r="F1553">
        <v>31</v>
      </c>
      <c r="G1553">
        <v>169</v>
      </c>
      <c r="H1553">
        <v>1</v>
      </c>
      <c r="I1553">
        <v>0</v>
      </c>
      <c r="J1553">
        <v>14</v>
      </c>
      <c r="K1553">
        <v>0</v>
      </c>
      <c r="L1553">
        <v>0</v>
      </c>
      <c r="M1553">
        <v>0</v>
      </c>
      <c r="N1553">
        <v>0</v>
      </c>
    </row>
    <row r="1554" spans="1:14" x14ac:dyDescent="0.25">
      <c r="A1554" t="s">
        <v>5788</v>
      </c>
      <c r="B1554" t="s">
        <v>72</v>
      </c>
      <c r="C1554" t="s">
        <v>110</v>
      </c>
      <c r="D1554" t="s">
        <v>398</v>
      </c>
      <c r="E1554">
        <v>286</v>
      </c>
      <c r="F1554">
        <v>21</v>
      </c>
      <c r="G1554">
        <v>255</v>
      </c>
      <c r="H1554">
        <v>6</v>
      </c>
      <c r="I1554">
        <v>4</v>
      </c>
      <c r="J1554">
        <v>36</v>
      </c>
      <c r="K1554">
        <v>0</v>
      </c>
      <c r="L1554">
        <v>0</v>
      </c>
      <c r="M1554">
        <v>0</v>
      </c>
      <c r="N1554">
        <v>0</v>
      </c>
    </row>
    <row r="1555" spans="1:14" x14ac:dyDescent="0.25">
      <c r="A1555" t="s">
        <v>5789</v>
      </c>
      <c r="B1555" t="s">
        <v>72</v>
      </c>
      <c r="C1555" t="s">
        <v>111</v>
      </c>
      <c r="D1555" t="s">
        <v>398</v>
      </c>
      <c r="E1555">
        <v>104</v>
      </c>
      <c r="F1555">
        <v>15</v>
      </c>
      <c r="G1555">
        <v>89</v>
      </c>
      <c r="H1555">
        <v>0</v>
      </c>
      <c r="I1555">
        <v>0</v>
      </c>
      <c r="J1555">
        <v>9</v>
      </c>
      <c r="K1555">
        <v>0</v>
      </c>
      <c r="L1555">
        <v>0</v>
      </c>
      <c r="M1555">
        <v>0</v>
      </c>
      <c r="N1555">
        <v>0</v>
      </c>
    </row>
    <row r="1556" spans="1:14" x14ac:dyDescent="0.25">
      <c r="A1556" t="s">
        <v>5790</v>
      </c>
      <c r="B1556" t="s">
        <v>72</v>
      </c>
      <c r="C1556" t="s">
        <v>112</v>
      </c>
      <c r="D1556" t="s">
        <v>398</v>
      </c>
      <c r="E1556">
        <v>57</v>
      </c>
      <c r="F1556">
        <v>8</v>
      </c>
      <c r="G1556">
        <v>49</v>
      </c>
      <c r="H1556">
        <v>0</v>
      </c>
      <c r="I1556">
        <v>0</v>
      </c>
      <c r="J1556">
        <v>5</v>
      </c>
      <c r="K1556">
        <v>0</v>
      </c>
      <c r="L1556">
        <v>0</v>
      </c>
      <c r="M1556">
        <v>0</v>
      </c>
      <c r="N1556">
        <v>0</v>
      </c>
    </row>
    <row r="1557" spans="1:14" x14ac:dyDescent="0.25">
      <c r="A1557" t="s">
        <v>5791</v>
      </c>
      <c r="B1557" t="s">
        <v>72</v>
      </c>
      <c r="C1557" t="s">
        <v>113</v>
      </c>
      <c r="D1557" t="s">
        <v>398</v>
      </c>
      <c r="E1557">
        <v>128</v>
      </c>
      <c r="F1557">
        <v>6</v>
      </c>
      <c r="G1557">
        <v>118</v>
      </c>
      <c r="H1557">
        <v>3</v>
      </c>
      <c r="I1557">
        <v>1</v>
      </c>
      <c r="J1557">
        <v>8</v>
      </c>
      <c r="K1557">
        <v>0</v>
      </c>
      <c r="L1557">
        <v>0</v>
      </c>
      <c r="M1557">
        <v>0</v>
      </c>
      <c r="N1557">
        <v>0</v>
      </c>
    </row>
    <row r="1558" spans="1:14" x14ac:dyDescent="0.25">
      <c r="A1558" t="s">
        <v>5792</v>
      </c>
      <c r="B1558" t="s">
        <v>72</v>
      </c>
      <c r="C1558" t="s">
        <v>114</v>
      </c>
      <c r="D1558" t="s">
        <v>398</v>
      </c>
      <c r="E1558">
        <v>412</v>
      </c>
      <c r="F1558">
        <v>24</v>
      </c>
      <c r="G1558">
        <v>384</v>
      </c>
      <c r="H1558">
        <v>3</v>
      </c>
      <c r="I1558">
        <v>1</v>
      </c>
      <c r="J1558">
        <v>25</v>
      </c>
      <c r="K1558">
        <v>0</v>
      </c>
      <c r="L1558">
        <v>0</v>
      </c>
      <c r="M1558">
        <v>0</v>
      </c>
      <c r="N1558">
        <v>0</v>
      </c>
    </row>
    <row r="1559" spans="1:14" x14ac:dyDescent="0.25">
      <c r="A1559" t="s">
        <v>5793</v>
      </c>
      <c r="B1559" t="s">
        <v>72</v>
      </c>
      <c r="C1559" t="s">
        <v>115</v>
      </c>
      <c r="D1559" t="s">
        <v>398</v>
      </c>
      <c r="E1559">
        <v>447</v>
      </c>
      <c r="F1559">
        <v>86</v>
      </c>
      <c r="G1559">
        <v>357</v>
      </c>
      <c r="H1559">
        <v>4</v>
      </c>
      <c r="I1559">
        <v>0</v>
      </c>
      <c r="J1559">
        <v>16</v>
      </c>
      <c r="K1559">
        <v>0</v>
      </c>
      <c r="L1559">
        <v>0</v>
      </c>
      <c r="M1559">
        <v>0</v>
      </c>
      <c r="N1559">
        <v>0</v>
      </c>
    </row>
    <row r="1560" spans="1:14" x14ac:dyDescent="0.25">
      <c r="A1560" t="s">
        <v>5794</v>
      </c>
      <c r="B1560" t="s">
        <v>72</v>
      </c>
      <c r="C1560" t="s">
        <v>116</v>
      </c>
      <c r="D1560" t="s">
        <v>398</v>
      </c>
      <c r="E1560">
        <v>196</v>
      </c>
      <c r="F1560">
        <v>28</v>
      </c>
      <c r="G1560">
        <v>167</v>
      </c>
      <c r="H1560">
        <v>0</v>
      </c>
      <c r="I1560">
        <v>1</v>
      </c>
      <c r="J1560">
        <v>21</v>
      </c>
      <c r="K1560">
        <v>0</v>
      </c>
      <c r="L1560">
        <v>0</v>
      </c>
      <c r="M1560">
        <v>0</v>
      </c>
      <c r="N1560">
        <v>0</v>
      </c>
    </row>
    <row r="1561" spans="1:14" x14ac:dyDescent="0.25">
      <c r="A1561" t="s">
        <v>5795</v>
      </c>
      <c r="B1561" t="s">
        <v>72</v>
      </c>
      <c r="C1561" t="s">
        <v>117</v>
      </c>
      <c r="D1561" t="s">
        <v>398</v>
      </c>
      <c r="E1561">
        <v>211</v>
      </c>
      <c r="F1561">
        <v>39</v>
      </c>
      <c r="G1561">
        <v>169</v>
      </c>
      <c r="H1561">
        <v>2</v>
      </c>
      <c r="I1561">
        <v>1</v>
      </c>
      <c r="J1561">
        <v>3</v>
      </c>
      <c r="K1561">
        <v>0</v>
      </c>
      <c r="L1561">
        <v>0</v>
      </c>
      <c r="M1561">
        <v>0</v>
      </c>
      <c r="N1561">
        <v>0</v>
      </c>
    </row>
    <row r="1562" spans="1:14" x14ac:dyDescent="0.25">
      <c r="A1562" t="s">
        <v>5796</v>
      </c>
      <c r="B1562" t="s">
        <v>72</v>
      </c>
      <c r="C1562" t="s">
        <v>118</v>
      </c>
      <c r="D1562" t="s">
        <v>398</v>
      </c>
      <c r="E1562">
        <v>132</v>
      </c>
      <c r="F1562">
        <v>20</v>
      </c>
      <c r="G1562">
        <v>110</v>
      </c>
      <c r="H1562">
        <v>1</v>
      </c>
      <c r="I1562">
        <v>1</v>
      </c>
      <c r="J1562">
        <v>9</v>
      </c>
      <c r="K1562">
        <v>0</v>
      </c>
      <c r="L1562">
        <v>0</v>
      </c>
      <c r="M1562">
        <v>0</v>
      </c>
      <c r="N1562">
        <v>0</v>
      </c>
    </row>
    <row r="1563" spans="1:14" x14ac:dyDescent="0.25">
      <c r="A1563" t="s">
        <v>5797</v>
      </c>
      <c r="B1563" t="s">
        <v>72</v>
      </c>
      <c r="C1563" t="s">
        <v>119</v>
      </c>
      <c r="D1563" t="s">
        <v>398</v>
      </c>
      <c r="E1563">
        <v>213</v>
      </c>
      <c r="F1563">
        <v>35</v>
      </c>
      <c r="G1563">
        <v>173</v>
      </c>
      <c r="H1563">
        <v>3</v>
      </c>
      <c r="I1563">
        <v>2</v>
      </c>
      <c r="J1563">
        <v>18</v>
      </c>
      <c r="K1563">
        <v>0</v>
      </c>
      <c r="L1563">
        <v>0</v>
      </c>
      <c r="M1563">
        <v>0</v>
      </c>
      <c r="N1563">
        <v>0</v>
      </c>
    </row>
    <row r="1564" spans="1:14" x14ac:dyDescent="0.25">
      <c r="A1564" t="s">
        <v>5798</v>
      </c>
      <c r="B1564" t="s">
        <v>72</v>
      </c>
      <c r="C1564" t="s">
        <v>120</v>
      </c>
      <c r="D1564" t="s">
        <v>398</v>
      </c>
      <c r="E1564">
        <v>186</v>
      </c>
      <c r="F1564">
        <v>21</v>
      </c>
      <c r="G1564">
        <v>162</v>
      </c>
      <c r="H1564">
        <v>3</v>
      </c>
      <c r="I1564">
        <v>0</v>
      </c>
      <c r="J1564">
        <v>24</v>
      </c>
      <c r="K1564">
        <v>0</v>
      </c>
      <c r="L1564">
        <v>0</v>
      </c>
      <c r="M1564">
        <v>0</v>
      </c>
      <c r="N1564">
        <v>0</v>
      </c>
    </row>
    <row r="1565" spans="1:14" x14ac:dyDescent="0.25">
      <c r="A1565" t="s">
        <v>5799</v>
      </c>
      <c r="B1565" t="s">
        <v>72</v>
      </c>
      <c r="C1565" t="s">
        <v>121</v>
      </c>
      <c r="D1565" t="s">
        <v>398</v>
      </c>
      <c r="E1565">
        <v>192</v>
      </c>
      <c r="F1565">
        <v>26</v>
      </c>
      <c r="G1565">
        <v>164</v>
      </c>
      <c r="H1565">
        <v>2</v>
      </c>
      <c r="I1565">
        <v>0</v>
      </c>
      <c r="J1565">
        <v>7</v>
      </c>
      <c r="K1565">
        <v>0</v>
      </c>
      <c r="L1565">
        <v>0</v>
      </c>
      <c r="M1565">
        <v>0</v>
      </c>
      <c r="N1565">
        <v>0</v>
      </c>
    </row>
    <row r="1566" spans="1:14" x14ac:dyDescent="0.25">
      <c r="A1566" t="s">
        <v>5800</v>
      </c>
      <c r="B1566" t="s">
        <v>72</v>
      </c>
      <c r="C1566" t="s">
        <v>122</v>
      </c>
      <c r="D1566" t="s">
        <v>398</v>
      </c>
      <c r="E1566">
        <v>256</v>
      </c>
      <c r="F1566">
        <v>66</v>
      </c>
      <c r="G1566">
        <v>187</v>
      </c>
      <c r="H1566">
        <v>3</v>
      </c>
      <c r="I1566">
        <v>0</v>
      </c>
      <c r="J1566">
        <v>12</v>
      </c>
      <c r="K1566">
        <v>0</v>
      </c>
      <c r="L1566">
        <v>0</v>
      </c>
      <c r="M1566">
        <v>0</v>
      </c>
      <c r="N1566">
        <v>0</v>
      </c>
    </row>
    <row r="1567" spans="1:14" x14ac:dyDescent="0.25">
      <c r="A1567" t="s">
        <v>5801</v>
      </c>
      <c r="B1567" t="s">
        <v>72</v>
      </c>
      <c r="C1567" t="s">
        <v>123</v>
      </c>
      <c r="D1567" t="s">
        <v>398</v>
      </c>
      <c r="E1567">
        <v>189</v>
      </c>
      <c r="F1567">
        <v>24</v>
      </c>
      <c r="G1567">
        <v>162</v>
      </c>
      <c r="H1567">
        <v>3</v>
      </c>
      <c r="I1567">
        <v>0</v>
      </c>
      <c r="J1567">
        <v>28</v>
      </c>
      <c r="K1567">
        <v>0</v>
      </c>
      <c r="L1567">
        <v>0</v>
      </c>
      <c r="M1567">
        <v>0</v>
      </c>
      <c r="N1567">
        <v>0</v>
      </c>
    </row>
    <row r="1568" spans="1:14" x14ac:dyDescent="0.25">
      <c r="A1568" t="s">
        <v>5802</v>
      </c>
      <c r="B1568" t="s">
        <v>72</v>
      </c>
      <c r="C1568" t="s">
        <v>124</v>
      </c>
      <c r="D1568" t="s">
        <v>398</v>
      </c>
      <c r="E1568">
        <v>997</v>
      </c>
      <c r="F1568">
        <v>216</v>
      </c>
      <c r="G1568">
        <v>758</v>
      </c>
      <c r="H1568">
        <v>19</v>
      </c>
      <c r="I1568">
        <v>4</v>
      </c>
      <c r="J1568">
        <v>46</v>
      </c>
      <c r="K1568">
        <v>0</v>
      </c>
      <c r="L1568">
        <v>0</v>
      </c>
      <c r="M1568">
        <v>0</v>
      </c>
      <c r="N1568">
        <v>0</v>
      </c>
    </row>
    <row r="1569" spans="1:14" x14ac:dyDescent="0.25">
      <c r="A1569" t="s">
        <v>5803</v>
      </c>
      <c r="B1569" t="s">
        <v>72</v>
      </c>
      <c r="C1569" t="s">
        <v>125</v>
      </c>
      <c r="D1569" t="s">
        <v>398</v>
      </c>
      <c r="E1569">
        <v>87</v>
      </c>
      <c r="F1569">
        <v>9</v>
      </c>
      <c r="G1569">
        <v>77</v>
      </c>
      <c r="H1569">
        <v>0</v>
      </c>
      <c r="I1569">
        <v>1</v>
      </c>
      <c r="J1569">
        <v>2</v>
      </c>
      <c r="K1569">
        <v>0</v>
      </c>
      <c r="L1569">
        <v>0</v>
      </c>
      <c r="M1569">
        <v>0</v>
      </c>
      <c r="N1569">
        <v>0</v>
      </c>
    </row>
    <row r="1570" spans="1:14" x14ac:dyDescent="0.25">
      <c r="A1570" t="s">
        <v>5804</v>
      </c>
      <c r="B1570" t="s">
        <v>72</v>
      </c>
      <c r="C1570" t="s">
        <v>126</v>
      </c>
      <c r="D1570" t="s">
        <v>398</v>
      </c>
      <c r="E1570">
        <v>409</v>
      </c>
      <c r="F1570">
        <v>54</v>
      </c>
      <c r="G1570">
        <v>351</v>
      </c>
      <c r="H1570">
        <v>4</v>
      </c>
      <c r="I1570">
        <v>0</v>
      </c>
      <c r="J1570">
        <v>12</v>
      </c>
      <c r="K1570">
        <v>0</v>
      </c>
      <c r="L1570">
        <v>0</v>
      </c>
      <c r="M1570">
        <v>0</v>
      </c>
      <c r="N1570">
        <v>0</v>
      </c>
    </row>
    <row r="1571" spans="1:14" x14ac:dyDescent="0.25">
      <c r="A1571" t="s">
        <v>5805</v>
      </c>
      <c r="B1571" t="s">
        <v>72</v>
      </c>
      <c r="C1571" t="s">
        <v>127</v>
      </c>
      <c r="D1571" t="s">
        <v>398</v>
      </c>
      <c r="E1571">
        <v>248</v>
      </c>
      <c r="F1571">
        <v>27</v>
      </c>
      <c r="G1571">
        <v>212</v>
      </c>
      <c r="H1571">
        <v>5</v>
      </c>
      <c r="I1571">
        <v>4</v>
      </c>
      <c r="J1571">
        <v>24</v>
      </c>
      <c r="K1571">
        <v>0</v>
      </c>
      <c r="L1571">
        <v>0</v>
      </c>
      <c r="M1571">
        <v>0</v>
      </c>
      <c r="N1571">
        <v>0</v>
      </c>
    </row>
    <row r="1572" spans="1:14" x14ac:dyDescent="0.25">
      <c r="A1572" t="s">
        <v>5806</v>
      </c>
      <c r="B1572" t="s">
        <v>72</v>
      </c>
      <c r="C1572" t="s">
        <v>128</v>
      </c>
      <c r="D1572" t="s">
        <v>398</v>
      </c>
      <c r="E1572">
        <v>164</v>
      </c>
      <c r="F1572">
        <v>22</v>
      </c>
      <c r="G1572">
        <v>134</v>
      </c>
      <c r="H1572">
        <v>4</v>
      </c>
      <c r="I1572">
        <v>4</v>
      </c>
      <c r="J1572">
        <v>23</v>
      </c>
      <c r="K1572">
        <v>0</v>
      </c>
      <c r="L1572">
        <v>0</v>
      </c>
      <c r="M1572">
        <v>0</v>
      </c>
      <c r="N1572">
        <v>0</v>
      </c>
    </row>
    <row r="1573" spans="1:14" x14ac:dyDescent="0.25">
      <c r="A1573" t="s">
        <v>5807</v>
      </c>
      <c r="B1573" t="s">
        <v>72</v>
      </c>
      <c r="C1573" t="s">
        <v>129</v>
      </c>
      <c r="D1573" t="s">
        <v>398</v>
      </c>
      <c r="E1573">
        <v>82</v>
      </c>
      <c r="F1573">
        <v>8</v>
      </c>
      <c r="G1573">
        <v>73</v>
      </c>
      <c r="H1573">
        <v>1</v>
      </c>
      <c r="I1573">
        <v>0</v>
      </c>
      <c r="J1573">
        <v>4</v>
      </c>
      <c r="K1573">
        <v>0</v>
      </c>
      <c r="L1573">
        <v>0</v>
      </c>
      <c r="M1573">
        <v>0</v>
      </c>
      <c r="N1573">
        <v>0</v>
      </c>
    </row>
    <row r="1574" spans="1:14" x14ac:dyDescent="0.25">
      <c r="A1574" t="s">
        <v>5808</v>
      </c>
      <c r="B1574" t="s">
        <v>72</v>
      </c>
      <c r="C1574" t="s">
        <v>130</v>
      </c>
      <c r="D1574" t="s">
        <v>398</v>
      </c>
      <c r="E1574">
        <v>84</v>
      </c>
      <c r="F1574">
        <v>18</v>
      </c>
      <c r="G1574">
        <v>65</v>
      </c>
      <c r="H1574">
        <v>1</v>
      </c>
      <c r="I1574">
        <v>0</v>
      </c>
      <c r="J1574">
        <v>19</v>
      </c>
      <c r="K1574">
        <v>0</v>
      </c>
      <c r="L1574">
        <v>0</v>
      </c>
      <c r="M1574">
        <v>0</v>
      </c>
      <c r="N1574">
        <v>0</v>
      </c>
    </row>
    <row r="1575" spans="1:14" x14ac:dyDescent="0.25">
      <c r="A1575" t="s">
        <v>5809</v>
      </c>
      <c r="B1575" t="s">
        <v>72</v>
      </c>
      <c r="C1575" t="s">
        <v>131</v>
      </c>
      <c r="D1575" t="s">
        <v>398</v>
      </c>
      <c r="E1575">
        <v>1092</v>
      </c>
      <c r="F1575">
        <v>151</v>
      </c>
      <c r="G1575">
        <v>925</v>
      </c>
      <c r="H1575">
        <v>9</v>
      </c>
      <c r="I1575">
        <v>7</v>
      </c>
      <c r="J1575">
        <v>51</v>
      </c>
      <c r="K1575">
        <v>0</v>
      </c>
      <c r="L1575">
        <v>0</v>
      </c>
      <c r="M1575">
        <v>0</v>
      </c>
      <c r="N1575">
        <v>0</v>
      </c>
    </row>
    <row r="1576" spans="1:14" x14ac:dyDescent="0.25">
      <c r="A1576" t="s">
        <v>5810</v>
      </c>
      <c r="B1576" t="s">
        <v>72</v>
      </c>
      <c r="C1576" t="s">
        <v>132</v>
      </c>
      <c r="D1576" t="s">
        <v>398</v>
      </c>
      <c r="E1576">
        <v>133</v>
      </c>
      <c r="F1576">
        <v>19</v>
      </c>
      <c r="G1576">
        <v>112</v>
      </c>
      <c r="H1576">
        <v>2</v>
      </c>
      <c r="I1576">
        <v>0</v>
      </c>
      <c r="J1576">
        <v>14</v>
      </c>
      <c r="K1576">
        <v>0</v>
      </c>
      <c r="L1576">
        <v>0</v>
      </c>
      <c r="M1576">
        <v>0</v>
      </c>
      <c r="N1576">
        <v>0</v>
      </c>
    </row>
    <row r="1577" spans="1:14" x14ac:dyDescent="0.25">
      <c r="A1577" t="s">
        <v>5811</v>
      </c>
      <c r="B1577" t="s">
        <v>72</v>
      </c>
      <c r="C1577" t="s">
        <v>133</v>
      </c>
      <c r="D1577" t="s">
        <v>398</v>
      </c>
      <c r="E1577">
        <v>133</v>
      </c>
      <c r="F1577">
        <v>19</v>
      </c>
      <c r="G1577">
        <v>108</v>
      </c>
      <c r="H1577">
        <v>4</v>
      </c>
      <c r="I1577">
        <v>2</v>
      </c>
      <c r="J1577">
        <v>15</v>
      </c>
      <c r="K1577">
        <v>0</v>
      </c>
      <c r="L1577">
        <v>0</v>
      </c>
      <c r="M1577">
        <v>0</v>
      </c>
      <c r="N1577">
        <v>0</v>
      </c>
    </row>
    <row r="1578" spans="1:14" x14ac:dyDescent="0.25">
      <c r="A1578" t="s">
        <v>5812</v>
      </c>
      <c r="B1578" t="s">
        <v>72</v>
      </c>
      <c r="C1578" t="s">
        <v>134</v>
      </c>
      <c r="D1578" t="s">
        <v>398</v>
      </c>
      <c r="E1578">
        <v>43</v>
      </c>
      <c r="F1578">
        <v>9</v>
      </c>
      <c r="G1578">
        <v>33</v>
      </c>
      <c r="H1578">
        <v>1</v>
      </c>
      <c r="I1578">
        <v>0</v>
      </c>
      <c r="J1578">
        <v>6</v>
      </c>
      <c r="K1578">
        <v>0</v>
      </c>
      <c r="L1578">
        <v>0</v>
      </c>
      <c r="M1578">
        <v>0</v>
      </c>
      <c r="N1578">
        <v>0</v>
      </c>
    </row>
    <row r="1579" spans="1:14" x14ac:dyDescent="0.25">
      <c r="A1579" t="s">
        <v>5813</v>
      </c>
      <c r="B1579" t="s">
        <v>72</v>
      </c>
      <c r="C1579" t="s">
        <v>135</v>
      </c>
      <c r="D1579" t="s">
        <v>398</v>
      </c>
      <c r="E1579">
        <v>182</v>
      </c>
      <c r="F1579">
        <v>32</v>
      </c>
      <c r="G1579">
        <v>145</v>
      </c>
      <c r="H1579">
        <v>2</v>
      </c>
      <c r="I1579">
        <v>3</v>
      </c>
      <c r="J1579">
        <v>25</v>
      </c>
      <c r="K1579">
        <v>0</v>
      </c>
      <c r="L1579">
        <v>0</v>
      </c>
      <c r="M1579">
        <v>0</v>
      </c>
      <c r="N1579">
        <v>0</v>
      </c>
    </row>
    <row r="1580" spans="1:14" x14ac:dyDescent="0.25">
      <c r="A1580" t="s">
        <v>5814</v>
      </c>
      <c r="B1580" t="s">
        <v>72</v>
      </c>
      <c r="C1580" t="s">
        <v>136</v>
      </c>
      <c r="D1580" t="s">
        <v>398</v>
      </c>
      <c r="E1580">
        <v>89</v>
      </c>
      <c r="F1580">
        <v>16</v>
      </c>
      <c r="G1580">
        <v>73</v>
      </c>
      <c r="H1580">
        <v>0</v>
      </c>
      <c r="I1580">
        <v>0</v>
      </c>
      <c r="J1580">
        <v>5</v>
      </c>
      <c r="K1580">
        <v>0</v>
      </c>
      <c r="L1580">
        <v>0</v>
      </c>
      <c r="M1580">
        <v>0</v>
      </c>
      <c r="N1580">
        <v>0</v>
      </c>
    </row>
    <row r="1581" spans="1:14" x14ac:dyDescent="0.25">
      <c r="A1581" t="s">
        <v>5815</v>
      </c>
      <c r="B1581" t="s">
        <v>72</v>
      </c>
      <c r="C1581" t="s">
        <v>137</v>
      </c>
      <c r="D1581" t="s">
        <v>398</v>
      </c>
      <c r="E1581">
        <v>1025</v>
      </c>
      <c r="F1581">
        <v>170</v>
      </c>
      <c r="G1581">
        <v>843</v>
      </c>
      <c r="H1581">
        <v>6</v>
      </c>
      <c r="I1581">
        <v>6</v>
      </c>
      <c r="J1581">
        <v>77</v>
      </c>
      <c r="K1581">
        <v>0</v>
      </c>
      <c r="L1581">
        <v>0</v>
      </c>
      <c r="M1581">
        <v>0</v>
      </c>
      <c r="N1581">
        <v>0</v>
      </c>
    </row>
    <row r="1582" spans="1:14" x14ac:dyDescent="0.25">
      <c r="A1582" t="s">
        <v>5816</v>
      </c>
      <c r="B1582" t="s">
        <v>72</v>
      </c>
      <c r="C1582" t="s">
        <v>138</v>
      </c>
      <c r="D1582" t="s">
        <v>398</v>
      </c>
      <c r="E1582">
        <v>206</v>
      </c>
      <c r="F1582">
        <v>26</v>
      </c>
      <c r="G1582">
        <v>178</v>
      </c>
      <c r="H1582">
        <v>2</v>
      </c>
      <c r="I1582">
        <v>0</v>
      </c>
      <c r="J1582">
        <v>13</v>
      </c>
      <c r="K1582">
        <v>0</v>
      </c>
      <c r="L1582">
        <v>0</v>
      </c>
      <c r="M1582">
        <v>0</v>
      </c>
      <c r="N1582">
        <v>0</v>
      </c>
    </row>
    <row r="1583" spans="1:14" x14ac:dyDescent="0.25">
      <c r="A1583" t="s">
        <v>5817</v>
      </c>
      <c r="B1583" t="s">
        <v>72</v>
      </c>
      <c r="C1583" t="s">
        <v>139</v>
      </c>
      <c r="D1583" t="s">
        <v>398</v>
      </c>
      <c r="E1583">
        <v>160</v>
      </c>
      <c r="F1583">
        <v>23</v>
      </c>
      <c r="G1583">
        <v>136</v>
      </c>
      <c r="H1583">
        <v>1</v>
      </c>
      <c r="I1583">
        <v>0</v>
      </c>
      <c r="J1583">
        <v>13</v>
      </c>
      <c r="K1583">
        <v>0</v>
      </c>
      <c r="L1583">
        <v>0</v>
      </c>
      <c r="M1583">
        <v>0</v>
      </c>
      <c r="N1583">
        <v>0</v>
      </c>
    </row>
    <row r="1584" spans="1:14" x14ac:dyDescent="0.25">
      <c r="A1584" t="s">
        <v>5818</v>
      </c>
      <c r="B1584" t="s">
        <v>72</v>
      </c>
      <c r="C1584" t="s">
        <v>140</v>
      </c>
      <c r="D1584" t="s">
        <v>398</v>
      </c>
      <c r="E1584">
        <v>54</v>
      </c>
      <c r="F1584">
        <v>10</v>
      </c>
      <c r="G1584">
        <v>44</v>
      </c>
      <c r="H1584">
        <v>0</v>
      </c>
      <c r="I1584">
        <v>0</v>
      </c>
      <c r="J1584">
        <v>2</v>
      </c>
      <c r="K1584">
        <v>0</v>
      </c>
      <c r="L1584">
        <v>0</v>
      </c>
      <c r="M1584">
        <v>0</v>
      </c>
      <c r="N1584">
        <v>0</v>
      </c>
    </row>
    <row r="1585" spans="1:14" x14ac:dyDescent="0.25">
      <c r="A1585" t="s">
        <v>5819</v>
      </c>
      <c r="B1585" t="s">
        <v>72</v>
      </c>
      <c r="C1585" t="s">
        <v>141</v>
      </c>
      <c r="D1585" t="s">
        <v>398</v>
      </c>
      <c r="E1585">
        <v>1</v>
      </c>
      <c r="F1585">
        <v>1</v>
      </c>
      <c r="G1585">
        <v>0</v>
      </c>
      <c r="H1585">
        <v>0</v>
      </c>
      <c r="I1585">
        <v>0</v>
      </c>
      <c r="J1585">
        <v>1</v>
      </c>
      <c r="K1585">
        <v>0</v>
      </c>
      <c r="L1585">
        <v>0</v>
      </c>
      <c r="M1585">
        <v>0</v>
      </c>
      <c r="N1585">
        <v>0</v>
      </c>
    </row>
    <row r="1586" spans="1:14" x14ac:dyDescent="0.25">
      <c r="A1586" t="s">
        <v>5820</v>
      </c>
      <c r="B1586" t="s">
        <v>72</v>
      </c>
      <c r="C1586" t="s">
        <v>142</v>
      </c>
      <c r="D1586" t="s">
        <v>398</v>
      </c>
      <c r="E1586">
        <v>135</v>
      </c>
      <c r="F1586">
        <v>30</v>
      </c>
      <c r="G1586">
        <v>104</v>
      </c>
      <c r="H1586">
        <v>0</v>
      </c>
      <c r="I1586">
        <v>1</v>
      </c>
      <c r="J1586">
        <v>24</v>
      </c>
      <c r="K1586">
        <v>0</v>
      </c>
      <c r="L1586">
        <v>0</v>
      </c>
      <c r="M1586">
        <v>0</v>
      </c>
      <c r="N1586">
        <v>0</v>
      </c>
    </row>
    <row r="1587" spans="1:14" x14ac:dyDescent="0.25">
      <c r="A1587" t="s">
        <v>5821</v>
      </c>
      <c r="B1587" t="s">
        <v>72</v>
      </c>
      <c r="C1587" t="s">
        <v>143</v>
      </c>
      <c r="D1587" t="s">
        <v>398</v>
      </c>
      <c r="E1587">
        <v>57</v>
      </c>
      <c r="F1587">
        <v>13</v>
      </c>
      <c r="G1587">
        <v>43</v>
      </c>
      <c r="H1587">
        <v>1</v>
      </c>
      <c r="I1587">
        <v>0</v>
      </c>
      <c r="J1587">
        <v>9</v>
      </c>
      <c r="K1587">
        <v>0</v>
      </c>
      <c r="L1587">
        <v>0</v>
      </c>
      <c r="M1587">
        <v>0</v>
      </c>
      <c r="N1587">
        <v>0</v>
      </c>
    </row>
    <row r="1588" spans="1:14" x14ac:dyDescent="0.25">
      <c r="A1588" t="s">
        <v>5822</v>
      </c>
      <c r="B1588" t="s">
        <v>72</v>
      </c>
      <c r="C1588" t="s">
        <v>144</v>
      </c>
      <c r="D1588" t="s">
        <v>398</v>
      </c>
      <c r="E1588">
        <v>1058</v>
      </c>
      <c r="F1588">
        <v>175</v>
      </c>
      <c r="G1588">
        <v>865</v>
      </c>
      <c r="H1588">
        <v>14</v>
      </c>
      <c r="I1588">
        <v>4</v>
      </c>
      <c r="J1588">
        <v>58</v>
      </c>
      <c r="K1588">
        <v>0</v>
      </c>
      <c r="L1588">
        <v>0</v>
      </c>
      <c r="M1588">
        <v>0</v>
      </c>
      <c r="N1588">
        <v>0</v>
      </c>
    </row>
    <row r="1589" spans="1:14" x14ac:dyDescent="0.25">
      <c r="A1589" t="s">
        <v>5823</v>
      </c>
      <c r="B1589" t="s">
        <v>72</v>
      </c>
      <c r="C1589" t="s">
        <v>145</v>
      </c>
      <c r="D1589" t="s">
        <v>398</v>
      </c>
      <c r="E1589">
        <v>93</v>
      </c>
      <c r="F1589">
        <v>15</v>
      </c>
      <c r="G1589">
        <v>78</v>
      </c>
      <c r="H1589">
        <v>0</v>
      </c>
      <c r="I1589">
        <v>0</v>
      </c>
      <c r="J1589">
        <v>0</v>
      </c>
      <c r="K1589">
        <v>0</v>
      </c>
      <c r="L1589">
        <v>0</v>
      </c>
      <c r="M1589">
        <v>0</v>
      </c>
      <c r="N1589">
        <v>0</v>
      </c>
    </row>
    <row r="1590" spans="1:14" x14ac:dyDescent="0.25">
      <c r="A1590" t="s">
        <v>5824</v>
      </c>
      <c r="B1590" t="s">
        <v>72</v>
      </c>
      <c r="C1590" t="s">
        <v>146</v>
      </c>
      <c r="D1590" t="s">
        <v>398</v>
      </c>
      <c r="E1590">
        <v>130</v>
      </c>
      <c r="F1590">
        <v>19</v>
      </c>
      <c r="G1590">
        <v>109</v>
      </c>
      <c r="H1590">
        <v>2</v>
      </c>
      <c r="I1590">
        <v>0</v>
      </c>
      <c r="J1590">
        <v>12</v>
      </c>
      <c r="K1590">
        <v>0</v>
      </c>
      <c r="L1590">
        <v>0</v>
      </c>
      <c r="M1590">
        <v>0</v>
      </c>
      <c r="N1590">
        <v>0</v>
      </c>
    </row>
    <row r="1591" spans="1:14" x14ac:dyDescent="0.25">
      <c r="A1591" t="s">
        <v>5825</v>
      </c>
      <c r="B1591" t="s">
        <v>72</v>
      </c>
      <c r="C1591" t="s">
        <v>147</v>
      </c>
      <c r="D1591" t="s">
        <v>398</v>
      </c>
      <c r="E1591">
        <v>267</v>
      </c>
      <c r="F1591">
        <v>38</v>
      </c>
      <c r="G1591">
        <v>225</v>
      </c>
      <c r="H1591">
        <v>2</v>
      </c>
      <c r="I1591">
        <v>2</v>
      </c>
      <c r="J1591">
        <v>16</v>
      </c>
      <c r="K1591">
        <v>0</v>
      </c>
      <c r="L1591">
        <v>0</v>
      </c>
      <c r="M1591">
        <v>0</v>
      </c>
      <c r="N1591">
        <v>0</v>
      </c>
    </row>
    <row r="1592" spans="1:14" x14ac:dyDescent="0.25">
      <c r="A1592" t="s">
        <v>5826</v>
      </c>
      <c r="B1592" t="s">
        <v>72</v>
      </c>
      <c r="C1592" t="s">
        <v>148</v>
      </c>
      <c r="D1592" t="s">
        <v>398</v>
      </c>
      <c r="E1592">
        <v>60</v>
      </c>
      <c r="F1592">
        <v>7</v>
      </c>
      <c r="G1592">
        <v>53</v>
      </c>
      <c r="H1592">
        <v>0</v>
      </c>
      <c r="I1592">
        <v>0</v>
      </c>
      <c r="J1592">
        <v>8</v>
      </c>
      <c r="K1592">
        <v>0</v>
      </c>
      <c r="L1592">
        <v>0</v>
      </c>
      <c r="M1592">
        <v>0</v>
      </c>
      <c r="N1592">
        <v>0</v>
      </c>
    </row>
    <row r="1593" spans="1:14" x14ac:dyDescent="0.25">
      <c r="A1593" t="s">
        <v>5827</v>
      </c>
      <c r="B1593" t="s">
        <v>72</v>
      </c>
      <c r="C1593" t="s">
        <v>149</v>
      </c>
      <c r="D1593" t="s">
        <v>398</v>
      </c>
      <c r="E1593">
        <v>194</v>
      </c>
      <c r="F1593">
        <v>18</v>
      </c>
      <c r="G1593">
        <v>167</v>
      </c>
      <c r="H1593">
        <v>5</v>
      </c>
      <c r="I1593">
        <v>4</v>
      </c>
      <c r="J1593">
        <v>31</v>
      </c>
      <c r="K1593">
        <v>0</v>
      </c>
      <c r="L1593">
        <v>0</v>
      </c>
      <c r="M1593">
        <v>0</v>
      </c>
      <c r="N1593">
        <v>0</v>
      </c>
    </row>
    <row r="1594" spans="1:14" x14ac:dyDescent="0.25">
      <c r="A1594" t="s">
        <v>5828</v>
      </c>
      <c r="B1594" t="s">
        <v>72</v>
      </c>
      <c r="C1594" t="s">
        <v>150</v>
      </c>
      <c r="D1594" t="s">
        <v>398</v>
      </c>
      <c r="E1594">
        <v>696</v>
      </c>
      <c r="F1594">
        <v>116</v>
      </c>
      <c r="G1594">
        <v>567</v>
      </c>
      <c r="H1594">
        <v>10</v>
      </c>
      <c r="I1594">
        <v>3</v>
      </c>
      <c r="J1594">
        <v>56</v>
      </c>
      <c r="K1594">
        <v>0</v>
      </c>
      <c r="L1594">
        <v>0</v>
      </c>
      <c r="M1594">
        <v>0</v>
      </c>
      <c r="N1594">
        <v>0</v>
      </c>
    </row>
    <row r="1595" spans="1:14" x14ac:dyDescent="0.25">
      <c r="A1595" t="s">
        <v>5829</v>
      </c>
      <c r="B1595" t="s">
        <v>72</v>
      </c>
      <c r="C1595" t="s">
        <v>151</v>
      </c>
      <c r="D1595" t="s">
        <v>398</v>
      </c>
      <c r="E1595">
        <v>579</v>
      </c>
      <c r="F1595">
        <v>113</v>
      </c>
      <c r="G1595">
        <v>456</v>
      </c>
      <c r="H1595">
        <v>7</v>
      </c>
      <c r="I1595">
        <v>3</v>
      </c>
      <c r="J1595">
        <v>45</v>
      </c>
      <c r="K1595">
        <v>0</v>
      </c>
      <c r="L1595">
        <v>0</v>
      </c>
      <c r="M1595">
        <v>0</v>
      </c>
      <c r="N1595">
        <v>0</v>
      </c>
    </row>
    <row r="1596" spans="1:14" x14ac:dyDescent="0.25">
      <c r="A1596" t="s">
        <v>5830</v>
      </c>
      <c r="B1596" t="s">
        <v>72</v>
      </c>
      <c r="C1596" t="s">
        <v>152</v>
      </c>
      <c r="D1596" t="s">
        <v>398</v>
      </c>
      <c r="E1596">
        <v>127</v>
      </c>
      <c r="F1596">
        <v>9</v>
      </c>
      <c r="G1596">
        <v>112</v>
      </c>
      <c r="H1596">
        <v>3</v>
      </c>
      <c r="I1596">
        <v>3</v>
      </c>
      <c r="J1596">
        <v>9</v>
      </c>
      <c r="K1596">
        <v>0</v>
      </c>
      <c r="L1596">
        <v>0</v>
      </c>
      <c r="M1596">
        <v>0</v>
      </c>
      <c r="N1596">
        <v>0</v>
      </c>
    </row>
    <row r="1597" spans="1:14" x14ac:dyDescent="0.25">
      <c r="A1597" t="s">
        <v>5831</v>
      </c>
      <c r="B1597" t="s">
        <v>72</v>
      </c>
      <c r="C1597" t="s">
        <v>153</v>
      </c>
      <c r="D1597" t="s">
        <v>398</v>
      </c>
      <c r="E1597">
        <v>495</v>
      </c>
      <c r="F1597">
        <v>34</v>
      </c>
      <c r="G1597">
        <v>451</v>
      </c>
      <c r="H1597">
        <v>8</v>
      </c>
      <c r="I1597">
        <v>2</v>
      </c>
      <c r="J1597">
        <v>25</v>
      </c>
      <c r="K1597">
        <v>0</v>
      </c>
      <c r="L1597">
        <v>0</v>
      </c>
      <c r="M1597">
        <v>0</v>
      </c>
      <c r="N1597">
        <v>0</v>
      </c>
    </row>
    <row r="1598" spans="1:14" x14ac:dyDescent="0.25">
      <c r="A1598" t="s">
        <v>5832</v>
      </c>
      <c r="B1598" t="s">
        <v>72</v>
      </c>
      <c r="C1598" t="s">
        <v>154</v>
      </c>
      <c r="D1598" t="s">
        <v>398</v>
      </c>
      <c r="E1598">
        <v>250</v>
      </c>
      <c r="F1598">
        <v>23</v>
      </c>
      <c r="G1598">
        <v>215</v>
      </c>
      <c r="H1598">
        <v>7</v>
      </c>
      <c r="I1598">
        <v>5</v>
      </c>
      <c r="J1598">
        <v>22</v>
      </c>
      <c r="K1598">
        <v>0</v>
      </c>
      <c r="L1598">
        <v>0</v>
      </c>
      <c r="M1598">
        <v>0</v>
      </c>
      <c r="N1598">
        <v>0</v>
      </c>
    </row>
    <row r="1599" spans="1:14" x14ac:dyDescent="0.25">
      <c r="A1599" t="s">
        <v>5833</v>
      </c>
      <c r="B1599" t="s">
        <v>72</v>
      </c>
      <c r="C1599" t="s">
        <v>155</v>
      </c>
      <c r="D1599" t="s">
        <v>398</v>
      </c>
      <c r="E1599">
        <v>414</v>
      </c>
      <c r="F1599">
        <v>21</v>
      </c>
      <c r="G1599">
        <v>381</v>
      </c>
      <c r="H1599">
        <v>8</v>
      </c>
      <c r="I1599">
        <v>4</v>
      </c>
      <c r="J1599">
        <v>28</v>
      </c>
      <c r="K1599">
        <v>0</v>
      </c>
      <c r="L1599">
        <v>0</v>
      </c>
      <c r="M1599">
        <v>0</v>
      </c>
      <c r="N1599">
        <v>0</v>
      </c>
    </row>
    <row r="1600" spans="1:14" x14ac:dyDescent="0.25">
      <c r="A1600" t="s">
        <v>5834</v>
      </c>
      <c r="B1600" t="s">
        <v>72</v>
      </c>
      <c r="C1600" t="s">
        <v>156</v>
      </c>
      <c r="D1600" t="s">
        <v>398</v>
      </c>
      <c r="E1600">
        <v>214</v>
      </c>
      <c r="F1600">
        <v>24</v>
      </c>
      <c r="G1600">
        <v>188</v>
      </c>
      <c r="H1600">
        <v>1</v>
      </c>
      <c r="I1600">
        <v>1</v>
      </c>
      <c r="J1600">
        <v>16</v>
      </c>
      <c r="K1600">
        <v>0</v>
      </c>
      <c r="L1600">
        <v>0</v>
      </c>
      <c r="M1600">
        <v>0</v>
      </c>
      <c r="N1600">
        <v>0</v>
      </c>
    </row>
    <row r="1601" spans="1:14" x14ac:dyDescent="0.25">
      <c r="A1601" t="s">
        <v>5835</v>
      </c>
      <c r="B1601" t="s">
        <v>72</v>
      </c>
      <c r="C1601" t="s">
        <v>157</v>
      </c>
      <c r="D1601" t="s">
        <v>398</v>
      </c>
      <c r="E1601">
        <v>118</v>
      </c>
      <c r="F1601">
        <v>19</v>
      </c>
      <c r="G1601">
        <v>93</v>
      </c>
      <c r="H1601">
        <v>3</v>
      </c>
      <c r="I1601">
        <v>3</v>
      </c>
      <c r="J1601">
        <v>3</v>
      </c>
      <c r="K1601">
        <v>0</v>
      </c>
      <c r="L1601">
        <v>0</v>
      </c>
      <c r="M1601">
        <v>0</v>
      </c>
      <c r="N1601">
        <v>0</v>
      </c>
    </row>
    <row r="1602" spans="1:14" x14ac:dyDescent="0.25">
      <c r="A1602" t="s">
        <v>5836</v>
      </c>
      <c r="B1602" t="s">
        <v>72</v>
      </c>
      <c r="C1602" t="s">
        <v>158</v>
      </c>
      <c r="D1602" t="s">
        <v>398</v>
      </c>
      <c r="E1602">
        <v>275</v>
      </c>
      <c r="F1602">
        <v>23</v>
      </c>
      <c r="G1602">
        <v>241</v>
      </c>
      <c r="H1602">
        <v>6</v>
      </c>
      <c r="I1602">
        <v>5</v>
      </c>
      <c r="J1602">
        <v>31</v>
      </c>
      <c r="K1602">
        <v>0</v>
      </c>
      <c r="L1602">
        <v>0</v>
      </c>
      <c r="M1602">
        <v>0</v>
      </c>
      <c r="N1602">
        <v>0</v>
      </c>
    </row>
    <row r="1603" spans="1:14" x14ac:dyDescent="0.25">
      <c r="A1603" t="s">
        <v>5837</v>
      </c>
      <c r="B1603" t="s">
        <v>72</v>
      </c>
      <c r="C1603" t="s">
        <v>159</v>
      </c>
      <c r="D1603" t="s">
        <v>398</v>
      </c>
      <c r="E1603">
        <v>185</v>
      </c>
      <c r="F1603">
        <v>19</v>
      </c>
      <c r="G1603">
        <v>161</v>
      </c>
      <c r="H1603">
        <v>1</v>
      </c>
      <c r="I1603">
        <v>4</v>
      </c>
      <c r="J1603">
        <v>9</v>
      </c>
      <c r="K1603">
        <v>0</v>
      </c>
      <c r="L1603">
        <v>0</v>
      </c>
      <c r="M1603">
        <v>0</v>
      </c>
      <c r="N1603">
        <v>0</v>
      </c>
    </row>
    <row r="1604" spans="1:14" x14ac:dyDescent="0.25">
      <c r="A1604" t="s">
        <v>5838</v>
      </c>
      <c r="B1604" t="s">
        <v>72</v>
      </c>
      <c r="C1604" t="s">
        <v>160</v>
      </c>
      <c r="D1604" t="s">
        <v>398</v>
      </c>
      <c r="E1604">
        <v>200</v>
      </c>
      <c r="F1604">
        <v>18</v>
      </c>
      <c r="G1604">
        <v>179</v>
      </c>
      <c r="H1604">
        <v>3</v>
      </c>
      <c r="I1604">
        <v>0</v>
      </c>
      <c r="J1604">
        <v>20</v>
      </c>
      <c r="K1604">
        <v>0</v>
      </c>
      <c r="L1604">
        <v>0</v>
      </c>
      <c r="M1604">
        <v>0</v>
      </c>
      <c r="N1604">
        <v>0</v>
      </c>
    </row>
    <row r="1605" spans="1:14" x14ac:dyDescent="0.25">
      <c r="A1605" t="s">
        <v>5839</v>
      </c>
      <c r="B1605" t="s">
        <v>72</v>
      </c>
      <c r="C1605" t="s">
        <v>161</v>
      </c>
      <c r="D1605" t="s">
        <v>398</v>
      </c>
      <c r="E1605">
        <v>55</v>
      </c>
      <c r="F1605">
        <v>11</v>
      </c>
      <c r="G1605">
        <v>42</v>
      </c>
      <c r="H1605">
        <v>2</v>
      </c>
      <c r="I1605">
        <v>0</v>
      </c>
      <c r="J1605">
        <v>6</v>
      </c>
      <c r="K1605">
        <v>0</v>
      </c>
      <c r="L1605">
        <v>0</v>
      </c>
      <c r="M1605">
        <v>0</v>
      </c>
      <c r="N1605">
        <v>0</v>
      </c>
    </row>
    <row r="1606" spans="1:14" x14ac:dyDescent="0.25">
      <c r="A1606" t="s">
        <v>5840</v>
      </c>
      <c r="B1606" t="s">
        <v>72</v>
      </c>
      <c r="C1606" t="s">
        <v>162</v>
      </c>
      <c r="D1606" t="s">
        <v>398</v>
      </c>
      <c r="E1606">
        <v>194</v>
      </c>
      <c r="F1606">
        <v>32</v>
      </c>
      <c r="G1606">
        <v>157</v>
      </c>
      <c r="H1606">
        <v>3</v>
      </c>
      <c r="I1606">
        <v>2</v>
      </c>
      <c r="J1606">
        <v>11</v>
      </c>
      <c r="K1606">
        <v>0</v>
      </c>
      <c r="L1606">
        <v>0</v>
      </c>
      <c r="M1606">
        <v>0</v>
      </c>
      <c r="N1606">
        <v>0</v>
      </c>
    </row>
    <row r="1607" spans="1:14" x14ac:dyDescent="0.25">
      <c r="A1607" t="s">
        <v>5841</v>
      </c>
      <c r="B1607" t="s">
        <v>72</v>
      </c>
      <c r="C1607" t="s">
        <v>163</v>
      </c>
      <c r="D1607" t="s">
        <v>398</v>
      </c>
      <c r="E1607">
        <v>118</v>
      </c>
      <c r="F1607">
        <v>20</v>
      </c>
      <c r="G1607">
        <v>96</v>
      </c>
      <c r="H1607">
        <v>2</v>
      </c>
      <c r="I1607">
        <v>0</v>
      </c>
      <c r="J1607">
        <v>9</v>
      </c>
      <c r="K1607">
        <v>0</v>
      </c>
      <c r="L1607">
        <v>0</v>
      </c>
      <c r="M1607">
        <v>0</v>
      </c>
      <c r="N1607">
        <v>0</v>
      </c>
    </row>
    <row r="1608" spans="1:14" x14ac:dyDescent="0.25">
      <c r="A1608" t="s">
        <v>5842</v>
      </c>
      <c r="B1608" t="s">
        <v>72</v>
      </c>
      <c r="C1608" t="s">
        <v>164</v>
      </c>
      <c r="D1608" t="s">
        <v>398</v>
      </c>
      <c r="E1608">
        <v>128</v>
      </c>
      <c r="F1608">
        <v>9</v>
      </c>
      <c r="G1608">
        <v>115</v>
      </c>
      <c r="H1608">
        <v>4</v>
      </c>
      <c r="I1608">
        <v>0</v>
      </c>
      <c r="J1608">
        <v>20</v>
      </c>
      <c r="K1608">
        <v>0</v>
      </c>
      <c r="L1608">
        <v>0</v>
      </c>
      <c r="M1608">
        <v>0</v>
      </c>
      <c r="N1608">
        <v>0</v>
      </c>
    </row>
    <row r="1609" spans="1:14" x14ac:dyDescent="0.25">
      <c r="A1609" t="s">
        <v>5843</v>
      </c>
      <c r="B1609" t="s">
        <v>72</v>
      </c>
      <c r="C1609" t="s">
        <v>165</v>
      </c>
      <c r="D1609" t="s">
        <v>398</v>
      </c>
      <c r="E1609">
        <v>408</v>
      </c>
      <c r="F1609">
        <v>58</v>
      </c>
      <c r="G1609">
        <v>347</v>
      </c>
      <c r="H1609">
        <v>2</v>
      </c>
      <c r="I1609">
        <v>1</v>
      </c>
      <c r="J1609">
        <v>36</v>
      </c>
      <c r="K1609">
        <v>0</v>
      </c>
      <c r="L1609">
        <v>0</v>
      </c>
      <c r="M1609">
        <v>0</v>
      </c>
      <c r="N1609">
        <v>0</v>
      </c>
    </row>
    <row r="1610" spans="1:14" x14ac:dyDescent="0.25">
      <c r="A1610" t="s">
        <v>5844</v>
      </c>
      <c r="B1610" t="s">
        <v>72</v>
      </c>
      <c r="C1610" t="s">
        <v>166</v>
      </c>
      <c r="D1610" t="s">
        <v>398</v>
      </c>
      <c r="E1610">
        <v>83</v>
      </c>
      <c r="F1610">
        <v>14</v>
      </c>
      <c r="G1610">
        <v>68</v>
      </c>
      <c r="H1610">
        <v>1</v>
      </c>
      <c r="I1610">
        <v>0</v>
      </c>
      <c r="J1610">
        <v>4</v>
      </c>
      <c r="K1610">
        <v>0</v>
      </c>
      <c r="L1610">
        <v>0</v>
      </c>
      <c r="M1610">
        <v>0</v>
      </c>
      <c r="N1610">
        <v>0</v>
      </c>
    </row>
    <row r="1611" spans="1:14" x14ac:dyDescent="0.25">
      <c r="A1611" t="s">
        <v>5845</v>
      </c>
      <c r="B1611" t="s">
        <v>72</v>
      </c>
      <c r="C1611" t="s">
        <v>167</v>
      </c>
      <c r="D1611" t="s">
        <v>398</v>
      </c>
      <c r="E1611">
        <v>94</v>
      </c>
      <c r="F1611">
        <v>20</v>
      </c>
      <c r="G1611">
        <v>74</v>
      </c>
      <c r="H1611">
        <v>0</v>
      </c>
      <c r="I1611">
        <v>0</v>
      </c>
      <c r="J1611">
        <v>4</v>
      </c>
      <c r="K1611">
        <v>0</v>
      </c>
      <c r="L1611">
        <v>0</v>
      </c>
      <c r="M1611">
        <v>0</v>
      </c>
      <c r="N1611">
        <v>0</v>
      </c>
    </row>
    <row r="1612" spans="1:14" x14ac:dyDescent="0.25">
      <c r="A1612" t="s">
        <v>5846</v>
      </c>
      <c r="B1612" t="s">
        <v>72</v>
      </c>
      <c r="C1612" t="s">
        <v>168</v>
      </c>
      <c r="D1612" t="s">
        <v>398</v>
      </c>
      <c r="E1612">
        <v>256</v>
      </c>
      <c r="F1612">
        <v>32</v>
      </c>
      <c r="G1612">
        <v>220</v>
      </c>
      <c r="H1612">
        <v>1</v>
      </c>
      <c r="I1612">
        <v>3</v>
      </c>
      <c r="J1612">
        <v>19</v>
      </c>
      <c r="K1612">
        <v>0</v>
      </c>
      <c r="L1612">
        <v>0</v>
      </c>
      <c r="M1612">
        <v>0</v>
      </c>
      <c r="N1612">
        <v>0</v>
      </c>
    </row>
    <row r="1613" spans="1:14" x14ac:dyDescent="0.25">
      <c r="A1613" t="s">
        <v>5847</v>
      </c>
      <c r="B1613" t="s">
        <v>72</v>
      </c>
      <c r="C1613" t="s">
        <v>169</v>
      </c>
      <c r="D1613" t="s">
        <v>398</v>
      </c>
      <c r="E1613">
        <v>166</v>
      </c>
      <c r="F1613">
        <v>27</v>
      </c>
      <c r="G1613">
        <v>137</v>
      </c>
      <c r="H1613">
        <v>1</v>
      </c>
      <c r="I1613">
        <v>1</v>
      </c>
      <c r="J1613">
        <v>7</v>
      </c>
      <c r="K1613">
        <v>0</v>
      </c>
      <c r="L1613">
        <v>0</v>
      </c>
      <c r="M1613">
        <v>0</v>
      </c>
      <c r="N1613">
        <v>0</v>
      </c>
    </row>
    <row r="1614" spans="1:14" x14ac:dyDescent="0.25">
      <c r="A1614" t="s">
        <v>5848</v>
      </c>
      <c r="B1614" t="s">
        <v>72</v>
      </c>
      <c r="C1614" t="s">
        <v>170</v>
      </c>
      <c r="D1614" t="s">
        <v>398</v>
      </c>
      <c r="E1614">
        <v>114</v>
      </c>
      <c r="F1614">
        <v>20</v>
      </c>
      <c r="G1614">
        <v>92</v>
      </c>
      <c r="H1614">
        <v>0</v>
      </c>
      <c r="I1614">
        <v>2</v>
      </c>
      <c r="J1614">
        <v>7</v>
      </c>
      <c r="K1614">
        <v>0</v>
      </c>
      <c r="L1614">
        <v>0</v>
      </c>
      <c r="M1614">
        <v>0</v>
      </c>
      <c r="N1614">
        <v>0</v>
      </c>
    </row>
    <row r="1615" spans="1:14" x14ac:dyDescent="0.25">
      <c r="A1615" t="s">
        <v>5849</v>
      </c>
      <c r="B1615" t="s">
        <v>72</v>
      </c>
      <c r="C1615" t="s">
        <v>171</v>
      </c>
      <c r="D1615" t="s">
        <v>398</v>
      </c>
      <c r="E1615">
        <v>358</v>
      </c>
      <c r="F1615">
        <v>68</v>
      </c>
      <c r="G1615">
        <v>286</v>
      </c>
      <c r="H1615">
        <v>3</v>
      </c>
      <c r="I1615">
        <v>1</v>
      </c>
      <c r="J1615">
        <v>29</v>
      </c>
      <c r="K1615">
        <v>0</v>
      </c>
      <c r="L1615">
        <v>0</v>
      </c>
      <c r="M1615">
        <v>0</v>
      </c>
      <c r="N1615">
        <v>0</v>
      </c>
    </row>
    <row r="1616" spans="1:14" x14ac:dyDescent="0.25">
      <c r="A1616" t="s">
        <v>5850</v>
      </c>
      <c r="B1616" t="s">
        <v>72</v>
      </c>
      <c r="C1616" t="s">
        <v>172</v>
      </c>
      <c r="D1616" t="s">
        <v>398</v>
      </c>
      <c r="E1616">
        <v>149</v>
      </c>
      <c r="F1616">
        <v>27</v>
      </c>
      <c r="G1616">
        <v>119</v>
      </c>
      <c r="H1616">
        <v>3</v>
      </c>
      <c r="I1616">
        <v>0</v>
      </c>
      <c r="J1616">
        <v>7</v>
      </c>
      <c r="K1616">
        <v>0</v>
      </c>
      <c r="L1616">
        <v>0</v>
      </c>
      <c r="M1616">
        <v>0</v>
      </c>
      <c r="N1616">
        <v>0</v>
      </c>
    </row>
    <row r="1617" spans="1:14" x14ac:dyDescent="0.25">
      <c r="A1617" t="s">
        <v>5851</v>
      </c>
      <c r="B1617" t="s">
        <v>72</v>
      </c>
      <c r="C1617" t="s">
        <v>246</v>
      </c>
      <c r="D1617" t="s">
        <v>398</v>
      </c>
      <c r="E1617">
        <v>6</v>
      </c>
      <c r="F1617">
        <v>0</v>
      </c>
      <c r="G1617">
        <v>6</v>
      </c>
      <c r="H1617">
        <v>0</v>
      </c>
      <c r="I1617">
        <v>0</v>
      </c>
      <c r="J1617">
        <v>1</v>
      </c>
      <c r="K1617">
        <v>0</v>
      </c>
      <c r="L1617">
        <v>0</v>
      </c>
      <c r="M1617">
        <v>0</v>
      </c>
      <c r="N1617">
        <v>0</v>
      </c>
    </row>
    <row r="1618" spans="1:14" x14ac:dyDescent="0.25">
      <c r="A1618" t="s">
        <v>5852</v>
      </c>
      <c r="B1618" t="s">
        <v>72</v>
      </c>
      <c r="C1618" t="s">
        <v>173</v>
      </c>
      <c r="D1618" t="s">
        <v>398</v>
      </c>
      <c r="E1618">
        <v>122</v>
      </c>
      <c r="F1618">
        <v>2</v>
      </c>
      <c r="G1618">
        <v>116</v>
      </c>
      <c r="H1618">
        <v>3</v>
      </c>
      <c r="I1618">
        <v>1</v>
      </c>
      <c r="J1618">
        <v>13</v>
      </c>
      <c r="K1618">
        <v>0</v>
      </c>
      <c r="L1618">
        <v>0</v>
      </c>
      <c r="M1618">
        <v>0</v>
      </c>
      <c r="N1618">
        <v>0</v>
      </c>
    </row>
    <row r="1619" spans="1:14" x14ac:dyDescent="0.25">
      <c r="A1619" t="s">
        <v>5853</v>
      </c>
      <c r="B1619" t="s">
        <v>72</v>
      </c>
      <c r="C1619" t="s">
        <v>174</v>
      </c>
      <c r="D1619" t="s">
        <v>398</v>
      </c>
      <c r="E1619">
        <v>463</v>
      </c>
      <c r="F1619">
        <v>27</v>
      </c>
      <c r="G1619">
        <v>424</v>
      </c>
      <c r="H1619">
        <v>10</v>
      </c>
      <c r="I1619">
        <v>2</v>
      </c>
      <c r="J1619">
        <v>34</v>
      </c>
      <c r="K1619">
        <v>0</v>
      </c>
      <c r="L1619">
        <v>0</v>
      </c>
      <c r="M1619">
        <v>0</v>
      </c>
      <c r="N1619">
        <v>0</v>
      </c>
    </row>
    <row r="1620" spans="1:14" x14ac:dyDescent="0.25">
      <c r="A1620" t="s">
        <v>5854</v>
      </c>
      <c r="B1620" t="s">
        <v>72</v>
      </c>
      <c r="C1620" t="s">
        <v>175</v>
      </c>
      <c r="D1620" t="s">
        <v>398</v>
      </c>
      <c r="E1620">
        <v>126</v>
      </c>
      <c r="F1620">
        <v>12</v>
      </c>
      <c r="G1620">
        <v>108</v>
      </c>
      <c r="H1620">
        <v>2</v>
      </c>
      <c r="I1620">
        <v>4</v>
      </c>
      <c r="J1620">
        <v>20</v>
      </c>
      <c r="K1620">
        <v>0</v>
      </c>
      <c r="L1620">
        <v>0</v>
      </c>
      <c r="M1620">
        <v>0</v>
      </c>
      <c r="N1620">
        <v>0</v>
      </c>
    </row>
    <row r="1621" spans="1:14" x14ac:dyDescent="0.25">
      <c r="A1621" t="s">
        <v>5855</v>
      </c>
      <c r="B1621" t="s">
        <v>72</v>
      </c>
      <c r="C1621" t="s">
        <v>176</v>
      </c>
      <c r="D1621" t="s">
        <v>398</v>
      </c>
      <c r="E1621">
        <v>474</v>
      </c>
      <c r="F1621">
        <v>60</v>
      </c>
      <c r="G1621">
        <v>402</v>
      </c>
      <c r="H1621">
        <v>10</v>
      </c>
      <c r="I1621">
        <v>2</v>
      </c>
      <c r="J1621">
        <v>21</v>
      </c>
      <c r="K1621">
        <v>0</v>
      </c>
      <c r="L1621">
        <v>0</v>
      </c>
      <c r="M1621">
        <v>0</v>
      </c>
      <c r="N1621">
        <v>0</v>
      </c>
    </row>
    <row r="1622" spans="1:14" x14ac:dyDescent="0.25">
      <c r="A1622" t="s">
        <v>5856</v>
      </c>
      <c r="B1622" t="s">
        <v>72</v>
      </c>
      <c r="C1622" t="s">
        <v>177</v>
      </c>
      <c r="D1622" t="s">
        <v>398</v>
      </c>
      <c r="E1622">
        <v>170</v>
      </c>
      <c r="F1622">
        <v>33</v>
      </c>
      <c r="G1622">
        <v>133</v>
      </c>
      <c r="H1622">
        <v>4</v>
      </c>
      <c r="I1622">
        <v>0</v>
      </c>
      <c r="J1622">
        <v>3</v>
      </c>
      <c r="K1622">
        <v>0</v>
      </c>
      <c r="L1622">
        <v>0</v>
      </c>
      <c r="M1622">
        <v>0</v>
      </c>
      <c r="N1622">
        <v>0</v>
      </c>
    </row>
    <row r="1623" spans="1:14" x14ac:dyDescent="0.25">
      <c r="A1623" t="s">
        <v>5857</v>
      </c>
      <c r="B1623" t="s">
        <v>72</v>
      </c>
      <c r="C1623" t="s">
        <v>178</v>
      </c>
      <c r="D1623" t="s">
        <v>398</v>
      </c>
      <c r="E1623">
        <v>116</v>
      </c>
      <c r="F1623">
        <v>23</v>
      </c>
      <c r="G1623">
        <v>90</v>
      </c>
      <c r="H1623">
        <v>1</v>
      </c>
      <c r="I1623">
        <v>2</v>
      </c>
      <c r="J1623">
        <v>10</v>
      </c>
      <c r="K1623">
        <v>0</v>
      </c>
      <c r="L1623">
        <v>0</v>
      </c>
      <c r="M1623">
        <v>0</v>
      </c>
      <c r="N1623">
        <v>0</v>
      </c>
    </row>
    <row r="1624" spans="1:14" x14ac:dyDescent="0.25">
      <c r="A1624" t="s">
        <v>5858</v>
      </c>
      <c r="B1624" t="s">
        <v>72</v>
      </c>
      <c r="C1624" t="s">
        <v>179</v>
      </c>
      <c r="D1624" t="s">
        <v>398</v>
      </c>
      <c r="E1624">
        <v>112</v>
      </c>
      <c r="F1624">
        <v>16</v>
      </c>
      <c r="G1624">
        <v>93</v>
      </c>
      <c r="H1624">
        <v>2</v>
      </c>
      <c r="I1624">
        <v>1</v>
      </c>
      <c r="J1624">
        <v>10</v>
      </c>
      <c r="K1624">
        <v>0</v>
      </c>
      <c r="L1624">
        <v>0</v>
      </c>
      <c r="M1624">
        <v>0</v>
      </c>
      <c r="N1624">
        <v>0</v>
      </c>
    </row>
    <row r="1625" spans="1:14" x14ac:dyDescent="0.25">
      <c r="A1625" t="s">
        <v>5859</v>
      </c>
      <c r="B1625" t="s">
        <v>72</v>
      </c>
      <c r="C1625" t="s">
        <v>180</v>
      </c>
      <c r="D1625" t="s">
        <v>398</v>
      </c>
      <c r="E1625">
        <v>103</v>
      </c>
      <c r="F1625">
        <v>8</v>
      </c>
      <c r="G1625">
        <v>94</v>
      </c>
      <c r="H1625">
        <v>1</v>
      </c>
      <c r="I1625">
        <v>0</v>
      </c>
      <c r="J1625">
        <v>4</v>
      </c>
      <c r="K1625">
        <v>0</v>
      </c>
      <c r="L1625">
        <v>0</v>
      </c>
      <c r="M1625">
        <v>0</v>
      </c>
      <c r="N1625">
        <v>0</v>
      </c>
    </row>
    <row r="1626" spans="1:14" x14ac:dyDescent="0.25">
      <c r="A1626" t="s">
        <v>5860</v>
      </c>
      <c r="B1626" t="s">
        <v>72</v>
      </c>
      <c r="C1626" t="s">
        <v>181</v>
      </c>
      <c r="D1626" t="s">
        <v>398</v>
      </c>
      <c r="E1626">
        <v>161</v>
      </c>
      <c r="F1626">
        <v>17</v>
      </c>
      <c r="G1626">
        <v>142</v>
      </c>
      <c r="H1626">
        <v>2</v>
      </c>
      <c r="I1626">
        <v>0</v>
      </c>
      <c r="J1626">
        <v>20</v>
      </c>
      <c r="K1626">
        <v>0</v>
      </c>
      <c r="L1626">
        <v>0</v>
      </c>
      <c r="M1626">
        <v>0</v>
      </c>
      <c r="N1626">
        <v>0</v>
      </c>
    </row>
    <row r="1627" spans="1:14" x14ac:dyDescent="0.25">
      <c r="A1627" t="s">
        <v>5861</v>
      </c>
      <c r="B1627" t="s">
        <v>72</v>
      </c>
      <c r="C1627" t="s">
        <v>182</v>
      </c>
      <c r="D1627" t="s">
        <v>398</v>
      </c>
      <c r="E1627">
        <v>81</v>
      </c>
      <c r="F1627">
        <v>8</v>
      </c>
      <c r="G1627">
        <v>72</v>
      </c>
      <c r="H1627">
        <v>0</v>
      </c>
      <c r="I1627">
        <v>1</v>
      </c>
      <c r="J1627">
        <v>13</v>
      </c>
      <c r="K1627">
        <v>0</v>
      </c>
      <c r="L1627">
        <v>0</v>
      </c>
      <c r="M1627">
        <v>0</v>
      </c>
      <c r="N1627">
        <v>0</v>
      </c>
    </row>
    <row r="1628" spans="1:14" x14ac:dyDescent="0.25">
      <c r="A1628" t="s">
        <v>5862</v>
      </c>
      <c r="B1628" t="s">
        <v>72</v>
      </c>
      <c r="C1628" t="s">
        <v>183</v>
      </c>
      <c r="D1628" t="s">
        <v>398</v>
      </c>
      <c r="E1628">
        <v>169</v>
      </c>
      <c r="F1628">
        <v>21</v>
      </c>
      <c r="G1628">
        <v>143</v>
      </c>
      <c r="H1628">
        <v>4</v>
      </c>
      <c r="I1628">
        <v>1</v>
      </c>
      <c r="J1628">
        <v>18</v>
      </c>
      <c r="K1628">
        <v>0</v>
      </c>
      <c r="L1628">
        <v>0</v>
      </c>
      <c r="M1628">
        <v>0</v>
      </c>
      <c r="N1628">
        <v>0</v>
      </c>
    </row>
    <row r="1629" spans="1:14" x14ac:dyDescent="0.25">
      <c r="A1629" t="s">
        <v>5863</v>
      </c>
      <c r="B1629" t="s">
        <v>72</v>
      </c>
      <c r="C1629" t="s">
        <v>184</v>
      </c>
      <c r="D1629" t="s">
        <v>398</v>
      </c>
      <c r="E1629">
        <v>153</v>
      </c>
      <c r="F1629">
        <v>13</v>
      </c>
      <c r="G1629">
        <v>136</v>
      </c>
      <c r="H1629">
        <v>2</v>
      </c>
      <c r="I1629">
        <v>2</v>
      </c>
      <c r="J1629">
        <v>13</v>
      </c>
      <c r="K1629">
        <v>0</v>
      </c>
      <c r="L1629">
        <v>0</v>
      </c>
      <c r="M1629">
        <v>0</v>
      </c>
      <c r="N1629">
        <v>0</v>
      </c>
    </row>
    <row r="1630" spans="1:14" x14ac:dyDescent="0.25">
      <c r="A1630" t="s">
        <v>5864</v>
      </c>
      <c r="B1630" t="s">
        <v>72</v>
      </c>
      <c r="C1630" t="s">
        <v>185</v>
      </c>
      <c r="D1630" t="s">
        <v>398</v>
      </c>
      <c r="E1630">
        <v>153</v>
      </c>
      <c r="F1630">
        <v>33</v>
      </c>
      <c r="G1630">
        <v>119</v>
      </c>
      <c r="H1630">
        <v>0</v>
      </c>
      <c r="I1630">
        <v>1</v>
      </c>
      <c r="J1630">
        <v>11</v>
      </c>
      <c r="K1630">
        <v>0</v>
      </c>
      <c r="L1630">
        <v>0</v>
      </c>
      <c r="M1630">
        <v>0</v>
      </c>
      <c r="N1630">
        <v>0</v>
      </c>
    </row>
    <row r="1631" spans="1:14" x14ac:dyDescent="0.25">
      <c r="A1631" t="s">
        <v>5865</v>
      </c>
      <c r="B1631" t="s">
        <v>72</v>
      </c>
      <c r="C1631" t="s">
        <v>186</v>
      </c>
      <c r="D1631" t="s">
        <v>398</v>
      </c>
      <c r="E1631">
        <v>21</v>
      </c>
      <c r="F1631">
        <v>0</v>
      </c>
      <c r="G1631">
        <v>21</v>
      </c>
      <c r="H1631">
        <v>0</v>
      </c>
      <c r="I1631">
        <v>0</v>
      </c>
      <c r="J1631">
        <v>0</v>
      </c>
      <c r="K1631">
        <v>0</v>
      </c>
      <c r="L1631">
        <v>0</v>
      </c>
      <c r="M1631">
        <v>0</v>
      </c>
      <c r="N1631">
        <v>0</v>
      </c>
    </row>
    <row r="1632" spans="1:14" x14ac:dyDescent="0.25">
      <c r="A1632" t="s">
        <v>5866</v>
      </c>
      <c r="B1632" t="s">
        <v>72</v>
      </c>
      <c r="C1632" t="s">
        <v>187</v>
      </c>
      <c r="D1632" t="s">
        <v>398</v>
      </c>
      <c r="E1632">
        <v>146</v>
      </c>
      <c r="F1632">
        <v>16</v>
      </c>
      <c r="G1632">
        <v>127</v>
      </c>
      <c r="H1632">
        <v>2</v>
      </c>
      <c r="I1632">
        <v>1</v>
      </c>
      <c r="J1632">
        <v>17</v>
      </c>
      <c r="K1632">
        <v>0</v>
      </c>
      <c r="L1632">
        <v>0</v>
      </c>
      <c r="M1632">
        <v>0</v>
      </c>
      <c r="N1632">
        <v>0</v>
      </c>
    </row>
    <row r="1633" spans="1:14" x14ac:dyDescent="0.25">
      <c r="A1633" t="s">
        <v>5867</v>
      </c>
      <c r="B1633" t="s">
        <v>72</v>
      </c>
      <c r="C1633" t="s">
        <v>188</v>
      </c>
      <c r="D1633" t="s">
        <v>398</v>
      </c>
      <c r="E1633">
        <v>143</v>
      </c>
      <c r="F1633">
        <v>8</v>
      </c>
      <c r="G1633">
        <v>130</v>
      </c>
      <c r="H1633">
        <v>2</v>
      </c>
      <c r="I1633">
        <v>3</v>
      </c>
      <c r="J1633">
        <v>9</v>
      </c>
      <c r="K1633">
        <v>0</v>
      </c>
      <c r="L1633">
        <v>0</v>
      </c>
      <c r="M1633">
        <v>0</v>
      </c>
      <c r="N1633">
        <v>0</v>
      </c>
    </row>
    <row r="1634" spans="1:14" x14ac:dyDescent="0.25">
      <c r="A1634" t="s">
        <v>5868</v>
      </c>
      <c r="B1634" t="s">
        <v>72</v>
      </c>
      <c r="C1634" t="s">
        <v>189</v>
      </c>
      <c r="D1634" t="s">
        <v>398</v>
      </c>
      <c r="E1634">
        <v>101</v>
      </c>
      <c r="F1634">
        <v>11</v>
      </c>
      <c r="G1634">
        <v>88</v>
      </c>
      <c r="H1634">
        <v>1</v>
      </c>
      <c r="I1634">
        <v>1</v>
      </c>
      <c r="J1634">
        <v>5</v>
      </c>
      <c r="K1634">
        <v>0</v>
      </c>
      <c r="L1634">
        <v>0</v>
      </c>
      <c r="M1634">
        <v>0</v>
      </c>
      <c r="N1634">
        <v>0</v>
      </c>
    </row>
    <row r="1635" spans="1:14" x14ac:dyDescent="0.25">
      <c r="A1635" t="s">
        <v>5869</v>
      </c>
      <c r="B1635" t="s">
        <v>72</v>
      </c>
      <c r="C1635" t="s">
        <v>190</v>
      </c>
      <c r="D1635" t="s">
        <v>398</v>
      </c>
      <c r="E1635">
        <v>244</v>
      </c>
      <c r="F1635">
        <v>37</v>
      </c>
      <c r="G1635">
        <v>200</v>
      </c>
      <c r="H1635">
        <v>6</v>
      </c>
      <c r="I1635">
        <v>1</v>
      </c>
      <c r="J1635">
        <v>21</v>
      </c>
      <c r="K1635">
        <v>0</v>
      </c>
      <c r="L1635">
        <v>0</v>
      </c>
      <c r="M1635">
        <v>0</v>
      </c>
      <c r="N1635">
        <v>0</v>
      </c>
    </row>
    <row r="1636" spans="1:14" x14ac:dyDescent="0.25">
      <c r="A1636" t="s">
        <v>5870</v>
      </c>
      <c r="B1636" t="s">
        <v>72</v>
      </c>
      <c r="C1636" t="s">
        <v>191</v>
      </c>
      <c r="D1636" t="s">
        <v>398</v>
      </c>
      <c r="E1636">
        <v>160</v>
      </c>
      <c r="F1636">
        <v>38</v>
      </c>
      <c r="G1636">
        <v>120</v>
      </c>
      <c r="H1636">
        <v>1</v>
      </c>
      <c r="I1636">
        <v>1</v>
      </c>
      <c r="J1636">
        <v>10</v>
      </c>
      <c r="K1636">
        <v>0</v>
      </c>
      <c r="L1636">
        <v>0</v>
      </c>
      <c r="M1636">
        <v>0</v>
      </c>
      <c r="N1636">
        <v>0</v>
      </c>
    </row>
    <row r="1637" spans="1:14" x14ac:dyDescent="0.25">
      <c r="A1637" t="s">
        <v>5871</v>
      </c>
      <c r="B1637" t="s">
        <v>72</v>
      </c>
      <c r="C1637" t="s">
        <v>192</v>
      </c>
      <c r="D1637" t="s">
        <v>398</v>
      </c>
      <c r="E1637">
        <v>73</v>
      </c>
      <c r="F1637">
        <v>7</v>
      </c>
      <c r="G1637">
        <v>63</v>
      </c>
      <c r="H1637">
        <v>2</v>
      </c>
      <c r="I1637">
        <v>1</v>
      </c>
      <c r="J1637">
        <v>10</v>
      </c>
      <c r="K1637">
        <v>0</v>
      </c>
      <c r="L1637">
        <v>0</v>
      </c>
      <c r="M1637">
        <v>0</v>
      </c>
      <c r="N1637">
        <v>0</v>
      </c>
    </row>
    <row r="1638" spans="1:14" x14ac:dyDescent="0.25">
      <c r="A1638" t="s">
        <v>5872</v>
      </c>
      <c r="B1638" t="s">
        <v>72</v>
      </c>
      <c r="C1638" t="s">
        <v>193</v>
      </c>
      <c r="D1638" t="s">
        <v>398</v>
      </c>
      <c r="E1638">
        <v>139</v>
      </c>
      <c r="F1638">
        <v>30</v>
      </c>
      <c r="G1638">
        <v>107</v>
      </c>
      <c r="H1638">
        <v>1</v>
      </c>
      <c r="I1638">
        <v>1</v>
      </c>
      <c r="J1638">
        <v>7</v>
      </c>
      <c r="K1638">
        <v>0</v>
      </c>
      <c r="L1638">
        <v>0</v>
      </c>
      <c r="M1638">
        <v>0</v>
      </c>
      <c r="N1638">
        <v>0</v>
      </c>
    </row>
    <row r="1639" spans="1:14" x14ac:dyDescent="0.25">
      <c r="A1639" t="s">
        <v>5873</v>
      </c>
      <c r="B1639" t="s">
        <v>72</v>
      </c>
      <c r="C1639" t="s">
        <v>194</v>
      </c>
      <c r="D1639" t="s">
        <v>398</v>
      </c>
      <c r="E1639">
        <v>297</v>
      </c>
      <c r="F1639">
        <v>54</v>
      </c>
      <c r="G1639">
        <v>236</v>
      </c>
      <c r="H1639">
        <v>6</v>
      </c>
      <c r="I1639">
        <v>1</v>
      </c>
      <c r="J1639">
        <v>10</v>
      </c>
      <c r="K1639">
        <v>0</v>
      </c>
      <c r="L1639">
        <v>0</v>
      </c>
      <c r="M1639">
        <v>0</v>
      </c>
      <c r="N1639">
        <v>0</v>
      </c>
    </row>
    <row r="1640" spans="1:14" x14ac:dyDescent="0.25">
      <c r="A1640" t="s">
        <v>5874</v>
      </c>
      <c r="B1640" t="s">
        <v>72</v>
      </c>
      <c r="C1640" t="s">
        <v>195</v>
      </c>
      <c r="D1640" t="s">
        <v>398</v>
      </c>
      <c r="E1640">
        <v>204</v>
      </c>
      <c r="F1640">
        <v>31</v>
      </c>
      <c r="G1640">
        <v>170</v>
      </c>
      <c r="H1640">
        <v>2</v>
      </c>
      <c r="I1640">
        <v>1</v>
      </c>
      <c r="J1640">
        <v>6</v>
      </c>
      <c r="K1640">
        <v>0</v>
      </c>
      <c r="L1640">
        <v>0</v>
      </c>
      <c r="M1640">
        <v>0</v>
      </c>
      <c r="N1640">
        <v>0</v>
      </c>
    </row>
    <row r="1641" spans="1:14" x14ac:dyDescent="0.25">
      <c r="A1641" t="s">
        <v>5875</v>
      </c>
      <c r="B1641" t="s">
        <v>72</v>
      </c>
      <c r="C1641" t="s">
        <v>196</v>
      </c>
      <c r="D1641" t="s">
        <v>398</v>
      </c>
      <c r="E1641">
        <v>73</v>
      </c>
      <c r="F1641">
        <v>16</v>
      </c>
      <c r="G1641">
        <v>55</v>
      </c>
      <c r="H1641">
        <v>2</v>
      </c>
      <c r="I1641">
        <v>0</v>
      </c>
      <c r="J1641">
        <v>4</v>
      </c>
      <c r="K1641">
        <v>0</v>
      </c>
      <c r="L1641">
        <v>0</v>
      </c>
      <c r="M1641">
        <v>0</v>
      </c>
      <c r="N1641">
        <v>0</v>
      </c>
    </row>
    <row r="1642" spans="1:14" x14ac:dyDescent="0.25">
      <c r="A1642" t="s">
        <v>5876</v>
      </c>
      <c r="B1642" t="s">
        <v>72</v>
      </c>
      <c r="C1642" t="s">
        <v>197</v>
      </c>
      <c r="D1642" t="s">
        <v>398</v>
      </c>
      <c r="E1642">
        <v>131</v>
      </c>
      <c r="F1642">
        <v>24</v>
      </c>
      <c r="G1642">
        <v>106</v>
      </c>
      <c r="H1642">
        <v>0</v>
      </c>
      <c r="I1642">
        <v>1</v>
      </c>
      <c r="J1642">
        <v>10</v>
      </c>
      <c r="K1642">
        <v>0</v>
      </c>
      <c r="L1642">
        <v>0</v>
      </c>
      <c r="M1642">
        <v>0</v>
      </c>
      <c r="N1642">
        <v>0</v>
      </c>
    </row>
    <row r="1643" spans="1:14" x14ac:dyDescent="0.25">
      <c r="A1643" t="s">
        <v>5877</v>
      </c>
      <c r="B1643" t="s">
        <v>72</v>
      </c>
      <c r="C1643" t="s">
        <v>198</v>
      </c>
      <c r="D1643" t="s">
        <v>398</v>
      </c>
      <c r="E1643">
        <v>113</v>
      </c>
      <c r="F1643">
        <v>28</v>
      </c>
      <c r="G1643">
        <v>83</v>
      </c>
      <c r="H1643">
        <v>1</v>
      </c>
      <c r="I1643">
        <v>1</v>
      </c>
      <c r="J1643">
        <v>12</v>
      </c>
      <c r="K1643">
        <v>0</v>
      </c>
      <c r="L1643">
        <v>0</v>
      </c>
      <c r="M1643">
        <v>0</v>
      </c>
      <c r="N1643">
        <v>0</v>
      </c>
    </row>
    <row r="1644" spans="1:14" x14ac:dyDescent="0.25">
      <c r="A1644" t="s">
        <v>5878</v>
      </c>
      <c r="B1644" t="s">
        <v>72</v>
      </c>
      <c r="C1644" t="s">
        <v>199</v>
      </c>
      <c r="D1644" t="s">
        <v>398</v>
      </c>
      <c r="E1644">
        <v>193</v>
      </c>
      <c r="F1644">
        <v>16</v>
      </c>
      <c r="G1644">
        <v>170</v>
      </c>
      <c r="H1644">
        <v>5</v>
      </c>
      <c r="I1644">
        <v>2</v>
      </c>
      <c r="J1644">
        <v>37</v>
      </c>
      <c r="K1644">
        <v>0</v>
      </c>
      <c r="L1644">
        <v>0</v>
      </c>
      <c r="M1644">
        <v>0</v>
      </c>
      <c r="N1644">
        <v>0</v>
      </c>
    </row>
    <row r="1645" spans="1:14" x14ac:dyDescent="0.25">
      <c r="A1645" t="s">
        <v>5879</v>
      </c>
      <c r="B1645" t="s">
        <v>72</v>
      </c>
      <c r="C1645" t="s">
        <v>200</v>
      </c>
      <c r="D1645" t="s">
        <v>398</v>
      </c>
      <c r="E1645">
        <v>62</v>
      </c>
      <c r="F1645">
        <v>10</v>
      </c>
      <c r="G1645">
        <v>50</v>
      </c>
      <c r="H1645">
        <v>2</v>
      </c>
      <c r="I1645">
        <v>0</v>
      </c>
      <c r="J1645">
        <v>5</v>
      </c>
      <c r="K1645">
        <v>0</v>
      </c>
      <c r="L1645">
        <v>0</v>
      </c>
      <c r="M1645">
        <v>0</v>
      </c>
      <c r="N1645">
        <v>0</v>
      </c>
    </row>
    <row r="1646" spans="1:14" x14ac:dyDescent="0.25">
      <c r="A1646" t="s">
        <v>5880</v>
      </c>
      <c r="B1646" t="s">
        <v>72</v>
      </c>
      <c r="C1646" t="s">
        <v>201</v>
      </c>
      <c r="D1646" t="s">
        <v>398</v>
      </c>
      <c r="E1646">
        <v>477</v>
      </c>
      <c r="F1646">
        <v>68</v>
      </c>
      <c r="G1646">
        <v>400</v>
      </c>
      <c r="H1646">
        <v>8</v>
      </c>
      <c r="I1646">
        <v>1</v>
      </c>
      <c r="J1646">
        <v>17</v>
      </c>
      <c r="K1646">
        <v>0</v>
      </c>
      <c r="L1646">
        <v>0</v>
      </c>
      <c r="M1646">
        <v>0</v>
      </c>
      <c r="N1646">
        <v>0</v>
      </c>
    </row>
    <row r="1647" spans="1:14" x14ac:dyDescent="0.25">
      <c r="A1647" t="s">
        <v>5881</v>
      </c>
      <c r="B1647" t="s">
        <v>72</v>
      </c>
      <c r="C1647" t="s">
        <v>202</v>
      </c>
      <c r="D1647" t="s">
        <v>398</v>
      </c>
      <c r="E1647">
        <v>221</v>
      </c>
      <c r="F1647">
        <v>31</v>
      </c>
      <c r="G1647">
        <v>187</v>
      </c>
      <c r="H1647">
        <v>2</v>
      </c>
      <c r="I1647">
        <v>1</v>
      </c>
      <c r="J1647">
        <v>20</v>
      </c>
      <c r="K1647">
        <v>0</v>
      </c>
      <c r="L1647">
        <v>0</v>
      </c>
      <c r="M1647">
        <v>0</v>
      </c>
      <c r="N1647">
        <v>0</v>
      </c>
    </row>
    <row r="1648" spans="1:14" x14ac:dyDescent="0.25">
      <c r="A1648" t="s">
        <v>5882</v>
      </c>
      <c r="B1648" t="s">
        <v>72</v>
      </c>
      <c r="C1648" t="s">
        <v>203</v>
      </c>
      <c r="D1648" t="s">
        <v>398</v>
      </c>
      <c r="E1648">
        <v>111</v>
      </c>
      <c r="F1648">
        <v>21</v>
      </c>
      <c r="G1648">
        <v>89</v>
      </c>
      <c r="H1648">
        <v>1</v>
      </c>
      <c r="I1648">
        <v>0</v>
      </c>
      <c r="J1648">
        <v>12</v>
      </c>
      <c r="K1648">
        <v>0</v>
      </c>
      <c r="L1648">
        <v>0</v>
      </c>
      <c r="M1648">
        <v>0</v>
      </c>
      <c r="N1648">
        <v>0</v>
      </c>
    </row>
    <row r="1649" spans="1:14" x14ac:dyDescent="0.25">
      <c r="A1649" t="s">
        <v>5883</v>
      </c>
      <c r="B1649" t="s">
        <v>72</v>
      </c>
      <c r="C1649" t="s">
        <v>204</v>
      </c>
      <c r="D1649" t="s">
        <v>398</v>
      </c>
      <c r="E1649">
        <v>91</v>
      </c>
      <c r="F1649">
        <v>15</v>
      </c>
      <c r="G1649">
        <v>74</v>
      </c>
      <c r="H1649">
        <v>1</v>
      </c>
      <c r="I1649">
        <v>1</v>
      </c>
      <c r="J1649">
        <v>5</v>
      </c>
      <c r="K1649">
        <v>0</v>
      </c>
      <c r="L1649">
        <v>0</v>
      </c>
      <c r="M1649">
        <v>0</v>
      </c>
      <c r="N1649">
        <v>0</v>
      </c>
    </row>
    <row r="1650" spans="1:14" x14ac:dyDescent="0.25">
      <c r="A1650" t="s">
        <v>5884</v>
      </c>
      <c r="B1650" t="s">
        <v>72</v>
      </c>
      <c r="C1650" t="s">
        <v>205</v>
      </c>
      <c r="D1650" t="s">
        <v>398</v>
      </c>
      <c r="E1650">
        <v>385</v>
      </c>
      <c r="F1650">
        <v>64</v>
      </c>
      <c r="G1650">
        <v>311</v>
      </c>
      <c r="H1650">
        <v>7</v>
      </c>
      <c r="I1650">
        <v>3</v>
      </c>
      <c r="J1650">
        <v>29</v>
      </c>
      <c r="K1650">
        <v>0</v>
      </c>
      <c r="L1650">
        <v>0</v>
      </c>
      <c r="M1650">
        <v>0</v>
      </c>
      <c r="N1650">
        <v>0</v>
      </c>
    </row>
    <row r="1651" spans="1:14" x14ac:dyDescent="0.25">
      <c r="A1651" t="s">
        <v>5885</v>
      </c>
      <c r="B1651" t="s">
        <v>72</v>
      </c>
      <c r="C1651" t="s">
        <v>206</v>
      </c>
      <c r="D1651" t="s">
        <v>398</v>
      </c>
      <c r="E1651">
        <v>90</v>
      </c>
      <c r="F1651">
        <v>19</v>
      </c>
      <c r="G1651">
        <v>70</v>
      </c>
      <c r="H1651">
        <v>0</v>
      </c>
      <c r="I1651">
        <v>1</v>
      </c>
      <c r="J1651">
        <v>8</v>
      </c>
      <c r="K1651">
        <v>0</v>
      </c>
      <c r="L1651">
        <v>0</v>
      </c>
      <c r="M1651">
        <v>0</v>
      </c>
      <c r="N1651">
        <v>0</v>
      </c>
    </row>
    <row r="1652" spans="1:14" x14ac:dyDescent="0.25">
      <c r="A1652" t="s">
        <v>5886</v>
      </c>
      <c r="B1652" t="s">
        <v>72</v>
      </c>
      <c r="C1652" t="s">
        <v>207</v>
      </c>
      <c r="D1652" t="s">
        <v>398</v>
      </c>
      <c r="E1652">
        <v>1095</v>
      </c>
      <c r="F1652">
        <v>171</v>
      </c>
      <c r="G1652">
        <v>913</v>
      </c>
      <c r="H1652">
        <v>9</v>
      </c>
      <c r="I1652">
        <v>2</v>
      </c>
      <c r="J1652">
        <v>84</v>
      </c>
      <c r="K1652">
        <v>0</v>
      </c>
      <c r="L1652">
        <v>0</v>
      </c>
      <c r="M1652">
        <v>0</v>
      </c>
      <c r="N1652">
        <v>0</v>
      </c>
    </row>
    <row r="1653" spans="1:14" x14ac:dyDescent="0.25">
      <c r="A1653" t="s">
        <v>5887</v>
      </c>
      <c r="B1653" t="s">
        <v>72</v>
      </c>
      <c r="C1653" t="s">
        <v>208</v>
      </c>
      <c r="D1653" t="s">
        <v>398</v>
      </c>
      <c r="E1653">
        <v>156</v>
      </c>
      <c r="F1653">
        <v>12</v>
      </c>
      <c r="G1653">
        <v>141</v>
      </c>
      <c r="H1653">
        <v>2</v>
      </c>
      <c r="I1653">
        <v>1</v>
      </c>
      <c r="J1653">
        <v>26</v>
      </c>
      <c r="K1653">
        <v>0</v>
      </c>
      <c r="L1653">
        <v>0</v>
      </c>
      <c r="M1653">
        <v>0</v>
      </c>
      <c r="N1653">
        <v>0</v>
      </c>
    </row>
    <row r="1654" spans="1:14" x14ac:dyDescent="0.25">
      <c r="A1654" t="s">
        <v>5888</v>
      </c>
      <c r="B1654" t="s">
        <v>72</v>
      </c>
      <c r="C1654" t="s">
        <v>209</v>
      </c>
      <c r="D1654" t="s">
        <v>398</v>
      </c>
      <c r="E1654">
        <v>162</v>
      </c>
      <c r="F1654">
        <v>23</v>
      </c>
      <c r="G1654">
        <v>136</v>
      </c>
      <c r="H1654">
        <v>3</v>
      </c>
      <c r="I1654">
        <v>0</v>
      </c>
      <c r="J1654">
        <v>6</v>
      </c>
      <c r="K1654">
        <v>0</v>
      </c>
      <c r="L1654">
        <v>0</v>
      </c>
      <c r="M1654">
        <v>0</v>
      </c>
      <c r="N1654">
        <v>0</v>
      </c>
    </row>
    <row r="1655" spans="1:14" x14ac:dyDescent="0.25">
      <c r="A1655" t="s">
        <v>5889</v>
      </c>
      <c r="B1655" t="s">
        <v>72</v>
      </c>
      <c r="C1655" t="s">
        <v>210</v>
      </c>
      <c r="D1655" t="s">
        <v>398</v>
      </c>
      <c r="E1655">
        <v>157</v>
      </c>
      <c r="F1655">
        <v>6</v>
      </c>
      <c r="G1655">
        <v>147</v>
      </c>
      <c r="H1655">
        <v>2</v>
      </c>
      <c r="I1655">
        <v>2</v>
      </c>
      <c r="J1655">
        <v>24</v>
      </c>
      <c r="K1655">
        <v>0</v>
      </c>
      <c r="L1655">
        <v>0</v>
      </c>
      <c r="M1655">
        <v>0</v>
      </c>
      <c r="N1655">
        <v>0</v>
      </c>
    </row>
    <row r="1656" spans="1:14" x14ac:dyDescent="0.25">
      <c r="A1656" t="s">
        <v>5890</v>
      </c>
      <c r="B1656" t="s">
        <v>72</v>
      </c>
      <c r="C1656" t="s">
        <v>211</v>
      </c>
      <c r="D1656" t="s">
        <v>398</v>
      </c>
      <c r="E1656">
        <v>101</v>
      </c>
      <c r="F1656">
        <v>14</v>
      </c>
      <c r="G1656">
        <v>85</v>
      </c>
      <c r="H1656">
        <v>2</v>
      </c>
      <c r="I1656">
        <v>0</v>
      </c>
      <c r="J1656">
        <v>4</v>
      </c>
      <c r="K1656">
        <v>0</v>
      </c>
      <c r="L1656">
        <v>0</v>
      </c>
      <c r="M1656">
        <v>0</v>
      </c>
      <c r="N1656">
        <v>0</v>
      </c>
    </row>
    <row r="1657" spans="1:14" x14ac:dyDescent="0.25">
      <c r="A1657" t="s">
        <v>5891</v>
      </c>
      <c r="B1657" t="s">
        <v>72</v>
      </c>
      <c r="C1657" t="s">
        <v>212</v>
      </c>
      <c r="D1657" t="s">
        <v>398</v>
      </c>
      <c r="E1657">
        <v>109</v>
      </c>
      <c r="F1657">
        <v>22</v>
      </c>
      <c r="G1657">
        <v>82</v>
      </c>
      <c r="H1657">
        <v>2</v>
      </c>
      <c r="I1657">
        <v>3</v>
      </c>
      <c r="J1657">
        <v>16</v>
      </c>
      <c r="K1657">
        <v>0</v>
      </c>
      <c r="L1657">
        <v>0</v>
      </c>
      <c r="M1657">
        <v>0</v>
      </c>
      <c r="N1657">
        <v>0</v>
      </c>
    </row>
    <row r="1658" spans="1:14" x14ac:dyDescent="0.25">
      <c r="A1658" t="s">
        <v>5892</v>
      </c>
      <c r="B1658" t="s">
        <v>72</v>
      </c>
      <c r="C1658" t="s">
        <v>213</v>
      </c>
      <c r="D1658" t="s">
        <v>398</v>
      </c>
      <c r="E1658">
        <v>69</v>
      </c>
      <c r="F1658">
        <v>10</v>
      </c>
      <c r="G1658">
        <v>58</v>
      </c>
      <c r="H1658">
        <v>1</v>
      </c>
      <c r="I1658">
        <v>0</v>
      </c>
      <c r="J1658">
        <v>6</v>
      </c>
      <c r="K1658">
        <v>0</v>
      </c>
      <c r="L1658">
        <v>0</v>
      </c>
      <c r="M1658">
        <v>0</v>
      </c>
      <c r="N1658">
        <v>0</v>
      </c>
    </row>
    <row r="1659" spans="1:14" x14ac:dyDescent="0.25">
      <c r="A1659" t="s">
        <v>5893</v>
      </c>
      <c r="B1659" t="s">
        <v>72</v>
      </c>
      <c r="C1659" t="s">
        <v>214</v>
      </c>
      <c r="D1659" t="s">
        <v>398</v>
      </c>
      <c r="E1659">
        <v>114</v>
      </c>
      <c r="F1659">
        <v>10</v>
      </c>
      <c r="G1659">
        <v>103</v>
      </c>
      <c r="H1659">
        <v>1</v>
      </c>
      <c r="I1659">
        <v>0</v>
      </c>
      <c r="J1659">
        <v>17</v>
      </c>
      <c r="K1659">
        <v>0</v>
      </c>
      <c r="L1659">
        <v>0</v>
      </c>
      <c r="M1659">
        <v>0</v>
      </c>
      <c r="N1659">
        <v>0</v>
      </c>
    </row>
    <row r="1660" spans="1:14" x14ac:dyDescent="0.25">
      <c r="A1660" t="s">
        <v>5894</v>
      </c>
      <c r="B1660" t="s">
        <v>72</v>
      </c>
      <c r="C1660" t="s">
        <v>215</v>
      </c>
      <c r="D1660" t="s">
        <v>398</v>
      </c>
      <c r="E1660">
        <v>166</v>
      </c>
      <c r="F1660">
        <v>30</v>
      </c>
      <c r="G1660">
        <v>133</v>
      </c>
      <c r="H1660">
        <v>3</v>
      </c>
      <c r="I1660">
        <v>0</v>
      </c>
      <c r="J1660">
        <v>18</v>
      </c>
      <c r="K1660">
        <v>0</v>
      </c>
      <c r="L1660">
        <v>0</v>
      </c>
      <c r="M1660">
        <v>0</v>
      </c>
      <c r="N1660">
        <v>0</v>
      </c>
    </row>
    <row r="1661" spans="1:14" x14ac:dyDescent="0.25">
      <c r="A1661" t="s">
        <v>5895</v>
      </c>
      <c r="B1661" t="s">
        <v>72</v>
      </c>
      <c r="C1661" t="s">
        <v>216</v>
      </c>
      <c r="D1661" t="s">
        <v>398</v>
      </c>
      <c r="E1661">
        <v>203</v>
      </c>
      <c r="F1661">
        <v>31</v>
      </c>
      <c r="G1661">
        <v>166</v>
      </c>
      <c r="H1661">
        <v>6</v>
      </c>
      <c r="I1661">
        <v>0</v>
      </c>
      <c r="J1661">
        <v>9</v>
      </c>
      <c r="K1661">
        <v>0</v>
      </c>
      <c r="L1661">
        <v>0</v>
      </c>
      <c r="M1661">
        <v>0</v>
      </c>
      <c r="N1661">
        <v>0</v>
      </c>
    </row>
    <row r="1662" spans="1:14" x14ac:dyDescent="0.25">
      <c r="A1662" t="s">
        <v>5896</v>
      </c>
      <c r="B1662" t="s">
        <v>72</v>
      </c>
      <c r="C1662" t="s">
        <v>217</v>
      </c>
      <c r="D1662" t="s">
        <v>398</v>
      </c>
      <c r="E1662">
        <v>87</v>
      </c>
      <c r="F1662">
        <v>10</v>
      </c>
      <c r="G1662">
        <v>72</v>
      </c>
      <c r="H1662">
        <v>2</v>
      </c>
      <c r="I1662">
        <v>3</v>
      </c>
      <c r="J1662">
        <v>5</v>
      </c>
      <c r="K1662">
        <v>0</v>
      </c>
      <c r="L1662">
        <v>0</v>
      </c>
      <c r="M1662">
        <v>0</v>
      </c>
      <c r="N1662">
        <v>0</v>
      </c>
    </row>
    <row r="1663" spans="1:14" x14ac:dyDescent="0.25">
      <c r="A1663" t="s">
        <v>5897</v>
      </c>
      <c r="B1663" t="s">
        <v>72</v>
      </c>
      <c r="C1663" t="s">
        <v>218</v>
      </c>
      <c r="D1663" t="s">
        <v>398</v>
      </c>
      <c r="E1663">
        <v>176</v>
      </c>
      <c r="F1663">
        <v>22</v>
      </c>
      <c r="G1663">
        <v>152</v>
      </c>
      <c r="H1663">
        <v>2</v>
      </c>
      <c r="I1663">
        <v>0</v>
      </c>
      <c r="J1663">
        <v>19</v>
      </c>
      <c r="K1663">
        <v>0</v>
      </c>
      <c r="L1663">
        <v>0</v>
      </c>
      <c r="M1663">
        <v>0</v>
      </c>
      <c r="N1663">
        <v>0</v>
      </c>
    </row>
    <row r="1664" spans="1:14" x14ac:dyDescent="0.25">
      <c r="A1664" t="s">
        <v>5898</v>
      </c>
      <c r="B1664" t="s">
        <v>72</v>
      </c>
      <c r="C1664" t="s">
        <v>219</v>
      </c>
      <c r="D1664" t="s">
        <v>398</v>
      </c>
      <c r="E1664">
        <v>210</v>
      </c>
      <c r="F1664">
        <v>32</v>
      </c>
      <c r="G1664">
        <v>174</v>
      </c>
      <c r="H1664">
        <v>3</v>
      </c>
      <c r="I1664">
        <v>1</v>
      </c>
      <c r="J1664">
        <v>20</v>
      </c>
      <c r="K1664">
        <v>0</v>
      </c>
      <c r="L1664">
        <v>0</v>
      </c>
      <c r="M1664">
        <v>0</v>
      </c>
      <c r="N1664">
        <v>0</v>
      </c>
    </row>
    <row r="1665" spans="1:14" x14ac:dyDescent="0.25">
      <c r="A1665" t="s">
        <v>5899</v>
      </c>
      <c r="B1665" t="s">
        <v>72</v>
      </c>
      <c r="C1665" t="s">
        <v>220</v>
      </c>
      <c r="D1665" t="s">
        <v>398</v>
      </c>
      <c r="E1665">
        <v>136</v>
      </c>
      <c r="F1665">
        <v>25</v>
      </c>
      <c r="G1665">
        <v>109</v>
      </c>
      <c r="H1665">
        <v>2</v>
      </c>
      <c r="I1665">
        <v>0</v>
      </c>
      <c r="J1665">
        <v>11</v>
      </c>
      <c r="K1665">
        <v>0</v>
      </c>
      <c r="L1665">
        <v>0</v>
      </c>
      <c r="M1665">
        <v>0</v>
      </c>
      <c r="N1665">
        <v>0</v>
      </c>
    </row>
    <row r="1666" spans="1:14" x14ac:dyDescent="0.25">
      <c r="A1666" t="s">
        <v>5900</v>
      </c>
      <c r="B1666" t="s">
        <v>72</v>
      </c>
      <c r="C1666" t="s">
        <v>221</v>
      </c>
      <c r="D1666" t="s">
        <v>398</v>
      </c>
      <c r="E1666">
        <v>370</v>
      </c>
      <c r="F1666">
        <v>72</v>
      </c>
      <c r="G1666">
        <v>289</v>
      </c>
      <c r="H1666">
        <v>5</v>
      </c>
      <c r="I1666">
        <v>4</v>
      </c>
      <c r="J1666">
        <v>20</v>
      </c>
      <c r="K1666">
        <v>0</v>
      </c>
      <c r="L1666">
        <v>0</v>
      </c>
      <c r="M1666">
        <v>0</v>
      </c>
      <c r="N1666">
        <v>0</v>
      </c>
    </row>
    <row r="1667" spans="1:14" x14ac:dyDescent="0.25">
      <c r="A1667" t="s">
        <v>5901</v>
      </c>
      <c r="B1667" t="s">
        <v>72</v>
      </c>
      <c r="C1667" t="s">
        <v>222</v>
      </c>
      <c r="D1667" t="s">
        <v>398</v>
      </c>
      <c r="E1667">
        <v>133</v>
      </c>
      <c r="F1667">
        <v>11</v>
      </c>
      <c r="G1667">
        <v>120</v>
      </c>
      <c r="H1667">
        <v>1</v>
      </c>
      <c r="I1667">
        <v>1</v>
      </c>
      <c r="J1667">
        <v>6</v>
      </c>
      <c r="K1667">
        <v>0</v>
      </c>
      <c r="L1667">
        <v>0</v>
      </c>
      <c r="M1667">
        <v>0</v>
      </c>
      <c r="N1667">
        <v>0</v>
      </c>
    </row>
    <row r="1668" spans="1:14" x14ac:dyDescent="0.25">
      <c r="A1668" t="s">
        <v>5902</v>
      </c>
      <c r="B1668" t="s">
        <v>72</v>
      </c>
      <c r="C1668" t="s">
        <v>223</v>
      </c>
      <c r="D1668" t="s">
        <v>398</v>
      </c>
      <c r="E1668">
        <v>299</v>
      </c>
      <c r="F1668">
        <v>29</v>
      </c>
      <c r="G1668">
        <v>263</v>
      </c>
      <c r="H1668">
        <v>3</v>
      </c>
      <c r="I1668">
        <v>4</v>
      </c>
      <c r="J1668">
        <v>9</v>
      </c>
      <c r="K1668">
        <v>0</v>
      </c>
      <c r="L1668">
        <v>0</v>
      </c>
      <c r="M1668">
        <v>0</v>
      </c>
      <c r="N1668">
        <v>0</v>
      </c>
    </row>
    <row r="1669" spans="1:14" x14ac:dyDescent="0.25">
      <c r="A1669" t="s">
        <v>5903</v>
      </c>
      <c r="B1669" t="s">
        <v>72</v>
      </c>
      <c r="C1669" t="s">
        <v>224</v>
      </c>
      <c r="D1669" t="s">
        <v>398</v>
      </c>
      <c r="E1669">
        <v>599</v>
      </c>
      <c r="F1669">
        <v>90</v>
      </c>
      <c r="G1669">
        <v>497</v>
      </c>
      <c r="H1669">
        <v>9</v>
      </c>
      <c r="I1669">
        <v>3</v>
      </c>
      <c r="J1669">
        <v>32</v>
      </c>
      <c r="K1669">
        <v>0</v>
      </c>
      <c r="L1669">
        <v>0</v>
      </c>
      <c r="M1669">
        <v>0</v>
      </c>
      <c r="N1669">
        <v>0</v>
      </c>
    </row>
    <row r="1670" spans="1:14" x14ac:dyDescent="0.25">
      <c r="A1670" t="s">
        <v>5904</v>
      </c>
      <c r="B1670" t="s">
        <v>72</v>
      </c>
      <c r="C1670" t="s">
        <v>225</v>
      </c>
      <c r="D1670" t="s">
        <v>398</v>
      </c>
      <c r="E1670">
        <v>86</v>
      </c>
      <c r="F1670">
        <v>20</v>
      </c>
      <c r="G1670">
        <v>64</v>
      </c>
      <c r="H1670">
        <v>2</v>
      </c>
      <c r="I1670">
        <v>0</v>
      </c>
      <c r="J1670">
        <v>6</v>
      </c>
      <c r="K1670">
        <v>0</v>
      </c>
      <c r="L1670">
        <v>0</v>
      </c>
      <c r="M1670">
        <v>0</v>
      </c>
      <c r="N1670">
        <v>0</v>
      </c>
    </row>
    <row r="1671" spans="1:14" x14ac:dyDescent="0.25">
      <c r="A1671" t="s">
        <v>5905</v>
      </c>
      <c r="B1671" t="s">
        <v>72</v>
      </c>
      <c r="C1671" t="s">
        <v>226</v>
      </c>
      <c r="D1671" t="s">
        <v>398</v>
      </c>
      <c r="E1671">
        <v>79</v>
      </c>
      <c r="F1671">
        <v>14</v>
      </c>
      <c r="G1671">
        <v>63</v>
      </c>
      <c r="H1671">
        <v>2</v>
      </c>
      <c r="I1671">
        <v>0</v>
      </c>
      <c r="J1671">
        <v>3</v>
      </c>
      <c r="K1671">
        <v>0</v>
      </c>
      <c r="L1671">
        <v>0</v>
      </c>
      <c r="M1671">
        <v>0</v>
      </c>
      <c r="N1671">
        <v>0</v>
      </c>
    </row>
    <row r="1672" spans="1:14" x14ac:dyDescent="0.25">
      <c r="A1672" t="s">
        <v>5906</v>
      </c>
      <c r="B1672" t="s">
        <v>72</v>
      </c>
      <c r="C1672" t="s">
        <v>227</v>
      </c>
      <c r="D1672" t="s">
        <v>398</v>
      </c>
      <c r="E1672">
        <v>173</v>
      </c>
      <c r="F1672">
        <v>26</v>
      </c>
      <c r="G1672">
        <v>146</v>
      </c>
      <c r="H1672">
        <v>0</v>
      </c>
      <c r="I1672">
        <v>1</v>
      </c>
      <c r="J1672">
        <v>12</v>
      </c>
      <c r="K1672">
        <v>0</v>
      </c>
      <c r="L1672">
        <v>0</v>
      </c>
      <c r="M1672">
        <v>0</v>
      </c>
      <c r="N1672">
        <v>0</v>
      </c>
    </row>
    <row r="1673" spans="1:14" x14ac:dyDescent="0.25">
      <c r="A1673" t="s">
        <v>5907</v>
      </c>
      <c r="B1673" t="s">
        <v>72</v>
      </c>
      <c r="C1673" t="s">
        <v>228</v>
      </c>
      <c r="D1673" t="s">
        <v>398</v>
      </c>
      <c r="E1673">
        <v>413</v>
      </c>
      <c r="F1673">
        <v>82</v>
      </c>
      <c r="G1673">
        <v>328</v>
      </c>
      <c r="H1673">
        <v>3</v>
      </c>
      <c r="I1673">
        <v>0</v>
      </c>
      <c r="J1673">
        <v>13</v>
      </c>
      <c r="K1673">
        <v>0</v>
      </c>
      <c r="L1673">
        <v>0</v>
      </c>
      <c r="M1673">
        <v>0</v>
      </c>
      <c r="N1673">
        <v>0</v>
      </c>
    </row>
    <row r="1674" spans="1:14" x14ac:dyDescent="0.25">
      <c r="A1674" t="s">
        <v>5908</v>
      </c>
      <c r="B1674" t="s">
        <v>72</v>
      </c>
      <c r="C1674" t="s">
        <v>229</v>
      </c>
      <c r="D1674" t="s">
        <v>398</v>
      </c>
      <c r="E1674">
        <v>123</v>
      </c>
      <c r="F1674">
        <v>20</v>
      </c>
      <c r="G1674">
        <v>103</v>
      </c>
      <c r="H1674">
        <v>0</v>
      </c>
      <c r="I1674">
        <v>0</v>
      </c>
      <c r="J1674">
        <v>6</v>
      </c>
      <c r="K1674">
        <v>0</v>
      </c>
      <c r="L1674">
        <v>0</v>
      </c>
      <c r="M1674">
        <v>0</v>
      </c>
      <c r="N1674">
        <v>0</v>
      </c>
    </row>
    <row r="1675" spans="1:14" x14ac:dyDescent="0.25">
      <c r="A1675" t="s">
        <v>5909</v>
      </c>
      <c r="B1675" t="s">
        <v>72</v>
      </c>
      <c r="C1675" t="s">
        <v>230</v>
      </c>
      <c r="D1675" t="s">
        <v>398</v>
      </c>
      <c r="E1675">
        <v>174</v>
      </c>
      <c r="F1675">
        <v>31</v>
      </c>
      <c r="G1675">
        <v>138</v>
      </c>
      <c r="H1675">
        <v>4</v>
      </c>
      <c r="I1675">
        <v>1</v>
      </c>
      <c r="J1675">
        <v>11</v>
      </c>
      <c r="K1675">
        <v>0</v>
      </c>
      <c r="L1675">
        <v>0</v>
      </c>
      <c r="M1675">
        <v>0</v>
      </c>
      <c r="N1675">
        <v>0</v>
      </c>
    </row>
    <row r="1676" spans="1:14" x14ac:dyDescent="0.25">
      <c r="A1676" t="s">
        <v>5910</v>
      </c>
      <c r="B1676" t="s">
        <v>72</v>
      </c>
      <c r="C1676" t="s">
        <v>231</v>
      </c>
      <c r="D1676" t="s">
        <v>398</v>
      </c>
      <c r="E1676">
        <v>164</v>
      </c>
      <c r="F1676">
        <v>22</v>
      </c>
      <c r="G1676">
        <v>142</v>
      </c>
      <c r="H1676">
        <v>0</v>
      </c>
      <c r="I1676">
        <v>0</v>
      </c>
      <c r="J1676">
        <v>8</v>
      </c>
      <c r="K1676">
        <v>0</v>
      </c>
      <c r="L1676">
        <v>0</v>
      </c>
      <c r="M1676">
        <v>0</v>
      </c>
      <c r="N1676">
        <v>0</v>
      </c>
    </row>
    <row r="1677" spans="1:14" x14ac:dyDescent="0.25">
      <c r="A1677" t="s">
        <v>5911</v>
      </c>
      <c r="B1677" t="s">
        <v>72</v>
      </c>
      <c r="C1677" t="s">
        <v>232</v>
      </c>
      <c r="D1677" t="s">
        <v>398</v>
      </c>
      <c r="E1677">
        <v>92</v>
      </c>
      <c r="F1677">
        <v>5</v>
      </c>
      <c r="G1677">
        <v>84</v>
      </c>
      <c r="H1677">
        <v>1</v>
      </c>
      <c r="I1677">
        <v>2</v>
      </c>
      <c r="J1677">
        <v>8</v>
      </c>
      <c r="K1677">
        <v>0</v>
      </c>
      <c r="L1677">
        <v>0</v>
      </c>
      <c r="M1677">
        <v>0</v>
      </c>
      <c r="N1677">
        <v>0</v>
      </c>
    </row>
    <row r="1678" spans="1:14" x14ac:dyDescent="0.25">
      <c r="A1678" t="s">
        <v>5912</v>
      </c>
      <c r="B1678" t="s">
        <v>72</v>
      </c>
      <c r="C1678" t="s">
        <v>233</v>
      </c>
      <c r="D1678" t="s">
        <v>398</v>
      </c>
      <c r="E1678">
        <v>309</v>
      </c>
      <c r="F1678">
        <v>60</v>
      </c>
      <c r="G1678">
        <v>246</v>
      </c>
      <c r="H1678">
        <v>3</v>
      </c>
      <c r="I1678">
        <v>0</v>
      </c>
      <c r="J1678">
        <v>13</v>
      </c>
      <c r="K1678">
        <v>0</v>
      </c>
      <c r="L1678">
        <v>0</v>
      </c>
      <c r="M1678">
        <v>0</v>
      </c>
      <c r="N1678">
        <v>0</v>
      </c>
    </row>
    <row r="1679" spans="1:14" x14ac:dyDescent="0.25">
      <c r="A1679" t="s">
        <v>5913</v>
      </c>
      <c r="B1679" t="s">
        <v>72</v>
      </c>
      <c r="C1679" t="s">
        <v>234</v>
      </c>
      <c r="D1679" t="s">
        <v>398</v>
      </c>
      <c r="E1679">
        <v>132</v>
      </c>
      <c r="F1679">
        <v>25</v>
      </c>
      <c r="G1679">
        <v>107</v>
      </c>
      <c r="H1679">
        <v>0</v>
      </c>
      <c r="I1679">
        <v>0</v>
      </c>
      <c r="J1679">
        <v>11</v>
      </c>
      <c r="K1679">
        <v>0</v>
      </c>
      <c r="L1679">
        <v>0</v>
      </c>
      <c r="M1679">
        <v>0</v>
      </c>
      <c r="N1679">
        <v>0</v>
      </c>
    </row>
    <row r="1680" spans="1:14" x14ac:dyDescent="0.25">
      <c r="A1680" t="s">
        <v>5914</v>
      </c>
      <c r="B1680" t="s">
        <v>72</v>
      </c>
      <c r="C1680" t="s">
        <v>82</v>
      </c>
      <c r="D1680" t="s">
        <v>4242</v>
      </c>
      <c r="E1680">
        <v>17</v>
      </c>
      <c r="F1680">
        <v>2</v>
      </c>
      <c r="G1680">
        <v>14</v>
      </c>
      <c r="H1680">
        <v>1</v>
      </c>
      <c r="I1680">
        <v>0</v>
      </c>
      <c r="J1680">
        <v>101</v>
      </c>
      <c r="K1680">
        <v>0</v>
      </c>
      <c r="L1680">
        <v>0</v>
      </c>
      <c r="M1680">
        <v>0</v>
      </c>
      <c r="N1680">
        <v>0</v>
      </c>
    </row>
    <row r="1681" spans="1:14" x14ac:dyDescent="0.25">
      <c r="A1681" t="s">
        <v>5915</v>
      </c>
      <c r="B1681" t="s">
        <v>72</v>
      </c>
      <c r="C1681" t="s">
        <v>83</v>
      </c>
      <c r="D1681" t="s">
        <v>4242</v>
      </c>
      <c r="E1681">
        <v>33</v>
      </c>
      <c r="F1681">
        <v>4</v>
      </c>
      <c r="G1681">
        <v>25</v>
      </c>
      <c r="H1681">
        <v>4</v>
      </c>
      <c r="I1681">
        <v>0</v>
      </c>
      <c r="J1681">
        <v>233</v>
      </c>
      <c r="K1681">
        <v>0</v>
      </c>
      <c r="L1681">
        <v>0</v>
      </c>
      <c r="M1681">
        <v>0</v>
      </c>
      <c r="N1681">
        <v>0</v>
      </c>
    </row>
    <row r="1682" spans="1:14" x14ac:dyDescent="0.25">
      <c r="A1682" t="s">
        <v>5916</v>
      </c>
      <c r="B1682" t="s">
        <v>72</v>
      </c>
      <c r="C1682" t="s">
        <v>84</v>
      </c>
      <c r="D1682" t="s">
        <v>4242</v>
      </c>
      <c r="E1682">
        <v>10</v>
      </c>
      <c r="F1682">
        <v>1</v>
      </c>
      <c r="G1682">
        <v>9</v>
      </c>
      <c r="H1682">
        <v>0</v>
      </c>
      <c r="I1682">
        <v>0</v>
      </c>
      <c r="J1682">
        <v>142</v>
      </c>
      <c r="K1682">
        <v>0</v>
      </c>
      <c r="L1682">
        <v>0</v>
      </c>
      <c r="M1682">
        <v>0</v>
      </c>
      <c r="N1682">
        <v>0</v>
      </c>
    </row>
    <row r="1683" spans="1:14" x14ac:dyDescent="0.25">
      <c r="A1683" t="s">
        <v>5917</v>
      </c>
      <c r="B1683" t="s">
        <v>72</v>
      </c>
      <c r="C1683" t="s">
        <v>85</v>
      </c>
      <c r="D1683" t="s">
        <v>4242</v>
      </c>
      <c r="E1683">
        <v>3</v>
      </c>
      <c r="F1683">
        <v>0</v>
      </c>
      <c r="G1683">
        <v>2</v>
      </c>
      <c r="H1683">
        <v>1</v>
      </c>
      <c r="I1683">
        <v>0</v>
      </c>
      <c r="J1683">
        <v>119</v>
      </c>
      <c r="K1683">
        <v>0</v>
      </c>
      <c r="L1683">
        <v>0</v>
      </c>
      <c r="M1683">
        <v>0</v>
      </c>
      <c r="N1683">
        <v>0</v>
      </c>
    </row>
    <row r="1684" spans="1:14" x14ac:dyDescent="0.25">
      <c r="A1684" t="s">
        <v>5918</v>
      </c>
      <c r="B1684" t="s">
        <v>72</v>
      </c>
      <c r="C1684" t="s">
        <v>86</v>
      </c>
      <c r="D1684" t="s">
        <v>4242</v>
      </c>
      <c r="E1684">
        <v>13</v>
      </c>
      <c r="F1684">
        <v>3</v>
      </c>
      <c r="G1684">
        <v>10</v>
      </c>
      <c r="H1684">
        <v>0</v>
      </c>
      <c r="I1684">
        <v>0</v>
      </c>
      <c r="J1684">
        <v>110</v>
      </c>
      <c r="K1684">
        <v>0</v>
      </c>
      <c r="L1684">
        <v>0</v>
      </c>
      <c r="M1684">
        <v>0</v>
      </c>
      <c r="N1684">
        <v>0</v>
      </c>
    </row>
    <row r="1685" spans="1:14" x14ac:dyDescent="0.25">
      <c r="A1685" t="s">
        <v>5919</v>
      </c>
      <c r="B1685" t="s">
        <v>72</v>
      </c>
      <c r="C1685" t="s">
        <v>87</v>
      </c>
      <c r="D1685" t="s">
        <v>4242</v>
      </c>
      <c r="E1685">
        <v>27</v>
      </c>
      <c r="F1685">
        <v>1</v>
      </c>
      <c r="G1685">
        <v>24</v>
      </c>
      <c r="H1685">
        <v>0</v>
      </c>
      <c r="I1685">
        <v>2</v>
      </c>
      <c r="J1685">
        <v>248</v>
      </c>
      <c r="K1685">
        <v>0</v>
      </c>
      <c r="L1685">
        <v>0</v>
      </c>
      <c r="M1685">
        <v>0</v>
      </c>
      <c r="N1685">
        <v>0</v>
      </c>
    </row>
    <row r="1686" spans="1:14" x14ac:dyDescent="0.25">
      <c r="A1686" t="s">
        <v>5920</v>
      </c>
      <c r="B1686" t="s">
        <v>72</v>
      </c>
      <c r="C1686" t="s">
        <v>88</v>
      </c>
      <c r="D1686" t="s">
        <v>4242</v>
      </c>
      <c r="E1686">
        <v>32</v>
      </c>
      <c r="F1686">
        <v>2</v>
      </c>
      <c r="G1686">
        <v>28</v>
      </c>
      <c r="H1686">
        <v>2</v>
      </c>
      <c r="I1686">
        <v>0</v>
      </c>
      <c r="J1686">
        <v>498</v>
      </c>
      <c r="K1686">
        <v>0</v>
      </c>
      <c r="L1686">
        <v>0</v>
      </c>
      <c r="M1686">
        <v>0</v>
      </c>
      <c r="N1686">
        <v>0</v>
      </c>
    </row>
    <row r="1687" spans="1:14" x14ac:dyDescent="0.25">
      <c r="A1687" t="s">
        <v>5921</v>
      </c>
      <c r="B1687" t="s">
        <v>72</v>
      </c>
      <c r="C1687" t="s">
        <v>89</v>
      </c>
      <c r="D1687" t="s">
        <v>4242</v>
      </c>
      <c r="E1687">
        <v>5</v>
      </c>
      <c r="F1687">
        <v>1</v>
      </c>
      <c r="G1687">
        <v>4</v>
      </c>
      <c r="H1687">
        <v>0</v>
      </c>
      <c r="I1687">
        <v>0</v>
      </c>
      <c r="J1687">
        <v>82</v>
      </c>
      <c r="K1687">
        <v>0</v>
      </c>
      <c r="L1687">
        <v>0</v>
      </c>
      <c r="M1687">
        <v>0</v>
      </c>
      <c r="N1687">
        <v>0</v>
      </c>
    </row>
    <row r="1688" spans="1:14" x14ac:dyDescent="0.25">
      <c r="A1688" t="s">
        <v>5922</v>
      </c>
      <c r="B1688" t="s">
        <v>72</v>
      </c>
      <c r="C1688" t="s">
        <v>90</v>
      </c>
      <c r="D1688" t="s">
        <v>4242</v>
      </c>
      <c r="E1688">
        <v>7</v>
      </c>
      <c r="F1688">
        <v>0</v>
      </c>
      <c r="G1688">
        <v>7</v>
      </c>
      <c r="H1688">
        <v>0</v>
      </c>
      <c r="I1688">
        <v>0</v>
      </c>
      <c r="J1688">
        <v>58</v>
      </c>
      <c r="K1688">
        <v>0</v>
      </c>
      <c r="L1688">
        <v>0</v>
      </c>
      <c r="M1688">
        <v>0</v>
      </c>
      <c r="N1688">
        <v>0</v>
      </c>
    </row>
    <row r="1689" spans="1:14" x14ac:dyDescent="0.25">
      <c r="A1689" t="s">
        <v>5923</v>
      </c>
      <c r="B1689" t="s">
        <v>72</v>
      </c>
      <c r="C1689" t="s">
        <v>91</v>
      </c>
      <c r="D1689" t="s">
        <v>4242</v>
      </c>
      <c r="E1689">
        <v>15</v>
      </c>
      <c r="F1689">
        <v>5</v>
      </c>
      <c r="G1689">
        <v>10</v>
      </c>
      <c r="H1689">
        <v>0</v>
      </c>
      <c r="I1689">
        <v>0</v>
      </c>
      <c r="J1689">
        <v>139</v>
      </c>
      <c r="K1689">
        <v>0</v>
      </c>
      <c r="L1689">
        <v>0</v>
      </c>
      <c r="M1689">
        <v>0</v>
      </c>
      <c r="N1689">
        <v>0</v>
      </c>
    </row>
    <row r="1690" spans="1:14" x14ac:dyDescent="0.25">
      <c r="A1690" t="s">
        <v>5924</v>
      </c>
      <c r="B1690" t="s">
        <v>72</v>
      </c>
      <c r="C1690" t="s">
        <v>92</v>
      </c>
      <c r="D1690" t="s">
        <v>4242</v>
      </c>
      <c r="E1690">
        <v>5</v>
      </c>
      <c r="F1690">
        <v>2</v>
      </c>
      <c r="G1690">
        <v>3</v>
      </c>
      <c r="H1690">
        <v>0</v>
      </c>
      <c r="I1690">
        <v>0</v>
      </c>
      <c r="J1690">
        <v>239</v>
      </c>
      <c r="K1690">
        <v>0</v>
      </c>
      <c r="L1690">
        <v>0</v>
      </c>
      <c r="M1690">
        <v>0</v>
      </c>
      <c r="N1690">
        <v>0</v>
      </c>
    </row>
    <row r="1691" spans="1:14" x14ac:dyDescent="0.25">
      <c r="A1691" t="s">
        <v>5925</v>
      </c>
      <c r="B1691" t="s">
        <v>72</v>
      </c>
      <c r="C1691" t="s">
        <v>93</v>
      </c>
      <c r="D1691" t="s">
        <v>4242</v>
      </c>
      <c r="E1691">
        <v>6</v>
      </c>
      <c r="F1691">
        <v>2</v>
      </c>
      <c r="G1691">
        <v>4</v>
      </c>
      <c r="H1691">
        <v>0</v>
      </c>
      <c r="I1691">
        <v>0</v>
      </c>
      <c r="J1691">
        <v>134</v>
      </c>
      <c r="K1691">
        <v>0</v>
      </c>
      <c r="L1691">
        <v>0</v>
      </c>
      <c r="M1691">
        <v>0</v>
      </c>
      <c r="N1691">
        <v>0</v>
      </c>
    </row>
    <row r="1692" spans="1:14" x14ac:dyDescent="0.25">
      <c r="A1692" t="s">
        <v>5926</v>
      </c>
      <c r="B1692" t="s">
        <v>72</v>
      </c>
      <c r="C1692" t="s">
        <v>94</v>
      </c>
      <c r="D1692" t="s">
        <v>4242</v>
      </c>
      <c r="E1692">
        <v>19</v>
      </c>
      <c r="F1692">
        <v>1</v>
      </c>
      <c r="G1692">
        <v>18</v>
      </c>
      <c r="H1692">
        <v>0</v>
      </c>
      <c r="I1692">
        <v>0</v>
      </c>
      <c r="J1692">
        <v>306</v>
      </c>
      <c r="K1692">
        <v>0</v>
      </c>
      <c r="L1692">
        <v>0</v>
      </c>
      <c r="M1692">
        <v>0</v>
      </c>
      <c r="N1692">
        <v>0</v>
      </c>
    </row>
    <row r="1693" spans="1:14" x14ac:dyDescent="0.25">
      <c r="A1693" t="s">
        <v>5927</v>
      </c>
      <c r="B1693" t="s">
        <v>72</v>
      </c>
      <c r="C1693" t="s">
        <v>95</v>
      </c>
      <c r="D1693" t="s">
        <v>4242</v>
      </c>
      <c r="E1693">
        <v>24</v>
      </c>
      <c r="F1693">
        <v>6</v>
      </c>
      <c r="G1693">
        <v>17</v>
      </c>
      <c r="H1693">
        <v>1</v>
      </c>
      <c r="I1693">
        <v>0</v>
      </c>
      <c r="J1693">
        <v>156</v>
      </c>
      <c r="K1693">
        <v>0</v>
      </c>
      <c r="L1693">
        <v>0</v>
      </c>
      <c r="M1693">
        <v>0</v>
      </c>
      <c r="N1693">
        <v>0</v>
      </c>
    </row>
    <row r="1694" spans="1:14" x14ac:dyDescent="0.25">
      <c r="A1694" t="s">
        <v>5928</v>
      </c>
      <c r="B1694" t="s">
        <v>72</v>
      </c>
      <c r="C1694" t="s">
        <v>96</v>
      </c>
      <c r="D1694" t="s">
        <v>4242</v>
      </c>
      <c r="E1694">
        <v>5</v>
      </c>
      <c r="F1694">
        <v>0</v>
      </c>
      <c r="G1694">
        <v>4</v>
      </c>
      <c r="H1694">
        <v>0</v>
      </c>
      <c r="I1694">
        <v>1</v>
      </c>
      <c r="J1694">
        <v>134</v>
      </c>
      <c r="K1694">
        <v>0</v>
      </c>
      <c r="L1694">
        <v>0</v>
      </c>
      <c r="M1694">
        <v>0</v>
      </c>
      <c r="N1694">
        <v>0</v>
      </c>
    </row>
    <row r="1695" spans="1:14" x14ac:dyDescent="0.25">
      <c r="A1695" t="s">
        <v>5929</v>
      </c>
      <c r="B1695" t="s">
        <v>72</v>
      </c>
      <c r="C1695" t="s">
        <v>97</v>
      </c>
      <c r="D1695" t="s">
        <v>4242</v>
      </c>
      <c r="E1695">
        <v>14</v>
      </c>
      <c r="F1695">
        <v>1</v>
      </c>
      <c r="G1695">
        <v>12</v>
      </c>
      <c r="H1695">
        <v>1</v>
      </c>
      <c r="I1695">
        <v>0</v>
      </c>
      <c r="J1695">
        <v>270</v>
      </c>
      <c r="K1695">
        <v>0</v>
      </c>
      <c r="L1695">
        <v>0</v>
      </c>
      <c r="M1695">
        <v>0</v>
      </c>
      <c r="N1695">
        <v>0</v>
      </c>
    </row>
    <row r="1696" spans="1:14" x14ac:dyDescent="0.25">
      <c r="A1696" t="s">
        <v>5930</v>
      </c>
      <c r="B1696" t="s">
        <v>72</v>
      </c>
      <c r="C1696" t="s">
        <v>98</v>
      </c>
      <c r="D1696" t="s">
        <v>4242</v>
      </c>
      <c r="E1696">
        <v>30</v>
      </c>
      <c r="F1696">
        <v>5</v>
      </c>
      <c r="G1696">
        <v>22</v>
      </c>
      <c r="H1696">
        <v>3</v>
      </c>
      <c r="I1696">
        <v>0</v>
      </c>
      <c r="J1696">
        <v>366</v>
      </c>
      <c r="K1696">
        <v>0</v>
      </c>
      <c r="L1696">
        <v>0</v>
      </c>
      <c r="M1696">
        <v>0</v>
      </c>
      <c r="N1696">
        <v>0</v>
      </c>
    </row>
    <row r="1697" spans="1:14" x14ac:dyDescent="0.25">
      <c r="A1697" t="s">
        <v>5931</v>
      </c>
      <c r="B1697" t="s">
        <v>72</v>
      </c>
      <c r="C1697" t="s">
        <v>99</v>
      </c>
      <c r="D1697" t="s">
        <v>4242</v>
      </c>
      <c r="E1697">
        <v>29</v>
      </c>
      <c r="F1697">
        <v>2</v>
      </c>
      <c r="G1697">
        <v>24</v>
      </c>
      <c r="H1697">
        <v>2</v>
      </c>
      <c r="I1697">
        <v>1</v>
      </c>
      <c r="J1697">
        <v>434</v>
      </c>
      <c r="K1697">
        <v>0</v>
      </c>
      <c r="L1697">
        <v>0</v>
      </c>
      <c r="M1697">
        <v>0</v>
      </c>
      <c r="N1697">
        <v>0</v>
      </c>
    </row>
    <row r="1698" spans="1:14" x14ac:dyDescent="0.25">
      <c r="A1698" t="s">
        <v>5932</v>
      </c>
      <c r="B1698" t="s">
        <v>72</v>
      </c>
      <c r="C1698" t="s">
        <v>100</v>
      </c>
      <c r="D1698" t="s">
        <v>4242</v>
      </c>
      <c r="E1698">
        <v>6</v>
      </c>
      <c r="F1698">
        <v>2</v>
      </c>
      <c r="G1698">
        <v>4</v>
      </c>
      <c r="H1698">
        <v>0</v>
      </c>
      <c r="I1698">
        <v>0</v>
      </c>
      <c r="J1698">
        <v>103</v>
      </c>
      <c r="K1698">
        <v>0</v>
      </c>
      <c r="L1698">
        <v>0</v>
      </c>
      <c r="M1698">
        <v>0</v>
      </c>
      <c r="N1698">
        <v>0</v>
      </c>
    </row>
    <row r="1699" spans="1:14" x14ac:dyDescent="0.25">
      <c r="A1699" t="s">
        <v>5933</v>
      </c>
      <c r="B1699" t="s">
        <v>72</v>
      </c>
      <c r="C1699" t="s">
        <v>101</v>
      </c>
      <c r="D1699" t="s">
        <v>4242</v>
      </c>
      <c r="E1699">
        <v>13</v>
      </c>
      <c r="F1699">
        <v>4</v>
      </c>
      <c r="G1699">
        <v>9</v>
      </c>
      <c r="H1699">
        <v>0</v>
      </c>
      <c r="I1699">
        <v>0</v>
      </c>
      <c r="J1699">
        <v>126</v>
      </c>
      <c r="K1699">
        <v>0</v>
      </c>
      <c r="L1699">
        <v>0</v>
      </c>
      <c r="M1699">
        <v>0</v>
      </c>
      <c r="N1699">
        <v>0</v>
      </c>
    </row>
    <row r="1700" spans="1:14" x14ac:dyDescent="0.25">
      <c r="A1700" t="s">
        <v>5934</v>
      </c>
      <c r="B1700" t="s">
        <v>72</v>
      </c>
      <c r="C1700" t="s">
        <v>102</v>
      </c>
      <c r="D1700" t="s">
        <v>4242</v>
      </c>
      <c r="E1700">
        <v>21</v>
      </c>
      <c r="F1700">
        <v>7</v>
      </c>
      <c r="G1700">
        <v>14</v>
      </c>
      <c r="H1700">
        <v>0</v>
      </c>
      <c r="I1700">
        <v>0</v>
      </c>
      <c r="J1700">
        <v>525</v>
      </c>
      <c r="K1700">
        <v>0</v>
      </c>
      <c r="L1700">
        <v>0</v>
      </c>
      <c r="M1700">
        <v>0</v>
      </c>
      <c r="N1700">
        <v>0</v>
      </c>
    </row>
    <row r="1701" spans="1:14" x14ac:dyDescent="0.25">
      <c r="A1701" t="s">
        <v>5935</v>
      </c>
      <c r="B1701" t="s">
        <v>72</v>
      </c>
      <c r="C1701" t="s">
        <v>103</v>
      </c>
      <c r="D1701" t="s">
        <v>4242</v>
      </c>
      <c r="E1701">
        <v>21</v>
      </c>
      <c r="F1701">
        <v>2</v>
      </c>
      <c r="G1701">
        <v>19</v>
      </c>
      <c r="H1701">
        <v>0</v>
      </c>
      <c r="I1701">
        <v>0</v>
      </c>
      <c r="J1701">
        <v>118</v>
      </c>
      <c r="K1701">
        <v>0</v>
      </c>
      <c r="L1701">
        <v>0</v>
      </c>
      <c r="M1701">
        <v>0</v>
      </c>
      <c r="N1701">
        <v>0</v>
      </c>
    </row>
    <row r="1702" spans="1:14" x14ac:dyDescent="0.25">
      <c r="A1702" t="s">
        <v>5936</v>
      </c>
      <c r="B1702" t="s">
        <v>72</v>
      </c>
      <c r="C1702" t="s">
        <v>104</v>
      </c>
      <c r="D1702" t="s">
        <v>4242</v>
      </c>
      <c r="E1702">
        <v>15</v>
      </c>
      <c r="F1702">
        <v>4</v>
      </c>
      <c r="G1702">
        <v>11</v>
      </c>
      <c r="H1702">
        <v>0</v>
      </c>
      <c r="I1702">
        <v>0</v>
      </c>
      <c r="J1702">
        <v>269</v>
      </c>
      <c r="K1702">
        <v>0</v>
      </c>
      <c r="L1702">
        <v>0</v>
      </c>
      <c r="M1702">
        <v>0</v>
      </c>
      <c r="N1702">
        <v>0</v>
      </c>
    </row>
    <row r="1703" spans="1:14" x14ac:dyDescent="0.25">
      <c r="A1703" t="s">
        <v>5937</v>
      </c>
      <c r="B1703" t="s">
        <v>72</v>
      </c>
      <c r="C1703" t="s">
        <v>105</v>
      </c>
      <c r="D1703" t="s">
        <v>4242</v>
      </c>
      <c r="E1703">
        <v>5</v>
      </c>
      <c r="F1703">
        <v>1</v>
      </c>
      <c r="G1703">
        <v>4</v>
      </c>
      <c r="H1703">
        <v>0</v>
      </c>
      <c r="I1703">
        <v>0</v>
      </c>
      <c r="J1703">
        <v>210</v>
      </c>
      <c r="K1703">
        <v>0</v>
      </c>
      <c r="L1703">
        <v>0</v>
      </c>
      <c r="M1703">
        <v>0</v>
      </c>
      <c r="N1703">
        <v>0</v>
      </c>
    </row>
    <row r="1704" spans="1:14" x14ac:dyDescent="0.25">
      <c r="A1704" t="s">
        <v>5938</v>
      </c>
      <c r="B1704" t="s">
        <v>72</v>
      </c>
      <c r="C1704" t="s">
        <v>106</v>
      </c>
      <c r="D1704" t="s">
        <v>4242</v>
      </c>
      <c r="E1704">
        <v>13</v>
      </c>
      <c r="F1704">
        <v>5</v>
      </c>
      <c r="G1704">
        <v>7</v>
      </c>
      <c r="H1704">
        <v>1</v>
      </c>
      <c r="I1704">
        <v>0</v>
      </c>
      <c r="J1704">
        <v>195</v>
      </c>
      <c r="K1704">
        <v>0</v>
      </c>
      <c r="L1704">
        <v>0</v>
      </c>
      <c r="M1704">
        <v>0</v>
      </c>
      <c r="N1704">
        <v>0</v>
      </c>
    </row>
    <row r="1705" spans="1:14" x14ac:dyDescent="0.25">
      <c r="A1705" t="s">
        <v>5939</v>
      </c>
      <c r="B1705" t="s">
        <v>72</v>
      </c>
      <c r="C1705" t="s">
        <v>107</v>
      </c>
      <c r="D1705" t="s">
        <v>4242</v>
      </c>
      <c r="E1705">
        <v>1</v>
      </c>
      <c r="F1705">
        <v>0</v>
      </c>
      <c r="G1705">
        <v>1</v>
      </c>
      <c r="H1705">
        <v>0</v>
      </c>
      <c r="I1705">
        <v>0</v>
      </c>
      <c r="J1705">
        <v>6</v>
      </c>
      <c r="K1705">
        <v>0</v>
      </c>
      <c r="L1705">
        <v>0</v>
      </c>
      <c r="M1705">
        <v>0</v>
      </c>
      <c r="N1705">
        <v>0</v>
      </c>
    </row>
    <row r="1706" spans="1:14" x14ac:dyDescent="0.25">
      <c r="A1706" t="s">
        <v>5940</v>
      </c>
      <c r="B1706" t="s">
        <v>72</v>
      </c>
      <c r="C1706" t="s">
        <v>108</v>
      </c>
      <c r="D1706" t="s">
        <v>4242</v>
      </c>
      <c r="E1706">
        <v>11</v>
      </c>
      <c r="F1706">
        <v>2</v>
      </c>
      <c r="G1706">
        <v>9</v>
      </c>
      <c r="H1706">
        <v>0</v>
      </c>
      <c r="I1706">
        <v>0</v>
      </c>
      <c r="J1706">
        <v>301</v>
      </c>
      <c r="K1706">
        <v>0</v>
      </c>
      <c r="L1706">
        <v>0</v>
      </c>
      <c r="M1706">
        <v>0</v>
      </c>
      <c r="N1706">
        <v>0</v>
      </c>
    </row>
    <row r="1707" spans="1:14" x14ac:dyDescent="0.25">
      <c r="A1707" t="s">
        <v>5941</v>
      </c>
      <c r="B1707" t="s">
        <v>72</v>
      </c>
      <c r="C1707" t="s">
        <v>109</v>
      </c>
      <c r="D1707" t="s">
        <v>4242</v>
      </c>
      <c r="E1707">
        <v>14</v>
      </c>
      <c r="F1707">
        <v>0</v>
      </c>
      <c r="G1707">
        <v>12</v>
      </c>
      <c r="H1707">
        <v>1</v>
      </c>
      <c r="I1707">
        <v>1</v>
      </c>
      <c r="J1707">
        <v>201</v>
      </c>
      <c r="K1707">
        <v>0</v>
      </c>
      <c r="L1707">
        <v>0</v>
      </c>
      <c r="M1707">
        <v>0</v>
      </c>
      <c r="N1707">
        <v>0</v>
      </c>
    </row>
    <row r="1708" spans="1:14" x14ac:dyDescent="0.25">
      <c r="A1708" t="s">
        <v>5942</v>
      </c>
      <c r="B1708" t="s">
        <v>72</v>
      </c>
      <c r="C1708" t="s">
        <v>110</v>
      </c>
      <c r="D1708" t="s">
        <v>4242</v>
      </c>
      <c r="E1708">
        <v>36</v>
      </c>
      <c r="F1708">
        <v>4</v>
      </c>
      <c r="G1708">
        <v>29</v>
      </c>
      <c r="H1708">
        <v>3</v>
      </c>
      <c r="I1708">
        <v>0</v>
      </c>
      <c r="J1708">
        <v>286</v>
      </c>
      <c r="K1708">
        <v>0</v>
      </c>
      <c r="L1708">
        <v>0</v>
      </c>
      <c r="M1708">
        <v>0</v>
      </c>
      <c r="N1708">
        <v>0</v>
      </c>
    </row>
    <row r="1709" spans="1:14" x14ac:dyDescent="0.25">
      <c r="A1709" t="s">
        <v>5943</v>
      </c>
      <c r="B1709" t="s">
        <v>72</v>
      </c>
      <c r="C1709" t="s">
        <v>111</v>
      </c>
      <c r="D1709" t="s">
        <v>4242</v>
      </c>
      <c r="E1709">
        <v>9</v>
      </c>
      <c r="F1709">
        <v>3</v>
      </c>
      <c r="G1709">
        <v>6</v>
      </c>
      <c r="H1709">
        <v>0</v>
      </c>
      <c r="I1709">
        <v>0</v>
      </c>
      <c r="J1709">
        <v>104</v>
      </c>
      <c r="K1709">
        <v>0</v>
      </c>
      <c r="L1709">
        <v>0</v>
      </c>
      <c r="M1709">
        <v>0</v>
      </c>
      <c r="N1709">
        <v>0</v>
      </c>
    </row>
    <row r="1710" spans="1:14" x14ac:dyDescent="0.25">
      <c r="A1710" t="s">
        <v>5944</v>
      </c>
      <c r="B1710" t="s">
        <v>72</v>
      </c>
      <c r="C1710" t="s">
        <v>112</v>
      </c>
      <c r="D1710" t="s">
        <v>4242</v>
      </c>
      <c r="E1710">
        <v>5</v>
      </c>
      <c r="F1710">
        <v>0</v>
      </c>
      <c r="G1710">
        <v>5</v>
      </c>
      <c r="H1710">
        <v>0</v>
      </c>
      <c r="I1710">
        <v>0</v>
      </c>
      <c r="J1710">
        <v>57</v>
      </c>
      <c r="K1710">
        <v>0</v>
      </c>
      <c r="L1710">
        <v>0</v>
      </c>
      <c r="M1710">
        <v>0</v>
      </c>
      <c r="N1710">
        <v>0</v>
      </c>
    </row>
    <row r="1711" spans="1:14" x14ac:dyDescent="0.25">
      <c r="A1711" t="s">
        <v>5945</v>
      </c>
      <c r="B1711" t="s">
        <v>72</v>
      </c>
      <c r="C1711" t="s">
        <v>113</v>
      </c>
      <c r="D1711" t="s">
        <v>4242</v>
      </c>
      <c r="E1711">
        <v>8</v>
      </c>
      <c r="F1711">
        <v>0</v>
      </c>
      <c r="G1711">
        <v>8</v>
      </c>
      <c r="H1711">
        <v>0</v>
      </c>
      <c r="I1711">
        <v>0</v>
      </c>
      <c r="J1711">
        <v>128</v>
      </c>
      <c r="K1711">
        <v>0</v>
      </c>
      <c r="L1711">
        <v>0</v>
      </c>
      <c r="M1711">
        <v>0</v>
      </c>
      <c r="N1711">
        <v>0</v>
      </c>
    </row>
    <row r="1712" spans="1:14" x14ac:dyDescent="0.25">
      <c r="A1712" t="s">
        <v>5946</v>
      </c>
      <c r="B1712" t="s">
        <v>72</v>
      </c>
      <c r="C1712" t="s">
        <v>114</v>
      </c>
      <c r="D1712" t="s">
        <v>4242</v>
      </c>
      <c r="E1712">
        <v>25</v>
      </c>
      <c r="F1712">
        <v>3</v>
      </c>
      <c r="G1712">
        <v>22</v>
      </c>
      <c r="H1712">
        <v>0</v>
      </c>
      <c r="I1712">
        <v>0</v>
      </c>
      <c r="J1712">
        <v>412</v>
      </c>
      <c r="K1712">
        <v>0</v>
      </c>
      <c r="L1712">
        <v>0</v>
      </c>
      <c r="M1712">
        <v>0</v>
      </c>
      <c r="N1712">
        <v>0</v>
      </c>
    </row>
    <row r="1713" spans="1:14" x14ac:dyDescent="0.25">
      <c r="A1713" t="s">
        <v>5947</v>
      </c>
      <c r="B1713" t="s">
        <v>72</v>
      </c>
      <c r="C1713" t="s">
        <v>115</v>
      </c>
      <c r="D1713" t="s">
        <v>4242</v>
      </c>
      <c r="E1713">
        <v>16</v>
      </c>
      <c r="F1713">
        <v>3</v>
      </c>
      <c r="G1713">
        <v>13</v>
      </c>
      <c r="H1713">
        <v>0</v>
      </c>
      <c r="I1713">
        <v>0</v>
      </c>
      <c r="J1713">
        <v>447</v>
      </c>
      <c r="K1713">
        <v>0</v>
      </c>
      <c r="L1713">
        <v>0</v>
      </c>
      <c r="M1713">
        <v>0</v>
      </c>
      <c r="N1713">
        <v>0</v>
      </c>
    </row>
    <row r="1714" spans="1:14" x14ac:dyDescent="0.25">
      <c r="A1714" t="s">
        <v>5948</v>
      </c>
      <c r="B1714" t="s">
        <v>72</v>
      </c>
      <c r="C1714" t="s">
        <v>116</v>
      </c>
      <c r="D1714" t="s">
        <v>4242</v>
      </c>
      <c r="E1714">
        <v>21</v>
      </c>
      <c r="F1714">
        <v>1</v>
      </c>
      <c r="G1714">
        <v>20</v>
      </c>
      <c r="H1714">
        <v>0</v>
      </c>
      <c r="I1714">
        <v>0</v>
      </c>
      <c r="J1714">
        <v>196</v>
      </c>
      <c r="K1714">
        <v>0</v>
      </c>
      <c r="L1714">
        <v>0</v>
      </c>
      <c r="M1714">
        <v>0</v>
      </c>
      <c r="N1714">
        <v>0</v>
      </c>
    </row>
    <row r="1715" spans="1:14" x14ac:dyDescent="0.25">
      <c r="A1715" t="s">
        <v>5949</v>
      </c>
      <c r="B1715" t="s">
        <v>72</v>
      </c>
      <c r="C1715" t="s">
        <v>117</v>
      </c>
      <c r="D1715" t="s">
        <v>4242</v>
      </c>
      <c r="E1715">
        <v>3</v>
      </c>
      <c r="F1715">
        <v>1</v>
      </c>
      <c r="G1715">
        <v>2</v>
      </c>
      <c r="H1715">
        <v>0</v>
      </c>
      <c r="I1715">
        <v>0</v>
      </c>
      <c r="J1715">
        <v>211</v>
      </c>
      <c r="K1715">
        <v>0</v>
      </c>
      <c r="L1715">
        <v>0</v>
      </c>
      <c r="M1715">
        <v>0</v>
      </c>
      <c r="N1715">
        <v>0</v>
      </c>
    </row>
    <row r="1716" spans="1:14" x14ac:dyDescent="0.25">
      <c r="A1716" t="s">
        <v>5950</v>
      </c>
      <c r="B1716" t="s">
        <v>72</v>
      </c>
      <c r="C1716" t="s">
        <v>118</v>
      </c>
      <c r="D1716" t="s">
        <v>4242</v>
      </c>
      <c r="E1716">
        <v>9</v>
      </c>
      <c r="F1716">
        <v>4</v>
      </c>
      <c r="G1716">
        <v>5</v>
      </c>
      <c r="H1716">
        <v>0</v>
      </c>
      <c r="I1716">
        <v>0</v>
      </c>
      <c r="J1716">
        <v>132</v>
      </c>
      <c r="K1716">
        <v>0</v>
      </c>
      <c r="L1716">
        <v>0</v>
      </c>
      <c r="M1716">
        <v>0</v>
      </c>
      <c r="N1716">
        <v>0</v>
      </c>
    </row>
    <row r="1717" spans="1:14" x14ac:dyDescent="0.25">
      <c r="A1717" t="s">
        <v>5951</v>
      </c>
      <c r="B1717" t="s">
        <v>72</v>
      </c>
      <c r="C1717" t="s">
        <v>119</v>
      </c>
      <c r="D1717" t="s">
        <v>4242</v>
      </c>
      <c r="E1717">
        <v>18</v>
      </c>
      <c r="F1717">
        <v>4</v>
      </c>
      <c r="G1717">
        <v>13</v>
      </c>
      <c r="H1717">
        <v>1</v>
      </c>
      <c r="I1717">
        <v>0</v>
      </c>
      <c r="J1717">
        <v>213</v>
      </c>
      <c r="K1717">
        <v>0</v>
      </c>
      <c r="L1717">
        <v>0</v>
      </c>
      <c r="M1717">
        <v>0</v>
      </c>
      <c r="N1717">
        <v>0</v>
      </c>
    </row>
    <row r="1718" spans="1:14" x14ac:dyDescent="0.25">
      <c r="A1718" t="s">
        <v>5952</v>
      </c>
      <c r="B1718" t="s">
        <v>72</v>
      </c>
      <c r="C1718" t="s">
        <v>120</v>
      </c>
      <c r="D1718" t="s">
        <v>4242</v>
      </c>
      <c r="E1718">
        <v>24</v>
      </c>
      <c r="F1718">
        <v>3</v>
      </c>
      <c r="G1718">
        <v>19</v>
      </c>
      <c r="H1718">
        <v>2</v>
      </c>
      <c r="I1718">
        <v>0</v>
      </c>
      <c r="J1718">
        <v>186</v>
      </c>
      <c r="K1718">
        <v>0</v>
      </c>
      <c r="L1718">
        <v>0</v>
      </c>
      <c r="M1718">
        <v>0</v>
      </c>
      <c r="N1718">
        <v>0</v>
      </c>
    </row>
    <row r="1719" spans="1:14" x14ac:dyDescent="0.25">
      <c r="A1719" t="s">
        <v>5953</v>
      </c>
      <c r="B1719" t="s">
        <v>72</v>
      </c>
      <c r="C1719" t="s">
        <v>121</v>
      </c>
      <c r="D1719" t="s">
        <v>4242</v>
      </c>
      <c r="E1719">
        <v>7</v>
      </c>
      <c r="F1719">
        <v>3</v>
      </c>
      <c r="G1719">
        <v>4</v>
      </c>
      <c r="H1719">
        <v>0</v>
      </c>
      <c r="I1719">
        <v>0</v>
      </c>
      <c r="J1719">
        <v>192</v>
      </c>
      <c r="K1719">
        <v>0</v>
      </c>
      <c r="L1719">
        <v>0</v>
      </c>
      <c r="M1719">
        <v>0</v>
      </c>
      <c r="N1719">
        <v>0</v>
      </c>
    </row>
    <row r="1720" spans="1:14" x14ac:dyDescent="0.25">
      <c r="A1720" t="s">
        <v>5954</v>
      </c>
      <c r="B1720" t="s">
        <v>72</v>
      </c>
      <c r="C1720" t="s">
        <v>122</v>
      </c>
      <c r="D1720" t="s">
        <v>4242</v>
      </c>
      <c r="E1720">
        <v>12</v>
      </c>
      <c r="F1720">
        <v>0</v>
      </c>
      <c r="G1720">
        <v>12</v>
      </c>
      <c r="H1720">
        <v>0</v>
      </c>
      <c r="I1720">
        <v>0</v>
      </c>
      <c r="J1720">
        <v>256</v>
      </c>
      <c r="K1720">
        <v>0</v>
      </c>
      <c r="L1720">
        <v>0</v>
      </c>
      <c r="M1720">
        <v>0</v>
      </c>
      <c r="N1720">
        <v>0</v>
      </c>
    </row>
    <row r="1721" spans="1:14" x14ac:dyDescent="0.25">
      <c r="A1721" t="s">
        <v>5955</v>
      </c>
      <c r="B1721" t="s">
        <v>72</v>
      </c>
      <c r="C1721" t="s">
        <v>123</v>
      </c>
      <c r="D1721" t="s">
        <v>4242</v>
      </c>
      <c r="E1721">
        <v>28</v>
      </c>
      <c r="F1721">
        <v>4</v>
      </c>
      <c r="G1721">
        <v>22</v>
      </c>
      <c r="H1721">
        <v>2</v>
      </c>
      <c r="I1721">
        <v>0</v>
      </c>
      <c r="J1721">
        <v>189</v>
      </c>
      <c r="K1721">
        <v>0</v>
      </c>
      <c r="L1721">
        <v>0</v>
      </c>
      <c r="M1721">
        <v>0</v>
      </c>
      <c r="N1721">
        <v>0</v>
      </c>
    </row>
    <row r="1722" spans="1:14" x14ac:dyDescent="0.25">
      <c r="A1722" t="s">
        <v>5956</v>
      </c>
      <c r="B1722" t="s">
        <v>72</v>
      </c>
      <c r="C1722" t="s">
        <v>124</v>
      </c>
      <c r="D1722" t="s">
        <v>4242</v>
      </c>
      <c r="E1722">
        <v>46</v>
      </c>
      <c r="F1722">
        <v>9</v>
      </c>
      <c r="G1722">
        <v>36</v>
      </c>
      <c r="H1722">
        <v>1</v>
      </c>
      <c r="I1722">
        <v>0</v>
      </c>
      <c r="J1722">
        <v>997</v>
      </c>
      <c r="K1722">
        <v>0</v>
      </c>
      <c r="L1722">
        <v>0</v>
      </c>
      <c r="M1722">
        <v>0</v>
      </c>
      <c r="N1722">
        <v>0</v>
      </c>
    </row>
    <row r="1723" spans="1:14" x14ac:dyDescent="0.25">
      <c r="A1723" t="s">
        <v>5957</v>
      </c>
      <c r="B1723" t="s">
        <v>72</v>
      </c>
      <c r="C1723" t="s">
        <v>125</v>
      </c>
      <c r="D1723" t="s">
        <v>4242</v>
      </c>
      <c r="E1723">
        <v>2</v>
      </c>
      <c r="F1723">
        <v>2</v>
      </c>
      <c r="G1723">
        <v>0</v>
      </c>
      <c r="H1723">
        <v>0</v>
      </c>
      <c r="I1723">
        <v>0</v>
      </c>
      <c r="J1723">
        <v>87</v>
      </c>
      <c r="K1723">
        <v>0</v>
      </c>
      <c r="L1723">
        <v>0</v>
      </c>
      <c r="M1723">
        <v>0</v>
      </c>
      <c r="N1723">
        <v>0</v>
      </c>
    </row>
    <row r="1724" spans="1:14" x14ac:dyDescent="0.25">
      <c r="A1724" t="s">
        <v>5958</v>
      </c>
      <c r="B1724" t="s">
        <v>72</v>
      </c>
      <c r="C1724" t="s">
        <v>126</v>
      </c>
      <c r="D1724" t="s">
        <v>4242</v>
      </c>
      <c r="E1724">
        <v>12</v>
      </c>
      <c r="F1724">
        <v>2</v>
      </c>
      <c r="G1724">
        <v>10</v>
      </c>
      <c r="H1724">
        <v>0</v>
      </c>
      <c r="I1724">
        <v>0</v>
      </c>
      <c r="J1724">
        <v>409</v>
      </c>
      <c r="K1724">
        <v>0</v>
      </c>
      <c r="L1724">
        <v>0</v>
      </c>
      <c r="M1724">
        <v>0</v>
      </c>
      <c r="N1724">
        <v>0</v>
      </c>
    </row>
    <row r="1725" spans="1:14" x14ac:dyDescent="0.25">
      <c r="A1725" t="s">
        <v>5959</v>
      </c>
      <c r="B1725" t="s">
        <v>72</v>
      </c>
      <c r="C1725" t="s">
        <v>127</v>
      </c>
      <c r="D1725" t="s">
        <v>4242</v>
      </c>
      <c r="E1725">
        <v>24</v>
      </c>
      <c r="F1725">
        <v>4</v>
      </c>
      <c r="G1725">
        <v>18</v>
      </c>
      <c r="H1725">
        <v>1</v>
      </c>
      <c r="I1725">
        <v>1</v>
      </c>
      <c r="J1725">
        <v>248</v>
      </c>
      <c r="K1725">
        <v>0</v>
      </c>
      <c r="L1725">
        <v>0</v>
      </c>
      <c r="M1725">
        <v>0</v>
      </c>
      <c r="N1725">
        <v>0</v>
      </c>
    </row>
    <row r="1726" spans="1:14" x14ac:dyDescent="0.25">
      <c r="A1726" t="s">
        <v>5960</v>
      </c>
      <c r="B1726" t="s">
        <v>72</v>
      </c>
      <c r="C1726" t="s">
        <v>128</v>
      </c>
      <c r="D1726" t="s">
        <v>4242</v>
      </c>
      <c r="E1726">
        <v>23</v>
      </c>
      <c r="F1726">
        <v>4</v>
      </c>
      <c r="G1726">
        <v>19</v>
      </c>
      <c r="H1726">
        <v>0</v>
      </c>
      <c r="I1726">
        <v>0</v>
      </c>
      <c r="J1726">
        <v>164</v>
      </c>
      <c r="K1726">
        <v>0</v>
      </c>
      <c r="L1726">
        <v>0</v>
      </c>
      <c r="M1726">
        <v>0</v>
      </c>
      <c r="N1726">
        <v>0</v>
      </c>
    </row>
    <row r="1727" spans="1:14" x14ac:dyDescent="0.25">
      <c r="A1727" t="s">
        <v>5961</v>
      </c>
      <c r="B1727" t="s">
        <v>72</v>
      </c>
      <c r="C1727" t="s">
        <v>129</v>
      </c>
      <c r="D1727" t="s">
        <v>4242</v>
      </c>
      <c r="E1727">
        <v>4</v>
      </c>
      <c r="F1727">
        <v>0</v>
      </c>
      <c r="G1727">
        <v>4</v>
      </c>
      <c r="H1727">
        <v>0</v>
      </c>
      <c r="I1727">
        <v>0</v>
      </c>
      <c r="J1727">
        <v>82</v>
      </c>
      <c r="K1727">
        <v>0</v>
      </c>
      <c r="L1727">
        <v>0</v>
      </c>
      <c r="M1727">
        <v>0</v>
      </c>
      <c r="N1727">
        <v>0</v>
      </c>
    </row>
    <row r="1728" spans="1:14" x14ac:dyDescent="0.25">
      <c r="A1728" t="s">
        <v>5962</v>
      </c>
      <c r="B1728" t="s">
        <v>72</v>
      </c>
      <c r="C1728" t="s">
        <v>130</v>
      </c>
      <c r="D1728" t="s">
        <v>4242</v>
      </c>
      <c r="E1728">
        <v>19</v>
      </c>
      <c r="F1728">
        <v>2</v>
      </c>
      <c r="G1728">
        <v>17</v>
      </c>
      <c r="H1728">
        <v>0</v>
      </c>
      <c r="I1728">
        <v>0</v>
      </c>
      <c r="J1728">
        <v>84</v>
      </c>
      <c r="K1728">
        <v>0</v>
      </c>
      <c r="L1728">
        <v>0</v>
      </c>
      <c r="M1728">
        <v>0</v>
      </c>
      <c r="N1728">
        <v>0</v>
      </c>
    </row>
    <row r="1729" spans="1:14" x14ac:dyDescent="0.25">
      <c r="A1729" t="s">
        <v>5963</v>
      </c>
      <c r="B1729" t="s">
        <v>72</v>
      </c>
      <c r="C1729" t="s">
        <v>131</v>
      </c>
      <c r="D1729" t="s">
        <v>4242</v>
      </c>
      <c r="E1729">
        <v>51</v>
      </c>
      <c r="F1729">
        <v>7</v>
      </c>
      <c r="G1729">
        <v>43</v>
      </c>
      <c r="H1729">
        <v>1</v>
      </c>
      <c r="I1729">
        <v>0</v>
      </c>
      <c r="J1729">
        <v>1092</v>
      </c>
      <c r="K1729">
        <v>0</v>
      </c>
      <c r="L1729">
        <v>0</v>
      </c>
      <c r="M1729">
        <v>0</v>
      </c>
      <c r="N1729">
        <v>0</v>
      </c>
    </row>
    <row r="1730" spans="1:14" x14ac:dyDescent="0.25">
      <c r="A1730" t="s">
        <v>5964</v>
      </c>
      <c r="B1730" t="s">
        <v>72</v>
      </c>
      <c r="C1730" t="s">
        <v>132</v>
      </c>
      <c r="D1730" t="s">
        <v>4242</v>
      </c>
      <c r="E1730">
        <v>14</v>
      </c>
      <c r="F1730">
        <v>2</v>
      </c>
      <c r="G1730">
        <v>11</v>
      </c>
      <c r="H1730">
        <v>1</v>
      </c>
      <c r="I1730">
        <v>0</v>
      </c>
      <c r="J1730">
        <v>133</v>
      </c>
      <c r="K1730">
        <v>0</v>
      </c>
      <c r="L1730">
        <v>0</v>
      </c>
      <c r="M1730">
        <v>0</v>
      </c>
      <c r="N1730">
        <v>0</v>
      </c>
    </row>
    <row r="1731" spans="1:14" x14ac:dyDescent="0.25">
      <c r="A1731" t="s">
        <v>5965</v>
      </c>
      <c r="B1731" t="s">
        <v>72</v>
      </c>
      <c r="C1731" t="s">
        <v>133</v>
      </c>
      <c r="D1731" t="s">
        <v>4242</v>
      </c>
      <c r="E1731">
        <v>15</v>
      </c>
      <c r="F1731">
        <v>4</v>
      </c>
      <c r="G1731">
        <v>10</v>
      </c>
      <c r="H1731">
        <v>1</v>
      </c>
      <c r="I1731">
        <v>0</v>
      </c>
      <c r="J1731">
        <v>133</v>
      </c>
      <c r="K1731">
        <v>0</v>
      </c>
      <c r="L1731">
        <v>0</v>
      </c>
      <c r="M1731">
        <v>0</v>
      </c>
      <c r="N1731">
        <v>0</v>
      </c>
    </row>
    <row r="1732" spans="1:14" x14ac:dyDescent="0.25">
      <c r="A1732" t="s">
        <v>5966</v>
      </c>
      <c r="B1732" t="s">
        <v>72</v>
      </c>
      <c r="C1732" t="s">
        <v>134</v>
      </c>
      <c r="D1732" t="s">
        <v>4242</v>
      </c>
      <c r="E1732">
        <v>6</v>
      </c>
      <c r="F1732">
        <v>1</v>
      </c>
      <c r="G1732">
        <v>5</v>
      </c>
      <c r="H1732">
        <v>0</v>
      </c>
      <c r="I1732">
        <v>0</v>
      </c>
      <c r="J1732">
        <v>43</v>
      </c>
      <c r="K1732">
        <v>0</v>
      </c>
      <c r="L1732">
        <v>0</v>
      </c>
      <c r="M1732">
        <v>0</v>
      </c>
      <c r="N1732">
        <v>0</v>
      </c>
    </row>
    <row r="1733" spans="1:14" x14ac:dyDescent="0.25">
      <c r="A1733" t="s">
        <v>5967</v>
      </c>
      <c r="B1733" t="s">
        <v>72</v>
      </c>
      <c r="C1733" t="s">
        <v>135</v>
      </c>
      <c r="D1733" t="s">
        <v>4242</v>
      </c>
      <c r="E1733">
        <v>25</v>
      </c>
      <c r="F1733">
        <v>2</v>
      </c>
      <c r="G1733">
        <v>22</v>
      </c>
      <c r="H1733">
        <v>1</v>
      </c>
      <c r="I1733">
        <v>0</v>
      </c>
      <c r="J1733">
        <v>182</v>
      </c>
      <c r="K1733">
        <v>0</v>
      </c>
      <c r="L1733">
        <v>0</v>
      </c>
      <c r="M1733">
        <v>0</v>
      </c>
      <c r="N1733">
        <v>0</v>
      </c>
    </row>
    <row r="1734" spans="1:14" x14ac:dyDescent="0.25">
      <c r="A1734" t="s">
        <v>5968</v>
      </c>
      <c r="B1734" t="s">
        <v>72</v>
      </c>
      <c r="C1734" t="s">
        <v>136</v>
      </c>
      <c r="D1734" t="s">
        <v>4242</v>
      </c>
      <c r="E1734">
        <v>5</v>
      </c>
      <c r="F1734">
        <v>0</v>
      </c>
      <c r="G1734">
        <v>5</v>
      </c>
      <c r="H1734">
        <v>0</v>
      </c>
      <c r="I1734">
        <v>0</v>
      </c>
      <c r="J1734">
        <v>89</v>
      </c>
      <c r="K1734">
        <v>0</v>
      </c>
      <c r="L1734">
        <v>0</v>
      </c>
      <c r="M1734">
        <v>0</v>
      </c>
      <c r="N1734">
        <v>0</v>
      </c>
    </row>
    <row r="1735" spans="1:14" x14ac:dyDescent="0.25">
      <c r="A1735" t="s">
        <v>5969</v>
      </c>
      <c r="B1735" t="s">
        <v>72</v>
      </c>
      <c r="C1735" t="s">
        <v>137</v>
      </c>
      <c r="D1735" t="s">
        <v>4242</v>
      </c>
      <c r="E1735">
        <v>77</v>
      </c>
      <c r="F1735">
        <v>11</v>
      </c>
      <c r="G1735">
        <v>63</v>
      </c>
      <c r="H1735">
        <v>3</v>
      </c>
      <c r="I1735">
        <v>0</v>
      </c>
      <c r="J1735">
        <v>1025</v>
      </c>
      <c r="K1735">
        <v>0</v>
      </c>
      <c r="L1735">
        <v>0</v>
      </c>
      <c r="M1735">
        <v>0</v>
      </c>
      <c r="N1735">
        <v>0</v>
      </c>
    </row>
    <row r="1736" spans="1:14" x14ac:dyDescent="0.25">
      <c r="A1736" t="s">
        <v>5970</v>
      </c>
      <c r="B1736" t="s">
        <v>72</v>
      </c>
      <c r="C1736" t="s">
        <v>138</v>
      </c>
      <c r="D1736" t="s">
        <v>4242</v>
      </c>
      <c r="E1736">
        <v>13</v>
      </c>
      <c r="F1736">
        <v>1</v>
      </c>
      <c r="G1736">
        <v>9</v>
      </c>
      <c r="H1736">
        <v>3</v>
      </c>
      <c r="I1736">
        <v>0</v>
      </c>
      <c r="J1736">
        <v>206</v>
      </c>
      <c r="K1736">
        <v>0</v>
      </c>
      <c r="L1736">
        <v>0</v>
      </c>
      <c r="M1736">
        <v>0</v>
      </c>
      <c r="N1736">
        <v>0</v>
      </c>
    </row>
    <row r="1737" spans="1:14" x14ac:dyDescent="0.25">
      <c r="A1737" t="s">
        <v>5971</v>
      </c>
      <c r="B1737" t="s">
        <v>72</v>
      </c>
      <c r="C1737" t="s">
        <v>139</v>
      </c>
      <c r="D1737" t="s">
        <v>4242</v>
      </c>
      <c r="E1737">
        <v>13</v>
      </c>
      <c r="F1737">
        <v>3</v>
      </c>
      <c r="G1737">
        <v>8</v>
      </c>
      <c r="H1737">
        <v>0</v>
      </c>
      <c r="I1737">
        <v>2</v>
      </c>
      <c r="J1737">
        <v>160</v>
      </c>
      <c r="K1737">
        <v>0</v>
      </c>
      <c r="L1737">
        <v>0</v>
      </c>
      <c r="M1737">
        <v>0</v>
      </c>
      <c r="N1737">
        <v>0</v>
      </c>
    </row>
    <row r="1738" spans="1:14" x14ac:dyDescent="0.25">
      <c r="A1738" t="s">
        <v>5972</v>
      </c>
      <c r="B1738" t="s">
        <v>72</v>
      </c>
      <c r="C1738" t="s">
        <v>140</v>
      </c>
      <c r="D1738" t="s">
        <v>4242</v>
      </c>
      <c r="E1738">
        <v>2</v>
      </c>
      <c r="F1738">
        <v>1</v>
      </c>
      <c r="G1738">
        <v>1</v>
      </c>
      <c r="H1738">
        <v>0</v>
      </c>
      <c r="I1738">
        <v>0</v>
      </c>
      <c r="J1738">
        <v>54</v>
      </c>
      <c r="K1738">
        <v>0</v>
      </c>
      <c r="L1738">
        <v>0</v>
      </c>
      <c r="M1738">
        <v>0</v>
      </c>
      <c r="N1738">
        <v>0</v>
      </c>
    </row>
    <row r="1739" spans="1:14" x14ac:dyDescent="0.25">
      <c r="A1739" t="s">
        <v>5973</v>
      </c>
      <c r="B1739" t="s">
        <v>72</v>
      </c>
      <c r="C1739" t="s">
        <v>141</v>
      </c>
      <c r="D1739" t="s">
        <v>4242</v>
      </c>
      <c r="E1739">
        <v>1</v>
      </c>
      <c r="F1739">
        <v>1</v>
      </c>
      <c r="G1739">
        <v>0</v>
      </c>
      <c r="H1739">
        <v>0</v>
      </c>
      <c r="I1739">
        <v>0</v>
      </c>
      <c r="J1739">
        <v>1</v>
      </c>
      <c r="K1739">
        <v>0</v>
      </c>
      <c r="L1739">
        <v>0</v>
      </c>
      <c r="M1739">
        <v>0</v>
      </c>
      <c r="N1739">
        <v>0</v>
      </c>
    </row>
    <row r="1740" spans="1:14" x14ac:dyDescent="0.25">
      <c r="A1740" t="s">
        <v>5974</v>
      </c>
      <c r="B1740" t="s">
        <v>72</v>
      </c>
      <c r="C1740" t="s">
        <v>142</v>
      </c>
      <c r="D1740" t="s">
        <v>4242</v>
      </c>
      <c r="E1740">
        <v>24</v>
      </c>
      <c r="F1740">
        <v>1</v>
      </c>
      <c r="G1740">
        <v>22</v>
      </c>
      <c r="H1740">
        <v>1</v>
      </c>
      <c r="I1740">
        <v>0</v>
      </c>
      <c r="J1740">
        <v>135</v>
      </c>
      <c r="K1740">
        <v>0</v>
      </c>
      <c r="L1740">
        <v>0</v>
      </c>
      <c r="M1740">
        <v>0</v>
      </c>
      <c r="N1740">
        <v>0</v>
      </c>
    </row>
    <row r="1741" spans="1:14" x14ac:dyDescent="0.25">
      <c r="A1741" t="s">
        <v>5975</v>
      </c>
      <c r="B1741" t="s">
        <v>72</v>
      </c>
      <c r="C1741" t="s">
        <v>143</v>
      </c>
      <c r="D1741" t="s">
        <v>4242</v>
      </c>
      <c r="E1741">
        <v>9</v>
      </c>
      <c r="F1741">
        <v>1</v>
      </c>
      <c r="G1741">
        <v>6</v>
      </c>
      <c r="H1741">
        <v>1</v>
      </c>
      <c r="I1741">
        <v>1</v>
      </c>
      <c r="J1741">
        <v>57</v>
      </c>
      <c r="K1741">
        <v>0</v>
      </c>
      <c r="L1741">
        <v>0</v>
      </c>
      <c r="M1741">
        <v>0</v>
      </c>
      <c r="N1741">
        <v>0</v>
      </c>
    </row>
    <row r="1742" spans="1:14" x14ac:dyDescent="0.25">
      <c r="A1742" t="s">
        <v>5976</v>
      </c>
      <c r="B1742" t="s">
        <v>72</v>
      </c>
      <c r="C1742" t="s">
        <v>144</v>
      </c>
      <c r="D1742" t="s">
        <v>4242</v>
      </c>
      <c r="E1742">
        <v>58</v>
      </c>
      <c r="F1742">
        <v>17</v>
      </c>
      <c r="G1742">
        <v>37</v>
      </c>
      <c r="H1742">
        <v>4</v>
      </c>
      <c r="I1742">
        <v>0</v>
      </c>
      <c r="J1742">
        <v>1058</v>
      </c>
      <c r="K1742">
        <v>0</v>
      </c>
      <c r="L1742">
        <v>0</v>
      </c>
      <c r="M1742">
        <v>0</v>
      </c>
      <c r="N1742">
        <v>0</v>
      </c>
    </row>
    <row r="1743" spans="1:14" x14ac:dyDescent="0.25">
      <c r="A1743" t="s">
        <v>5977</v>
      </c>
      <c r="B1743" t="s">
        <v>72</v>
      </c>
      <c r="C1743" t="s">
        <v>145</v>
      </c>
      <c r="D1743" t="s">
        <v>4242</v>
      </c>
      <c r="E1743">
        <v>0</v>
      </c>
      <c r="F1743">
        <v>0</v>
      </c>
      <c r="G1743">
        <v>0</v>
      </c>
      <c r="H1743">
        <v>0</v>
      </c>
      <c r="I1743">
        <v>0</v>
      </c>
      <c r="J1743">
        <v>93</v>
      </c>
      <c r="K1743">
        <v>0</v>
      </c>
      <c r="L1743">
        <v>0</v>
      </c>
      <c r="M1743">
        <v>0</v>
      </c>
      <c r="N1743">
        <v>0</v>
      </c>
    </row>
    <row r="1744" spans="1:14" x14ac:dyDescent="0.25">
      <c r="A1744" t="s">
        <v>5978</v>
      </c>
      <c r="B1744" t="s">
        <v>72</v>
      </c>
      <c r="C1744" t="s">
        <v>146</v>
      </c>
      <c r="D1744" t="s">
        <v>4242</v>
      </c>
      <c r="E1744">
        <v>12</v>
      </c>
      <c r="F1744">
        <v>2</v>
      </c>
      <c r="G1744">
        <v>9</v>
      </c>
      <c r="H1744">
        <v>0</v>
      </c>
      <c r="I1744">
        <v>1</v>
      </c>
      <c r="J1744">
        <v>130</v>
      </c>
      <c r="K1744">
        <v>0</v>
      </c>
      <c r="L1744">
        <v>0</v>
      </c>
      <c r="M1744">
        <v>0</v>
      </c>
      <c r="N1744">
        <v>0</v>
      </c>
    </row>
    <row r="1745" spans="1:14" x14ac:dyDescent="0.25">
      <c r="A1745" t="s">
        <v>5979</v>
      </c>
      <c r="B1745" t="s">
        <v>72</v>
      </c>
      <c r="C1745" t="s">
        <v>147</v>
      </c>
      <c r="D1745" t="s">
        <v>4242</v>
      </c>
      <c r="E1745">
        <v>16</v>
      </c>
      <c r="F1745">
        <v>2</v>
      </c>
      <c r="G1745">
        <v>13</v>
      </c>
      <c r="H1745">
        <v>1</v>
      </c>
      <c r="I1745">
        <v>0</v>
      </c>
      <c r="J1745">
        <v>267</v>
      </c>
      <c r="K1745">
        <v>0</v>
      </c>
      <c r="L1745">
        <v>0</v>
      </c>
      <c r="M1745">
        <v>0</v>
      </c>
      <c r="N1745">
        <v>0</v>
      </c>
    </row>
    <row r="1746" spans="1:14" x14ac:dyDescent="0.25">
      <c r="A1746" t="s">
        <v>5980</v>
      </c>
      <c r="B1746" t="s">
        <v>72</v>
      </c>
      <c r="C1746" t="s">
        <v>148</v>
      </c>
      <c r="D1746" t="s">
        <v>4242</v>
      </c>
      <c r="E1746">
        <v>8</v>
      </c>
      <c r="F1746">
        <v>1</v>
      </c>
      <c r="G1746">
        <v>7</v>
      </c>
      <c r="H1746">
        <v>0</v>
      </c>
      <c r="I1746">
        <v>0</v>
      </c>
      <c r="J1746">
        <v>60</v>
      </c>
      <c r="K1746">
        <v>0</v>
      </c>
      <c r="L1746">
        <v>0</v>
      </c>
      <c r="M1746">
        <v>0</v>
      </c>
      <c r="N1746">
        <v>0</v>
      </c>
    </row>
    <row r="1747" spans="1:14" x14ac:dyDescent="0.25">
      <c r="A1747" t="s">
        <v>5981</v>
      </c>
      <c r="B1747" t="s">
        <v>72</v>
      </c>
      <c r="C1747" t="s">
        <v>149</v>
      </c>
      <c r="D1747" t="s">
        <v>4242</v>
      </c>
      <c r="E1747">
        <v>31</v>
      </c>
      <c r="F1747">
        <v>5</v>
      </c>
      <c r="G1747">
        <v>24</v>
      </c>
      <c r="H1747">
        <v>1</v>
      </c>
      <c r="I1747">
        <v>1</v>
      </c>
      <c r="J1747">
        <v>194</v>
      </c>
      <c r="K1747">
        <v>0</v>
      </c>
      <c r="L1747">
        <v>0</v>
      </c>
      <c r="M1747">
        <v>0</v>
      </c>
      <c r="N1747">
        <v>0</v>
      </c>
    </row>
    <row r="1748" spans="1:14" x14ac:dyDescent="0.25">
      <c r="A1748" t="s">
        <v>5982</v>
      </c>
      <c r="B1748" t="s">
        <v>72</v>
      </c>
      <c r="C1748" t="s">
        <v>150</v>
      </c>
      <c r="D1748" t="s">
        <v>4242</v>
      </c>
      <c r="E1748">
        <v>56</v>
      </c>
      <c r="F1748">
        <v>12</v>
      </c>
      <c r="G1748">
        <v>42</v>
      </c>
      <c r="H1748">
        <v>2</v>
      </c>
      <c r="I1748">
        <v>0</v>
      </c>
      <c r="J1748">
        <v>696</v>
      </c>
      <c r="K1748">
        <v>0</v>
      </c>
      <c r="L1748">
        <v>0</v>
      </c>
      <c r="M1748">
        <v>0</v>
      </c>
      <c r="N1748">
        <v>0</v>
      </c>
    </row>
    <row r="1749" spans="1:14" x14ac:dyDescent="0.25">
      <c r="A1749" t="s">
        <v>5983</v>
      </c>
      <c r="B1749" t="s">
        <v>72</v>
      </c>
      <c r="C1749" t="s">
        <v>151</v>
      </c>
      <c r="D1749" t="s">
        <v>4242</v>
      </c>
      <c r="E1749">
        <v>45</v>
      </c>
      <c r="F1749">
        <v>7</v>
      </c>
      <c r="G1749">
        <v>36</v>
      </c>
      <c r="H1749">
        <v>1</v>
      </c>
      <c r="I1749">
        <v>1</v>
      </c>
      <c r="J1749">
        <v>579</v>
      </c>
      <c r="K1749">
        <v>0</v>
      </c>
      <c r="L1749">
        <v>0</v>
      </c>
      <c r="M1749">
        <v>0</v>
      </c>
      <c r="N1749">
        <v>0</v>
      </c>
    </row>
    <row r="1750" spans="1:14" x14ac:dyDescent="0.25">
      <c r="A1750" t="s">
        <v>5984</v>
      </c>
      <c r="B1750" t="s">
        <v>72</v>
      </c>
      <c r="C1750" t="s">
        <v>152</v>
      </c>
      <c r="D1750" t="s">
        <v>4242</v>
      </c>
      <c r="E1750">
        <v>9</v>
      </c>
      <c r="F1750">
        <v>0</v>
      </c>
      <c r="G1750">
        <v>8</v>
      </c>
      <c r="H1750">
        <v>0</v>
      </c>
      <c r="I1750">
        <v>1</v>
      </c>
      <c r="J1750">
        <v>127</v>
      </c>
      <c r="K1750">
        <v>0</v>
      </c>
      <c r="L1750">
        <v>0</v>
      </c>
      <c r="M1750">
        <v>0</v>
      </c>
      <c r="N1750">
        <v>0</v>
      </c>
    </row>
    <row r="1751" spans="1:14" x14ac:dyDescent="0.25">
      <c r="A1751" t="s">
        <v>5985</v>
      </c>
      <c r="B1751" t="s">
        <v>72</v>
      </c>
      <c r="C1751" t="s">
        <v>153</v>
      </c>
      <c r="D1751" t="s">
        <v>4242</v>
      </c>
      <c r="E1751">
        <v>25</v>
      </c>
      <c r="F1751">
        <v>3</v>
      </c>
      <c r="G1751">
        <v>20</v>
      </c>
      <c r="H1751">
        <v>2</v>
      </c>
      <c r="I1751">
        <v>0</v>
      </c>
      <c r="J1751">
        <v>495</v>
      </c>
      <c r="K1751">
        <v>0</v>
      </c>
      <c r="L1751">
        <v>0</v>
      </c>
      <c r="M1751">
        <v>0</v>
      </c>
      <c r="N1751">
        <v>0</v>
      </c>
    </row>
    <row r="1752" spans="1:14" x14ac:dyDescent="0.25">
      <c r="A1752" t="s">
        <v>5986</v>
      </c>
      <c r="B1752" t="s">
        <v>72</v>
      </c>
      <c r="C1752" t="s">
        <v>154</v>
      </c>
      <c r="D1752" t="s">
        <v>4242</v>
      </c>
      <c r="E1752">
        <v>22</v>
      </c>
      <c r="F1752">
        <v>3</v>
      </c>
      <c r="G1752">
        <v>19</v>
      </c>
      <c r="H1752">
        <v>0</v>
      </c>
      <c r="I1752">
        <v>0</v>
      </c>
      <c r="J1752">
        <v>250</v>
      </c>
      <c r="K1752">
        <v>0</v>
      </c>
      <c r="L1752">
        <v>0</v>
      </c>
      <c r="M1752">
        <v>0</v>
      </c>
      <c r="N1752">
        <v>0</v>
      </c>
    </row>
    <row r="1753" spans="1:14" x14ac:dyDescent="0.25">
      <c r="A1753" t="s">
        <v>5987</v>
      </c>
      <c r="B1753" t="s">
        <v>72</v>
      </c>
      <c r="C1753" t="s">
        <v>155</v>
      </c>
      <c r="D1753" t="s">
        <v>4242</v>
      </c>
      <c r="E1753">
        <v>28</v>
      </c>
      <c r="F1753">
        <v>3</v>
      </c>
      <c r="G1753">
        <v>24</v>
      </c>
      <c r="H1753">
        <v>0</v>
      </c>
      <c r="I1753">
        <v>1</v>
      </c>
      <c r="J1753">
        <v>414</v>
      </c>
      <c r="K1753">
        <v>0</v>
      </c>
      <c r="L1753">
        <v>0</v>
      </c>
      <c r="M1753">
        <v>0</v>
      </c>
      <c r="N1753">
        <v>0</v>
      </c>
    </row>
    <row r="1754" spans="1:14" x14ac:dyDescent="0.25">
      <c r="A1754" t="s">
        <v>5988</v>
      </c>
      <c r="B1754" t="s">
        <v>72</v>
      </c>
      <c r="C1754" t="s">
        <v>156</v>
      </c>
      <c r="D1754" t="s">
        <v>4242</v>
      </c>
      <c r="E1754">
        <v>16</v>
      </c>
      <c r="F1754">
        <v>0</v>
      </c>
      <c r="G1754">
        <v>15</v>
      </c>
      <c r="H1754">
        <v>0</v>
      </c>
      <c r="I1754">
        <v>1</v>
      </c>
      <c r="J1754">
        <v>214</v>
      </c>
      <c r="K1754">
        <v>0</v>
      </c>
      <c r="L1754">
        <v>0</v>
      </c>
      <c r="M1754">
        <v>0</v>
      </c>
      <c r="N1754">
        <v>0</v>
      </c>
    </row>
    <row r="1755" spans="1:14" x14ac:dyDescent="0.25">
      <c r="A1755" t="s">
        <v>5989</v>
      </c>
      <c r="B1755" t="s">
        <v>72</v>
      </c>
      <c r="C1755" t="s">
        <v>157</v>
      </c>
      <c r="D1755" t="s">
        <v>4242</v>
      </c>
      <c r="E1755">
        <v>3</v>
      </c>
      <c r="F1755">
        <v>0</v>
      </c>
      <c r="G1755">
        <v>3</v>
      </c>
      <c r="H1755">
        <v>0</v>
      </c>
      <c r="I1755">
        <v>0</v>
      </c>
      <c r="J1755">
        <v>118</v>
      </c>
      <c r="K1755">
        <v>0</v>
      </c>
      <c r="L1755">
        <v>0</v>
      </c>
      <c r="M1755">
        <v>0</v>
      </c>
      <c r="N1755">
        <v>0</v>
      </c>
    </row>
    <row r="1756" spans="1:14" x14ac:dyDescent="0.25">
      <c r="A1756" t="s">
        <v>5990</v>
      </c>
      <c r="B1756" t="s">
        <v>72</v>
      </c>
      <c r="C1756" t="s">
        <v>158</v>
      </c>
      <c r="D1756" t="s">
        <v>4242</v>
      </c>
      <c r="E1756">
        <v>31</v>
      </c>
      <c r="F1756">
        <v>7</v>
      </c>
      <c r="G1756">
        <v>22</v>
      </c>
      <c r="H1756">
        <v>1</v>
      </c>
      <c r="I1756">
        <v>1</v>
      </c>
      <c r="J1756">
        <v>275</v>
      </c>
      <c r="K1756">
        <v>0</v>
      </c>
      <c r="L1756">
        <v>0</v>
      </c>
      <c r="M1756">
        <v>0</v>
      </c>
      <c r="N1756">
        <v>0</v>
      </c>
    </row>
    <row r="1757" spans="1:14" x14ac:dyDescent="0.25">
      <c r="A1757" t="s">
        <v>5991</v>
      </c>
      <c r="B1757" t="s">
        <v>72</v>
      </c>
      <c r="C1757" t="s">
        <v>159</v>
      </c>
      <c r="D1757" t="s">
        <v>4242</v>
      </c>
      <c r="E1757">
        <v>9</v>
      </c>
      <c r="F1757">
        <v>0</v>
      </c>
      <c r="G1757">
        <v>8</v>
      </c>
      <c r="H1757">
        <v>1</v>
      </c>
      <c r="I1757">
        <v>0</v>
      </c>
      <c r="J1757">
        <v>185</v>
      </c>
      <c r="K1757">
        <v>0</v>
      </c>
      <c r="L1757">
        <v>0</v>
      </c>
      <c r="M1757">
        <v>0</v>
      </c>
      <c r="N1757">
        <v>0</v>
      </c>
    </row>
    <row r="1758" spans="1:14" x14ac:dyDescent="0.25">
      <c r="A1758" t="s">
        <v>5992</v>
      </c>
      <c r="B1758" t="s">
        <v>72</v>
      </c>
      <c r="C1758" t="s">
        <v>160</v>
      </c>
      <c r="D1758" t="s">
        <v>4242</v>
      </c>
      <c r="E1758">
        <v>20</v>
      </c>
      <c r="F1758">
        <v>3</v>
      </c>
      <c r="G1758">
        <v>16</v>
      </c>
      <c r="H1758">
        <v>1</v>
      </c>
      <c r="I1758">
        <v>0</v>
      </c>
      <c r="J1758">
        <v>200</v>
      </c>
      <c r="K1758">
        <v>0</v>
      </c>
      <c r="L1758">
        <v>0</v>
      </c>
      <c r="M1758">
        <v>0</v>
      </c>
      <c r="N1758">
        <v>0</v>
      </c>
    </row>
    <row r="1759" spans="1:14" x14ac:dyDescent="0.25">
      <c r="A1759" t="s">
        <v>5993</v>
      </c>
      <c r="B1759" t="s">
        <v>72</v>
      </c>
      <c r="C1759" t="s">
        <v>161</v>
      </c>
      <c r="D1759" t="s">
        <v>4242</v>
      </c>
      <c r="E1759">
        <v>6</v>
      </c>
      <c r="F1759">
        <v>1</v>
      </c>
      <c r="G1759">
        <v>5</v>
      </c>
      <c r="H1759">
        <v>0</v>
      </c>
      <c r="I1759">
        <v>0</v>
      </c>
      <c r="J1759">
        <v>55</v>
      </c>
      <c r="K1759">
        <v>0</v>
      </c>
      <c r="L1759">
        <v>0</v>
      </c>
      <c r="M1759">
        <v>0</v>
      </c>
      <c r="N1759">
        <v>0</v>
      </c>
    </row>
    <row r="1760" spans="1:14" x14ac:dyDescent="0.25">
      <c r="A1760" t="s">
        <v>5994</v>
      </c>
      <c r="B1760" t="s">
        <v>72</v>
      </c>
      <c r="C1760" t="s">
        <v>162</v>
      </c>
      <c r="D1760" t="s">
        <v>4242</v>
      </c>
      <c r="E1760">
        <v>11</v>
      </c>
      <c r="F1760">
        <v>2</v>
      </c>
      <c r="G1760">
        <v>5</v>
      </c>
      <c r="H1760">
        <v>4</v>
      </c>
      <c r="I1760">
        <v>0</v>
      </c>
      <c r="J1760">
        <v>194</v>
      </c>
      <c r="K1760">
        <v>0</v>
      </c>
      <c r="L1760">
        <v>0</v>
      </c>
      <c r="M1760">
        <v>0</v>
      </c>
      <c r="N1760">
        <v>0</v>
      </c>
    </row>
    <row r="1761" spans="1:14" x14ac:dyDescent="0.25">
      <c r="A1761" t="s">
        <v>5995</v>
      </c>
      <c r="B1761" t="s">
        <v>72</v>
      </c>
      <c r="C1761" t="s">
        <v>163</v>
      </c>
      <c r="D1761" t="s">
        <v>4242</v>
      </c>
      <c r="E1761">
        <v>9</v>
      </c>
      <c r="F1761">
        <v>2</v>
      </c>
      <c r="G1761">
        <v>7</v>
      </c>
      <c r="H1761">
        <v>0</v>
      </c>
      <c r="I1761">
        <v>0</v>
      </c>
      <c r="J1761">
        <v>118</v>
      </c>
      <c r="K1761">
        <v>0</v>
      </c>
      <c r="L1761">
        <v>0</v>
      </c>
      <c r="M1761">
        <v>0</v>
      </c>
      <c r="N1761">
        <v>0</v>
      </c>
    </row>
    <row r="1762" spans="1:14" x14ac:dyDescent="0.25">
      <c r="A1762" t="s">
        <v>5996</v>
      </c>
      <c r="B1762" t="s">
        <v>72</v>
      </c>
      <c r="C1762" t="s">
        <v>164</v>
      </c>
      <c r="D1762" t="s">
        <v>4242</v>
      </c>
      <c r="E1762">
        <v>20</v>
      </c>
      <c r="F1762">
        <v>1</v>
      </c>
      <c r="G1762">
        <v>17</v>
      </c>
      <c r="H1762">
        <v>1</v>
      </c>
      <c r="I1762">
        <v>1</v>
      </c>
      <c r="J1762">
        <v>128</v>
      </c>
      <c r="K1762">
        <v>0</v>
      </c>
      <c r="L1762">
        <v>0</v>
      </c>
      <c r="M1762">
        <v>0</v>
      </c>
      <c r="N1762">
        <v>0</v>
      </c>
    </row>
    <row r="1763" spans="1:14" x14ac:dyDescent="0.25">
      <c r="A1763" t="s">
        <v>5997</v>
      </c>
      <c r="B1763" t="s">
        <v>72</v>
      </c>
      <c r="C1763" t="s">
        <v>165</v>
      </c>
      <c r="D1763" t="s">
        <v>4242</v>
      </c>
      <c r="E1763">
        <v>36</v>
      </c>
      <c r="F1763">
        <v>11</v>
      </c>
      <c r="G1763">
        <v>25</v>
      </c>
      <c r="H1763">
        <v>0</v>
      </c>
      <c r="I1763">
        <v>0</v>
      </c>
      <c r="J1763">
        <v>408</v>
      </c>
      <c r="K1763">
        <v>0</v>
      </c>
      <c r="L1763">
        <v>0</v>
      </c>
      <c r="M1763">
        <v>0</v>
      </c>
      <c r="N1763">
        <v>0</v>
      </c>
    </row>
    <row r="1764" spans="1:14" x14ac:dyDescent="0.25">
      <c r="A1764" t="s">
        <v>5998</v>
      </c>
      <c r="B1764" t="s">
        <v>72</v>
      </c>
      <c r="C1764" t="s">
        <v>166</v>
      </c>
      <c r="D1764" t="s">
        <v>4242</v>
      </c>
      <c r="E1764">
        <v>4</v>
      </c>
      <c r="F1764">
        <v>0</v>
      </c>
      <c r="G1764">
        <v>4</v>
      </c>
      <c r="H1764">
        <v>0</v>
      </c>
      <c r="I1764">
        <v>0</v>
      </c>
      <c r="J1764">
        <v>83</v>
      </c>
      <c r="K1764">
        <v>0</v>
      </c>
      <c r="L1764">
        <v>0</v>
      </c>
      <c r="M1764">
        <v>0</v>
      </c>
      <c r="N1764">
        <v>0</v>
      </c>
    </row>
    <row r="1765" spans="1:14" x14ac:dyDescent="0.25">
      <c r="A1765" t="s">
        <v>5999</v>
      </c>
      <c r="B1765" t="s">
        <v>72</v>
      </c>
      <c r="C1765" t="s">
        <v>167</v>
      </c>
      <c r="D1765" t="s">
        <v>4242</v>
      </c>
      <c r="E1765">
        <v>4</v>
      </c>
      <c r="F1765">
        <v>0</v>
      </c>
      <c r="G1765">
        <v>4</v>
      </c>
      <c r="H1765">
        <v>0</v>
      </c>
      <c r="I1765">
        <v>0</v>
      </c>
      <c r="J1765">
        <v>94</v>
      </c>
      <c r="K1765">
        <v>0</v>
      </c>
      <c r="L1765">
        <v>0</v>
      </c>
      <c r="M1765">
        <v>0</v>
      </c>
      <c r="N1765">
        <v>0</v>
      </c>
    </row>
    <row r="1766" spans="1:14" x14ac:dyDescent="0.25">
      <c r="A1766" t="s">
        <v>6000</v>
      </c>
      <c r="B1766" t="s">
        <v>72</v>
      </c>
      <c r="C1766" t="s">
        <v>168</v>
      </c>
      <c r="D1766" t="s">
        <v>4242</v>
      </c>
      <c r="E1766">
        <v>19</v>
      </c>
      <c r="F1766">
        <v>2</v>
      </c>
      <c r="G1766">
        <v>17</v>
      </c>
      <c r="H1766">
        <v>0</v>
      </c>
      <c r="I1766">
        <v>0</v>
      </c>
      <c r="J1766">
        <v>256</v>
      </c>
      <c r="K1766">
        <v>0</v>
      </c>
      <c r="L1766">
        <v>0</v>
      </c>
      <c r="M1766">
        <v>0</v>
      </c>
      <c r="N1766">
        <v>0</v>
      </c>
    </row>
    <row r="1767" spans="1:14" x14ac:dyDescent="0.25">
      <c r="A1767" t="s">
        <v>6001</v>
      </c>
      <c r="B1767" t="s">
        <v>72</v>
      </c>
      <c r="C1767" t="s">
        <v>169</v>
      </c>
      <c r="D1767" t="s">
        <v>4242</v>
      </c>
      <c r="E1767">
        <v>7</v>
      </c>
      <c r="F1767">
        <v>1</v>
      </c>
      <c r="G1767">
        <v>6</v>
      </c>
      <c r="H1767">
        <v>0</v>
      </c>
      <c r="I1767">
        <v>0</v>
      </c>
      <c r="J1767">
        <v>166</v>
      </c>
      <c r="K1767">
        <v>0</v>
      </c>
      <c r="L1767">
        <v>0</v>
      </c>
      <c r="M1767">
        <v>0</v>
      </c>
      <c r="N1767">
        <v>0</v>
      </c>
    </row>
    <row r="1768" spans="1:14" x14ac:dyDescent="0.25">
      <c r="A1768" t="s">
        <v>6002</v>
      </c>
      <c r="B1768" t="s">
        <v>72</v>
      </c>
      <c r="C1768" t="s">
        <v>170</v>
      </c>
      <c r="D1768" t="s">
        <v>4242</v>
      </c>
      <c r="E1768">
        <v>7</v>
      </c>
      <c r="F1768">
        <v>3</v>
      </c>
      <c r="G1768">
        <v>4</v>
      </c>
      <c r="H1768">
        <v>0</v>
      </c>
      <c r="I1768">
        <v>0</v>
      </c>
      <c r="J1768">
        <v>114</v>
      </c>
      <c r="K1768">
        <v>0</v>
      </c>
      <c r="L1768">
        <v>0</v>
      </c>
      <c r="M1768">
        <v>0</v>
      </c>
      <c r="N1768">
        <v>0</v>
      </c>
    </row>
    <row r="1769" spans="1:14" x14ac:dyDescent="0.25">
      <c r="A1769" t="s">
        <v>6003</v>
      </c>
      <c r="B1769" t="s">
        <v>72</v>
      </c>
      <c r="C1769" t="s">
        <v>171</v>
      </c>
      <c r="D1769" t="s">
        <v>4242</v>
      </c>
      <c r="E1769">
        <v>29</v>
      </c>
      <c r="F1769">
        <v>5</v>
      </c>
      <c r="G1769">
        <v>23</v>
      </c>
      <c r="H1769">
        <v>1</v>
      </c>
      <c r="I1769">
        <v>0</v>
      </c>
      <c r="J1769">
        <v>358</v>
      </c>
      <c r="K1769">
        <v>0</v>
      </c>
      <c r="L1769">
        <v>0</v>
      </c>
      <c r="M1769">
        <v>0</v>
      </c>
      <c r="N1769">
        <v>0</v>
      </c>
    </row>
    <row r="1770" spans="1:14" x14ac:dyDescent="0.25">
      <c r="A1770" t="s">
        <v>6004</v>
      </c>
      <c r="B1770" t="s">
        <v>72</v>
      </c>
      <c r="C1770" t="s">
        <v>172</v>
      </c>
      <c r="D1770" t="s">
        <v>4242</v>
      </c>
      <c r="E1770">
        <v>7</v>
      </c>
      <c r="F1770">
        <v>1</v>
      </c>
      <c r="G1770">
        <v>6</v>
      </c>
      <c r="H1770">
        <v>0</v>
      </c>
      <c r="I1770">
        <v>0</v>
      </c>
      <c r="J1770">
        <v>149</v>
      </c>
      <c r="K1770">
        <v>0</v>
      </c>
      <c r="L1770">
        <v>0</v>
      </c>
      <c r="M1770">
        <v>0</v>
      </c>
      <c r="N1770">
        <v>0</v>
      </c>
    </row>
    <row r="1771" spans="1:14" x14ac:dyDescent="0.25">
      <c r="A1771" t="s">
        <v>6005</v>
      </c>
      <c r="B1771" t="s">
        <v>72</v>
      </c>
      <c r="C1771" t="s">
        <v>246</v>
      </c>
      <c r="D1771" t="s">
        <v>4242</v>
      </c>
      <c r="E1771">
        <v>1</v>
      </c>
      <c r="F1771">
        <v>0</v>
      </c>
      <c r="G1771">
        <v>1</v>
      </c>
      <c r="H1771">
        <v>0</v>
      </c>
      <c r="I1771">
        <v>0</v>
      </c>
      <c r="J1771">
        <v>6</v>
      </c>
      <c r="K1771">
        <v>0</v>
      </c>
      <c r="L1771">
        <v>0</v>
      </c>
      <c r="M1771">
        <v>0</v>
      </c>
      <c r="N1771">
        <v>0</v>
      </c>
    </row>
    <row r="1772" spans="1:14" x14ac:dyDescent="0.25">
      <c r="A1772" t="s">
        <v>6006</v>
      </c>
      <c r="B1772" t="s">
        <v>72</v>
      </c>
      <c r="C1772" t="s">
        <v>173</v>
      </c>
      <c r="D1772" t="s">
        <v>4242</v>
      </c>
      <c r="E1772">
        <v>13</v>
      </c>
      <c r="F1772">
        <v>2</v>
      </c>
      <c r="G1772">
        <v>10</v>
      </c>
      <c r="H1772">
        <v>1</v>
      </c>
      <c r="I1772">
        <v>0</v>
      </c>
      <c r="J1772">
        <v>122</v>
      </c>
      <c r="K1772">
        <v>0</v>
      </c>
      <c r="L1772">
        <v>0</v>
      </c>
      <c r="M1772">
        <v>0</v>
      </c>
      <c r="N1772">
        <v>0</v>
      </c>
    </row>
    <row r="1773" spans="1:14" x14ac:dyDescent="0.25">
      <c r="A1773" t="s">
        <v>6007</v>
      </c>
      <c r="B1773" t="s">
        <v>72</v>
      </c>
      <c r="C1773" t="s">
        <v>174</v>
      </c>
      <c r="D1773" t="s">
        <v>4242</v>
      </c>
      <c r="E1773">
        <v>34</v>
      </c>
      <c r="F1773">
        <v>6</v>
      </c>
      <c r="G1773">
        <v>27</v>
      </c>
      <c r="H1773">
        <v>1</v>
      </c>
      <c r="I1773">
        <v>0</v>
      </c>
      <c r="J1773">
        <v>463</v>
      </c>
      <c r="K1773">
        <v>0</v>
      </c>
      <c r="L1773">
        <v>0</v>
      </c>
      <c r="M1773">
        <v>0</v>
      </c>
      <c r="N1773">
        <v>0</v>
      </c>
    </row>
    <row r="1774" spans="1:14" x14ac:dyDescent="0.25">
      <c r="A1774" t="s">
        <v>6008</v>
      </c>
      <c r="B1774" t="s">
        <v>72</v>
      </c>
      <c r="C1774" t="s">
        <v>175</v>
      </c>
      <c r="D1774" t="s">
        <v>4242</v>
      </c>
      <c r="E1774">
        <v>20</v>
      </c>
      <c r="F1774">
        <v>2</v>
      </c>
      <c r="G1774">
        <v>16</v>
      </c>
      <c r="H1774">
        <v>1</v>
      </c>
      <c r="I1774">
        <v>1</v>
      </c>
      <c r="J1774">
        <v>126</v>
      </c>
      <c r="K1774">
        <v>0</v>
      </c>
      <c r="L1774">
        <v>0</v>
      </c>
      <c r="M1774">
        <v>0</v>
      </c>
      <c r="N1774">
        <v>0</v>
      </c>
    </row>
    <row r="1775" spans="1:14" x14ac:dyDescent="0.25">
      <c r="A1775" t="s">
        <v>6009</v>
      </c>
      <c r="B1775" t="s">
        <v>72</v>
      </c>
      <c r="C1775" t="s">
        <v>176</v>
      </c>
      <c r="D1775" t="s">
        <v>4242</v>
      </c>
      <c r="E1775">
        <v>21</v>
      </c>
      <c r="F1775">
        <v>1</v>
      </c>
      <c r="G1775">
        <v>20</v>
      </c>
      <c r="H1775">
        <v>0</v>
      </c>
      <c r="I1775">
        <v>0</v>
      </c>
      <c r="J1775">
        <v>474</v>
      </c>
      <c r="K1775">
        <v>0</v>
      </c>
      <c r="L1775">
        <v>0</v>
      </c>
      <c r="M1775">
        <v>0</v>
      </c>
      <c r="N1775">
        <v>0</v>
      </c>
    </row>
    <row r="1776" spans="1:14" x14ac:dyDescent="0.25">
      <c r="A1776" t="s">
        <v>6010</v>
      </c>
      <c r="B1776" t="s">
        <v>72</v>
      </c>
      <c r="C1776" t="s">
        <v>177</v>
      </c>
      <c r="D1776" t="s">
        <v>4242</v>
      </c>
      <c r="E1776">
        <v>3</v>
      </c>
      <c r="F1776">
        <v>1</v>
      </c>
      <c r="G1776">
        <v>2</v>
      </c>
      <c r="H1776">
        <v>0</v>
      </c>
      <c r="I1776">
        <v>0</v>
      </c>
      <c r="J1776">
        <v>170</v>
      </c>
      <c r="K1776">
        <v>0</v>
      </c>
      <c r="L1776">
        <v>0</v>
      </c>
      <c r="M1776">
        <v>0</v>
      </c>
      <c r="N1776">
        <v>0</v>
      </c>
    </row>
    <row r="1777" spans="1:14" x14ac:dyDescent="0.25">
      <c r="A1777" t="s">
        <v>6011</v>
      </c>
      <c r="B1777" t="s">
        <v>72</v>
      </c>
      <c r="C1777" t="s">
        <v>178</v>
      </c>
      <c r="D1777" t="s">
        <v>4242</v>
      </c>
      <c r="E1777">
        <v>10</v>
      </c>
      <c r="F1777">
        <v>1</v>
      </c>
      <c r="G1777">
        <v>9</v>
      </c>
      <c r="H1777">
        <v>0</v>
      </c>
      <c r="I1777">
        <v>0</v>
      </c>
      <c r="J1777">
        <v>116</v>
      </c>
      <c r="K1777">
        <v>0</v>
      </c>
      <c r="L1777">
        <v>0</v>
      </c>
      <c r="M1777">
        <v>0</v>
      </c>
      <c r="N1777">
        <v>0</v>
      </c>
    </row>
    <row r="1778" spans="1:14" x14ac:dyDescent="0.25">
      <c r="A1778" t="s">
        <v>6012</v>
      </c>
      <c r="B1778" t="s">
        <v>72</v>
      </c>
      <c r="C1778" t="s">
        <v>179</v>
      </c>
      <c r="D1778" t="s">
        <v>4242</v>
      </c>
      <c r="E1778">
        <v>10</v>
      </c>
      <c r="F1778">
        <v>1</v>
      </c>
      <c r="G1778">
        <v>9</v>
      </c>
      <c r="H1778">
        <v>0</v>
      </c>
      <c r="I1778">
        <v>0</v>
      </c>
      <c r="J1778">
        <v>112</v>
      </c>
      <c r="K1778">
        <v>0</v>
      </c>
      <c r="L1778">
        <v>0</v>
      </c>
      <c r="M1778">
        <v>0</v>
      </c>
      <c r="N1778">
        <v>0</v>
      </c>
    </row>
    <row r="1779" spans="1:14" x14ac:dyDescent="0.25">
      <c r="A1779" t="s">
        <v>6013</v>
      </c>
      <c r="B1779" t="s">
        <v>72</v>
      </c>
      <c r="C1779" t="s">
        <v>180</v>
      </c>
      <c r="D1779" t="s">
        <v>4242</v>
      </c>
      <c r="E1779">
        <v>4</v>
      </c>
      <c r="F1779">
        <v>1</v>
      </c>
      <c r="G1779">
        <v>3</v>
      </c>
      <c r="H1779">
        <v>0</v>
      </c>
      <c r="I1779">
        <v>0</v>
      </c>
      <c r="J1779">
        <v>103</v>
      </c>
      <c r="K1779">
        <v>0</v>
      </c>
      <c r="L1779">
        <v>0</v>
      </c>
      <c r="M1779">
        <v>0</v>
      </c>
      <c r="N1779">
        <v>0</v>
      </c>
    </row>
    <row r="1780" spans="1:14" x14ac:dyDescent="0.25">
      <c r="A1780" t="s">
        <v>6014</v>
      </c>
      <c r="B1780" t="s">
        <v>72</v>
      </c>
      <c r="C1780" t="s">
        <v>181</v>
      </c>
      <c r="D1780" t="s">
        <v>4242</v>
      </c>
      <c r="E1780">
        <v>20</v>
      </c>
      <c r="F1780">
        <v>3</v>
      </c>
      <c r="G1780">
        <v>14</v>
      </c>
      <c r="H1780">
        <v>3</v>
      </c>
      <c r="I1780">
        <v>0</v>
      </c>
      <c r="J1780">
        <v>161</v>
      </c>
      <c r="K1780">
        <v>0</v>
      </c>
      <c r="L1780">
        <v>0</v>
      </c>
      <c r="M1780">
        <v>0</v>
      </c>
      <c r="N1780">
        <v>0</v>
      </c>
    </row>
    <row r="1781" spans="1:14" x14ac:dyDescent="0.25">
      <c r="A1781" t="s">
        <v>6015</v>
      </c>
      <c r="B1781" t="s">
        <v>72</v>
      </c>
      <c r="C1781" t="s">
        <v>182</v>
      </c>
      <c r="D1781" t="s">
        <v>4242</v>
      </c>
      <c r="E1781">
        <v>13</v>
      </c>
      <c r="F1781">
        <v>3</v>
      </c>
      <c r="G1781">
        <v>10</v>
      </c>
      <c r="H1781">
        <v>0</v>
      </c>
      <c r="I1781">
        <v>0</v>
      </c>
      <c r="J1781">
        <v>81</v>
      </c>
      <c r="K1781">
        <v>0</v>
      </c>
      <c r="L1781">
        <v>0</v>
      </c>
      <c r="M1781">
        <v>0</v>
      </c>
      <c r="N1781">
        <v>0</v>
      </c>
    </row>
    <row r="1782" spans="1:14" x14ac:dyDescent="0.25">
      <c r="A1782" t="s">
        <v>6016</v>
      </c>
      <c r="B1782" t="s">
        <v>72</v>
      </c>
      <c r="C1782" t="s">
        <v>183</v>
      </c>
      <c r="D1782" t="s">
        <v>4242</v>
      </c>
      <c r="E1782">
        <v>18</v>
      </c>
      <c r="F1782">
        <v>5</v>
      </c>
      <c r="G1782">
        <v>12</v>
      </c>
      <c r="H1782">
        <v>1</v>
      </c>
      <c r="I1782">
        <v>0</v>
      </c>
      <c r="J1782">
        <v>169</v>
      </c>
      <c r="K1782">
        <v>0</v>
      </c>
      <c r="L1782">
        <v>0</v>
      </c>
      <c r="M1782">
        <v>0</v>
      </c>
      <c r="N1782">
        <v>0</v>
      </c>
    </row>
    <row r="1783" spans="1:14" x14ac:dyDescent="0.25">
      <c r="A1783" t="s">
        <v>6017</v>
      </c>
      <c r="B1783" t="s">
        <v>72</v>
      </c>
      <c r="C1783" t="s">
        <v>184</v>
      </c>
      <c r="D1783" t="s">
        <v>4242</v>
      </c>
      <c r="E1783">
        <v>13</v>
      </c>
      <c r="F1783">
        <v>3</v>
      </c>
      <c r="G1783">
        <v>9</v>
      </c>
      <c r="H1783">
        <v>1</v>
      </c>
      <c r="I1783">
        <v>0</v>
      </c>
      <c r="J1783">
        <v>153</v>
      </c>
      <c r="K1783">
        <v>0</v>
      </c>
      <c r="L1783">
        <v>0</v>
      </c>
      <c r="M1783">
        <v>0</v>
      </c>
      <c r="N1783">
        <v>0</v>
      </c>
    </row>
    <row r="1784" spans="1:14" x14ac:dyDescent="0.25">
      <c r="A1784" t="s">
        <v>6018</v>
      </c>
      <c r="B1784" t="s">
        <v>72</v>
      </c>
      <c r="C1784" t="s">
        <v>185</v>
      </c>
      <c r="D1784" t="s">
        <v>4242</v>
      </c>
      <c r="E1784">
        <v>11</v>
      </c>
      <c r="F1784">
        <v>1</v>
      </c>
      <c r="G1784">
        <v>7</v>
      </c>
      <c r="H1784">
        <v>2</v>
      </c>
      <c r="I1784">
        <v>1</v>
      </c>
      <c r="J1784">
        <v>153</v>
      </c>
      <c r="K1784">
        <v>0</v>
      </c>
      <c r="L1784">
        <v>0</v>
      </c>
      <c r="M1784">
        <v>0</v>
      </c>
      <c r="N1784">
        <v>0</v>
      </c>
    </row>
    <row r="1785" spans="1:14" x14ac:dyDescent="0.25">
      <c r="A1785" t="s">
        <v>6019</v>
      </c>
      <c r="B1785" t="s">
        <v>72</v>
      </c>
      <c r="C1785" t="s">
        <v>186</v>
      </c>
      <c r="D1785" t="s">
        <v>4242</v>
      </c>
      <c r="E1785">
        <v>0</v>
      </c>
      <c r="F1785">
        <v>0</v>
      </c>
      <c r="G1785">
        <v>0</v>
      </c>
      <c r="H1785">
        <v>0</v>
      </c>
      <c r="I1785">
        <v>0</v>
      </c>
      <c r="J1785">
        <v>21</v>
      </c>
      <c r="K1785">
        <v>0</v>
      </c>
      <c r="L1785">
        <v>0</v>
      </c>
      <c r="M1785">
        <v>0</v>
      </c>
      <c r="N1785">
        <v>0</v>
      </c>
    </row>
    <row r="1786" spans="1:14" x14ac:dyDescent="0.25">
      <c r="A1786" t="s">
        <v>6020</v>
      </c>
      <c r="B1786" t="s">
        <v>72</v>
      </c>
      <c r="C1786" t="s">
        <v>187</v>
      </c>
      <c r="D1786" t="s">
        <v>4242</v>
      </c>
      <c r="E1786">
        <v>17</v>
      </c>
      <c r="F1786">
        <v>0</v>
      </c>
      <c r="G1786">
        <v>15</v>
      </c>
      <c r="H1786">
        <v>1</v>
      </c>
      <c r="I1786">
        <v>1</v>
      </c>
      <c r="J1786">
        <v>146</v>
      </c>
      <c r="K1786">
        <v>0</v>
      </c>
      <c r="L1786">
        <v>0</v>
      </c>
      <c r="M1786">
        <v>0</v>
      </c>
      <c r="N1786">
        <v>0</v>
      </c>
    </row>
    <row r="1787" spans="1:14" x14ac:dyDescent="0.25">
      <c r="A1787" t="s">
        <v>6021</v>
      </c>
      <c r="B1787" t="s">
        <v>72</v>
      </c>
      <c r="C1787" t="s">
        <v>188</v>
      </c>
      <c r="D1787" t="s">
        <v>4242</v>
      </c>
      <c r="E1787">
        <v>9</v>
      </c>
      <c r="F1787">
        <v>0</v>
      </c>
      <c r="G1787">
        <v>8</v>
      </c>
      <c r="H1787">
        <v>1</v>
      </c>
      <c r="I1787">
        <v>0</v>
      </c>
      <c r="J1787">
        <v>143</v>
      </c>
      <c r="K1787">
        <v>0</v>
      </c>
      <c r="L1787">
        <v>0</v>
      </c>
      <c r="M1787">
        <v>0</v>
      </c>
      <c r="N1787">
        <v>0</v>
      </c>
    </row>
    <row r="1788" spans="1:14" x14ac:dyDescent="0.25">
      <c r="A1788" t="s">
        <v>6022</v>
      </c>
      <c r="B1788" t="s">
        <v>72</v>
      </c>
      <c r="C1788" t="s">
        <v>189</v>
      </c>
      <c r="D1788" t="s">
        <v>4242</v>
      </c>
      <c r="E1788">
        <v>5</v>
      </c>
      <c r="F1788">
        <v>1</v>
      </c>
      <c r="G1788">
        <v>4</v>
      </c>
      <c r="H1788">
        <v>0</v>
      </c>
      <c r="I1788">
        <v>0</v>
      </c>
      <c r="J1788">
        <v>101</v>
      </c>
      <c r="K1788">
        <v>0</v>
      </c>
      <c r="L1788">
        <v>0</v>
      </c>
      <c r="M1788">
        <v>0</v>
      </c>
      <c r="N1788">
        <v>0</v>
      </c>
    </row>
    <row r="1789" spans="1:14" x14ac:dyDescent="0.25">
      <c r="A1789" t="s">
        <v>6023</v>
      </c>
      <c r="B1789" t="s">
        <v>72</v>
      </c>
      <c r="C1789" t="s">
        <v>190</v>
      </c>
      <c r="D1789" t="s">
        <v>4242</v>
      </c>
      <c r="E1789">
        <v>21</v>
      </c>
      <c r="F1789">
        <v>6</v>
      </c>
      <c r="G1789">
        <v>15</v>
      </c>
      <c r="H1789">
        <v>0</v>
      </c>
      <c r="I1789">
        <v>0</v>
      </c>
      <c r="J1789">
        <v>244</v>
      </c>
      <c r="K1789">
        <v>0</v>
      </c>
      <c r="L1789">
        <v>0</v>
      </c>
      <c r="M1789">
        <v>0</v>
      </c>
      <c r="N1789">
        <v>0</v>
      </c>
    </row>
    <row r="1790" spans="1:14" x14ac:dyDescent="0.25">
      <c r="A1790" t="s">
        <v>6024</v>
      </c>
      <c r="B1790" t="s">
        <v>72</v>
      </c>
      <c r="C1790" t="s">
        <v>191</v>
      </c>
      <c r="D1790" t="s">
        <v>4242</v>
      </c>
      <c r="E1790">
        <v>10</v>
      </c>
      <c r="F1790">
        <v>2</v>
      </c>
      <c r="G1790">
        <v>7</v>
      </c>
      <c r="H1790">
        <v>1</v>
      </c>
      <c r="I1790">
        <v>0</v>
      </c>
      <c r="J1790">
        <v>160</v>
      </c>
      <c r="K1790">
        <v>0</v>
      </c>
      <c r="L1790">
        <v>0</v>
      </c>
      <c r="M1790">
        <v>0</v>
      </c>
      <c r="N1790">
        <v>0</v>
      </c>
    </row>
    <row r="1791" spans="1:14" x14ac:dyDescent="0.25">
      <c r="A1791" t="s">
        <v>6025</v>
      </c>
      <c r="B1791" t="s">
        <v>72</v>
      </c>
      <c r="C1791" t="s">
        <v>192</v>
      </c>
      <c r="D1791" t="s">
        <v>4242</v>
      </c>
      <c r="E1791">
        <v>10</v>
      </c>
      <c r="F1791">
        <v>4</v>
      </c>
      <c r="G1791">
        <v>6</v>
      </c>
      <c r="H1791">
        <v>0</v>
      </c>
      <c r="I1791">
        <v>0</v>
      </c>
      <c r="J1791">
        <v>73</v>
      </c>
      <c r="K1791">
        <v>0</v>
      </c>
      <c r="L1791">
        <v>0</v>
      </c>
      <c r="M1791">
        <v>0</v>
      </c>
      <c r="N1791">
        <v>0</v>
      </c>
    </row>
    <row r="1792" spans="1:14" x14ac:dyDescent="0.25">
      <c r="A1792" t="s">
        <v>6026</v>
      </c>
      <c r="B1792" t="s">
        <v>72</v>
      </c>
      <c r="C1792" t="s">
        <v>193</v>
      </c>
      <c r="D1792" t="s">
        <v>4242</v>
      </c>
      <c r="E1792">
        <v>7</v>
      </c>
      <c r="F1792">
        <v>1</v>
      </c>
      <c r="G1792">
        <v>6</v>
      </c>
      <c r="H1792">
        <v>0</v>
      </c>
      <c r="I1792">
        <v>0</v>
      </c>
      <c r="J1792">
        <v>139</v>
      </c>
      <c r="K1792">
        <v>0</v>
      </c>
      <c r="L1792">
        <v>0</v>
      </c>
      <c r="M1792">
        <v>0</v>
      </c>
      <c r="N1792">
        <v>0</v>
      </c>
    </row>
    <row r="1793" spans="1:14" x14ac:dyDescent="0.25">
      <c r="A1793" t="s">
        <v>6027</v>
      </c>
      <c r="B1793" t="s">
        <v>72</v>
      </c>
      <c r="C1793" t="s">
        <v>194</v>
      </c>
      <c r="D1793" t="s">
        <v>4242</v>
      </c>
      <c r="E1793">
        <v>10</v>
      </c>
      <c r="F1793">
        <v>0</v>
      </c>
      <c r="G1793">
        <v>10</v>
      </c>
      <c r="H1793">
        <v>0</v>
      </c>
      <c r="I1793">
        <v>0</v>
      </c>
      <c r="J1793">
        <v>297</v>
      </c>
      <c r="K1793">
        <v>0</v>
      </c>
      <c r="L1793">
        <v>0</v>
      </c>
      <c r="M1793">
        <v>0</v>
      </c>
      <c r="N1793">
        <v>0</v>
      </c>
    </row>
    <row r="1794" spans="1:14" x14ac:dyDescent="0.25">
      <c r="A1794" t="s">
        <v>6028</v>
      </c>
      <c r="B1794" t="s">
        <v>72</v>
      </c>
      <c r="C1794" t="s">
        <v>195</v>
      </c>
      <c r="D1794" t="s">
        <v>4242</v>
      </c>
      <c r="E1794">
        <v>6</v>
      </c>
      <c r="F1794">
        <v>3</v>
      </c>
      <c r="G1794">
        <v>3</v>
      </c>
      <c r="H1794">
        <v>0</v>
      </c>
      <c r="I1794">
        <v>0</v>
      </c>
      <c r="J1794">
        <v>204</v>
      </c>
      <c r="K1794">
        <v>0</v>
      </c>
      <c r="L1794">
        <v>0</v>
      </c>
      <c r="M1794">
        <v>0</v>
      </c>
      <c r="N1794">
        <v>0</v>
      </c>
    </row>
    <row r="1795" spans="1:14" x14ac:dyDescent="0.25">
      <c r="A1795" t="s">
        <v>6029</v>
      </c>
      <c r="B1795" t="s">
        <v>72</v>
      </c>
      <c r="C1795" t="s">
        <v>196</v>
      </c>
      <c r="D1795" t="s">
        <v>4242</v>
      </c>
      <c r="E1795">
        <v>4</v>
      </c>
      <c r="F1795">
        <v>0</v>
      </c>
      <c r="G1795">
        <v>3</v>
      </c>
      <c r="H1795">
        <v>1</v>
      </c>
      <c r="I1795">
        <v>0</v>
      </c>
      <c r="J1795">
        <v>73</v>
      </c>
      <c r="K1795">
        <v>0</v>
      </c>
      <c r="L1795">
        <v>0</v>
      </c>
      <c r="M1795">
        <v>0</v>
      </c>
      <c r="N1795">
        <v>0</v>
      </c>
    </row>
    <row r="1796" spans="1:14" x14ac:dyDescent="0.25">
      <c r="A1796" t="s">
        <v>6030</v>
      </c>
      <c r="B1796" t="s">
        <v>72</v>
      </c>
      <c r="C1796" t="s">
        <v>197</v>
      </c>
      <c r="D1796" t="s">
        <v>4242</v>
      </c>
      <c r="E1796">
        <v>10</v>
      </c>
      <c r="F1796">
        <v>2</v>
      </c>
      <c r="G1796">
        <v>7</v>
      </c>
      <c r="H1796">
        <v>0</v>
      </c>
      <c r="I1796">
        <v>1</v>
      </c>
      <c r="J1796">
        <v>131</v>
      </c>
      <c r="K1796">
        <v>0</v>
      </c>
      <c r="L1796">
        <v>0</v>
      </c>
      <c r="M1796">
        <v>0</v>
      </c>
      <c r="N1796">
        <v>0</v>
      </c>
    </row>
    <row r="1797" spans="1:14" x14ac:dyDescent="0.25">
      <c r="A1797" t="s">
        <v>6031</v>
      </c>
      <c r="B1797" t="s">
        <v>72</v>
      </c>
      <c r="C1797" t="s">
        <v>198</v>
      </c>
      <c r="D1797" t="s">
        <v>4242</v>
      </c>
      <c r="E1797">
        <v>12</v>
      </c>
      <c r="F1797">
        <v>2</v>
      </c>
      <c r="G1797">
        <v>10</v>
      </c>
      <c r="H1797">
        <v>0</v>
      </c>
      <c r="I1797">
        <v>0</v>
      </c>
      <c r="J1797">
        <v>113</v>
      </c>
      <c r="K1797">
        <v>0</v>
      </c>
      <c r="L1797">
        <v>0</v>
      </c>
      <c r="M1797">
        <v>0</v>
      </c>
      <c r="N1797">
        <v>0</v>
      </c>
    </row>
    <row r="1798" spans="1:14" x14ac:dyDescent="0.25">
      <c r="A1798" t="s">
        <v>6032</v>
      </c>
      <c r="B1798" t="s">
        <v>72</v>
      </c>
      <c r="C1798" t="s">
        <v>199</v>
      </c>
      <c r="D1798" t="s">
        <v>4242</v>
      </c>
      <c r="E1798">
        <v>37</v>
      </c>
      <c r="F1798">
        <v>3</v>
      </c>
      <c r="G1798">
        <v>30</v>
      </c>
      <c r="H1798">
        <v>4</v>
      </c>
      <c r="I1798">
        <v>0</v>
      </c>
      <c r="J1798">
        <v>193</v>
      </c>
      <c r="K1798">
        <v>0</v>
      </c>
      <c r="L1798">
        <v>0</v>
      </c>
      <c r="M1798">
        <v>0</v>
      </c>
      <c r="N1798">
        <v>0</v>
      </c>
    </row>
    <row r="1799" spans="1:14" x14ac:dyDescent="0.25">
      <c r="A1799" t="s">
        <v>6033</v>
      </c>
      <c r="B1799" t="s">
        <v>72</v>
      </c>
      <c r="C1799" t="s">
        <v>200</v>
      </c>
      <c r="D1799" t="s">
        <v>4242</v>
      </c>
      <c r="E1799">
        <v>5</v>
      </c>
      <c r="F1799">
        <v>1</v>
      </c>
      <c r="G1799">
        <v>4</v>
      </c>
      <c r="H1799">
        <v>0</v>
      </c>
      <c r="I1799">
        <v>0</v>
      </c>
      <c r="J1799">
        <v>62</v>
      </c>
      <c r="K1799">
        <v>0</v>
      </c>
      <c r="L1799">
        <v>0</v>
      </c>
      <c r="M1799">
        <v>0</v>
      </c>
      <c r="N1799">
        <v>0</v>
      </c>
    </row>
    <row r="1800" spans="1:14" x14ac:dyDescent="0.25">
      <c r="A1800" t="s">
        <v>6034</v>
      </c>
      <c r="B1800" t="s">
        <v>72</v>
      </c>
      <c r="C1800" t="s">
        <v>201</v>
      </c>
      <c r="D1800" t="s">
        <v>4242</v>
      </c>
      <c r="E1800">
        <v>17</v>
      </c>
      <c r="F1800">
        <v>3</v>
      </c>
      <c r="G1800">
        <v>14</v>
      </c>
      <c r="H1800">
        <v>0</v>
      </c>
      <c r="I1800">
        <v>0</v>
      </c>
      <c r="J1800">
        <v>477</v>
      </c>
      <c r="K1800">
        <v>0</v>
      </c>
      <c r="L1800">
        <v>0</v>
      </c>
      <c r="M1800">
        <v>0</v>
      </c>
      <c r="N1800">
        <v>0</v>
      </c>
    </row>
    <row r="1801" spans="1:14" x14ac:dyDescent="0.25">
      <c r="A1801" t="s">
        <v>6035</v>
      </c>
      <c r="B1801" t="s">
        <v>72</v>
      </c>
      <c r="C1801" t="s">
        <v>202</v>
      </c>
      <c r="D1801" t="s">
        <v>4242</v>
      </c>
      <c r="E1801">
        <v>20</v>
      </c>
      <c r="F1801">
        <v>7</v>
      </c>
      <c r="G1801">
        <v>13</v>
      </c>
      <c r="H1801">
        <v>0</v>
      </c>
      <c r="I1801">
        <v>0</v>
      </c>
      <c r="J1801">
        <v>221</v>
      </c>
      <c r="K1801">
        <v>0</v>
      </c>
      <c r="L1801">
        <v>0</v>
      </c>
      <c r="M1801">
        <v>0</v>
      </c>
      <c r="N1801">
        <v>0</v>
      </c>
    </row>
    <row r="1802" spans="1:14" x14ac:dyDescent="0.25">
      <c r="A1802" t="s">
        <v>6036</v>
      </c>
      <c r="B1802" t="s">
        <v>72</v>
      </c>
      <c r="C1802" t="s">
        <v>203</v>
      </c>
      <c r="D1802" t="s">
        <v>4242</v>
      </c>
      <c r="E1802">
        <v>12</v>
      </c>
      <c r="F1802">
        <v>4</v>
      </c>
      <c r="G1802">
        <v>7</v>
      </c>
      <c r="H1802">
        <v>1</v>
      </c>
      <c r="I1802">
        <v>0</v>
      </c>
      <c r="J1802">
        <v>111</v>
      </c>
      <c r="K1802">
        <v>0</v>
      </c>
      <c r="L1802">
        <v>0</v>
      </c>
      <c r="M1802">
        <v>0</v>
      </c>
      <c r="N1802">
        <v>0</v>
      </c>
    </row>
    <row r="1803" spans="1:14" x14ac:dyDescent="0.25">
      <c r="A1803" t="s">
        <v>6037</v>
      </c>
      <c r="B1803" t="s">
        <v>72</v>
      </c>
      <c r="C1803" t="s">
        <v>204</v>
      </c>
      <c r="D1803" t="s">
        <v>4242</v>
      </c>
      <c r="E1803">
        <v>5</v>
      </c>
      <c r="F1803">
        <v>0</v>
      </c>
      <c r="G1803">
        <v>5</v>
      </c>
      <c r="H1803">
        <v>0</v>
      </c>
      <c r="I1803">
        <v>0</v>
      </c>
      <c r="J1803">
        <v>91</v>
      </c>
      <c r="K1803">
        <v>0</v>
      </c>
      <c r="L1803">
        <v>0</v>
      </c>
      <c r="M1803">
        <v>0</v>
      </c>
      <c r="N1803">
        <v>0</v>
      </c>
    </row>
    <row r="1804" spans="1:14" x14ac:dyDescent="0.25">
      <c r="A1804" t="s">
        <v>6038</v>
      </c>
      <c r="B1804" t="s">
        <v>72</v>
      </c>
      <c r="C1804" t="s">
        <v>205</v>
      </c>
      <c r="D1804" t="s">
        <v>4242</v>
      </c>
      <c r="E1804">
        <v>29</v>
      </c>
      <c r="F1804">
        <v>9</v>
      </c>
      <c r="G1804">
        <v>19</v>
      </c>
      <c r="H1804">
        <v>0</v>
      </c>
      <c r="I1804">
        <v>1</v>
      </c>
      <c r="J1804">
        <v>385</v>
      </c>
      <c r="K1804">
        <v>0</v>
      </c>
      <c r="L1804">
        <v>0</v>
      </c>
      <c r="M1804">
        <v>0</v>
      </c>
      <c r="N1804">
        <v>0</v>
      </c>
    </row>
    <row r="1805" spans="1:14" x14ac:dyDescent="0.25">
      <c r="A1805" t="s">
        <v>6039</v>
      </c>
      <c r="B1805" t="s">
        <v>72</v>
      </c>
      <c r="C1805" t="s">
        <v>206</v>
      </c>
      <c r="D1805" t="s">
        <v>4242</v>
      </c>
      <c r="E1805">
        <v>8</v>
      </c>
      <c r="F1805">
        <v>1</v>
      </c>
      <c r="G1805">
        <v>6</v>
      </c>
      <c r="H1805">
        <v>0</v>
      </c>
      <c r="I1805">
        <v>1</v>
      </c>
      <c r="J1805">
        <v>90</v>
      </c>
      <c r="K1805">
        <v>0</v>
      </c>
      <c r="L1805">
        <v>0</v>
      </c>
      <c r="M1805">
        <v>0</v>
      </c>
      <c r="N1805">
        <v>0</v>
      </c>
    </row>
    <row r="1806" spans="1:14" x14ac:dyDescent="0.25">
      <c r="A1806" t="s">
        <v>6040</v>
      </c>
      <c r="B1806" t="s">
        <v>72</v>
      </c>
      <c r="C1806" t="s">
        <v>207</v>
      </c>
      <c r="D1806" t="s">
        <v>4242</v>
      </c>
      <c r="E1806">
        <v>84</v>
      </c>
      <c r="F1806">
        <v>28</v>
      </c>
      <c r="G1806">
        <v>54</v>
      </c>
      <c r="H1806">
        <v>2</v>
      </c>
      <c r="I1806">
        <v>0</v>
      </c>
      <c r="J1806">
        <v>1095</v>
      </c>
      <c r="K1806">
        <v>0</v>
      </c>
      <c r="L1806">
        <v>0</v>
      </c>
      <c r="M1806">
        <v>0</v>
      </c>
      <c r="N1806">
        <v>0</v>
      </c>
    </row>
    <row r="1807" spans="1:14" x14ac:dyDescent="0.25">
      <c r="A1807" t="s">
        <v>6041</v>
      </c>
      <c r="B1807" t="s">
        <v>72</v>
      </c>
      <c r="C1807" t="s">
        <v>208</v>
      </c>
      <c r="D1807" t="s">
        <v>4242</v>
      </c>
      <c r="E1807">
        <v>26</v>
      </c>
      <c r="F1807">
        <v>5</v>
      </c>
      <c r="G1807">
        <v>19</v>
      </c>
      <c r="H1807">
        <v>2</v>
      </c>
      <c r="I1807">
        <v>0</v>
      </c>
      <c r="J1807">
        <v>156</v>
      </c>
      <c r="K1807">
        <v>0</v>
      </c>
      <c r="L1807">
        <v>0</v>
      </c>
      <c r="M1807">
        <v>0</v>
      </c>
      <c r="N1807">
        <v>0</v>
      </c>
    </row>
    <row r="1808" spans="1:14" x14ac:dyDescent="0.25">
      <c r="A1808" t="s">
        <v>6042</v>
      </c>
      <c r="B1808" t="s">
        <v>72</v>
      </c>
      <c r="C1808" t="s">
        <v>209</v>
      </c>
      <c r="D1808" t="s">
        <v>4242</v>
      </c>
      <c r="E1808">
        <v>6</v>
      </c>
      <c r="F1808">
        <v>0</v>
      </c>
      <c r="G1808">
        <v>6</v>
      </c>
      <c r="H1808">
        <v>0</v>
      </c>
      <c r="I1808">
        <v>0</v>
      </c>
      <c r="J1808">
        <v>162</v>
      </c>
      <c r="K1808">
        <v>0</v>
      </c>
      <c r="L1808">
        <v>0</v>
      </c>
      <c r="M1808">
        <v>0</v>
      </c>
      <c r="N1808">
        <v>0</v>
      </c>
    </row>
    <row r="1809" spans="1:14" x14ac:dyDescent="0.25">
      <c r="A1809" t="s">
        <v>6043</v>
      </c>
      <c r="B1809" t="s">
        <v>72</v>
      </c>
      <c r="C1809" t="s">
        <v>210</v>
      </c>
      <c r="D1809" t="s">
        <v>4242</v>
      </c>
      <c r="E1809">
        <v>24</v>
      </c>
      <c r="F1809">
        <v>3</v>
      </c>
      <c r="G1809">
        <v>20</v>
      </c>
      <c r="H1809">
        <v>0</v>
      </c>
      <c r="I1809">
        <v>1</v>
      </c>
      <c r="J1809">
        <v>157</v>
      </c>
      <c r="K1809">
        <v>0</v>
      </c>
      <c r="L1809">
        <v>0</v>
      </c>
      <c r="M1809">
        <v>0</v>
      </c>
      <c r="N1809">
        <v>0</v>
      </c>
    </row>
    <row r="1810" spans="1:14" x14ac:dyDescent="0.25">
      <c r="A1810" t="s">
        <v>6044</v>
      </c>
      <c r="B1810" t="s">
        <v>72</v>
      </c>
      <c r="C1810" t="s">
        <v>211</v>
      </c>
      <c r="D1810" t="s">
        <v>4242</v>
      </c>
      <c r="E1810">
        <v>4</v>
      </c>
      <c r="F1810">
        <v>3</v>
      </c>
      <c r="G1810">
        <v>1</v>
      </c>
      <c r="H1810">
        <v>0</v>
      </c>
      <c r="I1810">
        <v>0</v>
      </c>
      <c r="J1810">
        <v>101</v>
      </c>
      <c r="K1810">
        <v>0</v>
      </c>
      <c r="L1810">
        <v>0</v>
      </c>
      <c r="M1810">
        <v>0</v>
      </c>
      <c r="N1810">
        <v>0</v>
      </c>
    </row>
    <row r="1811" spans="1:14" x14ac:dyDescent="0.25">
      <c r="A1811" t="s">
        <v>6045</v>
      </c>
      <c r="B1811" t="s">
        <v>72</v>
      </c>
      <c r="C1811" t="s">
        <v>212</v>
      </c>
      <c r="D1811" t="s">
        <v>4242</v>
      </c>
      <c r="E1811">
        <v>16</v>
      </c>
      <c r="F1811">
        <v>2</v>
      </c>
      <c r="G1811">
        <v>12</v>
      </c>
      <c r="H1811">
        <v>2</v>
      </c>
      <c r="I1811">
        <v>0</v>
      </c>
      <c r="J1811">
        <v>109</v>
      </c>
      <c r="K1811">
        <v>0</v>
      </c>
      <c r="L1811">
        <v>0</v>
      </c>
      <c r="M1811">
        <v>0</v>
      </c>
      <c r="N1811">
        <v>0</v>
      </c>
    </row>
    <row r="1812" spans="1:14" x14ac:dyDescent="0.25">
      <c r="A1812" t="s">
        <v>6046</v>
      </c>
      <c r="B1812" t="s">
        <v>72</v>
      </c>
      <c r="C1812" t="s">
        <v>213</v>
      </c>
      <c r="D1812" t="s">
        <v>4242</v>
      </c>
      <c r="E1812">
        <v>6</v>
      </c>
      <c r="F1812">
        <v>2</v>
      </c>
      <c r="G1812">
        <v>4</v>
      </c>
      <c r="H1812">
        <v>0</v>
      </c>
      <c r="I1812">
        <v>0</v>
      </c>
      <c r="J1812">
        <v>69</v>
      </c>
      <c r="K1812">
        <v>0</v>
      </c>
      <c r="L1812">
        <v>0</v>
      </c>
      <c r="M1812">
        <v>0</v>
      </c>
      <c r="N1812">
        <v>0</v>
      </c>
    </row>
    <row r="1813" spans="1:14" x14ac:dyDescent="0.25">
      <c r="A1813" t="s">
        <v>6047</v>
      </c>
      <c r="B1813" t="s">
        <v>72</v>
      </c>
      <c r="C1813" t="s">
        <v>214</v>
      </c>
      <c r="D1813" t="s">
        <v>4242</v>
      </c>
      <c r="E1813">
        <v>17</v>
      </c>
      <c r="F1813">
        <v>3</v>
      </c>
      <c r="G1813">
        <v>13</v>
      </c>
      <c r="H1813">
        <v>1</v>
      </c>
      <c r="I1813">
        <v>0</v>
      </c>
      <c r="J1813">
        <v>114</v>
      </c>
      <c r="K1813">
        <v>0</v>
      </c>
      <c r="L1813">
        <v>0</v>
      </c>
      <c r="M1813">
        <v>0</v>
      </c>
      <c r="N1813">
        <v>0</v>
      </c>
    </row>
    <row r="1814" spans="1:14" x14ac:dyDescent="0.25">
      <c r="A1814" t="s">
        <v>6048</v>
      </c>
      <c r="B1814" t="s">
        <v>72</v>
      </c>
      <c r="C1814" t="s">
        <v>215</v>
      </c>
      <c r="D1814" t="s">
        <v>4242</v>
      </c>
      <c r="E1814">
        <v>18</v>
      </c>
      <c r="F1814">
        <v>3</v>
      </c>
      <c r="G1814">
        <v>15</v>
      </c>
      <c r="H1814">
        <v>0</v>
      </c>
      <c r="I1814">
        <v>0</v>
      </c>
      <c r="J1814">
        <v>166</v>
      </c>
      <c r="K1814">
        <v>0</v>
      </c>
      <c r="L1814">
        <v>0</v>
      </c>
      <c r="M1814">
        <v>0</v>
      </c>
      <c r="N1814">
        <v>0</v>
      </c>
    </row>
    <row r="1815" spans="1:14" x14ac:dyDescent="0.25">
      <c r="A1815" t="s">
        <v>6049</v>
      </c>
      <c r="B1815" t="s">
        <v>72</v>
      </c>
      <c r="C1815" t="s">
        <v>216</v>
      </c>
      <c r="D1815" t="s">
        <v>4242</v>
      </c>
      <c r="E1815">
        <v>9</v>
      </c>
      <c r="F1815">
        <v>2</v>
      </c>
      <c r="G1815">
        <v>7</v>
      </c>
      <c r="H1815">
        <v>0</v>
      </c>
      <c r="I1815">
        <v>0</v>
      </c>
      <c r="J1815">
        <v>203</v>
      </c>
      <c r="K1815">
        <v>0</v>
      </c>
      <c r="L1815">
        <v>0</v>
      </c>
      <c r="M1815">
        <v>0</v>
      </c>
      <c r="N1815">
        <v>0</v>
      </c>
    </row>
    <row r="1816" spans="1:14" x14ac:dyDescent="0.25">
      <c r="A1816" t="s">
        <v>6050</v>
      </c>
      <c r="B1816" t="s">
        <v>72</v>
      </c>
      <c r="C1816" t="s">
        <v>217</v>
      </c>
      <c r="D1816" t="s">
        <v>4242</v>
      </c>
      <c r="E1816">
        <v>5</v>
      </c>
      <c r="F1816">
        <v>0</v>
      </c>
      <c r="G1816">
        <v>5</v>
      </c>
      <c r="H1816">
        <v>0</v>
      </c>
      <c r="I1816">
        <v>0</v>
      </c>
      <c r="J1816">
        <v>87</v>
      </c>
      <c r="K1816">
        <v>0</v>
      </c>
      <c r="L1816">
        <v>0</v>
      </c>
      <c r="M1816">
        <v>0</v>
      </c>
      <c r="N1816">
        <v>0</v>
      </c>
    </row>
    <row r="1817" spans="1:14" x14ac:dyDescent="0.25">
      <c r="A1817" t="s">
        <v>6051</v>
      </c>
      <c r="B1817" t="s">
        <v>72</v>
      </c>
      <c r="C1817" t="s">
        <v>218</v>
      </c>
      <c r="D1817" t="s">
        <v>4242</v>
      </c>
      <c r="E1817">
        <v>19</v>
      </c>
      <c r="F1817">
        <v>0</v>
      </c>
      <c r="G1817">
        <v>18</v>
      </c>
      <c r="H1817">
        <v>1</v>
      </c>
      <c r="I1817">
        <v>0</v>
      </c>
      <c r="J1817">
        <v>176</v>
      </c>
      <c r="K1817">
        <v>0</v>
      </c>
      <c r="L1817">
        <v>0</v>
      </c>
      <c r="M1817">
        <v>0</v>
      </c>
      <c r="N1817">
        <v>0</v>
      </c>
    </row>
    <row r="1818" spans="1:14" x14ac:dyDescent="0.25">
      <c r="A1818" t="s">
        <v>6052</v>
      </c>
      <c r="B1818" t="s">
        <v>72</v>
      </c>
      <c r="C1818" t="s">
        <v>219</v>
      </c>
      <c r="D1818" t="s">
        <v>4242</v>
      </c>
      <c r="E1818">
        <v>20</v>
      </c>
      <c r="F1818">
        <v>3</v>
      </c>
      <c r="G1818">
        <v>17</v>
      </c>
      <c r="H1818">
        <v>0</v>
      </c>
      <c r="I1818">
        <v>0</v>
      </c>
      <c r="J1818">
        <v>210</v>
      </c>
      <c r="K1818">
        <v>0</v>
      </c>
      <c r="L1818">
        <v>0</v>
      </c>
      <c r="M1818">
        <v>0</v>
      </c>
      <c r="N1818">
        <v>0</v>
      </c>
    </row>
    <row r="1819" spans="1:14" x14ac:dyDescent="0.25">
      <c r="A1819" t="s">
        <v>6053</v>
      </c>
      <c r="B1819" t="s">
        <v>72</v>
      </c>
      <c r="C1819" t="s">
        <v>220</v>
      </c>
      <c r="D1819" t="s">
        <v>4242</v>
      </c>
      <c r="E1819">
        <v>11</v>
      </c>
      <c r="F1819">
        <v>0</v>
      </c>
      <c r="G1819">
        <v>10</v>
      </c>
      <c r="H1819">
        <v>1</v>
      </c>
      <c r="I1819">
        <v>0</v>
      </c>
      <c r="J1819">
        <v>136</v>
      </c>
      <c r="K1819">
        <v>0</v>
      </c>
      <c r="L1819">
        <v>0</v>
      </c>
      <c r="M1819">
        <v>0</v>
      </c>
      <c r="N1819">
        <v>0</v>
      </c>
    </row>
    <row r="1820" spans="1:14" x14ac:dyDescent="0.25">
      <c r="A1820" t="s">
        <v>6054</v>
      </c>
      <c r="B1820" t="s">
        <v>72</v>
      </c>
      <c r="C1820" t="s">
        <v>221</v>
      </c>
      <c r="D1820" t="s">
        <v>4242</v>
      </c>
      <c r="E1820">
        <v>20</v>
      </c>
      <c r="F1820">
        <v>5</v>
      </c>
      <c r="G1820">
        <v>14</v>
      </c>
      <c r="H1820">
        <v>1</v>
      </c>
      <c r="I1820">
        <v>0</v>
      </c>
      <c r="J1820">
        <v>370</v>
      </c>
      <c r="K1820">
        <v>0</v>
      </c>
      <c r="L1820">
        <v>0</v>
      </c>
      <c r="M1820">
        <v>0</v>
      </c>
      <c r="N1820">
        <v>0</v>
      </c>
    </row>
    <row r="1821" spans="1:14" x14ac:dyDescent="0.25">
      <c r="A1821" t="s">
        <v>6055</v>
      </c>
      <c r="B1821" t="s">
        <v>72</v>
      </c>
      <c r="C1821" t="s">
        <v>222</v>
      </c>
      <c r="D1821" t="s">
        <v>4242</v>
      </c>
      <c r="E1821">
        <v>6</v>
      </c>
      <c r="F1821">
        <v>2</v>
      </c>
      <c r="G1821">
        <v>4</v>
      </c>
      <c r="H1821">
        <v>0</v>
      </c>
      <c r="I1821">
        <v>0</v>
      </c>
      <c r="J1821">
        <v>133</v>
      </c>
      <c r="K1821">
        <v>0</v>
      </c>
      <c r="L1821">
        <v>0</v>
      </c>
      <c r="M1821">
        <v>0</v>
      </c>
      <c r="N1821">
        <v>0</v>
      </c>
    </row>
    <row r="1822" spans="1:14" x14ac:dyDescent="0.25">
      <c r="A1822" t="s">
        <v>6056</v>
      </c>
      <c r="B1822" t="s">
        <v>72</v>
      </c>
      <c r="C1822" t="s">
        <v>223</v>
      </c>
      <c r="D1822" t="s">
        <v>4242</v>
      </c>
      <c r="E1822">
        <v>9</v>
      </c>
      <c r="F1822">
        <v>3</v>
      </c>
      <c r="G1822">
        <v>6</v>
      </c>
      <c r="H1822">
        <v>0</v>
      </c>
      <c r="I1822">
        <v>0</v>
      </c>
      <c r="J1822">
        <v>299</v>
      </c>
      <c r="K1822">
        <v>0</v>
      </c>
      <c r="L1822">
        <v>0</v>
      </c>
      <c r="M1822">
        <v>0</v>
      </c>
      <c r="N1822">
        <v>0</v>
      </c>
    </row>
    <row r="1823" spans="1:14" x14ac:dyDescent="0.25">
      <c r="A1823" t="s">
        <v>6057</v>
      </c>
      <c r="B1823" t="s">
        <v>72</v>
      </c>
      <c r="C1823" t="s">
        <v>224</v>
      </c>
      <c r="D1823" t="s">
        <v>4242</v>
      </c>
      <c r="E1823">
        <v>32</v>
      </c>
      <c r="F1823">
        <v>9</v>
      </c>
      <c r="G1823">
        <v>22</v>
      </c>
      <c r="H1823">
        <v>0</v>
      </c>
      <c r="I1823">
        <v>1</v>
      </c>
      <c r="J1823">
        <v>599</v>
      </c>
      <c r="K1823">
        <v>0</v>
      </c>
      <c r="L1823">
        <v>0</v>
      </c>
      <c r="M1823">
        <v>0</v>
      </c>
      <c r="N1823">
        <v>0</v>
      </c>
    </row>
    <row r="1824" spans="1:14" x14ac:dyDescent="0.25">
      <c r="A1824" t="s">
        <v>6058</v>
      </c>
      <c r="B1824" t="s">
        <v>72</v>
      </c>
      <c r="C1824" t="s">
        <v>225</v>
      </c>
      <c r="D1824" t="s">
        <v>4242</v>
      </c>
      <c r="E1824">
        <v>6</v>
      </c>
      <c r="F1824">
        <v>2</v>
      </c>
      <c r="G1824">
        <v>4</v>
      </c>
      <c r="H1824">
        <v>0</v>
      </c>
      <c r="I1824">
        <v>0</v>
      </c>
      <c r="J1824">
        <v>86</v>
      </c>
      <c r="K1824">
        <v>0</v>
      </c>
      <c r="L1824">
        <v>0</v>
      </c>
      <c r="M1824">
        <v>0</v>
      </c>
      <c r="N1824">
        <v>0</v>
      </c>
    </row>
    <row r="1825" spans="1:14" x14ac:dyDescent="0.25">
      <c r="A1825" t="s">
        <v>6059</v>
      </c>
      <c r="B1825" t="s">
        <v>72</v>
      </c>
      <c r="C1825" t="s">
        <v>226</v>
      </c>
      <c r="D1825" t="s">
        <v>4242</v>
      </c>
      <c r="E1825">
        <v>3</v>
      </c>
      <c r="F1825">
        <v>1</v>
      </c>
      <c r="G1825">
        <v>2</v>
      </c>
      <c r="H1825">
        <v>0</v>
      </c>
      <c r="I1825">
        <v>0</v>
      </c>
      <c r="J1825">
        <v>79</v>
      </c>
      <c r="K1825">
        <v>0</v>
      </c>
      <c r="L1825">
        <v>0</v>
      </c>
      <c r="M1825">
        <v>0</v>
      </c>
      <c r="N1825">
        <v>0</v>
      </c>
    </row>
    <row r="1826" spans="1:14" x14ac:dyDescent="0.25">
      <c r="A1826" t="s">
        <v>6060</v>
      </c>
      <c r="B1826" t="s">
        <v>72</v>
      </c>
      <c r="C1826" t="s">
        <v>227</v>
      </c>
      <c r="D1826" t="s">
        <v>4242</v>
      </c>
      <c r="E1826">
        <v>12</v>
      </c>
      <c r="F1826">
        <v>3</v>
      </c>
      <c r="G1826">
        <v>9</v>
      </c>
      <c r="H1826">
        <v>0</v>
      </c>
      <c r="I1826">
        <v>0</v>
      </c>
      <c r="J1826">
        <v>173</v>
      </c>
      <c r="K1826">
        <v>0</v>
      </c>
      <c r="L1826">
        <v>0</v>
      </c>
      <c r="M1826">
        <v>0</v>
      </c>
      <c r="N1826">
        <v>0</v>
      </c>
    </row>
    <row r="1827" spans="1:14" x14ac:dyDescent="0.25">
      <c r="A1827" t="s">
        <v>6061</v>
      </c>
      <c r="B1827" t="s">
        <v>72</v>
      </c>
      <c r="C1827" t="s">
        <v>228</v>
      </c>
      <c r="D1827" t="s">
        <v>4242</v>
      </c>
      <c r="E1827">
        <v>13</v>
      </c>
      <c r="F1827">
        <v>2</v>
      </c>
      <c r="G1827">
        <v>9</v>
      </c>
      <c r="H1827">
        <v>1</v>
      </c>
      <c r="I1827">
        <v>1</v>
      </c>
      <c r="J1827">
        <v>413</v>
      </c>
      <c r="K1827">
        <v>0</v>
      </c>
      <c r="L1827">
        <v>0</v>
      </c>
      <c r="M1827">
        <v>0</v>
      </c>
      <c r="N1827">
        <v>0</v>
      </c>
    </row>
    <row r="1828" spans="1:14" x14ac:dyDescent="0.25">
      <c r="A1828" t="s">
        <v>6062</v>
      </c>
      <c r="B1828" t="s">
        <v>72</v>
      </c>
      <c r="C1828" t="s">
        <v>229</v>
      </c>
      <c r="D1828" t="s">
        <v>4242</v>
      </c>
      <c r="E1828">
        <v>6</v>
      </c>
      <c r="F1828">
        <v>2</v>
      </c>
      <c r="G1828">
        <v>4</v>
      </c>
      <c r="H1828">
        <v>0</v>
      </c>
      <c r="I1828">
        <v>0</v>
      </c>
      <c r="J1828">
        <v>123</v>
      </c>
      <c r="K1828">
        <v>0</v>
      </c>
      <c r="L1828">
        <v>0</v>
      </c>
      <c r="M1828">
        <v>0</v>
      </c>
      <c r="N1828">
        <v>0</v>
      </c>
    </row>
    <row r="1829" spans="1:14" x14ac:dyDescent="0.25">
      <c r="A1829" t="s">
        <v>6063</v>
      </c>
      <c r="B1829" t="s">
        <v>72</v>
      </c>
      <c r="C1829" t="s">
        <v>230</v>
      </c>
      <c r="D1829" t="s">
        <v>4242</v>
      </c>
      <c r="E1829">
        <v>11</v>
      </c>
      <c r="F1829">
        <v>1</v>
      </c>
      <c r="G1829">
        <v>10</v>
      </c>
      <c r="H1829">
        <v>0</v>
      </c>
      <c r="I1829">
        <v>0</v>
      </c>
      <c r="J1829">
        <v>174</v>
      </c>
      <c r="K1829">
        <v>0</v>
      </c>
      <c r="L1829">
        <v>0</v>
      </c>
      <c r="M1829">
        <v>0</v>
      </c>
      <c r="N1829">
        <v>0</v>
      </c>
    </row>
    <row r="1830" spans="1:14" x14ac:dyDescent="0.25">
      <c r="A1830" t="s">
        <v>6064</v>
      </c>
      <c r="B1830" t="s">
        <v>72</v>
      </c>
      <c r="C1830" t="s">
        <v>231</v>
      </c>
      <c r="D1830" t="s">
        <v>4242</v>
      </c>
      <c r="E1830">
        <v>8</v>
      </c>
      <c r="F1830">
        <v>4</v>
      </c>
      <c r="G1830">
        <v>4</v>
      </c>
      <c r="H1830">
        <v>0</v>
      </c>
      <c r="I1830">
        <v>0</v>
      </c>
      <c r="J1830">
        <v>164</v>
      </c>
      <c r="K1830">
        <v>0</v>
      </c>
      <c r="L1830">
        <v>0</v>
      </c>
      <c r="M1830">
        <v>0</v>
      </c>
      <c r="N1830">
        <v>0</v>
      </c>
    </row>
    <row r="1831" spans="1:14" x14ac:dyDescent="0.25">
      <c r="A1831" t="s">
        <v>6065</v>
      </c>
      <c r="B1831" t="s">
        <v>72</v>
      </c>
      <c r="C1831" t="s">
        <v>232</v>
      </c>
      <c r="D1831" t="s">
        <v>4242</v>
      </c>
      <c r="E1831">
        <v>8</v>
      </c>
      <c r="F1831">
        <v>1</v>
      </c>
      <c r="G1831">
        <v>6</v>
      </c>
      <c r="H1831">
        <v>1</v>
      </c>
      <c r="I1831">
        <v>0</v>
      </c>
      <c r="J1831">
        <v>92</v>
      </c>
      <c r="K1831">
        <v>0</v>
      </c>
      <c r="L1831">
        <v>0</v>
      </c>
      <c r="M1831">
        <v>0</v>
      </c>
      <c r="N1831">
        <v>0</v>
      </c>
    </row>
    <row r="1832" spans="1:14" x14ac:dyDescent="0.25">
      <c r="A1832" t="s">
        <v>6066</v>
      </c>
      <c r="B1832" t="s">
        <v>72</v>
      </c>
      <c r="C1832" t="s">
        <v>233</v>
      </c>
      <c r="D1832" t="s">
        <v>4242</v>
      </c>
      <c r="E1832">
        <v>13</v>
      </c>
      <c r="F1832">
        <v>3</v>
      </c>
      <c r="G1832">
        <v>10</v>
      </c>
      <c r="H1832">
        <v>0</v>
      </c>
      <c r="I1832">
        <v>0</v>
      </c>
      <c r="J1832">
        <v>309</v>
      </c>
      <c r="K1832">
        <v>0</v>
      </c>
      <c r="L1832">
        <v>0</v>
      </c>
      <c r="M1832">
        <v>0</v>
      </c>
      <c r="N1832">
        <v>0</v>
      </c>
    </row>
    <row r="1833" spans="1:14" x14ac:dyDescent="0.25">
      <c r="A1833" t="s">
        <v>6067</v>
      </c>
      <c r="B1833" t="s">
        <v>72</v>
      </c>
      <c r="C1833" t="s">
        <v>234</v>
      </c>
      <c r="D1833" t="s">
        <v>4242</v>
      </c>
      <c r="E1833">
        <v>11</v>
      </c>
      <c r="F1833">
        <v>4</v>
      </c>
      <c r="G1833">
        <v>7</v>
      </c>
      <c r="H1833">
        <v>0</v>
      </c>
      <c r="I1833">
        <v>0</v>
      </c>
      <c r="J1833">
        <v>132</v>
      </c>
      <c r="K1833">
        <v>0</v>
      </c>
      <c r="L1833">
        <v>0</v>
      </c>
      <c r="M1833">
        <v>0</v>
      </c>
      <c r="N1833">
        <v>0</v>
      </c>
    </row>
    <row r="1834" spans="1:14" x14ac:dyDescent="0.25">
      <c r="A1834" t="s">
        <v>6068</v>
      </c>
      <c r="B1834" t="s">
        <v>72</v>
      </c>
      <c r="C1834" t="s">
        <v>82</v>
      </c>
      <c r="D1834" t="s">
        <v>399</v>
      </c>
      <c r="E1834">
        <v>101</v>
      </c>
      <c r="F1834">
        <v>8</v>
      </c>
      <c r="G1834">
        <v>89</v>
      </c>
      <c r="H1834">
        <v>3</v>
      </c>
      <c r="I1834">
        <v>1</v>
      </c>
      <c r="J1834">
        <v>17</v>
      </c>
      <c r="K1834">
        <v>0</v>
      </c>
      <c r="L1834">
        <v>0</v>
      </c>
      <c r="M1834">
        <v>0</v>
      </c>
      <c r="N1834">
        <v>0</v>
      </c>
    </row>
    <row r="1835" spans="1:14" x14ac:dyDescent="0.25">
      <c r="A1835" t="s">
        <v>6069</v>
      </c>
      <c r="B1835" t="s">
        <v>72</v>
      </c>
      <c r="C1835" t="s">
        <v>83</v>
      </c>
      <c r="D1835" t="s">
        <v>399</v>
      </c>
      <c r="E1835">
        <v>233</v>
      </c>
      <c r="F1835">
        <v>37</v>
      </c>
      <c r="G1835">
        <v>193</v>
      </c>
      <c r="H1835">
        <v>2</v>
      </c>
      <c r="I1835">
        <v>1</v>
      </c>
      <c r="J1835">
        <v>33</v>
      </c>
      <c r="K1835">
        <v>0</v>
      </c>
      <c r="L1835">
        <v>0</v>
      </c>
      <c r="M1835">
        <v>0</v>
      </c>
      <c r="N1835">
        <v>0</v>
      </c>
    </row>
    <row r="1836" spans="1:14" x14ac:dyDescent="0.25">
      <c r="A1836" t="s">
        <v>6070</v>
      </c>
      <c r="B1836" t="s">
        <v>72</v>
      </c>
      <c r="C1836" t="s">
        <v>84</v>
      </c>
      <c r="D1836" t="s">
        <v>399</v>
      </c>
      <c r="E1836">
        <v>142</v>
      </c>
      <c r="F1836">
        <v>26</v>
      </c>
      <c r="G1836">
        <v>114</v>
      </c>
      <c r="H1836">
        <v>2</v>
      </c>
      <c r="I1836">
        <v>0</v>
      </c>
      <c r="J1836">
        <v>10</v>
      </c>
      <c r="K1836">
        <v>0</v>
      </c>
      <c r="L1836">
        <v>0</v>
      </c>
      <c r="M1836">
        <v>0</v>
      </c>
      <c r="N1836">
        <v>0</v>
      </c>
    </row>
    <row r="1837" spans="1:14" x14ac:dyDescent="0.25">
      <c r="A1837" t="s">
        <v>6071</v>
      </c>
      <c r="B1837" t="s">
        <v>72</v>
      </c>
      <c r="C1837" t="s">
        <v>85</v>
      </c>
      <c r="D1837" t="s">
        <v>399</v>
      </c>
      <c r="E1837">
        <v>119</v>
      </c>
      <c r="F1837">
        <v>20</v>
      </c>
      <c r="G1837">
        <v>98</v>
      </c>
      <c r="H1837">
        <v>0</v>
      </c>
      <c r="I1837">
        <v>1</v>
      </c>
      <c r="J1837">
        <v>3</v>
      </c>
      <c r="K1837">
        <v>0</v>
      </c>
      <c r="L1837">
        <v>0</v>
      </c>
      <c r="M1837">
        <v>0</v>
      </c>
      <c r="N1837">
        <v>0</v>
      </c>
    </row>
    <row r="1838" spans="1:14" x14ac:dyDescent="0.25">
      <c r="A1838" t="s">
        <v>6072</v>
      </c>
      <c r="B1838" t="s">
        <v>72</v>
      </c>
      <c r="C1838" t="s">
        <v>86</v>
      </c>
      <c r="D1838" t="s">
        <v>399</v>
      </c>
      <c r="E1838">
        <v>110</v>
      </c>
      <c r="F1838">
        <v>22</v>
      </c>
      <c r="G1838">
        <v>87</v>
      </c>
      <c r="H1838">
        <v>1</v>
      </c>
      <c r="I1838">
        <v>0</v>
      </c>
      <c r="J1838">
        <v>13</v>
      </c>
      <c r="K1838">
        <v>0</v>
      </c>
      <c r="L1838">
        <v>0</v>
      </c>
      <c r="M1838">
        <v>0</v>
      </c>
      <c r="N1838">
        <v>0</v>
      </c>
    </row>
    <row r="1839" spans="1:14" x14ac:dyDescent="0.25">
      <c r="A1839" t="s">
        <v>6073</v>
      </c>
      <c r="B1839" t="s">
        <v>72</v>
      </c>
      <c r="C1839" t="s">
        <v>87</v>
      </c>
      <c r="D1839" t="s">
        <v>399</v>
      </c>
      <c r="E1839">
        <v>248</v>
      </c>
      <c r="F1839">
        <v>16</v>
      </c>
      <c r="G1839">
        <v>228</v>
      </c>
      <c r="H1839">
        <v>3</v>
      </c>
      <c r="I1839">
        <v>1</v>
      </c>
      <c r="J1839">
        <v>27</v>
      </c>
      <c r="K1839">
        <v>0</v>
      </c>
      <c r="L1839">
        <v>0</v>
      </c>
      <c r="M1839">
        <v>0</v>
      </c>
      <c r="N1839">
        <v>0</v>
      </c>
    </row>
    <row r="1840" spans="1:14" x14ac:dyDescent="0.25">
      <c r="A1840" t="s">
        <v>6074</v>
      </c>
      <c r="B1840" t="s">
        <v>72</v>
      </c>
      <c r="C1840" t="s">
        <v>88</v>
      </c>
      <c r="D1840" t="s">
        <v>399</v>
      </c>
      <c r="E1840">
        <v>498</v>
      </c>
      <c r="F1840">
        <v>48</v>
      </c>
      <c r="G1840">
        <v>434</v>
      </c>
      <c r="H1840">
        <v>9</v>
      </c>
      <c r="I1840">
        <v>7</v>
      </c>
      <c r="J1840">
        <v>32</v>
      </c>
      <c r="K1840">
        <v>0</v>
      </c>
      <c r="L1840">
        <v>0</v>
      </c>
      <c r="M1840">
        <v>0</v>
      </c>
      <c r="N1840">
        <v>0</v>
      </c>
    </row>
    <row r="1841" spans="1:14" x14ac:dyDescent="0.25">
      <c r="A1841" t="s">
        <v>6075</v>
      </c>
      <c r="B1841" t="s">
        <v>72</v>
      </c>
      <c r="C1841" t="s">
        <v>89</v>
      </c>
      <c r="D1841" t="s">
        <v>399</v>
      </c>
      <c r="E1841">
        <v>82</v>
      </c>
      <c r="F1841">
        <v>7</v>
      </c>
      <c r="G1841">
        <v>73</v>
      </c>
      <c r="H1841">
        <v>1</v>
      </c>
      <c r="I1841">
        <v>1</v>
      </c>
      <c r="J1841">
        <v>5</v>
      </c>
      <c r="K1841">
        <v>0</v>
      </c>
      <c r="L1841">
        <v>0</v>
      </c>
      <c r="M1841">
        <v>0</v>
      </c>
      <c r="N1841">
        <v>0</v>
      </c>
    </row>
    <row r="1842" spans="1:14" x14ac:dyDescent="0.25">
      <c r="A1842" t="s">
        <v>6076</v>
      </c>
      <c r="B1842" t="s">
        <v>72</v>
      </c>
      <c r="C1842" t="s">
        <v>90</v>
      </c>
      <c r="D1842" t="s">
        <v>399</v>
      </c>
      <c r="E1842">
        <v>58</v>
      </c>
      <c r="F1842">
        <v>6</v>
      </c>
      <c r="G1842">
        <v>51</v>
      </c>
      <c r="H1842">
        <v>1</v>
      </c>
      <c r="I1842">
        <v>0</v>
      </c>
      <c r="J1842">
        <v>7</v>
      </c>
      <c r="K1842">
        <v>0</v>
      </c>
      <c r="L1842">
        <v>0</v>
      </c>
      <c r="M1842">
        <v>0</v>
      </c>
      <c r="N1842">
        <v>0</v>
      </c>
    </row>
    <row r="1843" spans="1:14" x14ac:dyDescent="0.25">
      <c r="A1843" t="s">
        <v>6077</v>
      </c>
      <c r="B1843" t="s">
        <v>72</v>
      </c>
      <c r="C1843" t="s">
        <v>91</v>
      </c>
      <c r="D1843" t="s">
        <v>399</v>
      </c>
      <c r="E1843">
        <v>139</v>
      </c>
      <c r="F1843">
        <v>13</v>
      </c>
      <c r="G1843">
        <v>122</v>
      </c>
      <c r="H1843">
        <v>4</v>
      </c>
      <c r="I1843">
        <v>0</v>
      </c>
      <c r="J1843">
        <v>15</v>
      </c>
      <c r="K1843">
        <v>0</v>
      </c>
      <c r="L1843">
        <v>0</v>
      </c>
      <c r="M1843">
        <v>0</v>
      </c>
      <c r="N1843">
        <v>0</v>
      </c>
    </row>
    <row r="1844" spans="1:14" x14ac:dyDescent="0.25">
      <c r="A1844" t="s">
        <v>6078</v>
      </c>
      <c r="B1844" t="s">
        <v>72</v>
      </c>
      <c r="C1844" t="s">
        <v>92</v>
      </c>
      <c r="D1844" t="s">
        <v>399</v>
      </c>
      <c r="E1844">
        <v>239</v>
      </c>
      <c r="F1844">
        <v>36</v>
      </c>
      <c r="G1844">
        <v>200</v>
      </c>
      <c r="H1844">
        <v>3</v>
      </c>
      <c r="I1844">
        <v>0</v>
      </c>
      <c r="J1844">
        <v>5</v>
      </c>
      <c r="K1844">
        <v>0</v>
      </c>
      <c r="L1844">
        <v>0</v>
      </c>
      <c r="M1844">
        <v>0</v>
      </c>
      <c r="N1844">
        <v>0</v>
      </c>
    </row>
    <row r="1845" spans="1:14" x14ac:dyDescent="0.25">
      <c r="A1845" t="s">
        <v>6079</v>
      </c>
      <c r="B1845" t="s">
        <v>72</v>
      </c>
      <c r="C1845" t="s">
        <v>93</v>
      </c>
      <c r="D1845" t="s">
        <v>399</v>
      </c>
      <c r="E1845">
        <v>134</v>
      </c>
      <c r="F1845">
        <v>20</v>
      </c>
      <c r="G1845">
        <v>113</v>
      </c>
      <c r="H1845">
        <v>1</v>
      </c>
      <c r="I1845">
        <v>0</v>
      </c>
      <c r="J1845">
        <v>6</v>
      </c>
      <c r="K1845">
        <v>0</v>
      </c>
      <c r="L1845">
        <v>0</v>
      </c>
      <c r="M1845">
        <v>0</v>
      </c>
      <c r="N1845">
        <v>0</v>
      </c>
    </row>
    <row r="1846" spans="1:14" x14ac:dyDescent="0.25">
      <c r="A1846" t="s">
        <v>6080</v>
      </c>
      <c r="B1846" t="s">
        <v>72</v>
      </c>
      <c r="C1846" t="s">
        <v>94</v>
      </c>
      <c r="D1846" t="s">
        <v>399</v>
      </c>
      <c r="E1846">
        <v>306</v>
      </c>
      <c r="F1846">
        <v>64</v>
      </c>
      <c r="G1846">
        <v>239</v>
      </c>
      <c r="H1846">
        <v>1</v>
      </c>
      <c r="I1846">
        <v>2</v>
      </c>
      <c r="J1846">
        <v>19</v>
      </c>
      <c r="K1846">
        <v>0</v>
      </c>
      <c r="L1846">
        <v>0</v>
      </c>
      <c r="M1846">
        <v>0</v>
      </c>
      <c r="N1846">
        <v>0</v>
      </c>
    </row>
    <row r="1847" spans="1:14" x14ac:dyDescent="0.25">
      <c r="A1847" t="s">
        <v>6081</v>
      </c>
      <c r="B1847" t="s">
        <v>72</v>
      </c>
      <c r="C1847" t="s">
        <v>95</v>
      </c>
      <c r="D1847" t="s">
        <v>399</v>
      </c>
      <c r="E1847">
        <v>156</v>
      </c>
      <c r="F1847">
        <v>9</v>
      </c>
      <c r="G1847">
        <v>143</v>
      </c>
      <c r="H1847">
        <v>3</v>
      </c>
      <c r="I1847">
        <v>1</v>
      </c>
      <c r="J1847">
        <v>24</v>
      </c>
      <c r="K1847">
        <v>0</v>
      </c>
      <c r="L1847">
        <v>0</v>
      </c>
      <c r="M1847">
        <v>0</v>
      </c>
      <c r="N1847">
        <v>0</v>
      </c>
    </row>
    <row r="1848" spans="1:14" x14ac:dyDescent="0.25">
      <c r="A1848" t="s">
        <v>6082</v>
      </c>
      <c r="B1848" t="s">
        <v>72</v>
      </c>
      <c r="C1848" t="s">
        <v>96</v>
      </c>
      <c r="D1848" t="s">
        <v>399</v>
      </c>
      <c r="E1848">
        <v>134</v>
      </c>
      <c r="F1848">
        <v>24</v>
      </c>
      <c r="G1848">
        <v>110</v>
      </c>
      <c r="H1848">
        <v>0</v>
      </c>
      <c r="I1848">
        <v>0</v>
      </c>
      <c r="J1848">
        <v>5</v>
      </c>
      <c r="K1848">
        <v>0</v>
      </c>
      <c r="L1848">
        <v>0</v>
      </c>
      <c r="M1848">
        <v>0</v>
      </c>
      <c r="N1848">
        <v>0</v>
      </c>
    </row>
    <row r="1849" spans="1:14" x14ac:dyDescent="0.25">
      <c r="A1849" t="s">
        <v>6083</v>
      </c>
      <c r="B1849" t="s">
        <v>72</v>
      </c>
      <c r="C1849" t="s">
        <v>97</v>
      </c>
      <c r="D1849" t="s">
        <v>399</v>
      </c>
      <c r="E1849">
        <v>270</v>
      </c>
      <c r="F1849">
        <v>46</v>
      </c>
      <c r="G1849">
        <v>220</v>
      </c>
      <c r="H1849">
        <v>3</v>
      </c>
      <c r="I1849">
        <v>1</v>
      </c>
      <c r="J1849">
        <v>14</v>
      </c>
      <c r="K1849">
        <v>0</v>
      </c>
      <c r="L1849">
        <v>0</v>
      </c>
      <c r="M1849">
        <v>0</v>
      </c>
      <c r="N1849">
        <v>0</v>
      </c>
    </row>
    <row r="1850" spans="1:14" x14ac:dyDescent="0.25">
      <c r="A1850" t="s">
        <v>6084</v>
      </c>
      <c r="B1850" t="s">
        <v>72</v>
      </c>
      <c r="C1850" t="s">
        <v>98</v>
      </c>
      <c r="D1850" t="s">
        <v>399</v>
      </c>
      <c r="E1850">
        <v>366</v>
      </c>
      <c r="F1850">
        <v>63</v>
      </c>
      <c r="G1850">
        <v>299</v>
      </c>
      <c r="H1850">
        <v>3</v>
      </c>
      <c r="I1850">
        <v>1</v>
      </c>
      <c r="J1850">
        <v>30</v>
      </c>
      <c r="K1850">
        <v>0</v>
      </c>
      <c r="L1850">
        <v>0</v>
      </c>
      <c r="M1850">
        <v>0</v>
      </c>
      <c r="N1850">
        <v>0</v>
      </c>
    </row>
    <row r="1851" spans="1:14" x14ac:dyDescent="0.25">
      <c r="A1851" t="s">
        <v>6085</v>
      </c>
      <c r="B1851" t="s">
        <v>72</v>
      </c>
      <c r="C1851" t="s">
        <v>99</v>
      </c>
      <c r="D1851" t="s">
        <v>399</v>
      </c>
      <c r="E1851">
        <v>434</v>
      </c>
      <c r="F1851">
        <v>57</v>
      </c>
      <c r="G1851">
        <v>365</v>
      </c>
      <c r="H1851">
        <v>9</v>
      </c>
      <c r="I1851">
        <v>3</v>
      </c>
      <c r="J1851">
        <v>29</v>
      </c>
      <c r="K1851">
        <v>0</v>
      </c>
      <c r="L1851">
        <v>0</v>
      </c>
      <c r="M1851">
        <v>0</v>
      </c>
      <c r="N1851">
        <v>0</v>
      </c>
    </row>
    <row r="1852" spans="1:14" x14ac:dyDescent="0.25">
      <c r="A1852" t="s">
        <v>6086</v>
      </c>
      <c r="B1852" t="s">
        <v>72</v>
      </c>
      <c r="C1852" t="s">
        <v>100</v>
      </c>
      <c r="D1852" t="s">
        <v>399</v>
      </c>
      <c r="E1852">
        <v>103</v>
      </c>
      <c r="F1852">
        <v>12</v>
      </c>
      <c r="G1852">
        <v>89</v>
      </c>
      <c r="H1852">
        <v>2</v>
      </c>
      <c r="I1852">
        <v>0</v>
      </c>
      <c r="J1852">
        <v>6</v>
      </c>
      <c r="K1852">
        <v>0</v>
      </c>
      <c r="L1852">
        <v>0</v>
      </c>
      <c r="M1852">
        <v>0</v>
      </c>
      <c r="N1852">
        <v>0</v>
      </c>
    </row>
    <row r="1853" spans="1:14" x14ac:dyDescent="0.25">
      <c r="A1853" t="s">
        <v>6087</v>
      </c>
      <c r="B1853" t="s">
        <v>72</v>
      </c>
      <c r="C1853" t="s">
        <v>101</v>
      </c>
      <c r="D1853" t="s">
        <v>399</v>
      </c>
      <c r="E1853">
        <v>126</v>
      </c>
      <c r="F1853">
        <v>32</v>
      </c>
      <c r="G1853">
        <v>94</v>
      </c>
      <c r="H1853">
        <v>0</v>
      </c>
      <c r="I1853">
        <v>0</v>
      </c>
      <c r="J1853">
        <v>13</v>
      </c>
      <c r="K1853">
        <v>0</v>
      </c>
      <c r="L1853">
        <v>0</v>
      </c>
      <c r="M1853">
        <v>0</v>
      </c>
      <c r="N1853">
        <v>0</v>
      </c>
    </row>
    <row r="1854" spans="1:14" x14ac:dyDescent="0.25">
      <c r="A1854" t="s">
        <v>6088</v>
      </c>
      <c r="B1854" t="s">
        <v>72</v>
      </c>
      <c r="C1854" t="s">
        <v>102</v>
      </c>
      <c r="D1854" t="s">
        <v>399</v>
      </c>
      <c r="E1854">
        <v>525</v>
      </c>
      <c r="F1854">
        <v>114</v>
      </c>
      <c r="G1854">
        <v>405</v>
      </c>
      <c r="H1854">
        <v>5</v>
      </c>
      <c r="I1854">
        <v>1</v>
      </c>
      <c r="J1854">
        <v>21</v>
      </c>
      <c r="K1854">
        <v>0</v>
      </c>
      <c r="L1854">
        <v>0</v>
      </c>
      <c r="M1854">
        <v>0</v>
      </c>
      <c r="N1854">
        <v>0</v>
      </c>
    </row>
    <row r="1855" spans="1:14" x14ac:dyDescent="0.25">
      <c r="A1855" t="s">
        <v>6089</v>
      </c>
      <c r="B1855" t="s">
        <v>72</v>
      </c>
      <c r="C1855" t="s">
        <v>103</v>
      </c>
      <c r="D1855" t="s">
        <v>399</v>
      </c>
      <c r="E1855">
        <v>118</v>
      </c>
      <c r="F1855">
        <v>18</v>
      </c>
      <c r="G1855">
        <v>99</v>
      </c>
      <c r="H1855">
        <v>1</v>
      </c>
      <c r="I1855">
        <v>0</v>
      </c>
      <c r="J1855">
        <v>21</v>
      </c>
      <c r="K1855">
        <v>0</v>
      </c>
      <c r="L1855">
        <v>0</v>
      </c>
      <c r="M1855">
        <v>0</v>
      </c>
      <c r="N1855">
        <v>0</v>
      </c>
    </row>
    <row r="1856" spans="1:14" x14ac:dyDescent="0.25">
      <c r="A1856" t="s">
        <v>6090</v>
      </c>
      <c r="B1856" t="s">
        <v>72</v>
      </c>
      <c r="C1856" t="s">
        <v>104</v>
      </c>
      <c r="D1856" t="s">
        <v>399</v>
      </c>
      <c r="E1856">
        <v>269</v>
      </c>
      <c r="F1856">
        <v>40</v>
      </c>
      <c r="G1856">
        <v>227</v>
      </c>
      <c r="H1856">
        <v>2</v>
      </c>
      <c r="I1856">
        <v>0</v>
      </c>
      <c r="J1856">
        <v>15</v>
      </c>
      <c r="K1856">
        <v>0</v>
      </c>
      <c r="L1856">
        <v>0</v>
      </c>
      <c r="M1856">
        <v>0</v>
      </c>
      <c r="N1856">
        <v>0</v>
      </c>
    </row>
    <row r="1857" spans="1:14" x14ac:dyDescent="0.25">
      <c r="A1857" t="s">
        <v>6091</v>
      </c>
      <c r="B1857" t="s">
        <v>72</v>
      </c>
      <c r="C1857" t="s">
        <v>105</v>
      </c>
      <c r="D1857" t="s">
        <v>399</v>
      </c>
      <c r="E1857">
        <v>210</v>
      </c>
      <c r="F1857">
        <v>26</v>
      </c>
      <c r="G1857">
        <v>183</v>
      </c>
      <c r="H1857">
        <v>0</v>
      </c>
      <c r="I1857">
        <v>1</v>
      </c>
      <c r="J1857">
        <v>5</v>
      </c>
      <c r="K1857">
        <v>0</v>
      </c>
      <c r="L1857">
        <v>0</v>
      </c>
      <c r="M1857">
        <v>0</v>
      </c>
      <c r="N1857">
        <v>0</v>
      </c>
    </row>
    <row r="1858" spans="1:14" x14ac:dyDescent="0.25">
      <c r="A1858" t="s">
        <v>6092</v>
      </c>
      <c r="B1858" t="s">
        <v>72</v>
      </c>
      <c r="C1858" t="s">
        <v>106</v>
      </c>
      <c r="D1858" t="s">
        <v>399</v>
      </c>
      <c r="E1858">
        <v>195</v>
      </c>
      <c r="F1858">
        <v>24</v>
      </c>
      <c r="G1858">
        <v>168</v>
      </c>
      <c r="H1858">
        <v>2</v>
      </c>
      <c r="I1858">
        <v>1</v>
      </c>
      <c r="J1858">
        <v>13</v>
      </c>
      <c r="K1858">
        <v>0</v>
      </c>
      <c r="L1858">
        <v>0</v>
      </c>
      <c r="M1858">
        <v>0</v>
      </c>
      <c r="N1858">
        <v>0</v>
      </c>
    </row>
    <row r="1859" spans="1:14" x14ac:dyDescent="0.25">
      <c r="A1859" t="s">
        <v>6093</v>
      </c>
      <c r="B1859" t="s">
        <v>72</v>
      </c>
      <c r="C1859" t="s">
        <v>107</v>
      </c>
      <c r="D1859" t="s">
        <v>399</v>
      </c>
      <c r="E1859">
        <v>6</v>
      </c>
      <c r="F1859">
        <v>2</v>
      </c>
      <c r="G1859">
        <v>4</v>
      </c>
      <c r="H1859">
        <v>0</v>
      </c>
      <c r="I1859">
        <v>0</v>
      </c>
      <c r="J1859">
        <v>1</v>
      </c>
      <c r="K1859">
        <v>0</v>
      </c>
      <c r="L1859">
        <v>0</v>
      </c>
      <c r="M1859">
        <v>0</v>
      </c>
      <c r="N1859">
        <v>0</v>
      </c>
    </row>
    <row r="1860" spans="1:14" x14ac:dyDescent="0.25">
      <c r="A1860" t="s">
        <v>6094</v>
      </c>
      <c r="B1860" t="s">
        <v>72</v>
      </c>
      <c r="C1860" t="s">
        <v>108</v>
      </c>
      <c r="D1860" t="s">
        <v>399</v>
      </c>
      <c r="E1860">
        <v>301</v>
      </c>
      <c r="F1860">
        <v>59</v>
      </c>
      <c r="G1860">
        <v>237</v>
      </c>
      <c r="H1860">
        <v>4</v>
      </c>
      <c r="I1860">
        <v>1</v>
      </c>
      <c r="J1860">
        <v>11</v>
      </c>
      <c r="K1860">
        <v>0</v>
      </c>
      <c r="L1860">
        <v>0</v>
      </c>
      <c r="M1860">
        <v>0</v>
      </c>
      <c r="N1860">
        <v>0</v>
      </c>
    </row>
    <row r="1861" spans="1:14" x14ac:dyDescent="0.25">
      <c r="A1861" t="s">
        <v>6095</v>
      </c>
      <c r="B1861" t="s">
        <v>72</v>
      </c>
      <c r="C1861" t="s">
        <v>109</v>
      </c>
      <c r="D1861" t="s">
        <v>399</v>
      </c>
      <c r="E1861">
        <v>201</v>
      </c>
      <c r="F1861">
        <v>31</v>
      </c>
      <c r="G1861">
        <v>169</v>
      </c>
      <c r="H1861">
        <v>1</v>
      </c>
      <c r="I1861">
        <v>0</v>
      </c>
      <c r="J1861">
        <v>14</v>
      </c>
      <c r="K1861">
        <v>0</v>
      </c>
      <c r="L1861">
        <v>0</v>
      </c>
      <c r="M1861">
        <v>0</v>
      </c>
      <c r="N1861">
        <v>0</v>
      </c>
    </row>
    <row r="1862" spans="1:14" x14ac:dyDescent="0.25">
      <c r="A1862" t="s">
        <v>6096</v>
      </c>
      <c r="B1862" t="s">
        <v>72</v>
      </c>
      <c r="C1862" t="s">
        <v>110</v>
      </c>
      <c r="D1862" t="s">
        <v>399</v>
      </c>
      <c r="E1862">
        <v>286</v>
      </c>
      <c r="F1862">
        <v>16</v>
      </c>
      <c r="G1862">
        <v>260</v>
      </c>
      <c r="H1862">
        <v>7</v>
      </c>
      <c r="I1862">
        <v>3</v>
      </c>
      <c r="J1862">
        <v>36</v>
      </c>
      <c r="K1862">
        <v>0</v>
      </c>
      <c r="L1862">
        <v>0</v>
      </c>
      <c r="M1862">
        <v>0</v>
      </c>
      <c r="N1862">
        <v>0</v>
      </c>
    </row>
    <row r="1863" spans="1:14" x14ac:dyDescent="0.25">
      <c r="A1863" t="s">
        <v>6097</v>
      </c>
      <c r="B1863" t="s">
        <v>72</v>
      </c>
      <c r="C1863" t="s">
        <v>111</v>
      </c>
      <c r="D1863" t="s">
        <v>399</v>
      </c>
      <c r="E1863">
        <v>104</v>
      </c>
      <c r="F1863">
        <v>15</v>
      </c>
      <c r="G1863">
        <v>89</v>
      </c>
      <c r="H1863">
        <v>0</v>
      </c>
      <c r="I1863">
        <v>0</v>
      </c>
      <c r="J1863">
        <v>9</v>
      </c>
      <c r="K1863">
        <v>0</v>
      </c>
      <c r="L1863">
        <v>0</v>
      </c>
      <c r="M1863">
        <v>0</v>
      </c>
      <c r="N1863">
        <v>0</v>
      </c>
    </row>
    <row r="1864" spans="1:14" x14ac:dyDescent="0.25">
      <c r="A1864" t="s">
        <v>6098</v>
      </c>
      <c r="B1864" t="s">
        <v>72</v>
      </c>
      <c r="C1864" t="s">
        <v>112</v>
      </c>
      <c r="D1864" t="s">
        <v>399</v>
      </c>
      <c r="E1864">
        <v>57</v>
      </c>
      <c r="F1864">
        <v>6</v>
      </c>
      <c r="G1864">
        <v>51</v>
      </c>
      <c r="H1864">
        <v>0</v>
      </c>
      <c r="I1864">
        <v>0</v>
      </c>
      <c r="J1864">
        <v>5</v>
      </c>
      <c r="K1864">
        <v>0</v>
      </c>
      <c r="L1864">
        <v>0</v>
      </c>
      <c r="M1864">
        <v>0</v>
      </c>
      <c r="N1864">
        <v>0</v>
      </c>
    </row>
    <row r="1865" spans="1:14" x14ac:dyDescent="0.25">
      <c r="A1865" t="s">
        <v>6099</v>
      </c>
      <c r="B1865" t="s">
        <v>72</v>
      </c>
      <c r="C1865" t="s">
        <v>113</v>
      </c>
      <c r="D1865" t="s">
        <v>399</v>
      </c>
      <c r="E1865">
        <v>128</v>
      </c>
      <c r="F1865">
        <v>6</v>
      </c>
      <c r="G1865">
        <v>118</v>
      </c>
      <c r="H1865">
        <v>3</v>
      </c>
      <c r="I1865">
        <v>1</v>
      </c>
      <c r="J1865">
        <v>8</v>
      </c>
      <c r="K1865">
        <v>0</v>
      </c>
      <c r="L1865">
        <v>0</v>
      </c>
      <c r="M1865">
        <v>0</v>
      </c>
      <c r="N1865">
        <v>0</v>
      </c>
    </row>
    <row r="1866" spans="1:14" x14ac:dyDescent="0.25">
      <c r="A1866" t="s">
        <v>6100</v>
      </c>
      <c r="B1866" t="s">
        <v>72</v>
      </c>
      <c r="C1866" t="s">
        <v>114</v>
      </c>
      <c r="D1866" t="s">
        <v>399</v>
      </c>
      <c r="E1866">
        <v>412</v>
      </c>
      <c r="F1866">
        <v>25</v>
      </c>
      <c r="G1866">
        <v>383</v>
      </c>
      <c r="H1866">
        <v>3</v>
      </c>
      <c r="I1866">
        <v>1</v>
      </c>
      <c r="J1866">
        <v>25</v>
      </c>
      <c r="K1866">
        <v>0</v>
      </c>
      <c r="L1866">
        <v>0</v>
      </c>
      <c r="M1866">
        <v>0</v>
      </c>
      <c r="N1866">
        <v>0</v>
      </c>
    </row>
    <row r="1867" spans="1:14" x14ac:dyDescent="0.25">
      <c r="A1867" t="s">
        <v>6101</v>
      </c>
      <c r="B1867" t="s">
        <v>72</v>
      </c>
      <c r="C1867" t="s">
        <v>115</v>
      </c>
      <c r="D1867" t="s">
        <v>399</v>
      </c>
      <c r="E1867">
        <v>447</v>
      </c>
      <c r="F1867">
        <v>81</v>
      </c>
      <c r="G1867">
        <v>362</v>
      </c>
      <c r="H1867">
        <v>4</v>
      </c>
      <c r="I1867">
        <v>0</v>
      </c>
      <c r="J1867">
        <v>16</v>
      </c>
      <c r="K1867">
        <v>0</v>
      </c>
      <c r="L1867">
        <v>0</v>
      </c>
      <c r="M1867">
        <v>0</v>
      </c>
      <c r="N1867">
        <v>0</v>
      </c>
    </row>
    <row r="1868" spans="1:14" x14ac:dyDescent="0.25">
      <c r="A1868" t="s">
        <v>6102</v>
      </c>
      <c r="B1868" t="s">
        <v>72</v>
      </c>
      <c r="C1868" t="s">
        <v>116</v>
      </c>
      <c r="D1868" t="s">
        <v>399</v>
      </c>
      <c r="E1868">
        <v>196</v>
      </c>
      <c r="F1868">
        <v>27</v>
      </c>
      <c r="G1868">
        <v>168</v>
      </c>
      <c r="H1868">
        <v>0</v>
      </c>
      <c r="I1868">
        <v>1</v>
      </c>
      <c r="J1868">
        <v>21</v>
      </c>
      <c r="K1868">
        <v>0</v>
      </c>
      <c r="L1868">
        <v>0</v>
      </c>
      <c r="M1868">
        <v>0</v>
      </c>
      <c r="N1868">
        <v>0</v>
      </c>
    </row>
    <row r="1869" spans="1:14" x14ac:dyDescent="0.25">
      <c r="A1869" t="s">
        <v>6103</v>
      </c>
      <c r="B1869" t="s">
        <v>72</v>
      </c>
      <c r="C1869" t="s">
        <v>117</v>
      </c>
      <c r="D1869" t="s">
        <v>399</v>
      </c>
      <c r="E1869">
        <v>211</v>
      </c>
      <c r="F1869">
        <v>36</v>
      </c>
      <c r="G1869">
        <v>174</v>
      </c>
      <c r="H1869">
        <v>1</v>
      </c>
      <c r="I1869">
        <v>0</v>
      </c>
      <c r="J1869">
        <v>3</v>
      </c>
      <c r="K1869">
        <v>0</v>
      </c>
      <c r="L1869">
        <v>0</v>
      </c>
      <c r="M1869">
        <v>0</v>
      </c>
      <c r="N1869">
        <v>0</v>
      </c>
    </row>
    <row r="1870" spans="1:14" x14ac:dyDescent="0.25">
      <c r="A1870" t="s">
        <v>6104</v>
      </c>
      <c r="B1870" t="s">
        <v>72</v>
      </c>
      <c r="C1870" t="s">
        <v>118</v>
      </c>
      <c r="D1870" t="s">
        <v>399</v>
      </c>
      <c r="E1870">
        <v>132</v>
      </c>
      <c r="F1870">
        <v>19</v>
      </c>
      <c r="G1870">
        <v>111</v>
      </c>
      <c r="H1870">
        <v>1</v>
      </c>
      <c r="I1870">
        <v>1</v>
      </c>
      <c r="J1870">
        <v>9</v>
      </c>
      <c r="K1870">
        <v>0</v>
      </c>
      <c r="L1870">
        <v>0</v>
      </c>
      <c r="M1870">
        <v>0</v>
      </c>
      <c r="N1870">
        <v>0</v>
      </c>
    </row>
    <row r="1871" spans="1:14" x14ac:dyDescent="0.25">
      <c r="A1871" t="s">
        <v>6105</v>
      </c>
      <c r="B1871" t="s">
        <v>72</v>
      </c>
      <c r="C1871" t="s">
        <v>119</v>
      </c>
      <c r="D1871" t="s">
        <v>399</v>
      </c>
      <c r="E1871">
        <v>213</v>
      </c>
      <c r="F1871">
        <v>31</v>
      </c>
      <c r="G1871">
        <v>177</v>
      </c>
      <c r="H1871">
        <v>3</v>
      </c>
      <c r="I1871">
        <v>2</v>
      </c>
      <c r="J1871">
        <v>18</v>
      </c>
      <c r="K1871">
        <v>0</v>
      </c>
      <c r="L1871">
        <v>0</v>
      </c>
      <c r="M1871">
        <v>0</v>
      </c>
      <c r="N1871">
        <v>0</v>
      </c>
    </row>
    <row r="1872" spans="1:14" x14ac:dyDescent="0.25">
      <c r="A1872" t="s">
        <v>6106</v>
      </c>
      <c r="B1872" t="s">
        <v>72</v>
      </c>
      <c r="C1872" t="s">
        <v>120</v>
      </c>
      <c r="D1872" t="s">
        <v>399</v>
      </c>
      <c r="E1872">
        <v>186</v>
      </c>
      <c r="F1872">
        <v>18</v>
      </c>
      <c r="G1872">
        <v>165</v>
      </c>
      <c r="H1872">
        <v>3</v>
      </c>
      <c r="I1872">
        <v>0</v>
      </c>
      <c r="J1872">
        <v>24</v>
      </c>
      <c r="K1872">
        <v>0</v>
      </c>
      <c r="L1872">
        <v>0</v>
      </c>
      <c r="M1872">
        <v>0</v>
      </c>
      <c r="N1872">
        <v>0</v>
      </c>
    </row>
    <row r="1873" spans="1:14" x14ac:dyDescent="0.25">
      <c r="A1873" t="s">
        <v>6107</v>
      </c>
      <c r="B1873" t="s">
        <v>72</v>
      </c>
      <c r="C1873" t="s">
        <v>121</v>
      </c>
      <c r="D1873" t="s">
        <v>399</v>
      </c>
      <c r="E1873">
        <v>192</v>
      </c>
      <c r="F1873">
        <v>25</v>
      </c>
      <c r="G1873">
        <v>165</v>
      </c>
      <c r="H1873">
        <v>2</v>
      </c>
      <c r="I1873">
        <v>0</v>
      </c>
      <c r="J1873">
        <v>7</v>
      </c>
      <c r="K1873">
        <v>0</v>
      </c>
      <c r="L1873">
        <v>0</v>
      </c>
      <c r="M1873">
        <v>0</v>
      </c>
      <c r="N1873">
        <v>0</v>
      </c>
    </row>
    <row r="1874" spans="1:14" x14ac:dyDescent="0.25">
      <c r="A1874" t="s">
        <v>6108</v>
      </c>
      <c r="B1874" t="s">
        <v>72</v>
      </c>
      <c r="C1874" t="s">
        <v>122</v>
      </c>
      <c r="D1874" t="s">
        <v>399</v>
      </c>
      <c r="E1874">
        <v>256</v>
      </c>
      <c r="F1874">
        <v>59</v>
      </c>
      <c r="G1874">
        <v>194</v>
      </c>
      <c r="H1874">
        <v>3</v>
      </c>
      <c r="I1874">
        <v>0</v>
      </c>
      <c r="J1874">
        <v>12</v>
      </c>
      <c r="K1874">
        <v>0</v>
      </c>
      <c r="L1874">
        <v>0</v>
      </c>
      <c r="M1874">
        <v>0</v>
      </c>
      <c r="N1874">
        <v>0</v>
      </c>
    </row>
    <row r="1875" spans="1:14" x14ac:dyDescent="0.25">
      <c r="A1875" t="s">
        <v>6109</v>
      </c>
      <c r="B1875" t="s">
        <v>72</v>
      </c>
      <c r="C1875" t="s">
        <v>123</v>
      </c>
      <c r="D1875" t="s">
        <v>399</v>
      </c>
      <c r="E1875">
        <v>189</v>
      </c>
      <c r="F1875">
        <v>21</v>
      </c>
      <c r="G1875">
        <v>165</v>
      </c>
      <c r="H1875">
        <v>3</v>
      </c>
      <c r="I1875">
        <v>0</v>
      </c>
      <c r="J1875">
        <v>28</v>
      </c>
      <c r="K1875">
        <v>0</v>
      </c>
      <c r="L1875">
        <v>0</v>
      </c>
      <c r="M1875">
        <v>0</v>
      </c>
      <c r="N1875">
        <v>0</v>
      </c>
    </row>
    <row r="1876" spans="1:14" x14ac:dyDescent="0.25">
      <c r="A1876" t="s">
        <v>6110</v>
      </c>
      <c r="B1876" t="s">
        <v>72</v>
      </c>
      <c r="C1876" t="s">
        <v>124</v>
      </c>
      <c r="D1876" t="s">
        <v>399</v>
      </c>
      <c r="E1876">
        <v>997</v>
      </c>
      <c r="F1876">
        <v>207</v>
      </c>
      <c r="G1876">
        <v>767</v>
      </c>
      <c r="H1876">
        <v>21</v>
      </c>
      <c r="I1876">
        <v>2</v>
      </c>
      <c r="J1876">
        <v>46</v>
      </c>
      <c r="K1876">
        <v>0</v>
      </c>
      <c r="L1876">
        <v>0</v>
      </c>
      <c r="M1876">
        <v>0</v>
      </c>
      <c r="N1876">
        <v>0</v>
      </c>
    </row>
    <row r="1877" spans="1:14" x14ac:dyDescent="0.25">
      <c r="A1877" t="s">
        <v>6111</v>
      </c>
      <c r="B1877" t="s">
        <v>72</v>
      </c>
      <c r="C1877" t="s">
        <v>125</v>
      </c>
      <c r="D1877" t="s">
        <v>399</v>
      </c>
      <c r="E1877">
        <v>87</v>
      </c>
      <c r="F1877">
        <v>8</v>
      </c>
      <c r="G1877">
        <v>77</v>
      </c>
      <c r="H1877">
        <v>1</v>
      </c>
      <c r="I1877">
        <v>1</v>
      </c>
      <c r="J1877">
        <v>2</v>
      </c>
      <c r="K1877">
        <v>0</v>
      </c>
      <c r="L1877">
        <v>0</v>
      </c>
      <c r="M1877">
        <v>0</v>
      </c>
      <c r="N1877">
        <v>0</v>
      </c>
    </row>
    <row r="1878" spans="1:14" x14ac:dyDescent="0.25">
      <c r="A1878" t="s">
        <v>6112</v>
      </c>
      <c r="B1878" t="s">
        <v>72</v>
      </c>
      <c r="C1878" t="s">
        <v>126</v>
      </c>
      <c r="D1878" t="s">
        <v>399</v>
      </c>
      <c r="E1878">
        <v>409</v>
      </c>
      <c r="F1878">
        <v>38</v>
      </c>
      <c r="G1878">
        <v>367</v>
      </c>
      <c r="H1878">
        <v>4</v>
      </c>
      <c r="I1878">
        <v>0</v>
      </c>
      <c r="J1878">
        <v>12</v>
      </c>
      <c r="K1878">
        <v>0</v>
      </c>
      <c r="L1878">
        <v>0</v>
      </c>
      <c r="M1878">
        <v>0</v>
      </c>
      <c r="N1878">
        <v>0</v>
      </c>
    </row>
    <row r="1879" spans="1:14" x14ac:dyDescent="0.25">
      <c r="A1879" t="s">
        <v>6113</v>
      </c>
      <c r="B1879" t="s">
        <v>72</v>
      </c>
      <c r="C1879" t="s">
        <v>127</v>
      </c>
      <c r="D1879" t="s">
        <v>399</v>
      </c>
      <c r="E1879">
        <v>248</v>
      </c>
      <c r="F1879">
        <v>22</v>
      </c>
      <c r="G1879">
        <v>217</v>
      </c>
      <c r="H1879">
        <v>6</v>
      </c>
      <c r="I1879">
        <v>3</v>
      </c>
      <c r="J1879">
        <v>24</v>
      </c>
      <c r="K1879">
        <v>0</v>
      </c>
      <c r="L1879">
        <v>0</v>
      </c>
      <c r="M1879">
        <v>0</v>
      </c>
      <c r="N1879">
        <v>0</v>
      </c>
    </row>
    <row r="1880" spans="1:14" x14ac:dyDescent="0.25">
      <c r="A1880" t="s">
        <v>6114</v>
      </c>
      <c r="B1880" t="s">
        <v>72</v>
      </c>
      <c r="C1880" t="s">
        <v>128</v>
      </c>
      <c r="D1880" t="s">
        <v>399</v>
      </c>
      <c r="E1880">
        <v>164</v>
      </c>
      <c r="F1880">
        <v>20</v>
      </c>
      <c r="G1880">
        <v>136</v>
      </c>
      <c r="H1880">
        <v>5</v>
      </c>
      <c r="I1880">
        <v>3</v>
      </c>
      <c r="J1880">
        <v>23</v>
      </c>
      <c r="K1880">
        <v>0</v>
      </c>
      <c r="L1880">
        <v>0</v>
      </c>
      <c r="M1880">
        <v>0</v>
      </c>
      <c r="N1880">
        <v>0</v>
      </c>
    </row>
    <row r="1881" spans="1:14" x14ac:dyDescent="0.25">
      <c r="A1881" t="s">
        <v>6115</v>
      </c>
      <c r="B1881" t="s">
        <v>72</v>
      </c>
      <c r="C1881" t="s">
        <v>129</v>
      </c>
      <c r="D1881" t="s">
        <v>399</v>
      </c>
      <c r="E1881">
        <v>82</v>
      </c>
      <c r="F1881">
        <v>8</v>
      </c>
      <c r="G1881">
        <v>72</v>
      </c>
      <c r="H1881">
        <v>2</v>
      </c>
      <c r="I1881">
        <v>0</v>
      </c>
      <c r="J1881">
        <v>4</v>
      </c>
      <c r="K1881">
        <v>0</v>
      </c>
      <c r="L1881">
        <v>0</v>
      </c>
      <c r="M1881">
        <v>0</v>
      </c>
      <c r="N1881">
        <v>0</v>
      </c>
    </row>
    <row r="1882" spans="1:14" x14ac:dyDescent="0.25">
      <c r="A1882" t="s">
        <v>6116</v>
      </c>
      <c r="B1882" t="s">
        <v>72</v>
      </c>
      <c r="C1882" t="s">
        <v>130</v>
      </c>
      <c r="D1882" t="s">
        <v>399</v>
      </c>
      <c r="E1882">
        <v>84</v>
      </c>
      <c r="F1882">
        <v>16</v>
      </c>
      <c r="G1882">
        <v>67</v>
      </c>
      <c r="H1882">
        <v>1</v>
      </c>
      <c r="I1882">
        <v>0</v>
      </c>
      <c r="J1882">
        <v>19</v>
      </c>
      <c r="K1882">
        <v>0</v>
      </c>
      <c r="L1882">
        <v>0</v>
      </c>
      <c r="M1882">
        <v>0</v>
      </c>
      <c r="N1882">
        <v>0</v>
      </c>
    </row>
    <row r="1883" spans="1:14" x14ac:dyDescent="0.25">
      <c r="A1883" t="s">
        <v>6117</v>
      </c>
      <c r="B1883" t="s">
        <v>72</v>
      </c>
      <c r="C1883" t="s">
        <v>131</v>
      </c>
      <c r="D1883" t="s">
        <v>399</v>
      </c>
      <c r="E1883">
        <v>1092</v>
      </c>
      <c r="F1883">
        <v>142</v>
      </c>
      <c r="G1883">
        <v>935</v>
      </c>
      <c r="H1883">
        <v>10</v>
      </c>
      <c r="I1883">
        <v>5</v>
      </c>
      <c r="J1883">
        <v>51</v>
      </c>
      <c r="K1883">
        <v>0</v>
      </c>
      <c r="L1883">
        <v>0</v>
      </c>
      <c r="M1883">
        <v>0</v>
      </c>
      <c r="N1883">
        <v>0</v>
      </c>
    </row>
    <row r="1884" spans="1:14" x14ac:dyDescent="0.25">
      <c r="A1884" t="s">
        <v>6118</v>
      </c>
      <c r="B1884" t="s">
        <v>72</v>
      </c>
      <c r="C1884" t="s">
        <v>132</v>
      </c>
      <c r="D1884" t="s">
        <v>399</v>
      </c>
      <c r="E1884">
        <v>133</v>
      </c>
      <c r="F1884">
        <v>15</v>
      </c>
      <c r="G1884">
        <v>116</v>
      </c>
      <c r="H1884">
        <v>2</v>
      </c>
      <c r="I1884">
        <v>0</v>
      </c>
      <c r="J1884">
        <v>14</v>
      </c>
      <c r="K1884">
        <v>0</v>
      </c>
      <c r="L1884">
        <v>0</v>
      </c>
      <c r="M1884">
        <v>0</v>
      </c>
      <c r="N1884">
        <v>0</v>
      </c>
    </row>
    <row r="1885" spans="1:14" x14ac:dyDescent="0.25">
      <c r="A1885" t="s">
        <v>6119</v>
      </c>
      <c r="B1885" t="s">
        <v>72</v>
      </c>
      <c r="C1885" t="s">
        <v>133</v>
      </c>
      <c r="D1885" t="s">
        <v>399</v>
      </c>
      <c r="E1885">
        <v>133</v>
      </c>
      <c r="F1885">
        <v>17</v>
      </c>
      <c r="G1885">
        <v>110</v>
      </c>
      <c r="H1885">
        <v>4</v>
      </c>
      <c r="I1885">
        <v>2</v>
      </c>
      <c r="J1885">
        <v>15</v>
      </c>
      <c r="K1885">
        <v>0</v>
      </c>
      <c r="L1885">
        <v>0</v>
      </c>
      <c r="M1885">
        <v>0</v>
      </c>
      <c r="N1885">
        <v>0</v>
      </c>
    </row>
    <row r="1886" spans="1:14" x14ac:dyDescent="0.25">
      <c r="A1886" t="s">
        <v>6120</v>
      </c>
      <c r="B1886" t="s">
        <v>72</v>
      </c>
      <c r="C1886" t="s">
        <v>134</v>
      </c>
      <c r="D1886" t="s">
        <v>399</v>
      </c>
      <c r="E1886">
        <v>43</v>
      </c>
      <c r="F1886">
        <v>9</v>
      </c>
      <c r="G1886">
        <v>33</v>
      </c>
      <c r="H1886">
        <v>1</v>
      </c>
      <c r="I1886">
        <v>0</v>
      </c>
      <c r="J1886">
        <v>6</v>
      </c>
      <c r="K1886">
        <v>0</v>
      </c>
      <c r="L1886">
        <v>0</v>
      </c>
      <c r="M1886">
        <v>0</v>
      </c>
      <c r="N1886">
        <v>0</v>
      </c>
    </row>
    <row r="1887" spans="1:14" x14ac:dyDescent="0.25">
      <c r="A1887" t="s">
        <v>6121</v>
      </c>
      <c r="B1887" t="s">
        <v>72</v>
      </c>
      <c r="C1887" t="s">
        <v>135</v>
      </c>
      <c r="D1887" t="s">
        <v>399</v>
      </c>
      <c r="E1887">
        <v>182</v>
      </c>
      <c r="F1887">
        <v>31</v>
      </c>
      <c r="G1887">
        <v>147</v>
      </c>
      <c r="H1887">
        <v>2</v>
      </c>
      <c r="I1887">
        <v>2</v>
      </c>
      <c r="J1887">
        <v>25</v>
      </c>
      <c r="K1887">
        <v>0</v>
      </c>
      <c r="L1887">
        <v>0</v>
      </c>
      <c r="M1887">
        <v>0</v>
      </c>
      <c r="N1887">
        <v>0</v>
      </c>
    </row>
    <row r="1888" spans="1:14" x14ac:dyDescent="0.25">
      <c r="A1888" t="s">
        <v>6122</v>
      </c>
      <c r="B1888" t="s">
        <v>72</v>
      </c>
      <c r="C1888" t="s">
        <v>136</v>
      </c>
      <c r="D1888" t="s">
        <v>399</v>
      </c>
      <c r="E1888">
        <v>89</v>
      </c>
      <c r="F1888">
        <v>16</v>
      </c>
      <c r="G1888">
        <v>72</v>
      </c>
      <c r="H1888">
        <v>1</v>
      </c>
      <c r="I1888">
        <v>0</v>
      </c>
      <c r="J1888">
        <v>5</v>
      </c>
      <c r="K1888">
        <v>0</v>
      </c>
      <c r="L1888">
        <v>0</v>
      </c>
      <c r="M1888">
        <v>0</v>
      </c>
      <c r="N1888">
        <v>0</v>
      </c>
    </row>
    <row r="1889" spans="1:14" x14ac:dyDescent="0.25">
      <c r="A1889" t="s">
        <v>6123</v>
      </c>
      <c r="B1889" t="s">
        <v>72</v>
      </c>
      <c r="C1889" t="s">
        <v>137</v>
      </c>
      <c r="D1889" t="s">
        <v>399</v>
      </c>
      <c r="E1889">
        <v>1025</v>
      </c>
      <c r="F1889">
        <v>160</v>
      </c>
      <c r="G1889">
        <v>853</v>
      </c>
      <c r="H1889">
        <v>7</v>
      </c>
      <c r="I1889">
        <v>5</v>
      </c>
      <c r="J1889">
        <v>77</v>
      </c>
      <c r="K1889">
        <v>0</v>
      </c>
      <c r="L1889">
        <v>0</v>
      </c>
      <c r="M1889">
        <v>0</v>
      </c>
      <c r="N1889">
        <v>0</v>
      </c>
    </row>
    <row r="1890" spans="1:14" x14ac:dyDescent="0.25">
      <c r="A1890" t="s">
        <v>6124</v>
      </c>
      <c r="B1890" t="s">
        <v>72</v>
      </c>
      <c r="C1890" t="s">
        <v>138</v>
      </c>
      <c r="D1890" t="s">
        <v>399</v>
      </c>
      <c r="E1890">
        <v>206</v>
      </c>
      <c r="F1890">
        <v>26</v>
      </c>
      <c r="G1890">
        <v>177</v>
      </c>
      <c r="H1890">
        <v>3</v>
      </c>
      <c r="I1890">
        <v>0</v>
      </c>
      <c r="J1890">
        <v>13</v>
      </c>
      <c r="K1890">
        <v>0</v>
      </c>
      <c r="L1890">
        <v>0</v>
      </c>
      <c r="M1890">
        <v>0</v>
      </c>
      <c r="N1890">
        <v>0</v>
      </c>
    </row>
    <row r="1891" spans="1:14" x14ac:dyDescent="0.25">
      <c r="A1891" t="s">
        <v>6125</v>
      </c>
      <c r="B1891" t="s">
        <v>72</v>
      </c>
      <c r="C1891" t="s">
        <v>139</v>
      </c>
      <c r="D1891" t="s">
        <v>399</v>
      </c>
      <c r="E1891">
        <v>160</v>
      </c>
      <c r="F1891">
        <v>21</v>
      </c>
      <c r="G1891">
        <v>138</v>
      </c>
      <c r="H1891">
        <v>1</v>
      </c>
      <c r="I1891">
        <v>0</v>
      </c>
      <c r="J1891">
        <v>13</v>
      </c>
      <c r="K1891">
        <v>0</v>
      </c>
      <c r="L1891">
        <v>0</v>
      </c>
      <c r="M1891">
        <v>0</v>
      </c>
      <c r="N1891">
        <v>0</v>
      </c>
    </row>
    <row r="1892" spans="1:14" x14ac:dyDescent="0.25">
      <c r="A1892" t="s">
        <v>6126</v>
      </c>
      <c r="B1892" t="s">
        <v>72</v>
      </c>
      <c r="C1892" t="s">
        <v>140</v>
      </c>
      <c r="D1892" t="s">
        <v>399</v>
      </c>
      <c r="E1892">
        <v>54</v>
      </c>
      <c r="F1892">
        <v>10</v>
      </c>
      <c r="G1892">
        <v>44</v>
      </c>
      <c r="H1892">
        <v>0</v>
      </c>
      <c r="I1892">
        <v>0</v>
      </c>
      <c r="J1892">
        <v>2</v>
      </c>
      <c r="K1892">
        <v>0</v>
      </c>
      <c r="L1892">
        <v>0</v>
      </c>
      <c r="M1892">
        <v>0</v>
      </c>
      <c r="N1892">
        <v>0</v>
      </c>
    </row>
    <row r="1893" spans="1:14" x14ac:dyDescent="0.25">
      <c r="A1893" t="s">
        <v>6127</v>
      </c>
      <c r="B1893" t="s">
        <v>72</v>
      </c>
      <c r="C1893" t="s">
        <v>141</v>
      </c>
      <c r="D1893" t="s">
        <v>399</v>
      </c>
      <c r="E1893">
        <v>1</v>
      </c>
      <c r="F1893">
        <v>1</v>
      </c>
      <c r="G1893">
        <v>0</v>
      </c>
      <c r="H1893">
        <v>0</v>
      </c>
      <c r="I1893">
        <v>0</v>
      </c>
      <c r="J1893">
        <v>1</v>
      </c>
      <c r="K1893">
        <v>0</v>
      </c>
      <c r="L1893">
        <v>0</v>
      </c>
      <c r="M1893">
        <v>0</v>
      </c>
      <c r="N1893">
        <v>0</v>
      </c>
    </row>
    <row r="1894" spans="1:14" x14ac:dyDescent="0.25">
      <c r="A1894" t="s">
        <v>6128</v>
      </c>
      <c r="B1894" t="s">
        <v>72</v>
      </c>
      <c r="C1894" t="s">
        <v>142</v>
      </c>
      <c r="D1894" t="s">
        <v>399</v>
      </c>
      <c r="E1894">
        <v>135</v>
      </c>
      <c r="F1894">
        <v>29</v>
      </c>
      <c r="G1894">
        <v>104</v>
      </c>
      <c r="H1894">
        <v>1</v>
      </c>
      <c r="I1894">
        <v>1</v>
      </c>
      <c r="J1894">
        <v>24</v>
      </c>
      <c r="K1894">
        <v>0</v>
      </c>
      <c r="L1894">
        <v>0</v>
      </c>
      <c r="M1894">
        <v>0</v>
      </c>
      <c r="N1894">
        <v>0</v>
      </c>
    </row>
    <row r="1895" spans="1:14" x14ac:dyDescent="0.25">
      <c r="A1895" t="s">
        <v>6129</v>
      </c>
      <c r="B1895" t="s">
        <v>72</v>
      </c>
      <c r="C1895" t="s">
        <v>143</v>
      </c>
      <c r="D1895" t="s">
        <v>399</v>
      </c>
      <c r="E1895">
        <v>57</v>
      </c>
      <c r="F1895">
        <v>13</v>
      </c>
      <c r="G1895">
        <v>42</v>
      </c>
      <c r="H1895">
        <v>2</v>
      </c>
      <c r="I1895">
        <v>0</v>
      </c>
      <c r="J1895">
        <v>9</v>
      </c>
      <c r="K1895">
        <v>0</v>
      </c>
      <c r="L1895">
        <v>0</v>
      </c>
      <c r="M1895">
        <v>0</v>
      </c>
      <c r="N1895">
        <v>0</v>
      </c>
    </row>
    <row r="1896" spans="1:14" x14ac:dyDescent="0.25">
      <c r="A1896" t="s">
        <v>6130</v>
      </c>
      <c r="B1896" t="s">
        <v>72</v>
      </c>
      <c r="C1896" t="s">
        <v>144</v>
      </c>
      <c r="D1896" t="s">
        <v>399</v>
      </c>
      <c r="E1896">
        <v>1058</v>
      </c>
      <c r="F1896">
        <v>158</v>
      </c>
      <c r="G1896">
        <v>885</v>
      </c>
      <c r="H1896">
        <v>12</v>
      </c>
      <c r="I1896">
        <v>3</v>
      </c>
      <c r="J1896">
        <v>58</v>
      </c>
      <c r="K1896">
        <v>0</v>
      </c>
      <c r="L1896">
        <v>0</v>
      </c>
      <c r="M1896">
        <v>0</v>
      </c>
      <c r="N1896">
        <v>0</v>
      </c>
    </row>
    <row r="1897" spans="1:14" x14ac:dyDescent="0.25">
      <c r="A1897" t="s">
        <v>6131</v>
      </c>
      <c r="B1897" t="s">
        <v>72</v>
      </c>
      <c r="C1897" t="s">
        <v>145</v>
      </c>
      <c r="D1897" t="s">
        <v>399</v>
      </c>
      <c r="E1897">
        <v>93</v>
      </c>
      <c r="F1897">
        <v>14</v>
      </c>
      <c r="G1897">
        <v>79</v>
      </c>
      <c r="H1897">
        <v>0</v>
      </c>
      <c r="I1897">
        <v>0</v>
      </c>
      <c r="J1897">
        <v>0</v>
      </c>
      <c r="K1897">
        <v>0</v>
      </c>
      <c r="L1897">
        <v>0</v>
      </c>
      <c r="M1897">
        <v>0</v>
      </c>
      <c r="N1897">
        <v>0</v>
      </c>
    </row>
    <row r="1898" spans="1:14" x14ac:dyDescent="0.25">
      <c r="A1898" t="s">
        <v>6132</v>
      </c>
      <c r="B1898" t="s">
        <v>72</v>
      </c>
      <c r="C1898" t="s">
        <v>146</v>
      </c>
      <c r="D1898" t="s">
        <v>399</v>
      </c>
      <c r="E1898">
        <v>130</v>
      </c>
      <c r="F1898">
        <v>17</v>
      </c>
      <c r="G1898">
        <v>111</v>
      </c>
      <c r="H1898">
        <v>2</v>
      </c>
      <c r="I1898">
        <v>0</v>
      </c>
      <c r="J1898">
        <v>12</v>
      </c>
      <c r="K1898">
        <v>0</v>
      </c>
      <c r="L1898">
        <v>0</v>
      </c>
      <c r="M1898">
        <v>0</v>
      </c>
      <c r="N1898">
        <v>0</v>
      </c>
    </row>
    <row r="1899" spans="1:14" x14ac:dyDescent="0.25">
      <c r="A1899" t="s">
        <v>6133</v>
      </c>
      <c r="B1899" t="s">
        <v>72</v>
      </c>
      <c r="C1899" t="s">
        <v>147</v>
      </c>
      <c r="D1899" t="s">
        <v>399</v>
      </c>
      <c r="E1899">
        <v>267</v>
      </c>
      <c r="F1899">
        <v>37</v>
      </c>
      <c r="G1899">
        <v>226</v>
      </c>
      <c r="H1899">
        <v>2</v>
      </c>
      <c r="I1899">
        <v>2</v>
      </c>
      <c r="J1899">
        <v>16</v>
      </c>
      <c r="K1899">
        <v>0</v>
      </c>
      <c r="L1899">
        <v>0</v>
      </c>
      <c r="M1899">
        <v>0</v>
      </c>
      <c r="N1899">
        <v>0</v>
      </c>
    </row>
    <row r="1900" spans="1:14" x14ac:dyDescent="0.25">
      <c r="A1900" t="s">
        <v>6134</v>
      </c>
      <c r="B1900" t="s">
        <v>72</v>
      </c>
      <c r="C1900" t="s">
        <v>148</v>
      </c>
      <c r="D1900" t="s">
        <v>399</v>
      </c>
      <c r="E1900">
        <v>60</v>
      </c>
      <c r="F1900">
        <v>5</v>
      </c>
      <c r="G1900">
        <v>55</v>
      </c>
      <c r="H1900">
        <v>0</v>
      </c>
      <c r="I1900">
        <v>0</v>
      </c>
      <c r="J1900">
        <v>8</v>
      </c>
      <c r="K1900">
        <v>0</v>
      </c>
      <c r="L1900">
        <v>0</v>
      </c>
      <c r="M1900">
        <v>0</v>
      </c>
      <c r="N1900">
        <v>0</v>
      </c>
    </row>
    <row r="1901" spans="1:14" x14ac:dyDescent="0.25">
      <c r="A1901" t="s">
        <v>6135</v>
      </c>
      <c r="B1901" t="s">
        <v>72</v>
      </c>
      <c r="C1901" t="s">
        <v>149</v>
      </c>
      <c r="D1901" t="s">
        <v>399</v>
      </c>
      <c r="E1901">
        <v>194</v>
      </c>
      <c r="F1901">
        <v>14</v>
      </c>
      <c r="G1901">
        <v>172</v>
      </c>
      <c r="H1901">
        <v>6</v>
      </c>
      <c r="I1901">
        <v>2</v>
      </c>
      <c r="J1901">
        <v>31</v>
      </c>
      <c r="K1901">
        <v>0</v>
      </c>
      <c r="L1901">
        <v>0</v>
      </c>
      <c r="M1901">
        <v>0</v>
      </c>
      <c r="N1901">
        <v>0</v>
      </c>
    </row>
    <row r="1902" spans="1:14" x14ac:dyDescent="0.25">
      <c r="A1902" t="s">
        <v>6136</v>
      </c>
      <c r="B1902" t="s">
        <v>72</v>
      </c>
      <c r="C1902" t="s">
        <v>150</v>
      </c>
      <c r="D1902" t="s">
        <v>399</v>
      </c>
      <c r="E1902">
        <v>696</v>
      </c>
      <c r="F1902">
        <v>109</v>
      </c>
      <c r="G1902">
        <v>573</v>
      </c>
      <c r="H1902">
        <v>12</v>
      </c>
      <c r="I1902">
        <v>2</v>
      </c>
      <c r="J1902">
        <v>56</v>
      </c>
      <c r="K1902">
        <v>0</v>
      </c>
      <c r="L1902">
        <v>0</v>
      </c>
      <c r="M1902">
        <v>0</v>
      </c>
      <c r="N1902">
        <v>0</v>
      </c>
    </row>
    <row r="1903" spans="1:14" x14ac:dyDescent="0.25">
      <c r="A1903" t="s">
        <v>6137</v>
      </c>
      <c r="B1903" t="s">
        <v>72</v>
      </c>
      <c r="C1903" t="s">
        <v>151</v>
      </c>
      <c r="D1903" t="s">
        <v>399</v>
      </c>
      <c r="E1903">
        <v>579</v>
      </c>
      <c r="F1903">
        <v>102</v>
      </c>
      <c r="G1903">
        <v>468</v>
      </c>
      <c r="H1903">
        <v>7</v>
      </c>
      <c r="I1903">
        <v>2</v>
      </c>
      <c r="J1903">
        <v>45</v>
      </c>
      <c r="K1903">
        <v>0</v>
      </c>
      <c r="L1903">
        <v>0</v>
      </c>
      <c r="M1903">
        <v>0</v>
      </c>
      <c r="N1903">
        <v>0</v>
      </c>
    </row>
    <row r="1904" spans="1:14" x14ac:dyDescent="0.25">
      <c r="A1904" t="s">
        <v>6138</v>
      </c>
      <c r="B1904" t="s">
        <v>72</v>
      </c>
      <c r="C1904" t="s">
        <v>152</v>
      </c>
      <c r="D1904" t="s">
        <v>399</v>
      </c>
      <c r="E1904">
        <v>127</v>
      </c>
      <c r="F1904">
        <v>8</v>
      </c>
      <c r="G1904">
        <v>113</v>
      </c>
      <c r="H1904">
        <v>4</v>
      </c>
      <c r="I1904">
        <v>2</v>
      </c>
      <c r="J1904">
        <v>9</v>
      </c>
      <c r="K1904">
        <v>0</v>
      </c>
      <c r="L1904">
        <v>0</v>
      </c>
      <c r="M1904">
        <v>0</v>
      </c>
      <c r="N1904">
        <v>0</v>
      </c>
    </row>
    <row r="1905" spans="1:14" x14ac:dyDescent="0.25">
      <c r="A1905" t="s">
        <v>6139</v>
      </c>
      <c r="B1905" t="s">
        <v>72</v>
      </c>
      <c r="C1905" t="s">
        <v>153</v>
      </c>
      <c r="D1905" t="s">
        <v>399</v>
      </c>
      <c r="E1905">
        <v>495</v>
      </c>
      <c r="F1905">
        <v>28</v>
      </c>
      <c r="G1905">
        <v>459</v>
      </c>
      <c r="H1905">
        <v>8</v>
      </c>
      <c r="I1905">
        <v>0</v>
      </c>
      <c r="J1905">
        <v>25</v>
      </c>
      <c r="K1905">
        <v>0</v>
      </c>
      <c r="L1905">
        <v>0</v>
      </c>
      <c r="M1905">
        <v>0</v>
      </c>
      <c r="N1905">
        <v>0</v>
      </c>
    </row>
    <row r="1906" spans="1:14" x14ac:dyDescent="0.25">
      <c r="A1906" t="s">
        <v>6140</v>
      </c>
      <c r="B1906" t="s">
        <v>72</v>
      </c>
      <c r="C1906" t="s">
        <v>154</v>
      </c>
      <c r="D1906" t="s">
        <v>399</v>
      </c>
      <c r="E1906">
        <v>250</v>
      </c>
      <c r="F1906">
        <v>19</v>
      </c>
      <c r="G1906">
        <v>221</v>
      </c>
      <c r="H1906">
        <v>6</v>
      </c>
      <c r="I1906">
        <v>4</v>
      </c>
      <c r="J1906">
        <v>22</v>
      </c>
      <c r="K1906">
        <v>0</v>
      </c>
      <c r="L1906">
        <v>0</v>
      </c>
      <c r="M1906">
        <v>0</v>
      </c>
      <c r="N1906">
        <v>0</v>
      </c>
    </row>
    <row r="1907" spans="1:14" x14ac:dyDescent="0.25">
      <c r="A1907" t="s">
        <v>6141</v>
      </c>
      <c r="B1907" t="s">
        <v>72</v>
      </c>
      <c r="C1907" t="s">
        <v>155</v>
      </c>
      <c r="D1907" t="s">
        <v>399</v>
      </c>
      <c r="E1907">
        <v>414</v>
      </c>
      <c r="F1907">
        <v>21</v>
      </c>
      <c r="G1907">
        <v>383</v>
      </c>
      <c r="H1907">
        <v>8</v>
      </c>
      <c r="I1907">
        <v>2</v>
      </c>
      <c r="J1907">
        <v>28</v>
      </c>
      <c r="K1907">
        <v>0</v>
      </c>
      <c r="L1907">
        <v>0</v>
      </c>
      <c r="M1907">
        <v>0</v>
      </c>
      <c r="N1907">
        <v>0</v>
      </c>
    </row>
    <row r="1908" spans="1:14" x14ac:dyDescent="0.25">
      <c r="A1908" t="s">
        <v>6142</v>
      </c>
      <c r="B1908" t="s">
        <v>72</v>
      </c>
      <c r="C1908" t="s">
        <v>156</v>
      </c>
      <c r="D1908" t="s">
        <v>399</v>
      </c>
      <c r="E1908">
        <v>214</v>
      </c>
      <c r="F1908">
        <v>21</v>
      </c>
      <c r="G1908">
        <v>192</v>
      </c>
      <c r="H1908">
        <v>0</v>
      </c>
      <c r="I1908">
        <v>1</v>
      </c>
      <c r="J1908">
        <v>16</v>
      </c>
      <c r="K1908">
        <v>0</v>
      </c>
      <c r="L1908">
        <v>0</v>
      </c>
      <c r="M1908">
        <v>0</v>
      </c>
      <c r="N1908">
        <v>0</v>
      </c>
    </row>
    <row r="1909" spans="1:14" x14ac:dyDescent="0.25">
      <c r="A1909" t="s">
        <v>6143</v>
      </c>
      <c r="B1909" t="s">
        <v>72</v>
      </c>
      <c r="C1909" t="s">
        <v>157</v>
      </c>
      <c r="D1909" t="s">
        <v>399</v>
      </c>
      <c r="E1909">
        <v>118</v>
      </c>
      <c r="F1909">
        <v>18</v>
      </c>
      <c r="G1909">
        <v>94</v>
      </c>
      <c r="H1909">
        <v>3</v>
      </c>
      <c r="I1909">
        <v>3</v>
      </c>
      <c r="J1909">
        <v>3</v>
      </c>
      <c r="K1909">
        <v>0</v>
      </c>
      <c r="L1909">
        <v>0</v>
      </c>
      <c r="M1909">
        <v>0</v>
      </c>
      <c r="N1909">
        <v>0</v>
      </c>
    </row>
    <row r="1910" spans="1:14" x14ac:dyDescent="0.25">
      <c r="A1910" t="s">
        <v>6144</v>
      </c>
      <c r="B1910" t="s">
        <v>72</v>
      </c>
      <c r="C1910" t="s">
        <v>158</v>
      </c>
      <c r="D1910" t="s">
        <v>399</v>
      </c>
      <c r="E1910">
        <v>275</v>
      </c>
      <c r="F1910">
        <v>23</v>
      </c>
      <c r="G1910">
        <v>242</v>
      </c>
      <c r="H1910">
        <v>6</v>
      </c>
      <c r="I1910">
        <v>4</v>
      </c>
      <c r="J1910">
        <v>31</v>
      </c>
      <c r="K1910">
        <v>0</v>
      </c>
      <c r="L1910">
        <v>0</v>
      </c>
      <c r="M1910">
        <v>0</v>
      </c>
      <c r="N1910">
        <v>0</v>
      </c>
    </row>
    <row r="1911" spans="1:14" x14ac:dyDescent="0.25">
      <c r="A1911" t="s">
        <v>6145</v>
      </c>
      <c r="B1911" t="s">
        <v>72</v>
      </c>
      <c r="C1911" t="s">
        <v>159</v>
      </c>
      <c r="D1911" t="s">
        <v>399</v>
      </c>
      <c r="E1911">
        <v>185</v>
      </c>
      <c r="F1911">
        <v>18</v>
      </c>
      <c r="G1911">
        <v>161</v>
      </c>
      <c r="H1911">
        <v>2</v>
      </c>
      <c r="I1911">
        <v>4</v>
      </c>
      <c r="J1911">
        <v>9</v>
      </c>
      <c r="K1911">
        <v>0</v>
      </c>
      <c r="L1911">
        <v>0</v>
      </c>
      <c r="M1911">
        <v>0</v>
      </c>
      <c r="N1911">
        <v>0</v>
      </c>
    </row>
    <row r="1912" spans="1:14" x14ac:dyDescent="0.25">
      <c r="A1912" t="s">
        <v>6146</v>
      </c>
      <c r="B1912" t="s">
        <v>72</v>
      </c>
      <c r="C1912" t="s">
        <v>160</v>
      </c>
      <c r="D1912" t="s">
        <v>399</v>
      </c>
      <c r="E1912">
        <v>200</v>
      </c>
      <c r="F1912">
        <v>15</v>
      </c>
      <c r="G1912">
        <v>182</v>
      </c>
      <c r="H1912">
        <v>3</v>
      </c>
      <c r="I1912">
        <v>0</v>
      </c>
      <c r="J1912">
        <v>20</v>
      </c>
      <c r="K1912">
        <v>0</v>
      </c>
      <c r="L1912">
        <v>0</v>
      </c>
      <c r="M1912">
        <v>0</v>
      </c>
      <c r="N1912">
        <v>0</v>
      </c>
    </row>
    <row r="1913" spans="1:14" x14ac:dyDescent="0.25">
      <c r="A1913" t="s">
        <v>6147</v>
      </c>
      <c r="B1913" t="s">
        <v>72</v>
      </c>
      <c r="C1913" t="s">
        <v>161</v>
      </c>
      <c r="D1913" t="s">
        <v>399</v>
      </c>
      <c r="E1913">
        <v>55</v>
      </c>
      <c r="F1913">
        <v>9</v>
      </c>
      <c r="G1913">
        <v>44</v>
      </c>
      <c r="H1913">
        <v>2</v>
      </c>
      <c r="I1913">
        <v>0</v>
      </c>
      <c r="J1913">
        <v>6</v>
      </c>
      <c r="K1913">
        <v>0</v>
      </c>
      <c r="L1913">
        <v>0</v>
      </c>
      <c r="M1913">
        <v>0</v>
      </c>
      <c r="N1913">
        <v>0</v>
      </c>
    </row>
    <row r="1914" spans="1:14" x14ac:dyDescent="0.25">
      <c r="A1914" t="s">
        <v>6148</v>
      </c>
      <c r="B1914" t="s">
        <v>72</v>
      </c>
      <c r="C1914" t="s">
        <v>162</v>
      </c>
      <c r="D1914" t="s">
        <v>399</v>
      </c>
      <c r="E1914">
        <v>194</v>
      </c>
      <c r="F1914">
        <v>33</v>
      </c>
      <c r="G1914">
        <v>157</v>
      </c>
      <c r="H1914">
        <v>3</v>
      </c>
      <c r="I1914">
        <v>1</v>
      </c>
      <c r="J1914">
        <v>11</v>
      </c>
      <c r="K1914">
        <v>0</v>
      </c>
      <c r="L1914">
        <v>0</v>
      </c>
      <c r="M1914">
        <v>0</v>
      </c>
      <c r="N1914">
        <v>0</v>
      </c>
    </row>
    <row r="1915" spans="1:14" x14ac:dyDescent="0.25">
      <c r="A1915" t="s">
        <v>6149</v>
      </c>
      <c r="B1915" t="s">
        <v>72</v>
      </c>
      <c r="C1915" t="s">
        <v>163</v>
      </c>
      <c r="D1915" t="s">
        <v>399</v>
      </c>
      <c r="E1915">
        <v>118</v>
      </c>
      <c r="F1915">
        <v>20</v>
      </c>
      <c r="G1915">
        <v>96</v>
      </c>
      <c r="H1915">
        <v>2</v>
      </c>
      <c r="I1915">
        <v>0</v>
      </c>
      <c r="J1915">
        <v>9</v>
      </c>
      <c r="K1915">
        <v>0</v>
      </c>
      <c r="L1915">
        <v>0</v>
      </c>
      <c r="M1915">
        <v>0</v>
      </c>
      <c r="N1915">
        <v>0</v>
      </c>
    </row>
    <row r="1916" spans="1:14" x14ac:dyDescent="0.25">
      <c r="A1916" t="s">
        <v>6150</v>
      </c>
      <c r="B1916" t="s">
        <v>72</v>
      </c>
      <c r="C1916" t="s">
        <v>164</v>
      </c>
      <c r="D1916" t="s">
        <v>399</v>
      </c>
      <c r="E1916">
        <v>128</v>
      </c>
      <c r="F1916">
        <v>7</v>
      </c>
      <c r="G1916">
        <v>117</v>
      </c>
      <c r="H1916">
        <v>4</v>
      </c>
      <c r="I1916">
        <v>0</v>
      </c>
      <c r="J1916">
        <v>20</v>
      </c>
      <c r="K1916">
        <v>0</v>
      </c>
      <c r="L1916">
        <v>0</v>
      </c>
      <c r="M1916">
        <v>0</v>
      </c>
      <c r="N1916">
        <v>0</v>
      </c>
    </row>
    <row r="1917" spans="1:14" x14ac:dyDescent="0.25">
      <c r="A1917" t="s">
        <v>6151</v>
      </c>
      <c r="B1917" t="s">
        <v>72</v>
      </c>
      <c r="C1917" t="s">
        <v>165</v>
      </c>
      <c r="D1917" t="s">
        <v>399</v>
      </c>
      <c r="E1917">
        <v>408</v>
      </c>
      <c r="F1917">
        <v>57</v>
      </c>
      <c r="G1917">
        <v>348</v>
      </c>
      <c r="H1917">
        <v>2</v>
      </c>
      <c r="I1917">
        <v>1</v>
      </c>
      <c r="J1917">
        <v>36</v>
      </c>
      <c r="K1917">
        <v>0</v>
      </c>
      <c r="L1917">
        <v>0</v>
      </c>
      <c r="M1917">
        <v>0</v>
      </c>
      <c r="N1917">
        <v>0</v>
      </c>
    </row>
    <row r="1918" spans="1:14" x14ac:dyDescent="0.25">
      <c r="A1918" t="s">
        <v>6152</v>
      </c>
      <c r="B1918" t="s">
        <v>72</v>
      </c>
      <c r="C1918" t="s">
        <v>166</v>
      </c>
      <c r="D1918" t="s">
        <v>399</v>
      </c>
      <c r="E1918">
        <v>83</v>
      </c>
      <c r="F1918">
        <v>10</v>
      </c>
      <c r="G1918">
        <v>72</v>
      </c>
      <c r="H1918">
        <v>1</v>
      </c>
      <c r="I1918">
        <v>0</v>
      </c>
      <c r="J1918">
        <v>4</v>
      </c>
      <c r="K1918">
        <v>0</v>
      </c>
      <c r="L1918">
        <v>0</v>
      </c>
      <c r="M1918">
        <v>0</v>
      </c>
      <c r="N1918">
        <v>0</v>
      </c>
    </row>
    <row r="1919" spans="1:14" x14ac:dyDescent="0.25">
      <c r="A1919" t="s">
        <v>6153</v>
      </c>
      <c r="B1919" t="s">
        <v>72</v>
      </c>
      <c r="C1919" t="s">
        <v>167</v>
      </c>
      <c r="D1919" t="s">
        <v>399</v>
      </c>
      <c r="E1919">
        <v>94</v>
      </c>
      <c r="F1919">
        <v>20</v>
      </c>
      <c r="G1919">
        <v>74</v>
      </c>
      <c r="H1919">
        <v>0</v>
      </c>
      <c r="I1919">
        <v>0</v>
      </c>
      <c r="J1919">
        <v>4</v>
      </c>
      <c r="K1919">
        <v>0</v>
      </c>
      <c r="L1919">
        <v>0</v>
      </c>
      <c r="M1919">
        <v>0</v>
      </c>
      <c r="N1919">
        <v>0</v>
      </c>
    </row>
    <row r="1920" spans="1:14" x14ac:dyDescent="0.25">
      <c r="A1920" t="s">
        <v>6154</v>
      </c>
      <c r="B1920" t="s">
        <v>72</v>
      </c>
      <c r="C1920" t="s">
        <v>168</v>
      </c>
      <c r="D1920" t="s">
        <v>399</v>
      </c>
      <c r="E1920">
        <v>256</v>
      </c>
      <c r="F1920">
        <v>31</v>
      </c>
      <c r="G1920">
        <v>221</v>
      </c>
      <c r="H1920">
        <v>1</v>
      </c>
      <c r="I1920">
        <v>3</v>
      </c>
      <c r="J1920">
        <v>19</v>
      </c>
      <c r="K1920">
        <v>0</v>
      </c>
      <c r="L1920">
        <v>0</v>
      </c>
      <c r="M1920">
        <v>0</v>
      </c>
      <c r="N1920">
        <v>0</v>
      </c>
    </row>
    <row r="1921" spans="1:14" x14ac:dyDescent="0.25">
      <c r="A1921" t="s">
        <v>6155</v>
      </c>
      <c r="B1921" t="s">
        <v>72</v>
      </c>
      <c r="C1921" t="s">
        <v>169</v>
      </c>
      <c r="D1921" t="s">
        <v>399</v>
      </c>
      <c r="E1921">
        <v>166</v>
      </c>
      <c r="F1921">
        <v>21</v>
      </c>
      <c r="G1921">
        <v>143</v>
      </c>
      <c r="H1921">
        <v>1</v>
      </c>
      <c r="I1921">
        <v>1</v>
      </c>
      <c r="J1921">
        <v>7</v>
      </c>
      <c r="K1921">
        <v>0</v>
      </c>
      <c r="L1921">
        <v>0</v>
      </c>
      <c r="M1921">
        <v>0</v>
      </c>
      <c r="N1921">
        <v>0</v>
      </c>
    </row>
    <row r="1922" spans="1:14" x14ac:dyDescent="0.25">
      <c r="A1922" t="s">
        <v>6156</v>
      </c>
      <c r="B1922" t="s">
        <v>72</v>
      </c>
      <c r="C1922" t="s">
        <v>170</v>
      </c>
      <c r="D1922" t="s">
        <v>399</v>
      </c>
      <c r="E1922">
        <v>114</v>
      </c>
      <c r="F1922">
        <v>19</v>
      </c>
      <c r="G1922">
        <v>93</v>
      </c>
      <c r="H1922">
        <v>0</v>
      </c>
      <c r="I1922">
        <v>2</v>
      </c>
      <c r="J1922">
        <v>7</v>
      </c>
      <c r="K1922">
        <v>0</v>
      </c>
      <c r="L1922">
        <v>0</v>
      </c>
      <c r="M1922">
        <v>0</v>
      </c>
      <c r="N1922">
        <v>0</v>
      </c>
    </row>
    <row r="1923" spans="1:14" x14ac:dyDescent="0.25">
      <c r="A1923" t="s">
        <v>6157</v>
      </c>
      <c r="B1923" t="s">
        <v>72</v>
      </c>
      <c r="C1923" t="s">
        <v>171</v>
      </c>
      <c r="D1923" t="s">
        <v>399</v>
      </c>
      <c r="E1923">
        <v>358</v>
      </c>
      <c r="F1923">
        <v>63</v>
      </c>
      <c r="G1923">
        <v>292</v>
      </c>
      <c r="H1923">
        <v>3</v>
      </c>
      <c r="I1923">
        <v>0</v>
      </c>
      <c r="J1923">
        <v>29</v>
      </c>
      <c r="K1923">
        <v>0</v>
      </c>
      <c r="L1923">
        <v>0</v>
      </c>
      <c r="M1923">
        <v>0</v>
      </c>
      <c r="N1923">
        <v>0</v>
      </c>
    </row>
    <row r="1924" spans="1:14" x14ac:dyDescent="0.25">
      <c r="A1924" t="s">
        <v>6158</v>
      </c>
      <c r="B1924" t="s">
        <v>72</v>
      </c>
      <c r="C1924" t="s">
        <v>172</v>
      </c>
      <c r="D1924" t="s">
        <v>399</v>
      </c>
      <c r="E1924">
        <v>149</v>
      </c>
      <c r="F1924">
        <v>25</v>
      </c>
      <c r="G1924">
        <v>121</v>
      </c>
      <c r="H1924">
        <v>3</v>
      </c>
      <c r="I1924">
        <v>0</v>
      </c>
      <c r="J1924">
        <v>7</v>
      </c>
      <c r="K1924">
        <v>0</v>
      </c>
      <c r="L1924">
        <v>0</v>
      </c>
      <c r="M1924">
        <v>0</v>
      </c>
      <c r="N1924">
        <v>0</v>
      </c>
    </row>
    <row r="1925" spans="1:14" x14ac:dyDescent="0.25">
      <c r="A1925" t="s">
        <v>6159</v>
      </c>
      <c r="B1925" t="s">
        <v>72</v>
      </c>
      <c r="C1925" t="s">
        <v>246</v>
      </c>
      <c r="D1925" t="s">
        <v>399</v>
      </c>
      <c r="E1925">
        <v>6</v>
      </c>
      <c r="F1925">
        <v>0</v>
      </c>
      <c r="G1925">
        <v>6</v>
      </c>
      <c r="H1925">
        <v>0</v>
      </c>
      <c r="I1925">
        <v>0</v>
      </c>
      <c r="J1925">
        <v>1</v>
      </c>
      <c r="K1925">
        <v>0</v>
      </c>
      <c r="L1925">
        <v>0</v>
      </c>
      <c r="M1925">
        <v>0</v>
      </c>
      <c r="N1925">
        <v>0</v>
      </c>
    </row>
    <row r="1926" spans="1:14" x14ac:dyDescent="0.25">
      <c r="A1926" t="s">
        <v>6160</v>
      </c>
      <c r="B1926" t="s">
        <v>72</v>
      </c>
      <c r="C1926" t="s">
        <v>173</v>
      </c>
      <c r="D1926" t="s">
        <v>399</v>
      </c>
      <c r="E1926">
        <v>122</v>
      </c>
      <c r="F1926">
        <v>2</v>
      </c>
      <c r="G1926">
        <v>116</v>
      </c>
      <c r="H1926">
        <v>3</v>
      </c>
      <c r="I1926">
        <v>1</v>
      </c>
      <c r="J1926">
        <v>13</v>
      </c>
      <c r="K1926">
        <v>0</v>
      </c>
      <c r="L1926">
        <v>0</v>
      </c>
      <c r="M1926">
        <v>0</v>
      </c>
      <c r="N1926">
        <v>0</v>
      </c>
    </row>
    <row r="1927" spans="1:14" x14ac:dyDescent="0.25">
      <c r="A1927" t="s">
        <v>6161</v>
      </c>
      <c r="B1927" t="s">
        <v>72</v>
      </c>
      <c r="C1927" t="s">
        <v>174</v>
      </c>
      <c r="D1927" t="s">
        <v>399</v>
      </c>
      <c r="E1927">
        <v>463</v>
      </c>
      <c r="F1927">
        <v>26</v>
      </c>
      <c r="G1927">
        <v>425</v>
      </c>
      <c r="H1927">
        <v>12</v>
      </c>
      <c r="I1927">
        <v>0</v>
      </c>
      <c r="J1927">
        <v>34</v>
      </c>
      <c r="K1927">
        <v>0</v>
      </c>
      <c r="L1927">
        <v>0</v>
      </c>
      <c r="M1927">
        <v>0</v>
      </c>
      <c r="N1927">
        <v>0</v>
      </c>
    </row>
    <row r="1928" spans="1:14" x14ac:dyDescent="0.25">
      <c r="A1928" t="s">
        <v>6162</v>
      </c>
      <c r="B1928" t="s">
        <v>72</v>
      </c>
      <c r="C1928" t="s">
        <v>175</v>
      </c>
      <c r="D1928" t="s">
        <v>399</v>
      </c>
      <c r="E1928">
        <v>126</v>
      </c>
      <c r="F1928">
        <v>10</v>
      </c>
      <c r="G1928">
        <v>110</v>
      </c>
      <c r="H1928">
        <v>2</v>
      </c>
      <c r="I1928">
        <v>4</v>
      </c>
      <c r="J1928">
        <v>20</v>
      </c>
      <c r="K1928">
        <v>0</v>
      </c>
      <c r="L1928">
        <v>0</v>
      </c>
      <c r="M1928">
        <v>0</v>
      </c>
      <c r="N1928">
        <v>0</v>
      </c>
    </row>
    <row r="1929" spans="1:14" x14ac:dyDescent="0.25">
      <c r="A1929" t="s">
        <v>6163</v>
      </c>
      <c r="B1929" t="s">
        <v>72</v>
      </c>
      <c r="C1929" t="s">
        <v>176</v>
      </c>
      <c r="D1929" t="s">
        <v>399</v>
      </c>
      <c r="E1929">
        <v>474</v>
      </c>
      <c r="F1929">
        <v>52</v>
      </c>
      <c r="G1929">
        <v>413</v>
      </c>
      <c r="H1929">
        <v>7</v>
      </c>
      <c r="I1929">
        <v>2</v>
      </c>
      <c r="J1929">
        <v>21</v>
      </c>
      <c r="K1929">
        <v>0</v>
      </c>
      <c r="L1929">
        <v>0</v>
      </c>
      <c r="M1929">
        <v>0</v>
      </c>
      <c r="N1929">
        <v>0</v>
      </c>
    </row>
    <row r="1930" spans="1:14" x14ac:dyDescent="0.25">
      <c r="A1930" t="s">
        <v>6164</v>
      </c>
      <c r="B1930" t="s">
        <v>72</v>
      </c>
      <c r="C1930" t="s">
        <v>177</v>
      </c>
      <c r="D1930" t="s">
        <v>399</v>
      </c>
      <c r="E1930">
        <v>170</v>
      </c>
      <c r="F1930">
        <v>32</v>
      </c>
      <c r="G1930">
        <v>134</v>
      </c>
      <c r="H1930">
        <v>4</v>
      </c>
      <c r="I1930">
        <v>0</v>
      </c>
      <c r="J1930">
        <v>3</v>
      </c>
      <c r="K1930">
        <v>0</v>
      </c>
      <c r="L1930">
        <v>0</v>
      </c>
      <c r="M1930">
        <v>0</v>
      </c>
      <c r="N1930">
        <v>0</v>
      </c>
    </row>
    <row r="1931" spans="1:14" x14ac:dyDescent="0.25">
      <c r="A1931" t="s">
        <v>6165</v>
      </c>
      <c r="B1931" t="s">
        <v>72</v>
      </c>
      <c r="C1931" t="s">
        <v>178</v>
      </c>
      <c r="D1931" t="s">
        <v>399</v>
      </c>
      <c r="E1931">
        <v>116</v>
      </c>
      <c r="F1931">
        <v>21</v>
      </c>
      <c r="G1931">
        <v>92</v>
      </c>
      <c r="H1931">
        <v>1</v>
      </c>
      <c r="I1931">
        <v>2</v>
      </c>
      <c r="J1931">
        <v>10</v>
      </c>
      <c r="K1931">
        <v>0</v>
      </c>
      <c r="L1931">
        <v>0</v>
      </c>
      <c r="M1931">
        <v>0</v>
      </c>
      <c r="N1931">
        <v>0</v>
      </c>
    </row>
    <row r="1932" spans="1:14" x14ac:dyDescent="0.25">
      <c r="A1932" t="s">
        <v>6166</v>
      </c>
      <c r="B1932" t="s">
        <v>72</v>
      </c>
      <c r="C1932" t="s">
        <v>179</v>
      </c>
      <c r="D1932" t="s">
        <v>399</v>
      </c>
      <c r="E1932">
        <v>112</v>
      </c>
      <c r="F1932">
        <v>13</v>
      </c>
      <c r="G1932">
        <v>96</v>
      </c>
      <c r="H1932">
        <v>2</v>
      </c>
      <c r="I1932">
        <v>1</v>
      </c>
      <c r="J1932">
        <v>10</v>
      </c>
      <c r="K1932">
        <v>0</v>
      </c>
      <c r="L1932">
        <v>0</v>
      </c>
      <c r="M1932">
        <v>0</v>
      </c>
      <c r="N1932">
        <v>0</v>
      </c>
    </row>
    <row r="1933" spans="1:14" x14ac:dyDescent="0.25">
      <c r="A1933" t="s">
        <v>6167</v>
      </c>
      <c r="B1933" t="s">
        <v>72</v>
      </c>
      <c r="C1933" t="s">
        <v>180</v>
      </c>
      <c r="D1933" t="s">
        <v>399</v>
      </c>
      <c r="E1933">
        <v>103</v>
      </c>
      <c r="F1933">
        <v>7</v>
      </c>
      <c r="G1933">
        <v>95</v>
      </c>
      <c r="H1933">
        <v>1</v>
      </c>
      <c r="I1933">
        <v>0</v>
      </c>
      <c r="J1933">
        <v>4</v>
      </c>
      <c r="K1933">
        <v>0</v>
      </c>
      <c r="L1933">
        <v>0</v>
      </c>
      <c r="M1933">
        <v>0</v>
      </c>
      <c r="N1933">
        <v>0</v>
      </c>
    </row>
    <row r="1934" spans="1:14" x14ac:dyDescent="0.25">
      <c r="A1934" t="s">
        <v>6168</v>
      </c>
      <c r="B1934" t="s">
        <v>72</v>
      </c>
      <c r="C1934" t="s">
        <v>181</v>
      </c>
      <c r="D1934" t="s">
        <v>399</v>
      </c>
      <c r="E1934">
        <v>161</v>
      </c>
      <c r="F1934">
        <v>17</v>
      </c>
      <c r="G1934">
        <v>142</v>
      </c>
      <c r="H1934">
        <v>2</v>
      </c>
      <c r="I1934">
        <v>0</v>
      </c>
      <c r="J1934">
        <v>20</v>
      </c>
      <c r="K1934">
        <v>0</v>
      </c>
      <c r="L1934">
        <v>0</v>
      </c>
      <c r="M1934">
        <v>0</v>
      </c>
      <c r="N1934">
        <v>0</v>
      </c>
    </row>
    <row r="1935" spans="1:14" x14ac:dyDescent="0.25">
      <c r="A1935" t="s">
        <v>6169</v>
      </c>
      <c r="B1935" t="s">
        <v>72</v>
      </c>
      <c r="C1935" t="s">
        <v>182</v>
      </c>
      <c r="D1935" t="s">
        <v>399</v>
      </c>
      <c r="E1935">
        <v>81</v>
      </c>
      <c r="F1935">
        <v>7</v>
      </c>
      <c r="G1935">
        <v>72</v>
      </c>
      <c r="H1935">
        <v>1</v>
      </c>
      <c r="I1935">
        <v>1</v>
      </c>
      <c r="J1935">
        <v>13</v>
      </c>
      <c r="K1935">
        <v>0</v>
      </c>
      <c r="L1935">
        <v>0</v>
      </c>
      <c r="M1935">
        <v>0</v>
      </c>
      <c r="N1935">
        <v>0</v>
      </c>
    </row>
    <row r="1936" spans="1:14" x14ac:dyDescent="0.25">
      <c r="A1936" t="s">
        <v>6170</v>
      </c>
      <c r="B1936" t="s">
        <v>72</v>
      </c>
      <c r="C1936" t="s">
        <v>183</v>
      </c>
      <c r="D1936" t="s">
        <v>399</v>
      </c>
      <c r="E1936">
        <v>169</v>
      </c>
      <c r="F1936">
        <v>21</v>
      </c>
      <c r="G1936">
        <v>143</v>
      </c>
      <c r="H1936">
        <v>4</v>
      </c>
      <c r="I1936">
        <v>1</v>
      </c>
      <c r="J1936">
        <v>18</v>
      </c>
      <c r="K1936">
        <v>0</v>
      </c>
      <c r="L1936">
        <v>0</v>
      </c>
      <c r="M1936">
        <v>0</v>
      </c>
      <c r="N1936">
        <v>0</v>
      </c>
    </row>
    <row r="1937" spans="1:14" x14ac:dyDescent="0.25">
      <c r="A1937" t="s">
        <v>6171</v>
      </c>
      <c r="B1937" t="s">
        <v>72</v>
      </c>
      <c r="C1937" t="s">
        <v>184</v>
      </c>
      <c r="D1937" t="s">
        <v>399</v>
      </c>
      <c r="E1937">
        <v>153</v>
      </c>
      <c r="F1937">
        <v>10</v>
      </c>
      <c r="G1937">
        <v>140</v>
      </c>
      <c r="H1937">
        <v>1</v>
      </c>
      <c r="I1937">
        <v>2</v>
      </c>
      <c r="J1937">
        <v>13</v>
      </c>
      <c r="K1937">
        <v>0</v>
      </c>
      <c r="L1937">
        <v>0</v>
      </c>
      <c r="M1937">
        <v>0</v>
      </c>
      <c r="N1937">
        <v>0</v>
      </c>
    </row>
    <row r="1938" spans="1:14" x14ac:dyDescent="0.25">
      <c r="A1938" t="s">
        <v>6172</v>
      </c>
      <c r="B1938" t="s">
        <v>72</v>
      </c>
      <c r="C1938" t="s">
        <v>185</v>
      </c>
      <c r="D1938" t="s">
        <v>399</v>
      </c>
      <c r="E1938">
        <v>153</v>
      </c>
      <c r="F1938">
        <v>33</v>
      </c>
      <c r="G1938">
        <v>119</v>
      </c>
      <c r="H1938">
        <v>0</v>
      </c>
      <c r="I1938">
        <v>1</v>
      </c>
      <c r="J1938">
        <v>11</v>
      </c>
      <c r="K1938">
        <v>0</v>
      </c>
      <c r="L1938">
        <v>0</v>
      </c>
      <c r="M1938">
        <v>0</v>
      </c>
      <c r="N1938">
        <v>0</v>
      </c>
    </row>
    <row r="1939" spans="1:14" x14ac:dyDescent="0.25">
      <c r="A1939" t="s">
        <v>6173</v>
      </c>
      <c r="B1939" t="s">
        <v>72</v>
      </c>
      <c r="C1939" t="s">
        <v>186</v>
      </c>
      <c r="D1939" t="s">
        <v>399</v>
      </c>
      <c r="E1939">
        <v>21</v>
      </c>
      <c r="F1939">
        <v>0</v>
      </c>
      <c r="G1939">
        <v>21</v>
      </c>
      <c r="H1939">
        <v>0</v>
      </c>
      <c r="I1939">
        <v>0</v>
      </c>
      <c r="J1939">
        <v>0</v>
      </c>
      <c r="K1939">
        <v>0</v>
      </c>
      <c r="L1939">
        <v>0</v>
      </c>
      <c r="M1939">
        <v>0</v>
      </c>
      <c r="N1939">
        <v>0</v>
      </c>
    </row>
    <row r="1940" spans="1:14" x14ac:dyDescent="0.25">
      <c r="A1940" t="s">
        <v>6174</v>
      </c>
      <c r="B1940" t="s">
        <v>72</v>
      </c>
      <c r="C1940" t="s">
        <v>187</v>
      </c>
      <c r="D1940" t="s">
        <v>399</v>
      </c>
      <c r="E1940">
        <v>146</v>
      </c>
      <c r="F1940">
        <v>13</v>
      </c>
      <c r="G1940">
        <v>130</v>
      </c>
      <c r="H1940">
        <v>3</v>
      </c>
      <c r="I1940">
        <v>0</v>
      </c>
      <c r="J1940">
        <v>17</v>
      </c>
      <c r="K1940">
        <v>0</v>
      </c>
      <c r="L1940">
        <v>0</v>
      </c>
      <c r="M1940">
        <v>0</v>
      </c>
      <c r="N1940">
        <v>0</v>
      </c>
    </row>
    <row r="1941" spans="1:14" x14ac:dyDescent="0.25">
      <c r="A1941" t="s">
        <v>6175</v>
      </c>
      <c r="B1941" t="s">
        <v>72</v>
      </c>
      <c r="C1941" t="s">
        <v>188</v>
      </c>
      <c r="D1941" t="s">
        <v>399</v>
      </c>
      <c r="E1941">
        <v>143</v>
      </c>
      <c r="F1941">
        <v>6</v>
      </c>
      <c r="G1941">
        <v>132</v>
      </c>
      <c r="H1941">
        <v>2</v>
      </c>
      <c r="I1941">
        <v>3</v>
      </c>
      <c r="J1941">
        <v>9</v>
      </c>
      <c r="K1941">
        <v>0</v>
      </c>
      <c r="L1941">
        <v>0</v>
      </c>
      <c r="M1941">
        <v>0</v>
      </c>
      <c r="N1941">
        <v>0</v>
      </c>
    </row>
    <row r="1942" spans="1:14" x14ac:dyDescent="0.25">
      <c r="A1942" t="s">
        <v>6176</v>
      </c>
      <c r="B1942" t="s">
        <v>72</v>
      </c>
      <c r="C1942" t="s">
        <v>189</v>
      </c>
      <c r="D1942" t="s">
        <v>399</v>
      </c>
      <c r="E1942">
        <v>101</v>
      </c>
      <c r="F1942">
        <v>10</v>
      </c>
      <c r="G1942">
        <v>89</v>
      </c>
      <c r="H1942">
        <v>1</v>
      </c>
      <c r="I1942">
        <v>1</v>
      </c>
      <c r="J1942">
        <v>5</v>
      </c>
      <c r="K1942">
        <v>0</v>
      </c>
      <c r="L1942">
        <v>0</v>
      </c>
      <c r="M1942">
        <v>0</v>
      </c>
      <c r="N1942">
        <v>0</v>
      </c>
    </row>
    <row r="1943" spans="1:14" x14ac:dyDescent="0.25">
      <c r="A1943" t="s">
        <v>6177</v>
      </c>
      <c r="B1943" t="s">
        <v>72</v>
      </c>
      <c r="C1943" t="s">
        <v>190</v>
      </c>
      <c r="D1943" t="s">
        <v>399</v>
      </c>
      <c r="E1943">
        <v>244</v>
      </c>
      <c r="F1943">
        <v>33</v>
      </c>
      <c r="G1943">
        <v>204</v>
      </c>
      <c r="H1943">
        <v>6</v>
      </c>
      <c r="I1943">
        <v>1</v>
      </c>
      <c r="J1943">
        <v>21</v>
      </c>
      <c r="K1943">
        <v>0</v>
      </c>
      <c r="L1943">
        <v>0</v>
      </c>
      <c r="M1943">
        <v>0</v>
      </c>
      <c r="N1943">
        <v>0</v>
      </c>
    </row>
    <row r="1944" spans="1:14" x14ac:dyDescent="0.25">
      <c r="A1944" t="s">
        <v>6178</v>
      </c>
      <c r="B1944" t="s">
        <v>72</v>
      </c>
      <c r="C1944" t="s">
        <v>191</v>
      </c>
      <c r="D1944" t="s">
        <v>399</v>
      </c>
      <c r="E1944">
        <v>160</v>
      </c>
      <c r="F1944">
        <v>36</v>
      </c>
      <c r="G1944">
        <v>123</v>
      </c>
      <c r="H1944">
        <v>1</v>
      </c>
      <c r="I1944">
        <v>0</v>
      </c>
      <c r="J1944">
        <v>10</v>
      </c>
      <c r="K1944">
        <v>0</v>
      </c>
      <c r="L1944">
        <v>0</v>
      </c>
      <c r="M1944">
        <v>0</v>
      </c>
      <c r="N1944">
        <v>0</v>
      </c>
    </row>
    <row r="1945" spans="1:14" x14ac:dyDescent="0.25">
      <c r="A1945" t="s">
        <v>6179</v>
      </c>
      <c r="B1945" t="s">
        <v>72</v>
      </c>
      <c r="C1945" t="s">
        <v>192</v>
      </c>
      <c r="D1945" t="s">
        <v>399</v>
      </c>
      <c r="E1945">
        <v>73</v>
      </c>
      <c r="F1945">
        <v>7</v>
      </c>
      <c r="G1945">
        <v>63</v>
      </c>
      <c r="H1945">
        <v>2</v>
      </c>
      <c r="I1945">
        <v>1</v>
      </c>
      <c r="J1945">
        <v>10</v>
      </c>
      <c r="K1945">
        <v>0</v>
      </c>
      <c r="L1945">
        <v>0</v>
      </c>
      <c r="M1945">
        <v>0</v>
      </c>
      <c r="N1945">
        <v>0</v>
      </c>
    </row>
    <row r="1946" spans="1:14" x14ac:dyDescent="0.25">
      <c r="A1946" t="s">
        <v>6180</v>
      </c>
      <c r="B1946" t="s">
        <v>72</v>
      </c>
      <c r="C1946" t="s">
        <v>193</v>
      </c>
      <c r="D1946" t="s">
        <v>399</v>
      </c>
      <c r="E1946">
        <v>139</v>
      </c>
      <c r="F1946">
        <v>29</v>
      </c>
      <c r="G1946">
        <v>108</v>
      </c>
      <c r="H1946">
        <v>1</v>
      </c>
      <c r="I1946">
        <v>1</v>
      </c>
      <c r="J1946">
        <v>7</v>
      </c>
      <c r="K1946">
        <v>0</v>
      </c>
      <c r="L1946">
        <v>0</v>
      </c>
      <c r="M1946">
        <v>0</v>
      </c>
      <c r="N1946">
        <v>0</v>
      </c>
    </row>
    <row r="1947" spans="1:14" x14ac:dyDescent="0.25">
      <c r="A1947" t="s">
        <v>6181</v>
      </c>
      <c r="B1947" t="s">
        <v>72</v>
      </c>
      <c r="C1947" t="s">
        <v>194</v>
      </c>
      <c r="D1947" t="s">
        <v>399</v>
      </c>
      <c r="E1947">
        <v>297</v>
      </c>
      <c r="F1947">
        <v>45</v>
      </c>
      <c r="G1947">
        <v>245</v>
      </c>
      <c r="H1947">
        <v>6</v>
      </c>
      <c r="I1947">
        <v>1</v>
      </c>
      <c r="J1947">
        <v>10</v>
      </c>
      <c r="K1947">
        <v>0</v>
      </c>
      <c r="L1947">
        <v>0</v>
      </c>
      <c r="M1947">
        <v>0</v>
      </c>
      <c r="N1947">
        <v>0</v>
      </c>
    </row>
    <row r="1948" spans="1:14" x14ac:dyDescent="0.25">
      <c r="A1948" t="s">
        <v>6182</v>
      </c>
      <c r="B1948" t="s">
        <v>72</v>
      </c>
      <c r="C1948" t="s">
        <v>195</v>
      </c>
      <c r="D1948" t="s">
        <v>399</v>
      </c>
      <c r="E1948">
        <v>204</v>
      </c>
      <c r="F1948">
        <v>24</v>
      </c>
      <c r="G1948">
        <v>177</v>
      </c>
      <c r="H1948">
        <v>3</v>
      </c>
      <c r="I1948">
        <v>0</v>
      </c>
      <c r="J1948">
        <v>6</v>
      </c>
      <c r="K1948">
        <v>0</v>
      </c>
      <c r="L1948">
        <v>0</v>
      </c>
      <c r="M1948">
        <v>0</v>
      </c>
      <c r="N1948">
        <v>0</v>
      </c>
    </row>
    <row r="1949" spans="1:14" x14ac:dyDescent="0.25">
      <c r="A1949" t="s">
        <v>6183</v>
      </c>
      <c r="B1949" t="s">
        <v>72</v>
      </c>
      <c r="C1949" t="s">
        <v>196</v>
      </c>
      <c r="D1949" t="s">
        <v>399</v>
      </c>
      <c r="E1949">
        <v>73</v>
      </c>
      <c r="F1949">
        <v>15</v>
      </c>
      <c r="G1949">
        <v>57</v>
      </c>
      <c r="H1949">
        <v>1</v>
      </c>
      <c r="I1949">
        <v>0</v>
      </c>
      <c r="J1949">
        <v>4</v>
      </c>
      <c r="K1949">
        <v>0</v>
      </c>
      <c r="L1949">
        <v>0</v>
      </c>
      <c r="M1949">
        <v>0</v>
      </c>
      <c r="N1949">
        <v>0</v>
      </c>
    </row>
    <row r="1950" spans="1:14" x14ac:dyDescent="0.25">
      <c r="A1950" t="s">
        <v>6184</v>
      </c>
      <c r="B1950" t="s">
        <v>72</v>
      </c>
      <c r="C1950" t="s">
        <v>197</v>
      </c>
      <c r="D1950" t="s">
        <v>399</v>
      </c>
      <c r="E1950">
        <v>131</v>
      </c>
      <c r="F1950">
        <v>21</v>
      </c>
      <c r="G1950">
        <v>109</v>
      </c>
      <c r="H1950">
        <v>0</v>
      </c>
      <c r="I1950">
        <v>1</v>
      </c>
      <c r="J1950">
        <v>10</v>
      </c>
      <c r="K1950">
        <v>0</v>
      </c>
      <c r="L1950">
        <v>0</v>
      </c>
      <c r="M1950">
        <v>0</v>
      </c>
      <c r="N1950">
        <v>0</v>
      </c>
    </row>
    <row r="1951" spans="1:14" x14ac:dyDescent="0.25">
      <c r="A1951" t="s">
        <v>6185</v>
      </c>
      <c r="B1951" t="s">
        <v>72</v>
      </c>
      <c r="C1951" t="s">
        <v>198</v>
      </c>
      <c r="D1951" t="s">
        <v>399</v>
      </c>
      <c r="E1951">
        <v>113</v>
      </c>
      <c r="F1951">
        <v>27</v>
      </c>
      <c r="G1951">
        <v>84</v>
      </c>
      <c r="H1951">
        <v>1</v>
      </c>
      <c r="I1951">
        <v>1</v>
      </c>
      <c r="J1951">
        <v>12</v>
      </c>
      <c r="K1951">
        <v>0</v>
      </c>
      <c r="L1951">
        <v>0</v>
      </c>
      <c r="M1951">
        <v>0</v>
      </c>
      <c r="N1951">
        <v>0</v>
      </c>
    </row>
    <row r="1952" spans="1:14" x14ac:dyDescent="0.25">
      <c r="A1952" t="s">
        <v>6186</v>
      </c>
      <c r="B1952" t="s">
        <v>72</v>
      </c>
      <c r="C1952" t="s">
        <v>199</v>
      </c>
      <c r="D1952" t="s">
        <v>399</v>
      </c>
      <c r="E1952">
        <v>193</v>
      </c>
      <c r="F1952">
        <v>11</v>
      </c>
      <c r="G1952">
        <v>175</v>
      </c>
      <c r="H1952">
        <v>5</v>
      </c>
      <c r="I1952">
        <v>2</v>
      </c>
      <c r="J1952">
        <v>37</v>
      </c>
      <c r="K1952">
        <v>0</v>
      </c>
      <c r="L1952">
        <v>0</v>
      </c>
      <c r="M1952">
        <v>0</v>
      </c>
      <c r="N1952">
        <v>0</v>
      </c>
    </row>
    <row r="1953" spans="1:14" x14ac:dyDescent="0.25">
      <c r="A1953" t="s">
        <v>6187</v>
      </c>
      <c r="B1953" t="s">
        <v>72</v>
      </c>
      <c r="C1953" t="s">
        <v>200</v>
      </c>
      <c r="D1953" t="s">
        <v>399</v>
      </c>
      <c r="E1953">
        <v>62</v>
      </c>
      <c r="F1953">
        <v>8</v>
      </c>
      <c r="G1953">
        <v>52</v>
      </c>
      <c r="H1953">
        <v>2</v>
      </c>
      <c r="I1953">
        <v>0</v>
      </c>
      <c r="J1953">
        <v>5</v>
      </c>
      <c r="K1953">
        <v>0</v>
      </c>
      <c r="L1953">
        <v>0</v>
      </c>
      <c r="M1953">
        <v>0</v>
      </c>
      <c r="N1953">
        <v>0</v>
      </c>
    </row>
    <row r="1954" spans="1:14" x14ac:dyDescent="0.25">
      <c r="A1954" t="s">
        <v>6188</v>
      </c>
      <c r="B1954" t="s">
        <v>72</v>
      </c>
      <c r="C1954" t="s">
        <v>201</v>
      </c>
      <c r="D1954" t="s">
        <v>399</v>
      </c>
      <c r="E1954">
        <v>477</v>
      </c>
      <c r="F1954">
        <v>65</v>
      </c>
      <c r="G1954">
        <v>403</v>
      </c>
      <c r="H1954">
        <v>9</v>
      </c>
      <c r="I1954">
        <v>0</v>
      </c>
      <c r="J1954">
        <v>17</v>
      </c>
      <c r="K1954">
        <v>0</v>
      </c>
      <c r="L1954">
        <v>0</v>
      </c>
      <c r="M1954">
        <v>0</v>
      </c>
      <c r="N1954">
        <v>0</v>
      </c>
    </row>
    <row r="1955" spans="1:14" x14ac:dyDescent="0.25">
      <c r="A1955" t="s">
        <v>6189</v>
      </c>
      <c r="B1955" t="s">
        <v>72</v>
      </c>
      <c r="C1955" t="s">
        <v>202</v>
      </c>
      <c r="D1955" t="s">
        <v>399</v>
      </c>
      <c r="E1955">
        <v>221</v>
      </c>
      <c r="F1955">
        <v>26</v>
      </c>
      <c r="G1955">
        <v>193</v>
      </c>
      <c r="H1955">
        <v>2</v>
      </c>
      <c r="I1955">
        <v>0</v>
      </c>
      <c r="J1955">
        <v>20</v>
      </c>
      <c r="K1955">
        <v>0</v>
      </c>
      <c r="L1955">
        <v>0</v>
      </c>
      <c r="M1955">
        <v>0</v>
      </c>
      <c r="N1955">
        <v>0</v>
      </c>
    </row>
    <row r="1956" spans="1:14" x14ac:dyDescent="0.25">
      <c r="A1956" t="s">
        <v>6190</v>
      </c>
      <c r="B1956" t="s">
        <v>72</v>
      </c>
      <c r="C1956" t="s">
        <v>203</v>
      </c>
      <c r="D1956" t="s">
        <v>399</v>
      </c>
      <c r="E1956">
        <v>111</v>
      </c>
      <c r="F1956">
        <v>18</v>
      </c>
      <c r="G1956">
        <v>92</v>
      </c>
      <c r="H1956">
        <v>1</v>
      </c>
      <c r="I1956">
        <v>0</v>
      </c>
      <c r="J1956">
        <v>12</v>
      </c>
      <c r="K1956">
        <v>0</v>
      </c>
      <c r="L1956">
        <v>0</v>
      </c>
      <c r="M1956">
        <v>0</v>
      </c>
      <c r="N1956">
        <v>0</v>
      </c>
    </row>
    <row r="1957" spans="1:14" x14ac:dyDescent="0.25">
      <c r="A1957" t="s">
        <v>6191</v>
      </c>
      <c r="B1957" t="s">
        <v>72</v>
      </c>
      <c r="C1957" t="s">
        <v>204</v>
      </c>
      <c r="D1957" t="s">
        <v>399</v>
      </c>
      <c r="E1957">
        <v>91</v>
      </c>
      <c r="F1957">
        <v>15</v>
      </c>
      <c r="G1957">
        <v>74</v>
      </c>
      <c r="H1957">
        <v>1</v>
      </c>
      <c r="I1957">
        <v>1</v>
      </c>
      <c r="J1957">
        <v>5</v>
      </c>
      <c r="K1957">
        <v>0</v>
      </c>
      <c r="L1957">
        <v>0</v>
      </c>
      <c r="M1957">
        <v>0</v>
      </c>
      <c r="N1957">
        <v>0</v>
      </c>
    </row>
    <row r="1958" spans="1:14" x14ac:dyDescent="0.25">
      <c r="A1958" t="s">
        <v>6192</v>
      </c>
      <c r="B1958" t="s">
        <v>72</v>
      </c>
      <c r="C1958" t="s">
        <v>205</v>
      </c>
      <c r="D1958" t="s">
        <v>399</v>
      </c>
      <c r="E1958">
        <v>385</v>
      </c>
      <c r="F1958">
        <v>58</v>
      </c>
      <c r="G1958">
        <v>319</v>
      </c>
      <c r="H1958">
        <v>5</v>
      </c>
      <c r="I1958">
        <v>3</v>
      </c>
      <c r="J1958">
        <v>29</v>
      </c>
      <c r="K1958">
        <v>0</v>
      </c>
      <c r="L1958">
        <v>0</v>
      </c>
      <c r="M1958">
        <v>0</v>
      </c>
      <c r="N1958">
        <v>0</v>
      </c>
    </row>
    <row r="1959" spans="1:14" x14ac:dyDescent="0.25">
      <c r="A1959" t="s">
        <v>6193</v>
      </c>
      <c r="B1959" t="s">
        <v>72</v>
      </c>
      <c r="C1959" t="s">
        <v>206</v>
      </c>
      <c r="D1959" t="s">
        <v>399</v>
      </c>
      <c r="E1959">
        <v>90</v>
      </c>
      <c r="F1959">
        <v>19</v>
      </c>
      <c r="G1959">
        <v>70</v>
      </c>
      <c r="H1959">
        <v>0</v>
      </c>
      <c r="I1959">
        <v>1</v>
      </c>
      <c r="J1959">
        <v>8</v>
      </c>
      <c r="K1959">
        <v>0</v>
      </c>
      <c r="L1959">
        <v>0</v>
      </c>
      <c r="M1959">
        <v>0</v>
      </c>
      <c r="N1959">
        <v>0</v>
      </c>
    </row>
    <row r="1960" spans="1:14" x14ac:dyDescent="0.25">
      <c r="A1960" t="s">
        <v>6194</v>
      </c>
      <c r="B1960" t="s">
        <v>72</v>
      </c>
      <c r="C1960" t="s">
        <v>207</v>
      </c>
      <c r="D1960" t="s">
        <v>399</v>
      </c>
      <c r="E1960">
        <v>1095</v>
      </c>
      <c r="F1960">
        <v>160</v>
      </c>
      <c r="G1960">
        <v>925</v>
      </c>
      <c r="H1960">
        <v>8</v>
      </c>
      <c r="I1960">
        <v>2</v>
      </c>
      <c r="J1960">
        <v>84</v>
      </c>
      <c r="K1960">
        <v>0</v>
      </c>
      <c r="L1960">
        <v>0</v>
      </c>
      <c r="M1960">
        <v>0</v>
      </c>
      <c r="N1960">
        <v>0</v>
      </c>
    </row>
    <row r="1961" spans="1:14" x14ac:dyDescent="0.25">
      <c r="A1961" t="s">
        <v>6195</v>
      </c>
      <c r="B1961" t="s">
        <v>72</v>
      </c>
      <c r="C1961" t="s">
        <v>208</v>
      </c>
      <c r="D1961" t="s">
        <v>399</v>
      </c>
      <c r="E1961">
        <v>156</v>
      </c>
      <c r="F1961">
        <v>10</v>
      </c>
      <c r="G1961">
        <v>144</v>
      </c>
      <c r="H1961">
        <v>2</v>
      </c>
      <c r="I1961">
        <v>0</v>
      </c>
      <c r="J1961">
        <v>26</v>
      </c>
      <c r="K1961">
        <v>0</v>
      </c>
      <c r="L1961">
        <v>0</v>
      </c>
      <c r="M1961">
        <v>0</v>
      </c>
      <c r="N1961">
        <v>0</v>
      </c>
    </row>
    <row r="1962" spans="1:14" x14ac:dyDescent="0.25">
      <c r="A1962" t="s">
        <v>6196</v>
      </c>
      <c r="B1962" t="s">
        <v>72</v>
      </c>
      <c r="C1962" t="s">
        <v>209</v>
      </c>
      <c r="D1962" t="s">
        <v>399</v>
      </c>
      <c r="E1962">
        <v>162</v>
      </c>
      <c r="F1962">
        <v>16</v>
      </c>
      <c r="G1962">
        <v>143</v>
      </c>
      <c r="H1962">
        <v>3</v>
      </c>
      <c r="I1962">
        <v>0</v>
      </c>
      <c r="J1962">
        <v>6</v>
      </c>
      <c r="K1962">
        <v>0</v>
      </c>
      <c r="L1962">
        <v>0</v>
      </c>
      <c r="M1962">
        <v>0</v>
      </c>
      <c r="N1962">
        <v>0</v>
      </c>
    </row>
    <row r="1963" spans="1:14" x14ac:dyDescent="0.25">
      <c r="A1963" t="s">
        <v>6197</v>
      </c>
      <c r="B1963" t="s">
        <v>72</v>
      </c>
      <c r="C1963" t="s">
        <v>210</v>
      </c>
      <c r="D1963" t="s">
        <v>399</v>
      </c>
      <c r="E1963">
        <v>157</v>
      </c>
      <c r="F1963">
        <v>5</v>
      </c>
      <c r="G1963">
        <v>148</v>
      </c>
      <c r="H1963">
        <v>2</v>
      </c>
      <c r="I1963">
        <v>2</v>
      </c>
      <c r="J1963">
        <v>24</v>
      </c>
      <c r="K1963">
        <v>0</v>
      </c>
      <c r="L1963">
        <v>0</v>
      </c>
      <c r="M1963">
        <v>0</v>
      </c>
      <c r="N1963">
        <v>0</v>
      </c>
    </row>
    <row r="1964" spans="1:14" x14ac:dyDescent="0.25">
      <c r="A1964" t="s">
        <v>6198</v>
      </c>
      <c r="B1964" t="s">
        <v>72</v>
      </c>
      <c r="C1964" t="s">
        <v>211</v>
      </c>
      <c r="D1964" t="s">
        <v>399</v>
      </c>
      <c r="E1964">
        <v>101</v>
      </c>
      <c r="F1964">
        <v>12</v>
      </c>
      <c r="G1964">
        <v>87</v>
      </c>
      <c r="H1964">
        <v>2</v>
      </c>
      <c r="I1964">
        <v>0</v>
      </c>
      <c r="J1964">
        <v>4</v>
      </c>
      <c r="K1964">
        <v>0</v>
      </c>
      <c r="L1964">
        <v>0</v>
      </c>
      <c r="M1964">
        <v>0</v>
      </c>
      <c r="N1964">
        <v>0</v>
      </c>
    </row>
    <row r="1965" spans="1:14" x14ac:dyDescent="0.25">
      <c r="A1965" t="s">
        <v>6199</v>
      </c>
      <c r="B1965" t="s">
        <v>72</v>
      </c>
      <c r="C1965" t="s">
        <v>212</v>
      </c>
      <c r="D1965" t="s">
        <v>399</v>
      </c>
      <c r="E1965">
        <v>109</v>
      </c>
      <c r="F1965">
        <v>21</v>
      </c>
      <c r="G1965">
        <v>83</v>
      </c>
      <c r="H1965">
        <v>2</v>
      </c>
      <c r="I1965">
        <v>3</v>
      </c>
      <c r="J1965">
        <v>16</v>
      </c>
      <c r="K1965">
        <v>0</v>
      </c>
      <c r="L1965">
        <v>0</v>
      </c>
      <c r="M1965">
        <v>0</v>
      </c>
      <c r="N1965">
        <v>0</v>
      </c>
    </row>
    <row r="1966" spans="1:14" x14ac:dyDescent="0.25">
      <c r="A1966" t="s">
        <v>6200</v>
      </c>
      <c r="B1966" t="s">
        <v>72</v>
      </c>
      <c r="C1966" t="s">
        <v>213</v>
      </c>
      <c r="D1966" t="s">
        <v>399</v>
      </c>
      <c r="E1966">
        <v>69</v>
      </c>
      <c r="F1966">
        <v>9</v>
      </c>
      <c r="G1966">
        <v>59</v>
      </c>
      <c r="H1966">
        <v>1</v>
      </c>
      <c r="I1966">
        <v>0</v>
      </c>
      <c r="J1966">
        <v>6</v>
      </c>
      <c r="K1966">
        <v>0</v>
      </c>
      <c r="L1966">
        <v>0</v>
      </c>
      <c r="M1966">
        <v>0</v>
      </c>
      <c r="N1966">
        <v>0</v>
      </c>
    </row>
    <row r="1967" spans="1:14" x14ac:dyDescent="0.25">
      <c r="A1967" t="s">
        <v>6201</v>
      </c>
      <c r="B1967" t="s">
        <v>72</v>
      </c>
      <c r="C1967" t="s">
        <v>214</v>
      </c>
      <c r="D1967" t="s">
        <v>399</v>
      </c>
      <c r="E1967">
        <v>114</v>
      </c>
      <c r="F1967">
        <v>10</v>
      </c>
      <c r="G1967">
        <v>103</v>
      </c>
      <c r="H1967">
        <v>1</v>
      </c>
      <c r="I1967">
        <v>0</v>
      </c>
      <c r="J1967">
        <v>17</v>
      </c>
      <c r="K1967">
        <v>0</v>
      </c>
      <c r="L1967">
        <v>0</v>
      </c>
      <c r="M1967">
        <v>0</v>
      </c>
      <c r="N1967">
        <v>0</v>
      </c>
    </row>
    <row r="1968" spans="1:14" x14ac:dyDescent="0.25">
      <c r="A1968" t="s">
        <v>6202</v>
      </c>
      <c r="B1968" t="s">
        <v>72</v>
      </c>
      <c r="C1968" t="s">
        <v>215</v>
      </c>
      <c r="D1968" t="s">
        <v>399</v>
      </c>
      <c r="E1968">
        <v>166</v>
      </c>
      <c r="F1968">
        <v>28</v>
      </c>
      <c r="G1968">
        <v>135</v>
      </c>
      <c r="H1968">
        <v>3</v>
      </c>
      <c r="I1968">
        <v>0</v>
      </c>
      <c r="J1968">
        <v>18</v>
      </c>
      <c r="K1968">
        <v>0</v>
      </c>
      <c r="L1968">
        <v>0</v>
      </c>
      <c r="M1968">
        <v>0</v>
      </c>
      <c r="N1968">
        <v>0</v>
      </c>
    </row>
    <row r="1969" spans="1:14" x14ac:dyDescent="0.25">
      <c r="A1969" t="s">
        <v>6203</v>
      </c>
      <c r="B1969" t="s">
        <v>72</v>
      </c>
      <c r="C1969" t="s">
        <v>216</v>
      </c>
      <c r="D1969" t="s">
        <v>399</v>
      </c>
      <c r="E1969">
        <v>203</v>
      </c>
      <c r="F1969">
        <v>31</v>
      </c>
      <c r="G1969">
        <v>166</v>
      </c>
      <c r="H1969">
        <v>6</v>
      </c>
      <c r="I1969">
        <v>0</v>
      </c>
      <c r="J1969">
        <v>9</v>
      </c>
      <c r="K1969">
        <v>0</v>
      </c>
      <c r="L1969">
        <v>0</v>
      </c>
      <c r="M1969">
        <v>0</v>
      </c>
      <c r="N1969">
        <v>0</v>
      </c>
    </row>
    <row r="1970" spans="1:14" x14ac:dyDescent="0.25">
      <c r="A1970" t="s">
        <v>6204</v>
      </c>
      <c r="B1970" t="s">
        <v>72</v>
      </c>
      <c r="C1970" t="s">
        <v>217</v>
      </c>
      <c r="D1970" t="s">
        <v>399</v>
      </c>
      <c r="E1970">
        <v>87</v>
      </c>
      <c r="F1970">
        <v>10</v>
      </c>
      <c r="G1970">
        <v>72</v>
      </c>
      <c r="H1970">
        <v>2</v>
      </c>
      <c r="I1970">
        <v>3</v>
      </c>
      <c r="J1970">
        <v>5</v>
      </c>
      <c r="K1970">
        <v>0</v>
      </c>
      <c r="L1970">
        <v>0</v>
      </c>
      <c r="M1970">
        <v>0</v>
      </c>
      <c r="N1970">
        <v>0</v>
      </c>
    </row>
    <row r="1971" spans="1:14" x14ac:dyDescent="0.25">
      <c r="A1971" t="s">
        <v>6205</v>
      </c>
      <c r="B1971" t="s">
        <v>72</v>
      </c>
      <c r="C1971" t="s">
        <v>218</v>
      </c>
      <c r="D1971" t="s">
        <v>399</v>
      </c>
      <c r="E1971">
        <v>176</v>
      </c>
      <c r="F1971">
        <v>18</v>
      </c>
      <c r="G1971">
        <v>156</v>
      </c>
      <c r="H1971">
        <v>2</v>
      </c>
      <c r="I1971">
        <v>0</v>
      </c>
      <c r="J1971">
        <v>19</v>
      </c>
      <c r="K1971">
        <v>0</v>
      </c>
      <c r="L1971">
        <v>0</v>
      </c>
      <c r="M1971">
        <v>0</v>
      </c>
      <c r="N1971">
        <v>0</v>
      </c>
    </row>
    <row r="1972" spans="1:14" x14ac:dyDescent="0.25">
      <c r="A1972" t="s">
        <v>6206</v>
      </c>
      <c r="B1972" t="s">
        <v>72</v>
      </c>
      <c r="C1972" t="s">
        <v>219</v>
      </c>
      <c r="D1972" t="s">
        <v>399</v>
      </c>
      <c r="E1972">
        <v>210</v>
      </c>
      <c r="F1972">
        <v>30</v>
      </c>
      <c r="G1972">
        <v>177</v>
      </c>
      <c r="H1972">
        <v>3</v>
      </c>
      <c r="I1972">
        <v>0</v>
      </c>
      <c r="J1972">
        <v>20</v>
      </c>
      <c r="K1972">
        <v>0</v>
      </c>
      <c r="L1972">
        <v>0</v>
      </c>
      <c r="M1972">
        <v>0</v>
      </c>
      <c r="N1972">
        <v>0</v>
      </c>
    </row>
    <row r="1973" spans="1:14" x14ac:dyDescent="0.25">
      <c r="A1973" t="s">
        <v>6207</v>
      </c>
      <c r="B1973" t="s">
        <v>72</v>
      </c>
      <c r="C1973" t="s">
        <v>220</v>
      </c>
      <c r="D1973" t="s">
        <v>399</v>
      </c>
      <c r="E1973">
        <v>136</v>
      </c>
      <c r="F1973">
        <v>23</v>
      </c>
      <c r="G1973">
        <v>111</v>
      </c>
      <c r="H1973">
        <v>2</v>
      </c>
      <c r="I1973">
        <v>0</v>
      </c>
      <c r="J1973">
        <v>11</v>
      </c>
      <c r="K1973">
        <v>0</v>
      </c>
      <c r="L1973">
        <v>0</v>
      </c>
      <c r="M1973">
        <v>0</v>
      </c>
      <c r="N1973">
        <v>0</v>
      </c>
    </row>
    <row r="1974" spans="1:14" x14ac:dyDescent="0.25">
      <c r="A1974" t="s">
        <v>6208</v>
      </c>
      <c r="B1974" t="s">
        <v>72</v>
      </c>
      <c r="C1974" t="s">
        <v>221</v>
      </c>
      <c r="D1974" t="s">
        <v>399</v>
      </c>
      <c r="E1974">
        <v>370</v>
      </c>
      <c r="F1974">
        <v>72</v>
      </c>
      <c r="G1974">
        <v>289</v>
      </c>
      <c r="H1974">
        <v>6</v>
      </c>
      <c r="I1974">
        <v>3</v>
      </c>
      <c r="J1974">
        <v>20</v>
      </c>
      <c r="K1974">
        <v>0</v>
      </c>
      <c r="L1974">
        <v>0</v>
      </c>
      <c r="M1974">
        <v>0</v>
      </c>
      <c r="N1974">
        <v>0</v>
      </c>
    </row>
    <row r="1975" spans="1:14" x14ac:dyDescent="0.25">
      <c r="A1975" t="s">
        <v>6209</v>
      </c>
      <c r="B1975" t="s">
        <v>72</v>
      </c>
      <c r="C1975" t="s">
        <v>222</v>
      </c>
      <c r="D1975" t="s">
        <v>399</v>
      </c>
      <c r="E1975">
        <v>133</v>
      </c>
      <c r="F1975">
        <v>11</v>
      </c>
      <c r="G1975">
        <v>120</v>
      </c>
      <c r="H1975">
        <v>1</v>
      </c>
      <c r="I1975">
        <v>1</v>
      </c>
      <c r="J1975">
        <v>6</v>
      </c>
      <c r="K1975">
        <v>0</v>
      </c>
      <c r="L1975">
        <v>0</v>
      </c>
      <c r="M1975">
        <v>0</v>
      </c>
      <c r="N1975">
        <v>0</v>
      </c>
    </row>
    <row r="1976" spans="1:14" x14ac:dyDescent="0.25">
      <c r="A1976" t="s">
        <v>6210</v>
      </c>
      <c r="B1976" t="s">
        <v>72</v>
      </c>
      <c r="C1976" t="s">
        <v>223</v>
      </c>
      <c r="D1976" t="s">
        <v>399</v>
      </c>
      <c r="E1976">
        <v>299</v>
      </c>
      <c r="F1976">
        <v>29</v>
      </c>
      <c r="G1976">
        <v>264</v>
      </c>
      <c r="H1976">
        <v>4</v>
      </c>
      <c r="I1976">
        <v>2</v>
      </c>
      <c r="J1976">
        <v>9</v>
      </c>
      <c r="K1976">
        <v>0</v>
      </c>
      <c r="L1976">
        <v>0</v>
      </c>
      <c r="M1976">
        <v>0</v>
      </c>
      <c r="N1976">
        <v>0</v>
      </c>
    </row>
    <row r="1977" spans="1:14" x14ac:dyDescent="0.25">
      <c r="A1977" t="s">
        <v>6211</v>
      </c>
      <c r="B1977" t="s">
        <v>72</v>
      </c>
      <c r="C1977" t="s">
        <v>224</v>
      </c>
      <c r="D1977" t="s">
        <v>399</v>
      </c>
      <c r="E1977">
        <v>599</v>
      </c>
      <c r="F1977">
        <v>77</v>
      </c>
      <c r="G1977">
        <v>516</v>
      </c>
      <c r="H1977">
        <v>6</v>
      </c>
      <c r="I1977">
        <v>0</v>
      </c>
      <c r="J1977">
        <v>32</v>
      </c>
      <c r="K1977">
        <v>0</v>
      </c>
      <c r="L1977">
        <v>0</v>
      </c>
      <c r="M1977">
        <v>0</v>
      </c>
      <c r="N1977">
        <v>0</v>
      </c>
    </row>
    <row r="1978" spans="1:14" x14ac:dyDescent="0.25">
      <c r="A1978" t="s">
        <v>6212</v>
      </c>
      <c r="B1978" t="s">
        <v>72</v>
      </c>
      <c r="C1978" t="s">
        <v>225</v>
      </c>
      <c r="D1978" t="s">
        <v>399</v>
      </c>
      <c r="E1978">
        <v>86</v>
      </c>
      <c r="F1978">
        <v>19</v>
      </c>
      <c r="G1978">
        <v>66</v>
      </c>
      <c r="H1978">
        <v>1</v>
      </c>
      <c r="I1978">
        <v>0</v>
      </c>
      <c r="J1978">
        <v>6</v>
      </c>
      <c r="K1978">
        <v>0</v>
      </c>
      <c r="L1978">
        <v>0</v>
      </c>
      <c r="M1978">
        <v>0</v>
      </c>
      <c r="N1978">
        <v>0</v>
      </c>
    </row>
    <row r="1979" spans="1:14" x14ac:dyDescent="0.25">
      <c r="A1979" t="s">
        <v>6213</v>
      </c>
      <c r="B1979" t="s">
        <v>72</v>
      </c>
      <c r="C1979" t="s">
        <v>226</v>
      </c>
      <c r="D1979" t="s">
        <v>399</v>
      </c>
      <c r="E1979">
        <v>79</v>
      </c>
      <c r="F1979">
        <v>13</v>
      </c>
      <c r="G1979">
        <v>64</v>
      </c>
      <c r="H1979">
        <v>2</v>
      </c>
      <c r="I1979">
        <v>0</v>
      </c>
      <c r="J1979">
        <v>3</v>
      </c>
      <c r="K1979">
        <v>0</v>
      </c>
      <c r="L1979">
        <v>0</v>
      </c>
      <c r="M1979">
        <v>0</v>
      </c>
      <c r="N1979">
        <v>0</v>
      </c>
    </row>
    <row r="1980" spans="1:14" x14ac:dyDescent="0.25">
      <c r="A1980" t="s">
        <v>6214</v>
      </c>
      <c r="B1980" t="s">
        <v>72</v>
      </c>
      <c r="C1980" t="s">
        <v>227</v>
      </c>
      <c r="D1980" t="s">
        <v>399</v>
      </c>
      <c r="E1980">
        <v>173</v>
      </c>
      <c r="F1980">
        <v>24</v>
      </c>
      <c r="G1980">
        <v>149</v>
      </c>
      <c r="H1980">
        <v>0</v>
      </c>
      <c r="I1980">
        <v>0</v>
      </c>
      <c r="J1980">
        <v>12</v>
      </c>
      <c r="K1980">
        <v>0</v>
      </c>
      <c r="L1980">
        <v>0</v>
      </c>
      <c r="M1980">
        <v>0</v>
      </c>
      <c r="N1980">
        <v>0</v>
      </c>
    </row>
    <row r="1981" spans="1:14" x14ac:dyDescent="0.25">
      <c r="A1981" t="s">
        <v>6215</v>
      </c>
      <c r="B1981" t="s">
        <v>72</v>
      </c>
      <c r="C1981" t="s">
        <v>228</v>
      </c>
      <c r="D1981" t="s">
        <v>399</v>
      </c>
      <c r="E1981">
        <v>413</v>
      </c>
      <c r="F1981">
        <v>73</v>
      </c>
      <c r="G1981">
        <v>337</v>
      </c>
      <c r="H1981">
        <v>3</v>
      </c>
      <c r="I1981">
        <v>0</v>
      </c>
      <c r="J1981">
        <v>13</v>
      </c>
      <c r="K1981">
        <v>0</v>
      </c>
      <c r="L1981">
        <v>0</v>
      </c>
      <c r="M1981">
        <v>0</v>
      </c>
      <c r="N1981">
        <v>0</v>
      </c>
    </row>
    <row r="1982" spans="1:14" x14ac:dyDescent="0.25">
      <c r="A1982" t="s">
        <v>6216</v>
      </c>
      <c r="B1982" t="s">
        <v>72</v>
      </c>
      <c r="C1982" t="s">
        <v>229</v>
      </c>
      <c r="D1982" t="s">
        <v>399</v>
      </c>
      <c r="E1982">
        <v>123</v>
      </c>
      <c r="F1982">
        <v>19</v>
      </c>
      <c r="G1982">
        <v>104</v>
      </c>
      <c r="H1982">
        <v>0</v>
      </c>
      <c r="I1982">
        <v>0</v>
      </c>
      <c r="J1982">
        <v>6</v>
      </c>
      <c r="K1982">
        <v>0</v>
      </c>
      <c r="L1982">
        <v>0</v>
      </c>
      <c r="M1982">
        <v>0</v>
      </c>
      <c r="N1982">
        <v>0</v>
      </c>
    </row>
    <row r="1983" spans="1:14" x14ac:dyDescent="0.25">
      <c r="A1983" t="s">
        <v>6217</v>
      </c>
      <c r="B1983" t="s">
        <v>72</v>
      </c>
      <c r="C1983" t="s">
        <v>230</v>
      </c>
      <c r="D1983" t="s">
        <v>399</v>
      </c>
      <c r="E1983">
        <v>174</v>
      </c>
      <c r="F1983">
        <v>25</v>
      </c>
      <c r="G1983">
        <v>145</v>
      </c>
      <c r="H1983">
        <v>3</v>
      </c>
      <c r="I1983">
        <v>1</v>
      </c>
      <c r="J1983">
        <v>11</v>
      </c>
      <c r="K1983">
        <v>0</v>
      </c>
      <c r="L1983">
        <v>0</v>
      </c>
      <c r="M1983">
        <v>0</v>
      </c>
      <c r="N1983">
        <v>0</v>
      </c>
    </row>
    <row r="1984" spans="1:14" x14ac:dyDescent="0.25">
      <c r="A1984" t="s">
        <v>6218</v>
      </c>
      <c r="B1984" t="s">
        <v>72</v>
      </c>
      <c r="C1984" t="s">
        <v>231</v>
      </c>
      <c r="D1984" t="s">
        <v>399</v>
      </c>
      <c r="E1984">
        <v>164</v>
      </c>
      <c r="F1984">
        <v>22</v>
      </c>
      <c r="G1984">
        <v>142</v>
      </c>
      <c r="H1984">
        <v>0</v>
      </c>
      <c r="I1984">
        <v>0</v>
      </c>
      <c r="J1984">
        <v>8</v>
      </c>
      <c r="K1984">
        <v>0</v>
      </c>
      <c r="L1984">
        <v>0</v>
      </c>
      <c r="M1984">
        <v>0</v>
      </c>
      <c r="N1984">
        <v>0</v>
      </c>
    </row>
    <row r="1985" spans="1:14" x14ac:dyDescent="0.25">
      <c r="A1985" t="s">
        <v>6219</v>
      </c>
      <c r="B1985" t="s">
        <v>72</v>
      </c>
      <c r="C1985" t="s">
        <v>232</v>
      </c>
      <c r="D1985" t="s">
        <v>399</v>
      </c>
      <c r="E1985">
        <v>92</v>
      </c>
      <c r="F1985">
        <v>5</v>
      </c>
      <c r="G1985">
        <v>85</v>
      </c>
      <c r="H1985">
        <v>2</v>
      </c>
      <c r="I1985">
        <v>0</v>
      </c>
      <c r="J1985">
        <v>8</v>
      </c>
      <c r="K1985">
        <v>0</v>
      </c>
      <c r="L1985">
        <v>0</v>
      </c>
      <c r="M1985">
        <v>0</v>
      </c>
      <c r="N1985">
        <v>0</v>
      </c>
    </row>
    <row r="1986" spans="1:14" x14ac:dyDescent="0.25">
      <c r="A1986" t="s">
        <v>6220</v>
      </c>
      <c r="B1986" t="s">
        <v>72</v>
      </c>
      <c r="C1986" t="s">
        <v>233</v>
      </c>
      <c r="D1986" t="s">
        <v>399</v>
      </c>
      <c r="E1986">
        <v>309</v>
      </c>
      <c r="F1986">
        <v>57</v>
      </c>
      <c r="G1986">
        <v>249</v>
      </c>
      <c r="H1986">
        <v>3</v>
      </c>
      <c r="I1986">
        <v>0</v>
      </c>
      <c r="J1986">
        <v>13</v>
      </c>
      <c r="K1986">
        <v>0</v>
      </c>
      <c r="L1986">
        <v>0</v>
      </c>
      <c r="M1986">
        <v>0</v>
      </c>
      <c r="N1986">
        <v>0</v>
      </c>
    </row>
    <row r="1987" spans="1:14" x14ac:dyDescent="0.25">
      <c r="A1987" t="s">
        <v>6221</v>
      </c>
      <c r="B1987" t="s">
        <v>72</v>
      </c>
      <c r="C1987" t="s">
        <v>234</v>
      </c>
      <c r="D1987" t="s">
        <v>399</v>
      </c>
      <c r="E1987">
        <v>132</v>
      </c>
      <c r="F1987">
        <v>24</v>
      </c>
      <c r="G1987">
        <v>108</v>
      </c>
      <c r="H1987">
        <v>0</v>
      </c>
      <c r="I1987">
        <v>0</v>
      </c>
      <c r="J1987">
        <v>11</v>
      </c>
      <c r="K1987">
        <v>0</v>
      </c>
      <c r="L1987">
        <v>0</v>
      </c>
      <c r="M1987">
        <v>0</v>
      </c>
      <c r="N1987">
        <v>0</v>
      </c>
    </row>
    <row r="1988" spans="1:14" x14ac:dyDescent="0.25">
      <c r="A1988" t="s">
        <v>6222</v>
      </c>
      <c r="B1988" t="s">
        <v>72</v>
      </c>
      <c r="C1988" t="s">
        <v>82</v>
      </c>
      <c r="D1988" t="s">
        <v>4245</v>
      </c>
      <c r="E1988">
        <v>16</v>
      </c>
      <c r="F1988">
        <v>1</v>
      </c>
      <c r="G1988">
        <v>13</v>
      </c>
      <c r="H1988">
        <v>2</v>
      </c>
      <c r="I1988">
        <v>0</v>
      </c>
      <c r="J1988">
        <v>102</v>
      </c>
      <c r="K1988">
        <v>0</v>
      </c>
      <c r="L1988">
        <v>0</v>
      </c>
      <c r="M1988">
        <v>0</v>
      </c>
      <c r="N1988">
        <v>0</v>
      </c>
    </row>
    <row r="1989" spans="1:14" x14ac:dyDescent="0.25">
      <c r="A1989" t="s">
        <v>6223</v>
      </c>
      <c r="B1989" t="s">
        <v>72</v>
      </c>
      <c r="C1989" t="s">
        <v>83</v>
      </c>
      <c r="D1989" t="s">
        <v>4245</v>
      </c>
      <c r="E1989">
        <v>28</v>
      </c>
      <c r="F1989">
        <v>4</v>
      </c>
      <c r="G1989">
        <v>22</v>
      </c>
      <c r="H1989">
        <v>2</v>
      </c>
      <c r="I1989">
        <v>0</v>
      </c>
      <c r="J1989">
        <v>238</v>
      </c>
      <c r="K1989">
        <v>0</v>
      </c>
      <c r="L1989">
        <v>0</v>
      </c>
      <c r="M1989">
        <v>0</v>
      </c>
      <c r="N1989">
        <v>0</v>
      </c>
    </row>
    <row r="1990" spans="1:14" x14ac:dyDescent="0.25">
      <c r="A1990" t="s">
        <v>6224</v>
      </c>
      <c r="B1990" t="s">
        <v>72</v>
      </c>
      <c r="C1990" t="s">
        <v>84</v>
      </c>
      <c r="D1990" t="s">
        <v>4245</v>
      </c>
      <c r="E1990">
        <v>8</v>
      </c>
      <c r="F1990">
        <v>1</v>
      </c>
      <c r="G1990">
        <v>7</v>
      </c>
      <c r="H1990">
        <v>0</v>
      </c>
      <c r="I1990">
        <v>0</v>
      </c>
      <c r="J1990">
        <v>144</v>
      </c>
      <c r="K1990">
        <v>0</v>
      </c>
      <c r="L1990">
        <v>0</v>
      </c>
      <c r="M1990">
        <v>0</v>
      </c>
      <c r="N1990">
        <v>0</v>
      </c>
    </row>
    <row r="1991" spans="1:14" x14ac:dyDescent="0.25">
      <c r="A1991" t="s">
        <v>6225</v>
      </c>
      <c r="B1991" t="s">
        <v>72</v>
      </c>
      <c r="C1991" t="s">
        <v>85</v>
      </c>
      <c r="D1991" t="s">
        <v>4245</v>
      </c>
      <c r="E1991">
        <v>3</v>
      </c>
      <c r="F1991">
        <v>0</v>
      </c>
      <c r="G1991">
        <v>3</v>
      </c>
      <c r="H1991">
        <v>0</v>
      </c>
      <c r="I1991">
        <v>0</v>
      </c>
      <c r="J1991">
        <v>119</v>
      </c>
      <c r="K1991">
        <v>0</v>
      </c>
      <c r="L1991">
        <v>0</v>
      </c>
      <c r="M1991">
        <v>0</v>
      </c>
      <c r="N1991">
        <v>0</v>
      </c>
    </row>
    <row r="1992" spans="1:14" x14ac:dyDescent="0.25">
      <c r="A1992" t="s">
        <v>6226</v>
      </c>
      <c r="B1992" t="s">
        <v>72</v>
      </c>
      <c r="C1992" t="s">
        <v>86</v>
      </c>
      <c r="D1992" t="s">
        <v>4245</v>
      </c>
      <c r="E1992">
        <v>10</v>
      </c>
      <c r="F1992">
        <v>2</v>
      </c>
      <c r="G1992">
        <v>7</v>
      </c>
      <c r="H1992">
        <v>1</v>
      </c>
      <c r="I1992">
        <v>0</v>
      </c>
      <c r="J1992">
        <v>113</v>
      </c>
      <c r="K1992">
        <v>0</v>
      </c>
      <c r="L1992">
        <v>0</v>
      </c>
      <c r="M1992">
        <v>0</v>
      </c>
      <c r="N1992">
        <v>0</v>
      </c>
    </row>
    <row r="1993" spans="1:14" x14ac:dyDescent="0.25">
      <c r="A1993" t="s">
        <v>6227</v>
      </c>
      <c r="B1993" t="s">
        <v>72</v>
      </c>
      <c r="C1993" t="s">
        <v>87</v>
      </c>
      <c r="D1993" t="s">
        <v>4245</v>
      </c>
      <c r="E1993">
        <v>22</v>
      </c>
      <c r="F1993">
        <v>1</v>
      </c>
      <c r="G1993">
        <v>20</v>
      </c>
      <c r="H1993">
        <v>1</v>
      </c>
      <c r="I1993">
        <v>0</v>
      </c>
      <c r="J1993">
        <v>253</v>
      </c>
      <c r="K1993">
        <v>0</v>
      </c>
      <c r="L1993">
        <v>0</v>
      </c>
      <c r="M1993">
        <v>0</v>
      </c>
      <c r="N1993">
        <v>0</v>
      </c>
    </row>
    <row r="1994" spans="1:14" x14ac:dyDescent="0.25">
      <c r="A1994" t="s">
        <v>6228</v>
      </c>
      <c r="B1994" t="s">
        <v>72</v>
      </c>
      <c r="C1994" t="s">
        <v>88</v>
      </c>
      <c r="D1994" t="s">
        <v>4245</v>
      </c>
      <c r="E1994">
        <v>30</v>
      </c>
      <c r="F1994">
        <v>2</v>
      </c>
      <c r="G1994">
        <v>28</v>
      </c>
      <c r="H1994">
        <v>0</v>
      </c>
      <c r="I1994">
        <v>0</v>
      </c>
      <c r="J1994">
        <v>500</v>
      </c>
      <c r="K1994">
        <v>0</v>
      </c>
      <c r="L1994">
        <v>0</v>
      </c>
      <c r="M1994">
        <v>0</v>
      </c>
      <c r="N1994">
        <v>0</v>
      </c>
    </row>
    <row r="1995" spans="1:14" x14ac:dyDescent="0.25">
      <c r="A1995" t="s">
        <v>6229</v>
      </c>
      <c r="B1995" t="s">
        <v>72</v>
      </c>
      <c r="C1995" t="s">
        <v>89</v>
      </c>
      <c r="D1995" t="s">
        <v>4245</v>
      </c>
      <c r="E1995">
        <v>4</v>
      </c>
      <c r="F1995">
        <v>2</v>
      </c>
      <c r="G1995">
        <v>2</v>
      </c>
      <c r="H1995">
        <v>0</v>
      </c>
      <c r="I1995">
        <v>0</v>
      </c>
      <c r="J1995">
        <v>83</v>
      </c>
      <c r="K1995">
        <v>0</v>
      </c>
      <c r="L1995">
        <v>0</v>
      </c>
      <c r="M1995">
        <v>0</v>
      </c>
      <c r="N1995">
        <v>0</v>
      </c>
    </row>
    <row r="1996" spans="1:14" x14ac:dyDescent="0.25">
      <c r="A1996" t="s">
        <v>6230</v>
      </c>
      <c r="B1996" t="s">
        <v>72</v>
      </c>
      <c r="C1996" t="s">
        <v>90</v>
      </c>
      <c r="D1996" t="s">
        <v>4245</v>
      </c>
      <c r="E1996">
        <v>7</v>
      </c>
      <c r="F1996">
        <v>0</v>
      </c>
      <c r="G1996">
        <v>7</v>
      </c>
      <c r="H1996">
        <v>0</v>
      </c>
      <c r="I1996">
        <v>0</v>
      </c>
      <c r="J1996">
        <v>58</v>
      </c>
      <c r="K1996">
        <v>0</v>
      </c>
      <c r="L1996">
        <v>0</v>
      </c>
      <c r="M1996">
        <v>0</v>
      </c>
      <c r="N1996">
        <v>0</v>
      </c>
    </row>
    <row r="1997" spans="1:14" x14ac:dyDescent="0.25">
      <c r="A1997" t="s">
        <v>6231</v>
      </c>
      <c r="B1997" t="s">
        <v>72</v>
      </c>
      <c r="C1997" t="s">
        <v>91</v>
      </c>
      <c r="D1997" t="s">
        <v>4245</v>
      </c>
      <c r="E1997">
        <v>14</v>
      </c>
      <c r="F1997">
        <v>5</v>
      </c>
      <c r="G1997">
        <v>9</v>
      </c>
      <c r="H1997">
        <v>0</v>
      </c>
      <c r="I1997">
        <v>0</v>
      </c>
      <c r="J1997">
        <v>140</v>
      </c>
      <c r="K1997">
        <v>0</v>
      </c>
      <c r="L1997">
        <v>0</v>
      </c>
      <c r="M1997">
        <v>0</v>
      </c>
      <c r="N1997">
        <v>0</v>
      </c>
    </row>
    <row r="1998" spans="1:14" x14ac:dyDescent="0.25">
      <c r="A1998" t="s">
        <v>6232</v>
      </c>
      <c r="B1998" t="s">
        <v>72</v>
      </c>
      <c r="C1998" t="s">
        <v>92</v>
      </c>
      <c r="D1998" t="s">
        <v>4245</v>
      </c>
      <c r="E1998">
        <v>4</v>
      </c>
      <c r="F1998">
        <v>1</v>
      </c>
      <c r="G1998">
        <v>3</v>
      </c>
      <c r="H1998">
        <v>0</v>
      </c>
      <c r="I1998">
        <v>0</v>
      </c>
      <c r="J1998">
        <v>240</v>
      </c>
      <c r="K1998">
        <v>0</v>
      </c>
      <c r="L1998">
        <v>0</v>
      </c>
      <c r="M1998">
        <v>0</v>
      </c>
      <c r="N1998">
        <v>0</v>
      </c>
    </row>
    <row r="1999" spans="1:14" x14ac:dyDescent="0.25">
      <c r="A1999" t="s">
        <v>6233</v>
      </c>
      <c r="B1999" t="s">
        <v>72</v>
      </c>
      <c r="C1999" t="s">
        <v>93</v>
      </c>
      <c r="D1999" t="s">
        <v>4245</v>
      </c>
      <c r="E1999">
        <v>6</v>
      </c>
      <c r="F1999">
        <v>2</v>
      </c>
      <c r="G1999">
        <v>4</v>
      </c>
      <c r="H1999">
        <v>0</v>
      </c>
      <c r="I1999">
        <v>0</v>
      </c>
      <c r="J1999">
        <v>134</v>
      </c>
      <c r="K1999">
        <v>0</v>
      </c>
      <c r="L1999">
        <v>0</v>
      </c>
      <c r="M1999">
        <v>0</v>
      </c>
      <c r="N1999">
        <v>0</v>
      </c>
    </row>
    <row r="2000" spans="1:14" x14ac:dyDescent="0.25">
      <c r="A2000" t="s">
        <v>6234</v>
      </c>
      <c r="B2000" t="s">
        <v>72</v>
      </c>
      <c r="C2000" t="s">
        <v>94</v>
      </c>
      <c r="D2000" t="s">
        <v>4245</v>
      </c>
      <c r="E2000">
        <v>17</v>
      </c>
      <c r="F2000">
        <v>1</v>
      </c>
      <c r="G2000">
        <v>16</v>
      </c>
      <c r="H2000">
        <v>0</v>
      </c>
      <c r="I2000">
        <v>0</v>
      </c>
      <c r="J2000">
        <v>308</v>
      </c>
      <c r="K2000">
        <v>0</v>
      </c>
      <c r="L2000">
        <v>0</v>
      </c>
      <c r="M2000">
        <v>0</v>
      </c>
      <c r="N2000">
        <v>0</v>
      </c>
    </row>
    <row r="2001" spans="1:14" x14ac:dyDescent="0.25">
      <c r="A2001" t="s">
        <v>6235</v>
      </c>
      <c r="B2001" t="s">
        <v>72</v>
      </c>
      <c r="C2001" t="s">
        <v>95</v>
      </c>
      <c r="D2001" t="s">
        <v>4245</v>
      </c>
      <c r="E2001">
        <v>22</v>
      </c>
      <c r="F2001">
        <v>5</v>
      </c>
      <c r="G2001">
        <v>16</v>
      </c>
      <c r="H2001">
        <v>1</v>
      </c>
      <c r="I2001">
        <v>0</v>
      </c>
      <c r="J2001">
        <v>158</v>
      </c>
      <c r="K2001">
        <v>0</v>
      </c>
      <c r="L2001">
        <v>0</v>
      </c>
      <c r="M2001">
        <v>0</v>
      </c>
      <c r="N2001">
        <v>0</v>
      </c>
    </row>
    <row r="2002" spans="1:14" x14ac:dyDescent="0.25">
      <c r="A2002" t="s">
        <v>6236</v>
      </c>
      <c r="B2002" t="s">
        <v>72</v>
      </c>
      <c r="C2002" t="s">
        <v>96</v>
      </c>
      <c r="D2002" t="s">
        <v>4245</v>
      </c>
      <c r="E2002">
        <v>4</v>
      </c>
      <c r="F2002">
        <v>0</v>
      </c>
      <c r="G2002">
        <v>3</v>
      </c>
      <c r="H2002">
        <v>0</v>
      </c>
      <c r="I2002">
        <v>1</v>
      </c>
      <c r="J2002">
        <v>135</v>
      </c>
      <c r="K2002">
        <v>0</v>
      </c>
      <c r="L2002">
        <v>0</v>
      </c>
      <c r="M2002">
        <v>0</v>
      </c>
      <c r="N2002">
        <v>0</v>
      </c>
    </row>
    <row r="2003" spans="1:14" x14ac:dyDescent="0.25">
      <c r="A2003" t="s">
        <v>6237</v>
      </c>
      <c r="B2003" t="s">
        <v>72</v>
      </c>
      <c r="C2003" t="s">
        <v>97</v>
      </c>
      <c r="D2003" t="s">
        <v>4245</v>
      </c>
      <c r="E2003">
        <v>13</v>
      </c>
      <c r="F2003">
        <v>1</v>
      </c>
      <c r="G2003">
        <v>12</v>
      </c>
      <c r="H2003">
        <v>0</v>
      </c>
      <c r="I2003">
        <v>0</v>
      </c>
      <c r="J2003">
        <v>271</v>
      </c>
      <c r="K2003">
        <v>0</v>
      </c>
      <c r="L2003">
        <v>0</v>
      </c>
      <c r="M2003">
        <v>0</v>
      </c>
      <c r="N2003">
        <v>0</v>
      </c>
    </row>
    <row r="2004" spans="1:14" x14ac:dyDescent="0.25">
      <c r="A2004" t="s">
        <v>6238</v>
      </c>
      <c r="B2004" t="s">
        <v>72</v>
      </c>
      <c r="C2004" t="s">
        <v>98</v>
      </c>
      <c r="D2004" t="s">
        <v>4245</v>
      </c>
      <c r="E2004">
        <v>29</v>
      </c>
      <c r="F2004">
        <v>3</v>
      </c>
      <c r="G2004">
        <v>24</v>
      </c>
      <c r="H2004">
        <v>2</v>
      </c>
      <c r="I2004">
        <v>0</v>
      </c>
      <c r="J2004">
        <v>367</v>
      </c>
      <c r="K2004">
        <v>0</v>
      </c>
      <c r="L2004">
        <v>0</v>
      </c>
      <c r="M2004">
        <v>0</v>
      </c>
      <c r="N2004">
        <v>0</v>
      </c>
    </row>
    <row r="2005" spans="1:14" x14ac:dyDescent="0.25">
      <c r="A2005" t="s">
        <v>6239</v>
      </c>
      <c r="B2005" t="s">
        <v>72</v>
      </c>
      <c r="C2005" t="s">
        <v>99</v>
      </c>
      <c r="D2005" t="s">
        <v>4245</v>
      </c>
      <c r="E2005">
        <v>24</v>
      </c>
      <c r="F2005">
        <v>1</v>
      </c>
      <c r="G2005">
        <v>21</v>
      </c>
      <c r="H2005">
        <v>2</v>
      </c>
      <c r="I2005">
        <v>0</v>
      </c>
      <c r="J2005">
        <v>439</v>
      </c>
      <c r="K2005">
        <v>0</v>
      </c>
      <c r="L2005">
        <v>0</v>
      </c>
      <c r="M2005">
        <v>0</v>
      </c>
      <c r="N2005">
        <v>0</v>
      </c>
    </row>
    <row r="2006" spans="1:14" x14ac:dyDescent="0.25">
      <c r="A2006" t="s">
        <v>6240</v>
      </c>
      <c r="B2006" t="s">
        <v>72</v>
      </c>
      <c r="C2006" t="s">
        <v>100</v>
      </c>
      <c r="D2006" t="s">
        <v>4245</v>
      </c>
      <c r="E2006">
        <v>6</v>
      </c>
      <c r="F2006">
        <v>1</v>
      </c>
      <c r="G2006">
        <v>5</v>
      </c>
      <c r="H2006">
        <v>0</v>
      </c>
      <c r="I2006">
        <v>0</v>
      </c>
      <c r="J2006">
        <v>103</v>
      </c>
      <c r="K2006">
        <v>0</v>
      </c>
      <c r="L2006">
        <v>0</v>
      </c>
      <c r="M2006">
        <v>0</v>
      </c>
      <c r="N2006">
        <v>0</v>
      </c>
    </row>
    <row r="2007" spans="1:14" x14ac:dyDescent="0.25">
      <c r="A2007" t="s">
        <v>6241</v>
      </c>
      <c r="B2007" t="s">
        <v>72</v>
      </c>
      <c r="C2007" t="s">
        <v>101</v>
      </c>
      <c r="D2007" t="s">
        <v>4245</v>
      </c>
      <c r="E2007">
        <v>13</v>
      </c>
      <c r="F2007">
        <v>2</v>
      </c>
      <c r="G2007">
        <v>11</v>
      </c>
      <c r="H2007">
        <v>0</v>
      </c>
      <c r="I2007">
        <v>0</v>
      </c>
      <c r="J2007">
        <v>126</v>
      </c>
      <c r="K2007">
        <v>0</v>
      </c>
      <c r="L2007">
        <v>0</v>
      </c>
      <c r="M2007">
        <v>0</v>
      </c>
      <c r="N2007">
        <v>0</v>
      </c>
    </row>
    <row r="2008" spans="1:14" x14ac:dyDescent="0.25">
      <c r="A2008" t="s">
        <v>6242</v>
      </c>
      <c r="B2008" t="s">
        <v>72</v>
      </c>
      <c r="C2008" t="s">
        <v>102</v>
      </c>
      <c r="D2008" t="s">
        <v>4245</v>
      </c>
      <c r="E2008">
        <v>20</v>
      </c>
      <c r="F2008">
        <v>5</v>
      </c>
      <c r="G2008">
        <v>15</v>
      </c>
      <c r="H2008">
        <v>0</v>
      </c>
      <c r="I2008">
        <v>0</v>
      </c>
      <c r="J2008">
        <v>526</v>
      </c>
      <c r="K2008">
        <v>0</v>
      </c>
      <c r="L2008">
        <v>0</v>
      </c>
      <c r="M2008">
        <v>0</v>
      </c>
      <c r="N2008">
        <v>0</v>
      </c>
    </row>
    <row r="2009" spans="1:14" x14ac:dyDescent="0.25">
      <c r="A2009" t="s">
        <v>6243</v>
      </c>
      <c r="B2009" t="s">
        <v>72</v>
      </c>
      <c r="C2009" t="s">
        <v>103</v>
      </c>
      <c r="D2009" t="s">
        <v>4245</v>
      </c>
      <c r="E2009">
        <v>20</v>
      </c>
      <c r="F2009">
        <v>2</v>
      </c>
      <c r="G2009">
        <v>18</v>
      </c>
      <c r="H2009">
        <v>0</v>
      </c>
      <c r="I2009">
        <v>0</v>
      </c>
      <c r="J2009">
        <v>119</v>
      </c>
      <c r="K2009">
        <v>0</v>
      </c>
      <c r="L2009">
        <v>0</v>
      </c>
      <c r="M2009">
        <v>0</v>
      </c>
      <c r="N2009">
        <v>0</v>
      </c>
    </row>
    <row r="2010" spans="1:14" x14ac:dyDescent="0.25">
      <c r="A2010" t="s">
        <v>6244</v>
      </c>
      <c r="B2010" t="s">
        <v>72</v>
      </c>
      <c r="C2010" t="s">
        <v>104</v>
      </c>
      <c r="D2010" t="s">
        <v>4245</v>
      </c>
      <c r="E2010">
        <v>14</v>
      </c>
      <c r="F2010">
        <v>3</v>
      </c>
      <c r="G2010">
        <v>11</v>
      </c>
      <c r="H2010">
        <v>0</v>
      </c>
      <c r="I2010">
        <v>0</v>
      </c>
      <c r="J2010">
        <v>270</v>
      </c>
      <c r="K2010">
        <v>0</v>
      </c>
      <c r="L2010">
        <v>0</v>
      </c>
      <c r="M2010">
        <v>0</v>
      </c>
      <c r="N2010">
        <v>0</v>
      </c>
    </row>
    <row r="2011" spans="1:14" x14ac:dyDescent="0.25">
      <c r="A2011" t="s">
        <v>6245</v>
      </c>
      <c r="B2011" t="s">
        <v>72</v>
      </c>
      <c r="C2011" t="s">
        <v>105</v>
      </c>
      <c r="D2011" t="s">
        <v>4245</v>
      </c>
      <c r="E2011">
        <v>5</v>
      </c>
      <c r="F2011">
        <v>1</v>
      </c>
      <c r="G2011">
        <v>4</v>
      </c>
      <c r="H2011">
        <v>0</v>
      </c>
      <c r="I2011">
        <v>0</v>
      </c>
      <c r="J2011">
        <v>210</v>
      </c>
      <c r="K2011">
        <v>0</v>
      </c>
      <c r="L2011">
        <v>0</v>
      </c>
      <c r="M2011">
        <v>0</v>
      </c>
      <c r="N2011">
        <v>0</v>
      </c>
    </row>
    <row r="2012" spans="1:14" x14ac:dyDescent="0.25">
      <c r="A2012" t="s">
        <v>6246</v>
      </c>
      <c r="B2012" t="s">
        <v>74</v>
      </c>
      <c r="C2012" t="s">
        <v>234</v>
      </c>
      <c r="D2012" t="s">
        <v>399</v>
      </c>
      <c r="E2012">
        <v>56</v>
      </c>
      <c r="F2012">
        <v>10</v>
      </c>
      <c r="G2012">
        <v>46</v>
      </c>
      <c r="H2012">
        <v>0</v>
      </c>
      <c r="I2012">
        <v>0</v>
      </c>
      <c r="J2012">
        <v>2</v>
      </c>
      <c r="K2012">
        <v>0</v>
      </c>
      <c r="L2012">
        <v>0</v>
      </c>
      <c r="M2012">
        <v>0</v>
      </c>
      <c r="N2012">
        <v>0</v>
      </c>
    </row>
    <row r="2013" spans="1:14" x14ac:dyDescent="0.25">
      <c r="A2013" t="s">
        <v>6247</v>
      </c>
      <c r="B2013" t="s">
        <v>74</v>
      </c>
      <c r="C2013" t="s">
        <v>234</v>
      </c>
      <c r="D2013" t="s">
        <v>4245</v>
      </c>
      <c r="E2013">
        <v>2</v>
      </c>
      <c r="F2013">
        <v>0</v>
      </c>
      <c r="G2013">
        <v>2</v>
      </c>
      <c r="H2013">
        <v>0</v>
      </c>
      <c r="I2013">
        <v>0</v>
      </c>
      <c r="J2013">
        <v>56</v>
      </c>
      <c r="K2013">
        <v>0</v>
      </c>
      <c r="L2013">
        <v>0</v>
      </c>
      <c r="M2013">
        <v>0</v>
      </c>
      <c r="N2013">
        <v>0</v>
      </c>
    </row>
    <row r="2014" spans="1:14" x14ac:dyDescent="0.25">
      <c r="A2014" t="s">
        <v>6248</v>
      </c>
      <c r="B2014" t="s">
        <v>74</v>
      </c>
      <c r="C2014" t="s">
        <v>234</v>
      </c>
      <c r="D2014" t="s">
        <v>394</v>
      </c>
      <c r="E2014">
        <v>0</v>
      </c>
      <c r="F2014">
        <v>0</v>
      </c>
      <c r="G2014">
        <v>0</v>
      </c>
      <c r="H2014">
        <v>0</v>
      </c>
      <c r="I2014">
        <v>0</v>
      </c>
      <c r="J2014">
        <v>0</v>
      </c>
      <c r="K2014">
        <v>34</v>
      </c>
      <c r="L2014">
        <v>34</v>
      </c>
      <c r="M2014">
        <v>0</v>
      </c>
      <c r="N2014">
        <v>0</v>
      </c>
    </row>
    <row r="2015" spans="1:14" x14ac:dyDescent="0.25">
      <c r="A2015" t="s">
        <v>6249</v>
      </c>
      <c r="B2015" t="s">
        <v>74</v>
      </c>
      <c r="C2015" t="s">
        <v>234</v>
      </c>
      <c r="D2015" t="s">
        <v>395</v>
      </c>
      <c r="E2015">
        <v>0</v>
      </c>
      <c r="F2015">
        <v>0</v>
      </c>
      <c r="G2015">
        <v>0</v>
      </c>
      <c r="H2015">
        <v>0</v>
      </c>
      <c r="I2015">
        <v>0</v>
      </c>
      <c r="J2015">
        <v>0</v>
      </c>
      <c r="K2015">
        <v>18</v>
      </c>
      <c r="L2015">
        <v>18</v>
      </c>
      <c r="M2015">
        <v>0</v>
      </c>
      <c r="N2015">
        <v>0</v>
      </c>
    </row>
    <row r="2016" spans="1:14" x14ac:dyDescent="0.25">
      <c r="A2016" t="s">
        <v>6250</v>
      </c>
      <c r="B2016" t="s">
        <v>73</v>
      </c>
      <c r="C2016" t="s">
        <v>82</v>
      </c>
      <c r="D2016" t="s">
        <v>396</v>
      </c>
      <c r="E2016">
        <v>44</v>
      </c>
      <c r="F2016">
        <v>4</v>
      </c>
      <c r="G2016">
        <v>37</v>
      </c>
      <c r="H2016">
        <v>2</v>
      </c>
      <c r="I2016">
        <v>1</v>
      </c>
      <c r="J2016">
        <v>17</v>
      </c>
      <c r="K2016">
        <v>0</v>
      </c>
      <c r="L2016">
        <v>0</v>
      </c>
      <c r="M2016">
        <v>0</v>
      </c>
      <c r="N2016">
        <v>0</v>
      </c>
    </row>
    <row r="2017" spans="1:14" x14ac:dyDescent="0.25">
      <c r="A2017" t="s">
        <v>6251</v>
      </c>
      <c r="B2017" t="s">
        <v>73</v>
      </c>
      <c r="C2017" t="s">
        <v>82</v>
      </c>
      <c r="D2017" t="s">
        <v>4236</v>
      </c>
      <c r="E2017">
        <v>61</v>
      </c>
      <c r="F2017">
        <v>5</v>
      </c>
      <c r="G2017">
        <v>51</v>
      </c>
      <c r="H2017">
        <v>4</v>
      </c>
      <c r="I2017">
        <v>1</v>
      </c>
      <c r="J2017">
        <v>0</v>
      </c>
      <c r="K2017">
        <v>0</v>
      </c>
      <c r="L2017">
        <v>0</v>
      </c>
      <c r="M2017">
        <v>0</v>
      </c>
      <c r="N2017">
        <v>0</v>
      </c>
    </row>
    <row r="2018" spans="1:14" x14ac:dyDescent="0.25">
      <c r="A2018" t="s">
        <v>6252</v>
      </c>
      <c r="B2018" t="s">
        <v>73</v>
      </c>
      <c r="C2018" t="s">
        <v>82</v>
      </c>
      <c r="D2018" t="s">
        <v>4238</v>
      </c>
      <c r="E2018">
        <v>15</v>
      </c>
      <c r="F2018">
        <v>1</v>
      </c>
      <c r="G2018">
        <v>13</v>
      </c>
      <c r="H2018">
        <v>1</v>
      </c>
      <c r="I2018">
        <v>0</v>
      </c>
      <c r="J2018">
        <v>46</v>
      </c>
      <c r="K2018">
        <v>0</v>
      </c>
      <c r="L2018">
        <v>0</v>
      </c>
      <c r="M2018">
        <v>0</v>
      </c>
      <c r="N2018">
        <v>0</v>
      </c>
    </row>
    <row r="2019" spans="1:14" x14ac:dyDescent="0.25">
      <c r="A2019" t="s">
        <v>6253</v>
      </c>
      <c r="B2019" t="s">
        <v>73</v>
      </c>
      <c r="C2019" t="s">
        <v>82</v>
      </c>
      <c r="D2019" t="s">
        <v>397</v>
      </c>
      <c r="E2019">
        <v>61</v>
      </c>
      <c r="F2019">
        <v>5</v>
      </c>
      <c r="G2019">
        <v>52</v>
      </c>
      <c r="H2019">
        <v>3</v>
      </c>
      <c r="I2019">
        <v>1</v>
      </c>
      <c r="J2019">
        <v>0</v>
      </c>
      <c r="K2019">
        <v>0</v>
      </c>
      <c r="L2019">
        <v>0</v>
      </c>
      <c r="M2019">
        <v>0</v>
      </c>
      <c r="N2019">
        <v>0</v>
      </c>
    </row>
    <row r="2020" spans="1:14" x14ac:dyDescent="0.25">
      <c r="A2020" t="s">
        <v>6254</v>
      </c>
      <c r="B2020" t="s">
        <v>73</v>
      </c>
      <c r="C2020" t="s">
        <v>82</v>
      </c>
      <c r="D2020" t="s">
        <v>398</v>
      </c>
      <c r="E2020">
        <v>44</v>
      </c>
      <c r="F2020">
        <v>4</v>
      </c>
      <c r="G2020">
        <v>37</v>
      </c>
      <c r="H2020">
        <v>2</v>
      </c>
      <c r="I2020">
        <v>1</v>
      </c>
      <c r="J2020">
        <v>17</v>
      </c>
      <c r="K2020">
        <v>0</v>
      </c>
      <c r="L2020">
        <v>0</v>
      </c>
      <c r="M2020">
        <v>0</v>
      </c>
      <c r="N2020">
        <v>0</v>
      </c>
    </row>
    <row r="2021" spans="1:14" x14ac:dyDescent="0.25">
      <c r="A2021" t="s">
        <v>6255</v>
      </c>
      <c r="B2021" t="s">
        <v>73</v>
      </c>
      <c r="C2021" t="s">
        <v>82</v>
      </c>
      <c r="D2021" t="s">
        <v>4242</v>
      </c>
      <c r="E2021">
        <v>17</v>
      </c>
      <c r="F2021">
        <v>2</v>
      </c>
      <c r="G2021">
        <v>14</v>
      </c>
      <c r="H2021">
        <v>1</v>
      </c>
      <c r="I2021">
        <v>0</v>
      </c>
      <c r="J2021">
        <v>44</v>
      </c>
      <c r="K2021">
        <v>0</v>
      </c>
      <c r="L2021">
        <v>0</v>
      </c>
      <c r="M2021">
        <v>0</v>
      </c>
      <c r="N2021">
        <v>0</v>
      </c>
    </row>
    <row r="2022" spans="1:14" x14ac:dyDescent="0.25">
      <c r="A2022" t="s">
        <v>6256</v>
      </c>
      <c r="B2022" t="s">
        <v>73</v>
      </c>
      <c r="C2022" t="s">
        <v>82</v>
      </c>
      <c r="D2022" t="s">
        <v>399</v>
      </c>
      <c r="E2022">
        <v>44</v>
      </c>
      <c r="F2022">
        <v>4</v>
      </c>
      <c r="G2022">
        <v>37</v>
      </c>
      <c r="H2022">
        <v>2</v>
      </c>
      <c r="I2022">
        <v>1</v>
      </c>
      <c r="J2022">
        <v>17</v>
      </c>
      <c r="K2022">
        <v>0</v>
      </c>
      <c r="L2022">
        <v>0</v>
      </c>
      <c r="M2022">
        <v>0</v>
      </c>
      <c r="N2022">
        <v>0</v>
      </c>
    </row>
    <row r="2023" spans="1:14" x14ac:dyDescent="0.25">
      <c r="A2023" t="s">
        <v>6257</v>
      </c>
      <c r="B2023" t="s">
        <v>73</v>
      </c>
      <c r="C2023" t="s">
        <v>82</v>
      </c>
      <c r="D2023" t="s">
        <v>4245</v>
      </c>
      <c r="E2023">
        <v>16</v>
      </c>
      <c r="F2023">
        <v>1</v>
      </c>
      <c r="G2023">
        <v>13</v>
      </c>
      <c r="H2023">
        <v>2</v>
      </c>
      <c r="I2023">
        <v>0</v>
      </c>
      <c r="J2023">
        <v>45</v>
      </c>
      <c r="K2023">
        <v>0</v>
      </c>
      <c r="L2023">
        <v>0</v>
      </c>
      <c r="M2023">
        <v>0</v>
      </c>
      <c r="N2023">
        <v>0</v>
      </c>
    </row>
    <row r="2024" spans="1:14" x14ac:dyDescent="0.25">
      <c r="A2024" t="s">
        <v>6258</v>
      </c>
      <c r="B2024" t="s">
        <v>73</v>
      </c>
      <c r="C2024" t="s">
        <v>82</v>
      </c>
      <c r="D2024" t="s">
        <v>394</v>
      </c>
      <c r="E2024">
        <v>0</v>
      </c>
      <c r="F2024">
        <v>0</v>
      </c>
      <c r="G2024">
        <v>0</v>
      </c>
      <c r="H2024">
        <v>0</v>
      </c>
      <c r="I2024">
        <v>0</v>
      </c>
      <c r="J2024">
        <v>0</v>
      </c>
      <c r="K2024">
        <v>61</v>
      </c>
      <c r="L2024">
        <v>59</v>
      </c>
      <c r="M2024">
        <v>2</v>
      </c>
      <c r="N2024">
        <v>0</v>
      </c>
    </row>
    <row r="2025" spans="1:14" x14ac:dyDescent="0.25">
      <c r="A2025" t="s">
        <v>6259</v>
      </c>
      <c r="B2025" t="s">
        <v>73</v>
      </c>
      <c r="C2025" t="s">
        <v>82</v>
      </c>
      <c r="D2025" t="s">
        <v>395</v>
      </c>
      <c r="E2025">
        <v>0</v>
      </c>
      <c r="F2025">
        <v>0</v>
      </c>
      <c r="G2025">
        <v>0</v>
      </c>
      <c r="H2025">
        <v>0</v>
      </c>
      <c r="I2025">
        <v>0</v>
      </c>
      <c r="J2025">
        <v>0</v>
      </c>
      <c r="K2025">
        <v>52</v>
      </c>
      <c r="L2025">
        <v>50</v>
      </c>
      <c r="M2025">
        <v>2</v>
      </c>
      <c r="N2025">
        <v>0</v>
      </c>
    </row>
    <row r="2026" spans="1:14" x14ac:dyDescent="0.25">
      <c r="A2026" t="s">
        <v>6260</v>
      </c>
      <c r="B2026" t="s">
        <v>73</v>
      </c>
      <c r="C2026" t="s">
        <v>83</v>
      </c>
      <c r="D2026" t="s">
        <v>396</v>
      </c>
      <c r="E2026">
        <v>122</v>
      </c>
      <c r="F2026">
        <v>26</v>
      </c>
      <c r="G2026">
        <v>94</v>
      </c>
      <c r="H2026">
        <v>2</v>
      </c>
      <c r="I2026">
        <v>0</v>
      </c>
      <c r="J2026">
        <v>29</v>
      </c>
      <c r="K2026">
        <v>0</v>
      </c>
      <c r="L2026">
        <v>0</v>
      </c>
      <c r="M2026">
        <v>0</v>
      </c>
      <c r="N2026">
        <v>0</v>
      </c>
    </row>
    <row r="2027" spans="1:14" x14ac:dyDescent="0.25">
      <c r="A2027" t="s">
        <v>6261</v>
      </c>
      <c r="B2027" t="s">
        <v>73</v>
      </c>
      <c r="C2027" t="s">
        <v>83</v>
      </c>
      <c r="D2027" t="s">
        <v>4236</v>
      </c>
      <c r="E2027">
        <v>151</v>
      </c>
      <c r="F2027">
        <v>23</v>
      </c>
      <c r="G2027">
        <v>122</v>
      </c>
      <c r="H2027">
        <v>6</v>
      </c>
      <c r="I2027">
        <v>0</v>
      </c>
      <c r="J2027">
        <v>0</v>
      </c>
      <c r="K2027">
        <v>0</v>
      </c>
      <c r="L2027">
        <v>0</v>
      </c>
      <c r="M2027">
        <v>0</v>
      </c>
      <c r="N2027">
        <v>0</v>
      </c>
    </row>
    <row r="2028" spans="1:14" x14ac:dyDescent="0.25">
      <c r="A2028" t="s">
        <v>6262</v>
      </c>
      <c r="B2028" t="s">
        <v>73</v>
      </c>
      <c r="C2028" t="s">
        <v>83</v>
      </c>
      <c r="D2028" t="s">
        <v>4238</v>
      </c>
      <c r="E2028">
        <v>23</v>
      </c>
      <c r="F2028">
        <v>3</v>
      </c>
      <c r="G2028">
        <v>18</v>
      </c>
      <c r="H2028">
        <v>2</v>
      </c>
      <c r="I2028">
        <v>0</v>
      </c>
      <c r="J2028">
        <v>128</v>
      </c>
      <c r="K2028">
        <v>0</v>
      </c>
      <c r="L2028">
        <v>0</v>
      </c>
      <c r="M2028">
        <v>0</v>
      </c>
      <c r="N2028">
        <v>0</v>
      </c>
    </row>
    <row r="2029" spans="1:14" x14ac:dyDescent="0.25">
      <c r="A2029" t="s">
        <v>6263</v>
      </c>
      <c r="B2029" t="s">
        <v>73</v>
      </c>
      <c r="C2029" t="s">
        <v>83</v>
      </c>
      <c r="D2029" t="s">
        <v>397</v>
      </c>
      <c r="E2029">
        <v>151</v>
      </c>
      <c r="F2029">
        <v>23</v>
      </c>
      <c r="G2029">
        <v>122</v>
      </c>
      <c r="H2029">
        <v>6</v>
      </c>
      <c r="I2029">
        <v>0</v>
      </c>
      <c r="J2029">
        <v>0</v>
      </c>
      <c r="K2029">
        <v>0</v>
      </c>
      <c r="L2029">
        <v>0</v>
      </c>
      <c r="M2029">
        <v>0</v>
      </c>
      <c r="N2029">
        <v>0</v>
      </c>
    </row>
    <row r="2030" spans="1:14" x14ac:dyDescent="0.25">
      <c r="A2030" t="s">
        <v>6264</v>
      </c>
      <c r="B2030" t="s">
        <v>73</v>
      </c>
      <c r="C2030" t="s">
        <v>83</v>
      </c>
      <c r="D2030" t="s">
        <v>398</v>
      </c>
      <c r="E2030">
        <v>122</v>
      </c>
      <c r="F2030">
        <v>24</v>
      </c>
      <c r="G2030">
        <v>96</v>
      </c>
      <c r="H2030">
        <v>2</v>
      </c>
      <c r="I2030">
        <v>0</v>
      </c>
      <c r="J2030">
        <v>29</v>
      </c>
      <c r="K2030">
        <v>0</v>
      </c>
      <c r="L2030">
        <v>0</v>
      </c>
      <c r="M2030">
        <v>0</v>
      </c>
      <c r="N2030">
        <v>0</v>
      </c>
    </row>
    <row r="2031" spans="1:14" x14ac:dyDescent="0.25">
      <c r="A2031" t="s">
        <v>6265</v>
      </c>
      <c r="B2031" t="s">
        <v>73</v>
      </c>
      <c r="C2031" t="s">
        <v>83</v>
      </c>
      <c r="D2031" t="s">
        <v>4242</v>
      </c>
      <c r="E2031">
        <v>29</v>
      </c>
      <c r="F2031">
        <v>3</v>
      </c>
      <c r="G2031">
        <v>22</v>
      </c>
      <c r="H2031">
        <v>4</v>
      </c>
      <c r="I2031">
        <v>0</v>
      </c>
      <c r="J2031">
        <v>122</v>
      </c>
      <c r="K2031">
        <v>0</v>
      </c>
      <c r="L2031">
        <v>0</v>
      </c>
      <c r="M2031">
        <v>0</v>
      </c>
      <c r="N2031">
        <v>0</v>
      </c>
    </row>
    <row r="2032" spans="1:14" x14ac:dyDescent="0.25">
      <c r="A2032" t="s">
        <v>6266</v>
      </c>
      <c r="B2032" t="s">
        <v>73</v>
      </c>
      <c r="C2032" t="s">
        <v>83</v>
      </c>
      <c r="D2032" t="s">
        <v>399</v>
      </c>
      <c r="E2032">
        <v>122</v>
      </c>
      <c r="F2032">
        <v>20</v>
      </c>
      <c r="G2032">
        <v>100</v>
      </c>
      <c r="H2032">
        <v>2</v>
      </c>
      <c r="I2032">
        <v>0</v>
      </c>
      <c r="J2032">
        <v>29</v>
      </c>
      <c r="K2032">
        <v>0</v>
      </c>
      <c r="L2032">
        <v>0</v>
      </c>
      <c r="M2032">
        <v>0</v>
      </c>
      <c r="N2032">
        <v>0</v>
      </c>
    </row>
    <row r="2033" spans="1:14" x14ac:dyDescent="0.25">
      <c r="A2033" t="s">
        <v>6267</v>
      </c>
      <c r="B2033" t="s">
        <v>73</v>
      </c>
      <c r="C2033" t="s">
        <v>83</v>
      </c>
      <c r="D2033" t="s">
        <v>4245</v>
      </c>
      <c r="E2033">
        <v>24</v>
      </c>
      <c r="F2033">
        <v>3</v>
      </c>
      <c r="G2033">
        <v>19</v>
      </c>
      <c r="H2033">
        <v>2</v>
      </c>
      <c r="I2033">
        <v>0</v>
      </c>
      <c r="J2033">
        <v>127</v>
      </c>
      <c r="K2033">
        <v>0</v>
      </c>
      <c r="L2033">
        <v>0</v>
      </c>
      <c r="M2033">
        <v>0</v>
      </c>
      <c r="N2033">
        <v>0</v>
      </c>
    </row>
    <row r="2034" spans="1:14" x14ac:dyDescent="0.25">
      <c r="A2034" t="s">
        <v>6268</v>
      </c>
      <c r="B2034" t="s">
        <v>73</v>
      </c>
      <c r="C2034" t="s">
        <v>83</v>
      </c>
      <c r="D2034" t="s">
        <v>394</v>
      </c>
      <c r="E2034">
        <v>0</v>
      </c>
      <c r="F2034">
        <v>0</v>
      </c>
      <c r="G2034">
        <v>0</v>
      </c>
      <c r="H2034">
        <v>0</v>
      </c>
      <c r="I2034">
        <v>0</v>
      </c>
      <c r="J2034">
        <v>0</v>
      </c>
      <c r="K2034">
        <v>147</v>
      </c>
      <c r="L2034">
        <v>146</v>
      </c>
      <c r="M2034">
        <v>1</v>
      </c>
      <c r="N2034">
        <v>0</v>
      </c>
    </row>
    <row r="2035" spans="1:14" x14ac:dyDescent="0.25">
      <c r="A2035" t="s">
        <v>6269</v>
      </c>
      <c r="B2035" t="s">
        <v>73</v>
      </c>
      <c r="C2035" t="s">
        <v>83</v>
      </c>
      <c r="D2035" t="s">
        <v>395</v>
      </c>
      <c r="E2035">
        <v>0</v>
      </c>
      <c r="F2035">
        <v>0</v>
      </c>
      <c r="G2035">
        <v>0</v>
      </c>
      <c r="H2035">
        <v>0</v>
      </c>
      <c r="I2035">
        <v>0</v>
      </c>
      <c r="J2035">
        <v>0</v>
      </c>
      <c r="K2035">
        <v>123</v>
      </c>
      <c r="L2035">
        <v>122</v>
      </c>
      <c r="M2035">
        <v>1</v>
      </c>
      <c r="N2035">
        <v>0</v>
      </c>
    </row>
    <row r="2036" spans="1:14" x14ac:dyDescent="0.25">
      <c r="A2036" t="s">
        <v>6270</v>
      </c>
      <c r="B2036" t="s">
        <v>73</v>
      </c>
      <c r="C2036" t="s">
        <v>84</v>
      </c>
      <c r="D2036" t="s">
        <v>396</v>
      </c>
      <c r="E2036">
        <v>93</v>
      </c>
      <c r="F2036">
        <v>14</v>
      </c>
      <c r="G2036">
        <v>78</v>
      </c>
      <c r="H2036">
        <v>1</v>
      </c>
      <c r="I2036">
        <v>0</v>
      </c>
      <c r="J2036">
        <v>9</v>
      </c>
      <c r="K2036">
        <v>0</v>
      </c>
      <c r="L2036">
        <v>0</v>
      </c>
      <c r="M2036">
        <v>0</v>
      </c>
      <c r="N2036">
        <v>0</v>
      </c>
    </row>
    <row r="2037" spans="1:14" x14ac:dyDescent="0.25">
      <c r="A2037" t="s">
        <v>6271</v>
      </c>
      <c r="B2037" t="s">
        <v>73</v>
      </c>
      <c r="C2037" t="s">
        <v>84</v>
      </c>
      <c r="D2037" t="s">
        <v>4236</v>
      </c>
      <c r="E2037">
        <v>102</v>
      </c>
      <c r="F2037">
        <v>14</v>
      </c>
      <c r="G2037">
        <v>85</v>
      </c>
      <c r="H2037">
        <v>2</v>
      </c>
      <c r="I2037">
        <v>1</v>
      </c>
      <c r="J2037">
        <v>0</v>
      </c>
      <c r="K2037">
        <v>0</v>
      </c>
      <c r="L2037">
        <v>0</v>
      </c>
      <c r="M2037">
        <v>0</v>
      </c>
      <c r="N2037">
        <v>0</v>
      </c>
    </row>
    <row r="2038" spans="1:14" x14ac:dyDescent="0.25">
      <c r="A2038" t="s">
        <v>6272</v>
      </c>
      <c r="B2038" t="s">
        <v>73</v>
      </c>
      <c r="C2038" t="s">
        <v>84</v>
      </c>
      <c r="D2038" t="s">
        <v>4238</v>
      </c>
      <c r="E2038">
        <v>7</v>
      </c>
      <c r="F2038">
        <v>0</v>
      </c>
      <c r="G2038">
        <v>7</v>
      </c>
      <c r="H2038">
        <v>0</v>
      </c>
      <c r="I2038">
        <v>0</v>
      </c>
      <c r="J2038">
        <v>95</v>
      </c>
      <c r="K2038">
        <v>0</v>
      </c>
      <c r="L2038">
        <v>0</v>
      </c>
      <c r="M2038">
        <v>0</v>
      </c>
      <c r="N2038">
        <v>0</v>
      </c>
    </row>
    <row r="2039" spans="1:14" x14ac:dyDescent="0.25">
      <c r="A2039" t="s">
        <v>6273</v>
      </c>
      <c r="B2039" t="s">
        <v>73</v>
      </c>
      <c r="C2039" t="s">
        <v>84</v>
      </c>
      <c r="D2039" t="s">
        <v>397</v>
      </c>
      <c r="E2039">
        <v>102</v>
      </c>
      <c r="F2039">
        <v>14</v>
      </c>
      <c r="G2039">
        <v>85</v>
      </c>
      <c r="H2039">
        <v>2</v>
      </c>
      <c r="I2039">
        <v>1</v>
      </c>
      <c r="J2039">
        <v>0</v>
      </c>
      <c r="K2039">
        <v>0</v>
      </c>
      <c r="L2039">
        <v>0</v>
      </c>
      <c r="M2039">
        <v>0</v>
      </c>
      <c r="N2039">
        <v>0</v>
      </c>
    </row>
    <row r="2040" spans="1:14" x14ac:dyDescent="0.25">
      <c r="A2040" t="s">
        <v>6274</v>
      </c>
      <c r="B2040" t="s">
        <v>73</v>
      </c>
      <c r="C2040" t="s">
        <v>84</v>
      </c>
      <c r="D2040" t="s">
        <v>398</v>
      </c>
      <c r="E2040">
        <v>93</v>
      </c>
      <c r="F2040">
        <v>14</v>
      </c>
      <c r="G2040">
        <v>77</v>
      </c>
      <c r="H2040">
        <v>1</v>
      </c>
      <c r="I2040">
        <v>1</v>
      </c>
      <c r="J2040">
        <v>9</v>
      </c>
      <c r="K2040">
        <v>0</v>
      </c>
      <c r="L2040">
        <v>0</v>
      </c>
      <c r="M2040">
        <v>0</v>
      </c>
      <c r="N2040">
        <v>0</v>
      </c>
    </row>
    <row r="2041" spans="1:14" x14ac:dyDescent="0.25">
      <c r="A2041" t="s">
        <v>6275</v>
      </c>
      <c r="B2041" t="s">
        <v>73</v>
      </c>
      <c r="C2041" t="s">
        <v>84</v>
      </c>
      <c r="D2041" t="s">
        <v>4242</v>
      </c>
      <c r="E2041">
        <v>9</v>
      </c>
      <c r="F2041">
        <v>0</v>
      </c>
      <c r="G2041">
        <v>9</v>
      </c>
      <c r="H2041">
        <v>0</v>
      </c>
      <c r="I2041">
        <v>0</v>
      </c>
      <c r="J2041">
        <v>93</v>
      </c>
      <c r="K2041">
        <v>0</v>
      </c>
      <c r="L2041">
        <v>0</v>
      </c>
      <c r="M2041">
        <v>0</v>
      </c>
      <c r="N2041">
        <v>0</v>
      </c>
    </row>
    <row r="2042" spans="1:14" x14ac:dyDescent="0.25">
      <c r="A2042" t="s">
        <v>6276</v>
      </c>
      <c r="B2042" t="s">
        <v>73</v>
      </c>
      <c r="C2042" t="s">
        <v>84</v>
      </c>
      <c r="D2042" t="s">
        <v>399</v>
      </c>
      <c r="E2042">
        <v>93</v>
      </c>
      <c r="F2042">
        <v>14</v>
      </c>
      <c r="G2042">
        <v>78</v>
      </c>
      <c r="H2042">
        <v>1</v>
      </c>
      <c r="I2042">
        <v>0</v>
      </c>
      <c r="J2042">
        <v>9</v>
      </c>
      <c r="K2042">
        <v>0</v>
      </c>
      <c r="L2042">
        <v>0</v>
      </c>
      <c r="M2042">
        <v>0</v>
      </c>
      <c r="N2042">
        <v>0</v>
      </c>
    </row>
    <row r="2043" spans="1:14" x14ac:dyDescent="0.25">
      <c r="A2043" t="s">
        <v>6277</v>
      </c>
      <c r="B2043" t="s">
        <v>73</v>
      </c>
      <c r="C2043" t="s">
        <v>84</v>
      </c>
      <c r="D2043" t="s">
        <v>4245</v>
      </c>
      <c r="E2043">
        <v>7</v>
      </c>
      <c r="F2043">
        <v>0</v>
      </c>
      <c r="G2043">
        <v>7</v>
      </c>
      <c r="H2043">
        <v>0</v>
      </c>
      <c r="I2043">
        <v>0</v>
      </c>
      <c r="J2043">
        <v>95</v>
      </c>
      <c r="K2043">
        <v>0</v>
      </c>
      <c r="L2043">
        <v>0</v>
      </c>
      <c r="M2043">
        <v>0</v>
      </c>
      <c r="N2043">
        <v>0</v>
      </c>
    </row>
    <row r="2044" spans="1:14" x14ac:dyDescent="0.25">
      <c r="A2044" t="s">
        <v>6278</v>
      </c>
      <c r="B2044" t="s">
        <v>73</v>
      </c>
      <c r="C2044" t="s">
        <v>84</v>
      </c>
      <c r="D2044" t="s">
        <v>394</v>
      </c>
      <c r="E2044">
        <v>0</v>
      </c>
      <c r="F2044">
        <v>0</v>
      </c>
      <c r="G2044">
        <v>0</v>
      </c>
      <c r="H2044">
        <v>0</v>
      </c>
      <c r="I2044">
        <v>0</v>
      </c>
      <c r="J2044">
        <v>0</v>
      </c>
      <c r="K2044">
        <v>102</v>
      </c>
      <c r="L2044">
        <v>101</v>
      </c>
      <c r="M2044">
        <v>1</v>
      </c>
      <c r="N2044">
        <v>0</v>
      </c>
    </row>
    <row r="2045" spans="1:14" x14ac:dyDescent="0.25">
      <c r="A2045" t="s">
        <v>6279</v>
      </c>
      <c r="B2045" t="s">
        <v>73</v>
      </c>
      <c r="C2045" t="s">
        <v>84</v>
      </c>
      <c r="D2045" t="s">
        <v>395</v>
      </c>
      <c r="E2045">
        <v>0</v>
      </c>
      <c r="F2045">
        <v>0</v>
      </c>
      <c r="G2045">
        <v>0</v>
      </c>
      <c r="H2045">
        <v>0</v>
      </c>
      <c r="I2045">
        <v>0</v>
      </c>
      <c r="J2045">
        <v>0</v>
      </c>
      <c r="K2045">
        <v>97</v>
      </c>
      <c r="L2045">
        <v>96</v>
      </c>
      <c r="M2045">
        <v>1</v>
      </c>
      <c r="N2045">
        <v>0</v>
      </c>
    </row>
    <row r="2046" spans="1:14" x14ac:dyDescent="0.25">
      <c r="A2046" t="s">
        <v>6280</v>
      </c>
      <c r="B2046" t="s">
        <v>73</v>
      </c>
      <c r="C2046" t="s">
        <v>85</v>
      </c>
      <c r="D2046" t="s">
        <v>396</v>
      </c>
      <c r="E2046">
        <v>60</v>
      </c>
      <c r="F2046">
        <v>20</v>
      </c>
      <c r="G2046">
        <v>39</v>
      </c>
      <c r="H2046">
        <v>0</v>
      </c>
      <c r="I2046">
        <v>1</v>
      </c>
      <c r="J2046">
        <v>3</v>
      </c>
      <c r="K2046">
        <v>0</v>
      </c>
      <c r="L2046">
        <v>0</v>
      </c>
      <c r="M2046">
        <v>0</v>
      </c>
      <c r="N2046">
        <v>0</v>
      </c>
    </row>
    <row r="2047" spans="1:14" x14ac:dyDescent="0.25">
      <c r="A2047" t="s">
        <v>6281</v>
      </c>
      <c r="B2047" t="s">
        <v>73</v>
      </c>
      <c r="C2047" t="s">
        <v>85</v>
      </c>
      <c r="D2047" t="s">
        <v>4236</v>
      </c>
      <c r="E2047">
        <v>63</v>
      </c>
      <c r="F2047">
        <v>10</v>
      </c>
      <c r="G2047">
        <v>51</v>
      </c>
      <c r="H2047">
        <v>1</v>
      </c>
      <c r="I2047">
        <v>1</v>
      </c>
      <c r="J2047">
        <v>0</v>
      </c>
      <c r="K2047">
        <v>0</v>
      </c>
      <c r="L2047">
        <v>0</v>
      </c>
      <c r="M2047">
        <v>0</v>
      </c>
      <c r="N2047">
        <v>0</v>
      </c>
    </row>
    <row r="2048" spans="1:14" x14ac:dyDescent="0.25">
      <c r="A2048" t="s">
        <v>6282</v>
      </c>
      <c r="B2048" t="s">
        <v>73</v>
      </c>
      <c r="C2048" t="s">
        <v>85</v>
      </c>
      <c r="D2048" t="s">
        <v>4238</v>
      </c>
      <c r="E2048">
        <v>3</v>
      </c>
      <c r="F2048">
        <v>0</v>
      </c>
      <c r="G2048">
        <v>3</v>
      </c>
      <c r="H2048">
        <v>0</v>
      </c>
      <c r="I2048">
        <v>0</v>
      </c>
      <c r="J2048">
        <v>60</v>
      </c>
      <c r="K2048">
        <v>0</v>
      </c>
      <c r="L2048">
        <v>0</v>
      </c>
      <c r="M2048">
        <v>0</v>
      </c>
      <c r="N2048">
        <v>0</v>
      </c>
    </row>
    <row r="2049" spans="1:14" x14ac:dyDescent="0.25">
      <c r="A2049" t="s">
        <v>6283</v>
      </c>
      <c r="B2049" t="s">
        <v>73</v>
      </c>
      <c r="C2049" t="s">
        <v>85</v>
      </c>
      <c r="D2049" t="s">
        <v>397</v>
      </c>
      <c r="E2049">
        <v>63</v>
      </c>
      <c r="F2049">
        <v>10</v>
      </c>
      <c r="G2049">
        <v>51</v>
      </c>
      <c r="H2049">
        <v>1</v>
      </c>
      <c r="I2049">
        <v>1</v>
      </c>
      <c r="J2049">
        <v>0</v>
      </c>
      <c r="K2049">
        <v>0</v>
      </c>
      <c r="L2049">
        <v>0</v>
      </c>
      <c r="M2049">
        <v>0</v>
      </c>
      <c r="N2049">
        <v>0</v>
      </c>
    </row>
    <row r="2050" spans="1:14" x14ac:dyDescent="0.25">
      <c r="A2050" t="s">
        <v>6284</v>
      </c>
      <c r="B2050" t="s">
        <v>73</v>
      </c>
      <c r="C2050" t="s">
        <v>85</v>
      </c>
      <c r="D2050" t="s">
        <v>398</v>
      </c>
      <c r="E2050">
        <v>60</v>
      </c>
      <c r="F2050">
        <v>15</v>
      </c>
      <c r="G2050">
        <v>44</v>
      </c>
      <c r="H2050">
        <v>0</v>
      </c>
      <c r="I2050">
        <v>1</v>
      </c>
      <c r="J2050">
        <v>3</v>
      </c>
      <c r="K2050">
        <v>0</v>
      </c>
      <c r="L2050">
        <v>0</v>
      </c>
      <c r="M2050">
        <v>0</v>
      </c>
      <c r="N2050">
        <v>0</v>
      </c>
    </row>
    <row r="2051" spans="1:14" x14ac:dyDescent="0.25">
      <c r="A2051" t="s">
        <v>6285</v>
      </c>
      <c r="B2051" t="s">
        <v>73</v>
      </c>
      <c r="C2051" t="s">
        <v>85</v>
      </c>
      <c r="D2051" t="s">
        <v>4242</v>
      </c>
      <c r="E2051">
        <v>3</v>
      </c>
      <c r="F2051">
        <v>0</v>
      </c>
      <c r="G2051">
        <v>2</v>
      </c>
      <c r="H2051">
        <v>1</v>
      </c>
      <c r="I2051">
        <v>0</v>
      </c>
      <c r="J2051">
        <v>60</v>
      </c>
      <c r="K2051">
        <v>0</v>
      </c>
      <c r="L2051">
        <v>0</v>
      </c>
      <c r="M2051">
        <v>0</v>
      </c>
      <c r="N2051">
        <v>0</v>
      </c>
    </row>
    <row r="2052" spans="1:14" x14ac:dyDescent="0.25">
      <c r="A2052" t="s">
        <v>6286</v>
      </c>
      <c r="B2052" t="s">
        <v>73</v>
      </c>
      <c r="C2052" t="s">
        <v>85</v>
      </c>
      <c r="D2052" t="s">
        <v>399</v>
      </c>
      <c r="E2052">
        <v>60</v>
      </c>
      <c r="F2052">
        <v>11</v>
      </c>
      <c r="G2052">
        <v>48</v>
      </c>
      <c r="H2052">
        <v>0</v>
      </c>
      <c r="I2052">
        <v>1</v>
      </c>
      <c r="J2052">
        <v>3</v>
      </c>
      <c r="K2052">
        <v>0</v>
      </c>
      <c r="L2052">
        <v>0</v>
      </c>
      <c r="M2052">
        <v>0</v>
      </c>
      <c r="N2052">
        <v>0</v>
      </c>
    </row>
    <row r="2053" spans="1:14" x14ac:dyDescent="0.25">
      <c r="A2053" t="s">
        <v>6287</v>
      </c>
      <c r="B2053" t="s">
        <v>73</v>
      </c>
      <c r="C2053" t="s">
        <v>85</v>
      </c>
      <c r="D2053" t="s">
        <v>4245</v>
      </c>
      <c r="E2053">
        <v>3</v>
      </c>
      <c r="F2053">
        <v>0</v>
      </c>
      <c r="G2053">
        <v>3</v>
      </c>
      <c r="H2053">
        <v>0</v>
      </c>
      <c r="I2053">
        <v>0</v>
      </c>
      <c r="J2053">
        <v>60</v>
      </c>
      <c r="K2053">
        <v>0</v>
      </c>
      <c r="L2053">
        <v>0</v>
      </c>
      <c r="M2053">
        <v>0</v>
      </c>
      <c r="N2053">
        <v>0</v>
      </c>
    </row>
    <row r="2054" spans="1:14" x14ac:dyDescent="0.25">
      <c r="A2054" t="s">
        <v>6288</v>
      </c>
      <c r="B2054" t="s">
        <v>73</v>
      </c>
      <c r="C2054" t="s">
        <v>85</v>
      </c>
      <c r="D2054" t="s">
        <v>394</v>
      </c>
      <c r="E2054">
        <v>0</v>
      </c>
      <c r="F2054">
        <v>0</v>
      </c>
      <c r="G2054">
        <v>0</v>
      </c>
      <c r="H2054">
        <v>0</v>
      </c>
      <c r="I2054">
        <v>0</v>
      </c>
      <c r="J2054">
        <v>0</v>
      </c>
      <c r="K2054">
        <v>62</v>
      </c>
      <c r="L2054">
        <v>61</v>
      </c>
      <c r="M2054">
        <v>1</v>
      </c>
      <c r="N2054">
        <v>0</v>
      </c>
    </row>
    <row r="2055" spans="1:14" x14ac:dyDescent="0.25">
      <c r="A2055" t="s">
        <v>6289</v>
      </c>
      <c r="B2055" t="s">
        <v>73</v>
      </c>
      <c r="C2055" t="s">
        <v>85</v>
      </c>
      <c r="D2055" t="s">
        <v>395</v>
      </c>
      <c r="E2055">
        <v>0</v>
      </c>
      <c r="F2055">
        <v>0</v>
      </c>
      <c r="G2055">
        <v>0</v>
      </c>
      <c r="H2055">
        <v>0</v>
      </c>
      <c r="I2055">
        <v>0</v>
      </c>
      <c r="J2055">
        <v>0</v>
      </c>
      <c r="K2055">
        <v>58</v>
      </c>
      <c r="L2055">
        <v>57</v>
      </c>
      <c r="M2055">
        <v>1</v>
      </c>
      <c r="N2055">
        <v>0</v>
      </c>
    </row>
    <row r="2056" spans="1:14" x14ac:dyDescent="0.25">
      <c r="A2056" t="s">
        <v>6290</v>
      </c>
      <c r="B2056" t="s">
        <v>73</v>
      </c>
      <c r="C2056" t="s">
        <v>86</v>
      </c>
      <c r="D2056" t="s">
        <v>396</v>
      </c>
      <c r="E2056">
        <v>67</v>
      </c>
      <c r="F2056">
        <v>18</v>
      </c>
      <c r="G2056">
        <v>48</v>
      </c>
      <c r="H2056">
        <v>1</v>
      </c>
      <c r="I2056">
        <v>0</v>
      </c>
      <c r="J2056">
        <v>10</v>
      </c>
      <c r="K2056">
        <v>0</v>
      </c>
      <c r="L2056">
        <v>0</v>
      </c>
      <c r="M2056">
        <v>0</v>
      </c>
      <c r="N2056">
        <v>0</v>
      </c>
    </row>
    <row r="2057" spans="1:14" x14ac:dyDescent="0.25">
      <c r="A2057" t="s">
        <v>6291</v>
      </c>
      <c r="B2057" t="s">
        <v>73</v>
      </c>
      <c r="C2057" t="s">
        <v>86</v>
      </c>
      <c r="D2057" t="s">
        <v>4236</v>
      </c>
      <c r="E2057">
        <v>77</v>
      </c>
      <c r="F2057">
        <v>16</v>
      </c>
      <c r="G2057">
        <v>59</v>
      </c>
      <c r="H2057">
        <v>2</v>
      </c>
      <c r="I2057">
        <v>0</v>
      </c>
      <c r="J2057">
        <v>0</v>
      </c>
      <c r="K2057">
        <v>0</v>
      </c>
      <c r="L2057">
        <v>0</v>
      </c>
      <c r="M2057">
        <v>0</v>
      </c>
      <c r="N2057">
        <v>0</v>
      </c>
    </row>
    <row r="2058" spans="1:14" x14ac:dyDescent="0.25">
      <c r="A2058" t="s">
        <v>6292</v>
      </c>
      <c r="B2058" t="s">
        <v>73</v>
      </c>
      <c r="C2058" t="s">
        <v>86</v>
      </c>
      <c r="D2058" t="s">
        <v>4238</v>
      </c>
      <c r="E2058">
        <v>7</v>
      </c>
      <c r="F2058">
        <v>0</v>
      </c>
      <c r="G2058">
        <v>7</v>
      </c>
      <c r="H2058">
        <v>0</v>
      </c>
      <c r="I2058">
        <v>0</v>
      </c>
      <c r="J2058">
        <v>70</v>
      </c>
      <c r="K2058">
        <v>0</v>
      </c>
      <c r="L2058">
        <v>0</v>
      </c>
      <c r="M2058">
        <v>0</v>
      </c>
      <c r="N2058">
        <v>0</v>
      </c>
    </row>
    <row r="2059" spans="1:14" x14ac:dyDescent="0.25">
      <c r="A2059" t="s">
        <v>6293</v>
      </c>
      <c r="B2059" t="s">
        <v>73</v>
      </c>
      <c r="C2059" t="s">
        <v>86</v>
      </c>
      <c r="D2059" t="s">
        <v>397</v>
      </c>
      <c r="E2059">
        <v>77</v>
      </c>
      <c r="F2059">
        <v>16</v>
      </c>
      <c r="G2059">
        <v>59</v>
      </c>
      <c r="H2059">
        <v>2</v>
      </c>
      <c r="I2059">
        <v>0</v>
      </c>
      <c r="J2059">
        <v>0</v>
      </c>
      <c r="K2059">
        <v>0</v>
      </c>
      <c r="L2059">
        <v>0</v>
      </c>
      <c r="M2059">
        <v>0</v>
      </c>
      <c r="N2059">
        <v>0</v>
      </c>
    </row>
    <row r="2060" spans="1:14" x14ac:dyDescent="0.25">
      <c r="A2060" t="s">
        <v>6294</v>
      </c>
      <c r="B2060" t="s">
        <v>73</v>
      </c>
      <c r="C2060" t="s">
        <v>86</v>
      </c>
      <c r="D2060" t="s">
        <v>398</v>
      </c>
      <c r="E2060">
        <v>67</v>
      </c>
      <c r="F2060">
        <v>16</v>
      </c>
      <c r="G2060">
        <v>50</v>
      </c>
      <c r="H2060">
        <v>1</v>
      </c>
      <c r="I2060">
        <v>0</v>
      </c>
      <c r="J2060">
        <v>10</v>
      </c>
      <c r="K2060">
        <v>0</v>
      </c>
      <c r="L2060">
        <v>0</v>
      </c>
      <c r="M2060">
        <v>0</v>
      </c>
      <c r="N2060">
        <v>0</v>
      </c>
    </row>
    <row r="2061" spans="1:14" x14ac:dyDescent="0.25">
      <c r="A2061" t="s">
        <v>6295</v>
      </c>
      <c r="B2061" t="s">
        <v>73</v>
      </c>
      <c r="C2061" t="s">
        <v>86</v>
      </c>
      <c r="D2061" t="s">
        <v>4242</v>
      </c>
      <c r="E2061">
        <v>10</v>
      </c>
      <c r="F2061">
        <v>0</v>
      </c>
      <c r="G2061">
        <v>10</v>
      </c>
      <c r="H2061">
        <v>0</v>
      </c>
      <c r="I2061">
        <v>0</v>
      </c>
      <c r="J2061">
        <v>67</v>
      </c>
      <c r="K2061">
        <v>0</v>
      </c>
      <c r="L2061">
        <v>0</v>
      </c>
      <c r="M2061">
        <v>0</v>
      </c>
      <c r="N2061">
        <v>0</v>
      </c>
    </row>
    <row r="2062" spans="1:14" x14ac:dyDescent="0.25">
      <c r="A2062" t="s">
        <v>6296</v>
      </c>
      <c r="B2062" t="s">
        <v>73</v>
      </c>
      <c r="C2062" t="s">
        <v>86</v>
      </c>
      <c r="D2062" t="s">
        <v>399</v>
      </c>
      <c r="E2062">
        <v>67</v>
      </c>
      <c r="F2062">
        <v>16</v>
      </c>
      <c r="G2062">
        <v>50</v>
      </c>
      <c r="H2062">
        <v>1</v>
      </c>
      <c r="I2062">
        <v>0</v>
      </c>
      <c r="J2062">
        <v>10</v>
      </c>
      <c r="K2062">
        <v>0</v>
      </c>
      <c r="L2062">
        <v>0</v>
      </c>
      <c r="M2062">
        <v>0</v>
      </c>
      <c r="N2062">
        <v>0</v>
      </c>
    </row>
    <row r="2063" spans="1:14" x14ac:dyDescent="0.25">
      <c r="A2063" t="s">
        <v>6297</v>
      </c>
      <c r="B2063" t="s">
        <v>73</v>
      </c>
      <c r="C2063" t="s">
        <v>86</v>
      </c>
      <c r="D2063" t="s">
        <v>4245</v>
      </c>
      <c r="E2063">
        <v>8</v>
      </c>
      <c r="F2063">
        <v>0</v>
      </c>
      <c r="G2063">
        <v>7</v>
      </c>
      <c r="H2063">
        <v>1</v>
      </c>
      <c r="I2063">
        <v>0</v>
      </c>
      <c r="J2063">
        <v>69</v>
      </c>
      <c r="K2063">
        <v>0</v>
      </c>
      <c r="L2063">
        <v>0</v>
      </c>
      <c r="M2063">
        <v>0</v>
      </c>
      <c r="N2063">
        <v>0</v>
      </c>
    </row>
    <row r="2064" spans="1:14" x14ac:dyDescent="0.25">
      <c r="A2064" t="s">
        <v>6298</v>
      </c>
      <c r="B2064" t="s">
        <v>73</v>
      </c>
      <c r="C2064" t="s">
        <v>86</v>
      </c>
      <c r="D2064" t="s">
        <v>394</v>
      </c>
      <c r="E2064">
        <v>0</v>
      </c>
      <c r="F2064">
        <v>0</v>
      </c>
      <c r="G2064">
        <v>0</v>
      </c>
      <c r="H2064">
        <v>0</v>
      </c>
      <c r="I2064">
        <v>0</v>
      </c>
      <c r="J2064">
        <v>0</v>
      </c>
      <c r="K2064">
        <v>77</v>
      </c>
      <c r="L2064">
        <v>77</v>
      </c>
      <c r="M2064">
        <v>0</v>
      </c>
      <c r="N2064">
        <v>0</v>
      </c>
    </row>
    <row r="2065" spans="1:14" x14ac:dyDescent="0.25">
      <c r="A2065" t="s">
        <v>6299</v>
      </c>
      <c r="B2065" t="s">
        <v>73</v>
      </c>
      <c r="C2065" t="s">
        <v>86</v>
      </c>
      <c r="D2065" t="s">
        <v>395</v>
      </c>
      <c r="E2065">
        <v>0</v>
      </c>
      <c r="F2065">
        <v>0</v>
      </c>
      <c r="G2065">
        <v>0</v>
      </c>
      <c r="H2065">
        <v>0</v>
      </c>
      <c r="I2065">
        <v>0</v>
      </c>
      <c r="J2065">
        <v>0</v>
      </c>
      <c r="K2065">
        <v>65</v>
      </c>
      <c r="L2065">
        <v>65</v>
      </c>
      <c r="M2065">
        <v>0</v>
      </c>
      <c r="N2065">
        <v>0</v>
      </c>
    </row>
    <row r="2066" spans="1:14" x14ac:dyDescent="0.25">
      <c r="A2066" t="s">
        <v>6300</v>
      </c>
      <c r="B2066" t="s">
        <v>73</v>
      </c>
      <c r="C2066" t="s">
        <v>87</v>
      </c>
      <c r="D2066" t="s">
        <v>396</v>
      </c>
      <c r="E2066">
        <v>172</v>
      </c>
      <c r="F2066">
        <v>17</v>
      </c>
      <c r="G2066">
        <v>152</v>
      </c>
      <c r="H2066">
        <v>2</v>
      </c>
      <c r="I2066">
        <v>1</v>
      </c>
      <c r="J2066">
        <v>26</v>
      </c>
      <c r="K2066">
        <v>0</v>
      </c>
      <c r="L2066">
        <v>0</v>
      </c>
      <c r="M2066">
        <v>0</v>
      </c>
      <c r="N2066">
        <v>0</v>
      </c>
    </row>
    <row r="2067" spans="1:14" x14ac:dyDescent="0.25">
      <c r="A2067" t="s">
        <v>6301</v>
      </c>
      <c r="B2067" t="s">
        <v>73</v>
      </c>
      <c r="C2067" t="s">
        <v>87</v>
      </c>
      <c r="D2067" t="s">
        <v>4236</v>
      </c>
      <c r="E2067">
        <v>198</v>
      </c>
      <c r="F2067">
        <v>16</v>
      </c>
      <c r="G2067">
        <v>176</v>
      </c>
      <c r="H2067">
        <v>3</v>
      </c>
      <c r="I2067">
        <v>3</v>
      </c>
      <c r="J2067">
        <v>0</v>
      </c>
      <c r="K2067">
        <v>0</v>
      </c>
      <c r="L2067">
        <v>0</v>
      </c>
      <c r="M2067">
        <v>0</v>
      </c>
      <c r="N2067">
        <v>0</v>
      </c>
    </row>
    <row r="2068" spans="1:14" x14ac:dyDescent="0.25">
      <c r="A2068" t="s">
        <v>6302</v>
      </c>
      <c r="B2068" t="s">
        <v>73</v>
      </c>
      <c r="C2068" t="s">
        <v>87</v>
      </c>
      <c r="D2068" t="s">
        <v>4238</v>
      </c>
      <c r="E2068">
        <v>19</v>
      </c>
      <c r="F2068">
        <v>0</v>
      </c>
      <c r="G2068">
        <v>18</v>
      </c>
      <c r="H2068">
        <v>1</v>
      </c>
      <c r="I2068">
        <v>0</v>
      </c>
      <c r="J2068">
        <v>179</v>
      </c>
      <c r="K2068">
        <v>0</v>
      </c>
      <c r="L2068">
        <v>0</v>
      </c>
      <c r="M2068">
        <v>0</v>
      </c>
      <c r="N2068">
        <v>0</v>
      </c>
    </row>
    <row r="2069" spans="1:14" x14ac:dyDescent="0.25">
      <c r="A2069" t="s">
        <v>6303</v>
      </c>
      <c r="B2069" t="s">
        <v>73</v>
      </c>
      <c r="C2069" t="s">
        <v>87</v>
      </c>
      <c r="D2069" t="s">
        <v>397</v>
      </c>
      <c r="E2069">
        <v>198</v>
      </c>
      <c r="F2069">
        <v>16</v>
      </c>
      <c r="G2069">
        <v>176</v>
      </c>
      <c r="H2069">
        <v>3</v>
      </c>
      <c r="I2069">
        <v>3</v>
      </c>
      <c r="J2069">
        <v>0</v>
      </c>
      <c r="K2069">
        <v>0</v>
      </c>
      <c r="L2069">
        <v>0</v>
      </c>
      <c r="M2069">
        <v>0</v>
      </c>
      <c r="N2069">
        <v>0</v>
      </c>
    </row>
    <row r="2070" spans="1:14" x14ac:dyDescent="0.25">
      <c r="A2070" t="s">
        <v>6304</v>
      </c>
      <c r="B2070" t="s">
        <v>73</v>
      </c>
      <c r="C2070" t="s">
        <v>87</v>
      </c>
      <c r="D2070" t="s">
        <v>398</v>
      </c>
      <c r="E2070">
        <v>172</v>
      </c>
      <c r="F2070">
        <v>16</v>
      </c>
      <c r="G2070">
        <v>153</v>
      </c>
      <c r="H2070">
        <v>2</v>
      </c>
      <c r="I2070">
        <v>1</v>
      </c>
      <c r="J2070">
        <v>26</v>
      </c>
      <c r="K2070">
        <v>0</v>
      </c>
      <c r="L2070">
        <v>0</v>
      </c>
      <c r="M2070">
        <v>0</v>
      </c>
      <c r="N2070">
        <v>0</v>
      </c>
    </row>
    <row r="2071" spans="1:14" x14ac:dyDescent="0.25">
      <c r="A2071" t="s">
        <v>6305</v>
      </c>
      <c r="B2071" t="s">
        <v>73</v>
      </c>
      <c r="C2071" t="s">
        <v>87</v>
      </c>
      <c r="D2071" t="s">
        <v>4242</v>
      </c>
      <c r="E2071">
        <v>26</v>
      </c>
      <c r="F2071">
        <v>1</v>
      </c>
      <c r="G2071">
        <v>23</v>
      </c>
      <c r="H2071">
        <v>0</v>
      </c>
      <c r="I2071">
        <v>2</v>
      </c>
      <c r="J2071">
        <v>172</v>
      </c>
      <c r="K2071">
        <v>0</v>
      </c>
      <c r="L2071">
        <v>0</v>
      </c>
      <c r="M2071">
        <v>0</v>
      </c>
      <c r="N2071">
        <v>0</v>
      </c>
    </row>
    <row r="2072" spans="1:14" x14ac:dyDescent="0.25">
      <c r="A2072" t="s">
        <v>6306</v>
      </c>
      <c r="B2072" t="s">
        <v>73</v>
      </c>
      <c r="C2072" t="s">
        <v>87</v>
      </c>
      <c r="D2072" t="s">
        <v>399</v>
      </c>
      <c r="E2072">
        <v>172</v>
      </c>
      <c r="F2072">
        <v>15</v>
      </c>
      <c r="G2072">
        <v>154</v>
      </c>
      <c r="H2072">
        <v>2</v>
      </c>
      <c r="I2072">
        <v>1</v>
      </c>
      <c r="J2072">
        <v>26</v>
      </c>
      <c r="K2072">
        <v>0</v>
      </c>
      <c r="L2072">
        <v>0</v>
      </c>
      <c r="M2072">
        <v>0</v>
      </c>
      <c r="N2072">
        <v>0</v>
      </c>
    </row>
    <row r="2073" spans="1:14" x14ac:dyDescent="0.25">
      <c r="A2073" t="s">
        <v>6307</v>
      </c>
      <c r="B2073" t="s">
        <v>73</v>
      </c>
      <c r="C2073" t="s">
        <v>87</v>
      </c>
      <c r="D2073" t="s">
        <v>4245</v>
      </c>
      <c r="E2073">
        <v>21</v>
      </c>
      <c r="F2073">
        <v>1</v>
      </c>
      <c r="G2073">
        <v>19</v>
      </c>
      <c r="H2073">
        <v>1</v>
      </c>
      <c r="I2073">
        <v>0</v>
      </c>
      <c r="J2073">
        <v>177</v>
      </c>
      <c r="K2073">
        <v>0</v>
      </c>
      <c r="L2073">
        <v>0</v>
      </c>
      <c r="M2073">
        <v>0</v>
      </c>
      <c r="N2073">
        <v>0</v>
      </c>
    </row>
    <row r="2074" spans="1:14" x14ac:dyDescent="0.25">
      <c r="A2074" t="s">
        <v>6308</v>
      </c>
      <c r="B2074" t="s">
        <v>73</v>
      </c>
      <c r="C2074" t="s">
        <v>87</v>
      </c>
      <c r="D2074" t="s">
        <v>394</v>
      </c>
      <c r="E2074">
        <v>0</v>
      </c>
      <c r="F2074">
        <v>0</v>
      </c>
      <c r="G2074">
        <v>0</v>
      </c>
      <c r="H2074">
        <v>0</v>
      </c>
      <c r="I2074">
        <v>0</v>
      </c>
      <c r="J2074">
        <v>0</v>
      </c>
      <c r="K2074">
        <v>195</v>
      </c>
      <c r="L2074">
        <v>190</v>
      </c>
      <c r="M2074">
        <v>4</v>
      </c>
      <c r="N2074">
        <v>1</v>
      </c>
    </row>
    <row r="2075" spans="1:14" x14ac:dyDescent="0.25">
      <c r="A2075" t="s">
        <v>6309</v>
      </c>
      <c r="B2075" t="s">
        <v>73</v>
      </c>
      <c r="C2075" t="s">
        <v>87</v>
      </c>
      <c r="D2075" t="s">
        <v>395</v>
      </c>
      <c r="E2075">
        <v>0</v>
      </c>
      <c r="F2075">
        <v>0</v>
      </c>
      <c r="G2075">
        <v>0</v>
      </c>
      <c r="H2075">
        <v>0</v>
      </c>
      <c r="I2075">
        <v>0</v>
      </c>
      <c r="J2075">
        <v>0</v>
      </c>
      <c r="K2075">
        <v>184</v>
      </c>
      <c r="L2075">
        <v>179</v>
      </c>
      <c r="M2075">
        <v>4</v>
      </c>
      <c r="N2075">
        <v>1</v>
      </c>
    </row>
    <row r="2076" spans="1:14" x14ac:dyDescent="0.25">
      <c r="A2076" t="s">
        <v>6310</v>
      </c>
      <c r="B2076" t="s">
        <v>73</v>
      </c>
      <c r="C2076" t="s">
        <v>88</v>
      </c>
      <c r="D2076" t="s">
        <v>396</v>
      </c>
      <c r="E2076">
        <v>205</v>
      </c>
      <c r="F2076">
        <v>14</v>
      </c>
      <c r="G2076">
        <v>185</v>
      </c>
      <c r="H2076">
        <v>4</v>
      </c>
      <c r="I2076">
        <v>2</v>
      </c>
      <c r="J2076">
        <v>27</v>
      </c>
      <c r="K2076">
        <v>0</v>
      </c>
      <c r="L2076">
        <v>0</v>
      </c>
      <c r="M2076">
        <v>0</v>
      </c>
      <c r="N2076">
        <v>0</v>
      </c>
    </row>
    <row r="2077" spans="1:14" x14ac:dyDescent="0.25">
      <c r="A2077" t="s">
        <v>6311</v>
      </c>
      <c r="B2077" t="s">
        <v>73</v>
      </c>
      <c r="C2077" t="s">
        <v>88</v>
      </c>
      <c r="D2077" t="s">
        <v>4236</v>
      </c>
      <c r="E2077">
        <v>232</v>
      </c>
      <c r="F2077">
        <v>17</v>
      </c>
      <c r="G2077">
        <v>207</v>
      </c>
      <c r="H2077">
        <v>5</v>
      </c>
      <c r="I2077">
        <v>3</v>
      </c>
      <c r="J2077">
        <v>0</v>
      </c>
      <c r="K2077">
        <v>0</v>
      </c>
      <c r="L2077">
        <v>0</v>
      </c>
      <c r="M2077">
        <v>0</v>
      </c>
      <c r="N2077">
        <v>0</v>
      </c>
    </row>
    <row r="2078" spans="1:14" x14ac:dyDescent="0.25">
      <c r="A2078" t="s">
        <v>6312</v>
      </c>
      <c r="B2078" t="s">
        <v>73</v>
      </c>
      <c r="C2078" t="s">
        <v>88</v>
      </c>
      <c r="D2078" t="s">
        <v>4238</v>
      </c>
      <c r="E2078">
        <v>23</v>
      </c>
      <c r="F2078">
        <v>2</v>
      </c>
      <c r="G2078">
        <v>21</v>
      </c>
      <c r="H2078">
        <v>0</v>
      </c>
      <c r="I2078">
        <v>0</v>
      </c>
      <c r="J2078">
        <v>209</v>
      </c>
      <c r="K2078">
        <v>0</v>
      </c>
      <c r="L2078">
        <v>0</v>
      </c>
      <c r="M2078">
        <v>0</v>
      </c>
      <c r="N2078">
        <v>0</v>
      </c>
    </row>
    <row r="2079" spans="1:14" x14ac:dyDescent="0.25">
      <c r="A2079" t="s">
        <v>6313</v>
      </c>
      <c r="B2079" t="s">
        <v>73</v>
      </c>
      <c r="C2079" t="s">
        <v>88</v>
      </c>
      <c r="D2079" t="s">
        <v>397</v>
      </c>
      <c r="E2079">
        <v>232</v>
      </c>
      <c r="F2079">
        <v>16</v>
      </c>
      <c r="G2079">
        <v>208</v>
      </c>
      <c r="H2079">
        <v>5</v>
      </c>
      <c r="I2079">
        <v>3</v>
      </c>
      <c r="J2079">
        <v>0</v>
      </c>
      <c r="K2079">
        <v>0</v>
      </c>
      <c r="L2079">
        <v>0</v>
      </c>
      <c r="M2079">
        <v>0</v>
      </c>
      <c r="N2079">
        <v>0</v>
      </c>
    </row>
    <row r="2080" spans="1:14" x14ac:dyDescent="0.25">
      <c r="A2080" t="s">
        <v>6314</v>
      </c>
      <c r="B2080" t="s">
        <v>73</v>
      </c>
      <c r="C2080" t="s">
        <v>88</v>
      </c>
      <c r="D2080" t="s">
        <v>398</v>
      </c>
      <c r="E2080">
        <v>205</v>
      </c>
      <c r="F2080">
        <v>14</v>
      </c>
      <c r="G2080">
        <v>185</v>
      </c>
      <c r="H2080">
        <v>3</v>
      </c>
      <c r="I2080">
        <v>3</v>
      </c>
      <c r="J2080">
        <v>27</v>
      </c>
      <c r="K2080">
        <v>0</v>
      </c>
      <c r="L2080">
        <v>0</v>
      </c>
      <c r="M2080">
        <v>0</v>
      </c>
      <c r="N2080">
        <v>0</v>
      </c>
    </row>
    <row r="2081" spans="1:14" x14ac:dyDescent="0.25">
      <c r="A2081" t="s">
        <v>6315</v>
      </c>
      <c r="B2081" t="s">
        <v>73</v>
      </c>
      <c r="C2081" t="s">
        <v>88</v>
      </c>
      <c r="D2081" t="s">
        <v>4242</v>
      </c>
      <c r="E2081">
        <v>27</v>
      </c>
      <c r="F2081">
        <v>2</v>
      </c>
      <c r="G2081">
        <v>23</v>
      </c>
      <c r="H2081">
        <v>2</v>
      </c>
      <c r="I2081">
        <v>0</v>
      </c>
      <c r="J2081">
        <v>205</v>
      </c>
      <c r="K2081">
        <v>0</v>
      </c>
      <c r="L2081">
        <v>0</v>
      </c>
      <c r="M2081">
        <v>0</v>
      </c>
      <c r="N2081">
        <v>0</v>
      </c>
    </row>
    <row r="2082" spans="1:14" x14ac:dyDescent="0.25">
      <c r="A2082" t="s">
        <v>6316</v>
      </c>
      <c r="B2082" t="s">
        <v>73</v>
      </c>
      <c r="C2082" t="s">
        <v>88</v>
      </c>
      <c r="D2082" t="s">
        <v>399</v>
      </c>
      <c r="E2082">
        <v>205</v>
      </c>
      <c r="F2082">
        <v>14</v>
      </c>
      <c r="G2082">
        <v>185</v>
      </c>
      <c r="H2082">
        <v>3</v>
      </c>
      <c r="I2082">
        <v>3</v>
      </c>
      <c r="J2082">
        <v>27</v>
      </c>
      <c r="K2082">
        <v>0</v>
      </c>
      <c r="L2082">
        <v>0</v>
      </c>
      <c r="M2082">
        <v>0</v>
      </c>
      <c r="N2082">
        <v>0</v>
      </c>
    </row>
    <row r="2083" spans="1:14" x14ac:dyDescent="0.25">
      <c r="A2083" t="s">
        <v>6317</v>
      </c>
      <c r="B2083" t="s">
        <v>73</v>
      </c>
      <c r="C2083" t="s">
        <v>88</v>
      </c>
      <c r="D2083" t="s">
        <v>4245</v>
      </c>
      <c r="E2083">
        <v>25</v>
      </c>
      <c r="F2083">
        <v>2</v>
      </c>
      <c r="G2083">
        <v>23</v>
      </c>
      <c r="H2083">
        <v>0</v>
      </c>
      <c r="I2083">
        <v>0</v>
      </c>
      <c r="J2083">
        <v>207</v>
      </c>
      <c r="K2083">
        <v>0</v>
      </c>
      <c r="L2083">
        <v>0</v>
      </c>
      <c r="M2083">
        <v>0</v>
      </c>
      <c r="N2083">
        <v>0</v>
      </c>
    </row>
    <row r="2084" spans="1:14" x14ac:dyDescent="0.25">
      <c r="A2084" t="s">
        <v>6318</v>
      </c>
      <c r="B2084" t="s">
        <v>73</v>
      </c>
      <c r="C2084" t="s">
        <v>88</v>
      </c>
      <c r="D2084" t="s">
        <v>394</v>
      </c>
      <c r="E2084">
        <v>0</v>
      </c>
      <c r="F2084">
        <v>0</v>
      </c>
      <c r="G2084">
        <v>0</v>
      </c>
      <c r="H2084">
        <v>0</v>
      </c>
      <c r="I2084">
        <v>0</v>
      </c>
      <c r="J2084">
        <v>0</v>
      </c>
      <c r="K2084">
        <v>232</v>
      </c>
      <c r="L2084">
        <v>229</v>
      </c>
      <c r="M2084">
        <v>2</v>
      </c>
      <c r="N2084">
        <v>1</v>
      </c>
    </row>
    <row r="2085" spans="1:14" x14ac:dyDescent="0.25">
      <c r="A2085" t="s">
        <v>6319</v>
      </c>
      <c r="B2085" t="s">
        <v>73</v>
      </c>
      <c r="C2085" t="s">
        <v>88</v>
      </c>
      <c r="D2085" t="s">
        <v>395</v>
      </c>
      <c r="E2085">
        <v>0</v>
      </c>
      <c r="F2085">
        <v>0</v>
      </c>
      <c r="G2085">
        <v>0</v>
      </c>
      <c r="H2085">
        <v>0</v>
      </c>
      <c r="I2085">
        <v>0</v>
      </c>
      <c r="J2085">
        <v>0</v>
      </c>
      <c r="K2085">
        <v>203</v>
      </c>
      <c r="L2085">
        <v>200</v>
      </c>
      <c r="M2085">
        <v>2</v>
      </c>
      <c r="N2085">
        <v>1</v>
      </c>
    </row>
    <row r="2086" spans="1:14" x14ac:dyDescent="0.25">
      <c r="A2086" t="s">
        <v>6320</v>
      </c>
      <c r="B2086" t="s">
        <v>73</v>
      </c>
      <c r="C2086" t="s">
        <v>89</v>
      </c>
      <c r="D2086" t="s">
        <v>396</v>
      </c>
      <c r="E2086">
        <v>41</v>
      </c>
      <c r="F2086">
        <v>4</v>
      </c>
      <c r="G2086">
        <v>36</v>
      </c>
      <c r="H2086">
        <v>0</v>
      </c>
      <c r="I2086">
        <v>1</v>
      </c>
      <c r="J2086">
        <v>5</v>
      </c>
      <c r="K2086">
        <v>0</v>
      </c>
      <c r="L2086">
        <v>0</v>
      </c>
      <c r="M2086">
        <v>0</v>
      </c>
      <c r="N2086">
        <v>0</v>
      </c>
    </row>
    <row r="2087" spans="1:14" x14ac:dyDescent="0.25">
      <c r="A2087" t="s">
        <v>6321</v>
      </c>
      <c r="B2087" t="s">
        <v>73</v>
      </c>
      <c r="C2087" t="s">
        <v>89</v>
      </c>
      <c r="D2087" t="s">
        <v>4236</v>
      </c>
      <c r="E2087">
        <v>46</v>
      </c>
      <c r="F2087">
        <v>4</v>
      </c>
      <c r="G2087">
        <v>40</v>
      </c>
      <c r="H2087">
        <v>1</v>
      </c>
      <c r="I2087">
        <v>1</v>
      </c>
      <c r="J2087">
        <v>0</v>
      </c>
      <c r="K2087">
        <v>0</v>
      </c>
      <c r="L2087">
        <v>0</v>
      </c>
      <c r="M2087">
        <v>0</v>
      </c>
      <c r="N2087">
        <v>0</v>
      </c>
    </row>
    <row r="2088" spans="1:14" x14ac:dyDescent="0.25">
      <c r="A2088" t="s">
        <v>6322</v>
      </c>
      <c r="B2088" t="s">
        <v>73</v>
      </c>
      <c r="C2088" t="s">
        <v>89</v>
      </c>
      <c r="D2088" t="s">
        <v>4238</v>
      </c>
      <c r="E2088">
        <v>4</v>
      </c>
      <c r="F2088">
        <v>2</v>
      </c>
      <c r="G2088">
        <v>2</v>
      </c>
      <c r="H2088">
        <v>0</v>
      </c>
      <c r="I2088">
        <v>0</v>
      </c>
      <c r="J2088">
        <v>42</v>
      </c>
      <c r="K2088">
        <v>0</v>
      </c>
      <c r="L2088">
        <v>0</v>
      </c>
      <c r="M2088">
        <v>0</v>
      </c>
      <c r="N2088">
        <v>0</v>
      </c>
    </row>
    <row r="2089" spans="1:14" x14ac:dyDescent="0.25">
      <c r="A2089" t="s">
        <v>6323</v>
      </c>
      <c r="B2089" t="s">
        <v>73</v>
      </c>
      <c r="C2089" t="s">
        <v>89</v>
      </c>
      <c r="D2089" t="s">
        <v>397</v>
      </c>
      <c r="E2089">
        <v>46</v>
      </c>
      <c r="F2089">
        <v>4</v>
      </c>
      <c r="G2089">
        <v>40</v>
      </c>
      <c r="H2089">
        <v>1</v>
      </c>
      <c r="I2089">
        <v>1</v>
      </c>
      <c r="J2089">
        <v>0</v>
      </c>
      <c r="K2089">
        <v>0</v>
      </c>
      <c r="L2089">
        <v>0</v>
      </c>
      <c r="M2089">
        <v>0</v>
      </c>
      <c r="N2089">
        <v>0</v>
      </c>
    </row>
    <row r="2090" spans="1:14" x14ac:dyDescent="0.25">
      <c r="A2090" t="s">
        <v>6324</v>
      </c>
      <c r="B2090" t="s">
        <v>73</v>
      </c>
      <c r="C2090" t="s">
        <v>89</v>
      </c>
      <c r="D2090" t="s">
        <v>398</v>
      </c>
      <c r="E2090">
        <v>41</v>
      </c>
      <c r="F2090">
        <v>3</v>
      </c>
      <c r="G2090">
        <v>36</v>
      </c>
      <c r="H2090">
        <v>1</v>
      </c>
      <c r="I2090">
        <v>1</v>
      </c>
      <c r="J2090">
        <v>5</v>
      </c>
      <c r="K2090">
        <v>0</v>
      </c>
      <c r="L2090">
        <v>0</v>
      </c>
      <c r="M2090">
        <v>0</v>
      </c>
      <c r="N2090">
        <v>0</v>
      </c>
    </row>
    <row r="2091" spans="1:14" x14ac:dyDescent="0.25">
      <c r="A2091" t="s">
        <v>6325</v>
      </c>
      <c r="B2091" t="s">
        <v>73</v>
      </c>
      <c r="C2091" t="s">
        <v>89</v>
      </c>
      <c r="D2091" t="s">
        <v>4242</v>
      </c>
      <c r="E2091">
        <v>5</v>
      </c>
      <c r="F2091">
        <v>1</v>
      </c>
      <c r="G2091">
        <v>4</v>
      </c>
      <c r="H2091">
        <v>0</v>
      </c>
      <c r="I2091">
        <v>0</v>
      </c>
      <c r="J2091">
        <v>41</v>
      </c>
      <c r="K2091">
        <v>0</v>
      </c>
      <c r="L2091">
        <v>0</v>
      </c>
      <c r="M2091">
        <v>0</v>
      </c>
      <c r="N2091">
        <v>0</v>
      </c>
    </row>
    <row r="2092" spans="1:14" x14ac:dyDescent="0.25">
      <c r="A2092" t="s">
        <v>6326</v>
      </c>
      <c r="B2092" t="s">
        <v>73</v>
      </c>
      <c r="C2092" t="s">
        <v>89</v>
      </c>
      <c r="D2092" t="s">
        <v>399</v>
      </c>
      <c r="E2092">
        <v>41</v>
      </c>
      <c r="F2092">
        <v>3</v>
      </c>
      <c r="G2092">
        <v>37</v>
      </c>
      <c r="H2092">
        <v>0</v>
      </c>
      <c r="I2092">
        <v>1</v>
      </c>
      <c r="J2092">
        <v>5</v>
      </c>
      <c r="K2092">
        <v>0</v>
      </c>
      <c r="L2092">
        <v>0</v>
      </c>
      <c r="M2092">
        <v>0</v>
      </c>
      <c r="N2092">
        <v>0</v>
      </c>
    </row>
    <row r="2093" spans="1:14" x14ac:dyDescent="0.25">
      <c r="A2093" t="s">
        <v>6327</v>
      </c>
      <c r="B2093" t="s">
        <v>73</v>
      </c>
      <c r="C2093" t="s">
        <v>89</v>
      </c>
      <c r="D2093" t="s">
        <v>4245</v>
      </c>
      <c r="E2093">
        <v>4</v>
      </c>
      <c r="F2093">
        <v>2</v>
      </c>
      <c r="G2093">
        <v>2</v>
      </c>
      <c r="H2093">
        <v>0</v>
      </c>
      <c r="I2093">
        <v>0</v>
      </c>
      <c r="J2093">
        <v>42</v>
      </c>
      <c r="K2093">
        <v>0</v>
      </c>
      <c r="L2093">
        <v>0</v>
      </c>
      <c r="M2093">
        <v>0</v>
      </c>
      <c r="N2093">
        <v>0</v>
      </c>
    </row>
    <row r="2094" spans="1:14" x14ac:dyDescent="0.25">
      <c r="A2094" t="s">
        <v>6328</v>
      </c>
      <c r="B2094" t="s">
        <v>73</v>
      </c>
      <c r="C2094" t="s">
        <v>89</v>
      </c>
      <c r="D2094" t="s">
        <v>394</v>
      </c>
      <c r="E2094">
        <v>0</v>
      </c>
      <c r="F2094">
        <v>0</v>
      </c>
      <c r="G2094">
        <v>0</v>
      </c>
      <c r="H2094">
        <v>0</v>
      </c>
      <c r="I2094">
        <v>0</v>
      </c>
      <c r="J2094">
        <v>0</v>
      </c>
      <c r="K2094">
        <v>46</v>
      </c>
      <c r="L2094">
        <v>44</v>
      </c>
      <c r="M2094">
        <v>2</v>
      </c>
      <c r="N2094">
        <v>0</v>
      </c>
    </row>
    <row r="2095" spans="1:14" x14ac:dyDescent="0.25">
      <c r="A2095" t="s">
        <v>6329</v>
      </c>
      <c r="B2095" t="s">
        <v>73</v>
      </c>
      <c r="C2095" t="s">
        <v>89</v>
      </c>
      <c r="D2095" t="s">
        <v>395</v>
      </c>
      <c r="E2095">
        <v>0</v>
      </c>
      <c r="F2095">
        <v>0</v>
      </c>
      <c r="G2095">
        <v>0</v>
      </c>
      <c r="H2095">
        <v>0</v>
      </c>
      <c r="I2095">
        <v>0</v>
      </c>
      <c r="J2095">
        <v>0</v>
      </c>
      <c r="K2095">
        <v>42</v>
      </c>
      <c r="L2095">
        <v>42</v>
      </c>
      <c r="M2095">
        <v>0</v>
      </c>
      <c r="N2095">
        <v>0</v>
      </c>
    </row>
    <row r="2096" spans="1:14" x14ac:dyDescent="0.25">
      <c r="A2096" t="s">
        <v>6330</v>
      </c>
      <c r="B2096" t="s">
        <v>73</v>
      </c>
      <c r="C2096" t="s">
        <v>90</v>
      </c>
      <c r="D2096" t="s">
        <v>396</v>
      </c>
      <c r="E2096">
        <v>27</v>
      </c>
      <c r="F2096">
        <v>6</v>
      </c>
      <c r="G2096">
        <v>21</v>
      </c>
      <c r="H2096">
        <v>0</v>
      </c>
      <c r="I2096">
        <v>0</v>
      </c>
      <c r="J2096">
        <v>6</v>
      </c>
      <c r="K2096">
        <v>0</v>
      </c>
      <c r="L2096">
        <v>0</v>
      </c>
      <c r="M2096">
        <v>0</v>
      </c>
      <c r="N2096">
        <v>0</v>
      </c>
    </row>
    <row r="2097" spans="1:14" x14ac:dyDescent="0.25">
      <c r="A2097" t="s">
        <v>6331</v>
      </c>
      <c r="B2097" t="s">
        <v>73</v>
      </c>
      <c r="C2097" t="s">
        <v>90</v>
      </c>
      <c r="D2097" t="s">
        <v>4236</v>
      </c>
      <c r="E2097">
        <v>33</v>
      </c>
      <c r="F2097">
        <v>5</v>
      </c>
      <c r="G2097">
        <v>28</v>
      </c>
      <c r="H2097">
        <v>0</v>
      </c>
      <c r="I2097">
        <v>0</v>
      </c>
      <c r="J2097">
        <v>0</v>
      </c>
      <c r="K2097">
        <v>0</v>
      </c>
      <c r="L2097">
        <v>0</v>
      </c>
      <c r="M2097">
        <v>0</v>
      </c>
      <c r="N2097">
        <v>0</v>
      </c>
    </row>
    <row r="2098" spans="1:14" x14ac:dyDescent="0.25">
      <c r="A2098" t="s">
        <v>6332</v>
      </c>
      <c r="B2098" t="s">
        <v>73</v>
      </c>
      <c r="C2098" t="s">
        <v>90</v>
      </c>
      <c r="D2098" t="s">
        <v>4238</v>
      </c>
      <c r="E2098">
        <v>6</v>
      </c>
      <c r="F2098">
        <v>0</v>
      </c>
      <c r="G2098">
        <v>6</v>
      </c>
      <c r="H2098">
        <v>0</v>
      </c>
      <c r="I2098">
        <v>0</v>
      </c>
      <c r="J2098">
        <v>27</v>
      </c>
      <c r="K2098">
        <v>0</v>
      </c>
      <c r="L2098">
        <v>0</v>
      </c>
      <c r="M2098">
        <v>0</v>
      </c>
      <c r="N2098">
        <v>0</v>
      </c>
    </row>
    <row r="2099" spans="1:14" x14ac:dyDescent="0.25">
      <c r="A2099" t="s">
        <v>6333</v>
      </c>
      <c r="B2099" t="s">
        <v>73</v>
      </c>
      <c r="C2099" t="s">
        <v>90</v>
      </c>
      <c r="D2099" t="s">
        <v>397</v>
      </c>
      <c r="E2099">
        <v>33</v>
      </c>
      <c r="F2099">
        <v>5</v>
      </c>
      <c r="G2099">
        <v>28</v>
      </c>
      <c r="H2099">
        <v>0</v>
      </c>
      <c r="I2099">
        <v>0</v>
      </c>
      <c r="J2099">
        <v>0</v>
      </c>
      <c r="K2099">
        <v>0</v>
      </c>
      <c r="L2099">
        <v>0</v>
      </c>
      <c r="M2099">
        <v>0</v>
      </c>
      <c r="N2099">
        <v>0</v>
      </c>
    </row>
    <row r="2100" spans="1:14" x14ac:dyDescent="0.25">
      <c r="A2100" t="s">
        <v>6334</v>
      </c>
      <c r="B2100" t="s">
        <v>73</v>
      </c>
      <c r="C2100" t="s">
        <v>90</v>
      </c>
      <c r="D2100" t="s">
        <v>398</v>
      </c>
      <c r="E2100">
        <v>27</v>
      </c>
      <c r="F2100">
        <v>7</v>
      </c>
      <c r="G2100">
        <v>20</v>
      </c>
      <c r="H2100">
        <v>0</v>
      </c>
      <c r="I2100">
        <v>0</v>
      </c>
      <c r="J2100">
        <v>6</v>
      </c>
      <c r="K2100">
        <v>0</v>
      </c>
      <c r="L2100">
        <v>0</v>
      </c>
      <c r="M2100">
        <v>0</v>
      </c>
      <c r="N2100">
        <v>0</v>
      </c>
    </row>
    <row r="2101" spans="1:14" x14ac:dyDescent="0.25">
      <c r="A2101" t="s">
        <v>6335</v>
      </c>
      <c r="B2101" t="s">
        <v>73</v>
      </c>
      <c r="C2101" t="s">
        <v>90</v>
      </c>
      <c r="D2101" t="s">
        <v>4242</v>
      </c>
      <c r="E2101">
        <v>6</v>
      </c>
      <c r="F2101">
        <v>0</v>
      </c>
      <c r="G2101">
        <v>6</v>
      </c>
      <c r="H2101">
        <v>0</v>
      </c>
      <c r="I2101">
        <v>0</v>
      </c>
      <c r="J2101">
        <v>27</v>
      </c>
      <c r="K2101">
        <v>0</v>
      </c>
      <c r="L2101">
        <v>0</v>
      </c>
      <c r="M2101">
        <v>0</v>
      </c>
      <c r="N2101">
        <v>0</v>
      </c>
    </row>
    <row r="2102" spans="1:14" x14ac:dyDescent="0.25">
      <c r="A2102" t="s">
        <v>6336</v>
      </c>
      <c r="B2102" t="s">
        <v>73</v>
      </c>
      <c r="C2102" t="s">
        <v>90</v>
      </c>
      <c r="D2102" t="s">
        <v>399</v>
      </c>
      <c r="E2102">
        <v>27</v>
      </c>
      <c r="F2102">
        <v>5</v>
      </c>
      <c r="G2102">
        <v>22</v>
      </c>
      <c r="H2102">
        <v>0</v>
      </c>
      <c r="I2102">
        <v>0</v>
      </c>
      <c r="J2102">
        <v>6</v>
      </c>
      <c r="K2102">
        <v>0</v>
      </c>
      <c r="L2102">
        <v>0</v>
      </c>
      <c r="M2102">
        <v>0</v>
      </c>
      <c r="N2102">
        <v>0</v>
      </c>
    </row>
    <row r="2103" spans="1:14" x14ac:dyDescent="0.25">
      <c r="A2103" t="s">
        <v>6337</v>
      </c>
      <c r="B2103" t="s">
        <v>73</v>
      </c>
      <c r="C2103" t="s">
        <v>90</v>
      </c>
      <c r="D2103" t="s">
        <v>4245</v>
      </c>
      <c r="E2103">
        <v>6</v>
      </c>
      <c r="F2103">
        <v>0</v>
      </c>
      <c r="G2103">
        <v>6</v>
      </c>
      <c r="H2103">
        <v>0</v>
      </c>
      <c r="I2103">
        <v>0</v>
      </c>
      <c r="J2103">
        <v>27</v>
      </c>
      <c r="K2103">
        <v>0</v>
      </c>
      <c r="L2103">
        <v>0</v>
      </c>
      <c r="M2103">
        <v>0</v>
      </c>
      <c r="N2103">
        <v>0</v>
      </c>
    </row>
    <row r="2104" spans="1:14" x14ac:dyDescent="0.25">
      <c r="A2104" t="s">
        <v>6338</v>
      </c>
      <c r="B2104" t="s">
        <v>73</v>
      </c>
      <c r="C2104" t="s">
        <v>90</v>
      </c>
      <c r="D2104" t="s">
        <v>394</v>
      </c>
      <c r="E2104">
        <v>0</v>
      </c>
      <c r="F2104">
        <v>0</v>
      </c>
      <c r="G2104">
        <v>0</v>
      </c>
      <c r="H2104">
        <v>0</v>
      </c>
      <c r="I2104">
        <v>0</v>
      </c>
      <c r="J2104">
        <v>0</v>
      </c>
      <c r="K2104">
        <v>33</v>
      </c>
      <c r="L2104">
        <v>33</v>
      </c>
      <c r="M2104">
        <v>0</v>
      </c>
      <c r="N2104">
        <v>0</v>
      </c>
    </row>
    <row r="2105" spans="1:14" x14ac:dyDescent="0.25">
      <c r="A2105" t="s">
        <v>6339</v>
      </c>
      <c r="B2105" t="s">
        <v>73</v>
      </c>
      <c r="C2105" t="s">
        <v>90</v>
      </c>
      <c r="D2105" t="s">
        <v>395</v>
      </c>
      <c r="E2105">
        <v>0</v>
      </c>
      <c r="F2105">
        <v>0</v>
      </c>
      <c r="G2105">
        <v>0</v>
      </c>
      <c r="H2105">
        <v>0</v>
      </c>
      <c r="I2105">
        <v>0</v>
      </c>
      <c r="J2105">
        <v>0</v>
      </c>
      <c r="K2105">
        <v>32</v>
      </c>
      <c r="L2105">
        <v>32</v>
      </c>
      <c r="M2105">
        <v>0</v>
      </c>
      <c r="N2105">
        <v>0</v>
      </c>
    </row>
    <row r="2106" spans="1:14" x14ac:dyDescent="0.25">
      <c r="A2106" t="s">
        <v>6340</v>
      </c>
      <c r="B2106" t="s">
        <v>73</v>
      </c>
      <c r="C2106" t="s">
        <v>91</v>
      </c>
      <c r="D2106" t="s">
        <v>396</v>
      </c>
      <c r="E2106">
        <v>73</v>
      </c>
      <c r="F2106">
        <v>3</v>
      </c>
      <c r="G2106">
        <v>69</v>
      </c>
      <c r="H2106">
        <v>1</v>
      </c>
      <c r="I2106">
        <v>0</v>
      </c>
      <c r="J2106">
        <v>11</v>
      </c>
      <c r="K2106">
        <v>0</v>
      </c>
      <c r="L2106">
        <v>0</v>
      </c>
      <c r="M2106">
        <v>0</v>
      </c>
      <c r="N2106">
        <v>0</v>
      </c>
    </row>
    <row r="2107" spans="1:14" x14ac:dyDescent="0.25">
      <c r="A2107" t="s">
        <v>6341</v>
      </c>
      <c r="B2107" t="s">
        <v>73</v>
      </c>
      <c r="C2107" t="s">
        <v>91</v>
      </c>
      <c r="D2107" t="s">
        <v>4236</v>
      </c>
      <c r="E2107">
        <v>84</v>
      </c>
      <c r="F2107">
        <v>5</v>
      </c>
      <c r="G2107">
        <v>77</v>
      </c>
      <c r="H2107">
        <v>1</v>
      </c>
      <c r="I2107">
        <v>1</v>
      </c>
      <c r="J2107">
        <v>0</v>
      </c>
      <c r="K2107">
        <v>0</v>
      </c>
      <c r="L2107">
        <v>0</v>
      </c>
      <c r="M2107">
        <v>0</v>
      </c>
      <c r="N2107">
        <v>0</v>
      </c>
    </row>
    <row r="2108" spans="1:14" x14ac:dyDescent="0.25">
      <c r="A2108" t="s">
        <v>6342</v>
      </c>
      <c r="B2108" t="s">
        <v>73</v>
      </c>
      <c r="C2108" t="s">
        <v>91</v>
      </c>
      <c r="D2108" t="s">
        <v>4238</v>
      </c>
      <c r="E2108">
        <v>9</v>
      </c>
      <c r="F2108">
        <v>2</v>
      </c>
      <c r="G2108">
        <v>7</v>
      </c>
      <c r="H2108">
        <v>0</v>
      </c>
      <c r="I2108">
        <v>0</v>
      </c>
      <c r="J2108">
        <v>75</v>
      </c>
      <c r="K2108">
        <v>0</v>
      </c>
      <c r="L2108">
        <v>0</v>
      </c>
      <c r="M2108">
        <v>0</v>
      </c>
      <c r="N2108">
        <v>0</v>
      </c>
    </row>
    <row r="2109" spans="1:14" x14ac:dyDescent="0.25">
      <c r="A2109" t="s">
        <v>6343</v>
      </c>
      <c r="B2109" t="s">
        <v>73</v>
      </c>
      <c r="C2109" t="s">
        <v>91</v>
      </c>
      <c r="D2109" t="s">
        <v>397</v>
      </c>
      <c r="E2109">
        <v>84</v>
      </c>
      <c r="F2109">
        <v>5</v>
      </c>
      <c r="G2109">
        <v>77</v>
      </c>
      <c r="H2109">
        <v>1</v>
      </c>
      <c r="I2109">
        <v>1</v>
      </c>
      <c r="J2109">
        <v>0</v>
      </c>
      <c r="K2109">
        <v>0</v>
      </c>
      <c r="L2109">
        <v>0</v>
      </c>
      <c r="M2109">
        <v>0</v>
      </c>
      <c r="N2109">
        <v>0</v>
      </c>
    </row>
    <row r="2110" spans="1:14" x14ac:dyDescent="0.25">
      <c r="A2110" t="s">
        <v>6344</v>
      </c>
      <c r="B2110" t="s">
        <v>73</v>
      </c>
      <c r="C2110" t="s">
        <v>91</v>
      </c>
      <c r="D2110" t="s">
        <v>398</v>
      </c>
      <c r="E2110">
        <v>73</v>
      </c>
      <c r="F2110">
        <v>3</v>
      </c>
      <c r="G2110">
        <v>69</v>
      </c>
      <c r="H2110">
        <v>0</v>
      </c>
      <c r="I2110">
        <v>1</v>
      </c>
      <c r="J2110">
        <v>11</v>
      </c>
      <c r="K2110">
        <v>0</v>
      </c>
      <c r="L2110">
        <v>0</v>
      </c>
      <c r="M2110">
        <v>0</v>
      </c>
      <c r="N2110">
        <v>0</v>
      </c>
    </row>
    <row r="2111" spans="1:14" x14ac:dyDescent="0.25">
      <c r="A2111" t="s">
        <v>6345</v>
      </c>
      <c r="B2111" t="s">
        <v>73</v>
      </c>
      <c r="C2111" t="s">
        <v>91</v>
      </c>
      <c r="D2111" t="s">
        <v>4242</v>
      </c>
      <c r="E2111">
        <v>11</v>
      </c>
      <c r="F2111">
        <v>2</v>
      </c>
      <c r="G2111">
        <v>9</v>
      </c>
      <c r="H2111">
        <v>0</v>
      </c>
      <c r="I2111">
        <v>0</v>
      </c>
      <c r="J2111">
        <v>73</v>
      </c>
      <c r="K2111">
        <v>0</v>
      </c>
      <c r="L2111">
        <v>0</v>
      </c>
      <c r="M2111">
        <v>0</v>
      </c>
      <c r="N2111">
        <v>0</v>
      </c>
    </row>
    <row r="2112" spans="1:14" x14ac:dyDescent="0.25">
      <c r="A2112" t="s">
        <v>6346</v>
      </c>
      <c r="B2112" t="s">
        <v>73</v>
      </c>
      <c r="C2112" t="s">
        <v>91</v>
      </c>
      <c r="D2112" t="s">
        <v>399</v>
      </c>
      <c r="E2112">
        <v>73</v>
      </c>
      <c r="F2112">
        <v>3</v>
      </c>
      <c r="G2112">
        <v>68</v>
      </c>
      <c r="H2112">
        <v>2</v>
      </c>
      <c r="I2112">
        <v>0</v>
      </c>
      <c r="J2112">
        <v>11</v>
      </c>
      <c r="K2112">
        <v>0</v>
      </c>
      <c r="L2112">
        <v>0</v>
      </c>
      <c r="M2112">
        <v>0</v>
      </c>
      <c r="N2112">
        <v>0</v>
      </c>
    </row>
    <row r="2113" spans="1:14" x14ac:dyDescent="0.25">
      <c r="A2113" t="s">
        <v>6347</v>
      </c>
      <c r="B2113" t="s">
        <v>73</v>
      </c>
      <c r="C2113" t="s">
        <v>91</v>
      </c>
      <c r="D2113" t="s">
        <v>4245</v>
      </c>
      <c r="E2113">
        <v>10</v>
      </c>
      <c r="F2113">
        <v>2</v>
      </c>
      <c r="G2113">
        <v>8</v>
      </c>
      <c r="H2113">
        <v>0</v>
      </c>
      <c r="I2113">
        <v>0</v>
      </c>
      <c r="J2113">
        <v>74</v>
      </c>
      <c r="K2113">
        <v>0</v>
      </c>
      <c r="L2113">
        <v>0</v>
      </c>
      <c r="M2113">
        <v>0</v>
      </c>
      <c r="N2113">
        <v>0</v>
      </c>
    </row>
    <row r="2114" spans="1:14" x14ac:dyDescent="0.25">
      <c r="A2114" t="s">
        <v>6348</v>
      </c>
      <c r="B2114" t="s">
        <v>73</v>
      </c>
      <c r="C2114" t="s">
        <v>91</v>
      </c>
      <c r="D2114" t="s">
        <v>394</v>
      </c>
      <c r="E2114">
        <v>0</v>
      </c>
      <c r="F2114">
        <v>0</v>
      </c>
      <c r="G2114">
        <v>0</v>
      </c>
      <c r="H2114">
        <v>0</v>
      </c>
      <c r="I2114">
        <v>0</v>
      </c>
      <c r="J2114">
        <v>0</v>
      </c>
      <c r="K2114">
        <v>83</v>
      </c>
      <c r="L2114">
        <v>82</v>
      </c>
      <c r="M2114">
        <v>0</v>
      </c>
      <c r="N2114">
        <v>1</v>
      </c>
    </row>
    <row r="2115" spans="1:14" x14ac:dyDescent="0.25">
      <c r="A2115" t="s">
        <v>6349</v>
      </c>
      <c r="B2115" t="s">
        <v>73</v>
      </c>
      <c r="C2115" t="s">
        <v>91</v>
      </c>
      <c r="D2115" t="s">
        <v>395</v>
      </c>
      <c r="E2115">
        <v>0</v>
      </c>
      <c r="F2115">
        <v>0</v>
      </c>
      <c r="G2115">
        <v>0</v>
      </c>
      <c r="H2115">
        <v>0</v>
      </c>
      <c r="I2115">
        <v>0</v>
      </c>
      <c r="J2115">
        <v>0</v>
      </c>
      <c r="K2115">
        <v>80</v>
      </c>
      <c r="L2115">
        <v>79</v>
      </c>
      <c r="M2115">
        <v>0</v>
      </c>
      <c r="N2115">
        <v>1</v>
      </c>
    </row>
    <row r="2116" spans="1:14" x14ac:dyDescent="0.25">
      <c r="A2116" t="s">
        <v>6350</v>
      </c>
      <c r="B2116" t="s">
        <v>73</v>
      </c>
      <c r="C2116" t="s">
        <v>92</v>
      </c>
      <c r="D2116" t="s">
        <v>396</v>
      </c>
      <c r="E2116">
        <v>119</v>
      </c>
      <c r="F2116">
        <v>23</v>
      </c>
      <c r="G2116">
        <v>96</v>
      </c>
      <c r="H2116">
        <v>0</v>
      </c>
      <c r="I2116">
        <v>0</v>
      </c>
      <c r="J2116">
        <v>4</v>
      </c>
      <c r="K2116">
        <v>0</v>
      </c>
      <c r="L2116">
        <v>0</v>
      </c>
      <c r="M2116">
        <v>0</v>
      </c>
      <c r="N2116">
        <v>0</v>
      </c>
    </row>
    <row r="2117" spans="1:14" x14ac:dyDescent="0.25">
      <c r="A2117" t="s">
        <v>6351</v>
      </c>
      <c r="B2117" t="s">
        <v>73</v>
      </c>
      <c r="C2117" t="s">
        <v>92</v>
      </c>
      <c r="D2117" t="s">
        <v>4236</v>
      </c>
      <c r="E2117">
        <v>123</v>
      </c>
      <c r="F2117">
        <v>20</v>
      </c>
      <c r="G2117">
        <v>103</v>
      </c>
      <c r="H2117">
        <v>0</v>
      </c>
      <c r="I2117">
        <v>0</v>
      </c>
      <c r="J2117">
        <v>0</v>
      </c>
      <c r="K2117">
        <v>0</v>
      </c>
      <c r="L2117">
        <v>0</v>
      </c>
      <c r="M2117">
        <v>0</v>
      </c>
      <c r="N2117">
        <v>0</v>
      </c>
    </row>
    <row r="2118" spans="1:14" x14ac:dyDescent="0.25">
      <c r="A2118" t="s">
        <v>6352</v>
      </c>
      <c r="B2118" t="s">
        <v>73</v>
      </c>
      <c r="C2118" t="s">
        <v>92</v>
      </c>
      <c r="D2118" t="s">
        <v>4238</v>
      </c>
      <c r="E2118">
        <v>3</v>
      </c>
      <c r="F2118">
        <v>0</v>
      </c>
      <c r="G2118">
        <v>3</v>
      </c>
      <c r="H2118">
        <v>0</v>
      </c>
      <c r="I2118">
        <v>0</v>
      </c>
      <c r="J2118">
        <v>120</v>
      </c>
      <c r="K2118">
        <v>0</v>
      </c>
      <c r="L2118">
        <v>0</v>
      </c>
      <c r="M2118">
        <v>0</v>
      </c>
      <c r="N2118">
        <v>0</v>
      </c>
    </row>
    <row r="2119" spans="1:14" x14ac:dyDescent="0.25">
      <c r="A2119" t="s">
        <v>6353</v>
      </c>
      <c r="B2119" t="s">
        <v>73</v>
      </c>
      <c r="C2119" t="s">
        <v>92</v>
      </c>
      <c r="D2119" t="s">
        <v>397</v>
      </c>
      <c r="E2119">
        <v>123</v>
      </c>
      <c r="F2119">
        <v>20</v>
      </c>
      <c r="G2119">
        <v>103</v>
      </c>
      <c r="H2119">
        <v>0</v>
      </c>
      <c r="I2119">
        <v>0</v>
      </c>
      <c r="J2119">
        <v>0</v>
      </c>
      <c r="K2119">
        <v>0</v>
      </c>
      <c r="L2119">
        <v>0</v>
      </c>
      <c r="M2119">
        <v>0</v>
      </c>
      <c r="N2119">
        <v>0</v>
      </c>
    </row>
    <row r="2120" spans="1:14" x14ac:dyDescent="0.25">
      <c r="A2120" t="s">
        <v>6354</v>
      </c>
      <c r="B2120" t="s">
        <v>73</v>
      </c>
      <c r="C2120" t="s">
        <v>92</v>
      </c>
      <c r="D2120" t="s">
        <v>398</v>
      </c>
      <c r="E2120">
        <v>119</v>
      </c>
      <c r="F2120">
        <v>22</v>
      </c>
      <c r="G2120">
        <v>97</v>
      </c>
      <c r="H2120">
        <v>0</v>
      </c>
      <c r="I2120">
        <v>0</v>
      </c>
      <c r="J2120">
        <v>4</v>
      </c>
      <c r="K2120">
        <v>0</v>
      </c>
      <c r="L2120">
        <v>0</v>
      </c>
      <c r="M2120">
        <v>0</v>
      </c>
      <c r="N2120">
        <v>0</v>
      </c>
    </row>
    <row r="2121" spans="1:14" x14ac:dyDescent="0.25">
      <c r="A2121" t="s">
        <v>6355</v>
      </c>
      <c r="B2121" t="s">
        <v>73</v>
      </c>
      <c r="C2121" t="s">
        <v>92</v>
      </c>
      <c r="D2121" t="s">
        <v>4242</v>
      </c>
      <c r="E2121">
        <v>4</v>
      </c>
      <c r="F2121">
        <v>1</v>
      </c>
      <c r="G2121">
        <v>3</v>
      </c>
      <c r="H2121">
        <v>0</v>
      </c>
      <c r="I2121">
        <v>0</v>
      </c>
      <c r="J2121">
        <v>119</v>
      </c>
      <c r="K2121">
        <v>0</v>
      </c>
      <c r="L2121">
        <v>0</v>
      </c>
      <c r="M2121">
        <v>0</v>
      </c>
      <c r="N2121">
        <v>0</v>
      </c>
    </row>
    <row r="2122" spans="1:14" x14ac:dyDescent="0.25">
      <c r="A2122" t="s">
        <v>6356</v>
      </c>
      <c r="B2122" t="s">
        <v>73</v>
      </c>
      <c r="C2122" t="s">
        <v>92</v>
      </c>
      <c r="D2122" t="s">
        <v>399</v>
      </c>
      <c r="E2122">
        <v>119</v>
      </c>
      <c r="F2122">
        <v>19</v>
      </c>
      <c r="G2122">
        <v>100</v>
      </c>
      <c r="H2122">
        <v>0</v>
      </c>
      <c r="I2122">
        <v>0</v>
      </c>
      <c r="J2122">
        <v>4</v>
      </c>
      <c r="K2122">
        <v>0</v>
      </c>
      <c r="L2122">
        <v>0</v>
      </c>
      <c r="M2122">
        <v>0</v>
      </c>
      <c r="N2122">
        <v>0</v>
      </c>
    </row>
    <row r="2123" spans="1:14" x14ac:dyDescent="0.25">
      <c r="A2123" t="s">
        <v>6357</v>
      </c>
      <c r="B2123" t="s">
        <v>73</v>
      </c>
      <c r="C2123" t="s">
        <v>92</v>
      </c>
      <c r="D2123" t="s">
        <v>4245</v>
      </c>
      <c r="E2123">
        <v>3</v>
      </c>
      <c r="F2123">
        <v>0</v>
      </c>
      <c r="G2123">
        <v>3</v>
      </c>
      <c r="H2123">
        <v>0</v>
      </c>
      <c r="I2123">
        <v>0</v>
      </c>
      <c r="J2123">
        <v>120</v>
      </c>
      <c r="K2123">
        <v>0</v>
      </c>
      <c r="L2123">
        <v>0</v>
      </c>
      <c r="M2123">
        <v>0</v>
      </c>
      <c r="N2123">
        <v>0</v>
      </c>
    </row>
    <row r="2124" spans="1:14" x14ac:dyDescent="0.25">
      <c r="A2124" t="s">
        <v>6358</v>
      </c>
      <c r="B2124" t="s">
        <v>73</v>
      </c>
      <c r="C2124" t="s">
        <v>92</v>
      </c>
      <c r="D2124" t="s">
        <v>394</v>
      </c>
      <c r="E2124">
        <v>0</v>
      </c>
      <c r="F2124">
        <v>0</v>
      </c>
      <c r="G2124">
        <v>0</v>
      </c>
      <c r="H2124">
        <v>0</v>
      </c>
      <c r="I2124">
        <v>0</v>
      </c>
      <c r="J2124">
        <v>0</v>
      </c>
      <c r="K2124">
        <v>118</v>
      </c>
      <c r="L2124">
        <v>118</v>
      </c>
      <c r="M2124">
        <v>0</v>
      </c>
      <c r="N2124">
        <v>0</v>
      </c>
    </row>
    <row r="2125" spans="1:14" x14ac:dyDescent="0.25">
      <c r="A2125" t="s">
        <v>6359</v>
      </c>
      <c r="B2125" t="s">
        <v>73</v>
      </c>
      <c r="C2125" t="s">
        <v>92</v>
      </c>
      <c r="D2125" t="s">
        <v>395</v>
      </c>
      <c r="E2125">
        <v>0</v>
      </c>
      <c r="F2125">
        <v>0</v>
      </c>
      <c r="G2125">
        <v>0</v>
      </c>
      <c r="H2125">
        <v>0</v>
      </c>
      <c r="I2125">
        <v>0</v>
      </c>
      <c r="J2125">
        <v>0</v>
      </c>
      <c r="K2125">
        <v>111</v>
      </c>
      <c r="L2125">
        <v>111</v>
      </c>
      <c r="M2125">
        <v>0</v>
      </c>
      <c r="N2125">
        <v>0</v>
      </c>
    </row>
    <row r="2126" spans="1:14" x14ac:dyDescent="0.25">
      <c r="A2126" t="s">
        <v>6360</v>
      </c>
      <c r="B2126" t="s">
        <v>73</v>
      </c>
      <c r="C2126" t="s">
        <v>93</v>
      </c>
      <c r="D2126" t="s">
        <v>396</v>
      </c>
      <c r="E2126">
        <v>99</v>
      </c>
      <c r="F2126">
        <v>20</v>
      </c>
      <c r="G2126">
        <v>79</v>
      </c>
      <c r="H2126">
        <v>0</v>
      </c>
      <c r="I2126">
        <v>0</v>
      </c>
      <c r="J2126">
        <v>6</v>
      </c>
      <c r="K2126">
        <v>0</v>
      </c>
      <c r="L2126">
        <v>0</v>
      </c>
      <c r="M2126">
        <v>0</v>
      </c>
      <c r="N2126">
        <v>0</v>
      </c>
    </row>
    <row r="2127" spans="1:14" x14ac:dyDescent="0.25">
      <c r="A2127" t="s">
        <v>6361</v>
      </c>
      <c r="B2127" t="s">
        <v>73</v>
      </c>
      <c r="C2127" t="s">
        <v>93</v>
      </c>
      <c r="D2127" t="s">
        <v>4236</v>
      </c>
      <c r="E2127">
        <v>105</v>
      </c>
      <c r="F2127">
        <v>18</v>
      </c>
      <c r="G2127">
        <v>87</v>
      </c>
      <c r="H2127">
        <v>0</v>
      </c>
      <c r="I2127">
        <v>0</v>
      </c>
      <c r="J2127">
        <v>0</v>
      </c>
      <c r="K2127">
        <v>0</v>
      </c>
      <c r="L2127">
        <v>0</v>
      </c>
      <c r="M2127">
        <v>0</v>
      </c>
      <c r="N2127">
        <v>0</v>
      </c>
    </row>
    <row r="2128" spans="1:14" x14ac:dyDescent="0.25">
      <c r="A2128" t="s">
        <v>6362</v>
      </c>
      <c r="B2128" t="s">
        <v>73</v>
      </c>
      <c r="C2128" t="s">
        <v>93</v>
      </c>
      <c r="D2128" t="s">
        <v>4238</v>
      </c>
      <c r="E2128">
        <v>5</v>
      </c>
      <c r="F2128">
        <v>2</v>
      </c>
      <c r="G2128">
        <v>3</v>
      </c>
      <c r="H2128">
        <v>0</v>
      </c>
      <c r="I2128">
        <v>0</v>
      </c>
      <c r="J2128">
        <v>100</v>
      </c>
      <c r="K2128">
        <v>0</v>
      </c>
      <c r="L2128">
        <v>0</v>
      </c>
      <c r="M2128">
        <v>0</v>
      </c>
      <c r="N2128">
        <v>0</v>
      </c>
    </row>
    <row r="2129" spans="1:14" x14ac:dyDescent="0.25">
      <c r="A2129" t="s">
        <v>6363</v>
      </c>
      <c r="B2129" t="s">
        <v>73</v>
      </c>
      <c r="C2129" t="s">
        <v>93</v>
      </c>
      <c r="D2129" t="s">
        <v>397</v>
      </c>
      <c r="E2129">
        <v>105</v>
      </c>
      <c r="F2129">
        <v>18</v>
      </c>
      <c r="G2129">
        <v>87</v>
      </c>
      <c r="H2129">
        <v>0</v>
      </c>
      <c r="I2129">
        <v>0</v>
      </c>
      <c r="J2129">
        <v>0</v>
      </c>
      <c r="K2129">
        <v>0</v>
      </c>
      <c r="L2129">
        <v>0</v>
      </c>
      <c r="M2129">
        <v>0</v>
      </c>
      <c r="N2129">
        <v>0</v>
      </c>
    </row>
    <row r="2130" spans="1:14" x14ac:dyDescent="0.25">
      <c r="A2130" t="s">
        <v>6364</v>
      </c>
      <c r="B2130" t="s">
        <v>73</v>
      </c>
      <c r="C2130" t="s">
        <v>93</v>
      </c>
      <c r="D2130" t="s">
        <v>398</v>
      </c>
      <c r="E2130">
        <v>99</v>
      </c>
      <c r="F2130">
        <v>18</v>
      </c>
      <c r="G2130">
        <v>81</v>
      </c>
      <c r="H2130">
        <v>0</v>
      </c>
      <c r="I2130">
        <v>0</v>
      </c>
      <c r="J2130">
        <v>6</v>
      </c>
      <c r="K2130">
        <v>0</v>
      </c>
      <c r="L2130">
        <v>0</v>
      </c>
      <c r="M2130">
        <v>0</v>
      </c>
      <c r="N2130">
        <v>0</v>
      </c>
    </row>
    <row r="2131" spans="1:14" x14ac:dyDescent="0.25">
      <c r="A2131" t="s">
        <v>6365</v>
      </c>
      <c r="B2131" t="s">
        <v>73</v>
      </c>
      <c r="C2131" t="s">
        <v>93</v>
      </c>
      <c r="D2131" t="s">
        <v>4242</v>
      </c>
      <c r="E2131">
        <v>6</v>
      </c>
      <c r="F2131">
        <v>2</v>
      </c>
      <c r="G2131">
        <v>4</v>
      </c>
      <c r="H2131">
        <v>0</v>
      </c>
      <c r="I2131">
        <v>0</v>
      </c>
      <c r="J2131">
        <v>99</v>
      </c>
      <c r="K2131">
        <v>0</v>
      </c>
      <c r="L2131">
        <v>0</v>
      </c>
      <c r="M2131">
        <v>0</v>
      </c>
      <c r="N2131">
        <v>0</v>
      </c>
    </row>
    <row r="2132" spans="1:14" x14ac:dyDescent="0.25">
      <c r="A2132" t="s">
        <v>6366</v>
      </c>
      <c r="B2132" t="s">
        <v>73</v>
      </c>
      <c r="C2132" t="s">
        <v>93</v>
      </c>
      <c r="D2132" t="s">
        <v>399</v>
      </c>
      <c r="E2132">
        <v>99</v>
      </c>
      <c r="F2132">
        <v>16</v>
      </c>
      <c r="G2132">
        <v>83</v>
      </c>
      <c r="H2132">
        <v>0</v>
      </c>
      <c r="I2132">
        <v>0</v>
      </c>
      <c r="J2132">
        <v>6</v>
      </c>
      <c r="K2132">
        <v>0</v>
      </c>
      <c r="L2132">
        <v>0</v>
      </c>
      <c r="M2132">
        <v>0</v>
      </c>
      <c r="N2132">
        <v>0</v>
      </c>
    </row>
    <row r="2133" spans="1:14" x14ac:dyDescent="0.25">
      <c r="A2133" t="s">
        <v>6367</v>
      </c>
      <c r="B2133" t="s">
        <v>73</v>
      </c>
      <c r="C2133" t="s">
        <v>93</v>
      </c>
      <c r="D2133" t="s">
        <v>4245</v>
      </c>
      <c r="E2133">
        <v>6</v>
      </c>
      <c r="F2133">
        <v>2</v>
      </c>
      <c r="G2133">
        <v>4</v>
      </c>
      <c r="H2133">
        <v>0</v>
      </c>
      <c r="I2133">
        <v>0</v>
      </c>
      <c r="J2133">
        <v>99</v>
      </c>
      <c r="K2133">
        <v>0</v>
      </c>
      <c r="L2133">
        <v>0</v>
      </c>
      <c r="M2133">
        <v>0</v>
      </c>
      <c r="N2133">
        <v>0</v>
      </c>
    </row>
    <row r="2134" spans="1:14" x14ac:dyDescent="0.25">
      <c r="A2134" t="s">
        <v>6368</v>
      </c>
      <c r="B2134" t="s">
        <v>73</v>
      </c>
      <c r="C2134" t="s">
        <v>93</v>
      </c>
      <c r="D2134" t="s">
        <v>394</v>
      </c>
      <c r="E2134">
        <v>0</v>
      </c>
      <c r="F2134">
        <v>0</v>
      </c>
      <c r="G2134">
        <v>0</v>
      </c>
      <c r="H2134">
        <v>0</v>
      </c>
      <c r="I2134">
        <v>0</v>
      </c>
      <c r="J2134">
        <v>0</v>
      </c>
      <c r="K2134">
        <v>104</v>
      </c>
      <c r="L2134">
        <v>104</v>
      </c>
      <c r="M2134">
        <v>0</v>
      </c>
      <c r="N2134">
        <v>0</v>
      </c>
    </row>
    <row r="2135" spans="1:14" x14ac:dyDescent="0.25">
      <c r="A2135" t="s">
        <v>6369</v>
      </c>
      <c r="B2135" t="s">
        <v>73</v>
      </c>
      <c r="C2135" t="s">
        <v>93</v>
      </c>
      <c r="D2135" t="s">
        <v>395</v>
      </c>
      <c r="E2135">
        <v>0</v>
      </c>
      <c r="F2135">
        <v>0</v>
      </c>
      <c r="G2135">
        <v>0</v>
      </c>
      <c r="H2135">
        <v>0</v>
      </c>
      <c r="I2135">
        <v>0</v>
      </c>
      <c r="J2135">
        <v>0</v>
      </c>
      <c r="K2135">
        <v>99</v>
      </c>
      <c r="L2135">
        <v>99</v>
      </c>
      <c r="M2135">
        <v>0</v>
      </c>
      <c r="N2135">
        <v>0</v>
      </c>
    </row>
    <row r="2136" spans="1:14" x14ac:dyDescent="0.25">
      <c r="A2136" t="s">
        <v>6370</v>
      </c>
      <c r="B2136" t="s">
        <v>73</v>
      </c>
      <c r="C2136" t="s">
        <v>94</v>
      </c>
      <c r="D2136" t="s">
        <v>396</v>
      </c>
      <c r="E2136">
        <v>185</v>
      </c>
      <c r="F2136">
        <v>45</v>
      </c>
      <c r="G2136">
        <v>139</v>
      </c>
      <c r="H2136">
        <v>0</v>
      </c>
      <c r="I2136">
        <v>1</v>
      </c>
      <c r="J2136">
        <v>15</v>
      </c>
      <c r="K2136">
        <v>0</v>
      </c>
      <c r="L2136">
        <v>0</v>
      </c>
      <c r="M2136">
        <v>0</v>
      </c>
      <c r="N2136">
        <v>0</v>
      </c>
    </row>
    <row r="2137" spans="1:14" x14ac:dyDescent="0.25">
      <c r="A2137" t="s">
        <v>6371</v>
      </c>
      <c r="B2137" t="s">
        <v>73</v>
      </c>
      <c r="C2137" t="s">
        <v>94</v>
      </c>
      <c r="D2137" t="s">
        <v>4236</v>
      </c>
      <c r="E2137">
        <v>200</v>
      </c>
      <c r="F2137">
        <v>41</v>
      </c>
      <c r="G2137">
        <v>158</v>
      </c>
      <c r="H2137">
        <v>0</v>
      </c>
      <c r="I2137">
        <v>1</v>
      </c>
      <c r="J2137">
        <v>0</v>
      </c>
      <c r="K2137">
        <v>0</v>
      </c>
      <c r="L2137">
        <v>0</v>
      </c>
      <c r="M2137">
        <v>0</v>
      </c>
      <c r="N2137">
        <v>0</v>
      </c>
    </row>
    <row r="2138" spans="1:14" x14ac:dyDescent="0.25">
      <c r="A2138" t="s">
        <v>6372</v>
      </c>
      <c r="B2138" t="s">
        <v>73</v>
      </c>
      <c r="C2138" t="s">
        <v>94</v>
      </c>
      <c r="D2138" t="s">
        <v>4238</v>
      </c>
      <c r="E2138">
        <v>13</v>
      </c>
      <c r="F2138">
        <v>0</v>
      </c>
      <c r="G2138">
        <v>13</v>
      </c>
      <c r="H2138">
        <v>0</v>
      </c>
      <c r="I2138">
        <v>0</v>
      </c>
      <c r="J2138">
        <v>187</v>
      </c>
      <c r="K2138">
        <v>0</v>
      </c>
      <c r="L2138">
        <v>0</v>
      </c>
      <c r="M2138">
        <v>0</v>
      </c>
      <c r="N2138">
        <v>0</v>
      </c>
    </row>
    <row r="2139" spans="1:14" x14ac:dyDescent="0.25">
      <c r="A2139" t="s">
        <v>6373</v>
      </c>
      <c r="B2139" t="s">
        <v>73</v>
      </c>
      <c r="C2139" t="s">
        <v>94</v>
      </c>
      <c r="D2139" t="s">
        <v>397</v>
      </c>
      <c r="E2139">
        <v>200</v>
      </c>
      <c r="F2139">
        <v>41</v>
      </c>
      <c r="G2139">
        <v>158</v>
      </c>
      <c r="H2139">
        <v>0</v>
      </c>
      <c r="I2139">
        <v>1</v>
      </c>
      <c r="J2139">
        <v>0</v>
      </c>
      <c r="K2139">
        <v>0</v>
      </c>
      <c r="L2139">
        <v>0</v>
      </c>
      <c r="M2139">
        <v>0</v>
      </c>
      <c r="N2139">
        <v>0</v>
      </c>
    </row>
    <row r="2140" spans="1:14" x14ac:dyDescent="0.25">
      <c r="A2140" t="s">
        <v>6374</v>
      </c>
      <c r="B2140" t="s">
        <v>73</v>
      </c>
      <c r="C2140" t="s">
        <v>94</v>
      </c>
      <c r="D2140" t="s">
        <v>398</v>
      </c>
      <c r="E2140">
        <v>185</v>
      </c>
      <c r="F2140">
        <v>45</v>
      </c>
      <c r="G2140">
        <v>139</v>
      </c>
      <c r="H2140">
        <v>0</v>
      </c>
      <c r="I2140">
        <v>1</v>
      </c>
      <c r="J2140">
        <v>15</v>
      </c>
      <c r="K2140">
        <v>0</v>
      </c>
      <c r="L2140">
        <v>0</v>
      </c>
      <c r="M2140">
        <v>0</v>
      </c>
      <c r="N2140">
        <v>0</v>
      </c>
    </row>
    <row r="2141" spans="1:14" x14ac:dyDescent="0.25">
      <c r="A2141" t="s">
        <v>6375</v>
      </c>
      <c r="B2141" t="s">
        <v>73</v>
      </c>
      <c r="C2141" t="s">
        <v>94</v>
      </c>
      <c r="D2141" t="s">
        <v>4242</v>
      </c>
      <c r="E2141">
        <v>15</v>
      </c>
      <c r="F2141">
        <v>0</v>
      </c>
      <c r="G2141">
        <v>15</v>
      </c>
      <c r="H2141">
        <v>0</v>
      </c>
      <c r="I2141">
        <v>0</v>
      </c>
      <c r="J2141">
        <v>185</v>
      </c>
      <c r="K2141">
        <v>0</v>
      </c>
      <c r="L2141">
        <v>0</v>
      </c>
      <c r="M2141">
        <v>0</v>
      </c>
      <c r="N2141">
        <v>0</v>
      </c>
    </row>
    <row r="2142" spans="1:14" x14ac:dyDescent="0.25">
      <c r="A2142" t="s">
        <v>6376</v>
      </c>
      <c r="B2142" t="s">
        <v>73</v>
      </c>
      <c r="C2142" t="s">
        <v>94</v>
      </c>
      <c r="D2142" t="s">
        <v>399</v>
      </c>
      <c r="E2142">
        <v>185</v>
      </c>
      <c r="F2142">
        <v>41</v>
      </c>
      <c r="G2142">
        <v>143</v>
      </c>
      <c r="H2142">
        <v>0</v>
      </c>
      <c r="I2142">
        <v>1</v>
      </c>
      <c r="J2142">
        <v>15</v>
      </c>
      <c r="K2142">
        <v>0</v>
      </c>
      <c r="L2142">
        <v>0</v>
      </c>
      <c r="M2142">
        <v>0</v>
      </c>
      <c r="N2142">
        <v>0</v>
      </c>
    </row>
    <row r="2143" spans="1:14" x14ac:dyDescent="0.25">
      <c r="A2143" t="s">
        <v>6377</v>
      </c>
      <c r="B2143" t="s">
        <v>73</v>
      </c>
      <c r="C2143" t="s">
        <v>94</v>
      </c>
      <c r="D2143" t="s">
        <v>4245</v>
      </c>
      <c r="E2143">
        <v>13</v>
      </c>
      <c r="F2143">
        <v>0</v>
      </c>
      <c r="G2143">
        <v>13</v>
      </c>
      <c r="H2143">
        <v>0</v>
      </c>
      <c r="I2143">
        <v>0</v>
      </c>
      <c r="J2143">
        <v>187</v>
      </c>
      <c r="K2143">
        <v>0</v>
      </c>
      <c r="L2143">
        <v>0</v>
      </c>
      <c r="M2143">
        <v>0</v>
      </c>
      <c r="N2143">
        <v>0</v>
      </c>
    </row>
    <row r="2144" spans="1:14" x14ac:dyDescent="0.25">
      <c r="A2144" t="s">
        <v>6378</v>
      </c>
      <c r="B2144" t="s">
        <v>73</v>
      </c>
      <c r="C2144" t="s">
        <v>94</v>
      </c>
      <c r="D2144" t="s">
        <v>394</v>
      </c>
      <c r="E2144">
        <v>0</v>
      </c>
      <c r="F2144">
        <v>0</v>
      </c>
      <c r="G2144">
        <v>0</v>
      </c>
      <c r="H2144">
        <v>0</v>
      </c>
      <c r="I2144">
        <v>0</v>
      </c>
      <c r="J2144">
        <v>0</v>
      </c>
      <c r="K2144">
        <v>200</v>
      </c>
      <c r="L2144">
        <v>199</v>
      </c>
      <c r="M2144">
        <v>1</v>
      </c>
      <c r="N2144">
        <v>0</v>
      </c>
    </row>
    <row r="2145" spans="1:14" x14ac:dyDescent="0.25">
      <c r="A2145" t="s">
        <v>6379</v>
      </c>
      <c r="B2145" t="s">
        <v>73</v>
      </c>
      <c r="C2145" t="s">
        <v>94</v>
      </c>
      <c r="D2145" t="s">
        <v>395</v>
      </c>
      <c r="E2145">
        <v>0</v>
      </c>
      <c r="F2145">
        <v>0</v>
      </c>
      <c r="G2145">
        <v>0</v>
      </c>
      <c r="H2145">
        <v>0</v>
      </c>
      <c r="I2145">
        <v>0</v>
      </c>
      <c r="J2145">
        <v>0</v>
      </c>
      <c r="K2145">
        <v>194</v>
      </c>
      <c r="L2145">
        <v>193</v>
      </c>
      <c r="M2145">
        <v>1</v>
      </c>
      <c r="N2145">
        <v>0</v>
      </c>
    </row>
    <row r="2146" spans="1:14" x14ac:dyDescent="0.25">
      <c r="A2146" t="s">
        <v>6380</v>
      </c>
      <c r="B2146" t="s">
        <v>73</v>
      </c>
      <c r="C2146" t="s">
        <v>95</v>
      </c>
      <c r="D2146" t="s">
        <v>396</v>
      </c>
      <c r="E2146">
        <v>64</v>
      </c>
      <c r="F2146">
        <v>4</v>
      </c>
      <c r="G2146">
        <v>58</v>
      </c>
      <c r="H2146">
        <v>2</v>
      </c>
      <c r="I2146">
        <v>0</v>
      </c>
      <c r="J2146">
        <v>23</v>
      </c>
      <c r="K2146">
        <v>0</v>
      </c>
      <c r="L2146">
        <v>0</v>
      </c>
      <c r="M2146">
        <v>0</v>
      </c>
      <c r="N2146">
        <v>0</v>
      </c>
    </row>
    <row r="2147" spans="1:14" x14ac:dyDescent="0.25">
      <c r="A2147" t="s">
        <v>6381</v>
      </c>
      <c r="B2147" t="s">
        <v>73</v>
      </c>
      <c r="C2147" t="s">
        <v>95</v>
      </c>
      <c r="D2147" t="s">
        <v>4236</v>
      </c>
      <c r="E2147">
        <v>87</v>
      </c>
      <c r="F2147">
        <v>7</v>
      </c>
      <c r="G2147">
        <v>77</v>
      </c>
      <c r="H2147">
        <v>3</v>
      </c>
      <c r="I2147">
        <v>0</v>
      </c>
      <c r="J2147">
        <v>0</v>
      </c>
      <c r="K2147">
        <v>0</v>
      </c>
      <c r="L2147">
        <v>0</v>
      </c>
      <c r="M2147">
        <v>0</v>
      </c>
      <c r="N2147">
        <v>0</v>
      </c>
    </row>
    <row r="2148" spans="1:14" x14ac:dyDescent="0.25">
      <c r="A2148" t="s">
        <v>6382</v>
      </c>
      <c r="B2148" t="s">
        <v>73</v>
      </c>
      <c r="C2148" t="s">
        <v>95</v>
      </c>
      <c r="D2148" t="s">
        <v>4238</v>
      </c>
      <c r="E2148">
        <v>18</v>
      </c>
      <c r="F2148">
        <v>4</v>
      </c>
      <c r="G2148">
        <v>14</v>
      </c>
      <c r="H2148">
        <v>0</v>
      </c>
      <c r="I2148">
        <v>0</v>
      </c>
      <c r="J2148">
        <v>69</v>
      </c>
      <c r="K2148">
        <v>0</v>
      </c>
      <c r="L2148">
        <v>0</v>
      </c>
      <c r="M2148">
        <v>0</v>
      </c>
      <c r="N2148">
        <v>0</v>
      </c>
    </row>
    <row r="2149" spans="1:14" x14ac:dyDescent="0.25">
      <c r="A2149" t="s">
        <v>6383</v>
      </c>
      <c r="B2149" t="s">
        <v>73</v>
      </c>
      <c r="C2149" t="s">
        <v>95</v>
      </c>
      <c r="D2149" t="s">
        <v>397</v>
      </c>
      <c r="E2149">
        <v>87</v>
      </c>
      <c r="F2149">
        <v>7</v>
      </c>
      <c r="G2149">
        <v>77</v>
      </c>
      <c r="H2149">
        <v>3</v>
      </c>
      <c r="I2149">
        <v>0</v>
      </c>
      <c r="J2149">
        <v>0</v>
      </c>
      <c r="K2149">
        <v>0</v>
      </c>
      <c r="L2149">
        <v>0</v>
      </c>
      <c r="M2149">
        <v>0</v>
      </c>
      <c r="N2149">
        <v>0</v>
      </c>
    </row>
    <row r="2150" spans="1:14" x14ac:dyDescent="0.25">
      <c r="A2150" t="s">
        <v>6384</v>
      </c>
      <c r="B2150" t="s">
        <v>73</v>
      </c>
      <c r="C2150" t="s">
        <v>95</v>
      </c>
      <c r="D2150" t="s">
        <v>398</v>
      </c>
      <c r="E2150">
        <v>64</v>
      </c>
      <c r="F2150">
        <v>3</v>
      </c>
      <c r="G2150">
        <v>59</v>
      </c>
      <c r="H2150">
        <v>2</v>
      </c>
      <c r="I2150">
        <v>0</v>
      </c>
      <c r="J2150">
        <v>23</v>
      </c>
      <c r="K2150">
        <v>0</v>
      </c>
      <c r="L2150">
        <v>0</v>
      </c>
      <c r="M2150">
        <v>0</v>
      </c>
      <c r="N2150">
        <v>0</v>
      </c>
    </row>
    <row r="2151" spans="1:14" x14ac:dyDescent="0.25">
      <c r="A2151" t="s">
        <v>6385</v>
      </c>
      <c r="B2151" t="s">
        <v>73</v>
      </c>
      <c r="C2151" t="s">
        <v>95</v>
      </c>
      <c r="D2151" t="s">
        <v>4242</v>
      </c>
      <c r="E2151">
        <v>23</v>
      </c>
      <c r="F2151">
        <v>5</v>
      </c>
      <c r="G2151">
        <v>17</v>
      </c>
      <c r="H2151">
        <v>1</v>
      </c>
      <c r="I2151">
        <v>0</v>
      </c>
      <c r="J2151">
        <v>64</v>
      </c>
      <c r="K2151">
        <v>0</v>
      </c>
      <c r="L2151">
        <v>0</v>
      </c>
      <c r="M2151">
        <v>0</v>
      </c>
      <c r="N2151">
        <v>0</v>
      </c>
    </row>
    <row r="2152" spans="1:14" x14ac:dyDescent="0.25">
      <c r="A2152" t="s">
        <v>6386</v>
      </c>
      <c r="B2152" t="s">
        <v>73</v>
      </c>
      <c r="C2152" t="s">
        <v>95</v>
      </c>
      <c r="D2152" t="s">
        <v>399</v>
      </c>
      <c r="E2152">
        <v>64</v>
      </c>
      <c r="F2152">
        <v>3</v>
      </c>
      <c r="G2152">
        <v>59</v>
      </c>
      <c r="H2152">
        <v>2</v>
      </c>
      <c r="I2152">
        <v>0</v>
      </c>
      <c r="J2152">
        <v>23</v>
      </c>
      <c r="K2152">
        <v>0</v>
      </c>
      <c r="L2152">
        <v>0</v>
      </c>
      <c r="M2152">
        <v>0</v>
      </c>
      <c r="N2152">
        <v>0</v>
      </c>
    </row>
    <row r="2153" spans="1:14" x14ac:dyDescent="0.25">
      <c r="A2153" t="s">
        <v>6387</v>
      </c>
      <c r="B2153" t="s">
        <v>73</v>
      </c>
      <c r="C2153" t="s">
        <v>95</v>
      </c>
      <c r="D2153" t="s">
        <v>4245</v>
      </c>
      <c r="E2153">
        <v>21</v>
      </c>
      <c r="F2153">
        <v>4</v>
      </c>
      <c r="G2153">
        <v>16</v>
      </c>
      <c r="H2153">
        <v>1</v>
      </c>
      <c r="I2153">
        <v>0</v>
      </c>
      <c r="J2153">
        <v>66</v>
      </c>
      <c r="K2153">
        <v>0</v>
      </c>
      <c r="L2153">
        <v>0</v>
      </c>
      <c r="M2153">
        <v>0</v>
      </c>
      <c r="N2153">
        <v>0</v>
      </c>
    </row>
    <row r="2154" spans="1:14" x14ac:dyDescent="0.25">
      <c r="A2154" t="s">
        <v>6388</v>
      </c>
      <c r="B2154" t="s">
        <v>73</v>
      </c>
      <c r="C2154" t="s">
        <v>95</v>
      </c>
      <c r="D2154" t="s">
        <v>394</v>
      </c>
      <c r="E2154">
        <v>0</v>
      </c>
      <c r="F2154">
        <v>0</v>
      </c>
      <c r="G2154">
        <v>0</v>
      </c>
      <c r="H2154">
        <v>0</v>
      </c>
      <c r="I2154">
        <v>0</v>
      </c>
      <c r="J2154">
        <v>0</v>
      </c>
      <c r="K2154">
        <v>86</v>
      </c>
      <c r="L2154">
        <v>86</v>
      </c>
      <c r="M2154">
        <v>0</v>
      </c>
      <c r="N2154">
        <v>0</v>
      </c>
    </row>
    <row r="2155" spans="1:14" x14ac:dyDescent="0.25">
      <c r="A2155" t="s">
        <v>6389</v>
      </c>
      <c r="B2155" t="s">
        <v>73</v>
      </c>
      <c r="C2155" t="s">
        <v>95</v>
      </c>
      <c r="D2155" t="s">
        <v>395</v>
      </c>
      <c r="E2155">
        <v>0</v>
      </c>
      <c r="F2155">
        <v>0</v>
      </c>
      <c r="G2155">
        <v>0</v>
      </c>
      <c r="H2155">
        <v>0</v>
      </c>
      <c r="I2155">
        <v>0</v>
      </c>
      <c r="J2155">
        <v>0</v>
      </c>
      <c r="K2155">
        <v>76</v>
      </c>
      <c r="L2155">
        <v>76</v>
      </c>
      <c r="M2155">
        <v>0</v>
      </c>
      <c r="N2155">
        <v>0</v>
      </c>
    </row>
    <row r="2156" spans="1:14" x14ac:dyDescent="0.25">
      <c r="A2156" t="s">
        <v>6390</v>
      </c>
      <c r="B2156" t="s">
        <v>73</v>
      </c>
      <c r="C2156" t="s">
        <v>96</v>
      </c>
      <c r="D2156" t="s">
        <v>396</v>
      </c>
      <c r="E2156">
        <v>41</v>
      </c>
      <c r="F2156">
        <v>7</v>
      </c>
      <c r="G2156">
        <v>34</v>
      </c>
      <c r="H2156">
        <v>0</v>
      </c>
      <c r="I2156">
        <v>0</v>
      </c>
      <c r="J2156">
        <v>4</v>
      </c>
      <c r="K2156">
        <v>0</v>
      </c>
      <c r="L2156">
        <v>0</v>
      </c>
      <c r="M2156">
        <v>0</v>
      </c>
      <c r="N2156">
        <v>0</v>
      </c>
    </row>
    <row r="2157" spans="1:14" x14ac:dyDescent="0.25">
      <c r="A2157" t="s">
        <v>6391</v>
      </c>
      <c r="B2157" t="s">
        <v>73</v>
      </c>
      <c r="C2157" t="s">
        <v>96</v>
      </c>
      <c r="D2157" t="s">
        <v>4236</v>
      </c>
      <c r="E2157">
        <v>45</v>
      </c>
      <c r="F2157">
        <v>6</v>
      </c>
      <c r="G2157">
        <v>38</v>
      </c>
      <c r="H2157">
        <v>0</v>
      </c>
      <c r="I2157">
        <v>1</v>
      </c>
      <c r="J2157">
        <v>0</v>
      </c>
      <c r="K2157">
        <v>0</v>
      </c>
      <c r="L2157">
        <v>0</v>
      </c>
      <c r="M2157">
        <v>0</v>
      </c>
      <c r="N2157">
        <v>0</v>
      </c>
    </row>
    <row r="2158" spans="1:14" x14ac:dyDescent="0.25">
      <c r="A2158" t="s">
        <v>6392</v>
      </c>
      <c r="B2158" t="s">
        <v>73</v>
      </c>
      <c r="C2158" t="s">
        <v>96</v>
      </c>
      <c r="D2158" t="s">
        <v>4238</v>
      </c>
      <c r="E2158">
        <v>2</v>
      </c>
      <c r="F2158">
        <v>0</v>
      </c>
      <c r="G2158">
        <v>2</v>
      </c>
      <c r="H2158">
        <v>0</v>
      </c>
      <c r="I2158">
        <v>0</v>
      </c>
      <c r="J2158">
        <v>43</v>
      </c>
      <c r="K2158">
        <v>0</v>
      </c>
      <c r="L2158">
        <v>0</v>
      </c>
      <c r="M2158">
        <v>0</v>
      </c>
      <c r="N2158">
        <v>0</v>
      </c>
    </row>
    <row r="2159" spans="1:14" x14ac:dyDescent="0.25">
      <c r="A2159" t="s">
        <v>6393</v>
      </c>
      <c r="B2159" t="s">
        <v>73</v>
      </c>
      <c r="C2159" t="s">
        <v>96</v>
      </c>
      <c r="D2159" t="s">
        <v>397</v>
      </c>
      <c r="E2159">
        <v>45</v>
      </c>
      <c r="F2159">
        <v>6</v>
      </c>
      <c r="G2159">
        <v>38</v>
      </c>
      <c r="H2159">
        <v>0</v>
      </c>
      <c r="I2159">
        <v>1</v>
      </c>
      <c r="J2159">
        <v>0</v>
      </c>
      <c r="K2159">
        <v>0</v>
      </c>
      <c r="L2159">
        <v>0</v>
      </c>
      <c r="M2159">
        <v>0</v>
      </c>
      <c r="N2159">
        <v>0</v>
      </c>
    </row>
    <row r="2160" spans="1:14" x14ac:dyDescent="0.25">
      <c r="A2160" t="s">
        <v>6394</v>
      </c>
      <c r="B2160" t="s">
        <v>73</v>
      </c>
      <c r="C2160" t="s">
        <v>96</v>
      </c>
      <c r="D2160" t="s">
        <v>398</v>
      </c>
      <c r="E2160">
        <v>41</v>
      </c>
      <c r="F2160">
        <v>6</v>
      </c>
      <c r="G2160">
        <v>35</v>
      </c>
      <c r="H2160">
        <v>0</v>
      </c>
      <c r="I2160">
        <v>0</v>
      </c>
      <c r="J2160">
        <v>4</v>
      </c>
      <c r="K2160">
        <v>0</v>
      </c>
      <c r="L2160">
        <v>0</v>
      </c>
      <c r="M2160">
        <v>0</v>
      </c>
      <c r="N2160">
        <v>0</v>
      </c>
    </row>
    <row r="2161" spans="1:14" x14ac:dyDescent="0.25">
      <c r="A2161" t="s">
        <v>6395</v>
      </c>
      <c r="B2161" t="s">
        <v>73</v>
      </c>
      <c r="C2161" t="s">
        <v>96</v>
      </c>
      <c r="D2161" t="s">
        <v>4242</v>
      </c>
      <c r="E2161">
        <v>4</v>
      </c>
      <c r="F2161">
        <v>0</v>
      </c>
      <c r="G2161">
        <v>3</v>
      </c>
      <c r="H2161">
        <v>0</v>
      </c>
      <c r="I2161">
        <v>1</v>
      </c>
      <c r="J2161">
        <v>41</v>
      </c>
      <c r="K2161">
        <v>0</v>
      </c>
      <c r="L2161">
        <v>0</v>
      </c>
      <c r="M2161">
        <v>0</v>
      </c>
      <c r="N2161">
        <v>0</v>
      </c>
    </row>
    <row r="2162" spans="1:14" x14ac:dyDescent="0.25">
      <c r="A2162" t="s">
        <v>6396</v>
      </c>
      <c r="B2162" t="s">
        <v>73</v>
      </c>
      <c r="C2162" t="s">
        <v>96</v>
      </c>
      <c r="D2162" t="s">
        <v>399</v>
      </c>
      <c r="E2162">
        <v>41</v>
      </c>
      <c r="F2162">
        <v>6</v>
      </c>
      <c r="G2162">
        <v>35</v>
      </c>
      <c r="H2162">
        <v>0</v>
      </c>
      <c r="I2162">
        <v>0</v>
      </c>
      <c r="J2162">
        <v>4</v>
      </c>
      <c r="K2162">
        <v>0</v>
      </c>
      <c r="L2162">
        <v>0</v>
      </c>
      <c r="M2162">
        <v>0</v>
      </c>
      <c r="N2162">
        <v>0</v>
      </c>
    </row>
    <row r="2163" spans="1:14" x14ac:dyDescent="0.25">
      <c r="A2163" t="s">
        <v>6397</v>
      </c>
      <c r="B2163" t="s">
        <v>73</v>
      </c>
      <c r="C2163" t="s">
        <v>96</v>
      </c>
      <c r="D2163" t="s">
        <v>4245</v>
      </c>
      <c r="E2163">
        <v>3</v>
      </c>
      <c r="F2163">
        <v>0</v>
      </c>
      <c r="G2163">
        <v>2</v>
      </c>
      <c r="H2163">
        <v>0</v>
      </c>
      <c r="I2163">
        <v>1</v>
      </c>
      <c r="J2163">
        <v>42</v>
      </c>
      <c r="K2163">
        <v>0</v>
      </c>
      <c r="L2163">
        <v>0</v>
      </c>
      <c r="M2163">
        <v>0</v>
      </c>
      <c r="N2163">
        <v>0</v>
      </c>
    </row>
    <row r="2164" spans="1:14" x14ac:dyDescent="0.25">
      <c r="A2164" t="s">
        <v>6398</v>
      </c>
      <c r="B2164" t="s">
        <v>73</v>
      </c>
      <c r="C2164" t="s">
        <v>96</v>
      </c>
      <c r="D2164" t="s">
        <v>394</v>
      </c>
      <c r="E2164">
        <v>0</v>
      </c>
      <c r="F2164">
        <v>0</v>
      </c>
      <c r="G2164">
        <v>0</v>
      </c>
      <c r="H2164">
        <v>0</v>
      </c>
      <c r="I2164">
        <v>0</v>
      </c>
      <c r="J2164">
        <v>0</v>
      </c>
      <c r="K2164">
        <v>43</v>
      </c>
      <c r="L2164">
        <v>42</v>
      </c>
      <c r="M2164">
        <v>1</v>
      </c>
      <c r="N2164">
        <v>0</v>
      </c>
    </row>
    <row r="2165" spans="1:14" x14ac:dyDescent="0.25">
      <c r="A2165" t="s">
        <v>6399</v>
      </c>
      <c r="B2165" t="s">
        <v>73</v>
      </c>
      <c r="C2165" t="s">
        <v>96</v>
      </c>
      <c r="D2165" t="s">
        <v>395</v>
      </c>
      <c r="E2165">
        <v>0</v>
      </c>
      <c r="F2165">
        <v>0</v>
      </c>
      <c r="G2165">
        <v>0</v>
      </c>
      <c r="H2165">
        <v>0</v>
      </c>
      <c r="I2165">
        <v>0</v>
      </c>
      <c r="J2165">
        <v>0</v>
      </c>
      <c r="K2165">
        <v>39</v>
      </c>
      <c r="L2165">
        <v>38</v>
      </c>
      <c r="M2165">
        <v>1</v>
      </c>
      <c r="N2165">
        <v>0</v>
      </c>
    </row>
    <row r="2166" spans="1:14" x14ac:dyDescent="0.25">
      <c r="A2166" t="s">
        <v>6400</v>
      </c>
      <c r="B2166" t="s">
        <v>73</v>
      </c>
      <c r="C2166" t="s">
        <v>97</v>
      </c>
      <c r="D2166" t="s">
        <v>396</v>
      </c>
      <c r="E2166">
        <v>168</v>
      </c>
      <c r="F2166">
        <v>32</v>
      </c>
      <c r="G2166">
        <v>134</v>
      </c>
      <c r="H2166">
        <v>2</v>
      </c>
      <c r="I2166">
        <v>0</v>
      </c>
      <c r="J2166">
        <v>10</v>
      </c>
      <c r="K2166">
        <v>0</v>
      </c>
      <c r="L2166">
        <v>0</v>
      </c>
      <c r="M2166">
        <v>0</v>
      </c>
      <c r="N2166">
        <v>0</v>
      </c>
    </row>
    <row r="2167" spans="1:14" x14ac:dyDescent="0.25">
      <c r="A2167" t="s">
        <v>6401</v>
      </c>
      <c r="B2167" t="s">
        <v>73</v>
      </c>
      <c r="C2167" t="s">
        <v>97</v>
      </c>
      <c r="D2167" t="s">
        <v>4236</v>
      </c>
      <c r="E2167">
        <v>178</v>
      </c>
      <c r="F2167">
        <v>26</v>
      </c>
      <c r="G2167">
        <v>149</v>
      </c>
      <c r="H2167">
        <v>2</v>
      </c>
      <c r="I2167">
        <v>1</v>
      </c>
      <c r="J2167">
        <v>0</v>
      </c>
      <c r="K2167">
        <v>0</v>
      </c>
      <c r="L2167">
        <v>0</v>
      </c>
      <c r="M2167">
        <v>0</v>
      </c>
      <c r="N2167">
        <v>0</v>
      </c>
    </row>
    <row r="2168" spans="1:14" x14ac:dyDescent="0.25">
      <c r="A2168" t="s">
        <v>6402</v>
      </c>
      <c r="B2168" t="s">
        <v>73</v>
      </c>
      <c r="C2168" t="s">
        <v>97</v>
      </c>
      <c r="D2168" t="s">
        <v>4238</v>
      </c>
      <c r="E2168">
        <v>9</v>
      </c>
      <c r="F2168">
        <v>0</v>
      </c>
      <c r="G2168">
        <v>9</v>
      </c>
      <c r="H2168">
        <v>0</v>
      </c>
      <c r="I2168">
        <v>0</v>
      </c>
      <c r="J2168">
        <v>169</v>
      </c>
      <c r="K2168">
        <v>0</v>
      </c>
      <c r="L2168">
        <v>0</v>
      </c>
      <c r="M2168">
        <v>0</v>
      </c>
      <c r="N2168">
        <v>0</v>
      </c>
    </row>
    <row r="2169" spans="1:14" x14ac:dyDescent="0.25">
      <c r="A2169" t="s">
        <v>6403</v>
      </c>
      <c r="B2169" t="s">
        <v>73</v>
      </c>
      <c r="C2169" t="s">
        <v>97</v>
      </c>
      <c r="D2169" t="s">
        <v>397</v>
      </c>
      <c r="E2169">
        <v>178</v>
      </c>
      <c r="F2169">
        <v>26</v>
      </c>
      <c r="G2169">
        <v>149</v>
      </c>
      <c r="H2169">
        <v>2</v>
      </c>
      <c r="I2169">
        <v>1</v>
      </c>
      <c r="J2169">
        <v>0</v>
      </c>
      <c r="K2169">
        <v>0</v>
      </c>
      <c r="L2169">
        <v>0</v>
      </c>
      <c r="M2169">
        <v>0</v>
      </c>
      <c r="N2169">
        <v>0</v>
      </c>
    </row>
    <row r="2170" spans="1:14" x14ac:dyDescent="0.25">
      <c r="A2170" t="s">
        <v>6404</v>
      </c>
      <c r="B2170" t="s">
        <v>73</v>
      </c>
      <c r="C2170" t="s">
        <v>97</v>
      </c>
      <c r="D2170" t="s">
        <v>398</v>
      </c>
      <c r="E2170">
        <v>168</v>
      </c>
      <c r="F2170">
        <v>33</v>
      </c>
      <c r="G2170">
        <v>133</v>
      </c>
      <c r="H2170">
        <v>1</v>
      </c>
      <c r="I2170">
        <v>1</v>
      </c>
      <c r="J2170">
        <v>10</v>
      </c>
      <c r="K2170">
        <v>0</v>
      </c>
      <c r="L2170">
        <v>0</v>
      </c>
      <c r="M2170">
        <v>0</v>
      </c>
      <c r="N2170">
        <v>0</v>
      </c>
    </row>
    <row r="2171" spans="1:14" x14ac:dyDescent="0.25">
      <c r="A2171" t="s">
        <v>6405</v>
      </c>
      <c r="B2171" t="s">
        <v>73</v>
      </c>
      <c r="C2171" t="s">
        <v>97</v>
      </c>
      <c r="D2171" t="s">
        <v>4242</v>
      </c>
      <c r="E2171">
        <v>10</v>
      </c>
      <c r="F2171">
        <v>0</v>
      </c>
      <c r="G2171">
        <v>9</v>
      </c>
      <c r="H2171">
        <v>1</v>
      </c>
      <c r="I2171">
        <v>0</v>
      </c>
      <c r="J2171">
        <v>168</v>
      </c>
      <c r="K2171">
        <v>0</v>
      </c>
      <c r="L2171">
        <v>0</v>
      </c>
      <c r="M2171">
        <v>0</v>
      </c>
      <c r="N2171">
        <v>0</v>
      </c>
    </row>
    <row r="2172" spans="1:14" x14ac:dyDescent="0.25">
      <c r="A2172" t="s">
        <v>6406</v>
      </c>
      <c r="B2172" t="s">
        <v>73</v>
      </c>
      <c r="C2172" t="s">
        <v>97</v>
      </c>
      <c r="D2172" t="s">
        <v>399</v>
      </c>
      <c r="E2172">
        <v>168</v>
      </c>
      <c r="F2172">
        <v>27</v>
      </c>
      <c r="G2172">
        <v>139</v>
      </c>
      <c r="H2172">
        <v>2</v>
      </c>
      <c r="I2172">
        <v>0</v>
      </c>
      <c r="J2172">
        <v>10</v>
      </c>
      <c r="K2172">
        <v>0</v>
      </c>
      <c r="L2172">
        <v>0</v>
      </c>
      <c r="M2172">
        <v>0</v>
      </c>
      <c r="N2172">
        <v>0</v>
      </c>
    </row>
    <row r="2173" spans="1:14" x14ac:dyDescent="0.25">
      <c r="A2173" t="s">
        <v>6407</v>
      </c>
      <c r="B2173" t="s">
        <v>73</v>
      </c>
      <c r="C2173" t="s">
        <v>97</v>
      </c>
      <c r="D2173" t="s">
        <v>4245</v>
      </c>
      <c r="E2173">
        <v>9</v>
      </c>
      <c r="F2173">
        <v>0</v>
      </c>
      <c r="G2173">
        <v>9</v>
      </c>
      <c r="H2173">
        <v>0</v>
      </c>
      <c r="I2173">
        <v>0</v>
      </c>
      <c r="J2173">
        <v>169</v>
      </c>
      <c r="K2173">
        <v>0</v>
      </c>
      <c r="L2173">
        <v>0</v>
      </c>
      <c r="M2173">
        <v>0</v>
      </c>
      <c r="N2173">
        <v>0</v>
      </c>
    </row>
    <row r="2174" spans="1:14" x14ac:dyDescent="0.25">
      <c r="A2174" t="s">
        <v>6408</v>
      </c>
      <c r="B2174" t="s">
        <v>73</v>
      </c>
      <c r="C2174" t="s">
        <v>97</v>
      </c>
      <c r="D2174" t="s">
        <v>394</v>
      </c>
      <c r="E2174">
        <v>0</v>
      </c>
      <c r="F2174">
        <v>0</v>
      </c>
      <c r="G2174">
        <v>0</v>
      </c>
      <c r="H2174">
        <v>0</v>
      </c>
      <c r="I2174">
        <v>0</v>
      </c>
      <c r="J2174">
        <v>0</v>
      </c>
      <c r="K2174">
        <v>176</v>
      </c>
      <c r="L2174">
        <v>175</v>
      </c>
      <c r="M2174">
        <v>1</v>
      </c>
      <c r="N2174">
        <v>0</v>
      </c>
    </row>
    <row r="2175" spans="1:14" x14ac:dyDescent="0.25">
      <c r="A2175" t="s">
        <v>6409</v>
      </c>
      <c r="B2175" t="s">
        <v>73</v>
      </c>
      <c r="C2175" t="s">
        <v>97</v>
      </c>
      <c r="D2175" t="s">
        <v>395</v>
      </c>
      <c r="E2175">
        <v>0</v>
      </c>
      <c r="F2175">
        <v>0</v>
      </c>
      <c r="G2175">
        <v>0</v>
      </c>
      <c r="H2175">
        <v>0</v>
      </c>
      <c r="I2175">
        <v>0</v>
      </c>
      <c r="J2175">
        <v>0</v>
      </c>
      <c r="K2175">
        <v>167</v>
      </c>
      <c r="L2175">
        <v>165</v>
      </c>
      <c r="M2175">
        <v>1</v>
      </c>
      <c r="N2175">
        <v>1</v>
      </c>
    </row>
    <row r="2176" spans="1:14" x14ac:dyDescent="0.25">
      <c r="A2176" t="s">
        <v>6410</v>
      </c>
      <c r="B2176" t="s">
        <v>73</v>
      </c>
      <c r="C2176" t="s">
        <v>98</v>
      </c>
      <c r="D2176" t="s">
        <v>396</v>
      </c>
      <c r="E2176">
        <v>231</v>
      </c>
      <c r="F2176">
        <v>47</v>
      </c>
      <c r="G2176">
        <v>182</v>
      </c>
      <c r="H2176">
        <v>1</v>
      </c>
      <c r="I2176">
        <v>1</v>
      </c>
      <c r="J2176">
        <v>28</v>
      </c>
      <c r="K2176">
        <v>0</v>
      </c>
      <c r="L2176">
        <v>0</v>
      </c>
      <c r="M2176">
        <v>0</v>
      </c>
      <c r="N2176">
        <v>0</v>
      </c>
    </row>
    <row r="2177" spans="1:14" x14ac:dyDescent="0.25">
      <c r="A2177" t="s">
        <v>6411</v>
      </c>
      <c r="B2177" t="s">
        <v>73</v>
      </c>
      <c r="C2177" t="s">
        <v>98</v>
      </c>
      <c r="D2177" t="s">
        <v>4236</v>
      </c>
      <c r="E2177">
        <v>259</v>
      </c>
      <c r="F2177">
        <v>39</v>
      </c>
      <c r="G2177">
        <v>215</v>
      </c>
      <c r="H2177">
        <v>4</v>
      </c>
      <c r="I2177">
        <v>1</v>
      </c>
      <c r="J2177">
        <v>0</v>
      </c>
      <c r="K2177">
        <v>0</v>
      </c>
      <c r="L2177">
        <v>0</v>
      </c>
      <c r="M2177">
        <v>0</v>
      </c>
      <c r="N2177">
        <v>0</v>
      </c>
    </row>
    <row r="2178" spans="1:14" x14ac:dyDescent="0.25">
      <c r="A2178" t="s">
        <v>6412</v>
      </c>
      <c r="B2178" t="s">
        <v>73</v>
      </c>
      <c r="C2178" t="s">
        <v>98</v>
      </c>
      <c r="D2178" t="s">
        <v>4238</v>
      </c>
      <c r="E2178">
        <v>23</v>
      </c>
      <c r="F2178">
        <v>2</v>
      </c>
      <c r="G2178">
        <v>20</v>
      </c>
      <c r="H2178">
        <v>1</v>
      </c>
      <c r="I2178">
        <v>0</v>
      </c>
      <c r="J2178">
        <v>236</v>
      </c>
      <c r="K2178">
        <v>0</v>
      </c>
      <c r="L2178">
        <v>0</v>
      </c>
      <c r="M2178">
        <v>0</v>
      </c>
      <c r="N2178">
        <v>0</v>
      </c>
    </row>
    <row r="2179" spans="1:14" x14ac:dyDescent="0.25">
      <c r="A2179" t="s">
        <v>6413</v>
      </c>
      <c r="B2179" t="s">
        <v>73</v>
      </c>
      <c r="C2179" t="s">
        <v>98</v>
      </c>
      <c r="D2179" t="s">
        <v>397</v>
      </c>
      <c r="E2179">
        <v>259</v>
      </c>
      <c r="F2179">
        <v>39</v>
      </c>
      <c r="G2179">
        <v>216</v>
      </c>
      <c r="H2179">
        <v>3</v>
      </c>
      <c r="I2179">
        <v>1</v>
      </c>
      <c r="J2179">
        <v>0</v>
      </c>
      <c r="K2179">
        <v>0</v>
      </c>
      <c r="L2179">
        <v>0</v>
      </c>
      <c r="M2179">
        <v>0</v>
      </c>
      <c r="N2179">
        <v>0</v>
      </c>
    </row>
    <row r="2180" spans="1:14" x14ac:dyDescent="0.25">
      <c r="A2180" t="s">
        <v>6414</v>
      </c>
      <c r="B2180" t="s">
        <v>73</v>
      </c>
      <c r="C2180" t="s">
        <v>98</v>
      </c>
      <c r="D2180" t="s">
        <v>398</v>
      </c>
      <c r="E2180">
        <v>231</v>
      </c>
      <c r="F2180">
        <v>41</v>
      </c>
      <c r="G2180">
        <v>188</v>
      </c>
      <c r="H2180">
        <v>1</v>
      </c>
      <c r="I2180">
        <v>1</v>
      </c>
      <c r="J2180">
        <v>28</v>
      </c>
      <c r="K2180">
        <v>0</v>
      </c>
      <c r="L2180">
        <v>0</v>
      </c>
      <c r="M2180">
        <v>0</v>
      </c>
      <c r="N2180">
        <v>0</v>
      </c>
    </row>
    <row r="2181" spans="1:14" x14ac:dyDescent="0.25">
      <c r="A2181" t="s">
        <v>6415</v>
      </c>
      <c r="B2181" t="s">
        <v>73</v>
      </c>
      <c r="C2181" t="s">
        <v>98</v>
      </c>
      <c r="D2181" t="s">
        <v>4242</v>
      </c>
      <c r="E2181">
        <v>28</v>
      </c>
      <c r="F2181">
        <v>5</v>
      </c>
      <c r="G2181">
        <v>20</v>
      </c>
      <c r="H2181">
        <v>3</v>
      </c>
      <c r="I2181">
        <v>0</v>
      </c>
      <c r="J2181">
        <v>231</v>
      </c>
      <c r="K2181">
        <v>0</v>
      </c>
      <c r="L2181">
        <v>0</v>
      </c>
      <c r="M2181">
        <v>0</v>
      </c>
      <c r="N2181">
        <v>0</v>
      </c>
    </row>
    <row r="2182" spans="1:14" x14ac:dyDescent="0.25">
      <c r="A2182" t="s">
        <v>6416</v>
      </c>
      <c r="B2182" t="s">
        <v>73</v>
      </c>
      <c r="C2182" t="s">
        <v>98</v>
      </c>
      <c r="D2182" t="s">
        <v>399</v>
      </c>
      <c r="E2182">
        <v>231</v>
      </c>
      <c r="F2182">
        <v>36</v>
      </c>
      <c r="G2182">
        <v>193</v>
      </c>
      <c r="H2182">
        <v>1</v>
      </c>
      <c r="I2182">
        <v>1</v>
      </c>
      <c r="J2182">
        <v>28</v>
      </c>
      <c r="K2182">
        <v>0</v>
      </c>
      <c r="L2182">
        <v>0</v>
      </c>
      <c r="M2182">
        <v>0</v>
      </c>
      <c r="N2182">
        <v>0</v>
      </c>
    </row>
    <row r="2183" spans="1:14" x14ac:dyDescent="0.25">
      <c r="A2183" t="s">
        <v>6417</v>
      </c>
      <c r="B2183" t="s">
        <v>73</v>
      </c>
      <c r="C2183" t="s">
        <v>98</v>
      </c>
      <c r="D2183" t="s">
        <v>4245</v>
      </c>
      <c r="E2183">
        <v>27</v>
      </c>
      <c r="F2183">
        <v>3</v>
      </c>
      <c r="G2183">
        <v>22</v>
      </c>
      <c r="H2183">
        <v>2</v>
      </c>
      <c r="I2183">
        <v>0</v>
      </c>
      <c r="J2183">
        <v>232</v>
      </c>
      <c r="K2183">
        <v>0</v>
      </c>
      <c r="L2183">
        <v>0</v>
      </c>
      <c r="M2183">
        <v>0</v>
      </c>
      <c r="N2183">
        <v>0</v>
      </c>
    </row>
    <row r="2184" spans="1:14" x14ac:dyDescent="0.25">
      <c r="A2184" t="s">
        <v>6418</v>
      </c>
      <c r="B2184" t="s">
        <v>73</v>
      </c>
      <c r="C2184" t="s">
        <v>98</v>
      </c>
      <c r="D2184" t="s">
        <v>394</v>
      </c>
      <c r="E2184">
        <v>0</v>
      </c>
      <c r="F2184">
        <v>0</v>
      </c>
      <c r="G2184">
        <v>0</v>
      </c>
      <c r="H2184">
        <v>0</v>
      </c>
      <c r="I2184">
        <v>0</v>
      </c>
      <c r="J2184">
        <v>0</v>
      </c>
      <c r="K2184">
        <v>258</v>
      </c>
      <c r="L2184">
        <v>256</v>
      </c>
      <c r="M2184">
        <v>2</v>
      </c>
      <c r="N2184">
        <v>0</v>
      </c>
    </row>
    <row r="2185" spans="1:14" x14ac:dyDescent="0.25">
      <c r="A2185" t="s">
        <v>6419</v>
      </c>
      <c r="B2185" t="s">
        <v>73</v>
      </c>
      <c r="C2185" t="s">
        <v>98</v>
      </c>
      <c r="D2185" t="s">
        <v>395</v>
      </c>
      <c r="E2185">
        <v>0</v>
      </c>
      <c r="F2185">
        <v>0</v>
      </c>
      <c r="G2185">
        <v>0</v>
      </c>
      <c r="H2185">
        <v>0</v>
      </c>
      <c r="I2185">
        <v>0</v>
      </c>
      <c r="J2185">
        <v>0</v>
      </c>
      <c r="K2185">
        <v>229</v>
      </c>
      <c r="L2185">
        <v>228</v>
      </c>
      <c r="M2185">
        <v>1</v>
      </c>
      <c r="N2185">
        <v>0</v>
      </c>
    </row>
    <row r="2186" spans="1:14" x14ac:dyDescent="0.25">
      <c r="A2186" t="s">
        <v>6420</v>
      </c>
      <c r="B2186" t="s">
        <v>73</v>
      </c>
      <c r="C2186" t="s">
        <v>99</v>
      </c>
      <c r="D2186" t="s">
        <v>396</v>
      </c>
      <c r="E2186">
        <v>238</v>
      </c>
      <c r="F2186">
        <v>33</v>
      </c>
      <c r="G2186">
        <v>201</v>
      </c>
      <c r="H2186">
        <v>3</v>
      </c>
      <c r="I2186">
        <v>1</v>
      </c>
      <c r="J2186">
        <v>27</v>
      </c>
      <c r="K2186">
        <v>0</v>
      </c>
      <c r="L2186">
        <v>0</v>
      </c>
      <c r="M2186">
        <v>0</v>
      </c>
      <c r="N2186">
        <v>0</v>
      </c>
    </row>
    <row r="2187" spans="1:14" x14ac:dyDescent="0.25">
      <c r="A2187" t="s">
        <v>6421</v>
      </c>
      <c r="B2187" t="s">
        <v>73</v>
      </c>
      <c r="C2187" t="s">
        <v>99</v>
      </c>
      <c r="D2187" t="s">
        <v>4236</v>
      </c>
      <c r="E2187">
        <v>265</v>
      </c>
      <c r="F2187">
        <v>31</v>
      </c>
      <c r="G2187">
        <v>227</v>
      </c>
      <c r="H2187">
        <v>5</v>
      </c>
      <c r="I2187">
        <v>2</v>
      </c>
      <c r="J2187">
        <v>0</v>
      </c>
      <c r="K2187">
        <v>0</v>
      </c>
      <c r="L2187">
        <v>0</v>
      </c>
      <c r="M2187">
        <v>0</v>
      </c>
      <c r="N2187">
        <v>0</v>
      </c>
    </row>
    <row r="2188" spans="1:14" x14ac:dyDescent="0.25">
      <c r="A2188" t="s">
        <v>6422</v>
      </c>
      <c r="B2188" t="s">
        <v>73</v>
      </c>
      <c r="C2188" t="s">
        <v>99</v>
      </c>
      <c r="D2188" t="s">
        <v>4238</v>
      </c>
      <c r="E2188">
        <v>22</v>
      </c>
      <c r="F2188">
        <v>1</v>
      </c>
      <c r="G2188">
        <v>19</v>
      </c>
      <c r="H2188">
        <v>2</v>
      </c>
      <c r="I2188">
        <v>0</v>
      </c>
      <c r="J2188">
        <v>243</v>
      </c>
      <c r="K2188">
        <v>0</v>
      </c>
      <c r="L2188">
        <v>0</v>
      </c>
      <c r="M2188">
        <v>0</v>
      </c>
      <c r="N2188">
        <v>0</v>
      </c>
    </row>
    <row r="2189" spans="1:14" x14ac:dyDescent="0.25">
      <c r="A2189" t="s">
        <v>6423</v>
      </c>
      <c r="B2189" t="s">
        <v>73</v>
      </c>
      <c r="C2189" t="s">
        <v>99</v>
      </c>
      <c r="D2189" t="s">
        <v>397</v>
      </c>
      <c r="E2189">
        <v>265</v>
      </c>
      <c r="F2189">
        <v>31</v>
      </c>
      <c r="G2189">
        <v>227</v>
      </c>
      <c r="H2189">
        <v>5</v>
      </c>
      <c r="I2189">
        <v>2</v>
      </c>
      <c r="J2189">
        <v>0</v>
      </c>
      <c r="K2189">
        <v>0</v>
      </c>
      <c r="L2189">
        <v>0</v>
      </c>
      <c r="M2189">
        <v>0</v>
      </c>
      <c r="N2189">
        <v>0</v>
      </c>
    </row>
    <row r="2190" spans="1:14" x14ac:dyDescent="0.25">
      <c r="A2190" t="s">
        <v>6424</v>
      </c>
      <c r="B2190" t="s">
        <v>73</v>
      </c>
      <c r="C2190" t="s">
        <v>99</v>
      </c>
      <c r="D2190" t="s">
        <v>398</v>
      </c>
      <c r="E2190">
        <v>238</v>
      </c>
      <c r="F2190">
        <v>34</v>
      </c>
      <c r="G2190">
        <v>200</v>
      </c>
      <c r="H2190">
        <v>3</v>
      </c>
      <c r="I2190">
        <v>1</v>
      </c>
      <c r="J2190">
        <v>27</v>
      </c>
      <c r="K2190">
        <v>0</v>
      </c>
      <c r="L2190">
        <v>0</v>
      </c>
      <c r="M2190">
        <v>0</v>
      </c>
      <c r="N2190">
        <v>0</v>
      </c>
    </row>
    <row r="2191" spans="1:14" x14ac:dyDescent="0.25">
      <c r="A2191" t="s">
        <v>6425</v>
      </c>
      <c r="B2191" t="s">
        <v>73</v>
      </c>
      <c r="C2191" t="s">
        <v>99</v>
      </c>
      <c r="D2191" t="s">
        <v>4242</v>
      </c>
      <c r="E2191">
        <v>27</v>
      </c>
      <c r="F2191">
        <v>2</v>
      </c>
      <c r="G2191">
        <v>22</v>
      </c>
      <c r="H2191">
        <v>2</v>
      </c>
      <c r="I2191">
        <v>1</v>
      </c>
      <c r="J2191">
        <v>238</v>
      </c>
      <c r="K2191">
        <v>0</v>
      </c>
      <c r="L2191">
        <v>0</v>
      </c>
      <c r="M2191">
        <v>0</v>
      </c>
      <c r="N2191">
        <v>0</v>
      </c>
    </row>
    <row r="2192" spans="1:14" x14ac:dyDescent="0.25">
      <c r="A2192" t="s">
        <v>6426</v>
      </c>
      <c r="B2192" t="s">
        <v>73</v>
      </c>
      <c r="C2192" t="s">
        <v>99</v>
      </c>
      <c r="D2192" t="s">
        <v>399</v>
      </c>
      <c r="E2192">
        <v>238</v>
      </c>
      <c r="F2192">
        <v>30</v>
      </c>
      <c r="G2192">
        <v>204</v>
      </c>
      <c r="H2192">
        <v>3</v>
      </c>
      <c r="I2192">
        <v>1</v>
      </c>
      <c r="J2192">
        <v>27</v>
      </c>
      <c r="K2192">
        <v>0</v>
      </c>
      <c r="L2192">
        <v>0</v>
      </c>
      <c r="M2192">
        <v>0</v>
      </c>
      <c r="N2192">
        <v>0</v>
      </c>
    </row>
    <row r="2193" spans="1:14" x14ac:dyDescent="0.25">
      <c r="A2193" t="s">
        <v>6427</v>
      </c>
      <c r="B2193" t="s">
        <v>73</v>
      </c>
      <c r="C2193" t="s">
        <v>99</v>
      </c>
      <c r="D2193" t="s">
        <v>4245</v>
      </c>
      <c r="E2193">
        <v>22</v>
      </c>
      <c r="F2193">
        <v>1</v>
      </c>
      <c r="G2193">
        <v>19</v>
      </c>
      <c r="H2193">
        <v>2</v>
      </c>
      <c r="I2193">
        <v>0</v>
      </c>
      <c r="J2193">
        <v>243</v>
      </c>
      <c r="K2193">
        <v>0</v>
      </c>
      <c r="L2193">
        <v>0</v>
      </c>
      <c r="M2193">
        <v>0</v>
      </c>
      <c r="N2193">
        <v>0</v>
      </c>
    </row>
    <row r="2194" spans="1:14" x14ac:dyDescent="0.25">
      <c r="A2194" t="s">
        <v>6428</v>
      </c>
      <c r="B2194" t="s">
        <v>73</v>
      </c>
      <c r="C2194" t="s">
        <v>99</v>
      </c>
      <c r="D2194" t="s">
        <v>394</v>
      </c>
      <c r="E2194">
        <v>0</v>
      </c>
      <c r="F2194">
        <v>0</v>
      </c>
      <c r="G2194">
        <v>0</v>
      </c>
      <c r="H2194">
        <v>0</v>
      </c>
      <c r="I2194">
        <v>0</v>
      </c>
      <c r="J2194">
        <v>0</v>
      </c>
      <c r="K2194">
        <v>262</v>
      </c>
      <c r="L2194">
        <v>257</v>
      </c>
      <c r="M2194">
        <v>5</v>
      </c>
      <c r="N2194">
        <v>0</v>
      </c>
    </row>
    <row r="2195" spans="1:14" x14ac:dyDescent="0.25">
      <c r="A2195" t="s">
        <v>6429</v>
      </c>
      <c r="B2195" t="s">
        <v>73</v>
      </c>
      <c r="C2195" t="s">
        <v>99</v>
      </c>
      <c r="D2195" t="s">
        <v>395</v>
      </c>
      <c r="E2195">
        <v>0</v>
      </c>
      <c r="F2195">
        <v>0</v>
      </c>
      <c r="G2195">
        <v>0</v>
      </c>
      <c r="H2195">
        <v>0</v>
      </c>
      <c r="I2195">
        <v>0</v>
      </c>
      <c r="J2195">
        <v>0</v>
      </c>
      <c r="K2195">
        <v>243</v>
      </c>
      <c r="L2195">
        <v>239</v>
      </c>
      <c r="M2195">
        <v>4</v>
      </c>
      <c r="N2195">
        <v>0</v>
      </c>
    </row>
    <row r="2196" spans="1:14" x14ac:dyDescent="0.25">
      <c r="A2196" t="s">
        <v>6430</v>
      </c>
      <c r="B2196" t="s">
        <v>73</v>
      </c>
      <c r="C2196" t="s">
        <v>100</v>
      </c>
      <c r="D2196" t="s">
        <v>396</v>
      </c>
      <c r="E2196">
        <v>60</v>
      </c>
      <c r="F2196">
        <v>6</v>
      </c>
      <c r="G2196">
        <v>52</v>
      </c>
      <c r="H2196">
        <v>2</v>
      </c>
      <c r="I2196">
        <v>0</v>
      </c>
      <c r="J2196">
        <v>4</v>
      </c>
      <c r="K2196">
        <v>0</v>
      </c>
      <c r="L2196">
        <v>0</v>
      </c>
      <c r="M2196">
        <v>0</v>
      </c>
      <c r="N2196">
        <v>0</v>
      </c>
    </row>
    <row r="2197" spans="1:14" x14ac:dyDescent="0.25">
      <c r="A2197" t="s">
        <v>6431</v>
      </c>
      <c r="B2197" t="s">
        <v>73</v>
      </c>
      <c r="C2197" t="s">
        <v>100</v>
      </c>
      <c r="D2197" t="s">
        <v>4236</v>
      </c>
      <c r="E2197">
        <v>64</v>
      </c>
      <c r="F2197">
        <v>6</v>
      </c>
      <c r="G2197">
        <v>56</v>
      </c>
      <c r="H2197">
        <v>2</v>
      </c>
      <c r="I2197">
        <v>0</v>
      </c>
      <c r="J2197">
        <v>0</v>
      </c>
      <c r="K2197">
        <v>0</v>
      </c>
      <c r="L2197">
        <v>0</v>
      </c>
      <c r="M2197">
        <v>0</v>
      </c>
      <c r="N2197">
        <v>0</v>
      </c>
    </row>
    <row r="2198" spans="1:14" x14ac:dyDescent="0.25">
      <c r="A2198" t="s">
        <v>6432</v>
      </c>
      <c r="B2198" t="s">
        <v>73</v>
      </c>
      <c r="C2198" t="s">
        <v>100</v>
      </c>
      <c r="D2198" t="s">
        <v>4238</v>
      </c>
      <c r="E2198">
        <v>4</v>
      </c>
      <c r="F2198">
        <v>0</v>
      </c>
      <c r="G2198">
        <v>4</v>
      </c>
      <c r="H2198">
        <v>0</v>
      </c>
      <c r="I2198">
        <v>0</v>
      </c>
      <c r="J2198">
        <v>60</v>
      </c>
      <c r="K2198">
        <v>0</v>
      </c>
      <c r="L2198">
        <v>0</v>
      </c>
      <c r="M2198">
        <v>0</v>
      </c>
      <c r="N2198">
        <v>0</v>
      </c>
    </row>
    <row r="2199" spans="1:14" x14ac:dyDescent="0.25">
      <c r="A2199" t="s">
        <v>6433</v>
      </c>
      <c r="B2199" t="s">
        <v>73</v>
      </c>
      <c r="C2199" t="s">
        <v>100</v>
      </c>
      <c r="D2199" t="s">
        <v>397</v>
      </c>
      <c r="E2199">
        <v>64</v>
      </c>
      <c r="F2199">
        <v>6</v>
      </c>
      <c r="G2199">
        <v>56</v>
      </c>
      <c r="H2199">
        <v>2</v>
      </c>
      <c r="I2199">
        <v>0</v>
      </c>
      <c r="J2199">
        <v>0</v>
      </c>
      <c r="K2199">
        <v>0</v>
      </c>
      <c r="L2199">
        <v>0</v>
      </c>
      <c r="M2199">
        <v>0</v>
      </c>
      <c r="N2199">
        <v>0</v>
      </c>
    </row>
    <row r="2200" spans="1:14" x14ac:dyDescent="0.25">
      <c r="A2200" t="s">
        <v>6434</v>
      </c>
      <c r="B2200" t="s">
        <v>73</v>
      </c>
      <c r="C2200" t="s">
        <v>100</v>
      </c>
      <c r="D2200" t="s">
        <v>398</v>
      </c>
      <c r="E2200">
        <v>60</v>
      </c>
      <c r="F2200">
        <v>6</v>
      </c>
      <c r="G2200">
        <v>51</v>
      </c>
      <c r="H2200">
        <v>3</v>
      </c>
      <c r="I2200">
        <v>0</v>
      </c>
      <c r="J2200">
        <v>4</v>
      </c>
      <c r="K2200">
        <v>0</v>
      </c>
      <c r="L2200">
        <v>0</v>
      </c>
      <c r="M2200">
        <v>0</v>
      </c>
      <c r="N2200">
        <v>0</v>
      </c>
    </row>
    <row r="2201" spans="1:14" x14ac:dyDescent="0.25">
      <c r="A2201" t="s">
        <v>6435</v>
      </c>
      <c r="B2201" t="s">
        <v>73</v>
      </c>
      <c r="C2201" t="s">
        <v>100</v>
      </c>
      <c r="D2201" t="s">
        <v>4242</v>
      </c>
      <c r="E2201">
        <v>4</v>
      </c>
      <c r="F2201">
        <v>1</v>
      </c>
      <c r="G2201">
        <v>3</v>
      </c>
      <c r="H2201">
        <v>0</v>
      </c>
      <c r="I2201">
        <v>0</v>
      </c>
      <c r="J2201">
        <v>60</v>
      </c>
      <c r="K2201">
        <v>0</v>
      </c>
      <c r="L2201">
        <v>0</v>
      </c>
      <c r="M2201">
        <v>0</v>
      </c>
      <c r="N2201">
        <v>0</v>
      </c>
    </row>
    <row r="2202" spans="1:14" x14ac:dyDescent="0.25">
      <c r="A2202" t="s">
        <v>6436</v>
      </c>
      <c r="B2202" t="s">
        <v>73</v>
      </c>
      <c r="C2202" t="s">
        <v>100</v>
      </c>
      <c r="D2202" t="s">
        <v>399</v>
      </c>
      <c r="E2202">
        <v>60</v>
      </c>
      <c r="F2202">
        <v>6</v>
      </c>
      <c r="G2202">
        <v>52</v>
      </c>
      <c r="H2202">
        <v>2</v>
      </c>
      <c r="I2202">
        <v>0</v>
      </c>
      <c r="J2202">
        <v>4</v>
      </c>
      <c r="K2202">
        <v>0</v>
      </c>
      <c r="L2202">
        <v>0</v>
      </c>
      <c r="M2202">
        <v>0</v>
      </c>
      <c r="N2202">
        <v>0</v>
      </c>
    </row>
    <row r="2203" spans="1:14" x14ac:dyDescent="0.25">
      <c r="A2203" t="s">
        <v>6437</v>
      </c>
      <c r="B2203" t="s">
        <v>73</v>
      </c>
      <c r="C2203" t="s">
        <v>100</v>
      </c>
      <c r="D2203" t="s">
        <v>4245</v>
      </c>
      <c r="E2203">
        <v>4</v>
      </c>
      <c r="F2203">
        <v>0</v>
      </c>
      <c r="G2203">
        <v>4</v>
      </c>
      <c r="H2203">
        <v>0</v>
      </c>
      <c r="I2203">
        <v>0</v>
      </c>
      <c r="J2203">
        <v>60</v>
      </c>
      <c r="K2203">
        <v>0</v>
      </c>
      <c r="L2203">
        <v>0</v>
      </c>
      <c r="M2203">
        <v>0</v>
      </c>
      <c r="N2203">
        <v>0</v>
      </c>
    </row>
    <row r="2204" spans="1:14" x14ac:dyDescent="0.25">
      <c r="A2204" t="s">
        <v>6438</v>
      </c>
      <c r="B2204" t="s">
        <v>73</v>
      </c>
      <c r="C2204" t="s">
        <v>100</v>
      </c>
      <c r="D2204" t="s">
        <v>394</v>
      </c>
      <c r="E2204">
        <v>0</v>
      </c>
      <c r="F2204">
        <v>0</v>
      </c>
      <c r="G2204">
        <v>0</v>
      </c>
      <c r="H2204">
        <v>0</v>
      </c>
      <c r="I2204">
        <v>0</v>
      </c>
      <c r="J2204">
        <v>0</v>
      </c>
      <c r="K2204">
        <v>61</v>
      </c>
      <c r="L2204">
        <v>61</v>
      </c>
      <c r="M2204">
        <v>0</v>
      </c>
      <c r="N2204">
        <v>0</v>
      </c>
    </row>
    <row r="2205" spans="1:14" x14ac:dyDescent="0.25">
      <c r="A2205" t="s">
        <v>6439</v>
      </c>
      <c r="B2205" t="s">
        <v>73</v>
      </c>
      <c r="C2205" t="s">
        <v>100</v>
      </c>
      <c r="D2205" t="s">
        <v>395</v>
      </c>
      <c r="E2205">
        <v>0</v>
      </c>
      <c r="F2205">
        <v>0</v>
      </c>
      <c r="G2205">
        <v>0</v>
      </c>
      <c r="H2205">
        <v>0</v>
      </c>
      <c r="I2205">
        <v>0</v>
      </c>
      <c r="J2205">
        <v>0</v>
      </c>
      <c r="K2205">
        <v>57</v>
      </c>
      <c r="L2205">
        <v>57</v>
      </c>
      <c r="M2205">
        <v>0</v>
      </c>
      <c r="N2205">
        <v>0</v>
      </c>
    </row>
    <row r="2206" spans="1:14" x14ac:dyDescent="0.25">
      <c r="A2206" t="s">
        <v>6440</v>
      </c>
      <c r="B2206" t="s">
        <v>73</v>
      </c>
      <c r="C2206" t="s">
        <v>101</v>
      </c>
      <c r="D2206" t="s">
        <v>396</v>
      </c>
      <c r="E2206">
        <v>59</v>
      </c>
      <c r="F2206">
        <v>13</v>
      </c>
      <c r="G2206">
        <v>46</v>
      </c>
      <c r="H2206">
        <v>0</v>
      </c>
      <c r="I2206">
        <v>0</v>
      </c>
      <c r="J2206">
        <v>11</v>
      </c>
      <c r="K2206">
        <v>0</v>
      </c>
      <c r="L2206">
        <v>0</v>
      </c>
      <c r="M2206">
        <v>0</v>
      </c>
      <c r="N2206">
        <v>0</v>
      </c>
    </row>
    <row r="2207" spans="1:14" x14ac:dyDescent="0.25">
      <c r="A2207" t="s">
        <v>6441</v>
      </c>
      <c r="B2207" t="s">
        <v>73</v>
      </c>
      <c r="C2207" t="s">
        <v>101</v>
      </c>
      <c r="D2207" t="s">
        <v>4236</v>
      </c>
      <c r="E2207">
        <v>70</v>
      </c>
      <c r="F2207">
        <v>14</v>
      </c>
      <c r="G2207">
        <v>55</v>
      </c>
      <c r="H2207">
        <v>0</v>
      </c>
      <c r="I2207">
        <v>1</v>
      </c>
      <c r="J2207">
        <v>0</v>
      </c>
      <c r="K2207">
        <v>0</v>
      </c>
      <c r="L2207">
        <v>0</v>
      </c>
      <c r="M2207">
        <v>0</v>
      </c>
      <c r="N2207">
        <v>0</v>
      </c>
    </row>
    <row r="2208" spans="1:14" x14ac:dyDescent="0.25">
      <c r="A2208" t="s">
        <v>6442</v>
      </c>
      <c r="B2208" t="s">
        <v>73</v>
      </c>
      <c r="C2208" t="s">
        <v>101</v>
      </c>
      <c r="D2208" t="s">
        <v>4238</v>
      </c>
      <c r="E2208">
        <v>11</v>
      </c>
      <c r="F2208">
        <v>2</v>
      </c>
      <c r="G2208">
        <v>9</v>
      </c>
      <c r="H2208">
        <v>0</v>
      </c>
      <c r="I2208">
        <v>0</v>
      </c>
      <c r="J2208">
        <v>59</v>
      </c>
      <c r="K2208">
        <v>0</v>
      </c>
      <c r="L2208">
        <v>0</v>
      </c>
      <c r="M2208">
        <v>0</v>
      </c>
      <c r="N2208">
        <v>0</v>
      </c>
    </row>
    <row r="2209" spans="1:14" x14ac:dyDescent="0.25">
      <c r="A2209" t="s">
        <v>6443</v>
      </c>
      <c r="B2209" t="s">
        <v>73</v>
      </c>
      <c r="C2209" t="s">
        <v>101</v>
      </c>
      <c r="D2209" t="s">
        <v>397</v>
      </c>
      <c r="E2209">
        <v>70</v>
      </c>
      <c r="F2209">
        <v>14</v>
      </c>
      <c r="G2209">
        <v>55</v>
      </c>
      <c r="H2209">
        <v>0</v>
      </c>
      <c r="I2209">
        <v>1</v>
      </c>
      <c r="J2209">
        <v>0</v>
      </c>
      <c r="K2209">
        <v>0</v>
      </c>
      <c r="L2209">
        <v>0</v>
      </c>
      <c r="M2209">
        <v>0</v>
      </c>
      <c r="N2209">
        <v>0</v>
      </c>
    </row>
    <row r="2210" spans="1:14" x14ac:dyDescent="0.25">
      <c r="A2210" t="s">
        <v>6444</v>
      </c>
      <c r="B2210" t="s">
        <v>73</v>
      </c>
      <c r="C2210" t="s">
        <v>101</v>
      </c>
      <c r="D2210" t="s">
        <v>398</v>
      </c>
      <c r="E2210">
        <v>59</v>
      </c>
      <c r="F2210">
        <v>12</v>
      </c>
      <c r="G2210">
        <v>46</v>
      </c>
      <c r="H2210">
        <v>0</v>
      </c>
      <c r="I2210">
        <v>1</v>
      </c>
      <c r="J2210">
        <v>11</v>
      </c>
      <c r="K2210">
        <v>0</v>
      </c>
      <c r="L2210">
        <v>0</v>
      </c>
      <c r="M2210">
        <v>0</v>
      </c>
      <c r="N2210">
        <v>0</v>
      </c>
    </row>
    <row r="2211" spans="1:14" x14ac:dyDescent="0.25">
      <c r="A2211" t="s">
        <v>6445</v>
      </c>
      <c r="B2211" t="s">
        <v>73</v>
      </c>
      <c r="C2211" t="s">
        <v>101</v>
      </c>
      <c r="D2211" t="s">
        <v>4242</v>
      </c>
      <c r="E2211">
        <v>11</v>
      </c>
      <c r="F2211">
        <v>4</v>
      </c>
      <c r="G2211">
        <v>7</v>
      </c>
      <c r="H2211">
        <v>0</v>
      </c>
      <c r="I2211">
        <v>0</v>
      </c>
      <c r="J2211">
        <v>59</v>
      </c>
      <c r="K2211">
        <v>0</v>
      </c>
      <c r="L2211">
        <v>0</v>
      </c>
      <c r="M2211">
        <v>0</v>
      </c>
      <c r="N2211">
        <v>0</v>
      </c>
    </row>
    <row r="2212" spans="1:14" x14ac:dyDescent="0.25">
      <c r="A2212" t="s">
        <v>6446</v>
      </c>
      <c r="B2212" t="s">
        <v>73</v>
      </c>
      <c r="C2212" t="s">
        <v>101</v>
      </c>
      <c r="D2212" t="s">
        <v>399</v>
      </c>
      <c r="E2212">
        <v>59</v>
      </c>
      <c r="F2212">
        <v>12</v>
      </c>
      <c r="G2212">
        <v>47</v>
      </c>
      <c r="H2212">
        <v>0</v>
      </c>
      <c r="I2212">
        <v>0</v>
      </c>
      <c r="J2212">
        <v>11</v>
      </c>
      <c r="K2212">
        <v>0</v>
      </c>
      <c r="L2212">
        <v>0</v>
      </c>
      <c r="M2212">
        <v>0</v>
      </c>
      <c r="N2212">
        <v>0</v>
      </c>
    </row>
    <row r="2213" spans="1:14" x14ac:dyDescent="0.25">
      <c r="A2213" t="s">
        <v>6447</v>
      </c>
      <c r="B2213" t="s">
        <v>73</v>
      </c>
      <c r="C2213" t="s">
        <v>101</v>
      </c>
      <c r="D2213" t="s">
        <v>4245</v>
      </c>
      <c r="E2213">
        <v>11</v>
      </c>
      <c r="F2213">
        <v>2</v>
      </c>
      <c r="G2213">
        <v>9</v>
      </c>
      <c r="H2213">
        <v>0</v>
      </c>
      <c r="I2213">
        <v>0</v>
      </c>
      <c r="J2213">
        <v>59</v>
      </c>
      <c r="K2213">
        <v>0</v>
      </c>
      <c r="L2213">
        <v>0</v>
      </c>
      <c r="M2213">
        <v>0</v>
      </c>
      <c r="N2213">
        <v>0</v>
      </c>
    </row>
    <row r="2214" spans="1:14" x14ac:dyDescent="0.25">
      <c r="A2214" t="s">
        <v>6448</v>
      </c>
      <c r="B2214" t="s">
        <v>73</v>
      </c>
      <c r="C2214" t="s">
        <v>101</v>
      </c>
      <c r="D2214" t="s">
        <v>394</v>
      </c>
      <c r="E2214">
        <v>0</v>
      </c>
      <c r="F2214">
        <v>0</v>
      </c>
      <c r="G2214">
        <v>0</v>
      </c>
      <c r="H2214">
        <v>0</v>
      </c>
      <c r="I2214">
        <v>0</v>
      </c>
      <c r="J2214">
        <v>0</v>
      </c>
      <c r="K2214">
        <v>69</v>
      </c>
      <c r="L2214">
        <v>68</v>
      </c>
      <c r="M2214">
        <v>1</v>
      </c>
      <c r="N2214">
        <v>0</v>
      </c>
    </row>
    <row r="2215" spans="1:14" x14ac:dyDescent="0.25">
      <c r="A2215" t="s">
        <v>6449</v>
      </c>
      <c r="B2215" t="s">
        <v>73</v>
      </c>
      <c r="C2215" t="s">
        <v>101</v>
      </c>
      <c r="D2215" t="s">
        <v>395</v>
      </c>
      <c r="E2215">
        <v>0</v>
      </c>
      <c r="F2215">
        <v>0</v>
      </c>
      <c r="G2215">
        <v>0</v>
      </c>
      <c r="H2215">
        <v>0</v>
      </c>
      <c r="I2215">
        <v>0</v>
      </c>
      <c r="J2215">
        <v>0</v>
      </c>
      <c r="K2215">
        <v>67</v>
      </c>
      <c r="L2215">
        <v>66</v>
      </c>
      <c r="M2215">
        <v>1</v>
      </c>
      <c r="N2215">
        <v>0</v>
      </c>
    </row>
    <row r="2216" spans="1:14" x14ac:dyDescent="0.25">
      <c r="A2216" t="s">
        <v>6450</v>
      </c>
      <c r="B2216" t="s">
        <v>73</v>
      </c>
      <c r="C2216" t="s">
        <v>102</v>
      </c>
      <c r="D2216" t="s">
        <v>396</v>
      </c>
      <c r="E2216">
        <v>311</v>
      </c>
      <c r="F2216">
        <v>63</v>
      </c>
      <c r="G2216">
        <v>244</v>
      </c>
      <c r="H2216">
        <v>3</v>
      </c>
      <c r="I2216">
        <v>1</v>
      </c>
      <c r="J2216">
        <v>13</v>
      </c>
      <c r="K2216">
        <v>0</v>
      </c>
      <c r="L2216">
        <v>0</v>
      </c>
      <c r="M2216">
        <v>0</v>
      </c>
      <c r="N2216">
        <v>0</v>
      </c>
    </row>
    <row r="2217" spans="1:14" x14ac:dyDescent="0.25">
      <c r="A2217" t="s">
        <v>6451</v>
      </c>
      <c r="B2217" t="s">
        <v>73</v>
      </c>
      <c r="C2217" t="s">
        <v>102</v>
      </c>
      <c r="D2217" t="s">
        <v>4236</v>
      </c>
      <c r="E2217">
        <v>324</v>
      </c>
      <c r="F2217">
        <v>62</v>
      </c>
      <c r="G2217">
        <v>258</v>
      </c>
      <c r="H2217">
        <v>3</v>
      </c>
      <c r="I2217">
        <v>1</v>
      </c>
      <c r="J2217">
        <v>0</v>
      </c>
      <c r="K2217">
        <v>0</v>
      </c>
      <c r="L2217">
        <v>0</v>
      </c>
      <c r="M2217">
        <v>0</v>
      </c>
      <c r="N2217">
        <v>0</v>
      </c>
    </row>
    <row r="2218" spans="1:14" x14ac:dyDescent="0.25">
      <c r="A2218" t="s">
        <v>6452</v>
      </c>
      <c r="B2218" t="s">
        <v>73</v>
      </c>
      <c r="C2218" t="s">
        <v>102</v>
      </c>
      <c r="D2218" t="s">
        <v>4238</v>
      </c>
      <c r="E2218">
        <v>13</v>
      </c>
      <c r="F2218">
        <v>2</v>
      </c>
      <c r="G2218">
        <v>11</v>
      </c>
      <c r="H2218">
        <v>0</v>
      </c>
      <c r="I2218">
        <v>0</v>
      </c>
      <c r="J2218">
        <v>311</v>
      </c>
      <c r="K2218">
        <v>0</v>
      </c>
      <c r="L2218">
        <v>0</v>
      </c>
      <c r="M2218">
        <v>0</v>
      </c>
      <c r="N2218">
        <v>0</v>
      </c>
    </row>
    <row r="2219" spans="1:14" x14ac:dyDescent="0.25">
      <c r="A2219" t="s">
        <v>6453</v>
      </c>
      <c r="B2219" t="s">
        <v>73</v>
      </c>
      <c r="C2219" t="s">
        <v>102</v>
      </c>
      <c r="D2219" t="s">
        <v>397</v>
      </c>
      <c r="E2219">
        <v>324</v>
      </c>
      <c r="F2219">
        <v>62</v>
      </c>
      <c r="G2219">
        <v>258</v>
      </c>
      <c r="H2219">
        <v>3</v>
      </c>
      <c r="I2219">
        <v>1</v>
      </c>
      <c r="J2219">
        <v>0</v>
      </c>
      <c r="K2219">
        <v>0</v>
      </c>
      <c r="L2219">
        <v>0</v>
      </c>
      <c r="M2219">
        <v>0</v>
      </c>
      <c r="N2219">
        <v>0</v>
      </c>
    </row>
    <row r="2220" spans="1:14" x14ac:dyDescent="0.25">
      <c r="A2220" t="s">
        <v>6454</v>
      </c>
      <c r="B2220" t="s">
        <v>73</v>
      </c>
      <c r="C2220" t="s">
        <v>102</v>
      </c>
      <c r="D2220" t="s">
        <v>398</v>
      </c>
      <c r="E2220">
        <v>311</v>
      </c>
      <c r="F2220">
        <v>60</v>
      </c>
      <c r="G2220">
        <v>247</v>
      </c>
      <c r="H2220">
        <v>3</v>
      </c>
      <c r="I2220">
        <v>1</v>
      </c>
      <c r="J2220">
        <v>13</v>
      </c>
      <c r="K2220">
        <v>0</v>
      </c>
      <c r="L2220">
        <v>0</v>
      </c>
      <c r="M2220">
        <v>0</v>
      </c>
      <c r="N2220">
        <v>0</v>
      </c>
    </row>
    <row r="2221" spans="1:14" x14ac:dyDescent="0.25">
      <c r="A2221" t="s">
        <v>6455</v>
      </c>
      <c r="B2221" t="s">
        <v>73</v>
      </c>
      <c r="C2221" t="s">
        <v>102</v>
      </c>
      <c r="D2221" t="s">
        <v>4242</v>
      </c>
      <c r="E2221">
        <v>13</v>
      </c>
      <c r="F2221">
        <v>2</v>
      </c>
      <c r="G2221">
        <v>11</v>
      </c>
      <c r="H2221">
        <v>0</v>
      </c>
      <c r="I2221">
        <v>0</v>
      </c>
      <c r="J2221">
        <v>311</v>
      </c>
      <c r="K2221">
        <v>0</v>
      </c>
      <c r="L2221">
        <v>0</v>
      </c>
      <c r="M2221">
        <v>0</v>
      </c>
      <c r="N2221">
        <v>0</v>
      </c>
    </row>
    <row r="2222" spans="1:14" x14ac:dyDescent="0.25">
      <c r="A2222" t="s">
        <v>6456</v>
      </c>
      <c r="B2222" t="s">
        <v>73</v>
      </c>
      <c r="C2222" t="s">
        <v>102</v>
      </c>
      <c r="D2222" t="s">
        <v>399</v>
      </c>
      <c r="E2222">
        <v>311</v>
      </c>
      <c r="F2222">
        <v>60</v>
      </c>
      <c r="G2222">
        <v>247</v>
      </c>
      <c r="H2222">
        <v>3</v>
      </c>
      <c r="I2222">
        <v>1</v>
      </c>
      <c r="J2222">
        <v>13</v>
      </c>
      <c r="K2222">
        <v>0</v>
      </c>
      <c r="L2222">
        <v>0</v>
      </c>
      <c r="M2222">
        <v>0</v>
      </c>
      <c r="N2222">
        <v>0</v>
      </c>
    </row>
    <row r="2223" spans="1:14" x14ac:dyDescent="0.25">
      <c r="A2223" t="s">
        <v>6457</v>
      </c>
      <c r="B2223" t="s">
        <v>73</v>
      </c>
      <c r="C2223" t="s">
        <v>102</v>
      </c>
      <c r="D2223" t="s">
        <v>4245</v>
      </c>
      <c r="E2223">
        <v>13</v>
      </c>
      <c r="F2223">
        <v>2</v>
      </c>
      <c r="G2223">
        <v>11</v>
      </c>
      <c r="H2223">
        <v>0</v>
      </c>
      <c r="I2223">
        <v>0</v>
      </c>
      <c r="J2223">
        <v>311</v>
      </c>
      <c r="K2223">
        <v>0</v>
      </c>
      <c r="L2223">
        <v>0</v>
      </c>
      <c r="M2223">
        <v>0</v>
      </c>
      <c r="N2223">
        <v>0</v>
      </c>
    </row>
    <row r="2224" spans="1:14" x14ac:dyDescent="0.25">
      <c r="A2224" t="s">
        <v>6458</v>
      </c>
      <c r="B2224" t="s">
        <v>73</v>
      </c>
      <c r="C2224" t="s">
        <v>102</v>
      </c>
      <c r="D2224" t="s">
        <v>394</v>
      </c>
      <c r="E2224">
        <v>0</v>
      </c>
      <c r="F2224">
        <v>0</v>
      </c>
      <c r="G2224">
        <v>0</v>
      </c>
      <c r="H2224">
        <v>0</v>
      </c>
      <c r="I2224">
        <v>0</v>
      </c>
      <c r="J2224">
        <v>0</v>
      </c>
      <c r="K2224">
        <v>320</v>
      </c>
      <c r="L2224">
        <v>319</v>
      </c>
      <c r="M2224">
        <v>1</v>
      </c>
      <c r="N2224">
        <v>0</v>
      </c>
    </row>
    <row r="2225" spans="1:14" x14ac:dyDescent="0.25">
      <c r="A2225" t="s">
        <v>6459</v>
      </c>
      <c r="B2225" t="s">
        <v>73</v>
      </c>
      <c r="C2225" t="s">
        <v>102</v>
      </c>
      <c r="D2225" t="s">
        <v>395</v>
      </c>
      <c r="E2225">
        <v>0</v>
      </c>
      <c r="F2225">
        <v>0</v>
      </c>
      <c r="G2225">
        <v>0</v>
      </c>
      <c r="H2225">
        <v>0</v>
      </c>
      <c r="I2225">
        <v>0</v>
      </c>
      <c r="J2225">
        <v>0</v>
      </c>
      <c r="K2225">
        <v>296</v>
      </c>
      <c r="L2225">
        <v>296</v>
      </c>
      <c r="M2225">
        <v>0</v>
      </c>
      <c r="N2225">
        <v>0</v>
      </c>
    </row>
    <row r="2226" spans="1:14" x14ac:dyDescent="0.25">
      <c r="A2226" t="s">
        <v>6460</v>
      </c>
      <c r="B2226" t="s">
        <v>73</v>
      </c>
      <c r="C2226" t="s">
        <v>103</v>
      </c>
      <c r="D2226" t="s">
        <v>396</v>
      </c>
      <c r="E2226">
        <v>48</v>
      </c>
      <c r="F2226">
        <v>4</v>
      </c>
      <c r="G2226">
        <v>43</v>
      </c>
      <c r="H2226">
        <v>1</v>
      </c>
      <c r="I2226">
        <v>0</v>
      </c>
      <c r="J2226">
        <v>19</v>
      </c>
      <c r="K2226">
        <v>0</v>
      </c>
      <c r="L2226">
        <v>0</v>
      </c>
      <c r="M2226">
        <v>0</v>
      </c>
      <c r="N2226">
        <v>0</v>
      </c>
    </row>
    <row r="2227" spans="1:14" x14ac:dyDescent="0.25">
      <c r="A2227" t="s">
        <v>6461</v>
      </c>
      <c r="B2227" t="s">
        <v>73</v>
      </c>
      <c r="C2227" t="s">
        <v>103</v>
      </c>
      <c r="D2227" t="s">
        <v>4236</v>
      </c>
      <c r="E2227">
        <v>67</v>
      </c>
      <c r="F2227">
        <v>6</v>
      </c>
      <c r="G2227">
        <v>60</v>
      </c>
      <c r="H2227">
        <v>1</v>
      </c>
      <c r="I2227">
        <v>0</v>
      </c>
      <c r="J2227">
        <v>0</v>
      </c>
      <c r="K2227">
        <v>0</v>
      </c>
      <c r="L2227">
        <v>0</v>
      </c>
      <c r="M2227">
        <v>0</v>
      </c>
      <c r="N2227">
        <v>0</v>
      </c>
    </row>
    <row r="2228" spans="1:14" x14ac:dyDescent="0.25">
      <c r="A2228" t="s">
        <v>6462</v>
      </c>
      <c r="B2228" t="s">
        <v>73</v>
      </c>
      <c r="C2228" t="s">
        <v>103</v>
      </c>
      <c r="D2228" t="s">
        <v>4238</v>
      </c>
      <c r="E2228">
        <v>18</v>
      </c>
      <c r="F2228">
        <v>1</v>
      </c>
      <c r="G2228">
        <v>17</v>
      </c>
      <c r="H2228">
        <v>0</v>
      </c>
      <c r="I2228">
        <v>0</v>
      </c>
      <c r="J2228">
        <v>49</v>
      </c>
      <c r="K2228">
        <v>0</v>
      </c>
      <c r="L2228">
        <v>0</v>
      </c>
      <c r="M2228">
        <v>0</v>
      </c>
      <c r="N2228">
        <v>0</v>
      </c>
    </row>
    <row r="2229" spans="1:14" x14ac:dyDescent="0.25">
      <c r="A2229" t="s">
        <v>6463</v>
      </c>
      <c r="B2229" t="s">
        <v>73</v>
      </c>
      <c r="C2229" t="s">
        <v>103</v>
      </c>
      <c r="D2229" t="s">
        <v>397</v>
      </c>
      <c r="E2229">
        <v>67</v>
      </c>
      <c r="F2229">
        <v>5</v>
      </c>
      <c r="G2229">
        <v>61</v>
      </c>
      <c r="H2229">
        <v>1</v>
      </c>
      <c r="I2229">
        <v>0</v>
      </c>
      <c r="J2229">
        <v>0</v>
      </c>
      <c r="K2229">
        <v>0</v>
      </c>
      <c r="L2229">
        <v>0</v>
      </c>
      <c r="M2229">
        <v>0</v>
      </c>
      <c r="N2229">
        <v>0</v>
      </c>
    </row>
    <row r="2230" spans="1:14" x14ac:dyDescent="0.25">
      <c r="A2230" t="s">
        <v>6464</v>
      </c>
      <c r="B2230" t="s">
        <v>73</v>
      </c>
      <c r="C2230" t="s">
        <v>103</v>
      </c>
      <c r="D2230" t="s">
        <v>398</v>
      </c>
      <c r="E2230">
        <v>48</v>
      </c>
      <c r="F2230">
        <v>4</v>
      </c>
      <c r="G2230">
        <v>43</v>
      </c>
      <c r="H2230">
        <v>1</v>
      </c>
      <c r="I2230">
        <v>0</v>
      </c>
      <c r="J2230">
        <v>19</v>
      </c>
      <c r="K2230">
        <v>0</v>
      </c>
      <c r="L2230">
        <v>0</v>
      </c>
      <c r="M2230">
        <v>0</v>
      </c>
      <c r="N2230">
        <v>0</v>
      </c>
    </row>
    <row r="2231" spans="1:14" x14ac:dyDescent="0.25">
      <c r="A2231" t="s">
        <v>6465</v>
      </c>
      <c r="B2231" t="s">
        <v>73</v>
      </c>
      <c r="C2231" t="s">
        <v>103</v>
      </c>
      <c r="D2231" t="s">
        <v>4242</v>
      </c>
      <c r="E2231">
        <v>19</v>
      </c>
      <c r="F2231">
        <v>1</v>
      </c>
      <c r="G2231">
        <v>18</v>
      </c>
      <c r="H2231">
        <v>0</v>
      </c>
      <c r="I2231">
        <v>0</v>
      </c>
      <c r="J2231">
        <v>48</v>
      </c>
      <c r="K2231">
        <v>0</v>
      </c>
      <c r="L2231">
        <v>0</v>
      </c>
      <c r="M2231">
        <v>0</v>
      </c>
      <c r="N2231">
        <v>0</v>
      </c>
    </row>
    <row r="2232" spans="1:14" x14ac:dyDescent="0.25">
      <c r="A2232" t="s">
        <v>6466</v>
      </c>
      <c r="B2232" t="s">
        <v>73</v>
      </c>
      <c r="C2232" t="s">
        <v>103</v>
      </c>
      <c r="D2232" t="s">
        <v>399</v>
      </c>
      <c r="E2232">
        <v>48</v>
      </c>
      <c r="F2232">
        <v>4</v>
      </c>
      <c r="G2232">
        <v>43</v>
      </c>
      <c r="H2232">
        <v>1</v>
      </c>
      <c r="I2232">
        <v>0</v>
      </c>
      <c r="J2232">
        <v>19</v>
      </c>
      <c r="K2232">
        <v>0</v>
      </c>
      <c r="L2232">
        <v>0</v>
      </c>
      <c r="M2232">
        <v>0</v>
      </c>
      <c r="N2232">
        <v>0</v>
      </c>
    </row>
    <row r="2233" spans="1:14" x14ac:dyDescent="0.25">
      <c r="A2233" t="s">
        <v>6467</v>
      </c>
      <c r="B2233" t="s">
        <v>73</v>
      </c>
      <c r="C2233" t="s">
        <v>103</v>
      </c>
      <c r="D2233" t="s">
        <v>4245</v>
      </c>
      <c r="E2233">
        <v>18</v>
      </c>
      <c r="F2233">
        <v>1</v>
      </c>
      <c r="G2233">
        <v>17</v>
      </c>
      <c r="H2233">
        <v>0</v>
      </c>
      <c r="I2233">
        <v>0</v>
      </c>
      <c r="J2233">
        <v>49</v>
      </c>
      <c r="K2233">
        <v>0</v>
      </c>
      <c r="L2233">
        <v>0</v>
      </c>
      <c r="M2233">
        <v>0</v>
      </c>
      <c r="N2233">
        <v>0</v>
      </c>
    </row>
    <row r="2234" spans="1:14" x14ac:dyDescent="0.25">
      <c r="A2234" t="s">
        <v>6468</v>
      </c>
      <c r="B2234" t="s">
        <v>73</v>
      </c>
      <c r="C2234" t="s">
        <v>103</v>
      </c>
      <c r="D2234" t="s">
        <v>394</v>
      </c>
      <c r="E2234">
        <v>0</v>
      </c>
      <c r="F2234">
        <v>0</v>
      </c>
      <c r="G2234">
        <v>0</v>
      </c>
      <c r="H2234">
        <v>0</v>
      </c>
      <c r="I2234">
        <v>0</v>
      </c>
      <c r="J2234">
        <v>0</v>
      </c>
      <c r="K2234">
        <v>67</v>
      </c>
      <c r="L2234">
        <v>67</v>
      </c>
      <c r="M2234">
        <v>0</v>
      </c>
      <c r="N2234">
        <v>0</v>
      </c>
    </row>
    <row r="2235" spans="1:14" x14ac:dyDescent="0.25">
      <c r="A2235" t="s">
        <v>6469</v>
      </c>
      <c r="B2235" t="s">
        <v>73</v>
      </c>
      <c r="C2235" t="s">
        <v>103</v>
      </c>
      <c r="D2235" t="s">
        <v>395</v>
      </c>
      <c r="E2235">
        <v>0</v>
      </c>
      <c r="F2235">
        <v>0</v>
      </c>
      <c r="G2235">
        <v>0</v>
      </c>
      <c r="H2235">
        <v>0</v>
      </c>
      <c r="I2235">
        <v>0</v>
      </c>
      <c r="J2235">
        <v>0</v>
      </c>
      <c r="K2235">
        <v>61</v>
      </c>
      <c r="L2235">
        <v>61</v>
      </c>
      <c r="M2235">
        <v>0</v>
      </c>
      <c r="N2235">
        <v>0</v>
      </c>
    </row>
    <row r="2236" spans="1:14" x14ac:dyDescent="0.25">
      <c r="A2236" t="s">
        <v>6470</v>
      </c>
      <c r="B2236" t="s">
        <v>73</v>
      </c>
      <c r="C2236" t="s">
        <v>104</v>
      </c>
      <c r="D2236" t="s">
        <v>396</v>
      </c>
      <c r="E2236">
        <v>201</v>
      </c>
      <c r="F2236">
        <v>30</v>
      </c>
      <c r="G2236">
        <v>170</v>
      </c>
      <c r="H2236">
        <v>1</v>
      </c>
      <c r="I2236">
        <v>0</v>
      </c>
      <c r="J2236">
        <v>14</v>
      </c>
      <c r="K2236">
        <v>0</v>
      </c>
      <c r="L2236">
        <v>0</v>
      </c>
      <c r="M2236">
        <v>0</v>
      </c>
      <c r="N2236">
        <v>0</v>
      </c>
    </row>
    <row r="2237" spans="1:14" x14ac:dyDescent="0.25">
      <c r="A2237" t="s">
        <v>6471</v>
      </c>
      <c r="B2237" t="s">
        <v>73</v>
      </c>
      <c r="C2237" t="s">
        <v>104</v>
      </c>
      <c r="D2237" t="s">
        <v>4236</v>
      </c>
      <c r="E2237">
        <v>215</v>
      </c>
      <c r="F2237">
        <v>32</v>
      </c>
      <c r="G2237">
        <v>182</v>
      </c>
      <c r="H2237">
        <v>1</v>
      </c>
      <c r="I2237">
        <v>0</v>
      </c>
      <c r="J2237">
        <v>0</v>
      </c>
      <c r="K2237">
        <v>0</v>
      </c>
      <c r="L2237">
        <v>0</v>
      </c>
      <c r="M2237">
        <v>0</v>
      </c>
      <c r="N2237">
        <v>0</v>
      </c>
    </row>
    <row r="2238" spans="1:14" x14ac:dyDescent="0.25">
      <c r="A2238" t="s">
        <v>6472</v>
      </c>
      <c r="B2238" t="s">
        <v>73</v>
      </c>
      <c r="C2238" t="s">
        <v>104</v>
      </c>
      <c r="D2238" t="s">
        <v>4238</v>
      </c>
      <c r="E2238">
        <v>12</v>
      </c>
      <c r="F2238">
        <v>3</v>
      </c>
      <c r="G2238">
        <v>9</v>
      </c>
      <c r="H2238">
        <v>0</v>
      </c>
      <c r="I2238">
        <v>0</v>
      </c>
      <c r="J2238">
        <v>203</v>
      </c>
      <c r="K2238">
        <v>0</v>
      </c>
      <c r="L2238">
        <v>0</v>
      </c>
      <c r="M2238">
        <v>0</v>
      </c>
      <c r="N2238">
        <v>0</v>
      </c>
    </row>
    <row r="2239" spans="1:14" x14ac:dyDescent="0.25">
      <c r="A2239" t="s">
        <v>6473</v>
      </c>
      <c r="B2239" t="s">
        <v>73</v>
      </c>
      <c r="C2239" t="s">
        <v>104</v>
      </c>
      <c r="D2239" t="s">
        <v>397</v>
      </c>
      <c r="E2239">
        <v>215</v>
      </c>
      <c r="F2239">
        <v>32</v>
      </c>
      <c r="G2239">
        <v>182</v>
      </c>
      <c r="H2239">
        <v>1</v>
      </c>
      <c r="I2239">
        <v>0</v>
      </c>
      <c r="J2239">
        <v>0</v>
      </c>
      <c r="K2239">
        <v>0</v>
      </c>
      <c r="L2239">
        <v>0</v>
      </c>
      <c r="M2239">
        <v>0</v>
      </c>
      <c r="N2239">
        <v>0</v>
      </c>
    </row>
    <row r="2240" spans="1:14" x14ac:dyDescent="0.25">
      <c r="A2240" t="s">
        <v>6474</v>
      </c>
      <c r="B2240" t="s">
        <v>73</v>
      </c>
      <c r="C2240" t="s">
        <v>104</v>
      </c>
      <c r="D2240" t="s">
        <v>398</v>
      </c>
      <c r="E2240">
        <v>201</v>
      </c>
      <c r="F2240">
        <v>29</v>
      </c>
      <c r="G2240">
        <v>171</v>
      </c>
      <c r="H2240">
        <v>1</v>
      </c>
      <c r="I2240">
        <v>0</v>
      </c>
      <c r="J2240">
        <v>14</v>
      </c>
      <c r="K2240">
        <v>0</v>
      </c>
      <c r="L2240">
        <v>0</v>
      </c>
      <c r="M2240">
        <v>0</v>
      </c>
      <c r="N2240">
        <v>0</v>
      </c>
    </row>
    <row r="2241" spans="1:14" x14ac:dyDescent="0.25">
      <c r="A2241" t="s">
        <v>6475</v>
      </c>
      <c r="B2241" t="s">
        <v>73</v>
      </c>
      <c r="C2241" t="s">
        <v>104</v>
      </c>
      <c r="D2241" t="s">
        <v>4242</v>
      </c>
      <c r="E2241">
        <v>14</v>
      </c>
      <c r="F2241">
        <v>4</v>
      </c>
      <c r="G2241">
        <v>10</v>
      </c>
      <c r="H2241">
        <v>0</v>
      </c>
      <c r="I2241">
        <v>0</v>
      </c>
      <c r="J2241">
        <v>201</v>
      </c>
      <c r="K2241">
        <v>0</v>
      </c>
      <c r="L2241">
        <v>0</v>
      </c>
      <c r="M2241">
        <v>0</v>
      </c>
      <c r="N2241">
        <v>0</v>
      </c>
    </row>
    <row r="2242" spans="1:14" x14ac:dyDescent="0.25">
      <c r="A2242" t="s">
        <v>6476</v>
      </c>
      <c r="B2242" t="s">
        <v>73</v>
      </c>
      <c r="C2242" t="s">
        <v>104</v>
      </c>
      <c r="D2242" t="s">
        <v>399</v>
      </c>
      <c r="E2242">
        <v>201</v>
      </c>
      <c r="F2242">
        <v>29</v>
      </c>
      <c r="G2242">
        <v>171</v>
      </c>
      <c r="H2242">
        <v>1</v>
      </c>
      <c r="I2242">
        <v>0</v>
      </c>
      <c r="J2242">
        <v>14</v>
      </c>
      <c r="K2242">
        <v>0</v>
      </c>
      <c r="L2242">
        <v>0</v>
      </c>
      <c r="M2242">
        <v>0</v>
      </c>
      <c r="N2242">
        <v>0</v>
      </c>
    </row>
    <row r="2243" spans="1:14" x14ac:dyDescent="0.25">
      <c r="A2243" t="s">
        <v>6477</v>
      </c>
      <c r="B2243" t="s">
        <v>73</v>
      </c>
      <c r="C2243" t="s">
        <v>104</v>
      </c>
      <c r="D2243" t="s">
        <v>4245</v>
      </c>
      <c r="E2243">
        <v>13</v>
      </c>
      <c r="F2243">
        <v>3</v>
      </c>
      <c r="G2243">
        <v>10</v>
      </c>
      <c r="H2243">
        <v>0</v>
      </c>
      <c r="I2243">
        <v>0</v>
      </c>
      <c r="J2243">
        <v>202</v>
      </c>
      <c r="K2243">
        <v>0</v>
      </c>
      <c r="L2243">
        <v>0</v>
      </c>
      <c r="M2243">
        <v>0</v>
      </c>
      <c r="N2243">
        <v>0</v>
      </c>
    </row>
    <row r="2244" spans="1:14" x14ac:dyDescent="0.25">
      <c r="A2244" t="s">
        <v>6478</v>
      </c>
      <c r="B2244" t="s">
        <v>73</v>
      </c>
      <c r="C2244" t="s">
        <v>104</v>
      </c>
      <c r="D2244" t="s">
        <v>394</v>
      </c>
      <c r="E2244">
        <v>0</v>
      </c>
      <c r="F2244">
        <v>0</v>
      </c>
      <c r="G2244">
        <v>0</v>
      </c>
      <c r="H2244">
        <v>0</v>
      </c>
      <c r="I2244">
        <v>0</v>
      </c>
      <c r="J2244">
        <v>0</v>
      </c>
      <c r="K2244">
        <v>214</v>
      </c>
      <c r="L2244">
        <v>214</v>
      </c>
      <c r="M2244">
        <v>0</v>
      </c>
      <c r="N2244">
        <v>0</v>
      </c>
    </row>
    <row r="2245" spans="1:14" x14ac:dyDescent="0.25">
      <c r="A2245" t="s">
        <v>6479</v>
      </c>
      <c r="B2245" t="s">
        <v>73</v>
      </c>
      <c r="C2245" t="s">
        <v>104</v>
      </c>
      <c r="D2245" t="s">
        <v>395</v>
      </c>
      <c r="E2245">
        <v>0</v>
      </c>
      <c r="F2245">
        <v>0</v>
      </c>
      <c r="G2245">
        <v>0</v>
      </c>
      <c r="H2245">
        <v>0</v>
      </c>
      <c r="I2245">
        <v>0</v>
      </c>
      <c r="J2245">
        <v>0</v>
      </c>
      <c r="K2245">
        <v>197</v>
      </c>
      <c r="L2245">
        <v>197</v>
      </c>
      <c r="M2245">
        <v>0</v>
      </c>
      <c r="N2245">
        <v>0</v>
      </c>
    </row>
    <row r="2246" spans="1:14" x14ac:dyDescent="0.25">
      <c r="A2246" t="s">
        <v>6480</v>
      </c>
      <c r="B2246" t="s">
        <v>73</v>
      </c>
      <c r="C2246" t="s">
        <v>105</v>
      </c>
      <c r="D2246" t="s">
        <v>396</v>
      </c>
      <c r="E2246">
        <v>80</v>
      </c>
      <c r="F2246">
        <v>9</v>
      </c>
      <c r="G2246">
        <v>71</v>
      </c>
      <c r="H2246">
        <v>0</v>
      </c>
      <c r="I2246">
        <v>0</v>
      </c>
      <c r="J2246">
        <v>3</v>
      </c>
      <c r="K2246">
        <v>0</v>
      </c>
      <c r="L2246">
        <v>0</v>
      </c>
      <c r="M2246">
        <v>0</v>
      </c>
      <c r="N2246">
        <v>0</v>
      </c>
    </row>
    <row r="2247" spans="1:14" x14ac:dyDescent="0.25">
      <c r="A2247" t="s">
        <v>6481</v>
      </c>
      <c r="B2247" t="s">
        <v>73</v>
      </c>
      <c r="C2247" t="s">
        <v>105</v>
      </c>
      <c r="D2247" t="s">
        <v>4236</v>
      </c>
      <c r="E2247">
        <v>83</v>
      </c>
      <c r="F2247">
        <v>8</v>
      </c>
      <c r="G2247">
        <v>75</v>
      </c>
      <c r="H2247">
        <v>0</v>
      </c>
      <c r="I2247">
        <v>0</v>
      </c>
      <c r="J2247">
        <v>0</v>
      </c>
      <c r="K2247">
        <v>0</v>
      </c>
      <c r="L2247">
        <v>0</v>
      </c>
      <c r="M2247">
        <v>0</v>
      </c>
      <c r="N2247">
        <v>0</v>
      </c>
    </row>
    <row r="2248" spans="1:14" x14ac:dyDescent="0.25">
      <c r="A2248" t="s">
        <v>6482</v>
      </c>
      <c r="B2248" t="s">
        <v>73</v>
      </c>
      <c r="C2248" t="s">
        <v>105</v>
      </c>
      <c r="D2248" t="s">
        <v>4238</v>
      </c>
      <c r="E2248">
        <v>3</v>
      </c>
      <c r="F2248">
        <v>0</v>
      </c>
      <c r="G2248">
        <v>3</v>
      </c>
      <c r="H2248">
        <v>0</v>
      </c>
      <c r="I2248">
        <v>0</v>
      </c>
      <c r="J2248">
        <v>80</v>
      </c>
      <c r="K2248">
        <v>0</v>
      </c>
      <c r="L2248">
        <v>0</v>
      </c>
      <c r="M2248">
        <v>0</v>
      </c>
      <c r="N2248">
        <v>0</v>
      </c>
    </row>
    <row r="2249" spans="1:14" x14ac:dyDescent="0.25">
      <c r="A2249" t="s">
        <v>6483</v>
      </c>
      <c r="B2249" t="s">
        <v>73</v>
      </c>
      <c r="C2249" t="s">
        <v>105</v>
      </c>
      <c r="D2249" t="s">
        <v>397</v>
      </c>
      <c r="E2249">
        <v>83</v>
      </c>
      <c r="F2249">
        <v>8</v>
      </c>
      <c r="G2249">
        <v>75</v>
      </c>
      <c r="H2249">
        <v>0</v>
      </c>
      <c r="I2249">
        <v>0</v>
      </c>
      <c r="J2249">
        <v>0</v>
      </c>
      <c r="K2249">
        <v>0</v>
      </c>
      <c r="L2249">
        <v>0</v>
      </c>
      <c r="M2249">
        <v>0</v>
      </c>
      <c r="N2249">
        <v>0</v>
      </c>
    </row>
    <row r="2250" spans="1:14" x14ac:dyDescent="0.25">
      <c r="A2250" t="s">
        <v>6484</v>
      </c>
      <c r="B2250" t="s">
        <v>73</v>
      </c>
      <c r="C2250" t="s">
        <v>105</v>
      </c>
      <c r="D2250" t="s">
        <v>398</v>
      </c>
      <c r="E2250">
        <v>80</v>
      </c>
      <c r="F2250">
        <v>9</v>
      </c>
      <c r="G2250">
        <v>71</v>
      </c>
      <c r="H2250">
        <v>0</v>
      </c>
      <c r="I2250">
        <v>0</v>
      </c>
      <c r="J2250">
        <v>3</v>
      </c>
      <c r="K2250">
        <v>0</v>
      </c>
      <c r="L2250">
        <v>0</v>
      </c>
      <c r="M2250">
        <v>0</v>
      </c>
      <c r="N2250">
        <v>0</v>
      </c>
    </row>
    <row r="2251" spans="1:14" x14ac:dyDescent="0.25">
      <c r="A2251" t="s">
        <v>6485</v>
      </c>
      <c r="B2251" t="s">
        <v>73</v>
      </c>
      <c r="C2251" t="s">
        <v>105</v>
      </c>
      <c r="D2251" t="s">
        <v>4242</v>
      </c>
      <c r="E2251">
        <v>3</v>
      </c>
      <c r="F2251">
        <v>0</v>
      </c>
      <c r="G2251">
        <v>3</v>
      </c>
      <c r="H2251">
        <v>0</v>
      </c>
      <c r="I2251">
        <v>0</v>
      </c>
      <c r="J2251">
        <v>80</v>
      </c>
      <c r="K2251">
        <v>0</v>
      </c>
      <c r="L2251">
        <v>0</v>
      </c>
      <c r="M2251">
        <v>0</v>
      </c>
      <c r="N2251">
        <v>0</v>
      </c>
    </row>
    <row r="2252" spans="1:14" x14ac:dyDescent="0.25">
      <c r="A2252" t="s">
        <v>6486</v>
      </c>
      <c r="B2252" t="s">
        <v>73</v>
      </c>
      <c r="C2252" t="s">
        <v>105</v>
      </c>
      <c r="D2252" t="s">
        <v>399</v>
      </c>
      <c r="E2252">
        <v>80</v>
      </c>
      <c r="F2252">
        <v>8</v>
      </c>
      <c r="G2252">
        <v>72</v>
      </c>
      <c r="H2252">
        <v>0</v>
      </c>
      <c r="I2252">
        <v>0</v>
      </c>
      <c r="J2252">
        <v>3</v>
      </c>
      <c r="K2252">
        <v>0</v>
      </c>
      <c r="L2252">
        <v>0</v>
      </c>
      <c r="M2252">
        <v>0</v>
      </c>
      <c r="N2252">
        <v>0</v>
      </c>
    </row>
    <row r="2253" spans="1:14" x14ac:dyDescent="0.25">
      <c r="A2253" t="s">
        <v>6487</v>
      </c>
      <c r="B2253" t="s">
        <v>73</v>
      </c>
      <c r="C2253" t="s">
        <v>105</v>
      </c>
      <c r="D2253" t="s">
        <v>4245</v>
      </c>
      <c r="E2253">
        <v>3</v>
      </c>
      <c r="F2253">
        <v>0</v>
      </c>
      <c r="G2253">
        <v>3</v>
      </c>
      <c r="H2253">
        <v>0</v>
      </c>
      <c r="I2253">
        <v>0</v>
      </c>
      <c r="J2253">
        <v>80</v>
      </c>
      <c r="K2253">
        <v>0</v>
      </c>
      <c r="L2253">
        <v>0</v>
      </c>
      <c r="M2253">
        <v>0</v>
      </c>
      <c r="N2253">
        <v>0</v>
      </c>
    </row>
    <row r="2254" spans="1:14" x14ac:dyDescent="0.25">
      <c r="A2254" t="s">
        <v>6488</v>
      </c>
      <c r="B2254" t="s">
        <v>73</v>
      </c>
      <c r="C2254" t="s">
        <v>105</v>
      </c>
      <c r="D2254" t="s">
        <v>394</v>
      </c>
      <c r="E2254">
        <v>0</v>
      </c>
      <c r="F2254">
        <v>0</v>
      </c>
      <c r="G2254">
        <v>0</v>
      </c>
      <c r="H2254">
        <v>0</v>
      </c>
      <c r="I2254">
        <v>0</v>
      </c>
      <c r="J2254">
        <v>0</v>
      </c>
      <c r="K2254">
        <v>83</v>
      </c>
      <c r="L2254">
        <v>83</v>
      </c>
      <c r="M2254">
        <v>0</v>
      </c>
      <c r="N2254">
        <v>0</v>
      </c>
    </row>
    <row r="2255" spans="1:14" x14ac:dyDescent="0.25">
      <c r="A2255" t="s">
        <v>6489</v>
      </c>
      <c r="B2255" t="s">
        <v>73</v>
      </c>
      <c r="C2255" t="s">
        <v>105</v>
      </c>
      <c r="D2255" t="s">
        <v>395</v>
      </c>
      <c r="E2255">
        <v>0</v>
      </c>
      <c r="F2255">
        <v>0</v>
      </c>
      <c r="G2255">
        <v>0</v>
      </c>
      <c r="H2255">
        <v>0</v>
      </c>
      <c r="I2255">
        <v>0</v>
      </c>
      <c r="J2255">
        <v>0</v>
      </c>
      <c r="K2255">
        <v>81</v>
      </c>
      <c r="L2255">
        <v>81</v>
      </c>
      <c r="M2255">
        <v>0</v>
      </c>
      <c r="N2255">
        <v>0</v>
      </c>
    </row>
    <row r="2256" spans="1:14" x14ac:dyDescent="0.25">
      <c r="A2256" t="s">
        <v>6490</v>
      </c>
      <c r="B2256" t="s">
        <v>73</v>
      </c>
      <c r="C2256" t="s">
        <v>106</v>
      </c>
      <c r="D2256" t="s">
        <v>396</v>
      </c>
      <c r="E2256">
        <v>83</v>
      </c>
      <c r="F2256">
        <v>13</v>
      </c>
      <c r="G2256">
        <v>67</v>
      </c>
      <c r="H2256">
        <v>2</v>
      </c>
      <c r="I2256">
        <v>1</v>
      </c>
      <c r="J2256">
        <v>9</v>
      </c>
      <c r="K2256">
        <v>0</v>
      </c>
      <c r="L2256">
        <v>0</v>
      </c>
      <c r="M2256">
        <v>0</v>
      </c>
      <c r="N2256">
        <v>0</v>
      </c>
    </row>
    <row r="2257" spans="1:14" x14ac:dyDescent="0.25">
      <c r="A2257" t="s">
        <v>6491</v>
      </c>
      <c r="B2257" t="s">
        <v>73</v>
      </c>
      <c r="C2257" t="s">
        <v>106</v>
      </c>
      <c r="D2257" t="s">
        <v>4236</v>
      </c>
      <c r="E2257">
        <v>92</v>
      </c>
      <c r="F2257">
        <v>13</v>
      </c>
      <c r="G2257">
        <v>75</v>
      </c>
      <c r="H2257">
        <v>3</v>
      </c>
      <c r="I2257">
        <v>1</v>
      </c>
      <c r="J2257">
        <v>0</v>
      </c>
      <c r="K2257">
        <v>0</v>
      </c>
      <c r="L2257">
        <v>0</v>
      </c>
      <c r="M2257">
        <v>0</v>
      </c>
      <c r="N2257">
        <v>0</v>
      </c>
    </row>
    <row r="2258" spans="1:14" x14ac:dyDescent="0.25">
      <c r="A2258" t="s">
        <v>6492</v>
      </c>
      <c r="B2258" t="s">
        <v>73</v>
      </c>
      <c r="C2258" t="s">
        <v>106</v>
      </c>
      <c r="D2258" t="s">
        <v>4238</v>
      </c>
      <c r="E2258">
        <v>6</v>
      </c>
      <c r="F2258">
        <v>1</v>
      </c>
      <c r="G2258">
        <v>5</v>
      </c>
      <c r="H2258">
        <v>0</v>
      </c>
      <c r="I2258">
        <v>0</v>
      </c>
      <c r="J2258">
        <v>86</v>
      </c>
      <c r="K2258">
        <v>0</v>
      </c>
      <c r="L2258">
        <v>0</v>
      </c>
      <c r="M2258">
        <v>0</v>
      </c>
      <c r="N2258">
        <v>0</v>
      </c>
    </row>
    <row r="2259" spans="1:14" x14ac:dyDescent="0.25">
      <c r="A2259" t="s">
        <v>6493</v>
      </c>
      <c r="B2259" t="s">
        <v>73</v>
      </c>
      <c r="C2259" t="s">
        <v>106</v>
      </c>
      <c r="D2259" t="s">
        <v>397</v>
      </c>
      <c r="E2259">
        <v>92</v>
      </c>
      <c r="F2259">
        <v>13</v>
      </c>
      <c r="G2259">
        <v>75</v>
      </c>
      <c r="H2259">
        <v>3</v>
      </c>
      <c r="I2259">
        <v>1</v>
      </c>
      <c r="J2259">
        <v>0</v>
      </c>
      <c r="K2259">
        <v>0</v>
      </c>
      <c r="L2259">
        <v>0</v>
      </c>
      <c r="M2259">
        <v>0</v>
      </c>
      <c r="N2259">
        <v>0</v>
      </c>
    </row>
    <row r="2260" spans="1:14" x14ac:dyDescent="0.25">
      <c r="A2260" t="s">
        <v>6494</v>
      </c>
      <c r="B2260" t="s">
        <v>73</v>
      </c>
      <c r="C2260" t="s">
        <v>106</v>
      </c>
      <c r="D2260" t="s">
        <v>398</v>
      </c>
      <c r="E2260">
        <v>83</v>
      </c>
      <c r="F2260">
        <v>10</v>
      </c>
      <c r="G2260">
        <v>70</v>
      </c>
      <c r="H2260">
        <v>2</v>
      </c>
      <c r="I2260">
        <v>1</v>
      </c>
      <c r="J2260">
        <v>9</v>
      </c>
      <c r="K2260">
        <v>0</v>
      </c>
      <c r="L2260">
        <v>0</v>
      </c>
      <c r="M2260">
        <v>0</v>
      </c>
      <c r="N2260">
        <v>0</v>
      </c>
    </row>
    <row r="2261" spans="1:14" x14ac:dyDescent="0.25">
      <c r="A2261" t="s">
        <v>6495</v>
      </c>
      <c r="B2261" t="s">
        <v>73</v>
      </c>
      <c r="C2261" t="s">
        <v>106</v>
      </c>
      <c r="D2261" t="s">
        <v>4242</v>
      </c>
      <c r="E2261">
        <v>9</v>
      </c>
      <c r="F2261">
        <v>3</v>
      </c>
      <c r="G2261">
        <v>5</v>
      </c>
      <c r="H2261">
        <v>1</v>
      </c>
      <c r="I2261">
        <v>0</v>
      </c>
      <c r="J2261">
        <v>83</v>
      </c>
      <c r="K2261">
        <v>0</v>
      </c>
      <c r="L2261">
        <v>0</v>
      </c>
      <c r="M2261">
        <v>0</v>
      </c>
      <c r="N2261">
        <v>0</v>
      </c>
    </row>
    <row r="2262" spans="1:14" x14ac:dyDescent="0.25">
      <c r="A2262" t="s">
        <v>6496</v>
      </c>
      <c r="B2262" t="s">
        <v>73</v>
      </c>
      <c r="C2262" t="s">
        <v>106</v>
      </c>
      <c r="D2262" t="s">
        <v>399</v>
      </c>
      <c r="E2262">
        <v>83</v>
      </c>
      <c r="F2262">
        <v>10</v>
      </c>
      <c r="G2262">
        <v>70</v>
      </c>
      <c r="H2262">
        <v>2</v>
      </c>
      <c r="I2262">
        <v>1</v>
      </c>
      <c r="J2262">
        <v>9</v>
      </c>
      <c r="K2262">
        <v>0</v>
      </c>
      <c r="L2262">
        <v>0</v>
      </c>
      <c r="M2262">
        <v>0</v>
      </c>
      <c r="N2262">
        <v>0</v>
      </c>
    </row>
    <row r="2263" spans="1:14" x14ac:dyDescent="0.25">
      <c r="A2263" t="s">
        <v>6497</v>
      </c>
      <c r="B2263" t="s">
        <v>73</v>
      </c>
      <c r="C2263" t="s">
        <v>106</v>
      </c>
      <c r="D2263" t="s">
        <v>4245</v>
      </c>
      <c r="E2263">
        <v>7</v>
      </c>
      <c r="F2263">
        <v>1</v>
      </c>
      <c r="G2263">
        <v>5</v>
      </c>
      <c r="H2263">
        <v>1</v>
      </c>
      <c r="I2263">
        <v>0</v>
      </c>
      <c r="J2263">
        <v>85</v>
      </c>
      <c r="K2263">
        <v>0</v>
      </c>
      <c r="L2263">
        <v>0</v>
      </c>
      <c r="M2263">
        <v>0</v>
      </c>
      <c r="N2263">
        <v>0</v>
      </c>
    </row>
    <row r="2264" spans="1:14" x14ac:dyDescent="0.25">
      <c r="A2264" t="s">
        <v>6498</v>
      </c>
      <c r="B2264" t="s">
        <v>73</v>
      </c>
      <c r="C2264" t="s">
        <v>106</v>
      </c>
      <c r="D2264" t="s">
        <v>394</v>
      </c>
      <c r="E2264">
        <v>0</v>
      </c>
      <c r="F2264">
        <v>0</v>
      </c>
      <c r="G2264">
        <v>0</v>
      </c>
      <c r="H2264">
        <v>0</v>
      </c>
      <c r="I2264">
        <v>0</v>
      </c>
      <c r="J2264">
        <v>0</v>
      </c>
      <c r="K2264">
        <v>91</v>
      </c>
      <c r="L2264">
        <v>89</v>
      </c>
      <c r="M2264">
        <v>2</v>
      </c>
      <c r="N2264">
        <v>0</v>
      </c>
    </row>
    <row r="2265" spans="1:14" x14ac:dyDescent="0.25">
      <c r="A2265" t="s">
        <v>6499</v>
      </c>
      <c r="B2265" t="s">
        <v>73</v>
      </c>
      <c r="C2265" t="s">
        <v>106</v>
      </c>
      <c r="D2265" t="s">
        <v>395</v>
      </c>
      <c r="E2265">
        <v>0</v>
      </c>
      <c r="F2265">
        <v>0</v>
      </c>
      <c r="G2265">
        <v>0</v>
      </c>
      <c r="H2265">
        <v>0</v>
      </c>
      <c r="I2265">
        <v>0</v>
      </c>
      <c r="J2265">
        <v>0</v>
      </c>
      <c r="K2265">
        <v>88</v>
      </c>
      <c r="L2265">
        <v>86</v>
      </c>
      <c r="M2265">
        <v>2</v>
      </c>
      <c r="N2265">
        <v>0</v>
      </c>
    </row>
    <row r="2266" spans="1:14" x14ac:dyDescent="0.25">
      <c r="A2266" t="s">
        <v>6500</v>
      </c>
      <c r="B2266" t="s">
        <v>73</v>
      </c>
      <c r="C2266" t="s">
        <v>108</v>
      </c>
      <c r="D2266" t="s">
        <v>396</v>
      </c>
      <c r="E2266">
        <v>125</v>
      </c>
      <c r="F2266">
        <v>31</v>
      </c>
      <c r="G2266">
        <v>93</v>
      </c>
      <c r="H2266">
        <v>0</v>
      </c>
      <c r="I2266">
        <v>1</v>
      </c>
      <c r="J2266">
        <v>9</v>
      </c>
      <c r="K2266">
        <v>0</v>
      </c>
      <c r="L2266">
        <v>0</v>
      </c>
      <c r="M2266">
        <v>0</v>
      </c>
      <c r="N2266">
        <v>0</v>
      </c>
    </row>
    <row r="2267" spans="1:14" x14ac:dyDescent="0.25">
      <c r="A2267" t="s">
        <v>6501</v>
      </c>
      <c r="B2267" t="s">
        <v>73</v>
      </c>
      <c r="C2267" t="s">
        <v>108</v>
      </c>
      <c r="D2267" t="s">
        <v>4236</v>
      </c>
      <c r="E2267">
        <v>134</v>
      </c>
      <c r="F2267">
        <v>30</v>
      </c>
      <c r="G2267">
        <v>103</v>
      </c>
      <c r="H2267">
        <v>0</v>
      </c>
      <c r="I2267">
        <v>1</v>
      </c>
      <c r="J2267">
        <v>0</v>
      </c>
      <c r="K2267">
        <v>0</v>
      </c>
      <c r="L2267">
        <v>0</v>
      </c>
      <c r="M2267">
        <v>0</v>
      </c>
      <c r="N2267">
        <v>0</v>
      </c>
    </row>
    <row r="2268" spans="1:14" x14ac:dyDescent="0.25">
      <c r="A2268" t="s">
        <v>6502</v>
      </c>
      <c r="B2268" t="s">
        <v>73</v>
      </c>
      <c r="C2268" t="s">
        <v>108</v>
      </c>
      <c r="D2268" t="s">
        <v>4238</v>
      </c>
      <c r="E2268">
        <v>6</v>
      </c>
      <c r="F2268">
        <v>1</v>
      </c>
      <c r="G2268">
        <v>5</v>
      </c>
      <c r="H2268">
        <v>0</v>
      </c>
      <c r="I2268">
        <v>0</v>
      </c>
      <c r="J2268">
        <v>128</v>
      </c>
      <c r="K2268">
        <v>0</v>
      </c>
      <c r="L2268">
        <v>0</v>
      </c>
      <c r="M2268">
        <v>0</v>
      </c>
      <c r="N2268">
        <v>0</v>
      </c>
    </row>
    <row r="2269" spans="1:14" x14ac:dyDescent="0.25">
      <c r="A2269" t="s">
        <v>6503</v>
      </c>
      <c r="B2269" t="s">
        <v>73</v>
      </c>
      <c r="C2269" t="s">
        <v>108</v>
      </c>
      <c r="D2269" t="s">
        <v>397</v>
      </c>
      <c r="E2269">
        <v>134</v>
      </c>
      <c r="F2269">
        <v>30</v>
      </c>
      <c r="G2269">
        <v>103</v>
      </c>
      <c r="H2269">
        <v>0</v>
      </c>
      <c r="I2269">
        <v>1</v>
      </c>
      <c r="J2269">
        <v>0</v>
      </c>
      <c r="K2269">
        <v>0</v>
      </c>
      <c r="L2269">
        <v>0</v>
      </c>
      <c r="M2269">
        <v>0</v>
      </c>
      <c r="N2269">
        <v>0</v>
      </c>
    </row>
    <row r="2270" spans="1:14" x14ac:dyDescent="0.25">
      <c r="A2270" t="s">
        <v>6504</v>
      </c>
      <c r="B2270" t="s">
        <v>73</v>
      </c>
      <c r="C2270" t="s">
        <v>108</v>
      </c>
      <c r="D2270" t="s">
        <v>398</v>
      </c>
      <c r="E2270">
        <v>125</v>
      </c>
      <c r="F2270">
        <v>31</v>
      </c>
      <c r="G2270">
        <v>93</v>
      </c>
      <c r="H2270">
        <v>0</v>
      </c>
      <c r="I2270">
        <v>1</v>
      </c>
      <c r="J2270">
        <v>9</v>
      </c>
      <c r="K2270">
        <v>0</v>
      </c>
      <c r="L2270">
        <v>0</v>
      </c>
      <c r="M2270">
        <v>0</v>
      </c>
      <c r="N2270">
        <v>0</v>
      </c>
    </row>
    <row r="2271" spans="1:14" x14ac:dyDescent="0.25">
      <c r="A2271" t="s">
        <v>6505</v>
      </c>
      <c r="B2271" t="s">
        <v>73</v>
      </c>
      <c r="C2271" t="s">
        <v>108</v>
      </c>
      <c r="D2271" t="s">
        <v>4242</v>
      </c>
      <c r="E2271">
        <v>9</v>
      </c>
      <c r="F2271">
        <v>1</v>
      </c>
      <c r="G2271">
        <v>8</v>
      </c>
      <c r="H2271">
        <v>0</v>
      </c>
      <c r="I2271">
        <v>0</v>
      </c>
      <c r="J2271">
        <v>125</v>
      </c>
      <c r="K2271">
        <v>0</v>
      </c>
      <c r="L2271">
        <v>0</v>
      </c>
      <c r="M2271">
        <v>0</v>
      </c>
      <c r="N2271">
        <v>0</v>
      </c>
    </row>
    <row r="2272" spans="1:14" x14ac:dyDescent="0.25">
      <c r="A2272" t="s">
        <v>6506</v>
      </c>
      <c r="B2272" t="s">
        <v>73</v>
      </c>
      <c r="C2272" t="s">
        <v>108</v>
      </c>
      <c r="D2272" t="s">
        <v>399</v>
      </c>
      <c r="E2272">
        <v>125</v>
      </c>
      <c r="F2272">
        <v>29</v>
      </c>
      <c r="G2272">
        <v>95</v>
      </c>
      <c r="H2272">
        <v>0</v>
      </c>
      <c r="I2272">
        <v>1</v>
      </c>
      <c r="J2272">
        <v>9</v>
      </c>
      <c r="K2272">
        <v>0</v>
      </c>
      <c r="L2272">
        <v>0</v>
      </c>
      <c r="M2272">
        <v>0</v>
      </c>
      <c r="N2272">
        <v>0</v>
      </c>
    </row>
    <row r="2273" spans="1:14" x14ac:dyDescent="0.25">
      <c r="A2273" t="s">
        <v>6507</v>
      </c>
      <c r="B2273" t="s">
        <v>73</v>
      </c>
      <c r="C2273" t="s">
        <v>108</v>
      </c>
      <c r="D2273" t="s">
        <v>4245</v>
      </c>
      <c r="E2273">
        <v>7</v>
      </c>
      <c r="F2273">
        <v>1</v>
      </c>
      <c r="G2273">
        <v>6</v>
      </c>
      <c r="H2273">
        <v>0</v>
      </c>
      <c r="I2273">
        <v>0</v>
      </c>
      <c r="J2273">
        <v>127</v>
      </c>
      <c r="K2273">
        <v>0</v>
      </c>
      <c r="L2273">
        <v>0</v>
      </c>
      <c r="M2273">
        <v>0</v>
      </c>
      <c r="N2273">
        <v>0</v>
      </c>
    </row>
    <row r="2274" spans="1:14" x14ac:dyDescent="0.25">
      <c r="A2274" t="s">
        <v>6508</v>
      </c>
      <c r="B2274" t="s">
        <v>73</v>
      </c>
      <c r="C2274" t="s">
        <v>108</v>
      </c>
      <c r="D2274" t="s">
        <v>394</v>
      </c>
      <c r="E2274">
        <v>0</v>
      </c>
      <c r="F2274">
        <v>0</v>
      </c>
      <c r="G2274">
        <v>0</v>
      </c>
      <c r="H2274">
        <v>0</v>
      </c>
      <c r="I2274">
        <v>0</v>
      </c>
      <c r="J2274">
        <v>0</v>
      </c>
      <c r="K2274">
        <v>133</v>
      </c>
      <c r="L2274">
        <v>132</v>
      </c>
      <c r="M2274">
        <v>0</v>
      </c>
      <c r="N2274">
        <v>1</v>
      </c>
    </row>
    <row r="2275" spans="1:14" x14ac:dyDescent="0.25">
      <c r="A2275" t="s">
        <v>6509</v>
      </c>
      <c r="B2275" t="s">
        <v>73</v>
      </c>
      <c r="C2275" t="s">
        <v>108</v>
      </c>
      <c r="D2275" t="s">
        <v>395</v>
      </c>
      <c r="E2275">
        <v>0</v>
      </c>
      <c r="F2275">
        <v>0</v>
      </c>
      <c r="G2275">
        <v>0</v>
      </c>
      <c r="H2275">
        <v>0</v>
      </c>
      <c r="I2275">
        <v>0</v>
      </c>
      <c r="J2275">
        <v>0</v>
      </c>
      <c r="K2275">
        <v>123</v>
      </c>
      <c r="L2275">
        <v>122</v>
      </c>
      <c r="M2275">
        <v>0</v>
      </c>
      <c r="N2275">
        <v>1</v>
      </c>
    </row>
    <row r="2276" spans="1:14" x14ac:dyDescent="0.25">
      <c r="A2276" t="s">
        <v>6510</v>
      </c>
      <c r="B2276" t="s">
        <v>73</v>
      </c>
      <c r="C2276" t="s">
        <v>109</v>
      </c>
      <c r="D2276" t="s">
        <v>396</v>
      </c>
      <c r="E2276">
        <v>125</v>
      </c>
      <c r="F2276">
        <v>18</v>
      </c>
      <c r="G2276">
        <v>107</v>
      </c>
      <c r="H2276">
        <v>0</v>
      </c>
      <c r="I2276">
        <v>0</v>
      </c>
      <c r="J2276">
        <v>14</v>
      </c>
      <c r="K2276">
        <v>0</v>
      </c>
      <c r="L2276">
        <v>0</v>
      </c>
      <c r="M2276">
        <v>0</v>
      </c>
      <c r="N2276">
        <v>0</v>
      </c>
    </row>
    <row r="2277" spans="1:14" x14ac:dyDescent="0.25">
      <c r="A2277" t="s">
        <v>6511</v>
      </c>
      <c r="B2277" t="s">
        <v>73</v>
      </c>
      <c r="C2277" t="s">
        <v>109</v>
      </c>
      <c r="D2277" t="s">
        <v>4236</v>
      </c>
      <c r="E2277">
        <v>139</v>
      </c>
      <c r="F2277">
        <v>17</v>
      </c>
      <c r="G2277">
        <v>120</v>
      </c>
      <c r="H2277">
        <v>1</v>
      </c>
      <c r="I2277">
        <v>1</v>
      </c>
      <c r="J2277">
        <v>0</v>
      </c>
      <c r="K2277">
        <v>0</v>
      </c>
      <c r="L2277">
        <v>0</v>
      </c>
      <c r="M2277">
        <v>0</v>
      </c>
      <c r="N2277">
        <v>0</v>
      </c>
    </row>
    <row r="2278" spans="1:14" x14ac:dyDescent="0.25">
      <c r="A2278" t="s">
        <v>6512</v>
      </c>
      <c r="B2278" t="s">
        <v>73</v>
      </c>
      <c r="C2278" t="s">
        <v>109</v>
      </c>
      <c r="D2278" t="s">
        <v>4238</v>
      </c>
      <c r="E2278">
        <v>14</v>
      </c>
      <c r="F2278">
        <v>0</v>
      </c>
      <c r="G2278">
        <v>13</v>
      </c>
      <c r="H2278">
        <v>0</v>
      </c>
      <c r="I2278">
        <v>1</v>
      </c>
      <c r="J2278">
        <v>125</v>
      </c>
      <c r="K2278">
        <v>0</v>
      </c>
      <c r="L2278">
        <v>0</v>
      </c>
      <c r="M2278">
        <v>0</v>
      </c>
      <c r="N2278">
        <v>0</v>
      </c>
    </row>
    <row r="2279" spans="1:14" x14ac:dyDescent="0.25">
      <c r="A2279" t="s">
        <v>6513</v>
      </c>
      <c r="B2279" t="s">
        <v>73</v>
      </c>
      <c r="C2279" t="s">
        <v>109</v>
      </c>
      <c r="D2279" t="s">
        <v>397</v>
      </c>
      <c r="E2279">
        <v>139</v>
      </c>
      <c r="F2279">
        <v>17</v>
      </c>
      <c r="G2279">
        <v>120</v>
      </c>
      <c r="H2279">
        <v>1</v>
      </c>
      <c r="I2279">
        <v>1</v>
      </c>
      <c r="J2279">
        <v>0</v>
      </c>
      <c r="K2279">
        <v>0</v>
      </c>
      <c r="L2279">
        <v>0</v>
      </c>
      <c r="M2279">
        <v>0</v>
      </c>
      <c r="N2279">
        <v>0</v>
      </c>
    </row>
    <row r="2280" spans="1:14" x14ac:dyDescent="0.25">
      <c r="A2280" t="s">
        <v>6514</v>
      </c>
      <c r="B2280" t="s">
        <v>73</v>
      </c>
      <c r="C2280" t="s">
        <v>109</v>
      </c>
      <c r="D2280" t="s">
        <v>398</v>
      </c>
      <c r="E2280">
        <v>125</v>
      </c>
      <c r="F2280">
        <v>17</v>
      </c>
      <c r="G2280">
        <v>108</v>
      </c>
      <c r="H2280">
        <v>0</v>
      </c>
      <c r="I2280">
        <v>0</v>
      </c>
      <c r="J2280">
        <v>14</v>
      </c>
      <c r="K2280">
        <v>0</v>
      </c>
      <c r="L2280">
        <v>0</v>
      </c>
      <c r="M2280">
        <v>0</v>
      </c>
      <c r="N2280">
        <v>0</v>
      </c>
    </row>
    <row r="2281" spans="1:14" x14ac:dyDescent="0.25">
      <c r="A2281" t="s">
        <v>6515</v>
      </c>
      <c r="B2281" t="s">
        <v>73</v>
      </c>
      <c r="C2281" t="s">
        <v>109</v>
      </c>
      <c r="D2281" t="s">
        <v>4242</v>
      </c>
      <c r="E2281">
        <v>14</v>
      </c>
      <c r="F2281">
        <v>0</v>
      </c>
      <c r="G2281">
        <v>12</v>
      </c>
      <c r="H2281">
        <v>1</v>
      </c>
      <c r="I2281">
        <v>1</v>
      </c>
      <c r="J2281">
        <v>125</v>
      </c>
      <c r="K2281">
        <v>0</v>
      </c>
      <c r="L2281">
        <v>0</v>
      </c>
      <c r="M2281">
        <v>0</v>
      </c>
      <c r="N2281">
        <v>0</v>
      </c>
    </row>
    <row r="2282" spans="1:14" x14ac:dyDescent="0.25">
      <c r="A2282" t="s">
        <v>6516</v>
      </c>
      <c r="B2282" t="s">
        <v>73</v>
      </c>
      <c r="C2282" t="s">
        <v>109</v>
      </c>
      <c r="D2282" t="s">
        <v>399</v>
      </c>
      <c r="E2282">
        <v>125</v>
      </c>
      <c r="F2282">
        <v>17</v>
      </c>
      <c r="G2282">
        <v>108</v>
      </c>
      <c r="H2282">
        <v>0</v>
      </c>
      <c r="I2282">
        <v>0</v>
      </c>
      <c r="J2282">
        <v>14</v>
      </c>
      <c r="K2282">
        <v>0</v>
      </c>
      <c r="L2282">
        <v>0</v>
      </c>
      <c r="M2282">
        <v>0</v>
      </c>
      <c r="N2282">
        <v>0</v>
      </c>
    </row>
    <row r="2283" spans="1:14" x14ac:dyDescent="0.25">
      <c r="A2283" t="s">
        <v>6517</v>
      </c>
      <c r="B2283" t="s">
        <v>73</v>
      </c>
      <c r="C2283" t="s">
        <v>109</v>
      </c>
      <c r="D2283" t="s">
        <v>4245</v>
      </c>
      <c r="E2283">
        <v>14</v>
      </c>
      <c r="F2283">
        <v>0</v>
      </c>
      <c r="G2283">
        <v>13</v>
      </c>
      <c r="H2283">
        <v>0</v>
      </c>
      <c r="I2283">
        <v>1</v>
      </c>
      <c r="J2283">
        <v>125</v>
      </c>
      <c r="K2283">
        <v>0</v>
      </c>
      <c r="L2283">
        <v>0</v>
      </c>
      <c r="M2283">
        <v>0</v>
      </c>
      <c r="N2283">
        <v>0</v>
      </c>
    </row>
    <row r="2284" spans="1:14" x14ac:dyDescent="0.25">
      <c r="A2284" t="s">
        <v>6518</v>
      </c>
      <c r="B2284" t="s">
        <v>73</v>
      </c>
      <c r="C2284" t="s">
        <v>109</v>
      </c>
      <c r="D2284" t="s">
        <v>394</v>
      </c>
      <c r="E2284">
        <v>0</v>
      </c>
      <c r="F2284">
        <v>0</v>
      </c>
      <c r="G2284">
        <v>0</v>
      </c>
      <c r="H2284">
        <v>0</v>
      </c>
      <c r="I2284">
        <v>0</v>
      </c>
      <c r="J2284">
        <v>0</v>
      </c>
      <c r="K2284">
        <v>138</v>
      </c>
      <c r="L2284">
        <v>136</v>
      </c>
      <c r="M2284">
        <v>2</v>
      </c>
      <c r="N2284">
        <v>0</v>
      </c>
    </row>
    <row r="2285" spans="1:14" x14ac:dyDescent="0.25">
      <c r="A2285" t="s">
        <v>6519</v>
      </c>
      <c r="B2285" t="s">
        <v>73</v>
      </c>
      <c r="C2285" t="s">
        <v>109</v>
      </c>
      <c r="D2285" t="s">
        <v>395</v>
      </c>
      <c r="E2285">
        <v>0</v>
      </c>
      <c r="F2285">
        <v>0</v>
      </c>
      <c r="G2285">
        <v>0</v>
      </c>
      <c r="H2285">
        <v>0</v>
      </c>
      <c r="I2285">
        <v>0</v>
      </c>
      <c r="J2285">
        <v>0</v>
      </c>
      <c r="K2285">
        <v>120</v>
      </c>
      <c r="L2285">
        <v>118</v>
      </c>
      <c r="M2285">
        <v>2</v>
      </c>
      <c r="N2285">
        <v>0</v>
      </c>
    </row>
    <row r="2286" spans="1:14" x14ac:dyDescent="0.25">
      <c r="A2286" t="s">
        <v>6520</v>
      </c>
      <c r="B2286" t="s">
        <v>73</v>
      </c>
      <c r="C2286" t="s">
        <v>110</v>
      </c>
      <c r="D2286" t="s">
        <v>396</v>
      </c>
      <c r="E2286">
        <v>157</v>
      </c>
      <c r="F2286">
        <v>19</v>
      </c>
      <c r="G2286">
        <v>135</v>
      </c>
      <c r="H2286">
        <v>1</v>
      </c>
      <c r="I2286">
        <v>2</v>
      </c>
      <c r="J2286">
        <v>35</v>
      </c>
      <c r="K2286">
        <v>0</v>
      </c>
      <c r="L2286">
        <v>0</v>
      </c>
      <c r="M2286">
        <v>0</v>
      </c>
      <c r="N2286">
        <v>0</v>
      </c>
    </row>
    <row r="2287" spans="1:14" x14ac:dyDescent="0.25">
      <c r="A2287" t="s">
        <v>6521</v>
      </c>
      <c r="B2287" t="s">
        <v>73</v>
      </c>
      <c r="C2287" t="s">
        <v>110</v>
      </c>
      <c r="D2287" t="s">
        <v>4236</v>
      </c>
      <c r="E2287">
        <v>192</v>
      </c>
      <c r="F2287">
        <v>15</v>
      </c>
      <c r="G2287">
        <v>172</v>
      </c>
      <c r="H2287">
        <v>3</v>
      </c>
      <c r="I2287">
        <v>2</v>
      </c>
      <c r="J2287">
        <v>0</v>
      </c>
      <c r="K2287">
        <v>0</v>
      </c>
      <c r="L2287">
        <v>0</v>
      </c>
      <c r="M2287">
        <v>0</v>
      </c>
      <c r="N2287">
        <v>0</v>
      </c>
    </row>
    <row r="2288" spans="1:14" x14ac:dyDescent="0.25">
      <c r="A2288" t="s">
        <v>6522</v>
      </c>
      <c r="B2288" t="s">
        <v>73</v>
      </c>
      <c r="C2288" t="s">
        <v>110</v>
      </c>
      <c r="D2288" t="s">
        <v>4238</v>
      </c>
      <c r="E2288">
        <v>27</v>
      </c>
      <c r="F2288">
        <v>3</v>
      </c>
      <c r="G2288">
        <v>23</v>
      </c>
      <c r="H2288">
        <v>1</v>
      </c>
      <c r="I2288">
        <v>0</v>
      </c>
      <c r="J2288">
        <v>165</v>
      </c>
      <c r="K2288">
        <v>0</v>
      </c>
      <c r="L2288">
        <v>0</v>
      </c>
      <c r="M2288">
        <v>0</v>
      </c>
      <c r="N2288">
        <v>0</v>
      </c>
    </row>
    <row r="2289" spans="1:14" x14ac:dyDescent="0.25">
      <c r="A2289" t="s">
        <v>6523</v>
      </c>
      <c r="B2289" t="s">
        <v>73</v>
      </c>
      <c r="C2289" t="s">
        <v>110</v>
      </c>
      <c r="D2289" t="s">
        <v>397</v>
      </c>
      <c r="E2289">
        <v>192</v>
      </c>
      <c r="F2289">
        <v>15</v>
      </c>
      <c r="G2289">
        <v>172</v>
      </c>
      <c r="H2289">
        <v>3</v>
      </c>
      <c r="I2289">
        <v>2</v>
      </c>
      <c r="J2289">
        <v>0</v>
      </c>
      <c r="K2289">
        <v>0</v>
      </c>
      <c r="L2289">
        <v>0</v>
      </c>
      <c r="M2289">
        <v>0</v>
      </c>
      <c r="N2289">
        <v>0</v>
      </c>
    </row>
    <row r="2290" spans="1:14" x14ac:dyDescent="0.25">
      <c r="A2290" t="s">
        <v>6524</v>
      </c>
      <c r="B2290" t="s">
        <v>73</v>
      </c>
      <c r="C2290" t="s">
        <v>110</v>
      </c>
      <c r="D2290" t="s">
        <v>398</v>
      </c>
      <c r="E2290">
        <v>157</v>
      </c>
      <c r="F2290">
        <v>16</v>
      </c>
      <c r="G2290">
        <v>138</v>
      </c>
      <c r="H2290">
        <v>1</v>
      </c>
      <c r="I2290">
        <v>2</v>
      </c>
      <c r="J2290">
        <v>35</v>
      </c>
      <c r="K2290">
        <v>0</v>
      </c>
      <c r="L2290">
        <v>0</v>
      </c>
      <c r="M2290">
        <v>0</v>
      </c>
      <c r="N2290">
        <v>0</v>
      </c>
    </row>
    <row r="2291" spans="1:14" x14ac:dyDescent="0.25">
      <c r="A2291" t="s">
        <v>6525</v>
      </c>
      <c r="B2291" t="s">
        <v>73</v>
      </c>
      <c r="C2291" t="s">
        <v>110</v>
      </c>
      <c r="D2291" t="s">
        <v>4242</v>
      </c>
      <c r="E2291">
        <v>35</v>
      </c>
      <c r="F2291">
        <v>4</v>
      </c>
      <c r="G2291">
        <v>28</v>
      </c>
      <c r="H2291">
        <v>3</v>
      </c>
      <c r="I2291">
        <v>0</v>
      </c>
      <c r="J2291">
        <v>157</v>
      </c>
      <c r="K2291">
        <v>0</v>
      </c>
      <c r="L2291">
        <v>0</v>
      </c>
      <c r="M2291">
        <v>0</v>
      </c>
      <c r="N2291">
        <v>0</v>
      </c>
    </row>
    <row r="2292" spans="1:14" x14ac:dyDescent="0.25">
      <c r="A2292" t="s">
        <v>6526</v>
      </c>
      <c r="B2292" t="s">
        <v>73</v>
      </c>
      <c r="C2292" t="s">
        <v>110</v>
      </c>
      <c r="D2292" t="s">
        <v>399</v>
      </c>
      <c r="E2292">
        <v>157</v>
      </c>
      <c r="F2292">
        <v>12</v>
      </c>
      <c r="G2292">
        <v>142</v>
      </c>
      <c r="H2292">
        <v>1</v>
      </c>
      <c r="I2292">
        <v>2</v>
      </c>
      <c r="J2292">
        <v>35</v>
      </c>
      <c r="K2292">
        <v>0</v>
      </c>
      <c r="L2292">
        <v>0</v>
      </c>
      <c r="M2292">
        <v>0</v>
      </c>
      <c r="N2292">
        <v>0</v>
      </c>
    </row>
    <row r="2293" spans="1:14" x14ac:dyDescent="0.25">
      <c r="A2293" t="s">
        <v>6527</v>
      </c>
      <c r="B2293" t="s">
        <v>73</v>
      </c>
      <c r="C2293" t="s">
        <v>110</v>
      </c>
      <c r="D2293" t="s">
        <v>4245</v>
      </c>
      <c r="E2293">
        <v>30</v>
      </c>
      <c r="F2293">
        <v>3</v>
      </c>
      <c r="G2293">
        <v>26</v>
      </c>
      <c r="H2293">
        <v>1</v>
      </c>
      <c r="I2293">
        <v>0</v>
      </c>
      <c r="J2293">
        <v>162</v>
      </c>
      <c r="K2293">
        <v>0</v>
      </c>
      <c r="L2293">
        <v>0</v>
      </c>
      <c r="M2293">
        <v>0</v>
      </c>
      <c r="N2293">
        <v>0</v>
      </c>
    </row>
    <row r="2294" spans="1:14" x14ac:dyDescent="0.25">
      <c r="A2294" t="s">
        <v>6528</v>
      </c>
      <c r="B2294" t="s">
        <v>73</v>
      </c>
      <c r="C2294" t="s">
        <v>110</v>
      </c>
      <c r="D2294" t="s">
        <v>394</v>
      </c>
      <c r="E2294">
        <v>0</v>
      </c>
      <c r="F2294">
        <v>0</v>
      </c>
      <c r="G2294">
        <v>0</v>
      </c>
      <c r="H2294">
        <v>0</v>
      </c>
      <c r="I2294">
        <v>0</v>
      </c>
      <c r="J2294">
        <v>0</v>
      </c>
      <c r="K2294">
        <v>188</v>
      </c>
      <c r="L2294">
        <v>185</v>
      </c>
      <c r="M2294">
        <v>2</v>
      </c>
      <c r="N2294">
        <v>1</v>
      </c>
    </row>
    <row r="2295" spans="1:14" x14ac:dyDescent="0.25">
      <c r="A2295" t="s">
        <v>6529</v>
      </c>
      <c r="B2295" t="s">
        <v>73</v>
      </c>
      <c r="C2295" t="s">
        <v>110</v>
      </c>
      <c r="D2295" t="s">
        <v>395</v>
      </c>
      <c r="E2295">
        <v>0</v>
      </c>
      <c r="F2295">
        <v>0</v>
      </c>
      <c r="G2295">
        <v>0</v>
      </c>
      <c r="H2295">
        <v>0</v>
      </c>
      <c r="I2295">
        <v>0</v>
      </c>
      <c r="J2295">
        <v>0</v>
      </c>
      <c r="K2295">
        <v>166</v>
      </c>
      <c r="L2295">
        <v>164</v>
      </c>
      <c r="M2295">
        <v>1</v>
      </c>
      <c r="N2295">
        <v>1</v>
      </c>
    </row>
    <row r="2296" spans="1:14" x14ac:dyDescent="0.25">
      <c r="A2296" t="s">
        <v>6530</v>
      </c>
      <c r="B2296" t="s">
        <v>73</v>
      </c>
      <c r="C2296" t="s">
        <v>111</v>
      </c>
      <c r="D2296" t="s">
        <v>396</v>
      </c>
      <c r="E2296">
        <v>47</v>
      </c>
      <c r="F2296">
        <v>6</v>
      </c>
      <c r="G2296">
        <v>41</v>
      </c>
      <c r="H2296">
        <v>0</v>
      </c>
      <c r="I2296">
        <v>0</v>
      </c>
      <c r="J2296">
        <v>4</v>
      </c>
      <c r="K2296">
        <v>0</v>
      </c>
      <c r="L2296">
        <v>0</v>
      </c>
      <c r="M2296">
        <v>0</v>
      </c>
      <c r="N2296">
        <v>0</v>
      </c>
    </row>
    <row r="2297" spans="1:14" x14ac:dyDescent="0.25">
      <c r="A2297" t="s">
        <v>6531</v>
      </c>
      <c r="B2297" t="s">
        <v>73</v>
      </c>
      <c r="C2297" t="s">
        <v>111</v>
      </c>
      <c r="D2297" t="s">
        <v>4236</v>
      </c>
      <c r="E2297">
        <v>51</v>
      </c>
      <c r="F2297">
        <v>7</v>
      </c>
      <c r="G2297">
        <v>44</v>
      </c>
      <c r="H2297">
        <v>0</v>
      </c>
      <c r="I2297">
        <v>0</v>
      </c>
      <c r="J2297">
        <v>0</v>
      </c>
      <c r="K2297">
        <v>0</v>
      </c>
      <c r="L2297">
        <v>0</v>
      </c>
      <c r="M2297">
        <v>0</v>
      </c>
      <c r="N2297">
        <v>0</v>
      </c>
    </row>
    <row r="2298" spans="1:14" x14ac:dyDescent="0.25">
      <c r="A2298" t="s">
        <v>6532</v>
      </c>
      <c r="B2298" t="s">
        <v>73</v>
      </c>
      <c r="C2298" t="s">
        <v>111</v>
      </c>
      <c r="D2298" t="s">
        <v>4238</v>
      </c>
      <c r="E2298">
        <v>4</v>
      </c>
      <c r="F2298">
        <v>1</v>
      </c>
      <c r="G2298">
        <v>3</v>
      </c>
      <c r="H2298">
        <v>0</v>
      </c>
      <c r="I2298">
        <v>0</v>
      </c>
      <c r="J2298">
        <v>47</v>
      </c>
      <c r="K2298">
        <v>0</v>
      </c>
      <c r="L2298">
        <v>0</v>
      </c>
      <c r="M2298">
        <v>0</v>
      </c>
      <c r="N2298">
        <v>0</v>
      </c>
    </row>
    <row r="2299" spans="1:14" x14ac:dyDescent="0.25">
      <c r="A2299" t="s">
        <v>6533</v>
      </c>
      <c r="B2299" t="s">
        <v>73</v>
      </c>
      <c r="C2299" t="s">
        <v>111</v>
      </c>
      <c r="D2299" t="s">
        <v>397</v>
      </c>
      <c r="E2299">
        <v>51</v>
      </c>
      <c r="F2299">
        <v>7</v>
      </c>
      <c r="G2299">
        <v>44</v>
      </c>
      <c r="H2299">
        <v>0</v>
      </c>
      <c r="I2299">
        <v>0</v>
      </c>
      <c r="J2299">
        <v>0</v>
      </c>
      <c r="K2299">
        <v>0</v>
      </c>
      <c r="L2299">
        <v>0</v>
      </c>
      <c r="M2299">
        <v>0</v>
      </c>
      <c r="N2299">
        <v>0</v>
      </c>
    </row>
    <row r="2300" spans="1:14" x14ac:dyDescent="0.25">
      <c r="A2300" t="s">
        <v>6534</v>
      </c>
      <c r="B2300" t="s">
        <v>73</v>
      </c>
      <c r="C2300" t="s">
        <v>111</v>
      </c>
      <c r="D2300" t="s">
        <v>398</v>
      </c>
      <c r="E2300">
        <v>47</v>
      </c>
      <c r="F2300">
        <v>6</v>
      </c>
      <c r="G2300">
        <v>41</v>
      </c>
      <c r="H2300">
        <v>0</v>
      </c>
      <c r="I2300">
        <v>0</v>
      </c>
      <c r="J2300">
        <v>4</v>
      </c>
      <c r="K2300">
        <v>0</v>
      </c>
      <c r="L2300">
        <v>0</v>
      </c>
      <c r="M2300">
        <v>0</v>
      </c>
      <c r="N2300">
        <v>0</v>
      </c>
    </row>
    <row r="2301" spans="1:14" x14ac:dyDescent="0.25">
      <c r="A2301" t="s">
        <v>6535</v>
      </c>
      <c r="B2301" t="s">
        <v>73</v>
      </c>
      <c r="C2301" t="s">
        <v>111</v>
      </c>
      <c r="D2301" t="s">
        <v>4242</v>
      </c>
      <c r="E2301">
        <v>4</v>
      </c>
      <c r="F2301">
        <v>1</v>
      </c>
      <c r="G2301">
        <v>3</v>
      </c>
      <c r="H2301">
        <v>0</v>
      </c>
      <c r="I2301">
        <v>0</v>
      </c>
      <c r="J2301">
        <v>47</v>
      </c>
      <c r="K2301">
        <v>0</v>
      </c>
      <c r="L2301">
        <v>0</v>
      </c>
      <c r="M2301">
        <v>0</v>
      </c>
      <c r="N2301">
        <v>0</v>
      </c>
    </row>
    <row r="2302" spans="1:14" x14ac:dyDescent="0.25">
      <c r="A2302" t="s">
        <v>6536</v>
      </c>
      <c r="B2302" t="s">
        <v>73</v>
      </c>
      <c r="C2302" t="s">
        <v>111</v>
      </c>
      <c r="D2302" t="s">
        <v>399</v>
      </c>
      <c r="E2302">
        <v>47</v>
      </c>
      <c r="F2302">
        <v>6</v>
      </c>
      <c r="G2302">
        <v>41</v>
      </c>
      <c r="H2302">
        <v>0</v>
      </c>
      <c r="I2302">
        <v>0</v>
      </c>
      <c r="J2302">
        <v>4</v>
      </c>
      <c r="K2302">
        <v>0</v>
      </c>
      <c r="L2302">
        <v>0</v>
      </c>
      <c r="M2302">
        <v>0</v>
      </c>
      <c r="N2302">
        <v>0</v>
      </c>
    </row>
    <row r="2303" spans="1:14" x14ac:dyDescent="0.25">
      <c r="A2303" t="s">
        <v>6537</v>
      </c>
      <c r="B2303" t="s">
        <v>73</v>
      </c>
      <c r="C2303" t="s">
        <v>111</v>
      </c>
      <c r="D2303" t="s">
        <v>4245</v>
      </c>
      <c r="E2303">
        <v>4</v>
      </c>
      <c r="F2303">
        <v>1</v>
      </c>
      <c r="G2303">
        <v>3</v>
      </c>
      <c r="H2303">
        <v>0</v>
      </c>
      <c r="I2303">
        <v>0</v>
      </c>
      <c r="J2303">
        <v>47</v>
      </c>
      <c r="K2303">
        <v>0</v>
      </c>
      <c r="L2303">
        <v>0</v>
      </c>
      <c r="M2303">
        <v>0</v>
      </c>
      <c r="N2303">
        <v>0</v>
      </c>
    </row>
    <row r="2304" spans="1:14" x14ac:dyDescent="0.25">
      <c r="A2304" t="s">
        <v>6538</v>
      </c>
      <c r="B2304" t="s">
        <v>73</v>
      </c>
      <c r="C2304" t="s">
        <v>111</v>
      </c>
      <c r="D2304" t="s">
        <v>394</v>
      </c>
      <c r="E2304">
        <v>0</v>
      </c>
      <c r="F2304">
        <v>0</v>
      </c>
      <c r="G2304">
        <v>0</v>
      </c>
      <c r="H2304">
        <v>0</v>
      </c>
      <c r="I2304">
        <v>0</v>
      </c>
      <c r="J2304">
        <v>0</v>
      </c>
      <c r="K2304">
        <v>51</v>
      </c>
      <c r="L2304">
        <v>51</v>
      </c>
      <c r="M2304">
        <v>0</v>
      </c>
      <c r="N2304">
        <v>0</v>
      </c>
    </row>
    <row r="2305" spans="1:14" x14ac:dyDescent="0.25">
      <c r="A2305" t="s">
        <v>6539</v>
      </c>
      <c r="B2305" t="s">
        <v>73</v>
      </c>
      <c r="C2305" t="s">
        <v>111</v>
      </c>
      <c r="D2305" t="s">
        <v>395</v>
      </c>
      <c r="E2305">
        <v>0</v>
      </c>
      <c r="F2305">
        <v>0</v>
      </c>
      <c r="G2305">
        <v>0</v>
      </c>
      <c r="H2305">
        <v>0</v>
      </c>
      <c r="I2305">
        <v>0</v>
      </c>
      <c r="J2305">
        <v>0</v>
      </c>
      <c r="K2305">
        <v>46</v>
      </c>
      <c r="L2305">
        <v>46</v>
      </c>
      <c r="M2305">
        <v>0</v>
      </c>
      <c r="N2305">
        <v>0</v>
      </c>
    </row>
    <row r="2306" spans="1:14" x14ac:dyDescent="0.25">
      <c r="A2306" t="s">
        <v>6540</v>
      </c>
      <c r="B2306" t="s">
        <v>73</v>
      </c>
      <c r="C2306" t="s">
        <v>112</v>
      </c>
      <c r="D2306" t="s">
        <v>396</v>
      </c>
      <c r="E2306">
        <v>32</v>
      </c>
      <c r="F2306">
        <v>3</v>
      </c>
      <c r="G2306">
        <v>29</v>
      </c>
      <c r="H2306">
        <v>0</v>
      </c>
      <c r="I2306">
        <v>0</v>
      </c>
      <c r="J2306">
        <v>4</v>
      </c>
      <c r="K2306">
        <v>0</v>
      </c>
      <c r="L2306">
        <v>0</v>
      </c>
      <c r="M2306">
        <v>0</v>
      </c>
      <c r="N2306">
        <v>0</v>
      </c>
    </row>
    <row r="2307" spans="1:14" x14ac:dyDescent="0.25">
      <c r="A2307" t="s">
        <v>6541</v>
      </c>
      <c r="B2307" t="s">
        <v>73</v>
      </c>
      <c r="C2307" t="s">
        <v>112</v>
      </c>
      <c r="D2307" t="s">
        <v>4236</v>
      </c>
      <c r="E2307">
        <v>36</v>
      </c>
      <c r="F2307">
        <v>2</v>
      </c>
      <c r="G2307">
        <v>34</v>
      </c>
      <c r="H2307">
        <v>0</v>
      </c>
      <c r="I2307">
        <v>0</v>
      </c>
      <c r="J2307">
        <v>0</v>
      </c>
      <c r="K2307">
        <v>0</v>
      </c>
      <c r="L2307">
        <v>0</v>
      </c>
      <c r="M2307">
        <v>0</v>
      </c>
      <c r="N2307">
        <v>0</v>
      </c>
    </row>
    <row r="2308" spans="1:14" x14ac:dyDescent="0.25">
      <c r="A2308" t="s">
        <v>6542</v>
      </c>
      <c r="B2308" t="s">
        <v>73</v>
      </c>
      <c r="C2308" t="s">
        <v>112</v>
      </c>
      <c r="D2308" t="s">
        <v>4238</v>
      </c>
      <c r="E2308">
        <v>3</v>
      </c>
      <c r="F2308">
        <v>0</v>
      </c>
      <c r="G2308">
        <v>3</v>
      </c>
      <c r="H2308">
        <v>0</v>
      </c>
      <c r="I2308">
        <v>0</v>
      </c>
      <c r="J2308">
        <v>33</v>
      </c>
      <c r="K2308">
        <v>0</v>
      </c>
      <c r="L2308">
        <v>0</v>
      </c>
      <c r="M2308">
        <v>0</v>
      </c>
      <c r="N2308">
        <v>0</v>
      </c>
    </row>
    <row r="2309" spans="1:14" x14ac:dyDescent="0.25">
      <c r="A2309" t="s">
        <v>6543</v>
      </c>
      <c r="B2309" t="s">
        <v>73</v>
      </c>
      <c r="C2309" t="s">
        <v>112</v>
      </c>
      <c r="D2309" t="s">
        <v>397</v>
      </c>
      <c r="E2309">
        <v>36</v>
      </c>
      <c r="F2309">
        <v>2</v>
      </c>
      <c r="G2309">
        <v>34</v>
      </c>
      <c r="H2309">
        <v>0</v>
      </c>
      <c r="I2309">
        <v>0</v>
      </c>
      <c r="J2309">
        <v>0</v>
      </c>
      <c r="K2309">
        <v>0</v>
      </c>
      <c r="L2309">
        <v>0</v>
      </c>
      <c r="M2309">
        <v>0</v>
      </c>
      <c r="N2309">
        <v>0</v>
      </c>
    </row>
    <row r="2310" spans="1:14" x14ac:dyDescent="0.25">
      <c r="A2310" t="s">
        <v>6544</v>
      </c>
      <c r="B2310" t="s">
        <v>73</v>
      </c>
      <c r="C2310" t="s">
        <v>112</v>
      </c>
      <c r="D2310" t="s">
        <v>398</v>
      </c>
      <c r="E2310">
        <v>32</v>
      </c>
      <c r="F2310">
        <v>3</v>
      </c>
      <c r="G2310">
        <v>29</v>
      </c>
      <c r="H2310">
        <v>0</v>
      </c>
      <c r="I2310">
        <v>0</v>
      </c>
      <c r="J2310">
        <v>4</v>
      </c>
      <c r="K2310">
        <v>0</v>
      </c>
      <c r="L2310">
        <v>0</v>
      </c>
      <c r="M2310">
        <v>0</v>
      </c>
      <c r="N2310">
        <v>0</v>
      </c>
    </row>
    <row r="2311" spans="1:14" x14ac:dyDescent="0.25">
      <c r="A2311" t="s">
        <v>6545</v>
      </c>
      <c r="B2311" t="s">
        <v>73</v>
      </c>
      <c r="C2311" t="s">
        <v>112</v>
      </c>
      <c r="D2311" t="s">
        <v>4242</v>
      </c>
      <c r="E2311">
        <v>4</v>
      </c>
      <c r="F2311">
        <v>0</v>
      </c>
      <c r="G2311">
        <v>4</v>
      </c>
      <c r="H2311">
        <v>0</v>
      </c>
      <c r="I2311">
        <v>0</v>
      </c>
      <c r="J2311">
        <v>32</v>
      </c>
      <c r="K2311">
        <v>0</v>
      </c>
      <c r="L2311">
        <v>0</v>
      </c>
      <c r="M2311">
        <v>0</v>
      </c>
      <c r="N2311">
        <v>0</v>
      </c>
    </row>
    <row r="2312" spans="1:14" x14ac:dyDescent="0.25">
      <c r="A2312" t="s">
        <v>6546</v>
      </c>
      <c r="B2312" t="s">
        <v>73</v>
      </c>
      <c r="C2312" t="s">
        <v>112</v>
      </c>
      <c r="D2312" t="s">
        <v>399</v>
      </c>
      <c r="E2312">
        <v>32</v>
      </c>
      <c r="F2312">
        <v>2</v>
      </c>
      <c r="G2312">
        <v>30</v>
      </c>
      <c r="H2312">
        <v>0</v>
      </c>
      <c r="I2312">
        <v>0</v>
      </c>
      <c r="J2312">
        <v>4</v>
      </c>
      <c r="K2312">
        <v>0</v>
      </c>
      <c r="L2312">
        <v>0</v>
      </c>
      <c r="M2312">
        <v>0</v>
      </c>
      <c r="N2312">
        <v>0</v>
      </c>
    </row>
    <row r="2313" spans="1:14" x14ac:dyDescent="0.25">
      <c r="A2313" t="s">
        <v>6547</v>
      </c>
      <c r="B2313" t="s">
        <v>73</v>
      </c>
      <c r="C2313" t="s">
        <v>112</v>
      </c>
      <c r="D2313" t="s">
        <v>4245</v>
      </c>
      <c r="E2313">
        <v>4</v>
      </c>
      <c r="F2313">
        <v>0</v>
      </c>
      <c r="G2313">
        <v>4</v>
      </c>
      <c r="H2313">
        <v>0</v>
      </c>
      <c r="I2313">
        <v>0</v>
      </c>
      <c r="J2313">
        <v>32</v>
      </c>
      <c r="K2313">
        <v>0</v>
      </c>
      <c r="L2313">
        <v>0</v>
      </c>
      <c r="M2313">
        <v>0</v>
      </c>
      <c r="N2313">
        <v>0</v>
      </c>
    </row>
    <row r="2314" spans="1:14" x14ac:dyDescent="0.25">
      <c r="A2314" t="s">
        <v>6548</v>
      </c>
      <c r="B2314" t="s">
        <v>73</v>
      </c>
      <c r="C2314" t="s">
        <v>112</v>
      </c>
      <c r="D2314" t="s">
        <v>394</v>
      </c>
      <c r="E2314">
        <v>0</v>
      </c>
      <c r="F2314">
        <v>0</v>
      </c>
      <c r="G2314">
        <v>0</v>
      </c>
      <c r="H2314">
        <v>0</v>
      </c>
      <c r="I2314">
        <v>0</v>
      </c>
      <c r="J2314">
        <v>0</v>
      </c>
      <c r="K2314">
        <v>36</v>
      </c>
      <c r="L2314">
        <v>36</v>
      </c>
      <c r="M2314">
        <v>0</v>
      </c>
      <c r="N2314">
        <v>0</v>
      </c>
    </row>
    <row r="2315" spans="1:14" x14ac:dyDescent="0.25">
      <c r="A2315" t="s">
        <v>6549</v>
      </c>
      <c r="B2315" t="s">
        <v>73</v>
      </c>
      <c r="C2315" t="s">
        <v>112</v>
      </c>
      <c r="D2315" t="s">
        <v>395</v>
      </c>
      <c r="E2315">
        <v>0</v>
      </c>
      <c r="F2315">
        <v>0</v>
      </c>
      <c r="G2315">
        <v>0</v>
      </c>
      <c r="H2315">
        <v>0</v>
      </c>
      <c r="I2315">
        <v>0</v>
      </c>
      <c r="J2315">
        <v>0</v>
      </c>
      <c r="K2315">
        <v>33</v>
      </c>
      <c r="L2315">
        <v>33</v>
      </c>
      <c r="M2315">
        <v>0</v>
      </c>
      <c r="N2315">
        <v>0</v>
      </c>
    </row>
    <row r="2316" spans="1:14" x14ac:dyDescent="0.25">
      <c r="A2316" t="s">
        <v>6550</v>
      </c>
      <c r="B2316" t="s">
        <v>73</v>
      </c>
      <c r="C2316" t="s">
        <v>113</v>
      </c>
      <c r="D2316" t="s">
        <v>396</v>
      </c>
      <c r="E2316">
        <v>74</v>
      </c>
      <c r="F2316">
        <v>3</v>
      </c>
      <c r="G2316">
        <v>70</v>
      </c>
      <c r="H2316">
        <v>1</v>
      </c>
      <c r="I2316">
        <v>0</v>
      </c>
      <c r="J2316">
        <v>7</v>
      </c>
      <c r="K2316">
        <v>0</v>
      </c>
      <c r="L2316">
        <v>0</v>
      </c>
      <c r="M2316">
        <v>0</v>
      </c>
      <c r="N2316">
        <v>0</v>
      </c>
    </row>
    <row r="2317" spans="1:14" x14ac:dyDescent="0.25">
      <c r="A2317" t="s">
        <v>6551</v>
      </c>
      <c r="B2317" t="s">
        <v>73</v>
      </c>
      <c r="C2317" t="s">
        <v>113</v>
      </c>
      <c r="D2317" t="s">
        <v>4236</v>
      </c>
      <c r="E2317">
        <v>81</v>
      </c>
      <c r="F2317">
        <v>3</v>
      </c>
      <c r="G2317">
        <v>77</v>
      </c>
      <c r="H2317">
        <v>1</v>
      </c>
      <c r="I2317">
        <v>0</v>
      </c>
      <c r="J2317">
        <v>0</v>
      </c>
      <c r="K2317">
        <v>0</v>
      </c>
      <c r="L2317">
        <v>0</v>
      </c>
      <c r="M2317">
        <v>0</v>
      </c>
      <c r="N2317">
        <v>0</v>
      </c>
    </row>
    <row r="2318" spans="1:14" x14ac:dyDescent="0.25">
      <c r="A2318" t="s">
        <v>6552</v>
      </c>
      <c r="B2318" t="s">
        <v>73</v>
      </c>
      <c r="C2318" t="s">
        <v>113</v>
      </c>
      <c r="D2318" t="s">
        <v>4238</v>
      </c>
      <c r="E2318">
        <v>7</v>
      </c>
      <c r="F2318">
        <v>0</v>
      </c>
      <c r="G2318">
        <v>7</v>
      </c>
      <c r="H2318">
        <v>0</v>
      </c>
      <c r="I2318">
        <v>0</v>
      </c>
      <c r="J2318">
        <v>74</v>
      </c>
      <c r="K2318">
        <v>0</v>
      </c>
      <c r="L2318">
        <v>0</v>
      </c>
      <c r="M2318">
        <v>0</v>
      </c>
      <c r="N2318">
        <v>0</v>
      </c>
    </row>
    <row r="2319" spans="1:14" x14ac:dyDescent="0.25">
      <c r="A2319" t="s">
        <v>6553</v>
      </c>
      <c r="B2319" t="s">
        <v>73</v>
      </c>
      <c r="C2319" t="s">
        <v>113</v>
      </c>
      <c r="D2319" t="s">
        <v>397</v>
      </c>
      <c r="E2319">
        <v>81</v>
      </c>
      <c r="F2319">
        <v>2</v>
      </c>
      <c r="G2319">
        <v>78</v>
      </c>
      <c r="H2319">
        <v>1</v>
      </c>
      <c r="I2319">
        <v>0</v>
      </c>
      <c r="J2319">
        <v>0</v>
      </c>
      <c r="K2319">
        <v>0</v>
      </c>
      <c r="L2319">
        <v>0</v>
      </c>
      <c r="M2319">
        <v>0</v>
      </c>
      <c r="N2319">
        <v>0</v>
      </c>
    </row>
    <row r="2320" spans="1:14" x14ac:dyDescent="0.25">
      <c r="A2320" t="s">
        <v>6554</v>
      </c>
      <c r="B2320" t="s">
        <v>73</v>
      </c>
      <c r="C2320" t="s">
        <v>113</v>
      </c>
      <c r="D2320" t="s">
        <v>398</v>
      </c>
      <c r="E2320">
        <v>74</v>
      </c>
      <c r="F2320">
        <v>2</v>
      </c>
      <c r="G2320">
        <v>71</v>
      </c>
      <c r="H2320">
        <v>1</v>
      </c>
      <c r="I2320">
        <v>0</v>
      </c>
      <c r="J2320">
        <v>7</v>
      </c>
      <c r="K2320">
        <v>0</v>
      </c>
      <c r="L2320">
        <v>0</v>
      </c>
      <c r="M2320">
        <v>0</v>
      </c>
      <c r="N2320">
        <v>0</v>
      </c>
    </row>
    <row r="2321" spans="1:14" x14ac:dyDescent="0.25">
      <c r="A2321" t="s">
        <v>6555</v>
      </c>
      <c r="B2321" t="s">
        <v>73</v>
      </c>
      <c r="C2321" t="s">
        <v>113</v>
      </c>
      <c r="D2321" t="s">
        <v>4242</v>
      </c>
      <c r="E2321">
        <v>7</v>
      </c>
      <c r="F2321">
        <v>0</v>
      </c>
      <c r="G2321">
        <v>7</v>
      </c>
      <c r="H2321">
        <v>0</v>
      </c>
      <c r="I2321">
        <v>0</v>
      </c>
      <c r="J2321">
        <v>74</v>
      </c>
      <c r="K2321">
        <v>0</v>
      </c>
      <c r="L2321">
        <v>0</v>
      </c>
      <c r="M2321">
        <v>0</v>
      </c>
      <c r="N2321">
        <v>0</v>
      </c>
    </row>
    <row r="2322" spans="1:14" x14ac:dyDescent="0.25">
      <c r="A2322" t="s">
        <v>6556</v>
      </c>
      <c r="B2322" t="s">
        <v>73</v>
      </c>
      <c r="C2322" t="s">
        <v>113</v>
      </c>
      <c r="D2322" t="s">
        <v>399</v>
      </c>
      <c r="E2322">
        <v>74</v>
      </c>
      <c r="F2322">
        <v>2</v>
      </c>
      <c r="G2322">
        <v>71</v>
      </c>
      <c r="H2322">
        <v>1</v>
      </c>
      <c r="I2322">
        <v>0</v>
      </c>
      <c r="J2322">
        <v>7</v>
      </c>
      <c r="K2322">
        <v>0</v>
      </c>
      <c r="L2322">
        <v>0</v>
      </c>
      <c r="M2322">
        <v>0</v>
      </c>
      <c r="N2322">
        <v>0</v>
      </c>
    </row>
    <row r="2323" spans="1:14" x14ac:dyDescent="0.25">
      <c r="A2323" t="s">
        <v>6557</v>
      </c>
      <c r="B2323" t="s">
        <v>73</v>
      </c>
      <c r="C2323" t="s">
        <v>113</v>
      </c>
      <c r="D2323" t="s">
        <v>4245</v>
      </c>
      <c r="E2323">
        <v>7</v>
      </c>
      <c r="F2323">
        <v>0</v>
      </c>
      <c r="G2323">
        <v>7</v>
      </c>
      <c r="H2323">
        <v>0</v>
      </c>
      <c r="I2323">
        <v>0</v>
      </c>
      <c r="J2323">
        <v>74</v>
      </c>
      <c r="K2323">
        <v>0</v>
      </c>
      <c r="L2323">
        <v>0</v>
      </c>
      <c r="M2323">
        <v>0</v>
      </c>
      <c r="N2323">
        <v>0</v>
      </c>
    </row>
    <row r="2324" spans="1:14" x14ac:dyDescent="0.25">
      <c r="A2324" t="s">
        <v>6558</v>
      </c>
      <c r="B2324" t="s">
        <v>73</v>
      </c>
      <c r="C2324" t="s">
        <v>113</v>
      </c>
      <c r="D2324" t="s">
        <v>394</v>
      </c>
      <c r="E2324">
        <v>0</v>
      </c>
      <c r="F2324">
        <v>0</v>
      </c>
      <c r="G2324">
        <v>0</v>
      </c>
      <c r="H2324">
        <v>0</v>
      </c>
      <c r="I2324">
        <v>0</v>
      </c>
      <c r="J2324">
        <v>0</v>
      </c>
      <c r="K2324">
        <v>81</v>
      </c>
      <c r="L2324">
        <v>81</v>
      </c>
      <c r="M2324">
        <v>0</v>
      </c>
      <c r="N2324">
        <v>0</v>
      </c>
    </row>
    <row r="2325" spans="1:14" x14ac:dyDescent="0.25">
      <c r="A2325" t="s">
        <v>6559</v>
      </c>
      <c r="B2325" t="s">
        <v>73</v>
      </c>
      <c r="C2325" t="s">
        <v>113</v>
      </c>
      <c r="D2325" t="s">
        <v>395</v>
      </c>
      <c r="E2325">
        <v>0</v>
      </c>
      <c r="F2325">
        <v>0</v>
      </c>
      <c r="G2325">
        <v>0</v>
      </c>
      <c r="H2325">
        <v>0</v>
      </c>
      <c r="I2325">
        <v>0</v>
      </c>
      <c r="J2325">
        <v>0</v>
      </c>
      <c r="K2325">
        <v>75</v>
      </c>
      <c r="L2325">
        <v>75</v>
      </c>
      <c r="M2325">
        <v>0</v>
      </c>
      <c r="N2325">
        <v>0</v>
      </c>
    </row>
    <row r="2326" spans="1:14" x14ac:dyDescent="0.25">
      <c r="A2326" t="s">
        <v>6560</v>
      </c>
      <c r="B2326" t="s">
        <v>73</v>
      </c>
      <c r="C2326" t="s">
        <v>114</v>
      </c>
      <c r="D2326" t="s">
        <v>396</v>
      </c>
      <c r="E2326">
        <v>216</v>
      </c>
      <c r="F2326">
        <v>16</v>
      </c>
      <c r="G2326">
        <v>196</v>
      </c>
      <c r="H2326">
        <v>3</v>
      </c>
      <c r="I2326">
        <v>1</v>
      </c>
      <c r="J2326">
        <v>21</v>
      </c>
      <c r="K2326">
        <v>0</v>
      </c>
      <c r="L2326">
        <v>0</v>
      </c>
      <c r="M2326">
        <v>0</v>
      </c>
      <c r="N2326">
        <v>0</v>
      </c>
    </row>
    <row r="2327" spans="1:14" x14ac:dyDescent="0.25">
      <c r="A2327" t="s">
        <v>6561</v>
      </c>
      <c r="B2327" t="s">
        <v>73</v>
      </c>
      <c r="C2327" t="s">
        <v>114</v>
      </c>
      <c r="D2327" t="s">
        <v>4236</v>
      </c>
      <c r="E2327">
        <v>237</v>
      </c>
      <c r="F2327">
        <v>15</v>
      </c>
      <c r="G2327">
        <v>218</v>
      </c>
      <c r="H2327">
        <v>3</v>
      </c>
      <c r="I2327">
        <v>1</v>
      </c>
      <c r="J2327">
        <v>0</v>
      </c>
      <c r="K2327">
        <v>0</v>
      </c>
      <c r="L2327">
        <v>0</v>
      </c>
      <c r="M2327">
        <v>0</v>
      </c>
      <c r="N2327">
        <v>0</v>
      </c>
    </row>
    <row r="2328" spans="1:14" x14ac:dyDescent="0.25">
      <c r="A2328" t="s">
        <v>6562</v>
      </c>
      <c r="B2328" t="s">
        <v>73</v>
      </c>
      <c r="C2328" t="s">
        <v>114</v>
      </c>
      <c r="D2328" t="s">
        <v>4238</v>
      </c>
      <c r="E2328">
        <v>17</v>
      </c>
      <c r="F2328">
        <v>1</v>
      </c>
      <c r="G2328">
        <v>16</v>
      </c>
      <c r="H2328">
        <v>0</v>
      </c>
      <c r="I2328">
        <v>0</v>
      </c>
      <c r="J2328">
        <v>220</v>
      </c>
      <c r="K2328">
        <v>0</v>
      </c>
      <c r="L2328">
        <v>0</v>
      </c>
      <c r="M2328">
        <v>0</v>
      </c>
      <c r="N2328">
        <v>0</v>
      </c>
    </row>
    <row r="2329" spans="1:14" x14ac:dyDescent="0.25">
      <c r="A2329" t="s">
        <v>6563</v>
      </c>
      <c r="B2329" t="s">
        <v>73</v>
      </c>
      <c r="C2329" t="s">
        <v>114</v>
      </c>
      <c r="D2329" t="s">
        <v>397</v>
      </c>
      <c r="E2329">
        <v>237</v>
      </c>
      <c r="F2329">
        <v>15</v>
      </c>
      <c r="G2329">
        <v>218</v>
      </c>
      <c r="H2329">
        <v>3</v>
      </c>
      <c r="I2329">
        <v>1</v>
      </c>
      <c r="J2329">
        <v>0</v>
      </c>
      <c r="K2329">
        <v>0</v>
      </c>
      <c r="L2329">
        <v>0</v>
      </c>
      <c r="M2329">
        <v>0</v>
      </c>
      <c r="N2329">
        <v>0</v>
      </c>
    </row>
    <row r="2330" spans="1:14" x14ac:dyDescent="0.25">
      <c r="A2330" t="s">
        <v>6564</v>
      </c>
      <c r="B2330" t="s">
        <v>73</v>
      </c>
      <c r="C2330" t="s">
        <v>114</v>
      </c>
      <c r="D2330" t="s">
        <v>398</v>
      </c>
      <c r="E2330">
        <v>216</v>
      </c>
      <c r="F2330">
        <v>14</v>
      </c>
      <c r="G2330">
        <v>198</v>
      </c>
      <c r="H2330">
        <v>3</v>
      </c>
      <c r="I2330">
        <v>1</v>
      </c>
      <c r="J2330">
        <v>21</v>
      </c>
      <c r="K2330">
        <v>0</v>
      </c>
      <c r="L2330">
        <v>0</v>
      </c>
      <c r="M2330">
        <v>0</v>
      </c>
      <c r="N2330">
        <v>0</v>
      </c>
    </row>
    <row r="2331" spans="1:14" x14ac:dyDescent="0.25">
      <c r="A2331" t="s">
        <v>6565</v>
      </c>
      <c r="B2331" t="s">
        <v>73</v>
      </c>
      <c r="C2331" t="s">
        <v>114</v>
      </c>
      <c r="D2331" t="s">
        <v>4242</v>
      </c>
      <c r="E2331">
        <v>21</v>
      </c>
      <c r="F2331">
        <v>2</v>
      </c>
      <c r="G2331">
        <v>19</v>
      </c>
      <c r="H2331">
        <v>0</v>
      </c>
      <c r="I2331">
        <v>0</v>
      </c>
      <c r="J2331">
        <v>216</v>
      </c>
      <c r="K2331">
        <v>0</v>
      </c>
      <c r="L2331">
        <v>0</v>
      </c>
      <c r="M2331">
        <v>0</v>
      </c>
      <c r="N2331">
        <v>0</v>
      </c>
    </row>
    <row r="2332" spans="1:14" x14ac:dyDescent="0.25">
      <c r="A2332" t="s">
        <v>6566</v>
      </c>
      <c r="B2332" t="s">
        <v>73</v>
      </c>
      <c r="C2332" t="s">
        <v>114</v>
      </c>
      <c r="D2332" t="s">
        <v>399</v>
      </c>
      <c r="E2332">
        <v>216</v>
      </c>
      <c r="F2332">
        <v>14</v>
      </c>
      <c r="G2332">
        <v>198</v>
      </c>
      <c r="H2332">
        <v>3</v>
      </c>
      <c r="I2332">
        <v>1</v>
      </c>
      <c r="J2332">
        <v>21</v>
      </c>
      <c r="K2332">
        <v>0</v>
      </c>
      <c r="L2332">
        <v>0</v>
      </c>
      <c r="M2332">
        <v>0</v>
      </c>
      <c r="N2332">
        <v>0</v>
      </c>
    </row>
    <row r="2333" spans="1:14" x14ac:dyDescent="0.25">
      <c r="A2333" t="s">
        <v>6567</v>
      </c>
      <c r="B2333" t="s">
        <v>73</v>
      </c>
      <c r="C2333" t="s">
        <v>114</v>
      </c>
      <c r="D2333" t="s">
        <v>4245</v>
      </c>
      <c r="E2333">
        <v>17</v>
      </c>
      <c r="F2333">
        <v>1</v>
      </c>
      <c r="G2333">
        <v>16</v>
      </c>
      <c r="H2333">
        <v>0</v>
      </c>
      <c r="I2333">
        <v>0</v>
      </c>
      <c r="J2333">
        <v>220</v>
      </c>
      <c r="K2333">
        <v>0</v>
      </c>
      <c r="L2333">
        <v>0</v>
      </c>
      <c r="M2333">
        <v>0</v>
      </c>
      <c r="N2333">
        <v>0</v>
      </c>
    </row>
    <row r="2334" spans="1:14" x14ac:dyDescent="0.25">
      <c r="A2334" t="s">
        <v>6568</v>
      </c>
      <c r="B2334" t="s">
        <v>73</v>
      </c>
      <c r="C2334" t="s">
        <v>114</v>
      </c>
      <c r="D2334" t="s">
        <v>394</v>
      </c>
      <c r="E2334">
        <v>0</v>
      </c>
      <c r="F2334">
        <v>0</v>
      </c>
      <c r="G2334">
        <v>0</v>
      </c>
      <c r="H2334">
        <v>0</v>
      </c>
      <c r="I2334">
        <v>0</v>
      </c>
      <c r="J2334">
        <v>0</v>
      </c>
      <c r="K2334">
        <v>236</v>
      </c>
      <c r="L2334">
        <v>234</v>
      </c>
      <c r="M2334">
        <v>2</v>
      </c>
      <c r="N2334">
        <v>0</v>
      </c>
    </row>
    <row r="2335" spans="1:14" x14ac:dyDescent="0.25">
      <c r="A2335" t="s">
        <v>6569</v>
      </c>
      <c r="B2335" t="s">
        <v>73</v>
      </c>
      <c r="C2335" t="s">
        <v>114</v>
      </c>
      <c r="D2335" t="s">
        <v>395</v>
      </c>
      <c r="E2335">
        <v>0</v>
      </c>
      <c r="F2335">
        <v>0</v>
      </c>
      <c r="G2335">
        <v>0</v>
      </c>
      <c r="H2335">
        <v>0</v>
      </c>
      <c r="I2335">
        <v>0</v>
      </c>
      <c r="J2335">
        <v>0</v>
      </c>
      <c r="K2335">
        <v>227</v>
      </c>
      <c r="L2335">
        <v>225</v>
      </c>
      <c r="M2335">
        <v>2</v>
      </c>
      <c r="N2335">
        <v>0</v>
      </c>
    </row>
    <row r="2336" spans="1:14" x14ac:dyDescent="0.25">
      <c r="A2336" t="s">
        <v>6570</v>
      </c>
      <c r="B2336" t="s">
        <v>73</v>
      </c>
      <c r="C2336" t="s">
        <v>115</v>
      </c>
      <c r="D2336" t="s">
        <v>396</v>
      </c>
      <c r="E2336">
        <v>226</v>
      </c>
      <c r="F2336">
        <v>53</v>
      </c>
      <c r="G2336">
        <v>173</v>
      </c>
      <c r="H2336">
        <v>0</v>
      </c>
      <c r="I2336">
        <v>0</v>
      </c>
      <c r="J2336">
        <v>16</v>
      </c>
      <c r="K2336">
        <v>0</v>
      </c>
      <c r="L2336">
        <v>0</v>
      </c>
      <c r="M2336">
        <v>0</v>
      </c>
      <c r="N2336">
        <v>0</v>
      </c>
    </row>
    <row r="2337" spans="1:14" x14ac:dyDescent="0.25">
      <c r="A2337" t="s">
        <v>6571</v>
      </c>
      <c r="B2337" t="s">
        <v>73</v>
      </c>
      <c r="C2337" t="s">
        <v>115</v>
      </c>
      <c r="D2337" t="s">
        <v>4236</v>
      </c>
      <c r="E2337">
        <v>242</v>
      </c>
      <c r="F2337">
        <v>50</v>
      </c>
      <c r="G2337">
        <v>192</v>
      </c>
      <c r="H2337">
        <v>0</v>
      </c>
      <c r="I2337">
        <v>0</v>
      </c>
      <c r="J2337">
        <v>0</v>
      </c>
      <c r="K2337">
        <v>0</v>
      </c>
      <c r="L2337">
        <v>0</v>
      </c>
      <c r="M2337">
        <v>0</v>
      </c>
      <c r="N2337">
        <v>0</v>
      </c>
    </row>
    <row r="2338" spans="1:14" x14ac:dyDescent="0.25">
      <c r="A2338" t="s">
        <v>6572</v>
      </c>
      <c r="B2338" t="s">
        <v>73</v>
      </c>
      <c r="C2338" t="s">
        <v>115</v>
      </c>
      <c r="D2338" t="s">
        <v>4238</v>
      </c>
      <c r="E2338">
        <v>11</v>
      </c>
      <c r="F2338">
        <v>2</v>
      </c>
      <c r="G2338">
        <v>9</v>
      </c>
      <c r="H2338">
        <v>0</v>
      </c>
      <c r="I2338">
        <v>0</v>
      </c>
      <c r="J2338">
        <v>231</v>
      </c>
      <c r="K2338">
        <v>0</v>
      </c>
      <c r="L2338">
        <v>0</v>
      </c>
      <c r="M2338">
        <v>0</v>
      </c>
      <c r="N2338">
        <v>0</v>
      </c>
    </row>
    <row r="2339" spans="1:14" x14ac:dyDescent="0.25">
      <c r="A2339" t="s">
        <v>6573</v>
      </c>
      <c r="B2339" t="s">
        <v>73</v>
      </c>
      <c r="C2339" t="s">
        <v>115</v>
      </c>
      <c r="D2339" t="s">
        <v>397</v>
      </c>
      <c r="E2339">
        <v>242</v>
      </c>
      <c r="F2339">
        <v>50</v>
      </c>
      <c r="G2339">
        <v>192</v>
      </c>
      <c r="H2339">
        <v>0</v>
      </c>
      <c r="I2339">
        <v>0</v>
      </c>
      <c r="J2339">
        <v>0</v>
      </c>
      <c r="K2339">
        <v>0</v>
      </c>
      <c r="L2339">
        <v>0</v>
      </c>
      <c r="M2339">
        <v>0</v>
      </c>
      <c r="N2339">
        <v>0</v>
      </c>
    </row>
    <row r="2340" spans="1:14" x14ac:dyDescent="0.25">
      <c r="A2340" t="s">
        <v>6574</v>
      </c>
      <c r="B2340" t="s">
        <v>73</v>
      </c>
      <c r="C2340" t="s">
        <v>115</v>
      </c>
      <c r="D2340" t="s">
        <v>398</v>
      </c>
      <c r="E2340">
        <v>226</v>
      </c>
      <c r="F2340">
        <v>48</v>
      </c>
      <c r="G2340">
        <v>178</v>
      </c>
      <c r="H2340">
        <v>0</v>
      </c>
      <c r="I2340">
        <v>0</v>
      </c>
      <c r="J2340">
        <v>16</v>
      </c>
      <c r="K2340">
        <v>0</v>
      </c>
      <c r="L2340">
        <v>0</v>
      </c>
      <c r="M2340">
        <v>0</v>
      </c>
      <c r="N2340">
        <v>0</v>
      </c>
    </row>
    <row r="2341" spans="1:14" x14ac:dyDescent="0.25">
      <c r="A2341" t="s">
        <v>6575</v>
      </c>
      <c r="B2341" t="s">
        <v>73</v>
      </c>
      <c r="C2341" t="s">
        <v>115</v>
      </c>
      <c r="D2341" t="s">
        <v>4242</v>
      </c>
      <c r="E2341">
        <v>16</v>
      </c>
      <c r="F2341">
        <v>3</v>
      </c>
      <c r="G2341">
        <v>13</v>
      </c>
      <c r="H2341">
        <v>0</v>
      </c>
      <c r="I2341">
        <v>0</v>
      </c>
      <c r="J2341">
        <v>226</v>
      </c>
      <c r="K2341">
        <v>0</v>
      </c>
      <c r="L2341">
        <v>0</v>
      </c>
      <c r="M2341">
        <v>0</v>
      </c>
      <c r="N2341">
        <v>0</v>
      </c>
    </row>
    <row r="2342" spans="1:14" x14ac:dyDescent="0.25">
      <c r="A2342" t="s">
        <v>6576</v>
      </c>
      <c r="B2342" t="s">
        <v>73</v>
      </c>
      <c r="C2342" t="s">
        <v>115</v>
      </c>
      <c r="D2342" t="s">
        <v>399</v>
      </c>
      <c r="E2342">
        <v>226</v>
      </c>
      <c r="F2342">
        <v>47</v>
      </c>
      <c r="G2342">
        <v>179</v>
      </c>
      <c r="H2342">
        <v>0</v>
      </c>
      <c r="I2342">
        <v>0</v>
      </c>
      <c r="J2342">
        <v>16</v>
      </c>
      <c r="K2342">
        <v>0</v>
      </c>
      <c r="L2342">
        <v>0</v>
      </c>
      <c r="M2342">
        <v>0</v>
      </c>
      <c r="N2342">
        <v>0</v>
      </c>
    </row>
    <row r="2343" spans="1:14" x14ac:dyDescent="0.25">
      <c r="A2343" t="s">
        <v>6577</v>
      </c>
      <c r="B2343" t="s">
        <v>73</v>
      </c>
      <c r="C2343" t="s">
        <v>115</v>
      </c>
      <c r="D2343" t="s">
        <v>4245</v>
      </c>
      <c r="E2343">
        <v>14</v>
      </c>
      <c r="F2343">
        <v>3</v>
      </c>
      <c r="G2343">
        <v>11</v>
      </c>
      <c r="H2343">
        <v>0</v>
      </c>
      <c r="I2343">
        <v>0</v>
      </c>
      <c r="J2343">
        <v>228</v>
      </c>
      <c r="K2343">
        <v>0</v>
      </c>
      <c r="L2343">
        <v>0</v>
      </c>
      <c r="M2343">
        <v>0</v>
      </c>
      <c r="N2343">
        <v>0</v>
      </c>
    </row>
    <row r="2344" spans="1:14" x14ac:dyDescent="0.25">
      <c r="A2344" t="s">
        <v>6578</v>
      </c>
      <c r="B2344" t="s">
        <v>73</v>
      </c>
      <c r="C2344" t="s">
        <v>115</v>
      </c>
      <c r="D2344" t="s">
        <v>394</v>
      </c>
      <c r="E2344">
        <v>0</v>
      </c>
      <c r="F2344">
        <v>0</v>
      </c>
      <c r="G2344">
        <v>0</v>
      </c>
      <c r="H2344">
        <v>0</v>
      </c>
      <c r="I2344">
        <v>0</v>
      </c>
      <c r="J2344">
        <v>0</v>
      </c>
      <c r="K2344">
        <v>239</v>
      </c>
      <c r="L2344">
        <v>238</v>
      </c>
      <c r="M2344">
        <v>1</v>
      </c>
      <c r="N2344">
        <v>0</v>
      </c>
    </row>
    <row r="2345" spans="1:14" x14ac:dyDescent="0.25">
      <c r="A2345" t="s">
        <v>6579</v>
      </c>
      <c r="B2345" t="s">
        <v>73</v>
      </c>
      <c r="C2345" t="s">
        <v>115</v>
      </c>
      <c r="D2345" t="s">
        <v>395</v>
      </c>
      <c r="E2345">
        <v>0</v>
      </c>
      <c r="F2345">
        <v>0</v>
      </c>
      <c r="G2345">
        <v>0</v>
      </c>
      <c r="H2345">
        <v>0</v>
      </c>
      <c r="I2345">
        <v>0</v>
      </c>
      <c r="J2345">
        <v>0</v>
      </c>
      <c r="K2345">
        <v>221</v>
      </c>
      <c r="L2345">
        <v>220</v>
      </c>
      <c r="M2345">
        <v>1</v>
      </c>
      <c r="N2345">
        <v>0</v>
      </c>
    </row>
    <row r="2346" spans="1:14" x14ac:dyDescent="0.25">
      <c r="A2346" t="s">
        <v>6580</v>
      </c>
      <c r="B2346" t="s">
        <v>73</v>
      </c>
      <c r="C2346" t="s">
        <v>116</v>
      </c>
      <c r="D2346" t="s">
        <v>396</v>
      </c>
      <c r="E2346">
        <v>139</v>
      </c>
      <c r="F2346">
        <v>21</v>
      </c>
      <c r="G2346">
        <v>117</v>
      </c>
      <c r="H2346">
        <v>0</v>
      </c>
      <c r="I2346">
        <v>1</v>
      </c>
      <c r="J2346">
        <v>19</v>
      </c>
      <c r="K2346">
        <v>0</v>
      </c>
      <c r="L2346">
        <v>0</v>
      </c>
      <c r="M2346">
        <v>0</v>
      </c>
      <c r="N2346">
        <v>0</v>
      </c>
    </row>
    <row r="2347" spans="1:14" x14ac:dyDescent="0.25">
      <c r="A2347" t="s">
        <v>6581</v>
      </c>
      <c r="B2347" t="s">
        <v>73</v>
      </c>
      <c r="C2347" t="s">
        <v>116</v>
      </c>
      <c r="D2347" t="s">
        <v>4236</v>
      </c>
      <c r="E2347">
        <v>158</v>
      </c>
      <c r="F2347">
        <v>20</v>
      </c>
      <c r="G2347">
        <v>137</v>
      </c>
      <c r="H2347">
        <v>0</v>
      </c>
      <c r="I2347">
        <v>1</v>
      </c>
      <c r="J2347">
        <v>0</v>
      </c>
      <c r="K2347">
        <v>0</v>
      </c>
      <c r="L2347">
        <v>0</v>
      </c>
      <c r="M2347">
        <v>0</v>
      </c>
      <c r="N2347">
        <v>0</v>
      </c>
    </row>
    <row r="2348" spans="1:14" x14ac:dyDescent="0.25">
      <c r="A2348" t="s">
        <v>6582</v>
      </c>
      <c r="B2348" t="s">
        <v>73</v>
      </c>
      <c r="C2348" t="s">
        <v>116</v>
      </c>
      <c r="D2348" t="s">
        <v>4238</v>
      </c>
      <c r="E2348">
        <v>17</v>
      </c>
      <c r="F2348">
        <v>0</v>
      </c>
      <c r="G2348">
        <v>17</v>
      </c>
      <c r="H2348">
        <v>0</v>
      </c>
      <c r="I2348">
        <v>0</v>
      </c>
      <c r="J2348">
        <v>141</v>
      </c>
      <c r="K2348">
        <v>0</v>
      </c>
      <c r="L2348">
        <v>0</v>
      </c>
      <c r="M2348">
        <v>0</v>
      </c>
      <c r="N2348">
        <v>0</v>
      </c>
    </row>
    <row r="2349" spans="1:14" x14ac:dyDescent="0.25">
      <c r="A2349" t="s">
        <v>6583</v>
      </c>
      <c r="B2349" t="s">
        <v>73</v>
      </c>
      <c r="C2349" t="s">
        <v>116</v>
      </c>
      <c r="D2349" t="s">
        <v>397</v>
      </c>
      <c r="E2349">
        <v>158</v>
      </c>
      <c r="F2349">
        <v>20</v>
      </c>
      <c r="G2349">
        <v>137</v>
      </c>
      <c r="H2349">
        <v>0</v>
      </c>
      <c r="I2349">
        <v>1</v>
      </c>
      <c r="J2349">
        <v>0</v>
      </c>
      <c r="K2349">
        <v>0</v>
      </c>
      <c r="L2349">
        <v>0</v>
      </c>
      <c r="M2349">
        <v>0</v>
      </c>
      <c r="N2349">
        <v>0</v>
      </c>
    </row>
    <row r="2350" spans="1:14" x14ac:dyDescent="0.25">
      <c r="A2350" t="s">
        <v>6584</v>
      </c>
      <c r="B2350" t="s">
        <v>73</v>
      </c>
      <c r="C2350" t="s">
        <v>116</v>
      </c>
      <c r="D2350" t="s">
        <v>398</v>
      </c>
      <c r="E2350">
        <v>139</v>
      </c>
      <c r="F2350">
        <v>20</v>
      </c>
      <c r="G2350">
        <v>118</v>
      </c>
      <c r="H2350">
        <v>0</v>
      </c>
      <c r="I2350">
        <v>1</v>
      </c>
      <c r="J2350">
        <v>19</v>
      </c>
      <c r="K2350">
        <v>0</v>
      </c>
      <c r="L2350">
        <v>0</v>
      </c>
      <c r="M2350">
        <v>0</v>
      </c>
      <c r="N2350">
        <v>0</v>
      </c>
    </row>
    <row r="2351" spans="1:14" x14ac:dyDescent="0.25">
      <c r="A2351" t="s">
        <v>6585</v>
      </c>
      <c r="B2351" t="s">
        <v>73</v>
      </c>
      <c r="C2351" t="s">
        <v>116</v>
      </c>
      <c r="D2351" t="s">
        <v>4242</v>
      </c>
      <c r="E2351">
        <v>19</v>
      </c>
      <c r="F2351">
        <v>0</v>
      </c>
      <c r="G2351">
        <v>19</v>
      </c>
      <c r="H2351">
        <v>0</v>
      </c>
      <c r="I2351">
        <v>0</v>
      </c>
      <c r="J2351">
        <v>139</v>
      </c>
      <c r="K2351">
        <v>0</v>
      </c>
      <c r="L2351">
        <v>0</v>
      </c>
      <c r="M2351">
        <v>0</v>
      </c>
      <c r="N2351">
        <v>0</v>
      </c>
    </row>
    <row r="2352" spans="1:14" x14ac:dyDescent="0.25">
      <c r="A2352" t="s">
        <v>6586</v>
      </c>
      <c r="B2352" t="s">
        <v>73</v>
      </c>
      <c r="C2352" t="s">
        <v>116</v>
      </c>
      <c r="D2352" t="s">
        <v>399</v>
      </c>
      <c r="E2352">
        <v>139</v>
      </c>
      <c r="F2352">
        <v>20</v>
      </c>
      <c r="G2352">
        <v>118</v>
      </c>
      <c r="H2352">
        <v>0</v>
      </c>
      <c r="I2352">
        <v>1</v>
      </c>
      <c r="J2352">
        <v>19</v>
      </c>
      <c r="K2352">
        <v>0</v>
      </c>
      <c r="L2352">
        <v>0</v>
      </c>
      <c r="M2352">
        <v>0</v>
      </c>
      <c r="N2352">
        <v>0</v>
      </c>
    </row>
    <row r="2353" spans="1:14" x14ac:dyDescent="0.25">
      <c r="A2353" t="s">
        <v>6587</v>
      </c>
      <c r="B2353" t="s">
        <v>73</v>
      </c>
      <c r="C2353" t="s">
        <v>116</v>
      </c>
      <c r="D2353" t="s">
        <v>4245</v>
      </c>
      <c r="E2353">
        <v>18</v>
      </c>
      <c r="F2353">
        <v>0</v>
      </c>
      <c r="G2353">
        <v>18</v>
      </c>
      <c r="H2353">
        <v>0</v>
      </c>
      <c r="I2353">
        <v>0</v>
      </c>
      <c r="J2353">
        <v>140</v>
      </c>
      <c r="K2353">
        <v>0</v>
      </c>
      <c r="L2353">
        <v>0</v>
      </c>
      <c r="M2353">
        <v>0</v>
      </c>
      <c r="N2353">
        <v>0</v>
      </c>
    </row>
    <row r="2354" spans="1:14" x14ac:dyDescent="0.25">
      <c r="A2354" t="s">
        <v>6588</v>
      </c>
      <c r="B2354" t="s">
        <v>73</v>
      </c>
      <c r="C2354" t="s">
        <v>116</v>
      </c>
      <c r="D2354" t="s">
        <v>394</v>
      </c>
      <c r="E2354">
        <v>0</v>
      </c>
      <c r="F2354">
        <v>0</v>
      </c>
      <c r="G2354">
        <v>0</v>
      </c>
      <c r="H2354">
        <v>0</v>
      </c>
      <c r="I2354">
        <v>0</v>
      </c>
      <c r="J2354">
        <v>0</v>
      </c>
      <c r="K2354">
        <v>157</v>
      </c>
      <c r="L2354">
        <v>155</v>
      </c>
      <c r="M2354">
        <v>2</v>
      </c>
      <c r="N2354">
        <v>0</v>
      </c>
    </row>
    <row r="2355" spans="1:14" x14ac:dyDescent="0.25">
      <c r="A2355" t="s">
        <v>6589</v>
      </c>
      <c r="B2355" t="s">
        <v>73</v>
      </c>
      <c r="C2355" t="s">
        <v>116</v>
      </c>
      <c r="D2355" t="s">
        <v>395</v>
      </c>
      <c r="E2355">
        <v>0</v>
      </c>
      <c r="F2355">
        <v>0</v>
      </c>
      <c r="G2355">
        <v>0</v>
      </c>
      <c r="H2355">
        <v>0</v>
      </c>
      <c r="I2355">
        <v>0</v>
      </c>
      <c r="J2355">
        <v>0</v>
      </c>
      <c r="K2355">
        <v>152</v>
      </c>
      <c r="L2355">
        <v>151</v>
      </c>
      <c r="M2355">
        <v>1</v>
      </c>
      <c r="N2355">
        <v>0</v>
      </c>
    </row>
    <row r="2356" spans="1:14" x14ac:dyDescent="0.25">
      <c r="A2356" t="s">
        <v>6590</v>
      </c>
      <c r="B2356" t="s">
        <v>73</v>
      </c>
      <c r="C2356" t="s">
        <v>117</v>
      </c>
      <c r="D2356" t="s">
        <v>396</v>
      </c>
      <c r="E2356">
        <v>94</v>
      </c>
      <c r="F2356">
        <v>20</v>
      </c>
      <c r="G2356">
        <v>74</v>
      </c>
      <c r="H2356">
        <v>0</v>
      </c>
      <c r="I2356">
        <v>0</v>
      </c>
      <c r="J2356">
        <v>2</v>
      </c>
      <c r="K2356">
        <v>0</v>
      </c>
      <c r="L2356">
        <v>0</v>
      </c>
      <c r="M2356">
        <v>0</v>
      </c>
      <c r="N2356">
        <v>0</v>
      </c>
    </row>
    <row r="2357" spans="1:14" x14ac:dyDescent="0.25">
      <c r="A2357" t="s">
        <v>6591</v>
      </c>
      <c r="B2357" t="s">
        <v>73</v>
      </c>
      <c r="C2357" t="s">
        <v>117</v>
      </c>
      <c r="D2357" t="s">
        <v>4236</v>
      </c>
      <c r="E2357">
        <v>96</v>
      </c>
      <c r="F2357">
        <v>13</v>
      </c>
      <c r="G2357">
        <v>83</v>
      </c>
      <c r="H2357">
        <v>0</v>
      </c>
      <c r="I2357">
        <v>0</v>
      </c>
      <c r="J2357">
        <v>0</v>
      </c>
      <c r="K2357">
        <v>0</v>
      </c>
      <c r="L2357">
        <v>0</v>
      </c>
      <c r="M2357">
        <v>0</v>
      </c>
      <c r="N2357">
        <v>0</v>
      </c>
    </row>
    <row r="2358" spans="1:14" x14ac:dyDescent="0.25">
      <c r="A2358" t="s">
        <v>6592</v>
      </c>
      <c r="B2358" t="s">
        <v>73</v>
      </c>
      <c r="C2358" t="s">
        <v>117</v>
      </c>
      <c r="D2358" t="s">
        <v>4238</v>
      </c>
      <c r="E2358">
        <v>2</v>
      </c>
      <c r="F2358">
        <v>0</v>
      </c>
      <c r="G2358">
        <v>2</v>
      </c>
      <c r="H2358">
        <v>0</v>
      </c>
      <c r="I2358">
        <v>0</v>
      </c>
      <c r="J2358">
        <v>94</v>
      </c>
      <c r="K2358">
        <v>0</v>
      </c>
      <c r="L2358">
        <v>0</v>
      </c>
      <c r="M2358">
        <v>0</v>
      </c>
      <c r="N2358">
        <v>0</v>
      </c>
    </row>
    <row r="2359" spans="1:14" x14ac:dyDescent="0.25">
      <c r="A2359" t="s">
        <v>6593</v>
      </c>
      <c r="B2359" t="s">
        <v>73</v>
      </c>
      <c r="C2359" t="s">
        <v>117</v>
      </c>
      <c r="D2359" t="s">
        <v>397</v>
      </c>
      <c r="E2359">
        <v>96</v>
      </c>
      <c r="F2359">
        <v>13</v>
      </c>
      <c r="G2359">
        <v>83</v>
      </c>
      <c r="H2359">
        <v>0</v>
      </c>
      <c r="I2359">
        <v>0</v>
      </c>
      <c r="J2359">
        <v>0</v>
      </c>
      <c r="K2359">
        <v>0</v>
      </c>
      <c r="L2359">
        <v>0</v>
      </c>
      <c r="M2359">
        <v>0</v>
      </c>
      <c r="N2359">
        <v>0</v>
      </c>
    </row>
    <row r="2360" spans="1:14" x14ac:dyDescent="0.25">
      <c r="A2360" t="s">
        <v>6594</v>
      </c>
      <c r="B2360" t="s">
        <v>73</v>
      </c>
      <c r="C2360" t="s">
        <v>117</v>
      </c>
      <c r="D2360" t="s">
        <v>398</v>
      </c>
      <c r="E2360">
        <v>94</v>
      </c>
      <c r="F2360">
        <v>16</v>
      </c>
      <c r="G2360">
        <v>78</v>
      </c>
      <c r="H2360">
        <v>0</v>
      </c>
      <c r="I2360">
        <v>0</v>
      </c>
      <c r="J2360">
        <v>2</v>
      </c>
      <c r="K2360">
        <v>0</v>
      </c>
      <c r="L2360">
        <v>0</v>
      </c>
      <c r="M2360">
        <v>0</v>
      </c>
      <c r="N2360">
        <v>0</v>
      </c>
    </row>
    <row r="2361" spans="1:14" x14ac:dyDescent="0.25">
      <c r="A2361" t="s">
        <v>6595</v>
      </c>
      <c r="B2361" t="s">
        <v>73</v>
      </c>
      <c r="C2361" t="s">
        <v>117</v>
      </c>
      <c r="D2361" t="s">
        <v>4242</v>
      </c>
      <c r="E2361">
        <v>2</v>
      </c>
      <c r="F2361">
        <v>0</v>
      </c>
      <c r="G2361">
        <v>2</v>
      </c>
      <c r="H2361">
        <v>0</v>
      </c>
      <c r="I2361">
        <v>0</v>
      </c>
      <c r="J2361">
        <v>94</v>
      </c>
      <c r="K2361">
        <v>0</v>
      </c>
      <c r="L2361">
        <v>0</v>
      </c>
      <c r="M2361">
        <v>0</v>
      </c>
      <c r="N2361">
        <v>0</v>
      </c>
    </row>
    <row r="2362" spans="1:14" x14ac:dyDescent="0.25">
      <c r="A2362" t="s">
        <v>6596</v>
      </c>
      <c r="B2362" t="s">
        <v>73</v>
      </c>
      <c r="C2362" t="s">
        <v>117</v>
      </c>
      <c r="D2362" t="s">
        <v>399</v>
      </c>
      <c r="E2362">
        <v>94</v>
      </c>
      <c r="F2362">
        <v>14</v>
      </c>
      <c r="G2362">
        <v>80</v>
      </c>
      <c r="H2362">
        <v>0</v>
      </c>
      <c r="I2362">
        <v>0</v>
      </c>
      <c r="J2362">
        <v>2</v>
      </c>
      <c r="K2362">
        <v>0</v>
      </c>
      <c r="L2362">
        <v>0</v>
      </c>
      <c r="M2362">
        <v>0</v>
      </c>
      <c r="N2362">
        <v>0</v>
      </c>
    </row>
    <row r="2363" spans="1:14" x14ac:dyDescent="0.25">
      <c r="A2363" t="s">
        <v>6597</v>
      </c>
      <c r="B2363" t="s">
        <v>73</v>
      </c>
      <c r="C2363" t="s">
        <v>117</v>
      </c>
      <c r="D2363" t="s">
        <v>4245</v>
      </c>
      <c r="E2363">
        <v>2</v>
      </c>
      <c r="F2363">
        <v>0</v>
      </c>
      <c r="G2363">
        <v>2</v>
      </c>
      <c r="H2363">
        <v>0</v>
      </c>
      <c r="I2363">
        <v>0</v>
      </c>
      <c r="J2363">
        <v>94</v>
      </c>
      <c r="K2363">
        <v>0</v>
      </c>
      <c r="L2363">
        <v>0</v>
      </c>
      <c r="M2363">
        <v>0</v>
      </c>
      <c r="N2363">
        <v>0</v>
      </c>
    </row>
    <row r="2364" spans="1:14" x14ac:dyDescent="0.25">
      <c r="A2364" t="s">
        <v>6598</v>
      </c>
      <c r="B2364" t="s">
        <v>73</v>
      </c>
      <c r="C2364" t="s">
        <v>117</v>
      </c>
      <c r="D2364" t="s">
        <v>394</v>
      </c>
      <c r="E2364">
        <v>0</v>
      </c>
      <c r="F2364">
        <v>0</v>
      </c>
      <c r="G2364">
        <v>0</v>
      </c>
      <c r="H2364">
        <v>0</v>
      </c>
      <c r="I2364">
        <v>0</v>
      </c>
      <c r="J2364">
        <v>0</v>
      </c>
      <c r="K2364">
        <v>95</v>
      </c>
      <c r="L2364">
        <v>95</v>
      </c>
      <c r="M2364">
        <v>0</v>
      </c>
      <c r="N2364">
        <v>0</v>
      </c>
    </row>
    <row r="2365" spans="1:14" x14ac:dyDescent="0.25">
      <c r="A2365" t="s">
        <v>6599</v>
      </c>
      <c r="B2365" t="s">
        <v>73</v>
      </c>
      <c r="C2365" t="s">
        <v>117</v>
      </c>
      <c r="D2365" t="s">
        <v>395</v>
      </c>
      <c r="E2365">
        <v>0</v>
      </c>
      <c r="F2365">
        <v>0</v>
      </c>
      <c r="G2365">
        <v>0</v>
      </c>
      <c r="H2365">
        <v>0</v>
      </c>
      <c r="I2365">
        <v>0</v>
      </c>
      <c r="J2365">
        <v>0</v>
      </c>
      <c r="K2365">
        <v>89</v>
      </c>
      <c r="L2365">
        <v>89</v>
      </c>
      <c r="M2365">
        <v>0</v>
      </c>
      <c r="N2365">
        <v>0</v>
      </c>
    </row>
    <row r="2366" spans="1:14" x14ac:dyDescent="0.25">
      <c r="A2366" t="s">
        <v>6600</v>
      </c>
      <c r="B2366" t="s">
        <v>73</v>
      </c>
      <c r="C2366" t="s">
        <v>118</v>
      </c>
      <c r="D2366" t="s">
        <v>396</v>
      </c>
      <c r="E2366">
        <v>63</v>
      </c>
      <c r="F2366">
        <v>10</v>
      </c>
      <c r="G2366">
        <v>52</v>
      </c>
      <c r="H2366">
        <v>1</v>
      </c>
      <c r="I2366">
        <v>0</v>
      </c>
      <c r="J2366">
        <v>9</v>
      </c>
      <c r="K2366">
        <v>0</v>
      </c>
      <c r="L2366">
        <v>0</v>
      </c>
      <c r="M2366">
        <v>0</v>
      </c>
      <c r="N2366">
        <v>0</v>
      </c>
    </row>
    <row r="2367" spans="1:14" x14ac:dyDescent="0.25">
      <c r="A2367" t="s">
        <v>6601</v>
      </c>
      <c r="B2367" t="s">
        <v>73</v>
      </c>
      <c r="C2367" t="s">
        <v>118</v>
      </c>
      <c r="D2367" t="s">
        <v>4236</v>
      </c>
      <c r="E2367">
        <v>72</v>
      </c>
      <c r="F2367">
        <v>13</v>
      </c>
      <c r="G2367">
        <v>58</v>
      </c>
      <c r="H2367">
        <v>1</v>
      </c>
      <c r="I2367">
        <v>0</v>
      </c>
      <c r="J2367">
        <v>0</v>
      </c>
      <c r="K2367">
        <v>0</v>
      </c>
      <c r="L2367">
        <v>0</v>
      </c>
      <c r="M2367">
        <v>0</v>
      </c>
      <c r="N2367">
        <v>0</v>
      </c>
    </row>
    <row r="2368" spans="1:14" x14ac:dyDescent="0.25">
      <c r="A2368" t="s">
        <v>6602</v>
      </c>
      <c r="B2368" t="s">
        <v>73</v>
      </c>
      <c r="C2368" t="s">
        <v>118</v>
      </c>
      <c r="D2368" t="s">
        <v>4238</v>
      </c>
      <c r="E2368">
        <v>7</v>
      </c>
      <c r="F2368">
        <v>2</v>
      </c>
      <c r="G2368">
        <v>5</v>
      </c>
      <c r="H2368">
        <v>0</v>
      </c>
      <c r="I2368">
        <v>0</v>
      </c>
      <c r="J2368">
        <v>65</v>
      </c>
      <c r="K2368">
        <v>0</v>
      </c>
      <c r="L2368">
        <v>0</v>
      </c>
      <c r="M2368">
        <v>0</v>
      </c>
      <c r="N2368">
        <v>0</v>
      </c>
    </row>
    <row r="2369" spans="1:14" x14ac:dyDescent="0.25">
      <c r="A2369" t="s">
        <v>6603</v>
      </c>
      <c r="B2369" t="s">
        <v>73</v>
      </c>
      <c r="C2369" t="s">
        <v>118</v>
      </c>
      <c r="D2369" t="s">
        <v>397</v>
      </c>
      <c r="E2369">
        <v>72</v>
      </c>
      <c r="F2369">
        <v>13</v>
      </c>
      <c r="G2369">
        <v>58</v>
      </c>
      <c r="H2369">
        <v>1</v>
      </c>
      <c r="I2369">
        <v>0</v>
      </c>
      <c r="J2369">
        <v>0</v>
      </c>
      <c r="K2369">
        <v>0</v>
      </c>
      <c r="L2369">
        <v>0</v>
      </c>
      <c r="M2369">
        <v>0</v>
      </c>
      <c r="N2369">
        <v>0</v>
      </c>
    </row>
    <row r="2370" spans="1:14" x14ac:dyDescent="0.25">
      <c r="A2370" t="s">
        <v>6604</v>
      </c>
      <c r="B2370" t="s">
        <v>73</v>
      </c>
      <c r="C2370" t="s">
        <v>118</v>
      </c>
      <c r="D2370" t="s">
        <v>398</v>
      </c>
      <c r="E2370">
        <v>63</v>
      </c>
      <c r="F2370">
        <v>10</v>
      </c>
      <c r="G2370">
        <v>52</v>
      </c>
      <c r="H2370">
        <v>1</v>
      </c>
      <c r="I2370">
        <v>0</v>
      </c>
      <c r="J2370">
        <v>9</v>
      </c>
      <c r="K2370">
        <v>0</v>
      </c>
      <c r="L2370">
        <v>0</v>
      </c>
      <c r="M2370">
        <v>0</v>
      </c>
      <c r="N2370">
        <v>0</v>
      </c>
    </row>
    <row r="2371" spans="1:14" x14ac:dyDescent="0.25">
      <c r="A2371" t="s">
        <v>6605</v>
      </c>
      <c r="B2371" t="s">
        <v>73</v>
      </c>
      <c r="C2371" t="s">
        <v>118</v>
      </c>
      <c r="D2371" t="s">
        <v>4242</v>
      </c>
      <c r="E2371">
        <v>9</v>
      </c>
      <c r="F2371">
        <v>4</v>
      </c>
      <c r="G2371">
        <v>5</v>
      </c>
      <c r="H2371">
        <v>0</v>
      </c>
      <c r="I2371">
        <v>0</v>
      </c>
      <c r="J2371">
        <v>63</v>
      </c>
      <c r="K2371">
        <v>0</v>
      </c>
      <c r="L2371">
        <v>0</v>
      </c>
      <c r="M2371">
        <v>0</v>
      </c>
      <c r="N2371">
        <v>0</v>
      </c>
    </row>
    <row r="2372" spans="1:14" x14ac:dyDescent="0.25">
      <c r="A2372" t="s">
        <v>6606</v>
      </c>
      <c r="B2372" t="s">
        <v>73</v>
      </c>
      <c r="C2372" t="s">
        <v>118</v>
      </c>
      <c r="D2372" t="s">
        <v>399</v>
      </c>
      <c r="E2372">
        <v>63</v>
      </c>
      <c r="F2372">
        <v>9</v>
      </c>
      <c r="G2372">
        <v>53</v>
      </c>
      <c r="H2372">
        <v>1</v>
      </c>
      <c r="I2372">
        <v>0</v>
      </c>
      <c r="J2372">
        <v>9</v>
      </c>
      <c r="K2372">
        <v>0</v>
      </c>
      <c r="L2372">
        <v>0</v>
      </c>
      <c r="M2372">
        <v>0</v>
      </c>
      <c r="N2372">
        <v>0</v>
      </c>
    </row>
    <row r="2373" spans="1:14" x14ac:dyDescent="0.25">
      <c r="A2373" t="s">
        <v>6607</v>
      </c>
      <c r="B2373" t="s">
        <v>73</v>
      </c>
      <c r="C2373" t="s">
        <v>118</v>
      </c>
      <c r="D2373" t="s">
        <v>4245</v>
      </c>
      <c r="E2373">
        <v>8</v>
      </c>
      <c r="F2373">
        <v>3</v>
      </c>
      <c r="G2373">
        <v>5</v>
      </c>
      <c r="H2373">
        <v>0</v>
      </c>
      <c r="I2373">
        <v>0</v>
      </c>
      <c r="J2373">
        <v>64</v>
      </c>
      <c r="K2373">
        <v>0</v>
      </c>
      <c r="L2373">
        <v>0</v>
      </c>
      <c r="M2373">
        <v>0</v>
      </c>
      <c r="N2373">
        <v>0</v>
      </c>
    </row>
    <row r="2374" spans="1:14" x14ac:dyDescent="0.25">
      <c r="A2374" t="s">
        <v>6608</v>
      </c>
      <c r="B2374" t="s">
        <v>73</v>
      </c>
      <c r="C2374" t="s">
        <v>118</v>
      </c>
      <c r="D2374" t="s">
        <v>394</v>
      </c>
      <c r="E2374">
        <v>0</v>
      </c>
      <c r="F2374">
        <v>0</v>
      </c>
      <c r="G2374">
        <v>0</v>
      </c>
      <c r="H2374">
        <v>0</v>
      </c>
      <c r="I2374">
        <v>0</v>
      </c>
      <c r="J2374">
        <v>0</v>
      </c>
      <c r="K2374">
        <v>72</v>
      </c>
      <c r="L2374">
        <v>72</v>
      </c>
      <c r="M2374">
        <v>0</v>
      </c>
      <c r="N2374">
        <v>0</v>
      </c>
    </row>
    <row r="2375" spans="1:14" x14ac:dyDescent="0.25">
      <c r="A2375" t="s">
        <v>6609</v>
      </c>
      <c r="B2375" t="s">
        <v>73</v>
      </c>
      <c r="C2375" t="s">
        <v>118</v>
      </c>
      <c r="D2375" t="s">
        <v>395</v>
      </c>
      <c r="E2375">
        <v>0</v>
      </c>
      <c r="F2375">
        <v>0</v>
      </c>
      <c r="G2375">
        <v>0</v>
      </c>
      <c r="H2375">
        <v>0</v>
      </c>
      <c r="I2375">
        <v>0</v>
      </c>
      <c r="J2375">
        <v>0</v>
      </c>
      <c r="K2375">
        <v>67</v>
      </c>
      <c r="L2375">
        <v>66</v>
      </c>
      <c r="M2375">
        <v>1</v>
      </c>
      <c r="N2375">
        <v>0</v>
      </c>
    </row>
    <row r="2376" spans="1:14" x14ac:dyDescent="0.25">
      <c r="A2376" t="s">
        <v>6610</v>
      </c>
      <c r="B2376" t="s">
        <v>73</v>
      </c>
      <c r="C2376" t="s">
        <v>119</v>
      </c>
      <c r="D2376" t="s">
        <v>396</v>
      </c>
      <c r="E2376">
        <v>126</v>
      </c>
      <c r="F2376">
        <v>15</v>
      </c>
      <c r="G2376">
        <v>108</v>
      </c>
      <c r="H2376">
        <v>2</v>
      </c>
      <c r="I2376">
        <v>1</v>
      </c>
      <c r="J2376">
        <v>17</v>
      </c>
      <c r="K2376">
        <v>0</v>
      </c>
      <c r="L2376">
        <v>0</v>
      </c>
      <c r="M2376">
        <v>0</v>
      </c>
      <c r="N2376">
        <v>0</v>
      </c>
    </row>
    <row r="2377" spans="1:14" x14ac:dyDescent="0.25">
      <c r="A2377" t="s">
        <v>6611</v>
      </c>
      <c r="B2377" t="s">
        <v>73</v>
      </c>
      <c r="C2377" t="s">
        <v>119</v>
      </c>
      <c r="D2377" t="s">
        <v>4236</v>
      </c>
      <c r="E2377">
        <v>143</v>
      </c>
      <c r="F2377">
        <v>12</v>
      </c>
      <c r="G2377">
        <v>127</v>
      </c>
      <c r="H2377">
        <v>3</v>
      </c>
      <c r="I2377">
        <v>1</v>
      </c>
      <c r="J2377">
        <v>0</v>
      </c>
      <c r="K2377">
        <v>0</v>
      </c>
      <c r="L2377">
        <v>0</v>
      </c>
      <c r="M2377">
        <v>0</v>
      </c>
      <c r="N2377">
        <v>0</v>
      </c>
    </row>
    <row r="2378" spans="1:14" x14ac:dyDescent="0.25">
      <c r="A2378" t="s">
        <v>6612</v>
      </c>
      <c r="B2378" t="s">
        <v>73</v>
      </c>
      <c r="C2378" t="s">
        <v>119</v>
      </c>
      <c r="D2378" t="s">
        <v>4238</v>
      </c>
      <c r="E2378">
        <v>13</v>
      </c>
      <c r="F2378">
        <v>2</v>
      </c>
      <c r="G2378">
        <v>11</v>
      </c>
      <c r="H2378">
        <v>0</v>
      </c>
      <c r="I2378">
        <v>0</v>
      </c>
      <c r="J2378">
        <v>130</v>
      </c>
      <c r="K2378">
        <v>0</v>
      </c>
      <c r="L2378">
        <v>0</v>
      </c>
      <c r="M2378">
        <v>0</v>
      </c>
      <c r="N2378">
        <v>0</v>
      </c>
    </row>
    <row r="2379" spans="1:14" x14ac:dyDescent="0.25">
      <c r="A2379" t="s">
        <v>6613</v>
      </c>
      <c r="B2379" t="s">
        <v>73</v>
      </c>
      <c r="C2379" t="s">
        <v>119</v>
      </c>
      <c r="D2379" t="s">
        <v>397</v>
      </c>
      <c r="E2379">
        <v>143</v>
      </c>
      <c r="F2379">
        <v>12</v>
      </c>
      <c r="G2379">
        <v>127</v>
      </c>
      <c r="H2379">
        <v>3</v>
      </c>
      <c r="I2379">
        <v>1</v>
      </c>
      <c r="J2379">
        <v>0</v>
      </c>
      <c r="K2379">
        <v>0</v>
      </c>
      <c r="L2379">
        <v>0</v>
      </c>
      <c r="M2379">
        <v>0</v>
      </c>
      <c r="N2379">
        <v>0</v>
      </c>
    </row>
    <row r="2380" spans="1:14" x14ac:dyDescent="0.25">
      <c r="A2380" t="s">
        <v>6614</v>
      </c>
      <c r="B2380" t="s">
        <v>73</v>
      </c>
      <c r="C2380" t="s">
        <v>119</v>
      </c>
      <c r="D2380" t="s">
        <v>398</v>
      </c>
      <c r="E2380">
        <v>126</v>
      </c>
      <c r="F2380">
        <v>13</v>
      </c>
      <c r="G2380">
        <v>110</v>
      </c>
      <c r="H2380">
        <v>2</v>
      </c>
      <c r="I2380">
        <v>1</v>
      </c>
      <c r="J2380">
        <v>17</v>
      </c>
      <c r="K2380">
        <v>0</v>
      </c>
      <c r="L2380">
        <v>0</v>
      </c>
      <c r="M2380">
        <v>0</v>
      </c>
      <c r="N2380">
        <v>0</v>
      </c>
    </row>
    <row r="2381" spans="1:14" x14ac:dyDescent="0.25">
      <c r="A2381" t="s">
        <v>6615</v>
      </c>
      <c r="B2381" t="s">
        <v>73</v>
      </c>
      <c r="C2381" t="s">
        <v>119</v>
      </c>
      <c r="D2381" t="s">
        <v>4242</v>
      </c>
      <c r="E2381">
        <v>17</v>
      </c>
      <c r="F2381">
        <v>4</v>
      </c>
      <c r="G2381">
        <v>12</v>
      </c>
      <c r="H2381">
        <v>1</v>
      </c>
      <c r="I2381">
        <v>0</v>
      </c>
      <c r="J2381">
        <v>126</v>
      </c>
      <c r="K2381">
        <v>0</v>
      </c>
      <c r="L2381">
        <v>0</v>
      </c>
      <c r="M2381">
        <v>0</v>
      </c>
      <c r="N2381">
        <v>0</v>
      </c>
    </row>
    <row r="2382" spans="1:14" x14ac:dyDescent="0.25">
      <c r="A2382" t="s">
        <v>6616</v>
      </c>
      <c r="B2382" t="s">
        <v>73</v>
      </c>
      <c r="C2382" t="s">
        <v>119</v>
      </c>
      <c r="D2382" t="s">
        <v>399</v>
      </c>
      <c r="E2382">
        <v>126</v>
      </c>
      <c r="F2382">
        <v>10</v>
      </c>
      <c r="G2382">
        <v>113</v>
      </c>
      <c r="H2382">
        <v>2</v>
      </c>
      <c r="I2382">
        <v>1</v>
      </c>
      <c r="J2382">
        <v>17</v>
      </c>
      <c r="K2382">
        <v>0</v>
      </c>
      <c r="L2382">
        <v>0</v>
      </c>
      <c r="M2382">
        <v>0</v>
      </c>
      <c r="N2382">
        <v>0</v>
      </c>
    </row>
    <row r="2383" spans="1:14" x14ac:dyDescent="0.25">
      <c r="A2383" t="s">
        <v>6617</v>
      </c>
      <c r="B2383" t="s">
        <v>73</v>
      </c>
      <c r="C2383" t="s">
        <v>119</v>
      </c>
      <c r="D2383" t="s">
        <v>4245</v>
      </c>
      <c r="E2383">
        <v>16</v>
      </c>
      <c r="F2383">
        <v>2</v>
      </c>
      <c r="G2383">
        <v>13</v>
      </c>
      <c r="H2383">
        <v>1</v>
      </c>
      <c r="I2383">
        <v>0</v>
      </c>
      <c r="J2383">
        <v>127</v>
      </c>
      <c r="K2383">
        <v>0</v>
      </c>
      <c r="L2383">
        <v>0</v>
      </c>
      <c r="M2383">
        <v>0</v>
      </c>
      <c r="N2383">
        <v>0</v>
      </c>
    </row>
    <row r="2384" spans="1:14" x14ac:dyDescent="0.25">
      <c r="A2384" t="s">
        <v>6618</v>
      </c>
      <c r="B2384" t="s">
        <v>73</v>
      </c>
      <c r="C2384" t="s">
        <v>119</v>
      </c>
      <c r="D2384" t="s">
        <v>394</v>
      </c>
      <c r="E2384">
        <v>0</v>
      </c>
      <c r="F2384">
        <v>0</v>
      </c>
      <c r="G2384">
        <v>0</v>
      </c>
      <c r="H2384">
        <v>0</v>
      </c>
      <c r="I2384">
        <v>0</v>
      </c>
      <c r="J2384">
        <v>0</v>
      </c>
      <c r="K2384">
        <v>143</v>
      </c>
      <c r="L2384">
        <v>142</v>
      </c>
      <c r="M2384">
        <v>1</v>
      </c>
      <c r="N2384">
        <v>0</v>
      </c>
    </row>
    <row r="2385" spans="1:14" x14ac:dyDescent="0.25">
      <c r="A2385" t="s">
        <v>6619</v>
      </c>
      <c r="B2385" t="s">
        <v>73</v>
      </c>
      <c r="C2385" t="s">
        <v>119</v>
      </c>
      <c r="D2385" t="s">
        <v>395</v>
      </c>
      <c r="E2385">
        <v>0</v>
      </c>
      <c r="F2385">
        <v>0</v>
      </c>
      <c r="G2385">
        <v>0</v>
      </c>
      <c r="H2385">
        <v>0</v>
      </c>
      <c r="I2385">
        <v>0</v>
      </c>
      <c r="J2385">
        <v>0</v>
      </c>
      <c r="K2385">
        <v>139</v>
      </c>
      <c r="L2385">
        <v>138</v>
      </c>
      <c r="M2385">
        <v>1</v>
      </c>
      <c r="N2385">
        <v>0</v>
      </c>
    </row>
    <row r="2386" spans="1:14" x14ac:dyDescent="0.25">
      <c r="A2386" t="s">
        <v>6620</v>
      </c>
      <c r="B2386" t="s">
        <v>73</v>
      </c>
      <c r="C2386" t="s">
        <v>120</v>
      </c>
      <c r="D2386" t="s">
        <v>396</v>
      </c>
      <c r="E2386">
        <v>82</v>
      </c>
      <c r="F2386">
        <v>9</v>
      </c>
      <c r="G2386">
        <v>72</v>
      </c>
      <c r="H2386">
        <v>1</v>
      </c>
      <c r="I2386">
        <v>0</v>
      </c>
      <c r="J2386">
        <v>19</v>
      </c>
      <c r="K2386">
        <v>0</v>
      </c>
      <c r="L2386">
        <v>0</v>
      </c>
      <c r="M2386">
        <v>0</v>
      </c>
      <c r="N2386">
        <v>0</v>
      </c>
    </row>
    <row r="2387" spans="1:14" x14ac:dyDescent="0.25">
      <c r="A2387" t="s">
        <v>6621</v>
      </c>
      <c r="B2387" t="s">
        <v>73</v>
      </c>
      <c r="C2387" t="s">
        <v>120</v>
      </c>
      <c r="D2387" t="s">
        <v>4236</v>
      </c>
      <c r="E2387">
        <v>101</v>
      </c>
      <c r="F2387">
        <v>6</v>
      </c>
      <c r="G2387">
        <v>92</v>
      </c>
      <c r="H2387">
        <v>3</v>
      </c>
      <c r="I2387">
        <v>0</v>
      </c>
      <c r="J2387">
        <v>0</v>
      </c>
      <c r="K2387">
        <v>0</v>
      </c>
      <c r="L2387">
        <v>0</v>
      </c>
      <c r="M2387">
        <v>0</v>
      </c>
      <c r="N2387">
        <v>0</v>
      </c>
    </row>
    <row r="2388" spans="1:14" x14ac:dyDescent="0.25">
      <c r="A2388" t="s">
        <v>6622</v>
      </c>
      <c r="B2388" t="s">
        <v>73</v>
      </c>
      <c r="C2388" t="s">
        <v>120</v>
      </c>
      <c r="D2388" t="s">
        <v>4238</v>
      </c>
      <c r="E2388">
        <v>17</v>
      </c>
      <c r="F2388">
        <v>0</v>
      </c>
      <c r="G2388">
        <v>17</v>
      </c>
      <c r="H2388">
        <v>0</v>
      </c>
      <c r="I2388">
        <v>0</v>
      </c>
      <c r="J2388">
        <v>84</v>
      </c>
      <c r="K2388">
        <v>0</v>
      </c>
      <c r="L2388">
        <v>0</v>
      </c>
      <c r="M2388">
        <v>0</v>
      </c>
      <c r="N2388">
        <v>0</v>
      </c>
    </row>
    <row r="2389" spans="1:14" x14ac:dyDescent="0.25">
      <c r="A2389" t="s">
        <v>6623</v>
      </c>
      <c r="B2389" t="s">
        <v>73</v>
      </c>
      <c r="C2389" t="s">
        <v>120</v>
      </c>
      <c r="D2389" t="s">
        <v>397</v>
      </c>
      <c r="E2389">
        <v>101</v>
      </c>
      <c r="F2389">
        <v>6</v>
      </c>
      <c r="G2389">
        <v>92</v>
      </c>
      <c r="H2389">
        <v>3</v>
      </c>
      <c r="I2389">
        <v>0</v>
      </c>
      <c r="J2389">
        <v>0</v>
      </c>
      <c r="K2389">
        <v>0</v>
      </c>
      <c r="L2389">
        <v>0</v>
      </c>
      <c r="M2389">
        <v>0</v>
      </c>
      <c r="N2389">
        <v>0</v>
      </c>
    </row>
    <row r="2390" spans="1:14" x14ac:dyDescent="0.25">
      <c r="A2390" t="s">
        <v>6624</v>
      </c>
      <c r="B2390" t="s">
        <v>73</v>
      </c>
      <c r="C2390" t="s">
        <v>120</v>
      </c>
      <c r="D2390" t="s">
        <v>398</v>
      </c>
      <c r="E2390">
        <v>82</v>
      </c>
      <c r="F2390">
        <v>7</v>
      </c>
      <c r="G2390">
        <v>74</v>
      </c>
      <c r="H2390">
        <v>1</v>
      </c>
      <c r="I2390">
        <v>0</v>
      </c>
      <c r="J2390">
        <v>19</v>
      </c>
      <c r="K2390">
        <v>0</v>
      </c>
      <c r="L2390">
        <v>0</v>
      </c>
      <c r="M2390">
        <v>0</v>
      </c>
      <c r="N2390">
        <v>0</v>
      </c>
    </row>
    <row r="2391" spans="1:14" x14ac:dyDescent="0.25">
      <c r="A2391" t="s">
        <v>6625</v>
      </c>
      <c r="B2391" t="s">
        <v>73</v>
      </c>
      <c r="C2391" t="s">
        <v>120</v>
      </c>
      <c r="D2391" t="s">
        <v>4242</v>
      </c>
      <c r="E2391">
        <v>19</v>
      </c>
      <c r="F2391">
        <v>2</v>
      </c>
      <c r="G2391">
        <v>15</v>
      </c>
      <c r="H2391">
        <v>2</v>
      </c>
      <c r="I2391">
        <v>0</v>
      </c>
      <c r="J2391">
        <v>82</v>
      </c>
      <c r="K2391">
        <v>0</v>
      </c>
      <c r="L2391">
        <v>0</v>
      </c>
      <c r="M2391">
        <v>0</v>
      </c>
      <c r="N2391">
        <v>0</v>
      </c>
    </row>
    <row r="2392" spans="1:14" x14ac:dyDescent="0.25">
      <c r="A2392" t="s">
        <v>6626</v>
      </c>
      <c r="B2392" t="s">
        <v>73</v>
      </c>
      <c r="C2392" t="s">
        <v>120</v>
      </c>
      <c r="D2392" t="s">
        <v>399</v>
      </c>
      <c r="E2392">
        <v>82</v>
      </c>
      <c r="F2392">
        <v>6</v>
      </c>
      <c r="G2392">
        <v>75</v>
      </c>
      <c r="H2392">
        <v>1</v>
      </c>
      <c r="I2392">
        <v>0</v>
      </c>
      <c r="J2392">
        <v>19</v>
      </c>
      <c r="K2392">
        <v>0</v>
      </c>
      <c r="L2392">
        <v>0</v>
      </c>
      <c r="M2392">
        <v>0</v>
      </c>
      <c r="N2392">
        <v>0</v>
      </c>
    </row>
    <row r="2393" spans="1:14" x14ac:dyDescent="0.25">
      <c r="A2393" t="s">
        <v>6627</v>
      </c>
      <c r="B2393" t="s">
        <v>73</v>
      </c>
      <c r="C2393" t="s">
        <v>120</v>
      </c>
      <c r="D2393" t="s">
        <v>4245</v>
      </c>
      <c r="E2393">
        <v>18</v>
      </c>
      <c r="F2393">
        <v>0</v>
      </c>
      <c r="G2393">
        <v>17</v>
      </c>
      <c r="H2393">
        <v>1</v>
      </c>
      <c r="I2393">
        <v>0</v>
      </c>
      <c r="J2393">
        <v>83</v>
      </c>
      <c r="K2393">
        <v>0</v>
      </c>
      <c r="L2393">
        <v>0</v>
      </c>
      <c r="M2393">
        <v>0</v>
      </c>
      <c r="N2393">
        <v>0</v>
      </c>
    </row>
    <row r="2394" spans="1:14" x14ac:dyDescent="0.25">
      <c r="A2394" t="s">
        <v>6628</v>
      </c>
      <c r="B2394" t="s">
        <v>73</v>
      </c>
      <c r="C2394" t="s">
        <v>120</v>
      </c>
      <c r="D2394" t="s">
        <v>394</v>
      </c>
      <c r="E2394">
        <v>0</v>
      </c>
      <c r="F2394">
        <v>0</v>
      </c>
      <c r="G2394">
        <v>0</v>
      </c>
      <c r="H2394">
        <v>0</v>
      </c>
      <c r="I2394">
        <v>0</v>
      </c>
      <c r="J2394">
        <v>0</v>
      </c>
      <c r="K2394">
        <v>101</v>
      </c>
      <c r="L2394">
        <v>99</v>
      </c>
      <c r="M2394">
        <v>2</v>
      </c>
      <c r="N2394">
        <v>0</v>
      </c>
    </row>
    <row r="2395" spans="1:14" x14ac:dyDescent="0.25">
      <c r="A2395" t="s">
        <v>6629</v>
      </c>
      <c r="B2395" t="s">
        <v>73</v>
      </c>
      <c r="C2395" t="s">
        <v>120</v>
      </c>
      <c r="D2395" t="s">
        <v>395</v>
      </c>
      <c r="E2395">
        <v>0</v>
      </c>
      <c r="F2395">
        <v>0</v>
      </c>
      <c r="G2395">
        <v>0</v>
      </c>
      <c r="H2395">
        <v>0</v>
      </c>
      <c r="I2395">
        <v>0</v>
      </c>
      <c r="J2395">
        <v>0</v>
      </c>
      <c r="K2395">
        <v>90</v>
      </c>
      <c r="L2395">
        <v>88</v>
      </c>
      <c r="M2395">
        <v>2</v>
      </c>
      <c r="N2395">
        <v>0</v>
      </c>
    </row>
    <row r="2396" spans="1:14" x14ac:dyDescent="0.25">
      <c r="A2396" t="s">
        <v>6630</v>
      </c>
      <c r="B2396" t="s">
        <v>73</v>
      </c>
      <c r="C2396" t="s">
        <v>121</v>
      </c>
      <c r="D2396" t="s">
        <v>396</v>
      </c>
      <c r="E2396">
        <v>98</v>
      </c>
      <c r="F2396">
        <v>14</v>
      </c>
      <c r="G2396">
        <v>83</v>
      </c>
      <c r="H2396">
        <v>1</v>
      </c>
      <c r="I2396">
        <v>0</v>
      </c>
      <c r="J2396">
        <v>6</v>
      </c>
      <c r="K2396">
        <v>0</v>
      </c>
      <c r="L2396">
        <v>0</v>
      </c>
      <c r="M2396">
        <v>0</v>
      </c>
      <c r="N2396">
        <v>0</v>
      </c>
    </row>
    <row r="2397" spans="1:14" x14ac:dyDescent="0.25">
      <c r="A2397" t="s">
        <v>6631</v>
      </c>
      <c r="B2397" t="s">
        <v>73</v>
      </c>
      <c r="C2397" t="s">
        <v>121</v>
      </c>
      <c r="D2397" t="s">
        <v>4236</v>
      </c>
      <c r="E2397">
        <v>104</v>
      </c>
      <c r="F2397">
        <v>14</v>
      </c>
      <c r="G2397">
        <v>89</v>
      </c>
      <c r="H2397">
        <v>1</v>
      </c>
      <c r="I2397">
        <v>0</v>
      </c>
      <c r="J2397">
        <v>0</v>
      </c>
      <c r="K2397">
        <v>0</v>
      </c>
      <c r="L2397">
        <v>0</v>
      </c>
      <c r="M2397">
        <v>0</v>
      </c>
      <c r="N2397">
        <v>0</v>
      </c>
    </row>
    <row r="2398" spans="1:14" x14ac:dyDescent="0.25">
      <c r="A2398" t="s">
        <v>6632</v>
      </c>
      <c r="B2398" t="s">
        <v>73</v>
      </c>
      <c r="C2398" t="s">
        <v>121</v>
      </c>
      <c r="D2398" t="s">
        <v>4238</v>
      </c>
      <c r="E2398">
        <v>4</v>
      </c>
      <c r="F2398">
        <v>0</v>
      </c>
      <c r="G2398">
        <v>4</v>
      </c>
      <c r="H2398">
        <v>0</v>
      </c>
      <c r="I2398">
        <v>0</v>
      </c>
      <c r="J2398">
        <v>100</v>
      </c>
      <c r="K2398">
        <v>0</v>
      </c>
      <c r="L2398">
        <v>0</v>
      </c>
      <c r="M2398">
        <v>0</v>
      </c>
      <c r="N2398">
        <v>0</v>
      </c>
    </row>
    <row r="2399" spans="1:14" x14ac:dyDescent="0.25">
      <c r="A2399" t="s">
        <v>6633</v>
      </c>
      <c r="B2399" t="s">
        <v>73</v>
      </c>
      <c r="C2399" t="s">
        <v>121</v>
      </c>
      <c r="D2399" t="s">
        <v>397</v>
      </c>
      <c r="E2399">
        <v>104</v>
      </c>
      <c r="F2399">
        <v>14</v>
      </c>
      <c r="G2399">
        <v>89</v>
      </c>
      <c r="H2399">
        <v>1</v>
      </c>
      <c r="I2399">
        <v>0</v>
      </c>
      <c r="J2399">
        <v>0</v>
      </c>
      <c r="K2399">
        <v>0</v>
      </c>
      <c r="L2399">
        <v>0</v>
      </c>
      <c r="M2399">
        <v>0</v>
      </c>
      <c r="N2399">
        <v>0</v>
      </c>
    </row>
    <row r="2400" spans="1:14" x14ac:dyDescent="0.25">
      <c r="A2400" t="s">
        <v>6634</v>
      </c>
      <c r="B2400" t="s">
        <v>73</v>
      </c>
      <c r="C2400" t="s">
        <v>121</v>
      </c>
      <c r="D2400" t="s">
        <v>398</v>
      </c>
      <c r="E2400">
        <v>98</v>
      </c>
      <c r="F2400">
        <v>13</v>
      </c>
      <c r="G2400">
        <v>84</v>
      </c>
      <c r="H2400">
        <v>1</v>
      </c>
      <c r="I2400">
        <v>0</v>
      </c>
      <c r="J2400">
        <v>6</v>
      </c>
      <c r="K2400">
        <v>0</v>
      </c>
      <c r="L2400">
        <v>0</v>
      </c>
      <c r="M2400">
        <v>0</v>
      </c>
      <c r="N2400">
        <v>0</v>
      </c>
    </row>
    <row r="2401" spans="1:14" x14ac:dyDescent="0.25">
      <c r="A2401" t="s">
        <v>6635</v>
      </c>
      <c r="B2401" t="s">
        <v>73</v>
      </c>
      <c r="C2401" t="s">
        <v>121</v>
      </c>
      <c r="D2401" t="s">
        <v>4242</v>
      </c>
      <c r="E2401">
        <v>6</v>
      </c>
      <c r="F2401">
        <v>3</v>
      </c>
      <c r="G2401">
        <v>3</v>
      </c>
      <c r="H2401">
        <v>0</v>
      </c>
      <c r="I2401">
        <v>0</v>
      </c>
      <c r="J2401">
        <v>98</v>
      </c>
      <c r="K2401">
        <v>0</v>
      </c>
      <c r="L2401">
        <v>0</v>
      </c>
      <c r="M2401">
        <v>0</v>
      </c>
      <c r="N2401">
        <v>0</v>
      </c>
    </row>
    <row r="2402" spans="1:14" x14ac:dyDescent="0.25">
      <c r="A2402" t="s">
        <v>6636</v>
      </c>
      <c r="B2402" t="s">
        <v>73</v>
      </c>
      <c r="C2402" t="s">
        <v>121</v>
      </c>
      <c r="D2402" t="s">
        <v>399</v>
      </c>
      <c r="E2402">
        <v>98</v>
      </c>
      <c r="F2402">
        <v>13</v>
      </c>
      <c r="G2402">
        <v>84</v>
      </c>
      <c r="H2402">
        <v>1</v>
      </c>
      <c r="I2402">
        <v>0</v>
      </c>
      <c r="J2402">
        <v>6</v>
      </c>
      <c r="K2402">
        <v>0</v>
      </c>
      <c r="L2402">
        <v>0</v>
      </c>
      <c r="M2402">
        <v>0</v>
      </c>
      <c r="N2402">
        <v>0</v>
      </c>
    </row>
    <row r="2403" spans="1:14" x14ac:dyDescent="0.25">
      <c r="A2403" t="s">
        <v>6637</v>
      </c>
      <c r="B2403" t="s">
        <v>73</v>
      </c>
      <c r="C2403" t="s">
        <v>121</v>
      </c>
      <c r="D2403" t="s">
        <v>4245</v>
      </c>
      <c r="E2403">
        <v>4</v>
      </c>
      <c r="F2403">
        <v>0</v>
      </c>
      <c r="G2403">
        <v>4</v>
      </c>
      <c r="H2403">
        <v>0</v>
      </c>
      <c r="I2403">
        <v>0</v>
      </c>
      <c r="J2403">
        <v>100</v>
      </c>
      <c r="K2403">
        <v>0</v>
      </c>
      <c r="L2403">
        <v>0</v>
      </c>
      <c r="M2403">
        <v>0</v>
      </c>
      <c r="N2403">
        <v>0</v>
      </c>
    </row>
    <row r="2404" spans="1:14" x14ac:dyDescent="0.25">
      <c r="A2404" t="s">
        <v>6638</v>
      </c>
      <c r="B2404" t="s">
        <v>73</v>
      </c>
      <c r="C2404" t="s">
        <v>121</v>
      </c>
      <c r="D2404" t="s">
        <v>394</v>
      </c>
      <c r="E2404">
        <v>0</v>
      </c>
      <c r="F2404">
        <v>0</v>
      </c>
      <c r="G2404">
        <v>0</v>
      </c>
      <c r="H2404">
        <v>0</v>
      </c>
      <c r="I2404">
        <v>0</v>
      </c>
      <c r="J2404">
        <v>0</v>
      </c>
      <c r="K2404">
        <v>103</v>
      </c>
      <c r="L2404">
        <v>103</v>
      </c>
      <c r="M2404">
        <v>0</v>
      </c>
      <c r="N2404">
        <v>0</v>
      </c>
    </row>
    <row r="2405" spans="1:14" x14ac:dyDescent="0.25">
      <c r="A2405" t="s">
        <v>6639</v>
      </c>
      <c r="B2405" t="s">
        <v>73</v>
      </c>
      <c r="C2405" t="s">
        <v>121</v>
      </c>
      <c r="D2405" t="s">
        <v>395</v>
      </c>
      <c r="E2405">
        <v>0</v>
      </c>
      <c r="F2405">
        <v>0</v>
      </c>
      <c r="G2405">
        <v>0</v>
      </c>
      <c r="H2405">
        <v>0</v>
      </c>
      <c r="I2405">
        <v>0</v>
      </c>
      <c r="J2405">
        <v>0</v>
      </c>
      <c r="K2405">
        <v>92</v>
      </c>
      <c r="L2405">
        <v>92</v>
      </c>
      <c r="M2405">
        <v>0</v>
      </c>
      <c r="N2405">
        <v>0</v>
      </c>
    </row>
    <row r="2406" spans="1:14" x14ac:dyDescent="0.25">
      <c r="A2406" t="s">
        <v>6640</v>
      </c>
      <c r="B2406" t="s">
        <v>73</v>
      </c>
      <c r="C2406" t="s">
        <v>122</v>
      </c>
      <c r="D2406" t="s">
        <v>396</v>
      </c>
      <c r="E2406">
        <v>109</v>
      </c>
      <c r="F2406">
        <v>26</v>
      </c>
      <c r="G2406">
        <v>83</v>
      </c>
      <c r="H2406">
        <v>0</v>
      </c>
      <c r="I2406">
        <v>0</v>
      </c>
      <c r="J2406">
        <v>10</v>
      </c>
      <c r="K2406">
        <v>0</v>
      </c>
      <c r="L2406">
        <v>0</v>
      </c>
      <c r="M2406">
        <v>0</v>
      </c>
      <c r="N2406">
        <v>0</v>
      </c>
    </row>
    <row r="2407" spans="1:14" x14ac:dyDescent="0.25">
      <c r="A2407" t="s">
        <v>6641</v>
      </c>
      <c r="B2407" t="s">
        <v>73</v>
      </c>
      <c r="C2407" t="s">
        <v>122</v>
      </c>
      <c r="D2407" t="s">
        <v>4236</v>
      </c>
      <c r="E2407">
        <v>119</v>
      </c>
      <c r="F2407">
        <v>20</v>
      </c>
      <c r="G2407">
        <v>99</v>
      </c>
      <c r="H2407">
        <v>0</v>
      </c>
      <c r="I2407">
        <v>0</v>
      </c>
      <c r="J2407">
        <v>0</v>
      </c>
      <c r="K2407">
        <v>0</v>
      </c>
      <c r="L2407">
        <v>0</v>
      </c>
      <c r="M2407">
        <v>0</v>
      </c>
      <c r="N2407">
        <v>0</v>
      </c>
    </row>
    <row r="2408" spans="1:14" x14ac:dyDescent="0.25">
      <c r="A2408" t="s">
        <v>6642</v>
      </c>
      <c r="B2408" t="s">
        <v>73</v>
      </c>
      <c r="C2408" t="s">
        <v>122</v>
      </c>
      <c r="D2408" t="s">
        <v>4238</v>
      </c>
      <c r="E2408">
        <v>10</v>
      </c>
      <c r="F2408">
        <v>0</v>
      </c>
      <c r="G2408">
        <v>10</v>
      </c>
      <c r="H2408">
        <v>0</v>
      </c>
      <c r="I2408">
        <v>0</v>
      </c>
      <c r="J2408">
        <v>109</v>
      </c>
      <c r="K2408">
        <v>0</v>
      </c>
      <c r="L2408">
        <v>0</v>
      </c>
      <c r="M2408">
        <v>0</v>
      </c>
      <c r="N2408">
        <v>0</v>
      </c>
    </row>
    <row r="2409" spans="1:14" x14ac:dyDescent="0.25">
      <c r="A2409" t="s">
        <v>6643</v>
      </c>
      <c r="B2409" t="s">
        <v>73</v>
      </c>
      <c r="C2409" t="s">
        <v>122</v>
      </c>
      <c r="D2409" t="s">
        <v>397</v>
      </c>
      <c r="E2409">
        <v>119</v>
      </c>
      <c r="F2409">
        <v>20</v>
      </c>
      <c r="G2409">
        <v>99</v>
      </c>
      <c r="H2409">
        <v>0</v>
      </c>
      <c r="I2409">
        <v>0</v>
      </c>
      <c r="J2409">
        <v>0</v>
      </c>
      <c r="K2409">
        <v>0</v>
      </c>
      <c r="L2409">
        <v>0</v>
      </c>
      <c r="M2409">
        <v>0</v>
      </c>
      <c r="N2409">
        <v>0</v>
      </c>
    </row>
    <row r="2410" spans="1:14" x14ac:dyDescent="0.25">
      <c r="A2410" t="s">
        <v>6644</v>
      </c>
      <c r="B2410" t="s">
        <v>73</v>
      </c>
      <c r="C2410" t="s">
        <v>122</v>
      </c>
      <c r="D2410" t="s">
        <v>398</v>
      </c>
      <c r="E2410">
        <v>109</v>
      </c>
      <c r="F2410">
        <v>25</v>
      </c>
      <c r="G2410">
        <v>84</v>
      </c>
      <c r="H2410">
        <v>0</v>
      </c>
      <c r="I2410">
        <v>0</v>
      </c>
      <c r="J2410">
        <v>10</v>
      </c>
      <c r="K2410">
        <v>0</v>
      </c>
      <c r="L2410">
        <v>0</v>
      </c>
      <c r="M2410">
        <v>0</v>
      </c>
      <c r="N2410">
        <v>0</v>
      </c>
    </row>
    <row r="2411" spans="1:14" x14ac:dyDescent="0.25">
      <c r="A2411" t="s">
        <v>6645</v>
      </c>
      <c r="B2411" t="s">
        <v>73</v>
      </c>
      <c r="C2411" t="s">
        <v>122</v>
      </c>
      <c r="D2411" t="s">
        <v>4242</v>
      </c>
      <c r="E2411">
        <v>10</v>
      </c>
      <c r="F2411">
        <v>0</v>
      </c>
      <c r="G2411">
        <v>10</v>
      </c>
      <c r="H2411">
        <v>0</v>
      </c>
      <c r="I2411">
        <v>0</v>
      </c>
      <c r="J2411">
        <v>109</v>
      </c>
      <c r="K2411">
        <v>0</v>
      </c>
      <c r="L2411">
        <v>0</v>
      </c>
      <c r="M2411">
        <v>0</v>
      </c>
      <c r="N2411">
        <v>0</v>
      </c>
    </row>
    <row r="2412" spans="1:14" x14ac:dyDescent="0.25">
      <c r="A2412" t="s">
        <v>6646</v>
      </c>
      <c r="B2412" t="s">
        <v>73</v>
      </c>
      <c r="C2412" t="s">
        <v>122</v>
      </c>
      <c r="D2412" t="s">
        <v>399</v>
      </c>
      <c r="E2412">
        <v>109</v>
      </c>
      <c r="F2412">
        <v>20</v>
      </c>
      <c r="G2412">
        <v>89</v>
      </c>
      <c r="H2412">
        <v>0</v>
      </c>
      <c r="I2412">
        <v>0</v>
      </c>
      <c r="J2412">
        <v>10</v>
      </c>
      <c r="K2412">
        <v>0</v>
      </c>
      <c r="L2412">
        <v>0</v>
      </c>
      <c r="M2412">
        <v>0</v>
      </c>
      <c r="N2412">
        <v>0</v>
      </c>
    </row>
    <row r="2413" spans="1:14" x14ac:dyDescent="0.25">
      <c r="A2413" t="s">
        <v>6647</v>
      </c>
      <c r="B2413" t="s">
        <v>73</v>
      </c>
      <c r="C2413" t="s">
        <v>122</v>
      </c>
      <c r="D2413" t="s">
        <v>4245</v>
      </c>
      <c r="E2413">
        <v>10</v>
      </c>
      <c r="F2413">
        <v>0</v>
      </c>
      <c r="G2413">
        <v>10</v>
      </c>
      <c r="H2413">
        <v>0</v>
      </c>
      <c r="I2413">
        <v>0</v>
      </c>
      <c r="J2413">
        <v>109</v>
      </c>
      <c r="K2413">
        <v>0</v>
      </c>
      <c r="L2413">
        <v>0</v>
      </c>
      <c r="M2413">
        <v>0</v>
      </c>
      <c r="N2413">
        <v>0</v>
      </c>
    </row>
    <row r="2414" spans="1:14" x14ac:dyDescent="0.25">
      <c r="A2414" t="s">
        <v>6648</v>
      </c>
      <c r="B2414" t="s">
        <v>73</v>
      </c>
      <c r="C2414" t="s">
        <v>122</v>
      </c>
      <c r="D2414" t="s">
        <v>394</v>
      </c>
      <c r="E2414">
        <v>0</v>
      </c>
      <c r="F2414">
        <v>0</v>
      </c>
      <c r="G2414">
        <v>0</v>
      </c>
      <c r="H2414">
        <v>0</v>
      </c>
      <c r="I2414">
        <v>0</v>
      </c>
      <c r="J2414">
        <v>0</v>
      </c>
      <c r="K2414">
        <v>119</v>
      </c>
      <c r="L2414">
        <v>119</v>
      </c>
      <c r="M2414">
        <v>0</v>
      </c>
      <c r="N2414">
        <v>0</v>
      </c>
    </row>
    <row r="2415" spans="1:14" x14ac:dyDescent="0.25">
      <c r="A2415" t="s">
        <v>6649</v>
      </c>
      <c r="B2415" t="s">
        <v>73</v>
      </c>
      <c r="C2415" t="s">
        <v>122</v>
      </c>
      <c r="D2415" t="s">
        <v>395</v>
      </c>
      <c r="E2415">
        <v>0</v>
      </c>
      <c r="F2415">
        <v>0</v>
      </c>
      <c r="G2415">
        <v>0</v>
      </c>
      <c r="H2415">
        <v>0</v>
      </c>
      <c r="I2415">
        <v>0</v>
      </c>
      <c r="J2415">
        <v>0</v>
      </c>
      <c r="K2415">
        <v>111</v>
      </c>
      <c r="L2415">
        <v>111</v>
      </c>
      <c r="M2415">
        <v>0</v>
      </c>
      <c r="N2415">
        <v>0</v>
      </c>
    </row>
    <row r="2416" spans="1:14" x14ac:dyDescent="0.25">
      <c r="A2416" t="s">
        <v>6650</v>
      </c>
      <c r="B2416" t="s">
        <v>73</v>
      </c>
      <c r="C2416" t="s">
        <v>123</v>
      </c>
      <c r="D2416" t="s">
        <v>396</v>
      </c>
      <c r="E2416">
        <v>93</v>
      </c>
      <c r="F2416">
        <v>13</v>
      </c>
      <c r="G2416">
        <v>79</v>
      </c>
      <c r="H2416">
        <v>1</v>
      </c>
      <c r="I2416">
        <v>0</v>
      </c>
      <c r="J2416">
        <v>25</v>
      </c>
      <c r="K2416">
        <v>0</v>
      </c>
      <c r="L2416">
        <v>0</v>
      </c>
      <c r="M2416">
        <v>0</v>
      </c>
      <c r="N2416">
        <v>0</v>
      </c>
    </row>
    <row r="2417" spans="1:14" x14ac:dyDescent="0.25">
      <c r="A2417" t="s">
        <v>6651</v>
      </c>
      <c r="B2417" t="s">
        <v>73</v>
      </c>
      <c r="C2417" t="s">
        <v>123</v>
      </c>
      <c r="D2417" t="s">
        <v>4236</v>
      </c>
      <c r="E2417">
        <v>118</v>
      </c>
      <c r="F2417">
        <v>10</v>
      </c>
      <c r="G2417">
        <v>105</v>
      </c>
      <c r="H2417">
        <v>3</v>
      </c>
      <c r="I2417">
        <v>0</v>
      </c>
      <c r="J2417">
        <v>0</v>
      </c>
      <c r="K2417">
        <v>0</v>
      </c>
      <c r="L2417">
        <v>0</v>
      </c>
      <c r="M2417">
        <v>0</v>
      </c>
      <c r="N2417">
        <v>0</v>
      </c>
    </row>
    <row r="2418" spans="1:14" x14ac:dyDescent="0.25">
      <c r="A2418" t="s">
        <v>6652</v>
      </c>
      <c r="B2418" t="s">
        <v>73</v>
      </c>
      <c r="C2418" t="s">
        <v>123</v>
      </c>
      <c r="D2418" t="s">
        <v>4238</v>
      </c>
      <c r="E2418">
        <v>22</v>
      </c>
      <c r="F2418">
        <v>2</v>
      </c>
      <c r="G2418">
        <v>19</v>
      </c>
      <c r="H2418">
        <v>1</v>
      </c>
      <c r="I2418">
        <v>0</v>
      </c>
      <c r="J2418">
        <v>96</v>
      </c>
      <c r="K2418">
        <v>0</v>
      </c>
      <c r="L2418">
        <v>0</v>
      </c>
      <c r="M2418">
        <v>0</v>
      </c>
      <c r="N2418">
        <v>0</v>
      </c>
    </row>
    <row r="2419" spans="1:14" x14ac:dyDescent="0.25">
      <c r="A2419" t="s">
        <v>6653</v>
      </c>
      <c r="B2419" t="s">
        <v>73</v>
      </c>
      <c r="C2419" t="s">
        <v>123</v>
      </c>
      <c r="D2419" t="s">
        <v>397</v>
      </c>
      <c r="E2419">
        <v>118</v>
      </c>
      <c r="F2419">
        <v>10</v>
      </c>
      <c r="G2419">
        <v>105</v>
      </c>
      <c r="H2419">
        <v>3</v>
      </c>
      <c r="I2419">
        <v>0</v>
      </c>
      <c r="J2419">
        <v>0</v>
      </c>
      <c r="K2419">
        <v>0</v>
      </c>
      <c r="L2419">
        <v>0</v>
      </c>
      <c r="M2419">
        <v>0</v>
      </c>
      <c r="N2419">
        <v>0</v>
      </c>
    </row>
    <row r="2420" spans="1:14" x14ac:dyDescent="0.25">
      <c r="A2420" t="s">
        <v>6654</v>
      </c>
      <c r="B2420" t="s">
        <v>73</v>
      </c>
      <c r="C2420" t="s">
        <v>123</v>
      </c>
      <c r="D2420" t="s">
        <v>398</v>
      </c>
      <c r="E2420">
        <v>93</v>
      </c>
      <c r="F2420">
        <v>11</v>
      </c>
      <c r="G2420">
        <v>81</v>
      </c>
      <c r="H2420">
        <v>1</v>
      </c>
      <c r="I2420">
        <v>0</v>
      </c>
      <c r="J2420">
        <v>25</v>
      </c>
      <c r="K2420">
        <v>0</v>
      </c>
      <c r="L2420">
        <v>0</v>
      </c>
      <c r="M2420">
        <v>0</v>
      </c>
      <c r="N2420">
        <v>0</v>
      </c>
    </row>
    <row r="2421" spans="1:14" x14ac:dyDescent="0.25">
      <c r="A2421" t="s">
        <v>6655</v>
      </c>
      <c r="B2421" t="s">
        <v>73</v>
      </c>
      <c r="C2421" t="s">
        <v>123</v>
      </c>
      <c r="D2421" t="s">
        <v>4242</v>
      </c>
      <c r="E2421">
        <v>25</v>
      </c>
      <c r="F2421">
        <v>4</v>
      </c>
      <c r="G2421">
        <v>19</v>
      </c>
      <c r="H2421">
        <v>2</v>
      </c>
      <c r="I2421">
        <v>0</v>
      </c>
      <c r="J2421">
        <v>93</v>
      </c>
      <c r="K2421">
        <v>0</v>
      </c>
      <c r="L2421">
        <v>0</v>
      </c>
      <c r="M2421">
        <v>0</v>
      </c>
      <c r="N2421">
        <v>0</v>
      </c>
    </row>
    <row r="2422" spans="1:14" x14ac:dyDescent="0.25">
      <c r="A2422" t="s">
        <v>6656</v>
      </c>
      <c r="B2422" t="s">
        <v>73</v>
      </c>
      <c r="C2422" t="s">
        <v>123</v>
      </c>
      <c r="D2422" t="s">
        <v>399</v>
      </c>
      <c r="E2422">
        <v>93</v>
      </c>
      <c r="F2422">
        <v>8</v>
      </c>
      <c r="G2422">
        <v>84</v>
      </c>
      <c r="H2422">
        <v>1</v>
      </c>
      <c r="I2422">
        <v>0</v>
      </c>
      <c r="J2422">
        <v>25</v>
      </c>
      <c r="K2422">
        <v>0</v>
      </c>
      <c r="L2422">
        <v>0</v>
      </c>
      <c r="M2422">
        <v>0</v>
      </c>
      <c r="N2422">
        <v>0</v>
      </c>
    </row>
    <row r="2423" spans="1:14" x14ac:dyDescent="0.25">
      <c r="A2423" t="s">
        <v>6657</v>
      </c>
      <c r="B2423" t="s">
        <v>73</v>
      </c>
      <c r="C2423" t="s">
        <v>123</v>
      </c>
      <c r="D2423" t="s">
        <v>4245</v>
      </c>
      <c r="E2423">
        <v>24</v>
      </c>
      <c r="F2423">
        <v>2</v>
      </c>
      <c r="G2423">
        <v>21</v>
      </c>
      <c r="H2423">
        <v>1</v>
      </c>
      <c r="I2423">
        <v>0</v>
      </c>
      <c r="J2423">
        <v>94</v>
      </c>
      <c r="K2423">
        <v>0</v>
      </c>
      <c r="L2423">
        <v>0</v>
      </c>
      <c r="M2423">
        <v>0</v>
      </c>
      <c r="N2423">
        <v>0</v>
      </c>
    </row>
    <row r="2424" spans="1:14" x14ac:dyDescent="0.25">
      <c r="A2424" t="s">
        <v>6658</v>
      </c>
      <c r="B2424" t="s">
        <v>73</v>
      </c>
      <c r="C2424" t="s">
        <v>123</v>
      </c>
      <c r="D2424" t="s">
        <v>394</v>
      </c>
      <c r="E2424">
        <v>0</v>
      </c>
      <c r="F2424">
        <v>0</v>
      </c>
      <c r="G2424">
        <v>0</v>
      </c>
      <c r="H2424">
        <v>0</v>
      </c>
      <c r="I2424">
        <v>0</v>
      </c>
      <c r="J2424">
        <v>0</v>
      </c>
      <c r="K2424">
        <v>117</v>
      </c>
      <c r="L2424">
        <v>117</v>
      </c>
      <c r="M2424">
        <v>0</v>
      </c>
      <c r="N2424">
        <v>0</v>
      </c>
    </row>
    <row r="2425" spans="1:14" x14ac:dyDescent="0.25">
      <c r="A2425" t="s">
        <v>6659</v>
      </c>
      <c r="B2425" t="s">
        <v>73</v>
      </c>
      <c r="C2425" t="s">
        <v>123</v>
      </c>
      <c r="D2425" t="s">
        <v>395</v>
      </c>
      <c r="E2425">
        <v>0</v>
      </c>
      <c r="F2425">
        <v>0</v>
      </c>
      <c r="G2425">
        <v>0</v>
      </c>
      <c r="H2425">
        <v>0</v>
      </c>
      <c r="I2425">
        <v>0</v>
      </c>
      <c r="J2425">
        <v>0</v>
      </c>
      <c r="K2425">
        <v>106</v>
      </c>
      <c r="L2425">
        <v>106</v>
      </c>
      <c r="M2425">
        <v>0</v>
      </c>
      <c r="N2425">
        <v>0</v>
      </c>
    </row>
    <row r="2426" spans="1:14" x14ac:dyDescent="0.25">
      <c r="A2426" t="s">
        <v>6660</v>
      </c>
      <c r="B2426" t="s">
        <v>73</v>
      </c>
      <c r="C2426" t="s">
        <v>124</v>
      </c>
      <c r="D2426" t="s">
        <v>396</v>
      </c>
      <c r="E2426">
        <v>475</v>
      </c>
      <c r="F2426">
        <v>103</v>
      </c>
      <c r="G2426">
        <v>367</v>
      </c>
      <c r="H2426">
        <v>4</v>
      </c>
      <c r="I2426">
        <v>1</v>
      </c>
      <c r="J2426">
        <v>38</v>
      </c>
      <c r="K2426">
        <v>0</v>
      </c>
      <c r="L2426">
        <v>0</v>
      </c>
      <c r="M2426">
        <v>0</v>
      </c>
      <c r="N2426">
        <v>0</v>
      </c>
    </row>
    <row r="2427" spans="1:14" x14ac:dyDescent="0.25">
      <c r="A2427" t="s">
        <v>6661</v>
      </c>
      <c r="B2427" t="s">
        <v>73</v>
      </c>
      <c r="C2427" t="s">
        <v>124</v>
      </c>
      <c r="D2427" t="s">
        <v>4236</v>
      </c>
      <c r="E2427">
        <v>513</v>
      </c>
      <c r="F2427">
        <v>99</v>
      </c>
      <c r="G2427">
        <v>407</v>
      </c>
      <c r="H2427">
        <v>6</v>
      </c>
      <c r="I2427">
        <v>1</v>
      </c>
      <c r="J2427">
        <v>0</v>
      </c>
      <c r="K2427">
        <v>0</v>
      </c>
      <c r="L2427">
        <v>0</v>
      </c>
      <c r="M2427">
        <v>0</v>
      </c>
      <c r="N2427">
        <v>0</v>
      </c>
    </row>
    <row r="2428" spans="1:14" x14ac:dyDescent="0.25">
      <c r="A2428" t="s">
        <v>6662</v>
      </c>
      <c r="B2428" t="s">
        <v>73</v>
      </c>
      <c r="C2428" t="s">
        <v>124</v>
      </c>
      <c r="D2428" t="s">
        <v>4238</v>
      </c>
      <c r="E2428">
        <v>31</v>
      </c>
      <c r="F2428">
        <v>2</v>
      </c>
      <c r="G2428">
        <v>28</v>
      </c>
      <c r="H2428">
        <v>1</v>
      </c>
      <c r="I2428">
        <v>0</v>
      </c>
      <c r="J2428">
        <v>482</v>
      </c>
      <c r="K2428">
        <v>0</v>
      </c>
      <c r="L2428">
        <v>0</v>
      </c>
      <c r="M2428">
        <v>0</v>
      </c>
      <c r="N2428">
        <v>0</v>
      </c>
    </row>
    <row r="2429" spans="1:14" x14ac:dyDescent="0.25">
      <c r="A2429" t="s">
        <v>6663</v>
      </c>
      <c r="B2429" t="s">
        <v>73</v>
      </c>
      <c r="C2429" t="s">
        <v>124</v>
      </c>
      <c r="D2429" t="s">
        <v>397</v>
      </c>
      <c r="E2429">
        <v>513</v>
      </c>
      <c r="F2429">
        <v>99</v>
      </c>
      <c r="G2429">
        <v>407</v>
      </c>
      <c r="H2429">
        <v>6</v>
      </c>
      <c r="I2429">
        <v>1</v>
      </c>
      <c r="J2429">
        <v>0</v>
      </c>
      <c r="K2429">
        <v>0</v>
      </c>
      <c r="L2429">
        <v>0</v>
      </c>
      <c r="M2429">
        <v>0</v>
      </c>
      <c r="N2429">
        <v>0</v>
      </c>
    </row>
    <row r="2430" spans="1:14" x14ac:dyDescent="0.25">
      <c r="A2430" t="s">
        <v>6664</v>
      </c>
      <c r="B2430" t="s">
        <v>73</v>
      </c>
      <c r="C2430" t="s">
        <v>124</v>
      </c>
      <c r="D2430" t="s">
        <v>398</v>
      </c>
      <c r="E2430">
        <v>475</v>
      </c>
      <c r="F2430">
        <v>100</v>
      </c>
      <c r="G2430">
        <v>370</v>
      </c>
      <c r="H2430">
        <v>4</v>
      </c>
      <c r="I2430">
        <v>1</v>
      </c>
      <c r="J2430">
        <v>38</v>
      </c>
      <c r="K2430">
        <v>0</v>
      </c>
      <c r="L2430">
        <v>0</v>
      </c>
      <c r="M2430">
        <v>0</v>
      </c>
      <c r="N2430">
        <v>0</v>
      </c>
    </row>
    <row r="2431" spans="1:14" x14ac:dyDescent="0.25">
      <c r="A2431" t="s">
        <v>6665</v>
      </c>
      <c r="B2431" t="s">
        <v>73</v>
      </c>
      <c r="C2431" t="s">
        <v>124</v>
      </c>
      <c r="D2431" t="s">
        <v>4242</v>
      </c>
      <c r="E2431">
        <v>38</v>
      </c>
      <c r="F2431">
        <v>5</v>
      </c>
      <c r="G2431">
        <v>32</v>
      </c>
      <c r="H2431">
        <v>1</v>
      </c>
      <c r="I2431">
        <v>0</v>
      </c>
      <c r="J2431">
        <v>475</v>
      </c>
      <c r="K2431">
        <v>0</v>
      </c>
      <c r="L2431">
        <v>0</v>
      </c>
      <c r="M2431">
        <v>0</v>
      </c>
      <c r="N2431">
        <v>0</v>
      </c>
    </row>
    <row r="2432" spans="1:14" x14ac:dyDescent="0.25">
      <c r="A2432" t="s">
        <v>6666</v>
      </c>
      <c r="B2432" t="s">
        <v>73</v>
      </c>
      <c r="C2432" t="s">
        <v>124</v>
      </c>
      <c r="D2432" t="s">
        <v>399</v>
      </c>
      <c r="E2432">
        <v>475</v>
      </c>
      <c r="F2432">
        <v>97</v>
      </c>
      <c r="G2432">
        <v>373</v>
      </c>
      <c r="H2432">
        <v>4</v>
      </c>
      <c r="I2432">
        <v>1</v>
      </c>
      <c r="J2432">
        <v>38</v>
      </c>
      <c r="K2432">
        <v>0</v>
      </c>
      <c r="L2432">
        <v>0</v>
      </c>
      <c r="M2432">
        <v>0</v>
      </c>
      <c r="N2432">
        <v>0</v>
      </c>
    </row>
    <row r="2433" spans="1:14" x14ac:dyDescent="0.25">
      <c r="A2433" t="s">
        <v>6667</v>
      </c>
      <c r="B2433" t="s">
        <v>73</v>
      </c>
      <c r="C2433" t="s">
        <v>124</v>
      </c>
      <c r="D2433" t="s">
        <v>4245</v>
      </c>
      <c r="E2433">
        <v>32</v>
      </c>
      <c r="F2433">
        <v>2</v>
      </c>
      <c r="G2433">
        <v>29</v>
      </c>
      <c r="H2433">
        <v>1</v>
      </c>
      <c r="I2433">
        <v>0</v>
      </c>
      <c r="J2433">
        <v>481</v>
      </c>
      <c r="K2433">
        <v>0</v>
      </c>
      <c r="L2433">
        <v>0</v>
      </c>
      <c r="M2433">
        <v>0</v>
      </c>
      <c r="N2433">
        <v>0</v>
      </c>
    </row>
    <row r="2434" spans="1:14" x14ac:dyDescent="0.25">
      <c r="A2434" t="s">
        <v>6668</v>
      </c>
      <c r="B2434" t="s">
        <v>73</v>
      </c>
      <c r="C2434" t="s">
        <v>124</v>
      </c>
      <c r="D2434" t="s">
        <v>394</v>
      </c>
      <c r="E2434">
        <v>0</v>
      </c>
      <c r="F2434">
        <v>0</v>
      </c>
      <c r="G2434">
        <v>0</v>
      </c>
      <c r="H2434">
        <v>0</v>
      </c>
      <c r="I2434">
        <v>0</v>
      </c>
      <c r="J2434">
        <v>0</v>
      </c>
      <c r="K2434">
        <v>510</v>
      </c>
      <c r="L2434">
        <v>508</v>
      </c>
      <c r="M2434">
        <v>2</v>
      </c>
      <c r="N2434">
        <v>0</v>
      </c>
    </row>
    <row r="2435" spans="1:14" x14ac:dyDescent="0.25">
      <c r="A2435" t="s">
        <v>6669</v>
      </c>
      <c r="B2435" t="s">
        <v>73</v>
      </c>
      <c r="C2435" t="s">
        <v>124</v>
      </c>
      <c r="D2435" t="s">
        <v>395</v>
      </c>
      <c r="E2435">
        <v>0</v>
      </c>
      <c r="F2435">
        <v>0</v>
      </c>
      <c r="G2435">
        <v>0</v>
      </c>
      <c r="H2435">
        <v>0</v>
      </c>
      <c r="I2435">
        <v>0</v>
      </c>
      <c r="J2435">
        <v>0</v>
      </c>
      <c r="K2435">
        <v>489</v>
      </c>
      <c r="L2435">
        <v>487</v>
      </c>
      <c r="M2435">
        <v>2</v>
      </c>
      <c r="N2435">
        <v>0</v>
      </c>
    </row>
    <row r="2436" spans="1:14" x14ac:dyDescent="0.25">
      <c r="A2436" t="s">
        <v>6670</v>
      </c>
      <c r="B2436" t="s">
        <v>73</v>
      </c>
      <c r="C2436" t="s">
        <v>125</v>
      </c>
      <c r="D2436" t="s">
        <v>396</v>
      </c>
      <c r="E2436">
        <v>44</v>
      </c>
      <c r="F2436">
        <v>4</v>
      </c>
      <c r="G2436">
        <v>40</v>
      </c>
      <c r="H2436">
        <v>0</v>
      </c>
      <c r="I2436">
        <v>0</v>
      </c>
      <c r="J2436">
        <v>2</v>
      </c>
      <c r="K2436">
        <v>0</v>
      </c>
      <c r="L2436">
        <v>0</v>
      </c>
      <c r="M2436">
        <v>0</v>
      </c>
      <c r="N2436">
        <v>0</v>
      </c>
    </row>
    <row r="2437" spans="1:14" x14ac:dyDescent="0.25">
      <c r="A2437" t="s">
        <v>6671</v>
      </c>
      <c r="B2437" t="s">
        <v>73</v>
      </c>
      <c r="C2437" t="s">
        <v>125</v>
      </c>
      <c r="D2437" t="s">
        <v>4236</v>
      </c>
      <c r="E2437">
        <v>46</v>
      </c>
      <c r="F2437">
        <v>6</v>
      </c>
      <c r="G2437">
        <v>40</v>
      </c>
      <c r="H2437">
        <v>0</v>
      </c>
      <c r="I2437">
        <v>0</v>
      </c>
      <c r="J2437">
        <v>0</v>
      </c>
      <c r="K2437">
        <v>0</v>
      </c>
      <c r="L2437">
        <v>0</v>
      </c>
      <c r="M2437">
        <v>0</v>
      </c>
      <c r="N2437">
        <v>0</v>
      </c>
    </row>
    <row r="2438" spans="1:14" x14ac:dyDescent="0.25">
      <c r="A2438" t="s">
        <v>6672</v>
      </c>
      <c r="B2438" t="s">
        <v>73</v>
      </c>
      <c r="C2438" t="s">
        <v>125</v>
      </c>
      <c r="D2438" t="s">
        <v>4238</v>
      </c>
      <c r="E2438">
        <v>2</v>
      </c>
      <c r="F2438">
        <v>2</v>
      </c>
      <c r="G2438">
        <v>0</v>
      </c>
      <c r="H2438">
        <v>0</v>
      </c>
      <c r="I2438">
        <v>0</v>
      </c>
      <c r="J2438">
        <v>44</v>
      </c>
      <c r="K2438">
        <v>0</v>
      </c>
      <c r="L2438">
        <v>0</v>
      </c>
      <c r="M2438">
        <v>0</v>
      </c>
      <c r="N2438">
        <v>0</v>
      </c>
    </row>
    <row r="2439" spans="1:14" x14ac:dyDescent="0.25">
      <c r="A2439" t="s">
        <v>6673</v>
      </c>
      <c r="B2439" t="s">
        <v>73</v>
      </c>
      <c r="C2439" t="s">
        <v>125</v>
      </c>
      <c r="D2439" t="s">
        <v>397</v>
      </c>
      <c r="E2439">
        <v>46</v>
      </c>
      <c r="F2439">
        <v>6</v>
      </c>
      <c r="G2439">
        <v>40</v>
      </c>
      <c r="H2439">
        <v>0</v>
      </c>
      <c r="I2439">
        <v>0</v>
      </c>
      <c r="J2439">
        <v>0</v>
      </c>
      <c r="K2439">
        <v>0</v>
      </c>
      <c r="L2439">
        <v>0</v>
      </c>
      <c r="M2439">
        <v>0</v>
      </c>
      <c r="N2439">
        <v>0</v>
      </c>
    </row>
    <row r="2440" spans="1:14" x14ac:dyDescent="0.25">
      <c r="A2440" t="s">
        <v>6674</v>
      </c>
      <c r="B2440" t="s">
        <v>73</v>
      </c>
      <c r="C2440" t="s">
        <v>125</v>
      </c>
      <c r="D2440" t="s">
        <v>398</v>
      </c>
      <c r="E2440">
        <v>44</v>
      </c>
      <c r="F2440">
        <v>4</v>
      </c>
      <c r="G2440">
        <v>40</v>
      </c>
      <c r="H2440">
        <v>0</v>
      </c>
      <c r="I2440">
        <v>0</v>
      </c>
      <c r="J2440">
        <v>2</v>
      </c>
      <c r="K2440">
        <v>0</v>
      </c>
      <c r="L2440">
        <v>0</v>
      </c>
      <c r="M2440">
        <v>0</v>
      </c>
      <c r="N2440">
        <v>0</v>
      </c>
    </row>
    <row r="2441" spans="1:14" x14ac:dyDescent="0.25">
      <c r="A2441" t="s">
        <v>6675</v>
      </c>
      <c r="B2441" t="s">
        <v>73</v>
      </c>
      <c r="C2441" t="s">
        <v>125</v>
      </c>
      <c r="D2441" t="s">
        <v>4242</v>
      </c>
      <c r="E2441">
        <v>2</v>
      </c>
      <c r="F2441">
        <v>2</v>
      </c>
      <c r="G2441">
        <v>0</v>
      </c>
      <c r="H2441">
        <v>0</v>
      </c>
      <c r="I2441">
        <v>0</v>
      </c>
      <c r="J2441">
        <v>44</v>
      </c>
      <c r="K2441">
        <v>0</v>
      </c>
      <c r="L2441">
        <v>0</v>
      </c>
      <c r="M2441">
        <v>0</v>
      </c>
      <c r="N2441">
        <v>0</v>
      </c>
    </row>
    <row r="2442" spans="1:14" x14ac:dyDescent="0.25">
      <c r="A2442" t="s">
        <v>6676</v>
      </c>
      <c r="B2442" t="s">
        <v>73</v>
      </c>
      <c r="C2442" t="s">
        <v>125</v>
      </c>
      <c r="D2442" t="s">
        <v>399</v>
      </c>
      <c r="E2442">
        <v>44</v>
      </c>
      <c r="F2442">
        <v>4</v>
      </c>
      <c r="G2442">
        <v>40</v>
      </c>
      <c r="H2442">
        <v>0</v>
      </c>
      <c r="I2442">
        <v>0</v>
      </c>
      <c r="J2442">
        <v>2</v>
      </c>
      <c r="K2442">
        <v>0</v>
      </c>
      <c r="L2442">
        <v>0</v>
      </c>
      <c r="M2442">
        <v>0</v>
      </c>
      <c r="N2442">
        <v>0</v>
      </c>
    </row>
    <row r="2443" spans="1:14" x14ac:dyDescent="0.25">
      <c r="A2443" t="s">
        <v>6677</v>
      </c>
      <c r="B2443" t="s">
        <v>73</v>
      </c>
      <c r="C2443" t="s">
        <v>125</v>
      </c>
      <c r="D2443" t="s">
        <v>4245</v>
      </c>
      <c r="E2443">
        <v>2</v>
      </c>
      <c r="F2443">
        <v>2</v>
      </c>
      <c r="G2443">
        <v>0</v>
      </c>
      <c r="H2443">
        <v>0</v>
      </c>
      <c r="I2443">
        <v>0</v>
      </c>
      <c r="J2443">
        <v>44</v>
      </c>
      <c r="K2443">
        <v>0</v>
      </c>
      <c r="L2443">
        <v>0</v>
      </c>
      <c r="M2443">
        <v>0</v>
      </c>
      <c r="N2443">
        <v>0</v>
      </c>
    </row>
    <row r="2444" spans="1:14" x14ac:dyDescent="0.25">
      <c r="A2444" t="s">
        <v>6678</v>
      </c>
      <c r="B2444" t="s">
        <v>73</v>
      </c>
      <c r="C2444" t="s">
        <v>125</v>
      </c>
      <c r="D2444" t="s">
        <v>394</v>
      </c>
      <c r="E2444">
        <v>0</v>
      </c>
      <c r="F2444">
        <v>0</v>
      </c>
      <c r="G2444">
        <v>0</v>
      </c>
      <c r="H2444">
        <v>0</v>
      </c>
      <c r="I2444">
        <v>0</v>
      </c>
      <c r="J2444">
        <v>0</v>
      </c>
      <c r="K2444">
        <v>44</v>
      </c>
      <c r="L2444">
        <v>44</v>
      </c>
      <c r="M2444">
        <v>0</v>
      </c>
      <c r="N2444">
        <v>0</v>
      </c>
    </row>
    <row r="2445" spans="1:14" x14ac:dyDescent="0.25">
      <c r="A2445" t="s">
        <v>6679</v>
      </c>
      <c r="B2445" t="s">
        <v>73</v>
      </c>
      <c r="C2445" t="s">
        <v>125</v>
      </c>
      <c r="D2445" t="s">
        <v>395</v>
      </c>
      <c r="E2445">
        <v>0</v>
      </c>
      <c r="F2445">
        <v>0</v>
      </c>
      <c r="G2445">
        <v>0</v>
      </c>
      <c r="H2445">
        <v>0</v>
      </c>
      <c r="I2445">
        <v>0</v>
      </c>
      <c r="J2445">
        <v>0</v>
      </c>
      <c r="K2445">
        <v>40</v>
      </c>
      <c r="L2445">
        <v>40</v>
      </c>
      <c r="M2445">
        <v>0</v>
      </c>
      <c r="N2445">
        <v>0</v>
      </c>
    </row>
    <row r="2446" spans="1:14" x14ac:dyDescent="0.25">
      <c r="A2446" t="s">
        <v>6680</v>
      </c>
      <c r="B2446" t="s">
        <v>73</v>
      </c>
      <c r="C2446" t="s">
        <v>126</v>
      </c>
      <c r="D2446" t="s">
        <v>396</v>
      </c>
      <c r="E2446">
        <v>176</v>
      </c>
      <c r="F2446">
        <v>23</v>
      </c>
      <c r="G2446">
        <v>153</v>
      </c>
      <c r="H2446">
        <v>0</v>
      </c>
      <c r="I2446">
        <v>0</v>
      </c>
      <c r="J2446">
        <v>11</v>
      </c>
      <c r="K2446">
        <v>0</v>
      </c>
      <c r="L2446">
        <v>0</v>
      </c>
      <c r="M2446">
        <v>0</v>
      </c>
      <c r="N2446">
        <v>0</v>
      </c>
    </row>
    <row r="2447" spans="1:14" x14ac:dyDescent="0.25">
      <c r="A2447" t="s">
        <v>6681</v>
      </c>
      <c r="B2447" t="s">
        <v>73</v>
      </c>
      <c r="C2447" t="s">
        <v>126</v>
      </c>
      <c r="D2447" t="s">
        <v>4236</v>
      </c>
      <c r="E2447">
        <v>187</v>
      </c>
      <c r="F2447">
        <v>17</v>
      </c>
      <c r="G2447">
        <v>169</v>
      </c>
      <c r="H2447">
        <v>1</v>
      </c>
      <c r="I2447">
        <v>0</v>
      </c>
      <c r="J2447">
        <v>0</v>
      </c>
      <c r="K2447">
        <v>0</v>
      </c>
      <c r="L2447">
        <v>0</v>
      </c>
      <c r="M2447">
        <v>0</v>
      </c>
      <c r="N2447">
        <v>0</v>
      </c>
    </row>
    <row r="2448" spans="1:14" x14ac:dyDescent="0.25">
      <c r="A2448" t="s">
        <v>6682</v>
      </c>
      <c r="B2448" t="s">
        <v>73</v>
      </c>
      <c r="C2448" t="s">
        <v>126</v>
      </c>
      <c r="D2448" t="s">
        <v>4238</v>
      </c>
      <c r="E2448">
        <v>10</v>
      </c>
      <c r="F2448">
        <v>0</v>
      </c>
      <c r="G2448">
        <v>9</v>
      </c>
      <c r="H2448">
        <v>1</v>
      </c>
      <c r="I2448">
        <v>0</v>
      </c>
      <c r="J2448">
        <v>177</v>
      </c>
      <c r="K2448">
        <v>0</v>
      </c>
      <c r="L2448">
        <v>0</v>
      </c>
      <c r="M2448">
        <v>0</v>
      </c>
      <c r="N2448">
        <v>0</v>
      </c>
    </row>
    <row r="2449" spans="1:14" x14ac:dyDescent="0.25">
      <c r="A2449" t="s">
        <v>6683</v>
      </c>
      <c r="B2449" t="s">
        <v>73</v>
      </c>
      <c r="C2449" t="s">
        <v>126</v>
      </c>
      <c r="D2449" t="s">
        <v>397</v>
      </c>
      <c r="E2449">
        <v>187</v>
      </c>
      <c r="F2449">
        <v>17</v>
      </c>
      <c r="G2449">
        <v>169</v>
      </c>
      <c r="H2449">
        <v>1</v>
      </c>
      <c r="I2449">
        <v>0</v>
      </c>
      <c r="J2449">
        <v>0</v>
      </c>
      <c r="K2449">
        <v>0</v>
      </c>
      <c r="L2449">
        <v>0</v>
      </c>
      <c r="M2449">
        <v>0</v>
      </c>
      <c r="N2449">
        <v>0</v>
      </c>
    </row>
    <row r="2450" spans="1:14" x14ac:dyDescent="0.25">
      <c r="A2450" t="s">
        <v>6684</v>
      </c>
      <c r="B2450" t="s">
        <v>73</v>
      </c>
      <c r="C2450" t="s">
        <v>126</v>
      </c>
      <c r="D2450" t="s">
        <v>398</v>
      </c>
      <c r="E2450">
        <v>176</v>
      </c>
      <c r="F2450">
        <v>20</v>
      </c>
      <c r="G2450">
        <v>156</v>
      </c>
      <c r="H2450">
        <v>0</v>
      </c>
      <c r="I2450">
        <v>0</v>
      </c>
      <c r="J2450">
        <v>11</v>
      </c>
      <c r="K2450">
        <v>0</v>
      </c>
      <c r="L2450">
        <v>0</v>
      </c>
      <c r="M2450">
        <v>0</v>
      </c>
      <c r="N2450">
        <v>0</v>
      </c>
    </row>
    <row r="2451" spans="1:14" x14ac:dyDescent="0.25">
      <c r="A2451" t="s">
        <v>6685</v>
      </c>
      <c r="B2451" t="s">
        <v>73</v>
      </c>
      <c r="C2451" t="s">
        <v>126</v>
      </c>
      <c r="D2451" t="s">
        <v>4242</v>
      </c>
      <c r="E2451">
        <v>11</v>
      </c>
      <c r="F2451">
        <v>1</v>
      </c>
      <c r="G2451">
        <v>10</v>
      </c>
      <c r="H2451">
        <v>0</v>
      </c>
      <c r="I2451">
        <v>0</v>
      </c>
      <c r="J2451">
        <v>176</v>
      </c>
      <c r="K2451">
        <v>0</v>
      </c>
      <c r="L2451">
        <v>0</v>
      </c>
      <c r="M2451">
        <v>0</v>
      </c>
      <c r="N2451">
        <v>0</v>
      </c>
    </row>
    <row r="2452" spans="1:14" x14ac:dyDescent="0.25">
      <c r="A2452" t="s">
        <v>6686</v>
      </c>
      <c r="B2452" t="s">
        <v>73</v>
      </c>
      <c r="C2452" t="s">
        <v>126</v>
      </c>
      <c r="D2452" t="s">
        <v>399</v>
      </c>
      <c r="E2452">
        <v>176</v>
      </c>
      <c r="F2452">
        <v>16</v>
      </c>
      <c r="G2452">
        <v>160</v>
      </c>
      <c r="H2452">
        <v>0</v>
      </c>
      <c r="I2452">
        <v>0</v>
      </c>
      <c r="J2452">
        <v>11</v>
      </c>
      <c r="K2452">
        <v>0</v>
      </c>
      <c r="L2452">
        <v>0</v>
      </c>
      <c r="M2452">
        <v>0</v>
      </c>
      <c r="N2452">
        <v>0</v>
      </c>
    </row>
    <row r="2453" spans="1:14" x14ac:dyDescent="0.25">
      <c r="A2453" t="s">
        <v>6687</v>
      </c>
      <c r="B2453" t="s">
        <v>73</v>
      </c>
      <c r="C2453" t="s">
        <v>126</v>
      </c>
      <c r="D2453" t="s">
        <v>4245</v>
      </c>
      <c r="E2453">
        <v>10</v>
      </c>
      <c r="F2453">
        <v>0</v>
      </c>
      <c r="G2453">
        <v>9</v>
      </c>
      <c r="H2453">
        <v>1</v>
      </c>
      <c r="I2453">
        <v>0</v>
      </c>
      <c r="J2453">
        <v>177</v>
      </c>
      <c r="K2453">
        <v>0</v>
      </c>
      <c r="L2453">
        <v>0</v>
      </c>
      <c r="M2453">
        <v>0</v>
      </c>
      <c r="N2453">
        <v>0</v>
      </c>
    </row>
    <row r="2454" spans="1:14" x14ac:dyDescent="0.25">
      <c r="A2454" t="s">
        <v>6688</v>
      </c>
      <c r="B2454" t="s">
        <v>73</v>
      </c>
      <c r="C2454" t="s">
        <v>126</v>
      </c>
      <c r="D2454" t="s">
        <v>394</v>
      </c>
      <c r="E2454">
        <v>0</v>
      </c>
      <c r="F2454">
        <v>0</v>
      </c>
      <c r="G2454">
        <v>0</v>
      </c>
      <c r="H2454">
        <v>0</v>
      </c>
      <c r="I2454">
        <v>0</v>
      </c>
      <c r="J2454">
        <v>0</v>
      </c>
      <c r="K2454">
        <v>186</v>
      </c>
      <c r="L2454">
        <v>186</v>
      </c>
      <c r="M2454">
        <v>0</v>
      </c>
      <c r="N2454">
        <v>0</v>
      </c>
    </row>
    <row r="2455" spans="1:14" x14ac:dyDescent="0.25">
      <c r="A2455" t="s">
        <v>6689</v>
      </c>
      <c r="B2455" t="s">
        <v>73</v>
      </c>
      <c r="C2455" t="s">
        <v>126</v>
      </c>
      <c r="D2455" t="s">
        <v>395</v>
      </c>
      <c r="E2455">
        <v>0</v>
      </c>
      <c r="F2455">
        <v>0</v>
      </c>
      <c r="G2455">
        <v>0</v>
      </c>
      <c r="H2455">
        <v>0</v>
      </c>
      <c r="I2455">
        <v>0</v>
      </c>
      <c r="J2455">
        <v>0</v>
      </c>
      <c r="K2455">
        <v>176</v>
      </c>
      <c r="L2455">
        <v>176</v>
      </c>
      <c r="M2455">
        <v>0</v>
      </c>
      <c r="N2455">
        <v>0</v>
      </c>
    </row>
    <row r="2456" spans="1:14" x14ac:dyDescent="0.25">
      <c r="A2456" t="s">
        <v>6690</v>
      </c>
      <c r="B2456" t="s">
        <v>73</v>
      </c>
      <c r="C2456" t="s">
        <v>127</v>
      </c>
      <c r="D2456" t="s">
        <v>396</v>
      </c>
      <c r="E2456">
        <v>149</v>
      </c>
      <c r="F2456">
        <v>18</v>
      </c>
      <c r="G2456">
        <v>126</v>
      </c>
      <c r="H2456">
        <v>2</v>
      </c>
      <c r="I2456">
        <v>3</v>
      </c>
      <c r="J2456">
        <v>21</v>
      </c>
      <c r="K2456">
        <v>0</v>
      </c>
      <c r="L2456">
        <v>0</v>
      </c>
      <c r="M2456">
        <v>0</v>
      </c>
      <c r="N2456">
        <v>0</v>
      </c>
    </row>
    <row r="2457" spans="1:14" x14ac:dyDescent="0.25">
      <c r="A2457" t="s">
        <v>6691</v>
      </c>
      <c r="B2457" t="s">
        <v>73</v>
      </c>
      <c r="C2457" t="s">
        <v>127</v>
      </c>
      <c r="D2457" t="s">
        <v>4236</v>
      </c>
      <c r="E2457">
        <v>170</v>
      </c>
      <c r="F2457">
        <v>14</v>
      </c>
      <c r="G2457">
        <v>149</v>
      </c>
      <c r="H2457">
        <v>2</v>
      </c>
      <c r="I2457">
        <v>5</v>
      </c>
      <c r="J2457">
        <v>0</v>
      </c>
      <c r="K2457">
        <v>0</v>
      </c>
      <c r="L2457">
        <v>0</v>
      </c>
      <c r="M2457">
        <v>0</v>
      </c>
      <c r="N2457">
        <v>0</v>
      </c>
    </row>
    <row r="2458" spans="1:14" x14ac:dyDescent="0.25">
      <c r="A2458" t="s">
        <v>6692</v>
      </c>
      <c r="B2458" t="s">
        <v>73</v>
      </c>
      <c r="C2458" t="s">
        <v>127</v>
      </c>
      <c r="D2458" t="s">
        <v>4238</v>
      </c>
      <c r="E2458">
        <v>17</v>
      </c>
      <c r="F2458">
        <v>2</v>
      </c>
      <c r="G2458">
        <v>15</v>
      </c>
      <c r="H2458">
        <v>0</v>
      </c>
      <c r="I2458">
        <v>0</v>
      </c>
      <c r="J2458">
        <v>153</v>
      </c>
      <c r="K2458">
        <v>0</v>
      </c>
      <c r="L2458">
        <v>0</v>
      </c>
      <c r="M2458">
        <v>0</v>
      </c>
      <c r="N2458">
        <v>0</v>
      </c>
    </row>
    <row r="2459" spans="1:14" x14ac:dyDescent="0.25">
      <c r="A2459" t="s">
        <v>6693</v>
      </c>
      <c r="B2459" t="s">
        <v>73</v>
      </c>
      <c r="C2459" t="s">
        <v>127</v>
      </c>
      <c r="D2459" t="s">
        <v>397</v>
      </c>
      <c r="E2459">
        <v>170</v>
      </c>
      <c r="F2459">
        <v>14</v>
      </c>
      <c r="G2459">
        <v>149</v>
      </c>
      <c r="H2459">
        <v>2</v>
      </c>
      <c r="I2459">
        <v>5</v>
      </c>
      <c r="J2459">
        <v>0</v>
      </c>
      <c r="K2459">
        <v>0</v>
      </c>
      <c r="L2459">
        <v>0</v>
      </c>
      <c r="M2459">
        <v>0</v>
      </c>
      <c r="N2459">
        <v>0</v>
      </c>
    </row>
    <row r="2460" spans="1:14" x14ac:dyDescent="0.25">
      <c r="A2460" t="s">
        <v>6694</v>
      </c>
      <c r="B2460" t="s">
        <v>73</v>
      </c>
      <c r="C2460" t="s">
        <v>127</v>
      </c>
      <c r="D2460" t="s">
        <v>398</v>
      </c>
      <c r="E2460">
        <v>149</v>
      </c>
      <c r="F2460">
        <v>15</v>
      </c>
      <c r="G2460">
        <v>129</v>
      </c>
      <c r="H2460">
        <v>1</v>
      </c>
      <c r="I2460">
        <v>4</v>
      </c>
      <c r="J2460">
        <v>21</v>
      </c>
      <c r="K2460">
        <v>0</v>
      </c>
      <c r="L2460">
        <v>0</v>
      </c>
      <c r="M2460">
        <v>0</v>
      </c>
      <c r="N2460">
        <v>0</v>
      </c>
    </row>
    <row r="2461" spans="1:14" x14ac:dyDescent="0.25">
      <c r="A2461" t="s">
        <v>6695</v>
      </c>
      <c r="B2461" t="s">
        <v>73</v>
      </c>
      <c r="C2461" t="s">
        <v>127</v>
      </c>
      <c r="D2461" t="s">
        <v>4242</v>
      </c>
      <c r="E2461">
        <v>21</v>
      </c>
      <c r="F2461">
        <v>4</v>
      </c>
      <c r="G2461">
        <v>15</v>
      </c>
      <c r="H2461">
        <v>1</v>
      </c>
      <c r="I2461">
        <v>1</v>
      </c>
      <c r="J2461">
        <v>149</v>
      </c>
      <c r="K2461">
        <v>0</v>
      </c>
      <c r="L2461">
        <v>0</v>
      </c>
      <c r="M2461">
        <v>0</v>
      </c>
      <c r="N2461">
        <v>0</v>
      </c>
    </row>
    <row r="2462" spans="1:14" x14ac:dyDescent="0.25">
      <c r="A2462" t="s">
        <v>6696</v>
      </c>
      <c r="B2462" t="s">
        <v>73</v>
      </c>
      <c r="C2462" t="s">
        <v>127</v>
      </c>
      <c r="D2462" t="s">
        <v>399</v>
      </c>
      <c r="E2462">
        <v>149</v>
      </c>
      <c r="F2462">
        <v>12</v>
      </c>
      <c r="G2462">
        <v>132</v>
      </c>
      <c r="H2462">
        <v>2</v>
      </c>
      <c r="I2462">
        <v>3</v>
      </c>
      <c r="J2462">
        <v>21</v>
      </c>
      <c r="K2462">
        <v>0</v>
      </c>
      <c r="L2462">
        <v>0</v>
      </c>
      <c r="M2462">
        <v>0</v>
      </c>
      <c r="N2462">
        <v>0</v>
      </c>
    </row>
    <row r="2463" spans="1:14" x14ac:dyDescent="0.25">
      <c r="A2463" t="s">
        <v>6697</v>
      </c>
      <c r="B2463" t="s">
        <v>73</v>
      </c>
      <c r="C2463" t="s">
        <v>127</v>
      </c>
      <c r="D2463" t="s">
        <v>4245</v>
      </c>
      <c r="E2463">
        <v>20</v>
      </c>
      <c r="F2463">
        <v>2</v>
      </c>
      <c r="G2463">
        <v>17</v>
      </c>
      <c r="H2463">
        <v>1</v>
      </c>
      <c r="I2463">
        <v>0</v>
      </c>
      <c r="J2463">
        <v>150</v>
      </c>
      <c r="K2463">
        <v>0</v>
      </c>
      <c r="L2463">
        <v>0</v>
      </c>
      <c r="M2463">
        <v>0</v>
      </c>
      <c r="N2463">
        <v>0</v>
      </c>
    </row>
    <row r="2464" spans="1:14" x14ac:dyDescent="0.25">
      <c r="A2464" t="s">
        <v>6698</v>
      </c>
      <c r="B2464" t="s">
        <v>73</v>
      </c>
      <c r="C2464" t="s">
        <v>127</v>
      </c>
      <c r="D2464" t="s">
        <v>394</v>
      </c>
      <c r="E2464">
        <v>0</v>
      </c>
      <c r="F2464">
        <v>0</v>
      </c>
      <c r="G2464">
        <v>0</v>
      </c>
      <c r="H2464">
        <v>0</v>
      </c>
      <c r="I2464">
        <v>0</v>
      </c>
      <c r="J2464">
        <v>0</v>
      </c>
      <c r="K2464">
        <v>168</v>
      </c>
      <c r="L2464">
        <v>161</v>
      </c>
      <c r="M2464">
        <v>6</v>
      </c>
      <c r="N2464">
        <v>1</v>
      </c>
    </row>
    <row r="2465" spans="1:14" x14ac:dyDescent="0.25">
      <c r="A2465" t="s">
        <v>6699</v>
      </c>
      <c r="B2465" t="s">
        <v>73</v>
      </c>
      <c r="C2465" t="s">
        <v>127</v>
      </c>
      <c r="D2465" t="s">
        <v>395</v>
      </c>
      <c r="E2465">
        <v>0</v>
      </c>
      <c r="F2465">
        <v>0</v>
      </c>
      <c r="G2465">
        <v>0</v>
      </c>
      <c r="H2465">
        <v>0</v>
      </c>
      <c r="I2465">
        <v>0</v>
      </c>
      <c r="J2465">
        <v>0</v>
      </c>
      <c r="K2465">
        <v>152</v>
      </c>
      <c r="L2465">
        <v>145</v>
      </c>
      <c r="M2465">
        <v>6</v>
      </c>
      <c r="N2465">
        <v>1</v>
      </c>
    </row>
    <row r="2466" spans="1:14" x14ac:dyDescent="0.25">
      <c r="A2466" t="s">
        <v>6700</v>
      </c>
      <c r="B2466" t="s">
        <v>73</v>
      </c>
      <c r="C2466" t="s">
        <v>128</v>
      </c>
      <c r="D2466" t="s">
        <v>396</v>
      </c>
      <c r="E2466">
        <v>76</v>
      </c>
      <c r="F2466">
        <v>3</v>
      </c>
      <c r="G2466">
        <v>70</v>
      </c>
      <c r="H2466">
        <v>3</v>
      </c>
      <c r="I2466">
        <v>0</v>
      </c>
      <c r="J2466">
        <v>17</v>
      </c>
      <c r="K2466">
        <v>0</v>
      </c>
      <c r="L2466">
        <v>0</v>
      </c>
      <c r="M2466">
        <v>0</v>
      </c>
      <c r="N2466">
        <v>0</v>
      </c>
    </row>
    <row r="2467" spans="1:14" x14ac:dyDescent="0.25">
      <c r="A2467" t="s">
        <v>6701</v>
      </c>
      <c r="B2467" t="s">
        <v>73</v>
      </c>
      <c r="C2467" t="s">
        <v>128</v>
      </c>
      <c r="D2467" t="s">
        <v>4236</v>
      </c>
      <c r="E2467">
        <v>93</v>
      </c>
      <c r="F2467">
        <v>4</v>
      </c>
      <c r="G2467">
        <v>84</v>
      </c>
      <c r="H2467">
        <v>5</v>
      </c>
      <c r="I2467">
        <v>0</v>
      </c>
      <c r="J2467">
        <v>0</v>
      </c>
      <c r="K2467">
        <v>0</v>
      </c>
      <c r="L2467">
        <v>0</v>
      </c>
      <c r="M2467">
        <v>0</v>
      </c>
      <c r="N2467">
        <v>0</v>
      </c>
    </row>
    <row r="2468" spans="1:14" x14ac:dyDescent="0.25">
      <c r="A2468" t="s">
        <v>6702</v>
      </c>
      <c r="B2468" t="s">
        <v>73</v>
      </c>
      <c r="C2468" t="s">
        <v>128</v>
      </c>
      <c r="D2468" t="s">
        <v>4238</v>
      </c>
      <c r="E2468">
        <v>13</v>
      </c>
      <c r="F2468">
        <v>2</v>
      </c>
      <c r="G2468">
        <v>11</v>
      </c>
      <c r="H2468">
        <v>0</v>
      </c>
      <c r="I2468">
        <v>0</v>
      </c>
      <c r="J2468">
        <v>80</v>
      </c>
      <c r="K2468">
        <v>0</v>
      </c>
      <c r="L2468">
        <v>0</v>
      </c>
      <c r="M2468">
        <v>0</v>
      </c>
      <c r="N2468">
        <v>0</v>
      </c>
    </row>
    <row r="2469" spans="1:14" x14ac:dyDescent="0.25">
      <c r="A2469" t="s">
        <v>6703</v>
      </c>
      <c r="B2469" t="s">
        <v>73</v>
      </c>
      <c r="C2469" t="s">
        <v>128</v>
      </c>
      <c r="D2469" t="s">
        <v>397</v>
      </c>
      <c r="E2469">
        <v>93</v>
      </c>
      <c r="F2469">
        <v>4</v>
      </c>
      <c r="G2469">
        <v>84</v>
      </c>
      <c r="H2469">
        <v>5</v>
      </c>
      <c r="I2469">
        <v>0</v>
      </c>
      <c r="J2469">
        <v>0</v>
      </c>
      <c r="K2469">
        <v>0</v>
      </c>
      <c r="L2469">
        <v>0</v>
      </c>
      <c r="M2469">
        <v>0</v>
      </c>
      <c r="N2469">
        <v>0</v>
      </c>
    </row>
    <row r="2470" spans="1:14" x14ac:dyDescent="0.25">
      <c r="A2470" t="s">
        <v>6704</v>
      </c>
      <c r="B2470" t="s">
        <v>73</v>
      </c>
      <c r="C2470" t="s">
        <v>128</v>
      </c>
      <c r="D2470" t="s">
        <v>398</v>
      </c>
      <c r="E2470">
        <v>76</v>
      </c>
      <c r="F2470">
        <v>4</v>
      </c>
      <c r="G2470">
        <v>69</v>
      </c>
      <c r="H2470">
        <v>3</v>
      </c>
      <c r="I2470">
        <v>0</v>
      </c>
      <c r="J2470">
        <v>17</v>
      </c>
      <c r="K2470">
        <v>0</v>
      </c>
      <c r="L2470">
        <v>0</v>
      </c>
      <c r="M2470">
        <v>0</v>
      </c>
      <c r="N2470">
        <v>0</v>
      </c>
    </row>
    <row r="2471" spans="1:14" x14ac:dyDescent="0.25">
      <c r="A2471" t="s">
        <v>6705</v>
      </c>
      <c r="B2471" t="s">
        <v>73</v>
      </c>
      <c r="C2471" t="s">
        <v>128</v>
      </c>
      <c r="D2471" t="s">
        <v>4242</v>
      </c>
      <c r="E2471">
        <v>17</v>
      </c>
      <c r="F2471">
        <v>2</v>
      </c>
      <c r="G2471">
        <v>15</v>
      </c>
      <c r="H2471">
        <v>0</v>
      </c>
      <c r="I2471">
        <v>0</v>
      </c>
      <c r="J2471">
        <v>76</v>
      </c>
      <c r="K2471">
        <v>0</v>
      </c>
      <c r="L2471">
        <v>0</v>
      </c>
      <c r="M2471">
        <v>0</v>
      </c>
      <c r="N2471">
        <v>0</v>
      </c>
    </row>
    <row r="2472" spans="1:14" x14ac:dyDescent="0.25">
      <c r="A2472" t="s">
        <v>6706</v>
      </c>
      <c r="B2472" t="s">
        <v>73</v>
      </c>
      <c r="C2472" t="s">
        <v>128</v>
      </c>
      <c r="D2472" t="s">
        <v>399</v>
      </c>
      <c r="E2472">
        <v>76</v>
      </c>
      <c r="F2472">
        <v>3</v>
      </c>
      <c r="G2472">
        <v>70</v>
      </c>
      <c r="H2472">
        <v>3</v>
      </c>
      <c r="I2472">
        <v>0</v>
      </c>
      <c r="J2472">
        <v>17</v>
      </c>
      <c r="K2472">
        <v>0</v>
      </c>
      <c r="L2472">
        <v>0</v>
      </c>
      <c r="M2472">
        <v>0</v>
      </c>
      <c r="N2472">
        <v>0</v>
      </c>
    </row>
    <row r="2473" spans="1:14" x14ac:dyDescent="0.25">
      <c r="A2473" t="s">
        <v>6707</v>
      </c>
      <c r="B2473" t="s">
        <v>73</v>
      </c>
      <c r="C2473" t="s">
        <v>128</v>
      </c>
      <c r="D2473" t="s">
        <v>4245</v>
      </c>
      <c r="E2473">
        <v>15</v>
      </c>
      <c r="F2473">
        <v>3</v>
      </c>
      <c r="G2473">
        <v>11</v>
      </c>
      <c r="H2473">
        <v>1</v>
      </c>
      <c r="I2473">
        <v>0</v>
      </c>
      <c r="J2473">
        <v>78</v>
      </c>
      <c r="K2473">
        <v>0</v>
      </c>
      <c r="L2473">
        <v>0</v>
      </c>
      <c r="M2473">
        <v>0</v>
      </c>
      <c r="N2473">
        <v>0</v>
      </c>
    </row>
    <row r="2474" spans="1:14" x14ac:dyDescent="0.25">
      <c r="A2474" t="s">
        <v>6708</v>
      </c>
      <c r="B2474" t="s">
        <v>73</v>
      </c>
      <c r="C2474" t="s">
        <v>128</v>
      </c>
      <c r="D2474" t="s">
        <v>394</v>
      </c>
      <c r="E2474">
        <v>0</v>
      </c>
      <c r="F2474">
        <v>0</v>
      </c>
      <c r="G2474">
        <v>0</v>
      </c>
      <c r="H2474">
        <v>0</v>
      </c>
      <c r="I2474">
        <v>0</v>
      </c>
      <c r="J2474">
        <v>0</v>
      </c>
      <c r="K2474">
        <v>86</v>
      </c>
      <c r="L2474">
        <v>85</v>
      </c>
      <c r="M2474">
        <v>1</v>
      </c>
      <c r="N2474">
        <v>0</v>
      </c>
    </row>
    <row r="2475" spans="1:14" x14ac:dyDescent="0.25">
      <c r="A2475" t="s">
        <v>6709</v>
      </c>
      <c r="B2475" t="s">
        <v>73</v>
      </c>
      <c r="C2475" t="s">
        <v>128</v>
      </c>
      <c r="D2475" t="s">
        <v>395</v>
      </c>
      <c r="E2475">
        <v>0</v>
      </c>
      <c r="F2475">
        <v>0</v>
      </c>
      <c r="G2475">
        <v>0</v>
      </c>
      <c r="H2475">
        <v>0</v>
      </c>
      <c r="I2475">
        <v>0</v>
      </c>
      <c r="J2475">
        <v>0</v>
      </c>
      <c r="K2475">
        <v>68</v>
      </c>
      <c r="L2475">
        <v>67</v>
      </c>
      <c r="M2475">
        <v>1</v>
      </c>
      <c r="N2475">
        <v>0</v>
      </c>
    </row>
    <row r="2476" spans="1:14" x14ac:dyDescent="0.25">
      <c r="A2476" t="s">
        <v>6710</v>
      </c>
      <c r="B2476" t="s">
        <v>73</v>
      </c>
      <c r="C2476" t="s">
        <v>129</v>
      </c>
      <c r="D2476" t="s">
        <v>396</v>
      </c>
      <c r="E2476">
        <v>44</v>
      </c>
      <c r="F2476">
        <v>4</v>
      </c>
      <c r="G2476">
        <v>38</v>
      </c>
      <c r="H2476">
        <v>2</v>
      </c>
      <c r="I2476">
        <v>0</v>
      </c>
      <c r="J2476">
        <v>3</v>
      </c>
      <c r="K2476">
        <v>0</v>
      </c>
      <c r="L2476">
        <v>0</v>
      </c>
      <c r="M2476">
        <v>0</v>
      </c>
      <c r="N2476">
        <v>0</v>
      </c>
    </row>
    <row r="2477" spans="1:14" x14ac:dyDescent="0.25">
      <c r="A2477" t="s">
        <v>6711</v>
      </c>
      <c r="B2477" t="s">
        <v>73</v>
      </c>
      <c r="C2477" t="s">
        <v>129</v>
      </c>
      <c r="D2477" t="s">
        <v>4236</v>
      </c>
      <c r="E2477">
        <v>47</v>
      </c>
      <c r="F2477">
        <v>4</v>
      </c>
      <c r="G2477">
        <v>41</v>
      </c>
      <c r="H2477">
        <v>2</v>
      </c>
      <c r="I2477">
        <v>0</v>
      </c>
      <c r="J2477">
        <v>0</v>
      </c>
      <c r="K2477">
        <v>0</v>
      </c>
      <c r="L2477">
        <v>0</v>
      </c>
      <c r="M2477">
        <v>0</v>
      </c>
      <c r="N2477">
        <v>0</v>
      </c>
    </row>
    <row r="2478" spans="1:14" x14ac:dyDescent="0.25">
      <c r="A2478" t="s">
        <v>6712</v>
      </c>
      <c r="B2478" t="s">
        <v>73</v>
      </c>
      <c r="C2478" t="s">
        <v>129</v>
      </c>
      <c r="D2478" t="s">
        <v>4238</v>
      </c>
      <c r="E2478">
        <v>3</v>
      </c>
      <c r="F2478">
        <v>0</v>
      </c>
      <c r="G2478">
        <v>3</v>
      </c>
      <c r="H2478">
        <v>0</v>
      </c>
      <c r="I2478">
        <v>0</v>
      </c>
      <c r="J2478">
        <v>44</v>
      </c>
      <c r="K2478">
        <v>0</v>
      </c>
      <c r="L2478">
        <v>0</v>
      </c>
      <c r="M2478">
        <v>0</v>
      </c>
      <c r="N2478">
        <v>0</v>
      </c>
    </row>
    <row r="2479" spans="1:14" x14ac:dyDescent="0.25">
      <c r="A2479" t="s">
        <v>6713</v>
      </c>
      <c r="B2479" t="s">
        <v>73</v>
      </c>
      <c r="C2479" t="s">
        <v>129</v>
      </c>
      <c r="D2479" t="s">
        <v>397</v>
      </c>
      <c r="E2479">
        <v>47</v>
      </c>
      <c r="F2479">
        <v>4</v>
      </c>
      <c r="G2479">
        <v>41</v>
      </c>
      <c r="H2479">
        <v>2</v>
      </c>
      <c r="I2479">
        <v>0</v>
      </c>
      <c r="J2479">
        <v>0</v>
      </c>
      <c r="K2479">
        <v>0</v>
      </c>
      <c r="L2479">
        <v>0</v>
      </c>
      <c r="M2479">
        <v>0</v>
      </c>
      <c r="N2479">
        <v>0</v>
      </c>
    </row>
    <row r="2480" spans="1:14" x14ac:dyDescent="0.25">
      <c r="A2480" t="s">
        <v>6714</v>
      </c>
      <c r="B2480" t="s">
        <v>73</v>
      </c>
      <c r="C2480" t="s">
        <v>129</v>
      </c>
      <c r="D2480" t="s">
        <v>398</v>
      </c>
      <c r="E2480">
        <v>44</v>
      </c>
      <c r="F2480">
        <v>4</v>
      </c>
      <c r="G2480">
        <v>39</v>
      </c>
      <c r="H2480">
        <v>1</v>
      </c>
      <c r="I2480">
        <v>0</v>
      </c>
      <c r="J2480">
        <v>3</v>
      </c>
      <c r="K2480">
        <v>0</v>
      </c>
      <c r="L2480">
        <v>0</v>
      </c>
      <c r="M2480">
        <v>0</v>
      </c>
      <c r="N2480">
        <v>0</v>
      </c>
    </row>
    <row r="2481" spans="1:14" x14ac:dyDescent="0.25">
      <c r="A2481" t="s">
        <v>6715</v>
      </c>
      <c r="B2481" t="s">
        <v>73</v>
      </c>
      <c r="C2481" t="s">
        <v>129</v>
      </c>
      <c r="D2481" t="s">
        <v>4242</v>
      </c>
      <c r="E2481">
        <v>3</v>
      </c>
      <c r="F2481">
        <v>0</v>
      </c>
      <c r="G2481">
        <v>3</v>
      </c>
      <c r="H2481">
        <v>0</v>
      </c>
      <c r="I2481">
        <v>0</v>
      </c>
      <c r="J2481">
        <v>44</v>
      </c>
      <c r="K2481">
        <v>0</v>
      </c>
      <c r="L2481">
        <v>0</v>
      </c>
      <c r="M2481">
        <v>0</v>
      </c>
      <c r="N2481">
        <v>0</v>
      </c>
    </row>
    <row r="2482" spans="1:14" x14ac:dyDescent="0.25">
      <c r="A2482" t="s">
        <v>6716</v>
      </c>
      <c r="B2482" t="s">
        <v>73</v>
      </c>
      <c r="C2482" t="s">
        <v>129</v>
      </c>
      <c r="D2482" t="s">
        <v>399</v>
      </c>
      <c r="E2482">
        <v>44</v>
      </c>
      <c r="F2482">
        <v>4</v>
      </c>
      <c r="G2482">
        <v>38</v>
      </c>
      <c r="H2482">
        <v>2</v>
      </c>
      <c r="I2482">
        <v>0</v>
      </c>
      <c r="J2482">
        <v>3</v>
      </c>
      <c r="K2482">
        <v>0</v>
      </c>
      <c r="L2482">
        <v>0</v>
      </c>
      <c r="M2482">
        <v>0</v>
      </c>
      <c r="N2482">
        <v>0</v>
      </c>
    </row>
    <row r="2483" spans="1:14" x14ac:dyDescent="0.25">
      <c r="A2483" t="s">
        <v>6717</v>
      </c>
      <c r="B2483" t="s">
        <v>73</v>
      </c>
      <c r="C2483" t="s">
        <v>129</v>
      </c>
      <c r="D2483" t="s">
        <v>4245</v>
      </c>
      <c r="E2483">
        <v>3</v>
      </c>
      <c r="F2483">
        <v>0</v>
      </c>
      <c r="G2483">
        <v>3</v>
      </c>
      <c r="H2483">
        <v>0</v>
      </c>
      <c r="I2483">
        <v>0</v>
      </c>
      <c r="J2483">
        <v>44</v>
      </c>
      <c r="K2483">
        <v>0</v>
      </c>
      <c r="L2483">
        <v>0</v>
      </c>
      <c r="M2483">
        <v>0</v>
      </c>
      <c r="N2483">
        <v>0</v>
      </c>
    </row>
    <row r="2484" spans="1:14" x14ac:dyDescent="0.25">
      <c r="A2484" t="s">
        <v>6718</v>
      </c>
      <c r="B2484" t="s">
        <v>73</v>
      </c>
      <c r="C2484" t="s">
        <v>129</v>
      </c>
      <c r="D2484" t="s">
        <v>394</v>
      </c>
      <c r="E2484">
        <v>0</v>
      </c>
      <c r="F2484">
        <v>0</v>
      </c>
      <c r="G2484">
        <v>0</v>
      </c>
      <c r="H2484">
        <v>0</v>
      </c>
      <c r="I2484">
        <v>0</v>
      </c>
      <c r="J2484">
        <v>0</v>
      </c>
      <c r="K2484">
        <v>47</v>
      </c>
      <c r="L2484">
        <v>45</v>
      </c>
      <c r="M2484">
        <v>2</v>
      </c>
      <c r="N2484">
        <v>0</v>
      </c>
    </row>
    <row r="2485" spans="1:14" x14ac:dyDescent="0.25">
      <c r="A2485" t="s">
        <v>6719</v>
      </c>
      <c r="B2485" t="s">
        <v>73</v>
      </c>
      <c r="C2485" t="s">
        <v>129</v>
      </c>
      <c r="D2485" t="s">
        <v>395</v>
      </c>
      <c r="E2485">
        <v>0</v>
      </c>
      <c r="F2485">
        <v>0</v>
      </c>
      <c r="G2485">
        <v>0</v>
      </c>
      <c r="H2485">
        <v>0</v>
      </c>
      <c r="I2485">
        <v>0</v>
      </c>
      <c r="J2485">
        <v>0</v>
      </c>
      <c r="K2485">
        <v>47</v>
      </c>
      <c r="L2485">
        <v>45</v>
      </c>
      <c r="M2485">
        <v>2</v>
      </c>
      <c r="N2485">
        <v>0</v>
      </c>
    </row>
    <row r="2486" spans="1:14" x14ac:dyDescent="0.25">
      <c r="A2486" t="s">
        <v>6720</v>
      </c>
      <c r="B2486" t="s">
        <v>73</v>
      </c>
      <c r="C2486" t="s">
        <v>130</v>
      </c>
      <c r="D2486" t="s">
        <v>396</v>
      </c>
      <c r="E2486">
        <v>28</v>
      </c>
      <c r="F2486">
        <v>3</v>
      </c>
      <c r="G2486">
        <v>25</v>
      </c>
      <c r="H2486">
        <v>0</v>
      </c>
      <c r="I2486">
        <v>0</v>
      </c>
      <c r="J2486">
        <v>16</v>
      </c>
      <c r="K2486">
        <v>0</v>
      </c>
      <c r="L2486">
        <v>0</v>
      </c>
      <c r="M2486">
        <v>0</v>
      </c>
      <c r="N2486">
        <v>0</v>
      </c>
    </row>
    <row r="2487" spans="1:14" x14ac:dyDescent="0.25">
      <c r="A2487" t="s">
        <v>6721</v>
      </c>
      <c r="B2487" t="s">
        <v>73</v>
      </c>
      <c r="C2487" t="s">
        <v>130</v>
      </c>
      <c r="D2487" t="s">
        <v>4236</v>
      </c>
      <c r="E2487">
        <v>44</v>
      </c>
      <c r="F2487">
        <v>1</v>
      </c>
      <c r="G2487">
        <v>42</v>
      </c>
      <c r="H2487">
        <v>1</v>
      </c>
      <c r="I2487">
        <v>0</v>
      </c>
      <c r="J2487">
        <v>0</v>
      </c>
      <c r="K2487">
        <v>0</v>
      </c>
      <c r="L2487">
        <v>0</v>
      </c>
      <c r="M2487">
        <v>0</v>
      </c>
      <c r="N2487">
        <v>0</v>
      </c>
    </row>
    <row r="2488" spans="1:14" x14ac:dyDescent="0.25">
      <c r="A2488" t="s">
        <v>6722</v>
      </c>
      <c r="B2488" t="s">
        <v>73</v>
      </c>
      <c r="C2488" t="s">
        <v>130</v>
      </c>
      <c r="D2488" t="s">
        <v>4238</v>
      </c>
      <c r="E2488">
        <v>15</v>
      </c>
      <c r="F2488">
        <v>0</v>
      </c>
      <c r="G2488">
        <v>14</v>
      </c>
      <c r="H2488">
        <v>1</v>
      </c>
      <c r="I2488">
        <v>0</v>
      </c>
      <c r="J2488">
        <v>29</v>
      </c>
      <c r="K2488">
        <v>0</v>
      </c>
      <c r="L2488">
        <v>0</v>
      </c>
      <c r="M2488">
        <v>0</v>
      </c>
      <c r="N2488">
        <v>0</v>
      </c>
    </row>
    <row r="2489" spans="1:14" x14ac:dyDescent="0.25">
      <c r="A2489" t="s">
        <v>6723</v>
      </c>
      <c r="B2489" t="s">
        <v>73</v>
      </c>
      <c r="C2489" t="s">
        <v>130</v>
      </c>
      <c r="D2489" t="s">
        <v>397</v>
      </c>
      <c r="E2489">
        <v>44</v>
      </c>
      <c r="F2489">
        <v>1</v>
      </c>
      <c r="G2489">
        <v>42</v>
      </c>
      <c r="H2489">
        <v>1</v>
      </c>
      <c r="I2489">
        <v>0</v>
      </c>
      <c r="J2489">
        <v>0</v>
      </c>
      <c r="K2489">
        <v>0</v>
      </c>
      <c r="L2489">
        <v>0</v>
      </c>
      <c r="M2489">
        <v>0</v>
      </c>
      <c r="N2489">
        <v>0</v>
      </c>
    </row>
    <row r="2490" spans="1:14" x14ac:dyDescent="0.25">
      <c r="A2490" t="s">
        <v>6724</v>
      </c>
      <c r="B2490" t="s">
        <v>73</v>
      </c>
      <c r="C2490" t="s">
        <v>130</v>
      </c>
      <c r="D2490" t="s">
        <v>398</v>
      </c>
      <c r="E2490">
        <v>28</v>
      </c>
      <c r="F2490">
        <v>2</v>
      </c>
      <c r="G2490">
        <v>26</v>
      </c>
      <c r="H2490">
        <v>0</v>
      </c>
      <c r="I2490">
        <v>0</v>
      </c>
      <c r="J2490">
        <v>16</v>
      </c>
      <c r="K2490">
        <v>0</v>
      </c>
      <c r="L2490">
        <v>0</v>
      </c>
      <c r="M2490">
        <v>0</v>
      </c>
      <c r="N2490">
        <v>0</v>
      </c>
    </row>
    <row r="2491" spans="1:14" x14ac:dyDescent="0.25">
      <c r="A2491" t="s">
        <v>6725</v>
      </c>
      <c r="B2491" t="s">
        <v>73</v>
      </c>
      <c r="C2491" t="s">
        <v>130</v>
      </c>
      <c r="D2491" t="s">
        <v>4242</v>
      </c>
      <c r="E2491">
        <v>16</v>
      </c>
      <c r="F2491">
        <v>1</v>
      </c>
      <c r="G2491">
        <v>15</v>
      </c>
      <c r="H2491">
        <v>0</v>
      </c>
      <c r="I2491">
        <v>0</v>
      </c>
      <c r="J2491">
        <v>28</v>
      </c>
      <c r="K2491">
        <v>0</v>
      </c>
      <c r="L2491">
        <v>0</v>
      </c>
      <c r="M2491">
        <v>0</v>
      </c>
      <c r="N2491">
        <v>0</v>
      </c>
    </row>
    <row r="2492" spans="1:14" x14ac:dyDescent="0.25">
      <c r="A2492" t="s">
        <v>6726</v>
      </c>
      <c r="B2492" t="s">
        <v>73</v>
      </c>
      <c r="C2492" t="s">
        <v>130</v>
      </c>
      <c r="D2492" t="s">
        <v>399</v>
      </c>
      <c r="E2492">
        <v>28</v>
      </c>
      <c r="F2492">
        <v>1</v>
      </c>
      <c r="G2492">
        <v>27</v>
      </c>
      <c r="H2492">
        <v>0</v>
      </c>
      <c r="I2492">
        <v>0</v>
      </c>
      <c r="J2492">
        <v>16</v>
      </c>
      <c r="K2492">
        <v>0</v>
      </c>
      <c r="L2492">
        <v>0</v>
      </c>
      <c r="M2492">
        <v>0</v>
      </c>
      <c r="N2492">
        <v>0</v>
      </c>
    </row>
    <row r="2493" spans="1:14" x14ac:dyDescent="0.25">
      <c r="A2493" t="s">
        <v>6727</v>
      </c>
      <c r="B2493" t="s">
        <v>73</v>
      </c>
      <c r="C2493" t="s">
        <v>130</v>
      </c>
      <c r="D2493" t="s">
        <v>4245</v>
      </c>
      <c r="E2493">
        <v>15</v>
      </c>
      <c r="F2493">
        <v>0</v>
      </c>
      <c r="G2493">
        <v>14</v>
      </c>
      <c r="H2493">
        <v>1</v>
      </c>
      <c r="I2493">
        <v>0</v>
      </c>
      <c r="J2493">
        <v>29</v>
      </c>
      <c r="K2493">
        <v>0</v>
      </c>
      <c r="L2493">
        <v>0</v>
      </c>
      <c r="M2493">
        <v>0</v>
      </c>
      <c r="N2493">
        <v>0</v>
      </c>
    </row>
    <row r="2494" spans="1:14" x14ac:dyDescent="0.25">
      <c r="A2494" t="s">
        <v>6728</v>
      </c>
      <c r="B2494" t="s">
        <v>73</v>
      </c>
      <c r="C2494" t="s">
        <v>130</v>
      </c>
      <c r="D2494" t="s">
        <v>394</v>
      </c>
      <c r="E2494">
        <v>0</v>
      </c>
      <c r="F2494">
        <v>0</v>
      </c>
      <c r="G2494">
        <v>0</v>
      </c>
      <c r="H2494">
        <v>0</v>
      </c>
      <c r="I2494">
        <v>0</v>
      </c>
      <c r="J2494">
        <v>0</v>
      </c>
      <c r="K2494">
        <v>44</v>
      </c>
      <c r="L2494">
        <v>44</v>
      </c>
      <c r="M2494">
        <v>0</v>
      </c>
      <c r="N2494">
        <v>0</v>
      </c>
    </row>
    <row r="2495" spans="1:14" x14ac:dyDescent="0.25">
      <c r="A2495" t="s">
        <v>6729</v>
      </c>
      <c r="B2495" t="s">
        <v>73</v>
      </c>
      <c r="C2495" t="s">
        <v>130</v>
      </c>
      <c r="D2495" t="s">
        <v>395</v>
      </c>
      <c r="E2495">
        <v>0</v>
      </c>
      <c r="F2495">
        <v>0</v>
      </c>
      <c r="G2495">
        <v>0</v>
      </c>
      <c r="H2495">
        <v>0</v>
      </c>
      <c r="I2495">
        <v>0</v>
      </c>
      <c r="J2495">
        <v>0</v>
      </c>
      <c r="K2495">
        <v>37</v>
      </c>
      <c r="L2495">
        <v>37</v>
      </c>
      <c r="M2495">
        <v>0</v>
      </c>
      <c r="N2495">
        <v>0</v>
      </c>
    </row>
    <row r="2496" spans="1:14" x14ac:dyDescent="0.25">
      <c r="A2496" t="s">
        <v>6730</v>
      </c>
      <c r="B2496" t="s">
        <v>73</v>
      </c>
      <c r="C2496" t="s">
        <v>131</v>
      </c>
      <c r="D2496" t="s">
        <v>396</v>
      </c>
      <c r="E2496">
        <v>589</v>
      </c>
      <c r="F2496">
        <v>91</v>
      </c>
      <c r="G2496">
        <v>493</v>
      </c>
      <c r="H2496">
        <v>3</v>
      </c>
      <c r="I2496">
        <v>2</v>
      </c>
      <c r="J2496">
        <v>36</v>
      </c>
      <c r="K2496">
        <v>0</v>
      </c>
      <c r="L2496">
        <v>0</v>
      </c>
      <c r="M2496">
        <v>0</v>
      </c>
      <c r="N2496">
        <v>0</v>
      </c>
    </row>
    <row r="2497" spans="1:14" x14ac:dyDescent="0.25">
      <c r="A2497" t="s">
        <v>6731</v>
      </c>
      <c r="B2497" t="s">
        <v>73</v>
      </c>
      <c r="C2497" t="s">
        <v>131</v>
      </c>
      <c r="D2497" t="s">
        <v>4236</v>
      </c>
      <c r="E2497">
        <v>625</v>
      </c>
      <c r="F2497">
        <v>82</v>
      </c>
      <c r="G2497">
        <v>536</v>
      </c>
      <c r="H2497">
        <v>3</v>
      </c>
      <c r="I2497">
        <v>4</v>
      </c>
      <c r="J2497">
        <v>0</v>
      </c>
      <c r="K2497">
        <v>0</v>
      </c>
      <c r="L2497">
        <v>0</v>
      </c>
      <c r="M2497">
        <v>0</v>
      </c>
      <c r="N2497">
        <v>0</v>
      </c>
    </row>
    <row r="2498" spans="1:14" x14ac:dyDescent="0.25">
      <c r="A2498" t="s">
        <v>6732</v>
      </c>
      <c r="B2498" t="s">
        <v>73</v>
      </c>
      <c r="C2498" t="s">
        <v>131</v>
      </c>
      <c r="D2498" t="s">
        <v>4238</v>
      </c>
      <c r="E2498">
        <v>27</v>
      </c>
      <c r="F2498">
        <v>4</v>
      </c>
      <c r="G2498">
        <v>23</v>
      </c>
      <c r="H2498">
        <v>0</v>
      </c>
      <c r="I2498">
        <v>0</v>
      </c>
      <c r="J2498">
        <v>598</v>
      </c>
      <c r="K2498">
        <v>0</v>
      </c>
      <c r="L2498">
        <v>0</v>
      </c>
      <c r="M2498">
        <v>0</v>
      </c>
      <c r="N2498">
        <v>0</v>
      </c>
    </row>
    <row r="2499" spans="1:14" x14ac:dyDescent="0.25">
      <c r="A2499" t="s">
        <v>6733</v>
      </c>
      <c r="B2499" t="s">
        <v>73</v>
      </c>
      <c r="C2499" t="s">
        <v>131</v>
      </c>
      <c r="D2499" t="s">
        <v>397</v>
      </c>
      <c r="E2499">
        <v>625</v>
      </c>
      <c r="F2499">
        <v>82</v>
      </c>
      <c r="G2499">
        <v>536</v>
      </c>
      <c r="H2499">
        <v>3</v>
      </c>
      <c r="I2499">
        <v>4</v>
      </c>
      <c r="J2499">
        <v>0</v>
      </c>
      <c r="K2499">
        <v>0</v>
      </c>
      <c r="L2499">
        <v>0</v>
      </c>
      <c r="M2499">
        <v>0</v>
      </c>
      <c r="N2499">
        <v>0</v>
      </c>
    </row>
    <row r="2500" spans="1:14" x14ac:dyDescent="0.25">
      <c r="A2500" t="s">
        <v>6734</v>
      </c>
      <c r="B2500" t="s">
        <v>73</v>
      </c>
      <c r="C2500" t="s">
        <v>131</v>
      </c>
      <c r="D2500" t="s">
        <v>398</v>
      </c>
      <c r="E2500">
        <v>589</v>
      </c>
      <c r="F2500">
        <v>81</v>
      </c>
      <c r="G2500">
        <v>502</v>
      </c>
      <c r="H2500">
        <v>2</v>
      </c>
      <c r="I2500">
        <v>4</v>
      </c>
      <c r="J2500">
        <v>36</v>
      </c>
      <c r="K2500">
        <v>0</v>
      </c>
      <c r="L2500">
        <v>0</v>
      </c>
      <c r="M2500">
        <v>0</v>
      </c>
      <c r="N2500">
        <v>0</v>
      </c>
    </row>
    <row r="2501" spans="1:14" x14ac:dyDescent="0.25">
      <c r="A2501" t="s">
        <v>6735</v>
      </c>
      <c r="B2501" t="s">
        <v>73</v>
      </c>
      <c r="C2501" t="s">
        <v>131</v>
      </c>
      <c r="D2501" t="s">
        <v>4242</v>
      </c>
      <c r="E2501">
        <v>36</v>
      </c>
      <c r="F2501">
        <v>5</v>
      </c>
      <c r="G2501">
        <v>30</v>
      </c>
      <c r="H2501">
        <v>1</v>
      </c>
      <c r="I2501">
        <v>0</v>
      </c>
      <c r="J2501">
        <v>589</v>
      </c>
      <c r="K2501">
        <v>0</v>
      </c>
      <c r="L2501">
        <v>0</v>
      </c>
      <c r="M2501">
        <v>0</v>
      </c>
      <c r="N2501">
        <v>0</v>
      </c>
    </row>
    <row r="2502" spans="1:14" x14ac:dyDescent="0.25">
      <c r="A2502" t="s">
        <v>6736</v>
      </c>
      <c r="B2502" t="s">
        <v>73</v>
      </c>
      <c r="C2502" t="s">
        <v>131</v>
      </c>
      <c r="D2502" t="s">
        <v>399</v>
      </c>
      <c r="E2502">
        <v>589</v>
      </c>
      <c r="F2502">
        <v>77</v>
      </c>
      <c r="G2502">
        <v>507</v>
      </c>
      <c r="H2502">
        <v>3</v>
      </c>
      <c r="I2502">
        <v>2</v>
      </c>
      <c r="J2502">
        <v>36</v>
      </c>
      <c r="K2502">
        <v>0</v>
      </c>
      <c r="L2502">
        <v>0</v>
      </c>
      <c r="M2502">
        <v>0</v>
      </c>
      <c r="N2502">
        <v>0</v>
      </c>
    </row>
    <row r="2503" spans="1:14" x14ac:dyDescent="0.25">
      <c r="A2503" t="s">
        <v>6737</v>
      </c>
      <c r="B2503" t="s">
        <v>73</v>
      </c>
      <c r="C2503" t="s">
        <v>131</v>
      </c>
      <c r="D2503" t="s">
        <v>4245</v>
      </c>
      <c r="E2503">
        <v>32</v>
      </c>
      <c r="F2503">
        <v>4</v>
      </c>
      <c r="G2503">
        <v>27</v>
      </c>
      <c r="H2503">
        <v>1</v>
      </c>
      <c r="I2503">
        <v>0</v>
      </c>
      <c r="J2503">
        <v>593</v>
      </c>
      <c r="K2503">
        <v>0</v>
      </c>
      <c r="L2503">
        <v>0</v>
      </c>
      <c r="M2503">
        <v>0</v>
      </c>
      <c r="N2503">
        <v>0</v>
      </c>
    </row>
    <row r="2504" spans="1:14" x14ac:dyDescent="0.25">
      <c r="A2504" t="s">
        <v>6738</v>
      </c>
      <c r="B2504" t="s">
        <v>73</v>
      </c>
      <c r="C2504" t="s">
        <v>131</v>
      </c>
      <c r="D2504" t="s">
        <v>394</v>
      </c>
      <c r="E2504">
        <v>0</v>
      </c>
      <c r="F2504">
        <v>0</v>
      </c>
      <c r="G2504">
        <v>0</v>
      </c>
      <c r="H2504">
        <v>0</v>
      </c>
      <c r="I2504">
        <v>0</v>
      </c>
      <c r="J2504">
        <v>0</v>
      </c>
      <c r="K2504">
        <v>619</v>
      </c>
      <c r="L2504">
        <v>612</v>
      </c>
      <c r="M2504">
        <v>4</v>
      </c>
      <c r="N2504">
        <v>3</v>
      </c>
    </row>
    <row r="2505" spans="1:14" x14ac:dyDescent="0.25">
      <c r="A2505" t="s">
        <v>6739</v>
      </c>
      <c r="B2505" t="s">
        <v>73</v>
      </c>
      <c r="C2505" t="s">
        <v>131</v>
      </c>
      <c r="D2505" t="s">
        <v>395</v>
      </c>
      <c r="E2505">
        <v>0</v>
      </c>
      <c r="F2505">
        <v>0</v>
      </c>
      <c r="G2505">
        <v>0</v>
      </c>
      <c r="H2505">
        <v>0</v>
      </c>
      <c r="I2505">
        <v>0</v>
      </c>
      <c r="J2505">
        <v>0</v>
      </c>
      <c r="K2505">
        <v>571</v>
      </c>
      <c r="L2505">
        <v>565</v>
      </c>
      <c r="M2505">
        <v>3</v>
      </c>
      <c r="N2505">
        <v>3</v>
      </c>
    </row>
    <row r="2506" spans="1:14" x14ac:dyDescent="0.25">
      <c r="A2506" t="s">
        <v>6740</v>
      </c>
      <c r="B2506" t="s">
        <v>73</v>
      </c>
      <c r="C2506" t="s">
        <v>132</v>
      </c>
      <c r="D2506" t="s">
        <v>396</v>
      </c>
      <c r="E2506">
        <v>58</v>
      </c>
      <c r="F2506">
        <v>9</v>
      </c>
      <c r="G2506">
        <v>47</v>
      </c>
      <c r="H2506">
        <v>2</v>
      </c>
      <c r="I2506">
        <v>0</v>
      </c>
      <c r="J2506">
        <v>14</v>
      </c>
      <c r="K2506">
        <v>0</v>
      </c>
      <c r="L2506">
        <v>0</v>
      </c>
      <c r="M2506">
        <v>0</v>
      </c>
      <c r="N2506">
        <v>0</v>
      </c>
    </row>
    <row r="2507" spans="1:14" x14ac:dyDescent="0.25">
      <c r="A2507" t="s">
        <v>6741</v>
      </c>
      <c r="B2507" t="s">
        <v>73</v>
      </c>
      <c r="C2507" t="s">
        <v>132</v>
      </c>
      <c r="D2507" t="s">
        <v>4236</v>
      </c>
      <c r="E2507">
        <v>72</v>
      </c>
      <c r="F2507">
        <v>5</v>
      </c>
      <c r="G2507">
        <v>64</v>
      </c>
      <c r="H2507">
        <v>3</v>
      </c>
      <c r="I2507">
        <v>0</v>
      </c>
      <c r="J2507">
        <v>0</v>
      </c>
      <c r="K2507">
        <v>0</v>
      </c>
      <c r="L2507">
        <v>0</v>
      </c>
      <c r="M2507">
        <v>0</v>
      </c>
      <c r="N2507">
        <v>0</v>
      </c>
    </row>
    <row r="2508" spans="1:14" x14ac:dyDescent="0.25">
      <c r="A2508" t="s">
        <v>6742</v>
      </c>
      <c r="B2508" t="s">
        <v>73</v>
      </c>
      <c r="C2508" t="s">
        <v>132</v>
      </c>
      <c r="D2508" t="s">
        <v>4238</v>
      </c>
      <c r="E2508">
        <v>13</v>
      </c>
      <c r="F2508">
        <v>1</v>
      </c>
      <c r="G2508">
        <v>12</v>
      </c>
      <c r="H2508">
        <v>0</v>
      </c>
      <c r="I2508">
        <v>0</v>
      </c>
      <c r="J2508">
        <v>59</v>
      </c>
      <c r="K2508">
        <v>0</v>
      </c>
      <c r="L2508">
        <v>0</v>
      </c>
      <c r="M2508">
        <v>0</v>
      </c>
      <c r="N2508">
        <v>0</v>
      </c>
    </row>
    <row r="2509" spans="1:14" x14ac:dyDescent="0.25">
      <c r="A2509" t="s">
        <v>6743</v>
      </c>
      <c r="B2509" t="s">
        <v>73</v>
      </c>
      <c r="C2509" t="s">
        <v>132</v>
      </c>
      <c r="D2509" t="s">
        <v>397</v>
      </c>
      <c r="E2509">
        <v>72</v>
      </c>
      <c r="F2509">
        <v>5</v>
      </c>
      <c r="G2509">
        <v>64</v>
      </c>
      <c r="H2509">
        <v>3</v>
      </c>
      <c r="I2509">
        <v>0</v>
      </c>
      <c r="J2509">
        <v>0</v>
      </c>
      <c r="K2509">
        <v>0</v>
      </c>
      <c r="L2509">
        <v>0</v>
      </c>
      <c r="M2509">
        <v>0</v>
      </c>
      <c r="N2509">
        <v>0</v>
      </c>
    </row>
    <row r="2510" spans="1:14" x14ac:dyDescent="0.25">
      <c r="A2510" t="s">
        <v>6744</v>
      </c>
      <c r="B2510" t="s">
        <v>73</v>
      </c>
      <c r="C2510" t="s">
        <v>132</v>
      </c>
      <c r="D2510" t="s">
        <v>398</v>
      </c>
      <c r="E2510">
        <v>58</v>
      </c>
      <c r="F2510">
        <v>8</v>
      </c>
      <c r="G2510">
        <v>48</v>
      </c>
      <c r="H2510">
        <v>2</v>
      </c>
      <c r="I2510">
        <v>0</v>
      </c>
      <c r="J2510">
        <v>14</v>
      </c>
      <c r="K2510">
        <v>0</v>
      </c>
      <c r="L2510">
        <v>0</v>
      </c>
      <c r="M2510">
        <v>0</v>
      </c>
      <c r="N2510">
        <v>0</v>
      </c>
    </row>
    <row r="2511" spans="1:14" x14ac:dyDescent="0.25">
      <c r="A2511" t="s">
        <v>6745</v>
      </c>
      <c r="B2511" t="s">
        <v>73</v>
      </c>
      <c r="C2511" t="s">
        <v>132</v>
      </c>
      <c r="D2511" t="s">
        <v>4242</v>
      </c>
      <c r="E2511">
        <v>14</v>
      </c>
      <c r="F2511">
        <v>2</v>
      </c>
      <c r="G2511">
        <v>11</v>
      </c>
      <c r="H2511">
        <v>1</v>
      </c>
      <c r="I2511">
        <v>0</v>
      </c>
      <c r="J2511">
        <v>58</v>
      </c>
      <c r="K2511">
        <v>0</v>
      </c>
      <c r="L2511">
        <v>0</v>
      </c>
      <c r="M2511">
        <v>0</v>
      </c>
      <c r="N2511">
        <v>0</v>
      </c>
    </row>
    <row r="2512" spans="1:14" x14ac:dyDescent="0.25">
      <c r="A2512" t="s">
        <v>6746</v>
      </c>
      <c r="B2512" t="s">
        <v>73</v>
      </c>
      <c r="C2512" t="s">
        <v>132</v>
      </c>
      <c r="D2512" t="s">
        <v>399</v>
      </c>
      <c r="E2512">
        <v>58</v>
      </c>
      <c r="F2512">
        <v>4</v>
      </c>
      <c r="G2512">
        <v>52</v>
      </c>
      <c r="H2512">
        <v>2</v>
      </c>
      <c r="I2512">
        <v>0</v>
      </c>
      <c r="J2512">
        <v>14</v>
      </c>
      <c r="K2512">
        <v>0</v>
      </c>
      <c r="L2512">
        <v>0</v>
      </c>
      <c r="M2512">
        <v>0</v>
      </c>
      <c r="N2512">
        <v>0</v>
      </c>
    </row>
    <row r="2513" spans="1:14" x14ac:dyDescent="0.25">
      <c r="A2513" t="s">
        <v>6747</v>
      </c>
      <c r="B2513" t="s">
        <v>73</v>
      </c>
      <c r="C2513" t="s">
        <v>132</v>
      </c>
      <c r="D2513" t="s">
        <v>4245</v>
      </c>
      <c r="E2513">
        <v>14</v>
      </c>
      <c r="F2513">
        <v>1</v>
      </c>
      <c r="G2513">
        <v>12</v>
      </c>
      <c r="H2513">
        <v>1</v>
      </c>
      <c r="I2513">
        <v>0</v>
      </c>
      <c r="J2513">
        <v>58</v>
      </c>
      <c r="K2513">
        <v>0</v>
      </c>
      <c r="L2513">
        <v>0</v>
      </c>
      <c r="M2513">
        <v>0</v>
      </c>
      <c r="N2513">
        <v>0</v>
      </c>
    </row>
    <row r="2514" spans="1:14" x14ac:dyDescent="0.25">
      <c r="A2514" t="s">
        <v>6748</v>
      </c>
      <c r="B2514" t="s">
        <v>73</v>
      </c>
      <c r="C2514" t="s">
        <v>132</v>
      </c>
      <c r="D2514" t="s">
        <v>394</v>
      </c>
      <c r="E2514">
        <v>0</v>
      </c>
      <c r="F2514">
        <v>0</v>
      </c>
      <c r="G2514">
        <v>0</v>
      </c>
      <c r="H2514">
        <v>0</v>
      </c>
      <c r="I2514">
        <v>0</v>
      </c>
      <c r="J2514">
        <v>0</v>
      </c>
      <c r="K2514">
        <v>68</v>
      </c>
      <c r="L2514">
        <v>68</v>
      </c>
      <c r="M2514">
        <v>0</v>
      </c>
      <c r="N2514">
        <v>0</v>
      </c>
    </row>
    <row r="2515" spans="1:14" x14ac:dyDescent="0.25">
      <c r="A2515" t="s">
        <v>6749</v>
      </c>
      <c r="B2515" t="s">
        <v>73</v>
      </c>
      <c r="C2515" t="s">
        <v>132</v>
      </c>
      <c r="D2515" t="s">
        <v>395</v>
      </c>
      <c r="E2515">
        <v>0</v>
      </c>
      <c r="F2515">
        <v>0</v>
      </c>
      <c r="G2515">
        <v>0</v>
      </c>
      <c r="H2515">
        <v>0</v>
      </c>
      <c r="I2515">
        <v>0</v>
      </c>
      <c r="J2515">
        <v>0</v>
      </c>
      <c r="K2515">
        <v>59</v>
      </c>
      <c r="L2515">
        <v>59</v>
      </c>
      <c r="M2515">
        <v>0</v>
      </c>
      <c r="N2515">
        <v>0</v>
      </c>
    </row>
    <row r="2516" spans="1:14" x14ac:dyDescent="0.25">
      <c r="A2516" t="s">
        <v>6750</v>
      </c>
      <c r="B2516" t="s">
        <v>73</v>
      </c>
      <c r="C2516" t="s">
        <v>133</v>
      </c>
      <c r="D2516" t="s">
        <v>396</v>
      </c>
      <c r="E2516">
        <v>52</v>
      </c>
      <c r="F2516">
        <v>8</v>
      </c>
      <c r="G2516">
        <v>41</v>
      </c>
      <c r="H2516">
        <v>1</v>
      </c>
      <c r="I2516">
        <v>2</v>
      </c>
      <c r="J2516">
        <v>13</v>
      </c>
      <c r="K2516">
        <v>0</v>
      </c>
      <c r="L2516">
        <v>0</v>
      </c>
      <c r="M2516">
        <v>0</v>
      </c>
      <c r="N2516">
        <v>0</v>
      </c>
    </row>
    <row r="2517" spans="1:14" x14ac:dyDescent="0.25">
      <c r="A2517" t="s">
        <v>6751</v>
      </c>
      <c r="B2517" t="s">
        <v>73</v>
      </c>
      <c r="C2517" t="s">
        <v>133</v>
      </c>
      <c r="D2517" t="s">
        <v>4236</v>
      </c>
      <c r="E2517">
        <v>65</v>
      </c>
      <c r="F2517">
        <v>9</v>
      </c>
      <c r="G2517">
        <v>52</v>
      </c>
      <c r="H2517">
        <v>2</v>
      </c>
      <c r="I2517">
        <v>2</v>
      </c>
      <c r="J2517">
        <v>0</v>
      </c>
      <c r="K2517">
        <v>0</v>
      </c>
      <c r="L2517">
        <v>0</v>
      </c>
      <c r="M2517">
        <v>0</v>
      </c>
      <c r="N2517">
        <v>0</v>
      </c>
    </row>
    <row r="2518" spans="1:14" x14ac:dyDescent="0.25">
      <c r="A2518" t="s">
        <v>6752</v>
      </c>
      <c r="B2518" t="s">
        <v>73</v>
      </c>
      <c r="C2518" t="s">
        <v>133</v>
      </c>
      <c r="D2518" t="s">
        <v>4238</v>
      </c>
      <c r="E2518">
        <v>9</v>
      </c>
      <c r="F2518">
        <v>1</v>
      </c>
      <c r="G2518">
        <v>7</v>
      </c>
      <c r="H2518">
        <v>1</v>
      </c>
      <c r="I2518">
        <v>0</v>
      </c>
      <c r="J2518">
        <v>56</v>
      </c>
      <c r="K2518">
        <v>0</v>
      </c>
      <c r="L2518">
        <v>0</v>
      </c>
      <c r="M2518">
        <v>0</v>
      </c>
      <c r="N2518">
        <v>0</v>
      </c>
    </row>
    <row r="2519" spans="1:14" x14ac:dyDescent="0.25">
      <c r="A2519" t="s">
        <v>6753</v>
      </c>
      <c r="B2519" t="s">
        <v>73</v>
      </c>
      <c r="C2519" t="s">
        <v>133</v>
      </c>
      <c r="D2519" t="s">
        <v>397</v>
      </c>
      <c r="E2519">
        <v>65</v>
      </c>
      <c r="F2519">
        <v>9</v>
      </c>
      <c r="G2519">
        <v>52</v>
      </c>
      <c r="H2519">
        <v>2</v>
      </c>
      <c r="I2519">
        <v>2</v>
      </c>
      <c r="J2519">
        <v>0</v>
      </c>
      <c r="K2519">
        <v>0</v>
      </c>
      <c r="L2519">
        <v>0</v>
      </c>
      <c r="M2519">
        <v>0</v>
      </c>
      <c r="N2519">
        <v>0</v>
      </c>
    </row>
    <row r="2520" spans="1:14" x14ac:dyDescent="0.25">
      <c r="A2520" t="s">
        <v>6754</v>
      </c>
      <c r="B2520" t="s">
        <v>73</v>
      </c>
      <c r="C2520" t="s">
        <v>133</v>
      </c>
      <c r="D2520" t="s">
        <v>398</v>
      </c>
      <c r="E2520">
        <v>52</v>
      </c>
      <c r="F2520">
        <v>9</v>
      </c>
      <c r="G2520">
        <v>40</v>
      </c>
      <c r="H2520">
        <v>1</v>
      </c>
      <c r="I2520">
        <v>2</v>
      </c>
      <c r="J2520">
        <v>13</v>
      </c>
      <c r="K2520">
        <v>0</v>
      </c>
      <c r="L2520">
        <v>0</v>
      </c>
      <c r="M2520">
        <v>0</v>
      </c>
      <c r="N2520">
        <v>0</v>
      </c>
    </row>
    <row r="2521" spans="1:14" x14ac:dyDescent="0.25">
      <c r="A2521" t="s">
        <v>6755</v>
      </c>
      <c r="B2521" t="s">
        <v>73</v>
      </c>
      <c r="C2521" t="s">
        <v>133</v>
      </c>
      <c r="D2521" t="s">
        <v>4242</v>
      </c>
      <c r="E2521">
        <v>13</v>
      </c>
      <c r="F2521">
        <v>3</v>
      </c>
      <c r="G2521">
        <v>9</v>
      </c>
      <c r="H2521">
        <v>1</v>
      </c>
      <c r="I2521">
        <v>0</v>
      </c>
      <c r="J2521">
        <v>52</v>
      </c>
      <c r="K2521">
        <v>0</v>
      </c>
      <c r="L2521">
        <v>0</v>
      </c>
      <c r="M2521">
        <v>0</v>
      </c>
      <c r="N2521">
        <v>0</v>
      </c>
    </row>
    <row r="2522" spans="1:14" x14ac:dyDescent="0.25">
      <c r="A2522" t="s">
        <v>6756</v>
      </c>
      <c r="B2522" t="s">
        <v>73</v>
      </c>
      <c r="C2522" t="s">
        <v>133</v>
      </c>
      <c r="D2522" t="s">
        <v>399</v>
      </c>
      <c r="E2522">
        <v>52</v>
      </c>
      <c r="F2522">
        <v>7</v>
      </c>
      <c r="G2522">
        <v>42</v>
      </c>
      <c r="H2522">
        <v>1</v>
      </c>
      <c r="I2522">
        <v>2</v>
      </c>
      <c r="J2522">
        <v>13</v>
      </c>
      <c r="K2522">
        <v>0</v>
      </c>
      <c r="L2522">
        <v>0</v>
      </c>
      <c r="M2522">
        <v>0</v>
      </c>
      <c r="N2522">
        <v>0</v>
      </c>
    </row>
    <row r="2523" spans="1:14" x14ac:dyDescent="0.25">
      <c r="A2523" t="s">
        <v>6757</v>
      </c>
      <c r="B2523" t="s">
        <v>73</v>
      </c>
      <c r="C2523" t="s">
        <v>133</v>
      </c>
      <c r="D2523" t="s">
        <v>4245</v>
      </c>
      <c r="E2523">
        <v>10</v>
      </c>
      <c r="F2523">
        <v>1</v>
      </c>
      <c r="G2523">
        <v>8</v>
      </c>
      <c r="H2523">
        <v>1</v>
      </c>
      <c r="I2523">
        <v>0</v>
      </c>
      <c r="J2523">
        <v>55</v>
      </c>
      <c r="K2523">
        <v>0</v>
      </c>
      <c r="L2523">
        <v>0</v>
      </c>
      <c r="M2523">
        <v>0</v>
      </c>
      <c r="N2523">
        <v>0</v>
      </c>
    </row>
    <row r="2524" spans="1:14" x14ac:dyDescent="0.25">
      <c r="A2524" t="s">
        <v>6758</v>
      </c>
      <c r="B2524" t="s">
        <v>73</v>
      </c>
      <c r="C2524" t="s">
        <v>133</v>
      </c>
      <c r="D2524" t="s">
        <v>394</v>
      </c>
      <c r="E2524">
        <v>0</v>
      </c>
      <c r="F2524">
        <v>0</v>
      </c>
      <c r="G2524">
        <v>0</v>
      </c>
      <c r="H2524">
        <v>0</v>
      </c>
      <c r="I2524">
        <v>0</v>
      </c>
      <c r="J2524">
        <v>0</v>
      </c>
      <c r="K2524">
        <v>65</v>
      </c>
      <c r="L2524">
        <v>61</v>
      </c>
      <c r="M2524">
        <v>4</v>
      </c>
      <c r="N2524">
        <v>0</v>
      </c>
    </row>
    <row r="2525" spans="1:14" x14ac:dyDescent="0.25">
      <c r="A2525" t="s">
        <v>6759</v>
      </c>
      <c r="B2525" t="s">
        <v>73</v>
      </c>
      <c r="C2525" t="s">
        <v>133</v>
      </c>
      <c r="D2525" t="s">
        <v>395</v>
      </c>
      <c r="E2525">
        <v>0</v>
      </c>
      <c r="F2525">
        <v>0</v>
      </c>
      <c r="G2525">
        <v>0</v>
      </c>
      <c r="H2525">
        <v>0</v>
      </c>
      <c r="I2525">
        <v>0</v>
      </c>
      <c r="J2525">
        <v>0</v>
      </c>
      <c r="K2525">
        <v>58</v>
      </c>
      <c r="L2525">
        <v>56</v>
      </c>
      <c r="M2525">
        <v>2</v>
      </c>
      <c r="N2525">
        <v>0</v>
      </c>
    </row>
    <row r="2526" spans="1:14" x14ac:dyDescent="0.25">
      <c r="A2526" t="s">
        <v>6760</v>
      </c>
      <c r="B2526" t="s">
        <v>73</v>
      </c>
      <c r="C2526" t="s">
        <v>134</v>
      </c>
      <c r="D2526" t="s">
        <v>396</v>
      </c>
      <c r="E2526">
        <v>31</v>
      </c>
      <c r="F2526">
        <v>8</v>
      </c>
      <c r="G2526">
        <v>22</v>
      </c>
      <c r="H2526">
        <v>1</v>
      </c>
      <c r="I2526">
        <v>0</v>
      </c>
      <c r="J2526">
        <v>5</v>
      </c>
      <c r="K2526">
        <v>0</v>
      </c>
      <c r="L2526">
        <v>0</v>
      </c>
      <c r="M2526">
        <v>0</v>
      </c>
      <c r="N2526">
        <v>0</v>
      </c>
    </row>
    <row r="2527" spans="1:14" x14ac:dyDescent="0.25">
      <c r="A2527" t="s">
        <v>6761</v>
      </c>
      <c r="B2527" t="s">
        <v>73</v>
      </c>
      <c r="C2527" t="s">
        <v>134</v>
      </c>
      <c r="D2527" t="s">
        <v>4236</v>
      </c>
      <c r="E2527">
        <v>36</v>
      </c>
      <c r="F2527">
        <v>8</v>
      </c>
      <c r="G2527">
        <v>27</v>
      </c>
      <c r="H2527">
        <v>1</v>
      </c>
      <c r="I2527">
        <v>0</v>
      </c>
      <c r="J2527">
        <v>0</v>
      </c>
      <c r="K2527">
        <v>0</v>
      </c>
      <c r="L2527">
        <v>0</v>
      </c>
      <c r="M2527">
        <v>0</v>
      </c>
      <c r="N2527">
        <v>0</v>
      </c>
    </row>
    <row r="2528" spans="1:14" x14ac:dyDescent="0.25">
      <c r="A2528" t="s">
        <v>6762</v>
      </c>
      <c r="B2528" t="s">
        <v>73</v>
      </c>
      <c r="C2528" t="s">
        <v>134</v>
      </c>
      <c r="D2528" t="s">
        <v>4238</v>
      </c>
      <c r="E2528">
        <v>5</v>
      </c>
      <c r="F2528">
        <v>0</v>
      </c>
      <c r="G2528">
        <v>5</v>
      </c>
      <c r="H2528">
        <v>0</v>
      </c>
      <c r="I2528">
        <v>0</v>
      </c>
      <c r="J2528">
        <v>31</v>
      </c>
      <c r="K2528">
        <v>0</v>
      </c>
      <c r="L2528">
        <v>0</v>
      </c>
      <c r="M2528">
        <v>0</v>
      </c>
      <c r="N2528">
        <v>0</v>
      </c>
    </row>
    <row r="2529" spans="1:14" x14ac:dyDescent="0.25">
      <c r="A2529" t="s">
        <v>6763</v>
      </c>
      <c r="B2529" t="s">
        <v>73</v>
      </c>
      <c r="C2529" t="s">
        <v>134</v>
      </c>
      <c r="D2529" t="s">
        <v>397</v>
      </c>
      <c r="E2529">
        <v>36</v>
      </c>
      <c r="F2529">
        <v>8</v>
      </c>
      <c r="G2529">
        <v>27</v>
      </c>
      <c r="H2529">
        <v>1</v>
      </c>
      <c r="I2529">
        <v>0</v>
      </c>
      <c r="J2529">
        <v>0</v>
      </c>
      <c r="K2529">
        <v>0</v>
      </c>
      <c r="L2529">
        <v>0</v>
      </c>
      <c r="M2529">
        <v>0</v>
      </c>
      <c r="N2529">
        <v>0</v>
      </c>
    </row>
    <row r="2530" spans="1:14" x14ac:dyDescent="0.25">
      <c r="A2530" t="s">
        <v>6764</v>
      </c>
      <c r="B2530" t="s">
        <v>73</v>
      </c>
      <c r="C2530" t="s">
        <v>134</v>
      </c>
      <c r="D2530" t="s">
        <v>398</v>
      </c>
      <c r="E2530">
        <v>31</v>
      </c>
      <c r="F2530">
        <v>8</v>
      </c>
      <c r="G2530">
        <v>22</v>
      </c>
      <c r="H2530">
        <v>1</v>
      </c>
      <c r="I2530">
        <v>0</v>
      </c>
      <c r="J2530">
        <v>5</v>
      </c>
      <c r="K2530">
        <v>0</v>
      </c>
      <c r="L2530">
        <v>0</v>
      </c>
      <c r="M2530">
        <v>0</v>
      </c>
      <c r="N2530">
        <v>0</v>
      </c>
    </row>
    <row r="2531" spans="1:14" x14ac:dyDescent="0.25">
      <c r="A2531" t="s">
        <v>6765</v>
      </c>
      <c r="B2531" t="s">
        <v>73</v>
      </c>
      <c r="C2531" t="s">
        <v>134</v>
      </c>
      <c r="D2531" t="s">
        <v>4242</v>
      </c>
      <c r="E2531">
        <v>5</v>
      </c>
      <c r="F2531">
        <v>1</v>
      </c>
      <c r="G2531">
        <v>4</v>
      </c>
      <c r="H2531">
        <v>0</v>
      </c>
      <c r="I2531">
        <v>0</v>
      </c>
      <c r="J2531">
        <v>31</v>
      </c>
      <c r="K2531">
        <v>0</v>
      </c>
      <c r="L2531">
        <v>0</v>
      </c>
      <c r="M2531">
        <v>0</v>
      </c>
      <c r="N2531">
        <v>0</v>
      </c>
    </row>
    <row r="2532" spans="1:14" x14ac:dyDescent="0.25">
      <c r="A2532" t="s">
        <v>6766</v>
      </c>
      <c r="B2532" t="s">
        <v>73</v>
      </c>
      <c r="C2532" t="s">
        <v>134</v>
      </c>
      <c r="D2532" t="s">
        <v>399</v>
      </c>
      <c r="E2532">
        <v>31</v>
      </c>
      <c r="F2532">
        <v>8</v>
      </c>
      <c r="G2532">
        <v>22</v>
      </c>
      <c r="H2532">
        <v>1</v>
      </c>
      <c r="I2532">
        <v>0</v>
      </c>
      <c r="J2532">
        <v>5</v>
      </c>
      <c r="K2532">
        <v>0</v>
      </c>
      <c r="L2532">
        <v>0</v>
      </c>
      <c r="M2532">
        <v>0</v>
      </c>
      <c r="N2532">
        <v>0</v>
      </c>
    </row>
    <row r="2533" spans="1:14" x14ac:dyDescent="0.25">
      <c r="A2533" t="s">
        <v>6767</v>
      </c>
      <c r="B2533" t="s">
        <v>73</v>
      </c>
      <c r="C2533" t="s">
        <v>134</v>
      </c>
      <c r="D2533" t="s">
        <v>4245</v>
      </c>
      <c r="E2533">
        <v>5</v>
      </c>
      <c r="F2533">
        <v>0</v>
      </c>
      <c r="G2533">
        <v>5</v>
      </c>
      <c r="H2533">
        <v>0</v>
      </c>
      <c r="I2533">
        <v>0</v>
      </c>
      <c r="J2533">
        <v>31</v>
      </c>
      <c r="K2533">
        <v>0</v>
      </c>
      <c r="L2533">
        <v>0</v>
      </c>
      <c r="M2533">
        <v>0</v>
      </c>
      <c r="N2533">
        <v>0</v>
      </c>
    </row>
    <row r="2534" spans="1:14" x14ac:dyDescent="0.25">
      <c r="A2534" t="s">
        <v>6768</v>
      </c>
      <c r="B2534" t="s">
        <v>73</v>
      </c>
      <c r="C2534" t="s">
        <v>134</v>
      </c>
      <c r="D2534" t="s">
        <v>394</v>
      </c>
      <c r="E2534">
        <v>0</v>
      </c>
      <c r="F2534">
        <v>0</v>
      </c>
      <c r="G2534">
        <v>0</v>
      </c>
      <c r="H2534">
        <v>0</v>
      </c>
      <c r="I2534">
        <v>0</v>
      </c>
      <c r="J2534">
        <v>0</v>
      </c>
      <c r="K2534">
        <v>35</v>
      </c>
      <c r="L2534">
        <v>35</v>
      </c>
      <c r="M2534">
        <v>0</v>
      </c>
      <c r="N2534">
        <v>0</v>
      </c>
    </row>
    <row r="2535" spans="1:14" x14ac:dyDescent="0.25">
      <c r="A2535" t="s">
        <v>6769</v>
      </c>
      <c r="B2535" t="s">
        <v>73</v>
      </c>
      <c r="C2535" t="s">
        <v>134</v>
      </c>
      <c r="D2535" t="s">
        <v>395</v>
      </c>
      <c r="E2535">
        <v>0</v>
      </c>
      <c r="F2535">
        <v>0</v>
      </c>
      <c r="G2535">
        <v>0</v>
      </c>
      <c r="H2535">
        <v>0</v>
      </c>
      <c r="I2535">
        <v>0</v>
      </c>
      <c r="J2535">
        <v>0</v>
      </c>
      <c r="K2535">
        <v>34</v>
      </c>
      <c r="L2535">
        <v>34</v>
      </c>
      <c r="M2535">
        <v>0</v>
      </c>
      <c r="N2535">
        <v>0</v>
      </c>
    </row>
    <row r="2536" spans="1:14" x14ac:dyDescent="0.25">
      <c r="A2536" t="s">
        <v>6770</v>
      </c>
      <c r="B2536" t="s">
        <v>73</v>
      </c>
      <c r="C2536" t="s">
        <v>135</v>
      </c>
      <c r="D2536" t="s">
        <v>396</v>
      </c>
      <c r="E2536">
        <v>80</v>
      </c>
      <c r="F2536">
        <v>17</v>
      </c>
      <c r="G2536">
        <v>61</v>
      </c>
      <c r="H2536">
        <v>1</v>
      </c>
      <c r="I2536">
        <v>1</v>
      </c>
      <c r="J2536">
        <v>20</v>
      </c>
      <c r="K2536">
        <v>0</v>
      </c>
      <c r="L2536">
        <v>0</v>
      </c>
      <c r="M2536">
        <v>0</v>
      </c>
      <c r="N2536">
        <v>0</v>
      </c>
    </row>
    <row r="2537" spans="1:14" x14ac:dyDescent="0.25">
      <c r="A2537" t="s">
        <v>6771</v>
      </c>
      <c r="B2537" t="s">
        <v>73</v>
      </c>
      <c r="C2537" t="s">
        <v>135</v>
      </c>
      <c r="D2537" t="s">
        <v>4236</v>
      </c>
      <c r="E2537">
        <v>100</v>
      </c>
      <c r="F2537">
        <v>17</v>
      </c>
      <c r="G2537">
        <v>79</v>
      </c>
      <c r="H2537">
        <v>2</v>
      </c>
      <c r="I2537">
        <v>2</v>
      </c>
      <c r="J2537">
        <v>0</v>
      </c>
      <c r="K2537">
        <v>0</v>
      </c>
      <c r="L2537">
        <v>0</v>
      </c>
      <c r="M2537">
        <v>0</v>
      </c>
      <c r="N2537">
        <v>0</v>
      </c>
    </row>
    <row r="2538" spans="1:14" x14ac:dyDescent="0.25">
      <c r="A2538" t="s">
        <v>6772</v>
      </c>
      <c r="B2538" t="s">
        <v>73</v>
      </c>
      <c r="C2538" t="s">
        <v>135</v>
      </c>
      <c r="D2538" t="s">
        <v>4238</v>
      </c>
      <c r="E2538">
        <v>13</v>
      </c>
      <c r="F2538">
        <v>0</v>
      </c>
      <c r="G2538">
        <v>13</v>
      </c>
      <c r="H2538">
        <v>0</v>
      </c>
      <c r="I2538">
        <v>0</v>
      </c>
      <c r="J2538">
        <v>87</v>
      </c>
      <c r="K2538">
        <v>0</v>
      </c>
      <c r="L2538">
        <v>0</v>
      </c>
      <c r="M2538">
        <v>0</v>
      </c>
      <c r="N2538">
        <v>0</v>
      </c>
    </row>
    <row r="2539" spans="1:14" x14ac:dyDescent="0.25">
      <c r="A2539" t="s">
        <v>6773</v>
      </c>
      <c r="B2539" t="s">
        <v>73</v>
      </c>
      <c r="C2539" t="s">
        <v>135</v>
      </c>
      <c r="D2539" t="s">
        <v>397</v>
      </c>
      <c r="E2539">
        <v>100</v>
      </c>
      <c r="F2539">
        <v>17</v>
      </c>
      <c r="G2539">
        <v>79</v>
      </c>
      <c r="H2539">
        <v>2</v>
      </c>
      <c r="I2539">
        <v>2</v>
      </c>
      <c r="J2539">
        <v>0</v>
      </c>
      <c r="K2539">
        <v>0</v>
      </c>
      <c r="L2539">
        <v>0</v>
      </c>
      <c r="M2539">
        <v>0</v>
      </c>
      <c r="N2539">
        <v>0</v>
      </c>
    </row>
    <row r="2540" spans="1:14" x14ac:dyDescent="0.25">
      <c r="A2540" t="s">
        <v>6774</v>
      </c>
      <c r="B2540" t="s">
        <v>73</v>
      </c>
      <c r="C2540" t="s">
        <v>135</v>
      </c>
      <c r="D2540" t="s">
        <v>398</v>
      </c>
      <c r="E2540">
        <v>80</v>
      </c>
      <c r="F2540">
        <v>17</v>
      </c>
      <c r="G2540">
        <v>60</v>
      </c>
      <c r="H2540">
        <v>1</v>
      </c>
      <c r="I2540">
        <v>2</v>
      </c>
      <c r="J2540">
        <v>20</v>
      </c>
      <c r="K2540">
        <v>0</v>
      </c>
      <c r="L2540">
        <v>0</v>
      </c>
      <c r="M2540">
        <v>0</v>
      </c>
      <c r="N2540">
        <v>0</v>
      </c>
    </row>
    <row r="2541" spans="1:14" x14ac:dyDescent="0.25">
      <c r="A2541" t="s">
        <v>6775</v>
      </c>
      <c r="B2541" t="s">
        <v>73</v>
      </c>
      <c r="C2541" t="s">
        <v>135</v>
      </c>
      <c r="D2541" t="s">
        <v>4242</v>
      </c>
      <c r="E2541">
        <v>20</v>
      </c>
      <c r="F2541">
        <v>0</v>
      </c>
      <c r="G2541">
        <v>19</v>
      </c>
      <c r="H2541">
        <v>1</v>
      </c>
      <c r="I2541">
        <v>0</v>
      </c>
      <c r="J2541">
        <v>80</v>
      </c>
      <c r="K2541">
        <v>0</v>
      </c>
      <c r="L2541">
        <v>0</v>
      </c>
      <c r="M2541">
        <v>0</v>
      </c>
      <c r="N2541">
        <v>0</v>
      </c>
    </row>
    <row r="2542" spans="1:14" x14ac:dyDescent="0.25">
      <c r="A2542" t="s">
        <v>6776</v>
      </c>
      <c r="B2542" t="s">
        <v>73</v>
      </c>
      <c r="C2542" t="s">
        <v>135</v>
      </c>
      <c r="D2542" t="s">
        <v>399</v>
      </c>
      <c r="E2542">
        <v>80</v>
      </c>
      <c r="F2542">
        <v>17</v>
      </c>
      <c r="G2542">
        <v>61</v>
      </c>
      <c r="H2542">
        <v>1</v>
      </c>
      <c r="I2542">
        <v>1</v>
      </c>
      <c r="J2542">
        <v>20</v>
      </c>
      <c r="K2542">
        <v>0</v>
      </c>
      <c r="L2542">
        <v>0</v>
      </c>
      <c r="M2542">
        <v>0</v>
      </c>
      <c r="N2542">
        <v>0</v>
      </c>
    </row>
    <row r="2543" spans="1:14" x14ac:dyDescent="0.25">
      <c r="A2543" t="s">
        <v>6777</v>
      </c>
      <c r="B2543" t="s">
        <v>73</v>
      </c>
      <c r="C2543" t="s">
        <v>135</v>
      </c>
      <c r="D2543" t="s">
        <v>4245</v>
      </c>
      <c r="E2543">
        <v>16</v>
      </c>
      <c r="F2543">
        <v>0</v>
      </c>
      <c r="G2543">
        <v>15</v>
      </c>
      <c r="H2543">
        <v>1</v>
      </c>
      <c r="I2543">
        <v>0</v>
      </c>
      <c r="J2543">
        <v>84</v>
      </c>
      <c r="K2543">
        <v>0</v>
      </c>
      <c r="L2543">
        <v>0</v>
      </c>
      <c r="M2543">
        <v>0</v>
      </c>
      <c r="N2543">
        <v>0</v>
      </c>
    </row>
    <row r="2544" spans="1:14" x14ac:dyDescent="0.25">
      <c r="A2544" t="s">
        <v>6778</v>
      </c>
      <c r="B2544" t="s">
        <v>73</v>
      </c>
      <c r="C2544" t="s">
        <v>135</v>
      </c>
      <c r="D2544" t="s">
        <v>394</v>
      </c>
      <c r="E2544">
        <v>0</v>
      </c>
      <c r="F2544">
        <v>0</v>
      </c>
      <c r="G2544">
        <v>0</v>
      </c>
      <c r="H2544">
        <v>0</v>
      </c>
      <c r="I2544">
        <v>0</v>
      </c>
      <c r="J2544">
        <v>0</v>
      </c>
      <c r="K2544">
        <v>99</v>
      </c>
      <c r="L2544">
        <v>97</v>
      </c>
      <c r="M2544">
        <v>2</v>
      </c>
      <c r="N2544">
        <v>0</v>
      </c>
    </row>
    <row r="2545" spans="1:14" x14ac:dyDescent="0.25">
      <c r="A2545" t="s">
        <v>6779</v>
      </c>
      <c r="B2545" t="s">
        <v>73</v>
      </c>
      <c r="C2545" t="s">
        <v>135</v>
      </c>
      <c r="D2545" t="s">
        <v>395</v>
      </c>
      <c r="E2545">
        <v>0</v>
      </c>
      <c r="F2545">
        <v>0</v>
      </c>
      <c r="G2545">
        <v>0</v>
      </c>
      <c r="H2545">
        <v>0</v>
      </c>
      <c r="I2545">
        <v>0</v>
      </c>
      <c r="J2545">
        <v>0</v>
      </c>
      <c r="K2545">
        <v>89</v>
      </c>
      <c r="L2545">
        <v>88</v>
      </c>
      <c r="M2545">
        <v>1</v>
      </c>
      <c r="N2545">
        <v>0</v>
      </c>
    </row>
    <row r="2546" spans="1:14" x14ac:dyDescent="0.25">
      <c r="A2546" t="s">
        <v>6780</v>
      </c>
      <c r="B2546" t="s">
        <v>73</v>
      </c>
      <c r="C2546" t="s">
        <v>136</v>
      </c>
      <c r="D2546" t="s">
        <v>396</v>
      </c>
      <c r="E2546">
        <v>39</v>
      </c>
      <c r="F2546">
        <v>2</v>
      </c>
      <c r="G2546">
        <v>37</v>
      </c>
      <c r="H2546">
        <v>0</v>
      </c>
      <c r="I2546">
        <v>0</v>
      </c>
      <c r="J2546">
        <v>2</v>
      </c>
      <c r="K2546">
        <v>0</v>
      </c>
      <c r="L2546">
        <v>0</v>
      </c>
      <c r="M2546">
        <v>0</v>
      </c>
      <c r="N2546">
        <v>0</v>
      </c>
    </row>
    <row r="2547" spans="1:14" x14ac:dyDescent="0.25">
      <c r="A2547" t="s">
        <v>6781</v>
      </c>
      <c r="B2547" t="s">
        <v>73</v>
      </c>
      <c r="C2547" t="s">
        <v>136</v>
      </c>
      <c r="D2547" t="s">
        <v>4236</v>
      </c>
      <c r="E2547">
        <v>41</v>
      </c>
      <c r="F2547">
        <v>2</v>
      </c>
      <c r="G2547">
        <v>39</v>
      </c>
      <c r="H2547">
        <v>0</v>
      </c>
      <c r="I2547">
        <v>0</v>
      </c>
      <c r="J2547">
        <v>0</v>
      </c>
      <c r="K2547">
        <v>0</v>
      </c>
      <c r="L2547">
        <v>0</v>
      </c>
      <c r="M2547">
        <v>0</v>
      </c>
      <c r="N2547">
        <v>0</v>
      </c>
    </row>
    <row r="2548" spans="1:14" x14ac:dyDescent="0.25">
      <c r="A2548" t="s">
        <v>6782</v>
      </c>
      <c r="B2548" t="s">
        <v>72</v>
      </c>
      <c r="C2548" t="s">
        <v>106</v>
      </c>
      <c r="D2548" t="s">
        <v>4245</v>
      </c>
      <c r="E2548">
        <v>11</v>
      </c>
      <c r="F2548">
        <v>1</v>
      </c>
      <c r="G2548">
        <v>9</v>
      </c>
      <c r="H2548">
        <v>1</v>
      </c>
      <c r="I2548">
        <v>0</v>
      </c>
      <c r="J2548">
        <v>197</v>
      </c>
      <c r="K2548">
        <v>0</v>
      </c>
      <c r="L2548">
        <v>0</v>
      </c>
      <c r="M2548">
        <v>0</v>
      </c>
      <c r="N2548">
        <v>0</v>
      </c>
    </row>
    <row r="2549" spans="1:14" x14ac:dyDescent="0.25">
      <c r="A2549" t="s">
        <v>6783</v>
      </c>
      <c r="B2549" t="s">
        <v>72</v>
      </c>
      <c r="C2549" t="s">
        <v>107</v>
      </c>
      <c r="D2549" t="s">
        <v>4245</v>
      </c>
      <c r="E2549">
        <v>1</v>
      </c>
      <c r="F2549">
        <v>0</v>
      </c>
      <c r="G2549">
        <v>1</v>
      </c>
      <c r="H2549">
        <v>0</v>
      </c>
      <c r="I2549">
        <v>0</v>
      </c>
      <c r="J2549">
        <v>6</v>
      </c>
      <c r="K2549">
        <v>0</v>
      </c>
      <c r="L2549">
        <v>0</v>
      </c>
      <c r="M2549">
        <v>0</v>
      </c>
      <c r="N2549">
        <v>0</v>
      </c>
    </row>
    <row r="2550" spans="1:14" x14ac:dyDescent="0.25">
      <c r="A2550" t="s">
        <v>6784</v>
      </c>
      <c r="B2550" t="s">
        <v>72</v>
      </c>
      <c r="C2550" t="s">
        <v>108</v>
      </c>
      <c r="D2550" t="s">
        <v>4245</v>
      </c>
      <c r="E2550">
        <v>9</v>
      </c>
      <c r="F2550">
        <v>1</v>
      </c>
      <c r="G2550">
        <v>8</v>
      </c>
      <c r="H2550">
        <v>0</v>
      </c>
      <c r="I2550">
        <v>0</v>
      </c>
      <c r="J2550">
        <v>303</v>
      </c>
      <c r="K2550">
        <v>0</v>
      </c>
      <c r="L2550">
        <v>0</v>
      </c>
      <c r="M2550">
        <v>0</v>
      </c>
      <c r="N2550">
        <v>0</v>
      </c>
    </row>
    <row r="2551" spans="1:14" x14ac:dyDescent="0.25">
      <c r="A2551" t="s">
        <v>6785</v>
      </c>
      <c r="B2551" t="s">
        <v>72</v>
      </c>
      <c r="C2551" t="s">
        <v>109</v>
      </c>
      <c r="D2551" t="s">
        <v>4245</v>
      </c>
      <c r="E2551">
        <v>14</v>
      </c>
      <c r="F2551">
        <v>0</v>
      </c>
      <c r="G2551">
        <v>13</v>
      </c>
      <c r="H2551">
        <v>0</v>
      </c>
      <c r="I2551">
        <v>1</v>
      </c>
      <c r="J2551">
        <v>201</v>
      </c>
      <c r="K2551">
        <v>0</v>
      </c>
      <c r="L2551">
        <v>0</v>
      </c>
      <c r="M2551">
        <v>0</v>
      </c>
      <c r="N2551">
        <v>0</v>
      </c>
    </row>
    <row r="2552" spans="1:14" x14ac:dyDescent="0.25">
      <c r="A2552" t="s">
        <v>6786</v>
      </c>
      <c r="B2552" t="s">
        <v>72</v>
      </c>
      <c r="C2552" t="s">
        <v>110</v>
      </c>
      <c r="D2552" t="s">
        <v>4245</v>
      </c>
      <c r="E2552">
        <v>31</v>
      </c>
      <c r="F2552">
        <v>3</v>
      </c>
      <c r="G2552">
        <v>27</v>
      </c>
      <c r="H2552">
        <v>1</v>
      </c>
      <c r="I2552">
        <v>0</v>
      </c>
      <c r="J2552">
        <v>291</v>
      </c>
      <c r="K2552">
        <v>0</v>
      </c>
      <c r="L2552">
        <v>0</v>
      </c>
      <c r="M2552">
        <v>0</v>
      </c>
      <c r="N2552">
        <v>0</v>
      </c>
    </row>
    <row r="2553" spans="1:14" x14ac:dyDescent="0.25">
      <c r="A2553" t="s">
        <v>6787</v>
      </c>
      <c r="B2553" t="s">
        <v>72</v>
      </c>
      <c r="C2553" t="s">
        <v>111</v>
      </c>
      <c r="D2553" t="s">
        <v>4245</v>
      </c>
      <c r="E2553">
        <v>9</v>
      </c>
      <c r="F2553">
        <v>3</v>
      </c>
      <c r="G2553">
        <v>6</v>
      </c>
      <c r="H2553">
        <v>0</v>
      </c>
      <c r="I2553">
        <v>0</v>
      </c>
      <c r="J2553">
        <v>104</v>
      </c>
      <c r="K2553">
        <v>0</v>
      </c>
      <c r="L2553">
        <v>0</v>
      </c>
      <c r="M2553">
        <v>0</v>
      </c>
      <c r="N2553">
        <v>0</v>
      </c>
    </row>
    <row r="2554" spans="1:14" x14ac:dyDescent="0.25">
      <c r="A2554" t="s">
        <v>6788</v>
      </c>
      <c r="B2554" t="s">
        <v>72</v>
      </c>
      <c r="C2554" t="s">
        <v>112</v>
      </c>
      <c r="D2554" t="s">
        <v>4245</v>
      </c>
      <c r="E2554">
        <v>5</v>
      </c>
      <c r="F2554">
        <v>0</v>
      </c>
      <c r="G2554">
        <v>5</v>
      </c>
      <c r="H2554">
        <v>0</v>
      </c>
      <c r="I2554">
        <v>0</v>
      </c>
      <c r="J2554">
        <v>57</v>
      </c>
      <c r="K2554">
        <v>0</v>
      </c>
      <c r="L2554">
        <v>0</v>
      </c>
      <c r="M2554">
        <v>0</v>
      </c>
      <c r="N2554">
        <v>0</v>
      </c>
    </row>
    <row r="2555" spans="1:14" x14ac:dyDescent="0.25">
      <c r="A2555" t="s">
        <v>6789</v>
      </c>
      <c r="B2555" t="s">
        <v>72</v>
      </c>
      <c r="C2555" t="s">
        <v>113</v>
      </c>
      <c r="D2555" t="s">
        <v>4245</v>
      </c>
      <c r="E2555">
        <v>8</v>
      </c>
      <c r="F2555">
        <v>0</v>
      </c>
      <c r="G2555">
        <v>8</v>
      </c>
      <c r="H2555">
        <v>0</v>
      </c>
      <c r="I2555">
        <v>0</v>
      </c>
      <c r="J2555">
        <v>128</v>
      </c>
      <c r="K2555">
        <v>0</v>
      </c>
      <c r="L2555">
        <v>0</v>
      </c>
      <c r="M2555">
        <v>0</v>
      </c>
      <c r="N2555">
        <v>0</v>
      </c>
    </row>
    <row r="2556" spans="1:14" x14ac:dyDescent="0.25">
      <c r="A2556" t="s">
        <v>6790</v>
      </c>
      <c r="B2556" t="s">
        <v>72</v>
      </c>
      <c r="C2556" t="s">
        <v>114</v>
      </c>
      <c r="D2556" t="s">
        <v>4245</v>
      </c>
      <c r="E2556">
        <v>21</v>
      </c>
      <c r="F2556">
        <v>2</v>
      </c>
      <c r="G2556">
        <v>19</v>
      </c>
      <c r="H2556">
        <v>0</v>
      </c>
      <c r="I2556">
        <v>0</v>
      </c>
      <c r="J2556">
        <v>416</v>
      </c>
      <c r="K2556">
        <v>0</v>
      </c>
      <c r="L2556">
        <v>0</v>
      </c>
      <c r="M2556">
        <v>0</v>
      </c>
      <c r="N2556">
        <v>0</v>
      </c>
    </row>
    <row r="2557" spans="1:14" x14ac:dyDescent="0.25">
      <c r="A2557" t="s">
        <v>6791</v>
      </c>
      <c r="B2557" t="s">
        <v>72</v>
      </c>
      <c r="C2557" t="s">
        <v>115</v>
      </c>
      <c r="D2557" t="s">
        <v>4245</v>
      </c>
      <c r="E2557">
        <v>14</v>
      </c>
      <c r="F2557">
        <v>3</v>
      </c>
      <c r="G2557">
        <v>11</v>
      </c>
      <c r="H2557">
        <v>0</v>
      </c>
      <c r="I2557">
        <v>0</v>
      </c>
      <c r="J2557">
        <v>449</v>
      </c>
      <c r="K2557">
        <v>0</v>
      </c>
      <c r="L2557">
        <v>0</v>
      </c>
      <c r="M2557">
        <v>0</v>
      </c>
      <c r="N2557">
        <v>0</v>
      </c>
    </row>
    <row r="2558" spans="1:14" x14ac:dyDescent="0.25">
      <c r="A2558" t="s">
        <v>6792</v>
      </c>
      <c r="B2558" t="s">
        <v>72</v>
      </c>
      <c r="C2558" t="s">
        <v>116</v>
      </c>
      <c r="D2558" t="s">
        <v>4245</v>
      </c>
      <c r="E2558">
        <v>20</v>
      </c>
      <c r="F2558">
        <v>1</v>
      </c>
      <c r="G2558">
        <v>19</v>
      </c>
      <c r="H2558">
        <v>0</v>
      </c>
      <c r="I2558">
        <v>0</v>
      </c>
      <c r="J2558">
        <v>197</v>
      </c>
      <c r="K2558">
        <v>0</v>
      </c>
      <c r="L2558">
        <v>0</v>
      </c>
      <c r="M2558">
        <v>0</v>
      </c>
      <c r="N2558">
        <v>0</v>
      </c>
    </row>
    <row r="2559" spans="1:14" x14ac:dyDescent="0.25">
      <c r="A2559" t="s">
        <v>6793</v>
      </c>
      <c r="B2559" t="s">
        <v>72</v>
      </c>
      <c r="C2559" t="s">
        <v>117</v>
      </c>
      <c r="D2559" t="s">
        <v>4245</v>
      </c>
      <c r="E2559">
        <v>2</v>
      </c>
      <c r="F2559">
        <v>0</v>
      </c>
      <c r="G2559">
        <v>2</v>
      </c>
      <c r="H2559">
        <v>0</v>
      </c>
      <c r="I2559">
        <v>0</v>
      </c>
      <c r="J2559">
        <v>212</v>
      </c>
      <c r="K2559">
        <v>0</v>
      </c>
      <c r="L2559">
        <v>0</v>
      </c>
      <c r="M2559">
        <v>0</v>
      </c>
      <c r="N2559">
        <v>0</v>
      </c>
    </row>
    <row r="2560" spans="1:14" x14ac:dyDescent="0.25">
      <c r="A2560" t="s">
        <v>6794</v>
      </c>
      <c r="B2560" t="s">
        <v>72</v>
      </c>
      <c r="C2560" t="s">
        <v>118</v>
      </c>
      <c r="D2560" t="s">
        <v>4245</v>
      </c>
      <c r="E2560">
        <v>8</v>
      </c>
      <c r="F2560">
        <v>3</v>
      </c>
      <c r="G2560">
        <v>5</v>
      </c>
      <c r="H2560">
        <v>0</v>
      </c>
      <c r="I2560">
        <v>0</v>
      </c>
      <c r="J2560">
        <v>133</v>
      </c>
      <c r="K2560">
        <v>0</v>
      </c>
      <c r="L2560">
        <v>0</v>
      </c>
      <c r="M2560">
        <v>0</v>
      </c>
      <c r="N2560">
        <v>0</v>
      </c>
    </row>
    <row r="2561" spans="1:14" x14ac:dyDescent="0.25">
      <c r="A2561" t="s">
        <v>6795</v>
      </c>
      <c r="B2561" t="s">
        <v>72</v>
      </c>
      <c r="C2561" t="s">
        <v>119</v>
      </c>
      <c r="D2561" t="s">
        <v>4245</v>
      </c>
      <c r="E2561">
        <v>17</v>
      </c>
      <c r="F2561">
        <v>2</v>
      </c>
      <c r="G2561">
        <v>14</v>
      </c>
      <c r="H2561">
        <v>1</v>
      </c>
      <c r="I2561">
        <v>0</v>
      </c>
      <c r="J2561">
        <v>214</v>
      </c>
      <c r="K2561">
        <v>0</v>
      </c>
      <c r="L2561">
        <v>0</v>
      </c>
      <c r="M2561">
        <v>0</v>
      </c>
      <c r="N2561">
        <v>0</v>
      </c>
    </row>
    <row r="2562" spans="1:14" x14ac:dyDescent="0.25">
      <c r="A2562" t="s">
        <v>6796</v>
      </c>
      <c r="B2562" t="s">
        <v>72</v>
      </c>
      <c r="C2562" t="s">
        <v>120</v>
      </c>
      <c r="D2562" t="s">
        <v>4245</v>
      </c>
      <c r="E2562">
        <v>23</v>
      </c>
      <c r="F2562">
        <v>0</v>
      </c>
      <c r="G2562">
        <v>22</v>
      </c>
      <c r="H2562">
        <v>1</v>
      </c>
      <c r="I2562">
        <v>0</v>
      </c>
      <c r="J2562">
        <v>187</v>
      </c>
      <c r="K2562">
        <v>0</v>
      </c>
      <c r="L2562">
        <v>0</v>
      </c>
      <c r="M2562">
        <v>0</v>
      </c>
      <c r="N2562">
        <v>0</v>
      </c>
    </row>
    <row r="2563" spans="1:14" x14ac:dyDescent="0.25">
      <c r="A2563" t="s">
        <v>6797</v>
      </c>
      <c r="B2563" t="s">
        <v>72</v>
      </c>
      <c r="C2563" t="s">
        <v>121</v>
      </c>
      <c r="D2563" t="s">
        <v>4245</v>
      </c>
      <c r="E2563">
        <v>5</v>
      </c>
      <c r="F2563">
        <v>0</v>
      </c>
      <c r="G2563">
        <v>5</v>
      </c>
      <c r="H2563">
        <v>0</v>
      </c>
      <c r="I2563">
        <v>0</v>
      </c>
      <c r="J2563">
        <v>194</v>
      </c>
      <c r="K2563">
        <v>0</v>
      </c>
      <c r="L2563">
        <v>0</v>
      </c>
      <c r="M2563">
        <v>0</v>
      </c>
      <c r="N2563">
        <v>0</v>
      </c>
    </row>
    <row r="2564" spans="1:14" x14ac:dyDescent="0.25">
      <c r="A2564" t="s">
        <v>6798</v>
      </c>
      <c r="B2564" t="s">
        <v>72</v>
      </c>
      <c r="C2564" t="s">
        <v>122</v>
      </c>
      <c r="D2564" t="s">
        <v>4245</v>
      </c>
      <c r="E2564">
        <v>12</v>
      </c>
      <c r="F2564">
        <v>0</v>
      </c>
      <c r="G2564">
        <v>12</v>
      </c>
      <c r="H2564">
        <v>0</v>
      </c>
      <c r="I2564">
        <v>0</v>
      </c>
      <c r="J2564">
        <v>256</v>
      </c>
      <c r="K2564">
        <v>0</v>
      </c>
      <c r="L2564">
        <v>0</v>
      </c>
      <c r="M2564">
        <v>0</v>
      </c>
      <c r="N2564">
        <v>0</v>
      </c>
    </row>
    <row r="2565" spans="1:14" x14ac:dyDescent="0.25">
      <c r="A2565" t="s">
        <v>6799</v>
      </c>
      <c r="B2565" t="s">
        <v>72</v>
      </c>
      <c r="C2565" t="s">
        <v>123</v>
      </c>
      <c r="D2565" t="s">
        <v>4245</v>
      </c>
      <c r="E2565">
        <v>27</v>
      </c>
      <c r="F2565">
        <v>2</v>
      </c>
      <c r="G2565">
        <v>24</v>
      </c>
      <c r="H2565">
        <v>1</v>
      </c>
      <c r="I2565">
        <v>0</v>
      </c>
      <c r="J2565">
        <v>190</v>
      </c>
      <c r="K2565">
        <v>0</v>
      </c>
      <c r="L2565">
        <v>0</v>
      </c>
      <c r="M2565">
        <v>0</v>
      </c>
      <c r="N2565">
        <v>0</v>
      </c>
    </row>
    <row r="2566" spans="1:14" x14ac:dyDescent="0.25">
      <c r="A2566" t="s">
        <v>6800</v>
      </c>
      <c r="B2566" t="s">
        <v>72</v>
      </c>
      <c r="C2566" t="s">
        <v>124</v>
      </c>
      <c r="D2566" t="s">
        <v>4245</v>
      </c>
      <c r="E2566">
        <v>40</v>
      </c>
      <c r="F2566">
        <v>5</v>
      </c>
      <c r="G2566">
        <v>34</v>
      </c>
      <c r="H2566">
        <v>1</v>
      </c>
      <c r="I2566">
        <v>0</v>
      </c>
      <c r="J2566">
        <v>1003</v>
      </c>
      <c r="K2566">
        <v>0</v>
      </c>
      <c r="L2566">
        <v>0</v>
      </c>
      <c r="M2566">
        <v>0</v>
      </c>
      <c r="N2566">
        <v>0</v>
      </c>
    </row>
    <row r="2567" spans="1:14" x14ac:dyDescent="0.25">
      <c r="A2567" t="s">
        <v>6801</v>
      </c>
      <c r="B2567" t="s">
        <v>72</v>
      </c>
      <c r="C2567" t="s">
        <v>125</v>
      </c>
      <c r="D2567" t="s">
        <v>4245</v>
      </c>
      <c r="E2567">
        <v>2</v>
      </c>
      <c r="F2567">
        <v>2</v>
      </c>
      <c r="G2567">
        <v>0</v>
      </c>
      <c r="H2567">
        <v>0</v>
      </c>
      <c r="I2567">
        <v>0</v>
      </c>
      <c r="J2567">
        <v>87</v>
      </c>
      <c r="K2567">
        <v>0</v>
      </c>
      <c r="L2567">
        <v>0</v>
      </c>
      <c r="M2567">
        <v>0</v>
      </c>
      <c r="N2567">
        <v>0</v>
      </c>
    </row>
    <row r="2568" spans="1:14" x14ac:dyDescent="0.25">
      <c r="A2568" t="s">
        <v>6802</v>
      </c>
      <c r="B2568" t="s">
        <v>72</v>
      </c>
      <c r="C2568" t="s">
        <v>126</v>
      </c>
      <c r="D2568" t="s">
        <v>4245</v>
      </c>
      <c r="E2568">
        <v>11</v>
      </c>
      <c r="F2568">
        <v>1</v>
      </c>
      <c r="G2568">
        <v>9</v>
      </c>
      <c r="H2568">
        <v>1</v>
      </c>
      <c r="I2568">
        <v>0</v>
      </c>
      <c r="J2568">
        <v>410</v>
      </c>
      <c r="K2568">
        <v>0</v>
      </c>
      <c r="L2568">
        <v>0</v>
      </c>
      <c r="M2568">
        <v>0</v>
      </c>
      <c r="N2568">
        <v>0</v>
      </c>
    </row>
    <row r="2569" spans="1:14" x14ac:dyDescent="0.25">
      <c r="A2569" t="s">
        <v>6803</v>
      </c>
      <c r="B2569" t="s">
        <v>72</v>
      </c>
      <c r="C2569" t="s">
        <v>127</v>
      </c>
      <c r="D2569" t="s">
        <v>4245</v>
      </c>
      <c r="E2569">
        <v>23</v>
      </c>
      <c r="F2569">
        <v>2</v>
      </c>
      <c r="G2569">
        <v>20</v>
      </c>
      <c r="H2569">
        <v>1</v>
      </c>
      <c r="I2569">
        <v>0</v>
      </c>
      <c r="J2569">
        <v>249</v>
      </c>
      <c r="K2569">
        <v>0</v>
      </c>
      <c r="L2569">
        <v>0</v>
      </c>
      <c r="M2569">
        <v>0</v>
      </c>
      <c r="N2569">
        <v>0</v>
      </c>
    </row>
    <row r="2570" spans="1:14" x14ac:dyDescent="0.25">
      <c r="A2570" t="s">
        <v>6804</v>
      </c>
      <c r="B2570" t="s">
        <v>72</v>
      </c>
      <c r="C2570" t="s">
        <v>128</v>
      </c>
      <c r="D2570" t="s">
        <v>4245</v>
      </c>
      <c r="E2570">
        <v>21</v>
      </c>
      <c r="F2570">
        <v>4</v>
      </c>
      <c r="G2570">
        <v>16</v>
      </c>
      <c r="H2570">
        <v>1</v>
      </c>
      <c r="I2570">
        <v>0</v>
      </c>
      <c r="J2570">
        <v>166</v>
      </c>
      <c r="K2570">
        <v>0</v>
      </c>
      <c r="L2570">
        <v>0</v>
      </c>
      <c r="M2570">
        <v>0</v>
      </c>
      <c r="N2570">
        <v>0</v>
      </c>
    </row>
    <row r="2571" spans="1:14" x14ac:dyDescent="0.25">
      <c r="A2571" t="s">
        <v>6805</v>
      </c>
      <c r="B2571" t="s">
        <v>72</v>
      </c>
      <c r="C2571" t="s">
        <v>129</v>
      </c>
      <c r="D2571" t="s">
        <v>4245</v>
      </c>
      <c r="E2571">
        <v>4</v>
      </c>
      <c r="F2571">
        <v>0</v>
      </c>
      <c r="G2571">
        <v>4</v>
      </c>
      <c r="H2571">
        <v>0</v>
      </c>
      <c r="I2571">
        <v>0</v>
      </c>
      <c r="J2571">
        <v>82</v>
      </c>
      <c r="K2571">
        <v>0</v>
      </c>
      <c r="L2571">
        <v>0</v>
      </c>
      <c r="M2571">
        <v>0</v>
      </c>
      <c r="N2571">
        <v>0</v>
      </c>
    </row>
    <row r="2572" spans="1:14" x14ac:dyDescent="0.25">
      <c r="A2572" t="s">
        <v>6806</v>
      </c>
      <c r="B2572" t="s">
        <v>72</v>
      </c>
      <c r="C2572" t="s">
        <v>130</v>
      </c>
      <c r="D2572" t="s">
        <v>4245</v>
      </c>
      <c r="E2572">
        <v>18</v>
      </c>
      <c r="F2572">
        <v>1</v>
      </c>
      <c r="G2572">
        <v>16</v>
      </c>
      <c r="H2572">
        <v>1</v>
      </c>
      <c r="I2572">
        <v>0</v>
      </c>
      <c r="J2572">
        <v>85</v>
      </c>
      <c r="K2572">
        <v>0</v>
      </c>
      <c r="L2572">
        <v>0</v>
      </c>
      <c r="M2572">
        <v>0</v>
      </c>
      <c r="N2572">
        <v>0</v>
      </c>
    </row>
    <row r="2573" spans="1:14" x14ac:dyDescent="0.25">
      <c r="A2573" t="s">
        <v>6807</v>
      </c>
      <c r="B2573" t="s">
        <v>72</v>
      </c>
      <c r="C2573" t="s">
        <v>131</v>
      </c>
      <c r="D2573" t="s">
        <v>4245</v>
      </c>
      <c r="E2573">
        <v>47</v>
      </c>
      <c r="F2573">
        <v>5</v>
      </c>
      <c r="G2573">
        <v>41</v>
      </c>
      <c r="H2573">
        <v>1</v>
      </c>
      <c r="I2573">
        <v>0</v>
      </c>
      <c r="J2573">
        <v>1096</v>
      </c>
      <c r="K2573">
        <v>0</v>
      </c>
      <c r="L2573">
        <v>0</v>
      </c>
      <c r="M2573">
        <v>0</v>
      </c>
      <c r="N2573">
        <v>0</v>
      </c>
    </row>
    <row r="2574" spans="1:14" x14ac:dyDescent="0.25">
      <c r="A2574" t="s">
        <v>6808</v>
      </c>
      <c r="B2574" t="s">
        <v>72</v>
      </c>
      <c r="C2574" t="s">
        <v>132</v>
      </c>
      <c r="D2574" t="s">
        <v>4245</v>
      </c>
      <c r="E2574">
        <v>14</v>
      </c>
      <c r="F2574">
        <v>1</v>
      </c>
      <c r="G2574">
        <v>12</v>
      </c>
      <c r="H2574">
        <v>1</v>
      </c>
      <c r="I2574">
        <v>0</v>
      </c>
      <c r="J2574">
        <v>133</v>
      </c>
      <c r="K2574">
        <v>0</v>
      </c>
      <c r="L2574">
        <v>0</v>
      </c>
      <c r="M2574">
        <v>0</v>
      </c>
      <c r="N2574">
        <v>0</v>
      </c>
    </row>
    <row r="2575" spans="1:14" x14ac:dyDescent="0.25">
      <c r="A2575" t="s">
        <v>6809</v>
      </c>
      <c r="B2575" t="s">
        <v>72</v>
      </c>
      <c r="C2575" t="s">
        <v>133</v>
      </c>
      <c r="D2575" t="s">
        <v>4245</v>
      </c>
      <c r="E2575">
        <v>12</v>
      </c>
      <c r="F2575">
        <v>1</v>
      </c>
      <c r="G2575">
        <v>10</v>
      </c>
      <c r="H2575">
        <v>1</v>
      </c>
      <c r="I2575">
        <v>0</v>
      </c>
      <c r="J2575">
        <v>136</v>
      </c>
      <c r="K2575">
        <v>0</v>
      </c>
      <c r="L2575">
        <v>0</v>
      </c>
      <c r="M2575">
        <v>0</v>
      </c>
      <c r="N2575">
        <v>0</v>
      </c>
    </row>
    <row r="2576" spans="1:14" x14ac:dyDescent="0.25">
      <c r="A2576" t="s">
        <v>6810</v>
      </c>
      <c r="B2576" t="s">
        <v>72</v>
      </c>
      <c r="C2576" t="s">
        <v>134</v>
      </c>
      <c r="D2576" t="s">
        <v>4245</v>
      </c>
      <c r="E2576">
        <v>6</v>
      </c>
      <c r="F2576">
        <v>0</v>
      </c>
      <c r="G2576">
        <v>6</v>
      </c>
      <c r="H2576">
        <v>0</v>
      </c>
      <c r="I2576">
        <v>0</v>
      </c>
      <c r="J2576">
        <v>43</v>
      </c>
      <c r="K2576">
        <v>0</v>
      </c>
      <c r="L2576">
        <v>0</v>
      </c>
      <c r="M2576">
        <v>0</v>
      </c>
      <c r="N2576">
        <v>0</v>
      </c>
    </row>
    <row r="2577" spans="1:14" x14ac:dyDescent="0.25">
      <c r="A2577" t="s">
        <v>6811</v>
      </c>
      <c r="B2577" t="s">
        <v>72</v>
      </c>
      <c r="C2577" t="s">
        <v>135</v>
      </c>
      <c r="D2577" t="s">
        <v>4245</v>
      </c>
      <c r="E2577">
        <v>21</v>
      </c>
      <c r="F2577">
        <v>1</v>
      </c>
      <c r="G2577">
        <v>19</v>
      </c>
      <c r="H2577">
        <v>1</v>
      </c>
      <c r="I2577">
        <v>0</v>
      </c>
      <c r="J2577">
        <v>186</v>
      </c>
      <c r="K2577">
        <v>0</v>
      </c>
      <c r="L2577">
        <v>0</v>
      </c>
      <c r="M2577">
        <v>0</v>
      </c>
      <c r="N2577">
        <v>0</v>
      </c>
    </row>
    <row r="2578" spans="1:14" x14ac:dyDescent="0.25">
      <c r="A2578" t="s">
        <v>6812</v>
      </c>
      <c r="B2578" t="s">
        <v>72</v>
      </c>
      <c r="C2578" t="s">
        <v>136</v>
      </c>
      <c r="D2578" t="s">
        <v>4245</v>
      </c>
      <c r="E2578">
        <v>4</v>
      </c>
      <c r="F2578">
        <v>0</v>
      </c>
      <c r="G2578">
        <v>4</v>
      </c>
      <c r="H2578">
        <v>0</v>
      </c>
      <c r="I2578">
        <v>0</v>
      </c>
      <c r="J2578">
        <v>90</v>
      </c>
      <c r="K2578">
        <v>0</v>
      </c>
      <c r="L2578">
        <v>0</v>
      </c>
      <c r="M2578">
        <v>0</v>
      </c>
      <c r="N2578">
        <v>0</v>
      </c>
    </row>
    <row r="2579" spans="1:14" x14ac:dyDescent="0.25">
      <c r="A2579" t="s">
        <v>6813</v>
      </c>
      <c r="B2579" t="s">
        <v>72</v>
      </c>
      <c r="C2579" t="s">
        <v>137</v>
      </c>
      <c r="D2579" t="s">
        <v>4245</v>
      </c>
      <c r="E2579">
        <v>67</v>
      </c>
      <c r="F2579">
        <v>3</v>
      </c>
      <c r="G2579">
        <v>63</v>
      </c>
      <c r="H2579">
        <v>1</v>
      </c>
      <c r="I2579">
        <v>0</v>
      </c>
      <c r="J2579">
        <v>1035</v>
      </c>
      <c r="K2579">
        <v>0</v>
      </c>
      <c r="L2579">
        <v>0</v>
      </c>
      <c r="M2579">
        <v>0</v>
      </c>
      <c r="N2579">
        <v>0</v>
      </c>
    </row>
    <row r="2580" spans="1:14" x14ac:dyDescent="0.25">
      <c r="A2580" t="s">
        <v>6814</v>
      </c>
      <c r="B2580" t="s">
        <v>72</v>
      </c>
      <c r="C2580" t="s">
        <v>138</v>
      </c>
      <c r="D2580" t="s">
        <v>4245</v>
      </c>
      <c r="E2580">
        <v>13</v>
      </c>
      <c r="F2580">
        <v>0</v>
      </c>
      <c r="G2580">
        <v>10</v>
      </c>
      <c r="H2580">
        <v>3</v>
      </c>
      <c r="I2580">
        <v>0</v>
      </c>
      <c r="J2580">
        <v>206</v>
      </c>
      <c r="K2580">
        <v>0</v>
      </c>
      <c r="L2580">
        <v>0</v>
      </c>
      <c r="M2580">
        <v>0</v>
      </c>
      <c r="N2580">
        <v>0</v>
      </c>
    </row>
    <row r="2581" spans="1:14" x14ac:dyDescent="0.25">
      <c r="A2581" t="s">
        <v>6815</v>
      </c>
      <c r="B2581" t="s">
        <v>72</v>
      </c>
      <c r="C2581" t="s">
        <v>139</v>
      </c>
      <c r="D2581" t="s">
        <v>4245</v>
      </c>
      <c r="E2581">
        <v>13</v>
      </c>
      <c r="F2581">
        <v>2</v>
      </c>
      <c r="G2581">
        <v>9</v>
      </c>
      <c r="H2581">
        <v>1</v>
      </c>
      <c r="I2581">
        <v>1</v>
      </c>
      <c r="J2581">
        <v>160</v>
      </c>
      <c r="K2581">
        <v>0</v>
      </c>
      <c r="L2581">
        <v>0</v>
      </c>
      <c r="M2581">
        <v>0</v>
      </c>
      <c r="N2581">
        <v>0</v>
      </c>
    </row>
    <row r="2582" spans="1:14" x14ac:dyDescent="0.25">
      <c r="A2582" t="s">
        <v>6816</v>
      </c>
      <c r="B2582" t="s">
        <v>72</v>
      </c>
      <c r="C2582" t="s">
        <v>140</v>
      </c>
      <c r="D2582" t="s">
        <v>4245</v>
      </c>
      <c r="E2582">
        <v>2</v>
      </c>
      <c r="F2582">
        <v>0</v>
      </c>
      <c r="G2582">
        <v>2</v>
      </c>
      <c r="H2582">
        <v>0</v>
      </c>
      <c r="I2582">
        <v>0</v>
      </c>
      <c r="J2582">
        <v>54</v>
      </c>
      <c r="K2582">
        <v>0</v>
      </c>
      <c r="L2582">
        <v>0</v>
      </c>
      <c r="M2582">
        <v>0</v>
      </c>
      <c r="N2582">
        <v>0</v>
      </c>
    </row>
    <row r="2583" spans="1:14" x14ac:dyDescent="0.25">
      <c r="A2583" t="s">
        <v>6817</v>
      </c>
      <c r="B2583" t="s">
        <v>72</v>
      </c>
      <c r="C2583" t="s">
        <v>141</v>
      </c>
      <c r="D2583" t="s">
        <v>4245</v>
      </c>
      <c r="E2583">
        <v>1</v>
      </c>
      <c r="F2583">
        <v>1</v>
      </c>
      <c r="G2583">
        <v>0</v>
      </c>
      <c r="H2583">
        <v>0</v>
      </c>
      <c r="I2583">
        <v>0</v>
      </c>
      <c r="J2583">
        <v>1</v>
      </c>
      <c r="K2583">
        <v>0</v>
      </c>
      <c r="L2583">
        <v>0</v>
      </c>
      <c r="M2583">
        <v>0</v>
      </c>
      <c r="N2583">
        <v>0</v>
      </c>
    </row>
    <row r="2584" spans="1:14" x14ac:dyDescent="0.25">
      <c r="A2584" t="s">
        <v>6818</v>
      </c>
      <c r="B2584" t="s">
        <v>72</v>
      </c>
      <c r="C2584" t="s">
        <v>142</v>
      </c>
      <c r="D2584" t="s">
        <v>4245</v>
      </c>
      <c r="E2584">
        <v>22</v>
      </c>
      <c r="F2584">
        <v>1</v>
      </c>
      <c r="G2584">
        <v>21</v>
      </c>
      <c r="H2584">
        <v>0</v>
      </c>
      <c r="I2584">
        <v>0</v>
      </c>
      <c r="J2584">
        <v>137</v>
      </c>
      <c r="K2584">
        <v>0</v>
      </c>
      <c r="L2584">
        <v>0</v>
      </c>
      <c r="M2584">
        <v>0</v>
      </c>
      <c r="N2584">
        <v>0</v>
      </c>
    </row>
    <row r="2585" spans="1:14" x14ac:dyDescent="0.25">
      <c r="A2585" t="s">
        <v>6819</v>
      </c>
      <c r="B2585" t="s">
        <v>72</v>
      </c>
      <c r="C2585" t="s">
        <v>143</v>
      </c>
      <c r="D2585" t="s">
        <v>4245</v>
      </c>
      <c r="E2585">
        <v>9</v>
      </c>
      <c r="F2585">
        <v>1</v>
      </c>
      <c r="G2585">
        <v>8</v>
      </c>
      <c r="H2585">
        <v>0</v>
      </c>
      <c r="I2585">
        <v>0</v>
      </c>
      <c r="J2585">
        <v>57</v>
      </c>
      <c r="K2585">
        <v>0</v>
      </c>
      <c r="L2585">
        <v>0</v>
      </c>
      <c r="M2585">
        <v>0</v>
      </c>
      <c r="N2585">
        <v>0</v>
      </c>
    </row>
    <row r="2586" spans="1:14" x14ac:dyDescent="0.25">
      <c r="A2586" t="s">
        <v>6820</v>
      </c>
      <c r="B2586" t="s">
        <v>72</v>
      </c>
      <c r="C2586" t="s">
        <v>144</v>
      </c>
      <c r="D2586" t="s">
        <v>4245</v>
      </c>
      <c r="E2586">
        <v>57</v>
      </c>
      <c r="F2586">
        <v>13</v>
      </c>
      <c r="G2586">
        <v>39</v>
      </c>
      <c r="H2586">
        <v>5</v>
      </c>
      <c r="I2586">
        <v>0</v>
      </c>
      <c r="J2586">
        <v>1059</v>
      </c>
      <c r="K2586">
        <v>0</v>
      </c>
      <c r="L2586">
        <v>0</v>
      </c>
      <c r="M2586">
        <v>0</v>
      </c>
      <c r="N2586">
        <v>0</v>
      </c>
    </row>
    <row r="2587" spans="1:14" x14ac:dyDescent="0.25">
      <c r="A2587" t="s">
        <v>6821</v>
      </c>
      <c r="B2587" t="s">
        <v>72</v>
      </c>
      <c r="C2587" t="s">
        <v>145</v>
      </c>
      <c r="D2587" t="s">
        <v>4245</v>
      </c>
      <c r="E2587">
        <v>0</v>
      </c>
      <c r="F2587">
        <v>0</v>
      </c>
      <c r="G2587">
        <v>0</v>
      </c>
      <c r="H2587">
        <v>0</v>
      </c>
      <c r="I2587">
        <v>0</v>
      </c>
      <c r="J2587">
        <v>93</v>
      </c>
      <c r="K2587">
        <v>0</v>
      </c>
      <c r="L2587">
        <v>0</v>
      </c>
      <c r="M2587">
        <v>0</v>
      </c>
      <c r="N2587">
        <v>0</v>
      </c>
    </row>
    <row r="2588" spans="1:14" x14ac:dyDescent="0.25">
      <c r="A2588" t="s">
        <v>6822</v>
      </c>
      <c r="B2588" t="s">
        <v>72</v>
      </c>
      <c r="C2588" t="s">
        <v>146</v>
      </c>
      <c r="D2588" t="s">
        <v>4245</v>
      </c>
      <c r="E2588">
        <v>12</v>
      </c>
      <c r="F2588">
        <v>2</v>
      </c>
      <c r="G2588">
        <v>9</v>
      </c>
      <c r="H2588">
        <v>0</v>
      </c>
      <c r="I2588">
        <v>1</v>
      </c>
      <c r="J2588">
        <v>130</v>
      </c>
      <c r="K2588">
        <v>0</v>
      </c>
      <c r="L2588">
        <v>0</v>
      </c>
      <c r="M2588">
        <v>0</v>
      </c>
      <c r="N2588">
        <v>0</v>
      </c>
    </row>
    <row r="2589" spans="1:14" x14ac:dyDescent="0.25">
      <c r="A2589" t="s">
        <v>6823</v>
      </c>
      <c r="B2589" t="s">
        <v>72</v>
      </c>
      <c r="C2589" t="s">
        <v>147</v>
      </c>
      <c r="D2589" t="s">
        <v>4245</v>
      </c>
      <c r="E2589">
        <v>15</v>
      </c>
      <c r="F2589">
        <v>2</v>
      </c>
      <c r="G2589">
        <v>12</v>
      </c>
      <c r="H2589">
        <v>1</v>
      </c>
      <c r="I2589">
        <v>0</v>
      </c>
      <c r="J2589">
        <v>268</v>
      </c>
      <c r="K2589">
        <v>0</v>
      </c>
      <c r="L2589">
        <v>0</v>
      </c>
      <c r="M2589">
        <v>0</v>
      </c>
      <c r="N2589">
        <v>0</v>
      </c>
    </row>
    <row r="2590" spans="1:14" x14ac:dyDescent="0.25">
      <c r="A2590" t="s">
        <v>6824</v>
      </c>
      <c r="B2590" t="s">
        <v>72</v>
      </c>
      <c r="C2590" t="s">
        <v>148</v>
      </c>
      <c r="D2590" t="s">
        <v>4245</v>
      </c>
      <c r="E2590">
        <v>7</v>
      </c>
      <c r="F2590">
        <v>0</v>
      </c>
      <c r="G2590">
        <v>7</v>
      </c>
      <c r="H2590">
        <v>0</v>
      </c>
      <c r="I2590">
        <v>0</v>
      </c>
      <c r="J2590">
        <v>61</v>
      </c>
      <c r="K2590">
        <v>0</v>
      </c>
      <c r="L2590">
        <v>0</v>
      </c>
      <c r="M2590">
        <v>0</v>
      </c>
      <c r="N2590">
        <v>0</v>
      </c>
    </row>
    <row r="2591" spans="1:14" x14ac:dyDescent="0.25">
      <c r="A2591" t="s">
        <v>6825</v>
      </c>
      <c r="B2591" t="s">
        <v>72</v>
      </c>
      <c r="C2591" t="s">
        <v>149</v>
      </c>
      <c r="D2591" t="s">
        <v>4245</v>
      </c>
      <c r="E2591">
        <v>29</v>
      </c>
      <c r="F2591">
        <v>5</v>
      </c>
      <c r="G2591">
        <v>21</v>
      </c>
      <c r="H2591">
        <v>2</v>
      </c>
      <c r="I2591">
        <v>1</v>
      </c>
      <c r="J2591">
        <v>196</v>
      </c>
      <c r="K2591">
        <v>0</v>
      </c>
      <c r="L2591">
        <v>0</v>
      </c>
      <c r="M2591">
        <v>0</v>
      </c>
      <c r="N2591">
        <v>0</v>
      </c>
    </row>
    <row r="2592" spans="1:14" x14ac:dyDescent="0.25">
      <c r="A2592" t="s">
        <v>6826</v>
      </c>
      <c r="B2592" t="s">
        <v>72</v>
      </c>
      <c r="C2592" t="s">
        <v>150</v>
      </c>
      <c r="D2592" t="s">
        <v>4245</v>
      </c>
      <c r="E2592">
        <v>56</v>
      </c>
      <c r="F2592">
        <v>7</v>
      </c>
      <c r="G2592">
        <v>48</v>
      </c>
      <c r="H2592">
        <v>1</v>
      </c>
      <c r="I2592">
        <v>0</v>
      </c>
      <c r="J2592">
        <v>696</v>
      </c>
      <c r="K2592">
        <v>0</v>
      </c>
      <c r="L2592">
        <v>0</v>
      </c>
      <c r="M2592">
        <v>0</v>
      </c>
      <c r="N2592">
        <v>0</v>
      </c>
    </row>
    <row r="2593" spans="1:14" x14ac:dyDescent="0.25">
      <c r="A2593" t="s">
        <v>6827</v>
      </c>
      <c r="B2593" t="s">
        <v>72</v>
      </c>
      <c r="C2593" t="s">
        <v>151</v>
      </c>
      <c r="D2593" t="s">
        <v>4245</v>
      </c>
      <c r="E2593">
        <v>42</v>
      </c>
      <c r="F2593">
        <v>5</v>
      </c>
      <c r="G2593">
        <v>36</v>
      </c>
      <c r="H2593">
        <v>1</v>
      </c>
      <c r="I2593">
        <v>0</v>
      </c>
      <c r="J2593">
        <v>582</v>
      </c>
      <c r="K2593">
        <v>0</v>
      </c>
      <c r="L2593">
        <v>0</v>
      </c>
      <c r="M2593">
        <v>0</v>
      </c>
      <c r="N2593">
        <v>0</v>
      </c>
    </row>
    <row r="2594" spans="1:14" x14ac:dyDescent="0.25">
      <c r="A2594" t="s">
        <v>6828</v>
      </c>
      <c r="B2594" t="s">
        <v>72</v>
      </c>
      <c r="C2594" t="s">
        <v>152</v>
      </c>
      <c r="D2594" t="s">
        <v>4245</v>
      </c>
      <c r="E2594">
        <v>9</v>
      </c>
      <c r="F2594">
        <v>0</v>
      </c>
      <c r="G2594">
        <v>8</v>
      </c>
      <c r="H2594">
        <v>0</v>
      </c>
      <c r="I2594">
        <v>1</v>
      </c>
      <c r="J2594">
        <v>127</v>
      </c>
      <c r="K2594">
        <v>0</v>
      </c>
      <c r="L2594">
        <v>0</v>
      </c>
      <c r="M2594">
        <v>0</v>
      </c>
      <c r="N2594">
        <v>0</v>
      </c>
    </row>
    <row r="2595" spans="1:14" x14ac:dyDescent="0.25">
      <c r="A2595" t="s">
        <v>6829</v>
      </c>
      <c r="B2595" t="s">
        <v>72</v>
      </c>
      <c r="C2595" t="s">
        <v>153</v>
      </c>
      <c r="D2595" t="s">
        <v>4245</v>
      </c>
      <c r="E2595">
        <v>23</v>
      </c>
      <c r="F2595">
        <v>3</v>
      </c>
      <c r="G2595">
        <v>18</v>
      </c>
      <c r="H2595">
        <v>2</v>
      </c>
      <c r="I2595">
        <v>0</v>
      </c>
      <c r="J2595">
        <v>497</v>
      </c>
      <c r="K2595">
        <v>0</v>
      </c>
      <c r="L2595">
        <v>0</v>
      </c>
      <c r="M2595">
        <v>0</v>
      </c>
      <c r="N2595">
        <v>0</v>
      </c>
    </row>
    <row r="2596" spans="1:14" x14ac:dyDescent="0.25">
      <c r="A2596" t="s">
        <v>6830</v>
      </c>
      <c r="B2596" t="s">
        <v>72</v>
      </c>
      <c r="C2596" t="s">
        <v>154</v>
      </c>
      <c r="D2596" t="s">
        <v>4245</v>
      </c>
      <c r="E2596">
        <v>19</v>
      </c>
      <c r="F2596">
        <v>3</v>
      </c>
      <c r="G2596">
        <v>16</v>
      </c>
      <c r="H2596">
        <v>0</v>
      </c>
      <c r="I2596">
        <v>0</v>
      </c>
      <c r="J2596">
        <v>253</v>
      </c>
      <c r="K2596">
        <v>0</v>
      </c>
      <c r="L2596">
        <v>0</v>
      </c>
      <c r="M2596">
        <v>0</v>
      </c>
      <c r="N2596">
        <v>0</v>
      </c>
    </row>
    <row r="2597" spans="1:14" x14ac:dyDescent="0.25">
      <c r="A2597" t="s">
        <v>6831</v>
      </c>
      <c r="B2597" t="s">
        <v>72</v>
      </c>
      <c r="C2597" t="s">
        <v>155</v>
      </c>
      <c r="D2597" t="s">
        <v>4245</v>
      </c>
      <c r="E2597">
        <v>28</v>
      </c>
      <c r="F2597">
        <v>2</v>
      </c>
      <c r="G2597">
        <v>25</v>
      </c>
      <c r="H2597">
        <v>0</v>
      </c>
      <c r="I2597">
        <v>1</v>
      </c>
      <c r="J2597">
        <v>414</v>
      </c>
      <c r="K2597">
        <v>0</v>
      </c>
      <c r="L2597">
        <v>0</v>
      </c>
      <c r="M2597">
        <v>0</v>
      </c>
      <c r="N2597">
        <v>0</v>
      </c>
    </row>
    <row r="2598" spans="1:14" x14ac:dyDescent="0.25">
      <c r="A2598" t="s">
        <v>6832</v>
      </c>
      <c r="B2598" t="s">
        <v>72</v>
      </c>
      <c r="C2598" t="s">
        <v>156</v>
      </c>
      <c r="D2598" t="s">
        <v>4245</v>
      </c>
      <c r="E2598">
        <v>15</v>
      </c>
      <c r="F2598">
        <v>0</v>
      </c>
      <c r="G2598">
        <v>14</v>
      </c>
      <c r="H2598">
        <v>0</v>
      </c>
      <c r="I2598">
        <v>1</v>
      </c>
      <c r="J2598">
        <v>215</v>
      </c>
      <c r="K2598">
        <v>0</v>
      </c>
      <c r="L2598">
        <v>0</v>
      </c>
      <c r="M2598">
        <v>0</v>
      </c>
      <c r="N2598">
        <v>0</v>
      </c>
    </row>
    <row r="2599" spans="1:14" x14ac:dyDescent="0.25">
      <c r="A2599" t="s">
        <v>6833</v>
      </c>
      <c r="B2599" t="s">
        <v>72</v>
      </c>
      <c r="C2599" t="s">
        <v>157</v>
      </c>
      <c r="D2599" t="s">
        <v>4245</v>
      </c>
      <c r="E2599">
        <v>3</v>
      </c>
      <c r="F2599">
        <v>0</v>
      </c>
      <c r="G2599">
        <v>3</v>
      </c>
      <c r="H2599">
        <v>0</v>
      </c>
      <c r="I2599">
        <v>0</v>
      </c>
      <c r="J2599">
        <v>118</v>
      </c>
      <c r="K2599">
        <v>0</v>
      </c>
      <c r="L2599">
        <v>0</v>
      </c>
      <c r="M2599">
        <v>0</v>
      </c>
      <c r="N2599">
        <v>0</v>
      </c>
    </row>
    <row r="2600" spans="1:14" x14ac:dyDescent="0.25">
      <c r="A2600" t="s">
        <v>6834</v>
      </c>
      <c r="B2600" t="s">
        <v>72</v>
      </c>
      <c r="C2600" t="s">
        <v>158</v>
      </c>
      <c r="D2600" t="s">
        <v>4245</v>
      </c>
      <c r="E2600">
        <v>28</v>
      </c>
      <c r="F2600">
        <v>4</v>
      </c>
      <c r="G2600">
        <v>22</v>
      </c>
      <c r="H2600">
        <v>1</v>
      </c>
      <c r="I2600">
        <v>1</v>
      </c>
      <c r="J2600">
        <v>278</v>
      </c>
      <c r="K2600">
        <v>0</v>
      </c>
      <c r="L2600">
        <v>0</v>
      </c>
      <c r="M2600">
        <v>0</v>
      </c>
      <c r="N2600">
        <v>0</v>
      </c>
    </row>
    <row r="2601" spans="1:14" x14ac:dyDescent="0.25">
      <c r="A2601" t="s">
        <v>6835</v>
      </c>
      <c r="B2601" t="s">
        <v>72</v>
      </c>
      <c r="C2601" t="s">
        <v>159</v>
      </c>
      <c r="D2601" t="s">
        <v>4245</v>
      </c>
      <c r="E2601">
        <v>8</v>
      </c>
      <c r="F2601">
        <v>0</v>
      </c>
      <c r="G2601">
        <v>8</v>
      </c>
      <c r="H2601">
        <v>0</v>
      </c>
      <c r="I2601">
        <v>0</v>
      </c>
      <c r="J2601">
        <v>186</v>
      </c>
      <c r="K2601">
        <v>0</v>
      </c>
      <c r="L2601">
        <v>0</v>
      </c>
      <c r="M2601">
        <v>0</v>
      </c>
      <c r="N2601">
        <v>0</v>
      </c>
    </row>
    <row r="2602" spans="1:14" x14ac:dyDescent="0.25">
      <c r="A2602" t="s">
        <v>6836</v>
      </c>
      <c r="B2602" t="s">
        <v>72</v>
      </c>
      <c r="C2602" t="s">
        <v>160</v>
      </c>
      <c r="D2602" t="s">
        <v>4245</v>
      </c>
      <c r="E2602">
        <v>18</v>
      </c>
      <c r="F2602">
        <v>0</v>
      </c>
      <c r="G2602">
        <v>17</v>
      </c>
      <c r="H2602">
        <v>1</v>
      </c>
      <c r="I2602">
        <v>0</v>
      </c>
      <c r="J2602">
        <v>202</v>
      </c>
      <c r="K2602">
        <v>0</v>
      </c>
      <c r="L2602">
        <v>0</v>
      </c>
      <c r="M2602">
        <v>0</v>
      </c>
      <c r="N2602">
        <v>0</v>
      </c>
    </row>
    <row r="2603" spans="1:14" x14ac:dyDescent="0.25">
      <c r="A2603" t="s">
        <v>6837</v>
      </c>
      <c r="B2603" t="s">
        <v>72</v>
      </c>
      <c r="C2603" t="s">
        <v>161</v>
      </c>
      <c r="D2603" t="s">
        <v>4245</v>
      </c>
      <c r="E2603">
        <v>6</v>
      </c>
      <c r="F2603">
        <v>1</v>
      </c>
      <c r="G2603">
        <v>5</v>
      </c>
      <c r="H2603">
        <v>0</v>
      </c>
      <c r="I2603">
        <v>0</v>
      </c>
      <c r="J2603">
        <v>55</v>
      </c>
      <c r="K2603">
        <v>0</v>
      </c>
      <c r="L2603">
        <v>0</v>
      </c>
      <c r="M2603">
        <v>0</v>
      </c>
      <c r="N2603">
        <v>0</v>
      </c>
    </row>
    <row r="2604" spans="1:14" x14ac:dyDescent="0.25">
      <c r="A2604" t="s">
        <v>6838</v>
      </c>
      <c r="B2604" t="s">
        <v>72</v>
      </c>
      <c r="C2604" t="s">
        <v>162</v>
      </c>
      <c r="D2604" t="s">
        <v>4245</v>
      </c>
      <c r="E2604">
        <v>8</v>
      </c>
      <c r="F2604">
        <v>1</v>
      </c>
      <c r="G2604">
        <v>6</v>
      </c>
      <c r="H2604">
        <v>1</v>
      </c>
      <c r="I2604">
        <v>0</v>
      </c>
      <c r="J2604">
        <v>197</v>
      </c>
      <c r="K2604">
        <v>0</v>
      </c>
      <c r="L2604">
        <v>0</v>
      </c>
      <c r="M2604">
        <v>0</v>
      </c>
      <c r="N2604">
        <v>0</v>
      </c>
    </row>
    <row r="2605" spans="1:14" x14ac:dyDescent="0.25">
      <c r="A2605" t="s">
        <v>6839</v>
      </c>
      <c r="B2605" t="s">
        <v>72</v>
      </c>
      <c r="C2605" t="s">
        <v>163</v>
      </c>
      <c r="D2605" t="s">
        <v>4245</v>
      </c>
      <c r="E2605">
        <v>9</v>
      </c>
      <c r="F2605">
        <v>2</v>
      </c>
      <c r="G2605">
        <v>7</v>
      </c>
      <c r="H2605">
        <v>0</v>
      </c>
      <c r="I2605">
        <v>0</v>
      </c>
      <c r="J2605">
        <v>118</v>
      </c>
      <c r="K2605">
        <v>0</v>
      </c>
      <c r="L2605">
        <v>0</v>
      </c>
      <c r="M2605">
        <v>0</v>
      </c>
      <c r="N2605">
        <v>0</v>
      </c>
    </row>
    <row r="2606" spans="1:14" x14ac:dyDescent="0.25">
      <c r="A2606" t="s">
        <v>6840</v>
      </c>
      <c r="B2606" t="s">
        <v>72</v>
      </c>
      <c r="C2606" t="s">
        <v>164</v>
      </c>
      <c r="D2606" t="s">
        <v>4245</v>
      </c>
      <c r="E2606">
        <v>19</v>
      </c>
      <c r="F2606">
        <v>1</v>
      </c>
      <c r="G2606">
        <v>16</v>
      </c>
      <c r="H2606">
        <v>1</v>
      </c>
      <c r="I2606">
        <v>1</v>
      </c>
      <c r="J2606">
        <v>129</v>
      </c>
      <c r="K2606">
        <v>0</v>
      </c>
      <c r="L2606">
        <v>0</v>
      </c>
      <c r="M2606">
        <v>0</v>
      </c>
      <c r="N2606">
        <v>0</v>
      </c>
    </row>
    <row r="2607" spans="1:14" x14ac:dyDescent="0.25">
      <c r="A2607" t="s">
        <v>6841</v>
      </c>
      <c r="B2607" t="s">
        <v>72</v>
      </c>
      <c r="C2607" t="s">
        <v>165</v>
      </c>
      <c r="D2607" t="s">
        <v>4245</v>
      </c>
      <c r="E2607">
        <v>34</v>
      </c>
      <c r="F2607">
        <v>9</v>
      </c>
      <c r="G2607">
        <v>25</v>
      </c>
      <c r="H2607">
        <v>0</v>
      </c>
      <c r="I2607">
        <v>0</v>
      </c>
      <c r="J2607">
        <v>410</v>
      </c>
      <c r="K2607">
        <v>0</v>
      </c>
      <c r="L2607">
        <v>0</v>
      </c>
      <c r="M2607">
        <v>0</v>
      </c>
      <c r="N2607">
        <v>0</v>
      </c>
    </row>
    <row r="2608" spans="1:14" x14ac:dyDescent="0.25">
      <c r="A2608" t="s">
        <v>6842</v>
      </c>
      <c r="B2608" t="s">
        <v>72</v>
      </c>
      <c r="C2608" t="s">
        <v>166</v>
      </c>
      <c r="D2608" t="s">
        <v>4245</v>
      </c>
      <c r="E2608">
        <v>4</v>
      </c>
      <c r="F2608">
        <v>0</v>
      </c>
      <c r="G2608">
        <v>4</v>
      </c>
      <c r="H2608">
        <v>0</v>
      </c>
      <c r="I2608">
        <v>0</v>
      </c>
      <c r="J2608">
        <v>83</v>
      </c>
      <c r="K2608">
        <v>0</v>
      </c>
      <c r="L2608">
        <v>0</v>
      </c>
      <c r="M2608">
        <v>0</v>
      </c>
      <c r="N2608">
        <v>0</v>
      </c>
    </row>
    <row r="2609" spans="1:14" x14ac:dyDescent="0.25">
      <c r="A2609" t="s">
        <v>6843</v>
      </c>
      <c r="B2609" t="s">
        <v>72</v>
      </c>
      <c r="C2609" t="s">
        <v>167</v>
      </c>
      <c r="D2609" t="s">
        <v>4245</v>
      </c>
      <c r="E2609">
        <v>3</v>
      </c>
      <c r="F2609">
        <v>0</v>
      </c>
      <c r="G2609">
        <v>3</v>
      </c>
      <c r="H2609">
        <v>0</v>
      </c>
      <c r="I2609">
        <v>0</v>
      </c>
      <c r="J2609">
        <v>95</v>
      </c>
      <c r="K2609">
        <v>0</v>
      </c>
      <c r="L2609">
        <v>0</v>
      </c>
      <c r="M2609">
        <v>0</v>
      </c>
      <c r="N2609">
        <v>0</v>
      </c>
    </row>
    <row r="2610" spans="1:14" x14ac:dyDescent="0.25">
      <c r="A2610" t="s">
        <v>6844</v>
      </c>
      <c r="B2610" t="s">
        <v>72</v>
      </c>
      <c r="C2610" t="s">
        <v>168</v>
      </c>
      <c r="D2610" t="s">
        <v>4245</v>
      </c>
      <c r="E2610">
        <v>16</v>
      </c>
      <c r="F2610">
        <v>1</v>
      </c>
      <c r="G2610">
        <v>14</v>
      </c>
      <c r="H2610">
        <v>1</v>
      </c>
      <c r="I2610">
        <v>0</v>
      </c>
      <c r="J2610">
        <v>259</v>
      </c>
      <c r="K2610">
        <v>0</v>
      </c>
      <c r="L2610">
        <v>0</v>
      </c>
      <c r="M2610">
        <v>0</v>
      </c>
      <c r="N2610">
        <v>0</v>
      </c>
    </row>
    <row r="2611" spans="1:14" x14ac:dyDescent="0.25">
      <c r="A2611" t="s">
        <v>6845</v>
      </c>
      <c r="B2611" t="s">
        <v>72</v>
      </c>
      <c r="C2611" t="s">
        <v>169</v>
      </c>
      <c r="D2611" t="s">
        <v>4245</v>
      </c>
      <c r="E2611">
        <v>7</v>
      </c>
      <c r="F2611">
        <v>1</v>
      </c>
      <c r="G2611">
        <v>6</v>
      </c>
      <c r="H2611">
        <v>0</v>
      </c>
      <c r="I2611">
        <v>0</v>
      </c>
      <c r="J2611">
        <v>166</v>
      </c>
      <c r="K2611">
        <v>0</v>
      </c>
      <c r="L2611">
        <v>0</v>
      </c>
      <c r="M2611">
        <v>0</v>
      </c>
      <c r="N2611">
        <v>0</v>
      </c>
    </row>
    <row r="2612" spans="1:14" x14ac:dyDescent="0.25">
      <c r="A2612" t="s">
        <v>6846</v>
      </c>
      <c r="B2612" t="s">
        <v>72</v>
      </c>
      <c r="C2612" t="s">
        <v>170</v>
      </c>
      <c r="D2612" t="s">
        <v>4245</v>
      </c>
      <c r="E2612">
        <v>7</v>
      </c>
      <c r="F2612">
        <v>2</v>
      </c>
      <c r="G2612">
        <v>5</v>
      </c>
      <c r="H2612">
        <v>0</v>
      </c>
      <c r="I2612">
        <v>0</v>
      </c>
      <c r="J2612">
        <v>114</v>
      </c>
      <c r="K2612">
        <v>0</v>
      </c>
      <c r="L2612">
        <v>0</v>
      </c>
      <c r="M2612">
        <v>0</v>
      </c>
      <c r="N2612">
        <v>0</v>
      </c>
    </row>
    <row r="2613" spans="1:14" x14ac:dyDescent="0.25">
      <c r="A2613" t="s">
        <v>6847</v>
      </c>
      <c r="B2613" t="s">
        <v>72</v>
      </c>
      <c r="C2613" t="s">
        <v>171</v>
      </c>
      <c r="D2613" t="s">
        <v>4245</v>
      </c>
      <c r="E2613">
        <v>22</v>
      </c>
      <c r="F2613">
        <v>2</v>
      </c>
      <c r="G2613">
        <v>20</v>
      </c>
      <c r="H2613">
        <v>0</v>
      </c>
      <c r="I2613">
        <v>0</v>
      </c>
      <c r="J2613">
        <v>365</v>
      </c>
      <c r="K2613">
        <v>0</v>
      </c>
      <c r="L2613">
        <v>0</v>
      </c>
      <c r="M2613">
        <v>0</v>
      </c>
      <c r="N2613">
        <v>0</v>
      </c>
    </row>
    <row r="2614" spans="1:14" x14ac:dyDescent="0.25">
      <c r="A2614" t="s">
        <v>6848</v>
      </c>
      <c r="B2614" t="s">
        <v>72</v>
      </c>
      <c r="C2614" t="s">
        <v>172</v>
      </c>
      <c r="D2614" t="s">
        <v>4245</v>
      </c>
      <c r="E2614">
        <v>6</v>
      </c>
      <c r="F2614">
        <v>0</v>
      </c>
      <c r="G2614">
        <v>6</v>
      </c>
      <c r="H2614">
        <v>0</v>
      </c>
      <c r="I2614">
        <v>0</v>
      </c>
      <c r="J2614">
        <v>150</v>
      </c>
      <c r="K2614">
        <v>0</v>
      </c>
      <c r="L2614">
        <v>0</v>
      </c>
      <c r="M2614">
        <v>0</v>
      </c>
      <c r="N2614">
        <v>0</v>
      </c>
    </row>
    <row r="2615" spans="1:14" x14ac:dyDescent="0.25">
      <c r="A2615" t="s">
        <v>6849</v>
      </c>
      <c r="B2615" t="s">
        <v>72</v>
      </c>
      <c r="C2615" t="s">
        <v>246</v>
      </c>
      <c r="D2615" t="s">
        <v>4245</v>
      </c>
      <c r="E2615">
        <v>1</v>
      </c>
      <c r="F2615">
        <v>0</v>
      </c>
      <c r="G2615">
        <v>1</v>
      </c>
      <c r="H2615">
        <v>0</v>
      </c>
      <c r="I2615">
        <v>0</v>
      </c>
      <c r="J2615">
        <v>6</v>
      </c>
      <c r="K2615">
        <v>0</v>
      </c>
      <c r="L2615">
        <v>0</v>
      </c>
      <c r="M2615">
        <v>0</v>
      </c>
      <c r="N2615">
        <v>0</v>
      </c>
    </row>
    <row r="2616" spans="1:14" x14ac:dyDescent="0.25">
      <c r="A2616" t="s">
        <v>6850</v>
      </c>
      <c r="B2616" t="s">
        <v>72</v>
      </c>
      <c r="C2616" t="s">
        <v>173</v>
      </c>
      <c r="D2616" t="s">
        <v>4245</v>
      </c>
      <c r="E2616">
        <v>11</v>
      </c>
      <c r="F2616">
        <v>1</v>
      </c>
      <c r="G2616">
        <v>10</v>
      </c>
      <c r="H2616">
        <v>0</v>
      </c>
      <c r="I2616">
        <v>0</v>
      </c>
      <c r="J2616">
        <v>124</v>
      </c>
      <c r="K2616">
        <v>0</v>
      </c>
      <c r="L2616">
        <v>0</v>
      </c>
      <c r="M2616">
        <v>0</v>
      </c>
      <c r="N2616">
        <v>0</v>
      </c>
    </row>
    <row r="2617" spans="1:14" x14ac:dyDescent="0.25">
      <c r="A2617" t="s">
        <v>6851</v>
      </c>
      <c r="B2617" t="s">
        <v>72</v>
      </c>
      <c r="C2617" t="s">
        <v>174</v>
      </c>
      <c r="D2617" t="s">
        <v>4245</v>
      </c>
      <c r="E2617">
        <v>32</v>
      </c>
      <c r="F2617">
        <v>4</v>
      </c>
      <c r="G2617">
        <v>27</v>
      </c>
      <c r="H2617">
        <v>1</v>
      </c>
      <c r="I2617">
        <v>0</v>
      </c>
      <c r="J2617">
        <v>465</v>
      </c>
      <c r="K2617">
        <v>0</v>
      </c>
      <c r="L2617">
        <v>0</v>
      </c>
      <c r="M2617">
        <v>0</v>
      </c>
      <c r="N2617">
        <v>0</v>
      </c>
    </row>
    <row r="2618" spans="1:14" x14ac:dyDescent="0.25">
      <c r="A2618" t="s">
        <v>6852</v>
      </c>
      <c r="B2618" t="s">
        <v>72</v>
      </c>
      <c r="C2618" t="s">
        <v>175</v>
      </c>
      <c r="D2618" t="s">
        <v>4245</v>
      </c>
      <c r="E2618">
        <v>18</v>
      </c>
      <c r="F2618">
        <v>1</v>
      </c>
      <c r="G2618">
        <v>15</v>
      </c>
      <c r="H2618">
        <v>2</v>
      </c>
      <c r="I2618">
        <v>0</v>
      </c>
      <c r="J2618">
        <v>128</v>
      </c>
      <c r="K2618">
        <v>0</v>
      </c>
      <c r="L2618">
        <v>0</v>
      </c>
      <c r="M2618">
        <v>0</v>
      </c>
      <c r="N2618">
        <v>0</v>
      </c>
    </row>
    <row r="2619" spans="1:14" x14ac:dyDescent="0.25">
      <c r="A2619" t="s">
        <v>6853</v>
      </c>
      <c r="B2619" t="s">
        <v>72</v>
      </c>
      <c r="C2619" t="s">
        <v>176</v>
      </c>
      <c r="D2619" t="s">
        <v>4245</v>
      </c>
      <c r="E2619">
        <v>19</v>
      </c>
      <c r="F2619">
        <v>1</v>
      </c>
      <c r="G2619">
        <v>18</v>
      </c>
      <c r="H2619">
        <v>0</v>
      </c>
      <c r="I2619">
        <v>0</v>
      </c>
      <c r="J2619">
        <v>476</v>
      </c>
      <c r="K2619">
        <v>0</v>
      </c>
      <c r="L2619">
        <v>0</v>
      </c>
      <c r="M2619">
        <v>0</v>
      </c>
      <c r="N2619">
        <v>0</v>
      </c>
    </row>
    <row r="2620" spans="1:14" x14ac:dyDescent="0.25">
      <c r="A2620" t="s">
        <v>6854</v>
      </c>
      <c r="B2620" t="s">
        <v>72</v>
      </c>
      <c r="C2620" t="s">
        <v>177</v>
      </c>
      <c r="D2620" t="s">
        <v>4245</v>
      </c>
      <c r="E2620">
        <v>2</v>
      </c>
      <c r="F2620">
        <v>1</v>
      </c>
      <c r="G2620">
        <v>1</v>
      </c>
      <c r="H2620">
        <v>0</v>
      </c>
      <c r="I2620">
        <v>0</v>
      </c>
      <c r="J2620">
        <v>171</v>
      </c>
      <c r="K2620">
        <v>0</v>
      </c>
      <c r="L2620">
        <v>0</v>
      </c>
      <c r="M2620">
        <v>0</v>
      </c>
      <c r="N2620">
        <v>0</v>
      </c>
    </row>
    <row r="2621" spans="1:14" x14ac:dyDescent="0.25">
      <c r="A2621" t="s">
        <v>6855</v>
      </c>
      <c r="B2621" t="s">
        <v>72</v>
      </c>
      <c r="C2621" t="s">
        <v>178</v>
      </c>
      <c r="D2621" t="s">
        <v>4245</v>
      </c>
      <c r="E2621">
        <v>9</v>
      </c>
      <c r="F2621">
        <v>1</v>
      </c>
      <c r="G2621">
        <v>8</v>
      </c>
      <c r="H2621">
        <v>0</v>
      </c>
      <c r="I2621">
        <v>0</v>
      </c>
      <c r="J2621">
        <v>117</v>
      </c>
      <c r="K2621">
        <v>0</v>
      </c>
      <c r="L2621">
        <v>0</v>
      </c>
      <c r="M2621">
        <v>0</v>
      </c>
      <c r="N2621">
        <v>0</v>
      </c>
    </row>
    <row r="2622" spans="1:14" x14ac:dyDescent="0.25">
      <c r="A2622" t="s">
        <v>6856</v>
      </c>
      <c r="B2622" t="s">
        <v>72</v>
      </c>
      <c r="C2622" t="s">
        <v>179</v>
      </c>
      <c r="D2622" t="s">
        <v>4245</v>
      </c>
      <c r="E2622">
        <v>10</v>
      </c>
      <c r="F2622">
        <v>1</v>
      </c>
      <c r="G2622">
        <v>9</v>
      </c>
      <c r="H2622">
        <v>0</v>
      </c>
      <c r="I2622">
        <v>0</v>
      </c>
      <c r="J2622">
        <v>112</v>
      </c>
      <c r="K2622">
        <v>0</v>
      </c>
      <c r="L2622">
        <v>0</v>
      </c>
      <c r="M2622">
        <v>0</v>
      </c>
      <c r="N2622">
        <v>0</v>
      </c>
    </row>
    <row r="2623" spans="1:14" x14ac:dyDescent="0.25">
      <c r="A2623" t="s">
        <v>6857</v>
      </c>
      <c r="B2623" t="s">
        <v>72</v>
      </c>
      <c r="C2623" t="s">
        <v>180</v>
      </c>
      <c r="D2623" t="s">
        <v>4245</v>
      </c>
      <c r="E2623">
        <v>3</v>
      </c>
      <c r="F2623">
        <v>1</v>
      </c>
      <c r="G2623">
        <v>2</v>
      </c>
      <c r="H2623">
        <v>0</v>
      </c>
      <c r="I2623">
        <v>0</v>
      </c>
      <c r="J2623">
        <v>104</v>
      </c>
      <c r="K2623">
        <v>0</v>
      </c>
      <c r="L2623">
        <v>0</v>
      </c>
      <c r="M2623">
        <v>0</v>
      </c>
      <c r="N2623">
        <v>0</v>
      </c>
    </row>
    <row r="2624" spans="1:14" x14ac:dyDescent="0.25">
      <c r="A2624" t="s">
        <v>6858</v>
      </c>
      <c r="B2624" t="s">
        <v>72</v>
      </c>
      <c r="C2624" t="s">
        <v>181</v>
      </c>
      <c r="D2624" t="s">
        <v>4245</v>
      </c>
      <c r="E2624">
        <v>18</v>
      </c>
      <c r="F2624">
        <v>2</v>
      </c>
      <c r="G2624">
        <v>13</v>
      </c>
      <c r="H2624">
        <v>3</v>
      </c>
      <c r="I2624">
        <v>0</v>
      </c>
      <c r="J2624">
        <v>163</v>
      </c>
      <c r="K2624">
        <v>0</v>
      </c>
      <c r="L2624">
        <v>0</v>
      </c>
      <c r="M2624">
        <v>0</v>
      </c>
      <c r="N2624">
        <v>0</v>
      </c>
    </row>
    <row r="2625" spans="1:14" x14ac:dyDescent="0.25">
      <c r="A2625" t="s">
        <v>6859</v>
      </c>
      <c r="B2625" t="s">
        <v>72</v>
      </c>
      <c r="C2625" t="s">
        <v>182</v>
      </c>
      <c r="D2625" t="s">
        <v>4245</v>
      </c>
      <c r="E2625">
        <v>13</v>
      </c>
      <c r="F2625">
        <v>3</v>
      </c>
      <c r="G2625">
        <v>10</v>
      </c>
      <c r="H2625">
        <v>0</v>
      </c>
      <c r="I2625">
        <v>0</v>
      </c>
      <c r="J2625">
        <v>81</v>
      </c>
      <c r="K2625">
        <v>0</v>
      </c>
      <c r="L2625">
        <v>0</v>
      </c>
      <c r="M2625">
        <v>0</v>
      </c>
      <c r="N2625">
        <v>0</v>
      </c>
    </row>
    <row r="2626" spans="1:14" x14ac:dyDescent="0.25">
      <c r="A2626" t="s">
        <v>6860</v>
      </c>
      <c r="B2626" t="s">
        <v>72</v>
      </c>
      <c r="C2626" t="s">
        <v>183</v>
      </c>
      <c r="D2626" t="s">
        <v>4245</v>
      </c>
      <c r="E2626">
        <v>16</v>
      </c>
      <c r="F2626">
        <v>2</v>
      </c>
      <c r="G2626">
        <v>13</v>
      </c>
      <c r="H2626">
        <v>1</v>
      </c>
      <c r="I2626">
        <v>0</v>
      </c>
      <c r="J2626">
        <v>171</v>
      </c>
      <c r="K2626">
        <v>0</v>
      </c>
      <c r="L2626">
        <v>0</v>
      </c>
      <c r="M2626">
        <v>0</v>
      </c>
      <c r="N2626">
        <v>0</v>
      </c>
    </row>
    <row r="2627" spans="1:14" x14ac:dyDescent="0.25">
      <c r="A2627" t="s">
        <v>6861</v>
      </c>
      <c r="B2627" t="s">
        <v>72</v>
      </c>
      <c r="C2627" t="s">
        <v>184</v>
      </c>
      <c r="D2627" t="s">
        <v>4245</v>
      </c>
      <c r="E2627">
        <v>13</v>
      </c>
      <c r="F2627">
        <v>1</v>
      </c>
      <c r="G2627">
        <v>11</v>
      </c>
      <c r="H2627">
        <v>1</v>
      </c>
      <c r="I2627">
        <v>0</v>
      </c>
      <c r="J2627">
        <v>153</v>
      </c>
      <c r="K2627">
        <v>0</v>
      </c>
      <c r="L2627">
        <v>0</v>
      </c>
      <c r="M2627">
        <v>0</v>
      </c>
      <c r="N2627">
        <v>0</v>
      </c>
    </row>
    <row r="2628" spans="1:14" x14ac:dyDescent="0.25">
      <c r="A2628" t="s">
        <v>6862</v>
      </c>
      <c r="B2628" t="s">
        <v>72</v>
      </c>
      <c r="C2628" t="s">
        <v>185</v>
      </c>
      <c r="D2628" t="s">
        <v>4245</v>
      </c>
      <c r="E2628">
        <v>9</v>
      </c>
      <c r="F2628">
        <v>1</v>
      </c>
      <c r="G2628">
        <v>6</v>
      </c>
      <c r="H2628">
        <v>2</v>
      </c>
      <c r="I2628">
        <v>0</v>
      </c>
      <c r="J2628">
        <v>155</v>
      </c>
      <c r="K2628">
        <v>0</v>
      </c>
      <c r="L2628">
        <v>0</v>
      </c>
      <c r="M2628">
        <v>0</v>
      </c>
      <c r="N2628">
        <v>0</v>
      </c>
    </row>
    <row r="2629" spans="1:14" x14ac:dyDescent="0.25">
      <c r="A2629" t="s">
        <v>6863</v>
      </c>
      <c r="B2629" t="s">
        <v>72</v>
      </c>
      <c r="C2629" t="s">
        <v>186</v>
      </c>
      <c r="D2629" t="s">
        <v>4245</v>
      </c>
      <c r="E2629">
        <v>0</v>
      </c>
      <c r="F2629">
        <v>0</v>
      </c>
      <c r="G2629">
        <v>0</v>
      </c>
      <c r="H2629">
        <v>0</v>
      </c>
      <c r="I2629">
        <v>0</v>
      </c>
      <c r="J2629">
        <v>21</v>
      </c>
      <c r="K2629">
        <v>0</v>
      </c>
      <c r="L2629">
        <v>0</v>
      </c>
      <c r="M2629">
        <v>0</v>
      </c>
      <c r="N2629">
        <v>0</v>
      </c>
    </row>
    <row r="2630" spans="1:14" x14ac:dyDescent="0.25">
      <c r="A2630" t="s">
        <v>6864</v>
      </c>
      <c r="B2630" t="s">
        <v>72</v>
      </c>
      <c r="C2630" t="s">
        <v>187</v>
      </c>
      <c r="D2630" t="s">
        <v>4245</v>
      </c>
      <c r="E2630">
        <v>15</v>
      </c>
      <c r="F2630">
        <v>0</v>
      </c>
      <c r="G2630">
        <v>14</v>
      </c>
      <c r="H2630">
        <v>1</v>
      </c>
      <c r="I2630">
        <v>0</v>
      </c>
      <c r="J2630">
        <v>148</v>
      </c>
      <c r="K2630">
        <v>0</v>
      </c>
      <c r="L2630">
        <v>0</v>
      </c>
      <c r="M2630">
        <v>0</v>
      </c>
      <c r="N2630">
        <v>0</v>
      </c>
    </row>
    <row r="2631" spans="1:14" x14ac:dyDescent="0.25">
      <c r="A2631" t="s">
        <v>6865</v>
      </c>
      <c r="B2631" t="s">
        <v>72</v>
      </c>
      <c r="C2631" t="s">
        <v>188</v>
      </c>
      <c r="D2631" t="s">
        <v>4245</v>
      </c>
      <c r="E2631">
        <v>8</v>
      </c>
      <c r="F2631">
        <v>0</v>
      </c>
      <c r="G2631">
        <v>7</v>
      </c>
      <c r="H2631">
        <v>1</v>
      </c>
      <c r="I2631">
        <v>0</v>
      </c>
      <c r="J2631">
        <v>144</v>
      </c>
      <c r="K2631">
        <v>0</v>
      </c>
      <c r="L2631">
        <v>0</v>
      </c>
      <c r="M2631">
        <v>0</v>
      </c>
      <c r="N2631">
        <v>0</v>
      </c>
    </row>
    <row r="2632" spans="1:14" x14ac:dyDescent="0.25">
      <c r="A2632" t="s">
        <v>6866</v>
      </c>
      <c r="B2632" t="s">
        <v>72</v>
      </c>
      <c r="C2632" t="s">
        <v>189</v>
      </c>
      <c r="D2632" t="s">
        <v>4245</v>
      </c>
      <c r="E2632">
        <v>5</v>
      </c>
      <c r="F2632">
        <v>1</v>
      </c>
      <c r="G2632">
        <v>4</v>
      </c>
      <c r="H2632">
        <v>0</v>
      </c>
      <c r="I2632">
        <v>0</v>
      </c>
      <c r="J2632">
        <v>101</v>
      </c>
      <c r="K2632">
        <v>0</v>
      </c>
      <c r="L2632">
        <v>0</v>
      </c>
      <c r="M2632">
        <v>0</v>
      </c>
      <c r="N2632">
        <v>0</v>
      </c>
    </row>
    <row r="2633" spans="1:14" x14ac:dyDescent="0.25">
      <c r="A2633" t="s">
        <v>6867</v>
      </c>
      <c r="B2633" t="s">
        <v>72</v>
      </c>
      <c r="C2633" t="s">
        <v>190</v>
      </c>
      <c r="D2633" t="s">
        <v>4245</v>
      </c>
      <c r="E2633">
        <v>18</v>
      </c>
      <c r="F2633">
        <v>5</v>
      </c>
      <c r="G2633">
        <v>13</v>
      </c>
      <c r="H2633">
        <v>0</v>
      </c>
      <c r="I2633">
        <v>0</v>
      </c>
      <c r="J2633">
        <v>247</v>
      </c>
      <c r="K2633">
        <v>0</v>
      </c>
      <c r="L2633">
        <v>0</v>
      </c>
      <c r="M2633">
        <v>0</v>
      </c>
      <c r="N2633">
        <v>0</v>
      </c>
    </row>
    <row r="2634" spans="1:14" x14ac:dyDescent="0.25">
      <c r="A2634" t="s">
        <v>6868</v>
      </c>
      <c r="B2634" t="s">
        <v>72</v>
      </c>
      <c r="C2634" t="s">
        <v>191</v>
      </c>
      <c r="D2634" t="s">
        <v>4245</v>
      </c>
      <c r="E2634">
        <v>10</v>
      </c>
      <c r="F2634">
        <v>1</v>
      </c>
      <c r="G2634">
        <v>8</v>
      </c>
      <c r="H2634">
        <v>1</v>
      </c>
      <c r="I2634">
        <v>0</v>
      </c>
      <c r="J2634">
        <v>160</v>
      </c>
      <c r="K2634">
        <v>0</v>
      </c>
      <c r="L2634">
        <v>0</v>
      </c>
      <c r="M2634">
        <v>0</v>
      </c>
      <c r="N2634">
        <v>0</v>
      </c>
    </row>
    <row r="2635" spans="1:14" x14ac:dyDescent="0.25">
      <c r="A2635" t="s">
        <v>6869</v>
      </c>
      <c r="B2635" t="s">
        <v>72</v>
      </c>
      <c r="C2635" t="s">
        <v>192</v>
      </c>
      <c r="D2635" t="s">
        <v>4245</v>
      </c>
      <c r="E2635">
        <v>8</v>
      </c>
      <c r="F2635">
        <v>4</v>
      </c>
      <c r="G2635">
        <v>4</v>
      </c>
      <c r="H2635">
        <v>0</v>
      </c>
      <c r="I2635">
        <v>0</v>
      </c>
      <c r="J2635">
        <v>75</v>
      </c>
      <c r="K2635">
        <v>0</v>
      </c>
      <c r="L2635">
        <v>0</v>
      </c>
      <c r="M2635">
        <v>0</v>
      </c>
      <c r="N2635">
        <v>0</v>
      </c>
    </row>
    <row r="2636" spans="1:14" x14ac:dyDescent="0.25">
      <c r="A2636" t="s">
        <v>6870</v>
      </c>
      <c r="B2636" t="s">
        <v>72</v>
      </c>
      <c r="C2636" t="s">
        <v>193</v>
      </c>
      <c r="D2636" t="s">
        <v>4245</v>
      </c>
      <c r="E2636">
        <v>7</v>
      </c>
      <c r="F2636">
        <v>1</v>
      </c>
      <c r="G2636">
        <v>6</v>
      </c>
      <c r="H2636">
        <v>0</v>
      </c>
      <c r="I2636">
        <v>0</v>
      </c>
      <c r="J2636">
        <v>139</v>
      </c>
      <c r="K2636">
        <v>0</v>
      </c>
      <c r="L2636">
        <v>0</v>
      </c>
      <c r="M2636">
        <v>0</v>
      </c>
      <c r="N2636">
        <v>0</v>
      </c>
    </row>
    <row r="2637" spans="1:14" x14ac:dyDescent="0.25">
      <c r="A2637" t="s">
        <v>6871</v>
      </c>
      <c r="B2637" t="s">
        <v>72</v>
      </c>
      <c r="C2637" t="s">
        <v>194</v>
      </c>
      <c r="D2637" t="s">
        <v>4245</v>
      </c>
      <c r="E2637">
        <v>10</v>
      </c>
      <c r="F2637">
        <v>0</v>
      </c>
      <c r="G2637">
        <v>10</v>
      </c>
      <c r="H2637">
        <v>0</v>
      </c>
      <c r="I2637">
        <v>0</v>
      </c>
      <c r="J2637">
        <v>297</v>
      </c>
      <c r="K2637">
        <v>0</v>
      </c>
      <c r="L2637">
        <v>0</v>
      </c>
      <c r="M2637">
        <v>0</v>
      </c>
      <c r="N2637">
        <v>0</v>
      </c>
    </row>
    <row r="2638" spans="1:14" x14ac:dyDescent="0.25">
      <c r="A2638" t="s">
        <v>6872</v>
      </c>
      <c r="B2638" t="s">
        <v>72</v>
      </c>
      <c r="C2638" t="s">
        <v>195</v>
      </c>
      <c r="D2638" t="s">
        <v>4245</v>
      </c>
      <c r="E2638">
        <v>6</v>
      </c>
      <c r="F2638">
        <v>1</v>
      </c>
      <c r="G2638">
        <v>5</v>
      </c>
      <c r="H2638">
        <v>0</v>
      </c>
      <c r="I2638">
        <v>0</v>
      </c>
      <c r="J2638">
        <v>204</v>
      </c>
      <c r="K2638">
        <v>0</v>
      </c>
      <c r="L2638">
        <v>0</v>
      </c>
      <c r="M2638">
        <v>0</v>
      </c>
      <c r="N2638">
        <v>0</v>
      </c>
    </row>
    <row r="2639" spans="1:14" x14ac:dyDescent="0.25">
      <c r="A2639" t="s">
        <v>6873</v>
      </c>
      <c r="B2639" t="s">
        <v>72</v>
      </c>
      <c r="C2639" t="s">
        <v>196</v>
      </c>
      <c r="D2639" t="s">
        <v>4245</v>
      </c>
      <c r="E2639">
        <v>3</v>
      </c>
      <c r="F2639">
        <v>0</v>
      </c>
      <c r="G2639">
        <v>3</v>
      </c>
      <c r="H2639">
        <v>0</v>
      </c>
      <c r="I2639">
        <v>0</v>
      </c>
      <c r="J2639">
        <v>74</v>
      </c>
      <c r="K2639">
        <v>0</v>
      </c>
      <c r="L2639">
        <v>0</v>
      </c>
      <c r="M2639">
        <v>0</v>
      </c>
      <c r="N2639">
        <v>0</v>
      </c>
    </row>
    <row r="2640" spans="1:14" x14ac:dyDescent="0.25">
      <c r="A2640" t="s">
        <v>6874</v>
      </c>
      <c r="B2640" t="s">
        <v>72</v>
      </c>
      <c r="C2640" t="s">
        <v>197</v>
      </c>
      <c r="D2640" t="s">
        <v>4245</v>
      </c>
      <c r="E2640">
        <v>9</v>
      </c>
      <c r="F2640">
        <v>1</v>
      </c>
      <c r="G2640">
        <v>7</v>
      </c>
      <c r="H2640">
        <v>0</v>
      </c>
      <c r="I2640">
        <v>1</v>
      </c>
      <c r="J2640">
        <v>132</v>
      </c>
      <c r="K2640">
        <v>0</v>
      </c>
      <c r="L2640">
        <v>0</v>
      </c>
      <c r="M2640">
        <v>0</v>
      </c>
      <c r="N2640">
        <v>0</v>
      </c>
    </row>
    <row r="2641" spans="1:14" x14ac:dyDescent="0.25">
      <c r="A2641" t="s">
        <v>6875</v>
      </c>
      <c r="B2641" t="s">
        <v>72</v>
      </c>
      <c r="C2641" t="s">
        <v>198</v>
      </c>
      <c r="D2641" t="s">
        <v>4245</v>
      </c>
      <c r="E2641">
        <v>12</v>
      </c>
      <c r="F2641">
        <v>2</v>
      </c>
      <c r="G2641">
        <v>10</v>
      </c>
      <c r="H2641">
        <v>0</v>
      </c>
      <c r="I2641">
        <v>0</v>
      </c>
      <c r="J2641">
        <v>113</v>
      </c>
      <c r="K2641">
        <v>0</v>
      </c>
      <c r="L2641">
        <v>0</v>
      </c>
      <c r="M2641">
        <v>0</v>
      </c>
      <c r="N2641">
        <v>0</v>
      </c>
    </row>
    <row r="2642" spans="1:14" x14ac:dyDescent="0.25">
      <c r="A2642" t="s">
        <v>6876</v>
      </c>
      <c r="B2642" t="s">
        <v>72</v>
      </c>
      <c r="C2642" t="s">
        <v>199</v>
      </c>
      <c r="D2642" t="s">
        <v>4245</v>
      </c>
      <c r="E2642">
        <v>29</v>
      </c>
      <c r="F2642">
        <v>2</v>
      </c>
      <c r="G2642">
        <v>25</v>
      </c>
      <c r="H2642">
        <v>2</v>
      </c>
      <c r="I2642">
        <v>0</v>
      </c>
      <c r="J2642">
        <v>201</v>
      </c>
      <c r="K2642">
        <v>0</v>
      </c>
      <c r="L2642">
        <v>0</v>
      </c>
      <c r="M2642">
        <v>0</v>
      </c>
      <c r="N2642">
        <v>0</v>
      </c>
    </row>
    <row r="2643" spans="1:14" x14ac:dyDescent="0.25">
      <c r="A2643" t="s">
        <v>6877</v>
      </c>
      <c r="B2643" t="s">
        <v>72</v>
      </c>
      <c r="C2643" t="s">
        <v>200</v>
      </c>
      <c r="D2643" t="s">
        <v>4245</v>
      </c>
      <c r="E2643">
        <v>5</v>
      </c>
      <c r="F2643">
        <v>1</v>
      </c>
      <c r="G2643">
        <v>4</v>
      </c>
      <c r="H2643">
        <v>0</v>
      </c>
      <c r="I2643">
        <v>0</v>
      </c>
      <c r="J2643">
        <v>62</v>
      </c>
      <c r="K2643">
        <v>0</v>
      </c>
      <c r="L2643">
        <v>0</v>
      </c>
      <c r="M2643">
        <v>0</v>
      </c>
      <c r="N2643">
        <v>0</v>
      </c>
    </row>
    <row r="2644" spans="1:14" x14ac:dyDescent="0.25">
      <c r="A2644" t="s">
        <v>6878</v>
      </c>
      <c r="B2644" t="s">
        <v>72</v>
      </c>
      <c r="C2644" t="s">
        <v>201</v>
      </c>
      <c r="D2644" t="s">
        <v>4245</v>
      </c>
      <c r="E2644">
        <v>16</v>
      </c>
      <c r="F2644">
        <v>2</v>
      </c>
      <c r="G2644">
        <v>14</v>
      </c>
      <c r="H2644">
        <v>0</v>
      </c>
      <c r="I2644">
        <v>0</v>
      </c>
      <c r="J2644">
        <v>478</v>
      </c>
      <c r="K2644">
        <v>0</v>
      </c>
      <c r="L2644">
        <v>0</v>
      </c>
      <c r="M2644">
        <v>0</v>
      </c>
      <c r="N2644">
        <v>0</v>
      </c>
    </row>
    <row r="2645" spans="1:14" x14ac:dyDescent="0.25">
      <c r="A2645" t="s">
        <v>6879</v>
      </c>
      <c r="B2645" t="s">
        <v>72</v>
      </c>
      <c r="C2645" t="s">
        <v>202</v>
      </c>
      <c r="D2645" t="s">
        <v>4245</v>
      </c>
      <c r="E2645">
        <v>18</v>
      </c>
      <c r="F2645">
        <v>3</v>
      </c>
      <c r="G2645">
        <v>15</v>
      </c>
      <c r="H2645">
        <v>0</v>
      </c>
      <c r="I2645">
        <v>0</v>
      </c>
      <c r="J2645">
        <v>223</v>
      </c>
      <c r="K2645">
        <v>0</v>
      </c>
      <c r="L2645">
        <v>0</v>
      </c>
      <c r="M2645">
        <v>0</v>
      </c>
      <c r="N2645">
        <v>0</v>
      </c>
    </row>
    <row r="2646" spans="1:14" x14ac:dyDescent="0.25">
      <c r="A2646" t="s">
        <v>6880</v>
      </c>
      <c r="B2646" t="s">
        <v>72</v>
      </c>
      <c r="C2646" t="s">
        <v>203</v>
      </c>
      <c r="D2646" t="s">
        <v>4245</v>
      </c>
      <c r="E2646">
        <v>11</v>
      </c>
      <c r="F2646">
        <v>2</v>
      </c>
      <c r="G2646">
        <v>8</v>
      </c>
      <c r="H2646">
        <v>1</v>
      </c>
      <c r="I2646">
        <v>0</v>
      </c>
      <c r="J2646">
        <v>112</v>
      </c>
      <c r="K2646">
        <v>0</v>
      </c>
      <c r="L2646">
        <v>0</v>
      </c>
      <c r="M2646">
        <v>0</v>
      </c>
      <c r="N2646">
        <v>0</v>
      </c>
    </row>
    <row r="2647" spans="1:14" x14ac:dyDescent="0.25">
      <c r="A2647" t="s">
        <v>6881</v>
      </c>
      <c r="B2647" t="s">
        <v>72</v>
      </c>
      <c r="C2647" t="s">
        <v>204</v>
      </c>
      <c r="D2647" t="s">
        <v>4245</v>
      </c>
      <c r="E2647">
        <v>5</v>
      </c>
      <c r="F2647">
        <v>0</v>
      </c>
      <c r="G2647">
        <v>5</v>
      </c>
      <c r="H2647">
        <v>0</v>
      </c>
      <c r="I2647">
        <v>0</v>
      </c>
      <c r="J2647">
        <v>91</v>
      </c>
      <c r="K2647">
        <v>0</v>
      </c>
      <c r="L2647">
        <v>0</v>
      </c>
      <c r="M2647">
        <v>0</v>
      </c>
      <c r="N2647">
        <v>0</v>
      </c>
    </row>
    <row r="2648" spans="1:14" x14ac:dyDescent="0.25">
      <c r="A2648" t="s">
        <v>6882</v>
      </c>
      <c r="B2648" t="s">
        <v>72</v>
      </c>
      <c r="C2648" t="s">
        <v>205</v>
      </c>
      <c r="D2648" t="s">
        <v>4245</v>
      </c>
      <c r="E2648">
        <v>28</v>
      </c>
      <c r="F2648">
        <v>9</v>
      </c>
      <c r="G2648">
        <v>19</v>
      </c>
      <c r="H2648">
        <v>0</v>
      </c>
      <c r="I2648">
        <v>0</v>
      </c>
      <c r="J2648">
        <v>386</v>
      </c>
      <c r="K2648">
        <v>0</v>
      </c>
      <c r="L2648">
        <v>0</v>
      </c>
      <c r="M2648">
        <v>0</v>
      </c>
      <c r="N2648">
        <v>0</v>
      </c>
    </row>
    <row r="2649" spans="1:14" x14ac:dyDescent="0.25">
      <c r="A2649" t="s">
        <v>6883</v>
      </c>
      <c r="B2649" t="s">
        <v>72</v>
      </c>
      <c r="C2649" t="s">
        <v>206</v>
      </c>
      <c r="D2649" t="s">
        <v>4245</v>
      </c>
      <c r="E2649">
        <v>8</v>
      </c>
      <c r="F2649">
        <v>1</v>
      </c>
      <c r="G2649">
        <v>6</v>
      </c>
      <c r="H2649">
        <v>0</v>
      </c>
      <c r="I2649">
        <v>1</v>
      </c>
      <c r="J2649">
        <v>90</v>
      </c>
      <c r="K2649">
        <v>0</v>
      </c>
      <c r="L2649">
        <v>0</v>
      </c>
      <c r="M2649">
        <v>0</v>
      </c>
      <c r="N2649">
        <v>0</v>
      </c>
    </row>
    <row r="2650" spans="1:14" x14ac:dyDescent="0.25">
      <c r="A2650" t="s">
        <v>6884</v>
      </c>
      <c r="B2650" t="s">
        <v>72</v>
      </c>
      <c r="C2650" t="s">
        <v>207</v>
      </c>
      <c r="D2650" t="s">
        <v>4245</v>
      </c>
      <c r="E2650">
        <v>79</v>
      </c>
      <c r="F2650">
        <v>19</v>
      </c>
      <c r="G2650">
        <v>58</v>
      </c>
      <c r="H2650">
        <v>2</v>
      </c>
      <c r="I2650">
        <v>0</v>
      </c>
      <c r="J2650">
        <v>1100</v>
      </c>
      <c r="K2650">
        <v>0</v>
      </c>
      <c r="L2650">
        <v>0</v>
      </c>
      <c r="M2650">
        <v>0</v>
      </c>
      <c r="N2650">
        <v>0</v>
      </c>
    </row>
    <row r="2651" spans="1:14" x14ac:dyDescent="0.25">
      <c r="A2651" t="s">
        <v>6885</v>
      </c>
      <c r="B2651" t="s">
        <v>72</v>
      </c>
      <c r="C2651" t="s">
        <v>208</v>
      </c>
      <c r="D2651" t="s">
        <v>4245</v>
      </c>
      <c r="E2651">
        <v>21</v>
      </c>
      <c r="F2651">
        <v>2</v>
      </c>
      <c r="G2651">
        <v>19</v>
      </c>
      <c r="H2651">
        <v>0</v>
      </c>
      <c r="I2651">
        <v>0</v>
      </c>
      <c r="J2651">
        <v>161</v>
      </c>
      <c r="K2651">
        <v>0</v>
      </c>
      <c r="L2651">
        <v>0</v>
      </c>
      <c r="M2651">
        <v>0</v>
      </c>
      <c r="N2651">
        <v>0</v>
      </c>
    </row>
    <row r="2652" spans="1:14" x14ac:dyDescent="0.25">
      <c r="A2652" t="s">
        <v>6886</v>
      </c>
      <c r="B2652" t="s">
        <v>72</v>
      </c>
      <c r="C2652" t="s">
        <v>209</v>
      </c>
      <c r="D2652" t="s">
        <v>4245</v>
      </c>
      <c r="E2652">
        <v>6</v>
      </c>
      <c r="F2652">
        <v>0</v>
      </c>
      <c r="G2652">
        <v>6</v>
      </c>
      <c r="H2652">
        <v>0</v>
      </c>
      <c r="I2652">
        <v>0</v>
      </c>
      <c r="J2652">
        <v>162</v>
      </c>
      <c r="K2652">
        <v>0</v>
      </c>
      <c r="L2652">
        <v>0</v>
      </c>
      <c r="M2652">
        <v>0</v>
      </c>
      <c r="N2652">
        <v>0</v>
      </c>
    </row>
    <row r="2653" spans="1:14" x14ac:dyDescent="0.25">
      <c r="A2653" t="s">
        <v>6887</v>
      </c>
      <c r="B2653" t="s">
        <v>72</v>
      </c>
      <c r="C2653" t="s">
        <v>210</v>
      </c>
      <c r="D2653" t="s">
        <v>4245</v>
      </c>
      <c r="E2653">
        <v>23</v>
      </c>
      <c r="F2653">
        <v>1</v>
      </c>
      <c r="G2653">
        <v>21</v>
      </c>
      <c r="H2653">
        <v>0</v>
      </c>
      <c r="I2653">
        <v>1</v>
      </c>
      <c r="J2653">
        <v>158</v>
      </c>
      <c r="K2653">
        <v>0</v>
      </c>
      <c r="L2653">
        <v>0</v>
      </c>
      <c r="M2653">
        <v>0</v>
      </c>
      <c r="N2653">
        <v>0</v>
      </c>
    </row>
    <row r="2654" spans="1:14" x14ac:dyDescent="0.25">
      <c r="A2654" t="s">
        <v>6888</v>
      </c>
      <c r="B2654" t="s">
        <v>72</v>
      </c>
      <c r="C2654" t="s">
        <v>211</v>
      </c>
      <c r="D2654" t="s">
        <v>4245</v>
      </c>
      <c r="E2654">
        <v>3</v>
      </c>
      <c r="F2654">
        <v>2</v>
      </c>
      <c r="G2654">
        <v>1</v>
      </c>
      <c r="H2654">
        <v>0</v>
      </c>
      <c r="I2654">
        <v>0</v>
      </c>
      <c r="J2654">
        <v>102</v>
      </c>
      <c r="K2654">
        <v>0</v>
      </c>
      <c r="L2654">
        <v>0</v>
      </c>
      <c r="M2654">
        <v>0</v>
      </c>
      <c r="N2654">
        <v>0</v>
      </c>
    </row>
    <row r="2655" spans="1:14" x14ac:dyDescent="0.25">
      <c r="A2655" t="s">
        <v>6889</v>
      </c>
      <c r="B2655" t="s">
        <v>72</v>
      </c>
      <c r="C2655" t="s">
        <v>212</v>
      </c>
      <c r="D2655" t="s">
        <v>4245</v>
      </c>
      <c r="E2655">
        <v>13</v>
      </c>
      <c r="F2655">
        <v>0</v>
      </c>
      <c r="G2655">
        <v>12</v>
      </c>
      <c r="H2655">
        <v>1</v>
      </c>
      <c r="I2655">
        <v>0</v>
      </c>
      <c r="J2655">
        <v>112</v>
      </c>
      <c r="K2655">
        <v>0</v>
      </c>
      <c r="L2655">
        <v>0</v>
      </c>
      <c r="M2655">
        <v>0</v>
      </c>
      <c r="N2655">
        <v>0</v>
      </c>
    </row>
    <row r="2656" spans="1:14" x14ac:dyDescent="0.25">
      <c r="A2656" t="s">
        <v>6890</v>
      </c>
      <c r="B2656" t="s">
        <v>72</v>
      </c>
      <c r="C2656" t="s">
        <v>213</v>
      </c>
      <c r="D2656" t="s">
        <v>4245</v>
      </c>
      <c r="E2656">
        <v>6</v>
      </c>
      <c r="F2656">
        <v>1</v>
      </c>
      <c r="G2656">
        <v>5</v>
      </c>
      <c r="H2656">
        <v>0</v>
      </c>
      <c r="I2656">
        <v>0</v>
      </c>
      <c r="J2656">
        <v>69</v>
      </c>
      <c r="K2656">
        <v>0</v>
      </c>
      <c r="L2656">
        <v>0</v>
      </c>
      <c r="M2656">
        <v>0</v>
      </c>
      <c r="N2656">
        <v>0</v>
      </c>
    </row>
    <row r="2657" spans="1:14" x14ac:dyDescent="0.25">
      <c r="A2657" t="s">
        <v>6891</v>
      </c>
      <c r="B2657" t="s">
        <v>72</v>
      </c>
      <c r="C2657" t="s">
        <v>214</v>
      </c>
      <c r="D2657" t="s">
        <v>4245</v>
      </c>
      <c r="E2657">
        <v>14</v>
      </c>
      <c r="F2657">
        <v>2</v>
      </c>
      <c r="G2657">
        <v>10</v>
      </c>
      <c r="H2657">
        <v>2</v>
      </c>
      <c r="I2657">
        <v>0</v>
      </c>
      <c r="J2657">
        <v>117</v>
      </c>
      <c r="K2657">
        <v>0</v>
      </c>
      <c r="L2657">
        <v>0</v>
      </c>
      <c r="M2657">
        <v>0</v>
      </c>
      <c r="N2657">
        <v>0</v>
      </c>
    </row>
    <row r="2658" spans="1:14" x14ac:dyDescent="0.25">
      <c r="A2658" t="s">
        <v>6892</v>
      </c>
      <c r="B2658" t="s">
        <v>72</v>
      </c>
      <c r="C2658" t="s">
        <v>215</v>
      </c>
      <c r="D2658" t="s">
        <v>4245</v>
      </c>
      <c r="E2658">
        <v>17</v>
      </c>
      <c r="F2658">
        <v>3</v>
      </c>
      <c r="G2658">
        <v>14</v>
      </c>
      <c r="H2658">
        <v>0</v>
      </c>
      <c r="I2658">
        <v>0</v>
      </c>
      <c r="J2658">
        <v>167</v>
      </c>
      <c r="K2658">
        <v>0</v>
      </c>
      <c r="L2658">
        <v>0</v>
      </c>
      <c r="M2658">
        <v>0</v>
      </c>
      <c r="N2658">
        <v>0</v>
      </c>
    </row>
    <row r="2659" spans="1:14" x14ac:dyDescent="0.25">
      <c r="A2659" t="s">
        <v>6893</v>
      </c>
      <c r="B2659" t="s">
        <v>72</v>
      </c>
      <c r="C2659" t="s">
        <v>216</v>
      </c>
      <c r="D2659" t="s">
        <v>4245</v>
      </c>
      <c r="E2659">
        <v>7</v>
      </c>
      <c r="F2659">
        <v>1</v>
      </c>
      <c r="G2659">
        <v>6</v>
      </c>
      <c r="H2659">
        <v>0</v>
      </c>
      <c r="I2659">
        <v>0</v>
      </c>
      <c r="J2659">
        <v>205</v>
      </c>
      <c r="K2659">
        <v>0</v>
      </c>
      <c r="L2659">
        <v>0</v>
      </c>
      <c r="M2659">
        <v>0</v>
      </c>
      <c r="N2659">
        <v>0</v>
      </c>
    </row>
    <row r="2660" spans="1:14" x14ac:dyDescent="0.25">
      <c r="A2660" t="s">
        <v>6894</v>
      </c>
      <c r="B2660" t="s">
        <v>72</v>
      </c>
      <c r="C2660" t="s">
        <v>217</v>
      </c>
      <c r="D2660" t="s">
        <v>4245</v>
      </c>
      <c r="E2660">
        <v>5</v>
      </c>
      <c r="F2660">
        <v>0</v>
      </c>
      <c r="G2660">
        <v>5</v>
      </c>
      <c r="H2660">
        <v>0</v>
      </c>
      <c r="I2660">
        <v>0</v>
      </c>
      <c r="J2660">
        <v>87</v>
      </c>
      <c r="K2660">
        <v>0</v>
      </c>
      <c r="L2660">
        <v>0</v>
      </c>
      <c r="M2660">
        <v>0</v>
      </c>
      <c r="N2660">
        <v>0</v>
      </c>
    </row>
    <row r="2661" spans="1:14" x14ac:dyDescent="0.25">
      <c r="A2661" t="s">
        <v>6895</v>
      </c>
      <c r="B2661" t="s">
        <v>72</v>
      </c>
      <c r="C2661" t="s">
        <v>218</v>
      </c>
      <c r="D2661" t="s">
        <v>4245</v>
      </c>
      <c r="E2661">
        <v>18</v>
      </c>
      <c r="F2661">
        <v>0</v>
      </c>
      <c r="G2661">
        <v>17</v>
      </c>
      <c r="H2661">
        <v>1</v>
      </c>
      <c r="I2661">
        <v>0</v>
      </c>
      <c r="J2661">
        <v>177</v>
      </c>
      <c r="K2661">
        <v>0</v>
      </c>
      <c r="L2661">
        <v>0</v>
      </c>
      <c r="M2661">
        <v>0</v>
      </c>
      <c r="N2661">
        <v>0</v>
      </c>
    </row>
    <row r="2662" spans="1:14" x14ac:dyDescent="0.25">
      <c r="A2662" t="s">
        <v>6896</v>
      </c>
      <c r="B2662" t="s">
        <v>72</v>
      </c>
      <c r="C2662" t="s">
        <v>219</v>
      </c>
      <c r="D2662" t="s">
        <v>4245</v>
      </c>
      <c r="E2662">
        <v>19</v>
      </c>
      <c r="F2662">
        <v>2</v>
      </c>
      <c r="G2662">
        <v>17</v>
      </c>
      <c r="H2662">
        <v>0</v>
      </c>
      <c r="I2662">
        <v>0</v>
      </c>
      <c r="J2662">
        <v>211</v>
      </c>
      <c r="K2662">
        <v>0</v>
      </c>
      <c r="L2662">
        <v>0</v>
      </c>
      <c r="M2662">
        <v>0</v>
      </c>
      <c r="N2662">
        <v>0</v>
      </c>
    </row>
    <row r="2663" spans="1:14" x14ac:dyDescent="0.25">
      <c r="A2663" t="s">
        <v>6897</v>
      </c>
      <c r="B2663" t="s">
        <v>72</v>
      </c>
      <c r="C2663" t="s">
        <v>220</v>
      </c>
      <c r="D2663" t="s">
        <v>4245</v>
      </c>
      <c r="E2663">
        <v>11</v>
      </c>
      <c r="F2663">
        <v>0</v>
      </c>
      <c r="G2663">
        <v>10</v>
      </c>
      <c r="H2663">
        <v>1</v>
      </c>
      <c r="I2663">
        <v>0</v>
      </c>
      <c r="J2663">
        <v>136</v>
      </c>
      <c r="K2663">
        <v>0</v>
      </c>
      <c r="L2663">
        <v>0</v>
      </c>
      <c r="M2663">
        <v>0</v>
      </c>
      <c r="N2663">
        <v>0</v>
      </c>
    </row>
    <row r="2664" spans="1:14" x14ac:dyDescent="0.25">
      <c r="A2664" t="s">
        <v>6898</v>
      </c>
      <c r="B2664" t="s">
        <v>72</v>
      </c>
      <c r="C2664" t="s">
        <v>221</v>
      </c>
      <c r="D2664" t="s">
        <v>4245</v>
      </c>
      <c r="E2664">
        <v>19</v>
      </c>
      <c r="F2664">
        <v>5</v>
      </c>
      <c r="G2664">
        <v>14</v>
      </c>
      <c r="H2664">
        <v>0</v>
      </c>
      <c r="I2664">
        <v>0</v>
      </c>
      <c r="J2664">
        <v>371</v>
      </c>
      <c r="K2664">
        <v>0</v>
      </c>
      <c r="L2664">
        <v>0</v>
      </c>
      <c r="M2664">
        <v>0</v>
      </c>
      <c r="N2664">
        <v>0</v>
      </c>
    </row>
    <row r="2665" spans="1:14" x14ac:dyDescent="0.25">
      <c r="A2665" t="s">
        <v>6899</v>
      </c>
      <c r="B2665" t="s">
        <v>72</v>
      </c>
      <c r="C2665" t="s">
        <v>222</v>
      </c>
      <c r="D2665" t="s">
        <v>4245</v>
      </c>
      <c r="E2665">
        <v>6</v>
      </c>
      <c r="F2665">
        <v>2</v>
      </c>
      <c r="G2665">
        <v>4</v>
      </c>
      <c r="H2665">
        <v>0</v>
      </c>
      <c r="I2665">
        <v>0</v>
      </c>
      <c r="J2665">
        <v>133</v>
      </c>
      <c r="K2665">
        <v>0</v>
      </c>
      <c r="L2665">
        <v>0</v>
      </c>
      <c r="M2665">
        <v>0</v>
      </c>
      <c r="N2665">
        <v>0</v>
      </c>
    </row>
    <row r="2666" spans="1:14" x14ac:dyDescent="0.25">
      <c r="A2666" t="s">
        <v>6900</v>
      </c>
      <c r="B2666" t="s">
        <v>72</v>
      </c>
      <c r="C2666" t="s">
        <v>223</v>
      </c>
      <c r="D2666" t="s">
        <v>4245</v>
      </c>
      <c r="E2666">
        <v>6</v>
      </c>
      <c r="F2666">
        <v>0</v>
      </c>
      <c r="G2666">
        <v>6</v>
      </c>
      <c r="H2666">
        <v>0</v>
      </c>
      <c r="I2666">
        <v>0</v>
      </c>
      <c r="J2666">
        <v>302</v>
      </c>
      <c r="K2666">
        <v>0</v>
      </c>
      <c r="L2666">
        <v>0</v>
      </c>
      <c r="M2666">
        <v>0</v>
      </c>
      <c r="N2666">
        <v>0</v>
      </c>
    </row>
    <row r="2667" spans="1:14" x14ac:dyDescent="0.25">
      <c r="A2667" t="s">
        <v>6901</v>
      </c>
      <c r="B2667" t="s">
        <v>72</v>
      </c>
      <c r="C2667" t="s">
        <v>224</v>
      </c>
      <c r="D2667" t="s">
        <v>4245</v>
      </c>
      <c r="E2667">
        <v>30</v>
      </c>
      <c r="F2667">
        <v>8</v>
      </c>
      <c r="G2667">
        <v>21</v>
      </c>
      <c r="H2667">
        <v>0</v>
      </c>
      <c r="I2667">
        <v>1</v>
      </c>
      <c r="J2667">
        <v>601</v>
      </c>
      <c r="K2667">
        <v>0</v>
      </c>
      <c r="L2667">
        <v>0</v>
      </c>
      <c r="M2667">
        <v>0</v>
      </c>
      <c r="N2667">
        <v>0</v>
      </c>
    </row>
    <row r="2668" spans="1:14" x14ac:dyDescent="0.25">
      <c r="A2668" t="s">
        <v>6902</v>
      </c>
      <c r="B2668" t="s">
        <v>72</v>
      </c>
      <c r="C2668" t="s">
        <v>225</v>
      </c>
      <c r="D2668" t="s">
        <v>4245</v>
      </c>
      <c r="E2668">
        <v>6</v>
      </c>
      <c r="F2668">
        <v>1</v>
      </c>
      <c r="G2668">
        <v>5</v>
      </c>
      <c r="H2668">
        <v>0</v>
      </c>
      <c r="I2668">
        <v>0</v>
      </c>
      <c r="J2668">
        <v>86</v>
      </c>
      <c r="K2668">
        <v>0</v>
      </c>
      <c r="L2668">
        <v>0</v>
      </c>
      <c r="M2668">
        <v>0</v>
      </c>
      <c r="N2668">
        <v>0</v>
      </c>
    </row>
    <row r="2669" spans="1:14" x14ac:dyDescent="0.25">
      <c r="A2669" t="s">
        <v>6903</v>
      </c>
      <c r="B2669" t="s">
        <v>72</v>
      </c>
      <c r="C2669" t="s">
        <v>226</v>
      </c>
      <c r="D2669" t="s">
        <v>4245</v>
      </c>
      <c r="E2669">
        <v>3</v>
      </c>
      <c r="F2669">
        <v>1</v>
      </c>
      <c r="G2669">
        <v>2</v>
      </c>
      <c r="H2669">
        <v>0</v>
      </c>
      <c r="I2669">
        <v>0</v>
      </c>
      <c r="J2669">
        <v>79</v>
      </c>
      <c r="K2669">
        <v>0</v>
      </c>
      <c r="L2669">
        <v>0</v>
      </c>
      <c r="M2669">
        <v>0</v>
      </c>
      <c r="N2669">
        <v>0</v>
      </c>
    </row>
    <row r="2670" spans="1:14" x14ac:dyDescent="0.25">
      <c r="A2670" t="s">
        <v>6904</v>
      </c>
      <c r="B2670" t="s">
        <v>72</v>
      </c>
      <c r="C2670" t="s">
        <v>227</v>
      </c>
      <c r="D2670" t="s">
        <v>4245</v>
      </c>
      <c r="E2670">
        <v>11</v>
      </c>
      <c r="F2670">
        <v>2</v>
      </c>
      <c r="G2670">
        <v>9</v>
      </c>
      <c r="H2670">
        <v>0</v>
      </c>
      <c r="I2670">
        <v>0</v>
      </c>
      <c r="J2670">
        <v>174</v>
      </c>
      <c r="K2670">
        <v>0</v>
      </c>
      <c r="L2670">
        <v>0</v>
      </c>
      <c r="M2670">
        <v>0</v>
      </c>
      <c r="N2670">
        <v>0</v>
      </c>
    </row>
    <row r="2671" spans="1:14" x14ac:dyDescent="0.25">
      <c r="A2671" t="s">
        <v>6905</v>
      </c>
      <c r="B2671" t="s">
        <v>72</v>
      </c>
      <c r="C2671" t="s">
        <v>228</v>
      </c>
      <c r="D2671" t="s">
        <v>4245</v>
      </c>
      <c r="E2671">
        <v>13</v>
      </c>
      <c r="F2671">
        <v>3</v>
      </c>
      <c r="G2671">
        <v>8</v>
      </c>
      <c r="H2671">
        <v>2</v>
      </c>
      <c r="I2671">
        <v>0</v>
      </c>
      <c r="J2671">
        <v>413</v>
      </c>
      <c r="K2671">
        <v>0</v>
      </c>
      <c r="L2671">
        <v>0</v>
      </c>
      <c r="M2671">
        <v>0</v>
      </c>
      <c r="N2671">
        <v>0</v>
      </c>
    </row>
    <row r="2672" spans="1:14" x14ac:dyDescent="0.25">
      <c r="A2672" t="s">
        <v>6906</v>
      </c>
      <c r="B2672" t="s">
        <v>72</v>
      </c>
      <c r="C2672" t="s">
        <v>229</v>
      </c>
      <c r="D2672" t="s">
        <v>4245</v>
      </c>
      <c r="E2672">
        <v>6</v>
      </c>
      <c r="F2672">
        <v>2</v>
      </c>
      <c r="G2672">
        <v>4</v>
      </c>
      <c r="H2672">
        <v>0</v>
      </c>
      <c r="I2672">
        <v>0</v>
      </c>
      <c r="J2672">
        <v>123</v>
      </c>
      <c r="K2672">
        <v>0</v>
      </c>
      <c r="L2672">
        <v>0</v>
      </c>
      <c r="M2672">
        <v>0</v>
      </c>
      <c r="N2672">
        <v>0</v>
      </c>
    </row>
    <row r="2673" spans="1:14" x14ac:dyDescent="0.25">
      <c r="A2673" t="s">
        <v>6907</v>
      </c>
      <c r="B2673" t="s">
        <v>72</v>
      </c>
      <c r="C2673" t="s">
        <v>230</v>
      </c>
      <c r="D2673" t="s">
        <v>4245</v>
      </c>
      <c r="E2673">
        <v>11</v>
      </c>
      <c r="F2673">
        <v>0</v>
      </c>
      <c r="G2673">
        <v>11</v>
      </c>
      <c r="H2673">
        <v>0</v>
      </c>
      <c r="I2673">
        <v>0</v>
      </c>
      <c r="J2673">
        <v>174</v>
      </c>
      <c r="K2673">
        <v>0</v>
      </c>
      <c r="L2673">
        <v>0</v>
      </c>
      <c r="M2673">
        <v>0</v>
      </c>
      <c r="N2673">
        <v>0</v>
      </c>
    </row>
    <row r="2674" spans="1:14" x14ac:dyDescent="0.25">
      <c r="A2674" t="s">
        <v>6908</v>
      </c>
      <c r="B2674" t="s">
        <v>72</v>
      </c>
      <c r="C2674" t="s">
        <v>231</v>
      </c>
      <c r="D2674" t="s">
        <v>4245</v>
      </c>
      <c r="E2674">
        <v>8</v>
      </c>
      <c r="F2674">
        <v>4</v>
      </c>
      <c r="G2674">
        <v>4</v>
      </c>
      <c r="H2674">
        <v>0</v>
      </c>
      <c r="I2674">
        <v>0</v>
      </c>
      <c r="J2674">
        <v>164</v>
      </c>
      <c r="K2674">
        <v>0</v>
      </c>
      <c r="L2674">
        <v>0</v>
      </c>
      <c r="M2674">
        <v>0</v>
      </c>
      <c r="N2674">
        <v>0</v>
      </c>
    </row>
    <row r="2675" spans="1:14" x14ac:dyDescent="0.25">
      <c r="A2675" t="s">
        <v>6909</v>
      </c>
      <c r="B2675" t="s">
        <v>72</v>
      </c>
      <c r="C2675" t="s">
        <v>232</v>
      </c>
      <c r="D2675" t="s">
        <v>4245</v>
      </c>
      <c r="E2675">
        <v>8</v>
      </c>
      <c r="F2675">
        <v>0</v>
      </c>
      <c r="G2675">
        <v>7</v>
      </c>
      <c r="H2675">
        <v>1</v>
      </c>
      <c r="I2675">
        <v>0</v>
      </c>
      <c r="J2675">
        <v>92</v>
      </c>
      <c r="K2675">
        <v>0</v>
      </c>
      <c r="L2675">
        <v>0</v>
      </c>
      <c r="M2675">
        <v>0</v>
      </c>
      <c r="N2675">
        <v>0</v>
      </c>
    </row>
    <row r="2676" spans="1:14" x14ac:dyDescent="0.25">
      <c r="A2676" t="s">
        <v>6910</v>
      </c>
      <c r="B2676" t="s">
        <v>72</v>
      </c>
      <c r="C2676" t="s">
        <v>233</v>
      </c>
      <c r="D2676" t="s">
        <v>4245</v>
      </c>
      <c r="E2676">
        <v>10</v>
      </c>
      <c r="F2676">
        <v>1</v>
      </c>
      <c r="G2676">
        <v>9</v>
      </c>
      <c r="H2676">
        <v>0</v>
      </c>
      <c r="I2676">
        <v>0</v>
      </c>
      <c r="J2676">
        <v>312</v>
      </c>
      <c r="K2676">
        <v>0</v>
      </c>
      <c r="L2676">
        <v>0</v>
      </c>
      <c r="M2676">
        <v>0</v>
      </c>
      <c r="N2676">
        <v>0</v>
      </c>
    </row>
    <row r="2677" spans="1:14" x14ac:dyDescent="0.25">
      <c r="A2677" t="s">
        <v>6911</v>
      </c>
      <c r="B2677" t="s">
        <v>72</v>
      </c>
      <c r="C2677" t="s">
        <v>234</v>
      </c>
      <c r="D2677" t="s">
        <v>4245</v>
      </c>
      <c r="E2677">
        <v>10</v>
      </c>
      <c r="F2677">
        <v>2</v>
      </c>
      <c r="G2677">
        <v>8</v>
      </c>
      <c r="H2677">
        <v>0</v>
      </c>
      <c r="I2677">
        <v>0</v>
      </c>
      <c r="J2677">
        <v>133</v>
      </c>
      <c r="K2677">
        <v>0</v>
      </c>
      <c r="L2677">
        <v>0</v>
      </c>
      <c r="M2677">
        <v>0</v>
      </c>
      <c r="N2677">
        <v>0</v>
      </c>
    </row>
    <row r="2678" spans="1:14" x14ac:dyDescent="0.25">
      <c r="A2678" t="s">
        <v>6912</v>
      </c>
      <c r="B2678" t="s">
        <v>72</v>
      </c>
      <c r="C2678" t="s">
        <v>82</v>
      </c>
      <c r="D2678" t="s">
        <v>394</v>
      </c>
      <c r="E2678">
        <v>0</v>
      </c>
      <c r="F2678">
        <v>0</v>
      </c>
      <c r="G2678">
        <v>0</v>
      </c>
      <c r="H2678">
        <v>0</v>
      </c>
      <c r="I2678">
        <v>0</v>
      </c>
      <c r="J2678">
        <v>0</v>
      </c>
      <c r="K2678">
        <v>98</v>
      </c>
      <c r="L2678">
        <v>96</v>
      </c>
      <c r="M2678">
        <v>2</v>
      </c>
      <c r="N2678">
        <v>0</v>
      </c>
    </row>
    <row r="2679" spans="1:14" x14ac:dyDescent="0.25">
      <c r="A2679" t="s">
        <v>6913</v>
      </c>
      <c r="B2679" t="s">
        <v>72</v>
      </c>
      <c r="C2679" t="s">
        <v>83</v>
      </c>
      <c r="D2679" t="s">
        <v>394</v>
      </c>
      <c r="E2679">
        <v>0</v>
      </c>
      <c r="F2679">
        <v>0</v>
      </c>
      <c r="G2679">
        <v>0</v>
      </c>
      <c r="H2679">
        <v>0</v>
      </c>
      <c r="I2679">
        <v>0</v>
      </c>
      <c r="J2679">
        <v>0</v>
      </c>
      <c r="K2679">
        <v>212</v>
      </c>
      <c r="L2679">
        <v>211</v>
      </c>
      <c r="M2679">
        <v>1</v>
      </c>
      <c r="N2679">
        <v>0</v>
      </c>
    </row>
    <row r="2680" spans="1:14" x14ac:dyDescent="0.25">
      <c r="A2680" t="s">
        <v>6914</v>
      </c>
      <c r="B2680" t="s">
        <v>72</v>
      </c>
      <c r="C2680" t="s">
        <v>84</v>
      </c>
      <c r="D2680" t="s">
        <v>394</v>
      </c>
      <c r="E2680">
        <v>0</v>
      </c>
      <c r="F2680">
        <v>0</v>
      </c>
      <c r="G2680">
        <v>0</v>
      </c>
      <c r="H2680">
        <v>0</v>
      </c>
      <c r="I2680">
        <v>0</v>
      </c>
      <c r="J2680">
        <v>0</v>
      </c>
      <c r="K2680">
        <v>138</v>
      </c>
      <c r="L2680">
        <v>137</v>
      </c>
      <c r="M2680">
        <v>1</v>
      </c>
      <c r="N2680">
        <v>0</v>
      </c>
    </row>
    <row r="2681" spans="1:14" x14ac:dyDescent="0.25">
      <c r="A2681" t="s">
        <v>6915</v>
      </c>
      <c r="B2681" t="s">
        <v>72</v>
      </c>
      <c r="C2681" t="s">
        <v>85</v>
      </c>
      <c r="D2681" t="s">
        <v>394</v>
      </c>
      <c r="E2681">
        <v>0</v>
      </c>
      <c r="F2681">
        <v>0</v>
      </c>
      <c r="G2681">
        <v>0</v>
      </c>
      <c r="H2681">
        <v>0</v>
      </c>
      <c r="I2681">
        <v>0</v>
      </c>
      <c r="J2681">
        <v>0</v>
      </c>
      <c r="K2681">
        <v>98</v>
      </c>
      <c r="L2681">
        <v>97</v>
      </c>
      <c r="M2681">
        <v>1</v>
      </c>
      <c r="N2681">
        <v>0</v>
      </c>
    </row>
    <row r="2682" spans="1:14" x14ac:dyDescent="0.25">
      <c r="A2682" t="s">
        <v>6916</v>
      </c>
      <c r="B2682" t="s">
        <v>72</v>
      </c>
      <c r="C2682" t="s">
        <v>86</v>
      </c>
      <c r="D2682" t="s">
        <v>394</v>
      </c>
      <c r="E2682">
        <v>0</v>
      </c>
      <c r="F2682">
        <v>0</v>
      </c>
      <c r="G2682">
        <v>0</v>
      </c>
      <c r="H2682">
        <v>0</v>
      </c>
      <c r="I2682">
        <v>0</v>
      </c>
      <c r="J2682">
        <v>0</v>
      </c>
      <c r="K2682">
        <v>105</v>
      </c>
      <c r="L2682">
        <v>105</v>
      </c>
      <c r="M2682">
        <v>0</v>
      </c>
      <c r="N2682">
        <v>0</v>
      </c>
    </row>
    <row r="2683" spans="1:14" x14ac:dyDescent="0.25">
      <c r="A2683" t="s">
        <v>6917</v>
      </c>
      <c r="B2683" t="s">
        <v>72</v>
      </c>
      <c r="C2683" t="s">
        <v>87</v>
      </c>
      <c r="D2683" t="s">
        <v>394</v>
      </c>
      <c r="E2683">
        <v>0</v>
      </c>
      <c r="F2683">
        <v>0</v>
      </c>
      <c r="G2683">
        <v>0</v>
      </c>
      <c r="H2683">
        <v>0</v>
      </c>
      <c r="I2683">
        <v>0</v>
      </c>
      <c r="J2683">
        <v>0</v>
      </c>
      <c r="K2683">
        <v>233</v>
      </c>
      <c r="L2683">
        <v>227</v>
      </c>
      <c r="M2683">
        <v>5</v>
      </c>
      <c r="N2683">
        <v>1</v>
      </c>
    </row>
    <row r="2684" spans="1:14" x14ac:dyDescent="0.25">
      <c r="A2684" t="s">
        <v>6918</v>
      </c>
      <c r="B2684" t="s">
        <v>72</v>
      </c>
      <c r="C2684" t="s">
        <v>88</v>
      </c>
      <c r="D2684" t="s">
        <v>394</v>
      </c>
      <c r="E2684">
        <v>0</v>
      </c>
      <c r="F2684">
        <v>0</v>
      </c>
      <c r="G2684">
        <v>0</v>
      </c>
      <c r="H2684">
        <v>0</v>
      </c>
      <c r="I2684">
        <v>0</v>
      </c>
      <c r="J2684">
        <v>0</v>
      </c>
      <c r="K2684">
        <v>464</v>
      </c>
      <c r="L2684">
        <v>455</v>
      </c>
      <c r="M2684">
        <v>4</v>
      </c>
      <c r="N2684">
        <v>5</v>
      </c>
    </row>
    <row r="2685" spans="1:14" x14ac:dyDescent="0.25">
      <c r="A2685" t="s">
        <v>6919</v>
      </c>
      <c r="B2685" t="s">
        <v>72</v>
      </c>
      <c r="C2685" t="s">
        <v>89</v>
      </c>
      <c r="D2685" t="s">
        <v>394</v>
      </c>
      <c r="E2685">
        <v>0</v>
      </c>
      <c r="F2685">
        <v>0</v>
      </c>
      <c r="G2685">
        <v>0</v>
      </c>
      <c r="H2685">
        <v>0</v>
      </c>
      <c r="I2685">
        <v>0</v>
      </c>
      <c r="J2685">
        <v>0</v>
      </c>
      <c r="K2685">
        <v>75</v>
      </c>
      <c r="L2685">
        <v>73</v>
      </c>
      <c r="M2685">
        <v>2</v>
      </c>
      <c r="N2685">
        <v>0</v>
      </c>
    </row>
    <row r="2686" spans="1:14" x14ac:dyDescent="0.25">
      <c r="A2686" t="s">
        <v>6920</v>
      </c>
      <c r="B2686" t="s">
        <v>72</v>
      </c>
      <c r="C2686" t="s">
        <v>90</v>
      </c>
      <c r="D2686" t="s">
        <v>394</v>
      </c>
      <c r="E2686">
        <v>0</v>
      </c>
      <c r="F2686">
        <v>0</v>
      </c>
      <c r="G2686">
        <v>0</v>
      </c>
      <c r="H2686">
        <v>0</v>
      </c>
      <c r="I2686">
        <v>0</v>
      </c>
      <c r="J2686">
        <v>0</v>
      </c>
      <c r="K2686">
        <v>51</v>
      </c>
      <c r="L2686">
        <v>51</v>
      </c>
      <c r="M2686">
        <v>0</v>
      </c>
      <c r="N2686">
        <v>0</v>
      </c>
    </row>
    <row r="2687" spans="1:14" x14ac:dyDescent="0.25">
      <c r="A2687" t="s">
        <v>6921</v>
      </c>
      <c r="B2687" t="s">
        <v>72</v>
      </c>
      <c r="C2687" t="s">
        <v>91</v>
      </c>
      <c r="D2687" t="s">
        <v>394</v>
      </c>
      <c r="E2687">
        <v>0</v>
      </c>
      <c r="F2687">
        <v>0</v>
      </c>
      <c r="G2687">
        <v>0</v>
      </c>
      <c r="H2687">
        <v>0</v>
      </c>
      <c r="I2687">
        <v>0</v>
      </c>
      <c r="J2687">
        <v>0</v>
      </c>
      <c r="K2687">
        <v>126</v>
      </c>
      <c r="L2687">
        <v>124</v>
      </c>
      <c r="M2687">
        <v>1</v>
      </c>
      <c r="N2687">
        <v>1</v>
      </c>
    </row>
    <row r="2688" spans="1:14" x14ac:dyDescent="0.25">
      <c r="A2688" t="s">
        <v>6922</v>
      </c>
      <c r="B2688" t="s">
        <v>72</v>
      </c>
      <c r="C2688" t="s">
        <v>92</v>
      </c>
      <c r="D2688" t="s">
        <v>394</v>
      </c>
      <c r="E2688">
        <v>0</v>
      </c>
      <c r="F2688">
        <v>0</v>
      </c>
      <c r="G2688">
        <v>0</v>
      </c>
      <c r="H2688">
        <v>0</v>
      </c>
      <c r="I2688">
        <v>0</v>
      </c>
      <c r="J2688">
        <v>0</v>
      </c>
      <c r="K2688">
        <v>193</v>
      </c>
      <c r="L2688">
        <v>193</v>
      </c>
      <c r="M2688">
        <v>0</v>
      </c>
      <c r="N2688">
        <v>0</v>
      </c>
    </row>
    <row r="2689" spans="1:14" x14ac:dyDescent="0.25">
      <c r="A2689" t="s">
        <v>6923</v>
      </c>
      <c r="B2689" t="s">
        <v>72</v>
      </c>
      <c r="C2689" t="s">
        <v>93</v>
      </c>
      <c r="D2689" t="s">
        <v>394</v>
      </c>
      <c r="E2689">
        <v>0</v>
      </c>
      <c r="F2689">
        <v>0</v>
      </c>
      <c r="G2689">
        <v>0</v>
      </c>
      <c r="H2689">
        <v>0</v>
      </c>
      <c r="I2689">
        <v>0</v>
      </c>
      <c r="J2689">
        <v>0</v>
      </c>
      <c r="K2689">
        <v>124</v>
      </c>
      <c r="L2689">
        <v>124</v>
      </c>
      <c r="M2689">
        <v>0</v>
      </c>
      <c r="N2689">
        <v>0</v>
      </c>
    </row>
    <row r="2690" spans="1:14" x14ac:dyDescent="0.25">
      <c r="A2690" t="s">
        <v>6924</v>
      </c>
      <c r="B2690" t="s">
        <v>72</v>
      </c>
      <c r="C2690" t="s">
        <v>94</v>
      </c>
      <c r="D2690" t="s">
        <v>394</v>
      </c>
      <c r="E2690">
        <v>0</v>
      </c>
      <c r="F2690">
        <v>0</v>
      </c>
      <c r="G2690">
        <v>0</v>
      </c>
      <c r="H2690">
        <v>0</v>
      </c>
      <c r="I2690">
        <v>0</v>
      </c>
      <c r="J2690">
        <v>0</v>
      </c>
      <c r="K2690">
        <v>284</v>
      </c>
      <c r="L2690">
        <v>282</v>
      </c>
      <c r="M2690">
        <v>1</v>
      </c>
      <c r="N2690">
        <v>1</v>
      </c>
    </row>
    <row r="2691" spans="1:14" x14ac:dyDescent="0.25">
      <c r="A2691" t="s">
        <v>6925</v>
      </c>
      <c r="B2691" t="s">
        <v>72</v>
      </c>
      <c r="C2691" t="s">
        <v>95</v>
      </c>
      <c r="D2691" t="s">
        <v>394</v>
      </c>
      <c r="E2691">
        <v>0</v>
      </c>
      <c r="F2691">
        <v>0</v>
      </c>
      <c r="G2691">
        <v>0</v>
      </c>
      <c r="H2691">
        <v>0</v>
      </c>
      <c r="I2691">
        <v>0</v>
      </c>
      <c r="J2691">
        <v>0</v>
      </c>
      <c r="K2691">
        <v>137</v>
      </c>
      <c r="L2691">
        <v>136</v>
      </c>
      <c r="M2691">
        <v>1</v>
      </c>
      <c r="N2691">
        <v>0</v>
      </c>
    </row>
    <row r="2692" spans="1:14" x14ac:dyDescent="0.25">
      <c r="A2692" t="s">
        <v>6926</v>
      </c>
      <c r="B2692" t="s">
        <v>72</v>
      </c>
      <c r="C2692" t="s">
        <v>96</v>
      </c>
      <c r="D2692" t="s">
        <v>394</v>
      </c>
      <c r="E2692">
        <v>0</v>
      </c>
      <c r="F2692">
        <v>0</v>
      </c>
      <c r="G2692">
        <v>0</v>
      </c>
      <c r="H2692">
        <v>0</v>
      </c>
      <c r="I2692">
        <v>0</v>
      </c>
      <c r="J2692">
        <v>0</v>
      </c>
      <c r="K2692">
        <v>107</v>
      </c>
      <c r="L2692">
        <v>105</v>
      </c>
      <c r="M2692">
        <v>2</v>
      </c>
      <c r="N2692">
        <v>0</v>
      </c>
    </row>
    <row r="2693" spans="1:14" x14ac:dyDescent="0.25">
      <c r="A2693" t="s">
        <v>6927</v>
      </c>
      <c r="B2693" t="s">
        <v>72</v>
      </c>
      <c r="C2693" t="s">
        <v>97</v>
      </c>
      <c r="D2693" t="s">
        <v>394</v>
      </c>
      <c r="E2693">
        <v>0</v>
      </c>
      <c r="F2693">
        <v>0</v>
      </c>
      <c r="G2693">
        <v>0</v>
      </c>
      <c r="H2693">
        <v>0</v>
      </c>
      <c r="I2693">
        <v>0</v>
      </c>
      <c r="J2693">
        <v>0</v>
      </c>
      <c r="K2693">
        <v>240</v>
      </c>
      <c r="L2693">
        <v>239</v>
      </c>
      <c r="M2693">
        <v>1</v>
      </c>
      <c r="N2693">
        <v>0</v>
      </c>
    </row>
    <row r="2694" spans="1:14" x14ac:dyDescent="0.25">
      <c r="A2694" t="s">
        <v>6928</v>
      </c>
      <c r="B2694" t="s">
        <v>72</v>
      </c>
      <c r="C2694" t="s">
        <v>98</v>
      </c>
      <c r="D2694" t="s">
        <v>394</v>
      </c>
      <c r="E2694">
        <v>0</v>
      </c>
      <c r="F2694">
        <v>0</v>
      </c>
      <c r="G2694">
        <v>0</v>
      </c>
      <c r="H2694">
        <v>0</v>
      </c>
      <c r="I2694">
        <v>0</v>
      </c>
      <c r="J2694">
        <v>0</v>
      </c>
      <c r="K2694">
        <v>333</v>
      </c>
      <c r="L2694">
        <v>330</v>
      </c>
      <c r="M2694">
        <v>3</v>
      </c>
      <c r="N2694">
        <v>0</v>
      </c>
    </row>
    <row r="2695" spans="1:14" x14ac:dyDescent="0.25">
      <c r="A2695" t="s">
        <v>6929</v>
      </c>
      <c r="B2695" t="s">
        <v>72</v>
      </c>
      <c r="C2695" t="s">
        <v>99</v>
      </c>
      <c r="D2695" t="s">
        <v>394</v>
      </c>
      <c r="E2695">
        <v>0</v>
      </c>
      <c r="F2695">
        <v>0</v>
      </c>
      <c r="G2695">
        <v>0</v>
      </c>
      <c r="H2695">
        <v>0</v>
      </c>
      <c r="I2695">
        <v>0</v>
      </c>
      <c r="J2695">
        <v>0</v>
      </c>
      <c r="K2695">
        <v>391</v>
      </c>
      <c r="L2695">
        <v>382</v>
      </c>
      <c r="M2695">
        <v>9</v>
      </c>
      <c r="N2695">
        <v>0</v>
      </c>
    </row>
    <row r="2696" spans="1:14" x14ac:dyDescent="0.25">
      <c r="A2696" t="s">
        <v>6930</v>
      </c>
      <c r="B2696" t="s">
        <v>72</v>
      </c>
      <c r="C2696" t="s">
        <v>100</v>
      </c>
      <c r="D2696" t="s">
        <v>394</v>
      </c>
      <c r="E2696">
        <v>0</v>
      </c>
      <c r="F2696">
        <v>0</v>
      </c>
      <c r="G2696">
        <v>0</v>
      </c>
      <c r="H2696">
        <v>0</v>
      </c>
      <c r="I2696">
        <v>0</v>
      </c>
      <c r="J2696">
        <v>0</v>
      </c>
      <c r="K2696">
        <v>99</v>
      </c>
      <c r="L2696">
        <v>99</v>
      </c>
      <c r="M2696">
        <v>0</v>
      </c>
      <c r="N2696">
        <v>0</v>
      </c>
    </row>
    <row r="2697" spans="1:14" x14ac:dyDescent="0.25">
      <c r="A2697" t="s">
        <v>6931</v>
      </c>
      <c r="B2697" t="s">
        <v>72</v>
      </c>
      <c r="C2697" t="s">
        <v>101</v>
      </c>
      <c r="D2697" t="s">
        <v>394</v>
      </c>
      <c r="E2697">
        <v>0</v>
      </c>
      <c r="F2697">
        <v>0</v>
      </c>
      <c r="G2697">
        <v>0</v>
      </c>
      <c r="H2697">
        <v>0</v>
      </c>
      <c r="I2697">
        <v>0</v>
      </c>
      <c r="J2697">
        <v>0</v>
      </c>
      <c r="K2697">
        <v>122</v>
      </c>
      <c r="L2697">
        <v>121</v>
      </c>
      <c r="M2697">
        <v>1</v>
      </c>
      <c r="N2697">
        <v>0</v>
      </c>
    </row>
    <row r="2698" spans="1:14" x14ac:dyDescent="0.25">
      <c r="A2698" t="s">
        <v>6932</v>
      </c>
      <c r="B2698" t="s">
        <v>72</v>
      </c>
      <c r="C2698" t="s">
        <v>102</v>
      </c>
      <c r="D2698" t="s">
        <v>394</v>
      </c>
      <c r="E2698">
        <v>0</v>
      </c>
      <c r="F2698">
        <v>0</v>
      </c>
      <c r="G2698">
        <v>0</v>
      </c>
      <c r="H2698">
        <v>0</v>
      </c>
      <c r="I2698">
        <v>0</v>
      </c>
      <c r="J2698">
        <v>0</v>
      </c>
      <c r="K2698">
        <v>453</v>
      </c>
      <c r="L2698">
        <v>452</v>
      </c>
      <c r="M2698">
        <v>1</v>
      </c>
      <c r="N2698">
        <v>0</v>
      </c>
    </row>
    <row r="2699" spans="1:14" x14ac:dyDescent="0.25">
      <c r="A2699" t="s">
        <v>6933</v>
      </c>
      <c r="B2699" t="s">
        <v>72</v>
      </c>
      <c r="C2699" t="s">
        <v>103</v>
      </c>
      <c r="D2699" t="s">
        <v>394</v>
      </c>
      <c r="E2699">
        <v>0</v>
      </c>
      <c r="F2699">
        <v>0</v>
      </c>
      <c r="G2699">
        <v>0</v>
      </c>
      <c r="H2699">
        <v>0</v>
      </c>
      <c r="I2699">
        <v>0</v>
      </c>
      <c r="J2699">
        <v>0</v>
      </c>
      <c r="K2699">
        <v>107</v>
      </c>
      <c r="L2699">
        <v>107</v>
      </c>
      <c r="M2699">
        <v>0</v>
      </c>
      <c r="N2699">
        <v>0</v>
      </c>
    </row>
    <row r="2700" spans="1:14" x14ac:dyDescent="0.25">
      <c r="A2700" t="s">
        <v>6934</v>
      </c>
      <c r="B2700" t="s">
        <v>72</v>
      </c>
      <c r="C2700" t="s">
        <v>104</v>
      </c>
      <c r="D2700" t="s">
        <v>394</v>
      </c>
      <c r="E2700">
        <v>0</v>
      </c>
      <c r="F2700">
        <v>0</v>
      </c>
      <c r="G2700">
        <v>0</v>
      </c>
      <c r="H2700">
        <v>0</v>
      </c>
      <c r="I2700">
        <v>0</v>
      </c>
      <c r="J2700">
        <v>0</v>
      </c>
      <c r="K2700">
        <v>261</v>
      </c>
      <c r="L2700">
        <v>261</v>
      </c>
      <c r="M2700">
        <v>0</v>
      </c>
      <c r="N2700">
        <v>0</v>
      </c>
    </row>
    <row r="2701" spans="1:14" x14ac:dyDescent="0.25">
      <c r="A2701" t="s">
        <v>6935</v>
      </c>
      <c r="B2701" t="s">
        <v>72</v>
      </c>
      <c r="C2701" t="s">
        <v>105</v>
      </c>
      <c r="D2701" t="s">
        <v>394</v>
      </c>
      <c r="E2701">
        <v>0</v>
      </c>
      <c r="F2701">
        <v>0</v>
      </c>
      <c r="G2701">
        <v>0</v>
      </c>
      <c r="H2701">
        <v>0</v>
      </c>
      <c r="I2701">
        <v>0</v>
      </c>
      <c r="J2701">
        <v>0</v>
      </c>
      <c r="K2701">
        <v>156</v>
      </c>
      <c r="L2701">
        <v>155</v>
      </c>
      <c r="M2701">
        <v>1</v>
      </c>
      <c r="N2701">
        <v>0</v>
      </c>
    </row>
    <row r="2702" spans="1:14" x14ac:dyDescent="0.25">
      <c r="A2702" t="s">
        <v>6936</v>
      </c>
      <c r="B2702" t="s">
        <v>72</v>
      </c>
      <c r="C2702" t="s">
        <v>106</v>
      </c>
      <c r="D2702" t="s">
        <v>394</v>
      </c>
      <c r="E2702">
        <v>0</v>
      </c>
      <c r="F2702">
        <v>0</v>
      </c>
      <c r="G2702">
        <v>0</v>
      </c>
      <c r="H2702">
        <v>0</v>
      </c>
      <c r="I2702">
        <v>0</v>
      </c>
      <c r="J2702">
        <v>0</v>
      </c>
      <c r="K2702">
        <v>170</v>
      </c>
      <c r="L2702">
        <v>168</v>
      </c>
      <c r="M2702">
        <v>2</v>
      </c>
      <c r="N2702">
        <v>0</v>
      </c>
    </row>
    <row r="2703" spans="1:14" x14ac:dyDescent="0.25">
      <c r="A2703" t="s">
        <v>6937</v>
      </c>
      <c r="B2703" t="s">
        <v>72</v>
      </c>
      <c r="C2703" t="s">
        <v>107</v>
      </c>
      <c r="D2703" t="s">
        <v>394</v>
      </c>
      <c r="E2703">
        <v>0</v>
      </c>
      <c r="F2703">
        <v>0</v>
      </c>
      <c r="G2703">
        <v>0</v>
      </c>
      <c r="H2703">
        <v>0</v>
      </c>
      <c r="I2703">
        <v>0</v>
      </c>
      <c r="J2703">
        <v>0</v>
      </c>
      <c r="K2703">
        <v>6</v>
      </c>
      <c r="L2703">
        <v>6</v>
      </c>
      <c r="M2703">
        <v>0</v>
      </c>
      <c r="N2703">
        <v>0</v>
      </c>
    </row>
    <row r="2704" spans="1:14" x14ac:dyDescent="0.25">
      <c r="A2704" t="s">
        <v>6938</v>
      </c>
      <c r="B2704" t="s">
        <v>72</v>
      </c>
      <c r="C2704" t="s">
        <v>108</v>
      </c>
      <c r="D2704" t="s">
        <v>394</v>
      </c>
      <c r="E2704">
        <v>0</v>
      </c>
      <c r="F2704">
        <v>0</v>
      </c>
      <c r="G2704">
        <v>0</v>
      </c>
      <c r="H2704">
        <v>0</v>
      </c>
      <c r="I2704">
        <v>0</v>
      </c>
      <c r="J2704">
        <v>0</v>
      </c>
      <c r="K2704">
        <v>266</v>
      </c>
      <c r="L2704">
        <v>265</v>
      </c>
      <c r="M2704">
        <v>0</v>
      </c>
      <c r="N2704">
        <v>1</v>
      </c>
    </row>
    <row r="2705" spans="1:14" x14ac:dyDescent="0.25">
      <c r="A2705" t="s">
        <v>6939</v>
      </c>
      <c r="B2705" t="s">
        <v>72</v>
      </c>
      <c r="C2705" t="s">
        <v>109</v>
      </c>
      <c r="D2705" t="s">
        <v>394</v>
      </c>
      <c r="E2705">
        <v>0</v>
      </c>
      <c r="F2705">
        <v>0</v>
      </c>
      <c r="G2705">
        <v>0</v>
      </c>
      <c r="H2705">
        <v>0</v>
      </c>
      <c r="I2705">
        <v>0</v>
      </c>
      <c r="J2705">
        <v>0</v>
      </c>
      <c r="K2705">
        <v>188</v>
      </c>
      <c r="L2705">
        <v>186</v>
      </c>
      <c r="M2705">
        <v>2</v>
      </c>
      <c r="N2705">
        <v>0</v>
      </c>
    </row>
    <row r="2706" spans="1:14" x14ac:dyDescent="0.25">
      <c r="A2706" t="s">
        <v>6940</v>
      </c>
      <c r="B2706" t="s">
        <v>72</v>
      </c>
      <c r="C2706" t="s">
        <v>110</v>
      </c>
      <c r="D2706" t="s">
        <v>394</v>
      </c>
      <c r="E2706">
        <v>0</v>
      </c>
      <c r="F2706">
        <v>0</v>
      </c>
      <c r="G2706">
        <v>0</v>
      </c>
      <c r="H2706">
        <v>0</v>
      </c>
      <c r="I2706">
        <v>0</v>
      </c>
      <c r="J2706">
        <v>0</v>
      </c>
      <c r="K2706">
        <v>243</v>
      </c>
      <c r="L2706">
        <v>240</v>
      </c>
      <c r="M2706">
        <v>2</v>
      </c>
      <c r="N2706">
        <v>1</v>
      </c>
    </row>
    <row r="2707" spans="1:14" x14ac:dyDescent="0.25">
      <c r="A2707" t="s">
        <v>6941</v>
      </c>
      <c r="B2707" t="s">
        <v>72</v>
      </c>
      <c r="C2707" t="s">
        <v>111</v>
      </c>
      <c r="D2707" t="s">
        <v>394</v>
      </c>
      <c r="E2707">
        <v>0</v>
      </c>
      <c r="F2707">
        <v>0</v>
      </c>
      <c r="G2707">
        <v>0</v>
      </c>
      <c r="H2707">
        <v>0</v>
      </c>
      <c r="I2707">
        <v>0</v>
      </c>
      <c r="J2707">
        <v>0</v>
      </c>
      <c r="K2707">
        <v>99</v>
      </c>
      <c r="L2707">
        <v>99</v>
      </c>
      <c r="M2707">
        <v>0</v>
      </c>
      <c r="N2707">
        <v>0</v>
      </c>
    </row>
    <row r="2708" spans="1:14" x14ac:dyDescent="0.25">
      <c r="A2708" t="s">
        <v>6942</v>
      </c>
      <c r="B2708" t="s">
        <v>72</v>
      </c>
      <c r="C2708" t="s">
        <v>112</v>
      </c>
      <c r="D2708" t="s">
        <v>394</v>
      </c>
      <c r="E2708">
        <v>0</v>
      </c>
      <c r="F2708">
        <v>0</v>
      </c>
      <c r="G2708">
        <v>0</v>
      </c>
      <c r="H2708">
        <v>0</v>
      </c>
      <c r="I2708">
        <v>0</v>
      </c>
      <c r="J2708">
        <v>0</v>
      </c>
      <c r="K2708">
        <v>56</v>
      </c>
      <c r="L2708">
        <v>56</v>
      </c>
      <c r="M2708">
        <v>0</v>
      </c>
      <c r="N2708">
        <v>0</v>
      </c>
    </row>
    <row r="2709" spans="1:14" x14ac:dyDescent="0.25">
      <c r="A2709" t="s">
        <v>6943</v>
      </c>
      <c r="B2709" t="s">
        <v>72</v>
      </c>
      <c r="C2709" t="s">
        <v>113</v>
      </c>
      <c r="D2709" t="s">
        <v>394</v>
      </c>
      <c r="E2709">
        <v>0</v>
      </c>
      <c r="F2709">
        <v>0</v>
      </c>
      <c r="G2709">
        <v>0</v>
      </c>
      <c r="H2709">
        <v>0</v>
      </c>
      <c r="I2709">
        <v>0</v>
      </c>
      <c r="J2709">
        <v>0</v>
      </c>
      <c r="K2709">
        <v>124</v>
      </c>
      <c r="L2709">
        <v>122</v>
      </c>
      <c r="M2709">
        <v>2</v>
      </c>
      <c r="N2709">
        <v>0</v>
      </c>
    </row>
    <row r="2710" spans="1:14" x14ac:dyDescent="0.25">
      <c r="A2710" t="s">
        <v>6944</v>
      </c>
      <c r="B2710" t="s">
        <v>72</v>
      </c>
      <c r="C2710" t="s">
        <v>114</v>
      </c>
      <c r="D2710" t="s">
        <v>394</v>
      </c>
      <c r="E2710">
        <v>0</v>
      </c>
      <c r="F2710">
        <v>0</v>
      </c>
      <c r="G2710">
        <v>0</v>
      </c>
      <c r="H2710">
        <v>0</v>
      </c>
      <c r="I2710">
        <v>0</v>
      </c>
      <c r="J2710">
        <v>0</v>
      </c>
      <c r="K2710">
        <v>380</v>
      </c>
      <c r="L2710">
        <v>378</v>
      </c>
      <c r="M2710">
        <v>2</v>
      </c>
      <c r="N2710">
        <v>0</v>
      </c>
    </row>
    <row r="2711" spans="1:14" x14ac:dyDescent="0.25">
      <c r="A2711" t="s">
        <v>6945</v>
      </c>
      <c r="B2711" t="s">
        <v>72</v>
      </c>
      <c r="C2711" t="s">
        <v>115</v>
      </c>
      <c r="D2711" t="s">
        <v>394</v>
      </c>
      <c r="E2711">
        <v>0</v>
      </c>
      <c r="F2711">
        <v>0</v>
      </c>
      <c r="G2711">
        <v>0</v>
      </c>
      <c r="H2711">
        <v>0</v>
      </c>
      <c r="I2711">
        <v>0</v>
      </c>
      <c r="J2711">
        <v>0</v>
      </c>
      <c r="K2711">
        <v>389</v>
      </c>
      <c r="L2711">
        <v>388</v>
      </c>
      <c r="M2711">
        <v>1</v>
      </c>
      <c r="N2711">
        <v>0</v>
      </c>
    </row>
    <row r="2712" spans="1:14" x14ac:dyDescent="0.25">
      <c r="A2712" t="s">
        <v>6946</v>
      </c>
      <c r="B2712" t="s">
        <v>72</v>
      </c>
      <c r="C2712" t="s">
        <v>116</v>
      </c>
      <c r="D2712" t="s">
        <v>394</v>
      </c>
      <c r="E2712">
        <v>0</v>
      </c>
      <c r="F2712">
        <v>0</v>
      </c>
      <c r="G2712">
        <v>0</v>
      </c>
      <c r="H2712">
        <v>0</v>
      </c>
      <c r="I2712">
        <v>0</v>
      </c>
      <c r="J2712">
        <v>0</v>
      </c>
      <c r="K2712">
        <v>199</v>
      </c>
      <c r="L2712">
        <v>197</v>
      </c>
      <c r="M2712">
        <v>2</v>
      </c>
      <c r="N2712">
        <v>0</v>
      </c>
    </row>
    <row r="2713" spans="1:14" x14ac:dyDescent="0.25">
      <c r="A2713" t="s">
        <v>6947</v>
      </c>
      <c r="B2713" t="s">
        <v>72</v>
      </c>
      <c r="C2713" t="s">
        <v>117</v>
      </c>
      <c r="D2713" t="s">
        <v>394</v>
      </c>
      <c r="E2713">
        <v>0</v>
      </c>
      <c r="F2713">
        <v>0</v>
      </c>
      <c r="G2713">
        <v>0</v>
      </c>
      <c r="H2713">
        <v>0</v>
      </c>
      <c r="I2713">
        <v>0</v>
      </c>
      <c r="J2713">
        <v>0</v>
      </c>
      <c r="K2713">
        <v>178</v>
      </c>
      <c r="L2713">
        <v>176</v>
      </c>
      <c r="M2713">
        <v>2</v>
      </c>
      <c r="N2713">
        <v>0</v>
      </c>
    </row>
    <row r="2714" spans="1:14" x14ac:dyDescent="0.25">
      <c r="A2714" t="s">
        <v>6948</v>
      </c>
      <c r="B2714" t="s">
        <v>72</v>
      </c>
      <c r="C2714" t="s">
        <v>118</v>
      </c>
      <c r="D2714" t="s">
        <v>394</v>
      </c>
      <c r="E2714">
        <v>0</v>
      </c>
      <c r="F2714">
        <v>0</v>
      </c>
      <c r="G2714">
        <v>0</v>
      </c>
      <c r="H2714">
        <v>0</v>
      </c>
      <c r="I2714">
        <v>0</v>
      </c>
      <c r="J2714">
        <v>0</v>
      </c>
      <c r="K2714">
        <v>118</v>
      </c>
      <c r="L2714">
        <v>117</v>
      </c>
      <c r="M2714">
        <v>1</v>
      </c>
      <c r="N2714">
        <v>0</v>
      </c>
    </row>
    <row r="2715" spans="1:14" x14ac:dyDescent="0.25">
      <c r="A2715" t="s">
        <v>6949</v>
      </c>
      <c r="B2715" t="s">
        <v>72</v>
      </c>
      <c r="C2715" t="s">
        <v>119</v>
      </c>
      <c r="D2715" t="s">
        <v>394</v>
      </c>
      <c r="E2715">
        <v>0</v>
      </c>
      <c r="F2715">
        <v>0</v>
      </c>
      <c r="G2715">
        <v>0</v>
      </c>
      <c r="H2715">
        <v>0</v>
      </c>
      <c r="I2715">
        <v>0</v>
      </c>
      <c r="J2715">
        <v>0</v>
      </c>
      <c r="K2715">
        <v>217</v>
      </c>
      <c r="L2715">
        <v>215</v>
      </c>
      <c r="M2715">
        <v>2</v>
      </c>
      <c r="N2715">
        <v>0</v>
      </c>
    </row>
    <row r="2716" spans="1:14" x14ac:dyDescent="0.25">
      <c r="A2716" t="s">
        <v>6950</v>
      </c>
      <c r="B2716" t="s">
        <v>72</v>
      </c>
      <c r="C2716" t="s">
        <v>120</v>
      </c>
      <c r="D2716" t="s">
        <v>394</v>
      </c>
      <c r="E2716">
        <v>0</v>
      </c>
      <c r="F2716">
        <v>0</v>
      </c>
      <c r="G2716">
        <v>0</v>
      </c>
      <c r="H2716">
        <v>0</v>
      </c>
      <c r="I2716">
        <v>0</v>
      </c>
      <c r="J2716">
        <v>0</v>
      </c>
      <c r="K2716">
        <v>168</v>
      </c>
      <c r="L2716">
        <v>165</v>
      </c>
      <c r="M2716">
        <v>3</v>
      </c>
      <c r="N2716">
        <v>0</v>
      </c>
    </row>
    <row r="2717" spans="1:14" x14ac:dyDescent="0.25">
      <c r="A2717" t="s">
        <v>6951</v>
      </c>
      <c r="B2717" t="s">
        <v>72</v>
      </c>
      <c r="C2717" t="s">
        <v>121</v>
      </c>
      <c r="D2717" t="s">
        <v>394</v>
      </c>
      <c r="E2717">
        <v>0</v>
      </c>
      <c r="F2717">
        <v>0</v>
      </c>
      <c r="G2717">
        <v>0</v>
      </c>
      <c r="H2717">
        <v>0</v>
      </c>
      <c r="I2717">
        <v>0</v>
      </c>
      <c r="J2717">
        <v>0</v>
      </c>
      <c r="K2717">
        <v>166</v>
      </c>
      <c r="L2717">
        <v>166</v>
      </c>
      <c r="M2717">
        <v>0</v>
      </c>
      <c r="N2717">
        <v>0</v>
      </c>
    </row>
    <row r="2718" spans="1:14" x14ac:dyDescent="0.25">
      <c r="A2718" t="s">
        <v>6952</v>
      </c>
      <c r="B2718" t="s">
        <v>72</v>
      </c>
      <c r="C2718" t="s">
        <v>122</v>
      </c>
      <c r="D2718" t="s">
        <v>394</v>
      </c>
      <c r="E2718">
        <v>0</v>
      </c>
      <c r="F2718">
        <v>0</v>
      </c>
      <c r="G2718">
        <v>0</v>
      </c>
      <c r="H2718">
        <v>0</v>
      </c>
      <c r="I2718">
        <v>0</v>
      </c>
      <c r="J2718">
        <v>0</v>
      </c>
      <c r="K2718">
        <v>215</v>
      </c>
      <c r="L2718">
        <v>215</v>
      </c>
      <c r="M2718">
        <v>0</v>
      </c>
      <c r="N2718">
        <v>0</v>
      </c>
    </row>
    <row r="2719" spans="1:14" x14ac:dyDescent="0.25">
      <c r="A2719" t="s">
        <v>6953</v>
      </c>
      <c r="B2719" t="s">
        <v>72</v>
      </c>
      <c r="C2719" t="s">
        <v>123</v>
      </c>
      <c r="D2719" t="s">
        <v>394</v>
      </c>
      <c r="E2719">
        <v>0</v>
      </c>
      <c r="F2719">
        <v>0</v>
      </c>
      <c r="G2719">
        <v>0</v>
      </c>
      <c r="H2719">
        <v>0</v>
      </c>
      <c r="I2719">
        <v>0</v>
      </c>
      <c r="J2719">
        <v>0</v>
      </c>
      <c r="K2719">
        <v>169</v>
      </c>
      <c r="L2719">
        <v>169</v>
      </c>
      <c r="M2719">
        <v>0</v>
      </c>
      <c r="N2719">
        <v>0</v>
      </c>
    </row>
    <row r="2720" spans="1:14" x14ac:dyDescent="0.25">
      <c r="A2720" t="s">
        <v>6954</v>
      </c>
      <c r="B2720" t="s">
        <v>72</v>
      </c>
      <c r="C2720" t="s">
        <v>124</v>
      </c>
      <c r="D2720" t="s">
        <v>394</v>
      </c>
      <c r="E2720">
        <v>0</v>
      </c>
      <c r="F2720">
        <v>0</v>
      </c>
      <c r="G2720">
        <v>0</v>
      </c>
      <c r="H2720">
        <v>0</v>
      </c>
      <c r="I2720">
        <v>0</v>
      </c>
      <c r="J2720">
        <v>0</v>
      </c>
      <c r="K2720">
        <v>827</v>
      </c>
      <c r="L2720">
        <v>820</v>
      </c>
      <c r="M2720">
        <v>6</v>
      </c>
      <c r="N2720">
        <v>1</v>
      </c>
    </row>
    <row r="2721" spans="1:14" x14ac:dyDescent="0.25">
      <c r="A2721" t="s">
        <v>6955</v>
      </c>
      <c r="B2721" t="s">
        <v>72</v>
      </c>
      <c r="C2721" t="s">
        <v>125</v>
      </c>
      <c r="D2721" t="s">
        <v>394</v>
      </c>
      <c r="E2721">
        <v>0</v>
      </c>
      <c r="F2721">
        <v>0</v>
      </c>
      <c r="G2721">
        <v>0</v>
      </c>
      <c r="H2721">
        <v>0</v>
      </c>
      <c r="I2721">
        <v>0</v>
      </c>
      <c r="J2721">
        <v>0</v>
      </c>
      <c r="K2721">
        <v>75</v>
      </c>
      <c r="L2721">
        <v>75</v>
      </c>
      <c r="M2721">
        <v>0</v>
      </c>
      <c r="N2721">
        <v>0</v>
      </c>
    </row>
    <row r="2722" spans="1:14" x14ac:dyDescent="0.25">
      <c r="A2722" t="s">
        <v>6956</v>
      </c>
      <c r="B2722" t="s">
        <v>72</v>
      </c>
      <c r="C2722" t="s">
        <v>126</v>
      </c>
      <c r="D2722" t="s">
        <v>394</v>
      </c>
      <c r="E2722">
        <v>0</v>
      </c>
      <c r="F2722">
        <v>0</v>
      </c>
      <c r="G2722">
        <v>0</v>
      </c>
      <c r="H2722">
        <v>0</v>
      </c>
      <c r="I2722">
        <v>0</v>
      </c>
      <c r="J2722">
        <v>0</v>
      </c>
      <c r="K2722">
        <v>326</v>
      </c>
      <c r="L2722">
        <v>325</v>
      </c>
      <c r="M2722">
        <v>1</v>
      </c>
      <c r="N2722">
        <v>0</v>
      </c>
    </row>
    <row r="2723" spans="1:14" x14ac:dyDescent="0.25">
      <c r="A2723" t="s">
        <v>6957</v>
      </c>
      <c r="B2723" t="s">
        <v>72</v>
      </c>
      <c r="C2723" t="s">
        <v>127</v>
      </c>
      <c r="D2723" t="s">
        <v>394</v>
      </c>
      <c r="E2723">
        <v>0</v>
      </c>
      <c r="F2723">
        <v>0</v>
      </c>
      <c r="G2723">
        <v>0</v>
      </c>
      <c r="H2723">
        <v>0</v>
      </c>
      <c r="I2723">
        <v>0</v>
      </c>
      <c r="J2723">
        <v>0</v>
      </c>
      <c r="K2723">
        <v>229</v>
      </c>
      <c r="L2723">
        <v>221</v>
      </c>
      <c r="M2723">
        <v>7</v>
      </c>
      <c r="N2723">
        <v>1</v>
      </c>
    </row>
    <row r="2724" spans="1:14" x14ac:dyDescent="0.25">
      <c r="A2724" t="s">
        <v>6958</v>
      </c>
      <c r="B2724" t="s">
        <v>72</v>
      </c>
      <c r="C2724" t="s">
        <v>128</v>
      </c>
      <c r="D2724" t="s">
        <v>394</v>
      </c>
      <c r="E2724">
        <v>0</v>
      </c>
      <c r="F2724">
        <v>0</v>
      </c>
      <c r="G2724">
        <v>0</v>
      </c>
      <c r="H2724">
        <v>0</v>
      </c>
      <c r="I2724">
        <v>0</v>
      </c>
      <c r="J2724">
        <v>0</v>
      </c>
      <c r="K2724">
        <v>150</v>
      </c>
      <c r="L2724">
        <v>144</v>
      </c>
      <c r="M2724">
        <v>4</v>
      </c>
      <c r="N2724">
        <v>2</v>
      </c>
    </row>
    <row r="2725" spans="1:14" x14ac:dyDescent="0.25">
      <c r="A2725" t="s">
        <v>6959</v>
      </c>
      <c r="B2725" t="s">
        <v>72</v>
      </c>
      <c r="C2725" t="s">
        <v>129</v>
      </c>
      <c r="D2725" t="s">
        <v>394</v>
      </c>
      <c r="E2725">
        <v>0</v>
      </c>
      <c r="F2725">
        <v>0</v>
      </c>
      <c r="G2725">
        <v>0</v>
      </c>
      <c r="H2725">
        <v>0</v>
      </c>
      <c r="I2725">
        <v>0</v>
      </c>
      <c r="J2725">
        <v>0</v>
      </c>
      <c r="K2725">
        <v>75</v>
      </c>
      <c r="L2725">
        <v>73</v>
      </c>
      <c r="M2725">
        <v>2</v>
      </c>
      <c r="N2725">
        <v>0</v>
      </c>
    </row>
    <row r="2726" spans="1:14" x14ac:dyDescent="0.25">
      <c r="A2726" t="s">
        <v>6960</v>
      </c>
      <c r="B2726" t="s">
        <v>72</v>
      </c>
      <c r="C2726" t="s">
        <v>130</v>
      </c>
      <c r="D2726" t="s">
        <v>394</v>
      </c>
      <c r="E2726">
        <v>0</v>
      </c>
      <c r="F2726">
        <v>0</v>
      </c>
      <c r="G2726">
        <v>0</v>
      </c>
      <c r="H2726">
        <v>0</v>
      </c>
      <c r="I2726">
        <v>0</v>
      </c>
      <c r="J2726">
        <v>0</v>
      </c>
      <c r="K2726">
        <v>76</v>
      </c>
      <c r="L2726">
        <v>76</v>
      </c>
      <c r="M2726">
        <v>0</v>
      </c>
      <c r="N2726">
        <v>0</v>
      </c>
    </row>
    <row r="2727" spans="1:14" x14ac:dyDescent="0.25">
      <c r="A2727" t="s">
        <v>6961</v>
      </c>
      <c r="B2727" t="s">
        <v>72</v>
      </c>
      <c r="C2727" t="s">
        <v>131</v>
      </c>
      <c r="D2727" t="s">
        <v>394</v>
      </c>
      <c r="E2727">
        <v>0</v>
      </c>
      <c r="F2727">
        <v>0</v>
      </c>
      <c r="G2727">
        <v>0</v>
      </c>
      <c r="H2727">
        <v>0</v>
      </c>
      <c r="I2727">
        <v>0</v>
      </c>
      <c r="J2727">
        <v>0</v>
      </c>
      <c r="K2727">
        <v>893</v>
      </c>
      <c r="L2727">
        <v>883</v>
      </c>
      <c r="M2727">
        <v>7</v>
      </c>
      <c r="N2727">
        <v>3</v>
      </c>
    </row>
    <row r="2728" spans="1:14" x14ac:dyDescent="0.25">
      <c r="A2728" t="s">
        <v>6962</v>
      </c>
      <c r="B2728" t="s">
        <v>72</v>
      </c>
      <c r="C2728" t="s">
        <v>132</v>
      </c>
      <c r="D2728" t="s">
        <v>394</v>
      </c>
      <c r="E2728">
        <v>0</v>
      </c>
      <c r="F2728">
        <v>0</v>
      </c>
      <c r="G2728">
        <v>0</v>
      </c>
      <c r="H2728">
        <v>0</v>
      </c>
      <c r="I2728">
        <v>0</v>
      </c>
      <c r="J2728">
        <v>0</v>
      </c>
      <c r="K2728">
        <v>104</v>
      </c>
      <c r="L2728">
        <v>104</v>
      </c>
      <c r="M2728">
        <v>0</v>
      </c>
      <c r="N2728">
        <v>0</v>
      </c>
    </row>
    <row r="2729" spans="1:14" x14ac:dyDescent="0.25">
      <c r="A2729" t="s">
        <v>6963</v>
      </c>
      <c r="B2729" t="s">
        <v>72</v>
      </c>
      <c r="C2729" t="s">
        <v>133</v>
      </c>
      <c r="D2729" t="s">
        <v>394</v>
      </c>
      <c r="E2729">
        <v>0</v>
      </c>
      <c r="F2729">
        <v>0</v>
      </c>
      <c r="G2729">
        <v>0</v>
      </c>
      <c r="H2729">
        <v>0</v>
      </c>
      <c r="I2729">
        <v>0</v>
      </c>
      <c r="J2729">
        <v>0</v>
      </c>
      <c r="K2729">
        <v>111</v>
      </c>
      <c r="L2729">
        <v>107</v>
      </c>
      <c r="M2729">
        <v>4</v>
      </c>
      <c r="N2729">
        <v>0</v>
      </c>
    </row>
    <row r="2730" spans="1:14" x14ac:dyDescent="0.25">
      <c r="A2730" t="s">
        <v>6964</v>
      </c>
      <c r="B2730" t="s">
        <v>72</v>
      </c>
      <c r="C2730" t="s">
        <v>134</v>
      </c>
      <c r="D2730" t="s">
        <v>394</v>
      </c>
      <c r="E2730">
        <v>0</v>
      </c>
      <c r="F2730">
        <v>0</v>
      </c>
      <c r="G2730">
        <v>0</v>
      </c>
      <c r="H2730">
        <v>0</v>
      </c>
      <c r="I2730">
        <v>0</v>
      </c>
      <c r="J2730">
        <v>0</v>
      </c>
      <c r="K2730">
        <v>45</v>
      </c>
      <c r="L2730">
        <v>45</v>
      </c>
      <c r="M2730">
        <v>0</v>
      </c>
      <c r="N2730">
        <v>0</v>
      </c>
    </row>
    <row r="2731" spans="1:14" x14ac:dyDescent="0.25">
      <c r="A2731" t="s">
        <v>6965</v>
      </c>
      <c r="B2731" t="s">
        <v>72</v>
      </c>
      <c r="C2731" t="s">
        <v>135</v>
      </c>
      <c r="D2731" t="s">
        <v>394</v>
      </c>
      <c r="E2731">
        <v>0</v>
      </c>
      <c r="F2731">
        <v>0</v>
      </c>
      <c r="G2731">
        <v>0</v>
      </c>
      <c r="H2731">
        <v>0</v>
      </c>
      <c r="I2731">
        <v>0</v>
      </c>
      <c r="J2731">
        <v>0</v>
      </c>
      <c r="K2731">
        <v>166</v>
      </c>
      <c r="L2731">
        <v>163</v>
      </c>
      <c r="M2731">
        <v>3</v>
      </c>
      <c r="N2731">
        <v>0</v>
      </c>
    </row>
    <row r="2732" spans="1:14" x14ac:dyDescent="0.25">
      <c r="A2732" t="s">
        <v>6966</v>
      </c>
      <c r="B2732" t="s">
        <v>72</v>
      </c>
      <c r="C2732" t="s">
        <v>136</v>
      </c>
      <c r="D2732" t="s">
        <v>394</v>
      </c>
      <c r="E2732">
        <v>0</v>
      </c>
      <c r="F2732">
        <v>0</v>
      </c>
      <c r="G2732">
        <v>0</v>
      </c>
      <c r="H2732">
        <v>0</v>
      </c>
      <c r="I2732">
        <v>0</v>
      </c>
      <c r="J2732">
        <v>0</v>
      </c>
      <c r="K2732">
        <v>77</v>
      </c>
      <c r="L2732">
        <v>77</v>
      </c>
      <c r="M2732">
        <v>0</v>
      </c>
      <c r="N2732">
        <v>0</v>
      </c>
    </row>
    <row r="2733" spans="1:14" x14ac:dyDescent="0.25">
      <c r="A2733" t="s">
        <v>6967</v>
      </c>
      <c r="B2733" t="s">
        <v>72</v>
      </c>
      <c r="C2733" t="s">
        <v>137</v>
      </c>
      <c r="D2733" t="s">
        <v>394</v>
      </c>
      <c r="E2733">
        <v>0</v>
      </c>
      <c r="F2733">
        <v>0</v>
      </c>
      <c r="G2733">
        <v>0</v>
      </c>
      <c r="H2733">
        <v>0</v>
      </c>
      <c r="I2733">
        <v>0</v>
      </c>
      <c r="J2733">
        <v>0</v>
      </c>
      <c r="K2733">
        <v>918</v>
      </c>
      <c r="L2733">
        <v>910</v>
      </c>
      <c r="M2733">
        <v>8</v>
      </c>
      <c r="N2733">
        <v>0</v>
      </c>
    </row>
    <row r="2734" spans="1:14" x14ac:dyDescent="0.25">
      <c r="A2734" t="s">
        <v>6968</v>
      </c>
      <c r="B2734" t="s">
        <v>72</v>
      </c>
      <c r="C2734" t="s">
        <v>138</v>
      </c>
      <c r="D2734" t="s">
        <v>394</v>
      </c>
      <c r="E2734">
        <v>0</v>
      </c>
      <c r="F2734">
        <v>0</v>
      </c>
      <c r="G2734">
        <v>0</v>
      </c>
      <c r="H2734">
        <v>0</v>
      </c>
      <c r="I2734">
        <v>0</v>
      </c>
      <c r="J2734">
        <v>0</v>
      </c>
      <c r="K2734">
        <v>192</v>
      </c>
      <c r="L2734">
        <v>190</v>
      </c>
      <c r="M2734">
        <v>2</v>
      </c>
      <c r="N2734">
        <v>0</v>
      </c>
    </row>
    <row r="2735" spans="1:14" x14ac:dyDescent="0.25">
      <c r="A2735" t="s">
        <v>6969</v>
      </c>
      <c r="B2735" t="s">
        <v>72</v>
      </c>
      <c r="C2735" t="s">
        <v>139</v>
      </c>
      <c r="D2735" t="s">
        <v>394</v>
      </c>
      <c r="E2735">
        <v>0</v>
      </c>
      <c r="F2735">
        <v>0</v>
      </c>
      <c r="G2735">
        <v>0</v>
      </c>
      <c r="H2735">
        <v>0</v>
      </c>
      <c r="I2735">
        <v>0</v>
      </c>
      <c r="J2735">
        <v>0</v>
      </c>
      <c r="K2735">
        <v>132</v>
      </c>
      <c r="L2735">
        <v>131</v>
      </c>
      <c r="M2735">
        <v>1</v>
      </c>
      <c r="N2735">
        <v>0</v>
      </c>
    </row>
    <row r="2736" spans="1:14" x14ac:dyDescent="0.25">
      <c r="A2736" t="s">
        <v>6970</v>
      </c>
      <c r="B2736" t="s">
        <v>72</v>
      </c>
      <c r="C2736" t="s">
        <v>140</v>
      </c>
      <c r="D2736" t="s">
        <v>394</v>
      </c>
      <c r="E2736">
        <v>0</v>
      </c>
      <c r="F2736">
        <v>0</v>
      </c>
      <c r="G2736">
        <v>0</v>
      </c>
      <c r="H2736">
        <v>0</v>
      </c>
      <c r="I2736">
        <v>0</v>
      </c>
      <c r="J2736">
        <v>0</v>
      </c>
      <c r="K2736">
        <v>52</v>
      </c>
      <c r="L2736">
        <v>52</v>
      </c>
      <c r="M2736">
        <v>0</v>
      </c>
      <c r="N2736">
        <v>0</v>
      </c>
    </row>
    <row r="2737" spans="1:14" x14ac:dyDescent="0.25">
      <c r="A2737" t="s">
        <v>6971</v>
      </c>
      <c r="B2737" t="s">
        <v>72</v>
      </c>
      <c r="C2737" t="s">
        <v>141</v>
      </c>
      <c r="D2737" t="s">
        <v>394</v>
      </c>
      <c r="E2737">
        <v>0</v>
      </c>
      <c r="F2737">
        <v>0</v>
      </c>
      <c r="G2737">
        <v>0</v>
      </c>
      <c r="H2737">
        <v>0</v>
      </c>
      <c r="I2737">
        <v>0</v>
      </c>
      <c r="J2737">
        <v>0</v>
      </c>
      <c r="K2737">
        <v>2</v>
      </c>
      <c r="L2737">
        <v>2</v>
      </c>
      <c r="M2737">
        <v>0</v>
      </c>
      <c r="N2737">
        <v>0</v>
      </c>
    </row>
    <row r="2738" spans="1:14" x14ac:dyDescent="0.25">
      <c r="A2738" t="s">
        <v>6972</v>
      </c>
      <c r="B2738" t="s">
        <v>72</v>
      </c>
      <c r="C2738" t="s">
        <v>142</v>
      </c>
      <c r="D2738" t="s">
        <v>394</v>
      </c>
      <c r="E2738">
        <v>0</v>
      </c>
      <c r="F2738">
        <v>0</v>
      </c>
      <c r="G2738">
        <v>0</v>
      </c>
      <c r="H2738">
        <v>0</v>
      </c>
      <c r="I2738">
        <v>0</v>
      </c>
      <c r="J2738">
        <v>0</v>
      </c>
      <c r="K2738">
        <v>126</v>
      </c>
      <c r="L2738">
        <v>124</v>
      </c>
      <c r="M2738">
        <v>1</v>
      </c>
      <c r="N2738">
        <v>1</v>
      </c>
    </row>
    <row r="2739" spans="1:14" x14ac:dyDescent="0.25">
      <c r="A2739" t="s">
        <v>6973</v>
      </c>
      <c r="B2739" t="s">
        <v>72</v>
      </c>
      <c r="C2739" t="s">
        <v>143</v>
      </c>
      <c r="D2739" t="s">
        <v>394</v>
      </c>
      <c r="E2739">
        <v>0</v>
      </c>
      <c r="F2739">
        <v>0</v>
      </c>
      <c r="G2739">
        <v>0</v>
      </c>
      <c r="H2739">
        <v>0</v>
      </c>
      <c r="I2739">
        <v>0</v>
      </c>
      <c r="J2739">
        <v>0</v>
      </c>
      <c r="K2739">
        <v>34</v>
      </c>
      <c r="L2739">
        <v>32</v>
      </c>
      <c r="M2739">
        <v>2</v>
      </c>
      <c r="N2739">
        <v>0</v>
      </c>
    </row>
    <row r="2740" spans="1:14" x14ac:dyDescent="0.25">
      <c r="A2740" t="s">
        <v>6974</v>
      </c>
      <c r="B2740" t="s">
        <v>72</v>
      </c>
      <c r="C2740" t="s">
        <v>144</v>
      </c>
      <c r="D2740" t="s">
        <v>394</v>
      </c>
      <c r="E2740">
        <v>0</v>
      </c>
      <c r="F2740">
        <v>0</v>
      </c>
      <c r="G2740">
        <v>0</v>
      </c>
      <c r="H2740">
        <v>0</v>
      </c>
      <c r="I2740">
        <v>0</v>
      </c>
      <c r="J2740">
        <v>0</v>
      </c>
      <c r="K2740">
        <v>875</v>
      </c>
      <c r="L2740">
        <v>867</v>
      </c>
      <c r="M2740">
        <v>7</v>
      </c>
      <c r="N2740">
        <v>1</v>
      </c>
    </row>
    <row r="2741" spans="1:14" x14ac:dyDescent="0.25">
      <c r="A2741" t="s">
        <v>6975</v>
      </c>
      <c r="B2741" t="s">
        <v>72</v>
      </c>
      <c r="C2741" t="s">
        <v>145</v>
      </c>
      <c r="D2741" t="s">
        <v>394</v>
      </c>
      <c r="E2741">
        <v>0</v>
      </c>
      <c r="F2741">
        <v>0</v>
      </c>
      <c r="G2741">
        <v>0</v>
      </c>
      <c r="H2741">
        <v>0</v>
      </c>
      <c r="I2741">
        <v>0</v>
      </c>
      <c r="J2741">
        <v>0</v>
      </c>
      <c r="K2741">
        <v>83</v>
      </c>
      <c r="L2741">
        <v>83</v>
      </c>
      <c r="M2741">
        <v>0</v>
      </c>
      <c r="N2741">
        <v>0</v>
      </c>
    </row>
    <row r="2742" spans="1:14" x14ac:dyDescent="0.25">
      <c r="A2742" t="s">
        <v>6976</v>
      </c>
      <c r="B2742" t="s">
        <v>72</v>
      </c>
      <c r="C2742" t="s">
        <v>146</v>
      </c>
      <c r="D2742" t="s">
        <v>394</v>
      </c>
      <c r="E2742">
        <v>0</v>
      </c>
      <c r="F2742">
        <v>0</v>
      </c>
      <c r="G2742">
        <v>0</v>
      </c>
      <c r="H2742">
        <v>0</v>
      </c>
      <c r="I2742">
        <v>0</v>
      </c>
      <c r="J2742">
        <v>0</v>
      </c>
      <c r="K2742">
        <v>121</v>
      </c>
      <c r="L2742">
        <v>119</v>
      </c>
      <c r="M2742">
        <v>2</v>
      </c>
      <c r="N2742">
        <v>0</v>
      </c>
    </row>
    <row r="2743" spans="1:14" x14ac:dyDescent="0.25">
      <c r="A2743" t="s">
        <v>6977</v>
      </c>
      <c r="B2743" t="s">
        <v>72</v>
      </c>
      <c r="C2743" t="s">
        <v>147</v>
      </c>
      <c r="D2743" t="s">
        <v>394</v>
      </c>
      <c r="E2743">
        <v>0</v>
      </c>
      <c r="F2743">
        <v>0</v>
      </c>
      <c r="G2743">
        <v>0</v>
      </c>
      <c r="H2743">
        <v>0</v>
      </c>
      <c r="I2743">
        <v>0</v>
      </c>
      <c r="J2743">
        <v>0</v>
      </c>
      <c r="K2743">
        <v>242</v>
      </c>
      <c r="L2743">
        <v>239</v>
      </c>
      <c r="M2743">
        <v>1</v>
      </c>
      <c r="N2743">
        <v>2</v>
      </c>
    </row>
    <row r="2744" spans="1:14" x14ac:dyDescent="0.25">
      <c r="A2744" t="s">
        <v>6978</v>
      </c>
      <c r="B2744" t="s">
        <v>72</v>
      </c>
      <c r="C2744" t="s">
        <v>148</v>
      </c>
      <c r="D2744" t="s">
        <v>394</v>
      </c>
      <c r="E2744">
        <v>0</v>
      </c>
      <c r="F2744">
        <v>0</v>
      </c>
      <c r="G2744">
        <v>0</v>
      </c>
      <c r="H2744">
        <v>0</v>
      </c>
      <c r="I2744">
        <v>0</v>
      </c>
      <c r="J2744">
        <v>0</v>
      </c>
      <c r="K2744">
        <v>63</v>
      </c>
      <c r="L2744">
        <v>63</v>
      </c>
      <c r="M2744">
        <v>0</v>
      </c>
      <c r="N2744">
        <v>0</v>
      </c>
    </row>
    <row r="2745" spans="1:14" x14ac:dyDescent="0.25">
      <c r="A2745" t="s">
        <v>6979</v>
      </c>
      <c r="B2745" t="s">
        <v>72</v>
      </c>
      <c r="C2745" t="s">
        <v>149</v>
      </c>
      <c r="D2745" t="s">
        <v>394</v>
      </c>
      <c r="E2745">
        <v>0</v>
      </c>
      <c r="F2745">
        <v>0</v>
      </c>
      <c r="G2745">
        <v>0</v>
      </c>
      <c r="H2745">
        <v>0</v>
      </c>
      <c r="I2745">
        <v>0</v>
      </c>
      <c r="J2745">
        <v>0</v>
      </c>
      <c r="K2745">
        <v>182</v>
      </c>
      <c r="L2745">
        <v>175</v>
      </c>
      <c r="M2745">
        <v>7</v>
      </c>
      <c r="N2745">
        <v>0</v>
      </c>
    </row>
    <row r="2746" spans="1:14" x14ac:dyDescent="0.25">
      <c r="A2746" t="s">
        <v>6980</v>
      </c>
      <c r="B2746" t="s">
        <v>72</v>
      </c>
      <c r="C2746" t="s">
        <v>150</v>
      </c>
      <c r="D2746" t="s">
        <v>394</v>
      </c>
      <c r="E2746">
        <v>0</v>
      </c>
      <c r="F2746">
        <v>0</v>
      </c>
      <c r="G2746">
        <v>0</v>
      </c>
      <c r="H2746">
        <v>0</v>
      </c>
      <c r="I2746">
        <v>0</v>
      </c>
      <c r="J2746">
        <v>0</v>
      </c>
      <c r="K2746">
        <v>638</v>
      </c>
      <c r="L2746">
        <v>633</v>
      </c>
      <c r="M2746">
        <v>3</v>
      </c>
      <c r="N2746">
        <v>2</v>
      </c>
    </row>
    <row r="2747" spans="1:14" x14ac:dyDescent="0.25">
      <c r="A2747" t="s">
        <v>6981</v>
      </c>
      <c r="B2747" t="s">
        <v>72</v>
      </c>
      <c r="C2747" t="s">
        <v>151</v>
      </c>
      <c r="D2747" t="s">
        <v>394</v>
      </c>
      <c r="E2747">
        <v>0</v>
      </c>
      <c r="F2747">
        <v>0</v>
      </c>
      <c r="G2747">
        <v>0</v>
      </c>
      <c r="H2747">
        <v>0</v>
      </c>
      <c r="I2747">
        <v>0</v>
      </c>
      <c r="J2747">
        <v>0</v>
      </c>
      <c r="K2747">
        <v>554</v>
      </c>
      <c r="L2747">
        <v>549</v>
      </c>
      <c r="M2747">
        <v>5</v>
      </c>
      <c r="N2747">
        <v>0</v>
      </c>
    </row>
    <row r="2748" spans="1:14" x14ac:dyDescent="0.25">
      <c r="A2748" t="s">
        <v>6982</v>
      </c>
      <c r="B2748" t="s">
        <v>72</v>
      </c>
      <c r="C2748" t="s">
        <v>152</v>
      </c>
      <c r="D2748" t="s">
        <v>394</v>
      </c>
      <c r="E2748">
        <v>0</v>
      </c>
      <c r="F2748">
        <v>0</v>
      </c>
      <c r="G2748">
        <v>0</v>
      </c>
      <c r="H2748">
        <v>0</v>
      </c>
      <c r="I2748">
        <v>0</v>
      </c>
      <c r="J2748">
        <v>0</v>
      </c>
      <c r="K2748">
        <v>111</v>
      </c>
      <c r="L2748">
        <v>107</v>
      </c>
      <c r="M2748">
        <v>4</v>
      </c>
      <c r="N2748">
        <v>0</v>
      </c>
    </row>
    <row r="2749" spans="1:14" x14ac:dyDescent="0.25">
      <c r="A2749" t="s">
        <v>6983</v>
      </c>
      <c r="B2749" t="s">
        <v>72</v>
      </c>
      <c r="C2749" t="s">
        <v>153</v>
      </c>
      <c r="D2749" t="s">
        <v>394</v>
      </c>
      <c r="E2749">
        <v>0</v>
      </c>
      <c r="F2749">
        <v>0</v>
      </c>
      <c r="G2749">
        <v>0</v>
      </c>
      <c r="H2749">
        <v>0</v>
      </c>
      <c r="I2749">
        <v>0</v>
      </c>
      <c r="J2749">
        <v>0</v>
      </c>
      <c r="K2749">
        <v>436</v>
      </c>
      <c r="L2749">
        <v>434</v>
      </c>
      <c r="M2749">
        <v>2</v>
      </c>
      <c r="N2749">
        <v>0</v>
      </c>
    </row>
    <row r="2750" spans="1:14" x14ac:dyDescent="0.25">
      <c r="A2750" t="s">
        <v>6984</v>
      </c>
      <c r="B2750" t="s">
        <v>72</v>
      </c>
      <c r="C2750" t="s">
        <v>154</v>
      </c>
      <c r="D2750" t="s">
        <v>394</v>
      </c>
      <c r="E2750">
        <v>0</v>
      </c>
      <c r="F2750">
        <v>0</v>
      </c>
      <c r="G2750">
        <v>0</v>
      </c>
      <c r="H2750">
        <v>0</v>
      </c>
      <c r="I2750">
        <v>0</v>
      </c>
      <c r="J2750">
        <v>0</v>
      </c>
      <c r="K2750">
        <v>230</v>
      </c>
      <c r="L2750">
        <v>225</v>
      </c>
      <c r="M2750">
        <v>5</v>
      </c>
      <c r="N2750">
        <v>0</v>
      </c>
    </row>
    <row r="2751" spans="1:14" x14ac:dyDescent="0.25">
      <c r="A2751" t="s">
        <v>6985</v>
      </c>
      <c r="B2751" t="s">
        <v>72</v>
      </c>
      <c r="C2751" t="s">
        <v>155</v>
      </c>
      <c r="D2751" t="s">
        <v>394</v>
      </c>
      <c r="E2751">
        <v>0</v>
      </c>
      <c r="F2751">
        <v>0</v>
      </c>
      <c r="G2751">
        <v>0</v>
      </c>
      <c r="H2751">
        <v>0</v>
      </c>
      <c r="I2751">
        <v>0</v>
      </c>
      <c r="J2751">
        <v>0</v>
      </c>
      <c r="K2751">
        <v>391</v>
      </c>
      <c r="L2751">
        <v>385</v>
      </c>
      <c r="M2751">
        <v>6</v>
      </c>
      <c r="N2751">
        <v>0</v>
      </c>
    </row>
    <row r="2752" spans="1:14" x14ac:dyDescent="0.25">
      <c r="A2752" t="s">
        <v>6986</v>
      </c>
      <c r="B2752" t="s">
        <v>72</v>
      </c>
      <c r="C2752" t="s">
        <v>156</v>
      </c>
      <c r="D2752" t="s">
        <v>394</v>
      </c>
      <c r="E2752">
        <v>0</v>
      </c>
      <c r="F2752">
        <v>0</v>
      </c>
      <c r="G2752">
        <v>0</v>
      </c>
      <c r="H2752">
        <v>0</v>
      </c>
      <c r="I2752">
        <v>0</v>
      </c>
      <c r="J2752">
        <v>0</v>
      </c>
      <c r="K2752">
        <v>179</v>
      </c>
      <c r="L2752">
        <v>178</v>
      </c>
      <c r="M2752">
        <v>1</v>
      </c>
      <c r="N2752">
        <v>0</v>
      </c>
    </row>
    <row r="2753" spans="1:14" x14ac:dyDescent="0.25">
      <c r="A2753" t="s">
        <v>6987</v>
      </c>
      <c r="B2753" t="s">
        <v>72</v>
      </c>
      <c r="C2753" t="s">
        <v>157</v>
      </c>
      <c r="D2753" t="s">
        <v>394</v>
      </c>
      <c r="E2753">
        <v>0</v>
      </c>
      <c r="F2753">
        <v>0</v>
      </c>
      <c r="G2753">
        <v>0</v>
      </c>
      <c r="H2753">
        <v>0</v>
      </c>
      <c r="I2753">
        <v>0</v>
      </c>
      <c r="J2753">
        <v>0</v>
      </c>
      <c r="K2753">
        <v>97</v>
      </c>
      <c r="L2753">
        <v>96</v>
      </c>
      <c r="M2753">
        <v>1</v>
      </c>
      <c r="N2753">
        <v>0</v>
      </c>
    </row>
    <row r="2754" spans="1:14" x14ac:dyDescent="0.25">
      <c r="A2754" t="s">
        <v>6988</v>
      </c>
      <c r="B2754" t="s">
        <v>72</v>
      </c>
      <c r="C2754" t="s">
        <v>158</v>
      </c>
      <c r="D2754" t="s">
        <v>394</v>
      </c>
      <c r="E2754">
        <v>0</v>
      </c>
      <c r="F2754">
        <v>0</v>
      </c>
      <c r="G2754">
        <v>0</v>
      </c>
      <c r="H2754">
        <v>0</v>
      </c>
      <c r="I2754">
        <v>0</v>
      </c>
      <c r="J2754">
        <v>0</v>
      </c>
      <c r="K2754">
        <v>290</v>
      </c>
      <c r="L2754">
        <v>283</v>
      </c>
      <c r="M2754">
        <v>4</v>
      </c>
      <c r="N2754">
        <v>3</v>
      </c>
    </row>
    <row r="2755" spans="1:14" x14ac:dyDescent="0.25">
      <c r="A2755" t="s">
        <v>6989</v>
      </c>
      <c r="B2755" t="s">
        <v>72</v>
      </c>
      <c r="C2755" t="s">
        <v>159</v>
      </c>
      <c r="D2755" t="s">
        <v>394</v>
      </c>
      <c r="E2755">
        <v>0</v>
      </c>
      <c r="F2755">
        <v>0</v>
      </c>
      <c r="G2755">
        <v>0</v>
      </c>
      <c r="H2755">
        <v>0</v>
      </c>
      <c r="I2755">
        <v>0</v>
      </c>
      <c r="J2755">
        <v>0</v>
      </c>
      <c r="K2755">
        <v>162</v>
      </c>
      <c r="L2755">
        <v>158</v>
      </c>
      <c r="M2755">
        <v>4</v>
      </c>
      <c r="N2755">
        <v>0</v>
      </c>
    </row>
    <row r="2756" spans="1:14" x14ac:dyDescent="0.25">
      <c r="A2756" t="s">
        <v>6990</v>
      </c>
      <c r="B2756" t="s">
        <v>72</v>
      </c>
      <c r="C2756" t="s">
        <v>160</v>
      </c>
      <c r="D2756" t="s">
        <v>394</v>
      </c>
      <c r="E2756">
        <v>0</v>
      </c>
      <c r="F2756">
        <v>0</v>
      </c>
      <c r="G2756">
        <v>0</v>
      </c>
      <c r="H2756">
        <v>0</v>
      </c>
      <c r="I2756">
        <v>0</v>
      </c>
      <c r="J2756">
        <v>0</v>
      </c>
      <c r="K2756">
        <v>187</v>
      </c>
      <c r="L2756">
        <v>186</v>
      </c>
      <c r="M2756">
        <v>1</v>
      </c>
      <c r="N2756">
        <v>0</v>
      </c>
    </row>
    <row r="2757" spans="1:14" x14ac:dyDescent="0.25">
      <c r="A2757" t="s">
        <v>6991</v>
      </c>
      <c r="B2757" t="s">
        <v>72</v>
      </c>
      <c r="C2757" t="s">
        <v>161</v>
      </c>
      <c r="D2757" t="s">
        <v>394</v>
      </c>
      <c r="E2757">
        <v>0</v>
      </c>
      <c r="F2757">
        <v>0</v>
      </c>
      <c r="G2757">
        <v>0</v>
      </c>
      <c r="H2757">
        <v>0</v>
      </c>
      <c r="I2757">
        <v>0</v>
      </c>
      <c r="J2757">
        <v>0</v>
      </c>
      <c r="K2757">
        <v>58</v>
      </c>
      <c r="L2757">
        <v>57</v>
      </c>
      <c r="M2757">
        <v>1</v>
      </c>
      <c r="N2757">
        <v>0</v>
      </c>
    </row>
    <row r="2758" spans="1:14" x14ac:dyDescent="0.25">
      <c r="A2758" t="s">
        <v>6992</v>
      </c>
      <c r="B2758" t="s">
        <v>72</v>
      </c>
      <c r="C2758" t="s">
        <v>162</v>
      </c>
      <c r="D2758" t="s">
        <v>394</v>
      </c>
      <c r="E2758">
        <v>0</v>
      </c>
      <c r="F2758">
        <v>0</v>
      </c>
      <c r="G2758">
        <v>0</v>
      </c>
      <c r="H2758">
        <v>0</v>
      </c>
      <c r="I2758">
        <v>0</v>
      </c>
      <c r="J2758">
        <v>0</v>
      </c>
      <c r="K2758">
        <v>177</v>
      </c>
      <c r="L2758">
        <v>171</v>
      </c>
      <c r="M2758">
        <v>5</v>
      </c>
      <c r="N2758">
        <v>1</v>
      </c>
    </row>
    <row r="2759" spans="1:14" x14ac:dyDescent="0.25">
      <c r="A2759" t="s">
        <v>6993</v>
      </c>
      <c r="B2759" t="s">
        <v>72</v>
      </c>
      <c r="C2759" t="s">
        <v>163</v>
      </c>
      <c r="D2759" t="s">
        <v>394</v>
      </c>
      <c r="E2759">
        <v>0</v>
      </c>
      <c r="F2759">
        <v>0</v>
      </c>
      <c r="G2759">
        <v>0</v>
      </c>
      <c r="H2759">
        <v>0</v>
      </c>
      <c r="I2759">
        <v>0</v>
      </c>
      <c r="J2759">
        <v>0</v>
      </c>
      <c r="K2759">
        <v>94</v>
      </c>
      <c r="L2759">
        <v>94</v>
      </c>
      <c r="M2759">
        <v>0</v>
      </c>
      <c r="N2759">
        <v>0</v>
      </c>
    </row>
    <row r="2760" spans="1:14" x14ac:dyDescent="0.25">
      <c r="A2760" t="s">
        <v>6994</v>
      </c>
      <c r="B2760" t="s">
        <v>72</v>
      </c>
      <c r="C2760" t="s">
        <v>164</v>
      </c>
      <c r="D2760" t="s">
        <v>394</v>
      </c>
      <c r="E2760">
        <v>0</v>
      </c>
      <c r="F2760">
        <v>0</v>
      </c>
      <c r="G2760">
        <v>0</v>
      </c>
      <c r="H2760">
        <v>0</v>
      </c>
      <c r="I2760">
        <v>0</v>
      </c>
      <c r="J2760">
        <v>0</v>
      </c>
      <c r="K2760">
        <v>111</v>
      </c>
      <c r="L2760">
        <v>109</v>
      </c>
      <c r="M2760">
        <v>2</v>
      </c>
      <c r="N2760">
        <v>0</v>
      </c>
    </row>
    <row r="2761" spans="1:14" x14ac:dyDescent="0.25">
      <c r="A2761" t="s">
        <v>6995</v>
      </c>
      <c r="B2761" t="s">
        <v>72</v>
      </c>
      <c r="C2761" t="s">
        <v>165</v>
      </c>
      <c r="D2761" t="s">
        <v>394</v>
      </c>
      <c r="E2761">
        <v>0</v>
      </c>
      <c r="F2761">
        <v>0</v>
      </c>
      <c r="G2761">
        <v>0</v>
      </c>
      <c r="H2761">
        <v>0</v>
      </c>
      <c r="I2761">
        <v>0</v>
      </c>
      <c r="J2761">
        <v>0</v>
      </c>
      <c r="K2761">
        <v>355</v>
      </c>
      <c r="L2761">
        <v>353</v>
      </c>
      <c r="M2761">
        <v>2</v>
      </c>
      <c r="N2761">
        <v>0</v>
      </c>
    </row>
    <row r="2762" spans="1:14" x14ac:dyDescent="0.25">
      <c r="A2762" t="s">
        <v>6996</v>
      </c>
      <c r="B2762" t="s">
        <v>72</v>
      </c>
      <c r="C2762" t="s">
        <v>166</v>
      </c>
      <c r="D2762" t="s">
        <v>394</v>
      </c>
      <c r="E2762">
        <v>0</v>
      </c>
      <c r="F2762">
        <v>0</v>
      </c>
      <c r="G2762">
        <v>0</v>
      </c>
      <c r="H2762">
        <v>0</v>
      </c>
      <c r="I2762">
        <v>0</v>
      </c>
      <c r="J2762">
        <v>0</v>
      </c>
      <c r="K2762">
        <v>75</v>
      </c>
      <c r="L2762">
        <v>75</v>
      </c>
      <c r="M2762">
        <v>0</v>
      </c>
      <c r="N2762">
        <v>0</v>
      </c>
    </row>
    <row r="2763" spans="1:14" x14ac:dyDescent="0.25">
      <c r="A2763" t="s">
        <v>6997</v>
      </c>
      <c r="B2763" t="s">
        <v>72</v>
      </c>
      <c r="C2763" t="s">
        <v>167</v>
      </c>
      <c r="D2763" t="s">
        <v>394</v>
      </c>
      <c r="E2763">
        <v>0</v>
      </c>
      <c r="F2763">
        <v>0</v>
      </c>
      <c r="G2763">
        <v>0</v>
      </c>
      <c r="H2763">
        <v>0</v>
      </c>
      <c r="I2763">
        <v>0</v>
      </c>
      <c r="J2763">
        <v>0</v>
      </c>
      <c r="K2763">
        <v>89</v>
      </c>
      <c r="L2763">
        <v>89</v>
      </c>
      <c r="M2763">
        <v>0</v>
      </c>
      <c r="N2763">
        <v>0</v>
      </c>
    </row>
    <row r="2764" spans="1:14" x14ac:dyDescent="0.25">
      <c r="A2764" t="s">
        <v>6998</v>
      </c>
      <c r="B2764" t="s">
        <v>72</v>
      </c>
      <c r="C2764" t="s">
        <v>168</v>
      </c>
      <c r="D2764" t="s">
        <v>394</v>
      </c>
      <c r="E2764">
        <v>0</v>
      </c>
      <c r="F2764">
        <v>0</v>
      </c>
      <c r="G2764">
        <v>0</v>
      </c>
      <c r="H2764">
        <v>0</v>
      </c>
      <c r="I2764">
        <v>0</v>
      </c>
      <c r="J2764">
        <v>0</v>
      </c>
      <c r="K2764">
        <v>241</v>
      </c>
      <c r="L2764">
        <v>239</v>
      </c>
      <c r="M2764">
        <v>2</v>
      </c>
      <c r="N2764">
        <v>0</v>
      </c>
    </row>
    <row r="2765" spans="1:14" x14ac:dyDescent="0.25">
      <c r="A2765" t="s">
        <v>6999</v>
      </c>
      <c r="B2765" t="s">
        <v>72</v>
      </c>
      <c r="C2765" t="s">
        <v>169</v>
      </c>
      <c r="D2765" t="s">
        <v>394</v>
      </c>
      <c r="E2765">
        <v>0</v>
      </c>
      <c r="F2765">
        <v>0</v>
      </c>
      <c r="G2765">
        <v>0</v>
      </c>
      <c r="H2765">
        <v>0</v>
      </c>
      <c r="I2765">
        <v>0</v>
      </c>
      <c r="J2765">
        <v>0</v>
      </c>
      <c r="K2765">
        <v>138</v>
      </c>
      <c r="L2765">
        <v>138</v>
      </c>
      <c r="M2765">
        <v>0</v>
      </c>
      <c r="N2765">
        <v>0</v>
      </c>
    </row>
    <row r="2766" spans="1:14" x14ac:dyDescent="0.25">
      <c r="A2766" t="s">
        <v>7000</v>
      </c>
      <c r="B2766" t="s">
        <v>72</v>
      </c>
      <c r="C2766" t="s">
        <v>170</v>
      </c>
      <c r="D2766" t="s">
        <v>394</v>
      </c>
      <c r="E2766">
        <v>0</v>
      </c>
      <c r="F2766">
        <v>0</v>
      </c>
      <c r="G2766">
        <v>0</v>
      </c>
      <c r="H2766">
        <v>0</v>
      </c>
      <c r="I2766">
        <v>0</v>
      </c>
      <c r="J2766">
        <v>0</v>
      </c>
      <c r="K2766">
        <v>108</v>
      </c>
      <c r="L2766">
        <v>108</v>
      </c>
      <c r="M2766">
        <v>0</v>
      </c>
      <c r="N2766">
        <v>0</v>
      </c>
    </row>
    <row r="2767" spans="1:14" x14ac:dyDescent="0.25">
      <c r="A2767" t="s">
        <v>7001</v>
      </c>
      <c r="B2767" t="s">
        <v>72</v>
      </c>
      <c r="C2767" t="s">
        <v>171</v>
      </c>
      <c r="D2767" t="s">
        <v>394</v>
      </c>
      <c r="E2767">
        <v>0</v>
      </c>
      <c r="F2767">
        <v>0</v>
      </c>
      <c r="G2767">
        <v>0</v>
      </c>
      <c r="H2767">
        <v>0</v>
      </c>
      <c r="I2767">
        <v>0</v>
      </c>
      <c r="J2767">
        <v>0</v>
      </c>
      <c r="K2767">
        <v>332</v>
      </c>
      <c r="L2767">
        <v>331</v>
      </c>
      <c r="M2767">
        <v>1</v>
      </c>
      <c r="N2767">
        <v>0</v>
      </c>
    </row>
    <row r="2768" spans="1:14" x14ac:dyDescent="0.25">
      <c r="A2768" t="s">
        <v>7002</v>
      </c>
      <c r="B2768" t="s">
        <v>72</v>
      </c>
      <c r="C2768" t="s">
        <v>172</v>
      </c>
      <c r="D2768" t="s">
        <v>394</v>
      </c>
      <c r="E2768">
        <v>0</v>
      </c>
      <c r="F2768">
        <v>0</v>
      </c>
      <c r="G2768">
        <v>0</v>
      </c>
      <c r="H2768">
        <v>0</v>
      </c>
      <c r="I2768">
        <v>0</v>
      </c>
      <c r="J2768">
        <v>0</v>
      </c>
      <c r="K2768">
        <v>140</v>
      </c>
      <c r="L2768">
        <v>139</v>
      </c>
      <c r="M2768">
        <v>1</v>
      </c>
      <c r="N2768">
        <v>0</v>
      </c>
    </row>
    <row r="2769" spans="1:14" x14ac:dyDescent="0.25">
      <c r="A2769" t="s">
        <v>7003</v>
      </c>
      <c r="B2769" t="s">
        <v>72</v>
      </c>
      <c r="C2769" t="s">
        <v>246</v>
      </c>
      <c r="D2769" t="s">
        <v>394</v>
      </c>
      <c r="E2769">
        <v>0</v>
      </c>
      <c r="F2769">
        <v>0</v>
      </c>
      <c r="G2769">
        <v>0</v>
      </c>
      <c r="H2769">
        <v>0</v>
      </c>
      <c r="I2769">
        <v>0</v>
      </c>
      <c r="J2769">
        <v>0</v>
      </c>
      <c r="K2769">
        <v>7</v>
      </c>
      <c r="L2769">
        <v>7</v>
      </c>
      <c r="M2769">
        <v>0</v>
      </c>
      <c r="N2769">
        <v>0</v>
      </c>
    </row>
    <row r="2770" spans="1:14" x14ac:dyDescent="0.25">
      <c r="A2770" t="s">
        <v>7004</v>
      </c>
      <c r="B2770" t="s">
        <v>72</v>
      </c>
      <c r="C2770" t="s">
        <v>173</v>
      </c>
      <c r="D2770" t="s">
        <v>394</v>
      </c>
      <c r="E2770">
        <v>0</v>
      </c>
      <c r="F2770">
        <v>0</v>
      </c>
      <c r="G2770">
        <v>0</v>
      </c>
      <c r="H2770">
        <v>0</v>
      </c>
      <c r="I2770">
        <v>0</v>
      </c>
      <c r="J2770">
        <v>0</v>
      </c>
      <c r="K2770">
        <v>128</v>
      </c>
      <c r="L2770">
        <v>123</v>
      </c>
      <c r="M2770">
        <v>5</v>
      </c>
      <c r="N2770">
        <v>0</v>
      </c>
    </row>
    <row r="2771" spans="1:14" x14ac:dyDescent="0.25">
      <c r="A2771" t="s">
        <v>7005</v>
      </c>
      <c r="B2771" t="s">
        <v>72</v>
      </c>
      <c r="C2771" t="s">
        <v>174</v>
      </c>
      <c r="D2771" t="s">
        <v>394</v>
      </c>
      <c r="E2771">
        <v>0</v>
      </c>
      <c r="F2771">
        <v>0</v>
      </c>
      <c r="G2771">
        <v>0</v>
      </c>
      <c r="H2771">
        <v>0</v>
      </c>
      <c r="I2771">
        <v>0</v>
      </c>
      <c r="J2771">
        <v>0</v>
      </c>
      <c r="K2771">
        <v>456</v>
      </c>
      <c r="L2771">
        <v>453</v>
      </c>
      <c r="M2771">
        <v>3</v>
      </c>
      <c r="N2771">
        <v>0</v>
      </c>
    </row>
    <row r="2772" spans="1:14" x14ac:dyDescent="0.25">
      <c r="A2772" t="s">
        <v>7006</v>
      </c>
      <c r="B2772" t="s">
        <v>72</v>
      </c>
      <c r="C2772" t="s">
        <v>175</v>
      </c>
      <c r="D2772" t="s">
        <v>394</v>
      </c>
      <c r="E2772">
        <v>0</v>
      </c>
      <c r="F2772">
        <v>0</v>
      </c>
      <c r="G2772">
        <v>0</v>
      </c>
      <c r="H2772">
        <v>0</v>
      </c>
      <c r="I2772">
        <v>0</v>
      </c>
      <c r="J2772">
        <v>0</v>
      </c>
      <c r="K2772">
        <v>125</v>
      </c>
      <c r="L2772">
        <v>119</v>
      </c>
      <c r="M2772">
        <v>4</v>
      </c>
      <c r="N2772">
        <v>2</v>
      </c>
    </row>
    <row r="2773" spans="1:14" x14ac:dyDescent="0.25">
      <c r="A2773" t="s">
        <v>7007</v>
      </c>
      <c r="B2773" t="s">
        <v>72</v>
      </c>
      <c r="C2773" t="s">
        <v>176</v>
      </c>
      <c r="D2773" t="s">
        <v>394</v>
      </c>
      <c r="E2773">
        <v>0</v>
      </c>
      <c r="F2773">
        <v>0</v>
      </c>
      <c r="G2773">
        <v>0</v>
      </c>
      <c r="H2773">
        <v>0</v>
      </c>
      <c r="I2773">
        <v>0</v>
      </c>
      <c r="J2773">
        <v>0</v>
      </c>
      <c r="K2773">
        <v>410</v>
      </c>
      <c r="L2773">
        <v>406</v>
      </c>
      <c r="M2773">
        <v>4</v>
      </c>
      <c r="N2773">
        <v>0</v>
      </c>
    </row>
    <row r="2774" spans="1:14" x14ac:dyDescent="0.25">
      <c r="A2774" t="s">
        <v>7008</v>
      </c>
      <c r="B2774" t="s">
        <v>72</v>
      </c>
      <c r="C2774" t="s">
        <v>177</v>
      </c>
      <c r="D2774" t="s">
        <v>394</v>
      </c>
      <c r="E2774">
        <v>0</v>
      </c>
      <c r="F2774">
        <v>0</v>
      </c>
      <c r="G2774">
        <v>0</v>
      </c>
      <c r="H2774">
        <v>0</v>
      </c>
      <c r="I2774">
        <v>0</v>
      </c>
      <c r="J2774">
        <v>0</v>
      </c>
      <c r="K2774">
        <v>154</v>
      </c>
      <c r="L2774">
        <v>154</v>
      </c>
      <c r="M2774">
        <v>0</v>
      </c>
      <c r="N2774">
        <v>0</v>
      </c>
    </row>
    <row r="2775" spans="1:14" x14ac:dyDescent="0.25">
      <c r="A2775" t="s">
        <v>7009</v>
      </c>
      <c r="B2775" t="s">
        <v>72</v>
      </c>
      <c r="C2775" t="s">
        <v>178</v>
      </c>
      <c r="D2775" t="s">
        <v>394</v>
      </c>
      <c r="E2775">
        <v>0</v>
      </c>
      <c r="F2775">
        <v>0</v>
      </c>
      <c r="G2775">
        <v>0</v>
      </c>
      <c r="H2775">
        <v>0</v>
      </c>
      <c r="I2775">
        <v>0</v>
      </c>
      <c r="J2775">
        <v>0</v>
      </c>
      <c r="K2775">
        <v>112</v>
      </c>
      <c r="L2775">
        <v>111</v>
      </c>
      <c r="M2775">
        <v>1</v>
      </c>
      <c r="N2775">
        <v>0</v>
      </c>
    </row>
    <row r="2776" spans="1:14" x14ac:dyDescent="0.25">
      <c r="A2776" t="s">
        <v>7010</v>
      </c>
      <c r="B2776" t="s">
        <v>72</v>
      </c>
      <c r="C2776" t="s">
        <v>179</v>
      </c>
      <c r="D2776" t="s">
        <v>394</v>
      </c>
      <c r="E2776">
        <v>0</v>
      </c>
      <c r="F2776">
        <v>0</v>
      </c>
      <c r="G2776">
        <v>0</v>
      </c>
      <c r="H2776">
        <v>0</v>
      </c>
      <c r="I2776">
        <v>0</v>
      </c>
      <c r="J2776">
        <v>0</v>
      </c>
      <c r="K2776">
        <v>96</v>
      </c>
      <c r="L2776">
        <v>96</v>
      </c>
      <c r="M2776">
        <v>0</v>
      </c>
      <c r="N2776">
        <v>0</v>
      </c>
    </row>
    <row r="2777" spans="1:14" x14ac:dyDescent="0.25">
      <c r="A2777" t="s">
        <v>7011</v>
      </c>
      <c r="B2777" t="s">
        <v>72</v>
      </c>
      <c r="C2777" t="s">
        <v>180</v>
      </c>
      <c r="D2777" t="s">
        <v>394</v>
      </c>
      <c r="E2777">
        <v>0</v>
      </c>
      <c r="F2777">
        <v>0</v>
      </c>
      <c r="G2777">
        <v>0</v>
      </c>
      <c r="H2777">
        <v>0</v>
      </c>
      <c r="I2777">
        <v>0</v>
      </c>
      <c r="J2777">
        <v>0</v>
      </c>
      <c r="K2777">
        <v>93</v>
      </c>
      <c r="L2777">
        <v>93</v>
      </c>
      <c r="M2777">
        <v>0</v>
      </c>
      <c r="N2777">
        <v>0</v>
      </c>
    </row>
    <row r="2778" spans="1:14" x14ac:dyDescent="0.25">
      <c r="A2778" t="s">
        <v>7012</v>
      </c>
      <c r="B2778" t="s">
        <v>72</v>
      </c>
      <c r="C2778" t="s">
        <v>181</v>
      </c>
      <c r="D2778" t="s">
        <v>394</v>
      </c>
      <c r="E2778">
        <v>0</v>
      </c>
      <c r="F2778">
        <v>0</v>
      </c>
      <c r="G2778">
        <v>0</v>
      </c>
      <c r="H2778">
        <v>0</v>
      </c>
      <c r="I2778">
        <v>0</v>
      </c>
      <c r="J2778">
        <v>0</v>
      </c>
      <c r="K2778">
        <v>151</v>
      </c>
      <c r="L2778">
        <v>151</v>
      </c>
      <c r="M2778">
        <v>0</v>
      </c>
      <c r="N2778">
        <v>0</v>
      </c>
    </row>
    <row r="2779" spans="1:14" x14ac:dyDescent="0.25">
      <c r="A2779" t="s">
        <v>7013</v>
      </c>
      <c r="B2779" t="s">
        <v>72</v>
      </c>
      <c r="C2779" t="s">
        <v>182</v>
      </c>
      <c r="D2779" t="s">
        <v>394</v>
      </c>
      <c r="E2779">
        <v>0</v>
      </c>
      <c r="F2779">
        <v>0</v>
      </c>
      <c r="G2779">
        <v>0</v>
      </c>
      <c r="H2779">
        <v>0</v>
      </c>
      <c r="I2779">
        <v>0</v>
      </c>
      <c r="J2779">
        <v>0</v>
      </c>
      <c r="K2779">
        <v>93</v>
      </c>
      <c r="L2779">
        <v>93</v>
      </c>
      <c r="M2779">
        <v>0</v>
      </c>
      <c r="N2779">
        <v>0</v>
      </c>
    </row>
    <row r="2780" spans="1:14" x14ac:dyDescent="0.25">
      <c r="A2780" t="s">
        <v>7014</v>
      </c>
      <c r="B2780" t="s">
        <v>72</v>
      </c>
      <c r="C2780" t="s">
        <v>183</v>
      </c>
      <c r="D2780" t="s">
        <v>394</v>
      </c>
      <c r="E2780">
        <v>0</v>
      </c>
      <c r="F2780">
        <v>0</v>
      </c>
      <c r="G2780">
        <v>0</v>
      </c>
      <c r="H2780">
        <v>0</v>
      </c>
      <c r="I2780">
        <v>0</v>
      </c>
      <c r="J2780">
        <v>0</v>
      </c>
      <c r="K2780">
        <v>146</v>
      </c>
      <c r="L2780">
        <v>145</v>
      </c>
      <c r="M2780">
        <v>1</v>
      </c>
      <c r="N2780">
        <v>0</v>
      </c>
    </row>
    <row r="2781" spans="1:14" x14ac:dyDescent="0.25">
      <c r="A2781" t="s">
        <v>7015</v>
      </c>
      <c r="B2781" t="s">
        <v>72</v>
      </c>
      <c r="C2781" t="s">
        <v>184</v>
      </c>
      <c r="D2781" t="s">
        <v>394</v>
      </c>
      <c r="E2781">
        <v>0</v>
      </c>
      <c r="F2781">
        <v>0</v>
      </c>
      <c r="G2781">
        <v>0</v>
      </c>
      <c r="H2781">
        <v>0</v>
      </c>
      <c r="I2781">
        <v>0</v>
      </c>
      <c r="J2781">
        <v>0</v>
      </c>
      <c r="K2781">
        <v>146</v>
      </c>
      <c r="L2781">
        <v>142</v>
      </c>
      <c r="M2781">
        <v>2</v>
      </c>
      <c r="N2781">
        <v>2</v>
      </c>
    </row>
    <row r="2782" spans="1:14" x14ac:dyDescent="0.25">
      <c r="A2782" t="s">
        <v>7016</v>
      </c>
      <c r="B2782" t="s">
        <v>72</v>
      </c>
      <c r="C2782" t="s">
        <v>185</v>
      </c>
      <c r="D2782" t="s">
        <v>394</v>
      </c>
      <c r="E2782">
        <v>0</v>
      </c>
      <c r="F2782">
        <v>0</v>
      </c>
      <c r="G2782">
        <v>0</v>
      </c>
      <c r="H2782">
        <v>0</v>
      </c>
      <c r="I2782">
        <v>0</v>
      </c>
      <c r="J2782">
        <v>0</v>
      </c>
      <c r="K2782">
        <v>145</v>
      </c>
      <c r="L2782">
        <v>143</v>
      </c>
      <c r="M2782">
        <v>1</v>
      </c>
      <c r="N2782">
        <v>1</v>
      </c>
    </row>
    <row r="2783" spans="1:14" x14ac:dyDescent="0.25">
      <c r="A2783" t="s">
        <v>7017</v>
      </c>
      <c r="B2783" t="s">
        <v>72</v>
      </c>
      <c r="C2783" t="s">
        <v>186</v>
      </c>
      <c r="D2783" t="s">
        <v>394</v>
      </c>
      <c r="E2783">
        <v>0</v>
      </c>
      <c r="F2783">
        <v>0</v>
      </c>
      <c r="G2783">
        <v>0</v>
      </c>
      <c r="H2783">
        <v>0</v>
      </c>
      <c r="I2783">
        <v>0</v>
      </c>
      <c r="J2783">
        <v>0</v>
      </c>
      <c r="K2783">
        <v>19</v>
      </c>
      <c r="L2783">
        <v>19</v>
      </c>
      <c r="M2783">
        <v>0</v>
      </c>
      <c r="N2783">
        <v>0</v>
      </c>
    </row>
    <row r="2784" spans="1:14" x14ac:dyDescent="0.25">
      <c r="A2784" t="s">
        <v>7018</v>
      </c>
      <c r="B2784" t="s">
        <v>72</v>
      </c>
      <c r="C2784" t="s">
        <v>187</v>
      </c>
      <c r="D2784" t="s">
        <v>394</v>
      </c>
      <c r="E2784">
        <v>0</v>
      </c>
      <c r="F2784">
        <v>0</v>
      </c>
      <c r="G2784">
        <v>0</v>
      </c>
      <c r="H2784">
        <v>0</v>
      </c>
      <c r="I2784">
        <v>0</v>
      </c>
      <c r="J2784">
        <v>0</v>
      </c>
      <c r="K2784">
        <v>139</v>
      </c>
      <c r="L2784">
        <v>137</v>
      </c>
      <c r="M2784">
        <v>2</v>
      </c>
      <c r="N2784">
        <v>0</v>
      </c>
    </row>
    <row r="2785" spans="1:14" x14ac:dyDescent="0.25">
      <c r="A2785" t="s">
        <v>7019</v>
      </c>
      <c r="B2785" t="s">
        <v>72</v>
      </c>
      <c r="C2785" t="s">
        <v>188</v>
      </c>
      <c r="D2785" t="s">
        <v>394</v>
      </c>
      <c r="E2785">
        <v>0</v>
      </c>
      <c r="F2785">
        <v>0</v>
      </c>
      <c r="G2785">
        <v>0</v>
      </c>
      <c r="H2785">
        <v>0</v>
      </c>
      <c r="I2785">
        <v>0</v>
      </c>
      <c r="J2785">
        <v>0</v>
      </c>
      <c r="K2785">
        <v>133</v>
      </c>
      <c r="L2785">
        <v>131</v>
      </c>
      <c r="M2785">
        <v>1</v>
      </c>
      <c r="N2785">
        <v>1</v>
      </c>
    </row>
    <row r="2786" spans="1:14" x14ac:dyDescent="0.25">
      <c r="A2786" t="s">
        <v>7020</v>
      </c>
      <c r="B2786" t="s">
        <v>72</v>
      </c>
      <c r="C2786" t="s">
        <v>189</v>
      </c>
      <c r="D2786" t="s">
        <v>394</v>
      </c>
      <c r="E2786">
        <v>0</v>
      </c>
      <c r="F2786">
        <v>0</v>
      </c>
      <c r="G2786">
        <v>0</v>
      </c>
      <c r="H2786">
        <v>0</v>
      </c>
      <c r="I2786">
        <v>0</v>
      </c>
      <c r="J2786">
        <v>0</v>
      </c>
      <c r="K2786">
        <v>82</v>
      </c>
      <c r="L2786">
        <v>81</v>
      </c>
      <c r="M2786">
        <v>1</v>
      </c>
      <c r="N2786">
        <v>0</v>
      </c>
    </row>
    <row r="2787" spans="1:14" x14ac:dyDescent="0.25">
      <c r="A2787" t="s">
        <v>7021</v>
      </c>
      <c r="B2787" t="s">
        <v>72</v>
      </c>
      <c r="C2787" t="s">
        <v>190</v>
      </c>
      <c r="D2787" t="s">
        <v>394</v>
      </c>
      <c r="E2787">
        <v>0</v>
      </c>
      <c r="F2787">
        <v>0</v>
      </c>
      <c r="G2787">
        <v>0</v>
      </c>
      <c r="H2787">
        <v>0</v>
      </c>
      <c r="I2787">
        <v>0</v>
      </c>
      <c r="J2787">
        <v>0</v>
      </c>
      <c r="K2787">
        <v>230</v>
      </c>
      <c r="L2787">
        <v>228</v>
      </c>
      <c r="M2787">
        <v>2</v>
      </c>
      <c r="N2787">
        <v>0</v>
      </c>
    </row>
    <row r="2788" spans="1:14" x14ac:dyDescent="0.25">
      <c r="A2788" t="s">
        <v>7022</v>
      </c>
      <c r="B2788" t="s">
        <v>72</v>
      </c>
      <c r="C2788" t="s">
        <v>191</v>
      </c>
      <c r="D2788" t="s">
        <v>394</v>
      </c>
      <c r="E2788">
        <v>0</v>
      </c>
      <c r="F2788">
        <v>0</v>
      </c>
      <c r="G2788">
        <v>0</v>
      </c>
      <c r="H2788">
        <v>0</v>
      </c>
      <c r="I2788">
        <v>0</v>
      </c>
      <c r="J2788">
        <v>0</v>
      </c>
      <c r="K2788">
        <v>150</v>
      </c>
      <c r="L2788">
        <v>148</v>
      </c>
      <c r="M2788">
        <v>2</v>
      </c>
      <c r="N2788">
        <v>0</v>
      </c>
    </row>
    <row r="2789" spans="1:14" x14ac:dyDescent="0.25">
      <c r="A2789" t="s">
        <v>7023</v>
      </c>
      <c r="B2789" t="s">
        <v>72</v>
      </c>
      <c r="C2789" t="s">
        <v>192</v>
      </c>
      <c r="D2789" t="s">
        <v>394</v>
      </c>
      <c r="E2789">
        <v>0</v>
      </c>
      <c r="F2789">
        <v>0</v>
      </c>
      <c r="G2789">
        <v>0</v>
      </c>
      <c r="H2789">
        <v>0</v>
      </c>
      <c r="I2789">
        <v>0</v>
      </c>
      <c r="J2789">
        <v>0</v>
      </c>
      <c r="K2789">
        <v>72</v>
      </c>
      <c r="L2789">
        <v>71</v>
      </c>
      <c r="M2789">
        <v>1</v>
      </c>
      <c r="N2789">
        <v>0</v>
      </c>
    </row>
    <row r="2790" spans="1:14" x14ac:dyDescent="0.25">
      <c r="A2790" t="s">
        <v>7024</v>
      </c>
      <c r="B2790" t="s">
        <v>72</v>
      </c>
      <c r="C2790" t="s">
        <v>193</v>
      </c>
      <c r="D2790" t="s">
        <v>394</v>
      </c>
      <c r="E2790">
        <v>0</v>
      </c>
      <c r="F2790">
        <v>0</v>
      </c>
      <c r="G2790">
        <v>0</v>
      </c>
      <c r="H2790">
        <v>0</v>
      </c>
      <c r="I2790">
        <v>0</v>
      </c>
      <c r="J2790">
        <v>0</v>
      </c>
      <c r="K2790">
        <v>122</v>
      </c>
      <c r="L2790">
        <v>118</v>
      </c>
      <c r="M2790">
        <v>4</v>
      </c>
      <c r="N2790">
        <v>0</v>
      </c>
    </row>
    <row r="2791" spans="1:14" x14ac:dyDescent="0.25">
      <c r="A2791" t="s">
        <v>7025</v>
      </c>
      <c r="B2791" t="s">
        <v>72</v>
      </c>
      <c r="C2791" t="s">
        <v>194</v>
      </c>
      <c r="D2791" t="s">
        <v>394</v>
      </c>
      <c r="E2791">
        <v>0</v>
      </c>
      <c r="F2791">
        <v>0</v>
      </c>
      <c r="G2791">
        <v>0</v>
      </c>
      <c r="H2791">
        <v>0</v>
      </c>
      <c r="I2791">
        <v>0</v>
      </c>
      <c r="J2791">
        <v>0</v>
      </c>
      <c r="K2791">
        <v>241</v>
      </c>
      <c r="L2791">
        <v>240</v>
      </c>
      <c r="M2791">
        <v>1</v>
      </c>
      <c r="N2791">
        <v>0</v>
      </c>
    </row>
    <row r="2792" spans="1:14" x14ac:dyDescent="0.25">
      <c r="A2792" t="s">
        <v>7026</v>
      </c>
      <c r="B2792" t="s">
        <v>72</v>
      </c>
      <c r="C2792" t="s">
        <v>195</v>
      </c>
      <c r="D2792" t="s">
        <v>394</v>
      </c>
      <c r="E2792">
        <v>0</v>
      </c>
      <c r="F2792">
        <v>0</v>
      </c>
      <c r="G2792">
        <v>0</v>
      </c>
      <c r="H2792">
        <v>0</v>
      </c>
      <c r="I2792">
        <v>0</v>
      </c>
      <c r="J2792">
        <v>0</v>
      </c>
      <c r="K2792">
        <v>152</v>
      </c>
      <c r="L2792">
        <v>152</v>
      </c>
      <c r="M2792">
        <v>0</v>
      </c>
      <c r="N2792">
        <v>0</v>
      </c>
    </row>
    <row r="2793" spans="1:14" x14ac:dyDescent="0.25">
      <c r="A2793" t="s">
        <v>7027</v>
      </c>
      <c r="B2793" t="s">
        <v>72</v>
      </c>
      <c r="C2793" t="s">
        <v>196</v>
      </c>
      <c r="D2793" t="s">
        <v>394</v>
      </c>
      <c r="E2793">
        <v>0</v>
      </c>
      <c r="F2793">
        <v>0</v>
      </c>
      <c r="G2793">
        <v>0</v>
      </c>
      <c r="H2793">
        <v>0</v>
      </c>
      <c r="I2793">
        <v>0</v>
      </c>
      <c r="J2793">
        <v>0</v>
      </c>
      <c r="K2793">
        <v>68</v>
      </c>
      <c r="L2793">
        <v>67</v>
      </c>
      <c r="M2793">
        <v>1</v>
      </c>
      <c r="N2793">
        <v>0</v>
      </c>
    </row>
    <row r="2794" spans="1:14" x14ac:dyDescent="0.25">
      <c r="A2794" t="s">
        <v>7028</v>
      </c>
      <c r="B2794" t="s">
        <v>72</v>
      </c>
      <c r="C2794" t="s">
        <v>197</v>
      </c>
      <c r="D2794" t="s">
        <v>394</v>
      </c>
      <c r="E2794">
        <v>0</v>
      </c>
      <c r="F2794">
        <v>0</v>
      </c>
      <c r="G2794">
        <v>0</v>
      </c>
      <c r="H2794">
        <v>0</v>
      </c>
      <c r="I2794">
        <v>0</v>
      </c>
      <c r="J2794">
        <v>0</v>
      </c>
      <c r="K2794">
        <v>113</v>
      </c>
      <c r="L2794">
        <v>111</v>
      </c>
      <c r="M2794">
        <v>1</v>
      </c>
      <c r="N2794">
        <v>1</v>
      </c>
    </row>
    <row r="2795" spans="1:14" x14ac:dyDescent="0.25">
      <c r="A2795" t="s">
        <v>7029</v>
      </c>
      <c r="B2795" t="s">
        <v>72</v>
      </c>
      <c r="C2795" t="s">
        <v>198</v>
      </c>
      <c r="D2795" t="s">
        <v>394</v>
      </c>
      <c r="E2795">
        <v>0</v>
      </c>
      <c r="F2795">
        <v>0</v>
      </c>
      <c r="G2795">
        <v>0</v>
      </c>
      <c r="H2795">
        <v>0</v>
      </c>
      <c r="I2795">
        <v>0</v>
      </c>
      <c r="J2795">
        <v>0</v>
      </c>
      <c r="K2795">
        <v>113</v>
      </c>
      <c r="L2795">
        <v>112</v>
      </c>
      <c r="M2795">
        <v>1</v>
      </c>
      <c r="N2795">
        <v>0</v>
      </c>
    </row>
    <row r="2796" spans="1:14" x14ac:dyDescent="0.25">
      <c r="A2796" t="s">
        <v>7030</v>
      </c>
      <c r="B2796" t="s">
        <v>72</v>
      </c>
      <c r="C2796" t="s">
        <v>199</v>
      </c>
      <c r="D2796" t="s">
        <v>394</v>
      </c>
      <c r="E2796">
        <v>0</v>
      </c>
      <c r="F2796">
        <v>0</v>
      </c>
      <c r="G2796">
        <v>0</v>
      </c>
      <c r="H2796">
        <v>0</v>
      </c>
      <c r="I2796">
        <v>0</v>
      </c>
      <c r="J2796">
        <v>0</v>
      </c>
      <c r="K2796">
        <v>193</v>
      </c>
      <c r="L2796">
        <v>191</v>
      </c>
      <c r="M2796">
        <v>2</v>
      </c>
      <c r="N2796">
        <v>0</v>
      </c>
    </row>
    <row r="2797" spans="1:14" x14ac:dyDescent="0.25">
      <c r="A2797" t="s">
        <v>7031</v>
      </c>
      <c r="B2797" t="s">
        <v>72</v>
      </c>
      <c r="C2797" t="s">
        <v>200</v>
      </c>
      <c r="D2797" t="s">
        <v>394</v>
      </c>
      <c r="E2797">
        <v>0</v>
      </c>
      <c r="F2797">
        <v>0</v>
      </c>
      <c r="G2797">
        <v>0</v>
      </c>
      <c r="H2797">
        <v>0</v>
      </c>
      <c r="I2797">
        <v>0</v>
      </c>
      <c r="J2797">
        <v>0</v>
      </c>
      <c r="K2797">
        <v>60</v>
      </c>
      <c r="L2797">
        <v>60</v>
      </c>
      <c r="M2797">
        <v>0</v>
      </c>
      <c r="N2797">
        <v>0</v>
      </c>
    </row>
    <row r="2798" spans="1:14" x14ac:dyDescent="0.25">
      <c r="A2798" t="s">
        <v>7032</v>
      </c>
      <c r="B2798" t="s">
        <v>72</v>
      </c>
      <c r="C2798" t="s">
        <v>201</v>
      </c>
      <c r="D2798" t="s">
        <v>394</v>
      </c>
      <c r="E2798">
        <v>0</v>
      </c>
      <c r="F2798">
        <v>0</v>
      </c>
      <c r="G2798">
        <v>0</v>
      </c>
      <c r="H2798">
        <v>0</v>
      </c>
      <c r="I2798">
        <v>0</v>
      </c>
      <c r="J2798">
        <v>0</v>
      </c>
      <c r="K2798">
        <v>425</v>
      </c>
      <c r="L2798">
        <v>423</v>
      </c>
      <c r="M2798">
        <v>2</v>
      </c>
      <c r="N2798">
        <v>0</v>
      </c>
    </row>
    <row r="2799" spans="1:14" x14ac:dyDescent="0.25">
      <c r="A2799" t="s">
        <v>7033</v>
      </c>
      <c r="B2799" t="s">
        <v>72</v>
      </c>
      <c r="C2799" t="s">
        <v>202</v>
      </c>
      <c r="D2799" t="s">
        <v>394</v>
      </c>
      <c r="E2799">
        <v>0</v>
      </c>
      <c r="F2799">
        <v>0</v>
      </c>
      <c r="G2799">
        <v>0</v>
      </c>
      <c r="H2799">
        <v>0</v>
      </c>
      <c r="I2799">
        <v>0</v>
      </c>
      <c r="J2799">
        <v>0</v>
      </c>
      <c r="K2799">
        <v>208</v>
      </c>
      <c r="L2799">
        <v>207</v>
      </c>
      <c r="M2799">
        <v>1</v>
      </c>
      <c r="N2799">
        <v>0</v>
      </c>
    </row>
    <row r="2800" spans="1:14" x14ac:dyDescent="0.25">
      <c r="A2800" t="s">
        <v>7034</v>
      </c>
      <c r="B2800" t="s">
        <v>72</v>
      </c>
      <c r="C2800" t="s">
        <v>203</v>
      </c>
      <c r="D2800" t="s">
        <v>394</v>
      </c>
      <c r="E2800">
        <v>0</v>
      </c>
      <c r="F2800">
        <v>0</v>
      </c>
      <c r="G2800">
        <v>0</v>
      </c>
      <c r="H2800">
        <v>0</v>
      </c>
      <c r="I2800">
        <v>0</v>
      </c>
      <c r="J2800">
        <v>0</v>
      </c>
      <c r="K2800">
        <v>117</v>
      </c>
      <c r="L2800">
        <v>116</v>
      </c>
      <c r="M2800">
        <v>1</v>
      </c>
      <c r="N2800">
        <v>0</v>
      </c>
    </row>
    <row r="2801" spans="1:14" x14ac:dyDescent="0.25">
      <c r="A2801" t="s">
        <v>7035</v>
      </c>
      <c r="B2801" t="s">
        <v>72</v>
      </c>
      <c r="C2801" t="s">
        <v>204</v>
      </c>
      <c r="D2801" t="s">
        <v>394</v>
      </c>
      <c r="E2801">
        <v>0</v>
      </c>
      <c r="F2801">
        <v>0</v>
      </c>
      <c r="G2801">
        <v>0</v>
      </c>
      <c r="H2801">
        <v>0</v>
      </c>
      <c r="I2801">
        <v>0</v>
      </c>
      <c r="J2801">
        <v>0</v>
      </c>
      <c r="K2801">
        <v>83</v>
      </c>
      <c r="L2801">
        <v>82</v>
      </c>
      <c r="M2801">
        <v>0</v>
      </c>
      <c r="N2801">
        <v>1</v>
      </c>
    </row>
    <row r="2802" spans="1:14" x14ac:dyDescent="0.25">
      <c r="A2802" t="s">
        <v>7036</v>
      </c>
      <c r="B2802" t="s">
        <v>72</v>
      </c>
      <c r="C2802" t="s">
        <v>205</v>
      </c>
      <c r="D2802" t="s">
        <v>394</v>
      </c>
      <c r="E2802">
        <v>0</v>
      </c>
      <c r="F2802">
        <v>0</v>
      </c>
      <c r="G2802">
        <v>0</v>
      </c>
      <c r="H2802">
        <v>0</v>
      </c>
      <c r="I2802">
        <v>0</v>
      </c>
      <c r="J2802">
        <v>0</v>
      </c>
      <c r="K2802">
        <v>341</v>
      </c>
      <c r="L2802">
        <v>333</v>
      </c>
      <c r="M2802">
        <v>7</v>
      </c>
      <c r="N2802">
        <v>1</v>
      </c>
    </row>
    <row r="2803" spans="1:14" x14ac:dyDescent="0.25">
      <c r="A2803" t="s">
        <v>7037</v>
      </c>
      <c r="B2803" t="s">
        <v>72</v>
      </c>
      <c r="C2803" t="s">
        <v>206</v>
      </c>
      <c r="D2803" t="s">
        <v>394</v>
      </c>
      <c r="E2803">
        <v>0</v>
      </c>
      <c r="F2803">
        <v>0</v>
      </c>
      <c r="G2803">
        <v>0</v>
      </c>
      <c r="H2803">
        <v>0</v>
      </c>
      <c r="I2803">
        <v>0</v>
      </c>
      <c r="J2803">
        <v>0</v>
      </c>
      <c r="K2803">
        <v>86</v>
      </c>
      <c r="L2803">
        <v>84</v>
      </c>
      <c r="M2803">
        <v>1</v>
      </c>
      <c r="N2803">
        <v>1</v>
      </c>
    </row>
    <row r="2804" spans="1:14" x14ac:dyDescent="0.25">
      <c r="A2804" t="s">
        <v>7038</v>
      </c>
      <c r="B2804" t="s">
        <v>72</v>
      </c>
      <c r="C2804" t="s">
        <v>207</v>
      </c>
      <c r="D2804" t="s">
        <v>394</v>
      </c>
      <c r="E2804">
        <v>0</v>
      </c>
      <c r="F2804">
        <v>0</v>
      </c>
      <c r="G2804">
        <v>0</v>
      </c>
      <c r="H2804">
        <v>0</v>
      </c>
      <c r="I2804">
        <v>0</v>
      </c>
      <c r="J2804">
        <v>0</v>
      </c>
      <c r="K2804">
        <v>966</v>
      </c>
      <c r="L2804">
        <v>960</v>
      </c>
      <c r="M2804">
        <v>6</v>
      </c>
      <c r="N2804">
        <v>0</v>
      </c>
    </row>
    <row r="2805" spans="1:14" x14ac:dyDescent="0.25">
      <c r="A2805" t="s">
        <v>7039</v>
      </c>
      <c r="B2805" t="s">
        <v>72</v>
      </c>
      <c r="C2805" t="s">
        <v>208</v>
      </c>
      <c r="D2805" t="s">
        <v>394</v>
      </c>
      <c r="E2805">
        <v>0</v>
      </c>
      <c r="F2805">
        <v>0</v>
      </c>
      <c r="G2805">
        <v>0</v>
      </c>
      <c r="H2805">
        <v>0</v>
      </c>
      <c r="I2805">
        <v>0</v>
      </c>
      <c r="J2805">
        <v>0</v>
      </c>
      <c r="K2805">
        <v>161</v>
      </c>
      <c r="L2805">
        <v>157</v>
      </c>
      <c r="M2805">
        <v>4</v>
      </c>
      <c r="N2805">
        <v>0</v>
      </c>
    </row>
    <row r="2806" spans="1:14" x14ac:dyDescent="0.25">
      <c r="A2806" t="s">
        <v>7040</v>
      </c>
      <c r="B2806" t="s">
        <v>72</v>
      </c>
      <c r="C2806" t="s">
        <v>209</v>
      </c>
      <c r="D2806" t="s">
        <v>394</v>
      </c>
      <c r="E2806">
        <v>0</v>
      </c>
      <c r="F2806">
        <v>0</v>
      </c>
      <c r="G2806">
        <v>0</v>
      </c>
      <c r="H2806">
        <v>0</v>
      </c>
      <c r="I2806">
        <v>0</v>
      </c>
      <c r="J2806">
        <v>0</v>
      </c>
      <c r="K2806">
        <v>147</v>
      </c>
      <c r="L2806">
        <v>146</v>
      </c>
      <c r="M2806">
        <v>1</v>
      </c>
      <c r="N2806">
        <v>0</v>
      </c>
    </row>
    <row r="2807" spans="1:14" x14ac:dyDescent="0.25">
      <c r="A2807" t="s">
        <v>7041</v>
      </c>
      <c r="B2807" t="s">
        <v>72</v>
      </c>
      <c r="C2807" t="s">
        <v>210</v>
      </c>
      <c r="D2807" t="s">
        <v>394</v>
      </c>
      <c r="E2807">
        <v>0</v>
      </c>
      <c r="F2807">
        <v>0</v>
      </c>
      <c r="G2807">
        <v>0</v>
      </c>
      <c r="H2807">
        <v>0</v>
      </c>
      <c r="I2807">
        <v>0</v>
      </c>
      <c r="J2807">
        <v>0</v>
      </c>
      <c r="K2807">
        <v>170</v>
      </c>
      <c r="L2807">
        <v>167</v>
      </c>
      <c r="M2807">
        <v>3</v>
      </c>
      <c r="N2807">
        <v>0</v>
      </c>
    </row>
    <row r="2808" spans="1:14" x14ac:dyDescent="0.25">
      <c r="A2808" t="s">
        <v>7042</v>
      </c>
      <c r="B2808" t="s">
        <v>72</v>
      </c>
      <c r="C2808" t="s">
        <v>211</v>
      </c>
      <c r="D2808" t="s">
        <v>394</v>
      </c>
      <c r="E2808">
        <v>0</v>
      </c>
      <c r="F2808">
        <v>0</v>
      </c>
      <c r="G2808">
        <v>0</v>
      </c>
      <c r="H2808">
        <v>0</v>
      </c>
      <c r="I2808">
        <v>0</v>
      </c>
      <c r="J2808">
        <v>0</v>
      </c>
      <c r="K2808">
        <v>95</v>
      </c>
      <c r="L2808">
        <v>93</v>
      </c>
      <c r="M2808">
        <v>2</v>
      </c>
      <c r="N2808">
        <v>0</v>
      </c>
    </row>
    <row r="2809" spans="1:14" x14ac:dyDescent="0.25">
      <c r="A2809" t="s">
        <v>7043</v>
      </c>
      <c r="B2809" t="s">
        <v>72</v>
      </c>
      <c r="C2809" t="s">
        <v>212</v>
      </c>
      <c r="D2809" t="s">
        <v>394</v>
      </c>
      <c r="E2809">
        <v>0</v>
      </c>
      <c r="F2809">
        <v>0</v>
      </c>
      <c r="G2809">
        <v>0</v>
      </c>
      <c r="H2809">
        <v>0</v>
      </c>
      <c r="I2809">
        <v>0</v>
      </c>
      <c r="J2809">
        <v>0</v>
      </c>
      <c r="K2809">
        <v>113</v>
      </c>
      <c r="L2809">
        <v>112</v>
      </c>
      <c r="M2809">
        <v>1</v>
      </c>
      <c r="N2809">
        <v>0</v>
      </c>
    </row>
    <row r="2810" spans="1:14" x14ac:dyDescent="0.25">
      <c r="A2810" t="s">
        <v>7044</v>
      </c>
      <c r="B2810" t="s">
        <v>72</v>
      </c>
      <c r="C2810" t="s">
        <v>213</v>
      </c>
      <c r="D2810" t="s">
        <v>394</v>
      </c>
      <c r="E2810">
        <v>0</v>
      </c>
      <c r="F2810">
        <v>0</v>
      </c>
      <c r="G2810">
        <v>0</v>
      </c>
      <c r="H2810">
        <v>0</v>
      </c>
      <c r="I2810">
        <v>0</v>
      </c>
      <c r="J2810">
        <v>0</v>
      </c>
      <c r="K2810">
        <v>69</v>
      </c>
      <c r="L2810">
        <v>69</v>
      </c>
      <c r="M2810">
        <v>0</v>
      </c>
      <c r="N2810">
        <v>0</v>
      </c>
    </row>
    <row r="2811" spans="1:14" x14ac:dyDescent="0.25">
      <c r="A2811" t="s">
        <v>7045</v>
      </c>
      <c r="B2811" t="s">
        <v>72</v>
      </c>
      <c r="C2811" t="s">
        <v>214</v>
      </c>
      <c r="D2811" t="s">
        <v>394</v>
      </c>
      <c r="E2811">
        <v>0</v>
      </c>
      <c r="F2811">
        <v>0</v>
      </c>
      <c r="G2811">
        <v>0</v>
      </c>
      <c r="H2811">
        <v>0</v>
      </c>
      <c r="I2811">
        <v>0</v>
      </c>
      <c r="J2811">
        <v>0</v>
      </c>
      <c r="K2811">
        <v>107</v>
      </c>
      <c r="L2811">
        <v>106</v>
      </c>
      <c r="M2811">
        <v>1</v>
      </c>
      <c r="N2811">
        <v>0</v>
      </c>
    </row>
    <row r="2812" spans="1:14" x14ac:dyDescent="0.25">
      <c r="A2812" t="s">
        <v>7046</v>
      </c>
      <c r="B2812" t="s">
        <v>72</v>
      </c>
      <c r="C2812" t="s">
        <v>215</v>
      </c>
      <c r="D2812" t="s">
        <v>394</v>
      </c>
      <c r="E2812">
        <v>0</v>
      </c>
      <c r="F2812">
        <v>0</v>
      </c>
      <c r="G2812">
        <v>0</v>
      </c>
      <c r="H2812">
        <v>0</v>
      </c>
      <c r="I2812">
        <v>0</v>
      </c>
      <c r="J2812">
        <v>0</v>
      </c>
      <c r="K2812">
        <v>160</v>
      </c>
      <c r="L2812">
        <v>159</v>
      </c>
      <c r="M2812">
        <v>1</v>
      </c>
      <c r="N2812">
        <v>0</v>
      </c>
    </row>
    <row r="2813" spans="1:14" x14ac:dyDescent="0.25">
      <c r="A2813" t="s">
        <v>7047</v>
      </c>
      <c r="B2813" t="s">
        <v>72</v>
      </c>
      <c r="C2813" t="s">
        <v>216</v>
      </c>
      <c r="D2813" t="s">
        <v>394</v>
      </c>
      <c r="E2813">
        <v>0</v>
      </c>
      <c r="F2813">
        <v>0</v>
      </c>
      <c r="G2813">
        <v>0</v>
      </c>
      <c r="H2813">
        <v>0</v>
      </c>
      <c r="I2813">
        <v>0</v>
      </c>
      <c r="J2813">
        <v>0</v>
      </c>
      <c r="K2813">
        <v>198</v>
      </c>
      <c r="L2813">
        <v>198</v>
      </c>
      <c r="M2813">
        <v>0</v>
      </c>
      <c r="N2813">
        <v>0</v>
      </c>
    </row>
    <row r="2814" spans="1:14" x14ac:dyDescent="0.25">
      <c r="A2814" t="s">
        <v>7048</v>
      </c>
      <c r="B2814" t="s">
        <v>72</v>
      </c>
      <c r="C2814" t="s">
        <v>217</v>
      </c>
      <c r="D2814" t="s">
        <v>394</v>
      </c>
      <c r="E2814">
        <v>0</v>
      </c>
      <c r="F2814">
        <v>0</v>
      </c>
      <c r="G2814">
        <v>0</v>
      </c>
      <c r="H2814">
        <v>0</v>
      </c>
      <c r="I2814">
        <v>0</v>
      </c>
      <c r="J2814">
        <v>0</v>
      </c>
      <c r="K2814">
        <v>81</v>
      </c>
      <c r="L2814">
        <v>78</v>
      </c>
      <c r="M2814">
        <v>3</v>
      </c>
      <c r="N2814">
        <v>0</v>
      </c>
    </row>
    <row r="2815" spans="1:14" x14ac:dyDescent="0.25">
      <c r="A2815" t="s">
        <v>7049</v>
      </c>
      <c r="B2815" t="s">
        <v>72</v>
      </c>
      <c r="C2815" t="s">
        <v>218</v>
      </c>
      <c r="D2815" t="s">
        <v>394</v>
      </c>
      <c r="E2815">
        <v>0</v>
      </c>
      <c r="F2815">
        <v>0</v>
      </c>
      <c r="G2815">
        <v>0</v>
      </c>
      <c r="H2815">
        <v>0</v>
      </c>
      <c r="I2815">
        <v>0</v>
      </c>
      <c r="J2815">
        <v>0</v>
      </c>
      <c r="K2815">
        <v>168</v>
      </c>
      <c r="L2815">
        <v>167</v>
      </c>
      <c r="M2815">
        <v>1</v>
      </c>
      <c r="N2815">
        <v>0</v>
      </c>
    </row>
    <row r="2816" spans="1:14" x14ac:dyDescent="0.25">
      <c r="A2816" t="s">
        <v>7050</v>
      </c>
      <c r="B2816" t="s">
        <v>72</v>
      </c>
      <c r="C2816" t="s">
        <v>219</v>
      </c>
      <c r="D2816" t="s">
        <v>394</v>
      </c>
      <c r="E2816">
        <v>0</v>
      </c>
      <c r="F2816">
        <v>0</v>
      </c>
      <c r="G2816">
        <v>0</v>
      </c>
      <c r="H2816">
        <v>0</v>
      </c>
      <c r="I2816">
        <v>0</v>
      </c>
      <c r="J2816">
        <v>0</v>
      </c>
      <c r="K2816">
        <v>173</v>
      </c>
      <c r="L2816">
        <v>171</v>
      </c>
      <c r="M2816">
        <v>1</v>
      </c>
      <c r="N2816">
        <v>1</v>
      </c>
    </row>
    <row r="2817" spans="1:14" x14ac:dyDescent="0.25">
      <c r="A2817" t="s">
        <v>7051</v>
      </c>
      <c r="B2817" t="s">
        <v>72</v>
      </c>
      <c r="C2817" t="s">
        <v>220</v>
      </c>
      <c r="D2817" t="s">
        <v>394</v>
      </c>
      <c r="E2817">
        <v>0</v>
      </c>
      <c r="F2817">
        <v>0</v>
      </c>
      <c r="G2817">
        <v>0</v>
      </c>
      <c r="H2817">
        <v>0</v>
      </c>
      <c r="I2817">
        <v>0</v>
      </c>
      <c r="J2817">
        <v>0</v>
      </c>
      <c r="K2817">
        <v>122</v>
      </c>
      <c r="L2817">
        <v>122</v>
      </c>
      <c r="M2817">
        <v>0</v>
      </c>
      <c r="N2817">
        <v>0</v>
      </c>
    </row>
    <row r="2818" spans="1:14" x14ac:dyDescent="0.25">
      <c r="A2818" t="s">
        <v>7052</v>
      </c>
      <c r="B2818" t="s">
        <v>72</v>
      </c>
      <c r="C2818" t="s">
        <v>221</v>
      </c>
      <c r="D2818" t="s">
        <v>394</v>
      </c>
      <c r="E2818">
        <v>0</v>
      </c>
      <c r="F2818">
        <v>0</v>
      </c>
      <c r="G2818">
        <v>0</v>
      </c>
      <c r="H2818">
        <v>0</v>
      </c>
      <c r="I2818">
        <v>0</v>
      </c>
      <c r="J2818">
        <v>0</v>
      </c>
      <c r="K2818">
        <v>319</v>
      </c>
      <c r="L2818">
        <v>316</v>
      </c>
      <c r="M2818">
        <v>2</v>
      </c>
      <c r="N2818">
        <v>1</v>
      </c>
    </row>
    <row r="2819" spans="1:14" x14ac:dyDescent="0.25">
      <c r="A2819" t="s">
        <v>7053</v>
      </c>
      <c r="B2819" t="s">
        <v>72</v>
      </c>
      <c r="C2819" t="s">
        <v>222</v>
      </c>
      <c r="D2819" t="s">
        <v>394</v>
      </c>
      <c r="E2819">
        <v>0</v>
      </c>
      <c r="F2819">
        <v>0</v>
      </c>
      <c r="G2819">
        <v>0</v>
      </c>
      <c r="H2819">
        <v>0</v>
      </c>
      <c r="I2819">
        <v>0</v>
      </c>
      <c r="J2819">
        <v>0</v>
      </c>
      <c r="K2819">
        <v>122</v>
      </c>
      <c r="L2819">
        <v>121</v>
      </c>
      <c r="M2819">
        <v>1</v>
      </c>
      <c r="N2819">
        <v>0</v>
      </c>
    </row>
    <row r="2820" spans="1:14" x14ac:dyDescent="0.25">
      <c r="A2820" t="s">
        <v>7054</v>
      </c>
      <c r="B2820" t="s">
        <v>72</v>
      </c>
      <c r="C2820" t="s">
        <v>223</v>
      </c>
      <c r="D2820" t="s">
        <v>394</v>
      </c>
      <c r="E2820">
        <v>0</v>
      </c>
      <c r="F2820">
        <v>0</v>
      </c>
      <c r="G2820">
        <v>0</v>
      </c>
      <c r="H2820">
        <v>0</v>
      </c>
      <c r="I2820">
        <v>0</v>
      </c>
      <c r="J2820">
        <v>0</v>
      </c>
      <c r="K2820">
        <v>262</v>
      </c>
      <c r="L2820">
        <v>258</v>
      </c>
      <c r="M2820">
        <v>4</v>
      </c>
      <c r="N2820">
        <v>0</v>
      </c>
    </row>
    <row r="2821" spans="1:14" x14ac:dyDescent="0.25">
      <c r="A2821" t="s">
        <v>7055</v>
      </c>
      <c r="B2821" t="s">
        <v>72</v>
      </c>
      <c r="C2821" t="s">
        <v>224</v>
      </c>
      <c r="D2821" t="s">
        <v>394</v>
      </c>
      <c r="E2821">
        <v>0</v>
      </c>
      <c r="F2821">
        <v>0</v>
      </c>
      <c r="G2821">
        <v>0</v>
      </c>
      <c r="H2821">
        <v>0</v>
      </c>
      <c r="I2821">
        <v>0</v>
      </c>
      <c r="J2821">
        <v>0</v>
      </c>
      <c r="K2821">
        <v>488</v>
      </c>
      <c r="L2821">
        <v>486</v>
      </c>
      <c r="M2821">
        <v>2</v>
      </c>
      <c r="N2821">
        <v>0</v>
      </c>
    </row>
    <row r="2822" spans="1:14" x14ac:dyDescent="0.25">
      <c r="A2822" t="s">
        <v>7056</v>
      </c>
      <c r="B2822" t="s">
        <v>72</v>
      </c>
      <c r="C2822" t="s">
        <v>225</v>
      </c>
      <c r="D2822" t="s">
        <v>394</v>
      </c>
      <c r="E2822">
        <v>0</v>
      </c>
      <c r="F2822">
        <v>0</v>
      </c>
      <c r="G2822">
        <v>0</v>
      </c>
      <c r="H2822">
        <v>0</v>
      </c>
      <c r="I2822">
        <v>0</v>
      </c>
      <c r="J2822">
        <v>0</v>
      </c>
      <c r="K2822">
        <v>66</v>
      </c>
      <c r="L2822">
        <v>66</v>
      </c>
      <c r="M2822">
        <v>0</v>
      </c>
      <c r="N2822">
        <v>0</v>
      </c>
    </row>
    <row r="2823" spans="1:14" x14ac:dyDescent="0.25">
      <c r="A2823" t="s">
        <v>7057</v>
      </c>
      <c r="B2823" t="s">
        <v>72</v>
      </c>
      <c r="C2823" t="s">
        <v>226</v>
      </c>
      <c r="D2823" t="s">
        <v>394</v>
      </c>
      <c r="E2823">
        <v>0</v>
      </c>
      <c r="F2823">
        <v>0</v>
      </c>
      <c r="G2823">
        <v>0</v>
      </c>
      <c r="H2823">
        <v>0</v>
      </c>
      <c r="I2823">
        <v>0</v>
      </c>
      <c r="J2823">
        <v>0</v>
      </c>
      <c r="K2823">
        <v>73</v>
      </c>
      <c r="L2823">
        <v>72</v>
      </c>
      <c r="M2823">
        <v>1</v>
      </c>
      <c r="N2823">
        <v>0</v>
      </c>
    </row>
    <row r="2824" spans="1:14" x14ac:dyDescent="0.25">
      <c r="A2824" t="s">
        <v>7058</v>
      </c>
      <c r="B2824" t="s">
        <v>72</v>
      </c>
      <c r="C2824" t="s">
        <v>227</v>
      </c>
      <c r="D2824" t="s">
        <v>394</v>
      </c>
      <c r="E2824">
        <v>0</v>
      </c>
      <c r="F2824">
        <v>0</v>
      </c>
      <c r="G2824">
        <v>0</v>
      </c>
      <c r="H2824">
        <v>0</v>
      </c>
      <c r="I2824">
        <v>0</v>
      </c>
      <c r="J2824">
        <v>0</v>
      </c>
      <c r="K2824">
        <v>161</v>
      </c>
      <c r="L2824">
        <v>161</v>
      </c>
      <c r="M2824">
        <v>0</v>
      </c>
      <c r="N2824">
        <v>0</v>
      </c>
    </row>
    <row r="2825" spans="1:14" x14ac:dyDescent="0.25">
      <c r="A2825" t="s">
        <v>7059</v>
      </c>
      <c r="B2825" t="s">
        <v>72</v>
      </c>
      <c r="C2825" t="s">
        <v>228</v>
      </c>
      <c r="D2825" t="s">
        <v>394</v>
      </c>
      <c r="E2825">
        <v>0</v>
      </c>
      <c r="F2825">
        <v>0</v>
      </c>
      <c r="G2825">
        <v>0</v>
      </c>
      <c r="H2825">
        <v>0</v>
      </c>
      <c r="I2825">
        <v>0</v>
      </c>
      <c r="J2825">
        <v>0</v>
      </c>
      <c r="K2825">
        <v>361</v>
      </c>
      <c r="L2825">
        <v>359</v>
      </c>
      <c r="M2825">
        <v>2</v>
      </c>
      <c r="N2825">
        <v>0</v>
      </c>
    </row>
    <row r="2826" spans="1:14" x14ac:dyDescent="0.25">
      <c r="A2826" t="s">
        <v>7060</v>
      </c>
      <c r="B2826" t="s">
        <v>72</v>
      </c>
      <c r="C2826" t="s">
        <v>229</v>
      </c>
      <c r="D2826" t="s">
        <v>394</v>
      </c>
      <c r="E2826">
        <v>0</v>
      </c>
      <c r="F2826">
        <v>0</v>
      </c>
      <c r="G2826">
        <v>0</v>
      </c>
      <c r="H2826">
        <v>0</v>
      </c>
      <c r="I2826">
        <v>0</v>
      </c>
      <c r="J2826">
        <v>0</v>
      </c>
      <c r="K2826">
        <v>110</v>
      </c>
      <c r="L2826">
        <v>110</v>
      </c>
      <c r="M2826">
        <v>0</v>
      </c>
      <c r="N2826">
        <v>0</v>
      </c>
    </row>
    <row r="2827" spans="1:14" x14ac:dyDescent="0.25">
      <c r="A2827" t="s">
        <v>7061</v>
      </c>
      <c r="B2827" t="s">
        <v>72</v>
      </c>
      <c r="C2827" t="s">
        <v>230</v>
      </c>
      <c r="D2827" t="s">
        <v>394</v>
      </c>
      <c r="E2827">
        <v>0</v>
      </c>
      <c r="F2827">
        <v>0</v>
      </c>
      <c r="G2827">
        <v>0</v>
      </c>
      <c r="H2827">
        <v>0</v>
      </c>
      <c r="I2827">
        <v>0</v>
      </c>
      <c r="J2827">
        <v>0</v>
      </c>
      <c r="K2827">
        <v>147</v>
      </c>
      <c r="L2827">
        <v>145</v>
      </c>
      <c r="M2827">
        <v>2</v>
      </c>
      <c r="N2827">
        <v>0</v>
      </c>
    </row>
    <row r="2828" spans="1:14" x14ac:dyDescent="0.25">
      <c r="A2828" t="s">
        <v>7062</v>
      </c>
      <c r="B2828" t="s">
        <v>72</v>
      </c>
      <c r="C2828" t="s">
        <v>231</v>
      </c>
      <c r="D2828" t="s">
        <v>394</v>
      </c>
      <c r="E2828">
        <v>0</v>
      </c>
      <c r="F2828">
        <v>0</v>
      </c>
      <c r="G2828">
        <v>0</v>
      </c>
      <c r="H2828">
        <v>0</v>
      </c>
      <c r="I2828">
        <v>0</v>
      </c>
      <c r="J2828">
        <v>0</v>
      </c>
      <c r="K2828">
        <v>148</v>
      </c>
      <c r="L2828">
        <v>147</v>
      </c>
      <c r="M2828">
        <v>1</v>
      </c>
      <c r="N2828">
        <v>0</v>
      </c>
    </row>
    <row r="2829" spans="1:14" x14ac:dyDescent="0.25">
      <c r="A2829" t="s">
        <v>7063</v>
      </c>
      <c r="B2829" t="s">
        <v>72</v>
      </c>
      <c r="C2829" t="s">
        <v>232</v>
      </c>
      <c r="D2829" t="s">
        <v>394</v>
      </c>
      <c r="E2829">
        <v>0</v>
      </c>
      <c r="F2829">
        <v>0</v>
      </c>
      <c r="G2829">
        <v>0</v>
      </c>
      <c r="H2829">
        <v>0</v>
      </c>
      <c r="I2829">
        <v>0</v>
      </c>
      <c r="J2829">
        <v>0</v>
      </c>
      <c r="K2829">
        <v>86</v>
      </c>
      <c r="L2829">
        <v>84</v>
      </c>
      <c r="M2829">
        <v>2</v>
      </c>
      <c r="N2829">
        <v>0</v>
      </c>
    </row>
    <row r="2830" spans="1:14" x14ac:dyDescent="0.25">
      <c r="A2830" t="s">
        <v>7064</v>
      </c>
      <c r="B2830" t="s">
        <v>72</v>
      </c>
      <c r="C2830" t="s">
        <v>233</v>
      </c>
      <c r="D2830" t="s">
        <v>394</v>
      </c>
      <c r="E2830">
        <v>0</v>
      </c>
      <c r="F2830">
        <v>0</v>
      </c>
      <c r="G2830">
        <v>0</v>
      </c>
      <c r="H2830">
        <v>0</v>
      </c>
      <c r="I2830">
        <v>0</v>
      </c>
      <c r="J2830">
        <v>0</v>
      </c>
      <c r="K2830">
        <v>283</v>
      </c>
      <c r="L2830">
        <v>282</v>
      </c>
      <c r="M2830">
        <v>1</v>
      </c>
      <c r="N2830">
        <v>0</v>
      </c>
    </row>
    <row r="2831" spans="1:14" x14ac:dyDescent="0.25">
      <c r="A2831" t="s">
        <v>7065</v>
      </c>
      <c r="B2831" t="s">
        <v>72</v>
      </c>
      <c r="C2831" t="s">
        <v>234</v>
      </c>
      <c r="D2831" t="s">
        <v>394</v>
      </c>
      <c r="E2831">
        <v>0</v>
      </c>
      <c r="F2831">
        <v>0</v>
      </c>
      <c r="G2831">
        <v>0</v>
      </c>
      <c r="H2831">
        <v>0</v>
      </c>
      <c r="I2831">
        <v>0</v>
      </c>
      <c r="J2831">
        <v>0</v>
      </c>
      <c r="K2831">
        <v>117</v>
      </c>
      <c r="L2831">
        <v>117</v>
      </c>
      <c r="M2831">
        <v>0</v>
      </c>
      <c r="N2831">
        <v>0</v>
      </c>
    </row>
    <row r="2832" spans="1:14" x14ac:dyDescent="0.25">
      <c r="A2832" t="s">
        <v>7066</v>
      </c>
      <c r="B2832" t="s">
        <v>72</v>
      </c>
      <c r="C2832" t="s">
        <v>82</v>
      </c>
      <c r="D2832" t="s">
        <v>395</v>
      </c>
      <c r="E2832">
        <v>0</v>
      </c>
      <c r="F2832">
        <v>0</v>
      </c>
      <c r="G2832">
        <v>0</v>
      </c>
      <c r="H2832">
        <v>0</v>
      </c>
      <c r="I2832">
        <v>0</v>
      </c>
      <c r="J2832">
        <v>0</v>
      </c>
      <c r="K2832">
        <v>76</v>
      </c>
      <c r="L2832">
        <v>74</v>
      </c>
      <c r="M2832">
        <v>2</v>
      </c>
      <c r="N2832">
        <v>0</v>
      </c>
    </row>
    <row r="2833" spans="1:14" x14ac:dyDescent="0.25">
      <c r="A2833" t="s">
        <v>7067</v>
      </c>
      <c r="B2833" t="s">
        <v>72</v>
      </c>
      <c r="C2833" t="s">
        <v>83</v>
      </c>
      <c r="D2833" t="s">
        <v>395</v>
      </c>
      <c r="E2833">
        <v>0</v>
      </c>
      <c r="F2833">
        <v>0</v>
      </c>
      <c r="G2833">
        <v>0</v>
      </c>
      <c r="H2833">
        <v>0</v>
      </c>
      <c r="I2833">
        <v>0</v>
      </c>
      <c r="J2833">
        <v>0</v>
      </c>
      <c r="K2833">
        <v>171</v>
      </c>
      <c r="L2833">
        <v>170</v>
      </c>
      <c r="M2833">
        <v>1</v>
      </c>
      <c r="N2833">
        <v>0</v>
      </c>
    </row>
    <row r="2834" spans="1:14" x14ac:dyDescent="0.25">
      <c r="A2834" t="s">
        <v>7068</v>
      </c>
      <c r="B2834" t="s">
        <v>72</v>
      </c>
      <c r="C2834" t="s">
        <v>84</v>
      </c>
      <c r="D2834" t="s">
        <v>395</v>
      </c>
      <c r="E2834">
        <v>0</v>
      </c>
      <c r="F2834">
        <v>0</v>
      </c>
      <c r="G2834">
        <v>0</v>
      </c>
      <c r="H2834">
        <v>0</v>
      </c>
      <c r="I2834">
        <v>0</v>
      </c>
      <c r="J2834">
        <v>0</v>
      </c>
      <c r="K2834">
        <v>124</v>
      </c>
      <c r="L2834">
        <v>123</v>
      </c>
      <c r="M2834">
        <v>1</v>
      </c>
      <c r="N2834">
        <v>0</v>
      </c>
    </row>
    <row r="2835" spans="1:14" x14ac:dyDescent="0.25">
      <c r="A2835" t="s">
        <v>7069</v>
      </c>
      <c r="B2835" t="s">
        <v>72</v>
      </c>
      <c r="C2835" t="s">
        <v>85</v>
      </c>
      <c r="D2835" t="s">
        <v>395</v>
      </c>
      <c r="E2835">
        <v>0</v>
      </c>
      <c r="F2835">
        <v>0</v>
      </c>
      <c r="G2835">
        <v>0</v>
      </c>
      <c r="H2835">
        <v>0</v>
      </c>
      <c r="I2835">
        <v>0</v>
      </c>
      <c r="J2835">
        <v>0</v>
      </c>
      <c r="K2835">
        <v>83</v>
      </c>
      <c r="L2835">
        <v>82</v>
      </c>
      <c r="M2835">
        <v>1</v>
      </c>
      <c r="N2835">
        <v>0</v>
      </c>
    </row>
    <row r="2836" spans="1:14" x14ac:dyDescent="0.25">
      <c r="A2836" t="s">
        <v>7070</v>
      </c>
      <c r="B2836" t="s">
        <v>72</v>
      </c>
      <c r="C2836" t="s">
        <v>86</v>
      </c>
      <c r="D2836" t="s">
        <v>395</v>
      </c>
      <c r="E2836">
        <v>0</v>
      </c>
      <c r="F2836">
        <v>0</v>
      </c>
      <c r="G2836">
        <v>0</v>
      </c>
      <c r="H2836">
        <v>0</v>
      </c>
      <c r="I2836">
        <v>0</v>
      </c>
      <c r="J2836">
        <v>0</v>
      </c>
      <c r="K2836">
        <v>83</v>
      </c>
      <c r="L2836">
        <v>83</v>
      </c>
      <c r="M2836">
        <v>0</v>
      </c>
      <c r="N2836">
        <v>0</v>
      </c>
    </row>
    <row r="2837" spans="1:14" x14ac:dyDescent="0.25">
      <c r="A2837" t="s">
        <v>7071</v>
      </c>
      <c r="B2837" t="s">
        <v>72</v>
      </c>
      <c r="C2837" t="s">
        <v>87</v>
      </c>
      <c r="D2837" t="s">
        <v>395</v>
      </c>
      <c r="E2837">
        <v>0</v>
      </c>
      <c r="F2837">
        <v>0</v>
      </c>
      <c r="G2837">
        <v>0</v>
      </c>
      <c r="H2837">
        <v>0</v>
      </c>
      <c r="I2837">
        <v>0</v>
      </c>
      <c r="J2837">
        <v>0</v>
      </c>
      <c r="K2837">
        <v>217</v>
      </c>
      <c r="L2837">
        <v>212</v>
      </c>
      <c r="M2837">
        <v>4</v>
      </c>
      <c r="N2837">
        <v>1</v>
      </c>
    </row>
    <row r="2838" spans="1:14" x14ac:dyDescent="0.25">
      <c r="A2838" t="s">
        <v>7072</v>
      </c>
      <c r="B2838" t="s">
        <v>72</v>
      </c>
      <c r="C2838" t="s">
        <v>88</v>
      </c>
      <c r="D2838" t="s">
        <v>395</v>
      </c>
      <c r="E2838">
        <v>0</v>
      </c>
      <c r="F2838">
        <v>0</v>
      </c>
      <c r="G2838">
        <v>0</v>
      </c>
      <c r="H2838">
        <v>0</v>
      </c>
      <c r="I2838">
        <v>0</v>
      </c>
      <c r="J2838">
        <v>0</v>
      </c>
      <c r="K2838">
        <v>376</v>
      </c>
      <c r="L2838">
        <v>367</v>
      </c>
      <c r="M2838">
        <v>4</v>
      </c>
      <c r="N2838">
        <v>5</v>
      </c>
    </row>
    <row r="2839" spans="1:14" x14ac:dyDescent="0.25">
      <c r="A2839" t="s">
        <v>7073</v>
      </c>
      <c r="B2839" t="s">
        <v>72</v>
      </c>
      <c r="C2839" t="s">
        <v>89</v>
      </c>
      <c r="D2839" t="s">
        <v>395</v>
      </c>
      <c r="E2839">
        <v>0</v>
      </c>
      <c r="F2839">
        <v>0</v>
      </c>
      <c r="G2839">
        <v>0</v>
      </c>
      <c r="H2839">
        <v>0</v>
      </c>
      <c r="I2839">
        <v>0</v>
      </c>
      <c r="J2839">
        <v>0</v>
      </c>
      <c r="K2839">
        <v>65</v>
      </c>
      <c r="L2839">
        <v>65</v>
      </c>
      <c r="M2839">
        <v>0</v>
      </c>
      <c r="N2839">
        <v>0</v>
      </c>
    </row>
    <row r="2840" spans="1:14" x14ac:dyDescent="0.25">
      <c r="A2840" t="s">
        <v>7074</v>
      </c>
      <c r="B2840" t="s">
        <v>72</v>
      </c>
      <c r="C2840" t="s">
        <v>90</v>
      </c>
      <c r="D2840" t="s">
        <v>395</v>
      </c>
      <c r="E2840">
        <v>0</v>
      </c>
      <c r="F2840">
        <v>0</v>
      </c>
      <c r="G2840">
        <v>0</v>
      </c>
      <c r="H2840">
        <v>0</v>
      </c>
      <c r="I2840">
        <v>0</v>
      </c>
      <c r="J2840">
        <v>0</v>
      </c>
      <c r="K2840">
        <v>45</v>
      </c>
      <c r="L2840">
        <v>45</v>
      </c>
      <c r="M2840">
        <v>0</v>
      </c>
      <c r="N2840">
        <v>0</v>
      </c>
    </row>
    <row r="2841" spans="1:14" x14ac:dyDescent="0.25">
      <c r="A2841" t="s">
        <v>7075</v>
      </c>
      <c r="B2841" t="s">
        <v>72</v>
      </c>
      <c r="C2841" t="s">
        <v>91</v>
      </c>
      <c r="D2841" t="s">
        <v>395</v>
      </c>
      <c r="E2841">
        <v>0</v>
      </c>
      <c r="F2841">
        <v>0</v>
      </c>
      <c r="G2841">
        <v>0</v>
      </c>
      <c r="H2841">
        <v>0</v>
      </c>
      <c r="I2841">
        <v>0</v>
      </c>
      <c r="J2841">
        <v>0</v>
      </c>
      <c r="K2841">
        <v>114</v>
      </c>
      <c r="L2841">
        <v>112</v>
      </c>
      <c r="M2841">
        <v>1</v>
      </c>
      <c r="N2841">
        <v>1</v>
      </c>
    </row>
    <row r="2842" spans="1:14" x14ac:dyDescent="0.25">
      <c r="A2842" t="s">
        <v>7076</v>
      </c>
      <c r="B2842" t="s">
        <v>72</v>
      </c>
      <c r="C2842" t="s">
        <v>92</v>
      </c>
      <c r="D2842" t="s">
        <v>395</v>
      </c>
      <c r="E2842">
        <v>0</v>
      </c>
      <c r="F2842">
        <v>0</v>
      </c>
      <c r="G2842">
        <v>0</v>
      </c>
      <c r="H2842">
        <v>0</v>
      </c>
      <c r="I2842">
        <v>0</v>
      </c>
      <c r="J2842">
        <v>0</v>
      </c>
      <c r="K2842">
        <v>166</v>
      </c>
      <c r="L2842">
        <v>166</v>
      </c>
      <c r="M2842">
        <v>0</v>
      </c>
      <c r="N2842">
        <v>0</v>
      </c>
    </row>
    <row r="2843" spans="1:14" x14ac:dyDescent="0.25">
      <c r="A2843" t="s">
        <v>7077</v>
      </c>
      <c r="B2843" t="s">
        <v>72</v>
      </c>
      <c r="C2843" t="s">
        <v>93</v>
      </c>
      <c r="D2843" t="s">
        <v>395</v>
      </c>
      <c r="E2843">
        <v>0</v>
      </c>
      <c r="F2843">
        <v>0</v>
      </c>
      <c r="G2843">
        <v>0</v>
      </c>
      <c r="H2843">
        <v>0</v>
      </c>
      <c r="I2843">
        <v>0</v>
      </c>
      <c r="J2843">
        <v>0</v>
      </c>
      <c r="K2843">
        <v>115</v>
      </c>
      <c r="L2843">
        <v>115</v>
      </c>
      <c r="M2843">
        <v>0</v>
      </c>
      <c r="N2843">
        <v>0</v>
      </c>
    </row>
    <row r="2844" spans="1:14" x14ac:dyDescent="0.25">
      <c r="A2844" t="s">
        <v>7078</v>
      </c>
      <c r="B2844" t="s">
        <v>72</v>
      </c>
      <c r="C2844" t="s">
        <v>94</v>
      </c>
      <c r="D2844" t="s">
        <v>395</v>
      </c>
      <c r="E2844">
        <v>0</v>
      </c>
      <c r="F2844">
        <v>0</v>
      </c>
      <c r="G2844">
        <v>0</v>
      </c>
      <c r="H2844">
        <v>0</v>
      </c>
      <c r="I2844">
        <v>0</v>
      </c>
      <c r="J2844">
        <v>0</v>
      </c>
      <c r="K2844">
        <v>265</v>
      </c>
      <c r="L2844">
        <v>264</v>
      </c>
      <c r="M2844">
        <v>1</v>
      </c>
      <c r="N2844">
        <v>0</v>
      </c>
    </row>
    <row r="2845" spans="1:14" x14ac:dyDescent="0.25">
      <c r="A2845" t="s">
        <v>7079</v>
      </c>
      <c r="B2845" t="s">
        <v>72</v>
      </c>
      <c r="C2845" t="s">
        <v>95</v>
      </c>
      <c r="D2845" t="s">
        <v>395</v>
      </c>
      <c r="E2845">
        <v>0</v>
      </c>
      <c r="F2845">
        <v>0</v>
      </c>
      <c r="G2845">
        <v>0</v>
      </c>
      <c r="H2845">
        <v>0</v>
      </c>
      <c r="I2845">
        <v>0</v>
      </c>
      <c r="J2845">
        <v>0</v>
      </c>
      <c r="K2845">
        <v>111</v>
      </c>
      <c r="L2845">
        <v>111</v>
      </c>
      <c r="M2845">
        <v>0</v>
      </c>
      <c r="N2845">
        <v>0</v>
      </c>
    </row>
    <row r="2846" spans="1:14" x14ac:dyDescent="0.25">
      <c r="A2846" t="s">
        <v>7080</v>
      </c>
      <c r="B2846" t="s">
        <v>72</v>
      </c>
      <c r="C2846" t="s">
        <v>96</v>
      </c>
      <c r="D2846" t="s">
        <v>395</v>
      </c>
      <c r="E2846">
        <v>0</v>
      </c>
      <c r="F2846">
        <v>0</v>
      </c>
      <c r="G2846">
        <v>0</v>
      </c>
      <c r="H2846">
        <v>0</v>
      </c>
      <c r="I2846">
        <v>0</v>
      </c>
      <c r="J2846">
        <v>0</v>
      </c>
      <c r="K2846">
        <v>77</v>
      </c>
      <c r="L2846">
        <v>75</v>
      </c>
      <c r="M2846">
        <v>2</v>
      </c>
      <c r="N2846">
        <v>0</v>
      </c>
    </row>
    <row r="2847" spans="1:14" x14ac:dyDescent="0.25">
      <c r="A2847" t="s">
        <v>7081</v>
      </c>
      <c r="B2847" t="s">
        <v>72</v>
      </c>
      <c r="C2847" t="s">
        <v>97</v>
      </c>
      <c r="D2847" t="s">
        <v>395</v>
      </c>
      <c r="E2847">
        <v>0</v>
      </c>
      <c r="F2847">
        <v>0</v>
      </c>
      <c r="G2847">
        <v>0</v>
      </c>
      <c r="H2847">
        <v>0</v>
      </c>
      <c r="I2847">
        <v>0</v>
      </c>
      <c r="J2847">
        <v>0</v>
      </c>
      <c r="K2847">
        <v>216</v>
      </c>
      <c r="L2847">
        <v>214</v>
      </c>
      <c r="M2847">
        <v>1</v>
      </c>
      <c r="N2847">
        <v>1</v>
      </c>
    </row>
    <row r="2848" spans="1:14" x14ac:dyDescent="0.25">
      <c r="A2848" t="s">
        <v>7082</v>
      </c>
      <c r="B2848" t="s">
        <v>72</v>
      </c>
      <c r="C2848" t="s">
        <v>98</v>
      </c>
      <c r="D2848" t="s">
        <v>395</v>
      </c>
      <c r="E2848">
        <v>0</v>
      </c>
      <c r="F2848">
        <v>0</v>
      </c>
      <c r="G2848">
        <v>0</v>
      </c>
      <c r="H2848">
        <v>0</v>
      </c>
      <c r="I2848">
        <v>0</v>
      </c>
      <c r="J2848">
        <v>0</v>
      </c>
      <c r="K2848">
        <v>288</v>
      </c>
      <c r="L2848">
        <v>286</v>
      </c>
      <c r="M2848">
        <v>2</v>
      </c>
      <c r="N2848">
        <v>0</v>
      </c>
    </row>
    <row r="2849" spans="1:14" x14ac:dyDescent="0.25">
      <c r="A2849" t="s">
        <v>7083</v>
      </c>
      <c r="B2849" t="s">
        <v>72</v>
      </c>
      <c r="C2849" t="s">
        <v>99</v>
      </c>
      <c r="D2849" t="s">
        <v>395</v>
      </c>
      <c r="E2849">
        <v>0</v>
      </c>
      <c r="F2849">
        <v>0</v>
      </c>
      <c r="G2849">
        <v>0</v>
      </c>
      <c r="H2849">
        <v>0</v>
      </c>
      <c r="I2849">
        <v>0</v>
      </c>
      <c r="J2849">
        <v>0</v>
      </c>
      <c r="K2849">
        <v>329</v>
      </c>
      <c r="L2849">
        <v>322</v>
      </c>
      <c r="M2849">
        <v>7</v>
      </c>
      <c r="N2849">
        <v>0</v>
      </c>
    </row>
    <row r="2850" spans="1:14" x14ac:dyDescent="0.25">
      <c r="A2850" t="s">
        <v>7084</v>
      </c>
      <c r="B2850" t="s">
        <v>72</v>
      </c>
      <c r="C2850" t="s">
        <v>100</v>
      </c>
      <c r="D2850" t="s">
        <v>395</v>
      </c>
      <c r="E2850">
        <v>0</v>
      </c>
      <c r="F2850">
        <v>0</v>
      </c>
      <c r="G2850">
        <v>0</v>
      </c>
      <c r="H2850">
        <v>0</v>
      </c>
      <c r="I2850">
        <v>0</v>
      </c>
      <c r="J2850">
        <v>0</v>
      </c>
      <c r="K2850">
        <v>86</v>
      </c>
      <c r="L2850">
        <v>86</v>
      </c>
      <c r="M2850">
        <v>0</v>
      </c>
      <c r="N2850">
        <v>0</v>
      </c>
    </row>
    <row r="2851" spans="1:14" x14ac:dyDescent="0.25">
      <c r="A2851" t="s">
        <v>7085</v>
      </c>
      <c r="B2851" t="s">
        <v>72</v>
      </c>
      <c r="C2851" t="s">
        <v>101</v>
      </c>
      <c r="D2851" t="s">
        <v>395</v>
      </c>
      <c r="E2851">
        <v>0</v>
      </c>
      <c r="F2851">
        <v>0</v>
      </c>
      <c r="G2851">
        <v>0</v>
      </c>
      <c r="H2851">
        <v>0</v>
      </c>
      <c r="I2851">
        <v>0</v>
      </c>
      <c r="J2851">
        <v>0</v>
      </c>
      <c r="K2851">
        <v>114</v>
      </c>
      <c r="L2851">
        <v>113</v>
      </c>
      <c r="M2851">
        <v>1</v>
      </c>
      <c r="N2851">
        <v>0</v>
      </c>
    </row>
    <row r="2852" spans="1:14" x14ac:dyDescent="0.25">
      <c r="A2852" t="s">
        <v>7086</v>
      </c>
      <c r="B2852" t="s">
        <v>72</v>
      </c>
      <c r="C2852" t="s">
        <v>102</v>
      </c>
      <c r="D2852" t="s">
        <v>395</v>
      </c>
      <c r="E2852">
        <v>0</v>
      </c>
      <c r="F2852">
        <v>0</v>
      </c>
      <c r="G2852">
        <v>0</v>
      </c>
      <c r="H2852">
        <v>0</v>
      </c>
      <c r="I2852">
        <v>0</v>
      </c>
      <c r="J2852">
        <v>0</v>
      </c>
      <c r="K2852">
        <v>387</v>
      </c>
      <c r="L2852">
        <v>387</v>
      </c>
      <c r="M2852">
        <v>0</v>
      </c>
      <c r="N2852">
        <v>0</v>
      </c>
    </row>
    <row r="2853" spans="1:14" x14ac:dyDescent="0.25">
      <c r="A2853" t="s">
        <v>7087</v>
      </c>
      <c r="B2853" t="s">
        <v>72</v>
      </c>
      <c r="C2853" t="s">
        <v>103</v>
      </c>
      <c r="D2853" t="s">
        <v>395</v>
      </c>
      <c r="E2853">
        <v>0</v>
      </c>
      <c r="F2853">
        <v>0</v>
      </c>
      <c r="G2853">
        <v>0</v>
      </c>
      <c r="H2853">
        <v>0</v>
      </c>
      <c r="I2853">
        <v>0</v>
      </c>
      <c r="J2853">
        <v>0</v>
      </c>
      <c r="K2853">
        <v>90</v>
      </c>
      <c r="L2853">
        <v>90</v>
      </c>
      <c r="M2853">
        <v>0</v>
      </c>
      <c r="N2853">
        <v>0</v>
      </c>
    </row>
    <row r="2854" spans="1:14" x14ac:dyDescent="0.25">
      <c r="A2854" t="s">
        <v>7088</v>
      </c>
      <c r="B2854" t="s">
        <v>72</v>
      </c>
      <c r="C2854" t="s">
        <v>104</v>
      </c>
      <c r="D2854" t="s">
        <v>395</v>
      </c>
      <c r="E2854">
        <v>0</v>
      </c>
      <c r="F2854">
        <v>0</v>
      </c>
      <c r="G2854">
        <v>0</v>
      </c>
      <c r="H2854">
        <v>0</v>
      </c>
      <c r="I2854">
        <v>0</v>
      </c>
      <c r="J2854">
        <v>0</v>
      </c>
      <c r="K2854">
        <v>231</v>
      </c>
      <c r="L2854">
        <v>231</v>
      </c>
      <c r="M2854">
        <v>0</v>
      </c>
      <c r="N2854">
        <v>0</v>
      </c>
    </row>
    <row r="2855" spans="1:14" x14ac:dyDescent="0.25">
      <c r="A2855" t="s">
        <v>7089</v>
      </c>
      <c r="B2855" t="s">
        <v>72</v>
      </c>
      <c r="C2855" t="s">
        <v>105</v>
      </c>
      <c r="D2855" t="s">
        <v>395</v>
      </c>
      <c r="E2855">
        <v>0</v>
      </c>
      <c r="F2855">
        <v>0</v>
      </c>
      <c r="G2855">
        <v>0</v>
      </c>
      <c r="H2855">
        <v>0</v>
      </c>
      <c r="I2855">
        <v>0</v>
      </c>
      <c r="J2855">
        <v>0</v>
      </c>
      <c r="K2855">
        <v>137</v>
      </c>
      <c r="L2855">
        <v>136</v>
      </c>
      <c r="M2855">
        <v>1</v>
      </c>
      <c r="N2855">
        <v>0</v>
      </c>
    </row>
    <row r="2856" spans="1:14" x14ac:dyDescent="0.25">
      <c r="A2856" t="s">
        <v>7090</v>
      </c>
      <c r="B2856" t="s">
        <v>72</v>
      </c>
      <c r="C2856" t="s">
        <v>106</v>
      </c>
      <c r="D2856" t="s">
        <v>395</v>
      </c>
      <c r="E2856">
        <v>0</v>
      </c>
      <c r="F2856">
        <v>0</v>
      </c>
      <c r="G2856">
        <v>0</v>
      </c>
      <c r="H2856">
        <v>0</v>
      </c>
      <c r="I2856">
        <v>0</v>
      </c>
      <c r="J2856">
        <v>0</v>
      </c>
      <c r="K2856">
        <v>160</v>
      </c>
      <c r="L2856">
        <v>158</v>
      </c>
      <c r="M2856">
        <v>2</v>
      </c>
      <c r="N2856">
        <v>0</v>
      </c>
    </row>
    <row r="2857" spans="1:14" x14ac:dyDescent="0.25">
      <c r="A2857" t="s">
        <v>7091</v>
      </c>
      <c r="B2857" t="s">
        <v>72</v>
      </c>
      <c r="C2857" t="s">
        <v>107</v>
      </c>
      <c r="D2857" t="s">
        <v>395</v>
      </c>
      <c r="E2857">
        <v>0</v>
      </c>
      <c r="F2857">
        <v>0</v>
      </c>
      <c r="G2857">
        <v>0</v>
      </c>
      <c r="H2857">
        <v>0</v>
      </c>
      <c r="I2857">
        <v>0</v>
      </c>
      <c r="J2857">
        <v>0</v>
      </c>
      <c r="K2857">
        <v>6</v>
      </c>
      <c r="L2857">
        <v>6</v>
      </c>
      <c r="M2857">
        <v>0</v>
      </c>
      <c r="N2857">
        <v>0</v>
      </c>
    </row>
    <row r="2858" spans="1:14" x14ac:dyDescent="0.25">
      <c r="A2858" t="s">
        <v>7092</v>
      </c>
      <c r="B2858" t="s">
        <v>72</v>
      </c>
      <c r="C2858" t="s">
        <v>108</v>
      </c>
      <c r="D2858" t="s">
        <v>395</v>
      </c>
      <c r="E2858">
        <v>0</v>
      </c>
      <c r="F2858">
        <v>0</v>
      </c>
      <c r="G2858">
        <v>0</v>
      </c>
      <c r="H2858">
        <v>0</v>
      </c>
      <c r="I2858">
        <v>0</v>
      </c>
      <c r="J2858">
        <v>0</v>
      </c>
      <c r="K2858">
        <v>235</v>
      </c>
      <c r="L2858">
        <v>234</v>
      </c>
      <c r="M2858">
        <v>0</v>
      </c>
      <c r="N2858">
        <v>1</v>
      </c>
    </row>
    <row r="2859" spans="1:14" x14ac:dyDescent="0.25">
      <c r="A2859" t="s">
        <v>7093</v>
      </c>
      <c r="B2859" t="s">
        <v>72</v>
      </c>
      <c r="C2859" t="s">
        <v>109</v>
      </c>
      <c r="D2859" t="s">
        <v>395</v>
      </c>
      <c r="E2859">
        <v>0</v>
      </c>
      <c r="F2859">
        <v>0</v>
      </c>
      <c r="G2859">
        <v>0</v>
      </c>
      <c r="H2859">
        <v>0</v>
      </c>
      <c r="I2859">
        <v>0</v>
      </c>
      <c r="J2859">
        <v>0</v>
      </c>
      <c r="K2859">
        <v>156</v>
      </c>
      <c r="L2859">
        <v>154</v>
      </c>
      <c r="M2859">
        <v>2</v>
      </c>
      <c r="N2859">
        <v>0</v>
      </c>
    </row>
    <row r="2860" spans="1:14" x14ac:dyDescent="0.25">
      <c r="A2860" t="s">
        <v>7094</v>
      </c>
      <c r="B2860" t="s">
        <v>72</v>
      </c>
      <c r="C2860" t="s">
        <v>110</v>
      </c>
      <c r="D2860" t="s">
        <v>395</v>
      </c>
      <c r="E2860">
        <v>0</v>
      </c>
      <c r="F2860">
        <v>0</v>
      </c>
      <c r="G2860">
        <v>0</v>
      </c>
      <c r="H2860">
        <v>0</v>
      </c>
      <c r="I2860">
        <v>0</v>
      </c>
      <c r="J2860">
        <v>0</v>
      </c>
      <c r="K2860">
        <v>208</v>
      </c>
      <c r="L2860">
        <v>206</v>
      </c>
      <c r="M2860">
        <v>1</v>
      </c>
      <c r="N2860">
        <v>1</v>
      </c>
    </row>
    <row r="2861" spans="1:14" x14ac:dyDescent="0.25">
      <c r="A2861" t="s">
        <v>7095</v>
      </c>
      <c r="B2861" t="s">
        <v>72</v>
      </c>
      <c r="C2861" t="s">
        <v>111</v>
      </c>
      <c r="D2861" t="s">
        <v>395</v>
      </c>
      <c r="E2861">
        <v>0</v>
      </c>
      <c r="F2861">
        <v>0</v>
      </c>
      <c r="G2861">
        <v>0</v>
      </c>
      <c r="H2861">
        <v>0</v>
      </c>
      <c r="I2861">
        <v>0</v>
      </c>
      <c r="J2861">
        <v>0</v>
      </c>
      <c r="K2861">
        <v>83</v>
      </c>
      <c r="L2861">
        <v>83</v>
      </c>
      <c r="M2861">
        <v>0</v>
      </c>
      <c r="N2861">
        <v>0</v>
      </c>
    </row>
    <row r="2862" spans="1:14" x14ac:dyDescent="0.25">
      <c r="A2862" t="s">
        <v>7096</v>
      </c>
      <c r="B2862" t="s">
        <v>72</v>
      </c>
      <c r="C2862" t="s">
        <v>112</v>
      </c>
      <c r="D2862" t="s">
        <v>395</v>
      </c>
      <c r="E2862">
        <v>0</v>
      </c>
      <c r="F2862">
        <v>0</v>
      </c>
      <c r="G2862">
        <v>0</v>
      </c>
      <c r="H2862">
        <v>0</v>
      </c>
      <c r="I2862">
        <v>0</v>
      </c>
      <c r="J2862">
        <v>0</v>
      </c>
      <c r="K2862">
        <v>52</v>
      </c>
      <c r="L2862">
        <v>52</v>
      </c>
      <c r="M2862">
        <v>0</v>
      </c>
      <c r="N2862">
        <v>0</v>
      </c>
    </row>
    <row r="2863" spans="1:14" x14ac:dyDescent="0.25">
      <c r="A2863" t="s">
        <v>7097</v>
      </c>
      <c r="B2863" t="s">
        <v>72</v>
      </c>
      <c r="C2863" t="s">
        <v>113</v>
      </c>
      <c r="D2863" t="s">
        <v>395</v>
      </c>
      <c r="E2863">
        <v>0</v>
      </c>
      <c r="F2863">
        <v>0</v>
      </c>
      <c r="G2863">
        <v>0</v>
      </c>
      <c r="H2863">
        <v>0</v>
      </c>
      <c r="I2863">
        <v>0</v>
      </c>
      <c r="J2863">
        <v>0</v>
      </c>
      <c r="K2863">
        <v>112</v>
      </c>
      <c r="L2863">
        <v>110</v>
      </c>
      <c r="M2863">
        <v>2</v>
      </c>
      <c r="N2863">
        <v>0</v>
      </c>
    </row>
    <row r="2864" spans="1:14" x14ac:dyDescent="0.25">
      <c r="A2864" t="s">
        <v>7098</v>
      </c>
      <c r="B2864" t="s">
        <v>72</v>
      </c>
      <c r="C2864" t="s">
        <v>114</v>
      </c>
      <c r="D2864" t="s">
        <v>395</v>
      </c>
      <c r="E2864">
        <v>0</v>
      </c>
      <c r="F2864">
        <v>0</v>
      </c>
      <c r="G2864">
        <v>0</v>
      </c>
      <c r="H2864">
        <v>0</v>
      </c>
      <c r="I2864">
        <v>0</v>
      </c>
      <c r="J2864">
        <v>0</v>
      </c>
      <c r="K2864">
        <v>341</v>
      </c>
      <c r="L2864">
        <v>339</v>
      </c>
      <c r="M2864">
        <v>2</v>
      </c>
      <c r="N2864">
        <v>0</v>
      </c>
    </row>
    <row r="2865" spans="1:14" x14ac:dyDescent="0.25">
      <c r="A2865" t="s">
        <v>7099</v>
      </c>
      <c r="B2865" t="s">
        <v>72</v>
      </c>
      <c r="C2865" t="s">
        <v>115</v>
      </c>
      <c r="D2865" t="s">
        <v>395</v>
      </c>
      <c r="E2865">
        <v>0</v>
      </c>
      <c r="F2865">
        <v>0</v>
      </c>
      <c r="G2865">
        <v>0</v>
      </c>
      <c r="H2865">
        <v>0</v>
      </c>
      <c r="I2865">
        <v>0</v>
      </c>
      <c r="J2865">
        <v>0</v>
      </c>
      <c r="K2865">
        <v>341</v>
      </c>
      <c r="L2865">
        <v>340</v>
      </c>
      <c r="M2865">
        <v>1</v>
      </c>
      <c r="N2865">
        <v>0</v>
      </c>
    </row>
    <row r="2866" spans="1:14" x14ac:dyDescent="0.25">
      <c r="A2866" t="s">
        <v>7100</v>
      </c>
      <c r="B2866" t="s">
        <v>72</v>
      </c>
      <c r="C2866" t="s">
        <v>116</v>
      </c>
      <c r="D2866" t="s">
        <v>395</v>
      </c>
      <c r="E2866">
        <v>0</v>
      </c>
      <c r="F2866">
        <v>0</v>
      </c>
      <c r="G2866">
        <v>0</v>
      </c>
      <c r="H2866">
        <v>0</v>
      </c>
      <c r="I2866">
        <v>0</v>
      </c>
      <c r="J2866">
        <v>0</v>
      </c>
      <c r="K2866">
        <v>186</v>
      </c>
      <c r="L2866">
        <v>185</v>
      </c>
      <c r="M2866">
        <v>1</v>
      </c>
      <c r="N2866">
        <v>0</v>
      </c>
    </row>
    <row r="2867" spans="1:14" x14ac:dyDescent="0.25">
      <c r="A2867" t="s">
        <v>7101</v>
      </c>
      <c r="B2867" t="s">
        <v>72</v>
      </c>
      <c r="C2867" t="s">
        <v>117</v>
      </c>
      <c r="D2867" t="s">
        <v>395</v>
      </c>
      <c r="E2867">
        <v>0</v>
      </c>
      <c r="F2867">
        <v>0</v>
      </c>
      <c r="G2867">
        <v>0</v>
      </c>
      <c r="H2867">
        <v>0</v>
      </c>
      <c r="I2867">
        <v>0</v>
      </c>
      <c r="J2867">
        <v>0</v>
      </c>
      <c r="K2867">
        <v>158</v>
      </c>
      <c r="L2867">
        <v>157</v>
      </c>
      <c r="M2867">
        <v>1</v>
      </c>
      <c r="N2867">
        <v>0</v>
      </c>
    </row>
    <row r="2868" spans="1:14" x14ac:dyDescent="0.25">
      <c r="A2868" t="s">
        <v>7102</v>
      </c>
      <c r="B2868" t="s">
        <v>72</v>
      </c>
      <c r="C2868" t="s">
        <v>118</v>
      </c>
      <c r="D2868" t="s">
        <v>395</v>
      </c>
      <c r="E2868">
        <v>0</v>
      </c>
      <c r="F2868">
        <v>0</v>
      </c>
      <c r="G2868">
        <v>0</v>
      </c>
      <c r="H2868">
        <v>0</v>
      </c>
      <c r="I2868">
        <v>0</v>
      </c>
      <c r="J2868">
        <v>0</v>
      </c>
      <c r="K2868">
        <v>104</v>
      </c>
      <c r="L2868">
        <v>102</v>
      </c>
      <c r="M2868">
        <v>2</v>
      </c>
      <c r="N2868">
        <v>0</v>
      </c>
    </row>
    <row r="2869" spans="1:14" x14ac:dyDescent="0.25">
      <c r="A2869" t="s">
        <v>7103</v>
      </c>
      <c r="B2869" t="s">
        <v>72</v>
      </c>
      <c r="C2869" t="s">
        <v>119</v>
      </c>
      <c r="D2869" t="s">
        <v>395</v>
      </c>
      <c r="E2869">
        <v>0</v>
      </c>
      <c r="F2869">
        <v>0</v>
      </c>
      <c r="G2869">
        <v>0</v>
      </c>
      <c r="H2869">
        <v>0</v>
      </c>
      <c r="I2869">
        <v>0</v>
      </c>
      <c r="J2869">
        <v>0</v>
      </c>
      <c r="K2869">
        <v>196</v>
      </c>
      <c r="L2869">
        <v>195</v>
      </c>
      <c r="M2869">
        <v>1</v>
      </c>
      <c r="N2869">
        <v>0</v>
      </c>
    </row>
    <row r="2870" spans="1:14" x14ac:dyDescent="0.25">
      <c r="A2870" t="s">
        <v>7104</v>
      </c>
      <c r="B2870" t="s">
        <v>72</v>
      </c>
      <c r="C2870" t="s">
        <v>120</v>
      </c>
      <c r="D2870" t="s">
        <v>395</v>
      </c>
      <c r="E2870">
        <v>0</v>
      </c>
      <c r="F2870">
        <v>0</v>
      </c>
      <c r="G2870">
        <v>0</v>
      </c>
      <c r="H2870">
        <v>0</v>
      </c>
      <c r="I2870">
        <v>0</v>
      </c>
      <c r="J2870">
        <v>0</v>
      </c>
      <c r="K2870">
        <v>136</v>
      </c>
      <c r="L2870">
        <v>133</v>
      </c>
      <c r="M2870">
        <v>3</v>
      </c>
      <c r="N2870">
        <v>0</v>
      </c>
    </row>
    <row r="2871" spans="1:14" x14ac:dyDescent="0.25">
      <c r="A2871" t="s">
        <v>7105</v>
      </c>
      <c r="B2871" t="s">
        <v>72</v>
      </c>
      <c r="C2871" t="s">
        <v>121</v>
      </c>
      <c r="D2871" t="s">
        <v>395</v>
      </c>
      <c r="E2871">
        <v>0</v>
      </c>
      <c r="F2871">
        <v>0</v>
      </c>
      <c r="G2871">
        <v>0</v>
      </c>
      <c r="H2871">
        <v>0</v>
      </c>
      <c r="I2871">
        <v>0</v>
      </c>
      <c r="J2871">
        <v>0</v>
      </c>
      <c r="K2871">
        <v>142</v>
      </c>
      <c r="L2871">
        <v>142</v>
      </c>
      <c r="M2871">
        <v>0</v>
      </c>
      <c r="N2871">
        <v>0</v>
      </c>
    </row>
    <row r="2872" spans="1:14" x14ac:dyDescent="0.25">
      <c r="A2872" t="s">
        <v>7106</v>
      </c>
      <c r="B2872" t="s">
        <v>72</v>
      </c>
      <c r="C2872" t="s">
        <v>122</v>
      </c>
      <c r="D2872" t="s">
        <v>395</v>
      </c>
      <c r="E2872">
        <v>0</v>
      </c>
      <c r="F2872">
        <v>0</v>
      </c>
      <c r="G2872">
        <v>0</v>
      </c>
      <c r="H2872">
        <v>0</v>
      </c>
      <c r="I2872">
        <v>0</v>
      </c>
      <c r="J2872">
        <v>0</v>
      </c>
      <c r="K2872">
        <v>190</v>
      </c>
      <c r="L2872">
        <v>190</v>
      </c>
      <c r="M2872">
        <v>0</v>
      </c>
      <c r="N2872">
        <v>0</v>
      </c>
    </row>
    <row r="2873" spans="1:14" x14ac:dyDescent="0.25">
      <c r="A2873" t="s">
        <v>7107</v>
      </c>
      <c r="B2873" t="s">
        <v>72</v>
      </c>
      <c r="C2873" t="s">
        <v>123</v>
      </c>
      <c r="D2873" t="s">
        <v>395</v>
      </c>
      <c r="E2873">
        <v>0</v>
      </c>
      <c r="F2873">
        <v>0</v>
      </c>
      <c r="G2873">
        <v>0</v>
      </c>
      <c r="H2873">
        <v>0</v>
      </c>
      <c r="I2873">
        <v>0</v>
      </c>
      <c r="J2873">
        <v>0</v>
      </c>
      <c r="K2873">
        <v>141</v>
      </c>
      <c r="L2873">
        <v>141</v>
      </c>
      <c r="M2873">
        <v>0</v>
      </c>
      <c r="N2873">
        <v>0</v>
      </c>
    </row>
    <row r="2874" spans="1:14" x14ac:dyDescent="0.25">
      <c r="A2874" t="s">
        <v>7108</v>
      </c>
      <c r="B2874" t="s">
        <v>72</v>
      </c>
      <c r="C2874" t="s">
        <v>124</v>
      </c>
      <c r="D2874" t="s">
        <v>395</v>
      </c>
      <c r="E2874">
        <v>0</v>
      </c>
      <c r="F2874">
        <v>0</v>
      </c>
      <c r="G2874">
        <v>0</v>
      </c>
      <c r="H2874">
        <v>0</v>
      </c>
      <c r="I2874">
        <v>0</v>
      </c>
      <c r="J2874">
        <v>0</v>
      </c>
      <c r="K2874">
        <v>735</v>
      </c>
      <c r="L2874">
        <v>728</v>
      </c>
      <c r="M2874">
        <v>6</v>
      </c>
      <c r="N2874">
        <v>1</v>
      </c>
    </row>
    <row r="2875" spans="1:14" x14ac:dyDescent="0.25">
      <c r="A2875" t="s">
        <v>7109</v>
      </c>
      <c r="B2875" t="s">
        <v>72</v>
      </c>
      <c r="C2875" t="s">
        <v>125</v>
      </c>
      <c r="D2875" t="s">
        <v>395</v>
      </c>
      <c r="E2875">
        <v>0</v>
      </c>
      <c r="F2875">
        <v>0</v>
      </c>
      <c r="G2875">
        <v>0</v>
      </c>
      <c r="H2875">
        <v>0</v>
      </c>
      <c r="I2875">
        <v>0</v>
      </c>
      <c r="J2875">
        <v>0</v>
      </c>
      <c r="K2875">
        <v>65</v>
      </c>
      <c r="L2875">
        <v>65</v>
      </c>
      <c r="M2875">
        <v>0</v>
      </c>
      <c r="N2875">
        <v>0</v>
      </c>
    </row>
    <row r="2876" spans="1:14" x14ac:dyDescent="0.25">
      <c r="A2876" t="s">
        <v>7110</v>
      </c>
      <c r="B2876" t="s">
        <v>72</v>
      </c>
      <c r="C2876" t="s">
        <v>126</v>
      </c>
      <c r="D2876" t="s">
        <v>395</v>
      </c>
      <c r="E2876">
        <v>0</v>
      </c>
      <c r="F2876">
        <v>0</v>
      </c>
      <c r="G2876">
        <v>0</v>
      </c>
      <c r="H2876">
        <v>0</v>
      </c>
      <c r="I2876">
        <v>0</v>
      </c>
      <c r="J2876">
        <v>0</v>
      </c>
      <c r="K2876">
        <v>292</v>
      </c>
      <c r="L2876">
        <v>291</v>
      </c>
      <c r="M2876">
        <v>1</v>
      </c>
      <c r="N2876">
        <v>0</v>
      </c>
    </row>
    <row r="2877" spans="1:14" x14ac:dyDescent="0.25">
      <c r="A2877" t="s">
        <v>7111</v>
      </c>
      <c r="B2877" t="s">
        <v>72</v>
      </c>
      <c r="C2877" t="s">
        <v>127</v>
      </c>
      <c r="D2877" t="s">
        <v>395</v>
      </c>
      <c r="E2877">
        <v>0</v>
      </c>
      <c r="F2877">
        <v>0</v>
      </c>
      <c r="G2877">
        <v>0</v>
      </c>
      <c r="H2877">
        <v>0</v>
      </c>
      <c r="I2877">
        <v>0</v>
      </c>
      <c r="J2877">
        <v>0</v>
      </c>
      <c r="K2877">
        <v>196</v>
      </c>
      <c r="L2877">
        <v>189</v>
      </c>
      <c r="M2877">
        <v>6</v>
      </c>
      <c r="N2877">
        <v>1</v>
      </c>
    </row>
    <row r="2878" spans="1:14" x14ac:dyDescent="0.25">
      <c r="A2878" t="s">
        <v>7112</v>
      </c>
      <c r="B2878" t="s">
        <v>72</v>
      </c>
      <c r="C2878" t="s">
        <v>128</v>
      </c>
      <c r="D2878" t="s">
        <v>395</v>
      </c>
      <c r="E2878">
        <v>0</v>
      </c>
      <c r="F2878">
        <v>0</v>
      </c>
      <c r="G2878">
        <v>0</v>
      </c>
      <c r="H2878">
        <v>0</v>
      </c>
      <c r="I2878">
        <v>0</v>
      </c>
      <c r="J2878">
        <v>0</v>
      </c>
      <c r="K2878">
        <v>111</v>
      </c>
      <c r="L2878">
        <v>106</v>
      </c>
      <c r="M2878">
        <v>3</v>
      </c>
      <c r="N2878">
        <v>2</v>
      </c>
    </row>
    <row r="2879" spans="1:14" x14ac:dyDescent="0.25">
      <c r="A2879" t="s">
        <v>7113</v>
      </c>
      <c r="B2879" t="s">
        <v>72</v>
      </c>
      <c r="C2879" t="s">
        <v>129</v>
      </c>
      <c r="D2879" t="s">
        <v>395</v>
      </c>
      <c r="E2879">
        <v>0</v>
      </c>
      <c r="F2879">
        <v>0</v>
      </c>
      <c r="G2879">
        <v>0</v>
      </c>
      <c r="H2879">
        <v>0</v>
      </c>
      <c r="I2879">
        <v>0</v>
      </c>
      <c r="J2879">
        <v>0</v>
      </c>
      <c r="K2879">
        <v>74</v>
      </c>
      <c r="L2879">
        <v>72</v>
      </c>
      <c r="M2879">
        <v>2</v>
      </c>
      <c r="N2879">
        <v>0</v>
      </c>
    </row>
    <row r="2880" spans="1:14" x14ac:dyDescent="0.25">
      <c r="A2880" t="s">
        <v>7114</v>
      </c>
      <c r="B2880" t="s">
        <v>72</v>
      </c>
      <c r="C2880" t="s">
        <v>130</v>
      </c>
      <c r="D2880" t="s">
        <v>395</v>
      </c>
      <c r="E2880">
        <v>0</v>
      </c>
      <c r="F2880">
        <v>0</v>
      </c>
      <c r="G2880">
        <v>0</v>
      </c>
      <c r="H2880">
        <v>0</v>
      </c>
      <c r="I2880">
        <v>0</v>
      </c>
      <c r="J2880">
        <v>0</v>
      </c>
      <c r="K2880">
        <v>60</v>
      </c>
      <c r="L2880">
        <v>60</v>
      </c>
      <c r="M2880">
        <v>0</v>
      </c>
      <c r="N2880">
        <v>0</v>
      </c>
    </row>
    <row r="2881" spans="1:14" x14ac:dyDescent="0.25">
      <c r="A2881" t="s">
        <v>7115</v>
      </c>
      <c r="B2881" t="s">
        <v>72</v>
      </c>
      <c r="C2881" t="s">
        <v>131</v>
      </c>
      <c r="D2881" t="s">
        <v>395</v>
      </c>
      <c r="E2881">
        <v>0</v>
      </c>
      <c r="F2881">
        <v>0</v>
      </c>
      <c r="G2881">
        <v>0</v>
      </c>
      <c r="H2881">
        <v>0</v>
      </c>
      <c r="I2881">
        <v>0</v>
      </c>
      <c r="J2881">
        <v>0</v>
      </c>
      <c r="K2881">
        <v>776</v>
      </c>
      <c r="L2881">
        <v>769</v>
      </c>
      <c r="M2881">
        <v>4</v>
      </c>
      <c r="N2881">
        <v>3</v>
      </c>
    </row>
    <row r="2882" spans="1:14" x14ac:dyDescent="0.25">
      <c r="A2882" t="s">
        <v>7116</v>
      </c>
      <c r="B2882" t="s">
        <v>72</v>
      </c>
      <c r="C2882" t="s">
        <v>132</v>
      </c>
      <c r="D2882" t="s">
        <v>395</v>
      </c>
      <c r="E2882">
        <v>0</v>
      </c>
      <c r="F2882">
        <v>0</v>
      </c>
      <c r="G2882">
        <v>0</v>
      </c>
      <c r="H2882">
        <v>0</v>
      </c>
      <c r="I2882">
        <v>0</v>
      </c>
      <c r="J2882">
        <v>0</v>
      </c>
      <c r="K2882">
        <v>85</v>
      </c>
      <c r="L2882">
        <v>85</v>
      </c>
      <c r="M2882">
        <v>0</v>
      </c>
      <c r="N2882">
        <v>0</v>
      </c>
    </row>
    <row r="2883" spans="1:14" x14ac:dyDescent="0.25">
      <c r="A2883" t="s">
        <v>7117</v>
      </c>
      <c r="B2883" t="s">
        <v>72</v>
      </c>
      <c r="C2883" t="s">
        <v>133</v>
      </c>
      <c r="D2883" t="s">
        <v>395</v>
      </c>
      <c r="E2883">
        <v>0</v>
      </c>
      <c r="F2883">
        <v>0</v>
      </c>
      <c r="G2883">
        <v>0</v>
      </c>
      <c r="H2883">
        <v>0</v>
      </c>
      <c r="I2883">
        <v>0</v>
      </c>
      <c r="J2883">
        <v>0</v>
      </c>
      <c r="K2883">
        <v>93</v>
      </c>
      <c r="L2883">
        <v>91</v>
      </c>
      <c r="M2883">
        <v>2</v>
      </c>
      <c r="N2883">
        <v>0</v>
      </c>
    </row>
    <row r="2884" spans="1:14" x14ac:dyDescent="0.25">
      <c r="A2884" t="s">
        <v>7118</v>
      </c>
      <c r="B2884" t="s">
        <v>72</v>
      </c>
      <c r="C2884" t="s">
        <v>134</v>
      </c>
      <c r="D2884" t="s">
        <v>395</v>
      </c>
      <c r="E2884">
        <v>0</v>
      </c>
      <c r="F2884">
        <v>0</v>
      </c>
      <c r="G2884">
        <v>0</v>
      </c>
      <c r="H2884">
        <v>0</v>
      </c>
      <c r="I2884">
        <v>0</v>
      </c>
      <c r="J2884">
        <v>0</v>
      </c>
      <c r="K2884">
        <v>43</v>
      </c>
      <c r="L2884">
        <v>43</v>
      </c>
      <c r="M2884">
        <v>0</v>
      </c>
      <c r="N2884">
        <v>0</v>
      </c>
    </row>
    <row r="2885" spans="1:14" x14ac:dyDescent="0.25">
      <c r="A2885" t="s">
        <v>7119</v>
      </c>
      <c r="B2885" t="s">
        <v>72</v>
      </c>
      <c r="C2885" t="s">
        <v>135</v>
      </c>
      <c r="D2885" t="s">
        <v>395</v>
      </c>
      <c r="E2885">
        <v>0</v>
      </c>
      <c r="F2885">
        <v>0</v>
      </c>
      <c r="G2885">
        <v>0</v>
      </c>
      <c r="H2885">
        <v>0</v>
      </c>
      <c r="I2885">
        <v>0</v>
      </c>
      <c r="J2885">
        <v>0</v>
      </c>
      <c r="K2885">
        <v>137</v>
      </c>
      <c r="L2885">
        <v>136</v>
      </c>
      <c r="M2885">
        <v>1</v>
      </c>
      <c r="N2885">
        <v>0</v>
      </c>
    </row>
    <row r="2886" spans="1:14" x14ac:dyDescent="0.25">
      <c r="A2886" t="s">
        <v>7120</v>
      </c>
      <c r="B2886" t="s">
        <v>72</v>
      </c>
      <c r="C2886" t="s">
        <v>136</v>
      </c>
      <c r="D2886" t="s">
        <v>395</v>
      </c>
      <c r="E2886">
        <v>0</v>
      </c>
      <c r="F2886">
        <v>0</v>
      </c>
      <c r="G2886">
        <v>0</v>
      </c>
      <c r="H2886">
        <v>0</v>
      </c>
      <c r="I2886">
        <v>0</v>
      </c>
      <c r="J2886">
        <v>0</v>
      </c>
      <c r="K2886">
        <v>64</v>
      </c>
      <c r="L2886">
        <v>64</v>
      </c>
      <c r="M2886">
        <v>0</v>
      </c>
      <c r="N2886">
        <v>0</v>
      </c>
    </row>
    <row r="2887" spans="1:14" x14ac:dyDescent="0.25">
      <c r="A2887" t="s">
        <v>7121</v>
      </c>
      <c r="B2887" t="s">
        <v>72</v>
      </c>
      <c r="C2887" t="s">
        <v>137</v>
      </c>
      <c r="D2887" t="s">
        <v>395</v>
      </c>
      <c r="E2887">
        <v>0</v>
      </c>
      <c r="F2887">
        <v>0</v>
      </c>
      <c r="G2887">
        <v>0</v>
      </c>
      <c r="H2887">
        <v>0</v>
      </c>
      <c r="I2887">
        <v>0</v>
      </c>
      <c r="J2887">
        <v>0</v>
      </c>
      <c r="K2887">
        <v>796</v>
      </c>
      <c r="L2887">
        <v>788</v>
      </c>
      <c r="M2887">
        <v>8</v>
      </c>
      <c r="N2887">
        <v>0</v>
      </c>
    </row>
    <row r="2888" spans="1:14" x14ac:dyDescent="0.25">
      <c r="A2888" t="s">
        <v>7122</v>
      </c>
      <c r="B2888" t="s">
        <v>72</v>
      </c>
      <c r="C2888" t="s">
        <v>138</v>
      </c>
      <c r="D2888" t="s">
        <v>395</v>
      </c>
      <c r="E2888">
        <v>0</v>
      </c>
      <c r="F2888">
        <v>0</v>
      </c>
      <c r="G2888">
        <v>0</v>
      </c>
      <c r="H2888">
        <v>0</v>
      </c>
      <c r="I2888">
        <v>0</v>
      </c>
      <c r="J2888">
        <v>0</v>
      </c>
      <c r="K2888">
        <v>167</v>
      </c>
      <c r="L2888">
        <v>165</v>
      </c>
      <c r="M2888">
        <v>2</v>
      </c>
      <c r="N2888">
        <v>0</v>
      </c>
    </row>
    <row r="2889" spans="1:14" x14ac:dyDescent="0.25">
      <c r="A2889" t="s">
        <v>7123</v>
      </c>
      <c r="B2889" t="s">
        <v>72</v>
      </c>
      <c r="C2889" t="s">
        <v>139</v>
      </c>
      <c r="D2889" t="s">
        <v>395</v>
      </c>
      <c r="E2889">
        <v>0</v>
      </c>
      <c r="F2889">
        <v>0</v>
      </c>
      <c r="G2889">
        <v>0</v>
      </c>
      <c r="H2889">
        <v>0</v>
      </c>
      <c r="I2889">
        <v>0</v>
      </c>
      <c r="J2889">
        <v>0</v>
      </c>
      <c r="K2889">
        <v>117</v>
      </c>
      <c r="L2889">
        <v>116</v>
      </c>
      <c r="M2889">
        <v>1</v>
      </c>
      <c r="N2889">
        <v>0</v>
      </c>
    </row>
    <row r="2890" spans="1:14" x14ac:dyDescent="0.25">
      <c r="A2890" t="s">
        <v>7124</v>
      </c>
      <c r="B2890" t="s">
        <v>72</v>
      </c>
      <c r="C2890" t="s">
        <v>140</v>
      </c>
      <c r="D2890" t="s">
        <v>395</v>
      </c>
      <c r="E2890">
        <v>0</v>
      </c>
      <c r="F2890">
        <v>0</v>
      </c>
      <c r="G2890">
        <v>0</v>
      </c>
      <c r="H2890">
        <v>0</v>
      </c>
      <c r="I2890">
        <v>0</v>
      </c>
      <c r="J2890">
        <v>0</v>
      </c>
      <c r="K2890">
        <v>43</v>
      </c>
      <c r="L2890">
        <v>43</v>
      </c>
      <c r="M2890">
        <v>0</v>
      </c>
      <c r="N2890">
        <v>0</v>
      </c>
    </row>
    <row r="2891" spans="1:14" x14ac:dyDescent="0.25">
      <c r="A2891" t="s">
        <v>7125</v>
      </c>
      <c r="B2891" t="s">
        <v>72</v>
      </c>
      <c r="C2891" t="s">
        <v>141</v>
      </c>
      <c r="D2891" t="s">
        <v>395</v>
      </c>
      <c r="E2891">
        <v>0</v>
      </c>
      <c r="F2891">
        <v>0</v>
      </c>
      <c r="G2891">
        <v>0</v>
      </c>
      <c r="H2891">
        <v>0</v>
      </c>
      <c r="I2891">
        <v>0</v>
      </c>
      <c r="J2891">
        <v>0</v>
      </c>
      <c r="K2891">
        <v>2</v>
      </c>
      <c r="L2891">
        <v>2</v>
      </c>
      <c r="M2891">
        <v>0</v>
      </c>
      <c r="N2891">
        <v>0</v>
      </c>
    </row>
    <row r="2892" spans="1:14" x14ac:dyDescent="0.25">
      <c r="A2892" t="s">
        <v>7126</v>
      </c>
      <c r="B2892" t="s">
        <v>72</v>
      </c>
      <c r="C2892" t="s">
        <v>142</v>
      </c>
      <c r="D2892" t="s">
        <v>395</v>
      </c>
      <c r="E2892">
        <v>0</v>
      </c>
      <c r="F2892">
        <v>0</v>
      </c>
      <c r="G2892">
        <v>0</v>
      </c>
      <c r="H2892">
        <v>0</v>
      </c>
      <c r="I2892">
        <v>0</v>
      </c>
      <c r="J2892">
        <v>0</v>
      </c>
      <c r="K2892">
        <v>103</v>
      </c>
      <c r="L2892">
        <v>101</v>
      </c>
      <c r="M2892">
        <v>1</v>
      </c>
      <c r="N2892">
        <v>1</v>
      </c>
    </row>
    <row r="2893" spans="1:14" x14ac:dyDescent="0.25">
      <c r="A2893" t="s">
        <v>7127</v>
      </c>
      <c r="B2893" t="s">
        <v>72</v>
      </c>
      <c r="C2893" t="s">
        <v>143</v>
      </c>
      <c r="D2893" t="s">
        <v>395</v>
      </c>
      <c r="E2893">
        <v>0</v>
      </c>
      <c r="F2893">
        <v>0</v>
      </c>
      <c r="G2893">
        <v>0</v>
      </c>
      <c r="H2893">
        <v>0</v>
      </c>
      <c r="I2893">
        <v>0</v>
      </c>
      <c r="J2893">
        <v>0</v>
      </c>
      <c r="K2893">
        <v>24</v>
      </c>
      <c r="L2893">
        <v>22</v>
      </c>
      <c r="M2893">
        <v>2</v>
      </c>
      <c r="N2893">
        <v>0</v>
      </c>
    </row>
    <row r="2894" spans="1:14" x14ac:dyDescent="0.25">
      <c r="A2894" t="s">
        <v>7128</v>
      </c>
      <c r="B2894" t="s">
        <v>72</v>
      </c>
      <c r="C2894" t="s">
        <v>144</v>
      </c>
      <c r="D2894" t="s">
        <v>395</v>
      </c>
      <c r="E2894">
        <v>0</v>
      </c>
      <c r="F2894">
        <v>0</v>
      </c>
      <c r="G2894">
        <v>0</v>
      </c>
      <c r="H2894">
        <v>0</v>
      </c>
      <c r="I2894">
        <v>0</v>
      </c>
      <c r="J2894">
        <v>0</v>
      </c>
      <c r="K2894">
        <v>767</v>
      </c>
      <c r="L2894">
        <v>761</v>
      </c>
      <c r="M2894">
        <v>5</v>
      </c>
      <c r="N2894">
        <v>1</v>
      </c>
    </row>
    <row r="2895" spans="1:14" x14ac:dyDescent="0.25">
      <c r="A2895" t="s">
        <v>7129</v>
      </c>
      <c r="B2895" t="s">
        <v>72</v>
      </c>
      <c r="C2895" t="s">
        <v>145</v>
      </c>
      <c r="D2895" t="s">
        <v>395</v>
      </c>
      <c r="E2895">
        <v>0</v>
      </c>
      <c r="F2895">
        <v>0</v>
      </c>
      <c r="G2895">
        <v>0</v>
      </c>
      <c r="H2895">
        <v>0</v>
      </c>
      <c r="I2895">
        <v>0</v>
      </c>
      <c r="J2895">
        <v>0</v>
      </c>
      <c r="K2895">
        <v>74</v>
      </c>
      <c r="L2895">
        <v>74</v>
      </c>
      <c r="M2895">
        <v>0</v>
      </c>
      <c r="N2895">
        <v>0</v>
      </c>
    </row>
    <row r="2896" spans="1:14" x14ac:dyDescent="0.25">
      <c r="A2896" t="s">
        <v>7130</v>
      </c>
      <c r="B2896" t="s">
        <v>72</v>
      </c>
      <c r="C2896" t="s">
        <v>146</v>
      </c>
      <c r="D2896" t="s">
        <v>395</v>
      </c>
      <c r="E2896">
        <v>0</v>
      </c>
      <c r="F2896">
        <v>0</v>
      </c>
      <c r="G2896">
        <v>0</v>
      </c>
      <c r="H2896">
        <v>0</v>
      </c>
      <c r="I2896">
        <v>0</v>
      </c>
      <c r="J2896">
        <v>0</v>
      </c>
      <c r="K2896">
        <v>104</v>
      </c>
      <c r="L2896">
        <v>102</v>
      </c>
      <c r="M2896">
        <v>2</v>
      </c>
      <c r="N2896">
        <v>0</v>
      </c>
    </row>
    <row r="2897" spans="1:14" x14ac:dyDescent="0.25">
      <c r="A2897" t="s">
        <v>7131</v>
      </c>
      <c r="B2897" t="s">
        <v>72</v>
      </c>
      <c r="C2897" t="s">
        <v>147</v>
      </c>
      <c r="D2897" t="s">
        <v>395</v>
      </c>
      <c r="E2897">
        <v>0</v>
      </c>
      <c r="F2897">
        <v>0</v>
      </c>
      <c r="G2897">
        <v>0</v>
      </c>
      <c r="H2897">
        <v>0</v>
      </c>
      <c r="I2897">
        <v>0</v>
      </c>
      <c r="J2897">
        <v>0</v>
      </c>
      <c r="K2897">
        <v>225</v>
      </c>
      <c r="L2897">
        <v>222</v>
      </c>
      <c r="M2897">
        <v>1</v>
      </c>
      <c r="N2897">
        <v>2</v>
      </c>
    </row>
    <row r="2898" spans="1:14" x14ac:dyDescent="0.25">
      <c r="A2898" t="s">
        <v>7132</v>
      </c>
      <c r="B2898" t="s">
        <v>72</v>
      </c>
      <c r="C2898" t="s">
        <v>148</v>
      </c>
      <c r="D2898" t="s">
        <v>395</v>
      </c>
      <c r="E2898">
        <v>0</v>
      </c>
      <c r="F2898">
        <v>0</v>
      </c>
      <c r="G2898">
        <v>0</v>
      </c>
      <c r="H2898">
        <v>0</v>
      </c>
      <c r="I2898">
        <v>0</v>
      </c>
      <c r="J2898">
        <v>0</v>
      </c>
      <c r="K2898">
        <v>56</v>
      </c>
      <c r="L2898">
        <v>56</v>
      </c>
      <c r="M2898">
        <v>0</v>
      </c>
      <c r="N2898">
        <v>0</v>
      </c>
    </row>
    <row r="2899" spans="1:14" x14ac:dyDescent="0.25">
      <c r="A2899" t="s">
        <v>7133</v>
      </c>
      <c r="B2899" t="s">
        <v>72</v>
      </c>
      <c r="C2899" t="s">
        <v>149</v>
      </c>
      <c r="D2899" t="s">
        <v>395</v>
      </c>
      <c r="E2899">
        <v>0</v>
      </c>
      <c r="F2899">
        <v>0</v>
      </c>
      <c r="G2899">
        <v>0</v>
      </c>
      <c r="H2899">
        <v>0</v>
      </c>
      <c r="I2899">
        <v>0</v>
      </c>
      <c r="J2899">
        <v>0</v>
      </c>
      <c r="K2899">
        <v>147</v>
      </c>
      <c r="L2899">
        <v>141</v>
      </c>
      <c r="M2899">
        <v>6</v>
      </c>
      <c r="N2899">
        <v>0</v>
      </c>
    </row>
    <row r="2900" spans="1:14" x14ac:dyDescent="0.25">
      <c r="A2900" t="s">
        <v>7134</v>
      </c>
      <c r="B2900" t="s">
        <v>72</v>
      </c>
      <c r="C2900" t="s">
        <v>150</v>
      </c>
      <c r="D2900" t="s">
        <v>395</v>
      </c>
      <c r="E2900">
        <v>0</v>
      </c>
      <c r="F2900">
        <v>0</v>
      </c>
      <c r="G2900">
        <v>0</v>
      </c>
      <c r="H2900">
        <v>0</v>
      </c>
      <c r="I2900">
        <v>0</v>
      </c>
      <c r="J2900">
        <v>0</v>
      </c>
      <c r="K2900">
        <v>577</v>
      </c>
      <c r="L2900">
        <v>572</v>
      </c>
      <c r="M2900">
        <v>3</v>
      </c>
      <c r="N2900">
        <v>2</v>
      </c>
    </row>
    <row r="2901" spans="1:14" x14ac:dyDescent="0.25">
      <c r="A2901" t="s">
        <v>7135</v>
      </c>
      <c r="B2901" t="s">
        <v>72</v>
      </c>
      <c r="C2901" t="s">
        <v>151</v>
      </c>
      <c r="D2901" t="s">
        <v>395</v>
      </c>
      <c r="E2901">
        <v>0</v>
      </c>
      <c r="F2901">
        <v>0</v>
      </c>
      <c r="G2901">
        <v>0</v>
      </c>
      <c r="H2901">
        <v>0</v>
      </c>
      <c r="I2901">
        <v>0</v>
      </c>
      <c r="J2901">
        <v>0</v>
      </c>
      <c r="K2901">
        <v>529</v>
      </c>
      <c r="L2901">
        <v>525</v>
      </c>
      <c r="M2901">
        <v>4</v>
      </c>
      <c r="N2901">
        <v>0</v>
      </c>
    </row>
    <row r="2902" spans="1:14" x14ac:dyDescent="0.25">
      <c r="A2902" t="s">
        <v>7136</v>
      </c>
      <c r="B2902" t="s">
        <v>72</v>
      </c>
      <c r="C2902" t="s">
        <v>152</v>
      </c>
      <c r="D2902" t="s">
        <v>395</v>
      </c>
      <c r="E2902">
        <v>0</v>
      </c>
      <c r="F2902">
        <v>0</v>
      </c>
      <c r="G2902">
        <v>0</v>
      </c>
      <c r="H2902">
        <v>0</v>
      </c>
      <c r="I2902">
        <v>0</v>
      </c>
      <c r="J2902">
        <v>0</v>
      </c>
      <c r="K2902">
        <v>98</v>
      </c>
      <c r="L2902">
        <v>95</v>
      </c>
      <c r="M2902">
        <v>3</v>
      </c>
      <c r="N2902">
        <v>0</v>
      </c>
    </row>
    <row r="2903" spans="1:14" x14ac:dyDescent="0.25">
      <c r="A2903" t="s">
        <v>7137</v>
      </c>
      <c r="B2903" t="s">
        <v>72</v>
      </c>
      <c r="C2903" t="s">
        <v>153</v>
      </c>
      <c r="D2903" t="s">
        <v>395</v>
      </c>
      <c r="E2903">
        <v>0</v>
      </c>
      <c r="F2903">
        <v>0</v>
      </c>
      <c r="G2903">
        <v>0</v>
      </c>
      <c r="H2903">
        <v>0</v>
      </c>
      <c r="I2903">
        <v>0</v>
      </c>
      <c r="J2903">
        <v>0</v>
      </c>
      <c r="K2903">
        <v>396</v>
      </c>
      <c r="L2903">
        <v>394</v>
      </c>
      <c r="M2903">
        <v>2</v>
      </c>
      <c r="N2903">
        <v>0</v>
      </c>
    </row>
    <row r="2904" spans="1:14" x14ac:dyDescent="0.25">
      <c r="A2904" t="s">
        <v>7138</v>
      </c>
      <c r="B2904" t="s">
        <v>72</v>
      </c>
      <c r="C2904" t="s">
        <v>154</v>
      </c>
      <c r="D2904" t="s">
        <v>395</v>
      </c>
      <c r="E2904">
        <v>0</v>
      </c>
      <c r="F2904">
        <v>0</v>
      </c>
      <c r="G2904">
        <v>0</v>
      </c>
      <c r="H2904">
        <v>0</v>
      </c>
      <c r="I2904">
        <v>0</v>
      </c>
      <c r="J2904">
        <v>0</v>
      </c>
      <c r="K2904">
        <v>199</v>
      </c>
      <c r="L2904">
        <v>195</v>
      </c>
      <c r="M2904">
        <v>4</v>
      </c>
      <c r="N2904">
        <v>0</v>
      </c>
    </row>
    <row r="2905" spans="1:14" x14ac:dyDescent="0.25">
      <c r="A2905" t="s">
        <v>7139</v>
      </c>
      <c r="B2905" t="s">
        <v>72</v>
      </c>
      <c r="C2905" t="s">
        <v>155</v>
      </c>
      <c r="D2905" t="s">
        <v>395</v>
      </c>
      <c r="E2905">
        <v>0</v>
      </c>
      <c r="F2905">
        <v>0</v>
      </c>
      <c r="G2905">
        <v>0</v>
      </c>
      <c r="H2905">
        <v>0</v>
      </c>
      <c r="I2905">
        <v>0</v>
      </c>
      <c r="J2905">
        <v>0</v>
      </c>
      <c r="K2905">
        <v>355</v>
      </c>
      <c r="L2905">
        <v>349</v>
      </c>
      <c r="M2905">
        <v>6</v>
      </c>
      <c r="N2905">
        <v>0</v>
      </c>
    </row>
    <row r="2906" spans="1:14" x14ac:dyDescent="0.25">
      <c r="A2906" t="s">
        <v>7140</v>
      </c>
      <c r="B2906" t="s">
        <v>72</v>
      </c>
      <c r="C2906" t="s">
        <v>156</v>
      </c>
      <c r="D2906" t="s">
        <v>395</v>
      </c>
      <c r="E2906">
        <v>0</v>
      </c>
      <c r="F2906">
        <v>0</v>
      </c>
      <c r="G2906">
        <v>0</v>
      </c>
      <c r="H2906">
        <v>0</v>
      </c>
      <c r="I2906">
        <v>0</v>
      </c>
      <c r="J2906">
        <v>0</v>
      </c>
      <c r="K2906">
        <v>160</v>
      </c>
      <c r="L2906">
        <v>159</v>
      </c>
      <c r="M2906">
        <v>1</v>
      </c>
      <c r="N2906">
        <v>0</v>
      </c>
    </row>
    <row r="2907" spans="1:14" x14ac:dyDescent="0.25">
      <c r="A2907" t="s">
        <v>7141</v>
      </c>
      <c r="B2907" t="s">
        <v>72</v>
      </c>
      <c r="C2907" t="s">
        <v>157</v>
      </c>
      <c r="D2907" t="s">
        <v>395</v>
      </c>
      <c r="E2907">
        <v>0</v>
      </c>
      <c r="F2907">
        <v>0</v>
      </c>
      <c r="G2907">
        <v>0</v>
      </c>
      <c r="H2907">
        <v>0</v>
      </c>
      <c r="I2907">
        <v>0</v>
      </c>
      <c r="J2907">
        <v>0</v>
      </c>
      <c r="K2907">
        <v>84</v>
      </c>
      <c r="L2907">
        <v>83</v>
      </c>
      <c r="M2907">
        <v>1</v>
      </c>
      <c r="N2907">
        <v>0</v>
      </c>
    </row>
    <row r="2908" spans="1:14" x14ac:dyDescent="0.25">
      <c r="A2908" t="s">
        <v>7142</v>
      </c>
      <c r="B2908" t="s">
        <v>72</v>
      </c>
      <c r="C2908" t="s">
        <v>158</v>
      </c>
      <c r="D2908" t="s">
        <v>395</v>
      </c>
      <c r="E2908">
        <v>0</v>
      </c>
      <c r="F2908">
        <v>0</v>
      </c>
      <c r="G2908">
        <v>0</v>
      </c>
      <c r="H2908">
        <v>0</v>
      </c>
      <c r="I2908">
        <v>0</v>
      </c>
      <c r="J2908">
        <v>0</v>
      </c>
      <c r="K2908">
        <v>261</v>
      </c>
      <c r="L2908">
        <v>255</v>
      </c>
      <c r="M2908">
        <v>3</v>
      </c>
      <c r="N2908">
        <v>3</v>
      </c>
    </row>
    <row r="2909" spans="1:14" x14ac:dyDescent="0.25">
      <c r="A2909" t="s">
        <v>7143</v>
      </c>
      <c r="B2909" t="s">
        <v>72</v>
      </c>
      <c r="C2909" t="s">
        <v>159</v>
      </c>
      <c r="D2909" t="s">
        <v>395</v>
      </c>
      <c r="E2909">
        <v>0</v>
      </c>
      <c r="F2909">
        <v>0</v>
      </c>
      <c r="G2909">
        <v>0</v>
      </c>
      <c r="H2909">
        <v>0</v>
      </c>
      <c r="I2909">
        <v>0</v>
      </c>
      <c r="J2909">
        <v>0</v>
      </c>
      <c r="K2909">
        <v>151</v>
      </c>
      <c r="L2909">
        <v>147</v>
      </c>
      <c r="M2909">
        <v>4</v>
      </c>
      <c r="N2909">
        <v>0</v>
      </c>
    </row>
    <row r="2910" spans="1:14" x14ac:dyDescent="0.25">
      <c r="A2910" t="s">
        <v>7144</v>
      </c>
      <c r="B2910" t="s">
        <v>72</v>
      </c>
      <c r="C2910" t="s">
        <v>160</v>
      </c>
      <c r="D2910" t="s">
        <v>395</v>
      </c>
      <c r="E2910">
        <v>0</v>
      </c>
      <c r="F2910">
        <v>0</v>
      </c>
      <c r="G2910">
        <v>0</v>
      </c>
      <c r="H2910">
        <v>0</v>
      </c>
      <c r="I2910">
        <v>0</v>
      </c>
      <c r="J2910">
        <v>0</v>
      </c>
      <c r="K2910">
        <v>155</v>
      </c>
      <c r="L2910">
        <v>155</v>
      </c>
      <c r="M2910">
        <v>0</v>
      </c>
      <c r="N2910">
        <v>0</v>
      </c>
    </row>
    <row r="2911" spans="1:14" x14ac:dyDescent="0.25">
      <c r="A2911" t="s">
        <v>7145</v>
      </c>
      <c r="B2911" t="s">
        <v>72</v>
      </c>
      <c r="C2911" t="s">
        <v>161</v>
      </c>
      <c r="D2911" t="s">
        <v>395</v>
      </c>
      <c r="E2911">
        <v>0</v>
      </c>
      <c r="F2911">
        <v>0</v>
      </c>
      <c r="G2911">
        <v>0</v>
      </c>
      <c r="H2911">
        <v>0</v>
      </c>
      <c r="I2911">
        <v>0</v>
      </c>
      <c r="J2911">
        <v>0</v>
      </c>
      <c r="K2911">
        <v>51</v>
      </c>
      <c r="L2911">
        <v>50</v>
      </c>
      <c r="M2911">
        <v>1</v>
      </c>
      <c r="N2911">
        <v>0</v>
      </c>
    </row>
    <row r="2912" spans="1:14" x14ac:dyDescent="0.25">
      <c r="A2912" t="s">
        <v>7146</v>
      </c>
      <c r="B2912" t="s">
        <v>72</v>
      </c>
      <c r="C2912" t="s">
        <v>162</v>
      </c>
      <c r="D2912" t="s">
        <v>395</v>
      </c>
      <c r="E2912">
        <v>0</v>
      </c>
      <c r="F2912">
        <v>0</v>
      </c>
      <c r="G2912">
        <v>0</v>
      </c>
      <c r="H2912">
        <v>0</v>
      </c>
      <c r="I2912">
        <v>0</v>
      </c>
      <c r="J2912">
        <v>0</v>
      </c>
      <c r="K2912">
        <v>146</v>
      </c>
      <c r="L2912">
        <v>140</v>
      </c>
      <c r="M2912">
        <v>5</v>
      </c>
      <c r="N2912">
        <v>1</v>
      </c>
    </row>
    <row r="2913" spans="1:14" x14ac:dyDescent="0.25">
      <c r="A2913" t="s">
        <v>7147</v>
      </c>
      <c r="B2913" t="s">
        <v>72</v>
      </c>
      <c r="C2913" t="s">
        <v>163</v>
      </c>
      <c r="D2913" t="s">
        <v>395</v>
      </c>
      <c r="E2913">
        <v>0</v>
      </c>
      <c r="F2913">
        <v>0</v>
      </c>
      <c r="G2913">
        <v>0</v>
      </c>
      <c r="H2913">
        <v>0</v>
      </c>
      <c r="I2913">
        <v>0</v>
      </c>
      <c r="J2913">
        <v>0</v>
      </c>
      <c r="K2913">
        <v>83</v>
      </c>
      <c r="L2913">
        <v>83</v>
      </c>
      <c r="M2913">
        <v>0</v>
      </c>
      <c r="N2913">
        <v>0</v>
      </c>
    </row>
    <row r="2914" spans="1:14" x14ac:dyDescent="0.25">
      <c r="A2914" t="s">
        <v>7148</v>
      </c>
      <c r="B2914" t="s">
        <v>72</v>
      </c>
      <c r="C2914" t="s">
        <v>164</v>
      </c>
      <c r="D2914" t="s">
        <v>395</v>
      </c>
      <c r="E2914">
        <v>0</v>
      </c>
      <c r="F2914">
        <v>0</v>
      </c>
      <c r="G2914">
        <v>0</v>
      </c>
      <c r="H2914">
        <v>0</v>
      </c>
      <c r="I2914">
        <v>0</v>
      </c>
      <c r="J2914">
        <v>0</v>
      </c>
      <c r="K2914">
        <v>84</v>
      </c>
      <c r="L2914">
        <v>82</v>
      </c>
      <c r="M2914">
        <v>2</v>
      </c>
      <c r="N2914">
        <v>0</v>
      </c>
    </row>
    <row r="2915" spans="1:14" x14ac:dyDescent="0.25">
      <c r="A2915" t="s">
        <v>7149</v>
      </c>
      <c r="B2915" t="s">
        <v>72</v>
      </c>
      <c r="C2915" t="s">
        <v>165</v>
      </c>
      <c r="D2915" t="s">
        <v>395</v>
      </c>
      <c r="E2915">
        <v>0</v>
      </c>
      <c r="F2915">
        <v>0</v>
      </c>
      <c r="G2915">
        <v>0</v>
      </c>
      <c r="H2915">
        <v>0</v>
      </c>
      <c r="I2915">
        <v>0</v>
      </c>
      <c r="J2915">
        <v>0</v>
      </c>
      <c r="K2915">
        <v>300</v>
      </c>
      <c r="L2915">
        <v>298</v>
      </c>
      <c r="M2915">
        <v>2</v>
      </c>
      <c r="N2915">
        <v>0</v>
      </c>
    </row>
    <row r="2916" spans="1:14" x14ac:dyDescent="0.25">
      <c r="A2916" t="s">
        <v>7150</v>
      </c>
      <c r="B2916" t="s">
        <v>72</v>
      </c>
      <c r="C2916" t="s">
        <v>166</v>
      </c>
      <c r="D2916" t="s">
        <v>395</v>
      </c>
      <c r="E2916">
        <v>0</v>
      </c>
      <c r="F2916">
        <v>0</v>
      </c>
      <c r="G2916">
        <v>0</v>
      </c>
      <c r="H2916">
        <v>0</v>
      </c>
      <c r="I2916">
        <v>0</v>
      </c>
      <c r="J2916">
        <v>0</v>
      </c>
      <c r="K2916">
        <v>66</v>
      </c>
      <c r="L2916">
        <v>66</v>
      </c>
      <c r="M2916">
        <v>0</v>
      </c>
      <c r="N2916">
        <v>0</v>
      </c>
    </row>
    <row r="2917" spans="1:14" x14ac:dyDescent="0.25">
      <c r="A2917" t="s">
        <v>7151</v>
      </c>
      <c r="B2917" t="s">
        <v>72</v>
      </c>
      <c r="C2917" t="s">
        <v>167</v>
      </c>
      <c r="D2917" t="s">
        <v>395</v>
      </c>
      <c r="E2917">
        <v>0</v>
      </c>
      <c r="F2917">
        <v>0</v>
      </c>
      <c r="G2917">
        <v>0</v>
      </c>
      <c r="H2917">
        <v>0</v>
      </c>
      <c r="I2917">
        <v>0</v>
      </c>
      <c r="J2917">
        <v>0</v>
      </c>
      <c r="K2917">
        <v>75</v>
      </c>
      <c r="L2917">
        <v>75</v>
      </c>
      <c r="M2917">
        <v>0</v>
      </c>
      <c r="N2917">
        <v>0</v>
      </c>
    </row>
    <row r="2918" spans="1:14" x14ac:dyDescent="0.25">
      <c r="A2918" t="s">
        <v>7152</v>
      </c>
      <c r="B2918" t="s">
        <v>72</v>
      </c>
      <c r="C2918" t="s">
        <v>168</v>
      </c>
      <c r="D2918" t="s">
        <v>395</v>
      </c>
      <c r="E2918">
        <v>0</v>
      </c>
      <c r="F2918">
        <v>0</v>
      </c>
      <c r="G2918">
        <v>0</v>
      </c>
      <c r="H2918">
        <v>0</v>
      </c>
      <c r="I2918">
        <v>0</v>
      </c>
      <c r="J2918">
        <v>0</v>
      </c>
      <c r="K2918">
        <v>206</v>
      </c>
      <c r="L2918">
        <v>204</v>
      </c>
      <c r="M2918">
        <v>2</v>
      </c>
      <c r="N2918">
        <v>0</v>
      </c>
    </row>
    <row r="2919" spans="1:14" x14ac:dyDescent="0.25">
      <c r="A2919" t="s">
        <v>7153</v>
      </c>
      <c r="B2919" t="s">
        <v>72</v>
      </c>
      <c r="C2919" t="s">
        <v>169</v>
      </c>
      <c r="D2919" t="s">
        <v>395</v>
      </c>
      <c r="E2919">
        <v>0</v>
      </c>
      <c r="F2919">
        <v>0</v>
      </c>
      <c r="G2919">
        <v>0</v>
      </c>
      <c r="H2919">
        <v>0</v>
      </c>
      <c r="I2919">
        <v>0</v>
      </c>
      <c r="J2919">
        <v>0</v>
      </c>
      <c r="K2919">
        <v>118</v>
      </c>
      <c r="L2919">
        <v>118</v>
      </c>
      <c r="M2919">
        <v>0</v>
      </c>
      <c r="N2919">
        <v>0</v>
      </c>
    </row>
    <row r="2920" spans="1:14" x14ac:dyDescent="0.25">
      <c r="A2920" t="s">
        <v>7154</v>
      </c>
      <c r="B2920" t="s">
        <v>72</v>
      </c>
      <c r="C2920" t="s">
        <v>170</v>
      </c>
      <c r="D2920" t="s">
        <v>395</v>
      </c>
      <c r="E2920">
        <v>0</v>
      </c>
      <c r="F2920">
        <v>0</v>
      </c>
      <c r="G2920">
        <v>0</v>
      </c>
      <c r="H2920">
        <v>0</v>
      </c>
      <c r="I2920">
        <v>0</v>
      </c>
      <c r="J2920">
        <v>0</v>
      </c>
      <c r="K2920">
        <v>103</v>
      </c>
      <c r="L2920">
        <v>103</v>
      </c>
      <c r="M2920">
        <v>0</v>
      </c>
      <c r="N2920">
        <v>0</v>
      </c>
    </row>
    <row r="2921" spans="1:14" x14ac:dyDescent="0.25">
      <c r="A2921" t="s">
        <v>7155</v>
      </c>
      <c r="B2921" t="s">
        <v>72</v>
      </c>
      <c r="C2921" t="s">
        <v>171</v>
      </c>
      <c r="D2921" t="s">
        <v>395</v>
      </c>
      <c r="E2921">
        <v>0</v>
      </c>
      <c r="F2921">
        <v>0</v>
      </c>
      <c r="G2921">
        <v>0</v>
      </c>
      <c r="H2921">
        <v>0</v>
      </c>
      <c r="I2921">
        <v>0</v>
      </c>
      <c r="J2921">
        <v>0</v>
      </c>
      <c r="K2921">
        <v>298</v>
      </c>
      <c r="L2921">
        <v>297</v>
      </c>
      <c r="M2921">
        <v>1</v>
      </c>
      <c r="N2921">
        <v>0</v>
      </c>
    </row>
    <row r="2922" spans="1:14" x14ac:dyDescent="0.25">
      <c r="A2922" t="s">
        <v>7156</v>
      </c>
      <c r="B2922" t="s">
        <v>72</v>
      </c>
      <c r="C2922" t="s">
        <v>172</v>
      </c>
      <c r="D2922" t="s">
        <v>395</v>
      </c>
      <c r="E2922">
        <v>0</v>
      </c>
      <c r="F2922">
        <v>0</v>
      </c>
      <c r="G2922">
        <v>0</v>
      </c>
      <c r="H2922">
        <v>0</v>
      </c>
      <c r="I2922">
        <v>0</v>
      </c>
      <c r="J2922">
        <v>0</v>
      </c>
      <c r="K2922">
        <v>127</v>
      </c>
      <c r="L2922">
        <v>127</v>
      </c>
      <c r="M2922">
        <v>0</v>
      </c>
      <c r="N2922">
        <v>0</v>
      </c>
    </row>
    <row r="2923" spans="1:14" x14ac:dyDescent="0.25">
      <c r="A2923" t="s">
        <v>7157</v>
      </c>
      <c r="B2923" t="s">
        <v>72</v>
      </c>
      <c r="C2923" t="s">
        <v>246</v>
      </c>
      <c r="D2923" t="s">
        <v>395</v>
      </c>
      <c r="E2923">
        <v>0</v>
      </c>
      <c r="F2923">
        <v>0</v>
      </c>
      <c r="G2923">
        <v>0</v>
      </c>
      <c r="H2923">
        <v>0</v>
      </c>
      <c r="I2923">
        <v>0</v>
      </c>
      <c r="J2923">
        <v>0</v>
      </c>
      <c r="K2923">
        <v>6</v>
      </c>
      <c r="L2923">
        <v>6</v>
      </c>
      <c r="M2923">
        <v>0</v>
      </c>
      <c r="N2923">
        <v>0</v>
      </c>
    </row>
    <row r="2924" spans="1:14" x14ac:dyDescent="0.25">
      <c r="A2924" t="s">
        <v>7158</v>
      </c>
      <c r="B2924" t="s">
        <v>72</v>
      </c>
      <c r="C2924" t="s">
        <v>173</v>
      </c>
      <c r="D2924" t="s">
        <v>395</v>
      </c>
      <c r="E2924">
        <v>0</v>
      </c>
      <c r="F2924">
        <v>0</v>
      </c>
      <c r="G2924">
        <v>0</v>
      </c>
      <c r="H2924">
        <v>0</v>
      </c>
      <c r="I2924">
        <v>0</v>
      </c>
      <c r="J2924">
        <v>0</v>
      </c>
      <c r="K2924">
        <v>119</v>
      </c>
      <c r="L2924">
        <v>114</v>
      </c>
      <c r="M2924">
        <v>5</v>
      </c>
      <c r="N2924">
        <v>0</v>
      </c>
    </row>
    <row r="2925" spans="1:14" x14ac:dyDescent="0.25">
      <c r="A2925" t="s">
        <v>7159</v>
      </c>
      <c r="B2925" t="s">
        <v>72</v>
      </c>
      <c r="C2925" t="s">
        <v>174</v>
      </c>
      <c r="D2925" t="s">
        <v>395</v>
      </c>
      <c r="E2925">
        <v>0</v>
      </c>
      <c r="F2925">
        <v>0</v>
      </c>
      <c r="G2925">
        <v>0</v>
      </c>
      <c r="H2925">
        <v>0</v>
      </c>
      <c r="I2925">
        <v>0</v>
      </c>
      <c r="J2925">
        <v>0</v>
      </c>
      <c r="K2925">
        <v>404</v>
      </c>
      <c r="L2925">
        <v>401</v>
      </c>
      <c r="M2925">
        <v>3</v>
      </c>
      <c r="N2925">
        <v>0</v>
      </c>
    </row>
    <row r="2926" spans="1:14" x14ac:dyDescent="0.25">
      <c r="A2926" t="s">
        <v>7160</v>
      </c>
      <c r="B2926" t="s">
        <v>72</v>
      </c>
      <c r="C2926" t="s">
        <v>175</v>
      </c>
      <c r="D2926" t="s">
        <v>395</v>
      </c>
      <c r="E2926">
        <v>0</v>
      </c>
      <c r="F2926">
        <v>0</v>
      </c>
      <c r="G2926">
        <v>0</v>
      </c>
      <c r="H2926">
        <v>0</v>
      </c>
      <c r="I2926">
        <v>0</v>
      </c>
      <c r="J2926">
        <v>0</v>
      </c>
      <c r="K2926">
        <v>115</v>
      </c>
      <c r="L2926">
        <v>109</v>
      </c>
      <c r="M2926">
        <v>4</v>
      </c>
      <c r="N2926">
        <v>2</v>
      </c>
    </row>
    <row r="2927" spans="1:14" x14ac:dyDescent="0.25">
      <c r="A2927" t="s">
        <v>7161</v>
      </c>
      <c r="B2927" t="s">
        <v>72</v>
      </c>
      <c r="C2927" t="s">
        <v>176</v>
      </c>
      <c r="D2927" t="s">
        <v>395</v>
      </c>
      <c r="E2927">
        <v>0</v>
      </c>
      <c r="F2927">
        <v>0</v>
      </c>
      <c r="G2927">
        <v>0</v>
      </c>
      <c r="H2927">
        <v>0</v>
      </c>
      <c r="I2927">
        <v>0</v>
      </c>
      <c r="J2927">
        <v>0</v>
      </c>
      <c r="K2927">
        <v>364</v>
      </c>
      <c r="L2927">
        <v>361</v>
      </c>
      <c r="M2927">
        <v>3</v>
      </c>
      <c r="N2927">
        <v>0</v>
      </c>
    </row>
    <row r="2928" spans="1:14" x14ac:dyDescent="0.25">
      <c r="A2928" t="s">
        <v>7162</v>
      </c>
      <c r="B2928" t="s">
        <v>72</v>
      </c>
      <c r="C2928" t="s">
        <v>177</v>
      </c>
      <c r="D2928" t="s">
        <v>395</v>
      </c>
      <c r="E2928">
        <v>0</v>
      </c>
      <c r="F2928">
        <v>0</v>
      </c>
      <c r="G2928">
        <v>0</v>
      </c>
      <c r="H2928">
        <v>0</v>
      </c>
      <c r="I2928">
        <v>0</v>
      </c>
      <c r="J2928">
        <v>0</v>
      </c>
      <c r="K2928">
        <v>138</v>
      </c>
      <c r="L2928">
        <v>138</v>
      </c>
      <c r="M2928">
        <v>0</v>
      </c>
      <c r="N2928">
        <v>0</v>
      </c>
    </row>
    <row r="2929" spans="1:14" x14ac:dyDescent="0.25">
      <c r="A2929" t="s">
        <v>7163</v>
      </c>
      <c r="B2929" t="s">
        <v>72</v>
      </c>
      <c r="C2929" t="s">
        <v>178</v>
      </c>
      <c r="D2929" t="s">
        <v>395</v>
      </c>
      <c r="E2929">
        <v>0</v>
      </c>
      <c r="F2929">
        <v>0</v>
      </c>
      <c r="G2929">
        <v>0</v>
      </c>
      <c r="H2929">
        <v>0</v>
      </c>
      <c r="I2929">
        <v>0</v>
      </c>
      <c r="J2929">
        <v>0</v>
      </c>
      <c r="K2929">
        <v>99</v>
      </c>
      <c r="L2929">
        <v>98</v>
      </c>
      <c r="M2929">
        <v>1</v>
      </c>
      <c r="N2929">
        <v>0</v>
      </c>
    </row>
    <row r="2930" spans="1:14" x14ac:dyDescent="0.25">
      <c r="A2930" t="s">
        <v>7164</v>
      </c>
      <c r="B2930" t="s">
        <v>72</v>
      </c>
      <c r="C2930" t="s">
        <v>179</v>
      </c>
      <c r="D2930" t="s">
        <v>395</v>
      </c>
      <c r="E2930">
        <v>0</v>
      </c>
      <c r="F2930">
        <v>0</v>
      </c>
      <c r="G2930">
        <v>0</v>
      </c>
      <c r="H2930">
        <v>0</v>
      </c>
      <c r="I2930">
        <v>0</v>
      </c>
      <c r="J2930">
        <v>0</v>
      </c>
      <c r="K2930">
        <v>71</v>
      </c>
      <c r="L2930">
        <v>71</v>
      </c>
      <c r="M2930">
        <v>0</v>
      </c>
      <c r="N2930">
        <v>0</v>
      </c>
    </row>
    <row r="2931" spans="1:14" x14ac:dyDescent="0.25">
      <c r="A2931" t="s">
        <v>7165</v>
      </c>
      <c r="B2931" t="s">
        <v>72</v>
      </c>
      <c r="C2931" t="s">
        <v>180</v>
      </c>
      <c r="D2931" t="s">
        <v>395</v>
      </c>
      <c r="E2931">
        <v>0</v>
      </c>
      <c r="F2931">
        <v>0</v>
      </c>
      <c r="G2931">
        <v>0</v>
      </c>
      <c r="H2931">
        <v>0</v>
      </c>
      <c r="I2931">
        <v>0</v>
      </c>
      <c r="J2931">
        <v>0</v>
      </c>
      <c r="K2931">
        <v>79</v>
      </c>
      <c r="L2931">
        <v>79</v>
      </c>
      <c r="M2931">
        <v>0</v>
      </c>
      <c r="N2931">
        <v>0</v>
      </c>
    </row>
    <row r="2932" spans="1:14" x14ac:dyDescent="0.25">
      <c r="A2932" t="s">
        <v>7166</v>
      </c>
      <c r="B2932" t="s">
        <v>72</v>
      </c>
      <c r="C2932" t="s">
        <v>181</v>
      </c>
      <c r="D2932" t="s">
        <v>395</v>
      </c>
      <c r="E2932">
        <v>0</v>
      </c>
      <c r="F2932">
        <v>0</v>
      </c>
      <c r="G2932">
        <v>0</v>
      </c>
      <c r="H2932">
        <v>0</v>
      </c>
      <c r="I2932">
        <v>0</v>
      </c>
      <c r="J2932">
        <v>0</v>
      </c>
      <c r="K2932">
        <v>124</v>
      </c>
      <c r="L2932">
        <v>124</v>
      </c>
      <c r="M2932">
        <v>0</v>
      </c>
      <c r="N2932">
        <v>0</v>
      </c>
    </row>
    <row r="2933" spans="1:14" x14ac:dyDescent="0.25">
      <c r="A2933" t="s">
        <v>7167</v>
      </c>
      <c r="B2933" t="s">
        <v>72</v>
      </c>
      <c r="C2933" t="s">
        <v>182</v>
      </c>
      <c r="D2933" t="s">
        <v>395</v>
      </c>
      <c r="E2933">
        <v>0</v>
      </c>
      <c r="F2933">
        <v>0</v>
      </c>
      <c r="G2933">
        <v>0</v>
      </c>
      <c r="H2933">
        <v>0</v>
      </c>
      <c r="I2933">
        <v>0</v>
      </c>
      <c r="J2933">
        <v>0</v>
      </c>
      <c r="K2933">
        <v>83</v>
      </c>
      <c r="L2933">
        <v>83</v>
      </c>
      <c r="M2933">
        <v>0</v>
      </c>
      <c r="N2933">
        <v>0</v>
      </c>
    </row>
    <row r="2934" spans="1:14" x14ac:dyDescent="0.25">
      <c r="A2934" t="s">
        <v>7168</v>
      </c>
      <c r="B2934" t="s">
        <v>72</v>
      </c>
      <c r="C2934" t="s">
        <v>183</v>
      </c>
      <c r="D2934" t="s">
        <v>395</v>
      </c>
      <c r="E2934">
        <v>0</v>
      </c>
      <c r="F2934">
        <v>0</v>
      </c>
      <c r="G2934">
        <v>0</v>
      </c>
      <c r="H2934">
        <v>0</v>
      </c>
      <c r="I2934">
        <v>0</v>
      </c>
      <c r="J2934">
        <v>0</v>
      </c>
      <c r="K2934">
        <v>117</v>
      </c>
      <c r="L2934">
        <v>116</v>
      </c>
      <c r="M2934">
        <v>0</v>
      </c>
      <c r="N2934">
        <v>1</v>
      </c>
    </row>
    <row r="2935" spans="1:14" x14ac:dyDescent="0.25">
      <c r="A2935" t="s">
        <v>7169</v>
      </c>
      <c r="B2935" t="s">
        <v>72</v>
      </c>
      <c r="C2935" t="s">
        <v>184</v>
      </c>
      <c r="D2935" t="s">
        <v>395</v>
      </c>
      <c r="E2935">
        <v>0</v>
      </c>
      <c r="F2935">
        <v>0</v>
      </c>
      <c r="G2935">
        <v>0</v>
      </c>
      <c r="H2935">
        <v>0</v>
      </c>
      <c r="I2935">
        <v>0</v>
      </c>
      <c r="J2935">
        <v>0</v>
      </c>
      <c r="K2935">
        <v>134</v>
      </c>
      <c r="L2935">
        <v>132</v>
      </c>
      <c r="M2935">
        <v>1</v>
      </c>
      <c r="N2935">
        <v>1</v>
      </c>
    </row>
    <row r="2936" spans="1:14" x14ac:dyDescent="0.25">
      <c r="A2936" t="s">
        <v>7170</v>
      </c>
      <c r="B2936" t="s">
        <v>72</v>
      </c>
      <c r="C2936" t="s">
        <v>185</v>
      </c>
      <c r="D2936" t="s">
        <v>395</v>
      </c>
      <c r="E2936">
        <v>0</v>
      </c>
      <c r="F2936">
        <v>0</v>
      </c>
      <c r="G2936">
        <v>0</v>
      </c>
      <c r="H2936">
        <v>0</v>
      </c>
      <c r="I2936">
        <v>0</v>
      </c>
      <c r="J2936">
        <v>0</v>
      </c>
      <c r="K2936">
        <v>129</v>
      </c>
      <c r="L2936">
        <v>127</v>
      </c>
      <c r="M2936">
        <v>1</v>
      </c>
      <c r="N2936">
        <v>1</v>
      </c>
    </row>
    <row r="2937" spans="1:14" x14ac:dyDescent="0.25">
      <c r="A2937" t="s">
        <v>7171</v>
      </c>
      <c r="B2937" t="s">
        <v>72</v>
      </c>
      <c r="C2937" t="s">
        <v>186</v>
      </c>
      <c r="D2937" t="s">
        <v>395</v>
      </c>
      <c r="E2937">
        <v>0</v>
      </c>
      <c r="F2937">
        <v>0</v>
      </c>
      <c r="G2937">
        <v>0</v>
      </c>
      <c r="H2937">
        <v>0</v>
      </c>
      <c r="I2937">
        <v>0</v>
      </c>
      <c r="J2937">
        <v>0</v>
      </c>
      <c r="K2937">
        <v>17</v>
      </c>
      <c r="L2937">
        <v>17</v>
      </c>
      <c r="M2937">
        <v>0</v>
      </c>
      <c r="N2937">
        <v>0</v>
      </c>
    </row>
    <row r="2938" spans="1:14" x14ac:dyDescent="0.25">
      <c r="A2938" t="s">
        <v>7172</v>
      </c>
      <c r="B2938" t="s">
        <v>72</v>
      </c>
      <c r="C2938" t="s">
        <v>187</v>
      </c>
      <c r="D2938" t="s">
        <v>395</v>
      </c>
      <c r="E2938">
        <v>0</v>
      </c>
      <c r="F2938">
        <v>0</v>
      </c>
      <c r="G2938">
        <v>0</v>
      </c>
      <c r="H2938">
        <v>0</v>
      </c>
      <c r="I2938">
        <v>0</v>
      </c>
      <c r="J2938">
        <v>0</v>
      </c>
      <c r="K2938">
        <v>119</v>
      </c>
      <c r="L2938">
        <v>117</v>
      </c>
      <c r="M2938">
        <v>2</v>
      </c>
      <c r="N2938">
        <v>0</v>
      </c>
    </row>
    <row r="2939" spans="1:14" x14ac:dyDescent="0.25">
      <c r="A2939" t="s">
        <v>7173</v>
      </c>
      <c r="B2939" t="s">
        <v>72</v>
      </c>
      <c r="C2939" t="s">
        <v>188</v>
      </c>
      <c r="D2939" t="s">
        <v>395</v>
      </c>
      <c r="E2939">
        <v>0</v>
      </c>
      <c r="F2939">
        <v>0</v>
      </c>
      <c r="G2939">
        <v>0</v>
      </c>
      <c r="H2939">
        <v>0</v>
      </c>
      <c r="I2939">
        <v>0</v>
      </c>
      <c r="J2939">
        <v>0</v>
      </c>
      <c r="K2939">
        <v>119</v>
      </c>
      <c r="L2939">
        <v>117</v>
      </c>
      <c r="M2939">
        <v>1</v>
      </c>
      <c r="N2939">
        <v>1</v>
      </c>
    </row>
    <row r="2940" spans="1:14" x14ac:dyDescent="0.25">
      <c r="A2940" t="s">
        <v>7174</v>
      </c>
      <c r="B2940" t="s">
        <v>72</v>
      </c>
      <c r="C2940" t="s">
        <v>189</v>
      </c>
      <c r="D2940" t="s">
        <v>395</v>
      </c>
      <c r="E2940">
        <v>0</v>
      </c>
      <c r="F2940">
        <v>0</v>
      </c>
      <c r="G2940">
        <v>0</v>
      </c>
      <c r="H2940">
        <v>0</v>
      </c>
      <c r="I2940">
        <v>0</v>
      </c>
      <c r="J2940">
        <v>0</v>
      </c>
      <c r="K2940">
        <v>73</v>
      </c>
      <c r="L2940">
        <v>72</v>
      </c>
      <c r="M2940">
        <v>1</v>
      </c>
      <c r="N2940">
        <v>0</v>
      </c>
    </row>
    <row r="2941" spans="1:14" x14ac:dyDescent="0.25">
      <c r="A2941" t="s">
        <v>7175</v>
      </c>
      <c r="B2941" t="s">
        <v>72</v>
      </c>
      <c r="C2941" t="s">
        <v>190</v>
      </c>
      <c r="D2941" t="s">
        <v>395</v>
      </c>
      <c r="E2941">
        <v>0</v>
      </c>
      <c r="F2941">
        <v>0</v>
      </c>
      <c r="G2941">
        <v>0</v>
      </c>
      <c r="H2941">
        <v>0</v>
      </c>
      <c r="I2941">
        <v>0</v>
      </c>
      <c r="J2941">
        <v>0</v>
      </c>
      <c r="K2941">
        <v>204</v>
      </c>
      <c r="L2941">
        <v>201</v>
      </c>
      <c r="M2941">
        <v>3</v>
      </c>
      <c r="N2941">
        <v>0</v>
      </c>
    </row>
    <row r="2942" spans="1:14" x14ac:dyDescent="0.25">
      <c r="A2942" t="s">
        <v>7176</v>
      </c>
      <c r="B2942" t="s">
        <v>72</v>
      </c>
      <c r="C2942" t="s">
        <v>191</v>
      </c>
      <c r="D2942" t="s">
        <v>395</v>
      </c>
      <c r="E2942">
        <v>0</v>
      </c>
      <c r="F2942">
        <v>0</v>
      </c>
      <c r="G2942">
        <v>0</v>
      </c>
      <c r="H2942">
        <v>0</v>
      </c>
      <c r="I2942">
        <v>0</v>
      </c>
      <c r="J2942">
        <v>0</v>
      </c>
      <c r="K2942">
        <v>128</v>
      </c>
      <c r="L2942">
        <v>126</v>
      </c>
      <c r="M2942">
        <v>2</v>
      </c>
      <c r="N2942">
        <v>0</v>
      </c>
    </row>
    <row r="2943" spans="1:14" x14ac:dyDescent="0.25">
      <c r="A2943" t="s">
        <v>7177</v>
      </c>
      <c r="B2943" t="s">
        <v>72</v>
      </c>
      <c r="C2943" t="s">
        <v>192</v>
      </c>
      <c r="D2943" t="s">
        <v>395</v>
      </c>
      <c r="E2943">
        <v>0</v>
      </c>
      <c r="F2943">
        <v>0</v>
      </c>
      <c r="G2943">
        <v>0</v>
      </c>
      <c r="H2943">
        <v>0</v>
      </c>
      <c r="I2943">
        <v>0</v>
      </c>
      <c r="J2943">
        <v>0</v>
      </c>
      <c r="K2943">
        <v>66</v>
      </c>
      <c r="L2943">
        <v>65</v>
      </c>
      <c r="M2943">
        <v>1</v>
      </c>
      <c r="N2943">
        <v>0</v>
      </c>
    </row>
    <row r="2944" spans="1:14" x14ac:dyDescent="0.25">
      <c r="A2944" t="s">
        <v>7178</v>
      </c>
      <c r="B2944" t="s">
        <v>72</v>
      </c>
      <c r="C2944" t="s">
        <v>193</v>
      </c>
      <c r="D2944" t="s">
        <v>395</v>
      </c>
      <c r="E2944">
        <v>0</v>
      </c>
      <c r="F2944">
        <v>0</v>
      </c>
      <c r="G2944">
        <v>0</v>
      </c>
      <c r="H2944">
        <v>0</v>
      </c>
      <c r="I2944">
        <v>0</v>
      </c>
      <c r="J2944">
        <v>0</v>
      </c>
      <c r="K2944">
        <v>104</v>
      </c>
      <c r="L2944">
        <v>101</v>
      </c>
      <c r="M2944">
        <v>3</v>
      </c>
      <c r="N2944">
        <v>0</v>
      </c>
    </row>
    <row r="2945" spans="1:14" x14ac:dyDescent="0.25">
      <c r="A2945" t="s">
        <v>7179</v>
      </c>
      <c r="B2945" t="s">
        <v>72</v>
      </c>
      <c r="C2945" t="s">
        <v>194</v>
      </c>
      <c r="D2945" t="s">
        <v>395</v>
      </c>
      <c r="E2945">
        <v>0</v>
      </c>
      <c r="F2945">
        <v>0</v>
      </c>
      <c r="G2945">
        <v>0</v>
      </c>
      <c r="H2945">
        <v>0</v>
      </c>
      <c r="I2945">
        <v>0</v>
      </c>
      <c r="J2945">
        <v>0</v>
      </c>
      <c r="K2945">
        <v>200</v>
      </c>
      <c r="L2945">
        <v>199</v>
      </c>
      <c r="M2945">
        <v>1</v>
      </c>
      <c r="N2945">
        <v>0</v>
      </c>
    </row>
    <row r="2946" spans="1:14" x14ac:dyDescent="0.25">
      <c r="A2946" t="s">
        <v>7180</v>
      </c>
      <c r="B2946" t="s">
        <v>72</v>
      </c>
      <c r="C2946" t="s">
        <v>195</v>
      </c>
      <c r="D2946" t="s">
        <v>395</v>
      </c>
      <c r="E2946">
        <v>0</v>
      </c>
      <c r="F2946">
        <v>0</v>
      </c>
      <c r="G2946">
        <v>0</v>
      </c>
      <c r="H2946">
        <v>0</v>
      </c>
      <c r="I2946">
        <v>0</v>
      </c>
      <c r="J2946">
        <v>0</v>
      </c>
      <c r="K2946">
        <v>129</v>
      </c>
      <c r="L2946">
        <v>129</v>
      </c>
      <c r="M2946">
        <v>0</v>
      </c>
      <c r="N2946">
        <v>0</v>
      </c>
    </row>
    <row r="2947" spans="1:14" x14ac:dyDescent="0.25">
      <c r="A2947" t="s">
        <v>7181</v>
      </c>
      <c r="B2947" t="s">
        <v>72</v>
      </c>
      <c r="C2947" t="s">
        <v>196</v>
      </c>
      <c r="D2947" t="s">
        <v>395</v>
      </c>
      <c r="E2947">
        <v>0</v>
      </c>
      <c r="F2947">
        <v>0</v>
      </c>
      <c r="G2947">
        <v>0</v>
      </c>
      <c r="H2947">
        <v>0</v>
      </c>
      <c r="I2947">
        <v>0</v>
      </c>
      <c r="J2947">
        <v>0</v>
      </c>
      <c r="K2947">
        <v>60</v>
      </c>
      <c r="L2947">
        <v>59</v>
      </c>
      <c r="M2947">
        <v>1</v>
      </c>
      <c r="N2947">
        <v>0</v>
      </c>
    </row>
    <row r="2948" spans="1:14" x14ac:dyDescent="0.25">
      <c r="A2948" t="s">
        <v>7182</v>
      </c>
      <c r="B2948" t="s">
        <v>72</v>
      </c>
      <c r="C2948" t="s">
        <v>197</v>
      </c>
      <c r="D2948" t="s">
        <v>395</v>
      </c>
      <c r="E2948">
        <v>0</v>
      </c>
      <c r="F2948">
        <v>0</v>
      </c>
      <c r="G2948">
        <v>0</v>
      </c>
      <c r="H2948">
        <v>0</v>
      </c>
      <c r="I2948">
        <v>0</v>
      </c>
      <c r="J2948">
        <v>0</v>
      </c>
      <c r="K2948">
        <v>102</v>
      </c>
      <c r="L2948">
        <v>101</v>
      </c>
      <c r="M2948">
        <v>1</v>
      </c>
      <c r="N2948">
        <v>0</v>
      </c>
    </row>
    <row r="2949" spans="1:14" x14ac:dyDescent="0.25">
      <c r="A2949" t="s">
        <v>7183</v>
      </c>
      <c r="B2949" t="s">
        <v>72</v>
      </c>
      <c r="C2949" t="s">
        <v>198</v>
      </c>
      <c r="D2949" t="s">
        <v>395</v>
      </c>
      <c r="E2949">
        <v>0</v>
      </c>
      <c r="F2949">
        <v>0</v>
      </c>
      <c r="G2949">
        <v>0</v>
      </c>
      <c r="H2949">
        <v>0</v>
      </c>
      <c r="I2949">
        <v>0</v>
      </c>
      <c r="J2949">
        <v>0</v>
      </c>
      <c r="K2949">
        <v>109</v>
      </c>
      <c r="L2949">
        <v>108</v>
      </c>
      <c r="M2949">
        <v>1</v>
      </c>
      <c r="N2949">
        <v>0</v>
      </c>
    </row>
    <row r="2950" spans="1:14" x14ac:dyDescent="0.25">
      <c r="A2950" t="s">
        <v>7184</v>
      </c>
      <c r="B2950" t="s">
        <v>72</v>
      </c>
      <c r="C2950" t="s">
        <v>199</v>
      </c>
      <c r="D2950" t="s">
        <v>395</v>
      </c>
      <c r="E2950">
        <v>0</v>
      </c>
      <c r="F2950">
        <v>0</v>
      </c>
      <c r="G2950">
        <v>0</v>
      </c>
      <c r="H2950">
        <v>0</v>
      </c>
      <c r="I2950">
        <v>0</v>
      </c>
      <c r="J2950">
        <v>0</v>
      </c>
      <c r="K2950">
        <v>176</v>
      </c>
      <c r="L2950">
        <v>174</v>
      </c>
      <c r="M2950">
        <v>2</v>
      </c>
      <c r="N2950">
        <v>0</v>
      </c>
    </row>
    <row r="2951" spans="1:14" x14ac:dyDescent="0.25">
      <c r="A2951" t="s">
        <v>7185</v>
      </c>
      <c r="B2951" t="s">
        <v>72</v>
      </c>
      <c r="C2951" t="s">
        <v>200</v>
      </c>
      <c r="D2951" t="s">
        <v>395</v>
      </c>
      <c r="E2951">
        <v>0</v>
      </c>
      <c r="F2951">
        <v>0</v>
      </c>
      <c r="G2951">
        <v>0</v>
      </c>
      <c r="H2951">
        <v>0</v>
      </c>
      <c r="I2951">
        <v>0</v>
      </c>
      <c r="J2951">
        <v>0</v>
      </c>
      <c r="K2951">
        <v>55</v>
      </c>
      <c r="L2951">
        <v>55</v>
      </c>
      <c r="M2951">
        <v>0</v>
      </c>
      <c r="N2951">
        <v>0</v>
      </c>
    </row>
    <row r="2952" spans="1:14" x14ac:dyDescent="0.25">
      <c r="A2952" t="s">
        <v>7186</v>
      </c>
      <c r="B2952" t="s">
        <v>72</v>
      </c>
      <c r="C2952" t="s">
        <v>201</v>
      </c>
      <c r="D2952" t="s">
        <v>395</v>
      </c>
      <c r="E2952">
        <v>0</v>
      </c>
      <c r="F2952">
        <v>0</v>
      </c>
      <c r="G2952">
        <v>0</v>
      </c>
      <c r="H2952">
        <v>0</v>
      </c>
      <c r="I2952">
        <v>0</v>
      </c>
      <c r="J2952">
        <v>0</v>
      </c>
      <c r="K2952">
        <v>389</v>
      </c>
      <c r="L2952">
        <v>389</v>
      </c>
      <c r="M2952">
        <v>0</v>
      </c>
      <c r="N2952">
        <v>0</v>
      </c>
    </row>
    <row r="2953" spans="1:14" x14ac:dyDescent="0.25">
      <c r="A2953" t="s">
        <v>7187</v>
      </c>
      <c r="B2953" t="s">
        <v>72</v>
      </c>
      <c r="C2953" t="s">
        <v>202</v>
      </c>
      <c r="D2953" t="s">
        <v>395</v>
      </c>
      <c r="E2953">
        <v>0</v>
      </c>
      <c r="F2953">
        <v>0</v>
      </c>
      <c r="G2953">
        <v>0</v>
      </c>
      <c r="H2953">
        <v>0</v>
      </c>
      <c r="I2953">
        <v>0</v>
      </c>
      <c r="J2953">
        <v>0</v>
      </c>
      <c r="K2953">
        <v>179</v>
      </c>
      <c r="L2953">
        <v>178</v>
      </c>
      <c r="M2953">
        <v>1</v>
      </c>
      <c r="N2953">
        <v>0</v>
      </c>
    </row>
    <row r="2954" spans="1:14" x14ac:dyDescent="0.25">
      <c r="A2954" t="s">
        <v>7188</v>
      </c>
      <c r="B2954" t="s">
        <v>72</v>
      </c>
      <c r="C2954" t="s">
        <v>203</v>
      </c>
      <c r="D2954" t="s">
        <v>395</v>
      </c>
      <c r="E2954">
        <v>0</v>
      </c>
      <c r="F2954">
        <v>0</v>
      </c>
      <c r="G2954">
        <v>0</v>
      </c>
      <c r="H2954">
        <v>0</v>
      </c>
      <c r="I2954">
        <v>0</v>
      </c>
      <c r="J2954">
        <v>0</v>
      </c>
      <c r="K2954">
        <v>108</v>
      </c>
      <c r="L2954">
        <v>107</v>
      </c>
      <c r="M2954">
        <v>1</v>
      </c>
      <c r="N2954">
        <v>0</v>
      </c>
    </row>
    <row r="2955" spans="1:14" x14ac:dyDescent="0.25">
      <c r="A2955" t="s">
        <v>7189</v>
      </c>
      <c r="B2955" t="s">
        <v>72</v>
      </c>
      <c r="C2955" t="s">
        <v>204</v>
      </c>
      <c r="D2955" t="s">
        <v>395</v>
      </c>
      <c r="E2955">
        <v>0</v>
      </c>
      <c r="F2955">
        <v>0</v>
      </c>
      <c r="G2955">
        <v>0</v>
      </c>
      <c r="H2955">
        <v>0</v>
      </c>
      <c r="I2955">
        <v>0</v>
      </c>
      <c r="J2955">
        <v>0</v>
      </c>
      <c r="K2955">
        <v>75</v>
      </c>
      <c r="L2955">
        <v>74</v>
      </c>
      <c r="M2955">
        <v>0</v>
      </c>
      <c r="N2955">
        <v>1</v>
      </c>
    </row>
    <row r="2956" spans="1:14" x14ac:dyDescent="0.25">
      <c r="A2956" t="s">
        <v>7190</v>
      </c>
      <c r="B2956" t="s">
        <v>72</v>
      </c>
      <c r="C2956" t="s">
        <v>205</v>
      </c>
      <c r="D2956" t="s">
        <v>395</v>
      </c>
      <c r="E2956">
        <v>0</v>
      </c>
      <c r="F2956">
        <v>0</v>
      </c>
      <c r="G2956">
        <v>0</v>
      </c>
      <c r="H2956">
        <v>0</v>
      </c>
      <c r="I2956">
        <v>0</v>
      </c>
      <c r="J2956">
        <v>0</v>
      </c>
      <c r="K2956">
        <v>298</v>
      </c>
      <c r="L2956">
        <v>290</v>
      </c>
      <c r="M2956">
        <v>7</v>
      </c>
      <c r="N2956">
        <v>1</v>
      </c>
    </row>
    <row r="2957" spans="1:14" x14ac:dyDescent="0.25">
      <c r="A2957" t="s">
        <v>7191</v>
      </c>
      <c r="B2957" t="s">
        <v>72</v>
      </c>
      <c r="C2957" t="s">
        <v>206</v>
      </c>
      <c r="D2957" t="s">
        <v>395</v>
      </c>
      <c r="E2957">
        <v>0</v>
      </c>
      <c r="F2957">
        <v>0</v>
      </c>
      <c r="G2957">
        <v>0</v>
      </c>
      <c r="H2957">
        <v>0</v>
      </c>
      <c r="I2957">
        <v>0</v>
      </c>
      <c r="J2957">
        <v>0</v>
      </c>
      <c r="K2957">
        <v>79</v>
      </c>
      <c r="L2957">
        <v>78</v>
      </c>
      <c r="M2957">
        <v>0</v>
      </c>
      <c r="N2957">
        <v>1</v>
      </c>
    </row>
    <row r="2958" spans="1:14" x14ac:dyDescent="0.25">
      <c r="A2958" t="s">
        <v>7192</v>
      </c>
      <c r="B2958" t="s">
        <v>72</v>
      </c>
      <c r="C2958" t="s">
        <v>207</v>
      </c>
      <c r="D2958" t="s">
        <v>395</v>
      </c>
      <c r="E2958">
        <v>0</v>
      </c>
      <c r="F2958">
        <v>0</v>
      </c>
      <c r="G2958">
        <v>0</v>
      </c>
      <c r="H2958">
        <v>0</v>
      </c>
      <c r="I2958">
        <v>0</v>
      </c>
      <c r="J2958">
        <v>0</v>
      </c>
      <c r="K2958">
        <v>843</v>
      </c>
      <c r="L2958">
        <v>839</v>
      </c>
      <c r="M2958">
        <v>4</v>
      </c>
      <c r="N2958">
        <v>0</v>
      </c>
    </row>
    <row r="2959" spans="1:14" x14ac:dyDescent="0.25">
      <c r="A2959" t="s">
        <v>7193</v>
      </c>
      <c r="B2959" t="s">
        <v>72</v>
      </c>
      <c r="C2959" t="s">
        <v>208</v>
      </c>
      <c r="D2959" t="s">
        <v>395</v>
      </c>
      <c r="E2959">
        <v>0</v>
      </c>
      <c r="F2959">
        <v>0</v>
      </c>
      <c r="G2959">
        <v>0</v>
      </c>
      <c r="H2959">
        <v>0</v>
      </c>
      <c r="I2959">
        <v>0</v>
      </c>
      <c r="J2959">
        <v>0</v>
      </c>
      <c r="K2959">
        <v>143</v>
      </c>
      <c r="L2959">
        <v>139</v>
      </c>
      <c r="M2959">
        <v>4</v>
      </c>
      <c r="N2959">
        <v>0</v>
      </c>
    </row>
    <row r="2960" spans="1:14" x14ac:dyDescent="0.25">
      <c r="A2960" t="s">
        <v>7194</v>
      </c>
      <c r="B2960" t="s">
        <v>72</v>
      </c>
      <c r="C2960" t="s">
        <v>209</v>
      </c>
      <c r="D2960" t="s">
        <v>395</v>
      </c>
      <c r="E2960">
        <v>0</v>
      </c>
      <c r="F2960">
        <v>0</v>
      </c>
      <c r="G2960">
        <v>0</v>
      </c>
      <c r="H2960">
        <v>0</v>
      </c>
      <c r="I2960">
        <v>0</v>
      </c>
      <c r="J2960">
        <v>0</v>
      </c>
      <c r="K2960">
        <v>136</v>
      </c>
      <c r="L2960">
        <v>135</v>
      </c>
      <c r="M2960">
        <v>1</v>
      </c>
      <c r="N2960">
        <v>0</v>
      </c>
    </row>
    <row r="2961" spans="1:14" x14ac:dyDescent="0.25">
      <c r="A2961" t="s">
        <v>7195</v>
      </c>
      <c r="B2961" t="s">
        <v>72</v>
      </c>
      <c r="C2961" t="s">
        <v>210</v>
      </c>
      <c r="D2961" t="s">
        <v>395</v>
      </c>
      <c r="E2961">
        <v>0</v>
      </c>
      <c r="F2961">
        <v>0</v>
      </c>
      <c r="G2961">
        <v>0</v>
      </c>
      <c r="H2961">
        <v>0</v>
      </c>
      <c r="I2961">
        <v>0</v>
      </c>
      <c r="J2961">
        <v>0</v>
      </c>
      <c r="K2961">
        <v>154</v>
      </c>
      <c r="L2961">
        <v>151</v>
      </c>
      <c r="M2961">
        <v>3</v>
      </c>
      <c r="N2961">
        <v>0</v>
      </c>
    </row>
    <row r="2962" spans="1:14" x14ac:dyDescent="0.25">
      <c r="A2962" t="s">
        <v>7196</v>
      </c>
      <c r="B2962" t="s">
        <v>72</v>
      </c>
      <c r="C2962" t="s">
        <v>211</v>
      </c>
      <c r="D2962" t="s">
        <v>395</v>
      </c>
      <c r="E2962">
        <v>0</v>
      </c>
      <c r="F2962">
        <v>0</v>
      </c>
      <c r="G2962">
        <v>0</v>
      </c>
      <c r="H2962">
        <v>0</v>
      </c>
      <c r="I2962">
        <v>0</v>
      </c>
      <c r="J2962">
        <v>0</v>
      </c>
      <c r="K2962">
        <v>87</v>
      </c>
      <c r="L2962">
        <v>86</v>
      </c>
      <c r="M2962">
        <v>1</v>
      </c>
      <c r="N2962">
        <v>0</v>
      </c>
    </row>
    <row r="2963" spans="1:14" x14ac:dyDescent="0.25">
      <c r="A2963" t="s">
        <v>7197</v>
      </c>
      <c r="B2963" t="s">
        <v>72</v>
      </c>
      <c r="C2963" t="s">
        <v>212</v>
      </c>
      <c r="D2963" t="s">
        <v>395</v>
      </c>
      <c r="E2963">
        <v>0</v>
      </c>
      <c r="F2963">
        <v>0</v>
      </c>
      <c r="G2963">
        <v>0</v>
      </c>
      <c r="H2963">
        <v>0</v>
      </c>
      <c r="I2963">
        <v>0</v>
      </c>
      <c r="J2963">
        <v>0</v>
      </c>
      <c r="K2963">
        <v>97</v>
      </c>
      <c r="L2963">
        <v>96</v>
      </c>
      <c r="M2963">
        <v>1</v>
      </c>
      <c r="N2963">
        <v>0</v>
      </c>
    </row>
    <row r="2964" spans="1:14" x14ac:dyDescent="0.25">
      <c r="A2964" t="s">
        <v>7198</v>
      </c>
      <c r="B2964" t="s">
        <v>72</v>
      </c>
      <c r="C2964" t="s">
        <v>213</v>
      </c>
      <c r="D2964" t="s">
        <v>395</v>
      </c>
      <c r="E2964">
        <v>0</v>
      </c>
      <c r="F2964">
        <v>0</v>
      </c>
      <c r="G2964">
        <v>0</v>
      </c>
      <c r="H2964">
        <v>0</v>
      </c>
      <c r="I2964">
        <v>0</v>
      </c>
      <c r="J2964">
        <v>0</v>
      </c>
      <c r="K2964">
        <v>59</v>
      </c>
      <c r="L2964">
        <v>59</v>
      </c>
      <c r="M2964">
        <v>0</v>
      </c>
      <c r="N2964">
        <v>0</v>
      </c>
    </row>
    <row r="2965" spans="1:14" x14ac:dyDescent="0.25">
      <c r="A2965" t="s">
        <v>7199</v>
      </c>
      <c r="B2965" t="s">
        <v>72</v>
      </c>
      <c r="C2965" t="s">
        <v>214</v>
      </c>
      <c r="D2965" t="s">
        <v>395</v>
      </c>
      <c r="E2965">
        <v>0</v>
      </c>
      <c r="F2965">
        <v>0</v>
      </c>
      <c r="G2965">
        <v>0</v>
      </c>
      <c r="H2965">
        <v>0</v>
      </c>
      <c r="I2965">
        <v>0</v>
      </c>
      <c r="J2965">
        <v>0</v>
      </c>
      <c r="K2965">
        <v>85</v>
      </c>
      <c r="L2965">
        <v>84</v>
      </c>
      <c r="M2965">
        <v>1</v>
      </c>
      <c r="N2965">
        <v>0</v>
      </c>
    </row>
    <row r="2966" spans="1:14" x14ac:dyDescent="0.25">
      <c r="A2966" t="s">
        <v>7200</v>
      </c>
      <c r="B2966" t="s">
        <v>72</v>
      </c>
      <c r="C2966" t="s">
        <v>215</v>
      </c>
      <c r="D2966" t="s">
        <v>395</v>
      </c>
      <c r="E2966">
        <v>0</v>
      </c>
      <c r="F2966">
        <v>0</v>
      </c>
      <c r="G2966">
        <v>0</v>
      </c>
      <c r="H2966">
        <v>0</v>
      </c>
      <c r="I2966">
        <v>0</v>
      </c>
      <c r="J2966">
        <v>0</v>
      </c>
      <c r="K2966">
        <v>140</v>
      </c>
      <c r="L2966">
        <v>139</v>
      </c>
      <c r="M2966">
        <v>1</v>
      </c>
      <c r="N2966">
        <v>0</v>
      </c>
    </row>
    <row r="2967" spans="1:14" x14ac:dyDescent="0.25">
      <c r="A2967" t="s">
        <v>7201</v>
      </c>
      <c r="B2967" t="s">
        <v>72</v>
      </c>
      <c r="C2967" t="s">
        <v>216</v>
      </c>
      <c r="D2967" t="s">
        <v>395</v>
      </c>
      <c r="E2967">
        <v>0</v>
      </c>
      <c r="F2967">
        <v>0</v>
      </c>
      <c r="G2967">
        <v>0</v>
      </c>
      <c r="H2967">
        <v>0</v>
      </c>
      <c r="I2967">
        <v>0</v>
      </c>
      <c r="J2967">
        <v>0</v>
      </c>
      <c r="K2967">
        <v>183</v>
      </c>
      <c r="L2967">
        <v>183</v>
      </c>
      <c r="M2967">
        <v>0</v>
      </c>
      <c r="N2967">
        <v>0</v>
      </c>
    </row>
    <row r="2968" spans="1:14" x14ac:dyDescent="0.25">
      <c r="A2968" t="s">
        <v>7202</v>
      </c>
      <c r="B2968" t="s">
        <v>72</v>
      </c>
      <c r="C2968" t="s">
        <v>217</v>
      </c>
      <c r="D2968" t="s">
        <v>395</v>
      </c>
      <c r="E2968">
        <v>0</v>
      </c>
      <c r="F2968">
        <v>0</v>
      </c>
      <c r="G2968">
        <v>0</v>
      </c>
      <c r="H2968">
        <v>0</v>
      </c>
      <c r="I2968">
        <v>0</v>
      </c>
      <c r="J2968">
        <v>0</v>
      </c>
      <c r="K2968">
        <v>63</v>
      </c>
      <c r="L2968">
        <v>60</v>
      </c>
      <c r="M2968">
        <v>3</v>
      </c>
      <c r="N2968">
        <v>0</v>
      </c>
    </row>
    <row r="2969" spans="1:14" x14ac:dyDescent="0.25">
      <c r="A2969" t="s">
        <v>7203</v>
      </c>
      <c r="B2969" t="s">
        <v>72</v>
      </c>
      <c r="C2969" t="s">
        <v>218</v>
      </c>
      <c r="D2969" t="s">
        <v>395</v>
      </c>
      <c r="E2969">
        <v>0</v>
      </c>
      <c r="F2969">
        <v>0</v>
      </c>
      <c r="G2969">
        <v>0</v>
      </c>
      <c r="H2969">
        <v>0</v>
      </c>
      <c r="I2969">
        <v>0</v>
      </c>
      <c r="J2969">
        <v>0</v>
      </c>
      <c r="K2969">
        <v>136</v>
      </c>
      <c r="L2969">
        <v>135</v>
      </c>
      <c r="M2969">
        <v>1</v>
      </c>
      <c r="N2969">
        <v>0</v>
      </c>
    </row>
    <row r="2970" spans="1:14" x14ac:dyDescent="0.25">
      <c r="A2970" t="s">
        <v>7204</v>
      </c>
      <c r="B2970" t="s">
        <v>72</v>
      </c>
      <c r="C2970" t="s">
        <v>219</v>
      </c>
      <c r="D2970" t="s">
        <v>395</v>
      </c>
      <c r="E2970">
        <v>0</v>
      </c>
      <c r="F2970">
        <v>0</v>
      </c>
      <c r="G2970">
        <v>0</v>
      </c>
      <c r="H2970">
        <v>0</v>
      </c>
      <c r="I2970">
        <v>0</v>
      </c>
      <c r="J2970">
        <v>0</v>
      </c>
      <c r="K2970">
        <v>139</v>
      </c>
      <c r="L2970">
        <v>137</v>
      </c>
      <c r="M2970">
        <v>1</v>
      </c>
      <c r="N2970">
        <v>1</v>
      </c>
    </row>
    <row r="2971" spans="1:14" x14ac:dyDescent="0.25">
      <c r="A2971" t="s">
        <v>7205</v>
      </c>
      <c r="B2971" t="s">
        <v>72</v>
      </c>
      <c r="C2971" t="s">
        <v>220</v>
      </c>
      <c r="D2971" t="s">
        <v>395</v>
      </c>
      <c r="E2971">
        <v>0</v>
      </c>
      <c r="F2971">
        <v>0</v>
      </c>
      <c r="G2971">
        <v>0</v>
      </c>
      <c r="H2971">
        <v>0</v>
      </c>
      <c r="I2971">
        <v>0</v>
      </c>
      <c r="J2971">
        <v>0</v>
      </c>
      <c r="K2971">
        <v>113</v>
      </c>
      <c r="L2971">
        <v>113</v>
      </c>
      <c r="M2971">
        <v>0</v>
      </c>
      <c r="N2971">
        <v>0</v>
      </c>
    </row>
    <row r="2972" spans="1:14" x14ac:dyDescent="0.25">
      <c r="A2972" t="s">
        <v>7206</v>
      </c>
      <c r="B2972" t="s">
        <v>72</v>
      </c>
      <c r="C2972" t="s">
        <v>221</v>
      </c>
      <c r="D2972" t="s">
        <v>395</v>
      </c>
      <c r="E2972">
        <v>0</v>
      </c>
      <c r="F2972">
        <v>0</v>
      </c>
      <c r="G2972">
        <v>0</v>
      </c>
      <c r="H2972">
        <v>0</v>
      </c>
      <c r="I2972">
        <v>0</v>
      </c>
      <c r="J2972">
        <v>0</v>
      </c>
      <c r="K2972">
        <v>248</v>
      </c>
      <c r="L2972">
        <v>245</v>
      </c>
      <c r="M2972">
        <v>2</v>
      </c>
      <c r="N2972">
        <v>1</v>
      </c>
    </row>
    <row r="2973" spans="1:14" x14ac:dyDescent="0.25">
      <c r="A2973" t="s">
        <v>7207</v>
      </c>
      <c r="B2973" t="s">
        <v>72</v>
      </c>
      <c r="C2973" t="s">
        <v>222</v>
      </c>
      <c r="D2973" t="s">
        <v>395</v>
      </c>
      <c r="E2973">
        <v>0</v>
      </c>
      <c r="F2973">
        <v>0</v>
      </c>
      <c r="G2973">
        <v>0</v>
      </c>
      <c r="H2973">
        <v>0</v>
      </c>
      <c r="I2973">
        <v>0</v>
      </c>
      <c r="J2973">
        <v>0</v>
      </c>
      <c r="K2973">
        <v>110</v>
      </c>
      <c r="L2973">
        <v>109</v>
      </c>
      <c r="M2973">
        <v>1</v>
      </c>
      <c r="N2973">
        <v>0</v>
      </c>
    </row>
    <row r="2974" spans="1:14" x14ac:dyDescent="0.25">
      <c r="A2974" t="s">
        <v>7208</v>
      </c>
      <c r="B2974" t="s">
        <v>72</v>
      </c>
      <c r="C2974" t="s">
        <v>223</v>
      </c>
      <c r="D2974" t="s">
        <v>395</v>
      </c>
      <c r="E2974">
        <v>0</v>
      </c>
      <c r="F2974">
        <v>0</v>
      </c>
      <c r="G2974">
        <v>0</v>
      </c>
      <c r="H2974">
        <v>0</v>
      </c>
      <c r="I2974">
        <v>0</v>
      </c>
      <c r="J2974">
        <v>0</v>
      </c>
      <c r="K2974">
        <v>232</v>
      </c>
      <c r="L2974">
        <v>229</v>
      </c>
      <c r="M2974">
        <v>3</v>
      </c>
      <c r="N2974">
        <v>0</v>
      </c>
    </row>
    <row r="2975" spans="1:14" x14ac:dyDescent="0.25">
      <c r="A2975" t="s">
        <v>7209</v>
      </c>
      <c r="B2975" t="s">
        <v>72</v>
      </c>
      <c r="C2975" t="s">
        <v>224</v>
      </c>
      <c r="D2975" t="s">
        <v>395</v>
      </c>
      <c r="E2975">
        <v>0</v>
      </c>
      <c r="F2975">
        <v>0</v>
      </c>
      <c r="G2975">
        <v>0</v>
      </c>
      <c r="H2975">
        <v>0</v>
      </c>
      <c r="I2975">
        <v>0</v>
      </c>
      <c r="J2975">
        <v>0</v>
      </c>
      <c r="K2975">
        <v>416</v>
      </c>
      <c r="L2975">
        <v>414</v>
      </c>
      <c r="M2975">
        <v>2</v>
      </c>
      <c r="N2975">
        <v>0</v>
      </c>
    </row>
    <row r="2976" spans="1:14" x14ac:dyDescent="0.25">
      <c r="A2976" t="s">
        <v>7210</v>
      </c>
      <c r="B2976" t="s">
        <v>72</v>
      </c>
      <c r="C2976" t="s">
        <v>225</v>
      </c>
      <c r="D2976" t="s">
        <v>395</v>
      </c>
      <c r="E2976">
        <v>0</v>
      </c>
      <c r="F2976">
        <v>0</v>
      </c>
      <c r="G2976">
        <v>0</v>
      </c>
      <c r="H2976">
        <v>0</v>
      </c>
      <c r="I2976">
        <v>0</v>
      </c>
      <c r="J2976">
        <v>0</v>
      </c>
      <c r="K2976">
        <v>53</v>
      </c>
      <c r="L2976">
        <v>53</v>
      </c>
      <c r="M2976">
        <v>0</v>
      </c>
      <c r="N2976">
        <v>0</v>
      </c>
    </row>
    <row r="2977" spans="1:14" x14ac:dyDescent="0.25">
      <c r="A2977" t="s">
        <v>7211</v>
      </c>
      <c r="B2977" t="s">
        <v>72</v>
      </c>
      <c r="C2977" t="s">
        <v>226</v>
      </c>
      <c r="D2977" t="s">
        <v>395</v>
      </c>
      <c r="E2977">
        <v>0</v>
      </c>
      <c r="F2977">
        <v>0</v>
      </c>
      <c r="G2977">
        <v>0</v>
      </c>
      <c r="H2977">
        <v>0</v>
      </c>
      <c r="I2977">
        <v>0</v>
      </c>
      <c r="J2977">
        <v>0</v>
      </c>
      <c r="K2977">
        <v>63</v>
      </c>
      <c r="L2977">
        <v>62</v>
      </c>
      <c r="M2977">
        <v>1</v>
      </c>
      <c r="N2977">
        <v>0</v>
      </c>
    </row>
    <row r="2978" spans="1:14" x14ac:dyDescent="0.25">
      <c r="A2978" t="s">
        <v>7212</v>
      </c>
      <c r="B2978" t="s">
        <v>72</v>
      </c>
      <c r="C2978" t="s">
        <v>227</v>
      </c>
      <c r="D2978" t="s">
        <v>395</v>
      </c>
      <c r="E2978">
        <v>0</v>
      </c>
      <c r="F2978">
        <v>0</v>
      </c>
      <c r="G2978">
        <v>0</v>
      </c>
      <c r="H2978">
        <v>0</v>
      </c>
      <c r="I2978">
        <v>0</v>
      </c>
      <c r="J2978">
        <v>0</v>
      </c>
      <c r="K2978">
        <v>148</v>
      </c>
      <c r="L2978">
        <v>148</v>
      </c>
      <c r="M2978">
        <v>0</v>
      </c>
      <c r="N2978">
        <v>0</v>
      </c>
    </row>
    <row r="2979" spans="1:14" x14ac:dyDescent="0.25">
      <c r="A2979" t="s">
        <v>7213</v>
      </c>
      <c r="B2979" t="s">
        <v>72</v>
      </c>
      <c r="C2979" t="s">
        <v>228</v>
      </c>
      <c r="D2979" t="s">
        <v>395</v>
      </c>
      <c r="E2979">
        <v>0</v>
      </c>
      <c r="F2979">
        <v>0</v>
      </c>
      <c r="G2979">
        <v>0</v>
      </c>
      <c r="H2979">
        <v>0</v>
      </c>
      <c r="I2979">
        <v>0</v>
      </c>
      <c r="J2979">
        <v>0</v>
      </c>
      <c r="K2979">
        <v>320</v>
      </c>
      <c r="L2979">
        <v>318</v>
      </c>
      <c r="M2979">
        <v>2</v>
      </c>
      <c r="N2979">
        <v>0</v>
      </c>
    </row>
    <row r="2980" spans="1:14" x14ac:dyDescent="0.25">
      <c r="A2980" t="s">
        <v>7214</v>
      </c>
      <c r="B2980" t="s">
        <v>72</v>
      </c>
      <c r="C2980" t="s">
        <v>229</v>
      </c>
      <c r="D2980" t="s">
        <v>395</v>
      </c>
      <c r="E2980">
        <v>0</v>
      </c>
      <c r="F2980">
        <v>0</v>
      </c>
      <c r="G2980">
        <v>0</v>
      </c>
      <c r="H2980">
        <v>0</v>
      </c>
      <c r="I2980">
        <v>0</v>
      </c>
      <c r="J2980">
        <v>0</v>
      </c>
      <c r="K2980">
        <v>99</v>
      </c>
      <c r="L2980">
        <v>99</v>
      </c>
      <c r="M2980">
        <v>0</v>
      </c>
      <c r="N2980">
        <v>0</v>
      </c>
    </row>
    <row r="2981" spans="1:14" x14ac:dyDescent="0.25">
      <c r="A2981" t="s">
        <v>7215</v>
      </c>
      <c r="B2981" t="s">
        <v>72</v>
      </c>
      <c r="C2981" t="s">
        <v>230</v>
      </c>
      <c r="D2981" t="s">
        <v>395</v>
      </c>
      <c r="E2981">
        <v>0</v>
      </c>
      <c r="F2981">
        <v>0</v>
      </c>
      <c r="G2981">
        <v>0</v>
      </c>
      <c r="H2981">
        <v>0</v>
      </c>
      <c r="I2981">
        <v>0</v>
      </c>
      <c r="J2981">
        <v>0</v>
      </c>
      <c r="K2981">
        <v>134</v>
      </c>
      <c r="L2981">
        <v>132</v>
      </c>
      <c r="M2981">
        <v>2</v>
      </c>
      <c r="N2981">
        <v>0</v>
      </c>
    </row>
    <row r="2982" spans="1:14" x14ac:dyDescent="0.25">
      <c r="A2982" t="s">
        <v>7216</v>
      </c>
      <c r="B2982" t="s">
        <v>72</v>
      </c>
      <c r="C2982" t="s">
        <v>231</v>
      </c>
      <c r="D2982" t="s">
        <v>395</v>
      </c>
      <c r="E2982">
        <v>0</v>
      </c>
      <c r="F2982">
        <v>0</v>
      </c>
      <c r="G2982">
        <v>0</v>
      </c>
      <c r="H2982">
        <v>0</v>
      </c>
      <c r="I2982">
        <v>0</v>
      </c>
      <c r="J2982">
        <v>0</v>
      </c>
      <c r="K2982">
        <v>135</v>
      </c>
      <c r="L2982">
        <v>134</v>
      </c>
      <c r="M2982">
        <v>1</v>
      </c>
      <c r="N2982">
        <v>0</v>
      </c>
    </row>
    <row r="2983" spans="1:14" x14ac:dyDescent="0.25">
      <c r="A2983" t="s">
        <v>7217</v>
      </c>
      <c r="B2983" t="s">
        <v>72</v>
      </c>
      <c r="C2983" t="s">
        <v>232</v>
      </c>
      <c r="D2983" t="s">
        <v>395</v>
      </c>
      <c r="E2983">
        <v>0</v>
      </c>
      <c r="F2983">
        <v>0</v>
      </c>
      <c r="G2983">
        <v>0</v>
      </c>
      <c r="H2983">
        <v>0</v>
      </c>
      <c r="I2983">
        <v>0</v>
      </c>
      <c r="J2983">
        <v>0</v>
      </c>
      <c r="K2983">
        <v>69</v>
      </c>
      <c r="L2983">
        <v>67</v>
      </c>
      <c r="M2983">
        <v>2</v>
      </c>
      <c r="N2983">
        <v>0</v>
      </c>
    </row>
    <row r="2984" spans="1:14" x14ac:dyDescent="0.25">
      <c r="A2984" t="s">
        <v>7218</v>
      </c>
      <c r="B2984" t="s">
        <v>72</v>
      </c>
      <c r="C2984" t="s">
        <v>233</v>
      </c>
      <c r="D2984" t="s">
        <v>395</v>
      </c>
      <c r="E2984">
        <v>0</v>
      </c>
      <c r="F2984">
        <v>0</v>
      </c>
      <c r="G2984">
        <v>0</v>
      </c>
      <c r="H2984">
        <v>0</v>
      </c>
      <c r="I2984">
        <v>0</v>
      </c>
      <c r="J2984">
        <v>0</v>
      </c>
      <c r="K2984">
        <v>247</v>
      </c>
      <c r="L2984">
        <v>246</v>
      </c>
      <c r="M2984">
        <v>1</v>
      </c>
      <c r="N2984">
        <v>0</v>
      </c>
    </row>
    <row r="2985" spans="1:14" x14ac:dyDescent="0.25">
      <c r="A2985" t="s">
        <v>7219</v>
      </c>
      <c r="B2985" t="s">
        <v>72</v>
      </c>
      <c r="C2985" t="s">
        <v>234</v>
      </c>
      <c r="D2985" t="s">
        <v>395</v>
      </c>
      <c r="E2985">
        <v>0</v>
      </c>
      <c r="F2985">
        <v>0</v>
      </c>
      <c r="G2985">
        <v>0</v>
      </c>
      <c r="H2985">
        <v>0</v>
      </c>
      <c r="I2985">
        <v>0</v>
      </c>
      <c r="J2985">
        <v>0</v>
      </c>
      <c r="K2985">
        <v>96</v>
      </c>
      <c r="L2985">
        <v>96</v>
      </c>
      <c r="M2985">
        <v>0</v>
      </c>
      <c r="N2985">
        <v>0</v>
      </c>
    </row>
    <row r="2986" spans="1:14" x14ac:dyDescent="0.25">
      <c r="A2986" t="s">
        <v>7220</v>
      </c>
      <c r="B2986" t="s">
        <v>73</v>
      </c>
      <c r="C2986" t="s">
        <v>81</v>
      </c>
      <c r="D2986" t="s">
        <v>4245</v>
      </c>
      <c r="E2986">
        <v>1819</v>
      </c>
      <c r="F2986">
        <v>184</v>
      </c>
      <c r="G2986">
        <v>1549</v>
      </c>
      <c r="H2986">
        <v>73</v>
      </c>
      <c r="I2986">
        <v>13</v>
      </c>
      <c r="J2986">
        <v>18069</v>
      </c>
      <c r="K2986">
        <v>0</v>
      </c>
      <c r="L2986">
        <v>0</v>
      </c>
      <c r="M2986">
        <v>0</v>
      </c>
      <c r="N2986">
        <v>0</v>
      </c>
    </row>
    <row r="2987" spans="1:14" x14ac:dyDescent="0.25">
      <c r="A2987" t="s">
        <v>7221</v>
      </c>
      <c r="B2987" t="s">
        <v>74</v>
      </c>
      <c r="C2987" t="s">
        <v>81</v>
      </c>
      <c r="D2987" t="s">
        <v>396</v>
      </c>
      <c r="E2987">
        <v>15635</v>
      </c>
      <c r="F2987">
        <v>2726</v>
      </c>
      <c r="G2987">
        <v>12597</v>
      </c>
      <c r="H2987">
        <v>250</v>
      </c>
      <c r="I2987">
        <v>62</v>
      </c>
      <c r="J2987">
        <v>409</v>
      </c>
      <c r="K2987">
        <v>0</v>
      </c>
      <c r="L2987">
        <v>0</v>
      </c>
      <c r="M2987">
        <v>0</v>
      </c>
      <c r="N2987">
        <v>0</v>
      </c>
    </row>
    <row r="2988" spans="1:14" x14ac:dyDescent="0.25">
      <c r="A2988" t="s">
        <v>7222</v>
      </c>
      <c r="B2988" t="s">
        <v>74</v>
      </c>
      <c r="C2988" t="s">
        <v>81</v>
      </c>
      <c r="D2988" t="s">
        <v>397</v>
      </c>
      <c r="E2988">
        <v>16044</v>
      </c>
      <c r="F2988">
        <v>2449</v>
      </c>
      <c r="G2988">
        <v>13246</v>
      </c>
      <c r="H2988">
        <v>259</v>
      </c>
      <c r="I2988">
        <v>90</v>
      </c>
      <c r="J2988">
        <v>0</v>
      </c>
      <c r="K2988">
        <v>0</v>
      </c>
      <c r="L2988">
        <v>0</v>
      </c>
      <c r="M2988">
        <v>0</v>
      </c>
      <c r="N2988">
        <v>0</v>
      </c>
    </row>
    <row r="2989" spans="1:14" x14ac:dyDescent="0.25">
      <c r="A2989" t="s">
        <v>7223</v>
      </c>
      <c r="B2989" t="s">
        <v>75</v>
      </c>
      <c r="C2989" t="s">
        <v>81</v>
      </c>
      <c r="D2989" t="s">
        <v>395</v>
      </c>
      <c r="E2989">
        <v>0</v>
      </c>
      <c r="F2989">
        <v>0</v>
      </c>
      <c r="G2989">
        <v>0</v>
      </c>
      <c r="H2989">
        <v>0</v>
      </c>
      <c r="I2989">
        <v>0</v>
      </c>
      <c r="J2989">
        <v>0</v>
      </c>
      <c r="K2989">
        <v>101</v>
      </c>
      <c r="L2989">
        <v>99</v>
      </c>
      <c r="M2989">
        <v>1</v>
      </c>
      <c r="N2989">
        <v>1</v>
      </c>
    </row>
    <row r="2990" spans="1:14" x14ac:dyDescent="0.25">
      <c r="A2990" t="s">
        <v>7224</v>
      </c>
      <c r="B2990" t="s">
        <v>73</v>
      </c>
      <c r="C2990" t="s">
        <v>81</v>
      </c>
      <c r="D2990" t="s">
        <v>398</v>
      </c>
      <c r="E2990">
        <v>17869</v>
      </c>
      <c r="F2990">
        <v>2424</v>
      </c>
      <c r="G2990">
        <v>15164</v>
      </c>
      <c r="H2990">
        <v>175</v>
      </c>
      <c r="I2990">
        <v>106</v>
      </c>
      <c r="J2990">
        <v>2019</v>
      </c>
      <c r="K2990">
        <v>0</v>
      </c>
      <c r="L2990">
        <v>0</v>
      </c>
      <c r="M2990">
        <v>0</v>
      </c>
      <c r="N2990">
        <v>0</v>
      </c>
    </row>
    <row r="2991" spans="1:14" x14ac:dyDescent="0.25">
      <c r="A2991" t="s">
        <v>7225</v>
      </c>
      <c r="B2991" t="s">
        <v>75</v>
      </c>
      <c r="C2991" t="s">
        <v>81</v>
      </c>
      <c r="D2991" t="s">
        <v>4245</v>
      </c>
      <c r="E2991">
        <v>7</v>
      </c>
      <c r="F2991">
        <v>5</v>
      </c>
      <c r="G2991">
        <v>2</v>
      </c>
      <c r="H2991">
        <v>0</v>
      </c>
      <c r="I2991">
        <v>0</v>
      </c>
      <c r="J2991">
        <v>159</v>
      </c>
      <c r="K2991">
        <v>0</v>
      </c>
      <c r="L2991">
        <v>0</v>
      </c>
      <c r="M2991">
        <v>0</v>
      </c>
      <c r="N2991">
        <v>0</v>
      </c>
    </row>
    <row r="2992" spans="1:14" x14ac:dyDescent="0.25">
      <c r="A2992" t="s">
        <v>7226</v>
      </c>
      <c r="B2992" t="s">
        <v>74</v>
      </c>
      <c r="C2992" t="s">
        <v>81</v>
      </c>
      <c r="D2992" t="s">
        <v>399</v>
      </c>
      <c r="E2992">
        <v>15635</v>
      </c>
      <c r="F2992">
        <v>2377</v>
      </c>
      <c r="G2992">
        <v>12940</v>
      </c>
      <c r="H2992">
        <v>255</v>
      </c>
      <c r="I2992">
        <v>63</v>
      </c>
      <c r="J2992">
        <v>409</v>
      </c>
      <c r="K2992">
        <v>0</v>
      </c>
      <c r="L2992">
        <v>0</v>
      </c>
      <c r="M2992">
        <v>0</v>
      </c>
      <c r="N2992">
        <v>0</v>
      </c>
    </row>
    <row r="2993" spans="1:14" x14ac:dyDescent="0.25">
      <c r="A2993" t="s">
        <v>7227</v>
      </c>
      <c r="B2993" t="s">
        <v>75</v>
      </c>
      <c r="C2993" t="s">
        <v>81</v>
      </c>
      <c r="D2993" t="s">
        <v>4238</v>
      </c>
      <c r="E2993">
        <v>5</v>
      </c>
      <c r="F2993">
        <v>4</v>
      </c>
      <c r="G2993">
        <v>1</v>
      </c>
      <c r="H2993">
        <v>0</v>
      </c>
      <c r="I2993">
        <v>0</v>
      </c>
      <c r="J2993">
        <v>161</v>
      </c>
      <c r="K2993">
        <v>0</v>
      </c>
      <c r="L2993">
        <v>0</v>
      </c>
      <c r="M2993">
        <v>0</v>
      </c>
      <c r="N2993">
        <v>0</v>
      </c>
    </row>
    <row r="2994" spans="1:14" x14ac:dyDescent="0.25">
      <c r="A2994" t="s">
        <v>7228</v>
      </c>
      <c r="B2994" t="s">
        <v>74</v>
      </c>
      <c r="C2994" t="s">
        <v>81</v>
      </c>
      <c r="D2994" t="s">
        <v>4236</v>
      </c>
      <c r="E2994">
        <v>16044</v>
      </c>
      <c r="F2994">
        <v>2469</v>
      </c>
      <c r="G2994">
        <v>13225</v>
      </c>
      <c r="H2994">
        <v>260</v>
      </c>
      <c r="I2994">
        <v>90</v>
      </c>
      <c r="J2994">
        <v>0</v>
      </c>
      <c r="K2994">
        <v>0</v>
      </c>
      <c r="L2994">
        <v>0</v>
      </c>
      <c r="M2994">
        <v>0</v>
      </c>
      <c r="N2994">
        <v>0</v>
      </c>
    </row>
    <row r="2995" spans="1:14" x14ac:dyDescent="0.25">
      <c r="A2995" t="s">
        <v>7229</v>
      </c>
      <c r="B2995" t="s">
        <v>75</v>
      </c>
      <c r="C2995" t="s">
        <v>81</v>
      </c>
      <c r="D2995" t="s">
        <v>396</v>
      </c>
      <c r="E2995">
        <v>158</v>
      </c>
      <c r="F2995">
        <v>28</v>
      </c>
      <c r="G2995">
        <v>126</v>
      </c>
      <c r="H2995">
        <v>2</v>
      </c>
      <c r="I2995">
        <v>2</v>
      </c>
      <c r="J2995">
        <v>8</v>
      </c>
      <c r="K2995">
        <v>0</v>
      </c>
      <c r="L2995">
        <v>0</v>
      </c>
      <c r="M2995">
        <v>0</v>
      </c>
      <c r="N2995">
        <v>0</v>
      </c>
    </row>
    <row r="2996" spans="1:14" x14ac:dyDescent="0.25">
      <c r="A2996" t="s">
        <v>7230</v>
      </c>
      <c r="B2996" t="s">
        <v>73</v>
      </c>
      <c r="C2996" t="s">
        <v>81</v>
      </c>
      <c r="D2996" t="s">
        <v>4238</v>
      </c>
      <c r="E2996">
        <v>1677</v>
      </c>
      <c r="F2996">
        <v>170</v>
      </c>
      <c r="G2996">
        <v>1467</v>
      </c>
      <c r="H2996">
        <v>31</v>
      </c>
      <c r="I2996">
        <v>9</v>
      </c>
      <c r="J2996">
        <v>18211</v>
      </c>
      <c r="K2996">
        <v>0</v>
      </c>
      <c r="L2996">
        <v>0</v>
      </c>
      <c r="M2996">
        <v>0</v>
      </c>
      <c r="N2996">
        <v>0</v>
      </c>
    </row>
    <row r="2997" spans="1:14" x14ac:dyDescent="0.25">
      <c r="A2997" t="s">
        <v>7231</v>
      </c>
      <c r="B2997" t="s">
        <v>74</v>
      </c>
      <c r="C2997" t="s">
        <v>81</v>
      </c>
      <c r="D2997" t="s">
        <v>394</v>
      </c>
      <c r="E2997">
        <v>0</v>
      </c>
      <c r="F2997">
        <v>0</v>
      </c>
      <c r="G2997">
        <v>0</v>
      </c>
      <c r="H2997">
        <v>0</v>
      </c>
      <c r="I2997">
        <v>0</v>
      </c>
      <c r="J2997">
        <v>0</v>
      </c>
      <c r="K2997">
        <v>10379</v>
      </c>
      <c r="L2997">
        <v>10287</v>
      </c>
      <c r="M2997">
        <v>80</v>
      </c>
      <c r="N2997">
        <v>12</v>
      </c>
    </row>
    <row r="2998" spans="1:14" x14ac:dyDescent="0.25">
      <c r="A2998" t="s">
        <v>7232</v>
      </c>
      <c r="B2998" t="s">
        <v>73</v>
      </c>
      <c r="C2998" t="s">
        <v>81</v>
      </c>
      <c r="D2998" t="s">
        <v>396</v>
      </c>
      <c r="E2998">
        <v>17869</v>
      </c>
      <c r="F2998">
        <v>2609</v>
      </c>
      <c r="G2998">
        <v>15004</v>
      </c>
      <c r="H2998">
        <v>178</v>
      </c>
      <c r="I2998">
        <v>78</v>
      </c>
      <c r="J2998">
        <v>2019</v>
      </c>
      <c r="K2998">
        <v>0</v>
      </c>
      <c r="L2998">
        <v>0</v>
      </c>
      <c r="M2998">
        <v>0</v>
      </c>
      <c r="N2998">
        <v>0</v>
      </c>
    </row>
    <row r="2999" spans="1:14" x14ac:dyDescent="0.25">
      <c r="A2999" t="s">
        <v>7233</v>
      </c>
      <c r="B2999" t="s">
        <v>75</v>
      </c>
      <c r="C2999" t="s">
        <v>81</v>
      </c>
      <c r="D2999" t="s">
        <v>398</v>
      </c>
      <c r="E2999">
        <v>158</v>
      </c>
      <c r="F2999">
        <v>24</v>
      </c>
      <c r="G2999">
        <v>130</v>
      </c>
      <c r="H2999">
        <v>2</v>
      </c>
      <c r="I2999">
        <v>2</v>
      </c>
      <c r="J2999">
        <v>8</v>
      </c>
      <c r="K2999">
        <v>0</v>
      </c>
      <c r="L2999">
        <v>0</v>
      </c>
      <c r="M2999">
        <v>0</v>
      </c>
      <c r="N2999">
        <v>0</v>
      </c>
    </row>
    <row r="3000" spans="1:14" x14ac:dyDescent="0.25">
      <c r="A3000" t="s">
        <v>7234</v>
      </c>
      <c r="B3000" t="s">
        <v>73</v>
      </c>
      <c r="C3000" t="s">
        <v>81</v>
      </c>
      <c r="D3000" t="s">
        <v>4242</v>
      </c>
      <c r="E3000">
        <v>2019</v>
      </c>
      <c r="F3000">
        <v>294</v>
      </c>
      <c r="G3000">
        <v>1611</v>
      </c>
      <c r="H3000">
        <v>89</v>
      </c>
      <c r="I3000">
        <v>25</v>
      </c>
      <c r="J3000">
        <v>17869</v>
      </c>
      <c r="K3000">
        <v>0</v>
      </c>
      <c r="L3000">
        <v>0</v>
      </c>
      <c r="M3000">
        <v>0</v>
      </c>
      <c r="N3000">
        <v>0</v>
      </c>
    </row>
    <row r="3001" spans="1:14" x14ac:dyDescent="0.25">
      <c r="A3001" t="s">
        <v>7235</v>
      </c>
      <c r="B3001" t="s">
        <v>75</v>
      </c>
      <c r="C3001" t="s">
        <v>81</v>
      </c>
      <c r="D3001" t="s">
        <v>4242</v>
      </c>
      <c r="E3001">
        <v>8</v>
      </c>
      <c r="F3001">
        <v>7</v>
      </c>
      <c r="G3001">
        <v>1</v>
      </c>
      <c r="H3001">
        <v>0</v>
      </c>
      <c r="I3001">
        <v>0</v>
      </c>
      <c r="J3001">
        <v>158</v>
      </c>
      <c r="K3001">
        <v>0</v>
      </c>
      <c r="L3001">
        <v>0</v>
      </c>
      <c r="M3001">
        <v>0</v>
      </c>
      <c r="N3001">
        <v>0</v>
      </c>
    </row>
    <row r="3002" spans="1:14" x14ac:dyDescent="0.25">
      <c r="A3002" t="s">
        <v>7236</v>
      </c>
      <c r="B3002" t="s">
        <v>74</v>
      </c>
      <c r="C3002" t="s">
        <v>81</v>
      </c>
      <c r="D3002" t="s">
        <v>4238</v>
      </c>
      <c r="E3002">
        <v>385</v>
      </c>
      <c r="F3002">
        <v>90</v>
      </c>
      <c r="G3002">
        <v>294</v>
      </c>
      <c r="H3002">
        <v>0</v>
      </c>
      <c r="I3002">
        <v>1</v>
      </c>
      <c r="J3002">
        <v>15659</v>
      </c>
      <c r="K3002">
        <v>0</v>
      </c>
      <c r="L3002">
        <v>0</v>
      </c>
      <c r="M3002">
        <v>0</v>
      </c>
      <c r="N3002">
        <v>0</v>
      </c>
    </row>
    <row r="3003" spans="1:14" x14ac:dyDescent="0.25">
      <c r="A3003" t="s">
        <v>7237</v>
      </c>
      <c r="B3003" t="s">
        <v>74</v>
      </c>
      <c r="C3003" t="s">
        <v>81</v>
      </c>
      <c r="D3003" t="s">
        <v>398</v>
      </c>
      <c r="E3003">
        <v>15635</v>
      </c>
      <c r="F3003">
        <v>2580</v>
      </c>
      <c r="G3003">
        <v>12718</v>
      </c>
      <c r="H3003">
        <v>251</v>
      </c>
      <c r="I3003">
        <v>86</v>
      </c>
      <c r="J3003">
        <v>409</v>
      </c>
      <c r="K3003">
        <v>0</v>
      </c>
      <c r="L3003">
        <v>0</v>
      </c>
      <c r="M3003">
        <v>0</v>
      </c>
      <c r="N3003">
        <v>0</v>
      </c>
    </row>
    <row r="3004" spans="1:14" x14ac:dyDescent="0.25">
      <c r="A3004" t="s">
        <v>7238</v>
      </c>
      <c r="B3004" t="s">
        <v>73</v>
      </c>
      <c r="C3004" t="s">
        <v>81</v>
      </c>
      <c r="D3004" t="s">
        <v>399</v>
      </c>
      <c r="E3004">
        <v>17869</v>
      </c>
      <c r="F3004">
        <v>2208</v>
      </c>
      <c r="G3004">
        <v>15400</v>
      </c>
      <c r="H3004">
        <v>181</v>
      </c>
      <c r="I3004">
        <v>80</v>
      </c>
      <c r="J3004">
        <v>2019</v>
      </c>
      <c r="K3004">
        <v>0</v>
      </c>
      <c r="L3004">
        <v>0</v>
      </c>
      <c r="M3004">
        <v>0</v>
      </c>
      <c r="N3004">
        <v>0</v>
      </c>
    </row>
    <row r="3005" spans="1:14" x14ac:dyDescent="0.25">
      <c r="A3005" t="s">
        <v>7239</v>
      </c>
      <c r="B3005" t="s">
        <v>73</v>
      </c>
      <c r="C3005" t="s">
        <v>81</v>
      </c>
      <c r="D3005" t="s">
        <v>395</v>
      </c>
      <c r="E3005">
        <v>0</v>
      </c>
      <c r="F3005">
        <v>0</v>
      </c>
      <c r="G3005">
        <v>0</v>
      </c>
      <c r="H3005">
        <v>0</v>
      </c>
      <c r="I3005">
        <v>0</v>
      </c>
      <c r="J3005">
        <v>0</v>
      </c>
      <c r="K3005">
        <v>18205</v>
      </c>
      <c r="L3005">
        <v>18016</v>
      </c>
      <c r="M3005">
        <v>163</v>
      </c>
      <c r="N3005">
        <v>26</v>
      </c>
    </row>
    <row r="3006" spans="1:14" x14ac:dyDescent="0.25">
      <c r="A3006" t="s">
        <v>7240</v>
      </c>
      <c r="B3006" t="s">
        <v>73</v>
      </c>
      <c r="C3006" t="s">
        <v>81</v>
      </c>
      <c r="D3006" t="s">
        <v>397</v>
      </c>
      <c r="E3006">
        <v>19888</v>
      </c>
      <c r="F3006">
        <v>2399</v>
      </c>
      <c r="G3006">
        <v>17076</v>
      </c>
      <c r="H3006">
        <v>282</v>
      </c>
      <c r="I3006">
        <v>131</v>
      </c>
      <c r="J3006">
        <v>0</v>
      </c>
      <c r="K3006">
        <v>0</v>
      </c>
      <c r="L3006">
        <v>0</v>
      </c>
      <c r="M3006">
        <v>0</v>
      </c>
      <c r="N3006">
        <v>0</v>
      </c>
    </row>
    <row r="3007" spans="1:14" x14ac:dyDescent="0.25">
      <c r="A3007" t="s">
        <v>7241</v>
      </c>
      <c r="B3007" t="s">
        <v>74</v>
      </c>
      <c r="C3007" t="s">
        <v>81</v>
      </c>
      <c r="D3007" t="s">
        <v>395</v>
      </c>
      <c r="E3007">
        <v>0</v>
      </c>
      <c r="F3007">
        <v>0</v>
      </c>
      <c r="G3007">
        <v>0</v>
      </c>
      <c r="H3007">
        <v>0</v>
      </c>
      <c r="I3007">
        <v>0</v>
      </c>
      <c r="J3007">
        <v>0</v>
      </c>
      <c r="K3007">
        <v>8104</v>
      </c>
      <c r="L3007">
        <v>8029</v>
      </c>
      <c r="M3007">
        <v>64</v>
      </c>
      <c r="N3007">
        <v>11</v>
      </c>
    </row>
    <row r="3008" spans="1:14" x14ac:dyDescent="0.25">
      <c r="A3008" t="s">
        <v>7242</v>
      </c>
      <c r="B3008" t="s">
        <v>75</v>
      </c>
      <c r="C3008" t="s">
        <v>81</v>
      </c>
      <c r="D3008" t="s">
        <v>4236</v>
      </c>
      <c r="E3008">
        <v>166</v>
      </c>
      <c r="F3008">
        <v>27</v>
      </c>
      <c r="G3008">
        <v>134</v>
      </c>
      <c r="H3008">
        <v>3</v>
      </c>
      <c r="I3008">
        <v>2</v>
      </c>
      <c r="J3008">
        <v>0</v>
      </c>
      <c r="K3008">
        <v>0</v>
      </c>
      <c r="L3008">
        <v>0</v>
      </c>
      <c r="M3008">
        <v>0</v>
      </c>
      <c r="N3008">
        <v>0</v>
      </c>
    </row>
    <row r="3009" spans="1:14" x14ac:dyDescent="0.25">
      <c r="A3009" t="s">
        <v>7243</v>
      </c>
      <c r="B3009" t="s">
        <v>74</v>
      </c>
      <c r="C3009" t="s">
        <v>81</v>
      </c>
      <c r="D3009" t="s">
        <v>4242</v>
      </c>
      <c r="E3009">
        <v>409</v>
      </c>
      <c r="F3009">
        <v>124</v>
      </c>
      <c r="G3009">
        <v>283</v>
      </c>
      <c r="H3009">
        <v>1</v>
      </c>
      <c r="I3009">
        <v>1</v>
      </c>
      <c r="J3009">
        <v>15635</v>
      </c>
      <c r="K3009">
        <v>0</v>
      </c>
      <c r="L3009">
        <v>0</v>
      </c>
      <c r="M3009">
        <v>0</v>
      </c>
      <c r="N3009">
        <v>0</v>
      </c>
    </row>
    <row r="3010" spans="1:14" x14ac:dyDescent="0.25">
      <c r="A3010" t="s">
        <v>7244</v>
      </c>
      <c r="B3010" t="s">
        <v>73</v>
      </c>
      <c r="C3010" t="s">
        <v>81</v>
      </c>
      <c r="D3010" t="s">
        <v>4236</v>
      </c>
      <c r="E3010">
        <v>19888</v>
      </c>
      <c r="F3010">
        <v>2407</v>
      </c>
      <c r="G3010">
        <v>17065</v>
      </c>
      <c r="H3010">
        <v>285</v>
      </c>
      <c r="I3010">
        <v>131</v>
      </c>
      <c r="J3010">
        <v>0</v>
      </c>
      <c r="K3010">
        <v>0</v>
      </c>
      <c r="L3010">
        <v>0</v>
      </c>
      <c r="M3010">
        <v>0</v>
      </c>
      <c r="N3010">
        <v>0</v>
      </c>
    </row>
    <row r="3011" spans="1:14" x14ac:dyDescent="0.25">
      <c r="A3011" t="s">
        <v>7245</v>
      </c>
      <c r="B3011" t="s">
        <v>75</v>
      </c>
      <c r="C3011" t="s">
        <v>81</v>
      </c>
      <c r="D3011" t="s">
        <v>399</v>
      </c>
      <c r="E3011">
        <v>158</v>
      </c>
      <c r="F3011">
        <v>21</v>
      </c>
      <c r="G3011">
        <v>133</v>
      </c>
      <c r="H3011">
        <v>2</v>
      </c>
      <c r="I3011">
        <v>2</v>
      </c>
      <c r="J3011">
        <v>8</v>
      </c>
      <c r="K3011">
        <v>0</v>
      </c>
      <c r="L3011">
        <v>0</v>
      </c>
      <c r="M3011">
        <v>0</v>
      </c>
      <c r="N3011">
        <v>0</v>
      </c>
    </row>
    <row r="3012" spans="1:14" x14ac:dyDescent="0.25">
      <c r="A3012" t="s">
        <v>7246</v>
      </c>
      <c r="B3012" t="s">
        <v>75</v>
      </c>
      <c r="C3012" t="s">
        <v>81</v>
      </c>
      <c r="D3012" t="s">
        <v>397</v>
      </c>
      <c r="E3012">
        <v>166</v>
      </c>
      <c r="F3012">
        <v>27</v>
      </c>
      <c r="G3012">
        <v>135</v>
      </c>
      <c r="H3012">
        <v>2</v>
      </c>
      <c r="I3012">
        <v>2</v>
      </c>
      <c r="J3012">
        <v>0</v>
      </c>
      <c r="K3012">
        <v>0</v>
      </c>
      <c r="L3012">
        <v>0</v>
      </c>
      <c r="M3012">
        <v>0</v>
      </c>
      <c r="N3012">
        <v>0</v>
      </c>
    </row>
    <row r="3013" spans="1:14" x14ac:dyDescent="0.25">
      <c r="A3013" t="s">
        <v>7247</v>
      </c>
      <c r="B3013" t="s">
        <v>73</v>
      </c>
      <c r="C3013" t="s">
        <v>81</v>
      </c>
      <c r="D3013" t="s">
        <v>394</v>
      </c>
      <c r="E3013">
        <v>0</v>
      </c>
      <c r="F3013">
        <v>0</v>
      </c>
      <c r="G3013">
        <v>0</v>
      </c>
      <c r="H3013">
        <v>0</v>
      </c>
      <c r="I3013">
        <v>0</v>
      </c>
      <c r="J3013">
        <v>0</v>
      </c>
      <c r="K3013">
        <v>19701</v>
      </c>
      <c r="L3013">
        <v>19489</v>
      </c>
      <c r="M3013">
        <v>186</v>
      </c>
      <c r="N3013">
        <v>26</v>
      </c>
    </row>
    <row r="3014" spans="1:14" x14ac:dyDescent="0.25">
      <c r="A3014" t="s">
        <v>7248</v>
      </c>
      <c r="B3014" t="s">
        <v>74</v>
      </c>
      <c r="C3014" t="s">
        <v>81</v>
      </c>
      <c r="D3014" t="s">
        <v>4245</v>
      </c>
      <c r="E3014">
        <v>404</v>
      </c>
      <c r="F3014">
        <v>95</v>
      </c>
      <c r="G3014">
        <v>308</v>
      </c>
      <c r="H3014">
        <v>0</v>
      </c>
      <c r="I3014">
        <v>1</v>
      </c>
      <c r="J3014">
        <v>15640</v>
      </c>
      <c r="K3014">
        <v>0</v>
      </c>
      <c r="L3014">
        <v>0</v>
      </c>
      <c r="M3014">
        <v>0</v>
      </c>
      <c r="N3014">
        <v>0</v>
      </c>
    </row>
    <row r="3015" spans="1:14" x14ac:dyDescent="0.25">
      <c r="A3015" t="s">
        <v>7249</v>
      </c>
      <c r="B3015" t="s">
        <v>73</v>
      </c>
      <c r="C3015" t="s">
        <v>136</v>
      </c>
      <c r="D3015" t="s">
        <v>4238</v>
      </c>
      <c r="E3015">
        <v>1</v>
      </c>
      <c r="F3015">
        <v>0</v>
      </c>
      <c r="G3015">
        <v>1</v>
      </c>
      <c r="H3015">
        <v>0</v>
      </c>
      <c r="I3015">
        <v>0</v>
      </c>
      <c r="J3015">
        <v>40</v>
      </c>
      <c r="K3015">
        <v>0</v>
      </c>
      <c r="L3015">
        <v>0</v>
      </c>
      <c r="M3015">
        <v>0</v>
      </c>
      <c r="N3015">
        <v>0</v>
      </c>
    </row>
    <row r="3016" spans="1:14" x14ac:dyDescent="0.25">
      <c r="A3016" t="s">
        <v>7250</v>
      </c>
      <c r="B3016" t="s">
        <v>73</v>
      </c>
      <c r="C3016" t="s">
        <v>136</v>
      </c>
      <c r="D3016" t="s">
        <v>397</v>
      </c>
      <c r="E3016">
        <v>41</v>
      </c>
      <c r="F3016">
        <v>2</v>
      </c>
      <c r="G3016">
        <v>39</v>
      </c>
      <c r="H3016">
        <v>0</v>
      </c>
      <c r="I3016">
        <v>0</v>
      </c>
      <c r="J3016">
        <v>0</v>
      </c>
      <c r="K3016">
        <v>0</v>
      </c>
      <c r="L3016">
        <v>0</v>
      </c>
      <c r="M3016">
        <v>0</v>
      </c>
      <c r="N3016">
        <v>0</v>
      </c>
    </row>
    <row r="3017" spans="1:14" x14ac:dyDescent="0.25">
      <c r="A3017" t="s">
        <v>7251</v>
      </c>
      <c r="B3017" t="s">
        <v>73</v>
      </c>
      <c r="C3017" t="s">
        <v>136</v>
      </c>
      <c r="D3017" t="s">
        <v>398</v>
      </c>
      <c r="E3017">
        <v>39</v>
      </c>
      <c r="F3017">
        <v>2</v>
      </c>
      <c r="G3017">
        <v>37</v>
      </c>
      <c r="H3017">
        <v>0</v>
      </c>
      <c r="I3017">
        <v>0</v>
      </c>
      <c r="J3017">
        <v>2</v>
      </c>
      <c r="K3017">
        <v>0</v>
      </c>
      <c r="L3017">
        <v>0</v>
      </c>
      <c r="M3017">
        <v>0</v>
      </c>
      <c r="N3017">
        <v>0</v>
      </c>
    </row>
    <row r="3018" spans="1:14" x14ac:dyDescent="0.25">
      <c r="A3018" t="s">
        <v>7252</v>
      </c>
      <c r="B3018" t="s">
        <v>73</v>
      </c>
      <c r="C3018" t="s">
        <v>136</v>
      </c>
      <c r="D3018" t="s">
        <v>4242</v>
      </c>
      <c r="E3018">
        <v>2</v>
      </c>
      <c r="F3018">
        <v>0</v>
      </c>
      <c r="G3018">
        <v>2</v>
      </c>
      <c r="H3018">
        <v>0</v>
      </c>
      <c r="I3018">
        <v>0</v>
      </c>
      <c r="J3018">
        <v>39</v>
      </c>
      <c r="K3018">
        <v>0</v>
      </c>
      <c r="L3018">
        <v>0</v>
      </c>
      <c r="M3018">
        <v>0</v>
      </c>
      <c r="N3018">
        <v>0</v>
      </c>
    </row>
    <row r="3019" spans="1:14" x14ac:dyDescent="0.25">
      <c r="A3019" t="s">
        <v>7253</v>
      </c>
      <c r="B3019" t="s">
        <v>73</v>
      </c>
      <c r="C3019" t="s">
        <v>136</v>
      </c>
      <c r="D3019" t="s">
        <v>399</v>
      </c>
      <c r="E3019">
        <v>39</v>
      </c>
      <c r="F3019">
        <v>2</v>
      </c>
      <c r="G3019">
        <v>37</v>
      </c>
      <c r="H3019">
        <v>0</v>
      </c>
      <c r="I3019">
        <v>0</v>
      </c>
      <c r="J3019">
        <v>2</v>
      </c>
      <c r="K3019">
        <v>0</v>
      </c>
      <c r="L3019">
        <v>0</v>
      </c>
      <c r="M3019">
        <v>0</v>
      </c>
      <c r="N3019">
        <v>0</v>
      </c>
    </row>
    <row r="3020" spans="1:14" x14ac:dyDescent="0.25">
      <c r="A3020" t="s">
        <v>7254</v>
      </c>
      <c r="B3020" t="s">
        <v>73</v>
      </c>
      <c r="C3020" t="s">
        <v>136</v>
      </c>
      <c r="D3020" t="s">
        <v>4245</v>
      </c>
      <c r="E3020">
        <v>1</v>
      </c>
      <c r="F3020">
        <v>0</v>
      </c>
      <c r="G3020">
        <v>1</v>
      </c>
      <c r="H3020">
        <v>0</v>
      </c>
      <c r="I3020">
        <v>0</v>
      </c>
      <c r="J3020">
        <v>40</v>
      </c>
      <c r="K3020">
        <v>0</v>
      </c>
      <c r="L3020">
        <v>0</v>
      </c>
      <c r="M3020">
        <v>0</v>
      </c>
      <c r="N3020">
        <v>0</v>
      </c>
    </row>
    <row r="3021" spans="1:14" x14ac:dyDescent="0.25">
      <c r="A3021" t="s">
        <v>7255</v>
      </c>
      <c r="B3021" t="s">
        <v>73</v>
      </c>
      <c r="C3021" t="s">
        <v>136</v>
      </c>
      <c r="D3021" t="s">
        <v>394</v>
      </c>
      <c r="E3021">
        <v>0</v>
      </c>
      <c r="F3021">
        <v>0</v>
      </c>
      <c r="G3021">
        <v>0</v>
      </c>
      <c r="H3021">
        <v>0</v>
      </c>
      <c r="I3021">
        <v>0</v>
      </c>
      <c r="J3021">
        <v>0</v>
      </c>
      <c r="K3021">
        <v>41</v>
      </c>
      <c r="L3021">
        <v>41</v>
      </c>
      <c r="M3021">
        <v>0</v>
      </c>
      <c r="N3021">
        <v>0</v>
      </c>
    </row>
    <row r="3022" spans="1:14" x14ac:dyDescent="0.25">
      <c r="A3022" t="s">
        <v>7256</v>
      </c>
      <c r="B3022" t="s">
        <v>73</v>
      </c>
      <c r="C3022" t="s">
        <v>136</v>
      </c>
      <c r="D3022" t="s">
        <v>395</v>
      </c>
      <c r="E3022">
        <v>0</v>
      </c>
      <c r="F3022">
        <v>0</v>
      </c>
      <c r="G3022">
        <v>0</v>
      </c>
      <c r="H3022">
        <v>0</v>
      </c>
      <c r="I3022">
        <v>0</v>
      </c>
      <c r="J3022">
        <v>0</v>
      </c>
      <c r="K3022">
        <v>36</v>
      </c>
      <c r="L3022">
        <v>36</v>
      </c>
      <c r="M3022">
        <v>0</v>
      </c>
      <c r="N3022">
        <v>0</v>
      </c>
    </row>
    <row r="3023" spans="1:14" x14ac:dyDescent="0.25">
      <c r="A3023" t="s">
        <v>7257</v>
      </c>
      <c r="B3023" t="s">
        <v>73</v>
      </c>
      <c r="C3023" t="s">
        <v>137</v>
      </c>
      <c r="D3023" t="s">
        <v>396</v>
      </c>
      <c r="E3023">
        <v>633</v>
      </c>
      <c r="F3023">
        <v>94</v>
      </c>
      <c r="G3023">
        <v>532</v>
      </c>
      <c r="H3023">
        <v>3</v>
      </c>
      <c r="I3023">
        <v>4</v>
      </c>
      <c r="J3023">
        <v>66</v>
      </c>
      <c r="K3023">
        <v>0</v>
      </c>
      <c r="L3023">
        <v>0</v>
      </c>
      <c r="M3023">
        <v>0</v>
      </c>
      <c r="N3023">
        <v>0</v>
      </c>
    </row>
    <row r="3024" spans="1:14" x14ac:dyDescent="0.25">
      <c r="A3024" t="s">
        <v>7258</v>
      </c>
      <c r="B3024" t="s">
        <v>73</v>
      </c>
      <c r="C3024" t="s">
        <v>137</v>
      </c>
      <c r="D3024" t="s">
        <v>4236</v>
      </c>
      <c r="E3024">
        <v>699</v>
      </c>
      <c r="F3024">
        <v>93</v>
      </c>
      <c r="G3024">
        <v>595</v>
      </c>
      <c r="H3024">
        <v>6</v>
      </c>
      <c r="I3024">
        <v>5</v>
      </c>
      <c r="J3024">
        <v>0</v>
      </c>
      <c r="K3024">
        <v>0</v>
      </c>
      <c r="L3024">
        <v>0</v>
      </c>
      <c r="M3024">
        <v>0</v>
      </c>
      <c r="N3024">
        <v>0</v>
      </c>
    </row>
    <row r="3025" spans="1:14" x14ac:dyDescent="0.25">
      <c r="A3025" t="s">
        <v>7259</v>
      </c>
      <c r="B3025" t="s">
        <v>73</v>
      </c>
      <c r="C3025" t="s">
        <v>137</v>
      </c>
      <c r="D3025" t="s">
        <v>4238</v>
      </c>
      <c r="E3025">
        <v>55</v>
      </c>
      <c r="F3025">
        <v>3</v>
      </c>
      <c r="G3025">
        <v>51</v>
      </c>
      <c r="H3025">
        <v>1</v>
      </c>
      <c r="I3025">
        <v>0</v>
      </c>
      <c r="J3025">
        <v>644</v>
      </c>
      <c r="K3025">
        <v>0</v>
      </c>
      <c r="L3025">
        <v>0</v>
      </c>
      <c r="M3025">
        <v>0</v>
      </c>
      <c r="N3025">
        <v>0</v>
      </c>
    </row>
    <row r="3026" spans="1:14" x14ac:dyDescent="0.25">
      <c r="A3026" t="s">
        <v>7260</v>
      </c>
      <c r="B3026" t="s">
        <v>73</v>
      </c>
      <c r="C3026" t="s">
        <v>137</v>
      </c>
      <c r="D3026" t="s">
        <v>397</v>
      </c>
      <c r="E3026">
        <v>699</v>
      </c>
      <c r="F3026">
        <v>93</v>
      </c>
      <c r="G3026">
        <v>595</v>
      </c>
      <c r="H3026">
        <v>6</v>
      </c>
      <c r="I3026">
        <v>5</v>
      </c>
      <c r="J3026">
        <v>0</v>
      </c>
      <c r="K3026">
        <v>0</v>
      </c>
      <c r="L3026">
        <v>0</v>
      </c>
      <c r="M3026">
        <v>0</v>
      </c>
      <c r="N3026">
        <v>0</v>
      </c>
    </row>
    <row r="3027" spans="1:14" x14ac:dyDescent="0.25">
      <c r="A3027" t="s">
        <v>7261</v>
      </c>
      <c r="B3027" t="s">
        <v>73</v>
      </c>
      <c r="C3027" t="s">
        <v>137</v>
      </c>
      <c r="D3027" t="s">
        <v>398</v>
      </c>
      <c r="E3027">
        <v>633</v>
      </c>
      <c r="F3027">
        <v>94</v>
      </c>
      <c r="G3027">
        <v>532</v>
      </c>
      <c r="H3027">
        <v>2</v>
      </c>
      <c r="I3027">
        <v>5</v>
      </c>
      <c r="J3027">
        <v>66</v>
      </c>
      <c r="K3027">
        <v>0</v>
      </c>
      <c r="L3027">
        <v>0</v>
      </c>
      <c r="M3027">
        <v>0</v>
      </c>
      <c r="N3027">
        <v>0</v>
      </c>
    </row>
    <row r="3028" spans="1:14" x14ac:dyDescent="0.25">
      <c r="A3028" t="s">
        <v>7262</v>
      </c>
      <c r="B3028" t="s">
        <v>73</v>
      </c>
      <c r="C3028" t="s">
        <v>137</v>
      </c>
      <c r="D3028" t="s">
        <v>4242</v>
      </c>
      <c r="E3028">
        <v>66</v>
      </c>
      <c r="F3028">
        <v>9</v>
      </c>
      <c r="G3028">
        <v>54</v>
      </c>
      <c r="H3028">
        <v>3</v>
      </c>
      <c r="I3028">
        <v>0</v>
      </c>
      <c r="J3028">
        <v>633</v>
      </c>
      <c r="K3028">
        <v>0</v>
      </c>
      <c r="L3028">
        <v>0</v>
      </c>
      <c r="M3028">
        <v>0</v>
      </c>
      <c r="N3028">
        <v>0</v>
      </c>
    </row>
    <row r="3029" spans="1:14" x14ac:dyDescent="0.25">
      <c r="A3029" t="s">
        <v>7263</v>
      </c>
      <c r="B3029" t="s">
        <v>73</v>
      </c>
      <c r="C3029" t="s">
        <v>137</v>
      </c>
      <c r="D3029" t="s">
        <v>399</v>
      </c>
      <c r="E3029">
        <v>633</v>
      </c>
      <c r="F3029">
        <v>87</v>
      </c>
      <c r="G3029">
        <v>539</v>
      </c>
      <c r="H3029">
        <v>3</v>
      </c>
      <c r="I3029">
        <v>4</v>
      </c>
      <c r="J3029">
        <v>66</v>
      </c>
      <c r="K3029">
        <v>0</v>
      </c>
      <c r="L3029">
        <v>0</v>
      </c>
      <c r="M3029">
        <v>0</v>
      </c>
      <c r="N3029">
        <v>0</v>
      </c>
    </row>
    <row r="3030" spans="1:14" x14ac:dyDescent="0.25">
      <c r="A3030" t="s">
        <v>7264</v>
      </c>
      <c r="B3030" t="s">
        <v>73</v>
      </c>
      <c r="C3030" t="s">
        <v>137</v>
      </c>
      <c r="D3030" t="s">
        <v>4245</v>
      </c>
      <c r="E3030">
        <v>57</v>
      </c>
      <c r="F3030">
        <v>3</v>
      </c>
      <c r="G3030">
        <v>53</v>
      </c>
      <c r="H3030">
        <v>1</v>
      </c>
      <c r="I3030">
        <v>0</v>
      </c>
      <c r="J3030">
        <v>642</v>
      </c>
      <c r="K3030">
        <v>0</v>
      </c>
      <c r="L3030">
        <v>0</v>
      </c>
      <c r="M3030">
        <v>0</v>
      </c>
      <c r="N3030">
        <v>0</v>
      </c>
    </row>
    <row r="3031" spans="1:14" x14ac:dyDescent="0.25">
      <c r="A3031" t="s">
        <v>7265</v>
      </c>
      <c r="B3031" t="s">
        <v>73</v>
      </c>
      <c r="C3031" t="s">
        <v>137</v>
      </c>
      <c r="D3031" t="s">
        <v>394</v>
      </c>
      <c r="E3031">
        <v>0</v>
      </c>
      <c r="F3031">
        <v>0</v>
      </c>
      <c r="G3031">
        <v>0</v>
      </c>
      <c r="H3031">
        <v>0</v>
      </c>
      <c r="I3031">
        <v>0</v>
      </c>
      <c r="J3031">
        <v>0</v>
      </c>
      <c r="K3031">
        <v>695</v>
      </c>
      <c r="L3031">
        <v>688</v>
      </c>
      <c r="M3031">
        <v>7</v>
      </c>
      <c r="N3031">
        <v>0</v>
      </c>
    </row>
    <row r="3032" spans="1:14" x14ac:dyDescent="0.25">
      <c r="A3032" t="s">
        <v>7266</v>
      </c>
      <c r="B3032" t="s">
        <v>73</v>
      </c>
      <c r="C3032" t="s">
        <v>137</v>
      </c>
      <c r="D3032" t="s">
        <v>395</v>
      </c>
      <c r="E3032">
        <v>0</v>
      </c>
      <c r="F3032">
        <v>0</v>
      </c>
      <c r="G3032">
        <v>0</v>
      </c>
      <c r="H3032">
        <v>0</v>
      </c>
      <c r="I3032">
        <v>0</v>
      </c>
      <c r="J3032">
        <v>0</v>
      </c>
      <c r="K3032">
        <v>646</v>
      </c>
      <c r="L3032">
        <v>639</v>
      </c>
      <c r="M3032">
        <v>7</v>
      </c>
      <c r="N3032">
        <v>0</v>
      </c>
    </row>
    <row r="3033" spans="1:14" x14ac:dyDescent="0.25">
      <c r="A3033" t="s">
        <v>7267</v>
      </c>
      <c r="B3033" t="s">
        <v>73</v>
      </c>
      <c r="C3033" t="s">
        <v>138</v>
      </c>
      <c r="D3033" t="s">
        <v>396</v>
      </c>
      <c r="E3033">
        <v>132</v>
      </c>
      <c r="F3033">
        <v>19</v>
      </c>
      <c r="G3033">
        <v>111</v>
      </c>
      <c r="H3033">
        <v>2</v>
      </c>
      <c r="I3033">
        <v>0</v>
      </c>
      <c r="J3033">
        <v>11</v>
      </c>
      <c r="K3033">
        <v>0</v>
      </c>
      <c r="L3033">
        <v>0</v>
      </c>
      <c r="M3033">
        <v>0</v>
      </c>
      <c r="N3033">
        <v>0</v>
      </c>
    </row>
    <row r="3034" spans="1:14" x14ac:dyDescent="0.25">
      <c r="A3034" t="s">
        <v>7268</v>
      </c>
      <c r="B3034" t="s">
        <v>73</v>
      </c>
      <c r="C3034" t="s">
        <v>138</v>
      </c>
      <c r="D3034" t="s">
        <v>4236</v>
      </c>
      <c r="E3034">
        <v>143</v>
      </c>
      <c r="F3034">
        <v>17</v>
      </c>
      <c r="G3034">
        <v>120</v>
      </c>
      <c r="H3034">
        <v>6</v>
      </c>
      <c r="I3034">
        <v>0</v>
      </c>
      <c r="J3034">
        <v>0</v>
      </c>
      <c r="K3034">
        <v>0</v>
      </c>
      <c r="L3034">
        <v>0</v>
      </c>
      <c r="M3034">
        <v>0</v>
      </c>
      <c r="N3034">
        <v>0</v>
      </c>
    </row>
    <row r="3035" spans="1:14" x14ac:dyDescent="0.25">
      <c r="A3035" t="s">
        <v>7269</v>
      </c>
      <c r="B3035" t="s">
        <v>73</v>
      </c>
      <c r="C3035" t="s">
        <v>138</v>
      </c>
      <c r="D3035" t="s">
        <v>4238</v>
      </c>
      <c r="E3035">
        <v>9</v>
      </c>
      <c r="F3035">
        <v>0</v>
      </c>
      <c r="G3035">
        <v>8</v>
      </c>
      <c r="H3035">
        <v>1</v>
      </c>
      <c r="I3035">
        <v>0</v>
      </c>
      <c r="J3035">
        <v>134</v>
      </c>
      <c r="K3035">
        <v>0</v>
      </c>
      <c r="L3035">
        <v>0</v>
      </c>
      <c r="M3035">
        <v>0</v>
      </c>
      <c r="N3035">
        <v>0</v>
      </c>
    </row>
    <row r="3036" spans="1:14" x14ac:dyDescent="0.25">
      <c r="A3036" t="s">
        <v>7270</v>
      </c>
      <c r="B3036" t="s">
        <v>73</v>
      </c>
      <c r="C3036" t="s">
        <v>138</v>
      </c>
      <c r="D3036" t="s">
        <v>397</v>
      </c>
      <c r="E3036">
        <v>143</v>
      </c>
      <c r="F3036">
        <v>17</v>
      </c>
      <c r="G3036">
        <v>120</v>
      </c>
      <c r="H3036">
        <v>6</v>
      </c>
      <c r="I3036">
        <v>0</v>
      </c>
      <c r="J3036">
        <v>0</v>
      </c>
      <c r="K3036">
        <v>0</v>
      </c>
      <c r="L3036">
        <v>0</v>
      </c>
      <c r="M3036">
        <v>0</v>
      </c>
      <c r="N3036">
        <v>0</v>
      </c>
    </row>
    <row r="3037" spans="1:14" x14ac:dyDescent="0.25">
      <c r="A3037" t="s">
        <v>7271</v>
      </c>
      <c r="B3037" t="s">
        <v>73</v>
      </c>
      <c r="C3037" t="s">
        <v>138</v>
      </c>
      <c r="D3037" t="s">
        <v>398</v>
      </c>
      <c r="E3037">
        <v>132</v>
      </c>
      <c r="F3037">
        <v>18</v>
      </c>
      <c r="G3037">
        <v>112</v>
      </c>
      <c r="H3037">
        <v>2</v>
      </c>
      <c r="I3037">
        <v>0</v>
      </c>
      <c r="J3037">
        <v>11</v>
      </c>
      <c r="K3037">
        <v>0</v>
      </c>
      <c r="L3037">
        <v>0</v>
      </c>
      <c r="M3037">
        <v>0</v>
      </c>
      <c r="N3037">
        <v>0</v>
      </c>
    </row>
    <row r="3038" spans="1:14" x14ac:dyDescent="0.25">
      <c r="A3038" t="s">
        <v>7272</v>
      </c>
      <c r="B3038" t="s">
        <v>73</v>
      </c>
      <c r="C3038" t="s">
        <v>138</v>
      </c>
      <c r="D3038" t="s">
        <v>4242</v>
      </c>
      <c r="E3038">
        <v>11</v>
      </c>
      <c r="F3038">
        <v>1</v>
      </c>
      <c r="G3038">
        <v>7</v>
      </c>
      <c r="H3038">
        <v>3</v>
      </c>
      <c r="I3038">
        <v>0</v>
      </c>
      <c r="J3038">
        <v>132</v>
      </c>
      <c r="K3038">
        <v>0</v>
      </c>
      <c r="L3038">
        <v>0</v>
      </c>
      <c r="M3038">
        <v>0</v>
      </c>
      <c r="N3038">
        <v>0</v>
      </c>
    </row>
    <row r="3039" spans="1:14" x14ac:dyDescent="0.25">
      <c r="A3039" t="s">
        <v>7273</v>
      </c>
      <c r="B3039" t="s">
        <v>73</v>
      </c>
      <c r="C3039" t="s">
        <v>138</v>
      </c>
      <c r="D3039" t="s">
        <v>399</v>
      </c>
      <c r="E3039">
        <v>132</v>
      </c>
      <c r="F3039">
        <v>19</v>
      </c>
      <c r="G3039">
        <v>110</v>
      </c>
      <c r="H3039">
        <v>3</v>
      </c>
      <c r="I3039">
        <v>0</v>
      </c>
      <c r="J3039">
        <v>11</v>
      </c>
      <c r="K3039">
        <v>0</v>
      </c>
      <c r="L3039">
        <v>0</v>
      </c>
      <c r="M3039">
        <v>0</v>
      </c>
      <c r="N3039">
        <v>0</v>
      </c>
    </row>
    <row r="3040" spans="1:14" x14ac:dyDescent="0.25">
      <c r="A3040" t="s">
        <v>7274</v>
      </c>
      <c r="B3040" t="s">
        <v>73</v>
      </c>
      <c r="C3040" t="s">
        <v>138</v>
      </c>
      <c r="D3040" t="s">
        <v>4245</v>
      </c>
      <c r="E3040">
        <v>11</v>
      </c>
      <c r="F3040">
        <v>0</v>
      </c>
      <c r="G3040">
        <v>8</v>
      </c>
      <c r="H3040">
        <v>3</v>
      </c>
      <c r="I3040">
        <v>0</v>
      </c>
      <c r="J3040">
        <v>132</v>
      </c>
      <c r="K3040">
        <v>0</v>
      </c>
      <c r="L3040">
        <v>0</v>
      </c>
      <c r="M3040">
        <v>0</v>
      </c>
      <c r="N3040">
        <v>0</v>
      </c>
    </row>
    <row r="3041" spans="1:14" x14ac:dyDescent="0.25">
      <c r="A3041" t="s">
        <v>7275</v>
      </c>
      <c r="B3041" t="s">
        <v>73</v>
      </c>
      <c r="C3041" t="s">
        <v>138</v>
      </c>
      <c r="D3041" t="s">
        <v>394</v>
      </c>
      <c r="E3041">
        <v>0</v>
      </c>
      <c r="F3041">
        <v>0</v>
      </c>
      <c r="G3041">
        <v>0</v>
      </c>
      <c r="H3041">
        <v>0</v>
      </c>
      <c r="I3041">
        <v>0</v>
      </c>
      <c r="J3041">
        <v>0</v>
      </c>
      <c r="K3041">
        <v>143</v>
      </c>
      <c r="L3041">
        <v>141</v>
      </c>
      <c r="M3041">
        <v>2</v>
      </c>
      <c r="N3041">
        <v>0</v>
      </c>
    </row>
    <row r="3042" spans="1:14" x14ac:dyDescent="0.25">
      <c r="A3042" t="s">
        <v>7276</v>
      </c>
      <c r="B3042" t="s">
        <v>73</v>
      </c>
      <c r="C3042" t="s">
        <v>138</v>
      </c>
      <c r="D3042" t="s">
        <v>395</v>
      </c>
      <c r="E3042">
        <v>0</v>
      </c>
      <c r="F3042">
        <v>0</v>
      </c>
      <c r="G3042">
        <v>0</v>
      </c>
      <c r="H3042">
        <v>0</v>
      </c>
      <c r="I3042">
        <v>0</v>
      </c>
      <c r="J3042">
        <v>0</v>
      </c>
      <c r="K3042">
        <v>132</v>
      </c>
      <c r="L3042">
        <v>130</v>
      </c>
      <c r="M3042">
        <v>2</v>
      </c>
      <c r="N3042">
        <v>0</v>
      </c>
    </row>
    <row r="3043" spans="1:14" x14ac:dyDescent="0.25">
      <c r="A3043" t="s">
        <v>7277</v>
      </c>
      <c r="B3043" t="s">
        <v>73</v>
      </c>
      <c r="C3043" t="s">
        <v>139</v>
      </c>
      <c r="D3043" t="s">
        <v>396</v>
      </c>
      <c r="E3043">
        <v>79</v>
      </c>
      <c r="F3043">
        <v>10</v>
      </c>
      <c r="G3043">
        <v>69</v>
      </c>
      <c r="H3043">
        <v>0</v>
      </c>
      <c r="I3043">
        <v>0</v>
      </c>
      <c r="J3043">
        <v>10</v>
      </c>
      <c r="K3043">
        <v>0</v>
      </c>
      <c r="L3043">
        <v>0</v>
      </c>
      <c r="M3043">
        <v>0</v>
      </c>
      <c r="N3043">
        <v>0</v>
      </c>
    </row>
    <row r="3044" spans="1:14" x14ac:dyDescent="0.25">
      <c r="A3044" t="s">
        <v>7278</v>
      </c>
      <c r="B3044" t="s">
        <v>73</v>
      </c>
      <c r="C3044" t="s">
        <v>139</v>
      </c>
      <c r="D3044" t="s">
        <v>4236</v>
      </c>
      <c r="E3044">
        <v>89</v>
      </c>
      <c r="F3044">
        <v>11</v>
      </c>
      <c r="G3044">
        <v>76</v>
      </c>
      <c r="H3044">
        <v>1</v>
      </c>
      <c r="I3044">
        <v>1</v>
      </c>
      <c r="J3044">
        <v>0</v>
      </c>
      <c r="K3044">
        <v>0</v>
      </c>
      <c r="L3044">
        <v>0</v>
      </c>
      <c r="M3044">
        <v>0</v>
      </c>
      <c r="N3044">
        <v>0</v>
      </c>
    </row>
    <row r="3045" spans="1:14" x14ac:dyDescent="0.25">
      <c r="A3045" t="s">
        <v>7279</v>
      </c>
      <c r="B3045" t="s">
        <v>73</v>
      </c>
      <c r="C3045" t="s">
        <v>139</v>
      </c>
      <c r="D3045" t="s">
        <v>4238</v>
      </c>
      <c r="E3045">
        <v>9</v>
      </c>
      <c r="F3045">
        <v>2</v>
      </c>
      <c r="G3045">
        <v>6</v>
      </c>
      <c r="H3045">
        <v>0</v>
      </c>
      <c r="I3045">
        <v>1</v>
      </c>
      <c r="J3045">
        <v>80</v>
      </c>
      <c r="K3045">
        <v>0</v>
      </c>
      <c r="L3045">
        <v>0</v>
      </c>
      <c r="M3045">
        <v>0</v>
      </c>
      <c r="N3045">
        <v>0</v>
      </c>
    </row>
    <row r="3046" spans="1:14" x14ac:dyDescent="0.25">
      <c r="A3046" t="s">
        <v>7280</v>
      </c>
      <c r="B3046" t="s">
        <v>73</v>
      </c>
      <c r="C3046" t="s">
        <v>139</v>
      </c>
      <c r="D3046" t="s">
        <v>397</v>
      </c>
      <c r="E3046">
        <v>89</v>
      </c>
      <c r="F3046">
        <v>11</v>
      </c>
      <c r="G3046">
        <v>76</v>
      </c>
      <c r="H3046">
        <v>1</v>
      </c>
      <c r="I3046">
        <v>1</v>
      </c>
      <c r="J3046">
        <v>0</v>
      </c>
      <c r="K3046">
        <v>0</v>
      </c>
      <c r="L3046">
        <v>0</v>
      </c>
      <c r="M3046">
        <v>0</v>
      </c>
      <c r="N3046">
        <v>0</v>
      </c>
    </row>
    <row r="3047" spans="1:14" x14ac:dyDescent="0.25">
      <c r="A3047" t="s">
        <v>7281</v>
      </c>
      <c r="B3047" t="s">
        <v>73</v>
      </c>
      <c r="C3047" t="s">
        <v>139</v>
      </c>
      <c r="D3047" t="s">
        <v>398</v>
      </c>
      <c r="E3047">
        <v>79</v>
      </c>
      <c r="F3047">
        <v>10</v>
      </c>
      <c r="G3047">
        <v>69</v>
      </c>
      <c r="H3047">
        <v>0</v>
      </c>
      <c r="I3047">
        <v>0</v>
      </c>
      <c r="J3047">
        <v>10</v>
      </c>
      <c r="K3047">
        <v>0</v>
      </c>
      <c r="L3047">
        <v>0</v>
      </c>
      <c r="M3047">
        <v>0</v>
      </c>
      <c r="N3047">
        <v>0</v>
      </c>
    </row>
    <row r="3048" spans="1:14" x14ac:dyDescent="0.25">
      <c r="A3048" t="s">
        <v>7282</v>
      </c>
      <c r="B3048" t="s">
        <v>73</v>
      </c>
      <c r="C3048" t="s">
        <v>139</v>
      </c>
      <c r="D3048" t="s">
        <v>4242</v>
      </c>
      <c r="E3048">
        <v>10</v>
      </c>
      <c r="F3048">
        <v>2</v>
      </c>
      <c r="G3048">
        <v>6</v>
      </c>
      <c r="H3048">
        <v>0</v>
      </c>
      <c r="I3048">
        <v>2</v>
      </c>
      <c r="J3048">
        <v>79</v>
      </c>
      <c r="K3048">
        <v>0</v>
      </c>
      <c r="L3048">
        <v>0</v>
      </c>
      <c r="M3048">
        <v>0</v>
      </c>
      <c r="N3048">
        <v>0</v>
      </c>
    </row>
    <row r="3049" spans="1:14" x14ac:dyDescent="0.25">
      <c r="A3049" t="s">
        <v>7283</v>
      </c>
      <c r="B3049" t="s">
        <v>73</v>
      </c>
      <c r="C3049" t="s">
        <v>139</v>
      </c>
      <c r="D3049" t="s">
        <v>399</v>
      </c>
      <c r="E3049">
        <v>79</v>
      </c>
      <c r="F3049">
        <v>9</v>
      </c>
      <c r="G3049">
        <v>70</v>
      </c>
      <c r="H3049">
        <v>0</v>
      </c>
      <c r="I3049">
        <v>0</v>
      </c>
      <c r="J3049">
        <v>10</v>
      </c>
      <c r="K3049">
        <v>0</v>
      </c>
      <c r="L3049">
        <v>0</v>
      </c>
      <c r="M3049">
        <v>0</v>
      </c>
      <c r="N3049">
        <v>0</v>
      </c>
    </row>
    <row r="3050" spans="1:14" x14ac:dyDescent="0.25">
      <c r="A3050" t="s">
        <v>7284</v>
      </c>
      <c r="B3050" t="s">
        <v>73</v>
      </c>
      <c r="C3050" t="s">
        <v>139</v>
      </c>
      <c r="D3050" t="s">
        <v>4245</v>
      </c>
      <c r="E3050">
        <v>10</v>
      </c>
      <c r="F3050">
        <v>2</v>
      </c>
      <c r="G3050">
        <v>6</v>
      </c>
      <c r="H3050">
        <v>1</v>
      </c>
      <c r="I3050">
        <v>1</v>
      </c>
      <c r="J3050">
        <v>79</v>
      </c>
      <c r="K3050">
        <v>0</v>
      </c>
      <c r="L3050">
        <v>0</v>
      </c>
      <c r="M3050">
        <v>0</v>
      </c>
      <c r="N3050">
        <v>0</v>
      </c>
    </row>
    <row r="3051" spans="1:14" x14ac:dyDescent="0.25">
      <c r="A3051" t="s">
        <v>7285</v>
      </c>
      <c r="B3051" t="s">
        <v>73</v>
      </c>
      <c r="C3051" t="s">
        <v>139</v>
      </c>
      <c r="D3051" t="s">
        <v>394</v>
      </c>
      <c r="E3051">
        <v>0</v>
      </c>
      <c r="F3051">
        <v>0</v>
      </c>
      <c r="G3051">
        <v>0</v>
      </c>
      <c r="H3051">
        <v>0</v>
      </c>
      <c r="I3051">
        <v>0</v>
      </c>
      <c r="J3051">
        <v>0</v>
      </c>
      <c r="K3051">
        <v>89</v>
      </c>
      <c r="L3051">
        <v>88</v>
      </c>
      <c r="M3051">
        <v>1</v>
      </c>
      <c r="N3051">
        <v>0</v>
      </c>
    </row>
    <row r="3052" spans="1:14" x14ac:dyDescent="0.25">
      <c r="A3052" t="s">
        <v>7286</v>
      </c>
      <c r="B3052" t="s">
        <v>73</v>
      </c>
      <c r="C3052" t="s">
        <v>139</v>
      </c>
      <c r="D3052" t="s">
        <v>395</v>
      </c>
      <c r="E3052">
        <v>0</v>
      </c>
      <c r="F3052">
        <v>0</v>
      </c>
      <c r="G3052">
        <v>0</v>
      </c>
      <c r="H3052">
        <v>0</v>
      </c>
      <c r="I3052">
        <v>0</v>
      </c>
      <c r="J3052">
        <v>0</v>
      </c>
      <c r="K3052">
        <v>84</v>
      </c>
      <c r="L3052">
        <v>83</v>
      </c>
      <c r="M3052">
        <v>1</v>
      </c>
      <c r="N3052">
        <v>0</v>
      </c>
    </row>
    <row r="3053" spans="1:14" x14ac:dyDescent="0.25">
      <c r="A3053" t="s">
        <v>7287</v>
      </c>
      <c r="B3053" t="s">
        <v>73</v>
      </c>
      <c r="C3053" t="s">
        <v>140</v>
      </c>
      <c r="D3053" t="s">
        <v>396</v>
      </c>
      <c r="E3053">
        <v>24</v>
      </c>
      <c r="F3053">
        <v>4</v>
      </c>
      <c r="G3053">
        <v>20</v>
      </c>
      <c r="H3053">
        <v>0</v>
      </c>
      <c r="I3053">
        <v>0</v>
      </c>
      <c r="J3053">
        <v>1</v>
      </c>
      <c r="K3053">
        <v>0</v>
      </c>
      <c r="L3053">
        <v>0</v>
      </c>
      <c r="M3053">
        <v>0</v>
      </c>
      <c r="N3053">
        <v>0</v>
      </c>
    </row>
    <row r="3054" spans="1:14" x14ac:dyDescent="0.25">
      <c r="A3054" t="s">
        <v>7288</v>
      </c>
      <c r="B3054" t="s">
        <v>73</v>
      </c>
      <c r="C3054" t="s">
        <v>140</v>
      </c>
      <c r="D3054" t="s">
        <v>4236</v>
      </c>
      <c r="E3054">
        <v>25</v>
      </c>
      <c r="F3054">
        <v>4</v>
      </c>
      <c r="G3054">
        <v>21</v>
      </c>
      <c r="H3054">
        <v>0</v>
      </c>
      <c r="I3054">
        <v>0</v>
      </c>
      <c r="J3054">
        <v>0</v>
      </c>
      <c r="K3054">
        <v>0</v>
      </c>
      <c r="L3054">
        <v>0</v>
      </c>
      <c r="M3054">
        <v>0</v>
      </c>
      <c r="N3054">
        <v>0</v>
      </c>
    </row>
    <row r="3055" spans="1:14" x14ac:dyDescent="0.25">
      <c r="A3055" t="s">
        <v>7289</v>
      </c>
      <c r="B3055" t="s">
        <v>73</v>
      </c>
      <c r="C3055" t="s">
        <v>140</v>
      </c>
      <c r="D3055" t="s">
        <v>4238</v>
      </c>
      <c r="E3055">
        <v>1</v>
      </c>
      <c r="F3055">
        <v>0</v>
      </c>
      <c r="G3055">
        <v>1</v>
      </c>
      <c r="H3055">
        <v>0</v>
      </c>
      <c r="I3055">
        <v>0</v>
      </c>
      <c r="J3055">
        <v>24</v>
      </c>
      <c r="K3055">
        <v>0</v>
      </c>
      <c r="L3055">
        <v>0</v>
      </c>
      <c r="M3055">
        <v>0</v>
      </c>
      <c r="N3055">
        <v>0</v>
      </c>
    </row>
    <row r="3056" spans="1:14" x14ac:dyDescent="0.25">
      <c r="A3056" t="s">
        <v>7290</v>
      </c>
      <c r="B3056" t="s">
        <v>73</v>
      </c>
      <c r="C3056" t="s">
        <v>140</v>
      </c>
      <c r="D3056" t="s">
        <v>397</v>
      </c>
      <c r="E3056">
        <v>25</v>
      </c>
      <c r="F3056">
        <v>4</v>
      </c>
      <c r="G3056">
        <v>21</v>
      </c>
      <c r="H3056">
        <v>0</v>
      </c>
      <c r="I3056">
        <v>0</v>
      </c>
      <c r="J3056">
        <v>0</v>
      </c>
      <c r="K3056">
        <v>0</v>
      </c>
      <c r="L3056">
        <v>0</v>
      </c>
      <c r="M3056">
        <v>0</v>
      </c>
      <c r="N3056">
        <v>0</v>
      </c>
    </row>
    <row r="3057" spans="1:14" x14ac:dyDescent="0.25">
      <c r="A3057" t="s">
        <v>7291</v>
      </c>
      <c r="B3057" t="s">
        <v>73</v>
      </c>
      <c r="C3057" t="s">
        <v>140</v>
      </c>
      <c r="D3057" t="s">
        <v>398</v>
      </c>
      <c r="E3057">
        <v>24</v>
      </c>
      <c r="F3057">
        <v>4</v>
      </c>
      <c r="G3057">
        <v>20</v>
      </c>
      <c r="H3057">
        <v>0</v>
      </c>
      <c r="I3057">
        <v>0</v>
      </c>
      <c r="J3057">
        <v>1</v>
      </c>
      <c r="K3057">
        <v>0</v>
      </c>
      <c r="L3057">
        <v>0</v>
      </c>
      <c r="M3057">
        <v>0</v>
      </c>
      <c r="N3057">
        <v>0</v>
      </c>
    </row>
    <row r="3058" spans="1:14" x14ac:dyDescent="0.25">
      <c r="A3058" t="s">
        <v>7292</v>
      </c>
      <c r="B3058" t="s">
        <v>73</v>
      </c>
      <c r="C3058" t="s">
        <v>140</v>
      </c>
      <c r="D3058" t="s">
        <v>4242</v>
      </c>
      <c r="E3058">
        <v>1</v>
      </c>
      <c r="F3058">
        <v>0</v>
      </c>
      <c r="G3058">
        <v>1</v>
      </c>
      <c r="H3058">
        <v>0</v>
      </c>
      <c r="I3058">
        <v>0</v>
      </c>
      <c r="J3058">
        <v>24</v>
      </c>
      <c r="K3058">
        <v>0</v>
      </c>
      <c r="L3058">
        <v>0</v>
      </c>
      <c r="M3058">
        <v>0</v>
      </c>
      <c r="N3058">
        <v>0</v>
      </c>
    </row>
    <row r="3059" spans="1:14" x14ac:dyDescent="0.25">
      <c r="A3059" t="s">
        <v>7293</v>
      </c>
      <c r="B3059" t="s">
        <v>73</v>
      </c>
      <c r="C3059" t="s">
        <v>140</v>
      </c>
      <c r="D3059" t="s">
        <v>399</v>
      </c>
      <c r="E3059">
        <v>24</v>
      </c>
      <c r="F3059">
        <v>4</v>
      </c>
      <c r="G3059">
        <v>20</v>
      </c>
      <c r="H3059">
        <v>0</v>
      </c>
      <c r="I3059">
        <v>0</v>
      </c>
      <c r="J3059">
        <v>1</v>
      </c>
      <c r="K3059">
        <v>0</v>
      </c>
      <c r="L3059">
        <v>0</v>
      </c>
      <c r="M3059">
        <v>0</v>
      </c>
      <c r="N3059">
        <v>0</v>
      </c>
    </row>
    <row r="3060" spans="1:14" x14ac:dyDescent="0.25">
      <c r="A3060" t="s">
        <v>7294</v>
      </c>
      <c r="B3060" t="s">
        <v>73</v>
      </c>
      <c r="C3060" t="s">
        <v>140</v>
      </c>
      <c r="D3060" t="s">
        <v>4245</v>
      </c>
      <c r="E3060">
        <v>1</v>
      </c>
      <c r="F3060">
        <v>0</v>
      </c>
      <c r="G3060">
        <v>1</v>
      </c>
      <c r="H3060">
        <v>0</v>
      </c>
      <c r="I3060">
        <v>0</v>
      </c>
      <c r="J3060">
        <v>24</v>
      </c>
      <c r="K3060">
        <v>0</v>
      </c>
      <c r="L3060">
        <v>0</v>
      </c>
      <c r="M3060">
        <v>0</v>
      </c>
      <c r="N3060">
        <v>0</v>
      </c>
    </row>
    <row r="3061" spans="1:14" x14ac:dyDescent="0.25">
      <c r="A3061" t="s">
        <v>7295</v>
      </c>
      <c r="B3061" t="s">
        <v>73</v>
      </c>
      <c r="C3061" t="s">
        <v>140</v>
      </c>
      <c r="D3061" t="s">
        <v>394</v>
      </c>
      <c r="E3061">
        <v>0</v>
      </c>
      <c r="F3061">
        <v>0</v>
      </c>
      <c r="G3061">
        <v>0</v>
      </c>
      <c r="H3061">
        <v>0</v>
      </c>
      <c r="I3061">
        <v>0</v>
      </c>
      <c r="J3061">
        <v>0</v>
      </c>
      <c r="K3061">
        <v>25</v>
      </c>
      <c r="L3061">
        <v>25</v>
      </c>
      <c r="M3061">
        <v>0</v>
      </c>
      <c r="N3061">
        <v>0</v>
      </c>
    </row>
    <row r="3062" spans="1:14" x14ac:dyDescent="0.25">
      <c r="A3062" t="s">
        <v>7296</v>
      </c>
      <c r="B3062" t="s">
        <v>73</v>
      </c>
      <c r="C3062" t="s">
        <v>140</v>
      </c>
      <c r="D3062" t="s">
        <v>395</v>
      </c>
      <c r="E3062">
        <v>0</v>
      </c>
      <c r="F3062">
        <v>0</v>
      </c>
      <c r="G3062">
        <v>0</v>
      </c>
      <c r="H3062">
        <v>0</v>
      </c>
      <c r="I3062">
        <v>0</v>
      </c>
      <c r="J3062">
        <v>0</v>
      </c>
      <c r="K3062">
        <v>20</v>
      </c>
      <c r="L3062">
        <v>20</v>
      </c>
      <c r="M3062">
        <v>0</v>
      </c>
      <c r="N3062">
        <v>0</v>
      </c>
    </row>
    <row r="3063" spans="1:14" x14ac:dyDescent="0.25">
      <c r="A3063" t="s">
        <v>7297</v>
      </c>
      <c r="B3063" t="s">
        <v>73</v>
      </c>
      <c r="C3063" t="s">
        <v>141</v>
      </c>
      <c r="D3063" t="s">
        <v>396</v>
      </c>
      <c r="E3063">
        <v>0</v>
      </c>
      <c r="F3063">
        <v>0</v>
      </c>
      <c r="G3063">
        <v>0</v>
      </c>
      <c r="H3063">
        <v>0</v>
      </c>
      <c r="I3063">
        <v>0</v>
      </c>
      <c r="J3063">
        <v>1</v>
      </c>
      <c r="K3063">
        <v>0</v>
      </c>
      <c r="L3063">
        <v>0</v>
      </c>
      <c r="M3063">
        <v>0</v>
      </c>
      <c r="N3063">
        <v>0</v>
      </c>
    </row>
    <row r="3064" spans="1:14" x14ac:dyDescent="0.25">
      <c r="A3064" t="s">
        <v>7298</v>
      </c>
      <c r="B3064" t="s">
        <v>73</v>
      </c>
      <c r="C3064" t="s">
        <v>141</v>
      </c>
      <c r="D3064" t="s">
        <v>4236</v>
      </c>
      <c r="E3064">
        <v>1</v>
      </c>
      <c r="F3064">
        <v>1</v>
      </c>
      <c r="G3064">
        <v>0</v>
      </c>
      <c r="H3064">
        <v>0</v>
      </c>
      <c r="I3064">
        <v>0</v>
      </c>
      <c r="J3064">
        <v>0</v>
      </c>
      <c r="K3064">
        <v>0</v>
      </c>
      <c r="L3064">
        <v>0</v>
      </c>
      <c r="M3064">
        <v>0</v>
      </c>
      <c r="N3064">
        <v>0</v>
      </c>
    </row>
    <row r="3065" spans="1:14" x14ac:dyDescent="0.25">
      <c r="A3065" t="s">
        <v>7299</v>
      </c>
      <c r="B3065" t="s">
        <v>73</v>
      </c>
      <c r="C3065" t="s">
        <v>141</v>
      </c>
      <c r="D3065" t="s">
        <v>4238</v>
      </c>
      <c r="E3065">
        <v>1</v>
      </c>
      <c r="F3065">
        <v>1</v>
      </c>
      <c r="G3065">
        <v>0</v>
      </c>
      <c r="H3065">
        <v>0</v>
      </c>
      <c r="I3065">
        <v>0</v>
      </c>
      <c r="J3065">
        <v>0</v>
      </c>
      <c r="K3065">
        <v>0</v>
      </c>
      <c r="L3065">
        <v>0</v>
      </c>
      <c r="M3065">
        <v>0</v>
      </c>
      <c r="N3065">
        <v>0</v>
      </c>
    </row>
    <row r="3066" spans="1:14" x14ac:dyDescent="0.25">
      <c r="A3066" t="s">
        <v>7300</v>
      </c>
      <c r="B3066" t="s">
        <v>73</v>
      </c>
      <c r="C3066" t="s">
        <v>141</v>
      </c>
      <c r="D3066" t="s">
        <v>397</v>
      </c>
      <c r="E3066">
        <v>1</v>
      </c>
      <c r="F3066">
        <v>1</v>
      </c>
      <c r="G3066">
        <v>0</v>
      </c>
      <c r="H3066">
        <v>0</v>
      </c>
      <c r="I3066">
        <v>0</v>
      </c>
      <c r="J3066">
        <v>0</v>
      </c>
      <c r="K3066">
        <v>0</v>
      </c>
      <c r="L3066">
        <v>0</v>
      </c>
      <c r="M3066">
        <v>0</v>
      </c>
      <c r="N3066">
        <v>0</v>
      </c>
    </row>
    <row r="3067" spans="1:14" x14ac:dyDescent="0.25">
      <c r="A3067" t="s">
        <v>7301</v>
      </c>
      <c r="B3067" t="s">
        <v>73</v>
      </c>
      <c r="C3067" t="s">
        <v>141</v>
      </c>
      <c r="D3067" t="s">
        <v>398</v>
      </c>
      <c r="E3067">
        <v>0</v>
      </c>
      <c r="F3067">
        <v>0</v>
      </c>
      <c r="G3067">
        <v>0</v>
      </c>
      <c r="H3067">
        <v>0</v>
      </c>
      <c r="I3067">
        <v>0</v>
      </c>
      <c r="J3067">
        <v>1</v>
      </c>
      <c r="K3067">
        <v>0</v>
      </c>
      <c r="L3067">
        <v>0</v>
      </c>
      <c r="M3067">
        <v>0</v>
      </c>
      <c r="N3067">
        <v>0</v>
      </c>
    </row>
    <row r="3068" spans="1:14" x14ac:dyDescent="0.25">
      <c r="A3068" t="s">
        <v>7302</v>
      </c>
      <c r="B3068" t="s">
        <v>73</v>
      </c>
      <c r="C3068" t="s">
        <v>141</v>
      </c>
      <c r="D3068" t="s">
        <v>4242</v>
      </c>
      <c r="E3068">
        <v>1</v>
      </c>
      <c r="F3068">
        <v>1</v>
      </c>
      <c r="G3068">
        <v>0</v>
      </c>
      <c r="H3068">
        <v>0</v>
      </c>
      <c r="I3068">
        <v>0</v>
      </c>
      <c r="J3068">
        <v>0</v>
      </c>
      <c r="K3068">
        <v>0</v>
      </c>
      <c r="L3068">
        <v>0</v>
      </c>
      <c r="M3068">
        <v>0</v>
      </c>
      <c r="N3068">
        <v>0</v>
      </c>
    </row>
    <row r="3069" spans="1:14" x14ac:dyDescent="0.25">
      <c r="A3069" t="s">
        <v>7303</v>
      </c>
      <c r="B3069" t="s">
        <v>73</v>
      </c>
      <c r="C3069" t="s">
        <v>141</v>
      </c>
      <c r="D3069" t="s">
        <v>399</v>
      </c>
      <c r="E3069">
        <v>0</v>
      </c>
      <c r="F3069">
        <v>0</v>
      </c>
      <c r="G3069">
        <v>0</v>
      </c>
      <c r="H3069">
        <v>0</v>
      </c>
      <c r="I3069">
        <v>0</v>
      </c>
      <c r="J3069">
        <v>1</v>
      </c>
      <c r="K3069">
        <v>0</v>
      </c>
      <c r="L3069">
        <v>0</v>
      </c>
      <c r="M3069">
        <v>0</v>
      </c>
      <c r="N3069">
        <v>0</v>
      </c>
    </row>
    <row r="3070" spans="1:14" x14ac:dyDescent="0.25">
      <c r="A3070" t="s">
        <v>7304</v>
      </c>
      <c r="B3070" t="s">
        <v>73</v>
      </c>
      <c r="C3070" t="s">
        <v>141</v>
      </c>
      <c r="D3070" t="s">
        <v>4245</v>
      </c>
      <c r="E3070">
        <v>1</v>
      </c>
      <c r="F3070">
        <v>1</v>
      </c>
      <c r="G3070">
        <v>0</v>
      </c>
      <c r="H3070">
        <v>0</v>
      </c>
      <c r="I3070">
        <v>0</v>
      </c>
      <c r="J3070">
        <v>0</v>
      </c>
      <c r="K3070">
        <v>0</v>
      </c>
      <c r="L3070">
        <v>0</v>
      </c>
      <c r="M3070">
        <v>0</v>
      </c>
      <c r="N3070">
        <v>0</v>
      </c>
    </row>
    <row r="3071" spans="1:14" x14ac:dyDescent="0.25">
      <c r="A3071" t="s">
        <v>7305</v>
      </c>
      <c r="B3071" t="s">
        <v>73</v>
      </c>
      <c r="C3071" t="s">
        <v>141</v>
      </c>
      <c r="D3071" t="s">
        <v>394</v>
      </c>
      <c r="E3071">
        <v>0</v>
      </c>
      <c r="F3071">
        <v>0</v>
      </c>
      <c r="G3071">
        <v>0</v>
      </c>
      <c r="H3071">
        <v>0</v>
      </c>
      <c r="I3071">
        <v>0</v>
      </c>
      <c r="J3071">
        <v>0</v>
      </c>
      <c r="K3071">
        <v>1</v>
      </c>
      <c r="L3071">
        <v>1</v>
      </c>
      <c r="M3071">
        <v>0</v>
      </c>
      <c r="N3071">
        <v>0</v>
      </c>
    </row>
    <row r="3072" spans="1:14" x14ac:dyDescent="0.25">
      <c r="A3072" t="s">
        <v>7306</v>
      </c>
      <c r="B3072" t="s">
        <v>73</v>
      </c>
      <c r="C3072" t="s">
        <v>141</v>
      </c>
      <c r="D3072" t="s">
        <v>395</v>
      </c>
      <c r="E3072">
        <v>0</v>
      </c>
      <c r="F3072">
        <v>0</v>
      </c>
      <c r="G3072">
        <v>0</v>
      </c>
      <c r="H3072">
        <v>0</v>
      </c>
      <c r="I3072">
        <v>0</v>
      </c>
      <c r="J3072">
        <v>0</v>
      </c>
      <c r="K3072">
        <v>1</v>
      </c>
      <c r="L3072">
        <v>1</v>
      </c>
      <c r="M3072">
        <v>0</v>
      </c>
      <c r="N3072">
        <v>0</v>
      </c>
    </row>
    <row r="3073" spans="1:14" x14ac:dyDescent="0.25">
      <c r="A3073" t="s">
        <v>7307</v>
      </c>
      <c r="B3073" t="s">
        <v>73</v>
      </c>
      <c r="C3073" t="s">
        <v>142</v>
      </c>
      <c r="D3073" t="s">
        <v>396</v>
      </c>
      <c r="E3073">
        <v>69</v>
      </c>
      <c r="F3073">
        <v>13</v>
      </c>
      <c r="G3073">
        <v>56</v>
      </c>
      <c r="H3073">
        <v>0</v>
      </c>
      <c r="I3073">
        <v>0</v>
      </c>
      <c r="J3073">
        <v>22</v>
      </c>
      <c r="K3073">
        <v>0</v>
      </c>
      <c r="L3073">
        <v>0</v>
      </c>
      <c r="M3073">
        <v>0</v>
      </c>
      <c r="N3073">
        <v>0</v>
      </c>
    </row>
    <row r="3074" spans="1:14" x14ac:dyDescent="0.25">
      <c r="A3074" t="s">
        <v>7308</v>
      </c>
      <c r="B3074" t="s">
        <v>73</v>
      </c>
      <c r="C3074" t="s">
        <v>142</v>
      </c>
      <c r="D3074" t="s">
        <v>4236</v>
      </c>
      <c r="E3074">
        <v>91</v>
      </c>
      <c r="F3074">
        <v>12</v>
      </c>
      <c r="G3074">
        <v>78</v>
      </c>
      <c r="H3074">
        <v>1</v>
      </c>
      <c r="I3074">
        <v>0</v>
      </c>
      <c r="J3074">
        <v>0</v>
      </c>
      <c r="K3074">
        <v>0</v>
      </c>
      <c r="L3074">
        <v>0</v>
      </c>
      <c r="M3074">
        <v>0</v>
      </c>
      <c r="N3074">
        <v>0</v>
      </c>
    </row>
    <row r="3075" spans="1:14" x14ac:dyDescent="0.25">
      <c r="A3075" t="s">
        <v>7309</v>
      </c>
      <c r="B3075" t="s">
        <v>73</v>
      </c>
      <c r="C3075" t="s">
        <v>142</v>
      </c>
      <c r="D3075" t="s">
        <v>4238</v>
      </c>
      <c r="E3075">
        <v>20</v>
      </c>
      <c r="F3075">
        <v>0</v>
      </c>
      <c r="G3075">
        <v>20</v>
      </c>
      <c r="H3075">
        <v>0</v>
      </c>
      <c r="I3075">
        <v>0</v>
      </c>
      <c r="J3075">
        <v>71</v>
      </c>
      <c r="K3075">
        <v>0</v>
      </c>
      <c r="L3075">
        <v>0</v>
      </c>
      <c r="M3075">
        <v>0</v>
      </c>
      <c r="N3075">
        <v>0</v>
      </c>
    </row>
    <row r="3076" spans="1:14" x14ac:dyDescent="0.25">
      <c r="A3076" t="s">
        <v>7310</v>
      </c>
      <c r="B3076" t="s">
        <v>73</v>
      </c>
      <c r="C3076" t="s">
        <v>142</v>
      </c>
      <c r="D3076" t="s">
        <v>397</v>
      </c>
      <c r="E3076">
        <v>91</v>
      </c>
      <c r="F3076">
        <v>12</v>
      </c>
      <c r="G3076">
        <v>78</v>
      </c>
      <c r="H3076">
        <v>1</v>
      </c>
      <c r="I3076">
        <v>0</v>
      </c>
      <c r="J3076">
        <v>0</v>
      </c>
      <c r="K3076">
        <v>0</v>
      </c>
      <c r="L3076">
        <v>0</v>
      </c>
      <c r="M3076">
        <v>0</v>
      </c>
      <c r="N3076">
        <v>0</v>
      </c>
    </row>
    <row r="3077" spans="1:14" x14ac:dyDescent="0.25">
      <c r="A3077" t="s">
        <v>7311</v>
      </c>
      <c r="B3077" t="s">
        <v>73</v>
      </c>
      <c r="C3077" t="s">
        <v>142</v>
      </c>
      <c r="D3077" t="s">
        <v>398</v>
      </c>
      <c r="E3077">
        <v>69</v>
      </c>
      <c r="F3077">
        <v>13</v>
      </c>
      <c r="G3077">
        <v>56</v>
      </c>
      <c r="H3077">
        <v>0</v>
      </c>
      <c r="I3077">
        <v>0</v>
      </c>
      <c r="J3077">
        <v>22</v>
      </c>
      <c r="K3077">
        <v>0</v>
      </c>
      <c r="L3077">
        <v>0</v>
      </c>
      <c r="M3077">
        <v>0</v>
      </c>
      <c r="N3077">
        <v>0</v>
      </c>
    </row>
    <row r="3078" spans="1:14" x14ac:dyDescent="0.25">
      <c r="A3078" t="s">
        <v>7312</v>
      </c>
      <c r="B3078" t="s">
        <v>73</v>
      </c>
      <c r="C3078" t="s">
        <v>142</v>
      </c>
      <c r="D3078" t="s">
        <v>4242</v>
      </c>
      <c r="E3078">
        <v>22</v>
      </c>
      <c r="F3078">
        <v>0</v>
      </c>
      <c r="G3078">
        <v>21</v>
      </c>
      <c r="H3078">
        <v>1</v>
      </c>
      <c r="I3078">
        <v>0</v>
      </c>
      <c r="J3078">
        <v>69</v>
      </c>
      <c r="K3078">
        <v>0</v>
      </c>
      <c r="L3078">
        <v>0</v>
      </c>
      <c r="M3078">
        <v>0</v>
      </c>
      <c r="N3078">
        <v>0</v>
      </c>
    </row>
    <row r="3079" spans="1:14" x14ac:dyDescent="0.25">
      <c r="A3079" t="s">
        <v>7313</v>
      </c>
      <c r="B3079" t="s">
        <v>73</v>
      </c>
      <c r="C3079" t="s">
        <v>142</v>
      </c>
      <c r="D3079" t="s">
        <v>399</v>
      </c>
      <c r="E3079">
        <v>69</v>
      </c>
      <c r="F3079">
        <v>12</v>
      </c>
      <c r="G3079">
        <v>57</v>
      </c>
      <c r="H3079">
        <v>0</v>
      </c>
      <c r="I3079">
        <v>0</v>
      </c>
      <c r="J3079">
        <v>22</v>
      </c>
      <c r="K3079">
        <v>0</v>
      </c>
      <c r="L3079">
        <v>0</v>
      </c>
      <c r="M3079">
        <v>0</v>
      </c>
      <c r="N3079">
        <v>0</v>
      </c>
    </row>
    <row r="3080" spans="1:14" x14ac:dyDescent="0.25">
      <c r="A3080" t="s">
        <v>7314</v>
      </c>
      <c r="B3080" t="s">
        <v>73</v>
      </c>
      <c r="C3080" t="s">
        <v>142</v>
      </c>
      <c r="D3080" t="s">
        <v>4245</v>
      </c>
      <c r="E3080">
        <v>20</v>
      </c>
      <c r="F3080">
        <v>0</v>
      </c>
      <c r="G3080">
        <v>20</v>
      </c>
      <c r="H3080">
        <v>0</v>
      </c>
      <c r="I3080">
        <v>0</v>
      </c>
      <c r="J3080">
        <v>71</v>
      </c>
      <c r="K3080">
        <v>0</v>
      </c>
      <c r="L3080">
        <v>0</v>
      </c>
      <c r="M3080">
        <v>0</v>
      </c>
      <c r="N3080">
        <v>0</v>
      </c>
    </row>
    <row r="3081" spans="1:14" x14ac:dyDescent="0.25">
      <c r="A3081" t="s">
        <v>7315</v>
      </c>
      <c r="B3081" t="s">
        <v>73</v>
      </c>
      <c r="C3081" t="s">
        <v>142</v>
      </c>
      <c r="D3081" t="s">
        <v>394</v>
      </c>
      <c r="E3081">
        <v>0</v>
      </c>
      <c r="F3081">
        <v>0</v>
      </c>
      <c r="G3081">
        <v>0</v>
      </c>
      <c r="H3081">
        <v>0</v>
      </c>
      <c r="I3081">
        <v>0</v>
      </c>
      <c r="J3081">
        <v>0</v>
      </c>
      <c r="K3081">
        <v>90</v>
      </c>
      <c r="L3081">
        <v>89</v>
      </c>
      <c r="M3081">
        <v>1</v>
      </c>
      <c r="N3081">
        <v>0</v>
      </c>
    </row>
    <row r="3082" spans="1:14" x14ac:dyDescent="0.25">
      <c r="A3082" t="s">
        <v>7316</v>
      </c>
      <c r="B3082" t="s">
        <v>73</v>
      </c>
      <c r="C3082" t="s">
        <v>142</v>
      </c>
      <c r="D3082" t="s">
        <v>395</v>
      </c>
      <c r="E3082">
        <v>0</v>
      </c>
      <c r="F3082">
        <v>0</v>
      </c>
      <c r="G3082">
        <v>0</v>
      </c>
      <c r="H3082">
        <v>0</v>
      </c>
      <c r="I3082">
        <v>0</v>
      </c>
      <c r="J3082">
        <v>0</v>
      </c>
      <c r="K3082">
        <v>79</v>
      </c>
      <c r="L3082">
        <v>78</v>
      </c>
      <c r="M3082">
        <v>1</v>
      </c>
      <c r="N3082">
        <v>0</v>
      </c>
    </row>
    <row r="3083" spans="1:14" x14ac:dyDescent="0.25">
      <c r="A3083" t="s">
        <v>7317</v>
      </c>
      <c r="B3083" t="s">
        <v>73</v>
      </c>
      <c r="C3083" t="s">
        <v>143</v>
      </c>
      <c r="D3083" t="s">
        <v>396</v>
      </c>
      <c r="E3083">
        <v>8</v>
      </c>
      <c r="F3083">
        <v>0</v>
      </c>
      <c r="G3083">
        <v>8</v>
      </c>
      <c r="H3083">
        <v>0</v>
      </c>
      <c r="I3083">
        <v>0</v>
      </c>
      <c r="J3083">
        <v>6</v>
      </c>
      <c r="K3083">
        <v>0</v>
      </c>
      <c r="L3083">
        <v>0</v>
      </c>
      <c r="M3083">
        <v>0</v>
      </c>
      <c r="N3083">
        <v>0</v>
      </c>
    </row>
    <row r="3084" spans="1:14" x14ac:dyDescent="0.25">
      <c r="A3084" t="s">
        <v>7318</v>
      </c>
      <c r="B3084" t="s">
        <v>73</v>
      </c>
      <c r="C3084" t="s">
        <v>143</v>
      </c>
      <c r="D3084" t="s">
        <v>4236</v>
      </c>
      <c r="E3084">
        <v>14</v>
      </c>
      <c r="F3084">
        <v>1</v>
      </c>
      <c r="G3084">
        <v>10</v>
      </c>
      <c r="H3084">
        <v>2</v>
      </c>
      <c r="I3084">
        <v>1</v>
      </c>
      <c r="J3084">
        <v>0</v>
      </c>
      <c r="K3084">
        <v>0</v>
      </c>
      <c r="L3084">
        <v>0</v>
      </c>
      <c r="M3084">
        <v>0</v>
      </c>
      <c r="N3084">
        <v>0</v>
      </c>
    </row>
    <row r="3085" spans="1:14" x14ac:dyDescent="0.25">
      <c r="A3085" t="s">
        <v>7319</v>
      </c>
      <c r="B3085" t="s">
        <v>73</v>
      </c>
      <c r="C3085" t="s">
        <v>143</v>
      </c>
      <c r="D3085" t="s">
        <v>4238</v>
      </c>
      <c r="E3085">
        <v>6</v>
      </c>
      <c r="F3085">
        <v>1</v>
      </c>
      <c r="G3085">
        <v>5</v>
      </c>
      <c r="H3085">
        <v>0</v>
      </c>
      <c r="I3085">
        <v>0</v>
      </c>
      <c r="J3085">
        <v>8</v>
      </c>
      <c r="K3085">
        <v>0</v>
      </c>
      <c r="L3085">
        <v>0</v>
      </c>
      <c r="M3085">
        <v>0</v>
      </c>
      <c r="N3085">
        <v>0</v>
      </c>
    </row>
    <row r="3086" spans="1:14" x14ac:dyDescent="0.25">
      <c r="A3086" t="s">
        <v>7320</v>
      </c>
      <c r="B3086" t="s">
        <v>73</v>
      </c>
      <c r="C3086" t="s">
        <v>143</v>
      </c>
      <c r="D3086" t="s">
        <v>397</v>
      </c>
      <c r="E3086">
        <v>14</v>
      </c>
      <c r="F3086">
        <v>1</v>
      </c>
      <c r="G3086">
        <v>10</v>
      </c>
      <c r="H3086">
        <v>2</v>
      </c>
      <c r="I3086">
        <v>1</v>
      </c>
      <c r="J3086">
        <v>0</v>
      </c>
      <c r="K3086">
        <v>0</v>
      </c>
      <c r="L3086">
        <v>0</v>
      </c>
      <c r="M3086">
        <v>0</v>
      </c>
      <c r="N3086">
        <v>0</v>
      </c>
    </row>
    <row r="3087" spans="1:14" x14ac:dyDescent="0.25">
      <c r="A3087" t="s">
        <v>7321</v>
      </c>
      <c r="B3087" t="s">
        <v>73</v>
      </c>
      <c r="C3087" t="s">
        <v>143</v>
      </c>
      <c r="D3087" t="s">
        <v>398</v>
      </c>
      <c r="E3087">
        <v>8</v>
      </c>
      <c r="F3087">
        <v>0</v>
      </c>
      <c r="G3087">
        <v>8</v>
      </c>
      <c r="H3087">
        <v>0</v>
      </c>
      <c r="I3087">
        <v>0</v>
      </c>
      <c r="J3087">
        <v>6</v>
      </c>
      <c r="K3087">
        <v>0</v>
      </c>
      <c r="L3087">
        <v>0</v>
      </c>
      <c r="M3087">
        <v>0</v>
      </c>
      <c r="N3087">
        <v>0</v>
      </c>
    </row>
    <row r="3088" spans="1:14" x14ac:dyDescent="0.25">
      <c r="A3088" t="s">
        <v>7322</v>
      </c>
      <c r="B3088" t="s">
        <v>73</v>
      </c>
      <c r="C3088" t="s">
        <v>143</v>
      </c>
      <c r="D3088" t="s">
        <v>4242</v>
      </c>
      <c r="E3088">
        <v>6</v>
      </c>
      <c r="F3088">
        <v>1</v>
      </c>
      <c r="G3088">
        <v>3</v>
      </c>
      <c r="H3088">
        <v>1</v>
      </c>
      <c r="I3088">
        <v>1</v>
      </c>
      <c r="J3088">
        <v>8</v>
      </c>
      <c r="K3088">
        <v>0</v>
      </c>
      <c r="L3088">
        <v>0</v>
      </c>
      <c r="M3088">
        <v>0</v>
      </c>
      <c r="N3088">
        <v>0</v>
      </c>
    </row>
    <row r="3089" spans="1:14" x14ac:dyDescent="0.25">
      <c r="A3089" t="s">
        <v>7323</v>
      </c>
      <c r="B3089" t="s">
        <v>73</v>
      </c>
      <c r="C3089" t="s">
        <v>143</v>
      </c>
      <c r="D3089" t="s">
        <v>399</v>
      </c>
      <c r="E3089">
        <v>8</v>
      </c>
      <c r="F3089">
        <v>0</v>
      </c>
      <c r="G3089">
        <v>7</v>
      </c>
      <c r="H3089">
        <v>1</v>
      </c>
      <c r="I3089">
        <v>0</v>
      </c>
      <c r="J3089">
        <v>6</v>
      </c>
      <c r="K3089">
        <v>0</v>
      </c>
      <c r="L3089">
        <v>0</v>
      </c>
      <c r="M3089">
        <v>0</v>
      </c>
      <c r="N3089">
        <v>0</v>
      </c>
    </row>
    <row r="3090" spans="1:14" x14ac:dyDescent="0.25">
      <c r="A3090" t="s">
        <v>7324</v>
      </c>
      <c r="B3090" t="s">
        <v>73</v>
      </c>
      <c r="C3090" t="s">
        <v>143</v>
      </c>
      <c r="D3090" t="s">
        <v>4245</v>
      </c>
      <c r="E3090">
        <v>6</v>
      </c>
      <c r="F3090">
        <v>1</v>
      </c>
      <c r="G3090">
        <v>5</v>
      </c>
      <c r="H3090">
        <v>0</v>
      </c>
      <c r="I3090">
        <v>0</v>
      </c>
      <c r="J3090">
        <v>8</v>
      </c>
      <c r="K3090">
        <v>0</v>
      </c>
      <c r="L3090">
        <v>0</v>
      </c>
      <c r="M3090">
        <v>0</v>
      </c>
      <c r="N3090">
        <v>0</v>
      </c>
    </row>
    <row r="3091" spans="1:14" x14ac:dyDescent="0.25">
      <c r="A3091" t="s">
        <v>7325</v>
      </c>
      <c r="B3091" t="s">
        <v>73</v>
      </c>
      <c r="C3091" t="s">
        <v>143</v>
      </c>
      <c r="D3091" t="s">
        <v>394</v>
      </c>
      <c r="E3091">
        <v>0</v>
      </c>
      <c r="F3091">
        <v>0</v>
      </c>
      <c r="G3091">
        <v>0</v>
      </c>
      <c r="H3091">
        <v>0</v>
      </c>
      <c r="I3091">
        <v>0</v>
      </c>
      <c r="J3091">
        <v>0</v>
      </c>
      <c r="K3091">
        <v>14</v>
      </c>
      <c r="L3091">
        <v>12</v>
      </c>
      <c r="M3091">
        <v>2</v>
      </c>
      <c r="N3091">
        <v>0</v>
      </c>
    </row>
    <row r="3092" spans="1:14" x14ac:dyDescent="0.25">
      <c r="A3092" t="s">
        <v>7326</v>
      </c>
      <c r="B3092" t="s">
        <v>73</v>
      </c>
      <c r="C3092" t="s">
        <v>143</v>
      </c>
      <c r="D3092" t="s">
        <v>395</v>
      </c>
      <c r="E3092">
        <v>0</v>
      </c>
      <c r="F3092">
        <v>0</v>
      </c>
      <c r="G3092">
        <v>0</v>
      </c>
      <c r="H3092">
        <v>0</v>
      </c>
      <c r="I3092">
        <v>0</v>
      </c>
      <c r="J3092">
        <v>0</v>
      </c>
      <c r="K3092">
        <v>12</v>
      </c>
      <c r="L3092">
        <v>10</v>
      </c>
      <c r="M3092">
        <v>2</v>
      </c>
      <c r="N3092">
        <v>0</v>
      </c>
    </row>
    <row r="3093" spans="1:14" x14ac:dyDescent="0.25">
      <c r="A3093" t="s">
        <v>7327</v>
      </c>
      <c r="B3093" t="s">
        <v>73</v>
      </c>
      <c r="C3093" t="s">
        <v>144</v>
      </c>
      <c r="D3093" t="s">
        <v>396</v>
      </c>
      <c r="E3093">
        <v>533</v>
      </c>
      <c r="F3093">
        <v>98</v>
      </c>
      <c r="G3093">
        <v>431</v>
      </c>
      <c r="H3093">
        <v>3</v>
      </c>
      <c r="I3093">
        <v>1</v>
      </c>
      <c r="J3093">
        <v>40</v>
      </c>
      <c r="K3093">
        <v>0</v>
      </c>
      <c r="L3093">
        <v>0</v>
      </c>
      <c r="M3093">
        <v>0</v>
      </c>
      <c r="N3093">
        <v>0</v>
      </c>
    </row>
    <row r="3094" spans="1:14" x14ac:dyDescent="0.25">
      <c r="A3094" t="s">
        <v>7328</v>
      </c>
      <c r="B3094" t="s">
        <v>73</v>
      </c>
      <c r="C3094" t="s">
        <v>144</v>
      </c>
      <c r="D3094" t="s">
        <v>4236</v>
      </c>
      <c r="E3094">
        <v>573</v>
      </c>
      <c r="F3094">
        <v>84</v>
      </c>
      <c r="G3094">
        <v>480</v>
      </c>
      <c r="H3094">
        <v>8</v>
      </c>
      <c r="I3094">
        <v>1</v>
      </c>
      <c r="J3094">
        <v>0</v>
      </c>
      <c r="K3094">
        <v>0</v>
      </c>
      <c r="L3094">
        <v>0</v>
      </c>
      <c r="M3094">
        <v>0</v>
      </c>
      <c r="N3094">
        <v>0</v>
      </c>
    </row>
    <row r="3095" spans="1:14" x14ac:dyDescent="0.25">
      <c r="A3095" t="s">
        <v>7329</v>
      </c>
      <c r="B3095" t="s">
        <v>73</v>
      </c>
      <c r="C3095" t="s">
        <v>144</v>
      </c>
      <c r="D3095" t="s">
        <v>4238</v>
      </c>
      <c r="E3095">
        <v>33</v>
      </c>
      <c r="F3095">
        <v>2</v>
      </c>
      <c r="G3095">
        <v>30</v>
      </c>
      <c r="H3095">
        <v>1</v>
      </c>
      <c r="I3095">
        <v>0</v>
      </c>
      <c r="J3095">
        <v>540</v>
      </c>
      <c r="K3095">
        <v>0</v>
      </c>
      <c r="L3095">
        <v>0</v>
      </c>
      <c r="M3095">
        <v>0</v>
      </c>
      <c r="N3095">
        <v>0</v>
      </c>
    </row>
    <row r="3096" spans="1:14" x14ac:dyDescent="0.25">
      <c r="A3096" t="s">
        <v>7330</v>
      </c>
      <c r="B3096" t="s">
        <v>73</v>
      </c>
      <c r="C3096" t="s">
        <v>144</v>
      </c>
      <c r="D3096" t="s">
        <v>397</v>
      </c>
      <c r="E3096">
        <v>573</v>
      </c>
      <c r="F3096">
        <v>82</v>
      </c>
      <c r="G3096">
        <v>482</v>
      </c>
      <c r="H3096">
        <v>8</v>
      </c>
      <c r="I3096">
        <v>1</v>
      </c>
      <c r="J3096">
        <v>0</v>
      </c>
      <c r="K3096">
        <v>0</v>
      </c>
      <c r="L3096">
        <v>0</v>
      </c>
      <c r="M3096">
        <v>0</v>
      </c>
      <c r="N3096">
        <v>0</v>
      </c>
    </row>
    <row r="3097" spans="1:14" x14ac:dyDescent="0.25">
      <c r="A3097" t="s">
        <v>7331</v>
      </c>
      <c r="B3097" t="s">
        <v>73</v>
      </c>
      <c r="C3097" t="s">
        <v>144</v>
      </c>
      <c r="D3097" t="s">
        <v>398</v>
      </c>
      <c r="E3097">
        <v>533</v>
      </c>
      <c r="F3097">
        <v>87</v>
      </c>
      <c r="G3097">
        <v>441</v>
      </c>
      <c r="H3097">
        <v>4</v>
      </c>
      <c r="I3097">
        <v>1</v>
      </c>
      <c r="J3097">
        <v>40</v>
      </c>
      <c r="K3097">
        <v>0</v>
      </c>
      <c r="L3097">
        <v>0</v>
      </c>
      <c r="M3097">
        <v>0</v>
      </c>
      <c r="N3097">
        <v>0</v>
      </c>
    </row>
    <row r="3098" spans="1:14" x14ac:dyDescent="0.25">
      <c r="A3098" t="s">
        <v>7332</v>
      </c>
      <c r="B3098" t="s">
        <v>73</v>
      </c>
      <c r="C3098" t="s">
        <v>144</v>
      </c>
      <c r="D3098" t="s">
        <v>4242</v>
      </c>
      <c r="E3098">
        <v>40</v>
      </c>
      <c r="F3098">
        <v>4</v>
      </c>
      <c r="G3098">
        <v>32</v>
      </c>
      <c r="H3098">
        <v>4</v>
      </c>
      <c r="I3098">
        <v>0</v>
      </c>
      <c r="J3098">
        <v>533</v>
      </c>
      <c r="K3098">
        <v>0</v>
      </c>
      <c r="L3098">
        <v>0</v>
      </c>
      <c r="M3098">
        <v>0</v>
      </c>
      <c r="N3098">
        <v>0</v>
      </c>
    </row>
    <row r="3099" spans="1:14" x14ac:dyDescent="0.25">
      <c r="A3099" t="s">
        <v>7333</v>
      </c>
      <c r="B3099" t="s">
        <v>73</v>
      </c>
      <c r="C3099" t="s">
        <v>144</v>
      </c>
      <c r="D3099" t="s">
        <v>399</v>
      </c>
      <c r="E3099">
        <v>533</v>
      </c>
      <c r="F3099">
        <v>80</v>
      </c>
      <c r="G3099">
        <v>449</v>
      </c>
      <c r="H3099">
        <v>3</v>
      </c>
      <c r="I3099">
        <v>1</v>
      </c>
      <c r="J3099">
        <v>40</v>
      </c>
      <c r="K3099">
        <v>0</v>
      </c>
      <c r="L3099">
        <v>0</v>
      </c>
      <c r="M3099">
        <v>0</v>
      </c>
      <c r="N3099">
        <v>0</v>
      </c>
    </row>
    <row r="3100" spans="1:14" x14ac:dyDescent="0.25">
      <c r="A3100" t="s">
        <v>7334</v>
      </c>
      <c r="B3100" t="s">
        <v>73</v>
      </c>
      <c r="C3100" t="s">
        <v>144</v>
      </c>
      <c r="D3100" t="s">
        <v>4245</v>
      </c>
      <c r="E3100">
        <v>39</v>
      </c>
      <c r="F3100">
        <v>2</v>
      </c>
      <c r="G3100">
        <v>32</v>
      </c>
      <c r="H3100">
        <v>5</v>
      </c>
      <c r="I3100">
        <v>0</v>
      </c>
      <c r="J3100">
        <v>534</v>
      </c>
      <c r="K3100">
        <v>0</v>
      </c>
      <c r="L3100">
        <v>0</v>
      </c>
      <c r="M3100">
        <v>0</v>
      </c>
      <c r="N3100">
        <v>0</v>
      </c>
    </row>
    <row r="3101" spans="1:14" x14ac:dyDescent="0.25">
      <c r="A3101" t="s">
        <v>7335</v>
      </c>
      <c r="B3101" t="s">
        <v>73</v>
      </c>
      <c r="C3101" t="s">
        <v>144</v>
      </c>
      <c r="D3101" t="s">
        <v>394</v>
      </c>
      <c r="E3101">
        <v>0</v>
      </c>
      <c r="F3101">
        <v>0</v>
      </c>
      <c r="G3101">
        <v>0</v>
      </c>
      <c r="H3101">
        <v>0</v>
      </c>
      <c r="I3101">
        <v>0</v>
      </c>
      <c r="J3101">
        <v>0</v>
      </c>
      <c r="K3101">
        <v>567</v>
      </c>
      <c r="L3101">
        <v>564</v>
      </c>
      <c r="M3101">
        <v>2</v>
      </c>
      <c r="N3101">
        <v>1</v>
      </c>
    </row>
    <row r="3102" spans="1:14" x14ac:dyDescent="0.25">
      <c r="A3102" t="s">
        <v>7336</v>
      </c>
      <c r="B3102" t="s">
        <v>73</v>
      </c>
      <c r="C3102" t="s">
        <v>144</v>
      </c>
      <c r="D3102" t="s">
        <v>395</v>
      </c>
      <c r="E3102">
        <v>0</v>
      </c>
      <c r="F3102">
        <v>0</v>
      </c>
      <c r="G3102">
        <v>0</v>
      </c>
      <c r="H3102">
        <v>0</v>
      </c>
      <c r="I3102">
        <v>0</v>
      </c>
      <c r="J3102">
        <v>0</v>
      </c>
      <c r="K3102">
        <v>531</v>
      </c>
      <c r="L3102">
        <v>529</v>
      </c>
      <c r="M3102">
        <v>1</v>
      </c>
      <c r="N3102">
        <v>1</v>
      </c>
    </row>
    <row r="3103" spans="1:14" x14ac:dyDescent="0.25">
      <c r="A3103" t="s">
        <v>7337</v>
      </c>
      <c r="B3103" t="s">
        <v>73</v>
      </c>
      <c r="C3103" t="s">
        <v>145</v>
      </c>
      <c r="D3103" t="s">
        <v>396</v>
      </c>
      <c r="E3103">
        <v>39</v>
      </c>
      <c r="F3103">
        <v>8</v>
      </c>
      <c r="G3103">
        <v>31</v>
      </c>
      <c r="H3103">
        <v>0</v>
      </c>
      <c r="I3103">
        <v>0</v>
      </c>
      <c r="J3103">
        <v>0</v>
      </c>
      <c r="K3103">
        <v>0</v>
      </c>
      <c r="L3103">
        <v>0</v>
      </c>
      <c r="M3103">
        <v>0</v>
      </c>
      <c r="N3103">
        <v>0</v>
      </c>
    </row>
    <row r="3104" spans="1:14" x14ac:dyDescent="0.25">
      <c r="A3104" t="s">
        <v>7338</v>
      </c>
      <c r="B3104" t="s">
        <v>73</v>
      </c>
      <c r="C3104" t="s">
        <v>145</v>
      </c>
      <c r="D3104" t="s">
        <v>4236</v>
      </c>
      <c r="E3104">
        <v>39</v>
      </c>
      <c r="F3104">
        <v>8</v>
      </c>
      <c r="G3104">
        <v>31</v>
      </c>
      <c r="H3104">
        <v>0</v>
      </c>
      <c r="I3104">
        <v>0</v>
      </c>
      <c r="J3104">
        <v>0</v>
      </c>
      <c r="K3104">
        <v>0</v>
      </c>
      <c r="L3104">
        <v>0</v>
      </c>
      <c r="M3104">
        <v>0</v>
      </c>
      <c r="N3104">
        <v>0</v>
      </c>
    </row>
    <row r="3105" spans="1:14" x14ac:dyDescent="0.25">
      <c r="A3105" t="s">
        <v>7339</v>
      </c>
      <c r="B3105" t="s">
        <v>73</v>
      </c>
      <c r="C3105" t="s">
        <v>145</v>
      </c>
      <c r="D3105" t="s">
        <v>4238</v>
      </c>
      <c r="E3105">
        <v>0</v>
      </c>
      <c r="F3105">
        <v>0</v>
      </c>
      <c r="G3105">
        <v>0</v>
      </c>
      <c r="H3105">
        <v>0</v>
      </c>
      <c r="I3105">
        <v>0</v>
      </c>
      <c r="J3105">
        <v>39</v>
      </c>
      <c r="K3105">
        <v>0</v>
      </c>
      <c r="L3105">
        <v>0</v>
      </c>
      <c r="M3105">
        <v>0</v>
      </c>
      <c r="N3105">
        <v>0</v>
      </c>
    </row>
    <row r="3106" spans="1:14" x14ac:dyDescent="0.25">
      <c r="A3106" t="s">
        <v>7340</v>
      </c>
      <c r="B3106" t="s">
        <v>73</v>
      </c>
      <c r="C3106" t="s">
        <v>145</v>
      </c>
      <c r="D3106" t="s">
        <v>397</v>
      </c>
      <c r="E3106">
        <v>39</v>
      </c>
      <c r="F3106">
        <v>8</v>
      </c>
      <c r="G3106">
        <v>31</v>
      </c>
      <c r="H3106">
        <v>0</v>
      </c>
      <c r="I3106">
        <v>0</v>
      </c>
      <c r="J3106">
        <v>0</v>
      </c>
      <c r="K3106">
        <v>0</v>
      </c>
      <c r="L3106">
        <v>0</v>
      </c>
      <c r="M3106">
        <v>0</v>
      </c>
      <c r="N3106">
        <v>0</v>
      </c>
    </row>
    <row r="3107" spans="1:14" x14ac:dyDescent="0.25">
      <c r="A3107" t="s">
        <v>7341</v>
      </c>
      <c r="B3107" t="s">
        <v>73</v>
      </c>
      <c r="C3107" t="s">
        <v>145</v>
      </c>
      <c r="D3107" t="s">
        <v>398</v>
      </c>
      <c r="E3107">
        <v>39</v>
      </c>
      <c r="F3107">
        <v>9</v>
      </c>
      <c r="G3107">
        <v>30</v>
      </c>
      <c r="H3107">
        <v>0</v>
      </c>
      <c r="I3107">
        <v>0</v>
      </c>
      <c r="J3107">
        <v>0</v>
      </c>
      <c r="K3107">
        <v>0</v>
      </c>
      <c r="L3107">
        <v>0</v>
      </c>
      <c r="M3107">
        <v>0</v>
      </c>
      <c r="N3107">
        <v>0</v>
      </c>
    </row>
    <row r="3108" spans="1:14" x14ac:dyDescent="0.25">
      <c r="A3108" t="s">
        <v>7342</v>
      </c>
      <c r="B3108" t="s">
        <v>73</v>
      </c>
      <c r="C3108" t="s">
        <v>145</v>
      </c>
      <c r="D3108" t="s">
        <v>4242</v>
      </c>
      <c r="E3108">
        <v>0</v>
      </c>
      <c r="F3108">
        <v>0</v>
      </c>
      <c r="G3108">
        <v>0</v>
      </c>
      <c r="H3108">
        <v>0</v>
      </c>
      <c r="I3108">
        <v>0</v>
      </c>
      <c r="J3108">
        <v>39</v>
      </c>
      <c r="K3108">
        <v>0</v>
      </c>
      <c r="L3108">
        <v>0</v>
      </c>
      <c r="M3108">
        <v>0</v>
      </c>
      <c r="N3108">
        <v>0</v>
      </c>
    </row>
    <row r="3109" spans="1:14" x14ac:dyDescent="0.25">
      <c r="A3109" t="s">
        <v>7343</v>
      </c>
      <c r="B3109" t="s">
        <v>73</v>
      </c>
      <c r="C3109" t="s">
        <v>145</v>
      </c>
      <c r="D3109" t="s">
        <v>399</v>
      </c>
      <c r="E3109">
        <v>39</v>
      </c>
      <c r="F3109">
        <v>8</v>
      </c>
      <c r="G3109">
        <v>31</v>
      </c>
      <c r="H3109">
        <v>0</v>
      </c>
      <c r="I3109">
        <v>0</v>
      </c>
      <c r="J3109">
        <v>0</v>
      </c>
      <c r="K3109">
        <v>0</v>
      </c>
      <c r="L3109">
        <v>0</v>
      </c>
      <c r="M3109">
        <v>0</v>
      </c>
      <c r="N3109">
        <v>0</v>
      </c>
    </row>
    <row r="3110" spans="1:14" x14ac:dyDescent="0.25">
      <c r="A3110" t="s">
        <v>7344</v>
      </c>
      <c r="B3110" t="s">
        <v>73</v>
      </c>
      <c r="C3110" t="s">
        <v>145</v>
      </c>
      <c r="D3110" t="s">
        <v>4245</v>
      </c>
      <c r="E3110">
        <v>0</v>
      </c>
      <c r="F3110">
        <v>0</v>
      </c>
      <c r="G3110">
        <v>0</v>
      </c>
      <c r="H3110">
        <v>0</v>
      </c>
      <c r="I3110">
        <v>0</v>
      </c>
      <c r="J3110">
        <v>39</v>
      </c>
      <c r="K3110">
        <v>0</v>
      </c>
      <c r="L3110">
        <v>0</v>
      </c>
      <c r="M3110">
        <v>0</v>
      </c>
      <c r="N3110">
        <v>0</v>
      </c>
    </row>
    <row r="3111" spans="1:14" x14ac:dyDescent="0.25">
      <c r="A3111" t="s">
        <v>7345</v>
      </c>
      <c r="B3111" t="s">
        <v>73</v>
      </c>
      <c r="C3111" t="s">
        <v>145</v>
      </c>
      <c r="D3111" t="s">
        <v>394</v>
      </c>
      <c r="E3111">
        <v>0</v>
      </c>
      <c r="F3111">
        <v>0</v>
      </c>
      <c r="G3111">
        <v>0</v>
      </c>
      <c r="H3111">
        <v>0</v>
      </c>
      <c r="I3111">
        <v>0</v>
      </c>
      <c r="J3111">
        <v>0</v>
      </c>
      <c r="K3111">
        <v>39</v>
      </c>
      <c r="L3111">
        <v>39</v>
      </c>
      <c r="M3111">
        <v>0</v>
      </c>
      <c r="N3111">
        <v>0</v>
      </c>
    </row>
    <row r="3112" spans="1:14" x14ac:dyDescent="0.25">
      <c r="A3112" t="s">
        <v>7346</v>
      </c>
      <c r="B3112" t="s">
        <v>73</v>
      </c>
      <c r="C3112" t="s">
        <v>145</v>
      </c>
      <c r="D3112" t="s">
        <v>395</v>
      </c>
      <c r="E3112">
        <v>0</v>
      </c>
      <c r="F3112">
        <v>0</v>
      </c>
      <c r="G3112">
        <v>0</v>
      </c>
      <c r="H3112">
        <v>0</v>
      </c>
      <c r="I3112">
        <v>0</v>
      </c>
      <c r="J3112">
        <v>0</v>
      </c>
      <c r="K3112">
        <v>37</v>
      </c>
      <c r="L3112">
        <v>37</v>
      </c>
      <c r="M3112">
        <v>0</v>
      </c>
      <c r="N3112">
        <v>0</v>
      </c>
    </row>
    <row r="3113" spans="1:14" x14ac:dyDescent="0.25">
      <c r="A3113" t="s">
        <v>7347</v>
      </c>
      <c r="B3113" t="s">
        <v>73</v>
      </c>
      <c r="C3113" t="s">
        <v>146</v>
      </c>
      <c r="D3113" t="s">
        <v>396</v>
      </c>
      <c r="E3113">
        <v>88</v>
      </c>
      <c r="F3113">
        <v>14</v>
      </c>
      <c r="G3113">
        <v>74</v>
      </c>
      <c r="H3113">
        <v>0</v>
      </c>
      <c r="I3113">
        <v>0</v>
      </c>
      <c r="J3113">
        <v>9</v>
      </c>
      <c r="K3113">
        <v>0</v>
      </c>
      <c r="L3113">
        <v>0</v>
      </c>
      <c r="M3113">
        <v>0</v>
      </c>
      <c r="N3113">
        <v>0</v>
      </c>
    </row>
    <row r="3114" spans="1:14" x14ac:dyDescent="0.25">
      <c r="A3114" t="s">
        <v>7348</v>
      </c>
      <c r="B3114" t="s">
        <v>73</v>
      </c>
      <c r="C3114" t="s">
        <v>146</v>
      </c>
      <c r="D3114" t="s">
        <v>4236</v>
      </c>
      <c r="E3114">
        <v>97</v>
      </c>
      <c r="F3114">
        <v>11</v>
      </c>
      <c r="G3114">
        <v>86</v>
      </c>
      <c r="H3114">
        <v>0</v>
      </c>
      <c r="I3114">
        <v>0</v>
      </c>
      <c r="J3114">
        <v>0</v>
      </c>
      <c r="K3114">
        <v>0</v>
      </c>
      <c r="L3114">
        <v>0</v>
      </c>
      <c r="M3114">
        <v>0</v>
      </c>
      <c r="N3114">
        <v>0</v>
      </c>
    </row>
    <row r="3115" spans="1:14" x14ac:dyDescent="0.25">
      <c r="A3115" t="s">
        <v>7349</v>
      </c>
      <c r="B3115" t="s">
        <v>73</v>
      </c>
      <c r="C3115" t="s">
        <v>146</v>
      </c>
      <c r="D3115" t="s">
        <v>4238</v>
      </c>
      <c r="E3115">
        <v>9</v>
      </c>
      <c r="F3115">
        <v>1</v>
      </c>
      <c r="G3115">
        <v>8</v>
      </c>
      <c r="H3115">
        <v>0</v>
      </c>
      <c r="I3115">
        <v>0</v>
      </c>
      <c r="J3115">
        <v>88</v>
      </c>
      <c r="K3115">
        <v>0</v>
      </c>
      <c r="L3115">
        <v>0</v>
      </c>
      <c r="M3115">
        <v>0</v>
      </c>
      <c r="N3115">
        <v>0</v>
      </c>
    </row>
    <row r="3116" spans="1:14" x14ac:dyDescent="0.25">
      <c r="A3116" t="s">
        <v>7350</v>
      </c>
      <c r="B3116" t="s">
        <v>73</v>
      </c>
      <c r="C3116" t="s">
        <v>146</v>
      </c>
      <c r="D3116" t="s">
        <v>397</v>
      </c>
      <c r="E3116">
        <v>97</v>
      </c>
      <c r="F3116">
        <v>11</v>
      </c>
      <c r="G3116">
        <v>86</v>
      </c>
      <c r="H3116">
        <v>0</v>
      </c>
      <c r="I3116">
        <v>0</v>
      </c>
      <c r="J3116">
        <v>0</v>
      </c>
      <c r="K3116">
        <v>0</v>
      </c>
      <c r="L3116">
        <v>0</v>
      </c>
      <c r="M3116">
        <v>0</v>
      </c>
      <c r="N3116">
        <v>0</v>
      </c>
    </row>
    <row r="3117" spans="1:14" x14ac:dyDescent="0.25">
      <c r="A3117" t="s">
        <v>7351</v>
      </c>
      <c r="B3117" t="s">
        <v>73</v>
      </c>
      <c r="C3117" t="s">
        <v>146</v>
      </c>
      <c r="D3117" t="s">
        <v>398</v>
      </c>
      <c r="E3117">
        <v>88</v>
      </c>
      <c r="F3117">
        <v>12</v>
      </c>
      <c r="G3117">
        <v>76</v>
      </c>
      <c r="H3117">
        <v>0</v>
      </c>
      <c r="I3117">
        <v>0</v>
      </c>
      <c r="J3117">
        <v>9</v>
      </c>
      <c r="K3117">
        <v>0</v>
      </c>
      <c r="L3117">
        <v>0</v>
      </c>
      <c r="M3117">
        <v>0</v>
      </c>
      <c r="N3117">
        <v>0</v>
      </c>
    </row>
    <row r="3118" spans="1:14" x14ac:dyDescent="0.25">
      <c r="A3118" t="s">
        <v>7352</v>
      </c>
      <c r="B3118" t="s">
        <v>73</v>
      </c>
      <c r="C3118" t="s">
        <v>146</v>
      </c>
      <c r="D3118" t="s">
        <v>4242</v>
      </c>
      <c r="E3118">
        <v>9</v>
      </c>
      <c r="F3118">
        <v>1</v>
      </c>
      <c r="G3118">
        <v>8</v>
      </c>
      <c r="H3118">
        <v>0</v>
      </c>
      <c r="I3118">
        <v>0</v>
      </c>
      <c r="J3118">
        <v>88</v>
      </c>
      <c r="K3118">
        <v>0</v>
      </c>
      <c r="L3118">
        <v>0</v>
      </c>
      <c r="M3118">
        <v>0</v>
      </c>
      <c r="N3118">
        <v>0</v>
      </c>
    </row>
    <row r="3119" spans="1:14" x14ac:dyDescent="0.25">
      <c r="A3119" t="s">
        <v>7353</v>
      </c>
      <c r="B3119" t="s">
        <v>73</v>
      </c>
      <c r="C3119" t="s">
        <v>146</v>
      </c>
      <c r="D3119" t="s">
        <v>399</v>
      </c>
      <c r="E3119">
        <v>88</v>
      </c>
      <c r="F3119">
        <v>10</v>
      </c>
      <c r="G3119">
        <v>78</v>
      </c>
      <c r="H3119">
        <v>0</v>
      </c>
      <c r="I3119">
        <v>0</v>
      </c>
      <c r="J3119">
        <v>9</v>
      </c>
      <c r="K3119">
        <v>0</v>
      </c>
      <c r="L3119">
        <v>0</v>
      </c>
      <c r="M3119">
        <v>0</v>
      </c>
      <c r="N3119">
        <v>0</v>
      </c>
    </row>
    <row r="3120" spans="1:14" x14ac:dyDescent="0.25">
      <c r="A3120" t="s">
        <v>7354</v>
      </c>
      <c r="B3120" t="s">
        <v>73</v>
      </c>
      <c r="C3120" t="s">
        <v>146</v>
      </c>
      <c r="D3120" t="s">
        <v>4245</v>
      </c>
      <c r="E3120">
        <v>9</v>
      </c>
      <c r="F3120">
        <v>1</v>
      </c>
      <c r="G3120">
        <v>8</v>
      </c>
      <c r="H3120">
        <v>0</v>
      </c>
      <c r="I3120">
        <v>0</v>
      </c>
      <c r="J3120">
        <v>88</v>
      </c>
      <c r="K3120">
        <v>0</v>
      </c>
      <c r="L3120">
        <v>0</v>
      </c>
      <c r="M3120">
        <v>0</v>
      </c>
      <c r="N3120">
        <v>0</v>
      </c>
    </row>
    <row r="3121" spans="1:14" x14ac:dyDescent="0.25">
      <c r="A3121" t="s">
        <v>7355</v>
      </c>
      <c r="B3121" t="s">
        <v>73</v>
      </c>
      <c r="C3121" t="s">
        <v>146</v>
      </c>
      <c r="D3121" t="s">
        <v>394</v>
      </c>
      <c r="E3121">
        <v>0</v>
      </c>
      <c r="F3121">
        <v>0</v>
      </c>
      <c r="G3121">
        <v>0</v>
      </c>
      <c r="H3121">
        <v>0</v>
      </c>
      <c r="I3121">
        <v>0</v>
      </c>
      <c r="J3121">
        <v>0</v>
      </c>
      <c r="K3121">
        <v>95</v>
      </c>
      <c r="L3121">
        <v>94</v>
      </c>
      <c r="M3121">
        <v>1</v>
      </c>
      <c r="N3121">
        <v>0</v>
      </c>
    </row>
    <row r="3122" spans="1:14" x14ac:dyDescent="0.25">
      <c r="A3122" t="s">
        <v>7356</v>
      </c>
      <c r="B3122" t="s">
        <v>73</v>
      </c>
      <c r="C3122" t="s">
        <v>146</v>
      </c>
      <c r="D3122" t="s">
        <v>395</v>
      </c>
      <c r="E3122">
        <v>0</v>
      </c>
      <c r="F3122">
        <v>0</v>
      </c>
      <c r="G3122">
        <v>0</v>
      </c>
      <c r="H3122">
        <v>0</v>
      </c>
      <c r="I3122">
        <v>0</v>
      </c>
      <c r="J3122">
        <v>0</v>
      </c>
      <c r="K3122">
        <v>82</v>
      </c>
      <c r="L3122">
        <v>81</v>
      </c>
      <c r="M3122">
        <v>1</v>
      </c>
      <c r="N3122">
        <v>0</v>
      </c>
    </row>
    <row r="3123" spans="1:14" x14ac:dyDescent="0.25">
      <c r="A3123" t="s">
        <v>7357</v>
      </c>
      <c r="B3123" t="s">
        <v>73</v>
      </c>
      <c r="C3123" t="s">
        <v>147</v>
      </c>
      <c r="D3123" t="s">
        <v>396</v>
      </c>
      <c r="E3123">
        <v>117</v>
      </c>
      <c r="F3123">
        <v>15</v>
      </c>
      <c r="G3123">
        <v>100</v>
      </c>
      <c r="H3123">
        <v>1</v>
      </c>
      <c r="I3123">
        <v>1</v>
      </c>
      <c r="J3123">
        <v>15</v>
      </c>
      <c r="K3123">
        <v>0</v>
      </c>
      <c r="L3123">
        <v>0</v>
      </c>
      <c r="M3123">
        <v>0</v>
      </c>
      <c r="N3123">
        <v>0</v>
      </c>
    </row>
    <row r="3124" spans="1:14" x14ac:dyDescent="0.25">
      <c r="A3124" t="s">
        <v>7358</v>
      </c>
      <c r="B3124" t="s">
        <v>73</v>
      </c>
      <c r="C3124" t="s">
        <v>147</v>
      </c>
      <c r="D3124" t="s">
        <v>4236</v>
      </c>
      <c r="E3124">
        <v>132</v>
      </c>
      <c r="F3124">
        <v>13</v>
      </c>
      <c r="G3124">
        <v>116</v>
      </c>
      <c r="H3124">
        <v>2</v>
      </c>
      <c r="I3124">
        <v>1</v>
      </c>
      <c r="J3124">
        <v>0</v>
      </c>
      <c r="K3124">
        <v>0</v>
      </c>
      <c r="L3124">
        <v>0</v>
      </c>
      <c r="M3124">
        <v>0</v>
      </c>
      <c r="N3124">
        <v>0</v>
      </c>
    </row>
    <row r="3125" spans="1:14" x14ac:dyDescent="0.25">
      <c r="A3125" t="s">
        <v>7359</v>
      </c>
      <c r="B3125" t="s">
        <v>73</v>
      </c>
      <c r="C3125" t="s">
        <v>147</v>
      </c>
      <c r="D3125" t="s">
        <v>4238</v>
      </c>
      <c r="E3125">
        <v>12</v>
      </c>
      <c r="F3125">
        <v>2</v>
      </c>
      <c r="G3125">
        <v>10</v>
      </c>
      <c r="H3125">
        <v>0</v>
      </c>
      <c r="I3125">
        <v>0</v>
      </c>
      <c r="J3125">
        <v>120</v>
      </c>
      <c r="K3125">
        <v>0</v>
      </c>
      <c r="L3125">
        <v>0</v>
      </c>
      <c r="M3125">
        <v>0</v>
      </c>
      <c r="N3125">
        <v>0</v>
      </c>
    </row>
    <row r="3126" spans="1:14" x14ac:dyDescent="0.25">
      <c r="A3126" t="s">
        <v>7360</v>
      </c>
      <c r="B3126" t="s">
        <v>73</v>
      </c>
      <c r="C3126" t="s">
        <v>147</v>
      </c>
      <c r="D3126" t="s">
        <v>397</v>
      </c>
      <c r="E3126">
        <v>132</v>
      </c>
      <c r="F3126">
        <v>13</v>
      </c>
      <c r="G3126">
        <v>117</v>
      </c>
      <c r="H3126">
        <v>1</v>
      </c>
      <c r="I3126">
        <v>1</v>
      </c>
      <c r="J3126">
        <v>0</v>
      </c>
      <c r="K3126">
        <v>0</v>
      </c>
      <c r="L3126">
        <v>0</v>
      </c>
      <c r="M3126">
        <v>0</v>
      </c>
      <c r="N3126">
        <v>0</v>
      </c>
    </row>
    <row r="3127" spans="1:14" x14ac:dyDescent="0.25">
      <c r="A3127" t="s">
        <v>7361</v>
      </c>
      <c r="B3127" t="s">
        <v>73</v>
      </c>
      <c r="C3127" t="s">
        <v>147</v>
      </c>
      <c r="D3127" t="s">
        <v>398</v>
      </c>
      <c r="E3127">
        <v>117</v>
      </c>
      <c r="F3127">
        <v>13</v>
      </c>
      <c r="G3127">
        <v>102</v>
      </c>
      <c r="H3127">
        <v>1</v>
      </c>
      <c r="I3127">
        <v>1</v>
      </c>
      <c r="J3127">
        <v>15</v>
      </c>
      <c r="K3127">
        <v>0</v>
      </c>
      <c r="L3127">
        <v>0</v>
      </c>
      <c r="M3127">
        <v>0</v>
      </c>
      <c r="N3127">
        <v>0</v>
      </c>
    </row>
    <row r="3128" spans="1:14" x14ac:dyDescent="0.25">
      <c r="A3128" t="s">
        <v>7362</v>
      </c>
      <c r="B3128" t="s">
        <v>73</v>
      </c>
      <c r="C3128" t="s">
        <v>147</v>
      </c>
      <c r="D3128" t="s">
        <v>4242</v>
      </c>
      <c r="E3128">
        <v>15</v>
      </c>
      <c r="F3128">
        <v>2</v>
      </c>
      <c r="G3128">
        <v>12</v>
      </c>
      <c r="H3128">
        <v>1</v>
      </c>
      <c r="I3128">
        <v>0</v>
      </c>
      <c r="J3128">
        <v>117</v>
      </c>
      <c r="K3128">
        <v>0</v>
      </c>
      <c r="L3128">
        <v>0</v>
      </c>
      <c r="M3128">
        <v>0</v>
      </c>
      <c r="N3128">
        <v>0</v>
      </c>
    </row>
    <row r="3129" spans="1:14" x14ac:dyDescent="0.25">
      <c r="A3129" t="s">
        <v>7363</v>
      </c>
      <c r="B3129" t="s">
        <v>73</v>
      </c>
      <c r="C3129" t="s">
        <v>147</v>
      </c>
      <c r="D3129" t="s">
        <v>399</v>
      </c>
      <c r="E3129">
        <v>117</v>
      </c>
      <c r="F3129">
        <v>12</v>
      </c>
      <c r="G3129">
        <v>103</v>
      </c>
      <c r="H3129">
        <v>1</v>
      </c>
      <c r="I3129">
        <v>1</v>
      </c>
      <c r="J3129">
        <v>15</v>
      </c>
      <c r="K3129">
        <v>0</v>
      </c>
      <c r="L3129">
        <v>0</v>
      </c>
      <c r="M3129">
        <v>0</v>
      </c>
      <c r="N3129">
        <v>0</v>
      </c>
    </row>
    <row r="3130" spans="1:14" x14ac:dyDescent="0.25">
      <c r="A3130" t="s">
        <v>7364</v>
      </c>
      <c r="B3130" t="s">
        <v>73</v>
      </c>
      <c r="C3130" t="s">
        <v>147</v>
      </c>
      <c r="D3130" t="s">
        <v>4245</v>
      </c>
      <c r="E3130">
        <v>14</v>
      </c>
      <c r="F3130">
        <v>2</v>
      </c>
      <c r="G3130">
        <v>11</v>
      </c>
      <c r="H3130">
        <v>1</v>
      </c>
      <c r="I3130">
        <v>0</v>
      </c>
      <c r="J3130">
        <v>118</v>
      </c>
      <c r="K3130">
        <v>0</v>
      </c>
      <c r="L3130">
        <v>0</v>
      </c>
      <c r="M3130">
        <v>0</v>
      </c>
      <c r="N3130">
        <v>0</v>
      </c>
    </row>
    <row r="3131" spans="1:14" x14ac:dyDescent="0.25">
      <c r="A3131" t="s">
        <v>7365</v>
      </c>
      <c r="B3131" t="s">
        <v>73</v>
      </c>
      <c r="C3131" t="s">
        <v>147</v>
      </c>
      <c r="D3131" t="s">
        <v>394</v>
      </c>
      <c r="E3131">
        <v>0</v>
      </c>
      <c r="F3131">
        <v>0</v>
      </c>
      <c r="G3131">
        <v>0</v>
      </c>
      <c r="H3131">
        <v>0</v>
      </c>
      <c r="I3131">
        <v>0</v>
      </c>
      <c r="J3131">
        <v>0</v>
      </c>
      <c r="K3131">
        <v>132</v>
      </c>
      <c r="L3131">
        <v>130</v>
      </c>
      <c r="M3131">
        <v>1</v>
      </c>
      <c r="N3131">
        <v>1</v>
      </c>
    </row>
    <row r="3132" spans="1:14" x14ac:dyDescent="0.25">
      <c r="A3132" t="s">
        <v>7366</v>
      </c>
      <c r="B3132" t="s">
        <v>73</v>
      </c>
      <c r="C3132" t="s">
        <v>147</v>
      </c>
      <c r="D3132" t="s">
        <v>395</v>
      </c>
      <c r="E3132">
        <v>0</v>
      </c>
      <c r="F3132">
        <v>0</v>
      </c>
      <c r="G3132">
        <v>0</v>
      </c>
      <c r="H3132">
        <v>0</v>
      </c>
      <c r="I3132">
        <v>0</v>
      </c>
      <c r="J3132">
        <v>0</v>
      </c>
      <c r="K3132">
        <v>128</v>
      </c>
      <c r="L3132">
        <v>126</v>
      </c>
      <c r="M3132">
        <v>1</v>
      </c>
      <c r="N3132">
        <v>1</v>
      </c>
    </row>
    <row r="3133" spans="1:14" x14ac:dyDescent="0.25">
      <c r="A3133" t="s">
        <v>7367</v>
      </c>
      <c r="B3133" t="s">
        <v>73</v>
      </c>
      <c r="C3133" t="s">
        <v>148</v>
      </c>
      <c r="D3133" t="s">
        <v>396</v>
      </c>
      <c r="E3133">
        <v>29</v>
      </c>
      <c r="F3133">
        <v>2</v>
      </c>
      <c r="G3133">
        <v>27</v>
      </c>
      <c r="H3133">
        <v>0</v>
      </c>
      <c r="I3133">
        <v>0</v>
      </c>
      <c r="J3133">
        <v>8</v>
      </c>
      <c r="K3133">
        <v>0</v>
      </c>
      <c r="L3133">
        <v>0</v>
      </c>
      <c r="M3133">
        <v>0</v>
      </c>
      <c r="N3133">
        <v>0</v>
      </c>
    </row>
    <row r="3134" spans="1:14" x14ac:dyDescent="0.25">
      <c r="A3134" t="s">
        <v>7368</v>
      </c>
      <c r="B3134" t="s">
        <v>73</v>
      </c>
      <c r="C3134" t="s">
        <v>148</v>
      </c>
      <c r="D3134" t="s">
        <v>4236</v>
      </c>
      <c r="E3134">
        <v>37</v>
      </c>
      <c r="F3134">
        <v>1</v>
      </c>
      <c r="G3134">
        <v>36</v>
      </c>
      <c r="H3134">
        <v>0</v>
      </c>
      <c r="I3134">
        <v>0</v>
      </c>
      <c r="J3134">
        <v>0</v>
      </c>
      <c r="K3134">
        <v>0</v>
      </c>
      <c r="L3134">
        <v>0</v>
      </c>
      <c r="M3134">
        <v>0</v>
      </c>
      <c r="N3134">
        <v>0</v>
      </c>
    </row>
    <row r="3135" spans="1:14" x14ac:dyDescent="0.25">
      <c r="A3135" t="s">
        <v>7369</v>
      </c>
      <c r="B3135" t="s">
        <v>73</v>
      </c>
      <c r="C3135" t="s">
        <v>148</v>
      </c>
      <c r="D3135" t="s">
        <v>4238</v>
      </c>
      <c r="E3135">
        <v>7</v>
      </c>
      <c r="F3135">
        <v>0</v>
      </c>
      <c r="G3135">
        <v>7</v>
      </c>
      <c r="H3135">
        <v>0</v>
      </c>
      <c r="I3135">
        <v>0</v>
      </c>
      <c r="J3135">
        <v>30</v>
      </c>
      <c r="K3135">
        <v>0</v>
      </c>
      <c r="L3135">
        <v>0</v>
      </c>
      <c r="M3135">
        <v>0</v>
      </c>
      <c r="N3135">
        <v>0</v>
      </c>
    </row>
    <row r="3136" spans="1:14" x14ac:dyDescent="0.25">
      <c r="A3136" t="s">
        <v>7370</v>
      </c>
      <c r="B3136" t="s">
        <v>73</v>
      </c>
      <c r="C3136" t="s">
        <v>148</v>
      </c>
      <c r="D3136" t="s">
        <v>397</v>
      </c>
      <c r="E3136">
        <v>37</v>
      </c>
      <c r="F3136">
        <v>1</v>
      </c>
      <c r="G3136">
        <v>36</v>
      </c>
      <c r="H3136">
        <v>0</v>
      </c>
      <c r="I3136">
        <v>0</v>
      </c>
      <c r="J3136">
        <v>0</v>
      </c>
      <c r="K3136">
        <v>0</v>
      </c>
      <c r="L3136">
        <v>0</v>
      </c>
      <c r="M3136">
        <v>0</v>
      </c>
      <c r="N3136">
        <v>0</v>
      </c>
    </row>
    <row r="3137" spans="1:14" x14ac:dyDescent="0.25">
      <c r="A3137" t="s">
        <v>7371</v>
      </c>
      <c r="B3137" t="s">
        <v>73</v>
      </c>
      <c r="C3137" t="s">
        <v>148</v>
      </c>
      <c r="D3137" t="s">
        <v>398</v>
      </c>
      <c r="E3137">
        <v>29</v>
      </c>
      <c r="F3137">
        <v>1</v>
      </c>
      <c r="G3137">
        <v>28</v>
      </c>
      <c r="H3137">
        <v>0</v>
      </c>
      <c r="I3137">
        <v>0</v>
      </c>
      <c r="J3137">
        <v>8</v>
      </c>
      <c r="K3137">
        <v>0</v>
      </c>
      <c r="L3137">
        <v>0</v>
      </c>
      <c r="M3137">
        <v>0</v>
      </c>
      <c r="N3137">
        <v>0</v>
      </c>
    </row>
    <row r="3138" spans="1:14" x14ac:dyDescent="0.25">
      <c r="A3138" t="s">
        <v>7372</v>
      </c>
      <c r="B3138" t="s">
        <v>73</v>
      </c>
      <c r="C3138" t="s">
        <v>148</v>
      </c>
      <c r="D3138" t="s">
        <v>4242</v>
      </c>
      <c r="E3138">
        <v>8</v>
      </c>
      <c r="F3138">
        <v>1</v>
      </c>
      <c r="G3138">
        <v>7</v>
      </c>
      <c r="H3138">
        <v>0</v>
      </c>
      <c r="I3138">
        <v>0</v>
      </c>
      <c r="J3138">
        <v>29</v>
      </c>
      <c r="K3138">
        <v>0</v>
      </c>
      <c r="L3138">
        <v>0</v>
      </c>
      <c r="M3138">
        <v>0</v>
      </c>
      <c r="N3138">
        <v>0</v>
      </c>
    </row>
    <row r="3139" spans="1:14" x14ac:dyDescent="0.25">
      <c r="A3139" t="s">
        <v>7373</v>
      </c>
      <c r="B3139" t="s">
        <v>73</v>
      </c>
      <c r="C3139" t="s">
        <v>148</v>
      </c>
      <c r="D3139" t="s">
        <v>399</v>
      </c>
      <c r="E3139">
        <v>29</v>
      </c>
      <c r="F3139">
        <v>1</v>
      </c>
      <c r="G3139">
        <v>28</v>
      </c>
      <c r="H3139">
        <v>0</v>
      </c>
      <c r="I3139">
        <v>0</v>
      </c>
      <c r="J3139">
        <v>8</v>
      </c>
      <c r="K3139">
        <v>0</v>
      </c>
      <c r="L3139">
        <v>0</v>
      </c>
      <c r="M3139">
        <v>0</v>
      </c>
      <c r="N3139">
        <v>0</v>
      </c>
    </row>
    <row r="3140" spans="1:14" x14ac:dyDescent="0.25">
      <c r="A3140" t="s">
        <v>7374</v>
      </c>
      <c r="B3140" t="s">
        <v>73</v>
      </c>
      <c r="C3140" t="s">
        <v>148</v>
      </c>
      <c r="D3140" t="s">
        <v>4245</v>
      </c>
      <c r="E3140">
        <v>7</v>
      </c>
      <c r="F3140">
        <v>0</v>
      </c>
      <c r="G3140">
        <v>7</v>
      </c>
      <c r="H3140">
        <v>0</v>
      </c>
      <c r="I3140">
        <v>0</v>
      </c>
      <c r="J3140">
        <v>30</v>
      </c>
      <c r="K3140">
        <v>0</v>
      </c>
      <c r="L3140">
        <v>0</v>
      </c>
      <c r="M3140">
        <v>0</v>
      </c>
      <c r="N3140">
        <v>0</v>
      </c>
    </row>
    <row r="3141" spans="1:14" x14ac:dyDescent="0.25">
      <c r="A3141" t="s">
        <v>7375</v>
      </c>
      <c r="B3141" t="s">
        <v>73</v>
      </c>
      <c r="C3141" t="s">
        <v>148</v>
      </c>
      <c r="D3141" t="s">
        <v>394</v>
      </c>
      <c r="E3141">
        <v>0</v>
      </c>
      <c r="F3141">
        <v>0</v>
      </c>
      <c r="G3141">
        <v>0</v>
      </c>
      <c r="H3141">
        <v>0</v>
      </c>
      <c r="I3141">
        <v>0</v>
      </c>
      <c r="J3141">
        <v>0</v>
      </c>
      <c r="K3141">
        <v>37</v>
      </c>
      <c r="L3141">
        <v>37</v>
      </c>
      <c r="M3141">
        <v>0</v>
      </c>
      <c r="N3141">
        <v>0</v>
      </c>
    </row>
    <row r="3142" spans="1:14" x14ac:dyDescent="0.25">
      <c r="A3142" t="s">
        <v>7376</v>
      </c>
      <c r="B3142" t="s">
        <v>73</v>
      </c>
      <c r="C3142" t="s">
        <v>148</v>
      </c>
      <c r="D3142" t="s">
        <v>395</v>
      </c>
      <c r="E3142">
        <v>0</v>
      </c>
      <c r="F3142">
        <v>0</v>
      </c>
      <c r="G3142">
        <v>0</v>
      </c>
      <c r="H3142">
        <v>0</v>
      </c>
      <c r="I3142">
        <v>0</v>
      </c>
      <c r="J3142">
        <v>0</v>
      </c>
      <c r="K3142">
        <v>33</v>
      </c>
      <c r="L3142">
        <v>33</v>
      </c>
      <c r="M3142">
        <v>0</v>
      </c>
      <c r="N3142">
        <v>0</v>
      </c>
    </row>
    <row r="3143" spans="1:14" x14ac:dyDescent="0.25">
      <c r="A3143" t="s">
        <v>7377</v>
      </c>
      <c r="B3143" t="s">
        <v>73</v>
      </c>
      <c r="C3143" t="s">
        <v>149</v>
      </c>
      <c r="D3143" t="s">
        <v>396</v>
      </c>
      <c r="E3143">
        <v>97</v>
      </c>
      <c r="F3143">
        <v>10</v>
      </c>
      <c r="G3143">
        <v>82</v>
      </c>
      <c r="H3143">
        <v>4</v>
      </c>
      <c r="I3143">
        <v>1</v>
      </c>
      <c r="J3143">
        <v>30</v>
      </c>
      <c r="K3143">
        <v>0</v>
      </c>
      <c r="L3143">
        <v>0</v>
      </c>
      <c r="M3143">
        <v>0</v>
      </c>
      <c r="N3143">
        <v>0</v>
      </c>
    </row>
    <row r="3144" spans="1:14" x14ac:dyDescent="0.25">
      <c r="A3144" t="s">
        <v>7378</v>
      </c>
      <c r="B3144" t="s">
        <v>73</v>
      </c>
      <c r="C3144" t="s">
        <v>149</v>
      </c>
      <c r="D3144" t="s">
        <v>4236</v>
      </c>
      <c r="E3144">
        <v>127</v>
      </c>
      <c r="F3144">
        <v>8</v>
      </c>
      <c r="G3144">
        <v>109</v>
      </c>
      <c r="H3144">
        <v>6</v>
      </c>
      <c r="I3144">
        <v>4</v>
      </c>
      <c r="J3144">
        <v>0</v>
      </c>
      <c r="K3144">
        <v>0</v>
      </c>
      <c r="L3144">
        <v>0</v>
      </c>
      <c r="M3144">
        <v>0</v>
      </c>
      <c r="N3144">
        <v>0</v>
      </c>
    </row>
    <row r="3145" spans="1:14" x14ac:dyDescent="0.25">
      <c r="A3145" t="s">
        <v>7379</v>
      </c>
      <c r="B3145" t="s">
        <v>73</v>
      </c>
      <c r="C3145" t="s">
        <v>149</v>
      </c>
      <c r="D3145" t="s">
        <v>4238</v>
      </c>
      <c r="E3145">
        <v>25</v>
      </c>
      <c r="F3145">
        <v>4</v>
      </c>
      <c r="G3145">
        <v>20</v>
      </c>
      <c r="H3145">
        <v>1</v>
      </c>
      <c r="I3145">
        <v>0</v>
      </c>
      <c r="J3145">
        <v>102</v>
      </c>
      <c r="K3145">
        <v>0</v>
      </c>
      <c r="L3145">
        <v>0</v>
      </c>
      <c r="M3145">
        <v>0</v>
      </c>
      <c r="N3145">
        <v>0</v>
      </c>
    </row>
    <row r="3146" spans="1:14" x14ac:dyDescent="0.25">
      <c r="A3146" t="s">
        <v>7380</v>
      </c>
      <c r="B3146" t="s">
        <v>73</v>
      </c>
      <c r="C3146" t="s">
        <v>149</v>
      </c>
      <c r="D3146" t="s">
        <v>397</v>
      </c>
      <c r="E3146">
        <v>127</v>
      </c>
      <c r="F3146">
        <v>8</v>
      </c>
      <c r="G3146">
        <v>109</v>
      </c>
      <c r="H3146">
        <v>6</v>
      </c>
      <c r="I3146">
        <v>4</v>
      </c>
      <c r="J3146">
        <v>0</v>
      </c>
      <c r="K3146">
        <v>0</v>
      </c>
      <c r="L3146">
        <v>0</v>
      </c>
      <c r="M3146">
        <v>0</v>
      </c>
      <c r="N3146">
        <v>0</v>
      </c>
    </row>
    <row r="3147" spans="1:14" x14ac:dyDescent="0.25">
      <c r="A3147" t="s">
        <v>7381</v>
      </c>
      <c r="B3147" t="s">
        <v>73</v>
      </c>
      <c r="C3147" t="s">
        <v>149</v>
      </c>
      <c r="D3147" t="s">
        <v>398</v>
      </c>
      <c r="E3147">
        <v>97</v>
      </c>
      <c r="F3147">
        <v>7</v>
      </c>
      <c r="G3147">
        <v>84</v>
      </c>
      <c r="H3147">
        <v>3</v>
      </c>
      <c r="I3147">
        <v>3</v>
      </c>
      <c r="J3147">
        <v>30</v>
      </c>
      <c r="K3147">
        <v>0</v>
      </c>
      <c r="L3147">
        <v>0</v>
      </c>
      <c r="M3147">
        <v>0</v>
      </c>
      <c r="N3147">
        <v>0</v>
      </c>
    </row>
    <row r="3148" spans="1:14" x14ac:dyDescent="0.25">
      <c r="A3148" t="s">
        <v>7382</v>
      </c>
      <c r="B3148" t="s">
        <v>73</v>
      </c>
      <c r="C3148" t="s">
        <v>149</v>
      </c>
      <c r="D3148" t="s">
        <v>4242</v>
      </c>
      <c r="E3148">
        <v>30</v>
      </c>
      <c r="F3148">
        <v>5</v>
      </c>
      <c r="G3148">
        <v>23</v>
      </c>
      <c r="H3148">
        <v>1</v>
      </c>
      <c r="I3148">
        <v>1</v>
      </c>
      <c r="J3148">
        <v>97</v>
      </c>
      <c r="K3148">
        <v>0</v>
      </c>
      <c r="L3148">
        <v>0</v>
      </c>
      <c r="M3148">
        <v>0</v>
      </c>
      <c r="N3148">
        <v>0</v>
      </c>
    </row>
    <row r="3149" spans="1:14" x14ac:dyDescent="0.25">
      <c r="A3149" t="s">
        <v>7383</v>
      </c>
      <c r="B3149" t="s">
        <v>73</v>
      </c>
      <c r="C3149" t="s">
        <v>149</v>
      </c>
      <c r="D3149" t="s">
        <v>399</v>
      </c>
      <c r="E3149">
        <v>97</v>
      </c>
      <c r="F3149">
        <v>4</v>
      </c>
      <c r="G3149">
        <v>88</v>
      </c>
      <c r="H3149">
        <v>4</v>
      </c>
      <c r="I3149">
        <v>1</v>
      </c>
      <c r="J3149">
        <v>30</v>
      </c>
      <c r="K3149">
        <v>0</v>
      </c>
      <c r="L3149">
        <v>0</v>
      </c>
      <c r="M3149">
        <v>0</v>
      </c>
      <c r="N3149">
        <v>0</v>
      </c>
    </row>
    <row r="3150" spans="1:14" x14ac:dyDescent="0.25">
      <c r="A3150" t="s">
        <v>7384</v>
      </c>
      <c r="B3150" t="s">
        <v>73</v>
      </c>
      <c r="C3150" t="s">
        <v>149</v>
      </c>
      <c r="D3150" t="s">
        <v>4245</v>
      </c>
      <c r="E3150">
        <v>28</v>
      </c>
      <c r="F3150">
        <v>5</v>
      </c>
      <c r="G3150">
        <v>20</v>
      </c>
      <c r="H3150">
        <v>2</v>
      </c>
      <c r="I3150">
        <v>1</v>
      </c>
      <c r="J3150">
        <v>99</v>
      </c>
      <c r="K3150">
        <v>0</v>
      </c>
      <c r="L3150">
        <v>0</v>
      </c>
      <c r="M3150">
        <v>0</v>
      </c>
      <c r="N3150">
        <v>0</v>
      </c>
    </row>
    <row r="3151" spans="1:14" x14ac:dyDescent="0.25">
      <c r="A3151" t="s">
        <v>7385</v>
      </c>
      <c r="B3151" t="s">
        <v>73</v>
      </c>
      <c r="C3151" t="s">
        <v>149</v>
      </c>
      <c r="D3151" t="s">
        <v>394</v>
      </c>
      <c r="E3151">
        <v>0</v>
      </c>
      <c r="F3151">
        <v>0</v>
      </c>
      <c r="G3151">
        <v>0</v>
      </c>
      <c r="H3151">
        <v>0</v>
      </c>
      <c r="I3151">
        <v>0</v>
      </c>
      <c r="J3151">
        <v>0</v>
      </c>
      <c r="K3151">
        <v>125</v>
      </c>
      <c r="L3151">
        <v>119</v>
      </c>
      <c r="M3151">
        <v>6</v>
      </c>
      <c r="N3151">
        <v>0</v>
      </c>
    </row>
    <row r="3152" spans="1:14" x14ac:dyDescent="0.25">
      <c r="A3152" t="s">
        <v>7386</v>
      </c>
      <c r="B3152" t="s">
        <v>73</v>
      </c>
      <c r="C3152" t="s">
        <v>149</v>
      </c>
      <c r="D3152" t="s">
        <v>395</v>
      </c>
      <c r="E3152">
        <v>0</v>
      </c>
      <c r="F3152">
        <v>0</v>
      </c>
      <c r="G3152">
        <v>0</v>
      </c>
      <c r="H3152">
        <v>0</v>
      </c>
      <c r="I3152">
        <v>0</v>
      </c>
      <c r="J3152">
        <v>0</v>
      </c>
      <c r="K3152">
        <v>108</v>
      </c>
      <c r="L3152">
        <v>103</v>
      </c>
      <c r="M3152">
        <v>5</v>
      </c>
      <c r="N3152">
        <v>0</v>
      </c>
    </row>
    <row r="3153" spans="1:14" x14ac:dyDescent="0.25">
      <c r="A3153" t="s">
        <v>7387</v>
      </c>
      <c r="B3153" t="s">
        <v>73</v>
      </c>
      <c r="C3153" t="s">
        <v>150</v>
      </c>
      <c r="D3153" t="s">
        <v>396</v>
      </c>
      <c r="E3153">
        <v>334</v>
      </c>
      <c r="F3153">
        <v>60</v>
      </c>
      <c r="G3153">
        <v>267</v>
      </c>
      <c r="H3153">
        <v>5</v>
      </c>
      <c r="I3153">
        <v>2</v>
      </c>
      <c r="J3153">
        <v>42</v>
      </c>
      <c r="K3153">
        <v>0</v>
      </c>
      <c r="L3153">
        <v>0</v>
      </c>
      <c r="M3153">
        <v>0</v>
      </c>
      <c r="N3153">
        <v>0</v>
      </c>
    </row>
    <row r="3154" spans="1:14" x14ac:dyDescent="0.25">
      <c r="A3154" t="s">
        <v>7388</v>
      </c>
      <c r="B3154" t="s">
        <v>73</v>
      </c>
      <c r="C3154" t="s">
        <v>150</v>
      </c>
      <c r="D3154" t="s">
        <v>4236</v>
      </c>
      <c r="E3154">
        <v>376</v>
      </c>
      <c r="F3154">
        <v>51</v>
      </c>
      <c r="G3154">
        <v>317</v>
      </c>
      <c r="H3154">
        <v>5</v>
      </c>
      <c r="I3154">
        <v>3</v>
      </c>
      <c r="J3154">
        <v>0</v>
      </c>
      <c r="K3154">
        <v>0</v>
      </c>
      <c r="L3154">
        <v>0</v>
      </c>
      <c r="M3154">
        <v>0</v>
      </c>
      <c r="N3154">
        <v>0</v>
      </c>
    </row>
    <row r="3155" spans="1:14" x14ac:dyDescent="0.25">
      <c r="A3155" t="s">
        <v>7389</v>
      </c>
      <c r="B3155" t="s">
        <v>73</v>
      </c>
      <c r="C3155" t="s">
        <v>150</v>
      </c>
      <c r="D3155" t="s">
        <v>4238</v>
      </c>
      <c r="E3155">
        <v>41</v>
      </c>
      <c r="F3155">
        <v>3</v>
      </c>
      <c r="G3155">
        <v>38</v>
      </c>
      <c r="H3155">
        <v>0</v>
      </c>
      <c r="I3155">
        <v>0</v>
      </c>
      <c r="J3155">
        <v>335</v>
      </c>
      <c r="K3155">
        <v>0</v>
      </c>
      <c r="L3155">
        <v>0</v>
      </c>
      <c r="M3155">
        <v>0</v>
      </c>
      <c r="N3155">
        <v>0</v>
      </c>
    </row>
    <row r="3156" spans="1:14" x14ac:dyDescent="0.25">
      <c r="A3156" t="s">
        <v>7390</v>
      </c>
      <c r="B3156" t="s">
        <v>73</v>
      </c>
      <c r="C3156" t="s">
        <v>150</v>
      </c>
      <c r="D3156" t="s">
        <v>397</v>
      </c>
      <c r="E3156">
        <v>376</v>
      </c>
      <c r="F3156">
        <v>51</v>
      </c>
      <c r="G3156">
        <v>317</v>
      </c>
      <c r="H3156">
        <v>5</v>
      </c>
      <c r="I3156">
        <v>3</v>
      </c>
      <c r="J3156">
        <v>0</v>
      </c>
      <c r="K3156">
        <v>0</v>
      </c>
      <c r="L3156">
        <v>0</v>
      </c>
      <c r="M3156">
        <v>0</v>
      </c>
      <c r="N3156">
        <v>0</v>
      </c>
    </row>
    <row r="3157" spans="1:14" x14ac:dyDescent="0.25">
      <c r="A3157" t="s">
        <v>7391</v>
      </c>
      <c r="B3157" t="s">
        <v>73</v>
      </c>
      <c r="C3157" t="s">
        <v>150</v>
      </c>
      <c r="D3157" t="s">
        <v>398</v>
      </c>
      <c r="E3157">
        <v>334</v>
      </c>
      <c r="F3157">
        <v>52</v>
      </c>
      <c r="G3157">
        <v>275</v>
      </c>
      <c r="H3157">
        <v>4</v>
      </c>
      <c r="I3157">
        <v>3</v>
      </c>
      <c r="J3157">
        <v>42</v>
      </c>
      <c r="K3157">
        <v>0</v>
      </c>
      <c r="L3157">
        <v>0</v>
      </c>
      <c r="M3157">
        <v>0</v>
      </c>
      <c r="N3157">
        <v>0</v>
      </c>
    </row>
    <row r="3158" spans="1:14" x14ac:dyDescent="0.25">
      <c r="A3158" t="s">
        <v>7392</v>
      </c>
      <c r="B3158" t="s">
        <v>73</v>
      </c>
      <c r="C3158" t="s">
        <v>150</v>
      </c>
      <c r="D3158" t="s">
        <v>4242</v>
      </c>
      <c r="E3158">
        <v>42</v>
      </c>
      <c r="F3158">
        <v>7</v>
      </c>
      <c r="G3158">
        <v>34</v>
      </c>
      <c r="H3158">
        <v>1</v>
      </c>
      <c r="I3158">
        <v>0</v>
      </c>
      <c r="J3158">
        <v>334</v>
      </c>
      <c r="K3158">
        <v>0</v>
      </c>
      <c r="L3158">
        <v>0</v>
      </c>
      <c r="M3158">
        <v>0</v>
      </c>
      <c r="N3158">
        <v>0</v>
      </c>
    </row>
    <row r="3159" spans="1:14" x14ac:dyDescent="0.25">
      <c r="A3159" t="s">
        <v>7393</v>
      </c>
      <c r="B3159" t="s">
        <v>73</v>
      </c>
      <c r="C3159" t="s">
        <v>150</v>
      </c>
      <c r="D3159" t="s">
        <v>399</v>
      </c>
      <c r="E3159">
        <v>334</v>
      </c>
      <c r="F3159">
        <v>48</v>
      </c>
      <c r="G3159">
        <v>279</v>
      </c>
      <c r="H3159">
        <v>5</v>
      </c>
      <c r="I3159">
        <v>2</v>
      </c>
      <c r="J3159">
        <v>42</v>
      </c>
      <c r="K3159">
        <v>0</v>
      </c>
      <c r="L3159">
        <v>0</v>
      </c>
      <c r="M3159">
        <v>0</v>
      </c>
      <c r="N3159">
        <v>0</v>
      </c>
    </row>
    <row r="3160" spans="1:14" x14ac:dyDescent="0.25">
      <c r="A3160" t="s">
        <v>7394</v>
      </c>
      <c r="B3160" t="s">
        <v>73</v>
      </c>
      <c r="C3160" t="s">
        <v>150</v>
      </c>
      <c r="D3160" t="s">
        <v>4245</v>
      </c>
      <c r="E3160">
        <v>42</v>
      </c>
      <c r="F3160">
        <v>3</v>
      </c>
      <c r="G3160">
        <v>38</v>
      </c>
      <c r="H3160">
        <v>1</v>
      </c>
      <c r="I3160">
        <v>0</v>
      </c>
      <c r="J3160">
        <v>334</v>
      </c>
      <c r="K3160">
        <v>0</v>
      </c>
      <c r="L3160">
        <v>0</v>
      </c>
      <c r="M3160">
        <v>0</v>
      </c>
      <c r="N3160">
        <v>0</v>
      </c>
    </row>
    <row r="3161" spans="1:14" x14ac:dyDescent="0.25">
      <c r="A3161" t="s">
        <v>7395</v>
      </c>
      <c r="B3161" t="s">
        <v>73</v>
      </c>
      <c r="C3161" t="s">
        <v>150</v>
      </c>
      <c r="D3161" t="s">
        <v>394</v>
      </c>
      <c r="E3161">
        <v>0</v>
      </c>
      <c r="F3161">
        <v>0</v>
      </c>
      <c r="G3161">
        <v>0</v>
      </c>
      <c r="H3161">
        <v>0</v>
      </c>
      <c r="I3161">
        <v>0</v>
      </c>
      <c r="J3161">
        <v>0</v>
      </c>
      <c r="K3161">
        <v>371</v>
      </c>
      <c r="L3161">
        <v>367</v>
      </c>
      <c r="M3161">
        <v>2</v>
      </c>
      <c r="N3161">
        <v>2</v>
      </c>
    </row>
    <row r="3162" spans="1:14" x14ac:dyDescent="0.25">
      <c r="A3162" t="s">
        <v>7396</v>
      </c>
      <c r="B3162" t="s">
        <v>73</v>
      </c>
      <c r="C3162" t="s">
        <v>150</v>
      </c>
      <c r="D3162" t="s">
        <v>395</v>
      </c>
      <c r="E3162">
        <v>0</v>
      </c>
      <c r="F3162">
        <v>0</v>
      </c>
      <c r="G3162">
        <v>0</v>
      </c>
      <c r="H3162">
        <v>0</v>
      </c>
      <c r="I3162">
        <v>0</v>
      </c>
      <c r="J3162">
        <v>0</v>
      </c>
      <c r="K3162">
        <v>351</v>
      </c>
      <c r="L3162">
        <v>347</v>
      </c>
      <c r="M3162">
        <v>2</v>
      </c>
      <c r="N3162">
        <v>2</v>
      </c>
    </row>
    <row r="3163" spans="1:14" x14ac:dyDescent="0.25">
      <c r="A3163" t="s">
        <v>7397</v>
      </c>
      <c r="B3163" t="s">
        <v>73</v>
      </c>
      <c r="C3163" t="s">
        <v>151</v>
      </c>
      <c r="D3163" t="s">
        <v>396</v>
      </c>
      <c r="E3163">
        <v>389</v>
      </c>
      <c r="F3163">
        <v>61</v>
      </c>
      <c r="G3163">
        <v>323</v>
      </c>
      <c r="H3163">
        <v>5</v>
      </c>
      <c r="I3163">
        <v>0</v>
      </c>
      <c r="J3163">
        <v>41</v>
      </c>
      <c r="K3163">
        <v>0</v>
      </c>
      <c r="L3163">
        <v>0</v>
      </c>
      <c r="M3163">
        <v>0</v>
      </c>
      <c r="N3163">
        <v>0</v>
      </c>
    </row>
    <row r="3164" spans="1:14" x14ac:dyDescent="0.25">
      <c r="A3164" t="s">
        <v>7398</v>
      </c>
      <c r="B3164" t="s">
        <v>73</v>
      </c>
      <c r="C3164" t="s">
        <v>151</v>
      </c>
      <c r="D3164" t="s">
        <v>4236</v>
      </c>
      <c r="E3164">
        <v>430</v>
      </c>
      <c r="F3164">
        <v>56</v>
      </c>
      <c r="G3164">
        <v>365</v>
      </c>
      <c r="H3164">
        <v>7</v>
      </c>
      <c r="I3164">
        <v>2</v>
      </c>
      <c r="J3164">
        <v>0</v>
      </c>
      <c r="K3164">
        <v>0</v>
      </c>
      <c r="L3164">
        <v>0</v>
      </c>
      <c r="M3164">
        <v>0</v>
      </c>
      <c r="N3164">
        <v>0</v>
      </c>
    </row>
    <row r="3165" spans="1:14" x14ac:dyDescent="0.25">
      <c r="A3165" t="s">
        <v>7399</v>
      </c>
      <c r="B3165" t="s">
        <v>73</v>
      </c>
      <c r="C3165" t="s">
        <v>151</v>
      </c>
      <c r="D3165" t="s">
        <v>4238</v>
      </c>
      <c r="E3165">
        <v>36</v>
      </c>
      <c r="F3165">
        <v>2</v>
      </c>
      <c r="G3165">
        <v>33</v>
      </c>
      <c r="H3165">
        <v>1</v>
      </c>
      <c r="I3165">
        <v>0</v>
      </c>
      <c r="J3165">
        <v>394</v>
      </c>
      <c r="K3165">
        <v>0</v>
      </c>
      <c r="L3165">
        <v>0</v>
      </c>
      <c r="M3165">
        <v>0</v>
      </c>
      <c r="N3165">
        <v>0</v>
      </c>
    </row>
    <row r="3166" spans="1:14" x14ac:dyDescent="0.25">
      <c r="A3166" t="s">
        <v>7400</v>
      </c>
      <c r="B3166" t="s">
        <v>73</v>
      </c>
      <c r="C3166" t="s">
        <v>151</v>
      </c>
      <c r="D3166" t="s">
        <v>397</v>
      </c>
      <c r="E3166">
        <v>430</v>
      </c>
      <c r="F3166">
        <v>56</v>
      </c>
      <c r="G3166">
        <v>365</v>
      </c>
      <c r="H3166">
        <v>7</v>
      </c>
      <c r="I3166">
        <v>2</v>
      </c>
      <c r="J3166">
        <v>0</v>
      </c>
      <c r="K3166">
        <v>0</v>
      </c>
      <c r="L3166">
        <v>0</v>
      </c>
      <c r="M3166">
        <v>0</v>
      </c>
      <c r="N3166">
        <v>0</v>
      </c>
    </row>
    <row r="3167" spans="1:14" x14ac:dyDescent="0.25">
      <c r="A3167" t="s">
        <v>7401</v>
      </c>
      <c r="B3167" t="s">
        <v>73</v>
      </c>
      <c r="C3167" t="s">
        <v>151</v>
      </c>
      <c r="D3167" t="s">
        <v>398</v>
      </c>
      <c r="E3167">
        <v>389</v>
      </c>
      <c r="F3167">
        <v>60</v>
      </c>
      <c r="G3167">
        <v>323</v>
      </c>
      <c r="H3167">
        <v>5</v>
      </c>
      <c r="I3167">
        <v>1</v>
      </c>
      <c r="J3167">
        <v>41</v>
      </c>
      <c r="K3167">
        <v>0</v>
      </c>
      <c r="L3167">
        <v>0</v>
      </c>
      <c r="M3167">
        <v>0</v>
      </c>
      <c r="N3167">
        <v>0</v>
      </c>
    </row>
    <row r="3168" spans="1:14" x14ac:dyDescent="0.25">
      <c r="A3168" t="s">
        <v>7402</v>
      </c>
      <c r="B3168" t="s">
        <v>73</v>
      </c>
      <c r="C3168" t="s">
        <v>151</v>
      </c>
      <c r="D3168" t="s">
        <v>4242</v>
      </c>
      <c r="E3168">
        <v>41</v>
      </c>
      <c r="F3168">
        <v>5</v>
      </c>
      <c r="G3168">
        <v>34</v>
      </c>
      <c r="H3168">
        <v>1</v>
      </c>
      <c r="I3168">
        <v>1</v>
      </c>
      <c r="J3168">
        <v>389</v>
      </c>
      <c r="K3168">
        <v>0</v>
      </c>
      <c r="L3168">
        <v>0</v>
      </c>
      <c r="M3168">
        <v>0</v>
      </c>
      <c r="N3168">
        <v>0</v>
      </c>
    </row>
    <row r="3169" spans="1:14" x14ac:dyDescent="0.25">
      <c r="A3169" t="s">
        <v>7403</v>
      </c>
      <c r="B3169" t="s">
        <v>73</v>
      </c>
      <c r="C3169" t="s">
        <v>151</v>
      </c>
      <c r="D3169" t="s">
        <v>399</v>
      </c>
      <c r="E3169">
        <v>389</v>
      </c>
      <c r="F3169">
        <v>52</v>
      </c>
      <c r="G3169">
        <v>332</v>
      </c>
      <c r="H3169">
        <v>5</v>
      </c>
      <c r="I3169">
        <v>0</v>
      </c>
      <c r="J3169">
        <v>41</v>
      </c>
      <c r="K3169">
        <v>0</v>
      </c>
      <c r="L3169">
        <v>0</v>
      </c>
      <c r="M3169">
        <v>0</v>
      </c>
      <c r="N3169">
        <v>0</v>
      </c>
    </row>
    <row r="3170" spans="1:14" x14ac:dyDescent="0.25">
      <c r="A3170" t="s">
        <v>7404</v>
      </c>
      <c r="B3170" t="s">
        <v>73</v>
      </c>
      <c r="C3170" t="s">
        <v>151</v>
      </c>
      <c r="D3170" t="s">
        <v>4245</v>
      </c>
      <c r="E3170">
        <v>38</v>
      </c>
      <c r="F3170">
        <v>3</v>
      </c>
      <c r="G3170">
        <v>34</v>
      </c>
      <c r="H3170">
        <v>1</v>
      </c>
      <c r="I3170">
        <v>0</v>
      </c>
      <c r="J3170">
        <v>392</v>
      </c>
      <c r="K3170">
        <v>0</v>
      </c>
      <c r="L3170">
        <v>0</v>
      </c>
      <c r="M3170">
        <v>0</v>
      </c>
      <c r="N3170">
        <v>0</v>
      </c>
    </row>
    <row r="3171" spans="1:14" x14ac:dyDescent="0.25">
      <c r="A3171" t="s">
        <v>7405</v>
      </c>
      <c r="B3171" t="s">
        <v>73</v>
      </c>
      <c r="C3171" t="s">
        <v>151</v>
      </c>
      <c r="D3171" t="s">
        <v>394</v>
      </c>
      <c r="E3171">
        <v>0</v>
      </c>
      <c r="F3171">
        <v>0</v>
      </c>
      <c r="G3171">
        <v>0</v>
      </c>
      <c r="H3171">
        <v>0</v>
      </c>
      <c r="I3171">
        <v>0</v>
      </c>
      <c r="J3171">
        <v>0</v>
      </c>
      <c r="K3171">
        <v>428</v>
      </c>
      <c r="L3171">
        <v>424</v>
      </c>
      <c r="M3171">
        <v>4</v>
      </c>
      <c r="N3171">
        <v>0</v>
      </c>
    </row>
    <row r="3172" spans="1:14" x14ac:dyDescent="0.25">
      <c r="A3172" t="s">
        <v>7406</v>
      </c>
      <c r="B3172" t="s">
        <v>73</v>
      </c>
      <c r="C3172" t="s">
        <v>151</v>
      </c>
      <c r="D3172" t="s">
        <v>395</v>
      </c>
      <c r="E3172">
        <v>0</v>
      </c>
      <c r="F3172">
        <v>0</v>
      </c>
      <c r="G3172">
        <v>0</v>
      </c>
      <c r="H3172">
        <v>0</v>
      </c>
      <c r="I3172">
        <v>0</v>
      </c>
      <c r="J3172">
        <v>0</v>
      </c>
      <c r="K3172">
        <v>416</v>
      </c>
      <c r="L3172">
        <v>413</v>
      </c>
      <c r="M3172">
        <v>3</v>
      </c>
      <c r="N3172">
        <v>0</v>
      </c>
    </row>
    <row r="3173" spans="1:14" x14ac:dyDescent="0.25">
      <c r="A3173" t="s">
        <v>7407</v>
      </c>
      <c r="B3173" t="s">
        <v>73</v>
      </c>
      <c r="C3173" t="s">
        <v>152</v>
      </c>
      <c r="D3173" t="s">
        <v>396</v>
      </c>
      <c r="E3173">
        <v>37</v>
      </c>
      <c r="F3173">
        <v>2</v>
      </c>
      <c r="G3173">
        <v>31</v>
      </c>
      <c r="H3173">
        <v>2</v>
      </c>
      <c r="I3173">
        <v>2</v>
      </c>
      <c r="J3173">
        <v>7</v>
      </c>
      <c r="K3173">
        <v>0</v>
      </c>
      <c r="L3173">
        <v>0</v>
      </c>
      <c r="M3173">
        <v>0</v>
      </c>
      <c r="N3173">
        <v>0</v>
      </c>
    </row>
    <row r="3174" spans="1:14" x14ac:dyDescent="0.25">
      <c r="A3174" t="s">
        <v>7408</v>
      </c>
      <c r="B3174" t="s">
        <v>73</v>
      </c>
      <c r="C3174" t="s">
        <v>152</v>
      </c>
      <c r="D3174" t="s">
        <v>4236</v>
      </c>
      <c r="E3174">
        <v>44</v>
      </c>
      <c r="F3174">
        <v>2</v>
      </c>
      <c r="G3174">
        <v>37</v>
      </c>
      <c r="H3174">
        <v>1</v>
      </c>
      <c r="I3174">
        <v>4</v>
      </c>
      <c r="J3174">
        <v>0</v>
      </c>
      <c r="K3174">
        <v>0</v>
      </c>
      <c r="L3174">
        <v>0</v>
      </c>
      <c r="M3174">
        <v>0</v>
      </c>
      <c r="N3174">
        <v>0</v>
      </c>
    </row>
    <row r="3175" spans="1:14" x14ac:dyDescent="0.25">
      <c r="A3175" t="s">
        <v>7409</v>
      </c>
      <c r="B3175" t="s">
        <v>73</v>
      </c>
      <c r="C3175" t="s">
        <v>152</v>
      </c>
      <c r="D3175" t="s">
        <v>4238</v>
      </c>
      <c r="E3175">
        <v>6</v>
      </c>
      <c r="F3175">
        <v>0</v>
      </c>
      <c r="G3175">
        <v>5</v>
      </c>
      <c r="H3175">
        <v>0</v>
      </c>
      <c r="I3175">
        <v>1</v>
      </c>
      <c r="J3175">
        <v>38</v>
      </c>
      <c r="K3175">
        <v>0</v>
      </c>
      <c r="L3175">
        <v>0</v>
      </c>
      <c r="M3175">
        <v>0</v>
      </c>
      <c r="N3175">
        <v>0</v>
      </c>
    </row>
    <row r="3176" spans="1:14" x14ac:dyDescent="0.25">
      <c r="A3176" t="s">
        <v>7410</v>
      </c>
      <c r="B3176" t="s">
        <v>73</v>
      </c>
      <c r="C3176" t="s">
        <v>152</v>
      </c>
      <c r="D3176" t="s">
        <v>397</v>
      </c>
      <c r="E3176">
        <v>44</v>
      </c>
      <c r="F3176">
        <v>2</v>
      </c>
      <c r="G3176">
        <v>37</v>
      </c>
      <c r="H3176">
        <v>1</v>
      </c>
      <c r="I3176">
        <v>4</v>
      </c>
      <c r="J3176">
        <v>0</v>
      </c>
      <c r="K3176">
        <v>0</v>
      </c>
      <c r="L3176">
        <v>0</v>
      </c>
      <c r="M3176">
        <v>0</v>
      </c>
      <c r="N3176">
        <v>0</v>
      </c>
    </row>
    <row r="3177" spans="1:14" x14ac:dyDescent="0.25">
      <c r="A3177" t="s">
        <v>7411</v>
      </c>
      <c r="B3177" t="s">
        <v>73</v>
      </c>
      <c r="C3177" t="s">
        <v>152</v>
      </c>
      <c r="D3177" t="s">
        <v>398</v>
      </c>
      <c r="E3177">
        <v>37</v>
      </c>
      <c r="F3177">
        <v>2</v>
      </c>
      <c r="G3177">
        <v>31</v>
      </c>
      <c r="H3177">
        <v>1</v>
      </c>
      <c r="I3177">
        <v>3</v>
      </c>
      <c r="J3177">
        <v>7</v>
      </c>
      <c r="K3177">
        <v>0</v>
      </c>
      <c r="L3177">
        <v>0</v>
      </c>
      <c r="M3177">
        <v>0</v>
      </c>
      <c r="N3177">
        <v>0</v>
      </c>
    </row>
    <row r="3178" spans="1:14" x14ac:dyDescent="0.25">
      <c r="A3178" t="s">
        <v>7412</v>
      </c>
      <c r="B3178" t="s">
        <v>73</v>
      </c>
      <c r="C3178" t="s">
        <v>152</v>
      </c>
      <c r="D3178" t="s">
        <v>4242</v>
      </c>
      <c r="E3178">
        <v>7</v>
      </c>
      <c r="F3178">
        <v>0</v>
      </c>
      <c r="G3178">
        <v>6</v>
      </c>
      <c r="H3178">
        <v>0</v>
      </c>
      <c r="I3178">
        <v>1</v>
      </c>
      <c r="J3178">
        <v>37</v>
      </c>
      <c r="K3178">
        <v>0</v>
      </c>
      <c r="L3178">
        <v>0</v>
      </c>
      <c r="M3178">
        <v>0</v>
      </c>
      <c r="N3178">
        <v>0</v>
      </c>
    </row>
    <row r="3179" spans="1:14" x14ac:dyDescent="0.25">
      <c r="A3179" t="s">
        <v>7413</v>
      </c>
      <c r="B3179" t="s">
        <v>73</v>
      </c>
      <c r="C3179" t="s">
        <v>152</v>
      </c>
      <c r="D3179" t="s">
        <v>399</v>
      </c>
      <c r="E3179">
        <v>37</v>
      </c>
      <c r="F3179">
        <v>2</v>
      </c>
      <c r="G3179">
        <v>31</v>
      </c>
      <c r="H3179">
        <v>2</v>
      </c>
      <c r="I3179">
        <v>2</v>
      </c>
      <c r="J3179">
        <v>7</v>
      </c>
      <c r="K3179">
        <v>0</v>
      </c>
      <c r="L3179">
        <v>0</v>
      </c>
      <c r="M3179">
        <v>0</v>
      </c>
      <c r="N3179">
        <v>0</v>
      </c>
    </row>
    <row r="3180" spans="1:14" x14ac:dyDescent="0.25">
      <c r="A3180" t="s">
        <v>7414</v>
      </c>
      <c r="B3180" t="s">
        <v>73</v>
      </c>
      <c r="C3180" t="s">
        <v>152</v>
      </c>
      <c r="D3180" t="s">
        <v>4245</v>
      </c>
      <c r="E3180">
        <v>7</v>
      </c>
      <c r="F3180">
        <v>0</v>
      </c>
      <c r="G3180">
        <v>6</v>
      </c>
      <c r="H3180">
        <v>0</v>
      </c>
      <c r="I3180">
        <v>1</v>
      </c>
      <c r="J3180">
        <v>37</v>
      </c>
      <c r="K3180">
        <v>0</v>
      </c>
      <c r="L3180">
        <v>0</v>
      </c>
      <c r="M3180">
        <v>0</v>
      </c>
      <c r="N3180">
        <v>0</v>
      </c>
    </row>
    <row r="3181" spans="1:14" x14ac:dyDescent="0.25">
      <c r="A3181" t="s">
        <v>7415</v>
      </c>
      <c r="B3181" t="s">
        <v>73</v>
      </c>
      <c r="C3181" t="s">
        <v>152</v>
      </c>
      <c r="D3181" t="s">
        <v>394</v>
      </c>
      <c r="E3181">
        <v>0</v>
      </c>
      <c r="F3181">
        <v>0</v>
      </c>
      <c r="G3181">
        <v>0</v>
      </c>
      <c r="H3181">
        <v>0</v>
      </c>
      <c r="I3181">
        <v>0</v>
      </c>
      <c r="J3181">
        <v>0</v>
      </c>
      <c r="K3181">
        <v>44</v>
      </c>
      <c r="L3181">
        <v>40</v>
      </c>
      <c r="M3181">
        <v>4</v>
      </c>
      <c r="N3181">
        <v>0</v>
      </c>
    </row>
    <row r="3182" spans="1:14" x14ac:dyDescent="0.25">
      <c r="A3182" t="s">
        <v>7416</v>
      </c>
      <c r="B3182" t="s">
        <v>73</v>
      </c>
      <c r="C3182" t="s">
        <v>152</v>
      </c>
      <c r="D3182" t="s">
        <v>395</v>
      </c>
      <c r="E3182">
        <v>0</v>
      </c>
      <c r="F3182">
        <v>0</v>
      </c>
      <c r="G3182">
        <v>0</v>
      </c>
      <c r="H3182">
        <v>0</v>
      </c>
      <c r="I3182">
        <v>0</v>
      </c>
      <c r="J3182">
        <v>0</v>
      </c>
      <c r="K3182">
        <v>43</v>
      </c>
      <c r="L3182">
        <v>40</v>
      </c>
      <c r="M3182">
        <v>3</v>
      </c>
      <c r="N3182">
        <v>0</v>
      </c>
    </row>
    <row r="3183" spans="1:14" x14ac:dyDescent="0.25">
      <c r="A3183" t="s">
        <v>7417</v>
      </c>
      <c r="B3183" t="s">
        <v>73</v>
      </c>
      <c r="C3183" t="s">
        <v>153</v>
      </c>
      <c r="D3183" t="s">
        <v>396</v>
      </c>
      <c r="E3183">
        <v>250</v>
      </c>
      <c r="F3183">
        <v>13</v>
      </c>
      <c r="G3183">
        <v>235</v>
      </c>
      <c r="H3183">
        <v>2</v>
      </c>
      <c r="I3183">
        <v>0</v>
      </c>
      <c r="J3183">
        <v>21</v>
      </c>
      <c r="K3183">
        <v>0</v>
      </c>
      <c r="L3183">
        <v>0</v>
      </c>
      <c r="M3183">
        <v>0</v>
      </c>
      <c r="N3183">
        <v>0</v>
      </c>
    </row>
    <row r="3184" spans="1:14" x14ac:dyDescent="0.25">
      <c r="A3184" t="s">
        <v>7418</v>
      </c>
      <c r="B3184" t="s">
        <v>73</v>
      </c>
      <c r="C3184" t="s">
        <v>153</v>
      </c>
      <c r="D3184" t="s">
        <v>4236</v>
      </c>
      <c r="E3184">
        <v>271</v>
      </c>
      <c r="F3184">
        <v>12</v>
      </c>
      <c r="G3184">
        <v>255</v>
      </c>
      <c r="H3184">
        <v>4</v>
      </c>
      <c r="I3184">
        <v>0</v>
      </c>
      <c r="J3184">
        <v>0</v>
      </c>
      <c r="K3184">
        <v>0</v>
      </c>
      <c r="L3184">
        <v>0</v>
      </c>
      <c r="M3184">
        <v>0</v>
      </c>
      <c r="N3184">
        <v>0</v>
      </c>
    </row>
    <row r="3185" spans="1:14" x14ac:dyDescent="0.25">
      <c r="A3185" t="s">
        <v>7419</v>
      </c>
      <c r="B3185" t="s">
        <v>73</v>
      </c>
      <c r="C3185" t="s">
        <v>153</v>
      </c>
      <c r="D3185" t="s">
        <v>4238</v>
      </c>
      <c r="E3185">
        <v>14</v>
      </c>
      <c r="F3185">
        <v>2</v>
      </c>
      <c r="G3185">
        <v>11</v>
      </c>
      <c r="H3185">
        <v>1</v>
      </c>
      <c r="I3185">
        <v>0</v>
      </c>
      <c r="J3185">
        <v>257</v>
      </c>
      <c r="K3185">
        <v>0</v>
      </c>
      <c r="L3185">
        <v>0</v>
      </c>
      <c r="M3185">
        <v>0</v>
      </c>
      <c r="N3185">
        <v>0</v>
      </c>
    </row>
    <row r="3186" spans="1:14" x14ac:dyDescent="0.25">
      <c r="A3186" t="s">
        <v>7420</v>
      </c>
      <c r="B3186" t="s">
        <v>73</v>
      </c>
      <c r="C3186" t="s">
        <v>153</v>
      </c>
      <c r="D3186" t="s">
        <v>397</v>
      </c>
      <c r="E3186">
        <v>271</v>
      </c>
      <c r="F3186">
        <v>12</v>
      </c>
      <c r="G3186">
        <v>255</v>
      </c>
      <c r="H3186">
        <v>4</v>
      </c>
      <c r="I3186">
        <v>0</v>
      </c>
      <c r="J3186">
        <v>0</v>
      </c>
      <c r="K3186">
        <v>0</v>
      </c>
      <c r="L3186">
        <v>0</v>
      </c>
      <c r="M3186">
        <v>0</v>
      </c>
      <c r="N3186">
        <v>0</v>
      </c>
    </row>
    <row r="3187" spans="1:14" x14ac:dyDescent="0.25">
      <c r="A3187" t="s">
        <v>7421</v>
      </c>
      <c r="B3187" t="s">
        <v>73</v>
      </c>
      <c r="C3187" t="s">
        <v>153</v>
      </c>
      <c r="D3187" t="s">
        <v>398</v>
      </c>
      <c r="E3187">
        <v>250</v>
      </c>
      <c r="F3187">
        <v>12</v>
      </c>
      <c r="G3187">
        <v>236</v>
      </c>
      <c r="H3187">
        <v>2</v>
      </c>
      <c r="I3187">
        <v>0</v>
      </c>
      <c r="J3187">
        <v>21</v>
      </c>
      <c r="K3187">
        <v>0</v>
      </c>
      <c r="L3187">
        <v>0</v>
      </c>
      <c r="M3187">
        <v>0</v>
      </c>
      <c r="N3187">
        <v>0</v>
      </c>
    </row>
    <row r="3188" spans="1:14" x14ac:dyDescent="0.25">
      <c r="A3188" t="s">
        <v>7422</v>
      </c>
      <c r="B3188" t="s">
        <v>73</v>
      </c>
      <c r="C3188" t="s">
        <v>153</v>
      </c>
      <c r="D3188" t="s">
        <v>4242</v>
      </c>
      <c r="E3188">
        <v>21</v>
      </c>
      <c r="F3188">
        <v>3</v>
      </c>
      <c r="G3188">
        <v>16</v>
      </c>
      <c r="H3188">
        <v>2</v>
      </c>
      <c r="I3188">
        <v>0</v>
      </c>
      <c r="J3188">
        <v>250</v>
      </c>
      <c r="K3188">
        <v>0</v>
      </c>
      <c r="L3188">
        <v>0</v>
      </c>
      <c r="M3188">
        <v>0</v>
      </c>
      <c r="N3188">
        <v>0</v>
      </c>
    </row>
    <row r="3189" spans="1:14" x14ac:dyDescent="0.25">
      <c r="A3189" t="s">
        <v>7423</v>
      </c>
      <c r="B3189" t="s">
        <v>73</v>
      </c>
      <c r="C3189" t="s">
        <v>153</v>
      </c>
      <c r="D3189" t="s">
        <v>399</v>
      </c>
      <c r="E3189">
        <v>250</v>
      </c>
      <c r="F3189">
        <v>9</v>
      </c>
      <c r="G3189">
        <v>239</v>
      </c>
      <c r="H3189">
        <v>2</v>
      </c>
      <c r="I3189">
        <v>0</v>
      </c>
      <c r="J3189">
        <v>21</v>
      </c>
      <c r="K3189">
        <v>0</v>
      </c>
      <c r="L3189">
        <v>0</v>
      </c>
      <c r="M3189">
        <v>0</v>
      </c>
      <c r="N3189">
        <v>0</v>
      </c>
    </row>
    <row r="3190" spans="1:14" x14ac:dyDescent="0.25">
      <c r="A3190" t="s">
        <v>7424</v>
      </c>
      <c r="B3190" t="s">
        <v>73</v>
      </c>
      <c r="C3190" t="s">
        <v>153</v>
      </c>
      <c r="D3190" t="s">
        <v>4245</v>
      </c>
      <c r="E3190">
        <v>19</v>
      </c>
      <c r="F3190">
        <v>3</v>
      </c>
      <c r="G3190">
        <v>14</v>
      </c>
      <c r="H3190">
        <v>2</v>
      </c>
      <c r="I3190">
        <v>0</v>
      </c>
      <c r="J3190">
        <v>252</v>
      </c>
      <c r="K3190">
        <v>0</v>
      </c>
      <c r="L3190">
        <v>0</v>
      </c>
      <c r="M3190">
        <v>0</v>
      </c>
      <c r="N3190">
        <v>0</v>
      </c>
    </row>
    <row r="3191" spans="1:14" x14ac:dyDescent="0.25">
      <c r="A3191" t="s">
        <v>7425</v>
      </c>
      <c r="B3191" t="s">
        <v>73</v>
      </c>
      <c r="C3191" t="s">
        <v>153</v>
      </c>
      <c r="D3191" t="s">
        <v>394</v>
      </c>
      <c r="E3191">
        <v>0</v>
      </c>
      <c r="F3191">
        <v>0</v>
      </c>
      <c r="G3191">
        <v>0</v>
      </c>
      <c r="H3191">
        <v>0</v>
      </c>
      <c r="I3191">
        <v>0</v>
      </c>
      <c r="J3191">
        <v>0</v>
      </c>
      <c r="K3191">
        <v>268</v>
      </c>
      <c r="L3191">
        <v>267</v>
      </c>
      <c r="M3191">
        <v>1</v>
      </c>
      <c r="N3191">
        <v>0</v>
      </c>
    </row>
    <row r="3192" spans="1:14" x14ac:dyDescent="0.25">
      <c r="A3192" t="s">
        <v>7426</v>
      </c>
      <c r="B3192" t="s">
        <v>73</v>
      </c>
      <c r="C3192" t="s">
        <v>153</v>
      </c>
      <c r="D3192" t="s">
        <v>395</v>
      </c>
      <c r="E3192">
        <v>0</v>
      </c>
      <c r="F3192">
        <v>0</v>
      </c>
      <c r="G3192">
        <v>0</v>
      </c>
      <c r="H3192">
        <v>0</v>
      </c>
      <c r="I3192">
        <v>0</v>
      </c>
      <c r="J3192">
        <v>0</v>
      </c>
      <c r="K3192">
        <v>248</v>
      </c>
      <c r="L3192">
        <v>247</v>
      </c>
      <c r="M3192">
        <v>1</v>
      </c>
      <c r="N3192">
        <v>0</v>
      </c>
    </row>
    <row r="3193" spans="1:14" x14ac:dyDescent="0.25">
      <c r="A3193" t="s">
        <v>7427</v>
      </c>
      <c r="B3193" t="s">
        <v>73</v>
      </c>
      <c r="C3193" t="s">
        <v>154</v>
      </c>
      <c r="D3193" t="s">
        <v>396</v>
      </c>
      <c r="E3193">
        <v>141</v>
      </c>
      <c r="F3193">
        <v>13</v>
      </c>
      <c r="G3193">
        <v>121</v>
      </c>
      <c r="H3193">
        <v>4</v>
      </c>
      <c r="I3193">
        <v>3</v>
      </c>
      <c r="J3193">
        <v>19</v>
      </c>
      <c r="K3193">
        <v>0</v>
      </c>
      <c r="L3193">
        <v>0</v>
      </c>
      <c r="M3193">
        <v>0</v>
      </c>
      <c r="N3193">
        <v>0</v>
      </c>
    </row>
    <row r="3194" spans="1:14" x14ac:dyDescent="0.25">
      <c r="A3194" t="s">
        <v>7428</v>
      </c>
      <c r="B3194" t="s">
        <v>73</v>
      </c>
      <c r="C3194" t="s">
        <v>154</v>
      </c>
      <c r="D3194" t="s">
        <v>4236</v>
      </c>
      <c r="E3194">
        <v>160</v>
      </c>
      <c r="F3194">
        <v>10</v>
      </c>
      <c r="G3194">
        <v>142</v>
      </c>
      <c r="H3194">
        <v>4</v>
      </c>
      <c r="I3194">
        <v>4</v>
      </c>
      <c r="J3194">
        <v>0</v>
      </c>
      <c r="K3194">
        <v>0</v>
      </c>
      <c r="L3194">
        <v>0</v>
      </c>
      <c r="M3194">
        <v>0</v>
      </c>
      <c r="N3194">
        <v>0</v>
      </c>
    </row>
    <row r="3195" spans="1:14" x14ac:dyDescent="0.25">
      <c r="A3195" t="s">
        <v>7429</v>
      </c>
      <c r="B3195" t="s">
        <v>73</v>
      </c>
      <c r="C3195" t="s">
        <v>154</v>
      </c>
      <c r="D3195" t="s">
        <v>4238</v>
      </c>
      <c r="E3195">
        <v>16</v>
      </c>
      <c r="F3195">
        <v>2</v>
      </c>
      <c r="G3195">
        <v>14</v>
      </c>
      <c r="H3195">
        <v>0</v>
      </c>
      <c r="I3195">
        <v>0</v>
      </c>
      <c r="J3195">
        <v>144</v>
      </c>
      <c r="K3195">
        <v>0</v>
      </c>
      <c r="L3195">
        <v>0</v>
      </c>
      <c r="M3195">
        <v>0</v>
      </c>
      <c r="N3195">
        <v>0</v>
      </c>
    </row>
    <row r="3196" spans="1:14" x14ac:dyDescent="0.25">
      <c r="A3196" t="s">
        <v>7430</v>
      </c>
      <c r="B3196" t="s">
        <v>73</v>
      </c>
      <c r="C3196" t="s">
        <v>154</v>
      </c>
      <c r="D3196" t="s">
        <v>397</v>
      </c>
      <c r="E3196">
        <v>160</v>
      </c>
      <c r="F3196">
        <v>10</v>
      </c>
      <c r="G3196">
        <v>142</v>
      </c>
      <c r="H3196">
        <v>4</v>
      </c>
      <c r="I3196">
        <v>4</v>
      </c>
      <c r="J3196">
        <v>0</v>
      </c>
      <c r="K3196">
        <v>0</v>
      </c>
      <c r="L3196">
        <v>0</v>
      </c>
      <c r="M3196">
        <v>0</v>
      </c>
      <c r="N3196">
        <v>0</v>
      </c>
    </row>
    <row r="3197" spans="1:14" x14ac:dyDescent="0.25">
      <c r="A3197" t="s">
        <v>7431</v>
      </c>
      <c r="B3197" t="s">
        <v>73</v>
      </c>
      <c r="C3197" t="s">
        <v>154</v>
      </c>
      <c r="D3197" t="s">
        <v>398</v>
      </c>
      <c r="E3197">
        <v>141</v>
      </c>
      <c r="F3197">
        <v>11</v>
      </c>
      <c r="G3197">
        <v>121</v>
      </c>
      <c r="H3197">
        <v>5</v>
      </c>
      <c r="I3197">
        <v>4</v>
      </c>
      <c r="J3197">
        <v>19</v>
      </c>
      <c r="K3197">
        <v>0</v>
      </c>
      <c r="L3197">
        <v>0</v>
      </c>
      <c r="M3197">
        <v>0</v>
      </c>
      <c r="N3197">
        <v>0</v>
      </c>
    </row>
    <row r="3198" spans="1:14" x14ac:dyDescent="0.25">
      <c r="A3198" t="s">
        <v>7432</v>
      </c>
      <c r="B3198" t="s">
        <v>73</v>
      </c>
      <c r="C3198" t="s">
        <v>154</v>
      </c>
      <c r="D3198" t="s">
        <v>4242</v>
      </c>
      <c r="E3198">
        <v>19</v>
      </c>
      <c r="F3198">
        <v>2</v>
      </c>
      <c r="G3198">
        <v>17</v>
      </c>
      <c r="H3198">
        <v>0</v>
      </c>
      <c r="I3198">
        <v>0</v>
      </c>
      <c r="J3198">
        <v>141</v>
      </c>
      <c r="K3198">
        <v>0</v>
      </c>
      <c r="L3198">
        <v>0</v>
      </c>
      <c r="M3198">
        <v>0</v>
      </c>
      <c r="N3198">
        <v>0</v>
      </c>
    </row>
    <row r="3199" spans="1:14" x14ac:dyDescent="0.25">
      <c r="A3199" t="s">
        <v>7433</v>
      </c>
      <c r="B3199" t="s">
        <v>73</v>
      </c>
      <c r="C3199" t="s">
        <v>154</v>
      </c>
      <c r="D3199" t="s">
        <v>399</v>
      </c>
      <c r="E3199">
        <v>141</v>
      </c>
      <c r="F3199">
        <v>8</v>
      </c>
      <c r="G3199">
        <v>126</v>
      </c>
      <c r="H3199">
        <v>4</v>
      </c>
      <c r="I3199">
        <v>3</v>
      </c>
      <c r="J3199">
        <v>19</v>
      </c>
      <c r="K3199">
        <v>0</v>
      </c>
      <c r="L3199">
        <v>0</v>
      </c>
      <c r="M3199">
        <v>0</v>
      </c>
      <c r="N3199">
        <v>0</v>
      </c>
    </row>
    <row r="3200" spans="1:14" x14ac:dyDescent="0.25">
      <c r="A3200" t="s">
        <v>7434</v>
      </c>
      <c r="B3200" t="s">
        <v>73</v>
      </c>
      <c r="C3200" t="s">
        <v>154</v>
      </c>
      <c r="D3200" t="s">
        <v>4245</v>
      </c>
      <c r="E3200">
        <v>16</v>
      </c>
      <c r="F3200">
        <v>2</v>
      </c>
      <c r="G3200">
        <v>14</v>
      </c>
      <c r="H3200">
        <v>0</v>
      </c>
      <c r="I3200">
        <v>0</v>
      </c>
      <c r="J3200">
        <v>144</v>
      </c>
      <c r="K3200">
        <v>0</v>
      </c>
      <c r="L3200">
        <v>0</v>
      </c>
      <c r="M3200">
        <v>0</v>
      </c>
      <c r="N3200">
        <v>0</v>
      </c>
    </row>
    <row r="3201" spans="1:14" x14ac:dyDescent="0.25">
      <c r="A3201" t="s">
        <v>7435</v>
      </c>
      <c r="B3201" t="s">
        <v>73</v>
      </c>
      <c r="C3201" t="s">
        <v>154</v>
      </c>
      <c r="D3201" t="s">
        <v>394</v>
      </c>
      <c r="E3201">
        <v>0</v>
      </c>
      <c r="F3201">
        <v>0</v>
      </c>
      <c r="G3201">
        <v>0</v>
      </c>
      <c r="H3201">
        <v>0</v>
      </c>
      <c r="I3201">
        <v>0</v>
      </c>
      <c r="J3201">
        <v>0</v>
      </c>
      <c r="K3201">
        <v>158</v>
      </c>
      <c r="L3201">
        <v>154</v>
      </c>
      <c r="M3201">
        <v>4</v>
      </c>
      <c r="N3201">
        <v>0</v>
      </c>
    </row>
    <row r="3202" spans="1:14" x14ac:dyDescent="0.25">
      <c r="A3202" t="s">
        <v>7436</v>
      </c>
      <c r="B3202" t="s">
        <v>73</v>
      </c>
      <c r="C3202" t="s">
        <v>154</v>
      </c>
      <c r="D3202" t="s">
        <v>395</v>
      </c>
      <c r="E3202">
        <v>0</v>
      </c>
      <c r="F3202">
        <v>0</v>
      </c>
      <c r="G3202">
        <v>0</v>
      </c>
      <c r="H3202">
        <v>0</v>
      </c>
      <c r="I3202">
        <v>0</v>
      </c>
      <c r="J3202">
        <v>0</v>
      </c>
      <c r="K3202">
        <v>140</v>
      </c>
      <c r="L3202">
        <v>137</v>
      </c>
      <c r="M3202">
        <v>3</v>
      </c>
      <c r="N3202">
        <v>0</v>
      </c>
    </row>
    <row r="3203" spans="1:14" x14ac:dyDescent="0.25">
      <c r="A3203" t="s">
        <v>7437</v>
      </c>
      <c r="B3203" t="s">
        <v>73</v>
      </c>
      <c r="C3203" t="s">
        <v>155</v>
      </c>
      <c r="D3203" t="s">
        <v>396</v>
      </c>
      <c r="E3203">
        <v>203</v>
      </c>
      <c r="F3203">
        <v>11</v>
      </c>
      <c r="G3203">
        <v>189</v>
      </c>
      <c r="H3203">
        <v>2</v>
      </c>
      <c r="I3203">
        <v>1</v>
      </c>
      <c r="J3203">
        <v>22</v>
      </c>
      <c r="K3203">
        <v>0</v>
      </c>
      <c r="L3203">
        <v>0</v>
      </c>
      <c r="M3203">
        <v>0</v>
      </c>
      <c r="N3203">
        <v>0</v>
      </c>
    </row>
    <row r="3204" spans="1:14" x14ac:dyDescent="0.25">
      <c r="A3204" t="s">
        <v>7438</v>
      </c>
      <c r="B3204" t="s">
        <v>73</v>
      </c>
      <c r="C3204" t="s">
        <v>155</v>
      </c>
      <c r="D3204" t="s">
        <v>4236</v>
      </c>
      <c r="E3204">
        <v>225</v>
      </c>
      <c r="F3204">
        <v>11</v>
      </c>
      <c r="G3204">
        <v>207</v>
      </c>
      <c r="H3204">
        <v>4</v>
      </c>
      <c r="I3204">
        <v>3</v>
      </c>
      <c r="J3204">
        <v>0</v>
      </c>
      <c r="K3204">
        <v>0</v>
      </c>
      <c r="L3204">
        <v>0</v>
      </c>
      <c r="M3204">
        <v>0</v>
      </c>
      <c r="N3204">
        <v>0</v>
      </c>
    </row>
    <row r="3205" spans="1:14" x14ac:dyDescent="0.25">
      <c r="A3205" t="s">
        <v>7439</v>
      </c>
      <c r="B3205" t="s">
        <v>73</v>
      </c>
      <c r="C3205" t="s">
        <v>155</v>
      </c>
      <c r="D3205" t="s">
        <v>4238</v>
      </c>
      <c r="E3205">
        <v>22</v>
      </c>
      <c r="F3205">
        <v>1</v>
      </c>
      <c r="G3205">
        <v>20</v>
      </c>
      <c r="H3205">
        <v>0</v>
      </c>
      <c r="I3205">
        <v>1</v>
      </c>
      <c r="J3205">
        <v>203</v>
      </c>
      <c r="K3205">
        <v>0</v>
      </c>
      <c r="L3205">
        <v>0</v>
      </c>
      <c r="M3205">
        <v>0</v>
      </c>
      <c r="N3205">
        <v>0</v>
      </c>
    </row>
    <row r="3206" spans="1:14" x14ac:dyDescent="0.25">
      <c r="A3206" t="s">
        <v>7440</v>
      </c>
      <c r="B3206" t="s">
        <v>73</v>
      </c>
      <c r="C3206" t="s">
        <v>155</v>
      </c>
      <c r="D3206" t="s">
        <v>397</v>
      </c>
      <c r="E3206">
        <v>225</v>
      </c>
      <c r="F3206">
        <v>11</v>
      </c>
      <c r="G3206">
        <v>207</v>
      </c>
      <c r="H3206">
        <v>4</v>
      </c>
      <c r="I3206">
        <v>3</v>
      </c>
      <c r="J3206">
        <v>0</v>
      </c>
      <c r="K3206">
        <v>0</v>
      </c>
      <c r="L3206">
        <v>0</v>
      </c>
      <c r="M3206">
        <v>0</v>
      </c>
      <c r="N3206">
        <v>0</v>
      </c>
    </row>
    <row r="3207" spans="1:14" x14ac:dyDescent="0.25">
      <c r="A3207" t="s">
        <v>7441</v>
      </c>
      <c r="B3207" t="s">
        <v>73</v>
      </c>
      <c r="C3207" t="s">
        <v>155</v>
      </c>
      <c r="D3207" t="s">
        <v>398</v>
      </c>
      <c r="E3207">
        <v>203</v>
      </c>
      <c r="F3207">
        <v>10</v>
      </c>
      <c r="G3207">
        <v>187</v>
      </c>
      <c r="H3207">
        <v>4</v>
      </c>
      <c r="I3207">
        <v>2</v>
      </c>
      <c r="J3207">
        <v>22</v>
      </c>
      <c r="K3207">
        <v>0</v>
      </c>
      <c r="L3207">
        <v>0</v>
      </c>
      <c r="M3207">
        <v>0</v>
      </c>
      <c r="N3207">
        <v>0</v>
      </c>
    </row>
    <row r="3208" spans="1:14" x14ac:dyDescent="0.25">
      <c r="A3208" t="s">
        <v>7442</v>
      </c>
      <c r="B3208" t="s">
        <v>73</v>
      </c>
      <c r="C3208" t="s">
        <v>155</v>
      </c>
      <c r="D3208" t="s">
        <v>4242</v>
      </c>
      <c r="E3208">
        <v>22</v>
      </c>
      <c r="F3208">
        <v>2</v>
      </c>
      <c r="G3208">
        <v>19</v>
      </c>
      <c r="H3208">
        <v>0</v>
      </c>
      <c r="I3208">
        <v>1</v>
      </c>
      <c r="J3208">
        <v>203</v>
      </c>
      <c r="K3208">
        <v>0</v>
      </c>
      <c r="L3208">
        <v>0</v>
      </c>
      <c r="M3208">
        <v>0</v>
      </c>
      <c r="N3208">
        <v>0</v>
      </c>
    </row>
    <row r="3209" spans="1:14" x14ac:dyDescent="0.25">
      <c r="A3209" t="s">
        <v>7443</v>
      </c>
      <c r="B3209" t="s">
        <v>73</v>
      </c>
      <c r="C3209" t="s">
        <v>155</v>
      </c>
      <c r="D3209" t="s">
        <v>399</v>
      </c>
      <c r="E3209">
        <v>203</v>
      </c>
      <c r="F3209">
        <v>10</v>
      </c>
      <c r="G3209">
        <v>189</v>
      </c>
      <c r="H3209">
        <v>3</v>
      </c>
      <c r="I3209">
        <v>1</v>
      </c>
      <c r="J3209">
        <v>22</v>
      </c>
      <c r="K3209">
        <v>0</v>
      </c>
      <c r="L3209">
        <v>0</v>
      </c>
      <c r="M3209">
        <v>0</v>
      </c>
      <c r="N3209">
        <v>0</v>
      </c>
    </row>
    <row r="3210" spans="1:14" x14ac:dyDescent="0.25">
      <c r="A3210" t="s">
        <v>7444</v>
      </c>
      <c r="B3210" t="s">
        <v>73</v>
      </c>
      <c r="C3210" t="s">
        <v>155</v>
      </c>
      <c r="D3210" t="s">
        <v>4245</v>
      </c>
      <c r="E3210">
        <v>22</v>
      </c>
      <c r="F3210">
        <v>1</v>
      </c>
      <c r="G3210">
        <v>20</v>
      </c>
      <c r="H3210">
        <v>0</v>
      </c>
      <c r="I3210">
        <v>1</v>
      </c>
      <c r="J3210">
        <v>203</v>
      </c>
      <c r="K3210">
        <v>0</v>
      </c>
      <c r="L3210">
        <v>0</v>
      </c>
      <c r="M3210">
        <v>0</v>
      </c>
      <c r="N3210">
        <v>0</v>
      </c>
    </row>
    <row r="3211" spans="1:14" x14ac:dyDescent="0.25">
      <c r="A3211" t="s">
        <v>7445</v>
      </c>
      <c r="B3211" t="s">
        <v>73</v>
      </c>
      <c r="C3211" t="s">
        <v>155</v>
      </c>
      <c r="D3211" t="s">
        <v>394</v>
      </c>
      <c r="E3211">
        <v>0</v>
      </c>
      <c r="F3211">
        <v>0</v>
      </c>
      <c r="G3211">
        <v>0</v>
      </c>
      <c r="H3211">
        <v>0</v>
      </c>
      <c r="I3211">
        <v>0</v>
      </c>
      <c r="J3211">
        <v>0</v>
      </c>
      <c r="K3211">
        <v>222</v>
      </c>
      <c r="L3211">
        <v>218</v>
      </c>
      <c r="M3211">
        <v>4</v>
      </c>
      <c r="N3211">
        <v>0</v>
      </c>
    </row>
    <row r="3212" spans="1:14" x14ac:dyDescent="0.25">
      <c r="A3212" t="s">
        <v>7446</v>
      </c>
      <c r="B3212" t="s">
        <v>73</v>
      </c>
      <c r="C3212" t="s">
        <v>155</v>
      </c>
      <c r="D3212" t="s">
        <v>395</v>
      </c>
      <c r="E3212">
        <v>0</v>
      </c>
      <c r="F3212">
        <v>0</v>
      </c>
      <c r="G3212">
        <v>0</v>
      </c>
      <c r="H3212">
        <v>0</v>
      </c>
      <c r="I3212">
        <v>0</v>
      </c>
      <c r="J3212">
        <v>0</v>
      </c>
      <c r="K3212">
        <v>210</v>
      </c>
      <c r="L3212">
        <v>206</v>
      </c>
      <c r="M3212">
        <v>4</v>
      </c>
      <c r="N3212">
        <v>0</v>
      </c>
    </row>
    <row r="3213" spans="1:14" x14ac:dyDescent="0.25">
      <c r="A3213" t="s">
        <v>7447</v>
      </c>
      <c r="B3213" t="s">
        <v>73</v>
      </c>
      <c r="C3213" t="s">
        <v>156</v>
      </c>
      <c r="D3213" t="s">
        <v>396</v>
      </c>
      <c r="E3213">
        <v>95</v>
      </c>
      <c r="F3213">
        <v>7</v>
      </c>
      <c r="G3213">
        <v>88</v>
      </c>
      <c r="H3213">
        <v>0</v>
      </c>
      <c r="I3213">
        <v>0</v>
      </c>
      <c r="J3213">
        <v>11</v>
      </c>
      <c r="K3213">
        <v>0</v>
      </c>
      <c r="L3213">
        <v>0</v>
      </c>
      <c r="M3213">
        <v>0</v>
      </c>
      <c r="N3213">
        <v>0</v>
      </c>
    </row>
    <row r="3214" spans="1:14" x14ac:dyDescent="0.25">
      <c r="A3214" t="s">
        <v>7448</v>
      </c>
      <c r="B3214" t="s">
        <v>73</v>
      </c>
      <c r="C3214" t="s">
        <v>156</v>
      </c>
      <c r="D3214" t="s">
        <v>4236</v>
      </c>
      <c r="E3214">
        <v>106</v>
      </c>
      <c r="F3214">
        <v>2</v>
      </c>
      <c r="G3214">
        <v>103</v>
      </c>
      <c r="H3214">
        <v>0</v>
      </c>
      <c r="I3214">
        <v>1</v>
      </c>
      <c r="J3214">
        <v>0</v>
      </c>
      <c r="K3214">
        <v>0</v>
      </c>
      <c r="L3214">
        <v>0</v>
      </c>
      <c r="M3214">
        <v>0</v>
      </c>
      <c r="N3214">
        <v>0</v>
      </c>
    </row>
    <row r="3215" spans="1:14" x14ac:dyDescent="0.25">
      <c r="A3215" t="s">
        <v>7449</v>
      </c>
      <c r="B3215" t="s">
        <v>73</v>
      </c>
      <c r="C3215" t="s">
        <v>156</v>
      </c>
      <c r="D3215" t="s">
        <v>4238</v>
      </c>
      <c r="E3215">
        <v>9</v>
      </c>
      <c r="F3215">
        <v>0</v>
      </c>
      <c r="G3215">
        <v>8</v>
      </c>
      <c r="H3215">
        <v>0</v>
      </c>
      <c r="I3215">
        <v>1</v>
      </c>
      <c r="J3215">
        <v>97</v>
      </c>
      <c r="K3215">
        <v>0</v>
      </c>
      <c r="L3215">
        <v>0</v>
      </c>
      <c r="M3215">
        <v>0</v>
      </c>
      <c r="N3215">
        <v>0</v>
      </c>
    </row>
    <row r="3216" spans="1:14" x14ac:dyDescent="0.25">
      <c r="A3216" t="s">
        <v>7450</v>
      </c>
      <c r="B3216" t="s">
        <v>73</v>
      </c>
      <c r="C3216" t="s">
        <v>156</v>
      </c>
      <c r="D3216" t="s">
        <v>397</v>
      </c>
      <c r="E3216">
        <v>106</v>
      </c>
      <c r="F3216">
        <v>2</v>
      </c>
      <c r="G3216">
        <v>103</v>
      </c>
      <c r="H3216">
        <v>0</v>
      </c>
      <c r="I3216">
        <v>1</v>
      </c>
      <c r="J3216">
        <v>0</v>
      </c>
      <c r="K3216">
        <v>0</v>
      </c>
      <c r="L3216">
        <v>0</v>
      </c>
      <c r="M3216">
        <v>0</v>
      </c>
      <c r="N3216">
        <v>0</v>
      </c>
    </row>
    <row r="3217" spans="1:14" x14ac:dyDescent="0.25">
      <c r="A3217" t="s">
        <v>7451</v>
      </c>
      <c r="B3217" t="s">
        <v>73</v>
      </c>
      <c r="C3217" t="s">
        <v>156</v>
      </c>
      <c r="D3217" t="s">
        <v>398</v>
      </c>
      <c r="E3217">
        <v>95</v>
      </c>
      <c r="F3217">
        <v>5</v>
      </c>
      <c r="G3217">
        <v>90</v>
      </c>
      <c r="H3217">
        <v>0</v>
      </c>
      <c r="I3217">
        <v>0</v>
      </c>
      <c r="J3217">
        <v>11</v>
      </c>
      <c r="K3217">
        <v>0</v>
      </c>
      <c r="L3217">
        <v>0</v>
      </c>
      <c r="M3217">
        <v>0</v>
      </c>
      <c r="N3217">
        <v>0</v>
      </c>
    </row>
    <row r="3218" spans="1:14" x14ac:dyDescent="0.25">
      <c r="A3218" t="s">
        <v>7452</v>
      </c>
      <c r="B3218" t="s">
        <v>73</v>
      </c>
      <c r="C3218" t="s">
        <v>156</v>
      </c>
      <c r="D3218" t="s">
        <v>4242</v>
      </c>
      <c r="E3218">
        <v>11</v>
      </c>
      <c r="F3218">
        <v>0</v>
      </c>
      <c r="G3218">
        <v>10</v>
      </c>
      <c r="H3218">
        <v>0</v>
      </c>
      <c r="I3218">
        <v>1</v>
      </c>
      <c r="J3218">
        <v>95</v>
      </c>
      <c r="K3218">
        <v>0</v>
      </c>
      <c r="L3218">
        <v>0</v>
      </c>
      <c r="M3218">
        <v>0</v>
      </c>
      <c r="N3218">
        <v>0</v>
      </c>
    </row>
    <row r="3219" spans="1:14" x14ac:dyDescent="0.25">
      <c r="A3219" t="s">
        <v>7453</v>
      </c>
      <c r="B3219" t="s">
        <v>73</v>
      </c>
      <c r="C3219" t="s">
        <v>156</v>
      </c>
      <c r="D3219" t="s">
        <v>399</v>
      </c>
      <c r="E3219">
        <v>95</v>
      </c>
      <c r="F3219">
        <v>2</v>
      </c>
      <c r="G3219">
        <v>93</v>
      </c>
      <c r="H3219">
        <v>0</v>
      </c>
      <c r="I3219">
        <v>0</v>
      </c>
      <c r="J3219">
        <v>11</v>
      </c>
      <c r="K3219">
        <v>0</v>
      </c>
      <c r="L3219">
        <v>0</v>
      </c>
      <c r="M3219">
        <v>0</v>
      </c>
      <c r="N3219">
        <v>0</v>
      </c>
    </row>
    <row r="3220" spans="1:14" x14ac:dyDescent="0.25">
      <c r="A3220" t="s">
        <v>7454</v>
      </c>
      <c r="B3220" t="s">
        <v>73</v>
      </c>
      <c r="C3220" t="s">
        <v>156</v>
      </c>
      <c r="D3220" t="s">
        <v>4245</v>
      </c>
      <c r="E3220">
        <v>10</v>
      </c>
      <c r="F3220">
        <v>0</v>
      </c>
      <c r="G3220">
        <v>9</v>
      </c>
      <c r="H3220">
        <v>0</v>
      </c>
      <c r="I3220">
        <v>1</v>
      </c>
      <c r="J3220">
        <v>96</v>
      </c>
      <c r="K3220">
        <v>0</v>
      </c>
      <c r="L3220">
        <v>0</v>
      </c>
      <c r="M3220">
        <v>0</v>
      </c>
      <c r="N3220">
        <v>0</v>
      </c>
    </row>
    <row r="3221" spans="1:14" x14ac:dyDescent="0.25">
      <c r="A3221" t="s">
        <v>7455</v>
      </c>
      <c r="B3221" t="s">
        <v>73</v>
      </c>
      <c r="C3221" t="s">
        <v>156</v>
      </c>
      <c r="D3221" t="s">
        <v>394</v>
      </c>
      <c r="E3221">
        <v>0</v>
      </c>
      <c r="F3221">
        <v>0</v>
      </c>
      <c r="G3221">
        <v>0</v>
      </c>
      <c r="H3221">
        <v>0</v>
      </c>
      <c r="I3221">
        <v>0</v>
      </c>
      <c r="J3221">
        <v>0</v>
      </c>
      <c r="K3221">
        <v>102</v>
      </c>
      <c r="L3221">
        <v>101</v>
      </c>
      <c r="M3221">
        <v>1</v>
      </c>
      <c r="N3221">
        <v>0</v>
      </c>
    </row>
    <row r="3222" spans="1:14" x14ac:dyDescent="0.25">
      <c r="A3222" t="s">
        <v>7456</v>
      </c>
      <c r="B3222" t="s">
        <v>73</v>
      </c>
      <c r="C3222" t="s">
        <v>156</v>
      </c>
      <c r="D3222" t="s">
        <v>395</v>
      </c>
      <c r="E3222">
        <v>0</v>
      </c>
      <c r="F3222">
        <v>0</v>
      </c>
      <c r="G3222">
        <v>0</v>
      </c>
      <c r="H3222">
        <v>0</v>
      </c>
      <c r="I3222">
        <v>0</v>
      </c>
      <c r="J3222">
        <v>0</v>
      </c>
      <c r="K3222">
        <v>97</v>
      </c>
      <c r="L3222">
        <v>96</v>
      </c>
      <c r="M3222">
        <v>1</v>
      </c>
      <c r="N3222">
        <v>0</v>
      </c>
    </row>
    <row r="3223" spans="1:14" x14ac:dyDescent="0.25">
      <c r="A3223" t="s">
        <v>7457</v>
      </c>
      <c r="B3223" t="s">
        <v>73</v>
      </c>
      <c r="C3223" t="s">
        <v>157</v>
      </c>
      <c r="D3223" t="s">
        <v>396</v>
      </c>
      <c r="E3223">
        <v>51</v>
      </c>
      <c r="F3223">
        <v>7</v>
      </c>
      <c r="G3223">
        <v>43</v>
      </c>
      <c r="H3223">
        <v>1</v>
      </c>
      <c r="I3223">
        <v>0</v>
      </c>
      <c r="J3223">
        <v>2</v>
      </c>
      <c r="K3223">
        <v>0</v>
      </c>
      <c r="L3223">
        <v>0</v>
      </c>
      <c r="M3223">
        <v>0</v>
      </c>
      <c r="N3223">
        <v>0</v>
      </c>
    </row>
    <row r="3224" spans="1:14" x14ac:dyDescent="0.25">
      <c r="A3224" t="s">
        <v>7458</v>
      </c>
      <c r="B3224" t="s">
        <v>73</v>
      </c>
      <c r="C3224" t="s">
        <v>157</v>
      </c>
      <c r="D3224" t="s">
        <v>4236</v>
      </c>
      <c r="E3224">
        <v>53</v>
      </c>
      <c r="F3224">
        <v>7</v>
      </c>
      <c r="G3224">
        <v>45</v>
      </c>
      <c r="H3224">
        <v>1</v>
      </c>
      <c r="I3224">
        <v>0</v>
      </c>
      <c r="J3224">
        <v>0</v>
      </c>
      <c r="K3224">
        <v>0</v>
      </c>
      <c r="L3224">
        <v>0</v>
      </c>
      <c r="M3224">
        <v>0</v>
      </c>
      <c r="N3224">
        <v>0</v>
      </c>
    </row>
    <row r="3225" spans="1:14" x14ac:dyDescent="0.25">
      <c r="A3225" t="s">
        <v>7459</v>
      </c>
      <c r="B3225" t="s">
        <v>73</v>
      </c>
      <c r="C3225" t="s">
        <v>157</v>
      </c>
      <c r="D3225" t="s">
        <v>4238</v>
      </c>
      <c r="E3225">
        <v>2</v>
      </c>
      <c r="F3225">
        <v>0</v>
      </c>
      <c r="G3225">
        <v>2</v>
      </c>
      <c r="H3225">
        <v>0</v>
      </c>
      <c r="I3225">
        <v>0</v>
      </c>
      <c r="J3225">
        <v>51</v>
      </c>
      <c r="K3225">
        <v>0</v>
      </c>
      <c r="L3225">
        <v>0</v>
      </c>
      <c r="M3225">
        <v>0</v>
      </c>
      <c r="N3225">
        <v>0</v>
      </c>
    </row>
    <row r="3226" spans="1:14" x14ac:dyDescent="0.25">
      <c r="A3226" t="s">
        <v>7460</v>
      </c>
      <c r="B3226" t="s">
        <v>73</v>
      </c>
      <c r="C3226" t="s">
        <v>157</v>
      </c>
      <c r="D3226" t="s">
        <v>397</v>
      </c>
      <c r="E3226">
        <v>53</v>
      </c>
      <c r="F3226">
        <v>7</v>
      </c>
      <c r="G3226">
        <v>45</v>
      </c>
      <c r="H3226">
        <v>1</v>
      </c>
      <c r="I3226">
        <v>0</v>
      </c>
      <c r="J3226">
        <v>0</v>
      </c>
      <c r="K3226">
        <v>0</v>
      </c>
      <c r="L3226">
        <v>0</v>
      </c>
      <c r="M3226">
        <v>0</v>
      </c>
      <c r="N3226">
        <v>0</v>
      </c>
    </row>
    <row r="3227" spans="1:14" x14ac:dyDescent="0.25">
      <c r="A3227" t="s">
        <v>7461</v>
      </c>
      <c r="B3227" t="s">
        <v>73</v>
      </c>
      <c r="C3227" t="s">
        <v>157</v>
      </c>
      <c r="D3227" t="s">
        <v>398</v>
      </c>
      <c r="E3227">
        <v>51</v>
      </c>
      <c r="F3227">
        <v>7</v>
      </c>
      <c r="G3227">
        <v>43</v>
      </c>
      <c r="H3227">
        <v>1</v>
      </c>
      <c r="I3227">
        <v>0</v>
      </c>
      <c r="J3227">
        <v>2</v>
      </c>
      <c r="K3227">
        <v>0</v>
      </c>
      <c r="L3227">
        <v>0</v>
      </c>
      <c r="M3227">
        <v>0</v>
      </c>
      <c r="N3227">
        <v>0</v>
      </c>
    </row>
    <row r="3228" spans="1:14" x14ac:dyDescent="0.25">
      <c r="A3228" t="s">
        <v>7462</v>
      </c>
      <c r="B3228" t="s">
        <v>73</v>
      </c>
      <c r="C3228" t="s">
        <v>157</v>
      </c>
      <c r="D3228" t="s">
        <v>4242</v>
      </c>
      <c r="E3228">
        <v>2</v>
      </c>
      <c r="F3228">
        <v>0</v>
      </c>
      <c r="G3228">
        <v>2</v>
      </c>
      <c r="H3228">
        <v>0</v>
      </c>
      <c r="I3228">
        <v>0</v>
      </c>
      <c r="J3228">
        <v>51</v>
      </c>
      <c r="K3228">
        <v>0</v>
      </c>
      <c r="L3228">
        <v>0</v>
      </c>
      <c r="M3228">
        <v>0</v>
      </c>
      <c r="N3228">
        <v>0</v>
      </c>
    </row>
    <row r="3229" spans="1:14" x14ac:dyDescent="0.25">
      <c r="A3229" t="s">
        <v>7463</v>
      </c>
      <c r="B3229" t="s">
        <v>73</v>
      </c>
      <c r="C3229" t="s">
        <v>157</v>
      </c>
      <c r="D3229" t="s">
        <v>399</v>
      </c>
      <c r="E3229">
        <v>51</v>
      </c>
      <c r="F3229">
        <v>7</v>
      </c>
      <c r="G3229">
        <v>43</v>
      </c>
      <c r="H3229">
        <v>1</v>
      </c>
      <c r="I3229">
        <v>0</v>
      </c>
      <c r="J3229">
        <v>2</v>
      </c>
      <c r="K3229">
        <v>0</v>
      </c>
      <c r="L3229">
        <v>0</v>
      </c>
      <c r="M3229">
        <v>0</v>
      </c>
      <c r="N3229">
        <v>0</v>
      </c>
    </row>
    <row r="3230" spans="1:14" x14ac:dyDescent="0.25">
      <c r="A3230" t="s">
        <v>7464</v>
      </c>
      <c r="B3230" t="s">
        <v>73</v>
      </c>
      <c r="C3230" t="s">
        <v>157</v>
      </c>
      <c r="D3230" t="s">
        <v>4245</v>
      </c>
      <c r="E3230">
        <v>2</v>
      </c>
      <c r="F3230">
        <v>0</v>
      </c>
      <c r="G3230">
        <v>2</v>
      </c>
      <c r="H3230">
        <v>0</v>
      </c>
      <c r="I3230">
        <v>0</v>
      </c>
      <c r="J3230">
        <v>51</v>
      </c>
      <c r="K3230">
        <v>0</v>
      </c>
      <c r="L3230">
        <v>0</v>
      </c>
      <c r="M3230">
        <v>0</v>
      </c>
      <c r="N3230">
        <v>0</v>
      </c>
    </row>
    <row r="3231" spans="1:14" x14ac:dyDescent="0.25">
      <c r="A3231" t="s">
        <v>7465</v>
      </c>
      <c r="B3231" t="s">
        <v>73</v>
      </c>
      <c r="C3231" t="s">
        <v>157</v>
      </c>
      <c r="D3231" t="s">
        <v>394</v>
      </c>
      <c r="E3231">
        <v>0</v>
      </c>
      <c r="F3231">
        <v>0</v>
      </c>
      <c r="G3231">
        <v>0</v>
      </c>
      <c r="H3231">
        <v>0</v>
      </c>
      <c r="I3231">
        <v>0</v>
      </c>
      <c r="J3231">
        <v>0</v>
      </c>
      <c r="K3231">
        <v>53</v>
      </c>
      <c r="L3231">
        <v>53</v>
      </c>
      <c r="M3231">
        <v>0</v>
      </c>
      <c r="N3231">
        <v>0</v>
      </c>
    </row>
    <row r="3232" spans="1:14" x14ac:dyDescent="0.25">
      <c r="A3232" t="s">
        <v>7466</v>
      </c>
      <c r="B3232" t="s">
        <v>73</v>
      </c>
      <c r="C3232" t="s">
        <v>157</v>
      </c>
      <c r="D3232" t="s">
        <v>395</v>
      </c>
      <c r="E3232">
        <v>0</v>
      </c>
      <c r="F3232">
        <v>0</v>
      </c>
      <c r="G3232">
        <v>0</v>
      </c>
      <c r="H3232">
        <v>0</v>
      </c>
      <c r="I3232">
        <v>0</v>
      </c>
      <c r="J3232">
        <v>0</v>
      </c>
      <c r="K3232">
        <v>51</v>
      </c>
      <c r="L3232">
        <v>51</v>
      </c>
      <c r="M3232">
        <v>0</v>
      </c>
      <c r="N3232">
        <v>0</v>
      </c>
    </row>
    <row r="3233" spans="1:14" x14ac:dyDescent="0.25">
      <c r="A3233" t="s">
        <v>7467</v>
      </c>
      <c r="B3233" t="s">
        <v>73</v>
      </c>
      <c r="C3233" t="s">
        <v>158</v>
      </c>
      <c r="D3233" t="s">
        <v>396</v>
      </c>
      <c r="E3233">
        <v>177</v>
      </c>
      <c r="F3233">
        <v>13</v>
      </c>
      <c r="G3233">
        <v>157</v>
      </c>
      <c r="H3233">
        <v>4</v>
      </c>
      <c r="I3233">
        <v>3</v>
      </c>
      <c r="J3233">
        <v>28</v>
      </c>
      <c r="K3233">
        <v>0</v>
      </c>
      <c r="L3233">
        <v>0</v>
      </c>
      <c r="M3233">
        <v>0</v>
      </c>
      <c r="N3233">
        <v>0</v>
      </c>
    </row>
    <row r="3234" spans="1:14" x14ac:dyDescent="0.25">
      <c r="A3234" t="s">
        <v>7468</v>
      </c>
      <c r="B3234" t="s">
        <v>73</v>
      </c>
      <c r="C3234" t="s">
        <v>158</v>
      </c>
      <c r="D3234" t="s">
        <v>4236</v>
      </c>
      <c r="E3234">
        <v>205</v>
      </c>
      <c r="F3234">
        <v>13</v>
      </c>
      <c r="G3234">
        <v>182</v>
      </c>
      <c r="H3234">
        <v>5</v>
      </c>
      <c r="I3234">
        <v>5</v>
      </c>
      <c r="J3234">
        <v>0</v>
      </c>
      <c r="K3234">
        <v>0</v>
      </c>
      <c r="L3234">
        <v>0</v>
      </c>
      <c r="M3234">
        <v>0</v>
      </c>
      <c r="N3234">
        <v>0</v>
      </c>
    </row>
    <row r="3235" spans="1:14" x14ac:dyDescent="0.25">
      <c r="A3235" t="s">
        <v>7469</v>
      </c>
      <c r="B3235" t="s">
        <v>73</v>
      </c>
      <c r="C3235" t="s">
        <v>158</v>
      </c>
      <c r="D3235" t="s">
        <v>4238</v>
      </c>
      <c r="E3235">
        <v>23</v>
      </c>
      <c r="F3235">
        <v>0</v>
      </c>
      <c r="G3235">
        <v>21</v>
      </c>
      <c r="H3235">
        <v>1</v>
      </c>
      <c r="I3235">
        <v>1</v>
      </c>
      <c r="J3235">
        <v>182</v>
      </c>
      <c r="K3235">
        <v>0</v>
      </c>
      <c r="L3235">
        <v>0</v>
      </c>
      <c r="M3235">
        <v>0</v>
      </c>
      <c r="N3235">
        <v>0</v>
      </c>
    </row>
    <row r="3236" spans="1:14" x14ac:dyDescent="0.25">
      <c r="A3236" t="s">
        <v>7470</v>
      </c>
      <c r="B3236" t="s">
        <v>73</v>
      </c>
      <c r="C3236" t="s">
        <v>158</v>
      </c>
      <c r="D3236" t="s">
        <v>397</v>
      </c>
      <c r="E3236">
        <v>205</v>
      </c>
      <c r="F3236">
        <v>13</v>
      </c>
      <c r="G3236">
        <v>182</v>
      </c>
      <c r="H3236">
        <v>5</v>
      </c>
      <c r="I3236">
        <v>5</v>
      </c>
      <c r="J3236">
        <v>0</v>
      </c>
      <c r="K3236">
        <v>0</v>
      </c>
      <c r="L3236">
        <v>0</v>
      </c>
      <c r="M3236">
        <v>0</v>
      </c>
      <c r="N3236">
        <v>0</v>
      </c>
    </row>
    <row r="3237" spans="1:14" x14ac:dyDescent="0.25">
      <c r="A3237" t="s">
        <v>7471</v>
      </c>
      <c r="B3237" t="s">
        <v>73</v>
      </c>
      <c r="C3237" t="s">
        <v>158</v>
      </c>
      <c r="D3237" t="s">
        <v>398</v>
      </c>
      <c r="E3237">
        <v>177</v>
      </c>
      <c r="F3237">
        <v>12</v>
      </c>
      <c r="G3237">
        <v>157</v>
      </c>
      <c r="H3237">
        <v>4</v>
      </c>
      <c r="I3237">
        <v>4</v>
      </c>
      <c r="J3237">
        <v>28</v>
      </c>
      <c r="K3237">
        <v>0</v>
      </c>
      <c r="L3237">
        <v>0</v>
      </c>
      <c r="M3237">
        <v>0</v>
      </c>
      <c r="N3237">
        <v>0</v>
      </c>
    </row>
    <row r="3238" spans="1:14" x14ac:dyDescent="0.25">
      <c r="A3238" t="s">
        <v>7472</v>
      </c>
      <c r="B3238" t="s">
        <v>73</v>
      </c>
      <c r="C3238" t="s">
        <v>158</v>
      </c>
      <c r="D3238" t="s">
        <v>4242</v>
      </c>
      <c r="E3238">
        <v>28</v>
      </c>
      <c r="F3238">
        <v>4</v>
      </c>
      <c r="G3238">
        <v>22</v>
      </c>
      <c r="H3238">
        <v>1</v>
      </c>
      <c r="I3238">
        <v>1</v>
      </c>
      <c r="J3238">
        <v>177</v>
      </c>
      <c r="K3238">
        <v>0</v>
      </c>
      <c r="L3238">
        <v>0</v>
      </c>
      <c r="M3238">
        <v>0</v>
      </c>
      <c r="N3238">
        <v>0</v>
      </c>
    </row>
    <row r="3239" spans="1:14" x14ac:dyDescent="0.25">
      <c r="A3239" t="s">
        <v>7473</v>
      </c>
      <c r="B3239" t="s">
        <v>73</v>
      </c>
      <c r="C3239" t="s">
        <v>158</v>
      </c>
      <c r="D3239" t="s">
        <v>399</v>
      </c>
      <c r="E3239">
        <v>177</v>
      </c>
      <c r="F3239">
        <v>12</v>
      </c>
      <c r="G3239">
        <v>158</v>
      </c>
      <c r="H3239">
        <v>4</v>
      </c>
      <c r="I3239">
        <v>3</v>
      </c>
      <c r="J3239">
        <v>28</v>
      </c>
      <c r="K3239">
        <v>0</v>
      </c>
      <c r="L3239">
        <v>0</v>
      </c>
      <c r="M3239">
        <v>0</v>
      </c>
      <c r="N3239">
        <v>0</v>
      </c>
    </row>
    <row r="3240" spans="1:14" x14ac:dyDescent="0.25">
      <c r="A3240" t="s">
        <v>7474</v>
      </c>
      <c r="B3240" t="s">
        <v>73</v>
      </c>
      <c r="C3240" t="s">
        <v>158</v>
      </c>
      <c r="D3240" t="s">
        <v>4245</v>
      </c>
      <c r="E3240">
        <v>25</v>
      </c>
      <c r="F3240">
        <v>1</v>
      </c>
      <c r="G3240">
        <v>22</v>
      </c>
      <c r="H3240">
        <v>1</v>
      </c>
      <c r="I3240">
        <v>1</v>
      </c>
      <c r="J3240">
        <v>180</v>
      </c>
      <c r="K3240">
        <v>0</v>
      </c>
      <c r="L3240">
        <v>0</v>
      </c>
      <c r="M3240">
        <v>0</v>
      </c>
      <c r="N3240">
        <v>0</v>
      </c>
    </row>
    <row r="3241" spans="1:14" x14ac:dyDescent="0.25">
      <c r="A3241" t="s">
        <v>7475</v>
      </c>
      <c r="B3241" t="s">
        <v>73</v>
      </c>
      <c r="C3241" t="s">
        <v>158</v>
      </c>
      <c r="D3241" t="s">
        <v>394</v>
      </c>
      <c r="E3241">
        <v>0</v>
      </c>
      <c r="F3241">
        <v>0</v>
      </c>
      <c r="G3241">
        <v>0</v>
      </c>
      <c r="H3241">
        <v>0</v>
      </c>
      <c r="I3241">
        <v>0</v>
      </c>
      <c r="J3241">
        <v>0</v>
      </c>
      <c r="K3241">
        <v>204</v>
      </c>
      <c r="L3241">
        <v>198</v>
      </c>
      <c r="M3241">
        <v>4</v>
      </c>
      <c r="N3241">
        <v>2</v>
      </c>
    </row>
    <row r="3242" spans="1:14" x14ac:dyDescent="0.25">
      <c r="A3242" t="s">
        <v>7476</v>
      </c>
      <c r="B3242" t="s">
        <v>73</v>
      </c>
      <c r="C3242" t="s">
        <v>158</v>
      </c>
      <c r="D3242" t="s">
        <v>395</v>
      </c>
      <c r="E3242">
        <v>0</v>
      </c>
      <c r="F3242">
        <v>0</v>
      </c>
      <c r="G3242">
        <v>0</v>
      </c>
      <c r="H3242">
        <v>0</v>
      </c>
      <c r="I3242">
        <v>0</v>
      </c>
      <c r="J3242">
        <v>0</v>
      </c>
      <c r="K3242">
        <v>188</v>
      </c>
      <c r="L3242">
        <v>183</v>
      </c>
      <c r="M3242">
        <v>3</v>
      </c>
      <c r="N3242">
        <v>2</v>
      </c>
    </row>
    <row r="3243" spans="1:14" x14ac:dyDescent="0.25">
      <c r="A3243" t="s">
        <v>7477</v>
      </c>
      <c r="B3243" t="s">
        <v>73</v>
      </c>
      <c r="C3243" t="s">
        <v>159</v>
      </c>
      <c r="D3243" t="s">
        <v>396</v>
      </c>
      <c r="E3243">
        <v>105</v>
      </c>
      <c r="F3243">
        <v>9</v>
      </c>
      <c r="G3243">
        <v>91</v>
      </c>
      <c r="H3243">
        <v>2</v>
      </c>
      <c r="I3243">
        <v>3</v>
      </c>
      <c r="J3243">
        <v>9</v>
      </c>
      <c r="K3243">
        <v>0</v>
      </c>
      <c r="L3243">
        <v>0</v>
      </c>
      <c r="M3243">
        <v>0</v>
      </c>
      <c r="N3243">
        <v>0</v>
      </c>
    </row>
    <row r="3244" spans="1:14" x14ac:dyDescent="0.25">
      <c r="A3244" t="s">
        <v>7478</v>
      </c>
      <c r="B3244" t="s">
        <v>73</v>
      </c>
      <c r="C3244" t="s">
        <v>159</v>
      </c>
      <c r="D3244" t="s">
        <v>4236</v>
      </c>
      <c r="E3244">
        <v>114</v>
      </c>
      <c r="F3244">
        <v>7</v>
      </c>
      <c r="G3244">
        <v>101</v>
      </c>
      <c r="H3244">
        <v>3</v>
      </c>
      <c r="I3244">
        <v>3</v>
      </c>
      <c r="J3244">
        <v>0</v>
      </c>
      <c r="K3244">
        <v>0</v>
      </c>
      <c r="L3244">
        <v>0</v>
      </c>
      <c r="M3244">
        <v>0</v>
      </c>
      <c r="N3244">
        <v>0</v>
      </c>
    </row>
    <row r="3245" spans="1:14" x14ac:dyDescent="0.25">
      <c r="A3245" t="s">
        <v>7479</v>
      </c>
      <c r="B3245" t="s">
        <v>73</v>
      </c>
      <c r="C3245" t="s">
        <v>159</v>
      </c>
      <c r="D3245" t="s">
        <v>4238</v>
      </c>
      <c r="E3245">
        <v>7</v>
      </c>
      <c r="F3245">
        <v>0</v>
      </c>
      <c r="G3245">
        <v>7</v>
      </c>
      <c r="H3245">
        <v>0</v>
      </c>
      <c r="I3245">
        <v>0</v>
      </c>
      <c r="J3245">
        <v>107</v>
      </c>
      <c r="K3245">
        <v>0</v>
      </c>
      <c r="L3245">
        <v>0</v>
      </c>
      <c r="M3245">
        <v>0</v>
      </c>
      <c r="N3245">
        <v>0</v>
      </c>
    </row>
    <row r="3246" spans="1:14" x14ac:dyDescent="0.25">
      <c r="A3246" t="s">
        <v>7480</v>
      </c>
      <c r="B3246" t="s">
        <v>73</v>
      </c>
      <c r="C3246" t="s">
        <v>159</v>
      </c>
      <c r="D3246" t="s">
        <v>397</v>
      </c>
      <c r="E3246">
        <v>114</v>
      </c>
      <c r="F3246">
        <v>7</v>
      </c>
      <c r="G3246">
        <v>101</v>
      </c>
      <c r="H3246">
        <v>3</v>
      </c>
      <c r="I3246">
        <v>3</v>
      </c>
      <c r="J3246">
        <v>0</v>
      </c>
      <c r="K3246">
        <v>0</v>
      </c>
      <c r="L3246">
        <v>0</v>
      </c>
      <c r="M3246">
        <v>0</v>
      </c>
      <c r="N3246">
        <v>0</v>
      </c>
    </row>
    <row r="3247" spans="1:14" x14ac:dyDescent="0.25">
      <c r="A3247" t="s">
        <v>7481</v>
      </c>
      <c r="B3247" t="s">
        <v>73</v>
      </c>
      <c r="C3247" t="s">
        <v>159</v>
      </c>
      <c r="D3247" t="s">
        <v>398</v>
      </c>
      <c r="E3247">
        <v>105</v>
      </c>
      <c r="F3247">
        <v>8</v>
      </c>
      <c r="G3247">
        <v>93</v>
      </c>
      <c r="H3247">
        <v>1</v>
      </c>
      <c r="I3247">
        <v>3</v>
      </c>
      <c r="J3247">
        <v>9</v>
      </c>
      <c r="K3247">
        <v>0</v>
      </c>
      <c r="L3247">
        <v>0</v>
      </c>
      <c r="M3247">
        <v>0</v>
      </c>
      <c r="N3247">
        <v>0</v>
      </c>
    </row>
    <row r="3248" spans="1:14" x14ac:dyDescent="0.25">
      <c r="A3248" t="s">
        <v>7482</v>
      </c>
      <c r="B3248" t="s">
        <v>73</v>
      </c>
      <c r="C3248" t="s">
        <v>159</v>
      </c>
      <c r="D3248" t="s">
        <v>4242</v>
      </c>
      <c r="E3248">
        <v>9</v>
      </c>
      <c r="F3248">
        <v>0</v>
      </c>
      <c r="G3248">
        <v>8</v>
      </c>
      <c r="H3248">
        <v>1</v>
      </c>
      <c r="I3248">
        <v>0</v>
      </c>
      <c r="J3248">
        <v>105</v>
      </c>
      <c r="K3248">
        <v>0</v>
      </c>
      <c r="L3248">
        <v>0</v>
      </c>
      <c r="M3248">
        <v>0</v>
      </c>
      <c r="N3248">
        <v>0</v>
      </c>
    </row>
    <row r="3249" spans="1:14" x14ac:dyDescent="0.25">
      <c r="A3249" t="s">
        <v>7483</v>
      </c>
      <c r="B3249" t="s">
        <v>73</v>
      </c>
      <c r="C3249" t="s">
        <v>159</v>
      </c>
      <c r="D3249" t="s">
        <v>399</v>
      </c>
      <c r="E3249">
        <v>105</v>
      </c>
      <c r="F3249">
        <v>7</v>
      </c>
      <c r="G3249">
        <v>93</v>
      </c>
      <c r="H3249">
        <v>2</v>
      </c>
      <c r="I3249">
        <v>3</v>
      </c>
      <c r="J3249">
        <v>9</v>
      </c>
      <c r="K3249">
        <v>0</v>
      </c>
      <c r="L3249">
        <v>0</v>
      </c>
      <c r="M3249">
        <v>0</v>
      </c>
      <c r="N3249">
        <v>0</v>
      </c>
    </row>
    <row r="3250" spans="1:14" x14ac:dyDescent="0.25">
      <c r="A3250" t="s">
        <v>7484</v>
      </c>
      <c r="B3250" t="s">
        <v>73</v>
      </c>
      <c r="C3250" t="s">
        <v>159</v>
      </c>
      <c r="D3250" t="s">
        <v>4245</v>
      </c>
      <c r="E3250">
        <v>8</v>
      </c>
      <c r="F3250">
        <v>0</v>
      </c>
      <c r="G3250">
        <v>8</v>
      </c>
      <c r="H3250">
        <v>0</v>
      </c>
      <c r="I3250">
        <v>0</v>
      </c>
      <c r="J3250">
        <v>106</v>
      </c>
      <c r="K3250">
        <v>0</v>
      </c>
      <c r="L3250">
        <v>0</v>
      </c>
      <c r="M3250">
        <v>0</v>
      </c>
      <c r="N3250">
        <v>0</v>
      </c>
    </row>
    <row r="3251" spans="1:14" x14ac:dyDescent="0.25">
      <c r="A3251" t="s">
        <v>7485</v>
      </c>
      <c r="B3251" t="s">
        <v>73</v>
      </c>
      <c r="C3251" t="s">
        <v>159</v>
      </c>
      <c r="D3251" t="s">
        <v>394</v>
      </c>
      <c r="E3251">
        <v>0</v>
      </c>
      <c r="F3251">
        <v>0</v>
      </c>
      <c r="G3251">
        <v>0</v>
      </c>
      <c r="H3251">
        <v>0</v>
      </c>
      <c r="I3251">
        <v>0</v>
      </c>
      <c r="J3251">
        <v>0</v>
      </c>
      <c r="K3251">
        <v>114</v>
      </c>
      <c r="L3251">
        <v>111</v>
      </c>
      <c r="M3251">
        <v>3</v>
      </c>
      <c r="N3251">
        <v>0</v>
      </c>
    </row>
    <row r="3252" spans="1:14" x14ac:dyDescent="0.25">
      <c r="A3252" t="s">
        <v>7486</v>
      </c>
      <c r="B3252" t="s">
        <v>73</v>
      </c>
      <c r="C3252" t="s">
        <v>159</v>
      </c>
      <c r="D3252" t="s">
        <v>395</v>
      </c>
      <c r="E3252">
        <v>0</v>
      </c>
      <c r="F3252">
        <v>0</v>
      </c>
      <c r="G3252">
        <v>0</v>
      </c>
      <c r="H3252">
        <v>0</v>
      </c>
      <c r="I3252">
        <v>0</v>
      </c>
      <c r="J3252">
        <v>0</v>
      </c>
      <c r="K3252">
        <v>107</v>
      </c>
      <c r="L3252">
        <v>104</v>
      </c>
      <c r="M3252">
        <v>3</v>
      </c>
      <c r="N3252">
        <v>0</v>
      </c>
    </row>
    <row r="3253" spans="1:14" x14ac:dyDescent="0.25">
      <c r="A3253" t="s">
        <v>7487</v>
      </c>
      <c r="B3253" t="s">
        <v>73</v>
      </c>
      <c r="C3253" t="s">
        <v>160</v>
      </c>
      <c r="D3253" t="s">
        <v>396</v>
      </c>
      <c r="E3253">
        <v>129</v>
      </c>
      <c r="F3253">
        <v>13</v>
      </c>
      <c r="G3253">
        <v>114</v>
      </c>
      <c r="H3253">
        <v>2</v>
      </c>
      <c r="I3253">
        <v>0</v>
      </c>
      <c r="J3253">
        <v>20</v>
      </c>
      <c r="K3253">
        <v>0</v>
      </c>
      <c r="L3253">
        <v>0</v>
      </c>
      <c r="M3253">
        <v>0</v>
      </c>
      <c r="N3253">
        <v>0</v>
      </c>
    </row>
    <row r="3254" spans="1:14" x14ac:dyDescent="0.25">
      <c r="A3254" t="s">
        <v>7488</v>
      </c>
      <c r="B3254" t="s">
        <v>73</v>
      </c>
      <c r="C3254" t="s">
        <v>160</v>
      </c>
      <c r="D3254" t="s">
        <v>4236</v>
      </c>
      <c r="E3254">
        <v>149</v>
      </c>
      <c r="F3254">
        <v>9</v>
      </c>
      <c r="G3254">
        <v>137</v>
      </c>
      <c r="H3254">
        <v>3</v>
      </c>
      <c r="I3254">
        <v>0</v>
      </c>
      <c r="J3254">
        <v>0</v>
      </c>
      <c r="K3254">
        <v>0</v>
      </c>
      <c r="L3254">
        <v>0</v>
      </c>
      <c r="M3254">
        <v>0</v>
      </c>
      <c r="N3254">
        <v>0</v>
      </c>
    </row>
    <row r="3255" spans="1:14" x14ac:dyDescent="0.25">
      <c r="A3255" t="s">
        <v>7489</v>
      </c>
      <c r="B3255" t="s">
        <v>73</v>
      </c>
      <c r="C3255" t="s">
        <v>160</v>
      </c>
      <c r="D3255" t="s">
        <v>4238</v>
      </c>
      <c r="E3255">
        <v>16</v>
      </c>
      <c r="F3255">
        <v>0</v>
      </c>
      <c r="G3255">
        <v>16</v>
      </c>
      <c r="H3255">
        <v>0</v>
      </c>
      <c r="I3255">
        <v>0</v>
      </c>
      <c r="J3255">
        <v>133</v>
      </c>
      <c r="K3255">
        <v>0</v>
      </c>
      <c r="L3255">
        <v>0</v>
      </c>
      <c r="M3255">
        <v>0</v>
      </c>
      <c r="N3255">
        <v>0</v>
      </c>
    </row>
    <row r="3256" spans="1:14" x14ac:dyDescent="0.25">
      <c r="A3256" t="s">
        <v>7490</v>
      </c>
      <c r="B3256" t="s">
        <v>73</v>
      </c>
      <c r="C3256" t="s">
        <v>160</v>
      </c>
      <c r="D3256" t="s">
        <v>397</v>
      </c>
      <c r="E3256">
        <v>149</v>
      </c>
      <c r="F3256">
        <v>9</v>
      </c>
      <c r="G3256">
        <v>137</v>
      </c>
      <c r="H3256">
        <v>3</v>
      </c>
      <c r="I3256">
        <v>0</v>
      </c>
      <c r="J3256">
        <v>0</v>
      </c>
      <c r="K3256">
        <v>0</v>
      </c>
      <c r="L3256">
        <v>0</v>
      </c>
      <c r="M3256">
        <v>0</v>
      </c>
      <c r="N3256">
        <v>0</v>
      </c>
    </row>
    <row r="3257" spans="1:14" x14ac:dyDescent="0.25">
      <c r="A3257" t="s">
        <v>7491</v>
      </c>
      <c r="B3257" t="s">
        <v>73</v>
      </c>
      <c r="C3257" t="s">
        <v>160</v>
      </c>
      <c r="D3257" t="s">
        <v>398</v>
      </c>
      <c r="E3257">
        <v>129</v>
      </c>
      <c r="F3257">
        <v>11</v>
      </c>
      <c r="G3257">
        <v>116</v>
      </c>
      <c r="H3257">
        <v>2</v>
      </c>
      <c r="I3257">
        <v>0</v>
      </c>
      <c r="J3257">
        <v>20</v>
      </c>
      <c r="K3257">
        <v>0</v>
      </c>
      <c r="L3257">
        <v>0</v>
      </c>
      <c r="M3257">
        <v>0</v>
      </c>
      <c r="N3257">
        <v>0</v>
      </c>
    </row>
    <row r="3258" spans="1:14" x14ac:dyDescent="0.25">
      <c r="A3258" t="s">
        <v>7492</v>
      </c>
      <c r="B3258" t="s">
        <v>73</v>
      </c>
      <c r="C3258" t="s">
        <v>160</v>
      </c>
      <c r="D3258" t="s">
        <v>4242</v>
      </c>
      <c r="E3258">
        <v>20</v>
      </c>
      <c r="F3258">
        <v>3</v>
      </c>
      <c r="G3258">
        <v>16</v>
      </c>
      <c r="H3258">
        <v>1</v>
      </c>
      <c r="I3258">
        <v>0</v>
      </c>
      <c r="J3258">
        <v>129</v>
      </c>
      <c r="K3258">
        <v>0</v>
      </c>
      <c r="L3258">
        <v>0</v>
      </c>
      <c r="M3258">
        <v>0</v>
      </c>
      <c r="N3258">
        <v>0</v>
      </c>
    </row>
    <row r="3259" spans="1:14" x14ac:dyDescent="0.25">
      <c r="A3259" t="s">
        <v>7493</v>
      </c>
      <c r="B3259" t="s">
        <v>73</v>
      </c>
      <c r="C3259" t="s">
        <v>160</v>
      </c>
      <c r="D3259" t="s">
        <v>399</v>
      </c>
      <c r="E3259">
        <v>129</v>
      </c>
      <c r="F3259">
        <v>9</v>
      </c>
      <c r="G3259">
        <v>118</v>
      </c>
      <c r="H3259">
        <v>2</v>
      </c>
      <c r="I3259">
        <v>0</v>
      </c>
      <c r="J3259">
        <v>20</v>
      </c>
      <c r="K3259">
        <v>0</v>
      </c>
      <c r="L3259">
        <v>0</v>
      </c>
      <c r="M3259">
        <v>0</v>
      </c>
      <c r="N3259">
        <v>0</v>
      </c>
    </row>
    <row r="3260" spans="1:14" x14ac:dyDescent="0.25">
      <c r="A3260" t="s">
        <v>7494</v>
      </c>
      <c r="B3260" t="s">
        <v>73</v>
      </c>
      <c r="C3260" t="s">
        <v>160</v>
      </c>
      <c r="D3260" t="s">
        <v>4245</v>
      </c>
      <c r="E3260">
        <v>18</v>
      </c>
      <c r="F3260">
        <v>0</v>
      </c>
      <c r="G3260">
        <v>17</v>
      </c>
      <c r="H3260">
        <v>1</v>
      </c>
      <c r="I3260">
        <v>0</v>
      </c>
      <c r="J3260">
        <v>131</v>
      </c>
      <c r="K3260">
        <v>0</v>
      </c>
      <c r="L3260">
        <v>0</v>
      </c>
      <c r="M3260">
        <v>0</v>
      </c>
      <c r="N3260">
        <v>0</v>
      </c>
    </row>
    <row r="3261" spans="1:14" x14ac:dyDescent="0.25">
      <c r="A3261" t="s">
        <v>7495</v>
      </c>
      <c r="B3261" t="s">
        <v>73</v>
      </c>
      <c r="C3261" t="s">
        <v>160</v>
      </c>
      <c r="D3261" t="s">
        <v>394</v>
      </c>
      <c r="E3261">
        <v>0</v>
      </c>
      <c r="F3261">
        <v>0</v>
      </c>
      <c r="G3261">
        <v>0</v>
      </c>
      <c r="H3261">
        <v>0</v>
      </c>
      <c r="I3261">
        <v>0</v>
      </c>
      <c r="J3261">
        <v>0</v>
      </c>
      <c r="K3261">
        <v>147</v>
      </c>
      <c r="L3261">
        <v>147</v>
      </c>
      <c r="M3261">
        <v>0</v>
      </c>
      <c r="N3261">
        <v>0</v>
      </c>
    </row>
    <row r="3262" spans="1:14" x14ac:dyDescent="0.25">
      <c r="A3262" t="s">
        <v>7496</v>
      </c>
      <c r="B3262" t="s">
        <v>73</v>
      </c>
      <c r="C3262" t="s">
        <v>160</v>
      </c>
      <c r="D3262" t="s">
        <v>395</v>
      </c>
      <c r="E3262">
        <v>0</v>
      </c>
      <c r="F3262">
        <v>0</v>
      </c>
      <c r="G3262">
        <v>0</v>
      </c>
      <c r="H3262">
        <v>0</v>
      </c>
      <c r="I3262">
        <v>0</v>
      </c>
      <c r="J3262">
        <v>0</v>
      </c>
      <c r="K3262">
        <v>129</v>
      </c>
      <c r="L3262">
        <v>129</v>
      </c>
      <c r="M3262">
        <v>0</v>
      </c>
      <c r="N3262">
        <v>0</v>
      </c>
    </row>
    <row r="3263" spans="1:14" x14ac:dyDescent="0.25">
      <c r="A3263" t="s">
        <v>7497</v>
      </c>
      <c r="B3263" t="s">
        <v>73</v>
      </c>
      <c r="C3263" t="s">
        <v>161</v>
      </c>
      <c r="D3263" t="s">
        <v>396</v>
      </c>
      <c r="E3263">
        <v>27</v>
      </c>
      <c r="F3263">
        <v>6</v>
      </c>
      <c r="G3263">
        <v>21</v>
      </c>
      <c r="H3263">
        <v>0</v>
      </c>
      <c r="I3263">
        <v>0</v>
      </c>
      <c r="J3263">
        <v>6</v>
      </c>
      <c r="K3263">
        <v>0</v>
      </c>
      <c r="L3263">
        <v>0</v>
      </c>
      <c r="M3263">
        <v>0</v>
      </c>
      <c r="N3263">
        <v>0</v>
      </c>
    </row>
    <row r="3264" spans="1:14" x14ac:dyDescent="0.25">
      <c r="A3264" t="s">
        <v>7498</v>
      </c>
      <c r="B3264" t="s">
        <v>73</v>
      </c>
      <c r="C3264" t="s">
        <v>161</v>
      </c>
      <c r="D3264" t="s">
        <v>4236</v>
      </c>
      <c r="E3264">
        <v>33</v>
      </c>
      <c r="F3264">
        <v>7</v>
      </c>
      <c r="G3264">
        <v>26</v>
      </c>
      <c r="H3264">
        <v>0</v>
      </c>
      <c r="I3264">
        <v>0</v>
      </c>
      <c r="J3264">
        <v>0</v>
      </c>
      <c r="K3264">
        <v>0</v>
      </c>
      <c r="L3264">
        <v>0</v>
      </c>
      <c r="M3264">
        <v>0</v>
      </c>
      <c r="N3264">
        <v>0</v>
      </c>
    </row>
    <row r="3265" spans="1:14" x14ac:dyDescent="0.25">
      <c r="A3265" t="s">
        <v>7499</v>
      </c>
      <c r="B3265" t="s">
        <v>73</v>
      </c>
      <c r="C3265" t="s">
        <v>161</v>
      </c>
      <c r="D3265" t="s">
        <v>4238</v>
      </c>
      <c r="E3265">
        <v>5</v>
      </c>
      <c r="F3265">
        <v>1</v>
      </c>
      <c r="G3265">
        <v>4</v>
      </c>
      <c r="H3265">
        <v>0</v>
      </c>
      <c r="I3265">
        <v>0</v>
      </c>
      <c r="J3265">
        <v>28</v>
      </c>
      <c r="K3265">
        <v>0</v>
      </c>
      <c r="L3265">
        <v>0</v>
      </c>
      <c r="M3265">
        <v>0</v>
      </c>
      <c r="N3265">
        <v>0</v>
      </c>
    </row>
    <row r="3266" spans="1:14" x14ac:dyDescent="0.25">
      <c r="A3266" t="s">
        <v>7500</v>
      </c>
      <c r="B3266" t="s">
        <v>73</v>
      </c>
      <c r="C3266" t="s">
        <v>161</v>
      </c>
      <c r="D3266" t="s">
        <v>397</v>
      </c>
      <c r="E3266">
        <v>33</v>
      </c>
      <c r="F3266">
        <v>7</v>
      </c>
      <c r="G3266">
        <v>26</v>
      </c>
      <c r="H3266">
        <v>0</v>
      </c>
      <c r="I3266">
        <v>0</v>
      </c>
      <c r="J3266">
        <v>0</v>
      </c>
      <c r="K3266">
        <v>0</v>
      </c>
      <c r="L3266">
        <v>0</v>
      </c>
      <c r="M3266">
        <v>0</v>
      </c>
      <c r="N3266">
        <v>0</v>
      </c>
    </row>
    <row r="3267" spans="1:14" x14ac:dyDescent="0.25">
      <c r="A3267" t="s">
        <v>7501</v>
      </c>
      <c r="B3267" t="s">
        <v>73</v>
      </c>
      <c r="C3267" t="s">
        <v>161</v>
      </c>
      <c r="D3267" t="s">
        <v>398</v>
      </c>
      <c r="E3267">
        <v>27</v>
      </c>
      <c r="F3267">
        <v>7</v>
      </c>
      <c r="G3267">
        <v>20</v>
      </c>
      <c r="H3267">
        <v>0</v>
      </c>
      <c r="I3267">
        <v>0</v>
      </c>
      <c r="J3267">
        <v>6</v>
      </c>
      <c r="K3267">
        <v>0</v>
      </c>
      <c r="L3267">
        <v>0</v>
      </c>
      <c r="M3267">
        <v>0</v>
      </c>
      <c r="N3267">
        <v>0</v>
      </c>
    </row>
    <row r="3268" spans="1:14" x14ac:dyDescent="0.25">
      <c r="A3268" t="s">
        <v>7502</v>
      </c>
      <c r="B3268" t="s">
        <v>73</v>
      </c>
      <c r="C3268" t="s">
        <v>161</v>
      </c>
      <c r="D3268" t="s">
        <v>4242</v>
      </c>
      <c r="E3268">
        <v>6</v>
      </c>
      <c r="F3268">
        <v>1</v>
      </c>
      <c r="G3268">
        <v>5</v>
      </c>
      <c r="H3268">
        <v>0</v>
      </c>
      <c r="I3268">
        <v>0</v>
      </c>
      <c r="J3268">
        <v>27</v>
      </c>
      <c r="K3268">
        <v>0</v>
      </c>
      <c r="L3268">
        <v>0</v>
      </c>
      <c r="M3268">
        <v>0</v>
      </c>
      <c r="N3268">
        <v>0</v>
      </c>
    </row>
    <row r="3269" spans="1:14" x14ac:dyDescent="0.25">
      <c r="A3269" t="s">
        <v>7503</v>
      </c>
      <c r="B3269" t="s">
        <v>73</v>
      </c>
      <c r="C3269" t="s">
        <v>161</v>
      </c>
      <c r="D3269" t="s">
        <v>399</v>
      </c>
      <c r="E3269">
        <v>27</v>
      </c>
      <c r="F3269">
        <v>6</v>
      </c>
      <c r="G3269">
        <v>21</v>
      </c>
      <c r="H3269">
        <v>0</v>
      </c>
      <c r="I3269">
        <v>0</v>
      </c>
      <c r="J3269">
        <v>6</v>
      </c>
      <c r="K3269">
        <v>0</v>
      </c>
      <c r="L3269">
        <v>0</v>
      </c>
      <c r="M3269">
        <v>0</v>
      </c>
      <c r="N3269">
        <v>0</v>
      </c>
    </row>
    <row r="3270" spans="1:14" x14ac:dyDescent="0.25">
      <c r="A3270" t="s">
        <v>7504</v>
      </c>
      <c r="B3270" t="s">
        <v>73</v>
      </c>
      <c r="C3270" t="s">
        <v>161</v>
      </c>
      <c r="D3270" t="s">
        <v>4245</v>
      </c>
      <c r="E3270">
        <v>6</v>
      </c>
      <c r="F3270">
        <v>1</v>
      </c>
      <c r="G3270">
        <v>5</v>
      </c>
      <c r="H3270">
        <v>0</v>
      </c>
      <c r="I3270">
        <v>0</v>
      </c>
      <c r="J3270">
        <v>27</v>
      </c>
      <c r="K3270">
        <v>0</v>
      </c>
      <c r="L3270">
        <v>0</v>
      </c>
      <c r="M3270">
        <v>0</v>
      </c>
      <c r="N3270">
        <v>0</v>
      </c>
    </row>
    <row r="3271" spans="1:14" x14ac:dyDescent="0.25">
      <c r="A3271" t="s">
        <v>7505</v>
      </c>
      <c r="B3271" t="s">
        <v>73</v>
      </c>
      <c r="C3271" t="s">
        <v>161</v>
      </c>
      <c r="D3271" t="s">
        <v>394</v>
      </c>
      <c r="E3271">
        <v>0</v>
      </c>
      <c r="F3271">
        <v>0</v>
      </c>
      <c r="G3271">
        <v>0</v>
      </c>
      <c r="H3271">
        <v>0</v>
      </c>
      <c r="I3271">
        <v>0</v>
      </c>
      <c r="J3271">
        <v>0</v>
      </c>
      <c r="K3271">
        <v>33</v>
      </c>
      <c r="L3271">
        <v>33</v>
      </c>
      <c r="M3271">
        <v>0</v>
      </c>
      <c r="N3271">
        <v>0</v>
      </c>
    </row>
    <row r="3272" spans="1:14" x14ac:dyDescent="0.25">
      <c r="A3272" t="s">
        <v>7506</v>
      </c>
      <c r="B3272" t="s">
        <v>73</v>
      </c>
      <c r="C3272" t="s">
        <v>161</v>
      </c>
      <c r="D3272" t="s">
        <v>395</v>
      </c>
      <c r="E3272">
        <v>0</v>
      </c>
      <c r="F3272">
        <v>0</v>
      </c>
      <c r="G3272">
        <v>0</v>
      </c>
      <c r="H3272">
        <v>0</v>
      </c>
      <c r="I3272">
        <v>0</v>
      </c>
      <c r="J3272">
        <v>0</v>
      </c>
      <c r="K3272">
        <v>29</v>
      </c>
      <c r="L3272">
        <v>29</v>
      </c>
      <c r="M3272">
        <v>0</v>
      </c>
      <c r="N3272">
        <v>0</v>
      </c>
    </row>
    <row r="3273" spans="1:14" x14ac:dyDescent="0.25">
      <c r="A3273" t="s">
        <v>7507</v>
      </c>
      <c r="B3273" t="s">
        <v>73</v>
      </c>
      <c r="C3273" t="s">
        <v>162</v>
      </c>
      <c r="D3273" t="s">
        <v>396</v>
      </c>
      <c r="E3273">
        <v>103</v>
      </c>
      <c r="F3273">
        <v>12</v>
      </c>
      <c r="G3273">
        <v>89</v>
      </c>
      <c r="H3273">
        <v>1</v>
      </c>
      <c r="I3273">
        <v>1</v>
      </c>
      <c r="J3273">
        <v>9</v>
      </c>
      <c r="K3273">
        <v>0</v>
      </c>
      <c r="L3273">
        <v>0</v>
      </c>
      <c r="M3273">
        <v>0</v>
      </c>
      <c r="N3273">
        <v>0</v>
      </c>
    </row>
    <row r="3274" spans="1:14" x14ac:dyDescent="0.25">
      <c r="A3274" t="s">
        <v>7508</v>
      </c>
      <c r="B3274" t="s">
        <v>73</v>
      </c>
      <c r="C3274" t="s">
        <v>162</v>
      </c>
      <c r="D3274" t="s">
        <v>4236</v>
      </c>
      <c r="E3274">
        <v>112</v>
      </c>
      <c r="F3274">
        <v>11</v>
      </c>
      <c r="G3274">
        <v>94</v>
      </c>
      <c r="H3274">
        <v>5</v>
      </c>
      <c r="I3274">
        <v>2</v>
      </c>
      <c r="J3274">
        <v>0</v>
      </c>
      <c r="K3274">
        <v>0</v>
      </c>
      <c r="L3274">
        <v>0</v>
      </c>
      <c r="M3274">
        <v>0</v>
      </c>
      <c r="N3274">
        <v>0</v>
      </c>
    </row>
    <row r="3275" spans="1:14" x14ac:dyDescent="0.25">
      <c r="A3275" t="s">
        <v>7509</v>
      </c>
      <c r="B3275" t="s">
        <v>73</v>
      </c>
      <c r="C3275" t="s">
        <v>162</v>
      </c>
      <c r="D3275" t="s">
        <v>4238</v>
      </c>
      <c r="E3275">
        <v>7</v>
      </c>
      <c r="F3275">
        <v>0</v>
      </c>
      <c r="G3275">
        <v>6</v>
      </c>
      <c r="H3275">
        <v>1</v>
      </c>
      <c r="I3275">
        <v>0</v>
      </c>
      <c r="J3275">
        <v>105</v>
      </c>
      <c r="K3275">
        <v>0</v>
      </c>
      <c r="L3275">
        <v>0</v>
      </c>
      <c r="M3275">
        <v>0</v>
      </c>
      <c r="N3275">
        <v>0</v>
      </c>
    </row>
    <row r="3276" spans="1:14" x14ac:dyDescent="0.25">
      <c r="A3276" t="s">
        <v>7510</v>
      </c>
      <c r="B3276" t="s">
        <v>73</v>
      </c>
      <c r="C3276" t="s">
        <v>162</v>
      </c>
      <c r="D3276" t="s">
        <v>397</v>
      </c>
      <c r="E3276">
        <v>112</v>
      </c>
      <c r="F3276">
        <v>11</v>
      </c>
      <c r="G3276">
        <v>94</v>
      </c>
      <c r="H3276">
        <v>5</v>
      </c>
      <c r="I3276">
        <v>2</v>
      </c>
      <c r="J3276">
        <v>0</v>
      </c>
      <c r="K3276">
        <v>0</v>
      </c>
      <c r="L3276">
        <v>0</v>
      </c>
      <c r="M3276">
        <v>0</v>
      </c>
      <c r="N3276">
        <v>0</v>
      </c>
    </row>
    <row r="3277" spans="1:14" x14ac:dyDescent="0.25">
      <c r="A3277" t="s">
        <v>7511</v>
      </c>
      <c r="B3277" t="s">
        <v>73</v>
      </c>
      <c r="C3277" t="s">
        <v>162</v>
      </c>
      <c r="D3277" t="s">
        <v>398</v>
      </c>
      <c r="E3277">
        <v>103</v>
      </c>
      <c r="F3277">
        <v>11</v>
      </c>
      <c r="G3277">
        <v>89</v>
      </c>
      <c r="H3277">
        <v>1</v>
      </c>
      <c r="I3277">
        <v>2</v>
      </c>
      <c r="J3277">
        <v>9</v>
      </c>
      <c r="K3277">
        <v>0</v>
      </c>
      <c r="L3277">
        <v>0</v>
      </c>
      <c r="M3277">
        <v>0</v>
      </c>
      <c r="N3277">
        <v>0</v>
      </c>
    </row>
    <row r="3278" spans="1:14" x14ac:dyDescent="0.25">
      <c r="A3278" t="s">
        <v>7512</v>
      </c>
      <c r="B3278" t="s">
        <v>73</v>
      </c>
      <c r="C3278" t="s">
        <v>162</v>
      </c>
      <c r="D3278" t="s">
        <v>4242</v>
      </c>
      <c r="E3278">
        <v>9</v>
      </c>
      <c r="F3278">
        <v>0</v>
      </c>
      <c r="G3278">
        <v>5</v>
      </c>
      <c r="H3278">
        <v>4</v>
      </c>
      <c r="I3278">
        <v>0</v>
      </c>
      <c r="J3278">
        <v>103</v>
      </c>
      <c r="K3278">
        <v>0</v>
      </c>
      <c r="L3278">
        <v>0</v>
      </c>
      <c r="M3278">
        <v>0</v>
      </c>
      <c r="N3278">
        <v>0</v>
      </c>
    </row>
    <row r="3279" spans="1:14" x14ac:dyDescent="0.25">
      <c r="A3279" t="s">
        <v>7513</v>
      </c>
      <c r="B3279" t="s">
        <v>73</v>
      </c>
      <c r="C3279" t="s">
        <v>162</v>
      </c>
      <c r="D3279" t="s">
        <v>399</v>
      </c>
      <c r="E3279">
        <v>103</v>
      </c>
      <c r="F3279">
        <v>12</v>
      </c>
      <c r="G3279">
        <v>89</v>
      </c>
      <c r="H3279">
        <v>1</v>
      </c>
      <c r="I3279">
        <v>1</v>
      </c>
      <c r="J3279">
        <v>9</v>
      </c>
      <c r="K3279">
        <v>0</v>
      </c>
      <c r="L3279">
        <v>0</v>
      </c>
      <c r="M3279">
        <v>0</v>
      </c>
      <c r="N3279">
        <v>0</v>
      </c>
    </row>
    <row r="3280" spans="1:14" x14ac:dyDescent="0.25">
      <c r="A3280" t="s">
        <v>7514</v>
      </c>
      <c r="B3280" t="s">
        <v>73</v>
      </c>
      <c r="C3280" t="s">
        <v>162</v>
      </c>
      <c r="D3280" t="s">
        <v>4245</v>
      </c>
      <c r="E3280">
        <v>7</v>
      </c>
      <c r="F3280">
        <v>0</v>
      </c>
      <c r="G3280">
        <v>6</v>
      </c>
      <c r="H3280">
        <v>1</v>
      </c>
      <c r="I3280">
        <v>0</v>
      </c>
      <c r="J3280">
        <v>105</v>
      </c>
      <c r="K3280">
        <v>0</v>
      </c>
      <c r="L3280">
        <v>0</v>
      </c>
      <c r="M3280">
        <v>0</v>
      </c>
      <c r="N3280">
        <v>0</v>
      </c>
    </row>
    <row r="3281" spans="1:14" x14ac:dyDescent="0.25">
      <c r="A3281" t="s">
        <v>7515</v>
      </c>
      <c r="B3281" t="s">
        <v>73</v>
      </c>
      <c r="C3281" t="s">
        <v>162</v>
      </c>
      <c r="D3281" t="s">
        <v>394</v>
      </c>
      <c r="E3281">
        <v>0</v>
      </c>
      <c r="F3281">
        <v>0</v>
      </c>
      <c r="G3281">
        <v>0</v>
      </c>
      <c r="H3281">
        <v>0</v>
      </c>
      <c r="I3281">
        <v>0</v>
      </c>
      <c r="J3281">
        <v>0</v>
      </c>
      <c r="K3281">
        <v>112</v>
      </c>
      <c r="L3281">
        <v>107</v>
      </c>
      <c r="M3281">
        <v>4</v>
      </c>
      <c r="N3281">
        <v>1</v>
      </c>
    </row>
    <row r="3282" spans="1:14" x14ac:dyDescent="0.25">
      <c r="A3282" t="s">
        <v>7516</v>
      </c>
      <c r="B3282" t="s">
        <v>73</v>
      </c>
      <c r="C3282" t="s">
        <v>162</v>
      </c>
      <c r="D3282" t="s">
        <v>395</v>
      </c>
      <c r="E3282">
        <v>0</v>
      </c>
      <c r="F3282">
        <v>0</v>
      </c>
      <c r="G3282">
        <v>0</v>
      </c>
      <c r="H3282">
        <v>0</v>
      </c>
      <c r="I3282">
        <v>0</v>
      </c>
      <c r="J3282">
        <v>0</v>
      </c>
      <c r="K3282">
        <v>101</v>
      </c>
      <c r="L3282">
        <v>96</v>
      </c>
      <c r="M3282">
        <v>4</v>
      </c>
      <c r="N3282">
        <v>1</v>
      </c>
    </row>
    <row r="3283" spans="1:14" x14ac:dyDescent="0.25">
      <c r="A3283" t="s">
        <v>7517</v>
      </c>
      <c r="B3283" t="s">
        <v>73</v>
      </c>
      <c r="C3283" t="s">
        <v>163</v>
      </c>
      <c r="D3283" t="s">
        <v>396</v>
      </c>
      <c r="E3283">
        <v>47</v>
      </c>
      <c r="F3283">
        <v>6</v>
      </c>
      <c r="G3283">
        <v>40</v>
      </c>
      <c r="H3283">
        <v>1</v>
      </c>
      <c r="I3283">
        <v>0</v>
      </c>
      <c r="J3283">
        <v>9</v>
      </c>
      <c r="K3283">
        <v>0</v>
      </c>
      <c r="L3283">
        <v>0</v>
      </c>
      <c r="M3283">
        <v>0</v>
      </c>
      <c r="N3283">
        <v>0</v>
      </c>
    </row>
    <row r="3284" spans="1:14" x14ac:dyDescent="0.25">
      <c r="A3284" t="s">
        <v>7518</v>
      </c>
      <c r="B3284" t="s">
        <v>73</v>
      </c>
      <c r="C3284" t="s">
        <v>163</v>
      </c>
      <c r="D3284" t="s">
        <v>4236</v>
      </c>
      <c r="E3284">
        <v>56</v>
      </c>
      <c r="F3284">
        <v>8</v>
      </c>
      <c r="G3284">
        <v>47</v>
      </c>
      <c r="H3284">
        <v>1</v>
      </c>
      <c r="I3284">
        <v>0</v>
      </c>
      <c r="J3284">
        <v>0</v>
      </c>
      <c r="K3284">
        <v>0</v>
      </c>
      <c r="L3284">
        <v>0</v>
      </c>
      <c r="M3284">
        <v>0</v>
      </c>
      <c r="N3284">
        <v>0</v>
      </c>
    </row>
    <row r="3285" spans="1:14" x14ac:dyDescent="0.25">
      <c r="A3285" t="s">
        <v>7519</v>
      </c>
      <c r="B3285" t="s">
        <v>73</v>
      </c>
      <c r="C3285" t="s">
        <v>163</v>
      </c>
      <c r="D3285" t="s">
        <v>4238</v>
      </c>
      <c r="E3285">
        <v>7</v>
      </c>
      <c r="F3285">
        <v>1</v>
      </c>
      <c r="G3285">
        <v>6</v>
      </c>
      <c r="H3285">
        <v>0</v>
      </c>
      <c r="I3285">
        <v>0</v>
      </c>
      <c r="J3285">
        <v>49</v>
      </c>
      <c r="K3285">
        <v>0</v>
      </c>
      <c r="L3285">
        <v>0</v>
      </c>
      <c r="M3285">
        <v>0</v>
      </c>
      <c r="N3285">
        <v>0</v>
      </c>
    </row>
    <row r="3286" spans="1:14" x14ac:dyDescent="0.25">
      <c r="A3286" t="s">
        <v>7520</v>
      </c>
      <c r="B3286" t="s">
        <v>73</v>
      </c>
      <c r="C3286" t="s">
        <v>163</v>
      </c>
      <c r="D3286" t="s">
        <v>397</v>
      </c>
      <c r="E3286">
        <v>56</v>
      </c>
      <c r="F3286">
        <v>8</v>
      </c>
      <c r="G3286">
        <v>47</v>
      </c>
      <c r="H3286">
        <v>1</v>
      </c>
      <c r="I3286">
        <v>0</v>
      </c>
      <c r="J3286">
        <v>0</v>
      </c>
      <c r="K3286">
        <v>0</v>
      </c>
      <c r="L3286">
        <v>0</v>
      </c>
      <c r="M3286">
        <v>0</v>
      </c>
      <c r="N3286">
        <v>0</v>
      </c>
    </row>
    <row r="3287" spans="1:14" x14ac:dyDescent="0.25">
      <c r="A3287" t="s">
        <v>7521</v>
      </c>
      <c r="B3287" t="s">
        <v>73</v>
      </c>
      <c r="C3287" t="s">
        <v>163</v>
      </c>
      <c r="D3287" t="s">
        <v>398</v>
      </c>
      <c r="E3287">
        <v>47</v>
      </c>
      <c r="F3287">
        <v>6</v>
      </c>
      <c r="G3287">
        <v>40</v>
      </c>
      <c r="H3287">
        <v>1</v>
      </c>
      <c r="I3287">
        <v>0</v>
      </c>
      <c r="J3287">
        <v>9</v>
      </c>
      <c r="K3287">
        <v>0</v>
      </c>
      <c r="L3287">
        <v>0</v>
      </c>
      <c r="M3287">
        <v>0</v>
      </c>
      <c r="N3287">
        <v>0</v>
      </c>
    </row>
    <row r="3288" spans="1:14" x14ac:dyDescent="0.25">
      <c r="A3288" t="s">
        <v>7522</v>
      </c>
      <c r="B3288" t="s">
        <v>73</v>
      </c>
      <c r="C3288" t="s">
        <v>163</v>
      </c>
      <c r="D3288" t="s">
        <v>4242</v>
      </c>
      <c r="E3288">
        <v>9</v>
      </c>
      <c r="F3288">
        <v>2</v>
      </c>
      <c r="G3288">
        <v>7</v>
      </c>
      <c r="H3288">
        <v>0</v>
      </c>
      <c r="I3288">
        <v>0</v>
      </c>
      <c r="J3288">
        <v>47</v>
      </c>
      <c r="K3288">
        <v>0</v>
      </c>
      <c r="L3288">
        <v>0</v>
      </c>
      <c r="M3288">
        <v>0</v>
      </c>
      <c r="N3288">
        <v>0</v>
      </c>
    </row>
    <row r="3289" spans="1:14" x14ac:dyDescent="0.25">
      <c r="A3289" t="s">
        <v>7523</v>
      </c>
      <c r="B3289" t="s">
        <v>73</v>
      </c>
      <c r="C3289" t="s">
        <v>163</v>
      </c>
      <c r="D3289" t="s">
        <v>399</v>
      </c>
      <c r="E3289">
        <v>47</v>
      </c>
      <c r="F3289">
        <v>6</v>
      </c>
      <c r="G3289">
        <v>40</v>
      </c>
      <c r="H3289">
        <v>1</v>
      </c>
      <c r="I3289">
        <v>0</v>
      </c>
      <c r="J3289">
        <v>9</v>
      </c>
      <c r="K3289">
        <v>0</v>
      </c>
      <c r="L3289">
        <v>0</v>
      </c>
      <c r="M3289">
        <v>0</v>
      </c>
      <c r="N3289">
        <v>0</v>
      </c>
    </row>
    <row r="3290" spans="1:14" x14ac:dyDescent="0.25">
      <c r="A3290" t="s">
        <v>7524</v>
      </c>
      <c r="B3290" t="s">
        <v>73</v>
      </c>
      <c r="C3290" t="s">
        <v>163</v>
      </c>
      <c r="D3290" t="s">
        <v>4245</v>
      </c>
      <c r="E3290">
        <v>9</v>
      </c>
      <c r="F3290">
        <v>2</v>
      </c>
      <c r="G3290">
        <v>7</v>
      </c>
      <c r="H3290">
        <v>0</v>
      </c>
      <c r="I3290">
        <v>0</v>
      </c>
      <c r="J3290">
        <v>47</v>
      </c>
      <c r="K3290">
        <v>0</v>
      </c>
      <c r="L3290">
        <v>0</v>
      </c>
      <c r="M3290">
        <v>0</v>
      </c>
      <c r="N3290">
        <v>0</v>
      </c>
    </row>
    <row r="3291" spans="1:14" x14ac:dyDescent="0.25">
      <c r="A3291" t="s">
        <v>7525</v>
      </c>
      <c r="B3291" t="s">
        <v>73</v>
      </c>
      <c r="C3291" t="s">
        <v>163</v>
      </c>
      <c r="D3291" t="s">
        <v>394</v>
      </c>
      <c r="E3291">
        <v>0</v>
      </c>
      <c r="F3291">
        <v>0</v>
      </c>
      <c r="G3291">
        <v>0</v>
      </c>
      <c r="H3291">
        <v>0</v>
      </c>
      <c r="I3291">
        <v>0</v>
      </c>
      <c r="J3291">
        <v>0</v>
      </c>
      <c r="K3291">
        <v>55</v>
      </c>
      <c r="L3291">
        <v>55</v>
      </c>
      <c r="M3291">
        <v>0</v>
      </c>
      <c r="N3291">
        <v>0</v>
      </c>
    </row>
    <row r="3292" spans="1:14" x14ac:dyDescent="0.25">
      <c r="A3292" t="s">
        <v>7526</v>
      </c>
      <c r="B3292" t="s">
        <v>73</v>
      </c>
      <c r="C3292" t="s">
        <v>163</v>
      </c>
      <c r="D3292" t="s">
        <v>395</v>
      </c>
      <c r="E3292">
        <v>0</v>
      </c>
      <c r="F3292">
        <v>0</v>
      </c>
      <c r="G3292">
        <v>0</v>
      </c>
      <c r="H3292">
        <v>0</v>
      </c>
      <c r="I3292">
        <v>0</v>
      </c>
      <c r="J3292">
        <v>0</v>
      </c>
      <c r="K3292">
        <v>51</v>
      </c>
      <c r="L3292">
        <v>51</v>
      </c>
      <c r="M3292">
        <v>0</v>
      </c>
      <c r="N3292">
        <v>0</v>
      </c>
    </row>
    <row r="3293" spans="1:14" x14ac:dyDescent="0.25">
      <c r="A3293" t="s">
        <v>7527</v>
      </c>
      <c r="B3293" t="s">
        <v>73</v>
      </c>
      <c r="C3293" t="s">
        <v>164</v>
      </c>
      <c r="D3293" t="s">
        <v>396</v>
      </c>
      <c r="E3293">
        <v>50</v>
      </c>
      <c r="F3293">
        <v>3</v>
      </c>
      <c r="G3293">
        <v>45</v>
      </c>
      <c r="H3293">
        <v>2</v>
      </c>
      <c r="I3293">
        <v>0</v>
      </c>
      <c r="J3293">
        <v>17</v>
      </c>
      <c r="K3293">
        <v>0</v>
      </c>
      <c r="L3293">
        <v>0</v>
      </c>
      <c r="M3293">
        <v>0</v>
      </c>
      <c r="N3293">
        <v>0</v>
      </c>
    </row>
    <row r="3294" spans="1:14" x14ac:dyDescent="0.25">
      <c r="A3294" t="s">
        <v>7528</v>
      </c>
      <c r="B3294" t="s">
        <v>73</v>
      </c>
      <c r="C3294" t="s">
        <v>164</v>
      </c>
      <c r="D3294" t="s">
        <v>4236</v>
      </c>
      <c r="E3294">
        <v>67</v>
      </c>
      <c r="F3294">
        <v>4</v>
      </c>
      <c r="G3294">
        <v>60</v>
      </c>
      <c r="H3294">
        <v>2</v>
      </c>
      <c r="I3294">
        <v>1</v>
      </c>
      <c r="J3294">
        <v>0</v>
      </c>
      <c r="K3294">
        <v>0</v>
      </c>
      <c r="L3294">
        <v>0</v>
      </c>
      <c r="M3294">
        <v>0</v>
      </c>
      <c r="N3294">
        <v>0</v>
      </c>
    </row>
    <row r="3295" spans="1:14" x14ac:dyDescent="0.25">
      <c r="A3295" t="s">
        <v>7529</v>
      </c>
      <c r="B3295" t="s">
        <v>73</v>
      </c>
      <c r="C3295" t="s">
        <v>164</v>
      </c>
      <c r="D3295" t="s">
        <v>4238</v>
      </c>
      <c r="E3295">
        <v>14</v>
      </c>
      <c r="F3295">
        <v>1</v>
      </c>
      <c r="G3295">
        <v>13</v>
      </c>
      <c r="H3295">
        <v>0</v>
      </c>
      <c r="I3295">
        <v>0</v>
      </c>
      <c r="J3295">
        <v>53</v>
      </c>
      <c r="K3295">
        <v>0</v>
      </c>
      <c r="L3295">
        <v>0</v>
      </c>
      <c r="M3295">
        <v>0</v>
      </c>
      <c r="N3295">
        <v>0</v>
      </c>
    </row>
    <row r="3296" spans="1:14" x14ac:dyDescent="0.25">
      <c r="A3296" t="s">
        <v>7530</v>
      </c>
      <c r="B3296" t="s">
        <v>73</v>
      </c>
      <c r="C3296" t="s">
        <v>164</v>
      </c>
      <c r="D3296" t="s">
        <v>397</v>
      </c>
      <c r="E3296">
        <v>67</v>
      </c>
      <c r="F3296">
        <v>3</v>
      </c>
      <c r="G3296">
        <v>61</v>
      </c>
      <c r="H3296">
        <v>2</v>
      </c>
      <c r="I3296">
        <v>1</v>
      </c>
      <c r="J3296">
        <v>0</v>
      </c>
      <c r="K3296">
        <v>0</v>
      </c>
      <c r="L3296">
        <v>0</v>
      </c>
      <c r="M3296">
        <v>0</v>
      </c>
      <c r="N3296">
        <v>0</v>
      </c>
    </row>
    <row r="3297" spans="1:14" x14ac:dyDescent="0.25">
      <c r="A3297" t="s">
        <v>7531</v>
      </c>
      <c r="B3297" t="s">
        <v>73</v>
      </c>
      <c r="C3297" t="s">
        <v>164</v>
      </c>
      <c r="D3297" t="s">
        <v>398</v>
      </c>
      <c r="E3297">
        <v>50</v>
      </c>
      <c r="F3297">
        <v>3</v>
      </c>
      <c r="G3297">
        <v>45</v>
      </c>
      <c r="H3297">
        <v>2</v>
      </c>
      <c r="I3297">
        <v>0</v>
      </c>
      <c r="J3297">
        <v>17</v>
      </c>
      <c r="K3297">
        <v>0</v>
      </c>
      <c r="L3297">
        <v>0</v>
      </c>
      <c r="M3297">
        <v>0</v>
      </c>
      <c r="N3297">
        <v>0</v>
      </c>
    </row>
    <row r="3298" spans="1:14" x14ac:dyDescent="0.25">
      <c r="A3298" t="s">
        <v>7532</v>
      </c>
      <c r="B3298" t="s">
        <v>73</v>
      </c>
      <c r="C3298" t="s">
        <v>164</v>
      </c>
      <c r="D3298" t="s">
        <v>4242</v>
      </c>
      <c r="E3298">
        <v>17</v>
      </c>
      <c r="F3298">
        <v>1</v>
      </c>
      <c r="G3298">
        <v>14</v>
      </c>
      <c r="H3298">
        <v>1</v>
      </c>
      <c r="I3298">
        <v>1</v>
      </c>
      <c r="J3298">
        <v>50</v>
      </c>
      <c r="K3298">
        <v>0</v>
      </c>
      <c r="L3298">
        <v>0</v>
      </c>
      <c r="M3298">
        <v>0</v>
      </c>
      <c r="N3298">
        <v>0</v>
      </c>
    </row>
    <row r="3299" spans="1:14" x14ac:dyDescent="0.25">
      <c r="A3299" t="s">
        <v>7533</v>
      </c>
      <c r="B3299" t="s">
        <v>73</v>
      </c>
      <c r="C3299" t="s">
        <v>164</v>
      </c>
      <c r="D3299" t="s">
        <v>399</v>
      </c>
      <c r="E3299">
        <v>50</v>
      </c>
      <c r="F3299">
        <v>3</v>
      </c>
      <c r="G3299">
        <v>45</v>
      </c>
      <c r="H3299">
        <v>2</v>
      </c>
      <c r="I3299">
        <v>0</v>
      </c>
      <c r="J3299">
        <v>17</v>
      </c>
      <c r="K3299">
        <v>0</v>
      </c>
      <c r="L3299">
        <v>0</v>
      </c>
      <c r="M3299">
        <v>0</v>
      </c>
      <c r="N3299">
        <v>0</v>
      </c>
    </row>
    <row r="3300" spans="1:14" x14ac:dyDescent="0.25">
      <c r="A3300" t="s">
        <v>7534</v>
      </c>
      <c r="B3300" t="s">
        <v>73</v>
      </c>
      <c r="C3300" t="s">
        <v>164</v>
      </c>
      <c r="D3300" t="s">
        <v>4245</v>
      </c>
      <c r="E3300">
        <v>16</v>
      </c>
      <c r="F3300">
        <v>1</v>
      </c>
      <c r="G3300">
        <v>13</v>
      </c>
      <c r="H3300">
        <v>1</v>
      </c>
      <c r="I3300">
        <v>1</v>
      </c>
      <c r="J3300">
        <v>51</v>
      </c>
      <c r="K3300">
        <v>0</v>
      </c>
      <c r="L3300">
        <v>0</v>
      </c>
      <c r="M3300">
        <v>0</v>
      </c>
      <c r="N3300">
        <v>0</v>
      </c>
    </row>
    <row r="3301" spans="1:14" x14ac:dyDescent="0.25">
      <c r="A3301" t="s">
        <v>7535</v>
      </c>
      <c r="B3301" t="s">
        <v>73</v>
      </c>
      <c r="C3301" t="s">
        <v>164</v>
      </c>
      <c r="D3301" t="s">
        <v>394</v>
      </c>
      <c r="E3301">
        <v>0</v>
      </c>
      <c r="F3301">
        <v>0</v>
      </c>
      <c r="G3301">
        <v>0</v>
      </c>
      <c r="H3301">
        <v>0</v>
      </c>
      <c r="I3301">
        <v>0</v>
      </c>
      <c r="J3301">
        <v>0</v>
      </c>
      <c r="K3301">
        <v>66</v>
      </c>
      <c r="L3301">
        <v>64</v>
      </c>
      <c r="M3301">
        <v>2</v>
      </c>
      <c r="N3301">
        <v>0</v>
      </c>
    </row>
    <row r="3302" spans="1:14" x14ac:dyDescent="0.25">
      <c r="A3302" t="s">
        <v>7536</v>
      </c>
      <c r="B3302" t="s">
        <v>73</v>
      </c>
      <c r="C3302" t="s">
        <v>164</v>
      </c>
      <c r="D3302" t="s">
        <v>395</v>
      </c>
      <c r="E3302">
        <v>0</v>
      </c>
      <c r="F3302">
        <v>0</v>
      </c>
      <c r="G3302">
        <v>0</v>
      </c>
      <c r="H3302">
        <v>0</v>
      </c>
      <c r="I3302">
        <v>0</v>
      </c>
      <c r="J3302">
        <v>0</v>
      </c>
      <c r="K3302">
        <v>54</v>
      </c>
      <c r="L3302">
        <v>52</v>
      </c>
      <c r="M3302">
        <v>2</v>
      </c>
      <c r="N3302">
        <v>0</v>
      </c>
    </row>
    <row r="3303" spans="1:14" x14ac:dyDescent="0.25">
      <c r="A3303" t="s">
        <v>7537</v>
      </c>
      <c r="B3303" t="s">
        <v>73</v>
      </c>
      <c r="C3303" t="s">
        <v>165</v>
      </c>
      <c r="D3303" t="s">
        <v>396</v>
      </c>
      <c r="E3303">
        <v>197</v>
      </c>
      <c r="F3303">
        <v>29</v>
      </c>
      <c r="G3303">
        <v>165</v>
      </c>
      <c r="H3303">
        <v>2</v>
      </c>
      <c r="I3303">
        <v>1</v>
      </c>
      <c r="J3303">
        <v>24</v>
      </c>
      <c r="K3303">
        <v>0</v>
      </c>
      <c r="L3303">
        <v>0</v>
      </c>
      <c r="M3303">
        <v>0</v>
      </c>
      <c r="N3303">
        <v>0</v>
      </c>
    </row>
    <row r="3304" spans="1:14" x14ac:dyDescent="0.25">
      <c r="A3304" t="s">
        <v>7538</v>
      </c>
      <c r="B3304" t="s">
        <v>73</v>
      </c>
      <c r="C3304" t="s">
        <v>165</v>
      </c>
      <c r="D3304" t="s">
        <v>4236</v>
      </c>
      <c r="E3304">
        <v>221</v>
      </c>
      <c r="F3304">
        <v>36</v>
      </c>
      <c r="G3304">
        <v>182</v>
      </c>
      <c r="H3304">
        <v>2</v>
      </c>
      <c r="I3304">
        <v>1</v>
      </c>
      <c r="J3304">
        <v>0</v>
      </c>
      <c r="K3304">
        <v>0</v>
      </c>
      <c r="L3304">
        <v>0</v>
      </c>
      <c r="M3304">
        <v>0</v>
      </c>
      <c r="N3304">
        <v>0</v>
      </c>
    </row>
    <row r="3305" spans="1:14" x14ac:dyDescent="0.25">
      <c r="A3305" t="s">
        <v>7539</v>
      </c>
      <c r="B3305" t="s">
        <v>73</v>
      </c>
      <c r="C3305" t="s">
        <v>165</v>
      </c>
      <c r="D3305" t="s">
        <v>4238</v>
      </c>
      <c r="E3305">
        <v>19</v>
      </c>
      <c r="F3305">
        <v>8</v>
      </c>
      <c r="G3305">
        <v>11</v>
      </c>
      <c r="H3305">
        <v>0</v>
      </c>
      <c r="I3305">
        <v>0</v>
      </c>
      <c r="J3305">
        <v>202</v>
      </c>
      <c r="K3305">
        <v>0</v>
      </c>
      <c r="L3305">
        <v>0</v>
      </c>
      <c r="M3305">
        <v>0</v>
      </c>
      <c r="N3305">
        <v>0</v>
      </c>
    </row>
    <row r="3306" spans="1:14" x14ac:dyDescent="0.25">
      <c r="A3306" t="s">
        <v>7540</v>
      </c>
      <c r="B3306" t="s">
        <v>73</v>
      </c>
      <c r="C3306" t="s">
        <v>165</v>
      </c>
      <c r="D3306" t="s">
        <v>397</v>
      </c>
      <c r="E3306">
        <v>221</v>
      </c>
      <c r="F3306">
        <v>36</v>
      </c>
      <c r="G3306">
        <v>182</v>
      </c>
      <c r="H3306">
        <v>2</v>
      </c>
      <c r="I3306">
        <v>1</v>
      </c>
      <c r="J3306">
        <v>0</v>
      </c>
      <c r="K3306">
        <v>0</v>
      </c>
      <c r="L3306">
        <v>0</v>
      </c>
      <c r="M3306">
        <v>0</v>
      </c>
      <c r="N3306">
        <v>0</v>
      </c>
    </row>
    <row r="3307" spans="1:14" x14ac:dyDescent="0.25">
      <c r="A3307" t="s">
        <v>7541</v>
      </c>
      <c r="B3307" t="s">
        <v>73</v>
      </c>
      <c r="C3307" t="s">
        <v>165</v>
      </c>
      <c r="D3307" t="s">
        <v>398</v>
      </c>
      <c r="E3307">
        <v>197</v>
      </c>
      <c r="F3307">
        <v>27</v>
      </c>
      <c r="G3307">
        <v>167</v>
      </c>
      <c r="H3307">
        <v>2</v>
      </c>
      <c r="I3307">
        <v>1</v>
      </c>
      <c r="J3307">
        <v>24</v>
      </c>
      <c r="K3307">
        <v>0</v>
      </c>
      <c r="L3307">
        <v>0</v>
      </c>
      <c r="M3307">
        <v>0</v>
      </c>
      <c r="N3307">
        <v>0</v>
      </c>
    </row>
    <row r="3308" spans="1:14" x14ac:dyDescent="0.25">
      <c r="A3308" t="s">
        <v>7542</v>
      </c>
      <c r="B3308" t="s">
        <v>73</v>
      </c>
      <c r="C3308" t="s">
        <v>165</v>
      </c>
      <c r="D3308" t="s">
        <v>4242</v>
      </c>
      <c r="E3308">
        <v>24</v>
      </c>
      <c r="F3308">
        <v>10</v>
      </c>
      <c r="G3308">
        <v>14</v>
      </c>
      <c r="H3308">
        <v>0</v>
      </c>
      <c r="I3308">
        <v>0</v>
      </c>
      <c r="J3308">
        <v>197</v>
      </c>
      <c r="K3308">
        <v>0</v>
      </c>
      <c r="L3308">
        <v>0</v>
      </c>
      <c r="M3308">
        <v>0</v>
      </c>
      <c r="N3308">
        <v>0</v>
      </c>
    </row>
    <row r="3309" spans="1:14" x14ac:dyDescent="0.25">
      <c r="A3309" t="s">
        <v>7543</v>
      </c>
      <c r="B3309" t="s">
        <v>73</v>
      </c>
      <c r="C3309" t="s">
        <v>165</v>
      </c>
      <c r="D3309" t="s">
        <v>399</v>
      </c>
      <c r="E3309">
        <v>197</v>
      </c>
      <c r="F3309">
        <v>27</v>
      </c>
      <c r="G3309">
        <v>167</v>
      </c>
      <c r="H3309">
        <v>2</v>
      </c>
      <c r="I3309">
        <v>1</v>
      </c>
      <c r="J3309">
        <v>24</v>
      </c>
      <c r="K3309">
        <v>0</v>
      </c>
      <c r="L3309">
        <v>0</v>
      </c>
      <c r="M3309">
        <v>0</v>
      </c>
      <c r="N3309">
        <v>0</v>
      </c>
    </row>
    <row r="3310" spans="1:14" x14ac:dyDescent="0.25">
      <c r="A3310" t="s">
        <v>7544</v>
      </c>
      <c r="B3310" t="s">
        <v>73</v>
      </c>
      <c r="C3310" t="s">
        <v>165</v>
      </c>
      <c r="D3310" t="s">
        <v>4245</v>
      </c>
      <c r="E3310">
        <v>22</v>
      </c>
      <c r="F3310">
        <v>8</v>
      </c>
      <c r="G3310">
        <v>14</v>
      </c>
      <c r="H3310">
        <v>0</v>
      </c>
      <c r="I3310">
        <v>0</v>
      </c>
      <c r="J3310">
        <v>199</v>
      </c>
      <c r="K3310">
        <v>0</v>
      </c>
      <c r="L3310">
        <v>0</v>
      </c>
      <c r="M3310">
        <v>0</v>
      </c>
      <c r="N3310">
        <v>0</v>
      </c>
    </row>
    <row r="3311" spans="1:14" x14ac:dyDescent="0.25">
      <c r="A3311" t="s">
        <v>7545</v>
      </c>
      <c r="B3311" t="s">
        <v>73</v>
      </c>
      <c r="C3311" t="s">
        <v>165</v>
      </c>
      <c r="D3311" t="s">
        <v>394</v>
      </c>
      <c r="E3311">
        <v>0</v>
      </c>
      <c r="F3311">
        <v>0</v>
      </c>
      <c r="G3311">
        <v>0</v>
      </c>
      <c r="H3311">
        <v>0</v>
      </c>
      <c r="I3311">
        <v>0</v>
      </c>
      <c r="J3311">
        <v>0</v>
      </c>
      <c r="K3311">
        <v>219</v>
      </c>
      <c r="L3311">
        <v>218</v>
      </c>
      <c r="M3311">
        <v>1</v>
      </c>
      <c r="N3311">
        <v>0</v>
      </c>
    </row>
    <row r="3312" spans="1:14" x14ac:dyDescent="0.25">
      <c r="A3312" t="s">
        <v>7546</v>
      </c>
      <c r="B3312" t="s">
        <v>73</v>
      </c>
      <c r="C3312" t="s">
        <v>165</v>
      </c>
      <c r="D3312" t="s">
        <v>395</v>
      </c>
      <c r="E3312">
        <v>0</v>
      </c>
      <c r="F3312">
        <v>0</v>
      </c>
      <c r="G3312">
        <v>0</v>
      </c>
      <c r="H3312">
        <v>0</v>
      </c>
      <c r="I3312">
        <v>0</v>
      </c>
      <c r="J3312">
        <v>0</v>
      </c>
      <c r="K3312">
        <v>191</v>
      </c>
      <c r="L3312">
        <v>190</v>
      </c>
      <c r="M3312">
        <v>1</v>
      </c>
      <c r="N3312">
        <v>0</v>
      </c>
    </row>
    <row r="3313" spans="1:14" x14ac:dyDescent="0.25">
      <c r="A3313" t="s">
        <v>7547</v>
      </c>
      <c r="B3313" t="s">
        <v>73</v>
      </c>
      <c r="C3313" t="s">
        <v>166</v>
      </c>
      <c r="D3313" t="s">
        <v>396</v>
      </c>
      <c r="E3313">
        <v>47</v>
      </c>
      <c r="F3313">
        <v>5</v>
      </c>
      <c r="G3313">
        <v>41</v>
      </c>
      <c r="H3313">
        <v>1</v>
      </c>
      <c r="I3313">
        <v>0</v>
      </c>
      <c r="J3313">
        <v>4</v>
      </c>
      <c r="K3313">
        <v>0</v>
      </c>
      <c r="L3313">
        <v>0</v>
      </c>
      <c r="M3313">
        <v>0</v>
      </c>
      <c r="N3313">
        <v>0</v>
      </c>
    </row>
    <row r="3314" spans="1:14" x14ac:dyDescent="0.25">
      <c r="A3314" t="s">
        <v>7548</v>
      </c>
      <c r="B3314" t="s">
        <v>73</v>
      </c>
      <c r="C3314" t="s">
        <v>166</v>
      </c>
      <c r="D3314" t="s">
        <v>4236</v>
      </c>
      <c r="E3314">
        <v>51</v>
      </c>
      <c r="F3314">
        <v>4</v>
      </c>
      <c r="G3314">
        <v>46</v>
      </c>
      <c r="H3314">
        <v>1</v>
      </c>
      <c r="I3314">
        <v>0</v>
      </c>
      <c r="J3314">
        <v>0</v>
      </c>
      <c r="K3314">
        <v>0</v>
      </c>
      <c r="L3314">
        <v>0</v>
      </c>
      <c r="M3314">
        <v>0</v>
      </c>
      <c r="N3314">
        <v>0</v>
      </c>
    </row>
    <row r="3315" spans="1:14" x14ac:dyDescent="0.25">
      <c r="A3315" t="s">
        <v>7549</v>
      </c>
      <c r="B3315" t="s">
        <v>73</v>
      </c>
      <c r="C3315" t="s">
        <v>166</v>
      </c>
      <c r="D3315" t="s">
        <v>4238</v>
      </c>
      <c r="E3315">
        <v>4</v>
      </c>
      <c r="F3315">
        <v>0</v>
      </c>
      <c r="G3315">
        <v>4</v>
      </c>
      <c r="H3315">
        <v>0</v>
      </c>
      <c r="I3315">
        <v>0</v>
      </c>
      <c r="J3315">
        <v>47</v>
      </c>
      <c r="K3315">
        <v>0</v>
      </c>
      <c r="L3315">
        <v>0</v>
      </c>
      <c r="M3315">
        <v>0</v>
      </c>
      <c r="N3315">
        <v>0</v>
      </c>
    </row>
    <row r="3316" spans="1:14" x14ac:dyDescent="0.25">
      <c r="A3316" t="s">
        <v>7550</v>
      </c>
      <c r="B3316" t="s">
        <v>73</v>
      </c>
      <c r="C3316" t="s">
        <v>166</v>
      </c>
      <c r="D3316" t="s">
        <v>397</v>
      </c>
      <c r="E3316">
        <v>51</v>
      </c>
      <c r="F3316">
        <v>4</v>
      </c>
      <c r="G3316">
        <v>46</v>
      </c>
      <c r="H3316">
        <v>1</v>
      </c>
      <c r="I3316">
        <v>0</v>
      </c>
      <c r="J3316">
        <v>0</v>
      </c>
      <c r="K3316">
        <v>0</v>
      </c>
      <c r="L3316">
        <v>0</v>
      </c>
      <c r="M3316">
        <v>0</v>
      </c>
      <c r="N3316">
        <v>0</v>
      </c>
    </row>
    <row r="3317" spans="1:14" x14ac:dyDescent="0.25">
      <c r="A3317" t="s">
        <v>7551</v>
      </c>
      <c r="B3317" t="s">
        <v>73</v>
      </c>
      <c r="C3317" t="s">
        <v>166</v>
      </c>
      <c r="D3317" t="s">
        <v>398</v>
      </c>
      <c r="E3317">
        <v>47</v>
      </c>
      <c r="F3317">
        <v>5</v>
      </c>
      <c r="G3317">
        <v>41</v>
      </c>
      <c r="H3317">
        <v>1</v>
      </c>
      <c r="I3317">
        <v>0</v>
      </c>
      <c r="J3317">
        <v>4</v>
      </c>
      <c r="K3317">
        <v>0</v>
      </c>
      <c r="L3317">
        <v>0</v>
      </c>
      <c r="M3317">
        <v>0</v>
      </c>
      <c r="N3317">
        <v>0</v>
      </c>
    </row>
    <row r="3318" spans="1:14" x14ac:dyDescent="0.25">
      <c r="A3318" t="s">
        <v>7552</v>
      </c>
      <c r="B3318" t="s">
        <v>73</v>
      </c>
      <c r="C3318" t="s">
        <v>166</v>
      </c>
      <c r="D3318" t="s">
        <v>4242</v>
      </c>
      <c r="E3318">
        <v>4</v>
      </c>
      <c r="F3318">
        <v>0</v>
      </c>
      <c r="G3318">
        <v>4</v>
      </c>
      <c r="H3318">
        <v>0</v>
      </c>
      <c r="I3318">
        <v>0</v>
      </c>
      <c r="J3318">
        <v>47</v>
      </c>
      <c r="K3318">
        <v>0</v>
      </c>
      <c r="L3318">
        <v>0</v>
      </c>
      <c r="M3318">
        <v>0</v>
      </c>
      <c r="N3318">
        <v>0</v>
      </c>
    </row>
    <row r="3319" spans="1:14" x14ac:dyDescent="0.25">
      <c r="A3319" t="s">
        <v>7553</v>
      </c>
      <c r="B3319" t="s">
        <v>73</v>
      </c>
      <c r="C3319" t="s">
        <v>166</v>
      </c>
      <c r="D3319" t="s">
        <v>399</v>
      </c>
      <c r="E3319">
        <v>47</v>
      </c>
      <c r="F3319">
        <v>4</v>
      </c>
      <c r="G3319">
        <v>42</v>
      </c>
      <c r="H3319">
        <v>1</v>
      </c>
      <c r="I3319">
        <v>0</v>
      </c>
      <c r="J3319">
        <v>4</v>
      </c>
      <c r="K3319">
        <v>0</v>
      </c>
      <c r="L3319">
        <v>0</v>
      </c>
      <c r="M3319">
        <v>0</v>
      </c>
      <c r="N3319">
        <v>0</v>
      </c>
    </row>
    <row r="3320" spans="1:14" x14ac:dyDescent="0.25">
      <c r="A3320" t="s">
        <v>7554</v>
      </c>
      <c r="B3320" t="s">
        <v>73</v>
      </c>
      <c r="C3320" t="s">
        <v>166</v>
      </c>
      <c r="D3320" t="s">
        <v>4245</v>
      </c>
      <c r="E3320">
        <v>4</v>
      </c>
      <c r="F3320">
        <v>0</v>
      </c>
      <c r="G3320">
        <v>4</v>
      </c>
      <c r="H3320">
        <v>0</v>
      </c>
      <c r="I3320">
        <v>0</v>
      </c>
      <c r="J3320">
        <v>47</v>
      </c>
      <c r="K3320">
        <v>0</v>
      </c>
      <c r="L3320">
        <v>0</v>
      </c>
      <c r="M3320">
        <v>0</v>
      </c>
      <c r="N3320">
        <v>0</v>
      </c>
    </row>
    <row r="3321" spans="1:14" x14ac:dyDescent="0.25">
      <c r="A3321" t="s">
        <v>7555</v>
      </c>
      <c r="B3321" t="s">
        <v>73</v>
      </c>
      <c r="C3321" t="s">
        <v>166</v>
      </c>
      <c r="D3321" t="s">
        <v>394</v>
      </c>
      <c r="E3321">
        <v>0</v>
      </c>
      <c r="F3321">
        <v>0</v>
      </c>
      <c r="G3321">
        <v>0</v>
      </c>
      <c r="H3321">
        <v>0</v>
      </c>
      <c r="I3321">
        <v>0</v>
      </c>
      <c r="J3321">
        <v>0</v>
      </c>
      <c r="K3321">
        <v>51</v>
      </c>
      <c r="L3321">
        <v>51</v>
      </c>
      <c r="M3321">
        <v>0</v>
      </c>
      <c r="N3321">
        <v>0</v>
      </c>
    </row>
    <row r="3322" spans="1:14" x14ac:dyDescent="0.25">
      <c r="A3322" t="s">
        <v>7556</v>
      </c>
      <c r="B3322" t="s">
        <v>73</v>
      </c>
      <c r="C3322" t="s">
        <v>166</v>
      </c>
      <c r="D3322" t="s">
        <v>395</v>
      </c>
      <c r="E3322">
        <v>0</v>
      </c>
      <c r="F3322">
        <v>0</v>
      </c>
      <c r="G3322">
        <v>0</v>
      </c>
      <c r="H3322">
        <v>0</v>
      </c>
      <c r="I3322">
        <v>0</v>
      </c>
      <c r="J3322">
        <v>0</v>
      </c>
      <c r="K3322">
        <v>45</v>
      </c>
      <c r="L3322">
        <v>45</v>
      </c>
      <c r="M3322">
        <v>0</v>
      </c>
      <c r="N3322">
        <v>0</v>
      </c>
    </row>
    <row r="3323" spans="1:14" x14ac:dyDescent="0.25">
      <c r="A3323" t="s">
        <v>7557</v>
      </c>
      <c r="B3323" t="s">
        <v>73</v>
      </c>
      <c r="C3323" t="s">
        <v>167</v>
      </c>
      <c r="D3323" t="s">
        <v>396</v>
      </c>
      <c r="E3323">
        <v>46</v>
      </c>
      <c r="F3323">
        <v>7</v>
      </c>
      <c r="G3323">
        <v>39</v>
      </c>
      <c r="H3323">
        <v>0</v>
      </c>
      <c r="I3323">
        <v>0</v>
      </c>
      <c r="J3323">
        <v>4</v>
      </c>
      <c r="K3323">
        <v>0</v>
      </c>
      <c r="L3323">
        <v>0</v>
      </c>
      <c r="M3323">
        <v>0</v>
      </c>
      <c r="N3323">
        <v>0</v>
      </c>
    </row>
    <row r="3324" spans="1:14" x14ac:dyDescent="0.25">
      <c r="A3324" t="s">
        <v>7558</v>
      </c>
      <c r="B3324" t="s">
        <v>73</v>
      </c>
      <c r="C3324" t="s">
        <v>167</v>
      </c>
      <c r="D3324" t="s">
        <v>4236</v>
      </c>
      <c r="E3324">
        <v>50</v>
      </c>
      <c r="F3324">
        <v>7</v>
      </c>
      <c r="G3324">
        <v>43</v>
      </c>
      <c r="H3324">
        <v>0</v>
      </c>
      <c r="I3324">
        <v>0</v>
      </c>
      <c r="J3324">
        <v>0</v>
      </c>
      <c r="K3324">
        <v>0</v>
      </c>
      <c r="L3324">
        <v>0</v>
      </c>
      <c r="M3324">
        <v>0</v>
      </c>
      <c r="N3324">
        <v>0</v>
      </c>
    </row>
    <row r="3325" spans="1:14" x14ac:dyDescent="0.25">
      <c r="A3325" t="s">
        <v>7559</v>
      </c>
      <c r="B3325" t="s">
        <v>73</v>
      </c>
      <c r="C3325" t="s">
        <v>167</v>
      </c>
      <c r="D3325" t="s">
        <v>4238</v>
      </c>
      <c r="E3325">
        <v>3</v>
      </c>
      <c r="F3325">
        <v>0</v>
      </c>
      <c r="G3325">
        <v>3</v>
      </c>
      <c r="H3325">
        <v>0</v>
      </c>
      <c r="I3325">
        <v>0</v>
      </c>
      <c r="J3325">
        <v>47</v>
      </c>
      <c r="K3325">
        <v>0</v>
      </c>
      <c r="L3325">
        <v>0</v>
      </c>
      <c r="M3325">
        <v>0</v>
      </c>
      <c r="N3325">
        <v>0</v>
      </c>
    </row>
    <row r="3326" spans="1:14" x14ac:dyDescent="0.25">
      <c r="A3326" t="s">
        <v>7560</v>
      </c>
      <c r="B3326" t="s">
        <v>73</v>
      </c>
      <c r="C3326" t="s">
        <v>167</v>
      </c>
      <c r="D3326" t="s">
        <v>397</v>
      </c>
      <c r="E3326">
        <v>50</v>
      </c>
      <c r="F3326">
        <v>7</v>
      </c>
      <c r="G3326">
        <v>43</v>
      </c>
      <c r="H3326">
        <v>0</v>
      </c>
      <c r="I3326">
        <v>0</v>
      </c>
      <c r="J3326">
        <v>0</v>
      </c>
      <c r="K3326">
        <v>0</v>
      </c>
      <c r="L3326">
        <v>0</v>
      </c>
      <c r="M3326">
        <v>0</v>
      </c>
      <c r="N3326">
        <v>0</v>
      </c>
    </row>
    <row r="3327" spans="1:14" x14ac:dyDescent="0.25">
      <c r="A3327" t="s">
        <v>7561</v>
      </c>
      <c r="B3327" t="s">
        <v>73</v>
      </c>
      <c r="C3327" t="s">
        <v>167</v>
      </c>
      <c r="D3327" t="s">
        <v>398</v>
      </c>
      <c r="E3327">
        <v>46</v>
      </c>
      <c r="F3327">
        <v>7</v>
      </c>
      <c r="G3327">
        <v>39</v>
      </c>
      <c r="H3327">
        <v>0</v>
      </c>
      <c r="I3327">
        <v>0</v>
      </c>
      <c r="J3327">
        <v>4</v>
      </c>
      <c r="K3327">
        <v>0</v>
      </c>
      <c r="L3327">
        <v>0</v>
      </c>
      <c r="M3327">
        <v>0</v>
      </c>
      <c r="N3327">
        <v>0</v>
      </c>
    </row>
    <row r="3328" spans="1:14" x14ac:dyDescent="0.25">
      <c r="A3328" t="s">
        <v>7562</v>
      </c>
      <c r="B3328" t="s">
        <v>73</v>
      </c>
      <c r="C3328" t="s">
        <v>167</v>
      </c>
      <c r="D3328" t="s">
        <v>4242</v>
      </c>
      <c r="E3328">
        <v>4</v>
      </c>
      <c r="F3328">
        <v>0</v>
      </c>
      <c r="G3328">
        <v>4</v>
      </c>
      <c r="H3328">
        <v>0</v>
      </c>
      <c r="I3328">
        <v>0</v>
      </c>
      <c r="J3328">
        <v>46</v>
      </c>
      <c r="K3328">
        <v>0</v>
      </c>
      <c r="L3328">
        <v>0</v>
      </c>
      <c r="M3328">
        <v>0</v>
      </c>
      <c r="N3328">
        <v>0</v>
      </c>
    </row>
    <row r="3329" spans="1:14" x14ac:dyDescent="0.25">
      <c r="A3329" t="s">
        <v>7563</v>
      </c>
      <c r="B3329" t="s">
        <v>73</v>
      </c>
      <c r="C3329" t="s">
        <v>167</v>
      </c>
      <c r="D3329" t="s">
        <v>399</v>
      </c>
      <c r="E3329">
        <v>46</v>
      </c>
      <c r="F3329">
        <v>7</v>
      </c>
      <c r="G3329">
        <v>39</v>
      </c>
      <c r="H3329">
        <v>0</v>
      </c>
      <c r="I3329">
        <v>0</v>
      </c>
      <c r="J3329">
        <v>4</v>
      </c>
      <c r="K3329">
        <v>0</v>
      </c>
      <c r="L3329">
        <v>0</v>
      </c>
      <c r="M3329">
        <v>0</v>
      </c>
      <c r="N3329">
        <v>0</v>
      </c>
    </row>
    <row r="3330" spans="1:14" x14ac:dyDescent="0.25">
      <c r="A3330" t="s">
        <v>7564</v>
      </c>
      <c r="B3330" t="s">
        <v>73</v>
      </c>
      <c r="C3330" t="s">
        <v>167</v>
      </c>
      <c r="D3330" t="s">
        <v>4245</v>
      </c>
      <c r="E3330">
        <v>3</v>
      </c>
      <c r="F3330">
        <v>0</v>
      </c>
      <c r="G3330">
        <v>3</v>
      </c>
      <c r="H3330">
        <v>0</v>
      </c>
      <c r="I3330">
        <v>0</v>
      </c>
      <c r="J3330">
        <v>47</v>
      </c>
      <c r="K3330">
        <v>0</v>
      </c>
      <c r="L3330">
        <v>0</v>
      </c>
      <c r="M3330">
        <v>0</v>
      </c>
      <c r="N3330">
        <v>0</v>
      </c>
    </row>
    <row r="3331" spans="1:14" x14ac:dyDescent="0.25">
      <c r="A3331" t="s">
        <v>7565</v>
      </c>
      <c r="B3331" t="s">
        <v>73</v>
      </c>
      <c r="C3331" t="s">
        <v>167</v>
      </c>
      <c r="D3331" t="s">
        <v>394</v>
      </c>
      <c r="E3331">
        <v>0</v>
      </c>
      <c r="F3331">
        <v>0</v>
      </c>
      <c r="G3331">
        <v>0</v>
      </c>
      <c r="H3331">
        <v>0</v>
      </c>
      <c r="I3331">
        <v>0</v>
      </c>
      <c r="J3331">
        <v>0</v>
      </c>
      <c r="K3331">
        <v>50</v>
      </c>
      <c r="L3331">
        <v>50</v>
      </c>
      <c r="M3331">
        <v>0</v>
      </c>
      <c r="N3331">
        <v>0</v>
      </c>
    </row>
    <row r="3332" spans="1:14" x14ac:dyDescent="0.25">
      <c r="A3332" t="s">
        <v>7566</v>
      </c>
      <c r="B3332" t="s">
        <v>73</v>
      </c>
      <c r="C3332" t="s">
        <v>167</v>
      </c>
      <c r="D3332" t="s">
        <v>395</v>
      </c>
      <c r="E3332">
        <v>0</v>
      </c>
      <c r="F3332">
        <v>0</v>
      </c>
      <c r="G3332">
        <v>0</v>
      </c>
      <c r="H3332">
        <v>0</v>
      </c>
      <c r="I3332">
        <v>0</v>
      </c>
      <c r="J3332">
        <v>0</v>
      </c>
      <c r="K3332">
        <v>44</v>
      </c>
      <c r="L3332">
        <v>44</v>
      </c>
      <c r="M3332">
        <v>0</v>
      </c>
      <c r="N3332">
        <v>0</v>
      </c>
    </row>
    <row r="3333" spans="1:14" x14ac:dyDescent="0.25">
      <c r="A3333" t="s">
        <v>7567</v>
      </c>
      <c r="B3333" t="s">
        <v>73</v>
      </c>
      <c r="C3333" t="s">
        <v>168</v>
      </c>
      <c r="D3333" t="s">
        <v>396</v>
      </c>
      <c r="E3333">
        <v>160</v>
      </c>
      <c r="F3333">
        <v>13</v>
      </c>
      <c r="G3333">
        <v>144</v>
      </c>
      <c r="H3333">
        <v>2</v>
      </c>
      <c r="I3333">
        <v>1</v>
      </c>
      <c r="J3333">
        <v>16</v>
      </c>
      <c r="K3333">
        <v>0</v>
      </c>
      <c r="L3333">
        <v>0</v>
      </c>
      <c r="M3333">
        <v>0</v>
      </c>
      <c r="N3333">
        <v>0</v>
      </c>
    </row>
    <row r="3334" spans="1:14" x14ac:dyDescent="0.25">
      <c r="A3334" t="s">
        <v>7568</v>
      </c>
      <c r="B3334" t="s">
        <v>73</v>
      </c>
      <c r="C3334" t="s">
        <v>168</v>
      </c>
      <c r="D3334" t="s">
        <v>4236</v>
      </c>
      <c r="E3334">
        <v>176</v>
      </c>
      <c r="F3334">
        <v>13</v>
      </c>
      <c r="G3334">
        <v>158</v>
      </c>
      <c r="H3334">
        <v>3</v>
      </c>
      <c r="I3334">
        <v>2</v>
      </c>
      <c r="J3334">
        <v>0</v>
      </c>
      <c r="K3334">
        <v>0</v>
      </c>
      <c r="L3334">
        <v>0</v>
      </c>
      <c r="M3334">
        <v>0</v>
      </c>
      <c r="N3334">
        <v>0</v>
      </c>
    </row>
    <row r="3335" spans="1:14" x14ac:dyDescent="0.25">
      <c r="A3335" t="s">
        <v>7569</v>
      </c>
      <c r="B3335" t="s">
        <v>73</v>
      </c>
      <c r="C3335" t="s">
        <v>168</v>
      </c>
      <c r="D3335" t="s">
        <v>4238</v>
      </c>
      <c r="E3335">
        <v>12</v>
      </c>
      <c r="F3335">
        <v>1</v>
      </c>
      <c r="G3335">
        <v>10</v>
      </c>
      <c r="H3335">
        <v>1</v>
      </c>
      <c r="I3335">
        <v>0</v>
      </c>
      <c r="J3335">
        <v>164</v>
      </c>
      <c r="K3335">
        <v>0</v>
      </c>
      <c r="L3335">
        <v>0</v>
      </c>
      <c r="M3335">
        <v>0</v>
      </c>
      <c r="N3335">
        <v>0</v>
      </c>
    </row>
    <row r="3336" spans="1:14" x14ac:dyDescent="0.25">
      <c r="A3336" t="s">
        <v>7570</v>
      </c>
      <c r="B3336" t="s">
        <v>73</v>
      </c>
      <c r="C3336" t="s">
        <v>168</v>
      </c>
      <c r="D3336" t="s">
        <v>397</v>
      </c>
      <c r="E3336">
        <v>176</v>
      </c>
      <c r="F3336">
        <v>13</v>
      </c>
      <c r="G3336">
        <v>158</v>
      </c>
      <c r="H3336">
        <v>3</v>
      </c>
      <c r="I3336">
        <v>2</v>
      </c>
      <c r="J3336">
        <v>0</v>
      </c>
      <c r="K3336">
        <v>0</v>
      </c>
      <c r="L3336">
        <v>0</v>
      </c>
      <c r="M3336">
        <v>0</v>
      </c>
      <c r="N3336">
        <v>0</v>
      </c>
    </row>
    <row r="3337" spans="1:14" x14ac:dyDescent="0.25">
      <c r="A3337" t="s">
        <v>7571</v>
      </c>
      <c r="B3337" t="s">
        <v>73</v>
      </c>
      <c r="C3337" t="s">
        <v>168</v>
      </c>
      <c r="D3337" t="s">
        <v>398</v>
      </c>
      <c r="E3337">
        <v>160</v>
      </c>
      <c r="F3337">
        <v>12</v>
      </c>
      <c r="G3337">
        <v>145</v>
      </c>
      <c r="H3337">
        <v>1</v>
      </c>
      <c r="I3337">
        <v>2</v>
      </c>
      <c r="J3337">
        <v>16</v>
      </c>
      <c r="K3337">
        <v>0</v>
      </c>
      <c r="L3337">
        <v>0</v>
      </c>
      <c r="M3337">
        <v>0</v>
      </c>
      <c r="N3337">
        <v>0</v>
      </c>
    </row>
    <row r="3338" spans="1:14" x14ac:dyDescent="0.25">
      <c r="A3338" t="s">
        <v>7572</v>
      </c>
      <c r="B3338" t="s">
        <v>73</v>
      </c>
      <c r="C3338" t="s">
        <v>168</v>
      </c>
      <c r="D3338" t="s">
        <v>4242</v>
      </c>
      <c r="E3338">
        <v>16</v>
      </c>
      <c r="F3338">
        <v>2</v>
      </c>
      <c r="G3338">
        <v>14</v>
      </c>
      <c r="H3338">
        <v>0</v>
      </c>
      <c r="I3338">
        <v>0</v>
      </c>
      <c r="J3338">
        <v>160</v>
      </c>
      <c r="K3338">
        <v>0</v>
      </c>
      <c r="L3338">
        <v>0</v>
      </c>
      <c r="M3338">
        <v>0</v>
      </c>
      <c r="N3338">
        <v>0</v>
      </c>
    </row>
    <row r="3339" spans="1:14" x14ac:dyDescent="0.25">
      <c r="A3339" t="s">
        <v>7573</v>
      </c>
      <c r="B3339" t="s">
        <v>73</v>
      </c>
      <c r="C3339" t="s">
        <v>168</v>
      </c>
      <c r="D3339" t="s">
        <v>399</v>
      </c>
      <c r="E3339">
        <v>160</v>
      </c>
      <c r="F3339">
        <v>11</v>
      </c>
      <c r="G3339">
        <v>146</v>
      </c>
      <c r="H3339">
        <v>1</v>
      </c>
      <c r="I3339">
        <v>2</v>
      </c>
      <c r="J3339">
        <v>16</v>
      </c>
      <c r="K3339">
        <v>0</v>
      </c>
      <c r="L3339">
        <v>0</v>
      </c>
      <c r="M3339">
        <v>0</v>
      </c>
      <c r="N3339">
        <v>0</v>
      </c>
    </row>
    <row r="3340" spans="1:14" x14ac:dyDescent="0.25">
      <c r="A3340" t="s">
        <v>7574</v>
      </c>
      <c r="B3340" t="s">
        <v>73</v>
      </c>
      <c r="C3340" t="s">
        <v>168</v>
      </c>
      <c r="D3340" t="s">
        <v>4245</v>
      </c>
      <c r="E3340">
        <v>13</v>
      </c>
      <c r="F3340">
        <v>1</v>
      </c>
      <c r="G3340">
        <v>11</v>
      </c>
      <c r="H3340">
        <v>1</v>
      </c>
      <c r="I3340">
        <v>0</v>
      </c>
      <c r="J3340">
        <v>163</v>
      </c>
      <c r="K3340">
        <v>0</v>
      </c>
      <c r="L3340">
        <v>0</v>
      </c>
      <c r="M3340">
        <v>0</v>
      </c>
      <c r="N3340">
        <v>0</v>
      </c>
    </row>
    <row r="3341" spans="1:14" x14ac:dyDescent="0.25">
      <c r="A3341" t="s">
        <v>7575</v>
      </c>
      <c r="B3341" t="s">
        <v>73</v>
      </c>
      <c r="C3341" t="s">
        <v>168</v>
      </c>
      <c r="D3341" t="s">
        <v>394</v>
      </c>
      <c r="E3341">
        <v>0</v>
      </c>
      <c r="F3341">
        <v>0</v>
      </c>
      <c r="G3341">
        <v>0</v>
      </c>
      <c r="H3341">
        <v>0</v>
      </c>
      <c r="I3341">
        <v>0</v>
      </c>
      <c r="J3341">
        <v>0</v>
      </c>
      <c r="K3341">
        <v>175</v>
      </c>
      <c r="L3341">
        <v>173</v>
      </c>
      <c r="M3341">
        <v>2</v>
      </c>
      <c r="N3341">
        <v>0</v>
      </c>
    </row>
    <row r="3342" spans="1:14" x14ac:dyDescent="0.25">
      <c r="A3342" t="s">
        <v>7576</v>
      </c>
      <c r="B3342" t="s">
        <v>73</v>
      </c>
      <c r="C3342" t="s">
        <v>168</v>
      </c>
      <c r="D3342" t="s">
        <v>395</v>
      </c>
      <c r="E3342">
        <v>0</v>
      </c>
      <c r="F3342">
        <v>0</v>
      </c>
      <c r="G3342">
        <v>0</v>
      </c>
      <c r="H3342">
        <v>0</v>
      </c>
      <c r="I3342">
        <v>0</v>
      </c>
      <c r="J3342">
        <v>0</v>
      </c>
      <c r="K3342">
        <v>154</v>
      </c>
      <c r="L3342">
        <v>152</v>
      </c>
      <c r="M3342">
        <v>2</v>
      </c>
      <c r="N3342">
        <v>0</v>
      </c>
    </row>
    <row r="3343" spans="1:14" x14ac:dyDescent="0.25">
      <c r="A3343" t="s">
        <v>7577</v>
      </c>
      <c r="B3343" t="s">
        <v>73</v>
      </c>
      <c r="C3343" t="s">
        <v>169</v>
      </c>
      <c r="D3343" t="s">
        <v>396</v>
      </c>
      <c r="E3343">
        <v>93</v>
      </c>
      <c r="F3343">
        <v>19</v>
      </c>
      <c r="G3343">
        <v>73</v>
      </c>
      <c r="H3343">
        <v>1</v>
      </c>
      <c r="I3343">
        <v>0</v>
      </c>
      <c r="J3343">
        <v>6</v>
      </c>
      <c r="K3343">
        <v>0</v>
      </c>
      <c r="L3343">
        <v>0</v>
      </c>
      <c r="M3343">
        <v>0</v>
      </c>
      <c r="N3343">
        <v>0</v>
      </c>
    </row>
    <row r="3344" spans="1:14" x14ac:dyDescent="0.25">
      <c r="A3344" t="s">
        <v>7578</v>
      </c>
      <c r="B3344" t="s">
        <v>73</v>
      </c>
      <c r="C3344" t="s">
        <v>169</v>
      </c>
      <c r="D3344" t="s">
        <v>4236</v>
      </c>
      <c r="E3344">
        <v>99</v>
      </c>
      <c r="F3344">
        <v>8</v>
      </c>
      <c r="G3344">
        <v>90</v>
      </c>
      <c r="H3344">
        <v>1</v>
      </c>
      <c r="I3344">
        <v>0</v>
      </c>
      <c r="J3344">
        <v>0</v>
      </c>
      <c r="K3344">
        <v>0</v>
      </c>
      <c r="L3344">
        <v>0</v>
      </c>
      <c r="M3344">
        <v>0</v>
      </c>
      <c r="N3344">
        <v>0</v>
      </c>
    </row>
    <row r="3345" spans="1:14" x14ac:dyDescent="0.25">
      <c r="A3345" t="s">
        <v>7579</v>
      </c>
      <c r="B3345" t="s">
        <v>73</v>
      </c>
      <c r="C3345" t="s">
        <v>169</v>
      </c>
      <c r="D3345" t="s">
        <v>4238</v>
      </c>
      <c r="E3345">
        <v>6</v>
      </c>
      <c r="F3345">
        <v>0</v>
      </c>
      <c r="G3345">
        <v>6</v>
      </c>
      <c r="H3345">
        <v>0</v>
      </c>
      <c r="I3345">
        <v>0</v>
      </c>
      <c r="J3345">
        <v>93</v>
      </c>
      <c r="K3345">
        <v>0</v>
      </c>
      <c r="L3345">
        <v>0</v>
      </c>
      <c r="M3345">
        <v>0</v>
      </c>
      <c r="N3345">
        <v>0</v>
      </c>
    </row>
    <row r="3346" spans="1:14" x14ac:dyDescent="0.25">
      <c r="A3346" t="s">
        <v>7580</v>
      </c>
      <c r="B3346" t="s">
        <v>73</v>
      </c>
      <c r="C3346" t="s">
        <v>169</v>
      </c>
      <c r="D3346" t="s">
        <v>397</v>
      </c>
      <c r="E3346">
        <v>99</v>
      </c>
      <c r="F3346">
        <v>8</v>
      </c>
      <c r="G3346">
        <v>90</v>
      </c>
      <c r="H3346">
        <v>1</v>
      </c>
      <c r="I3346">
        <v>0</v>
      </c>
      <c r="J3346">
        <v>0</v>
      </c>
      <c r="K3346">
        <v>0</v>
      </c>
      <c r="L3346">
        <v>0</v>
      </c>
      <c r="M3346">
        <v>0</v>
      </c>
      <c r="N3346">
        <v>0</v>
      </c>
    </row>
    <row r="3347" spans="1:14" x14ac:dyDescent="0.25">
      <c r="A3347" t="s">
        <v>7581</v>
      </c>
      <c r="B3347" t="s">
        <v>73</v>
      </c>
      <c r="C3347" t="s">
        <v>169</v>
      </c>
      <c r="D3347" t="s">
        <v>398</v>
      </c>
      <c r="E3347">
        <v>93</v>
      </c>
      <c r="F3347">
        <v>13</v>
      </c>
      <c r="G3347">
        <v>79</v>
      </c>
      <c r="H3347">
        <v>1</v>
      </c>
      <c r="I3347">
        <v>0</v>
      </c>
      <c r="J3347">
        <v>6</v>
      </c>
      <c r="K3347">
        <v>0</v>
      </c>
      <c r="L3347">
        <v>0</v>
      </c>
      <c r="M3347">
        <v>0</v>
      </c>
      <c r="N3347">
        <v>0</v>
      </c>
    </row>
    <row r="3348" spans="1:14" x14ac:dyDescent="0.25">
      <c r="A3348" t="s">
        <v>7582</v>
      </c>
      <c r="B3348" t="s">
        <v>73</v>
      </c>
      <c r="C3348" t="s">
        <v>169</v>
      </c>
      <c r="D3348" t="s">
        <v>4242</v>
      </c>
      <c r="E3348">
        <v>6</v>
      </c>
      <c r="F3348">
        <v>0</v>
      </c>
      <c r="G3348">
        <v>6</v>
      </c>
      <c r="H3348">
        <v>0</v>
      </c>
      <c r="I3348">
        <v>0</v>
      </c>
      <c r="J3348">
        <v>93</v>
      </c>
      <c r="K3348">
        <v>0</v>
      </c>
      <c r="L3348">
        <v>0</v>
      </c>
      <c r="M3348">
        <v>0</v>
      </c>
      <c r="N3348">
        <v>0</v>
      </c>
    </row>
    <row r="3349" spans="1:14" x14ac:dyDescent="0.25">
      <c r="A3349" t="s">
        <v>7583</v>
      </c>
      <c r="B3349" t="s">
        <v>73</v>
      </c>
      <c r="C3349" t="s">
        <v>169</v>
      </c>
      <c r="D3349" t="s">
        <v>399</v>
      </c>
      <c r="E3349">
        <v>93</v>
      </c>
      <c r="F3349">
        <v>9</v>
      </c>
      <c r="G3349">
        <v>83</v>
      </c>
      <c r="H3349">
        <v>1</v>
      </c>
      <c r="I3349">
        <v>0</v>
      </c>
      <c r="J3349">
        <v>6</v>
      </c>
      <c r="K3349">
        <v>0</v>
      </c>
      <c r="L3349">
        <v>0</v>
      </c>
      <c r="M3349">
        <v>0</v>
      </c>
      <c r="N3349">
        <v>0</v>
      </c>
    </row>
    <row r="3350" spans="1:14" x14ac:dyDescent="0.25">
      <c r="A3350" t="s">
        <v>7584</v>
      </c>
      <c r="B3350" t="s">
        <v>73</v>
      </c>
      <c r="C3350" t="s">
        <v>169</v>
      </c>
      <c r="D3350" t="s">
        <v>4245</v>
      </c>
      <c r="E3350">
        <v>6</v>
      </c>
      <c r="F3350">
        <v>0</v>
      </c>
      <c r="G3350">
        <v>6</v>
      </c>
      <c r="H3350">
        <v>0</v>
      </c>
      <c r="I3350">
        <v>0</v>
      </c>
      <c r="J3350">
        <v>93</v>
      </c>
      <c r="K3350">
        <v>0</v>
      </c>
      <c r="L3350">
        <v>0</v>
      </c>
      <c r="M3350">
        <v>0</v>
      </c>
      <c r="N3350">
        <v>0</v>
      </c>
    </row>
    <row r="3351" spans="1:14" x14ac:dyDescent="0.25">
      <c r="A3351" t="s">
        <v>7585</v>
      </c>
      <c r="B3351" t="s">
        <v>73</v>
      </c>
      <c r="C3351" t="s">
        <v>169</v>
      </c>
      <c r="D3351" t="s">
        <v>394</v>
      </c>
      <c r="E3351">
        <v>0</v>
      </c>
      <c r="F3351">
        <v>0</v>
      </c>
      <c r="G3351">
        <v>0</v>
      </c>
      <c r="H3351">
        <v>0</v>
      </c>
      <c r="I3351">
        <v>0</v>
      </c>
      <c r="J3351">
        <v>0</v>
      </c>
      <c r="K3351">
        <v>97</v>
      </c>
      <c r="L3351">
        <v>97</v>
      </c>
      <c r="M3351">
        <v>0</v>
      </c>
      <c r="N3351">
        <v>0</v>
      </c>
    </row>
    <row r="3352" spans="1:14" x14ac:dyDescent="0.25">
      <c r="A3352" t="s">
        <v>7586</v>
      </c>
      <c r="B3352" t="s">
        <v>73</v>
      </c>
      <c r="C3352" t="s">
        <v>169</v>
      </c>
      <c r="D3352" t="s">
        <v>395</v>
      </c>
      <c r="E3352">
        <v>0</v>
      </c>
      <c r="F3352">
        <v>0</v>
      </c>
      <c r="G3352">
        <v>0</v>
      </c>
      <c r="H3352">
        <v>0</v>
      </c>
      <c r="I3352">
        <v>0</v>
      </c>
      <c r="J3352">
        <v>0</v>
      </c>
      <c r="K3352">
        <v>93</v>
      </c>
      <c r="L3352">
        <v>93</v>
      </c>
      <c r="M3352">
        <v>0</v>
      </c>
      <c r="N3352">
        <v>0</v>
      </c>
    </row>
    <row r="3353" spans="1:14" x14ac:dyDescent="0.25">
      <c r="A3353" t="s">
        <v>7587</v>
      </c>
      <c r="B3353" t="s">
        <v>73</v>
      </c>
      <c r="C3353" t="s">
        <v>170</v>
      </c>
      <c r="D3353" t="s">
        <v>396</v>
      </c>
      <c r="E3353">
        <v>69</v>
      </c>
      <c r="F3353">
        <v>10</v>
      </c>
      <c r="G3353">
        <v>59</v>
      </c>
      <c r="H3353">
        <v>0</v>
      </c>
      <c r="I3353">
        <v>0</v>
      </c>
      <c r="J3353">
        <v>7</v>
      </c>
      <c r="K3353">
        <v>0</v>
      </c>
      <c r="L3353">
        <v>0</v>
      </c>
      <c r="M3353">
        <v>0</v>
      </c>
      <c r="N3353">
        <v>0</v>
      </c>
    </row>
    <row r="3354" spans="1:14" x14ac:dyDescent="0.25">
      <c r="A3354" t="s">
        <v>7588</v>
      </c>
      <c r="B3354" t="s">
        <v>73</v>
      </c>
      <c r="C3354" t="s">
        <v>170</v>
      </c>
      <c r="D3354" t="s">
        <v>4236</v>
      </c>
      <c r="E3354">
        <v>76</v>
      </c>
      <c r="F3354">
        <v>11</v>
      </c>
      <c r="G3354">
        <v>65</v>
      </c>
      <c r="H3354">
        <v>0</v>
      </c>
      <c r="I3354">
        <v>0</v>
      </c>
      <c r="J3354">
        <v>0</v>
      </c>
      <c r="K3354">
        <v>0</v>
      </c>
      <c r="L3354">
        <v>0</v>
      </c>
      <c r="M3354">
        <v>0</v>
      </c>
      <c r="N3354">
        <v>0</v>
      </c>
    </row>
    <row r="3355" spans="1:14" x14ac:dyDescent="0.25">
      <c r="A3355" t="s">
        <v>7589</v>
      </c>
      <c r="B3355" t="s">
        <v>73</v>
      </c>
      <c r="C3355" t="s">
        <v>170</v>
      </c>
      <c r="D3355" t="s">
        <v>4238</v>
      </c>
      <c r="E3355">
        <v>7</v>
      </c>
      <c r="F3355">
        <v>2</v>
      </c>
      <c r="G3355">
        <v>5</v>
      </c>
      <c r="H3355">
        <v>0</v>
      </c>
      <c r="I3355">
        <v>0</v>
      </c>
      <c r="J3355">
        <v>69</v>
      </c>
      <c r="K3355">
        <v>0</v>
      </c>
      <c r="L3355">
        <v>0</v>
      </c>
      <c r="M3355">
        <v>0</v>
      </c>
      <c r="N3355">
        <v>0</v>
      </c>
    </row>
    <row r="3356" spans="1:14" x14ac:dyDescent="0.25">
      <c r="A3356" t="s">
        <v>7590</v>
      </c>
      <c r="B3356" t="s">
        <v>73</v>
      </c>
      <c r="C3356" t="s">
        <v>170</v>
      </c>
      <c r="D3356" t="s">
        <v>397</v>
      </c>
      <c r="E3356">
        <v>76</v>
      </c>
      <c r="F3356">
        <v>11</v>
      </c>
      <c r="G3356">
        <v>65</v>
      </c>
      <c r="H3356">
        <v>0</v>
      </c>
      <c r="I3356">
        <v>0</v>
      </c>
      <c r="J3356">
        <v>0</v>
      </c>
      <c r="K3356">
        <v>0</v>
      </c>
      <c r="L3356">
        <v>0</v>
      </c>
      <c r="M3356">
        <v>0</v>
      </c>
      <c r="N3356">
        <v>0</v>
      </c>
    </row>
    <row r="3357" spans="1:14" x14ac:dyDescent="0.25">
      <c r="A3357" t="s">
        <v>7591</v>
      </c>
      <c r="B3357" t="s">
        <v>73</v>
      </c>
      <c r="C3357" t="s">
        <v>170</v>
      </c>
      <c r="D3357" t="s">
        <v>398</v>
      </c>
      <c r="E3357">
        <v>69</v>
      </c>
      <c r="F3357">
        <v>10</v>
      </c>
      <c r="G3357">
        <v>59</v>
      </c>
      <c r="H3357">
        <v>0</v>
      </c>
      <c r="I3357">
        <v>0</v>
      </c>
      <c r="J3357">
        <v>7</v>
      </c>
      <c r="K3357">
        <v>0</v>
      </c>
      <c r="L3357">
        <v>0</v>
      </c>
      <c r="M3357">
        <v>0</v>
      </c>
      <c r="N3357">
        <v>0</v>
      </c>
    </row>
    <row r="3358" spans="1:14" x14ac:dyDescent="0.25">
      <c r="A3358" t="s">
        <v>7592</v>
      </c>
      <c r="B3358" t="s">
        <v>73</v>
      </c>
      <c r="C3358" t="s">
        <v>170</v>
      </c>
      <c r="D3358" t="s">
        <v>4242</v>
      </c>
      <c r="E3358">
        <v>7</v>
      </c>
      <c r="F3358">
        <v>3</v>
      </c>
      <c r="G3358">
        <v>4</v>
      </c>
      <c r="H3358">
        <v>0</v>
      </c>
      <c r="I3358">
        <v>0</v>
      </c>
      <c r="J3358">
        <v>69</v>
      </c>
      <c r="K3358">
        <v>0</v>
      </c>
      <c r="L3358">
        <v>0</v>
      </c>
      <c r="M3358">
        <v>0</v>
      </c>
      <c r="N3358">
        <v>0</v>
      </c>
    </row>
    <row r="3359" spans="1:14" x14ac:dyDescent="0.25">
      <c r="A3359" t="s">
        <v>7593</v>
      </c>
      <c r="B3359" t="s">
        <v>73</v>
      </c>
      <c r="C3359" t="s">
        <v>170</v>
      </c>
      <c r="D3359" t="s">
        <v>399</v>
      </c>
      <c r="E3359">
        <v>69</v>
      </c>
      <c r="F3359">
        <v>9</v>
      </c>
      <c r="G3359">
        <v>60</v>
      </c>
      <c r="H3359">
        <v>0</v>
      </c>
      <c r="I3359">
        <v>0</v>
      </c>
      <c r="J3359">
        <v>7</v>
      </c>
      <c r="K3359">
        <v>0</v>
      </c>
      <c r="L3359">
        <v>0</v>
      </c>
      <c r="M3359">
        <v>0</v>
      </c>
      <c r="N3359">
        <v>0</v>
      </c>
    </row>
    <row r="3360" spans="1:14" x14ac:dyDescent="0.25">
      <c r="A3360" t="s">
        <v>7594</v>
      </c>
      <c r="B3360" t="s">
        <v>73</v>
      </c>
      <c r="C3360" t="s">
        <v>170</v>
      </c>
      <c r="D3360" t="s">
        <v>4245</v>
      </c>
      <c r="E3360">
        <v>7</v>
      </c>
      <c r="F3360">
        <v>2</v>
      </c>
      <c r="G3360">
        <v>5</v>
      </c>
      <c r="H3360">
        <v>0</v>
      </c>
      <c r="I3360">
        <v>0</v>
      </c>
      <c r="J3360">
        <v>69</v>
      </c>
      <c r="K3360">
        <v>0</v>
      </c>
      <c r="L3360">
        <v>0</v>
      </c>
      <c r="M3360">
        <v>0</v>
      </c>
      <c r="N3360">
        <v>0</v>
      </c>
    </row>
    <row r="3361" spans="1:14" x14ac:dyDescent="0.25">
      <c r="A3361" t="s">
        <v>7595</v>
      </c>
      <c r="B3361" t="s">
        <v>73</v>
      </c>
      <c r="C3361" t="s">
        <v>170</v>
      </c>
      <c r="D3361" t="s">
        <v>394</v>
      </c>
      <c r="E3361">
        <v>0</v>
      </c>
      <c r="F3361">
        <v>0</v>
      </c>
      <c r="G3361">
        <v>0</v>
      </c>
      <c r="H3361">
        <v>0</v>
      </c>
      <c r="I3361">
        <v>0</v>
      </c>
      <c r="J3361">
        <v>0</v>
      </c>
      <c r="K3361">
        <v>76</v>
      </c>
      <c r="L3361">
        <v>76</v>
      </c>
      <c r="M3361">
        <v>0</v>
      </c>
      <c r="N3361">
        <v>0</v>
      </c>
    </row>
    <row r="3362" spans="1:14" x14ac:dyDescent="0.25">
      <c r="A3362" t="s">
        <v>7596</v>
      </c>
      <c r="B3362" t="s">
        <v>73</v>
      </c>
      <c r="C3362" t="s">
        <v>170</v>
      </c>
      <c r="D3362" t="s">
        <v>395</v>
      </c>
      <c r="E3362">
        <v>0</v>
      </c>
      <c r="F3362">
        <v>0</v>
      </c>
      <c r="G3362">
        <v>0</v>
      </c>
      <c r="H3362">
        <v>0</v>
      </c>
      <c r="I3362">
        <v>0</v>
      </c>
      <c r="J3362">
        <v>0</v>
      </c>
      <c r="K3362">
        <v>74</v>
      </c>
      <c r="L3362">
        <v>74</v>
      </c>
      <c r="M3362">
        <v>0</v>
      </c>
      <c r="N3362">
        <v>0</v>
      </c>
    </row>
    <row r="3363" spans="1:14" x14ac:dyDescent="0.25">
      <c r="A3363" t="s">
        <v>7597</v>
      </c>
      <c r="B3363" t="s">
        <v>73</v>
      </c>
      <c r="C3363" t="s">
        <v>171</v>
      </c>
      <c r="D3363" t="s">
        <v>396</v>
      </c>
      <c r="E3363">
        <v>163</v>
      </c>
      <c r="F3363">
        <v>36</v>
      </c>
      <c r="G3363">
        <v>127</v>
      </c>
      <c r="H3363">
        <v>0</v>
      </c>
      <c r="I3363">
        <v>0</v>
      </c>
      <c r="J3363">
        <v>22</v>
      </c>
      <c r="K3363">
        <v>0</v>
      </c>
      <c r="L3363">
        <v>0</v>
      </c>
      <c r="M3363">
        <v>0</v>
      </c>
      <c r="N3363">
        <v>0</v>
      </c>
    </row>
    <row r="3364" spans="1:14" x14ac:dyDescent="0.25">
      <c r="A3364" t="s">
        <v>7598</v>
      </c>
      <c r="B3364" t="s">
        <v>73</v>
      </c>
      <c r="C3364" t="s">
        <v>171</v>
      </c>
      <c r="D3364" t="s">
        <v>4236</v>
      </c>
      <c r="E3364">
        <v>185</v>
      </c>
      <c r="F3364">
        <v>38</v>
      </c>
      <c r="G3364">
        <v>145</v>
      </c>
      <c r="H3364">
        <v>1</v>
      </c>
      <c r="I3364">
        <v>1</v>
      </c>
      <c r="J3364">
        <v>0</v>
      </c>
      <c r="K3364">
        <v>0</v>
      </c>
      <c r="L3364">
        <v>0</v>
      </c>
      <c r="M3364">
        <v>0</v>
      </c>
      <c r="N3364">
        <v>0</v>
      </c>
    </row>
    <row r="3365" spans="1:14" x14ac:dyDescent="0.25">
      <c r="A3365" t="s">
        <v>7599</v>
      </c>
      <c r="B3365" t="s">
        <v>73</v>
      </c>
      <c r="C3365" t="s">
        <v>171</v>
      </c>
      <c r="D3365" t="s">
        <v>4238</v>
      </c>
      <c r="E3365">
        <v>12</v>
      </c>
      <c r="F3365">
        <v>1</v>
      </c>
      <c r="G3365">
        <v>11</v>
      </c>
      <c r="H3365">
        <v>0</v>
      </c>
      <c r="I3365">
        <v>0</v>
      </c>
      <c r="J3365">
        <v>173</v>
      </c>
      <c r="K3365">
        <v>0</v>
      </c>
      <c r="L3365">
        <v>0</v>
      </c>
      <c r="M3365">
        <v>0</v>
      </c>
      <c r="N3365">
        <v>0</v>
      </c>
    </row>
    <row r="3366" spans="1:14" x14ac:dyDescent="0.25">
      <c r="A3366" t="s">
        <v>7600</v>
      </c>
      <c r="B3366" t="s">
        <v>73</v>
      </c>
      <c r="C3366" t="s">
        <v>171</v>
      </c>
      <c r="D3366" t="s">
        <v>397</v>
      </c>
      <c r="E3366">
        <v>185</v>
      </c>
      <c r="F3366">
        <v>38</v>
      </c>
      <c r="G3366">
        <v>145</v>
      </c>
      <c r="H3366">
        <v>1</v>
      </c>
      <c r="I3366">
        <v>1</v>
      </c>
      <c r="J3366">
        <v>0</v>
      </c>
      <c r="K3366">
        <v>0</v>
      </c>
      <c r="L3366">
        <v>0</v>
      </c>
      <c r="M3366">
        <v>0</v>
      </c>
      <c r="N3366">
        <v>0</v>
      </c>
    </row>
    <row r="3367" spans="1:14" x14ac:dyDescent="0.25">
      <c r="A3367" t="s">
        <v>7601</v>
      </c>
      <c r="B3367" t="s">
        <v>73</v>
      </c>
      <c r="C3367" t="s">
        <v>171</v>
      </c>
      <c r="D3367" t="s">
        <v>398</v>
      </c>
      <c r="E3367">
        <v>163</v>
      </c>
      <c r="F3367">
        <v>36</v>
      </c>
      <c r="G3367">
        <v>126</v>
      </c>
      <c r="H3367">
        <v>0</v>
      </c>
      <c r="I3367">
        <v>1</v>
      </c>
      <c r="J3367">
        <v>22</v>
      </c>
      <c r="K3367">
        <v>0</v>
      </c>
      <c r="L3367">
        <v>0</v>
      </c>
      <c r="M3367">
        <v>0</v>
      </c>
      <c r="N3367">
        <v>0</v>
      </c>
    </row>
    <row r="3368" spans="1:14" x14ac:dyDescent="0.25">
      <c r="A3368" t="s">
        <v>7602</v>
      </c>
      <c r="B3368" t="s">
        <v>73</v>
      </c>
      <c r="C3368" t="s">
        <v>171</v>
      </c>
      <c r="D3368" t="s">
        <v>4242</v>
      </c>
      <c r="E3368">
        <v>22</v>
      </c>
      <c r="F3368">
        <v>4</v>
      </c>
      <c r="G3368">
        <v>17</v>
      </c>
      <c r="H3368">
        <v>1</v>
      </c>
      <c r="I3368">
        <v>0</v>
      </c>
      <c r="J3368">
        <v>163</v>
      </c>
      <c r="K3368">
        <v>0</v>
      </c>
      <c r="L3368">
        <v>0</v>
      </c>
      <c r="M3368">
        <v>0</v>
      </c>
      <c r="N3368">
        <v>0</v>
      </c>
    </row>
    <row r="3369" spans="1:14" x14ac:dyDescent="0.25">
      <c r="A3369" t="s">
        <v>7603</v>
      </c>
      <c r="B3369" t="s">
        <v>73</v>
      </c>
      <c r="C3369" t="s">
        <v>171</v>
      </c>
      <c r="D3369" t="s">
        <v>399</v>
      </c>
      <c r="E3369">
        <v>163</v>
      </c>
      <c r="F3369">
        <v>34</v>
      </c>
      <c r="G3369">
        <v>129</v>
      </c>
      <c r="H3369">
        <v>0</v>
      </c>
      <c r="I3369">
        <v>0</v>
      </c>
      <c r="J3369">
        <v>22</v>
      </c>
      <c r="K3369">
        <v>0</v>
      </c>
      <c r="L3369">
        <v>0</v>
      </c>
      <c r="M3369">
        <v>0</v>
      </c>
      <c r="N3369">
        <v>0</v>
      </c>
    </row>
    <row r="3370" spans="1:14" x14ac:dyDescent="0.25">
      <c r="A3370" t="s">
        <v>7604</v>
      </c>
      <c r="B3370" t="s">
        <v>73</v>
      </c>
      <c r="C3370" t="s">
        <v>171</v>
      </c>
      <c r="D3370" t="s">
        <v>4245</v>
      </c>
      <c r="E3370">
        <v>15</v>
      </c>
      <c r="F3370">
        <v>1</v>
      </c>
      <c r="G3370">
        <v>14</v>
      </c>
      <c r="H3370">
        <v>0</v>
      </c>
      <c r="I3370">
        <v>0</v>
      </c>
      <c r="J3370">
        <v>170</v>
      </c>
      <c r="K3370">
        <v>0</v>
      </c>
      <c r="L3370">
        <v>0</v>
      </c>
      <c r="M3370">
        <v>0</v>
      </c>
      <c r="N3370">
        <v>0</v>
      </c>
    </row>
    <row r="3371" spans="1:14" x14ac:dyDescent="0.25">
      <c r="A3371" t="s">
        <v>7605</v>
      </c>
      <c r="B3371" t="s">
        <v>73</v>
      </c>
      <c r="C3371" t="s">
        <v>171</v>
      </c>
      <c r="D3371" t="s">
        <v>394</v>
      </c>
      <c r="E3371">
        <v>0</v>
      </c>
      <c r="F3371">
        <v>0</v>
      </c>
      <c r="G3371">
        <v>0</v>
      </c>
      <c r="H3371">
        <v>0</v>
      </c>
      <c r="I3371">
        <v>0</v>
      </c>
      <c r="J3371">
        <v>0</v>
      </c>
      <c r="K3371">
        <v>184</v>
      </c>
      <c r="L3371">
        <v>183</v>
      </c>
      <c r="M3371">
        <v>1</v>
      </c>
      <c r="N3371">
        <v>0</v>
      </c>
    </row>
    <row r="3372" spans="1:14" x14ac:dyDescent="0.25">
      <c r="A3372" t="s">
        <v>7606</v>
      </c>
      <c r="B3372" t="s">
        <v>73</v>
      </c>
      <c r="C3372" t="s">
        <v>171</v>
      </c>
      <c r="D3372" t="s">
        <v>395</v>
      </c>
      <c r="E3372">
        <v>0</v>
      </c>
      <c r="F3372">
        <v>0</v>
      </c>
      <c r="G3372">
        <v>0</v>
      </c>
      <c r="H3372">
        <v>0</v>
      </c>
      <c r="I3372">
        <v>0</v>
      </c>
      <c r="J3372">
        <v>0</v>
      </c>
      <c r="K3372">
        <v>177</v>
      </c>
      <c r="L3372">
        <v>176</v>
      </c>
      <c r="M3372">
        <v>1</v>
      </c>
      <c r="N3372">
        <v>0</v>
      </c>
    </row>
    <row r="3373" spans="1:14" x14ac:dyDescent="0.25">
      <c r="A3373" t="s">
        <v>7607</v>
      </c>
      <c r="B3373" t="s">
        <v>73</v>
      </c>
      <c r="C3373" t="s">
        <v>172</v>
      </c>
      <c r="D3373" t="s">
        <v>396</v>
      </c>
      <c r="E3373">
        <v>80</v>
      </c>
      <c r="F3373">
        <v>10</v>
      </c>
      <c r="G3373">
        <v>68</v>
      </c>
      <c r="H3373">
        <v>2</v>
      </c>
      <c r="I3373">
        <v>0</v>
      </c>
      <c r="J3373">
        <v>5</v>
      </c>
      <c r="K3373">
        <v>0</v>
      </c>
      <c r="L3373">
        <v>0</v>
      </c>
      <c r="M3373">
        <v>0</v>
      </c>
      <c r="N3373">
        <v>0</v>
      </c>
    </row>
    <row r="3374" spans="1:14" x14ac:dyDescent="0.25">
      <c r="A3374" t="s">
        <v>7608</v>
      </c>
      <c r="B3374" t="s">
        <v>73</v>
      </c>
      <c r="C3374" t="s">
        <v>172</v>
      </c>
      <c r="D3374" t="s">
        <v>4236</v>
      </c>
      <c r="E3374">
        <v>85</v>
      </c>
      <c r="F3374">
        <v>10</v>
      </c>
      <c r="G3374">
        <v>73</v>
      </c>
      <c r="H3374">
        <v>2</v>
      </c>
      <c r="I3374">
        <v>0</v>
      </c>
      <c r="J3374">
        <v>0</v>
      </c>
      <c r="K3374">
        <v>0</v>
      </c>
      <c r="L3374">
        <v>0</v>
      </c>
      <c r="M3374">
        <v>0</v>
      </c>
      <c r="N3374">
        <v>0</v>
      </c>
    </row>
    <row r="3375" spans="1:14" x14ac:dyDescent="0.25">
      <c r="A3375" t="s">
        <v>7609</v>
      </c>
      <c r="B3375" t="s">
        <v>73</v>
      </c>
      <c r="C3375" t="s">
        <v>172</v>
      </c>
      <c r="D3375" t="s">
        <v>4238</v>
      </c>
      <c r="E3375">
        <v>4</v>
      </c>
      <c r="F3375">
        <v>0</v>
      </c>
      <c r="G3375">
        <v>4</v>
      </c>
      <c r="H3375">
        <v>0</v>
      </c>
      <c r="I3375">
        <v>0</v>
      </c>
      <c r="J3375">
        <v>81</v>
      </c>
      <c r="K3375">
        <v>0</v>
      </c>
      <c r="L3375">
        <v>0</v>
      </c>
      <c r="M3375">
        <v>0</v>
      </c>
      <c r="N3375">
        <v>0</v>
      </c>
    </row>
    <row r="3376" spans="1:14" x14ac:dyDescent="0.25">
      <c r="A3376" t="s">
        <v>7610</v>
      </c>
      <c r="B3376" t="s">
        <v>73</v>
      </c>
      <c r="C3376" t="s">
        <v>172</v>
      </c>
      <c r="D3376" t="s">
        <v>397</v>
      </c>
      <c r="E3376">
        <v>85</v>
      </c>
      <c r="F3376">
        <v>10</v>
      </c>
      <c r="G3376">
        <v>73</v>
      </c>
      <c r="H3376">
        <v>2</v>
      </c>
      <c r="I3376">
        <v>0</v>
      </c>
      <c r="J3376">
        <v>0</v>
      </c>
      <c r="K3376">
        <v>0</v>
      </c>
      <c r="L3376">
        <v>0</v>
      </c>
      <c r="M3376">
        <v>0</v>
      </c>
      <c r="N3376">
        <v>0</v>
      </c>
    </row>
    <row r="3377" spans="1:14" x14ac:dyDescent="0.25">
      <c r="A3377" t="s">
        <v>7611</v>
      </c>
      <c r="B3377" t="s">
        <v>73</v>
      </c>
      <c r="C3377" t="s">
        <v>172</v>
      </c>
      <c r="D3377" t="s">
        <v>398</v>
      </c>
      <c r="E3377">
        <v>80</v>
      </c>
      <c r="F3377">
        <v>10</v>
      </c>
      <c r="G3377">
        <v>68</v>
      </c>
      <c r="H3377">
        <v>2</v>
      </c>
      <c r="I3377">
        <v>0</v>
      </c>
      <c r="J3377">
        <v>5</v>
      </c>
      <c r="K3377">
        <v>0</v>
      </c>
      <c r="L3377">
        <v>0</v>
      </c>
      <c r="M3377">
        <v>0</v>
      </c>
      <c r="N3377">
        <v>0</v>
      </c>
    </row>
    <row r="3378" spans="1:14" x14ac:dyDescent="0.25">
      <c r="A3378" t="s">
        <v>7612</v>
      </c>
      <c r="B3378" t="s">
        <v>73</v>
      </c>
      <c r="C3378" t="s">
        <v>172</v>
      </c>
      <c r="D3378" t="s">
        <v>4242</v>
      </c>
      <c r="E3378">
        <v>5</v>
      </c>
      <c r="F3378">
        <v>1</v>
      </c>
      <c r="G3378">
        <v>4</v>
      </c>
      <c r="H3378">
        <v>0</v>
      </c>
      <c r="I3378">
        <v>0</v>
      </c>
      <c r="J3378">
        <v>80</v>
      </c>
      <c r="K3378">
        <v>0</v>
      </c>
      <c r="L3378">
        <v>0</v>
      </c>
      <c r="M3378">
        <v>0</v>
      </c>
      <c r="N3378">
        <v>0</v>
      </c>
    </row>
    <row r="3379" spans="1:14" x14ac:dyDescent="0.25">
      <c r="A3379" t="s">
        <v>7613</v>
      </c>
      <c r="B3379" t="s">
        <v>73</v>
      </c>
      <c r="C3379" t="s">
        <v>172</v>
      </c>
      <c r="D3379" t="s">
        <v>399</v>
      </c>
      <c r="E3379">
        <v>80</v>
      </c>
      <c r="F3379">
        <v>9</v>
      </c>
      <c r="G3379">
        <v>69</v>
      </c>
      <c r="H3379">
        <v>2</v>
      </c>
      <c r="I3379">
        <v>0</v>
      </c>
      <c r="J3379">
        <v>5</v>
      </c>
      <c r="K3379">
        <v>0</v>
      </c>
      <c r="L3379">
        <v>0</v>
      </c>
      <c r="M3379">
        <v>0</v>
      </c>
      <c r="N3379">
        <v>0</v>
      </c>
    </row>
    <row r="3380" spans="1:14" x14ac:dyDescent="0.25">
      <c r="A3380" t="s">
        <v>7614</v>
      </c>
      <c r="B3380" t="s">
        <v>73</v>
      </c>
      <c r="C3380" t="s">
        <v>172</v>
      </c>
      <c r="D3380" t="s">
        <v>4245</v>
      </c>
      <c r="E3380">
        <v>4</v>
      </c>
      <c r="F3380">
        <v>0</v>
      </c>
      <c r="G3380">
        <v>4</v>
      </c>
      <c r="H3380">
        <v>0</v>
      </c>
      <c r="I3380">
        <v>0</v>
      </c>
      <c r="J3380">
        <v>81</v>
      </c>
      <c r="K3380">
        <v>0</v>
      </c>
      <c r="L3380">
        <v>0</v>
      </c>
      <c r="M3380">
        <v>0</v>
      </c>
      <c r="N3380">
        <v>0</v>
      </c>
    </row>
    <row r="3381" spans="1:14" x14ac:dyDescent="0.25">
      <c r="A3381" t="s">
        <v>7615</v>
      </c>
      <c r="B3381" t="s">
        <v>73</v>
      </c>
      <c r="C3381" t="s">
        <v>172</v>
      </c>
      <c r="D3381" t="s">
        <v>394</v>
      </c>
      <c r="E3381">
        <v>0</v>
      </c>
      <c r="F3381">
        <v>0</v>
      </c>
      <c r="G3381">
        <v>0</v>
      </c>
      <c r="H3381">
        <v>0</v>
      </c>
      <c r="I3381">
        <v>0</v>
      </c>
      <c r="J3381">
        <v>0</v>
      </c>
      <c r="K3381">
        <v>85</v>
      </c>
      <c r="L3381">
        <v>85</v>
      </c>
      <c r="M3381">
        <v>0</v>
      </c>
      <c r="N3381">
        <v>0</v>
      </c>
    </row>
    <row r="3382" spans="1:14" x14ac:dyDescent="0.25">
      <c r="A3382" t="s">
        <v>7616</v>
      </c>
      <c r="B3382" t="s">
        <v>73</v>
      </c>
      <c r="C3382" t="s">
        <v>172</v>
      </c>
      <c r="D3382" t="s">
        <v>395</v>
      </c>
      <c r="E3382">
        <v>0</v>
      </c>
      <c r="F3382">
        <v>0</v>
      </c>
      <c r="G3382">
        <v>0</v>
      </c>
      <c r="H3382">
        <v>0</v>
      </c>
      <c r="I3382">
        <v>0</v>
      </c>
      <c r="J3382">
        <v>0</v>
      </c>
      <c r="K3382">
        <v>83</v>
      </c>
      <c r="L3382">
        <v>83</v>
      </c>
      <c r="M3382">
        <v>0</v>
      </c>
      <c r="N3382">
        <v>0</v>
      </c>
    </row>
    <row r="3383" spans="1:14" x14ac:dyDescent="0.25">
      <c r="A3383" t="s">
        <v>7617</v>
      </c>
      <c r="B3383" t="s">
        <v>73</v>
      </c>
      <c r="C3383" t="s">
        <v>246</v>
      </c>
      <c r="D3383" t="s">
        <v>396</v>
      </c>
      <c r="E3383">
        <v>4</v>
      </c>
      <c r="F3383">
        <v>0</v>
      </c>
      <c r="G3383">
        <v>4</v>
      </c>
      <c r="H3383">
        <v>0</v>
      </c>
      <c r="I3383">
        <v>0</v>
      </c>
      <c r="J3383">
        <v>1</v>
      </c>
      <c r="K3383">
        <v>0</v>
      </c>
      <c r="L3383">
        <v>0</v>
      </c>
      <c r="M3383">
        <v>0</v>
      </c>
      <c r="N3383">
        <v>0</v>
      </c>
    </row>
    <row r="3384" spans="1:14" x14ac:dyDescent="0.25">
      <c r="A3384" t="s">
        <v>7618</v>
      </c>
      <c r="B3384" t="s">
        <v>73</v>
      </c>
      <c r="C3384" t="s">
        <v>246</v>
      </c>
      <c r="D3384" t="s">
        <v>4236</v>
      </c>
      <c r="E3384">
        <v>5</v>
      </c>
      <c r="F3384">
        <v>0</v>
      </c>
      <c r="G3384">
        <v>5</v>
      </c>
      <c r="H3384">
        <v>0</v>
      </c>
      <c r="I3384">
        <v>0</v>
      </c>
      <c r="J3384">
        <v>0</v>
      </c>
      <c r="K3384">
        <v>0</v>
      </c>
      <c r="L3384">
        <v>0</v>
      </c>
      <c r="M3384">
        <v>0</v>
      </c>
      <c r="N3384">
        <v>0</v>
      </c>
    </row>
    <row r="3385" spans="1:14" x14ac:dyDescent="0.25">
      <c r="A3385" t="s">
        <v>7619</v>
      </c>
      <c r="B3385" t="s">
        <v>73</v>
      </c>
      <c r="C3385" t="s">
        <v>246</v>
      </c>
      <c r="D3385" t="s">
        <v>4238</v>
      </c>
      <c r="E3385">
        <v>1</v>
      </c>
      <c r="F3385">
        <v>0</v>
      </c>
      <c r="G3385">
        <v>1</v>
      </c>
      <c r="H3385">
        <v>0</v>
      </c>
      <c r="I3385">
        <v>0</v>
      </c>
      <c r="J3385">
        <v>4</v>
      </c>
      <c r="K3385">
        <v>0</v>
      </c>
      <c r="L3385">
        <v>0</v>
      </c>
      <c r="M3385">
        <v>0</v>
      </c>
      <c r="N3385">
        <v>0</v>
      </c>
    </row>
    <row r="3386" spans="1:14" x14ac:dyDescent="0.25">
      <c r="A3386" t="s">
        <v>7620</v>
      </c>
      <c r="B3386" t="s">
        <v>73</v>
      </c>
      <c r="C3386" t="s">
        <v>246</v>
      </c>
      <c r="D3386" t="s">
        <v>397</v>
      </c>
      <c r="E3386">
        <v>5</v>
      </c>
      <c r="F3386">
        <v>0</v>
      </c>
      <c r="G3386">
        <v>5</v>
      </c>
      <c r="H3386">
        <v>0</v>
      </c>
      <c r="I3386">
        <v>0</v>
      </c>
      <c r="J3386">
        <v>0</v>
      </c>
      <c r="K3386">
        <v>0</v>
      </c>
      <c r="L3386">
        <v>0</v>
      </c>
      <c r="M3386">
        <v>0</v>
      </c>
      <c r="N3386">
        <v>0</v>
      </c>
    </row>
    <row r="3387" spans="1:14" x14ac:dyDescent="0.25">
      <c r="A3387" t="s">
        <v>7621</v>
      </c>
      <c r="B3387" t="s">
        <v>73</v>
      </c>
      <c r="C3387" t="s">
        <v>246</v>
      </c>
      <c r="D3387" t="s">
        <v>398</v>
      </c>
      <c r="E3387">
        <v>4</v>
      </c>
      <c r="F3387">
        <v>0</v>
      </c>
      <c r="G3387">
        <v>4</v>
      </c>
      <c r="H3387">
        <v>0</v>
      </c>
      <c r="I3387">
        <v>0</v>
      </c>
      <c r="J3387">
        <v>1</v>
      </c>
      <c r="K3387">
        <v>0</v>
      </c>
      <c r="L3387">
        <v>0</v>
      </c>
      <c r="M3387">
        <v>0</v>
      </c>
      <c r="N3387">
        <v>0</v>
      </c>
    </row>
    <row r="3388" spans="1:14" x14ac:dyDescent="0.25">
      <c r="A3388" t="s">
        <v>7622</v>
      </c>
      <c r="B3388" t="s">
        <v>73</v>
      </c>
      <c r="C3388" t="s">
        <v>246</v>
      </c>
      <c r="D3388" t="s">
        <v>4242</v>
      </c>
      <c r="E3388">
        <v>1</v>
      </c>
      <c r="F3388">
        <v>0</v>
      </c>
      <c r="G3388">
        <v>1</v>
      </c>
      <c r="H3388">
        <v>0</v>
      </c>
      <c r="I3388">
        <v>0</v>
      </c>
      <c r="J3388">
        <v>4</v>
      </c>
      <c r="K3388">
        <v>0</v>
      </c>
      <c r="L3388">
        <v>0</v>
      </c>
      <c r="M3388">
        <v>0</v>
      </c>
      <c r="N3388">
        <v>0</v>
      </c>
    </row>
    <row r="3389" spans="1:14" x14ac:dyDescent="0.25">
      <c r="A3389" t="s">
        <v>7623</v>
      </c>
      <c r="B3389" t="s">
        <v>73</v>
      </c>
      <c r="C3389" t="s">
        <v>246</v>
      </c>
      <c r="D3389" t="s">
        <v>399</v>
      </c>
      <c r="E3389">
        <v>4</v>
      </c>
      <c r="F3389">
        <v>0</v>
      </c>
      <c r="G3389">
        <v>4</v>
      </c>
      <c r="H3389">
        <v>0</v>
      </c>
      <c r="I3389">
        <v>0</v>
      </c>
      <c r="J3389">
        <v>1</v>
      </c>
      <c r="K3389">
        <v>0</v>
      </c>
      <c r="L3389">
        <v>0</v>
      </c>
      <c r="M3389">
        <v>0</v>
      </c>
      <c r="N3389">
        <v>0</v>
      </c>
    </row>
    <row r="3390" spans="1:14" x14ac:dyDescent="0.25">
      <c r="A3390" t="s">
        <v>7624</v>
      </c>
      <c r="B3390" t="s">
        <v>73</v>
      </c>
      <c r="C3390" t="s">
        <v>246</v>
      </c>
      <c r="D3390" t="s">
        <v>4245</v>
      </c>
      <c r="E3390">
        <v>1</v>
      </c>
      <c r="F3390">
        <v>0</v>
      </c>
      <c r="G3390">
        <v>1</v>
      </c>
      <c r="H3390">
        <v>0</v>
      </c>
      <c r="I3390">
        <v>0</v>
      </c>
      <c r="J3390">
        <v>4</v>
      </c>
      <c r="K3390">
        <v>0</v>
      </c>
      <c r="L3390">
        <v>0</v>
      </c>
      <c r="M3390">
        <v>0</v>
      </c>
      <c r="N3390">
        <v>0</v>
      </c>
    </row>
    <row r="3391" spans="1:14" x14ac:dyDescent="0.25">
      <c r="A3391" t="s">
        <v>7625</v>
      </c>
      <c r="B3391" t="s">
        <v>73</v>
      </c>
      <c r="C3391" t="s">
        <v>246</v>
      </c>
      <c r="D3391" t="s">
        <v>394</v>
      </c>
      <c r="E3391">
        <v>0</v>
      </c>
      <c r="F3391">
        <v>0</v>
      </c>
      <c r="G3391">
        <v>0</v>
      </c>
      <c r="H3391">
        <v>0</v>
      </c>
      <c r="I3391">
        <v>0</v>
      </c>
      <c r="J3391">
        <v>0</v>
      </c>
      <c r="K3391">
        <v>5</v>
      </c>
      <c r="L3391">
        <v>5</v>
      </c>
      <c r="M3391">
        <v>0</v>
      </c>
      <c r="N3391">
        <v>0</v>
      </c>
    </row>
    <row r="3392" spans="1:14" x14ac:dyDescent="0.25">
      <c r="A3392" t="s">
        <v>7626</v>
      </c>
      <c r="B3392" t="s">
        <v>73</v>
      </c>
      <c r="C3392" t="s">
        <v>246</v>
      </c>
      <c r="D3392" t="s">
        <v>395</v>
      </c>
      <c r="E3392">
        <v>0</v>
      </c>
      <c r="F3392">
        <v>0</v>
      </c>
      <c r="G3392">
        <v>0</v>
      </c>
      <c r="H3392">
        <v>0</v>
      </c>
      <c r="I3392">
        <v>0</v>
      </c>
      <c r="J3392">
        <v>0</v>
      </c>
      <c r="K3392">
        <v>4</v>
      </c>
      <c r="L3392">
        <v>4</v>
      </c>
      <c r="M3392">
        <v>0</v>
      </c>
      <c r="N3392">
        <v>0</v>
      </c>
    </row>
    <row r="3393" spans="1:14" x14ac:dyDescent="0.25">
      <c r="A3393" t="s">
        <v>7627</v>
      </c>
      <c r="B3393" t="s">
        <v>73</v>
      </c>
      <c r="C3393" t="s">
        <v>173</v>
      </c>
      <c r="D3393" t="s">
        <v>396</v>
      </c>
      <c r="E3393">
        <v>63</v>
      </c>
      <c r="F3393">
        <v>1</v>
      </c>
      <c r="G3393">
        <v>59</v>
      </c>
      <c r="H3393">
        <v>2</v>
      </c>
      <c r="I3393">
        <v>1</v>
      </c>
      <c r="J3393">
        <v>11</v>
      </c>
      <c r="K3393">
        <v>0</v>
      </c>
      <c r="L3393">
        <v>0</v>
      </c>
      <c r="M3393">
        <v>0</v>
      </c>
      <c r="N3393">
        <v>0</v>
      </c>
    </row>
    <row r="3394" spans="1:14" x14ac:dyDescent="0.25">
      <c r="A3394" t="s">
        <v>7628</v>
      </c>
      <c r="B3394" t="s">
        <v>73</v>
      </c>
      <c r="C3394" t="s">
        <v>173</v>
      </c>
      <c r="D3394" t="s">
        <v>4236</v>
      </c>
      <c r="E3394">
        <v>74</v>
      </c>
      <c r="F3394">
        <v>2</v>
      </c>
      <c r="G3394">
        <v>68</v>
      </c>
      <c r="H3394">
        <v>3</v>
      </c>
      <c r="I3394">
        <v>1</v>
      </c>
      <c r="J3394">
        <v>0</v>
      </c>
      <c r="K3394">
        <v>0</v>
      </c>
      <c r="L3394">
        <v>0</v>
      </c>
      <c r="M3394">
        <v>0</v>
      </c>
      <c r="N3394">
        <v>0</v>
      </c>
    </row>
    <row r="3395" spans="1:14" x14ac:dyDescent="0.25">
      <c r="A3395" t="s">
        <v>7629</v>
      </c>
      <c r="B3395" t="s">
        <v>73</v>
      </c>
      <c r="C3395" t="s">
        <v>173</v>
      </c>
      <c r="D3395" t="s">
        <v>4238</v>
      </c>
      <c r="E3395">
        <v>9</v>
      </c>
      <c r="F3395">
        <v>1</v>
      </c>
      <c r="G3395">
        <v>8</v>
      </c>
      <c r="H3395">
        <v>0</v>
      </c>
      <c r="I3395">
        <v>0</v>
      </c>
      <c r="J3395">
        <v>65</v>
      </c>
      <c r="K3395">
        <v>0</v>
      </c>
      <c r="L3395">
        <v>0</v>
      </c>
      <c r="M3395">
        <v>0</v>
      </c>
      <c r="N3395">
        <v>0</v>
      </c>
    </row>
    <row r="3396" spans="1:14" x14ac:dyDescent="0.25">
      <c r="A3396" t="s">
        <v>7630</v>
      </c>
      <c r="B3396" t="s">
        <v>73</v>
      </c>
      <c r="C3396" t="s">
        <v>173</v>
      </c>
      <c r="D3396" t="s">
        <v>397</v>
      </c>
      <c r="E3396">
        <v>74</v>
      </c>
      <c r="F3396">
        <v>2</v>
      </c>
      <c r="G3396">
        <v>68</v>
      </c>
      <c r="H3396">
        <v>3</v>
      </c>
      <c r="I3396">
        <v>1</v>
      </c>
      <c r="J3396">
        <v>0</v>
      </c>
      <c r="K3396">
        <v>0</v>
      </c>
      <c r="L3396">
        <v>0</v>
      </c>
      <c r="M3396">
        <v>0</v>
      </c>
      <c r="N3396">
        <v>0</v>
      </c>
    </row>
    <row r="3397" spans="1:14" x14ac:dyDescent="0.25">
      <c r="A3397" t="s">
        <v>7631</v>
      </c>
      <c r="B3397" t="s">
        <v>73</v>
      </c>
      <c r="C3397" t="s">
        <v>173</v>
      </c>
      <c r="D3397" t="s">
        <v>398</v>
      </c>
      <c r="E3397">
        <v>63</v>
      </c>
      <c r="F3397">
        <v>1</v>
      </c>
      <c r="G3397">
        <v>59</v>
      </c>
      <c r="H3397">
        <v>2</v>
      </c>
      <c r="I3397">
        <v>1</v>
      </c>
      <c r="J3397">
        <v>11</v>
      </c>
      <c r="K3397">
        <v>0</v>
      </c>
      <c r="L3397">
        <v>0</v>
      </c>
      <c r="M3397">
        <v>0</v>
      </c>
      <c r="N3397">
        <v>0</v>
      </c>
    </row>
    <row r="3398" spans="1:14" x14ac:dyDescent="0.25">
      <c r="A3398" t="s">
        <v>7632</v>
      </c>
      <c r="B3398" t="s">
        <v>73</v>
      </c>
      <c r="C3398" t="s">
        <v>173</v>
      </c>
      <c r="D3398" t="s">
        <v>4242</v>
      </c>
      <c r="E3398">
        <v>11</v>
      </c>
      <c r="F3398">
        <v>1</v>
      </c>
      <c r="G3398">
        <v>9</v>
      </c>
      <c r="H3398">
        <v>1</v>
      </c>
      <c r="I3398">
        <v>0</v>
      </c>
      <c r="J3398">
        <v>63</v>
      </c>
      <c r="K3398">
        <v>0</v>
      </c>
      <c r="L3398">
        <v>0</v>
      </c>
      <c r="M3398">
        <v>0</v>
      </c>
      <c r="N3398">
        <v>0</v>
      </c>
    </row>
    <row r="3399" spans="1:14" x14ac:dyDescent="0.25">
      <c r="A3399" t="s">
        <v>7633</v>
      </c>
      <c r="B3399" t="s">
        <v>73</v>
      </c>
      <c r="C3399" t="s">
        <v>173</v>
      </c>
      <c r="D3399" t="s">
        <v>399</v>
      </c>
      <c r="E3399">
        <v>63</v>
      </c>
      <c r="F3399">
        <v>1</v>
      </c>
      <c r="G3399">
        <v>59</v>
      </c>
      <c r="H3399">
        <v>2</v>
      </c>
      <c r="I3399">
        <v>1</v>
      </c>
      <c r="J3399">
        <v>11</v>
      </c>
      <c r="K3399">
        <v>0</v>
      </c>
      <c r="L3399">
        <v>0</v>
      </c>
      <c r="M3399">
        <v>0</v>
      </c>
      <c r="N3399">
        <v>0</v>
      </c>
    </row>
    <row r="3400" spans="1:14" x14ac:dyDescent="0.25">
      <c r="A3400" t="s">
        <v>7634</v>
      </c>
      <c r="B3400" t="s">
        <v>73</v>
      </c>
      <c r="C3400" t="s">
        <v>173</v>
      </c>
      <c r="D3400" t="s">
        <v>4245</v>
      </c>
      <c r="E3400">
        <v>9</v>
      </c>
      <c r="F3400">
        <v>1</v>
      </c>
      <c r="G3400">
        <v>8</v>
      </c>
      <c r="H3400">
        <v>0</v>
      </c>
      <c r="I3400">
        <v>0</v>
      </c>
      <c r="J3400">
        <v>65</v>
      </c>
      <c r="K3400">
        <v>0</v>
      </c>
      <c r="L3400">
        <v>0</v>
      </c>
      <c r="M3400">
        <v>0</v>
      </c>
      <c r="N3400">
        <v>0</v>
      </c>
    </row>
    <row r="3401" spans="1:14" x14ac:dyDescent="0.25">
      <c r="A3401" t="s">
        <v>7635</v>
      </c>
      <c r="B3401" t="s">
        <v>73</v>
      </c>
      <c r="C3401" t="s">
        <v>173</v>
      </c>
      <c r="D3401" t="s">
        <v>394</v>
      </c>
      <c r="E3401">
        <v>0</v>
      </c>
      <c r="F3401">
        <v>0</v>
      </c>
      <c r="G3401">
        <v>0</v>
      </c>
      <c r="H3401">
        <v>0</v>
      </c>
      <c r="I3401">
        <v>0</v>
      </c>
      <c r="J3401">
        <v>0</v>
      </c>
      <c r="K3401">
        <v>74</v>
      </c>
      <c r="L3401">
        <v>70</v>
      </c>
      <c r="M3401">
        <v>4</v>
      </c>
      <c r="N3401">
        <v>0</v>
      </c>
    </row>
    <row r="3402" spans="1:14" x14ac:dyDescent="0.25">
      <c r="A3402" t="s">
        <v>7636</v>
      </c>
      <c r="B3402" t="s">
        <v>73</v>
      </c>
      <c r="C3402" t="s">
        <v>173</v>
      </c>
      <c r="D3402" t="s">
        <v>395</v>
      </c>
      <c r="E3402">
        <v>0</v>
      </c>
      <c r="F3402">
        <v>0</v>
      </c>
      <c r="G3402">
        <v>0</v>
      </c>
      <c r="H3402">
        <v>0</v>
      </c>
      <c r="I3402">
        <v>0</v>
      </c>
      <c r="J3402">
        <v>0</v>
      </c>
      <c r="K3402">
        <v>72</v>
      </c>
      <c r="L3402">
        <v>68</v>
      </c>
      <c r="M3402">
        <v>4</v>
      </c>
      <c r="N3402">
        <v>0</v>
      </c>
    </row>
    <row r="3403" spans="1:14" x14ac:dyDescent="0.25">
      <c r="A3403" t="s">
        <v>7637</v>
      </c>
      <c r="B3403" t="s">
        <v>73</v>
      </c>
      <c r="C3403" t="s">
        <v>174</v>
      </c>
      <c r="D3403" t="s">
        <v>396</v>
      </c>
      <c r="E3403">
        <v>269</v>
      </c>
      <c r="F3403">
        <v>13</v>
      </c>
      <c r="G3403">
        <v>251</v>
      </c>
      <c r="H3403">
        <v>5</v>
      </c>
      <c r="I3403">
        <v>0</v>
      </c>
      <c r="J3403">
        <v>27</v>
      </c>
      <c r="K3403">
        <v>0</v>
      </c>
      <c r="L3403">
        <v>0</v>
      </c>
      <c r="M3403">
        <v>0</v>
      </c>
      <c r="N3403">
        <v>0</v>
      </c>
    </row>
    <row r="3404" spans="1:14" x14ac:dyDescent="0.25">
      <c r="A3404" t="s">
        <v>7638</v>
      </c>
      <c r="B3404" t="s">
        <v>73</v>
      </c>
      <c r="C3404" t="s">
        <v>174</v>
      </c>
      <c r="D3404" t="s">
        <v>4236</v>
      </c>
      <c r="E3404">
        <v>296</v>
      </c>
      <c r="F3404">
        <v>14</v>
      </c>
      <c r="G3404">
        <v>276</v>
      </c>
      <c r="H3404">
        <v>6</v>
      </c>
      <c r="I3404">
        <v>0</v>
      </c>
      <c r="J3404">
        <v>0</v>
      </c>
      <c r="K3404">
        <v>0</v>
      </c>
      <c r="L3404">
        <v>0</v>
      </c>
      <c r="M3404">
        <v>0</v>
      </c>
      <c r="N3404">
        <v>0</v>
      </c>
    </row>
    <row r="3405" spans="1:14" x14ac:dyDescent="0.25">
      <c r="A3405" t="s">
        <v>7639</v>
      </c>
      <c r="B3405" t="s">
        <v>73</v>
      </c>
      <c r="C3405" t="s">
        <v>174</v>
      </c>
      <c r="D3405" t="s">
        <v>4238</v>
      </c>
      <c r="E3405">
        <v>24</v>
      </c>
      <c r="F3405">
        <v>3</v>
      </c>
      <c r="G3405">
        <v>20</v>
      </c>
      <c r="H3405">
        <v>1</v>
      </c>
      <c r="I3405">
        <v>0</v>
      </c>
      <c r="J3405">
        <v>272</v>
      </c>
      <c r="K3405">
        <v>0</v>
      </c>
      <c r="L3405">
        <v>0</v>
      </c>
      <c r="M3405">
        <v>0</v>
      </c>
      <c r="N3405">
        <v>0</v>
      </c>
    </row>
    <row r="3406" spans="1:14" x14ac:dyDescent="0.25">
      <c r="A3406" t="s">
        <v>7640</v>
      </c>
      <c r="B3406" t="s">
        <v>73</v>
      </c>
      <c r="C3406" t="s">
        <v>174</v>
      </c>
      <c r="D3406" t="s">
        <v>397</v>
      </c>
      <c r="E3406">
        <v>296</v>
      </c>
      <c r="F3406">
        <v>14</v>
      </c>
      <c r="G3406">
        <v>276</v>
      </c>
      <c r="H3406">
        <v>6</v>
      </c>
      <c r="I3406">
        <v>0</v>
      </c>
      <c r="J3406">
        <v>0</v>
      </c>
      <c r="K3406">
        <v>0</v>
      </c>
      <c r="L3406">
        <v>0</v>
      </c>
      <c r="M3406">
        <v>0</v>
      </c>
      <c r="N3406">
        <v>0</v>
      </c>
    </row>
    <row r="3407" spans="1:14" x14ac:dyDescent="0.25">
      <c r="A3407" t="s">
        <v>7641</v>
      </c>
      <c r="B3407" t="s">
        <v>73</v>
      </c>
      <c r="C3407" t="s">
        <v>174</v>
      </c>
      <c r="D3407" t="s">
        <v>398</v>
      </c>
      <c r="E3407">
        <v>269</v>
      </c>
      <c r="F3407">
        <v>12</v>
      </c>
      <c r="G3407">
        <v>252</v>
      </c>
      <c r="H3407">
        <v>5</v>
      </c>
      <c r="I3407">
        <v>0</v>
      </c>
      <c r="J3407">
        <v>27</v>
      </c>
      <c r="K3407">
        <v>0</v>
      </c>
      <c r="L3407">
        <v>0</v>
      </c>
      <c r="M3407">
        <v>0</v>
      </c>
      <c r="N3407">
        <v>0</v>
      </c>
    </row>
    <row r="3408" spans="1:14" x14ac:dyDescent="0.25">
      <c r="A3408" t="s">
        <v>7642</v>
      </c>
      <c r="B3408" t="s">
        <v>73</v>
      </c>
      <c r="C3408" t="s">
        <v>174</v>
      </c>
      <c r="D3408" t="s">
        <v>4242</v>
      </c>
      <c r="E3408">
        <v>27</v>
      </c>
      <c r="F3408">
        <v>5</v>
      </c>
      <c r="G3408">
        <v>21</v>
      </c>
      <c r="H3408">
        <v>1</v>
      </c>
      <c r="I3408">
        <v>0</v>
      </c>
      <c r="J3408">
        <v>269</v>
      </c>
      <c r="K3408">
        <v>0</v>
      </c>
      <c r="L3408">
        <v>0</v>
      </c>
      <c r="M3408">
        <v>0</v>
      </c>
      <c r="N3408">
        <v>0</v>
      </c>
    </row>
    <row r="3409" spans="1:14" x14ac:dyDescent="0.25">
      <c r="A3409" t="s">
        <v>7643</v>
      </c>
      <c r="B3409" t="s">
        <v>73</v>
      </c>
      <c r="C3409" t="s">
        <v>174</v>
      </c>
      <c r="D3409" t="s">
        <v>399</v>
      </c>
      <c r="E3409">
        <v>269</v>
      </c>
      <c r="F3409">
        <v>11</v>
      </c>
      <c r="G3409">
        <v>253</v>
      </c>
      <c r="H3409">
        <v>5</v>
      </c>
      <c r="I3409">
        <v>0</v>
      </c>
      <c r="J3409">
        <v>27</v>
      </c>
      <c r="K3409">
        <v>0</v>
      </c>
      <c r="L3409">
        <v>0</v>
      </c>
      <c r="M3409">
        <v>0</v>
      </c>
      <c r="N3409">
        <v>0</v>
      </c>
    </row>
    <row r="3410" spans="1:14" x14ac:dyDescent="0.25">
      <c r="A3410" t="s">
        <v>7644</v>
      </c>
      <c r="B3410" t="s">
        <v>73</v>
      </c>
      <c r="C3410" t="s">
        <v>174</v>
      </c>
      <c r="D3410" t="s">
        <v>4245</v>
      </c>
      <c r="E3410">
        <v>25</v>
      </c>
      <c r="F3410">
        <v>3</v>
      </c>
      <c r="G3410">
        <v>21</v>
      </c>
      <c r="H3410">
        <v>1</v>
      </c>
      <c r="I3410">
        <v>0</v>
      </c>
      <c r="J3410">
        <v>271</v>
      </c>
      <c r="K3410">
        <v>0</v>
      </c>
      <c r="L3410">
        <v>0</v>
      </c>
      <c r="M3410">
        <v>0</v>
      </c>
      <c r="N3410">
        <v>0</v>
      </c>
    </row>
    <row r="3411" spans="1:14" x14ac:dyDescent="0.25">
      <c r="A3411" t="s">
        <v>7645</v>
      </c>
      <c r="B3411" t="s">
        <v>73</v>
      </c>
      <c r="C3411" t="s">
        <v>174</v>
      </c>
      <c r="D3411" t="s">
        <v>394</v>
      </c>
      <c r="E3411">
        <v>0</v>
      </c>
      <c r="F3411">
        <v>0</v>
      </c>
      <c r="G3411">
        <v>0</v>
      </c>
      <c r="H3411">
        <v>0</v>
      </c>
      <c r="I3411">
        <v>0</v>
      </c>
      <c r="J3411">
        <v>0</v>
      </c>
      <c r="K3411">
        <v>296</v>
      </c>
      <c r="L3411">
        <v>296</v>
      </c>
      <c r="M3411">
        <v>0</v>
      </c>
      <c r="N3411">
        <v>0</v>
      </c>
    </row>
    <row r="3412" spans="1:14" x14ac:dyDescent="0.25">
      <c r="A3412" t="s">
        <v>7646</v>
      </c>
      <c r="B3412" t="s">
        <v>73</v>
      </c>
      <c r="C3412" t="s">
        <v>174</v>
      </c>
      <c r="D3412" t="s">
        <v>395</v>
      </c>
      <c r="E3412">
        <v>0</v>
      </c>
      <c r="F3412">
        <v>0</v>
      </c>
      <c r="G3412">
        <v>0</v>
      </c>
      <c r="H3412">
        <v>0</v>
      </c>
      <c r="I3412">
        <v>0</v>
      </c>
      <c r="J3412">
        <v>0</v>
      </c>
      <c r="K3412">
        <v>278</v>
      </c>
      <c r="L3412">
        <v>278</v>
      </c>
      <c r="M3412">
        <v>0</v>
      </c>
      <c r="N3412">
        <v>0</v>
      </c>
    </row>
    <row r="3413" spans="1:14" x14ac:dyDescent="0.25">
      <c r="A3413" t="s">
        <v>7647</v>
      </c>
      <c r="B3413" t="s">
        <v>73</v>
      </c>
      <c r="C3413" t="s">
        <v>175</v>
      </c>
      <c r="D3413" t="s">
        <v>396</v>
      </c>
      <c r="E3413">
        <v>66</v>
      </c>
      <c r="F3413">
        <v>4</v>
      </c>
      <c r="G3413">
        <v>58</v>
      </c>
      <c r="H3413">
        <v>1</v>
      </c>
      <c r="I3413">
        <v>3</v>
      </c>
      <c r="J3413">
        <v>16</v>
      </c>
      <c r="K3413">
        <v>0</v>
      </c>
      <c r="L3413">
        <v>0</v>
      </c>
      <c r="M3413">
        <v>0</v>
      </c>
      <c r="N3413">
        <v>0</v>
      </c>
    </row>
    <row r="3414" spans="1:14" x14ac:dyDescent="0.25">
      <c r="A3414" t="s">
        <v>7648</v>
      </c>
      <c r="B3414" t="s">
        <v>73</v>
      </c>
      <c r="C3414" t="s">
        <v>175</v>
      </c>
      <c r="D3414" t="s">
        <v>4236</v>
      </c>
      <c r="E3414">
        <v>82</v>
      </c>
      <c r="F3414">
        <v>4</v>
      </c>
      <c r="G3414">
        <v>72</v>
      </c>
      <c r="H3414">
        <v>2</v>
      </c>
      <c r="I3414">
        <v>4</v>
      </c>
      <c r="J3414">
        <v>0</v>
      </c>
      <c r="K3414">
        <v>0</v>
      </c>
      <c r="L3414">
        <v>0</v>
      </c>
      <c r="M3414">
        <v>0</v>
      </c>
      <c r="N3414">
        <v>0</v>
      </c>
    </row>
    <row r="3415" spans="1:14" x14ac:dyDescent="0.25">
      <c r="A3415" t="s">
        <v>7649</v>
      </c>
      <c r="B3415" t="s">
        <v>73</v>
      </c>
      <c r="C3415" t="s">
        <v>175</v>
      </c>
      <c r="D3415" t="s">
        <v>4238</v>
      </c>
      <c r="E3415">
        <v>10</v>
      </c>
      <c r="F3415">
        <v>0</v>
      </c>
      <c r="G3415">
        <v>9</v>
      </c>
      <c r="H3415">
        <v>1</v>
      </c>
      <c r="I3415">
        <v>0</v>
      </c>
      <c r="J3415">
        <v>72</v>
      </c>
      <c r="K3415">
        <v>0</v>
      </c>
      <c r="L3415">
        <v>0</v>
      </c>
      <c r="M3415">
        <v>0</v>
      </c>
      <c r="N3415">
        <v>0</v>
      </c>
    </row>
    <row r="3416" spans="1:14" x14ac:dyDescent="0.25">
      <c r="A3416" t="s">
        <v>7650</v>
      </c>
      <c r="B3416" t="s">
        <v>73</v>
      </c>
      <c r="C3416" t="s">
        <v>175</v>
      </c>
      <c r="D3416" t="s">
        <v>397</v>
      </c>
      <c r="E3416">
        <v>82</v>
      </c>
      <c r="F3416">
        <v>4</v>
      </c>
      <c r="G3416">
        <v>72</v>
      </c>
      <c r="H3416">
        <v>2</v>
      </c>
      <c r="I3416">
        <v>4</v>
      </c>
      <c r="J3416">
        <v>0</v>
      </c>
      <c r="K3416">
        <v>0</v>
      </c>
      <c r="L3416">
        <v>0</v>
      </c>
      <c r="M3416">
        <v>0</v>
      </c>
      <c r="N3416">
        <v>0</v>
      </c>
    </row>
    <row r="3417" spans="1:14" x14ac:dyDescent="0.25">
      <c r="A3417" t="s">
        <v>7651</v>
      </c>
      <c r="B3417" t="s">
        <v>73</v>
      </c>
      <c r="C3417" t="s">
        <v>175</v>
      </c>
      <c r="D3417" t="s">
        <v>398</v>
      </c>
      <c r="E3417">
        <v>66</v>
      </c>
      <c r="F3417">
        <v>5</v>
      </c>
      <c r="G3417">
        <v>57</v>
      </c>
      <c r="H3417">
        <v>1</v>
      </c>
      <c r="I3417">
        <v>3</v>
      </c>
      <c r="J3417">
        <v>16</v>
      </c>
      <c r="K3417">
        <v>0</v>
      </c>
      <c r="L3417">
        <v>0</v>
      </c>
      <c r="M3417">
        <v>0</v>
      </c>
      <c r="N3417">
        <v>0</v>
      </c>
    </row>
    <row r="3418" spans="1:14" x14ac:dyDescent="0.25">
      <c r="A3418" t="s">
        <v>7652</v>
      </c>
      <c r="B3418" t="s">
        <v>73</v>
      </c>
      <c r="C3418" t="s">
        <v>175</v>
      </c>
      <c r="D3418" t="s">
        <v>4242</v>
      </c>
      <c r="E3418">
        <v>16</v>
      </c>
      <c r="F3418">
        <v>1</v>
      </c>
      <c r="G3418">
        <v>13</v>
      </c>
      <c r="H3418">
        <v>1</v>
      </c>
      <c r="I3418">
        <v>1</v>
      </c>
      <c r="J3418">
        <v>66</v>
      </c>
      <c r="K3418">
        <v>0</v>
      </c>
      <c r="L3418">
        <v>0</v>
      </c>
      <c r="M3418">
        <v>0</v>
      </c>
      <c r="N3418">
        <v>0</v>
      </c>
    </row>
    <row r="3419" spans="1:14" x14ac:dyDescent="0.25">
      <c r="A3419" t="s">
        <v>7653</v>
      </c>
      <c r="B3419" t="s">
        <v>73</v>
      </c>
      <c r="C3419" t="s">
        <v>175</v>
      </c>
      <c r="D3419" t="s">
        <v>399</v>
      </c>
      <c r="E3419">
        <v>66</v>
      </c>
      <c r="F3419">
        <v>4</v>
      </c>
      <c r="G3419">
        <v>58</v>
      </c>
      <c r="H3419">
        <v>1</v>
      </c>
      <c r="I3419">
        <v>3</v>
      </c>
      <c r="J3419">
        <v>16</v>
      </c>
      <c r="K3419">
        <v>0</v>
      </c>
      <c r="L3419">
        <v>0</v>
      </c>
      <c r="M3419">
        <v>0</v>
      </c>
      <c r="N3419">
        <v>0</v>
      </c>
    </row>
    <row r="3420" spans="1:14" x14ac:dyDescent="0.25">
      <c r="A3420" t="s">
        <v>7654</v>
      </c>
      <c r="B3420" t="s">
        <v>73</v>
      </c>
      <c r="C3420" t="s">
        <v>175</v>
      </c>
      <c r="D3420" t="s">
        <v>4245</v>
      </c>
      <c r="E3420">
        <v>14</v>
      </c>
      <c r="F3420">
        <v>0</v>
      </c>
      <c r="G3420">
        <v>12</v>
      </c>
      <c r="H3420">
        <v>2</v>
      </c>
      <c r="I3420">
        <v>0</v>
      </c>
      <c r="J3420">
        <v>68</v>
      </c>
      <c r="K3420">
        <v>0</v>
      </c>
      <c r="L3420">
        <v>0</v>
      </c>
      <c r="M3420">
        <v>0</v>
      </c>
      <c r="N3420">
        <v>0</v>
      </c>
    </row>
    <row r="3421" spans="1:14" x14ac:dyDescent="0.25">
      <c r="A3421" t="s">
        <v>7655</v>
      </c>
      <c r="B3421" t="s">
        <v>73</v>
      </c>
      <c r="C3421" t="s">
        <v>175</v>
      </c>
      <c r="D3421" t="s">
        <v>394</v>
      </c>
      <c r="E3421">
        <v>0</v>
      </c>
      <c r="F3421">
        <v>0</v>
      </c>
      <c r="G3421">
        <v>0</v>
      </c>
      <c r="H3421">
        <v>0</v>
      </c>
      <c r="I3421">
        <v>0</v>
      </c>
      <c r="J3421">
        <v>0</v>
      </c>
      <c r="K3421">
        <v>82</v>
      </c>
      <c r="L3421">
        <v>77</v>
      </c>
      <c r="M3421">
        <v>4</v>
      </c>
      <c r="N3421">
        <v>1</v>
      </c>
    </row>
    <row r="3422" spans="1:14" x14ac:dyDescent="0.25">
      <c r="A3422" t="s">
        <v>7656</v>
      </c>
      <c r="B3422" t="s">
        <v>73</v>
      </c>
      <c r="C3422" t="s">
        <v>175</v>
      </c>
      <c r="D3422" t="s">
        <v>395</v>
      </c>
      <c r="E3422">
        <v>0</v>
      </c>
      <c r="F3422">
        <v>0</v>
      </c>
      <c r="G3422">
        <v>0</v>
      </c>
      <c r="H3422">
        <v>0</v>
      </c>
      <c r="I3422">
        <v>0</v>
      </c>
      <c r="J3422">
        <v>0</v>
      </c>
      <c r="K3422">
        <v>78</v>
      </c>
      <c r="L3422">
        <v>73</v>
      </c>
      <c r="M3422">
        <v>4</v>
      </c>
      <c r="N3422">
        <v>1</v>
      </c>
    </row>
    <row r="3423" spans="1:14" x14ac:dyDescent="0.25">
      <c r="A3423" t="s">
        <v>7657</v>
      </c>
      <c r="B3423" t="s">
        <v>73</v>
      </c>
      <c r="C3423" t="s">
        <v>176</v>
      </c>
      <c r="D3423" t="s">
        <v>396</v>
      </c>
      <c r="E3423">
        <v>261</v>
      </c>
      <c r="F3423">
        <v>34</v>
      </c>
      <c r="G3423">
        <v>223</v>
      </c>
      <c r="H3423">
        <v>2</v>
      </c>
      <c r="I3423">
        <v>2</v>
      </c>
      <c r="J3423">
        <v>15</v>
      </c>
      <c r="K3423">
        <v>0</v>
      </c>
      <c r="L3423">
        <v>0</v>
      </c>
      <c r="M3423">
        <v>0</v>
      </c>
      <c r="N3423">
        <v>0</v>
      </c>
    </row>
    <row r="3424" spans="1:14" x14ac:dyDescent="0.25">
      <c r="A3424" t="s">
        <v>7658</v>
      </c>
      <c r="B3424" t="s">
        <v>73</v>
      </c>
      <c r="C3424" t="s">
        <v>176</v>
      </c>
      <c r="D3424" t="s">
        <v>4236</v>
      </c>
      <c r="E3424">
        <v>276</v>
      </c>
      <c r="F3424">
        <v>28</v>
      </c>
      <c r="G3424">
        <v>244</v>
      </c>
      <c r="H3424">
        <v>2</v>
      </c>
      <c r="I3424">
        <v>2</v>
      </c>
      <c r="J3424">
        <v>0</v>
      </c>
      <c r="K3424">
        <v>0</v>
      </c>
      <c r="L3424">
        <v>0</v>
      </c>
      <c r="M3424">
        <v>0</v>
      </c>
      <c r="N3424">
        <v>0</v>
      </c>
    </row>
    <row r="3425" spans="1:14" x14ac:dyDescent="0.25">
      <c r="A3425" t="s">
        <v>7659</v>
      </c>
      <c r="B3425" t="s">
        <v>73</v>
      </c>
      <c r="C3425" t="s">
        <v>176</v>
      </c>
      <c r="D3425" t="s">
        <v>4238</v>
      </c>
      <c r="E3425">
        <v>13</v>
      </c>
      <c r="F3425">
        <v>0</v>
      </c>
      <c r="G3425">
        <v>13</v>
      </c>
      <c r="H3425">
        <v>0</v>
      </c>
      <c r="I3425">
        <v>0</v>
      </c>
      <c r="J3425">
        <v>263</v>
      </c>
      <c r="K3425">
        <v>0</v>
      </c>
      <c r="L3425">
        <v>0</v>
      </c>
      <c r="M3425">
        <v>0</v>
      </c>
      <c r="N3425">
        <v>0</v>
      </c>
    </row>
    <row r="3426" spans="1:14" x14ac:dyDescent="0.25">
      <c r="A3426" t="s">
        <v>7660</v>
      </c>
      <c r="B3426" t="s">
        <v>73</v>
      </c>
      <c r="C3426" t="s">
        <v>176</v>
      </c>
      <c r="D3426" t="s">
        <v>397</v>
      </c>
      <c r="E3426">
        <v>276</v>
      </c>
      <c r="F3426">
        <v>28</v>
      </c>
      <c r="G3426">
        <v>244</v>
      </c>
      <c r="H3426">
        <v>2</v>
      </c>
      <c r="I3426">
        <v>2</v>
      </c>
      <c r="J3426">
        <v>0</v>
      </c>
      <c r="K3426">
        <v>0</v>
      </c>
      <c r="L3426">
        <v>0</v>
      </c>
      <c r="M3426">
        <v>0</v>
      </c>
      <c r="N3426">
        <v>0</v>
      </c>
    </row>
    <row r="3427" spans="1:14" x14ac:dyDescent="0.25">
      <c r="A3427" t="s">
        <v>7661</v>
      </c>
      <c r="B3427" t="s">
        <v>73</v>
      </c>
      <c r="C3427" t="s">
        <v>176</v>
      </c>
      <c r="D3427" t="s">
        <v>398</v>
      </c>
      <c r="E3427">
        <v>261</v>
      </c>
      <c r="F3427">
        <v>31</v>
      </c>
      <c r="G3427">
        <v>226</v>
      </c>
      <c r="H3427">
        <v>2</v>
      </c>
      <c r="I3427">
        <v>2</v>
      </c>
      <c r="J3427">
        <v>15</v>
      </c>
      <c r="K3427">
        <v>0</v>
      </c>
      <c r="L3427">
        <v>0</v>
      </c>
      <c r="M3427">
        <v>0</v>
      </c>
      <c r="N3427">
        <v>0</v>
      </c>
    </row>
    <row r="3428" spans="1:14" x14ac:dyDescent="0.25">
      <c r="A3428" t="s">
        <v>7662</v>
      </c>
      <c r="B3428" t="s">
        <v>73</v>
      </c>
      <c r="C3428" t="s">
        <v>176</v>
      </c>
      <c r="D3428" t="s">
        <v>4242</v>
      </c>
      <c r="E3428">
        <v>15</v>
      </c>
      <c r="F3428">
        <v>0</v>
      </c>
      <c r="G3428">
        <v>15</v>
      </c>
      <c r="H3428">
        <v>0</v>
      </c>
      <c r="I3428">
        <v>0</v>
      </c>
      <c r="J3428">
        <v>261</v>
      </c>
      <c r="K3428">
        <v>0</v>
      </c>
      <c r="L3428">
        <v>0</v>
      </c>
      <c r="M3428">
        <v>0</v>
      </c>
      <c r="N3428">
        <v>0</v>
      </c>
    </row>
    <row r="3429" spans="1:14" x14ac:dyDescent="0.25">
      <c r="A3429" t="s">
        <v>7663</v>
      </c>
      <c r="B3429" t="s">
        <v>73</v>
      </c>
      <c r="C3429" t="s">
        <v>176</v>
      </c>
      <c r="D3429" t="s">
        <v>399</v>
      </c>
      <c r="E3429">
        <v>261</v>
      </c>
      <c r="F3429">
        <v>28</v>
      </c>
      <c r="G3429">
        <v>229</v>
      </c>
      <c r="H3429">
        <v>2</v>
      </c>
      <c r="I3429">
        <v>2</v>
      </c>
      <c r="J3429">
        <v>15</v>
      </c>
      <c r="K3429">
        <v>0</v>
      </c>
      <c r="L3429">
        <v>0</v>
      </c>
      <c r="M3429">
        <v>0</v>
      </c>
      <c r="N3429">
        <v>0</v>
      </c>
    </row>
    <row r="3430" spans="1:14" x14ac:dyDescent="0.25">
      <c r="A3430" t="s">
        <v>7664</v>
      </c>
      <c r="B3430" t="s">
        <v>73</v>
      </c>
      <c r="C3430" t="s">
        <v>176</v>
      </c>
      <c r="D3430" t="s">
        <v>4245</v>
      </c>
      <c r="E3430">
        <v>13</v>
      </c>
      <c r="F3430">
        <v>0</v>
      </c>
      <c r="G3430">
        <v>13</v>
      </c>
      <c r="H3430">
        <v>0</v>
      </c>
      <c r="I3430">
        <v>0</v>
      </c>
      <c r="J3430">
        <v>263</v>
      </c>
      <c r="K3430">
        <v>0</v>
      </c>
      <c r="L3430">
        <v>0</v>
      </c>
      <c r="M3430">
        <v>0</v>
      </c>
      <c r="N3430">
        <v>0</v>
      </c>
    </row>
    <row r="3431" spans="1:14" x14ac:dyDescent="0.25">
      <c r="A3431" t="s">
        <v>7665</v>
      </c>
      <c r="B3431" t="s">
        <v>73</v>
      </c>
      <c r="C3431" t="s">
        <v>176</v>
      </c>
      <c r="D3431" t="s">
        <v>394</v>
      </c>
      <c r="E3431">
        <v>0</v>
      </c>
      <c r="F3431">
        <v>0</v>
      </c>
      <c r="G3431">
        <v>0</v>
      </c>
      <c r="H3431">
        <v>0</v>
      </c>
      <c r="I3431">
        <v>0</v>
      </c>
      <c r="J3431">
        <v>0</v>
      </c>
      <c r="K3431">
        <v>270</v>
      </c>
      <c r="L3431">
        <v>268</v>
      </c>
      <c r="M3431">
        <v>2</v>
      </c>
      <c r="N3431">
        <v>0</v>
      </c>
    </row>
    <row r="3432" spans="1:14" x14ac:dyDescent="0.25">
      <c r="A3432" t="s">
        <v>7666</v>
      </c>
      <c r="B3432" t="s">
        <v>73</v>
      </c>
      <c r="C3432" t="s">
        <v>176</v>
      </c>
      <c r="D3432" t="s">
        <v>395</v>
      </c>
      <c r="E3432">
        <v>0</v>
      </c>
      <c r="F3432">
        <v>0</v>
      </c>
      <c r="G3432">
        <v>0</v>
      </c>
      <c r="H3432">
        <v>0</v>
      </c>
      <c r="I3432">
        <v>0</v>
      </c>
      <c r="J3432">
        <v>0</v>
      </c>
      <c r="K3432">
        <v>248</v>
      </c>
      <c r="L3432">
        <v>247</v>
      </c>
      <c r="M3432">
        <v>1</v>
      </c>
      <c r="N3432">
        <v>0</v>
      </c>
    </row>
    <row r="3433" spans="1:14" x14ac:dyDescent="0.25">
      <c r="A3433" t="s">
        <v>7667</v>
      </c>
      <c r="B3433" t="s">
        <v>73</v>
      </c>
      <c r="C3433" t="s">
        <v>177</v>
      </c>
      <c r="D3433" t="s">
        <v>396</v>
      </c>
      <c r="E3433">
        <v>89</v>
      </c>
      <c r="F3433">
        <v>12</v>
      </c>
      <c r="G3433">
        <v>76</v>
      </c>
      <c r="H3433">
        <v>1</v>
      </c>
      <c r="I3433">
        <v>0</v>
      </c>
      <c r="J3433">
        <v>1</v>
      </c>
      <c r="K3433">
        <v>0</v>
      </c>
      <c r="L3433">
        <v>0</v>
      </c>
      <c r="M3433">
        <v>0</v>
      </c>
      <c r="N3433">
        <v>0</v>
      </c>
    </row>
    <row r="3434" spans="1:14" x14ac:dyDescent="0.25">
      <c r="A3434" t="s">
        <v>7668</v>
      </c>
      <c r="B3434" t="s">
        <v>73</v>
      </c>
      <c r="C3434" t="s">
        <v>177</v>
      </c>
      <c r="D3434" t="s">
        <v>4236</v>
      </c>
      <c r="E3434">
        <v>90</v>
      </c>
      <c r="F3434">
        <v>12</v>
      </c>
      <c r="G3434">
        <v>77</v>
      </c>
      <c r="H3434">
        <v>1</v>
      </c>
      <c r="I3434">
        <v>0</v>
      </c>
      <c r="J3434">
        <v>0</v>
      </c>
      <c r="K3434">
        <v>0</v>
      </c>
      <c r="L3434">
        <v>0</v>
      </c>
      <c r="M3434">
        <v>0</v>
      </c>
      <c r="N3434">
        <v>0</v>
      </c>
    </row>
    <row r="3435" spans="1:14" x14ac:dyDescent="0.25">
      <c r="A3435" t="s">
        <v>7669</v>
      </c>
      <c r="B3435" t="s">
        <v>73</v>
      </c>
      <c r="C3435" t="s">
        <v>177</v>
      </c>
      <c r="D3435" t="s">
        <v>4238</v>
      </c>
      <c r="E3435">
        <v>0</v>
      </c>
      <c r="F3435">
        <v>0</v>
      </c>
      <c r="G3435">
        <v>0</v>
      </c>
      <c r="H3435">
        <v>0</v>
      </c>
      <c r="I3435">
        <v>0</v>
      </c>
      <c r="J3435">
        <v>90</v>
      </c>
      <c r="K3435">
        <v>0</v>
      </c>
      <c r="L3435">
        <v>0</v>
      </c>
      <c r="M3435">
        <v>0</v>
      </c>
      <c r="N3435">
        <v>0</v>
      </c>
    </row>
    <row r="3436" spans="1:14" x14ac:dyDescent="0.25">
      <c r="A3436" t="s">
        <v>7670</v>
      </c>
      <c r="B3436" t="s">
        <v>73</v>
      </c>
      <c r="C3436" t="s">
        <v>177</v>
      </c>
      <c r="D3436" t="s">
        <v>397</v>
      </c>
      <c r="E3436">
        <v>90</v>
      </c>
      <c r="F3436">
        <v>12</v>
      </c>
      <c r="G3436">
        <v>77</v>
      </c>
      <c r="H3436">
        <v>1</v>
      </c>
      <c r="I3436">
        <v>0</v>
      </c>
      <c r="J3436">
        <v>0</v>
      </c>
      <c r="K3436">
        <v>0</v>
      </c>
      <c r="L3436">
        <v>0</v>
      </c>
      <c r="M3436">
        <v>0</v>
      </c>
      <c r="N3436">
        <v>0</v>
      </c>
    </row>
    <row r="3437" spans="1:14" x14ac:dyDescent="0.25">
      <c r="A3437" t="s">
        <v>7671</v>
      </c>
      <c r="B3437" t="s">
        <v>73</v>
      </c>
      <c r="C3437" t="s">
        <v>177</v>
      </c>
      <c r="D3437" t="s">
        <v>398</v>
      </c>
      <c r="E3437">
        <v>89</v>
      </c>
      <c r="F3437">
        <v>13</v>
      </c>
      <c r="G3437">
        <v>75</v>
      </c>
      <c r="H3437">
        <v>1</v>
      </c>
      <c r="I3437">
        <v>0</v>
      </c>
      <c r="J3437">
        <v>1</v>
      </c>
      <c r="K3437">
        <v>0</v>
      </c>
      <c r="L3437">
        <v>0</v>
      </c>
      <c r="M3437">
        <v>0</v>
      </c>
      <c r="N3437">
        <v>0</v>
      </c>
    </row>
    <row r="3438" spans="1:14" x14ac:dyDescent="0.25">
      <c r="A3438" t="s">
        <v>7672</v>
      </c>
      <c r="B3438" t="s">
        <v>73</v>
      </c>
      <c r="C3438" t="s">
        <v>177</v>
      </c>
      <c r="D3438" t="s">
        <v>4242</v>
      </c>
      <c r="E3438">
        <v>1</v>
      </c>
      <c r="F3438">
        <v>0</v>
      </c>
      <c r="G3438">
        <v>1</v>
      </c>
      <c r="H3438">
        <v>0</v>
      </c>
      <c r="I3438">
        <v>0</v>
      </c>
      <c r="J3438">
        <v>89</v>
      </c>
      <c r="K3438">
        <v>0</v>
      </c>
      <c r="L3438">
        <v>0</v>
      </c>
      <c r="M3438">
        <v>0</v>
      </c>
      <c r="N3438">
        <v>0</v>
      </c>
    </row>
    <row r="3439" spans="1:14" x14ac:dyDescent="0.25">
      <c r="A3439" t="s">
        <v>7673</v>
      </c>
      <c r="B3439" t="s">
        <v>73</v>
      </c>
      <c r="C3439" t="s">
        <v>177</v>
      </c>
      <c r="D3439" t="s">
        <v>399</v>
      </c>
      <c r="E3439">
        <v>89</v>
      </c>
      <c r="F3439">
        <v>12</v>
      </c>
      <c r="G3439">
        <v>76</v>
      </c>
      <c r="H3439">
        <v>1</v>
      </c>
      <c r="I3439">
        <v>0</v>
      </c>
      <c r="J3439">
        <v>1</v>
      </c>
      <c r="K3439">
        <v>0</v>
      </c>
      <c r="L3439">
        <v>0</v>
      </c>
      <c r="M3439">
        <v>0</v>
      </c>
      <c r="N3439">
        <v>0</v>
      </c>
    </row>
    <row r="3440" spans="1:14" x14ac:dyDescent="0.25">
      <c r="A3440" t="s">
        <v>7674</v>
      </c>
      <c r="B3440" t="s">
        <v>73</v>
      </c>
      <c r="C3440" t="s">
        <v>177</v>
      </c>
      <c r="D3440" t="s">
        <v>4245</v>
      </c>
      <c r="E3440">
        <v>0</v>
      </c>
      <c r="F3440">
        <v>0</v>
      </c>
      <c r="G3440">
        <v>0</v>
      </c>
      <c r="H3440">
        <v>0</v>
      </c>
      <c r="I3440">
        <v>0</v>
      </c>
      <c r="J3440">
        <v>90</v>
      </c>
      <c r="K3440">
        <v>0</v>
      </c>
      <c r="L3440">
        <v>0</v>
      </c>
      <c r="M3440">
        <v>0</v>
      </c>
      <c r="N3440">
        <v>0</v>
      </c>
    </row>
    <row r="3441" spans="1:14" x14ac:dyDescent="0.25">
      <c r="A3441" t="s">
        <v>7675</v>
      </c>
      <c r="B3441" t="s">
        <v>73</v>
      </c>
      <c r="C3441" t="s">
        <v>177</v>
      </c>
      <c r="D3441" t="s">
        <v>394</v>
      </c>
      <c r="E3441">
        <v>0</v>
      </c>
      <c r="F3441">
        <v>0</v>
      </c>
      <c r="G3441">
        <v>0</v>
      </c>
      <c r="H3441">
        <v>0</v>
      </c>
      <c r="I3441">
        <v>0</v>
      </c>
      <c r="J3441">
        <v>0</v>
      </c>
      <c r="K3441">
        <v>89</v>
      </c>
      <c r="L3441">
        <v>89</v>
      </c>
      <c r="M3441">
        <v>0</v>
      </c>
      <c r="N3441">
        <v>0</v>
      </c>
    </row>
    <row r="3442" spans="1:14" x14ac:dyDescent="0.25">
      <c r="A3442" t="s">
        <v>7676</v>
      </c>
      <c r="B3442" t="s">
        <v>73</v>
      </c>
      <c r="C3442" t="s">
        <v>177</v>
      </c>
      <c r="D3442" t="s">
        <v>395</v>
      </c>
      <c r="E3442">
        <v>0</v>
      </c>
      <c r="F3442">
        <v>0</v>
      </c>
      <c r="G3442">
        <v>0</v>
      </c>
      <c r="H3442">
        <v>0</v>
      </c>
      <c r="I3442">
        <v>0</v>
      </c>
      <c r="J3442">
        <v>0</v>
      </c>
      <c r="K3442">
        <v>78</v>
      </c>
      <c r="L3442">
        <v>78</v>
      </c>
      <c r="M3442">
        <v>0</v>
      </c>
      <c r="N3442">
        <v>0</v>
      </c>
    </row>
    <row r="3443" spans="1:14" x14ac:dyDescent="0.25">
      <c r="A3443" t="s">
        <v>7677</v>
      </c>
      <c r="B3443" t="s">
        <v>73</v>
      </c>
      <c r="C3443" t="s">
        <v>178</v>
      </c>
      <c r="D3443" t="s">
        <v>396</v>
      </c>
      <c r="E3443">
        <v>56</v>
      </c>
      <c r="F3443">
        <v>16</v>
      </c>
      <c r="G3443">
        <v>40</v>
      </c>
      <c r="H3443">
        <v>0</v>
      </c>
      <c r="I3443">
        <v>0</v>
      </c>
      <c r="J3443">
        <v>6</v>
      </c>
      <c r="K3443">
        <v>0</v>
      </c>
      <c r="L3443">
        <v>0</v>
      </c>
      <c r="M3443">
        <v>0</v>
      </c>
      <c r="N3443">
        <v>0</v>
      </c>
    </row>
    <row r="3444" spans="1:14" x14ac:dyDescent="0.25">
      <c r="A3444" t="s">
        <v>7678</v>
      </c>
      <c r="B3444" t="s">
        <v>73</v>
      </c>
      <c r="C3444" t="s">
        <v>178</v>
      </c>
      <c r="D3444" t="s">
        <v>4236</v>
      </c>
      <c r="E3444">
        <v>62</v>
      </c>
      <c r="F3444">
        <v>14</v>
      </c>
      <c r="G3444">
        <v>48</v>
      </c>
      <c r="H3444">
        <v>0</v>
      </c>
      <c r="I3444">
        <v>0</v>
      </c>
      <c r="J3444">
        <v>0</v>
      </c>
      <c r="K3444">
        <v>0</v>
      </c>
      <c r="L3444">
        <v>0</v>
      </c>
      <c r="M3444">
        <v>0</v>
      </c>
      <c r="N3444">
        <v>0</v>
      </c>
    </row>
    <row r="3445" spans="1:14" x14ac:dyDescent="0.25">
      <c r="A3445" t="s">
        <v>7679</v>
      </c>
      <c r="B3445" t="s">
        <v>73</v>
      </c>
      <c r="C3445" t="s">
        <v>178</v>
      </c>
      <c r="D3445" t="s">
        <v>4238</v>
      </c>
      <c r="E3445">
        <v>5</v>
      </c>
      <c r="F3445">
        <v>0</v>
      </c>
      <c r="G3445">
        <v>5</v>
      </c>
      <c r="H3445">
        <v>0</v>
      </c>
      <c r="I3445">
        <v>0</v>
      </c>
      <c r="J3445">
        <v>57</v>
      </c>
      <c r="K3445">
        <v>0</v>
      </c>
      <c r="L3445">
        <v>0</v>
      </c>
      <c r="M3445">
        <v>0</v>
      </c>
      <c r="N3445">
        <v>0</v>
      </c>
    </row>
    <row r="3446" spans="1:14" x14ac:dyDescent="0.25">
      <c r="A3446" t="s">
        <v>7680</v>
      </c>
      <c r="B3446" t="s">
        <v>73</v>
      </c>
      <c r="C3446" t="s">
        <v>178</v>
      </c>
      <c r="D3446" t="s">
        <v>397</v>
      </c>
      <c r="E3446">
        <v>62</v>
      </c>
      <c r="F3446">
        <v>14</v>
      </c>
      <c r="G3446">
        <v>48</v>
      </c>
      <c r="H3446">
        <v>0</v>
      </c>
      <c r="I3446">
        <v>0</v>
      </c>
      <c r="J3446">
        <v>0</v>
      </c>
      <c r="K3446">
        <v>0</v>
      </c>
      <c r="L3446">
        <v>0</v>
      </c>
      <c r="M3446">
        <v>0</v>
      </c>
      <c r="N3446">
        <v>0</v>
      </c>
    </row>
    <row r="3447" spans="1:14" x14ac:dyDescent="0.25">
      <c r="A3447" t="s">
        <v>7681</v>
      </c>
      <c r="B3447" t="s">
        <v>73</v>
      </c>
      <c r="C3447" t="s">
        <v>178</v>
      </c>
      <c r="D3447" t="s">
        <v>398</v>
      </c>
      <c r="E3447">
        <v>56</v>
      </c>
      <c r="F3447">
        <v>15</v>
      </c>
      <c r="G3447">
        <v>41</v>
      </c>
      <c r="H3447">
        <v>0</v>
      </c>
      <c r="I3447">
        <v>0</v>
      </c>
      <c r="J3447">
        <v>6</v>
      </c>
      <c r="K3447">
        <v>0</v>
      </c>
      <c r="L3447">
        <v>0</v>
      </c>
      <c r="M3447">
        <v>0</v>
      </c>
      <c r="N3447">
        <v>0</v>
      </c>
    </row>
    <row r="3448" spans="1:14" x14ac:dyDescent="0.25">
      <c r="A3448" t="s">
        <v>7682</v>
      </c>
      <c r="B3448" t="s">
        <v>73</v>
      </c>
      <c r="C3448" t="s">
        <v>178</v>
      </c>
      <c r="D3448" t="s">
        <v>4242</v>
      </c>
      <c r="E3448">
        <v>6</v>
      </c>
      <c r="F3448">
        <v>0</v>
      </c>
      <c r="G3448">
        <v>6</v>
      </c>
      <c r="H3448">
        <v>0</v>
      </c>
      <c r="I3448">
        <v>0</v>
      </c>
      <c r="J3448">
        <v>56</v>
      </c>
      <c r="K3448">
        <v>0</v>
      </c>
      <c r="L3448">
        <v>0</v>
      </c>
      <c r="M3448">
        <v>0</v>
      </c>
      <c r="N3448">
        <v>0</v>
      </c>
    </row>
    <row r="3449" spans="1:14" x14ac:dyDescent="0.25">
      <c r="A3449" t="s">
        <v>7683</v>
      </c>
      <c r="B3449" t="s">
        <v>73</v>
      </c>
      <c r="C3449" t="s">
        <v>178</v>
      </c>
      <c r="D3449" t="s">
        <v>399</v>
      </c>
      <c r="E3449">
        <v>56</v>
      </c>
      <c r="F3449">
        <v>14</v>
      </c>
      <c r="G3449">
        <v>42</v>
      </c>
      <c r="H3449">
        <v>0</v>
      </c>
      <c r="I3449">
        <v>0</v>
      </c>
      <c r="J3449">
        <v>6</v>
      </c>
      <c r="K3449">
        <v>0</v>
      </c>
      <c r="L3449">
        <v>0</v>
      </c>
      <c r="M3449">
        <v>0</v>
      </c>
      <c r="N3449">
        <v>0</v>
      </c>
    </row>
    <row r="3450" spans="1:14" x14ac:dyDescent="0.25">
      <c r="A3450" t="s">
        <v>7684</v>
      </c>
      <c r="B3450" t="s">
        <v>73</v>
      </c>
      <c r="C3450" t="s">
        <v>178</v>
      </c>
      <c r="D3450" t="s">
        <v>4245</v>
      </c>
      <c r="E3450">
        <v>5</v>
      </c>
      <c r="F3450">
        <v>0</v>
      </c>
      <c r="G3450">
        <v>5</v>
      </c>
      <c r="H3450">
        <v>0</v>
      </c>
      <c r="I3450">
        <v>0</v>
      </c>
      <c r="J3450">
        <v>57</v>
      </c>
      <c r="K3450">
        <v>0</v>
      </c>
      <c r="L3450">
        <v>0</v>
      </c>
      <c r="M3450">
        <v>0</v>
      </c>
      <c r="N3450">
        <v>0</v>
      </c>
    </row>
    <row r="3451" spans="1:14" x14ac:dyDescent="0.25">
      <c r="A3451" t="s">
        <v>7685</v>
      </c>
      <c r="B3451" t="s">
        <v>73</v>
      </c>
      <c r="C3451" t="s">
        <v>178</v>
      </c>
      <c r="D3451" t="s">
        <v>394</v>
      </c>
      <c r="E3451">
        <v>0</v>
      </c>
      <c r="F3451">
        <v>0</v>
      </c>
      <c r="G3451">
        <v>0</v>
      </c>
      <c r="H3451">
        <v>0</v>
      </c>
      <c r="I3451">
        <v>0</v>
      </c>
      <c r="J3451">
        <v>0</v>
      </c>
      <c r="K3451">
        <v>62</v>
      </c>
      <c r="L3451">
        <v>62</v>
      </c>
      <c r="M3451">
        <v>0</v>
      </c>
      <c r="N3451">
        <v>0</v>
      </c>
    </row>
    <row r="3452" spans="1:14" x14ac:dyDescent="0.25">
      <c r="A3452" t="s">
        <v>7686</v>
      </c>
      <c r="B3452" t="s">
        <v>73</v>
      </c>
      <c r="C3452" t="s">
        <v>178</v>
      </c>
      <c r="D3452" t="s">
        <v>395</v>
      </c>
      <c r="E3452">
        <v>0</v>
      </c>
      <c r="F3452">
        <v>0</v>
      </c>
      <c r="G3452">
        <v>0</v>
      </c>
      <c r="H3452">
        <v>0</v>
      </c>
      <c r="I3452">
        <v>0</v>
      </c>
      <c r="J3452">
        <v>0</v>
      </c>
      <c r="K3452">
        <v>57</v>
      </c>
      <c r="L3452">
        <v>57</v>
      </c>
      <c r="M3452">
        <v>0</v>
      </c>
      <c r="N3452">
        <v>0</v>
      </c>
    </row>
    <row r="3453" spans="1:14" x14ac:dyDescent="0.25">
      <c r="A3453" t="s">
        <v>7687</v>
      </c>
      <c r="B3453" t="s">
        <v>73</v>
      </c>
      <c r="C3453" t="s">
        <v>179</v>
      </c>
      <c r="D3453" t="s">
        <v>396</v>
      </c>
      <c r="E3453">
        <v>51</v>
      </c>
      <c r="F3453">
        <v>6</v>
      </c>
      <c r="G3453">
        <v>45</v>
      </c>
      <c r="H3453">
        <v>0</v>
      </c>
      <c r="I3453">
        <v>0</v>
      </c>
      <c r="J3453">
        <v>7</v>
      </c>
      <c r="K3453">
        <v>0</v>
      </c>
      <c r="L3453">
        <v>0</v>
      </c>
      <c r="M3453">
        <v>0</v>
      </c>
      <c r="N3453">
        <v>0</v>
      </c>
    </row>
    <row r="3454" spans="1:14" x14ac:dyDescent="0.25">
      <c r="A3454" t="s">
        <v>7688</v>
      </c>
      <c r="B3454" t="s">
        <v>73</v>
      </c>
      <c r="C3454" t="s">
        <v>179</v>
      </c>
      <c r="D3454" t="s">
        <v>4236</v>
      </c>
      <c r="E3454">
        <v>58</v>
      </c>
      <c r="F3454">
        <v>5</v>
      </c>
      <c r="G3454">
        <v>53</v>
      </c>
      <c r="H3454">
        <v>0</v>
      </c>
      <c r="I3454">
        <v>0</v>
      </c>
      <c r="J3454">
        <v>0</v>
      </c>
      <c r="K3454">
        <v>0</v>
      </c>
      <c r="L3454">
        <v>0</v>
      </c>
      <c r="M3454">
        <v>0</v>
      </c>
      <c r="N3454">
        <v>0</v>
      </c>
    </row>
    <row r="3455" spans="1:14" x14ac:dyDescent="0.25">
      <c r="A3455" t="s">
        <v>7689</v>
      </c>
      <c r="B3455" t="s">
        <v>73</v>
      </c>
      <c r="C3455" t="s">
        <v>179</v>
      </c>
      <c r="D3455" t="s">
        <v>4238</v>
      </c>
      <c r="E3455">
        <v>6</v>
      </c>
      <c r="F3455">
        <v>1</v>
      </c>
      <c r="G3455">
        <v>5</v>
      </c>
      <c r="H3455">
        <v>0</v>
      </c>
      <c r="I3455">
        <v>0</v>
      </c>
      <c r="J3455">
        <v>52</v>
      </c>
      <c r="K3455">
        <v>0</v>
      </c>
      <c r="L3455">
        <v>0</v>
      </c>
      <c r="M3455">
        <v>0</v>
      </c>
      <c r="N3455">
        <v>0</v>
      </c>
    </row>
    <row r="3456" spans="1:14" x14ac:dyDescent="0.25">
      <c r="A3456" t="s">
        <v>7690</v>
      </c>
      <c r="B3456" t="s">
        <v>73</v>
      </c>
      <c r="C3456" t="s">
        <v>179</v>
      </c>
      <c r="D3456" t="s">
        <v>397</v>
      </c>
      <c r="E3456">
        <v>58</v>
      </c>
      <c r="F3456">
        <v>5</v>
      </c>
      <c r="G3456">
        <v>53</v>
      </c>
      <c r="H3456">
        <v>0</v>
      </c>
      <c r="I3456">
        <v>0</v>
      </c>
      <c r="J3456">
        <v>0</v>
      </c>
      <c r="K3456">
        <v>0</v>
      </c>
      <c r="L3456">
        <v>0</v>
      </c>
      <c r="M3456">
        <v>0</v>
      </c>
      <c r="N3456">
        <v>0</v>
      </c>
    </row>
    <row r="3457" spans="1:14" x14ac:dyDescent="0.25">
      <c r="A3457" t="s">
        <v>7691</v>
      </c>
      <c r="B3457" t="s">
        <v>73</v>
      </c>
      <c r="C3457" t="s">
        <v>179</v>
      </c>
      <c r="D3457" t="s">
        <v>398</v>
      </c>
      <c r="E3457">
        <v>51</v>
      </c>
      <c r="F3457">
        <v>6</v>
      </c>
      <c r="G3457">
        <v>45</v>
      </c>
      <c r="H3457">
        <v>0</v>
      </c>
      <c r="I3457">
        <v>0</v>
      </c>
      <c r="J3457">
        <v>7</v>
      </c>
      <c r="K3457">
        <v>0</v>
      </c>
      <c r="L3457">
        <v>0</v>
      </c>
      <c r="M3457">
        <v>0</v>
      </c>
      <c r="N3457">
        <v>0</v>
      </c>
    </row>
    <row r="3458" spans="1:14" x14ac:dyDescent="0.25">
      <c r="A3458" t="s">
        <v>7692</v>
      </c>
      <c r="B3458" t="s">
        <v>73</v>
      </c>
      <c r="C3458" t="s">
        <v>179</v>
      </c>
      <c r="D3458" t="s">
        <v>4242</v>
      </c>
      <c r="E3458">
        <v>7</v>
      </c>
      <c r="F3458">
        <v>1</v>
      </c>
      <c r="G3458">
        <v>6</v>
      </c>
      <c r="H3458">
        <v>0</v>
      </c>
      <c r="I3458">
        <v>0</v>
      </c>
      <c r="J3458">
        <v>51</v>
      </c>
      <c r="K3458">
        <v>0</v>
      </c>
      <c r="L3458">
        <v>0</v>
      </c>
      <c r="M3458">
        <v>0</v>
      </c>
      <c r="N3458">
        <v>0</v>
      </c>
    </row>
    <row r="3459" spans="1:14" x14ac:dyDescent="0.25">
      <c r="A3459" t="s">
        <v>7693</v>
      </c>
      <c r="B3459" t="s">
        <v>73</v>
      </c>
      <c r="C3459" t="s">
        <v>179</v>
      </c>
      <c r="D3459" t="s">
        <v>399</v>
      </c>
      <c r="E3459">
        <v>51</v>
      </c>
      <c r="F3459">
        <v>4</v>
      </c>
      <c r="G3459">
        <v>47</v>
      </c>
      <c r="H3459">
        <v>0</v>
      </c>
      <c r="I3459">
        <v>0</v>
      </c>
      <c r="J3459">
        <v>7</v>
      </c>
      <c r="K3459">
        <v>0</v>
      </c>
      <c r="L3459">
        <v>0</v>
      </c>
      <c r="M3459">
        <v>0</v>
      </c>
      <c r="N3459">
        <v>0</v>
      </c>
    </row>
    <row r="3460" spans="1:14" x14ac:dyDescent="0.25">
      <c r="A3460" t="s">
        <v>7694</v>
      </c>
      <c r="B3460" t="s">
        <v>73</v>
      </c>
      <c r="C3460" t="s">
        <v>179</v>
      </c>
      <c r="D3460" t="s">
        <v>4245</v>
      </c>
      <c r="E3460">
        <v>7</v>
      </c>
      <c r="F3460">
        <v>1</v>
      </c>
      <c r="G3460">
        <v>6</v>
      </c>
      <c r="H3460">
        <v>0</v>
      </c>
      <c r="I3460">
        <v>0</v>
      </c>
      <c r="J3460">
        <v>51</v>
      </c>
      <c r="K3460">
        <v>0</v>
      </c>
      <c r="L3460">
        <v>0</v>
      </c>
      <c r="M3460">
        <v>0</v>
      </c>
      <c r="N3460">
        <v>0</v>
      </c>
    </row>
    <row r="3461" spans="1:14" x14ac:dyDescent="0.25">
      <c r="A3461" t="s">
        <v>7695</v>
      </c>
      <c r="B3461" t="s">
        <v>73</v>
      </c>
      <c r="C3461" t="s">
        <v>179</v>
      </c>
      <c r="D3461" t="s">
        <v>394</v>
      </c>
      <c r="E3461">
        <v>0</v>
      </c>
      <c r="F3461">
        <v>0</v>
      </c>
      <c r="G3461">
        <v>0</v>
      </c>
      <c r="H3461">
        <v>0</v>
      </c>
      <c r="I3461">
        <v>0</v>
      </c>
      <c r="J3461">
        <v>0</v>
      </c>
      <c r="K3461">
        <v>58</v>
      </c>
      <c r="L3461">
        <v>58</v>
      </c>
      <c r="M3461">
        <v>0</v>
      </c>
      <c r="N3461">
        <v>0</v>
      </c>
    </row>
    <row r="3462" spans="1:14" x14ac:dyDescent="0.25">
      <c r="A3462" t="s">
        <v>7696</v>
      </c>
      <c r="B3462" t="s">
        <v>73</v>
      </c>
      <c r="C3462" t="s">
        <v>179</v>
      </c>
      <c r="D3462" t="s">
        <v>395</v>
      </c>
      <c r="E3462">
        <v>0</v>
      </c>
      <c r="F3462">
        <v>0</v>
      </c>
      <c r="G3462">
        <v>0</v>
      </c>
      <c r="H3462">
        <v>0</v>
      </c>
      <c r="I3462">
        <v>0</v>
      </c>
      <c r="J3462">
        <v>0</v>
      </c>
      <c r="K3462">
        <v>50</v>
      </c>
      <c r="L3462">
        <v>50</v>
      </c>
      <c r="M3462">
        <v>0</v>
      </c>
      <c r="N3462">
        <v>0</v>
      </c>
    </row>
    <row r="3463" spans="1:14" x14ac:dyDescent="0.25">
      <c r="A3463" t="s">
        <v>7697</v>
      </c>
      <c r="B3463" t="s">
        <v>73</v>
      </c>
      <c r="C3463" t="s">
        <v>180</v>
      </c>
      <c r="D3463" t="s">
        <v>396</v>
      </c>
      <c r="E3463">
        <v>60</v>
      </c>
      <c r="F3463">
        <v>6</v>
      </c>
      <c r="G3463">
        <v>54</v>
      </c>
      <c r="H3463">
        <v>0</v>
      </c>
      <c r="I3463">
        <v>0</v>
      </c>
      <c r="J3463">
        <v>4</v>
      </c>
      <c r="K3463">
        <v>0</v>
      </c>
      <c r="L3463">
        <v>0</v>
      </c>
      <c r="M3463">
        <v>0</v>
      </c>
      <c r="N3463">
        <v>0</v>
      </c>
    </row>
    <row r="3464" spans="1:14" x14ac:dyDescent="0.25">
      <c r="A3464" t="s">
        <v>7698</v>
      </c>
      <c r="B3464" t="s">
        <v>73</v>
      </c>
      <c r="C3464" t="s">
        <v>180</v>
      </c>
      <c r="D3464" t="s">
        <v>4236</v>
      </c>
      <c r="E3464">
        <v>64</v>
      </c>
      <c r="F3464">
        <v>4</v>
      </c>
      <c r="G3464">
        <v>60</v>
      </c>
      <c r="H3464">
        <v>0</v>
      </c>
      <c r="I3464">
        <v>0</v>
      </c>
      <c r="J3464">
        <v>0</v>
      </c>
      <c r="K3464">
        <v>0</v>
      </c>
      <c r="L3464">
        <v>0</v>
      </c>
      <c r="M3464">
        <v>0</v>
      </c>
      <c r="N3464">
        <v>0</v>
      </c>
    </row>
    <row r="3465" spans="1:14" x14ac:dyDescent="0.25">
      <c r="A3465" t="s">
        <v>7699</v>
      </c>
      <c r="B3465" t="s">
        <v>73</v>
      </c>
      <c r="C3465" t="s">
        <v>180</v>
      </c>
      <c r="D3465" t="s">
        <v>4238</v>
      </c>
      <c r="E3465">
        <v>3</v>
      </c>
      <c r="F3465">
        <v>1</v>
      </c>
      <c r="G3465">
        <v>2</v>
      </c>
      <c r="H3465">
        <v>0</v>
      </c>
      <c r="I3465">
        <v>0</v>
      </c>
      <c r="J3465">
        <v>61</v>
      </c>
      <c r="K3465">
        <v>0</v>
      </c>
      <c r="L3465">
        <v>0</v>
      </c>
      <c r="M3465">
        <v>0</v>
      </c>
      <c r="N3465">
        <v>0</v>
      </c>
    </row>
    <row r="3466" spans="1:14" x14ac:dyDescent="0.25">
      <c r="A3466" t="s">
        <v>7700</v>
      </c>
      <c r="B3466" t="s">
        <v>73</v>
      </c>
      <c r="C3466" t="s">
        <v>180</v>
      </c>
      <c r="D3466" t="s">
        <v>397</v>
      </c>
      <c r="E3466">
        <v>64</v>
      </c>
      <c r="F3466">
        <v>4</v>
      </c>
      <c r="G3466">
        <v>60</v>
      </c>
      <c r="H3466">
        <v>0</v>
      </c>
      <c r="I3466">
        <v>0</v>
      </c>
      <c r="J3466">
        <v>0</v>
      </c>
      <c r="K3466">
        <v>0</v>
      </c>
      <c r="L3466">
        <v>0</v>
      </c>
      <c r="M3466">
        <v>0</v>
      </c>
      <c r="N3466">
        <v>0</v>
      </c>
    </row>
    <row r="3467" spans="1:14" x14ac:dyDescent="0.25">
      <c r="A3467" t="s">
        <v>7701</v>
      </c>
      <c r="B3467" t="s">
        <v>73</v>
      </c>
      <c r="C3467" t="s">
        <v>180</v>
      </c>
      <c r="D3467" t="s">
        <v>398</v>
      </c>
      <c r="E3467">
        <v>60</v>
      </c>
      <c r="F3467">
        <v>4</v>
      </c>
      <c r="G3467">
        <v>56</v>
      </c>
      <c r="H3467">
        <v>0</v>
      </c>
      <c r="I3467">
        <v>0</v>
      </c>
      <c r="J3467">
        <v>4</v>
      </c>
      <c r="K3467">
        <v>0</v>
      </c>
      <c r="L3467">
        <v>0</v>
      </c>
      <c r="M3467">
        <v>0</v>
      </c>
      <c r="N3467">
        <v>0</v>
      </c>
    </row>
    <row r="3468" spans="1:14" x14ac:dyDescent="0.25">
      <c r="A3468" t="s">
        <v>7702</v>
      </c>
      <c r="B3468" t="s">
        <v>73</v>
      </c>
      <c r="C3468" t="s">
        <v>180</v>
      </c>
      <c r="D3468" t="s">
        <v>4242</v>
      </c>
      <c r="E3468">
        <v>4</v>
      </c>
      <c r="F3468">
        <v>1</v>
      </c>
      <c r="G3468">
        <v>3</v>
      </c>
      <c r="H3468">
        <v>0</v>
      </c>
      <c r="I3468">
        <v>0</v>
      </c>
      <c r="J3468">
        <v>60</v>
      </c>
      <c r="K3468">
        <v>0</v>
      </c>
      <c r="L3468">
        <v>0</v>
      </c>
      <c r="M3468">
        <v>0</v>
      </c>
      <c r="N3468">
        <v>0</v>
      </c>
    </row>
    <row r="3469" spans="1:14" x14ac:dyDescent="0.25">
      <c r="A3469" t="s">
        <v>7703</v>
      </c>
      <c r="B3469" t="s">
        <v>73</v>
      </c>
      <c r="C3469" t="s">
        <v>180</v>
      </c>
      <c r="D3469" t="s">
        <v>399</v>
      </c>
      <c r="E3469">
        <v>60</v>
      </c>
      <c r="F3469">
        <v>3</v>
      </c>
      <c r="G3469">
        <v>57</v>
      </c>
      <c r="H3469">
        <v>0</v>
      </c>
      <c r="I3469">
        <v>0</v>
      </c>
      <c r="J3469">
        <v>4</v>
      </c>
      <c r="K3469">
        <v>0</v>
      </c>
      <c r="L3469">
        <v>0</v>
      </c>
      <c r="M3469">
        <v>0</v>
      </c>
      <c r="N3469">
        <v>0</v>
      </c>
    </row>
    <row r="3470" spans="1:14" x14ac:dyDescent="0.25">
      <c r="A3470" t="s">
        <v>7704</v>
      </c>
      <c r="B3470" t="s">
        <v>73</v>
      </c>
      <c r="C3470" t="s">
        <v>180</v>
      </c>
      <c r="D3470" t="s">
        <v>4245</v>
      </c>
      <c r="E3470">
        <v>3</v>
      </c>
      <c r="F3470">
        <v>1</v>
      </c>
      <c r="G3470">
        <v>2</v>
      </c>
      <c r="H3470">
        <v>0</v>
      </c>
      <c r="I3470">
        <v>0</v>
      </c>
      <c r="J3470">
        <v>61</v>
      </c>
      <c r="K3470">
        <v>0</v>
      </c>
      <c r="L3470">
        <v>0</v>
      </c>
      <c r="M3470">
        <v>0</v>
      </c>
      <c r="N3470">
        <v>0</v>
      </c>
    </row>
    <row r="3471" spans="1:14" x14ac:dyDescent="0.25">
      <c r="A3471" t="s">
        <v>7705</v>
      </c>
      <c r="B3471" t="s">
        <v>73</v>
      </c>
      <c r="C3471" t="s">
        <v>180</v>
      </c>
      <c r="D3471" t="s">
        <v>394</v>
      </c>
      <c r="E3471">
        <v>0</v>
      </c>
      <c r="F3471">
        <v>0</v>
      </c>
      <c r="G3471">
        <v>0</v>
      </c>
      <c r="H3471">
        <v>0</v>
      </c>
      <c r="I3471">
        <v>0</v>
      </c>
      <c r="J3471">
        <v>0</v>
      </c>
      <c r="K3471">
        <v>63</v>
      </c>
      <c r="L3471">
        <v>63</v>
      </c>
      <c r="M3471">
        <v>0</v>
      </c>
      <c r="N3471">
        <v>0</v>
      </c>
    </row>
    <row r="3472" spans="1:14" x14ac:dyDescent="0.25">
      <c r="A3472" t="s">
        <v>7706</v>
      </c>
      <c r="B3472" t="s">
        <v>73</v>
      </c>
      <c r="C3472" t="s">
        <v>180</v>
      </c>
      <c r="D3472" t="s">
        <v>395</v>
      </c>
      <c r="E3472">
        <v>0</v>
      </c>
      <c r="F3472">
        <v>0</v>
      </c>
      <c r="G3472">
        <v>0</v>
      </c>
      <c r="H3472">
        <v>0</v>
      </c>
      <c r="I3472">
        <v>0</v>
      </c>
      <c r="J3472">
        <v>0</v>
      </c>
      <c r="K3472">
        <v>58</v>
      </c>
      <c r="L3472">
        <v>58</v>
      </c>
      <c r="M3472">
        <v>0</v>
      </c>
      <c r="N3472">
        <v>0</v>
      </c>
    </row>
    <row r="3473" spans="1:14" x14ac:dyDescent="0.25">
      <c r="A3473" t="s">
        <v>7707</v>
      </c>
      <c r="B3473" t="s">
        <v>73</v>
      </c>
      <c r="C3473" t="s">
        <v>181</v>
      </c>
      <c r="D3473" t="s">
        <v>396</v>
      </c>
      <c r="E3473">
        <v>67</v>
      </c>
      <c r="F3473">
        <v>6</v>
      </c>
      <c r="G3473">
        <v>60</v>
      </c>
      <c r="H3473">
        <v>1</v>
      </c>
      <c r="I3473">
        <v>0</v>
      </c>
      <c r="J3473">
        <v>18</v>
      </c>
      <c r="K3473">
        <v>0</v>
      </c>
      <c r="L3473">
        <v>0</v>
      </c>
      <c r="M3473">
        <v>0</v>
      </c>
      <c r="N3473">
        <v>0</v>
      </c>
    </row>
    <row r="3474" spans="1:14" x14ac:dyDescent="0.25">
      <c r="A3474" t="s">
        <v>7708</v>
      </c>
      <c r="B3474" t="s">
        <v>73</v>
      </c>
      <c r="C3474" t="s">
        <v>181</v>
      </c>
      <c r="D3474" t="s">
        <v>4236</v>
      </c>
      <c r="E3474">
        <v>85</v>
      </c>
      <c r="F3474">
        <v>8</v>
      </c>
      <c r="G3474">
        <v>73</v>
      </c>
      <c r="H3474">
        <v>4</v>
      </c>
      <c r="I3474">
        <v>0</v>
      </c>
      <c r="J3474">
        <v>0</v>
      </c>
      <c r="K3474">
        <v>0</v>
      </c>
      <c r="L3474">
        <v>0</v>
      </c>
      <c r="M3474">
        <v>0</v>
      </c>
      <c r="N3474">
        <v>0</v>
      </c>
    </row>
    <row r="3475" spans="1:14" x14ac:dyDescent="0.25">
      <c r="A3475" t="s">
        <v>7709</v>
      </c>
      <c r="B3475" t="s">
        <v>73</v>
      </c>
      <c r="C3475" t="s">
        <v>181</v>
      </c>
      <c r="D3475" t="s">
        <v>4238</v>
      </c>
      <c r="E3475">
        <v>11</v>
      </c>
      <c r="F3475">
        <v>1</v>
      </c>
      <c r="G3475">
        <v>10</v>
      </c>
      <c r="H3475">
        <v>0</v>
      </c>
      <c r="I3475">
        <v>0</v>
      </c>
      <c r="J3475">
        <v>74</v>
      </c>
      <c r="K3475">
        <v>0</v>
      </c>
      <c r="L3475">
        <v>0</v>
      </c>
      <c r="M3475">
        <v>0</v>
      </c>
      <c r="N3475">
        <v>0</v>
      </c>
    </row>
    <row r="3476" spans="1:14" x14ac:dyDescent="0.25">
      <c r="A3476" t="s">
        <v>7710</v>
      </c>
      <c r="B3476" t="s">
        <v>73</v>
      </c>
      <c r="C3476" t="s">
        <v>181</v>
      </c>
      <c r="D3476" t="s">
        <v>397</v>
      </c>
      <c r="E3476">
        <v>85</v>
      </c>
      <c r="F3476">
        <v>8</v>
      </c>
      <c r="G3476">
        <v>73</v>
      </c>
      <c r="H3476">
        <v>4</v>
      </c>
      <c r="I3476">
        <v>0</v>
      </c>
      <c r="J3476">
        <v>0</v>
      </c>
      <c r="K3476">
        <v>0</v>
      </c>
      <c r="L3476">
        <v>0</v>
      </c>
      <c r="M3476">
        <v>0</v>
      </c>
      <c r="N3476">
        <v>0</v>
      </c>
    </row>
    <row r="3477" spans="1:14" x14ac:dyDescent="0.25">
      <c r="A3477" t="s">
        <v>7711</v>
      </c>
      <c r="B3477" t="s">
        <v>73</v>
      </c>
      <c r="C3477" t="s">
        <v>181</v>
      </c>
      <c r="D3477" t="s">
        <v>398</v>
      </c>
      <c r="E3477">
        <v>67</v>
      </c>
      <c r="F3477">
        <v>6</v>
      </c>
      <c r="G3477">
        <v>60</v>
      </c>
      <c r="H3477">
        <v>1</v>
      </c>
      <c r="I3477">
        <v>0</v>
      </c>
      <c r="J3477">
        <v>18</v>
      </c>
      <c r="K3477">
        <v>0</v>
      </c>
      <c r="L3477">
        <v>0</v>
      </c>
      <c r="M3477">
        <v>0</v>
      </c>
      <c r="N3477">
        <v>0</v>
      </c>
    </row>
    <row r="3478" spans="1:14" x14ac:dyDescent="0.25">
      <c r="A3478" t="s">
        <v>7712</v>
      </c>
      <c r="B3478" t="s">
        <v>73</v>
      </c>
      <c r="C3478" t="s">
        <v>181</v>
      </c>
      <c r="D3478" t="s">
        <v>4242</v>
      </c>
      <c r="E3478">
        <v>18</v>
      </c>
      <c r="F3478">
        <v>2</v>
      </c>
      <c r="G3478">
        <v>13</v>
      </c>
      <c r="H3478">
        <v>3</v>
      </c>
      <c r="I3478">
        <v>0</v>
      </c>
      <c r="J3478">
        <v>67</v>
      </c>
      <c r="K3478">
        <v>0</v>
      </c>
      <c r="L3478">
        <v>0</v>
      </c>
      <c r="M3478">
        <v>0</v>
      </c>
      <c r="N3478">
        <v>0</v>
      </c>
    </row>
    <row r="3479" spans="1:14" x14ac:dyDescent="0.25">
      <c r="A3479" t="s">
        <v>7713</v>
      </c>
      <c r="B3479" t="s">
        <v>73</v>
      </c>
      <c r="C3479" t="s">
        <v>181</v>
      </c>
      <c r="D3479" t="s">
        <v>399</v>
      </c>
      <c r="E3479">
        <v>67</v>
      </c>
      <c r="F3479">
        <v>6</v>
      </c>
      <c r="G3479">
        <v>60</v>
      </c>
      <c r="H3479">
        <v>1</v>
      </c>
      <c r="I3479">
        <v>0</v>
      </c>
      <c r="J3479">
        <v>18</v>
      </c>
      <c r="K3479">
        <v>0</v>
      </c>
      <c r="L3479">
        <v>0</v>
      </c>
      <c r="M3479">
        <v>0</v>
      </c>
      <c r="N3479">
        <v>0</v>
      </c>
    </row>
    <row r="3480" spans="1:14" x14ac:dyDescent="0.25">
      <c r="A3480" t="s">
        <v>7714</v>
      </c>
      <c r="B3480" t="s">
        <v>73</v>
      </c>
      <c r="C3480" t="s">
        <v>181</v>
      </c>
      <c r="D3480" t="s">
        <v>4245</v>
      </c>
      <c r="E3480">
        <v>16</v>
      </c>
      <c r="F3480">
        <v>1</v>
      </c>
      <c r="G3480">
        <v>12</v>
      </c>
      <c r="H3480">
        <v>3</v>
      </c>
      <c r="I3480">
        <v>0</v>
      </c>
      <c r="J3480">
        <v>69</v>
      </c>
      <c r="K3480">
        <v>0</v>
      </c>
      <c r="L3480">
        <v>0</v>
      </c>
      <c r="M3480">
        <v>0</v>
      </c>
      <c r="N3480">
        <v>0</v>
      </c>
    </row>
    <row r="3481" spans="1:14" x14ac:dyDescent="0.25">
      <c r="A3481" t="s">
        <v>7715</v>
      </c>
      <c r="B3481" t="s">
        <v>73</v>
      </c>
      <c r="C3481" t="s">
        <v>181</v>
      </c>
      <c r="D3481" t="s">
        <v>394</v>
      </c>
      <c r="E3481">
        <v>0</v>
      </c>
      <c r="F3481">
        <v>0</v>
      </c>
      <c r="G3481">
        <v>0</v>
      </c>
      <c r="H3481">
        <v>0</v>
      </c>
      <c r="I3481">
        <v>0</v>
      </c>
      <c r="J3481">
        <v>0</v>
      </c>
      <c r="K3481">
        <v>83</v>
      </c>
      <c r="L3481">
        <v>83</v>
      </c>
      <c r="M3481">
        <v>0</v>
      </c>
      <c r="N3481">
        <v>0</v>
      </c>
    </row>
    <row r="3482" spans="1:14" x14ac:dyDescent="0.25">
      <c r="A3482" t="s">
        <v>7716</v>
      </c>
      <c r="B3482" t="s">
        <v>73</v>
      </c>
      <c r="C3482" t="s">
        <v>181</v>
      </c>
      <c r="D3482" t="s">
        <v>395</v>
      </c>
      <c r="E3482">
        <v>0</v>
      </c>
      <c r="F3482">
        <v>0</v>
      </c>
      <c r="G3482">
        <v>0</v>
      </c>
      <c r="H3482">
        <v>0</v>
      </c>
      <c r="I3482">
        <v>0</v>
      </c>
      <c r="J3482">
        <v>0</v>
      </c>
      <c r="K3482">
        <v>76</v>
      </c>
      <c r="L3482">
        <v>76</v>
      </c>
      <c r="M3482">
        <v>0</v>
      </c>
      <c r="N3482">
        <v>0</v>
      </c>
    </row>
    <row r="3483" spans="1:14" x14ac:dyDescent="0.25">
      <c r="A3483" t="s">
        <v>7717</v>
      </c>
      <c r="B3483" t="s">
        <v>73</v>
      </c>
      <c r="C3483" t="s">
        <v>182</v>
      </c>
      <c r="D3483" t="s">
        <v>396</v>
      </c>
      <c r="E3483">
        <v>56</v>
      </c>
      <c r="F3483">
        <v>6</v>
      </c>
      <c r="G3483">
        <v>49</v>
      </c>
      <c r="H3483">
        <v>0</v>
      </c>
      <c r="I3483">
        <v>1</v>
      </c>
      <c r="J3483">
        <v>12</v>
      </c>
      <c r="K3483">
        <v>0</v>
      </c>
      <c r="L3483">
        <v>0</v>
      </c>
      <c r="M3483">
        <v>0</v>
      </c>
      <c r="N3483">
        <v>0</v>
      </c>
    </row>
    <row r="3484" spans="1:14" x14ac:dyDescent="0.25">
      <c r="A3484" t="s">
        <v>7718</v>
      </c>
      <c r="B3484" t="s">
        <v>73</v>
      </c>
      <c r="C3484" t="s">
        <v>182</v>
      </c>
      <c r="D3484" t="s">
        <v>4236</v>
      </c>
      <c r="E3484">
        <v>68</v>
      </c>
      <c r="F3484">
        <v>9</v>
      </c>
      <c r="G3484">
        <v>58</v>
      </c>
      <c r="H3484">
        <v>0</v>
      </c>
      <c r="I3484">
        <v>1</v>
      </c>
      <c r="J3484">
        <v>0</v>
      </c>
      <c r="K3484">
        <v>0</v>
      </c>
      <c r="L3484">
        <v>0</v>
      </c>
      <c r="M3484">
        <v>0</v>
      </c>
      <c r="N3484">
        <v>0</v>
      </c>
    </row>
    <row r="3485" spans="1:14" x14ac:dyDescent="0.25">
      <c r="A3485" t="s">
        <v>7719</v>
      </c>
      <c r="B3485" t="s">
        <v>73</v>
      </c>
      <c r="C3485" t="s">
        <v>182</v>
      </c>
      <c r="D3485" t="s">
        <v>4238</v>
      </c>
      <c r="E3485">
        <v>12</v>
      </c>
      <c r="F3485">
        <v>3</v>
      </c>
      <c r="G3485">
        <v>9</v>
      </c>
      <c r="H3485">
        <v>0</v>
      </c>
      <c r="I3485">
        <v>0</v>
      </c>
      <c r="J3485">
        <v>56</v>
      </c>
      <c r="K3485">
        <v>0</v>
      </c>
      <c r="L3485">
        <v>0</v>
      </c>
      <c r="M3485">
        <v>0</v>
      </c>
      <c r="N3485">
        <v>0</v>
      </c>
    </row>
    <row r="3486" spans="1:14" x14ac:dyDescent="0.25">
      <c r="A3486" t="s">
        <v>7720</v>
      </c>
      <c r="B3486" t="s">
        <v>73</v>
      </c>
      <c r="C3486" t="s">
        <v>182</v>
      </c>
      <c r="D3486" t="s">
        <v>397</v>
      </c>
      <c r="E3486">
        <v>68</v>
      </c>
      <c r="F3486">
        <v>9</v>
      </c>
      <c r="G3486">
        <v>58</v>
      </c>
      <c r="H3486">
        <v>0</v>
      </c>
      <c r="I3486">
        <v>1</v>
      </c>
      <c r="J3486">
        <v>0</v>
      </c>
      <c r="K3486">
        <v>0</v>
      </c>
      <c r="L3486">
        <v>0</v>
      </c>
      <c r="M3486">
        <v>0</v>
      </c>
      <c r="N3486">
        <v>0</v>
      </c>
    </row>
    <row r="3487" spans="1:14" x14ac:dyDescent="0.25">
      <c r="A3487" t="s">
        <v>7721</v>
      </c>
      <c r="B3487" t="s">
        <v>73</v>
      </c>
      <c r="C3487" t="s">
        <v>182</v>
      </c>
      <c r="D3487" t="s">
        <v>398</v>
      </c>
      <c r="E3487">
        <v>56</v>
      </c>
      <c r="F3487">
        <v>6</v>
      </c>
      <c r="G3487">
        <v>49</v>
      </c>
      <c r="H3487">
        <v>0</v>
      </c>
      <c r="I3487">
        <v>1</v>
      </c>
      <c r="J3487">
        <v>12</v>
      </c>
      <c r="K3487">
        <v>0</v>
      </c>
      <c r="L3487">
        <v>0</v>
      </c>
      <c r="M3487">
        <v>0</v>
      </c>
      <c r="N3487">
        <v>0</v>
      </c>
    </row>
    <row r="3488" spans="1:14" x14ac:dyDescent="0.25">
      <c r="A3488" t="s">
        <v>7722</v>
      </c>
      <c r="B3488" t="s">
        <v>73</v>
      </c>
      <c r="C3488" t="s">
        <v>182</v>
      </c>
      <c r="D3488" t="s">
        <v>4242</v>
      </c>
      <c r="E3488">
        <v>12</v>
      </c>
      <c r="F3488">
        <v>3</v>
      </c>
      <c r="G3488">
        <v>9</v>
      </c>
      <c r="H3488">
        <v>0</v>
      </c>
      <c r="I3488">
        <v>0</v>
      </c>
      <c r="J3488">
        <v>56</v>
      </c>
      <c r="K3488">
        <v>0</v>
      </c>
      <c r="L3488">
        <v>0</v>
      </c>
      <c r="M3488">
        <v>0</v>
      </c>
      <c r="N3488">
        <v>0</v>
      </c>
    </row>
    <row r="3489" spans="1:14" x14ac:dyDescent="0.25">
      <c r="A3489" t="s">
        <v>7723</v>
      </c>
      <c r="B3489" t="s">
        <v>73</v>
      </c>
      <c r="C3489" t="s">
        <v>182</v>
      </c>
      <c r="D3489" t="s">
        <v>399</v>
      </c>
      <c r="E3489">
        <v>56</v>
      </c>
      <c r="F3489">
        <v>6</v>
      </c>
      <c r="G3489">
        <v>49</v>
      </c>
      <c r="H3489">
        <v>0</v>
      </c>
      <c r="I3489">
        <v>1</v>
      </c>
      <c r="J3489">
        <v>12</v>
      </c>
      <c r="K3489">
        <v>0</v>
      </c>
      <c r="L3489">
        <v>0</v>
      </c>
      <c r="M3489">
        <v>0</v>
      </c>
      <c r="N3489">
        <v>0</v>
      </c>
    </row>
    <row r="3490" spans="1:14" x14ac:dyDescent="0.25">
      <c r="A3490" t="s">
        <v>7724</v>
      </c>
      <c r="B3490" t="s">
        <v>73</v>
      </c>
      <c r="C3490" t="s">
        <v>182</v>
      </c>
      <c r="D3490" t="s">
        <v>4245</v>
      </c>
      <c r="E3490">
        <v>12</v>
      </c>
      <c r="F3490">
        <v>3</v>
      </c>
      <c r="G3490">
        <v>9</v>
      </c>
      <c r="H3490">
        <v>0</v>
      </c>
      <c r="I3490">
        <v>0</v>
      </c>
      <c r="J3490">
        <v>56</v>
      </c>
      <c r="K3490">
        <v>0</v>
      </c>
      <c r="L3490">
        <v>0</v>
      </c>
      <c r="M3490">
        <v>0</v>
      </c>
      <c r="N3490">
        <v>0</v>
      </c>
    </row>
    <row r="3491" spans="1:14" x14ac:dyDescent="0.25">
      <c r="A3491" t="s">
        <v>7725</v>
      </c>
      <c r="B3491" t="s">
        <v>73</v>
      </c>
      <c r="C3491" t="s">
        <v>182</v>
      </c>
      <c r="D3491" t="s">
        <v>394</v>
      </c>
      <c r="E3491">
        <v>0</v>
      </c>
      <c r="F3491">
        <v>0</v>
      </c>
      <c r="G3491">
        <v>0</v>
      </c>
      <c r="H3491">
        <v>0</v>
      </c>
      <c r="I3491">
        <v>0</v>
      </c>
      <c r="J3491">
        <v>0</v>
      </c>
      <c r="K3491">
        <v>68</v>
      </c>
      <c r="L3491">
        <v>68</v>
      </c>
      <c r="M3491">
        <v>0</v>
      </c>
      <c r="N3491">
        <v>0</v>
      </c>
    </row>
    <row r="3492" spans="1:14" x14ac:dyDescent="0.25">
      <c r="A3492" t="s">
        <v>7726</v>
      </c>
      <c r="B3492" t="s">
        <v>73</v>
      </c>
      <c r="C3492" t="s">
        <v>182</v>
      </c>
      <c r="D3492" t="s">
        <v>395</v>
      </c>
      <c r="E3492">
        <v>0</v>
      </c>
      <c r="F3492">
        <v>0</v>
      </c>
      <c r="G3492">
        <v>0</v>
      </c>
      <c r="H3492">
        <v>0</v>
      </c>
      <c r="I3492">
        <v>0</v>
      </c>
      <c r="J3492">
        <v>0</v>
      </c>
      <c r="K3492">
        <v>64</v>
      </c>
      <c r="L3492">
        <v>64</v>
      </c>
      <c r="M3492">
        <v>0</v>
      </c>
      <c r="N3492">
        <v>0</v>
      </c>
    </row>
    <row r="3493" spans="1:14" x14ac:dyDescent="0.25">
      <c r="A3493" t="s">
        <v>7727</v>
      </c>
      <c r="B3493" t="s">
        <v>73</v>
      </c>
      <c r="C3493" t="s">
        <v>183</v>
      </c>
      <c r="D3493" t="s">
        <v>396</v>
      </c>
      <c r="E3493">
        <v>84</v>
      </c>
      <c r="F3493">
        <v>13</v>
      </c>
      <c r="G3493">
        <v>70</v>
      </c>
      <c r="H3493">
        <v>1</v>
      </c>
      <c r="I3493">
        <v>0</v>
      </c>
      <c r="J3493">
        <v>13</v>
      </c>
      <c r="K3493">
        <v>0</v>
      </c>
      <c r="L3493">
        <v>0</v>
      </c>
      <c r="M3493">
        <v>0</v>
      </c>
      <c r="N3493">
        <v>0</v>
      </c>
    </row>
    <row r="3494" spans="1:14" x14ac:dyDescent="0.25">
      <c r="A3494" t="s">
        <v>7728</v>
      </c>
      <c r="B3494" t="s">
        <v>73</v>
      </c>
      <c r="C3494" t="s">
        <v>183</v>
      </c>
      <c r="D3494" t="s">
        <v>4236</v>
      </c>
      <c r="E3494">
        <v>97</v>
      </c>
      <c r="F3494">
        <v>13</v>
      </c>
      <c r="G3494">
        <v>82</v>
      </c>
      <c r="H3494">
        <v>2</v>
      </c>
      <c r="I3494">
        <v>0</v>
      </c>
      <c r="J3494">
        <v>0</v>
      </c>
      <c r="K3494">
        <v>0</v>
      </c>
      <c r="L3494">
        <v>0</v>
      </c>
      <c r="M3494">
        <v>0</v>
      </c>
      <c r="N3494">
        <v>0</v>
      </c>
    </row>
    <row r="3495" spans="1:14" x14ac:dyDescent="0.25">
      <c r="A3495" t="s">
        <v>7729</v>
      </c>
      <c r="B3495" t="s">
        <v>73</v>
      </c>
      <c r="C3495" t="s">
        <v>183</v>
      </c>
      <c r="D3495" t="s">
        <v>4238</v>
      </c>
      <c r="E3495">
        <v>10</v>
      </c>
      <c r="F3495">
        <v>0</v>
      </c>
      <c r="G3495">
        <v>10</v>
      </c>
      <c r="H3495">
        <v>0</v>
      </c>
      <c r="I3495">
        <v>0</v>
      </c>
      <c r="J3495">
        <v>87</v>
      </c>
      <c r="K3495">
        <v>0</v>
      </c>
      <c r="L3495">
        <v>0</v>
      </c>
      <c r="M3495">
        <v>0</v>
      </c>
      <c r="N3495">
        <v>0</v>
      </c>
    </row>
    <row r="3496" spans="1:14" x14ac:dyDescent="0.25">
      <c r="A3496" t="s">
        <v>7730</v>
      </c>
      <c r="B3496" t="s">
        <v>73</v>
      </c>
      <c r="C3496" t="s">
        <v>183</v>
      </c>
      <c r="D3496" t="s">
        <v>397</v>
      </c>
      <c r="E3496">
        <v>97</v>
      </c>
      <c r="F3496">
        <v>13</v>
      </c>
      <c r="G3496">
        <v>82</v>
      </c>
      <c r="H3496">
        <v>2</v>
      </c>
      <c r="I3496">
        <v>0</v>
      </c>
      <c r="J3496">
        <v>0</v>
      </c>
      <c r="K3496">
        <v>0</v>
      </c>
      <c r="L3496">
        <v>0</v>
      </c>
      <c r="M3496">
        <v>0</v>
      </c>
      <c r="N3496">
        <v>0</v>
      </c>
    </row>
    <row r="3497" spans="1:14" x14ac:dyDescent="0.25">
      <c r="A3497" t="s">
        <v>7731</v>
      </c>
      <c r="B3497" t="s">
        <v>73</v>
      </c>
      <c r="C3497" t="s">
        <v>183</v>
      </c>
      <c r="D3497" t="s">
        <v>398</v>
      </c>
      <c r="E3497">
        <v>84</v>
      </c>
      <c r="F3497">
        <v>13</v>
      </c>
      <c r="G3497">
        <v>70</v>
      </c>
      <c r="H3497">
        <v>1</v>
      </c>
      <c r="I3497">
        <v>0</v>
      </c>
      <c r="J3497">
        <v>13</v>
      </c>
      <c r="K3497">
        <v>0</v>
      </c>
      <c r="L3497">
        <v>0</v>
      </c>
      <c r="M3497">
        <v>0</v>
      </c>
      <c r="N3497">
        <v>0</v>
      </c>
    </row>
    <row r="3498" spans="1:14" x14ac:dyDescent="0.25">
      <c r="A3498" t="s">
        <v>7732</v>
      </c>
      <c r="B3498" t="s">
        <v>73</v>
      </c>
      <c r="C3498" t="s">
        <v>183</v>
      </c>
      <c r="D3498" t="s">
        <v>4242</v>
      </c>
      <c r="E3498">
        <v>13</v>
      </c>
      <c r="F3498">
        <v>1</v>
      </c>
      <c r="G3498">
        <v>11</v>
      </c>
      <c r="H3498">
        <v>1</v>
      </c>
      <c r="I3498">
        <v>0</v>
      </c>
      <c r="J3498">
        <v>84</v>
      </c>
      <c r="K3498">
        <v>0</v>
      </c>
      <c r="L3498">
        <v>0</v>
      </c>
      <c r="M3498">
        <v>0</v>
      </c>
      <c r="N3498">
        <v>0</v>
      </c>
    </row>
    <row r="3499" spans="1:14" x14ac:dyDescent="0.25">
      <c r="A3499" t="s">
        <v>7733</v>
      </c>
      <c r="B3499" t="s">
        <v>73</v>
      </c>
      <c r="C3499" t="s">
        <v>183</v>
      </c>
      <c r="D3499" t="s">
        <v>399</v>
      </c>
      <c r="E3499">
        <v>84</v>
      </c>
      <c r="F3499">
        <v>13</v>
      </c>
      <c r="G3499">
        <v>70</v>
      </c>
      <c r="H3499">
        <v>1</v>
      </c>
      <c r="I3499">
        <v>0</v>
      </c>
      <c r="J3499">
        <v>13</v>
      </c>
      <c r="K3499">
        <v>0</v>
      </c>
      <c r="L3499">
        <v>0</v>
      </c>
      <c r="M3499">
        <v>0</v>
      </c>
      <c r="N3499">
        <v>0</v>
      </c>
    </row>
    <row r="3500" spans="1:14" x14ac:dyDescent="0.25">
      <c r="A3500" t="s">
        <v>7734</v>
      </c>
      <c r="B3500" t="s">
        <v>73</v>
      </c>
      <c r="C3500" t="s">
        <v>183</v>
      </c>
      <c r="D3500" t="s">
        <v>4245</v>
      </c>
      <c r="E3500">
        <v>11</v>
      </c>
      <c r="F3500">
        <v>0</v>
      </c>
      <c r="G3500">
        <v>10</v>
      </c>
      <c r="H3500">
        <v>1</v>
      </c>
      <c r="I3500">
        <v>0</v>
      </c>
      <c r="J3500">
        <v>86</v>
      </c>
      <c r="K3500">
        <v>0</v>
      </c>
      <c r="L3500">
        <v>0</v>
      </c>
      <c r="M3500">
        <v>0</v>
      </c>
      <c r="N3500">
        <v>0</v>
      </c>
    </row>
    <row r="3501" spans="1:14" x14ac:dyDescent="0.25">
      <c r="A3501" t="s">
        <v>7735</v>
      </c>
      <c r="B3501" t="s">
        <v>73</v>
      </c>
      <c r="C3501" t="s">
        <v>183</v>
      </c>
      <c r="D3501" t="s">
        <v>394</v>
      </c>
      <c r="E3501">
        <v>0</v>
      </c>
      <c r="F3501">
        <v>0</v>
      </c>
      <c r="G3501">
        <v>0</v>
      </c>
      <c r="H3501">
        <v>0</v>
      </c>
      <c r="I3501">
        <v>0</v>
      </c>
      <c r="J3501">
        <v>0</v>
      </c>
      <c r="K3501">
        <v>94</v>
      </c>
      <c r="L3501">
        <v>93</v>
      </c>
      <c r="M3501">
        <v>1</v>
      </c>
      <c r="N3501">
        <v>0</v>
      </c>
    </row>
    <row r="3502" spans="1:14" x14ac:dyDescent="0.25">
      <c r="A3502" t="s">
        <v>7736</v>
      </c>
      <c r="B3502" t="s">
        <v>73</v>
      </c>
      <c r="C3502" t="s">
        <v>183</v>
      </c>
      <c r="D3502" t="s">
        <v>395</v>
      </c>
      <c r="E3502">
        <v>0</v>
      </c>
      <c r="F3502">
        <v>0</v>
      </c>
      <c r="G3502">
        <v>0</v>
      </c>
      <c r="H3502">
        <v>0</v>
      </c>
      <c r="I3502">
        <v>0</v>
      </c>
      <c r="J3502">
        <v>0</v>
      </c>
      <c r="K3502">
        <v>88</v>
      </c>
      <c r="L3502">
        <v>87</v>
      </c>
      <c r="M3502">
        <v>0</v>
      </c>
      <c r="N3502">
        <v>1</v>
      </c>
    </row>
    <row r="3503" spans="1:14" x14ac:dyDescent="0.25">
      <c r="A3503" t="s">
        <v>7737</v>
      </c>
      <c r="B3503" t="s">
        <v>73</v>
      </c>
      <c r="C3503" t="s">
        <v>184</v>
      </c>
      <c r="D3503" t="s">
        <v>396</v>
      </c>
      <c r="E3503">
        <v>88</v>
      </c>
      <c r="F3503">
        <v>9</v>
      </c>
      <c r="G3503">
        <v>76</v>
      </c>
      <c r="H3503">
        <v>1</v>
      </c>
      <c r="I3503">
        <v>2</v>
      </c>
      <c r="J3503">
        <v>9</v>
      </c>
      <c r="K3503">
        <v>0</v>
      </c>
      <c r="L3503">
        <v>0</v>
      </c>
      <c r="M3503">
        <v>0</v>
      </c>
      <c r="N3503">
        <v>0</v>
      </c>
    </row>
    <row r="3504" spans="1:14" x14ac:dyDescent="0.25">
      <c r="A3504" t="s">
        <v>7738</v>
      </c>
      <c r="B3504" t="s">
        <v>73</v>
      </c>
      <c r="C3504" t="s">
        <v>184</v>
      </c>
      <c r="D3504" t="s">
        <v>4236</v>
      </c>
      <c r="E3504">
        <v>97</v>
      </c>
      <c r="F3504">
        <v>9</v>
      </c>
      <c r="G3504">
        <v>82</v>
      </c>
      <c r="H3504">
        <v>4</v>
      </c>
      <c r="I3504">
        <v>2</v>
      </c>
      <c r="J3504">
        <v>0</v>
      </c>
      <c r="K3504">
        <v>0</v>
      </c>
      <c r="L3504">
        <v>0</v>
      </c>
      <c r="M3504">
        <v>0</v>
      </c>
      <c r="N3504">
        <v>0</v>
      </c>
    </row>
    <row r="3505" spans="1:14" x14ac:dyDescent="0.25">
      <c r="A3505" t="s">
        <v>7739</v>
      </c>
      <c r="B3505" t="s">
        <v>73</v>
      </c>
      <c r="C3505" t="s">
        <v>184</v>
      </c>
      <c r="D3505" t="s">
        <v>4238</v>
      </c>
      <c r="E3505">
        <v>9</v>
      </c>
      <c r="F3505">
        <v>1</v>
      </c>
      <c r="G3505">
        <v>7</v>
      </c>
      <c r="H3505">
        <v>1</v>
      </c>
      <c r="I3505">
        <v>0</v>
      </c>
      <c r="J3505">
        <v>88</v>
      </c>
      <c r="K3505">
        <v>0</v>
      </c>
      <c r="L3505">
        <v>0</v>
      </c>
      <c r="M3505">
        <v>0</v>
      </c>
      <c r="N3505">
        <v>0</v>
      </c>
    </row>
    <row r="3506" spans="1:14" x14ac:dyDescent="0.25">
      <c r="A3506" t="s">
        <v>7740</v>
      </c>
      <c r="B3506" t="s">
        <v>73</v>
      </c>
      <c r="C3506" t="s">
        <v>184</v>
      </c>
      <c r="D3506" t="s">
        <v>397</v>
      </c>
      <c r="E3506">
        <v>97</v>
      </c>
      <c r="F3506">
        <v>9</v>
      </c>
      <c r="G3506">
        <v>82</v>
      </c>
      <c r="H3506">
        <v>4</v>
      </c>
      <c r="I3506">
        <v>2</v>
      </c>
      <c r="J3506">
        <v>0</v>
      </c>
      <c r="K3506">
        <v>0</v>
      </c>
      <c r="L3506">
        <v>0</v>
      </c>
      <c r="M3506">
        <v>0</v>
      </c>
      <c r="N3506">
        <v>0</v>
      </c>
    </row>
    <row r="3507" spans="1:14" x14ac:dyDescent="0.25">
      <c r="A3507" t="s">
        <v>7741</v>
      </c>
      <c r="B3507" t="s">
        <v>73</v>
      </c>
      <c r="C3507" t="s">
        <v>184</v>
      </c>
      <c r="D3507" t="s">
        <v>398</v>
      </c>
      <c r="E3507">
        <v>88</v>
      </c>
      <c r="F3507">
        <v>10</v>
      </c>
      <c r="G3507">
        <v>74</v>
      </c>
      <c r="H3507">
        <v>2</v>
      </c>
      <c r="I3507">
        <v>2</v>
      </c>
      <c r="J3507">
        <v>9</v>
      </c>
      <c r="K3507">
        <v>0</v>
      </c>
      <c r="L3507">
        <v>0</v>
      </c>
      <c r="M3507">
        <v>0</v>
      </c>
      <c r="N3507">
        <v>0</v>
      </c>
    </row>
    <row r="3508" spans="1:14" x14ac:dyDescent="0.25">
      <c r="A3508" t="s">
        <v>7742</v>
      </c>
      <c r="B3508" t="s">
        <v>73</v>
      </c>
      <c r="C3508" t="s">
        <v>184</v>
      </c>
      <c r="D3508" t="s">
        <v>4242</v>
      </c>
      <c r="E3508">
        <v>9</v>
      </c>
      <c r="F3508">
        <v>3</v>
      </c>
      <c r="G3508">
        <v>5</v>
      </c>
      <c r="H3508">
        <v>1</v>
      </c>
      <c r="I3508">
        <v>0</v>
      </c>
      <c r="J3508">
        <v>88</v>
      </c>
      <c r="K3508">
        <v>0</v>
      </c>
      <c r="L3508">
        <v>0</v>
      </c>
      <c r="M3508">
        <v>0</v>
      </c>
      <c r="N3508">
        <v>0</v>
      </c>
    </row>
    <row r="3509" spans="1:14" x14ac:dyDescent="0.25">
      <c r="A3509" t="s">
        <v>7743</v>
      </c>
      <c r="B3509" t="s">
        <v>73</v>
      </c>
      <c r="C3509" t="s">
        <v>184</v>
      </c>
      <c r="D3509" t="s">
        <v>399</v>
      </c>
      <c r="E3509">
        <v>88</v>
      </c>
      <c r="F3509">
        <v>8</v>
      </c>
      <c r="G3509">
        <v>77</v>
      </c>
      <c r="H3509">
        <v>1</v>
      </c>
      <c r="I3509">
        <v>2</v>
      </c>
      <c r="J3509">
        <v>9</v>
      </c>
      <c r="K3509">
        <v>0</v>
      </c>
      <c r="L3509">
        <v>0</v>
      </c>
      <c r="M3509">
        <v>0</v>
      </c>
      <c r="N3509">
        <v>0</v>
      </c>
    </row>
    <row r="3510" spans="1:14" x14ac:dyDescent="0.25">
      <c r="A3510" t="s">
        <v>7744</v>
      </c>
      <c r="B3510" t="s">
        <v>73</v>
      </c>
      <c r="C3510" t="s">
        <v>184</v>
      </c>
      <c r="D3510" t="s">
        <v>4245</v>
      </c>
      <c r="E3510">
        <v>9</v>
      </c>
      <c r="F3510">
        <v>1</v>
      </c>
      <c r="G3510">
        <v>7</v>
      </c>
      <c r="H3510">
        <v>1</v>
      </c>
      <c r="I3510">
        <v>0</v>
      </c>
      <c r="J3510">
        <v>88</v>
      </c>
      <c r="K3510">
        <v>0</v>
      </c>
      <c r="L3510">
        <v>0</v>
      </c>
      <c r="M3510">
        <v>0</v>
      </c>
      <c r="N3510">
        <v>0</v>
      </c>
    </row>
    <row r="3511" spans="1:14" x14ac:dyDescent="0.25">
      <c r="A3511" t="s">
        <v>7745</v>
      </c>
      <c r="B3511" t="s">
        <v>73</v>
      </c>
      <c r="C3511" t="s">
        <v>184</v>
      </c>
      <c r="D3511" t="s">
        <v>394</v>
      </c>
      <c r="E3511">
        <v>0</v>
      </c>
      <c r="F3511">
        <v>0</v>
      </c>
      <c r="G3511">
        <v>0</v>
      </c>
      <c r="H3511">
        <v>0</v>
      </c>
      <c r="I3511">
        <v>0</v>
      </c>
      <c r="J3511">
        <v>0</v>
      </c>
      <c r="K3511">
        <v>97</v>
      </c>
      <c r="L3511">
        <v>93</v>
      </c>
      <c r="M3511">
        <v>2</v>
      </c>
      <c r="N3511">
        <v>2</v>
      </c>
    </row>
    <row r="3512" spans="1:14" x14ac:dyDescent="0.25">
      <c r="A3512" t="s">
        <v>7746</v>
      </c>
      <c r="B3512" t="s">
        <v>73</v>
      </c>
      <c r="C3512" t="s">
        <v>184</v>
      </c>
      <c r="D3512" t="s">
        <v>395</v>
      </c>
      <c r="E3512">
        <v>0</v>
      </c>
      <c r="F3512">
        <v>0</v>
      </c>
      <c r="G3512">
        <v>0</v>
      </c>
      <c r="H3512">
        <v>0</v>
      </c>
      <c r="I3512">
        <v>0</v>
      </c>
      <c r="J3512">
        <v>0</v>
      </c>
      <c r="K3512">
        <v>95</v>
      </c>
      <c r="L3512">
        <v>93</v>
      </c>
      <c r="M3512">
        <v>1</v>
      </c>
      <c r="N3512">
        <v>1</v>
      </c>
    </row>
    <row r="3513" spans="1:14" x14ac:dyDescent="0.25">
      <c r="A3513" t="s">
        <v>7747</v>
      </c>
      <c r="B3513" t="s">
        <v>73</v>
      </c>
      <c r="C3513" t="s">
        <v>185</v>
      </c>
      <c r="D3513" t="s">
        <v>396</v>
      </c>
      <c r="E3513">
        <v>102</v>
      </c>
      <c r="F3513">
        <v>20</v>
      </c>
      <c r="G3513">
        <v>81</v>
      </c>
      <c r="H3513">
        <v>0</v>
      </c>
      <c r="I3513">
        <v>1</v>
      </c>
      <c r="J3513">
        <v>10</v>
      </c>
      <c r="K3513">
        <v>0</v>
      </c>
      <c r="L3513">
        <v>0</v>
      </c>
      <c r="M3513">
        <v>0</v>
      </c>
      <c r="N3513">
        <v>0</v>
      </c>
    </row>
    <row r="3514" spans="1:14" x14ac:dyDescent="0.25">
      <c r="A3514" t="s">
        <v>7748</v>
      </c>
      <c r="B3514" t="s">
        <v>73</v>
      </c>
      <c r="C3514" t="s">
        <v>185</v>
      </c>
      <c r="D3514" t="s">
        <v>4236</v>
      </c>
      <c r="E3514">
        <v>112</v>
      </c>
      <c r="F3514">
        <v>20</v>
      </c>
      <c r="G3514">
        <v>88</v>
      </c>
      <c r="H3514">
        <v>2</v>
      </c>
      <c r="I3514">
        <v>2</v>
      </c>
      <c r="J3514">
        <v>0</v>
      </c>
      <c r="K3514">
        <v>0</v>
      </c>
      <c r="L3514">
        <v>0</v>
      </c>
      <c r="M3514">
        <v>0</v>
      </c>
      <c r="N3514">
        <v>0</v>
      </c>
    </row>
    <row r="3515" spans="1:14" x14ac:dyDescent="0.25">
      <c r="A3515" t="s">
        <v>7749</v>
      </c>
      <c r="B3515" t="s">
        <v>73</v>
      </c>
      <c r="C3515" t="s">
        <v>185</v>
      </c>
      <c r="D3515" t="s">
        <v>4238</v>
      </c>
      <c r="E3515">
        <v>6</v>
      </c>
      <c r="F3515">
        <v>1</v>
      </c>
      <c r="G3515">
        <v>5</v>
      </c>
      <c r="H3515">
        <v>0</v>
      </c>
      <c r="I3515">
        <v>0</v>
      </c>
      <c r="J3515">
        <v>106</v>
      </c>
      <c r="K3515">
        <v>0</v>
      </c>
      <c r="L3515">
        <v>0</v>
      </c>
      <c r="M3515">
        <v>0</v>
      </c>
      <c r="N3515">
        <v>0</v>
      </c>
    </row>
    <row r="3516" spans="1:14" x14ac:dyDescent="0.25">
      <c r="A3516" t="s">
        <v>7750</v>
      </c>
      <c r="B3516" t="s">
        <v>73</v>
      </c>
      <c r="C3516" t="s">
        <v>185</v>
      </c>
      <c r="D3516" t="s">
        <v>397</v>
      </c>
      <c r="E3516">
        <v>112</v>
      </c>
      <c r="F3516">
        <v>20</v>
      </c>
      <c r="G3516">
        <v>88</v>
      </c>
      <c r="H3516">
        <v>2</v>
      </c>
      <c r="I3516">
        <v>2</v>
      </c>
      <c r="J3516">
        <v>0</v>
      </c>
      <c r="K3516">
        <v>0</v>
      </c>
      <c r="L3516">
        <v>0</v>
      </c>
      <c r="M3516">
        <v>0</v>
      </c>
      <c r="N3516">
        <v>0</v>
      </c>
    </row>
    <row r="3517" spans="1:14" x14ac:dyDescent="0.25">
      <c r="A3517" t="s">
        <v>7751</v>
      </c>
      <c r="B3517" t="s">
        <v>73</v>
      </c>
      <c r="C3517" t="s">
        <v>185</v>
      </c>
      <c r="D3517" t="s">
        <v>398</v>
      </c>
      <c r="E3517">
        <v>102</v>
      </c>
      <c r="F3517">
        <v>19</v>
      </c>
      <c r="G3517">
        <v>82</v>
      </c>
      <c r="H3517">
        <v>0</v>
      </c>
      <c r="I3517">
        <v>1</v>
      </c>
      <c r="J3517">
        <v>10</v>
      </c>
      <c r="K3517">
        <v>0</v>
      </c>
      <c r="L3517">
        <v>0</v>
      </c>
      <c r="M3517">
        <v>0</v>
      </c>
      <c r="N3517">
        <v>0</v>
      </c>
    </row>
    <row r="3518" spans="1:14" x14ac:dyDescent="0.25">
      <c r="A3518" t="s">
        <v>7752</v>
      </c>
      <c r="B3518" t="s">
        <v>73</v>
      </c>
      <c r="C3518" t="s">
        <v>185</v>
      </c>
      <c r="D3518" t="s">
        <v>4242</v>
      </c>
      <c r="E3518">
        <v>10</v>
      </c>
      <c r="F3518">
        <v>1</v>
      </c>
      <c r="G3518">
        <v>6</v>
      </c>
      <c r="H3518">
        <v>2</v>
      </c>
      <c r="I3518">
        <v>1</v>
      </c>
      <c r="J3518">
        <v>102</v>
      </c>
      <c r="K3518">
        <v>0</v>
      </c>
      <c r="L3518">
        <v>0</v>
      </c>
      <c r="M3518">
        <v>0</v>
      </c>
      <c r="N3518">
        <v>0</v>
      </c>
    </row>
    <row r="3519" spans="1:14" x14ac:dyDescent="0.25">
      <c r="A3519" t="s">
        <v>7753</v>
      </c>
      <c r="B3519" t="s">
        <v>73</v>
      </c>
      <c r="C3519" t="s">
        <v>185</v>
      </c>
      <c r="D3519" t="s">
        <v>399</v>
      </c>
      <c r="E3519">
        <v>102</v>
      </c>
      <c r="F3519">
        <v>19</v>
      </c>
      <c r="G3519">
        <v>82</v>
      </c>
      <c r="H3519">
        <v>0</v>
      </c>
      <c r="I3519">
        <v>1</v>
      </c>
      <c r="J3519">
        <v>10</v>
      </c>
      <c r="K3519">
        <v>0</v>
      </c>
      <c r="L3519">
        <v>0</v>
      </c>
      <c r="M3519">
        <v>0</v>
      </c>
      <c r="N3519">
        <v>0</v>
      </c>
    </row>
    <row r="3520" spans="1:14" x14ac:dyDescent="0.25">
      <c r="A3520" t="s">
        <v>7754</v>
      </c>
      <c r="B3520" t="s">
        <v>73</v>
      </c>
      <c r="C3520" t="s">
        <v>185</v>
      </c>
      <c r="D3520" t="s">
        <v>4245</v>
      </c>
      <c r="E3520">
        <v>8</v>
      </c>
      <c r="F3520">
        <v>1</v>
      </c>
      <c r="G3520">
        <v>5</v>
      </c>
      <c r="H3520">
        <v>2</v>
      </c>
      <c r="I3520">
        <v>0</v>
      </c>
      <c r="J3520">
        <v>104</v>
      </c>
      <c r="K3520">
        <v>0</v>
      </c>
      <c r="L3520">
        <v>0</v>
      </c>
      <c r="M3520">
        <v>0</v>
      </c>
      <c r="N3520">
        <v>0</v>
      </c>
    </row>
    <row r="3521" spans="1:14" x14ac:dyDescent="0.25">
      <c r="A3521" t="s">
        <v>7755</v>
      </c>
      <c r="B3521" t="s">
        <v>73</v>
      </c>
      <c r="C3521" t="s">
        <v>185</v>
      </c>
      <c r="D3521" t="s">
        <v>394</v>
      </c>
      <c r="E3521">
        <v>0</v>
      </c>
      <c r="F3521">
        <v>0</v>
      </c>
      <c r="G3521">
        <v>0</v>
      </c>
      <c r="H3521">
        <v>0</v>
      </c>
      <c r="I3521">
        <v>0</v>
      </c>
      <c r="J3521">
        <v>0</v>
      </c>
      <c r="K3521">
        <v>112</v>
      </c>
      <c r="L3521">
        <v>110</v>
      </c>
      <c r="M3521">
        <v>1</v>
      </c>
      <c r="N3521">
        <v>1</v>
      </c>
    </row>
    <row r="3522" spans="1:14" x14ac:dyDescent="0.25">
      <c r="A3522" t="s">
        <v>7756</v>
      </c>
      <c r="B3522" t="s">
        <v>73</v>
      </c>
      <c r="C3522" t="s">
        <v>185</v>
      </c>
      <c r="D3522" t="s">
        <v>395</v>
      </c>
      <c r="E3522">
        <v>0</v>
      </c>
      <c r="F3522">
        <v>0</v>
      </c>
      <c r="G3522">
        <v>0</v>
      </c>
      <c r="H3522">
        <v>0</v>
      </c>
      <c r="I3522">
        <v>0</v>
      </c>
      <c r="J3522">
        <v>0</v>
      </c>
      <c r="K3522">
        <v>108</v>
      </c>
      <c r="L3522">
        <v>106</v>
      </c>
      <c r="M3522">
        <v>1</v>
      </c>
      <c r="N3522">
        <v>1</v>
      </c>
    </row>
    <row r="3523" spans="1:14" x14ac:dyDescent="0.25">
      <c r="A3523" t="s">
        <v>7757</v>
      </c>
      <c r="B3523" t="s">
        <v>73</v>
      </c>
      <c r="C3523" t="s">
        <v>186</v>
      </c>
      <c r="D3523" t="s">
        <v>396</v>
      </c>
      <c r="E3523">
        <v>7</v>
      </c>
      <c r="F3523">
        <v>0</v>
      </c>
      <c r="G3523">
        <v>7</v>
      </c>
      <c r="H3523">
        <v>0</v>
      </c>
      <c r="I3523">
        <v>0</v>
      </c>
      <c r="J3523">
        <v>0</v>
      </c>
      <c r="K3523">
        <v>0</v>
      </c>
      <c r="L3523">
        <v>0</v>
      </c>
      <c r="M3523">
        <v>0</v>
      </c>
      <c r="N3523">
        <v>0</v>
      </c>
    </row>
    <row r="3524" spans="1:14" x14ac:dyDescent="0.25">
      <c r="A3524" t="s">
        <v>7758</v>
      </c>
      <c r="B3524" t="s">
        <v>73</v>
      </c>
      <c r="C3524" t="s">
        <v>186</v>
      </c>
      <c r="D3524" t="s">
        <v>4236</v>
      </c>
      <c r="E3524">
        <v>7</v>
      </c>
      <c r="F3524">
        <v>0</v>
      </c>
      <c r="G3524">
        <v>7</v>
      </c>
      <c r="H3524">
        <v>0</v>
      </c>
      <c r="I3524">
        <v>0</v>
      </c>
      <c r="J3524">
        <v>0</v>
      </c>
      <c r="K3524">
        <v>0</v>
      </c>
      <c r="L3524">
        <v>0</v>
      </c>
      <c r="M3524">
        <v>0</v>
      </c>
      <c r="N3524">
        <v>0</v>
      </c>
    </row>
    <row r="3525" spans="1:14" x14ac:dyDescent="0.25">
      <c r="A3525" t="s">
        <v>7759</v>
      </c>
      <c r="B3525" t="s">
        <v>73</v>
      </c>
      <c r="C3525" t="s">
        <v>186</v>
      </c>
      <c r="D3525" t="s">
        <v>4238</v>
      </c>
      <c r="E3525">
        <v>0</v>
      </c>
      <c r="F3525">
        <v>0</v>
      </c>
      <c r="G3525">
        <v>0</v>
      </c>
      <c r="H3525">
        <v>0</v>
      </c>
      <c r="I3525">
        <v>0</v>
      </c>
      <c r="J3525">
        <v>7</v>
      </c>
      <c r="K3525">
        <v>0</v>
      </c>
      <c r="L3525">
        <v>0</v>
      </c>
      <c r="M3525">
        <v>0</v>
      </c>
      <c r="N3525">
        <v>0</v>
      </c>
    </row>
    <row r="3526" spans="1:14" x14ac:dyDescent="0.25">
      <c r="A3526" t="s">
        <v>7760</v>
      </c>
      <c r="B3526" t="s">
        <v>73</v>
      </c>
      <c r="C3526" t="s">
        <v>186</v>
      </c>
      <c r="D3526" t="s">
        <v>397</v>
      </c>
      <c r="E3526">
        <v>7</v>
      </c>
      <c r="F3526">
        <v>0</v>
      </c>
      <c r="G3526">
        <v>7</v>
      </c>
      <c r="H3526">
        <v>0</v>
      </c>
      <c r="I3526">
        <v>0</v>
      </c>
      <c r="J3526">
        <v>0</v>
      </c>
      <c r="K3526">
        <v>0</v>
      </c>
      <c r="L3526">
        <v>0</v>
      </c>
      <c r="M3526">
        <v>0</v>
      </c>
      <c r="N3526">
        <v>0</v>
      </c>
    </row>
    <row r="3527" spans="1:14" x14ac:dyDescent="0.25">
      <c r="A3527" t="s">
        <v>7761</v>
      </c>
      <c r="B3527" t="s">
        <v>73</v>
      </c>
      <c r="C3527" t="s">
        <v>186</v>
      </c>
      <c r="D3527" t="s">
        <v>398</v>
      </c>
      <c r="E3527">
        <v>7</v>
      </c>
      <c r="F3527">
        <v>0</v>
      </c>
      <c r="G3527">
        <v>7</v>
      </c>
      <c r="H3527">
        <v>0</v>
      </c>
      <c r="I3527">
        <v>0</v>
      </c>
      <c r="J3527">
        <v>0</v>
      </c>
      <c r="K3527">
        <v>0</v>
      </c>
      <c r="L3527">
        <v>0</v>
      </c>
      <c r="M3527">
        <v>0</v>
      </c>
      <c r="N3527">
        <v>0</v>
      </c>
    </row>
    <row r="3528" spans="1:14" x14ac:dyDescent="0.25">
      <c r="A3528" t="s">
        <v>7762</v>
      </c>
      <c r="B3528" t="s">
        <v>73</v>
      </c>
      <c r="C3528" t="s">
        <v>186</v>
      </c>
      <c r="D3528" t="s">
        <v>4242</v>
      </c>
      <c r="E3528">
        <v>0</v>
      </c>
      <c r="F3528">
        <v>0</v>
      </c>
      <c r="G3528">
        <v>0</v>
      </c>
      <c r="H3528">
        <v>0</v>
      </c>
      <c r="I3528">
        <v>0</v>
      </c>
      <c r="J3528">
        <v>7</v>
      </c>
      <c r="K3528">
        <v>0</v>
      </c>
      <c r="L3528">
        <v>0</v>
      </c>
      <c r="M3528">
        <v>0</v>
      </c>
      <c r="N3528">
        <v>0</v>
      </c>
    </row>
    <row r="3529" spans="1:14" x14ac:dyDescent="0.25">
      <c r="A3529" t="s">
        <v>7763</v>
      </c>
      <c r="B3529" t="s">
        <v>73</v>
      </c>
      <c r="C3529" t="s">
        <v>186</v>
      </c>
      <c r="D3529" t="s">
        <v>399</v>
      </c>
      <c r="E3529">
        <v>7</v>
      </c>
      <c r="F3529">
        <v>0</v>
      </c>
      <c r="G3529">
        <v>7</v>
      </c>
      <c r="H3529">
        <v>0</v>
      </c>
      <c r="I3529">
        <v>0</v>
      </c>
      <c r="J3529">
        <v>0</v>
      </c>
      <c r="K3529">
        <v>0</v>
      </c>
      <c r="L3529">
        <v>0</v>
      </c>
      <c r="M3529">
        <v>0</v>
      </c>
      <c r="N3529">
        <v>0</v>
      </c>
    </row>
    <row r="3530" spans="1:14" x14ac:dyDescent="0.25">
      <c r="A3530" t="s">
        <v>7764</v>
      </c>
      <c r="B3530" t="s">
        <v>73</v>
      </c>
      <c r="C3530" t="s">
        <v>186</v>
      </c>
      <c r="D3530" t="s">
        <v>4245</v>
      </c>
      <c r="E3530">
        <v>0</v>
      </c>
      <c r="F3530">
        <v>0</v>
      </c>
      <c r="G3530">
        <v>0</v>
      </c>
      <c r="H3530">
        <v>0</v>
      </c>
      <c r="I3530">
        <v>0</v>
      </c>
      <c r="J3530">
        <v>7</v>
      </c>
      <c r="K3530">
        <v>0</v>
      </c>
      <c r="L3530">
        <v>0</v>
      </c>
      <c r="M3530">
        <v>0</v>
      </c>
      <c r="N3530">
        <v>0</v>
      </c>
    </row>
    <row r="3531" spans="1:14" x14ac:dyDescent="0.25">
      <c r="A3531" t="s">
        <v>7765</v>
      </c>
      <c r="B3531" t="s">
        <v>73</v>
      </c>
      <c r="C3531" t="s">
        <v>186</v>
      </c>
      <c r="D3531" t="s">
        <v>394</v>
      </c>
      <c r="E3531">
        <v>0</v>
      </c>
      <c r="F3531">
        <v>0</v>
      </c>
      <c r="G3531">
        <v>0</v>
      </c>
      <c r="H3531">
        <v>0</v>
      </c>
      <c r="I3531">
        <v>0</v>
      </c>
      <c r="J3531">
        <v>0</v>
      </c>
      <c r="K3531">
        <v>6</v>
      </c>
      <c r="L3531">
        <v>6</v>
      </c>
      <c r="M3531">
        <v>0</v>
      </c>
      <c r="N3531">
        <v>0</v>
      </c>
    </row>
    <row r="3532" spans="1:14" x14ac:dyDescent="0.25">
      <c r="A3532" t="s">
        <v>7766</v>
      </c>
      <c r="B3532" t="s">
        <v>73</v>
      </c>
      <c r="C3532" t="s">
        <v>186</v>
      </c>
      <c r="D3532" t="s">
        <v>395</v>
      </c>
      <c r="E3532">
        <v>0</v>
      </c>
      <c r="F3532">
        <v>0</v>
      </c>
      <c r="G3532">
        <v>0</v>
      </c>
      <c r="H3532">
        <v>0</v>
      </c>
      <c r="I3532">
        <v>0</v>
      </c>
      <c r="J3532">
        <v>0</v>
      </c>
      <c r="K3532">
        <v>6</v>
      </c>
      <c r="L3532">
        <v>6</v>
      </c>
      <c r="M3532">
        <v>0</v>
      </c>
      <c r="N3532">
        <v>0</v>
      </c>
    </row>
    <row r="3533" spans="1:14" x14ac:dyDescent="0.25">
      <c r="A3533" t="s">
        <v>7767</v>
      </c>
      <c r="B3533" t="s">
        <v>73</v>
      </c>
      <c r="C3533" t="s">
        <v>187</v>
      </c>
      <c r="D3533" t="s">
        <v>396</v>
      </c>
      <c r="E3533">
        <v>69</v>
      </c>
      <c r="F3533">
        <v>7</v>
      </c>
      <c r="G3533">
        <v>61</v>
      </c>
      <c r="H3533">
        <v>1</v>
      </c>
      <c r="I3533">
        <v>0</v>
      </c>
      <c r="J3533">
        <v>16</v>
      </c>
      <c r="K3533">
        <v>0</v>
      </c>
      <c r="L3533">
        <v>0</v>
      </c>
      <c r="M3533">
        <v>0</v>
      </c>
      <c r="N3533">
        <v>0</v>
      </c>
    </row>
    <row r="3534" spans="1:14" x14ac:dyDescent="0.25">
      <c r="A3534" t="s">
        <v>7768</v>
      </c>
      <c r="B3534" t="s">
        <v>73</v>
      </c>
      <c r="C3534" t="s">
        <v>187</v>
      </c>
      <c r="D3534" t="s">
        <v>4236</v>
      </c>
      <c r="E3534">
        <v>85</v>
      </c>
      <c r="F3534">
        <v>7</v>
      </c>
      <c r="G3534">
        <v>75</v>
      </c>
      <c r="H3534">
        <v>2</v>
      </c>
      <c r="I3534">
        <v>1</v>
      </c>
      <c r="J3534">
        <v>0</v>
      </c>
      <c r="K3534">
        <v>0</v>
      </c>
      <c r="L3534">
        <v>0</v>
      </c>
      <c r="M3534">
        <v>0</v>
      </c>
      <c r="N3534">
        <v>0</v>
      </c>
    </row>
    <row r="3535" spans="1:14" x14ac:dyDescent="0.25">
      <c r="A3535" t="s">
        <v>7769</v>
      </c>
      <c r="B3535" t="s">
        <v>73</v>
      </c>
      <c r="C3535" t="s">
        <v>187</v>
      </c>
      <c r="D3535" t="s">
        <v>4238</v>
      </c>
      <c r="E3535">
        <v>13</v>
      </c>
      <c r="F3535">
        <v>0</v>
      </c>
      <c r="G3535">
        <v>13</v>
      </c>
      <c r="H3535">
        <v>0</v>
      </c>
      <c r="I3535">
        <v>0</v>
      </c>
      <c r="J3535">
        <v>72</v>
      </c>
      <c r="K3535">
        <v>0</v>
      </c>
      <c r="L3535">
        <v>0</v>
      </c>
      <c r="M3535">
        <v>0</v>
      </c>
      <c r="N3535">
        <v>0</v>
      </c>
    </row>
    <row r="3536" spans="1:14" x14ac:dyDescent="0.25">
      <c r="A3536" t="s">
        <v>7770</v>
      </c>
      <c r="B3536" t="s">
        <v>73</v>
      </c>
      <c r="C3536" t="s">
        <v>187</v>
      </c>
      <c r="D3536" t="s">
        <v>397</v>
      </c>
      <c r="E3536">
        <v>85</v>
      </c>
      <c r="F3536">
        <v>7</v>
      </c>
      <c r="G3536">
        <v>75</v>
      </c>
      <c r="H3536">
        <v>2</v>
      </c>
      <c r="I3536">
        <v>1</v>
      </c>
      <c r="J3536">
        <v>0</v>
      </c>
      <c r="K3536">
        <v>0</v>
      </c>
      <c r="L3536">
        <v>0</v>
      </c>
      <c r="M3536">
        <v>0</v>
      </c>
      <c r="N3536">
        <v>0</v>
      </c>
    </row>
    <row r="3537" spans="1:14" x14ac:dyDescent="0.25">
      <c r="A3537" t="s">
        <v>7771</v>
      </c>
      <c r="B3537" t="s">
        <v>73</v>
      </c>
      <c r="C3537" t="s">
        <v>187</v>
      </c>
      <c r="D3537" t="s">
        <v>398</v>
      </c>
      <c r="E3537">
        <v>69</v>
      </c>
      <c r="F3537">
        <v>9</v>
      </c>
      <c r="G3537">
        <v>59</v>
      </c>
      <c r="H3537">
        <v>1</v>
      </c>
      <c r="I3537">
        <v>0</v>
      </c>
      <c r="J3537">
        <v>16</v>
      </c>
      <c r="K3537">
        <v>0</v>
      </c>
      <c r="L3537">
        <v>0</v>
      </c>
      <c r="M3537">
        <v>0</v>
      </c>
      <c r="N3537">
        <v>0</v>
      </c>
    </row>
    <row r="3538" spans="1:14" x14ac:dyDescent="0.25">
      <c r="A3538" t="s">
        <v>7772</v>
      </c>
      <c r="B3538" t="s">
        <v>73</v>
      </c>
      <c r="C3538" t="s">
        <v>187</v>
      </c>
      <c r="D3538" t="s">
        <v>4242</v>
      </c>
      <c r="E3538">
        <v>16</v>
      </c>
      <c r="F3538">
        <v>0</v>
      </c>
      <c r="G3538">
        <v>14</v>
      </c>
      <c r="H3538">
        <v>1</v>
      </c>
      <c r="I3538">
        <v>1</v>
      </c>
      <c r="J3538">
        <v>69</v>
      </c>
      <c r="K3538">
        <v>0</v>
      </c>
      <c r="L3538">
        <v>0</v>
      </c>
      <c r="M3538">
        <v>0</v>
      </c>
      <c r="N3538">
        <v>0</v>
      </c>
    </row>
    <row r="3539" spans="1:14" x14ac:dyDescent="0.25">
      <c r="A3539" t="s">
        <v>7773</v>
      </c>
      <c r="B3539" t="s">
        <v>73</v>
      </c>
      <c r="C3539" t="s">
        <v>187</v>
      </c>
      <c r="D3539" t="s">
        <v>399</v>
      </c>
      <c r="E3539">
        <v>69</v>
      </c>
      <c r="F3539">
        <v>7</v>
      </c>
      <c r="G3539">
        <v>61</v>
      </c>
      <c r="H3539">
        <v>1</v>
      </c>
      <c r="I3539">
        <v>0</v>
      </c>
      <c r="J3539">
        <v>16</v>
      </c>
      <c r="K3539">
        <v>0</v>
      </c>
      <c r="L3539">
        <v>0</v>
      </c>
      <c r="M3539">
        <v>0</v>
      </c>
      <c r="N3539">
        <v>0</v>
      </c>
    </row>
    <row r="3540" spans="1:14" x14ac:dyDescent="0.25">
      <c r="A3540" t="s">
        <v>7774</v>
      </c>
      <c r="B3540" t="s">
        <v>73</v>
      </c>
      <c r="C3540" t="s">
        <v>187</v>
      </c>
      <c r="D3540" t="s">
        <v>4245</v>
      </c>
      <c r="E3540">
        <v>14</v>
      </c>
      <c r="F3540">
        <v>0</v>
      </c>
      <c r="G3540">
        <v>13</v>
      </c>
      <c r="H3540">
        <v>1</v>
      </c>
      <c r="I3540">
        <v>0</v>
      </c>
      <c r="J3540">
        <v>71</v>
      </c>
      <c r="K3540">
        <v>0</v>
      </c>
      <c r="L3540">
        <v>0</v>
      </c>
      <c r="M3540">
        <v>0</v>
      </c>
      <c r="N3540">
        <v>0</v>
      </c>
    </row>
    <row r="3541" spans="1:14" x14ac:dyDescent="0.25">
      <c r="A3541" t="s">
        <v>7775</v>
      </c>
      <c r="B3541" t="s">
        <v>73</v>
      </c>
      <c r="C3541" t="s">
        <v>187</v>
      </c>
      <c r="D3541" t="s">
        <v>394</v>
      </c>
      <c r="E3541">
        <v>0</v>
      </c>
      <c r="F3541">
        <v>0</v>
      </c>
      <c r="G3541">
        <v>0</v>
      </c>
      <c r="H3541">
        <v>0</v>
      </c>
      <c r="I3541">
        <v>0</v>
      </c>
      <c r="J3541">
        <v>0</v>
      </c>
      <c r="K3541">
        <v>80</v>
      </c>
      <c r="L3541">
        <v>79</v>
      </c>
      <c r="M3541">
        <v>1</v>
      </c>
      <c r="N3541">
        <v>0</v>
      </c>
    </row>
    <row r="3542" spans="1:14" x14ac:dyDescent="0.25">
      <c r="A3542" t="s">
        <v>7776</v>
      </c>
      <c r="B3542" t="s">
        <v>73</v>
      </c>
      <c r="C3542" t="s">
        <v>187</v>
      </c>
      <c r="D3542" t="s">
        <v>395</v>
      </c>
      <c r="E3542">
        <v>0</v>
      </c>
      <c r="F3542">
        <v>0</v>
      </c>
      <c r="G3542">
        <v>0</v>
      </c>
      <c r="H3542">
        <v>0</v>
      </c>
      <c r="I3542">
        <v>0</v>
      </c>
      <c r="J3542">
        <v>0</v>
      </c>
      <c r="K3542">
        <v>67</v>
      </c>
      <c r="L3542">
        <v>66</v>
      </c>
      <c r="M3542">
        <v>1</v>
      </c>
      <c r="N3542">
        <v>0</v>
      </c>
    </row>
    <row r="3543" spans="1:14" x14ac:dyDescent="0.25">
      <c r="A3543" t="s">
        <v>7777</v>
      </c>
      <c r="B3543" t="s">
        <v>73</v>
      </c>
      <c r="C3543" t="s">
        <v>188</v>
      </c>
      <c r="D3543" t="s">
        <v>396</v>
      </c>
      <c r="E3543">
        <v>64</v>
      </c>
      <c r="F3543">
        <v>3</v>
      </c>
      <c r="G3543">
        <v>60</v>
      </c>
      <c r="H3543">
        <v>0</v>
      </c>
      <c r="I3543">
        <v>1</v>
      </c>
      <c r="J3543">
        <v>6</v>
      </c>
      <c r="K3543">
        <v>0</v>
      </c>
      <c r="L3543">
        <v>0</v>
      </c>
      <c r="M3543">
        <v>0</v>
      </c>
      <c r="N3543">
        <v>0</v>
      </c>
    </row>
    <row r="3544" spans="1:14" x14ac:dyDescent="0.25">
      <c r="A3544" t="s">
        <v>7778</v>
      </c>
      <c r="B3544" t="s">
        <v>73</v>
      </c>
      <c r="C3544" t="s">
        <v>188</v>
      </c>
      <c r="D3544" t="s">
        <v>4236</v>
      </c>
      <c r="E3544">
        <v>70</v>
      </c>
      <c r="F3544">
        <v>1</v>
      </c>
      <c r="G3544">
        <v>67</v>
      </c>
      <c r="H3544">
        <v>1</v>
      </c>
      <c r="I3544">
        <v>1</v>
      </c>
      <c r="J3544">
        <v>0</v>
      </c>
      <c r="K3544">
        <v>0</v>
      </c>
      <c r="L3544">
        <v>0</v>
      </c>
      <c r="M3544">
        <v>0</v>
      </c>
      <c r="N3544">
        <v>0</v>
      </c>
    </row>
    <row r="3545" spans="1:14" x14ac:dyDescent="0.25">
      <c r="A3545" t="s">
        <v>7779</v>
      </c>
      <c r="B3545" t="s">
        <v>73</v>
      </c>
      <c r="C3545" t="s">
        <v>188</v>
      </c>
      <c r="D3545" t="s">
        <v>4238</v>
      </c>
      <c r="E3545">
        <v>5</v>
      </c>
      <c r="F3545">
        <v>0</v>
      </c>
      <c r="G3545">
        <v>4</v>
      </c>
      <c r="H3545">
        <v>1</v>
      </c>
      <c r="I3545">
        <v>0</v>
      </c>
      <c r="J3545">
        <v>65</v>
      </c>
      <c r="K3545">
        <v>0</v>
      </c>
      <c r="L3545">
        <v>0</v>
      </c>
      <c r="M3545">
        <v>0</v>
      </c>
      <c r="N3545">
        <v>0</v>
      </c>
    </row>
    <row r="3546" spans="1:14" x14ac:dyDescent="0.25">
      <c r="A3546" t="s">
        <v>7780</v>
      </c>
      <c r="B3546" t="s">
        <v>73</v>
      </c>
      <c r="C3546" t="s">
        <v>188</v>
      </c>
      <c r="D3546" t="s">
        <v>397</v>
      </c>
      <c r="E3546">
        <v>70</v>
      </c>
      <c r="F3546">
        <v>1</v>
      </c>
      <c r="G3546">
        <v>67</v>
      </c>
      <c r="H3546">
        <v>1</v>
      </c>
      <c r="I3546">
        <v>1</v>
      </c>
      <c r="J3546">
        <v>0</v>
      </c>
      <c r="K3546">
        <v>0</v>
      </c>
      <c r="L3546">
        <v>0</v>
      </c>
      <c r="M3546">
        <v>0</v>
      </c>
      <c r="N3546">
        <v>0</v>
      </c>
    </row>
    <row r="3547" spans="1:14" x14ac:dyDescent="0.25">
      <c r="A3547" t="s">
        <v>7781</v>
      </c>
      <c r="B3547" t="s">
        <v>73</v>
      </c>
      <c r="C3547" t="s">
        <v>188</v>
      </c>
      <c r="D3547" t="s">
        <v>398</v>
      </c>
      <c r="E3547">
        <v>64</v>
      </c>
      <c r="F3547">
        <v>1</v>
      </c>
      <c r="G3547">
        <v>62</v>
      </c>
      <c r="H3547">
        <v>0</v>
      </c>
      <c r="I3547">
        <v>1</v>
      </c>
      <c r="J3547">
        <v>6</v>
      </c>
      <c r="K3547">
        <v>0</v>
      </c>
      <c r="L3547">
        <v>0</v>
      </c>
      <c r="M3547">
        <v>0</v>
      </c>
      <c r="N3547">
        <v>0</v>
      </c>
    </row>
    <row r="3548" spans="1:14" x14ac:dyDescent="0.25">
      <c r="A3548" t="s">
        <v>7782</v>
      </c>
      <c r="B3548" t="s">
        <v>73</v>
      </c>
      <c r="C3548" t="s">
        <v>188</v>
      </c>
      <c r="D3548" t="s">
        <v>4242</v>
      </c>
      <c r="E3548">
        <v>6</v>
      </c>
      <c r="F3548">
        <v>0</v>
      </c>
      <c r="G3548">
        <v>5</v>
      </c>
      <c r="H3548">
        <v>1</v>
      </c>
      <c r="I3548">
        <v>0</v>
      </c>
      <c r="J3548">
        <v>64</v>
      </c>
      <c r="K3548">
        <v>0</v>
      </c>
      <c r="L3548">
        <v>0</v>
      </c>
      <c r="M3548">
        <v>0</v>
      </c>
      <c r="N3548">
        <v>0</v>
      </c>
    </row>
    <row r="3549" spans="1:14" x14ac:dyDescent="0.25">
      <c r="A3549" t="s">
        <v>7783</v>
      </c>
      <c r="B3549" t="s">
        <v>73</v>
      </c>
      <c r="C3549" t="s">
        <v>188</v>
      </c>
      <c r="D3549" t="s">
        <v>399</v>
      </c>
      <c r="E3549">
        <v>64</v>
      </c>
      <c r="F3549">
        <v>1</v>
      </c>
      <c r="G3549">
        <v>62</v>
      </c>
      <c r="H3549">
        <v>0</v>
      </c>
      <c r="I3549">
        <v>1</v>
      </c>
      <c r="J3549">
        <v>6</v>
      </c>
      <c r="K3549">
        <v>0</v>
      </c>
      <c r="L3549">
        <v>0</v>
      </c>
      <c r="M3549">
        <v>0</v>
      </c>
      <c r="N3549">
        <v>0</v>
      </c>
    </row>
    <row r="3550" spans="1:14" x14ac:dyDescent="0.25">
      <c r="A3550" t="s">
        <v>7784</v>
      </c>
      <c r="B3550" t="s">
        <v>75</v>
      </c>
      <c r="C3550" t="s">
        <v>81</v>
      </c>
      <c r="D3550" t="s">
        <v>394</v>
      </c>
      <c r="E3550">
        <v>0</v>
      </c>
      <c r="F3550">
        <v>0</v>
      </c>
      <c r="G3550">
        <v>0</v>
      </c>
      <c r="H3550">
        <v>0</v>
      </c>
      <c r="I3550">
        <v>0</v>
      </c>
      <c r="J3550">
        <v>0</v>
      </c>
      <c r="K3550">
        <v>129</v>
      </c>
      <c r="L3550">
        <v>127</v>
      </c>
      <c r="M3550">
        <v>1</v>
      </c>
      <c r="N3550">
        <v>1</v>
      </c>
    </row>
    <row r="3551" spans="1:14" x14ac:dyDescent="0.25">
      <c r="A3551" t="s">
        <v>7785</v>
      </c>
      <c r="B3551" t="s">
        <v>75</v>
      </c>
      <c r="C3551" t="s">
        <v>83</v>
      </c>
      <c r="D3551" t="s">
        <v>396</v>
      </c>
      <c r="E3551">
        <v>5</v>
      </c>
      <c r="F3551">
        <v>1</v>
      </c>
      <c r="G3551">
        <v>4</v>
      </c>
      <c r="H3551">
        <v>0</v>
      </c>
      <c r="I3551">
        <v>0</v>
      </c>
      <c r="J3551">
        <v>1</v>
      </c>
      <c r="K3551">
        <v>0</v>
      </c>
      <c r="L3551">
        <v>0</v>
      </c>
      <c r="M3551">
        <v>0</v>
      </c>
      <c r="N3551">
        <v>0</v>
      </c>
    </row>
    <row r="3552" spans="1:14" x14ac:dyDescent="0.25">
      <c r="A3552" t="s">
        <v>7786</v>
      </c>
      <c r="B3552" t="s">
        <v>75</v>
      </c>
      <c r="C3552" t="s">
        <v>83</v>
      </c>
      <c r="D3552" t="s">
        <v>4236</v>
      </c>
      <c r="E3552">
        <v>6</v>
      </c>
      <c r="F3552">
        <v>2</v>
      </c>
      <c r="G3552">
        <v>4</v>
      </c>
      <c r="H3552">
        <v>0</v>
      </c>
      <c r="I3552">
        <v>0</v>
      </c>
      <c r="J3552">
        <v>0</v>
      </c>
      <c r="K3552">
        <v>0</v>
      </c>
      <c r="L3552">
        <v>0</v>
      </c>
      <c r="M3552">
        <v>0</v>
      </c>
      <c r="N3552">
        <v>0</v>
      </c>
    </row>
    <row r="3553" spans="1:14" x14ac:dyDescent="0.25">
      <c r="A3553" t="s">
        <v>7787</v>
      </c>
      <c r="B3553" t="s">
        <v>75</v>
      </c>
      <c r="C3553" t="s">
        <v>83</v>
      </c>
      <c r="D3553" t="s">
        <v>4238</v>
      </c>
      <c r="E3553">
        <v>1</v>
      </c>
      <c r="F3553">
        <v>1</v>
      </c>
      <c r="G3553">
        <v>0</v>
      </c>
      <c r="H3553">
        <v>0</v>
      </c>
      <c r="I3553">
        <v>0</v>
      </c>
      <c r="J3553">
        <v>5</v>
      </c>
      <c r="K3553">
        <v>0</v>
      </c>
      <c r="L3553">
        <v>0</v>
      </c>
      <c r="M3553">
        <v>0</v>
      </c>
      <c r="N3553">
        <v>0</v>
      </c>
    </row>
    <row r="3554" spans="1:14" x14ac:dyDescent="0.25">
      <c r="A3554" t="s">
        <v>7788</v>
      </c>
      <c r="B3554" t="s">
        <v>75</v>
      </c>
      <c r="C3554" t="s">
        <v>83</v>
      </c>
      <c r="D3554" t="s">
        <v>397</v>
      </c>
      <c r="E3554">
        <v>6</v>
      </c>
      <c r="F3554">
        <v>2</v>
      </c>
      <c r="G3554">
        <v>4</v>
      </c>
      <c r="H3554">
        <v>0</v>
      </c>
      <c r="I3554">
        <v>0</v>
      </c>
      <c r="J3554">
        <v>0</v>
      </c>
      <c r="K3554">
        <v>0</v>
      </c>
      <c r="L3554">
        <v>0</v>
      </c>
      <c r="M3554">
        <v>0</v>
      </c>
      <c r="N3554">
        <v>0</v>
      </c>
    </row>
    <row r="3555" spans="1:14" x14ac:dyDescent="0.25">
      <c r="A3555" t="s">
        <v>7789</v>
      </c>
      <c r="B3555" t="s">
        <v>75</v>
      </c>
      <c r="C3555" t="s">
        <v>83</v>
      </c>
      <c r="D3555" t="s">
        <v>398</v>
      </c>
      <c r="E3555">
        <v>5</v>
      </c>
      <c r="F3555">
        <v>1</v>
      </c>
      <c r="G3555">
        <v>4</v>
      </c>
      <c r="H3555">
        <v>0</v>
      </c>
      <c r="I3555">
        <v>0</v>
      </c>
      <c r="J3555">
        <v>1</v>
      </c>
      <c r="K3555">
        <v>0</v>
      </c>
      <c r="L3555">
        <v>0</v>
      </c>
      <c r="M3555">
        <v>0</v>
      </c>
      <c r="N3555">
        <v>0</v>
      </c>
    </row>
    <row r="3556" spans="1:14" x14ac:dyDescent="0.25">
      <c r="A3556" t="s">
        <v>7790</v>
      </c>
      <c r="B3556" t="s">
        <v>75</v>
      </c>
      <c r="C3556" t="s">
        <v>83</v>
      </c>
      <c r="D3556" t="s">
        <v>4242</v>
      </c>
      <c r="E3556">
        <v>1</v>
      </c>
      <c r="F3556">
        <v>1</v>
      </c>
      <c r="G3556">
        <v>0</v>
      </c>
      <c r="H3556">
        <v>0</v>
      </c>
      <c r="I3556">
        <v>0</v>
      </c>
      <c r="J3556">
        <v>5</v>
      </c>
      <c r="K3556">
        <v>0</v>
      </c>
      <c r="L3556">
        <v>0</v>
      </c>
      <c r="M3556">
        <v>0</v>
      </c>
      <c r="N3556">
        <v>0</v>
      </c>
    </row>
    <row r="3557" spans="1:14" x14ac:dyDescent="0.25">
      <c r="A3557" t="s">
        <v>7791</v>
      </c>
      <c r="B3557" t="s">
        <v>75</v>
      </c>
      <c r="C3557" t="s">
        <v>83</v>
      </c>
      <c r="D3557" t="s">
        <v>399</v>
      </c>
      <c r="E3557">
        <v>5</v>
      </c>
      <c r="F3557">
        <v>1</v>
      </c>
      <c r="G3557">
        <v>4</v>
      </c>
      <c r="H3557">
        <v>0</v>
      </c>
      <c r="I3557">
        <v>0</v>
      </c>
      <c r="J3557">
        <v>1</v>
      </c>
      <c r="K3557">
        <v>0</v>
      </c>
      <c r="L3557">
        <v>0</v>
      </c>
      <c r="M3557">
        <v>0</v>
      </c>
      <c r="N3557">
        <v>0</v>
      </c>
    </row>
    <row r="3558" spans="1:14" x14ac:dyDescent="0.25">
      <c r="A3558" t="s">
        <v>7792</v>
      </c>
      <c r="B3558" t="s">
        <v>75</v>
      </c>
      <c r="C3558" t="s">
        <v>83</v>
      </c>
      <c r="D3558" t="s">
        <v>4245</v>
      </c>
      <c r="E3558">
        <v>1</v>
      </c>
      <c r="F3558">
        <v>1</v>
      </c>
      <c r="G3558">
        <v>0</v>
      </c>
      <c r="H3558">
        <v>0</v>
      </c>
      <c r="I3558">
        <v>0</v>
      </c>
      <c r="J3558">
        <v>5</v>
      </c>
      <c r="K3558">
        <v>0</v>
      </c>
      <c r="L3558">
        <v>0</v>
      </c>
      <c r="M3558">
        <v>0</v>
      </c>
      <c r="N3558">
        <v>0</v>
      </c>
    </row>
    <row r="3559" spans="1:14" x14ac:dyDescent="0.25">
      <c r="A3559" t="s">
        <v>7793</v>
      </c>
      <c r="B3559" t="s">
        <v>75</v>
      </c>
      <c r="C3559" t="s">
        <v>83</v>
      </c>
      <c r="D3559" t="s">
        <v>394</v>
      </c>
      <c r="E3559">
        <v>0</v>
      </c>
      <c r="F3559">
        <v>0</v>
      </c>
      <c r="G3559">
        <v>0</v>
      </c>
      <c r="H3559">
        <v>0</v>
      </c>
      <c r="I3559">
        <v>0</v>
      </c>
      <c r="J3559">
        <v>0</v>
      </c>
      <c r="K3559">
        <v>4</v>
      </c>
      <c r="L3559">
        <v>4</v>
      </c>
      <c r="M3559">
        <v>0</v>
      </c>
      <c r="N3559">
        <v>0</v>
      </c>
    </row>
    <row r="3560" spans="1:14" x14ac:dyDescent="0.25">
      <c r="A3560" t="s">
        <v>7794</v>
      </c>
      <c r="B3560" t="s">
        <v>75</v>
      </c>
      <c r="C3560" t="s">
        <v>83</v>
      </c>
      <c r="D3560" t="s">
        <v>395</v>
      </c>
      <c r="E3560">
        <v>0</v>
      </c>
      <c r="F3560">
        <v>0</v>
      </c>
      <c r="G3560">
        <v>0</v>
      </c>
      <c r="H3560">
        <v>0</v>
      </c>
      <c r="I3560">
        <v>0</v>
      </c>
      <c r="J3560">
        <v>0</v>
      </c>
      <c r="K3560">
        <v>4</v>
      </c>
      <c r="L3560">
        <v>4</v>
      </c>
      <c r="M3560">
        <v>0</v>
      </c>
      <c r="N3560">
        <v>0</v>
      </c>
    </row>
    <row r="3561" spans="1:14" x14ac:dyDescent="0.25">
      <c r="A3561" t="s">
        <v>7795</v>
      </c>
      <c r="B3561" t="s">
        <v>75</v>
      </c>
      <c r="C3561" t="s">
        <v>87</v>
      </c>
      <c r="D3561" t="s">
        <v>396</v>
      </c>
      <c r="E3561">
        <v>1</v>
      </c>
      <c r="F3561">
        <v>0</v>
      </c>
      <c r="G3561">
        <v>1</v>
      </c>
      <c r="H3561">
        <v>0</v>
      </c>
      <c r="I3561">
        <v>0</v>
      </c>
      <c r="J3561">
        <v>0</v>
      </c>
      <c r="K3561">
        <v>0</v>
      </c>
      <c r="L3561">
        <v>0</v>
      </c>
      <c r="M3561">
        <v>0</v>
      </c>
      <c r="N3561">
        <v>0</v>
      </c>
    </row>
    <row r="3562" spans="1:14" x14ac:dyDescent="0.25">
      <c r="A3562" t="s">
        <v>7796</v>
      </c>
      <c r="B3562" t="s">
        <v>75</v>
      </c>
      <c r="C3562" t="s">
        <v>87</v>
      </c>
      <c r="D3562" t="s">
        <v>4236</v>
      </c>
      <c r="E3562">
        <v>1</v>
      </c>
      <c r="F3562">
        <v>0</v>
      </c>
      <c r="G3562">
        <v>1</v>
      </c>
      <c r="H3562">
        <v>0</v>
      </c>
      <c r="I3562">
        <v>0</v>
      </c>
      <c r="J3562">
        <v>0</v>
      </c>
      <c r="K3562">
        <v>0</v>
      </c>
      <c r="L3562">
        <v>0</v>
      </c>
      <c r="M3562">
        <v>0</v>
      </c>
      <c r="N3562">
        <v>0</v>
      </c>
    </row>
    <row r="3563" spans="1:14" x14ac:dyDescent="0.25">
      <c r="A3563" t="s">
        <v>7797</v>
      </c>
      <c r="B3563" t="s">
        <v>75</v>
      </c>
      <c r="C3563" t="s">
        <v>87</v>
      </c>
      <c r="D3563" t="s">
        <v>4238</v>
      </c>
      <c r="E3563">
        <v>0</v>
      </c>
      <c r="F3563">
        <v>0</v>
      </c>
      <c r="G3563">
        <v>0</v>
      </c>
      <c r="H3563">
        <v>0</v>
      </c>
      <c r="I3563">
        <v>0</v>
      </c>
      <c r="J3563">
        <v>1</v>
      </c>
      <c r="K3563">
        <v>0</v>
      </c>
      <c r="L3563">
        <v>0</v>
      </c>
      <c r="M3563">
        <v>0</v>
      </c>
      <c r="N3563">
        <v>0</v>
      </c>
    </row>
    <row r="3564" spans="1:14" x14ac:dyDescent="0.25">
      <c r="A3564" t="s">
        <v>7798</v>
      </c>
      <c r="B3564" t="s">
        <v>75</v>
      </c>
      <c r="C3564" t="s">
        <v>87</v>
      </c>
      <c r="D3564" t="s">
        <v>397</v>
      </c>
      <c r="E3564">
        <v>1</v>
      </c>
      <c r="F3564">
        <v>0</v>
      </c>
      <c r="G3564">
        <v>1</v>
      </c>
      <c r="H3564">
        <v>0</v>
      </c>
      <c r="I3564">
        <v>0</v>
      </c>
      <c r="J3564">
        <v>0</v>
      </c>
      <c r="K3564">
        <v>0</v>
      </c>
      <c r="L3564">
        <v>0</v>
      </c>
      <c r="M3564">
        <v>0</v>
      </c>
      <c r="N3564">
        <v>0</v>
      </c>
    </row>
    <row r="3565" spans="1:14" x14ac:dyDescent="0.25">
      <c r="A3565" t="s">
        <v>7799</v>
      </c>
      <c r="B3565" t="s">
        <v>75</v>
      </c>
      <c r="C3565" t="s">
        <v>87</v>
      </c>
      <c r="D3565" t="s">
        <v>398</v>
      </c>
      <c r="E3565">
        <v>1</v>
      </c>
      <c r="F3565">
        <v>0</v>
      </c>
      <c r="G3565">
        <v>1</v>
      </c>
      <c r="H3565">
        <v>0</v>
      </c>
      <c r="I3565">
        <v>0</v>
      </c>
      <c r="J3565">
        <v>0</v>
      </c>
      <c r="K3565">
        <v>0</v>
      </c>
      <c r="L3565">
        <v>0</v>
      </c>
      <c r="M3565">
        <v>0</v>
      </c>
      <c r="N3565">
        <v>0</v>
      </c>
    </row>
    <row r="3566" spans="1:14" x14ac:dyDescent="0.25">
      <c r="A3566" t="s">
        <v>7800</v>
      </c>
      <c r="B3566" t="s">
        <v>75</v>
      </c>
      <c r="C3566" t="s">
        <v>87</v>
      </c>
      <c r="D3566" t="s">
        <v>4242</v>
      </c>
      <c r="E3566">
        <v>0</v>
      </c>
      <c r="F3566">
        <v>0</v>
      </c>
      <c r="G3566">
        <v>0</v>
      </c>
      <c r="H3566">
        <v>0</v>
      </c>
      <c r="I3566">
        <v>0</v>
      </c>
      <c r="J3566">
        <v>1</v>
      </c>
      <c r="K3566">
        <v>0</v>
      </c>
      <c r="L3566">
        <v>0</v>
      </c>
      <c r="M3566">
        <v>0</v>
      </c>
      <c r="N3566">
        <v>0</v>
      </c>
    </row>
    <row r="3567" spans="1:14" x14ac:dyDescent="0.25">
      <c r="A3567" t="s">
        <v>7801</v>
      </c>
      <c r="B3567" t="s">
        <v>75</v>
      </c>
      <c r="C3567" t="s">
        <v>87</v>
      </c>
      <c r="D3567" t="s">
        <v>399</v>
      </c>
      <c r="E3567">
        <v>1</v>
      </c>
      <c r="F3567">
        <v>0</v>
      </c>
      <c r="G3567">
        <v>1</v>
      </c>
      <c r="H3567">
        <v>0</v>
      </c>
      <c r="I3567">
        <v>0</v>
      </c>
      <c r="J3567">
        <v>0</v>
      </c>
      <c r="K3567">
        <v>0</v>
      </c>
      <c r="L3567">
        <v>0</v>
      </c>
      <c r="M3567">
        <v>0</v>
      </c>
      <c r="N3567">
        <v>0</v>
      </c>
    </row>
    <row r="3568" spans="1:14" x14ac:dyDescent="0.25">
      <c r="A3568" t="s">
        <v>7802</v>
      </c>
      <c r="B3568" t="s">
        <v>75</v>
      </c>
      <c r="C3568" t="s">
        <v>87</v>
      </c>
      <c r="D3568" t="s">
        <v>4245</v>
      </c>
      <c r="E3568">
        <v>0</v>
      </c>
      <c r="F3568">
        <v>0</v>
      </c>
      <c r="G3568">
        <v>0</v>
      </c>
      <c r="H3568">
        <v>0</v>
      </c>
      <c r="I3568">
        <v>0</v>
      </c>
      <c r="J3568">
        <v>1</v>
      </c>
      <c r="K3568">
        <v>0</v>
      </c>
      <c r="L3568">
        <v>0</v>
      </c>
      <c r="M3568">
        <v>0</v>
      </c>
      <c r="N3568">
        <v>0</v>
      </c>
    </row>
    <row r="3569" spans="1:14" x14ac:dyDescent="0.25">
      <c r="A3569" t="s">
        <v>7803</v>
      </c>
      <c r="B3569" t="s">
        <v>75</v>
      </c>
      <c r="C3569" t="s">
        <v>87</v>
      </c>
      <c r="D3569" t="s">
        <v>394</v>
      </c>
      <c r="E3569">
        <v>0</v>
      </c>
      <c r="F3569">
        <v>0</v>
      </c>
      <c r="G3569">
        <v>0</v>
      </c>
      <c r="H3569">
        <v>0</v>
      </c>
      <c r="I3569">
        <v>0</v>
      </c>
      <c r="J3569">
        <v>0</v>
      </c>
      <c r="K3569">
        <v>1</v>
      </c>
      <c r="L3569">
        <v>1</v>
      </c>
      <c r="M3569">
        <v>0</v>
      </c>
      <c r="N3569">
        <v>0</v>
      </c>
    </row>
    <row r="3570" spans="1:14" x14ac:dyDescent="0.25">
      <c r="A3570" t="s">
        <v>7804</v>
      </c>
      <c r="B3570" t="s">
        <v>75</v>
      </c>
      <c r="C3570" t="s">
        <v>87</v>
      </c>
      <c r="D3570" t="s">
        <v>395</v>
      </c>
      <c r="E3570">
        <v>0</v>
      </c>
      <c r="F3570">
        <v>0</v>
      </c>
      <c r="G3570">
        <v>0</v>
      </c>
      <c r="H3570">
        <v>0</v>
      </c>
      <c r="I3570">
        <v>0</v>
      </c>
      <c r="J3570">
        <v>0</v>
      </c>
      <c r="K3570">
        <v>0</v>
      </c>
      <c r="L3570">
        <v>0</v>
      </c>
      <c r="M3570">
        <v>0</v>
      </c>
      <c r="N3570">
        <v>0</v>
      </c>
    </row>
    <row r="3571" spans="1:14" x14ac:dyDescent="0.25">
      <c r="A3571" t="s">
        <v>7805</v>
      </c>
      <c r="B3571" t="s">
        <v>75</v>
      </c>
      <c r="C3571" t="s">
        <v>88</v>
      </c>
      <c r="D3571" t="s">
        <v>396</v>
      </c>
      <c r="E3571">
        <v>1</v>
      </c>
      <c r="F3571">
        <v>0</v>
      </c>
      <c r="G3571">
        <v>0</v>
      </c>
      <c r="H3571">
        <v>0</v>
      </c>
      <c r="I3571">
        <v>1</v>
      </c>
      <c r="J3571">
        <v>0</v>
      </c>
      <c r="K3571">
        <v>0</v>
      </c>
      <c r="L3571">
        <v>0</v>
      </c>
      <c r="M3571">
        <v>0</v>
      </c>
      <c r="N3571">
        <v>0</v>
      </c>
    </row>
    <row r="3572" spans="1:14" x14ac:dyDescent="0.25">
      <c r="A3572" t="s">
        <v>7806</v>
      </c>
      <c r="B3572" t="s">
        <v>75</v>
      </c>
      <c r="C3572" t="s">
        <v>88</v>
      </c>
      <c r="D3572" t="s">
        <v>4236</v>
      </c>
      <c r="E3572">
        <v>1</v>
      </c>
      <c r="F3572">
        <v>0</v>
      </c>
      <c r="G3572">
        <v>0</v>
      </c>
      <c r="H3572">
        <v>0</v>
      </c>
      <c r="I3572">
        <v>1</v>
      </c>
      <c r="J3572">
        <v>0</v>
      </c>
      <c r="K3572">
        <v>0</v>
      </c>
      <c r="L3572">
        <v>0</v>
      </c>
      <c r="M3572">
        <v>0</v>
      </c>
      <c r="N3572">
        <v>0</v>
      </c>
    </row>
    <row r="3573" spans="1:14" x14ac:dyDescent="0.25">
      <c r="A3573" t="s">
        <v>7807</v>
      </c>
      <c r="B3573" t="s">
        <v>75</v>
      </c>
      <c r="C3573" t="s">
        <v>88</v>
      </c>
      <c r="D3573" t="s">
        <v>4238</v>
      </c>
      <c r="E3573">
        <v>0</v>
      </c>
      <c r="F3573">
        <v>0</v>
      </c>
      <c r="G3573">
        <v>0</v>
      </c>
      <c r="H3573">
        <v>0</v>
      </c>
      <c r="I3573">
        <v>0</v>
      </c>
      <c r="J3573">
        <v>1</v>
      </c>
      <c r="K3573">
        <v>0</v>
      </c>
      <c r="L3573">
        <v>0</v>
      </c>
      <c r="M3573">
        <v>0</v>
      </c>
      <c r="N3573">
        <v>0</v>
      </c>
    </row>
    <row r="3574" spans="1:14" x14ac:dyDescent="0.25">
      <c r="A3574" t="s">
        <v>7808</v>
      </c>
      <c r="B3574" t="s">
        <v>75</v>
      </c>
      <c r="C3574" t="s">
        <v>88</v>
      </c>
      <c r="D3574" t="s">
        <v>397</v>
      </c>
      <c r="E3574">
        <v>1</v>
      </c>
      <c r="F3574">
        <v>0</v>
      </c>
      <c r="G3574">
        <v>0</v>
      </c>
      <c r="H3574">
        <v>0</v>
      </c>
      <c r="I3574">
        <v>1</v>
      </c>
      <c r="J3574">
        <v>0</v>
      </c>
      <c r="K3574">
        <v>0</v>
      </c>
      <c r="L3574">
        <v>0</v>
      </c>
      <c r="M3574">
        <v>0</v>
      </c>
      <c r="N3574">
        <v>0</v>
      </c>
    </row>
    <row r="3575" spans="1:14" x14ac:dyDescent="0.25">
      <c r="A3575" t="s">
        <v>7809</v>
      </c>
      <c r="B3575" t="s">
        <v>75</v>
      </c>
      <c r="C3575" t="s">
        <v>88</v>
      </c>
      <c r="D3575" t="s">
        <v>398</v>
      </c>
      <c r="E3575">
        <v>1</v>
      </c>
      <c r="F3575">
        <v>0</v>
      </c>
      <c r="G3575">
        <v>0</v>
      </c>
      <c r="H3575">
        <v>0</v>
      </c>
      <c r="I3575">
        <v>1</v>
      </c>
      <c r="J3575">
        <v>0</v>
      </c>
      <c r="K3575">
        <v>0</v>
      </c>
      <c r="L3575">
        <v>0</v>
      </c>
      <c r="M3575">
        <v>0</v>
      </c>
      <c r="N3575">
        <v>0</v>
      </c>
    </row>
    <row r="3576" spans="1:14" x14ac:dyDescent="0.25">
      <c r="A3576" t="s">
        <v>7810</v>
      </c>
      <c r="B3576" t="s">
        <v>75</v>
      </c>
      <c r="C3576" t="s">
        <v>88</v>
      </c>
      <c r="D3576" t="s">
        <v>4242</v>
      </c>
      <c r="E3576">
        <v>0</v>
      </c>
      <c r="F3576">
        <v>0</v>
      </c>
      <c r="G3576">
        <v>0</v>
      </c>
      <c r="H3576">
        <v>0</v>
      </c>
      <c r="I3576">
        <v>0</v>
      </c>
      <c r="J3576">
        <v>1</v>
      </c>
      <c r="K3576">
        <v>0</v>
      </c>
      <c r="L3576">
        <v>0</v>
      </c>
      <c r="M3576">
        <v>0</v>
      </c>
      <c r="N3576">
        <v>0</v>
      </c>
    </row>
    <row r="3577" spans="1:14" x14ac:dyDescent="0.25">
      <c r="A3577" t="s">
        <v>7811</v>
      </c>
      <c r="B3577" t="s">
        <v>75</v>
      </c>
      <c r="C3577" t="s">
        <v>88</v>
      </c>
      <c r="D3577" t="s">
        <v>399</v>
      </c>
      <c r="E3577">
        <v>1</v>
      </c>
      <c r="F3577">
        <v>0</v>
      </c>
      <c r="G3577">
        <v>0</v>
      </c>
      <c r="H3577">
        <v>0</v>
      </c>
      <c r="I3577">
        <v>1</v>
      </c>
      <c r="J3577">
        <v>0</v>
      </c>
      <c r="K3577">
        <v>0</v>
      </c>
      <c r="L3577">
        <v>0</v>
      </c>
      <c r="M3577">
        <v>0</v>
      </c>
      <c r="N3577">
        <v>0</v>
      </c>
    </row>
    <row r="3578" spans="1:14" x14ac:dyDescent="0.25">
      <c r="A3578" t="s">
        <v>7812</v>
      </c>
      <c r="B3578" t="s">
        <v>75</v>
      </c>
      <c r="C3578" t="s">
        <v>88</v>
      </c>
      <c r="D3578" t="s">
        <v>4245</v>
      </c>
      <c r="E3578">
        <v>0</v>
      </c>
      <c r="F3578">
        <v>0</v>
      </c>
      <c r="G3578">
        <v>0</v>
      </c>
      <c r="H3578">
        <v>0</v>
      </c>
      <c r="I3578">
        <v>0</v>
      </c>
      <c r="J3578">
        <v>1</v>
      </c>
      <c r="K3578">
        <v>0</v>
      </c>
      <c r="L3578">
        <v>0</v>
      </c>
      <c r="M3578">
        <v>0</v>
      </c>
      <c r="N3578">
        <v>0</v>
      </c>
    </row>
    <row r="3579" spans="1:14" x14ac:dyDescent="0.25">
      <c r="A3579" t="s">
        <v>7813</v>
      </c>
      <c r="B3579" t="s">
        <v>75</v>
      </c>
      <c r="C3579" t="s">
        <v>88</v>
      </c>
      <c r="D3579" t="s">
        <v>394</v>
      </c>
      <c r="E3579">
        <v>0</v>
      </c>
      <c r="F3579">
        <v>0</v>
      </c>
      <c r="G3579">
        <v>0</v>
      </c>
      <c r="H3579">
        <v>0</v>
      </c>
      <c r="I3579">
        <v>0</v>
      </c>
      <c r="J3579">
        <v>0</v>
      </c>
      <c r="K3579">
        <v>1</v>
      </c>
      <c r="L3579">
        <v>0</v>
      </c>
      <c r="M3579">
        <v>0</v>
      </c>
      <c r="N3579">
        <v>1</v>
      </c>
    </row>
    <row r="3580" spans="1:14" x14ac:dyDescent="0.25">
      <c r="A3580" t="s">
        <v>7814</v>
      </c>
      <c r="B3580" t="s">
        <v>75</v>
      </c>
      <c r="C3580" t="s">
        <v>88</v>
      </c>
      <c r="D3580" t="s">
        <v>395</v>
      </c>
      <c r="E3580">
        <v>0</v>
      </c>
      <c r="F3580">
        <v>0</v>
      </c>
      <c r="G3580">
        <v>0</v>
      </c>
      <c r="H3580">
        <v>0</v>
      </c>
      <c r="I3580">
        <v>0</v>
      </c>
      <c r="J3580">
        <v>0</v>
      </c>
      <c r="K3580">
        <v>1</v>
      </c>
      <c r="L3580">
        <v>0</v>
      </c>
      <c r="M3580">
        <v>0</v>
      </c>
      <c r="N3580">
        <v>1</v>
      </c>
    </row>
    <row r="3581" spans="1:14" x14ac:dyDescent="0.25">
      <c r="A3581" t="s">
        <v>7815</v>
      </c>
      <c r="B3581" t="s">
        <v>75</v>
      </c>
      <c r="C3581" t="s">
        <v>92</v>
      </c>
      <c r="D3581" t="s">
        <v>396</v>
      </c>
      <c r="E3581">
        <v>2</v>
      </c>
      <c r="F3581">
        <v>0</v>
      </c>
      <c r="G3581">
        <v>2</v>
      </c>
      <c r="H3581">
        <v>0</v>
      </c>
      <c r="I3581">
        <v>0</v>
      </c>
      <c r="J3581">
        <v>0</v>
      </c>
      <c r="K3581">
        <v>0</v>
      </c>
      <c r="L3581">
        <v>0</v>
      </c>
      <c r="M3581">
        <v>0</v>
      </c>
      <c r="N3581">
        <v>0</v>
      </c>
    </row>
    <row r="3582" spans="1:14" x14ac:dyDescent="0.25">
      <c r="A3582" t="s">
        <v>7816</v>
      </c>
      <c r="B3582" t="s">
        <v>75</v>
      </c>
      <c r="C3582" t="s">
        <v>92</v>
      </c>
      <c r="D3582" t="s">
        <v>4236</v>
      </c>
      <c r="E3582">
        <v>2</v>
      </c>
      <c r="F3582">
        <v>0</v>
      </c>
      <c r="G3582">
        <v>2</v>
      </c>
      <c r="H3582">
        <v>0</v>
      </c>
      <c r="I3582">
        <v>0</v>
      </c>
      <c r="J3582">
        <v>0</v>
      </c>
      <c r="K3582">
        <v>0</v>
      </c>
      <c r="L3582">
        <v>0</v>
      </c>
      <c r="M3582">
        <v>0</v>
      </c>
      <c r="N3582">
        <v>0</v>
      </c>
    </row>
    <row r="3583" spans="1:14" x14ac:dyDescent="0.25">
      <c r="A3583" t="s">
        <v>7817</v>
      </c>
      <c r="B3583" t="s">
        <v>75</v>
      </c>
      <c r="C3583" t="s">
        <v>92</v>
      </c>
      <c r="D3583" t="s">
        <v>4238</v>
      </c>
      <c r="E3583">
        <v>0</v>
      </c>
      <c r="F3583">
        <v>0</v>
      </c>
      <c r="G3583">
        <v>0</v>
      </c>
      <c r="H3583">
        <v>0</v>
      </c>
      <c r="I3583">
        <v>0</v>
      </c>
      <c r="J3583">
        <v>2</v>
      </c>
      <c r="K3583">
        <v>0</v>
      </c>
      <c r="L3583">
        <v>0</v>
      </c>
      <c r="M3583">
        <v>0</v>
      </c>
      <c r="N3583">
        <v>0</v>
      </c>
    </row>
    <row r="3584" spans="1:14" x14ac:dyDescent="0.25">
      <c r="A3584" t="s">
        <v>7818</v>
      </c>
      <c r="B3584" t="s">
        <v>75</v>
      </c>
      <c r="C3584" t="s">
        <v>92</v>
      </c>
      <c r="D3584" t="s">
        <v>397</v>
      </c>
      <c r="E3584">
        <v>2</v>
      </c>
      <c r="F3584">
        <v>0</v>
      </c>
      <c r="G3584">
        <v>2</v>
      </c>
      <c r="H3584">
        <v>0</v>
      </c>
      <c r="I3584">
        <v>0</v>
      </c>
      <c r="J3584">
        <v>0</v>
      </c>
      <c r="K3584">
        <v>0</v>
      </c>
      <c r="L3584">
        <v>0</v>
      </c>
      <c r="M3584">
        <v>0</v>
      </c>
      <c r="N3584">
        <v>0</v>
      </c>
    </row>
    <row r="3585" spans="1:14" x14ac:dyDescent="0.25">
      <c r="A3585" t="s">
        <v>7819</v>
      </c>
      <c r="B3585" t="s">
        <v>75</v>
      </c>
      <c r="C3585" t="s">
        <v>92</v>
      </c>
      <c r="D3585" t="s">
        <v>398</v>
      </c>
      <c r="E3585">
        <v>2</v>
      </c>
      <c r="F3585">
        <v>0</v>
      </c>
      <c r="G3585">
        <v>2</v>
      </c>
      <c r="H3585">
        <v>0</v>
      </c>
      <c r="I3585">
        <v>0</v>
      </c>
      <c r="J3585">
        <v>0</v>
      </c>
      <c r="K3585">
        <v>0</v>
      </c>
      <c r="L3585">
        <v>0</v>
      </c>
      <c r="M3585">
        <v>0</v>
      </c>
      <c r="N3585">
        <v>0</v>
      </c>
    </row>
    <row r="3586" spans="1:14" x14ac:dyDescent="0.25">
      <c r="A3586" t="s">
        <v>7820</v>
      </c>
      <c r="B3586" t="s">
        <v>75</v>
      </c>
      <c r="C3586" t="s">
        <v>92</v>
      </c>
      <c r="D3586" t="s">
        <v>4242</v>
      </c>
      <c r="E3586">
        <v>0</v>
      </c>
      <c r="F3586">
        <v>0</v>
      </c>
      <c r="G3586">
        <v>0</v>
      </c>
      <c r="H3586">
        <v>0</v>
      </c>
      <c r="I3586">
        <v>0</v>
      </c>
      <c r="J3586">
        <v>2</v>
      </c>
      <c r="K3586">
        <v>0</v>
      </c>
      <c r="L3586">
        <v>0</v>
      </c>
      <c r="M3586">
        <v>0</v>
      </c>
      <c r="N3586">
        <v>0</v>
      </c>
    </row>
    <row r="3587" spans="1:14" x14ac:dyDescent="0.25">
      <c r="A3587" t="s">
        <v>7821</v>
      </c>
      <c r="B3587" t="s">
        <v>75</v>
      </c>
      <c r="C3587" t="s">
        <v>92</v>
      </c>
      <c r="D3587" t="s">
        <v>399</v>
      </c>
      <c r="E3587">
        <v>2</v>
      </c>
      <c r="F3587">
        <v>0</v>
      </c>
      <c r="G3587">
        <v>2</v>
      </c>
      <c r="H3587">
        <v>0</v>
      </c>
      <c r="I3587">
        <v>0</v>
      </c>
      <c r="J3587">
        <v>0</v>
      </c>
      <c r="K3587">
        <v>0</v>
      </c>
      <c r="L3587">
        <v>0</v>
      </c>
      <c r="M3587">
        <v>0</v>
      </c>
      <c r="N3587">
        <v>0</v>
      </c>
    </row>
    <row r="3588" spans="1:14" x14ac:dyDescent="0.25">
      <c r="A3588" t="s">
        <v>7822</v>
      </c>
      <c r="B3588" t="s">
        <v>75</v>
      </c>
      <c r="C3588" t="s">
        <v>92</v>
      </c>
      <c r="D3588" t="s">
        <v>4245</v>
      </c>
      <c r="E3588">
        <v>0</v>
      </c>
      <c r="F3588">
        <v>0</v>
      </c>
      <c r="G3588">
        <v>0</v>
      </c>
      <c r="H3588">
        <v>0</v>
      </c>
      <c r="I3588">
        <v>0</v>
      </c>
      <c r="J3588">
        <v>2</v>
      </c>
      <c r="K3588">
        <v>0</v>
      </c>
      <c r="L3588">
        <v>0</v>
      </c>
      <c r="M3588">
        <v>0</v>
      </c>
      <c r="N3588">
        <v>0</v>
      </c>
    </row>
    <row r="3589" spans="1:14" x14ac:dyDescent="0.25">
      <c r="A3589" t="s">
        <v>7823</v>
      </c>
      <c r="B3589" t="s">
        <v>75</v>
      </c>
      <c r="C3589" t="s">
        <v>92</v>
      </c>
      <c r="D3589" t="s">
        <v>394</v>
      </c>
      <c r="E3589">
        <v>0</v>
      </c>
      <c r="F3589">
        <v>0</v>
      </c>
      <c r="G3589">
        <v>0</v>
      </c>
      <c r="H3589">
        <v>0</v>
      </c>
      <c r="I3589">
        <v>0</v>
      </c>
      <c r="J3589">
        <v>0</v>
      </c>
      <c r="K3589">
        <v>1</v>
      </c>
      <c r="L3589">
        <v>1</v>
      </c>
      <c r="M3589">
        <v>0</v>
      </c>
      <c r="N3589">
        <v>0</v>
      </c>
    </row>
    <row r="3590" spans="1:14" x14ac:dyDescent="0.25">
      <c r="A3590" t="s">
        <v>7824</v>
      </c>
      <c r="B3590" t="s">
        <v>75</v>
      </c>
      <c r="C3590" t="s">
        <v>92</v>
      </c>
      <c r="D3590" t="s">
        <v>395</v>
      </c>
      <c r="E3590">
        <v>0</v>
      </c>
      <c r="F3590">
        <v>0</v>
      </c>
      <c r="G3590">
        <v>0</v>
      </c>
      <c r="H3590">
        <v>0</v>
      </c>
      <c r="I3590">
        <v>0</v>
      </c>
      <c r="J3590">
        <v>0</v>
      </c>
      <c r="K3590">
        <v>0</v>
      </c>
      <c r="L3590">
        <v>0</v>
      </c>
      <c r="M3590">
        <v>0</v>
      </c>
      <c r="N3590">
        <v>0</v>
      </c>
    </row>
    <row r="3591" spans="1:14" x14ac:dyDescent="0.25">
      <c r="A3591" t="s">
        <v>7825</v>
      </c>
      <c r="B3591" t="s">
        <v>75</v>
      </c>
      <c r="C3591" t="s">
        <v>94</v>
      </c>
      <c r="D3591" t="s">
        <v>396</v>
      </c>
      <c r="E3591">
        <v>3</v>
      </c>
      <c r="F3591">
        <v>2</v>
      </c>
      <c r="G3591">
        <v>1</v>
      </c>
      <c r="H3591">
        <v>0</v>
      </c>
      <c r="I3591">
        <v>0</v>
      </c>
      <c r="J3591">
        <v>0</v>
      </c>
      <c r="K3591">
        <v>0</v>
      </c>
      <c r="L3591">
        <v>0</v>
      </c>
      <c r="M3591">
        <v>0</v>
      </c>
      <c r="N3591">
        <v>0</v>
      </c>
    </row>
    <row r="3592" spans="1:14" x14ac:dyDescent="0.25">
      <c r="A3592" t="s">
        <v>7826</v>
      </c>
      <c r="B3592" t="s">
        <v>75</v>
      </c>
      <c r="C3592" t="s">
        <v>94</v>
      </c>
      <c r="D3592" t="s">
        <v>4236</v>
      </c>
      <c r="E3592">
        <v>3</v>
      </c>
      <c r="F3592">
        <v>1</v>
      </c>
      <c r="G3592">
        <v>2</v>
      </c>
      <c r="H3592">
        <v>0</v>
      </c>
      <c r="I3592">
        <v>0</v>
      </c>
      <c r="J3592">
        <v>0</v>
      </c>
      <c r="K3592">
        <v>0</v>
      </c>
      <c r="L3592">
        <v>0</v>
      </c>
      <c r="M3592">
        <v>0</v>
      </c>
      <c r="N3592">
        <v>0</v>
      </c>
    </row>
    <row r="3593" spans="1:14" x14ac:dyDescent="0.25">
      <c r="A3593" t="s">
        <v>7827</v>
      </c>
      <c r="B3593" t="s">
        <v>75</v>
      </c>
      <c r="C3593" t="s">
        <v>94</v>
      </c>
      <c r="D3593" t="s">
        <v>4238</v>
      </c>
      <c r="E3593">
        <v>0</v>
      </c>
      <c r="F3593">
        <v>0</v>
      </c>
      <c r="G3593">
        <v>0</v>
      </c>
      <c r="H3593">
        <v>0</v>
      </c>
      <c r="I3593">
        <v>0</v>
      </c>
      <c r="J3593">
        <v>3</v>
      </c>
      <c r="K3593">
        <v>0</v>
      </c>
      <c r="L3593">
        <v>0</v>
      </c>
      <c r="M3593">
        <v>0</v>
      </c>
      <c r="N3593">
        <v>0</v>
      </c>
    </row>
    <row r="3594" spans="1:14" x14ac:dyDescent="0.25">
      <c r="A3594" t="s">
        <v>7828</v>
      </c>
      <c r="B3594" t="s">
        <v>75</v>
      </c>
      <c r="C3594" t="s">
        <v>94</v>
      </c>
      <c r="D3594" t="s">
        <v>397</v>
      </c>
      <c r="E3594">
        <v>3</v>
      </c>
      <c r="F3594">
        <v>1</v>
      </c>
      <c r="G3594">
        <v>2</v>
      </c>
      <c r="H3594">
        <v>0</v>
      </c>
      <c r="I3594">
        <v>0</v>
      </c>
      <c r="J3594">
        <v>0</v>
      </c>
      <c r="K3594">
        <v>0</v>
      </c>
      <c r="L3594">
        <v>0</v>
      </c>
      <c r="M3594">
        <v>0</v>
      </c>
      <c r="N3594">
        <v>0</v>
      </c>
    </row>
    <row r="3595" spans="1:14" x14ac:dyDescent="0.25">
      <c r="A3595" t="s">
        <v>7829</v>
      </c>
      <c r="B3595" t="s">
        <v>75</v>
      </c>
      <c r="C3595" t="s">
        <v>94</v>
      </c>
      <c r="D3595" t="s">
        <v>398</v>
      </c>
      <c r="E3595">
        <v>3</v>
      </c>
      <c r="F3595">
        <v>1</v>
      </c>
      <c r="G3595">
        <v>2</v>
      </c>
      <c r="H3595">
        <v>0</v>
      </c>
      <c r="I3595">
        <v>0</v>
      </c>
      <c r="J3595">
        <v>0</v>
      </c>
      <c r="K3595">
        <v>0</v>
      </c>
      <c r="L3595">
        <v>0</v>
      </c>
      <c r="M3595">
        <v>0</v>
      </c>
      <c r="N3595">
        <v>0</v>
      </c>
    </row>
    <row r="3596" spans="1:14" x14ac:dyDescent="0.25">
      <c r="A3596" t="s">
        <v>7830</v>
      </c>
      <c r="B3596" t="s">
        <v>75</v>
      </c>
      <c r="C3596" t="s">
        <v>94</v>
      </c>
      <c r="D3596" t="s">
        <v>4242</v>
      </c>
      <c r="E3596">
        <v>0</v>
      </c>
      <c r="F3596">
        <v>0</v>
      </c>
      <c r="G3596">
        <v>0</v>
      </c>
      <c r="H3596">
        <v>0</v>
      </c>
      <c r="I3596">
        <v>0</v>
      </c>
      <c r="J3596">
        <v>3</v>
      </c>
      <c r="K3596">
        <v>0</v>
      </c>
      <c r="L3596">
        <v>0</v>
      </c>
      <c r="M3596">
        <v>0</v>
      </c>
      <c r="N3596">
        <v>0</v>
      </c>
    </row>
    <row r="3597" spans="1:14" x14ac:dyDescent="0.25">
      <c r="A3597" t="s">
        <v>7831</v>
      </c>
      <c r="B3597" t="s">
        <v>75</v>
      </c>
      <c r="C3597" t="s">
        <v>94</v>
      </c>
      <c r="D3597" t="s">
        <v>399</v>
      </c>
      <c r="E3597">
        <v>3</v>
      </c>
      <c r="F3597">
        <v>1</v>
      </c>
      <c r="G3597">
        <v>2</v>
      </c>
      <c r="H3597">
        <v>0</v>
      </c>
      <c r="I3597">
        <v>0</v>
      </c>
      <c r="J3597">
        <v>0</v>
      </c>
      <c r="K3597">
        <v>0</v>
      </c>
      <c r="L3597">
        <v>0</v>
      </c>
      <c r="M3597">
        <v>0</v>
      </c>
      <c r="N3597">
        <v>0</v>
      </c>
    </row>
    <row r="3598" spans="1:14" x14ac:dyDescent="0.25">
      <c r="A3598" t="s">
        <v>7832</v>
      </c>
      <c r="B3598" t="s">
        <v>75</v>
      </c>
      <c r="C3598" t="s">
        <v>94</v>
      </c>
      <c r="D3598" t="s">
        <v>4245</v>
      </c>
      <c r="E3598">
        <v>0</v>
      </c>
      <c r="F3598">
        <v>0</v>
      </c>
      <c r="G3598">
        <v>0</v>
      </c>
      <c r="H3598">
        <v>0</v>
      </c>
      <c r="I3598">
        <v>0</v>
      </c>
      <c r="J3598">
        <v>3</v>
      </c>
      <c r="K3598">
        <v>0</v>
      </c>
      <c r="L3598">
        <v>0</v>
      </c>
      <c r="M3598">
        <v>0</v>
      </c>
      <c r="N3598">
        <v>0</v>
      </c>
    </row>
    <row r="3599" spans="1:14" x14ac:dyDescent="0.25">
      <c r="A3599" t="s">
        <v>7833</v>
      </c>
      <c r="B3599" t="s">
        <v>75</v>
      </c>
      <c r="C3599" t="s">
        <v>94</v>
      </c>
      <c r="D3599" t="s">
        <v>394</v>
      </c>
      <c r="E3599">
        <v>0</v>
      </c>
      <c r="F3599">
        <v>0</v>
      </c>
      <c r="G3599">
        <v>0</v>
      </c>
      <c r="H3599">
        <v>0</v>
      </c>
      <c r="I3599">
        <v>0</v>
      </c>
      <c r="J3599">
        <v>0</v>
      </c>
      <c r="K3599">
        <v>3</v>
      </c>
      <c r="L3599">
        <v>3</v>
      </c>
      <c r="M3599">
        <v>0</v>
      </c>
      <c r="N3599">
        <v>0</v>
      </c>
    </row>
    <row r="3600" spans="1:14" x14ac:dyDescent="0.25">
      <c r="A3600" t="s">
        <v>7834</v>
      </c>
      <c r="B3600" t="s">
        <v>75</v>
      </c>
      <c r="C3600" t="s">
        <v>94</v>
      </c>
      <c r="D3600" t="s">
        <v>395</v>
      </c>
      <c r="E3600">
        <v>0</v>
      </c>
      <c r="F3600">
        <v>0</v>
      </c>
      <c r="G3600">
        <v>0</v>
      </c>
      <c r="H3600">
        <v>0</v>
      </c>
      <c r="I3600">
        <v>0</v>
      </c>
      <c r="J3600">
        <v>0</v>
      </c>
      <c r="K3600">
        <v>3</v>
      </c>
      <c r="L3600">
        <v>3</v>
      </c>
      <c r="M3600">
        <v>0</v>
      </c>
      <c r="N3600">
        <v>0</v>
      </c>
    </row>
    <row r="3601" spans="1:14" x14ac:dyDescent="0.25">
      <c r="A3601" t="s">
        <v>7835</v>
      </c>
      <c r="B3601" t="s">
        <v>75</v>
      </c>
      <c r="C3601" t="s">
        <v>95</v>
      </c>
      <c r="D3601" t="s">
        <v>396</v>
      </c>
      <c r="E3601">
        <v>5</v>
      </c>
      <c r="F3601">
        <v>0</v>
      </c>
      <c r="G3601">
        <v>5</v>
      </c>
      <c r="H3601">
        <v>0</v>
      </c>
      <c r="I3601">
        <v>0</v>
      </c>
      <c r="J3601">
        <v>0</v>
      </c>
      <c r="K3601">
        <v>0</v>
      </c>
      <c r="L3601">
        <v>0</v>
      </c>
      <c r="M3601">
        <v>0</v>
      </c>
      <c r="N3601">
        <v>0</v>
      </c>
    </row>
    <row r="3602" spans="1:14" x14ac:dyDescent="0.25">
      <c r="A3602" t="s">
        <v>7836</v>
      </c>
      <c r="B3602" t="s">
        <v>75</v>
      </c>
      <c r="C3602" t="s">
        <v>95</v>
      </c>
      <c r="D3602" t="s">
        <v>4236</v>
      </c>
      <c r="E3602">
        <v>5</v>
      </c>
      <c r="F3602">
        <v>0</v>
      </c>
      <c r="G3602">
        <v>5</v>
      </c>
      <c r="H3602">
        <v>0</v>
      </c>
      <c r="I3602">
        <v>0</v>
      </c>
      <c r="J3602">
        <v>0</v>
      </c>
      <c r="K3602">
        <v>0</v>
      </c>
      <c r="L3602">
        <v>0</v>
      </c>
      <c r="M3602">
        <v>0</v>
      </c>
      <c r="N3602">
        <v>0</v>
      </c>
    </row>
    <row r="3603" spans="1:14" x14ac:dyDescent="0.25">
      <c r="A3603" t="s">
        <v>7837</v>
      </c>
      <c r="B3603" t="s">
        <v>75</v>
      </c>
      <c r="C3603" t="s">
        <v>95</v>
      </c>
      <c r="D3603" t="s">
        <v>4238</v>
      </c>
      <c r="E3603">
        <v>0</v>
      </c>
      <c r="F3603">
        <v>0</v>
      </c>
      <c r="G3603">
        <v>0</v>
      </c>
      <c r="H3603">
        <v>0</v>
      </c>
      <c r="I3603">
        <v>0</v>
      </c>
      <c r="J3603">
        <v>5</v>
      </c>
      <c r="K3603">
        <v>0</v>
      </c>
      <c r="L3603">
        <v>0</v>
      </c>
      <c r="M3603">
        <v>0</v>
      </c>
      <c r="N3603">
        <v>0</v>
      </c>
    </row>
    <row r="3604" spans="1:14" x14ac:dyDescent="0.25">
      <c r="A3604" t="s">
        <v>7838</v>
      </c>
      <c r="B3604" t="s">
        <v>75</v>
      </c>
      <c r="C3604" t="s">
        <v>95</v>
      </c>
      <c r="D3604" t="s">
        <v>397</v>
      </c>
      <c r="E3604">
        <v>5</v>
      </c>
      <c r="F3604">
        <v>0</v>
      </c>
      <c r="G3604">
        <v>5</v>
      </c>
      <c r="H3604">
        <v>0</v>
      </c>
      <c r="I3604">
        <v>0</v>
      </c>
      <c r="J3604">
        <v>0</v>
      </c>
      <c r="K3604">
        <v>0</v>
      </c>
      <c r="L3604">
        <v>0</v>
      </c>
      <c r="M3604">
        <v>0</v>
      </c>
      <c r="N3604">
        <v>0</v>
      </c>
    </row>
    <row r="3605" spans="1:14" x14ac:dyDescent="0.25">
      <c r="A3605" t="s">
        <v>7839</v>
      </c>
      <c r="B3605" t="s">
        <v>75</v>
      </c>
      <c r="C3605" t="s">
        <v>95</v>
      </c>
      <c r="D3605" t="s">
        <v>398</v>
      </c>
      <c r="E3605">
        <v>5</v>
      </c>
      <c r="F3605">
        <v>0</v>
      </c>
      <c r="G3605">
        <v>5</v>
      </c>
      <c r="H3605">
        <v>0</v>
      </c>
      <c r="I3605">
        <v>0</v>
      </c>
      <c r="J3605">
        <v>0</v>
      </c>
      <c r="K3605">
        <v>0</v>
      </c>
      <c r="L3605">
        <v>0</v>
      </c>
      <c r="M3605">
        <v>0</v>
      </c>
      <c r="N3605">
        <v>0</v>
      </c>
    </row>
    <row r="3606" spans="1:14" x14ac:dyDescent="0.25">
      <c r="A3606" t="s">
        <v>7840</v>
      </c>
      <c r="B3606" t="s">
        <v>75</v>
      </c>
      <c r="C3606" t="s">
        <v>95</v>
      </c>
      <c r="D3606" t="s">
        <v>4242</v>
      </c>
      <c r="E3606">
        <v>0</v>
      </c>
      <c r="F3606">
        <v>0</v>
      </c>
      <c r="G3606">
        <v>0</v>
      </c>
      <c r="H3606">
        <v>0</v>
      </c>
      <c r="I3606">
        <v>0</v>
      </c>
      <c r="J3606">
        <v>5</v>
      </c>
      <c r="K3606">
        <v>0</v>
      </c>
      <c r="L3606">
        <v>0</v>
      </c>
      <c r="M3606">
        <v>0</v>
      </c>
      <c r="N3606">
        <v>0</v>
      </c>
    </row>
    <row r="3607" spans="1:14" x14ac:dyDescent="0.25">
      <c r="A3607" t="s">
        <v>7841</v>
      </c>
      <c r="B3607" t="s">
        <v>75</v>
      </c>
      <c r="C3607" t="s">
        <v>95</v>
      </c>
      <c r="D3607" t="s">
        <v>399</v>
      </c>
      <c r="E3607">
        <v>5</v>
      </c>
      <c r="F3607">
        <v>0</v>
      </c>
      <c r="G3607">
        <v>5</v>
      </c>
      <c r="H3607">
        <v>0</v>
      </c>
      <c r="I3607">
        <v>0</v>
      </c>
      <c r="J3607">
        <v>0</v>
      </c>
      <c r="K3607">
        <v>0</v>
      </c>
      <c r="L3607">
        <v>0</v>
      </c>
      <c r="M3607">
        <v>0</v>
      </c>
      <c r="N3607">
        <v>0</v>
      </c>
    </row>
    <row r="3608" spans="1:14" x14ac:dyDescent="0.25">
      <c r="A3608" t="s">
        <v>7842</v>
      </c>
      <c r="B3608" t="s">
        <v>75</v>
      </c>
      <c r="C3608" t="s">
        <v>95</v>
      </c>
      <c r="D3608" t="s">
        <v>4245</v>
      </c>
      <c r="E3608">
        <v>0</v>
      </c>
      <c r="F3608">
        <v>0</v>
      </c>
      <c r="G3608">
        <v>0</v>
      </c>
      <c r="H3608">
        <v>0</v>
      </c>
      <c r="I3608">
        <v>0</v>
      </c>
      <c r="J3608">
        <v>5</v>
      </c>
      <c r="K3608">
        <v>0</v>
      </c>
      <c r="L3608">
        <v>0</v>
      </c>
      <c r="M3608">
        <v>0</v>
      </c>
      <c r="N3608">
        <v>0</v>
      </c>
    </row>
    <row r="3609" spans="1:14" x14ac:dyDescent="0.25">
      <c r="A3609" t="s">
        <v>7843</v>
      </c>
      <c r="B3609" t="s">
        <v>75</v>
      </c>
      <c r="C3609" t="s">
        <v>95</v>
      </c>
      <c r="D3609" t="s">
        <v>394</v>
      </c>
      <c r="E3609">
        <v>0</v>
      </c>
      <c r="F3609">
        <v>0</v>
      </c>
      <c r="G3609">
        <v>0</v>
      </c>
      <c r="H3609">
        <v>0</v>
      </c>
      <c r="I3609">
        <v>0</v>
      </c>
      <c r="J3609">
        <v>0</v>
      </c>
      <c r="K3609">
        <v>5</v>
      </c>
      <c r="L3609">
        <v>5</v>
      </c>
      <c r="M3609">
        <v>0</v>
      </c>
      <c r="N3609">
        <v>0</v>
      </c>
    </row>
    <row r="3610" spans="1:14" x14ac:dyDescent="0.25">
      <c r="A3610" t="s">
        <v>7844</v>
      </c>
      <c r="B3610" t="s">
        <v>75</v>
      </c>
      <c r="C3610" t="s">
        <v>95</v>
      </c>
      <c r="D3610" t="s">
        <v>395</v>
      </c>
      <c r="E3610">
        <v>0</v>
      </c>
      <c r="F3610">
        <v>0</v>
      </c>
      <c r="G3610">
        <v>0</v>
      </c>
      <c r="H3610">
        <v>0</v>
      </c>
      <c r="I3610">
        <v>0</v>
      </c>
      <c r="J3610">
        <v>0</v>
      </c>
      <c r="K3610">
        <v>3</v>
      </c>
      <c r="L3610">
        <v>3</v>
      </c>
      <c r="M3610">
        <v>0</v>
      </c>
      <c r="N3610">
        <v>0</v>
      </c>
    </row>
    <row r="3611" spans="1:14" x14ac:dyDescent="0.25">
      <c r="A3611" t="s">
        <v>7845</v>
      </c>
      <c r="B3611" t="s">
        <v>75</v>
      </c>
      <c r="C3611" t="s">
        <v>96</v>
      </c>
      <c r="D3611" t="s">
        <v>396</v>
      </c>
      <c r="E3611">
        <v>2</v>
      </c>
      <c r="F3611">
        <v>0</v>
      </c>
      <c r="G3611">
        <v>2</v>
      </c>
      <c r="H3611">
        <v>0</v>
      </c>
      <c r="I3611">
        <v>0</v>
      </c>
      <c r="J3611">
        <v>0</v>
      </c>
      <c r="K3611">
        <v>0</v>
      </c>
      <c r="L3611">
        <v>0</v>
      </c>
      <c r="M3611">
        <v>0</v>
      </c>
      <c r="N3611">
        <v>0</v>
      </c>
    </row>
    <row r="3612" spans="1:14" x14ac:dyDescent="0.25">
      <c r="A3612" t="s">
        <v>7846</v>
      </c>
      <c r="B3612" t="s">
        <v>75</v>
      </c>
      <c r="C3612" t="s">
        <v>96</v>
      </c>
      <c r="D3612" t="s">
        <v>4236</v>
      </c>
      <c r="E3612">
        <v>2</v>
      </c>
      <c r="F3612">
        <v>0</v>
      </c>
      <c r="G3612">
        <v>2</v>
      </c>
      <c r="H3612">
        <v>0</v>
      </c>
      <c r="I3612">
        <v>0</v>
      </c>
      <c r="J3612">
        <v>0</v>
      </c>
      <c r="K3612">
        <v>0</v>
      </c>
      <c r="L3612">
        <v>0</v>
      </c>
      <c r="M3612">
        <v>0</v>
      </c>
      <c r="N3612">
        <v>0</v>
      </c>
    </row>
    <row r="3613" spans="1:14" x14ac:dyDescent="0.25">
      <c r="A3613" t="s">
        <v>7847</v>
      </c>
      <c r="B3613" t="s">
        <v>75</v>
      </c>
      <c r="C3613" t="s">
        <v>96</v>
      </c>
      <c r="D3613" t="s">
        <v>4238</v>
      </c>
      <c r="E3613">
        <v>0</v>
      </c>
      <c r="F3613">
        <v>0</v>
      </c>
      <c r="G3613">
        <v>0</v>
      </c>
      <c r="H3613">
        <v>0</v>
      </c>
      <c r="I3613">
        <v>0</v>
      </c>
      <c r="J3613">
        <v>2</v>
      </c>
      <c r="K3613">
        <v>0</v>
      </c>
      <c r="L3613">
        <v>0</v>
      </c>
      <c r="M3613">
        <v>0</v>
      </c>
      <c r="N3613">
        <v>0</v>
      </c>
    </row>
    <row r="3614" spans="1:14" x14ac:dyDescent="0.25">
      <c r="A3614" t="s">
        <v>7848</v>
      </c>
      <c r="B3614" t="s">
        <v>75</v>
      </c>
      <c r="C3614" t="s">
        <v>96</v>
      </c>
      <c r="D3614" t="s">
        <v>397</v>
      </c>
      <c r="E3614">
        <v>2</v>
      </c>
      <c r="F3614">
        <v>0</v>
      </c>
      <c r="G3614">
        <v>2</v>
      </c>
      <c r="H3614">
        <v>0</v>
      </c>
      <c r="I3614">
        <v>0</v>
      </c>
      <c r="J3614">
        <v>0</v>
      </c>
      <c r="K3614">
        <v>0</v>
      </c>
      <c r="L3614">
        <v>0</v>
      </c>
      <c r="M3614">
        <v>0</v>
      </c>
      <c r="N3614">
        <v>0</v>
      </c>
    </row>
    <row r="3615" spans="1:14" x14ac:dyDescent="0.25">
      <c r="A3615" t="s">
        <v>7849</v>
      </c>
      <c r="B3615" t="s">
        <v>75</v>
      </c>
      <c r="C3615" t="s">
        <v>96</v>
      </c>
      <c r="D3615" t="s">
        <v>398</v>
      </c>
      <c r="E3615">
        <v>2</v>
      </c>
      <c r="F3615">
        <v>0</v>
      </c>
      <c r="G3615">
        <v>2</v>
      </c>
      <c r="H3615">
        <v>0</v>
      </c>
      <c r="I3615">
        <v>0</v>
      </c>
      <c r="J3615">
        <v>0</v>
      </c>
      <c r="K3615">
        <v>0</v>
      </c>
      <c r="L3615">
        <v>0</v>
      </c>
      <c r="M3615">
        <v>0</v>
      </c>
      <c r="N3615">
        <v>0</v>
      </c>
    </row>
    <row r="3616" spans="1:14" x14ac:dyDescent="0.25">
      <c r="A3616" t="s">
        <v>7850</v>
      </c>
      <c r="B3616" t="s">
        <v>75</v>
      </c>
      <c r="C3616" t="s">
        <v>96</v>
      </c>
      <c r="D3616" t="s">
        <v>4242</v>
      </c>
      <c r="E3616">
        <v>0</v>
      </c>
      <c r="F3616">
        <v>0</v>
      </c>
      <c r="G3616">
        <v>0</v>
      </c>
      <c r="H3616">
        <v>0</v>
      </c>
      <c r="I3616">
        <v>0</v>
      </c>
      <c r="J3616">
        <v>2</v>
      </c>
      <c r="K3616">
        <v>0</v>
      </c>
      <c r="L3616">
        <v>0</v>
      </c>
      <c r="M3616">
        <v>0</v>
      </c>
      <c r="N3616">
        <v>0</v>
      </c>
    </row>
    <row r="3617" spans="1:14" x14ac:dyDescent="0.25">
      <c r="A3617" t="s">
        <v>7851</v>
      </c>
      <c r="B3617" t="s">
        <v>75</v>
      </c>
      <c r="C3617" t="s">
        <v>96</v>
      </c>
      <c r="D3617" t="s">
        <v>399</v>
      </c>
      <c r="E3617">
        <v>2</v>
      </c>
      <c r="F3617">
        <v>0</v>
      </c>
      <c r="G3617">
        <v>2</v>
      </c>
      <c r="H3617">
        <v>0</v>
      </c>
      <c r="I3617">
        <v>0</v>
      </c>
      <c r="J3617">
        <v>0</v>
      </c>
      <c r="K3617">
        <v>0</v>
      </c>
      <c r="L3617">
        <v>0</v>
      </c>
      <c r="M3617">
        <v>0</v>
      </c>
      <c r="N3617">
        <v>0</v>
      </c>
    </row>
    <row r="3618" spans="1:14" x14ac:dyDescent="0.25">
      <c r="A3618" t="s">
        <v>7852</v>
      </c>
      <c r="B3618" t="s">
        <v>75</v>
      </c>
      <c r="C3618" t="s">
        <v>96</v>
      </c>
      <c r="D3618" t="s">
        <v>4245</v>
      </c>
      <c r="E3618">
        <v>0</v>
      </c>
      <c r="F3618">
        <v>0</v>
      </c>
      <c r="G3618">
        <v>0</v>
      </c>
      <c r="H3618">
        <v>0</v>
      </c>
      <c r="I3618">
        <v>0</v>
      </c>
      <c r="J3618">
        <v>2</v>
      </c>
      <c r="K3618">
        <v>0</v>
      </c>
      <c r="L3618">
        <v>0</v>
      </c>
      <c r="M3618">
        <v>0</v>
      </c>
      <c r="N3618">
        <v>0</v>
      </c>
    </row>
    <row r="3619" spans="1:14" x14ac:dyDescent="0.25">
      <c r="A3619" t="s">
        <v>7853</v>
      </c>
      <c r="B3619" t="s">
        <v>75</v>
      </c>
      <c r="C3619" t="s">
        <v>96</v>
      </c>
      <c r="D3619" t="s">
        <v>394</v>
      </c>
      <c r="E3619">
        <v>0</v>
      </c>
      <c r="F3619">
        <v>0</v>
      </c>
      <c r="G3619">
        <v>0</v>
      </c>
      <c r="H3619">
        <v>0</v>
      </c>
      <c r="I3619">
        <v>0</v>
      </c>
      <c r="J3619">
        <v>0</v>
      </c>
      <c r="K3619">
        <v>2</v>
      </c>
      <c r="L3619">
        <v>2</v>
      </c>
      <c r="M3619">
        <v>0</v>
      </c>
      <c r="N3619">
        <v>0</v>
      </c>
    </row>
    <row r="3620" spans="1:14" x14ac:dyDescent="0.25">
      <c r="A3620" t="s">
        <v>7854</v>
      </c>
      <c r="B3620" t="s">
        <v>75</v>
      </c>
      <c r="C3620" t="s">
        <v>96</v>
      </c>
      <c r="D3620" t="s">
        <v>395</v>
      </c>
      <c r="E3620">
        <v>0</v>
      </c>
      <c r="F3620">
        <v>0</v>
      </c>
      <c r="G3620">
        <v>0</v>
      </c>
      <c r="H3620">
        <v>0</v>
      </c>
      <c r="I3620">
        <v>0</v>
      </c>
      <c r="J3620">
        <v>0</v>
      </c>
      <c r="K3620">
        <v>1</v>
      </c>
      <c r="L3620">
        <v>1</v>
      </c>
      <c r="M3620">
        <v>0</v>
      </c>
      <c r="N3620">
        <v>0</v>
      </c>
    </row>
    <row r="3621" spans="1:14" x14ac:dyDescent="0.25">
      <c r="A3621" t="s">
        <v>7855</v>
      </c>
      <c r="B3621" t="s">
        <v>75</v>
      </c>
      <c r="C3621" t="s">
        <v>97</v>
      </c>
      <c r="D3621" t="s">
        <v>396</v>
      </c>
      <c r="E3621">
        <v>2</v>
      </c>
      <c r="F3621">
        <v>1</v>
      </c>
      <c r="G3621">
        <v>1</v>
      </c>
      <c r="H3621">
        <v>0</v>
      </c>
      <c r="I3621">
        <v>0</v>
      </c>
      <c r="J3621">
        <v>0</v>
      </c>
      <c r="K3621">
        <v>0</v>
      </c>
      <c r="L3621">
        <v>0</v>
      </c>
      <c r="M3621">
        <v>0</v>
      </c>
      <c r="N3621">
        <v>0</v>
      </c>
    </row>
    <row r="3622" spans="1:14" x14ac:dyDescent="0.25">
      <c r="A3622" t="s">
        <v>7856</v>
      </c>
      <c r="B3622" t="s">
        <v>75</v>
      </c>
      <c r="C3622" t="s">
        <v>97</v>
      </c>
      <c r="D3622" t="s">
        <v>4236</v>
      </c>
      <c r="E3622">
        <v>2</v>
      </c>
      <c r="F3622">
        <v>1</v>
      </c>
      <c r="G3622">
        <v>1</v>
      </c>
      <c r="H3622">
        <v>0</v>
      </c>
      <c r="I3622">
        <v>0</v>
      </c>
      <c r="J3622">
        <v>0</v>
      </c>
      <c r="K3622">
        <v>0</v>
      </c>
      <c r="L3622">
        <v>0</v>
      </c>
      <c r="M3622">
        <v>0</v>
      </c>
      <c r="N3622">
        <v>0</v>
      </c>
    </row>
    <row r="3623" spans="1:14" x14ac:dyDescent="0.25">
      <c r="A3623" t="s">
        <v>7857</v>
      </c>
      <c r="B3623" t="s">
        <v>75</v>
      </c>
      <c r="C3623" t="s">
        <v>97</v>
      </c>
      <c r="D3623" t="s">
        <v>4238</v>
      </c>
      <c r="E3623">
        <v>0</v>
      </c>
      <c r="F3623">
        <v>0</v>
      </c>
      <c r="G3623">
        <v>0</v>
      </c>
      <c r="H3623">
        <v>0</v>
      </c>
      <c r="I3623">
        <v>0</v>
      </c>
      <c r="J3623">
        <v>2</v>
      </c>
      <c r="K3623">
        <v>0</v>
      </c>
      <c r="L3623">
        <v>0</v>
      </c>
      <c r="M3623">
        <v>0</v>
      </c>
      <c r="N3623">
        <v>0</v>
      </c>
    </row>
    <row r="3624" spans="1:14" x14ac:dyDescent="0.25">
      <c r="A3624" t="s">
        <v>7858</v>
      </c>
      <c r="B3624" t="s">
        <v>75</v>
      </c>
      <c r="C3624" t="s">
        <v>97</v>
      </c>
      <c r="D3624" t="s">
        <v>397</v>
      </c>
      <c r="E3624">
        <v>2</v>
      </c>
      <c r="F3624">
        <v>1</v>
      </c>
      <c r="G3624">
        <v>1</v>
      </c>
      <c r="H3624">
        <v>0</v>
      </c>
      <c r="I3624">
        <v>0</v>
      </c>
      <c r="J3624">
        <v>0</v>
      </c>
      <c r="K3624">
        <v>0</v>
      </c>
      <c r="L3624">
        <v>0</v>
      </c>
      <c r="M3624">
        <v>0</v>
      </c>
      <c r="N3624">
        <v>0</v>
      </c>
    </row>
    <row r="3625" spans="1:14" x14ac:dyDescent="0.25">
      <c r="A3625" t="s">
        <v>7859</v>
      </c>
      <c r="B3625" t="s">
        <v>75</v>
      </c>
      <c r="C3625" t="s">
        <v>97</v>
      </c>
      <c r="D3625" t="s">
        <v>398</v>
      </c>
      <c r="E3625">
        <v>2</v>
      </c>
      <c r="F3625">
        <v>1</v>
      </c>
      <c r="G3625">
        <v>1</v>
      </c>
      <c r="H3625">
        <v>0</v>
      </c>
      <c r="I3625">
        <v>0</v>
      </c>
      <c r="J3625">
        <v>0</v>
      </c>
      <c r="K3625">
        <v>0</v>
      </c>
      <c r="L3625">
        <v>0</v>
      </c>
      <c r="M3625">
        <v>0</v>
      </c>
      <c r="N3625">
        <v>0</v>
      </c>
    </row>
    <row r="3626" spans="1:14" x14ac:dyDescent="0.25">
      <c r="A3626" t="s">
        <v>7860</v>
      </c>
      <c r="B3626" t="s">
        <v>75</v>
      </c>
      <c r="C3626" t="s">
        <v>97</v>
      </c>
      <c r="D3626" t="s">
        <v>4242</v>
      </c>
      <c r="E3626">
        <v>0</v>
      </c>
      <c r="F3626">
        <v>0</v>
      </c>
      <c r="G3626">
        <v>0</v>
      </c>
      <c r="H3626">
        <v>0</v>
      </c>
      <c r="I3626">
        <v>0</v>
      </c>
      <c r="J3626">
        <v>2</v>
      </c>
      <c r="K3626">
        <v>0</v>
      </c>
      <c r="L3626">
        <v>0</v>
      </c>
      <c r="M3626">
        <v>0</v>
      </c>
      <c r="N3626">
        <v>0</v>
      </c>
    </row>
    <row r="3627" spans="1:14" x14ac:dyDescent="0.25">
      <c r="A3627" t="s">
        <v>7861</v>
      </c>
      <c r="B3627" t="s">
        <v>75</v>
      </c>
      <c r="C3627" t="s">
        <v>97</v>
      </c>
      <c r="D3627" t="s">
        <v>399</v>
      </c>
      <c r="E3627">
        <v>2</v>
      </c>
      <c r="F3627">
        <v>1</v>
      </c>
      <c r="G3627">
        <v>1</v>
      </c>
      <c r="H3627">
        <v>0</v>
      </c>
      <c r="I3627">
        <v>0</v>
      </c>
      <c r="J3627">
        <v>0</v>
      </c>
      <c r="K3627">
        <v>0</v>
      </c>
      <c r="L3627">
        <v>0</v>
      </c>
      <c r="M3627">
        <v>0</v>
      </c>
      <c r="N3627">
        <v>0</v>
      </c>
    </row>
    <row r="3628" spans="1:14" x14ac:dyDescent="0.25">
      <c r="A3628" t="s">
        <v>7862</v>
      </c>
      <c r="B3628" t="s">
        <v>75</v>
      </c>
      <c r="C3628" t="s">
        <v>97</v>
      </c>
      <c r="D3628" t="s">
        <v>4245</v>
      </c>
      <c r="E3628">
        <v>0</v>
      </c>
      <c r="F3628">
        <v>0</v>
      </c>
      <c r="G3628">
        <v>0</v>
      </c>
      <c r="H3628">
        <v>0</v>
      </c>
      <c r="I3628">
        <v>0</v>
      </c>
      <c r="J3628">
        <v>2</v>
      </c>
      <c r="K3628">
        <v>0</v>
      </c>
      <c r="L3628">
        <v>0</v>
      </c>
      <c r="M3628">
        <v>0</v>
      </c>
      <c r="N3628">
        <v>0</v>
      </c>
    </row>
    <row r="3629" spans="1:14" x14ac:dyDescent="0.25">
      <c r="A3629" t="s">
        <v>7863</v>
      </c>
      <c r="B3629" t="s">
        <v>75</v>
      </c>
      <c r="C3629" t="s">
        <v>97</v>
      </c>
      <c r="D3629" t="s">
        <v>394</v>
      </c>
      <c r="E3629">
        <v>0</v>
      </c>
      <c r="F3629">
        <v>0</v>
      </c>
      <c r="G3629">
        <v>0</v>
      </c>
      <c r="H3629">
        <v>0</v>
      </c>
      <c r="I3629">
        <v>0</v>
      </c>
      <c r="J3629">
        <v>0</v>
      </c>
      <c r="K3629">
        <v>1</v>
      </c>
      <c r="L3629">
        <v>1</v>
      </c>
      <c r="M3629">
        <v>0</v>
      </c>
      <c r="N3629">
        <v>0</v>
      </c>
    </row>
    <row r="3630" spans="1:14" x14ac:dyDescent="0.25">
      <c r="A3630" t="s">
        <v>7864</v>
      </c>
      <c r="B3630" t="s">
        <v>75</v>
      </c>
      <c r="C3630" t="s">
        <v>97</v>
      </c>
      <c r="D3630" t="s">
        <v>395</v>
      </c>
      <c r="E3630">
        <v>0</v>
      </c>
      <c r="F3630">
        <v>0</v>
      </c>
      <c r="G3630">
        <v>0</v>
      </c>
      <c r="H3630">
        <v>0</v>
      </c>
      <c r="I3630">
        <v>0</v>
      </c>
      <c r="J3630">
        <v>0</v>
      </c>
      <c r="K3630">
        <v>0</v>
      </c>
      <c r="L3630">
        <v>0</v>
      </c>
      <c r="M3630">
        <v>0</v>
      </c>
      <c r="N3630">
        <v>0</v>
      </c>
    </row>
    <row r="3631" spans="1:14" x14ac:dyDescent="0.25">
      <c r="A3631" t="s">
        <v>7865</v>
      </c>
      <c r="B3631" t="s">
        <v>75</v>
      </c>
      <c r="C3631" t="s">
        <v>98</v>
      </c>
      <c r="D3631" t="s">
        <v>396</v>
      </c>
      <c r="E3631">
        <v>2</v>
      </c>
      <c r="F3631">
        <v>1</v>
      </c>
      <c r="G3631">
        <v>1</v>
      </c>
      <c r="H3631">
        <v>0</v>
      </c>
      <c r="I3631">
        <v>0</v>
      </c>
      <c r="J3631">
        <v>0</v>
      </c>
      <c r="K3631">
        <v>0</v>
      </c>
      <c r="L3631">
        <v>0</v>
      </c>
      <c r="M3631">
        <v>0</v>
      </c>
      <c r="N3631">
        <v>0</v>
      </c>
    </row>
    <row r="3632" spans="1:14" x14ac:dyDescent="0.25">
      <c r="A3632" t="s">
        <v>7866</v>
      </c>
      <c r="B3632" t="s">
        <v>75</v>
      </c>
      <c r="C3632" t="s">
        <v>98</v>
      </c>
      <c r="D3632" t="s">
        <v>4236</v>
      </c>
      <c r="E3632">
        <v>2</v>
      </c>
      <c r="F3632">
        <v>1</v>
      </c>
      <c r="G3632">
        <v>1</v>
      </c>
      <c r="H3632">
        <v>0</v>
      </c>
      <c r="I3632">
        <v>0</v>
      </c>
      <c r="J3632">
        <v>0</v>
      </c>
      <c r="K3632">
        <v>0</v>
      </c>
      <c r="L3632">
        <v>0</v>
      </c>
      <c r="M3632">
        <v>0</v>
      </c>
      <c r="N3632">
        <v>0</v>
      </c>
    </row>
    <row r="3633" spans="1:14" x14ac:dyDescent="0.25">
      <c r="A3633" t="s">
        <v>7867</v>
      </c>
      <c r="B3633" t="s">
        <v>75</v>
      </c>
      <c r="C3633" t="s">
        <v>98</v>
      </c>
      <c r="D3633" t="s">
        <v>4238</v>
      </c>
      <c r="E3633">
        <v>0</v>
      </c>
      <c r="F3633">
        <v>0</v>
      </c>
      <c r="G3633">
        <v>0</v>
      </c>
      <c r="H3633">
        <v>0</v>
      </c>
      <c r="I3633">
        <v>0</v>
      </c>
      <c r="J3633">
        <v>2</v>
      </c>
      <c r="K3633">
        <v>0</v>
      </c>
      <c r="L3633">
        <v>0</v>
      </c>
      <c r="M3633">
        <v>0</v>
      </c>
      <c r="N3633">
        <v>0</v>
      </c>
    </row>
    <row r="3634" spans="1:14" x14ac:dyDescent="0.25">
      <c r="A3634" t="s">
        <v>7868</v>
      </c>
      <c r="B3634" t="s">
        <v>75</v>
      </c>
      <c r="C3634" t="s">
        <v>98</v>
      </c>
      <c r="D3634" t="s">
        <v>397</v>
      </c>
      <c r="E3634">
        <v>2</v>
      </c>
      <c r="F3634">
        <v>1</v>
      </c>
      <c r="G3634">
        <v>1</v>
      </c>
      <c r="H3634">
        <v>0</v>
      </c>
      <c r="I3634">
        <v>0</v>
      </c>
      <c r="J3634">
        <v>0</v>
      </c>
      <c r="K3634">
        <v>0</v>
      </c>
      <c r="L3634">
        <v>0</v>
      </c>
      <c r="M3634">
        <v>0</v>
      </c>
      <c r="N3634">
        <v>0</v>
      </c>
    </row>
    <row r="3635" spans="1:14" x14ac:dyDescent="0.25">
      <c r="A3635" t="s">
        <v>7869</v>
      </c>
      <c r="B3635" t="s">
        <v>75</v>
      </c>
      <c r="C3635" t="s">
        <v>98</v>
      </c>
      <c r="D3635" t="s">
        <v>398</v>
      </c>
      <c r="E3635">
        <v>2</v>
      </c>
      <c r="F3635">
        <v>1</v>
      </c>
      <c r="G3635">
        <v>1</v>
      </c>
      <c r="H3635">
        <v>0</v>
      </c>
      <c r="I3635">
        <v>0</v>
      </c>
      <c r="J3635">
        <v>0</v>
      </c>
      <c r="K3635">
        <v>0</v>
      </c>
      <c r="L3635">
        <v>0</v>
      </c>
      <c r="M3635">
        <v>0</v>
      </c>
      <c r="N3635">
        <v>0</v>
      </c>
    </row>
    <row r="3636" spans="1:14" x14ac:dyDescent="0.25">
      <c r="A3636" t="s">
        <v>7870</v>
      </c>
      <c r="B3636" t="s">
        <v>75</v>
      </c>
      <c r="C3636" t="s">
        <v>98</v>
      </c>
      <c r="D3636" t="s">
        <v>4242</v>
      </c>
      <c r="E3636">
        <v>0</v>
      </c>
      <c r="F3636">
        <v>0</v>
      </c>
      <c r="G3636">
        <v>0</v>
      </c>
      <c r="H3636">
        <v>0</v>
      </c>
      <c r="I3636">
        <v>0</v>
      </c>
      <c r="J3636">
        <v>2</v>
      </c>
      <c r="K3636">
        <v>0</v>
      </c>
      <c r="L3636">
        <v>0</v>
      </c>
      <c r="M3636">
        <v>0</v>
      </c>
      <c r="N3636">
        <v>0</v>
      </c>
    </row>
    <row r="3637" spans="1:14" x14ac:dyDescent="0.25">
      <c r="A3637" t="s">
        <v>7871</v>
      </c>
      <c r="B3637" t="s">
        <v>75</v>
      </c>
      <c r="C3637" t="s">
        <v>98</v>
      </c>
      <c r="D3637" t="s">
        <v>399</v>
      </c>
      <c r="E3637">
        <v>2</v>
      </c>
      <c r="F3637">
        <v>1</v>
      </c>
      <c r="G3637">
        <v>1</v>
      </c>
      <c r="H3637">
        <v>0</v>
      </c>
      <c r="I3637">
        <v>0</v>
      </c>
      <c r="J3637">
        <v>0</v>
      </c>
      <c r="K3637">
        <v>0</v>
      </c>
      <c r="L3637">
        <v>0</v>
      </c>
      <c r="M3637">
        <v>0</v>
      </c>
      <c r="N3637">
        <v>0</v>
      </c>
    </row>
    <row r="3638" spans="1:14" x14ac:dyDescent="0.25">
      <c r="A3638" t="s">
        <v>7872</v>
      </c>
      <c r="B3638" t="s">
        <v>75</v>
      </c>
      <c r="C3638" t="s">
        <v>98</v>
      </c>
      <c r="D3638" t="s">
        <v>4245</v>
      </c>
      <c r="E3638">
        <v>0</v>
      </c>
      <c r="F3638">
        <v>0</v>
      </c>
      <c r="G3638">
        <v>0</v>
      </c>
      <c r="H3638">
        <v>0</v>
      </c>
      <c r="I3638">
        <v>0</v>
      </c>
      <c r="J3638">
        <v>2</v>
      </c>
      <c r="K3638">
        <v>0</v>
      </c>
      <c r="L3638">
        <v>0</v>
      </c>
      <c r="M3638">
        <v>0</v>
      </c>
      <c r="N3638">
        <v>0</v>
      </c>
    </row>
    <row r="3639" spans="1:14" x14ac:dyDescent="0.25">
      <c r="A3639" t="s">
        <v>7873</v>
      </c>
      <c r="B3639" t="s">
        <v>75</v>
      </c>
      <c r="C3639" t="s">
        <v>98</v>
      </c>
      <c r="D3639" t="s">
        <v>394</v>
      </c>
      <c r="E3639">
        <v>0</v>
      </c>
      <c r="F3639">
        <v>0</v>
      </c>
      <c r="G3639">
        <v>0</v>
      </c>
      <c r="H3639">
        <v>0</v>
      </c>
      <c r="I3639">
        <v>0</v>
      </c>
      <c r="J3639">
        <v>0</v>
      </c>
      <c r="K3639">
        <v>1</v>
      </c>
      <c r="L3639">
        <v>1</v>
      </c>
      <c r="M3639">
        <v>0</v>
      </c>
      <c r="N3639">
        <v>0</v>
      </c>
    </row>
    <row r="3640" spans="1:14" x14ac:dyDescent="0.25">
      <c r="A3640" t="s">
        <v>7874</v>
      </c>
      <c r="B3640" t="s">
        <v>75</v>
      </c>
      <c r="C3640" t="s">
        <v>98</v>
      </c>
      <c r="D3640" t="s">
        <v>395</v>
      </c>
      <c r="E3640">
        <v>0</v>
      </c>
      <c r="F3640">
        <v>0</v>
      </c>
      <c r="G3640">
        <v>0</v>
      </c>
      <c r="H3640">
        <v>0</v>
      </c>
      <c r="I3640">
        <v>0</v>
      </c>
      <c r="J3640">
        <v>0</v>
      </c>
      <c r="K3640">
        <v>0</v>
      </c>
      <c r="L3640">
        <v>0</v>
      </c>
      <c r="M3640">
        <v>0</v>
      </c>
      <c r="N3640">
        <v>0</v>
      </c>
    </row>
    <row r="3641" spans="1:14" x14ac:dyDescent="0.25">
      <c r="A3641" t="s">
        <v>7875</v>
      </c>
      <c r="B3641" t="s">
        <v>75</v>
      </c>
      <c r="C3641" t="s">
        <v>101</v>
      </c>
      <c r="D3641" t="s">
        <v>396</v>
      </c>
      <c r="E3641">
        <v>2</v>
      </c>
      <c r="F3641">
        <v>0</v>
      </c>
      <c r="G3641">
        <v>2</v>
      </c>
      <c r="H3641">
        <v>0</v>
      </c>
      <c r="I3641">
        <v>0</v>
      </c>
      <c r="J3641">
        <v>0</v>
      </c>
      <c r="K3641">
        <v>0</v>
      </c>
      <c r="L3641">
        <v>0</v>
      </c>
      <c r="M3641">
        <v>0</v>
      </c>
      <c r="N3641">
        <v>0</v>
      </c>
    </row>
    <row r="3642" spans="1:14" x14ac:dyDescent="0.25">
      <c r="A3642" t="s">
        <v>7876</v>
      </c>
      <c r="B3642" t="s">
        <v>75</v>
      </c>
      <c r="C3642" t="s">
        <v>101</v>
      </c>
      <c r="D3642" t="s">
        <v>4236</v>
      </c>
      <c r="E3642">
        <v>2</v>
      </c>
      <c r="F3642">
        <v>0</v>
      </c>
      <c r="G3642">
        <v>2</v>
      </c>
      <c r="H3642">
        <v>0</v>
      </c>
      <c r="I3642">
        <v>0</v>
      </c>
      <c r="J3642">
        <v>0</v>
      </c>
      <c r="K3642">
        <v>0</v>
      </c>
      <c r="L3642">
        <v>0</v>
      </c>
      <c r="M3642">
        <v>0</v>
      </c>
      <c r="N3642">
        <v>0</v>
      </c>
    </row>
    <row r="3643" spans="1:14" x14ac:dyDescent="0.25">
      <c r="A3643" t="s">
        <v>7877</v>
      </c>
      <c r="B3643" t="s">
        <v>75</v>
      </c>
      <c r="C3643" t="s">
        <v>101</v>
      </c>
      <c r="D3643" t="s">
        <v>4238</v>
      </c>
      <c r="E3643">
        <v>0</v>
      </c>
      <c r="F3643">
        <v>0</v>
      </c>
      <c r="G3643">
        <v>0</v>
      </c>
      <c r="H3643">
        <v>0</v>
      </c>
      <c r="I3643">
        <v>0</v>
      </c>
      <c r="J3643">
        <v>2</v>
      </c>
      <c r="K3643">
        <v>0</v>
      </c>
      <c r="L3643">
        <v>0</v>
      </c>
      <c r="M3643">
        <v>0</v>
      </c>
      <c r="N3643">
        <v>0</v>
      </c>
    </row>
    <row r="3644" spans="1:14" x14ac:dyDescent="0.25">
      <c r="A3644" t="s">
        <v>7878</v>
      </c>
      <c r="B3644" t="s">
        <v>75</v>
      </c>
      <c r="C3644" t="s">
        <v>101</v>
      </c>
      <c r="D3644" t="s">
        <v>397</v>
      </c>
      <c r="E3644">
        <v>2</v>
      </c>
      <c r="F3644">
        <v>0</v>
      </c>
      <c r="G3644">
        <v>2</v>
      </c>
      <c r="H3644">
        <v>0</v>
      </c>
      <c r="I3644">
        <v>0</v>
      </c>
      <c r="J3644">
        <v>0</v>
      </c>
      <c r="K3644">
        <v>0</v>
      </c>
      <c r="L3644">
        <v>0</v>
      </c>
      <c r="M3644">
        <v>0</v>
      </c>
      <c r="N3644">
        <v>0</v>
      </c>
    </row>
    <row r="3645" spans="1:14" x14ac:dyDescent="0.25">
      <c r="A3645" t="s">
        <v>7879</v>
      </c>
      <c r="B3645" t="s">
        <v>75</v>
      </c>
      <c r="C3645" t="s">
        <v>101</v>
      </c>
      <c r="D3645" t="s">
        <v>398</v>
      </c>
      <c r="E3645">
        <v>2</v>
      </c>
      <c r="F3645">
        <v>0</v>
      </c>
      <c r="G3645">
        <v>2</v>
      </c>
      <c r="H3645">
        <v>0</v>
      </c>
      <c r="I3645">
        <v>0</v>
      </c>
      <c r="J3645">
        <v>0</v>
      </c>
      <c r="K3645">
        <v>0</v>
      </c>
      <c r="L3645">
        <v>0</v>
      </c>
      <c r="M3645">
        <v>0</v>
      </c>
      <c r="N3645">
        <v>0</v>
      </c>
    </row>
    <row r="3646" spans="1:14" x14ac:dyDescent="0.25">
      <c r="A3646" t="s">
        <v>7880</v>
      </c>
      <c r="B3646" t="s">
        <v>75</v>
      </c>
      <c r="C3646" t="s">
        <v>101</v>
      </c>
      <c r="D3646" t="s">
        <v>4242</v>
      </c>
      <c r="E3646">
        <v>0</v>
      </c>
      <c r="F3646">
        <v>0</v>
      </c>
      <c r="G3646">
        <v>0</v>
      </c>
      <c r="H3646">
        <v>0</v>
      </c>
      <c r="I3646">
        <v>0</v>
      </c>
      <c r="J3646">
        <v>2</v>
      </c>
      <c r="K3646">
        <v>0</v>
      </c>
      <c r="L3646">
        <v>0</v>
      </c>
      <c r="M3646">
        <v>0</v>
      </c>
      <c r="N3646">
        <v>0</v>
      </c>
    </row>
    <row r="3647" spans="1:14" x14ac:dyDescent="0.25">
      <c r="A3647" t="s">
        <v>7881</v>
      </c>
      <c r="B3647" t="s">
        <v>75</v>
      </c>
      <c r="C3647" t="s">
        <v>101</v>
      </c>
      <c r="D3647" t="s">
        <v>399</v>
      </c>
      <c r="E3647">
        <v>2</v>
      </c>
      <c r="F3647">
        <v>0</v>
      </c>
      <c r="G3647">
        <v>2</v>
      </c>
      <c r="H3647">
        <v>0</v>
      </c>
      <c r="I3647">
        <v>0</v>
      </c>
      <c r="J3647">
        <v>0</v>
      </c>
      <c r="K3647">
        <v>0</v>
      </c>
      <c r="L3647">
        <v>0</v>
      </c>
      <c r="M3647">
        <v>0</v>
      </c>
      <c r="N3647">
        <v>0</v>
      </c>
    </row>
    <row r="3648" spans="1:14" x14ac:dyDescent="0.25">
      <c r="A3648" t="s">
        <v>7882</v>
      </c>
      <c r="B3648" t="s">
        <v>75</v>
      </c>
      <c r="C3648" t="s">
        <v>101</v>
      </c>
      <c r="D3648" t="s">
        <v>4245</v>
      </c>
      <c r="E3648">
        <v>0</v>
      </c>
      <c r="F3648">
        <v>0</v>
      </c>
      <c r="G3648">
        <v>0</v>
      </c>
      <c r="H3648">
        <v>0</v>
      </c>
      <c r="I3648">
        <v>0</v>
      </c>
      <c r="J3648">
        <v>2</v>
      </c>
      <c r="K3648">
        <v>0</v>
      </c>
      <c r="L3648">
        <v>0</v>
      </c>
      <c r="M3648">
        <v>0</v>
      </c>
      <c r="N3648">
        <v>0</v>
      </c>
    </row>
    <row r="3649" spans="1:14" x14ac:dyDescent="0.25">
      <c r="A3649" t="s">
        <v>7883</v>
      </c>
      <c r="B3649" t="s">
        <v>75</v>
      </c>
      <c r="C3649" t="s">
        <v>101</v>
      </c>
      <c r="D3649" t="s">
        <v>394</v>
      </c>
      <c r="E3649">
        <v>0</v>
      </c>
      <c r="F3649">
        <v>0</v>
      </c>
      <c r="G3649">
        <v>0</v>
      </c>
      <c r="H3649">
        <v>0</v>
      </c>
      <c r="I3649">
        <v>0</v>
      </c>
      <c r="J3649">
        <v>0</v>
      </c>
      <c r="K3649">
        <v>2</v>
      </c>
      <c r="L3649">
        <v>2</v>
      </c>
      <c r="M3649">
        <v>0</v>
      </c>
      <c r="N3649">
        <v>0</v>
      </c>
    </row>
    <row r="3650" spans="1:14" x14ac:dyDescent="0.25">
      <c r="A3650" t="s">
        <v>7884</v>
      </c>
      <c r="B3650" t="s">
        <v>75</v>
      </c>
      <c r="C3650" t="s">
        <v>101</v>
      </c>
      <c r="D3650" t="s">
        <v>395</v>
      </c>
      <c r="E3650">
        <v>0</v>
      </c>
      <c r="F3650">
        <v>0</v>
      </c>
      <c r="G3650">
        <v>0</v>
      </c>
      <c r="H3650">
        <v>0</v>
      </c>
      <c r="I3650">
        <v>0</v>
      </c>
      <c r="J3650">
        <v>0</v>
      </c>
      <c r="K3650">
        <v>2</v>
      </c>
      <c r="L3650">
        <v>2</v>
      </c>
      <c r="M3650">
        <v>0</v>
      </c>
      <c r="N3650">
        <v>0</v>
      </c>
    </row>
    <row r="3651" spans="1:14" x14ac:dyDescent="0.25">
      <c r="A3651" t="s">
        <v>7885</v>
      </c>
      <c r="B3651" t="s">
        <v>75</v>
      </c>
      <c r="C3651" t="s">
        <v>102</v>
      </c>
      <c r="D3651" t="s">
        <v>396</v>
      </c>
      <c r="E3651">
        <v>2</v>
      </c>
      <c r="F3651">
        <v>1</v>
      </c>
      <c r="G3651">
        <v>1</v>
      </c>
      <c r="H3651">
        <v>0</v>
      </c>
      <c r="I3651">
        <v>0</v>
      </c>
      <c r="J3651">
        <v>0</v>
      </c>
      <c r="K3651">
        <v>0</v>
      </c>
      <c r="L3651">
        <v>0</v>
      </c>
      <c r="M3651">
        <v>0</v>
      </c>
      <c r="N3651">
        <v>0</v>
      </c>
    </row>
    <row r="3652" spans="1:14" x14ac:dyDescent="0.25">
      <c r="A3652" t="s">
        <v>7886</v>
      </c>
      <c r="B3652" t="s">
        <v>75</v>
      </c>
      <c r="C3652" t="s">
        <v>102</v>
      </c>
      <c r="D3652" t="s">
        <v>4236</v>
      </c>
      <c r="E3652">
        <v>2</v>
      </c>
      <c r="F3652">
        <v>1</v>
      </c>
      <c r="G3652">
        <v>1</v>
      </c>
      <c r="H3652">
        <v>0</v>
      </c>
      <c r="I3652">
        <v>0</v>
      </c>
      <c r="J3652">
        <v>0</v>
      </c>
      <c r="K3652">
        <v>0</v>
      </c>
      <c r="L3652">
        <v>0</v>
      </c>
      <c r="M3652">
        <v>0</v>
      </c>
      <c r="N3652">
        <v>0</v>
      </c>
    </row>
    <row r="3653" spans="1:14" x14ac:dyDescent="0.25">
      <c r="A3653" t="s">
        <v>7887</v>
      </c>
      <c r="B3653" t="s">
        <v>75</v>
      </c>
      <c r="C3653" t="s">
        <v>102</v>
      </c>
      <c r="D3653" t="s">
        <v>4238</v>
      </c>
      <c r="E3653">
        <v>0</v>
      </c>
      <c r="F3653">
        <v>0</v>
      </c>
      <c r="G3653">
        <v>0</v>
      </c>
      <c r="H3653">
        <v>0</v>
      </c>
      <c r="I3653">
        <v>0</v>
      </c>
      <c r="J3653">
        <v>2</v>
      </c>
      <c r="K3653">
        <v>0</v>
      </c>
      <c r="L3653">
        <v>0</v>
      </c>
      <c r="M3653">
        <v>0</v>
      </c>
      <c r="N3653">
        <v>0</v>
      </c>
    </row>
    <row r="3654" spans="1:14" x14ac:dyDescent="0.25">
      <c r="A3654" t="s">
        <v>7888</v>
      </c>
      <c r="B3654" t="s">
        <v>75</v>
      </c>
      <c r="C3654" t="s">
        <v>102</v>
      </c>
      <c r="D3654" t="s">
        <v>397</v>
      </c>
      <c r="E3654">
        <v>2</v>
      </c>
      <c r="F3654">
        <v>1</v>
      </c>
      <c r="G3654">
        <v>1</v>
      </c>
      <c r="H3654">
        <v>0</v>
      </c>
      <c r="I3654">
        <v>0</v>
      </c>
      <c r="J3654">
        <v>0</v>
      </c>
      <c r="K3654">
        <v>0</v>
      </c>
      <c r="L3654">
        <v>0</v>
      </c>
      <c r="M3654">
        <v>0</v>
      </c>
      <c r="N3654">
        <v>0</v>
      </c>
    </row>
    <row r="3655" spans="1:14" x14ac:dyDescent="0.25">
      <c r="A3655" t="s">
        <v>7889</v>
      </c>
      <c r="B3655" t="s">
        <v>75</v>
      </c>
      <c r="C3655" t="s">
        <v>102</v>
      </c>
      <c r="D3655" t="s">
        <v>398</v>
      </c>
      <c r="E3655">
        <v>2</v>
      </c>
      <c r="F3655">
        <v>1</v>
      </c>
      <c r="G3655">
        <v>1</v>
      </c>
      <c r="H3655">
        <v>0</v>
      </c>
      <c r="I3655">
        <v>0</v>
      </c>
      <c r="J3655">
        <v>0</v>
      </c>
      <c r="K3655">
        <v>0</v>
      </c>
      <c r="L3655">
        <v>0</v>
      </c>
      <c r="M3655">
        <v>0</v>
      </c>
      <c r="N3655">
        <v>0</v>
      </c>
    </row>
    <row r="3656" spans="1:14" x14ac:dyDescent="0.25">
      <c r="A3656" t="s">
        <v>7890</v>
      </c>
      <c r="B3656" t="s">
        <v>75</v>
      </c>
      <c r="C3656" t="s">
        <v>102</v>
      </c>
      <c r="D3656" t="s">
        <v>4242</v>
      </c>
      <c r="E3656">
        <v>0</v>
      </c>
      <c r="F3656">
        <v>0</v>
      </c>
      <c r="G3656">
        <v>0</v>
      </c>
      <c r="H3656">
        <v>0</v>
      </c>
      <c r="I3656">
        <v>0</v>
      </c>
      <c r="J3656">
        <v>2</v>
      </c>
      <c r="K3656">
        <v>0</v>
      </c>
      <c r="L3656">
        <v>0</v>
      </c>
      <c r="M3656">
        <v>0</v>
      </c>
      <c r="N3656">
        <v>0</v>
      </c>
    </row>
    <row r="3657" spans="1:14" x14ac:dyDescent="0.25">
      <c r="A3657" t="s">
        <v>7891</v>
      </c>
      <c r="B3657" t="s">
        <v>75</v>
      </c>
      <c r="C3657" t="s">
        <v>102</v>
      </c>
      <c r="D3657" t="s">
        <v>399</v>
      </c>
      <c r="E3657">
        <v>2</v>
      </c>
      <c r="F3657">
        <v>1</v>
      </c>
      <c r="G3657">
        <v>1</v>
      </c>
      <c r="H3657">
        <v>0</v>
      </c>
      <c r="I3657">
        <v>0</v>
      </c>
      <c r="J3657">
        <v>0</v>
      </c>
      <c r="K3657">
        <v>0</v>
      </c>
      <c r="L3657">
        <v>0</v>
      </c>
      <c r="M3657">
        <v>0</v>
      </c>
      <c r="N3657">
        <v>0</v>
      </c>
    </row>
    <row r="3658" spans="1:14" x14ac:dyDescent="0.25">
      <c r="A3658" t="s">
        <v>7892</v>
      </c>
      <c r="B3658" t="s">
        <v>75</v>
      </c>
      <c r="C3658" t="s">
        <v>102</v>
      </c>
      <c r="D3658" t="s">
        <v>4245</v>
      </c>
      <c r="E3658">
        <v>0</v>
      </c>
      <c r="F3658">
        <v>0</v>
      </c>
      <c r="G3658">
        <v>0</v>
      </c>
      <c r="H3658">
        <v>0</v>
      </c>
      <c r="I3658">
        <v>0</v>
      </c>
      <c r="J3658">
        <v>2</v>
      </c>
      <c r="K3658">
        <v>0</v>
      </c>
      <c r="L3658">
        <v>0</v>
      </c>
      <c r="M3658">
        <v>0</v>
      </c>
      <c r="N3658">
        <v>0</v>
      </c>
    </row>
    <row r="3659" spans="1:14" x14ac:dyDescent="0.25">
      <c r="A3659" t="s">
        <v>7893</v>
      </c>
      <c r="B3659" t="s">
        <v>75</v>
      </c>
      <c r="C3659" t="s">
        <v>102</v>
      </c>
      <c r="D3659" t="s">
        <v>394</v>
      </c>
      <c r="E3659">
        <v>0</v>
      </c>
      <c r="F3659">
        <v>0</v>
      </c>
      <c r="G3659">
        <v>0</v>
      </c>
      <c r="H3659">
        <v>0</v>
      </c>
      <c r="I3659">
        <v>0</v>
      </c>
      <c r="J3659">
        <v>0</v>
      </c>
      <c r="K3659">
        <v>1</v>
      </c>
      <c r="L3659">
        <v>1</v>
      </c>
      <c r="M3659">
        <v>0</v>
      </c>
      <c r="N3659">
        <v>0</v>
      </c>
    </row>
    <row r="3660" spans="1:14" x14ac:dyDescent="0.25">
      <c r="A3660" t="s">
        <v>7894</v>
      </c>
      <c r="B3660" t="s">
        <v>75</v>
      </c>
      <c r="C3660" t="s">
        <v>102</v>
      </c>
      <c r="D3660" t="s">
        <v>395</v>
      </c>
      <c r="E3660">
        <v>0</v>
      </c>
      <c r="F3660">
        <v>0</v>
      </c>
      <c r="G3660">
        <v>0</v>
      </c>
      <c r="H3660">
        <v>0</v>
      </c>
      <c r="I3660">
        <v>0</v>
      </c>
      <c r="J3660">
        <v>0</v>
      </c>
      <c r="K3660">
        <v>1</v>
      </c>
      <c r="L3660">
        <v>1</v>
      </c>
      <c r="M3660">
        <v>0</v>
      </c>
      <c r="N3660">
        <v>0</v>
      </c>
    </row>
    <row r="3661" spans="1:14" x14ac:dyDescent="0.25">
      <c r="A3661" t="s">
        <v>7895</v>
      </c>
      <c r="B3661" t="s">
        <v>75</v>
      </c>
      <c r="C3661" t="s">
        <v>103</v>
      </c>
      <c r="D3661" t="s">
        <v>396</v>
      </c>
      <c r="E3661">
        <v>3</v>
      </c>
      <c r="F3661">
        <v>1</v>
      </c>
      <c r="G3661">
        <v>2</v>
      </c>
      <c r="H3661">
        <v>0</v>
      </c>
      <c r="I3661">
        <v>0</v>
      </c>
      <c r="J3661">
        <v>0</v>
      </c>
      <c r="K3661">
        <v>0</v>
      </c>
      <c r="L3661">
        <v>0</v>
      </c>
      <c r="M3661">
        <v>0</v>
      </c>
      <c r="N3661">
        <v>0</v>
      </c>
    </row>
    <row r="3662" spans="1:14" x14ac:dyDescent="0.25">
      <c r="A3662" t="s">
        <v>7896</v>
      </c>
      <c r="B3662" t="s">
        <v>75</v>
      </c>
      <c r="C3662" t="s">
        <v>103</v>
      </c>
      <c r="D3662" t="s">
        <v>4236</v>
      </c>
      <c r="E3662">
        <v>3</v>
      </c>
      <c r="F3662">
        <v>1</v>
      </c>
      <c r="G3662">
        <v>1</v>
      </c>
      <c r="H3662">
        <v>1</v>
      </c>
      <c r="I3662">
        <v>0</v>
      </c>
      <c r="J3662">
        <v>0</v>
      </c>
      <c r="K3662">
        <v>0</v>
      </c>
      <c r="L3662">
        <v>0</v>
      </c>
      <c r="M3662">
        <v>0</v>
      </c>
      <c r="N3662">
        <v>0</v>
      </c>
    </row>
    <row r="3663" spans="1:14" x14ac:dyDescent="0.25">
      <c r="A3663" t="s">
        <v>7897</v>
      </c>
      <c r="B3663" t="s">
        <v>75</v>
      </c>
      <c r="C3663" t="s">
        <v>103</v>
      </c>
      <c r="D3663" t="s">
        <v>4238</v>
      </c>
      <c r="E3663">
        <v>0</v>
      </c>
      <c r="F3663">
        <v>0</v>
      </c>
      <c r="G3663">
        <v>0</v>
      </c>
      <c r="H3663">
        <v>0</v>
      </c>
      <c r="I3663">
        <v>0</v>
      </c>
      <c r="J3663">
        <v>3</v>
      </c>
      <c r="K3663">
        <v>0</v>
      </c>
      <c r="L3663">
        <v>0</v>
      </c>
      <c r="M3663">
        <v>0</v>
      </c>
      <c r="N3663">
        <v>0</v>
      </c>
    </row>
    <row r="3664" spans="1:14" x14ac:dyDescent="0.25">
      <c r="A3664" t="s">
        <v>7898</v>
      </c>
      <c r="B3664" t="s">
        <v>75</v>
      </c>
      <c r="C3664" t="s">
        <v>103</v>
      </c>
      <c r="D3664" t="s">
        <v>397</v>
      </c>
      <c r="E3664">
        <v>3</v>
      </c>
      <c r="F3664">
        <v>1</v>
      </c>
      <c r="G3664">
        <v>2</v>
      </c>
      <c r="H3664">
        <v>0</v>
      </c>
      <c r="I3664">
        <v>0</v>
      </c>
      <c r="J3664">
        <v>0</v>
      </c>
      <c r="K3664">
        <v>0</v>
      </c>
      <c r="L3664">
        <v>0</v>
      </c>
      <c r="M3664">
        <v>0</v>
      </c>
      <c r="N3664">
        <v>0</v>
      </c>
    </row>
    <row r="3665" spans="1:14" x14ac:dyDescent="0.25">
      <c r="A3665" t="s">
        <v>7899</v>
      </c>
      <c r="B3665" t="s">
        <v>75</v>
      </c>
      <c r="C3665" t="s">
        <v>103</v>
      </c>
      <c r="D3665" t="s">
        <v>398</v>
      </c>
      <c r="E3665">
        <v>3</v>
      </c>
      <c r="F3665">
        <v>1</v>
      </c>
      <c r="G3665">
        <v>2</v>
      </c>
      <c r="H3665">
        <v>0</v>
      </c>
      <c r="I3665">
        <v>0</v>
      </c>
      <c r="J3665">
        <v>0</v>
      </c>
      <c r="K3665">
        <v>0</v>
      </c>
      <c r="L3665">
        <v>0</v>
      </c>
      <c r="M3665">
        <v>0</v>
      </c>
      <c r="N3665">
        <v>0</v>
      </c>
    </row>
    <row r="3666" spans="1:14" x14ac:dyDescent="0.25">
      <c r="A3666" t="s">
        <v>7900</v>
      </c>
      <c r="B3666" t="s">
        <v>75</v>
      </c>
      <c r="C3666" t="s">
        <v>103</v>
      </c>
      <c r="D3666" t="s">
        <v>4242</v>
      </c>
      <c r="E3666">
        <v>0</v>
      </c>
      <c r="F3666">
        <v>0</v>
      </c>
      <c r="G3666">
        <v>0</v>
      </c>
      <c r="H3666">
        <v>0</v>
      </c>
      <c r="I3666">
        <v>0</v>
      </c>
      <c r="J3666">
        <v>3</v>
      </c>
      <c r="K3666">
        <v>0</v>
      </c>
      <c r="L3666">
        <v>0</v>
      </c>
      <c r="M3666">
        <v>0</v>
      </c>
      <c r="N3666">
        <v>0</v>
      </c>
    </row>
    <row r="3667" spans="1:14" x14ac:dyDescent="0.25">
      <c r="A3667" t="s">
        <v>7901</v>
      </c>
      <c r="B3667" t="s">
        <v>75</v>
      </c>
      <c r="C3667" t="s">
        <v>103</v>
      </c>
      <c r="D3667" t="s">
        <v>399</v>
      </c>
      <c r="E3667">
        <v>3</v>
      </c>
      <c r="F3667">
        <v>1</v>
      </c>
      <c r="G3667">
        <v>2</v>
      </c>
      <c r="H3667">
        <v>0</v>
      </c>
      <c r="I3667">
        <v>0</v>
      </c>
      <c r="J3667">
        <v>0</v>
      </c>
      <c r="K3667">
        <v>0</v>
      </c>
      <c r="L3667">
        <v>0</v>
      </c>
      <c r="M3667">
        <v>0</v>
      </c>
      <c r="N3667">
        <v>0</v>
      </c>
    </row>
    <row r="3668" spans="1:14" x14ac:dyDescent="0.25">
      <c r="A3668" t="s">
        <v>7902</v>
      </c>
      <c r="B3668" t="s">
        <v>75</v>
      </c>
      <c r="C3668" t="s">
        <v>103</v>
      </c>
      <c r="D3668" t="s">
        <v>4245</v>
      </c>
      <c r="E3668">
        <v>0</v>
      </c>
      <c r="F3668">
        <v>0</v>
      </c>
      <c r="G3668">
        <v>0</v>
      </c>
      <c r="H3668">
        <v>0</v>
      </c>
      <c r="I3668">
        <v>0</v>
      </c>
      <c r="J3668">
        <v>3</v>
      </c>
      <c r="K3668">
        <v>0</v>
      </c>
      <c r="L3668">
        <v>0</v>
      </c>
      <c r="M3668">
        <v>0</v>
      </c>
      <c r="N3668">
        <v>0</v>
      </c>
    </row>
    <row r="3669" spans="1:14" x14ac:dyDescent="0.25">
      <c r="A3669" t="s">
        <v>7903</v>
      </c>
      <c r="B3669" t="s">
        <v>75</v>
      </c>
      <c r="C3669" t="s">
        <v>103</v>
      </c>
      <c r="D3669" t="s">
        <v>394</v>
      </c>
      <c r="E3669">
        <v>0</v>
      </c>
      <c r="F3669">
        <v>0</v>
      </c>
      <c r="G3669">
        <v>0</v>
      </c>
      <c r="H3669">
        <v>0</v>
      </c>
      <c r="I3669">
        <v>0</v>
      </c>
      <c r="J3669">
        <v>0</v>
      </c>
      <c r="K3669">
        <v>1</v>
      </c>
      <c r="L3669">
        <v>1</v>
      </c>
      <c r="M3669">
        <v>0</v>
      </c>
      <c r="N3669">
        <v>0</v>
      </c>
    </row>
    <row r="3670" spans="1:14" x14ac:dyDescent="0.25">
      <c r="A3670" t="s">
        <v>7904</v>
      </c>
      <c r="B3670" t="s">
        <v>75</v>
      </c>
      <c r="C3670" t="s">
        <v>103</v>
      </c>
      <c r="D3670" t="s">
        <v>395</v>
      </c>
      <c r="E3670">
        <v>0</v>
      </c>
      <c r="F3670">
        <v>0</v>
      </c>
      <c r="G3670">
        <v>0</v>
      </c>
      <c r="H3670">
        <v>0</v>
      </c>
      <c r="I3670">
        <v>0</v>
      </c>
      <c r="J3670">
        <v>0</v>
      </c>
      <c r="K3670">
        <v>1</v>
      </c>
      <c r="L3670">
        <v>1</v>
      </c>
      <c r="M3670">
        <v>0</v>
      </c>
      <c r="N3670">
        <v>0</v>
      </c>
    </row>
    <row r="3671" spans="1:14" x14ac:dyDescent="0.25">
      <c r="A3671" t="s">
        <v>7905</v>
      </c>
      <c r="B3671" t="s">
        <v>75</v>
      </c>
      <c r="C3671" t="s">
        <v>105</v>
      </c>
      <c r="D3671" t="s">
        <v>396</v>
      </c>
      <c r="E3671">
        <v>2</v>
      </c>
      <c r="F3671">
        <v>0</v>
      </c>
      <c r="G3671">
        <v>2</v>
      </c>
      <c r="H3671">
        <v>0</v>
      </c>
      <c r="I3671">
        <v>0</v>
      </c>
      <c r="J3671">
        <v>0</v>
      </c>
      <c r="K3671">
        <v>0</v>
      </c>
      <c r="L3671">
        <v>0</v>
      </c>
      <c r="M3671">
        <v>0</v>
      </c>
      <c r="N3671">
        <v>0</v>
      </c>
    </row>
    <row r="3672" spans="1:14" x14ac:dyDescent="0.25">
      <c r="A3672" t="s">
        <v>7906</v>
      </c>
      <c r="B3672" t="s">
        <v>75</v>
      </c>
      <c r="C3672" t="s">
        <v>105</v>
      </c>
      <c r="D3672" t="s">
        <v>4236</v>
      </c>
      <c r="E3672">
        <v>2</v>
      </c>
      <c r="F3672">
        <v>0</v>
      </c>
      <c r="G3672">
        <v>2</v>
      </c>
      <c r="H3672">
        <v>0</v>
      </c>
      <c r="I3672">
        <v>0</v>
      </c>
      <c r="J3672">
        <v>0</v>
      </c>
      <c r="K3672">
        <v>0</v>
      </c>
      <c r="L3672">
        <v>0</v>
      </c>
      <c r="M3672">
        <v>0</v>
      </c>
      <c r="N3672">
        <v>0</v>
      </c>
    </row>
    <row r="3673" spans="1:14" x14ac:dyDescent="0.25">
      <c r="A3673" t="s">
        <v>7907</v>
      </c>
      <c r="B3673" t="s">
        <v>75</v>
      </c>
      <c r="C3673" t="s">
        <v>105</v>
      </c>
      <c r="D3673" t="s">
        <v>4238</v>
      </c>
      <c r="E3673">
        <v>0</v>
      </c>
      <c r="F3673">
        <v>0</v>
      </c>
      <c r="G3673">
        <v>0</v>
      </c>
      <c r="H3673">
        <v>0</v>
      </c>
      <c r="I3673">
        <v>0</v>
      </c>
      <c r="J3673">
        <v>2</v>
      </c>
      <c r="K3673">
        <v>0</v>
      </c>
      <c r="L3673">
        <v>0</v>
      </c>
      <c r="M3673">
        <v>0</v>
      </c>
      <c r="N3673">
        <v>0</v>
      </c>
    </row>
    <row r="3674" spans="1:14" x14ac:dyDescent="0.25">
      <c r="A3674" t="s">
        <v>7908</v>
      </c>
      <c r="B3674" t="s">
        <v>75</v>
      </c>
      <c r="C3674" t="s">
        <v>105</v>
      </c>
      <c r="D3674" t="s">
        <v>397</v>
      </c>
      <c r="E3674">
        <v>2</v>
      </c>
      <c r="F3674">
        <v>0</v>
      </c>
      <c r="G3674">
        <v>2</v>
      </c>
      <c r="H3674">
        <v>0</v>
      </c>
      <c r="I3674">
        <v>0</v>
      </c>
      <c r="J3674">
        <v>0</v>
      </c>
      <c r="K3674">
        <v>0</v>
      </c>
      <c r="L3674">
        <v>0</v>
      </c>
      <c r="M3674">
        <v>0</v>
      </c>
      <c r="N3674">
        <v>0</v>
      </c>
    </row>
    <row r="3675" spans="1:14" x14ac:dyDescent="0.25">
      <c r="A3675" t="s">
        <v>7909</v>
      </c>
      <c r="B3675" t="s">
        <v>75</v>
      </c>
      <c r="C3675" t="s">
        <v>105</v>
      </c>
      <c r="D3675" t="s">
        <v>398</v>
      </c>
      <c r="E3675">
        <v>2</v>
      </c>
      <c r="F3675">
        <v>0</v>
      </c>
      <c r="G3675">
        <v>2</v>
      </c>
      <c r="H3675">
        <v>0</v>
      </c>
      <c r="I3675">
        <v>0</v>
      </c>
      <c r="J3675">
        <v>0</v>
      </c>
      <c r="K3675">
        <v>0</v>
      </c>
      <c r="L3675">
        <v>0</v>
      </c>
      <c r="M3675">
        <v>0</v>
      </c>
      <c r="N3675">
        <v>0</v>
      </c>
    </row>
    <row r="3676" spans="1:14" x14ac:dyDescent="0.25">
      <c r="A3676" t="s">
        <v>7910</v>
      </c>
      <c r="B3676" t="s">
        <v>75</v>
      </c>
      <c r="C3676" t="s">
        <v>105</v>
      </c>
      <c r="D3676" t="s">
        <v>4242</v>
      </c>
      <c r="E3676">
        <v>0</v>
      </c>
      <c r="F3676">
        <v>0</v>
      </c>
      <c r="G3676">
        <v>0</v>
      </c>
      <c r="H3676">
        <v>0</v>
      </c>
      <c r="I3676">
        <v>0</v>
      </c>
      <c r="J3676">
        <v>2</v>
      </c>
      <c r="K3676">
        <v>0</v>
      </c>
      <c r="L3676">
        <v>0</v>
      </c>
      <c r="M3676">
        <v>0</v>
      </c>
      <c r="N3676">
        <v>0</v>
      </c>
    </row>
    <row r="3677" spans="1:14" x14ac:dyDescent="0.25">
      <c r="A3677" t="s">
        <v>7911</v>
      </c>
      <c r="B3677" t="s">
        <v>75</v>
      </c>
      <c r="C3677" t="s">
        <v>105</v>
      </c>
      <c r="D3677" t="s">
        <v>399</v>
      </c>
      <c r="E3677">
        <v>2</v>
      </c>
      <c r="F3677">
        <v>0</v>
      </c>
      <c r="G3677">
        <v>2</v>
      </c>
      <c r="H3677">
        <v>0</v>
      </c>
      <c r="I3677">
        <v>0</v>
      </c>
      <c r="J3677">
        <v>0</v>
      </c>
      <c r="K3677">
        <v>0</v>
      </c>
      <c r="L3677">
        <v>0</v>
      </c>
      <c r="M3677">
        <v>0</v>
      </c>
      <c r="N3677">
        <v>0</v>
      </c>
    </row>
    <row r="3678" spans="1:14" x14ac:dyDescent="0.25">
      <c r="A3678" t="s">
        <v>7912</v>
      </c>
      <c r="B3678" t="s">
        <v>75</v>
      </c>
      <c r="C3678" t="s">
        <v>105</v>
      </c>
      <c r="D3678" t="s">
        <v>4245</v>
      </c>
      <c r="E3678">
        <v>0</v>
      </c>
      <c r="F3678">
        <v>0</v>
      </c>
      <c r="G3678">
        <v>0</v>
      </c>
      <c r="H3678">
        <v>0</v>
      </c>
      <c r="I3678">
        <v>0</v>
      </c>
      <c r="J3678">
        <v>2</v>
      </c>
      <c r="K3678">
        <v>0</v>
      </c>
      <c r="L3678">
        <v>0</v>
      </c>
      <c r="M3678">
        <v>0</v>
      </c>
      <c r="N3678">
        <v>0</v>
      </c>
    </row>
    <row r="3679" spans="1:14" x14ac:dyDescent="0.25">
      <c r="A3679" t="s">
        <v>7913</v>
      </c>
      <c r="B3679" t="s">
        <v>75</v>
      </c>
      <c r="C3679" t="s">
        <v>105</v>
      </c>
      <c r="D3679" t="s">
        <v>394</v>
      </c>
      <c r="E3679">
        <v>0</v>
      </c>
      <c r="F3679">
        <v>0</v>
      </c>
      <c r="G3679">
        <v>0</v>
      </c>
      <c r="H3679">
        <v>0</v>
      </c>
      <c r="I3679">
        <v>0</v>
      </c>
      <c r="J3679">
        <v>0</v>
      </c>
      <c r="K3679">
        <v>2</v>
      </c>
      <c r="L3679">
        <v>2</v>
      </c>
      <c r="M3679">
        <v>0</v>
      </c>
      <c r="N3679">
        <v>0</v>
      </c>
    </row>
    <row r="3680" spans="1:14" x14ac:dyDescent="0.25">
      <c r="A3680" t="s">
        <v>7914</v>
      </c>
      <c r="B3680" t="s">
        <v>75</v>
      </c>
      <c r="C3680" t="s">
        <v>105</v>
      </c>
      <c r="D3680" t="s">
        <v>395</v>
      </c>
      <c r="E3680">
        <v>0</v>
      </c>
      <c r="F3680">
        <v>0</v>
      </c>
      <c r="G3680">
        <v>0</v>
      </c>
      <c r="H3680">
        <v>0</v>
      </c>
      <c r="I3680">
        <v>0</v>
      </c>
      <c r="J3680">
        <v>0</v>
      </c>
      <c r="K3680">
        <v>1</v>
      </c>
      <c r="L3680">
        <v>1</v>
      </c>
      <c r="M3680">
        <v>0</v>
      </c>
      <c r="N3680">
        <v>0</v>
      </c>
    </row>
    <row r="3681" spans="1:14" x14ac:dyDescent="0.25">
      <c r="A3681" t="s">
        <v>20107</v>
      </c>
      <c r="B3681" t="s">
        <v>75</v>
      </c>
      <c r="C3681" t="s">
        <v>108</v>
      </c>
      <c r="D3681" t="s">
        <v>396</v>
      </c>
      <c r="E3681">
        <v>2</v>
      </c>
      <c r="F3681">
        <v>1</v>
      </c>
      <c r="G3681">
        <v>1</v>
      </c>
      <c r="H3681">
        <v>0</v>
      </c>
      <c r="I3681">
        <v>0</v>
      </c>
      <c r="J3681">
        <v>0</v>
      </c>
      <c r="K3681">
        <v>0</v>
      </c>
      <c r="L3681">
        <v>0</v>
      </c>
      <c r="M3681">
        <v>0</v>
      </c>
      <c r="N3681">
        <v>0</v>
      </c>
    </row>
    <row r="3682" spans="1:14" x14ac:dyDescent="0.25">
      <c r="A3682" t="s">
        <v>20108</v>
      </c>
      <c r="B3682" t="s">
        <v>75</v>
      </c>
      <c r="C3682" t="s">
        <v>108</v>
      </c>
      <c r="D3682" t="s">
        <v>4236</v>
      </c>
      <c r="E3682">
        <v>2</v>
      </c>
      <c r="F3682">
        <v>1</v>
      </c>
      <c r="G3682">
        <v>1</v>
      </c>
      <c r="H3682">
        <v>0</v>
      </c>
      <c r="I3682">
        <v>0</v>
      </c>
      <c r="J3682">
        <v>0</v>
      </c>
      <c r="K3682">
        <v>0</v>
      </c>
      <c r="L3682">
        <v>0</v>
      </c>
      <c r="M3682">
        <v>0</v>
      </c>
      <c r="N3682">
        <v>0</v>
      </c>
    </row>
    <row r="3683" spans="1:14" x14ac:dyDescent="0.25">
      <c r="A3683" t="s">
        <v>20109</v>
      </c>
      <c r="B3683" t="s">
        <v>75</v>
      </c>
      <c r="C3683" t="s">
        <v>108</v>
      </c>
      <c r="D3683" t="s">
        <v>4238</v>
      </c>
      <c r="E3683">
        <v>0</v>
      </c>
      <c r="F3683">
        <v>0</v>
      </c>
      <c r="G3683">
        <v>0</v>
      </c>
      <c r="H3683">
        <v>0</v>
      </c>
      <c r="I3683">
        <v>0</v>
      </c>
      <c r="J3683">
        <v>2</v>
      </c>
      <c r="K3683">
        <v>0</v>
      </c>
      <c r="L3683">
        <v>0</v>
      </c>
      <c r="M3683">
        <v>0</v>
      </c>
      <c r="N3683">
        <v>0</v>
      </c>
    </row>
    <row r="3684" spans="1:14" x14ac:dyDescent="0.25">
      <c r="A3684" t="s">
        <v>20110</v>
      </c>
      <c r="B3684" t="s">
        <v>75</v>
      </c>
      <c r="C3684" t="s">
        <v>108</v>
      </c>
      <c r="D3684" t="s">
        <v>397</v>
      </c>
      <c r="E3684">
        <v>2</v>
      </c>
      <c r="F3684">
        <v>1</v>
      </c>
      <c r="G3684">
        <v>1</v>
      </c>
      <c r="H3684">
        <v>0</v>
      </c>
      <c r="I3684">
        <v>0</v>
      </c>
      <c r="J3684">
        <v>0</v>
      </c>
      <c r="K3684">
        <v>0</v>
      </c>
      <c r="L3684">
        <v>0</v>
      </c>
      <c r="M3684">
        <v>0</v>
      </c>
      <c r="N3684">
        <v>0</v>
      </c>
    </row>
    <row r="3685" spans="1:14" x14ac:dyDescent="0.25">
      <c r="A3685" t="s">
        <v>20111</v>
      </c>
      <c r="B3685" t="s">
        <v>75</v>
      </c>
      <c r="C3685" t="s">
        <v>108</v>
      </c>
      <c r="D3685" t="s">
        <v>398</v>
      </c>
      <c r="E3685">
        <v>2</v>
      </c>
      <c r="F3685">
        <v>1</v>
      </c>
      <c r="G3685">
        <v>1</v>
      </c>
      <c r="H3685">
        <v>0</v>
      </c>
      <c r="I3685">
        <v>0</v>
      </c>
      <c r="J3685">
        <v>0</v>
      </c>
      <c r="K3685">
        <v>0</v>
      </c>
      <c r="L3685">
        <v>0</v>
      </c>
      <c r="M3685">
        <v>0</v>
      </c>
      <c r="N3685">
        <v>0</v>
      </c>
    </row>
    <row r="3686" spans="1:14" x14ac:dyDescent="0.25">
      <c r="A3686" t="s">
        <v>20112</v>
      </c>
      <c r="B3686" t="s">
        <v>75</v>
      </c>
      <c r="C3686" t="s">
        <v>108</v>
      </c>
      <c r="D3686" t="s">
        <v>4242</v>
      </c>
      <c r="E3686">
        <v>0</v>
      </c>
      <c r="F3686">
        <v>0</v>
      </c>
      <c r="G3686">
        <v>0</v>
      </c>
      <c r="H3686">
        <v>0</v>
      </c>
      <c r="I3686">
        <v>0</v>
      </c>
      <c r="J3686">
        <v>2</v>
      </c>
      <c r="K3686">
        <v>0</v>
      </c>
      <c r="L3686">
        <v>0</v>
      </c>
      <c r="M3686">
        <v>0</v>
      </c>
      <c r="N3686">
        <v>0</v>
      </c>
    </row>
    <row r="3687" spans="1:14" x14ac:dyDescent="0.25">
      <c r="A3687" t="s">
        <v>20113</v>
      </c>
      <c r="B3687" t="s">
        <v>75</v>
      </c>
      <c r="C3687" t="s">
        <v>108</v>
      </c>
      <c r="D3687" t="s">
        <v>399</v>
      </c>
      <c r="E3687">
        <v>2</v>
      </c>
      <c r="F3687">
        <v>1</v>
      </c>
      <c r="G3687">
        <v>1</v>
      </c>
      <c r="H3687">
        <v>0</v>
      </c>
      <c r="I3687">
        <v>0</v>
      </c>
      <c r="J3687">
        <v>0</v>
      </c>
      <c r="K3687">
        <v>0</v>
      </c>
      <c r="L3687">
        <v>0</v>
      </c>
      <c r="M3687">
        <v>0</v>
      </c>
      <c r="N3687">
        <v>0</v>
      </c>
    </row>
    <row r="3688" spans="1:14" x14ac:dyDescent="0.25">
      <c r="A3688" t="s">
        <v>20114</v>
      </c>
      <c r="B3688" t="s">
        <v>75</v>
      </c>
      <c r="C3688" t="s">
        <v>108</v>
      </c>
      <c r="D3688" t="s">
        <v>4245</v>
      </c>
      <c r="E3688">
        <v>0</v>
      </c>
      <c r="F3688">
        <v>0</v>
      </c>
      <c r="G3688">
        <v>0</v>
      </c>
      <c r="H3688">
        <v>0</v>
      </c>
      <c r="I3688">
        <v>0</v>
      </c>
      <c r="J3688">
        <v>2</v>
      </c>
      <c r="K3688">
        <v>0</v>
      </c>
      <c r="L3688">
        <v>0</v>
      </c>
      <c r="M3688">
        <v>0</v>
      </c>
      <c r="N3688">
        <v>0</v>
      </c>
    </row>
    <row r="3689" spans="1:14" x14ac:dyDescent="0.25">
      <c r="A3689" t="s">
        <v>20115</v>
      </c>
      <c r="B3689" t="s">
        <v>75</v>
      </c>
      <c r="C3689" t="s">
        <v>108</v>
      </c>
      <c r="D3689" t="s">
        <v>394</v>
      </c>
      <c r="E3689">
        <v>0</v>
      </c>
      <c r="F3689">
        <v>0</v>
      </c>
      <c r="G3689">
        <v>0</v>
      </c>
      <c r="H3689">
        <v>0</v>
      </c>
      <c r="I3689">
        <v>0</v>
      </c>
      <c r="J3689">
        <v>0</v>
      </c>
      <c r="K3689">
        <v>2</v>
      </c>
      <c r="L3689">
        <v>2</v>
      </c>
      <c r="M3689">
        <v>0</v>
      </c>
      <c r="N3689">
        <v>0</v>
      </c>
    </row>
    <row r="3690" spans="1:14" x14ac:dyDescent="0.25">
      <c r="A3690" t="s">
        <v>20116</v>
      </c>
      <c r="B3690" t="s">
        <v>75</v>
      </c>
      <c r="C3690" t="s">
        <v>108</v>
      </c>
      <c r="D3690" t="s">
        <v>395</v>
      </c>
      <c r="E3690">
        <v>0</v>
      </c>
      <c r="F3690">
        <v>0</v>
      </c>
      <c r="G3690">
        <v>0</v>
      </c>
      <c r="H3690">
        <v>0</v>
      </c>
      <c r="I3690">
        <v>0</v>
      </c>
      <c r="J3690">
        <v>0</v>
      </c>
      <c r="K3690">
        <v>2</v>
      </c>
      <c r="L3690">
        <v>2</v>
      </c>
      <c r="M3690">
        <v>0</v>
      </c>
      <c r="N3690">
        <v>0</v>
      </c>
    </row>
    <row r="3691" spans="1:14" x14ac:dyDescent="0.25">
      <c r="A3691" t="s">
        <v>7915</v>
      </c>
      <c r="B3691" t="s">
        <v>75</v>
      </c>
      <c r="C3691" t="s">
        <v>110</v>
      </c>
      <c r="D3691" t="s">
        <v>396</v>
      </c>
      <c r="E3691">
        <v>4</v>
      </c>
      <c r="F3691">
        <v>0</v>
      </c>
      <c r="G3691">
        <v>4</v>
      </c>
      <c r="H3691">
        <v>0</v>
      </c>
      <c r="I3691">
        <v>0</v>
      </c>
      <c r="J3691">
        <v>0</v>
      </c>
      <c r="K3691">
        <v>0</v>
      </c>
      <c r="L3691">
        <v>0</v>
      </c>
      <c r="M3691">
        <v>0</v>
      </c>
      <c r="N3691">
        <v>0</v>
      </c>
    </row>
    <row r="3692" spans="1:14" x14ac:dyDescent="0.25">
      <c r="A3692" t="s">
        <v>7916</v>
      </c>
      <c r="B3692" t="s">
        <v>75</v>
      </c>
      <c r="C3692" t="s">
        <v>110</v>
      </c>
      <c r="D3692" t="s">
        <v>4236</v>
      </c>
      <c r="E3692">
        <v>4</v>
      </c>
      <c r="F3692">
        <v>0</v>
      </c>
      <c r="G3692">
        <v>4</v>
      </c>
      <c r="H3692">
        <v>0</v>
      </c>
      <c r="I3692">
        <v>0</v>
      </c>
      <c r="J3692">
        <v>0</v>
      </c>
      <c r="K3692">
        <v>0</v>
      </c>
      <c r="L3692">
        <v>0</v>
      </c>
      <c r="M3692">
        <v>0</v>
      </c>
      <c r="N3692">
        <v>0</v>
      </c>
    </row>
    <row r="3693" spans="1:14" x14ac:dyDescent="0.25">
      <c r="A3693" t="s">
        <v>7917</v>
      </c>
      <c r="B3693" t="s">
        <v>75</v>
      </c>
      <c r="C3693" t="s">
        <v>110</v>
      </c>
      <c r="D3693" t="s">
        <v>4238</v>
      </c>
      <c r="E3693">
        <v>0</v>
      </c>
      <c r="F3693">
        <v>0</v>
      </c>
      <c r="G3693">
        <v>0</v>
      </c>
      <c r="H3693">
        <v>0</v>
      </c>
      <c r="I3693">
        <v>0</v>
      </c>
      <c r="J3693">
        <v>4</v>
      </c>
      <c r="K3693">
        <v>0</v>
      </c>
      <c r="L3693">
        <v>0</v>
      </c>
      <c r="M3693">
        <v>0</v>
      </c>
      <c r="N3693">
        <v>0</v>
      </c>
    </row>
    <row r="3694" spans="1:14" x14ac:dyDescent="0.25">
      <c r="A3694" t="s">
        <v>7918</v>
      </c>
      <c r="B3694" t="s">
        <v>75</v>
      </c>
      <c r="C3694" t="s">
        <v>110</v>
      </c>
      <c r="D3694" t="s">
        <v>397</v>
      </c>
      <c r="E3694">
        <v>4</v>
      </c>
      <c r="F3694">
        <v>0</v>
      </c>
      <c r="G3694">
        <v>4</v>
      </c>
      <c r="H3694">
        <v>0</v>
      </c>
      <c r="I3694">
        <v>0</v>
      </c>
      <c r="J3694">
        <v>0</v>
      </c>
      <c r="K3694">
        <v>0</v>
      </c>
      <c r="L3694">
        <v>0</v>
      </c>
      <c r="M3694">
        <v>0</v>
      </c>
      <c r="N3694">
        <v>0</v>
      </c>
    </row>
    <row r="3695" spans="1:14" x14ac:dyDescent="0.25">
      <c r="A3695" t="s">
        <v>7919</v>
      </c>
      <c r="B3695" t="s">
        <v>75</v>
      </c>
      <c r="C3695" t="s">
        <v>110</v>
      </c>
      <c r="D3695" t="s">
        <v>398</v>
      </c>
      <c r="E3695">
        <v>4</v>
      </c>
      <c r="F3695">
        <v>0</v>
      </c>
      <c r="G3695">
        <v>4</v>
      </c>
      <c r="H3695">
        <v>0</v>
      </c>
      <c r="I3695">
        <v>0</v>
      </c>
      <c r="J3695">
        <v>0</v>
      </c>
      <c r="K3695">
        <v>0</v>
      </c>
      <c r="L3695">
        <v>0</v>
      </c>
      <c r="M3695">
        <v>0</v>
      </c>
      <c r="N3695">
        <v>0</v>
      </c>
    </row>
    <row r="3696" spans="1:14" x14ac:dyDescent="0.25">
      <c r="A3696" t="s">
        <v>7920</v>
      </c>
      <c r="B3696" t="s">
        <v>75</v>
      </c>
      <c r="C3696" t="s">
        <v>110</v>
      </c>
      <c r="D3696" t="s">
        <v>4242</v>
      </c>
      <c r="E3696">
        <v>0</v>
      </c>
      <c r="F3696">
        <v>0</v>
      </c>
      <c r="G3696">
        <v>0</v>
      </c>
      <c r="H3696">
        <v>0</v>
      </c>
      <c r="I3696">
        <v>0</v>
      </c>
      <c r="J3696">
        <v>4</v>
      </c>
      <c r="K3696">
        <v>0</v>
      </c>
      <c r="L3696">
        <v>0</v>
      </c>
      <c r="M3696">
        <v>0</v>
      </c>
      <c r="N3696">
        <v>0</v>
      </c>
    </row>
    <row r="3697" spans="1:14" x14ac:dyDescent="0.25">
      <c r="A3697" t="s">
        <v>7921</v>
      </c>
      <c r="B3697" t="s">
        <v>75</v>
      </c>
      <c r="C3697" t="s">
        <v>110</v>
      </c>
      <c r="D3697" t="s">
        <v>399</v>
      </c>
      <c r="E3697">
        <v>4</v>
      </c>
      <c r="F3697">
        <v>0</v>
      </c>
      <c r="G3697">
        <v>4</v>
      </c>
      <c r="H3697">
        <v>0</v>
      </c>
      <c r="I3697">
        <v>0</v>
      </c>
      <c r="J3697">
        <v>0</v>
      </c>
      <c r="K3697">
        <v>0</v>
      </c>
      <c r="L3697">
        <v>0</v>
      </c>
      <c r="M3697">
        <v>0</v>
      </c>
      <c r="N3697">
        <v>0</v>
      </c>
    </row>
    <row r="3698" spans="1:14" x14ac:dyDescent="0.25">
      <c r="A3698" t="s">
        <v>7922</v>
      </c>
      <c r="B3698" t="s">
        <v>75</v>
      </c>
      <c r="C3698" t="s">
        <v>110</v>
      </c>
      <c r="D3698" t="s">
        <v>4245</v>
      </c>
      <c r="E3698">
        <v>0</v>
      </c>
      <c r="F3698">
        <v>0</v>
      </c>
      <c r="G3698">
        <v>0</v>
      </c>
      <c r="H3698">
        <v>0</v>
      </c>
      <c r="I3698">
        <v>0</v>
      </c>
      <c r="J3698">
        <v>4</v>
      </c>
      <c r="K3698">
        <v>0</v>
      </c>
      <c r="L3698">
        <v>0</v>
      </c>
      <c r="M3698">
        <v>0</v>
      </c>
      <c r="N3698">
        <v>0</v>
      </c>
    </row>
    <row r="3699" spans="1:14" x14ac:dyDescent="0.25">
      <c r="A3699" t="s">
        <v>7923</v>
      </c>
      <c r="B3699" t="s">
        <v>75</v>
      </c>
      <c r="C3699" t="s">
        <v>110</v>
      </c>
      <c r="D3699" t="s">
        <v>394</v>
      </c>
      <c r="E3699">
        <v>0</v>
      </c>
      <c r="F3699">
        <v>0</v>
      </c>
      <c r="G3699">
        <v>0</v>
      </c>
      <c r="H3699">
        <v>0</v>
      </c>
      <c r="I3699">
        <v>0</v>
      </c>
      <c r="J3699">
        <v>0</v>
      </c>
      <c r="K3699">
        <v>3</v>
      </c>
      <c r="L3699">
        <v>3</v>
      </c>
      <c r="M3699">
        <v>0</v>
      </c>
      <c r="N3699">
        <v>0</v>
      </c>
    </row>
    <row r="3700" spans="1:14" x14ac:dyDescent="0.25">
      <c r="A3700" t="s">
        <v>7924</v>
      </c>
      <c r="B3700" t="s">
        <v>75</v>
      </c>
      <c r="C3700" t="s">
        <v>110</v>
      </c>
      <c r="D3700" t="s">
        <v>395</v>
      </c>
      <c r="E3700">
        <v>0</v>
      </c>
      <c r="F3700">
        <v>0</v>
      </c>
      <c r="G3700">
        <v>0</v>
      </c>
      <c r="H3700">
        <v>0</v>
      </c>
      <c r="I3700">
        <v>0</v>
      </c>
      <c r="J3700">
        <v>0</v>
      </c>
      <c r="K3700">
        <v>2</v>
      </c>
      <c r="L3700">
        <v>2</v>
      </c>
      <c r="M3700">
        <v>0</v>
      </c>
      <c r="N3700">
        <v>0</v>
      </c>
    </row>
    <row r="3701" spans="1:14" x14ac:dyDescent="0.25">
      <c r="A3701" t="s">
        <v>7925</v>
      </c>
      <c r="B3701" t="s">
        <v>75</v>
      </c>
      <c r="C3701" t="s">
        <v>111</v>
      </c>
      <c r="D3701" t="s">
        <v>396</v>
      </c>
      <c r="E3701">
        <v>1</v>
      </c>
      <c r="F3701">
        <v>0</v>
      </c>
      <c r="G3701">
        <v>1</v>
      </c>
      <c r="H3701">
        <v>0</v>
      </c>
      <c r="I3701">
        <v>0</v>
      </c>
      <c r="J3701">
        <v>1</v>
      </c>
      <c r="K3701">
        <v>0</v>
      </c>
      <c r="L3701">
        <v>0</v>
      </c>
      <c r="M3701">
        <v>0</v>
      </c>
      <c r="N3701">
        <v>0</v>
      </c>
    </row>
    <row r="3702" spans="1:14" x14ac:dyDescent="0.25">
      <c r="A3702" t="s">
        <v>7926</v>
      </c>
      <c r="B3702" t="s">
        <v>75</v>
      </c>
      <c r="C3702" t="s">
        <v>111</v>
      </c>
      <c r="D3702" t="s">
        <v>4236</v>
      </c>
      <c r="E3702">
        <v>2</v>
      </c>
      <c r="F3702">
        <v>1</v>
      </c>
      <c r="G3702">
        <v>1</v>
      </c>
      <c r="H3702">
        <v>0</v>
      </c>
      <c r="I3702">
        <v>0</v>
      </c>
      <c r="J3702">
        <v>0</v>
      </c>
      <c r="K3702">
        <v>0</v>
      </c>
      <c r="L3702">
        <v>0</v>
      </c>
      <c r="M3702">
        <v>0</v>
      </c>
      <c r="N3702">
        <v>0</v>
      </c>
    </row>
    <row r="3703" spans="1:14" x14ac:dyDescent="0.25">
      <c r="A3703" t="s">
        <v>7927</v>
      </c>
      <c r="B3703" t="s">
        <v>75</v>
      </c>
      <c r="C3703" t="s">
        <v>111</v>
      </c>
      <c r="D3703" t="s">
        <v>4238</v>
      </c>
      <c r="E3703">
        <v>1</v>
      </c>
      <c r="F3703">
        <v>1</v>
      </c>
      <c r="G3703">
        <v>0</v>
      </c>
      <c r="H3703">
        <v>0</v>
      </c>
      <c r="I3703">
        <v>0</v>
      </c>
      <c r="J3703">
        <v>1</v>
      </c>
      <c r="K3703">
        <v>0</v>
      </c>
      <c r="L3703">
        <v>0</v>
      </c>
      <c r="M3703">
        <v>0</v>
      </c>
      <c r="N3703">
        <v>0</v>
      </c>
    </row>
    <row r="3704" spans="1:14" x14ac:dyDescent="0.25">
      <c r="A3704" t="s">
        <v>7928</v>
      </c>
      <c r="B3704" t="s">
        <v>75</v>
      </c>
      <c r="C3704" t="s">
        <v>111</v>
      </c>
      <c r="D3704" t="s">
        <v>397</v>
      </c>
      <c r="E3704">
        <v>2</v>
      </c>
      <c r="F3704">
        <v>1</v>
      </c>
      <c r="G3704">
        <v>1</v>
      </c>
      <c r="H3704">
        <v>0</v>
      </c>
      <c r="I3704">
        <v>0</v>
      </c>
      <c r="J3704">
        <v>0</v>
      </c>
      <c r="K3704">
        <v>0</v>
      </c>
      <c r="L3704">
        <v>0</v>
      </c>
      <c r="M3704">
        <v>0</v>
      </c>
      <c r="N3704">
        <v>0</v>
      </c>
    </row>
    <row r="3705" spans="1:14" x14ac:dyDescent="0.25">
      <c r="A3705" t="s">
        <v>7929</v>
      </c>
      <c r="B3705" t="s">
        <v>75</v>
      </c>
      <c r="C3705" t="s">
        <v>111</v>
      </c>
      <c r="D3705" t="s">
        <v>398</v>
      </c>
      <c r="E3705">
        <v>1</v>
      </c>
      <c r="F3705">
        <v>0</v>
      </c>
      <c r="G3705">
        <v>1</v>
      </c>
      <c r="H3705">
        <v>0</v>
      </c>
      <c r="I3705">
        <v>0</v>
      </c>
      <c r="J3705">
        <v>1</v>
      </c>
      <c r="K3705">
        <v>0</v>
      </c>
      <c r="L3705">
        <v>0</v>
      </c>
      <c r="M3705">
        <v>0</v>
      </c>
      <c r="N3705">
        <v>0</v>
      </c>
    </row>
    <row r="3706" spans="1:14" x14ac:dyDescent="0.25">
      <c r="A3706" t="s">
        <v>7930</v>
      </c>
      <c r="B3706" t="s">
        <v>75</v>
      </c>
      <c r="C3706" t="s">
        <v>111</v>
      </c>
      <c r="D3706" t="s">
        <v>4242</v>
      </c>
      <c r="E3706">
        <v>1</v>
      </c>
      <c r="F3706">
        <v>1</v>
      </c>
      <c r="G3706">
        <v>0</v>
      </c>
      <c r="H3706">
        <v>0</v>
      </c>
      <c r="I3706">
        <v>0</v>
      </c>
      <c r="J3706">
        <v>1</v>
      </c>
      <c r="K3706">
        <v>0</v>
      </c>
      <c r="L3706">
        <v>0</v>
      </c>
      <c r="M3706">
        <v>0</v>
      </c>
      <c r="N3706">
        <v>0</v>
      </c>
    </row>
    <row r="3707" spans="1:14" x14ac:dyDescent="0.25">
      <c r="A3707" t="s">
        <v>7931</v>
      </c>
      <c r="B3707" t="s">
        <v>75</v>
      </c>
      <c r="C3707" t="s">
        <v>111</v>
      </c>
      <c r="D3707" t="s">
        <v>399</v>
      </c>
      <c r="E3707">
        <v>1</v>
      </c>
      <c r="F3707">
        <v>0</v>
      </c>
      <c r="G3707">
        <v>1</v>
      </c>
      <c r="H3707">
        <v>0</v>
      </c>
      <c r="I3707">
        <v>0</v>
      </c>
      <c r="J3707">
        <v>1</v>
      </c>
      <c r="K3707">
        <v>0</v>
      </c>
      <c r="L3707">
        <v>0</v>
      </c>
      <c r="M3707">
        <v>0</v>
      </c>
      <c r="N3707">
        <v>0</v>
      </c>
    </row>
    <row r="3708" spans="1:14" x14ac:dyDescent="0.25">
      <c r="A3708" t="s">
        <v>7932</v>
      </c>
      <c r="B3708" t="s">
        <v>75</v>
      </c>
      <c r="C3708" t="s">
        <v>111</v>
      </c>
      <c r="D3708" t="s">
        <v>4245</v>
      </c>
      <c r="E3708">
        <v>1</v>
      </c>
      <c r="F3708">
        <v>1</v>
      </c>
      <c r="G3708">
        <v>0</v>
      </c>
      <c r="H3708">
        <v>0</v>
      </c>
      <c r="I3708">
        <v>0</v>
      </c>
      <c r="J3708">
        <v>1</v>
      </c>
      <c r="K3708">
        <v>0</v>
      </c>
      <c r="L3708">
        <v>0</v>
      </c>
      <c r="M3708">
        <v>0</v>
      </c>
      <c r="N3708">
        <v>0</v>
      </c>
    </row>
    <row r="3709" spans="1:14" x14ac:dyDescent="0.25">
      <c r="A3709" t="s">
        <v>7933</v>
      </c>
      <c r="B3709" t="s">
        <v>75</v>
      </c>
      <c r="C3709" t="s">
        <v>111</v>
      </c>
      <c r="D3709" t="s">
        <v>394</v>
      </c>
      <c r="E3709">
        <v>0</v>
      </c>
      <c r="F3709">
        <v>0</v>
      </c>
      <c r="G3709">
        <v>0</v>
      </c>
      <c r="H3709">
        <v>0</v>
      </c>
      <c r="I3709">
        <v>0</v>
      </c>
      <c r="J3709">
        <v>0</v>
      </c>
      <c r="K3709">
        <v>2</v>
      </c>
      <c r="L3709">
        <v>2</v>
      </c>
      <c r="M3709">
        <v>0</v>
      </c>
      <c r="N3709">
        <v>0</v>
      </c>
    </row>
    <row r="3710" spans="1:14" x14ac:dyDescent="0.25">
      <c r="A3710" t="s">
        <v>7934</v>
      </c>
      <c r="B3710" t="s">
        <v>75</v>
      </c>
      <c r="C3710" t="s">
        <v>111</v>
      </c>
      <c r="D3710" t="s">
        <v>395</v>
      </c>
      <c r="E3710">
        <v>0</v>
      </c>
      <c r="F3710">
        <v>0</v>
      </c>
      <c r="G3710">
        <v>0</v>
      </c>
      <c r="H3710">
        <v>0</v>
      </c>
      <c r="I3710">
        <v>0</v>
      </c>
      <c r="J3710">
        <v>0</v>
      </c>
      <c r="K3710">
        <v>0</v>
      </c>
      <c r="L3710">
        <v>0</v>
      </c>
      <c r="M3710">
        <v>0</v>
      </c>
      <c r="N3710">
        <v>0</v>
      </c>
    </row>
    <row r="3711" spans="1:14" x14ac:dyDescent="0.25">
      <c r="A3711" t="s">
        <v>7935</v>
      </c>
      <c r="B3711" t="s">
        <v>75</v>
      </c>
      <c r="C3711" t="s">
        <v>116</v>
      </c>
      <c r="D3711" t="s">
        <v>396</v>
      </c>
      <c r="E3711">
        <v>1</v>
      </c>
      <c r="F3711">
        <v>0</v>
      </c>
      <c r="G3711">
        <v>1</v>
      </c>
      <c r="H3711">
        <v>0</v>
      </c>
      <c r="I3711">
        <v>0</v>
      </c>
      <c r="J3711">
        <v>0</v>
      </c>
      <c r="K3711">
        <v>0</v>
      </c>
      <c r="L3711">
        <v>0</v>
      </c>
      <c r="M3711">
        <v>0</v>
      </c>
      <c r="N3711">
        <v>0</v>
      </c>
    </row>
    <row r="3712" spans="1:14" x14ac:dyDescent="0.25">
      <c r="A3712" t="s">
        <v>7936</v>
      </c>
      <c r="B3712" t="s">
        <v>75</v>
      </c>
      <c r="C3712" t="s">
        <v>116</v>
      </c>
      <c r="D3712" t="s">
        <v>4236</v>
      </c>
      <c r="E3712">
        <v>1</v>
      </c>
      <c r="F3712">
        <v>0</v>
      </c>
      <c r="G3712">
        <v>1</v>
      </c>
      <c r="H3712">
        <v>0</v>
      </c>
      <c r="I3712">
        <v>0</v>
      </c>
      <c r="J3712">
        <v>0</v>
      </c>
      <c r="K3712">
        <v>0</v>
      </c>
      <c r="L3712">
        <v>0</v>
      </c>
      <c r="M3712">
        <v>0</v>
      </c>
      <c r="N3712">
        <v>0</v>
      </c>
    </row>
    <row r="3713" spans="1:14" x14ac:dyDescent="0.25">
      <c r="A3713" t="s">
        <v>7937</v>
      </c>
      <c r="B3713" t="s">
        <v>75</v>
      </c>
      <c r="C3713" t="s">
        <v>116</v>
      </c>
      <c r="D3713" t="s">
        <v>4238</v>
      </c>
      <c r="E3713">
        <v>0</v>
      </c>
      <c r="F3713">
        <v>0</v>
      </c>
      <c r="G3713">
        <v>0</v>
      </c>
      <c r="H3713">
        <v>0</v>
      </c>
      <c r="I3713">
        <v>0</v>
      </c>
      <c r="J3713">
        <v>1</v>
      </c>
      <c r="K3713">
        <v>0</v>
      </c>
      <c r="L3713">
        <v>0</v>
      </c>
      <c r="M3713">
        <v>0</v>
      </c>
      <c r="N3713">
        <v>0</v>
      </c>
    </row>
    <row r="3714" spans="1:14" x14ac:dyDescent="0.25">
      <c r="A3714" t="s">
        <v>7938</v>
      </c>
      <c r="B3714" t="s">
        <v>75</v>
      </c>
      <c r="C3714" t="s">
        <v>116</v>
      </c>
      <c r="D3714" t="s">
        <v>397</v>
      </c>
      <c r="E3714">
        <v>1</v>
      </c>
      <c r="F3714">
        <v>0</v>
      </c>
      <c r="G3714">
        <v>1</v>
      </c>
      <c r="H3714">
        <v>0</v>
      </c>
      <c r="I3714">
        <v>0</v>
      </c>
      <c r="J3714">
        <v>0</v>
      </c>
      <c r="K3714">
        <v>0</v>
      </c>
      <c r="L3714">
        <v>0</v>
      </c>
      <c r="M3714">
        <v>0</v>
      </c>
      <c r="N3714">
        <v>0</v>
      </c>
    </row>
    <row r="3715" spans="1:14" x14ac:dyDescent="0.25">
      <c r="A3715" t="s">
        <v>7939</v>
      </c>
      <c r="B3715" t="s">
        <v>75</v>
      </c>
      <c r="C3715" t="s">
        <v>116</v>
      </c>
      <c r="D3715" t="s">
        <v>398</v>
      </c>
      <c r="E3715">
        <v>1</v>
      </c>
      <c r="F3715">
        <v>0</v>
      </c>
      <c r="G3715">
        <v>1</v>
      </c>
      <c r="H3715">
        <v>0</v>
      </c>
      <c r="I3715">
        <v>0</v>
      </c>
      <c r="J3715">
        <v>0</v>
      </c>
      <c r="K3715">
        <v>0</v>
      </c>
      <c r="L3715">
        <v>0</v>
      </c>
      <c r="M3715">
        <v>0</v>
      </c>
      <c r="N3715">
        <v>0</v>
      </c>
    </row>
    <row r="3716" spans="1:14" x14ac:dyDescent="0.25">
      <c r="A3716" t="s">
        <v>7940</v>
      </c>
      <c r="B3716" t="s">
        <v>75</v>
      </c>
      <c r="C3716" t="s">
        <v>116</v>
      </c>
      <c r="D3716" t="s">
        <v>4242</v>
      </c>
      <c r="E3716">
        <v>0</v>
      </c>
      <c r="F3716">
        <v>0</v>
      </c>
      <c r="G3716">
        <v>0</v>
      </c>
      <c r="H3716">
        <v>0</v>
      </c>
      <c r="I3716">
        <v>0</v>
      </c>
      <c r="J3716">
        <v>1</v>
      </c>
      <c r="K3716">
        <v>0</v>
      </c>
      <c r="L3716">
        <v>0</v>
      </c>
      <c r="M3716">
        <v>0</v>
      </c>
      <c r="N3716">
        <v>0</v>
      </c>
    </row>
    <row r="3717" spans="1:14" x14ac:dyDescent="0.25">
      <c r="A3717" t="s">
        <v>7941</v>
      </c>
      <c r="B3717" t="s">
        <v>75</v>
      </c>
      <c r="C3717" t="s">
        <v>116</v>
      </c>
      <c r="D3717" t="s">
        <v>399</v>
      </c>
      <c r="E3717">
        <v>1</v>
      </c>
      <c r="F3717">
        <v>0</v>
      </c>
      <c r="G3717">
        <v>1</v>
      </c>
      <c r="H3717">
        <v>0</v>
      </c>
      <c r="I3717">
        <v>0</v>
      </c>
      <c r="J3717">
        <v>0</v>
      </c>
      <c r="K3717">
        <v>0</v>
      </c>
      <c r="L3717">
        <v>0</v>
      </c>
      <c r="M3717">
        <v>0</v>
      </c>
      <c r="N3717">
        <v>0</v>
      </c>
    </row>
    <row r="3718" spans="1:14" x14ac:dyDescent="0.25">
      <c r="A3718" t="s">
        <v>7942</v>
      </c>
      <c r="B3718" t="s">
        <v>75</v>
      </c>
      <c r="C3718" t="s">
        <v>116</v>
      </c>
      <c r="D3718" t="s">
        <v>4245</v>
      </c>
      <c r="E3718">
        <v>0</v>
      </c>
      <c r="F3718">
        <v>0</v>
      </c>
      <c r="G3718">
        <v>0</v>
      </c>
      <c r="H3718">
        <v>0</v>
      </c>
      <c r="I3718">
        <v>0</v>
      </c>
      <c r="J3718">
        <v>1</v>
      </c>
      <c r="K3718">
        <v>0</v>
      </c>
      <c r="L3718">
        <v>0</v>
      </c>
      <c r="M3718">
        <v>0</v>
      </c>
      <c r="N3718">
        <v>0</v>
      </c>
    </row>
    <row r="3719" spans="1:14" x14ac:dyDescent="0.25">
      <c r="A3719" t="s">
        <v>7943</v>
      </c>
      <c r="B3719" t="s">
        <v>75</v>
      </c>
      <c r="C3719" t="s">
        <v>116</v>
      </c>
      <c r="D3719" t="s">
        <v>394</v>
      </c>
      <c r="E3719">
        <v>0</v>
      </c>
      <c r="F3719">
        <v>0</v>
      </c>
      <c r="G3719">
        <v>0</v>
      </c>
      <c r="H3719">
        <v>0</v>
      </c>
      <c r="I3719">
        <v>0</v>
      </c>
      <c r="J3719">
        <v>0</v>
      </c>
      <c r="K3719">
        <v>1</v>
      </c>
      <c r="L3719">
        <v>1</v>
      </c>
      <c r="M3719">
        <v>0</v>
      </c>
      <c r="N3719">
        <v>0</v>
      </c>
    </row>
    <row r="3720" spans="1:14" x14ac:dyDescent="0.25">
      <c r="A3720" t="s">
        <v>7944</v>
      </c>
      <c r="B3720" t="s">
        <v>75</v>
      </c>
      <c r="C3720" t="s">
        <v>116</v>
      </c>
      <c r="D3720" t="s">
        <v>395</v>
      </c>
      <c r="E3720">
        <v>0</v>
      </c>
      <c r="F3720">
        <v>0</v>
      </c>
      <c r="G3720">
        <v>0</v>
      </c>
      <c r="H3720">
        <v>0</v>
      </c>
      <c r="I3720">
        <v>0</v>
      </c>
      <c r="J3720">
        <v>0</v>
      </c>
      <c r="K3720">
        <v>1</v>
      </c>
      <c r="L3720">
        <v>1</v>
      </c>
      <c r="M3720">
        <v>0</v>
      </c>
      <c r="N3720">
        <v>0</v>
      </c>
    </row>
    <row r="3721" spans="1:14" x14ac:dyDescent="0.25">
      <c r="A3721" t="s">
        <v>7945</v>
      </c>
      <c r="B3721" t="s">
        <v>75</v>
      </c>
      <c r="C3721" t="s">
        <v>117</v>
      </c>
      <c r="D3721" t="s">
        <v>396</v>
      </c>
      <c r="E3721">
        <v>0</v>
      </c>
      <c r="F3721">
        <v>0</v>
      </c>
      <c r="G3721">
        <v>0</v>
      </c>
      <c r="H3721">
        <v>0</v>
      </c>
      <c r="I3721">
        <v>0</v>
      </c>
      <c r="J3721">
        <v>1</v>
      </c>
      <c r="K3721">
        <v>0</v>
      </c>
      <c r="L3721">
        <v>0</v>
      </c>
      <c r="M3721">
        <v>0</v>
      </c>
      <c r="N3721">
        <v>0</v>
      </c>
    </row>
    <row r="3722" spans="1:14" x14ac:dyDescent="0.25">
      <c r="A3722" t="s">
        <v>7946</v>
      </c>
      <c r="B3722" t="s">
        <v>75</v>
      </c>
      <c r="C3722" t="s">
        <v>117</v>
      </c>
      <c r="D3722" t="s">
        <v>4236</v>
      </c>
      <c r="E3722">
        <v>1</v>
      </c>
      <c r="F3722">
        <v>1</v>
      </c>
      <c r="G3722">
        <v>0</v>
      </c>
      <c r="H3722">
        <v>0</v>
      </c>
      <c r="I3722">
        <v>0</v>
      </c>
      <c r="J3722">
        <v>0</v>
      </c>
      <c r="K3722">
        <v>0</v>
      </c>
      <c r="L3722">
        <v>0</v>
      </c>
      <c r="M3722">
        <v>0</v>
      </c>
      <c r="N3722">
        <v>0</v>
      </c>
    </row>
    <row r="3723" spans="1:14" x14ac:dyDescent="0.25">
      <c r="A3723" t="s">
        <v>7947</v>
      </c>
      <c r="B3723" t="s">
        <v>75</v>
      </c>
      <c r="C3723" t="s">
        <v>117</v>
      </c>
      <c r="D3723" t="s">
        <v>4238</v>
      </c>
      <c r="E3723">
        <v>0</v>
      </c>
      <c r="F3723">
        <v>0</v>
      </c>
      <c r="G3723">
        <v>0</v>
      </c>
      <c r="H3723">
        <v>0</v>
      </c>
      <c r="I3723">
        <v>0</v>
      </c>
      <c r="J3723">
        <v>1</v>
      </c>
      <c r="K3723">
        <v>0</v>
      </c>
      <c r="L3723">
        <v>0</v>
      </c>
      <c r="M3723">
        <v>0</v>
      </c>
      <c r="N3723">
        <v>0</v>
      </c>
    </row>
    <row r="3724" spans="1:14" x14ac:dyDescent="0.25">
      <c r="A3724" t="s">
        <v>7948</v>
      </c>
      <c r="B3724" t="s">
        <v>75</v>
      </c>
      <c r="C3724" t="s">
        <v>117</v>
      </c>
      <c r="D3724" t="s">
        <v>397</v>
      </c>
      <c r="E3724">
        <v>1</v>
      </c>
      <c r="F3724">
        <v>1</v>
      </c>
      <c r="G3724">
        <v>0</v>
      </c>
      <c r="H3724">
        <v>0</v>
      </c>
      <c r="I3724">
        <v>0</v>
      </c>
      <c r="J3724">
        <v>0</v>
      </c>
      <c r="K3724">
        <v>0</v>
      </c>
      <c r="L3724">
        <v>0</v>
      </c>
      <c r="M3724">
        <v>0</v>
      </c>
      <c r="N3724">
        <v>0</v>
      </c>
    </row>
    <row r="3725" spans="1:14" x14ac:dyDescent="0.25">
      <c r="A3725" t="s">
        <v>7949</v>
      </c>
      <c r="B3725" t="s">
        <v>75</v>
      </c>
      <c r="C3725" t="s">
        <v>117</v>
      </c>
      <c r="D3725" t="s">
        <v>398</v>
      </c>
      <c r="E3725">
        <v>0</v>
      </c>
      <c r="F3725">
        <v>0</v>
      </c>
      <c r="G3725">
        <v>0</v>
      </c>
      <c r="H3725">
        <v>0</v>
      </c>
      <c r="I3725">
        <v>0</v>
      </c>
      <c r="J3725">
        <v>1</v>
      </c>
      <c r="K3725">
        <v>0</v>
      </c>
      <c r="L3725">
        <v>0</v>
      </c>
      <c r="M3725">
        <v>0</v>
      </c>
      <c r="N3725">
        <v>0</v>
      </c>
    </row>
    <row r="3726" spans="1:14" x14ac:dyDescent="0.25">
      <c r="A3726" t="s">
        <v>7950</v>
      </c>
      <c r="B3726" t="s">
        <v>75</v>
      </c>
      <c r="C3726" t="s">
        <v>117</v>
      </c>
      <c r="D3726" t="s">
        <v>4242</v>
      </c>
      <c r="E3726">
        <v>1</v>
      </c>
      <c r="F3726">
        <v>1</v>
      </c>
      <c r="G3726">
        <v>0</v>
      </c>
      <c r="H3726">
        <v>0</v>
      </c>
      <c r="I3726">
        <v>0</v>
      </c>
      <c r="J3726">
        <v>0</v>
      </c>
      <c r="K3726">
        <v>0</v>
      </c>
      <c r="L3726">
        <v>0</v>
      </c>
      <c r="M3726">
        <v>0</v>
      </c>
      <c r="N3726">
        <v>0</v>
      </c>
    </row>
    <row r="3727" spans="1:14" x14ac:dyDescent="0.25">
      <c r="A3727" t="s">
        <v>7951</v>
      </c>
      <c r="B3727" t="s">
        <v>75</v>
      </c>
      <c r="C3727" t="s">
        <v>117</v>
      </c>
      <c r="D3727" t="s">
        <v>399</v>
      </c>
      <c r="E3727">
        <v>0</v>
      </c>
      <c r="F3727">
        <v>0</v>
      </c>
      <c r="G3727">
        <v>0</v>
      </c>
      <c r="H3727">
        <v>0</v>
      </c>
      <c r="I3727">
        <v>0</v>
      </c>
      <c r="J3727">
        <v>1</v>
      </c>
      <c r="K3727">
        <v>0</v>
      </c>
      <c r="L3727">
        <v>0</v>
      </c>
      <c r="M3727">
        <v>0</v>
      </c>
      <c r="N3727">
        <v>0</v>
      </c>
    </row>
    <row r="3728" spans="1:14" x14ac:dyDescent="0.25">
      <c r="A3728" t="s">
        <v>7952</v>
      </c>
      <c r="B3728" t="s">
        <v>75</v>
      </c>
      <c r="C3728" t="s">
        <v>117</v>
      </c>
      <c r="D3728" t="s">
        <v>4245</v>
      </c>
      <c r="E3728">
        <v>0</v>
      </c>
      <c r="F3728">
        <v>0</v>
      </c>
      <c r="G3728">
        <v>0</v>
      </c>
      <c r="H3728">
        <v>0</v>
      </c>
      <c r="I3728">
        <v>0</v>
      </c>
      <c r="J3728">
        <v>1</v>
      </c>
      <c r="K3728">
        <v>0</v>
      </c>
      <c r="L3728">
        <v>0</v>
      </c>
      <c r="M3728">
        <v>0</v>
      </c>
      <c r="N3728">
        <v>0</v>
      </c>
    </row>
    <row r="3729" spans="1:14" x14ac:dyDescent="0.25">
      <c r="A3729" t="s">
        <v>7953</v>
      </c>
      <c r="B3729" t="s">
        <v>75</v>
      </c>
      <c r="C3729" t="s">
        <v>117</v>
      </c>
      <c r="D3729" t="s">
        <v>394</v>
      </c>
      <c r="E3729">
        <v>0</v>
      </c>
      <c r="F3729">
        <v>0</v>
      </c>
      <c r="G3729">
        <v>0</v>
      </c>
      <c r="H3729">
        <v>0</v>
      </c>
      <c r="I3729">
        <v>0</v>
      </c>
      <c r="J3729">
        <v>0</v>
      </c>
      <c r="K3729">
        <v>1</v>
      </c>
      <c r="L3729">
        <v>1</v>
      </c>
      <c r="M3729">
        <v>0</v>
      </c>
      <c r="N3729">
        <v>0</v>
      </c>
    </row>
    <row r="3730" spans="1:14" x14ac:dyDescent="0.25">
      <c r="A3730" t="s">
        <v>7954</v>
      </c>
      <c r="B3730" t="s">
        <v>75</v>
      </c>
      <c r="C3730" t="s">
        <v>117</v>
      </c>
      <c r="D3730" t="s">
        <v>395</v>
      </c>
      <c r="E3730">
        <v>0</v>
      </c>
      <c r="F3730">
        <v>0</v>
      </c>
      <c r="G3730">
        <v>0</v>
      </c>
      <c r="H3730">
        <v>0</v>
      </c>
      <c r="I3730">
        <v>0</v>
      </c>
      <c r="J3730">
        <v>0</v>
      </c>
      <c r="K3730">
        <v>1</v>
      </c>
      <c r="L3730">
        <v>1</v>
      </c>
      <c r="M3730">
        <v>0</v>
      </c>
      <c r="N3730">
        <v>0</v>
      </c>
    </row>
    <row r="3731" spans="1:14" x14ac:dyDescent="0.25">
      <c r="A3731" t="s">
        <v>7955</v>
      </c>
      <c r="B3731" t="s">
        <v>75</v>
      </c>
      <c r="C3731" t="s">
        <v>118</v>
      </c>
      <c r="D3731" t="s">
        <v>396</v>
      </c>
      <c r="E3731">
        <v>1</v>
      </c>
      <c r="F3731">
        <v>0</v>
      </c>
      <c r="G3731">
        <v>1</v>
      </c>
      <c r="H3731">
        <v>0</v>
      </c>
      <c r="I3731">
        <v>0</v>
      </c>
      <c r="J3731">
        <v>0</v>
      </c>
      <c r="K3731">
        <v>0</v>
      </c>
      <c r="L3731">
        <v>0</v>
      </c>
      <c r="M3731">
        <v>0</v>
      </c>
      <c r="N3731">
        <v>0</v>
      </c>
    </row>
    <row r="3732" spans="1:14" x14ac:dyDescent="0.25">
      <c r="A3732" t="s">
        <v>7956</v>
      </c>
      <c r="B3732" t="s">
        <v>75</v>
      </c>
      <c r="C3732" t="s">
        <v>118</v>
      </c>
      <c r="D3732" t="s">
        <v>4236</v>
      </c>
      <c r="E3732">
        <v>1</v>
      </c>
      <c r="F3732">
        <v>0</v>
      </c>
      <c r="G3732">
        <v>1</v>
      </c>
      <c r="H3732">
        <v>0</v>
      </c>
      <c r="I3732">
        <v>0</v>
      </c>
      <c r="J3732">
        <v>0</v>
      </c>
      <c r="K3732">
        <v>0</v>
      </c>
      <c r="L3732">
        <v>0</v>
      </c>
      <c r="M3732">
        <v>0</v>
      </c>
      <c r="N3732">
        <v>0</v>
      </c>
    </row>
    <row r="3733" spans="1:14" x14ac:dyDescent="0.25">
      <c r="A3733" t="s">
        <v>7957</v>
      </c>
      <c r="B3733" t="s">
        <v>75</v>
      </c>
      <c r="C3733" t="s">
        <v>118</v>
      </c>
      <c r="D3733" t="s">
        <v>4238</v>
      </c>
      <c r="E3733">
        <v>0</v>
      </c>
      <c r="F3733">
        <v>0</v>
      </c>
      <c r="G3733">
        <v>0</v>
      </c>
      <c r="H3733">
        <v>0</v>
      </c>
      <c r="I3733">
        <v>0</v>
      </c>
      <c r="J3733">
        <v>1</v>
      </c>
      <c r="K3733">
        <v>0</v>
      </c>
      <c r="L3733">
        <v>0</v>
      </c>
      <c r="M3733">
        <v>0</v>
      </c>
      <c r="N3733">
        <v>0</v>
      </c>
    </row>
    <row r="3734" spans="1:14" x14ac:dyDescent="0.25">
      <c r="A3734" t="s">
        <v>7958</v>
      </c>
      <c r="B3734" t="s">
        <v>75</v>
      </c>
      <c r="C3734" t="s">
        <v>118</v>
      </c>
      <c r="D3734" t="s">
        <v>397</v>
      </c>
      <c r="E3734">
        <v>1</v>
      </c>
      <c r="F3734">
        <v>0</v>
      </c>
      <c r="G3734">
        <v>1</v>
      </c>
      <c r="H3734">
        <v>0</v>
      </c>
      <c r="I3734">
        <v>0</v>
      </c>
      <c r="J3734">
        <v>0</v>
      </c>
      <c r="K3734">
        <v>0</v>
      </c>
      <c r="L3734">
        <v>0</v>
      </c>
      <c r="M3734">
        <v>0</v>
      </c>
      <c r="N3734">
        <v>0</v>
      </c>
    </row>
    <row r="3735" spans="1:14" x14ac:dyDescent="0.25">
      <c r="A3735" t="s">
        <v>7959</v>
      </c>
      <c r="B3735" t="s">
        <v>75</v>
      </c>
      <c r="C3735" t="s">
        <v>118</v>
      </c>
      <c r="D3735" t="s">
        <v>398</v>
      </c>
      <c r="E3735">
        <v>1</v>
      </c>
      <c r="F3735">
        <v>0</v>
      </c>
      <c r="G3735">
        <v>1</v>
      </c>
      <c r="H3735">
        <v>0</v>
      </c>
      <c r="I3735">
        <v>0</v>
      </c>
      <c r="J3735">
        <v>0</v>
      </c>
      <c r="K3735">
        <v>0</v>
      </c>
      <c r="L3735">
        <v>0</v>
      </c>
      <c r="M3735">
        <v>0</v>
      </c>
      <c r="N3735">
        <v>0</v>
      </c>
    </row>
    <row r="3736" spans="1:14" x14ac:dyDescent="0.25">
      <c r="A3736" t="s">
        <v>7960</v>
      </c>
      <c r="B3736" t="s">
        <v>75</v>
      </c>
      <c r="C3736" t="s">
        <v>118</v>
      </c>
      <c r="D3736" t="s">
        <v>4242</v>
      </c>
      <c r="E3736">
        <v>0</v>
      </c>
      <c r="F3736">
        <v>0</v>
      </c>
      <c r="G3736">
        <v>0</v>
      </c>
      <c r="H3736">
        <v>0</v>
      </c>
      <c r="I3736">
        <v>0</v>
      </c>
      <c r="J3736">
        <v>1</v>
      </c>
      <c r="K3736">
        <v>0</v>
      </c>
      <c r="L3736">
        <v>0</v>
      </c>
      <c r="M3736">
        <v>0</v>
      </c>
      <c r="N3736">
        <v>0</v>
      </c>
    </row>
    <row r="3737" spans="1:14" x14ac:dyDescent="0.25">
      <c r="A3737" t="s">
        <v>7961</v>
      </c>
      <c r="B3737" t="s">
        <v>75</v>
      </c>
      <c r="C3737" t="s">
        <v>118</v>
      </c>
      <c r="D3737" t="s">
        <v>399</v>
      </c>
      <c r="E3737">
        <v>1</v>
      </c>
      <c r="F3737">
        <v>0</v>
      </c>
      <c r="G3737">
        <v>1</v>
      </c>
      <c r="H3737">
        <v>0</v>
      </c>
      <c r="I3737">
        <v>0</v>
      </c>
      <c r="J3737">
        <v>0</v>
      </c>
      <c r="K3737">
        <v>0</v>
      </c>
      <c r="L3737">
        <v>0</v>
      </c>
      <c r="M3737">
        <v>0</v>
      </c>
      <c r="N3737">
        <v>0</v>
      </c>
    </row>
    <row r="3738" spans="1:14" x14ac:dyDescent="0.25">
      <c r="A3738" t="s">
        <v>7962</v>
      </c>
      <c r="B3738" t="s">
        <v>75</v>
      </c>
      <c r="C3738" t="s">
        <v>118</v>
      </c>
      <c r="D3738" t="s">
        <v>4245</v>
      </c>
      <c r="E3738">
        <v>0</v>
      </c>
      <c r="F3738">
        <v>0</v>
      </c>
      <c r="G3738">
        <v>0</v>
      </c>
      <c r="H3738">
        <v>0</v>
      </c>
      <c r="I3738">
        <v>0</v>
      </c>
      <c r="J3738">
        <v>1</v>
      </c>
      <c r="K3738">
        <v>0</v>
      </c>
      <c r="L3738">
        <v>0</v>
      </c>
      <c r="M3738">
        <v>0</v>
      </c>
      <c r="N3738">
        <v>0</v>
      </c>
    </row>
    <row r="3739" spans="1:14" x14ac:dyDescent="0.25">
      <c r="A3739" t="s">
        <v>7963</v>
      </c>
      <c r="B3739" t="s">
        <v>75</v>
      </c>
      <c r="C3739" t="s">
        <v>118</v>
      </c>
      <c r="D3739" t="s">
        <v>394</v>
      </c>
      <c r="E3739">
        <v>0</v>
      </c>
      <c r="F3739">
        <v>0</v>
      </c>
      <c r="G3739">
        <v>0</v>
      </c>
      <c r="H3739">
        <v>0</v>
      </c>
      <c r="I3739">
        <v>0</v>
      </c>
      <c r="J3739">
        <v>0</v>
      </c>
      <c r="K3739">
        <v>1</v>
      </c>
      <c r="L3739">
        <v>1</v>
      </c>
      <c r="M3739">
        <v>0</v>
      </c>
      <c r="N3739">
        <v>0</v>
      </c>
    </row>
    <row r="3740" spans="1:14" x14ac:dyDescent="0.25">
      <c r="A3740" t="s">
        <v>7964</v>
      </c>
      <c r="B3740" t="s">
        <v>75</v>
      </c>
      <c r="C3740" t="s">
        <v>118</v>
      </c>
      <c r="D3740" t="s">
        <v>395</v>
      </c>
      <c r="E3740">
        <v>0</v>
      </c>
      <c r="F3740">
        <v>0</v>
      </c>
      <c r="G3740">
        <v>0</v>
      </c>
      <c r="H3740">
        <v>0</v>
      </c>
      <c r="I3740">
        <v>0</v>
      </c>
      <c r="J3740">
        <v>0</v>
      </c>
      <c r="K3740">
        <v>1</v>
      </c>
      <c r="L3740">
        <v>1</v>
      </c>
      <c r="M3740">
        <v>0</v>
      </c>
      <c r="N3740">
        <v>0</v>
      </c>
    </row>
    <row r="3741" spans="1:14" x14ac:dyDescent="0.25">
      <c r="A3741" t="s">
        <v>7965</v>
      </c>
      <c r="B3741" t="s">
        <v>75</v>
      </c>
      <c r="C3741" t="s">
        <v>120</v>
      </c>
      <c r="D3741" t="s">
        <v>396</v>
      </c>
      <c r="E3741">
        <v>1</v>
      </c>
      <c r="F3741">
        <v>0</v>
      </c>
      <c r="G3741">
        <v>1</v>
      </c>
      <c r="H3741">
        <v>0</v>
      </c>
      <c r="I3741">
        <v>0</v>
      </c>
      <c r="J3741">
        <v>0</v>
      </c>
      <c r="K3741">
        <v>0</v>
      </c>
      <c r="L3741">
        <v>0</v>
      </c>
      <c r="M3741">
        <v>0</v>
      </c>
      <c r="N3741">
        <v>0</v>
      </c>
    </row>
    <row r="3742" spans="1:14" x14ac:dyDescent="0.25">
      <c r="A3742" t="s">
        <v>7966</v>
      </c>
      <c r="B3742" t="s">
        <v>75</v>
      </c>
      <c r="C3742" t="s">
        <v>120</v>
      </c>
      <c r="D3742" t="s">
        <v>4236</v>
      </c>
      <c r="E3742">
        <v>1</v>
      </c>
      <c r="F3742">
        <v>0</v>
      </c>
      <c r="G3742">
        <v>1</v>
      </c>
      <c r="H3742">
        <v>0</v>
      </c>
      <c r="I3742">
        <v>0</v>
      </c>
      <c r="J3742">
        <v>0</v>
      </c>
      <c r="K3742">
        <v>0</v>
      </c>
      <c r="L3742">
        <v>0</v>
      </c>
      <c r="M3742">
        <v>0</v>
      </c>
      <c r="N3742">
        <v>0</v>
      </c>
    </row>
    <row r="3743" spans="1:14" x14ac:dyDescent="0.25">
      <c r="A3743" t="s">
        <v>7967</v>
      </c>
      <c r="B3743" t="s">
        <v>75</v>
      </c>
      <c r="C3743" t="s">
        <v>120</v>
      </c>
      <c r="D3743" t="s">
        <v>4238</v>
      </c>
      <c r="E3743">
        <v>0</v>
      </c>
      <c r="F3743">
        <v>0</v>
      </c>
      <c r="G3743">
        <v>0</v>
      </c>
      <c r="H3743">
        <v>0</v>
      </c>
      <c r="I3743">
        <v>0</v>
      </c>
      <c r="J3743">
        <v>1</v>
      </c>
      <c r="K3743">
        <v>0</v>
      </c>
      <c r="L3743">
        <v>0</v>
      </c>
      <c r="M3743">
        <v>0</v>
      </c>
      <c r="N3743">
        <v>0</v>
      </c>
    </row>
    <row r="3744" spans="1:14" x14ac:dyDescent="0.25">
      <c r="A3744" t="s">
        <v>7968</v>
      </c>
      <c r="B3744" t="s">
        <v>75</v>
      </c>
      <c r="C3744" t="s">
        <v>120</v>
      </c>
      <c r="D3744" t="s">
        <v>397</v>
      </c>
      <c r="E3744">
        <v>1</v>
      </c>
      <c r="F3744">
        <v>0</v>
      </c>
      <c r="G3744">
        <v>1</v>
      </c>
      <c r="H3744">
        <v>0</v>
      </c>
      <c r="I3744">
        <v>0</v>
      </c>
      <c r="J3744">
        <v>0</v>
      </c>
      <c r="K3744">
        <v>0</v>
      </c>
      <c r="L3744">
        <v>0</v>
      </c>
      <c r="M3744">
        <v>0</v>
      </c>
      <c r="N3744">
        <v>0</v>
      </c>
    </row>
    <row r="3745" spans="1:14" x14ac:dyDescent="0.25">
      <c r="A3745" t="s">
        <v>7969</v>
      </c>
      <c r="B3745" t="s">
        <v>75</v>
      </c>
      <c r="C3745" t="s">
        <v>120</v>
      </c>
      <c r="D3745" t="s">
        <v>398</v>
      </c>
      <c r="E3745">
        <v>1</v>
      </c>
      <c r="F3745">
        <v>0</v>
      </c>
      <c r="G3745">
        <v>1</v>
      </c>
      <c r="H3745">
        <v>0</v>
      </c>
      <c r="I3745">
        <v>0</v>
      </c>
      <c r="J3745">
        <v>0</v>
      </c>
      <c r="K3745">
        <v>0</v>
      </c>
      <c r="L3745">
        <v>0</v>
      </c>
      <c r="M3745">
        <v>0</v>
      </c>
      <c r="N3745">
        <v>0</v>
      </c>
    </row>
    <row r="3746" spans="1:14" x14ac:dyDescent="0.25">
      <c r="A3746" t="s">
        <v>7970</v>
      </c>
      <c r="B3746" t="s">
        <v>75</v>
      </c>
      <c r="C3746" t="s">
        <v>120</v>
      </c>
      <c r="D3746" t="s">
        <v>4242</v>
      </c>
      <c r="E3746">
        <v>0</v>
      </c>
      <c r="F3746">
        <v>0</v>
      </c>
      <c r="G3746">
        <v>0</v>
      </c>
      <c r="H3746">
        <v>0</v>
      </c>
      <c r="I3746">
        <v>0</v>
      </c>
      <c r="J3746">
        <v>1</v>
      </c>
      <c r="K3746">
        <v>0</v>
      </c>
      <c r="L3746">
        <v>0</v>
      </c>
      <c r="M3746">
        <v>0</v>
      </c>
      <c r="N3746">
        <v>0</v>
      </c>
    </row>
    <row r="3747" spans="1:14" x14ac:dyDescent="0.25">
      <c r="A3747" t="s">
        <v>7971</v>
      </c>
      <c r="B3747" t="s">
        <v>75</v>
      </c>
      <c r="C3747" t="s">
        <v>120</v>
      </c>
      <c r="D3747" t="s">
        <v>399</v>
      </c>
      <c r="E3747">
        <v>1</v>
      </c>
      <c r="F3747">
        <v>0</v>
      </c>
      <c r="G3747">
        <v>1</v>
      </c>
      <c r="H3747">
        <v>0</v>
      </c>
      <c r="I3747">
        <v>0</v>
      </c>
      <c r="J3747">
        <v>0</v>
      </c>
      <c r="K3747">
        <v>0</v>
      </c>
      <c r="L3747">
        <v>0</v>
      </c>
      <c r="M3747">
        <v>0</v>
      </c>
      <c r="N3747">
        <v>0</v>
      </c>
    </row>
    <row r="3748" spans="1:14" x14ac:dyDescent="0.25">
      <c r="A3748" t="s">
        <v>7972</v>
      </c>
      <c r="B3748" t="s">
        <v>75</v>
      </c>
      <c r="C3748" t="s">
        <v>120</v>
      </c>
      <c r="D3748" t="s">
        <v>4245</v>
      </c>
      <c r="E3748">
        <v>0</v>
      </c>
      <c r="F3748">
        <v>0</v>
      </c>
      <c r="G3748">
        <v>0</v>
      </c>
      <c r="H3748">
        <v>0</v>
      </c>
      <c r="I3748">
        <v>0</v>
      </c>
      <c r="J3748">
        <v>1</v>
      </c>
      <c r="K3748">
        <v>0</v>
      </c>
      <c r="L3748">
        <v>0</v>
      </c>
      <c r="M3748">
        <v>0</v>
      </c>
      <c r="N3748">
        <v>0</v>
      </c>
    </row>
    <row r="3749" spans="1:14" x14ac:dyDescent="0.25">
      <c r="A3749" t="s">
        <v>7973</v>
      </c>
      <c r="B3749" t="s">
        <v>75</v>
      </c>
      <c r="C3749" t="s">
        <v>120</v>
      </c>
      <c r="D3749" t="s">
        <v>394</v>
      </c>
      <c r="E3749">
        <v>0</v>
      </c>
      <c r="F3749">
        <v>0</v>
      </c>
      <c r="G3749">
        <v>0</v>
      </c>
      <c r="H3749">
        <v>0</v>
      </c>
      <c r="I3749">
        <v>0</v>
      </c>
      <c r="J3749">
        <v>0</v>
      </c>
      <c r="K3749">
        <v>0</v>
      </c>
      <c r="L3749">
        <v>0</v>
      </c>
      <c r="M3749">
        <v>0</v>
      </c>
      <c r="N3749">
        <v>0</v>
      </c>
    </row>
    <row r="3750" spans="1:14" x14ac:dyDescent="0.25">
      <c r="A3750" t="s">
        <v>7974</v>
      </c>
      <c r="B3750" t="s">
        <v>75</v>
      </c>
      <c r="C3750" t="s">
        <v>120</v>
      </c>
      <c r="D3750" t="s">
        <v>395</v>
      </c>
      <c r="E3750">
        <v>0</v>
      </c>
      <c r="F3750">
        <v>0</v>
      </c>
      <c r="G3750">
        <v>0</v>
      </c>
      <c r="H3750">
        <v>0</v>
      </c>
      <c r="I3750">
        <v>0</v>
      </c>
      <c r="J3750">
        <v>0</v>
      </c>
      <c r="K3750">
        <v>0</v>
      </c>
      <c r="L3750">
        <v>0</v>
      </c>
      <c r="M3750">
        <v>0</v>
      </c>
      <c r="N3750">
        <v>0</v>
      </c>
    </row>
    <row r="3751" spans="1:14" x14ac:dyDescent="0.25">
      <c r="A3751" t="s">
        <v>7975</v>
      </c>
      <c r="B3751" t="s">
        <v>75</v>
      </c>
      <c r="C3751" t="s">
        <v>121</v>
      </c>
      <c r="D3751" t="s">
        <v>396</v>
      </c>
      <c r="E3751">
        <v>1</v>
      </c>
      <c r="F3751">
        <v>0</v>
      </c>
      <c r="G3751">
        <v>1</v>
      </c>
      <c r="H3751">
        <v>0</v>
      </c>
      <c r="I3751">
        <v>0</v>
      </c>
      <c r="J3751">
        <v>0</v>
      </c>
      <c r="K3751">
        <v>0</v>
      </c>
      <c r="L3751">
        <v>0</v>
      </c>
      <c r="M3751">
        <v>0</v>
      </c>
      <c r="N3751">
        <v>0</v>
      </c>
    </row>
    <row r="3752" spans="1:14" x14ac:dyDescent="0.25">
      <c r="A3752" t="s">
        <v>7976</v>
      </c>
      <c r="B3752" t="s">
        <v>75</v>
      </c>
      <c r="C3752" t="s">
        <v>121</v>
      </c>
      <c r="D3752" t="s">
        <v>4236</v>
      </c>
      <c r="E3752">
        <v>1</v>
      </c>
      <c r="F3752">
        <v>0</v>
      </c>
      <c r="G3752">
        <v>1</v>
      </c>
      <c r="H3752">
        <v>0</v>
      </c>
      <c r="I3752">
        <v>0</v>
      </c>
      <c r="J3752">
        <v>0</v>
      </c>
      <c r="K3752">
        <v>0</v>
      </c>
      <c r="L3752">
        <v>0</v>
      </c>
      <c r="M3752">
        <v>0</v>
      </c>
      <c r="N3752">
        <v>0</v>
      </c>
    </row>
    <row r="3753" spans="1:14" x14ac:dyDescent="0.25">
      <c r="A3753" t="s">
        <v>7977</v>
      </c>
      <c r="B3753" t="s">
        <v>75</v>
      </c>
      <c r="C3753" t="s">
        <v>121</v>
      </c>
      <c r="D3753" t="s">
        <v>4238</v>
      </c>
      <c r="E3753">
        <v>0</v>
      </c>
      <c r="F3753">
        <v>0</v>
      </c>
      <c r="G3753">
        <v>0</v>
      </c>
      <c r="H3753">
        <v>0</v>
      </c>
      <c r="I3753">
        <v>0</v>
      </c>
      <c r="J3753">
        <v>1</v>
      </c>
      <c r="K3753">
        <v>0</v>
      </c>
      <c r="L3753">
        <v>0</v>
      </c>
      <c r="M3753">
        <v>0</v>
      </c>
      <c r="N3753">
        <v>0</v>
      </c>
    </row>
    <row r="3754" spans="1:14" x14ac:dyDescent="0.25">
      <c r="A3754" t="s">
        <v>7978</v>
      </c>
      <c r="B3754" t="s">
        <v>75</v>
      </c>
      <c r="C3754" t="s">
        <v>121</v>
      </c>
      <c r="D3754" t="s">
        <v>397</v>
      </c>
      <c r="E3754">
        <v>1</v>
      </c>
      <c r="F3754">
        <v>0</v>
      </c>
      <c r="G3754">
        <v>1</v>
      </c>
      <c r="H3754">
        <v>0</v>
      </c>
      <c r="I3754">
        <v>0</v>
      </c>
      <c r="J3754">
        <v>0</v>
      </c>
      <c r="K3754">
        <v>0</v>
      </c>
      <c r="L3754">
        <v>0</v>
      </c>
      <c r="M3754">
        <v>0</v>
      </c>
      <c r="N3754">
        <v>0</v>
      </c>
    </row>
    <row r="3755" spans="1:14" x14ac:dyDescent="0.25">
      <c r="A3755" t="s">
        <v>7979</v>
      </c>
      <c r="B3755" t="s">
        <v>75</v>
      </c>
      <c r="C3755" t="s">
        <v>121</v>
      </c>
      <c r="D3755" t="s">
        <v>398</v>
      </c>
      <c r="E3755">
        <v>1</v>
      </c>
      <c r="F3755">
        <v>0</v>
      </c>
      <c r="G3755">
        <v>1</v>
      </c>
      <c r="H3755">
        <v>0</v>
      </c>
      <c r="I3755">
        <v>0</v>
      </c>
      <c r="J3755">
        <v>0</v>
      </c>
      <c r="K3755">
        <v>0</v>
      </c>
      <c r="L3755">
        <v>0</v>
      </c>
      <c r="M3755">
        <v>0</v>
      </c>
      <c r="N3755">
        <v>0</v>
      </c>
    </row>
    <row r="3756" spans="1:14" x14ac:dyDescent="0.25">
      <c r="A3756" t="s">
        <v>7980</v>
      </c>
      <c r="B3756" t="s">
        <v>75</v>
      </c>
      <c r="C3756" t="s">
        <v>121</v>
      </c>
      <c r="D3756" t="s">
        <v>4242</v>
      </c>
      <c r="E3756">
        <v>0</v>
      </c>
      <c r="F3756">
        <v>0</v>
      </c>
      <c r="G3756">
        <v>0</v>
      </c>
      <c r="H3756">
        <v>0</v>
      </c>
      <c r="I3756">
        <v>0</v>
      </c>
      <c r="J3756">
        <v>1</v>
      </c>
      <c r="K3756">
        <v>0</v>
      </c>
      <c r="L3756">
        <v>0</v>
      </c>
      <c r="M3756">
        <v>0</v>
      </c>
      <c r="N3756">
        <v>0</v>
      </c>
    </row>
    <row r="3757" spans="1:14" x14ac:dyDescent="0.25">
      <c r="A3757" t="s">
        <v>7981</v>
      </c>
      <c r="B3757" t="s">
        <v>75</v>
      </c>
      <c r="C3757" t="s">
        <v>121</v>
      </c>
      <c r="D3757" t="s">
        <v>399</v>
      </c>
      <c r="E3757">
        <v>1</v>
      </c>
      <c r="F3757">
        <v>0</v>
      </c>
      <c r="G3757">
        <v>1</v>
      </c>
      <c r="H3757">
        <v>0</v>
      </c>
      <c r="I3757">
        <v>0</v>
      </c>
      <c r="J3757">
        <v>0</v>
      </c>
      <c r="K3757">
        <v>0</v>
      </c>
      <c r="L3757">
        <v>0</v>
      </c>
      <c r="M3757">
        <v>0</v>
      </c>
      <c r="N3757">
        <v>0</v>
      </c>
    </row>
    <row r="3758" spans="1:14" x14ac:dyDescent="0.25">
      <c r="A3758" t="s">
        <v>7982</v>
      </c>
      <c r="B3758" t="s">
        <v>75</v>
      </c>
      <c r="C3758" t="s">
        <v>121</v>
      </c>
      <c r="D3758" t="s">
        <v>4245</v>
      </c>
      <c r="E3758">
        <v>0</v>
      </c>
      <c r="F3758">
        <v>0</v>
      </c>
      <c r="G3758">
        <v>0</v>
      </c>
      <c r="H3758">
        <v>0</v>
      </c>
      <c r="I3758">
        <v>0</v>
      </c>
      <c r="J3758">
        <v>1</v>
      </c>
      <c r="K3758">
        <v>0</v>
      </c>
      <c r="L3758">
        <v>0</v>
      </c>
      <c r="M3758">
        <v>0</v>
      </c>
      <c r="N3758">
        <v>0</v>
      </c>
    </row>
    <row r="3759" spans="1:14" x14ac:dyDescent="0.25">
      <c r="A3759" t="s">
        <v>7983</v>
      </c>
      <c r="B3759" t="s">
        <v>75</v>
      </c>
      <c r="C3759" t="s">
        <v>121</v>
      </c>
      <c r="D3759" t="s">
        <v>394</v>
      </c>
      <c r="E3759">
        <v>0</v>
      </c>
      <c r="F3759">
        <v>0</v>
      </c>
      <c r="G3759">
        <v>0</v>
      </c>
      <c r="H3759">
        <v>0</v>
      </c>
      <c r="I3759">
        <v>0</v>
      </c>
      <c r="J3759">
        <v>0</v>
      </c>
      <c r="K3759">
        <v>1</v>
      </c>
      <c r="L3759">
        <v>1</v>
      </c>
      <c r="M3759">
        <v>0</v>
      </c>
      <c r="N3759">
        <v>0</v>
      </c>
    </row>
    <row r="3760" spans="1:14" x14ac:dyDescent="0.25">
      <c r="A3760" t="s">
        <v>7984</v>
      </c>
      <c r="B3760" t="s">
        <v>75</v>
      </c>
      <c r="C3760" t="s">
        <v>121</v>
      </c>
      <c r="D3760" t="s">
        <v>395</v>
      </c>
      <c r="E3760">
        <v>0</v>
      </c>
      <c r="F3760">
        <v>0</v>
      </c>
      <c r="G3760">
        <v>0</v>
      </c>
      <c r="H3760">
        <v>0</v>
      </c>
      <c r="I3760">
        <v>0</v>
      </c>
      <c r="J3760">
        <v>0</v>
      </c>
      <c r="K3760">
        <v>0</v>
      </c>
      <c r="L3760">
        <v>0</v>
      </c>
      <c r="M3760">
        <v>0</v>
      </c>
      <c r="N3760">
        <v>0</v>
      </c>
    </row>
    <row r="3761" spans="1:14" x14ac:dyDescent="0.25">
      <c r="A3761" t="s">
        <v>7985</v>
      </c>
      <c r="B3761" t="s">
        <v>75</v>
      </c>
      <c r="C3761" t="s">
        <v>122</v>
      </c>
      <c r="D3761" t="s">
        <v>396</v>
      </c>
      <c r="E3761">
        <v>1</v>
      </c>
      <c r="F3761">
        <v>0</v>
      </c>
      <c r="G3761">
        <v>1</v>
      </c>
      <c r="H3761">
        <v>0</v>
      </c>
      <c r="I3761">
        <v>0</v>
      </c>
      <c r="J3761">
        <v>0</v>
      </c>
      <c r="K3761">
        <v>0</v>
      </c>
      <c r="L3761">
        <v>0</v>
      </c>
      <c r="M3761">
        <v>0</v>
      </c>
      <c r="N3761">
        <v>0</v>
      </c>
    </row>
    <row r="3762" spans="1:14" x14ac:dyDescent="0.25">
      <c r="A3762" t="s">
        <v>7986</v>
      </c>
      <c r="B3762" t="s">
        <v>75</v>
      </c>
      <c r="C3762" t="s">
        <v>122</v>
      </c>
      <c r="D3762" t="s">
        <v>4236</v>
      </c>
      <c r="E3762">
        <v>1</v>
      </c>
      <c r="F3762">
        <v>0</v>
      </c>
      <c r="G3762">
        <v>1</v>
      </c>
      <c r="H3762">
        <v>0</v>
      </c>
      <c r="I3762">
        <v>0</v>
      </c>
      <c r="J3762">
        <v>0</v>
      </c>
      <c r="K3762">
        <v>0</v>
      </c>
      <c r="L3762">
        <v>0</v>
      </c>
      <c r="M3762">
        <v>0</v>
      </c>
      <c r="N3762">
        <v>0</v>
      </c>
    </row>
    <row r="3763" spans="1:14" x14ac:dyDescent="0.25">
      <c r="A3763" t="s">
        <v>7987</v>
      </c>
      <c r="B3763" t="s">
        <v>75</v>
      </c>
      <c r="C3763" t="s">
        <v>122</v>
      </c>
      <c r="D3763" t="s">
        <v>4238</v>
      </c>
      <c r="E3763">
        <v>0</v>
      </c>
      <c r="F3763">
        <v>0</v>
      </c>
      <c r="G3763">
        <v>0</v>
      </c>
      <c r="H3763">
        <v>0</v>
      </c>
      <c r="I3763">
        <v>0</v>
      </c>
      <c r="J3763">
        <v>1</v>
      </c>
      <c r="K3763">
        <v>0</v>
      </c>
      <c r="L3763">
        <v>0</v>
      </c>
      <c r="M3763">
        <v>0</v>
      </c>
      <c r="N3763">
        <v>0</v>
      </c>
    </row>
    <row r="3764" spans="1:14" x14ac:dyDescent="0.25">
      <c r="A3764" t="s">
        <v>7988</v>
      </c>
      <c r="B3764" t="s">
        <v>75</v>
      </c>
      <c r="C3764" t="s">
        <v>122</v>
      </c>
      <c r="D3764" t="s">
        <v>397</v>
      </c>
      <c r="E3764">
        <v>1</v>
      </c>
      <c r="F3764">
        <v>0</v>
      </c>
      <c r="G3764">
        <v>1</v>
      </c>
      <c r="H3764">
        <v>0</v>
      </c>
      <c r="I3764">
        <v>0</v>
      </c>
      <c r="J3764">
        <v>0</v>
      </c>
      <c r="K3764">
        <v>0</v>
      </c>
      <c r="L3764">
        <v>0</v>
      </c>
      <c r="M3764">
        <v>0</v>
      </c>
      <c r="N3764">
        <v>0</v>
      </c>
    </row>
    <row r="3765" spans="1:14" x14ac:dyDescent="0.25">
      <c r="A3765" t="s">
        <v>7989</v>
      </c>
      <c r="B3765" t="s">
        <v>75</v>
      </c>
      <c r="C3765" t="s">
        <v>122</v>
      </c>
      <c r="D3765" t="s">
        <v>398</v>
      </c>
      <c r="E3765">
        <v>1</v>
      </c>
      <c r="F3765">
        <v>0</v>
      </c>
      <c r="G3765">
        <v>1</v>
      </c>
      <c r="H3765">
        <v>0</v>
      </c>
      <c r="I3765">
        <v>0</v>
      </c>
      <c r="J3765">
        <v>0</v>
      </c>
      <c r="K3765">
        <v>0</v>
      </c>
      <c r="L3765">
        <v>0</v>
      </c>
      <c r="M3765">
        <v>0</v>
      </c>
      <c r="N3765">
        <v>0</v>
      </c>
    </row>
    <row r="3766" spans="1:14" x14ac:dyDescent="0.25">
      <c r="A3766" t="s">
        <v>7990</v>
      </c>
      <c r="B3766" t="s">
        <v>75</v>
      </c>
      <c r="C3766" t="s">
        <v>122</v>
      </c>
      <c r="D3766" t="s">
        <v>4242</v>
      </c>
      <c r="E3766">
        <v>0</v>
      </c>
      <c r="F3766">
        <v>0</v>
      </c>
      <c r="G3766">
        <v>0</v>
      </c>
      <c r="H3766">
        <v>0</v>
      </c>
      <c r="I3766">
        <v>0</v>
      </c>
      <c r="J3766">
        <v>1</v>
      </c>
      <c r="K3766">
        <v>0</v>
      </c>
      <c r="L3766">
        <v>0</v>
      </c>
      <c r="M3766">
        <v>0</v>
      </c>
      <c r="N3766">
        <v>0</v>
      </c>
    </row>
    <row r="3767" spans="1:14" x14ac:dyDescent="0.25">
      <c r="A3767" t="s">
        <v>7991</v>
      </c>
      <c r="B3767" t="s">
        <v>75</v>
      </c>
      <c r="C3767" t="s">
        <v>122</v>
      </c>
      <c r="D3767" t="s">
        <v>399</v>
      </c>
      <c r="E3767">
        <v>1</v>
      </c>
      <c r="F3767">
        <v>0</v>
      </c>
      <c r="G3767">
        <v>1</v>
      </c>
      <c r="H3767">
        <v>0</v>
      </c>
      <c r="I3767">
        <v>0</v>
      </c>
      <c r="J3767">
        <v>0</v>
      </c>
      <c r="K3767">
        <v>0</v>
      </c>
      <c r="L3767">
        <v>0</v>
      </c>
      <c r="M3767">
        <v>0</v>
      </c>
      <c r="N3767">
        <v>0</v>
      </c>
    </row>
    <row r="3768" spans="1:14" x14ac:dyDescent="0.25">
      <c r="A3768" t="s">
        <v>7992</v>
      </c>
      <c r="B3768" t="s">
        <v>75</v>
      </c>
      <c r="C3768" t="s">
        <v>122</v>
      </c>
      <c r="D3768" t="s">
        <v>4245</v>
      </c>
      <c r="E3768">
        <v>0</v>
      </c>
      <c r="F3768">
        <v>0</v>
      </c>
      <c r="G3768">
        <v>0</v>
      </c>
      <c r="H3768">
        <v>0</v>
      </c>
      <c r="I3768">
        <v>0</v>
      </c>
      <c r="J3768">
        <v>1</v>
      </c>
      <c r="K3768">
        <v>0</v>
      </c>
      <c r="L3768">
        <v>0</v>
      </c>
      <c r="M3768">
        <v>0</v>
      </c>
      <c r="N3768">
        <v>0</v>
      </c>
    </row>
    <row r="3769" spans="1:14" x14ac:dyDescent="0.25">
      <c r="A3769" t="s">
        <v>7993</v>
      </c>
      <c r="B3769" t="s">
        <v>75</v>
      </c>
      <c r="C3769" t="s">
        <v>122</v>
      </c>
      <c r="D3769" t="s">
        <v>394</v>
      </c>
      <c r="E3769">
        <v>0</v>
      </c>
      <c r="F3769">
        <v>0</v>
      </c>
      <c r="G3769">
        <v>0</v>
      </c>
      <c r="H3769">
        <v>0</v>
      </c>
      <c r="I3769">
        <v>0</v>
      </c>
      <c r="J3769">
        <v>0</v>
      </c>
      <c r="K3769">
        <v>1</v>
      </c>
      <c r="L3769">
        <v>1</v>
      </c>
      <c r="M3769">
        <v>0</v>
      </c>
      <c r="N3769">
        <v>0</v>
      </c>
    </row>
    <row r="3770" spans="1:14" x14ac:dyDescent="0.25">
      <c r="A3770" t="s">
        <v>7994</v>
      </c>
      <c r="B3770" t="s">
        <v>75</v>
      </c>
      <c r="C3770" t="s">
        <v>122</v>
      </c>
      <c r="D3770" t="s">
        <v>395</v>
      </c>
      <c r="E3770">
        <v>0</v>
      </c>
      <c r="F3770">
        <v>0</v>
      </c>
      <c r="G3770">
        <v>0</v>
      </c>
      <c r="H3770">
        <v>0</v>
      </c>
      <c r="I3770">
        <v>0</v>
      </c>
      <c r="J3770">
        <v>0</v>
      </c>
      <c r="K3770">
        <v>1</v>
      </c>
      <c r="L3770">
        <v>1</v>
      </c>
      <c r="M3770">
        <v>0</v>
      </c>
      <c r="N3770">
        <v>0</v>
      </c>
    </row>
    <row r="3771" spans="1:14" x14ac:dyDescent="0.25">
      <c r="A3771" t="s">
        <v>7995</v>
      </c>
      <c r="B3771" t="s">
        <v>75</v>
      </c>
      <c r="C3771" t="s">
        <v>124</v>
      </c>
      <c r="D3771" t="s">
        <v>396</v>
      </c>
      <c r="E3771">
        <v>2</v>
      </c>
      <c r="F3771">
        <v>0</v>
      </c>
      <c r="G3771">
        <v>2</v>
      </c>
      <c r="H3771">
        <v>0</v>
      </c>
      <c r="I3771">
        <v>0</v>
      </c>
      <c r="J3771">
        <v>0</v>
      </c>
      <c r="K3771">
        <v>0</v>
      </c>
      <c r="L3771">
        <v>0</v>
      </c>
      <c r="M3771">
        <v>0</v>
      </c>
      <c r="N3771">
        <v>0</v>
      </c>
    </row>
    <row r="3772" spans="1:14" x14ac:dyDescent="0.25">
      <c r="A3772" t="s">
        <v>7996</v>
      </c>
      <c r="B3772" t="s">
        <v>75</v>
      </c>
      <c r="C3772" t="s">
        <v>124</v>
      </c>
      <c r="D3772" t="s">
        <v>4236</v>
      </c>
      <c r="E3772">
        <v>2</v>
      </c>
      <c r="F3772">
        <v>0</v>
      </c>
      <c r="G3772">
        <v>2</v>
      </c>
      <c r="H3772">
        <v>0</v>
      </c>
      <c r="I3772">
        <v>0</v>
      </c>
      <c r="J3772">
        <v>0</v>
      </c>
      <c r="K3772">
        <v>0</v>
      </c>
      <c r="L3772">
        <v>0</v>
      </c>
      <c r="M3772">
        <v>0</v>
      </c>
      <c r="N3772">
        <v>0</v>
      </c>
    </row>
    <row r="3773" spans="1:14" x14ac:dyDescent="0.25">
      <c r="A3773" t="s">
        <v>7997</v>
      </c>
      <c r="B3773" t="s">
        <v>75</v>
      </c>
      <c r="C3773" t="s">
        <v>124</v>
      </c>
      <c r="D3773" t="s">
        <v>4238</v>
      </c>
      <c r="E3773">
        <v>0</v>
      </c>
      <c r="F3773">
        <v>0</v>
      </c>
      <c r="G3773">
        <v>0</v>
      </c>
      <c r="H3773">
        <v>0</v>
      </c>
      <c r="I3773">
        <v>0</v>
      </c>
      <c r="J3773">
        <v>2</v>
      </c>
      <c r="K3773">
        <v>0</v>
      </c>
      <c r="L3773">
        <v>0</v>
      </c>
      <c r="M3773">
        <v>0</v>
      </c>
      <c r="N3773">
        <v>0</v>
      </c>
    </row>
    <row r="3774" spans="1:14" x14ac:dyDescent="0.25">
      <c r="A3774" t="s">
        <v>7998</v>
      </c>
      <c r="B3774" t="s">
        <v>75</v>
      </c>
      <c r="C3774" t="s">
        <v>124</v>
      </c>
      <c r="D3774" t="s">
        <v>397</v>
      </c>
      <c r="E3774">
        <v>2</v>
      </c>
      <c r="F3774">
        <v>0</v>
      </c>
      <c r="G3774">
        <v>2</v>
      </c>
      <c r="H3774">
        <v>0</v>
      </c>
      <c r="I3774">
        <v>0</v>
      </c>
      <c r="J3774">
        <v>0</v>
      </c>
      <c r="K3774">
        <v>0</v>
      </c>
      <c r="L3774">
        <v>0</v>
      </c>
      <c r="M3774">
        <v>0</v>
      </c>
      <c r="N3774">
        <v>0</v>
      </c>
    </row>
    <row r="3775" spans="1:14" x14ac:dyDescent="0.25">
      <c r="A3775" t="s">
        <v>7999</v>
      </c>
      <c r="B3775" t="s">
        <v>75</v>
      </c>
      <c r="C3775" t="s">
        <v>124</v>
      </c>
      <c r="D3775" t="s">
        <v>398</v>
      </c>
      <c r="E3775">
        <v>2</v>
      </c>
      <c r="F3775">
        <v>0</v>
      </c>
      <c r="G3775">
        <v>2</v>
      </c>
      <c r="H3775">
        <v>0</v>
      </c>
      <c r="I3775">
        <v>0</v>
      </c>
      <c r="J3775">
        <v>0</v>
      </c>
      <c r="K3775">
        <v>0</v>
      </c>
      <c r="L3775">
        <v>0</v>
      </c>
      <c r="M3775">
        <v>0</v>
      </c>
      <c r="N3775">
        <v>0</v>
      </c>
    </row>
    <row r="3776" spans="1:14" x14ac:dyDescent="0.25">
      <c r="A3776" t="s">
        <v>8000</v>
      </c>
      <c r="B3776" t="s">
        <v>75</v>
      </c>
      <c r="C3776" t="s">
        <v>124</v>
      </c>
      <c r="D3776" t="s">
        <v>4242</v>
      </c>
      <c r="E3776">
        <v>0</v>
      </c>
      <c r="F3776">
        <v>0</v>
      </c>
      <c r="G3776">
        <v>0</v>
      </c>
      <c r="H3776">
        <v>0</v>
      </c>
      <c r="I3776">
        <v>0</v>
      </c>
      <c r="J3776">
        <v>2</v>
      </c>
      <c r="K3776">
        <v>0</v>
      </c>
      <c r="L3776">
        <v>0</v>
      </c>
      <c r="M3776">
        <v>0</v>
      </c>
      <c r="N3776">
        <v>0</v>
      </c>
    </row>
    <row r="3777" spans="1:14" x14ac:dyDescent="0.25">
      <c r="A3777" t="s">
        <v>8001</v>
      </c>
      <c r="B3777" t="s">
        <v>75</v>
      </c>
      <c r="C3777" t="s">
        <v>124</v>
      </c>
      <c r="D3777" t="s">
        <v>399</v>
      </c>
      <c r="E3777">
        <v>2</v>
      </c>
      <c r="F3777">
        <v>0</v>
      </c>
      <c r="G3777">
        <v>2</v>
      </c>
      <c r="H3777">
        <v>0</v>
      </c>
      <c r="I3777">
        <v>0</v>
      </c>
      <c r="J3777">
        <v>0</v>
      </c>
      <c r="K3777">
        <v>0</v>
      </c>
      <c r="L3777">
        <v>0</v>
      </c>
      <c r="M3777">
        <v>0</v>
      </c>
      <c r="N3777">
        <v>0</v>
      </c>
    </row>
    <row r="3778" spans="1:14" x14ac:dyDescent="0.25">
      <c r="A3778" t="s">
        <v>8002</v>
      </c>
      <c r="B3778" t="s">
        <v>75</v>
      </c>
      <c r="C3778" t="s">
        <v>124</v>
      </c>
      <c r="D3778" t="s">
        <v>4245</v>
      </c>
      <c r="E3778">
        <v>0</v>
      </c>
      <c r="F3778">
        <v>0</v>
      </c>
      <c r="G3778">
        <v>0</v>
      </c>
      <c r="H3778">
        <v>0</v>
      </c>
      <c r="I3778">
        <v>0</v>
      </c>
      <c r="J3778">
        <v>2</v>
      </c>
      <c r="K3778">
        <v>0</v>
      </c>
      <c r="L3778">
        <v>0</v>
      </c>
      <c r="M3778">
        <v>0</v>
      </c>
      <c r="N3778">
        <v>0</v>
      </c>
    </row>
    <row r="3779" spans="1:14" x14ac:dyDescent="0.25">
      <c r="A3779" t="s">
        <v>8003</v>
      </c>
      <c r="B3779" t="s">
        <v>75</v>
      </c>
      <c r="C3779" t="s">
        <v>124</v>
      </c>
      <c r="D3779" t="s">
        <v>394</v>
      </c>
      <c r="E3779">
        <v>0</v>
      </c>
      <c r="F3779">
        <v>0</v>
      </c>
      <c r="G3779">
        <v>0</v>
      </c>
      <c r="H3779">
        <v>0</v>
      </c>
      <c r="I3779">
        <v>0</v>
      </c>
      <c r="J3779">
        <v>0</v>
      </c>
      <c r="K3779">
        <v>2</v>
      </c>
      <c r="L3779">
        <v>2</v>
      </c>
      <c r="M3779">
        <v>0</v>
      </c>
      <c r="N3779">
        <v>0</v>
      </c>
    </row>
    <row r="3780" spans="1:14" x14ac:dyDescent="0.25">
      <c r="A3780" t="s">
        <v>8004</v>
      </c>
      <c r="B3780" t="s">
        <v>75</v>
      </c>
      <c r="C3780" t="s">
        <v>124</v>
      </c>
      <c r="D3780" t="s">
        <v>395</v>
      </c>
      <c r="E3780">
        <v>0</v>
      </c>
      <c r="F3780">
        <v>0</v>
      </c>
      <c r="G3780">
        <v>0</v>
      </c>
      <c r="H3780">
        <v>0</v>
      </c>
      <c r="I3780">
        <v>0</v>
      </c>
      <c r="J3780">
        <v>0</v>
      </c>
      <c r="K3780">
        <v>1</v>
      </c>
      <c r="L3780">
        <v>1</v>
      </c>
      <c r="M3780">
        <v>0</v>
      </c>
      <c r="N3780">
        <v>0</v>
      </c>
    </row>
    <row r="3781" spans="1:14" x14ac:dyDescent="0.25">
      <c r="A3781" t="s">
        <v>8005</v>
      </c>
      <c r="B3781" t="s">
        <v>75</v>
      </c>
      <c r="C3781" t="s">
        <v>125</v>
      </c>
      <c r="D3781" t="s">
        <v>396</v>
      </c>
      <c r="E3781">
        <v>2</v>
      </c>
      <c r="F3781">
        <v>0</v>
      </c>
      <c r="G3781">
        <v>2</v>
      </c>
      <c r="H3781">
        <v>0</v>
      </c>
      <c r="I3781">
        <v>0</v>
      </c>
      <c r="J3781">
        <v>0</v>
      </c>
      <c r="K3781">
        <v>0</v>
      </c>
      <c r="L3781">
        <v>0</v>
      </c>
      <c r="M3781">
        <v>0</v>
      </c>
      <c r="N3781">
        <v>0</v>
      </c>
    </row>
    <row r="3782" spans="1:14" x14ac:dyDescent="0.25">
      <c r="A3782" t="s">
        <v>8006</v>
      </c>
      <c r="B3782" t="s">
        <v>75</v>
      </c>
      <c r="C3782" t="s">
        <v>125</v>
      </c>
      <c r="D3782" t="s">
        <v>4236</v>
      </c>
      <c r="E3782">
        <v>2</v>
      </c>
      <c r="F3782">
        <v>0</v>
      </c>
      <c r="G3782">
        <v>2</v>
      </c>
      <c r="H3782">
        <v>0</v>
      </c>
      <c r="I3782">
        <v>0</v>
      </c>
      <c r="J3782">
        <v>0</v>
      </c>
      <c r="K3782">
        <v>0</v>
      </c>
      <c r="L3782">
        <v>0</v>
      </c>
      <c r="M3782">
        <v>0</v>
      </c>
      <c r="N3782">
        <v>0</v>
      </c>
    </row>
    <row r="3783" spans="1:14" x14ac:dyDescent="0.25">
      <c r="A3783" t="s">
        <v>8007</v>
      </c>
      <c r="B3783" t="s">
        <v>75</v>
      </c>
      <c r="C3783" t="s">
        <v>125</v>
      </c>
      <c r="D3783" t="s">
        <v>4238</v>
      </c>
      <c r="E3783">
        <v>0</v>
      </c>
      <c r="F3783">
        <v>0</v>
      </c>
      <c r="G3783">
        <v>0</v>
      </c>
      <c r="H3783">
        <v>0</v>
      </c>
      <c r="I3783">
        <v>0</v>
      </c>
      <c r="J3783">
        <v>2</v>
      </c>
      <c r="K3783">
        <v>0</v>
      </c>
      <c r="L3783">
        <v>0</v>
      </c>
      <c r="M3783">
        <v>0</v>
      </c>
      <c r="N3783">
        <v>0</v>
      </c>
    </row>
    <row r="3784" spans="1:14" x14ac:dyDescent="0.25">
      <c r="A3784" t="s">
        <v>8008</v>
      </c>
      <c r="B3784" t="s">
        <v>75</v>
      </c>
      <c r="C3784" t="s">
        <v>125</v>
      </c>
      <c r="D3784" t="s">
        <v>397</v>
      </c>
      <c r="E3784">
        <v>2</v>
      </c>
      <c r="F3784">
        <v>0</v>
      </c>
      <c r="G3784">
        <v>2</v>
      </c>
      <c r="H3784">
        <v>0</v>
      </c>
      <c r="I3784">
        <v>0</v>
      </c>
      <c r="J3784">
        <v>0</v>
      </c>
      <c r="K3784">
        <v>0</v>
      </c>
      <c r="L3784">
        <v>0</v>
      </c>
      <c r="M3784">
        <v>0</v>
      </c>
      <c r="N3784">
        <v>0</v>
      </c>
    </row>
    <row r="3785" spans="1:14" x14ac:dyDescent="0.25">
      <c r="A3785" t="s">
        <v>8009</v>
      </c>
      <c r="B3785" t="s">
        <v>75</v>
      </c>
      <c r="C3785" t="s">
        <v>125</v>
      </c>
      <c r="D3785" t="s">
        <v>398</v>
      </c>
      <c r="E3785">
        <v>2</v>
      </c>
      <c r="F3785">
        <v>0</v>
      </c>
      <c r="G3785">
        <v>2</v>
      </c>
      <c r="H3785">
        <v>0</v>
      </c>
      <c r="I3785">
        <v>0</v>
      </c>
      <c r="J3785">
        <v>0</v>
      </c>
      <c r="K3785">
        <v>0</v>
      </c>
      <c r="L3785">
        <v>0</v>
      </c>
      <c r="M3785">
        <v>0</v>
      </c>
      <c r="N3785">
        <v>0</v>
      </c>
    </row>
    <row r="3786" spans="1:14" x14ac:dyDescent="0.25">
      <c r="A3786" t="s">
        <v>8010</v>
      </c>
      <c r="B3786" t="s">
        <v>75</v>
      </c>
      <c r="C3786" t="s">
        <v>125</v>
      </c>
      <c r="D3786" t="s">
        <v>4242</v>
      </c>
      <c r="E3786">
        <v>0</v>
      </c>
      <c r="F3786">
        <v>0</v>
      </c>
      <c r="G3786">
        <v>0</v>
      </c>
      <c r="H3786">
        <v>0</v>
      </c>
      <c r="I3786">
        <v>0</v>
      </c>
      <c r="J3786">
        <v>2</v>
      </c>
      <c r="K3786">
        <v>0</v>
      </c>
      <c r="L3786">
        <v>0</v>
      </c>
      <c r="M3786">
        <v>0</v>
      </c>
      <c r="N3786">
        <v>0</v>
      </c>
    </row>
    <row r="3787" spans="1:14" x14ac:dyDescent="0.25">
      <c r="A3787" t="s">
        <v>8011</v>
      </c>
      <c r="B3787" t="s">
        <v>75</v>
      </c>
      <c r="C3787" t="s">
        <v>125</v>
      </c>
      <c r="D3787" t="s">
        <v>399</v>
      </c>
      <c r="E3787">
        <v>2</v>
      </c>
      <c r="F3787">
        <v>0</v>
      </c>
      <c r="G3787">
        <v>2</v>
      </c>
      <c r="H3787">
        <v>0</v>
      </c>
      <c r="I3787">
        <v>0</v>
      </c>
      <c r="J3787">
        <v>0</v>
      </c>
      <c r="K3787">
        <v>0</v>
      </c>
      <c r="L3787">
        <v>0</v>
      </c>
      <c r="M3787">
        <v>0</v>
      </c>
      <c r="N3787">
        <v>0</v>
      </c>
    </row>
    <row r="3788" spans="1:14" x14ac:dyDescent="0.25">
      <c r="A3788" t="s">
        <v>8012</v>
      </c>
      <c r="B3788" t="s">
        <v>75</v>
      </c>
      <c r="C3788" t="s">
        <v>125</v>
      </c>
      <c r="D3788" t="s">
        <v>4245</v>
      </c>
      <c r="E3788">
        <v>0</v>
      </c>
      <c r="F3788">
        <v>0</v>
      </c>
      <c r="G3788">
        <v>0</v>
      </c>
      <c r="H3788">
        <v>0</v>
      </c>
      <c r="I3788">
        <v>0</v>
      </c>
      <c r="J3788">
        <v>2</v>
      </c>
      <c r="K3788">
        <v>0</v>
      </c>
      <c r="L3788">
        <v>0</v>
      </c>
      <c r="M3788">
        <v>0</v>
      </c>
      <c r="N3788">
        <v>0</v>
      </c>
    </row>
    <row r="3789" spans="1:14" x14ac:dyDescent="0.25">
      <c r="A3789" t="s">
        <v>8013</v>
      </c>
      <c r="B3789" t="s">
        <v>75</v>
      </c>
      <c r="C3789" t="s">
        <v>125</v>
      </c>
      <c r="D3789" t="s">
        <v>394</v>
      </c>
      <c r="E3789">
        <v>0</v>
      </c>
      <c r="F3789">
        <v>0</v>
      </c>
      <c r="G3789">
        <v>0</v>
      </c>
      <c r="H3789">
        <v>0</v>
      </c>
      <c r="I3789">
        <v>0</v>
      </c>
      <c r="J3789">
        <v>0</v>
      </c>
      <c r="K3789">
        <v>1</v>
      </c>
      <c r="L3789">
        <v>1</v>
      </c>
      <c r="M3789">
        <v>0</v>
      </c>
      <c r="N3789">
        <v>0</v>
      </c>
    </row>
    <row r="3790" spans="1:14" x14ac:dyDescent="0.25">
      <c r="A3790" t="s">
        <v>8014</v>
      </c>
      <c r="B3790" t="s">
        <v>75</v>
      </c>
      <c r="C3790" t="s">
        <v>125</v>
      </c>
      <c r="D3790" t="s">
        <v>395</v>
      </c>
      <c r="E3790">
        <v>0</v>
      </c>
      <c r="F3790">
        <v>0</v>
      </c>
      <c r="G3790">
        <v>0</v>
      </c>
      <c r="H3790">
        <v>0</v>
      </c>
      <c r="I3790">
        <v>0</v>
      </c>
      <c r="J3790">
        <v>0</v>
      </c>
      <c r="K3790">
        <v>0</v>
      </c>
      <c r="L3790">
        <v>0</v>
      </c>
      <c r="M3790">
        <v>0</v>
      </c>
      <c r="N3790">
        <v>0</v>
      </c>
    </row>
    <row r="3791" spans="1:14" x14ac:dyDescent="0.25">
      <c r="A3791" t="s">
        <v>8015</v>
      </c>
      <c r="B3791" t="s">
        <v>75</v>
      </c>
      <c r="C3791" t="s">
        <v>126</v>
      </c>
      <c r="D3791" t="s">
        <v>396</v>
      </c>
      <c r="E3791">
        <v>2</v>
      </c>
      <c r="F3791">
        <v>1</v>
      </c>
      <c r="G3791">
        <v>1</v>
      </c>
      <c r="H3791">
        <v>0</v>
      </c>
      <c r="I3791">
        <v>0</v>
      </c>
      <c r="J3791">
        <v>1</v>
      </c>
      <c r="K3791">
        <v>0</v>
      </c>
      <c r="L3791">
        <v>0</v>
      </c>
      <c r="M3791">
        <v>0</v>
      </c>
      <c r="N3791">
        <v>0</v>
      </c>
    </row>
    <row r="3792" spans="1:14" x14ac:dyDescent="0.25">
      <c r="A3792" t="s">
        <v>8016</v>
      </c>
      <c r="B3792" t="s">
        <v>75</v>
      </c>
      <c r="C3792" t="s">
        <v>126</v>
      </c>
      <c r="D3792" t="s">
        <v>4236</v>
      </c>
      <c r="E3792">
        <v>3</v>
      </c>
      <c r="F3792">
        <v>1</v>
      </c>
      <c r="G3792">
        <v>2</v>
      </c>
      <c r="H3792">
        <v>0</v>
      </c>
      <c r="I3792">
        <v>0</v>
      </c>
      <c r="J3792">
        <v>0</v>
      </c>
      <c r="K3792">
        <v>0</v>
      </c>
      <c r="L3792">
        <v>0</v>
      </c>
      <c r="M3792">
        <v>0</v>
      </c>
      <c r="N3792">
        <v>0</v>
      </c>
    </row>
    <row r="3793" spans="1:14" x14ac:dyDescent="0.25">
      <c r="A3793" t="s">
        <v>8017</v>
      </c>
      <c r="B3793" t="s">
        <v>75</v>
      </c>
      <c r="C3793" t="s">
        <v>126</v>
      </c>
      <c r="D3793" t="s">
        <v>4238</v>
      </c>
      <c r="E3793">
        <v>1</v>
      </c>
      <c r="F3793">
        <v>1</v>
      </c>
      <c r="G3793">
        <v>0</v>
      </c>
      <c r="H3793">
        <v>0</v>
      </c>
      <c r="I3793">
        <v>0</v>
      </c>
      <c r="J3793">
        <v>2</v>
      </c>
      <c r="K3793">
        <v>0</v>
      </c>
      <c r="L3793">
        <v>0</v>
      </c>
      <c r="M3793">
        <v>0</v>
      </c>
      <c r="N3793">
        <v>0</v>
      </c>
    </row>
    <row r="3794" spans="1:14" x14ac:dyDescent="0.25">
      <c r="A3794" t="s">
        <v>8018</v>
      </c>
      <c r="B3794" t="s">
        <v>75</v>
      </c>
      <c r="C3794" t="s">
        <v>126</v>
      </c>
      <c r="D3794" t="s">
        <v>397</v>
      </c>
      <c r="E3794">
        <v>3</v>
      </c>
      <c r="F3794">
        <v>1</v>
      </c>
      <c r="G3794">
        <v>2</v>
      </c>
      <c r="H3794">
        <v>0</v>
      </c>
      <c r="I3794">
        <v>0</v>
      </c>
      <c r="J3794">
        <v>0</v>
      </c>
      <c r="K3794">
        <v>0</v>
      </c>
      <c r="L3794">
        <v>0</v>
      </c>
      <c r="M3794">
        <v>0</v>
      </c>
      <c r="N3794">
        <v>0</v>
      </c>
    </row>
    <row r="3795" spans="1:14" x14ac:dyDescent="0.25">
      <c r="A3795" t="s">
        <v>8019</v>
      </c>
      <c r="B3795" t="s">
        <v>75</v>
      </c>
      <c r="C3795" t="s">
        <v>126</v>
      </c>
      <c r="D3795" t="s">
        <v>398</v>
      </c>
      <c r="E3795">
        <v>2</v>
      </c>
      <c r="F3795">
        <v>1</v>
      </c>
      <c r="G3795">
        <v>1</v>
      </c>
      <c r="H3795">
        <v>0</v>
      </c>
      <c r="I3795">
        <v>0</v>
      </c>
      <c r="J3795">
        <v>1</v>
      </c>
      <c r="K3795">
        <v>0</v>
      </c>
      <c r="L3795">
        <v>0</v>
      </c>
      <c r="M3795">
        <v>0</v>
      </c>
      <c r="N3795">
        <v>0</v>
      </c>
    </row>
    <row r="3796" spans="1:14" x14ac:dyDescent="0.25">
      <c r="A3796" t="s">
        <v>8020</v>
      </c>
      <c r="B3796" t="s">
        <v>75</v>
      </c>
      <c r="C3796" t="s">
        <v>126</v>
      </c>
      <c r="D3796" t="s">
        <v>4242</v>
      </c>
      <c r="E3796">
        <v>1</v>
      </c>
      <c r="F3796">
        <v>1</v>
      </c>
      <c r="G3796">
        <v>0</v>
      </c>
      <c r="H3796">
        <v>0</v>
      </c>
      <c r="I3796">
        <v>0</v>
      </c>
      <c r="J3796">
        <v>2</v>
      </c>
      <c r="K3796">
        <v>0</v>
      </c>
      <c r="L3796">
        <v>0</v>
      </c>
      <c r="M3796">
        <v>0</v>
      </c>
      <c r="N3796">
        <v>0</v>
      </c>
    </row>
    <row r="3797" spans="1:14" x14ac:dyDescent="0.25">
      <c r="A3797" t="s">
        <v>8021</v>
      </c>
      <c r="B3797" t="s">
        <v>75</v>
      </c>
      <c r="C3797" t="s">
        <v>126</v>
      </c>
      <c r="D3797" t="s">
        <v>399</v>
      </c>
      <c r="E3797">
        <v>2</v>
      </c>
      <c r="F3797">
        <v>0</v>
      </c>
      <c r="G3797">
        <v>2</v>
      </c>
      <c r="H3797">
        <v>0</v>
      </c>
      <c r="I3797">
        <v>0</v>
      </c>
      <c r="J3797">
        <v>1</v>
      </c>
      <c r="K3797">
        <v>0</v>
      </c>
      <c r="L3797">
        <v>0</v>
      </c>
      <c r="M3797">
        <v>0</v>
      </c>
      <c r="N3797">
        <v>0</v>
      </c>
    </row>
    <row r="3798" spans="1:14" x14ac:dyDescent="0.25">
      <c r="A3798" t="s">
        <v>8022</v>
      </c>
      <c r="B3798" t="s">
        <v>75</v>
      </c>
      <c r="C3798" t="s">
        <v>126</v>
      </c>
      <c r="D3798" t="s">
        <v>4245</v>
      </c>
      <c r="E3798">
        <v>1</v>
      </c>
      <c r="F3798">
        <v>1</v>
      </c>
      <c r="G3798">
        <v>0</v>
      </c>
      <c r="H3798">
        <v>0</v>
      </c>
      <c r="I3798">
        <v>0</v>
      </c>
      <c r="J3798">
        <v>2</v>
      </c>
      <c r="K3798">
        <v>0</v>
      </c>
      <c r="L3798">
        <v>0</v>
      </c>
      <c r="M3798">
        <v>0</v>
      </c>
      <c r="N3798">
        <v>0</v>
      </c>
    </row>
    <row r="3799" spans="1:14" x14ac:dyDescent="0.25">
      <c r="A3799" t="s">
        <v>8023</v>
      </c>
      <c r="B3799" t="s">
        <v>75</v>
      </c>
      <c r="C3799" t="s">
        <v>126</v>
      </c>
      <c r="D3799" t="s">
        <v>394</v>
      </c>
      <c r="E3799">
        <v>0</v>
      </c>
      <c r="F3799">
        <v>0</v>
      </c>
      <c r="G3799">
        <v>0</v>
      </c>
      <c r="H3799">
        <v>0</v>
      </c>
      <c r="I3799">
        <v>0</v>
      </c>
      <c r="J3799">
        <v>0</v>
      </c>
      <c r="K3799">
        <v>1</v>
      </c>
      <c r="L3799">
        <v>1</v>
      </c>
      <c r="M3799">
        <v>0</v>
      </c>
      <c r="N3799">
        <v>0</v>
      </c>
    </row>
    <row r="3800" spans="1:14" x14ac:dyDescent="0.25">
      <c r="A3800" t="s">
        <v>8024</v>
      </c>
      <c r="B3800" t="s">
        <v>75</v>
      </c>
      <c r="C3800" t="s">
        <v>126</v>
      </c>
      <c r="D3800" t="s">
        <v>395</v>
      </c>
      <c r="E3800">
        <v>0</v>
      </c>
      <c r="F3800">
        <v>0</v>
      </c>
      <c r="G3800">
        <v>0</v>
      </c>
      <c r="H3800">
        <v>0</v>
      </c>
      <c r="I3800">
        <v>0</v>
      </c>
      <c r="J3800">
        <v>0</v>
      </c>
      <c r="K3800">
        <v>0</v>
      </c>
      <c r="L3800">
        <v>0</v>
      </c>
      <c r="M3800">
        <v>0</v>
      </c>
      <c r="N3800">
        <v>0</v>
      </c>
    </row>
    <row r="3801" spans="1:14" x14ac:dyDescent="0.25">
      <c r="A3801" t="s">
        <v>8025</v>
      </c>
      <c r="B3801" t="s">
        <v>75</v>
      </c>
      <c r="C3801" t="s">
        <v>128</v>
      </c>
      <c r="D3801" t="s">
        <v>396</v>
      </c>
      <c r="E3801">
        <v>2</v>
      </c>
      <c r="F3801">
        <v>0</v>
      </c>
      <c r="G3801">
        <v>2</v>
      </c>
      <c r="H3801">
        <v>0</v>
      </c>
      <c r="I3801">
        <v>0</v>
      </c>
      <c r="J3801">
        <v>0</v>
      </c>
      <c r="K3801">
        <v>0</v>
      </c>
      <c r="L3801">
        <v>0</v>
      </c>
      <c r="M3801">
        <v>0</v>
      </c>
      <c r="N3801">
        <v>0</v>
      </c>
    </row>
    <row r="3802" spans="1:14" x14ac:dyDescent="0.25">
      <c r="A3802" t="s">
        <v>8026</v>
      </c>
      <c r="B3802" t="s">
        <v>75</v>
      </c>
      <c r="C3802" t="s">
        <v>128</v>
      </c>
      <c r="D3802" t="s">
        <v>4236</v>
      </c>
      <c r="E3802">
        <v>2</v>
      </c>
      <c r="F3802">
        <v>0</v>
      </c>
      <c r="G3802">
        <v>2</v>
      </c>
      <c r="H3802">
        <v>0</v>
      </c>
      <c r="I3802">
        <v>0</v>
      </c>
      <c r="J3802">
        <v>0</v>
      </c>
      <c r="K3802">
        <v>0</v>
      </c>
      <c r="L3802">
        <v>0</v>
      </c>
      <c r="M3802">
        <v>0</v>
      </c>
      <c r="N3802">
        <v>0</v>
      </c>
    </row>
    <row r="3803" spans="1:14" x14ac:dyDescent="0.25">
      <c r="A3803" t="s">
        <v>8027</v>
      </c>
      <c r="B3803" t="s">
        <v>75</v>
      </c>
      <c r="C3803" t="s">
        <v>128</v>
      </c>
      <c r="D3803" t="s">
        <v>4238</v>
      </c>
      <c r="E3803">
        <v>0</v>
      </c>
      <c r="F3803">
        <v>0</v>
      </c>
      <c r="G3803">
        <v>0</v>
      </c>
      <c r="H3803">
        <v>0</v>
      </c>
      <c r="I3803">
        <v>0</v>
      </c>
      <c r="J3803">
        <v>2</v>
      </c>
      <c r="K3803">
        <v>0</v>
      </c>
      <c r="L3803">
        <v>0</v>
      </c>
      <c r="M3803">
        <v>0</v>
      </c>
      <c r="N3803">
        <v>0</v>
      </c>
    </row>
    <row r="3804" spans="1:14" x14ac:dyDescent="0.25">
      <c r="A3804" t="s">
        <v>8028</v>
      </c>
      <c r="B3804" t="s">
        <v>75</v>
      </c>
      <c r="C3804" t="s">
        <v>128</v>
      </c>
      <c r="D3804" t="s">
        <v>397</v>
      </c>
      <c r="E3804">
        <v>2</v>
      </c>
      <c r="F3804">
        <v>0</v>
      </c>
      <c r="G3804">
        <v>2</v>
      </c>
      <c r="H3804">
        <v>0</v>
      </c>
      <c r="I3804">
        <v>0</v>
      </c>
      <c r="J3804">
        <v>0</v>
      </c>
      <c r="K3804">
        <v>0</v>
      </c>
      <c r="L3804">
        <v>0</v>
      </c>
      <c r="M3804">
        <v>0</v>
      </c>
      <c r="N3804">
        <v>0</v>
      </c>
    </row>
    <row r="3805" spans="1:14" x14ac:dyDescent="0.25">
      <c r="A3805" t="s">
        <v>8029</v>
      </c>
      <c r="B3805" t="s">
        <v>75</v>
      </c>
      <c r="C3805" t="s">
        <v>128</v>
      </c>
      <c r="D3805" t="s">
        <v>398</v>
      </c>
      <c r="E3805">
        <v>2</v>
      </c>
      <c r="F3805">
        <v>0</v>
      </c>
      <c r="G3805">
        <v>2</v>
      </c>
      <c r="H3805">
        <v>0</v>
      </c>
      <c r="I3805">
        <v>0</v>
      </c>
      <c r="J3805">
        <v>0</v>
      </c>
      <c r="K3805">
        <v>0</v>
      </c>
      <c r="L3805">
        <v>0</v>
      </c>
      <c r="M3805">
        <v>0</v>
      </c>
      <c r="N3805">
        <v>0</v>
      </c>
    </row>
    <row r="3806" spans="1:14" x14ac:dyDescent="0.25">
      <c r="A3806" t="s">
        <v>8030</v>
      </c>
      <c r="B3806" t="s">
        <v>75</v>
      </c>
      <c r="C3806" t="s">
        <v>128</v>
      </c>
      <c r="D3806" t="s">
        <v>4242</v>
      </c>
      <c r="E3806">
        <v>0</v>
      </c>
      <c r="F3806">
        <v>0</v>
      </c>
      <c r="G3806">
        <v>0</v>
      </c>
      <c r="H3806">
        <v>0</v>
      </c>
      <c r="I3806">
        <v>0</v>
      </c>
      <c r="J3806">
        <v>2</v>
      </c>
      <c r="K3806">
        <v>0</v>
      </c>
      <c r="L3806">
        <v>0</v>
      </c>
      <c r="M3806">
        <v>0</v>
      </c>
      <c r="N3806">
        <v>0</v>
      </c>
    </row>
    <row r="3807" spans="1:14" x14ac:dyDescent="0.25">
      <c r="A3807" t="s">
        <v>8031</v>
      </c>
      <c r="B3807" t="s">
        <v>75</v>
      </c>
      <c r="C3807" t="s">
        <v>128</v>
      </c>
      <c r="D3807" t="s">
        <v>399</v>
      </c>
      <c r="E3807">
        <v>2</v>
      </c>
      <c r="F3807">
        <v>0</v>
      </c>
      <c r="G3807">
        <v>2</v>
      </c>
      <c r="H3807">
        <v>0</v>
      </c>
      <c r="I3807">
        <v>0</v>
      </c>
      <c r="J3807">
        <v>0</v>
      </c>
      <c r="K3807">
        <v>0</v>
      </c>
      <c r="L3807">
        <v>0</v>
      </c>
      <c r="M3807">
        <v>0</v>
      </c>
      <c r="N3807">
        <v>0</v>
      </c>
    </row>
    <row r="3808" spans="1:14" x14ac:dyDescent="0.25">
      <c r="A3808" t="s">
        <v>8032</v>
      </c>
      <c r="B3808" t="s">
        <v>75</v>
      </c>
      <c r="C3808" t="s">
        <v>128</v>
      </c>
      <c r="D3808" t="s">
        <v>4245</v>
      </c>
      <c r="E3808">
        <v>0</v>
      </c>
      <c r="F3808">
        <v>0</v>
      </c>
      <c r="G3808">
        <v>0</v>
      </c>
      <c r="H3808">
        <v>0</v>
      </c>
      <c r="I3808">
        <v>0</v>
      </c>
      <c r="J3808">
        <v>2</v>
      </c>
      <c r="K3808">
        <v>0</v>
      </c>
      <c r="L3808">
        <v>0</v>
      </c>
      <c r="M3808">
        <v>0</v>
      </c>
      <c r="N3808">
        <v>0</v>
      </c>
    </row>
    <row r="3809" spans="1:14" x14ac:dyDescent="0.25">
      <c r="A3809" t="s">
        <v>8033</v>
      </c>
      <c r="B3809" t="s">
        <v>75</v>
      </c>
      <c r="C3809" t="s">
        <v>128</v>
      </c>
      <c r="D3809" t="s">
        <v>394</v>
      </c>
      <c r="E3809">
        <v>0</v>
      </c>
      <c r="F3809">
        <v>0</v>
      </c>
      <c r="G3809">
        <v>0</v>
      </c>
      <c r="H3809">
        <v>0</v>
      </c>
      <c r="I3809">
        <v>0</v>
      </c>
      <c r="J3809">
        <v>0</v>
      </c>
      <c r="K3809">
        <v>2</v>
      </c>
      <c r="L3809">
        <v>2</v>
      </c>
      <c r="M3809">
        <v>0</v>
      </c>
      <c r="N3809">
        <v>0</v>
      </c>
    </row>
    <row r="3810" spans="1:14" x14ac:dyDescent="0.25">
      <c r="A3810" t="s">
        <v>8034</v>
      </c>
      <c r="B3810" t="s">
        <v>75</v>
      </c>
      <c r="C3810" t="s">
        <v>128</v>
      </c>
      <c r="D3810" t="s">
        <v>395</v>
      </c>
      <c r="E3810">
        <v>0</v>
      </c>
      <c r="F3810">
        <v>0</v>
      </c>
      <c r="G3810">
        <v>0</v>
      </c>
      <c r="H3810">
        <v>0</v>
      </c>
      <c r="I3810">
        <v>0</v>
      </c>
      <c r="J3810">
        <v>0</v>
      </c>
      <c r="K3810">
        <v>2</v>
      </c>
      <c r="L3810">
        <v>2</v>
      </c>
      <c r="M3810">
        <v>0</v>
      </c>
      <c r="N3810">
        <v>0</v>
      </c>
    </row>
    <row r="3811" spans="1:14" x14ac:dyDescent="0.25">
      <c r="A3811" t="s">
        <v>8035</v>
      </c>
      <c r="B3811" t="s">
        <v>75</v>
      </c>
      <c r="C3811" t="s">
        <v>130</v>
      </c>
      <c r="D3811" t="s">
        <v>396</v>
      </c>
      <c r="E3811">
        <v>1</v>
      </c>
      <c r="F3811">
        <v>0</v>
      </c>
      <c r="G3811">
        <v>1</v>
      </c>
      <c r="H3811">
        <v>0</v>
      </c>
      <c r="I3811">
        <v>0</v>
      </c>
      <c r="J3811">
        <v>0</v>
      </c>
      <c r="K3811">
        <v>0</v>
      </c>
      <c r="L3811">
        <v>0</v>
      </c>
      <c r="M3811">
        <v>0</v>
      </c>
      <c r="N3811">
        <v>0</v>
      </c>
    </row>
    <row r="3812" spans="1:14" x14ac:dyDescent="0.25">
      <c r="A3812" t="s">
        <v>8036</v>
      </c>
      <c r="B3812" t="s">
        <v>75</v>
      </c>
      <c r="C3812" t="s">
        <v>130</v>
      </c>
      <c r="D3812" t="s">
        <v>4236</v>
      </c>
      <c r="E3812">
        <v>1</v>
      </c>
      <c r="F3812">
        <v>0</v>
      </c>
      <c r="G3812">
        <v>1</v>
      </c>
      <c r="H3812">
        <v>0</v>
      </c>
      <c r="I3812">
        <v>0</v>
      </c>
      <c r="J3812">
        <v>0</v>
      </c>
      <c r="K3812">
        <v>0</v>
      </c>
      <c r="L3812">
        <v>0</v>
      </c>
      <c r="M3812">
        <v>0</v>
      </c>
      <c r="N3812">
        <v>0</v>
      </c>
    </row>
    <row r="3813" spans="1:14" x14ac:dyDescent="0.25">
      <c r="A3813" t="s">
        <v>8037</v>
      </c>
      <c r="B3813" t="s">
        <v>75</v>
      </c>
      <c r="C3813" t="s">
        <v>130</v>
      </c>
      <c r="D3813" t="s">
        <v>4238</v>
      </c>
      <c r="E3813">
        <v>0</v>
      </c>
      <c r="F3813">
        <v>0</v>
      </c>
      <c r="G3813">
        <v>0</v>
      </c>
      <c r="H3813">
        <v>0</v>
      </c>
      <c r="I3813">
        <v>0</v>
      </c>
      <c r="J3813">
        <v>1</v>
      </c>
      <c r="K3813">
        <v>0</v>
      </c>
      <c r="L3813">
        <v>0</v>
      </c>
      <c r="M3813">
        <v>0</v>
      </c>
      <c r="N3813">
        <v>0</v>
      </c>
    </row>
    <row r="3814" spans="1:14" x14ac:dyDescent="0.25">
      <c r="A3814" t="s">
        <v>8038</v>
      </c>
      <c r="B3814" t="s">
        <v>75</v>
      </c>
      <c r="C3814" t="s">
        <v>130</v>
      </c>
      <c r="D3814" t="s">
        <v>397</v>
      </c>
      <c r="E3814">
        <v>1</v>
      </c>
      <c r="F3814">
        <v>0</v>
      </c>
      <c r="G3814">
        <v>1</v>
      </c>
      <c r="H3814">
        <v>0</v>
      </c>
      <c r="I3814">
        <v>0</v>
      </c>
      <c r="J3814">
        <v>0</v>
      </c>
      <c r="K3814">
        <v>0</v>
      </c>
      <c r="L3814">
        <v>0</v>
      </c>
      <c r="M3814">
        <v>0</v>
      </c>
      <c r="N3814">
        <v>0</v>
      </c>
    </row>
    <row r="3815" spans="1:14" x14ac:dyDescent="0.25">
      <c r="A3815" t="s">
        <v>8039</v>
      </c>
      <c r="B3815" t="s">
        <v>75</v>
      </c>
      <c r="C3815" t="s">
        <v>130</v>
      </c>
      <c r="D3815" t="s">
        <v>398</v>
      </c>
      <c r="E3815">
        <v>1</v>
      </c>
      <c r="F3815">
        <v>0</v>
      </c>
      <c r="G3815">
        <v>1</v>
      </c>
      <c r="H3815">
        <v>0</v>
      </c>
      <c r="I3815">
        <v>0</v>
      </c>
      <c r="J3815">
        <v>0</v>
      </c>
      <c r="K3815">
        <v>0</v>
      </c>
      <c r="L3815">
        <v>0</v>
      </c>
      <c r="M3815">
        <v>0</v>
      </c>
      <c r="N3815">
        <v>0</v>
      </c>
    </row>
    <row r="3816" spans="1:14" x14ac:dyDescent="0.25">
      <c r="A3816" t="s">
        <v>8040</v>
      </c>
      <c r="B3816" t="s">
        <v>75</v>
      </c>
      <c r="C3816" t="s">
        <v>130</v>
      </c>
      <c r="D3816" t="s">
        <v>4242</v>
      </c>
      <c r="E3816">
        <v>0</v>
      </c>
      <c r="F3816">
        <v>0</v>
      </c>
      <c r="G3816">
        <v>0</v>
      </c>
      <c r="H3816">
        <v>0</v>
      </c>
      <c r="I3816">
        <v>0</v>
      </c>
      <c r="J3816">
        <v>1</v>
      </c>
      <c r="K3816">
        <v>0</v>
      </c>
      <c r="L3816">
        <v>0</v>
      </c>
      <c r="M3816">
        <v>0</v>
      </c>
      <c r="N3816">
        <v>0</v>
      </c>
    </row>
    <row r="3817" spans="1:14" x14ac:dyDescent="0.25">
      <c r="A3817" t="s">
        <v>8041</v>
      </c>
      <c r="B3817" t="s">
        <v>75</v>
      </c>
      <c r="C3817" t="s">
        <v>130</v>
      </c>
      <c r="D3817" t="s">
        <v>399</v>
      </c>
      <c r="E3817">
        <v>1</v>
      </c>
      <c r="F3817">
        <v>0</v>
      </c>
      <c r="G3817">
        <v>1</v>
      </c>
      <c r="H3817">
        <v>0</v>
      </c>
      <c r="I3817">
        <v>0</v>
      </c>
      <c r="J3817">
        <v>0</v>
      </c>
      <c r="K3817">
        <v>0</v>
      </c>
      <c r="L3817">
        <v>0</v>
      </c>
      <c r="M3817">
        <v>0</v>
      </c>
      <c r="N3817">
        <v>0</v>
      </c>
    </row>
    <row r="3818" spans="1:14" x14ac:dyDescent="0.25">
      <c r="A3818" t="s">
        <v>8042</v>
      </c>
      <c r="B3818" t="s">
        <v>75</v>
      </c>
      <c r="C3818" t="s">
        <v>130</v>
      </c>
      <c r="D3818" t="s">
        <v>4245</v>
      </c>
      <c r="E3818">
        <v>0</v>
      </c>
      <c r="F3818">
        <v>0</v>
      </c>
      <c r="G3818">
        <v>0</v>
      </c>
      <c r="H3818">
        <v>0</v>
      </c>
      <c r="I3818">
        <v>0</v>
      </c>
      <c r="J3818">
        <v>1</v>
      </c>
      <c r="K3818">
        <v>0</v>
      </c>
      <c r="L3818">
        <v>0</v>
      </c>
      <c r="M3818">
        <v>0</v>
      </c>
      <c r="N3818">
        <v>0</v>
      </c>
    </row>
    <row r="3819" spans="1:14" x14ac:dyDescent="0.25">
      <c r="A3819" t="s">
        <v>8043</v>
      </c>
      <c r="B3819" t="s">
        <v>75</v>
      </c>
      <c r="C3819" t="s">
        <v>130</v>
      </c>
      <c r="D3819" t="s">
        <v>394</v>
      </c>
      <c r="E3819">
        <v>0</v>
      </c>
      <c r="F3819">
        <v>0</v>
      </c>
      <c r="G3819">
        <v>0</v>
      </c>
      <c r="H3819">
        <v>0</v>
      </c>
      <c r="I3819">
        <v>0</v>
      </c>
      <c r="J3819">
        <v>0</v>
      </c>
      <c r="K3819">
        <v>0</v>
      </c>
      <c r="L3819">
        <v>0</v>
      </c>
      <c r="M3819">
        <v>0</v>
      </c>
      <c r="N3819">
        <v>0</v>
      </c>
    </row>
    <row r="3820" spans="1:14" x14ac:dyDescent="0.25">
      <c r="A3820" t="s">
        <v>8044</v>
      </c>
      <c r="B3820" t="s">
        <v>75</v>
      </c>
      <c r="C3820" t="s">
        <v>130</v>
      </c>
      <c r="D3820" t="s">
        <v>395</v>
      </c>
      <c r="E3820">
        <v>0</v>
      </c>
      <c r="F3820">
        <v>0</v>
      </c>
      <c r="G3820">
        <v>0</v>
      </c>
      <c r="H3820">
        <v>0</v>
      </c>
      <c r="I3820">
        <v>0</v>
      </c>
      <c r="J3820">
        <v>0</v>
      </c>
      <c r="K3820">
        <v>1</v>
      </c>
      <c r="L3820">
        <v>1</v>
      </c>
      <c r="M3820">
        <v>0</v>
      </c>
      <c r="N3820">
        <v>0</v>
      </c>
    </row>
    <row r="3821" spans="1:14" x14ac:dyDescent="0.25">
      <c r="A3821" t="s">
        <v>8045</v>
      </c>
      <c r="B3821" t="s">
        <v>75</v>
      </c>
      <c r="C3821" t="s">
        <v>131</v>
      </c>
      <c r="D3821" t="s">
        <v>396</v>
      </c>
      <c r="E3821">
        <v>3</v>
      </c>
      <c r="F3821">
        <v>1</v>
      </c>
      <c r="G3821">
        <v>2</v>
      </c>
      <c r="H3821">
        <v>0</v>
      </c>
      <c r="I3821">
        <v>0</v>
      </c>
      <c r="J3821">
        <v>0</v>
      </c>
      <c r="K3821">
        <v>0</v>
      </c>
      <c r="L3821">
        <v>0</v>
      </c>
      <c r="M3821">
        <v>0</v>
      </c>
      <c r="N3821">
        <v>0</v>
      </c>
    </row>
    <row r="3822" spans="1:14" x14ac:dyDescent="0.25">
      <c r="A3822" t="s">
        <v>8046</v>
      </c>
      <c r="B3822" t="s">
        <v>75</v>
      </c>
      <c r="C3822" t="s">
        <v>131</v>
      </c>
      <c r="D3822" t="s">
        <v>4236</v>
      </c>
      <c r="E3822">
        <v>3</v>
      </c>
      <c r="F3822">
        <v>1</v>
      </c>
      <c r="G3822">
        <v>2</v>
      </c>
      <c r="H3822">
        <v>0</v>
      </c>
      <c r="I3822">
        <v>0</v>
      </c>
      <c r="J3822">
        <v>0</v>
      </c>
      <c r="K3822">
        <v>0</v>
      </c>
      <c r="L3822">
        <v>0</v>
      </c>
      <c r="M3822">
        <v>0</v>
      </c>
      <c r="N3822">
        <v>0</v>
      </c>
    </row>
    <row r="3823" spans="1:14" x14ac:dyDescent="0.25">
      <c r="A3823" t="s">
        <v>8047</v>
      </c>
      <c r="B3823" t="s">
        <v>75</v>
      </c>
      <c r="C3823" t="s">
        <v>131</v>
      </c>
      <c r="D3823" t="s">
        <v>4238</v>
      </c>
      <c r="E3823">
        <v>0</v>
      </c>
      <c r="F3823">
        <v>0</v>
      </c>
      <c r="G3823">
        <v>0</v>
      </c>
      <c r="H3823">
        <v>0</v>
      </c>
      <c r="I3823">
        <v>0</v>
      </c>
      <c r="J3823">
        <v>3</v>
      </c>
      <c r="K3823">
        <v>0</v>
      </c>
      <c r="L3823">
        <v>0</v>
      </c>
      <c r="M3823">
        <v>0</v>
      </c>
      <c r="N3823">
        <v>0</v>
      </c>
    </row>
    <row r="3824" spans="1:14" x14ac:dyDescent="0.25">
      <c r="A3824" t="s">
        <v>8048</v>
      </c>
      <c r="B3824" t="s">
        <v>75</v>
      </c>
      <c r="C3824" t="s">
        <v>131</v>
      </c>
      <c r="D3824" t="s">
        <v>397</v>
      </c>
      <c r="E3824">
        <v>3</v>
      </c>
      <c r="F3824">
        <v>1</v>
      </c>
      <c r="G3824">
        <v>2</v>
      </c>
      <c r="H3824">
        <v>0</v>
      </c>
      <c r="I3824">
        <v>0</v>
      </c>
      <c r="J3824">
        <v>0</v>
      </c>
      <c r="K3824">
        <v>0</v>
      </c>
      <c r="L3824">
        <v>0</v>
      </c>
      <c r="M3824">
        <v>0</v>
      </c>
      <c r="N3824">
        <v>0</v>
      </c>
    </row>
    <row r="3825" spans="1:14" x14ac:dyDescent="0.25">
      <c r="A3825" t="s">
        <v>8049</v>
      </c>
      <c r="B3825" t="s">
        <v>75</v>
      </c>
      <c r="C3825" t="s">
        <v>131</v>
      </c>
      <c r="D3825" t="s">
        <v>398</v>
      </c>
      <c r="E3825">
        <v>3</v>
      </c>
      <c r="F3825">
        <v>1</v>
      </c>
      <c r="G3825">
        <v>2</v>
      </c>
      <c r="H3825">
        <v>0</v>
      </c>
      <c r="I3825">
        <v>0</v>
      </c>
      <c r="J3825">
        <v>0</v>
      </c>
      <c r="K3825">
        <v>0</v>
      </c>
      <c r="L3825">
        <v>0</v>
      </c>
      <c r="M3825">
        <v>0</v>
      </c>
      <c r="N3825">
        <v>0</v>
      </c>
    </row>
    <row r="3826" spans="1:14" x14ac:dyDescent="0.25">
      <c r="A3826" t="s">
        <v>8050</v>
      </c>
      <c r="B3826" t="s">
        <v>75</v>
      </c>
      <c r="C3826" t="s">
        <v>131</v>
      </c>
      <c r="D3826" t="s">
        <v>4242</v>
      </c>
      <c r="E3826">
        <v>0</v>
      </c>
      <c r="F3826">
        <v>0</v>
      </c>
      <c r="G3826">
        <v>0</v>
      </c>
      <c r="H3826">
        <v>0</v>
      </c>
      <c r="I3826">
        <v>0</v>
      </c>
      <c r="J3826">
        <v>3</v>
      </c>
      <c r="K3826">
        <v>0</v>
      </c>
      <c r="L3826">
        <v>0</v>
      </c>
      <c r="M3826">
        <v>0</v>
      </c>
      <c r="N3826">
        <v>0</v>
      </c>
    </row>
    <row r="3827" spans="1:14" x14ac:dyDescent="0.25">
      <c r="A3827" t="s">
        <v>8051</v>
      </c>
      <c r="B3827" t="s">
        <v>75</v>
      </c>
      <c r="C3827" t="s">
        <v>131</v>
      </c>
      <c r="D3827" t="s">
        <v>399</v>
      </c>
      <c r="E3827">
        <v>3</v>
      </c>
      <c r="F3827">
        <v>1</v>
      </c>
      <c r="G3827">
        <v>2</v>
      </c>
      <c r="H3827">
        <v>0</v>
      </c>
      <c r="I3827">
        <v>0</v>
      </c>
      <c r="J3827">
        <v>0</v>
      </c>
      <c r="K3827">
        <v>0</v>
      </c>
      <c r="L3827">
        <v>0</v>
      </c>
      <c r="M3827">
        <v>0</v>
      </c>
      <c r="N3827">
        <v>0</v>
      </c>
    </row>
    <row r="3828" spans="1:14" x14ac:dyDescent="0.25">
      <c r="A3828" t="s">
        <v>8052</v>
      </c>
      <c r="B3828" t="s">
        <v>75</v>
      </c>
      <c r="C3828" t="s">
        <v>131</v>
      </c>
      <c r="D3828" t="s">
        <v>4245</v>
      </c>
      <c r="E3828">
        <v>0</v>
      </c>
      <c r="F3828">
        <v>0</v>
      </c>
      <c r="G3828">
        <v>0</v>
      </c>
      <c r="H3828">
        <v>0</v>
      </c>
      <c r="I3828">
        <v>0</v>
      </c>
      <c r="J3828">
        <v>3</v>
      </c>
      <c r="K3828">
        <v>0</v>
      </c>
      <c r="L3828">
        <v>0</v>
      </c>
      <c r="M3828">
        <v>0</v>
      </c>
      <c r="N3828">
        <v>0</v>
      </c>
    </row>
    <row r="3829" spans="1:14" x14ac:dyDescent="0.25">
      <c r="A3829" t="s">
        <v>8053</v>
      </c>
      <c r="B3829" t="s">
        <v>75</v>
      </c>
      <c r="C3829" t="s">
        <v>131</v>
      </c>
      <c r="D3829" t="s">
        <v>394</v>
      </c>
      <c r="E3829">
        <v>0</v>
      </c>
      <c r="F3829">
        <v>0</v>
      </c>
      <c r="G3829">
        <v>0</v>
      </c>
      <c r="H3829">
        <v>0</v>
      </c>
      <c r="I3829">
        <v>0</v>
      </c>
      <c r="J3829">
        <v>0</v>
      </c>
      <c r="K3829">
        <v>2</v>
      </c>
      <c r="L3829">
        <v>2</v>
      </c>
      <c r="M3829">
        <v>0</v>
      </c>
      <c r="N3829">
        <v>0</v>
      </c>
    </row>
    <row r="3830" spans="1:14" x14ac:dyDescent="0.25">
      <c r="A3830" t="s">
        <v>8054</v>
      </c>
      <c r="B3830" t="s">
        <v>75</v>
      </c>
      <c r="C3830" t="s">
        <v>131</v>
      </c>
      <c r="D3830" t="s">
        <v>395</v>
      </c>
      <c r="E3830">
        <v>0</v>
      </c>
      <c r="F3830">
        <v>0</v>
      </c>
      <c r="G3830">
        <v>0</v>
      </c>
      <c r="H3830">
        <v>0</v>
      </c>
      <c r="I3830">
        <v>0</v>
      </c>
      <c r="J3830">
        <v>0</v>
      </c>
      <c r="K3830">
        <v>2</v>
      </c>
      <c r="L3830">
        <v>2</v>
      </c>
      <c r="M3830">
        <v>0</v>
      </c>
      <c r="N3830">
        <v>0</v>
      </c>
    </row>
    <row r="3831" spans="1:14" x14ac:dyDescent="0.25">
      <c r="A3831" t="s">
        <v>8055</v>
      </c>
      <c r="B3831" t="s">
        <v>75</v>
      </c>
      <c r="C3831" t="s">
        <v>132</v>
      </c>
      <c r="D3831" t="s">
        <v>396</v>
      </c>
      <c r="E3831">
        <v>2</v>
      </c>
      <c r="F3831">
        <v>0</v>
      </c>
      <c r="G3831">
        <v>2</v>
      </c>
      <c r="H3831">
        <v>0</v>
      </c>
      <c r="I3831">
        <v>0</v>
      </c>
      <c r="J3831">
        <v>0</v>
      </c>
      <c r="K3831">
        <v>0</v>
      </c>
      <c r="L3831">
        <v>0</v>
      </c>
      <c r="M3831">
        <v>0</v>
      </c>
      <c r="N3831">
        <v>0</v>
      </c>
    </row>
    <row r="3832" spans="1:14" x14ac:dyDescent="0.25">
      <c r="A3832" t="s">
        <v>8056</v>
      </c>
      <c r="B3832" t="s">
        <v>75</v>
      </c>
      <c r="C3832" t="s">
        <v>132</v>
      </c>
      <c r="D3832" t="s">
        <v>4236</v>
      </c>
      <c r="E3832">
        <v>2</v>
      </c>
      <c r="F3832">
        <v>0</v>
      </c>
      <c r="G3832">
        <v>2</v>
      </c>
      <c r="H3832">
        <v>0</v>
      </c>
      <c r="I3832">
        <v>0</v>
      </c>
      <c r="J3832">
        <v>0</v>
      </c>
      <c r="K3832">
        <v>0</v>
      </c>
      <c r="L3832">
        <v>0</v>
      </c>
      <c r="M3832">
        <v>0</v>
      </c>
      <c r="N3832">
        <v>0</v>
      </c>
    </row>
    <row r="3833" spans="1:14" x14ac:dyDescent="0.25">
      <c r="A3833" t="s">
        <v>8057</v>
      </c>
      <c r="B3833" t="s">
        <v>75</v>
      </c>
      <c r="C3833" t="s">
        <v>132</v>
      </c>
      <c r="D3833" t="s">
        <v>4238</v>
      </c>
      <c r="E3833">
        <v>0</v>
      </c>
      <c r="F3833">
        <v>0</v>
      </c>
      <c r="G3833">
        <v>0</v>
      </c>
      <c r="H3833">
        <v>0</v>
      </c>
      <c r="I3833">
        <v>0</v>
      </c>
      <c r="J3833">
        <v>2</v>
      </c>
      <c r="K3833">
        <v>0</v>
      </c>
      <c r="L3833">
        <v>0</v>
      </c>
      <c r="M3833">
        <v>0</v>
      </c>
      <c r="N3833">
        <v>0</v>
      </c>
    </row>
    <row r="3834" spans="1:14" x14ac:dyDescent="0.25">
      <c r="A3834" t="s">
        <v>8058</v>
      </c>
      <c r="B3834" t="s">
        <v>75</v>
      </c>
      <c r="C3834" t="s">
        <v>132</v>
      </c>
      <c r="D3834" t="s">
        <v>397</v>
      </c>
      <c r="E3834">
        <v>2</v>
      </c>
      <c r="F3834">
        <v>0</v>
      </c>
      <c r="G3834">
        <v>2</v>
      </c>
      <c r="H3834">
        <v>0</v>
      </c>
      <c r="I3834">
        <v>0</v>
      </c>
      <c r="J3834">
        <v>0</v>
      </c>
      <c r="K3834">
        <v>0</v>
      </c>
      <c r="L3834">
        <v>0</v>
      </c>
      <c r="M3834">
        <v>0</v>
      </c>
      <c r="N3834">
        <v>0</v>
      </c>
    </row>
    <row r="3835" spans="1:14" x14ac:dyDescent="0.25">
      <c r="A3835" t="s">
        <v>8059</v>
      </c>
      <c r="B3835" t="s">
        <v>75</v>
      </c>
      <c r="C3835" t="s">
        <v>132</v>
      </c>
      <c r="D3835" t="s">
        <v>398</v>
      </c>
      <c r="E3835">
        <v>2</v>
      </c>
      <c r="F3835">
        <v>0</v>
      </c>
      <c r="G3835">
        <v>2</v>
      </c>
      <c r="H3835">
        <v>0</v>
      </c>
      <c r="I3835">
        <v>0</v>
      </c>
      <c r="J3835">
        <v>0</v>
      </c>
      <c r="K3835">
        <v>0</v>
      </c>
      <c r="L3835">
        <v>0</v>
      </c>
      <c r="M3835">
        <v>0</v>
      </c>
      <c r="N3835">
        <v>0</v>
      </c>
    </row>
    <row r="3836" spans="1:14" x14ac:dyDescent="0.25">
      <c r="A3836" t="s">
        <v>8060</v>
      </c>
      <c r="B3836" t="s">
        <v>75</v>
      </c>
      <c r="C3836" t="s">
        <v>132</v>
      </c>
      <c r="D3836" t="s">
        <v>4242</v>
      </c>
      <c r="E3836">
        <v>0</v>
      </c>
      <c r="F3836">
        <v>0</v>
      </c>
      <c r="G3836">
        <v>0</v>
      </c>
      <c r="H3836">
        <v>0</v>
      </c>
      <c r="I3836">
        <v>0</v>
      </c>
      <c r="J3836">
        <v>2</v>
      </c>
      <c r="K3836">
        <v>0</v>
      </c>
      <c r="L3836">
        <v>0</v>
      </c>
      <c r="M3836">
        <v>0</v>
      </c>
      <c r="N3836">
        <v>0</v>
      </c>
    </row>
    <row r="3837" spans="1:14" x14ac:dyDescent="0.25">
      <c r="A3837" t="s">
        <v>8061</v>
      </c>
      <c r="B3837" t="s">
        <v>75</v>
      </c>
      <c r="C3837" t="s">
        <v>132</v>
      </c>
      <c r="D3837" t="s">
        <v>399</v>
      </c>
      <c r="E3837">
        <v>2</v>
      </c>
      <c r="F3837">
        <v>0</v>
      </c>
      <c r="G3837">
        <v>2</v>
      </c>
      <c r="H3837">
        <v>0</v>
      </c>
      <c r="I3837">
        <v>0</v>
      </c>
      <c r="J3837">
        <v>0</v>
      </c>
      <c r="K3837">
        <v>0</v>
      </c>
      <c r="L3837">
        <v>0</v>
      </c>
      <c r="M3837">
        <v>0</v>
      </c>
      <c r="N3837">
        <v>0</v>
      </c>
    </row>
    <row r="3838" spans="1:14" x14ac:dyDescent="0.25">
      <c r="A3838" t="s">
        <v>8062</v>
      </c>
      <c r="B3838" t="s">
        <v>75</v>
      </c>
      <c r="C3838" t="s">
        <v>132</v>
      </c>
      <c r="D3838" t="s">
        <v>4245</v>
      </c>
      <c r="E3838">
        <v>0</v>
      </c>
      <c r="F3838">
        <v>0</v>
      </c>
      <c r="G3838">
        <v>0</v>
      </c>
      <c r="H3838">
        <v>0</v>
      </c>
      <c r="I3838">
        <v>0</v>
      </c>
      <c r="J3838">
        <v>2</v>
      </c>
      <c r="K3838">
        <v>0</v>
      </c>
      <c r="L3838">
        <v>0</v>
      </c>
      <c r="M3838">
        <v>0</v>
      </c>
      <c r="N3838">
        <v>0</v>
      </c>
    </row>
    <row r="3839" spans="1:14" x14ac:dyDescent="0.25">
      <c r="A3839" t="s">
        <v>8063</v>
      </c>
      <c r="B3839" t="s">
        <v>75</v>
      </c>
      <c r="C3839" t="s">
        <v>132</v>
      </c>
      <c r="D3839" t="s">
        <v>394</v>
      </c>
      <c r="E3839">
        <v>0</v>
      </c>
      <c r="F3839">
        <v>0</v>
      </c>
      <c r="G3839">
        <v>0</v>
      </c>
      <c r="H3839">
        <v>0</v>
      </c>
      <c r="I3839">
        <v>0</v>
      </c>
      <c r="J3839">
        <v>0</v>
      </c>
      <c r="K3839">
        <v>2</v>
      </c>
      <c r="L3839">
        <v>2</v>
      </c>
      <c r="M3839">
        <v>0</v>
      </c>
      <c r="N3839">
        <v>0</v>
      </c>
    </row>
    <row r="3840" spans="1:14" x14ac:dyDescent="0.25">
      <c r="A3840" t="s">
        <v>8064</v>
      </c>
      <c r="B3840" t="s">
        <v>75</v>
      </c>
      <c r="C3840" t="s">
        <v>132</v>
      </c>
      <c r="D3840" t="s">
        <v>395</v>
      </c>
      <c r="E3840">
        <v>0</v>
      </c>
      <c r="F3840">
        <v>0</v>
      </c>
      <c r="G3840">
        <v>0</v>
      </c>
      <c r="H3840">
        <v>0</v>
      </c>
      <c r="I3840">
        <v>0</v>
      </c>
      <c r="J3840">
        <v>0</v>
      </c>
      <c r="K3840">
        <v>1</v>
      </c>
      <c r="L3840">
        <v>1</v>
      </c>
      <c r="M3840">
        <v>0</v>
      </c>
      <c r="N3840">
        <v>0</v>
      </c>
    </row>
    <row r="3841" spans="1:14" x14ac:dyDescent="0.25">
      <c r="A3841" t="s">
        <v>8065</v>
      </c>
      <c r="B3841" t="s">
        <v>75</v>
      </c>
      <c r="C3841" t="s">
        <v>133</v>
      </c>
      <c r="D3841" t="s">
        <v>396</v>
      </c>
      <c r="E3841">
        <v>2</v>
      </c>
      <c r="F3841">
        <v>0</v>
      </c>
      <c r="G3841">
        <v>1</v>
      </c>
      <c r="H3841">
        <v>1</v>
      </c>
      <c r="I3841">
        <v>0</v>
      </c>
      <c r="J3841">
        <v>0</v>
      </c>
      <c r="K3841">
        <v>0</v>
      </c>
      <c r="L3841">
        <v>0</v>
      </c>
      <c r="M3841">
        <v>0</v>
      </c>
      <c r="N3841">
        <v>0</v>
      </c>
    </row>
    <row r="3842" spans="1:14" x14ac:dyDescent="0.25">
      <c r="A3842" t="s">
        <v>8066</v>
      </c>
      <c r="B3842" t="s">
        <v>75</v>
      </c>
      <c r="C3842" t="s">
        <v>133</v>
      </c>
      <c r="D3842" t="s">
        <v>4236</v>
      </c>
      <c r="E3842">
        <v>2</v>
      </c>
      <c r="F3842">
        <v>0</v>
      </c>
      <c r="G3842">
        <v>1</v>
      </c>
      <c r="H3842">
        <v>1</v>
      </c>
      <c r="I3842">
        <v>0</v>
      </c>
      <c r="J3842">
        <v>0</v>
      </c>
      <c r="K3842">
        <v>0</v>
      </c>
      <c r="L3842">
        <v>0</v>
      </c>
      <c r="M3842">
        <v>0</v>
      </c>
      <c r="N3842">
        <v>0</v>
      </c>
    </row>
    <row r="3843" spans="1:14" x14ac:dyDescent="0.25">
      <c r="A3843" t="s">
        <v>8067</v>
      </c>
      <c r="B3843" t="s">
        <v>75</v>
      </c>
      <c r="C3843" t="s">
        <v>133</v>
      </c>
      <c r="D3843" t="s">
        <v>4238</v>
      </c>
      <c r="E3843">
        <v>0</v>
      </c>
      <c r="F3843">
        <v>0</v>
      </c>
      <c r="G3843">
        <v>0</v>
      </c>
      <c r="H3843">
        <v>0</v>
      </c>
      <c r="I3843">
        <v>0</v>
      </c>
      <c r="J3843">
        <v>2</v>
      </c>
      <c r="K3843">
        <v>0</v>
      </c>
      <c r="L3843">
        <v>0</v>
      </c>
      <c r="M3843">
        <v>0</v>
      </c>
      <c r="N3843">
        <v>0</v>
      </c>
    </row>
    <row r="3844" spans="1:14" x14ac:dyDescent="0.25">
      <c r="A3844" t="s">
        <v>8068</v>
      </c>
      <c r="B3844" t="s">
        <v>75</v>
      </c>
      <c r="C3844" t="s">
        <v>133</v>
      </c>
      <c r="D3844" t="s">
        <v>397</v>
      </c>
      <c r="E3844">
        <v>2</v>
      </c>
      <c r="F3844">
        <v>0</v>
      </c>
      <c r="G3844">
        <v>1</v>
      </c>
      <c r="H3844">
        <v>1</v>
      </c>
      <c r="I3844">
        <v>0</v>
      </c>
      <c r="J3844">
        <v>0</v>
      </c>
      <c r="K3844">
        <v>0</v>
      </c>
      <c r="L3844">
        <v>0</v>
      </c>
      <c r="M3844">
        <v>0</v>
      </c>
      <c r="N3844">
        <v>0</v>
      </c>
    </row>
    <row r="3845" spans="1:14" x14ac:dyDescent="0.25">
      <c r="A3845" t="s">
        <v>8069</v>
      </c>
      <c r="B3845" t="s">
        <v>75</v>
      </c>
      <c r="C3845" t="s">
        <v>133</v>
      </c>
      <c r="D3845" t="s">
        <v>398</v>
      </c>
      <c r="E3845">
        <v>2</v>
      </c>
      <c r="F3845">
        <v>0</v>
      </c>
      <c r="G3845">
        <v>1</v>
      </c>
      <c r="H3845">
        <v>1</v>
      </c>
      <c r="I3845">
        <v>0</v>
      </c>
      <c r="J3845">
        <v>0</v>
      </c>
      <c r="K3845">
        <v>0</v>
      </c>
      <c r="L3845">
        <v>0</v>
      </c>
      <c r="M3845">
        <v>0</v>
      </c>
      <c r="N3845">
        <v>0</v>
      </c>
    </row>
    <row r="3846" spans="1:14" x14ac:dyDescent="0.25">
      <c r="A3846" t="s">
        <v>8070</v>
      </c>
      <c r="B3846" t="s">
        <v>75</v>
      </c>
      <c r="C3846" t="s">
        <v>133</v>
      </c>
      <c r="D3846" t="s">
        <v>4242</v>
      </c>
      <c r="E3846">
        <v>0</v>
      </c>
      <c r="F3846">
        <v>0</v>
      </c>
      <c r="G3846">
        <v>0</v>
      </c>
      <c r="H3846">
        <v>0</v>
      </c>
      <c r="I3846">
        <v>0</v>
      </c>
      <c r="J3846">
        <v>2</v>
      </c>
      <c r="K3846">
        <v>0</v>
      </c>
      <c r="L3846">
        <v>0</v>
      </c>
      <c r="M3846">
        <v>0</v>
      </c>
      <c r="N3846">
        <v>0</v>
      </c>
    </row>
    <row r="3847" spans="1:14" x14ac:dyDescent="0.25">
      <c r="A3847" t="s">
        <v>8071</v>
      </c>
      <c r="B3847" t="s">
        <v>75</v>
      </c>
      <c r="C3847" t="s">
        <v>133</v>
      </c>
      <c r="D3847" t="s">
        <v>399</v>
      </c>
      <c r="E3847">
        <v>2</v>
      </c>
      <c r="F3847">
        <v>0</v>
      </c>
      <c r="G3847">
        <v>1</v>
      </c>
      <c r="H3847">
        <v>1</v>
      </c>
      <c r="I3847">
        <v>0</v>
      </c>
      <c r="J3847">
        <v>0</v>
      </c>
      <c r="K3847">
        <v>0</v>
      </c>
      <c r="L3847">
        <v>0</v>
      </c>
      <c r="M3847">
        <v>0</v>
      </c>
      <c r="N3847">
        <v>0</v>
      </c>
    </row>
    <row r="3848" spans="1:14" x14ac:dyDescent="0.25">
      <c r="A3848" t="s">
        <v>8072</v>
      </c>
      <c r="B3848" t="s">
        <v>75</v>
      </c>
      <c r="C3848" t="s">
        <v>133</v>
      </c>
      <c r="D3848" t="s">
        <v>4245</v>
      </c>
      <c r="E3848">
        <v>0</v>
      </c>
      <c r="F3848">
        <v>0</v>
      </c>
      <c r="G3848">
        <v>0</v>
      </c>
      <c r="H3848">
        <v>0</v>
      </c>
      <c r="I3848">
        <v>0</v>
      </c>
      <c r="J3848">
        <v>2</v>
      </c>
      <c r="K3848">
        <v>0</v>
      </c>
      <c r="L3848">
        <v>0</v>
      </c>
      <c r="M3848">
        <v>0</v>
      </c>
      <c r="N3848">
        <v>0</v>
      </c>
    </row>
    <row r="3849" spans="1:14" x14ac:dyDescent="0.25">
      <c r="A3849" t="s">
        <v>8073</v>
      </c>
      <c r="B3849" t="s">
        <v>75</v>
      </c>
      <c r="C3849" t="s">
        <v>133</v>
      </c>
      <c r="D3849" t="s">
        <v>394</v>
      </c>
      <c r="E3849">
        <v>0</v>
      </c>
      <c r="F3849">
        <v>0</v>
      </c>
      <c r="G3849">
        <v>0</v>
      </c>
      <c r="H3849">
        <v>0</v>
      </c>
      <c r="I3849">
        <v>0</v>
      </c>
      <c r="J3849">
        <v>0</v>
      </c>
      <c r="K3849">
        <v>2</v>
      </c>
      <c r="L3849">
        <v>2</v>
      </c>
      <c r="M3849">
        <v>0</v>
      </c>
      <c r="N3849">
        <v>0</v>
      </c>
    </row>
    <row r="3850" spans="1:14" x14ac:dyDescent="0.25">
      <c r="A3850" t="s">
        <v>8074</v>
      </c>
      <c r="B3850" t="s">
        <v>75</v>
      </c>
      <c r="C3850" t="s">
        <v>133</v>
      </c>
      <c r="D3850" t="s">
        <v>395</v>
      </c>
      <c r="E3850">
        <v>0</v>
      </c>
      <c r="F3850">
        <v>0</v>
      </c>
      <c r="G3850">
        <v>0</v>
      </c>
      <c r="H3850">
        <v>0</v>
      </c>
      <c r="I3850">
        <v>0</v>
      </c>
      <c r="J3850">
        <v>0</v>
      </c>
      <c r="K3850">
        <v>2</v>
      </c>
      <c r="L3850">
        <v>2</v>
      </c>
      <c r="M3850">
        <v>0</v>
      </c>
      <c r="N3850">
        <v>0</v>
      </c>
    </row>
    <row r="3851" spans="1:14" x14ac:dyDescent="0.25">
      <c r="A3851" t="s">
        <v>8075</v>
      </c>
      <c r="B3851" t="s">
        <v>75</v>
      </c>
      <c r="C3851" t="s">
        <v>135</v>
      </c>
      <c r="D3851" t="s">
        <v>396</v>
      </c>
      <c r="E3851">
        <v>2</v>
      </c>
      <c r="F3851">
        <v>0</v>
      </c>
      <c r="G3851">
        <v>2</v>
      </c>
      <c r="H3851">
        <v>0</v>
      </c>
      <c r="I3851">
        <v>0</v>
      </c>
      <c r="J3851">
        <v>0</v>
      </c>
      <c r="K3851">
        <v>0</v>
      </c>
      <c r="L3851">
        <v>0</v>
      </c>
      <c r="M3851">
        <v>0</v>
      </c>
      <c r="N3851">
        <v>0</v>
      </c>
    </row>
    <row r="3852" spans="1:14" x14ac:dyDescent="0.25">
      <c r="A3852" t="s">
        <v>8076</v>
      </c>
      <c r="B3852" t="s">
        <v>75</v>
      </c>
      <c r="C3852" t="s">
        <v>135</v>
      </c>
      <c r="D3852" t="s">
        <v>4236</v>
      </c>
      <c r="E3852">
        <v>2</v>
      </c>
      <c r="F3852">
        <v>0</v>
      </c>
      <c r="G3852">
        <v>2</v>
      </c>
      <c r="H3852">
        <v>0</v>
      </c>
      <c r="I3852">
        <v>0</v>
      </c>
      <c r="J3852">
        <v>0</v>
      </c>
      <c r="K3852">
        <v>0</v>
      </c>
      <c r="L3852">
        <v>0</v>
      </c>
      <c r="M3852">
        <v>0</v>
      </c>
      <c r="N3852">
        <v>0</v>
      </c>
    </row>
    <row r="3853" spans="1:14" x14ac:dyDescent="0.25">
      <c r="A3853" t="s">
        <v>8077</v>
      </c>
      <c r="B3853" t="s">
        <v>75</v>
      </c>
      <c r="C3853" t="s">
        <v>135</v>
      </c>
      <c r="D3853" t="s">
        <v>4238</v>
      </c>
      <c r="E3853">
        <v>0</v>
      </c>
      <c r="F3853">
        <v>0</v>
      </c>
      <c r="G3853">
        <v>0</v>
      </c>
      <c r="H3853">
        <v>0</v>
      </c>
      <c r="I3853">
        <v>0</v>
      </c>
      <c r="J3853">
        <v>2</v>
      </c>
      <c r="K3853">
        <v>0</v>
      </c>
      <c r="L3853">
        <v>0</v>
      </c>
      <c r="M3853">
        <v>0</v>
      </c>
      <c r="N3853">
        <v>0</v>
      </c>
    </row>
    <row r="3854" spans="1:14" x14ac:dyDescent="0.25">
      <c r="A3854" t="s">
        <v>8078</v>
      </c>
      <c r="B3854" t="s">
        <v>75</v>
      </c>
      <c r="C3854" t="s">
        <v>135</v>
      </c>
      <c r="D3854" t="s">
        <v>397</v>
      </c>
      <c r="E3854">
        <v>2</v>
      </c>
      <c r="F3854">
        <v>0</v>
      </c>
      <c r="G3854">
        <v>2</v>
      </c>
      <c r="H3854">
        <v>0</v>
      </c>
      <c r="I3854">
        <v>0</v>
      </c>
      <c r="J3854">
        <v>0</v>
      </c>
      <c r="K3854">
        <v>0</v>
      </c>
      <c r="L3854">
        <v>0</v>
      </c>
      <c r="M3854">
        <v>0</v>
      </c>
      <c r="N3854">
        <v>0</v>
      </c>
    </row>
    <row r="3855" spans="1:14" x14ac:dyDescent="0.25">
      <c r="A3855" t="s">
        <v>8079</v>
      </c>
      <c r="B3855" t="s">
        <v>75</v>
      </c>
      <c r="C3855" t="s">
        <v>135</v>
      </c>
      <c r="D3855" t="s">
        <v>398</v>
      </c>
      <c r="E3855">
        <v>2</v>
      </c>
      <c r="F3855">
        <v>0</v>
      </c>
      <c r="G3855">
        <v>2</v>
      </c>
      <c r="H3855">
        <v>0</v>
      </c>
      <c r="I3855">
        <v>0</v>
      </c>
      <c r="J3855">
        <v>0</v>
      </c>
      <c r="K3855">
        <v>0</v>
      </c>
      <c r="L3855">
        <v>0</v>
      </c>
      <c r="M3855">
        <v>0</v>
      </c>
      <c r="N3855">
        <v>0</v>
      </c>
    </row>
    <row r="3856" spans="1:14" x14ac:dyDescent="0.25">
      <c r="A3856" t="s">
        <v>8080</v>
      </c>
      <c r="B3856" t="s">
        <v>75</v>
      </c>
      <c r="C3856" t="s">
        <v>135</v>
      </c>
      <c r="D3856" t="s">
        <v>4242</v>
      </c>
      <c r="E3856">
        <v>0</v>
      </c>
      <c r="F3856">
        <v>0</v>
      </c>
      <c r="G3856">
        <v>0</v>
      </c>
      <c r="H3856">
        <v>0</v>
      </c>
      <c r="I3856">
        <v>0</v>
      </c>
      <c r="J3856">
        <v>2</v>
      </c>
      <c r="K3856">
        <v>0</v>
      </c>
      <c r="L3856">
        <v>0</v>
      </c>
      <c r="M3856">
        <v>0</v>
      </c>
      <c r="N3856">
        <v>0</v>
      </c>
    </row>
    <row r="3857" spans="1:14" x14ac:dyDescent="0.25">
      <c r="A3857" t="s">
        <v>8081</v>
      </c>
      <c r="B3857" t="s">
        <v>75</v>
      </c>
      <c r="C3857" t="s">
        <v>135</v>
      </c>
      <c r="D3857" t="s">
        <v>399</v>
      </c>
      <c r="E3857">
        <v>2</v>
      </c>
      <c r="F3857">
        <v>0</v>
      </c>
      <c r="G3857">
        <v>2</v>
      </c>
      <c r="H3857">
        <v>0</v>
      </c>
      <c r="I3857">
        <v>0</v>
      </c>
      <c r="J3857">
        <v>0</v>
      </c>
      <c r="K3857">
        <v>0</v>
      </c>
      <c r="L3857">
        <v>0</v>
      </c>
      <c r="M3857">
        <v>0</v>
      </c>
      <c r="N3857">
        <v>0</v>
      </c>
    </row>
    <row r="3858" spans="1:14" x14ac:dyDescent="0.25">
      <c r="A3858" t="s">
        <v>8082</v>
      </c>
      <c r="B3858" t="s">
        <v>75</v>
      </c>
      <c r="C3858" t="s">
        <v>135</v>
      </c>
      <c r="D3858" t="s">
        <v>4245</v>
      </c>
      <c r="E3858">
        <v>0</v>
      </c>
      <c r="F3858">
        <v>0</v>
      </c>
      <c r="G3858">
        <v>0</v>
      </c>
      <c r="H3858">
        <v>0</v>
      </c>
      <c r="I3858">
        <v>0</v>
      </c>
      <c r="J3858">
        <v>2</v>
      </c>
      <c r="K3858">
        <v>0</v>
      </c>
      <c r="L3858">
        <v>0</v>
      </c>
      <c r="M3858">
        <v>0</v>
      </c>
      <c r="N3858">
        <v>0</v>
      </c>
    </row>
    <row r="3859" spans="1:14" x14ac:dyDescent="0.25">
      <c r="A3859" t="s">
        <v>8083</v>
      </c>
      <c r="B3859" t="s">
        <v>75</v>
      </c>
      <c r="C3859" t="s">
        <v>135</v>
      </c>
      <c r="D3859" t="s">
        <v>394</v>
      </c>
      <c r="E3859">
        <v>0</v>
      </c>
      <c r="F3859">
        <v>0</v>
      </c>
      <c r="G3859">
        <v>0</v>
      </c>
      <c r="H3859">
        <v>0</v>
      </c>
      <c r="I3859">
        <v>0</v>
      </c>
      <c r="J3859">
        <v>0</v>
      </c>
      <c r="K3859">
        <v>2</v>
      </c>
      <c r="L3859">
        <v>2</v>
      </c>
      <c r="M3859">
        <v>0</v>
      </c>
      <c r="N3859">
        <v>0</v>
      </c>
    </row>
    <row r="3860" spans="1:14" x14ac:dyDescent="0.25">
      <c r="A3860" t="s">
        <v>8084</v>
      </c>
      <c r="B3860" t="s">
        <v>75</v>
      </c>
      <c r="C3860" t="s">
        <v>135</v>
      </c>
      <c r="D3860" t="s">
        <v>395</v>
      </c>
      <c r="E3860">
        <v>0</v>
      </c>
      <c r="F3860">
        <v>0</v>
      </c>
      <c r="G3860">
        <v>0</v>
      </c>
      <c r="H3860">
        <v>0</v>
      </c>
      <c r="I3860">
        <v>0</v>
      </c>
      <c r="J3860">
        <v>0</v>
      </c>
      <c r="K3860">
        <v>2</v>
      </c>
      <c r="L3860">
        <v>2</v>
      </c>
      <c r="M3860">
        <v>0</v>
      </c>
      <c r="N3860">
        <v>0</v>
      </c>
    </row>
    <row r="3861" spans="1:14" x14ac:dyDescent="0.25">
      <c r="A3861" t="s">
        <v>8085</v>
      </c>
      <c r="B3861" t="s">
        <v>75</v>
      </c>
      <c r="C3861" t="s">
        <v>137</v>
      </c>
      <c r="D3861" t="s">
        <v>396</v>
      </c>
      <c r="E3861">
        <v>5</v>
      </c>
      <c r="F3861">
        <v>0</v>
      </c>
      <c r="G3861">
        <v>5</v>
      </c>
      <c r="H3861">
        <v>0</v>
      </c>
      <c r="I3861">
        <v>0</v>
      </c>
      <c r="J3861">
        <v>0</v>
      </c>
      <c r="K3861">
        <v>0</v>
      </c>
      <c r="L3861">
        <v>0</v>
      </c>
      <c r="M3861">
        <v>0</v>
      </c>
      <c r="N3861">
        <v>0</v>
      </c>
    </row>
    <row r="3862" spans="1:14" x14ac:dyDescent="0.25">
      <c r="A3862" t="s">
        <v>8086</v>
      </c>
      <c r="B3862" t="s">
        <v>75</v>
      </c>
      <c r="C3862" t="s">
        <v>137</v>
      </c>
      <c r="D3862" t="s">
        <v>4236</v>
      </c>
      <c r="E3862">
        <v>5</v>
      </c>
      <c r="F3862">
        <v>0</v>
      </c>
      <c r="G3862">
        <v>5</v>
      </c>
      <c r="H3862">
        <v>0</v>
      </c>
      <c r="I3862">
        <v>0</v>
      </c>
      <c r="J3862">
        <v>0</v>
      </c>
      <c r="K3862">
        <v>0</v>
      </c>
      <c r="L3862">
        <v>0</v>
      </c>
      <c r="M3862">
        <v>0</v>
      </c>
      <c r="N3862">
        <v>0</v>
      </c>
    </row>
    <row r="3863" spans="1:14" x14ac:dyDescent="0.25">
      <c r="A3863" t="s">
        <v>8087</v>
      </c>
      <c r="B3863" t="s">
        <v>75</v>
      </c>
      <c r="C3863" t="s">
        <v>137</v>
      </c>
      <c r="D3863" t="s">
        <v>4238</v>
      </c>
      <c r="E3863">
        <v>0</v>
      </c>
      <c r="F3863">
        <v>0</v>
      </c>
      <c r="G3863">
        <v>0</v>
      </c>
      <c r="H3863">
        <v>0</v>
      </c>
      <c r="I3863">
        <v>0</v>
      </c>
      <c r="J3863">
        <v>5</v>
      </c>
      <c r="K3863">
        <v>0</v>
      </c>
      <c r="L3863">
        <v>0</v>
      </c>
      <c r="M3863">
        <v>0</v>
      </c>
      <c r="N3863">
        <v>0</v>
      </c>
    </row>
    <row r="3864" spans="1:14" x14ac:dyDescent="0.25">
      <c r="A3864" t="s">
        <v>8088</v>
      </c>
      <c r="B3864" t="s">
        <v>75</v>
      </c>
      <c r="C3864" t="s">
        <v>137</v>
      </c>
      <c r="D3864" t="s">
        <v>397</v>
      </c>
      <c r="E3864">
        <v>5</v>
      </c>
      <c r="F3864">
        <v>0</v>
      </c>
      <c r="G3864">
        <v>5</v>
      </c>
      <c r="H3864">
        <v>0</v>
      </c>
      <c r="I3864">
        <v>0</v>
      </c>
      <c r="J3864">
        <v>0</v>
      </c>
      <c r="K3864">
        <v>0</v>
      </c>
      <c r="L3864">
        <v>0</v>
      </c>
      <c r="M3864">
        <v>0</v>
      </c>
      <c r="N3864">
        <v>0</v>
      </c>
    </row>
    <row r="3865" spans="1:14" x14ac:dyDescent="0.25">
      <c r="A3865" t="s">
        <v>8089</v>
      </c>
      <c r="B3865" t="s">
        <v>75</v>
      </c>
      <c r="C3865" t="s">
        <v>137</v>
      </c>
      <c r="D3865" t="s">
        <v>398</v>
      </c>
      <c r="E3865">
        <v>5</v>
      </c>
      <c r="F3865">
        <v>0</v>
      </c>
      <c r="G3865">
        <v>5</v>
      </c>
      <c r="H3865">
        <v>0</v>
      </c>
      <c r="I3865">
        <v>0</v>
      </c>
      <c r="J3865">
        <v>0</v>
      </c>
      <c r="K3865">
        <v>0</v>
      </c>
      <c r="L3865">
        <v>0</v>
      </c>
      <c r="M3865">
        <v>0</v>
      </c>
      <c r="N3865">
        <v>0</v>
      </c>
    </row>
    <row r="3866" spans="1:14" x14ac:dyDescent="0.25">
      <c r="A3866" t="s">
        <v>8090</v>
      </c>
      <c r="B3866" t="s">
        <v>75</v>
      </c>
      <c r="C3866" t="s">
        <v>137</v>
      </c>
      <c r="D3866" t="s">
        <v>4242</v>
      </c>
      <c r="E3866">
        <v>0</v>
      </c>
      <c r="F3866">
        <v>0</v>
      </c>
      <c r="G3866">
        <v>0</v>
      </c>
      <c r="H3866">
        <v>0</v>
      </c>
      <c r="I3866">
        <v>0</v>
      </c>
      <c r="J3866">
        <v>5</v>
      </c>
      <c r="K3866">
        <v>0</v>
      </c>
      <c r="L3866">
        <v>0</v>
      </c>
      <c r="M3866">
        <v>0</v>
      </c>
      <c r="N3866">
        <v>0</v>
      </c>
    </row>
    <row r="3867" spans="1:14" x14ac:dyDescent="0.25">
      <c r="A3867" t="s">
        <v>8091</v>
      </c>
      <c r="B3867" t="s">
        <v>75</v>
      </c>
      <c r="C3867" t="s">
        <v>137</v>
      </c>
      <c r="D3867" t="s">
        <v>399</v>
      </c>
      <c r="E3867">
        <v>5</v>
      </c>
      <c r="F3867">
        <v>0</v>
      </c>
      <c r="G3867">
        <v>5</v>
      </c>
      <c r="H3867">
        <v>0</v>
      </c>
      <c r="I3867">
        <v>0</v>
      </c>
      <c r="J3867">
        <v>0</v>
      </c>
      <c r="K3867">
        <v>0</v>
      </c>
      <c r="L3867">
        <v>0</v>
      </c>
      <c r="M3867">
        <v>0</v>
      </c>
      <c r="N3867">
        <v>0</v>
      </c>
    </row>
    <row r="3868" spans="1:14" x14ac:dyDescent="0.25">
      <c r="A3868" t="s">
        <v>8092</v>
      </c>
      <c r="B3868" t="s">
        <v>75</v>
      </c>
      <c r="C3868" t="s">
        <v>137</v>
      </c>
      <c r="D3868" t="s">
        <v>4245</v>
      </c>
      <c r="E3868">
        <v>0</v>
      </c>
      <c r="F3868">
        <v>0</v>
      </c>
      <c r="G3868">
        <v>0</v>
      </c>
      <c r="H3868">
        <v>0</v>
      </c>
      <c r="I3868">
        <v>0</v>
      </c>
      <c r="J3868">
        <v>5</v>
      </c>
      <c r="K3868">
        <v>0</v>
      </c>
      <c r="L3868">
        <v>0</v>
      </c>
      <c r="M3868">
        <v>0</v>
      </c>
      <c r="N3868">
        <v>0</v>
      </c>
    </row>
    <row r="3869" spans="1:14" x14ac:dyDescent="0.25">
      <c r="A3869" t="s">
        <v>8093</v>
      </c>
      <c r="B3869" t="s">
        <v>75</v>
      </c>
      <c r="C3869" t="s">
        <v>137</v>
      </c>
      <c r="D3869" t="s">
        <v>394</v>
      </c>
      <c r="E3869">
        <v>0</v>
      </c>
      <c r="F3869">
        <v>0</v>
      </c>
      <c r="G3869">
        <v>0</v>
      </c>
      <c r="H3869">
        <v>0</v>
      </c>
      <c r="I3869">
        <v>0</v>
      </c>
      <c r="J3869">
        <v>0</v>
      </c>
      <c r="K3869">
        <v>4</v>
      </c>
      <c r="L3869">
        <v>4</v>
      </c>
      <c r="M3869">
        <v>0</v>
      </c>
      <c r="N3869">
        <v>0</v>
      </c>
    </row>
    <row r="3870" spans="1:14" x14ac:dyDescent="0.25">
      <c r="A3870" t="s">
        <v>8094</v>
      </c>
      <c r="B3870" t="s">
        <v>75</v>
      </c>
      <c r="C3870" t="s">
        <v>137</v>
      </c>
      <c r="D3870" t="s">
        <v>395</v>
      </c>
      <c r="E3870">
        <v>0</v>
      </c>
      <c r="F3870">
        <v>0</v>
      </c>
      <c r="G3870">
        <v>0</v>
      </c>
      <c r="H3870">
        <v>0</v>
      </c>
      <c r="I3870">
        <v>0</v>
      </c>
      <c r="J3870">
        <v>0</v>
      </c>
      <c r="K3870">
        <v>2</v>
      </c>
      <c r="L3870">
        <v>2</v>
      </c>
      <c r="M3870">
        <v>0</v>
      </c>
      <c r="N3870">
        <v>0</v>
      </c>
    </row>
    <row r="3871" spans="1:14" x14ac:dyDescent="0.25">
      <c r="A3871" t="s">
        <v>8095</v>
      </c>
      <c r="B3871" t="s">
        <v>75</v>
      </c>
      <c r="C3871" t="s">
        <v>140</v>
      </c>
      <c r="D3871" t="s">
        <v>396</v>
      </c>
      <c r="E3871">
        <v>1</v>
      </c>
      <c r="F3871">
        <v>0</v>
      </c>
      <c r="G3871">
        <v>1</v>
      </c>
      <c r="H3871">
        <v>0</v>
      </c>
      <c r="I3871">
        <v>0</v>
      </c>
      <c r="J3871">
        <v>0</v>
      </c>
      <c r="K3871">
        <v>0</v>
      </c>
      <c r="L3871">
        <v>0</v>
      </c>
      <c r="M3871">
        <v>0</v>
      </c>
      <c r="N3871">
        <v>0</v>
      </c>
    </row>
    <row r="3872" spans="1:14" x14ac:dyDescent="0.25">
      <c r="A3872" t="s">
        <v>8096</v>
      </c>
      <c r="B3872" t="s">
        <v>75</v>
      </c>
      <c r="C3872" t="s">
        <v>140</v>
      </c>
      <c r="D3872" t="s">
        <v>4236</v>
      </c>
      <c r="E3872">
        <v>1</v>
      </c>
      <c r="F3872">
        <v>0</v>
      </c>
      <c r="G3872">
        <v>1</v>
      </c>
      <c r="H3872">
        <v>0</v>
      </c>
      <c r="I3872">
        <v>0</v>
      </c>
      <c r="J3872">
        <v>0</v>
      </c>
      <c r="K3872">
        <v>0</v>
      </c>
      <c r="L3872">
        <v>0</v>
      </c>
      <c r="M3872">
        <v>0</v>
      </c>
      <c r="N3872">
        <v>0</v>
      </c>
    </row>
    <row r="3873" spans="1:14" x14ac:dyDescent="0.25">
      <c r="A3873" t="s">
        <v>8097</v>
      </c>
      <c r="B3873" t="s">
        <v>75</v>
      </c>
      <c r="C3873" t="s">
        <v>140</v>
      </c>
      <c r="D3873" t="s">
        <v>4238</v>
      </c>
      <c r="E3873">
        <v>0</v>
      </c>
      <c r="F3873">
        <v>0</v>
      </c>
      <c r="G3873">
        <v>0</v>
      </c>
      <c r="H3873">
        <v>0</v>
      </c>
      <c r="I3873">
        <v>0</v>
      </c>
      <c r="J3873">
        <v>1</v>
      </c>
      <c r="K3873">
        <v>0</v>
      </c>
      <c r="L3873">
        <v>0</v>
      </c>
      <c r="M3873">
        <v>0</v>
      </c>
      <c r="N3873">
        <v>0</v>
      </c>
    </row>
    <row r="3874" spans="1:14" x14ac:dyDescent="0.25">
      <c r="A3874" t="s">
        <v>8098</v>
      </c>
      <c r="B3874" t="s">
        <v>75</v>
      </c>
      <c r="C3874" t="s">
        <v>140</v>
      </c>
      <c r="D3874" t="s">
        <v>397</v>
      </c>
      <c r="E3874">
        <v>1</v>
      </c>
      <c r="F3874">
        <v>0</v>
      </c>
      <c r="G3874">
        <v>1</v>
      </c>
      <c r="H3874">
        <v>0</v>
      </c>
      <c r="I3874">
        <v>0</v>
      </c>
      <c r="J3874">
        <v>0</v>
      </c>
      <c r="K3874">
        <v>0</v>
      </c>
      <c r="L3874">
        <v>0</v>
      </c>
      <c r="M3874">
        <v>0</v>
      </c>
      <c r="N3874">
        <v>0</v>
      </c>
    </row>
    <row r="3875" spans="1:14" x14ac:dyDescent="0.25">
      <c r="A3875" t="s">
        <v>8099</v>
      </c>
      <c r="B3875" t="s">
        <v>75</v>
      </c>
      <c r="C3875" t="s">
        <v>140</v>
      </c>
      <c r="D3875" t="s">
        <v>398</v>
      </c>
      <c r="E3875">
        <v>1</v>
      </c>
      <c r="F3875">
        <v>0</v>
      </c>
      <c r="G3875">
        <v>1</v>
      </c>
      <c r="H3875">
        <v>0</v>
      </c>
      <c r="I3875">
        <v>0</v>
      </c>
      <c r="J3875">
        <v>0</v>
      </c>
      <c r="K3875">
        <v>0</v>
      </c>
      <c r="L3875">
        <v>0</v>
      </c>
      <c r="M3875">
        <v>0</v>
      </c>
      <c r="N3875">
        <v>0</v>
      </c>
    </row>
    <row r="3876" spans="1:14" x14ac:dyDescent="0.25">
      <c r="A3876" t="s">
        <v>8100</v>
      </c>
      <c r="B3876" t="s">
        <v>75</v>
      </c>
      <c r="C3876" t="s">
        <v>140</v>
      </c>
      <c r="D3876" t="s">
        <v>4242</v>
      </c>
      <c r="E3876">
        <v>0</v>
      </c>
      <c r="F3876">
        <v>0</v>
      </c>
      <c r="G3876">
        <v>0</v>
      </c>
      <c r="H3876">
        <v>0</v>
      </c>
      <c r="I3876">
        <v>0</v>
      </c>
      <c r="J3876">
        <v>1</v>
      </c>
      <c r="K3876">
        <v>0</v>
      </c>
      <c r="L3876">
        <v>0</v>
      </c>
      <c r="M3876">
        <v>0</v>
      </c>
      <c r="N3876">
        <v>0</v>
      </c>
    </row>
    <row r="3877" spans="1:14" x14ac:dyDescent="0.25">
      <c r="A3877" t="s">
        <v>8101</v>
      </c>
      <c r="B3877" t="s">
        <v>75</v>
      </c>
      <c r="C3877" t="s">
        <v>140</v>
      </c>
      <c r="D3877" t="s">
        <v>399</v>
      </c>
      <c r="E3877">
        <v>1</v>
      </c>
      <c r="F3877">
        <v>0</v>
      </c>
      <c r="G3877">
        <v>1</v>
      </c>
      <c r="H3877">
        <v>0</v>
      </c>
      <c r="I3877">
        <v>0</v>
      </c>
      <c r="J3877">
        <v>0</v>
      </c>
      <c r="K3877">
        <v>0</v>
      </c>
      <c r="L3877">
        <v>0</v>
      </c>
      <c r="M3877">
        <v>0</v>
      </c>
      <c r="N3877">
        <v>0</v>
      </c>
    </row>
    <row r="3878" spans="1:14" x14ac:dyDescent="0.25">
      <c r="A3878" t="s">
        <v>8102</v>
      </c>
      <c r="B3878" t="s">
        <v>75</v>
      </c>
      <c r="C3878" t="s">
        <v>140</v>
      </c>
      <c r="D3878" t="s">
        <v>4245</v>
      </c>
      <c r="E3878">
        <v>0</v>
      </c>
      <c r="F3878">
        <v>0</v>
      </c>
      <c r="G3878">
        <v>0</v>
      </c>
      <c r="H3878">
        <v>0</v>
      </c>
      <c r="I3878">
        <v>0</v>
      </c>
      <c r="J3878">
        <v>1</v>
      </c>
      <c r="K3878">
        <v>0</v>
      </c>
      <c r="L3878">
        <v>0</v>
      </c>
      <c r="M3878">
        <v>0</v>
      </c>
      <c r="N3878">
        <v>0</v>
      </c>
    </row>
    <row r="3879" spans="1:14" x14ac:dyDescent="0.25">
      <c r="A3879" t="s">
        <v>8103</v>
      </c>
      <c r="B3879" t="s">
        <v>75</v>
      </c>
      <c r="C3879" t="s">
        <v>140</v>
      </c>
      <c r="D3879" t="s">
        <v>394</v>
      </c>
      <c r="E3879">
        <v>0</v>
      </c>
      <c r="F3879">
        <v>0</v>
      </c>
      <c r="G3879">
        <v>0</v>
      </c>
      <c r="H3879">
        <v>0</v>
      </c>
      <c r="I3879">
        <v>0</v>
      </c>
      <c r="J3879">
        <v>0</v>
      </c>
      <c r="K3879">
        <v>1</v>
      </c>
      <c r="L3879">
        <v>1</v>
      </c>
      <c r="M3879">
        <v>0</v>
      </c>
      <c r="N3879">
        <v>0</v>
      </c>
    </row>
    <row r="3880" spans="1:14" x14ac:dyDescent="0.25">
      <c r="A3880" t="s">
        <v>8104</v>
      </c>
      <c r="B3880" t="s">
        <v>75</v>
      </c>
      <c r="C3880" t="s">
        <v>140</v>
      </c>
      <c r="D3880" t="s">
        <v>395</v>
      </c>
      <c r="E3880">
        <v>0</v>
      </c>
      <c r="F3880">
        <v>0</v>
      </c>
      <c r="G3880">
        <v>0</v>
      </c>
      <c r="H3880">
        <v>0</v>
      </c>
      <c r="I3880">
        <v>0</v>
      </c>
      <c r="J3880">
        <v>0</v>
      </c>
      <c r="K3880">
        <v>1</v>
      </c>
      <c r="L3880">
        <v>1</v>
      </c>
      <c r="M3880">
        <v>0</v>
      </c>
      <c r="N3880">
        <v>0</v>
      </c>
    </row>
    <row r="3881" spans="1:14" x14ac:dyDescent="0.25">
      <c r="A3881" t="s">
        <v>8105</v>
      </c>
      <c r="B3881" t="s">
        <v>75</v>
      </c>
      <c r="C3881" t="s">
        <v>143</v>
      </c>
      <c r="D3881" t="s">
        <v>396</v>
      </c>
      <c r="E3881">
        <v>2</v>
      </c>
      <c r="F3881">
        <v>0</v>
      </c>
      <c r="G3881">
        <v>2</v>
      </c>
      <c r="H3881">
        <v>0</v>
      </c>
      <c r="I3881">
        <v>0</v>
      </c>
      <c r="J3881">
        <v>1</v>
      </c>
      <c r="K3881">
        <v>0</v>
      </c>
      <c r="L3881">
        <v>0</v>
      </c>
      <c r="M3881">
        <v>0</v>
      </c>
      <c r="N3881">
        <v>0</v>
      </c>
    </row>
    <row r="3882" spans="1:14" x14ac:dyDescent="0.25">
      <c r="A3882" t="s">
        <v>8106</v>
      </c>
      <c r="B3882" t="s">
        <v>75</v>
      </c>
      <c r="C3882" t="s">
        <v>143</v>
      </c>
      <c r="D3882" t="s">
        <v>4236</v>
      </c>
      <c r="E3882">
        <v>3</v>
      </c>
      <c r="F3882">
        <v>0</v>
      </c>
      <c r="G3882">
        <v>3</v>
      </c>
      <c r="H3882">
        <v>0</v>
      </c>
      <c r="I3882">
        <v>0</v>
      </c>
      <c r="J3882">
        <v>0</v>
      </c>
      <c r="K3882">
        <v>0</v>
      </c>
      <c r="L3882">
        <v>0</v>
      </c>
      <c r="M3882">
        <v>0</v>
      </c>
      <c r="N3882">
        <v>0</v>
      </c>
    </row>
    <row r="3883" spans="1:14" x14ac:dyDescent="0.25">
      <c r="A3883" t="s">
        <v>8107</v>
      </c>
      <c r="B3883" t="s">
        <v>75</v>
      </c>
      <c r="C3883" t="s">
        <v>143</v>
      </c>
      <c r="D3883" t="s">
        <v>4238</v>
      </c>
      <c r="E3883">
        <v>1</v>
      </c>
      <c r="F3883">
        <v>0</v>
      </c>
      <c r="G3883">
        <v>1</v>
      </c>
      <c r="H3883">
        <v>0</v>
      </c>
      <c r="I3883">
        <v>0</v>
      </c>
      <c r="J3883">
        <v>2</v>
      </c>
      <c r="K3883">
        <v>0</v>
      </c>
      <c r="L3883">
        <v>0</v>
      </c>
      <c r="M3883">
        <v>0</v>
      </c>
      <c r="N3883">
        <v>0</v>
      </c>
    </row>
    <row r="3884" spans="1:14" x14ac:dyDescent="0.25">
      <c r="A3884" t="s">
        <v>8108</v>
      </c>
      <c r="B3884" t="s">
        <v>75</v>
      </c>
      <c r="C3884" t="s">
        <v>143</v>
      </c>
      <c r="D3884" t="s">
        <v>397</v>
      </c>
      <c r="E3884">
        <v>3</v>
      </c>
      <c r="F3884">
        <v>0</v>
      </c>
      <c r="G3884">
        <v>3</v>
      </c>
      <c r="H3884">
        <v>0</v>
      </c>
      <c r="I3884">
        <v>0</v>
      </c>
      <c r="J3884">
        <v>0</v>
      </c>
      <c r="K3884">
        <v>0</v>
      </c>
      <c r="L3884">
        <v>0</v>
      </c>
      <c r="M3884">
        <v>0</v>
      </c>
      <c r="N3884">
        <v>0</v>
      </c>
    </row>
    <row r="3885" spans="1:14" x14ac:dyDescent="0.25">
      <c r="A3885" t="s">
        <v>8109</v>
      </c>
      <c r="B3885" t="s">
        <v>75</v>
      </c>
      <c r="C3885" t="s">
        <v>143</v>
      </c>
      <c r="D3885" t="s">
        <v>398</v>
      </c>
      <c r="E3885">
        <v>2</v>
      </c>
      <c r="F3885">
        <v>0</v>
      </c>
      <c r="G3885">
        <v>2</v>
      </c>
      <c r="H3885">
        <v>0</v>
      </c>
      <c r="I3885">
        <v>0</v>
      </c>
      <c r="J3885">
        <v>1</v>
      </c>
      <c r="K3885">
        <v>0</v>
      </c>
      <c r="L3885">
        <v>0</v>
      </c>
      <c r="M3885">
        <v>0</v>
      </c>
      <c r="N3885">
        <v>0</v>
      </c>
    </row>
    <row r="3886" spans="1:14" x14ac:dyDescent="0.25">
      <c r="A3886" t="s">
        <v>8110</v>
      </c>
      <c r="B3886" t="s">
        <v>75</v>
      </c>
      <c r="C3886" t="s">
        <v>143</v>
      </c>
      <c r="D3886" t="s">
        <v>4242</v>
      </c>
      <c r="E3886">
        <v>1</v>
      </c>
      <c r="F3886">
        <v>0</v>
      </c>
      <c r="G3886">
        <v>1</v>
      </c>
      <c r="H3886">
        <v>0</v>
      </c>
      <c r="I3886">
        <v>0</v>
      </c>
      <c r="J3886">
        <v>2</v>
      </c>
      <c r="K3886">
        <v>0</v>
      </c>
      <c r="L3886">
        <v>0</v>
      </c>
      <c r="M3886">
        <v>0</v>
      </c>
      <c r="N3886">
        <v>0</v>
      </c>
    </row>
    <row r="3887" spans="1:14" x14ac:dyDescent="0.25">
      <c r="A3887" t="s">
        <v>8111</v>
      </c>
      <c r="B3887" t="s">
        <v>75</v>
      </c>
      <c r="C3887" t="s">
        <v>143</v>
      </c>
      <c r="D3887" t="s">
        <v>399</v>
      </c>
      <c r="E3887">
        <v>2</v>
      </c>
      <c r="F3887">
        <v>0</v>
      </c>
      <c r="G3887">
        <v>2</v>
      </c>
      <c r="H3887">
        <v>0</v>
      </c>
      <c r="I3887">
        <v>0</v>
      </c>
      <c r="J3887">
        <v>1</v>
      </c>
      <c r="K3887">
        <v>0</v>
      </c>
      <c r="L3887">
        <v>0</v>
      </c>
      <c r="M3887">
        <v>0</v>
      </c>
      <c r="N3887">
        <v>0</v>
      </c>
    </row>
    <row r="3888" spans="1:14" x14ac:dyDescent="0.25">
      <c r="A3888" t="s">
        <v>8112</v>
      </c>
      <c r="B3888" t="s">
        <v>75</v>
      </c>
      <c r="C3888" t="s">
        <v>143</v>
      </c>
      <c r="D3888" t="s">
        <v>4245</v>
      </c>
      <c r="E3888">
        <v>1</v>
      </c>
      <c r="F3888">
        <v>0</v>
      </c>
      <c r="G3888">
        <v>1</v>
      </c>
      <c r="H3888">
        <v>0</v>
      </c>
      <c r="I3888">
        <v>0</v>
      </c>
      <c r="J3888">
        <v>2</v>
      </c>
      <c r="K3888">
        <v>0</v>
      </c>
      <c r="L3888">
        <v>0</v>
      </c>
      <c r="M3888">
        <v>0</v>
      </c>
      <c r="N3888">
        <v>0</v>
      </c>
    </row>
    <row r="3889" spans="1:14" x14ac:dyDescent="0.25">
      <c r="A3889" t="s">
        <v>8113</v>
      </c>
      <c r="B3889" t="s">
        <v>75</v>
      </c>
      <c r="C3889" t="s">
        <v>143</v>
      </c>
      <c r="D3889" t="s">
        <v>394</v>
      </c>
      <c r="E3889">
        <v>0</v>
      </c>
      <c r="F3889">
        <v>0</v>
      </c>
      <c r="G3889">
        <v>0</v>
      </c>
      <c r="H3889">
        <v>0</v>
      </c>
      <c r="I3889">
        <v>0</v>
      </c>
      <c r="J3889">
        <v>0</v>
      </c>
      <c r="K3889">
        <v>1</v>
      </c>
      <c r="L3889">
        <v>1</v>
      </c>
      <c r="M3889">
        <v>0</v>
      </c>
      <c r="N3889">
        <v>0</v>
      </c>
    </row>
    <row r="3890" spans="1:14" x14ac:dyDescent="0.25">
      <c r="A3890" t="s">
        <v>8114</v>
      </c>
      <c r="B3890" t="s">
        <v>75</v>
      </c>
      <c r="C3890" t="s">
        <v>143</v>
      </c>
      <c r="D3890" t="s">
        <v>395</v>
      </c>
      <c r="E3890">
        <v>0</v>
      </c>
      <c r="F3890">
        <v>0</v>
      </c>
      <c r="G3890">
        <v>0</v>
      </c>
      <c r="H3890">
        <v>0</v>
      </c>
      <c r="I3890">
        <v>0</v>
      </c>
      <c r="J3890">
        <v>0</v>
      </c>
      <c r="K3890">
        <v>1</v>
      </c>
      <c r="L3890">
        <v>1</v>
      </c>
      <c r="M3890">
        <v>0</v>
      </c>
      <c r="N3890">
        <v>0</v>
      </c>
    </row>
    <row r="3891" spans="1:14" x14ac:dyDescent="0.25">
      <c r="A3891" t="s">
        <v>8115</v>
      </c>
      <c r="B3891" t="s">
        <v>75</v>
      </c>
      <c r="C3891" t="s">
        <v>144</v>
      </c>
      <c r="D3891" t="s">
        <v>396</v>
      </c>
      <c r="E3891">
        <v>8</v>
      </c>
      <c r="F3891">
        <v>1</v>
      </c>
      <c r="G3891">
        <v>7</v>
      </c>
      <c r="H3891">
        <v>0</v>
      </c>
      <c r="I3891">
        <v>0</v>
      </c>
      <c r="J3891">
        <v>1</v>
      </c>
      <c r="K3891">
        <v>0</v>
      </c>
      <c r="L3891">
        <v>0</v>
      </c>
      <c r="M3891">
        <v>0</v>
      </c>
      <c r="N3891">
        <v>0</v>
      </c>
    </row>
    <row r="3892" spans="1:14" x14ac:dyDescent="0.25">
      <c r="A3892" t="s">
        <v>8116</v>
      </c>
      <c r="B3892" t="s">
        <v>75</v>
      </c>
      <c r="C3892" t="s">
        <v>144</v>
      </c>
      <c r="D3892" t="s">
        <v>4236</v>
      </c>
      <c r="E3892">
        <v>9</v>
      </c>
      <c r="F3892">
        <v>0</v>
      </c>
      <c r="G3892">
        <v>9</v>
      </c>
      <c r="H3892">
        <v>0</v>
      </c>
      <c r="I3892">
        <v>0</v>
      </c>
      <c r="J3892">
        <v>0</v>
      </c>
      <c r="K3892">
        <v>0</v>
      </c>
      <c r="L3892">
        <v>0</v>
      </c>
      <c r="M3892">
        <v>0</v>
      </c>
      <c r="N3892">
        <v>0</v>
      </c>
    </row>
    <row r="3893" spans="1:14" x14ac:dyDescent="0.25">
      <c r="A3893" t="s">
        <v>8117</v>
      </c>
      <c r="B3893" t="s">
        <v>75</v>
      </c>
      <c r="C3893" t="s">
        <v>144</v>
      </c>
      <c r="D3893" t="s">
        <v>4238</v>
      </c>
      <c r="E3893">
        <v>0</v>
      </c>
      <c r="F3893">
        <v>0</v>
      </c>
      <c r="G3893">
        <v>0</v>
      </c>
      <c r="H3893">
        <v>0</v>
      </c>
      <c r="I3893">
        <v>0</v>
      </c>
      <c r="J3893">
        <v>9</v>
      </c>
      <c r="K3893">
        <v>0</v>
      </c>
      <c r="L3893">
        <v>0</v>
      </c>
      <c r="M3893">
        <v>0</v>
      </c>
      <c r="N3893">
        <v>0</v>
      </c>
    </row>
    <row r="3894" spans="1:14" x14ac:dyDescent="0.25">
      <c r="A3894" t="s">
        <v>8118</v>
      </c>
      <c r="B3894" t="s">
        <v>75</v>
      </c>
      <c r="C3894" t="s">
        <v>144</v>
      </c>
      <c r="D3894" t="s">
        <v>397</v>
      </c>
      <c r="E3894">
        <v>9</v>
      </c>
      <c r="F3894">
        <v>0</v>
      </c>
      <c r="G3894">
        <v>9</v>
      </c>
      <c r="H3894">
        <v>0</v>
      </c>
      <c r="I3894">
        <v>0</v>
      </c>
      <c r="J3894">
        <v>0</v>
      </c>
      <c r="K3894">
        <v>0</v>
      </c>
      <c r="L3894">
        <v>0</v>
      </c>
      <c r="M3894">
        <v>0</v>
      </c>
      <c r="N3894">
        <v>0</v>
      </c>
    </row>
    <row r="3895" spans="1:14" x14ac:dyDescent="0.25">
      <c r="A3895" t="s">
        <v>8119</v>
      </c>
      <c r="B3895" t="s">
        <v>75</v>
      </c>
      <c r="C3895" t="s">
        <v>144</v>
      </c>
      <c r="D3895" t="s">
        <v>398</v>
      </c>
      <c r="E3895">
        <v>8</v>
      </c>
      <c r="F3895">
        <v>0</v>
      </c>
      <c r="G3895">
        <v>8</v>
      </c>
      <c r="H3895">
        <v>0</v>
      </c>
      <c r="I3895">
        <v>0</v>
      </c>
      <c r="J3895">
        <v>1</v>
      </c>
      <c r="K3895">
        <v>0</v>
      </c>
      <c r="L3895">
        <v>0</v>
      </c>
      <c r="M3895">
        <v>0</v>
      </c>
      <c r="N3895">
        <v>0</v>
      </c>
    </row>
    <row r="3896" spans="1:14" x14ac:dyDescent="0.25">
      <c r="A3896" t="s">
        <v>8120</v>
      </c>
      <c r="B3896" t="s">
        <v>75</v>
      </c>
      <c r="C3896" t="s">
        <v>144</v>
      </c>
      <c r="D3896" t="s">
        <v>4242</v>
      </c>
      <c r="E3896">
        <v>1</v>
      </c>
      <c r="F3896">
        <v>1</v>
      </c>
      <c r="G3896">
        <v>0</v>
      </c>
      <c r="H3896">
        <v>0</v>
      </c>
      <c r="I3896">
        <v>0</v>
      </c>
      <c r="J3896">
        <v>8</v>
      </c>
      <c r="K3896">
        <v>0</v>
      </c>
      <c r="L3896">
        <v>0</v>
      </c>
      <c r="M3896">
        <v>0</v>
      </c>
      <c r="N3896">
        <v>0</v>
      </c>
    </row>
    <row r="3897" spans="1:14" x14ac:dyDescent="0.25">
      <c r="A3897" t="s">
        <v>8121</v>
      </c>
      <c r="B3897" t="s">
        <v>75</v>
      </c>
      <c r="C3897" t="s">
        <v>144</v>
      </c>
      <c r="D3897" t="s">
        <v>399</v>
      </c>
      <c r="E3897">
        <v>8</v>
      </c>
      <c r="F3897">
        <v>0</v>
      </c>
      <c r="G3897">
        <v>8</v>
      </c>
      <c r="H3897">
        <v>0</v>
      </c>
      <c r="I3897">
        <v>0</v>
      </c>
      <c r="J3897">
        <v>1</v>
      </c>
      <c r="K3897">
        <v>0</v>
      </c>
      <c r="L3897">
        <v>0</v>
      </c>
      <c r="M3897">
        <v>0</v>
      </c>
      <c r="N3897">
        <v>0</v>
      </c>
    </row>
    <row r="3898" spans="1:14" x14ac:dyDescent="0.25">
      <c r="A3898" t="s">
        <v>8122</v>
      </c>
      <c r="B3898" t="s">
        <v>75</v>
      </c>
      <c r="C3898" t="s">
        <v>144</v>
      </c>
      <c r="D3898" t="s">
        <v>4245</v>
      </c>
      <c r="E3898">
        <v>1</v>
      </c>
      <c r="F3898">
        <v>0</v>
      </c>
      <c r="G3898">
        <v>1</v>
      </c>
      <c r="H3898">
        <v>0</v>
      </c>
      <c r="I3898">
        <v>0</v>
      </c>
      <c r="J3898">
        <v>8</v>
      </c>
      <c r="K3898">
        <v>0</v>
      </c>
      <c r="L3898">
        <v>0</v>
      </c>
      <c r="M3898">
        <v>0</v>
      </c>
      <c r="N3898">
        <v>0</v>
      </c>
    </row>
    <row r="3899" spans="1:14" x14ac:dyDescent="0.25">
      <c r="A3899" t="s">
        <v>8123</v>
      </c>
      <c r="B3899" t="s">
        <v>75</v>
      </c>
      <c r="C3899" t="s">
        <v>144</v>
      </c>
      <c r="D3899" t="s">
        <v>394</v>
      </c>
      <c r="E3899">
        <v>0</v>
      </c>
      <c r="F3899">
        <v>0</v>
      </c>
      <c r="G3899">
        <v>0</v>
      </c>
      <c r="H3899">
        <v>0</v>
      </c>
      <c r="I3899">
        <v>0</v>
      </c>
      <c r="J3899">
        <v>0</v>
      </c>
      <c r="K3899">
        <v>7</v>
      </c>
      <c r="L3899">
        <v>7</v>
      </c>
      <c r="M3899">
        <v>0</v>
      </c>
      <c r="N3899">
        <v>0</v>
      </c>
    </row>
    <row r="3900" spans="1:14" x14ac:dyDescent="0.25">
      <c r="A3900" t="s">
        <v>8124</v>
      </c>
      <c r="B3900" t="s">
        <v>75</v>
      </c>
      <c r="C3900" t="s">
        <v>144</v>
      </c>
      <c r="D3900" t="s">
        <v>395</v>
      </c>
      <c r="E3900">
        <v>0</v>
      </c>
      <c r="F3900">
        <v>0</v>
      </c>
      <c r="G3900">
        <v>0</v>
      </c>
      <c r="H3900">
        <v>0</v>
      </c>
      <c r="I3900">
        <v>0</v>
      </c>
      <c r="J3900">
        <v>0</v>
      </c>
      <c r="K3900">
        <v>6</v>
      </c>
      <c r="L3900">
        <v>6</v>
      </c>
      <c r="M3900">
        <v>0</v>
      </c>
      <c r="N3900">
        <v>0</v>
      </c>
    </row>
    <row r="3901" spans="1:14" x14ac:dyDescent="0.25">
      <c r="A3901" t="s">
        <v>8125</v>
      </c>
      <c r="B3901" t="s">
        <v>75</v>
      </c>
      <c r="C3901" t="s">
        <v>149</v>
      </c>
      <c r="D3901" t="s">
        <v>396</v>
      </c>
      <c r="E3901">
        <v>2</v>
      </c>
      <c r="F3901">
        <v>0</v>
      </c>
      <c r="G3901">
        <v>2</v>
      </c>
      <c r="H3901">
        <v>0</v>
      </c>
      <c r="I3901">
        <v>0</v>
      </c>
      <c r="J3901">
        <v>0</v>
      </c>
      <c r="K3901">
        <v>0</v>
      </c>
      <c r="L3901">
        <v>0</v>
      </c>
      <c r="M3901">
        <v>0</v>
      </c>
      <c r="N3901">
        <v>0</v>
      </c>
    </row>
    <row r="3902" spans="1:14" x14ac:dyDescent="0.25">
      <c r="A3902" t="s">
        <v>8126</v>
      </c>
      <c r="B3902" t="s">
        <v>75</v>
      </c>
      <c r="C3902" t="s">
        <v>149</v>
      </c>
      <c r="D3902" t="s">
        <v>4236</v>
      </c>
      <c r="E3902">
        <v>2</v>
      </c>
      <c r="F3902">
        <v>0</v>
      </c>
      <c r="G3902">
        <v>2</v>
      </c>
      <c r="H3902">
        <v>0</v>
      </c>
      <c r="I3902">
        <v>0</v>
      </c>
      <c r="J3902">
        <v>0</v>
      </c>
      <c r="K3902">
        <v>0</v>
      </c>
      <c r="L3902">
        <v>0</v>
      </c>
      <c r="M3902">
        <v>0</v>
      </c>
      <c r="N3902">
        <v>0</v>
      </c>
    </row>
    <row r="3903" spans="1:14" x14ac:dyDescent="0.25">
      <c r="A3903" t="s">
        <v>8127</v>
      </c>
      <c r="B3903" t="s">
        <v>75</v>
      </c>
      <c r="C3903" t="s">
        <v>149</v>
      </c>
      <c r="D3903" t="s">
        <v>4238</v>
      </c>
      <c r="E3903">
        <v>0</v>
      </c>
      <c r="F3903">
        <v>0</v>
      </c>
      <c r="G3903">
        <v>0</v>
      </c>
      <c r="H3903">
        <v>0</v>
      </c>
      <c r="I3903">
        <v>0</v>
      </c>
      <c r="J3903">
        <v>2</v>
      </c>
      <c r="K3903">
        <v>0</v>
      </c>
      <c r="L3903">
        <v>0</v>
      </c>
      <c r="M3903">
        <v>0</v>
      </c>
      <c r="N3903">
        <v>0</v>
      </c>
    </row>
    <row r="3904" spans="1:14" x14ac:dyDescent="0.25">
      <c r="A3904" t="s">
        <v>8128</v>
      </c>
      <c r="B3904" t="s">
        <v>75</v>
      </c>
      <c r="C3904" t="s">
        <v>149</v>
      </c>
      <c r="D3904" t="s">
        <v>397</v>
      </c>
      <c r="E3904">
        <v>2</v>
      </c>
      <c r="F3904">
        <v>0</v>
      </c>
      <c r="G3904">
        <v>2</v>
      </c>
      <c r="H3904">
        <v>0</v>
      </c>
      <c r="I3904">
        <v>0</v>
      </c>
      <c r="J3904">
        <v>0</v>
      </c>
      <c r="K3904">
        <v>0</v>
      </c>
      <c r="L3904">
        <v>0</v>
      </c>
      <c r="M3904">
        <v>0</v>
      </c>
      <c r="N3904">
        <v>0</v>
      </c>
    </row>
    <row r="3905" spans="1:14" x14ac:dyDescent="0.25">
      <c r="A3905" t="s">
        <v>8129</v>
      </c>
      <c r="B3905" t="s">
        <v>75</v>
      </c>
      <c r="C3905" t="s">
        <v>149</v>
      </c>
      <c r="D3905" t="s">
        <v>398</v>
      </c>
      <c r="E3905">
        <v>2</v>
      </c>
      <c r="F3905">
        <v>0</v>
      </c>
      <c r="G3905">
        <v>2</v>
      </c>
      <c r="H3905">
        <v>0</v>
      </c>
      <c r="I3905">
        <v>0</v>
      </c>
      <c r="J3905">
        <v>0</v>
      </c>
      <c r="K3905">
        <v>0</v>
      </c>
      <c r="L3905">
        <v>0</v>
      </c>
      <c r="M3905">
        <v>0</v>
      </c>
      <c r="N3905">
        <v>0</v>
      </c>
    </row>
    <row r="3906" spans="1:14" x14ac:dyDescent="0.25">
      <c r="A3906" t="s">
        <v>8130</v>
      </c>
      <c r="B3906" t="s">
        <v>75</v>
      </c>
      <c r="C3906" t="s">
        <v>149</v>
      </c>
      <c r="D3906" t="s">
        <v>4242</v>
      </c>
      <c r="E3906">
        <v>0</v>
      </c>
      <c r="F3906">
        <v>0</v>
      </c>
      <c r="G3906">
        <v>0</v>
      </c>
      <c r="H3906">
        <v>0</v>
      </c>
      <c r="I3906">
        <v>0</v>
      </c>
      <c r="J3906">
        <v>2</v>
      </c>
      <c r="K3906">
        <v>0</v>
      </c>
      <c r="L3906">
        <v>0</v>
      </c>
      <c r="M3906">
        <v>0</v>
      </c>
      <c r="N3906">
        <v>0</v>
      </c>
    </row>
    <row r="3907" spans="1:14" x14ac:dyDescent="0.25">
      <c r="A3907" t="s">
        <v>8131</v>
      </c>
      <c r="B3907" t="s">
        <v>75</v>
      </c>
      <c r="C3907" t="s">
        <v>149</v>
      </c>
      <c r="D3907" t="s">
        <v>399</v>
      </c>
      <c r="E3907">
        <v>2</v>
      </c>
      <c r="F3907">
        <v>0</v>
      </c>
      <c r="G3907">
        <v>2</v>
      </c>
      <c r="H3907">
        <v>0</v>
      </c>
      <c r="I3907">
        <v>0</v>
      </c>
      <c r="J3907">
        <v>0</v>
      </c>
      <c r="K3907">
        <v>0</v>
      </c>
      <c r="L3907">
        <v>0</v>
      </c>
      <c r="M3907">
        <v>0</v>
      </c>
      <c r="N3907">
        <v>0</v>
      </c>
    </row>
    <row r="3908" spans="1:14" x14ac:dyDescent="0.25">
      <c r="A3908" t="s">
        <v>8132</v>
      </c>
      <c r="B3908" t="s">
        <v>75</v>
      </c>
      <c r="C3908" t="s">
        <v>149</v>
      </c>
      <c r="D3908" t="s">
        <v>4245</v>
      </c>
      <c r="E3908">
        <v>0</v>
      </c>
      <c r="F3908">
        <v>0</v>
      </c>
      <c r="G3908">
        <v>0</v>
      </c>
      <c r="H3908">
        <v>0</v>
      </c>
      <c r="I3908">
        <v>0</v>
      </c>
      <c r="J3908">
        <v>2</v>
      </c>
      <c r="K3908">
        <v>0</v>
      </c>
      <c r="L3908">
        <v>0</v>
      </c>
      <c r="M3908">
        <v>0</v>
      </c>
      <c r="N3908">
        <v>0</v>
      </c>
    </row>
    <row r="3909" spans="1:14" x14ac:dyDescent="0.25">
      <c r="A3909" t="s">
        <v>8133</v>
      </c>
      <c r="B3909" t="s">
        <v>75</v>
      </c>
      <c r="C3909" t="s">
        <v>149</v>
      </c>
      <c r="D3909" t="s">
        <v>394</v>
      </c>
      <c r="E3909">
        <v>0</v>
      </c>
      <c r="F3909">
        <v>0</v>
      </c>
      <c r="G3909">
        <v>0</v>
      </c>
      <c r="H3909">
        <v>0</v>
      </c>
      <c r="I3909">
        <v>0</v>
      </c>
      <c r="J3909">
        <v>0</v>
      </c>
      <c r="K3909">
        <v>2</v>
      </c>
      <c r="L3909">
        <v>2</v>
      </c>
      <c r="M3909">
        <v>0</v>
      </c>
      <c r="N3909">
        <v>0</v>
      </c>
    </row>
    <row r="3910" spans="1:14" x14ac:dyDescent="0.25">
      <c r="A3910" t="s">
        <v>8134</v>
      </c>
      <c r="B3910" t="s">
        <v>75</v>
      </c>
      <c r="C3910" t="s">
        <v>149</v>
      </c>
      <c r="D3910" t="s">
        <v>395</v>
      </c>
      <c r="E3910">
        <v>0</v>
      </c>
      <c r="F3910">
        <v>0</v>
      </c>
      <c r="G3910">
        <v>0</v>
      </c>
      <c r="H3910">
        <v>0</v>
      </c>
      <c r="I3910">
        <v>0</v>
      </c>
      <c r="J3910">
        <v>0</v>
      </c>
      <c r="K3910">
        <v>2</v>
      </c>
      <c r="L3910">
        <v>2</v>
      </c>
      <c r="M3910">
        <v>0</v>
      </c>
      <c r="N3910">
        <v>0</v>
      </c>
    </row>
    <row r="3911" spans="1:14" x14ac:dyDescent="0.25">
      <c r="A3911" t="s">
        <v>8135</v>
      </c>
      <c r="B3911" t="s">
        <v>75</v>
      </c>
      <c r="C3911" t="s">
        <v>151</v>
      </c>
      <c r="D3911" t="s">
        <v>396</v>
      </c>
      <c r="E3911">
        <v>5</v>
      </c>
      <c r="F3911">
        <v>2</v>
      </c>
      <c r="G3911">
        <v>3</v>
      </c>
      <c r="H3911">
        <v>0</v>
      </c>
      <c r="I3911">
        <v>0</v>
      </c>
      <c r="J3911">
        <v>1</v>
      </c>
      <c r="K3911">
        <v>0</v>
      </c>
      <c r="L3911">
        <v>0</v>
      </c>
      <c r="M3911">
        <v>0</v>
      </c>
      <c r="N3911">
        <v>0</v>
      </c>
    </row>
    <row r="3912" spans="1:14" x14ac:dyDescent="0.25">
      <c r="A3912" t="s">
        <v>8136</v>
      </c>
      <c r="B3912" t="s">
        <v>75</v>
      </c>
      <c r="C3912" t="s">
        <v>151</v>
      </c>
      <c r="D3912" t="s">
        <v>4236</v>
      </c>
      <c r="E3912">
        <v>6</v>
      </c>
      <c r="F3912">
        <v>2</v>
      </c>
      <c r="G3912">
        <v>4</v>
      </c>
      <c r="H3912">
        <v>0</v>
      </c>
      <c r="I3912">
        <v>0</v>
      </c>
      <c r="J3912">
        <v>0</v>
      </c>
      <c r="K3912">
        <v>0</v>
      </c>
      <c r="L3912">
        <v>0</v>
      </c>
      <c r="M3912">
        <v>0</v>
      </c>
      <c r="N3912">
        <v>0</v>
      </c>
    </row>
    <row r="3913" spans="1:14" x14ac:dyDescent="0.25">
      <c r="A3913" t="s">
        <v>8137</v>
      </c>
      <c r="B3913" t="s">
        <v>75</v>
      </c>
      <c r="C3913" t="s">
        <v>151</v>
      </c>
      <c r="D3913" t="s">
        <v>4238</v>
      </c>
      <c r="E3913">
        <v>0</v>
      </c>
      <c r="F3913">
        <v>0</v>
      </c>
      <c r="G3913">
        <v>0</v>
      </c>
      <c r="H3913">
        <v>0</v>
      </c>
      <c r="I3913">
        <v>0</v>
      </c>
      <c r="J3913">
        <v>6</v>
      </c>
      <c r="K3913">
        <v>0</v>
      </c>
      <c r="L3913">
        <v>0</v>
      </c>
      <c r="M3913">
        <v>0</v>
      </c>
      <c r="N3913">
        <v>0</v>
      </c>
    </row>
    <row r="3914" spans="1:14" x14ac:dyDescent="0.25">
      <c r="A3914" t="s">
        <v>8138</v>
      </c>
      <c r="B3914" t="s">
        <v>75</v>
      </c>
      <c r="C3914" t="s">
        <v>151</v>
      </c>
      <c r="D3914" t="s">
        <v>397</v>
      </c>
      <c r="E3914">
        <v>6</v>
      </c>
      <c r="F3914">
        <v>2</v>
      </c>
      <c r="G3914">
        <v>4</v>
      </c>
      <c r="H3914">
        <v>0</v>
      </c>
      <c r="I3914">
        <v>0</v>
      </c>
      <c r="J3914">
        <v>0</v>
      </c>
      <c r="K3914">
        <v>0</v>
      </c>
      <c r="L3914">
        <v>0</v>
      </c>
      <c r="M3914">
        <v>0</v>
      </c>
      <c r="N3914">
        <v>0</v>
      </c>
    </row>
    <row r="3915" spans="1:14" x14ac:dyDescent="0.25">
      <c r="A3915" t="s">
        <v>8139</v>
      </c>
      <c r="B3915" t="s">
        <v>75</v>
      </c>
      <c r="C3915" t="s">
        <v>151</v>
      </c>
      <c r="D3915" t="s">
        <v>398</v>
      </c>
      <c r="E3915">
        <v>5</v>
      </c>
      <c r="F3915">
        <v>2</v>
      </c>
      <c r="G3915">
        <v>3</v>
      </c>
      <c r="H3915">
        <v>0</v>
      </c>
      <c r="I3915">
        <v>0</v>
      </c>
      <c r="J3915">
        <v>1</v>
      </c>
      <c r="K3915">
        <v>0</v>
      </c>
      <c r="L3915">
        <v>0</v>
      </c>
      <c r="M3915">
        <v>0</v>
      </c>
      <c r="N3915">
        <v>0</v>
      </c>
    </row>
    <row r="3916" spans="1:14" x14ac:dyDescent="0.25">
      <c r="A3916" t="s">
        <v>8140</v>
      </c>
      <c r="B3916" t="s">
        <v>75</v>
      </c>
      <c r="C3916" t="s">
        <v>151</v>
      </c>
      <c r="D3916" t="s">
        <v>4242</v>
      </c>
      <c r="E3916">
        <v>1</v>
      </c>
      <c r="F3916">
        <v>1</v>
      </c>
      <c r="G3916">
        <v>0</v>
      </c>
      <c r="H3916">
        <v>0</v>
      </c>
      <c r="I3916">
        <v>0</v>
      </c>
      <c r="J3916">
        <v>5</v>
      </c>
      <c r="K3916">
        <v>0</v>
      </c>
      <c r="L3916">
        <v>0</v>
      </c>
      <c r="M3916">
        <v>0</v>
      </c>
      <c r="N3916">
        <v>0</v>
      </c>
    </row>
    <row r="3917" spans="1:14" x14ac:dyDescent="0.25">
      <c r="A3917" t="s">
        <v>8141</v>
      </c>
      <c r="B3917" t="s">
        <v>75</v>
      </c>
      <c r="C3917" t="s">
        <v>151</v>
      </c>
      <c r="D3917" t="s">
        <v>399</v>
      </c>
      <c r="E3917">
        <v>5</v>
      </c>
      <c r="F3917">
        <v>1</v>
      </c>
      <c r="G3917">
        <v>4</v>
      </c>
      <c r="H3917">
        <v>0</v>
      </c>
      <c r="I3917">
        <v>0</v>
      </c>
      <c r="J3917">
        <v>1</v>
      </c>
      <c r="K3917">
        <v>0</v>
      </c>
      <c r="L3917">
        <v>0</v>
      </c>
      <c r="M3917">
        <v>0</v>
      </c>
      <c r="N3917">
        <v>0</v>
      </c>
    </row>
    <row r="3918" spans="1:14" x14ac:dyDescent="0.25">
      <c r="A3918" t="s">
        <v>8142</v>
      </c>
      <c r="B3918" t="s">
        <v>75</v>
      </c>
      <c r="C3918" t="s">
        <v>151</v>
      </c>
      <c r="D3918" t="s">
        <v>4245</v>
      </c>
      <c r="E3918">
        <v>1</v>
      </c>
      <c r="F3918">
        <v>1</v>
      </c>
      <c r="G3918">
        <v>0</v>
      </c>
      <c r="H3918">
        <v>0</v>
      </c>
      <c r="I3918">
        <v>0</v>
      </c>
      <c r="J3918">
        <v>5</v>
      </c>
      <c r="K3918">
        <v>0</v>
      </c>
      <c r="L3918">
        <v>0</v>
      </c>
      <c r="M3918">
        <v>0</v>
      </c>
      <c r="N3918">
        <v>0</v>
      </c>
    </row>
    <row r="3919" spans="1:14" x14ac:dyDescent="0.25">
      <c r="A3919" t="s">
        <v>8143</v>
      </c>
      <c r="B3919" t="s">
        <v>75</v>
      </c>
      <c r="C3919" t="s">
        <v>151</v>
      </c>
      <c r="D3919" t="s">
        <v>394</v>
      </c>
      <c r="E3919">
        <v>0</v>
      </c>
      <c r="F3919">
        <v>0</v>
      </c>
      <c r="G3919">
        <v>0</v>
      </c>
      <c r="H3919">
        <v>0</v>
      </c>
      <c r="I3919">
        <v>0</v>
      </c>
      <c r="J3919">
        <v>0</v>
      </c>
      <c r="K3919">
        <v>4</v>
      </c>
      <c r="L3919">
        <v>4</v>
      </c>
      <c r="M3919">
        <v>0</v>
      </c>
      <c r="N3919">
        <v>0</v>
      </c>
    </row>
    <row r="3920" spans="1:14" x14ac:dyDescent="0.25">
      <c r="A3920" t="s">
        <v>8144</v>
      </c>
      <c r="B3920" t="s">
        <v>75</v>
      </c>
      <c r="C3920" t="s">
        <v>151</v>
      </c>
      <c r="D3920" t="s">
        <v>395</v>
      </c>
      <c r="E3920">
        <v>0</v>
      </c>
      <c r="F3920">
        <v>0</v>
      </c>
      <c r="G3920">
        <v>0</v>
      </c>
      <c r="H3920">
        <v>0</v>
      </c>
      <c r="I3920">
        <v>0</v>
      </c>
      <c r="J3920">
        <v>0</v>
      </c>
      <c r="K3920">
        <v>4</v>
      </c>
      <c r="L3920">
        <v>4</v>
      </c>
      <c r="M3920">
        <v>0</v>
      </c>
      <c r="N3920">
        <v>0</v>
      </c>
    </row>
    <row r="3921" spans="1:14" x14ac:dyDescent="0.25">
      <c r="A3921" t="s">
        <v>8145</v>
      </c>
      <c r="B3921" t="s">
        <v>75</v>
      </c>
      <c r="C3921" t="s">
        <v>153</v>
      </c>
      <c r="D3921" t="s">
        <v>396</v>
      </c>
      <c r="E3921">
        <v>1</v>
      </c>
      <c r="F3921">
        <v>0</v>
      </c>
      <c r="G3921">
        <v>1</v>
      </c>
      <c r="H3921">
        <v>0</v>
      </c>
      <c r="I3921">
        <v>0</v>
      </c>
      <c r="J3921">
        <v>0</v>
      </c>
      <c r="K3921">
        <v>0</v>
      </c>
      <c r="L3921">
        <v>0</v>
      </c>
      <c r="M3921">
        <v>0</v>
      </c>
      <c r="N3921">
        <v>0</v>
      </c>
    </row>
    <row r="3922" spans="1:14" x14ac:dyDescent="0.25">
      <c r="A3922" t="s">
        <v>8146</v>
      </c>
      <c r="B3922" t="s">
        <v>75</v>
      </c>
      <c r="C3922" t="s">
        <v>153</v>
      </c>
      <c r="D3922" t="s">
        <v>4236</v>
      </c>
      <c r="E3922">
        <v>1</v>
      </c>
      <c r="F3922">
        <v>0</v>
      </c>
      <c r="G3922">
        <v>1</v>
      </c>
      <c r="H3922">
        <v>0</v>
      </c>
      <c r="I3922">
        <v>0</v>
      </c>
      <c r="J3922">
        <v>0</v>
      </c>
      <c r="K3922">
        <v>0</v>
      </c>
      <c r="L3922">
        <v>0</v>
      </c>
      <c r="M3922">
        <v>0</v>
      </c>
      <c r="N3922">
        <v>0</v>
      </c>
    </row>
    <row r="3923" spans="1:14" x14ac:dyDescent="0.25">
      <c r="A3923" t="s">
        <v>8147</v>
      </c>
      <c r="B3923" t="s">
        <v>75</v>
      </c>
      <c r="C3923" t="s">
        <v>153</v>
      </c>
      <c r="D3923" t="s">
        <v>4238</v>
      </c>
      <c r="E3923">
        <v>0</v>
      </c>
      <c r="F3923">
        <v>0</v>
      </c>
      <c r="G3923">
        <v>0</v>
      </c>
      <c r="H3923">
        <v>0</v>
      </c>
      <c r="I3923">
        <v>0</v>
      </c>
      <c r="J3923">
        <v>1</v>
      </c>
      <c r="K3923">
        <v>0</v>
      </c>
      <c r="L3923">
        <v>0</v>
      </c>
      <c r="M3923">
        <v>0</v>
      </c>
      <c r="N3923">
        <v>0</v>
      </c>
    </row>
    <row r="3924" spans="1:14" x14ac:dyDescent="0.25">
      <c r="A3924" t="s">
        <v>8148</v>
      </c>
      <c r="B3924" t="s">
        <v>75</v>
      </c>
      <c r="C3924" t="s">
        <v>153</v>
      </c>
      <c r="D3924" t="s">
        <v>397</v>
      </c>
      <c r="E3924">
        <v>1</v>
      </c>
      <c r="F3924">
        <v>0</v>
      </c>
      <c r="G3924">
        <v>1</v>
      </c>
      <c r="H3924">
        <v>0</v>
      </c>
      <c r="I3924">
        <v>0</v>
      </c>
      <c r="J3924">
        <v>0</v>
      </c>
      <c r="K3924">
        <v>0</v>
      </c>
      <c r="L3924">
        <v>0</v>
      </c>
      <c r="M3924">
        <v>0</v>
      </c>
      <c r="N3924">
        <v>0</v>
      </c>
    </row>
    <row r="3925" spans="1:14" x14ac:dyDescent="0.25">
      <c r="A3925" t="s">
        <v>8149</v>
      </c>
      <c r="B3925" t="s">
        <v>75</v>
      </c>
      <c r="C3925" t="s">
        <v>153</v>
      </c>
      <c r="D3925" t="s">
        <v>398</v>
      </c>
      <c r="E3925">
        <v>1</v>
      </c>
      <c r="F3925">
        <v>0</v>
      </c>
      <c r="G3925">
        <v>1</v>
      </c>
      <c r="H3925">
        <v>0</v>
      </c>
      <c r="I3925">
        <v>0</v>
      </c>
      <c r="J3925">
        <v>0</v>
      </c>
      <c r="K3925">
        <v>0</v>
      </c>
      <c r="L3925">
        <v>0</v>
      </c>
      <c r="M3925">
        <v>0</v>
      </c>
      <c r="N3925">
        <v>0</v>
      </c>
    </row>
    <row r="3926" spans="1:14" x14ac:dyDescent="0.25">
      <c r="A3926" t="s">
        <v>8150</v>
      </c>
      <c r="B3926" t="s">
        <v>75</v>
      </c>
      <c r="C3926" t="s">
        <v>153</v>
      </c>
      <c r="D3926" t="s">
        <v>4242</v>
      </c>
      <c r="E3926">
        <v>0</v>
      </c>
      <c r="F3926">
        <v>0</v>
      </c>
      <c r="G3926">
        <v>0</v>
      </c>
      <c r="H3926">
        <v>0</v>
      </c>
      <c r="I3926">
        <v>0</v>
      </c>
      <c r="J3926">
        <v>1</v>
      </c>
      <c r="K3926">
        <v>0</v>
      </c>
      <c r="L3926">
        <v>0</v>
      </c>
      <c r="M3926">
        <v>0</v>
      </c>
      <c r="N3926">
        <v>0</v>
      </c>
    </row>
    <row r="3927" spans="1:14" x14ac:dyDescent="0.25">
      <c r="A3927" t="s">
        <v>8151</v>
      </c>
      <c r="B3927" t="s">
        <v>75</v>
      </c>
      <c r="C3927" t="s">
        <v>153</v>
      </c>
      <c r="D3927" t="s">
        <v>399</v>
      </c>
      <c r="E3927">
        <v>1</v>
      </c>
      <c r="F3927">
        <v>0</v>
      </c>
      <c r="G3927">
        <v>1</v>
      </c>
      <c r="H3927">
        <v>0</v>
      </c>
      <c r="I3927">
        <v>0</v>
      </c>
      <c r="J3927">
        <v>0</v>
      </c>
      <c r="K3927">
        <v>0</v>
      </c>
      <c r="L3927">
        <v>0</v>
      </c>
      <c r="M3927">
        <v>0</v>
      </c>
      <c r="N3927">
        <v>0</v>
      </c>
    </row>
    <row r="3928" spans="1:14" x14ac:dyDescent="0.25">
      <c r="A3928" t="s">
        <v>8152</v>
      </c>
      <c r="B3928" t="s">
        <v>75</v>
      </c>
      <c r="C3928" t="s">
        <v>153</v>
      </c>
      <c r="D3928" t="s">
        <v>4245</v>
      </c>
      <c r="E3928">
        <v>0</v>
      </c>
      <c r="F3928">
        <v>0</v>
      </c>
      <c r="G3928">
        <v>0</v>
      </c>
      <c r="H3928">
        <v>0</v>
      </c>
      <c r="I3928">
        <v>0</v>
      </c>
      <c r="J3928">
        <v>1</v>
      </c>
      <c r="K3928">
        <v>0</v>
      </c>
      <c r="L3928">
        <v>0</v>
      </c>
      <c r="M3928">
        <v>0</v>
      </c>
      <c r="N3928">
        <v>0</v>
      </c>
    </row>
    <row r="3929" spans="1:14" x14ac:dyDescent="0.25">
      <c r="A3929" t="s">
        <v>8153</v>
      </c>
      <c r="B3929" t="s">
        <v>75</v>
      </c>
      <c r="C3929" t="s">
        <v>153</v>
      </c>
      <c r="D3929" t="s">
        <v>394</v>
      </c>
      <c r="E3929">
        <v>0</v>
      </c>
      <c r="F3929">
        <v>0</v>
      </c>
      <c r="G3929">
        <v>0</v>
      </c>
      <c r="H3929">
        <v>0</v>
      </c>
      <c r="I3929">
        <v>0</v>
      </c>
      <c r="J3929">
        <v>0</v>
      </c>
      <c r="K3929">
        <v>1</v>
      </c>
      <c r="L3929">
        <v>1</v>
      </c>
      <c r="M3929">
        <v>0</v>
      </c>
      <c r="N3929">
        <v>0</v>
      </c>
    </row>
    <row r="3930" spans="1:14" x14ac:dyDescent="0.25">
      <c r="A3930" t="s">
        <v>8154</v>
      </c>
      <c r="B3930" t="s">
        <v>75</v>
      </c>
      <c r="C3930" t="s">
        <v>153</v>
      </c>
      <c r="D3930" t="s">
        <v>395</v>
      </c>
      <c r="E3930">
        <v>0</v>
      </c>
      <c r="F3930">
        <v>0</v>
      </c>
      <c r="G3930">
        <v>0</v>
      </c>
      <c r="H3930">
        <v>0</v>
      </c>
      <c r="I3930">
        <v>0</v>
      </c>
      <c r="J3930">
        <v>0</v>
      </c>
      <c r="K3930">
        <v>1</v>
      </c>
      <c r="L3930">
        <v>1</v>
      </c>
      <c r="M3930">
        <v>0</v>
      </c>
      <c r="N3930">
        <v>0</v>
      </c>
    </row>
    <row r="3931" spans="1:14" x14ac:dyDescent="0.25">
      <c r="A3931" t="s">
        <v>8155</v>
      </c>
      <c r="B3931" t="s">
        <v>75</v>
      </c>
      <c r="C3931" t="s">
        <v>154</v>
      </c>
      <c r="D3931" t="s">
        <v>396</v>
      </c>
      <c r="E3931">
        <v>3</v>
      </c>
      <c r="F3931">
        <v>0</v>
      </c>
      <c r="G3931">
        <v>2</v>
      </c>
      <c r="H3931">
        <v>0</v>
      </c>
      <c r="I3931">
        <v>1</v>
      </c>
      <c r="J3931">
        <v>0</v>
      </c>
      <c r="K3931">
        <v>0</v>
      </c>
      <c r="L3931">
        <v>0</v>
      </c>
      <c r="M3931">
        <v>0</v>
      </c>
      <c r="N3931">
        <v>0</v>
      </c>
    </row>
    <row r="3932" spans="1:14" x14ac:dyDescent="0.25">
      <c r="A3932" t="s">
        <v>8156</v>
      </c>
      <c r="B3932" t="s">
        <v>75</v>
      </c>
      <c r="C3932" t="s">
        <v>154</v>
      </c>
      <c r="D3932" t="s">
        <v>4236</v>
      </c>
      <c r="E3932">
        <v>3</v>
      </c>
      <c r="F3932">
        <v>0</v>
      </c>
      <c r="G3932">
        <v>2</v>
      </c>
      <c r="H3932">
        <v>0</v>
      </c>
      <c r="I3932">
        <v>1</v>
      </c>
      <c r="J3932">
        <v>0</v>
      </c>
      <c r="K3932">
        <v>0</v>
      </c>
      <c r="L3932">
        <v>0</v>
      </c>
      <c r="M3932">
        <v>0</v>
      </c>
      <c r="N3932">
        <v>0</v>
      </c>
    </row>
    <row r="3933" spans="1:14" x14ac:dyDescent="0.25">
      <c r="A3933" t="s">
        <v>8157</v>
      </c>
      <c r="B3933" t="s">
        <v>75</v>
      </c>
      <c r="C3933" t="s">
        <v>154</v>
      </c>
      <c r="D3933" t="s">
        <v>4238</v>
      </c>
      <c r="E3933">
        <v>0</v>
      </c>
      <c r="F3933">
        <v>0</v>
      </c>
      <c r="G3933">
        <v>0</v>
      </c>
      <c r="H3933">
        <v>0</v>
      </c>
      <c r="I3933">
        <v>0</v>
      </c>
      <c r="J3933">
        <v>3</v>
      </c>
      <c r="K3933">
        <v>0</v>
      </c>
      <c r="L3933">
        <v>0</v>
      </c>
      <c r="M3933">
        <v>0</v>
      </c>
      <c r="N3933">
        <v>0</v>
      </c>
    </row>
    <row r="3934" spans="1:14" x14ac:dyDescent="0.25">
      <c r="A3934" t="s">
        <v>8158</v>
      </c>
      <c r="B3934" t="s">
        <v>75</v>
      </c>
      <c r="C3934" t="s">
        <v>154</v>
      </c>
      <c r="D3934" t="s">
        <v>397</v>
      </c>
      <c r="E3934">
        <v>3</v>
      </c>
      <c r="F3934">
        <v>0</v>
      </c>
      <c r="G3934">
        <v>2</v>
      </c>
      <c r="H3934">
        <v>0</v>
      </c>
      <c r="I3934">
        <v>1</v>
      </c>
      <c r="J3934">
        <v>0</v>
      </c>
      <c r="K3934">
        <v>0</v>
      </c>
      <c r="L3934">
        <v>0</v>
      </c>
      <c r="M3934">
        <v>0</v>
      </c>
      <c r="N3934">
        <v>0</v>
      </c>
    </row>
    <row r="3935" spans="1:14" x14ac:dyDescent="0.25">
      <c r="A3935" t="s">
        <v>8159</v>
      </c>
      <c r="B3935" t="s">
        <v>75</v>
      </c>
      <c r="C3935" t="s">
        <v>154</v>
      </c>
      <c r="D3935" t="s">
        <v>398</v>
      </c>
      <c r="E3935">
        <v>3</v>
      </c>
      <c r="F3935">
        <v>0</v>
      </c>
      <c r="G3935">
        <v>2</v>
      </c>
      <c r="H3935">
        <v>0</v>
      </c>
      <c r="I3935">
        <v>1</v>
      </c>
      <c r="J3935">
        <v>0</v>
      </c>
      <c r="K3935">
        <v>0</v>
      </c>
      <c r="L3935">
        <v>0</v>
      </c>
      <c r="M3935">
        <v>0</v>
      </c>
      <c r="N3935">
        <v>0</v>
      </c>
    </row>
    <row r="3936" spans="1:14" x14ac:dyDescent="0.25">
      <c r="A3936" t="s">
        <v>8160</v>
      </c>
      <c r="B3936" t="s">
        <v>75</v>
      </c>
      <c r="C3936" t="s">
        <v>154</v>
      </c>
      <c r="D3936" t="s">
        <v>4242</v>
      </c>
      <c r="E3936">
        <v>0</v>
      </c>
      <c r="F3936">
        <v>0</v>
      </c>
      <c r="G3936">
        <v>0</v>
      </c>
      <c r="H3936">
        <v>0</v>
      </c>
      <c r="I3936">
        <v>0</v>
      </c>
      <c r="J3936">
        <v>3</v>
      </c>
      <c r="K3936">
        <v>0</v>
      </c>
      <c r="L3936">
        <v>0</v>
      </c>
      <c r="M3936">
        <v>0</v>
      </c>
      <c r="N3936">
        <v>0</v>
      </c>
    </row>
    <row r="3937" spans="1:14" x14ac:dyDescent="0.25">
      <c r="A3937" t="s">
        <v>8161</v>
      </c>
      <c r="B3937" t="s">
        <v>75</v>
      </c>
      <c r="C3937" t="s">
        <v>154</v>
      </c>
      <c r="D3937" t="s">
        <v>399</v>
      </c>
      <c r="E3937">
        <v>3</v>
      </c>
      <c r="F3937">
        <v>0</v>
      </c>
      <c r="G3937">
        <v>2</v>
      </c>
      <c r="H3937">
        <v>0</v>
      </c>
      <c r="I3937">
        <v>1</v>
      </c>
      <c r="J3937">
        <v>0</v>
      </c>
      <c r="K3937">
        <v>0</v>
      </c>
      <c r="L3937">
        <v>0</v>
      </c>
      <c r="M3937">
        <v>0</v>
      </c>
      <c r="N3937">
        <v>0</v>
      </c>
    </row>
    <row r="3938" spans="1:14" x14ac:dyDescent="0.25">
      <c r="A3938" t="s">
        <v>8162</v>
      </c>
      <c r="B3938" t="s">
        <v>75</v>
      </c>
      <c r="C3938" t="s">
        <v>154</v>
      </c>
      <c r="D3938" t="s">
        <v>4245</v>
      </c>
      <c r="E3938">
        <v>0</v>
      </c>
      <c r="F3938">
        <v>0</v>
      </c>
      <c r="G3938">
        <v>0</v>
      </c>
      <c r="H3938">
        <v>0</v>
      </c>
      <c r="I3938">
        <v>0</v>
      </c>
      <c r="J3938">
        <v>3</v>
      </c>
      <c r="K3938">
        <v>0</v>
      </c>
      <c r="L3938">
        <v>0</v>
      </c>
      <c r="M3938">
        <v>0</v>
      </c>
      <c r="N3938">
        <v>0</v>
      </c>
    </row>
    <row r="3939" spans="1:14" x14ac:dyDescent="0.25">
      <c r="A3939" t="s">
        <v>8163</v>
      </c>
      <c r="B3939" t="s">
        <v>75</v>
      </c>
      <c r="C3939" t="s">
        <v>154</v>
      </c>
      <c r="D3939" t="s">
        <v>394</v>
      </c>
      <c r="E3939">
        <v>0</v>
      </c>
      <c r="F3939">
        <v>0</v>
      </c>
      <c r="G3939">
        <v>0</v>
      </c>
      <c r="H3939">
        <v>0</v>
      </c>
      <c r="I3939">
        <v>0</v>
      </c>
      <c r="J3939">
        <v>0</v>
      </c>
      <c r="K3939">
        <v>3</v>
      </c>
      <c r="L3939">
        <v>2</v>
      </c>
      <c r="M3939">
        <v>1</v>
      </c>
      <c r="N3939">
        <v>0</v>
      </c>
    </row>
    <row r="3940" spans="1:14" x14ac:dyDescent="0.25">
      <c r="A3940" t="s">
        <v>8164</v>
      </c>
      <c r="B3940" t="s">
        <v>75</v>
      </c>
      <c r="C3940" t="s">
        <v>154</v>
      </c>
      <c r="D3940" t="s">
        <v>395</v>
      </c>
      <c r="E3940">
        <v>0</v>
      </c>
      <c r="F3940">
        <v>0</v>
      </c>
      <c r="G3940">
        <v>0</v>
      </c>
      <c r="H3940">
        <v>0</v>
      </c>
      <c r="I3940">
        <v>0</v>
      </c>
      <c r="J3940">
        <v>0</v>
      </c>
      <c r="K3940">
        <v>3</v>
      </c>
      <c r="L3940">
        <v>2</v>
      </c>
      <c r="M3940">
        <v>1</v>
      </c>
      <c r="N3940">
        <v>0</v>
      </c>
    </row>
    <row r="3941" spans="1:14" x14ac:dyDescent="0.25">
      <c r="A3941" t="s">
        <v>8165</v>
      </c>
      <c r="B3941" t="s">
        <v>75</v>
      </c>
      <c r="C3941" t="s">
        <v>155</v>
      </c>
      <c r="D3941" t="s">
        <v>396</v>
      </c>
      <c r="E3941">
        <v>3</v>
      </c>
      <c r="F3941">
        <v>0</v>
      </c>
      <c r="G3941">
        <v>3</v>
      </c>
      <c r="H3941">
        <v>0</v>
      </c>
      <c r="I3941">
        <v>0</v>
      </c>
      <c r="J3941">
        <v>0</v>
      </c>
      <c r="K3941">
        <v>0</v>
      </c>
      <c r="L3941">
        <v>0</v>
      </c>
      <c r="M3941">
        <v>0</v>
      </c>
      <c r="N3941">
        <v>0</v>
      </c>
    </row>
    <row r="3942" spans="1:14" x14ac:dyDescent="0.25">
      <c r="A3942" t="s">
        <v>8166</v>
      </c>
      <c r="B3942" t="s">
        <v>75</v>
      </c>
      <c r="C3942" t="s">
        <v>155</v>
      </c>
      <c r="D3942" t="s">
        <v>4236</v>
      </c>
      <c r="E3942">
        <v>3</v>
      </c>
      <c r="F3942">
        <v>0</v>
      </c>
      <c r="G3942">
        <v>3</v>
      </c>
      <c r="H3942">
        <v>0</v>
      </c>
      <c r="I3942">
        <v>0</v>
      </c>
      <c r="J3942">
        <v>0</v>
      </c>
      <c r="K3942">
        <v>0</v>
      </c>
      <c r="L3942">
        <v>0</v>
      </c>
      <c r="M3942">
        <v>0</v>
      </c>
      <c r="N3942">
        <v>0</v>
      </c>
    </row>
    <row r="3943" spans="1:14" x14ac:dyDescent="0.25">
      <c r="A3943" t="s">
        <v>8167</v>
      </c>
      <c r="B3943" t="s">
        <v>75</v>
      </c>
      <c r="C3943" t="s">
        <v>155</v>
      </c>
      <c r="D3943" t="s">
        <v>4238</v>
      </c>
      <c r="E3943">
        <v>0</v>
      </c>
      <c r="F3943">
        <v>0</v>
      </c>
      <c r="G3943">
        <v>0</v>
      </c>
      <c r="H3943">
        <v>0</v>
      </c>
      <c r="I3943">
        <v>0</v>
      </c>
      <c r="J3943">
        <v>3</v>
      </c>
      <c r="K3943">
        <v>0</v>
      </c>
      <c r="L3943">
        <v>0</v>
      </c>
      <c r="M3943">
        <v>0</v>
      </c>
      <c r="N3943">
        <v>0</v>
      </c>
    </row>
    <row r="3944" spans="1:14" x14ac:dyDescent="0.25">
      <c r="A3944" t="s">
        <v>8168</v>
      </c>
      <c r="B3944" t="s">
        <v>75</v>
      </c>
      <c r="C3944" t="s">
        <v>155</v>
      </c>
      <c r="D3944" t="s">
        <v>397</v>
      </c>
      <c r="E3944">
        <v>3</v>
      </c>
      <c r="F3944">
        <v>0</v>
      </c>
      <c r="G3944">
        <v>3</v>
      </c>
      <c r="H3944">
        <v>0</v>
      </c>
      <c r="I3944">
        <v>0</v>
      </c>
      <c r="J3944">
        <v>0</v>
      </c>
      <c r="K3944">
        <v>0</v>
      </c>
      <c r="L3944">
        <v>0</v>
      </c>
      <c r="M3944">
        <v>0</v>
      </c>
      <c r="N3944">
        <v>0</v>
      </c>
    </row>
    <row r="3945" spans="1:14" x14ac:dyDescent="0.25">
      <c r="A3945" t="s">
        <v>8169</v>
      </c>
      <c r="B3945" t="s">
        <v>75</v>
      </c>
      <c r="C3945" t="s">
        <v>155</v>
      </c>
      <c r="D3945" t="s">
        <v>398</v>
      </c>
      <c r="E3945">
        <v>3</v>
      </c>
      <c r="F3945">
        <v>0</v>
      </c>
      <c r="G3945">
        <v>3</v>
      </c>
      <c r="H3945">
        <v>0</v>
      </c>
      <c r="I3945">
        <v>0</v>
      </c>
      <c r="J3945">
        <v>0</v>
      </c>
      <c r="K3945">
        <v>0</v>
      </c>
      <c r="L3945">
        <v>0</v>
      </c>
      <c r="M3945">
        <v>0</v>
      </c>
      <c r="N3945">
        <v>0</v>
      </c>
    </row>
    <row r="3946" spans="1:14" x14ac:dyDescent="0.25">
      <c r="A3946" t="s">
        <v>8170</v>
      </c>
      <c r="B3946" t="s">
        <v>75</v>
      </c>
      <c r="C3946" t="s">
        <v>155</v>
      </c>
      <c r="D3946" t="s">
        <v>4242</v>
      </c>
      <c r="E3946">
        <v>0</v>
      </c>
      <c r="F3946">
        <v>0</v>
      </c>
      <c r="G3946">
        <v>0</v>
      </c>
      <c r="H3946">
        <v>0</v>
      </c>
      <c r="I3946">
        <v>0</v>
      </c>
      <c r="J3946">
        <v>3</v>
      </c>
      <c r="K3946">
        <v>0</v>
      </c>
      <c r="L3946">
        <v>0</v>
      </c>
      <c r="M3946">
        <v>0</v>
      </c>
      <c r="N3946">
        <v>0</v>
      </c>
    </row>
    <row r="3947" spans="1:14" x14ac:dyDescent="0.25">
      <c r="A3947" t="s">
        <v>8171</v>
      </c>
      <c r="B3947" t="s">
        <v>75</v>
      </c>
      <c r="C3947" t="s">
        <v>155</v>
      </c>
      <c r="D3947" t="s">
        <v>399</v>
      </c>
      <c r="E3947">
        <v>3</v>
      </c>
      <c r="F3947">
        <v>0</v>
      </c>
      <c r="G3947">
        <v>3</v>
      </c>
      <c r="H3947">
        <v>0</v>
      </c>
      <c r="I3947">
        <v>0</v>
      </c>
      <c r="J3947">
        <v>0</v>
      </c>
      <c r="K3947">
        <v>0</v>
      </c>
      <c r="L3947">
        <v>0</v>
      </c>
      <c r="M3947">
        <v>0</v>
      </c>
      <c r="N3947">
        <v>0</v>
      </c>
    </row>
    <row r="3948" spans="1:14" x14ac:dyDescent="0.25">
      <c r="A3948" t="s">
        <v>8172</v>
      </c>
      <c r="B3948" t="s">
        <v>75</v>
      </c>
      <c r="C3948" t="s">
        <v>155</v>
      </c>
      <c r="D3948" t="s">
        <v>4245</v>
      </c>
      <c r="E3948">
        <v>0</v>
      </c>
      <c r="F3948">
        <v>0</v>
      </c>
      <c r="G3948">
        <v>0</v>
      </c>
      <c r="H3948">
        <v>0</v>
      </c>
      <c r="I3948">
        <v>0</v>
      </c>
      <c r="J3948">
        <v>3</v>
      </c>
      <c r="K3948">
        <v>0</v>
      </c>
      <c r="L3948">
        <v>0</v>
      </c>
      <c r="M3948">
        <v>0</v>
      </c>
      <c r="N3948">
        <v>0</v>
      </c>
    </row>
    <row r="3949" spans="1:14" x14ac:dyDescent="0.25">
      <c r="A3949" t="s">
        <v>8173</v>
      </c>
      <c r="B3949" t="s">
        <v>75</v>
      </c>
      <c r="C3949" t="s">
        <v>155</v>
      </c>
      <c r="D3949" t="s">
        <v>394</v>
      </c>
      <c r="E3949">
        <v>0</v>
      </c>
      <c r="F3949">
        <v>0</v>
      </c>
      <c r="G3949">
        <v>0</v>
      </c>
      <c r="H3949">
        <v>0</v>
      </c>
      <c r="I3949">
        <v>0</v>
      </c>
      <c r="J3949">
        <v>0</v>
      </c>
      <c r="K3949">
        <v>3</v>
      </c>
      <c r="L3949">
        <v>3</v>
      </c>
      <c r="M3949">
        <v>0</v>
      </c>
      <c r="N3949">
        <v>0</v>
      </c>
    </row>
    <row r="3950" spans="1:14" x14ac:dyDescent="0.25">
      <c r="A3950" t="s">
        <v>8174</v>
      </c>
      <c r="B3950" t="s">
        <v>75</v>
      </c>
      <c r="C3950" t="s">
        <v>155</v>
      </c>
      <c r="D3950" t="s">
        <v>395</v>
      </c>
      <c r="E3950">
        <v>0</v>
      </c>
      <c r="F3950">
        <v>0</v>
      </c>
      <c r="G3950">
        <v>0</v>
      </c>
      <c r="H3950">
        <v>0</v>
      </c>
      <c r="I3950">
        <v>0</v>
      </c>
      <c r="J3950">
        <v>0</v>
      </c>
      <c r="K3950">
        <v>2</v>
      </c>
      <c r="L3950">
        <v>2</v>
      </c>
      <c r="M3950">
        <v>0</v>
      </c>
      <c r="N3950">
        <v>0</v>
      </c>
    </row>
    <row r="3951" spans="1:14" x14ac:dyDescent="0.25">
      <c r="A3951" t="s">
        <v>8175</v>
      </c>
      <c r="B3951" t="s">
        <v>75</v>
      </c>
      <c r="C3951" t="s">
        <v>158</v>
      </c>
      <c r="D3951" t="s">
        <v>396</v>
      </c>
      <c r="E3951">
        <v>1</v>
      </c>
      <c r="F3951">
        <v>0</v>
      </c>
      <c r="G3951">
        <v>1</v>
      </c>
      <c r="H3951">
        <v>0</v>
      </c>
      <c r="I3951">
        <v>0</v>
      </c>
      <c r="J3951">
        <v>0</v>
      </c>
      <c r="K3951">
        <v>0</v>
      </c>
      <c r="L3951">
        <v>0</v>
      </c>
      <c r="M3951">
        <v>0</v>
      </c>
      <c r="N3951">
        <v>0</v>
      </c>
    </row>
    <row r="3952" spans="1:14" x14ac:dyDescent="0.25">
      <c r="A3952" t="s">
        <v>8176</v>
      </c>
      <c r="B3952" t="s">
        <v>75</v>
      </c>
      <c r="C3952" t="s">
        <v>158</v>
      </c>
      <c r="D3952" t="s">
        <v>4236</v>
      </c>
      <c r="E3952">
        <v>1</v>
      </c>
      <c r="F3952">
        <v>0</v>
      </c>
      <c r="G3952">
        <v>1</v>
      </c>
      <c r="H3952">
        <v>0</v>
      </c>
      <c r="I3952">
        <v>0</v>
      </c>
      <c r="J3952">
        <v>0</v>
      </c>
      <c r="K3952">
        <v>0</v>
      </c>
      <c r="L3952">
        <v>0</v>
      </c>
      <c r="M3952">
        <v>0</v>
      </c>
      <c r="N3952">
        <v>0</v>
      </c>
    </row>
    <row r="3953" spans="1:14" x14ac:dyDescent="0.25">
      <c r="A3953" t="s">
        <v>8177</v>
      </c>
      <c r="B3953" t="s">
        <v>75</v>
      </c>
      <c r="C3953" t="s">
        <v>158</v>
      </c>
      <c r="D3953" t="s">
        <v>4238</v>
      </c>
      <c r="E3953">
        <v>0</v>
      </c>
      <c r="F3953">
        <v>0</v>
      </c>
      <c r="G3953">
        <v>0</v>
      </c>
      <c r="H3953">
        <v>0</v>
      </c>
      <c r="I3953">
        <v>0</v>
      </c>
      <c r="J3953">
        <v>1</v>
      </c>
      <c r="K3953">
        <v>0</v>
      </c>
      <c r="L3953">
        <v>0</v>
      </c>
      <c r="M3953">
        <v>0</v>
      </c>
      <c r="N3953">
        <v>0</v>
      </c>
    </row>
    <row r="3954" spans="1:14" x14ac:dyDescent="0.25">
      <c r="A3954" t="s">
        <v>8178</v>
      </c>
      <c r="B3954" t="s">
        <v>75</v>
      </c>
      <c r="C3954" t="s">
        <v>158</v>
      </c>
      <c r="D3954" t="s">
        <v>397</v>
      </c>
      <c r="E3954">
        <v>1</v>
      </c>
      <c r="F3954">
        <v>0</v>
      </c>
      <c r="G3954">
        <v>1</v>
      </c>
      <c r="H3954">
        <v>0</v>
      </c>
      <c r="I3954">
        <v>0</v>
      </c>
      <c r="J3954">
        <v>0</v>
      </c>
      <c r="K3954">
        <v>0</v>
      </c>
      <c r="L3954">
        <v>0</v>
      </c>
      <c r="M3954">
        <v>0</v>
      </c>
      <c r="N3954">
        <v>0</v>
      </c>
    </row>
    <row r="3955" spans="1:14" x14ac:dyDescent="0.25">
      <c r="A3955" t="s">
        <v>8179</v>
      </c>
      <c r="B3955" t="s">
        <v>75</v>
      </c>
      <c r="C3955" t="s">
        <v>158</v>
      </c>
      <c r="D3955" t="s">
        <v>398</v>
      </c>
      <c r="E3955">
        <v>1</v>
      </c>
      <c r="F3955">
        <v>0</v>
      </c>
      <c r="G3955">
        <v>1</v>
      </c>
      <c r="H3955">
        <v>0</v>
      </c>
      <c r="I3955">
        <v>0</v>
      </c>
      <c r="J3955">
        <v>0</v>
      </c>
      <c r="K3955">
        <v>0</v>
      </c>
      <c r="L3955">
        <v>0</v>
      </c>
      <c r="M3955">
        <v>0</v>
      </c>
      <c r="N3955">
        <v>0</v>
      </c>
    </row>
    <row r="3956" spans="1:14" x14ac:dyDescent="0.25">
      <c r="A3956" t="s">
        <v>8180</v>
      </c>
      <c r="B3956" t="s">
        <v>75</v>
      </c>
      <c r="C3956" t="s">
        <v>158</v>
      </c>
      <c r="D3956" t="s">
        <v>4242</v>
      </c>
      <c r="E3956">
        <v>0</v>
      </c>
      <c r="F3956">
        <v>0</v>
      </c>
      <c r="G3956">
        <v>0</v>
      </c>
      <c r="H3956">
        <v>0</v>
      </c>
      <c r="I3956">
        <v>0</v>
      </c>
      <c r="J3956">
        <v>1</v>
      </c>
      <c r="K3956">
        <v>0</v>
      </c>
      <c r="L3956">
        <v>0</v>
      </c>
      <c r="M3956">
        <v>0</v>
      </c>
      <c r="N3956">
        <v>0</v>
      </c>
    </row>
    <row r="3957" spans="1:14" x14ac:dyDescent="0.25">
      <c r="A3957" t="s">
        <v>8181</v>
      </c>
      <c r="B3957" t="s">
        <v>75</v>
      </c>
      <c r="C3957" t="s">
        <v>158</v>
      </c>
      <c r="D3957" t="s">
        <v>399</v>
      </c>
      <c r="E3957">
        <v>1</v>
      </c>
      <c r="F3957">
        <v>0</v>
      </c>
      <c r="G3957">
        <v>1</v>
      </c>
      <c r="H3957">
        <v>0</v>
      </c>
      <c r="I3957">
        <v>0</v>
      </c>
      <c r="J3957">
        <v>0</v>
      </c>
      <c r="K3957">
        <v>0</v>
      </c>
      <c r="L3957">
        <v>0</v>
      </c>
      <c r="M3957">
        <v>0</v>
      </c>
      <c r="N3957">
        <v>0</v>
      </c>
    </row>
    <row r="3958" spans="1:14" x14ac:dyDescent="0.25">
      <c r="A3958" t="s">
        <v>8182</v>
      </c>
      <c r="B3958" t="s">
        <v>75</v>
      </c>
      <c r="C3958" t="s">
        <v>158</v>
      </c>
      <c r="D3958" t="s">
        <v>4245</v>
      </c>
      <c r="E3958">
        <v>0</v>
      </c>
      <c r="F3958">
        <v>0</v>
      </c>
      <c r="G3958">
        <v>0</v>
      </c>
      <c r="H3958">
        <v>0</v>
      </c>
      <c r="I3958">
        <v>0</v>
      </c>
      <c r="J3958">
        <v>1</v>
      </c>
      <c r="K3958">
        <v>0</v>
      </c>
      <c r="L3958">
        <v>0</v>
      </c>
      <c r="M3958">
        <v>0</v>
      </c>
      <c r="N3958">
        <v>0</v>
      </c>
    </row>
    <row r="3959" spans="1:14" x14ac:dyDescent="0.25">
      <c r="A3959" t="s">
        <v>8183</v>
      </c>
      <c r="B3959" t="s">
        <v>75</v>
      </c>
      <c r="C3959" t="s">
        <v>158</v>
      </c>
      <c r="D3959" t="s">
        <v>394</v>
      </c>
      <c r="E3959">
        <v>0</v>
      </c>
      <c r="F3959">
        <v>0</v>
      </c>
      <c r="G3959">
        <v>0</v>
      </c>
      <c r="H3959">
        <v>0</v>
      </c>
      <c r="I3959">
        <v>0</v>
      </c>
      <c r="J3959">
        <v>0</v>
      </c>
      <c r="K3959">
        <v>1</v>
      </c>
      <c r="L3959">
        <v>1</v>
      </c>
      <c r="M3959">
        <v>0</v>
      </c>
      <c r="N3959">
        <v>0</v>
      </c>
    </row>
    <row r="3960" spans="1:14" x14ac:dyDescent="0.25">
      <c r="A3960" t="s">
        <v>8184</v>
      </c>
      <c r="B3960" t="s">
        <v>75</v>
      </c>
      <c r="C3960" t="s">
        <v>158</v>
      </c>
      <c r="D3960" t="s">
        <v>395</v>
      </c>
      <c r="E3960">
        <v>0</v>
      </c>
      <c r="F3960">
        <v>0</v>
      </c>
      <c r="G3960">
        <v>0</v>
      </c>
      <c r="H3960">
        <v>0</v>
      </c>
      <c r="I3960">
        <v>0</v>
      </c>
      <c r="J3960">
        <v>0</v>
      </c>
      <c r="K3960">
        <v>1</v>
      </c>
      <c r="L3960">
        <v>1</v>
      </c>
      <c r="M3960">
        <v>0</v>
      </c>
      <c r="N3960">
        <v>0</v>
      </c>
    </row>
    <row r="3961" spans="1:14" x14ac:dyDescent="0.25">
      <c r="A3961" t="s">
        <v>8185</v>
      </c>
      <c r="B3961" t="s">
        <v>75</v>
      </c>
      <c r="C3961" t="s">
        <v>159</v>
      </c>
      <c r="D3961" t="s">
        <v>396</v>
      </c>
      <c r="E3961">
        <v>1</v>
      </c>
      <c r="F3961">
        <v>1</v>
      </c>
      <c r="G3961">
        <v>0</v>
      </c>
      <c r="H3961">
        <v>0</v>
      </c>
      <c r="I3961">
        <v>0</v>
      </c>
      <c r="J3961">
        <v>0</v>
      </c>
      <c r="K3961">
        <v>0</v>
      </c>
      <c r="L3961">
        <v>0</v>
      </c>
      <c r="M3961">
        <v>0</v>
      </c>
      <c r="N3961">
        <v>0</v>
      </c>
    </row>
    <row r="3962" spans="1:14" x14ac:dyDescent="0.25">
      <c r="A3962" t="s">
        <v>8186</v>
      </c>
      <c r="B3962" t="s">
        <v>75</v>
      </c>
      <c r="C3962" t="s">
        <v>159</v>
      </c>
      <c r="D3962" t="s">
        <v>4236</v>
      </c>
      <c r="E3962">
        <v>1</v>
      </c>
      <c r="F3962">
        <v>0</v>
      </c>
      <c r="G3962">
        <v>1</v>
      </c>
      <c r="H3962">
        <v>0</v>
      </c>
      <c r="I3962">
        <v>0</v>
      </c>
      <c r="J3962">
        <v>0</v>
      </c>
      <c r="K3962">
        <v>0</v>
      </c>
      <c r="L3962">
        <v>0</v>
      </c>
      <c r="M3962">
        <v>0</v>
      </c>
      <c r="N3962">
        <v>0</v>
      </c>
    </row>
    <row r="3963" spans="1:14" x14ac:dyDescent="0.25">
      <c r="A3963" t="s">
        <v>8187</v>
      </c>
      <c r="B3963" t="s">
        <v>75</v>
      </c>
      <c r="C3963" t="s">
        <v>159</v>
      </c>
      <c r="D3963" t="s">
        <v>4238</v>
      </c>
      <c r="E3963">
        <v>0</v>
      </c>
      <c r="F3963">
        <v>0</v>
      </c>
      <c r="G3963">
        <v>0</v>
      </c>
      <c r="H3963">
        <v>0</v>
      </c>
      <c r="I3963">
        <v>0</v>
      </c>
      <c r="J3963">
        <v>1</v>
      </c>
      <c r="K3963">
        <v>0</v>
      </c>
      <c r="L3963">
        <v>0</v>
      </c>
      <c r="M3963">
        <v>0</v>
      </c>
      <c r="N3963">
        <v>0</v>
      </c>
    </row>
    <row r="3964" spans="1:14" x14ac:dyDescent="0.25">
      <c r="A3964" t="s">
        <v>8188</v>
      </c>
      <c r="B3964" t="s">
        <v>75</v>
      </c>
      <c r="C3964" t="s">
        <v>159</v>
      </c>
      <c r="D3964" t="s">
        <v>397</v>
      </c>
      <c r="E3964">
        <v>1</v>
      </c>
      <c r="F3964">
        <v>0</v>
      </c>
      <c r="G3964">
        <v>1</v>
      </c>
      <c r="H3964">
        <v>0</v>
      </c>
      <c r="I3964">
        <v>0</v>
      </c>
      <c r="J3964">
        <v>0</v>
      </c>
      <c r="K3964">
        <v>0</v>
      </c>
      <c r="L3964">
        <v>0</v>
      </c>
      <c r="M3964">
        <v>0</v>
      </c>
      <c r="N3964">
        <v>0</v>
      </c>
    </row>
    <row r="3965" spans="1:14" x14ac:dyDescent="0.25">
      <c r="A3965" t="s">
        <v>8189</v>
      </c>
      <c r="B3965" t="s">
        <v>75</v>
      </c>
      <c r="C3965" t="s">
        <v>159</v>
      </c>
      <c r="D3965" t="s">
        <v>398</v>
      </c>
      <c r="E3965">
        <v>1</v>
      </c>
      <c r="F3965">
        <v>0</v>
      </c>
      <c r="G3965">
        <v>1</v>
      </c>
      <c r="H3965">
        <v>0</v>
      </c>
      <c r="I3965">
        <v>0</v>
      </c>
      <c r="J3965">
        <v>0</v>
      </c>
      <c r="K3965">
        <v>0</v>
      </c>
      <c r="L3965">
        <v>0</v>
      </c>
      <c r="M3965">
        <v>0</v>
      </c>
      <c r="N3965">
        <v>0</v>
      </c>
    </row>
    <row r="3966" spans="1:14" x14ac:dyDescent="0.25">
      <c r="A3966" t="s">
        <v>8190</v>
      </c>
      <c r="B3966" t="s">
        <v>75</v>
      </c>
      <c r="C3966" t="s">
        <v>159</v>
      </c>
      <c r="D3966" t="s">
        <v>4242</v>
      </c>
      <c r="E3966">
        <v>0</v>
      </c>
      <c r="F3966">
        <v>0</v>
      </c>
      <c r="G3966">
        <v>0</v>
      </c>
      <c r="H3966">
        <v>0</v>
      </c>
      <c r="I3966">
        <v>0</v>
      </c>
      <c r="J3966">
        <v>1</v>
      </c>
      <c r="K3966">
        <v>0</v>
      </c>
      <c r="L3966">
        <v>0</v>
      </c>
      <c r="M3966">
        <v>0</v>
      </c>
      <c r="N3966">
        <v>0</v>
      </c>
    </row>
    <row r="3967" spans="1:14" x14ac:dyDescent="0.25">
      <c r="A3967" t="s">
        <v>8191</v>
      </c>
      <c r="B3967" t="s">
        <v>75</v>
      </c>
      <c r="C3967" t="s">
        <v>159</v>
      </c>
      <c r="D3967" t="s">
        <v>399</v>
      </c>
      <c r="E3967">
        <v>1</v>
      </c>
      <c r="F3967">
        <v>0</v>
      </c>
      <c r="G3967">
        <v>1</v>
      </c>
      <c r="H3967">
        <v>0</v>
      </c>
      <c r="I3967">
        <v>0</v>
      </c>
      <c r="J3967">
        <v>0</v>
      </c>
      <c r="K3967">
        <v>0</v>
      </c>
      <c r="L3967">
        <v>0</v>
      </c>
      <c r="M3967">
        <v>0</v>
      </c>
      <c r="N3967">
        <v>0</v>
      </c>
    </row>
    <row r="3968" spans="1:14" x14ac:dyDescent="0.25">
      <c r="A3968" t="s">
        <v>8192</v>
      </c>
      <c r="B3968" t="s">
        <v>75</v>
      </c>
      <c r="C3968" t="s">
        <v>159</v>
      </c>
      <c r="D3968" t="s">
        <v>4245</v>
      </c>
      <c r="E3968">
        <v>0</v>
      </c>
      <c r="F3968">
        <v>0</v>
      </c>
      <c r="G3968">
        <v>0</v>
      </c>
      <c r="H3968">
        <v>0</v>
      </c>
      <c r="I3968">
        <v>0</v>
      </c>
      <c r="J3968">
        <v>1</v>
      </c>
      <c r="K3968">
        <v>0</v>
      </c>
      <c r="L3968">
        <v>0</v>
      </c>
      <c r="M3968">
        <v>0</v>
      </c>
      <c r="N3968">
        <v>0</v>
      </c>
    </row>
    <row r="3969" spans="1:14" x14ac:dyDescent="0.25">
      <c r="A3969" t="s">
        <v>8193</v>
      </c>
      <c r="B3969" t="s">
        <v>75</v>
      </c>
      <c r="C3969" t="s">
        <v>159</v>
      </c>
      <c r="D3969" t="s">
        <v>394</v>
      </c>
      <c r="E3969">
        <v>0</v>
      </c>
      <c r="F3969">
        <v>0</v>
      </c>
      <c r="G3969">
        <v>0</v>
      </c>
      <c r="H3969">
        <v>0</v>
      </c>
      <c r="I3969">
        <v>0</v>
      </c>
      <c r="J3969">
        <v>0</v>
      </c>
      <c r="K3969">
        <v>1</v>
      </c>
      <c r="L3969">
        <v>1</v>
      </c>
      <c r="M3969">
        <v>0</v>
      </c>
      <c r="N3969">
        <v>0</v>
      </c>
    </row>
    <row r="3970" spans="1:14" x14ac:dyDescent="0.25">
      <c r="A3970" t="s">
        <v>8194</v>
      </c>
      <c r="B3970" t="s">
        <v>75</v>
      </c>
      <c r="C3970" t="s">
        <v>159</v>
      </c>
      <c r="D3970" t="s">
        <v>395</v>
      </c>
      <c r="E3970">
        <v>0</v>
      </c>
      <c r="F3970">
        <v>0</v>
      </c>
      <c r="G3970">
        <v>0</v>
      </c>
      <c r="H3970">
        <v>0</v>
      </c>
      <c r="I3970">
        <v>0</v>
      </c>
      <c r="J3970">
        <v>0</v>
      </c>
      <c r="K3970">
        <v>1</v>
      </c>
      <c r="L3970">
        <v>1</v>
      </c>
      <c r="M3970">
        <v>0</v>
      </c>
      <c r="N3970">
        <v>0</v>
      </c>
    </row>
    <row r="3971" spans="1:14" x14ac:dyDescent="0.25">
      <c r="A3971" t="s">
        <v>8195</v>
      </c>
      <c r="B3971" t="s">
        <v>75</v>
      </c>
      <c r="C3971" t="s">
        <v>160</v>
      </c>
      <c r="D3971" t="s">
        <v>396</v>
      </c>
      <c r="E3971">
        <v>1</v>
      </c>
      <c r="F3971">
        <v>0</v>
      </c>
      <c r="G3971">
        <v>1</v>
      </c>
      <c r="H3971">
        <v>0</v>
      </c>
      <c r="I3971">
        <v>0</v>
      </c>
      <c r="J3971">
        <v>0</v>
      </c>
      <c r="K3971">
        <v>0</v>
      </c>
      <c r="L3971">
        <v>0</v>
      </c>
      <c r="M3971">
        <v>0</v>
      </c>
      <c r="N3971">
        <v>0</v>
      </c>
    </row>
    <row r="3972" spans="1:14" x14ac:dyDescent="0.25">
      <c r="A3972" t="s">
        <v>8196</v>
      </c>
      <c r="B3972" t="s">
        <v>75</v>
      </c>
      <c r="C3972" t="s">
        <v>160</v>
      </c>
      <c r="D3972" t="s">
        <v>4236</v>
      </c>
      <c r="E3972">
        <v>1</v>
      </c>
      <c r="F3972">
        <v>0</v>
      </c>
      <c r="G3972">
        <v>1</v>
      </c>
      <c r="H3972">
        <v>0</v>
      </c>
      <c r="I3972">
        <v>0</v>
      </c>
      <c r="J3972">
        <v>0</v>
      </c>
      <c r="K3972">
        <v>0</v>
      </c>
      <c r="L3972">
        <v>0</v>
      </c>
      <c r="M3972">
        <v>0</v>
      </c>
      <c r="N3972">
        <v>0</v>
      </c>
    </row>
    <row r="3973" spans="1:14" x14ac:dyDescent="0.25">
      <c r="A3973" t="s">
        <v>8197</v>
      </c>
      <c r="B3973" t="s">
        <v>75</v>
      </c>
      <c r="C3973" t="s">
        <v>160</v>
      </c>
      <c r="D3973" t="s">
        <v>4238</v>
      </c>
      <c r="E3973">
        <v>0</v>
      </c>
      <c r="F3973">
        <v>0</v>
      </c>
      <c r="G3973">
        <v>0</v>
      </c>
      <c r="H3973">
        <v>0</v>
      </c>
      <c r="I3973">
        <v>0</v>
      </c>
      <c r="J3973">
        <v>1</v>
      </c>
      <c r="K3973">
        <v>0</v>
      </c>
      <c r="L3973">
        <v>0</v>
      </c>
      <c r="M3973">
        <v>0</v>
      </c>
      <c r="N3973">
        <v>0</v>
      </c>
    </row>
    <row r="3974" spans="1:14" x14ac:dyDescent="0.25">
      <c r="A3974" t="s">
        <v>8198</v>
      </c>
      <c r="B3974" t="s">
        <v>75</v>
      </c>
      <c r="C3974" t="s">
        <v>160</v>
      </c>
      <c r="D3974" t="s">
        <v>397</v>
      </c>
      <c r="E3974">
        <v>1</v>
      </c>
      <c r="F3974">
        <v>0</v>
      </c>
      <c r="G3974">
        <v>1</v>
      </c>
      <c r="H3974">
        <v>0</v>
      </c>
      <c r="I3974">
        <v>0</v>
      </c>
      <c r="J3974">
        <v>0</v>
      </c>
      <c r="K3974">
        <v>0</v>
      </c>
      <c r="L3974">
        <v>0</v>
      </c>
      <c r="M3974">
        <v>0</v>
      </c>
      <c r="N3974">
        <v>0</v>
      </c>
    </row>
    <row r="3975" spans="1:14" x14ac:dyDescent="0.25">
      <c r="A3975" t="s">
        <v>8199</v>
      </c>
      <c r="B3975" t="s">
        <v>75</v>
      </c>
      <c r="C3975" t="s">
        <v>160</v>
      </c>
      <c r="D3975" t="s">
        <v>398</v>
      </c>
      <c r="E3975">
        <v>1</v>
      </c>
      <c r="F3975">
        <v>0</v>
      </c>
      <c r="G3975">
        <v>1</v>
      </c>
      <c r="H3975">
        <v>0</v>
      </c>
      <c r="I3975">
        <v>0</v>
      </c>
      <c r="J3975">
        <v>0</v>
      </c>
      <c r="K3975">
        <v>0</v>
      </c>
      <c r="L3975">
        <v>0</v>
      </c>
      <c r="M3975">
        <v>0</v>
      </c>
      <c r="N3975">
        <v>0</v>
      </c>
    </row>
    <row r="3976" spans="1:14" x14ac:dyDescent="0.25">
      <c r="A3976" t="s">
        <v>8200</v>
      </c>
      <c r="B3976" t="s">
        <v>75</v>
      </c>
      <c r="C3976" t="s">
        <v>160</v>
      </c>
      <c r="D3976" t="s">
        <v>4242</v>
      </c>
      <c r="E3976">
        <v>0</v>
      </c>
      <c r="F3976">
        <v>0</v>
      </c>
      <c r="G3976">
        <v>0</v>
      </c>
      <c r="H3976">
        <v>0</v>
      </c>
      <c r="I3976">
        <v>0</v>
      </c>
      <c r="J3976">
        <v>1</v>
      </c>
      <c r="K3976">
        <v>0</v>
      </c>
      <c r="L3976">
        <v>0</v>
      </c>
      <c r="M3976">
        <v>0</v>
      </c>
      <c r="N3976">
        <v>0</v>
      </c>
    </row>
    <row r="3977" spans="1:14" x14ac:dyDescent="0.25">
      <c r="A3977" t="s">
        <v>8201</v>
      </c>
      <c r="B3977" t="s">
        <v>75</v>
      </c>
      <c r="C3977" t="s">
        <v>160</v>
      </c>
      <c r="D3977" t="s">
        <v>399</v>
      </c>
      <c r="E3977">
        <v>1</v>
      </c>
      <c r="F3977">
        <v>0</v>
      </c>
      <c r="G3977">
        <v>1</v>
      </c>
      <c r="H3977">
        <v>0</v>
      </c>
      <c r="I3977">
        <v>0</v>
      </c>
      <c r="J3977">
        <v>0</v>
      </c>
      <c r="K3977">
        <v>0</v>
      </c>
      <c r="L3977">
        <v>0</v>
      </c>
      <c r="M3977">
        <v>0</v>
      </c>
      <c r="N3977">
        <v>0</v>
      </c>
    </row>
    <row r="3978" spans="1:14" x14ac:dyDescent="0.25">
      <c r="A3978" t="s">
        <v>8202</v>
      </c>
      <c r="B3978" t="s">
        <v>75</v>
      </c>
      <c r="C3978" t="s">
        <v>160</v>
      </c>
      <c r="D3978" t="s">
        <v>4245</v>
      </c>
      <c r="E3978">
        <v>0</v>
      </c>
      <c r="F3978">
        <v>0</v>
      </c>
      <c r="G3978">
        <v>0</v>
      </c>
      <c r="H3978">
        <v>0</v>
      </c>
      <c r="I3978">
        <v>0</v>
      </c>
      <c r="J3978">
        <v>1</v>
      </c>
      <c r="K3978">
        <v>0</v>
      </c>
      <c r="L3978">
        <v>0</v>
      </c>
      <c r="M3978">
        <v>0</v>
      </c>
      <c r="N3978">
        <v>0</v>
      </c>
    </row>
    <row r="3979" spans="1:14" x14ac:dyDescent="0.25">
      <c r="A3979" t="s">
        <v>8203</v>
      </c>
      <c r="B3979" t="s">
        <v>75</v>
      </c>
      <c r="C3979" t="s">
        <v>160</v>
      </c>
      <c r="D3979" t="s">
        <v>394</v>
      </c>
      <c r="E3979">
        <v>0</v>
      </c>
      <c r="F3979">
        <v>0</v>
      </c>
      <c r="G3979">
        <v>0</v>
      </c>
      <c r="H3979">
        <v>0</v>
      </c>
      <c r="I3979">
        <v>0</v>
      </c>
      <c r="J3979">
        <v>0</v>
      </c>
      <c r="K3979">
        <v>0</v>
      </c>
      <c r="L3979">
        <v>0</v>
      </c>
      <c r="M3979">
        <v>0</v>
      </c>
      <c r="N3979">
        <v>0</v>
      </c>
    </row>
    <row r="3980" spans="1:14" x14ac:dyDescent="0.25">
      <c r="A3980" t="s">
        <v>8204</v>
      </c>
      <c r="B3980" t="s">
        <v>75</v>
      </c>
      <c r="C3980" t="s">
        <v>160</v>
      </c>
      <c r="D3980" t="s">
        <v>395</v>
      </c>
      <c r="E3980">
        <v>0</v>
      </c>
      <c r="F3980">
        <v>0</v>
      </c>
      <c r="G3980">
        <v>0</v>
      </c>
      <c r="H3980">
        <v>0</v>
      </c>
      <c r="I3980">
        <v>0</v>
      </c>
      <c r="J3980">
        <v>0</v>
      </c>
      <c r="K3980">
        <v>0</v>
      </c>
      <c r="L3980">
        <v>0</v>
      </c>
      <c r="M3980">
        <v>0</v>
      </c>
      <c r="N3980">
        <v>0</v>
      </c>
    </row>
    <row r="3981" spans="1:14" x14ac:dyDescent="0.25">
      <c r="A3981" t="s">
        <v>8205</v>
      </c>
      <c r="B3981" t="s">
        <v>75</v>
      </c>
      <c r="C3981" t="s">
        <v>161</v>
      </c>
      <c r="D3981" t="s">
        <v>396</v>
      </c>
      <c r="E3981">
        <v>1</v>
      </c>
      <c r="F3981">
        <v>0</v>
      </c>
      <c r="G3981">
        <v>1</v>
      </c>
      <c r="H3981">
        <v>0</v>
      </c>
      <c r="I3981">
        <v>0</v>
      </c>
      <c r="J3981">
        <v>0</v>
      </c>
      <c r="K3981">
        <v>0</v>
      </c>
      <c r="L3981">
        <v>0</v>
      </c>
      <c r="M3981">
        <v>0</v>
      </c>
      <c r="N3981">
        <v>0</v>
      </c>
    </row>
    <row r="3982" spans="1:14" x14ac:dyDescent="0.25">
      <c r="A3982" t="s">
        <v>8206</v>
      </c>
      <c r="B3982" t="s">
        <v>75</v>
      </c>
      <c r="C3982" t="s">
        <v>161</v>
      </c>
      <c r="D3982" t="s">
        <v>4236</v>
      </c>
      <c r="E3982">
        <v>1</v>
      </c>
      <c r="F3982">
        <v>0</v>
      </c>
      <c r="G3982">
        <v>1</v>
      </c>
      <c r="H3982">
        <v>0</v>
      </c>
      <c r="I3982">
        <v>0</v>
      </c>
      <c r="J3982">
        <v>0</v>
      </c>
      <c r="K3982">
        <v>0</v>
      </c>
      <c r="L3982">
        <v>0</v>
      </c>
      <c r="M3982">
        <v>0</v>
      </c>
      <c r="N3982">
        <v>0</v>
      </c>
    </row>
    <row r="3983" spans="1:14" x14ac:dyDescent="0.25">
      <c r="A3983" t="s">
        <v>8207</v>
      </c>
      <c r="B3983" t="s">
        <v>75</v>
      </c>
      <c r="C3983" t="s">
        <v>161</v>
      </c>
      <c r="D3983" t="s">
        <v>4238</v>
      </c>
      <c r="E3983">
        <v>0</v>
      </c>
      <c r="F3983">
        <v>0</v>
      </c>
      <c r="G3983">
        <v>0</v>
      </c>
      <c r="H3983">
        <v>0</v>
      </c>
      <c r="I3983">
        <v>0</v>
      </c>
      <c r="J3983">
        <v>1</v>
      </c>
      <c r="K3983">
        <v>0</v>
      </c>
      <c r="L3983">
        <v>0</v>
      </c>
      <c r="M3983">
        <v>0</v>
      </c>
      <c r="N3983">
        <v>0</v>
      </c>
    </row>
    <row r="3984" spans="1:14" x14ac:dyDescent="0.25">
      <c r="A3984" t="s">
        <v>8208</v>
      </c>
      <c r="B3984" t="s">
        <v>75</v>
      </c>
      <c r="C3984" t="s">
        <v>161</v>
      </c>
      <c r="D3984" t="s">
        <v>397</v>
      </c>
      <c r="E3984">
        <v>1</v>
      </c>
      <c r="F3984">
        <v>0</v>
      </c>
      <c r="G3984">
        <v>1</v>
      </c>
      <c r="H3984">
        <v>0</v>
      </c>
      <c r="I3984">
        <v>0</v>
      </c>
      <c r="J3984">
        <v>0</v>
      </c>
      <c r="K3984">
        <v>0</v>
      </c>
      <c r="L3984">
        <v>0</v>
      </c>
      <c r="M3984">
        <v>0</v>
      </c>
      <c r="N3984">
        <v>0</v>
      </c>
    </row>
    <row r="3985" spans="1:14" x14ac:dyDescent="0.25">
      <c r="A3985" t="s">
        <v>8209</v>
      </c>
      <c r="B3985" t="s">
        <v>75</v>
      </c>
      <c r="C3985" t="s">
        <v>161</v>
      </c>
      <c r="D3985" t="s">
        <v>398</v>
      </c>
      <c r="E3985">
        <v>1</v>
      </c>
      <c r="F3985">
        <v>0</v>
      </c>
      <c r="G3985">
        <v>1</v>
      </c>
      <c r="H3985">
        <v>0</v>
      </c>
      <c r="I3985">
        <v>0</v>
      </c>
      <c r="J3985">
        <v>0</v>
      </c>
      <c r="K3985">
        <v>0</v>
      </c>
      <c r="L3985">
        <v>0</v>
      </c>
      <c r="M3985">
        <v>0</v>
      </c>
      <c r="N3985">
        <v>0</v>
      </c>
    </row>
    <row r="3986" spans="1:14" x14ac:dyDescent="0.25">
      <c r="A3986" t="s">
        <v>8210</v>
      </c>
      <c r="B3986" t="s">
        <v>75</v>
      </c>
      <c r="C3986" t="s">
        <v>161</v>
      </c>
      <c r="D3986" t="s">
        <v>4242</v>
      </c>
      <c r="E3986">
        <v>0</v>
      </c>
      <c r="F3986">
        <v>0</v>
      </c>
      <c r="G3986">
        <v>0</v>
      </c>
      <c r="H3986">
        <v>0</v>
      </c>
      <c r="I3986">
        <v>0</v>
      </c>
      <c r="J3986">
        <v>1</v>
      </c>
      <c r="K3986">
        <v>0</v>
      </c>
      <c r="L3986">
        <v>0</v>
      </c>
      <c r="M3986">
        <v>0</v>
      </c>
      <c r="N3986">
        <v>0</v>
      </c>
    </row>
    <row r="3987" spans="1:14" x14ac:dyDescent="0.25">
      <c r="A3987" t="s">
        <v>8211</v>
      </c>
      <c r="B3987" t="s">
        <v>75</v>
      </c>
      <c r="C3987" t="s">
        <v>161</v>
      </c>
      <c r="D3987" t="s">
        <v>399</v>
      </c>
      <c r="E3987">
        <v>1</v>
      </c>
      <c r="F3987">
        <v>0</v>
      </c>
      <c r="G3987">
        <v>1</v>
      </c>
      <c r="H3987">
        <v>0</v>
      </c>
      <c r="I3987">
        <v>0</v>
      </c>
      <c r="J3987">
        <v>0</v>
      </c>
      <c r="K3987">
        <v>0</v>
      </c>
      <c r="L3987">
        <v>0</v>
      </c>
      <c r="M3987">
        <v>0</v>
      </c>
      <c r="N3987">
        <v>0</v>
      </c>
    </row>
    <row r="3988" spans="1:14" x14ac:dyDescent="0.25">
      <c r="A3988" t="s">
        <v>8212</v>
      </c>
      <c r="B3988" t="s">
        <v>75</v>
      </c>
      <c r="C3988" t="s">
        <v>161</v>
      </c>
      <c r="D3988" t="s">
        <v>4245</v>
      </c>
      <c r="E3988">
        <v>0</v>
      </c>
      <c r="F3988">
        <v>0</v>
      </c>
      <c r="G3988">
        <v>0</v>
      </c>
      <c r="H3988">
        <v>0</v>
      </c>
      <c r="I3988">
        <v>0</v>
      </c>
      <c r="J3988">
        <v>1</v>
      </c>
      <c r="K3988">
        <v>0</v>
      </c>
      <c r="L3988">
        <v>0</v>
      </c>
      <c r="M3988">
        <v>0</v>
      </c>
      <c r="N3988">
        <v>0</v>
      </c>
    </row>
    <row r="3989" spans="1:14" x14ac:dyDescent="0.25">
      <c r="A3989" t="s">
        <v>8213</v>
      </c>
      <c r="B3989" t="s">
        <v>75</v>
      </c>
      <c r="C3989" t="s">
        <v>161</v>
      </c>
      <c r="D3989" t="s">
        <v>394</v>
      </c>
      <c r="E3989">
        <v>0</v>
      </c>
      <c r="F3989">
        <v>0</v>
      </c>
      <c r="G3989">
        <v>0</v>
      </c>
      <c r="H3989">
        <v>0</v>
      </c>
      <c r="I3989">
        <v>0</v>
      </c>
      <c r="J3989">
        <v>0</v>
      </c>
      <c r="K3989">
        <v>1</v>
      </c>
      <c r="L3989">
        <v>1</v>
      </c>
      <c r="M3989">
        <v>0</v>
      </c>
      <c r="N3989">
        <v>0</v>
      </c>
    </row>
    <row r="3990" spans="1:14" x14ac:dyDescent="0.25">
      <c r="A3990" t="s">
        <v>8214</v>
      </c>
      <c r="B3990" t="s">
        <v>75</v>
      </c>
      <c r="C3990" t="s">
        <v>161</v>
      </c>
      <c r="D3990" t="s">
        <v>395</v>
      </c>
      <c r="E3990">
        <v>0</v>
      </c>
      <c r="F3990">
        <v>0</v>
      </c>
      <c r="G3990">
        <v>0</v>
      </c>
      <c r="H3990">
        <v>0</v>
      </c>
      <c r="I3990">
        <v>0</v>
      </c>
      <c r="J3990">
        <v>0</v>
      </c>
      <c r="K3990">
        <v>1</v>
      </c>
      <c r="L3990">
        <v>1</v>
      </c>
      <c r="M3990">
        <v>0</v>
      </c>
      <c r="N3990">
        <v>0</v>
      </c>
    </row>
    <row r="3991" spans="1:14" x14ac:dyDescent="0.25">
      <c r="A3991" t="s">
        <v>8215</v>
      </c>
      <c r="B3991" t="s">
        <v>75</v>
      </c>
      <c r="C3991" t="s">
        <v>162</v>
      </c>
      <c r="D3991" t="s">
        <v>396</v>
      </c>
      <c r="E3991">
        <v>1</v>
      </c>
      <c r="F3991">
        <v>1</v>
      </c>
      <c r="G3991">
        <v>0</v>
      </c>
      <c r="H3991">
        <v>0</v>
      </c>
      <c r="I3991">
        <v>0</v>
      </c>
      <c r="J3991">
        <v>0</v>
      </c>
      <c r="K3991">
        <v>0</v>
      </c>
      <c r="L3991">
        <v>0</v>
      </c>
      <c r="M3991">
        <v>0</v>
      </c>
      <c r="N3991">
        <v>0</v>
      </c>
    </row>
    <row r="3992" spans="1:14" x14ac:dyDescent="0.25">
      <c r="A3992" t="s">
        <v>8216</v>
      </c>
      <c r="B3992" t="s">
        <v>75</v>
      </c>
      <c r="C3992" t="s">
        <v>162</v>
      </c>
      <c r="D3992" t="s">
        <v>4236</v>
      </c>
      <c r="E3992">
        <v>1</v>
      </c>
      <c r="F3992">
        <v>1</v>
      </c>
      <c r="G3992">
        <v>0</v>
      </c>
      <c r="H3992">
        <v>0</v>
      </c>
      <c r="I3992">
        <v>0</v>
      </c>
      <c r="J3992">
        <v>0</v>
      </c>
      <c r="K3992">
        <v>0</v>
      </c>
      <c r="L3992">
        <v>0</v>
      </c>
      <c r="M3992">
        <v>0</v>
      </c>
      <c r="N3992">
        <v>0</v>
      </c>
    </row>
    <row r="3993" spans="1:14" x14ac:dyDescent="0.25">
      <c r="A3993" t="s">
        <v>8217</v>
      </c>
      <c r="B3993" t="s">
        <v>75</v>
      </c>
      <c r="C3993" t="s">
        <v>162</v>
      </c>
      <c r="D3993" t="s">
        <v>4238</v>
      </c>
      <c r="E3993">
        <v>0</v>
      </c>
      <c r="F3993">
        <v>0</v>
      </c>
      <c r="G3993">
        <v>0</v>
      </c>
      <c r="H3993">
        <v>0</v>
      </c>
      <c r="I3993">
        <v>0</v>
      </c>
      <c r="J3993">
        <v>1</v>
      </c>
      <c r="K3993">
        <v>0</v>
      </c>
      <c r="L3993">
        <v>0</v>
      </c>
      <c r="M3993">
        <v>0</v>
      </c>
      <c r="N3993">
        <v>0</v>
      </c>
    </row>
    <row r="3994" spans="1:14" x14ac:dyDescent="0.25">
      <c r="A3994" t="s">
        <v>8218</v>
      </c>
      <c r="B3994" t="s">
        <v>75</v>
      </c>
      <c r="C3994" t="s">
        <v>162</v>
      </c>
      <c r="D3994" t="s">
        <v>397</v>
      </c>
      <c r="E3994">
        <v>1</v>
      </c>
      <c r="F3994">
        <v>1</v>
      </c>
      <c r="G3994">
        <v>0</v>
      </c>
      <c r="H3994">
        <v>0</v>
      </c>
      <c r="I3994">
        <v>0</v>
      </c>
      <c r="J3994">
        <v>0</v>
      </c>
      <c r="K3994">
        <v>0</v>
      </c>
      <c r="L3994">
        <v>0</v>
      </c>
      <c r="M3994">
        <v>0</v>
      </c>
      <c r="N3994">
        <v>0</v>
      </c>
    </row>
    <row r="3995" spans="1:14" x14ac:dyDescent="0.25">
      <c r="A3995" t="s">
        <v>8219</v>
      </c>
      <c r="B3995" t="s">
        <v>75</v>
      </c>
      <c r="C3995" t="s">
        <v>162</v>
      </c>
      <c r="D3995" t="s">
        <v>398</v>
      </c>
      <c r="E3995">
        <v>1</v>
      </c>
      <c r="F3995">
        <v>1</v>
      </c>
      <c r="G3995">
        <v>0</v>
      </c>
      <c r="H3995">
        <v>0</v>
      </c>
      <c r="I3995">
        <v>0</v>
      </c>
      <c r="J3995">
        <v>0</v>
      </c>
      <c r="K3995">
        <v>0</v>
      </c>
      <c r="L3995">
        <v>0</v>
      </c>
      <c r="M3995">
        <v>0</v>
      </c>
      <c r="N3995">
        <v>0</v>
      </c>
    </row>
    <row r="3996" spans="1:14" x14ac:dyDescent="0.25">
      <c r="A3996" t="s">
        <v>8220</v>
      </c>
      <c r="B3996" t="s">
        <v>75</v>
      </c>
      <c r="C3996" t="s">
        <v>162</v>
      </c>
      <c r="D3996" t="s">
        <v>4242</v>
      </c>
      <c r="E3996">
        <v>0</v>
      </c>
      <c r="F3996">
        <v>0</v>
      </c>
      <c r="G3996">
        <v>0</v>
      </c>
      <c r="H3996">
        <v>0</v>
      </c>
      <c r="I3996">
        <v>0</v>
      </c>
      <c r="J3996">
        <v>1</v>
      </c>
      <c r="K3996">
        <v>0</v>
      </c>
      <c r="L3996">
        <v>0</v>
      </c>
      <c r="M3996">
        <v>0</v>
      </c>
      <c r="N3996">
        <v>0</v>
      </c>
    </row>
    <row r="3997" spans="1:14" x14ac:dyDescent="0.25">
      <c r="A3997" t="s">
        <v>8221</v>
      </c>
      <c r="B3997" t="s">
        <v>75</v>
      </c>
      <c r="C3997" t="s">
        <v>162</v>
      </c>
      <c r="D3997" t="s">
        <v>399</v>
      </c>
      <c r="E3997">
        <v>1</v>
      </c>
      <c r="F3997">
        <v>1</v>
      </c>
      <c r="G3997">
        <v>0</v>
      </c>
      <c r="H3997">
        <v>0</v>
      </c>
      <c r="I3997">
        <v>0</v>
      </c>
      <c r="J3997">
        <v>0</v>
      </c>
      <c r="K3997">
        <v>0</v>
      </c>
      <c r="L3997">
        <v>0</v>
      </c>
      <c r="M3997">
        <v>0</v>
      </c>
      <c r="N3997">
        <v>0</v>
      </c>
    </row>
    <row r="3998" spans="1:14" x14ac:dyDescent="0.25">
      <c r="A3998" t="s">
        <v>8222</v>
      </c>
      <c r="B3998" t="s">
        <v>75</v>
      </c>
      <c r="C3998" t="s">
        <v>162</v>
      </c>
      <c r="D3998" t="s">
        <v>4245</v>
      </c>
      <c r="E3998">
        <v>0</v>
      </c>
      <c r="F3998">
        <v>0</v>
      </c>
      <c r="G3998">
        <v>0</v>
      </c>
      <c r="H3998">
        <v>0</v>
      </c>
      <c r="I3998">
        <v>0</v>
      </c>
      <c r="J3998">
        <v>1</v>
      </c>
      <c r="K3998">
        <v>0</v>
      </c>
      <c r="L3998">
        <v>0</v>
      </c>
      <c r="M3998">
        <v>0</v>
      </c>
      <c r="N3998">
        <v>0</v>
      </c>
    </row>
    <row r="3999" spans="1:14" x14ac:dyDescent="0.25">
      <c r="A3999" t="s">
        <v>8223</v>
      </c>
      <c r="B3999" t="s">
        <v>75</v>
      </c>
      <c r="C3999" t="s">
        <v>162</v>
      </c>
      <c r="D3999" t="s">
        <v>394</v>
      </c>
      <c r="E3999">
        <v>0</v>
      </c>
      <c r="F3999">
        <v>0</v>
      </c>
      <c r="G3999">
        <v>0</v>
      </c>
      <c r="H3999">
        <v>0</v>
      </c>
      <c r="I3999">
        <v>0</v>
      </c>
      <c r="J3999">
        <v>0</v>
      </c>
      <c r="K3999">
        <v>0</v>
      </c>
      <c r="L3999">
        <v>0</v>
      </c>
      <c r="M3999">
        <v>0</v>
      </c>
      <c r="N3999">
        <v>0</v>
      </c>
    </row>
    <row r="4000" spans="1:14" x14ac:dyDescent="0.25">
      <c r="A4000" t="s">
        <v>8224</v>
      </c>
      <c r="B4000" t="s">
        <v>75</v>
      </c>
      <c r="C4000" t="s">
        <v>162</v>
      </c>
      <c r="D4000" t="s">
        <v>395</v>
      </c>
      <c r="E4000">
        <v>0</v>
      </c>
      <c r="F4000">
        <v>0</v>
      </c>
      <c r="G4000">
        <v>0</v>
      </c>
      <c r="H4000">
        <v>0</v>
      </c>
      <c r="I4000">
        <v>0</v>
      </c>
      <c r="J4000">
        <v>0</v>
      </c>
      <c r="K4000">
        <v>0</v>
      </c>
      <c r="L4000">
        <v>0</v>
      </c>
      <c r="M4000">
        <v>0</v>
      </c>
      <c r="N4000">
        <v>0</v>
      </c>
    </row>
    <row r="4001" spans="1:14" x14ac:dyDescent="0.25">
      <c r="A4001" t="s">
        <v>8225</v>
      </c>
      <c r="B4001" t="s">
        <v>75</v>
      </c>
      <c r="C4001" t="s">
        <v>164</v>
      </c>
      <c r="D4001" t="s">
        <v>396</v>
      </c>
      <c r="E4001">
        <v>2</v>
      </c>
      <c r="F4001">
        <v>0</v>
      </c>
      <c r="G4001">
        <v>2</v>
      </c>
      <c r="H4001">
        <v>0</v>
      </c>
      <c r="I4001">
        <v>0</v>
      </c>
      <c r="J4001">
        <v>0</v>
      </c>
      <c r="K4001">
        <v>0</v>
      </c>
      <c r="L4001">
        <v>0</v>
      </c>
      <c r="M4001">
        <v>0</v>
      </c>
      <c r="N4001">
        <v>0</v>
      </c>
    </row>
    <row r="4002" spans="1:14" x14ac:dyDescent="0.25">
      <c r="A4002" t="s">
        <v>8226</v>
      </c>
      <c r="B4002" t="s">
        <v>75</v>
      </c>
      <c r="C4002" t="s">
        <v>164</v>
      </c>
      <c r="D4002" t="s">
        <v>4236</v>
      </c>
      <c r="E4002">
        <v>2</v>
      </c>
      <c r="F4002">
        <v>0</v>
      </c>
      <c r="G4002">
        <v>2</v>
      </c>
      <c r="H4002">
        <v>0</v>
      </c>
      <c r="I4002">
        <v>0</v>
      </c>
      <c r="J4002">
        <v>0</v>
      </c>
      <c r="K4002">
        <v>0</v>
      </c>
      <c r="L4002">
        <v>0</v>
      </c>
      <c r="M4002">
        <v>0</v>
      </c>
      <c r="N4002">
        <v>0</v>
      </c>
    </row>
    <row r="4003" spans="1:14" x14ac:dyDescent="0.25">
      <c r="A4003" t="s">
        <v>8227</v>
      </c>
      <c r="B4003" t="s">
        <v>75</v>
      </c>
      <c r="C4003" t="s">
        <v>164</v>
      </c>
      <c r="D4003" t="s">
        <v>4238</v>
      </c>
      <c r="E4003">
        <v>0</v>
      </c>
      <c r="F4003">
        <v>0</v>
      </c>
      <c r="G4003">
        <v>0</v>
      </c>
      <c r="H4003">
        <v>0</v>
      </c>
      <c r="I4003">
        <v>0</v>
      </c>
      <c r="J4003">
        <v>2</v>
      </c>
      <c r="K4003">
        <v>0</v>
      </c>
      <c r="L4003">
        <v>0</v>
      </c>
      <c r="M4003">
        <v>0</v>
      </c>
      <c r="N4003">
        <v>0</v>
      </c>
    </row>
    <row r="4004" spans="1:14" x14ac:dyDescent="0.25">
      <c r="A4004" t="s">
        <v>8228</v>
      </c>
      <c r="B4004" t="s">
        <v>75</v>
      </c>
      <c r="C4004" t="s">
        <v>164</v>
      </c>
      <c r="D4004" t="s">
        <v>397</v>
      </c>
      <c r="E4004">
        <v>2</v>
      </c>
      <c r="F4004">
        <v>0</v>
      </c>
      <c r="G4004">
        <v>2</v>
      </c>
      <c r="H4004">
        <v>0</v>
      </c>
      <c r="I4004">
        <v>0</v>
      </c>
      <c r="J4004">
        <v>0</v>
      </c>
      <c r="K4004">
        <v>0</v>
      </c>
      <c r="L4004">
        <v>0</v>
      </c>
      <c r="M4004">
        <v>0</v>
      </c>
      <c r="N4004">
        <v>0</v>
      </c>
    </row>
    <row r="4005" spans="1:14" x14ac:dyDescent="0.25">
      <c r="A4005" t="s">
        <v>8229</v>
      </c>
      <c r="B4005" t="s">
        <v>75</v>
      </c>
      <c r="C4005" t="s">
        <v>164</v>
      </c>
      <c r="D4005" t="s">
        <v>398</v>
      </c>
      <c r="E4005">
        <v>2</v>
      </c>
      <c r="F4005">
        <v>0</v>
      </c>
      <c r="G4005">
        <v>2</v>
      </c>
      <c r="H4005">
        <v>0</v>
      </c>
      <c r="I4005">
        <v>0</v>
      </c>
      <c r="J4005">
        <v>0</v>
      </c>
      <c r="K4005">
        <v>0</v>
      </c>
      <c r="L4005">
        <v>0</v>
      </c>
      <c r="M4005">
        <v>0</v>
      </c>
      <c r="N4005">
        <v>0</v>
      </c>
    </row>
    <row r="4006" spans="1:14" x14ac:dyDescent="0.25">
      <c r="A4006" t="s">
        <v>8230</v>
      </c>
      <c r="B4006" t="s">
        <v>75</v>
      </c>
      <c r="C4006" t="s">
        <v>164</v>
      </c>
      <c r="D4006" t="s">
        <v>4242</v>
      </c>
      <c r="E4006">
        <v>0</v>
      </c>
      <c r="F4006">
        <v>0</v>
      </c>
      <c r="G4006">
        <v>0</v>
      </c>
      <c r="H4006">
        <v>0</v>
      </c>
      <c r="I4006">
        <v>0</v>
      </c>
      <c r="J4006">
        <v>2</v>
      </c>
      <c r="K4006">
        <v>0</v>
      </c>
      <c r="L4006">
        <v>0</v>
      </c>
      <c r="M4006">
        <v>0</v>
      </c>
      <c r="N4006">
        <v>0</v>
      </c>
    </row>
    <row r="4007" spans="1:14" x14ac:dyDescent="0.25">
      <c r="A4007" t="s">
        <v>8231</v>
      </c>
      <c r="B4007" t="s">
        <v>75</v>
      </c>
      <c r="C4007" t="s">
        <v>164</v>
      </c>
      <c r="D4007" t="s">
        <v>399</v>
      </c>
      <c r="E4007">
        <v>2</v>
      </c>
      <c r="F4007">
        <v>0</v>
      </c>
      <c r="G4007">
        <v>2</v>
      </c>
      <c r="H4007">
        <v>0</v>
      </c>
      <c r="I4007">
        <v>0</v>
      </c>
      <c r="J4007">
        <v>0</v>
      </c>
      <c r="K4007">
        <v>0</v>
      </c>
      <c r="L4007">
        <v>0</v>
      </c>
      <c r="M4007">
        <v>0</v>
      </c>
      <c r="N4007">
        <v>0</v>
      </c>
    </row>
    <row r="4008" spans="1:14" x14ac:dyDescent="0.25">
      <c r="A4008" t="s">
        <v>8232</v>
      </c>
      <c r="B4008" t="s">
        <v>75</v>
      </c>
      <c r="C4008" t="s">
        <v>164</v>
      </c>
      <c r="D4008" t="s">
        <v>4245</v>
      </c>
      <c r="E4008">
        <v>0</v>
      </c>
      <c r="F4008">
        <v>0</v>
      </c>
      <c r="G4008">
        <v>0</v>
      </c>
      <c r="H4008">
        <v>0</v>
      </c>
      <c r="I4008">
        <v>0</v>
      </c>
      <c r="J4008">
        <v>2</v>
      </c>
      <c r="K4008">
        <v>0</v>
      </c>
      <c r="L4008">
        <v>0</v>
      </c>
      <c r="M4008">
        <v>0</v>
      </c>
      <c r="N4008">
        <v>0</v>
      </c>
    </row>
    <row r="4009" spans="1:14" x14ac:dyDescent="0.25">
      <c r="A4009" t="s">
        <v>8233</v>
      </c>
      <c r="B4009" t="s">
        <v>75</v>
      </c>
      <c r="C4009" t="s">
        <v>164</v>
      </c>
      <c r="D4009" t="s">
        <v>394</v>
      </c>
      <c r="E4009">
        <v>0</v>
      </c>
      <c r="F4009">
        <v>0</v>
      </c>
      <c r="G4009">
        <v>0</v>
      </c>
      <c r="H4009">
        <v>0</v>
      </c>
      <c r="I4009">
        <v>0</v>
      </c>
      <c r="J4009">
        <v>0</v>
      </c>
      <c r="K4009">
        <v>1</v>
      </c>
      <c r="L4009">
        <v>1</v>
      </c>
      <c r="M4009">
        <v>0</v>
      </c>
      <c r="N4009">
        <v>0</v>
      </c>
    </row>
    <row r="4010" spans="1:14" x14ac:dyDescent="0.25">
      <c r="A4010" t="s">
        <v>8234</v>
      </c>
      <c r="B4010" t="s">
        <v>75</v>
      </c>
      <c r="C4010" t="s">
        <v>164</v>
      </c>
      <c r="D4010" t="s">
        <v>395</v>
      </c>
      <c r="E4010">
        <v>0</v>
      </c>
      <c r="F4010">
        <v>0</v>
      </c>
      <c r="G4010">
        <v>0</v>
      </c>
      <c r="H4010">
        <v>0</v>
      </c>
      <c r="I4010">
        <v>0</v>
      </c>
      <c r="J4010">
        <v>0</v>
      </c>
      <c r="K4010">
        <v>1</v>
      </c>
      <c r="L4010">
        <v>1</v>
      </c>
      <c r="M4010">
        <v>0</v>
      </c>
      <c r="N4010">
        <v>0</v>
      </c>
    </row>
    <row r="4011" spans="1:14" x14ac:dyDescent="0.25">
      <c r="A4011" t="s">
        <v>8235</v>
      </c>
      <c r="B4011" t="s">
        <v>75</v>
      </c>
      <c r="C4011" t="s">
        <v>165</v>
      </c>
      <c r="D4011" t="s">
        <v>396</v>
      </c>
      <c r="E4011">
        <v>2</v>
      </c>
      <c r="F4011">
        <v>0</v>
      </c>
      <c r="G4011">
        <v>2</v>
      </c>
      <c r="H4011">
        <v>0</v>
      </c>
      <c r="I4011">
        <v>0</v>
      </c>
      <c r="J4011">
        <v>0</v>
      </c>
      <c r="K4011">
        <v>0</v>
      </c>
      <c r="L4011">
        <v>0</v>
      </c>
      <c r="M4011">
        <v>0</v>
      </c>
      <c r="N4011">
        <v>0</v>
      </c>
    </row>
    <row r="4012" spans="1:14" x14ac:dyDescent="0.25">
      <c r="A4012" t="s">
        <v>8236</v>
      </c>
      <c r="B4012" t="s">
        <v>75</v>
      </c>
      <c r="C4012" t="s">
        <v>165</v>
      </c>
      <c r="D4012" t="s">
        <v>4236</v>
      </c>
      <c r="E4012">
        <v>2</v>
      </c>
      <c r="F4012">
        <v>0</v>
      </c>
      <c r="G4012">
        <v>2</v>
      </c>
      <c r="H4012">
        <v>0</v>
      </c>
      <c r="I4012">
        <v>0</v>
      </c>
      <c r="J4012">
        <v>0</v>
      </c>
      <c r="K4012">
        <v>0</v>
      </c>
      <c r="L4012">
        <v>0</v>
      </c>
      <c r="M4012">
        <v>0</v>
      </c>
      <c r="N4012">
        <v>0</v>
      </c>
    </row>
    <row r="4013" spans="1:14" x14ac:dyDescent="0.25">
      <c r="A4013" t="s">
        <v>8237</v>
      </c>
      <c r="B4013" t="s">
        <v>75</v>
      </c>
      <c r="C4013" t="s">
        <v>165</v>
      </c>
      <c r="D4013" t="s">
        <v>4238</v>
      </c>
      <c r="E4013">
        <v>0</v>
      </c>
      <c r="F4013">
        <v>0</v>
      </c>
      <c r="G4013">
        <v>0</v>
      </c>
      <c r="H4013">
        <v>0</v>
      </c>
      <c r="I4013">
        <v>0</v>
      </c>
      <c r="J4013">
        <v>2</v>
      </c>
      <c r="K4013">
        <v>0</v>
      </c>
      <c r="L4013">
        <v>0</v>
      </c>
      <c r="M4013">
        <v>0</v>
      </c>
      <c r="N4013">
        <v>0</v>
      </c>
    </row>
    <row r="4014" spans="1:14" x14ac:dyDescent="0.25">
      <c r="A4014" t="s">
        <v>8238</v>
      </c>
      <c r="B4014" t="s">
        <v>75</v>
      </c>
      <c r="C4014" t="s">
        <v>165</v>
      </c>
      <c r="D4014" t="s">
        <v>397</v>
      </c>
      <c r="E4014">
        <v>2</v>
      </c>
      <c r="F4014">
        <v>0</v>
      </c>
      <c r="G4014">
        <v>2</v>
      </c>
      <c r="H4014">
        <v>0</v>
      </c>
      <c r="I4014">
        <v>0</v>
      </c>
      <c r="J4014">
        <v>0</v>
      </c>
      <c r="K4014">
        <v>0</v>
      </c>
      <c r="L4014">
        <v>0</v>
      </c>
      <c r="M4014">
        <v>0</v>
      </c>
      <c r="N4014">
        <v>0</v>
      </c>
    </row>
    <row r="4015" spans="1:14" x14ac:dyDescent="0.25">
      <c r="A4015" t="s">
        <v>8239</v>
      </c>
      <c r="B4015" t="s">
        <v>73</v>
      </c>
      <c r="C4015" t="s">
        <v>188</v>
      </c>
      <c r="D4015" t="s">
        <v>4245</v>
      </c>
      <c r="E4015">
        <v>5</v>
      </c>
      <c r="F4015">
        <v>0</v>
      </c>
      <c r="G4015">
        <v>4</v>
      </c>
      <c r="H4015">
        <v>1</v>
      </c>
      <c r="I4015">
        <v>0</v>
      </c>
      <c r="J4015">
        <v>65</v>
      </c>
      <c r="K4015">
        <v>0</v>
      </c>
      <c r="L4015">
        <v>0</v>
      </c>
      <c r="M4015">
        <v>0</v>
      </c>
      <c r="N4015">
        <v>0</v>
      </c>
    </row>
    <row r="4016" spans="1:14" x14ac:dyDescent="0.25">
      <c r="A4016" t="s">
        <v>8240</v>
      </c>
      <c r="B4016" t="s">
        <v>73</v>
      </c>
      <c r="C4016" t="s">
        <v>188</v>
      </c>
      <c r="D4016" t="s">
        <v>394</v>
      </c>
      <c r="E4016">
        <v>0</v>
      </c>
      <c r="F4016">
        <v>0</v>
      </c>
      <c r="G4016">
        <v>0</v>
      </c>
      <c r="H4016">
        <v>0</v>
      </c>
      <c r="I4016">
        <v>0</v>
      </c>
      <c r="J4016">
        <v>0</v>
      </c>
      <c r="K4016">
        <v>70</v>
      </c>
      <c r="L4016">
        <v>69</v>
      </c>
      <c r="M4016">
        <v>0</v>
      </c>
      <c r="N4016">
        <v>1</v>
      </c>
    </row>
    <row r="4017" spans="1:14" x14ac:dyDescent="0.25">
      <c r="A4017" t="s">
        <v>8241</v>
      </c>
      <c r="B4017" t="s">
        <v>73</v>
      </c>
      <c r="C4017" t="s">
        <v>188</v>
      </c>
      <c r="D4017" t="s">
        <v>395</v>
      </c>
      <c r="E4017">
        <v>0</v>
      </c>
      <c r="F4017">
        <v>0</v>
      </c>
      <c r="G4017">
        <v>0</v>
      </c>
      <c r="H4017">
        <v>0</v>
      </c>
      <c r="I4017">
        <v>0</v>
      </c>
      <c r="J4017">
        <v>0</v>
      </c>
      <c r="K4017">
        <v>66</v>
      </c>
      <c r="L4017">
        <v>65</v>
      </c>
      <c r="M4017">
        <v>0</v>
      </c>
      <c r="N4017">
        <v>1</v>
      </c>
    </row>
    <row r="4018" spans="1:14" x14ac:dyDescent="0.25">
      <c r="A4018" t="s">
        <v>8242</v>
      </c>
      <c r="B4018" t="s">
        <v>73</v>
      </c>
      <c r="C4018" t="s">
        <v>189</v>
      </c>
      <c r="D4018" t="s">
        <v>396</v>
      </c>
      <c r="E4018">
        <v>50</v>
      </c>
      <c r="F4018">
        <v>7</v>
      </c>
      <c r="G4018">
        <v>42</v>
      </c>
      <c r="H4018">
        <v>1</v>
      </c>
      <c r="I4018">
        <v>0</v>
      </c>
      <c r="J4018">
        <v>4</v>
      </c>
      <c r="K4018">
        <v>0</v>
      </c>
      <c r="L4018">
        <v>0</v>
      </c>
      <c r="M4018">
        <v>0</v>
      </c>
      <c r="N4018">
        <v>0</v>
      </c>
    </row>
    <row r="4019" spans="1:14" x14ac:dyDescent="0.25">
      <c r="A4019" t="s">
        <v>8243</v>
      </c>
      <c r="B4019" t="s">
        <v>73</v>
      </c>
      <c r="C4019" t="s">
        <v>189</v>
      </c>
      <c r="D4019" t="s">
        <v>4236</v>
      </c>
      <c r="E4019">
        <v>54</v>
      </c>
      <c r="F4019">
        <v>7</v>
      </c>
      <c r="G4019">
        <v>46</v>
      </c>
      <c r="H4019">
        <v>1</v>
      </c>
      <c r="I4019">
        <v>0</v>
      </c>
      <c r="J4019">
        <v>0</v>
      </c>
      <c r="K4019">
        <v>0</v>
      </c>
      <c r="L4019">
        <v>0</v>
      </c>
      <c r="M4019">
        <v>0</v>
      </c>
      <c r="N4019">
        <v>0</v>
      </c>
    </row>
    <row r="4020" spans="1:14" x14ac:dyDescent="0.25">
      <c r="A4020" t="s">
        <v>8244</v>
      </c>
      <c r="B4020" t="s">
        <v>73</v>
      </c>
      <c r="C4020" t="s">
        <v>189</v>
      </c>
      <c r="D4020" t="s">
        <v>4238</v>
      </c>
      <c r="E4020">
        <v>4</v>
      </c>
      <c r="F4020">
        <v>0</v>
      </c>
      <c r="G4020">
        <v>4</v>
      </c>
      <c r="H4020">
        <v>0</v>
      </c>
      <c r="I4020">
        <v>0</v>
      </c>
      <c r="J4020">
        <v>50</v>
      </c>
      <c r="K4020">
        <v>0</v>
      </c>
      <c r="L4020">
        <v>0</v>
      </c>
      <c r="M4020">
        <v>0</v>
      </c>
      <c r="N4020">
        <v>0</v>
      </c>
    </row>
    <row r="4021" spans="1:14" x14ac:dyDescent="0.25">
      <c r="A4021" t="s">
        <v>8245</v>
      </c>
      <c r="B4021" t="s">
        <v>73</v>
      </c>
      <c r="C4021" t="s">
        <v>189</v>
      </c>
      <c r="D4021" t="s">
        <v>397</v>
      </c>
      <c r="E4021">
        <v>54</v>
      </c>
      <c r="F4021">
        <v>7</v>
      </c>
      <c r="G4021">
        <v>46</v>
      </c>
      <c r="H4021">
        <v>1</v>
      </c>
      <c r="I4021">
        <v>0</v>
      </c>
      <c r="J4021">
        <v>0</v>
      </c>
      <c r="K4021">
        <v>0</v>
      </c>
      <c r="L4021">
        <v>0</v>
      </c>
      <c r="M4021">
        <v>0</v>
      </c>
      <c r="N4021">
        <v>0</v>
      </c>
    </row>
    <row r="4022" spans="1:14" x14ac:dyDescent="0.25">
      <c r="A4022" t="s">
        <v>8246</v>
      </c>
      <c r="B4022" t="s">
        <v>73</v>
      </c>
      <c r="C4022" t="s">
        <v>189</v>
      </c>
      <c r="D4022" t="s">
        <v>398</v>
      </c>
      <c r="E4022">
        <v>50</v>
      </c>
      <c r="F4022">
        <v>7</v>
      </c>
      <c r="G4022">
        <v>42</v>
      </c>
      <c r="H4022">
        <v>1</v>
      </c>
      <c r="I4022">
        <v>0</v>
      </c>
      <c r="J4022">
        <v>4</v>
      </c>
      <c r="K4022">
        <v>0</v>
      </c>
      <c r="L4022">
        <v>0</v>
      </c>
      <c r="M4022">
        <v>0</v>
      </c>
      <c r="N4022">
        <v>0</v>
      </c>
    </row>
    <row r="4023" spans="1:14" x14ac:dyDescent="0.25">
      <c r="A4023" t="s">
        <v>8247</v>
      </c>
      <c r="B4023" t="s">
        <v>73</v>
      </c>
      <c r="C4023" t="s">
        <v>189</v>
      </c>
      <c r="D4023" t="s">
        <v>4242</v>
      </c>
      <c r="E4023">
        <v>4</v>
      </c>
      <c r="F4023">
        <v>0</v>
      </c>
      <c r="G4023">
        <v>4</v>
      </c>
      <c r="H4023">
        <v>0</v>
      </c>
      <c r="I4023">
        <v>0</v>
      </c>
      <c r="J4023">
        <v>50</v>
      </c>
      <c r="K4023">
        <v>0</v>
      </c>
      <c r="L4023">
        <v>0</v>
      </c>
      <c r="M4023">
        <v>0</v>
      </c>
      <c r="N4023">
        <v>0</v>
      </c>
    </row>
    <row r="4024" spans="1:14" x14ac:dyDescent="0.25">
      <c r="A4024" t="s">
        <v>8248</v>
      </c>
      <c r="B4024" t="s">
        <v>73</v>
      </c>
      <c r="C4024" t="s">
        <v>189</v>
      </c>
      <c r="D4024" t="s">
        <v>399</v>
      </c>
      <c r="E4024">
        <v>50</v>
      </c>
      <c r="F4024">
        <v>7</v>
      </c>
      <c r="G4024">
        <v>42</v>
      </c>
      <c r="H4024">
        <v>1</v>
      </c>
      <c r="I4024">
        <v>0</v>
      </c>
      <c r="J4024">
        <v>4</v>
      </c>
      <c r="K4024">
        <v>0</v>
      </c>
      <c r="L4024">
        <v>0</v>
      </c>
      <c r="M4024">
        <v>0</v>
      </c>
      <c r="N4024">
        <v>0</v>
      </c>
    </row>
    <row r="4025" spans="1:14" x14ac:dyDescent="0.25">
      <c r="A4025" t="s">
        <v>8249</v>
      </c>
      <c r="B4025" t="s">
        <v>73</v>
      </c>
      <c r="C4025" t="s">
        <v>189</v>
      </c>
      <c r="D4025" t="s">
        <v>4245</v>
      </c>
      <c r="E4025">
        <v>4</v>
      </c>
      <c r="F4025">
        <v>0</v>
      </c>
      <c r="G4025">
        <v>4</v>
      </c>
      <c r="H4025">
        <v>0</v>
      </c>
      <c r="I4025">
        <v>0</v>
      </c>
      <c r="J4025">
        <v>50</v>
      </c>
      <c r="K4025">
        <v>0</v>
      </c>
      <c r="L4025">
        <v>0</v>
      </c>
      <c r="M4025">
        <v>0</v>
      </c>
      <c r="N4025">
        <v>0</v>
      </c>
    </row>
    <row r="4026" spans="1:14" x14ac:dyDescent="0.25">
      <c r="A4026" t="s">
        <v>8250</v>
      </c>
      <c r="B4026" t="s">
        <v>73</v>
      </c>
      <c r="C4026" t="s">
        <v>189</v>
      </c>
      <c r="D4026" t="s">
        <v>394</v>
      </c>
      <c r="E4026">
        <v>0</v>
      </c>
      <c r="F4026">
        <v>0</v>
      </c>
      <c r="G4026">
        <v>0</v>
      </c>
      <c r="H4026">
        <v>0</v>
      </c>
      <c r="I4026">
        <v>0</v>
      </c>
      <c r="J4026">
        <v>0</v>
      </c>
      <c r="K4026">
        <v>53</v>
      </c>
      <c r="L4026">
        <v>52</v>
      </c>
      <c r="M4026">
        <v>1</v>
      </c>
      <c r="N4026">
        <v>0</v>
      </c>
    </row>
    <row r="4027" spans="1:14" x14ac:dyDescent="0.25">
      <c r="A4027" t="s">
        <v>8251</v>
      </c>
      <c r="B4027" t="s">
        <v>73</v>
      </c>
      <c r="C4027" t="s">
        <v>189</v>
      </c>
      <c r="D4027" t="s">
        <v>395</v>
      </c>
      <c r="E4027">
        <v>0</v>
      </c>
      <c r="F4027">
        <v>0</v>
      </c>
      <c r="G4027">
        <v>0</v>
      </c>
      <c r="H4027">
        <v>0</v>
      </c>
      <c r="I4027">
        <v>0</v>
      </c>
      <c r="J4027">
        <v>0</v>
      </c>
      <c r="K4027">
        <v>50</v>
      </c>
      <c r="L4027">
        <v>49</v>
      </c>
      <c r="M4027">
        <v>1</v>
      </c>
      <c r="N4027">
        <v>0</v>
      </c>
    </row>
    <row r="4028" spans="1:14" x14ac:dyDescent="0.25">
      <c r="A4028" t="s">
        <v>8252</v>
      </c>
      <c r="B4028" t="s">
        <v>73</v>
      </c>
      <c r="C4028" t="s">
        <v>190</v>
      </c>
      <c r="D4028" t="s">
        <v>396</v>
      </c>
      <c r="E4028">
        <v>133</v>
      </c>
      <c r="F4028">
        <v>13</v>
      </c>
      <c r="G4028">
        <v>116</v>
      </c>
      <c r="H4028">
        <v>4</v>
      </c>
      <c r="I4028">
        <v>0</v>
      </c>
      <c r="J4028">
        <v>16</v>
      </c>
      <c r="K4028">
        <v>0</v>
      </c>
      <c r="L4028">
        <v>0</v>
      </c>
      <c r="M4028">
        <v>0</v>
      </c>
      <c r="N4028">
        <v>0</v>
      </c>
    </row>
    <row r="4029" spans="1:14" x14ac:dyDescent="0.25">
      <c r="A4029" t="s">
        <v>8253</v>
      </c>
      <c r="B4029" t="s">
        <v>73</v>
      </c>
      <c r="C4029" t="s">
        <v>190</v>
      </c>
      <c r="D4029" t="s">
        <v>4236</v>
      </c>
      <c r="E4029">
        <v>149</v>
      </c>
      <c r="F4029">
        <v>13</v>
      </c>
      <c r="G4029">
        <v>132</v>
      </c>
      <c r="H4029">
        <v>4</v>
      </c>
      <c r="I4029">
        <v>0</v>
      </c>
      <c r="J4029">
        <v>0</v>
      </c>
      <c r="K4029">
        <v>0</v>
      </c>
      <c r="L4029">
        <v>0</v>
      </c>
      <c r="M4029">
        <v>0</v>
      </c>
      <c r="N4029">
        <v>0</v>
      </c>
    </row>
    <row r="4030" spans="1:14" x14ac:dyDescent="0.25">
      <c r="A4030" t="s">
        <v>8254</v>
      </c>
      <c r="B4030" t="s">
        <v>73</v>
      </c>
      <c r="C4030" t="s">
        <v>190</v>
      </c>
      <c r="D4030" t="s">
        <v>4238</v>
      </c>
      <c r="E4030">
        <v>12</v>
      </c>
      <c r="F4030">
        <v>2</v>
      </c>
      <c r="G4030">
        <v>10</v>
      </c>
      <c r="H4030">
        <v>0</v>
      </c>
      <c r="I4030">
        <v>0</v>
      </c>
      <c r="J4030">
        <v>137</v>
      </c>
      <c r="K4030">
        <v>0</v>
      </c>
      <c r="L4030">
        <v>0</v>
      </c>
      <c r="M4030">
        <v>0</v>
      </c>
      <c r="N4030">
        <v>0</v>
      </c>
    </row>
    <row r="4031" spans="1:14" x14ac:dyDescent="0.25">
      <c r="A4031" t="s">
        <v>8255</v>
      </c>
      <c r="B4031" t="s">
        <v>73</v>
      </c>
      <c r="C4031" t="s">
        <v>190</v>
      </c>
      <c r="D4031" t="s">
        <v>397</v>
      </c>
      <c r="E4031">
        <v>149</v>
      </c>
      <c r="F4031">
        <v>13</v>
      </c>
      <c r="G4031">
        <v>132</v>
      </c>
      <c r="H4031">
        <v>4</v>
      </c>
      <c r="I4031">
        <v>0</v>
      </c>
      <c r="J4031">
        <v>0</v>
      </c>
      <c r="K4031">
        <v>0</v>
      </c>
      <c r="L4031">
        <v>0</v>
      </c>
      <c r="M4031">
        <v>0</v>
      </c>
      <c r="N4031">
        <v>0</v>
      </c>
    </row>
    <row r="4032" spans="1:14" x14ac:dyDescent="0.25">
      <c r="A4032" t="s">
        <v>8256</v>
      </c>
      <c r="B4032" t="s">
        <v>73</v>
      </c>
      <c r="C4032" t="s">
        <v>190</v>
      </c>
      <c r="D4032" t="s">
        <v>398</v>
      </c>
      <c r="E4032">
        <v>133</v>
      </c>
      <c r="F4032">
        <v>14</v>
      </c>
      <c r="G4032">
        <v>115</v>
      </c>
      <c r="H4032">
        <v>4</v>
      </c>
      <c r="I4032">
        <v>0</v>
      </c>
      <c r="J4032">
        <v>16</v>
      </c>
      <c r="K4032">
        <v>0</v>
      </c>
      <c r="L4032">
        <v>0</v>
      </c>
      <c r="M4032">
        <v>0</v>
      </c>
      <c r="N4032">
        <v>0</v>
      </c>
    </row>
    <row r="4033" spans="1:14" x14ac:dyDescent="0.25">
      <c r="A4033" t="s">
        <v>8257</v>
      </c>
      <c r="B4033" t="s">
        <v>73</v>
      </c>
      <c r="C4033" t="s">
        <v>190</v>
      </c>
      <c r="D4033" t="s">
        <v>4242</v>
      </c>
      <c r="E4033">
        <v>16</v>
      </c>
      <c r="F4033">
        <v>3</v>
      </c>
      <c r="G4033">
        <v>13</v>
      </c>
      <c r="H4033">
        <v>0</v>
      </c>
      <c r="I4033">
        <v>0</v>
      </c>
      <c r="J4033">
        <v>133</v>
      </c>
      <c r="K4033">
        <v>0</v>
      </c>
      <c r="L4033">
        <v>0</v>
      </c>
      <c r="M4033">
        <v>0</v>
      </c>
      <c r="N4033">
        <v>0</v>
      </c>
    </row>
    <row r="4034" spans="1:14" x14ac:dyDescent="0.25">
      <c r="A4034" t="s">
        <v>8258</v>
      </c>
      <c r="B4034" t="s">
        <v>73</v>
      </c>
      <c r="C4034" t="s">
        <v>190</v>
      </c>
      <c r="D4034" t="s">
        <v>399</v>
      </c>
      <c r="E4034">
        <v>133</v>
      </c>
      <c r="F4034">
        <v>11</v>
      </c>
      <c r="G4034">
        <v>118</v>
      </c>
      <c r="H4034">
        <v>4</v>
      </c>
      <c r="I4034">
        <v>0</v>
      </c>
      <c r="J4034">
        <v>16</v>
      </c>
      <c r="K4034">
        <v>0</v>
      </c>
      <c r="L4034">
        <v>0</v>
      </c>
      <c r="M4034">
        <v>0</v>
      </c>
      <c r="N4034">
        <v>0</v>
      </c>
    </row>
    <row r="4035" spans="1:14" x14ac:dyDescent="0.25">
      <c r="A4035" t="s">
        <v>8259</v>
      </c>
      <c r="B4035" t="s">
        <v>73</v>
      </c>
      <c r="C4035" t="s">
        <v>190</v>
      </c>
      <c r="D4035" t="s">
        <v>4245</v>
      </c>
      <c r="E4035">
        <v>13</v>
      </c>
      <c r="F4035">
        <v>2</v>
      </c>
      <c r="G4035">
        <v>11</v>
      </c>
      <c r="H4035">
        <v>0</v>
      </c>
      <c r="I4035">
        <v>0</v>
      </c>
      <c r="J4035">
        <v>136</v>
      </c>
      <c r="K4035">
        <v>0</v>
      </c>
      <c r="L4035">
        <v>0</v>
      </c>
      <c r="M4035">
        <v>0</v>
      </c>
      <c r="N4035">
        <v>0</v>
      </c>
    </row>
    <row r="4036" spans="1:14" x14ac:dyDescent="0.25">
      <c r="A4036" t="s">
        <v>8260</v>
      </c>
      <c r="B4036" t="s">
        <v>73</v>
      </c>
      <c r="C4036" t="s">
        <v>190</v>
      </c>
      <c r="D4036" t="s">
        <v>394</v>
      </c>
      <c r="E4036">
        <v>0</v>
      </c>
      <c r="F4036">
        <v>0</v>
      </c>
      <c r="G4036">
        <v>0</v>
      </c>
      <c r="H4036">
        <v>0</v>
      </c>
      <c r="I4036">
        <v>0</v>
      </c>
      <c r="J4036">
        <v>0</v>
      </c>
      <c r="K4036">
        <v>144</v>
      </c>
      <c r="L4036">
        <v>143</v>
      </c>
      <c r="M4036">
        <v>1</v>
      </c>
      <c r="N4036">
        <v>0</v>
      </c>
    </row>
    <row r="4037" spans="1:14" x14ac:dyDescent="0.25">
      <c r="A4037" t="s">
        <v>8261</v>
      </c>
      <c r="B4037" t="s">
        <v>73</v>
      </c>
      <c r="C4037" t="s">
        <v>190</v>
      </c>
      <c r="D4037" t="s">
        <v>395</v>
      </c>
      <c r="E4037">
        <v>0</v>
      </c>
      <c r="F4037">
        <v>0</v>
      </c>
      <c r="G4037">
        <v>0</v>
      </c>
      <c r="H4037">
        <v>0</v>
      </c>
      <c r="I4037">
        <v>0</v>
      </c>
      <c r="J4037">
        <v>0</v>
      </c>
      <c r="K4037">
        <v>138</v>
      </c>
      <c r="L4037">
        <v>136</v>
      </c>
      <c r="M4037">
        <v>2</v>
      </c>
      <c r="N4037">
        <v>0</v>
      </c>
    </row>
    <row r="4038" spans="1:14" x14ac:dyDescent="0.25">
      <c r="A4038" t="s">
        <v>8262</v>
      </c>
      <c r="B4038" t="s">
        <v>73</v>
      </c>
      <c r="C4038" t="s">
        <v>191</v>
      </c>
      <c r="D4038" t="s">
        <v>396</v>
      </c>
      <c r="E4038">
        <v>69</v>
      </c>
      <c r="F4038">
        <v>17</v>
      </c>
      <c r="G4038">
        <v>52</v>
      </c>
      <c r="H4038">
        <v>0</v>
      </c>
      <c r="I4038">
        <v>0</v>
      </c>
      <c r="J4038">
        <v>8</v>
      </c>
      <c r="K4038">
        <v>0</v>
      </c>
      <c r="L4038">
        <v>0</v>
      </c>
      <c r="M4038">
        <v>0</v>
      </c>
      <c r="N4038">
        <v>0</v>
      </c>
    </row>
    <row r="4039" spans="1:14" x14ac:dyDescent="0.25">
      <c r="A4039" t="s">
        <v>8263</v>
      </c>
      <c r="B4039" t="s">
        <v>73</v>
      </c>
      <c r="C4039" t="s">
        <v>191</v>
      </c>
      <c r="D4039" t="s">
        <v>4236</v>
      </c>
      <c r="E4039">
        <v>77</v>
      </c>
      <c r="F4039">
        <v>14</v>
      </c>
      <c r="G4039">
        <v>62</v>
      </c>
      <c r="H4039">
        <v>1</v>
      </c>
      <c r="I4039">
        <v>0</v>
      </c>
      <c r="J4039">
        <v>0</v>
      </c>
      <c r="K4039">
        <v>0</v>
      </c>
      <c r="L4039">
        <v>0</v>
      </c>
      <c r="M4039">
        <v>0</v>
      </c>
      <c r="N4039">
        <v>0</v>
      </c>
    </row>
    <row r="4040" spans="1:14" x14ac:dyDescent="0.25">
      <c r="A4040" t="s">
        <v>8264</v>
      </c>
      <c r="B4040" t="s">
        <v>73</v>
      </c>
      <c r="C4040" t="s">
        <v>191</v>
      </c>
      <c r="D4040" t="s">
        <v>4238</v>
      </c>
      <c r="E4040">
        <v>7</v>
      </c>
      <c r="F4040">
        <v>0</v>
      </c>
      <c r="G4040">
        <v>6</v>
      </c>
      <c r="H4040">
        <v>1</v>
      </c>
      <c r="I4040">
        <v>0</v>
      </c>
      <c r="J4040">
        <v>70</v>
      </c>
      <c r="K4040">
        <v>0</v>
      </c>
      <c r="L4040">
        <v>0</v>
      </c>
      <c r="M4040">
        <v>0</v>
      </c>
      <c r="N4040">
        <v>0</v>
      </c>
    </row>
    <row r="4041" spans="1:14" x14ac:dyDescent="0.25">
      <c r="A4041" t="s">
        <v>8265</v>
      </c>
      <c r="B4041" t="s">
        <v>73</v>
      </c>
      <c r="C4041" t="s">
        <v>191</v>
      </c>
      <c r="D4041" t="s">
        <v>397</v>
      </c>
      <c r="E4041">
        <v>77</v>
      </c>
      <c r="F4041">
        <v>14</v>
      </c>
      <c r="G4041">
        <v>62</v>
      </c>
      <c r="H4041">
        <v>1</v>
      </c>
      <c r="I4041">
        <v>0</v>
      </c>
      <c r="J4041">
        <v>0</v>
      </c>
      <c r="K4041">
        <v>0</v>
      </c>
      <c r="L4041">
        <v>0</v>
      </c>
      <c r="M4041">
        <v>0</v>
      </c>
      <c r="N4041">
        <v>0</v>
      </c>
    </row>
    <row r="4042" spans="1:14" x14ac:dyDescent="0.25">
      <c r="A4042" t="s">
        <v>8266</v>
      </c>
      <c r="B4042" t="s">
        <v>73</v>
      </c>
      <c r="C4042" t="s">
        <v>191</v>
      </c>
      <c r="D4042" t="s">
        <v>398</v>
      </c>
      <c r="E4042">
        <v>69</v>
      </c>
      <c r="F4042">
        <v>15</v>
      </c>
      <c r="G4042">
        <v>54</v>
      </c>
      <c r="H4042">
        <v>0</v>
      </c>
      <c r="I4042">
        <v>0</v>
      </c>
      <c r="J4042">
        <v>8</v>
      </c>
      <c r="K4042">
        <v>0</v>
      </c>
      <c r="L4042">
        <v>0</v>
      </c>
      <c r="M4042">
        <v>0</v>
      </c>
      <c r="N4042">
        <v>0</v>
      </c>
    </row>
    <row r="4043" spans="1:14" x14ac:dyDescent="0.25">
      <c r="A4043" t="s">
        <v>8267</v>
      </c>
      <c r="B4043" t="s">
        <v>73</v>
      </c>
      <c r="C4043" t="s">
        <v>191</v>
      </c>
      <c r="D4043" t="s">
        <v>4242</v>
      </c>
      <c r="E4043">
        <v>8</v>
      </c>
      <c r="F4043">
        <v>2</v>
      </c>
      <c r="G4043">
        <v>5</v>
      </c>
      <c r="H4043">
        <v>1</v>
      </c>
      <c r="I4043">
        <v>0</v>
      </c>
      <c r="J4043">
        <v>69</v>
      </c>
      <c r="K4043">
        <v>0</v>
      </c>
      <c r="L4043">
        <v>0</v>
      </c>
      <c r="M4043">
        <v>0</v>
      </c>
      <c r="N4043">
        <v>0</v>
      </c>
    </row>
    <row r="4044" spans="1:14" x14ac:dyDescent="0.25">
      <c r="A4044" t="s">
        <v>8268</v>
      </c>
      <c r="B4044" t="s">
        <v>73</v>
      </c>
      <c r="C4044" t="s">
        <v>191</v>
      </c>
      <c r="D4044" t="s">
        <v>399</v>
      </c>
      <c r="E4044">
        <v>69</v>
      </c>
      <c r="F4044">
        <v>13</v>
      </c>
      <c r="G4044">
        <v>56</v>
      </c>
      <c r="H4044">
        <v>0</v>
      </c>
      <c r="I4044">
        <v>0</v>
      </c>
      <c r="J4044">
        <v>8</v>
      </c>
      <c r="K4044">
        <v>0</v>
      </c>
      <c r="L4044">
        <v>0</v>
      </c>
      <c r="M4044">
        <v>0</v>
      </c>
      <c r="N4044">
        <v>0</v>
      </c>
    </row>
    <row r="4045" spans="1:14" x14ac:dyDescent="0.25">
      <c r="A4045" t="s">
        <v>8269</v>
      </c>
      <c r="B4045" t="s">
        <v>73</v>
      </c>
      <c r="C4045" t="s">
        <v>191</v>
      </c>
      <c r="D4045" t="s">
        <v>4245</v>
      </c>
      <c r="E4045">
        <v>8</v>
      </c>
      <c r="F4045">
        <v>1</v>
      </c>
      <c r="G4045">
        <v>6</v>
      </c>
      <c r="H4045">
        <v>1</v>
      </c>
      <c r="I4045">
        <v>0</v>
      </c>
      <c r="J4045">
        <v>69</v>
      </c>
      <c r="K4045">
        <v>0</v>
      </c>
      <c r="L4045">
        <v>0</v>
      </c>
      <c r="M4045">
        <v>0</v>
      </c>
      <c r="N4045">
        <v>0</v>
      </c>
    </row>
    <row r="4046" spans="1:14" x14ac:dyDescent="0.25">
      <c r="A4046" t="s">
        <v>8270</v>
      </c>
      <c r="B4046" t="s">
        <v>73</v>
      </c>
      <c r="C4046" t="s">
        <v>191</v>
      </c>
      <c r="D4046" t="s">
        <v>394</v>
      </c>
      <c r="E4046">
        <v>0</v>
      </c>
      <c r="F4046">
        <v>0</v>
      </c>
      <c r="G4046">
        <v>0</v>
      </c>
      <c r="H4046">
        <v>0</v>
      </c>
      <c r="I4046">
        <v>0</v>
      </c>
      <c r="J4046">
        <v>0</v>
      </c>
      <c r="K4046">
        <v>77</v>
      </c>
      <c r="L4046">
        <v>76</v>
      </c>
      <c r="M4046">
        <v>1</v>
      </c>
      <c r="N4046">
        <v>0</v>
      </c>
    </row>
    <row r="4047" spans="1:14" x14ac:dyDescent="0.25">
      <c r="A4047" t="s">
        <v>8271</v>
      </c>
      <c r="B4047" t="s">
        <v>73</v>
      </c>
      <c r="C4047" t="s">
        <v>191</v>
      </c>
      <c r="D4047" t="s">
        <v>395</v>
      </c>
      <c r="E4047">
        <v>0</v>
      </c>
      <c r="F4047">
        <v>0</v>
      </c>
      <c r="G4047">
        <v>0</v>
      </c>
      <c r="H4047">
        <v>0</v>
      </c>
      <c r="I4047">
        <v>0</v>
      </c>
      <c r="J4047">
        <v>0</v>
      </c>
      <c r="K4047">
        <v>69</v>
      </c>
      <c r="L4047">
        <v>68</v>
      </c>
      <c r="M4047">
        <v>1</v>
      </c>
      <c r="N4047">
        <v>0</v>
      </c>
    </row>
    <row r="4048" spans="1:14" x14ac:dyDescent="0.25">
      <c r="A4048" t="s">
        <v>8272</v>
      </c>
      <c r="B4048" t="s">
        <v>73</v>
      </c>
      <c r="C4048" t="s">
        <v>192</v>
      </c>
      <c r="D4048" t="s">
        <v>396</v>
      </c>
      <c r="E4048">
        <v>45</v>
      </c>
      <c r="F4048">
        <v>4</v>
      </c>
      <c r="G4048">
        <v>38</v>
      </c>
      <c r="H4048">
        <v>2</v>
      </c>
      <c r="I4048">
        <v>1</v>
      </c>
      <c r="J4048">
        <v>10</v>
      </c>
      <c r="K4048">
        <v>0</v>
      </c>
      <c r="L4048">
        <v>0</v>
      </c>
      <c r="M4048">
        <v>0</v>
      </c>
      <c r="N4048">
        <v>0</v>
      </c>
    </row>
    <row r="4049" spans="1:14" x14ac:dyDescent="0.25">
      <c r="A4049" t="s">
        <v>8273</v>
      </c>
      <c r="B4049" t="s">
        <v>73</v>
      </c>
      <c r="C4049" t="s">
        <v>192</v>
      </c>
      <c r="D4049" t="s">
        <v>4236</v>
      </c>
      <c r="E4049">
        <v>55</v>
      </c>
      <c r="F4049">
        <v>8</v>
      </c>
      <c r="G4049">
        <v>44</v>
      </c>
      <c r="H4049">
        <v>2</v>
      </c>
      <c r="I4049">
        <v>1</v>
      </c>
      <c r="J4049">
        <v>0</v>
      </c>
      <c r="K4049">
        <v>0</v>
      </c>
      <c r="L4049">
        <v>0</v>
      </c>
      <c r="M4049">
        <v>0</v>
      </c>
      <c r="N4049">
        <v>0</v>
      </c>
    </row>
    <row r="4050" spans="1:14" x14ac:dyDescent="0.25">
      <c r="A4050" t="s">
        <v>8274</v>
      </c>
      <c r="B4050" t="s">
        <v>73</v>
      </c>
      <c r="C4050" t="s">
        <v>192</v>
      </c>
      <c r="D4050" t="s">
        <v>4238</v>
      </c>
      <c r="E4050">
        <v>7</v>
      </c>
      <c r="F4050">
        <v>3</v>
      </c>
      <c r="G4050">
        <v>4</v>
      </c>
      <c r="H4050">
        <v>0</v>
      </c>
      <c r="I4050">
        <v>0</v>
      </c>
      <c r="J4050">
        <v>48</v>
      </c>
      <c r="K4050">
        <v>0</v>
      </c>
      <c r="L4050">
        <v>0</v>
      </c>
      <c r="M4050">
        <v>0</v>
      </c>
      <c r="N4050">
        <v>0</v>
      </c>
    </row>
    <row r="4051" spans="1:14" x14ac:dyDescent="0.25">
      <c r="A4051" t="s">
        <v>8275</v>
      </c>
      <c r="B4051" t="s">
        <v>73</v>
      </c>
      <c r="C4051" t="s">
        <v>192</v>
      </c>
      <c r="D4051" t="s">
        <v>397</v>
      </c>
      <c r="E4051">
        <v>55</v>
      </c>
      <c r="F4051">
        <v>8</v>
      </c>
      <c r="G4051">
        <v>44</v>
      </c>
      <c r="H4051">
        <v>2</v>
      </c>
      <c r="I4051">
        <v>1</v>
      </c>
      <c r="J4051">
        <v>0</v>
      </c>
      <c r="K4051">
        <v>0</v>
      </c>
      <c r="L4051">
        <v>0</v>
      </c>
      <c r="M4051">
        <v>0</v>
      </c>
      <c r="N4051">
        <v>0</v>
      </c>
    </row>
    <row r="4052" spans="1:14" x14ac:dyDescent="0.25">
      <c r="A4052" t="s">
        <v>8276</v>
      </c>
      <c r="B4052" t="s">
        <v>73</v>
      </c>
      <c r="C4052" t="s">
        <v>192</v>
      </c>
      <c r="D4052" t="s">
        <v>398</v>
      </c>
      <c r="E4052">
        <v>45</v>
      </c>
      <c r="F4052">
        <v>4</v>
      </c>
      <c r="G4052">
        <v>38</v>
      </c>
      <c r="H4052">
        <v>2</v>
      </c>
      <c r="I4052">
        <v>1</v>
      </c>
      <c r="J4052">
        <v>10</v>
      </c>
      <c r="K4052">
        <v>0</v>
      </c>
      <c r="L4052">
        <v>0</v>
      </c>
      <c r="M4052">
        <v>0</v>
      </c>
      <c r="N4052">
        <v>0</v>
      </c>
    </row>
    <row r="4053" spans="1:14" x14ac:dyDescent="0.25">
      <c r="A4053" t="s">
        <v>8277</v>
      </c>
      <c r="B4053" t="s">
        <v>73</v>
      </c>
      <c r="C4053" t="s">
        <v>192</v>
      </c>
      <c r="D4053" t="s">
        <v>4242</v>
      </c>
      <c r="E4053">
        <v>10</v>
      </c>
      <c r="F4053">
        <v>4</v>
      </c>
      <c r="G4053">
        <v>6</v>
      </c>
      <c r="H4053">
        <v>0</v>
      </c>
      <c r="I4053">
        <v>0</v>
      </c>
      <c r="J4053">
        <v>45</v>
      </c>
      <c r="K4053">
        <v>0</v>
      </c>
      <c r="L4053">
        <v>0</v>
      </c>
      <c r="M4053">
        <v>0</v>
      </c>
      <c r="N4053">
        <v>0</v>
      </c>
    </row>
    <row r="4054" spans="1:14" x14ac:dyDescent="0.25">
      <c r="A4054" t="s">
        <v>8278</v>
      </c>
      <c r="B4054" t="s">
        <v>73</v>
      </c>
      <c r="C4054" t="s">
        <v>192</v>
      </c>
      <c r="D4054" t="s">
        <v>399</v>
      </c>
      <c r="E4054">
        <v>45</v>
      </c>
      <c r="F4054">
        <v>4</v>
      </c>
      <c r="G4054">
        <v>38</v>
      </c>
      <c r="H4054">
        <v>2</v>
      </c>
      <c r="I4054">
        <v>1</v>
      </c>
      <c r="J4054">
        <v>10</v>
      </c>
      <c r="K4054">
        <v>0</v>
      </c>
      <c r="L4054">
        <v>0</v>
      </c>
      <c r="M4054">
        <v>0</v>
      </c>
      <c r="N4054">
        <v>0</v>
      </c>
    </row>
    <row r="4055" spans="1:14" x14ac:dyDescent="0.25">
      <c r="A4055" t="s">
        <v>8279</v>
      </c>
      <c r="B4055" t="s">
        <v>73</v>
      </c>
      <c r="C4055" t="s">
        <v>192</v>
      </c>
      <c r="D4055" t="s">
        <v>4245</v>
      </c>
      <c r="E4055">
        <v>8</v>
      </c>
      <c r="F4055">
        <v>4</v>
      </c>
      <c r="G4055">
        <v>4</v>
      </c>
      <c r="H4055">
        <v>0</v>
      </c>
      <c r="I4055">
        <v>0</v>
      </c>
      <c r="J4055">
        <v>47</v>
      </c>
      <c r="K4055">
        <v>0</v>
      </c>
      <c r="L4055">
        <v>0</v>
      </c>
      <c r="M4055">
        <v>0</v>
      </c>
      <c r="N4055">
        <v>0</v>
      </c>
    </row>
    <row r="4056" spans="1:14" x14ac:dyDescent="0.25">
      <c r="A4056" t="s">
        <v>8280</v>
      </c>
      <c r="B4056" t="s">
        <v>73</v>
      </c>
      <c r="C4056" t="s">
        <v>192</v>
      </c>
      <c r="D4056" t="s">
        <v>394</v>
      </c>
      <c r="E4056">
        <v>0</v>
      </c>
      <c r="F4056">
        <v>0</v>
      </c>
      <c r="G4056">
        <v>0</v>
      </c>
      <c r="H4056">
        <v>0</v>
      </c>
      <c r="I4056">
        <v>0</v>
      </c>
      <c r="J4056">
        <v>0</v>
      </c>
      <c r="K4056">
        <v>54</v>
      </c>
      <c r="L4056">
        <v>53</v>
      </c>
      <c r="M4056">
        <v>1</v>
      </c>
      <c r="N4056">
        <v>0</v>
      </c>
    </row>
    <row r="4057" spans="1:14" x14ac:dyDescent="0.25">
      <c r="A4057" t="s">
        <v>8281</v>
      </c>
      <c r="B4057" t="s">
        <v>73</v>
      </c>
      <c r="C4057" t="s">
        <v>192</v>
      </c>
      <c r="D4057" t="s">
        <v>395</v>
      </c>
      <c r="E4057">
        <v>0</v>
      </c>
      <c r="F4057">
        <v>0</v>
      </c>
      <c r="G4057">
        <v>0</v>
      </c>
      <c r="H4057">
        <v>0</v>
      </c>
      <c r="I4057">
        <v>0</v>
      </c>
      <c r="J4057">
        <v>0</v>
      </c>
      <c r="K4057">
        <v>53</v>
      </c>
      <c r="L4057">
        <v>52</v>
      </c>
      <c r="M4057">
        <v>1</v>
      </c>
      <c r="N4057">
        <v>0</v>
      </c>
    </row>
    <row r="4058" spans="1:14" x14ac:dyDescent="0.25">
      <c r="A4058" t="s">
        <v>8282</v>
      </c>
      <c r="B4058" t="s">
        <v>73</v>
      </c>
      <c r="C4058" t="s">
        <v>193</v>
      </c>
      <c r="D4058" t="s">
        <v>396</v>
      </c>
      <c r="E4058">
        <v>81</v>
      </c>
      <c r="F4058">
        <v>13</v>
      </c>
      <c r="G4058">
        <v>67</v>
      </c>
      <c r="H4058">
        <v>0</v>
      </c>
      <c r="I4058">
        <v>1</v>
      </c>
      <c r="J4058">
        <v>6</v>
      </c>
      <c r="K4058">
        <v>0</v>
      </c>
      <c r="L4058">
        <v>0</v>
      </c>
      <c r="M4058">
        <v>0</v>
      </c>
      <c r="N4058">
        <v>0</v>
      </c>
    </row>
    <row r="4059" spans="1:14" x14ac:dyDescent="0.25">
      <c r="A4059" t="s">
        <v>8283</v>
      </c>
      <c r="B4059" t="s">
        <v>73</v>
      </c>
      <c r="C4059" t="s">
        <v>193</v>
      </c>
      <c r="D4059" t="s">
        <v>4236</v>
      </c>
      <c r="E4059">
        <v>87</v>
      </c>
      <c r="F4059">
        <v>14</v>
      </c>
      <c r="G4059">
        <v>72</v>
      </c>
      <c r="H4059">
        <v>0</v>
      </c>
      <c r="I4059">
        <v>1</v>
      </c>
      <c r="J4059">
        <v>0</v>
      </c>
      <c r="K4059">
        <v>0</v>
      </c>
      <c r="L4059">
        <v>0</v>
      </c>
      <c r="M4059">
        <v>0</v>
      </c>
      <c r="N4059">
        <v>0</v>
      </c>
    </row>
    <row r="4060" spans="1:14" x14ac:dyDescent="0.25">
      <c r="A4060" t="s">
        <v>8284</v>
      </c>
      <c r="B4060" t="s">
        <v>73</v>
      </c>
      <c r="C4060" t="s">
        <v>193</v>
      </c>
      <c r="D4060" t="s">
        <v>4238</v>
      </c>
      <c r="E4060">
        <v>6</v>
      </c>
      <c r="F4060">
        <v>1</v>
      </c>
      <c r="G4060">
        <v>5</v>
      </c>
      <c r="H4060">
        <v>0</v>
      </c>
      <c r="I4060">
        <v>0</v>
      </c>
      <c r="J4060">
        <v>81</v>
      </c>
      <c r="K4060">
        <v>0</v>
      </c>
      <c r="L4060">
        <v>0</v>
      </c>
      <c r="M4060">
        <v>0</v>
      </c>
      <c r="N4060">
        <v>0</v>
      </c>
    </row>
    <row r="4061" spans="1:14" x14ac:dyDescent="0.25">
      <c r="A4061" t="s">
        <v>8285</v>
      </c>
      <c r="B4061" t="s">
        <v>73</v>
      </c>
      <c r="C4061" t="s">
        <v>193</v>
      </c>
      <c r="D4061" t="s">
        <v>397</v>
      </c>
      <c r="E4061">
        <v>87</v>
      </c>
      <c r="F4061">
        <v>14</v>
      </c>
      <c r="G4061">
        <v>72</v>
      </c>
      <c r="H4061">
        <v>0</v>
      </c>
      <c r="I4061">
        <v>1</v>
      </c>
      <c r="J4061">
        <v>0</v>
      </c>
      <c r="K4061">
        <v>0</v>
      </c>
      <c r="L4061">
        <v>0</v>
      </c>
      <c r="M4061">
        <v>0</v>
      </c>
      <c r="N4061">
        <v>0</v>
      </c>
    </row>
    <row r="4062" spans="1:14" x14ac:dyDescent="0.25">
      <c r="A4062" t="s">
        <v>8286</v>
      </c>
      <c r="B4062" t="s">
        <v>73</v>
      </c>
      <c r="C4062" t="s">
        <v>193</v>
      </c>
      <c r="D4062" t="s">
        <v>398</v>
      </c>
      <c r="E4062">
        <v>81</v>
      </c>
      <c r="F4062">
        <v>14</v>
      </c>
      <c r="G4062">
        <v>66</v>
      </c>
      <c r="H4062">
        <v>0</v>
      </c>
      <c r="I4062">
        <v>1</v>
      </c>
      <c r="J4062">
        <v>6</v>
      </c>
      <c r="K4062">
        <v>0</v>
      </c>
      <c r="L4062">
        <v>0</v>
      </c>
      <c r="M4062">
        <v>0</v>
      </c>
      <c r="N4062">
        <v>0</v>
      </c>
    </row>
    <row r="4063" spans="1:14" x14ac:dyDescent="0.25">
      <c r="A4063" t="s">
        <v>8287</v>
      </c>
      <c r="B4063" t="s">
        <v>73</v>
      </c>
      <c r="C4063" t="s">
        <v>193</v>
      </c>
      <c r="D4063" t="s">
        <v>4242</v>
      </c>
      <c r="E4063">
        <v>6</v>
      </c>
      <c r="F4063">
        <v>1</v>
      </c>
      <c r="G4063">
        <v>5</v>
      </c>
      <c r="H4063">
        <v>0</v>
      </c>
      <c r="I4063">
        <v>0</v>
      </c>
      <c r="J4063">
        <v>81</v>
      </c>
      <c r="K4063">
        <v>0</v>
      </c>
      <c r="L4063">
        <v>0</v>
      </c>
      <c r="M4063">
        <v>0</v>
      </c>
      <c r="N4063">
        <v>0</v>
      </c>
    </row>
    <row r="4064" spans="1:14" x14ac:dyDescent="0.25">
      <c r="A4064" t="s">
        <v>8288</v>
      </c>
      <c r="B4064" t="s">
        <v>73</v>
      </c>
      <c r="C4064" t="s">
        <v>193</v>
      </c>
      <c r="D4064" t="s">
        <v>399</v>
      </c>
      <c r="E4064">
        <v>81</v>
      </c>
      <c r="F4064">
        <v>13</v>
      </c>
      <c r="G4064">
        <v>67</v>
      </c>
      <c r="H4064">
        <v>0</v>
      </c>
      <c r="I4064">
        <v>1</v>
      </c>
      <c r="J4064">
        <v>6</v>
      </c>
      <c r="K4064">
        <v>0</v>
      </c>
      <c r="L4064">
        <v>0</v>
      </c>
      <c r="M4064">
        <v>0</v>
      </c>
      <c r="N4064">
        <v>0</v>
      </c>
    </row>
    <row r="4065" spans="1:14" x14ac:dyDescent="0.25">
      <c r="A4065" t="s">
        <v>8289</v>
      </c>
      <c r="B4065" t="s">
        <v>73</v>
      </c>
      <c r="C4065" t="s">
        <v>193</v>
      </c>
      <c r="D4065" t="s">
        <v>4245</v>
      </c>
      <c r="E4065">
        <v>6</v>
      </c>
      <c r="F4065">
        <v>1</v>
      </c>
      <c r="G4065">
        <v>5</v>
      </c>
      <c r="H4065">
        <v>0</v>
      </c>
      <c r="I4065">
        <v>0</v>
      </c>
      <c r="J4065">
        <v>81</v>
      </c>
      <c r="K4065">
        <v>0</v>
      </c>
      <c r="L4065">
        <v>0</v>
      </c>
      <c r="M4065">
        <v>0</v>
      </c>
      <c r="N4065">
        <v>0</v>
      </c>
    </row>
    <row r="4066" spans="1:14" x14ac:dyDescent="0.25">
      <c r="A4066" t="s">
        <v>8290</v>
      </c>
      <c r="B4066" t="s">
        <v>73</v>
      </c>
      <c r="C4066" t="s">
        <v>193</v>
      </c>
      <c r="D4066" t="s">
        <v>394</v>
      </c>
      <c r="E4066">
        <v>0</v>
      </c>
      <c r="F4066">
        <v>0</v>
      </c>
      <c r="G4066">
        <v>0</v>
      </c>
      <c r="H4066">
        <v>0</v>
      </c>
      <c r="I4066">
        <v>0</v>
      </c>
      <c r="J4066">
        <v>0</v>
      </c>
      <c r="K4066">
        <v>86</v>
      </c>
      <c r="L4066">
        <v>82</v>
      </c>
      <c r="M4066">
        <v>4</v>
      </c>
      <c r="N4066">
        <v>0</v>
      </c>
    </row>
    <row r="4067" spans="1:14" x14ac:dyDescent="0.25">
      <c r="A4067" t="s">
        <v>8291</v>
      </c>
      <c r="B4067" t="s">
        <v>73</v>
      </c>
      <c r="C4067" t="s">
        <v>193</v>
      </c>
      <c r="D4067" t="s">
        <v>395</v>
      </c>
      <c r="E4067">
        <v>0</v>
      </c>
      <c r="F4067">
        <v>0</v>
      </c>
      <c r="G4067">
        <v>0</v>
      </c>
      <c r="H4067">
        <v>0</v>
      </c>
      <c r="I4067">
        <v>0</v>
      </c>
      <c r="J4067">
        <v>0</v>
      </c>
      <c r="K4067">
        <v>76</v>
      </c>
      <c r="L4067">
        <v>73</v>
      </c>
      <c r="M4067">
        <v>3</v>
      </c>
      <c r="N4067">
        <v>0</v>
      </c>
    </row>
    <row r="4068" spans="1:14" x14ac:dyDescent="0.25">
      <c r="A4068" t="s">
        <v>8292</v>
      </c>
      <c r="B4068" t="s">
        <v>73</v>
      </c>
      <c r="C4068" t="s">
        <v>194</v>
      </c>
      <c r="D4068" t="s">
        <v>396</v>
      </c>
      <c r="E4068">
        <v>139</v>
      </c>
      <c r="F4068">
        <v>37</v>
      </c>
      <c r="G4068">
        <v>101</v>
      </c>
      <c r="H4068">
        <v>0</v>
      </c>
      <c r="I4068">
        <v>1</v>
      </c>
      <c r="J4068">
        <v>6</v>
      </c>
      <c r="K4068">
        <v>0</v>
      </c>
      <c r="L4068">
        <v>0</v>
      </c>
      <c r="M4068">
        <v>0</v>
      </c>
      <c r="N4068">
        <v>0</v>
      </c>
    </row>
    <row r="4069" spans="1:14" x14ac:dyDescent="0.25">
      <c r="A4069" t="s">
        <v>8293</v>
      </c>
      <c r="B4069" t="s">
        <v>73</v>
      </c>
      <c r="C4069" t="s">
        <v>194</v>
      </c>
      <c r="D4069" t="s">
        <v>4236</v>
      </c>
      <c r="E4069">
        <v>145</v>
      </c>
      <c r="F4069">
        <v>23</v>
      </c>
      <c r="G4069">
        <v>121</v>
      </c>
      <c r="H4069">
        <v>0</v>
      </c>
      <c r="I4069">
        <v>1</v>
      </c>
      <c r="J4069">
        <v>0</v>
      </c>
      <c r="K4069">
        <v>0</v>
      </c>
      <c r="L4069">
        <v>0</v>
      </c>
      <c r="M4069">
        <v>0</v>
      </c>
      <c r="N4069">
        <v>0</v>
      </c>
    </row>
    <row r="4070" spans="1:14" x14ac:dyDescent="0.25">
      <c r="A4070" t="s">
        <v>8294</v>
      </c>
      <c r="B4070" t="s">
        <v>73</v>
      </c>
      <c r="C4070" t="s">
        <v>194</v>
      </c>
      <c r="D4070" t="s">
        <v>4238</v>
      </c>
      <c r="E4070">
        <v>6</v>
      </c>
      <c r="F4070">
        <v>0</v>
      </c>
      <c r="G4070">
        <v>6</v>
      </c>
      <c r="H4070">
        <v>0</v>
      </c>
      <c r="I4070">
        <v>0</v>
      </c>
      <c r="J4070">
        <v>139</v>
      </c>
      <c r="K4070">
        <v>0</v>
      </c>
      <c r="L4070">
        <v>0</v>
      </c>
      <c r="M4070">
        <v>0</v>
      </c>
      <c r="N4070">
        <v>0</v>
      </c>
    </row>
    <row r="4071" spans="1:14" x14ac:dyDescent="0.25">
      <c r="A4071" t="s">
        <v>8295</v>
      </c>
      <c r="B4071" t="s">
        <v>73</v>
      </c>
      <c r="C4071" t="s">
        <v>194</v>
      </c>
      <c r="D4071" t="s">
        <v>397</v>
      </c>
      <c r="E4071">
        <v>145</v>
      </c>
      <c r="F4071">
        <v>23</v>
      </c>
      <c r="G4071">
        <v>121</v>
      </c>
      <c r="H4071">
        <v>0</v>
      </c>
      <c r="I4071">
        <v>1</v>
      </c>
      <c r="J4071">
        <v>0</v>
      </c>
      <c r="K4071">
        <v>0</v>
      </c>
      <c r="L4071">
        <v>0</v>
      </c>
      <c r="M4071">
        <v>0</v>
      </c>
      <c r="N4071">
        <v>0</v>
      </c>
    </row>
    <row r="4072" spans="1:14" x14ac:dyDescent="0.25">
      <c r="A4072" t="s">
        <v>8296</v>
      </c>
      <c r="B4072" t="s">
        <v>73</v>
      </c>
      <c r="C4072" t="s">
        <v>194</v>
      </c>
      <c r="D4072" t="s">
        <v>398</v>
      </c>
      <c r="E4072">
        <v>139</v>
      </c>
      <c r="F4072">
        <v>26</v>
      </c>
      <c r="G4072">
        <v>112</v>
      </c>
      <c r="H4072">
        <v>0</v>
      </c>
      <c r="I4072">
        <v>1</v>
      </c>
      <c r="J4072">
        <v>6</v>
      </c>
      <c r="K4072">
        <v>0</v>
      </c>
      <c r="L4072">
        <v>0</v>
      </c>
      <c r="M4072">
        <v>0</v>
      </c>
      <c r="N4072">
        <v>0</v>
      </c>
    </row>
    <row r="4073" spans="1:14" x14ac:dyDescent="0.25">
      <c r="A4073" t="s">
        <v>8297</v>
      </c>
      <c r="B4073" t="s">
        <v>73</v>
      </c>
      <c r="C4073" t="s">
        <v>194</v>
      </c>
      <c r="D4073" t="s">
        <v>4242</v>
      </c>
      <c r="E4073">
        <v>6</v>
      </c>
      <c r="F4073">
        <v>0</v>
      </c>
      <c r="G4073">
        <v>6</v>
      </c>
      <c r="H4073">
        <v>0</v>
      </c>
      <c r="I4073">
        <v>0</v>
      </c>
      <c r="J4073">
        <v>139</v>
      </c>
      <c r="K4073">
        <v>0</v>
      </c>
      <c r="L4073">
        <v>0</v>
      </c>
      <c r="M4073">
        <v>0</v>
      </c>
      <c r="N4073">
        <v>0</v>
      </c>
    </row>
    <row r="4074" spans="1:14" x14ac:dyDescent="0.25">
      <c r="A4074" t="s">
        <v>8298</v>
      </c>
      <c r="B4074" t="s">
        <v>73</v>
      </c>
      <c r="C4074" t="s">
        <v>194</v>
      </c>
      <c r="D4074" t="s">
        <v>399</v>
      </c>
      <c r="E4074">
        <v>139</v>
      </c>
      <c r="F4074">
        <v>23</v>
      </c>
      <c r="G4074">
        <v>115</v>
      </c>
      <c r="H4074">
        <v>0</v>
      </c>
      <c r="I4074">
        <v>1</v>
      </c>
      <c r="J4074">
        <v>6</v>
      </c>
      <c r="K4074">
        <v>0</v>
      </c>
      <c r="L4074">
        <v>0</v>
      </c>
      <c r="M4074">
        <v>0</v>
      </c>
      <c r="N4074">
        <v>0</v>
      </c>
    </row>
    <row r="4075" spans="1:14" x14ac:dyDescent="0.25">
      <c r="A4075" t="s">
        <v>8299</v>
      </c>
      <c r="B4075" t="s">
        <v>73</v>
      </c>
      <c r="C4075" t="s">
        <v>194</v>
      </c>
      <c r="D4075" t="s">
        <v>4245</v>
      </c>
      <c r="E4075">
        <v>6</v>
      </c>
      <c r="F4075">
        <v>0</v>
      </c>
      <c r="G4075">
        <v>6</v>
      </c>
      <c r="H4075">
        <v>0</v>
      </c>
      <c r="I4075">
        <v>0</v>
      </c>
      <c r="J4075">
        <v>139</v>
      </c>
      <c r="K4075">
        <v>0</v>
      </c>
      <c r="L4075">
        <v>0</v>
      </c>
      <c r="M4075">
        <v>0</v>
      </c>
      <c r="N4075">
        <v>0</v>
      </c>
    </row>
    <row r="4076" spans="1:14" x14ac:dyDescent="0.25">
      <c r="A4076" t="s">
        <v>8300</v>
      </c>
      <c r="B4076" t="s">
        <v>73</v>
      </c>
      <c r="C4076" t="s">
        <v>194</v>
      </c>
      <c r="D4076" t="s">
        <v>394</v>
      </c>
      <c r="E4076">
        <v>0</v>
      </c>
      <c r="F4076">
        <v>0</v>
      </c>
      <c r="G4076">
        <v>0</v>
      </c>
      <c r="H4076">
        <v>0</v>
      </c>
      <c r="I4076">
        <v>0</v>
      </c>
      <c r="J4076">
        <v>0</v>
      </c>
      <c r="K4076">
        <v>145</v>
      </c>
      <c r="L4076">
        <v>144</v>
      </c>
      <c r="M4076">
        <v>1</v>
      </c>
      <c r="N4076">
        <v>0</v>
      </c>
    </row>
    <row r="4077" spans="1:14" x14ac:dyDescent="0.25">
      <c r="A4077" t="s">
        <v>8301</v>
      </c>
      <c r="B4077" t="s">
        <v>73</v>
      </c>
      <c r="C4077" t="s">
        <v>194</v>
      </c>
      <c r="D4077" t="s">
        <v>395</v>
      </c>
      <c r="E4077">
        <v>0</v>
      </c>
      <c r="F4077">
        <v>0</v>
      </c>
      <c r="G4077">
        <v>0</v>
      </c>
      <c r="H4077">
        <v>0</v>
      </c>
      <c r="I4077">
        <v>0</v>
      </c>
      <c r="J4077">
        <v>0</v>
      </c>
      <c r="K4077">
        <v>130</v>
      </c>
      <c r="L4077">
        <v>129</v>
      </c>
      <c r="M4077">
        <v>1</v>
      </c>
      <c r="N4077">
        <v>0</v>
      </c>
    </row>
    <row r="4078" spans="1:14" x14ac:dyDescent="0.25">
      <c r="A4078" t="s">
        <v>8302</v>
      </c>
      <c r="B4078" t="s">
        <v>73</v>
      </c>
      <c r="C4078" t="s">
        <v>195</v>
      </c>
      <c r="D4078" t="s">
        <v>396</v>
      </c>
      <c r="E4078">
        <v>87</v>
      </c>
      <c r="F4078">
        <v>14</v>
      </c>
      <c r="G4078">
        <v>73</v>
      </c>
      <c r="H4078">
        <v>0</v>
      </c>
      <c r="I4078">
        <v>0</v>
      </c>
      <c r="J4078">
        <v>4</v>
      </c>
      <c r="K4078">
        <v>0</v>
      </c>
      <c r="L4078">
        <v>0</v>
      </c>
      <c r="M4078">
        <v>0</v>
      </c>
      <c r="N4078">
        <v>0</v>
      </c>
    </row>
    <row r="4079" spans="1:14" x14ac:dyDescent="0.25">
      <c r="A4079" t="s">
        <v>8303</v>
      </c>
      <c r="B4079" t="s">
        <v>73</v>
      </c>
      <c r="C4079" t="s">
        <v>195</v>
      </c>
      <c r="D4079" t="s">
        <v>4236</v>
      </c>
      <c r="E4079">
        <v>91</v>
      </c>
      <c r="F4079">
        <v>8</v>
      </c>
      <c r="G4079">
        <v>83</v>
      </c>
      <c r="H4079">
        <v>0</v>
      </c>
      <c r="I4079">
        <v>0</v>
      </c>
      <c r="J4079">
        <v>0</v>
      </c>
      <c r="K4079">
        <v>0</v>
      </c>
      <c r="L4079">
        <v>0</v>
      </c>
      <c r="M4079">
        <v>0</v>
      </c>
      <c r="N4079">
        <v>0</v>
      </c>
    </row>
    <row r="4080" spans="1:14" x14ac:dyDescent="0.25">
      <c r="A4080" t="s">
        <v>8304</v>
      </c>
      <c r="B4080" t="s">
        <v>73</v>
      </c>
      <c r="C4080" t="s">
        <v>195</v>
      </c>
      <c r="D4080" t="s">
        <v>4238</v>
      </c>
      <c r="E4080">
        <v>4</v>
      </c>
      <c r="F4080">
        <v>1</v>
      </c>
      <c r="G4080">
        <v>3</v>
      </c>
      <c r="H4080">
        <v>0</v>
      </c>
      <c r="I4080">
        <v>0</v>
      </c>
      <c r="J4080">
        <v>87</v>
      </c>
      <c r="K4080">
        <v>0</v>
      </c>
      <c r="L4080">
        <v>0</v>
      </c>
      <c r="M4080">
        <v>0</v>
      </c>
      <c r="N4080">
        <v>0</v>
      </c>
    </row>
    <row r="4081" spans="1:14" x14ac:dyDescent="0.25">
      <c r="A4081" t="s">
        <v>8305</v>
      </c>
      <c r="B4081" t="s">
        <v>73</v>
      </c>
      <c r="C4081" t="s">
        <v>195</v>
      </c>
      <c r="D4081" t="s">
        <v>397</v>
      </c>
      <c r="E4081">
        <v>91</v>
      </c>
      <c r="F4081">
        <v>8</v>
      </c>
      <c r="G4081">
        <v>83</v>
      </c>
      <c r="H4081">
        <v>0</v>
      </c>
      <c r="I4081">
        <v>0</v>
      </c>
      <c r="J4081">
        <v>0</v>
      </c>
      <c r="K4081">
        <v>0</v>
      </c>
      <c r="L4081">
        <v>0</v>
      </c>
      <c r="M4081">
        <v>0</v>
      </c>
      <c r="N4081">
        <v>0</v>
      </c>
    </row>
    <row r="4082" spans="1:14" x14ac:dyDescent="0.25">
      <c r="A4082" t="s">
        <v>8306</v>
      </c>
      <c r="B4082" t="s">
        <v>73</v>
      </c>
      <c r="C4082" t="s">
        <v>195</v>
      </c>
      <c r="D4082" t="s">
        <v>398</v>
      </c>
      <c r="E4082">
        <v>87</v>
      </c>
      <c r="F4082">
        <v>12</v>
      </c>
      <c r="G4082">
        <v>75</v>
      </c>
      <c r="H4082">
        <v>0</v>
      </c>
      <c r="I4082">
        <v>0</v>
      </c>
      <c r="J4082">
        <v>4</v>
      </c>
      <c r="K4082">
        <v>0</v>
      </c>
      <c r="L4082">
        <v>0</v>
      </c>
      <c r="M4082">
        <v>0</v>
      </c>
      <c r="N4082">
        <v>0</v>
      </c>
    </row>
    <row r="4083" spans="1:14" x14ac:dyDescent="0.25">
      <c r="A4083" t="s">
        <v>8307</v>
      </c>
      <c r="B4083" t="s">
        <v>73</v>
      </c>
      <c r="C4083" t="s">
        <v>195</v>
      </c>
      <c r="D4083" t="s">
        <v>4242</v>
      </c>
      <c r="E4083">
        <v>4</v>
      </c>
      <c r="F4083">
        <v>2</v>
      </c>
      <c r="G4083">
        <v>2</v>
      </c>
      <c r="H4083">
        <v>0</v>
      </c>
      <c r="I4083">
        <v>0</v>
      </c>
      <c r="J4083">
        <v>87</v>
      </c>
      <c r="K4083">
        <v>0</v>
      </c>
      <c r="L4083">
        <v>0</v>
      </c>
      <c r="M4083">
        <v>0</v>
      </c>
      <c r="N4083">
        <v>0</v>
      </c>
    </row>
    <row r="4084" spans="1:14" x14ac:dyDescent="0.25">
      <c r="A4084" t="s">
        <v>8308</v>
      </c>
      <c r="B4084" t="s">
        <v>73</v>
      </c>
      <c r="C4084" t="s">
        <v>195</v>
      </c>
      <c r="D4084" t="s">
        <v>399</v>
      </c>
      <c r="E4084">
        <v>87</v>
      </c>
      <c r="F4084">
        <v>7</v>
      </c>
      <c r="G4084">
        <v>80</v>
      </c>
      <c r="H4084">
        <v>0</v>
      </c>
      <c r="I4084">
        <v>0</v>
      </c>
      <c r="J4084">
        <v>4</v>
      </c>
      <c r="K4084">
        <v>0</v>
      </c>
      <c r="L4084">
        <v>0</v>
      </c>
      <c r="M4084">
        <v>0</v>
      </c>
      <c r="N4084">
        <v>0</v>
      </c>
    </row>
    <row r="4085" spans="1:14" x14ac:dyDescent="0.25">
      <c r="A4085" t="s">
        <v>8309</v>
      </c>
      <c r="B4085" t="s">
        <v>73</v>
      </c>
      <c r="C4085" t="s">
        <v>195</v>
      </c>
      <c r="D4085" t="s">
        <v>4245</v>
      </c>
      <c r="E4085">
        <v>4</v>
      </c>
      <c r="F4085">
        <v>1</v>
      </c>
      <c r="G4085">
        <v>3</v>
      </c>
      <c r="H4085">
        <v>0</v>
      </c>
      <c r="I4085">
        <v>0</v>
      </c>
      <c r="J4085">
        <v>87</v>
      </c>
      <c r="K4085">
        <v>0</v>
      </c>
      <c r="L4085">
        <v>0</v>
      </c>
      <c r="M4085">
        <v>0</v>
      </c>
      <c r="N4085">
        <v>0</v>
      </c>
    </row>
    <row r="4086" spans="1:14" x14ac:dyDescent="0.25">
      <c r="A4086" t="s">
        <v>8310</v>
      </c>
      <c r="B4086" t="s">
        <v>73</v>
      </c>
      <c r="C4086" t="s">
        <v>195</v>
      </c>
      <c r="D4086" t="s">
        <v>394</v>
      </c>
      <c r="E4086">
        <v>0</v>
      </c>
      <c r="F4086">
        <v>0</v>
      </c>
      <c r="G4086">
        <v>0</v>
      </c>
      <c r="H4086">
        <v>0</v>
      </c>
      <c r="I4086">
        <v>0</v>
      </c>
      <c r="J4086">
        <v>0</v>
      </c>
      <c r="K4086">
        <v>90</v>
      </c>
      <c r="L4086">
        <v>90</v>
      </c>
      <c r="M4086">
        <v>0</v>
      </c>
      <c r="N4086">
        <v>0</v>
      </c>
    </row>
    <row r="4087" spans="1:14" x14ac:dyDescent="0.25">
      <c r="A4087" t="s">
        <v>8311</v>
      </c>
      <c r="B4087" t="s">
        <v>73</v>
      </c>
      <c r="C4087" t="s">
        <v>195</v>
      </c>
      <c r="D4087" t="s">
        <v>395</v>
      </c>
      <c r="E4087">
        <v>0</v>
      </c>
      <c r="F4087">
        <v>0</v>
      </c>
      <c r="G4087">
        <v>0</v>
      </c>
      <c r="H4087">
        <v>0</v>
      </c>
      <c r="I4087">
        <v>0</v>
      </c>
      <c r="J4087">
        <v>0</v>
      </c>
      <c r="K4087">
        <v>85</v>
      </c>
      <c r="L4087">
        <v>85</v>
      </c>
      <c r="M4087">
        <v>0</v>
      </c>
      <c r="N4087">
        <v>0</v>
      </c>
    </row>
    <row r="4088" spans="1:14" x14ac:dyDescent="0.25">
      <c r="A4088" t="s">
        <v>8312</v>
      </c>
      <c r="B4088" t="s">
        <v>73</v>
      </c>
      <c r="C4088" t="s">
        <v>196</v>
      </c>
      <c r="D4088" t="s">
        <v>396</v>
      </c>
      <c r="E4088">
        <v>38</v>
      </c>
      <c r="F4088">
        <v>2</v>
      </c>
      <c r="G4088">
        <v>36</v>
      </c>
      <c r="H4088">
        <v>0</v>
      </c>
      <c r="I4088">
        <v>0</v>
      </c>
      <c r="J4088">
        <v>4</v>
      </c>
      <c r="K4088">
        <v>0</v>
      </c>
      <c r="L4088">
        <v>0</v>
      </c>
      <c r="M4088">
        <v>0</v>
      </c>
      <c r="N4088">
        <v>0</v>
      </c>
    </row>
    <row r="4089" spans="1:14" x14ac:dyDescent="0.25">
      <c r="A4089" t="s">
        <v>8313</v>
      </c>
      <c r="B4089" t="s">
        <v>73</v>
      </c>
      <c r="C4089" t="s">
        <v>196</v>
      </c>
      <c r="D4089" t="s">
        <v>4236</v>
      </c>
      <c r="E4089">
        <v>42</v>
      </c>
      <c r="F4089">
        <v>2</v>
      </c>
      <c r="G4089">
        <v>38</v>
      </c>
      <c r="H4089">
        <v>2</v>
      </c>
      <c r="I4089">
        <v>0</v>
      </c>
      <c r="J4089">
        <v>0</v>
      </c>
      <c r="K4089">
        <v>0</v>
      </c>
      <c r="L4089">
        <v>0</v>
      </c>
      <c r="M4089">
        <v>0</v>
      </c>
      <c r="N4089">
        <v>0</v>
      </c>
    </row>
    <row r="4090" spans="1:14" x14ac:dyDescent="0.25">
      <c r="A4090" t="s">
        <v>8314</v>
      </c>
      <c r="B4090" t="s">
        <v>73</v>
      </c>
      <c r="C4090" t="s">
        <v>196</v>
      </c>
      <c r="D4090" t="s">
        <v>4238</v>
      </c>
      <c r="E4090">
        <v>3</v>
      </c>
      <c r="F4090">
        <v>0</v>
      </c>
      <c r="G4090">
        <v>3</v>
      </c>
      <c r="H4090">
        <v>0</v>
      </c>
      <c r="I4090">
        <v>0</v>
      </c>
      <c r="J4090">
        <v>39</v>
      </c>
      <c r="K4090">
        <v>0</v>
      </c>
      <c r="L4090">
        <v>0</v>
      </c>
      <c r="M4090">
        <v>0</v>
      </c>
      <c r="N4090">
        <v>0</v>
      </c>
    </row>
    <row r="4091" spans="1:14" x14ac:dyDescent="0.25">
      <c r="A4091" t="s">
        <v>8315</v>
      </c>
      <c r="B4091" t="s">
        <v>73</v>
      </c>
      <c r="C4091" t="s">
        <v>196</v>
      </c>
      <c r="D4091" t="s">
        <v>397</v>
      </c>
      <c r="E4091">
        <v>42</v>
      </c>
      <c r="F4091">
        <v>2</v>
      </c>
      <c r="G4091">
        <v>38</v>
      </c>
      <c r="H4091">
        <v>2</v>
      </c>
      <c r="I4091">
        <v>0</v>
      </c>
      <c r="J4091">
        <v>0</v>
      </c>
      <c r="K4091">
        <v>0</v>
      </c>
      <c r="L4091">
        <v>0</v>
      </c>
      <c r="M4091">
        <v>0</v>
      </c>
      <c r="N4091">
        <v>0</v>
      </c>
    </row>
    <row r="4092" spans="1:14" x14ac:dyDescent="0.25">
      <c r="A4092" t="s">
        <v>8316</v>
      </c>
      <c r="B4092" t="s">
        <v>73</v>
      </c>
      <c r="C4092" t="s">
        <v>196</v>
      </c>
      <c r="D4092" t="s">
        <v>398</v>
      </c>
      <c r="E4092">
        <v>38</v>
      </c>
      <c r="F4092">
        <v>2</v>
      </c>
      <c r="G4092">
        <v>35</v>
      </c>
      <c r="H4092">
        <v>1</v>
      </c>
      <c r="I4092">
        <v>0</v>
      </c>
      <c r="J4092">
        <v>4</v>
      </c>
      <c r="K4092">
        <v>0</v>
      </c>
      <c r="L4092">
        <v>0</v>
      </c>
      <c r="M4092">
        <v>0</v>
      </c>
      <c r="N4092">
        <v>0</v>
      </c>
    </row>
    <row r="4093" spans="1:14" x14ac:dyDescent="0.25">
      <c r="A4093" t="s">
        <v>8317</v>
      </c>
      <c r="B4093" t="s">
        <v>73</v>
      </c>
      <c r="C4093" t="s">
        <v>196</v>
      </c>
      <c r="D4093" t="s">
        <v>4242</v>
      </c>
      <c r="E4093">
        <v>4</v>
      </c>
      <c r="F4093">
        <v>0</v>
      </c>
      <c r="G4093">
        <v>3</v>
      </c>
      <c r="H4093">
        <v>1</v>
      </c>
      <c r="I4093">
        <v>0</v>
      </c>
      <c r="J4093">
        <v>38</v>
      </c>
      <c r="K4093">
        <v>0</v>
      </c>
      <c r="L4093">
        <v>0</v>
      </c>
      <c r="M4093">
        <v>0</v>
      </c>
      <c r="N4093">
        <v>0</v>
      </c>
    </row>
    <row r="4094" spans="1:14" x14ac:dyDescent="0.25">
      <c r="A4094" t="s">
        <v>8318</v>
      </c>
      <c r="B4094" t="s">
        <v>73</v>
      </c>
      <c r="C4094" t="s">
        <v>196</v>
      </c>
      <c r="D4094" t="s">
        <v>399</v>
      </c>
      <c r="E4094">
        <v>38</v>
      </c>
      <c r="F4094">
        <v>2</v>
      </c>
      <c r="G4094">
        <v>36</v>
      </c>
      <c r="H4094">
        <v>0</v>
      </c>
      <c r="I4094">
        <v>0</v>
      </c>
      <c r="J4094">
        <v>4</v>
      </c>
      <c r="K4094">
        <v>0</v>
      </c>
      <c r="L4094">
        <v>0</v>
      </c>
      <c r="M4094">
        <v>0</v>
      </c>
      <c r="N4094">
        <v>0</v>
      </c>
    </row>
    <row r="4095" spans="1:14" x14ac:dyDescent="0.25">
      <c r="A4095" t="s">
        <v>8319</v>
      </c>
      <c r="B4095" t="s">
        <v>73</v>
      </c>
      <c r="C4095" t="s">
        <v>196</v>
      </c>
      <c r="D4095" t="s">
        <v>4245</v>
      </c>
      <c r="E4095">
        <v>3</v>
      </c>
      <c r="F4095">
        <v>0</v>
      </c>
      <c r="G4095">
        <v>3</v>
      </c>
      <c r="H4095">
        <v>0</v>
      </c>
      <c r="I4095">
        <v>0</v>
      </c>
      <c r="J4095">
        <v>39</v>
      </c>
      <c r="K4095">
        <v>0</v>
      </c>
      <c r="L4095">
        <v>0</v>
      </c>
      <c r="M4095">
        <v>0</v>
      </c>
      <c r="N4095">
        <v>0</v>
      </c>
    </row>
    <row r="4096" spans="1:14" x14ac:dyDescent="0.25">
      <c r="A4096" t="s">
        <v>8320</v>
      </c>
      <c r="B4096" t="s">
        <v>73</v>
      </c>
      <c r="C4096" t="s">
        <v>196</v>
      </c>
      <c r="D4096" t="s">
        <v>394</v>
      </c>
      <c r="E4096">
        <v>0</v>
      </c>
      <c r="F4096">
        <v>0</v>
      </c>
      <c r="G4096">
        <v>0</v>
      </c>
      <c r="H4096">
        <v>0</v>
      </c>
      <c r="I4096">
        <v>0</v>
      </c>
      <c r="J4096">
        <v>0</v>
      </c>
      <c r="K4096">
        <v>42</v>
      </c>
      <c r="L4096">
        <v>42</v>
      </c>
      <c r="M4096">
        <v>0</v>
      </c>
      <c r="N4096">
        <v>0</v>
      </c>
    </row>
    <row r="4097" spans="1:14" x14ac:dyDescent="0.25">
      <c r="A4097" t="s">
        <v>8321</v>
      </c>
      <c r="B4097" t="s">
        <v>73</v>
      </c>
      <c r="C4097" t="s">
        <v>196</v>
      </c>
      <c r="D4097" t="s">
        <v>395</v>
      </c>
      <c r="E4097">
        <v>0</v>
      </c>
      <c r="F4097">
        <v>0</v>
      </c>
      <c r="G4097">
        <v>0</v>
      </c>
      <c r="H4097">
        <v>0</v>
      </c>
      <c r="I4097">
        <v>0</v>
      </c>
      <c r="J4097">
        <v>0</v>
      </c>
      <c r="K4097">
        <v>40</v>
      </c>
      <c r="L4097">
        <v>40</v>
      </c>
      <c r="M4097">
        <v>0</v>
      </c>
      <c r="N4097">
        <v>0</v>
      </c>
    </row>
    <row r="4098" spans="1:14" x14ac:dyDescent="0.25">
      <c r="A4098" t="s">
        <v>8322</v>
      </c>
      <c r="B4098" t="s">
        <v>73</v>
      </c>
      <c r="C4098" t="s">
        <v>197</v>
      </c>
      <c r="D4098" t="s">
        <v>396</v>
      </c>
      <c r="E4098">
        <v>68</v>
      </c>
      <c r="F4098">
        <v>11</v>
      </c>
      <c r="G4098">
        <v>56</v>
      </c>
      <c r="H4098">
        <v>0</v>
      </c>
      <c r="I4098">
        <v>1</v>
      </c>
      <c r="J4098">
        <v>8</v>
      </c>
      <c r="K4098">
        <v>0</v>
      </c>
      <c r="L4098">
        <v>0</v>
      </c>
      <c r="M4098">
        <v>0</v>
      </c>
      <c r="N4098">
        <v>0</v>
      </c>
    </row>
    <row r="4099" spans="1:14" x14ac:dyDescent="0.25">
      <c r="A4099" t="s">
        <v>8323</v>
      </c>
      <c r="B4099" t="s">
        <v>73</v>
      </c>
      <c r="C4099" t="s">
        <v>197</v>
      </c>
      <c r="D4099" t="s">
        <v>4236</v>
      </c>
      <c r="E4099">
        <v>76</v>
      </c>
      <c r="F4099">
        <v>9</v>
      </c>
      <c r="G4099">
        <v>65</v>
      </c>
      <c r="H4099">
        <v>0</v>
      </c>
      <c r="I4099">
        <v>2</v>
      </c>
      <c r="J4099">
        <v>0</v>
      </c>
      <c r="K4099">
        <v>0</v>
      </c>
      <c r="L4099">
        <v>0</v>
      </c>
      <c r="M4099">
        <v>0</v>
      </c>
      <c r="N4099">
        <v>0</v>
      </c>
    </row>
    <row r="4100" spans="1:14" x14ac:dyDescent="0.25">
      <c r="A4100" t="s">
        <v>8324</v>
      </c>
      <c r="B4100" t="s">
        <v>73</v>
      </c>
      <c r="C4100" t="s">
        <v>197</v>
      </c>
      <c r="D4100" t="s">
        <v>4238</v>
      </c>
      <c r="E4100">
        <v>7</v>
      </c>
      <c r="F4100">
        <v>1</v>
      </c>
      <c r="G4100">
        <v>5</v>
      </c>
      <c r="H4100">
        <v>0</v>
      </c>
      <c r="I4100">
        <v>1</v>
      </c>
      <c r="J4100">
        <v>69</v>
      </c>
      <c r="K4100">
        <v>0</v>
      </c>
      <c r="L4100">
        <v>0</v>
      </c>
      <c r="M4100">
        <v>0</v>
      </c>
      <c r="N4100">
        <v>0</v>
      </c>
    </row>
    <row r="4101" spans="1:14" x14ac:dyDescent="0.25">
      <c r="A4101" t="s">
        <v>8325</v>
      </c>
      <c r="B4101" t="s">
        <v>73</v>
      </c>
      <c r="C4101" t="s">
        <v>197</v>
      </c>
      <c r="D4101" t="s">
        <v>397</v>
      </c>
      <c r="E4101">
        <v>76</v>
      </c>
      <c r="F4101">
        <v>9</v>
      </c>
      <c r="G4101">
        <v>65</v>
      </c>
      <c r="H4101">
        <v>0</v>
      </c>
      <c r="I4101">
        <v>2</v>
      </c>
      <c r="J4101">
        <v>0</v>
      </c>
      <c r="K4101">
        <v>0</v>
      </c>
      <c r="L4101">
        <v>0</v>
      </c>
      <c r="M4101">
        <v>0</v>
      </c>
      <c r="N4101">
        <v>0</v>
      </c>
    </row>
    <row r="4102" spans="1:14" x14ac:dyDescent="0.25">
      <c r="A4102" t="s">
        <v>8326</v>
      </c>
      <c r="B4102" t="s">
        <v>73</v>
      </c>
      <c r="C4102" t="s">
        <v>197</v>
      </c>
      <c r="D4102" t="s">
        <v>398</v>
      </c>
      <c r="E4102">
        <v>68</v>
      </c>
      <c r="F4102">
        <v>10</v>
      </c>
      <c r="G4102">
        <v>57</v>
      </c>
      <c r="H4102">
        <v>0</v>
      </c>
      <c r="I4102">
        <v>1</v>
      </c>
      <c r="J4102">
        <v>8</v>
      </c>
      <c r="K4102">
        <v>0</v>
      </c>
      <c r="L4102">
        <v>0</v>
      </c>
      <c r="M4102">
        <v>0</v>
      </c>
      <c r="N4102">
        <v>0</v>
      </c>
    </row>
    <row r="4103" spans="1:14" x14ac:dyDescent="0.25">
      <c r="A4103" t="s">
        <v>8327</v>
      </c>
      <c r="B4103" t="s">
        <v>73</v>
      </c>
      <c r="C4103" t="s">
        <v>197</v>
      </c>
      <c r="D4103" t="s">
        <v>4242</v>
      </c>
      <c r="E4103">
        <v>8</v>
      </c>
      <c r="F4103">
        <v>2</v>
      </c>
      <c r="G4103">
        <v>5</v>
      </c>
      <c r="H4103">
        <v>0</v>
      </c>
      <c r="I4103">
        <v>1</v>
      </c>
      <c r="J4103">
        <v>68</v>
      </c>
      <c r="K4103">
        <v>0</v>
      </c>
      <c r="L4103">
        <v>0</v>
      </c>
      <c r="M4103">
        <v>0</v>
      </c>
      <c r="N4103">
        <v>0</v>
      </c>
    </row>
    <row r="4104" spans="1:14" x14ac:dyDescent="0.25">
      <c r="A4104" t="s">
        <v>8328</v>
      </c>
      <c r="B4104" t="s">
        <v>73</v>
      </c>
      <c r="C4104" t="s">
        <v>197</v>
      </c>
      <c r="D4104" t="s">
        <v>399</v>
      </c>
      <c r="E4104">
        <v>68</v>
      </c>
      <c r="F4104">
        <v>8</v>
      </c>
      <c r="G4104">
        <v>59</v>
      </c>
      <c r="H4104">
        <v>0</v>
      </c>
      <c r="I4104">
        <v>1</v>
      </c>
      <c r="J4104">
        <v>8</v>
      </c>
      <c r="K4104">
        <v>0</v>
      </c>
      <c r="L4104">
        <v>0</v>
      </c>
      <c r="M4104">
        <v>0</v>
      </c>
      <c r="N4104">
        <v>0</v>
      </c>
    </row>
    <row r="4105" spans="1:14" x14ac:dyDescent="0.25">
      <c r="A4105" t="s">
        <v>8329</v>
      </c>
      <c r="B4105" t="s">
        <v>73</v>
      </c>
      <c r="C4105" t="s">
        <v>197</v>
      </c>
      <c r="D4105" t="s">
        <v>4245</v>
      </c>
      <c r="E4105">
        <v>7</v>
      </c>
      <c r="F4105">
        <v>1</v>
      </c>
      <c r="G4105">
        <v>5</v>
      </c>
      <c r="H4105">
        <v>0</v>
      </c>
      <c r="I4105">
        <v>1</v>
      </c>
      <c r="J4105">
        <v>69</v>
      </c>
      <c r="K4105">
        <v>0</v>
      </c>
      <c r="L4105">
        <v>0</v>
      </c>
      <c r="M4105">
        <v>0</v>
      </c>
      <c r="N4105">
        <v>0</v>
      </c>
    </row>
    <row r="4106" spans="1:14" x14ac:dyDescent="0.25">
      <c r="A4106" t="s">
        <v>8330</v>
      </c>
      <c r="B4106" t="s">
        <v>73</v>
      </c>
      <c r="C4106" t="s">
        <v>197</v>
      </c>
      <c r="D4106" t="s">
        <v>394</v>
      </c>
      <c r="E4106">
        <v>0</v>
      </c>
      <c r="F4106">
        <v>0</v>
      </c>
      <c r="G4106">
        <v>0</v>
      </c>
      <c r="H4106">
        <v>0</v>
      </c>
      <c r="I4106">
        <v>0</v>
      </c>
      <c r="J4106">
        <v>0</v>
      </c>
      <c r="K4106">
        <v>74</v>
      </c>
      <c r="L4106">
        <v>72</v>
      </c>
      <c r="M4106">
        <v>1</v>
      </c>
      <c r="N4106">
        <v>1</v>
      </c>
    </row>
    <row r="4107" spans="1:14" x14ac:dyDescent="0.25">
      <c r="A4107" t="s">
        <v>8331</v>
      </c>
      <c r="B4107" t="s">
        <v>73</v>
      </c>
      <c r="C4107" t="s">
        <v>197</v>
      </c>
      <c r="D4107" t="s">
        <v>395</v>
      </c>
      <c r="E4107">
        <v>0</v>
      </c>
      <c r="F4107">
        <v>0</v>
      </c>
      <c r="G4107">
        <v>0</v>
      </c>
      <c r="H4107">
        <v>0</v>
      </c>
      <c r="I4107">
        <v>0</v>
      </c>
      <c r="J4107">
        <v>0</v>
      </c>
      <c r="K4107">
        <v>66</v>
      </c>
      <c r="L4107">
        <v>65</v>
      </c>
      <c r="M4107">
        <v>1</v>
      </c>
      <c r="N4107">
        <v>0</v>
      </c>
    </row>
    <row r="4108" spans="1:14" x14ac:dyDescent="0.25">
      <c r="A4108" t="s">
        <v>8332</v>
      </c>
      <c r="B4108" t="s">
        <v>73</v>
      </c>
      <c r="C4108" t="s">
        <v>198</v>
      </c>
      <c r="D4108" t="s">
        <v>396</v>
      </c>
      <c r="E4108">
        <v>74</v>
      </c>
      <c r="F4108">
        <v>20</v>
      </c>
      <c r="G4108">
        <v>53</v>
      </c>
      <c r="H4108">
        <v>0</v>
      </c>
      <c r="I4108">
        <v>1</v>
      </c>
      <c r="J4108">
        <v>10</v>
      </c>
      <c r="K4108">
        <v>0</v>
      </c>
      <c r="L4108">
        <v>0</v>
      </c>
      <c r="M4108">
        <v>0</v>
      </c>
      <c r="N4108">
        <v>0</v>
      </c>
    </row>
    <row r="4109" spans="1:14" x14ac:dyDescent="0.25">
      <c r="A4109" t="s">
        <v>8333</v>
      </c>
      <c r="B4109" t="s">
        <v>73</v>
      </c>
      <c r="C4109" t="s">
        <v>198</v>
      </c>
      <c r="D4109" t="s">
        <v>4236</v>
      </c>
      <c r="E4109">
        <v>84</v>
      </c>
      <c r="F4109">
        <v>21</v>
      </c>
      <c r="G4109">
        <v>62</v>
      </c>
      <c r="H4109">
        <v>0</v>
      </c>
      <c r="I4109">
        <v>1</v>
      </c>
      <c r="J4109">
        <v>0</v>
      </c>
      <c r="K4109">
        <v>0</v>
      </c>
      <c r="L4109">
        <v>0</v>
      </c>
      <c r="M4109">
        <v>0</v>
      </c>
      <c r="N4109">
        <v>0</v>
      </c>
    </row>
    <row r="4110" spans="1:14" x14ac:dyDescent="0.25">
      <c r="A4110" t="s">
        <v>8334</v>
      </c>
      <c r="B4110" t="s">
        <v>73</v>
      </c>
      <c r="C4110" t="s">
        <v>198</v>
      </c>
      <c r="D4110" t="s">
        <v>4238</v>
      </c>
      <c r="E4110">
        <v>8</v>
      </c>
      <c r="F4110">
        <v>2</v>
      </c>
      <c r="G4110">
        <v>6</v>
      </c>
      <c r="H4110">
        <v>0</v>
      </c>
      <c r="I4110">
        <v>0</v>
      </c>
      <c r="J4110">
        <v>76</v>
      </c>
      <c r="K4110">
        <v>0</v>
      </c>
      <c r="L4110">
        <v>0</v>
      </c>
      <c r="M4110">
        <v>0</v>
      </c>
      <c r="N4110">
        <v>0</v>
      </c>
    </row>
    <row r="4111" spans="1:14" x14ac:dyDescent="0.25">
      <c r="A4111" t="s">
        <v>8335</v>
      </c>
      <c r="B4111" t="s">
        <v>73</v>
      </c>
      <c r="C4111" t="s">
        <v>198</v>
      </c>
      <c r="D4111" t="s">
        <v>397</v>
      </c>
      <c r="E4111">
        <v>84</v>
      </c>
      <c r="F4111">
        <v>21</v>
      </c>
      <c r="G4111">
        <v>62</v>
      </c>
      <c r="H4111">
        <v>0</v>
      </c>
      <c r="I4111">
        <v>1</v>
      </c>
      <c r="J4111">
        <v>0</v>
      </c>
      <c r="K4111">
        <v>0</v>
      </c>
      <c r="L4111">
        <v>0</v>
      </c>
      <c r="M4111">
        <v>0</v>
      </c>
      <c r="N4111">
        <v>0</v>
      </c>
    </row>
    <row r="4112" spans="1:14" x14ac:dyDescent="0.25">
      <c r="A4112" t="s">
        <v>8336</v>
      </c>
      <c r="B4112" t="s">
        <v>73</v>
      </c>
      <c r="C4112" t="s">
        <v>198</v>
      </c>
      <c r="D4112" t="s">
        <v>398</v>
      </c>
      <c r="E4112">
        <v>74</v>
      </c>
      <c r="F4112">
        <v>19</v>
      </c>
      <c r="G4112">
        <v>54</v>
      </c>
      <c r="H4112">
        <v>0</v>
      </c>
      <c r="I4112">
        <v>1</v>
      </c>
      <c r="J4112">
        <v>10</v>
      </c>
      <c r="K4112">
        <v>0</v>
      </c>
      <c r="L4112">
        <v>0</v>
      </c>
      <c r="M4112">
        <v>0</v>
      </c>
      <c r="N4112">
        <v>0</v>
      </c>
    </row>
    <row r="4113" spans="1:14" x14ac:dyDescent="0.25">
      <c r="A4113" t="s">
        <v>8337</v>
      </c>
      <c r="B4113" t="s">
        <v>73</v>
      </c>
      <c r="C4113" t="s">
        <v>198</v>
      </c>
      <c r="D4113" t="s">
        <v>4242</v>
      </c>
      <c r="E4113">
        <v>10</v>
      </c>
      <c r="F4113">
        <v>2</v>
      </c>
      <c r="G4113">
        <v>8</v>
      </c>
      <c r="H4113">
        <v>0</v>
      </c>
      <c r="I4113">
        <v>0</v>
      </c>
      <c r="J4113">
        <v>74</v>
      </c>
      <c r="K4113">
        <v>0</v>
      </c>
      <c r="L4113">
        <v>0</v>
      </c>
      <c r="M4113">
        <v>0</v>
      </c>
      <c r="N4113">
        <v>0</v>
      </c>
    </row>
    <row r="4114" spans="1:14" x14ac:dyDescent="0.25">
      <c r="A4114" t="s">
        <v>8338</v>
      </c>
      <c r="B4114" t="s">
        <v>73</v>
      </c>
      <c r="C4114" t="s">
        <v>198</v>
      </c>
      <c r="D4114" t="s">
        <v>399</v>
      </c>
      <c r="E4114">
        <v>74</v>
      </c>
      <c r="F4114">
        <v>19</v>
      </c>
      <c r="G4114">
        <v>54</v>
      </c>
      <c r="H4114">
        <v>0</v>
      </c>
      <c r="I4114">
        <v>1</v>
      </c>
      <c r="J4114">
        <v>10</v>
      </c>
      <c r="K4114">
        <v>0</v>
      </c>
      <c r="L4114">
        <v>0</v>
      </c>
      <c r="M4114">
        <v>0</v>
      </c>
      <c r="N4114">
        <v>0</v>
      </c>
    </row>
    <row r="4115" spans="1:14" x14ac:dyDescent="0.25">
      <c r="A4115" t="s">
        <v>8339</v>
      </c>
      <c r="B4115" t="s">
        <v>73</v>
      </c>
      <c r="C4115" t="s">
        <v>198</v>
      </c>
      <c r="D4115" t="s">
        <v>4245</v>
      </c>
      <c r="E4115">
        <v>10</v>
      </c>
      <c r="F4115">
        <v>2</v>
      </c>
      <c r="G4115">
        <v>8</v>
      </c>
      <c r="H4115">
        <v>0</v>
      </c>
      <c r="I4115">
        <v>0</v>
      </c>
      <c r="J4115">
        <v>74</v>
      </c>
      <c r="K4115">
        <v>0</v>
      </c>
      <c r="L4115">
        <v>0</v>
      </c>
      <c r="M4115">
        <v>0</v>
      </c>
      <c r="N4115">
        <v>0</v>
      </c>
    </row>
    <row r="4116" spans="1:14" x14ac:dyDescent="0.25">
      <c r="A4116" t="s">
        <v>8340</v>
      </c>
      <c r="B4116" t="s">
        <v>73</v>
      </c>
      <c r="C4116" t="s">
        <v>198</v>
      </c>
      <c r="D4116" t="s">
        <v>394</v>
      </c>
      <c r="E4116">
        <v>0</v>
      </c>
      <c r="F4116">
        <v>0</v>
      </c>
      <c r="G4116">
        <v>0</v>
      </c>
      <c r="H4116">
        <v>0</v>
      </c>
      <c r="I4116">
        <v>0</v>
      </c>
      <c r="J4116">
        <v>0</v>
      </c>
      <c r="K4116">
        <v>84</v>
      </c>
      <c r="L4116">
        <v>83</v>
      </c>
      <c r="M4116">
        <v>1</v>
      </c>
      <c r="N4116">
        <v>0</v>
      </c>
    </row>
    <row r="4117" spans="1:14" x14ac:dyDescent="0.25">
      <c r="A4117" t="s">
        <v>8341</v>
      </c>
      <c r="B4117" t="s">
        <v>73</v>
      </c>
      <c r="C4117" t="s">
        <v>198</v>
      </c>
      <c r="D4117" t="s">
        <v>395</v>
      </c>
      <c r="E4117">
        <v>0</v>
      </c>
      <c r="F4117">
        <v>0</v>
      </c>
      <c r="G4117">
        <v>0</v>
      </c>
      <c r="H4117">
        <v>0</v>
      </c>
      <c r="I4117">
        <v>0</v>
      </c>
      <c r="J4117">
        <v>0</v>
      </c>
      <c r="K4117">
        <v>81</v>
      </c>
      <c r="L4117">
        <v>80</v>
      </c>
      <c r="M4117">
        <v>1</v>
      </c>
      <c r="N4117">
        <v>0</v>
      </c>
    </row>
    <row r="4118" spans="1:14" x14ac:dyDescent="0.25">
      <c r="A4118" t="s">
        <v>8342</v>
      </c>
      <c r="B4118" t="s">
        <v>73</v>
      </c>
      <c r="C4118" t="s">
        <v>199</v>
      </c>
      <c r="D4118" t="s">
        <v>396</v>
      </c>
      <c r="E4118">
        <v>115</v>
      </c>
      <c r="F4118">
        <v>9</v>
      </c>
      <c r="G4118">
        <v>101</v>
      </c>
      <c r="H4118">
        <v>4</v>
      </c>
      <c r="I4118">
        <v>1</v>
      </c>
      <c r="J4118">
        <v>31</v>
      </c>
      <c r="K4118">
        <v>0</v>
      </c>
      <c r="L4118">
        <v>0</v>
      </c>
      <c r="M4118">
        <v>0</v>
      </c>
      <c r="N4118">
        <v>0</v>
      </c>
    </row>
    <row r="4119" spans="1:14" x14ac:dyDescent="0.25">
      <c r="A4119" t="s">
        <v>8343</v>
      </c>
      <c r="B4119" t="s">
        <v>73</v>
      </c>
      <c r="C4119" t="s">
        <v>199</v>
      </c>
      <c r="D4119" t="s">
        <v>4236</v>
      </c>
      <c r="E4119">
        <v>146</v>
      </c>
      <c r="F4119">
        <v>6</v>
      </c>
      <c r="G4119">
        <v>132</v>
      </c>
      <c r="H4119">
        <v>7</v>
      </c>
      <c r="I4119">
        <v>1</v>
      </c>
      <c r="J4119">
        <v>0</v>
      </c>
      <c r="K4119">
        <v>0</v>
      </c>
      <c r="L4119">
        <v>0</v>
      </c>
      <c r="M4119">
        <v>0</v>
      </c>
      <c r="N4119">
        <v>0</v>
      </c>
    </row>
    <row r="4120" spans="1:14" x14ac:dyDescent="0.25">
      <c r="A4120" t="s">
        <v>8344</v>
      </c>
      <c r="B4120" t="s">
        <v>73</v>
      </c>
      <c r="C4120" t="s">
        <v>199</v>
      </c>
      <c r="D4120" t="s">
        <v>4238</v>
      </c>
      <c r="E4120">
        <v>19</v>
      </c>
      <c r="F4120">
        <v>0</v>
      </c>
      <c r="G4120">
        <v>17</v>
      </c>
      <c r="H4120">
        <v>2</v>
      </c>
      <c r="I4120">
        <v>0</v>
      </c>
      <c r="J4120">
        <v>127</v>
      </c>
      <c r="K4120">
        <v>0</v>
      </c>
      <c r="L4120">
        <v>0</v>
      </c>
      <c r="M4120">
        <v>0</v>
      </c>
      <c r="N4120">
        <v>0</v>
      </c>
    </row>
    <row r="4121" spans="1:14" x14ac:dyDescent="0.25">
      <c r="A4121" t="s">
        <v>8345</v>
      </c>
      <c r="B4121" t="s">
        <v>73</v>
      </c>
      <c r="C4121" t="s">
        <v>199</v>
      </c>
      <c r="D4121" t="s">
        <v>397</v>
      </c>
      <c r="E4121">
        <v>146</v>
      </c>
      <c r="F4121">
        <v>6</v>
      </c>
      <c r="G4121">
        <v>132</v>
      </c>
      <c r="H4121">
        <v>7</v>
      </c>
      <c r="I4121">
        <v>1</v>
      </c>
      <c r="J4121">
        <v>0</v>
      </c>
      <c r="K4121">
        <v>0</v>
      </c>
      <c r="L4121">
        <v>0</v>
      </c>
      <c r="M4121">
        <v>0</v>
      </c>
      <c r="N4121">
        <v>0</v>
      </c>
    </row>
    <row r="4122" spans="1:14" x14ac:dyDescent="0.25">
      <c r="A4122" t="s">
        <v>8346</v>
      </c>
      <c r="B4122" t="s">
        <v>73</v>
      </c>
      <c r="C4122" t="s">
        <v>199</v>
      </c>
      <c r="D4122" t="s">
        <v>398</v>
      </c>
      <c r="E4122">
        <v>115</v>
      </c>
      <c r="F4122">
        <v>8</v>
      </c>
      <c r="G4122">
        <v>102</v>
      </c>
      <c r="H4122">
        <v>4</v>
      </c>
      <c r="I4122">
        <v>1</v>
      </c>
      <c r="J4122">
        <v>31</v>
      </c>
      <c r="K4122">
        <v>0</v>
      </c>
      <c r="L4122">
        <v>0</v>
      </c>
      <c r="M4122">
        <v>0</v>
      </c>
      <c r="N4122">
        <v>0</v>
      </c>
    </row>
    <row r="4123" spans="1:14" x14ac:dyDescent="0.25">
      <c r="A4123" t="s">
        <v>8347</v>
      </c>
      <c r="B4123" t="s">
        <v>73</v>
      </c>
      <c r="C4123" t="s">
        <v>199</v>
      </c>
      <c r="D4123" t="s">
        <v>4242</v>
      </c>
      <c r="E4123">
        <v>31</v>
      </c>
      <c r="F4123">
        <v>1</v>
      </c>
      <c r="G4123">
        <v>26</v>
      </c>
      <c r="H4123">
        <v>4</v>
      </c>
      <c r="I4123">
        <v>0</v>
      </c>
      <c r="J4123">
        <v>115</v>
      </c>
      <c r="K4123">
        <v>0</v>
      </c>
      <c r="L4123">
        <v>0</v>
      </c>
      <c r="M4123">
        <v>0</v>
      </c>
      <c r="N4123">
        <v>0</v>
      </c>
    </row>
    <row r="4124" spans="1:14" x14ac:dyDescent="0.25">
      <c r="A4124" t="s">
        <v>8348</v>
      </c>
      <c r="B4124" t="s">
        <v>73</v>
      </c>
      <c r="C4124" t="s">
        <v>199</v>
      </c>
      <c r="D4124" t="s">
        <v>399</v>
      </c>
      <c r="E4124">
        <v>115</v>
      </c>
      <c r="F4124">
        <v>5</v>
      </c>
      <c r="G4124">
        <v>105</v>
      </c>
      <c r="H4124">
        <v>4</v>
      </c>
      <c r="I4124">
        <v>1</v>
      </c>
      <c r="J4124">
        <v>31</v>
      </c>
      <c r="K4124">
        <v>0</v>
      </c>
      <c r="L4124">
        <v>0</v>
      </c>
      <c r="M4124">
        <v>0</v>
      </c>
      <c r="N4124">
        <v>0</v>
      </c>
    </row>
    <row r="4125" spans="1:14" x14ac:dyDescent="0.25">
      <c r="A4125" t="s">
        <v>8349</v>
      </c>
      <c r="B4125" t="s">
        <v>73</v>
      </c>
      <c r="C4125" t="s">
        <v>199</v>
      </c>
      <c r="D4125" t="s">
        <v>4245</v>
      </c>
      <c r="E4125">
        <v>23</v>
      </c>
      <c r="F4125">
        <v>1</v>
      </c>
      <c r="G4125">
        <v>20</v>
      </c>
      <c r="H4125">
        <v>2</v>
      </c>
      <c r="I4125">
        <v>0</v>
      </c>
      <c r="J4125">
        <v>123</v>
      </c>
      <c r="K4125">
        <v>0</v>
      </c>
      <c r="L4125">
        <v>0</v>
      </c>
      <c r="M4125">
        <v>0</v>
      </c>
      <c r="N4125">
        <v>0</v>
      </c>
    </row>
    <row r="4126" spans="1:14" x14ac:dyDescent="0.25">
      <c r="A4126" t="s">
        <v>8350</v>
      </c>
      <c r="B4126" t="s">
        <v>73</v>
      </c>
      <c r="C4126" t="s">
        <v>199</v>
      </c>
      <c r="D4126" t="s">
        <v>394</v>
      </c>
      <c r="E4126">
        <v>0</v>
      </c>
      <c r="F4126">
        <v>0</v>
      </c>
      <c r="G4126">
        <v>0</v>
      </c>
      <c r="H4126">
        <v>0</v>
      </c>
      <c r="I4126">
        <v>0</v>
      </c>
      <c r="J4126">
        <v>0</v>
      </c>
      <c r="K4126">
        <v>144</v>
      </c>
      <c r="L4126">
        <v>143</v>
      </c>
      <c r="M4126">
        <v>1</v>
      </c>
      <c r="N4126">
        <v>0</v>
      </c>
    </row>
    <row r="4127" spans="1:14" x14ac:dyDescent="0.25">
      <c r="A4127" t="s">
        <v>8351</v>
      </c>
      <c r="B4127" t="s">
        <v>73</v>
      </c>
      <c r="C4127" t="s">
        <v>199</v>
      </c>
      <c r="D4127" t="s">
        <v>395</v>
      </c>
      <c r="E4127">
        <v>0</v>
      </c>
      <c r="F4127">
        <v>0</v>
      </c>
      <c r="G4127">
        <v>0</v>
      </c>
      <c r="H4127">
        <v>0</v>
      </c>
      <c r="I4127">
        <v>0</v>
      </c>
      <c r="J4127">
        <v>0</v>
      </c>
      <c r="K4127">
        <v>135</v>
      </c>
      <c r="L4127">
        <v>134</v>
      </c>
      <c r="M4127">
        <v>1</v>
      </c>
      <c r="N4127">
        <v>0</v>
      </c>
    </row>
    <row r="4128" spans="1:14" x14ac:dyDescent="0.25">
      <c r="A4128" t="s">
        <v>8352</v>
      </c>
      <c r="B4128" t="s">
        <v>73</v>
      </c>
      <c r="C4128" t="s">
        <v>200</v>
      </c>
      <c r="D4128" t="s">
        <v>396</v>
      </c>
      <c r="E4128">
        <v>24</v>
      </c>
      <c r="F4128">
        <v>4</v>
      </c>
      <c r="G4128">
        <v>19</v>
      </c>
      <c r="H4128">
        <v>1</v>
      </c>
      <c r="I4128">
        <v>0</v>
      </c>
      <c r="J4128">
        <v>4</v>
      </c>
      <c r="K4128">
        <v>0</v>
      </c>
      <c r="L4128">
        <v>0</v>
      </c>
      <c r="M4128">
        <v>0</v>
      </c>
      <c r="N4128">
        <v>0</v>
      </c>
    </row>
    <row r="4129" spans="1:14" x14ac:dyDescent="0.25">
      <c r="A4129" t="s">
        <v>8353</v>
      </c>
      <c r="B4129" t="s">
        <v>73</v>
      </c>
      <c r="C4129" t="s">
        <v>200</v>
      </c>
      <c r="D4129" t="s">
        <v>4236</v>
      </c>
      <c r="E4129">
        <v>28</v>
      </c>
      <c r="F4129">
        <v>4</v>
      </c>
      <c r="G4129">
        <v>23</v>
      </c>
      <c r="H4129">
        <v>1</v>
      </c>
      <c r="I4129">
        <v>0</v>
      </c>
      <c r="J4129">
        <v>0</v>
      </c>
      <c r="K4129">
        <v>0</v>
      </c>
      <c r="L4129">
        <v>0</v>
      </c>
      <c r="M4129">
        <v>0</v>
      </c>
      <c r="N4129">
        <v>0</v>
      </c>
    </row>
    <row r="4130" spans="1:14" x14ac:dyDescent="0.25">
      <c r="A4130" t="s">
        <v>8354</v>
      </c>
      <c r="B4130" t="s">
        <v>73</v>
      </c>
      <c r="C4130" t="s">
        <v>200</v>
      </c>
      <c r="D4130" t="s">
        <v>4238</v>
      </c>
      <c r="E4130">
        <v>4</v>
      </c>
      <c r="F4130">
        <v>1</v>
      </c>
      <c r="G4130">
        <v>3</v>
      </c>
      <c r="H4130">
        <v>0</v>
      </c>
      <c r="I4130">
        <v>0</v>
      </c>
      <c r="J4130">
        <v>24</v>
      </c>
      <c r="K4130">
        <v>0</v>
      </c>
      <c r="L4130">
        <v>0</v>
      </c>
      <c r="M4130">
        <v>0</v>
      </c>
      <c r="N4130">
        <v>0</v>
      </c>
    </row>
    <row r="4131" spans="1:14" x14ac:dyDescent="0.25">
      <c r="A4131" t="s">
        <v>8355</v>
      </c>
      <c r="B4131" t="s">
        <v>73</v>
      </c>
      <c r="C4131" t="s">
        <v>200</v>
      </c>
      <c r="D4131" t="s">
        <v>397</v>
      </c>
      <c r="E4131">
        <v>28</v>
      </c>
      <c r="F4131">
        <v>4</v>
      </c>
      <c r="G4131">
        <v>23</v>
      </c>
      <c r="H4131">
        <v>1</v>
      </c>
      <c r="I4131">
        <v>0</v>
      </c>
      <c r="J4131">
        <v>0</v>
      </c>
      <c r="K4131">
        <v>0</v>
      </c>
      <c r="L4131">
        <v>0</v>
      </c>
      <c r="M4131">
        <v>0</v>
      </c>
      <c r="N4131">
        <v>0</v>
      </c>
    </row>
    <row r="4132" spans="1:14" x14ac:dyDescent="0.25">
      <c r="A4132" t="s">
        <v>8356</v>
      </c>
      <c r="B4132" t="s">
        <v>73</v>
      </c>
      <c r="C4132" t="s">
        <v>200</v>
      </c>
      <c r="D4132" t="s">
        <v>398</v>
      </c>
      <c r="E4132">
        <v>24</v>
      </c>
      <c r="F4132">
        <v>3</v>
      </c>
      <c r="G4132">
        <v>20</v>
      </c>
      <c r="H4132">
        <v>1</v>
      </c>
      <c r="I4132">
        <v>0</v>
      </c>
      <c r="J4132">
        <v>4</v>
      </c>
      <c r="K4132">
        <v>0</v>
      </c>
      <c r="L4132">
        <v>0</v>
      </c>
      <c r="M4132">
        <v>0</v>
      </c>
      <c r="N4132">
        <v>0</v>
      </c>
    </row>
    <row r="4133" spans="1:14" x14ac:dyDescent="0.25">
      <c r="A4133" t="s">
        <v>8357</v>
      </c>
      <c r="B4133" t="s">
        <v>73</v>
      </c>
      <c r="C4133" t="s">
        <v>200</v>
      </c>
      <c r="D4133" t="s">
        <v>4242</v>
      </c>
      <c r="E4133">
        <v>4</v>
      </c>
      <c r="F4133">
        <v>1</v>
      </c>
      <c r="G4133">
        <v>3</v>
      </c>
      <c r="H4133">
        <v>0</v>
      </c>
      <c r="I4133">
        <v>0</v>
      </c>
      <c r="J4133">
        <v>24</v>
      </c>
      <c r="K4133">
        <v>0</v>
      </c>
      <c r="L4133">
        <v>0</v>
      </c>
      <c r="M4133">
        <v>0</v>
      </c>
      <c r="N4133">
        <v>0</v>
      </c>
    </row>
    <row r="4134" spans="1:14" x14ac:dyDescent="0.25">
      <c r="A4134" t="s">
        <v>8358</v>
      </c>
      <c r="B4134" t="s">
        <v>73</v>
      </c>
      <c r="C4134" t="s">
        <v>200</v>
      </c>
      <c r="D4134" t="s">
        <v>399</v>
      </c>
      <c r="E4134">
        <v>24</v>
      </c>
      <c r="F4134">
        <v>3</v>
      </c>
      <c r="G4134">
        <v>20</v>
      </c>
      <c r="H4134">
        <v>1</v>
      </c>
      <c r="I4134">
        <v>0</v>
      </c>
      <c r="J4134">
        <v>4</v>
      </c>
      <c r="K4134">
        <v>0</v>
      </c>
      <c r="L4134">
        <v>0</v>
      </c>
      <c r="M4134">
        <v>0</v>
      </c>
      <c r="N4134">
        <v>0</v>
      </c>
    </row>
    <row r="4135" spans="1:14" x14ac:dyDescent="0.25">
      <c r="A4135" t="s">
        <v>8359</v>
      </c>
      <c r="B4135" t="s">
        <v>73</v>
      </c>
      <c r="C4135" t="s">
        <v>200</v>
      </c>
      <c r="D4135" t="s">
        <v>4245</v>
      </c>
      <c r="E4135">
        <v>4</v>
      </c>
      <c r="F4135">
        <v>1</v>
      </c>
      <c r="G4135">
        <v>3</v>
      </c>
      <c r="H4135">
        <v>0</v>
      </c>
      <c r="I4135">
        <v>0</v>
      </c>
      <c r="J4135">
        <v>24</v>
      </c>
      <c r="K4135">
        <v>0</v>
      </c>
      <c r="L4135">
        <v>0</v>
      </c>
      <c r="M4135">
        <v>0</v>
      </c>
      <c r="N4135">
        <v>0</v>
      </c>
    </row>
    <row r="4136" spans="1:14" x14ac:dyDescent="0.25">
      <c r="A4136" t="s">
        <v>8360</v>
      </c>
      <c r="B4136" t="s">
        <v>73</v>
      </c>
      <c r="C4136" t="s">
        <v>200</v>
      </c>
      <c r="D4136" t="s">
        <v>394</v>
      </c>
      <c r="E4136">
        <v>0</v>
      </c>
      <c r="F4136">
        <v>0</v>
      </c>
      <c r="G4136">
        <v>0</v>
      </c>
      <c r="H4136">
        <v>0</v>
      </c>
      <c r="I4136">
        <v>0</v>
      </c>
      <c r="J4136">
        <v>0</v>
      </c>
      <c r="K4136">
        <v>28</v>
      </c>
      <c r="L4136">
        <v>28</v>
      </c>
      <c r="M4136">
        <v>0</v>
      </c>
      <c r="N4136">
        <v>0</v>
      </c>
    </row>
    <row r="4137" spans="1:14" x14ac:dyDescent="0.25">
      <c r="A4137" t="s">
        <v>8361</v>
      </c>
      <c r="B4137" t="s">
        <v>73</v>
      </c>
      <c r="C4137" t="s">
        <v>200</v>
      </c>
      <c r="D4137" t="s">
        <v>395</v>
      </c>
      <c r="E4137">
        <v>0</v>
      </c>
      <c r="F4137">
        <v>0</v>
      </c>
      <c r="G4137">
        <v>0</v>
      </c>
      <c r="H4137">
        <v>0</v>
      </c>
      <c r="I4137">
        <v>0</v>
      </c>
      <c r="J4137">
        <v>0</v>
      </c>
      <c r="K4137">
        <v>27</v>
      </c>
      <c r="L4137">
        <v>27</v>
      </c>
      <c r="M4137">
        <v>0</v>
      </c>
      <c r="N4137">
        <v>0</v>
      </c>
    </row>
    <row r="4138" spans="1:14" x14ac:dyDescent="0.25">
      <c r="A4138" t="s">
        <v>8362</v>
      </c>
      <c r="B4138" t="s">
        <v>73</v>
      </c>
      <c r="C4138" t="s">
        <v>201</v>
      </c>
      <c r="D4138" t="s">
        <v>396</v>
      </c>
      <c r="E4138">
        <v>248</v>
      </c>
      <c r="F4138">
        <v>44</v>
      </c>
      <c r="G4138">
        <v>201</v>
      </c>
      <c r="H4138">
        <v>3</v>
      </c>
      <c r="I4138">
        <v>0</v>
      </c>
      <c r="J4138">
        <v>14</v>
      </c>
      <c r="K4138">
        <v>0</v>
      </c>
      <c r="L4138">
        <v>0</v>
      </c>
      <c r="M4138">
        <v>0</v>
      </c>
      <c r="N4138">
        <v>0</v>
      </c>
    </row>
    <row r="4139" spans="1:14" x14ac:dyDescent="0.25">
      <c r="A4139" t="s">
        <v>8363</v>
      </c>
      <c r="B4139" t="s">
        <v>73</v>
      </c>
      <c r="C4139" t="s">
        <v>201</v>
      </c>
      <c r="D4139" t="s">
        <v>4236</v>
      </c>
      <c r="E4139">
        <v>262</v>
      </c>
      <c r="F4139">
        <v>36</v>
      </c>
      <c r="G4139">
        <v>222</v>
      </c>
      <c r="H4139">
        <v>3</v>
      </c>
      <c r="I4139">
        <v>1</v>
      </c>
      <c r="J4139">
        <v>0</v>
      </c>
      <c r="K4139">
        <v>0</v>
      </c>
      <c r="L4139">
        <v>0</v>
      </c>
      <c r="M4139">
        <v>0</v>
      </c>
      <c r="N4139">
        <v>0</v>
      </c>
    </row>
    <row r="4140" spans="1:14" x14ac:dyDescent="0.25">
      <c r="A4140" t="s">
        <v>8364</v>
      </c>
      <c r="B4140" t="s">
        <v>73</v>
      </c>
      <c r="C4140" t="s">
        <v>201</v>
      </c>
      <c r="D4140" t="s">
        <v>4238</v>
      </c>
      <c r="E4140">
        <v>12</v>
      </c>
      <c r="F4140">
        <v>2</v>
      </c>
      <c r="G4140">
        <v>10</v>
      </c>
      <c r="H4140">
        <v>0</v>
      </c>
      <c r="I4140">
        <v>0</v>
      </c>
      <c r="J4140">
        <v>250</v>
      </c>
      <c r="K4140">
        <v>0</v>
      </c>
      <c r="L4140">
        <v>0</v>
      </c>
      <c r="M4140">
        <v>0</v>
      </c>
      <c r="N4140">
        <v>0</v>
      </c>
    </row>
    <row r="4141" spans="1:14" x14ac:dyDescent="0.25">
      <c r="A4141" t="s">
        <v>8365</v>
      </c>
      <c r="B4141" t="s">
        <v>73</v>
      </c>
      <c r="C4141" t="s">
        <v>201</v>
      </c>
      <c r="D4141" t="s">
        <v>397</v>
      </c>
      <c r="E4141">
        <v>262</v>
      </c>
      <c r="F4141">
        <v>36</v>
      </c>
      <c r="G4141">
        <v>222</v>
      </c>
      <c r="H4141">
        <v>3</v>
      </c>
      <c r="I4141">
        <v>1</v>
      </c>
      <c r="J4141">
        <v>0</v>
      </c>
      <c r="K4141">
        <v>0</v>
      </c>
      <c r="L4141">
        <v>0</v>
      </c>
      <c r="M4141">
        <v>0</v>
      </c>
      <c r="N4141">
        <v>0</v>
      </c>
    </row>
    <row r="4142" spans="1:14" x14ac:dyDescent="0.25">
      <c r="A4142" t="s">
        <v>8366</v>
      </c>
      <c r="B4142" t="s">
        <v>73</v>
      </c>
      <c r="C4142" t="s">
        <v>201</v>
      </c>
      <c r="D4142" t="s">
        <v>398</v>
      </c>
      <c r="E4142">
        <v>248</v>
      </c>
      <c r="F4142">
        <v>34</v>
      </c>
      <c r="G4142">
        <v>211</v>
      </c>
      <c r="H4142">
        <v>2</v>
      </c>
      <c r="I4142">
        <v>1</v>
      </c>
      <c r="J4142">
        <v>14</v>
      </c>
      <c r="K4142">
        <v>0</v>
      </c>
      <c r="L4142">
        <v>0</v>
      </c>
      <c r="M4142">
        <v>0</v>
      </c>
      <c r="N4142">
        <v>0</v>
      </c>
    </row>
    <row r="4143" spans="1:14" x14ac:dyDescent="0.25">
      <c r="A4143" t="s">
        <v>8367</v>
      </c>
      <c r="B4143" t="s">
        <v>73</v>
      </c>
      <c r="C4143" t="s">
        <v>201</v>
      </c>
      <c r="D4143" t="s">
        <v>4242</v>
      </c>
      <c r="E4143">
        <v>14</v>
      </c>
      <c r="F4143">
        <v>3</v>
      </c>
      <c r="G4143">
        <v>11</v>
      </c>
      <c r="H4143">
        <v>0</v>
      </c>
      <c r="I4143">
        <v>0</v>
      </c>
      <c r="J4143">
        <v>248</v>
      </c>
      <c r="K4143">
        <v>0</v>
      </c>
      <c r="L4143">
        <v>0</v>
      </c>
      <c r="M4143">
        <v>0</v>
      </c>
      <c r="N4143">
        <v>0</v>
      </c>
    </row>
    <row r="4144" spans="1:14" x14ac:dyDescent="0.25">
      <c r="A4144" t="s">
        <v>8368</v>
      </c>
      <c r="B4144" t="s">
        <v>73</v>
      </c>
      <c r="C4144" t="s">
        <v>201</v>
      </c>
      <c r="D4144" t="s">
        <v>399</v>
      </c>
      <c r="E4144">
        <v>248</v>
      </c>
      <c r="F4144">
        <v>34</v>
      </c>
      <c r="G4144">
        <v>211</v>
      </c>
      <c r="H4144">
        <v>3</v>
      </c>
      <c r="I4144">
        <v>0</v>
      </c>
      <c r="J4144">
        <v>14</v>
      </c>
      <c r="K4144">
        <v>0</v>
      </c>
      <c r="L4144">
        <v>0</v>
      </c>
      <c r="M4144">
        <v>0</v>
      </c>
      <c r="N4144">
        <v>0</v>
      </c>
    </row>
    <row r="4145" spans="1:14" x14ac:dyDescent="0.25">
      <c r="A4145" t="s">
        <v>8369</v>
      </c>
      <c r="B4145" t="s">
        <v>73</v>
      </c>
      <c r="C4145" t="s">
        <v>201</v>
      </c>
      <c r="D4145" t="s">
        <v>4245</v>
      </c>
      <c r="E4145">
        <v>13</v>
      </c>
      <c r="F4145">
        <v>2</v>
      </c>
      <c r="G4145">
        <v>11</v>
      </c>
      <c r="H4145">
        <v>0</v>
      </c>
      <c r="I4145">
        <v>0</v>
      </c>
      <c r="J4145">
        <v>249</v>
      </c>
      <c r="K4145">
        <v>0</v>
      </c>
      <c r="L4145">
        <v>0</v>
      </c>
      <c r="M4145">
        <v>0</v>
      </c>
      <c r="N4145">
        <v>0</v>
      </c>
    </row>
    <row r="4146" spans="1:14" x14ac:dyDescent="0.25">
      <c r="A4146" t="s">
        <v>8370</v>
      </c>
      <c r="B4146" t="s">
        <v>73</v>
      </c>
      <c r="C4146" t="s">
        <v>201</v>
      </c>
      <c r="D4146" t="s">
        <v>394</v>
      </c>
      <c r="E4146">
        <v>0</v>
      </c>
      <c r="F4146">
        <v>0</v>
      </c>
      <c r="G4146">
        <v>0</v>
      </c>
      <c r="H4146">
        <v>0</v>
      </c>
      <c r="I4146">
        <v>0</v>
      </c>
      <c r="J4146">
        <v>0</v>
      </c>
      <c r="K4146">
        <v>262</v>
      </c>
      <c r="L4146">
        <v>260</v>
      </c>
      <c r="M4146">
        <v>2</v>
      </c>
      <c r="N4146">
        <v>0</v>
      </c>
    </row>
    <row r="4147" spans="1:14" x14ac:dyDescent="0.25">
      <c r="A4147" t="s">
        <v>8371</v>
      </c>
      <c r="B4147" t="s">
        <v>73</v>
      </c>
      <c r="C4147" t="s">
        <v>201</v>
      </c>
      <c r="D4147" t="s">
        <v>395</v>
      </c>
      <c r="E4147">
        <v>0</v>
      </c>
      <c r="F4147">
        <v>0</v>
      </c>
      <c r="G4147">
        <v>0</v>
      </c>
      <c r="H4147">
        <v>0</v>
      </c>
      <c r="I4147">
        <v>0</v>
      </c>
      <c r="J4147">
        <v>0</v>
      </c>
      <c r="K4147">
        <v>248</v>
      </c>
      <c r="L4147">
        <v>248</v>
      </c>
      <c r="M4147">
        <v>0</v>
      </c>
      <c r="N4147">
        <v>0</v>
      </c>
    </row>
    <row r="4148" spans="1:14" x14ac:dyDescent="0.25">
      <c r="A4148" t="s">
        <v>8372</v>
      </c>
      <c r="B4148" t="s">
        <v>73</v>
      </c>
      <c r="C4148" t="s">
        <v>202</v>
      </c>
      <c r="D4148" t="s">
        <v>396</v>
      </c>
      <c r="E4148">
        <v>147</v>
      </c>
      <c r="F4148">
        <v>17</v>
      </c>
      <c r="G4148">
        <v>129</v>
      </c>
      <c r="H4148">
        <v>1</v>
      </c>
      <c r="I4148">
        <v>0</v>
      </c>
      <c r="J4148">
        <v>18</v>
      </c>
      <c r="K4148">
        <v>0</v>
      </c>
      <c r="L4148">
        <v>0</v>
      </c>
      <c r="M4148">
        <v>0</v>
      </c>
      <c r="N4148">
        <v>0</v>
      </c>
    </row>
    <row r="4149" spans="1:14" x14ac:dyDescent="0.25">
      <c r="A4149" t="s">
        <v>8373</v>
      </c>
      <c r="B4149" t="s">
        <v>73</v>
      </c>
      <c r="C4149" t="s">
        <v>202</v>
      </c>
      <c r="D4149" t="s">
        <v>4236</v>
      </c>
      <c r="E4149">
        <v>165</v>
      </c>
      <c r="F4149">
        <v>15</v>
      </c>
      <c r="G4149">
        <v>148</v>
      </c>
      <c r="H4149">
        <v>1</v>
      </c>
      <c r="I4149">
        <v>1</v>
      </c>
      <c r="J4149">
        <v>0</v>
      </c>
      <c r="K4149">
        <v>0</v>
      </c>
      <c r="L4149">
        <v>0</v>
      </c>
      <c r="M4149">
        <v>0</v>
      </c>
      <c r="N4149">
        <v>0</v>
      </c>
    </row>
    <row r="4150" spans="1:14" x14ac:dyDescent="0.25">
      <c r="A4150" t="s">
        <v>8374</v>
      </c>
      <c r="B4150" t="s">
        <v>73</v>
      </c>
      <c r="C4150" t="s">
        <v>202</v>
      </c>
      <c r="D4150" t="s">
        <v>4238</v>
      </c>
      <c r="E4150">
        <v>15</v>
      </c>
      <c r="F4150">
        <v>2</v>
      </c>
      <c r="G4150">
        <v>13</v>
      </c>
      <c r="H4150">
        <v>0</v>
      </c>
      <c r="I4150">
        <v>0</v>
      </c>
      <c r="J4150">
        <v>150</v>
      </c>
      <c r="K4150">
        <v>0</v>
      </c>
      <c r="L4150">
        <v>0</v>
      </c>
      <c r="M4150">
        <v>0</v>
      </c>
      <c r="N4150">
        <v>0</v>
      </c>
    </row>
    <row r="4151" spans="1:14" x14ac:dyDescent="0.25">
      <c r="A4151" t="s">
        <v>8375</v>
      </c>
      <c r="B4151" t="s">
        <v>73</v>
      </c>
      <c r="C4151" t="s">
        <v>202</v>
      </c>
      <c r="D4151" t="s">
        <v>397</v>
      </c>
      <c r="E4151">
        <v>165</v>
      </c>
      <c r="F4151">
        <v>15</v>
      </c>
      <c r="G4151">
        <v>148</v>
      </c>
      <c r="H4151">
        <v>1</v>
      </c>
      <c r="I4151">
        <v>1</v>
      </c>
      <c r="J4151">
        <v>0</v>
      </c>
      <c r="K4151">
        <v>0</v>
      </c>
      <c r="L4151">
        <v>0</v>
      </c>
      <c r="M4151">
        <v>0</v>
      </c>
      <c r="N4151">
        <v>0</v>
      </c>
    </row>
    <row r="4152" spans="1:14" x14ac:dyDescent="0.25">
      <c r="A4152" t="s">
        <v>8376</v>
      </c>
      <c r="B4152" t="s">
        <v>73</v>
      </c>
      <c r="C4152" t="s">
        <v>202</v>
      </c>
      <c r="D4152" t="s">
        <v>398</v>
      </c>
      <c r="E4152">
        <v>147</v>
      </c>
      <c r="F4152">
        <v>16</v>
      </c>
      <c r="G4152">
        <v>129</v>
      </c>
      <c r="H4152">
        <v>1</v>
      </c>
      <c r="I4152">
        <v>1</v>
      </c>
      <c r="J4152">
        <v>18</v>
      </c>
      <c r="K4152">
        <v>0</v>
      </c>
      <c r="L4152">
        <v>0</v>
      </c>
      <c r="M4152">
        <v>0</v>
      </c>
      <c r="N4152">
        <v>0</v>
      </c>
    </row>
    <row r="4153" spans="1:14" x14ac:dyDescent="0.25">
      <c r="A4153" t="s">
        <v>8377</v>
      </c>
      <c r="B4153" t="s">
        <v>73</v>
      </c>
      <c r="C4153" t="s">
        <v>202</v>
      </c>
      <c r="D4153" t="s">
        <v>4242</v>
      </c>
      <c r="E4153">
        <v>18</v>
      </c>
      <c r="F4153">
        <v>7</v>
      </c>
      <c r="G4153">
        <v>11</v>
      </c>
      <c r="H4153">
        <v>0</v>
      </c>
      <c r="I4153">
        <v>0</v>
      </c>
      <c r="J4153">
        <v>147</v>
      </c>
      <c r="K4153">
        <v>0</v>
      </c>
      <c r="L4153">
        <v>0</v>
      </c>
      <c r="M4153">
        <v>0</v>
      </c>
      <c r="N4153">
        <v>0</v>
      </c>
    </row>
    <row r="4154" spans="1:14" x14ac:dyDescent="0.25">
      <c r="A4154" t="s">
        <v>8378</v>
      </c>
      <c r="B4154" t="s">
        <v>73</v>
      </c>
      <c r="C4154" t="s">
        <v>202</v>
      </c>
      <c r="D4154" t="s">
        <v>399</v>
      </c>
      <c r="E4154">
        <v>147</v>
      </c>
      <c r="F4154">
        <v>12</v>
      </c>
      <c r="G4154">
        <v>133</v>
      </c>
      <c r="H4154">
        <v>2</v>
      </c>
      <c r="I4154">
        <v>0</v>
      </c>
      <c r="J4154">
        <v>18</v>
      </c>
      <c r="K4154">
        <v>0</v>
      </c>
      <c r="L4154">
        <v>0</v>
      </c>
      <c r="M4154">
        <v>0</v>
      </c>
      <c r="N4154">
        <v>0</v>
      </c>
    </row>
    <row r="4155" spans="1:14" x14ac:dyDescent="0.25">
      <c r="A4155" t="s">
        <v>8379</v>
      </c>
      <c r="B4155" t="s">
        <v>73</v>
      </c>
      <c r="C4155" t="s">
        <v>202</v>
      </c>
      <c r="D4155" t="s">
        <v>4245</v>
      </c>
      <c r="E4155">
        <v>16</v>
      </c>
      <c r="F4155">
        <v>3</v>
      </c>
      <c r="G4155">
        <v>13</v>
      </c>
      <c r="H4155">
        <v>0</v>
      </c>
      <c r="I4155">
        <v>0</v>
      </c>
      <c r="J4155">
        <v>149</v>
      </c>
      <c r="K4155">
        <v>0</v>
      </c>
      <c r="L4155">
        <v>0</v>
      </c>
      <c r="M4155">
        <v>0</v>
      </c>
      <c r="N4155">
        <v>0</v>
      </c>
    </row>
    <row r="4156" spans="1:14" x14ac:dyDescent="0.25">
      <c r="A4156" t="s">
        <v>8380</v>
      </c>
      <c r="B4156" t="s">
        <v>73</v>
      </c>
      <c r="C4156" t="s">
        <v>202</v>
      </c>
      <c r="D4156" t="s">
        <v>394</v>
      </c>
      <c r="E4156">
        <v>0</v>
      </c>
      <c r="F4156">
        <v>0</v>
      </c>
      <c r="G4156">
        <v>0</v>
      </c>
      <c r="H4156">
        <v>0</v>
      </c>
      <c r="I4156">
        <v>0</v>
      </c>
      <c r="J4156">
        <v>0</v>
      </c>
      <c r="K4156">
        <v>164</v>
      </c>
      <c r="L4156">
        <v>163</v>
      </c>
      <c r="M4156">
        <v>1</v>
      </c>
      <c r="N4156">
        <v>0</v>
      </c>
    </row>
    <row r="4157" spans="1:14" x14ac:dyDescent="0.25">
      <c r="A4157" t="s">
        <v>8381</v>
      </c>
      <c r="B4157" t="s">
        <v>73</v>
      </c>
      <c r="C4157" t="s">
        <v>202</v>
      </c>
      <c r="D4157" t="s">
        <v>395</v>
      </c>
      <c r="E4157">
        <v>0</v>
      </c>
      <c r="F4157">
        <v>0</v>
      </c>
      <c r="G4157">
        <v>0</v>
      </c>
      <c r="H4157">
        <v>0</v>
      </c>
      <c r="I4157">
        <v>0</v>
      </c>
      <c r="J4157">
        <v>0</v>
      </c>
      <c r="K4157">
        <v>151</v>
      </c>
      <c r="L4157">
        <v>150</v>
      </c>
      <c r="M4157">
        <v>1</v>
      </c>
      <c r="N4157">
        <v>0</v>
      </c>
    </row>
    <row r="4158" spans="1:14" x14ac:dyDescent="0.25">
      <c r="A4158" t="s">
        <v>8382</v>
      </c>
      <c r="B4158" t="s">
        <v>73</v>
      </c>
      <c r="C4158" t="s">
        <v>203</v>
      </c>
      <c r="D4158" t="s">
        <v>396</v>
      </c>
      <c r="E4158">
        <v>69</v>
      </c>
      <c r="F4158">
        <v>13</v>
      </c>
      <c r="G4158">
        <v>55</v>
      </c>
      <c r="H4158">
        <v>1</v>
      </c>
      <c r="I4158">
        <v>0</v>
      </c>
      <c r="J4158">
        <v>9</v>
      </c>
      <c r="K4158">
        <v>0</v>
      </c>
      <c r="L4158">
        <v>0</v>
      </c>
      <c r="M4158">
        <v>0</v>
      </c>
      <c r="N4158">
        <v>0</v>
      </c>
    </row>
    <row r="4159" spans="1:14" x14ac:dyDescent="0.25">
      <c r="A4159" t="s">
        <v>8383</v>
      </c>
      <c r="B4159" t="s">
        <v>73</v>
      </c>
      <c r="C4159" t="s">
        <v>203</v>
      </c>
      <c r="D4159" t="s">
        <v>4236</v>
      </c>
      <c r="E4159">
        <v>78</v>
      </c>
      <c r="F4159">
        <v>10</v>
      </c>
      <c r="G4159">
        <v>66</v>
      </c>
      <c r="H4159">
        <v>2</v>
      </c>
      <c r="I4159">
        <v>0</v>
      </c>
      <c r="J4159">
        <v>0</v>
      </c>
      <c r="K4159">
        <v>0</v>
      </c>
      <c r="L4159">
        <v>0</v>
      </c>
      <c r="M4159">
        <v>0</v>
      </c>
      <c r="N4159">
        <v>0</v>
      </c>
    </row>
    <row r="4160" spans="1:14" x14ac:dyDescent="0.25">
      <c r="A4160" t="s">
        <v>8384</v>
      </c>
      <c r="B4160" t="s">
        <v>73</v>
      </c>
      <c r="C4160" t="s">
        <v>203</v>
      </c>
      <c r="D4160" t="s">
        <v>4238</v>
      </c>
      <c r="E4160">
        <v>7</v>
      </c>
      <c r="F4160">
        <v>1</v>
      </c>
      <c r="G4160">
        <v>6</v>
      </c>
      <c r="H4160">
        <v>0</v>
      </c>
      <c r="I4160">
        <v>0</v>
      </c>
      <c r="J4160">
        <v>71</v>
      </c>
      <c r="K4160">
        <v>0</v>
      </c>
      <c r="L4160">
        <v>0</v>
      </c>
      <c r="M4160">
        <v>0</v>
      </c>
      <c r="N4160">
        <v>0</v>
      </c>
    </row>
    <row r="4161" spans="1:14" x14ac:dyDescent="0.25">
      <c r="A4161" t="s">
        <v>8385</v>
      </c>
      <c r="B4161" t="s">
        <v>73</v>
      </c>
      <c r="C4161" t="s">
        <v>203</v>
      </c>
      <c r="D4161" t="s">
        <v>397</v>
      </c>
      <c r="E4161">
        <v>78</v>
      </c>
      <c r="F4161">
        <v>10</v>
      </c>
      <c r="G4161">
        <v>66</v>
      </c>
      <c r="H4161">
        <v>2</v>
      </c>
      <c r="I4161">
        <v>0</v>
      </c>
      <c r="J4161">
        <v>0</v>
      </c>
      <c r="K4161">
        <v>0</v>
      </c>
      <c r="L4161">
        <v>0</v>
      </c>
      <c r="M4161">
        <v>0</v>
      </c>
      <c r="N4161">
        <v>0</v>
      </c>
    </row>
    <row r="4162" spans="1:14" x14ac:dyDescent="0.25">
      <c r="A4162" t="s">
        <v>8386</v>
      </c>
      <c r="B4162" t="s">
        <v>73</v>
      </c>
      <c r="C4162" t="s">
        <v>203</v>
      </c>
      <c r="D4162" t="s">
        <v>398</v>
      </c>
      <c r="E4162">
        <v>69</v>
      </c>
      <c r="F4162">
        <v>12</v>
      </c>
      <c r="G4162">
        <v>56</v>
      </c>
      <c r="H4162">
        <v>1</v>
      </c>
      <c r="I4162">
        <v>0</v>
      </c>
      <c r="J4162">
        <v>9</v>
      </c>
      <c r="K4162">
        <v>0</v>
      </c>
      <c r="L4162">
        <v>0</v>
      </c>
      <c r="M4162">
        <v>0</v>
      </c>
      <c r="N4162">
        <v>0</v>
      </c>
    </row>
    <row r="4163" spans="1:14" x14ac:dyDescent="0.25">
      <c r="A4163" t="s">
        <v>8387</v>
      </c>
      <c r="B4163" t="s">
        <v>73</v>
      </c>
      <c r="C4163" t="s">
        <v>203</v>
      </c>
      <c r="D4163" t="s">
        <v>4242</v>
      </c>
      <c r="E4163">
        <v>9</v>
      </c>
      <c r="F4163">
        <v>3</v>
      </c>
      <c r="G4163">
        <v>5</v>
      </c>
      <c r="H4163">
        <v>1</v>
      </c>
      <c r="I4163">
        <v>0</v>
      </c>
      <c r="J4163">
        <v>69</v>
      </c>
      <c r="K4163">
        <v>0</v>
      </c>
      <c r="L4163">
        <v>0</v>
      </c>
      <c r="M4163">
        <v>0</v>
      </c>
      <c r="N4163">
        <v>0</v>
      </c>
    </row>
    <row r="4164" spans="1:14" x14ac:dyDescent="0.25">
      <c r="A4164" t="s">
        <v>8388</v>
      </c>
      <c r="B4164" t="s">
        <v>73</v>
      </c>
      <c r="C4164" t="s">
        <v>203</v>
      </c>
      <c r="D4164" t="s">
        <v>399</v>
      </c>
      <c r="E4164">
        <v>69</v>
      </c>
      <c r="F4164">
        <v>9</v>
      </c>
      <c r="G4164">
        <v>59</v>
      </c>
      <c r="H4164">
        <v>1</v>
      </c>
      <c r="I4164">
        <v>0</v>
      </c>
      <c r="J4164">
        <v>9</v>
      </c>
      <c r="K4164">
        <v>0</v>
      </c>
      <c r="L4164">
        <v>0</v>
      </c>
      <c r="M4164">
        <v>0</v>
      </c>
      <c r="N4164">
        <v>0</v>
      </c>
    </row>
    <row r="4165" spans="1:14" x14ac:dyDescent="0.25">
      <c r="A4165" t="s">
        <v>8389</v>
      </c>
      <c r="B4165" t="s">
        <v>73</v>
      </c>
      <c r="C4165" t="s">
        <v>203</v>
      </c>
      <c r="D4165" t="s">
        <v>4245</v>
      </c>
      <c r="E4165">
        <v>8</v>
      </c>
      <c r="F4165">
        <v>1</v>
      </c>
      <c r="G4165">
        <v>6</v>
      </c>
      <c r="H4165">
        <v>1</v>
      </c>
      <c r="I4165">
        <v>0</v>
      </c>
      <c r="J4165">
        <v>70</v>
      </c>
      <c r="K4165">
        <v>0</v>
      </c>
      <c r="L4165">
        <v>0</v>
      </c>
      <c r="M4165">
        <v>0</v>
      </c>
      <c r="N4165">
        <v>0</v>
      </c>
    </row>
    <row r="4166" spans="1:14" x14ac:dyDescent="0.25">
      <c r="A4166" t="s">
        <v>8390</v>
      </c>
      <c r="B4166" t="s">
        <v>73</v>
      </c>
      <c r="C4166" t="s">
        <v>203</v>
      </c>
      <c r="D4166" t="s">
        <v>394</v>
      </c>
      <c r="E4166">
        <v>0</v>
      </c>
      <c r="F4166">
        <v>0</v>
      </c>
      <c r="G4166">
        <v>0</v>
      </c>
      <c r="H4166">
        <v>0</v>
      </c>
      <c r="I4166">
        <v>0</v>
      </c>
      <c r="J4166">
        <v>0</v>
      </c>
      <c r="K4166">
        <v>78</v>
      </c>
      <c r="L4166">
        <v>77</v>
      </c>
      <c r="M4166">
        <v>1</v>
      </c>
      <c r="N4166">
        <v>0</v>
      </c>
    </row>
    <row r="4167" spans="1:14" x14ac:dyDescent="0.25">
      <c r="A4167" t="s">
        <v>8391</v>
      </c>
      <c r="B4167" t="s">
        <v>73</v>
      </c>
      <c r="C4167" t="s">
        <v>203</v>
      </c>
      <c r="D4167" t="s">
        <v>395</v>
      </c>
      <c r="E4167">
        <v>0</v>
      </c>
      <c r="F4167">
        <v>0</v>
      </c>
      <c r="G4167">
        <v>0</v>
      </c>
      <c r="H4167">
        <v>0</v>
      </c>
      <c r="I4167">
        <v>0</v>
      </c>
      <c r="J4167">
        <v>0</v>
      </c>
      <c r="K4167">
        <v>74</v>
      </c>
      <c r="L4167">
        <v>73</v>
      </c>
      <c r="M4167">
        <v>1</v>
      </c>
      <c r="N4167">
        <v>0</v>
      </c>
    </row>
    <row r="4168" spans="1:14" x14ac:dyDescent="0.25">
      <c r="A4168" t="s">
        <v>8392</v>
      </c>
      <c r="B4168" t="s">
        <v>73</v>
      </c>
      <c r="C4168" t="s">
        <v>204</v>
      </c>
      <c r="D4168" t="s">
        <v>396</v>
      </c>
      <c r="E4168">
        <v>38</v>
      </c>
      <c r="F4168">
        <v>5</v>
      </c>
      <c r="G4168">
        <v>32</v>
      </c>
      <c r="H4168">
        <v>0</v>
      </c>
      <c r="I4168">
        <v>1</v>
      </c>
      <c r="J4168">
        <v>5</v>
      </c>
      <c r="K4168">
        <v>0</v>
      </c>
      <c r="L4168">
        <v>0</v>
      </c>
      <c r="M4168">
        <v>0</v>
      </c>
      <c r="N4168">
        <v>0</v>
      </c>
    </row>
    <row r="4169" spans="1:14" x14ac:dyDescent="0.25">
      <c r="A4169" t="s">
        <v>8393</v>
      </c>
      <c r="B4169" t="s">
        <v>73</v>
      </c>
      <c r="C4169" t="s">
        <v>204</v>
      </c>
      <c r="D4169" t="s">
        <v>4236</v>
      </c>
      <c r="E4169">
        <v>43</v>
      </c>
      <c r="F4169">
        <v>5</v>
      </c>
      <c r="G4169">
        <v>37</v>
      </c>
      <c r="H4169">
        <v>0</v>
      </c>
      <c r="I4169">
        <v>1</v>
      </c>
      <c r="J4169">
        <v>0</v>
      </c>
      <c r="K4169">
        <v>0</v>
      </c>
      <c r="L4169">
        <v>0</v>
      </c>
      <c r="M4169">
        <v>0</v>
      </c>
      <c r="N4169">
        <v>0</v>
      </c>
    </row>
    <row r="4170" spans="1:14" x14ac:dyDescent="0.25">
      <c r="A4170" t="s">
        <v>8394</v>
      </c>
      <c r="B4170" t="s">
        <v>73</v>
      </c>
      <c r="C4170" t="s">
        <v>204</v>
      </c>
      <c r="D4170" t="s">
        <v>4238</v>
      </c>
      <c r="E4170">
        <v>5</v>
      </c>
      <c r="F4170">
        <v>0</v>
      </c>
      <c r="G4170">
        <v>5</v>
      </c>
      <c r="H4170">
        <v>0</v>
      </c>
      <c r="I4170">
        <v>0</v>
      </c>
      <c r="J4170">
        <v>38</v>
      </c>
      <c r="K4170">
        <v>0</v>
      </c>
      <c r="L4170">
        <v>0</v>
      </c>
      <c r="M4170">
        <v>0</v>
      </c>
      <c r="N4170">
        <v>0</v>
      </c>
    </row>
    <row r="4171" spans="1:14" x14ac:dyDescent="0.25">
      <c r="A4171" t="s">
        <v>8395</v>
      </c>
      <c r="B4171" t="s">
        <v>73</v>
      </c>
      <c r="C4171" t="s">
        <v>204</v>
      </c>
      <c r="D4171" t="s">
        <v>397</v>
      </c>
      <c r="E4171">
        <v>43</v>
      </c>
      <c r="F4171">
        <v>5</v>
      </c>
      <c r="G4171">
        <v>37</v>
      </c>
      <c r="H4171">
        <v>0</v>
      </c>
      <c r="I4171">
        <v>1</v>
      </c>
      <c r="J4171">
        <v>0</v>
      </c>
      <c r="K4171">
        <v>0</v>
      </c>
      <c r="L4171">
        <v>0</v>
      </c>
      <c r="M4171">
        <v>0</v>
      </c>
      <c r="N4171">
        <v>0</v>
      </c>
    </row>
    <row r="4172" spans="1:14" x14ac:dyDescent="0.25">
      <c r="A4172" t="s">
        <v>8396</v>
      </c>
      <c r="B4172" t="s">
        <v>73</v>
      </c>
      <c r="C4172" t="s">
        <v>204</v>
      </c>
      <c r="D4172" t="s">
        <v>398</v>
      </c>
      <c r="E4172">
        <v>38</v>
      </c>
      <c r="F4172">
        <v>5</v>
      </c>
      <c r="G4172">
        <v>32</v>
      </c>
      <c r="H4172">
        <v>0</v>
      </c>
      <c r="I4172">
        <v>1</v>
      </c>
      <c r="J4172">
        <v>5</v>
      </c>
      <c r="K4172">
        <v>0</v>
      </c>
      <c r="L4172">
        <v>0</v>
      </c>
      <c r="M4172">
        <v>0</v>
      </c>
      <c r="N4172">
        <v>0</v>
      </c>
    </row>
    <row r="4173" spans="1:14" x14ac:dyDescent="0.25">
      <c r="A4173" t="s">
        <v>8397</v>
      </c>
      <c r="B4173" t="s">
        <v>73</v>
      </c>
      <c r="C4173" t="s">
        <v>204</v>
      </c>
      <c r="D4173" t="s">
        <v>4242</v>
      </c>
      <c r="E4173">
        <v>5</v>
      </c>
      <c r="F4173">
        <v>0</v>
      </c>
      <c r="G4173">
        <v>5</v>
      </c>
      <c r="H4173">
        <v>0</v>
      </c>
      <c r="I4173">
        <v>0</v>
      </c>
      <c r="J4173">
        <v>38</v>
      </c>
      <c r="K4173">
        <v>0</v>
      </c>
      <c r="L4173">
        <v>0</v>
      </c>
      <c r="M4173">
        <v>0</v>
      </c>
      <c r="N4173">
        <v>0</v>
      </c>
    </row>
    <row r="4174" spans="1:14" x14ac:dyDescent="0.25">
      <c r="A4174" t="s">
        <v>8398</v>
      </c>
      <c r="B4174" t="s">
        <v>73</v>
      </c>
      <c r="C4174" t="s">
        <v>204</v>
      </c>
      <c r="D4174" t="s">
        <v>399</v>
      </c>
      <c r="E4174">
        <v>38</v>
      </c>
      <c r="F4174">
        <v>5</v>
      </c>
      <c r="G4174">
        <v>32</v>
      </c>
      <c r="H4174">
        <v>0</v>
      </c>
      <c r="I4174">
        <v>1</v>
      </c>
      <c r="J4174">
        <v>5</v>
      </c>
      <c r="K4174">
        <v>0</v>
      </c>
      <c r="L4174">
        <v>0</v>
      </c>
      <c r="M4174">
        <v>0</v>
      </c>
      <c r="N4174">
        <v>0</v>
      </c>
    </row>
    <row r="4175" spans="1:14" x14ac:dyDescent="0.25">
      <c r="A4175" t="s">
        <v>8399</v>
      </c>
      <c r="B4175" t="s">
        <v>73</v>
      </c>
      <c r="C4175" t="s">
        <v>204</v>
      </c>
      <c r="D4175" t="s">
        <v>4245</v>
      </c>
      <c r="E4175">
        <v>5</v>
      </c>
      <c r="F4175">
        <v>0</v>
      </c>
      <c r="G4175">
        <v>5</v>
      </c>
      <c r="H4175">
        <v>0</v>
      </c>
      <c r="I4175">
        <v>0</v>
      </c>
      <c r="J4175">
        <v>38</v>
      </c>
      <c r="K4175">
        <v>0</v>
      </c>
      <c r="L4175">
        <v>0</v>
      </c>
      <c r="M4175">
        <v>0</v>
      </c>
      <c r="N4175">
        <v>0</v>
      </c>
    </row>
    <row r="4176" spans="1:14" x14ac:dyDescent="0.25">
      <c r="A4176" t="s">
        <v>8400</v>
      </c>
      <c r="B4176" t="s">
        <v>73</v>
      </c>
      <c r="C4176" t="s">
        <v>204</v>
      </c>
      <c r="D4176" t="s">
        <v>394</v>
      </c>
      <c r="E4176">
        <v>0</v>
      </c>
      <c r="F4176">
        <v>0</v>
      </c>
      <c r="G4176">
        <v>0</v>
      </c>
      <c r="H4176">
        <v>0</v>
      </c>
      <c r="I4176">
        <v>0</v>
      </c>
      <c r="J4176">
        <v>0</v>
      </c>
      <c r="K4176">
        <v>42</v>
      </c>
      <c r="L4176">
        <v>41</v>
      </c>
      <c r="M4176">
        <v>0</v>
      </c>
      <c r="N4176">
        <v>1</v>
      </c>
    </row>
    <row r="4177" spans="1:14" x14ac:dyDescent="0.25">
      <c r="A4177" t="s">
        <v>8401</v>
      </c>
      <c r="B4177" t="s">
        <v>73</v>
      </c>
      <c r="C4177" t="s">
        <v>204</v>
      </c>
      <c r="D4177" t="s">
        <v>395</v>
      </c>
      <c r="E4177">
        <v>0</v>
      </c>
      <c r="F4177">
        <v>0</v>
      </c>
      <c r="G4177">
        <v>0</v>
      </c>
      <c r="H4177">
        <v>0</v>
      </c>
      <c r="I4177">
        <v>0</v>
      </c>
      <c r="J4177">
        <v>0</v>
      </c>
      <c r="K4177">
        <v>41</v>
      </c>
      <c r="L4177">
        <v>40</v>
      </c>
      <c r="M4177">
        <v>0</v>
      </c>
      <c r="N4177">
        <v>1</v>
      </c>
    </row>
    <row r="4178" spans="1:14" x14ac:dyDescent="0.25">
      <c r="A4178" t="s">
        <v>8402</v>
      </c>
      <c r="B4178" t="s">
        <v>73</v>
      </c>
      <c r="C4178" t="s">
        <v>205</v>
      </c>
      <c r="D4178" t="s">
        <v>396</v>
      </c>
      <c r="E4178">
        <v>173</v>
      </c>
      <c r="F4178">
        <v>26</v>
      </c>
      <c r="G4178">
        <v>144</v>
      </c>
      <c r="H4178">
        <v>1</v>
      </c>
      <c r="I4178">
        <v>2</v>
      </c>
      <c r="J4178">
        <v>14</v>
      </c>
      <c r="K4178">
        <v>0</v>
      </c>
      <c r="L4178">
        <v>0</v>
      </c>
      <c r="M4178">
        <v>0</v>
      </c>
      <c r="N4178">
        <v>0</v>
      </c>
    </row>
    <row r="4179" spans="1:14" x14ac:dyDescent="0.25">
      <c r="A4179" t="s">
        <v>8403</v>
      </c>
      <c r="B4179" t="s">
        <v>73</v>
      </c>
      <c r="C4179" t="s">
        <v>205</v>
      </c>
      <c r="D4179" t="s">
        <v>4236</v>
      </c>
      <c r="E4179">
        <v>187</v>
      </c>
      <c r="F4179">
        <v>25</v>
      </c>
      <c r="G4179">
        <v>155</v>
      </c>
      <c r="H4179">
        <v>4</v>
      </c>
      <c r="I4179">
        <v>3</v>
      </c>
      <c r="J4179">
        <v>0</v>
      </c>
      <c r="K4179">
        <v>0</v>
      </c>
      <c r="L4179">
        <v>0</v>
      </c>
      <c r="M4179">
        <v>0</v>
      </c>
      <c r="N4179">
        <v>0</v>
      </c>
    </row>
    <row r="4180" spans="1:14" x14ac:dyDescent="0.25">
      <c r="A4180" t="s">
        <v>8404</v>
      </c>
      <c r="B4180" t="s">
        <v>73</v>
      </c>
      <c r="C4180" t="s">
        <v>205</v>
      </c>
      <c r="D4180" t="s">
        <v>4238</v>
      </c>
      <c r="E4180">
        <v>13</v>
      </c>
      <c r="F4180">
        <v>3</v>
      </c>
      <c r="G4180">
        <v>10</v>
      </c>
      <c r="H4180">
        <v>0</v>
      </c>
      <c r="I4180">
        <v>0</v>
      </c>
      <c r="J4180">
        <v>174</v>
      </c>
      <c r="K4180">
        <v>0</v>
      </c>
      <c r="L4180">
        <v>0</v>
      </c>
      <c r="M4180">
        <v>0</v>
      </c>
      <c r="N4180">
        <v>0</v>
      </c>
    </row>
    <row r="4181" spans="1:14" x14ac:dyDescent="0.25">
      <c r="A4181" t="s">
        <v>8405</v>
      </c>
      <c r="B4181" t="s">
        <v>73</v>
      </c>
      <c r="C4181" t="s">
        <v>205</v>
      </c>
      <c r="D4181" t="s">
        <v>397</v>
      </c>
      <c r="E4181">
        <v>187</v>
      </c>
      <c r="F4181">
        <v>25</v>
      </c>
      <c r="G4181">
        <v>155</v>
      </c>
      <c r="H4181">
        <v>4</v>
      </c>
      <c r="I4181">
        <v>3</v>
      </c>
      <c r="J4181">
        <v>0</v>
      </c>
      <c r="K4181">
        <v>0</v>
      </c>
      <c r="L4181">
        <v>0</v>
      </c>
      <c r="M4181">
        <v>0</v>
      </c>
      <c r="N4181">
        <v>0</v>
      </c>
    </row>
    <row r="4182" spans="1:14" x14ac:dyDescent="0.25">
      <c r="A4182" t="s">
        <v>8406</v>
      </c>
      <c r="B4182" t="s">
        <v>73</v>
      </c>
      <c r="C4182" t="s">
        <v>205</v>
      </c>
      <c r="D4182" t="s">
        <v>398</v>
      </c>
      <c r="E4182">
        <v>173</v>
      </c>
      <c r="F4182">
        <v>24</v>
      </c>
      <c r="G4182">
        <v>144</v>
      </c>
      <c r="H4182">
        <v>3</v>
      </c>
      <c r="I4182">
        <v>2</v>
      </c>
      <c r="J4182">
        <v>14</v>
      </c>
      <c r="K4182">
        <v>0</v>
      </c>
      <c r="L4182">
        <v>0</v>
      </c>
      <c r="M4182">
        <v>0</v>
      </c>
      <c r="N4182">
        <v>0</v>
      </c>
    </row>
    <row r="4183" spans="1:14" x14ac:dyDescent="0.25">
      <c r="A4183" t="s">
        <v>8407</v>
      </c>
      <c r="B4183" t="s">
        <v>73</v>
      </c>
      <c r="C4183" t="s">
        <v>205</v>
      </c>
      <c r="D4183" t="s">
        <v>4242</v>
      </c>
      <c r="E4183">
        <v>14</v>
      </c>
      <c r="F4183">
        <v>3</v>
      </c>
      <c r="G4183">
        <v>10</v>
      </c>
      <c r="H4183">
        <v>0</v>
      </c>
      <c r="I4183">
        <v>1</v>
      </c>
      <c r="J4183">
        <v>173</v>
      </c>
      <c r="K4183">
        <v>0</v>
      </c>
      <c r="L4183">
        <v>0</v>
      </c>
      <c r="M4183">
        <v>0</v>
      </c>
      <c r="N4183">
        <v>0</v>
      </c>
    </row>
    <row r="4184" spans="1:14" x14ac:dyDescent="0.25">
      <c r="A4184" t="s">
        <v>8408</v>
      </c>
      <c r="B4184" t="s">
        <v>73</v>
      </c>
      <c r="C4184" t="s">
        <v>205</v>
      </c>
      <c r="D4184" t="s">
        <v>399</v>
      </c>
      <c r="E4184">
        <v>173</v>
      </c>
      <c r="F4184">
        <v>22</v>
      </c>
      <c r="G4184">
        <v>148</v>
      </c>
      <c r="H4184">
        <v>1</v>
      </c>
      <c r="I4184">
        <v>2</v>
      </c>
      <c r="J4184">
        <v>14</v>
      </c>
      <c r="K4184">
        <v>0</v>
      </c>
      <c r="L4184">
        <v>0</v>
      </c>
      <c r="M4184">
        <v>0</v>
      </c>
      <c r="N4184">
        <v>0</v>
      </c>
    </row>
    <row r="4185" spans="1:14" x14ac:dyDescent="0.25">
      <c r="A4185" t="s">
        <v>8409</v>
      </c>
      <c r="B4185" t="s">
        <v>73</v>
      </c>
      <c r="C4185" t="s">
        <v>205</v>
      </c>
      <c r="D4185" t="s">
        <v>4245</v>
      </c>
      <c r="E4185">
        <v>13</v>
      </c>
      <c r="F4185">
        <v>3</v>
      </c>
      <c r="G4185">
        <v>10</v>
      </c>
      <c r="H4185">
        <v>0</v>
      </c>
      <c r="I4185">
        <v>0</v>
      </c>
      <c r="J4185">
        <v>174</v>
      </c>
      <c r="K4185">
        <v>0</v>
      </c>
      <c r="L4185">
        <v>0</v>
      </c>
      <c r="M4185">
        <v>0</v>
      </c>
      <c r="N4185">
        <v>0</v>
      </c>
    </row>
    <row r="4186" spans="1:14" x14ac:dyDescent="0.25">
      <c r="A4186" t="s">
        <v>8410</v>
      </c>
      <c r="B4186" t="s">
        <v>73</v>
      </c>
      <c r="C4186" t="s">
        <v>205</v>
      </c>
      <c r="D4186" t="s">
        <v>394</v>
      </c>
      <c r="E4186">
        <v>0</v>
      </c>
      <c r="F4186">
        <v>0</v>
      </c>
      <c r="G4186">
        <v>0</v>
      </c>
      <c r="H4186">
        <v>0</v>
      </c>
      <c r="I4186">
        <v>0</v>
      </c>
      <c r="J4186">
        <v>0</v>
      </c>
      <c r="K4186">
        <v>185</v>
      </c>
      <c r="L4186">
        <v>180</v>
      </c>
      <c r="M4186">
        <v>4</v>
      </c>
      <c r="N4186">
        <v>1</v>
      </c>
    </row>
    <row r="4187" spans="1:14" x14ac:dyDescent="0.25">
      <c r="A4187" t="s">
        <v>8411</v>
      </c>
      <c r="B4187" t="s">
        <v>73</v>
      </c>
      <c r="C4187" t="s">
        <v>205</v>
      </c>
      <c r="D4187" t="s">
        <v>395</v>
      </c>
      <c r="E4187">
        <v>0</v>
      </c>
      <c r="F4187">
        <v>0</v>
      </c>
      <c r="G4187">
        <v>0</v>
      </c>
      <c r="H4187">
        <v>0</v>
      </c>
      <c r="I4187">
        <v>0</v>
      </c>
      <c r="J4187">
        <v>0</v>
      </c>
      <c r="K4187">
        <v>174</v>
      </c>
      <c r="L4187">
        <v>169</v>
      </c>
      <c r="M4187">
        <v>4</v>
      </c>
      <c r="N4187">
        <v>1</v>
      </c>
    </row>
    <row r="4188" spans="1:14" x14ac:dyDescent="0.25">
      <c r="A4188" t="s">
        <v>8412</v>
      </c>
      <c r="B4188" t="s">
        <v>73</v>
      </c>
      <c r="C4188" t="s">
        <v>206</v>
      </c>
      <c r="D4188" t="s">
        <v>396</v>
      </c>
      <c r="E4188">
        <v>51</v>
      </c>
      <c r="F4188">
        <v>8</v>
      </c>
      <c r="G4188">
        <v>43</v>
      </c>
      <c r="H4188">
        <v>0</v>
      </c>
      <c r="I4188">
        <v>0</v>
      </c>
      <c r="J4188">
        <v>7</v>
      </c>
      <c r="K4188">
        <v>0</v>
      </c>
      <c r="L4188">
        <v>0</v>
      </c>
      <c r="M4188">
        <v>0</v>
      </c>
      <c r="N4188">
        <v>0</v>
      </c>
    </row>
    <row r="4189" spans="1:14" x14ac:dyDescent="0.25">
      <c r="A4189" t="s">
        <v>8413</v>
      </c>
      <c r="B4189" t="s">
        <v>73</v>
      </c>
      <c r="C4189" t="s">
        <v>206</v>
      </c>
      <c r="D4189" t="s">
        <v>4236</v>
      </c>
      <c r="E4189">
        <v>58</v>
      </c>
      <c r="F4189">
        <v>9</v>
      </c>
      <c r="G4189">
        <v>48</v>
      </c>
      <c r="H4189">
        <v>0</v>
      </c>
      <c r="I4189">
        <v>1</v>
      </c>
      <c r="J4189">
        <v>0</v>
      </c>
      <c r="K4189">
        <v>0</v>
      </c>
      <c r="L4189">
        <v>0</v>
      </c>
      <c r="M4189">
        <v>0</v>
      </c>
      <c r="N4189">
        <v>0</v>
      </c>
    </row>
    <row r="4190" spans="1:14" x14ac:dyDescent="0.25">
      <c r="A4190" t="s">
        <v>8414</v>
      </c>
      <c r="B4190" t="s">
        <v>73</v>
      </c>
      <c r="C4190" t="s">
        <v>206</v>
      </c>
      <c r="D4190" t="s">
        <v>4238</v>
      </c>
      <c r="E4190">
        <v>7</v>
      </c>
      <c r="F4190">
        <v>1</v>
      </c>
      <c r="G4190">
        <v>5</v>
      </c>
      <c r="H4190">
        <v>0</v>
      </c>
      <c r="I4190">
        <v>1</v>
      </c>
      <c r="J4190">
        <v>51</v>
      </c>
      <c r="K4190">
        <v>0</v>
      </c>
      <c r="L4190">
        <v>0</v>
      </c>
      <c r="M4190">
        <v>0</v>
      </c>
      <c r="N4190">
        <v>0</v>
      </c>
    </row>
    <row r="4191" spans="1:14" x14ac:dyDescent="0.25">
      <c r="A4191" t="s">
        <v>8415</v>
      </c>
      <c r="B4191" t="s">
        <v>73</v>
      </c>
      <c r="C4191" t="s">
        <v>206</v>
      </c>
      <c r="D4191" t="s">
        <v>397</v>
      </c>
      <c r="E4191">
        <v>58</v>
      </c>
      <c r="F4191">
        <v>9</v>
      </c>
      <c r="G4191">
        <v>48</v>
      </c>
      <c r="H4191">
        <v>0</v>
      </c>
      <c r="I4191">
        <v>1</v>
      </c>
      <c r="J4191">
        <v>0</v>
      </c>
      <c r="K4191">
        <v>0</v>
      </c>
      <c r="L4191">
        <v>0</v>
      </c>
      <c r="M4191">
        <v>0</v>
      </c>
      <c r="N4191">
        <v>0</v>
      </c>
    </row>
    <row r="4192" spans="1:14" x14ac:dyDescent="0.25">
      <c r="A4192" t="s">
        <v>8416</v>
      </c>
      <c r="B4192" t="s">
        <v>73</v>
      </c>
      <c r="C4192" t="s">
        <v>206</v>
      </c>
      <c r="D4192" t="s">
        <v>398</v>
      </c>
      <c r="E4192">
        <v>51</v>
      </c>
      <c r="F4192">
        <v>8</v>
      </c>
      <c r="G4192">
        <v>43</v>
      </c>
      <c r="H4192">
        <v>0</v>
      </c>
      <c r="I4192">
        <v>0</v>
      </c>
      <c r="J4192">
        <v>7</v>
      </c>
      <c r="K4192">
        <v>0</v>
      </c>
      <c r="L4192">
        <v>0</v>
      </c>
      <c r="M4192">
        <v>0</v>
      </c>
      <c r="N4192">
        <v>0</v>
      </c>
    </row>
    <row r="4193" spans="1:14" x14ac:dyDescent="0.25">
      <c r="A4193" t="s">
        <v>8417</v>
      </c>
      <c r="B4193" t="s">
        <v>73</v>
      </c>
      <c r="C4193" t="s">
        <v>206</v>
      </c>
      <c r="D4193" t="s">
        <v>4242</v>
      </c>
      <c r="E4193">
        <v>7</v>
      </c>
      <c r="F4193">
        <v>1</v>
      </c>
      <c r="G4193">
        <v>5</v>
      </c>
      <c r="H4193">
        <v>0</v>
      </c>
      <c r="I4193">
        <v>1</v>
      </c>
      <c r="J4193">
        <v>51</v>
      </c>
      <c r="K4193">
        <v>0</v>
      </c>
      <c r="L4193">
        <v>0</v>
      </c>
      <c r="M4193">
        <v>0</v>
      </c>
      <c r="N4193">
        <v>0</v>
      </c>
    </row>
    <row r="4194" spans="1:14" x14ac:dyDescent="0.25">
      <c r="A4194" t="s">
        <v>8418</v>
      </c>
      <c r="B4194" t="s">
        <v>73</v>
      </c>
      <c r="C4194" t="s">
        <v>206</v>
      </c>
      <c r="D4194" t="s">
        <v>399</v>
      </c>
      <c r="E4194">
        <v>51</v>
      </c>
      <c r="F4194">
        <v>8</v>
      </c>
      <c r="G4194">
        <v>43</v>
      </c>
      <c r="H4194">
        <v>0</v>
      </c>
      <c r="I4194">
        <v>0</v>
      </c>
      <c r="J4194">
        <v>7</v>
      </c>
      <c r="K4194">
        <v>0</v>
      </c>
      <c r="L4194">
        <v>0</v>
      </c>
      <c r="M4194">
        <v>0</v>
      </c>
      <c r="N4194">
        <v>0</v>
      </c>
    </row>
    <row r="4195" spans="1:14" x14ac:dyDescent="0.25">
      <c r="A4195" t="s">
        <v>8419</v>
      </c>
      <c r="B4195" t="s">
        <v>73</v>
      </c>
      <c r="C4195" t="s">
        <v>206</v>
      </c>
      <c r="D4195" t="s">
        <v>4245</v>
      </c>
      <c r="E4195">
        <v>7</v>
      </c>
      <c r="F4195">
        <v>1</v>
      </c>
      <c r="G4195">
        <v>5</v>
      </c>
      <c r="H4195">
        <v>0</v>
      </c>
      <c r="I4195">
        <v>1</v>
      </c>
      <c r="J4195">
        <v>51</v>
      </c>
      <c r="K4195">
        <v>0</v>
      </c>
      <c r="L4195">
        <v>0</v>
      </c>
      <c r="M4195">
        <v>0</v>
      </c>
      <c r="N4195">
        <v>0</v>
      </c>
    </row>
    <row r="4196" spans="1:14" x14ac:dyDescent="0.25">
      <c r="A4196" t="s">
        <v>8420</v>
      </c>
      <c r="B4196" t="s">
        <v>73</v>
      </c>
      <c r="C4196" t="s">
        <v>206</v>
      </c>
      <c r="D4196" t="s">
        <v>394</v>
      </c>
      <c r="E4196">
        <v>0</v>
      </c>
      <c r="F4196">
        <v>0</v>
      </c>
      <c r="G4196">
        <v>0</v>
      </c>
      <c r="H4196">
        <v>0</v>
      </c>
      <c r="I4196">
        <v>0</v>
      </c>
      <c r="J4196">
        <v>0</v>
      </c>
      <c r="K4196">
        <v>57</v>
      </c>
      <c r="L4196">
        <v>56</v>
      </c>
      <c r="M4196">
        <v>1</v>
      </c>
      <c r="N4196">
        <v>0</v>
      </c>
    </row>
    <row r="4197" spans="1:14" x14ac:dyDescent="0.25">
      <c r="A4197" t="s">
        <v>8421</v>
      </c>
      <c r="B4197" t="s">
        <v>73</v>
      </c>
      <c r="C4197" t="s">
        <v>206</v>
      </c>
      <c r="D4197" t="s">
        <v>395</v>
      </c>
      <c r="E4197">
        <v>0</v>
      </c>
      <c r="F4197">
        <v>0</v>
      </c>
      <c r="G4197">
        <v>0</v>
      </c>
      <c r="H4197">
        <v>0</v>
      </c>
      <c r="I4197">
        <v>0</v>
      </c>
      <c r="J4197">
        <v>0</v>
      </c>
      <c r="K4197">
        <v>57</v>
      </c>
      <c r="L4197">
        <v>57</v>
      </c>
      <c r="M4197">
        <v>0</v>
      </c>
      <c r="N4197">
        <v>0</v>
      </c>
    </row>
    <row r="4198" spans="1:14" x14ac:dyDescent="0.25">
      <c r="A4198" t="s">
        <v>8422</v>
      </c>
      <c r="B4198" t="s">
        <v>73</v>
      </c>
      <c r="C4198" t="s">
        <v>207</v>
      </c>
      <c r="D4198" t="s">
        <v>396</v>
      </c>
      <c r="E4198">
        <v>688</v>
      </c>
      <c r="F4198">
        <v>114</v>
      </c>
      <c r="G4198">
        <v>570</v>
      </c>
      <c r="H4198">
        <v>3</v>
      </c>
      <c r="I4198">
        <v>1</v>
      </c>
      <c r="J4198">
        <v>68</v>
      </c>
      <c r="K4198">
        <v>0</v>
      </c>
      <c r="L4198">
        <v>0</v>
      </c>
      <c r="M4198">
        <v>0</v>
      </c>
      <c r="N4198">
        <v>0</v>
      </c>
    </row>
    <row r="4199" spans="1:14" x14ac:dyDescent="0.25">
      <c r="A4199" t="s">
        <v>8423</v>
      </c>
      <c r="B4199" t="s">
        <v>73</v>
      </c>
      <c r="C4199" t="s">
        <v>207</v>
      </c>
      <c r="D4199" t="s">
        <v>4236</v>
      </c>
      <c r="E4199">
        <v>756</v>
      </c>
      <c r="F4199">
        <v>111</v>
      </c>
      <c r="G4199">
        <v>638</v>
      </c>
      <c r="H4199">
        <v>6</v>
      </c>
      <c r="I4199">
        <v>1</v>
      </c>
      <c r="J4199">
        <v>0</v>
      </c>
      <c r="K4199">
        <v>0</v>
      </c>
      <c r="L4199">
        <v>0</v>
      </c>
      <c r="M4199">
        <v>0</v>
      </c>
      <c r="N4199">
        <v>0</v>
      </c>
    </row>
    <row r="4200" spans="1:14" x14ac:dyDescent="0.25">
      <c r="A4200" t="s">
        <v>8424</v>
      </c>
      <c r="B4200" t="s">
        <v>73</v>
      </c>
      <c r="C4200" t="s">
        <v>207</v>
      </c>
      <c r="D4200" t="s">
        <v>4238</v>
      </c>
      <c r="E4200">
        <v>58</v>
      </c>
      <c r="F4200">
        <v>10</v>
      </c>
      <c r="G4200">
        <v>48</v>
      </c>
      <c r="H4200">
        <v>0</v>
      </c>
      <c r="I4200">
        <v>0</v>
      </c>
      <c r="J4200">
        <v>698</v>
      </c>
      <c r="K4200">
        <v>0</v>
      </c>
      <c r="L4200">
        <v>0</v>
      </c>
      <c r="M4200">
        <v>0</v>
      </c>
      <c r="N4200">
        <v>0</v>
      </c>
    </row>
    <row r="4201" spans="1:14" x14ac:dyDescent="0.25">
      <c r="A4201" t="s">
        <v>8425</v>
      </c>
      <c r="B4201" t="s">
        <v>73</v>
      </c>
      <c r="C4201" t="s">
        <v>207</v>
      </c>
      <c r="D4201" t="s">
        <v>397</v>
      </c>
      <c r="E4201">
        <v>756</v>
      </c>
      <c r="F4201">
        <v>109</v>
      </c>
      <c r="G4201">
        <v>640</v>
      </c>
      <c r="H4201">
        <v>6</v>
      </c>
      <c r="I4201">
        <v>1</v>
      </c>
      <c r="J4201">
        <v>0</v>
      </c>
      <c r="K4201">
        <v>0</v>
      </c>
      <c r="L4201">
        <v>0</v>
      </c>
      <c r="M4201">
        <v>0</v>
      </c>
      <c r="N4201">
        <v>0</v>
      </c>
    </row>
    <row r="4202" spans="1:14" x14ac:dyDescent="0.25">
      <c r="A4202" t="s">
        <v>8426</v>
      </c>
      <c r="B4202" t="s">
        <v>73</v>
      </c>
      <c r="C4202" t="s">
        <v>207</v>
      </c>
      <c r="D4202" t="s">
        <v>398</v>
      </c>
      <c r="E4202">
        <v>688</v>
      </c>
      <c r="F4202">
        <v>106</v>
      </c>
      <c r="G4202">
        <v>577</v>
      </c>
      <c r="H4202">
        <v>4</v>
      </c>
      <c r="I4202">
        <v>1</v>
      </c>
      <c r="J4202">
        <v>68</v>
      </c>
      <c r="K4202">
        <v>0</v>
      </c>
      <c r="L4202">
        <v>0</v>
      </c>
      <c r="M4202">
        <v>0</v>
      </c>
      <c r="N4202">
        <v>0</v>
      </c>
    </row>
    <row r="4203" spans="1:14" x14ac:dyDescent="0.25">
      <c r="A4203" t="s">
        <v>8427</v>
      </c>
      <c r="B4203" t="s">
        <v>73</v>
      </c>
      <c r="C4203" t="s">
        <v>207</v>
      </c>
      <c r="D4203" t="s">
        <v>4242</v>
      </c>
      <c r="E4203">
        <v>68</v>
      </c>
      <c r="F4203">
        <v>18</v>
      </c>
      <c r="G4203">
        <v>48</v>
      </c>
      <c r="H4203">
        <v>2</v>
      </c>
      <c r="I4203">
        <v>0</v>
      </c>
      <c r="J4203">
        <v>688</v>
      </c>
      <c r="K4203">
        <v>0</v>
      </c>
      <c r="L4203">
        <v>0</v>
      </c>
      <c r="M4203">
        <v>0</v>
      </c>
      <c r="N4203">
        <v>0</v>
      </c>
    </row>
    <row r="4204" spans="1:14" x14ac:dyDescent="0.25">
      <c r="A4204" t="s">
        <v>8428</v>
      </c>
      <c r="B4204" t="s">
        <v>73</v>
      </c>
      <c r="C4204" t="s">
        <v>207</v>
      </c>
      <c r="D4204" t="s">
        <v>399</v>
      </c>
      <c r="E4204">
        <v>688</v>
      </c>
      <c r="F4204">
        <v>101</v>
      </c>
      <c r="G4204">
        <v>583</v>
      </c>
      <c r="H4204">
        <v>3</v>
      </c>
      <c r="I4204">
        <v>1</v>
      </c>
      <c r="J4204">
        <v>68</v>
      </c>
      <c r="K4204">
        <v>0</v>
      </c>
      <c r="L4204">
        <v>0</v>
      </c>
      <c r="M4204">
        <v>0</v>
      </c>
      <c r="N4204">
        <v>0</v>
      </c>
    </row>
    <row r="4205" spans="1:14" x14ac:dyDescent="0.25">
      <c r="A4205" t="s">
        <v>8429</v>
      </c>
      <c r="B4205" t="s">
        <v>73</v>
      </c>
      <c r="C4205" t="s">
        <v>207</v>
      </c>
      <c r="D4205" t="s">
        <v>4245</v>
      </c>
      <c r="E4205">
        <v>63</v>
      </c>
      <c r="F4205">
        <v>10</v>
      </c>
      <c r="G4205">
        <v>51</v>
      </c>
      <c r="H4205">
        <v>2</v>
      </c>
      <c r="I4205">
        <v>0</v>
      </c>
      <c r="J4205">
        <v>693</v>
      </c>
      <c r="K4205">
        <v>0</v>
      </c>
      <c r="L4205">
        <v>0</v>
      </c>
      <c r="M4205">
        <v>0</v>
      </c>
      <c r="N4205">
        <v>0</v>
      </c>
    </row>
    <row r="4206" spans="1:14" x14ac:dyDescent="0.25">
      <c r="A4206" t="s">
        <v>8430</v>
      </c>
      <c r="B4206" t="s">
        <v>73</v>
      </c>
      <c r="C4206" t="s">
        <v>207</v>
      </c>
      <c r="D4206" t="s">
        <v>394</v>
      </c>
      <c r="E4206">
        <v>0</v>
      </c>
      <c r="F4206">
        <v>0</v>
      </c>
      <c r="G4206">
        <v>0</v>
      </c>
      <c r="H4206">
        <v>0</v>
      </c>
      <c r="I4206">
        <v>0</v>
      </c>
      <c r="J4206">
        <v>0</v>
      </c>
      <c r="K4206">
        <v>751</v>
      </c>
      <c r="L4206">
        <v>747</v>
      </c>
      <c r="M4206">
        <v>4</v>
      </c>
      <c r="N4206">
        <v>0</v>
      </c>
    </row>
    <row r="4207" spans="1:14" x14ac:dyDescent="0.25">
      <c r="A4207" t="s">
        <v>8431</v>
      </c>
      <c r="B4207" t="s">
        <v>73</v>
      </c>
      <c r="C4207" t="s">
        <v>207</v>
      </c>
      <c r="D4207" t="s">
        <v>395</v>
      </c>
      <c r="E4207">
        <v>0</v>
      </c>
      <c r="F4207">
        <v>0</v>
      </c>
      <c r="G4207">
        <v>0</v>
      </c>
      <c r="H4207">
        <v>0</v>
      </c>
      <c r="I4207">
        <v>0</v>
      </c>
      <c r="J4207">
        <v>0</v>
      </c>
      <c r="K4207">
        <v>687</v>
      </c>
      <c r="L4207">
        <v>683</v>
      </c>
      <c r="M4207">
        <v>4</v>
      </c>
      <c r="N4207">
        <v>0</v>
      </c>
    </row>
    <row r="4208" spans="1:14" x14ac:dyDescent="0.25">
      <c r="A4208" t="s">
        <v>8432</v>
      </c>
      <c r="B4208" t="s">
        <v>73</v>
      </c>
      <c r="C4208" t="s">
        <v>208</v>
      </c>
      <c r="D4208" t="s">
        <v>396</v>
      </c>
      <c r="E4208">
        <v>95</v>
      </c>
      <c r="F4208">
        <v>9</v>
      </c>
      <c r="G4208">
        <v>85</v>
      </c>
      <c r="H4208">
        <v>1</v>
      </c>
      <c r="I4208">
        <v>0</v>
      </c>
      <c r="J4208">
        <v>26</v>
      </c>
      <c r="K4208">
        <v>0</v>
      </c>
      <c r="L4208">
        <v>0</v>
      </c>
      <c r="M4208">
        <v>0</v>
      </c>
      <c r="N4208">
        <v>0</v>
      </c>
    </row>
    <row r="4209" spans="1:14" x14ac:dyDescent="0.25">
      <c r="A4209" t="s">
        <v>8433</v>
      </c>
      <c r="B4209" t="s">
        <v>73</v>
      </c>
      <c r="C4209" t="s">
        <v>208</v>
      </c>
      <c r="D4209" t="s">
        <v>4236</v>
      </c>
      <c r="E4209">
        <v>121</v>
      </c>
      <c r="F4209">
        <v>8</v>
      </c>
      <c r="G4209">
        <v>110</v>
      </c>
      <c r="H4209">
        <v>2</v>
      </c>
      <c r="I4209">
        <v>1</v>
      </c>
      <c r="J4209">
        <v>0</v>
      </c>
      <c r="K4209">
        <v>0</v>
      </c>
      <c r="L4209">
        <v>0</v>
      </c>
      <c r="M4209">
        <v>0</v>
      </c>
      <c r="N4209">
        <v>0</v>
      </c>
    </row>
    <row r="4210" spans="1:14" x14ac:dyDescent="0.25">
      <c r="A4210" t="s">
        <v>8434</v>
      </c>
      <c r="B4210" t="s">
        <v>73</v>
      </c>
      <c r="C4210" t="s">
        <v>208</v>
      </c>
      <c r="D4210" t="s">
        <v>4238</v>
      </c>
      <c r="E4210">
        <v>18</v>
      </c>
      <c r="F4210">
        <v>2</v>
      </c>
      <c r="G4210">
        <v>16</v>
      </c>
      <c r="H4210">
        <v>0</v>
      </c>
      <c r="I4210">
        <v>0</v>
      </c>
      <c r="J4210">
        <v>103</v>
      </c>
      <c r="K4210">
        <v>0</v>
      </c>
      <c r="L4210">
        <v>0</v>
      </c>
      <c r="M4210">
        <v>0</v>
      </c>
      <c r="N4210">
        <v>0</v>
      </c>
    </row>
    <row r="4211" spans="1:14" x14ac:dyDescent="0.25">
      <c r="A4211" t="s">
        <v>8435</v>
      </c>
      <c r="B4211" t="s">
        <v>73</v>
      </c>
      <c r="C4211" t="s">
        <v>208</v>
      </c>
      <c r="D4211" t="s">
        <v>397</v>
      </c>
      <c r="E4211">
        <v>121</v>
      </c>
      <c r="F4211">
        <v>8</v>
      </c>
      <c r="G4211">
        <v>110</v>
      </c>
      <c r="H4211">
        <v>2</v>
      </c>
      <c r="I4211">
        <v>1</v>
      </c>
      <c r="J4211">
        <v>0</v>
      </c>
      <c r="K4211">
        <v>0</v>
      </c>
      <c r="L4211">
        <v>0</v>
      </c>
      <c r="M4211">
        <v>0</v>
      </c>
      <c r="N4211">
        <v>0</v>
      </c>
    </row>
    <row r="4212" spans="1:14" x14ac:dyDescent="0.25">
      <c r="A4212" t="s">
        <v>8436</v>
      </c>
      <c r="B4212" t="s">
        <v>73</v>
      </c>
      <c r="C4212" t="s">
        <v>208</v>
      </c>
      <c r="D4212" t="s">
        <v>398</v>
      </c>
      <c r="E4212">
        <v>95</v>
      </c>
      <c r="F4212">
        <v>8</v>
      </c>
      <c r="G4212">
        <v>86</v>
      </c>
      <c r="H4212">
        <v>0</v>
      </c>
      <c r="I4212">
        <v>1</v>
      </c>
      <c r="J4212">
        <v>26</v>
      </c>
      <c r="K4212">
        <v>0</v>
      </c>
      <c r="L4212">
        <v>0</v>
      </c>
      <c r="M4212">
        <v>0</v>
      </c>
      <c r="N4212">
        <v>0</v>
      </c>
    </row>
    <row r="4213" spans="1:14" x14ac:dyDescent="0.25">
      <c r="A4213" t="s">
        <v>8437</v>
      </c>
      <c r="B4213" t="s">
        <v>73</v>
      </c>
      <c r="C4213" t="s">
        <v>208</v>
      </c>
      <c r="D4213" t="s">
        <v>4242</v>
      </c>
      <c r="E4213">
        <v>26</v>
      </c>
      <c r="F4213">
        <v>5</v>
      </c>
      <c r="G4213">
        <v>19</v>
      </c>
      <c r="H4213">
        <v>2</v>
      </c>
      <c r="I4213">
        <v>0</v>
      </c>
      <c r="J4213">
        <v>95</v>
      </c>
      <c r="K4213">
        <v>0</v>
      </c>
      <c r="L4213">
        <v>0</v>
      </c>
      <c r="M4213">
        <v>0</v>
      </c>
      <c r="N4213">
        <v>0</v>
      </c>
    </row>
    <row r="4214" spans="1:14" x14ac:dyDescent="0.25">
      <c r="A4214" t="s">
        <v>8438</v>
      </c>
      <c r="B4214" t="s">
        <v>73</v>
      </c>
      <c r="C4214" t="s">
        <v>208</v>
      </c>
      <c r="D4214" t="s">
        <v>399</v>
      </c>
      <c r="E4214">
        <v>95</v>
      </c>
      <c r="F4214">
        <v>6</v>
      </c>
      <c r="G4214">
        <v>88</v>
      </c>
      <c r="H4214">
        <v>1</v>
      </c>
      <c r="I4214">
        <v>0</v>
      </c>
      <c r="J4214">
        <v>26</v>
      </c>
      <c r="K4214">
        <v>0</v>
      </c>
      <c r="L4214">
        <v>0</v>
      </c>
      <c r="M4214">
        <v>0</v>
      </c>
      <c r="N4214">
        <v>0</v>
      </c>
    </row>
    <row r="4215" spans="1:14" x14ac:dyDescent="0.25">
      <c r="A4215" t="s">
        <v>8439</v>
      </c>
      <c r="B4215" t="s">
        <v>73</v>
      </c>
      <c r="C4215" t="s">
        <v>208</v>
      </c>
      <c r="D4215" t="s">
        <v>4245</v>
      </c>
      <c r="E4215">
        <v>21</v>
      </c>
      <c r="F4215">
        <v>2</v>
      </c>
      <c r="G4215">
        <v>19</v>
      </c>
      <c r="H4215">
        <v>0</v>
      </c>
      <c r="I4215">
        <v>0</v>
      </c>
      <c r="J4215">
        <v>100</v>
      </c>
      <c r="K4215">
        <v>0</v>
      </c>
      <c r="L4215">
        <v>0</v>
      </c>
      <c r="M4215">
        <v>0</v>
      </c>
      <c r="N4215">
        <v>0</v>
      </c>
    </row>
    <row r="4216" spans="1:14" x14ac:dyDescent="0.25">
      <c r="A4216" t="s">
        <v>8440</v>
      </c>
      <c r="B4216" t="s">
        <v>73</v>
      </c>
      <c r="C4216" t="s">
        <v>208</v>
      </c>
      <c r="D4216" t="s">
        <v>394</v>
      </c>
      <c r="E4216">
        <v>0</v>
      </c>
      <c r="F4216">
        <v>0</v>
      </c>
      <c r="G4216">
        <v>0</v>
      </c>
      <c r="H4216">
        <v>0</v>
      </c>
      <c r="I4216">
        <v>0</v>
      </c>
      <c r="J4216">
        <v>0</v>
      </c>
      <c r="K4216">
        <v>121</v>
      </c>
      <c r="L4216">
        <v>117</v>
      </c>
      <c r="M4216">
        <v>4</v>
      </c>
      <c r="N4216">
        <v>0</v>
      </c>
    </row>
    <row r="4217" spans="1:14" x14ac:dyDescent="0.25">
      <c r="A4217" t="s">
        <v>8441</v>
      </c>
      <c r="B4217" t="s">
        <v>73</v>
      </c>
      <c r="C4217" t="s">
        <v>208</v>
      </c>
      <c r="D4217" t="s">
        <v>395</v>
      </c>
      <c r="E4217">
        <v>0</v>
      </c>
      <c r="F4217">
        <v>0</v>
      </c>
      <c r="G4217">
        <v>0</v>
      </c>
      <c r="H4217">
        <v>0</v>
      </c>
      <c r="I4217">
        <v>0</v>
      </c>
      <c r="J4217">
        <v>0</v>
      </c>
      <c r="K4217">
        <v>113</v>
      </c>
      <c r="L4217">
        <v>109</v>
      </c>
      <c r="M4217">
        <v>4</v>
      </c>
      <c r="N4217">
        <v>0</v>
      </c>
    </row>
    <row r="4218" spans="1:14" x14ac:dyDescent="0.25">
      <c r="A4218" t="s">
        <v>8442</v>
      </c>
      <c r="B4218" t="s">
        <v>73</v>
      </c>
      <c r="C4218" t="s">
        <v>209</v>
      </c>
      <c r="D4218" t="s">
        <v>396</v>
      </c>
      <c r="E4218">
        <v>109</v>
      </c>
      <c r="F4218">
        <v>18</v>
      </c>
      <c r="G4218">
        <v>89</v>
      </c>
      <c r="H4218">
        <v>2</v>
      </c>
      <c r="I4218">
        <v>0</v>
      </c>
      <c r="J4218">
        <v>6</v>
      </c>
      <c r="K4218">
        <v>0</v>
      </c>
      <c r="L4218">
        <v>0</v>
      </c>
      <c r="M4218">
        <v>0</v>
      </c>
      <c r="N4218">
        <v>0</v>
      </c>
    </row>
    <row r="4219" spans="1:14" x14ac:dyDescent="0.25">
      <c r="A4219" t="s">
        <v>8443</v>
      </c>
      <c r="B4219" t="s">
        <v>73</v>
      </c>
      <c r="C4219" t="s">
        <v>209</v>
      </c>
      <c r="D4219" t="s">
        <v>4236</v>
      </c>
      <c r="E4219">
        <v>115</v>
      </c>
      <c r="F4219">
        <v>9</v>
      </c>
      <c r="G4219">
        <v>104</v>
      </c>
      <c r="H4219">
        <v>2</v>
      </c>
      <c r="I4219">
        <v>0</v>
      </c>
      <c r="J4219">
        <v>0</v>
      </c>
      <c r="K4219">
        <v>0</v>
      </c>
      <c r="L4219">
        <v>0</v>
      </c>
      <c r="M4219">
        <v>0</v>
      </c>
      <c r="N4219">
        <v>0</v>
      </c>
    </row>
    <row r="4220" spans="1:14" x14ac:dyDescent="0.25">
      <c r="A4220" t="s">
        <v>8444</v>
      </c>
      <c r="B4220" t="s">
        <v>73</v>
      </c>
      <c r="C4220" t="s">
        <v>209</v>
      </c>
      <c r="D4220" t="s">
        <v>4238</v>
      </c>
      <c r="E4220">
        <v>6</v>
      </c>
      <c r="F4220">
        <v>0</v>
      </c>
      <c r="G4220">
        <v>6</v>
      </c>
      <c r="H4220">
        <v>0</v>
      </c>
      <c r="I4220">
        <v>0</v>
      </c>
      <c r="J4220">
        <v>109</v>
      </c>
      <c r="K4220">
        <v>0</v>
      </c>
      <c r="L4220">
        <v>0</v>
      </c>
      <c r="M4220">
        <v>0</v>
      </c>
      <c r="N4220">
        <v>0</v>
      </c>
    </row>
    <row r="4221" spans="1:14" x14ac:dyDescent="0.25">
      <c r="A4221" t="s">
        <v>8445</v>
      </c>
      <c r="B4221" t="s">
        <v>73</v>
      </c>
      <c r="C4221" t="s">
        <v>209</v>
      </c>
      <c r="D4221" t="s">
        <v>397</v>
      </c>
      <c r="E4221">
        <v>115</v>
      </c>
      <c r="F4221">
        <v>9</v>
      </c>
      <c r="G4221">
        <v>104</v>
      </c>
      <c r="H4221">
        <v>2</v>
      </c>
      <c r="I4221">
        <v>0</v>
      </c>
      <c r="J4221">
        <v>0</v>
      </c>
      <c r="K4221">
        <v>0</v>
      </c>
      <c r="L4221">
        <v>0</v>
      </c>
      <c r="M4221">
        <v>0</v>
      </c>
      <c r="N4221">
        <v>0</v>
      </c>
    </row>
    <row r="4222" spans="1:14" x14ac:dyDescent="0.25">
      <c r="A4222" t="s">
        <v>8446</v>
      </c>
      <c r="B4222" t="s">
        <v>73</v>
      </c>
      <c r="C4222" t="s">
        <v>209</v>
      </c>
      <c r="D4222" t="s">
        <v>398</v>
      </c>
      <c r="E4222">
        <v>109</v>
      </c>
      <c r="F4222">
        <v>14</v>
      </c>
      <c r="G4222">
        <v>93</v>
      </c>
      <c r="H4222">
        <v>2</v>
      </c>
      <c r="I4222">
        <v>0</v>
      </c>
      <c r="J4222">
        <v>6</v>
      </c>
      <c r="K4222">
        <v>0</v>
      </c>
      <c r="L4222">
        <v>0</v>
      </c>
      <c r="M4222">
        <v>0</v>
      </c>
      <c r="N4222">
        <v>0</v>
      </c>
    </row>
    <row r="4223" spans="1:14" x14ac:dyDescent="0.25">
      <c r="A4223" t="s">
        <v>8447</v>
      </c>
      <c r="B4223" t="s">
        <v>73</v>
      </c>
      <c r="C4223" t="s">
        <v>209</v>
      </c>
      <c r="D4223" t="s">
        <v>4242</v>
      </c>
      <c r="E4223">
        <v>6</v>
      </c>
      <c r="F4223">
        <v>0</v>
      </c>
      <c r="G4223">
        <v>6</v>
      </c>
      <c r="H4223">
        <v>0</v>
      </c>
      <c r="I4223">
        <v>0</v>
      </c>
      <c r="J4223">
        <v>109</v>
      </c>
      <c r="K4223">
        <v>0</v>
      </c>
      <c r="L4223">
        <v>0</v>
      </c>
      <c r="M4223">
        <v>0</v>
      </c>
      <c r="N4223">
        <v>0</v>
      </c>
    </row>
    <row r="4224" spans="1:14" x14ac:dyDescent="0.25">
      <c r="A4224" t="s">
        <v>8448</v>
      </c>
      <c r="B4224" t="s">
        <v>73</v>
      </c>
      <c r="C4224" t="s">
        <v>209</v>
      </c>
      <c r="D4224" t="s">
        <v>399</v>
      </c>
      <c r="E4224">
        <v>109</v>
      </c>
      <c r="F4224">
        <v>9</v>
      </c>
      <c r="G4224">
        <v>98</v>
      </c>
      <c r="H4224">
        <v>2</v>
      </c>
      <c r="I4224">
        <v>0</v>
      </c>
      <c r="J4224">
        <v>6</v>
      </c>
      <c r="K4224">
        <v>0</v>
      </c>
      <c r="L4224">
        <v>0</v>
      </c>
      <c r="M4224">
        <v>0</v>
      </c>
      <c r="N4224">
        <v>0</v>
      </c>
    </row>
    <row r="4225" spans="1:14" x14ac:dyDescent="0.25">
      <c r="A4225" t="s">
        <v>8449</v>
      </c>
      <c r="B4225" t="s">
        <v>73</v>
      </c>
      <c r="C4225" t="s">
        <v>209</v>
      </c>
      <c r="D4225" t="s">
        <v>4245</v>
      </c>
      <c r="E4225">
        <v>6</v>
      </c>
      <c r="F4225">
        <v>0</v>
      </c>
      <c r="G4225">
        <v>6</v>
      </c>
      <c r="H4225">
        <v>0</v>
      </c>
      <c r="I4225">
        <v>0</v>
      </c>
      <c r="J4225">
        <v>109</v>
      </c>
      <c r="K4225">
        <v>0</v>
      </c>
      <c r="L4225">
        <v>0</v>
      </c>
      <c r="M4225">
        <v>0</v>
      </c>
      <c r="N4225">
        <v>0</v>
      </c>
    </row>
    <row r="4226" spans="1:14" x14ac:dyDescent="0.25">
      <c r="A4226" t="s">
        <v>8450</v>
      </c>
      <c r="B4226" t="s">
        <v>73</v>
      </c>
      <c r="C4226" t="s">
        <v>209</v>
      </c>
      <c r="D4226" t="s">
        <v>394</v>
      </c>
      <c r="E4226">
        <v>0</v>
      </c>
      <c r="F4226">
        <v>0</v>
      </c>
      <c r="G4226">
        <v>0</v>
      </c>
      <c r="H4226">
        <v>0</v>
      </c>
      <c r="I4226">
        <v>0</v>
      </c>
      <c r="J4226">
        <v>0</v>
      </c>
      <c r="K4226">
        <v>115</v>
      </c>
      <c r="L4226">
        <v>114</v>
      </c>
      <c r="M4226">
        <v>1</v>
      </c>
      <c r="N4226">
        <v>0</v>
      </c>
    </row>
    <row r="4227" spans="1:14" x14ac:dyDescent="0.25">
      <c r="A4227" t="s">
        <v>8451</v>
      </c>
      <c r="B4227" t="s">
        <v>73</v>
      </c>
      <c r="C4227" t="s">
        <v>209</v>
      </c>
      <c r="D4227" t="s">
        <v>395</v>
      </c>
      <c r="E4227">
        <v>0</v>
      </c>
      <c r="F4227">
        <v>0</v>
      </c>
      <c r="G4227">
        <v>0</v>
      </c>
      <c r="H4227">
        <v>0</v>
      </c>
      <c r="I4227">
        <v>0</v>
      </c>
      <c r="J4227">
        <v>0</v>
      </c>
      <c r="K4227">
        <v>109</v>
      </c>
      <c r="L4227">
        <v>108</v>
      </c>
      <c r="M4227">
        <v>1</v>
      </c>
      <c r="N4227">
        <v>0</v>
      </c>
    </row>
    <row r="4228" spans="1:14" x14ac:dyDescent="0.25">
      <c r="A4228" t="s">
        <v>8452</v>
      </c>
      <c r="B4228" t="s">
        <v>73</v>
      </c>
      <c r="C4228" t="s">
        <v>210</v>
      </c>
      <c r="D4228" t="s">
        <v>396</v>
      </c>
      <c r="E4228">
        <v>105</v>
      </c>
      <c r="F4228">
        <v>4</v>
      </c>
      <c r="G4228">
        <v>100</v>
      </c>
      <c r="H4228">
        <v>0</v>
      </c>
      <c r="I4228">
        <v>1</v>
      </c>
      <c r="J4228">
        <v>21</v>
      </c>
      <c r="K4228">
        <v>0</v>
      </c>
      <c r="L4228">
        <v>0</v>
      </c>
      <c r="M4228">
        <v>0</v>
      </c>
      <c r="N4228">
        <v>0</v>
      </c>
    </row>
    <row r="4229" spans="1:14" x14ac:dyDescent="0.25">
      <c r="A4229" t="s">
        <v>8453</v>
      </c>
      <c r="B4229" t="s">
        <v>73</v>
      </c>
      <c r="C4229" t="s">
        <v>210</v>
      </c>
      <c r="D4229" t="s">
        <v>4236</v>
      </c>
      <c r="E4229">
        <v>126</v>
      </c>
      <c r="F4229">
        <v>4</v>
      </c>
      <c r="G4229">
        <v>120</v>
      </c>
      <c r="H4229">
        <v>0</v>
      </c>
      <c r="I4229">
        <v>2</v>
      </c>
      <c r="J4229">
        <v>0</v>
      </c>
      <c r="K4229">
        <v>0</v>
      </c>
      <c r="L4229">
        <v>0</v>
      </c>
      <c r="M4229">
        <v>0</v>
      </c>
      <c r="N4229">
        <v>0</v>
      </c>
    </row>
    <row r="4230" spans="1:14" x14ac:dyDescent="0.25">
      <c r="A4230" t="s">
        <v>8454</v>
      </c>
      <c r="B4230" t="s">
        <v>73</v>
      </c>
      <c r="C4230" t="s">
        <v>210</v>
      </c>
      <c r="D4230" t="s">
        <v>4238</v>
      </c>
      <c r="E4230">
        <v>20</v>
      </c>
      <c r="F4230">
        <v>1</v>
      </c>
      <c r="G4230">
        <v>18</v>
      </c>
      <c r="H4230">
        <v>0</v>
      </c>
      <c r="I4230">
        <v>1</v>
      </c>
      <c r="J4230">
        <v>106</v>
      </c>
      <c r="K4230">
        <v>0</v>
      </c>
      <c r="L4230">
        <v>0</v>
      </c>
      <c r="M4230">
        <v>0</v>
      </c>
      <c r="N4230">
        <v>0</v>
      </c>
    </row>
    <row r="4231" spans="1:14" x14ac:dyDescent="0.25">
      <c r="A4231" t="s">
        <v>8455</v>
      </c>
      <c r="B4231" t="s">
        <v>73</v>
      </c>
      <c r="C4231" t="s">
        <v>210</v>
      </c>
      <c r="D4231" t="s">
        <v>397</v>
      </c>
      <c r="E4231">
        <v>126</v>
      </c>
      <c r="F4231">
        <v>4</v>
      </c>
      <c r="G4231">
        <v>120</v>
      </c>
      <c r="H4231">
        <v>0</v>
      </c>
      <c r="I4231">
        <v>2</v>
      </c>
      <c r="J4231">
        <v>0</v>
      </c>
      <c r="K4231">
        <v>0</v>
      </c>
      <c r="L4231">
        <v>0</v>
      </c>
      <c r="M4231">
        <v>0</v>
      </c>
      <c r="N4231">
        <v>0</v>
      </c>
    </row>
    <row r="4232" spans="1:14" x14ac:dyDescent="0.25">
      <c r="A4232" t="s">
        <v>8456</v>
      </c>
      <c r="B4232" t="s">
        <v>73</v>
      </c>
      <c r="C4232" t="s">
        <v>210</v>
      </c>
      <c r="D4232" t="s">
        <v>398</v>
      </c>
      <c r="E4232">
        <v>105</v>
      </c>
      <c r="F4232">
        <v>4</v>
      </c>
      <c r="G4232">
        <v>100</v>
      </c>
      <c r="H4232">
        <v>0</v>
      </c>
      <c r="I4232">
        <v>1</v>
      </c>
      <c r="J4232">
        <v>21</v>
      </c>
      <c r="K4232">
        <v>0</v>
      </c>
      <c r="L4232">
        <v>0</v>
      </c>
      <c r="M4232">
        <v>0</v>
      </c>
      <c r="N4232">
        <v>0</v>
      </c>
    </row>
    <row r="4233" spans="1:14" x14ac:dyDescent="0.25">
      <c r="A4233" t="s">
        <v>8457</v>
      </c>
      <c r="B4233" t="s">
        <v>73</v>
      </c>
      <c r="C4233" t="s">
        <v>210</v>
      </c>
      <c r="D4233" t="s">
        <v>4242</v>
      </c>
      <c r="E4233">
        <v>21</v>
      </c>
      <c r="F4233">
        <v>3</v>
      </c>
      <c r="G4233">
        <v>17</v>
      </c>
      <c r="H4233">
        <v>0</v>
      </c>
      <c r="I4233">
        <v>1</v>
      </c>
      <c r="J4233">
        <v>105</v>
      </c>
      <c r="K4233">
        <v>0</v>
      </c>
      <c r="L4233">
        <v>0</v>
      </c>
      <c r="M4233">
        <v>0</v>
      </c>
      <c r="N4233">
        <v>0</v>
      </c>
    </row>
    <row r="4234" spans="1:14" x14ac:dyDescent="0.25">
      <c r="A4234" t="s">
        <v>8458</v>
      </c>
      <c r="B4234" t="s">
        <v>73</v>
      </c>
      <c r="C4234" t="s">
        <v>210</v>
      </c>
      <c r="D4234" t="s">
        <v>399</v>
      </c>
      <c r="E4234">
        <v>105</v>
      </c>
      <c r="F4234">
        <v>3</v>
      </c>
      <c r="G4234">
        <v>101</v>
      </c>
      <c r="H4234">
        <v>0</v>
      </c>
      <c r="I4234">
        <v>1</v>
      </c>
      <c r="J4234">
        <v>21</v>
      </c>
      <c r="K4234">
        <v>0</v>
      </c>
      <c r="L4234">
        <v>0</v>
      </c>
      <c r="M4234">
        <v>0</v>
      </c>
      <c r="N4234">
        <v>0</v>
      </c>
    </row>
    <row r="4235" spans="1:14" x14ac:dyDescent="0.25">
      <c r="A4235" t="s">
        <v>8459</v>
      </c>
      <c r="B4235" t="s">
        <v>73</v>
      </c>
      <c r="C4235" t="s">
        <v>210</v>
      </c>
      <c r="D4235" t="s">
        <v>4245</v>
      </c>
      <c r="E4235">
        <v>20</v>
      </c>
      <c r="F4235">
        <v>1</v>
      </c>
      <c r="G4235">
        <v>18</v>
      </c>
      <c r="H4235">
        <v>0</v>
      </c>
      <c r="I4235">
        <v>1</v>
      </c>
      <c r="J4235">
        <v>106</v>
      </c>
      <c r="K4235">
        <v>0</v>
      </c>
      <c r="L4235">
        <v>0</v>
      </c>
      <c r="M4235">
        <v>0</v>
      </c>
      <c r="N4235">
        <v>0</v>
      </c>
    </row>
    <row r="4236" spans="1:14" x14ac:dyDescent="0.25">
      <c r="A4236" t="s">
        <v>8460</v>
      </c>
      <c r="B4236" t="s">
        <v>73</v>
      </c>
      <c r="C4236" t="s">
        <v>210</v>
      </c>
      <c r="D4236" t="s">
        <v>394</v>
      </c>
      <c r="E4236">
        <v>0</v>
      </c>
      <c r="F4236">
        <v>0</v>
      </c>
      <c r="G4236">
        <v>0</v>
      </c>
      <c r="H4236">
        <v>0</v>
      </c>
      <c r="I4236">
        <v>0</v>
      </c>
      <c r="J4236">
        <v>0</v>
      </c>
      <c r="K4236">
        <v>126</v>
      </c>
      <c r="L4236">
        <v>124</v>
      </c>
      <c r="M4236">
        <v>2</v>
      </c>
      <c r="N4236">
        <v>0</v>
      </c>
    </row>
    <row r="4237" spans="1:14" x14ac:dyDescent="0.25">
      <c r="A4237" t="s">
        <v>8461</v>
      </c>
      <c r="B4237" t="s">
        <v>73</v>
      </c>
      <c r="C4237" t="s">
        <v>210</v>
      </c>
      <c r="D4237" t="s">
        <v>395</v>
      </c>
      <c r="E4237">
        <v>0</v>
      </c>
      <c r="F4237">
        <v>0</v>
      </c>
      <c r="G4237">
        <v>0</v>
      </c>
      <c r="H4237">
        <v>0</v>
      </c>
      <c r="I4237">
        <v>0</v>
      </c>
      <c r="J4237">
        <v>0</v>
      </c>
      <c r="K4237">
        <v>124</v>
      </c>
      <c r="L4237">
        <v>122</v>
      </c>
      <c r="M4237">
        <v>2</v>
      </c>
      <c r="N4237">
        <v>0</v>
      </c>
    </row>
    <row r="4238" spans="1:14" x14ac:dyDescent="0.25">
      <c r="A4238" t="s">
        <v>8462</v>
      </c>
      <c r="B4238" t="s">
        <v>73</v>
      </c>
      <c r="C4238" t="s">
        <v>211</v>
      </c>
      <c r="D4238" t="s">
        <v>396</v>
      </c>
      <c r="E4238">
        <v>54</v>
      </c>
      <c r="F4238">
        <v>8</v>
      </c>
      <c r="G4238">
        <v>45</v>
      </c>
      <c r="H4238">
        <v>1</v>
      </c>
      <c r="I4238">
        <v>0</v>
      </c>
      <c r="J4238">
        <v>3</v>
      </c>
      <c r="K4238">
        <v>0</v>
      </c>
      <c r="L4238">
        <v>0</v>
      </c>
      <c r="M4238">
        <v>0</v>
      </c>
      <c r="N4238">
        <v>0</v>
      </c>
    </row>
    <row r="4239" spans="1:14" x14ac:dyDescent="0.25">
      <c r="A4239" t="s">
        <v>8463</v>
      </c>
      <c r="B4239" t="s">
        <v>73</v>
      </c>
      <c r="C4239" t="s">
        <v>211</v>
      </c>
      <c r="D4239" t="s">
        <v>4236</v>
      </c>
      <c r="E4239">
        <v>57</v>
      </c>
      <c r="F4239">
        <v>8</v>
      </c>
      <c r="G4239">
        <v>48</v>
      </c>
      <c r="H4239">
        <v>1</v>
      </c>
      <c r="I4239">
        <v>0</v>
      </c>
      <c r="J4239">
        <v>0</v>
      </c>
      <c r="K4239">
        <v>0</v>
      </c>
      <c r="L4239">
        <v>0</v>
      </c>
      <c r="M4239">
        <v>0</v>
      </c>
      <c r="N4239">
        <v>0</v>
      </c>
    </row>
    <row r="4240" spans="1:14" x14ac:dyDescent="0.25">
      <c r="A4240" t="s">
        <v>8464</v>
      </c>
      <c r="B4240" t="s">
        <v>73</v>
      </c>
      <c r="C4240" t="s">
        <v>211</v>
      </c>
      <c r="D4240" t="s">
        <v>4238</v>
      </c>
      <c r="E4240">
        <v>2</v>
      </c>
      <c r="F4240">
        <v>1</v>
      </c>
      <c r="G4240">
        <v>1</v>
      </c>
      <c r="H4240">
        <v>0</v>
      </c>
      <c r="I4240">
        <v>0</v>
      </c>
      <c r="J4240">
        <v>55</v>
      </c>
      <c r="K4240">
        <v>0</v>
      </c>
      <c r="L4240">
        <v>0</v>
      </c>
      <c r="M4240">
        <v>0</v>
      </c>
      <c r="N4240">
        <v>0</v>
      </c>
    </row>
    <row r="4241" spans="1:14" x14ac:dyDescent="0.25">
      <c r="A4241" t="s">
        <v>8465</v>
      </c>
      <c r="B4241" t="s">
        <v>73</v>
      </c>
      <c r="C4241" t="s">
        <v>211</v>
      </c>
      <c r="D4241" t="s">
        <v>397</v>
      </c>
      <c r="E4241">
        <v>57</v>
      </c>
      <c r="F4241">
        <v>8</v>
      </c>
      <c r="G4241">
        <v>48</v>
      </c>
      <c r="H4241">
        <v>1</v>
      </c>
      <c r="I4241">
        <v>0</v>
      </c>
      <c r="J4241">
        <v>0</v>
      </c>
      <c r="K4241">
        <v>0</v>
      </c>
      <c r="L4241">
        <v>0</v>
      </c>
      <c r="M4241">
        <v>0</v>
      </c>
      <c r="N4241">
        <v>0</v>
      </c>
    </row>
    <row r="4242" spans="1:14" x14ac:dyDescent="0.25">
      <c r="A4242" t="s">
        <v>8466</v>
      </c>
      <c r="B4242" t="s">
        <v>73</v>
      </c>
      <c r="C4242" t="s">
        <v>211</v>
      </c>
      <c r="D4242" t="s">
        <v>398</v>
      </c>
      <c r="E4242">
        <v>54</v>
      </c>
      <c r="F4242">
        <v>7</v>
      </c>
      <c r="G4242">
        <v>46</v>
      </c>
      <c r="H4242">
        <v>1</v>
      </c>
      <c r="I4242">
        <v>0</v>
      </c>
      <c r="J4242">
        <v>3</v>
      </c>
      <c r="K4242">
        <v>0</v>
      </c>
      <c r="L4242">
        <v>0</v>
      </c>
      <c r="M4242">
        <v>0</v>
      </c>
      <c r="N4242">
        <v>0</v>
      </c>
    </row>
    <row r="4243" spans="1:14" x14ac:dyDescent="0.25">
      <c r="A4243" t="s">
        <v>8467</v>
      </c>
      <c r="B4243" t="s">
        <v>73</v>
      </c>
      <c r="C4243" t="s">
        <v>211</v>
      </c>
      <c r="D4243" t="s">
        <v>4242</v>
      </c>
      <c r="E4243">
        <v>3</v>
      </c>
      <c r="F4243">
        <v>2</v>
      </c>
      <c r="G4243">
        <v>1</v>
      </c>
      <c r="H4243">
        <v>0</v>
      </c>
      <c r="I4243">
        <v>0</v>
      </c>
      <c r="J4243">
        <v>54</v>
      </c>
      <c r="K4243">
        <v>0</v>
      </c>
      <c r="L4243">
        <v>0</v>
      </c>
      <c r="M4243">
        <v>0</v>
      </c>
      <c r="N4243">
        <v>0</v>
      </c>
    </row>
    <row r="4244" spans="1:14" x14ac:dyDescent="0.25">
      <c r="A4244" t="s">
        <v>8468</v>
      </c>
      <c r="B4244" t="s">
        <v>73</v>
      </c>
      <c r="C4244" t="s">
        <v>211</v>
      </c>
      <c r="D4244" t="s">
        <v>399</v>
      </c>
      <c r="E4244">
        <v>54</v>
      </c>
      <c r="F4244">
        <v>6</v>
      </c>
      <c r="G4244">
        <v>47</v>
      </c>
      <c r="H4244">
        <v>1</v>
      </c>
      <c r="I4244">
        <v>0</v>
      </c>
      <c r="J4244">
        <v>3</v>
      </c>
      <c r="K4244">
        <v>0</v>
      </c>
      <c r="L4244">
        <v>0</v>
      </c>
      <c r="M4244">
        <v>0</v>
      </c>
      <c r="N4244">
        <v>0</v>
      </c>
    </row>
    <row r="4245" spans="1:14" x14ac:dyDescent="0.25">
      <c r="A4245" t="s">
        <v>8469</v>
      </c>
      <c r="B4245" t="s">
        <v>73</v>
      </c>
      <c r="C4245" t="s">
        <v>211</v>
      </c>
      <c r="D4245" t="s">
        <v>4245</v>
      </c>
      <c r="E4245">
        <v>2</v>
      </c>
      <c r="F4245">
        <v>1</v>
      </c>
      <c r="G4245">
        <v>1</v>
      </c>
      <c r="H4245">
        <v>0</v>
      </c>
      <c r="I4245">
        <v>0</v>
      </c>
      <c r="J4245">
        <v>55</v>
      </c>
      <c r="K4245">
        <v>0</v>
      </c>
      <c r="L4245">
        <v>0</v>
      </c>
      <c r="M4245">
        <v>0</v>
      </c>
      <c r="N4245">
        <v>0</v>
      </c>
    </row>
    <row r="4246" spans="1:14" x14ac:dyDescent="0.25">
      <c r="A4246" t="s">
        <v>8470</v>
      </c>
      <c r="B4246" t="s">
        <v>73</v>
      </c>
      <c r="C4246" t="s">
        <v>211</v>
      </c>
      <c r="D4246" t="s">
        <v>394</v>
      </c>
      <c r="E4246">
        <v>0</v>
      </c>
      <c r="F4246">
        <v>0</v>
      </c>
      <c r="G4246">
        <v>0</v>
      </c>
      <c r="H4246">
        <v>0</v>
      </c>
      <c r="I4246">
        <v>0</v>
      </c>
      <c r="J4246">
        <v>0</v>
      </c>
      <c r="K4246">
        <v>57</v>
      </c>
      <c r="L4246">
        <v>56</v>
      </c>
      <c r="M4246">
        <v>1</v>
      </c>
      <c r="N4246">
        <v>0</v>
      </c>
    </row>
    <row r="4247" spans="1:14" x14ac:dyDescent="0.25">
      <c r="A4247" t="s">
        <v>8471</v>
      </c>
      <c r="B4247" t="s">
        <v>73</v>
      </c>
      <c r="C4247" t="s">
        <v>211</v>
      </c>
      <c r="D4247" t="s">
        <v>395</v>
      </c>
      <c r="E4247">
        <v>0</v>
      </c>
      <c r="F4247">
        <v>0</v>
      </c>
      <c r="G4247">
        <v>0</v>
      </c>
      <c r="H4247">
        <v>0</v>
      </c>
      <c r="I4247">
        <v>0</v>
      </c>
      <c r="J4247">
        <v>0</v>
      </c>
      <c r="K4247">
        <v>54</v>
      </c>
      <c r="L4247">
        <v>53</v>
      </c>
      <c r="M4247">
        <v>1</v>
      </c>
      <c r="N4247">
        <v>0</v>
      </c>
    </row>
    <row r="4248" spans="1:14" x14ac:dyDescent="0.25">
      <c r="A4248" t="s">
        <v>8472</v>
      </c>
      <c r="B4248" t="s">
        <v>73</v>
      </c>
      <c r="C4248" t="s">
        <v>212</v>
      </c>
      <c r="D4248" t="s">
        <v>396</v>
      </c>
      <c r="E4248">
        <v>69</v>
      </c>
      <c r="F4248">
        <v>15</v>
      </c>
      <c r="G4248">
        <v>51</v>
      </c>
      <c r="H4248">
        <v>3</v>
      </c>
      <c r="I4248">
        <v>0</v>
      </c>
      <c r="J4248">
        <v>12</v>
      </c>
      <c r="K4248">
        <v>0</v>
      </c>
      <c r="L4248">
        <v>0</v>
      </c>
      <c r="M4248">
        <v>0</v>
      </c>
      <c r="N4248">
        <v>0</v>
      </c>
    </row>
    <row r="4249" spans="1:14" x14ac:dyDescent="0.25">
      <c r="A4249" t="s">
        <v>8473</v>
      </c>
      <c r="B4249" t="s">
        <v>73</v>
      </c>
      <c r="C4249" t="s">
        <v>212</v>
      </c>
      <c r="D4249" t="s">
        <v>4236</v>
      </c>
      <c r="E4249">
        <v>81</v>
      </c>
      <c r="F4249">
        <v>15</v>
      </c>
      <c r="G4249">
        <v>61</v>
      </c>
      <c r="H4249">
        <v>4</v>
      </c>
      <c r="I4249">
        <v>1</v>
      </c>
      <c r="J4249">
        <v>0</v>
      </c>
      <c r="K4249">
        <v>0</v>
      </c>
      <c r="L4249">
        <v>0</v>
      </c>
      <c r="M4249">
        <v>0</v>
      </c>
      <c r="N4249">
        <v>0</v>
      </c>
    </row>
    <row r="4250" spans="1:14" x14ac:dyDescent="0.25">
      <c r="A4250" t="s">
        <v>8474</v>
      </c>
      <c r="B4250" t="s">
        <v>73</v>
      </c>
      <c r="C4250" t="s">
        <v>212</v>
      </c>
      <c r="D4250" t="s">
        <v>4238</v>
      </c>
      <c r="E4250">
        <v>7</v>
      </c>
      <c r="F4250">
        <v>0</v>
      </c>
      <c r="G4250">
        <v>7</v>
      </c>
      <c r="H4250">
        <v>0</v>
      </c>
      <c r="I4250">
        <v>0</v>
      </c>
      <c r="J4250">
        <v>74</v>
      </c>
      <c r="K4250">
        <v>0</v>
      </c>
      <c r="L4250">
        <v>0</v>
      </c>
      <c r="M4250">
        <v>0</v>
      </c>
      <c r="N4250">
        <v>0</v>
      </c>
    </row>
    <row r="4251" spans="1:14" x14ac:dyDescent="0.25">
      <c r="A4251" t="s">
        <v>8475</v>
      </c>
      <c r="B4251" t="s">
        <v>73</v>
      </c>
      <c r="C4251" t="s">
        <v>212</v>
      </c>
      <c r="D4251" t="s">
        <v>397</v>
      </c>
      <c r="E4251">
        <v>81</v>
      </c>
      <c r="F4251">
        <v>15</v>
      </c>
      <c r="G4251">
        <v>61</v>
      </c>
      <c r="H4251">
        <v>4</v>
      </c>
      <c r="I4251">
        <v>1</v>
      </c>
      <c r="J4251">
        <v>0</v>
      </c>
      <c r="K4251">
        <v>0</v>
      </c>
      <c r="L4251">
        <v>0</v>
      </c>
      <c r="M4251">
        <v>0</v>
      </c>
      <c r="N4251">
        <v>0</v>
      </c>
    </row>
    <row r="4252" spans="1:14" x14ac:dyDescent="0.25">
      <c r="A4252" t="s">
        <v>8476</v>
      </c>
      <c r="B4252" t="s">
        <v>73</v>
      </c>
      <c r="C4252" t="s">
        <v>212</v>
      </c>
      <c r="D4252" t="s">
        <v>398</v>
      </c>
      <c r="E4252">
        <v>69</v>
      </c>
      <c r="F4252">
        <v>15</v>
      </c>
      <c r="G4252">
        <v>51</v>
      </c>
      <c r="H4252">
        <v>2</v>
      </c>
      <c r="I4252">
        <v>1</v>
      </c>
      <c r="J4252">
        <v>12</v>
      </c>
      <c r="K4252">
        <v>0</v>
      </c>
      <c r="L4252">
        <v>0</v>
      </c>
      <c r="M4252">
        <v>0</v>
      </c>
      <c r="N4252">
        <v>0</v>
      </c>
    </row>
    <row r="4253" spans="1:14" x14ac:dyDescent="0.25">
      <c r="A4253" t="s">
        <v>8477</v>
      </c>
      <c r="B4253" t="s">
        <v>73</v>
      </c>
      <c r="C4253" t="s">
        <v>212</v>
      </c>
      <c r="D4253" t="s">
        <v>4242</v>
      </c>
      <c r="E4253">
        <v>12</v>
      </c>
      <c r="F4253">
        <v>1</v>
      </c>
      <c r="G4253">
        <v>9</v>
      </c>
      <c r="H4253">
        <v>2</v>
      </c>
      <c r="I4253">
        <v>0</v>
      </c>
      <c r="J4253">
        <v>69</v>
      </c>
      <c r="K4253">
        <v>0</v>
      </c>
      <c r="L4253">
        <v>0</v>
      </c>
      <c r="M4253">
        <v>0</v>
      </c>
      <c r="N4253">
        <v>0</v>
      </c>
    </row>
    <row r="4254" spans="1:14" x14ac:dyDescent="0.25">
      <c r="A4254" t="s">
        <v>8478</v>
      </c>
      <c r="B4254" t="s">
        <v>73</v>
      </c>
      <c r="C4254" t="s">
        <v>212</v>
      </c>
      <c r="D4254" t="s">
        <v>399</v>
      </c>
      <c r="E4254">
        <v>69</v>
      </c>
      <c r="F4254">
        <v>15</v>
      </c>
      <c r="G4254">
        <v>51</v>
      </c>
      <c r="H4254">
        <v>2</v>
      </c>
      <c r="I4254">
        <v>1</v>
      </c>
      <c r="J4254">
        <v>12</v>
      </c>
      <c r="K4254">
        <v>0</v>
      </c>
      <c r="L4254">
        <v>0</v>
      </c>
      <c r="M4254">
        <v>0</v>
      </c>
      <c r="N4254">
        <v>0</v>
      </c>
    </row>
    <row r="4255" spans="1:14" x14ac:dyDescent="0.25">
      <c r="A4255" t="s">
        <v>8479</v>
      </c>
      <c r="B4255" t="s">
        <v>73</v>
      </c>
      <c r="C4255" t="s">
        <v>212</v>
      </c>
      <c r="D4255" t="s">
        <v>4245</v>
      </c>
      <c r="E4255">
        <v>9</v>
      </c>
      <c r="F4255">
        <v>0</v>
      </c>
      <c r="G4255">
        <v>8</v>
      </c>
      <c r="H4255">
        <v>1</v>
      </c>
      <c r="I4255">
        <v>0</v>
      </c>
      <c r="J4255">
        <v>72</v>
      </c>
      <c r="K4255">
        <v>0</v>
      </c>
      <c r="L4255">
        <v>0</v>
      </c>
      <c r="M4255">
        <v>0</v>
      </c>
      <c r="N4255">
        <v>0</v>
      </c>
    </row>
    <row r="4256" spans="1:14" x14ac:dyDescent="0.25">
      <c r="A4256" t="s">
        <v>8480</v>
      </c>
      <c r="B4256" t="s">
        <v>73</v>
      </c>
      <c r="C4256" t="s">
        <v>212</v>
      </c>
      <c r="D4256" t="s">
        <v>394</v>
      </c>
      <c r="E4256">
        <v>0</v>
      </c>
      <c r="F4256">
        <v>0</v>
      </c>
      <c r="G4256">
        <v>0</v>
      </c>
      <c r="H4256">
        <v>0</v>
      </c>
      <c r="I4256">
        <v>0</v>
      </c>
      <c r="J4256">
        <v>0</v>
      </c>
      <c r="K4256">
        <v>81</v>
      </c>
      <c r="L4256">
        <v>81</v>
      </c>
      <c r="M4256">
        <v>0</v>
      </c>
      <c r="N4256">
        <v>0</v>
      </c>
    </row>
    <row r="4257" spans="1:14" x14ac:dyDescent="0.25">
      <c r="A4257" t="s">
        <v>8481</v>
      </c>
      <c r="B4257" t="s">
        <v>73</v>
      </c>
      <c r="C4257" t="s">
        <v>212</v>
      </c>
      <c r="D4257" t="s">
        <v>395</v>
      </c>
      <c r="E4257">
        <v>0</v>
      </c>
      <c r="F4257">
        <v>0</v>
      </c>
      <c r="G4257">
        <v>0</v>
      </c>
      <c r="H4257">
        <v>0</v>
      </c>
      <c r="I4257">
        <v>0</v>
      </c>
      <c r="J4257">
        <v>0</v>
      </c>
      <c r="K4257">
        <v>71</v>
      </c>
      <c r="L4257">
        <v>71</v>
      </c>
      <c r="M4257">
        <v>0</v>
      </c>
      <c r="N4257">
        <v>0</v>
      </c>
    </row>
    <row r="4258" spans="1:14" x14ac:dyDescent="0.25">
      <c r="A4258" t="s">
        <v>8482</v>
      </c>
      <c r="B4258" t="s">
        <v>73</v>
      </c>
      <c r="C4258" t="s">
        <v>213</v>
      </c>
      <c r="D4258" t="s">
        <v>396</v>
      </c>
      <c r="E4258">
        <v>43</v>
      </c>
      <c r="F4258">
        <v>7</v>
      </c>
      <c r="G4258">
        <v>36</v>
      </c>
      <c r="H4258">
        <v>0</v>
      </c>
      <c r="I4258">
        <v>0</v>
      </c>
      <c r="J4258">
        <v>5</v>
      </c>
      <c r="K4258">
        <v>0</v>
      </c>
      <c r="L4258">
        <v>0</v>
      </c>
      <c r="M4258">
        <v>0</v>
      </c>
      <c r="N4258">
        <v>0</v>
      </c>
    </row>
    <row r="4259" spans="1:14" x14ac:dyDescent="0.25">
      <c r="A4259" t="s">
        <v>8483</v>
      </c>
      <c r="B4259" t="s">
        <v>73</v>
      </c>
      <c r="C4259" t="s">
        <v>213</v>
      </c>
      <c r="D4259" t="s">
        <v>4236</v>
      </c>
      <c r="E4259">
        <v>48</v>
      </c>
      <c r="F4259">
        <v>7</v>
      </c>
      <c r="G4259">
        <v>41</v>
      </c>
      <c r="H4259">
        <v>0</v>
      </c>
      <c r="I4259">
        <v>0</v>
      </c>
      <c r="J4259">
        <v>0</v>
      </c>
      <c r="K4259">
        <v>0</v>
      </c>
      <c r="L4259">
        <v>0</v>
      </c>
      <c r="M4259">
        <v>0</v>
      </c>
      <c r="N4259">
        <v>0</v>
      </c>
    </row>
    <row r="4260" spans="1:14" x14ac:dyDescent="0.25">
      <c r="A4260" t="s">
        <v>8484</v>
      </c>
      <c r="B4260" t="s">
        <v>73</v>
      </c>
      <c r="C4260" t="s">
        <v>213</v>
      </c>
      <c r="D4260" t="s">
        <v>4238</v>
      </c>
      <c r="E4260">
        <v>5</v>
      </c>
      <c r="F4260">
        <v>1</v>
      </c>
      <c r="G4260">
        <v>4</v>
      </c>
      <c r="H4260">
        <v>0</v>
      </c>
      <c r="I4260">
        <v>0</v>
      </c>
      <c r="J4260">
        <v>43</v>
      </c>
      <c r="K4260">
        <v>0</v>
      </c>
      <c r="L4260">
        <v>0</v>
      </c>
      <c r="M4260">
        <v>0</v>
      </c>
      <c r="N4260">
        <v>0</v>
      </c>
    </row>
    <row r="4261" spans="1:14" x14ac:dyDescent="0.25">
      <c r="A4261" t="s">
        <v>8485</v>
      </c>
      <c r="B4261" t="s">
        <v>73</v>
      </c>
      <c r="C4261" t="s">
        <v>213</v>
      </c>
      <c r="D4261" t="s">
        <v>397</v>
      </c>
      <c r="E4261">
        <v>48</v>
      </c>
      <c r="F4261">
        <v>7</v>
      </c>
      <c r="G4261">
        <v>41</v>
      </c>
      <c r="H4261">
        <v>0</v>
      </c>
      <c r="I4261">
        <v>0</v>
      </c>
      <c r="J4261">
        <v>0</v>
      </c>
      <c r="K4261">
        <v>0</v>
      </c>
      <c r="L4261">
        <v>0</v>
      </c>
      <c r="M4261">
        <v>0</v>
      </c>
      <c r="N4261">
        <v>0</v>
      </c>
    </row>
    <row r="4262" spans="1:14" x14ac:dyDescent="0.25">
      <c r="A4262" t="s">
        <v>8486</v>
      </c>
      <c r="B4262" t="s">
        <v>73</v>
      </c>
      <c r="C4262" t="s">
        <v>213</v>
      </c>
      <c r="D4262" t="s">
        <v>398</v>
      </c>
      <c r="E4262">
        <v>43</v>
      </c>
      <c r="F4262">
        <v>6</v>
      </c>
      <c r="G4262">
        <v>37</v>
      </c>
      <c r="H4262">
        <v>0</v>
      </c>
      <c r="I4262">
        <v>0</v>
      </c>
      <c r="J4262">
        <v>5</v>
      </c>
      <c r="K4262">
        <v>0</v>
      </c>
      <c r="L4262">
        <v>0</v>
      </c>
      <c r="M4262">
        <v>0</v>
      </c>
      <c r="N4262">
        <v>0</v>
      </c>
    </row>
    <row r="4263" spans="1:14" x14ac:dyDescent="0.25">
      <c r="A4263" t="s">
        <v>8487</v>
      </c>
      <c r="B4263" t="s">
        <v>73</v>
      </c>
      <c r="C4263" t="s">
        <v>213</v>
      </c>
      <c r="D4263" t="s">
        <v>4242</v>
      </c>
      <c r="E4263">
        <v>5</v>
      </c>
      <c r="F4263">
        <v>1</v>
      </c>
      <c r="G4263">
        <v>4</v>
      </c>
      <c r="H4263">
        <v>0</v>
      </c>
      <c r="I4263">
        <v>0</v>
      </c>
      <c r="J4263">
        <v>43</v>
      </c>
      <c r="K4263">
        <v>0</v>
      </c>
      <c r="L4263">
        <v>0</v>
      </c>
      <c r="M4263">
        <v>0</v>
      </c>
      <c r="N4263">
        <v>0</v>
      </c>
    </row>
    <row r="4264" spans="1:14" x14ac:dyDescent="0.25">
      <c r="A4264" t="s">
        <v>8488</v>
      </c>
      <c r="B4264" t="s">
        <v>73</v>
      </c>
      <c r="C4264" t="s">
        <v>213</v>
      </c>
      <c r="D4264" t="s">
        <v>399</v>
      </c>
      <c r="E4264">
        <v>43</v>
      </c>
      <c r="F4264">
        <v>6</v>
      </c>
      <c r="G4264">
        <v>37</v>
      </c>
      <c r="H4264">
        <v>0</v>
      </c>
      <c r="I4264">
        <v>0</v>
      </c>
      <c r="J4264">
        <v>5</v>
      </c>
      <c r="K4264">
        <v>0</v>
      </c>
      <c r="L4264">
        <v>0</v>
      </c>
      <c r="M4264">
        <v>0</v>
      </c>
      <c r="N4264">
        <v>0</v>
      </c>
    </row>
    <row r="4265" spans="1:14" x14ac:dyDescent="0.25">
      <c r="A4265" t="s">
        <v>8489</v>
      </c>
      <c r="B4265" t="s">
        <v>73</v>
      </c>
      <c r="C4265" t="s">
        <v>213</v>
      </c>
      <c r="D4265" t="s">
        <v>4245</v>
      </c>
      <c r="E4265">
        <v>5</v>
      </c>
      <c r="F4265">
        <v>1</v>
      </c>
      <c r="G4265">
        <v>4</v>
      </c>
      <c r="H4265">
        <v>0</v>
      </c>
      <c r="I4265">
        <v>0</v>
      </c>
      <c r="J4265">
        <v>43</v>
      </c>
      <c r="K4265">
        <v>0</v>
      </c>
      <c r="L4265">
        <v>0</v>
      </c>
      <c r="M4265">
        <v>0</v>
      </c>
      <c r="N4265">
        <v>0</v>
      </c>
    </row>
    <row r="4266" spans="1:14" x14ac:dyDescent="0.25">
      <c r="A4266" t="s">
        <v>8490</v>
      </c>
      <c r="B4266" t="s">
        <v>73</v>
      </c>
      <c r="C4266" t="s">
        <v>213</v>
      </c>
      <c r="D4266" t="s">
        <v>394</v>
      </c>
      <c r="E4266">
        <v>0</v>
      </c>
      <c r="F4266">
        <v>0</v>
      </c>
      <c r="G4266">
        <v>0</v>
      </c>
      <c r="H4266">
        <v>0</v>
      </c>
      <c r="I4266">
        <v>0</v>
      </c>
      <c r="J4266">
        <v>0</v>
      </c>
      <c r="K4266">
        <v>48</v>
      </c>
      <c r="L4266">
        <v>48</v>
      </c>
      <c r="M4266">
        <v>0</v>
      </c>
      <c r="N4266">
        <v>0</v>
      </c>
    </row>
    <row r="4267" spans="1:14" x14ac:dyDescent="0.25">
      <c r="A4267" t="s">
        <v>8491</v>
      </c>
      <c r="B4267" t="s">
        <v>73</v>
      </c>
      <c r="C4267" t="s">
        <v>213</v>
      </c>
      <c r="D4267" t="s">
        <v>395</v>
      </c>
      <c r="E4267">
        <v>0</v>
      </c>
      <c r="F4267">
        <v>0</v>
      </c>
      <c r="G4267">
        <v>0</v>
      </c>
      <c r="H4267">
        <v>0</v>
      </c>
      <c r="I4267">
        <v>0</v>
      </c>
      <c r="J4267">
        <v>0</v>
      </c>
      <c r="K4267">
        <v>40</v>
      </c>
      <c r="L4267">
        <v>40</v>
      </c>
      <c r="M4267">
        <v>0</v>
      </c>
      <c r="N4267">
        <v>0</v>
      </c>
    </row>
    <row r="4268" spans="1:14" x14ac:dyDescent="0.25">
      <c r="A4268" t="s">
        <v>8492</v>
      </c>
      <c r="B4268" t="s">
        <v>73</v>
      </c>
      <c r="C4268" t="s">
        <v>214</v>
      </c>
      <c r="D4268" t="s">
        <v>396</v>
      </c>
      <c r="E4268">
        <v>45</v>
      </c>
      <c r="F4268">
        <v>3</v>
      </c>
      <c r="G4268">
        <v>41</v>
      </c>
      <c r="H4268">
        <v>1</v>
      </c>
      <c r="I4268">
        <v>0</v>
      </c>
      <c r="J4268">
        <v>15</v>
      </c>
      <c r="K4268">
        <v>0</v>
      </c>
      <c r="L4268">
        <v>0</v>
      </c>
      <c r="M4268">
        <v>0</v>
      </c>
      <c r="N4268">
        <v>0</v>
      </c>
    </row>
    <row r="4269" spans="1:14" x14ac:dyDescent="0.25">
      <c r="A4269" t="s">
        <v>8493</v>
      </c>
      <c r="B4269" t="s">
        <v>73</v>
      </c>
      <c r="C4269" t="s">
        <v>214</v>
      </c>
      <c r="D4269" t="s">
        <v>4236</v>
      </c>
      <c r="E4269">
        <v>60</v>
      </c>
      <c r="F4269">
        <v>5</v>
      </c>
      <c r="G4269">
        <v>52</v>
      </c>
      <c r="H4269">
        <v>3</v>
      </c>
      <c r="I4269">
        <v>0</v>
      </c>
      <c r="J4269">
        <v>0</v>
      </c>
      <c r="K4269">
        <v>0</v>
      </c>
      <c r="L4269">
        <v>0</v>
      </c>
      <c r="M4269">
        <v>0</v>
      </c>
      <c r="N4269">
        <v>0</v>
      </c>
    </row>
    <row r="4270" spans="1:14" x14ac:dyDescent="0.25">
      <c r="A4270" t="s">
        <v>8494</v>
      </c>
      <c r="B4270" t="s">
        <v>73</v>
      </c>
      <c r="C4270" t="s">
        <v>214</v>
      </c>
      <c r="D4270" t="s">
        <v>4238</v>
      </c>
      <c r="E4270">
        <v>12</v>
      </c>
      <c r="F4270">
        <v>2</v>
      </c>
      <c r="G4270">
        <v>9</v>
      </c>
      <c r="H4270">
        <v>1</v>
      </c>
      <c r="I4270">
        <v>0</v>
      </c>
      <c r="J4270">
        <v>48</v>
      </c>
      <c r="K4270">
        <v>0</v>
      </c>
      <c r="L4270">
        <v>0</v>
      </c>
      <c r="M4270">
        <v>0</v>
      </c>
      <c r="N4270">
        <v>0</v>
      </c>
    </row>
    <row r="4271" spans="1:14" x14ac:dyDescent="0.25">
      <c r="A4271" t="s">
        <v>8495</v>
      </c>
      <c r="B4271" t="s">
        <v>73</v>
      </c>
      <c r="C4271" t="s">
        <v>214</v>
      </c>
      <c r="D4271" t="s">
        <v>397</v>
      </c>
      <c r="E4271">
        <v>60</v>
      </c>
      <c r="F4271">
        <v>5</v>
      </c>
      <c r="G4271">
        <v>52</v>
      </c>
      <c r="H4271">
        <v>3</v>
      </c>
      <c r="I4271">
        <v>0</v>
      </c>
      <c r="J4271">
        <v>0</v>
      </c>
      <c r="K4271">
        <v>0</v>
      </c>
      <c r="L4271">
        <v>0</v>
      </c>
      <c r="M4271">
        <v>0</v>
      </c>
      <c r="N4271">
        <v>0</v>
      </c>
    </row>
    <row r="4272" spans="1:14" x14ac:dyDescent="0.25">
      <c r="A4272" t="s">
        <v>8496</v>
      </c>
      <c r="B4272" t="s">
        <v>73</v>
      </c>
      <c r="C4272" t="s">
        <v>214</v>
      </c>
      <c r="D4272" t="s">
        <v>398</v>
      </c>
      <c r="E4272">
        <v>45</v>
      </c>
      <c r="F4272">
        <v>3</v>
      </c>
      <c r="G4272">
        <v>41</v>
      </c>
      <c r="H4272">
        <v>1</v>
      </c>
      <c r="I4272">
        <v>0</v>
      </c>
      <c r="J4272">
        <v>15</v>
      </c>
      <c r="K4272">
        <v>0</v>
      </c>
      <c r="L4272">
        <v>0</v>
      </c>
      <c r="M4272">
        <v>0</v>
      </c>
      <c r="N4272">
        <v>0</v>
      </c>
    </row>
    <row r="4273" spans="1:14" x14ac:dyDescent="0.25">
      <c r="A4273" t="s">
        <v>8497</v>
      </c>
      <c r="B4273" t="s">
        <v>73</v>
      </c>
      <c r="C4273" t="s">
        <v>214</v>
      </c>
      <c r="D4273" t="s">
        <v>4242</v>
      </c>
      <c r="E4273">
        <v>15</v>
      </c>
      <c r="F4273">
        <v>3</v>
      </c>
      <c r="G4273">
        <v>11</v>
      </c>
      <c r="H4273">
        <v>1</v>
      </c>
      <c r="I4273">
        <v>0</v>
      </c>
      <c r="J4273">
        <v>45</v>
      </c>
      <c r="K4273">
        <v>0</v>
      </c>
      <c r="L4273">
        <v>0</v>
      </c>
      <c r="M4273">
        <v>0</v>
      </c>
      <c r="N4273">
        <v>0</v>
      </c>
    </row>
    <row r="4274" spans="1:14" x14ac:dyDescent="0.25">
      <c r="A4274" t="s">
        <v>8498</v>
      </c>
      <c r="B4274" t="s">
        <v>73</v>
      </c>
      <c r="C4274" t="s">
        <v>214</v>
      </c>
      <c r="D4274" t="s">
        <v>399</v>
      </c>
      <c r="E4274">
        <v>45</v>
      </c>
      <c r="F4274">
        <v>3</v>
      </c>
      <c r="G4274">
        <v>41</v>
      </c>
      <c r="H4274">
        <v>1</v>
      </c>
      <c r="I4274">
        <v>0</v>
      </c>
      <c r="J4274">
        <v>15</v>
      </c>
      <c r="K4274">
        <v>0</v>
      </c>
      <c r="L4274">
        <v>0</v>
      </c>
      <c r="M4274">
        <v>0</v>
      </c>
      <c r="N4274">
        <v>0</v>
      </c>
    </row>
    <row r="4275" spans="1:14" x14ac:dyDescent="0.25">
      <c r="A4275" t="s">
        <v>8499</v>
      </c>
      <c r="B4275" t="s">
        <v>73</v>
      </c>
      <c r="C4275" t="s">
        <v>214</v>
      </c>
      <c r="D4275" t="s">
        <v>4245</v>
      </c>
      <c r="E4275">
        <v>13</v>
      </c>
      <c r="F4275">
        <v>2</v>
      </c>
      <c r="G4275">
        <v>9</v>
      </c>
      <c r="H4275">
        <v>2</v>
      </c>
      <c r="I4275">
        <v>0</v>
      </c>
      <c r="J4275">
        <v>47</v>
      </c>
      <c r="K4275">
        <v>0</v>
      </c>
      <c r="L4275">
        <v>0</v>
      </c>
      <c r="M4275">
        <v>0</v>
      </c>
      <c r="N4275">
        <v>0</v>
      </c>
    </row>
    <row r="4276" spans="1:14" x14ac:dyDescent="0.25">
      <c r="A4276" t="s">
        <v>8500</v>
      </c>
      <c r="B4276" t="s">
        <v>73</v>
      </c>
      <c r="C4276" t="s">
        <v>214</v>
      </c>
      <c r="D4276" t="s">
        <v>394</v>
      </c>
      <c r="E4276">
        <v>0</v>
      </c>
      <c r="F4276">
        <v>0</v>
      </c>
      <c r="G4276">
        <v>0</v>
      </c>
      <c r="H4276">
        <v>0</v>
      </c>
      <c r="I4276">
        <v>0</v>
      </c>
      <c r="J4276">
        <v>0</v>
      </c>
      <c r="K4276">
        <v>60</v>
      </c>
      <c r="L4276">
        <v>59</v>
      </c>
      <c r="M4276">
        <v>1</v>
      </c>
      <c r="N4276">
        <v>0</v>
      </c>
    </row>
    <row r="4277" spans="1:14" x14ac:dyDescent="0.25">
      <c r="A4277" t="s">
        <v>8501</v>
      </c>
      <c r="B4277" t="s">
        <v>73</v>
      </c>
      <c r="C4277" t="s">
        <v>214</v>
      </c>
      <c r="D4277" t="s">
        <v>395</v>
      </c>
      <c r="E4277">
        <v>0</v>
      </c>
      <c r="F4277">
        <v>0</v>
      </c>
      <c r="G4277">
        <v>0</v>
      </c>
      <c r="H4277">
        <v>0</v>
      </c>
      <c r="I4277">
        <v>0</v>
      </c>
      <c r="J4277">
        <v>0</v>
      </c>
      <c r="K4277">
        <v>57</v>
      </c>
      <c r="L4277">
        <v>56</v>
      </c>
      <c r="M4277">
        <v>1</v>
      </c>
      <c r="N4277">
        <v>0</v>
      </c>
    </row>
    <row r="4278" spans="1:14" x14ac:dyDescent="0.25">
      <c r="A4278" t="s">
        <v>8502</v>
      </c>
      <c r="B4278" t="s">
        <v>73</v>
      </c>
      <c r="C4278" t="s">
        <v>215</v>
      </c>
      <c r="D4278" t="s">
        <v>396</v>
      </c>
      <c r="E4278">
        <v>93</v>
      </c>
      <c r="F4278">
        <v>10</v>
      </c>
      <c r="G4278">
        <v>82</v>
      </c>
      <c r="H4278">
        <v>1</v>
      </c>
      <c r="I4278">
        <v>0</v>
      </c>
      <c r="J4278">
        <v>18</v>
      </c>
      <c r="K4278">
        <v>0</v>
      </c>
      <c r="L4278">
        <v>0</v>
      </c>
      <c r="M4278">
        <v>0</v>
      </c>
      <c r="N4278">
        <v>0</v>
      </c>
    </row>
    <row r="4279" spans="1:14" x14ac:dyDescent="0.25">
      <c r="A4279" t="s">
        <v>8503</v>
      </c>
      <c r="B4279" t="s">
        <v>73</v>
      </c>
      <c r="C4279" t="s">
        <v>215</v>
      </c>
      <c r="D4279" t="s">
        <v>4236</v>
      </c>
      <c r="E4279">
        <v>111</v>
      </c>
      <c r="F4279">
        <v>12</v>
      </c>
      <c r="G4279">
        <v>97</v>
      </c>
      <c r="H4279">
        <v>2</v>
      </c>
      <c r="I4279">
        <v>0</v>
      </c>
      <c r="J4279">
        <v>0</v>
      </c>
      <c r="K4279">
        <v>0</v>
      </c>
      <c r="L4279">
        <v>0</v>
      </c>
      <c r="M4279">
        <v>0</v>
      </c>
      <c r="N4279">
        <v>0</v>
      </c>
    </row>
    <row r="4280" spans="1:14" x14ac:dyDescent="0.25">
      <c r="A4280" t="s">
        <v>8504</v>
      </c>
      <c r="B4280" t="s">
        <v>73</v>
      </c>
      <c r="C4280" t="s">
        <v>215</v>
      </c>
      <c r="D4280" t="s">
        <v>4238</v>
      </c>
      <c r="E4280">
        <v>15</v>
      </c>
      <c r="F4280">
        <v>3</v>
      </c>
      <c r="G4280">
        <v>12</v>
      </c>
      <c r="H4280">
        <v>0</v>
      </c>
      <c r="I4280">
        <v>0</v>
      </c>
      <c r="J4280">
        <v>96</v>
      </c>
      <c r="K4280">
        <v>0</v>
      </c>
      <c r="L4280">
        <v>0</v>
      </c>
      <c r="M4280">
        <v>0</v>
      </c>
      <c r="N4280">
        <v>0</v>
      </c>
    </row>
    <row r="4281" spans="1:14" x14ac:dyDescent="0.25">
      <c r="A4281" t="s">
        <v>8505</v>
      </c>
      <c r="B4281" t="s">
        <v>73</v>
      </c>
      <c r="C4281" t="s">
        <v>215</v>
      </c>
      <c r="D4281" t="s">
        <v>397</v>
      </c>
      <c r="E4281">
        <v>111</v>
      </c>
      <c r="F4281">
        <v>12</v>
      </c>
      <c r="G4281">
        <v>97</v>
      </c>
      <c r="H4281">
        <v>2</v>
      </c>
      <c r="I4281">
        <v>0</v>
      </c>
      <c r="J4281">
        <v>0</v>
      </c>
      <c r="K4281">
        <v>0</v>
      </c>
      <c r="L4281">
        <v>0</v>
      </c>
      <c r="M4281">
        <v>0</v>
      </c>
      <c r="N4281">
        <v>0</v>
      </c>
    </row>
    <row r="4282" spans="1:14" x14ac:dyDescent="0.25">
      <c r="A4282" t="s">
        <v>8506</v>
      </c>
      <c r="B4282" t="s">
        <v>73</v>
      </c>
      <c r="C4282" t="s">
        <v>215</v>
      </c>
      <c r="D4282" t="s">
        <v>398</v>
      </c>
      <c r="E4282">
        <v>93</v>
      </c>
      <c r="F4282">
        <v>10</v>
      </c>
      <c r="G4282">
        <v>82</v>
      </c>
      <c r="H4282">
        <v>1</v>
      </c>
      <c r="I4282">
        <v>0</v>
      </c>
      <c r="J4282">
        <v>18</v>
      </c>
      <c r="K4282">
        <v>0</v>
      </c>
      <c r="L4282">
        <v>0</v>
      </c>
      <c r="M4282">
        <v>0</v>
      </c>
      <c r="N4282">
        <v>0</v>
      </c>
    </row>
    <row r="4283" spans="1:14" x14ac:dyDescent="0.25">
      <c r="A4283" t="s">
        <v>8507</v>
      </c>
      <c r="B4283" t="s">
        <v>73</v>
      </c>
      <c r="C4283" t="s">
        <v>215</v>
      </c>
      <c r="D4283" t="s">
        <v>4242</v>
      </c>
      <c r="E4283">
        <v>18</v>
      </c>
      <c r="F4283">
        <v>3</v>
      </c>
      <c r="G4283">
        <v>15</v>
      </c>
      <c r="H4283">
        <v>0</v>
      </c>
      <c r="I4283">
        <v>0</v>
      </c>
      <c r="J4283">
        <v>93</v>
      </c>
      <c r="K4283">
        <v>0</v>
      </c>
      <c r="L4283">
        <v>0</v>
      </c>
      <c r="M4283">
        <v>0</v>
      </c>
      <c r="N4283">
        <v>0</v>
      </c>
    </row>
    <row r="4284" spans="1:14" x14ac:dyDescent="0.25">
      <c r="A4284" t="s">
        <v>8508</v>
      </c>
      <c r="B4284" t="s">
        <v>73</v>
      </c>
      <c r="C4284" t="s">
        <v>215</v>
      </c>
      <c r="D4284" t="s">
        <v>399</v>
      </c>
      <c r="E4284">
        <v>93</v>
      </c>
      <c r="F4284">
        <v>9</v>
      </c>
      <c r="G4284">
        <v>83</v>
      </c>
      <c r="H4284">
        <v>1</v>
      </c>
      <c r="I4284">
        <v>0</v>
      </c>
      <c r="J4284">
        <v>18</v>
      </c>
      <c r="K4284">
        <v>0</v>
      </c>
      <c r="L4284">
        <v>0</v>
      </c>
      <c r="M4284">
        <v>0</v>
      </c>
      <c r="N4284">
        <v>0</v>
      </c>
    </row>
    <row r="4285" spans="1:14" x14ac:dyDescent="0.25">
      <c r="A4285" t="s">
        <v>8509</v>
      </c>
      <c r="B4285" t="s">
        <v>73</v>
      </c>
      <c r="C4285" t="s">
        <v>215</v>
      </c>
      <c r="D4285" t="s">
        <v>4245</v>
      </c>
      <c r="E4285">
        <v>17</v>
      </c>
      <c r="F4285">
        <v>3</v>
      </c>
      <c r="G4285">
        <v>14</v>
      </c>
      <c r="H4285">
        <v>0</v>
      </c>
      <c r="I4285">
        <v>0</v>
      </c>
      <c r="J4285">
        <v>94</v>
      </c>
      <c r="K4285">
        <v>0</v>
      </c>
      <c r="L4285">
        <v>0</v>
      </c>
      <c r="M4285">
        <v>0</v>
      </c>
      <c r="N4285">
        <v>0</v>
      </c>
    </row>
    <row r="4286" spans="1:14" x14ac:dyDescent="0.25">
      <c r="A4286" t="s">
        <v>8510</v>
      </c>
      <c r="B4286" t="s">
        <v>73</v>
      </c>
      <c r="C4286" t="s">
        <v>215</v>
      </c>
      <c r="D4286" t="s">
        <v>394</v>
      </c>
      <c r="E4286">
        <v>0</v>
      </c>
      <c r="F4286">
        <v>0</v>
      </c>
      <c r="G4286">
        <v>0</v>
      </c>
      <c r="H4286">
        <v>0</v>
      </c>
      <c r="I4286">
        <v>0</v>
      </c>
      <c r="J4286">
        <v>0</v>
      </c>
      <c r="K4286">
        <v>111</v>
      </c>
      <c r="L4286">
        <v>110</v>
      </c>
      <c r="M4286">
        <v>1</v>
      </c>
      <c r="N4286">
        <v>0</v>
      </c>
    </row>
    <row r="4287" spans="1:14" x14ac:dyDescent="0.25">
      <c r="A4287" t="s">
        <v>8511</v>
      </c>
      <c r="B4287" t="s">
        <v>73</v>
      </c>
      <c r="C4287" t="s">
        <v>215</v>
      </c>
      <c r="D4287" t="s">
        <v>395</v>
      </c>
      <c r="E4287">
        <v>0</v>
      </c>
      <c r="F4287">
        <v>0</v>
      </c>
      <c r="G4287">
        <v>0</v>
      </c>
      <c r="H4287">
        <v>0</v>
      </c>
      <c r="I4287">
        <v>0</v>
      </c>
      <c r="J4287">
        <v>0</v>
      </c>
      <c r="K4287">
        <v>105</v>
      </c>
      <c r="L4287">
        <v>104</v>
      </c>
      <c r="M4287">
        <v>1</v>
      </c>
      <c r="N4287">
        <v>0</v>
      </c>
    </row>
    <row r="4288" spans="1:14" x14ac:dyDescent="0.25">
      <c r="A4288" t="s">
        <v>8512</v>
      </c>
      <c r="B4288" t="s">
        <v>73</v>
      </c>
      <c r="C4288" t="s">
        <v>216</v>
      </c>
      <c r="D4288" t="s">
        <v>396</v>
      </c>
      <c r="E4288">
        <v>145</v>
      </c>
      <c r="F4288">
        <v>20</v>
      </c>
      <c r="G4288">
        <v>120</v>
      </c>
      <c r="H4288">
        <v>5</v>
      </c>
      <c r="I4288">
        <v>0</v>
      </c>
      <c r="J4288">
        <v>8</v>
      </c>
      <c r="K4288">
        <v>0</v>
      </c>
      <c r="L4288">
        <v>0</v>
      </c>
      <c r="M4288">
        <v>0</v>
      </c>
      <c r="N4288">
        <v>0</v>
      </c>
    </row>
    <row r="4289" spans="1:14" x14ac:dyDescent="0.25">
      <c r="A4289" t="s">
        <v>8513</v>
      </c>
      <c r="B4289" t="s">
        <v>73</v>
      </c>
      <c r="C4289" t="s">
        <v>216</v>
      </c>
      <c r="D4289" t="s">
        <v>4236</v>
      </c>
      <c r="E4289">
        <v>153</v>
      </c>
      <c r="F4289">
        <v>21</v>
      </c>
      <c r="G4289">
        <v>127</v>
      </c>
      <c r="H4289">
        <v>5</v>
      </c>
      <c r="I4289">
        <v>0</v>
      </c>
      <c r="J4289">
        <v>0</v>
      </c>
      <c r="K4289">
        <v>0</v>
      </c>
      <c r="L4289">
        <v>0</v>
      </c>
      <c r="M4289">
        <v>0</v>
      </c>
      <c r="N4289">
        <v>0</v>
      </c>
    </row>
    <row r="4290" spans="1:14" x14ac:dyDescent="0.25">
      <c r="A4290" t="s">
        <v>8514</v>
      </c>
      <c r="B4290" t="s">
        <v>73</v>
      </c>
      <c r="C4290" t="s">
        <v>216</v>
      </c>
      <c r="D4290" t="s">
        <v>4238</v>
      </c>
      <c r="E4290">
        <v>5</v>
      </c>
      <c r="F4290">
        <v>1</v>
      </c>
      <c r="G4290">
        <v>4</v>
      </c>
      <c r="H4290">
        <v>0</v>
      </c>
      <c r="I4290">
        <v>0</v>
      </c>
      <c r="J4290">
        <v>148</v>
      </c>
      <c r="K4290">
        <v>0</v>
      </c>
      <c r="L4290">
        <v>0</v>
      </c>
      <c r="M4290">
        <v>0</v>
      </c>
      <c r="N4290">
        <v>0</v>
      </c>
    </row>
    <row r="4291" spans="1:14" x14ac:dyDescent="0.25">
      <c r="A4291" t="s">
        <v>8515</v>
      </c>
      <c r="B4291" t="s">
        <v>73</v>
      </c>
      <c r="C4291" t="s">
        <v>216</v>
      </c>
      <c r="D4291" t="s">
        <v>397</v>
      </c>
      <c r="E4291">
        <v>153</v>
      </c>
      <c r="F4291">
        <v>21</v>
      </c>
      <c r="G4291">
        <v>127</v>
      </c>
      <c r="H4291">
        <v>5</v>
      </c>
      <c r="I4291">
        <v>0</v>
      </c>
      <c r="J4291">
        <v>0</v>
      </c>
      <c r="K4291">
        <v>0</v>
      </c>
      <c r="L4291">
        <v>0</v>
      </c>
      <c r="M4291">
        <v>0</v>
      </c>
      <c r="N4291">
        <v>0</v>
      </c>
    </row>
    <row r="4292" spans="1:14" x14ac:dyDescent="0.25">
      <c r="A4292" t="s">
        <v>8516</v>
      </c>
      <c r="B4292" t="s">
        <v>73</v>
      </c>
      <c r="C4292" t="s">
        <v>216</v>
      </c>
      <c r="D4292" t="s">
        <v>398</v>
      </c>
      <c r="E4292">
        <v>145</v>
      </c>
      <c r="F4292">
        <v>19</v>
      </c>
      <c r="G4292">
        <v>121</v>
      </c>
      <c r="H4292">
        <v>5</v>
      </c>
      <c r="I4292">
        <v>0</v>
      </c>
      <c r="J4292">
        <v>8</v>
      </c>
      <c r="K4292">
        <v>0</v>
      </c>
      <c r="L4292">
        <v>0</v>
      </c>
      <c r="M4292">
        <v>0</v>
      </c>
      <c r="N4292">
        <v>0</v>
      </c>
    </row>
    <row r="4293" spans="1:14" x14ac:dyDescent="0.25">
      <c r="A4293" t="s">
        <v>8517</v>
      </c>
      <c r="B4293" t="s">
        <v>73</v>
      </c>
      <c r="C4293" t="s">
        <v>216</v>
      </c>
      <c r="D4293" t="s">
        <v>4242</v>
      </c>
      <c r="E4293">
        <v>8</v>
      </c>
      <c r="F4293">
        <v>2</v>
      </c>
      <c r="G4293">
        <v>6</v>
      </c>
      <c r="H4293">
        <v>0</v>
      </c>
      <c r="I4293">
        <v>0</v>
      </c>
      <c r="J4293">
        <v>145</v>
      </c>
      <c r="K4293">
        <v>0</v>
      </c>
      <c r="L4293">
        <v>0</v>
      </c>
      <c r="M4293">
        <v>0</v>
      </c>
      <c r="N4293">
        <v>0</v>
      </c>
    </row>
    <row r="4294" spans="1:14" x14ac:dyDescent="0.25">
      <c r="A4294" t="s">
        <v>8518</v>
      </c>
      <c r="B4294" t="s">
        <v>73</v>
      </c>
      <c r="C4294" t="s">
        <v>216</v>
      </c>
      <c r="D4294" t="s">
        <v>399</v>
      </c>
      <c r="E4294">
        <v>145</v>
      </c>
      <c r="F4294">
        <v>19</v>
      </c>
      <c r="G4294">
        <v>121</v>
      </c>
      <c r="H4294">
        <v>5</v>
      </c>
      <c r="I4294">
        <v>0</v>
      </c>
      <c r="J4294">
        <v>8</v>
      </c>
      <c r="K4294">
        <v>0</v>
      </c>
      <c r="L4294">
        <v>0</v>
      </c>
      <c r="M4294">
        <v>0</v>
      </c>
      <c r="N4294">
        <v>0</v>
      </c>
    </row>
    <row r="4295" spans="1:14" x14ac:dyDescent="0.25">
      <c r="A4295" t="s">
        <v>8519</v>
      </c>
      <c r="B4295" t="s">
        <v>73</v>
      </c>
      <c r="C4295" t="s">
        <v>216</v>
      </c>
      <c r="D4295" t="s">
        <v>4245</v>
      </c>
      <c r="E4295">
        <v>6</v>
      </c>
      <c r="F4295">
        <v>1</v>
      </c>
      <c r="G4295">
        <v>5</v>
      </c>
      <c r="H4295">
        <v>0</v>
      </c>
      <c r="I4295">
        <v>0</v>
      </c>
      <c r="J4295">
        <v>147</v>
      </c>
      <c r="K4295">
        <v>0</v>
      </c>
      <c r="L4295">
        <v>0</v>
      </c>
      <c r="M4295">
        <v>0</v>
      </c>
      <c r="N4295">
        <v>0</v>
      </c>
    </row>
    <row r="4296" spans="1:14" x14ac:dyDescent="0.25">
      <c r="A4296" t="s">
        <v>8520</v>
      </c>
      <c r="B4296" t="s">
        <v>73</v>
      </c>
      <c r="C4296" t="s">
        <v>216</v>
      </c>
      <c r="D4296" t="s">
        <v>394</v>
      </c>
      <c r="E4296">
        <v>0</v>
      </c>
      <c r="F4296">
        <v>0</v>
      </c>
      <c r="G4296">
        <v>0</v>
      </c>
      <c r="H4296">
        <v>0</v>
      </c>
      <c r="I4296">
        <v>0</v>
      </c>
      <c r="J4296">
        <v>0</v>
      </c>
      <c r="K4296">
        <v>151</v>
      </c>
      <c r="L4296">
        <v>151</v>
      </c>
      <c r="M4296">
        <v>0</v>
      </c>
      <c r="N4296">
        <v>0</v>
      </c>
    </row>
    <row r="4297" spans="1:14" x14ac:dyDescent="0.25">
      <c r="A4297" t="s">
        <v>8521</v>
      </c>
      <c r="B4297" t="s">
        <v>73</v>
      </c>
      <c r="C4297" t="s">
        <v>216</v>
      </c>
      <c r="D4297" t="s">
        <v>395</v>
      </c>
      <c r="E4297">
        <v>0</v>
      </c>
      <c r="F4297">
        <v>0</v>
      </c>
      <c r="G4297">
        <v>0</v>
      </c>
      <c r="H4297">
        <v>0</v>
      </c>
      <c r="I4297">
        <v>0</v>
      </c>
      <c r="J4297">
        <v>0</v>
      </c>
      <c r="K4297">
        <v>142</v>
      </c>
      <c r="L4297">
        <v>142</v>
      </c>
      <c r="M4297">
        <v>0</v>
      </c>
      <c r="N4297">
        <v>0</v>
      </c>
    </row>
    <row r="4298" spans="1:14" x14ac:dyDescent="0.25">
      <c r="A4298" t="s">
        <v>8522</v>
      </c>
      <c r="B4298" t="s">
        <v>73</v>
      </c>
      <c r="C4298" t="s">
        <v>217</v>
      </c>
      <c r="D4298" t="s">
        <v>396</v>
      </c>
      <c r="E4298">
        <v>50</v>
      </c>
      <c r="F4298">
        <v>3</v>
      </c>
      <c r="G4298">
        <v>43</v>
      </c>
      <c r="H4298">
        <v>2</v>
      </c>
      <c r="I4298">
        <v>2</v>
      </c>
      <c r="J4298">
        <v>4</v>
      </c>
      <c r="K4298">
        <v>0</v>
      </c>
      <c r="L4298">
        <v>0</v>
      </c>
      <c r="M4298">
        <v>0</v>
      </c>
      <c r="N4298">
        <v>0</v>
      </c>
    </row>
    <row r="4299" spans="1:14" x14ac:dyDescent="0.25">
      <c r="A4299" t="s">
        <v>8523</v>
      </c>
      <c r="B4299" t="s">
        <v>73</v>
      </c>
      <c r="C4299" t="s">
        <v>217</v>
      </c>
      <c r="D4299" t="s">
        <v>4236</v>
      </c>
      <c r="E4299">
        <v>54</v>
      </c>
      <c r="F4299">
        <v>3</v>
      </c>
      <c r="G4299">
        <v>47</v>
      </c>
      <c r="H4299">
        <v>2</v>
      </c>
      <c r="I4299">
        <v>2</v>
      </c>
      <c r="J4299">
        <v>0</v>
      </c>
      <c r="K4299">
        <v>0</v>
      </c>
      <c r="L4299">
        <v>0</v>
      </c>
      <c r="M4299">
        <v>0</v>
      </c>
      <c r="N4299">
        <v>0</v>
      </c>
    </row>
    <row r="4300" spans="1:14" x14ac:dyDescent="0.25">
      <c r="A4300" t="s">
        <v>8524</v>
      </c>
      <c r="B4300" t="s">
        <v>73</v>
      </c>
      <c r="C4300" t="s">
        <v>217</v>
      </c>
      <c r="D4300" t="s">
        <v>4238</v>
      </c>
      <c r="E4300">
        <v>4</v>
      </c>
      <c r="F4300">
        <v>0</v>
      </c>
      <c r="G4300">
        <v>4</v>
      </c>
      <c r="H4300">
        <v>0</v>
      </c>
      <c r="I4300">
        <v>0</v>
      </c>
      <c r="J4300">
        <v>50</v>
      </c>
      <c r="K4300">
        <v>0</v>
      </c>
      <c r="L4300">
        <v>0</v>
      </c>
      <c r="M4300">
        <v>0</v>
      </c>
      <c r="N4300">
        <v>0</v>
      </c>
    </row>
    <row r="4301" spans="1:14" x14ac:dyDescent="0.25">
      <c r="A4301" t="s">
        <v>8525</v>
      </c>
      <c r="B4301" t="s">
        <v>73</v>
      </c>
      <c r="C4301" t="s">
        <v>217</v>
      </c>
      <c r="D4301" t="s">
        <v>397</v>
      </c>
      <c r="E4301">
        <v>54</v>
      </c>
      <c r="F4301">
        <v>3</v>
      </c>
      <c r="G4301">
        <v>47</v>
      </c>
      <c r="H4301">
        <v>2</v>
      </c>
      <c r="I4301">
        <v>2</v>
      </c>
      <c r="J4301">
        <v>0</v>
      </c>
      <c r="K4301">
        <v>0</v>
      </c>
      <c r="L4301">
        <v>0</v>
      </c>
      <c r="M4301">
        <v>0</v>
      </c>
      <c r="N4301">
        <v>0</v>
      </c>
    </row>
    <row r="4302" spans="1:14" x14ac:dyDescent="0.25">
      <c r="A4302" t="s">
        <v>8526</v>
      </c>
      <c r="B4302" t="s">
        <v>73</v>
      </c>
      <c r="C4302" t="s">
        <v>217</v>
      </c>
      <c r="D4302" t="s">
        <v>398</v>
      </c>
      <c r="E4302">
        <v>50</v>
      </c>
      <c r="F4302">
        <v>3</v>
      </c>
      <c r="G4302">
        <v>43</v>
      </c>
      <c r="H4302">
        <v>2</v>
      </c>
      <c r="I4302">
        <v>2</v>
      </c>
      <c r="J4302">
        <v>4</v>
      </c>
      <c r="K4302">
        <v>0</v>
      </c>
      <c r="L4302">
        <v>0</v>
      </c>
      <c r="M4302">
        <v>0</v>
      </c>
      <c r="N4302">
        <v>0</v>
      </c>
    </row>
    <row r="4303" spans="1:14" x14ac:dyDescent="0.25">
      <c r="A4303" t="s">
        <v>8527</v>
      </c>
      <c r="B4303" t="s">
        <v>73</v>
      </c>
      <c r="C4303" t="s">
        <v>217</v>
      </c>
      <c r="D4303" t="s">
        <v>4242</v>
      </c>
      <c r="E4303">
        <v>4</v>
      </c>
      <c r="F4303">
        <v>0</v>
      </c>
      <c r="G4303">
        <v>4</v>
      </c>
      <c r="H4303">
        <v>0</v>
      </c>
      <c r="I4303">
        <v>0</v>
      </c>
      <c r="J4303">
        <v>50</v>
      </c>
      <c r="K4303">
        <v>0</v>
      </c>
      <c r="L4303">
        <v>0</v>
      </c>
      <c r="M4303">
        <v>0</v>
      </c>
      <c r="N4303">
        <v>0</v>
      </c>
    </row>
    <row r="4304" spans="1:14" x14ac:dyDescent="0.25">
      <c r="A4304" t="s">
        <v>8528</v>
      </c>
      <c r="B4304" t="s">
        <v>73</v>
      </c>
      <c r="C4304" t="s">
        <v>217</v>
      </c>
      <c r="D4304" t="s">
        <v>399</v>
      </c>
      <c r="E4304">
        <v>50</v>
      </c>
      <c r="F4304">
        <v>3</v>
      </c>
      <c r="G4304">
        <v>43</v>
      </c>
      <c r="H4304">
        <v>2</v>
      </c>
      <c r="I4304">
        <v>2</v>
      </c>
      <c r="J4304">
        <v>4</v>
      </c>
      <c r="K4304">
        <v>0</v>
      </c>
      <c r="L4304">
        <v>0</v>
      </c>
      <c r="M4304">
        <v>0</v>
      </c>
      <c r="N4304">
        <v>0</v>
      </c>
    </row>
    <row r="4305" spans="1:14" x14ac:dyDescent="0.25">
      <c r="A4305" t="s">
        <v>8529</v>
      </c>
      <c r="B4305" t="s">
        <v>73</v>
      </c>
      <c r="C4305" t="s">
        <v>217</v>
      </c>
      <c r="D4305" t="s">
        <v>4245</v>
      </c>
      <c r="E4305">
        <v>4</v>
      </c>
      <c r="F4305">
        <v>0</v>
      </c>
      <c r="G4305">
        <v>4</v>
      </c>
      <c r="H4305">
        <v>0</v>
      </c>
      <c r="I4305">
        <v>0</v>
      </c>
      <c r="J4305">
        <v>50</v>
      </c>
      <c r="K4305">
        <v>0</v>
      </c>
      <c r="L4305">
        <v>0</v>
      </c>
      <c r="M4305">
        <v>0</v>
      </c>
      <c r="N4305">
        <v>0</v>
      </c>
    </row>
    <row r="4306" spans="1:14" x14ac:dyDescent="0.25">
      <c r="A4306" t="s">
        <v>8530</v>
      </c>
      <c r="B4306" t="s">
        <v>73</v>
      </c>
      <c r="C4306" t="s">
        <v>217</v>
      </c>
      <c r="D4306" t="s">
        <v>394</v>
      </c>
      <c r="E4306">
        <v>0</v>
      </c>
      <c r="F4306">
        <v>0</v>
      </c>
      <c r="G4306">
        <v>0</v>
      </c>
      <c r="H4306">
        <v>0</v>
      </c>
      <c r="I4306">
        <v>0</v>
      </c>
      <c r="J4306">
        <v>0</v>
      </c>
      <c r="K4306">
        <v>53</v>
      </c>
      <c r="L4306">
        <v>50</v>
      </c>
      <c r="M4306">
        <v>3</v>
      </c>
      <c r="N4306">
        <v>0</v>
      </c>
    </row>
    <row r="4307" spans="1:14" x14ac:dyDescent="0.25">
      <c r="A4307" t="s">
        <v>8531</v>
      </c>
      <c r="B4307" t="s">
        <v>73</v>
      </c>
      <c r="C4307" t="s">
        <v>217</v>
      </c>
      <c r="D4307" t="s">
        <v>395</v>
      </c>
      <c r="E4307">
        <v>0</v>
      </c>
      <c r="F4307">
        <v>0</v>
      </c>
      <c r="G4307">
        <v>0</v>
      </c>
      <c r="H4307">
        <v>0</v>
      </c>
      <c r="I4307">
        <v>0</v>
      </c>
      <c r="J4307">
        <v>0</v>
      </c>
      <c r="K4307">
        <v>46</v>
      </c>
      <c r="L4307">
        <v>43</v>
      </c>
      <c r="M4307">
        <v>3</v>
      </c>
      <c r="N4307">
        <v>0</v>
      </c>
    </row>
    <row r="4308" spans="1:14" x14ac:dyDescent="0.25">
      <c r="A4308" t="s">
        <v>8532</v>
      </c>
      <c r="B4308" t="s">
        <v>73</v>
      </c>
      <c r="C4308" t="s">
        <v>218</v>
      </c>
      <c r="D4308" t="s">
        <v>396</v>
      </c>
      <c r="E4308">
        <v>100</v>
      </c>
      <c r="F4308">
        <v>16</v>
      </c>
      <c r="G4308">
        <v>84</v>
      </c>
      <c r="H4308">
        <v>0</v>
      </c>
      <c r="I4308">
        <v>0</v>
      </c>
      <c r="J4308">
        <v>19</v>
      </c>
      <c r="K4308">
        <v>0</v>
      </c>
      <c r="L4308">
        <v>0</v>
      </c>
      <c r="M4308">
        <v>0</v>
      </c>
      <c r="N4308">
        <v>0</v>
      </c>
    </row>
    <row r="4309" spans="1:14" x14ac:dyDescent="0.25">
      <c r="A4309" t="s">
        <v>8533</v>
      </c>
      <c r="B4309" t="s">
        <v>73</v>
      </c>
      <c r="C4309" t="s">
        <v>218</v>
      </c>
      <c r="D4309" t="s">
        <v>4236</v>
      </c>
      <c r="E4309">
        <v>119</v>
      </c>
      <c r="F4309">
        <v>13</v>
      </c>
      <c r="G4309">
        <v>104</v>
      </c>
      <c r="H4309">
        <v>2</v>
      </c>
      <c r="I4309">
        <v>0</v>
      </c>
      <c r="J4309">
        <v>0</v>
      </c>
      <c r="K4309">
        <v>0</v>
      </c>
      <c r="L4309">
        <v>0</v>
      </c>
      <c r="M4309">
        <v>0</v>
      </c>
      <c r="N4309">
        <v>0</v>
      </c>
    </row>
    <row r="4310" spans="1:14" x14ac:dyDescent="0.25">
      <c r="A4310" t="s">
        <v>8534</v>
      </c>
      <c r="B4310" t="s">
        <v>73</v>
      </c>
      <c r="C4310" t="s">
        <v>218</v>
      </c>
      <c r="D4310" t="s">
        <v>4238</v>
      </c>
      <c r="E4310">
        <v>16</v>
      </c>
      <c r="F4310">
        <v>0</v>
      </c>
      <c r="G4310">
        <v>16</v>
      </c>
      <c r="H4310">
        <v>0</v>
      </c>
      <c r="I4310">
        <v>0</v>
      </c>
      <c r="J4310">
        <v>103</v>
      </c>
      <c r="K4310">
        <v>0</v>
      </c>
      <c r="L4310">
        <v>0</v>
      </c>
      <c r="M4310">
        <v>0</v>
      </c>
      <c r="N4310">
        <v>0</v>
      </c>
    </row>
    <row r="4311" spans="1:14" x14ac:dyDescent="0.25">
      <c r="A4311" t="s">
        <v>8535</v>
      </c>
      <c r="B4311" t="s">
        <v>73</v>
      </c>
      <c r="C4311" t="s">
        <v>218</v>
      </c>
      <c r="D4311" t="s">
        <v>397</v>
      </c>
      <c r="E4311">
        <v>119</v>
      </c>
      <c r="F4311">
        <v>13</v>
      </c>
      <c r="G4311">
        <v>104</v>
      </c>
      <c r="H4311">
        <v>2</v>
      </c>
      <c r="I4311">
        <v>0</v>
      </c>
      <c r="J4311">
        <v>0</v>
      </c>
      <c r="K4311">
        <v>0</v>
      </c>
      <c r="L4311">
        <v>0</v>
      </c>
      <c r="M4311">
        <v>0</v>
      </c>
      <c r="N4311">
        <v>0</v>
      </c>
    </row>
    <row r="4312" spans="1:14" x14ac:dyDescent="0.25">
      <c r="A4312" t="s">
        <v>8536</v>
      </c>
      <c r="B4312" t="s">
        <v>73</v>
      </c>
      <c r="C4312" t="s">
        <v>218</v>
      </c>
      <c r="D4312" t="s">
        <v>398</v>
      </c>
      <c r="E4312">
        <v>100</v>
      </c>
      <c r="F4312">
        <v>16</v>
      </c>
      <c r="G4312">
        <v>84</v>
      </c>
      <c r="H4312">
        <v>0</v>
      </c>
      <c r="I4312">
        <v>0</v>
      </c>
      <c r="J4312">
        <v>19</v>
      </c>
      <c r="K4312">
        <v>0</v>
      </c>
      <c r="L4312">
        <v>0</v>
      </c>
      <c r="M4312">
        <v>0</v>
      </c>
      <c r="N4312">
        <v>0</v>
      </c>
    </row>
    <row r="4313" spans="1:14" x14ac:dyDescent="0.25">
      <c r="A4313" t="s">
        <v>8537</v>
      </c>
      <c r="B4313" t="s">
        <v>73</v>
      </c>
      <c r="C4313" t="s">
        <v>218</v>
      </c>
      <c r="D4313" t="s">
        <v>4242</v>
      </c>
      <c r="E4313">
        <v>19</v>
      </c>
      <c r="F4313">
        <v>0</v>
      </c>
      <c r="G4313">
        <v>18</v>
      </c>
      <c r="H4313">
        <v>1</v>
      </c>
      <c r="I4313">
        <v>0</v>
      </c>
      <c r="J4313">
        <v>100</v>
      </c>
      <c r="K4313">
        <v>0</v>
      </c>
      <c r="L4313">
        <v>0</v>
      </c>
      <c r="M4313">
        <v>0</v>
      </c>
      <c r="N4313">
        <v>0</v>
      </c>
    </row>
    <row r="4314" spans="1:14" x14ac:dyDescent="0.25">
      <c r="A4314" t="s">
        <v>8538</v>
      </c>
      <c r="B4314" t="s">
        <v>73</v>
      </c>
      <c r="C4314" t="s">
        <v>218</v>
      </c>
      <c r="D4314" t="s">
        <v>399</v>
      </c>
      <c r="E4314">
        <v>100</v>
      </c>
      <c r="F4314">
        <v>14</v>
      </c>
      <c r="G4314">
        <v>86</v>
      </c>
      <c r="H4314">
        <v>0</v>
      </c>
      <c r="I4314">
        <v>0</v>
      </c>
      <c r="J4314">
        <v>19</v>
      </c>
      <c r="K4314">
        <v>0</v>
      </c>
      <c r="L4314">
        <v>0</v>
      </c>
      <c r="M4314">
        <v>0</v>
      </c>
      <c r="N4314">
        <v>0</v>
      </c>
    </row>
    <row r="4315" spans="1:14" x14ac:dyDescent="0.25">
      <c r="A4315" t="s">
        <v>8539</v>
      </c>
      <c r="B4315" t="s">
        <v>73</v>
      </c>
      <c r="C4315" t="s">
        <v>218</v>
      </c>
      <c r="D4315" t="s">
        <v>4245</v>
      </c>
      <c r="E4315">
        <v>18</v>
      </c>
      <c r="F4315">
        <v>0</v>
      </c>
      <c r="G4315">
        <v>17</v>
      </c>
      <c r="H4315">
        <v>1</v>
      </c>
      <c r="I4315">
        <v>0</v>
      </c>
      <c r="J4315">
        <v>101</v>
      </c>
      <c r="K4315">
        <v>0</v>
      </c>
      <c r="L4315">
        <v>0</v>
      </c>
      <c r="M4315">
        <v>0</v>
      </c>
      <c r="N4315">
        <v>0</v>
      </c>
    </row>
    <row r="4316" spans="1:14" x14ac:dyDescent="0.25">
      <c r="A4316" t="s">
        <v>8540</v>
      </c>
      <c r="B4316" t="s">
        <v>73</v>
      </c>
      <c r="C4316" t="s">
        <v>218</v>
      </c>
      <c r="D4316" t="s">
        <v>394</v>
      </c>
      <c r="E4316">
        <v>0</v>
      </c>
      <c r="F4316">
        <v>0</v>
      </c>
      <c r="G4316">
        <v>0</v>
      </c>
      <c r="H4316">
        <v>0</v>
      </c>
      <c r="I4316">
        <v>0</v>
      </c>
      <c r="J4316">
        <v>0</v>
      </c>
      <c r="K4316">
        <v>116</v>
      </c>
      <c r="L4316">
        <v>115</v>
      </c>
      <c r="M4316">
        <v>1</v>
      </c>
      <c r="N4316">
        <v>0</v>
      </c>
    </row>
    <row r="4317" spans="1:14" x14ac:dyDescent="0.25">
      <c r="A4317" t="s">
        <v>8541</v>
      </c>
      <c r="B4317" t="s">
        <v>73</v>
      </c>
      <c r="C4317" t="s">
        <v>218</v>
      </c>
      <c r="D4317" t="s">
        <v>395</v>
      </c>
      <c r="E4317">
        <v>0</v>
      </c>
      <c r="F4317">
        <v>0</v>
      </c>
      <c r="G4317">
        <v>0</v>
      </c>
      <c r="H4317">
        <v>0</v>
      </c>
      <c r="I4317">
        <v>0</v>
      </c>
      <c r="J4317">
        <v>0</v>
      </c>
      <c r="K4317">
        <v>101</v>
      </c>
      <c r="L4317">
        <v>100</v>
      </c>
      <c r="M4317">
        <v>1</v>
      </c>
      <c r="N4317">
        <v>0</v>
      </c>
    </row>
    <row r="4318" spans="1:14" x14ac:dyDescent="0.25">
      <c r="A4318" t="s">
        <v>8542</v>
      </c>
      <c r="B4318" t="s">
        <v>73</v>
      </c>
      <c r="C4318" t="s">
        <v>219</v>
      </c>
      <c r="D4318" t="s">
        <v>396</v>
      </c>
      <c r="E4318">
        <v>85</v>
      </c>
      <c r="F4318">
        <v>4</v>
      </c>
      <c r="G4318">
        <v>79</v>
      </c>
      <c r="H4318">
        <v>2</v>
      </c>
      <c r="I4318">
        <v>0</v>
      </c>
      <c r="J4318">
        <v>16</v>
      </c>
      <c r="K4318">
        <v>0</v>
      </c>
      <c r="L4318">
        <v>0</v>
      </c>
      <c r="M4318">
        <v>0</v>
      </c>
      <c r="N4318">
        <v>0</v>
      </c>
    </row>
    <row r="4319" spans="1:14" x14ac:dyDescent="0.25">
      <c r="A4319" t="s">
        <v>8543</v>
      </c>
      <c r="B4319" t="s">
        <v>73</v>
      </c>
      <c r="C4319" t="s">
        <v>219</v>
      </c>
      <c r="D4319" t="s">
        <v>4236</v>
      </c>
      <c r="E4319">
        <v>101</v>
      </c>
      <c r="F4319">
        <v>5</v>
      </c>
      <c r="G4319">
        <v>94</v>
      </c>
      <c r="H4319">
        <v>1</v>
      </c>
      <c r="I4319">
        <v>1</v>
      </c>
      <c r="J4319">
        <v>0</v>
      </c>
      <c r="K4319">
        <v>0</v>
      </c>
      <c r="L4319">
        <v>0</v>
      </c>
      <c r="M4319">
        <v>0</v>
      </c>
      <c r="N4319">
        <v>0</v>
      </c>
    </row>
    <row r="4320" spans="1:14" x14ac:dyDescent="0.25">
      <c r="A4320" t="s">
        <v>8544</v>
      </c>
      <c r="B4320" t="s">
        <v>73</v>
      </c>
      <c r="C4320" t="s">
        <v>219</v>
      </c>
      <c r="D4320" t="s">
        <v>4238</v>
      </c>
      <c r="E4320">
        <v>15</v>
      </c>
      <c r="F4320">
        <v>2</v>
      </c>
      <c r="G4320">
        <v>13</v>
      </c>
      <c r="H4320">
        <v>0</v>
      </c>
      <c r="I4320">
        <v>0</v>
      </c>
      <c r="J4320">
        <v>86</v>
      </c>
      <c r="K4320">
        <v>0</v>
      </c>
      <c r="L4320">
        <v>0</v>
      </c>
      <c r="M4320">
        <v>0</v>
      </c>
      <c r="N4320">
        <v>0</v>
      </c>
    </row>
    <row r="4321" spans="1:14" x14ac:dyDescent="0.25">
      <c r="A4321" t="s">
        <v>8545</v>
      </c>
      <c r="B4321" t="s">
        <v>73</v>
      </c>
      <c r="C4321" t="s">
        <v>219</v>
      </c>
      <c r="D4321" t="s">
        <v>397</v>
      </c>
      <c r="E4321">
        <v>101</v>
      </c>
      <c r="F4321">
        <v>5</v>
      </c>
      <c r="G4321">
        <v>94</v>
      </c>
      <c r="H4321">
        <v>1</v>
      </c>
      <c r="I4321">
        <v>1</v>
      </c>
      <c r="J4321">
        <v>0</v>
      </c>
      <c r="K4321">
        <v>0</v>
      </c>
      <c r="L4321">
        <v>0</v>
      </c>
      <c r="M4321">
        <v>0</v>
      </c>
      <c r="N4321">
        <v>0</v>
      </c>
    </row>
    <row r="4322" spans="1:14" x14ac:dyDescent="0.25">
      <c r="A4322" t="s">
        <v>8546</v>
      </c>
      <c r="B4322" t="s">
        <v>73</v>
      </c>
      <c r="C4322" t="s">
        <v>219</v>
      </c>
      <c r="D4322" t="s">
        <v>398</v>
      </c>
      <c r="E4322">
        <v>85</v>
      </c>
      <c r="F4322">
        <v>4</v>
      </c>
      <c r="G4322">
        <v>79</v>
      </c>
      <c r="H4322">
        <v>1</v>
      </c>
      <c r="I4322">
        <v>1</v>
      </c>
      <c r="J4322">
        <v>16</v>
      </c>
      <c r="K4322">
        <v>0</v>
      </c>
      <c r="L4322">
        <v>0</v>
      </c>
      <c r="M4322">
        <v>0</v>
      </c>
      <c r="N4322">
        <v>0</v>
      </c>
    </row>
    <row r="4323" spans="1:14" x14ac:dyDescent="0.25">
      <c r="A4323" t="s">
        <v>8547</v>
      </c>
      <c r="B4323" t="s">
        <v>73</v>
      </c>
      <c r="C4323" t="s">
        <v>219</v>
      </c>
      <c r="D4323" t="s">
        <v>4242</v>
      </c>
      <c r="E4323">
        <v>16</v>
      </c>
      <c r="F4323">
        <v>3</v>
      </c>
      <c r="G4323">
        <v>13</v>
      </c>
      <c r="H4323">
        <v>0</v>
      </c>
      <c r="I4323">
        <v>0</v>
      </c>
      <c r="J4323">
        <v>85</v>
      </c>
      <c r="K4323">
        <v>0</v>
      </c>
      <c r="L4323">
        <v>0</v>
      </c>
      <c r="M4323">
        <v>0</v>
      </c>
      <c r="N4323">
        <v>0</v>
      </c>
    </row>
    <row r="4324" spans="1:14" x14ac:dyDescent="0.25">
      <c r="A4324" t="s">
        <v>8548</v>
      </c>
      <c r="B4324" t="s">
        <v>73</v>
      </c>
      <c r="C4324" t="s">
        <v>219</v>
      </c>
      <c r="D4324" t="s">
        <v>399</v>
      </c>
      <c r="E4324">
        <v>85</v>
      </c>
      <c r="F4324">
        <v>3</v>
      </c>
      <c r="G4324">
        <v>80</v>
      </c>
      <c r="H4324">
        <v>2</v>
      </c>
      <c r="I4324">
        <v>0</v>
      </c>
      <c r="J4324">
        <v>16</v>
      </c>
      <c r="K4324">
        <v>0</v>
      </c>
      <c r="L4324">
        <v>0</v>
      </c>
      <c r="M4324">
        <v>0</v>
      </c>
      <c r="N4324">
        <v>0</v>
      </c>
    </row>
    <row r="4325" spans="1:14" x14ac:dyDescent="0.25">
      <c r="A4325" t="s">
        <v>8549</v>
      </c>
      <c r="B4325" t="s">
        <v>73</v>
      </c>
      <c r="C4325" t="s">
        <v>219</v>
      </c>
      <c r="D4325" t="s">
        <v>4245</v>
      </c>
      <c r="E4325">
        <v>15</v>
      </c>
      <c r="F4325">
        <v>2</v>
      </c>
      <c r="G4325">
        <v>13</v>
      </c>
      <c r="H4325">
        <v>0</v>
      </c>
      <c r="I4325">
        <v>0</v>
      </c>
      <c r="J4325">
        <v>86</v>
      </c>
      <c r="K4325">
        <v>0</v>
      </c>
      <c r="L4325">
        <v>0</v>
      </c>
      <c r="M4325">
        <v>0</v>
      </c>
      <c r="N4325">
        <v>0</v>
      </c>
    </row>
    <row r="4326" spans="1:14" x14ac:dyDescent="0.25">
      <c r="A4326" t="s">
        <v>8550</v>
      </c>
      <c r="B4326" t="s">
        <v>73</v>
      </c>
      <c r="C4326" t="s">
        <v>219</v>
      </c>
      <c r="D4326" t="s">
        <v>394</v>
      </c>
      <c r="E4326">
        <v>0</v>
      </c>
      <c r="F4326">
        <v>0</v>
      </c>
      <c r="G4326">
        <v>0</v>
      </c>
      <c r="H4326">
        <v>0</v>
      </c>
      <c r="I4326">
        <v>0</v>
      </c>
      <c r="J4326">
        <v>0</v>
      </c>
      <c r="K4326">
        <v>97</v>
      </c>
      <c r="L4326">
        <v>96</v>
      </c>
      <c r="M4326">
        <v>0</v>
      </c>
      <c r="N4326">
        <v>1</v>
      </c>
    </row>
    <row r="4327" spans="1:14" x14ac:dyDescent="0.25">
      <c r="A4327" t="s">
        <v>8551</v>
      </c>
      <c r="B4327" t="s">
        <v>73</v>
      </c>
      <c r="C4327" t="s">
        <v>219</v>
      </c>
      <c r="D4327" t="s">
        <v>395</v>
      </c>
      <c r="E4327">
        <v>0</v>
      </c>
      <c r="F4327">
        <v>0</v>
      </c>
      <c r="G4327">
        <v>0</v>
      </c>
      <c r="H4327">
        <v>0</v>
      </c>
      <c r="I4327">
        <v>0</v>
      </c>
      <c r="J4327">
        <v>0</v>
      </c>
      <c r="K4327">
        <v>84</v>
      </c>
      <c r="L4327">
        <v>83</v>
      </c>
      <c r="M4327">
        <v>0</v>
      </c>
      <c r="N4327">
        <v>1</v>
      </c>
    </row>
    <row r="4328" spans="1:14" x14ac:dyDescent="0.25">
      <c r="A4328" t="s">
        <v>8552</v>
      </c>
      <c r="B4328" t="s">
        <v>73</v>
      </c>
      <c r="C4328" t="s">
        <v>220</v>
      </c>
      <c r="D4328" t="s">
        <v>396</v>
      </c>
      <c r="E4328">
        <v>71</v>
      </c>
      <c r="F4328">
        <v>8</v>
      </c>
      <c r="G4328">
        <v>61</v>
      </c>
      <c r="H4328">
        <v>2</v>
      </c>
      <c r="I4328">
        <v>0</v>
      </c>
      <c r="J4328">
        <v>8</v>
      </c>
      <c r="K4328">
        <v>0</v>
      </c>
      <c r="L4328">
        <v>0</v>
      </c>
      <c r="M4328">
        <v>0</v>
      </c>
      <c r="N4328">
        <v>0</v>
      </c>
    </row>
    <row r="4329" spans="1:14" x14ac:dyDescent="0.25">
      <c r="A4329" t="s">
        <v>8553</v>
      </c>
      <c r="B4329" t="s">
        <v>73</v>
      </c>
      <c r="C4329" t="s">
        <v>220</v>
      </c>
      <c r="D4329" t="s">
        <v>4236</v>
      </c>
      <c r="E4329">
        <v>79</v>
      </c>
      <c r="F4329">
        <v>7</v>
      </c>
      <c r="G4329">
        <v>69</v>
      </c>
      <c r="H4329">
        <v>3</v>
      </c>
      <c r="I4329">
        <v>0</v>
      </c>
      <c r="J4329">
        <v>0</v>
      </c>
      <c r="K4329">
        <v>0</v>
      </c>
      <c r="L4329">
        <v>0</v>
      </c>
      <c r="M4329">
        <v>0</v>
      </c>
      <c r="N4329">
        <v>0</v>
      </c>
    </row>
    <row r="4330" spans="1:14" x14ac:dyDescent="0.25">
      <c r="A4330" t="s">
        <v>8554</v>
      </c>
      <c r="B4330" t="s">
        <v>73</v>
      </c>
      <c r="C4330" t="s">
        <v>220</v>
      </c>
      <c r="D4330" t="s">
        <v>4238</v>
      </c>
      <c r="E4330">
        <v>7</v>
      </c>
      <c r="F4330">
        <v>0</v>
      </c>
      <c r="G4330">
        <v>7</v>
      </c>
      <c r="H4330">
        <v>0</v>
      </c>
      <c r="I4330">
        <v>0</v>
      </c>
      <c r="J4330">
        <v>72</v>
      </c>
      <c r="K4330">
        <v>0</v>
      </c>
      <c r="L4330">
        <v>0</v>
      </c>
      <c r="M4330">
        <v>0</v>
      </c>
      <c r="N4330">
        <v>0</v>
      </c>
    </row>
    <row r="4331" spans="1:14" x14ac:dyDescent="0.25">
      <c r="A4331" t="s">
        <v>8555</v>
      </c>
      <c r="B4331" t="s">
        <v>73</v>
      </c>
      <c r="C4331" t="s">
        <v>220</v>
      </c>
      <c r="D4331" t="s">
        <v>397</v>
      </c>
      <c r="E4331">
        <v>79</v>
      </c>
      <c r="F4331">
        <v>7</v>
      </c>
      <c r="G4331">
        <v>69</v>
      </c>
      <c r="H4331">
        <v>3</v>
      </c>
      <c r="I4331">
        <v>0</v>
      </c>
      <c r="J4331">
        <v>0</v>
      </c>
      <c r="K4331">
        <v>0</v>
      </c>
      <c r="L4331">
        <v>0</v>
      </c>
      <c r="M4331">
        <v>0</v>
      </c>
      <c r="N4331">
        <v>0</v>
      </c>
    </row>
    <row r="4332" spans="1:14" x14ac:dyDescent="0.25">
      <c r="A4332" t="s">
        <v>8556</v>
      </c>
      <c r="B4332" t="s">
        <v>73</v>
      </c>
      <c r="C4332" t="s">
        <v>220</v>
      </c>
      <c r="D4332" t="s">
        <v>398</v>
      </c>
      <c r="E4332">
        <v>71</v>
      </c>
      <c r="F4332">
        <v>8</v>
      </c>
      <c r="G4332">
        <v>61</v>
      </c>
      <c r="H4332">
        <v>2</v>
      </c>
      <c r="I4332">
        <v>0</v>
      </c>
      <c r="J4332">
        <v>8</v>
      </c>
      <c r="K4332">
        <v>0</v>
      </c>
      <c r="L4332">
        <v>0</v>
      </c>
      <c r="M4332">
        <v>0</v>
      </c>
      <c r="N4332">
        <v>0</v>
      </c>
    </row>
    <row r="4333" spans="1:14" x14ac:dyDescent="0.25">
      <c r="A4333" t="s">
        <v>8557</v>
      </c>
      <c r="B4333" t="s">
        <v>73</v>
      </c>
      <c r="C4333" t="s">
        <v>220</v>
      </c>
      <c r="D4333" t="s">
        <v>4242</v>
      </c>
      <c r="E4333">
        <v>8</v>
      </c>
      <c r="F4333">
        <v>0</v>
      </c>
      <c r="G4333">
        <v>7</v>
      </c>
      <c r="H4333">
        <v>1</v>
      </c>
      <c r="I4333">
        <v>0</v>
      </c>
      <c r="J4333">
        <v>71</v>
      </c>
      <c r="K4333">
        <v>0</v>
      </c>
      <c r="L4333">
        <v>0</v>
      </c>
      <c r="M4333">
        <v>0</v>
      </c>
      <c r="N4333">
        <v>0</v>
      </c>
    </row>
    <row r="4334" spans="1:14" x14ac:dyDescent="0.25">
      <c r="A4334" t="s">
        <v>8558</v>
      </c>
      <c r="B4334" t="s">
        <v>73</v>
      </c>
      <c r="C4334" t="s">
        <v>220</v>
      </c>
      <c r="D4334" t="s">
        <v>399</v>
      </c>
      <c r="E4334">
        <v>71</v>
      </c>
      <c r="F4334">
        <v>7</v>
      </c>
      <c r="G4334">
        <v>62</v>
      </c>
      <c r="H4334">
        <v>2</v>
      </c>
      <c r="I4334">
        <v>0</v>
      </c>
      <c r="J4334">
        <v>8</v>
      </c>
      <c r="K4334">
        <v>0</v>
      </c>
      <c r="L4334">
        <v>0</v>
      </c>
      <c r="M4334">
        <v>0</v>
      </c>
      <c r="N4334">
        <v>0</v>
      </c>
    </row>
    <row r="4335" spans="1:14" x14ac:dyDescent="0.25">
      <c r="A4335" t="s">
        <v>8559</v>
      </c>
      <c r="B4335" t="s">
        <v>73</v>
      </c>
      <c r="C4335" t="s">
        <v>220</v>
      </c>
      <c r="D4335" t="s">
        <v>4245</v>
      </c>
      <c r="E4335">
        <v>8</v>
      </c>
      <c r="F4335">
        <v>0</v>
      </c>
      <c r="G4335">
        <v>7</v>
      </c>
      <c r="H4335">
        <v>1</v>
      </c>
      <c r="I4335">
        <v>0</v>
      </c>
      <c r="J4335">
        <v>71</v>
      </c>
      <c r="K4335">
        <v>0</v>
      </c>
      <c r="L4335">
        <v>0</v>
      </c>
      <c r="M4335">
        <v>0</v>
      </c>
      <c r="N4335">
        <v>0</v>
      </c>
    </row>
    <row r="4336" spans="1:14" x14ac:dyDescent="0.25">
      <c r="A4336" t="s">
        <v>8560</v>
      </c>
      <c r="B4336" t="s">
        <v>73</v>
      </c>
      <c r="C4336" t="s">
        <v>220</v>
      </c>
      <c r="D4336" t="s">
        <v>394</v>
      </c>
      <c r="E4336">
        <v>0</v>
      </c>
      <c r="F4336">
        <v>0</v>
      </c>
      <c r="G4336">
        <v>0</v>
      </c>
      <c r="H4336">
        <v>0</v>
      </c>
      <c r="I4336">
        <v>0</v>
      </c>
      <c r="J4336">
        <v>0</v>
      </c>
      <c r="K4336">
        <v>79</v>
      </c>
      <c r="L4336">
        <v>79</v>
      </c>
      <c r="M4336">
        <v>0</v>
      </c>
      <c r="N4336">
        <v>0</v>
      </c>
    </row>
    <row r="4337" spans="1:14" x14ac:dyDescent="0.25">
      <c r="A4337" t="s">
        <v>8561</v>
      </c>
      <c r="B4337" t="s">
        <v>73</v>
      </c>
      <c r="C4337" t="s">
        <v>220</v>
      </c>
      <c r="D4337" t="s">
        <v>395</v>
      </c>
      <c r="E4337">
        <v>0</v>
      </c>
      <c r="F4337">
        <v>0</v>
      </c>
      <c r="G4337">
        <v>0</v>
      </c>
      <c r="H4337">
        <v>0</v>
      </c>
      <c r="I4337">
        <v>0</v>
      </c>
      <c r="J4337">
        <v>0</v>
      </c>
      <c r="K4337">
        <v>76</v>
      </c>
      <c r="L4337">
        <v>76</v>
      </c>
      <c r="M4337">
        <v>0</v>
      </c>
      <c r="N4337">
        <v>0</v>
      </c>
    </row>
    <row r="4338" spans="1:14" x14ac:dyDescent="0.25">
      <c r="A4338" t="s">
        <v>8562</v>
      </c>
      <c r="B4338" t="s">
        <v>73</v>
      </c>
      <c r="C4338" t="s">
        <v>221</v>
      </c>
      <c r="D4338" t="s">
        <v>396</v>
      </c>
      <c r="E4338">
        <v>194</v>
      </c>
      <c r="F4338">
        <v>31</v>
      </c>
      <c r="G4338">
        <v>161</v>
      </c>
      <c r="H4338">
        <v>2</v>
      </c>
      <c r="I4338">
        <v>0</v>
      </c>
      <c r="J4338">
        <v>14</v>
      </c>
      <c r="K4338">
        <v>0</v>
      </c>
      <c r="L4338">
        <v>0</v>
      </c>
      <c r="M4338">
        <v>0</v>
      </c>
      <c r="N4338">
        <v>0</v>
      </c>
    </row>
    <row r="4339" spans="1:14" x14ac:dyDescent="0.25">
      <c r="A4339" t="s">
        <v>8563</v>
      </c>
      <c r="B4339" t="s">
        <v>73</v>
      </c>
      <c r="C4339" t="s">
        <v>221</v>
      </c>
      <c r="D4339" t="s">
        <v>4236</v>
      </c>
      <c r="E4339">
        <v>208</v>
      </c>
      <c r="F4339">
        <v>32</v>
      </c>
      <c r="G4339">
        <v>173</v>
      </c>
      <c r="H4339">
        <v>2</v>
      </c>
      <c r="I4339">
        <v>1</v>
      </c>
      <c r="J4339">
        <v>0</v>
      </c>
      <c r="K4339">
        <v>0</v>
      </c>
      <c r="L4339">
        <v>0</v>
      </c>
      <c r="M4339">
        <v>0</v>
      </c>
      <c r="N4339">
        <v>0</v>
      </c>
    </row>
    <row r="4340" spans="1:14" x14ac:dyDescent="0.25">
      <c r="A4340" t="s">
        <v>8564</v>
      </c>
      <c r="B4340" t="s">
        <v>73</v>
      </c>
      <c r="C4340" t="s">
        <v>221</v>
      </c>
      <c r="D4340" t="s">
        <v>4238</v>
      </c>
      <c r="E4340">
        <v>13</v>
      </c>
      <c r="F4340">
        <v>3</v>
      </c>
      <c r="G4340">
        <v>10</v>
      </c>
      <c r="H4340">
        <v>0</v>
      </c>
      <c r="I4340">
        <v>0</v>
      </c>
      <c r="J4340">
        <v>195</v>
      </c>
      <c r="K4340">
        <v>0</v>
      </c>
      <c r="L4340">
        <v>0</v>
      </c>
      <c r="M4340">
        <v>0</v>
      </c>
      <c r="N4340">
        <v>0</v>
      </c>
    </row>
    <row r="4341" spans="1:14" x14ac:dyDescent="0.25">
      <c r="A4341" t="s">
        <v>8565</v>
      </c>
      <c r="B4341" t="s">
        <v>73</v>
      </c>
      <c r="C4341" t="s">
        <v>221</v>
      </c>
      <c r="D4341" t="s">
        <v>397</v>
      </c>
      <c r="E4341">
        <v>208</v>
      </c>
      <c r="F4341">
        <v>32</v>
      </c>
      <c r="G4341">
        <v>173</v>
      </c>
      <c r="H4341">
        <v>2</v>
      </c>
      <c r="I4341">
        <v>1</v>
      </c>
      <c r="J4341">
        <v>0</v>
      </c>
      <c r="K4341">
        <v>0</v>
      </c>
      <c r="L4341">
        <v>0</v>
      </c>
      <c r="M4341">
        <v>0</v>
      </c>
      <c r="N4341">
        <v>0</v>
      </c>
    </row>
    <row r="4342" spans="1:14" x14ac:dyDescent="0.25">
      <c r="A4342" t="s">
        <v>8566</v>
      </c>
      <c r="B4342" t="s">
        <v>73</v>
      </c>
      <c r="C4342" t="s">
        <v>221</v>
      </c>
      <c r="D4342" t="s">
        <v>398</v>
      </c>
      <c r="E4342">
        <v>194</v>
      </c>
      <c r="F4342">
        <v>29</v>
      </c>
      <c r="G4342">
        <v>163</v>
      </c>
      <c r="H4342">
        <v>1</v>
      </c>
      <c r="I4342">
        <v>1</v>
      </c>
      <c r="J4342">
        <v>14</v>
      </c>
      <c r="K4342">
        <v>0</v>
      </c>
      <c r="L4342">
        <v>0</v>
      </c>
      <c r="M4342">
        <v>0</v>
      </c>
      <c r="N4342">
        <v>0</v>
      </c>
    </row>
    <row r="4343" spans="1:14" x14ac:dyDescent="0.25">
      <c r="A4343" t="s">
        <v>8567</v>
      </c>
      <c r="B4343" t="s">
        <v>73</v>
      </c>
      <c r="C4343" t="s">
        <v>221</v>
      </c>
      <c r="D4343" t="s">
        <v>4242</v>
      </c>
      <c r="E4343">
        <v>14</v>
      </c>
      <c r="F4343">
        <v>3</v>
      </c>
      <c r="G4343">
        <v>10</v>
      </c>
      <c r="H4343">
        <v>1</v>
      </c>
      <c r="I4343">
        <v>0</v>
      </c>
      <c r="J4343">
        <v>194</v>
      </c>
      <c r="K4343">
        <v>0</v>
      </c>
      <c r="L4343">
        <v>0</v>
      </c>
      <c r="M4343">
        <v>0</v>
      </c>
      <c r="N4343">
        <v>0</v>
      </c>
    </row>
    <row r="4344" spans="1:14" x14ac:dyDescent="0.25">
      <c r="A4344" t="s">
        <v>8568</v>
      </c>
      <c r="B4344" t="s">
        <v>73</v>
      </c>
      <c r="C4344" t="s">
        <v>221</v>
      </c>
      <c r="D4344" t="s">
        <v>399</v>
      </c>
      <c r="E4344">
        <v>194</v>
      </c>
      <c r="F4344">
        <v>29</v>
      </c>
      <c r="G4344">
        <v>163</v>
      </c>
      <c r="H4344">
        <v>2</v>
      </c>
      <c r="I4344">
        <v>0</v>
      </c>
      <c r="J4344">
        <v>14</v>
      </c>
      <c r="K4344">
        <v>0</v>
      </c>
      <c r="L4344">
        <v>0</v>
      </c>
      <c r="M4344">
        <v>0</v>
      </c>
      <c r="N4344">
        <v>0</v>
      </c>
    </row>
    <row r="4345" spans="1:14" x14ac:dyDescent="0.25">
      <c r="A4345" t="s">
        <v>8569</v>
      </c>
      <c r="B4345" t="s">
        <v>73</v>
      </c>
      <c r="C4345" t="s">
        <v>221</v>
      </c>
      <c r="D4345" t="s">
        <v>4245</v>
      </c>
      <c r="E4345">
        <v>13</v>
      </c>
      <c r="F4345">
        <v>3</v>
      </c>
      <c r="G4345">
        <v>10</v>
      </c>
      <c r="H4345">
        <v>0</v>
      </c>
      <c r="I4345">
        <v>0</v>
      </c>
      <c r="J4345">
        <v>195</v>
      </c>
      <c r="K4345">
        <v>0</v>
      </c>
      <c r="L4345">
        <v>0</v>
      </c>
      <c r="M4345">
        <v>0</v>
      </c>
      <c r="N4345">
        <v>0</v>
      </c>
    </row>
    <row r="4346" spans="1:14" x14ac:dyDescent="0.25">
      <c r="A4346" t="s">
        <v>8570</v>
      </c>
      <c r="B4346" t="s">
        <v>73</v>
      </c>
      <c r="C4346" t="s">
        <v>221</v>
      </c>
      <c r="D4346" t="s">
        <v>394</v>
      </c>
      <c r="E4346">
        <v>0</v>
      </c>
      <c r="F4346">
        <v>0</v>
      </c>
      <c r="G4346">
        <v>0</v>
      </c>
      <c r="H4346">
        <v>0</v>
      </c>
      <c r="I4346">
        <v>0</v>
      </c>
      <c r="J4346">
        <v>0</v>
      </c>
      <c r="K4346">
        <v>205</v>
      </c>
      <c r="L4346">
        <v>204</v>
      </c>
      <c r="M4346">
        <v>0</v>
      </c>
      <c r="N4346">
        <v>1</v>
      </c>
    </row>
    <row r="4347" spans="1:14" x14ac:dyDescent="0.25">
      <c r="A4347" t="s">
        <v>8571</v>
      </c>
      <c r="B4347" t="s">
        <v>73</v>
      </c>
      <c r="C4347" t="s">
        <v>221</v>
      </c>
      <c r="D4347" t="s">
        <v>395</v>
      </c>
      <c r="E4347">
        <v>0</v>
      </c>
      <c r="F4347">
        <v>0</v>
      </c>
      <c r="G4347">
        <v>0</v>
      </c>
      <c r="H4347">
        <v>0</v>
      </c>
      <c r="I4347">
        <v>0</v>
      </c>
      <c r="J4347">
        <v>0</v>
      </c>
      <c r="K4347">
        <v>161</v>
      </c>
      <c r="L4347">
        <v>160</v>
      </c>
      <c r="M4347">
        <v>0</v>
      </c>
      <c r="N4347">
        <v>1</v>
      </c>
    </row>
    <row r="4348" spans="1:14" x14ac:dyDescent="0.25">
      <c r="A4348" t="s">
        <v>8572</v>
      </c>
      <c r="B4348" t="s">
        <v>73</v>
      </c>
      <c r="C4348" t="s">
        <v>222</v>
      </c>
      <c r="D4348" t="s">
        <v>396</v>
      </c>
      <c r="E4348">
        <v>84</v>
      </c>
      <c r="F4348">
        <v>4</v>
      </c>
      <c r="G4348">
        <v>79</v>
      </c>
      <c r="H4348">
        <v>1</v>
      </c>
      <c r="I4348">
        <v>0</v>
      </c>
      <c r="J4348">
        <v>5</v>
      </c>
      <c r="K4348">
        <v>0</v>
      </c>
      <c r="L4348">
        <v>0</v>
      </c>
      <c r="M4348">
        <v>0</v>
      </c>
      <c r="N4348">
        <v>0</v>
      </c>
    </row>
    <row r="4349" spans="1:14" x14ac:dyDescent="0.25">
      <c r="A4349" t="s">
        <v>8573</v>
      </c>
      <c r="B4349" t="s">
        <v>73</v>
      </c>
      <c r="C4349" t="s">
        <v>222</v>
      </c>
      <c r="D4349" t="s">
        <v>4236</v>
      </c>
      <c r="E4349">
        <v>89</v>
      </c>
      <c r="F4349">
        <v>5</v>
      </c>
      <c r="G4349">
        <v>83</v>
      </c>
      <c r="H4349">
        <v>1</v>
      </c>
      <c r="I4349">
        <v>0</v>
      </c>
      <c r="J4349">
        <v>0</v>
      </c>
      <c r="K4349">
        <v>0</v>
      </c>
      <c r="L4349">
        <v>0</v>
      </c>
      <c r="M4349">
        <v>0</v>
      </c>
      <c r="N4349">
        <v>0</v>
      </c>
    </row>
    <row r="4350" spans="1:14" x14ac:dyDescent="0.25">
      <c r="A4350" t="s">
        <v>8574</v>
      </c>
      <c r="B4350" t="s">
        <v>73</v>
      </c>
      <c r="C4350" t="s">
        <v>222</v>
      </c>
      <c r="D4350" t="s">
        <v>4238</v>
      </c>
      <c r="E4350">
        <v>5</v>
      </c>
      <c r="F4350">
        <v>2</v>
      </c>
      <c r="G4350">
        <v>3</v>
      </c>
      <c r="H4350">
        <v>0</v>
      </c>
      <c r="I4350">
        <v>0</v>
      </c>
      <c r="J4350">
        <v>84</v>
      </c>
      <c r="K4350">
        <v>0</v>
      </c>
      <c r="L4350">
        <v>0</v>
      </c>
      <c r="M4350">
        <v>0</v>
      </c>
      <c r="N4350">
        <v>0</v>
      </c>
    </row>
    <row r="4351" spans="1:14" x14ac:dyDescent="0.25">
      <c r="A4351" t="s">
        <v>8575</v>
      </c>
      <c r="B4351" t="s">
        <v>73</v>
      </c>
      <c r="C4351" t="s">
        <v>222</v>
      </c>
      <c r="D4351" t="s">
        <v>397</v>
      </c>
      <c r="E4351">
        <v>89</v>
      </c>
      <c r="F4351">
        <v>5</v>
      </c>
      <c r="G4351">
        <v>83</v>
      </c>
      <c r="H4351">
        <v>1</v>
      </c>
      <c r="I4351">
        <v>0</v>
      </c>
      <c r="J4351">
        <v>0</v>
      </c>
      <c r="K4351">
        <v>0</v>
      </c>
      <c r="L4351">
        <v>0</v>
      </c>
      <c r="M4351">
        <v>0</v>
      </c>
      <c r="N4351">
        <v>0</v>
      </c>
    </row>
    <row r="4352" spans="1:14" x14ac:dyDescent="0.25">
      <c r="A4352" t="s">
        <v>8576</v>
      </c>
      <c r="B4352" t="s">
        <v>73</v>
      </c>
      <c r="C4352" t="s">
        <v>222</v>
      </c>
      <c r="D4352" t="s">
        <v>398</v>
      </c>
      <c r="E4352">
        <v>84</v>
      </c>
      <c r="F4352">
        <v>3</v>
      </c>
      <c r="G4352">
        <v>80</v>
      </c>
      <c r="H4352">
        <v>1</v>
      </c>
      <c r="I4352">
        <v>0</v>
      </c>
      <c r="J4352">
        <v>5</v>
      </c>
      <c r="K4352">
        <v>0</v>
      </c>
      <c r="L4352">
        <v>0</v>
      </c>
      <c r="M4352">
        <v>0</v>
      </c>
      <c r="N4352">
        <v>0</v>
      </c>
    </row>
    <row r="4353" spans="1:14" x14ac:dyDescent="0.25">
      <c r="A4353" t="s">
        <v>8577</v>
      </c>
      <c r="B4353" t="s">
        <v>73</v>
      </c>
      <c r="C4353" t="s">
        <v>222</v>
      </c>
      <c r="D4353" t="s">
        <v>4242</v>
      </c>
      <c r="E4353">
        <v>5</v>
      </c>
      <c r="F4353">
        <v>2</v>
      </c>
      <c r="G4353">
        <v>3</v>
      </c>
      <c r="H4353">
        <v>0</v>
      </c>
      <c r="I4353">
        <v>0</v>
      </c>
      <c r="J4353">
        <v>84</v>
      </c>
      <c r="K4353">
        <v>0</v>
      </c>
      <c r="L4353">
        <v>0</v>
      </c>
      <c r="M4353">
        <v>0</v>
      </c>
      <c r="N4353">
        <v>0</v>
      </c>
    </row>
    <row r="4354" spans="1:14" x14ac:dyDescent="0.25">
      <c r="A4354" t="s">
        <v>8578</v>
      </c>
      <c r="B4354" t="s">
        <v>73</v>
      </c>
      <c r="C4354" t="s">
        <v>222</v>
      </c>
      <c r="D4354" t="s">
        <v>399</v>
      </c>
      <c r="E4354">
        <v>84</v>
      </c>
      <c r="F4354">
        <v>3</v>
      </c>
      <c r="G4354">
        <v>80</v>
      </c>
      <c r="H4354">
        <v>1</v>
      </c>
      <c r="I4354">
        <v>0</v>
      </c>
      <c r="J4354">
        <v>5</v>
      </c>
      <c r="K4354">
        <v>0</v>
      </c>
      <c r="L4354">
        <v>0</v>
      </c>
      <c r="M4354">
        <v>0</v>
      </c>
      <c r="N4354">
        <v>0</v>
      </c>
    </row>
    <row r="4355" spans="1:14" x14ac:dyDescent="0.25">
      <c r="A4355" t="s">
        <v>8579</v>
      </c>
      <c r="B4355" t="s">
        <v>73</v>
      </c>
      <c r="C4355" t="s">
        <v>222</v>
      </c>
      <c r="D4355" t="s">
        <v>4245</v>
      </c>
      <c r="E4355">
        <v>5</v>
      </c>
      <c r="F4355">
        <v>2</v>
      </c>
      <c r="G4355">
        <v>3</v>
      </c>
      <c r="H4355">
        <v>0</v>
      </c>
      <c r="I4355">
        <v>0</v>
      </c>
      <c r="J4355">
        <v>84</v>
      </c>
      <c r="K4355">
        <v>0</v>
      </c>
      <c r="L4355">
        <v>0</v>
      </c>
      <c r="M4355">
        <v>0</v>
      </c>
      <c r="N4355">
        <v>0</v>
      </c>
    </row>
    <row r="4356" spans="1:14" x14ac:dyDescent="0.25">
      <c r="A4356" t="s">
        <v>8580</v>
      </c>
      <c r="B4356" t="s">
        <v>73</v>
      </c>
      <c r="C4356" t="s">
        <v>222</v>
      </c>
      <c r="D4356" t="s">
        <v>394</v>
      </c>
      <c r="E4356">
        <v>0</v>
      </c>
      <c r="F4356">
        <v>0</v>
      </c>
      <c r="G4356">
        <v>0</v>
      </c>
      <c r="H4356">
        <v>0</v>
      </c>
      <c r="I4356">
        <v>0</v>
      </c>
      <c r="J4356">
        <v>0</v>
      </c>
      <c r="K4356">
        <v>88</v>
      </c>
      <c r="L4356">
        <v>88</v>
      </c>
      <c r="M4356">
        <v>0</v>
      </c>
      <c r="N4356">
        <v>0</v>
      </c>
    </row>
    <row r="4357" spans="1:14" x14ac:dyDescent="0.25">
      <c r="A4357" t="s">
        <v>8581</v>
      </c>
      <c r="B4357" t="s">
        <v>73</v>
      </c>
      <c r="C4357" t="s">
        <v>222</v>
      </c>
      <c r="D4357" t="s">
        <v>395</v>
      </c>
      <c r="E4357">
        <v>0</v>
      </c>
      <c r="F4357">
        <v>0</v>
      </c>
      <c r="G4357">
        <v>0</v>
      </c>
      <c r="H4357">
        <v>0</v>
      </c>
      <c r="I4357">
        <v>0</v>
      </c>
      <c r="J4357">
        <v>0</v>
      </c>
      <c r="K4357">
        <v>84</v>
      </c>
      <c r="L4357">
        <v>84</v>
      </c>
      <c r="M4357">
        <v>0</v>
      </c>
      <c r="N4357">
        <v>0</v>
      </c>
    </row>
    <row r="4358" spans="1:14" x14ac:dyDescent="0.25">
      <c r="A4358" t="s">
        <v>8582</v>
      </c>
      <c r="B4358" t="s">
        <v>73</v>
      </c>
      <c r="C4358" t="s">
        <v>223</v>
      </c>
      <c r="D4358" t="s">
        <v>396</v>
      </c>
      <c r="E4358">
        <v>159</v>
      </c>
      <c r="F4358">
        <v>13</v>
      </c>
      <c r="G4358">
        <v>142</v>
      </c>
      <c r="H4358">
        <v>2</v>
      </c>
      <c r="I4358">
        <v>2</v>
      </c>
      <c r="J4358">
        <v>6</v>
      </c>
      <c r="K4358">
        <v>0</v>
      </c>
      <c r="L4358">
        <v>0</v>
      </c>
      <c r="M4358">
        <v>0</v>
      </c>
      <c r="N4358">
        <v>0</v>
      </c>
    </row>
    <row r="4359" spans="1:14" x14ac:dyDescent="0.25">
      <c r="A4359" t="s">
        <v>8583</v>
      </c>
      <c r="B4359" t="s">
        <v>73</v>
      </c>
      <c r="C4359" t="s">
        <v>223</v>
      </c>
      <c r="D4359" t="s">
        <v>4236</v>
      </c>
      <c r="E4359">
        <v>165</v>
      </c>
      <c r="F4359">
        <v>16</v>
      </c>
      <c r="G4359">
        <v>145</v>
      </c>
      <c r="H4359">
        <v>1</v>
      </c>
      <c r="I4359">
        <v>3</v>
      </c>
      <c r="J4359">
        <v>0</v>
      </c>
      <c r="K4359">
        <v>0</v>
      </c>
      <c r="L4359">
        <v>0</v>
      </c>
      <c r="M4359">
        <v>0</v>
      </c>
      <c r="N4359">
        <v>0</v>
      </c>
    </row>
    <row r="4360" spans="1:14" x14ac:dyDescent="0.25">
      <c r="A4360" t="s">
        <v>8584</v>
      </c>
      <c r="B4360" t="s">
        <v>73</v>
      </c>
      <c r="C4360" t="s">
        <v>223</v>
      </c>
      <c r="D4360" t="s">
        <v>4238</v>
      </c>
      <c r="E4360">
        <v>3</v>
      </c>
      <c r="F4360">
        <v>0</v>
      </c>
      <c r="G4360">
        <v>3</v>
      </c>
      <c r="H4360">
        <v>0</v>
      </c>
      <c r="I4360">
        <v>0</v>
      </c>
      <c r="J4360">
        <v>162</v>
      </c>
      <c r="K4360">
        <v>0</v>
      </c>
      <c r="L4360">
        <v>0</v>
      </c>
      <c r="M4360">
        <v>0</v>
      </c>
      <c r="N4360">
        <v>0</v>
      </c>
    </row>
    <row r="4361" spans="1:14" x14ac:dyDescent="0.25">
      <c r="A4361" t="s">
        <v>8585</v>
      </c>
      <c r="B4361" t="s">
        <v>73</v>
      </c>
      <c r="C4361" t="s">
        <v>223</v>
      </c>
      <c r="D4361" t="s">
        <v>397</v>
      </c>
      <c r="E4361">
        <v>165</v>
      </c>
      <c r="F4361">
        <v>16</v>
      </c>
      <c r="G4361">
        <v>145</v>
      </c>
      <c r="H4361">
        <v>1</v>
      </c>
      <c r="I4361">
        <v>3</v>
      </c>
      <c r="J4361">
        <v>0</v>
      </c>
      <c r="K4361">
        <v>0</v>
      </c>
      <c r="L4361">
        <v>0</v>
      </c>
      <c r="M4361">
        <v>0</v>
      </c>
      <c r="N4361">
        <v>0</v>
      </c>
    </row>
    <row r="4362" spans="1:14" x14ac:dyDescent="0.25">
      <c r="A4362" t="s">
        <v>8586</v>
      </c>
      <c r="B4362" t="s">
        <v>73</v>
      </c>
      <c r="C4362" t="s">
        <v>223</v>
      </c>
      <c r="D4362" t="s">
        <v>398</v>
      </c>
      <c r="E4362">
        <v>159</v>
      </c>
      <c r="F4362">
        <v>13</v>
      </c>
      <c r="G4362">
        <v>142</v>
      </c>
      <c r="H4362">
        <v>1</v>
      </c>
      <c r="I4362">
        <v>3</v>
      </c>
      <c r="J4362">
        <v>6</v>
      </c>
      <c r="K4362">
        <v>0</v>
      </c>
      <c r="L4362">
        <v>0</v>
      </c>
      <c r="M4362">
        <v>0</v>
      </c>
      <c r="N4362">
        <v>0</v>
      </c>
    </row>
    <row r="4363" spans="1:14" x14ac:dyDescent="0.25">
      <c r="A4363" t="s">
        <v>8587</v>
      </c>
      <c r="B4363" t="s">
        <v>73</v>
      </c>
      <c r="C4363" t="s">
        <v>223</v>
      </c>
      <c r="D4363" t="s">
        <v>4242</v>
      </c>
      <c r="E4363">
        <v>6</v>
      </c>
      <c r="F4363">
        <v>3</v>
      </c>
      <c r="G4363">
        <v>3</v>
      </c>
      <c r="H4363">
        <v>0</v>
      </c>
      <c r="I4363">
        <v>0</v>
      </c>
      <c r="J4363">
        <v>159</v>
      </c>
      <c r="K4363">
        <v>0</v>
      </c>
      <c r="L4363">
        <v>0</v>
      </c>
      <c r="M4363">
        <v>0</v>
      </c>
      <c r="N4363">
        <v>0</v>
      </c>
    </row>
    <row r="4364" spans="1:14" x14ac:dyDescent="0.25">
      <c r="A4364" t="s">
        <v>8588</v>
      </c>
      <c r="B4364" t="s">
        <v>73</v>
      </c>
      <c r="C4364" t="s">
        <v>223</v>
      </c>
      <c r="D4364" t="s">
        <v>399</v>
      </c>
      <c r="E4364">
        <v>159</v>
      </c>
      <c r="F4364">
        <v>13</v>
      </c>
      <c r="G4364">
        <v>142</v>
      </c>
      <c r="H4364">
        <v>2</v>
      </c>
      <c r="I4364">
        <v>2</v>
      </c>
      <c r="J4364">
        <v>6</v>
      </c>
      <c r="K4364">
        <v>0</v>
      </c>
      <c r="L4364">
        <v>0</v>
      </c>
      <c r="M4364">
        <v>0</v>
      </c>
      <c r="N4364">
        <v>0</v>
      </c>
    </row>
    <row r="4365" spans="1:14" x14ac:dyDescent="0.25">
      <c r="A4365" t="s">
        <v>8589</v>
      </c>
      <c r="B4365" t="s">
        <v>73</v>
      </c>
      <c r="C4365" t="s">
        <v>223</v>
      </c>
      <c r="D4365" t="s">
        <v>4245</v>
      </c>
      <c r="E4365">
        <v>3</v>
      </c>
      <c r="F4365">
        <v>0</v>
      </c>
      <c r="G4365">
        <v>3</v>
      </c>
      <c r="H4365">
        <v>0</v>
      </c>
      <c r="I4365">
        <v>0</v>
      </c>
      <c r="J4365">
        <v>162</v>
      </c>
      <c r="K4365">
        <v>0</v>
      </c>
      <c r="L4365">
        <v>0</v>
      </c>
      <c r="M4365">
        <v>0</v>
      </c>
      <c r="N4365">
        <v>0</v>
      </c>
    </row>
    <row r="4366" spans="1:14" x14ac:dyDescent="0.25">
      <c r="A4366" t="s">
        <v>8590</v>
      </c>
      <c r="B4366" t="s">
        <v>73</v>
      </c>
      <c r="C4366" t="s">
        <v>223</v>
      </c>
      <c r="D4366" t="s">
        <v>394</v>
      </c>
      <c r="E4366">
        <v>0</v>
      </c>
      <c r="F4366">
        <v>0</v>
      </c>
      <c r="G4366">
        <v>0</v>
      </c>
      <c r="H4366">
        <v>0</v>
      </c>
      <c r="I4366">
        <v>0</v>
      </c>
      <c r="J4366">
        <v>0</v>
      </c>
      <c r="K4366">
        <v>164</v>
      </c>
      <c r="L4366">
        <v>161</v>
      </c>
      <c r="M4366">
        <v>3</v>
      </c>
      <c r="N4366">
        <v>0</v>
      </c>
    </row>
    <row r="4367" spans="1:14" x14ac:dyDescent="0.25">
      <c r="A4367" t="s">
        <v>8591</v>
      </c>
      <c r="B4367" t="s">
        <v>73</v>
      </c>
      <c r="C4367" t="s">
        <v>223</v>
      </c>
      <c r="D4367" t="s">
        <v>395</v>
      </c>
      <c r="E4367">
        <v>0</v>
      </c>
      <c r="F4367">
        <v>0</v>
      </c>
      <c r="G4367">
        <v>0</v>
      </c>
      <c r="H4367">
        <v>0</v>
      </c>
      <c r="I4367">
        <v>0</v>
      </c>
      <c r="J4367">
        <v>0</v>
      </c>
      <c r="K4367">
        <v>146</v>
      </c>
      <c r="L4367">
        <v>144</v>
      </c>
      <c r="M4367">
        <v>2</v>
      </c>
      <c r="N4367">
        <v>0</v>
      </c>
    </row>
    <row r="4368" spans="1:14" x14ac:dyDescent="0.25">
      <c r="A4368" t="s">
        <v>8592</v>
      </c>
      <c r="B4368" t="s">
        <v>73</v>
      </c>
      <c r="C4368" t="s">
        <v>224</v>
      </c>
      <c r="D4368" t="s">
        <v>396</v>
      </c>
      <c r="E4368">
        <v>284</v>
      </c>
      <c r="F4368">
        <v>46</v>
      </c>
      <c r="G4368">
        <v>237</v>
      </c>
      <c r="H4368">
        <v>1</v>
      </c>
      <c r="I4368">
        <v>0</v>
      </c>
      <c r="J4368">
        <v>28</v>
      </c>
      <c r="K4368">
        <v>0</v>
      </c>
      <c r="L4368">
        <v>0</v>
      </c>
      <c r="M4368">
        <v>0</v>
      </c>
      <c r="N4368">
        <v>0</v>
      </c>
    </row>
    <row r="4369" spans="1:14" x14ac:dyDescent="0.25">
      <c r="A4369" t="s">
        <v>8593</v>
      </c>
      <c r="B4369" t="s">
        <v>73</v>
      </c>
      <c r="C4369" t="s">
        <v>224</v>
      </c>
      <c r="D4369" t="s">
        <v>4236</v>
      </c>
      <c r="E4369">
        <v>312</v>
      </c>
      <c r="F4369">
        <v>41</v>
      </c>
      <c r="G4369">
        <v>267</v>
      </c>
      <c r="H4369">
        <v>3</v>
      </c>
      <c r="I4369">
        <v>1</v>
      </c>
      <c r="J4369">
        <v>0</v>
      </c>
      <c r="K4369">
        <v>0</v>
      </c>
      <c r="L4369">
        <v>0</v>
      </c>
      <c r="M4369">
        <v>0</v>
      </c>
      <c r="N4369">
        <v>0</v>
      </c>
    </row>
    <row r="4370" spans="1:14" x14ac:dyDescent="0.25">
      <c r="A4370" t="s">
        <v>8594</v>
      </c>
      <c r="B4370" t="s">
        <v>73</v>
      </c>
      <c r="C4370" t="s">
        <v>224</v>
      </c>
      <c r="D4370" t="s">
        <v>4238</v>
      </c>
      <c r="E4370">
        <v>25</v>
      </c>
      <c r="F4370">
        <v>5</v>
      </c>
      <c r="G4370">
        <v>20</v>
      </c>
      <c r="H4370">
        <v>0</v>
      </c>
      <c r="I4370">
        <v>0</v>
      </c>
      <c r="J4370">
        <v>287</v>
      </c>
      <c r="K4370">
        <v>0</v>
      </c>
      <c r="L4370">
        <v>0</v>
      </c>
      <c r="M4370">
        <v>0</v>
      </c>
      <c r="N4370">
        <v>0</v>
      </c>
    </row>
    <row r="4371" spans="1:14" x14ac:dyDescent="0.25">
      <c r="A4371" t="s">
        <v>8595</v>
      </c>
      <c r="B4371" t="s">
        <v>73</v>
      </c>
      <c r="C4371" t="s">
        <v>224</v>
      </c>
      <c r="D4371" t="s">
        <v>397</v>
      </c>
      <c r="E4371">
        <v>312</v>
      </c>
      <c r="F4371">
        <v>41</v>
      </c>
      <c r="G4371">
        <v>267</v>
      </c>
      <c r="H4371">
        <v>3</v>
      </c>
      <c r="I4371">
        <v>1</v>
      </c>
      <c r="J4371">
        <v>0</v>
      </c>
      <c r="K4371">
        <v>0</v>
      </c>
      <c r="L4371">
        <v>0</v>
      </c>
      <c r="M4371">
        <v>0</v>
      </c>
      <c r="N4371">
        <v>0</v>
      </c>
    </row>
    <row r="4372" spans="1:14" x14ac:dyDescent="0.25">
      <c r="A4372" t="s">
        <v>8596</v>
      </c>
      <c r="B4372" t="s">
        <v>73</v>
      </c>
      <c r="C4372" t="s">
        <v>224</v>
      </c>
      <c r="D4372" t="s">
        <v>398</v>
      </c>
      <c r="E4372">
        <v>284</v>
      </c>
      <c r="F4372">
        <v>42</v>
      </c>
      <c r="G4372">
        <v>239</v>
      </c>
      <c r="H4372">
        <v>3</v>
      </c>
      <c r="I4372">
        <v>0</v>
      </c>
      <c r="J4372">
        <v>28</v>
      </c>
      <c r="K4372">
        <v>0</v>
      </c>
      <c r="L4372">
        <v>0</v>
      </c>
      <c r="M4372">
        <v>0</v>
      </c>
      <c r="N4372">
        <v>0</v>
      </c>
    </row>
    <row r="4373" spans="1:14" x14ac:dyDescent="0.25">
      <c r="A4373" t="s">
        <v>8597</v>
      </c>
      <c r="B4373" t="s">
        <v>73</v>
      </c>
      <c r="C4373" t="s">
        <v>224</v>
      </c>
      <c r="D4373" t="s">
        <v>4242</v>
      </c>
      <c r="E4373">
        <v>28</v>
      </c>
      <c r="F4373">
        <v>5</v>
      </c>
      <c r="G4373">
        <v>22</v>
      </c>
      <c r="H4373">
        <v>0</v>
      </c>
      <c r="I4373">
        <v>1</v>
      </c>
      <c r="J4373">
        <v>284</v>
      </c>
      <c r="K4373">
        <v>0</v>
      </c>
      <c r="L4373">
        <v>0</v>
      </c>
      <c r="M4373">
        <v>0</v>
      </c>
      <c r="N4373">
        <v>0</v>
      </c>
    </row>
    <row r="4374" spans="1:14" x14ac:dyDescent="0.25">
      <c r="A4374" t="s">
        <v>8598</v>
      </c>
      <c r="B4374" t="s">
        <v>73</v>
      </c>
      <c r="C4374" t="s">
        <v>224</v>
      </c>
      <c r="D4374" t="s">
        <v>399</v>
      </c>
      <c r="E4374">
        <v>284</v>
      </c>
      <c r="F4374">
        <v>36</v>
      </c>
      <c r="G4374">
        <v>247</v>
      </c>
      <c r="H4374">
        <v>1</v>
      </c>
      <c r="I4374">
        <v>0</v>
      </c>
      <c r="J4374">
        <v>28</v>
      </c>
      <c r="K4374">
        <v>0</v>
      </c>
      <c r="L4374">
        <v>0</v>
      </c>
      <c r="M4374">
        <v>0</v>
      </c>
      <c r="N4374">
        <v>0</v>
      </c>
    </row>
    <row r="4375" spans="1:14" x14ac:dyDescent="0.25">
      <c r="A4375" t="s">
        <v>8599</v>
      </c>
      <c r="B4375" t="s">
        <v>73</v>
      </c>
      <c r="C4375" t="s">
        <v>224</v>
      </c>
      <c r="D4375" t="s">
        <v>4245</v>
      </c>
      <c r="E4375">
        <v>26</v>
      </c>
      <c r="F4375">
        <v>5</v>
      </c>
      <c r="G4375">
        <v>20</v>
      </c>
      <c r="H4375">
        <v>0</v>
      </c>
      <c r="I4375">
        <v>1</v>
      </c>
      <c r="J4375">
        <v>286</v>
      </c>
      <c r="K4375">
        <v>0</v>
      </c>
      <c r="L4375">
        <v>0</v>
      </c>
      <c r="M4375">
        <v>0</v>
      </c>
      <c r="N4375">
        <v>0</v>
      </c>
    </row>
    <row r="4376" spans="1:14" x14ac:dyDescent="0.25">
      <c r="A4376" t="s">
        <v>8600</v>
      </c>
      <c r="B4376" t="s">
        <v>73</v>
      </c>
      <c r="C4376" t="s">
        <v>224</v>
      </c>
      <c r="D4376" t="s">
        <v>394</v>
      </c>
      <c r="E4376">
        <v>0</v>
      </c>
      <c r="F4376">
        <v>0</v>
      </c>
      <c r="G4376">
        <v>0</v>
      </c>
      <c r="H4376">
        <v>0</v>
      </c>
      <c r="I4376">
        <v>0</v>
      </c>
      <c r="J4376">
        <v>0</v>
      </c>
      <c r="K4376">
        <v>307</v>
      </c>
      <c r="L4376">
        <v>306</v>
      </c>
      <c r="M4376">
        <v>1</v>
      </c>
      <c r="N4376">
        <v>0</v>
      </c>
    </row>
    <row r="4377" spans="1:14" x14ac:dyDescent="0.25">
      <c r="A4377" t="s">
        <v>8601</v>
      </c>
      <c r="B4377" t="s">
        <v>73</v>
      </c>
      <c r="C4377" t="s">
        <v>224</v>
      </c>
      <c r="D4377" t="s">
        <v>395</v>
      </c>
      <c r="E4377">
        <v>0</v>
      </c>
      <c r="F4377">
        <v>0</v>
      </c>
      <c r="G4377">
        <v>0</v>
      </c>
      <c r="H4377">
        <v>0</v>
      </c>
      <c r="I4377">
        <v>0</v>
      </c>
      <c r="J4377">
        <v>0</v>
      </c>
      <c r="K4377">
        <v>282</v>
      </c>
      <c r="L4377">
        <v>281</v>
      </c>
      <c r="M4377">
        <v>1</v>
      </c>
      <c r="N4377">
        <v>0</v>
      </c>
    </row>
    <row r="4378" spans="1:14" x14ac:dyDescent="0.25">
      <c r="A4378" t="s">
        <v>8602</v>
      </c>
      <c r="B4378" t="s">
        <v>73</v>
      </c>
      <c r="C4378" t="s">
        <v>225</v>
      </c>
      <c r="D4378" t="s">
        <v>396</v>
      </c>
      <c r="E4378">
        <v>29</v>
      </c>
      <c r="F4378">
        <v>5</v>
      </c>
      <c r="G4378">
        <v>24</v>
      </c>
      <c r="H4378">
        <v>0</v>
      </c>
      <c r="I4378">
        <v>0</v>
      </c>
      <c r="J4378">
        <v>6</v>
      </c>
      <c r="K4378">
        <v>0</v>
      </c>
      <c r="L4378">
        <v>0</v>
      </c>
      <c r="M4378">
        <v>0</v>
      </c>
      <c r="N4378">
        <v>0</v>
      </c>
    </row>
    <row r="4379" spans="1:14" x14ac:dyDescent="0.25">
      <c r="A4379" t="s">
        <v>8603</v>
      </c>
      <c r="B4379" t="s">
        <v>73</v>
      </c>
      <c r="C4379" t="s">
        <v>225</v>
      </c>
      <c r="D4379" t="s">
        <v>4236</v>
      </c>
      <c r="E4379">
        <v>35</v>
      </c>
      <c r="F4379">
        <v>6</v>
      </c>
      <c r="G4379">
        <v>29</v>
      </c>
      <c r="H4379">
        <v>0</v>
      </c>
      <c r="I4379">
        <v>0</v>
      </c>
      <c r="J4379">
        <v>0</v>
      </c>
      <c r="K4379">
        <v>0</v>
      </c>
      <c r="L4379">
        <v>0</v>
      </c>
      <c r="M4379">
        <v>0</v>
      </c>
      <c r="N4379">
        <v>0</v>
      </c>
    </row>
    <row r="4380" spans="1:14" x14ac:dyDescent="0.25">
      <c r="A4380" t="s">
        <v>8604</v>
      </c>
      <c r="B4380" t="s">
        <v>73</v>
      </c>
      <c r="C4380" t="s">
        <v>225</v>
      </c>
      <c r="D4380" t="s">
        <v>4238</v>
      </c>
      <c r="E4380">
        <v>6</v>
      </c>
      <c r="F4380">
        <v>1</v>
      </c>
      <c r="G4380">
        <v>5</v>
      </c>
      <c r="H4380">
        <v>0</v>
      </c>
      <c r="I4380">
        <v>0</v>
      </c>
      <c r="J4380">
        <v>29</v>
      </c>
      <c r="K4380">
        <v>0</v>
      </c>
      <c r="L4380">
        <v>0</v>
      </c>
      <c r="M4380">
        <v>0</v>
      </c>
      <c r="N4380">
        <v>0</v>
      </c>
    </row>
    <row r="4381" spans="1:14" x14ac:dyDescent="0.25">
      <c r="A4381" t="s">
        <v>8605</v>
      </c>
      <c r="B4381" t="s">
        <v>73</v>
      </c>
      <c r="C4381" t="s">
        <v>225</v>
      </c>
      <c r="D4381" t="s">
        <v>397</v>
      </c>
      <c r="E4381">
        <v>35</v>
      </c>
      <c r="F4381">
        <v>6</v>
      </c>
      <c r="G4381">
        <v>29</v>
      </c>
      <c r="H4381">
        <v>0</v>
      </c>
      <c r="I4381">
        <v>0</v>
      </c>
      <c r="J4381">
        <v>0</v>
      </c>
      <c r="K4381">
        <v>0</v>
      </c>
      <c r="L4381">
        <v>0</v>
      </c>
      <c r="M4381">
        <v>0</v>
      </c>
      <c r="N4381">
        <v>0</v>
      </c>
    </row>
    <row r="4382" spans="1:14" x14ac:dyDescent="0.25">
      <c r="A4382" t="s">
        <v>8606</v>
      </c>
      <c r="B4382" t="s">
        <v>73</v>
      </c>
      <c r="C4382" t="s">
        <v>225</v>
      </c>
      <c r="D4382" t="s">
        <v>398</v>
      </c>
      <c r="E4382">
        <v>29</v>
      </c>
      <c r="F4382">
        <v>5</v>
      </c>
      <c r="G4382">
        <v>24</v>
      </c>
      <c r="H4382">
        <v>0</v>
      </c>
      <c r="I4382">
        <v>0</v>
      </c>
      <c r="J4382">
        <v>6</v>
      </c>
      <c r="K4382">
        <v>0</v>
      </c>
      <c r="L4382">
        <v>0</v>
      </c>
      <c r="M4382">
        <v>0</v>
      </c>
      <c r="N4382">
        <v>0</v>
      </c>
    </row>
    <row r="4383" spans="1:14" x14ac:dyDescent="0.25">
      <c r="A4383" t="s">
        <v>8607</v>
      </c>
      <c r="B4383" t="s">
        <v>73</v>
      </c>
      <c r="C4383" t="s">
        <v>225</v>
      </c>
      <c r="D4383" t="s">
        <v>4242</v>
      </c>
      <c r="E4383">
        <v>6</v>
      </c>
      <c r="F4383">
        <v>2</v>
      </c>
      <c r="G4383">
        <v>4</v>
      </c>
      <c r="H4383">
        <v>0</v>
      </c>
      <c r="I4383">
        <v>0</v>
      </c>
      <c r="J4383">
        <v>29</v>
      </c>
      <c r="K4383">
        <v>0</v>
      </c>
      <c r="L4383">
        <v>0</v>
      </c>
      <c r="M4383">
        <v>0</v>
      </c>
      <c r="N4383">
        <v>0</v>
      </c>
    </row>
    <row r="4384" spans="1:14" x14ac:dyDescent="0.25">
      <c r="A4384" t="s">
        <v>8608</v>
      </c>
      <c r="B4384" t="s">
        <v>73</v>
      </c>
      <c r="C4384" t="s">
        <v>225</v>
      </c>
      <c r="D4384" t="s">
        <v>399</v>
      </c>
      <c r="E4384">
        <v>29</v>
      </c>
      <c r="F4384">
        <v>5</v>
      </c>
      <c r="G4384">
        <v>24</v>
      </c>
      <c r="H4384">
        <v>0</v>
      </c>
      <c r="I4384">
        <v>0</v>
      </c>
      <c r="J4384">
        <v>6</v>
      </c>
      <c r="K4384">
        <v>0</v>
      </c>
      <c r="L4384">
        <v>0</v>
      </c>
      <c r="M4384">
        <v>0</v>
      </c>
      <c r="N4384">
        <v>0</v>
      </c>
    </row>
    <row r="4385" spans="1:14" x14ac:dyDescent="0.25">
      <c r="A4385" t="s">
        <v>8609</v>
      </c>
      <c r="B4385" t="s">
        <v>73</v>
      </c>
      <c r="C4385" t="s">
        <v>225</v>
      </c>
      <c r="D4385" t="s">
        <v>4245</v>
      </c>
      <c r="E4385">
        <v>6</v>
      </c>
      <c r="F4385">
        <v>1</v>
      </c>
      <c r="G4385">
        <v>5</v>
      </c>
      <c r="H4385">
        <v>0</v>
      </c>
      <c r="I4385">
        <v>0</v>
      </c>
      <c r="J4385">
        <v>29</v>
      </c>
      <c r="K4385">
        <v>0</v>
      </c>
      <c r="L4385">
        <v>0</v>
      </c>
      <c r="M4385">
        <v>0</v>
      </c>
      <c r="N4385">
        <v>0</v>
      </c>
    </row>
    <row r="4386" spans="1:14" x14ac:dyDescent="0.25">
      <c r="A4386" t="s">
        <v>8610</v>
      </c>
      <c r="B4386" t="s">
        <v>73</v>
      </c>
      <c r="C4386" t="s">
        <v>225</v>
      </c>
      <c r="D4386" t="s">
        <v>394</v>
      </c>
      <c r="E4386">
        <v>0</v>
      </c>
      <c r="F4386">
        <v>0</v>
      </c>
      <c r="G4386">
        <v>0</v>
      </c>
      <c r="H4386">
        <v>0</v>
      </c>
      <c r="I4386">
        <v>0</v>
      </c>
      <c r="J4386">
        <v>0</v>
      </c>
      <c r="K4386">
        <v>35</v>
      </c>
      <c r="L4386">
        <v>35</v>
      </c>
      <c r="M4386">
        <v>0</v>
      </c>
      <c r="N4386">
        <v>0</v>
      </c>
    </row>
    <row r="4387" spans="1:14" x14ac:dyDescent="0.25">
      <c r="A4387" t="s">
        <v>8611</v>
      </c>
      <c r="B4387" t="s">
        <v>73</v>
      </c>
      <c r="C4387" t="s">
        <v>225</v>
      </c>
      <c r="D4387" t="s">
        <v>395</v>
      </c>
      <c r="E4387">
        <v>0</v>
      </c>
      <c r="F4387">
        <v>0</v>
      </c>
      <c r="G4387">
        <v>0</v>
      </c>
      <c r="H4387">
        <v>0</v>
      </c>
      <c r="I4387">
        <v>0</v>
      </c>
      <c r="J4387">
        <v>0</v>
      </c>
      <c r="K4387">
        <v>28</v>
      </c>
      <c r="L4387">
        <v>28</v>
      </c>
      <c r="M4387">
        <v>0</v>
      </c>
      <c r="N4387">
        <v>0</v>
      </c>
    </row>
    <row r="4388" spans="1:14" x14ac:dyDescent="0.25">
      <c r="A4388" t="s">
        <v>8612</v>
      </c>
      <c r="B4388" t="s">
        <v>73</v>
      </c>
      <c r="C4388" t="s">
        <v>226</v>
      </c>
      <c r="D4388" t="s">
        <v>396</v>
      </c>
      <c r="E4388">
        <v>35</v>
      </c>
      <c r="F4388">
        <v>3</v>
      </c>
      <c r="G4388">
        <v>32</v>
      </c>
      <c r="H4388">
        <v>0</v>
      </c>
      <c r="I4388">
        <v>0</v>
      </c>
      <c r="J4388">
        <v>2</v>
      </c>
      <c r="K4388">
        <v>0</v>
      </c>
      <c r="L4388">
        <v>0</v>
      </c>
      <c r="M4388">
        <v>0</v>
      </c>
      <c r="N4388">
        <v>0</v>
      </c>
    </row>
    <row r="4389" spans="1:14" x14ac:dyDescent="0.25">
      <c r="A4389" t="s">
        <v>8613</v>
      </c>
      <c r="B4389" t="s">
        <v>73</v>
      </c>
      <c r="C4389" t="s">
        <v>226</v>
      </c>
      <c r="D4389" t="s">
        <v>4236</v>
      </c>
      <c r="E4389">
        <v>37</v>
      </c>
      <c r="F4389">
        <v>3</v>
      </c>
      <c r="G4389">
        <v>34</v>
      </c>
      <c r="H4389">
        <v>0</v>
      </c>
      <c r="I4389">
        <v>0</v>
      </c>
      <c r="J4389">
        <v>0</v>
      </c>
      <c r="K4389">
        <v>0</v>
      </c>
      <c r="L4389">
        <v>0</v>
      </c>
      <c r="M4389">
        <v>0</v>
      </c>
      <c r="N4389">
        <v>0</v>
      </c>
    </row>
    <row r="4390" spans="1:14" x14ac:dyDescent="0.25">
      <c r="A4390" t="s">
        <v>8614</v>
      </c>
      <c r="B4390" t="s">
        <v>73</v>
      </c>
      <c r="C4390" t="s">
        <v>226</v>
      </c>
      <c r="D4390" t="s">
        <v>4238</v>
      </c>
      <c r="E4390">
        <v>2</v>
      </c>
      <c r="F4390">
        <v>0</v>
      </c>
      <c r="G4390">
        <v>2</v>
      </c>
      <c r="H4390">
        <v>0</v>
      </c>
      <c r="I4390">
        <v>0</v>
      </c>
      <c r="J4390">
        <v>35</v>
      </c>
      <c r="K4390">
        <v>0</v>
      </c>
      <c r="L4390">
        <v>0</v>
      </c>
      <c r="M4390">
        <v>0</v>
      </c>
      <c r="N4390">
        <v>0</v>
      </c>
    </row>
    <row r="4391" spans="1:14" x14ac:dyDescent="0.25">
      <c r="A4391" t="s">
        <v>8615</v>
      </c>
      <c r="B4391" t="s">
        <v>73</v>
      </c>
      <c r="C4391" t="s">
        <v>226</v>
      </c>
      <c r="D4391" t="s">
        <v>397</v>
      </c>
      <c r="E4391">
        <v>37</v>
      </c>
      <c r="F4391">
        <v>3</v>
      </c>
      <c r="G4391">
        <v>34</v>
      </c>
      <c r="H4391">
        <v>0</v>
      </c>
      <c r="I4391">
        <v>0</v>
      </c>
      <c r="J4391">
        <v>0</v>
      </c>
      <c r="K4391">
        <v>0</v>
      </c>
      <c r="L4391">
        <v>0</v>
      </c>
      <c r="M4391">
        <v>0</v>
      </c>
      <c r="N4391">
        <v>0</v>
      </c>
    </row>
    <row r="4392" spans="1:14" x14ac:dyDescent="0.25">
      <c r="A4392" t="s">
        <v>8616</v>
      </c>
      <c r="B4392" t="s">
        <v>73</v>
      </c>
      <c r="C4392" t="s">
        <v>226</v>
      </c>
      <c r="D4392" t="s">
        <v>398</v>
      </c>
      <c r="E4392">
        <v>35</v>
      </c>
      <c r="F4392">
        <v>3</v>
      </c>
      <c r="G4392">
        <v>32</v>
      </c>
      <c r="H4392">
        <v>0</v>
      </c>
      <c r="I4392">
        <v>0</v>
      </c>
      <c r="J4392">
        <v>2</v>
      </c>
      <c r="K4392">
        <v>0</v>
      </c>
      <c r="L4392">
        <v>0</v>
      </c>
      <c r="M4392">
        <v>0</v>
      </c>
      <c r="N4392">
        <v>0</v>
      </c>
    </row>
    <row r="4393" spans="1:14" x14ac:dyDescent="0.25">
      <c r="A4393" t="s">
        <v>8617</v>
      </c>
      <c r="B4393" t="s">
        <v>73</v>
      </c>
      <c r="C4393" t="s">
        <v>226</v>
      </c>
      <c r="D4393" t="s">
        <v>4242</v>
      </c>
      <c r="E4393">
        <v>2</v>
      </c>
      <c r="F4393">
        <v>0</v>
      </c>
      <c r="G4393">
        <v>2</v>
      </c>
      <c r="H4393">
        <v>0</v>
      </c>
      <c r="I4393">
        <v>0</v>
      </c>
      <c r="J4393">
        <v>35</v>
      </c>
      <c r="K4393">
        <v>0</v>
      </c>
      <c r="L4393">
        <v>0</v>
      </c>
      <c r="M4393">
        <v>0</v>
      </c>
      <c r="N4393">
        <v>0</v>
      </c>
    </row>
    <row r="4394" spans="1:14" x14ac:dyDescent="0.25">
      <c r="A4394" t="s">
        <v>8618</v>
      </c>
      <c r="B4394" t="s">
        <v>73</v>
      </c>
      <c r="C4394" t="s">
        <v>226</v>
      </c>
      <c r="D4394" t="s">
        <v>399</v>
      </c>
      <c r="E4394">
        <v>35</v>
      </c>
      <c r="F4394">
        <v>3</v>
      </c>
      <c r="G4394">
        <v>32</v>
      </c>
      <c r="H4394">
        <v>0</v>
      </c>
      <c r="I4394">
        <v>0</v>
      </c>
      <c r="J4394">
        <v>2</v>
      </c>
      <c r="K4394">
        <v>0</v>
      </c>
      <c r="L4394">
        <v>0</v>
      </c>
      <c r="M4394">
        <v>0</v>
      </c>
      <c r="N4394">
        <v>0</v>
      </c>
    </row>
    <row r="4395" spans="1:14" x14ac:dyDescent="0.25">
      <c r="A4395" t="s">
        <v>8619</v>
      </c>
      <c r="B4395" t="s">
        <v>73</v>
      </c>
      <c r="C4395" t="s">
        <v>226</v>
      </c>
      <c r="D4395" t="s">
        <v>4245</v>
      </c>
      <c r="E4395">
        <v>2</v>
      </c>
      <c r="F4395">
        <v>0</v>
      </c>
      <c r="G4395">
        <v>2</v>
      </c>
      <c r="H4395">
        <v>0</v>
      </c>
      <c r="I4395">
        <v>0</v>
      </c>
      <c r="J4395">
        <v>35</v>
      </c>
      <c r="K4395">
        <v>0</v>
      </c>
      <c r="L4395">
        <v>0</v>
      </c>
      <c r="M4395">
        <v>0</v>
      </c>
      <c r="N4395">
        <v>0</v>
      </c>
    </row>
    <row r="4396" spans="1:14" x14ac:dyDescent="0.25">
      <c r="A4396" t="s">
        <v>8620</v>
      </c>
      <c r="B4396" t="s">
        <v>73</v>
      </c>
      <c r="C4396" t="s">
        <v>226</v>
      </c>
      <c r="D4396" t="s">
        <v>394</v>
      </c>
      <c r="E4396">
        <v>0</v>
      </c>
      <c r="F4396">
        <v>0</v>
      </c>
      <c r="G4396">
        <v>0</v>
      </c>
      <c r="H4396">
        <v>0</v>
      </c>
      <c r="I4396">
        <v>0</v>
      </c>
      <c r="J4396">
        <v>0</v>
      </c>
      <c r="K4396">
        <v>37</v>
      </c>
      <c r="L4396">
        <v>36</v>
      </c>
      <c r="M4396">
        <v>1</v>
      </c>
      <c r="N4396">
        <v>0</v>
      </c>
    </row>
    <row r="4397" spans="1:14" x14ac:dyDescent="0.25">
      <c r="A4397" t="s">
        <v>8621</v>
      </c>
      <c r="B4397" t="s">
        <v>73</v>
      </c>
      <c r="C4397" t="s">
        <v>226</v>
      </c>
      <c r="D4397" t="s">
        <v>395</v>
      </c>
      <c r="E4397">
        <v>0</v>
      </c>
      <c r="F4397">
        <v>0</v>
      </c>
      <c r="G4397">
        <v>0</v>
      </c>
      <c r="H4397">
        <v>0</v>
      </c>
      <c r="I4397">
        <v>0</v>
      </c>
      <c r="J4397">
        <v>0</v>
      </c>
      <c r="K4397">
        <v>34</v>
      </c>
      <c r="L4397">
        <v>33</v>
      </c>
      <c r="M4397">
        <v>1</v>
      </c>
      <c r="N4397">
        <v>0</v>
      </c>
    </row>
    <row r="4398" spans="1:14" x14ac:dyDescent="0.25">
      <c r="A4398" t="s">
        <v>8622</v>
      </c>
      <c r="B4398" t="s">
        <v>73</v>
      </c>
      <c r="C4398" t="s">
        <v>227</v>
      </c>
      <c r="D4398" t="s">
        <v>396</v>
      </c>
      <c r="E4398">
        <v>85</v>
      </c>
      <c r="F4398">
        <v>14</v>
      </c>
      <c r="G4398">
        <v>71</v>
      </c>
      <c r="H4398">
        <v>0</v>
      </c>
      <c r="I4398">
        <v>0</v>
      </c>
      <c r="J4398">
        <v>11</v>
      </c>
      <c r="K4398">
        <v>0</v>
      </c>
      <c r="L4398">
        <v>0</v>
      </c>
      <c r="M4398">
        <v>0</v>
      </c>
      <c r="N4398">
        <v>0</v>
      </c>
    </row>
    <row r="4399" spans="1:14" x14ac:dyDescent="0.25">
      <c r="A4399" t="s">
        <v>8623</v>
      </c>
      <c r="B4399" t="s">
        <v>73</v>
      </c>
      <c r="C4399" t="s">
        <v>227</v>
      </c>
      <c r="D4399" t="s">
        <v>4236</v>
      </c>
      <c r="E4399">
        <v>96</v>
      </c>
      <c r="F4399">
        <v>12</v>
      </c>
      <c r="G4399">
        <v>83</v>
      </c>
      <c r="H4399">
        <v>0</v>
      </c>
      <c r="I4399">
        <v>1</v>
      </c>
      <c r="J4399">
        <v>0</v>
      </c>
      <c r="K4399">
        <v>0</v>
      </c>
      <c r="L4399">
        <v>0</v>
      </c>
      <c r="M4399">
        <v>0</v>
      </c>
      <c r="N4399">
        <v>0</v>
      </c>
    </row>
    <row r="4400" spans="1:14" x14ac:dyDescent="0.25">
      <c r="A4400" t="s">
        <v>8624</v>
      </c>
      <c r="B4400" t="s">
        <v>73</v>
      </c>
      <c r="C4400" t="s">
        <v>227</v>
      </c>
      <c r="D4400" t="s">
        <v>4238</v>
      </c>
      <c r="E4400">
        <v>9</v>
      </c>
      <c r="F4400">
        <v>2</v>
      </c>
      <c r="G4400">
        <v>7</v>
      </c>
      <c r="H4400">
        <v>0</v>
      </c>
      <c r="I4400">
        <v>0</v>
      </c>
      <c r="J4400">
        <v>87</v>
      </c>
      <c r="K4400">
        <v>0</v>
      </c>
      <c r="L4400">
        <v>0</v>
      </c>
      <c r="M4400">
        <v>0</v>
      </c>
      <c r="N4400">
        <v>0</v>
      </c>
    </row>
    <row r="4401" spans="1:14" x14ac:dyDescent="0.25">
      <c r="A4401" t="s">
        <v>8625</v>
      </c>
      <c r="B4401" t="s">
        <v>73</v>
      </c>
      <c r="C4401" t="s">
        <v>227</v>
      </c>
      <c r="D4401" t="s">
        <v>397</v>
      </c>
      <c r="E4401">
        <v>96</v>
      </c>
      <c r="F4401">
        <v>12</v>
      </c>
      <c r="G4401">
        <v>83</v>
      </c>
      <c r="H4401">
        <v>0</v>
      </c>
      <c r="I4401">
        <v>1</v>
      </c>
      <c r="J4401">
        <v>0</v>
      </c>
      <c r="K4401">
        <v>0</v>
      </c>
      <c r="L4401">
        <v>0</v>
      </c>
      <c r="M4401">
        <v>0</v>
      </c>
      <c r="N4401">
        <v>0</v>
      </c>
    </row>
    <row r="4402" spans="1:14" x14ac:dyDescent="0.25">
      <c r="A4402" t="s">
        <v>8626</v>
      </c>
      <c r="B4402" t="s">
        <v>73</v>
      </c>
      <c r="C4402" t="s">
        <v>227</v>
      </c>
      <c r="D4402" t="s">
        <v>398</v>
      </c>
      <c r="E4402">
        <v>85</v>
      </c>
      <c r="F4402">
        <v>11</v>
      </c>
      <c r="G4402">
        <v>73</v>
      </c>
      <c r="H4402">
        <v>0</v>
      </c>
      <c r="I4402">
        <v>1</v>
      </c>
      <c r="J4402">
        <v>11</v>
      </c>
      <c r="K4402">
        <v>0</v>
      </c>
      <c r="L4402">
        <v>0</v>
      </c>
      <c r="M4402">
        <v>0</v>
      </c>
      <c r="N4402">
        <v>0</v>
      </c>
    </row>
    <row r="4403" spans="1:14" x14ac:dyDescent="0.25">
      <c r="A4403" t="s">
        <v>8627</v>
      </c>
      <c r="B4403" t="s">
        <v>73</v>
      </c>
      <c r="C4403" t="s">
        <v>227</v>
      </c>
      <c r="D4403" t="s">
        <v>4242</v>
      </c>
      <c r="E4403">
        <v>11</v>
      </c>
      <c r="F4403">
        <v>3</v>
      </c>
      <c r="G4403">
        <v>8</v>
      </c>
      <c r="H4403">
        <v>0</v>
      </c>
      <c r="I4403">
        <v>0</v>
      </c>
      <c r="J4403">
        <v>85</v>
      </c>
      <c r="K4403">
        <v>0</v>
      </c>
      <c r="L4403">
        <v>0</v>
      </c>
      <c r="M4403">
        <v>0</v>
      </c>
      <c r="N4403">
        <v>0</v>
      </c>
    </row>
    <row r="4404" spans="1:14" x14ac:dyDescent="0.25">
      <c r="A4404" t="s">
        <v>8628</v>
      </c>
      <c r="B4404" t="s">
        <v>73</v>
      </c>
      <c r="C4404" t="s">
        <v>227</v>
      </c>
      <c r="D4404" t="s">
        <v>399</v>
      </c>
      <c r="E4404">
        <v>85</v>
      </c>
      <c r="F4404">
        <v>10</v>
      </c>
      <c r="G4404">
        <v>75</v>
      </c>
      <c r="H4404">
        <v>0</v>
      </c>
      <c r="I4404">
        <v>0</v>
      </c>
      <c r="J4404">
        <v>11</v>
      </c>
      <c r="K4404">
        <v>0</v>
      </c>
      <c r="L4404">
        <v>0</v>
      </c>
      <c r="M4404">
        <v>0</v>
      </c>
      <c r="N4404">
        <v>0</v>
      </c>
    </row>
    <row r="4405" spans="1:14" x14ac:dyDescent="0.25">
      <c r="A4405" t="s">
        <v>8629</v>
      </c>
      <c r="B4405" t="s">
        <v>73</v>
      </c>
      <c r="C4405" t="s">
        <v>227</v>
      </c>
      <c r="D4405" t="s">
        <v>4245</v>
      </c>
      <c r="E4405">
        <v>10</v>
      </c>
      <c r="F4405">
        <v>2</v>
      </c>
      <c r="G4405">
        <v>8</v>
      </c>
      <c r="H4405">
        <v>0</v>
      </c>
      <c r="I4405">
        <v>0</v>
      </c>
      <c r="J4405">
        <v>86</v>
      </c>
      <c r="K4405">
        <v>0</v>
      </c>
      <c r="L4405">
        <v>0</v>
      </c>
      <c r="M4405">
        <v>0</v>
      </c>
      <c r="N4405">
        <v>0</v>
      </c>
    </row>
    <row r="4406" spans="1:14" x14ac:dyDescent="0.25">
      <c r="A4406" t="s">
        <v>8630</v>
      </c>
      <c r="B4406" t="s">
        <v>73</v>
      </c>
      <c r="C4406" t="s">
        <v>227</v>
      </c>
      <c r="D4406" t="s">
        <v>394</v>
      </c>
      <c r="E4406">
        <v>0</v>
      </c>
      <c r="F4406">
        <v>0</v>
      </c>
      <c r="G4406">
        <v>0</v>
      </c>
      <c r="H4406">
        <v>0</v>
      </c>
      <c r="I4406">
        <v>0</v>
      </c>
      <c r="J4406">
        <v>0</v>
      </c>
      <c r="K4406">
        <v>95</v>
      </c>
      <c r="L4406">
        <v>95</v>
      </c>
      <c r="M4406">
        <v>0</v>
      </c>
      <c r="N4406">
        <v>0</v>
      </c>
    </row>
    <row r="4407" spans="1:14" x14ac:dyDescent="0.25">
      <c r="A4407" t="s">
        <v>8631</v>
      </c>
      <c r="B4407" t="s">
        <v>73</v>
      </c>
      <c r="C4407" t="s">
        <v>227</v>
      </c>
      <c r="D4407" t="s">
        <v>395</v>
      </c>
      <c r="E4407">
        <v>0</v>
      </c>
      <c r="F4407">
        <v>0</v>
      </c>
      <c r="G4407">
        <v>0</v>
      </c>
      <c r="H4407">
        <v>0</v>
      </c>
      <c r="I4407">
        <v>0</v>
      </c>
      <c r="J4407">
        <v>0</v>
      </c>
      <c r="K4407">
        <v>90</v>
      </c>
      <c r="L4407">
        <v>90</v>
      </c>
      <c r="M4407">
        <v>0</v>
      </c>
      <c r="N4407">
        <v>0</v>
      </c>
    </row>
    <row r="4408" spans="1:14" x14ac:dyDescent="0.25">
      <c r="A4408" t="s">
        <v>8632</v>
      </c>
      <c r="B4408" t="s">
        <v>73</v>
      </c>
      <c r="C4408" t="s">
        <v>228</v>
      </c>
      <c r="D4408" t="s">
        <v>396</v>
      </c>
      <c r="E4408">
        <v>223</v>
      </c>
      <c r="F4408">
        <v>42</v>
      </c>
      <c r="G4408">
        <v>181</v>
      </c>
      <c r="H4408">
        <v>0</v>
      </c>
      <c r="I4408">
        <v>0</v>
      </c>
      <c r="J4408">
        <v>6</v>
      </c>
      <c r="K4408">
        <v>0</v>
      </c>
      <c r="L4408">
        <v>0</v>
      </c>
      <c r="M4408">
        <v>0</v>
      </c>
      <c r="N4408">
        <v>0</v>
      </c>
    </row>
    <row r="4409" spans="1:14" x14ac:dyDescent="0.25">
      <c r="A4409" t="s">
        <v>8633</v>
      </c>
      <c r="B4409" t="s">
        <v>73</v>
      </c>
      <c r="C4409" t="s">
        <v>228</v>
      </c>
      <c r="D4409" t="s">
        <v>4236</v>
      </c>
      <c r="E4409">
        <v>229</v>
      </c>
      <c r="F4409">
        <v>32</v>
      </c>
      <c r="G4409">
        <v>195</v>
      </c>
      <c r="H4409">
        <v>1</v>
      </c>
      <c r="I4409">
        <v>1</v>
      </c>
      <c r="J4409">
        <v>0</v>
      </c>
      <c r="K4409">
        <v>0</v>
      </c>
      <c r="L4409">
        <v>0</v>
      </c>
      <c r="M4409">
        <v>0</v>
      </c>
      <c r="N4409">
        <v>0</v>
      </c>
    </row>
    <row r="4410" spans="1:14" x14ac:dyDescent="0.25">
      <c r="A4410" t="s">
        <v>8634</v>
      </c>
      <c r="B4410" t="s">
        <v>73</v>
      </c>
      <c r="C4410" t="s">
        <v>228</v>
      </c>
      <c r="D4410" t="s">
        <v>4238</v>
      </c>
      <c r="E4410">
        <v>5</v>
      </c>
      <c r="F4410">
        <v>1</v>
      </c>
      <c r="G4410">
        <v>3</v>
      </c>
      <c r="H4410">
        <v>1</v>
      </c>
      <c r="I4410">
        <v>0</v>
      </c>
      <c r="J4410">
        <v>224</v>
      </c>
      <c r="K4410">
        <v>0</v>
      </c>
      <c r="L4410">
        <v>0</v>
      </c>
      <c r="M4410">
        <v>0</v>
      </c>
      <c r="N4410">
        <v>0</v>
      </c>
    </row>
    <row r="4411" spans="1:14" x14ac:dyDescent="0.25">
      <c r="A4411" t="s">
        <v>8635</v>
      </c>
      <c r="B4411" t="s">
        <v>73</v>
      </c>
      <c r="C4411" t="s">
        <v>228</v>
      </c>
      <c r="D4411" t="s">
        <v>397</v>
      </c>
      <c r="E4411">
        <v>229</v>
      </c>
      <c r="F4411">
        <v>32</v>
      </c>
      <c r="G4411">
        <v>195</v>
      </c>
      <c r="H4411">
        <v>1</v>
      </c>
      <c r="I4411">
        <v>1</v>
      </c>
      <c r="J4411">
        <v>0</v>
      </c>
      <c r="K4411">
        <v>0</v>
      </c>
      <c r="L4411">
        <v>0</v>
      </c>
      <c r="M4411">
        <v>0</v>
      </c>
      <c r="N4411">
        <v>0</v>
      </c>
    </row>
    <row r="4412" spans="1:14" x14ac:dyDescent="0.25">
      <c r="A4412" t="s">
        <v>8636</v>
      </c>
      <c r="B4412" t="s">
        <v>73</v>
      </c>
      <c r="C4412" t="s">
        <v>228</v>
      </c>
      <c r="D4412" t="s">
        <v>398</v>
      </c>
      <c r="E4412">
        <v>223</v>
      </c>
      <c r="F4412">
        <v>37</v>
      </c>
      <c r="G4412">
        <v>186</v>
      </c>
      <c r="H4412">
        <v>0</v>
      </c>
      <c r="I4412">
        <v>0</v>
      </c>
      <c r="J4412">
        <v>6</v>
      </c>
      <c r="K4412">
        <v>0</v>
      </c>
      <c r="L4412">
        <v>0</v>
      </c>
      <c r="M4412">
        <v>0</v>
      </c>
      <c r="N4412">
        <v>0</v>
      </c>
    </row>
    <row r="4413" spans="1:14" x14ac:dyDescent="0.25">
      <c r="A4413" t="s">
        <v>8637</v>
      </c>
      <c r="B4413" t="s">
        <v>73</v>
      </c>
      <c r="C4413" t="s">
        <v>228</v>
      </c>
      <c r="D4413" t="s">
        <v>4242</v>
      </c>
      <c r="E4413">
        <v>6</v>
      </c>
      <c r="F4413">
        <v>0</v>
      </c>
      <c r="G4413">
        <v>4</v>
      </c>
      <c r="H4413">
        <v>1</v>
      </c>
      <c r="I4413">
        <v>1</v>
      </c>
      <c r="J4413">
        <v>223</v>
      </c>
      <c r="K4413">
        <v>0</v>
      </c>
      <c r="L4413">
        <v>0</v>
      </c>
      <c r="M4413">
        <v>0</v>
      </c>
      <c r="N4413">
        <v>0</v>
      </c>
    </row>
    <row r="4414" spans="1:14" x14ac:dyDescent="0.25">
      <c r="A4414" t="s">
        <v>8638</v>
      </c>
      <c r="B4414" t="s">
        <v>73</v>
      </c>
      <c r="C4414" t="s">
        <v>228</v>
      </c>
      <c r="D4414" t="s">
        <v>399</v>
      </c>
      <c r="E4414">
        <v>223</v>
      </c>
      <c r="F4414">
        <v>32</v>
      </c>
      <c r="G4414">
        <v>191</v>
      </c>
      <c r="H4414">
        <v>0</v>
      </c>
      <c r="I4414">
        <v>0</v>
      </c>
      <c r="J4414">
        <v>6</v>
      </c>
      <c r="K4414">
        <v>0</v>
      </c>
      <c r="L4414">
        <v>0</v>
      </c>
      <c r="M4414">
        <v>0</v>
      </c>
      <c r="N4414">
        <v>0</v>
      </c>
    </row>
    <row r="4415" spans="1:14" x14ac:dyDescent="0.25">
      <c r="A4415" t="s">
        <v>8639</v>
      </c>
      <c r="B4415" t="s">
        <v>73</v>
      </c>
      <c r="C4415" t="s">
        <v>228</v>
      </c>
      <c r="D4415" t="s">
        <v>4245</v>
      </c>
      <c r="E4415">
        <v>6</v>
      </c>
      <c r="F4415">
        <v>1</v>
      </c>
      <c r="G4415">
        <v>3</v>
      </c>
      <c r="H4415">
        <v>2</v>
      </c>
      <c r="I4415">
        <v>0</v>
      </c>
      <c r="J4415">
        <v>223</v>
      </c>
      <c r="K4415">
        <v>0</v>
      </c>
      <c r="L4415">
        <v>0</v>
      </c>
      <c r="M4415">
        <v>0</v>
      </c>
      <c r="N4415">
        <v>0</v>
      </c>
    </row>
    <row r="4416" spans="1:14" x14ac:dyDescent="0.25">
      <c r="A4416" t="s">
        <v>8640</v>
      </c>
      <c r="B4416" t="s">
        <v>73</v>
      </c>
      <c r="C4416" t="s">
        <v>228</v>
      </c>
      <c r="D4416" t="s">
        <v>394</v>
      </c>
      <c r="E4416">
        <v>0</v>
      </c>
      <c r="F4416">
        <v>0</v>
      </c>
      <c r="G4416">
        <v>0</v>
      </c>
      <c r="H4416">
        <v>0</v>
      </c>
      <c r="I4416">
        <v>0</v>
      </c>
      <c r="J4416">
        <v>0</v>
      </c>
      <c r="K4416">
        <v>226</v>
      </c>
      <c r="L4416">
        <v>224</v>
      </c>
      <c r="M4416">
        <v>2</v>
      </c>
      <c r="N4416">
        <v>0</v>
      </c>
    </row>
    <row r="4417" spans="1:14" x14ac:dyDescent="0.25">
      <c r="A4417" t="s">
        <v>8641</v>
      </c>
      <c r="B4417" t="s">
        <v>73</v>
      </c>
      <c r="C4417" t="s">
        <v>228</v>
      </c>
      <c r="D4417" t="s">
        <v>395</v>
      </c>
      <c r="E4417">
        <v>0</v>
      </c>
      <c r="F4417">
        <v>0</v>
      </c>
      <c r="G4417">
        <v>0</v>
      </c>
      <c r="H4417">
        <v>0</v>
      </c>
      <c r="I4417">
        <v>0</v>
      </c>
      <c r="J4417">
        <v>0</v>
      </c>
      <c r="K4417">
        <v>218</v>
      </c>
      <c r="L4417">
        <v>216</v>
      </c>
      <c r="M4417">
        <v>2</v>
      </c>
      <c r="N4417">
        <v>0</v>
      </c>
    </row>
    <row r="4418" spans="1:14" x14ac:dyDescent="0.25">
      <c r="A4418" t="s">
        <v>8642</v>
      </c>
      <c r="B4418" t="s">
        <v>73</v>
      </c>
      <c r="C4418" t="s">
        <v>229</v>
      </c>
      <c r="D4418" t="s">
        <v>396</v>
      </c>
      <c r="E4418">
        <v>64</v>
      </c>
      <c r="F4418">
        <v>15</v>
      </c>
      <c r="G4418">
        <v>49</v>
      </c>
      <c r="H4418">
        <v>0</v>
      </c>
      <c r="I4418">
        <v>0</v>
      </c>
      <c r="J4418">
        <v>4</v>
      </c>
      <c r="K4418">
        <v>0</v>
      </c>
      <c r="L4418">
        <v>0</v>
      </c>
      <c r="M4418">
        <v>0</v>
      </c>
      <c r="N4418">
        <v>0</v>
      </c>
    </row>
    <row r="4419" spans="1:14" x14ac:dyDescent="0.25">
      <c r="A4419" t="s">
        <v>8643</v>
      </c>
      <c r="B4419" t="s">
        <v>73</v>
      </c>
      <c r="C4419" t="s">
        <v>229</v>
      </c>
      <c r="D4419" t="s">
        <v>4236</v>
      </c>
      <c r="E4419">
        <v>68</v>
      </c>
      <c r="F4419">
        <v>14</v>
      </c>
      <c r="G4419">
        <v>54</v>
      </c>
      <c r="H4419">
        <v>0</v>
      </c>
      <c r="I4419">
        <v>0</v>
      </c>
      <c r="J4419">
        <v>0</v>
      </c>
      <c r="K4419">
        <v>0</v>
      </c>
      <c r="L4419">
        <v>0</v>
      </c>
      <c r="M4419">
        <v>0</v>
      </c>
      <c r="N4419">
        <v>0</v>
      </c>
    </row>
    <row r="4420" spans="1:14" x14ac:dyDescent="0.25">
      <c r="A4420" t="s">
        <v>8644</v>
      </c>
      <c r="B4420" t="s">
        <v>73</v>
      </c>
      <c r="C4420" t="s">
        <v>229</v>
      </c>
      <c r="D4420" t="s">
        <v>4238</v>
      </c>
      <c r="E4420">
        <v>4</v>
      </c>
      <c r="F4420">
        <v>1</v>
      </c>
      <c r="G4420">
        <v>3</v>
      </c>
      <c r="H4420">
        <v>0</v>
      </c>
      <c r="I4420">
        <v>0</v>
      </c>
      <c r="J4420">
        <v>64</v>
      </c>
      <c r="K4420">
        <v>0</v>
      </c>
      <c r="L4420">
        <v>0</v>
      </c>
      <c r="M4420">
        <v>0</v>
      </c>
      <c r="N4420">
        <v>0</v>
      </c>
    </row>
    <row r="4421" spans="1:14" x14ac:dyDescent="0.25">
      <c r="A4421" t="s">
        <v>8645</v>
      </c>
      <c r="B4421" t="s">
        <v>73</v>
      </c>
      <c r="C4421" t="s">
        <v>229</v>
      </c>
      <c r="D4421" t="s">
        <v>397</v>
      </c>
      <c r="E4421">
        <v>68</v>
      </c>
      <c r="F4421">
        <v>14</v>
      </c>
      <c r="G4421">
        <v>54</v>
      </c>
      <c r="H4421">
        <v>0</v>
      </c>
      <c r="I4421">
        <v>0</v>
      </c>
      <c r="J4421">
        <v>0</v>
      </c>
      <c r="K4421">
        <v>0</v>
      </c>
      <c r="L4421">
        <v>0</v>
      </c>
      <c r="M4421">
        <v>0</v>
      </c>
      <c r="N4421">
        <v>0</v>
      </c>
    </row>
    <row r="4422" spans="1:14" x14ac:dyDescent="0.25">
      <c r="A4422" t="s">
        <v>8646</v>
      </c>
      <c r="B4422" t="s">
        <v>73</v>
      </c>
      <c r="C4422" t="s">
        <v>229</v>
      </c>
      <c r="D4422" t="s">
        <v>398</v>
      </c>
      <c r="E4422">
        <v>64</v>
      </c>
      <c r="F4422">
        <v>15</v>
      </c>
      <c r="G4422">
        <v>49</v>
      </c>
      <c r="H4422">
        <v>0</v>
      </c>
      <c r="I4422">
        <v>0</v>
      </c>
      <c r="J4422">
        <v>4</v>
      </c>
      <c r="K4422">
        <v>0</v>
      </c>
      <c r="L4422">
        <v>0</v>
      </c>
      <c r="M4422">
        <v>0</v>
      </c>
      <c r="N4422">
        <v>0</v>
      </c>
    </row>
    <row r="4423" spans="1:14" x14ac:dyDescent="0.25">
      <c r="A4423" t="s">
        <v>8647</v>
      </c>
      <c r="B4423" t="s">
        <v>73</v>
      </c>
      <c r="C4423" t="s">
        <v>229</v>
      </c>
      <c r="D4423" t="s">
        <v>4242</v>
      </c>
      <c r="E4423">
        <v>4</v>
      </c>
      <c r="F4423">
        <v>1</v>
      </c>
      <c r="G4423">
        <v>3</v>
      </c>
      <c r="H4423">
        <v>0</v>
      </c>
      <c r="I4423">
        <v>0</v>
      </c>
      <c r="J4423">
        <v>64</v>
      </c>
      <c r="K4423">
        <v>0</v>
      </c>
      <c r="L4423">
        <v>0</v>
      </c>
      <c r="M4423">
        <v>0</v>
      </c>
      <c r="N4423">
        <v>0</v>
      </c>
    </row>
    <row r="4424" spans="1:14" x14ac:dyDescent="0.25">
      <c r="A4424" t="s">
        <v>8648</v>
      </c>
      <c r="B4424" t="s">
        <v>73</v>
      </c>
      <c r="C4424" t="s">
        <v>229</v>
      </c>
      <c r="D4424" t="s">
        <v>399</v>
      </c>
      <c r="E4424">
        <v>64</v>
      </c>
      <c r="F4424">
        <v>13</v>
      </c>
      <c r="G4424">
        <v>51</v>
      </c>
      <c r="H4424">
        <v>0</v>
      </c>
      <c r="I4424">
        <v>0</v>
      </c>
      <c r="J4424">
        <v>4</v>
      </c>
      <c r="K4424">
        <v>0</v>
      </c>
      <c r="L4424">
        <v>0</v>
      </c>
      <c r="M4424">
        <v>0</v>
      </c>
      <c r="N4424">
        <v>0</v>
      </c>
    </row>
    <row r="4425" spans="1:14" x14ac:dyDescent="0.25">
      <c r="A4425" t="s">
        <v>8649</v>
      </c>
      <c r="B4425" t="s">
        <v>73</v>
      </c>
      <c r="C4425" t="s">
        <v>229</v>
      </c>
      <c r="D4425" t="s">
        <v>4245</v>
      </c>
      <c r="E4425">
        <v>4</v>
      </c>
      <c r="F4425">
        <v>1</v>
      </c>
      <c r="G4425">
        <v>3</v>
      </c>
      <c r="H4425">
        <v>0</v>
      </c>
      <c r="I4425">
        <v>0</v>
      </c>
      <c r="J4425">
        <v>64</v>
      </c>
      <c r="K4425">
        <v>0</v>
      </c>
      <c r="L4425">
        <v>0</v>
      </c>
      <c r="M4425">
        <v>0</v>
      </c>
      <c r="N4425">
        <v>0</v>
      </c>
    </row>
    <row r="4426" spans="1:14" x14ac:dyDescent="0.25">
      <c r="A4426" t="s">
        <v>8650</v>
      </c>
      <c r="B4426" t="s">
        <v>73</v>
      </c>
      <c r="C4426" t="s">
        <v>229</v>
      </c>
      <c r="D4426" t="s">
        <v>394</v>
      </c>
      <c r="E4426">
        <v>0</v>
      </c>
      <c r="F4426">
        <v>0</v>
      </c>
      <c r="G4426">
        <v>0</v>
      </c>
      <c r="H4426">
        <v>0</v>
      </c>
      <c r="I4426">
        <v>0</v>
      </c>
      <c r="J4426">
        <v>0</v>
      </c>
      <c r="K4426">
        <v>68</v>
      </c>
      <c r="L4426">
        <v>68</v>
      </c>
      <c r="M4426">
        <v>0</v>
      </c>
      <c r="N4426">
        <v>0</v>
      </c>
    </row>
    <row r="4427" spans="1:14" x14ac:dyDescent="0.25">
      <c r="A4427" t="s">
        <v>8651</v>
      </c>
      <c r="B4427" t="s">
        <v>73</v>
      </c>
      <c r="C4427" t="s">
        <v>229</v>
      </c>
      <c r="D4427" t="s">
        <v>395</v>
      </c>
      <c r="E4427">
        <v>0</v>
      </c>
      <c r="F4427">
        <v>0</v>
      </c>
      <c r="G4427">
        <v>0</v>
      </c>
      <c r="H4427">
        <v>0</v>
      </c>
      <c r="I4427">
        <v>0</v>
      </c>
      <c r="J4427">
        <v>0</v>
      </c>
      <c r="K4427">
        <v>66</v>
      </c>
      <c r="L4427">
        <v>66</v>
      </c>
      <c r="M4427">
        <v>0</v>
      </c>
      <c r="N4427">
        <v>0</v>
      </c>
    </row>
    <row r="4428" spans="1:14" x14ac:dyDescent="0.25">
      <c r="A4428" t="s">
        <v>8652</v>
      </c>
      <c r="B4428" t="s">
        <v>73</v>
      </c>
      <c r="C4428" t="s">
        <v>230</v>
      </c>
      <c r="D4428" t="s">
        <v>396</v>
      </c>
      <c r="E4428">
        <v>95</v>
      </c>
      <c r="F4428">
        <v>16</v>
      </c>
      <c r="G4428">
        <v>77</v>
      </c>
      <c r="H4428">
        <v>1</v>
      </c>
      <c r="I4428">
        <v>1</v>
      </c>
      <c r="J4428">
        <v>9</v>
      </c>
      <c r="K4428">
        <v>0</v>
      </c>
      <c r="L4428">
        <v>0</v>
      </c>
      <c r="M4428">
        <v>0</v>
      </c>
      <c r="N4428">
        <v>0</v>
      </c>
    </row>
    <row r="4429" spans="1:14" x14ac:dyDescent="0.25">
      <c r="A4429" t="s">
        <v>8653</v>
      </c>
      <c r="B4429" t="s">
        <v>73</v>
      </c>
      <c r="C4429" t="s">
        <v>230</v>
      </c>
      <c r="D4429" t="s">
        <v>4236</v>
      </c>
      <c r="E4429">
        <v>104</v>
      </c>
      <c r="F4429">
        <v>14</v>
      </c>
      <c r="G4429">
        <v>87</v>
      </c>
      <c r="H4429">
        <v>2</v>
      </c>
      <c r="I4429">
        <v>1</v>
      </c>
      <c r="J4429">
        <v>0</v>
      </c>
      <c r="K4429">
        <v>0</v>
      </c>
      <c r="L4429">
        <v>0</v>
      </c>
      <c r="M4429">
        <v>0</v>
      </c>
      <c r="N4429">
        <v>0</v>
      </c>
    </row>
    <row r="4430" spans="1:14" x14ac:dyDescent="0.25">
      <c r="A4430" t="s">
        <v>8654</v>
      </c>
      <c r="B4430" t="s">
        <v>73</v>
      </c>
      <c r="C4430" t="s">
        <v>230</v>
      </c>
      <c r="D4430" t="s">
        <v>4238</v>
      </c>
      <c r="E4430">
        <v>9</v>
      </c>
      <c r="F4430">
        <v>0</v>
      </c>
      <c r="G4430">
        <v>9</v>
      </c>
      <c r="H4430">
        <v>0</v>
      </c>
      <c r="I4430">
        <v>0</v>
      </c>
      <c r="J4430">
        <v>95</v>
      </c>
      <c r="K4430">
        <v>0</v>
      </c>
      <c r="L4430">
        <v>0</v>
      </c>
      <c r="M4430">
        <v>0</v>
      </c>
      <c r="N4430">
        <v>0</v>
      </c>
    </row>
    <row r="4431" spans="1:14" x14ac:dyDescent="0.25">
      <c r="A4431" t="s">
        <v>8655</v>
      </c>
      <c r="B4431" t="s">
        <v>73</v>
      </c>
      <c r="C4431" t="s">
        <v>230</v>
      </c>
      <c r="D4431" t="s">
        <v>397</v>
      </c>
      <c r="E4431">
        <v>104</v>
      </c>
      <c r="F4431">
        <v>14</v>
      </c>
      <c r="G4431">
        <v>87</v>
      </c>
      <c r="H4431">
        <v>2</v>
      </c>
      <c r="I4431">
        <v>1</v>
      </c>
      <c r="J4431">
        <v>0</v>
      </c>
      <c r="K4431">
        <v>0</v>
      </c>
      <c r="L4431">
        <v>0</v>
      </c>
      <c r="M4431">
        <v>0</v>
      </c>
      <c r="N4431">
        <v>0</v>
      </c>
    </row>
    <row r="4432" spans="1:14" x14ac:dyDescent="0.25">
      <c r="A4432" t="s">
        <v>8656</v>
      </c>
      <c r="B4432" t="s">
        <v>73</v>
      </c>
      <c r="C4432" t="s">
        <v>230</v>
      </c>
      <c r="D4432" t="s">
        <v>398</v>
      </c>
      <c r="E4432">
        <v>95</v>
      </c>
      <c r="F4432">
        <v>17</v>
      </c>
      <c r="G4432">
        <v>75</v>
      </c>
      <c r="H4432">
        <v>2</v>
      </c>
      <c r="I4432">
        <v>1</v>
      </c>
      <c r="J4432">
        <v>9</v>
      </c>
      <c r="K4432">
        <v>0</v>
      </c>
      <c r="L4432">
        <v>0</v>
      </c>
      <c r="M4432">
        <v>0</v>
      </c>
      <c r="N4432">
        <v>0</v>
      </c>
    </row>
    <row r="4433" spans="1:14" x14ac:dyDescent="0.25">
      <c r="A4433" t="s">
        <v>8657</v>
      </c>
      <c r="B4433" t="s">
        <v>73</v>
      </c>
      <c r="C4433" t="s">
        <v>230</v>
      </c>
      <c r="D4433" t="s">
        <v>4242</v>
      </c>
      <c r="E4433">
        <v>9</v>
      </c>
      <c r="F4433">
        <v>0</v>
      </c>
      <c r="G4433">
        <v>9</v>
      </c>
      <c r="H4433">
        <v>0</v>
      </c>
      <c r="I4433">
        <v>0</v>
      </c>
      <c r="J4433">
        <v>95</v>
      </c>
      <c r="K4433">
        <v>0</v>
      </c>
      <c r="L4433">
        <v>0</v>
      </c>
      <c r="M4433">
        <v>0</v>
      </c>
      <c r="N4433">
        <v>0</v>
      </c>
    </row>
    <row r="4434" spans="1:14" x14ac:dyDescent="0.25">
      <c r="A4434" t="s">
        <v>8658</v>
      </c>
      <c r="B4434" t="s">
        <v>73</v>
      </c>
      <c r="C4434" t="s">
        <v>230</v>
      </c>
      <c r="D4434" t="s">
        <v>399</v>
      </c>
      <c r="E4434">
        <v>95</v>
      </c>
      <c r="F4434">
        <v>14</v>
      </c>
      <c r="G4434">
        <v>79</v>
      </c>
      <c r="H4434">
        <v>1</v>
      </c>
      <c r="I4434">
        <v>1</v>
      </c>
      <c r="J4434">
        <v>9</v>
      </c>
      <c r="K4434">
        <v>0</v>
      </c>
      <c r="L4434">
        <v>0</v>
      </c>
      <c r="M4434">
        <v>0</v>
      </c>
      <c r="N4434">
        <v>0</v>
      </c>
    </row>
    <row r="4435" spans="1:14" x14ac:dyDescent="0.25">
      <c r="A4435" t="s">
        <v>8659</v>
      </c>
      <c r="B4435" t="s">
        <v>73</v>
      </c>
      <c r="C4435" t="s">
        <v>230</v>
      </c>
      <c r="D4435" t="s">
        <v>4245</v>
      </c>
      <c r="E4435">
        <v>9</v>
      </c>
      <c r="F4435">
        <v>0</v>
      </c>
      <c r="G4435">
        <v>9</v>
      </c>
      <c r="H4435">
        <v>0</v>
      </c>
      <c r="I4435">
        <v>0</v>
      </c>
      <c r="J4435">
        <v>95</v>
      </c>
      <c r="K4435">
        <v>0</v>
      </c>
      <c r="L4435">
        <v>0</v>
      </c>
      <c r="M4435">
        <v>0</v>
      </c>
      <c r="N4435">
        <v>0</v>
      </c>
    </row>
    <row r="4436" spans="1:14" x14ac:dyDescent="0.25">
      <c r="A4436" t="s">
        <v>8660</v>
      </c>
      <c r="B4436" t="s">
        <v>73</v>
      </c>
      <c r="C4436" t="s">
        <v>230</v>
      </c>
      <c r="D4436" t="s">
        <v>394</v>
      </c>
      <c r="E4436">
        <v>0</v>
      </c>
      <c r="F4436">
        <v>0</v>
      </c>
      <c r="G4436">
        <v>0</v>
      </c>
      <c r="H4436">
        <v>0</v>
      </c>
      <c r="I4436">
        <v>0</v>
      </c>
      <c r="J4436">
        <v>0</v>
      </c>
      <c r="K4436">
        <v>104</v>
      </c>
      <c r="L4436">
        <v>102</v>
      </c>
      <c r="M4436">
        <v>2</v>
      </c>
      <c r="N4436">
        <v>0</v>
      </c>
    </row>
    <row r="4437" spans="1:14" x14ac:dyDescent="0.25">
      <c r="A4437" t="s">
        <v>8661</v>
      </c>
      <c r="B4437" t="s">
        <v>73</v>
      </c>
      <c r="C4437" t="s">
        <v>230</v>
      </c>
      <c r="D4437" t="s">
        <v>395</v>
      </c>
      <c r="E4437">
        <v>0</v>
      </c>
      <c r="F4437">
        <v>0</v>
      </c>
      <c r="G4437">
        <v>0</v>
      </c>
      <c r="H4437">
        <v>0</v>
      </c>
      <c r="I4437">
        <v>0</v>
      </c>
      <c r="J4437">
        <v>0</v>
      </c>
      <c r="K4437">
        <v>97</v>
      </c>
      <c r="L4437">
        <v>95</v>
      </c>
      <c r="M4437">
        <v>2</v>
      </c>
      <c r="N4437">
        <v>0</v>
      </c>
    </row>
    <row r="4438" spans="1:14" x14ac:dyDescent="0.25">
      <c r="A4438" t="s">
        <v>8662</v>
      </c>
      <c r="B4438" t="s">
        <v>73</v>
      </c>
      <c r="C4438" t="s">
        <v>231</v>
      </c>
      <c r="D4438" t="s">
        <v>396</v>
      </c>
      <c r="E4438">
        <v>109</v>
      </c>
      <c r="F4438">
        <v>12</v>
      </c>
      <c r="G4438">
        <v>97</v>
      </c>
      <c r="H4438">
        <v>0</v>
      </c>
      <c r="I4438">
        <v>0</v>
      </c>
      <c r="J4438">
        <v>5</v>
      </c>
      <c r="K4438">
        <v>0</v>
      </c>
      <c r="L4438">
        <v>0</v>
      </c>
      <c r="M4438">
        <v>0</v>
      </c>
      <c r="N4438">
        <v>0</v>
      </c>
    </row>
    <row r="4439" spans="1:14" x14ac:dyDescent="0.25">
      <c r="A4439" t="s">
        <v>8663</v>
      </c>
      <c r="B4439" t="s">
        <v>73</v>
      </c>
      <c r="C4439" t="s">
        <v>231</v>
      </c>
      <c r="D4439" t="s">
        <v>4236</v>
      </c>
      <c r="E4439">
        <v>114</v>
      </c>
      <c r="F4439">
        <v>13</v>
      </c>
      <c r="G4439">
        <v>101</v>
      </c>
      <c r="H4439">
        <v>0</v>
      </c>
      <c r="I4439">
        <v>0</v>
      </c>
      <c r="J4439">
        <v>0</v>
      </c>
      <c r="K4439">
        <v>0</v>
      </c>
      <c r="L4439">
        <v>0</v>
      </c>
      <c r="M4439">
        <v>0</v>
      </c>
      <c r="N4439">
        <v>0</v>
      </c>
    </row>
    <row r="4440" spans="1:14" x14ac:dyDescent="0.25">
      <c r="A4440" t="s">
        <v>8664</v>
      </c>
      <c r="B4440" t="s">
        <v>73</v>
      </c>
      <c r="C4440" t="s">
        <v>231</v>
      </c>
      <c r="D4440" t="s">
        <v>4238</v>
      </c>
      <c r="E4440">
        <v>5</v>
      </c>
      <c r="F4440">
        <v>1</v>
      </c>
      <c r="G4440">
        <v>4</v>
      </c>
      <c r="H4440">
        <v>0</v>
      </c>
      <c r="I4440">
        <v>0</v>
      </c>
      <c r="J4440">
        <v>109</v>
      </c>
      <c r="K4440">
        <v>0</v>
      </c>
      <c r="L4440">
        <v>0</v>
      </c>
      <c r="M4440">
        <v>0</v>
      </c>
      <c r="N4440">
        <v>0</v>
      </c>
    </row>
    <row r="4441" spans="1:14" x14ac:dyDescent="0.25">
      <c r="A4441" t="s">
        <v>8665</v>
      </c>
      <c r="B4441" t="s">
        <v>73</v>
      </c>
      <c r="C4441" t="s">
        <v>231</v>
      </c>
      <c r="D4441" t="s">
        <v>397</v>
      </c>
      <c r="E4441">
        <v>114</v>
      </c>
      <c r="F4441">
        <v>13</v>
      </c>
      <c r="G4441">
        <v>101</v>
      </c>
      <c r="H4441">
        <v>0</v>
      </c>
      <c r="I4441">
        <v>0</v>
      </c>
      <c r="J4441">
        <v>0</v>
      </c>
      <c r="K4441">
        <v>0</v>
      </c>
      <c r="L4441">
        <v>0</v>
      </c>
      <c r="M4441">
        <v>0</v>
      </c>
      <c r="N4441">
        <v>0</v>
      </c>
    </row>
    <row r="4442" spans="1:14" x14ac:dyDescent="0.25">
      <c r="A4442" t="s">
        <v>8666</v>
      </c>
      <c r="B4442" t="s">
        <v>73</v>
      </c>
      <c r="C4442" t="s">
        <v>231</v>
      </c>
      <c r="D4442" t="s">
        <v>398</v>
      </c>
      <c r="E4442">
        <v>109</v>
      </c>
      <c r="F4442">
        <v>12</v>
      </c>
      <c r="G4442">
        <v>97</v>
      </c>
      <c r="H4442">
        <v>0</v>
      </c>
      <c r="I4442">
        <v>0</v>
      </c>
      <c r="J4442">
        <v>5</v>
      </c>
      <c r="K4442">
        <v>0</v>
      </c>
      <c r="L4442">
        <v>0</v>
      </c>
      <c r="M4442">
        <v>0</v>
      </c>
      <c r="N4442">
        <v>0</v>
      </c>
    </row>
    <row r="4443" spans="1:14" x14ac:dyDescent="0.25">
      <c r="A4443" t="s">
        <v>8667</v>
      </c>
      <c r="B4443" t="s">
        <v>73</v>
      </c>
      <c r="C4443" t="s">
        <v>231</v>
      </c>
      <c r="D4443" t="s">
        <v>4242</v>
      </c>
      <c r="E4443">
        <v>5</v>
      </c>
      <c r="F4443">
        <v>1</v>
      </c>
      <c r="G4443">
        <v>4</v>
      </c>
      <c r="H4443">
        <v>0</v>
      </c>
      <c r="I4443">
        <v>0</v>
      </c>
      <c r="J4443">
        <v>109</v>
      </c>
      <c r="K4443">
        <v>0</v>
      </c>
      <c r="L4443">
        <v>0</v>
      </c>
      <c r="M4443">
        <v>0</v>
      </c>
      <c r="N4443">
        <v>0</v>
      </c>
    </row>
    <row r="4444" spans="1:14" x14ac:dyDescent="0.25">
      <c r="A4444" t="s">
        <v>8668</v>
      </c>
      <c r="B4444" t="s">
        <v>73</v>
      </c>
      <c r="C4444" t="s">
        <v>231</v>
      </c>
      <c r="D4444" t="s">
        <v>399</v>
      </c>
      <c r="E4444">
        <v>109</v>
      </c>
      <c r="F4444">
        <v>14</v>
      </c>
      <c r="G4444">
        <v>95</v>
      </c>
      <c r="H4444">
        <v>0</v>
      </c>
      <c r="I4444">
        <v>0</v>
      </c>
      <c r="J4444">
        <v>5</v>
      </c>
      <c r="K4444">
        <v>0</v>
      </c>
      <c r="L4444">
        <v>0</v>
      </c>
      <c r="M4444">
        <v>0</v>
      </c>
      <c r="N4444">
        <v>0</v>
      </c>
    </row>
    <row r="4445" spans="1:14" x14ac:dyDescent="0.25">
      <c r="A4445" t="s">
        <v>8669</v>
      </c>
      <c r="B4445" t="s">
        <v>73</v>
      </c>
      <c r="C4445" t="s">
        <v>231</v>
      </c>
      <c r="D4445" t="s">
        <v>4245</v>
      </c>
      <c r="E4445">
        <v>5</v>
      </c>
      <c r="F4445">
        <v>1</v>
      </c>
      <c r="G4445">
        <v>4</v>
      </c>
      <c r="H4445">
        <v>0</v>
      </c>
      <c r="I4445">
        <v>0</v>
      </c>
      <c r="J4445">
        <v>109</v>
      </c>
      <c r="K4445">
        <v>0</v>
      </c>
      <c r="L4445">
        <v>0</v>
      </c>
      <c r="M4445">
        <v>0</v>
      </c>
      <c r="N4445">
        <v>0</v>
      </c>
    </row>
    <row r="4446" spans="1:14" x14ac:dyDescent="0.25">
      <c r="A4446" t="s">
        <v>8670</v>
      </c>
      <c r="B4446" t="s">
        <v>73</v>
      </c>
      <c r="C4446" t="s">
        <v>231</v>
      </c>
      <c r="D4446" t="s">
        <v>394</v>
      </c>
      <c r="E4446">
        <v>0</v>
      </c>
      <c r="F4446">
        <v>0</v>
      </c>
      <c r="G4446">
        <v>0</v>
      </c>
      <c r="H4446">
        <v>0</v>
      </c>
      <c r="I4446">
        <v>0</v>
      </c>
      <c r="J4446">
        <v>0</v>
      </c>
      <c r="K4446">
        <v>114</v>
      </c>
      <c r="L4446">
        <v>113</v>
      </c>
      <c r="M4446">
        <v>1</v>
      </c>
      <c r="N4446">
        <v>0</v>
      </c>
    </row>
    <row r="4447" spans="1:14" x14ac:dyDescent="0.25">
      <c r="A4447" t="s">
        <v>8671</v>
      </c>
      <c r="B4447" t="s">
        <v>73</v>
      </c>
      <c r="C4447" t="s">
        <v>231</v>
      </c>
      <c r="D4447" t="s">
        <v>395</v>
      </c>
      <c r="E4447">
        <v>0</v>
      </c>
      <c r="F4447">
        <v>0</v>
      </c>
      <c r="G4447">
        <v>0</v>
      </c>
      <c r="H4447">
        <v>0</v>
      </c>
      <c r="I4447">
        <v>0</v>
      </c>
      <c r="J4447">
        <v>0</v>
      </c>
      <c r="K4447">
        <v>107</v>
      </c>
      <c r="L4447">
        <v>106</v>
      </c>
      <c r="M4447">
        <v>1</v>
      </c>
      <c r="N4447">
        <v>0</v>
      </c>
    </row>
    <row r="4448" spans="1:14" x14ac:dyDescent="0.25">
      <c r="A4448" t="s">
        <v>8672</v>
      </c>
      <c r="B4448" t="s">
        <v>73</v>
      </c>
      <c r="C4448" t="s">
        <v>232</v>
      </c>
      <c r="D4448" t="s">
        <v>396</v>
      </c>
      <c r="E4448">
        <v>46</v>
      </c>
      <c r="F4448">
        <v>3</v>
      </c>
      <c r="G4448">
        <v>42</v>
      </c>
      <c r="H4448">
        <v>1</v>
      </c>
      <c r="I4448">
        <v>0</v>
      </c>
      <c r="J4448">
        <v>8</v>
      </c>
      <c r="K4448">
        <v>0</v>
      </c>
      <c r="L4448">
        <v>0</v>
      </c>
      <c r="M4448">
        <v>0</v>
      </c>
      <c r="N4448">
        <v>0</v>
      </c>
    </row>
    <row r="4449" spans="1:14" x14ac:dyDescent="0.25">
      <c r="A4449" t="s">
        <v>8673</v>
      </c>
      <c r="B4449" t="s">
        <v>73</v>
      </c>
      <c r="C4449" t="s">
        <v>232</v>
      </c>
      <c r="D4449" t="s">
        <v>4236</v>
      </c>
      <c r="E4449">
        <v>54</v>
      </c>
      <c r="F4449">
        <v>3</v>
      </c>
      <c r="G4449">
        <v>49</v>
      </c>
      <c r="H4449">
        <v>2</v>
      </c>
      <c r="I4449">
        <v>0</v>
      </c>
      <c r="J4449">
        <v>0</v>
      </c>
      <c r="K4449">
        <v>0</v>
      </c>
      <c r="L4449">
        <v>0</v>
      </c>
      <c r="M4449">
        <v>0</v>
      </c>
      <c r="N4449">
        <v>0</v>
      </c>
    </row>
    <row r="4450" spans="1:14" x14ac:dyDescent="0.25">
      <c r="A4450" t="s">
        <v>8674</v>
      </c>
      <c r="B4450" t="s">
        <v>73</v>
      </c>
      <c r="C4450" t="s">
        <v>232</v>
      </c>
      <c r="D4450" t="s">
        <v>4238</v>
      </c>
      <c r="E4450">
        <v>7</v>
      </c>
      <c r="F4450">
        <v>0</v>
      </c>
      <c r="G4450">
        <v>7</v>
      </c>
      <c r="H4450">
        <v>0</v>
      </c>
      <c r="I4450">
        <v>0</v>
      </c>
      <c r="J4450">
        <v>47</v>
      </c>
      <c r="K4450">
        <v>0</v>
      </c>
      <c r="L4450">
        <v>0</v>
      </c>
      <c r="M4450">
        <v>0</v>
      </c>
      <c r="N4450">
        <v>0</v>
      </c>
    </row>
    <row r="4451" spans="1:14" x14ac:dyDescent="0.25">
      <c r="A4451" t="s">
        <v>8675</v>
      </c>
      <c r="B4451" t="s">
        <v>73</v>
      </c>
      <c r="C4451" t="s">
        <v>232</v>
      </c>
      <c r="D4451" t="s">
        <v>397</v>
      </c>
      <c r="E4451">
        <v>54</v>
      </c>
      <c r="F4451">
        <v>3</v>
      </c>
      <c r="G4451">
        <v>49</v>
      </c>
      <c r="H4451">
        <v>2</v>
      </c>
      <c r="I4451">
        <v>0</v>
      </c>
      <c r="J4451">
        <v>0</v>
      </c>
      <c r="K4451">
        <v>0</v>
      </c>
      <c r="L4451">
        <v>0</v>
      </c>
      <c r="M4451">
        <v>0</v>
      </c>
      <c r="N4451">
        <v>0</v>
      </c>
    </row>
    <row r="4452" spans="1:14" x14ac:dyDescent="0.25">
      <c r="A4452" t="s">
        <v>8676</v>
      </c>
      <c r="B4452" t="s">
        <v>73</v>
      </c>
      <c r="C4452" t="s">
        <v>232</v>
      </c>
      <c r="D4452" t="s">
        <v>398</v>
      </c>
      <c r="E4452">
        <v>46</v>
      </c>
      <c r="F4452">
        <v>3</v>
      </c>
      <c r="G4452">
        <v>42</v>
      </c>
      <c r="H4452">
        <v>1</v>
      </c>
      <c r="I4452">
        <v>0</v>
      </c>
      <c r="J4452">
        <v>8</v>
      </c>
      <c r="K4452">
        <v>0</v>
      </c>
      <c r="L4452">
        <v>0</v>
      </c>
      <c r="M4452">
        <v>0</v>
      </c>
      <c r="N4452">
        <v>0</v>
      </c>
    </row>
    <row r="4453" spans="1:14" x14ac:dyDescent="0.25">
      <c r="A4453" t="s">
        <v>8677</v>
      </c>
      <c r="B4453" t="s">
        <v>73</v>
      </c>
      <c r="C4453" t="s">
        <v>232</v>
      </c>
      <c r="D4453" t="s">
        <v>4242</v>
      </c>
      <c r="E4453">
        <v>8</v>
      </c>
      <c r="F4453">
        <v>1</v>
      </c>
      <c r="G4453">
        <v>6</v>
      </c>
      <c r="H4453">
        <v>1</v>
      </c>
      <c r="I4453">
        <v>0</v>
      </c>
      <c r="J4453">
        <v>46</v>
      </c>
      <c r="K4453">
        <v>0</v>
      </c>
      <c r="L4453">
        <v>0</v>
      </c>
      <c r="M4453">
        <v>0</v>
      </c>
      <c r="N4453">
        <v>0</v>
      </c>
    </row>
    <row r="4454" spans="1:14" x14ac:dyDescent="0.25">
      <c r="A4454" t="s">
        <v>8678</v>
      </c>
      <c r="B4454" t="s">
        <v>73</v>
      </c>
      <c r="C4454" t="s">
        <v>232</v>
      </c>
      <c r="D4454" t="s">
        <v>399</v>
      </c>
      <c r="E4454">
        <v>46</v>
      </c>
      <c r="F4454">
        <v>3</v>
      </c>
      <c r="G4454">
        <v>42</v>
      </c>
      <c r="H4454">
        <v>1</v>
      </c>
      <c r="I4454">
        <v>0</v>
      </c>
      <c r="J4454">
        <v>8</v>
      </c>
      <c r="K4454">
        <v>0</v>
      </c>
      <c r="L4454">
        <v>0</v>
      </c>
      <c r="M4454">
        <v>0</v>
      </c>
      <c r="N4454">
        <v>0</v>
      </c>
    </row>
    <row r="4455" spans="1:14" x14ac:dyDescent="0.25">
      <c r="A4455" t="s">
        <v>8679</v>
      </c>
      <c r="B4455" t="s">
        <v>73</v>
      </c>
      <c r="C4455" t="s">
        <v>232</v>
      </c>
      <c r="D4455" t="s">
        <v>4245</v>
      </c>
      <c r="E4455">
        <v>8</v>
      </c>
      <c r="F4455">
        <v>0</v>
      </c>
      <c r="G4455">
        <v>7</v>
      </c>
      <c r="H4455">
        <v>1</v>
      </c>
      <c r="I4455">
        <v>0</v>
      </c>
      <c r="J4455">
        <v>46</v>
      </c>
      <c r="K4455">
        <v>0</v>
      </c>
      <c r="L4455">
        <v>0</v>
      </c>
      <c r="M4455">
        <v>0</v>
      </c>
      <c r="N4455">
        <v>0</v>
      </c>
    </row>
    <row r="4456" spans="1:14" x14ac:dyDescent="0.25">
      <c r="A4456" t="s">
        <v>8680</v>
      </c>
      <c r="B4456" t="s">
        <v>73</v>
      </c>
      <c r="C4456" t="s">
        <v>232</v>
      </c>
      <c r="D4456" t="s">
        <v>394</v>
      </c>
      <c r="E4456">
        <v>0</v>
      </c>
      <c r="F4456">
        <v>0</v>
      </c>
      <c r="G4456">
        <v>0</v>
      </c>
      <c r="H4456">
        <v>0</v>
      </c>
      <c r="I4456">
        <v>0</v>
      </c>
      <c r="J4456">
        <v>0</v>
      </c>
      <c r="K4456">
        <v>54</v>
      </c>
      <c r="L4456">
        <v>53</v>
      </c>
      <c r="M4456">
        <v>1</v>
      </c>
      <c r="N4456">
        <v>0</v>
      </c>
    </row>
    <row r="4457" spans="1:14" x14ac:dyDescent="0.25">
      <c r="A4457" t="s">
        <v>8681</v>
      </c>
      <c r="B4457" t="s">
        <v>73</v>
      </c>
      <c r="C4457" t="s">
        <v>232</v>
      </c>
      <c r="D4457" t="s">
        <v>395</v>
      </c>
      <c r="E4457">
        <v>0</v>
      </c>
      <c r="F4457">
        <v>0</v>
      </c>
      <c r="G4457">
        <v>0</v>
      </c>
      <c r="H4457">
        <v>0</v>
      </c>
      <c r="I4457">
        <v>0</v>
      </c>
      <c r="J4457">
        <v>0</v>
      </c>
      <c r="K4457">
        <v>48</v>
      </c>
      <c r="L4457">
        <v>47</v>
      </c>
      <c r="M4457">
        <v>1</v>
      </c>
      <c r="N4457">
        <v>0</v>
      </c>
    </row>
    <row r="4458" spans="1:14" x14ac:dyDescent="0.25">
      <c r="A4458" t="s">
        <v>8682</v>
      </c>
      <c r="B4458" t="s">
        <v>73</v>
      </c>
      <c r="C4458" t="s">
        <v>233</v>
      </c>
      <c r="D4458" t="s">
        <v>396</v>
      </c>
      <c r="E4458">
        <v>151</v>
      </c>
      <c r="F4458">
        <v>34</v>
      </c>
      <c r="G4458">
        <v>116</v>
      </c>
      <c r="H4458">
        <v>0</v>
      </c>
      <c r="I4458">
        <v>1</v>
      </c>
      <c r="J4458">
        <v>9</v>
      </c>
      <c r="K4458">
        <v>0</v>
      </c>
      <c r="L4458">
        <v>0</v>
      </c>
      <c r="M4458">
        <v>0</v>
      </c>
      <c r="N4458">
        <v>0</v>
      </c>
    </row>
    <row r="4459" spans="1:14" x14ac:dyDescent="0.25">
      <c r="A4459" t="s">
        <v>8683</v>
      </c>
      <c r="B4459" t="s">
        <v>73</v>
      </c>
      <c r="C4459" t="s">
        <v>233</v>
      </c>
      <c r="D4459" t="s">
        <v>4236</v>
      </c>
      <c r="E4459">
        <v>160</v>
      </c>
      <c r="F4459">
        <v>32</v>
      </c>
      <c r="G4459">
        <v>127</v>
      </c>
      <c r="H4459">
        <v>0</v>
      </c>
      <c r="I4459">
        <v>1</v>
      </c>
      <c r="J4459">
        <v>0</v>
      </c>
      <c r="K4459">
        <v>0</v>
      </c>
      <c r="L4459">
        <v>0</v>
      </c>
      <c r="M4459">
        <v>0</v>
      </c>
      <c r="N4459">
        <v>0</v>
      </c>
    </row>
    <row r="4460" spans="1:14" x14ac:dyDescent="0.25">
      <c r="A4460" t="s">
        <v>8684</v>
      </c>
      <c r="B4460" t="s">
        <v>73</v>
      </c>
      <c r="C4460" t="s">
        <v>233</v>
      </c>
      <c r="D4460" t="s">
        <v>4238</v>
      </c>
      <c r="E4460">
        <v>6</v>
      </c>
      <c r="F4460">
        <v>0</v>
      </c>
      <c r="G4460">
        <v>6</v>
      </c>
      <c r="H4460">
        <v>0</v>
      </c>
      <c r="I4460">
        <v>0</v>
      </c>
      <c r="J4460">
        <v>154</v>
      </c>
      <c r="K4460">
        <v>0</v>
      </c>
      <c r="L4460">
        <v>0</v>
      </c>
      <c r="M4460">
        <v>0</v>
      </c>
      <c r="N4460">
        <v>0</v>
      </c>
    </row>
    <row r="4461" spans="1:14" x14ac:dyDescent="0.25">
      <c r="A4461" t="s">
        <v>8685</v>
      </c>
      <c r="B4461" t="s">
        <v>73</v>
      </c>
      <c r="C4461" t="s">
        <v>233</v>
      </c>
      <c r="D4461" t="s">
        <v>397</v>
      </c>
      <c r="E4461">
        <v>160</v>
      </c>
      <c r="F4461">
        <v>32</v>
      </c>
      <c r="G4461">
        <v>127</v>
      </c>
      <c r="H4461">
        <v>0</v>
      </c>
      <c r="I4461">
        <v>1</v>
      </c>
      <c r="J4461">
        <v>0</v>
      </c>
      <c r="K4461">
        <v>0</v>
      </c>
      <c r="L4461">
        <v>0</v>
      </c>
      <c r="M4461">
        <v>0</v>
      </c>
      <c r="N4461">
        <v>0</v>
      </c>
    </row>
    <row r="4462" spans="1:14" x14ac:dyDescent="0.25">
      <c r="A4462" t="s">
        <v>8686</v>
      </c>
      <c r="B4462" t="s">
        <v>73</v>
      </c>
      <c r="C4462" t="s">
        <v>233</v>
      </c>
      <c r="D4462" t="s">
        <v>398</v>
      </c>
      <c r="E4462">
        <v>151</v>
      </c>
      <c r="F4462">
        <v>33</v>
      </c>
      <c r="G4462">
        <v>117</v>
      </c>
      <c r="H4462">
        <v>1</v>
      </c>
      <c r="I4462">
        <v>0</v>
      </c>
      <c r="J4462">
        <v>9</v>
      </c>
      <c r="K4462">
        <v>0</v>
      </c>
      <c r="L4462">
        <v>0</v>
      </c>
      <c r="M4462">
        <v>0</v>
      </c>
      <c r="N4462">
        <v>0</v>
      </c>
    </row>
    <row r="4463" spans="1:14" x14ac:dyDescent="0.25">
      <c r="A4463" t="s">
        <v>8687</v>
      </c>
      <c r="B4463" t="s">
        <v>73</v>
      </c>
      <c r="C4463" t="s">
        <v>233</v>
      </c>
      <c r="D4463" t="s">
        <v>4242</v>
      </c>
      <c r="E4463">
        <v>9</v>
      </c>
      <c r="F4463">
        <v>2</v>
      </c>
      <c r="G4463">
        <v>7</v>
      </c>
      <c r="H4463">
        <v>0</v>
      </c>
      <c r="I4463">
        <v>0</v>
      </c>
      <c r="J4463">
        <v>151</v>
      </c>
      <c r="K4463">
        <v>0</v>
      </c>
      <c r="L4463">
        <v>0</v>
      </c>
      <c r="M4463">
        <v>0</v>
      </c>
      <c r="N4463">
        <v>0</v>
      </c>
    </row>
    <row r="4464" spans="1:14" x14ac:dyDescent="0.25">
      <c r="A4464" t="s">
        <v>8688</v>
      </c>
      <c r="B4464" t="s">
        <v>73</v>
      </c>
      <c r="C4464" t="s">
        <v>233</v>
      </c>
      <c r="D4464" t="s">
        <v>399</v>
      </c>
      <c r="E4464">
        <v>151</v>
      </c>
      <c r="F4464">
        <v>31</v>
      </c>
      <c r="G4464">
        <v>119</v>
      </c>
      <c r="H4464">
        <v>1</v>
      </c>
      <c r="I4464">
        <v>0</v>
      </c>
      <c r="J4464">
        <v>9</v>
      </c>
      <c r="K4464">
        <v>0</v>
      </c>
      <c r="L4464">
        <v>0</v>
      </c>
      <c r="M4464">
        <v>0</v>
      </c>
      <c r="N4464">
        <v>0</v>
      </c>
    </row>
    <row r="4465" spans="1:14" x14ac:dyDescent="0.25">
      <c r="A4465" t="s">
        <v>8689</v>
      </c>
      <c r="B4465" t="s">
        <v>73</v>
      </c>
      <c r="C4465" t="s">
        <v>233</v>
      </c>
      <c r="D4465" t="s">
        <v>4245</v>
      </c>
      <c r="E4465">
        <v>6</v>
      </c>
      <c r="F4465">
        <v>0</v>
      </c>
      <c r="G4465">
        <v>6</v>
      </c>
      <c r="H4465">
        <v>0</v>
      </c>
      <c r="I4465">
        <v>0</v>
      </c>
      <c r="J4465">
        <v>154</v>
      </c>
      <c r="K4465">
        <v>0</v>
      </c>
      <c r="L4465">
        <v>0</v>
      </c>
      <c r="M4465">
        <v>0</v>
      </c>
      <c r="N4465">
        <v>0</v>
      </c>
    </row>
    <row r="4466" spans="1:14" x14ac:dyDescent="0.25">
      <c r="A4466" t="s">
        <v>8690</v>
      </c>
      <c r="B4466" t="s">
        <v>73</v>
      </c>
      <c r="C4466" t="s">
        <v>233</v>
      </c>
      <c r="D4466" t="s">
        <v>394</v>
      </c>
      <c r="E4466">
        <v>0</v>
      </c>
      <c r="F4466">
        <v>0</v>
      </c>
      <c r="G4466">
        <v>0</v>
      </c>
      <c r="H4466">
        <v>0</v>
      </c>
      <c r="I4466">
        <v>0</v>
      </c>
      <c r="J4466">
        <v>0</v>
      </c>
      <c r="K4466">
        <v>160</v>
      </c>
      <c r="L4466">
        <v>159</v>
      </c>
      <c r="M4466">
        <v>1</v>
      </c>
      <c r="N4466">
        <v>0</v>
      </c>
    </row>
    <row r="4467" spans="1:14" x14ac:dyDescent="0.25">
      <c r="A4467" t="s">
        <v>8691</v>
      </c>
      <c r="B4467" t="s">
        <v>73</v>
      </c>
      <c r="C4467" t="s">
        <v>233</v>
      </c>
      <c r="D4467" t="s">
        <v>395</v>
      </c>
      <c r="E4467">
        <v>0</v>
      </c>
      <c r="F4467">
        <v>0</v>
      </c>
      <c r="G4467">
        <v>0</v>
      </c>
      <c r="H4467">
        <v>0</v>
      </c>
      <c r="I4467">
        <v>0</v>
      </c>
      <c r="J4467">
        <v>0</v>
      </c>
      <c r="K4467">
        <v>146</v>
      </c>
      <c r="L4467">
        <v>145</v>
      </c>
      <c r="M4467">
        <v>1</v>
      </c>
      <c r="N4467">
        <v>0</v>
      </c>
    </row>
    <row r="4468" spans="1:14" x14ac:dyDescent="0.25">
      <c r="A4468" t="s">
        <v>8692</v>
      </c>
      <c r="B4468" t="s">
        <v>73</v>
      </c>
      <c r="C4468" t="s">
        <v>234</v>
      </c>
      <c r="D4468" t="s">
        <v>396</v>
      </c>
      <c r="E4468">
        <v>75</v>
      </c>
      <c r="F4468">
        <v>15</v>
      </c>
      <c r="G4468">
        <v>60</v>
      </c>
      <c r="H4468">
        <v>0</v>
      </c>
      <c r="I4468">
        <v>0</v>
      </c>
      <c r="J4468">
        <v>9</v>
      </c>
      <c r="K4468">
        <v>0</v>
      </c>
      <c r="L4468">
        <v>0</v>
      </c>
      <c r="M4468">
        <v>0</v>
      </c>
      <c r="N4468">
        <v>0</v>
      </c>
    </row>
    <row r="4469" spans="1:14" x14ac:dyDescent="0.25">
      <c r="A4469" t="s">
        <v>8693</v>
      </c>
      <c r="B4469" t="s">
        <v>73</v>
      </c>
      <c r="C4469" t="s">
        <v>234</v>
      </c>
      <c r="D4469" t="s">
        <v>4236</v>
      </c>
      <c r="E4469">
        <v>84</v>
      </c>
      <c r="F4469">
        <v>17</v>
      </c>
      <c r="G4469">
        <v>67</v>
      </c>
      <c r="H4469">
        <v>0</v>
      </c>
      <c r="I4469">
        <v>0</v>
      </c>
      <c r="J4469">
        <v>0</v>
      </c>
      <c r="K4469">
        <v>0</v>
      </c>
      <c r="L4469">
        <v>0</v>
      </c>
      <c r="M4469">
        <v>0</v>
      </c>
      <c r="N4469">
        <v>0</v>
      </c>
    </row>
    <row r="4470" spans="1:14" x14ac:dyDescent="0.25">
      <c r="A4470" t="s">
        <v>8694</v>
      </c>
      <c r="B4470" t="s">
        <v>73</v>
      </c>
      <c r="C4470" t="s">
        <v>234</v>
      </c>
      <c r="D4470" t="s">
        <v>4238</v>
      </c>
      <c r="E4470">
        <v>8</v>
      </c>
      <c r="F4470">
        <v>2</v>
      </c>
      <c r="G4470">
        <v>6</v>
      </c>
      <c r="H4470">
        <v>0</v>
      </c>
      <c r="I4470">
        <v>0</v>
      </c>
      <c r="J4470">
        <v>76</v>
      </c>
      <c r="K4470">
        <v>0</v>
      </c>
      <c r="L4470">
        <v>0</v>
      </c>
      <c r="M4470">
        <v>0</v>
      </c>
      <c r="N4470">
        <v>0</v>
      </c>
    </row>
    <row r="4471" spans="1:14" x14ac:dyDescent="0.25">
      <c r="A4471" t="s">
        <v>8695</v>
      </c>
      <c r="B4471" t="s">
        <v>73</v>
      </c>
      <c r="C4471" t="s">
        <v>234</v>
      </c>
      <c r="D4471" t="s">
        <v>397</v>
      </c>
      <c r="E4471">
        <v>84</v>
      </c>
      <c r="F4471">
        <v>17</v>
      </c>
      <c r="G4471">
        <v>67</v>
      </c>
      <c r="H4471">
        <v>0</v>
      </c>
      <c r="I4471">
        <v>0</v>
      </c>
      <c r="J4471">
        <v>0</v>
      </c>
      <c r="K4471">
        <v>0</v>
      </c>
      <c r="L4471">
        <v>0</v>
      </c>
      <c r="M4471">
        <v>0</v>
      </c>
      <c r="N4471">
        <v>0</v>
      </c>
    </row>
    <row r="4472" spans="1:14" x14ac:dyDescent="0.25">
      <c r="A4472" t="s">
        <v>8696</v>
      </c>
      <c r="B4472" t="s">
        <v>73</v>
      </c>
      <c r="C4472" t="s">
        <v>234</v>
      </c>
      <c r="D4472" t="s">
        <v>398</v>
      </c>
      <c r="E4472">
        <v>75</v>
      </c>
      <c r="F4472">
        <v>15</v>
      </c>
      <c r="G4472">
        <v>60</v>
      </c>
      <c r="H4472">
        <v>0</v>
      </c>
      <c r="I4472">
        <v>0</v>
      </c>
      <c r="J4472">
        <v>9</v>
      </c>
      <c r="K4472">
        <v>0</v>
      </c>
      <c r="L4472">
        <v>0</v>
      </c>
      <c r="M4472">
        <v>0</v>
      </c>
      <c r="N4472">
        <v>0</v>
      </c>
    </row>
    <row r="4473" spans="1:14" x14ac:dyDescent="0.25">
      <c r="A4473" t="s">
        <v>8697</v>
      </c>
      <c r="B4473" t="s">
        <v>73</v>
      </c>
      <c r="C4473" t="s">
        <v>234</v>
      </c>
      <c r="D4473" t="s">
        <v>4242</v>
      </c>
      <c r="E4473">
        <v>9</v>
      </c>
      <c r="F4473">
        <v>4</v>
      </c>
      <c r="G4473">
        <v>5</v>
      </c>
      <c r="H4473">
        <v>0</v>
      </c>
      <c r="I4473">
        <v>0</v>
      </c>
      <c r="J4473">
        <v>75</v>
      </c>
      <c r="K4473">
        <v>0</v>
      </c>
      <c r="L4473">
        <v>0</v>
      </c>
      <c r="M4473">
        <v>0</v>
      </c>
      <c r="N4473">
        <v>0</v>
      </c>
    </row>
    <row r="4474" spans="1:14" x14ac:dyDescent="0.25">
      <c r="A4474" t="s">
        <v>8698</v>
      </c>
      <c r="B4474" t="s">
        <v>73</v>
      </c>
      <c r="C4474" t="s">
        <v>234</v>
      </c>
      <c r="D4474" t="s">
        <v>399</v>
      </c>
      <c r="E4474">
        <v>75</v>
      </c>
      <c r="F4474">
        <v>14</v>
      </c>
      <c r="G4474">
        <v>61</v>
      </c>
      <c r="H4474">
        <v>0</v>
      </c>
      <c r="I4474">
        <v>0</v>
      </c>
      <c r="J4474">
        <v>9</v>
      </c>
      <c r="K4474">
        <v>0</v>
      </c>
      <c r="L4474">
        <v>0</v>
      </c>
      <c r="M4474">
        <v>0</v>
      </c>
      <c r="N4474">
        <v>0</v>
      </c>
    </row>
    <row r="4475" spans="1:14" x14ac:dyDescent="0.25">
      <c r="A4475" t="s">
        <v>8699</v>
      </c>
      <c r="B4475" t="s">
        <v>73</v>
      </c>
      <c r="C4475" t="s">
        <v>234</v>
      </c>
      <c r="D4475" t="s">
        <v>4245</v>
      </c>
      <c r="E4475">
        <v>8</v>
      </c>
      <c r="F4475">
        <v>2</v>
      </c>
      <c r="G4475">
        <v>6</v>
      </c>
      <c r="H4475">
        <v>0</v>
      </c>
      <c r="I4475">
        <v>0</v>
      </c>
      <c r="J4475">
        <v>76</v>
      </c>
      <c r="K4475">
        <v>0</v>
      </c>
      <c r="L4475">
        <v>0</v>
      </c>
      <c r="M4475">
        <v>0</v>
      </c>
      <c r="N4475">
        <v>0</v>
      </c>
    </row>
    <row r="4476" spans="1:14" x14ac:dyDescent="0.25">
      <c r="A4476" t="s">
        <v>8700</v>
      </c>
      <c r="B4476" t="s">
        <v>73</v>
      </c>
      <c r="C4476" t="s">
        <v>234</v>
      </c>
      <c r="D4476" t="s">
        <v>394</v>
      </c>
      <c r="E4476">
        <v>0</v>
      </c>
      <c r="F4476">
        <v>0</v>
      </c>
      <c r="G4476">
        <v>0</v>
      </c>
      <c r="H4476">
        <v>0</v>
      </c>
      <c r="I4476">
        <v>0</v>
      </c>
      <c r="J4476">
        <v>0</v>
      </c>
      <c r="K4476">
        <v>83</v>
      </c>
      <c r="L4476">
        <v>83</v>
      </c>
      <c r="M4476">
        <v>0</v>
      </c>
      <c r="N4476">
        <v>0</v>
      </c>
    </row>
    <row r="4477" spans="1:14" x14ac:dyDescent="0.25">
      <c r="A4477" t="s">
        <v>8701</v>
      </c>
      <c r="B4477" t="s">
        <v>73</v>
      </c>
      <c r="C4477" t="s">
        <v>234</v>
      </c>
      <c r="D4477" t="s">
        <v>395</v>
      </c>
      <c r="E4477">
        <v>0</v>
      </c>
      <c r="F4477">
        <v>0</v>
      </c>
      <c r="G4477">
        <v>0</v>
      </c>
      <c r="H4477">
        <v>0</v>
      </c>
      <c r="I4477">
        <v>0</v>
      </c>
      <c r="J4477">
        <v>0</v>
      </c>
      <c r="K4477">
        <v>78</v>
      </c>
      <c r="L4477">
        <v>78</v>
      </c>
      <c r="M4477">
        <v>0</v>
      </c>
      <c r="N4477">
        <v>0</v>
      </c>
    </row>
    <row r="4478" spans="1:14" x14ac:dyDescent="0.25">
      <c r="A4478" t="s">
        <v>8702</v>
      </c>
      <c r="B4478" t="s">
        <v>75</v>
      </c>
      <c r="C4478" t="s">
        <v>165</v>
      </c>
      <c r="D4478" t="s">
        <v>398</v>
      </c>
      <c r="E4478">
        <v>2</v>
      </c>
      <c r="F4478">
        <v>0</v>
      </c>
      <c r="G4478">
        <v>2</v>
      </c>
      <c r="H4478">
        <v>0</v>
      </c>
      <c r="I4478">
        <v>0</v>
      </c>
      <c r="J4478">
        <v>0</v>
      </c>
      <c r="K4478">
        <v>0</v>
      </c>
      <c r="L4478">
        <v>0</v>
      </c>
      <c r="M4478">
        <v>0</v>
      </c>
      <c r="N4478">
        <v>0</v>
      </c>
    </row>
    <row r="4479" spans="1:14" x14ac:dyDescent="0.25">
      <c r="A4479" t="s">
        <v>8703</v>
      </c>
      <c r="B4479" t="s">
        <v>75</v>
      </c>
      <c r="C4479" t="s">
        <v>165</v>
      </c>
      <c r="D4479" t="s">
        <v>4242</v>
      </c>
      <c r="E4479">
        <v>0</v>
      </c>
      <c r="F4479">
        <v>0</v>
      </c>
      <c r="G4479">
        <v>0</v>
      </c>
      <c r="H4479">
        <v>0</v>
      </c>
      <c r="I4479">
        <v>0</v>
      </c>
      <c r="J4479">
        <v>2</v>
      </c>
      <c r="K4479">
        <v>0</v>
      </c>
      <c r="L4479">
        <v>0</v>
      </c>
      <c r="M4479">
        <v>0</v>
      </c>
      <c r="N4479">
        <v>0</v>
      </c>
    </row>
    <row r="4480" spans="1:14" x14ac:dyDescent="0.25">
      <c r="A4480" t="s">
        <v>8704</v>
      </c>
      <c r="B4480" t="s">
        <v>75</v>
      </c>
      <c r="C4480" t="s">
        <v>165</v>
      </c>
      <c r="D4480" t="s">
        <v>399</v>
      </c>
      <c r="E4480">
        <v>2</v>
      </c>
      <c r="F4480">
        <v>0</v>
      </c>
      <c r="G4480">
        <v>2</v>
      </c>
      <c r="H4480">
        <v>0</v>
      </c>
      <c r="I4480">
        <v>0</v>
      </c>
      <c r="J4480">
        <v>0</v>
      </c>
      <c r="K4480">
        <v>0</v>
      </c>
      <c r="L4480">
        <v>0</v>
      </c>
      <c r="M4480">
        <v>0</v>
      </c>
      <c r="N4480">
        <v>0</v>
      </c>
    </row>
    <row r="4481" spans="1:14" x14ac:dyDescent="0.25">
      <c r="A4481" t="s">
        <v>8705</v>
      </c>
      <c r="B4481" t="s">
        <v>75</v>
      </c>
      <c r="C4481" t="s">
        <v>165</v>
      </c>
      <c r="D4481" t="s">
        <v>4245</v>
      </c>
      <c r="E4481">
        <v>0</v>
      </c>
      <c r="F4481">
        <v>0</v>
      </c>
      <c r="G4481">
        <v>0</v>
      </c>
      <c r="H4481">
        <v>0</v>
      </c>
      <c r="I4481">
        <v>0</v>
      </c>
      <c r="J4481">
        <v>2</v>
      </c>
      <c r="K4481">
        <v>0</v>
      </c>
      <c r="L4481">
        <v>0</v>
      </c>
      <c r="M4481">
        <v>0</v>
      </c>
      <c r="N4481">
        <v>0</v>
      </c>
    </row>
    <row r="4482" spans="1:14" x14ac:dyDescent="0.25">
      <c r="A4482" t="s">
        <v>8706</v>
      </c>
      <c r="B4482" t="s">
        <v>75</v>
      </c>
      <c r="C4482" t="s">
        <v>165</v>
      </c>
      <c r="D4482" t="s">
        <v>394</v>
      </c>
      <c r="E4482">
        <v>0</v>
      </c>
      <c r="F4482">
        <v>0</v>
      </c>
      <c r="G4482">
        <v>0</v>
      </c>
      <c r="H4482">
        <v>0</v>
      </c>
      <c r="I4482">
        <v>0</v>
      </c>
      <c r="J4482">
        <v>0</v>
      </c>
      <c r="K4482">
        <v>1</v>
      </c>
      <c r="L4482">
        <v>1</v>
      </c>
      <c r="M4482">
        <v>0</v>
      </c>
      <c r="N4482">
        <v>0</v>
      </c>
    </row>
    <row r="4483" spans="1:14" x14ac:dyDescent="0.25">
      <c r="A4483" t="s">
        <v>8707</v>
      </c>
      <c r="B4483" t="s">
        <v>75</v>
      </c>
      <c r="C4483" t="s">
        <v>165</v>
      </c>
      <c r="D4483" t="s">
        <v>395</v>
      </c>
      <c r="E4483">
        <v>0</v>
      </c>
      <c r="F4483">
        <v>0</v>
      </c>
      <c r="G4483">
        <v>0</v>
      </c>
      <c r="H4483">
        <v>0</v>
      </c>
      <c r="I4483">
        <v>0</v>
      </c>
      <c r="J4483">
        <v>0</v>
      </c>
      <c r="K4483">
        <v>0</v>
      </c>
      <c r="L4483">
        <v>0</v>
      </c>
      <c r="M4483">
        <v>0</v>
      </c>
      <c r="N4483">
        <v>0</v>
      </c>
    </row>
    <row r="4484" spans="1:14" x14ac:dyDescent="0.25">
      <c r="A4484" t="s">
        <v>8708</v>
      </c>
      <c r="B4484" t="s">
        <v>75</v>
      </c>
      <c r="C4484" t="s">
        <v>166</v>
      </c>
      <c r="D4484" t="s">
        <v>396</v>
      </c>
      <c r="E4484">
        <v>1</v>
      </c>
      <c r="F4484">
        <v>1</v>
      </c>
      <c r="G4484">
        <v>0</v>
      </c>
      <c r="H4484">
        <v>0</v>
      </c>
      <c r="I4484">
        <v>0</v>
      </c>
      <c r="J4484">
        <v>0</v>
      </c>
      <c r="K4484">
        <v>0</v>
      </c>
      <c r="L4484">
        <v>0</v>
      </c>
      <c r="M4484">
        <v>0</v>
      </c>
      <c r="N4484">
        <v>0</v>
      </c>
    </row>
    <row r="4485" spans="1:14" x14ac:dyDescent="0.25">
      <c r="A4485" t="s">
        <v>8709</v>
      </c>
      <c r="B4485" t="s">
        <v>75</v>
      </c>
      <c r="C4485" t="s">
        <v>166</v>
      </c>
      <c r="D4485" t="s">
        <v>4236</v>
      </c>
      <c r="E4485">
        <v>1</v>
      </c>
      <c r="F4485">
        <v>0</v>
      </c>
      <c r="G4485">
        <v>1</v>
      </c>
      <c r="H4485">
        <v>0</v>
      </c>
      <c r="I4485">
        <v>0</v>
      </c>
      <c r="J4485">
        <v>0</v>
      </c>
      <c r="K4485">
        <v>0</v>
      </c>
      <c r="L4485">
        <v>0</v>
      </c>
      <c r="M4485">
        <v>0</v>
      </c>
      <c r="N4485">
        <v>0</v>
      </c>
    </row>
    <row r="4486" spans="1:14" x14ac:dyDescent="0.25">
      <c r="A4486" t="s">
        <v>8710</v>
      </c>
      <c r="B4486" t="s">
        <v>75</v>
      </c>
      <c r="C4486" t="s">
        <v>166</v>
      </c>
      <c r="D4486" t="s">
        <v>4238</v>
      </c>
      <c r="E4486">
        <v>0</v>
      </c>
      <c r="F4486">
        <v>0</v>
      </c>
      <c r="G4486">
        <v>0</v>
      </c>
      <c r="H4486">
        <v>0</v>
      </c>
      <c r="I4486">
        <v>0</v>
      </c>
      <c r="J4486">
        <v>1</v>
      </c>
      <c r="K4486">
        <v>0</v>
      </c>
      <c r="L4486">
        <v>0</v>
      </c>
      <c r="M4486">
        <v>0</v>
      </c>
      <c r="N4486">
        <v>0</v>
      </c>
    </row>
    <row r="4487" spans="1:14" x14ac:dyDescent="0.25">
      <c r="A4487" t="s">
        <v>8711</v>
      </c>
      <c r="B4487" t="s">
        <v>75</v>
      </c>
      <c r="C4487" t="s">
        <v>166</v>
      </c>
      <c r="D4487" t="s">
        <v>397</v>
      </c>
      <c r="E4487">
        <v>1</v>
      </c>
      <c r="F4487">
        <v>0</v>
      </c>
      <c r="G4487">
        <v>1</v>
      </c>
      <c r="H4487">
        <v>0</v>
      </c>
      <c r="I4487">
        <v>0</v>
      </c>
      <c r="J4487">
        <v>0</v>
      </c>
      <c r="K4487">
        <v>0</v>
      </c>
      <c r="L4487">
        <v>0</v>
      </c>
      <c r="M4487">
        <v>0</v>
      </c>
      <c r="N4487">
        <v>0</v>
      </c>
    </row>
    <row r="4488" spans="1:14" x14ac:dyDescent="0.25">
      <c r="A4488" t="s">
        <v>8712</v>
      </c>
      <c r="B4488" t="s">
        <v>75</v>
      </c>
      <c r="C4488" t="s">
        <v>166</v>
      </c>
      <c r="D4488" t="s">
        <v>398</v>
      </c>
      <c r="E4488">
        <v>1</v>
      </c>
      <c r="F4488">
        <v>1</v>
      </c>
      <c r="G4488">
        <v>0</v>
      </c>
      <c r="H4488">
        <v>0</v>
      </c>
      <c r="I4488">
        <v>0</v>
      </c>
      <c r="J4488">
        <v>0</v>
      </c>
      <c r="K4488">
        <v>0</v>
      </c>
      <c r="L4488">
        <v>0</v>
      </c>
      <c r="M4488">
        <v>0</v>
      </c>
      <c r="N4488">
        <v>0</v>
      </c>
    </row>
    <row r="4489" spans="1:14" x14ac:dyDescent="0.25">
      <c r="A4489" t="s">
        <v>8713</v>
      </c>
      <c r="B4489" t="s">
        <v>75</v>
      </c>
      <c r="C4489" t="s">
        <v>166</v>
      </c>
      <c r="D4489" t="s">
        <v>4242</v>
      </c>
      <c r="E4489">
        <v>0</v>
      </c>
      <c r="F4489">
        <v>0</v>
      </c>
      <c r="G4489">
        <v>0</v>
      </c>
      <c r="H4489">
        <v>0</v>
      </c>
      <c r="I4489">
        <v>0</v>
      </c>
      <c r="J4489">
        <v>1</v>
      </c>
      <c r="K4489">
        <v>0</v>
      </c>
      <c r="L4489">
        <v>0</v>
      </c>
      <c r="M4489">
        <v>0</v>
      </c>
      <c r="N4489">
        <v>0</v>
      </c>
    </row>
    <row r="4490" spans="1:14" x14ac:dyDescent="0.25">
      <c r="A4490" t="s">
        <v>8714</v>
      </c>
      <c r="B4490" t="s">
        <v>75</v>
      </c>
      <c r="C4490" t="s">
        <v>166</v>
      </c>
      <c r="D4490" t="s">
        <v>399</v>
      </c>
      <c r="E4490">
        <v>1</v>
      </c>
      <c r="F4490">
        <v>0</v>
      </c>
      <c r="G4490">
        <v>1</v>
      </c>
      <c r="H4490">
        <v>0</v>
      </c>
      <c r="I4490">
        <v>0</v>
      </c>
      <c r="J4490">
        <v>0</v>
      </c>
      <c r="K4490">
        <v>0</v>
      </c>
      <c r="L4490">
        <v>0</v>
      </c>
      <c r="M4490">
        <v>0</v>
      </c>
      <c r="N4490">
        <v>0</v>
      </c>
    </row>
    <row r="4491" spans="1:14" x14ac:dyDescent="0.25">
      <c r="A4491" t="s">
        <v>8715</v>
      </c>
      <c r="B4491" t="s">
        <v>75</v>
      </c>
      <c r="C4491" t="s">
        <v>166</v>
      </c>
      <c r="D4491" t="s">
        <v>4245</v>
      </c>
      <c r="E4491">
        <v>0</v>
      </c>
      <c r="F4491">
        <v>0</v>
      </c>
      <c r="G4491">
        <v>0</v>
      </c>
      <c r="H4491">
        <v>0</v>
      </c>
      <c r="I4491">
        <v>0</v>
      </c>
      <c r="J4491">
        <v>1</v>
      </c>
      <c r="K4491">
        <v>0</v>
      </c>
      <c r="L4491">
        <v>0</v>
      </c>
      <c r="M4491">
        <v>0</v>
      </c>
      <c r="N4491">
        <v>0</v>
      </c>
    </row>
    <row r="4492" spans="1:14" x14ac:dyDescent="0.25">
      <c r="A4492" t="s">
        <v>8716</v>
      </c>
      <c r="B4492" t="s">
        <v>75</v>
      </c>
      <c r="C4492" t="s">
        <v>166</v>
      </c>
      <c r="D4492" t="s">
        <v>394</v>
      </c>
      <c r="E4492">
        <v>0</v>
      </c>
      <c r="F4492">
        <v>0</v>
      </c>
      <c r="G4492">
        <v>0</v>
      </c>
      <c r="H4492">
        <v>0</v>
      </c>
      <c r="I4492">
        <v>0</v>
      </c>
      <c r="J4492">
        <v>0</v>
      </c>
      <c r="K4492">
        <v>1</v>
      </c>
      <c r="L4492">
        <v>1</v>
      </c>
      <c r="M4492">
        <v>0</v>
      </c>
      <c r="N4492">
        <v>0</v>
      </c>
    </row>
    <row r="4493" spans="1:14" x14ac:dyDescent="0.25">
      <c r="A4493" t="s">
        <v>8717</v>
      </c>
      <c r="B4493" t="s">
        <v>75</v>
      </c>
      <c r="C4493" t="s">
        <v>166</v>
      </c>
      <c r="D4493" t="s">
        <v>395</v>
      </c>
      <c r="E4493">
        <v>0</v>
      </c>
      <c r="F4493">
        <v>0</v>
      </c>
      <c r="G4493">
        <v>0</v>
      </c>
      <c r="H4493">
        <v>0</v>
      </c>
      <c r="I4493">
        <v>0</v>
      </c>
      <c r="J4493">
        <v>0</v>
      </c>
      <c r="K4493">
        <v>0</v>
      </c>
      <c r="L4493">
        <v>0</v>
      </c>
      <c r="M4493">
        <v>0</v>
      </c>
      <c r="N4493">
        <v>0</v>
      </c>
    </row>
    <row r="4494" spans="1:14" x14ac:dyDescent="0.25">
      <c r="A4494" t="s">
        <v>8718</v>
      </c>
      <c r="B4494" t="s">
        <v>75</v>
      </c>
      <c r="C4494" t="s">
        <v>167</v>
      </c>
      <c r="D4494" t="s">
        <v>396</v>
      </c>
      <c r="E4494">
        <v>1</v>
      </c>
      <c r="F4494">
        <v>0</v>
      </c>
      <c r="G4494">
        <v>1</v>
      </c>
      <c r="H4494">
        <v>0</v>
      </c>
      <c r="I4494">
        <v>0</v>
      </c>
      <c r="J4494">
        <v>0</v>
      </c>
      <c r="K4494">
        <v>0</v>
      </c>
      <c r="L4494">
        <v>0</v>
      </c>
      <c r="M4494">
        <v>0</v>
      </c>
      <c r="N4494">
        <v>0</v>
      </c>
    </row>
    <row r="4495" spans="1:14" x14ac:dyDescent="0.25">
      <c r="A4495" t="s">
        <v>8719</v>
      </c>
      <c r="B4495" t="s">
        <v>75</v>
      </c>
      <c r="C4495" t="s">
        <v>167</v>
      </c>
      <c r="D4495" t="s">
        <v>4236</v>
      </c>
      <c r="E4495">
        <v>1</v>
      </c>
      <c r="F4495">
        <v>0</v>
      </c>
      <c r="G4495">
        <v>1</v>
      </c>
      <c r="H4495">
        <v>0</v>
      </c>
      <c r="I4495">
        <v>0</v>
      </c>
      <c r="J4495">
        <v>0</v>
      </c>
      <c r="K4495">
        <v>0</v>
      </c>
      <c r="L4495">
        <v>0</v>
      </c>
      <c r="M4495">
        <v>0</v>
      </c>
      <c r="N4495">
        <v>0</v>
      </c>
    </row>
    <row r="4496" spans="1:14" x14ac:dyDescent="0.25">
      <c r="A4496" t="s">
        <v>8720</v>
      </c>
      <c r="B4496" t="s">
        <v>75</v>
      </c>
      <c r="C4496" t="s">
        <v>167</v>
      </c>
      <c r="D4496" t="s">
        <v>4238</v>
      </c>
      <c r="E4496">
        <v>0</v>
      </c>
      <c r="F4496">
        <v>0</v>
      </c>
      <c r="G4496">
        <v>0</v>
      </c>
      <c r="H4496">
        <v>0</v>
      </c>
      <c r="I4496">
        <v>0</v>
      </c>
      <c r="J4496">
        <v>1</v>
      </c>
      <c r="K4496">
        <v>0</v>
      </c>
      <c r="L4496">
        <v>0</v>
      </c>
      <c r="M4496">
        <v>0</v>
      </c>
      <c r="N4496">
        <v>0</v>
      </c>
    </row>
    <row r="4497" spans="1:14" x14ac:dyDescent="0.25">
      <c r="A4497" t="s">
        <v>8721</v>
      </c>
      <c r="B4497" t="s">
        <v>75</v>
      </c>
      <c r="C4497" t="s">
        <v>167</v>
      </c>
      <c r="D4497" t="s">
        <v>397</v>
      </c>
      <c r="E4497">
        <v>1</v>
      </c>
      <c r="F4497">
        <v>0</v>
      </c>
      <c r="G4497">
        <v>1</v>
      </c>
      <c r="H4497">
        <v>0</v>
      </c>
      <c r="I4497">
        <v>0</v>
      </c>
      <c r="J4497">
        <v>0</v>
      </c>
      <c r="K4497">
        <v>0</v>
      </c>
      <c r="L4497">
        <v>0</v>
      </c>
      <c r="M4497">
        <v>0</v>
      </c>
      <c r="N4497">
        <v>0</v>
      </c>
    </row>
    <row r="4498" spans="1:14" x14ac:dyDescent="0.25">
      <c r="A4498" t="s">
        <v>8722</v>
      </c>
      <c r="B4498" t="s">
        <v>75</v>
      </c>
      <c r="C4498" t="s">
        <v>167</v>
      </c>
      <c r="D4498" t="s">
        <v>398</v>
      </c>
      <c r="E4498">
        <v>1</v>
      </c>
      <c r="F4498">
        <v>0</v>
      </c>
      <c r="G4498">
        <v>1</v>
      </c>
      <c r="H4498">
        <v>0</v>
      </c>
      <c r="I4498">
        <v>0</v>
      </c>
      <c r="J4498">
        <v>0</v>
      </c>
      <c r="K4498">
        <v>0</v>
      </c>
      <c r="L4498">
        <v>0</v>
      </c>
      <c r="M4498">
        <v>0</v>
      </c>
      <c r="N4498">
        <v>0</v>
      </c>
    </row>
    <row r="4499" spans="1:14" x14ac:dyDescent="0.25">
      <c r="A4499" t="s">
        <v>8723</v>
      </c>
      <c r="B4499" t="s">
        <v>75</v>
      </c>
      <c r="C4499" t="s">
        <v>167</v>
      </c>
      <c r="D4499" t="s">
        <v>4242</v>
      </c>
      <c r="E4499">
        <v>0</v>
      </c>
      <c r="F4499">
        <v>0</v>
      </c>
      <c r="G4499">
        <v>0</v>
      </c>
      <c r="H4499">
        <v>0</v>
      </c>
      <c r="I4499">
        <v>0</v>
      </c>
      <c r="J4499">
        <v>1</v>
      </c>
      <c r="K4499">
        <v>0</v>
      </c>
      <c r="L4499">
        <v>0</v>
      </c>
      <c r="M4499">
        <v>0</v>
      </c>
      <c r="N4499">
        <v>0</v>
      </c>
    </row>
    <row r="4500" spans="1:14" x14ac:dyDescent="0.25">
      <c r="A4500" t="s">
        <v>8724</v>
      </c>
      <c r="B4500" t="s">
        <v>75</v>
      </c>
      <c r="C4500" t="s">
        <v>167</v>
      </c>
      <c r="D4500" t="s">
        <v>399</v>
      </c>
      <c r="E4500">
        <v>1</v>
      </c>
      <c r="F4500">
        <v>0</v>
      </c>
      <c r="G4500">
        <v>1</v>
      </c>
      <c r="H4500">
        <v>0</v>
      </c>
      <c r="I4500">
        <v>0</v>
      </c>
      <c r="J4500">
        <v>0</v>
      </c>
      <c r="K4500">
        <v>0</v>
      </c>
      <c r="L4500">
        <v>0</v>
      </c>
      <c r="M4500">
        <v>0</v>
      </c>
      <c r="N4500">
        <v>0</v>
      </c>
    </row>
    <row r="4501" spans="1:14" x14ac:dyDescent="0.25">
      <c r="A4501" t="s">
        <v>8725</v>
      </c>
      <c r="B4501" t="s">
        <v>75</v>
      </c>
      <c r="C4501" t="s">
        <v>167</v>
      </c>
      <c r="D4501" t="s">
        <v>4245</v>
      </c>
      <c r="E4501">
        <v>0</v>
      </c>
      <c r="F4501">
        <v>0</v>
      </c>
      <c r="G4501">
        <v>0</v>
      </c>
      <c r="H4501">
        <v>0</v>
      </c>
      <c r="I4501">
        <v>0</v>
      </c>
      <c r="J4501">
        <v>1</v>
      </c>
      <c r="K4501">
        <v>0</v>
      </c>
      <c r="L4501">
        <v>0</v>
      </c>
      <c r="M4501">
        <v>0</v>
      </c>
      <c r="N4501">
        <v>0</v>
      </c>
    </row>
    <row r="4502" spans="1:14" x14ac:dyDescent="0.25">
      <c r="A4502" t="s">
        <v>8726</v>
      </c>
      <c r="B4502" t="s">
        <v>75</v>
      </c>
      <c r="C4502" t="s">
        <v>167</v>
      </c>
      <c r="D4502" t="s">
        <v>394</v>
      </c>
      <c r="E4502">
        <v>0</v>
      </c>
      <c r="F4502">
        <v>0</v>
      </c>
      <c r="G4502">
        <v>0</v>
      </c>
      <c r="H4502">
        <v>0</v>
      </c>
      <c r="I4502">
        <v>0</v>
      </c>
      <c r="J4502">
        <v>0</v>
      </c>
      <c r="K4502">
        <v>1</v>
      </c>
      <c r="L4502">
        <v>1</v>
      </c>
      <c r="M4502">
        <v>0</v>
      </c>
      <c r="N4502">
        <v>0</v>
      </c>
    </row>
    <row r="4503" spans="1:14" x14ac:dyDescent="0.25">
      <c r="A4503" t="s">
        <v>8727</v>
      </c>
      <c r="B4503" t="s">
        <v>75</v>
      </c>
      <c r="C4503" t="s">
        <v>167</v>
      </c>
      <c r="D4503" t="s">
        <v>395</v>
      </c>
      <c r="E4503">
        <v>0</v>
      </c>
      <c r="F4503">
        <v>0</v>
      </c>
      <c r="G4503">
        <v>0</v>
      </c>
      <c r="H4503">
        <v>0</v>
      </c>
      <c r="I4503">
        <v>0</v>
      </c>
      <c r="J4503">
        <v>0</v>
      </c>
      <c r="K4503">
        <v>1</v>
      </c>
      <c r="L4503">
        <v>1</v>
      </c>
      <c r="M4503">
        <v>0</v>
      </c>
      <c r="N4503">
        <v>0</v>
      </c>
    </row>
    <row r="4504" spans="1:14" x14ac:dyDescent="0.25">
      <c r="A4504" t="s">
        <v>8728</v>
      </c>
      <c r="B4504" t="s">
        <v>75</v>
      </c>
      <c r="C4504" t="s">
        <v>171</v>
      </c>
      <c r="D4504" t="s">
        <v>396</v>
      </c>
      <c r="E4504">
        <v>5</v>
      </c>
      <c r="F4504">
        <v>2</v>
      </c>
      <c r="G4504">
        <v>3</v>
      </c>
      <c r="H4504">
        <v>0</v>
      </c>
      <c r="I4504">
        <v>0</v>
      </c>
      <c r="J4504">
        <v>0</v>
      </c>
      <c r="K4504">
        <v>0</v>
      </c>
      <c r="L4504">
        <v>0</v>
      </c>
      <c r="M4504">
        <v>0</v>
      </c>
      <c r="N4504">
        <v>0</v>
      </c>
    </row>
    <row r="4505" spans="1:14" x14ac:dyDescent="0.25">
      <c r="A4505" t="s">
        <v>8729</v>
      </c>
      <c r="B4505" t="s">
        <v>75</v>
      </c>
      <c r="C4505" t="s">
        <v>171</v>
      </c>
      <c r="D4505" t="s">
        <v>4236</v>
      </c>
      <c r="E4505">
        <v>5</v>
      </c>
      <c r="F4505">
        <v>2</v>
      </c>
      <c r="G4505">
        <v>3</v>
      </c>
      <c r="H4505">
        <v>0</v>
      </c>
      <c r="I4505">
        <v>0</v>
      </c>
      <c r="J4505">
        <v>0</v>
      </c>
      <c r="K4505">
        <v>0</v>
      </c>
      <c r="L4505">
        <v>0</v>
      </c>
      <c r="M4505">
        <v>0</v>
      </c>
      <c r="N4505">
        <v>0</v>
      </c>
    </row>
    <row r="4506" spans="1:14" x14ac:dyDescent="0.25">
      <c r="A4506" t="s">
        <v>8730</v>
      </c>
      <c r="B4506" t="s">
        <v>75</v>
      </c>
      <c r="C4506" t="s">
        <v>171</v>
      </c>
      <c r="D4506" t="s">
        <v>4238</v>
      </c>
      <c r="E4506">
        <v>0</v>
      </c>
      <c r="F4506">
        <v>0</v>
      </c>
      <c r="G4506">
        <v>0</v>
      </c>
      <c r="H4506">
        <v>0</v>
      </c>
      <c r="I4506">
        <v>0</v>
      </c>
      <c r="J4506">
        <v>5</v>
      </c>
      <c r="K4506">
        <v>0</v>
      </c>
      <c r="L4506">
        <v>0</v>
      </c>
      <c r="M4506">
        <v>0</v>
      </c>
      <c r="N4506">
        <v>0</v>
      </c>
    </row>
    <row r="4507" spans="1:14" x14ac:dyDescent="0.25">
      <c r="A4507" t="s">
        <v>8731</v>
      </c>
      <c r="B4507" t="s">
        <v>75</v>
      </c>
      <c r="C4507" t="s">
        <v>171</v>
      </c>
      <c r="D4507" t="s">
        <v>397</v>
      </c>
      <c r="E4507">
        <v>5</v>
      </c>
      <c r="F4507">
        <v>2</v>
      </c>
      <c r="G4507">
        <v>3</v>
      </c>
      <c r="H4507">
        <v>0</v>
      </c>
      <c r="I4507">
        <v>0</v>
      </c>
      <c r="J4507">
        <v>0</v>
      </c>
      <c r="K4507">
        <v>0</v>
      </c>
      <c r="L4507">
        <v>0</v>
      </c>
      <c r="M4507">
        <v>0</v>
      </c>
      <c r="N4507">
        <v>0</v>
      </c>
    </row>
    <row r="4508" spans="1:14" x14ac:dyDescent="0.25">
      <c r="A4508" t="s">
        <v>8732</v>
      </c>
      <c r="B4508" t="s">
        <v>75</v>
      </c>
      <c r="C4508" t="s">
        <v>171</v>
      </c>
      <c r="D4508" t="s">
        <v>398</v>
      </c>
      <c r="E4508">
        <v>5</v>
      </c>
      <c r="F4508">
        <v>2</v>
      </c>
      <c r="G4508">
        <v>3</v>
      </c>
      <c r="H4508">
        <v>0</v>
      </c>
      <c r="I4508">
        <v>0</v>
      </c>
      <c r="J4508">
        <v>0</v>
      </c>
      <c r="K4508">
        <v>0</v>
      </c>
      <c r="L4508">
        <v>0</v>
      </c>
      <c r="M4508">
        <v>0</v>
      </c>
      <c r="N4508">
        <v>0</v>
      </c>
    </row>
    <row r="4509" spans="1:14" x14ac:dyDescent="0.25">
      <c r="A4509" t="s">
        <v>8733</v>
      </c>
      <c r="B4509" t="s">
        <v>75</v>
      </c>
      <c r="C4509" t="s">
        <v>171</v>
      </c>
      <c r="D4509" t="s">
        <v>4242</v>
      </c>
      <c r="E4509">
        <v>0</v>
      </c>
      <c r="F4509">
        <v>0</v>
      </c>
      <c r="G4509">
        <v>0</v>
      </c>
      <c r="H4509">
        <v>0</v>
      </c>
      <c r="I4509">
        <v>0</v>
      </c>
      <c r="J4509">
        <v>5</v>
      </c>
      <c r="K4509">
        <v>0</v>
      </c>
      <c r="L4509">
        <v>0</v>
      </c>
      <c r="M4509">
        <v>0</v>
      </c>
      <c r="N4509">
        <v>0</v>
      </c>
    </row>
    <row r="4510" spans="1:14" x14ac:dyDescent="0.25">
      <c r="A4510" t="s">
        <v>8734</v>
      </c>
      <c r="B4510" t="s">
        <v>75</v>
      </c>
      <c r="C4510" t="s">
        <v>171</v>
      </c>
      <c r="D4510" t="s">
        <v>399</v>
      </c>
      <c r="E4510">
        <v>5</v>
      </c>
      <c r="F4510">
        <v>2</v>
      </c>
      <c r="G4510">
        <v>3</v>
      </c>
      <c r="H4510">
        <v>0</v>
      </c>
      <c r="I4510">
        <v>0</v>
      </c>
      <c r="J4510">
        <v>0</v>
      </c>
      <c r="K4510">
        <v>0</v>
      </c>
      <c r="L4510">
        <v>0</v>
      </c>
      <c r="M4510">
        <v>0</v>
      </c>
      <c r="N4510">
        <v>0</v>
      </c>
    </row>
    <row r="4511" spans="1:14" x14ac:dyDescent="0.25">
      <c r="A4511" t="s">
        <v>8735</v>
      </c>
      <c r="B4511" t="s">
        <v>75</v>
      </c>
      <c r="C4511" t="s">
        <v>171</v>
      </c>
      <c r="D4511" t="s">
        <v>4245</v>
      </c>
      <c r="E4511">
        <v>0</v>
      </c>
      <c r="F4511">
        <v>0</v>
      </c>
      <c r="G4511">
        <v>0</v>
      </c>
      <c r="H4511">
        <v>0</v>
      </c>
      <c r="I4511">
        <v>0</v>
      </c>
      <c r="J4511">
        <v>5</v>
      </c>
      <c r="K4511">
        <v>0</v>
      </c>
      <c r="L4511">
        <v>0</v>
      </c>
      <c r="M4511">
        <v>0</v>
      </c>
      <c r="N4511">
        <v>0</v>
      </c>
    </row>
    <row r="4512" spans="1:14" x14ac:dyDescent="0.25">
      <c r="A4512" t="s">
        <v>8736</v>
      </c>
      <c r="B4512" t="s">
        <v>75</v>
      </c>
      <c r="C4512" t="s">
        <v>171</v>
      </c>
      <c r="D4512" t="s">
        <v>394</v>
      </c>
      <c r="E4512">
        <v>0</v>
      </c>
      <c r="F4512">
        <v>0</v>
      </c>
      <c r="G4512">
        <v>0</v>
      </c>
      <c r="H4512">
        <v>0</v>
      </c>
      <c r="I4512">
        <v>0</v>
      </c>
      <c r="J4512">
        <v>0</v>
      </c>
      <c r="K4512">
        <v>5</v>
      </c>
      <c r="L4512">
        <v>5</v>
      </c>
      <c r="M4512">
        <v>0</v>
      </c>
      <c r="N4512">
        <v>0</v>
      </c>
    </row>
    <row r="4513" spans="1:14" x14ac:dyDescent="0.25">
      <c r="A4513" t="s">
        <v>8737</v>
      </c>
      <c r="B4513" t="s">
        <v>75</v>
      </c>
      <c r="C4513" t="s">
        <v>171</v>
      </c>
      <c r="D4513" t="s">
        <v>395</v>
      </c>
      <c r="E4513">
        <v>0</v>
      </c>
      <c r="F4513">
        <v>0</v>
      </c>
      <c r="G4513">
        <v>0</v>
      </c>
      <c r="H4513">
        <v>0</v>
      </c>
      <c r="I4513">
        <v>0</v>
      </c>
      <c r="J4513">
        <v>0</v>
      </c>
      <c r="K4513">
        <v>5</v>
      </c>
      <c r="L4513">
        <v>5</v>
      </c>
      <c r="M4513">
        <v>0</v>
      </c>
      <c r="N4513">
        <v>0</v>
      </c>
    </row>
    <row r="4514" spans="1:14" x14ac:dyDescent="0.25">
      <c r="A4514" t="s">
        <v>8738</v>
      </c>
      <c r="B4514" t="s">
        <v>75</v>
      </c>
      <c r="C4514" t="s">
        <v>176</v>
      </c>
      <c r="D4514" t="s">
        <v>396</v>
      </c>
      <c r="E4514">
        <v>2</v>
      </c>
      <c r="F4514">
        <v>0</v>
      </c>
      <c r="G4514">
        <v>2</v>
      </c>
      <c r="H4514">
        <v>0</v>
      </c>
      <c r="I4514">
        <v>0</v>
      </c>
      <c r="J4514">
        <v>0</v>
      </c>
      <c r="K4514">
        <v>0</v>
      </c>
      <c r="L4514">
        <v>0</v>
      </c>
      <c r="M4514">
        <v>0</v>
      </c>
      <c r="N4514">
        <v>0</v>
      </c>
    </row>
    <row r="4515" spans="1:14" x14ac:dyDescent="0.25">
      <c r="A4515" t="s">
        <v>8739</v>
      </c>
      <c r="B4515" t="s">
        <v>75</v>
      </c>
      <c r="C4515" t="s">
        <v>176</v>
      </c>
      <c r="D4515" t="s">
        <v>4236</v>
      </c>
      <c r="E4515">
        <v>2</v>
      </c>
      <c r="F4515">
        <v>0</v>
      </c>
      <c r="G4515">
        <v>2</v>
      </c>
      <c r="H4515">
        <v>0</v>
      </c>
      <c r="I4515">
        <v>0</v>
      </c>
      <c r="J4515">
        <v>0</v>
      </c>
      <c r="K4515">
        <v>0</v>
      </c>
      <c r="L4515">
        <v>0</v>
      </c>
      <c r="M4515">
        <v>0</v>
      </c>
      <c r="N4515">
        <v>0</v>
      </c>
    </row>
    <row r="4516" spans="1:14" x14ac:dyDescent="0.25">
      <c r="A4516" t="s">
        <v>8740</v>
      </c>
      <c r="B4516" t="s">
        <v>75</v>
      </c>
      <c r="C4516" t="s">
        <v>176</v>
      </c>
      <c r="D4516" t="s">
        <v>4238</v>
      </c>
      <c r="E4516">
        <v>0</v>
      </c>
      <c r="F4516">
        <v>0</v>
      </c>
      <c r="G4516">
        <v>0</v>
      </c>
      <c r="H4516">
        <v>0</v>
      </c>
      <c r="I4516">
        <v>0</v>
      </c>
      <c r="J4516">
        <v>2</v>
      </c>
      <c r="K4516">
        <v>0</v>
      </c>
      <c r="L4516">
        <v>0</v>
      </c>
      <c r="M4516">
        <v>0</v>
      </c>
      <c r="N4516">
        <v>0</v>
      </c>
    </row>
    <row r="4517" spans="1:14" x14ac:dyDescent="0.25">
      <c r="A4517" t="s">
        <v>8741</v>
      </c>
      <c r="B4517" t="s">
        <v>75</v>
      </c>
      <c r="C4517" t="s">
        <v>176</v>
      </c>
      <c r="D4517" t="s">
        <v>397</v>
      </c>
      <c r="E4517">
        <v>2</v>
      </c>
      <c r="F4517">
        <v>0</v>
      </c>
      <c r="G4517">
        <v>2</v>
      </c>
      <c r="H4517">
        <v>0</v>
      </c>
      <c r="I4517">
        <v>0</v>
      </c>
      <c r="J4517">
        <v>0</v>
      </c>
      <c r="K4517">
        <v>0</v>
      </c>
      <c r="L4517">
        <v>0</v>
      </c>
      <c r="M4517">
        <v>0</v>
      </c>
      <c r="N4517">
        <v>0</v>
      </c>
    </row>
    <row r="4518" spans="1:14" x14ac:dyDescent="0.25">
      <c r="A4518" t="s">
        <v>8742</v>
      </c>
      <c r="B4518" t="s">
        <v>75</v>
      </c>
      <c r="C4518" t="s">
        <v>176</v>
      </c>
      <c r="D4518" t="s">
        <v>398</v>
      </c>
      <c r="E4518">
        <v>2</v>
      </c>
      <c r="F4518">
        <v>0</v>
      </c>
      <c r="G4518">
        <v>2</v>
      </c>
      <c r="H4518">
        <v>0</v>
      </c>
      <c r="I4518">
        <v>0</v>
      </c>
      <c r="J4518">
        <v>0</v>
      </c>
      <c r="K4518">
        <v>0</v>
      </c>
      <c r="L4518">
        <v>0</v>
      </c>
      <c r="M4518">
        <v>0</v>
      </c>
      <c r="N4518">
        <v>0</v>
      </c>
    </row>
    <row r="4519" spans="1:14" x14ac:dyDescent="0.25">
      <c r="A4519" t="s">
        <v>8743</v>
      </c>
      <c r="B4519" t="s">
        <v>75</v>
      </c>
      <c r="C4519" t="s">
        <v>176</v>
      </c>
      <c r="D4519" t="s">
        <v>4242</v>
      </c>
      <c r="E4519">
        <v>0</v>
      </c>
      <c r="F4519">
        <v>0</v>
      </c>
      <c r="G4519">
        <v>0</v>
      </c>
      <c r="H4519">
        <v>0</v>
      </c>
      <c r="I4519">
        <v>0</v>
      </c>
      <c r="J4519">
        <v>2</v>
      </c>
      <c r="K4519">
        <v>0</v>
      </c>
      <c r="L4519">
        <v>0</v>
      </c>
      <c r="M4519">
        <v>0</v>
      </c>
      <c r="N4519">
        <v>0</v>
      </c>
    </row>
    <row r="4520" spans="1:14" x14ac:dyDescent="0.25">
      <c r="A4520" t="s">
        <v>8744</v>
      </c>
      <c r="B4520" t="s">
        <v>75</v>
      </c>
      <c r="C4520" t="s">
        <v>176</v>
      </c>
      <c r="D4520" t="s">
        <v>399</v>
      </c>
      <c r="E4520">
        <v>2</v>
      </c>
      <c r="F4520">
        <v>0</v>
      </c>
      <c r="G4520">
        <v>2</v>
      </c>
      <c r="H4520">
        <v>0</v>
      </c>
      <c r="I4520">
        <v>0</v>
      </c>
      <c r="J4520">
        <v>0</v>
      </c>
      <c r="K4520">
        <v>0</v>
      </c>
      <c r="L4520">
        <v>0</v>
      </c>
      <c r="M4520">
        <v>0</v>
      </c>
      <c r="N4520">
        <v>0</v>
      </c>
    </row>
    <row r="4521" spans="1:14" x14ac:dyDescent="0.25">
      <c r="A4521" t="s">
        <v>8745</v>
      </c>
      <c r="B4521" t="s">
        <v>75</v>
      </c>
      <c r="C4521" t="s">
        <v>176</v>
      </c>
      <c r="D4521" t="s">
        <v>4245</v>
      </c>
      <c r="E4521">
        <v>0</v>
      </c>
      <c r="F4521">
        <v>0</v>
      </c>
      <c r="G4521">
        <v>0</v>
      </c>
      <c r="H4521">
        <v>0</v>
      </c>
      <c r="I4521">
        <v>0</v>
      </c>
      <c r="J4521">
        <v>2</v>
      </c>
      <c r="K4521">
        <v>0</v>
      </c>
      <c r="L4521">
        <v>0</v>
      </c>
      <c r="M4521">
        <v>0</v>
      </c>
      <c r="N4521">
        <v>0</v>
      </c>
    </row>
    <row r="4522" spans="1:14" x14ac:dyDescent="0.25">
      <c r="A4522" t="s">
        <v>8746</v>
      </c>
      <c r="B4522" t="s">
        <v>75</v>
      </c>
      <c r="C4522" t="s">
        <v>176</v>
      </c>
      <c r="D4522" t="s">
        <v>394</v>
      </c>
      <c r="E4522">
        <v>0</v>
      </c>
      <c r="F4522">
        <v>0</v>
      </c>
      <c r="G4522">
        <v>0</v>
      </c>
      <c r="H4522">
        <v>0</v>
      </c>
      <c r="I4522">
        <v>0</v>
      </c>
      <c r="J4522">
        <v>0</v>
      </c>
      <c r="K4522">
        <v>2</v>
      </c>
      <c r="L4522">
        <v>2</v>
      </c>
      <c r="M4522">
        <v>0</v>
      </c>
      <c r="N4522">
        <v>0</v>
      </c>
    </row>
    <row r="4523" spans="1:14" x14ac:dyDescent="0.25">
      <c r="A4523" t="s">
        <v>8747</v>
      </c>
      <c r="B4523" t="s">
        <v>75</v>
      </c>
      <c r="C4523" t="s">
        <v>176</v>
      </c>
      <c r="D4523" t="s">
        <v>395</v>
      </c>
      <c r="E4523">
        <v>0</v>
      </c>
      <c r="F4523">
        <v>0</v>
      </c>
      <c r="G4523">
        <v>0</v>
      </c>
      <c r="H4523">
        <v>0</v>
      </c>
      <c r="I4523">
        <v>0</v>
      </c>
      <c r="J4523">
        <v>0</v>
      </c>
      <c r="K4523">
        <v>2</v>
      </c>
      <c r="L4523">
        <v>2</v>
      </c>
      <c r="M4523">
        <v>0</v>
      </c>
      <c r="N4523">
        <v>0</v>
      </c>
    </row>
    <row r="4524" spans="1:14" x14ac:dyDescent="0.25">
      <c r="A4524" t="s">
        <v>8748</v>
      </c>
      <c r="B4524" t="s">
        <v>75</v>
      </c>
      <c r="C4524" t="s">
        <v>181</v>
      </c>
      <c r="D4524" t="s">
        <v>396</v>
      </c>
      <c r="E4524">
        <v>2</v>
      </c>
      <c r="F4524">
        <v>1</v>
      </c>
      <c r="G4524">
        <v>1</v>
      </c>
      <c r="H4524">
        <v>0</v>
      </c>
      <c r="I4524">
        <v>0</v>
      </c>
      <c r="J4524">
        <v>0</v>
      </c>
      <c r="K4524">
        <v>0</v>
      </c>
      <c r="L4524">
        <v>0</v>
      </c>
      <c r="M4524">
        <v>0</v>
      </c>
      <c r="N4524">
        <v>0</v>
      </c>
    </row>
    <row r="4525" spans="1:14" x14ac:dyDescent="0.25">
      <c r="A4525" t="s">
        <v>8749</v>
      </c>
      <c r="B4525" t="s">
        <v>75</v>
      </c>
      <c r="C4525" t="s">
        <v>181</v>
      </c>
      <c r="D4525" t="s">
        <v>4236</v>
      </c>
      <c r="E4525">
        <v>2</v>
      </c>
      <c r="F4525">
        <v>1</v>
      </c>
      <c r="G4525">
        <v>1</v>
      </c>
      <c r="H4525">
        <v>0</v>
      </c>
      <c r="I4525">
        <v>0</v>
      </c>
      <c r="J4525">
        <v>0</v>
      </c>
      <c r="K4525">
        <v>0</v>
      </c>
      <c r="L4525">
        <v>0</v>
      </c>
      <c r="M4525">
        <v>0</v>
      </c>
      <c r="N4525">
        <v>0</v>
      </c>
    </row>
    <row r="4526" spans="1:14" x14ac:dyDescent="0.25">
      <c r="A4526" t="s">
        <v>8750</v>
      </c>
      <c r="B4526" t="s">
        <v>75</v>
      </c>
      <c r="C4526" t="s">
        <v>181</v>
      </c>
      <c r="D4526" t="s">
        <v>4238</v>
      </c>
      <c r="E4526">
        <v>0</v>
      </c>
      <c r="F4526">
        <v>0</v>
      </c>
      <c r="G4526">
        <v>0</v>
      </c>
      <c r="H4526">
        <v>0</v>
      </c>
      <c r="I4526">
        <v>0</v>
      </c>
      <c r="J4526">
        <v>2</v>
      </c>
      <c r="K4526">
        <v>0</v>
      </c>
      <c r="L4526">
        <v>0</v>
      </c>
      <c r="M4526">
        <v>0</v>
      </c>
      <c r="N4526">
        <v>0</v>
      </c>
    </row>
    <row r="4527" spans="1:14" x14ac:dyDescent="0.25">
      <c r="A4527" t="s">
        <v>8751</v>
      </c>
      <c r="B4527" t="s">
        <v>75</v>
      </c>
      <c r="C4527" t="s">
        <v>181</v>
      </c>
      <c r="D4527" t="s">
        <v>397</v>
      </c>
      <c r="E4527">
        <v>2</v>
      </c>
      <c r="F4527">
        <v>1</v>
      </c>
      <c r="G4527">
        <v>1</v>
      </c>
      <c r="H4527">
        <v>0</v>
      </c>
      <c r="I4527">
        <v>0</v>
      </c>
      <c r="J4527">
        <v>0</v>
      </c>
      <c r="K4527">
        <v>0</v>
      </c>
      <c r="L4527">
        <v>0</v>
      </c>
      <c r="M4527">
        <v>0</v>
      </c>
      <c r="N4527">
        <v>0</v>
      </c>
    </row>
    <row r="4528" spans="1:14" x14ac:dyDescent="0.25">
      <c r="A4528" t="s">
        <v>8752</v>
      </c>
      <c r="B4528" t="s">
        <v>75</v>
      </c>
      <c r="C4528" t="s">
        <v>181</v>
      </c>
      <c r="D4528" t="s">
        <v>398</v>
      </c>
      <c r="E4528">
        <v>2</v>
      </c>
      <c r="F4528">
        <v>1</v>
      </c>
      <c r="G4528">
        <v>1</v>
      </c>
      <c r="H4528">
        <v>0</v>
      </c>
      <c r="I4528">
        <v>0</v>
      </c>
      <c r="J4528">
        <v>0</v>
      </c>
      <c r="K4528">
        <v>0</v>
      </c>
      <c r="L4528">
        <v>0</v>
      </c>
      <c r="M4528">
        <v>0</v>
      </c>
      <c r="N4528">
        <v>0</v>
      </c>
    </row>
    <row r="4529" spans="1:14" x14ac:dyDescent="0.25">
      <c r="A4529" t="s">
        <v>8753</v>
      </c>
      <c r="B4529" t="s">
        <v>75</v>
      </c>
      <c r="C4529" t="s">
        <v>181</v>
      </c>
      <c r="D4529" t="s">
        <v>4242</v>
      </c>
      <c r="E4529">
        <v>0</v>
      </c>
      <c r="F4529">
        <v>0</v>
      </c>
      <c r="G4529">
        <v>0</v>
      </c>
      <c r="H4529">
        <v>0</v>
      </c>
      <c r="I4529">
        <v>0</v>
      </c>
      <c r="J4529">
        <v>2</v>
      </c>
      <c r="K4529">
        <v>0</v>
      </c>
      <c r="L4529">
        <v>0</v>
      </c>
      <c r="M4529">
        <v>0</v>
      </c>
      <c r="N4529">
        <v>0</v>
      </c>
    </row>
    <row r="4530" spans="1:14" x14ac:dyDescent="0.25">
      <c r="A4530" t="s">
        <v>8754</v>
      </c>
      <c r="B4530" t="s">
        <v>75</v>
      </c>
      <c r="C4530" t="s">
        <v>181</v>
      </c>
      <c r="D4530" t="s">
        <v>399</v>
      </c>
      <c r="E4530">
        <v>2</v>
      </c>
      <c r="F4530">
        <v>1</v>
      </c>
      <c r="G4530">
        <v>1</v>
      </c>
      <c r="H4530">
        <v>0</v>
      </c>
      <c r="I4530">
        <v>0</v>
      </c>
      <c r="J4530">
        <v>0</v>
      </c>
      <c r="K4530">
        <v>0</v>
      </c>
      <c r="L4530">
        <v>0</v>
      </c>
      <c r="M4530">
        <v>0</v>
      </c>
      <c r="N4530">
        <v>0</v>
      </c>
    </row>
    <row r="4531" spans="1:14" x14ac:dyDescent="0.25">
      <c r="A4531" t="s">
        <v>8755</v>
      </c>
      <c r="B4531" t="s">
        <v>75</v>
      </c>
      <c r="C4531" t="s">
        <v>181</v>
      </c>
      <c r="D4531" t="s">
        <v>4245</v>
      </c>
      <c r="E4531">
        <v>0</v>
      </c>
      <c r="F4531">
        <v>0</v>
      </c>
      <c r="G4531">
        <v>0</v>
      </c>
      <c r="H4531">
        <v>0</v>
      </c>
      <c r="I4531">
        <v>0</v>
      </c>
      <c r="J4531">
        <v>2</v>
      </c>
      <c r="K4531">
        <v>0</v>
      </c>
      <c r="L4531">
        <v>0</v>
      </c>
      <c r="M4531">
        <v>0</v>
      </c>
      <c r="N4531">
        <v>0</v>
      </c>
    </row>
    <row r="4532" spans="1:14" x14ac:dyDescent="0.25">
      <c r="A4532" t="s">
        <v>8756</v>
      </c>
      <c r="B4532" t="s">
        <v>75</v>
      </c>
      <c r="C4532" t="s">
        <v>181</v>
      </c>
      <c r="D4532" t="s">
        <v>394</v>
      </c>
      <c r="E4532">
        <v>0</v>
      </c>
      <c r="F4532">
        <v>0</v>
      </c>
      <c r="G4532">
        <v>0</v>
      </c>
      <c r="H4532">
        <v>0</v>
      </c>
      <c r="I4532">
        <v>0</v>
      </c>
      <c r="J4532">
        <v>0</v>
      </c>
      <c r="K4532">
        <v>2</v>
      </c>
      <c r="L4532">
        <v>2</v>
      </c>
      <c r="M4532">
        <v>0</v>
      </c>
      <c r="N4532">
        <v>0</v>
      </c>
    </row>
    <row r="4533" spans="1:14" x14ac:dyDescent="0.25">
      <c r="A4533" t="s">
        <v>8757</v>
      </c>
      <c r="B4533" t="s">
        <v>75</v>
      </c>
      <c r="C4533" t="s">
        <v>181</v>
      </c>
      <c r="D4533" t="s">
        <v>395</v>
      </c>
      <c r="E4533">
        <v>0</v>
      </c>
      <c r="F4533">
        <v>0</v>
      </c>
      <c r="G4533">
        <v>0</v>
      </c>
      <c r="H4533">
        <v>0</v>
      </c>
      <c r="I4533">
        <v>0</v>
      </c>
      <c r="J4533">
        <v>0</v>
      </c>
      <c r="K4533">
        <v>1</v>
      </c>
      <c r="L4533">
        <v>1</v>
      </c>
      <c r="M4533">
        <v>0</v>
      </c>
      <c r="N4533">
        <v>0</v>
      </c>
    </row>
    <row r="4534" spans="1:14" x14ac:dyDescent="0.25">
      <c r="A4534" t="s">
        <v>8758</v>
      </c>
      <c r="B4534" t="s">
        <v>75</v>
      </c>
      <c r="C4534" t="s">
        <v>183</v>
      </c>
      <c r="D4534" t="s">
        <v>396</v>
      </c>
      <c r="E4534">
        <v>2</v>
      </c>
      <c r="F4534">
        <v>0</v>
      </c>
      <c r="G4534">
        <v>1</v>
      </c>
      <c r="H4534">
        <v>1</v>
      </c>
      <c r="I4534">
        <v>0</v>
      </c>
      <c r="J4534">
        <v>0</v>
      </c>
      <c r="K4534">
        <v>0</v>
      </c>
      <c r="L4534">
        <v>0</v>
      </c>
      <c r="M4534">
        <v>0</v>
      </c>
      <c r="N4534">
        <v>0</v>
      </c>
    </row>
    <row r="4535" spans="1:14" x14ac:dyDescent="0.25">
      <c r="A4535" t="s">
        <v>8759</v>
      </c>
      <c r="B4535" t="s">
        <v>75</v>
      </c>
      <c r="C4535" t="s">
        <v>183</v>
      </c>
      <c r="D4535" t="s">
        <v>4236</v>
      </c>
      <c r="E4535">
        <v>2</v>
      </c>
      <c r="F4535">
        <v>0</v>
      </c>
      <c r="G4535">
        <v>1</v>
      </c>
      <c r="H4535">
        <v>1</v>
      </c>
      <c r="I4535">
        <v>0</v>
      </c>
      <c r="J4535">
        <v>0</v>
      </c>
      <c r="K4535">
        <v>0</v>
      </c>
      <c r="L4535">
        <v>0</v>
      </c>
      <c r="M4535">
        <v>0</v>
      </c>
      <c r="N4535">
        <v>0</v>
      </c>
    </row>
    <row r="4536" spans="1:14" x14ac:dyDescent="0.25">
      <c r="A4536" t="s">
        <v>8760</v>
      </c>
      <c r="B4536" t="s">
        <v>75</v>
      </c>
      <c r="C4536" t="s">
        <v>183</v>
      </c>
      <c r="D4536" t="s">
        <v>4238</v>
      </c>
      <c r="E4536">
        <v>0</v>
      </c>
      <c r="F4536">
        <v>0</v>
      </c>
      <c r="G4536">
        <v>0</v>
      </c>
      <c r="H4536">
        <v>0</v>
      </c>
      <c r="I4536">
        <v>0</v>
      </c>
      <c r="J4536">
        <v>2</v>
      </c>
      <c r="K4536">
        <v>0</v>
      </c>
      <c r="L4536">
        <v>0</v>
      </c>
      <c r="M4536">
        <v>0</v>
      </c>
      <c r="N4536">
        <v>0</v>
      </c>
    </row>
    <row r="4537" spans="1:14" x14ac:dyDescent="0.25">
      <c r="A4537" t="s">
        <v>8761</v>
      </c>
      <c r="B4537" t="s">
        <v>75</v>
      </c>
      <c r="C4537" t="s">
        <v>183</v>
      </c>
      <c r="D4537" t="s">
        <v>397</v>
      </c>
      <c r="E4537">
        <v>2</v>
      </c>
      <c r="F4537">
        <v>0</v>
      </c>
      <c r="G4537">
        <v>1</v>
      </c>
      <c r="H4537">
        <v>1</v>
      </c>
      <c r="I4537">
        <v>0</v>
      </c>
      <c r="J4537">
        <v>0</v>
      </c>
      <c r="K4537">
        <v>0</v>
      </c>
      <c r="L4537">
        <v>0</v>
      </c>
      <c r="M4537">
        <v>0</v>
      </c>
      <c r="N4537">
        <v>0</v>
      </c>
    </row>
    <row r="4538" spans="1:14" x14ac:dyDescent="0.25">
      <c r="A4538" t="s">
        <v>8762</v>
      </c>
      <c r="B4538" t="s">
        <v>75</v>
      </c>
      <c r="C4538" t="s">
        <v>183</v>
      </c>
      <c r="D4538" t="s">
        <v>398</v>
      </c>
      <c r="E4538">
        <v>2</v>
      </c>
      <c r="F4538">
        <v>0</v>
      </c>
      <c r="G4538">
        <v>1</v>
      </c>
      <c r="H4538">
        <v>1</v>
      </c>
      <c r="I4538">
        <v>0</v>
      </c>
      <c r="J4538">
        <v>0</v>
      </c>
      <c r="K4538">
        <v>0</v>
      </c>
      <c r="L4538">
        <v>0</v>
      </c>
      <c r="M4538">
        <v>0</v>
      </c>
      <c r="N4538">
        <v>0</v>
      </c>
    </row>
    <row r="4539" spans="1:14" x14ac:dyDescent="0.25">
      <c r="A4539" t="s">
        <v>8763</v>
      </c>
      <c r="B4539" t="s">
        <v>75</v>
      </c>
      <c r="C4539" t="s">
        <v>183</v>
      </c>
      <c r="D4539" t="s">
        <v>4242</v>
      </c>
      <c r="E4539">
        <v>0</v>
      </c>
      <c r="F4539">
        <v>0</v>
      </c>
      <c r="G4539">
        <v>0</v>
      </c>
      <c r="H4539">
        <v>0</v>
      </c>
      <c r="I4539">
        <v>0</v>
      </c>
      <c r="J4539">
        <v>2</v>
      </c>
      <c r="K4539">
        <v>0</v>
      </c>
      <c r="L4539">
        <v>0</v>
      </c>
      <c r="M4539">
        <v>0</v>
      </c>
      <c r="N4539">
        <v>0</v>
      </c>
    </row>
    <row r="4540" spans="1:14" x14ac:dyDescent="0.25">
      <c r="A4540" t="s">
        <v>8764</v>
      </c>
      <c r="B4540" t="s">
        <v>75</v>
      </c>
      <c r="C4540" t="s">
        <v>183</v>
      </c>
      <c r="D4540" t="s">
        <v>399</v>
      </c>
      <c r="E4540">
        <v>2</v>
      </c>
      <c r="F4540">
        <v>0</v>
      </c>
      <c r="G4540">
        <v>1</v>
      </c>
      <c r="H4540">
        <v>1</v>
      </c>
      <c r="I4540">
        <v>0</v>
      </c>
      <c r="J4540">
        <v>0</v>
      </c>
      <c r="K4540">
        <v>0</v>
      </c>
      <c r="L4540">
        <v>0</v>
      </c>
      <c r="M4540">
        <v>0</v>
      </c>
      <c r="N4540">
        <v>0</v>
      </c>
    </row>
    <row r="4541" spans="1:14" x14ac:dyDescent="0.25">
      <c r="A4541" t="s">
        <v>8765</v>
      </c>
      <c r="B4541" t="s">
        <v>75</v>
      </c>
      <c r="C4541" t="s">
        <v>183</v>
      </c>
      <c r="D4541" t="s">
        <v>4245</v>
      </c>
      <c r="E4541">
        <v>0</v>
      </c>
      <c r="F4541">
        <v>0</v>
      </c>
      <c r="G4541">
        <v>0</v>
      </c>
      <c r="H4541">
        <v>0</v>
      </c>
      <c r="I4541">
        <v>0</v>
      </c>
      <c r="J4541">
        <v>2</v>
      </c>
      <c r="K4541">
        <v>0</v>
      </c>
      <c r="L4541">
        <v>0</v>
      </c>
      <c r="M4541">
        <v>0</v>
      </c>
      <c r="N4541">
        <v>0</v>
      </c>
    </row>
    <row r="4542" spans="1:14" x14ac:dyDescent="0.25">
      <c r="A4542" t="s">
        <v>8766</v>
      </c>
      <c r="B4542" t="s">
        <v>75</v>
      </c>
      <c r="C4542" t="s">
        <v>183</v>
      </c>
      <c r="D4542" t="s">
        <v>394</v>
      </c>
      <c r="E4542">
        <v>0</v>
      </c>
      <c r="F4542">
        <v>0</v>
      </c>
      <c r="G4542">
        <v>0</v>
      </c>
      <c r="H4542">
        <v>0</v>
      </c>
      <c r="I4542">
        <v>0</v>
      </c>
      <c r="J4542">
        <v>0</v>
      </c>
      <c r="K4542">
        <v>0</v>
      </c>
      <c r="L4542">
        <v>0</v>
      </c>
      <c r="M4542">
        <v>0</v>
      </c>
      <c r="N4542">
        <v>0</v>
      </c>
    </row>
    <row r="4543" spans="1:14" x14ac:dyDescent="0.25">
      <c r="A4543" t="s">
        <v>8767</v>
      </c>
      <c r="B4543" t="s">
        <v>75</v>
      </c>
      <c r="C4543" t="s">
        <v>183</v>
      </c>
      <c r="D4543" t="s">
        <v>395</v>
      </c>
      <c r="E4543">
        <v>0</v>
      </c>
      <c r="F4543">
        <v>0</v>
      </c>
      <c r="G4543">
        <v>0</v>
      </c>
      <c r="H4543">
        <v>0</v>
      </c>
      <c r="I4543">
        <v>0</v>
      </c>
      <c r="J4543">
        <v>0</v>
      </c>
      <c r="K4543">
        <v>0</v>
      </c>
      <c r="L4543">
        <v>0</v>
      </c>
      <c r="M4543">
        <v>0</v>
      </c>
      <c r="N4543">
        <v>0</v>
      </c>
    </row>
    <row r="4544" spans="1:14" x14ac:dyDescent="0.25">
      <c r="A4544" t="s">
        <v>8768</v>
      </c>
      <c r="B4544" t="s">
        <v>75</v>
      </c>
      <c r="C4544" t="s">
        <v>187</v>
      </c>
      <c r="D4544" t="s">
        <v>396</v>
      </c>
      <c r="E4544">
        <v>2</v>
      </c>
      <c r="F4544">
        <v>0</v>
      </c>
      <c r="G4544">
        <v>2</v>
      </c>
      <c r="H4544">
        <v>0</v>
      </c>
      <c r="I4544">
        <v>0</v>
      </c>
      <c r="J4544">
        <v>0</v>
      </c>
      <c r="K4544">
        <v>0</v>
      </c>
      <c r="L4544">
        <v>0</v>
      </c>
      <c r="M4544">
        <v>0</v>
      </c>
      <c r="N4544">
        <v>0</v>
      </c>
    </row>
    <row r="4545" spans="1:14" x14ac:dyDescent="0.25">
      <c r="A4545" t="s">
        <v>8769</v>
      </c>
      <c r="B4545" t="s">
        <v>75</v>
      </c>
      <c r="C4545" t="s">
        <v>187</v>
      </c>
      <c r="D4545" t="s">
        <v>4236</v>
      </c>
      <c r="E4545">
        <v>2</v>
      </c>
      <c r="F4545">
        <v>0</v>
      </c>
      <c r="G4545">
        <v>2</v>
      </c>
      <c r="H4545">
        <v>0</v>
      </c>
      <c r="I4545">
        <v>0</v>
      </c>
      <c r="J4545">
        <v>0</v>
      </c>
      <c r="K4545">
        <v>0</v>
      </c>
      <c r="L4545">
        <v>0</v>
      </c>
      <c r="M4545">
        <v>0</v>
      </c>
      <c r="N4545">
        <v>0</v>
      </c>
    </row>
    <row r="4546" spans="1:14" x14ac:dyDescent="0.25">
      <c r="A4546" t="s">
        <v>8770</v>
      </c>
      <c r="B4546" t="s">
        <v>75</v>
      </c>
      <c r="C4546" t="s">
        <v>187</v>
      </c>
      <c r="D4546" t="s">
        <v>4238</v>
      </c>
      <c r="E4546">
        <v>0</v>
      </c>
      <c r="F4546">
        <v>0</v>
      </c>
      <c r="G4546">
        <v>0</v>
      </c>
      <c r="H4546">
        <v>0</v>
      </c>
      <c r="I4546">
        <v>0</v>
      </c>
      <c r="J4546">
        <v>2</v>
      </c>
      <c r="K4546">
        <v>0</v>
      </c>
      <c r="L4546">
        <v>0</v>
      </c>
      <c r="M4546">
        <v>0</v>
      </c>
      <c r="N4546">
        <v>0</v>
      </c>
    </row>
    <row r="4547" spans="1:14" x14ac:dyDescent="0.25">
      <c r="A4547" t="s">
        <v>8771</v>
      </c>
      <c r="B4547" t="s">
        <v>75</v>
      </c>
      <c r="C4547" t="s">
        <v>187</v>
      </c>
      <c r="D4547" t="s">
        <v>397</v>
      </c>
      <c r="E4547">
        <v>2</v>
      </c>
      <c r="F4547">
        <v>0</v>
      </c>
      <c r="G4547">
        <v>2</v>
      </c>
      <c r="H4547">
        <v>0</v>
      </c>
      <c r="I4547">
        <v>0</v>
      </c>
      <c r="J4547">
        <v>0</v>
      </c>
      <c r="K4547">
        <v>0</v>
      </c>
      <c r="L4547">
        <v>0</v>
      </c>
      <c r="M4547">
        <v>0</v>
      </c>
      <c r="N4547">
        <v>0</v>
      </c>
    </row>
    <row r="4548" spans="1:14" x14ac:dyDescent="0.25">
      <c r="A4548" t="s">
        <v>8772</v>
      </c>
      <c r="B4548" t="s">
        <v>75</v>
      </c>
      <c r="C4548" t="s">
        <v>187</v>
      </c>
      <c r="D4548" t="s">
        <v>398</v>
      </c>
      <c r="E4548">
        <v>2</v>
      </c>
      <c r="F4548">
        <v>0</v>
      </c>
      <c r="G4548">
        <v>2</v>
      </c>
      <c r="H4548">
        <v>0</v>
      </c>
      <c r="I4548">
        <v>0</v>
      </c>
      <c r="J4548">
        <v>0</v>
      </c>
      <c r="K4548">
        <v>0</v>
      </c>
      <c r="L4548">
        <v>0</v>
      </c>
      <c r="M4548">
        <v>0</v>
      </c>
      <c r="N4548">
        <v>0</v>
      </c>
    </row>
    <row r="4549" spans="1:14" x14ac:dyDescent="0.25">
      <c r="A4549" t="s">
        <v>8773</v>
      </c>
      <c r="B4549" t="s">
        <v>75</v>
      </c>
      <c r="C4549" t="s">
        <v>187</v>
      </c>
      <c r="D4549" t="s">
        <v>4242</v>
      </c>
      <c r="E4549">
        <v>0</v>
      </c>
      <c r="F4549">
        <v>0</v>
      </c>
      <c r="G4549">
        <v>0</v>
      </c>
      <c r="H4549">
        <v>0</v>
      </c>
      <c r="I4549">
        <v>0</v>
      </c>
      <c r="J4549">
        <v>2</v>
      </c>
      <c r="K4549">
        <v>0</v>
      </c>
      <c r="L4549">
        <v>0</v>
      </c>
      <c r="M4549">
        <v>0</v>
      </c>
      <c r="N4549">
        <v>0</v>
      </c>
    </row>
    <row r="4550" spans="1:14" x14ac:dyDescent="0.25">
      <c r="A4550" t="s">
        <v>8774</v>
      </c>
      <c r="B4550" t="s">
        <v>75</v>
      </c>
      <c r="C4550" t="s">
        <v>187</v>
      </c>
      <c r="D4550" t="s">
        <v>399</v>
      </c>
      <c r="E4550">
        <v>2</v>
      </c>
      <c r="F4550">
        <v>0</v>
      </c>
      <c r="G4550">
        <v>2</v>
      </c>
      <c r="H4550">
        <v>0</v>
      </c>
      <c r="I4550">
        <v>0</v>
      </c>
      <c r="J4550">
        <v>0</v>
      </c>
      <c r="K4550">
        <v>0</v>
      </c>
      <c r="L4550">
        <v>0</v>
      </c>
      <c r="M4550">
        <v>0</v>
      </c>
      <c r="N4550">
        <v>0</v>
      </c>
    </row>
    <row r="4551" spans="1:14" x14ac:dyDescent="0.25">
      <c r="A4551" t="s">
        <v>8775</v>
      </c>
      <c r="B4551" t="s">
        <v>75</v>
      </c>
      <c r="C4551" t="s">
        <v>187</v>
      </c>
      <c r="D4551" t="s">
        <v>4245</v>
      </c>
      <c r="E4551">
        <v>0</v>
      </c>
      <c r="F4551">
        <v>0</v>
      </c>
      <c r="G4551">
        <v>0</v>
      </c>
      <c r="H4551">
        <v>0</v>
      </c>
      <c r="I4551">
        <v>0</v>
      </c>
      <c r="J4551">
        <v>2</v>
      </c>
      <c r="K4551">
        <v>0</v>
      </c>
      <c r="L4551">
        <v>0</v>
      </c>
      <c r="M4551">
        <v>0</v>
      </c>
      <c r="N4551">
        <v>0</v>
      </c>
    </row>
    <row r="4552" spans="1:14" x14ac:dyDescent="0.25">
      <c r="A4552" t="s">
        <v>8776</v>
      </c>
      <c r="B4552" t="s">
        <v>75</v>
      </c>
      <c r="C4552" t="s">
        <v>187</v>
      </c>
      <c r="D4552" t="s">
        <v>394</v>
      </c>
      <c r="E4552">
        <v>0</v>
      </c>
      <c r="F4552">
        <v>0</v>
      </c>
      <c r="G4552">
        <v>0</v>
      </c>
      <c r="H4552">
        <v>0</v>
      </c>
      <c r="I4552">
        <v>0</v>
      </c>
      <c r="J4552">
        <v>0</v>
      </c>
      <c r="K4552">
        <v>0</v>
      </c>
      <c r="L4552">
        <v>0</v>
      </c>
      <c r="M4552">
        <v>0</v>
      </c>
      <c r="N4552">
        <v>0</v>
      </c>
    </row>
    <row r="4553" spans="1:14" x14ac:dyDescent="0.25">
      <c r="A4553" t="s">
        <v>8777</v>
      </c>
      <c r="B4553" t="s">
        <v>75</v>
      </c>
      <c r="C4553" t="s">
        <v>187</v>
      </c>
      <c r="D4553" t="s">
        <v>395</v>
      </c>
      <c r="E4553">
        <v>0</v>
      </c>
      <c r="F4553">
        <v>0</v>
      </c>
      <c r="G4553">
        <v>0</v>
      </c>
      <c r="H4553">
        <v>0</v>
      </c>
      <c r="I4553">
        <v>0</v>
      </c>
      <c r="J4553">
        <v>0</v>
      </c>
      <c r="K4553">
        <v>0</v>
      </c>
      <c r="L4553">
        <v>0</v>
      </c>
      <c r="M4553">
        <v>0</v>
      </c>
      <c r="N4553">
        <v>0</v>
      </c>
    </row>
    <row r="4554" spans="1:14" x14ac:dyDescent="0.25">
      <c r="A4554" t="s">
        <v>8778</v>
      </c>
      <c r="B4554" t="s">
        <v>75</v>
      </c>
      <c r="C4554" t="s">
        <v>189</v>
      </c>
      <c r="D4554" t="s">
        <v>396</v>
      </c>
      <c r="E4554">
        <v>1</v>
      </c>
      <c r="F4554">
        <v>0</v>
      </c>
      <c r="G4554">
        <v>1</v>
      </c>
      <c r="H4554">
        <v>0</v>
      </c>
      <c r="I4554">
        <v>0</v>
      </c>
      <c r="J4554">
        <v>0</v>
      </c>
      <c r="K4554">
        <v>0</v>
      </c>
      <c r="L4554">
        <v>0</v>
      </c>
      <c r="M4554">
        <v>0</v>
      </c>
      <c r="N4554">
        <v>0</v>
      </c>
    </row>
    <row r="4555" spans="1:14" x14ac:dyDescent="0.25">
      <c r="A4555" t="s">
        <v>8779</v>
      </c>
      <c r="B4555" t="s">
        <v>75</v>
      </c>
      <c r="C4555" t="s">
        <v>189</v>
      </c>
      <c r="D4555" t="s">
        <v>4236</v>
      </c>
      <c r="E4555">
        <v>1</v>
      </c>
      <c r="F4555">
        <v>0</v>
      </c>
      <c r="G4555">
        <v>1</v>
      </c>
      <c r="H4555">
        <v>0</v>
      </c>
      <c r="I4555">
        <v>0</v>
      </c>
      <c r="J4555">
        <v>0</v>
      </c>
      <c r="K4555">
        <v>0</v>
      </c>
      <c r="L4555">
        <v>0</v>
      </c>
      <c r="M4555">
        <v>0</v>
      </c>
      <c r="N4555">
        <v>0</v>
      </c>
    </row>
    <row r="4556" spans="1:14" x14ac:dyDescent="0.25">
      <c r="A4556" t="s">
        <v>8780</v>
      </c>
      <c r="B4556" t="s">
        <v>75</v>
      </c>
      <c r="C4556" t="s">
        <v>189</v>
      </c>
      <c r="D4556" t="s">
        <v>4238</v>
      </c>
      <c r="E4556">
        <v>0</v>
      </c>
      <c r="F4556">
        <v>0</v>
      </c>
      <c r="G4556">
        <v>0</v>
      </c>
      <c r="H4556">
        <v>0</v>
      </c>
      <c r="I4556">
        <v>0</v>
      </c>
      <c r="J4556">
        <v>1</v>
      </c>
      <c r="K4556">
        <v>0</v>
      </c>
      <c r="L4556">
        <v>0</v>
      </c>
      <c r="M4556">
        <v>0</v>
      </c>
      <c r="N4556">
        <v>0</v>
      </c>
    </row>
    <row r="4557" spans="1:14" x14ac:dyDescent="0.25">
      <c r="A4557" t="s">
        <v>8781</v>
      </c>
      <c r="B4557" t="s">
        <v>75</v>
      </c>
      <c r="C4557" t="s">
        <v>189</v>
      </c>
      <c r="D4557" t="s">
        <v>397</v>
      </c>
      <c r="E4557">
        <v>1</v>
      </c>
      <c r="F4557">
        <v>0</v>
      </c>
      <c r="G4557">
        <v>1</v>
      </c>
      <c r="H4557">
        <v>0</v>
      </c>
      <c r="I4557">
        <v>0</v>
      </c>
      <c r="J4557">
        <v>0</v>
      </c>
      <c r="K4557">
        <v>0</v>
      </c>
      <c r="L4557">
        <v>0</v>
      </c>
      <c r="M4557">
        <v>0</v>
      </c>
      <c r="N4557">
        <v>0</v>
      </c>
    </row>
    <row r="4558" spans="1:14" x14ac:dyDescent="0.25">
      <c r="A4558" t="s">
        <v>8782</v>
      </c>
      <c r="B4558" t="s">
        <v>75</v>
      </c>
      <c r="C4558" t="s">
        <v>189</v>
      </c>
      <c r="D4558" t="s">
        <v>398</v>
      </c>
      <c r="E4558">
        <v>1</v>
      </c>
      <c r="F4558">
        <v>0</v>
      </c>
      <c r="G4558">
        <v>1</v>
      </c>
      <c r="H4558">
        <v>0</v>
      </c>
      <c r="I4558">
        <v>0</v>
      </c>
      <c r="J4558">
        <v>0</v>
      </c>
      <c r="K4558">
        <v>0</v>
      </c>
      <c r="L4558">
        <v>0</v>
      </c>
      <c r="M4558">
        <v>0</v>
      </c>
      <c r="N4558">
        <v>0</v>
      </c>
    </row>
    <row r="4559" spans="1:14" x14ac:dyDescent="0.25">
      <c r="A4559" t="s">
        <v>8783</v>
      </c>
      <c r="B4559" t="s">
        <v>75</v>
      </c>
      <c r="C4559" t="s">
        <v>189</v>
      </c>
      <c r="D4559" t="s">
        <v>4242</v>
      </c>
      <c r="E4559">
        <v>0</v>
      </c>
      <c r="F4559">
        <v>0</v>
      </c>
      <c r="G4559">
        <v>0</v>
      </c>
      <c r="H4559">
        <v>0</v>
      </c>
      <c r="I4559">
        <v>0</v>
      </c>
      <c r="J4559">
        <v>1</v>
      </c>
      <c r="K4559">
        <v>0</v>
      </c>
      <c r="L4559">
        <v>0</v>
      </c>
      <c r="M4559">
        <v>0</v>
      </c>
      <c r="N4559">
        <v>0</v>
      </c>
    </row>
    <row r="4560" spans="1:14" x14ac:dyDescent="0.25">
      <c r="A4560" t="s">
        <v>8784</v>
      </c>
      <c r="B4560" t="s">
        <v>75</v>
      </c>
      <c r="C4560" t="s">
        <v>189</v>
      </c>
      <c r="D4560" t="s">
        <v>399</v>
      </c>
      <c r="E4560">
        <v>1</v>
      </c>
      <c r="F4560">
        <v>0</v>
      </c>
      <c r="G4560">
        <v>1</v>
      </c>
      <c r="H4560">
        <v>0</v>
      </c>
      <c r="I4560">
        <v>0</v>
      </c>
      <c r="J4560">
        <v>0</v>
      </c>
      <c r="K4560">
        <v>0</v>
      </c>
      <c r="L4560">
        <v>0</v>
      </c>
      <c r="M4560">
        <v>0</v>
      </c>
      <c r="N4560">
        <v>0</v>
      </c>
    </row>
    <row r="4561" spans="1:14" x14ac:dyDescent="0.25">
      <c r="A4561" t="s">
        <v>8785</v>
      </c>
      <c r="B4561" t="s">
        <v>75</v>
      </c>
      <c r="C4561" t="s">
        <v>189</v>
      </c>
      <c r="D4561" t="s">
        <v>4245</v>
      </c>
      <c r="E4561">
        <v>0</v>
      </c>
      <c r="F4561">
        <v>0</v>
      </c>
      <c r="G4561">
        <v>0</v>
      </c>
      <c r="H4561">
        <v>0</v>
      </c>
      <c r="I4561">
        <v>0</v>
      </c>
      <c r="J4561">
        <v>1</v>
      </c>
      <c r="K4561">
        <v>0</v>
      </c>
      <c r="L4561">
        <v>0</v>
      </c>
      <c r="M4561">
        <v>0</v>
      </c>
      <c r="N4561">
        <v>0</v>
      </c>
    </row>
    <row r="4562" spans="1:14" x14ac:dyDescent="0.25">
      <c r="A4562" t="s">
        <v>8786</v>
      </c>
      <c r="B4562" t="s">
        <v>75</v>
      </c>
      <c r="C4562" t="s">
        <v>189</v>
      </c>
      <c r="D4562" t="s">
        <v>394</v>
      </c>
      <c r="E4562">
        <v>0</v>
      </c>
      <c r="F4562">
        <v>0</v>
      </c>
      <c r="G4562">
        <v>0</v>
      </c>
      <c r="H4562">
        <v>0</v>
      </c>
      <c r="I4562">
        <v>0</v>
      </c>
      <c r="J4562">
        <v>0</v>
      </c>
      <c r="K4562">
        <v>1</v>
      </c>
      <c r="L4562">
        <v>1</v>
      </c>
      <c r="M4562">
        <v>0</v>
      </c>
      <c r="N4562">
        <v>0</v>
      </c>
    </row>
    <row r="4563" spans="1:14" x14ac:dyDescent="0.25">
      <c r="A4563" t="s">
        <v>8787</v>
      </c>
      <c r="B4563" t="s">
        <v>75</v>
      </c>
      <c r="C4563" t="s">
        <v>189</v>
      </c>
      <c r="D4563" t="s">
        <v>395</v>
      </c>
      <c r="E4563">
        <v>0</v>
      </c>
      <c r="F4563">
        <v>0</v>
      </c>
      <c r="G4563">
        <v>0</v>
      </c>
      <c r="H4563">
        <v>0</v>
      </c>
      <c r="I4563">
        <v>0</v>
      </c>
      <c r="J4563">
        <v>0</v>
      </c>
      <c r="K4563">
        <v>1</v>
      </c>
      <c r="L4563">
        <v>1</v>
      </c>
      <c r="M4563">
        <v>0</v>
      </c>
      <c r="N4563">
        <v>0</v>
      </c>
    </row>
    <row r="4564" spans="1:14" x14ac:dyDescent="0.25">
      <c r="A4564" t="s">
        <v>8788</v>
      </c>
      <c r="B4564" t="s">
        <v>75</v>
      </c>
      <c r="C4564" t="s">
        <v>191</v>
      </c>
      <c r="D4564" t="s">
        <v>396</v>
      </c>
      <c r="E4564">
        <v>4</v>
      </c>
      <c r="F4564">
        <v>1</v>
      </c>
      <c r="G4564">
        <v>3</v>
      </c>
      <c r="H4564">
        <v>0</v>
      </c>
      <c r="I4564">
        <v>0</v>
      </c>
      <c r="J4564">
        <v>0</v>
      </c>
      <c r="K4564">
        <v>0</v>
      </c>
      <c r="L4564">
        <v>0</v>
      </c>
      <c r="M4564">
        <v>0</v>
      </c>
      <c r="N4564">
        <v>0</v>
      </c>
    </row>
    <row r="4565" spans="1:14" x14ac:dyDescent="0.25">
      <c r="A4565" t="s">
        <v>8789</v>
      </c>
      <c r="B4565" t="s">
        <v>75</v>
      </c>
      <c r="C4565" t="s">
        <v>191</v>
      </c>
      <c r="D4565" t="s">
        <v>4236</v>
      </c>
      <c r="E4565">
        <v>4</v>
      </c>
      <c r="F4565">
        <v>1</v>
      </c>
      <c r="G4565">
        <v>3</v>
      </c>
      <c r="H4565">
        <v>0</v>
      </c>
      <c r="I4565">
        <v>0</v>
      </c>
      <c r="J4565">
        <v>0</v>
      </c>
      <c r="K4565">
        <v>0</v>
      </c>
      <c r="L4565">
        <v>0</v>
      </c>
      <c r="M4565">
        <v>0</v>
      </c>
      <c r="N4565">
        <v>0</v>
      </c>
    </row>
    <row r="4566" spans="1:14" x14ac:dyDescent="0.25">
      <c r="A4566" t="s">
        <v>8790</v>
      </c>
      <c r="B4566" t="s">
        <v>75</v>
      </c>
      <c r="C4566" t="s">
        <v>191</v>
      </c>
      <c r="D4566" t="s">
        <v>4238</v>
      </c>
      <c r="E4566">
        <v>0</v>
      </c>
      <c r="F4566">
        <v>0</v>
      </c>
      <c r="G4566">
        <v>0</v>
      </c>
      <c r="H4566">
        <v>0</v>
      </c>
      <c r="I4566">
        <v>0</v>
      </c>
      <c r="J4566">
        <v>4</v>
      </c>
      <c r="K4566">
        <v>0</v>
      </c>
      <c r="L4566">
        <v>0</v>
      </c>
      <c r="M4566">
        <v>0</v>
      </c>
      <c r="N4566">
        <v>0</v>
      </c>
    </row>
    <row r="4567" spans="1:14" x14ac:dyDescent="0.25">
      <c r="A4567" t="s">
        <v>8791</v>
      </c>
      <c r="B4567" t="s">
        <v>75</v>
      </c>
      <c r="C4567" t="s">
        <v>191</v>
      </c>
      <c r="D4567" t="s">
        <v>397</v>
      </c>
      <c r="E4567">
        <v>4</v>
      </c>
      <c r="F4567">
        <v>1</v>
      </c>
      <c r="G4567">
        <v>3</v>
      </c>
      <c r="H4567">
        <v>0</v>
      </c>
      <c r="I4567">
        <v>0</v>
      </c>
      <c r="J4567">
        <v>0</v>
      </c>
      <c r="K4567">
        <v>0</v>
      </c>
      <c r="L4567">
        <v>0</v>
      </c>
      <c r="M4567">
        <v>0</v>
      </c>
      <c r="N4567">
        <v>0</v>
      </c>
    </row>
    <row r="4568" spans="1:14" x14ac:dyDescent="0.25">
      <c r="A4568" t="s">
        <v>8792</v>
      </c>
      <c r="B4568" t="s">
        <v>75</v>
      </c>
      <c r="C4568" t="s">
        <v>191</v>
      </c>
      <c r="D4568" t="s">
        <v>398</v>
      </c>
      <c r="E4568">
        <v>4</v>
      </c>
      <c r="F4568">
        <v>1</v>
      </c>
      <c r="G4568">
        <v>3</v>
      </c>
      <c r="H4568">
        <v>0</v>
      </c>
      <c r="I4568">
        <v>0</v>
      </c>
      <c r="J4568">
        <v>0</v>
      </c>
      <c r="K4568">
        <v>0</v>
      </c>
      <c r="L4568">
        <v>0</v>
      </c>
      <c r="M4568">
        <v>0</v>
      </c>
      <c r="N4568">
        <v>0</v>
      </c>
    </row>
    <row r="4569" spans="1:14" x14ac:dyDescent="0.25">
      <c r="A4569" t="s">
        <v>8793</v>
      </c>
      <c r="B4569" t="s">
        <v>75</v>
      </c>
      <c r="C4569" t="s">
        <v>191</v>
      </c>
      <c r="D4569" t="s">
        <v>4242</v>
      </c>
      <c r="E4569">
        <v>0</v>
      </c>
      <c r="F4569">
        <v>0</v>
      </c>
      <c r="G4569">
        <v>0</v>
      </c>
      <c r="H4569">
        <v>0</v>
      </c>
      <c r="I4569">
        <v>0</v>
      </c>
      <c r="J4569">
        <v>4</v>
      </c>
      <c r="K4569">
        <v>0</v>
      </c>
      <c r="L4569">
        <v>0</v>
      </c>
      <c r="M4569">
        <v>0</v>
      </c>
      <c r="N4569">
        <v>0</v>
      </c>
    </row>
    <row r="4570" spans="1:14" x14ac:dyDescent="0.25">
      <c r="A4570" t="s">
        <v>8794</v>
      </c>
      <c r="B4570" t="s">
        <v>75</v>
      </c>
      <c r="C4570" t="s">
        <v>191</v>
      </c>
      <c r="D4570" t="s">
        <v>399</v>
      </c>
      <c r="E4570">
        <v>4</v>
      </c>
      <c r="F4570">
        <v>1</v>
      </c>
      <c r="G4570">
        <v>3</v>
      </c>
      <c r="H4570">
        <v>0</v>
      </c>
      <c r="I4570">
        <v>0</v>
      </c>
      <c r="J4570">
        <v>0</v>
      </c>
      <c r="K4570">
        <v>0</v>
      </c>
      <c r="L4570">
        <v>0</v>
      </c>
      <c r="M4570">
        <v>0</v>
      </c>
      <c r="N4570">
        <v>0</v>
      </c>
    </row>
    <row r="4571" spans="1:14" x14ac:dyDescent="0.25">
      <c r="A4571" t="s">
        <v>8795</v>
      </c>
      <c r="B4571" t="s">
        <v>75</v>
      </c>
      <c r="C4571" t="s">
        <v>191</v>
      </c>
      <c r="D4571" t="s">
        <v>4245</v>
      </c>
      <c r="E4571">
        <v>0</v>
      </c>
      <c r="F4571">
        <v>0</v>
      </c>
      <c r="G4571">
        <v>0</v>
      </c>
      <c r="H4571">
        <v>0</v>
      </c>
      <c r="I4571">
        <v>0</v>
      </c>
      <c r="J4571">
        <v>4</v>
      </c>
      <c r="K4571">
        <v>0</v>
      </c>
      <c r="L4571">
        <v>0</v>
      </c>
      <c r="M4571">
        <v>0</v>
      </c>
      <c r="N4571">
        <v>0</v>
      </c>
    </row>
    <row r="4572" spans="1:14" x14ac:dyDescent="0.25">
      <c r="A4572" t="s">
        <v>8796</v>
      </c>
      <c r="B4572" t="s">
        <v>75</v>
      </c>
      <c r="C4572" t="s">
        <v>191</v>
      </c>
      <c r="D4572" t="s">
        <v>394</v>
      </c>
      <c r="E4572">
        <v>0</v>
      </c>
      <c r="F4572">
        <v>0</v>
      </c>
      <c r="G4572">
        <v>0</v>
      </c>
      <c r="H4572">
        <v>0</v>
      </c>
      <c r="I4572">
        <v>0</v>
      </c>
      <c r="J4572">
        <v>0</v>
      </c>
      <c r="K4572">
        <v>4</v>
      </c>
      <c r="L4572">
        <v>4</v>
      </c>
      <c r="M4572">
        <v>0</v>
      </c>
      <c r="N4572">
        <v>0</v>
      </c>
    </row>
    <row r="4573" spans="1:14" x14ac:dyDescent="0.25">
      <c r="A4573" t="s">
        <v>8797</v>
      </c>
      <c r="B4573" t="s">
        <v>75</v>
      </c>
      <c r="C4573" t="s">
        <v>191</v>
      </c>
      <c r="D4573" t="s">
        <v>395</v>
      </c>
      <c r="E4573">
        <v>0</v>
      </c>
      <c r="F4573">
        <v>0</v>
      </c>
      <c r="G4573">
        <v>0</v>
      </c>
      <c r="H4573">
        <v>0</v>
      </c>
      <c r="I4573">
        <v>0</v>
      </c>
      <c r="J4573">
        <v>0</v>
      </c>
      <c r="K4573">
        <v>4</v>
      </c>
      <c r="L4573">
        <v>4</v>
      </c>
      <c r="M4573">
        <v>0</v>
      </c>
      <c r="N4573">
        <v>0</v>
      </c>
    </row>
    <row r="4574" spans="1:14" x14ac:dyDescent="0.25">
      <c r="A4574" t="s">
        <v>8798</v>
      </c>
      <c r="B4574" t="s">
        <v>75</v>
      </c>
      <c r="C4574" t="s">
        <v>194</v>
      </c>
      <c r="D4574" t="s">
        <v>396</v>
      </c>
      <c r="E4574">
        <v>2</v>
      </c>
      <c r="F4574">
        <v>0</v>
      </c>
      <c r="G4574">
        <v>2</v>
      </c>
      <c r="H4574">
        <v>0</v>
      </c>
      <c r="I4574">
        <v>0</v>
      </c>
      <c r="J4574">
        <v>0</v>
      </c>
      <c r="K4574">
        <v>0</v>
      </c>
      <c r="L4574">
        <v>0</v>
      </c>
      <c r="M4574">
        <v>0</v>
      </c>
      <c r="N4574">
        <v>0</v>
      </c>
    </row>
    <row r="4575" spans="1:14" x14ac:dyDescent="0.25">
      <c r="A4575" t="s">
        <v>8799</v>
      </c>
      <c r="B4575" t="s">
        <v>75</v>
      </c>
      <c r="C4575" t="s">
        <v>194</v>
      </c>
      <c r="D4575" t="s">
        <v>4236</v>
      </c>
      <c r="E4575">
        <v>2</v>
      </c>
      <c r="F4575">
        <v>0</v>
      </c>
      <c r="G4575">
        <v>2</v>
      </c>
      <c r="H4575">
        <v>0</v>
      </c>
      <c r="I4575">
        <v>0</v>
      </c>
      <c r="J4575">
        <v>0</v>
      </c>
      <c r="K4575">
        <v>0</v>
      </c>
      <c r="L4575">
        <v>0</v>
      </c>
      <c r="M4575">
        <v>0</v>
      </c>
      <c r="N4575">
        <v>0</v>
      </c>
    </row>
    <row r="4576" spans="1:14" x14ac:dyDescent="0.25">
      <c r="A4576" t="s">
        <v>8800</v>
      </c>
      <c r="B4576" t="s">
        <v>75</v>
      </c>
      <c r="C4576" t="s">
        <v>194</v>
      </c>
      <c r="D4576" t="s">
        <v>4238</v>
      </c>
      <c r="E4576">
        <v>0</v>
      </c>
      <c r="F4576">
        <v>0</v>
      </c>
      <c r="G4576">
        <v>0</v>
      </c>
      <c r="H4576">
        <v>0</v>
      </c>
      <c r="I4576">
        <v>0</v>
      </c>
      <c r="J4576">
        <v>2</v>
      </c>
      <c r="K4576">
        <v>0</v>
      </c>
      <c r="L4576">
        <v>0</v>
      </c>
      <c r="M4576">
        <v>0</v>
      </c>
      <c r="N4576">
        <v>0</v>
      </c>
    </row>
    <row r="4577" spans="1:14" x14ac:dyDescent="0.25">
      <c r="A4577" t="s">
        <v>8801</v>
      </c>
      <c r="B4577" t="s">
        <v>75</v>
      </c>
      <c r="C4577" t="s">
        <v>194</v>
      </c>
      <c r="D4577" t="s">
        <v>397</v>
      </c>
      <c r="E4577">
        <v>2</v>
      </c>
      <c r="F4577">
        <v>0</v>
      </c>
      <c r="G4577">
        <v>2</v>
      </c>
      <c r="H4577">
        <v>0</v>
      </c>
      <c r="I4577">
        <v>0</v>
      </c>
      <c r="J4577">
        <v>0</v>
      </c>
      <c r="K4577">
        <v>0</v>
      </c>
      <c r="L4577">
        <v>0</v>
      </c>
      <c r="M4577">
        <v>0</v>
      </c>
      <c r="N4577">
        <v>0</v>
      </c>
    </row>
    <row r="4578" spans="1:14" x14ac:dyDescent="0.25">
      <c r="A4578" t="s">
        <v>8802</v>
      </c>
      <c r="B4578" t="s">
        <v>75</v>
      </c>
      <c r="C4578" t="s">
        <v>194</v>
      </c>
      <c r="D4578" t="s">
        <v>398</v>
      </c>
      <c r="E4578">
        <v>2</v>
      </c>
      <c r="F4578">
        <v>0</v>
      </c>
      <c r="G4578">
        <v>2</v>
      </c>
      <c r="H4578">
        <v>0</v>
      </c>
      <c r="I4578">
        <v>0</v>
      </c>
      <c r="J4578">
        <v>0</v>
      </c>
      <c r="K4578">
        <v>0</v>
      </c>
      <c r="L4578">
        <v>0</v>
      </c>
      <c r="M4578">
        <v>0</v>
      </c>
      <c r="N4578">
        <v>0</v>
      </c>
    </row>
    <row r="4579" spans="1:14" x14ac:dyDescent="0.25">
      <c r="A4579" t="s">
        <v>8803</v>
      </c>
      <c r="B4579" t="s">
        <v>75</v>
      </c>
      <c r="C4579" t="s">
        <v>194</v>
      </c>
      <c r="D4579" t="s">
        <v>4242</v>
      </c>
      <c r="E4579">
        <v>0</v>
      </c>
      <c r="F4579">
        <v>0</v>
      </c>
      <c r="G4579">
        <v>0</v>
      </c>
      <c r="H4579">
        <v>0</v>
      </c>
      <c r="I4579">
        <v>0</v>
      </c>
      <c r="J4579">
        <v>2</v>
      </c>
      <c r="K4579">
        <v>0</v>
      </c>
      <c r="L4579">
        <v>0</v>
      </c>
      <c r="M4579">
        <v>0</v>
      </c>
      <c r="N4579">
        <v>0</v>
      </c>
    </row>
    <row r="4580" spans="1:14" x14ac:dyDescent="0.25">
      <c r="A4580" t="s">
        <v>8804</v>
      </c>
      <c r="B4580" t="s">
        <v>75</v>
      </c>
      <c r="C4580" t="s">
        <v>194</v>
      </c>
      <c r="D4580" t="s">
        <v>399</v>
      </c>
      <c r="E4580">
        <v>2</v>
      </c>
      <c r="F4580">
        <v>0</v>
      </c>
      <c r="G4580">
        <v>2</v>
      </c>
      <c r="H4580">
        <v>0</v>
      </c>
      <c r="I4580">
        <v>0</v>
      </c>
      <c r="J4580">
        <v>0</v>
      </c>
      <c r="K4580">
        <v>0</v>
      </c>
      <c r="L4580">
        <v>0</v>
      </c>
      <c r="M4580">
        <v>0</v>
      </c>
      <c r="N4580">
        <v>0</v>
      </c>
    </row>
    <row r="4581" spans="1:14" x14ac:dyDescent="0.25">
      <c r="A4581" t="s">
        <v>8805</v>
      </c>
      <c r="B4581" t="s">
        <v>75</v>
      </c>
      <c r="C4581" t="s">
        <v>194</v>
      </c>
      <c r="D4581" t="s">
        <v>4245</v>
      </c>
      <c r="E4581">
        <v>0</v>
      </c>
      <c r="F4581">
        <v>0</v>
      </c>
      <c r="G4581">
        <v>0</v>
      </c>
      <c r="H4581">
        <v>0</v>
      </c>
      <c r="I4581">
        <v>0</v>
      </c>
      <c r="J4581">
        <v>2</v>
      </c>
      <c r="K4581">
        <v>0</v>
      </c>
      <c r="L4581">
        <v>0</v>
      </c>
      <c r="M4581">
        <v>0</v>
      </c>
      <c r="N4581">
        <v>0</v>
      </c>
    </row>
    <row r="4582" spans="1:14" x14ac:dyDescent="0.25">
      <c r="A4582" t="s">
        <v>8806</v>
      </c>
      <c r="B4582" t="s">
        <v>75</v>
      </c>
      <c r="C4582" t="s">
        <v>194</v>
      </c>
      <c r="D4582" t="s">
        <v>394</v>
      </c>
      <c r="E4582">
        <v>0</v>
      </c>
      <c r="F4582">
        <v>0</v>
      </c>
      <c r="G4582">
        <v>0</v>
      </c>
      <c r="H4582">
        <v>0</v>
      </c>
      <c r="I4582">
        <v>0</v>
      </c>
      <c r="J4582">
        <v>0</v>
      </c>
      <c r="K4582">
        <v>1</v>
      </c>
      <c r="L4582">
        <v>1</v>
      </c>
      <c r="M4582">
        <v>0</v>
      </c>
      <c r="N4582">
        <v>0</v>
      </c>
    </row>
    <row r="4583" spans="1:14" x14ac:dyDescent="0.25">
      <c r="A4583" t="s">
        <v>8807</v>
      </c>
      <c r="B4583" t="s">
        <v>75</v>
      </c>
      <c r="C4583" t="s">
        <v>194</v>
      </c>
      <c r="D4583" t="s">
        <v>395</v>
      </c>
      <c r="E4583">
        <v>0</v>
      </c>
      <c r="F4583">
        <v>0</v>
      </c>
      <c r="G4583">
        <v>0</v>
      </c>
      <c r="H4583">
        <v>0</v>
      </c>
      <c r="I4583">
        <v>0</v>
      </c>
      <c r="J4583">
        <v>0</v>
      </c>
      <c r="K4583">
        <v>1</v>
      </c>
      <c r="L4583">
        <v>1</v>
      </c>
      <c r="M4583">
        <v>0</v>
      </c>
      <c r="N4583">
        <v>0</v>
      </c>
    </row>
    <row r="4584" spans="1:14" x14ac:dyDescent="0.25">
      <c r="A4584" t="s">
        <v>8808</v>
      </c>
      <c r="B4584" t="s">
        <v>75</v>
      </c>
      <c r="C4584" t="s">
        <v>195</v>
      </c>
      <c r="D4584" t="s">
        <v>396</v>
      </c>
      <c r="E4584">
        <v>1</v>
      </c>
      <c r="F4584">
        <v>0</v>
      </c>
      <c r="G4584">
        <v>1</v>
      </c>
      <c r="H4584">
        <v>0</v>
      </c>
      <c r="I4584">
        <v>0</v>
      </c>
      <c r="J4584">
        <v>0</v>
      </c>
      <c r="K4584">
        <v>0</v>
      </c>
      <c r="L4584">
        <v>0</v>
      </c>
      <c r="M4584">
        <v>0</v>
      </c>
      <c r="N4584">
        <v>0</v>
      </c>
    </row>
    <row r="4585" spans="1:14" x14ac:dyDescent="0.25">
      <c r="A4585" t="s">
        <v>8809</v>
      </c>
      <c r="B4585" t="s">
        <v>75</v>
      </c>
      <c r="C4585" t="s">
        <v>195</v>
      </c>
      <c r="D4585" t="s">
        <v>4236</v>
      </c>
      <c r="E4585">
        <v>1</v>
      </c>
      <c r="F4585">
        <v>0</v>
      </c>
      <c r="G4585">
        <v>1</v>
      </c>
      <c r="H4585">
        <v>0</v>
      </c>
      <c r="I4585">
        <v>0</v>
      </c>
      <c r="J4585">
        <v>0</v>
      </c>
      <c r="K4585">
        <v>0</v>
      </c>
      <c r="L4585">
        <v>0</v>
      </c>
      <c r="M4585">
        <v>0</v>
      </c>
      <c r="N4585">
        <v>0</v>
      </c>
    </row>
    <row r="4586" spans="1:14" x14ac:dyDescent="0.25">
      <c r="A4586" t="s">
        <v>8810</v>
      </c>
      <c r="B4586" t="s">
        <v>75</v>
      </c>
      <c r="C4586" t="s">
        <v>195</v>
      </c>
      <c r="D4586" t="s">
        <v>4238</v>
      </c>
      <c r="E4586">
        <v>0</v>
      </c>
      <c r="F4586">
        <v>0</v>
      </c>
      <c r="G4586">
        <v>0</v>
      </c>
      <c r="H4586">
        <v>0</v>
      </c>
      <c r="I4586">
        <v>0</v>
      </c>
      <c r="J4586">
        <v>1</v>
      </c>
      <c r="K4586">
        <v>0</v>
      </c>
      <c r="L4586">
        <v>0</v>
      </c>
      <c r="M4586">
        <v>0</v>
      </c>
      <c r="N4586">
        <v>0</v>
      </c>
    </row>
    <row r="4587" spans="1:14" x14ac:dyDescent="0.25">
      <c r="A4587" t="s">
        <v>8811</v>
      </c>
      <c r="B4587" t="s">
        <v>75</v>
      </c>
      <c r="C4587" t="s">
        <v>195</v>
      </c>
      <c r="D4587" t="s">
        <v>397</v>
      </c>
      <c r="E4587">
        <v>1</v>
      </c>
      <c r="F4587">
        <v>0</v>
      </c>
      <c r="G4587">
        <v>1</v>
      </c>
      <c r="H4587">
        <v>0</v>
      </c>
      <c r="I4587">
        <v>0</v>
      </c>
      <c r="J4587">
        <v>0</v>
      </c>
      <c r="K4587">
        <v>0</v>
      </c>
      <c r="L4587">
        <v>0</v>
      </c>
      <c r="M4587">
        <v>0</v>
      </c>
      <c r="N4587">
        <v>0</v>
      </c>
    </row>
    <row r="4588" spans="1:14" x14ac:dyDescent="0.25">
      <c r="A4588" t="s">
        <v>8812</v>
      </c>
      <c r="B4588" t="s">
        <v>75</v>
      </c>
      <c r="C4588" t="s">
        <v>195</v>
      </c>
      <c r="D4588" t="s">
        <v>398</v>
      </c>
      <c r="E4588">
        <v>1</v>
      </c>
      <c r="F4588">
        <v>0</v>
      </c>
      <c r="G4588">
        <v>1</v>
      </c>
      <c r="H4588">
        <v>0</v>
      </c>
      <c r="I4588">
        <v>0</v>
      </c>
      <c r="J4588">
        <v>0</v>
      </c>
      <c r="K4588">
        <v>0</v>
      </c>
      <c r="L4588">
        <v>0</v>
      </c>
      <c r="M4588">
        <v>0</v>
      </c>
      <c r="N4588">
        <v>0</v>
      </c>
    </row>
    <row r="4589" spans="1:14" x14ac:dyDescent="0.25">
      <c r="A4589" t="s">
        <v>8813</v>
      </c>
      <c r="B4589" t="s">
        <v>75</v>
      </c>
      <c r="C4589" t="s">
        <v>195</v>
      </c>
      <c r="D4589" t="s">
        <v>4242</v>
      </c>
      <c r="E4589">
        <v>0</v>
      </c>
      <c r="F4589">
        <v>0</v>
      </c>
      <c r="G4589">
        <v>0</v>
      </c>
      <c r="H4589">
        <v>0</v>
      </c>
      <c r="I4589">
        <v>0</v>
      </c>
      <c r="J4589">
        <v>1</v>
      </c>
      <c r="K4589">
        <v>0</v>
      </c>
      <c r="L4589">
        <v>0</v>
      </c>
      <c r="M4589">
        <v>0</v>
      </c>
      <c r="N4589">
        <v>0</v>
      </c>
    </row>
    <row r="4590" spans="1:14" x14ac:dyDescent="0.25">
      <c r="A4590" t="s">
        <v>8814</v>
      </c>
      <c r="B4590" t="s">
        <v>75</v>
      </c>
      <c r="C4590" t="s">
        <v>195</v>
      </c>
      <c r="D4590" t="s">
        <v>399</v>
      </c>
      <c r="E4590">
        <v>1</v>
      </c>
      <c r="F4590">
        <v>0</v>
      </c>
      <c r="G4590">
        <v>1</v>
      </c>
      <c r="H4590">
        <v>0</v>
      </c>
      <c r="I4590">
        <v>0</v>
      </c>
      <c r="J4590">
        <v>0</v>
      </c>
      <c r="K4590">
        <v>0</v>
      </c>
      <c r="L4590">
        <v>0</v>
      </c>
      <c r="M4590">
        <v>0</v>
      </c>
      <c r="N4590">
        <v>0</v>
      </c>
    </row>
    <row r="4591" spans="1:14" x14ac:dyDescent="0.25">
      <c r="A4591" t="s">
        <v>8815</v>
      </c>
      <c r="B4591" t="s">
        <v>75</v>
      </c>
      <c r="C4591" t="s">
        <v>195</v>
      </c>
      <c r="D4591" t="s">
        <v>4245</v>
      </c>
      <c r="E4591">
        <v>0</v>
      </c>
      <c r="F4591">
        <v>0</v>
      </c>
      <c r="G4591">
        <v>0</v>
      </c>
      <c r="H4591">
        <v>0</v>
      </c>
      <c r="I4591">
        <v>0</v>
      </c>
      <c r="J4591">
        <v>1</v>
      </c>
      <c r="K4591">
        <v>0</v>
      </c>
      <c r="L4591">
        <v>0</v>
      </c>
      <c r="M4591">
        <v>0</v>
      </c>
      <c r="N4591">
        <v>0</v>
      </c>
    </row>
    <row r="4592" spans="1:14" x14ac:dyDescent="0.25">
      <c r="A4592" t="s">
        <v>8816</v>
      </c>
      <c r="B4592" t="s">
        <v>75</v>
      </c>
      <c r="C4592" t="s">
        <v>195</v>
      </c>
      <c r="D4592" t="s">
        <v>394</v>
      </c>
      <c r="E4592">
        <v>0</v>
      </c>
      <c r="F4592">
        <v>0</v>
      </c>
      <c r="G4592">
        <v>0</v>
      </c>
      <c r="H4592">
        <v>0</v>
      </c>
      <c r="I4592">
        <v>0</v>
      </c>
      <c r="J4592">
        <v>0</v>
      </c>
      <c r="K4592">
        <v>1</v>
      </c>
      <c r="L4592">
        <v>1</v>
      </c>
      <c r="M4592">
        <v>0</v>
      </c>
      <c r="N4592">
        <v>0</v>
      </c>
    </row>
    <row r="4593" spans="1:14" x14ac:dyDescent="0.25">
      <c r="A4593" t="s">
        <v>8817</v>
      </c>
      <c r="B4593" t="s">
        <v>75</v>
      </c>
      <c r="C4593" t="s">
        <v>195</v>
      </c>
      <c r="D4593" t="s">
        <v>395</v>
      </c>
      <c r="E4593">
        <v>0</v>
      </c>
      <c r="F4593">
        <v>0</v>
      </c>
      <c r="G4593">
        <v>0</v>
      </c>
      <c r="H4593">
        <v>0</v>
      </c>
      <c r="I4593">
        <v>0</v>
      </c>
      <c r="J4593">
        <v>0</v>
      </c>
      <c r="K4593">
        <v>1</v>
      </c>
      <c r="L4593">
        <v>1</v>
      </c>
      <c r="M4593">
        <v>0</v>
      </c>
      <c r="N4593">
        <v>0</v>
      </c>
    </row>
    <row r="4594" spans="1:14" x14ac:dyDescent="0.25">
      <c r="A4594" t="s">
        <v>8818</v>
      </c>
      <c r="B4594" t="s">
        <v>75</v>
      </c>
      <c r="C4594" t="s">
        <v>199</v>
      </c>
      <c r="D4594" t="s">
        <v>396</v>
      </c>
      <c r="E4594">
        <v>2</v>
      </c>
      <c r="F4594">
        <v>0</v>
      </c>
      <c r="G4594">
        <v>2</v>
      </c>
      <c r="H4594">
        <v>0</v>
      </c>
      <c r="I4594">
        <v>0</v>
      </c>
      <c r="J4594">
        <v>0</v>
      </c>
      <c r="K4594">
        <v>0</v>
      </c>
      <c r="L4594">
        <v>0</v>
      </c>
      <c r="M4594">
        <v>0</v>
      </c>
      <c r="N4594">
        <v>0</v>
      </c>
    </row>
    <row r="4595" spans="1:14" x14ac:dyDescent="0.25">
      <c r="A4595" t="s">
        <v>8819</v>
      </c>
      <c r="B4595" t="s">
        <v>75</v>
      </c>
      <c r="C4595" t="s">
        <v>199</v>
      </c>
      <c r="D4595" t="s">
        <v>4236</v>
      </c>
      <c r="E4595">
        <v>2</v>
      </c>
      <c r="F4595">
        <v>0</v>
      </c>
      <c r="G4595">
        <v>2</v>
      </c>
      <c r="H4595">
        <v>0</v>
      </c>
      <c r="I4595">
        <v>0</v>
      </c>
      <c r="J4595">
        <v>0</v>
      </c>
      <c r="K4595">
        <v>0</v>
      </c>
      <c r="L4595">
        <v>0</v>
      </c>
      <c r="M4595">
        <v>0</v>
      </c>
      <c r="N4595">
        <v>0</v>
      </c>
    </row>
    <row r="4596" spans="1:14" x14ac:dyDescent="0.25">
      <c r="A4596" t="s">
        <v>8820</v>
      </c>
      <c r="B4596" t="s">
        <v>75</v>
      </c>
      <c r="C4596" t="s">
        <v>199</v>
      </c>
      <c r="D4596" t="s">
        <v>4238</v>
      </c>
      <c r="E4596">
        <v>0</v>
      </c>
      <c r="F4596">
        <v>0</v>
      </c>
      <c r="G4596">
        <v>0</v>
      </c>
      <c r="H4596">
        <v>0</v>
      </c>
      <c r="I4596">
        <v>0</v>
      </c>
      <c r="J4596">
        <v>2</v>
      </c>
      <c r="K4596">
        <v>0</v>
      </c>
      <c r="L4596">
        <v>0</v>
      </c>
      <c r="M4596">
        <v>0</v>
      </c>
      <c r="N4596">
        <v>0</v>
      </c>
    </row>
    <row r="4597" spans="1:14" x14ac:dyDescent="0.25">
      <c r="A4597" t="s">
        <v>8821</v>
      </c>
      <c r="B4597" t="s">
        <v>75</v>
      </c>
      <c r="C4597" t="s">
        <v>199</v>
      </c>
      <c r="D4597" t="s">
        <v>397</v>
      </c>
      <c r="E4597">
        <v>2</v>
      </c>
      <c r="F4597">
        <v>0</v>
      </c>
      <c r="G4597">
        <v>2</v>
      </c>
      <c r="H4597">
        <v>0</v>
      </c>
      <c r="I4597">
        <v>0</v>
      </c>
      <c r="J4597">
        <v>0</v>
      </c>
      <c r="K4597">
        <v>0</v>
      </c>
      <c r="L4597">
        <v>0</v>
      </c>
      <c r="M4597">
        <v>0</v>
      </c>
      <c r="N4597">
        <v>0</v>
      </c>
    </row>
    <row r="4598" spans="1:14" x14ac:dyDescent="0.25">
      <c r="A4598" t="s">
        <v>8822</v>
      </c>
      <c r="B4598" t="s">
        <v>75</v>
      </c>
      <c r="C4598" t="s">
        <v>199</v>
      </c>
      <c r="D4598" t="s">
        <v>398</v>
      </c>
      <c r="E4598">
        <v>2</v>
      </c>
      <c r="F4598">
        <v>0</v>
      </c>
      <c r="G4598">
        <v>2</v>
      </c>
      <c r="H4598">
        <v>0</v>
      </c>
      <c r="I4598">
        <v>0</v>
      </c>
      <c r="J4598">
        <v>0</v>
      </c>
      <c r="K4598">
        <v>0</v>
      </c>
      <c r="L4598">
        <v>0</v>
      </c>
      <c r="M4598">
        <v>0</v>
      </c>
      <c r="N4598">
        <v>0</v>
      </c>
    </row>
    <row r="4599" spans="1:14" x14ac:dyDescent="0.25">
      <c r="A4599" t="s">
        <v>8823</v>
      </c>
      <c r="B4599" t="s">
        <v>75</v>
      </c>
      <c r="C4599" t="s">
        <v>199</v>
      </c>
      <c r="D4599" t="s">
        <v>4242</v>
      </c>
      <c r="E4599">
        <v>0</v>
      </c>
      <c r="F4599">
        <v>0</v>
      </c>
      <c r="G4599">
        <v>0</v>
      </c>
      <c r="H4599">
        <v>0</v>
      </c>
      <c r="I4599">
        <v>0</v>
      </c>
      <c r="J4599">
        <v>2</v>
      </c>
      <c r="K4599">
        <v>0</v>
      </c>
      <c r="L4599">
        <v>0</v>
      </c>
      <c r="M4599">
        <v>0</v>
      </c>
      <c r="N4599">
        <v>0</v>
      </c>
    </row>
    <row r="4600" spans="1:14" x14ac:dyDescent="0.25">
      <c r="A4600" t="s">
        <v>8824</v>
      </c>
      <c r="B4600" t="s">
        <v>75</v>
      </c>
      <c r="C4600" t="s">
        <v>199</v>
      </c>
      <c r="D4600" t="s">
        <v>399</v>
      </c>
      <c r="E4600">
        <v>2</v>
      </c>
      <c r="F4600">
        <v>0</v>
      </c>
      <c r="G4600">
        <v>2</v>
      </c>
      <c r="H4600">
        <v>0</v>
      </c>
      <c r="I4600">
        <v>0</v>
      </c>
      <c r="J4600">
        <v>0</v>
      </c>
      <c r="K4600">
        <v>0</v>
      </c>
      <c r="L4600">
        <v>0</v>
      </c>
      <c r="M4600">
        <v>0</v>
      </c>
      <c r="N4600">
        <v>0</v>
      </c>
    </row>
    <row r="4601" spans="1:14" x14ac:dyDescent="0.25">
      <c r="A4601" t="s">
        <v>8825</v>
      </c>
      <c r="B4601" t="s">
        <v>75</v>
      </c>
      <c r="C4601" t="s">
        <v>199</v>
      </c>
      <c r="D4601" t="s">
        <v>4245</v>
      </c>
      <c r="E4601">
        <v>0</v>
      </c>
      <c r="F4601">
        <v>0</v>
      </c>
      <c r="G4601">
        <v>0</v>
      </c>
      <c r="H4601">
        <v>0</v>
      </c>
      <c r="I4601">
        <v>0</v>
      </c>
      <c r="J4601">
        <v>2</v>
      </c>
      <c r="K4601">
        <v>0</v>
      </c>
      <c r="L4601">
        <v>0</v>
      </c>
      <c r="M4601">
        <v>0</v>
      </c>
      <c r="N4601">
        <v>0</v>
      </c>
    </row>
    <row r="4602" spans="1:14" x14ac:dyDescent="0.25">
      <c r="A4602" t="s">
        <v>8826</v>
      </c>
      <c r="B4602" t="s">
        <v>75</v>
      </c>
      <c r="C4602" t="s">
        <v>199</v>
      </c>
      <c r="D4602" t="s">
        <v>394</v>
      </c>
      <c r="E4602">
        <v>0</v>
      </c>
      <c r="F4602">
        <v>0</v>
      </c>
      <c r="G4602">
        <v>0</v>
      </c>
      <c r="H4602">
        <v>0</v>
      </c>
      <c r="I4602">
        <v>0</v>
      </c>
      <c r="J4602">
        <v>0</v>
      </c>
      <c r="K4602">
        <v>0</v>
      </c>
      <c r="L4602">
        <v>0</v>
      </c>
      <c r="M4602">
        <v>0</v>
      </c>
      <c r="N4602">
        <v>0</v>
      </c>
    </row>
    <row r="4603" spans="1:14" x14ac:dyDescent="0.25">
      <c r="A4603" t="s">
        <v>8827</v>
      </c>
      <c r="B4603" t="s">
        <v>75</v>
      </c>
      <c r="C4603" t="s">
        <v>199</v>
      </c>
      <c r="D4603" t="s">
        <v>395</v>
      </c>
      <c r="E4603">
        <v>0</v>
      </c>
      <c r="F4603">
        <v>0</v>
      </c>
      <c r="G4603">
        <v>0</v>
      </c>
      <c r="H4603">
        <v>0</v>
      </c>
      <c r="I4603">
        <v>0</v>
      </c>
      <c r="J4603">
        <v>0</v>
      </c>
      <c r="K4603">
        <v>0</v>
      </c>
      <c r="L4603">
        <v>0</v>
      </c>
      <c r="M4603">
        <v>0</v>
      </c>
      <c r="N4603">
        <v>0</v>
      </c>
    </row>
    <row r="4604" spans="1:14" x14ac:dyDescent="0.25">
      <c r="A4604" t="s">
        <v>8828</v>
      </c>
      <c r="B4604" t="s">
        <v>75</v>
      </c>
      <c r="C4604" t="s">
        <v>201</v>
      </c>
      <c r="D4604" t="s">
        <v>396</v>
      </c>
      <c r="E4604">
        <v>3</v>
      </c>
      <c r="F4604">
        <v>0</v>
      </c>
      <c r="G4604">
        <v>3</v>
      </c>
      <c r="H4604">
        <v>0</v>
      </c>
      <c r="I4604">
        <v>0</v>
      </c>
      <c r="J4604">
        <v>0</v>
      </c>
      <c r="K4604">
        <v>0</v>
      </c>
      <c r="L4604">
        <v>0</v>
      </c>
      <c r="M4604">
        <v>0</v>
      </c>
      <c r="N4604">
        <v>0</v>
      </c>
    </row>
    <row r="4605" spans="1:14" x14ac:dyDescent="0.25">
      <c r="A4605" t="s">
        <v>8829</v>
      </c>
      <c r="B4605" t="s">
        <v>75</v>
      </c>
      <c r="C4605" t="s">
        <v>201</v>
      </c>
      <c r="D4605" t="s">
        <v>4236</v>
      </c>
      <c r="E4605">
        <v>3</v>
      </c>
      <c r="F4605">
        <v>0</v>
      </c>
      <c r="G4605">
        <v>3</v>
      </c>
      <c r="H4605">
        <v>0</v>
      </c>
      <c r="I4605">
        <v>0</v>
      </c>
      <c r="J4605">
        <v>0</v>
      </c>
      <c r="K4605">
        <v>0</v>
      </c>
      <c r="L4605">
        <v>0</v>
      </c>
      <c r="M4605">
        <v>0</v>
      </c>
      <c r="N4605">
        <v>0</v>
      </c>
    </row>
    <row r="4606" spans="1:14" x14ac:dyDescent="0.25">
      <c r="A4606" t="s">
        <v>8830</v>
      </c>
      <c r="B4606" t="s">
        <v>75</v>
      </c>
      <c r="C4606" t="s">
        <v>201</v>
      </c>
      <c r="D4606" t="s">
        <v>4238</v>
      </c>
      <c r="E4606">
        <v>0</v>
      </c>
      <c r="F4606">
        <v>0</v>
      </c>
      <c r="G4606">
        <v>0</v>
      </c>
      <c r="H4606">
        <v>0</v>
      </c>
      <c r="I4606">
        <v>0</v>
      </c>
      <c r="J4606">
        <v>3</v>
      </c>
      <c r="K4606">
        <v>0</v>
      </c>
      <c r="L4606">
        <v>0</v>
      </c>
      <c r="M4606">
        <v>0</v>
      </c>
      <c r="N4606">
        <v>0</v>
      </c>
    </row>
    <row r="4607" spans="1:14" x14ac:dyDescent="0.25">
      <c r="A4607" t="s">
        <v>8831</v>
      </c>
      <c r="B4607" t="s">
        <v>75</v>
      </c>
      <c r="C4607" t="s">
        <v>201</v>
      </c>
      <c r="D4607" t="s">
        <v>397</v>
      </c>
      <c r="E4607">
        <v>3</v>
      </c>
      <c r="F4607">
        <v>0</v>
      </c>
      <c r="G4607">
        <v>3</v>
      </c>
      <c r="H4607">
        <v>0</v>
      </c>
      <c r="I4607">
        <v>0</v>
      </c>
      <c r="J4607">
        <v>0</v>
      </c>
      <c r="K4607">
        <v>0</v>
      </c>
      <c r="L4607">
        <v>0</v>
      </c>
      <c r="M4607">
        <v>0</v>
      </c>
      <c r="N4607">
        <v>0</v>
      </c>
    </row>
    <row r="4608" spans="1:14" x14ac:dyDescent="0.25">
      <c r="A4608" t="s">
        <v>8832</v>
      </c>
      <c r="B4608" t="s">
        <v>75</v>
      </c>
      <c r="C4608" t="s">
        <v>201</v>
      </c>
      <c r="D4608" t="s">
        <v>398</v>
      </c>
      <c r="E4608">
        <v>3</v>
      </c>
      <c r="F4608">
        <v>0</v>
      </c>
      <c r="G4608">
        <v>3</v>
      </c>
      <c r="H4608">
        <v>0</v>
      </c>
      <c r="I4608">
        <v>0</v>
      </c>
      <c r="J4608">
        <v>0</v>
      </c>
      <c r="K4608">
        <v>0</v>
      </c>
      <c r="L4608">
        <v>0</v>
      </c>
      <c r="M4608">
        <v>0</v>
      </c>
      <c r="N4608">
        <v>0</v>
      </c>
    </row>
    <row r="4609" spans="1:14" x14ac:dyDescent="0.25">
      <c r="A4609" t="s">
        <v>8833</v>
      </c>
      <c r="B4609" t="s">
        <v>75</v>
      </c>
      <c r="C4609" t="s">
        <v>201</v>
      </c>
      <c r="D4609" t="s">
        <v>4242</v>
      </c>
      <c r="E4609">
        <v>0</v>
      </c>
      <c r="F4609">
        <v>0</v>
      </c>
      <c r="G4609">
        <v>0</v>
      </c>
      <c r="H4609">
        <v>0</v>
      </c>
      <c r="I4609">
        <v>0</v>
      </c>
      <c r="J4609">
        <v>3</v>
      </c>
      <c r="K4609">
        <v>0</v>
      </c>
      <c r="L4609">
        <v>0</v>
      </c>
      <c r="M4609">
        <v>0</v>
      </c>
      <c r="N4609">
        <v>0</v>
      </c>
    </row>
    <row r="4610" spans="1:14" x14ac:dyDescent="0.25">
      <c r="A4610" t="s">
        <v>8834</v>
      </c>
      <c r="B4610" t="s">
        <v>75</v>
      </c>
      <c r="C4610" t="s">
        <v>201</v>
      </c>
      <c r="D4610" t="s">
        <v>399</v>
      </c>
      <c r="E4610">
        <v>3</v>
      </c>
      <c r="F4610">
        <v>0</v>
      </c>
      <c r="G4610">
        <v>3</v>
      </c>
      <c r="H4610">
        <v>0</v>
      </c>
      <c r="I4610">
        <v>0</v>
      </c>
      <c r="J4610">
        <v>0</v>
      </c>
      <c r="K4610">
        <v>0</v>
      </c>
      <c r="L4610">
        <v>0</v>
      </c>
      <c r="M4610">
        <v>0</v>
      </c>
      <c r="N4610">
        <v>0</v>
      </c>
    </row>
    <row r="4611" spans="1:14" x14ac:dyDescent="0.25">
      <c r="A4611" t="s">
        <v>8835</v>
      </c>
      <c r="B4611" t="s">
        <v>75</v>
      </c>
      <c r="C4611" t="s">
        <v>201</v>
      </c>
      <c r="D4611" t="s">
        <v>4245</v>
      </c>
      <c r="E4611">
        <v>0</v>
      </c>
      <c r="F4611">
        <v>0</v>
      </c>
      <c r="G4611">
        <v>0</v>
      </c>
      <c r="H4611">
        <v>0</v>
      </c>
      <c r="I4611">
        <v>0</v>
      </c>
      <c r="J4611">
        <v>3</v>
      </c>
      <c r="K4611">
        <v>0</v>
      </c>
      <c r="L4611">
        <v>0</v>
      </c>
      <c r="M4611">
        <v>0</v>
      </c>
      <c r="N4611">
        <v>0</v>
      </c>
    </row>
    <row r="4612" spans="1:14" x14ac:dyDescent="0.25">
      <c r="A4612" t="s">
        <v>8836</v>
      </c>
      <c r="B4612" t="s">
        <v>75</v>
      </c>
      <c r="C4612" t="s">
        <v>201</v>
      </c>
      <c r="D4612" t="s">
        <v>394</v>
      </c>
      <c r="E4612">
        <v>0</v>
      </c>
      <c r="F4612">
        <v>0</v>
      </c>
      <c r="G4612">
        <v>0</v>
      </c>
      <c r="H4612">
        <v>0</v>
      </c>
      <c r="I4612">
        <v>0</v>
      </c>
      <c r="J4612">
        <v>0</v>
      </c>
      <c r="K4612">
        <v>3</v>
      </c>
      <c r="L4612">
        <v>3</v>
      </c>
      <c r="M4612">
        <v>0</v>
      </c>
      <c r="N4612">
        <v>0</v>
      </c>
    </row>
    <row r="4613" spans="1:14" x14ac:dyDescent="0.25">
      <c r="A4613" t="s">
        <v>8837</v>
      </c>
      <c r="B4613" t="s">
        <v>75</v>
      </c>
      <c r="C4613" t="s">
        <v>201</v>
      </c>
      <c r="D4613" t="s">
        <v>395</v>
      </c>
      <c r="E4613">
        <v>0</v>
      </c>
      <c r="F4613">
        <v>0</v>
      </c>
      <c r="G4613">
        <v>0</v>
      </c>
      <c r="H4613">
        <v>0</v>
      </c>
      <c r="I4613">
        <v>0</v>
      </c>
      <c r="J4613">
        <v>0</v>
      </c>
      <c r="K4613">
        <v>2</v>
      </c>
      <c r="L4613">
        <v>2</v>
      </c>
      <c r="M4613">
        <v>0</v>
      </c>
      <c r="N4613">
        <v>0</v>
      </c>
    </row>
    <row r="4614" spans="1:14" x14ac:dyDescent="0.25">
      <c r="A4614" t="s">
        <v>8838</v>
      </c>
      <c r="B4614" t="s">
        <v>75</v>
      </c>
      <c r="C4614" t="s">
        <v>202</v>
      </c>
      <c r="D4614" t="s">
        <v>396</v>
      </c>
      <c r="E4614">
        <v>1</v>
      </c>
      <c r="F4614">
        <v>1</v>
      </c>
      <c r="G4614">
        <v>0</v>
      </c>
      <c r="H4614">
        <v>0</v>
      </c>
      <c r="I4614">
        <v>0</v>
      </c>
      <c r="J4614">
        <v>0</v>
      </c>
      <c r="K4614">
        <v>0</v>
      </c>
      <c r="L4614">
        <v>0</v>
      </c>
      <c r="M4614">
        <v>0</v>
      </c>
      <c r="N4614">
        <v>0</v>
      </c>
    </row>
    <row r="4615" spans="1:14" x14ac:dyDescent="0.25">
      <c r="A4615" t="s">
        <v>8839</v>
      </c>
      <c r="B4615" t="s">
        <v>75</v>
      </c>
      <c r="C4615" t="s">
        <v>202</v>
      </c>
      <c r="D4615" t="s">
        <v>4236</v>
      </c>
      <c r="E4615">
        <v>1</v>
      </c>
      <c r="F4615">
        <v>1</v>
      </c>
      <c r="G4615">
        <v>0</v>
      </c>
      <c r="H4615">
        <v>0</v>
      </c>
      <c r="I4615">
        <v>0</v>
      </c>
      <c r="J4615">
        <v>0</v>
      </c>
      <c r="K4615">
        <v>0</v>
      </c>
      <c r="L4615">
        <v>0</v>
      </c>
      <c r="M4615">
        <v>0</v>
      </c>
      <c r="N4615">
        <v>0</v>
      </c>
    </row>
    <row r="4616" spans="1:14" x14ac:dyDescent="0.25">
      <c r="A4616" t="s">
        <v>8840</v>
      </c>
      <c r="B4616" t="s">
        <v>75</v>
      </c>
      <c r="C4616" t="s">
        <v>202</v>
      </c>
      <c r="D4616" t="s">
        <v>4238</v>
      </c>
      <c r="E4616">
        <v>0</v>
      </c>
      <c r="F4616">
        <v>0</v>
      </c>
      <c r="G4616">
        <v>0</v>
      </c>
      <c r="H4616">
        <v>0</v>
      </c>
      <c r="I4616">
        <v>0</v>
      </c>
      <c r="J4616">
        <v>1</v>
      </c>
      <c r="K4616">
        <v>0</v>
      </c>
      <c r="L4616">
        <v>0</v>
      </c>
      <c r="M4616">
        <v>0</v>
      </c>
      <c r="N4616">
        <v>0</v>
      </c>
    </row>
    <row r="4617" spans="1:14" x14ac:dyDescent="0.25">
      <c r="A4617" t="s">
        <v>8841</v>
      </c>
      <c r="B4617" t="s">
        <v>75</v>
      </c>
      <c r="C4617" t="s">
        <v>202</v>
      </c>
      <c r="D4617" t="s">
        <v>397</v>
      </c>
      <c r="E4617">
        <v>1</v>
      </c>
      <c r="F4617">
        <v>1</v>
      </c>
      <c r="G4617">
        <v>0</v>
      </c>
      <c r="H4617">
        <v>0</v>
      </c>
      <c r="I4617">
        <v>0</v>
      </c>
      <c r="J4617">
        <v>0</v>
      </c>
      <c r="K4617">
        <v>0</v>
      </c>
      <c r="L4617">
        <v>0</v>
      </c>
      <c r="M4617">
        <v>0</v>
      </c>
      <c r="N4617">
        <v>0</v>
      </c>
    </row>
    <row r="4618" spans="1:14" x14ac:dyDescent="0.25">
      <c r="A4618" t="s">
        <v>8842</v>
      </c>
      <c r="B4618" t="s">
        <v>75</v>
      </c>
      <c r="C4618" t="s">
        <v>202</v>
      </c>
      <c r="D4618" t="s">
        <v>398</v>
      </c>
      <c r="E4618">
        <v>1</v>
      </c>
      <c r="F4618">
        <v>1</v>
      </c>
      <c r="G4618">
        <v>0</v>
      </c>
      <c r="H4618">
        <v>0</v>
      </c>
      <c r="I4618">
        <v>0</v>
      </c>
      <c r="J4618">
        <v>0</v>
      </c>
      <c r="K4618">
        <v>0</v>
      </c>
      <c r="L4618">
        <v>0</v>
      </c>
      <c r="M4618">
        <v>0</v>
      </c>
      <c r="N4618">
        <v>0</v>
      </c>
    </row>
    <row r="4619" spans="1:14" x14ac:dyDescent="0.25">
      <c r="A4619" t="s">
        <v>8843</v>
      </c>
      <c r="B4619" t="s">
        <v>75</v>
      </c>
      <c r="C4619" t="s">
        <v>202</v>
      </c>
      <c r="D4619" t="s">
        <v>4242</v>
      </c>
      <c r="E4619">
        <v>0</v>
      </c>
      <c r="F4619">
        <v>0</v>
      </c>
      <c r="G4619">
        <v>0</v>
      </c>
      <c r="H4619">
        <v>0</v>
      </c>
      <c r="I4619">
        <v>0</v>
      </c>
      <c r="J4619">
        <v>1</v>
      </c>
      <c r="K4619">
        <v>0</v>
      </c>
      <c r="L4619">
        <v>0</v>
      </c>
      <c r="M4619">
        <v>0</v>
      </c>
      <c r="N4619">
        <v>0</v>
      </c>
    </row>
    <row r="4620" spans="1:14" x14ac:dyDescent="0.25">
      <c r="A4620" t="s">
        <v>8844</v>
      </c>
      <c r="B4620" t="s">
        <v>75</v>
      </c>
      <c r="C4620" t="s">
        <v>202</v>
      </c>
      <c r="D4620" t="s">
        <v>399</v>
      </c>
      <c r="E4620">
        <v>1</v>
      </c>
      <c r="F4620">
        <v>1</v>
      </c>
      <c r="G4620">
        <v>0</v>
      </c>
      <c r="H4620">
        <v>0</v>
      </c>
      <c r="I4620">
        <v>0</v>
      </c>
      <c r="J4620">
        <v>0</v>
      </c>
      <c r="K4620">
        <v>0</v>
      </c>
      <c r="L4620">
        <v>0</v>
      </c>
      <c r="M4620">
        <v>0</v>
      </c>
      <c r="N4620">
        <v>0</v>
      </c>
    </row>
    <row r="4621" spans="1:14" x14ac:dyDescent="0.25">
      <c r="A4621" t="s">
        <v>8845</v>
      </c>
      <c r="B4621" t="s">
        <v>75</v>
      </c>
      <c r="C4621" t="s">
        <v>202</v>
      </c>
      <c r="D4621" t="s">
        <v>4245</v>
      </c>
      <c r="E4621">
        <v>0</v>
      </c>
      <c r="F4621">
        <v>0</v>
      </c>
      <c r="G4621">
        <v>0</v>
      </c>
      <c r="H4621">
        <v>0</v>
      </c>
      <c r="I4621">
        <v>0</v>
      </c>
      <c r="J4621">
        <v>1</v>
      </c>
      <c r="K4621">
        <v>0</v>
      </c>
      <c r="L4621">
        <v>0</v>
      </c>
      <c r="M4621">
        <v>0</v>
      </c>
      <c r="N4621">
        <v>0</v>
      </c>
    </row>
    <row r="4622" spans="1:14" x14ac:dyDescent="0.25">
      <c r="A4622" t="s">
        <v>8846</v>
      </c>
      <c r="B4622" t="s">
        <v>75</v>
      </c>
      <c r="C4622" t="s">
        <v>202</v>
      </c>
      <c r="D4622" t="s">
        <v>394</v>
      </c>
      <c r="E4622">
        <v>0</v>
      </c>
      <c r="F4622">
        <v>0</v>
      </c>
      <c r="G4622">
        <v>0</v>
      </c>
      <c r="H4622">
        <v>0</v>
      </c>
      <c r="I4622">
        <v>0</v>
      </c>
      <c r="J4622">
        <v>0</v>
      </c>
      <c r="K4622">
        <v>1</v>
      </c>
      <c r="L4622">
        <v>1</v>
      </c>
      <c r="M4622">
        <v>0</v>
      </c>
      <c r="N4622">
        <v>0</v>
      </c>
    </row>
    <row r="4623" spans="1:14" x14ac:dyDescent="0.25">
      <c r="A4623" t="s">
        <v>8847</v>
      </c>
      <c r="B4623" t="s">
        <v>75</v>
      </c>
      <c r="C4623" t="s">
        <v>202</v>
      </c>
      <c r="D4623" t="s">
        <v>395</v>
      </c>
      <c r="E4623">
        <v>0</v>
      </c>
      <c r="F4623">
        <v>0</v>
      </c>
      <c r="G4623">
        <v>0</v>
      </c>
      <c r="H4623">
        <v>0</v>
      </c>
      <c r="I4623">
        <v>0</v>
      </c>
      <c r="J4623">
        <v>0</v>
      </c>
      <c r="K4623">
        <v>1</v>
      </c>
      <c r="L4623">
        <v>1</v>
      </c>
      <c r="M4623">
        <v>0</v>
      </c>
      <c r="N4623">
        <v>0</v>
      </c>
    </row>
    <row r="4624" spans="1:14" x14ac:dyDescent="0.25">
      <c r="A4624" t="s">
        <v>8848</v>
      </c>
      <c r="B4624" t="s">
        <v>75</v>
      </c>
      <c r="C4624" t="s">
        <v>204</v>
      </c>
      <c r="D4624" t="s">
        <v>396</v>
      </c>
      <c r="E4624">
        <v>1</v>
      </c>
      <c r="F4624">
        <v>0</v>
      </c>
      <c r="G4624">
        <v>1</v>
      </c>
      <c r="H4624">
        <v>0</v>
      </c>
      <c r="I4624">
        <v>0</v>
      </c>
      <c r="J4624">
        <v>0</v>
      </c>
      <c r="K4624">
        <v>0</v>
      </c>
      <c r="L4624">
        <v>0</v>
      </c>
      <c r="M4624">
        <v>0</v>
      </c>
      <c r="N4624">
        <v>0</v>
      </c>
    </row>
    <row r="4625" spans="1:14" x14ac:dyDescent="0.25">
      <c r="A4625" t="s">
        <v>8849</v>
      </c>
      <c r="B4625" t="s">
        <v>75</v>
      </c>
      <c r="C4625" t="s">
        <v>204</v>
      </c>
      <c r="D4625" t="s">
        <v>4236</v>
      </c>
      <c r="E4625">
        <v>1</v>
      </c>
      <c r="F4625">
        <v>0</v>
      </c>
      <c r="G4625">
        <v>1</v>
      </c>
      <c r="H4625">
        <v>0</v>
      </c>
      <c r="I4625">
        <v>0</v>
      </c>
      <c r="J4625">
        <v>0</v>
      </c>
      <c r="K4625">
        <v>0</v>
      </c>
      <c r="L4625">
        <v>0</v>
      </c>
      <c r="M4625">
        <v>0</v>
      </c>
      <c r="N4625">
        <v>0</v>
      </c>
    </row>
    <row r="4626" spans="1:14" x14ac:dyDescent="0.25">
      <c r="A4626" t="s">
        <v>8850</v>
      </c>
      <c r="B4626" t="s">
        <v>75</v>
      </c>
      <c r="C4626" t="s">
        <v>204</v>
      </c>
      <c r="D4626" t="s">
        <v>4238</v>
      </c>
      <c r="E4626">
        <v>0</v>
      </c>
      <c r="F4626">
        <v>0</v>
      </c>
      <c r="G4626">
        <v>0</v>
      </c>
      <c r="H4626">
        <v>0</v>
      </c>
      <c r="I4626">
        <v>0</v>
      </c>
      <c r="J4626">
        <v>1</v>
      </c>
      <c r="K4626">
        <v>0</v>
      </c>
      <c r="L4626">
        <v>0</v>
      </c>
      <c r="M4626">
        <v>0</v>
      </c>
      <c r="N4626">
        <v>0</v>
      </c>
    </row>
    <row r="4627" spans="1:14" x14ac:dyDescent="0.25">
      <c r="A4627" t="s">
        <v>8851</v>
      </c>
      <c r="B4627" t="s">
        <v>75</v>
      </c>
      <c r="C4627" t="s">
        <v>204</v>
      </c>
      <c r="D4627" t="s">
        <v>397</v>
      </c>
      <c r="E4627">
        <v>1</v>
      </c>
      <c r="F4627">
        <v>0</v>
      </c>
      <c r="G4627">
        <v>1</v>
      </c>
      <c r="H4627">
        <v>0</v>
      </c>
      <c r="I4627">
        <v>0</v>
      </c>
      <c r="J4627">
        <v>0</v>
      </c>
      <c r="K4627">
        <v>0</v>
      </c>
      <c r="L4627">
        <v>0</v>
      </c>
      <c r="M4627">
        <v>0</v>
      </c>
      <c r="N4627">
        <v>0</v>
      </c>
    </row>
    <row r="4628" spans="1:14" x14ac:dyDescent="0.25">
      <c r="A4628" t="s">
        <v>8852</v>
      </c>
      <c r="B4628" t="s">
        <v>75</v>
      </c>
      <c r="C4628" t="s">
        <v>204</v>
      </c>
      <c r="D4628" t="s">
        <v>398</v>
      </c>
      <c r="E4628">
        <v>1</v>
      </c>
      <c r="F4628">
        <v>0</v>
      </c>
      <c r="G4628">
        <v>1</v>
      </c>
      <c r="H4628">
        <v>0</v>
      </c>
      <c r="I4628">
        <v>0</v>
      </c>
      <c r="J4628">
        <v>0</v>
      </c>
      <c r="K4628">
        <v>0</v>
      </c>
      <c r="L4628">
        <v>0</v>
      </c>
      <c r="M4628">
        <v>0</v>
      </c>
      <c r="N4628">
        <v>0</v>
      </c>
    </row>
    <row r="4629" spans="1:14" x14ac:dyDescent="0.25">
      <c r="A4629" t="s">
        <v>8853</v>
      </c>
      <c r="B4629" t="s">
        <v>75</v>
      </c>
      <c r="C4629" t="s">
        <v>204</v>
      </c>
      <c r="D4629" t="s">
        <v>4242</v>
      </c>
      <c r="E4629">
        <v>0</v>
      </c>
      <c r="F4629">
        <v>0</v>
      </c>
      <c r="G4629">
        <v>0</v>
      </c>
      <c r="H4629">
        <v>0</v>
      </c>
      <c r="I4629">
        <v>0</v>
      </c>
      <c r="J4629">
        <v>1</v>
      </c>
      <c r="K4629">
        <v>0</v>
      </c>
      <c r="L4629">
        <v>0</v>
      </c>
      <c r="M4629">
        <v>0</v>
      </c>
      <c r="N4629">
        <v>0</v>
      </c>
    </row>
    <row r="4630" spans="1:14" x14ac:dyDescent="0.25">
      <c r="A4630" t="s">
        <v>8854</v>
      </c>
      <c r="B4630" t="s">
        <v>75</v>
      </c>
      <c r="C4630" t="s">
        <v>204</v>
      </c>
      <c r="D4630" t="s">
        <v>399</v>
      </c>
      <c r="E4630">
        <v>1</v>
      </c>
      <c r="F4630">
        <v>0</v>
      </c>
      <c r="G4630">
        <v>1</v>
      </c>
      <c r="H4630">
        <v>0</v>
      </c>
      <c r="I4630">
        <v>0</v>
      </c>
      <c r="J4630">
        <v>0</v>
      </c>
      <c r="K4630">
        <v>0</v>
      </c>
      <c r="L4630">
        <v>0</v>
      </c>
      <c r="M4630">
        <v>0</v>
      </c>
      <c r="N4630">
        <v>0</v>
      </c>
    </row>
    <row r="4631" spans="1:14" x14ac:dyDescent="0.25">
      <c r="A4631" t="s">
        <v>8855</v>
      </c>
      <c r="B4631" t="s">
        <v>75</v>
      </c>
      <c r="C4631" t="s">
        <v>204</v>
      </c>
      <c r="D4631" t="s">
        <v>4245</v>
      </c>
      <c r="E4631">
        <v>0</v>
      </c>
      <c r="F4631">
        <v>0</v>
      </c>
      <c r="G4631">
        <v>0</v>
      </c>
      <c r="H4631">
        <v>0</v>
      </c>
      <c r="I4631">
        <v>0</v>
      </c>
      <c r="J4631">
        <v>1</v>
      </c>
      <c r="K4631">
        <v>0</v>
      </c>
      <c r="L4631">
        <v>0</v>
      </c>
      <c r="M4631">
        <v>0</v>
      </c>
      <c r="N4631">
        <v>0</v>
      </c>
    </row>
    <row r="4632" spans="1:14" x14ac:dyDescent="0.25">
      <c r="A4632" t="s">
        <v>8856</v>
      </c>
      <c r="B4632" t="s">
        <v>75</v>
      </c>
      <c r="C4632" t="s">
        <v>204</v>
      </c>
      <c r="D4632" t="s">
        <v>394</v>
      </c>
      <c r="E4632">
        <v>0</v>
      </c>
      <c r="F4632">
        <v>0</v>
      </c>
      <c r="G4632">
        <v>0</v>
      </c>
      <c r="H4632">
        <v>0</v>
      </c>
      <c r="I4632">
        <v>0</v>
      </c>
      <c r="J4632">
        <v>0</v>
      </c>
      <c r="K4632">
        <v>1</v>
      </c>
      <c r="L4632">
        <v>1</v>
      </c>
      <c r="M4632">
        <v>0</v>
      </c>
      <c r="N4632">
        <v>0</v>
      </c>
    </row>
    <row r="4633" spans="1:14" x14ac:dyDescent="0.25">
      <c r="A4633" t="s">
        <v>8857</v>
      </c>
      <c r="B4633" t="s">
        <v>75</v>
      </c>
      <c r="C4633" t="s">
        <v>204</v>
      </c>
      <c r="D4633" t="s">
        <v>395</v>
      </c>
      <c r="E4633">
        <v>0</v>
      </c>
      <c r="F4633">
        <v>0</v>
      </c>
      <c r="G4633">
        <v>0</v>
      </c>
      <c r="H4633">
        <v>0</v>
      </c>
      <c r="I4633">
        <v>0</v>
      </c>
      <c r="J4633">
        <v>0</v>
      </c>
      <c r="K4633">
        <v>1</v>
      </c>
      <c r="L4633">
        <v>1</v>
      </c>
      <c r="M4633">
        <v>0</v>
      </c>
      <c r="N4633">
        <v>0</v>
      </c>
    </row>
    <row r="4634" spans="1:14" x14ac:dyDescent="0.25">
      <c r="A4634" t="s">
        <v>8858</v>
      </c>
      <c r="B4634" t="s">
        <v>75</v>
      </c>
      <c r="C4634" t="s">
        <v>207</v>
      </c>
      <c r="D4634" t="s">
        <v>396</v>
      </c>
      <c r="E4634">
        <v>10</v>
      </c>
      <c r="F4634">
        <v>2</v>
      </c>
      <c r="G4634">
        <v>8</v>
      </c>
      <c r="H4634">
        <v>0</v>
      </c>
      <c r="I4634">
        <v>0</v>
      </c>
      <c r="J4634">
        <v>0</v>
      </c>
      <c r="K4634">
        <v>0</v>
      </c>
      <c r="L4634">
        <v>0</v>
      </c>
      <c r="M4634">
        <v>0</v>
      </c>
      <c r="N4634">
        <v>0</v>
      </c>
    </row>
    <row r="4635" spans="1:14" x14ac:dyDescent="0.25">
      <c r="A4635" t="s">
        <v>8859</v>
      </c>
      <c r="B4635" t="s">
        <v>75</v>
      </c>
      <c r="C4635" t="s">
        <v>207</v>
      </c>
      <c r="D4635" t="s">
        <v>4236</v>
      </c>
      <c r="E4635">
        <v>10</v>
      </c>
      <c r="F4635">
        <v>2</v>
      </c>
      <c r="G4635">
        <v>8</v>
      </c>
      <c r="H4635">
        <v>0</v>
      </c>
      <c r="I4635">
        <v>0</v>
      </c>
      <c r="J4635">
        <v>0</v>
      </c>
      <c r="K4635">
        <v>0</v>
      </c>
      <c r="L4635">
        <v>0</v>
      </c>
      <c r="M4635">
        <v>0</v>
      </c>
      <c r="N4635">
        <v>0</v>
      </c>
    </row>
    <row r="4636" spans="1:14" x14ac:dyDescent="0.25">
      <c r="A4636" t="s">
        <v>8860</v>
      </c>
      <c r="B4636" t="s">
        <v>75</v>
      </c>
      <c r="C4636" t="s">
        <v>207</v>
      </c>
      <c r="D4636" t="s">
        <v>4238</v>
      </c>
      <c r="E4636">
        <v>0</v>
      </c>
      <c r="F4636">
        <v>0</v>
      </c>
      <c r="G4636">
        <v>0</v>
      </c>
      <c r="H4636">
        <v>0</v>
      </c>
      <c r="I4636">
        <v>0</v>
      </c>
      <c r="J4636">
        <v>10</v>
      </c>
      <c r="K4636">
        <v>0</v>
      </c>
      <c r="L4636">
        <v>0</v>
      </c>
      <c r="M4636">
        <v>0</v>
      </c>
      <c r="N4636">
        <v>0</v>
      </c>
    </row>
    <row r="4637" spans="1:14" x14ac:dyDescent="0.25">
      <c r="A4637" t="s">
        <v>8861</v>
      </c>
      <c r="B4637" t="s">
        <v>75</v>
      </c>
      <c r="C4637" t="s">
        <v>207</v>
      </c>
      <c r="D4637" t="s">
        <v>397</v>
      </c>
      <c r="E4637">
        <v>10</v>
      </c>
      <c r="F4637">
        <v>2</v>
      </c>
      <c r="G4637">
        <v>8</v>
      </c>
      <c r="H4637">
        <v>0</v>
      </c>
      <c r="I4637">
        <v>0</v>
      </c>
      <c r="J4637">
        <v>0</v>
      </c>
      <c r="K4637">
        <v>0</v>
      </c>
      <c r="L4637">
        <v>0</v>
      </c>
      <c r="M4637">
        <v>0</v>
      </c>
      <c r="N4637">
        <v>0</v>
      </c>
    </row>
    <row r="4638" spans="1:14" x14ac:dyDescent="0.25">
      <c r="A4638" t="s">
        <v>8862</v>
      </c>
      <c r="B4638" t="s">
        <v>75</v>
      </c>
      <c r="C4638" t="s">
        <v>207</v>
      </c>
      <c r="D4638" t="s">
        <v>398</v>
      </c>
      <c r="E4638">
        <v>10</v>
      </c>
      <c r="F4638">
        <v>2</v>
      </c>
      <c r="G4638">
        <v>8</v>
      </c>
      <c r="H4638">
        <v>0</v>
      </c>
      <c r="I4638">
        <v>0</v>
      </c>
      <c r="J4638">
        <v>0</v>
      </c>
      <c r="K4638">
        <v>0</v>
      </c>
      <c r="L4638">
        <v>0</v>
      </c>
      <c r="M4638">
        <v>0</v>
      </c>
      <c r="N4638">
        <v>0</v>
      </c>
    </row>
    <row r="4639" spans="1:14" x14ac:dyDescent="0.25">
      <c r="A4639" t="s">
        <v>8863</v>
      </c>
      <c r="B4639" t="s">
        <v>75</v>
      </c>
      <c r="C4639" t="s">
        <v>207</v>
      </c>
      <c r="D4639" t="s">
        <v>4242</v>
      </c>
      <c r="E4639">
        <v>0</v>
      </c>
      <c r="F4639">
        <v>0</v>
      </c>
      <c r="G4639">
        <v>0</v>
      </c>
      <c r="H4639">
        <v>0</v>
      </c>
      <c r="I4639">
        <v>0</v>
      </c>
      <c r="J4639">
        <v>10</v>
      </c>
      <c r="K4639">
        <v>0</v>
      </c>
      <c r="L4639">
        <v>0</v>
      </c>
      <c r="M4639">
        <v>0</v>
      </c>
      <c r="N4639">
        <v>0</v>
      </c>
    </row>
    <row r="4640" spans="1:14" x14ac:dyDescent="0.25">
      <c r="A4640" t="s">
        <v>8864</v>
      </c>
      <c r="B4640" t="s">
        <v>75</v>
      </c>
      <c r="C4640" t="s">
        <v>207</v>
      </c>
      <c r="D4640" t="s">
        <v>399</v>
      </c>
      <c r="E4640">
        <v>10</v>
      </c>
      <c r="F4640">
        <v>2</v>
      </c>
      <c r="G4640">
        <v>8</v>
      </c>
      <c r="H4640">
        <v>0</v>
      </c>
      <c r="I4640">
        <v>0</v>
      </c>
      <c r="J4640">
        <v>0</v>
      </c>
      <c r="K4640">
        <v>0</v>
      </c>
      <c r="L4640">
        <v>0</v>
      </c>
      <c r="M4640">
        <v>0</v>
      </c>
      <c r="N4640">
        <v>0</v>
      </c>
    </row>
    <row r="4641" spans="1:14" x14ac:dyDescent="0.25">
      <c r="A4641" t="s">
        <v>8865</v>
      </c>
      <c r="B4641" t="s">
        <v>75</v>
      </c>
      <c r="C4641" t="s">
        <v>207</v>
      </c>
      <c r="D4641" t="s">
        <v>4245</v>
      </c>
      <c r="E4641">
        <v>0</v>
      </c>
      <c r="F4641">
        <v>0</v>
      </c>
      <c r="G4641">
        <v>0</v>
      </c>
      <c r="H4641">
        <v>0</v>
      </c>
      <c r="I4641">
        <v>0</v>
      </c>
      <c r="J4641">
        <v>10</v>
      </c>
      <c r="K4641">
        <v>0</v>
      </c>
      <c r="L4641">
        <v>0</v>
      </c>
      <c r="M4641">
        <v>0</v>
      </c>
      <c r="N4641">
        <v>0</v>
      </c>
    </row>
    <row r="4642" spans="1:14" x14ac:dyDescent="0.25">
      <c r="A4642" t="s">
        <v>8866</v>
      </c>
      <c r="B4642" t="s">
        <v>75</v>
      </c>
      <c r="C4642" t="s">
        <v>207</v>
      </c>
      <c r="D4642" t="s">
        <v>394</v>
      </c>
      <c r="E4642">
        <v>0</v>
      </c>
      <c r="F4642">
        <v>0</v>
      </c>
      <c r="G4642">
        <v>0</v>
      </c>
      <c r="H4642">
        <v>0</v>
      </c>
      <c r="I4642">
        <v>0</v>
      </c>
      <c r="J4642">
        <v>0</v>
      </c>
      <c r="K4642">
        <v>8</v>
      </c>
      <c r="L4642">
        <v>8</v>
      </c>
      <c r="M4642">
        <v>0</v>
      </c>
      <c r="N4642">
        <v>0</v>
      </c>
    </row>
    <row r="4643" spans="1:14" x14ac:dyDescent="0.25">
      <c r="A4643" t="s">
        <v>8867</v>
      </c>
      <c r="B4643" t="s">
        <v>75</v>
      </c>
      <c r="C4643" t="s">
        <v>207</v>
      </c>
      <c r="D4643" t="s">
        <v>395</v>
      </c>
      <c r="E4643">
        <v>0</v>
      </c>
      <c r="F4643">
        <v>0</v>
      </c>
      <c r="G4643">
        <v>0</v>
      </c>
      <c r="H4643">
        <v>0</v>
      </c>
      <c r="I4643">
        <v>0</v>
      </c>
      <c r="J4643">
        <v>0</v>
      </c>
      <c r="K4643">
        <v>5</v>
      </c>
      <c r="L4643">
        <v>5</v>
      </c>
      <c r="M4643">
        <v>0</v>
      </c>
      <c r="N4643">
        <v>0</v>
      </c>
    </row>
    <row r="4644" spans="1:14" x14ac:dyDescent="0.25">
      <c r="A4644" t="s">
        <v>8868</v>
      </c>
      <c r="B4644" t="s">
        <v>75</v>
      </c>
      <c r="C4644" t="s">
        <v>209</v>
      </c>
      <c r="D4644" t="s">
        <v>396</v>
      </c>
      <c r="E4644">
        <v>2</v>
      </c>
      <c r="F4644">
        <v>0</v>
      </c>
      <c r="G4644">
        <v>2</v>
      </c>
      <c r="H4644">
        <v>0</v>
      </c>
      <c r="I4644">
        <v>0</v>
      </c>
      <c r="J4644">
        <v>0</v>
      </c>
      <c r="K4644">
        <v>0</v>
      </c>
      <c r="L4644">
        <v>0</v>
      </c>
      <c r="M4644">
        <v>0</v>
      </c>
      <c r="N4644">
        <v>0</v>
      </c>
    </row>
    <row r="4645" spans="1:14" x14ac:dyDescent="0.25">
      <c r="A4645" t="s">
        <v>8869</v>
      </c>
      <c r="B4645" t="s">
        <v>75</v>
      </c>
      <c r="C4645" t="s">
        <v>209</v>
      </c>
      <c r="D4645" t="s">
        <v>4236</v>
      </c>
      <c r="E4645">
        <v>2</v>
      </c>
      <c r="F4645">
        <v>0</v>
      </c>
      <c r="G4645">
        <v>2</v>
      </c>
      <c r="H4645">
        <v>0</v>
      </c>
      <c r="I4645">
        <v>0</v>
      </c>
      <c r="J4645">
        <v>0</v>
      </c>
      <c r="K4645">
        <v>0</v>
      </c>
      <c r="L4645">
        <v>0</v>
      </c>
      <c r="M4645">
        <v>0</v>
      </c>
      <c r="N4645">
        <v>0</v>
      </c>
    </row>
    <row r="4646" spans="1:14" x14ac:dyDescent="0.25">
      <c r="A4646" t="s">
        <v>8870</v>
      </c>
      <c r="B4646" t="s">
        <v>75</v>
      </c>
      <c r="C4646" t="s">
        <v>209</v>
      </c>
      <c r="D4646" t="s">
        <v>4238</v>
      </c>
      <c r="E4646">
        <v>0</v>
      </c>
      <c r="F4646">
        <v>0</v>
      </c>
      <c r="G4646">
        <v>0</v>
      </c>
      <c r="H4646">
        <v>0</v>
      </c>
      <c r="I4646">
        <v>0</v>
      </c>
      <c r="J4646">
        <v>2</v>
      </c>
      <c r="K4646">
        <v>0</v>
      </c>
      <c r="L4646">
        <v>0</v>
      </c>
      <c r="M4646">
        <v>0</v>
      </c>
      <c r="N4646">
        <v>0</v>
      </c>
    </row>
    <row r="4647" spans="1:14" x14ac:dyDescent="0.25">
      <c r="A4647" t="s">
        <v>8871</v>
      </c>
      <c r="B4647" t="s">
        <v>75</v>
      </c>
      <c r="C4647" t="s">
        <v>209</v>
      </c>
      <c r="D4647" t="s">
        <v>397</v>
      </c>
      <c r="E4647">
        <v>2</v>
      </c>
      <c r="F4647">
        <v>0</v>
      </c>
      <c r="G4647">
        <v>2</v>
      </c>
      <c r="H4647">
        <v>0</v>
      </c>
      <c r="I4647">
        <v>0</v>
      </c>
      <c r="J4647">
        <v>0</v>
      </c>
      <c r="K4647">
        <v>0</v>
      </c>
      <c r="L4647">
        <v>0</v>
      </c>
      <c r="M4647">
        <v>0</v>
      </c>
      <c r="N4647">
        <v>0</v>
      </c>
    </row>
    <row r="4648" spans="1:14" x14ac:dyDescent="0.25">
      <c r="A4648" t="s">
        <v>8872</v>
      </c>
      <c r="B4648" t="s">
        <v>75</v>
      </c>
      <c r="C4648" t="s">
        <v>209</v>
      </c>
      <c r="D4648" t="s">
        <v>398</v>
      </c>
      <c r="E4648">
        <v>2</v>
      </c>
      <c r="F4648">
        <v>0</v>
      </c>
      <c r="G4648">
        <v>2</v>
      </c>
      <c r="H4648">
        <v>0</v>
      </c>
      <c r="I4648">
        <v>0</v>
      </c>
      <c r="J4648">
        <v>0</v>
      </c>
      <c r="K4648">
        <v>0</v>
      </c>
      <c r="L4648">
        <v>0</v>
      </c>
      <c r="M4648">
        <v>0</v>
      </c>
      <c r="N4648">
        <v>0</v>
      </c>
    </row>
    <row r="4649" spans="1:14" x14ac:dyDescent="0.25">
      <c r="A4649" t="s">
        <v>8873</v>
      </c>
      <c r="B4649" t="s">
        <v>75</v>
      </c>
      <c r="C4649" t="s">
        <v>209</v>
      </c>
      <c r="D4649" t="s">
        <v>4242</v>
      </c>
      <c r="E4649">
        <v>0</v>
      </c>
      <c r="F4649">
        <v>0</v>
      </c>
      <c r="G4649">
        <v>0</v>
      </c>
      <c r="H4649">
        <v>0</v>
      </c>
      <c r="I4649">
        <v>0</v>
      </c>
      <c r="J4649">
        <v>2</v>
      </c>
      <c r="K4649">
        <v>0</v>
      </c>
      <c r="L4649">
        <v>0</v>
      </c>
      <c r="M4649">
        <v>0</v>
      </c>
      <c r="N4649">
        <v>0</v>
      </c>
    </row>
    <row r="4650" spans="1:14" x14ac:dyDescent="0.25">
      <c r="A4650" t="s">
        <v>8874</v>
      </c>
      <c r="B4650" t="s">
        <v>75</v>
      </c>
      <c r="C4650" t="s">
        <v>209</v>
      </c>
      <c r="D4650" t="s">
        <v>399</v>
      </c>
      <c r="E4650">
        <v>2</v>
      </c>
      <c r="F4650">
        <v>0</v>
      </c>
      <c r="G4650">
        <v>2</v>
      </c>
      <c r="H4650">
        <v>0</v>
      </c>
      <c r="I4650">
        <v>0</v>
      </c>
      <c r="J4650">
        <v>0</v>
      </c>
      <c r="K4650">
        <v>0</v>
      </c>
      <c r="L4650">
        <v>0</v>
      </c>
      <c r="M4650">
        <v>0</v>
      </c>
      <c r="N4650">
        <v>0</v>
      </c>
    </row>
    <row r="4651" spans="1:14" x14ac:dyDescent="0.25">
      <c r="A4651" t="s">
        <v>8875</v>
      </c>
      <c r="B4651" t="s">
        <v>75</v>
      </c>
      <c r="C4651" t="s">
        <v>209</v>
      </c>
      <c r="D4651" t="s">
        <v>4245</v>
      </c>
      <c r="E4651">
        <v>0</v>
      </c>
      <c r="F4651">
        <v>0</v>
      </c>
      <c r="G4651">
        <v>0</v>
      </c>
      <c r="H4651">
        <v>0</v>
      </c>
      <c r="I4651">
        <v>0</v>
      </c>
      <c r="J4651">
        <v>2</v>
      </c>
      <c r="K4651">
        <v>0</v>
      </c>
      <c r="L4651">
        <v>0</v>
      </c>
      <c r="M4651">
        <v>0</v>
      </c>
      <c r="N4651">
        <v>0</v>
      </c>
    </row>
    <row r="4652" spans="1:14" x14ac:dyDescent="0.25">
      <c r="A4652" t="s">
        <v>8876</v>
      </c>
      <c r="B4652" t="s">
        <v>75</v>
      </c>
      <c r="C4652" t="s">
        <v>209</v>
      </c>
      <c r="D4652" t="s">
        <v>394</v>
      </c>
      <c r="E4652">
        <v>0</v>
      </c>
      <c r="F4652">
        <v>0</v>
      </c>
      <c r="G4652">
        <v>0</v>
      </c>
      <c r="H4652">
        <v>0</v>
      </c>
      <c r="I4652">
        <v>0</v>
      </c>
      <c r="J4652">
        <v>0</v>
      </c>
      <c r="K4652">
        <v>2</v>
      </c>
      <c r="L4652">
        <v>2</v>
      </c>
      <c r="M4652">
        <v>0</v>
      </c>
      <c r="N4652">
        <v>0</v>
      </c>
    </row>
    <row r="4653" spans="1:14" x14ac:dyDescent="0.25">
      <c r="A4653" t="s">
        <v>8877</v>
      </c>
      <c r="B4653" t="s">
        <v>75</v>
      </c>
      <c r="C4653" t="s">
        <v>209</v>
      </c>
      <c r="D4653" t="s">
        <v>395</v>
      </c>
      <c r="E4653">
        <v>0</v>
      </c>
      <c r="F4653">
        <v>0</v>
      </c>
      <c r="G4653">
        <v>0</v>
      </c>
      <c r="H4653">
        <v>0</v>
      </c>
      <c r="I4653">
        <v>0</v>
      </c>
      <c r="J4653">
        <v>0</v>
      </c>
      <c r="K4653">
        <v>2</v>
      </c>
      <c r="L4653">
        <v>2</v>
      </c>
      <c r="M4653">
        <v>0</v>
      </c>
      <c r="N4653">
        <v>0</v>
      </c>
    </row>
    <row r="4654" spans="1:14" x14ac:dyDescent="0.25">
      <c r="A4654" t="s">
        <v>8878</v>
      </c>
      <c r="B4654" t="s">
        <v>75</v>
      </c>
      <c r="C4654" t="s">
        <v>215</v>
      </c>
      <c r="D4654" t="s">
        <v>396</v>
      </c>
      <c r="E4654">
        <v>1</v>
      </c>
      <c r="F4654">
        <v>0</v>
      </c>
      <c r="G4654">
        <v>1</v>
      </c>
      <c r="H4654">
        <v>0</v>
      </c>
      <c r="I4654">
        <v>0</v>
      </c>
      <c r="J4654">
        <v>0</v>
      </c>
      <c r="K4654">
        <v>0</v>
      </c>
      <c r="L4654">
        <v>0</v>
      </c>
      <c r="M4654">
        <v>0</v>
      </c>
      <c r="N4654">
        <v>0</v>
      </c>
    </row>
    <row r="4655" spans="1:14" x14ac:dyDescent="0.25">
      <c r="A4655" t="s">
        <v>8879</v>
      </c>
      <c r="B4655" t="s">
        <v>75</v>
      </c>
      <c r="C4655" t="s">
        <v>215</v>
      </c>
      <c r="D4655" t="s">
        <v>4236</v>
      </c>
      <c r="E4655">
        <v>1</v>
      </c>
      <c r="F4655">
        <v>0</v>
      </c>
      <c r="G4655">
        <v>1</v>
      </c>
      <c r="H4655">
        <v>0</v>
      </c>
      <c r="I4655">
        <v>0</v>
      </c>
      <c r="J4655">
        <v>0</v>
      </c>
      <c r="K4655">
        <v>0</v>
      </c>
      <c r="L4655">
        <v>0</v>
      </c>
      <c r="M4655">
        <v>0</v>
      </c>
      <c r="N4655">
        <v>0</v>
      </c>
    </row>
    <row r="4656" spans="1:14" x14ac:dyDescent="0.25">
      <c r="A4656" t="s">
        <v>8880</v>
      </c>
      <c r="B4656" t="s">
        <v>75</v>
      </c>
      <c r="C4656" t="s">
        <v>215</v>
      </c>
      <c r="D4656" t="s">
        <v>4238</v>
      </c>
      <c r="E4656">
        <v>0</v>
      </c>
      <c r="F4656">
        <v>0</v>
      </c>
      <c r="G4656">
        <v>0</v>
      </c>
      <c r="H4656">
        <v>0</v>
      </c>
      <c r="I4656">
        <v>0</v>
      </c>
      <c r="J4656">
        <v>1</v>
      </c>
      <c r="K4656">
        <v>0</v>
      </c>
      <c r="L4656">
        <v>0</v>
      </c>
      <c r="M4656">
        <v>0</v>
      </c>
      <c r="N4656">
        <v>0</v>
      </c>
    </row>
    <row r="4657" spans="1:14" x14ac:dyDescent="0.25">
      <c r="A4657" t="s">
        <v>8881</v>
      </c>
      <c r="B4657" t="s">
        <v>75</v>
      </c>
      <c r="C4657" t="s">
        <v>215</v>
      </c>
      <c r="D4657" t="s">
        <v>397</v>
      </c>
      <c r="E4657">
        <v>1</v>
      </c>
      <c r="F4657">
        <v>0</v>
      </c>
      <c r="G4657">
        <v>1</v>
      </c>
      <c r="H4657">
        <v>0</v>
      </c>
      <c r="I4657">
        <v>0</v>
      </c>
      <c r="J4657">
        <v>0</v>
      </c>
      <c r="K4657">
        <v>0</v>
      </c>
      <c r="L4657">
        <v>0</v>
      </c>
      <c r="M4657">
        <v>0</v>
      </c>
      <c r="N4657">
        <v>0</v>
      </c>
    </row>
    <row r="4658" spans="1:14" x14ac:dyDescent="0.25">
      <c r="A4658" t="s">
        <v>8882</v>
      </c>
      <c r="B4658" t="s">
        <v>75</v>
      </c>
      <c r="C4658" t="s">
        <v>215</v>
      </c>
      <c r="D4658" t="s">
        <v>398</v>
      </c>
      <c r="E4658">
        <v>1</v>
      </c>
      <c r="F4658">
        <v>0</v>
      </c>
      <c r="G4658">
        <v>1</v>
      </c>
      <c r="H4658">
        <v>0</v>
      </c>
      <c r="I4658">
        <v>0</v>
      </c>
      <c r="J4658">
        <v>0</v>
      </c>
      <c r="K4658">
        <v>0</v>
      </c>
      <c r="L4658">
        <v>0</v>
      </c>
      <c r="M4658">
        <v>0</v>
      </c>
      <c r="N4658">
        <v>0</v>
      </c>
    </row>
    <row r="4659" spans="1:14" x14ac:dyDescent="0.25">
      <c r="A4659" t="s">
        <v>8883</v>
      </c>
      <c r="B4659" t="s">
        <v>75</v>
      </c>
      <c r="C4659" t="s">
        <v>215</v>
      </c>
      <c r="D4659" t="s">
        <v>4242</v>
      </c>
      <c r="E4659">
        <v>0</v>
      </c>
      <c r="F4659">
        <v>0</v>
      </c>
      <c r="G4659">
        <v>0</v>
      </c>
      <c r="H4659">
        <v>0</v>
      </c>
      <c r="I4659">
        <v>0</v>
      </c>
      <c r="J4659">
        <v>1</v>
      </c>
      <c r="K4659">
        <v>0</v>
      </c>
      <c r="L4659">
        <v>0</v>
      </c>
      <c r="M4659">
        <v>0</v>
      </c>
      <c r="N4659">
        <v>0</v>
      </c>
    </row>
    <row r="4660" spans="1:14" x14ac:dyDescent="0.25">
      <c r="A4660" t="s">
        <v>8884</v>
      </c>
      <c r="B4660" t="s">
        <v>75</v>
      </c>
      <c r="C4660" t="s">
        <v>215</v>
      </c>
      <c r="D4660" t="s">
        <v>399</v>
      </c>
      <c r="E4660">
        <v>1</v>
      </c>
      <c r="F4660">
        <v>0</v>
      </c>
      <c r="G4660">
        <v>1</v>
      </c>
      <c r="H4660">
        <v>0</v>
      </c>
      <c r="I4660">
        <v>0</v>
      </c>
      <c r="J4660">
        <v>0</v>
      </c>
      <c r="K4660">
        <v>0</v>
      </c>
      <c r="L4660">
        <v>0</v>
      </c>
      <c r="M4660">
        <v>0</v>
      </c>
      <c r="N4660">
        <v>0</v>
      </c>
    </row>
    <row r="4661" spans="1:14" x14ac:dyDescent="0.25">
      <c r="A4661" t="s">
        <v>8885</v>
      </c>
      <c r="B4661" t="s">
        <v>75</v>
      </c>
      <c r="C4661" t="s">
        <v>215</v>
      </c>
      <c r="D4661" t="s">
        <v>4245</v>
      </c>
      <c r="E4661">
        <v>0</v>
      </c>
      <c r="F4661">
        <v>0</v>
      </c>
      <c r="G4661">
        <v>0</v>
      </c>
      <c r="H4661">
        <v>0</v>
      </c>
      <c r="I4661">
        <v>0</v>
      </c>
      <c r="J4661">
        <v>1</v>
      </c>
      <c r="K4661">
        <v>0</v>
      </c>
      <c r="L4661">
        <v>0</v>
      </c>
      <c r="M4661">
        <v>0</v>
      </c>
      <c r="N4661">
        <v>0</v>
      </c>
    </row>
    <row r="4662" spans="1:14" x14ac:dyDescent="0.25">
      <c r="A4662" t="s">
        <v>8886</v>
      </c>
      <c r="B4662" t="s">
        <v>75</v>
      </c>
      <c r="C4662" t="s">
        <v>215</v>
      </c>
      <c r="D4662" t="s">
        <v>394</v>
      </c>
      <c r="E4662">
        <v>0</v>
      </c>
      <c r="F4662">
        <v>0</v>
      </c>
      <c r="G4662">
        <v>0</v>
      </c>
      <c r="H4662">
        <v>0</v>
      </c>
      <c r="I4662">
        <v>0</v>
      </c>
      <c r="J4662">
        <v>0</v>
      </c>
      <c r="K4662">
        <v>0</v>
      </c>
      <c r="L4662">
        <v>0</v>
      </c>
      <c r="M4662">
        <v>0</v>
      </c>
      <c r="N4662">
        <v>0</v>
      </c>
    </row>
    <row r="4663" spans="1:14" x14ac:dyDescent="0.25">
      <c r="A4663" t="s">
        <v>8887</v>
      </c>
      <c r="B4663" t="s">
        <v>75</v>
      </c>
      <c r="C4663" t="s">
        <v>215</v>
      </c>
      <c r="D4663" t="s">
        <v>395</v>
      </c>
      <c r="E4663">
        <v>0</v>
      </c>
      <c r="F4663">
        <v>0</v>
      </c>
      <c r="G4663">
        <v>0</v>
      </c>
      <c r="H4663">
        <v>0</v>
      </c>
      <c r="I4663">
        <v>0</v>
      </c>
      <c r="J4663">
        <v>0</v>
      </c>
      <c r="K4663">
        <v>0</v>
      </c>
      <c r="L4663">
        <v>0</v>
      </c>
      <c r="M4663">
        <v>0</v>
      </c>
      <c r="N4663">
        <v>0</v>
      </c>
    </row>
    <row r="4664" spans="1:14" x14ac:dyDescent="0.25">
      <c r="A4664" t="s">
        <v>8888</v>
      </c>
      <c r="B4664" t="s">
        <v>75</v>
      </c>
      <c r="C4664" t="s">
        <v>221</v>
      </c>
      <c r="D4664" t="s">
        <v>396</v>
      </c>
      <c r="E4664">
        <v>1</v>
      </c>
      <c r="F4664">
        <v>0</v>
      </c>
      <c r="G4664">
        <v>1</v>
      </c>
      <c r="H4664">
        <v>0</v>
      </c>
      <c r="I4664">
        <v>0</v>
      </c>
      <c r="J4664">
        <v>0</v>
      </c>
      <c r="K4664">
        <v>0</v>
      </c>
      <c r="L4664">
        <v>0</v>
      </c>
      <c r="M4664">
        <v>0</v>
      </c>
      <c r="N4664">
        <v>0</v>
      </c>
    </row>
    <row r="4665" spans="1:14" x14ac:dyDescent="0.25">
      <c r="A4665" t="s">
        <v>8889</v>
      </c>
      <c r="B4665" t="s">
        <v>75</v>
      </c>
      <c r="C4665" t="s">
        <v>221</v>
      </c>
      <c r="D4665" t="s">
        <v>4236</v>
      </c>
      <c r="E4665">
        <v>1</v>
      </c>
      <c r="F4665">
        <v>0</v>
      </c>
      <c r="G4665">
        <v>1</v>
      </c>
      <c r="H4665">
        <v>0</v>
      </c>
      <c r="I4665">
        <v>0</v>
      </c>
      <c r="J4665">
        <v>0</v>
      </c>
      <c r="K4665">
        <v>0</v>
      </c>
      <c r="L4665">
        <v>0</v>
      </c>
      <c r="M4665">
        <v>0</v>
      </c>
      <c r="N4665">
        <v>0</v>
      </c>
    </row>
    <row r="4666" spans="1:14" x14ac:dyDescent="0.25">
      <c r="A4666" t="s">
        <v>8890</v>
      </c>
      <c r="B4666" t="s">
        <v>75</v>
      </c>
      <c r="C4666" t="s">
        <v>221</v>
      </c>
      <c r="D4666" t="s">
        <v>4238</v>
      </c>
      <c r="E4666">
        <v>0</v>
      </c>
      <c r="F4666">
        <v>0</v>
      </c>
      <c r="G4666">
        <v>0</v>
      </c>
      <c r="H4666">
        <v>0</v>
      </c>
      <c r="I4666">
        <v>0</v>
      </c>
      <c r="J4666">
        <v>1</v>
      </c>
      <c r="K4666">
        <v>0</v>
      </c>
      <c r="L4666">
        <v>0</v>
      </c>
      <c r="M4666">
        <v>0</v>
      </c>
      <c r="N4666">
        <v>0</v>
      </c>
    </row>
    <row r="4667" spans="1:14" x14ac:dyDescent="0.25">
      <c r="A4667" t="s">
        <v>8891</v>
      </c>
      <c r="B4667" t="s">
        <v>75</v>
      </c>
      <c r="C4667" t="s">
        <v>221</v>
      </c>
      <c r="D4667" t="s">
        <v>397</v>
      </c>
      <c r="E4667">
        <v>1</v>
      </c>
      <c r="F4667">
        <v>0</v>
      </c>
      <c r="G4667">
        <v>1</v>
      </c>
      <c r="H4667">
        <v>0</v>
      </c>
      <c r="I4667">
        <v>0</v>
      </c>
      <c r="J4667">
        <v>0</v>
      </c>
      <c r="K4667">
        <v>0</v>
      </c>
      <c r="L4667">
        <v>0</v>
      </c>
      <c r="M4667">
        <v>0</v>
      </c>
      <c r="N4667">
        <v>0</v>
      </c>
    </row>
    <row r="4668" spans="1:14" x14ac:dyDescent="0.25">
      <c r="A4668" t="s">
        <v>8892</v>
      </c>
      <c r="B4668" t="s">
        <v>75</v>
      </c>
      <c r="C4668" t="s">
        <v>221</v>
      </c>
      <c r="D4668" t="s">
        <v>398</v>
      </c>
      <c r="E4668">
        <v>1</v>
      </c>
      <c r="F4668">
        <v>0</v>
      </c>
      <c r="G4668">
        <v>1</v>
      </c>
      <c r="H4668">
        <v>0</v>
      </c>
      <c r="I4668">
        <v>0</v>
      </c>
      <c r="J4668">
        <v>0</v>
      </c>
      <c r="K4668">
        <v>0</v>
      </c>
      <c r="L4668">
        <v>0</v>
      </c>
      <c r="M4668">
        <v>0</v>
      </c>
      <c r="N4668">
        <v>0</v>
      </c>
    </row>
    <row r="4669" spans="1:14" x14ac:dyDescent="0.25">
      <c r="A4669" t="s">
        <v>8893</v>
      </c>
      <c r="B4669" t="s">
        <v>75</v>
      </c>
      <c r="C4669" t="s">
        <v>221</v>
      </c>
      <c r="D4669" t="s">
        <v>4242</v>
      </c>
      <c r="E4669">
        <v>0</v>
      </c>
      <c r="F4669">
        <v>0</v>
      </c>
      <c r="G4669">
        <v>0</v>
      </c>
      <c r="H4669">
        <v>0</v>
      </c>
      <c r="I4669">
        <v>0</v>
      </c>
      <c r="J4669">
        <v>1</v>
      </c>
      <c r="K4669">
        <v>0</v>
      </c>
      <c r="L4669">
        <v>0</v>
      </c>
      <c r="M4669">
        <v>0</v>
      </c>
      <c r="N4669">
        <v>0</v>
      </c>
    </row>
    <row r="4670" spans="1:14" x14ac:dyDescent="0.25">
      <c r="A4670" t="s">
        <v>8894</v>
      </c>
      <c r="B4670" t="s">
        <v>75</v>
      </c>
      <c r="C4670" t="s">
        <v>221</v>
      </c>
      <c r="D4670" t="s">
        <v>399</v>
      </c>
      <c r="E4670">
        <v>1</v>
      </c>
      <c r="F4670">
        <v>0</v>
      </c>
      <c r="G4670">
        <v>1</v>
      </c>
      <c r="H4670">
        <v>0</v>
      </c>
      <c r="I4670">
        <v>0</v>
      </c>
      <c r="J4670">
        <v>0</v>
      </c>
      <c r="K4670">
        <v>0</v>
      </c>
      <c r="L4670">
        <v>0</v>
      </c>
      <c r="M4670">
        <v>0</v>
      </c>
      <c r="N4670">
        <v>0</v>
      </c>
    </row>
    <row r="4671" spans="1:14" x14ac:dyDescent="0.25">
      <c r="A4671" t="s">
        <v>8895</v>
      </c>
      <c r="B4671" t="s">
        <v>75</v>
      </c>
      <c r="C4671" t="s">
        <v>221</v>
      </c>
      <c r="D4671" t="s">
        <v>4245</v>
      </c>
      <c r="E4671">
        <v>0</v>
      </c>
      <c r="F4671">
        <v>0</v>
      </c>
      <c r="G4671">
        <v>0</v>
      </c>
      <c r="H4671">
        <v>0</v>
      </c>
      <c r="I4671">
        <v>0</v>
      </c>
      <c r="J4671">
        <v>1</v>
      </c>
      <c r="K4671">
        <v>0</v>
      </c>
      <c r="L4671">
        <v>0</v>
      </c>
      <c r="M4671">
        <v>0</v>
      </c>
      <c r="N4671">
        <v>0</v>
      </c>
    </row>
    <row r="4672" spans="1:14" x14ac:dyDescent="0.25">
      <c r="A4672" t="s">
        <v>8896</v>
      </c>
      <c r="B4672" t="s">
        <v>75</v>
      </c>
      <c r="C4672" t="s">
        <v>221</v>
      </c>
      <c r="D4672" t="s">
        <v>394</v>
      </c>
      <c r="E4672">
        <v>0</v>
      </c>
      <c r="F4672">
        <v>0</v>
      </c>
      <c r="G4672">
        <v>0</v>
      </c>
      <c r="H4672">
        <v>0</v>
      </c>
      <c r="I4672">
        <v>0</v>
      </c>
      <c r="J4672">
        <v>0</v>
      </c>
      <c r="K4672">
        <v>1</v>
      </c>
      <c r="L4672">
        <v>1</v>
      </c>
      <c r="M4672">
        <v>0</v>
      </c>
      <c r="N4672">
        <v>0</v>
      </c>
    </row>
    <row r="4673" spans="1:14" x14ac:dyDescent="0.25">
      <c r="A4673" t="s">
        <v>8897</v>
      </c>
      <c r="B4673" t="s">
        <v>75</v>
      </c>
      <c r="C4673" t="s">
        <v>221</v>
      </c>
      <c r="D4673" t="s">
        <v>395</v>
      </c>
      <c r="E4673">
        <v>0</v>
      </c>
      <c r="F4673">
        <v>0</v>
      </c>
      <c r="G4673">
        <v>0</v>
      </c>
      <c r="H4673">
        <v>0</v>
      </c>
      <c r="I4673">
        <v>0</v>
      </c>
      <c r="J4673">
        <v>0</v>
      </c>
      <c r="K4673">
        <v>1</v>
      </c>
      <c r="L4673">
        <v>1</v>
      </c>
      <c r="M4673">
        <v>0</v>
      </c>
      <c r="N4673">
        <v>0</v>
      </c>
    </row>
    <row r="4674" spans="1:14" x14ac:dyDescent="0.25">
      <c r="A4674" t="s">
        <v>8898</v>
      </c>
      <c r="B4674" t="s">
        <v>75</v>
      </c>
      <c r="C4674" t="s">
        <v>223</v>
      </c>
      <c r="D4674" t="s">
        <v>396</v>
      </c>
      <c r="E4674">
        <v>1</v>
      </c>
      <c r="F4674">
        <v>0</v>
      </c>
      <c r="G4674">
        <v>1</v>
      </c>
      <c r="H4674">
        <v>0</v>
      </c>
      <c r="I4674">
        <v>0</v>
      </c>
      <c r="J4674">
        <v>0</v>
      </c>
      <c r="K4674">
        <v>0</v>
      </c>
      <c r="L4674">
        <v>0</v>
      </c>
      <c r="M4674">
        <v>0</v>
      </c>
      <c r="N4674">
        <v>0</v>
      </c>
    </row>
    <row r="4675" spans="1:14" x14ac:dyDescent="0.25">
      <c r="A4675" t="s">
        <v>8899</v>
      </c>
      <c r="B4675" t="s">
        <v>75</v>
      </c>
      <c r="C4675" t="s">
        <v>223</v>
      </c>
      <c r="D4675" t="s">
        <v>4236</v>
      </c>
      <c r="E4675">
        <v>1</v>
      </c>
      <c r="F4675">
        <v>0</v>
      </c>
      <c r="G4675">
        <v>1</v>
      </c>
      <c r="H4675">
        <v>0</v>
      </c>
      <c r="I4675">
        <v>0</v>
      </c>
      <c r="J4675">
        <v>0</v>
      </c>
      <c r="K4675">
        <v>0</v>
      </c>
      <c r="L4675">
        <v>0</v>
      </c>
      <c r="M4675">
        <v>0</v>
      </c>
      <c r="N4675">
        <v>0</v>
      </c>
    </row>
    <row r="4676" spans="1:14" x14ac:dyDescent="0.25">
      <c r="A4676" t="s">
        <v>8900</v>
      </c>
      <c r="B4676" t="s">
        <v>75</v>
      </c>
      <c r="C4676" t="s">
        <v>223</v>
      </c>
      <c r="D4676" t="s">
        <v>4238</v>
      </c>
      <c r="E4676">
        <v>0</v>
      </c>
      <c r="F4676">
        <v>0</v>
      </c>
      <c r="G4676">
        <v>0</v>
      </c>
      <c r="H4676">
        <v>0</v>
      </c>
      <c r="I4676">
        <v>0</v>
      </c>
      <c r="J4676">
        <v>1</v>
      </c>
      <c r="K4676">
        <v>0</v>
      </c>
      <c r="L4676">
        <v>0</v>
      </c>
      <c r="M4676">
        <v>0</v>
      </c>
      <c r="N4676">
        <v>0</v>
      </c>
    </row>
    <row r="4677" spans="1:14" x14ac:dyDescent="0.25">
      <c r="A4677" t="s">
        <v>8901</v>
      </c>
      <c r="B4677" t="s">
        <v>75</v>
      </c>
      <c r="C4677" t="s">
        <v>223</v>
      </c>
      <c r="D4677" t="s">
        <v>397</v>
      </c>
      <c r="E4677">
        <v>1</v>
      </c>
      <c r="F4677">
        <v>0</v>
      </c>
      <c r="G4677">
        <v>1</v>
      </c>
      <c r="H4677">
        <v>0</v>
      </c>
      <c r="I4677">
        <v>0</v>
      </c>
      <c r="J4677">
        <v>0</v>
      </c>
      <c r="K4677">
        <v>0</v>
      </c>
      <c r="L4677">
        <v>0</v>
      </c>
      <c r="M4677">
        <v>0</v>
      </c>
      <c r="N4677">
        <v>0</v>
      </c>
    </row>
    <row r="4678" spans="1:14" x14ac:dyDescent="0.25">
      <c r="A4678" t="s">
        <v>8902</v>
      </c>
      <c r="B4678" t="s">
        <v>75</v>
      </c>
      <c r="C4678" t="s">
        <v>223</v>
      </c>
      <c r="D4678" t="s">
        <v>398</v>
      </c>
      <c r="E4678">
        <v>1</v>
      </c>
      <c r="F4678">
        <v>0</v>
      </c>
      <c r="G4678">
        <v>1</v>
      </c>
      <c r="H4678">
        <v>0</v>
      </c>
      <c r="I4678">
        <v>0</v>
      </c>
      <c r="J4678">
        <v>0</v>
      </c>
      <c r="K4678">
        <v>0</v>
      </c>
      <c r="L4678">
        <v>0</v>
      </c>
      <c r="M4678">
        <v>0</v>
      </c>
      <c r="N4678">
        <v>0</v>
      </c>
    </row>
    <row r="4679" spans="1:14" x14ac:dyDescent="0.25">
      <c r="A4679" t="s">
        <v>8903</v>
      </c>
      <c r="B4679" t="s">
        <v>75</v>
      </c>
      <c r="C4679" t="s">
        <v>223</v>
      </c>
      <c r="D4679" t="s">
        <v>4242</v>
      </c>
      <c r="E4679">
        <v>0</v>
      </c>
      <c r="F4679">
        <v>0</v>
      </c>
      <c r="G4679">
        <v>0</v>
      </c>
      <c r="H4679">
        <v>0</v>
      </c>
      <c r="I4679">
        <v>0</v>
      </c>
      <c r="J4679">
        <v>1</v>
      </c>
      <c r="K4679">
        <v>0</v>
      </c>
      <c r="L4679">
        <v>0</v>
      </c>
      <c r="M4679">
        <v>0</v>
      </c>
      <c r="N4679">
        <v>0</v>
      </c>
    </row>
    <row r="4680" spans="1:14" x14ac:dyDescent="0.25">
      <c r="A4680" t="s">
        <v>8904</v>
      </c>
      <c r="B4680" t="s">
        <v>75</v>
      </c>
      <c r="C4680" t="s">
        <v>223</v>
      </c>
      <c r="D4680" t="s">
        <v>399</v>
      </c>
      <c r="E4680">
        <v>1</v>
      </c>
      <c r="F4680">
        <v>0</v>
      </c>
      <c r="G4680">
        <v>1</v>
      </c>
      <c r="H4680">
        <v>0</v>
      </c>
      <c r="I4680">
        <v>0</v>
      </c>
      <c r="J4680">
        <v>0</v>
      </c>
      <c r="K4680">
        <v>0</v>
      </c>
      <c r="L4680">
        <v>0</v>
      </c>
      <c r="M4680">
        <v>0</v>
      </c>
      <c r="N4680">
        <v>0</v>
      </c>
    </row>
    <row r="4681" spans="1:14" x14ac:dyDescent="0.25">
      <c r="A4681" t="s">
        <v>8905</v>
      </c>
      <c r="B4681" t="s">
        <v>75</v>
      </c>
      <c r="C4681" t="s">
        <v>223</v>
      </c>
      <c r="D4681" t="s">
        <v>4245</v>
      </c>
      <c r="E4681">
        <v>0</v>
      </c>
      <c r="F4681">
        <v>0</v>
      </c>
      <c r="G4681">
        <v>0</v>
      </c>
      <c r="H4681">
        <v>0</v>
      </c>
      <c r="I4681">
        <v>0</v>
      </c>
      <c r="J4681">
        <v>1</v>
      </c>
      <c r="K4681">
        <v>0</v>
      </c>
      <c r="L4681">
        <v>0</v>
      </c>
      <c r="M4681">
        <v>0</v>
      </c>
      <c r="N4681">
        <v>0</v>
      </c>
    </row>
    <row r="4682" spans="1:14" x14ac:dyDescent="0.25">
      <c r="A4682" t="s">
        <v>8906</v>
      </c>
      <c r="B4682" t="s">
        <v>75</v>
      </c>
      <c r="C4682" t="s">
        <v>223</v>
      </c>
      <c r="D4682" t="s">
        <v>394</v>
      </c>
      <c r="E4682">
        <v>0</v>
      </c>
      <c r="F4682">
        <v>0</v>
      </c>
      <c r="G4682">
        <v>0</v>
      </c>
      <c r="H4682">
        <v>0</v>
      </c>
      <c r="I4682">
        <v>0</v>
      </c>
      <c r="J4682">
        <v>0</v>
      </c>
      <c r="K4682">
        <v>1</v>
      </c>
      <c r="L4682">
        <v>1</v>
      </c>
      <c r="M4682">
        <v>0</v>
      </c>
      <c r="N4682">
        <v>0</v>
      </c>
    </row>
    <row r="4683" spans="1:14" x14ac:dyDescent="0.25">
      <c r="A4683" t="s">
        <v>8907</v>
      </c>
      <c r="B4683" t="s">
        <v>75</v>
      </c>
      <c r="C4683" t="s">
        <v>223</v>
      </c>
      <c r="D4683" t="s">
        <v>395</v>
      </c>
      <c r="E4683">
        <v>0</v>
      </c>
      <c r="F4683">
        <v>0</v>
      </c>
      <c r="G4683">
        <v>0</v>
      </c>
      <c r="H4683">
        <v>0</v>
      </c>
      <c r="I4683">
        <v>0</v>
      </c>
      <c r="J4683">
        <v>0</v>
      </c>
      <c r="K4683">
        <v>1</v>
      </c>
      <c r="L4683">
        <v>1</v>
      </c>
      <c r="M4683">
        <v>0</v>
      </c>
      <c r="N4683">
        <v>0</v>
      </c>
    </row>
    <row r="4684" spans="1:14" x14ac:dyDescent="0.25">
      <c r="A4684" t="s">
        <v>8908</v>
      </c>
      <c r="B4684" t="s">
        <v>75</v>
      </c>
      <c r="C4684" t="s">
        <v>224</v>
      </c>
      <c r="D4684" t="s">
        <v>396</v>
      </c>
      <c r="E4684">
        <v>4</v>
      </c>
      <c r="F4684">
        <v>1</v>
      </c>
      <c r="G4684">
        <v>3</v>
      </c>
      <c r="H4684">
        <v>0</v>
      </c>
      <c r="I4684">
        <v>0</v>
      </c>
      <c r="J4684">
        <v>1</v>
      </c>
      <c r="K4684">
        <v>0</v>
      </c>
      <c r="L4684">
        <v>0</v>
      </c>
      <c r="M4684">
        <v>0</v>
      </c>
      <c r="N4684">
        <v>0</v>
      </c>
    </row>
    <row r="4685" spans="1:14" x14ac:dyDescent="0.25">
      <c r="A4685" t="s">
        <v>8909</v>
      </c>
      <c r="B4685" t="s">
        <v>75</v>
      </c>
      <c r="C4685" t="s">
        <v>224</v>
      </c>
      <c r="D4685" t="s">
        <v>4236</v>
      </c>
      <c r="E4685">
        <v>5</v>
      </c>
      <c r="F4685">
        <v>2</v>
      </c>
      <c r="G4685">
        <v>3</v>
      </c>
      <c r="H4685">
        <v>0</v>
      </c>
      <c r="I4685">
        <v>0</v>
      </c>
      <c r="J4685">
        <v>0</v>
      </c>
      <c r="K4685">
        <v>0</v>
      </c>
      <c r="L4685">
        <v>0</v>
      </c>
      <c r="M4685">
        <v>0</v>
      </c>
      <c r="N4685">
        <v>0</v>
      </c>
    </row>
    <row r="4686" spans="1:14" x14ac:dyDescent="0.25">
      <c r="A4686" t="s">
        <v>8910</v>
      </c>
      <c r="B4686" t="s">
        <v>75</v>
      </c>
      <c r="C4686" t="s">
        <v>224</v>
      </c>
      <c r="D4686" t="s">
        <v>4238</v>
      </c>
      <c r="E4686">
        <v>1</v>
      </c>
      <c r="F4686">
        <v>1</v>
      </c>
      <c r="G4686">
        <v>0</v>
      </c>
      <c r="H4686">
        <v>0</v>
      </c>
      <c r="I4686">
        <v>0</v>
      </c>
      <c r="J4686">
        <v>4</v>
      </c>
      <c r="K4686">
        <v>0</v>
      </c>
      <c r="L4686">
        <v>0</v>
      </c>
      <c r="M4686">
        <v>0</v>
      </c>
      <c r="N4686">
        <v>0</v>
      </c>
    </row>
    <row r="4687" spans="1:14" x14ac:dyDescent="0.25">
      <c r="A4687" t="s">
        <v>8911</v>
      </c>
      <c r="B4687" t="s">
        <v>75</v>
      </c>
      <c r="C4687" t="s">
        <v>224</v>
      </c>
      <c r="D4687" t="s">
        <v>397</v>
      </c>
      <c r="E4687">
        <v>5</v>
      </c>
      <c r="F4687">
        <v>2</v>
      </c>
      <c r="G4687">
        <v>3</v>
      </c>
      <c r="H4687">
        <v>0</v>
      </c>
      <c r="I4687">
        <v>0</v>
      </c>
      <c r="J4687">
        <v>0</v>
      </c>
      <c r="K4687">
        <v>0</v>
      </c>
      <c r="L4687">
        <v>0</v>
      </c>
      <c r="M4687">
        <v>0</v>
      </c>
      <c r="N4687">
        <v>0</v>
      </c>
    </row>
    <row r="4688" spans="1:14" x14ac:dyDescent="0.25">
      <c r="A4688" t="s">
        <v>8912</v>
      </c>
      <c r="B4688" t="s">
        <v>75</v>
      </c>
      <c r="C4688" t="s">
        <v>224</v>
      </c>
      <c r="D4688" t="s">
        <v>398</v>
      </c>
      <c r="E4688">
        <v>4</v>
      </c>
      <c r="F4688">
        <v>1</v>
      </c>
      <c r="G4688">
        <v>3</v>
      </c>
      <c r="H4688">
        <v>0</v>
      </c>
      <c r="I4688">
        <v>0</v>
      </c>
      <c r="J4688">
        <v>1</v>
      </c>
      <c r="K4688">
        <v>0</v>
      </c>
      <c r="L4688">
        <v>0</v>
      </c>
      <c r="M4688">
        <v>0</v>
      </c>
      <c r="N4688">
        <v>0</v>
      </c>
    </row>
    <row r="4689" spans="1:14" x14ac:dyDescent="0.25">
      <c r="A4689" t="s">
        <v>8913</v>
      </c>
      <c r="B4689" t="s">
        <v>75</v>
      </c>
      <c r="C4689" t="s">
        <v>224</v>
      </c>
      <c r="D4689" t="s">
        <v>4242</v>
      </c>
      <c r="E4689">
        <v>1</v>
      </c>
      <c r="F4689">
        <v>1</v>
      </c>
      <c r="G4689">
        <v>0</v>
      </c>
      <c r="H4689">
        <v>0</v>
      </c>
      <c r="I4689">
        <v>0</v>
      </c>
      <c r="J4689">
        <v>4</v>
      </c>
      <c r="K4689">
        <v>0</v>
      </c>
      <c r="L4689">
        <v>0</v>
      </c>
      <c r="M4689">
        <v>0</v>
      </c>
      <c r="N4689">
        <v>0</v>
      </c>
    </row>
    <row r="4690" spans="1:14" x14ac:dyDescent="0.25">
      <c r="A4690" t="s">
        <v>8914</v>
      </c>
      <c r="B4690" t="s">
        <v>75</v>
      </c>
      <c r="C4690" t="s">
        <v>224</v>
      </c>
      <c r="D4690" t="s">
        <v>399</v>
      </c>
      <c r="E4690">
        <v>4</v>
      </c>
      <c r="F4690">
        <v>1</v>
      </c>
      <c r="G4690">
        <v>3</v>
      </c>
      <c r="H4690">
        <v>0</v>
      </c>
      <c r="I4690">
        <v>0</v>
      </c>
      <c r="J4690">
        <v>1</v>
      </c>
      <c r="K4690">
        <v>0</v>
      </c>
      <c r="L4690">
        <v>0</v>
      </c>
      <c r="M4690">
        <v>0</v>
      </c>
      <c r="N4690">
        <v>0</v>
      </c>
    </row>
    <row r="4691" spans="1:14" x14ac:dyDescent="0.25">
      <c r="A4691" t="s">
        <v>8915</v>
      </c>
      <c r="B4691" t="s">
        <v>75</v>
      </c>
      <c r="C4691" t="s">
        <v>224</v>
      </c>
      <c r="D4691" t="s">
        <v>4245</v>
      </c>
      <c r="E4691">
        <v>1</v>
      </c>
      <c r="F4691">
        <v>1</v>
      </c>
      <c r="G4691">
        <v>0</v>
      </c>
      <c r="H4691">
        <v>0</v>
      </c>
      <c r="I4691">
        <v>0</v>
      </c>
      <c r="J4691">
        <v>4</v>
      </c>
      <c r="K4691">
        <v>0</v>
      </c>
      <c r="L4691">
        <v>0</v>
      </c>
      <c r="M4691">
        <v>0</v>
      </c>
      <c r="N4691">
        <v>0</v>
      </c>
    </row>
    <row r="4692" spans="1:14" x14ac:dyDescent="0.25">
      <c r="A4692" t="s">
        <v>8916</v>
      </c>
      <c r="B4692" t="s">
        <v>75</v>
      </c>
      <c r="C4692" t="s">
        <v>224</v>
      </c>
      <c r="D4692" t="s">
        <v>394</v>
      </c>
      <c r="E4692">
        <v>0</v>
      </c>
      <c r="F4692">
        <v>0</v>
      </c>
      <c r="G4692">
        <v>0</v>
      </c>
      <c r="H4692">
        <v>0</v>
      </c>
      <c r="I4692">
        <v>0</v>
      </c>
      <c r="J4692">
        <v>0</v>
      </c>
      <c r="K4692">
        <v>5</v>
      </c>
      <c r="L4692">
        <v>5</v>
      </c>
      <c r="M4692">
        <v>0</v>
      </c>
      <c r="N4692">
        <v>0</v>
      </c>
    </row>
    <row r="4693" spans="1:14" x14ac:dyDescent="0.25">
      <c r="A4693" t="s">
        <v>8917</v>
      </c>
      <c r="B4693" t="s">
        <v>75</v>
      </c>
      <c r="C4693" t="s">
        <v>224</v>
      </c>
      <c r="D4693" t="s">
        <v>395</v>
      </c>
      <c r="E4693">
        <v>0</v>
      </c>
      <c r="F4693">
        <v>0</v>
      </c>
      <c r="G4693">
        <v>0</v>
      </c>
      <c r="H4693">
        <v>0</v>
      </c>
      <c r="I4693">
        <v>0</v>
      </c>
      <c r="J4693">
        <v>0</v>
      </c>
      <c r="K4693">
        <v>4</v>
      </c>
      <c r="L4693">
        <v>4</v>
      </c>
      <c r="M4693">
        <v>0</v>
      </c>
      <c r="N4693">
        <v>0</v>
      </c>
    </row>
    <row r="4694" spans="1:14" x14ac:dyDescent="0.25">
      <c r="A4694" t="s">
        <v>8918</v>
      </c>
      <c r="B4694" t="s">
        <v>75</v>
      </c>
      <c r="C4694" t="s">
        <v>226</v>
      </c>
      <c r="D4694" t="s">
        <v>396</v>
      </c>
      <c r="E4694">
        <v>2</v>
      </c>
      <c r="F4694">
        <v>1</v>
      </c>
      <c r="G4694">
        <v>1</v>
      </c>
      <c r="H4694">
        <v>0</v>
      </c>
      <c r="I4694">
        <v>0</v>
      </c>
      <c r="J4694">
        <v>0</v>
      </c>
      <c r="K4694">
        <v>0</v>
      </c>
      <c r="L4694">
        <v>0</v>
      </c>
      <c r="M4694">
        <v>0</v>
      </c>
      <c r="N4694">
        <v>0</v>
      </c>
    </row>
    <row r="4695" spans="1:14" x14ac:dyDescent="0.25">
      <c r="A4695" t="s">
        <v>8919</v>
      </c>
      <c r="B4695" t="s">
        <v>75</v>
      </c>
      <c r="C4695" t="s">
        <v>226</v>
      </c>
      <c r="D4695" t="s">
        <v>4236</v>
      </c>
      <c r="E4695">
        <v>2</v>
      </c>
      <c r="F4695">
        <v>1</v>
      </c>
      <c r="G4695">
        <v>1</v>
      </c>
      <c r="H4695">
        <v>0</v>
      </c>
      <c r="I4695">
        <v>0</v>
      </c>
      <c r="J4695">
        <v>0</v>
      </c>
      <c r="K4695">
        <v>0</v>
      </c>
      <c r="L4695">
        <v>0</v>
      </c>
      <c r="M4695">
        <v>0</v>
      </c>
      <c r="N4695">
        <v>0</v>
      </c>
    </row>
    <row r="4696" spans="1:14" x14ac:dyDescent="0.25">
      <c r="A4696" t="s">
        <v>8920</v>
      </c>
      <c r="B4696" t="s">
        <v>75</v>
      </c>
      <c r="C4696" t="s">
        <v>226</v>
      </c>
      <c r="D4696" t="s">
        <v>4238</v>
      </c>
      <c r="E4696">
        <v>0</v>
      </c>
      <c r="F4696">
        <v>0</v>
      </c>
      <c r="G4696">
        <v>0</v>
      </c>
      <c r="H4696">
        <v>0</v>
      </c>
      <c r="I4696">
        <v>0</v>
      </c>
      <c r="J4696">
        <v>2</v>
      </c>
      <c r="K4696">
        <v>0</v>
      </c>
      <c r="L4696">
        <v>0</v>
      </c>
      <c r="M4696">
        <v>0</v>
      </c>
      <c r="N4696">
        <v>0</v>
      </c>
    </row>
    <row r="4697" spans="1:14" x14ac:dyDescent="0.25">
      <c r="A4697" t="s">
        <v>8921</v>
      </c>
      <c r="B4697" t="s">
        <v>75</v>
      </c>
      <c r="C4697" t="s">
        <v>226</v>
      </c>
      <c r="D4697" t="s">
        <v>397</v>
      </c>
      <c r="E4697">
        <v>2</v>
      </c>
      <c r="F4697">
        <v>1</v>
      </c>
      <c r="G4697">
        <v>1</v>
      </c>
      <c r="H4697">
        <v>0</v>
      </c>
      <c r="I4697">
        <v>0</v>
      </c>
      <c r="J4697">
        <v>0</v>
      </c>
      <c r="K4697">
        <v>0</v>
      </c>
      <c r="L4697">
        <v>0</v>
      </c>
      <c r="M4697">
        <v>0</v>
      </c>
      <c r="N4697">
        <v>0</v>
      </c>
    </row>
    <row r="4698" spans="1:14" x14ac:dyDescent="0.25">
      <c r="A4698" t="s">
        <v>8922</v>
      </c>
      <c r="B4698" t="s">
        <v>75</v>
      </c>
      <c r="C4698" t="s">
        <v>226</v>
      </c>
      <c r="D4698" t="s">
        <v>398</v>
      </c>
      <c r="E4698">
        <v>2</v>
      </c>
      <c r="F4698">
        <v>1</v>
      </c>
      <c r="G4698">
        <v>1</v>
      </c>
      <c r="H4698">
        <v>0</v>
      </c>
      <c r="I4698">
        <v>0</v>
      </c>
      <c r="J4698">
        <v>0</v>
      </c>
      <c r="K4698">
        <v>0</v>
      </c>
      <c r="L4698">
        <v>0</v>
      </c>
      <c r="M4698">
        <v>0</v>
      </c>
      <c r="N4698">
        <v>0</v>
      </c>
    </row>
    <row r="4699" spans="1:14" x14ac:dyDescent="0.25">
      <c r="A4699" t="s">
        <v>8923</v>
      </c>
      <c r="B4699" t="s">
        <v>75</v>
      </c>
      <c r="C4699" t="s">
        <v>226</v>
      </c>
      <c r="D4699" t="s">
        <v>4242</v>
      </c>
      <c r="E4699">
        <v>0</v>
      </c>
      <c r="F4699">
        <v>0</v>
      </c>
      <c r="G4699">
        <v>0</v>
      </c>
      <c r="H4699">
        <v>0</v>
      </c>
      <c r="I4699">
        <v>0</v>
      </c>
      <c r="J4699">
        <v>2</v>
      </c>
      <c r="K4699">
        <v>0</v>
      </c>
      <c r="L4699">
        <v>0</v>
      </c>
      <c r="M4699">
        <v>0</v>
      </c>
      <c r="N4699">
        <v>0</v>
      </c>
    </row>
    <row r="4700" spans="1:14" x14ac:dyDescent="0.25">
      <c r="A4700" t="s">
        <v>8924</v>
      </c>
      <c r="B4700" t="s">
        <v>75</v>
      </c>
      <c r="C4700" t="s">
        <v>226</v>
      </c>
      <c r="D4700" t="s">
        <v>399</v>
      </c>
      <c r="E4700">
        <v>2</v>
      </c>
      <c r="F4700">
        <v>1</v>
      </c>
      <c r="G4700">
        <v>1</v>
      </c>
      <c r="H4700">
        <v>0</v>
      </c>
      <c r="I4700">
        <v>0</v>
      </c>
      <c r="J4700">
        <v>0</v>
      </c>
      <c r="K4700">
        <v>0</v>
      </c>
      <c r="L4700">
        <v>0</v>
      </c>
      <c r="M4700">
        <v>0</v>
      </c>
      <c r="N4700">
        <v>0</v>
      </c>
    </row>
    <row r="4701" spans="1:14" x14ac:dyDescent="0.25">
      <c r="A4701" t="s">
        <v>8925</v>
      </c>
      <c r="B4701" t="s">
        <v>75</v>
      </c>
      <c r="C4701" t="s">
        <v>226</v>
      </c>
      <c r="D4701" t="s">
        <v>4245</v>
      </c>
      <c r="E4701">
        <v>0</v>
      </c>
      <c r="F4701">
        <v>0</v>
      </c>
      <c r="G4701">
        <v>0</v>
      </c>
      <c r="H4701">
        <v>0</v>
      </c>
      <c r="I4701">
        <v>0</v>
      </c>
      <c r="J4701">
        <v>2</v>
      </c>
      <c r="K4701">
        <v>0</v>
      </c>
      <c r="L4701">
        <v>0</v>
      </c>
      <c r="M4701">
        <v>0</v>
      </c>
      <c r="N4701">
        <v>0</v>
      </c>
    </row>
    <row r="4702" spans="1:14" x14ac:dyDescent="0.25">
      <c r="A4702" t="s">
        <v>8926</v>
      </c>
      <c r="B4702" t="s">
        <v>75</v>
      </c>
      <c r="C4702" t="s">
        <v>226</v>
      </c>
      <c r="D4702" t="s">
        <v>394</v>
      </c>
      <c r="E4702">
        <v>0</v>
      </c>
      <c r="F4702">
        <v>0</v>
      </c>
      <c r="G4702">
        <v>0</v>
      </c>
      <c r="H4702">
        <v>0</v>
      </c>
      <c r="I4702">
        <v>0</v>
      </c>
      <c r="J4702">
        <v>0</v>
      </c>
      <c r="K4702">
        <v>2</v>
      </c>
      <c r="L4702">
        <v>2</v>
      </c>
      <c r="M4702">
        <v>0</v>
      </c>
      <c r="N4702">
        <v>0</v>
      </c>
    </row>
    <row r="4703" spans="1:14" x14ac:dyDescent="0.25">
      <c r="A4703" t="s">
        <v>8927</v>
      </c>
      <c r="B4703" t="s">
        <v>75</v>
      </c>
      <c r="C4703" t="s">
        <v>226</v>
      </c>
      <c r="D4703" t="s">
        <v>395</v>
      </c>
      <c r="E4703">
        <v>0</v>
      </c>
      <c r="F4703">
        <v>0</v>
      </c>
      <c r="G4703">
        <v>0</v>
      </c>
      <c r="H4703">
        <v>0</v>
      </c>
      <c r="I4703">
        <v>0</v>
      </c>
      <c r="J4703">
        <v>0</v>
      </c>
      <c r="K4703">
        <v>1</v>
      </c>
      <c r="L4703">
        <v>1</v>
      </c>
      <c r="M4703">
        <v>0</v>
      </c>
      <c r="N4703">
        <v>0</v>
      </c>
    </row>
    <row r="4704" spans="1:14" x14ac:dyDescent="0.25">
      <c r="A4704" t="s">
        <v>8928</v>
      </c>
      <c r="B4704" t="s">
        <v>75</v>
      </c>
      <c r="C4704" t="s">
        <v>228</v>
      </c>
      <c r="D4704" t="s">
        <v>396</v>
      </c>
      <c r="E4704">
        <v>1</v>
      </c>
      <c r="F4704">
        <v>0</v>
      </c>
      <c r="G4704">
        <v>1</v>
      </c>
      <c r="H4704">
        <v>0</v>
      </c>
      <c r="I4704">
        <v>0</v>
      </c>
      <c r="J4704">
        <v>0</v>
      </c>
      <c r="K4704">
        <v>0</v>
      </c>
      <c r="L4704">
        <v>0</v>
      </c>
      <c r="M4704">
        <v>0</v>
      </c>
      <c r="N4704">
        <v>0</v>
      </c>
    </row>
    <row r="4705" spans="1:14" x14ac:dyDescent="0.25">
      <c r="A4705" t="s">
        <v>8929</v>
      </c>
      <c r="B4705" t="s">
        <v>75</v>
      </c>
      <c r="C4705" t="s">
        <v>228</v>
      </c>
      <c r="D4705" t="s">
        <v>4236</v>
      </c>
      <c r="E4705">
        <v>1</v>
      </c>
      <c r="F4705">
        <v>0</v>
      </c>
      <c r="G4705">
        <v>1</v>
      </c>
      <c r="H4705">
        <v>0</v>
      </c>
      <c r="I4705">
        <v>0</v>
      </c>
      <c r="J4705">
        <v>0</v>
      </c>
      <c r="K4705">
        <v>0</v>
      </c>
      <c r="L4705">
        <v>0</v>
      </c>
      <c r="M4705">
        <v>0</v>
      </c>
      <c r="N4705">
        <v>0</v>
      </c>
    </row>
    <row r="4706" spans="1:14" x14ac:dyDescent="0.25">
      <c r="A4706" t="s">
        <v>8930</v>
      </c>
      <c r="B4706" t="s">
        <v>75</v>
      </c>
      <c r="C4706" t="s">
        <v>228</v>
      </c>
      <c r="D4706" t="s">
        <v>4238</v>
      </c>
      <c r="E4706">
        <v>0</v>
      </c>
      <c r="F4706">
        <v>0</v>
      </c>
      <c r="G4706">
        <v>0</v>
      </c>
      <c r="H4706">
        <v>0</v>
      </c>
      <c r="I4706">
        <v>0</v>
      </c>
      <c r="J4706">
        <v>1</v>
      </c>
      <c r="K4706">
        <v>0</v>
      </c>
      <c r="L4706">
        <v>0</v>
      </c>
      <c r="M4706">
        <v>0</v>
      </c>
      <c r="N4706">
        <v>0</v>
      </c>
    </row>
    <row r="4707" spans="1:14" x14ac:dyDescent="0.25">
      <c r="A4707" t="s">
        <v>8931</v>
      </c>
      <c r="B4707" t="s">
        <v>75</v>
      </c>
      <c r="C4707" t="s">
        <v>228</v>
      </c>
      <c r="D4707" t="s">
        <v>397</v>
      </c>
      <c r="E4707">
        <v>1</v>
      </c>
      <c r="F4707">
        <v>0</v>
      </c>
      <c r="G4707">
        <v>1</v>
      </c>
      <c r="H4707">
        <v>0</v>
      </c>
      <c r="I4707">
        <v>0</v>
      </c>
      <c r="J4707">
        <v>0</v>
      </c>
      <c r="K4707">
        <v>0</v>
      </c>
      <c r="L4707">
        <v>0</v>
      </c>
      <c r="M4707">
        <v>0</v>
      </c>
      <c r="N4707">
        <v>0</v>
      </c>
    </row>
    <row r="4708" spans="1:14" x14ac:dyDescent="0.25">
      <c r="A4708" t="s">
        <v>8932</v>
      </c>
      <c r="B4708" t="s">
        <v>75</v>
      </c>
      <c r="C4708" t="s">
        <v>228</v>
      </c>
      <c r="D4708" t="s">
        <v>398</v>
      </c>
      <c r="E4708">
        <v>1</v>
      </c>
      <c r="F4708">
        <v>0</v>
      </c>
      <c r="G4708">
        <v>1</v>
      </c>
      <c r="H4708">
        <v>0</v>
      </c>
      <c r="I4708">
        <v>0</v>
      </c>
      <c r="J4708">
        <v>0</v>
      </c>
      <c r="K4708">
        <v>0</v>
      </c>
      <c r="L4708">
        <v>0</v>
      </c>
      <c r="M4708">
        <v>0</v>
      </c>
      <c r="N4708">
        <v>0</v>
      </c>
    </row>
    <row r="4709" spans="1:14" x14ac:dyDescent="0.25">
      <c r="A4709" t="s">
        <v>8933</v>
      </c>
      <c r="B4709" t="s">
        <v>75</v>
      </c>
      <c r="C4709" t="s">
        <v>228</v>
      </c>
      <c r="D4709" t="s">
        <v>4242</v>
      </c>
      <c r="E4709">
        <v>0</v>
      </c>
      <c r="F4709">
        <v>0</v>
      </c>
      <c r="G4709">
        <v>0</v>
      </c>
      <c r="H4709">
        <v>0</v>
      </c>
      <c r="I4709">
        <v>0</v>
      </c>
      <c r="J4709">
        <v>1</v>
      </c>
      <c r="K4709">
        <v>0</v>
      </c>
      <c r="L4709">
        <v>0</v>
      </c>
      <c r="M4709">
        <v>0</v>
      </c>
      <c r="N4709">
        <v>0</v>
      </c>
    </row>
    <row r="4710" spans="1:14" x14ac:dyDescent="0.25">
      <c r="A4710" t="s">
        <v>8934</v>
      </c>
      <c r="B4710" t="s">
        <v>75</v>
      </c>
      <c r="C4710" t="s">
        <v>228</v>
      </c>
      <c r="D4710" t="s">
        <v>399</v>
      </c>
      <c r="E4710">
        <v>1</v>
      </c>
      <c r="F4710">
        <v>0</v>
      </c>
      <c r="G4710">
        <v>1</v>
      </c>
      <c r="H4710">
        <v>0</v>
      </c>
      <c r="I4710">
        <v>0</v>
      </c>
      <c r="J4710">
        <v>0</v>
      </c>
      <c r="K4710">
        <v>0</v>
      </c>
      <c r="L4710">
        <v>0</v>
      </c>
      <c r="M4710">
        <v>0</v>
      </c>
      <c r="N4710">
        <v>0</v>
      </c>
    </row>
    <row r="4711" spans="1:14" x14ac:dyDescent="0.25">
      <c r="A4711" t="s">
        <v>8935</v>
      </c>
      <c r="B4711" t="s">
        <v>75</v>
      </c>
      <c r="C4711" t="s">
        <v>228</v>
      </c>
      <c r="D4711" t="s">
        <v>4245</v>
      </c>
      <c r="E4711">
        <v>0</v>
      </c>
      <c r="F4711">
        <v>0</v>
      </c>
      <c r="G4711">
        <v>0</v>
      </c>
      <c r="H4711">
        <v>0</v>
      </c>
      <c r="I4711">
        <v>0</v>
      </c>
      <c r="J4711">
        <v>1</v>
      </c>
      <c r="K4711">
        <v>0</v>
      </c>
      <c r="L4711">
        <v>0</v>
      </c>
      <c r="M4711">
        <v>0</v>
      </c>
      <c r="N4711">
        <v>0</v>
      </c>
    </row>
    <row r="4712" spans="1:14" x14ac:dyDescent="0.25">
      <c r="A4712" t="s">
        <v>8936</v>
      </c>
      <c r="B4712" t="s">
        <v>75</v>
      </c>
      <c r="C4712" t="s">
        <v>228</v>
      </c>
      <c r="D4712" t="s">
        <v>394</v>
      </c>
      <c r="E4712">
        <v>0</v>
      </c>
      <c r="F4712">
        <v>0</v>
      </c>
      <c r="G4712">
        <v>0</v>
      </c>
      <c r="H4712">
        <v>0</v>
      </c>
      <c r="I4712">
        <v>0</v>
      </c>
      <c r="J4712">
        <v>0</v>
      </c>
      <c r="K4712">
        <v>1</v>
      </c>
      <c r="L4712">
        <v>1</v>
      </c>
      <c r="M4712">
        <v>0</v>
      </c>
      <c r="N4712">
        <v>0</v>
      </c>
    </row>
    <row r="4713" spans="1:14" x14ac:dyDescent="0.25">
      <c r="A4713" t="s">
        <v>8937</v>
      </c>
      <c r="B4713" t="s">
        <v>75</v>
      </c>
      <c r="C4713" t="s">
        <v>228</v>
      </c>
      <c r="D4713" t="s">
        <v>395</v>
      </c>
      <c r="E4713">
        <v>0</v>
      </c>
      <c r="F4713">
        <v>0</v>
      </c>
      <c r="G4713">
        <v>0</v>
      </c>
      <c r="H4713">
        <v>0</v>
      </c>
      <c r="I4713">
        <v>0</v>
      </c>
      <c r="J4713">
        <v>0</v>
      </c>
      <c r="K4713">
        <v>1</v>
      </c>
      <c r="L4713">
        <v>1</v>
      </c>
      <c r="M4713">
        <v>0</v>
      </c>
      <c r="N4713">
        <v>0</v>
      </c>
    </row>
    <row r="4714" spans="1:14" x14ac:dyDescent="0.25">
      <c r="A4714" t="s">
        <v>8938</v>
      </c>
      <c r="B4714" t="s">
        <v>75</v>
      </c>
      <c r="C4714" t="s">
        <v>231</v>
      </c>
      <c r="D4714" t="s">
        <v>396</v>
      </c>
      <c r="E4714">
        <v>1</v>
      </c>
      <c r="F4714">
        <v>0</v>
      </c>
      <c r="G4714">
        <v>1</v>
      </c>
      <c r="H4714">
        <v>0</v>
      </c>
      <c r="I4714">
        <v>0</v>
      </c>
      <c r="J4714">
        <v>0</v>
      </c>
      <c r="K4714">
        <v>0</v>
      </c>
      <c r="L4714">
        <v>0</v>
      </c>
      <c r="M4714">
        <v>0</v>
      </c>
      <c r="N4714">
        <v>0</v>
      </c>
    </row>
    <row r="4715" spans="1:14" x14ac:dyDescent="0.25">
      <c r="A4715" t="s">
        <v>8939</v>
      </c>
      <c r="B4715" t="s">
        <v>75</v>
      </c>
      <c r="C4715" t="s">
        <v>231</v>
      </c>
      <c r="D4715" t="s">
        <v>4236</v>
      </c>
      <c r="E4715">
        <v>1</v>
      </c>
      <c r="F4715">
        <v>0</v>
      </c>
      <c r="G4715">
        <v>1</v>
      </c>
      <c r="H4715">
        <v>0</v>
      </c>
      <c r="I4715">
        <v>0</v>
      </c>
      <c r="J4715">
        <v>0</v>
      </c>
      <c r="K4715">
        <v>0</v>
      </c>
      <c r="L4715">
        <v>0</v>
      </c>
      <c r="M4715">
        <v>0</v>
      </c>
      <c r="N4715">
        <v>0</v>
      </c>
    </row>
    <row r="4716" spans="1:14" x14ac:dyDescent="0.25">
      <c r="A4716" t="s">
        <v>8940</v>
      </c>
      <c r="B4716" t="s">
        <v>75</v>
      </c>
      <c r="C4716" t="s">
        <v>231</v>
      </c>
      <c r="D4716" t="s">
        <v>4238</v>
      </c>
      <c r="E4716">
        <v>0</v>
      </c>
      <c r="F4716">
        <v>0</v>
      </c>
      <c r="G4716">
        <v>0</v>
      </c>
      <c r="H4716">
        <v>0</v>
      </c>
      <c r="I4716">
        <v>0</v>
      </c>
      <c r="J4716">
        <v>1</v>
      </c>
      <c r="K4716">
        <v>0</v>
      </c>
      <c r="L4716">
        <v>0</v>
      </c>
      <c r="M4716">
        <v>0</v>
      </c>
      <c r="N4716">
        <v>0</v>
      </c>
    </row>
    <row r="4717" spans="1:14" x14ac:dyDescent="0.25">
      <c r="A4717" t="s">
        <v>8941</v>
      </c>
      <c r="B4717" t="s">
        <v>75</v>
      </c>
      <c r="C4717" t="s">
        <v>231</v>
      </c>
      <c r="D4717" t="s">
        <v>397</v>
      </c>
      <c r="E4717">
        <v>1</v>
      </c>
      <c r="F4717">
        <v>0</v>
      </c>
      <c r="G4717">
        <v>1</v>
      </c>
      <c r="H4717">
        <v>0</v>
      </c>
      <c r="I4717">
        <v>0</v>
      </c>
      <c r="J4717">
        <v>0</v>
      </c>
      <c r="K4717">
        <v>0</v>
      </c>
      <c r="L4717">
        <v>0</v>
      </c>
      <c r="M4717">
        <v>0</v>
      </c>
      <c r="N4717">
        <v>0</v>
      </c>
    </row>
    <row r="4718" spans="1:14" x14ac:dyDescent="0.25">
      <c r="A4718" t="s">
        <v>8942</v>
      </c>
      <c r="B4718" t="s">
        <v>75</v>
      </c>
      <c r="C4718" t="s">
        <v>231</v>
      </c>
      <c r="D4718" t="s">
        <v>398</v>
      </c>
      <c r="E4718">
        <v>1</v>
      </c>
      <c r="F4718">
        <v>0</v>
      </c>
      <c r="G4718">
        <v>1</v>
      </c>
      <c r="H4718">
        <v>0</v>
      </c>
      <c r="I4718">
        <v>0</v>
      </c>
      <c r="J4718">
        <v>0</v>
      </c>
      <c r="K4718">
        <v>0</v>
      </c>
      <c r="L4718">
        <v>0</v>
      </c>
      <c r="M4718">
        <v>0</v>
      </c>
      <c r="N4718">
        <v>0</v>
      </c>
    </row>
    <row r="4719" spans="1:14" x14ac:dyDescent="0.25">
      <c r="A4719" t="s">
        <v>8943</v>
      </c>
      <c r="B4719" t="s">
        <v>75</v>
      </c>
      <c r="C4719" t="s">
        <v>231</v>
      </c>
      <c r="D4719" t="s">
        <v>4242</v>
      </c>
      <c r="E4719">
        <v>0</v>
      </c>
      <c r="F4719">
        <v>0</v>
      </c>
      <c r="G4719">
        <v>0</v>
      </c>
      <c r="H4719">
        <v>0</v>
      </c>
      <c r="I4719">
        <v>0</v>
      </c>
      <c r="J4719">
        <v>1</v>
      </c>
      <c r="K4719">
        <v>0</v>
      </c>
      <c r="L4719">
        <v>0</v>
      </c>
      <c r="M4719">
        <v>0</v>
      </c>
      <c r="N4719">
        <v>0</v>
      </c>
    </row>
    <row r="4720" spans="1:14" x14ac:dyDescent="0.25">
      <c r="A4720" t="s">
        <v>8944</v>
      </c>
      <c r="B4720" t="s">
        <v>75</v>
      </c>
      <c r="C4720" t="s">
        <v>231</v>
      </c>
      <c r="D4720" t="s">
        <v>399</v>
      </c>
      <c r="E4720">
        <v>1</v>
      </c>
      <c r="F4720">
        <v>0</v>
      </c>
      <c r="G4720">
        <v>1</v>
      </c>
      <c r="H4720">
        <v>0</v>
      </c>
      <c r="I4720">
        <v>0</v>
      </c>
      <c r="J4720">
        <v>0</v>
      </c>
      <c r="K4720">
        <v>0</v>
      </c>
      <c r="L4720">
        <v>0</v>
      </c>
      <c r="M4720">
        <v>0</v>
      </c>
      <c r="N4720">
        <v>0</v>
      </c>
    </row>
    <row r="4721" spans="1:14" x14ac:dyDescent="0.25">
      <c r="A4721" t="s">
        <v>8945</v>
      </c>
      <c r="B4721" t="s">
        <v>75</v>
      </c>
      <c r="C4721" t="s">
        <v>231</v>
      </c>
      <c r="D4721" t="s">
        <v>4245</v>
      </c>
      <c r="E4721">
        <v>0</v>
      </c>
      <c r="F4721">
        <v>0</v>
      </c>
      <c r="G4721">
        <v>0</v>
      </c>
      <c r="H4721">
        <v>0</v>
      </c>
      <c r="I4721">
        <v>0</v>
      </c>
      <c r="J4721">
        <v>1</v>
      </c>
      <c r="K4721">
        <v>0</v>
      </c>
      <c r="L4721">
        <v>0</v>
      </c>
      <c r="M4721">
        <v>0</v>
      </c>
      <c r="N4721">
        <v>0</v>
      </c>
    </row>
    <row r="4722" spans="1:14" x14ac:dyDescent="0.25">
      <c r="A4722" t="s">
        <v>8946</v>
      </c>
      <c r="B4722" t="s">
        <v>75</v>
      </c>
      <c r="C4722" t="s">
        <v>231</v>
      </c>
      <c r="D4722" t="s">
        <v>394</v>
      </c>
      <c r="E4722">
        <v>0</v>
      </c>
      <c r="F4722">
        <v>0</v>
      </c>
      <c r="G4722">
        <v>0</v>
      </c>
      <c r="H4722">
        <v>0</v>
      </c>
      <c r="I4722">
        <v>0</v>
      </c>
      <c r="J4722">
        <v>0</v>
      </c>
      <c r="K4722">
        <v>1</v>
      </c>
      <c r="L4722">
        <v>1</v>
      </c>
      <c r="M4722">
        <v>0</v>
      </c>
      <c r="N4722">
        <v>0</v>
      </c>
    </row>
    <row r="4723" spans="1:14" x14ac:dyDescent="0.25">
      <c r="A4723" t="s">
        <v>8947</v>
      </c>
      <c r="B4723" t="s">
        <v>75</v>
      </c>
      <c r="C4723" t="s">
        <v>231</v>
      </c>
      <c r="D4723" t="s">
        <v>395</v>
      </c>
      <c r="E4723">
        <v>0</v>
      </c>
      <c r="F4723">
        <v>0</v>
      </c>
      <c r="G4723">
        <v>0</v>
      </c>
      <c r="H4723">
        <v>0</v>
      </c>
      <c r="I4723">
        <v>0</v>
      </c>
      <c r="J4723">
        <v>0</v>
      </c>
      <c r="K4723">
        <v>1</v>
      </c>
      <c r="L4723">
        <v>1</v>
      </c>
      <c r="M4723">
        <v>0</v>
      </c>
      <c r="N4723">
        <v>0</v>
      </c>
    </row>
    <row r="4724" spans="1:14" x14ac:dyDescent="0.25">
      <c r="A4724" t="s">
        <v>8948</v>
      </c>
      <c r="B4724" t="s">
        <v>75</v>
      </c>
      <c r="C4724" t="s">
        <v>233</v>
      </c>
      <c r="D4724" t="s">
        <v>396</v>
      </c>
      <c r="E4724">
        <v>3</v>
      </c>
      <c r="F4724">
        <v>2</v>
      </c>
      <c r="G4724">
        <v>1</v>
      </c>
      <c r="H4724">
        <v>0</v>
      </c>
      <c r="I4724">
        <v>0</v>
      </c>
      <c r="J4724">
        <v>0</v>
      </c>
      <c r="K4724">
        <v>0</v>
      </c>
      <c r="L4724">
        <v>0</v>
      </c>
      <c r="M4724">
        <v>0</v>
      </c>
      <c r="N4724">
        <v>0</v>
      </c>
    </row>
    <row r="4725" spans="1:14" x14ac:dyDescent="0.25">
      <c r="A4725" t="s">
        <v>8949</v>
      </c>
      <c r="B4725" t="s">
        <v>75</v>
      </c>
      <c r="C4725" t="s">
        <v>233</v>
      </c>
      <c r="D4725" t="s">
        <v>4236</v>
      </c>
      <c r="E4725">
        <v>3</v>
      </c>
      <c r="F4725">
        <v>2</v>
      </c>
      <c r="G4725">
        <v>1</v>
      </c>
      <c r="H4725">
        <v>0</v>
      </c>
      <c r="I4725">
        <v>0</v>
      </c>
      <c r="J4725">
        <v>0</v>
      </c>
      <c r="K4725">
        <v>0</v>
      </c>
      <c r="L4725">
        <v>0</v>
      </c>
      <c r="M4725">
        <v>0</v>
      </c>
      <c r="N4725">
        <v>0</v>
      </c>
    </row>
    <row r="4726" spans="1:14" x14ac:dyDescent="0.25">
      <c r="A4726" t="s">
        <v>8950</v>
      </c>
      <c r="B4726" t="s">
        <v>75</v>
      </c>
      <c r="C4726" t="s">
        <v>233</v>
      </c>
      <c r="D4726" t="s">
        <v>4238</v>
      </c>
      <c r="E4726">
        <v>0</v>
      </c>
      <c r="F4726">
        <v>0</v>
      </c>
      <c r="G4726">
        <v>0</v>
      </c>
      <c r="H4726">
        <v>0</v>
      </c>
      <c r="I4726">
        <v>0</v>
      </c>
      <c r="J4726">
        <v>3</v>
      </c>
      <c r="K4726">
        <v>0</v>
      </c>
      <c r="L4726">
        <v>0</v>
      </c>
      <c r="M4726">
        <v>0</v>
      </c>
      <c r="N4726">
        <v>0</v>
      </c>
    </row>
    <row r="4727" spans="1:14" x14ac:dyDescent="0.25">
      <c r="A4727" t="s">
        <v>8951</v>
      </c>
      <c r="B4727" t="s">
        <v>75</v>
      </c>
      <c r="C4727" t="s">
        <v>233</v>
      </c>
      <c r="D4727" t="s">
        <v>397</v>
      </c>
      <c r="E4727">
        <v>3</v>
      </c>
      <c r="F4727">
        <v>2</v>
      </c>
      <c r="G4727">
        <v>1</v>
      </c>
      <c r="H4727">
        <v>0</v>
      </c>
      <c r="I4727">
        <v>0</v>
      </c>
      <c r="J4727">
        <v>0</v>
      </c>
      <c r="K4727">
        <v>0</v>
      </c>
      <c r="L4727">
        <v>0</v>
      </c>
      <c r="M4727">
        <v>0</v>
      </c>
      <c r="N4727">
        <v>0</v>
      </c>
    </row>
    <row r="4728" spans="1:14" x14ac:dyDescent="0.25">
      <c r="A4728" t="s">
        <v>8952</v>
      </c>
      <c r="B4728" t="s">
        <v>75</v>
      </c>
      <c r="C4728" t="s">
        <v>233</v>
      </c>
      <c r="D4728" t="s">
        <v>398</v>
      </c>
      <c r="E4728">
        <v>3</v>
      </c>
      <c r="F4728">
        <v>2</v>
      </c>
      <c r="G4728">
        <v>1</v>
      </c>
      <c r="H4728">
        <v>0</v>
      </c>
      <c r="I4728">
        <v>0</v>
      </c>
      <c r="J4728">
        <v>0</v>
      </c>
      <c r="K4728">
        <v>0</v>
      </c>
      <c r="L4728">
        <v>0</v>
      </c>
      <c r="M4728">
        <v>0</v>
      </c>
      <c r="N4728">
        <v>0</v>
      </c>
    </row>
    <row r="4729" spans="1:14" x14ac:dyDescent="0.25">
      <c r="A4729" t="s">
        <v>8953</v>
      </c>
      <c r="B4729" t="s">
        <v>75</v>
      </c>
      <c r="C4729" t="s">
        <v>233</v>
      </c>
      <c r="D4729" t="s">
        <v>4242</v>
      </c>
      <c r="E4729">
        <v>0</v>
      </c>
      <c r="F4729">
        <v>0</v>
      </c>
      <c r="G4729">
        <v>0</v>
      </c>
      <c r="H4729">
        <v>0</v>
      </c>
      <c r="I4729">
        <v>0</v>
      </c>
      <c r="J4729">
        <v>3</v>
      </c>
      <c r="K4729">
        <v>0</v>
      </c>
      <c r="L4729">
        <v>0</v>
      </c>
      <c r="M4729">
        <v>0</v>
      </c>
      <c r="N4729">
        <v>0</v>
      </c>
    </row>
    <row r="4730" spans="1:14" x14ac:dyDescent="0.25">
      <c r="A4730" t="s">
        <v>8954</v>
      </c>
      <c r="B4730" t="s">
        <v>75</v>
      </c>
      <c r="C4730" t="s">
        <v>233</v>
      </c>
      <c r="D4730" t="s">
        <v>399</v>
      </c>
      <c r="E4730">
        <v>3</v>
      </c>
      <c r="F4730">
        <v>2</v>
      </c>
      <c r="G4730">
        <v>1</v>
      </c>
      <c r="H4730">
        <v>0</v>
      </c>
      <c r="I4730">
        <v>0</v>
      </c>
      <c r="J4730">
        <v>0</v>
      </c>
      <c r="K4730">
        <v>0</v>
      </c>
      <c r="L4730">
        <v>0</v>
      </c>
      <c r="M4730">
        <v>0</v>
      </c>
      <c r="N4730">
        <v>0</v>
      </c>
    </row>
    <row r="4731" spans="1:14" x14ac:dyDescent="0.25">
      <c r="A4731" t="s">
        <v>8955</v>
      </c>
      <c r="B4731" t="s">
        <v>75</v>
      </c>
      <c r="C4731" t="s">
        <v>233</v>
      </c>
      <c r="D4731" t="s">
        <v>4245</v>
      </c>
      <c r="E4731">
        <v>0</v>
      </c>
      <c r="F4731">
        <v>0</v>
      </c>
      <c r="G4731">
        <v>0</v>
      </c>
      <c r="H4731">
        <v>0</v>
      </c>
      <c r="I4731">
        <v>0</v>
      </c>
      <c r="J4731">
        <v>3</v>
      </c>
      <c r="K4731">
        <v>0</v>
      </c>
      <c r="L4731">
        <v>0</v>
      </c>
      <c r="M4731">
        <v>0</v>
      </c>
      <c r="N4731">
        <v>0</v>
      </c>
    </row>
    <row r="4732" spans="1:14" x14ac:dyDescent="0.25">
      <c r="A4732" t="s">
        <v>8956</v>
      </c>
      <c r="B4732" t="s">
        <v>75</v>
      </c>
      <c r="C4732" t="s">
        <v>233</v>
      </c>
      <c r="D4732" t="s">
        <v>394</v>
      </c>
      <c r="E4732">
        <v>0</v>
      </c>
      <c r="F4732">
        <v>0</v>
      </c>
      <c r="G4732">
        <v>0</v>
      </c>
      <c r="H4732">
        <v>0</v>
      </c>
      <c r="I4732">
        <v>0</v>
      </c>
      <c r="J4732">
        <v>0</v>
      </c>
      <c r="K4732">
        <v>3</v>
      </c>
      <c r="L4732">
        <v>3</v>
      </c>
      <c r="M4732">
        <v>0</v>
      </c>
      <c r="N4732">
        <v>0</v>
      </c>
    </row>
    <row r="4733" spans="1:14" x14ac:dyDescent="0.25">
      <c r="A4733" t="s">
        <v>8957</v>
      </c>
      <c r="B4733" t="s">
        <v>75</v>
      </c>
      <c r="C4733" t="s">
        <v>233</v>
      </c>
      <c r="D4733" t="s">
        <v>395</v>
      </c>
      <c r="E4733">
        <v>0</v>
      </c>
      <c r="F4733">
        <v>0</v>
      </c>
      <c r="G4733">
        <v>0</v>
      </c>
      <c r="H4733">
        <v>0</v>
      </c>
      <c r="I4733">
        <v>0</v>
      </c>
      <c r="J4733">
        <v>0</v>
      </c>
      <c r="K4733">
        <v>3</v>
      </c>
      <c r="L4733">
        <v>3</v>
      </c>
      <c r="M4733">
        <v>0</v>
      </c>
      <c r="N4733">
        <v>0</v>
      </c>
    </row>
    <row r="4734" spans="1:14" x14ac:dyDescent="0.25">
      <c r="A4734" t="s">
        <v>8958</v>
      </c>
      <c r="B4734" t="s">
        <v>75</v>
      </c>
      <c r="C4734" t="s">
        <v>234</v>
      </c>
      <c r="D4734" t="s">
        <v>396</v>
      </c>
      <c r="E4734">
        <v>1</v>
      </c>
      <c r="F4734">
        <v>1</v>
      </c>
      <c r="G4734">
        <v>0</v>
      </c>
      <c r="H4734">
        <v>0</v>
      </c>
      <c r="I4734">
        <v>0</v>
      </c>
      <c r="J4734">
        <v>0</v>
      </c>
      <c r="K4734">
        <v>0</v>
      </c>
      <c r="L4734">
        <v>0</v>
      </c>
      <c r="M4734">
        <v>0</v>
      </c>
      <c r="N4734">
        <v>0</v>
      </c>
    </row>
    <row r="4735" spans="1:14" x14ac:dyDescent="0.25">
      <c r="A4735" t="s">
        <v>8959</v>
      </c>
      <c r="B4735" t="s">
        <v>75</v>
      </c>
      <c r="C4735" t="s">
        <v>234</v>
      </c>
      <c r="D4735" t="s">
        <v>4236</v>
      </c>
      <c r="E4735">
        <v>1</v>
      </c>
      <c r="F4735">
        <v>0</v>
      </c>
      <c r="G4735">
        <v>1</v>
      </c>
      <c r="H4735">
        <v>0</v>
      </c>
      <c r="I4735">
        <v>0</v>
      </c>
      <c r="J4735">
        <v>0</v>
      </c>
      <c r="K4735">
        <v>0</v>
      </c>
      <c r="L4735">
        <v>0</v>
      </c>
      <c r="M4735">
        <v>0</v>
      </c>
      <c r="N4735">
        <v>0</v>
      </c>
    </row>
    <row r="4736" spans="1:14" x14ac:dyDescent="0.25">
      <c r="A4736" t="s">
        <v>8960</v>
      </c>
      <c r="B4736" t="s">
        <v>75</v>
      </c>
      <c r="C4736" t="s">
        <v>234</v>
      </c>
      <c r="D4736" t="s">
        <v>4238</v>
      </c>
      <c r="E4736">
        <v>0</v>
      </c>
      <c r="F4736">
        <v>0</v>
      </c>
      <c r="G4736">
        <v>0</v>
      </c>
      <c r="H4736">
        <v>0</v>
      </c>
      <c r="I4736">
        <v>0</v>
      </c>
      <c r="J4736">
        <v>1</v>
      </c>
      <c r="K4736">
        <v>0</v>
      </c>
      <c r="L4736">
        <v>0</v>
      </c>
      <c r="M4736">
        <v>0</v>
      </c>
      <c r="N4736">
        <v>0</v>
      </c>
    </row>
    <row r="4737" spans="1:14" x14ac:dyDescent="0.25">
      <c r="A4737" t="s">
        <v>8961</v>
      </c>
      <c r="B4737" t="s">
        <v>75</v>
      </c>
      <c r="C4737" t="s">
        <v>234</v>
      </c>
      <c r="D4737" t="s">
        <v>397</v>
      </c>
      <c r="E4737">
        <v>1</v>
      </c>
      <c r="F4737">
        <v>0</v>
      </c>
      <c r="G4737">
        <v>1</v>
      </c>
      <c r="H4737">
        <v>0</v>
      </c>
      <c r="I4737">
        <v>0</v>
      </c>
      <c r="J4737">
        <v>0</v>
      </c>
      <c r="K4737">
        <v>0</v>
      </c>
      <c r="L4737">
        <v>0</v>
      </c>
      <c r="M4737">
        <v>0</v>
      </c>
      <c r="N4737">
        <v>0</v>
      </c>
    </row>
    <row r="4738" spans="1:14" x14ac:dyDescent="0.25">
      <c r="A4738" t="s">
        <v>8962</v>
      </c>
      <c r="B4738" t="s">
        <v>75</v>
      </c>
      <c r="C4738" t="s">
        <v>234</v>
      </c>
      <c r="D4738" t="s">
        <v>398</v>
      </c>
      <c r="E4738">
        <v>1</v>
      </c>
      <c r="F4738">
        <v>0</v>
      </c>
      <c r="G4738">
        <v>1</v>
      </c>
      <c r="H4738">
        <v>0</v>
      </c>
      <c r="I4738">
        <v>0</v>
      </c>
      <c r="J4738">
        <v>0</v>
      </c>
      <c r="K4738">
        <v>0</v>
      </c>
      <c r="L4738">
        <v>0</v>
      </c>
      <c r="M4738">
        <v>0</v>
      </c>
      <c r="N4738">
        <v>0</v>
      </c>
    </row>
    <row r="4739" spans="1:14" x14ac:dyDescent="0.25">
      <c r="A4739" t="s">
        <v>8963</v>
      </c>
      <c r="B4739" t="s">
        <v>75</v>
      </c>
      <c r="C4739" t="s">
        <v>234</v>
      </c>
      <c r="D4739" t="s">
        <v>4242</v>
      </c>
      <c r="E4739">
        <v>0</v>
      </c>
      <c r="F4739">
        <v>0</v>
      </c>
      <c r="G4739">
        <v>0</v>
      </c>
      <c r="H4739">
        <v>0</v>
      </c>
      <c r="I4739">
        <v>0</v>
      </c>
      <c r="J4739">
        <v>1</v>
      </c>
      <c r="K4739">
        <v>0</v>
      </c>
      <c r="L4739">
        <v>0</v>
      </c>
      <c r="M4739">
        <v>0</v>
      </c>
      <c r="N4739">
        <v>0</v>
      </c>
    </row>
    <row r="4740" spans="1:14" x14ac:dyDescent="0.25">
      <c r="A4740" t="s">
        <v>8964</v>
      </c>
      <c r="B4740" t="s">
        <v>75</v>
      </c>
      <c r="C4740" t="s">
        <v>234</v>
      </c>
      <c r="D4740" t="s">
        <v>399</v>
      </c>
      <c r="E4740">
        <v>1</v>
      </c>
      <c r="F4740">
        <v>0</v>
      </c>
      <c r="G4740">
        <v>1</v>
      </c>
      <c r="H4740">
        <v>0</v>
      </c>
      <c r="I4740">
        <v>0</v>
      </c>
      <c r="J4740">
        <v>0</v>
      </c>
      <c r="K4740">
        <v>0</v>
      </c>
      <c r="L4740">
        <v>0</v>
      </c>
      <c r="M4740">
        <v>0</v>
      </c>
      <c r="N4740">
        <v>0</v>
      </c>
    </row>
    <row r="4741" spans="1:14" x14ac:dyDescent="0.25">
      <c r="A4741" t="s">
        <v>8965</v>
      </c>
      <c r="B4741" t="s">
        <v>75</v>
      </c>
      <c r="C4741" t="s">
        <v>234</v>
      </c>
      <c r="D4741" t="s">
        <v>4245</v>
      </c>
      <c r="E4741">
        <v>0</v>
      </c>
      <c r="F4741">
        <v>0</v>
      </c>
      <c r="G4741">
        <v>0</v>
      </c>
      <c r="H4741">
        <v>0</v>
      </c>
      <c r="I4741">
        <v>0</v>
      </c>
      <c r="J4741">
        <v>1</v>
      </c>
      <c r="K4741">
        <v>0</v>
      </c>
      <c r="L4741">
        <v>0</v>
      </c>
      <c r="M4741">
        <v>0</v>
      </c>
      <c r="N4741">
        <v>0</v>
      </c>
    </row>
    <row r="4742" spans="1:14" x14ac:dyDescent="0.25">
      <c r="A4742" t="s">
        <v>8966</v>
      </c>
      <c r="B4742" t="s">
        <v>75</v>
      </c>
      <c r="C4742" t="s">
        <v>234</v>
      </c>
      <c r="D4742" t="s">
        <v>394</v>
      </c>
      <c r="E4742">
        <v>0</v>
      </c>
      <c r="F4742">
        <v>0</v>
      </c>
      <c r="G4742">
        <v>0</v>
      </c>
      <c r="H4742">
        <v>0</v>
      </c>
      <c r="I4742">
        <v>0</v>
      </c>
      <c r="J4742">
        <v>0</v>
      </c>
      <c r="K4742">
        <v>0</v>
      </c>
      <c r="L4742">
        <v>0</v>
      </c>
      <c r="M4742">
        <v>0</v>
      </c>
      <c r="N4742">
        <v>0</v>
      </c>
    </row>
    <row r="4743" spans="1:14" x14ac:dyDescent="0.25">
      <c r="A4743" t="s">
        <v>8967</v>
      </c>
      <c r="B4743" t="s">
        <v>75</v>
      </c>
      <c r="C4743" t="s">
        <v>234</v>
      </c>
      <c r="D4743" t="s">
        <v>395</v>
      </c>
      <c r="E4743">
        <v>0</v>
      </c>
      <c r="F4743">
        <v>0</v>
      </c>
      <c r="G4743">
        <v>0</v>
      </c>
      <c r="H4743">
        <v>0</v>
      </c>
      <c r="I4743">
        <v>0</v>
      </c>
      <c r="J4743">
        <v>0</v>
      </c>
      <c r="K4743">
        <v>0</v>
      </c>
      <c r="L4743">
        <v>0</v>
      </c>
      <c r="M4743">
        <v>0</v>
      </c>
      <c r="N4743">
        <v>0</v>
      </c>
    </row>
    <row r="4744" spans="1:14" x14ac:dyDescent="0.25">
      <c r="A4744" t="s">
        <v>8968</v>
      </c>
      <c r="B4744" t="s">
        <v>74</v>
      </c>
      <c r="C4744" t="s">
        <v>82</v>
      </c>
      <c r="D4744" t="s">
        <v>396</v>
      </c>
      <c r="E4744">
        <v>57</v>
      </c>
      <c r="F4744">
        <v>6</v>
      </c>
      <c r="G4744">
        <v>50</v>
      </c>
      <c r="H4744">
        <v>1</v>
      </c>
      <c r="I4744">
        <v>0</v>
      </c>
      <c r="J4744">
        <v>0</v>
      </c>
      <c r="K4744">
        <v>0</v>
      </c>
      <c r="L4744">
        <v>0</v>
      </c>
      <c r="M4744">
        <v>0</v>
      </c>
      <c r="N4744">
        <v>0</v>
      </c>
    </row>
    <row r="4745" spans="1:14" x14ac:dyDescent="0.25">
      <c r="A4745" t="s">
        <v>8969</v>
      </c>
      <c r="B4745" t="s">
        <v>74</v>
      </c>
      <c r="C4745" t="s">
        <v>82</v>
      </c>
      <c r="D4745" t="s">
        <v>4236</v>
      </c>
      <c r="E4745">
        <v>57</v>
      </c>
      <c r="F4745">
        <v>4</v>
      </c>
      <c r="G4745">
        <v>52</v>
      </c>
      <c r="H4745">
        <v>1</v>
      </c>
      <c r="I4745">
        <v>0</v>
      </c>
      <c r="J4745">
        <v>0</v>
      </c>
      <c r="K4745">
        <v>0</v>
      </c>
      <c r="L4745">
        <v>0</v>
      </c>
      <c r="M4745">
        <v>0</v>
      </c>
      <c r="N4745">
        <v>0</v>
      </c>
    </row>
    <row r="4746" spans="1:14" x14ac:dyDescent="0.25">
      <c r="A4746" t="s">
        <v>8970</v>
      </c>
      <c r="B4746" t="s">
        <v>74</v>
      </c>
      <c r="C4746" t="s">
        <v>82</v>
      </c>
      <c r="D4746" t="s">
        <v>4238</v>
      </c>
      <c r="E4746">
        <v>0</v>
      </c>
      <c r="F4746">
        <v>0</v>
      </c>
      <c r="G4746">
        <v>0</v>
      </c>
      <c r="H4746">
        <v>0</v>
      </c>
      <c r="I4746">
        <v>0</v>
      </c>
      <c r="J4746">
        <v>57</v>
      </c>
      <c r="K4746">
        <v>0</v>
      </c>
      <c r="L4746">
        <v>0</v>
      </c>
      <c r="M4746">
        <v>0</v>
      </c>
      <c r="N4746">
        <v>0</v>
      </c>
    </row>
    <row r="4747" spans="1:14" x14ac:dyDescent="0.25">
      <c r="A4747" t="s">
        <v>8971</v>
      </c>
      <c r="B4747" t="s">
        <v>74</v>
      </c>
      <c r="C4747" t="s">
        <v>82</v>
      </c>
      <c r="D4747" t="s">
        <v>397</v>
      </c>
      <c r="E4747">
        <v>57</v>
      </c>
      <c r="F4747">
        <v>4</v>
      </c>
      <c r="G4747">
        <v>52</v>
      </c>
      <c r="H4747">
        <v>1</v>
      </c>
      <c r="I4747">
        <v>0</v>
      </c>
      <c r="J4747">
        <v>0</v>
      </c>
      <c r="K4747">
        <v>0</v>
      </c>
      <c r="L4747">
        <v>0</v>
      </c>
      <c r="M4747">
        <v>0</v>
      </c>
      <c r="N4747">
        <v>0</v>
      </c>
    </row>
    <row r="4748" spans="1:14" x14ac:dyDescent="0.25">
      <c r="A4748" t="s">
        <v>8972</v>
      </c>
      <c r="B4748" t="s">
        <v>74</v>
      </c>
      <c r="C4748" t="s">
        <v>82</v>
      </c>
      <c r="D4748" t="s">
        <v>398</v>
      </c>
      <c r="E4748">
        <v>57</v>
      </c>
      <c r="F4748">
        <v>6</v>
      </c>
      <c r="G4748">
        <v>50</v>
      </c>
      <c r="H4748">
        <v>1</v>
      </c>
      <c r="I4748">
        <v>0</v>
      </c>
      <c r="J4748">
        <v>0</v>
      </c>
      <c r="K4748">
        <v>0</v>
      </c>
      <c r="L4748">
        <v>0</v>
      </c>
      <c r="M4748">
        <v>0</v>
      </c>
      <c r="N4748">
        <v>0</v>
      </c>
    </row>
    <row r="4749" spans="1:14" x14ac:dyDescent="0.25">
      <c r="A4749" t="s">
        <v>8973</v>
      </c>
      <c r="B4749" t="s">
        <v>74</v>
      </c>
      <c r="C4749" t="s">
        <v>82</v>
      </c>
      <c r="D4749" t="s">
        <v>4242</v>
      </c>
      <c r="E4749">
        <v>0</v>
      </c>
      <c r="F4749">
        <v>0</v>
      </c>
      <c r="G4749">
        <v>0</v>
      </c>
      <c r="H4749">
        <v>0</v>
      </c>
      <c r="I4749">
        <v>0</v>
      </c>
      <c r="J4749">
        <v>57</v>
      </c>
      <c r="K4749">
        <v>0</v>
      </c>
      <c r="L4749">
        <v>0</v>
      </c>
      <c r="M4749">
        <v>0</v>
      </c>
      <c r="N4749">
        <v>0</v>
      </c>
    </row>
    <row r="4750" spans="1:14" x14ac:dyDescent="0.25">
      <c r="A4750" t="s">
        <v>8974</v>
      </c>
      <c r="B4750" t="s">
        <v>74</v>
      </c>
      <c r="C4750" t="s">
        <v>82</v>
      </c>
      <c r="D4750" t="s">
        <v>399</v>
      </c>
      <c r="E4750">
        <v>57</v>
      </c>
      <c r="F4750">
        <v>4</v>
      </c>
      <c r="G4750">
        <v>52</v>
      </c>
      <c r="H4750">
        <v>1</v>
      </c>
      <c r="I4750">
        <v>0</v>
      </c>
      <c r="J4750">
        <v>0</v>
      </c>
      <c r="K4750">
        <v>0</v>
      </c>
      <c r="L4750">
        <v>0</v>
      </c>
      <c r="M4750">
        <v>0</v>
      </c>
      <c r="N4750">
        <v>0</v>
      </c>
    </row>
    <row r="4751" spans="1:14" x14ac:dyDescent="0.25">
      <c r="A4751" t="s">
        <v>8975</v>
      </c>
      <c r="B4751" t="s">
        <v>74</v>
      </c>
      <c r="C4751" t="s">
        <v>82</v>
      </c>
      <c r="D4751" t="s">
        <v>4245</v>
      </c>
      <c r="E4751">
        <v>0</v>
      </c>
      <c r="F4751">
        <v>0</v>
      </c>
      <c r="G4751">
        <v>0</v>
      </c>
      <c r="H4751">
        <v>0</v>
      </c>
      <c r="I4751">
        <v>0</v>
      </c>
      <c r="J4751">
        <v>57</v>
      </c>
      <c r="K4751">
        <v>0</v>
      </c>
      <c r="L4751">
        <v>0</v>
      </c>
      <c r="M4751">
        <v>0</v>
      </c>
      <c r="N4751">
        <v>0</v>
      </c>
    </row>
    <row r="4752" spans="1:14" x14ac:dyDescent="0.25">
      <c r="A4752" t="s">
        <v>8976</v>
      </c>
      <c r="B4752" t="s">
        <v>74</v>
      </c>
      <c r="C4752" t="s">
        <v>82</v>
      </c>
      <c r="D4752" t="s">
        <v>394</v>
      </c>
      <c r="E4752">
        <v>0</v>
      </c>
      <c r="F4752">
        <v>0</v>
      </c>
      <c r="G4752">
        <v>0</v>
      </c>
      <c r="H4752">
        <v>0</v>
      </c>
      <c r="I4752">
        <v>0</v>
      </c>
      <c r="J4752">
        <v>0</v>
      </c>
      <c r="K4752">
        <v>37</v>
      </c>
      <c r="L4752">
        <v>37</v>
      </c>
      <c r="M4752">
        <v>0</v>
      </c>
      <c r="N4752">
        <v>0</v>
      </c>
    </row>
    <row r="4753" spans="1:14" x14ac:dyDescent="0.25">
      <c r="A4753" t="s">
        <v>8977</v>
      </c>
      <c r="B4753" t="s">
        <v>74</v>
      </c>
      <c r="C4753" t="s">
        <v>82</v>
      </c>
      <c r="D4753" t="s">
        <v>395</v>
      </c>
      <c r="E4753">
        <v>0</v>
      </c>
      <c r="F4753">
        <v>0</v>
      </c>
      <c r="G4753">
        <v>0</v>
      </c>
      <c r="H4753">
        <v>0</v>
      </c>
      <c r="I4753">
        <v>0</v>
      </c>
      <c r="J4753">
        <v>0</v>
      </c>
      <c r="K4753">
        <v>24</v>
      </c>
      <c r="L4753">
        <v>24</v>
      </c>
      <c r="M4753">
        <v>0</v>
      </c>
      <c r="N4753">
        <v>0</v>
      </c>
    </row>
    <row r="4754" spans="1:14" x14ac:dyDescent="0.25">
      <c r="A4754" t="s">
        <v>8978</v>
      </c>
      <c r="B4754" t="s">
        <v>74</v>
      </c>
      <c r="C4754" t="s">
        <v>83</v>
      </c>
      <c r="D4754" t="s">
        <v>396</v>
      </c>
      <c r="E4754">
        <v>106</v>
      </c>
      <c r="F4754">
        <v>18</v>
      </c>
      <c r="G4754">
        <v>87</v>
      </c>
      <c r="H4754">
        <v>0</v>
      </c>
      <c r="I4754">
        <v>1</v>
      </c>
      <c r="J4754">
        <v>3</v>
      </c>
      <c r="K4754">
        <v>0</v>
      </c>
      <c r="L4754">
        <v>0</v>
      </c>
      <c r="M4754">
        <v>0</v>
      </c>
      <c r="N4754">
        <v>0</v>
      </c>
    </row>
    <row r="4755" spans="1:14" x14ac:dyDescent="0.25">
      <c r="A4755" t="s">
        <v>8979</v>
      </c>
      <c r="B4755" t="s">
        <v>74</v>
      </c>
      <c r="C4755" t="s">
        <v>83</v>
      </c>
      <c r="D4755" t="s">
        <v>4236</v>
      </c>
      <c r="E4755">
        <v>109</v>
      </c>
      <c r="F4755">
        <v>15</v>
      </c>
      <c r="G4755">
        <v>93</v>
      </c>
      <c r="H4755">
        <v>0</v>
      </c>
      <c r="I4755">
        <v>1</v>
      </c>
      <c r="J4755">
        <v>0</v>
      </c>
      <c r="K4755">
        <v>0</v>
      </c>
      <c r="L4755">
        <v>0</v>
      </c>
      <c r="M4755">
        <v>0</v>
      </c>
      <c r="N4755">
        <v>0</v>
      </c>
    </row>
    <row r="4756" spans="1:14" x14ac:dyDescent="0.25">
      <c r="A4756" t="s">
        <v>8980</v>
      </c>
      <c r="B4756" t="s">
        <v>74</v>
      </c>
      <c r="C4756" t="s">
        <v>83</v>
      </c>
      <c r="D4756" t="s">
        <v>4238</v>
      </c>
      <c r="E4756">
        <v>2</v>
      </c>
      <c r="F4756">
        <v>0</v>
      </c>
      <c r="G4756">
        <v>2</v>
      </c>
      <c r="H4756">
        <v>0</v>
      </c>
      <c r="I4756">
        <v>0</v>
      </c>
      <c r="J4756">
        <v>107</v>
      </c>
      <c r="K4756">
        <v>0</v>
      </c>
      <c r="L4756">
        <v>0</v>
      </c>
      <c r="M4756">
        <v>0</v>
      </c>
      <c r="N4756">
        <v>0</v>
      </c>
    </row>
    <row r="4757" spans="1:14" x14ac:dyDescent="0.25">
      <c r="A4757" t="s">
        <v>8981</v>
      </c>
      <c r="B4757" t="s">
        <v>74</v>
      </c>
      <c r="C4757" t="s">
        <v>83</v>
      </c>
      <c r="D4757" t="s">
        <v>397</v>
      </c>
      <c r="E4757">
        <v>109</v>
      </c>
      <c r="F4757">
        <v>15</v>
      </c>
      <c r="G4757">
        <v>93</v>
      </c>
      <c r="H4757">
        <v>0</v>
      </c>
      <c r="I4757">
        <v>1</v>
      </c>
      <c r="J4757">
        <v>0</v>
      </c>
      <c r="K4757">
        <v>0</v>
      </c>
      <c r="L4757">
        <v>0</v>
      </c>
      <c r="M4757">
        <v>0</v>
      </c>
      <c r="N4757">
        <v>0</v>
      </c>
    </row>
    <row r="4758" spans="1:14" x14ac:dyDescent="0.25">
      <c r="A4758" t="s">
        <v>8982</v>
      </c>
      <c r="B4758" t="s">
        <v>74</v>
      </c>
      <c r="C4758" t="s">
        <v>83</v>
      </c>
      <c r="D4758" t="s">
        <v>398</v>
      </c>
      <c r="E4758">
        <v>106</v>
      </c>
      <c r="F4758">
        <v>18</v>
      </c>
      <c r="G4758">
        <v>87</v>
      </c>
      <c r="H4758">
        <v>0</v>
      </c>
      <c r="I4758">
        <v>1</v>
      </c>
      <c r="J4758">
        <v>3</v>
      </c>
      <c r="K4758">
        <v>0</v>
      </c>
      <c r="L4758">
        <v>0</v>
      </c>
      <c r="M4758">
        <v>0</v>
      </c>
      <c r="N4758">
        <v>0</v>
      </c>
    </row>
    <row r="4759" spans="1:14" x14ac:dyDescent="0.25">
      <c r="A4759" t="s">
        <v>8983</v>
      </c>
      <c r="B4759" t="s">
        <v>74</v>
      </c>
      <c r="C4759" t="s">
        <v>83</v>
      </c>
      <c r="D4759" t="s">
        <v>4242</v>
      </c>
      <c r="E4759">
        <v>3</v>
      </c>
      <c r="F4759">
        <v>0</v>
      </c>
      <c r="G4759">
        <v>3</v>
      </c>
      <c r="H4759">
        <v>0</v>
      </c>
      <c r="I4759">
        <v>0</v>
      </c>
      <c r="J4759">
        <v>106</v>
      </c>
      <c r="K4759">
        <v>0</v>
      </c>
      <c r="L4759">
        <v>0</v>
      </c>
      <c r="M4759">
        <v>0</v>
      </c>
      <c r="N4759">
        <v>0</v>
      </c>
    </row>
    <row r="4760" spans="1:14" x14ac:dyDescent="0.25">
      <c r="A4760" t="s">
        <v>8984</v>
      </c>
      <c r="B4760" t="s">
        <v>74</v>
      </c>
      <c r="C4760" t="s">
        <v>83</v>
      </c>
      <c r="D4760" t="s">
        <v>399</v>
      </c>
      <c r="E4760">
        <v>106</v>
      </c>
      <c r="F4760">
        <v>16</v>
      </c>
      <c r="G4760">
        <v>89</v>
      </c>
      <c r="H4760">
        <v>0</v>
      </c>
      <c r="I4760">
        <v>1</v>
      </c>
      <c r="J4760">
        <v>3</v>
      </c>
      <c r="K4760">
        <v>0</v>
      </c>
      <c r="L4760">
        <v>0</v>
      </c>
      <c r="M4760">
        <v>0</v>
      </c>
      <c r="N4760">
        <v>0</v>
      </c>
    </row>
    <row r="4761" spans="1:14" x14ac:dyDescent="0.25">
      <c r="A4761" t="s">
        <v>8985</v>
      </c>
      <c r="B4761" t="s">
        <v>74</v>
      </c>
      <c r="C4761" t="s">
        <v>83</v>
      </c>
      <c r="D4761" t="s">
        <v>4245</v>
      </c>
      <c r="E4761">
        <v>3</v>
      </c>
      <c r="F4761">
        <v>0</v>
      </c>
      <c r="G4761">
        <v>3</v>
      </c>
      <c r="H4761">
        <v>0</v>
      </c>
      <c r="I4761">
        <v>0</v>
      </c>
      <c r="J4761">
        <v>106</v>
      </c>
      <c r="K4761">
        <v>0</v>
      </c>
      <c r="L4761">
        <v>0</v>
      </c>
      <c r="M4761">
        <v>0</v>
      </c>
      <c r="N4761">
        <v>0</v>
      </c>
    </row>
    <row r="4762" spans="1:14" x14ac:dyDescent="0.25">
      <c r="A4762" t="s">
        <v>8986</v>
      </c>
      <c r="B4762" t="s">
        <v>74</v>
      </c>
      <c r="C4762" t="s">
        <v>83</v>
      </c>
      <c r="D4762" t="s">
        <v>394</v>
      </c>
      <c r="E4762">
        <v>0</v>
      </c>
      <c r="F4762">
        <v>0</v>
      </c>
      <c r="G4762">
        <v>0</v>
      </c>
      <c r="H4762">
        <v>0</v>
      </c>
      <c r="I4762">
        <v>0</v>
      </c>
      <c r="J4762">
        <v>0</v>
      </c>
      <c r="K4762">
        <v>61</v>
      </c>
      <c r="L4762">
        <v>61</v>
      </c>
      <c r="M4762">
        <v>0</v>
      </c>
      <c r="N4762">
        <v>0</v>
      </c>
    </row>
    <row r="4763" spans="1:14" x14ac:dyDescent="0.25">
      <c r="A4763" t="s">
        <v>8987</v>
      </c>
      <c r="B4763" t="s">
        <v>74</v>
      </c>
      <c r="C4763" t="s">
        <v>83</v>
      </c>
      <c r="D4763" t="s">
        <v>395</v>
      </c>
      <c r="E4763">
        <v>0</v>
      </c>
      <c r="F4763">
        <v>0</v>
      </c>
      <c r="G4763">
        <v>0</v>
      </c>
      <c r="H4763">
        <v>0</v>
      </c>
      <c r="I4763">
        <v>0</v>
      </c>
      <c r="J4763">
        <v>0</v>
      </c>
      <c r="K4763">
        <v>44</v>
      </c>
      <c r="L4763">
        <v>44</v>
      </c>
      <c r="M4763">
        <v>0</v>
      </c>
      <c r="N4763">
        <v>0</v>
      </c>
    </row>
    <row r="4764" spans="1:14" x14ac:dyDescent="0.25">
      <c r="A4764" t="s">
        <v>8988</v>
      </c>
      <c r="B4764" t="s">
        <v>74</v>
      </c>
      <c r="C4764" t="s">
        <v>84</v>
      </c>
      <c r="D4764" t="s">
        <v>396</v>
      </c>
      <c r="E4764">
        <v>49</v>
      </c>
      <c r="F4764">
        <v>15</v>
      </c>
      <c r="G4764">
        <v>33</v>
      </c>
      <c r="H4764">
        <v>1</v>
      </c>
      <c r="I4764">
        <v>0</v>
      </c>
      <c r="J4764">
        <v>1</v>
      </c>
      <c r="K4764">
        <v>0</v>
      </c>
      <c r="L4764">
        <v>0</v>
      </c>
      <c r="M4764">
        <v>0</v>
      </c>
      <c r="N4764">
        <v>0</v>
      </c>
    </row>
    <row r="4765" spans="1:14" x14ac:dyDescent="0.25">
      <c r="A4765" t="s">
        <v>8989</v>
      </c>
      <c r="B4765" t="s">
        <v>74</v>
      </c>
      <c r="C4765" t="s">
        <v>84</v>
      </c>
      <c r="D4765" t="s">
        <v>4236</v>
      </c>
      <c r="E4765">
        <v>50</v>
      </c>
      <c r="F4765">
        <v>13</v>
      </c>
      <c r="G4765">
        <v>36</v>
      </c>
      <c r="H4765">
        <v>1</v>
      </c>
      <c r="I4765">
        <v>0</v>
      </c>
      <c r="J4765">
        <v>0</v>
      </c>
      <c r="K4765">
        <v>0</v>
      </c>
      <c r="L4765">
        <v>0</v>
      </c>
      <c r="M4765">
        <v>0</v>
      </c>
      <c r="N4765">
        <v>0</v>
      </c>
    </row>
    <row r="4766" spans="1:14" x14ac:dyDescent="0.25">
      <c r="A4766" t="s">
        <v>8990</v>
      </c>
      <c r="B4766" t="s">
        <v>74</v>
      </c>
      <c r="C4766" t="s">
        <v>84</v>
      </c>
      <c r="D4766" t="s">
        <v>4238</v>
      </c>
      <c r="E4766">
        <v>1</v>
      </c>
      <c r="F4766">
        <v>1</v>
      </c>
      <c r="G4766">
        <v>0</v>
      </c>
      <c r="H4766">
        <v>0</v>
      </c>
      <c r="I4766">
        <v>0</v>
      </c>
      <c r="J4766">
        <v>49</v>
      </c>
      <c r="K4766">
        <v>0</v>
      </c>
      <c r="L4766">
        <v>0</v>
      </c>
      <c r="M4766">
        <v>0</v>
      </c>
      <c r="N4766">
        <v>0</v>
      </c>
    </row>
    <row r="4767" spans="1:14" x14ac:dyDescent="0.25">
      <c r="A4767" t="s">
        <v>8991</v>
      </c>
      <c r="B4767" t="s">
        <v>74</v>
      </c>
      <c r="C4767" t="s">
        <v>84</v>
      </c>
      <c r="D4767" t="s">
        <v>397</v>
      </c>
      <c r="E4767">
        <v>50</v>
      </c>
      <c r="F4767">
        <v>13</v>
      </c>
      <c r="G4767">
        <v>36</v>
      </c>
      <c r="H4767">
        <v>1</v>
      </c>
      <c r="I4767">
        <v>0</v>
      </c>
      <c r="J4767">
        <v>0</v>
      </c>
      <c r="K4767">
        <v>0</v>
      </c>
      <c r="L4767">
        <v>0</v>
      </c>
      <c r="M4767">
        <v>0</v>
      </c>
      <c r="N4767">
        <v>0</v>
      </c>
    </row>
    <row r="4768" spans="1:14" x14ac:dyDescent="0.25">
      <c r="A4768" t="s">
        <v>8992</v>
      </c>
      <c r="B4768" t="s">
        <v>74</v>
      </c>
      <c r="C4768" t="s">
        <v>84</v>
      </c>
      <c r="D4768" t="s">
        <v>398</v>
      </c>
      <c r="E4768">
        <v>49</v>
      </c>
      <c r="F4768">
        <v>12</v>
      </c>
      <c r="G4768">
        <v>36</v>
      </c>
      <c r="H4768">
        <v>1</v>
      </c>
      <c r="I4768">
        <v>0</v>
      </c>
      <c r="J4768">
        <v>1</v>
      </c>
      <c r="K4768">
        <v>0</v>
      </c>
      <c r="L4768">
        <v>0</v>
      </c>
      <c r="M4768">
        <v>0</v>
      </c>
      <c r="N4768">
        <v>0</v>
      </c>
    </row>
    <row r="4769" spans="1:14" x14ac:dyDescent="0.25">
      <c r="A4769" t="s">
        <v>8993</v>
      </c>
      <c r="B4769" t="s">
        <v>74</v>
      </c>
      <c r="C4769" t="s">
        <v>84</v>
      </c>
      <c r="D4769" t="s">
        <v>4242</v>
      </c>
      <c r="E4769">
        <v>1</v>
      </c>
      <c r="F4769">
        <v>1</v>
      </c>
      <c r="G4769">
        <v>0</v>
      </c>
      <c r="H4769">
        <v>0</v>
      </c>
      <c r="I4769">
        <v>0</v>
      </c>
      <c r="J4769">
        <v>49</v>
      </c>
      <c r="K4769">
        <v>0</v>
      </c>
      <c r="L4769">
        <v>0</v>
      </c>
      <c r="M4769">
        <v>0</v>
      </c>
      <c r="N4769">
        <v>0</v>
      </c>
    </row>
    <row r="4770" spans="1:14" x14ac:dyDescent="0.25">
      <c r="A4770" t="s">
        <v>8994</v>
      </c>
      <c r="B4770" t="s">
        <v>74</v>
      </c>
      <c r="C4770" t="s">
        <v>84</v>
      </c>
      <c r="D4770" t="s">
        <v>399</v>
      </c>
      <c r="E4770">
        <v>49</v>
      </c>
      <c r="F4770">
        <v>12</v>
      </c>
      <c r="G4770">
        <v>36</v>
      </c>
      <c r="H4770">
        <v>1</v>
      </c>
      <c r="I4770">
        <v>0</v>
      </c>
      <c r="J4770">
        <v>1</v>
      </c>
      <c r="K4770">
        <v>0</v>
      </c>
      <c r="L4770">
        <v>0</v>
      </c>
      <c r="M4770">
        <v>0</v>
      </c>
      <c r="N4770">
        <v>0</v>
      </c>
    </row>
    <row r="4771" spans="1:14" x14ac:dyDescent="0.25">
      <c r="A4771" t="s">
        <v>8995</v>
      </c>
      <c r="B4771" t="s">
        <v>74</v>
      </c>
      <c r="C4771" t="s">
        <v>84</v>
      </c>
      <c r="D4771" t="s">
        <v>4245</v>
      </c>
      <c r="E4771">
        <v>1</v>
      </c>
      <c r="F4771">
        <v>1</v>
      </c>
      <c r="G4771">
        <v>0</v>
      </c>
      <c r="H4771">
        <v>0</v>
      </c>
      <c r="I4771">
        <v>0</v>
      </c>
      <c r="J4771">
        <v>49</v>
      </c>
      <c r="K4771">
        <v>0</v>
      </c>
      <c r="L4771">
        <v>0</v>
      </c>
      <c r="M4771">
        <v>0</v>
      </c>
      <c r="N4771">
        <v>0</v>
      </c>
    </row>
    <row r="4772" spans="1:14" x14ac:dyDescent="0.25">
      <c r="A4772" t="s">
        <v>8996</v>
      </c>
      <c r="B4772" t="s">
        <v>74</v>
      </c>
      <c r="C4772" t="s">
        <v>84</v>
      </c>
      <c r="D4772" t="s">
        <v>394</v>
      </c>
      <c r="E4772">
        <v>0</v>
      </c>
      <c r="F4772">
        <v>0</v>
      </c>
      <c r="G4772">
        <v>0</v>
      </c>
      <c r="H4772">
        <v>0</v>
      </c>
      <c r="I4772">
        <v>0</v>
      </c>
      <c r="J4772">
        <v>0</v>
      </c>
      <c r="K4772">
        <v>36</v>
      </c>
      <c r="L4772">
        <v>36</v>
      </c>
      <c r="M4772">
        <v>0</v>
      </c>
      <c r="N4772">
        <v>0</v>
      </c>
    </row>
    <row r="4773" spans="1:14" x14ac:dyDescent="0.25">
      <c r="A4773" t="s">
        <v>8997</v>
      </c>
      <c r="B4773" t="s">
        <v>74</v>
      </c>
      <c r="C4773" t="s">
        <v>84</v>
      </c>
      <c r="D4773" t="s">
        <v>395</v>
      </c>
      <c r="E4773">
        <v>0</v>
      </c>
      <c r="F4773">
        <v>0</v>
      </c>
      <c r="G4773">
        <v>0</v>
      </c>
      <c r="H4773">
        <v>0</v>
      </c>
      <c r="I4773">
        <v>0</v>
      </c>
      <c r="J4773">
        <v>0</v>
      </c>
      <c r="K4773">
        <v>27</v>
      </c>
      <c r="L4773">
        <v>27</v>
      </c>
      <c r="M4773">
        <v>0</v>
      </c>
      <c r="N4773">
        <v>0</v>
      </c>
    </row>
    <row r="4774" spans="1:14" x14ac:dyDescent="0.25">
      <c r="A4774" t="s">
        <v>8998</v>
      </c>
      <c r="B4774" t="s">
        <v>74</v>
      </c>
      <c r="C4774" t="s">
        <v>85</v>
      </c>
      <c r="D4774" t="s">
        <v>396</v>
      </c>
      <c r="E4774">
        <v>59</v>
      </c>
      <c r="F4774">
        <v>12</v>
      </c>
      <c r="G4774">
        <v>47</v>
      </c>
      <c r="H4774">
        <v>0</v>
      </c>
      <c r="I4774">
        <v>0</v>
      </c>
      <c r="J4774">
        <v>0</v>
      </c>
      <c r="K4774">
        <v>0</v>
      </c>
      <c r="L4774">
        <v>0</v>
      </c>
      <c r="M4774">
        <v>0</v>
      </c>
      <c r="N4774">
        <v>0</v>
      </c>
    </row>
    <row r="4775" spans="1:14" x14ac:dyDescent="0.25">
      <c r="A4775" t="s">
        <v>8999</v>
      </c>
      <c r="B4775" t="s">
        <v>74</v>
      </c>
      <c r="C4775" t="s">
        <v>85</v>
      </c>
      <c r="D4775" t="s">
        <v>4236</v>
      </c>
      <c r="E4775">
        <v>59</v>
      </c>
      <c r="F4775">
        <v>9</v>
      </c>
      <c r="G4775">
        <v>50</v>
      </c>
      <c r="H4775">
        <v>0</v>
      </c>
      <c r="I4775">
        <v>0</v>
      </c>
      <c r="J4775">
        <v>0</v>
      </c>
      <c r="K4775">
        <v>0</v>
      </c>
      <c r="L4775">
        <v>0</v>
      </c>
      <c r="M4775">
        <v>0</v>
      </c>
      <c r="N4775">
        <v>0</v>
      </c>
    </row>
    <row r="4776" spans="1:14" x14ac:dyDescent="0.25">
      <c r="A4776" t="s">
        <v>9000</v>
      </c>
      <c r="B4776" t="s">
        <v>74</v>
      </c>
      <c r="C4776" t="s">
        <v>85</v>
      </c>
      <c r="D4776" t="s">
        <v>4238</v>
      </c>
      <c r="E4776">
        <v>0</v>
      </c>
      <c r="F4776">
        <v>0</v>
      </c>
      <c r="G4776">
        <v>0</v>
      </c>
      <c r="H4776">
        <v>0</v>
      </c>
      <c r="I4776">
        <v>0</v>
      </c>
      <c r="J4776">
        <v>59</v>
      </c>
      <c r="K4776">
        <v>0</v>
      </c>
      <c r="L4776">
        <v>0</v>
      </c>
      <c r="M4776">
        <v>0</v>
      </c>
      <c r="N4776">
        <v>0</v>
      </c>
    </row>
    <row r="4777" spans="1:14" x14ac:dyDescent="0.25">
      <c r="A4777" t="s">
        <v>9001</v>
      </c>
      <c r="B4777" t="s">
        <v>74</v>
      </c>
      <c r="C4777" t="s">
        <v>85</v>
      </c>
      <c r="D4777" t="s">
        <v>397</v>
      </c>
      <c r="E4777">
        <v>59</v>
      </c>
      <c r="F4777">
        <v>9</v>
      </c>
      <c r="G4777">
        <v>50</v>
      </c>
      <c r="H4777">
        <v>0</v>
      </c>
      <c r="I4777">
        <v>0</v>
      </c>
      <c r="J4777">
        <v>0</v>
      </c>
      <c r="K4777">
        <v>0</v>
      </c>
      <c r="L4777">
        <v>0</v>
      </c>
      <c r="M4777">
        <v>0</v>
      </c>
      <c r="N4777">
        <v>0</v>
      </c>
    </row>
    <row r="4778" spans="1:14" x14ac:dyDescent="0.25">
      <c r="A4778" t="s">
        <v>9002</v>
      </c>
      <c r="B4778" t="s">
        <v>74</v>
      </c>
      <c r="C4778" t="s">
        <v>85</v>
      </c>
      <c r="D4778" t="s">
        <v>398</v>
      </c>
      <c r="E4778">
        <v>59</v>
      </c>
      <c r="F4778">
        <v>14</v>
      </c>
      <c r="G4778">
        <v>45</v>
      </c>
      <c r="H4778">
        <v>0</v>
      </c>
      <c r="I4778">
        <v>0</v>
      </c>
      <c r="J4778">
        <v>0</v>
      </c>
      <c r="K4778">
        <v>0</v>
      </c>
      <c r="L4778">
        <v>0</v>
      </c>
      <c r="M4778">
        <v>0</v>
      </c>
      <c r="N4778">
        <v>0</v>
      </c>
    </row>
    <row r="4779" spans="1:14" x14ac:dyDescent="0.25">
      <c r="A4779" t="s">
        <v>9003</v>
      </c>
      <c r="B4779" t="s">
        <v>74</v>
      </c>
      <c r="C4779" t="s">
        <v>85</v>
      </c>
      <c r="D4779" t="s">
        <v>4242</v>
      </c>
      <c r="E4779">
        <v>0</v>
      </c>
      <c r="F4779">
        <v>0</v>
      </c>
      <c r="G4779">
        <v>0</v>
      </c>
      <c r="H4779">
        <v>0</v>
      </c>
      <c r="I4779">
        <v>0</v>
      </c>
      <c r="J4779">
        <v>59</v>
      </c>
      <c r="K4779">
        <v>0</v>
      </c>
      <c r="L4779">
        <v>0</v>
      </c>
      <c r="M4779">
        <v>0</v>
      </c>
      <c r="N4779">
        <v>0</v>
      </c>
    </row>
    <row r="4780" spans="1:14" x14ac:dyDescent="0.25">
      <c r="A4780" t="s">
        <v>9004</v>
      </c>
      <c r="B4780" t="s">
        <v>74</v>
      </c>
      <c r="C4780" t="s">
        <v>85</v>
      </c>
      <c r="D4780" t="s">
        <v>399</v>
      </c>
      <c r="E4780">
        <v>59</v>
      </c>
      <c r="F4780">
        <v>9</v>
      </c>
      <c r="G4780">
        <v>50</v>
      </c>
      <c r="H4780">
        <v>0</v>
      </c>
      <c r="I4780">
        <v>0</v>
      </c>
      <c r="J4780">
        <v>0</v>
      </c>
      <c r="K4780">
        <v>0</v>
      </c>
      <c r="L4780">
        <v>0</v>
      </c>
      <c r="M4780">
        <v>0</v>
      </c>
      <c r="N4780">
        <v>0</v>
      </c>
    </row>
    <row r="4781" spans="1:14" x14ac:dyDescent="0.25">
      <c r="A4781" t="s">
        <v>9005</v>
      </c>
      <c r="B4781" t="s">
        <v>74</v>
      </c>
      <c r="C4781" t="s">
        <v>85</v>
      </c>
      <c r="D4781" t="s">
        <v>4245</v>
      </c>
      <c r="E4781">
        <v>0</v>
      </c>
      <c r="F4781">
        <v>0</v>
      </c>
      <c r="G4781">
        <v>0</v>
      </c>
      <c r="H4781">
        <v>0</v>
      </c>
      <c r="I4781">
        <v>0</v>
      </c>
      <c r="J4781">
        <v>59</v>
      </c>
      <c r="K4781">
        <v>0</v>
      </c>
      <c r="L4781">
        <v>0</v>
      </c>
      <c r="M4781">
        <v>0</v>
      </c>
      <c r="N4781">
        <v>0</v>
      </c>
    </row>
    <row r="4782" spans="1:14" x14ac:dyDescent="0.25">
      <c r="A4782" t="s">
        <v>9006</v>
      </c>
      <c r="B4782" t="s">
        <v>74</v>
      </c>
      <c r="C4782" t="s">
        <v>85</v>
      </c>
      <c r="D4782" t="s">
        <v>394</v>
      </c>
      <c r="E4782">
        <v>0</v>
      </c>
      <c r="F4782">
        <v>0</v>
      </c>
      <c r="G4782">
        <v>0</v>
      </c>
      <c r="H4782">
        <v>0</v>
      </c>
      <c r="I4782">
        <v>0</v>
      </c>
      <c r="J4782">
        <v>0</v>
      </c>
      <c r="K4782">
        <v>36</v>
      </c>
      <c r="L4782">
        <v>36</v>
      </c>
      <c r="M4782">
        <v>0</v>
      </c>
      <c r="N4782">
        <v>0</v>
      </c>
    </row>
    <row r="4783" spans="1:14" x14ac:dyDescent="0.25">
      <c r="A4783" t="s">
        <v>9007</v>
      </c>
      <c r="B4783" t="s">
        <v>74</v>
      </c>
      <c r="C4783" t="s">
        <v>85</v>
      </c>
      <c r="D4783" t="s">
        <v>395</v>
      </c>
      <c r="E4783">
        <v>0</v>
      </c>
      <c r="F4783">
        <v>0</v>
      </c>
      <c r="G4783">
        <v>0</v>
      </c>
      <c r="H4783">
        <v>0</v>
      </c>
      <c r="I4783">
        <v>0</v>
      </c>
      <c r="J4783">
        <v>0</v>
      </c>
      <c r="K4783">
        <v>25</v>
      </c>
      <c r="L4783">
        <v>25</v>
      </c>
      <c r="M4783">
        <v>0</v>
      </c>
      <c r="N4783">
        <v>0</v>
      </c>
    </row>
    <row r="4784" spans="1:14" x14ac:dyDescent="0.25">
      <c r="A4784" t="s">
        <v>9008</v>
      </c>
      <c r="B4784" t="s">
        <v>74</v>
      </c>
      <c r="C4784" t="s">
        <v>86</v>
      </c>
      <c r="D4784" t="s">
        <v>396</v>
      </c>
      <c r="E4784">
        <v>43</v>
      </c>
      <c r="F4784">
        <v>7</v>
      </c>
      <c r="G4784">
        <v>36</v>
      </c>
      <c r="H4784">
        <v>0</v>
      </c>
      <c r="I4784">
        <v>0</v>
      </c>
      <c r="J4784">
        <v>3</v>
      </c>
      <c r="K4784">
        <v>0</v>
      </c>
      <c r="L4784">
        <v>0</v>
      </c>
      <c r="M4784">
        <v>0</v>
      </c>
      <c r="N4784">
        <v>0</v>
      </c>
    </row>
    <row r="4785" spans="1:14" x14ac:dyDescent="0.25">
      <c r="A4785" t="s">
        <v>9009</v>
      </c>
      <c r="B4785" t="s">
        <v>74</v>
      </c>
      <c r="C4785" t="s">
        <v>86</v>
      </c>
      <c r="D4785" t="s">
        <v>4236</v>
      </c>
      <c r="E4785">
        <v>46</v>
      </c>
      <c r="F4785">
        <v>9</v>
      </c>
      <c r="G4785">
        <v>37</v>
      </c>
      <c r="H4785">
        <v>0</v>
      </c>
      <c r="I4785">
        <v>0</v>
      </c>
      <c r="J4785">
        <v>0</v>
      </c>
      <c r="K4785">
        <v>0</v>
      </c>
      <c r="L4785">
        <v>0</v>
      </c>
      <c r="M4785">
        <v>0</v>
      </c>
      <c r="N4785">
        <v>0</v>
      </c>
    </row>
    <row r="4786" spans="1:14" x14ac:dyDescent="0.25">
      <c r="A4786" t="s">
        <v>9010</v>
      </c>
      <c r="B4786" t="s">
        <v>74</v>
      </c>
      <c r="C4786" t="s">
        <v>86</v>
      </c>
      <c r="D4786" t="s">
        <v>4238</v>
      </c>
      <c r="E4786">
        <v>2</v>
      </c>
      <c r="F4786">
        <v>2</v>
      </c>
      <c r="G4786">
        <v>0</v>
      </c>
      <c r="H4786">
        <v>0</v>
      </c>
      <c r="I4786">
        <v>0</v>
      </c>
      <c r="J4786">
        <v>44</v>
      </c>
      <c r="K4786">
        <v>0</v>
      </c>
      <c r="L4786">
        <v>0</v>
      </c>
      <c r="M4786">
        <v>0</v>
      </c>
      <c r="N4786">
        <v>0</v>
      </c>
    </row>
    <row r="4787" spans="1:14" x14ac:dyDescent="0.25">
      <c r="A4787" t="s">
        <v>9011</v>
      </c>
      <c r="B4787" t="s">
        <v>74</v>
      </c>
      <c r="C4787" t="s">
        <v>86</v>
      </c>
      <c r="D4787" t="s">
        <v>397</v>
      </c>
      <c r="E4787">
        <v>46</v>
      </c>
      <c r="F4787">
        <v>9</v>
      </c>
      <c r="G4787">
        <v>37</v>
      </c>
      <c r="H4787">
        <v>0</v>
      </c>
      <c r="I4787">
        <v>0</v>
      </c>
      <c r="J4787">
        <v>0</v>
      </c>
      <c r="K4787">
        <v>0</v>
      </c>
      <c r="L4787">
        <v>0</v>
      </c>
      <c r="M4787">
        <v>0</v>
      </c>
      <c r="N4787">
        <v>0</v>
      </c>
    </row>
    <row r="4788" spans="1:14" x14ac:dyDescent="0.25">
      <c r="A4788" t="s">
        <v>9012</v>
      </c>
      <c r="B4788" t="s">
        <v>74</v>
      </c>
      <c r="C4788" t="s">
        <v>86</v>
      </c>
      <c r="D4788" t="s">
        <v>398</v>
      </c>
      <c r="E4788">
        <v>43</v>
      </c>
      <c r="F4788">
        <v>8</v>
      </c>
      <c r="G4788">
        <v>35</v>
      </c>
      <c r="H4788">
        <v>0</v>
      </c>
      <c r="I4788">
        <v>0</v>
      </c>
      <c r="J4788">
        <v>3</v>
      </c>
      <c r="K4788">
        <v>0</v>
      </c>
      <c r="L4788">
        <v>0</v>
      </c>
      <c r="M4788">
        <v>0</v>
      </c>
      <c r="N4788">
        <v>0</v>
      </c>
    </row>
    <row r="4789" spans="1:14" x14ac:dyDescent="0.25">
      <c r="A4789" t="s">
        <v>9013</v>
      </c>
      <c r="B4789" t="s">
        <v>74</v>
      </c>
      <c r="C4789" t="s">
        <v>86</v>
      </c>
      <c r="D4789" t="s">
        <v>4242</v>
      </c>
      <c r="E4789">
        <v>3</v>
      </c>
      <c r="F4789">
        <v>3</v>
      </c>
      <c r="G4789">
        <v>0</v>
      </c>
      <c r="H4789">
        <v>0</v>
      </c>
      <c r="I4789">
        <v>0</v>
      </c>
      <c r="J4789">
        <v>43</v>
      </c>
      <c r="K4789">
        <v>0</v>
      </c>
      <c r="L4789">
        <v>0</v>
      </c>
      <c r="M4789">
        <v>0</v>
      </c>
      <c r="N4789">
        <v>0</v>
      </c>
    </row>
    <row r="4790" spans="1:14" x14ac:dyDescent="0.25">
      <c r="A4790" t="s">
        <v>9014</v>
      </c>
      <c r="B4790" t="s">
        <v>74</v>
      </c>
      <c r="C4790" t="s">
        <v>86</v>
      </c>
      <c r="D4790" t="s">
        <v>399</v>
      </c>
      <c r="E4790">
        <v>43</v>
      </c>
      <c r="F4790">
        <v>6</v>
      </c>
      <c r="G4790">
        <v>37</v>
      </c>
      <c r="H4790">
        <v>0</v>
      </c>
      <c r="I4790">
        <v>0</v>
      </c>
      <c r="J4790">
        <v>3</v>
      </c>
      <c r="K4790">
        <v>0</v>
      </c>
      <c r="L4790">
        <v>0</v>
      </c>
      <c r="M4790">
        <v>0</v>
      </c>
      <c r="N4790">
        <v>0</v>
      </c>
    </row>
    <row r="4791" spans="1:14" x14ac:dyDescent="0.25">
      <c r="A4791" t="s">
        <v>9015</v>
      </c>
      <c r="B4791" t="s">
        <v>74</v>
      </c>
      <c r="C4791" t="s">
        <v>86</v>
      </c>
      <c r="D4791" t="s">
        <v>4245</v>
      </c>
      <c r="E4791">
        <v>2</v>
      </c>
      <c r="F4791">
        <v>2</v>
      </c>
      <c r="G4791">
        <v>0</v>
      </c>
      <c r="H4791">
        <v>0</v>
      </c>
      <c r="I4791">
        <v>0</v>
      </c>
      <c r="J4791">
        <v>44</v>
      </c>
      <c r="K4791">
        <v>0</v>
      </c>
      <c r="L4791">
        <v>0</v>
      </c>
      <c r="M4791">
        <v>0</v>
      </c>
      <c r="N4791">
        <v>0</v>
      </c>
    </row>
    <row r="4792" spans="1:14" x14ac:dyDescent="0.25">
      <c r="A4792" t="s">
        <v>9016</v>
      </c>
      <c r="B4792" t="s">
        <v>74</v>
      </c>
      <c r="C4792" t="s">
        <v>86</v>
      </c>
      <c r="D4792" t="s">
        <v>394</v>
      </c>
      <c r="E4792">
        <v>0</v>
      </c>
      <c r="F4792">
        <v>0</v>
      </c>
      <c r="G4792">
        <v>0</v>
      </c>
      <c r="H4792">
        <v>0</v>
      </c>
      <c r="I4792">
        <v>0</v>
      </c>
      <c r="J4792">
        <v>0</v>
      </c>
      <c r="K4792">
        <v>28</v>
      </c>
      <c r="L4792">
        <v>28</v>
      </c>
      <c r="M4792">
        <v>0</v>
      </c>
      <c r="N4792">
        <v>0</v>
      </c>
    </row>
    <row r="4793" spans="1:14" x14ac:dyDescent="0.25">
      <c r="A4793" t="s">
        <v>9017</v>
      </c>
      <c r="B4793" t="s">
        <v>74</v>
      </c>
      <c r="C4793" t="s">
        <v>86</v>
      </c>
      <c r="D4793" t="s">
        <v>395</v>
      </c>
      <c r="E4793">
        <v>0</v>
      </c>
      <c r="F4793">
        <v>0</v>
      </c>
      <c r="G4793">
        <v>0</v>
      </c>
      <c r="H4793">
        <v>0</v>
      </c>
      <c r="I4793">
        <v>0</v>
      </c>
      <c r="J4793">
        <v>0</v>
      </c>
      <c r="K4793">
        <v>18</v>
      </c>
      <c r="L4793">
        <v>18</v>
      </c>
      <c r="M4793">
        <v>0</v>
      </c>
      <c r="N4793">
        <v>0</v>
      </c>
    </row>
    <row r="4794" spans="1:14" x14ac:dyDescent="0.25">
      <c r="A4794" t="s">
        <v>9018</v>
      </c>
      <c r="B4794" t="s">
        <v>74</v>
      </c>
      <c r="C4794" t="s">
        <v>87</v>
      </c>
      <c r="D4794" t="s">
        <v>396</v>
      </c>
      <c r="E4794">
        <v>75</v>
      </c>
      <c r="F4794">
        <v>4</v>
      </c>
      <c r="G4794">
        <v>70</v>
      </c>
      <c r="H4794">
        <v>1</v>
      </c>
      <c r="I4794">
        <v>0</v>
      </c>
      <c r="J4794">
        <v>1</v>
      </c>
      <c r="K4794">
        <v>0</v>
      </c>
      <c r="L4794">
        <v>0</v>
      </c>
      <c r="M4794">
        <v>0</v>
      </c>
      <c r="N4794">
        <v>0</v>
      </c>
    </row>
    <row r="4795" spans="1:14" x14ac:dyDescent="0.25">
      <c r="A4795" t="s">
        <v>9019</v>
      </c>
      <c r="B4795" t="s">
        <v>74</v>
      </c>
      <c r="C4795" t="s">
        <v>87</v>
      </c>
      <c r="D4795" t="s">
        <v>4236</v>
      </c>
      <c r="E4795">
        <v>76</v>
      </c>
      <c r="F4795">
        <v>1</v>
      </c>
      <c r="G4795">
        <v>74</v>
      </c>
      <c r="H4795">
        <v>1</v>
      </c>
      <c r="I4795">
        <v>0</v>
      </c>
      <c r="J4795">
        <v>0</v>
      </c>
      <c r="K4795">
        <v>0</v>
      </c>
      <c r="L4795">
        <v>0</v>
      </c>
      <c r="M4795">
        <v>0</v>
      </c>
      <c r="N4795">
        <v>0</v>
      </c>
    </row>
    <row r="4796" spans="1:14" x14ac:dyDescent="0.25">
      <c r="A4796" t="s">
        <v>9020</v>
      </c>
      <c r="B4796" t="s">
        <v>74</v>
      </c>
      <c r="C4796" t="s">
        <v>87</v>
      </c>
      <c r="D4796" t="s">
        <v>4238</v>
      </c>
      <c r="E4796">
        <v>1</v>
      </c>
      <c r="F4796">
        <v>0</v>
      </c>
      <c r="G4796">
        <v>1</v>
      </c>
      <c r="H4796">
        <v>0</v>
      </c>
      <c r="I4796">
        <v>0</v>
      </c>
      <c r="J4796">
        <v>75</v>
      </c>
      <c r="K4796">
        <v>0</v>
      </c>
      <c r="L4796">
        <v>0</v>
      </c>
      <c r="M4796">
        <v>0</v>
      </c>
      <c r="N4796">
        <v>0</v>
      </c>
    </row>
    <row r="4797" spans="1:14" x14ac:dyDescent="0.25">
      <c r="A4797" t="s">
        <v>9021</v>
      </c>
      <c r="B4797" t="s">
        <v>74</v>
      </c>
      <c r="C4797" t="s">
        <v>87</v>
      </c>
      <c r="D4797" t="s">
        <v>397</v>
      </c>
      <c r="E4797">
        <v>76</v>
      </c>
      <c r="F4797">
        <v>1</v>
      </c>
      <c r="G4797">
        <v>74</v>
      </c>
      <c r="H4797">
        <v>1</v>
      </c>
      <c r="I4797">
        <v>0</v>
      </c>
      <c r="J4797">
        <v>0</v>
      </c>
      <c r="K4797">
        <v>0</v>
      </c>
      <c r="L4797">
        <v>0</v>
      </c>
      <c r="M4797">
        <v>0</v>
      </c>
      <c r="N4797">
        <v>0</v>
      </c>
    </row>
    <row r="4798" spans="1:14" x14ac:dyDescent="0.25">
      <c r="A4798" t="s">
        <v>9022</v>
      </c>
      <c r="B4798" t="s">
        <v>74</v>
      </c>
      <c r="C4798" t="s">
        <v>87</v>
      </c>
      <c r="D4798" t="s">
        <v>398</v>
      </c>
      <c r="E4798">
        <v>75</v>
      </c>
      <c r="F4798">
        <v>2</v>
      </c>
      <c r="G4798">
        <v>72</v>
      </c>
      <c r="H4798">
        <v>1</v>
      </c>
      <c r="I4798">
        <v>0</v>
      </c>
      <c r="J4798">
        <v>1</v>
      </c>
      <c r="K4798">
        <v>0</v>
      </c>
      <c r="L4798">
        <v>0</v>
      </c>
      <c r="M4798">
        <v>0</v>
      </c>
      <c r="N4798">
        <v>0</v>
      </c>
    </row>
    <row r="4799" spans="1:14" x14ac:dyDescent="0.25">
      <c r="A4799" t="s">
        <v>9023</v>
      </c>
      <c r="B4799" t="s">
        <v>74</v>
      </c>
      <c r="C4799" t="s">
        <v>87</v>
      </c>
      <c r="D4799" t="s">
        <v>4242</v>
      </c>
      <c r="E4799">
        <v>1</v>
      </c>
      <c r="F4799">
        <v>0</v>
      </c>
      <c r="G4799">
        <v>1</v>
      </c>
      <c r="H4799">
        <v>0</v>
      </c>
      <c r="I4799">
        <v>0</v>
      </c>
      <c r="J4799">
        <v>75</v>
      </c>
      <c r="K4799">
        <v>0</v>
      </c>
      <c r="L4799">
        <v>0</v>
      </c>
      <c r="M4799">
        <v>0</v>
      </c>
      <c r="N4799">
        <v>0</v>
      </c>
    </row>
    <row r="4800" spans="1:14" x14ac:dyDescent="0.25">
      <c r="A4800" t="s">
        <v>9024</v>
      </c>
      <c r="B4800" t="s">
        <v>74</v>
      </c>
      <c r="C4800" t="s">
        <v>87</v>
      </c>
      <c r="D4800" t="s">
        <v>399</v>
      </c>
      <c r="E4800">
        <v>75</v>
      </c>
      <c r="F4800">
        <v>1</v>
      </c>
      <c r="G4800">
        <v>73</v>
      </c>
      <c r="H4800">
        <v>1</v>
      </c>
      <c r="I4800">
        <v>0</v>
      </c>
      <c r="J4800">
        <v>1</v>
      </c>
      <c r="K4800">
        <v>0</v>
      </c>
      <c r="L4800">
        <v>0</v>
      </c>
      <c r="M4800">
        <v>0</v>
      </c>
      <c r="N4800">
        <v>0</v>
      </c>
    </row>
    <row r="4801" spans="1:14" x14ac:dyDescent="0.25">
      <c r="A4801" t="s">
        <v>9025</v>
      </c>
      <c r="B4801" t="s">
        <v>74</v>
      </c>
      <c r="C4801" t="s">
        <v>87</v>
      </c>
      <c r="D4801" t="s">
        <v>4245</v>
      </c>
      <c r="E4801">
        <v>1</v>
      </c>
      <c r="F4801">
        <v>0</v>
      </c>
      <c r="G4801">
        <v>1</v>
      </c>
      <c r="H4801">
        <v>0</v>
      </c>
      <c r="I4801">
        <v>0</v>
      </c>
      <c r="J4801">
        <v>75</v>
      </c>
      <c r="K4801">
        <v>0</v>
      </c>
      <c r="L4801">
        <v>0</v>
      </c>
      <c r="M4801">
        <v>0</v>
      </c>
      <c r="N4801">
        <v>0</v>
      </c>
    </row>
    <row r="4802" spans="1:14" x14ac:dyDescent="0.25">
      <c r="A4802" t="s">
        <v>9026</v>
      </c>
      <c r="B4802" t="s">
        <v>74</v>
      </c>
      <c r="C4802" t="s">
        <v>87</v>
      </c>
      <c r="D4802" t="s">
        <v>394</v>
      </c>
      <c r="E4802">
        <v>0</v>
      </c>
      <c r="F4802">
        <v>0</v>
      </c>
      <c r="G4802">
        <v>0</v>
      </c>
      <c r="H4802">
        <v>0</v>
      </c>
      <c r="I4802">
        <v>0</v>
      </c>
      <c r="J4802">
        <v>0</v>
      </c>
      <c r="K4802">
        <v>37</v>
      </c>
      <c r="L4802">
        <v>36</v>
      </c>
      <c r="M4802">
        <v>1</v>
      </c>
      <c r="N4802">
        <v>0</v>
      </c>
    </row>
    <row r="4803" spans="1:14" x14ac:dyDescent="0.25">
      <c r="A4803" t="s">
        <v>9027</v>
      </c>
      <c r="B4803" t="s">
        <v>74</v>
      </c>
      <c r="C4803" t="s">
        <v>87</v>
      </c>
      <c r="D4803" t="s">
        <v>395</v>
      </c>
      <c r="E4803">
        <v>0</v>
      </c>
      <c r="F4803">
        <v>0</v>
      </c>
      <c r="G4803">
        <v>0</v>
      </c>
      <c r="H4803">
        <v>0</v>
      </c>
      <c r="I4803">
        <v>0</v>
      </c>
      <c r="J4803">
        <v>0</v>
      </c>
      <c r="K4803">
        <v>33</v>
      </c>
      <c r="L4803">
        <v>33</v>
      </c>
      <c r="M4803">
        <v>0</v>
      </c>
      <c r="N4803">
        <v>0</v>
      </c>
    </row>
    <row r="4804" spans="1:14" x14ac:dyDescent="0.25">
      <c r="A4804" t="s">
        <v>9028</v>
      </c>
      <c r="B4804" t="s">
        <v>74</v>
      </c>
      <c r="C4804" t="s">
        <v>88</v>
      </c>
      <c r="D4804" t="s">
        <v>396</v>
      </c>
      <c r="E4804">
        <v>292</v>
      </c>
      <c r="F4804">
        <v>40</v>
      </c>
      <c r="G4804">
        <v>243</v>
      </c>
      <c r="H4804">
        <v>6</v>
      </c>
      <c r="I4804">
        <v>3</v>
      </c>
      <c r="J4804">
        <v>5</v>
      </c>
      <c r="K4804">
        <v>0</v>
      </c>
      <c r="L4804">
        <v>0</v>
      </c>
      <c r="M4804">
        <v>0</v>
      </c>
      <c r="N4804">
        <v>0</v>
      </c>
    </row>
    <row r="4805" spans="1:14" x14ac:dyDescent="0.25">
      <c r="A4805" t="s">
        <v>9029</v>
      </c>
      <c r="B4805" t="s">
        <v>74</v>
      </c>
      <c r="C4805" t="s">
        <v>88</v>
      </c>
      <c r="D4805" t="s">
        <v>4236</v>
      </c>
      <c r="E4805">
        <v>297</v>
      </c>
      <c r="F4805">
        <v>35</v>
      </c>
      <c r="G4805">
        <v>252</v>
      </c>
      <c r="H4805">
        <v>5</v>
      </c>
      <c r="I4805">
        <v>5</v>
      </c>
      <c r="J4805">
        <v>0</v>
      </c>
      <c r="K4805">
        <v>0</v>
      </c>
      <c r="L4805">
        <v>0</v>
      </c>
      <c r="M4805">
        <v>0</v>
      </c>
      <c r="N4805">
        <v>0</v>
      </c>
    </row>
    <row r="4806" spans="1:14" x14ac:dyDescent="0.25">
      <c r="A4806" t="s">
        <v>9030</v>
      </c>
      <c r="B4806" t="s">
        <v>74</v>
      </c>
      <c r="C4806" t="s">
        <v>88</v>
      </c>
      <c r="D4806" t="s">
        <v>4238</v>
      </c>
      <c r="E4806">
        <v>5</v>
      </c>
      <c r="F4806">
        <v>0</v>
      </c>
      <c r="G4806">
        <v>5</v>
      </c>
      <c r="H4806">
        <v>0</v>
      </c>
      <c r="I4806">
        <v>0</v>
      </c>
      <c r="J4806">
        <v>292</v>
      </c>
      <c r="K4806">
        <v>0</v>
      </c>
      <c r="L4806">
        <v>0</v>
      </c>
      <c r="M4806">
        <v>0</v>
      </c>
      <c r="N4806">
        <v>0</v>
      </c>
    </row>
    <row r="4807" spans="1:14" x14ac:dyDescent="0.25">
      <c r="A4807" t="s">
        <v>9031</v>
      </c>
      <c r="B4807" t="s">
        <v>74</v>
      </c>
      <c r="C4807" t="s">
        <v>88</v>
      </c>
      <c r="D4807" t="s">
        <v>397</v>
      </c>
      <c r="E4807">
        <v>297</v>
      </c>
      <c r="F4807">
        <v>34</v>
      </c>
      <c r="G4807">
        <v>253</v>
      </c>
      <c r="H4807">
        <v>5</v>
      </c>
      <c r="I4807">
        <v>5</v>
      </c>
      <c r="J4807">
        <v>0</v>
      </c>
      <c r="K4807">
        <v>0</v>
      </c>
      <c r="L4807">
        <v>0</v>
      </c>
      <c r="M4807">
        <v>0</v>
      </c>
      <c r="N4807">
        <v>0</v>
      </c>
    </row>
    <row r="4808" spans="1:14" x14ac:dyDescent="0.25">
      <c r="A4808" t="s">
        <v>9032</v>
      </c>
      <c r="B4808" t="s">
        <v>74</v>
      </c>
      <c r="C4808" t="s">
        <v>88</v>
      </c>
      <c r="D4808" t="s">
        <v>398</v>
      </c>
      <c r="E4808">
        <v>292</v>
      </c>
      <c r="F4808">
        <v>35</v>
      </c>
      <c r="G4808">
        <v>247</v>
      </c>
      <c r="H4808">
        <v>5</v>
      </c>
      <c r="I4808">
        <v>5</v>
      </c>
      <c r="J4808">
        <v>5</v>
      </c>
      <c r="K4808">
        <v>0</v>
      </c>
      <c r="L4808">
        <v>0</v>
      </c>
      <c r="M4808">
        <v>0</v>
      </c>
      <c r="N4808">
        <v>0</v>
      </c>
    </row>
    <row r="4809" spans="1:14" x14ac:dyDescent="0.25">
      <c r="A4809" t="s">
        <v>9033</v>
      </c>
      <c r="B4809" t="s">
        <v>74</v>
      </c>
      <c r="C4809" t="s">
        <v>88</v>
      </c>
      <c r="D4809" t="s">
        <v>4242</v>
      </c>
      <c r="E4809">
        <v>5</v>
      </c>
      <c r="F4809">
        <v>0</v>
      </c>
      <c r="G4809">
        <v>5</v>
      </c>
      <c r="H4809">
        <v>0</v>
      </c>
      <c r="I4809">
        <v>0</v>
      </c>
      <c r="J4809">
        <v>292</v>
      </c>
      <c r="K4809">
        <v>0</v>
      </c>
      <c r="L4809">
        <v>0</v>
      </c>
      <c r="M4809">
        <v>0</v>
      </c>
      <c r="N4809">
        <v>0</v>
      </c>
    </row>
    <row r="4810" spans="1:14" x14ac:dyDescent="0.25">
      <c r="A4810" t="s">
        <v>9034</v>
      </c>
      <c r="B4810" t="s">
        <v>74</v>
      </c>
      <c r="C4810" t="s">
        <v>88</v>
      </c>
      <c r="D4810" t="s">
        <v>399</v>
      </c>
      <c r="E4810">
        <v>292</v>
      </c>
      <c r="F4810">
        <v>34</v>
      </c>
      <c r="G4810">
        <v>249</v>
      </c>
      <c r="H4810">
        <v>6</v>
      </c>
      <c r="I4810">
        <v>3</v>
      </c>
      <c r="J4810">
        <v>5</v>
      </c>
      <c r="K4810">
        <v>0</v>
      </c>
      <c r="L4810">
        <v>0</v>
      </c>
      <c r="M4810">
        <v>0</v>
      </c>
      <c r="N4810">
        <v>0</v>
      </c>
    </row>
    <row r="4811" spans="1:14" x14ac:dyDescent="0.25">
      <c r="A4811" t="s">
        <v>9035</v>
      </c>
      <c r="B4811" t="s">
        <v>74</v>
      </c>
      <c r="C4811" t="s">
        <v>88</v>
      </c>
      <c r="D4811" t="s">
        <v>4245</v>
      </c>
      <c r="E4811">
        <v>5</v>
      </c>
      <c r="F4811">
        <v>0</v>
      </c>
      <c r="G4811">
        <v>5</v>
      </c>
      <c r="H4811">
        <v>0</v>
      </c>
      <c r="I4811">
        <v>0</v>
      </c>
      <c r="J4811">
        <v>292</v>
      </c>
      <c r="K4811">
        <v>0</v>
      </c>
      <c r="L4811">
        <v>0</v>
      </c>
      <c r="M4811">
        <v>0</v>
      </c>
      <c r="N4811">
        <v>0</v>
      </c>
    </row>
    <row r="4812" spans="1:14" x14ac:dyDescent="0.25">
      <c r="A4812" t="s">
        <v>9036</v>
      </c>
      <c r="B4812" t="s">
        <v>74</v>
      </c>
      <c r="C4812" t="s">
        <v>88</v>
      </c>
      <c r="D4812" t="s">
        <v>394</v>
      </c>
      <c r="E4812">
        <v>0</v>
      </c>
      <c r="F4812">
        <v>0</v>
      </c>
      <c r="G4812">
        <v>0</v>
      </c>
      <c r="H4812">
        <v>0</v>
      </c>
      <c r="I4812">
        <v>0</v>
      </c>
      <c r="J4812">
        <v>0</v>
      </c>
      <c r="K4812">
        <v>231</v>
      </c>
      <c r="L4812">
        <v>226</v>
      </c>
      <c r="M4812">
        <v>2</v>
      </c>
      <c r="N4812">
        <v>3</v>
      </c>
    </row>
    <row r="4813" spans="1:14" x14ac:dyDescent="0.25">
      <c r="A4813" t="s">
        <v>9037</v>
      </c>
      <c r="B4813" t="s">
        <v>74</v>
      </c>
      <c r="C4813" t="s">
        <v>88</v>
      </c>
      <c r="D4813" t="s">
        <v>395</v>
      </c>
      <c r="E4813">
        <v>0</v>
      </c>
      <c r="F4813">
        <v>0</v>
      </c>
      <c r="G4813">
        <v>0</v>
      </c>
      <c r="H4813">
        <v>0</v>
      </c>
      <c r="I4813">
        <v>0</v>
      </c>
      <c r="J4813">
        <v>0</v>
      </c>
      <c r="K4813">
        <v>172</v>
      </c>
      <c r="L4813">
        <v>167</v>
      </c>
      <c r="M4813">
        <v>2</v>
      </c>
      <c r="N4813">
        <v>3</v>
      </c>
    </row>
    <row r="4814" spans="1:14" x14ac:dyDescent="0.25">
      <c r="A4814" t="s">
        <v>9038</v>
      </c>
      <c r="B4814" t="s">
        <v>74</v>
      </c>
      <c r="C4814" t="s">
        <v>89</v>
      </c>
      <c r="D4814" t="s">
        <v>396</v>
      </c>
      <c r="E4814">
        <v>41</v>
      </c>
      <c r="F4814">
        <v>4</v>
      </c>
      <c r="G4814">
        <v>36</v>
      </c>
      <c r="H4814">
        <v>1</v>
      </c>
      <c r="I4814">
        <v>0</v>
      </c>
      <c r="J4814">
        <v>0</v>
      </c>
      <c r="K4814">
        <v>0</v>
      </c>
      <c r="L4814">
        <v>0</v>
      </c>
      <c r="M4814">
        <v>0</v>
      </c>
      <c r="N4814">
        <v>0</v>
      </c>
    </row>
    <row r="4815" spans="1:14" x14ac:dyDescent="0.25">
      <c r="A4815" t="s">
        <v>9039</v>
      </c>
      <c r="B4815" t="s">
        <v>74</v>
      </c>
      <c r="C4815" t="s">
        <v>89</v>
      </c>
      <c r="D4815" t="s">
        <v>4236</v>
      </c>
      <c r="E4815">
        <v>41</v>
      </c>
      <c r="F4815">
        <v>4</v>
      </c>
      <c r="G4815">
        <v>36</v>
      </c>
      <c r="H4815">
        <v>0</v>
      </c>
      <c r="I4815">
        <v>1</v>
      </c>
      <c r="J4815">
        <v>0</v>
      </c>
      <c r="K4815">
        <v>0</v>
      </c>
      <c r="L4815">
        <v>0</v>
      </c>
      <c r="M4815">
        <v>0</v>
      </c>
      <c r="N4815">
        <v>0</v>
      </c>
    </row>
    <row r="4816" spans="1:14" x14ac:dyDescent="0.25">
      <c r="A4816" t="s">
        <v>9040</v>
      </c>
      <c r="B4816" t="s">
        <v>74</v>
      </c>
      <c r="C4816" t="s">
        <v>89</v>
      </c>
      <c r="D4816" t="s">
        <v>4238</v>
      </c>
      <c r="E4816">
        <v>0</v>
      </c>
      <c r="F4816">
        <v>0</v>
      </c>
      <c r="G4816">
        <v>0</v>
      </c>
      <c r="H4816">
        <v>0</v>
      </c>
      <c r="I4816">
        <v>0</v>
      </c>
      <c r="J4816">
        <v>41</v>
      </c>
      <c r="K4816">
        <v>0</v>
      </c>
      <c r="L4816">
        <v>0</v>
      </c>
      <c r="M4816">
        <v>0</v>
      </c>
      <c r="N4816">
        <v>0</v>
      </c>
    </row>
    <row r="4817" spans="1:14" x14ac:dyDescent="0.25">
      <c r="A4817" t="s">
        <v>9041</v>
      </c>
      <c r="B4817" t="s">
        <v>74</v>
      </c>
      <c r="C4817" t="s">
        <v>89</v>
      </c>
      <c r="D4817" t="s">
        <v>397</v>
      </c>
      <c r="E4817">
        <v>41</v>
      </c>
      <c r="F4817">
        <v>4</v>
      </c>
      <c r="G4817">
        <v>36</v>
      </c>
      <c r="H4817">
        <v>0</v>
      </c>
      <c r="I4817">
        <v>1</v>
      </c>
      <c r="J4817">
        <v>0</v>
      </c>
      <c r="K4817">
        <v>0</v>
      </c>
      <c r="L4817">
        <v>0</v>
      </c>
      <c r="M4817">
        <v>0</v>
      </c>
      <c r="N4817">
        <v>0</v>
      </c>
    </row>
    <row r="4818" spans="1:14" x14ac:dyDescent="0.25">
      <c r="A4818" t="s">
        <v>9042</v>
      </c>
      <c r="B4818" t="s">
        <v>74</v>
      </c>
      <c r="C4818" t="s">
        <v>89</v>
      </c>
      <c r="D4818" t="s">
        <v>398</v>
      </c>
      <c r="E4818">
        <v>41</v>
      </c>
      <c r="F4818">
        <v>5</v>
      </c>
      <c r="G4818">
        <v>35</v>
      </c>
      <c r="H4818">
        <v>0</v>
      </c>
      <c r="I4818">
        <v>1</v>
      </c>
      <c r="J4818">
        <v>0</v>
      </c>
      <c r="K4818">
        <v>0</v>
      </c>
      <c r="L4818">
        <v>0</v>
      </c>
      <c r="M4818">
        <v>0</v>
      </c>
      <c r="N4818">
        <v>0</v>
      </c>
    </row>
    <row r="4819" spans="1:14" x14ac:dyDescent="0.25">
      <c r="A4819" t="s">
        <v>9043</v>
      </c>
      <c r="B4819" t="s">
        <v>74</v>
      </c>
      <c r="C4819" t="s">
        <v>89</v>
      </c>
      <c r="D4819" t="s">
        <v>4242</v>
      </c>
      <c r="E4819">
        <v>0</v>
      </c>
      <c r="F4819">
        <v>0</v>
      </c>
      <c r="G4819">
        <v>0</v>
      </c>
      <c r="H4819">
        <v>0</v>
      </c>
      <c r="I4819">
        <v>0</v>
      </c>
      <c r="J4819">
        <v>41</v>
      </c>
      <c r="K4819">
        <v>0</v>
      </c>
      <c r="L4819">
        <v>0</v>
      </c>
      <c r="M4819">
        <v>0</v>
      </c>
      <c r="N4819">
        <v>0</v>
      </c>
    </row>
    <row r="4820" spans="1:14" x14ac:dyDescent="0.25">
      <c r="A4820" t="s">
        <v>9044</v>
      </c>
      <c r="B4820" t="s">
        <v>74</v>
      </c>
      <c r="C4820" t="s">
        <v>89</v>
      </c>
      <c r="D4820" t="s">
        <v>399</v>
      </c>
      <c r="E4820">
        <v>41</v>
      </c>
      <c r="F4820">
        <v>4</v>
      </c>
      <c r="G4820">
        <v>36</v>
      </c>
      <c r="H4820">
        <v>1</v>
      </c>
      <c r="I4820">
        <v>0</v>
      </c>
      <c r="J4820">
        <v>0</v>
      </c>
      <c r="K4820">
        <v>0</v>
      </c>
      <c r="L4820">
        <v>0</v>
      </c>
      <c r="M4820">
        <v>0</v>
      </c>
      <c r="N4820">
        <v>0</v>
      </c>
    </row>
    <row r="4821" spans="1:14" x14ac:dyDescent="0.25">
      <c r="A4821" t="s">
        <v>9045</v>
      </c>
      <c r="B4821" t="s">
        <v>74</v>
      </c>
      <c r="C4821" t="s">
        <v>89</v>
      </c>
      <c r="D4821" t="s">
        <v>4245</v>
      </c>
      <c r="E4821">
        <v>0</v>
      </c>
      <c r="F4821">
        <v>0</v>
      </c>
      <c r="G4821">
        <v>0</v>
      </c>
      <c r="H4821">
        <v>0</v>
      </c>
      <c r="I4821">
        <v>0</v>
      </c>
      <c r="J4821">
        <v>41</v>
      </c>
      <c r="K4821">
        <v>0</v>
      </c>
      <c r="L4821">
        <v>0</v>
      </c>
      <c r="M4821">
        <v>0</v>
      </c>
      <c r="N4821">
        <v>0</v>
      </c>
    </row>
    <row r="4822" spans="1:14" x14ac:dyDescent="0.25">
      <c r="A4822" t="s">
        <v>9046</v>
      </c>
      <c r="B4822" t="s">
        <v>74</v>
      </c>
      <c r="C4822" t="s">
        <v>89</v>
      </c>
      <c r="D4822" t="s">
        <v>394</v>
      </c>
      <c r="E4822">
        <v>0</v>
      </c>
      <c r="F4822">
        <v>0</v>
      </c>
      <c r="G4822">
        <v>0</v>
      </c>
      <c r="H4822">
        <v>0</v>
      </c>
      <c r="I4822">
        <v>0</v>
      </c>
      <c r="J4822">
        <v>0</v>
      </c>
      <c r="K4822">
        <v>29</v>
      </c>
      <c r="L4822">
        <v>29</v>
      </c>
      <c r="M4822">
        <v>0</v>
      </c>
      <c r="N4822">
        <v>0</v>
      </c>
    </row>
    <row r="4823" spans="1:14" x14ac:dyDescent="0.25">
      <c r="A4823" t="s">
        <v>9047</v>
      </c>
      <c r="B4823" t="s">
        <v>74</v>
      </c>
      <c r="C4823" t="s">
        <v>89</v>
      </c>
      <c r="D4823" t="s">
        <v>395</v>
      </c>
      <c r="E4823">
        <v>0</v>
      </c>
      <c r="F4823">
        <v>0</v>
      </c>
      <c r="G4823">
        <v>0</v>
      </c>
      <c r="H4823">
        <v>0</v>
      </c>
      <c r="I4823">
        <v>0</v>
      </c>
      <c r="J4823">
        <v>0</v>
      </c>
      <c r="K4823">
        <v>23</v>
      </c>
      <c r="L4823">
        <v>23</v>
      </c>
      <c r="M4823">
        <v>0</v>
      </c>
      <c r="N4823">
        <v>0</v>
      </c>
    </row>
    <row r="4824" spans="1:14" x14ac:dyDescent="0.25">
      <c r="A4824" t="s">
        <v>9048</v>
      </c>
      <c r="B4824" t="s">
        <v>74</v>
      </c>
      <c r="C4824" t="s">
        <v>90</v>
      </c>
      <c r="D4824" t="s">
        <v>396</v>
      </c>
      <c r="E4824">
        <v>31</v>
      </c>
      <c r="F4824">
        <v>1</v>
      </c>
      <c r="G4824">
        <v>29</v>
      </c>
      <c r="H4824">
        <v>1</v>
      </c>
      <c r="I4824">
        <v>0</v>
      </c>
      <c r="J4824">
        <v>1</v>
      </c>
      <c r="K4824">
        <v>0</v>
      </c>
      <c r="L4824">
        <v>0</v>
      </c>
      <c r="M4824">
        <v>0</v>
      </c>
      <c r="N4824">
        <v>0</v>
      </c>
    </row>
    <row r="4825" spans="1:14" x14ac:dyDescent="0.25">
      <c r="A4825" t="s">
        <v>9049</v>
      </c>
      <c r="B4825" t="s">
        <v>74</v>
      </c>
      <c r="C4825" t="s">
        <v>90</v>
      </c>
      <c r="D4825" t="s">
        <v>4236</v>
      </c>
      <c r="E4825">
        <v>32</v>
      </c>
      <c r="F4825">
        <v>1</v>
      </c>
      <c r="G4825">
        <v>30</v>
      </c>
      <c r="H4825">
        <v>1</v>
      </c>
      <c r="I4825">
        <v>0</v>
      </c>
      <c r="J4825">
        <v>0</v>
      </c>
      <c r="K4825">
        <v>0</v>
      </c>
      <c r="L4825">
        <v>0</v>
      </c>
      <c r="M4825">
        <v>0</v>
      </c>
      <c r="N4825">
        <v>0</v>
      </c>
    </row>
    <row r="4826" spans="1:14" x14ac:dyDescent="0.25">
      <c r="A4826" t="s">
        <v>9050</v>
      </c>
      <c r="B4826" t="s">
        <v>74</v>
      </c>
      <c r="C4826" t="s">
        <v>90</v>
      </c>
      <c r="D4826" t="s">
        <v>4238</v>
      </c>
      <c r="E4826">
        <v>1</v>
      </c>
      <c r="F4826">
        <v>0</v>
      </c>
      <c r="G4826">
        <v>1</v>
      </c>
      <c r="H4826">
        <v>0</v>
      </c>
      <c r="I4826">
        <v>0</v>
      </c>
      <c r="J4826">
        <v>31</v>
      </c>
      <c r="K4826">
        <v>0</v>
      </c>
      <c r="L4826">
        <v>0</v>
      </c>
      <c r="M4826">
        <v>0</v>
      </c>
      <c r="N4826">
        <v>0</v>
      </c>
    </row>
    <row r="4827" spans="1:14" x14ac:dyDescent="0.25">
      <c r="A4827" t="s">
        <v>9051</v>
      </c>
      <c r="B4827" t="s">
        <v>74</v>
      </c>
      <c r="C4827" t="s">
        <v>90</v>
      </c>
      <c r="D4827" t="s">
        <v>397</v>
      </c>
      <c r="E4827">
        <v>32</v>
      </c>
      <c r="F4827">
        <v>1</v>
      </c>
      <c r="G4827">
        <v>30</v>
      </c>
      <c r="H4827">
        <v>1</v>
      </c>
      <c r="I4827">
        <v>0</v>
      </c>
      <c r="J4827">
        <v>0</v>
      </c>
      <c r="K4827">
        <v>0</v>
      </c>
      <c r="L4827">
        <v>0</v>
      </c>
      <c r="M4827">
        <v>0</v>
      </c>
      <c r="N4827">
        <v>0</v>
      </c>
    </row>
    <row r="4828" spans="1:14" x14ac:dyDescent="0.25">
      <c r="A4828" t="s">
        <v>9052</v>
      </c>
      <c r="B4828" t="s">
        <v>74</v>
      </c>
      <c r="C4828" t="s">
        <v>90</v>
      </c>
      <c r="D4828" t="s">
        <v>398</v>
      </c>
      <c r="E4828">
        <v>31</v>
      </c>
      <c r="F4828">
        <v>1</v>
      </c>
      <c r="G4828">
        <v>29</v>
      </c>
      <c r="H4828">
        <v>1</v>
      </c>
      <c r="I4828">
        <v>0</v>
      </c>
      <c r="J4828">
        <v>1</v>
      </c>
      <c r="K4828">
        <v>0</v>
      </c>
      <c r="L4828">
        <v>0</v>
      </c>
      <c r="M4828">
        <v>0</v>
      </c>
      <c r="N4828">
        <v>0</v>
      </c>
    </row>
    <row r="4829" spans="1:14" x14ac:dyDescent="0.25">
      <c r="A4829" t="s">
        <v>9053</v>
      </c>
      <c r="B4829" t="s">
        <v>74</v>
      </c>
      <c r="C4829" t="s">
        <v>90</v>
      </c>
      <c r="D4829" t="s">
        <v>4242</v>
      </c>
      <c r="E4829">
        <v>1</v>
      </c>
      <c r="F4829">
        <v>0</v>
      </c>
      <c r="G4829">
        <v>1</v>
      </c>
      <c r="H4829">
        <v>0</v>
      </c>
      <c r="I4829">
        <v>0</v>
      </c>
      <c r="J4829">
        <v>31</v>
      </c>
      <c r="K4829">
        <v>0</v>
      </c>
      <c r="L4829">
        <v>0</v>
      </c>
      <c r="M4829">
        <v>0</v>
      </c>
      <c r="N4829">
        <v>0</v>
      </c>
    </row>
    <row r="4830" spans="1:14" x14ac:dyDescent="0.25">
      <c r="A4830" t="s">
        <v>9054</v>
      </c>
      <c r="B4830" t="s">
        <v>74</v>
      </c>
      <c r="C4830" t="s">
        <v>90</v>
      </c>
      <c r="D4830" t="s">
        <v>399</v>
      </c>
      <c r="E4830">
        <v>31</v>
      </c>
      <c r="F4830">
        <v>1</v>
      </c>
      <c r="G4830">
        <v>29</v>
      </c>
      <c r="H4830">
        <v>1</v>
      </c>
      <c r="I4830">
        <v>0</v>
      </c>
      <c r="J4830">
        <v>1</v>
      </c>
      <c r="K4830">
        <v>0</v>
      </c>
      <c r="L4830">
        <v>0</v>
      </c>
      <c r="M4830">
        <v>0</v>
      </c>
      <c r="N4830">
        <v>0</v>
      </c>
    </row>
    <row r="4831" spans="1:14" x14ac:dyDescent="0.25">
      <c r="A4831" t="s">
        <v>9055</v>
      </c>
      <c r="B4831" t="s">
        <v>74</v>
      </c>
      <c r="C4831" t="s">
        <v>90</v>
      </c>
      <c r="D4831" t="s">
        <v>4245</v>
      </c>
      <c r="E4831">
        <v>1</v>
      </c>
      <c r="F4831">
        <v>0</v>
      </c>
      <c r="G4831">
        <v>1</v>
      </c>
      <c r="H4831">
        <v>0</v>
      </c>
      <c r="I4831">
        <v>0</v>
      </c>
      <c r="J4831">
        <v>31</v>
      </c>
      <c r="K4831">
        <v>0</v>
      </c>
      <c r="L4831">
        <v>0</v>
      </c>
      <c r="M4831">
        <v>0</v>
      </c>
      <c r="N4831">
        <v>0</v>
      </c>
    </row>
    <row r="4832" spans="1:14" x14ac:dyDescent="0.25">
      <c r="A4832" t="s">
        <v>9056</v>
      </c>
      <c r="B4832" t="s">
        <v>74</v>
      </c>
      <c r="C4832" t="s">
        <v>90</v>
      </c>
      <c r="D4832" t="s">
        <v>394</v>
      </c>
      <c r="E4832">
        <v>0</v>
      </c>
      <c r="F4832">
        <v>0</v>
      </c>
      <c r="G4832">
        <v>0</v>
      </c>
      <c r="H4832">
        <v>0</v>
      </c>
      <c r="I4832">
        <v>0</v>
      </c>
      <c r="J4832">
        <v>0</v>
      </c>
      <c r="K4832">
        <v>18</v>
      </c>
      <c r="L4832">
        <v>18</v>
      </c>
      <c r="M4832">
        <v>0</v>
      </c>
      <c r="N4832">
        <v>0</v>
      </c>
    </row>
    <row r="4833" spans="1:14" x14ac:dyDescent="0.25">
      <c r="A4833" t="s">
        <v>9057</v>
      </c>
      <c r="B4833" t="s">
        <v>74</v>
      </c>
      <c r="C4833" t="s">
        <v>90</v>
      </c>
      <c r="D4833" t="s">
        <v>395</v>
      </c>
      <c r="E4833">
        <v>0</v>
      </c>
      <c r="F4833">
        <v>0</v>
      </c>
      <c r="G4833">
        <v>0</v>
      </c>
      <c r="H4833">
        <v>0</v>
      </c>
      <c r="I4833">
        <v>0</v>
      </c>
      <c r="J4833">
        <v>0</v>
      </c>
      <c r="K4833">
        <v>13</v>
      </c>
      <c r="L4833">
        <v>13</v>
      </c>
      <c r="M4833">
        <v>0</v>
      </c>
      <c r="N4833">
        <v>0</v>
      </c>
    </row>
    <row r="4834" spans="1:14" x14ac:dyDescent="0.25">
      <c r="A4834" t="s">
        <v>9058</v>
      </c>
      <c r="B4834" t="s">
        <v>74</v>
      </c>
      <c r="C4834" t="s">
        <v>91</v>
      </c>
      <c r="D4834" t="s">
        <v>396</v>
      </c>
      <c r="E4834">
        <v>66</v>
      </c>
      <c r="F4834">
        <v>10</v>
      </c>
      <c r="G4834">
        <v>54</v>
      </c>
      <c r="H4834">
        <v>2</v>
      </c>
      <c r="I4834">
        <v>0</v>
      </c>
      <c r="J4834">
        <v>4</v>
      </c>
      <c r="K4834">
        <v>0</v>
      </c>
      <c r="L4834">
        <v>0</v>
      </c>
      <c r="M4834">
        <v>0</v>
      </c>
      <c r="N4834">
        <v>0</v>
      </c>
    </row>
    <row r="4835" spans="1:14" x14ac:dyDescent="0.25">
      <c r="A4835" t="s">
        <v>9059</v>
      </c>
      <c r="B4835" t="s">
        <v>74</v>
      </c>
      <c r="C4835" t="s">
        <v>91</v>
      </c>
      <c r="D4835" t="s">
        <v>4236</v>
      </c>
      <c r="E4835">
        <v>70</v>
      </c>
      <c r="F4835">
        <v>13</v>
      </c>
      <c r="G4835">
        <v>55</v>
      </c>
      <c r="H4835">
        <v>2</v>
      </c>
      <c r="I4835">
        <v>0</v>
      </c>
      <c r="J4835">
        <v>0</v>
      </c>
      <c r="K4835">
        <v>0</v>
      </c>
      <c r="L4835">
        <v>0</v>
      </c>
      <c r="M4835">
        <v>0</v>
      </c>
      <c r="N4835">
        <v>0</v>
      </c>
    </row>
    <row r="4836" spans="1:14" x14ac:dyDescent="0.25">
      <c r="A4836" t="s">
        <v>9060</v>
      </c>
      <c r="B4836" t="s">
        <v>74</v>
      </c>
      <c r="C4836" t="s">
        <v>91</v>
      </c>
      <c r="D4836" t="s">
        <v>4238</v>
      </c>
      <c r="E4836">
        <v>4</v>
      </c>
      <c r="F4836">
        <v>3</v>
      </c>
      <c r="G4836">
        <v>1</v>
      </c>
      <c r="H4836">
        <v>0</v>
      </c>
      <c r="I4836">
        <v>0</v>
      </c>
      <c r="J4836">
        <v>66</v>
      </c>
      <c r="K4836">
        <v>0</v>
      </c>
      <c r="L4836">
        <v>0</v>
      </c>
      <c r="M4836">
        <v>0</v>
      </c>
      <c r="N4836">
        <v>0</v>
      </c>
    </row>
    <row r="4837" spans="1:14" x14ac:dyDescent="0.25">
      <c r="A4837" t="s">
        <v>9061</v>
      </c>
      <c r="B4837" t="s">
        <v>74</v>
      </c>
      <c r="C4837" t="s">
        <v>91</v>
      </c>
      <c r="D4837" t="s">
        <v>397</v>
      </c>
      <c r="E4837">
        <v>70</v>
      </c>
      <c r="F4837">
        <v>13</v>
      </c>
      <c r="G4837">
        <v>55</v>
      </c>
      <c r="H4837">
        <v>2</v>
      </c>
      <c r="I4837">
        <v>0</v>
      </c>
      <c r="J4837">
        <v>0</v>
      </c>
      <c r="K4837">
        <v>0</v>
      </c>
      <c r="L4837">
        <v>0</v>
      </c>
      <c r="M4837">
        <v>0</v>
      </c>
      <c r="N4837">
        <v>0</v>
      </c>
    </row>
    <row r="4838" spans="1:14" x14ac:dyDescent="0.25">
      <c r="A4838" t="s">
        <v>9062</v>
      </c>
      <c r="B4838" t="s">
        <v>74</v>
      </c>
      <c r="C4838" t="s">
        <v>91</v>
      </c>
      <c r="D4838" t="s">
        <v>398</v>
      </c>
      <c r="E4838">
        <v>66</v>
      </c>
      <c r="F4838">
        <v>10</v>
      </c>
      <c r="G4838">
        <v>54</v>
      </c>
      <c r="H4838">
        <v>2</v>
      </c>
      <c r="I4838">
        <v>0</v>
      </c>
      <c r="J4838">
        <v>4</v>
      </c>
      <c r="K4838">
        <v>0</v>
      </c>
      <c r="L4838">
        <v>0</v>
      </c>
      <c r="M4838">
        <v>0</v>
      </c>
      <c r="N4838">
        <v>0</v>
      </c>
    </row>
    <row r="4839" spans="1:14" x14ac:dyDescent="0.25">
      <c r="A4839" t="s">
        <v>9063</v>
      </c>
      <c r="B4839" t="s">
        <v>74</v>
      </c>
      <c r="C4839" t="s">
        <v>91</v>
      </c>
      <c r="D4839" t="s">
        <v>4242</v>
      </c>
      <c r="E4839">
        <v>4</v>
      </c>
      <c r="F4839">
        <v>3</v>
      </c>
      <c r="G4839">
        <v>1</v>
      </c>
      <c r="H4839">
        <v>0</v>
      </c>
      <c r="I4839">
        <v>0</v>
      </c>
      <c r="J4839">
        <v>66</v>
      </c>
      <c r="K4839">
        <v>0</v>
      </c>
      <c r="L4839">
        <v>0</v>
      </c>
      <c r="M4839">
        <v>0</v>
      </c>
      <c r="N4839">
        <v>0</v>
      </c>
    </row>
    <row r="4840" spans="1:14" x14ac:dyDescent="0.25">
      <c r="A4840" t="s">
        <v>9064</v>
      </c>
      <c r="B4840" t="s">
        <v>74</v>
      </c>
      <c r="C4840" t="s">
        <v>91</v>
      </c>
      <c r="D4840" t="s">
        <v>399</v>
      </c>
      <c r="E4840">
        <v>66</v>
      </c>
      <c r="F4840">
        <v>10</v>
      </c>
      <c r="G4840">
        <v>54</v>
      </c>
      <c r="H4840">
        <v>2</v>
      </c>
      <c r="I4840">
        <v>0</v>
      </c>
      <c r="J4840">
        <v>4</v>
      </c>
      <c r="K4840">
        <v>0</v>
      </c>
      <c r="L4840">
        <v>0</v>
      </c>
      <c r="M4840">
        <v>0</v>
      </c>
      <c r="N4840">
        <v>0</v>
      </c>
    </row>
    <row r="4841" spans="1:14" x14ac:dyDescent="0.25">
      <c r="A4841" t="s">
        <v>9065</v>
      </c>
      <c r="B4841" t="s">
        <v>74</v>
      </c>
      <c r="C4841" t="s">
        <v>91</v>
      </c>
      <c r="D4841" t="s">
        <v>4245</v>
      </c>
      <c r="E4841">
        <v>4</v>
      </c>
      <c r="F4841">
        <v>3</v>
      </c>
      <c r="G4841">
        <v>1</v>
      </c>
      <c r="H4841">
        <v>0</v>
      </c>
      <c r="I4841">
        <v>0</v>
      </c>
      <c r="J4841">
        <v>66</v>
      </c>
      <c r="K4841">
        <v>0</v>
      </c>
      <c r="L4841">
        <v>0</v>
      </c>
      <c r="M4841">
        <v>0</v>
      </c>
      <c r="N4841">
        <v>0</v>
      </c>
    </row>
    <row r="4842" spans="1:14" x14ac:dyDescent="0.25">
      <c r="A4842" t="s">
        <v>9066</v>
      </c>
      <c r="B4842" t="s">
        <v>74</v>
      </c>
      <c r="C4842" t="s">
        <v>91</v>
      </c>
      <c r="D4842" t="s">
        <v>394</v>
      </c>
      <c r="E4842">
        <v>0</v>
      </c>
      <c r="F4842">
        <v>0</v>
      </c>
      <c r="G4842">
        <v>0</v>
      </c>
      <c r="H4842">
        <v>0</v>
      </c>
      <c r="I4842">
        <v>0</v>
      </c>
      <c r="J4842">
        <v>0</v>
      </c>
      <c r="K4842">
        <v>43</v>
      </c>
      <c r="L4842">
        <v>42</v>
      </c>
      <c r="M4842">
        <v>1</v>
      </c>
      <c r="N4842">
        <v>0</v>
      </c>
    </row>
    <row r="4843" spans="1:14" x14ac:dyDescent="0.25">
      <c r="A4843" t="s">
        <v>9067</v>
      </c>
      <c r="B4843" t="s">
        <v>74</v>
      </c>
      <c r="C4843" t="s">
        <v>91</v>
      </c>
      <c r="D4843" t="s">
        <v>395</v>
      </c>
      <c r="E4843">
        <v>0</v>
      </c>
      <c r="F4843">
        <v>0</v>
      </c>
      <c r="G4843">
        <v>0</v>
      </c>
      <c r="H4843">
        <v>0</v>
      </c>
      <c r="I4843">
        <v>0</v>
      </c>
      <c r="J4843">
        <v>0</v>
      </c>
      <c r="K4843">
        <v>34</v>
      </c>
      <c r="L4843">
        <v>33</v>
      </c>
      <c r="M4843">
        <v>1</v>
      </c>
      <c r="N4843">
        <v>0</v>
      </c>
    </row>
    <row r="4844" spans="1:14" x14ac:dyDescent="0.25">
      <c r="A4844" t="s">
        <v>9068</v>
      </c>
      <c r="B4844" t="s">
        <v>74</v>
      </c>
      <c r="C4844" t="s">
        <v>92</v>
      </c>
      <c r="D4844" t="s">
        <v>396</v>
      </c>
      <c r="E4844">
        <v>118</v>
      </c>
      <c r="F4844">
        <v>24</v>
      </c>
      <c r="G4844">
        <v>91</v>
      </c>
      <c r="H4844">
        <v>3</v>
      </c>
      <c r="I4844">
        <v>0</v>
      </c>
      <c r="J4844">
        <v>1</v>
      </c>
      <c r="K4844">
        <v>0</v>
      </c>
      <c r="L4844">
        <v>0</v>
      </c>
      <c r="M4844">
        <v>0</v>
      </c>
      <c r="N4844">
        <v>0</v>
      </c>
    </row>
    <row r="4845" spans="1:14" x14ac:dyDescent="0.25">
      <c r="A4845" t="s">
        <v>9069</v>
      </c>
      <c r="B4845" t="s">
        <v>74</v>
      </c>
      <c r="C4845" t="s">
        <v>92</v>
      </c>
      <c r="D4845" t="s">
        <v>4236</v>
      </c>
      <c r="E4845">
        <v>119</v>
      </c>
      <c r="F4845">
        <v>18</v>
      </c>
      <c r="G4845">
        <v>98</v>
      </c>
      <c r="H4845">
        <v>3</v>
      </c>
      <c r="I4845">
        <v>0</v>
      </c>
      <c r="J4845">
        <v>0</v>
      </c>
      <c r="K4845">
        <v>0</v>
      </c>
      <c r="L4845">
        <v>0</v>
      </c>
      <c r="M4845">
        <v>0</v>
      </c>
      <c r="N4845">
        <v>0</v>
      </c>
    </row>
    <row r="4846" spans="1:14" x14ac:dyDescent="0.25">
      <c r="A4846" t="s">
        <v>9070</v>
      </c>
      <c r="B4846" t="s">
        <v>74</v>
      </c>
      <c r="C4846" t="s">
        <v>92</v>
      </c>
      <c r="D4846" t="s">
        <v>4238</v>
      </c>
      <c r="E4846">
        <v>1</v>
      </c>
      <c r="F4846">
        <v>1</v>
      </c>
      <c r="G4846">
        <v>0</v>
      </c>
      <c r="H4846">
        <v>0</v>
      </c>
      <c r="I4846">
        <v>0</v>
      </c>
      <c r="J4846">
        <v>118</v>
      </c>
      <c r="K4846">
        <v>0</v>
      </c>
      <c r="L4846">
        <v>0</v>
      </c>
      <c r="M4846">
        <v>0</v>
      </c>
      <c r="N4846">
        <v>0</v>
      </c>
    </row>
    <row r="4847" spans="1:14" x14ac:dyDescent="0.25">
      <c r="A4847" t="s">
        <v>9071</v>
      </c>
      <c r="B4847" t="s">
        <v>74</v>
      </c>
      <c r="C4847" t="s">
        <v>92</v>
      </c>
      <c r="D4847" t="s">
        <v>397</v>
      </c>
      <c r="E4847">
        <v>119</v>
      </c>
      <c r="F4847">
        <v>18</v>
      </c>
      <c r="G4847">
        <v>98</v>
      </c>
      <c r="H4847">
        <v>3</v>
      </c>
      <c r="I4847">
        <v>0</v>
      </c>
      <c r="J4847">
        <v>0</v>
      </c>
      <c r="K4847">
        <v>0</v>
      </c>
      <c r="L4847">
        <v>0</v>
      </c>
      <c r="M4847">
        <v>0</v>
      </c>
      <c r="N4847">
        <v>0</v>
      </c>
    </row>
    <row r="4848" spans="1:14" x14ac:dyDescent="0.25">
      <c r="A4848" t="s">
        <v>9072</v>
      </c>
      <c r="B4848" t="s">
        <v>74</v>
      </c>
      <c r="C4848" t="s">
        <v>92</v>
      </c>
      <c r="D4848" t="s">
        <v>398</v>
      </c>
      <c r="E4848">
        <v>118</v>
      </c>
      <c r="F4848">
        <v>21</v>
      </c>
      <c r="G4848">
        <v>94</v>
      </c>
      <c r="H4848">
        <v>3</v>
      </c>
      <c r="I4848">
        <v>0</v>
      </c>
      <c r="J4848">
        <v>1</v>
      </c>
      <c r="K4848">
        <v>0</v>
      </c>
      <c r="L4848">
        <v>0</v>
      </c>
      <c r="M4848">
        <v>0</v>
      </c>
      <c r="N4848">
        <v>0</v>
      </c>
    </row>
    <row r="4849" spans="1:14" x14ac:dyDescent="0.25">
      <c r="A4849" t="s">
        <v>9073</v>
      </c>
      <c r="B4849" t="s">
        <v>74</v>
      </c>
      <c r="C4849" t="s">
        <v>92</v>
      </c>
      <c r="D4849" t="s">
        <v>4242</v>
      </c>
      <c r="E4849">
        <v>1</v>
      </c>
      <c r="F4849">
        <v>1</v>
      </c>
      <c r="G4849">
        <v>0</v>
      </c>
      <c r="H4849">
        <v>0</v>
      </c>
      <c r="I4849">
        <v>0</v>
      </c>
      <c r="J4849">
        <v>118</v>
      </c>
      <c r="K4849">
        <v>0</v>
      </c>
      <c r="L4849">
        <v>0</v>
      </c>
      <c r="M4849">
        <v>0</v>
      </c>
      <c r="N4849">
        <v>0</v>
      </c>
    </row>
    <row r="4850" spans="1:14" x14ac:dyDescent="0.25">
      <c r="A4850" t="s">
        <v>9074</v>
      </c>
      <c r="B4850" t="s">
        <v>74</v>
      </c>
      <c r="C4850" t="s">
        <v>92</v>
      </c>
      <c r="D4850" t="s">
        <v>399</v>
      </c>
      <c r="E4850">
        <v>118</v>
      </c>
      <c r="F4850">
        <v>17</v>
      </c>
      <c r="G4850">
        <v>98</v>
      </c>
      <c r="H4850">
        <v>3</v>
      </c>
      <c r="I4850">
        <v>0</v>
      </c>
      <c r="J4850">
        <v>1</v>
      </c>
      <c r="K4850">
        <v>0</v>
      </c>
      <c r="L4850">
        <v>0</v>
      </c>
      <c r="M4850">
        <v>0</v>
      </c>
      <c r="N4850">
        <v>0</v>
      </c>
    </row>
    <row r="4851" spans="1:14" x14ac:dyDescent="0.25">
      <c r="A4851" t="s">
        <v>9075</v>
      </c>
      <c r="B4851" t="s">
        <v>74</v>
      </c>
      <c r="C4851" t="s">
        <v>92</v>
      </c>
      <c r="D4851" t="s">
        <v>4245</v>
      </c>
      <c r="E4851">
        <v>1</v>
      </c>
      <c r="F4851">
        <v>1</v>
      </c>
      <c r="G4851">
        <v>0</v>
      </c>
      <c r="H4851">
        <v>0</v>
      </c>
      <c r="I4851">
        <v>0</v>
      </c>
      <c r="J4851">
        <v>118</v>
      </c>
      <c r="K4851">
        <v>0</v>
      </c>
      <c r="L4851">
        <v>0</v>
      </c>
      <c r="M4851">
        <v>0</v>
      </c>
      <c r="N4851">
        <v>0</v>
      </c>
    </row>
    <row r="4852" spans="1:14" x14ac:dyDescent="0.25">
      <c r="A4852" t="s">
        <v>9076</v>
      </c>
      <c r="B4852" t="s">
        <v>74</v>
      </c>
      <c r="C4852" t="s">
        <v>92</v>
      </c>
      <c r="D4852" t="s">
        <v>394</v>
      </c>
      <c r="E4852">
        <v>0</v>
      </c>
      <c r="F4852">
        <v>0</v>
      </c>
      <c r="G4852">
        <v>0</v>
      </c>
      <c r="H4852">
        <v>0</v>
      </c>
      <c r="I4852">
        <v>0</v>
      </c>
      <c r="J4852">
        <v>0</v>
      </c>
      <c r="K4852">
        <v>74</v>
      </c>
      <c r="L4852">
        <v>74</v>
      </c>
      <c r="M4852">
        <v>0</v>
      </c>
      <c r="N4852">
        <v>0</v>
      </c>
    </row>
    <row r="4853" spans="1:14" x14ac:dyDescent="0.25">
      <c r="A4853" t="s">
        <v>9077</v>
      </c>
      <c r="B4853" t="s">
        <v>74</v>
      </c>
      <c r="C4853" t="s">
        <v>92</v>
      </c>
      <c r="D4853" t="s">
        <v>395</v>
      </c>
      <c r="E4853">
        <v>0</v>
      </c>
      <c r="F4853">
        <v>0</v>
      </c>
      <c r="G4853">
        <v>0</v>
      </c>
      <c r="H4853">
        <v>0</v>
      </c>
      <c r="I4853">
        <v>0</v>
      </c>
      <c r="J4853">
        <v>0</v>
      </c>
      <c r="K4853">
        <v>55</v>
      </c>
      <c r="L4853">
        <v>55</v>
      </c>
      <c r="M4853">
        <v>0</v>
      </c>
      <c r="N4853">
        <v>0</v>
      </c>
    </row>
    <row r="4854" spans="1:14" x14ac:dyDescent="0.25">
      <c r="A4854" t="s">
        <v>9078</v>
      </c>
      <c r="B4854" t="s">
        <v>74</v>
      </c>
      <c r="C4854" t="s">
        <v>93</v>
      </c>
      <c r="D4854" t="s">
        <v>396</v>
      </c>
      <c r="E4854">
        <v>35</v>
      </c>
      <c r="F4854">
        <v>4</v>
      </c>
      <c r="G4854">
        <v>30</v>
      </c>
      <c r="H4854">
        <v>1</v>
      </c>
      <c r="I4854">
        <v>0</v>
      </c>
      <c r="J4854">
        <v>0</v>
      </c>
      <c r="K4854">
        <v>0</v>
      </c>
      <c r="L4854">
        <v>0</v>
      </c>
      <c r="M4854">
        <v>0</v>
      </c>
      <c r="N4854">
        <v>0</v>
      </c>
    </row>
    <row r="4855" spans="1:14" x14ac:dyDescent="0.25">
      <c r="A4855" t="s">
        <v>9079</v>
      </c>
      <c r="B4855" t="s">
        <v>74</v>
      </c>
      <c r="C4855" t="s">
        <v>93</v>
      </c>
      <c r="D4855" t="s">
        <v>4236</v>
      </c>
      <c r="E4855">
        <v>35</v>
      </c>
      <c r="F4855">
        <v>4</v>
      </c>
      <c r="G4855">
        <v>30</v>
      </c>
      <c r="H4855">
        <v>1</v>
      </c>
      <c r="I4855">
        <v>0</v>
      </c>
      <c r="J4855">
        <v>0</v>
      </c>
      <c r="K4855">
        <v>0</v>
      </c>
      <c r="L4855">
        <v>0</v>
      </c>
      <c r="M4855">
        <v>0</v>
      </c>
      <c r="N4855">
        <v>0</v>
      </c>
    </row>
    <row r="4856" spans="1:14" x14ac:dyDescent="0.25">
      <c r="A4856" t="s">
        <v>9080</v>
      </c>
      <c r="B4856" t="s">
        <v>74</v>
      </c>
      <c r="C4856" t="s">
        <v>93</v>
      </c>
      <c r="D4856" t="s">
        <v>4238</v>
      </c>
      <c r="E4856">
        <v>0</v>
      </c>
      <c r="F4856">
        <v>0</v>
      </c>
      <c r="G4856">
        <v>0</v>
      </c>
      <c r="H4856">
        <v>0</v>
      </c>
      <c r="I4856">
        <v>0</v>
      </c>
      <c r="J4856">
        <v>35</v>
      </c>
      <c r="K4856">
        <v>0</v>
      </c>
      <c r="L4856">
        <v>0</v>
      </c>
      <c r="M4856">
        <v>0</v>
      </c>
      <c r="N4856">
        <v>0</v>
      </c>
    </row>
    <row r="4857" spans="1:14" x14ac:dyDescent="0.25">
      <c r="A4857" t="s">
        <v>9081</v>
      </c>
      <c r="B4857" t="s">
        <v>74</v>
      </c>
      <c r="C4857" t="s">
        <v>93</v>
      </c>
      <c r="D4857" t="s">
        <v>397</v>
      </c>
      <c r="E4857">
        <v>35</v>
      </c>
      <c r="F4857">
        <v>4</v>
      </c>
      <c r="G4857">
        <v>30</v>
      </c>
      <c r="H4857">
        <v>1</v>
      </c>
      <c r="I4857">
        <v>0</v>
      </c>
      <c r="J4857">
        <v>0</v>
      </c>
      <c r="K4857">
        <v>0</v>
      </c>
      <c r="L4857">
        <v>0</v>
      </c>
      <c r="M4857">
        <v>0</v>
      </c>
      <c r="N4857">
        <v>0</v>
      </c>
    </row>
    <row r="4858" spans="1:14" x14ac:dyDescent="0.25">
      <c r="A4858" t="s">
        <v>9082</v>
      </c>
      <c r="B4858" t="s">
        <v>74</v>
      </c>
      <c r="C4858" t="s">
        <v>93</v>
      </c>
      <c r="D4858" t="s">
        <v>398</v>
      </c>
      <c r="E4858">
        <v>35</v>
      </c>
      <c r="F4858">
        <v>5</v>
      </c>
      <c r="G4858">
        <v>29</v>
      </c>
      <c r="H4858">
        <v>1</v>
      </c>
      <c r="I4858">
        <v>0</v>
      </c>
      <c r="J4858">
        <v>0</v>
      </c>
      <c r="K4858">
        <v>0</v>
      </c>
      <c r="L4858">
        <v>0</v>
      </c>
      <c r="M4858">
        <v>0</v>
      </c>
      <c r="N4858">
        <v>0</v>
      </c>
    </row>
    <row r="4859" spans="1:14" x14ac:dyDescent="0.25">
      <c r="A4859" t="s">
        <v>9083</v>
      </c>
      <c r="B4859" t="s">
        <v>74</v>
      </c>
      <c r="C4859" t="s">
        <v>93</v>
      </c>
      <c r="D4859" t="s">
        <v>4242</v>
      </c>
      <c r="E4859">
        <v>0</v>
      </c>
      <c r="F4859">
        <v>0</v>
      </c>
      <c r="G4859">
        <v>0</v>
      </c>
      <c r="H4859">
        <v>0</v>
      </c>
      <c r="I4859">
        <v>0</v>
      </c>
      <c r="J4859">
        <v>35</v>
      </c>
      <c r="K4859">
        <v>0</v>
      </c>
      <c r="L4859">
        <v>0</v>
      </c>
      <c r="M4859">
        <v>0</v>
      </c>
      <c r="N4859">
        <v>0</v>
      </c>
    </row>
    <row r="4860" spans="1:14" x14ac:dyDescent="0.25">
      <c r="A4860" t="s">
        <v>9084</v>
      </c>
      <c r="B4860" t="s">
        <v>74</v>
      </c>
      <c r="C4860" t="s">
        <v>93</v>
      </c>
      <c r="D4860" t="s">
        <v>399</v>
      </c>
      <c r="E4860">
        <v>35</v>
      </c>
      <c r="F4860">
        <v>4</v>
      </c>
      <c r="G4860">
        <v>30</v>
      </c>
      <c r="H4860">
        <v>1</v>
      </c>
      <c r="I4860">
        <v>0</v>
      </c>
      <c r="J4860">
        <v>0</v>
      </c>
      <c r="K4860">
        <v>0</v>
      </c>
      <c r="L4860">
        <v>0</v>
      </c>
      <c r="M4860">
        <v>0</v>
      </c>
      <c r="N4860">
        <v>0</v>
      </c>
    </row>
    <row r="4861" spans="1:14" x14ac:dyDescent="0.25">
      <c r="A4861" t="s">
        <v>9085</v>
      </c>
      <c r="B4861" t="s">
        <v>74</v>
      </c>
      <c r="C4861" t="s">
        <v>93</v>
      </c>
      <c r="D4861" t="s">
        <v>4245</v>
      </c>
      <c r="E4861">
        <v>0</v>
      </c>
      <c r="F4861">
        <v>0</v>
      </c>
      <c r="G4861">
        <v>0</v>
      </c>
      <c r="H4861">
        <v>0</v>
      </c>
      <c r="I4861">
        <v>0</v>
      </c>
      <c r="J4861">
        <v>35</v>
      </c>
      <c r="K4861">
        <v>0</v>
      </c>
      <c r="L4861">
        <v>0</v>
      </c>
      <c r="M4861">
        <v>0</v>
      </c>
      <c r="N4861">
        <v>0</v>
      </c>
    </row>
    <row r="4862" spans="1:14" x14ac:dyDescent="0.25">
      <c r="A4862" t="s">
        <v>9086</v>
      </c>
      <c r="B4862" t="s">
        <v>74</v>
      </c>
      <c r="C4862" t="s">
        <v>93</v>
      </c>
      <c r="D4862" t="s">
        <v>394</v>
      </c>
      <c r="E4862">
        <v>0</v>
      </c>
      <c r="F4862">
        <v>0</v>
      </c>
      <c r="G4862">
        <v>0</v>
      </c>
      <c r="H4862">
        <v>0</v>
      </c>
      <c r="I4862">
        <v>0</v>
      </c>
      <c r="J4862">
        <v>0</v>
      </c>
      <c r="K4862">
        <v>20</v>
      </c>
      <c r="L4862">
        <v>20</v>
      </c>
      <c r="M4862">
        <v>0</v>
      </c>
      <c r="N4862">
        <v>0</v>
      </c>
    </row>
    <row r="4863" spans="1:14" x14ac:dyDescent="0.25">
      <c r="A4863" t="s">
        <v>9087</v>
      </c>
      <c r="B4863" t="s">
        <v>74</v>
      </c>
      <c r="C4863" t="s">
        <v>93</v>
      </c>
      <c r="D4863" t="s">
        <v>395</v>
      </c>
      <c r="E4863">
        <v>0</v>
      </c>
      <c r="F4863">
        <v>0</v>
      </c>
      <c r="G4863">
        <v>0</v>
      </c>
      <c r="H4863">
        <v>0</v>
      </c>
      <c r="I4863">
        <v>0</v>
      </c>
      <c r="J4863">
        <v>0</v>
      </c>
      <c r="K4863">
        <v>16</v>
      </c>
      <c r="L4863">
        <v>16</v>
      </c>
      <c r="M4863">
        <v>0</v>
      </c>
      <c r="N4863">
        <v>0</v>
      </c>
    </row>
    <row r="4864" spans="1:14" x14ac:dyDescent="0.25">
      <c r="A4864" t="s">
        <v>9088</v>
      </c>
      <c r="B4864" t="s">
        <v>74</v>
      </c>
      <c r="C4864" t="s">
        <v>94</v>
      </c>
      <c r="D4864" t="s">
        <v>396</v>
      </c>
      <c r="E4864">
        <v>118</v>
      </c>
      <c r="F4864">
        <v>24</v>
      </c>
      <c r="G4864">
        <v>92</v>
      </c>
      <c r="H4864">
        <v>1</v>
      </c>
      <c r="I4864">
        <v>1</v>
      </c>
      <c r="J4864">
        <v>4</v>
      </c>
      <c r="K4864">
        <v>0</v>
      </c>
      <c r="L4864">
        <v>0</v>
      </c>
      <c r="M4864">
        <v>0</v>
      </c>
      <c r="N4864">
        <v>0</v>
      </c>
    </row>
    <row r="4865" spans="1:14" x14ac:dyDescent="0.25">
      <c r="A4865" t="s">
        <v>9089</v>
      </c>
      <c r="B4865" t="s">
        <v>74</v>
      </c>
      <c r="C4865" t="s">
        <v>94</v>
      </c>
      <c r="D4865" t="s">
        <v>4236</v>
      </c>
      <c r="E4865">
        <v>122</v>
      </c>
      <c r="F4865">
        <v>24</v>
      </c>
      <c r="G4865">
        <v>96</v>
      </c>
      <c r="H4865">
        <v>1</v>
      </c>
      <c r="I4865">
        <v>1</v>
      </c>
      <c r="J4865">
        <v>0</v>
      </c>
      <c r="K4865">
        <v>0</v>
      </c>
      <c r="L4865">
        <v>0</v>
      </c>
      <c r="M4865">
        <v>0</v>
      </c>
      <c r="N4865">
        <v>0</v>
      </c>
    </row>
    <row r="4866" spans="1:14" x14ac:dyDescent="0.25">
      <c r="A4866" t="s">
        <v>9090</v>
      </c>
      <c r="B4866" t="s">
        <v>74</v>
      </c>
      <c r="C4866" t="s">
        <v>94</v>
      </c>
      <c r="D4866" t="s">
        <v>4238</v>
      </c>
      <c r="E4866">
        <v>3</v>
      </c>
      <c r="F4866">
        <v>1</v>
      </c>
      <c r="G4866">
        <v>2</v>
      </c>
      <c r="H4866">
        <v>0</v>
      </c>
      <c r="I4866">
        <v>0</v>
      </c>
      <c r="J4866">
        <v>119</v>
      </c>
      <c r="K4866">
        <v>0</v>
      </c>
      <c r="L4866">
        <v>0</v>
      </c>
      <c r="M4866">
        <v>0</v>
      </c>
      <c r="N4866">
        <v>0</v>
      </c>
    </row>
    <row r="4867" spans="1:14" x14ac:dyDescent="0.25">
      <c r="A4867" t="s">
        <v>9091</v>
      </c>
      <c r="B4867" t="s">
        <v>74</v>
      </c>
      <c r="C4867" t="s">
        <v>94</v>
      </c>
      <c r="D4867" t="s">
        <v>397</v>
      </c>
      <c r="E4867">
        <v>122</v>
      </c>
      <c r="F4867">
        <v>23</v>
      </c>
      <c r="G4867">
        <v>97</v>
      </c>
      <c r="H4867">
        <v>1</v>
      </c>
      <c r="I4867">
        <v>1</v>
      </c>
      <c r="J4867">
        <v>0</v>
      </c>
      <c r="K4867">
        <v>0</v>
      </c>
      <c r="L4867">
        <v>0</v>
      </c>
      <c r="M4867">
        <v>0</v>
      </c>
      <c r="N4867">
        <v>0</v>
      </c>
    </row>
    <row r="4868" spans="1:14" x14ac:dyDescent="0.25">
      <c r="A4868" t="s">
        <v>9092</v>
      </c>
      <c r="B4868" t="s">
        <v>74</v>
      </c>
      <c r="C4868" t="s">
        <v>94</v>
      </c>
      <c r="D4868" t="s">
        <v>398</v>
      </c>
      <c r="E4868">
        <v>118</v>
      </c>
      <c r="F4868">
        <v>23</v>
      </c>
      <c r="G4868">
        <v>93</v>
      </c>
      <c r="H4868">
        <v>1</v>
      </c>
      <c r="I4868">
        <v>1</v>
      </c>
      <c r="J4868">
        <v>4</v>
      </c>
      <c r="K4868">
        <v>0</v>
      </c>
      <c r="L4868">
        <v>0</v>
      </c>
      <c r="M4868">
        <v>0</v>
      </c>
      <c r="N4868">
        <v>0</v>
      </c>
    </row>
    <row r="4869" spans="1:14" x14ac:dyDescent="0.25">
      <c r="A4869" t="s">
        <v>9093</v>
      </c>
      <c r="B4869" t="s">
        <v>74</v>
      </c>
      <c r="C4869" t="s">
        <v>94</v>
      </c>
      <c r="D4869" t="s">
        <v>4242</v>
      </c>
      <c r="E4869">
        <v>4</v>
      </c>
      <c r="F4869">
        <v>1</v>
      </c>
      <c r="G4869">
        <v>3</v>
      </c>
      <c r="H4869">
        <v>0</v>
      </c>
      <c r="I4869">
        <v>0</v>
      </c>
      <c r="J4869">
        <v>118</v>
      </c>
      <c r="K4869">
        <v>0</v>
      </c>
      <c r="L4869">
        <v>0</v>
      </c>
      <c r="M4869">
        <v>0</v>
      </c>
      <c r="N4869">
        <v>0</v>
      </c>
    </row>
    <row r="4870" spans="1:14" x14ac:dyDescent="0.25">
      <c r="A4870" t="s">
        <v>9094</v>
      </c>
      <c r="B4870" t="s">
        <v>74</v>
      </c>
      <c r="C4870" t="s">
        <v>94</v>
      </c>
      <c r="D4870" t="s">
        <v>399</v>
      </c>
      <c r="E4870">
        <v>118</v>
      </c>
      <c r="F4870">
        <v>22</v>
      </c>
      <c r="G4870">
        <v>94</v>
      </c>
      <c r="H4870">
        <v>1</v>
      </c>
      <c r="I4870">
        <v>1</v>
      </c>
      <c r="J4870">
        <v>4</v>
      </c>
      <c r="K4870">
        <v>0</v>
      </c>
      <c r="L4870">
        <v>0</v>
      </c>
      <c r="M4870">
        <v>0</v>
      </c>
      <c r="N4870">
        <v>0</v>
      </c>
    </row>
    <row r="4871" spans="1:14" x14ac:dyDescent="0.25">
      <c r="A4871" t="s">
        <v>9095</v>
      </c>
      <c r="B4871" t="s">
        <v>74</v>
      </c>
      <c r="C4871" t="s">
        <v>94</v>
      </c>
      <c r="D4871" t="s">
        <v>4245</v>
      </c>
      <c r="E4871">
        <v>4</v>
      </c>
      <c r="F4871">
        <v>1</v>
      </c>
      <c r="G4871">
        <v>3</v>
      </c>
      <c r="H4871">
        <v>0</v>
      </c>
      <c r="I4871">
        <v>0</v>
      </c>
      <c r="J4871">
        <v>118</v>
      </c>
      <c r="K4871">
        <v>0</v>
      </c>
      <c r="L4871">
        <v>0</v>
      </c>
      <c r="M4871">
        <v>0</v>
      </c>
      <c r="N4871">
        <v>0</v>
      </c>
    </row>
    <row r="4872" spans="1:14" x14ac:dyDescent="0.25">
      <c r="A4872" t="s">
        <v>9096</v>
      </c>
      <c r="B4872" t="s">
        <v>74</v>
      </c>
      <c r="C4872" t="s">
        <v>94</v>
      </c>
      <c r="D4872" t="s">
        <v>394</v>
      </c>
      <c r="E4872">
        <v>0</v>
      </c>
      <c r="F4872">
        <v>0</v>
      </c>
      <c r="G4872">
        <v>0</v>
      </c>
      <c r="H4872">
        <v>0</v>
      </c>
      <c r="I4872">
        <v>0</v>
      </c>
      <c r="J4872">
        <v>0</v>
      </c>
      <c r="K4872">
        <v>81</v>
      </c>
      <c r="L4872">
        <v>80</v>
      </c>
      <c r="M4872">
        <v>0</v>
      </c>
      <c r="N4872">
        <v>1</v>
      </c>
    </row>
    <row r="4873" spans="1:14" x14ac:dyDescent="0.25">
      <c r="A4873" t="s">
        <v>9097</v>
      </c>
      <c r="B4873" t="s">
        <v>74</v>
      </c>
      <c r="C4873" t="s">
        <v>94</v>
      </c>
      <c r="D4873" t="s">
        <v>395</v>
      </c>
      <c r="E4873">
        <v>0</v>
      </c>
      <c r="F4873">
        <v>0</v>
      </c>
      <c r="G4873">
        <v>0</v>
      </c>
      <c r="H4873">
        <v>0</v>
      </c>
      <c r="I4873">
        <v>0</v>
      </c>
      <c r="J4873">
        <v>0</v>
      </c>
      <c r="K4873">
        <v>68</v>
      </c>
      <c r="L4873">
        <v>68</v>
      </c>
      <c r="M4873">
        <v>0</v>
      </c>
      <c r="N4873">
        <v>0</v>
      </c>
    </row>
    <row r="4874" spans="1:14" x14ac:dyDescent="0.25">
      <c r="A4874" t="s">
        <v>9098</v>
      </c>
      <c r="B4874" t="s">
        <v>74</v>
      </c>
      <c r="C4874" t="s">
        <v>95</v>
      </c>
      <c r="D4874" t="s">
        <v>396</v>
      </c>
      <c r="E4874">
        <v>87</v>
      </c>
      <c r="F4874">
        <v>6</v>
      </c>
      <c r="G4874">
        <v>79</v>
      </c>
      <c r="H4874">
        <v>1</v>
      </c>
      <c r="I4874">
        <v>1</v>
      </c>
      <c r="J4874">
        <v>1</v>
      </c>
      <c r="K4874">
        <v>0</v>
      </c>
      <c r="L4874">
        <v>0</v>
      </c>
      <c r="M4874">
        <v>0</v>
      </c>
      <c r="N4874">
        <v>0</v>
      </c>
    </row>
    <row r="4875" spans="1:14" x14ac:dyDescent="0.25">
      <c r="A4875" t="s">
        <v>9099</v>
      </c>
      <c r="B4875" t="s">
        <v>74</v>
      </c>
      <c r="C4875" t="s">
        <v>95</v>
      </c>
      <c r="D4875" t="s">
        <v>4236</v>
      </c>
      <c r="E4875">
        <v>88</v>
      </c>
      <c r="F4875">
        <v>7</v>
      </c>
      <c r="G4875">
        <v>78</v>
      </c>
      <c r="H4875">
        <v>2</v>
      </c>
      <c r="I4875">
        <v>1</v>
      </c>
      <c r="J4875">
        <v>0</v>
      </c>
      <c r="K4875">
        <v>0</v>
      </c>
      <c r="L4875">
        <v>0</v>
      </c>
      <c r="M4875">
        <v>0</v>
      </c>
      <c r="N4875">
        <v>0</v>
      </c>
    </row>
    <row r="4876" spans="1:14" x14ac:dyDescent="0.25">
      <c r="A4876" t="s">
        <v>9100</v>
      </c>
      <c r="B4876" t="s">
        <v>74</v>
      </c>
      <c r="C4876" t="s">
        <v>95</v>
      </c>
      <c r="D4876" t="s">
        <v>4238</v>
      </c>
      <c r="E4876">
        <v>1</v>
      </c>
      <c r="F4876">
        <v>1</v>
      </c>
      <c r="G4876">
        <v>0</v>
      </c>
      <c r="H4876">
        <v>0</v>
      </c>
      <c r="I4876">
        <v>0</v>
      </c>
      <c r="J4876">
        <v>87</v>
      </c>
      <c r="K4876">
        <v>0</v>
      </c>
      <c r="L4876">
        <v>0</v>
      </c>
      <c r="M4876">
        <v>0</v>
      </c>
      <c r="N4876">
        <v>0</v>
      </c>
    </row>
    <row r="4877" spans="1:14" x14ac:dyDescent="0.25">
      <c r="A4877" t="s">
        <v>9101</v>
      </c>
      <c r="B4877" t="s">
        <v>74</v>
      </c>
      <c r="C4877" t="s">
        <v>95</v>
      </c>
      <c r="D4877" t="s">
        <v>397</v>
      </c>
      <c r="E4877">
        <v>88</v>
      </c>
      <c r="F4877">
        <v>7</v>
      </c>
      <c r="G4877">
        <v>78</v>
      </c>
      <c r="H4877">
        <v>2</v>
      </c>
      <c r="I4877">
        <v>1</v>
      </c>
      <c r="J4877">
        <v>0</v>
      </c>
      <c r="K4877">
        <v>0</v>
      </c>
      <c r="L4877">
        <v>0</v>
      </c>
      <c r="M4877">
        <v>0</v>
      </c>
      <c r="N4877">
        <v>0</v>
      </c>
    </row>
    <row r="4878" spans="1:14" x14ac:dyDescent="0.25">
      <c r="A4878" t="s">
        <v>9102</v>
      </c>
      <c r="B4878" t="s">
        <v>74</v>
      </c>
      <c r="C4878" t="s">
        <v>95</v>
      </c>
      <c r="D4878" t="s">
        <v>398</v>
      </c>
      <c r="E4878">
        <v>87</v>
      </c>
      <c r="F4878">
        <v>6</v>
      </c>
      <c r="G4878">
        <v>78</v>
      </c>
      <c r="H4878">
        <v>2</v>
      </c>
      <c r="I4878">
        <v>1</v>
      </c>
      <c r="J4878">
        <v>1</v>
      </c>
      <c r="K4878">
        <v>0</v>
      </c>
      <c r="L4878">
        <v>0</v>
      </c>
      <c r="M4878">
        <v>0</v>
      </c>
      <c r="N4878">
        <v>0</v>
      </c>
    </row>
    <row r="4879" spans="1:14" x14ac:dyDescent="0.25">
      <c r="A4879" t="s">
        <v>9103</v>
      </c>
      <c r="B4879" t="s">
        <v>74</v>
      </c>
      <c r="C4879" t="s">
        <v>95</v>
      </c>
      <c r="D4879" t="s">
        <v>4242</v>
      </c>
      <c r="E4879">
        <v>1</v>
      </c>
      <c r="F4879">
        <v>1</v>
      </c>
      <c r="G4879">
        <v>0</v>
      </c>
      <c r="H4879">
        <v>0</v>
      </c>
      <c r="I4879">
        <v>0</v>
      </c>
      <c r="J4879">
        <v>87</v>
      </c>
      <c r="K4879">
        <v>0</v>
      </c>
      <c r="L4879">
        <v>0</v>
      </c>
      <c r="M4879">
        <v>0</v>
      </c>
      <c r="N4879">
        <v>0</v>
      </c>
    </row>
    <row r="4880" spans="1:14" x14ac:dyDescent="0.25">
      <c r="A4880" t="s">
        <v>9104</v>
      </c>
      <c r="B4880" t="s">
        <v>74</v>
      </c>
      <c r="C4880" t="s">
        <v>95</v>
      </c>
      <c r="D4880" t="s">
        <v>399</v>
      </c>
      <c r="E4880">
        <v>87</v>
      </c>
      <c r="F4880">
        <v>6</v>
      </c>
      <c r="G4880">
        <v>79</v>
      </c>
      <c r="H4880">
        <v>1</v>
      </c>
      <c r="I4880">
        <v>1</v>
      </c>
      <c r="J4880">
        <v>1</v>
      </c>
      <c r="K4880">
        <v>0</v>
      </c>
      <c r="L4880">
        <v>0</v>
      </c>
      <c r="M4880">
        <v>0</v>
      </c>
      <c r="N4880">
        <v>0</v>
      </c>
    </row>
    <row r="4881" spans="1:14" x14ac:dyDescent="0.25">
      <c r="A4881" t="s">
        <v>9105</v>
      </c>
      <c r="B4881" t="s">
        <v>74</v>
      </c>
      <c r="C4881" t="s">
        <v>95</v>
      </c>
      <c r="D4881" t="s">
        <v>4245</v>
      </c>
      <c r="E4881">
        <v>1</v>
      </c>
      <c r="F4881">
        <v>1</v>
      </c>
      <c r="G4881">
        <v>0</v>
      </c>
      <c r="H4881">
        <v>0</v>
      </c>
      <c r="I4881">
        <v>0</v>
      </c>
      <c r="J4881">
        <v>87</v>
      </c>
      <c r="K4881">
        <v>0</v>
      </c>
      <c r="L4881">
        <v>0</v>
      </c>
      <c r="M4881">
        <v>0</v>
      </c>
      <c r="N4881">
        <v>0</v>
      </c>
    </row>
    <row r="4882" spans="1:14" x14ac:dyDescent="0.25">
      <c r="A4882" t="s">
        <v>9106</v>
      </c>
      <c r="B4882" t="s">
        <v>74</v>
      </c>
      <c r="C4882" t="s">
        <v>95</v>
      </c>
      <c r="D4882" t="s">
        <v>394</v>
      </c>
      <c r="E4882">
        <v>0</v>
      </c>
      <c r="F4882">
        <v>0</v>
      </c>
      <c r="G4882">
        <v>0</v>
      </c>
      <c r="H4882">
        <v>0</v>
      </c>
      <c r="I4882">
        <v>0</v>
      </c>
      <c r="J4882">
        <v>0</v>
      </c>
      <c r="K4882">
        <v>46</v>
      </c>
      <c r="L4882">
        <v>45</v>
      </c>
      <c r="M4882">
        <v>1</v>
      </c>
      <c r="N4882">
        <v>0</v>
      </c>
    </row>
    <row r="4883" spans="1:14" x14ac:dyDescent="0.25">
      <c r="A4883" t="s">
        <v>9107</v>
      </c>
      <c r="B4883" t="s">
        <v>74</v>
      </c>
      <c r="C4883" t="s">
        <v>95</v>
      </c>
      <c r="D4883" t="s">
        <v>395</v>
      </c>
      <c r="E4883">
        <v>0</v>
      </c>
      <c r="F4883">
        <v>0</v>
      </c>
      <c r="G4883">
        <v>0</v>
      </c>
      <c r="H4883">
        <v>0</v>
      </c>
      <c r="I4883">
        <v>0</v>
      </c>
      <c r="J4883">
        <v>0</v>
      </c>
      <c r="K4883">
        <v>32</v>
      </c>
      <c r="L4883">
        <v>32</v>
      </c>
      <c r="M4883">
        <v>0</v>
      </c>
      <c r="N4883">
        <v>0</v>
      </c>
    </row>
    <row r="4884" spans="1:14" x14ac:dyDescent="0.25">
      <c r="A4884" t="s">
        <v>9108</v>
      </c>
      <c r="B4884" t="s">
        <v>74</v>
      </c>
      <c r="C4884" t="s">
        <v>96</v>
      </c>
      <c r="D4884" t="s">
        <v>396</v>
      </c>
      <c r="E4884">
        <v>91</v>
      </c>
      <c r="F4884">
        <v>21</v>
      </c>
      <c r="G4884">
        <v>70</v>
      </c>
      <c r="H4884">
        <v>0</v>
      </c>
      <c r="I4884">
        <v>0</v>
      </c>
      <c r="J4884">
        <v>1</v>
      </c>
      <c r="K4884">
        <v>0</v>
      </c>
      <c r="L4884">
        <v>0</v>
      </c>
      <c r="M4884">
        <v>0</v>
      </c>
      <c r="N4884">
        <v>0</v>
      </c>
    </row>
    <row r="4885" spans="1:14" x14ac:dyDescent="0.25">
      <c r="A4885" t="s">
        <v>9109</v>
      </c>
      <c r="B4885" t="s">
        <v>74</v>
      </c>
      <c r="C4885" t="s">
        <v>96</v>
      </c>
      <c r="D4885" t="s">
        <v>4236</v>
      </c>
      <c r="E4885">
        <v>92</v>
      </c>
      <c r="F4885">
        <v>18</v>
      </c>
      <c r="G4885">
        <v>73</v>
      </c>
      <c r="H4885">
        <v>0</v>
      </c>
      <c r="I4885">
        <v>1</v>
      </c>
      <c r="J4885">
        <v>0</v>
      </c>
      <c r="K4885">
        <v>0</v>
      </c>
      <c r="L4885">
        <v>0</v>
      </c>
      <c r="M4885">
        <v>0</v>
      </c>
      <c r="N4885">
        <v>0</v>
      </c>
    </row>
    <row r="4886" spans="1:14" x14ac:dyDescent="0.25">
      <c r="A4886" t="s">
        <v>9110</v>
      </c>
      <c r="B4886" t="s">
        <v>74</v>
      </c>
      <c r="C4886" t="s">
        <v>96</v>
      </c>
      <c r="D4886" t="s">
        <v>4238</v>
      </c>
      <c r="E4886">
        <v>1</v>
      </c>
      <c r="F4886">
        <v>0</v>
      </c>
      <c r="G4886">
        <v>1</v>
      </c>
      <c r="H4886">
        <v>0</v>
      </c>
      <c r="I4886">
        <v>0</v>
      </c>
      <c r="J4886">
        <v>91</v>
      </c>
      <c r="K4886">
        <v>0</v>
      </c>
      <c r="L4886">
        <v>0</v>
      </c>
      <c r="M4886">
        <v>0</v>
      </c>
      <c r="N4886">
        <v>0</v>
      </c>
    </row>
    <row r="4887" spans="1:14" x14ac:dyDescent="0.25">
      <c r="A4887" t="s">
        <v>9111</v>
      </c>
      <c r="B4887" t="s">
        <v>74</v>
      </c>
      <c r="C4887" t="s">
        <v>96</v>
      </c>
      <c r="D4887" t="s">
        <v>397</v>
      </c>
      <c r="E4887">
        <v>92</v>
      </c>
      <c r="F4887">
        <v>18</v>
      </c>
      <c r="G4887">
        <v>73</v>
      </c>
      <c r="H4887">
        <v>0</v>
      </c>
      <c r="I4887">
        <v>1</v>
      </c>
      <c r="J4887">
        <v>0</v>
      </c>
      <c r="K4887">
        <v>0</v>
      </c>
      <c r="L4887">
        <v>0</v>
      </c>
      <c r="M4887">
        <v>0</v>
      </c>
      <c r="N4887">
        <v>0</v>
      </c>
    </row>
    <row r="4888" spans="1:14" x14ac:dyDescent="0.25">
      <c r="A4888" t="s">
        <v>9112</v>
      </c>
      <c r="B4888" t="s">
        <v>74</v>
      </c>
      <c r="C4888" t="s">
        <v>96</v>
      </c>
      <c r="D4888" t="s">
        <v>398</v>
      </c>
      <c r="E4888">
        <v>91</v>
      </c>
      <c r="F4888">
        <v>19</v>
      </c>
      <c r="G4888">
        <v>71</v>
      </c>
      <c r="H4888">
        <v>0</v>
      </c>
      <c r="I4888">
        <v>1</v>
      </c>
      <c r="J4888">
        <v>1</v>
      </c>
      <c r="K4888">
        <v>0</v>
      </c>
      <c r="L4888">
        <v>0</v>
      </c>
      <c r="M4888">
        <v>0</v>
      </c>
      <c r="N4888">
        <v>0</v>
      </c>
    </row>
    <row r="4889" spans="1:14" x14ac:dyDescent="0.25">
      <c r="A4889" t="s">
        <v>9113</v>
      </c>
      <c r="B4889" t="s">
        <v>74</v>
      </c>
      <c r="C4889" t="s">
        <v>96</v>
      </c>
      <c r="D4889" t="s">
        <v>4242</v>
      </c>
      <c r="E4889">
        <v>1</v>
      </c>
      <c r="F4889">
        <v>0</v>
      </c>
      <c r="G4889">
        <v>1</v>
      </c>
      <c r="H4889">
        <v>0</v>
      </c>
      <c r="I4889">
        <v>0</v>
      </c>
      <c r="J4889">
        <v>91</v>
      </c>
      <c r="K4889">
        <v>0</v>
      </c>
      <c r="L4889">
        <v>0</v>
      </c>
      <c r="M4889">
        <v>0</v>
      </c>
      <c r="N4889">
        <v>0</v>
      </c>
    </row>
    <row r="4890" spans="1:14" x14ac:dyDescent="0.25">
      <c r="A4890" t="s">
        <v>9114</v>
      </c>
      <c r="B4890" t="s">
        <v>74</v>
      </c>
      <c r="C4890" t="s">
        <v>96</v>
      </c>
      <c r="D4890" t="s">
        <v>399</v>
      </c>
      <c r="E4890">
        <v>91</v>
      </c>
      <c r="F4890">
        <v>18</v>
      </c>
      <c r="G4890">
        <v>73</v>
      </c>
      <c r="H4890">
        <v>0</v>
      </c>
      <c r="I4890">
        <v>0</v>
      </c>
      <c r="J4890">
        <v>1</v>
      </c>
      <c r="K4890">
        <v>0</v>
      </c>
      <c r="L4890">
        <v>0</v>
      </c>
      <c r="M4890">
        <v>0</v>
      </c>
      <c r="N4890">
        <v>0</v>
      </c>
    </row>
    <row r="4891" spans="1:14" x14ac:dyDescent="0.25">
      <c r="A4891" t="s">
        <v>9115</v>
      </c>
      <c r="B4891" t="s">
        <v>74</v>
      </c>
      <c r="C4891" t="s">
        <v>96</v>
      </c>
      <c r="D4891" t="s">
        <v>4245</v>
      </c>
      <c r="E4891">
        <v>1</v>
      </c>
      <c r="F4891">
        <v>0</v>
      </c>
      <c r="G4891">
        <v>1</v>
      </c>
      <c r="H4891">
        <v>0</v>
      </c>
      <c r="I4891">
        <v>0</v>
      </c>
      <c r="J4891">
        <v>91</v>
      </c>
      <c r="K4891">
        <v>0</v>
      </c>
      <c r="L4891">
        <v>0</v>
      </c>
      <c r="M4891">
        <v>0</v>
      </c>
      <c r="N4891">
        <v>0</v>
      </c>
    </row>
    <row r="4892" spans="1:14" x14ac:dyDescent="0.25">
      <c r="A4892" t="s">
        <v>9116</v>
      </c>
      <c r="B4892" t="s">
        <v>74</v>
      </c>
      <c r="C4892" t="s">
        <v>96</v>
      </c>
      <c r="D4892" t="s">
        <v>394</v>
      </c>
      <c r="E4892">
        <v>0</v>
      </c>
      <c r="F4892">
        <v>0</v>
      </c>
      <c r="G4892">
        <v>0</v>
      </c>
      <c r="H4892">
        <v>0</v>
      </c>
      <c r="I4892">
        <v>0</v>
      </c>
      <c r="J4892">
        <v>0</v>
      </c>
      <c r="K4892">
        <v>62</v>
      </c>
      <c r="L4892">
        <v>61</v>
      </c>
      <c r="M4892">
        <v>1</v>
      </c>
      <c r="N4892">
        <v>0</v>
      </c>
    </row>
    <row r="4893" spans="1:14" x14ac:dyDescent="0.25">
      <c r="A4893" t="s">
        <v>9117</v>
      </c>
      <c r="B4893" t="s">
        <v>74</v>
      </c>
      <c r="C4893" t="s">
        <v>96</v>
      </c>
      <c r="D4893" t="s">
        <v>395</v>
      </c>
      <c r="E4893">
        <v>0</v>
      </c>
      <c r="F4893">
        <v>0</v>
      </c>
      <c r="G4893">
        <v>0</v>
      </c>
      <c r="H4893">
        <v>0</v>
      </c>
      <c r="I4893">
        <v>0</v>
      </c>
      <c r="J4893">
        <v>0</v>
      </c>
      <c r="K4893">
        <v>37</v>
      </c>
      <c r="L4893">
        <v>36</v>
      </c>
      <c r="M4893">
        <v>1</v>
      </c>
      <c r="N4893">
        <v>0</v>
      </c>
    </row>
    <row r="4894" spans="1:14" x14ac:dyDescent="0.25">
      <c r="A4894" t="s">
        <v>9118</v>
      </c>
      <c r="B4894" t="s">
        <v>74</v>
      </c>
      <c r="C4894" t="s">
        <v>97</v>
      </c>
      <c r="D4894" t="s">
        <v>396</v>
      </c>
      <c r="E4894">
        <v>100</v>
      </c>
      <c r="F4894">
        <v>21</v>
      </c>
      <c r="G4894">
        <v>77</v>
      </c>
      <c r="H4894">
        <v>2</v>
      </c>
      <c r="I4894">
        <v>0</v>
      </c>
      <c r="J4894">
        <v>4</v>
      </c>
      <c r="K4894">
        <v>0</v>
      </c>
      <c r="L4894">
        <v>0</v>
      </c>
      <c r="M4894">
        <v>0</v>
      </c>
      <c r="N4894">
        <v>0</v>
      </c>
    </row>
    <row r="4895" spans="1:14" x14ac:dyDescent="0.25">
      <c r="A4895" t="s">
        <v>9119</v>
      </c>
      <c r="B4895" t="s">
        <v>74</v>
      </c>
      <c r="C4895" t="s">
        <v>97</v>
      </c>
      <c r="D4895" t="s">
        <v>4236</v>
      </c>
      <c r="E4895">
        <v>104</v>
      </c>
      <c r="F4895">
        <v>19</v>
      </c>
      <c r="G4895">
        <v>83</v>
      </c>
      <c r="H4895">
        <v>1</v>
      </c>
      <c r="I4895">
        <v>1</v>
      </c>
      <c r="J4895">
        <v>0</v>
      </c>
      <c r="K4895">
        <v>0</v>
      </c>
      <c r="L4895">
        <v>0</v>
      </c>
      <c r="M4895">
        <v>0</v>
      </c>
      <c r="N4895">
        <v>0</v>
      </c>
    </row>
    <row r="4896" spans="1:14" x14ac:dyDescent="0.25">
      <c r="A4896" t="s">
        <v>9120</v>
      </c>
      <c r="B4896" t="s">
        <v>74</v>
      </c>
      <c r="C4896" t="s">
        <v>97</v>
      </c>
      <c r="D4896" t="s">
        <v>4238</v>
      </c>
      <c r="E4896">
        <v>4</v>
      </c>
      <c r="F4896">
        <v>1</v>
      </c>
      <c r="G4896">
        <v>3</v>
      </c>
      <c r="H4896">
        <v>0</v>
      </c>
      <c r="I4896">
        <v>0</v>
      </c>
      <c r="J4896">
        <v>100</v>
      </c>
      <c r="K4896">
        <v>0</v>
      </c>
      <c r="L4896">
        <v>0</v>
      </c>
      <c r="M4896">
        <v>0</v>
      </c>
      <c r="N4896">
        <v>0</v>
      </c>
    </row>
    <row r="4897" spans="1:14" x14ac:dyDescent="0.25">
      <c r="A4897" t="s">
        <v>9121</v>
      </c>
      <c r="B4897" t="s">
        <v>74</v>
      </c>
      <c r="C4897" t="s">
        <v>97</v>
      </c>
      <c r="D4897" t="s">
        <v>397</v>
      </c>
      <c r="E4897">
        <v>104</v>
      </c>
      <c r="F4897">
        <v>19</v>
      </c>
      <c r="G4897">
        <v>83</v>
      </c>
      <c r="H4897">
        <v>1</v>
      </c>
      <c r="I4897">
        <v>1</v>
      </c>
      <c r="J4897">
        <v>0</v>
      </c>
      <c r="K4897">
        <v>0</v>
      </c>
      <c r="L4897">
        <v>0</v>
      </c>
      <c r="M4897">
        <v>0</v>
      </c>
      <c r="N4897">
        <v>0</v>
      </c>
    </row>
    <row r="4898" spans="1:14" x14ac:dyDescent="0.25">
      <c r="A4898" t="s">
        <v>9122</v>
      </c>
      <c r="B4898" t="s">
        <v>74</v>
      </c>
      <c r="C4898" t="s">
        <v>97</v>
      </c>
      <c r="D4898" t="s">
        <v>398</v>
      </c>
      <c r="E4898">
        <v>100</v>
      </c>
      <c r="F4898">
        <v>21</v>
      </c>
      <c r="G4898">
        <v>77</v>
      </c>
      <c r="H4898">
        <v>2</v>
      </c>
      <c r="I4898">
        <v>0</v>
      </c>
      <c r="J4898">
        <v>4</v>
      </c>
      <c r="K4898">
        <v>0</v>
      </c>
      <c r="L4898">
        <v>0</v>
      </c>
      <c r="M4898">
        <v>0</v>
      </c>
      <c r="N4898">
        <v>0</v>
      </c>
    </row>
    <row r="4899" spans="1:14" x14ac:dyDescent="0.25">
      <c r="A4899" t="s">
        <v>9123</v>
      </c>
      <c r="B4899" t="s">
        <v>74</v>
      </c>
      <c r="C4899" t="s">
        <v>97</v>
      </c>
      <c r="D4899" t="s">
        <v>4242</v>
      </c>
      <c r="E4899">
        <v>4</v>
      </c>
      <c r="F4899">
        <v>1</v>
      </c>
      <c r="G4899">
        <v>3</v>
      </c>
      <c r="H4899">
        <v>0</v>
      </c>
      <c r="I4899">
        <v>0</v>
      </c>
      <c r="J4899">
        <v>100</v>
      </c>
      <c r="K4899">
        <v>0</v>
      </c>
      <c r="L4899">
        <v>0</v>
      </c>
      <c r="M4899">
        <v>0</v>
      </c>
      <c r="N4899">
        <v>0</v>
      </c>
    </row>
    <row r="4900" spans="1:14" x14ac:dyDescent="0.25">
      <c r="A4900" t="s">
        <v>9124</v>
      </c>
      <c r="B4900" t="s">
        <v>74</v>
      </c>
      <c r="C4900" t="s">
        <v>97</v>
      </c>
      <c r="D4900" t="s">
        <v>399</v>
      </c>
      <c r="E4900">
        <v>100</v>
      </c>
      <c r="F4900">
        <v>18</v>
      </c>
      <c r="G4900">
        <v>80</v>
      </c>
      <c r="H4900">
        <v>1</v>
      </c>
      <c r="I4900">
        <v>1</v>
      </c>
      <c r="J4900">
        <v>4</v>
      </c>
      <c r="K4900">
        <v>0</v>
      </c>
      <c r="L4900">
        <v>0</v>
      </c>
      <c r="M4900">
        <v>0</v>
      </c>
      <c r="N4900">
        <v>0</v>
      </c>
    </row>
    <row r="4901" spans="1:14" x14ac:dyDescent="0.25">
      <c r="A4901" t="s">
        <v>9125</v>
      </c>
      <c r="B4901" t="s">
        <v>74</v>
      </c>
      <c r="C4901" t="s">
        <v>97</v>
      </c>
      <c r="D4901" t="s">
        <v>4245</v>
      </c>
      <c r="E4901">
        <v>4</v>
      </c>
      <c r="F4901">
        <v>1</v>
      </c>
      <c r="G4901">
        <v>3</v>
      </c>
      <c r="H4901">
        <v>0</v>
      </c>
      <c r="I4901">
        <v>0</v>
      </c>
      <c r="J4901">
        <v>100</v>
      </c>
      <c r="K4901">
        <v>0</v>
      </c>
      <c r="L4901">
        <v>0</v>
      </c>
      <c r="M4901">
        <v>0</v>
      </c>
      <c r="N4901">
        <v>0</v>
      </c>
    </row>
    <row r="4902" spans="1:14" x14ac:dyDescent="0.25">
      <c r="A4902" t="s">
        <v>9126</v>
      </c>
      <c r="B4902" t="s">
        <v>74</v>
      </c>
      <c r="C4902" t="s">
        <v>97</v>
      </c>
      <c r="D4902" t="s">
        <v>394</v>
      </c>
      <c r="E4902">
        <v>0</v>
      </c>
      <c r="F4902">
        <v>0</v>
      </c>
      <c r="G4902">
        <v>0</v>
      </c>
      <c r="H4902">
        <v>0</v>
      </c>
      <c r="I4902">
        <v>0</v>
      </c>
      <c r="J4902">
        <v>0</v>
      </c>
      <c r="K4902">
        <v>63</v>
      </c>
      <c r="L4902">
        <v>63</v>
      </c>
      <c r="M4902">
        <v>0</v>
      </c>
      <c r="N4902">
        <v>0</v>
      </c>
    </row>
    <row r="4903" spans="1:14" x14ac:dyDescent="0.25">
      <c r="A4903" t="s">
        <v>9127</v>
      </c>
      <c r="B4903" t="s">
        <v>74</v>
      </c>
      <c r="C4903" t="s">
        <v>97</v>
      </c>
      <c r="D4903" t="s">
        <v>395</v>
      </c>
      <c r="E4903">
        <v>0</v>
      </c>
      <c r="F4903">
        <v>0</v>
      </c>
      <c r="G4903">
        <v>0</v>
      </c>
      <c r="H4903">
        <v>0</v>
      </c>
      <c r="I4903">
        <v>0</v>
      </c>
      <c r="J4903">
        <v>0</v>
      </c>
      <c r="K4903">
        <v>49</v>
      </c>
      <c r="L4903">
        <v>49</v>
      </c>
      <c r="M4903">
        <v>0</v>
      </c>
      <c r="N4903">
        <v>0</v>
      </c>
    </row>
    <row r="4904" spans="1:14" x14ac:dyDescent="0.25">
      <c r="A4904" t="s">
        <v>9128</v>
      </c>
      <c r="B4904" t="s">
        <v>74</v>
      </c>
      <c r="C4904" t="s">
        <v>98</v>
      </c>
      <c r="D4904" t="s">
        <v>396</v>
      </c>
      <c r="E4904">
        <v>133</v>
      </c>
      <c r="F4904">
        <v>28</v>
      </c>
      <c r="G4904">
        <v>103</v>
      </c>
      <c r="H4904">
        <v>2</v>
      </c>
      <c r="I4904">
        <v>0</v>
      </c>
      <c r="J4904">
        <v>2</v>
      </c>
      <c r="K4904">
        <v>0</v>
      </c>
      <c r="L4904">
        <v>0</v>
      </c>
      <c r="M4904">
        <v>0</v>
      </c>
      <c r="N4904">
        <v>0</v>
      </c>
    </row>
    <row r="4905" spans="1:14" x14ac:dyDescent="0.25">
      <c r="A4905" t="s">
        <v>9129</v>
      </c>
      <c r="B4905" t="s">
        <v>74</v>
      </c>
      <c r="C4905" t="s">
        <v>98</v>
      </c>
      <c r="D4905" t="s">
        <v>4236</v>
      </c>
      <c r="E4905">
        <v>135</v>
      </c>
      <c r="F4905">
        <v>26</v>
      </c>
      <c r="G4905">
        <v>107</v>
      </c>
      <c r="H4905">
        <v>2</v>
      </c>
      <c r="I4905">
        <v>0</v>
      </c>
      <c r="J4905">
        <v>0</v>
      </c>
      <c r="K4905">
        <v>0</v>
      </c>
      <c r="L4905">
        <v>0</v>
      </c>
      <c r="M4905">
        <v>0</v>
      </c>
      <c r="N4905">
        <v>0</v>
      </c>
    </row>
    <row r="4906" spans="1:14" x14ac:dyDescent="0.25">
      <c r="A4906" t="s">
        <v>9130</v>
      </c>
      <c r="B4906" t="s">
        <v>74</v>
      </c>
      <c r="C4906" t="s">
        <v>98</v>
      </c>
      <c r="D4906" t="s">
        <v>4238</v>
      </c>
      <c r="E4906">
        <v>2</v>
      </c>
      <c r="F4906">
        <v>0</v>
      </c>
      <c r="G4906">
        <v>2</v>
      </c>
      <c r="H4906">
        <v>0</v>
      </c>
      <c r="I4906">
        <v>0</v>
      </c>
      <c r="J4906">
        <v>133</v>
      </c>
      <c r="K4906">
        <v>0</v>
      </c>
      <c r="L4906">
        <v>0</v>
      </c>
      <c r="M4906">
        <v>0</v>
      </c>
      <c r="N4906">
        <v>0</v>
      </c>
    </row>
    <row r="4907" spans="1:14" x14ac:dyDescent="0.25">
      <c r="A4907" t="s">
        <v>9131</v>
      </c>
      <c r="B4907" t="s">
        <v>74</v>
      </c>
      <c r="C4907" t="s">
        <v>98</v>
      </c>
      <c r="D4907" t="s">
        <v>397</v>
      </c>
      <c r="E4907">
        <v>135</v>
      </c>
      <c r="F4907">
        <v>26</v>
      </c>
      <c r="G4907">
        <v>107</v>
      </c>
      <c r="H4907">
        <v>2</v>
      </c>
      <c r="I4907">
        <v>0</v>
      </c>
      <c r="J4907">
        <v>0</v>
      </c>
      <c r="K4907">
        <v>0</v>
      </c>
      <c r="L4907">
        <v>0</v>
      </c>
      <c r="M4907">
        <v>0</v>
      </c>
      <c r="N4907">
        <v>0</v>
      </c>
    </row>
    <row r="4908" spans="1:14" x14ac:dyDescent="0.25">
      <c r="A4908" t="s">
        <v>9132</v>
      </c>
      <c r="B4908" t="s">
        <v>74</v>
      </c>
      <c r="C4908" t="s">
        <v>98</v>
      </c>
      <c r="D4908" t="s">
        <v>398</v>
      </c>
      <c r="E4908">
        <v>133</v>
      </c>
      <c r="F4908">
        <v>27</v>
      </c>
      <c r="G4908">
        <v>104</v>
      </c>
      <c r="H4908">
        <v>2</v>
      </c>
      <c r="I4908">
        <v>0</v>
      </c>
      <c r="J4908">
        <v>2</v>
      </c>
      <c r="K4908">
        <v>0</v>
      </c>
      <c r="L4908">
        <v>0</v>
      </c>
      <c r="M4908">
        <v>0</v>
      </c>
      <c r="N4908">
        <v>0</v>
      </c>
    </row>
    <row r="4909" spans="1:14" x14ac:dyDescent="0.25">
      <c r="A4909" t="s">
        <v>9133</v>
      </c>
      <c r="B4909" t="s">
        <v>74</v>
      </c>
      <c r="C4909" t="s">
        <v>98</v>
      </c>
      <c r="D4909" t="s">
        <v>4242</v>
      </c>
      <c r="E4909">
        <v>2</v>
      </c>
      <c r="F4909">
        <v>0</v>
      </c>
      <c r="G4909">
        <v>2</v>
      </c>
      <c r="H4909">
        <v>0</v>
      </c>
      <c r="I4909">
        <v>0</v>
      </c>
      <c r="J4909">
        <v>133</v>
      </c>
      <c r="K4909">
        <v>0</v>
      </c>
      <c r="L4909">
        <v>0</v>
      </c>
      <c r="M4909">
        <v>0</v>
      </c>
      <c r="N4909">
        <v>0</v>
      </c>
    </row>
    <row r="4910" spans="1:14" x14ac:dyDescent="0.25">
      <c r="A4910" t="s">
        <v>9134</v>
      </c>
      <c r="B4910" t="s">
        <v>74</v>
      </c>
      <c r="C4910" t="s">
        <v>98</v>
      </c>
      <c r="D4910" t="s">
        <v>399</v>
      </c>
      <c r="E4910">
        <v>133</v>
      </c>
      <c r="F4910">
        <v>26</v>
      </c>
      <c r="G4910">
        <v>105</v>
      </c>
      <c r="H4910">
        <v>2</v>
      </c>
      <c r="I4910">
        <v>0</v>
      </c>
      <c r="J4910">
        <v>2</v>
      </c>
      <c r="K4910">
        <v>0</v>
      </c>
      <c r="L4910">
        <v>0</v>
      </c>
      <c r="M4910">
        <v>0</v>
      </c>
      <c r="N4910">
        <v>0</v>
      </c>
    </row>
    <row r="4911" spans="1:14" x14ac:dyDescent="0.25">
      <c r="A4911" t="s">
        <v>9135</v>
      </c>
      <c r="B4911" t="s">
        <v>74</v>
      </c>
      <c r="C4911" t="s">
        <v>98</v>
      </c>
      <c r="D4911" t="s">
        <v>4245</v>
      </c>
      <c r="E4911">
        <v>2</v>
      </c>
      <c r="F4911">
        <v>0</v>
      </c>
      <c r="G4911">
        <v>2</v>
      </c>
      <c r="H4911">
        <v>0</v>
      </c>
      <c r="I4911">
        <v>0</v>
      </c>
      <c r="J4911">
        <v>133</v>
      </c>
      <c r="K4911">
        <v>0</v>
      </c>
      <c r="L4911">
        <v>0</v>
      </c>
      <c r="M4911">
        <v>0</v>
      </c>
      <c r="N4911">
        <v>0</v>
      </c>
    </row>
    <row r="4912" spans="1:14" x14ac:dyDescent="0.25">
      <c r="A4912" t="s">
        <v>9136</v>
      </c>
      <c r="B4912" t="s">
        <v>74</v>
      </c>
      <c r="C4912" t="s">
        <v>98</v>
      </c>
      <c r="D4912" t="s">
        <v>394</v>
      </c>
      <c r="E4912">
        <v>0</v>
      </c>
      <c r="F4912">
        <v>0</v>
      </c>
      <c r="G4912">
        <v>0</v>
      </c>
      <c r="H4912">
        <v>0</v>
      </c>
      <c r="I4912">
        <v>0</v>
      </c>
      <c r="J4912">
        <v>0</v>
      </c>
      <c r="K4912">
        <v>74</v>
      </c>
      <c r="L4912">
        <v>73</v>
      </c>
      <c r="M4912">
        <v>1</v>
      </c>
      <c r="N4912">
        <v>0</v>
      </c>
    </row>
    <row r="4913" spans="1:14" x14ac:dyDescent="0.25">
      <c r="A4913" t="s">
        <v>9137</v>
      </c>
      <c r="B4913" t="s">
        <v>74</v>
      </c>
      <c r="C4913" t="s">
        <v>98</v>
      </c>
      <c r="D4913" t="s">
        <v>395</v>
      </c>
      <c r="E4913">
        <v>0</v>
      </c>
      <c r="F4913">
        <v>0</v>
      </c>
      <c r="G4913">
        <v>0</v>
      </c>
      <c r="H4913">
        <v>0</v>
      </c>
      <c r="I4913">
        <v>0</v>
      </c>
      <c r="J4913">
        <v>0</v>
      </c>
      <c r="K4913">
        <v>59</v>
      </c>
      <c r="L4913">
        <v>58</v>
      </c>
      <c r="M4913">
        <v>1</v>
      </c>
      <c r="N4913">
        <v>0</v>
      </c>
    </row>
    <row r="4914" spans="1:14" x14ac:dyDescent="0.25">
      <c r="A4914" t="s">
        <v>9138</v>
      </c>
      <c r="B4914" t="s">
        <v>74</v>
      </c>
      <c r="C4914" t="s">
        <v>99</v>
      </c>
      <c r="D4914" t="s">
        <v>396</v>
      </c>
      <c r="E4914">
        <v>196</v>
      </c>
      <c r="F4914">
        <v>29</v>
      </c>
      <c r="G4914">
        <v>159</v>
      </c>
      <c r="H4914">
        <v>6</v>
      </c>
      <c r="I4914">
        <v>2</v>
      </c>
      <c r="J4914">
        <v>2</v>
      </c>
      <c r="K4914">
        <v>0</v>
      </c>
      <c r="L4914">
        <v>0</v>
      </c>
      <c r="M4914">
        <v>0</v>
      </c>
      <c r="N4914">
        <v>0</v>
      </c>
    </row>
    <row r="4915" spans="1:14" x14ac:dyDescent="0.25">
      <c r="A4915" t="s">
        <v>9139</v>
      </c>
      <c r="B4915" t="s">
        <v>74</v>
      </c>
      <c r="C4915" t="s">
        <v>99</v>
      </c>
      <c r="D4915" t="s">
        <v>4236</v>
      </c>
      <c r="E4915">
        <v>198</v>
      </c>
      <c r="F4915">
        <v>27</v>
      </c>
      <c r="G4915">
        <v>163</v>
      </c>
      <c r="H4915">
        <v>6</v>
      </c>
      <c r="I4915">
        <v>2</v>
      </c>
      <c r="J4915">
        <v>0</v>
      </c>
      <c r="K4915">
        <v>0</v>
      </c>
      <c r="L4915">
        <v>0</v>
      </c>
      <c r="M4915">
        <v>0</v>
      </c>
      <c r="N4915">
        <v>0</v>
      </c>
    </row>
    <row r="4916" spans="1:14" x14ac:dyDescent="0.25">
      <c r="A4916" t="s">
        <v>9140</v>
      </c>
      <c r="B4916" t="s">
        <v>74</v>
      </c>
      <c r="C4916" t="s">
        <v>99</v>
      </c>
      <c r="D4916" t="s">
        <v>4238</v>
      </c>
      <c r="E4916">
        <v>1</v>
      </c>
      <c r="F4916">
        <v>0</v>
      </c>
      <c r="G4916">
        <v>1</v>
      </c>
      <c r="H4916">
        <v>0</v>
      </c>
      <c r="I4916">
        <v>0</v>
      </c>
      <c r="J4916">
        <v>197</v>
      </c>
      <c r="K4916">
        <v>0</v>
      </c>
      <c r="L4916">
        <v>0</v>
      </c>
      <c r="M4916">
        <v>0</v>
      </c>
      <c r="N4916">
        <v>0</v>
      </c>
    </row>
    <row r="4917" spans="1:14" x14ac:dyDescent="0.25">
      <c r="A4917" t="s">
        <v>9141</v>
      </c>
      <c r="B4917" t="s">
        <v>74</v>
      </c>
      <c r="C4917" t="s">
        <v>99</v>
      </c>
      <c r="D4917" t="s">
        <v>397</v>
      </c>
      <c r="E4917">
        <v>198</v>
      </c>
      <c r="F4917">
        <v>27</v>
      </c>
      <c r="G4917">
        <v>163</v>
      </c>
      <c r="H4917">
        <v>6</v>
      </c>
      <c r="I4917">
        <v>2</v>
      </c>
      <c r="J4917">
        <v>0</v>
      </c>
      <c r="K4917">
        <v>0</v>
      </c>
      <c r="L4917">
        <v>0</v>
      </c>
      <c r="M4917">
        <v>0</v>
      </c>
      <c r="N4917">
        <v>0</v>
      </c>
    </row>
    <row r="4918" spans="1:14" x14ac:dyDescent="0.25">
      <c r="A4918" t="s">
        <v>9142</v>
      </c>
      <c r="B4918" t="s">
        <v>74</v>
      </c>
      <c r="C4918" t="s">
        <v>99</v>
      </c>
      <c r="D4918" t="s">
        <v>398</v>
      </c>
      <c r="E4918">
        <v>196</v>
      </c>
      <c r="F4918">
        <v>30</v>
      </c>
      <c r="G4918">
        <v>158</v>
      </c>
      <c r="H4918">
        <v>6</v>
      </c>
      <c r="I4918">
        <v>2</v>
      </c>
      <c r="J4918">
        <v>2</v>
      </c>
      <c r="K4918">
        <v>0</v>
      </c>
      <c r="L4918">
        <v>0</v>
      </c>
      <c r="M4918">
        <v>0</v>
      </c>
      <c r="N4918">
        <v>0</v>
      </c>
    </row>
    <row r="4919" spans="1:14" x14ac:dyDescent="0.25">
      <c r="A4919" t="s">
        <v>9143</v>
      </c>
      <c r="B4919" t="s">
        <v>74</v>
      </c>
      <c r="C4919" t="s">
        <v>99</v>
      </c>
      <c r="D4919" t="s">
        <v>4242</v>
      </c>
      <c r="E4919">
        <v>2</v>
      </c>
      <c r="F4919">
        <v>0</v>
      </c>
      <c r="G4919">
        <v>2</v>
      </c>
      <c r="H4919">
        <v>0</v>
      </c>
      <c r="I4919">
        <v>0</v>
      </c>
      <c r="J4919">
        <v>196</v>
      </c>
      <c r="K4919">
        <v>0</v>
      </c>
      <c r="L4919">
        <v>0</v>
      </c>
      <c r="M4919">
        <v>0</v>
      </c>
      <c r="N4919">
        <v>0</v>
      </c>
    </row>
    <row r="4920" spans="1:14" x14ac:dyDescent="0.25">
      <c r="A4920" t="s">
        <v>9144</v>
      </c>
      <c r="B4920" t="s">
        <v>74</v>
      </c>
      <c r="C4920" t="s">
        <v>99</v>
      </c>
      <c r="D4920" t="s">
        <v>399</v>
      </c>
      <c r="E4920">
        <v>196</v>
      </c>
      <c r="F4920">
        <v>27</v>
      </c>
      <c r="G4920">
        <v>161</v>
      </c>
      <c r="H4920">
        <v>6</v>
      </c>
      <c r="I4920">
        <v>2</v>
      </c>
      <c r="J4920">
        <v>2</v>
      </c>
      <c r="K4920">
        <v>0</v>
      </c>
      <c r="L4920">
        <v>0</v>
      </c>
      <c r="M4920">
        <v>0</v>
      </c>
      <c r="N4920">
        <v>0</v>
      </c>
    </row>
    <row r="4921" spans="1:14" x14ac:dyDescent="0.25">
      <c r="A4921" t="s">
        <v>9145</v>
      </c>
      <c r="B4921" t="s">
        <v>74</v>
      </c>
      <c r="C4921" t="s">
        <v>99</v>
      </c>
      <c r="D4921" t="s">
        <v>4245</v>
      </c>
      <c r="E4921">
        <v>2</v>
      </c>
      <c r="F4921">
        <v>0</v>
      </c>
      <c r="G4921">
        <v>2</v>
      </c>
      <c r="H4921">
        <v>0</v>
      </c>
      <c r="I4921">
        <v>0</v>
      </c>
      <c r="J4921">
        <v>196</v>
      </c>
      <c r="K4921">
        <v>0</v>
      </c>
      <c r="L4921">
        <v>0</v>
      </c>
      <c r="M4921">
        <v>0</v>
      </c>
      <c r="N4921">
        <v>0</v>
      </c>
    </row>
    <row r="4922" spans="1:14" x14ac:dyDescent="0.25">
      <c r="A4922" t="s">
        <v>9146</v>
      </c>
      <c r="B4922" t="s">
        <v>74</v>
      </c>
      <c r="C4922" t="s">
        <v>99</v>
      </c>
      <c r="D4922" t="s">
        <v>394</v>
      </c>
      <c r="E4922">
        <v>0</v>
      </c>
      <c r="F4922">
        <v>0</v>
      </c>
      <c r="G4922">
        <v>0</v>
      </c>
      <c r="H4922">
        <v>0</v>
      </c>
      <c r="I4922">
        <v>0</v>
      </c>
      <c r="J4922">
        <v>0</v>
      </c>
      <c r="K4922">
        <v>129</v>
      </c>
      <c r="L4922">
        <v>125</v>
      </c>
      <c r="M4922">
        <v>4</v>
      </c>
      <c r="N4922">
        <v>0</v>
      </c>
    </row>
    <row r="4923" spans="1:14" x14ac:dyDescent="0.25">
      <c r="A4923" t="s">
        <v>9147</v>
      </c>
      <c r="B4923" t="s">
        <v>74</v>
      </c>
      <c r="C4923" t="s">
        <v>99</v>
      </c>
      <c r="D4923" t="s">
        <v>395</v>
      </c>
      <c r="E4923">
        <v>0</v>
      </c>
      <c r="F4923">
        <v>0</v>
      </c>
      <c r="G4923">
        <v>0</v>
      </c>
      <c r="H4923">
        <v>0</v>
      </c>
      <c r="I4923">
        <v>0</v>
      </c>
      <c r="J4923">
        <v>0</v>
      </c>
      <c r="K4923">
        <v>86</v>
      </c>
      <c r="L4923">
        <v>83</v>
      </c>
      <c r="M4923">
        <v>3</v>
      </c>
      <c r="N4923">
        <v>0</v>
      </c>
    </row>
    <row r="4924" spans="1:14" x14ac:dyDescent="0.25">
      <c r="A4924" t="s">
        <v>9148</v>
      </c>
      <c r="B4924" t="s">
        <v>74</v>
      </c>
      <c r="C4924" t="s">
        <v>100</v>
      </c>
      <c r="D4924" t="s">
        <v>396</v>
      </c>
      <c r="E4924">
        <v>43</v>
      </c>
      <c r="F4924">
        <v>7</v>
      </c>
      <c r="G4924">
        <v>36</v>
      </c>
      <c r="H4924">
        <v>0</v>
      </c>
      <c r="I4924">
        <v>0</v>
      </c>
      <c r="J4924">
        <v>2</v>
      </c>
      <c r="K4924">
        <v>0</v>
      </c>
      <c r="L4924">
        <v>0</v>
      </c>
      <c r="M4924">
        <v>0</v>
      </c>
      <c r="N4924">
        <v>0</v>
      </c>
    </row>
    <row r="4925" spans="1:14" x14ac:dyDescent="0.25">
      <c r="A4925" t="s">
        <v>9149</v>
      </c>
      <c r="B4925" t="s">
        <v>74</v>
      </c>
      <c r="C4925" t="s">
        <v>100</v>
      </c>
      <c r="D4925" t="s">
        <v>4236</v>
      </c>
      <c r="E4925">
        <v>45</v>
      </c>
      <c r="F4925">
        <v>7</v>
      </c>
      <c r="G4925">
        <v>38</v>
      </c>
      <c r="H4925">
        <v>0</v>
      </c>
      <c r="I4925">
        <v>0</v>
      </c>
      <c r="J4925">
        <v>0</v>
      </c>
      <c r="K4925">
        <v>0</v>
      </c>
      <c r="L4925">
        <v>0</v>
      </c>
      <c r="M4925">
        <v>0</v>
      </c>
      <c r="N4925">
        <v>0</v>
      </c>
    </row>
    <row r="4926" spans="1:14" x14ac:dyDescent="0.25">
      <c r="A4926" t="s">
        <v>9150</v>
      </c>
      <c r="B4926" t="s">
        <v>74</v>
      </c>
      <c r="C4926" t="s">
        <v>100</v>
      </c>
      <c r="D4926" t="s">
        <v>4238</v>
      </c>
      <c r="E4926">
        <v>2</v>
      </c>
      <c r="F4926">
        <v>1</v>
      </c>
      <c r="G4926">
        <v>1</v>
      </c>
      <c r="H4926">
        <v>0</v>
      </c>
      <c r="I4926">
        <v>0</v>
      </c>
      <c r="J4926">
        <v>43</v>
      </c>
      <c r="K4926">
        <v>0</v>
      </c>
      <c r="L4926">
        <v>0</v>
      </c>
      <c r="M4926">
        <v>0</v>
      </c>
      <c r="N4926">
        <v>0</v>
      </c>
    </row>
    <row r="4927" spans="1:14" x14ac:dyDescent="0.25">
      <c r="A4927" t="s">
        <v>9151</v>
      </c>
      <c r="B4927" t="s">
        <v>74</v>
      </c>
      <c r="C4927" t="s">
        <v>100</v>
      </c>
      <c r="D4927" t="s">
        <v>397</v>
      </c>
      <c r="E4927">
        <v>45</v>
      </c>
      <c r="F4927">
        <v>7</v>
      </c>
      <c r="G4927">
        <v>38</v>
      </c>
      <c r="H4927">
        <v>0</v>
      </c>
      <c r="I4927">
        <v>0</v>
      </c>
      <c r="J4927">
        <v>0</v>
      </c>
      <c r="K4927">
        <v>0</v>
      </c>
      <c r="L4927">
        <v>0</v>
      </c>
      <c r="M4927">
        <v>0</v>
      </c>
      <c r="N4927">
        <v>0</v>
      </c>
    </row>
    <row r="4928" spans="1:14" x14ac:dyDescent="0.25">
      <c r="A4928" t="s">
        <v>9152</v>
      </c>
      <c r="B4928" t="s">
        <v>74</v>
      </c>
      <c r="C4928" t="s">
        <v>100</v>
      </c>
      <c r="D4928" t="s">
        <v>398</v>
      </c>
      <c r="E4928">
        <v>43</v>
      </c>
      <c r="F4928">
        <v>7</v>
      </c>
      <c r="G4928">
        <v>36</v>
      </c>
      <c r="H4928">
        <v>0</v>
      </c>
      <c r="I4928">
        <v>0</v>
      </c>
      <c r="J4928">
        <v>2</v>
      </c>
      <c r="K4928">
        <v>0</v>
      </c>
      <c r="L4928">
        <v>0</v>
      </c>
      <c r="M4928">
        <v>0</v>
      </c>
      <c r="N4928">
        <v>0</v>
      </c>
    </row>
    <row r="4929" spans="1:14" x14ac:dyDescent="0.25">
      <c r="A4929" t="s">
        <v>9153</v>
      </c>
      <c r="B4929" t="s">
        <v>74</v>
      </c>
      <c r="C4929" t="s">
        <v>100</v>
      </c>
      <c r="D4929" t="s">
        <v>4242</v>
      </c>
      <c r="E4929">
        <v>2</v>
      </c>
      <c r="F4929">
        <v>1</v>
      </c>
      <c r="G4929">
        <v>1</v>
      </c>
      <c r="H4929">
        <v>0</v>
      </c>
      <c r="I4929">
        <v>0</v>
      </c>
      <c r="J4929">
        <v>43</v>
      </c>
      <c r="K4929">
        <v>0</v>
      </c>
      <c r="L4929">
        <v>0</v>
      </c>
      <c r="M4929">
        <v>0</v>
      </c>
      <c r="N4929">
        <v>0</v>
      </c>
    </row>
    <row r="4930" spans="1:14" x14ac:dyDescent="0.25">
      <c r="A4930" t="s">
        <v>9154</v>
      </c>
      <c r="B4930" t="s">
        <v>74</v>
      </c>
      <c r="C4930" t="s">
        <v>100</v>
      </c>
      <c r="D4930" t="s">
        <v>399</v>
      </c>
      <c r="E4930">
        <v>43</v>
      </c>
      <c r="F4930">
        <v>6</v>
      </c>
      <c r="G4930">
        <v>37</v>
      </c>
      <c r="H4930">
        <v>0</v>
      </c>
      <c r="I4930">
        <v>0</v>
      </c>
      <c r="J4930">
        <v>2</v>
      </c>
      <c r="K4930">
        <v>0</v>
      </c>
      <c r="L4930">
        <v>0</v>
      </c>
      <c r="M4930">
        <v>0</v>
      </c>
      <c r="N4930">
        <v>0</v>
      </c>
    </row>
    <row r="4931" spans="1:14" x14ac:dyDescent="0.25">
      <c r="A4931" t="s">
        <v>9155</v>
      </c>
      <c r="B4931" t="s">
        <v>74</v>
      </c>
      <c r="C4931" t="s">
        <v>100</v>
      </c>
      <c r="D4931" t="s">
        <v>4245</v>
      </c>
      <c r="E4931">
        <v>2</v>
      </c>
      <c r="F4931">
        <v>1</v>
      </c>
      <c r="G4931">
        <v>1</v>
      </c>
      <c r="H4931">
        <v>0</v>
      </c>
      <c r="I4931">
        <v>0</v>
      </c>
      <c r="J4931">
        <v>43</v>
      </c>
      <c r="K4931">
        <v>0</v>
      </c>
      <c r="L4931">
        <v>0</v>
      </c>
      <c r="M4931">
        <v>0</v>
      </c>
      <c r="N4931">
        <v>0</v>
      </c>
    </row>
    <row r="4932" spans="1:14" x14ac:dyDescent="0.25">
      <c r="A4932" t="s">
        <v>9156</v>
      </c>
      <c r="B4932" t="s">
        <v>74</v>
      </c>
      <c r="C4932" t="s">
        <v>100</v>
      </c>
      <c r="D4932" t="s">
        <v>394</v>
      </c>
      <c r="E4932">
        <v>0</v>
      </c>
      <c r="F4932">
        <v>0</v>
      </c>
      <c r="G4932">
        <v>0</v>
      </c>
      <c r="H4932">
        <v>0</v>
      </c>
      <c r="I4932">
        <v>0</v>
      </c>
      <c r="J4932">
        <v>0</v>
      </c>
      <c r="K4932">
        <v>38</v>
      </c>
      <c r="L4932">
        <v>38</v>
      </c>
      <c r="M4932">
        <v>0</v>
      </c>
      <c r="N4932">
        <v>0</v>
      </c>
    </row>
    <row r="4933" spans="1:14" x14ac:dyDescent="0.25">
      <c r="A4933" t="s">
        <v>9157</v>
      </c>
      <c r="B4933" t="s">
        <v>74</v>
      </c>
      <c r="C4933" t="s">
        <v>100</v>
      </c>
      <c r="D4933" t="s">
        <v>395</v>
      </c>
      <c r="E4933">
        <v>0</v>
      </c>
      <c r="F4933">
        <v>0</v>
      </c>
      <c r="G4933">
        <v>0</v>
      </c>
      <c r="H4933">
        <v>0</v>
      </c>
      <c r="I4933">
        <v>0</v>
      </c>
      <c r="J4933">
        <v>0</v>
      </c>
      <c r="K4933">
        <v>29</v>
      </c>
      <c r="L4933">
        <v>29</v>
      </c>
      <c r="M4933">
        <v>0</v>
      </c>
      <c r="N4933">
        <v>0</v>
      </c>
    </row>
    <row r="4934" spans="1:14" x14ac:dyDescent="0.25">
      <c r="A4934" t="s">
        <v>9158</v>
      </c>
      <c r="B4934" t="s">
        <v>74</v>
      </c>
      <c r="C4934" t="s">
        <v>101</v>
      </c>
      <c r="D4934" t="s">
        <v>396</v>
      </c>
      <c r="E4934">
        <v>65</v>
      </c>
      <c r="F4934">
        <v>20</v>
      </c>
      <c r="G4934">
        <v>45</v>
      </c>
      <c r="H4934">
        <v>0</v>
      </c>
      <c r="I4934">
        <v>0</v>
      </c>
      <c r="J4934">
        <v>2</v>
      </c>
      <c r="K4934">
        <v>0</v>
      </c>
      <c r="L4934">
        <v>0</v>
      </c>
      <c r="M4934">
        <v>0</v>
      </c>
      <c r="N4934">
        <v>0</v>
      </c>
    </row>
    <row r="4935" spans="1:14" x14ac:dyDescent="0.25">
      <c r="A4935" t="s">
        <v>9159</v>
      </c>
      <c r="B4935" t="s">
        <v>74</v>
      </c>
      <c r="C4935" t="s">
        <v>101</v>
      </c>
      <c r="D4935" t="s">
        <v>4236</v>
      </c>
      <c r="E4935">
        <v>67</v>
      </c>
      <c r="F4935">
        <v>20</v>
      </c>
      <c r="G4935">
        <v>47</v>
      </c>
      <c r="H4935">
        <v>0</v>
      </c>
      <c r="I4935">
        <v>0</v>
      </c>
      <c r="J4935">
        <v>0</v>
      </c>
      <c r="K4935">
        <v>0</v>
      </c>
      <c r="L4935">
        <v>0</v>
      </c>
      <c r="M4935">
        <v>0</v>
      </c>
      <c r="N4935">
        <v>0</v>
      </c>
    </row>
    <row r="4936" spans="1:14" x14ac:dyDescent="0.25">
      <c r="A4936" t="s">
        <v>9160</v>
      </c>
      <c r="B4936" t="s">
        <v>74</v>
      </c>
      <c r="C4936" t="s">
        <v>101</v>
      </c>
      <c r="D4936" t="s">
        <v>4238</v>
      </c>
      <c r="E4936">
        <v>2</v>
      </c>
      <c r="F4936">
        <v>0</v>
      </c>
      <c r="G4936">
        <v>2</v>
      </c>
      <c r="H4936">
        <v>0</v>
      </c>
      <c r="I4936">
        <v>0</v>
      </c>
      <c r="J4936">
        <v>65</v>
      </c>
      <c r="K4936">
        <v>0</v>
      </c>
      <c r="L4936">
        <v>0</v>
      </c>
      <c r="M4936">
        <v>0</v>
      </c>
      <c r="N4936">
        <v>0</v>
      </c>
    </row>
    <row r="4937" spans="1:14" x14ac:dyDescent="0.25">
      <c r="A4937" t="s">
        <v>9161</v>
      </c>
      <c r="B4937" t="s">
        <v>74</v>
      </c>
      <c r="C4937" t="s">
        <v>101</v>
      </c>
      <c r="D4937" t="s">
        <v>397</v>
      </c>
      <c r="E4937">
        <v>67</v>
      </c>
      <c r="F4937">
        <v>20</v>
      </c>
      <c r="G4937">
        <v>47</v>
      </c>
      <c r="H4937">
        <v>0</v>
      </c>
      <c r="I4937">
        <v>0</v>
      </c>
      <c r="J4937">
        <v>0</v>
      </c>
      <c r="K4937">
        <v>0</v>
      </c>
      <c r="L4937">
        <v>0</v>
      </c>
      <c r="M4937">
        <v>0</v>
      </c>
      <c r="N4937">
        <v>0</v>
      </c>
    </row>
    <row r="4938" spans="1:14" x14ac:dyDescent="0.25">
      <c r="A4938" t="s">
        <v>9162</v>
      </c>
      <c r="B4938" t="s">
        <v>74</v>
      </c>
      <c r="C4938" t="s">
        <v>101</v>
      </c>
      <c r="D4938" t="s">
        <v>398</v>
      </c>
      <c r="E4938">
        <v>65</v>
      </c>
      <c r="F4938">
        <v>20</v>
      </c>
      <c r="G4938">
        <v>45</v>
      </c>
      <c r="H4938">
        <v>0</v>
      </c>
      <c r="I4938">
        <v>0</v>
      </c>
      <c r="J4938">
        <v>2</v>
      </c>
      <c r="K4938">
        <v>0</v>
      </c>
      <c r="L4938">
        <v>0</v>
      </c>
      <c r="M4938">
        <v>0</v>
      </c>
      <c r="N4938">
        <v>0</v>
      </c>
    </row>
    <row r="4939" spans="1:14" x14ac:dyDescent="0.25">
      <c r="A4939" t="s">
        <v>9163</v>
      </c>
      <c r="B4939" t="s">
        <v>74</v>
      </c>
      <c r="C4939" t="s">
        <v>101</v>
      </c>
      <c r="D4939" t="s">
        <v>4242</v>
      </c>
      <c r="E4939">
        <v>2</v>
      </c>
      <c r="F4939">
        <v>0</v>
      </c>
      <c r="G4939">
        <v>2</v>
      </c>
      <c r="H4939">
        <v>0</v>
      </c>
      <c r="I4939">
        <v>0</v>
      </c>
      <c r="J4939">
        <v>65</v>
      </c>
      <c r="K4939">
        <v>0</v>
      </c>
      <c r="L4939">
        <v>0</v>
      </c>
      <c r="M4939">
        <v>0</v>
      </c>
      <c r="N4939">
        <v>0</v>
      </c>
    </row>
    <row r="4940" spans="1:14" x14ac:dyDescent="0.25">
      <c r="A4940" t="s">
        <v>9164</v>
      </c>
      <c r="B4940" t="s">
        <v>74</v>
      </c>
      <c r="C4940" t="s">
        <v>101</v>
      </c>
      <c r="D4940" t="s">
        <v>399</v>
      </c>
      <c r="E4940">
        <v>65</v>
      </c>
      <c r="F4940">
        <v>20</v>
      </c>
      <c r="G4940">
        <v>45</v>
      </c>
      <c r="H4940">
        <v>0</v>
      </c>
      <c r="I4940">
        <v>0</v>
      </c>
      <c r="J4940">
        <v>2</v>
      </c>
      <c r="K4940">
        <v>0</v>
      </c>
      <c r="L4940">
        <v>0</v>
      </c>
      <c r="M4940">
        <v>0</v>
      </c>
      <c r="N4940">
        <v>0</v>
      </c>
    </row>
    <row r="4941" spans="1:14" x14ac:dyDescent="0.25">
      <c r="A4941" t="s">
        <v>9165</v>
      </c>
      <c r="B4941" t="s">
        <v>74</v>
      </c>
      <c r="C4941" t="s">
        <v>101</v>
      </c>
      <c r="D4941" t="s">
        <v>4245</v>
      </c>
      <c r="E4941">
        <v>2</v>
      </c>
      <c r="F4941">
        <v>0</v>
      </c>
      <c r="G4941">
        <v>2</v>
      </c>
      <c r="H4941">
        <v>0</v>
      </c>
      <c r="I4941">
        <v>0</v>
      </c>
      <c r="J4941">
        <v>65</v>
      </c>
      <c r="K4941">
        <v>0</v>
      </c>
      <c r="L4941">
        <v>0</v>
      </c>
      <c r="M4941">
        <v>0</v>
      </c>
      <c r="N4941">
        <v>0</v>
      </c>
    </row>
    <row r="4942" spans="1:14" x14ac:dyDescent="0.25">
      <c r="A4942" t="s">
        <v>9166</v>
      </c>
      <c r="B4942" t="s">
        <v>74</v>
      </c>
      <c r="C4942" t="s">
        <v>101</v>
      </c>
      <c r="D4942" t="s">
        <v>394</v>
      </c>
      <c r="E4942">
        <v>0</v>
      </c>
      <c r="F4942">
        <v>0</v>
      </c>
      <c r="G4942">
        <v>0</v>
      </c>
      <c r="H4942">
        <v>0</v>
      </c>
      <c r="I4942">
        <v>0</v>
      </c>
      <c r="J4942">
        <v>0</v>
      </c>
      <c r="K4942">
        <v>51</v>
      </c>
      <c r="L4942">
        <v>51</v>
      </c>
      <c r="M4942">
        <v>0</v>
      </c>
      <c r="N4942">
        <v>0</v>
      </c>
    </row>
    <row r="4943" spans="1:14" x14ac:dyDescent="0.25">
      <c r="A4943" t="s">
        <v>9167</v>
      </c>
      <c r="B4943" t="s">
        <v>74</v>
      </c>
      <c r="C4943" t="s">
        <v>101</v>
      </c>
      <c r="D4943" t="s">
        <v>395</v>
      </c>
      <c r="E4943">
        <v>0</v>
      </c>
      <c r="F4943">
        <v>0</v>
      </c>
      <c r="G4943">
        <v>0</v>
      </c>
      <c r="H4943">
        <v>0</v>
      </c>
      <c r="I4943">
        <v>0</v>
      </c>
      <c r="J4943">
        <v>0</v>
      </c>
      <c r="K4943">
        <v>45</v>
      </c>
      <c r="L4943">
        <v>45</v>
      </c>
      <c r="M4943">
        <v>0</v>
      </c>
      <c r="N4943">
        <v>0</v>
      </c>
    </row>
    <row r="4944" spans="1:14" x14ac:dyDescent="0.25">
      <c r="A4944" t="s">
        <v>9168</v>
      </c>
      <c r="B4944" t="s">
        <v>74</v>
      </c>
      <c r="C4944" t="s">
        <v>102</v>
      </c>
      <c r="D4944" t="s">
        <v>396</v>
      </c>
      <c r="E4944">
        <v>212</v>
      </c>
      <c r="F4944">
        <v>55</v>
      </c>
      <c r="G4944">
        <v>155</v>
      </c>
      <c r="H4944">
        <v>2</v>
      </c>
      <c r="I4944">
        <v>0</v>
      </c>
      <c r="J4944">
        <v>8</v>
      </c>
      <c r="K4944">
        <v>0</v>
      </c>
      <c r="L4944">
        <v>0</v>
      </c>
      <c r="M4944">
        <v>0</v>
      </c>
      <c r="N4944">
        <v>0</v>
      </c>
    </row>
    <row r="4945" spans="1:14" x14ac:dyDescent="0.25">
      <c r="A4945" t="s">
        <v>9169</v>
      </c>
      <c r="B4945" t="s">
        <v>74</v>
      </c>
      <c r="C4945" t="s">
        <v>102</v>
      </c>
      <c r="D4945" t="s">
        <v>4236</v>
      </c>
      <c r="E4945">
        <v>220</v>
      </c>
      <c r="F4945">
        <v>55</v>
      </c>
      <c r="G4945">
        <v>163</v>
      </c>
      <c r="H4945">
        <v>2</v>
      </c>
      <c r="I4945">
        <v>0</v>
      </c>
      <c r="J4945">
        <v>0</v>
      </c>
      <c r="K4945">
        <v>0</v>
      </c>
      <c r="L4945">
        <v>0</v>
      </c>
      <c r="M4945">
        <v>0</v>
      </c>
      <c r="N4945">
        <v>0</v>
      </c>
    </row>
    <row r="4946" spans="1:14" x14ac:dyDescent="0.25">
      <c r="A4946" t="s">
        <v>9170</v>
      </c>
      <c r="B4946" t="s">
        <v>74</v>
      </c>
      <c r="C4946" t="s">
        <v>102</v>
      </c>
      <c r="D4946" t="s">
        <v>4238</v>
      </c>
      <c r="E4946">
        <v>7</v>
      </c>
      <c r="F4946">
        <v>2</v>
      </c>
      <c r="G4946">
        <v>5</v>
      </c>
      <c r="H4946">
        <v>0</v>
      </c>
      <c r="I4946">
        <v>0</v>
      </c>
      <c r="J4946">
        <v>213</v>
      </c>
      <c r="K4946">
        <v>0</v>
      </c>
      <c r="L4946">
        <v>0</v>
      </c>
      <c r="M4946">
        <v>0</v>
      </c>
      <c r="N4946">
        <v>0</v>
      </c>
    </row>
    <row r="4947" spans="1:14" x14ac:dyDescent="0.25">
      <c r="A4947" t="s">
        <v>9171</v>
      </c>
      <c r="B4947" t="s">
        <v>74</v>
      </c>
      <c r="C4947" t="s">
        <v>102</v>
      </c>
      <c r="D4947" t="s">
        <v>397</v>
      </c>
      <c r="E4947">
        <v>220</v>
      </c>
      <c r="F4947">
        <v>55</v>
      </c>
      <c r="G4947">
        <v>163</v>
      </c>
      <c r="H4947">
        <v>2</v>
      </c>
      <c r="I4947">
        <v>0</v>
      </c>
      <c r="J4947">
        <v>0</v>
      </c>
      <c r="K4947">
        <v>0</v>
      </c>
      <c r="L4947">
        <v>0</v>
      </c>
      <c r="M4947">
        <v>0</v>
      </c>
      <c r="N4947">
        <v>0</v>
      </c>
    </row>
    <row r="4948" spans="1:14" x14ac:dyDescent="0.25">
      <c r="A4948" t="s">
        <v>9172</v>
      </c>
      <c r="B4948" t="s">
        <v>74</v>
      </c>
      <c r="C4948" t="s">
        <v>102</v>
      </c>
      <c r="D4948" t="s">
        <v>398</v>
      </c>
      <c r="E4948">
        <v>212</v>
      </c>
      <c r="F4948">
        <v>57</v>
      </c>
      <c r="G4948">
        <v>153</v>
      </c>
      <c r="H4948">
        <v>2</v>
      </c>
      <c r="I4948">
        <v>0</v>
      </c>
      <c r="J4948">
        <v>8</v>
      </c>
      <c r="K4948">
        <v>0</v>
      </c>
      <c r="L4948">
        <v>0</v>
      </c>
      <c r="M4948">
        <v>0</v>
      </c>
      <c r="N4948">
        <v>0</v>
      </c>
    </row>
    <row r="4949" spans="1:14" x14ac:dyDescent="0.25">
      <c r="A4949" t="s">
        <v>9173</v>
      </c>
      <c r="B4949" t="s">
        <v>74</v>
      </c>
      <c r="C4949" t="s">
        <v>102</v>
      </c>
      <c r="D4949" t="s">
        <v>4242</v>
      </c>
      <c r="E4949">
        <v>8</v>
      </c>
      <c r="F4949">
        <v>5</v>
      </c>
      <c r="G4949">
        <v>3</v>
      </c>
      <c r="H4949">
        <v>0</v>
      </c>
      <c r="I4949">
        <v>0</v>
      </c>
      <c r="J4949">
        <v>212</v>
      </c>
      <c r="K4949">
        <v>0</v>
      </c>
      <c r="L4949">
        <v>0</v>
      </c>
      <c r="M4949">
        <v>0</v>
      </c>
      <c r="N4949">
        <v>0</v>
      </c>
    </row>
    <row r="4950" spans="1:14" x14ac:dyDescent="0.25">
      <c r="A4950" t="s">
        <v>9174</v>
      </c>
      <c r="B4950" t="s">
        <v>74</v>
      </c>
      <c r="C4950" t="s">
        <v>102</v>
      </c>
      <c r="D4950" t="s">
        <v>399</v>
      </c>
      <c r="E4950">
        <v>212</v>
      </c>
      <c r="F4950">
        <v>53</v>
      </c>
      <c r="G4950">
        <v>157</v>
      </c>
      <c r="H4950">
        <v>2</v>
      </c>
      <c r="I4950">
        <v>0</v>
      </c>
      <c r="J4950">
        <v>8</v>
      </c>
      <c r="K4950">
        <v>0</v>
      </c>
      <c r="L4950">
        <v>0</v>
      </c>
      <c r="M4950">
        <v>0</v>
      </c>
      <c r="N4950">
        <v>0</v>
      </c>
    </row>
    <row r="4951" spans="1:14" x14ac:dyDescent="0.25">
      <c r="A4951" t="s">
        <v>9175</v>
      </c>
      <c r="B4951" t="s">
        <v>74</v>
      </c>
      <c r="C4951" t="s">
        <v>102</v>
      </c>
      <c r="D4951" t="s">
        <v>4245</v>
      </c>
      <c r="E4951">
        <v>7</v>
      </c>
      <c r="F4951">
        <v>3</v>
      </c>
      <c r="G4951">
        <v>4</v>
      </c>
      <c r="H4951">
        <v>0</v>
      </c>
      <c r="I4951">
        <v>0</v>
      </c>
      <c r="J4951">
        <v>213</v>
      </c>
      <c r="K4951">
        <v>0</v>
      </c>
      <c r="L4951">
        <v>0</v>
      </c>
      <c r="M4951">
        <v>0</v>
      </c>
      <c r="N4951">
        <v>0</v>
      </c>
    </row>
    <row r="4952" spans="1:14" x14ac:dyDescent="0.25">
      <c r="A4952" t="s">
        <v>9176</v>
      </c>
      <c r="B4952" t="s">
        <v>74</v>
      </c>
      <c r="C4952" t="s">
        <v>102</v>
      </c>
      <c r="D4952" t="s">
        <v>394</v>
      </c>
      <c r="E4952">
        <v>0</v>
      </c>
      <c r="F4952">
        <v>0</v>
      </c>
      <c r="G4952">
        <v>0</v>
      </c>
      <c r="H4952">
        <v>0</v>
      </c>
      <c r="I4952">
        <v>0</v>
      </c>
      <c r="J4952">
        <v>0</v>
      </c>
      <c r="K4952">
        <v>132</v>
      </c>
      <c r="L4952">
        <v>132</v>
      </c>
      <c r="M4952">
        <v>0</v>
      </c>
      <c r="N4952">
        <v>0</v>
      </c>
    </row>
    <row r="4953" spans="1:14" x14ac:dyDescent="0.25">
      <c r="A4953" t="s">
        <v>9177</v>
      </c>
      <c r="B4953" t="s">
        <v>74</v>
      </c>
      <c r="C4953" t="s">
        <v>102</v>
      </c>
      <c r="D4953" t="s">
        <v>395</v>
      </c>
      <c r="E4953">
        <v>0</v>
      </c>
      <c r="F4953">
        <v>0</v>
      </c>
      <c r="G4953">
        <v>0</v>
      </c>
      <c r="H4953">
        <v>0</v>
      </c>
      <c r="I4953">
        <v>0</v>
      </c>
      <c r="J4953">
        <v>0</v>
      </c>
      <c r="K4953">
        <v>90</v>
      </c>
      <c r="L4953">
        <v>90</v>
      </c>
      <c r="M4953">
        <v>0</v>
      </c>
      <c r="N4953">
        <v>0</v>
      </c>
    </row>
    <row r="4954" spans="1:14" x14ac:dyDescent="0.25">
      <c r="A4954" t="s">
        <v>9178</v>
      </c>
      <c r="B4954" t="s">
        <v>74</v>
      </c>
      <c r="C4954" t="s">
        <v>103</v>
      </c>
      <c r="D4954" t="s">
        <v>396</v>
      </c>
      <c r="E4954">
        <v>67</v>
      </c>
      <c r="F4954">
        <v>14</v>
      </c>
      <c r="G4954">
        <v>53</v>
      </c>
      <c r="H4954">
        <v>0</v>
      </c>
      <c r="I4954">
        <v>0</v>
      </c>
      <c r="J4954">
        <v>2</v>
      </c>
      <c r="K4954">
        <v>0</v>
      </c>
      <c r="L4954">
        <v>0</v>
      </c>
      <c r="M4954">
        <v>0</v>
      </c>
      <c r="N4954">
        <v>0</v>
      </c>
    </row>
    <row r="4955" spans="1:14" x14ac:dyDescent="0.25">
      <c r="A4955" t="s">
        <v>9179</v>
      </c>
      <c r="B4955" t="s">
        <v>74</v>
      </c>
      <c r="C4955" t="s">
        <v>103</v>
      </c>
      <c r="D4955" t="s">
        <v>4236</v>
      </c>
      <c r="E4955">
        <v>69</v>
      </c>
      <c r="F4955">
        <v>16</v>
      </c>
      <c r="G4955">
        <v>53</v>
      </c>
      <c r="H4955">
        <v>0</v>
      </c>
      <c r="I4955">
        <v>0</v>
      </c>
      <c r="J4955">
        <v>0</v>
      </c>
      <c r="K4955">
        <v>0</v>
      </c>
      <c r="L4955">
        <v>0</v>
      </c>
      <c r="M4955">
        <v>0</v>
      </c>
      <c r="N4955">
        <v>0</v>
      </c>
    </row>
    <row r="4956" spans="1:14" x14ac:dyDescent="0.25">
      <c r="A4956" t="s">
        <v>9180</v>
      </c>
      <c r="B4956" t="s">
        <v>74</v>
      </c>
      <c r="C4956" t="s">
        <v>103</v>
      </c>
      <c r="D4956" t="s">
        <v>4238</v>
      </c>
      <c r="E4956">
        <v>2</v>
      </c>
      <c r="F4956">
        <v>1</v>
      </c>
      <c r="G4956">
        <v>1</v>
      </c>
      <c r="H4956">
        <v>0</v>
      </c>
      <c r="I4956">
        <v>0</v>
      </c>
      <c r="J4956">
        <v>67</v>
      </c>
      <c r="K4956">
        <v>0</v>
      </c>
      <c r="L4956">
        <v>0</v>
      </c>
      <c r="M4956">
        <v>0</v>
      </c>
      <c r="N4956">
        <v>0</v>
      </c>
    </row>
    <row r="4957" spans="1:14" x14ac:dyDescent="0.25">
      <c r="A4957" t="s">
        <v>9181</v>
      </c>
      <c r="B4957" t="s">
        <v>74</v>
      </c>
      <c r="C4957" t="s">
        <v>103</v>
      </c>
      <c r="D4957" t="s">
        <v>397</v>
      </c>
      <c r="E4957">
        <v>69</v>
      </c>
      <c r="F4957">
        <v>14</v>
      </c>
      <c r="G4957">
        <v>55</v>
      </c>
      <c r="H4957">
        <v>0</v>
      </c>
      <c r="I4957">
        <v>0</v>
      </c>
      <c r="J4957">
        <v>0</v>
      </c>
      <c r="K4957">
        <v>0</v>
      </c>
      <c r="L4957">
        <v>0</v>
      </c>
      <c r="M4957">
        <v>0</v>
      </c>
      <c r="N4957">
        <v>0</v>
      </c>
    </row>
    <row r="4958" spans="1:14" x14ac:dyDescent="0.25">
      <c r="A4958" t="s">
        <v>9182</v>
      </c>
      <c r="B4958" t="s">
        <v>74</v>
      </c>
      <c r="C4958" t="s">
        <v>103</v>
      </c>
      <c r="D4958" t="s">
        <v>398</v>
      </c>
      <c r="E4958">
        <v>67</v>
      </c>
      <c r="F4958">
        <v>14</v>
      </c>
      <c r="G4958">
        <v>53</v>
      </c>
      <c r="H4958">
        <v>0</v>
      </c>
      <c r="I4958">
        <v>0</v>
      </c>
      <c r="J4958">
        <v>2</v>
      </c>
      <c r="K4958">
        <v>0</v>
      </c>
      <c r="L4958">
        <v>0</v>
      </c>
      <c r="M4958">
        <v>0</v>
      </c>
      <c r="N4958">
        <v>0</v>
      </c>
    </row>
    <row r="4959" spans="1:14" x14ac:dyDescent="0.25">
      <c r="A4959" t="s">
        <v>9183</v>
      </c>
      <c r="B4959" t="s">
        <v>74</v>
      </c>
      <c r="C4959" t="s">
        <v>103</v>
      </c>
      <c r="D4959" t="s">
        <v>4242</v>
      </c>
      <c r="E4959">
        <v>2</v>
      </c>
      <c r="F4959">
        <v>1</v>
      </c>
      <c r="G4959">
        <v>1</v>
      </c>
      <c r="H4959">
        <v>0</v>
      </c>
      <c r="I4959">
        <v>0</v>
      </c>
      <c r="J4959">
        <v>67</v>
      </c>
      <c r="K4959">
        <v>0</v>
      </c>
      <c r="L4959">
        <v>0</v>
      </c>
      <c r="M4959">
        <v>0</v>
      </c>
      <c r="N4959">
        <v>0</v>
      </c>
    </row>
    <row r="4960" spans="1:14" x14ac:dyDescent="0.25">
      <c r="A4960" t="s">
        <v>9184</v>
      </c>
      <c r="B4960" t="s">
        <v>74</v>
      </c>
      <c r="C4960" t="s">
        <v>103</v>
      </c>
      <c r="D4960" t="s">
        <v>399</v>
      </c>
      <c r="E4960">
        <v>67</v>
      </c>
      <c r="F4960">
        <v>13</v>
      </c>
      <c r="G4960">
        <v>54</v>
      </c>
      <c r="H4960">
        <v>0</v>
      </c>
      <c r="I4960">
        <v>0</v>
      </c>
      <c r="J4960">
        <v>2</v>
      </c>
      <c r="K4960">
        <v>0</v>
      </c>
      <c r="L4960">
        <v>0</v>
      </c>
      <c r="M4960">
        <v>0</v>
      </c>
      <c r="N4960">
        <v>0</v>
      </c>
    </row>
    <row r="4961" spans="1:14" x14ac:dyDescent="0.25">
      <c r="A4961" t="s">
        <v>9185</v>
      </c>
      <c r="B4961" t="s">
        <v>74</v>
      </c>
      <c r="C4961" t="s">
        <v>103</v>
      </c>
      <c r="D4961" t="s">
        <v>4245</v>
      </c>
      <c r="E4961">
        <v>2</v>
      </c>
      <c r="F4961">
        <v>1</v>
      </c>
      <c r="G4961">
        <v>1</v>
      </c>
      <c r="H4961">
        <v>0</v>
      </c>
      <c r="I4961">
        <v>0</v>
      </c>
      <c r="J4961">
        <v>67</v>
      </c>
      <c r="K4961">
        <v>0</v>
      </c>
      <c r="L4961">
        <v>0</v>
      </c>
      <c r="M4961">
        <v>0</v>
      </c>
      <c r="N4961">
        <v>0</v>
      </c>
    </row>
    <row r="4962" spans="1:14" x14ac:dyDescent="0.25">
      <c r="A4962" t="s">
        <v>9186</v>
      </c>
      <c r="B4962" t="s">
        <v>74</v>
      </c>
      <c r="C4962" t="s">
        <v>103</v>
      </c>
      <c r="D4962" t="s">
        <v>394</v>
      </c>
      <c r="E4962">
        <v>0</v>
      </c>
      <c r="F4962">
        <v>0</v>
      </c>
      <c r="G4962">
        <v>0</v>
      </c>
      <c r="H4962">
        <v>0</v>
      </c>
      <c r="I4962">
        <v>0</v>
      </c>
      <c r="J4962">
        <v>0</v>
      </c>
      <c r="K4962">
        <v>39</v>
      </c>
      <c r="L4962">
        <v>39</v>
      </c>
      <c r="M4962">
        <v>0</v>
      </c>
      <c r="N4962">
        <v>0</v>
      </c>
    </row>
    <row r="4963" spans="1:14" x14ac:dyDescent="0.25">
      <c r="A4963" t="s">
        <v>9187</v>
      </c>
      <c r="B4963" t="s">
        <v>74</v>
      </c>
      <c r="C4963" t="s">
        <v>103</v>
      </c>
      <c r="D4963" t="s">
        <v>395</v>
      </c>
      <c r="E4963">
        <v>0</v>
      </c>
      <c r="F4963">
        <v>0</v>
      </c>
      <c r="G4963">
        <v>0</v>
      </c>
      <c r="H4963">
        <v>0</v>
      </c>
      <c r="I4963">
        <v>0</v>
      </c>
      <c r="J4963">
        <v>0</v>
      </c>
      <c r="K4963">
        <v>28</v>
      </c>
      <c r="L4963">
        <v>28</v>
      </c>
      <c r="M4963">
        <v>0</v>
      </c>
      <c r="N4963">
        <v>0</v>
      </c>
    </row>
    <row r="4964" spans="1:14" x14ac:dyDescent="0.25">
      <c r="A4964" t="s">
        <v>9188</v>
      </c>
      <c r="B4964" t="s">
        <v>74</v>
      </c>
      <c r="C4964" t="s">
        <v>104</v>
      </c>
      <c r="D4964" t="s">
        <v>396</v>
      </c>
      <c r="E4964">
        <v>68</v>
      </c>
      <c r="F4964">
        <v>11</v>
      </c>
      <c r="G4964">
        <v>56</v>
      </c>
      <c r="H4964">
        <v>1</v>
      </c>
      <c r="I4964">
        <v>0</v>
      </c>
      <c r="J4964">
        <v>1</v>
      </c>
      <c r="K4964">
        <v>0</v>
      </c>
      <c r="L4964">
        <v>0</v>
      </c>
      <c r="M4964">
        <v>0</v>
      </c>
      <c r="N4964">
        <v>0</v>
      </c>
    </row>
    <row r="4965" spans="1:14" x14ac:dyDescent="0.25">
      <c r="A4965" t="s">
        <v>9189</v>
      </c>
      <c r="B4965" t="s">
        <v>74</v>
      </c>
      <c r="C4965" t="s">
        <v>104</v>
      </c>
      <c r="D4965" t="s">
        <v>4236</v>
      </c>
      <c r="E4965">
        <v>69</v>
      </c>
      <c r="F4965">
        <v>11</v>
      </c>
      <c r="G4965">
        <v>57</v>
      </c>
      <c r="H4965">
        <v>1</v>
      </c>
      <c r="I4965">
        <v>0</v>
      </c>
      <c r="J4965">
        <v>0</v>
      </c>
      <c r="K4965">
        <v>0</v>
      </c>
      <c r="L4965">
        <v>0</v>
      </c>
      <c r="M4965">
        <v>0</v>
      </c>
      <c r="N4965">
        <v>0</v>
      </c>
    </row>
    <row r="4966" spans="1:14" x14ac:dyDescent="0.25">
      <c r="A4966" t="s">
        <v>9190</v>
      </c>
      <c r="B4966" t="s">
        <v>74</v>
      </c>
      <c r="C4966" t="s">
        <v>104</v>
      </c>
      <c r="D4966" t="s">
        <v>4238</v>
      </c>
      <c r="E4966">
        <v>1</v>
      </c>
      <c r="F4966">
        <v>0</v>
      </c>
      <c r="G4966">
        <v>1</v>
      </c>
      <c r="H4966">
        <v>0</v>
      </c>
      <c r="I4966">
        <v>0</v>
      </c>
      <c r="J4966">
        <v>68</v>
      </c>
      <c r="K4966">
        <v>0</v>
      </c>
      <c r="L4966">
        <v>0</v>
      </c>
      <c r="M4966">
        <v>0</v>
      </c>
      <c r="N4966">
        <v>0</v>
      </c>
    </row>
    <row r="4967" spans="1:14" x14ac:dyDescent="0.25">
      <c r="A4967" t="s">
        <v>9191</v>
      </c>
      <c r="B4967" t="s">
        <v>74</v>
      </c>
      <c r="C4967" t="s">
        <v>104</v>
      </c>
      <c r="D4967" t="s">
        <v>397</v>
      </c>
      <c r="E4967">
        <v>69</v>
      </c>
      <c r="F4967">
        <v>11</v>
      </c>
      <c r="G4967">
        <v>57</v>
      </c>
      <c r="H4967">
        <v>1</v>
      </c>
      <c r="I4967">
        <v>0</v>
      </c>
      <c r="J4967">
        <v>0</v>
      </c>
      <c r="K4967">
        <v>0</v>
      </c>
      <c r="L4967">
        <v>0</v>
      </c>
      <c r="M4967">
        <v>0</v>
      </c>
      <c r="N4967">
        <v>0</v>
      </c>
    </row>
    <row r="4968" spans="1:14" x14ac:dyDescent="0.25">
      <c r="A4968" t="s">
        <v>9192</v>
      </c>
      <c r="B4968" t="s">
        <v>74</v>
      </c>
      <c r="C4968" t="s">
        <v>104</v>
      </c>
      <c r="D4968" t="s">
        <v>398</v>
      </c>
      <c r="E4968">
        <v>68</v>
      </c>
      <c r="F4968">
        <v>12</v>
      </c>
      <c r="G4968">
        <v>55</v>
      </c>
      <c r="H4968">
        <v>1</v>
      </c>
      <c r="I4968">
        <v>0</v>
      </c>
      <c r="J4968">
        <v>1</v>
      </c>
      <c r="K4968">
        <v>0</v>
      </c>
      <c r="L4968">
        <v>0</v>
      </c>
      <c r="M4968">
        <v>0</v>
      </c>
      <c r="N4968">
        <v>0</v>
      </c>
    </row>
    <row r="4969" spans="1:14" x14ac:dyDescent="0.25">
      <c r="A4969" t="s">
        <v>9193</v>
      </c>
      <c r="B4969" t="s">
        <v>74</v>
      </c>
      <c r="C4969" t="s">
        <v>104</v>
      </c>
      <c r="D4969" t="s">
        <v>4242</v>
      </c>
      <c r="E4969">
        <v>1</v>
      </c>
      <c r="F4969">
        <v>0</v>
      </c>
      <c r="G4969">
        <v>1</v>
      </c>
      <c r="H4969">
        <v>0</v>
      </c>
      <c r="I4969">
        <v>0</v>
      </c>
      <c r="J4969">
        <v>68</v>
      </c>
      <c r="K4969">
        <v>0</v>
      </c>
      <c r="L4969">
        <v>0</v>
      </c>
      <c r="M4969">
        <v>0</v>
      </c>
      <c r="N4969">
        <v>0</v>
      </c>
    </row>
    <row r="4970" spans="1:14" x14ac:dyDescent="0.25">
      <c r="A4970" t="s">
        <v>9194</v>
      </c>
      <c r="B4970" t="s">
        <v>74</v>
      </c>
      <c r="C4970" t="s">
        <v>104</v>
      </c>
      <c r="D4970" t="s">
        <v>399</v>
      </c>
      <c r="E4970">
        <v>68</v>
      </c>
      <c r="F4970">
        <v>11</v>
      </c>
      <c r="G4970">
        <v>56</v>
      </c>
      <c r="H4970">
        <v>1</v>
      </c>
      <c r="I4970">
        <v>0</v>
      </c>
      <c r="J4970">
        <v>1</v>
      </c>
      <c r="K4970">
        <v>0</v>
      </c>
      <c r="L4970">
        <v>0</v>
      </c>
      <c r="M4970">
        <v>0</v>
      </c>
      <c r="N4970">
        <v>0</v>
      </c>
    </row>
    <row r="4971" spans="1:14" x14ac:dyDescent="0.25">
      <c r="A4971" t="s">
        <v>9195</v>
      </c>
      <c r="B4971" t="s">
        <v>74</v>
      </c>
      <c r="C4971" t="s">
        <v>104</v>
      </c>
      <c r="D4971" t="s">
        <v>4245</v>
      </c>
      <c r="E4971">
        <v>1</v>
      </c>
      <c r="F4971">
        <v>0</v>
      </c>
      <c r="G4971">
        <v>1</v>
      </c>
      <c r="H4971">
        <v>0</v>
      </c>
      <c r="I4971">
        <v>0</v>
      </c>
      <c r="J4971">
        <v>68</v>
      </c>
      <c r="K4971">
        <v>0</v>
      </c>
      <c r="L4971">
        <v>0</v>
      </c>
      <c r="M4971">
        <v>0</v>
      </c>
      <c r="N4971">
        <v>0</v>
      </c>
    </row>
    <row r="4972" spans="1:14" x14ac:dyDescent="0.25">
      <c r="A4972" t="s">
        <v>9196</v>
      </c>
      <c r="B4972" t="s">
        <v>74</v>
      </c>
      <c r="C4972" t="s">
        <v>104</v>
      </c>
      <c r="D4972" t="s">
        <v>394</v>
      </c>
      <c r="E4972">
        <v>0</v>
      </c>
      <c r="F4972">
        <v>0</v>
      </c>
      <c r="G4972">
        <v>0</v>
      </c>
      <c r="H4972">
        <v>0</v>
      </c>
      <c r="I4972">
        <v>0</v>
      </c>
      <c r="J4972">
        <v>0</v>
      </c>
      <c r="K4972">
        <v>47</v>
      </c>
      <c r="L4972">
        <v>47</v>
      </c>
      <c r="M4972">
        <v>0</v>
      </c>
      <c r="N4972">
        <v>0</v>
      </c>
    </row>
    <row r="4973" spans="1:14" x14ac:dyDescent="0.25">
      <c r="A4973" t="s">
        <v>9197</v>
      </c>
      <c r="B4973" t="s">
        <v>74</v>
      </c>
      <c r="C4973" t="s">
        <v>104</v>
      </c>
      <c r="D4973" t="s">
        <v>395</v>
      </c>
      <c r="E4973">
        <v>0</v>
      </c>
      <c r="F4973">
        <v>0</v>
      </c>
      <c r="G4973">
        <v>0</v>
      </c>
      <c r="H4973">
        <v>0</v>
      </c>
      <c r="I4973">
        <v>0</v>
      </c>
      <c r="J4973">
        <v>0</v>
      </c>
      <c r="K4973">
        <v>34</v>
      </c>
      <c r="L4973">
        <v>34</v>
      </c>
      <c r="M4973">
        <v>0</v>
      </c>
      <c r="N4973">
        <v>0</v>
      </c>
    </row>
    <row r="4974" spans="1:14" x14ac:dyDescent="0.25">
      <c r="A4974" t="s">
        <v>9198</v>
      </c>
      <c r="B4974" t="s">
        <v>74</v>
      </c>
      <c r="C4974" t="s">
        <v>105</v>
      </c>
      <c r="D4974" t="s">
        <v>396</v>
      </c>
      <c r="E4974">
        <v>128</v>
      </c>
      <c r="F4974">
        <v>19</v>
      </c>
      <c r="G4974">
        <v>108</v>
      </c>
      <c r="H4974">
        <v>0</v>
      </c>
      <c r="I4974">
        <v>1</v>
      </c>
      <c r="J4974">
        <v>2</v>
      </c>
      <c r="K4974">
        <v>0</v>
      </c>
      <c r="L4974">
        <v>0</v>
      </c>
      <c r="M4974">
        <v>0</v>
      </c>
      <c r="N4974">
        <v>0</v>
      </c>
    </row>
    <row r="4975" spans="1:14" x14ac:dyDescent="0.25">
      <c r="A4975" t="s">
        <v>9199</v>
      </c>
      <c r="B4975" t="s">
        <v>74</v>
      </c>
      <c r="C4975" t="s">
        <v>105</v>
      </c>
      <c r="D4975" t="s">
        <v>4236</v>
      </c>
      <c r="E4975">
        <v>130</v>
      </c>
      <c r="F4975">
        <v>19</v>
      </c>
      <c r="G4975">
        <v>110</v>
      </c>
      <c r="H4975">
        <v>0</v>
      </c>
      <c r="I4975">
        <v>1</v>
      </c>
      <c r="J4975">
        <v>0</v>
      </c>
      <c r="K4975">
        <v>0</v>
      </c>
      <c r="L4975">
        <v>0</v>
      </c>
      <c r="M4975">
        <v>0</v>
      </c>
      <c r="N4975">
        <v>0</v>
      </c>
    </row>
    <row r="4976" spans="1:14" x14ac:dyDescent="0.25">
      <c r="A4976" t="s">
        <v>9200</v>
      </c>
      <c r="B4976" t="s">
        <v>74</v>
      </c>
      <c r="C4976" t="s">
        <v>105</v>
      </c>
      <c r="D4976" t="s">
        <v>4238</v>
      </c>
      <c r="E4976">
        <v>2</v>
      </c>
      <c r="F4976">
        <v>1</v>
      </c>
      <c r="G4976">
        <v>1</v>
      </c>
      <c r="H4976">
        <v>0</v>
      </c>
      <c r="I4976">
        <v>0</v>
      </c>
      <c r="J4976">
        <v>128</v>
      </c>
      <c r="K4976">
        <v>0</v>
      </c>
      <c r="L4976">
        <v>0</v>
      </c>
      <c r="M4976">
        <v>0</v>
      </c>
      <c r="N4976">
        <v>0</v>
      </c>
    </row>
    <row r="4977" spans="1:14" x14ac:dyDescent="0.25">
      <c r="A4977" t="s">
        <v>9201</v>
      </c>
      <c r="B4977" t="s">
        <v>74</v>
      </c>
      <c r="C4977" t="s">
        <v>105</v>
      </c>
      <c r="D4977" t="s">
        <v>397</v>
      </c>
      <c r="E4977">
        <v>130</v>
      </c>
      <c r="F4977">
        <v>19</v>
      </c>
      <c r="G4977">
        <v>110</v>
      </c>
      <c r="H4977">
        <v>0</v>
      </c>
      <c r="I4977">
        <v>1</v>
      </c>
      <c r="J4977">
        <v>0</v>
      </c>
      <c r="K4977">
        <v>0</v>
      </c>
      <c r="L4977">
        <v>0</v>
      </c>
      <c r="M4977">
        <v>0</v>
      </c>
      <c r="N4977">
        <v>0</v>
      </c>
    </row>
    <row r="4978" spans="1:14" x14ac:dyDescent="0.25">
      <c r="A4978" t="s">
        <v>9202</v>
      </c>
      <c r="B4978" t="s">
        <v>74</v>
      </c>
      <c r="C4978" t="s">
        <v>105</v>
      </c>
      <c r="D4978" t="s">
        <v>398</v>
      </c>
      <c r="E4978">
        <v>128</v>
      </c>
      <c r="F4978">
        <v>23</v>
      </c>
      <c r="G4978">
        <v>104</v>
      </c>
      <c r="H4978">
        <v>0</v>
      </c>
      <c r="I4978">
        <v>1</v>
      </c>
      <c r="J4978">
        <v>2</v>
      </c>
      <c r="K4978">
        <v>0</v>
      </c>
      <c r="L4978">
        <v>0</v>
      </c>
      <c r="M4978">
        <v>0</v>
      </c>
      <c r="N4978">
        <v>0</v>
      </c>
    </row>
    <row r="4979" spans="1:14" x14ac:dyDescent="0.25">
      <c r="A4979" t="s">
        <v>9203</v>
      </c>
      <c r="B4979" t="s">
        <v>74</v>
      </c>
      <c r="C4979" t="s">
        <v>105</v>
      </c>
      <c r="D4979" t="s">
        <v>4242</v>
      </c>
      <c r="E4979">
        <v>2</v>
      </c>
      <c r="F4979">
        <v>1</v>
      </c>
      <c r="G4979">
        <v>1</v>
      </c>
      <c r="H4979">
        <v>0</v>
      </c>
      <c r="I4979">
        <v>0</v>
      </c>
      <c r="J4979">
        <v>128</v>
      </c>
      <c r="K4979">
        <v>0</v>
      </c>
      <c r="L4979">
        <v>0</v>
      </c>
      <c r="M4979">
        <v>0</v>
      </c>
      <c r="N4979">
        <v>0</v>
      </c>
    </row>
    <row r="4980" spans="1:14" x14ac:dyDescent="0.25">
      <c r="A4980" t="s">
        <v>9204</v>
      </c>
      <c r="B4980" t="s">
        <v>74</v>
      </c>
      <c r="C4980" t="s">
        <v>105</v>
      </c>
      <c r="D4980" t="s">
        <v>399</v>
      </c>
      <c r="E4980">
        <v>128</v>
      </c>
      <c r="F4980">
        <v>18</v>
      </c>
      <c r="G4980">
        <v>109</v>
      </c>
      <c r="H4980">
        <v>0</v>
      </c>
      <c r="I4980">
        <v>1</v>
      </c>
      <c r="J4980">
        <v>2</v>
      </c>
      <c r="K4980">
        <v>0</v>
      </c>
      <c r="L4980">
        <v>0</v>
      </c>
      <c r="M4980">
        <v>0</v>
      </c>
      <c r="N4980">
        <v>0</v>
      </c>
    </row>
    <row r="4981" spans="1:14" x14ac:dyDescent="0.25">
      <c r="A4981" t="s">
        <v>9205</v>
      </c>
      <c r="B4981" t="s">
        <v>74</v>
      </c>
      <c r="C4981" t="s">
        <v>105</v>
      </c>
      <c r="D4981" t="s">
        <v>4245</v>
      </c>
      <c r="E4981">
        <v>2</v>
      </c>
      <c r="F4981">
        <v>1</v>
      </c>
      <c r="G4981">
        <v>1</v>
      </c>
      <c r="H4981">
        <v>0</v>
      </c>
      <c r="I4981">
        <v>0</v>
      </c>
      <c r="J4981">
        <v>128</v>
      </c>
      <c r="K4981">
        <v>0</v>
      </c>
      <c r="L4981">
        <v>0</v>
      </c>
      <c r="M4981">
        <v>0</v>
      </c>
      <c r="N4981">
        <v>0</v>
      </c>
    </row>
    <row r="4982" spans="1:14" x14ac:dyDescent="0.25">
      <c r="A4982" t="s">
        <v>9206</v>
      </c>
      <c r="B4982" t="s">
        <v>74</v>
      </c>
      <c r="C4982" t="s">
        <v>105</v>
      </c>
      <c r="D4982" t="s">
        <v>394</v>
      </c>
      <c r="E4982">
        <v>0</v>
      </c>
      <c r="F4982">
        <v>0</v>
      </c>
      <c r="G4982">
        <v>0</v>
      </c>
      <c r="H4982">
        <v>0</v>
      </c>
      <c r="I4982">
        <v>0</v>
      </c>
      <c r="J4982">
        <v>0</v>
      </c>
      <c r="K4982">
        <v>71</v>
      </c>
      <c r="L4982">
        <v>70</v>
      </c>
      <c r="M4982">
        <v>1</v>
      </c>
      <c r="N4982">
        <v>0</v>
      </c>
    </row>
    <row r="4983" spans="1:14" x14ac:dyDescent="0.25">
      <c r="A4983" t="s">
        <v>9207</v>
      </c>
      <c r="B4983" t="s">
        <v>74</v>
      </c>
      <c r="C4983" t="s">
        <v>105</v>
      </c>
      <c r="D4983" t="s">
        <v>395</v>
      </c>
      <c r="E4983">
        <v>0</v>
      </c>
      <c r="F4983">
        <v>0</v>
      </c>
      <c r="G4983">
        <v>0</v>
      </c>
      <c r="H4983">
        <v>0</v>
      </c>
      <c r="I4983">
        <v>0</v>
      </c>
      <c r="J4983">
        <v>0</v>
      </c>
      <c r="K4983">
        <v>55</v>
      </c>
      <c r="L4983">
        <v>54</v>
      </c>
      <c r="M4983">
        <v>1</v>
      </c>
      <c r="N4983">
        <v>0</v>
      </c>
    </row>
    <row r="4984" spans="1:14" x14ac:dyDescent="0.25">
      <c r="A4984" t="s">
        <v>9208</v>
      </c>
      <c r="B4984" t="s">
        <v>74</v>
      </c>
      <c r="C4984" t="s">
        <v>106</v>
      </c>
      <c r="D4984" t="s">
        <v>396</v>
      </c>
      <c r="E4984">
        <v>112</v>
      </c>
      <c r="F4984">
        <v>19</v>
      </c>
      <c r="G4984">
        <v>93</v>
      </c>
      <c r="H4984">
        <v>0</v>
      </c>
      <c r="I4984">
        <v>0</v>
      </c>
      <c r="J4984">
        <v>4</v>
      </c>
      <c r="K4984">
        <v>0</v>
      </c>
      <c r="L4984">
        <v>0</v>
      </c>
      <c r="M4984">
        <v>0</v>
      </c>
      <c r="N4984">
        <v>0</v>
      </c>
    </row>
    <row r="4985" spans="1:14" x14ac:dyDescent="0.25">
      <c r="A4985" t="s">
        <v>9209</v>
      </c>
      <c r="B4985" t="s">
        <v>74</v>
      </c>
      <c r="C4985" t="s">
        <v>106</v>
      </c>
      <c r="D4985" t="s">
        <v>4236</v>
      </c>
      <c r="E4985">
        <v>116</v>
      </c>
      <c r="F4985">
        <v>14</v>
      </c>
      <c r="G4985">
        <v>102</v>
      </c>
      <c r="H4985">
        <v>0</v>
      </c>
      <c r="I4985">
        <v>0</v>
      </c>
      <c r="J4985">
        <v>0</v>
      </c>
      <c r="K4985">
        <v>0</v>
      </c>
      <c r="L4985">
        <v>0</v>
      </c>
      <c r="M4985">
        <v>0</v>
      </c>
      <c r="N4985">
        <v>0</v>
      </c>
    </row>
    <row r="4986" spans="1:14" x14ac:dyDescent="0.25">
      <c r="A4986" t="s">
        <v>9210</v>
      </c>
      <c r="B4986" t="s">
        <v>74</v>
      </c>
      <c r="C4986" t="s">
        <v>106</v>
      </c>
      <c r="D4986" t="s">
        <v>4238</v>
      </c>
      <c r="E4986">
        <v>4</v>
      </c>
      <c r="F4986">
        <v>0</v>
      </c>
      <c r="G4986">
        <v>4</v>
      </c>
      <c r="H4986">
        <v>0</v>
      </c>
      <c r="I4986">
        <v>0</v>
      </c>
      <c r="J4986">
        <v>112</v>
      </c>
      <c r="K4986">
        <v>0</v>
      </c>
      <c r="L4986">
        <v>0</v>
      </c>
      <c r="M4986">
        <v>0</v>
      </c>
      <c r="N4986">
        <v>0</v>
      </c>
    </row>
    <row r="4987" spans="1:14" x14ac:dyDescent="0.25">
      <c r="A4987" t="s">
        <v>9211</v>
      </c>
      <c r="B4987" t="s">
        <v>74</v>
      </c>
      <c r="C4987" t="s">
        <v>106</v>
      </c>
      <c r="D4987" t="s">
        <v>397</v>
      </c>
      <c r="E4987">
        <v>116</v>
      </c>
      <c r="F4987">
        <v>14</v>
      </c>
      <c r="G4987">
        <v>102</v>
      </c>
      <c r="H4987">
        <v>0</v>
      </c>
      <c r="I4987">
        <v>0</v>
      </c>
      <c r="J4987">
        <v>0</v>
      </c>
      <c r="K4987">
        <v>0</v>
      </c>
      <c r="L4987">
        <v>0</v>
      </c>
      <c r="M4987">
        <v>0</v>
      </c>
      <c r="N4987">
        <v>0</v>
      </c>
    </row>
    <row r="4988" spans="1:14" x14ac:dyDescent="0.25">
      <c r="A4988" t="s">
        <v>9212</v>
      </c>
      <c r="B4988" t="s">
        <v>74</v>
      </c>
      <c r="C4988" t="s">
        <v>106</v>
      </c>
      <c r="D4988" t="s">
        <v>398</v>
      </c>
      <c r="E4988">
        <v>112</v>
      </c>
      <c r="F4988">
        <v>16</v>
      </c>
      <c r="G4988">
        <v>96</v>
      </c>
      <c r="H4988">
        <v>0</v>
      </c>
      <c r="I4988">
        <v>0</v>
      </c>
      <c r="J4988">
        <v>4</v>
      </c>
      <c r="K4988">
        <v>0</v>
      </c>
      <c r="L4988">
        <v>0</v>
      </c>
      <c r="M4988">
        <v>0</v>
      </c>
      <c r="N4988">
        <v>0</v>
      </c>
    </row>
    <row r="4989" spans="1:14" x14ac:dyDescent="0.25">
      <c r="A4989" t="s">
        <v>9213</v>
      </c>
      <c r="B4989" t="s">
        <v>74</v>
      </c>
      <c r="C4989" t="s">
        <v>106</v>
      </c>
      <c r="D4989" t="s">
        <v>4242</v>
      </c>
      <c r="E4989">
        <v>4</v>
      </c>
      <c r="F4989">
        <v>2</v>
      </c>
      <c r="G4989">
        <v>2</v>
      </c>
      <c r="H4989">
        <v>0</v>
      </c>
      <c r="I4989">
        <v>0</v>
      </c>
      <c r="J4989">
        <v>112</v>
      </c>
      <c r="K4989">
        <v>0</v>
      </c>
      <c r="L4989">
        <v>0</v>
      </c>
      <c r="M4989">
        <v>0</v>
      </c>
      <c r="N4989">
        <v>0</v>
      </c>
    </row>
    <row r="4990" spans="1:14" x14ac:dyDescent="0.25">
      <c r="A4990" t="s">
        <v>9214</v>
      </c>
      <c r="B4990" t="s">
        <v>74</v>
      </c>
      <c r="C4990" t="s">
        <v>106</v>
      </c>
      <c r="D4990" t="s">
        <v>399</v>
      </c>
      <c r="E4990">
        <v>112</v>
      </c>
      <c r="F4990">
        <v>14</v>
      </c>
      <c r="G4990">
        <v>98</v>
      </c>
      <c r="H4990">
        <v>0</v>
      </c>
      <c r="I4990">
        <v>0</v>
      </c>
      <c r="J4990">
        <v>4</v>
      </c>
      <c r="K4990">
        <v>0</v>
      </c>
      <c r="L4990">
        <v>0</v>
      </c>
      <c r="M4990">
        <v>0</v>
      </c>
      <c r="N4990">
        <v>0</v>
      </c>
    </row>
    <row r="4991" spans="1:14" x14ac:dyDescent="0.25">
      <c r="A4991" t="s">
        <v>9215</v>
      </c>
      <c r="B4991" t="s">
        <v>74</v>
      </c>
      <c r="C4991" t="s">
        <v>106</v>
      </c>
      <c r="D4991" t="s">
        <v>4245</v>
      </c>
      <c r="E4991">
        <v>4</v>
      </c>
      <c r="F4991">
        <v>0</v>
      </c>
      <c r="G4991">
        <v>4</v>
      </c>
      <c r="H4991">
        <v>0</v>
      </c>
      <c r="I4991">
        <v>0</v>
      </c>
      <c r="J4991">
        <v>112</v>
      </c>
      <c r="K4991">
        <v>0</v>
      </c>
      <c r="L4991">
        <v>0</v>
      </c>
      <c r="M4991">
        <v>0</v>
      </c>
      <c r="N4991">
        <v>0</v>
      </c>
    </row>
    <row r="4992" spans="1:14" x14ac:dyDescent="0.25">
      <c r="A4992" t="s">
        <v>9216</v>
      </c>
      <c r="B4992" t="s">
        <v>74</v>
      </c>
      <c r="C4992" t="s">
        <v>106</v>
      </c>
      <c r="D4992" t="s">
        <v>394</v>
      </c>
      <c r="E4992">
        <v>0</v>
      </c>
      <c r="F4992">
        <v>0</v>
      </c>
      <c r="G4992">
        <v>0</v>
      </c>
      <c r="H4992">
        <v>0</v>
      </c>
      <c r="I4992">
        <v>0</v>
      </c>
      <c r="J4992">
        <v>0</v>
      </c>
      <c r="K4992">
        <v>79</v>
      </c>
      <c r="L4992">
        <v>79</v>
      </c>
      <c r="M4992">
        <v>0</v>
      </c>
      <c r="N4992">
        <v>0</v>
      </c>
    </row>
    <row r="4993" spans="1:14" x14ac:dyDescent="0.25">
      <c r="A4993" t="s">
        <v>9217</v>
      </c>
      <c r="B4993" t="s">
        <v>74</v>
      </c>
      <c r="C4993" t="s">
        <v>106</v>
      </c>
      <c r="D4993" t="s">
        <v>395</v>
      </c>
      <c r="E4993">
        <v>0</v>
      </c>
      <c r="F4993">
        <v>0</v>
      </c>
      <c r="G4993">
        <v>0</v>
      </c>
      <c r="H4993">
        <v>0</v>
      </c>
      <c r="I4993">
        <v>0</v>
      </c>
      <c r="J4993">
        <v>0</v>
      </c>
      <c r="K4993">
        <v>72</v>
      </c>
      <c r="L4993">
        <v>72</v>
      </c>
      <c r="M4993">
        <v>0</v>
      </c>
      <c r="N4993">
        <v>0</v>
      </c>
    </row>
    <row r="4994" spans="1:14" x14ac:dyDescent="0.25">
      <c r="A4994" t="s">
        <v>9218</v>
      </c>
      <c r="B4994" t="s">
        <v>74</v>
      </c>
      <c r="C4994" t="s">
        <v>107</v>
      </c>
      <c r="D4994" t="s">
        <v>396</v>
      </c>
      <c r="E4994">
        <v>6</v>
      </c>
      <c r="F4994">
        <v>2</v>
      </c>
      <c r="G4994">
        <v>4</v>
      </c>
      <c r="H4994">
        <v>0</v>
      </c>
      <c r="I4994">
        <v>0</v>
      </c>
      <c r="J4994">
        <v>1</v>
      </c>
      <c r="K4994">
        <v>0</v>
      </c>
      <c r="L4994">
        <v>0</v>
      </c>
      <c r="M4994">
        <v>0</v>
      </c>
      <c r="N4994">
        <v>0</v>
      </c>
    </row>
    <row r="4995" spans="1:14" x14ac:dyDescent="0.25">
      <c r="A4995" t="s">
        <v>9219</v>
      </c>
      <c r="B4995" t="s">
        <v>74</v>
      </c>
      <c r="C4995" t="s">
        <v>107</v>
      </c>
      <c r="D4995" t="s">
        <v>4236</v>
      </c>
      <c r="E4995">
        <v>7</v>
      </c>
      <c r="F4995">
        <v>2</v>
      </c>
      <c r="G4995">
        <v>5</v>
      </c>
      <c r="H4995">
        <v>0</v>
      </c>
      <c r="I4995">
        <v>0</v>
      </c>
      <c r="J4995">
        <v>0</v>
      </c>
      <c r="K4995">
        <v>0</v>
      </c>
      <c r="L4995">
        <v>0</v>
      </c>
      <c r="M4995">
        <v>0</v>
      </c>
      <c r="N4995">
        <v>0</v>
      </c>
    </row>
    <row r="4996" spans="1:14" x14ac:dyDescent="0.25">
      <c r="A4996" t="s">
        <v>9220</v>
      </c>
      <c r="B4996" t="s">
        <v>74</v>
      </c>
      <c r="C4996" t="s">
        <v>107</v>
      </c>
      <c r="D4996" t="s">
        <v>4238</v>
      </c>
      <c r="E4996">
        <v>1</v>
      </c>
      <c r="F4996">
        <v>0</v>
      </c>
      <c r="G4996">
        <v>1</v>
      </c>
      <c r="H4996">
        <v>0</v>
      </c>
      <c r="I4996">
        <v>0</v>
      </c>
      <c r="J4996">
        <v>6</v>
      </c>
      <c r="K4996">
        <v>0</v>
      </c>
      <c r="L4996">
        <v>0</v>
      </c>
      <c r="M4996">
        <v>0</v>
      </c>
      <c r="N4996">
        <v>0</v>
      </c>
    </row>
    <row r="4997" spans="1:14" x14ac:dyDescent="0.25">
      <c r="A4997" t="s">
        <v>9221</v>
      </c>
      <c r="B4997" t="s">
        <v>74</v>
      </c>
      <c r="C4997" t="s">
        <v>107</v>
      </c>
      <c r="D4997" t="s">
        <v>397</v>
      </c>
      <c r="E4997">
        <v>7</v>
      </c>
      <c r="F4997">
        <v>2</v>
      </c>
      <c r="G4997">
        <v>5</v>
      </c>
      <c r="H4997">
        <v>0</v>
      </c>
      <c r="I4997">
        <v>0</v>
      </c>
      <c r="J4997">
        <v>0</v>
      </c>
      <c r="K4997">
        <v>0</v>
      </c>
      <c r="L4997">
        <v>0</v>
      </c>
      <c r="M4997">
        <v>0</v>
      </c>
      <c r="N4997">
        <v>0</v>
      </c>
    </row>
    <row r="4998" spans="1:14" x14ac:dyDescent="0.25">
      <c r="A4998" t="s">
        <v>9222</v>
      </c>
      <c r="B4998" t="s">
        <v>74</v>
      </c>
      <c r="C4998" t="s">
        <v>107</v>
      </c>
      <c r="D4998" t="s">
        <v>398</v>
      </c>
      <c r="E4998">
        <v>6</v>
      </c>
      <c r="F4998">
        <v>2</v>
      </c>
      <c r="G4998">
        <v>4</v>
      </c>
      <c r="H4998">
        <v>0</v>
      </c>
      <c r="I4998">
        <v>0</v>
      </c>
      <c r="J4998">
        <v>1</v>
      </c>
      <c r="K4998">
        <v>0</v>
      </c>
      <c r="L4998">
        <v>0</v>
      </c>
      <c r="M4998">
        <v>0</v>
      </c>
      <c r="N4998">
        <v>0</v>
      </c>
    </row>
    <row r="4999" spans="1:14" x14ac:dyDescent="0.25">
      <c r="A4999" t="s">
        <v>9223</v>
      </c>
      <c r="B4999" t="s">
        <v>74</v>
      </c>
      <c r="C4999" t="s">
        <v>107</v>
      </c>
      <c r="D4999" t="s">
        <v>4242</v>
      </c>
      <c r="E4999">
        <v>1</v>
      </c>
      <c r="F4999">
        <v>0</v>
      </c>
      <c r="G4999">
        <v>1</v>
      </c>
      <c r="H4999">
        <v>0</v>
      </c>
      <c r="I4999">
        <v>0</v>
      </c>
      <c r="J4999">
        <v>6</v>
      </c>
      <c r="K4999">
        <v>0</v>
      </c>
      <c r="L4999">
        <v>0</v>
      </c>
      <c r="M4999">
        <v>0</v>
      </c>
      <c r="N4999">
        <v>0</v>
      </c>
    </row>
    <row r="5000" spans="1:14" x14ac:dyDescent="0.25">
      <c r="A5000" t="s">
        <v>9224</v>
      </c>
      <c r="B5000" t="s">
        <v>74</v>
      </c>
      <c r="C5000" t="s">
        <v>107</v>
      </c>
      <c r="D5000" t="s">
        <v>399</v>
      </c>
      <c r="E5000">
        <v>6</v>
      </c>
      <c r="F5000">
        <v>2</v>
      </c>
      <c r="G5000">
        <v>4</v>
      </c>
      <c r="H5000">
        <v>0</v>
      </c>
      <c r="I5000">
        <v>0</v>
      </c>
      <c r="J5000">
        <v>1</v>
      </c>
      <c r="K5000">
        <v>0</v>
      </c>
      <c r="L5000">
        <v>0</v>
      </c>
      <c r="M5000">
        <v>0</v>
      </c>
      <c r="N5000">
        <v>0</v>
      </c>
    </row>
    <row r="5001" spans="1:14" x14ac:dyDescent="0.25">
      <c r="A5001" t="s">
        <v>9225</v>
      </c>
      <c r="B5001" t="s">
        <v>74</v>
      </c>
      <c r="C5001" t="s">
        <v>107</v>
      </c>
      <c r="D5001" t="s">
        <v>4245</v>
      </c>
      <c r="E5001">
        <v>1</v>
      </c>
      <c r="F5001">
        <v>0</v>
      </c>
      <c r="G5001">
        <v>1</v>
      </c>
      <c r="H5001">
        <v>0</v>
      </c>
      <c r="I5001">
        <v>0</v>
      </c>
      <c r="J5001">
        <v>6</v>
      </c>
      <c r="K5001">
        <v>0</v>
      </c>
      <c r="L5001">
        <v>0</v>
      </c>
      <c r="M5001">
        <v>0</v>
      </c>
      <c r="N5001">
        <v>0</v>
      </c>
    </row>
    <row r="5002" spans="1:14" x14ac:dyDescent="0.25">
      <c r="A5002" t="s">
        <v>9226</v>
      </c>
      <c r="B5002" t="s">
        <v>74</v>
      </c>
      <c r="C5002" t="s">
        <v>107</v>
      </c>
      <c r="D5002" t="s">
        <v>394</v>
      </c>
      <c r="E5002">
        <v>0</v>
      </c>
      <c r="F5002">
        <v>0</v>
      </c>
      <c r="G5002">
        <v>0</v>
      </c>
      <c r="H5002">
        <v>0</v>
      </c>
      <c r="I5002">
        <v>0</v>
      </c>
      <c r="J5002">
        <v>0</v>
      </c>
      <c r="K5002">
        <v>6</v>
      </c>
      <c r="L5002">
        <v>6</v>
      </c>
      <c r="M5002">
        <v>0</v>
      </c>
      <c r="N5002">
        <v>0</v>
      </c>
    </row>
    <row r="5003" spans="1:14" x14ac:dyDescent="0.25">
      <c r="A5003" t="s">
        <v>9227</v>
      </c>
      <c r="B5003" t="s">
        <v>74</v>
      </c>
      <c r="C5003" t="s">
        <v>107</v>
      </c>
      <c r="D5003" t="s">
        <v>395</v>
      </c>
      <c r="E5003">
        <v>0</v>
      </c>
      <c r="F5003">
        <v>0</v>
      </c>
      <c r="G5003">
        <v>0</v>
      </c>
      <c r="H5003">
        <v>0</v>
      </c>
      <c r="I5003">
        <v>0</v>
      </c>
      <c r="J5003">
        <v>0</v>
      </c>
      <c r="K5003">
        <v>6</v>
      </c>
      <c r="L5003">
        <v>6</v>
      </c>
      <c r="M5003">
        <v>0</v>
      </c>
      <c r="N5003">
        <v>0</v>
      </c>
    </row>
    <row r="5004" spans="1:14" x14ac:dyDescent="0.25">
      <c r="A5004" t="s">
        <v>9228</v>
      </c>
      <c r="B5004" t="s">
        <v>74</v>
      </c>
      <c r="C5004" t="s">
        <v>108</v>
      </c>
      <c r="D5004" t="s">
        <v>396</v>
      </c>
      <c r="E5004">
        <v>174</v>
      </c>
      <c r="F5004">
        <v>38</v>
      </c>
      <c r="G5004">
        <v>132</v>
      </c>
      <c r="H5004">
        <v>4</v>
      </c>
      <c r="I5004">
        <v>0</v>
      </c>
      <c r="J5004">
        <v>2</v>
      </c>
      <c r="K5004">
        <v>0</v>
      </c>
      <c r="L5004">
        <v>0</v>
      </c>
      <c r="M5004">
        <v>0</v>
      </c>
      <c r="N5004">
        <v>0</v>
      </c>
    </row>
    <row r="5005" spans="1:14" x14ac:dyDescent="0.25">
      <c r="A5005" t="s">
        <v>9229</v>
      </c>
      <c r="B5005" t="s">
        <v>74</v>
      </c>
      <c r="C5005" t="s">
        <v>108</v>
      </c>
      <c r="D5005" t="s">
        <v>4236</v>
      </c>
      <c r="E5005">
        <v>176</v>
      </c>
      <c r="F5005">
        <v>29</v>
      </c>
      <c r="G5005">
        <v>143</v>
      </c>
      <c r="H5005">
        <v>4</v>
      </c>
      <c r="I5005">
        <v>0</v>
      </c>
      <c r="J5005">
        <v>0</v>
      </c>
      <c r="K5005">
        <v>0</v>
      </c>
      <c r="L5005">
        <v>0</v>
      </c>
      <c r="M5005">
        <v>0</v>
      </c>
      <c r="N5005">
        <v>0</v>
      </c>
    </row>
    <row r="5006" spans="1:14" x14ac:dyDescent="0.25">
      <c r="A5006" t="s">
        <v>9230</v>
      </c>
      <c r="B5006" t="s">
        <v>74</v>
      </c>
      <c r="C5006" t="s">
        <v>108</v>
      </c>
      <c r="D5006" t="s">
        <v>4238</v>
      </c>
      <c r="E5006">
        <v>2</v>
      </c>
      <c r="F5006">
        <v>0</v>
      </c>
      <c r="G5006">
        <v>2</v>
      </c>
      <c r="H5006">
        <v>0</v>
      </c>
      <c r="I5006">
        <v>0</v>
      </c>
      <c r="J5006">
        <v>174</v>
      </c>
      <c r="K5006">
        <v>0</v>
      </c>
      <c r="L5006">
        <v>0</v>
      </c>
      <c r="M5006">
        <v>0</v>
      </c>
      <c r="N5006">
        <v>0</v>
      </c>
    </row>
    <row r="5007" spans="1:14" x14ac:dyDescent="0.25">
      <c r="A5007" t="s">
        <v>9231</v>
      </c>
      <c r="B5007" t="s">
        <v>74</v>
      </c>
      <c r="C5007" t="s">
        <v>108</v>
      </c>
      <c r="D5007" t="s">
        <v>397</v>
      </c>
      <c r="E5007">
        <v>176</v>
      </c>
      <c r="F5007">
        <v>29</v>
      </c>
      <c r="G5007">
        <v>143</v>
      </c>
      <c r="H5007">
        <v>4</v>
      </c>
      <c r="I5007">
        <v>0</v>
      </c>
      <c r="J5007">
        <v>0</v>
      </c>
      <c r="K5007">
        <v>0</v>
      </c>
      <c r="L5007">
        <v>0</v>
      </c>
      <c r="M5007">
        <v>0</v>
      </c>
      <c r="N5007">
        <v>0</v>
      </c>
    </row>
    <row r="5008" spans="1:14" x14ac:dyDescent="0.25">
      <c r="A5008" t="s">
        <v>9232</v>
      </c>
      <c r="B5008" t="s">
        <v>74</v>
      </c>
      <c r="C5008" t="s">
        <v>108</v>
      </c>
      <c r="D5008" t="s">
        <v>398</v>
      </c>
      <c r="E5008">
        <v>174</v>
      </c>
      <c r="F5008">
        <v>34</v>
      </c>
      <c r="G5008">
        <v>136</v>
      </c>
      <c r="H5008">
        <v>4</v>
      </c>
      <c r="I5008">
        <v>0</v>
      </c>
      <c r="J5008">
        <v>2</v>
      </c>
      <c r="K5008">
        <v>0</v>
      </c>
      <c r="L5008">
        <v>0</v>
      </c>
      <c r="M5008">
        <v>0</v>
      </c>
      <c r="N5008">
        <v>0</v>
      </c>
    </row>
    <row r="5009" spans="1:14" x14ac:dyDescent="0.25">
      <c r="A5009" t="s">
        <v>9233</v>
      </c>
      <c r="B5009" t="s">
        <v>74</v>
      </c>
      <c r="C5009" t="s">
        <v>108</v>
      </c>
      <c r="D5009" t="s">
        <v>4242</v>
      </c>
      <c r="E5009">
        <v>2</v>
      </c>
      <c r="F5009">
        <v>1</v>
      </c>
      <c r="G5009">
        <v>1</v>
      </c>
      <c r="H5009">
        <v>0</v>
      </c>
      <c r="I5009">
        <v>0</v>
      </c>
      <c r="J5009">
        <v>174</v>
      </c>
      <c r="K5009">
        <v>0</v>
      </c>
      <c r="L5009">
        <v>0</v>
      </c>
      <c r="M5009">
        <v>0</v>
      </c>
      <c r="N5009">
        <v>0</v>
      </c>
    </row>
    <row r="5010" spans="1:14" x14ac:dyDescent="0.25">
      <c r="A5010" t="s">
        <v>9234</v>
      </c>
      <c r="B5010" t="s">
        <v>74</v>
      </c>
      <c r="C5010" t="s">
        <v>108</v>
      </c>
      <c r="D5010" t="s">
        <v>399</v>
      </c>
      <c r="E5010">
        <v>174</v>
      </c>
      <c r="F5010">
        <v>29</v>
      </c>
      <c r="G5010">
        <v>141</v>
      </c>
      <c r="H5010">
        <v>4</v>
      </c>
      <c r="I5010">
        <v>0</v>
      </c>
      <c r="J5010">
        <v>2</v>
      </c>
      <c r="K5010">
        <v>0</v>
      </c>
      <c r="L5010">
        <v>0</v>
      </c>
      <c r="M5010">
        <v>0</v>
      </c>
      <c r="N5010">
        <v>0</v>
      </c>
    </row>
    <row r="5011" spans="1:14" x14ac:dyDescent="0.25">
      <c r="A5011" t="s">
        <v>9235</v>
      </c>
      <c r="B5011" t="s">
        <v>74</v>
      </c>
      <c r="C5011" t="s">
        <v>108</v>
      </c>
      <c r="D5011" t="s">
        <v>4245</v>
      </c>
      <c r="E5011">
        <v>2</v>
      </c>
      <c r="F5011">
        <v>0</v>
      </c>
      <c r="G5011">
        <v>2</v>
      </c>
      <c r="H5011">
        <v>0</v>
      </c>
      <c r="I5011">
        <v>0</v>
      </c>
      <c r="J5011">
        <v>174</v>
      </c>
      <c r="K5011">
        <v>0</v>
      </c>
      <c r="L5011">
        <v>0</v>
      </c>
      <c r="M5011">
        <v>0</v>
      </c>
      <c r="N5011">
        <v>0</v>
      </c>
    </row>
    <row r="5012" spans="1:14" x14ac:dyDescent="0.25">
      <c r="A5012" t="s">
        <v>9236</v>
      </c>
      <c r="B5012" t="s">
        <v>74</v>
      </c>
      <c r="C5012" t="s">
        <v>108</v>
      </c>
      <c r="D5012" t="s">
        <v>394</v>
      </c>
      <c r="E5012">
        <v>0</v>
      </c>
      <c r="F5012">
        <v>0</v>
      </c>
      <c r="G5012">
        <v>0</v>
      </c>
      <c r="H5012">
        <v>0</v>
      </c>
      <c r="I5012">
        <v>0</v>
      </c>
      <c r="J5012">
        <v>0</v>
      </c>
      <c r="K5012">
        <v>131</v>
      </c>
      <c r="L5012">
        <v>131</v>
      </c>
      <c r="M5012">
        <v>0</v>
      </c>
      <c r="N5012">
        <v>0</v>
      </c>
    </row>
    <row r="5013" spans="1:14" x14ac:dyDescent="0.25">
      <c r="A5013" t="s">
        <v>9237</v>
      </c>
      <c r="B5013" t="s">
        <v>74</v>
      </c>
      <c r="C5013" t="s">
        <v>108</v>
      </c>
      <c r="D5013" t="s">
        <v>395</v>
      </c>
      <c r="E5013">
        <v>0</v>
      </c>
      <c r="F5013">
        <v>0</v>
      </c>
      <c r="G5013">
        <v>0</v>
      </c>
      <c r="H5013">
        <v>0</v>
      </c>
      <c r="I5013">
        <v>0</v>
      </c>
      <c r="J5013">
        <v>0</v>
      </c>
      <c r="K5013">
        <v>110</v>
      </c>
      <c r="L5013">
        <v>110</v>
      </c>
      <c r="M5013">
        <v>0</v>
      </c>
      <c r="N5013">
        <v>0</v>
      </c>
    </row>
    <row r="5014" spans="1:14" x14ac:dyDescent="0.25">
      <c r="A5014" t="s">
        <v>9238</v>
      </c>
      <c r="B5014" t="s">
        <v>74</v>
      </c>
      <c r="C5014" t="s">
        <v>109</v>
      </c>
      <c r="D5014" t="s">
        <v>396</v>
      </c>
      <c r="E5014">
        <v>76</v>
      </c>
      <c r="F5014">
        <v>14</v>
      </c>
      <c r="G5014">
        <v>61</v>
      </c>
      <c r="H5014">
        <v>1</v>
      </c>
      <c r="I5014">
        <v>0</v>
      </c>
      <c r="J5014">
        <v>0</v>
      </c>
      <c r="K5014">
        <v>0</v>
      </c>
      <c r="L5014">
        <v>0</v>
      </c>
      <c r="M5014">
        <v>0</v>
      </c>
      <c r="N5014">
        <v>0</v>
      </c>
    </row>
    <row r="5015" spans="1:14" x14ac:dyDescent="0.25">
      <c r="A5015" t="s">
        <v>9239</v>
      </c>
      <c r="B5015" t="s">
        <v>74</v>
      </c>
      <c r="C5015" t="s">
        <v>109</v>
      </c>
      <c r="D5015" t="s">
        <v>4236</v>
      </c>
      <c r="E5015">
        <v>76</v>
      </c>
      <c r="F5015">
        <v>13</v>
      </c>
      <c r="G5015">
        <v>62</v>
      </c>
      <c r="H5015">
        <v>1</v>
      </c>
      <c r="I5015">
        <v>0</v>
      </c>
      <c r="J5015">
        <v>0</v>
      </c>
      <c r="K5015">
        <v>0</v>
      </c>
      <c r="L5015">
        <v>0</v>
      </c>
      <c r="M5015">
        <v>0</v>
      </c>
      <c r="N5015">
        <v>0</v>
      </c>
    </row>
    <row r="5016" spans="1:14" x14ac:dyDescent="0.25">
      <c r="A5016" t="s">
        <v>9240</v>
      </c>
      <c r="B5016" t="s">
        <v>74</v>
      </c>
      <c r="C5016" t="s">
        <v>109</v>
      </c>
      <c r="D5016" t="s">
        <v>4238</v>
      </c>
      <c r="E5016">
        <v>0</v>
      </c>
      <c r="F5016">
        <v>0</v>
      </c>
      <c r="G5016">
        <v>0</v>
      </c>
      <c r="H5016">
        <v>0</v>
      </c>
      <c r="I5016">
        <v>0</v>
      </c>
      <c r="J5016">
        <v>76</v>
      </c>
      <c r="K5016">
        <v>0</v>
      </c>
      <c r="L5016">
        <v>0</v>
      </c>
      <c r="M5016">
        <v>0</v>
      </c>
      <c r="N5016">
        <v>0</v>
      </c>
    </row>
    <row r="5017" spans="1:14" x14ac:dyDescent="0.25">
      <c r="A5017" t="s">
        <v>9241</v>
      </c>
      <c r="B5017" t="s">
        <v>74</v>
      </c>
      <c r="C5017" t="s">
        <v>109</v>
      </c>
      <c r="D5017" t="s">
        <v>397</v>
      </c>
      <c r="E5017">
        <v>76</v>
      </c>
      <c r="F5017">
        <v>13</v>
      </c>
      <c r="G5017">
        <v>62</v>
      </c>
      <c r="H5017">
        <v>1</v>
      </c>
      <c r="I5017">
        <v>0</v>
      </c>
      <c r="J5017">
        <v>0</v>
      </c>
      <c r="K5017">
        <v>0</v>
      </c>
      <c r="L5017">
        <v>0</v>
      </c>
      <c r="M5017">
        <v>0</v>
      </c>
      <c r="N5017">
        <v>0</v>
      </c>
    </row>
    <row r="5018" spans="1:14" x14ac:dyDescent="0.25">
      <c r="A5018" t="s">
        <v>9242</v>
      </c>
      <c r="B5018" t="s">
        <v>74</v>
      </c>
      <c r="C5018" t="s">
        <v>109</v>
      </c>
      <c r="D5018" t="s">
        <v>398</v>
      </c>
      <c r="E5018">
        <v>76</v>
      </c>
      <c r="F5018">
        <v>14</v>
      </c>
      <c r="G5018">
        <v>61</v>
      </c>
      <c r="H5018">
        <v>1</v>
      </c>
      <c r="I5018">
        <v>0</v>
      </c>
      <c r="J5018">
        <v>0</v>
      </c>
      <c r="K5018">
        <v>0</v>
      </c>
      <c r="L5018">
        <v>0</v>
      </c>
      <c r="M5018">
        <v>0</v>
      </c>
      <c r="N5018">
        <v>0</v>
      </c>
    </row>
    <row r="5019" spans="1:14" x14ac:dyDescent="0.25">
      <c r="A5019" t="s">
        <v>9243</v>
      </c>
      <c r="B5019" t="s">
        <v>74</v>
      </c>
      <c r="C5019" t="s">
        <v>109</v>
      </c>
      <c r="D5019" t="s">
        <v>4242</v>
      </c>
      <c r="E5019">
        <v>0</v>
      </c>
      <c r="F5019">
        <v>0</v>
      </c>
      <c r="G5019">
        <v>0</v>
      </c>
      <c r="H5019">
        <v>0</v>
      </c>
      <c r="I5019">
        <v>0</v>
      </c>
      <c r="J5019">
        <v>76</v>
      </c>
      <c r="K5019">
        <v>0</v>
      </c>
      <c r="L5019">
        <v>0</v>
      </c>
      <c r="M5019">
        <v>0</v>
      </c>
      <c r="N5019">
        <v>0</v>
      </c>
    </row>
    <row r="5020" spans="1:14" x14ac:dyDescent="0.25">
      <c r="A5020" t="s">
        <v>9244</v>
      </c>
      <c r="B5020" t="s">
        <v>74</v>
      </c>
      <c r="C5020" t="s">
        <v>109</v>
      </c>
      <c r="D5020" t="s">
        <v>399</v>
      </c>
      <c r="E5020">
        <v>76</v>
      </c>
      <c r="F5020">
        <v>14</v>
      </c>
      <c r="G5020">
        <v>61</v>
      </c>
      <c r="H5020">
        <v>1</v>
      </c>
      <c r="I5020">
        <v>0</v>
      </c>
      <c r="J5020">
        <v>0</v>
      </c>
      <c r="K5020">
        <v>0</v>
      </c>
      <c r="L5020">
        <v>0</v>
      </c>
      <c r="M5020">
        <v>0</v>
      </c>
      <c r="N5020">
        <v>0</v>
      </c>
    </row>
    <row r="5021" spans="1:14" x14ac:dyDescent="0.25">
      <c r="A5021" t="s">
        <v>9245</v>
      </c>
      <c r="B5021" t="s">
        <v>74</v>
      </c>
      <c r="C5021" t="s">
        <v>109</v>
      </c>
      <c r="D5021" t="s">
        <v>4245</v>
      </c>
      <c r="E5021">
        <v>0</v>
      </c>
      <c r="F5021">
        <v>0</v>
      </c>
      <c r="G5021">
        <v>0</v>
      </c>
      <c r="H5021">
        <v>0</v>
      </c>
      <c r="I5021">
        <v>0</v>
      </c>
      <c r="J5021">
        <v>76</v>
      </c>
      <c r="K5021">
        <v>0</v>
      </c>
      <c r="L5021">
        <v>0</v>
      </c>
      <c r="M5021">
        <v>0</v>
      </c>
      <c r="N5021">
        <v>0</v>
      </c>
    </row>
    <row r="5022" spans="1:14" x14ac:dyDescent="0.25">
      <c r="A5022" t="s">
        <v>9246</v>
      </c>
      <c r="B5022" t="s">
        <v>74</v>
      </c>
      <c r="C5022" t="s">
        <v>109</v>
      </c>
      <c r="D5022" t="s">
        <v>394</v>
      </c>
      <c r="E5022">
        <v>0</v>
      </c>
      <c r="F5022">
        <v>0</v>
      </c>
      <c r="G5022">
        <v>0</v>
      </c>
      <c r="H5022">
        <v>0</v>
      </c>
      <c r="I5022">
        <v>0</v>
      </c>
      <c r="J5022">
        <v>0</v>
      </c>
      <c r="K5022">
        <v>50</v>
      </c>
      <c r="L5022">
        <v>50</v>
      </c>
      <c r="M5022">
        <v>0</v>
      </c>
      <c r="N5022">
        <v>0</v>
      </c>
    </row>
    <row r="5023" spans="1:14" x14ac:dyDescent="0.25">
      <c r="A5023" t="s">
        <v>9247</v>
      </c>
      <c r="B5023" t="s">
        <v>74</v>
      </c>
      <c r="C5023" t="s">
        <v>109</v>
      </c>
      <c r="D5023" t="s">
        <v>395</v>
      </c>
      <c r="E5023">
        <v>0</v>
      </c>
      <c r="F5023">
        <v>0</v>
      </c>
      <c r="G5023">
        <v>0</v>
      </c>
      <c r="H5023">
        <v>0</v>
      </c>
      <c r="I5023">
        <v>0</v>
      </c>
      <c r="J5023">
        <v>0</v>
      </c>
      <c r="K5023">
        <v>36</v>
      </c>
      <c r="L5023">
        <v>36</v>
      </c>
      <c r="M5023">
        <v>0</v>
      </c>
      <c r="N5023">
        <v>0</v>
      </c>
    </row>
    <row r="5024" spans="1:14" x14ac:dyDescent="0.25">
      <c r="A5024" t="s">
        <v>9248</v>
      </c>
      <c r="B5024" t="s">
        <v>74</v>
      </c>
      <c r="C5024" t="s">
        <v>110</v>
      </c>
      <c r="D5024" t="s">
        <v>396</v>
      </c>
      <c r="E5024">
        <v>125</v>
      </c>
      <c r="F5024">
        <v>6</v>
      </c>
      <c r="G5024">
        <v>112</v>
      </c>
      <c r="H5024">
        <v>6</v>
      </c>
      <c r="I5024">
        <v>1</v>
      </c>
      <c r="J5024">
        <v>1</v>
      </c>
      <c r="K5024">
        <v>0</v>
      </c>
      <c r="L5024">
        <v>0</v>
      </c>
      <c r="M5024">
        <v>0</v>
      </c>
      <c r="N5024">
        <v>0</v>
      </c>
    </row>
    <row r="5025" spans="1:14" x14ac:dyDescent="0.25">
      <c r="A5025" t="s">
        <v>9249</v>
      </c>
      <c r="B5025" t="s">
        <v>74</v>
      </c>
      <c r="C5025" t="s">
        <v>110</v>
      </c>
      <c r="D5025" t="s">
        <v>4236</v>
      </c>
      <c r="E5025">
        <v>126</v>
      </c>
      <c r="F5025">
        <v>4</v>
      </c>
      <c r="G5025">
        <v>115</v>
      </c>
      <c r="H5025">
        <v>5</v>
      </c>
      <c r="I5025">
        <v>2</v>
      </c>
      <c r="J5025">
        <v>0</v>
      </c>
      <c r="K5025">
        <v>0</v>
      </c>
      <c r="L5025">
        <v>0</v>
      </c>
      <c r="M5025">
        <v>0</v>
      </c>
      <c r="N5025">
        <v>0</v>
      </c>
    </row>
    <row r="5026" spans="1:14" x14ac:dyDescent="0.25">
      <c r="A5026" t="s">
        <v>9250</v>
      </c>
      <c r="B5026" t="s">
        <v>74</v>
      </c>
      <c r="C5026" t="s">
        <v>110</v>
      </c>
      <c r="D5026" t="s">
        <v>4238</v>
      </c>
      <c r="E5026">
        <v>1</v>
      </c>
      <c r="F5026">
        <v>0</v>
      </c>
      <c r="G5026">
        <v>1</v>
      </c>
      <c r="H5026">
        <v>0</v>
      </c>
      <c r="I5026">
        <v>0</v>
      </c>
      <c r="J5026">
        <v>125</v>
      </c>
      <c r="K5026">
        <v>0</v>
      </c>
      <c r="L5026">
        <v>0</v>
      </c>
      <c r="M5026">
        <v>0</v>
      </c>
      <c r="N5026">
        <v>0</v>
      </c>
    </row>
    <row r="5027" spans="1:14" x14ac:dyDescent="0.25">
      <c r="A5027" t="s">
        <v>9251</v>
      </c>
      <c r="B5027" t="s">
        <v>74</v>
      </c>
      <c r="C5027" t="s">
        <v>110</v>
      </c>
      <c r="D5027" t="s">
        <v>397</v>
      </c>
      <c r="E5027">
        <v>126</v>
      </c>
      <c r="F5027">
        <v>4</v>
      </c>
      <c r="G5027">
        <v>115</v>
      </c>
      <c r="H5027">
        <v>5</v>
      </c>
      <c r="I5027">
        <v>2</v>
      </c>
      <c r="J5027">
        <v>0</v>
      </c>
      <c r="K5027">
        <v>0</v>
      </c>
      <c r="L5027">
        <v>0</v>
      </c>
      <c r="M5027">
        <v>0</v>
      </c>
      <c r="N5027">
        <v>0</v>
      </c>
    </row>
    <row r="5028" spans="1:14" x14ac:dyDescent="0.25">
      <c r="A5028" t="s">
        <v>9252</v>
      </c>
      <c r="B5028" t="s">
        <v>74</v>
      </c>
      <c r="C5028" t="s">
        <v>110</v>
      </c>
      <c r="D5028" t="s">
        <v>398</v>
      </c>
      <c r="E5028">
        <v>125</v>
      </c>
      <c r="F5028">
        <v>5</v>
      </c>
      <c r="G5028">
        <v>113</v>
      </c>
      <c r="H5028">
        <v>5</v>
      </c>
      <c r="I5028">
        <v>2</v>
      </c>
      <c r="J5028">
        <v>1</v>
      </c>
      <c r="K5028">
        <v>0</v>
      </c>
      <c r="L5028">
        <v>0</v>
      </c>
      <c r="M5028">
        <v>0</v>
      </c>
      <c r="N5028">
        <v>0</v>
      </c>
    </row>
    <row r="5029" spans="1:14" x14ac:dyDescent="0.25">
      <c r="A5029" t="s">
        <v>9253</v>
      </c>
      <c r="B5029" t="s">
        <v>74</v>
      </c>
      <c r="C5029" t="s">
        <v>110</v>
      </c>
      <c r="D5029" t="s">
        <v>4242</v>
      </c>
      <c r="E5029">
        <v>1</v>
      </c>
      <c r="F5029">
        <v>0</v>
      </c>
      <c r="G5029">
        <v>1</v>
      </c>
      <c r="H5029">
        <v>0</v>
      </c>
      <c r="I5029">
        <v>0</v>
      </c>
      <c r="J5029">
        <v>125</v>
      </c>
      <c r="K5029">
        <v>0</v>
      </c>
      <c r="L5029">
        <v>0</v>
      </c>
      <c r="M5029">
        <v>0</v>
      </c>
      <c r="N5029">
        <v>0</v>
      </c>
    </row>
    <row r="5030" spans="1:14" x14ac:dyDescent="0.25">
      <c r="A5030" t="s">
        <v>9254</v>
      </c>
      <c r="B5030" t="s">
        <v>74</v>
      </c>
      <c r="C5030" t="s">
        <v>110</v>
      </c>
      <c r="D5030" t="s">
        <v>399</v>
      </c>
      <c r="E5030">
        <v>125</v>
      </c>
      <c r="F5030">
        <v>4</v>
      </c>
      <c r="G5030">
        <v>114</v>
      </c>
      <c r="H5030">
        <v>6</v>
      </c>
      <c r="I5030">
        <v>1</v>
      </c>
      <c r="J5030">
        <v>1</v>
      </c>
      <c r="K5030">
        <v>0</v>
      </c>
      <c r="L5030">
        <v>0</v>
      </c>
      <c r="M5030">
        <v>0</v>
      </c>
      <c r="N5030">
        <v>0</v>
      </c>
    </row>
    <row r="5031" spans="1:14" x14ac:dyDescent="0.25">
      <c r="A5031" t="s">
        <v>9255</v>
      </c>
      <c r="B5031" t="s">
        <v>74</v>
      </c>
      <c r="C5031" t="s">
        <v>110</v>
      </c>
      <c r="D5031" t="s">
        <v>4245</v>
      </c>
      <c r="E5031">
        <v>1</v>
      </c>
      <c r="F5031">
        <v>0</v>
      </c>
      <c r="G5031">
        <v>1</v>
      </c>
      <c r="H5031">
        <v>0</v>
      </c>
      <c r="I5031">
        <v>0</v>
      </c>
      <c r="J5031">
        <v>125</v>
      </c>
      <c r="K5031">
        <v>0</v>
      </c>
      <c r="L5031">
        <v>0</v>
      </c>
      <c r="M5031">
        <v>0</v>
      </c>
      <c r="N5031">
        <v>0</v>
      </c>
    </row>
    <row r="5032" spans="1:14" x14ac:dyDescent="0.25">
      <c r="A5032" t="s">
        <v>9256</v>
      </c>
      <c r="B5032" t="s">
        <v>74</v>
      </c>
      <c r="C5032" t="s">
        <v>110</v>
      </c>
      <c r="D5032" t="s">
        <v>394</v>
      </c>
      <c r="E5032">
        <v>0</v>
      </c>
      <c r="F5032">
        <v>0</v>
      </c>
      <c r="G5032">
        <v>0</v>
      </c>
      <c r="H5032">
        <v>0</v>
      </c>
      <c r="I5032">
        <v>0</v>
      </c>
      <c r="J5032">
        <v>0</v>
      </c>
      <c r="K5032">
        <v>52</v>
      </c>
      <c r="L5032">
        <v>52</v>
      </c>
      <c r="M5032">
        <v>0</v>
      </c>
      <c r="N5032">
        <v>0</v>
      </c>
    </row>
    <row r="5033" spans="1:14" x14ac:dyDescent="0.25">
      <c r="A5033" t="s">
        <v>9257</v>
      </c>
      <c r="B5033" t="s">
        <v>74</v>
      </c>
      <c r="C5033" t="s">
        <v>110</v>
      </c>
      <c r="D5033" t="s">
        <v>395</v>
      </c>
      <c r="E5033">
        <v>0</v>
      </c>
      <c r="F5033">
        <v>0</v>
      </c>
      <c r="G5033">
        <v>0</v>
      </c>
      <c r="H5033">
        <v>0</v>
      </c>
      <c r="I5033">
        <v>0</v>
      </c>
      <c r="J5033">
        <v>0</v>
      </c>
      <c r="K5033">
        <v>40</v>
      </c>
      <c r="L5033">
        <v>40</v>
      </c>
      <c r="M5033">
        <v>0</v>
      </c>
      <c r="N5033">
        <v>0</v>
      </c>
    </row>
    <row r="5034" spans="1:14" x14ac:dyDescent="0.25">
      <c r="A5034" t="s">
        <v>9258</v>
      </c>
      <c r="B5034" t="s">
        <v>74</v>
      </c>
      <c r="C5034" t="s">
        <v>111</v>
      </c>
      <c r="D5034" t="s">
        <v>396</v>
      </c>
      <c r="E5034">
        <v>56</v>
      </c>
      <c r="F5034">
        <v>9</v>
      </c>
      <c r="G5034">
        <v>47</v>
      </c>
      <c r="H5034">
        <v>0</v>
      </c>
      <c r="I5034">
        <v>0</v>
      </c>
      <c r="J5034">
        <v>4</v>
      </c>
      <c r="K5034">
        <v>0</v>
      </c>
      <c r="L5034">
        <v>0</v>
      </c>
      <c r="M5034">
        <v>0</v>
      </c>
      <c r="N5034">
        <v>0</v>
      </c>
    </row>
    <row r="5035" spans="1:14" x14ac:dyDescent="0.25">
      <c r="A5035" t="s">
        <v>9259</v>
      </c>
      <c r="B5035" t="s">
        <v>74</v>
      </c>
      <c r="C5035" t="s">
        <v>111</v>
      </c>
      <c r="D5035" t="s">
        <v>4236</v>
      </c>
      <c r="E5035">
        <v>60</v>
      </c>
      <c r="F5035">
        <v>10</v>
      </c>
      <c r="G5035">
        <v>50</v>
      </c>
      <c r="H5035">
        <v>0</v>
      </c>
      <c r="I5035">
        <v>0</v>
      </c>
      <c r="J5035">
        <v>0</v>
      </c>
      <c r="K5035">
        <v>0</v>
      </c>
      <c r="L5035">
        <v>0</v>
      </c>
      <c r="M5035">
        <v>0</v>
      </c>
      <c r="N5035">
        <v>0</v>
      </c>
    </row>
    <row r="5036" spans="1:14" x14ac:dyDescent="0.25">
      <c r="A5036" t="s">
        <v>9260</v>
      </c>
      <c r="B5036" t="s">
        <v>74</v>
      </c>
      <c r="C5036" t="s">
        <v>111</v>
      </c>
      <c r="D5036" t="s">
        <v>4238</v>
      </c>
      <c r="E5036">
        <v>4</v>
      </c>
      <c r="F5036">
        <v>1</v>
      </c>
      <c r="G5036">
        <v>3</v>
      </c>
      <c r="H5036">
        <v>0</v>
      </c>
      <c r="I5036">
        <v>0</v>
      </c>
      <c r="J5036">
        <v>56</v>
      </c>
      <c r="K5036">
        <v>0</v>
      </c>
      <c r="L5036">
        <v>0</v>
      </c>
      <c r="M5036">
        <v>0</v>
      </c>
      <c r="N5036">
        <v>0</v>
      </c>
    </row>
    <row r="5037" spans="1:14" x14ac:dyDescent="0.25">
      <c r="A5037" t="s">
        <v>9261</v>
      </c>
      <c r="B5037" t="s">
        <v>74</v>
      </c>
      <c r="C5037" t="s">
        <v>111</v>
      </c>
      <c r="D5037" t="s">
        <v>397</v>
      </c>
      <c r="E5037">
        <v>60</v>
      </c>
      <c r="F5037">
        <v>10</v>
      </c>
      <c r="G5037">
        <v>50</v>
      </c>
      <c r="H5037">
        <v>0</v>
      </c>
      <c r="I5037">
        <v>0</v>
      </c>
      <c r="J5037">
        <v>0</v>
      </c>
      <c r="K5037">
        <v>0</v>
      </c>
      <c r="L5037">
        <v>0</v>
      </c>
      <c r="M5037">
        <v>0</v>
      </c>
      <c r="N5037">
        <v>0</v>
      </c>
    </row>
    <row r="5038" spans="1:14" x14ac:dyDescent="0.25">
      <c r="A5038" t="s">
        <v>9262</v>
      </c>
      <c r="B5038" t="s">
        <v>74</v>
      </c>
      <c r="C5038" t="s">
        <v>111</v>
      </c>
      <c r="D5038" t="s">
        <v>398</v>
      </c>
      <c r="E5038">
        <v>56</v>
      </c>
      <c r="F5038">
        <v>9</v>
      </c>
      <c r="G5038">
        <v>47</v>
      </c>
      <c r="H5038">
        <v>0</v>
      </c>
      <c r="I5038">
        <v>0</v>
      </c>
      <c r="J5038">
        <v>4</v>
      </c>
      <c r="K5038">
        <v>0</v>
      </c>
      <c r="L5038">
        <v>0</v>
      </c>
      <c r="M5038">
        <v>0</v>
      </c>
      <c r="N5038">
        <v>0</v>
      </c>
    </row>
    <row r="5039" spans="1:14" x14ac:dyDescent="0.25">
      <c r="A5039" t="s">
        <v>9263</v>
      </c>
      <c r="B5039" t="s">
        <v>74</v>
      </c>
      <c r="C5039" t="s">
        <v>111</v>
      </c>
      <c r="D5039" t="s">
        <v>4242</v>
      </c>
      <c r="E5039">
        <v>4</v>
      </c>
      <c r="F5039">
        <v>1</v>
      </c>
      <c r="G5039">
        <v>3</v>
      </c>
      <c r="H5039">
        <v>0</v>
      </c>
      <c r="I5039">
        <v>0</v>
      </c>
      <c r="J5039">
        <v>56</v>
      </c>
      <c r="K5039">
        <v>0</v>
      </c>
      <c r="L5039">
        <v>0</v>
      </c>
      <c r="M5039">
        <v>0</v>
      </c>
      <c r="N5039">
        <v>0</v>
      </c>
    </row>
    <row r="5040" spans="1:14" x14ac:dyDescent="0.25">
      <c r="A5040" t="s">
        <v>9264</v>
      </c>
      <c r="B5040" t="s">
        <v>74</v>
      </c>
      <c r="C5040" t="s">
        <v>111</v>
      </c>
      <c r="D5040" t="s">
        <v>399</v>
      </c>
      <c r="E5040">
        <v>56</v>
      </c>
      <c r="F5040">
        <v>9</v>
      </c>
      <c r="G5040">
        <v>47</v>
      </c>
      <c r="H5040">
        <v>0</v>
      </c>
      <c r="I5040">
        <v>0</v>
      </c>
      <c r="J5040">
        <v>4</v>
      </c>
      <c r="K5040">
        <v>0</v>
      </c>
      <c r="L5040">
        <v>0</v>
      </c>
      <c r="M5040">
        <v>0</v>
      </c>
      <c r="N5040">
        <v>0</v>
      </c>
    </row>
    <row r="5041" spans="1:14" x14ac:dyDescent="0.25">
      <c r="A5041" t="s">
        <v>9265</v>
      </c>
      <c r="B5041" t="s">
        <v>74</v>
      </c>
      <c r="C5041" t="s">
        <v>111</v>
      </c>
      <c r="D5041" t="s">
        <v>4245</v>
      </c>
      <c r="E5041">
        <v>4</v>
      </c>
      <c r="F5041">
        <v>1</v>
      </c>
      <c r="G5041">
        <v>3</v>
      </c>
      <c r="H5041">
        <v>0</v>
      </c>
      <c r="I5041">
        <v>0</v>
      </c>
      <c r="J5041">
        <v>56</v>
      </c>
      <c r="K5041">
        <v>0</v>
      </c>
      <c r="L5041">
        <v>0</v>
      </c>
      <c r="M5041">
        <v>0</v>
      </c>
      <c r="N5041">
        <v>0</v>
      </c>
    </row>
    <row r="5042" spans="1:14" x14ac:dyDescent="0.25">
      <c r="A5042" t="s">
        <v>9266</v>
      </c>
      <c r="B5042" t="s">
        <v>74</v>
      </c>
      <c r="C5042" t="s">
        <v>111</v>
      </c>
      <c r="D5042" t="s">
        <v>394</v>
      </c>
      <c r="E5042">
        <v>0</v>
      </c>
      <c r="F5042">
        <v>0</v>
      </c>
      <c r="G5042">
        <v>0</v>
      </c>
      <c r="H5042">
        <v>0</v>
      </c>
      <c r="I5042">
        <v>0</v>
      </c>
      <c r="J5042">
        <v>0</v>
      </c>
      <c r="K5042">
        <v>46</v>
      </c>
      <c r="L5042">
        <v>46</v>
      </c>
      <c r="M5042">
        <v>0</v>
      </c>
      <c r="N5042">
        <v>0</v>
      </c>
    </row>
    <row r="5043" spans="1:14" x14ac:dyDescent="0.25">
      <c r="A5043" t="s">
        <v>9267</v>
      </c>
      <c r="B5043" t="s">
        <v>74</v>
      </c>
      <c r="C5043" t="s">
        <v>111</v>
      </c>
      <c r="D5043" t="s">
        <v>395</v>
      </c>
      <c r="E5043">
        <v>0</v>
      </c>
      <c r="F5043">
        <v>0</v>
      </c>
      <c r="G5043">
        <v>0</v>
      </c>
      <c r="H5043">
        <v>0</v>
      </c>
      <c r="I5043">
        <v>0</v>
      </c>
      <c r="J5043">
        <v>0</v>
      </c>
      <c r="K5043">
        <v>37</v>
      </c>
      <c r="L5043">
        <v>37</v>
      </c>
      <c r="M5043">
        <v>0</v>
      </c>
      <c r="N5043">
        <v>0</v>
      </c>
    </row>
    <row r="5044" spans="1:14" x14ac:dyDescent="0.25">
      <c r="A5044" t="s">
        <v>9268</v>
      </c>
      <c r="B5044" t="s">
        <v>74</v>
      </c>
      <c r="C5044" t="s">
        <v>112</v>
      </c>
      <c r="D5044" t="s">
        <v>396</v>
      </c>
      <c r="E5044">
        <v>25</v>
      </c>
      <c r="F5044">
        <v>7</v>
      </c>
      <c r="G5044">
        <v>18</v>
      </c>
      <c r="H5044">
        <v>0</v>
      </c>
      <c r="I5044">
        <v>0</v>
      </c>
      <c r="J5044">
        <v>1</v>
      </c>
      <c r="K5044">
        <v>0</v>
      </c>
      <c r="L5044">
        <v>0</v>
      </c>
      <c r="M5044">
        <v>0</v>
      </c>
      <c r="N5044">
        <v>0</v>
      </c>
    </row>
    <row r="5045" spans="1:14" x14ac:dyDescent="0.25">
      <c r="A5045" t="s">
        <v>9269</v>
      </c>
      <c r="B5045" t="s">
        <v>74</v>
      </c>
      <c r="C5045" t="s">
        <v>112</v>
      </c>
      <c r="D5045" t="s">
        <v>4236</v>
      </c>
      <c r="E5045">
        <v>26</v>
      </c>
      <c r="F5045">
        <v>4</v>
      </c>
      <c r="G5045">
        <v>22</v>
      </c>
      <c r="H5045">
        <v>0</v>
      </c>
      <c r="I5045">
        <v>0</v>
      </c>
      <c r="J5045">
        <v>0</v>
      </c>
      <c r="K5045">
        <v>0</v>
      </c>
      <c r="L5045">
        <v>0</v>
      </c>
      <c r="M5045">
        <v>0</v>
      </c>
      <c r="N5045">
        <v>0</v>
      </c>
    </row>
    <row r="5046" spans="1:14" x14ac:dyDescent="0.25">
      <c r="A5046" t="s">
        <v>9270</v>
      </c>
      <c r="B5046" t="s">
        <v>74</v>
      </c>
      <c r="C5046" t="s">
        <v>112</v>
      </c>
      <c r="D5046" t="s">
        <v>4238</v>
      </c>
      <c r="E5046">
        <v>1</v>
      </c>
      <c r="F5046">
        <v>0</v>
      </c>
      <c r="G5046">
        <v>1</v>
      </c>
      <c r="H5046">
        <v>0</v>
      </c>
      <c r="I5046">
        <v>0</v>
      </c>
      <c r="J5046">
        <v>25</v>
      </c>
      <c r="K5046">
        <v>0</v>
      </c>
      <c r="L5046">
        <v>0</v>
      </c>
      <c r="M5046">
        <v>0</v>
      </c>
      <c r="N5046">
        <v>0</v>
      </c>
    </row>
    <row r="5047" spans="1:14" x14ac:dyDescent="0.25">
      <c r="A5047" t="s">
        <v>9271</v>
      </c>
      <c r="B5047" t="s">
        <v>74</v>
      </c>
      <c r="C5047" t="s">
        <v>112</v>
      </c>
      <c r="D5047" t="s">
        <v>397</v>
      </c>
      <c r="E5047">
        <v>26</v>
      </c>
      <c r="F5047">
        <v>4</v>
      </c>
      <c r="G5047">
        <v>22</v>
      </c>
      <c r="H5047">
        <v>0</v>
      </c>
      <c r="I5047">
        <v>0</v>
      </c>
      <c r="J5047">
        <v>0</v>
      </c>
      <c r="K5047">
        <v>0</v>
      </c>
      <c r="L5047">
        <v>0</v>
      </c>
      <c r="M5047">
        <v>0</v>
      </c>
      <c r="N5047">
        <v>0</v>
      </c>
    </row>
    <row r="5048" spans="1:14" x14ac:dyDescent="0.25">
      <c r="A5048" t="s">
        <v>9272</v>
      </c>
      <c r="B5048" t="s">
        <v>74</v>
      </c>
      <c r="C5048" t="s">
        <v>112</v>
      </c>
      <c r="D5048" t="s">
        <v>398</v>
      </c>
      <c r="E5048">
        <v>25</v>
      </c>
      <c r="F5048">
        <v>5</v>
      </c>
      <c r="G5048">
        <v>20</v>
      </c>
      <c r="H5048">
        <v>0</v>
      </c>
      <c r="I5048">
        <v>0</v>
      </c>
      <c r="J5048">
        <v>1</v>
      </c>
      <c r="K5048">
        <v>0</v>
      </c>
      <c r="L5048">
        <v>0</v>
      </c>
      <c r="M5048">
        <v>0</v>
      </c>
      <c r="N5048">
        <v>0</v>
      </c>
    </row>
    <row r="5049" spans="1:14" x14ac:dyDescent="0.25">
      <c r="A5049" t="s">
        <v>9273</v>
      </c>
      <c r="B5049" t="s">
        <v>74</v>
      </c>
      <c r="C5049" t="s">
        <v>112</v>
      </c>
      <c r="D5049" t="s">
        <v>4242</v>
      </c>
      <c r="E5049">
        <v>1</v>
      </c>
      <c r="F5049">
        <v>0</v>
      </c>
      <c r="G5049">
        <v>1</v>
      </c>
      <c r="H5049">
        <v>0</v>
      </c>
      <c r="I5049">
        <v>0</v>
      </c>
      <c r="J5049">
        <v>25</v>
      </c>
      <c r="K5049">
        <v>0</v>
      </c>
      <c r="L5049">
        <v>0</v>
      </c>
      <c r="M5049">
        <v>0</v>
      </c>
      <c r="N5049">
        <v>0</v>
      </c>
    </row>
    <row r="5050" spans="1:14" x14ac:dyDescent="0.25">
      <c r="A5050" t="s">
        <v>9274</v>
      </c>
      <c r="B5050" t="s">
        <v>74</v>
      </c>
      <c r="C5050" t="s">
        <v>112</v>
      </c>
      <c r="D5050" t="s">
        <v>399</v>
      </c>
      <c r="E5050">
        <v>25</v>
      </c>
      <c r="F5050">
        <v>4</v>
      </c>
      <c r="G5050">
        <v>21</v>
      </c>
      <c r="H5050">
        <v>0</v>
      </c>
      <c r="I5050">
        <v>0</v>
      </c>
      <c r="J5050">
        <v>1</v>
      </c>
      <c r="K5050">
        <v>0</v>
      </c>
      <c r="L5050">
        <v>0</v>
      </c>
      <c r="M5050">
        <v>0</v>
      </c>
      <c r="N5050">
        <v>0</v>
      </c>
    </row>
    <row r="5051" spans="1:14" x14ac:dyDescent="0.25">
      <c r="A5051" t="s">
        <v>9275</v>
      </c>
      <c r="B5051" t="s">
        <v>74</v>
      </c>
      <c r="C5051" t="s">
        <v>112</v>
      </c>
      <c r="D5051" t="s">
        <v>4245</v>
      </c>
      <c r="E5051">
        <v>1</v>
      </c>
      <c r="F5051">
        <v>0</v>
      </c>
      <c r="G5051">
        <v>1</v>
      </c>
      <c r="H5051">
        <v>0</v>
      </c>
      <c r="I5051">
        <v>0</v>
      </c>
      <c r="J5051">
        <v>25</v>
      </c>
      <c r="K5051">
        <v>0</v>
      </c>
      <c r="L5051">
        <v>0</v>
      </c>
      <c r="M5051">
        <v>0</v>
      </c>
      <c r="N5051">
        <v>0</v>
      </c>
    </row>
    <row r="5052" spans="1:14" x14ac:dyDescent="0.25">
      <c r="A5052" t="s">
        <v>9276</v>
      </c>
      <c r="B5052" t="s">
        <v>74</v>
      </c>
      <c r="C5052" t="s">
        <v>112</v>
      </c>
      <c r="D5052" t="s">
        <v>394</v>
      </c>
      <c r="E5052">
        <v>0</v>
      </c>
      <c r="F5052">
        <v>0</v>
      </c>
      <c r="G5052">
        <v>0</v>
      </c>
      <c r="H5052">
        <v>0</v>
      </c>
      <c r="I5052">
        <v>0</v>
      </c>
      <c r="J5052">
        <v>0</v>
      </c>
      <c r="K5052">
        <v>20</v>
      </c>
      <c r="L5052">
        <v>20</v>
      </c>
      <c r="M5052">
        <v>0</v>
      </c>
      <c r="N5052">
        <v>0</v>
      </c>
    </row>
    <row r="5053" spans="1:14" x14ac:dyDescent="0.25">
      <c r="A5053" t="s">
        <v>9277</v>
      </c>
      <c r="B5053" t="s">
        <v>74</v>
      </c>
      <c r="C5053" t="s">
        <v>112</v>
      </c>
      <c r="D5053" t="s">
        <v>395</v>
      </c>
      <c r="E5053">
        <v>0</v>
      </c>
      <c r="F5053">
        <v>0</v>
      </c>
      <c r="G5053">
        <v>0</v>
      </c>
      <c r="H5053">
        <v>0</v>
      </c>
      <c r="I5053">
        <v>0</v>
      </c>
      <c r="J5053">
        <v>0</v>
      </c>
      <c r="K5053">
        <v>19</v>
      </c>
      <c r="L5053">
        <v>19</v>
      </c>
      <c r="M5053">
        <v>0</v>
      </c>
      <c r="N5053">
        <v>0</v>
      </c>
    </row>
    <row r="5054" spans="1:14" x14ac:dyDescent="0.25">
      <c r="A5054" t="s">
        <v>9278</v>
      </c>
      <c r="B5054" t="s">
        <v>74</v>
      </c>
      <c r="C5054" t="s">
        <v>113</v>
      </c>
      <c r="D5054" t="s">
        <v>396</v>
      </c>
      <c r="E5054">
        <v>54</v>
      </c>
      <c r="F5054">
        <v>4</v>
      </c>
      <c r="G5054">
        <v>47</v>
      </c>
      <c r="H5054">
        <v>2</v>
      </c>
      <c r="I5054">
        <v>1</v>
      </c>
      <c r="J5054">
        <v>1</v>
      </c>
      <c r="K5054">
        <v>0</v>
      </c>
      <c r="L5054">
        <v>0</v>
      </c>
      <c r="M5054">
        <v>0</v>
      </c>
      <c r="N5054">
        <v>0</v>
      </c>
    </row>
    <row r="5055" spans="1:14" x14ac:dyDescent="0.25">
      <c r="A5055" t="s">
        <v>9279</v>
      </c>
      <c r="B5055" t="s">
        <v>74</v>
      </c>
      <c r="C5055" t="s">
        <v>113</v>
      </c>
      <c r="D5055" t="s">
        <v>4236</v>
      </c>
      <c r="E5055">
        <v>55</v>
      </c>
      <c r="F5055">
        <v>5</v>
      </c>
      <c r="G5055">
        <v>47</v>
      </c>
      <c r="H5055">
        <v>2</v>
      </c>
      <c r="I5055">
        <v>1</v>
      </c>
      <c r="J5055">
        <v>0</v>
      </c>
      <c r="K5055">
        <v>0</v>
      </c>
      <c r="L5055">
        <v>0</v>
      </c>
      <c r="M5055">
        <v>0</v>
      </c>
      <c r="N5055">
        <v>0</v>
      </c>
    </row>
    <row r="5056" spans="1:14" x14ac:dyDescent="0.25">
      <c r="A5056" t="s">
        <v>9280</v>
      </c>
      <c r="B5056" t="s">
        <v>74</v>
      </c>
      <c r="C5056" t="s">
        <v>113</v>
      </c>
      <c r="D5056" t="s">
        <v>4238</v>
      </c>
      <c r="E5056">
        <v>1</v>
      </c>
      <c r="F5056">
        <v>0</v>
      </c>
      <c r="G5056">
        <v>1</v>
      </c>
      <c r="H5056">
        <v>0</v>
      </c>
      <c r="I5056">
        <v>0</v>
      </c>
      <c r="J5056">
        <v>54</v>
      </c>
      <c r="K5056">
        <v>0</v>
      </c>
      <c r="L5056">
        <v>0</v>
      </c>
      <c r="M5056">
        <v>0</v>
      </c>
      <c r="N5056">
        <v>0</v>
      </c>
    </row>
    <row r="5057" spans="1:14" x14ac:dyDescent="0.25">
      <c r="A5057" t="s">
        <v>9281</v>
      </c>
      <c r="B5057" t="s">
        <v>74</v>
      </c>
      <c r="C5057" t="s">
        <v>113</v>
      </c>
      <c r="D5057" t="s">
        <v>397</v>
      </c>
      <c r="E5057">
        <v>55</v>
      </c>
      <c r="F5057">
        <v>4</v>
      </c>
      <c r="G5057">
        <v>48</v>
      </c>
      <c r="H5057">
        <v>2</v>
      </c>
      <c r="I5057">
        <v>1</v>
      </c>
      <c r="J5057">
        <v>0</v>
      </c>
      <c r="K5057">
        <v>0</v>
      </c>
      <c r="L5057">
        <v>0</v>
      </c>
      <c r="M5057">
        <v>0</v>
      </c>
      <c r="N5057">
        <v>0</v>
      </c>
    </row>
    <row r="5058" spans="1:14" x14ac:dyDescent="0.25">
      <c r="A5058" t="s">
        <v>9282</v>
      </c>
      <c r="B5058" t="s">
        <v>74</v>
      </c>
      <c r="C5058" t="s">
        <v>113</v>
      </c>
      <c r="D5058" t="s">
        <v>398</v>
      </c>
      <c r="E5058">
        <v>54</v>
      </c>
      <c r="F5058">
        <v>4</v>
      </c>
      <c r="G5058">
        <v>47</v>
      </c>
      <c r="H5058">
        <v>2</v>
      </c>
      <c r="I5058">
        <v>1</v>
      </c>
      <c r="J5058">
        <v>1</v>
      </c>
      <c r="K5058">
        <v>0</v>
      </c>
      <c r="L5058">
        <v>0</v>
      </c>
      <c r="M5058">
        <v>0</v>
      </c>
      <c r="N5058">
        <v>0</v>
      </c>
    </row>
    <row r="5059" spans="1:14" x14ac:dyDescent="0.25">
      <c r="A5059" t="s">
        <v>9283</v>
      </c>
      <c r="B5059" t="s">
        <v>74</v>
      </c>
      <c r="C5059" t="s">
        <v>113</v>
      </c>
      <c r="D5059" t="s">
        <v>4242</v>
      </c>
      <c r="E5059">
        <v>1</v>
      </c>
      <c r="F5059">
        <v>0</v>
      </c>
      <c r="G5059">
        <v>1</v>
      </c>
      <c r="H5059">
        <v>0</v>
      </c>
      <c r="I5059">
        <v>0</v>
      </c>
      <c r="J5059">
        <v>54</v>
      </c>
      <c r="K5059">
        <v>0</v>
      </c>
      <c r="L5059">
        <v>0</v>
      </c>
      <c r="M5059">
        <v>0</v>
      </c>
      <c r="N5059">
        <v>0</v>
      </c>
    </row>
    <row r="5060" spans="1:14" x14ac:dyDescent="0.25">
      <c r="A5060" t="s">
        <v>9284</v>
      </c>
      <c r="B5060" t="s">
        <v>74</v>
      </c>
      <c r="C5060" t="s">
        <v>113</v>
      </c>
      <c r="D5060" t="s">
        <v>399</v>
      </c>
      <c r="E5060">
        <v>54</v>
      </c>
      <c r="F5060">
        <v>4</v>
      </c>
      <c r="G5060">
        <v>47</v>
      </c>
      <c r="H5060">
        <v>2</v>
      </c>
      <c r="I5060">
        <v>1</v>
      </c>
      <c r="J5060">
        <v>1</v>
      </c>
      <c r="K5060">
        <v>0</v>
      </c>
      <c r="L5060">
        <v>0</v>
      </c>
      <c r="M5060">
        <v>0</v>
      </c>
      <c r="N5060">
        <v>0</v>
      </c>
    </row>
    <row r="5061" spans="1:14" x14ac:dyDescent="0.25">
      <c r="A5061" t="s">
        <v>9285</v>
      </c>
      <c r="B5061" t="s">
        <v>74</v>
      </c>
      <c r="C5061" t="s">
        <v>113</v>
      </c>
      <c r="D5061" t="s">
        <v>4245</v>
      </c>
      <c r="E5061">
        <v>1</v>
      </c>
      <c r="F5061">
        <v>0</v>
      </c>
      <c r="G5061">
        <v>1</v>
      </c>
      <c r="H5061">
        <v>0</v>
      </c>
      <c r="I5061">
        <v>0</v>
      </c>
      <c r="J5061">
        <v>54</v>
      </c>
      <c r="K5061">
        <v>0</v>
      </c>
      <c r="L5061">
        <v>0</v>
      </c>
      <c r="M5061">
        <v>0</v>
      </c>
      <c r="N5061">
        <v>0</v>
      </c>
    </row>
    <row r="5062" spans="1:14" x14ac:dyDescent="0.25">
      <c r="A5062" t="s">
        <v>9286</v>
      </c>
      <c r="B5062" t="s">
        <v>74</v>
      </c>
      <c r="C5062" t="s">
        <v>113</v>
      </c>
      <c r="D5062" t="s">
        <v>394</v>
      </c>
      <c r="E5062">
        <v>0</v>
      </c>
      <c r="F5062">
        <v>0</v>
      </c>
      <c r="G5062">
        <v>0</v>
      </c>
      <c r="H5062">
        <v>0</v>
      </c>
      <c r="I5062">
        <v>0</v>
      </c>
      <c r="J5062">
        <v>0</v>
      </c>
      <c r="K5062">
        <v>43</v>
      </c>
      <c r="L5062">
        <v>41</v>
      </c>
      <c r="M5062">
        <v>2</v>
      </c>
      <c r="N5062">
        <v>0</v>
      </c>
    </row>
    <row r="5063" spans="1:14" x14ac:dyDescent="0.25">
      <c r="A5063" t="s">
        <v>9287</v>
      </c>
      <c r="B5063" t="s">
        <v>74</v>
      </c>
      <c r="C5063" t="s">
        <v>113</v>
      </c>
      <c r="D5063" t="s">
        <v>395</v>
      </c>
      <c r="E5063">
        <v>0</v>
      </c>
      <c r="F5063">
        <v>0</v>
      </c>
      <c r="G5063">
        <v>0</v>
      </c>
      <c r="H5063">
        <v>0</v>
      </c>
      <c r="I5063">
        <v>0</v>
      </c>
      <c r="J5063">
        <v>0</v>
      </c>
      <c r="K5063">
        <v>37</v>
      </c>
      <c r="L5063">
        <v>35</v>
      </c>
      <c r="M5063">
        <v>2</v>
      </c>
      <c r="N5063">
        <v>0</v>
      </c>
    </row>
    <row r="5064" spans="1:14" x14ac:dyDescent="0.25">
      <c r="A5064" t="s">
        <v>9288</v>
      </c>
      <c r="B5064" t="s">
        <v>74</v>
      </c>
      <c r="C5064" t="s">
        <v>114</v>
      </c>
      <c r="D5064" t="s">
        <v>396</v>
      </c>
      <c r="E5064">
        <v>196</v>
      </c>
      <c r="F5064">
        <v>13</v>
      </c>
      <c r="G5064">
        <v>183</v>
      </c>
      <c r="H5064">
        <v>0</v>
      </c>
      <c r="I5064">
        <v>0</v>
      </c>
      <c r="J5064">
        <v>4</v>
      </c>
      <c r="K5064">
        <v>0</v>
      </c>
      <c r="L5064">
        <v>0</v>
      </c>
      <c r="M5064">
        <v>0</v>
      </c>
      <c r="N5064">
        <v>0</v>
      </c>
    </row>
    <row r="5065" spans="1:14" x14ac:dyDescent="0.25">
      <c r="A5065" t="s">
        <v>9289</v>
      </c>
      <c r="B5065" t="s">
        <v>74</v>
      </c>
      <c r="C5065" t="s">
        <v>114</v>
      </c>
      <c r="D5065" t="s">
        <v>4236</v>
      </c>
      <c r="E5065">
        <v>200</v>
      </c>
      <c r="F5065">
        <v>10</v>
      </c>
      <c r="G5065">
        <v>190</v>
      </c>
      <c r="H5065">
        <v>0</v>
      </c>
      <c r="I5065">
        <v>0</v>
      </c>
      <c r="J5065">
        <v>0</v>
      </c>
      <c r="K5065">
        <v>0</v>
      </c>
      <c r="L5065">
        <v>0</v>
      </c>
      <c r="M5065">
        <v>0</v>
      </c>
      <c r="N5065">
        <v>0</v>
      </c>
    </row>
    <row r="5066" spans="1:14" x14ac:dyDescent="0.25">
      <c r="A5066" t="s">
        <v>9290</v>
      </c>
      <c r="B5066" t="s">
        <v>74</v>
      </c>
      <c r="C5066" t="s">
        <v>114</v>
      </c>
      <c r="D5066" t="s">
        <v>4238</v>
      </c>
      <c r="E5066">
        <v>3</v>
      </c>
      <c r="F5066">
        <v>1</v>
      </c>
      <c r="G5066">
        <v>2</v>
      </c>
      <c r="H5066">
        <v>0</v>
      </c>
      <c r="I5066">
        <v>0</v>
      </c>
      <c r="J5066">
        <v>197</v>
      </c>
      <c r="K5066">
        <v>0</v>
      </c>
      <c r="L5066">
        <v>0</v>
      </c>
      <c r="M5066">
        <v>0</v>
      </c>
      <c r="N5066">
        <v>0</v>
      </c>
    </row>
    <row r="5067" spans="1:14" x14ac:dyDescent="0.25">
      <c r="A5067" t="s">
        <v>9291</v>
      </c>
      <c r="B5067" t="s">
        <v>74</v>
      </c>
      <c r="C5067" t="s">
        <v>114</v>
      </c>
      <c r="D5067" t="s">
        <v>397</v>
      </c>
      <c r="E5067">
        <v>200</v>
      </c>
      <c r="F5067">
        <v>10</v>
      </c>
      <c r="G5067">
        <v>190</v>
      </c>
      <c r="H5067">
        <v>0</v>
      </c>
      <c r="I5067">
        <v>0</v>
      </c>
      <c r="J5067">
        <v>0</v>
      </c>
      <c r="K5067">
        <v>0</v>
      </c>
      <c r="L5067">
        <v>0</v>
      </c>
      <c r="M5067">
        <v>0</v>
      </c>
      <c r="N5067">
        <v>0</v>
      </c>
    </row>
    <row r="5068" spans="1:14" x14ac:dyDescent="0.25">
      <c r="A5068" t="s">
        <v>9292</v>
      </c>
      <c r="B5068" t="s">
        <v>74</v>
      </c>
      <c r="C5068" t="s">
        <v>114</v>
      </c>
      <c r="D5068" t="s">
        <v>398</v>
      </c>
      <c r="E5068">
        <v>196</v>
      </c>
      <c r="F5068">
        <v>10</v>
      </c>
      <c r="G5068">
        <v>186</v>
      </c>
      <c r="H5068">
        <v>0</v>
      </c>
      <c r="I5068">
        <v>0</v>
      </c>
      <c r="J5068">
        <v>4</v>
      </c>
      <c r="K5068">
        <v>0</v>
      </c>
      <c r="L5068">
        <v>0</v>
      </c>
      <c r="M5068">
        <v>0</v>
      </c>
      <c r="N5068">
        <v>0</v>
      </c>
    </row>
    <row r="5069" spans="1:14" x14ac:dyDescent="0.25">
      <c r="A5069" t="s">
        <v>9293</v>
      </c>
      <c r="B5069" t="s">
        <v>74</v>
      </c>
      <c r="C5069" t="s">
        <v>114</v>
      </c>
      <c r="D5069" t="s">
        <v>4242</v>
      </c>
      <c r="E5069">
        <v>4</v>
      </c>
      <c r="F5069">
        <v>1</v>
      </c>
      <c r="G5069">
        <v>3</v>
      </c>
      <c r="H5069">
        <v>0</v>
      </c>
      <c r="I5069">
        <v>0</v>
      </c>
      <c r="J5069">
        <v>196</v>
      </c>
      <c r="K5069">
        <v>0</v>
      </c>
      <c r="L5069">
        <v>0</v>
      </c>
      <c r="M5069">
        <v>0</v>
      </c>
      <c r="N5069">
        <v>0</v>
      </c>
    </row>
    <row r="5070" spans="1:14" x14ac:dyDescent="0.25">
      <c r="A5070" t="s">
        <v>9294</v>
      </c>
      <c r="B5070" t="s">
        <v>74</v>
      </c>
      <c r="C5070" t="s">
        <v>114</v>
      </c>
      <c r="D5070" t="s">
        <v>399</v>
      </c>
      <c r="E5070">
        <v>196</v>
      </c>
      <c r="F5070">
        <v>11</v>
      </c>
      <c r="G5070">
        <v>185</v>
      </c>
      <c r="H5070">
        <v>0</v>
      </c>
      <c r="I5070">
        <v>0</v>
      </c>
      <c r="J5070">
        <v>4</v>
      </c>
      <c r="K5070">
        <v>0</v>
      </c>
      <c r="L5070">
        <v>0</v>
      </c>
      <c r="M5070">
        <v>0</v>
      </c>
      <c r="N5070">
        <v>0</v>
      </c>
    </row>
    <row r="5071" spans="1:14" x14ac:dyDescent="0.25">
      <c r="A5071" t="s">
        <v>9295</v>
      </c>
      <c r="B5071" t="s">
        <v>74</v>
      </c>
      <c r="C5071" t="s">
        <v>114</v>
      </c>
      <c r="D5071" t="s">
        <v>4245</v>
      </c>
      <c r="E5071">
        <v>4</v>
      </c>
      <c r="F5071">
        <v>1</v>
      </c>
      <c r="G5071">
        <v>3</v>
      </c>
      <c r="H5071">
        <v>0</v>
      </c>
      <c r="I5071">
        <v>0</v>
      </c>
      <c r="J5071">
        <v>196</v>
      </c>
      <c r="K5071">
        <v>0</v>
      </c>
      <c r="L5071">
        <v>0</v>
      </c>
      <c r="M5071">
        <v>0</v>
      </c>
      <c r="N5071">
        <v>0</v>
      </c>
    </row>
    <row r="5072" spans="1:14" x14ac:dyDescent="0.25">
      <c r="A5072" t="s">
        <v>9296</v>
      </c>
      <c r="B5072" t="s">
        <v>74</v>
      </c>
      <c r="C5072" t="s">
        <v>114</v>
      </c>
      <c r="D5072" t="s">
        <v>394</v>
      </c>
      <c r="E5072">
        <v>0</v>
      </c>
      <c r="F5072">
        <v>0</v>
      </c>
      <c r="G5072">
        <v>0</v>
      </c>
      <c r="H5072">
        <v>0</v>
      </c>
      <c r="I5072">
        <v>0</v>
      </c>
      <c r="J5072">
        <v>0</v>
      </c>
      <c r="K5072">
        <v>144</v>
      </c>
      <c r="L5072">
        <v>144</v>
      </c>
      <c r="M5072">
        <v>0</v>
      </c>
      <c r="N5072">
        <v>0</v>
      </c>
    </row>
    <row r="5073" spans="1:14" x14ac:dyDescent="0.25">
      <c r="A5073" t="s">
        <v>9297</v>
      </c>
      <c r="B5073" t="s">
        <v>74</v>
      </c>
      <c r="C5073" t="s">
        <v>114</v>
      </c>
      <c r="D5073" t="s">
        <v>395</v>
      </c>
      <c r="E5073">
        <v>0</v>
      </c>
      <c r="F5073">
        <v>0</v>
      </c>
      <c r="G5073">
        <v>0</v>
      </c>
      <c r="H5073">
        <v>0</v>
      </c>
      <c r="I5073">
        <v>0</v>
      </c>
      <c r="J5073">
        <v>0</v>
      </c>
      <c r="K5073">
        <v>114</v>
      </c>
      <c r="L5073">
        <v>114</v>
      </c>
      <c r="M5073">
        <v>0</v>
      </c>
      <c r="N5073">
        <v>0</v>
      </c>
    </row>
    <row r="5074" spans="1:14" x14ac:dyDescent="0.25">
      <c r="A5074" t="s">
        <v>9298</v>
      </c>
      <c r="B5074" t="s">
        <v>74</v>
      </c>
      <c r="C5074" t="s">
        <v>115</v>
      </c>
      <c r="D5074" t="s">
        <v>396</v>
      </c>
      <c r="E5074">
        <v>221</v>
      </c>
      <c r="F5074">
        <v>42</v>
      </c>
      <c r="G5074">
        <v>175</v>
      </c>
      <c r="H5074">
        <v>4</v>
      </c>
      <c r="I5074">
        <v>0</v>
      </c>
      <c r="J5074">
        <v>0</v>
      </c>
      <c r="K5074">
        <v>0</v>
      </c>
      <c r="L5074">
        <v>0</v>
      </c>
      <c r="M5074">
        <v>0</v>
      </c>
      <c r="N5074">
        <v>0</v>
      </c>
    </row>
    <row r="5075" spans="1:14" x14ac:dyDescent="0.25">
      <c r="A5075" t="s">
        <v>9299</v>
      </c>
      <c r="B5075" t="s">
        <v>74</v>
      </c>
      <c r="C5075" t="s">
        <v>115</v>
      </c>
      <c r="D5075" t="s">
        <v>4236</v>
      </c>
      <c r="E5075">
        <v>221</v>
      </c>
      <c r="F5075">
        <v>34</v>
      </c>
      <c r="G5075">
        <v>183</v>
      </c>
      <c r="H5075">
        <v>4</v>
      </c>
      <c r="I5075">
        <v>0</v>
      </c>
      <c r="J5075">
        <v>0</v>
      </c>
      <c r="K5075">
        <v>0</v>
      </c>
      <c r="L5075">
        <v>0</v>
      </c>
      <c r="M5075">
        <v>0</v>
      </c>
      <c r="N5075">
        <v>0</v>
      </c>
    </row>
    <row r="5076" spans="1:14" x14ac:dyDescent="0.25">
      <c r="A5076" t="s">
        <v>9300</v>
      </c>
      <c r="B5076" t="s">
        <v>74</v>
      </c>
      <c r="C5076" t="s">
        <v>115</v>
      </c>
      <c r="D5076" t="s">
        <v>4238</v>
      </c>
      <c r="E5076">
        <v>0</v>
      </c>
      <c r="F5076">
        <v>0</v>
      </c>
      <c r="G5076">
        <v>0</v>
      </c>
      <c r="H5076">
        <v>0</v>
      </c>
      <c r="I5076">
        <v>0</v>
      </c>
      <c r="J5076">
        <v>221</v>
      </c>
      <c r="K5076">
        <v>0</v>
      </c>
      <c r="L5076">
        <v>0</v>
      </c>
      <c r="M5076">
        <v>0</v>
      </c>
      <c r="N5076">
        <v>0</v>
      </c>
    </row>
    <row r="5077" spans="1:14" x14ac:dyDescent="0.25">
      <c r="A5077" t="s">
        <v>9301</v>
      </c>
      <c r="B5077" t="s">
        <v>74</v>
      </c>
      <c r="C5077" t="s">
        <v>115</v>
      </c>
      <c r="D5077" t="s">
        <v>397</v>
      </c>
      <c r="E5077">
        <v>221</v>
      </c>
      <c r="F5077">
        <v>34</v>
      </c>
      <c r="G5077">
        <v>183</v>
      </c>
      <c r="H5077">
        <v>4</v>
      </c>
      <c r="I5077">
        <v>0</v>
      </c>
      <c r="J5077">
        <v>0</v>
      </c>
      <c r="K5077">
        <v>0</v>
      </c>
      <c r="L5077">
        <v>0</v>
      </c>
      <c r="M5077">
        <v>0</v>
      </c>
      <c r="N5077">
        <v>0</v>
      </c>
    </row>
    <row r="5078" spans="1:14" x14ac:dyDescent="0.25">
      <c r="A5078" t="s">
        <v>9302</v>
      </c>
      <c r="B5078" t="s">
        <v>74</v>
      </c>
      <c r="C5078" t="s">
        <v>115</v>
      </c>
      <c r="D5078" t="s">
        <v>398</v>
      </c>
      <c r="E5078">
        <v>221</v>
      </c>
      <c r="F5078">
        <v>38</v>
      </c>
      <c r="G5078">
        <v>179</v>
      </c>
      <c r="H5078">
        <v>4</v>
      </c>
      <c r="I5078">
        <v>0</v>
      </c>
      <c r="J5078">
        <v>0</v>
      </c>
      <c r="K5078">
        <v>0</v>
      </c>
      <c r="L5078">
        <v>0</v>
      </c>
      <c r="M5078">
        <v>0</v>
      </c>
      <c r="N5078">
        <v>0</v>
      </c>
    </row>
    <row r="5079" spans="1:14" x14ac:dyDescent="0.25">
      <c r="A5079" t="s">
        <v>9303</v>
      </c>
      <c r="B5079" t="s">
        <v>74</v>
      </c>
      <c r="C5079" t="s">
        <v>115</v>
      </c>
      <c r="D5079" t="s">
        <v>4242</v>
      </c>
      <c r="E5079">
        <v>0</v>
      </c>
      <c r="F5079">
        <v>0</v>
      </c>
      <c r="G5079">
        <v>0</v>
      </c>
      <c r="H5079">
        <v>0</v>
      </c>
      <c r="I5079">
        <v>0</v>
      </c>
      <c r="J5079">
        <v>221</v>
      </c>
      <c r="K5079">
        <v>0</v>
      </c>
      <c r="L5079">
        <v>0</v>
      </c>
      <c r="M5079">
        <v>0</v>
      </c>
      <c r="N5079">
        <v>0</v>
      </c>
    </row>
    <row r="5080" spans="1:14" x14ac:dyDescent="0.25">
      <c r="A5080" t="s">
        <v>9304</v>
      </c>
      <c r="B5080" t="s">
        <v>74</v>
      </c>
      <c r="C5080" t="s">
        <v>115</v>
      </c>
      <c r="D5080" t="s">
        <v>399</v>
      </c>
      <c r="E5080">
        <v>221</v>
      </c>
      <c r="F5080">
        <v>34</v>
      </c>
      <c r="G5080">
        <v>183</v>
      </c>
      <c r="H5080">
        <v>4</v>
      </c>
      <c r="I5080">
        <v>0</v>
      </c>
      <c r="J5080">
        <v>0</v>
      </c>
      <c r="K5080">
        <v>0</v>
      </c>
      <c r="L5080">
        <v>0</v>
      </c>
      <c r="M5080">
        <v>0</v>
      </c>
      <c r="N5080">
        <v>0</v>
      </c>
    </row>
    <row r="5081" spans="1:14" x14ac:dyDescent="0.25">
      <c r="A5081" t="s">
        <v>9305</v>
      </c>
      <c r="B5081" t="s">
        <v>74</v>
      </c>
      <c r="C5081" t="s">
        <v>115</v>
      </c>
      <c r="D5081" t="s">
        <v>4245</v>
      </c>
      <c r="E5081">
        <v>0</v>
      </c>
      <c r="F5081">
        <v>0</v>
      </c>
      <c r="G5081">
        <v>0</v>
      </c>
      <c r="H5081">
        <v>0</v>
      </c>
      <c r="I5081">
        <v>0</v>
      </c>
      <c r="J5081">
        <v>221</v>
      </c>
      <c r="K5081">
        <v>0</v>
      </c>
      <c r="L5081">
        <v>0</v>
      </c>
      <c r="M5081">
        <v>0</v>
      </c>
      <c r="N5081">
        <v>0</v>
      </c>
    </row>
    <row r="5082" spans="1:14" x14ac:dyDescent="0.25">
      <c r="A5082" t="s">
        <v>9306</v>
      </c>
      <c r="B5082" t="s">
        <v>74</v>
      </c>
      <c r="C5082" t="s">
        <v>115</v>
      </c>
      <c r="D5082" t="s">
        <v>394</v>
      </c>
      <c r="E5082">
        <v>0</v>
      </c>
      <c r="F5082">
        <v>0</v>
      </c>
      <c r="G5082">
        <v>0</v>
      </c>
      <c r="H5082">
        <v>0</v>
      </c>
      <c r="I5082">
        <v>0</v>
      </c>
      <c r="J5082">
        <v>0</v>
      </c>
      <c r="K5082">
        <v>150</v>
      </c>
      <c r="L5082">
        <v>150</v>
      </c>
      <c r="M5082">
        <v>0</v>
      </c>
      <c r="N5082">
        <v>0</v>
      </c>
    </row>
    <row r="5083" spans="1:14" x14ac:dyDescent="0.25">
      <c r="A5083" t="s">
        <v>9307</v>
      </c>
      <c r="B5083" t="s">
        <v>74</v>
      </c>
      <c r="C5083" t="s">
        <v>115</v>
      </c>
      <c r="D5083" t="s">
        <v>395</v>
      </c>
      <c r="E5083">
        <v>0</v>
      </c>
      <c r="F5083">
        <v>0</v>
      </c>
      <c r="G5083">
        <v>0</v>
      </c>
      <c r="H5083">
        <v>0</v>
      </c>
      <c r="I5083">
        <v>0</v>
      </c>
      <c r="J5083">
        <v>0</v>
      </c>
      <c r="K5083">
        <v>120</v>
      </c>
      <c r="L5083">
        <v>120</v>
      </c>
      <c r="M5083">
        <v>0</v>
      </c>
      <c r="N5083">
        <v>0</v>
      </c>
    </row>
    <row r="5084" spans="1:14" x14ac:dyDescent="0.25">
      <c r="A5084" t="s">
        <v>9308</v>
      </c>
      <c r="B5084" t="s">
        <v>74</v>
      </c>
      <c r="C5084" t="s">
        <v>116</v>
      </c>
      <c r="D5084" t="s">
        <v>396</v>
      </c>
      <c r="E5084">
        <v>56</v>
      </c>
      <c r="F5084">
        <v>8</v>
      </c>
      <c r="G5084">
        <v>48</v>
      </c>
      <c r="H5084">
        <v>0</v>
      </c>
      <c r="I5084">
        <v>0</v>
      </c>
      <c r="J5084">
        <v>2</v>
      </c>
      <c r="K5084">
        <v>0</v>
      </c>
      <c r="L5084">
        <v>0</v>
      </c>
      <c r="M5084">
        <v>0</v>
      </c>
      <c r="N5084">
        <v>0</v>
      </c>
    </row>
    <row r="5085" spans="1:14" x14ac:dyDescent="0.25">
      <c r="A5085" t="s">
        <v>9309</v>
      </c>
      <c r="B5085" t="s">
        <v>74</v>
      </c>
      <c r="C5085" t="s">
        <v>116</v>
      </c>
      <c r="D5085" t="s">
        <v>4236</v>
      </c>
      <c r="E5085">
        <v>58</v>
      </c>
      <c r="F5085">
        <v>8</v>
      </c>
      <c r="G5085">
        <v>50</v>
      </c>
      <c r="H5085">
        <v>0</v>
      </c>
      <c r="I5085">
        <v>0</v>
      </c>
      <c r="J5085">
        <v>0</v>
      </c>
      <c r="K5085">
        <v>0</v>
      </c>
      <c r="L5085">
        <v>0</v>
      </c>
      <c r="M5085">
        <v>0</v>
      </c>
      <c r="N5085">
        <v>0</v>
      </c>
    </row>
    <row r="5086" spans="1:14" x14ac:dyDescent="0.25">
      <c r="A5086" t="s">
        <v>9310</v>
      </c>
      <c r="B5086" t="s">
        <v>74</v>
      </c>
      <c r="C5086" t="s">
        <v>116</v>
      </c>
      <c r="D5086" t="s">
        <v>4238</v>
      </c>
      <c r="E5086">
        <v>2</v>
      </c>
      <c r="F5086">
        <v>1</v>
      </c>
      <c r="G5086">
        <v>1</v>
      </c>
      <c r="H5086">
        <v>0</v>
      </c>
      <c r="I5086">
        <v>0</v>
      </c>
      <c r="J5086">
        <v>56</v>
      </c>
      <c r="K5086">
        <v>0</v>
      </c>
      <c r="L5086">
        <v>0</v>
      </c>
      <c r="M5086">
        <v>0</v>
      </c>
      <c r="N5086">
        <v>0</v>
      </c>
    </row>
    <row r="5087" spans="1:14" x14ac:dyDescent="0.25">
      <c r="A5087" t="s">
        <v>9311</v>
      </c>
      <c r="B5087" t="s">
        <v>74</v>
      </c>
      <c r="C5087" t="s">
        <v>116</v>
      </c>
      <c r="D5087" t="s">
        <v>397</v>
      </c>
      <c r="E5087">
        <v>58</v>
      </c>
      <c r="F5087">
        <v>8</v>
      </c>
      <c r="G5087">
        <v>50</v>
      </c>
      <c r="H5087">
        <v>0</v>
      </c>
      <c r="I5087">
        <v>0</v>
      </c>
      <c r="J5087">
        <v>0</v>
      </c>
      <c r="K5087">
        <v>0</v>
      </c>
      <c r="L5087">
        <v>0</v>
      </c>
      <c r="M5087">
        <v>0</v>
      </c>
      <c r="N5087">
        <v>0</v>
      </c>
    </row>
    <row r="5088" spans="1:14" x14ac:dyDescent="0.25">
      <c r="A5088" t="s">
        <v>9312</v>
      </c>
      <c r="B5088" t="s">
        <v>74</v>
      </c>
      <c r="C5088" t="s">
        <v>116</v>
      </c>
      <c r="D5088" t="s">
        <v>398</v>
      </c>
      <c r="E5088">
        <v>56</v>
      </c>
      <c r="F5088">
        <v>8</v>
      </c>
      <c r="G5088">
        <v>48</v>
      </c>
      <c r="H5088">
        <v>0</v>
      </c>
      <c r="I5088">
        <v>0</v>
      </c>
      <c r="J5088">
        <v>2</v>
      </c>
      <c r="K5088">
        <v>0</v>
      </c>
      <c r="L5088">
        <v>0</v>
      </c>
      <c r="M5088">
        <v>0</v>
      </c>
      <c r="N5088">
        <v>0</v>
      </c>
    </row>
    <row r="5089" spans="1:14" x14ac:dyDescent="0.25">
      <c r="A5089" t="s">
        <v>9313</v>
      </c>
      <c r="B5089" t="s">
        <v>74</v>
      </c>
      <c r="C5089" t="s">
        <v>116</v>
      </c>
      <c r="D5089" t="s">
        <v>4242</v>
      </c>
      <c r="E5089">
        <v>2</v>
      </c>
      <c r="F5089">
        <v>1</v>
      </c>
      <c r="G5089">
        <v>1</v>
      </c>
      <c r="H5089">
        <v>0</v>
      </c>
      <c r="I5089">
        <v>0</v>
      </c>
      <c r="J5089">
        <v>56</v>
      </c>
      <c r="K5089">
        <v>0</v>
      </c>
      <c r="L5089">
        <v>0</v>
      </c>
      <c r="M5089">
        <v>0</v>
      </c>
      <c r="N5089">
        <v>0</v>
      </c>
    </row>
    <row r="5090" spans="1:14" x14ac:dyDescent="0.25">
      <c r="A5090" t="s">
        <v>9314</v>
      </c>
      <c r="B5090" t="s">
        <v>74</v>
      </c>
      <c r="C5090" t="s">
        <v>116</v>
      </c>
      <c r="D5090" t="s">
        <v>399</v>
      </c>
      <c r="E5090">
        <v>56</v>
      </c>
      <c r="F5090">
        <v>7</v>
      </c>
      <c r="G5090">
        <v>49</v>
      </c>
      <c r="H5090">
        <v>0</v>
      </c>
      <c r="I5090">
        <v>0</v>
      </c>
      <c r="J5090">
        <v>2</v>
      </c>
      <c r="K5090">
        <v>0</v>
      </c>
      <c r="L5090">
        <v>0</v>
      </c>
      <c r="M5090">
        <v>0</v>
      </c>
      <c r="N5090">
        <v>0</v>
      </c>
    </row>
    <row r="5091" spans="1:14" x14ac:dyDescent="0.25">
      <c r="A5091" t="s">
        <v>9315</v>
      </c>
      <c r="B5091" t="s">
        <v>74</v>
      </c>
      <c r="C5091" t="s">
        <v>116</v>
      </c>
      <c r="D5091" t="s">
        <v>4245</v>
      </c>
      <c r="E5091">
        <v>2</v>
      </c>
      <c r="F5091">
        <v>1</v>
      </c>
      <c r="G5091">
        <v>1</v>
      </c>
      <c r="H5091">
        <v>0</v>
      </c>
      <c r="I5091">
        <v>0</v>
      </c>
      <c r="J5091">
        <v>56</v>
      </c>
      <c r="K5091">
        <v>0</v>
      </c>
      <c r="L5091">
        <v>0</v>
      </c>
      <c r="M5091">
        <v>0</v>
      </c>
      <c r="N5091">
        <v>0</v>
      </c>
    </row>
    <row r="5092" spans="1:14" x14ac:dyDescent="0.25">
      <c r="A5092" t="s">
        <v>9316</v>
      </c>
      <c r="B5092" t="s">
        <v>74</v>
      </c>
      <c r="C5092" t="s">
        <v>116</v>
      </c>
      <c r="D5092" t="s">
        <v>394</v>
      </c>
      <c r="E5092">
        <v>0</v>
      </c>
      <c r="F5092">
        <v>0</v>
      </c>
      <c r="G5092">
        <v>0</v>
      </c>
      <c r="H5092">
        <v>0</v>
      </c>
      <c r="I5092">
        <v>0</v>
      </c>
      <c r="J5092">
        <v>0</v>
      </c>
      <c r="K5092">
        <v>41</v>
      </c>
      <c r="L5092">
        <v>41</v>
      </c>
      <c r="M5092">
        <v>0</v>
      </c>
      <c r="N5092">
        <v>0</v>
      </c>
    </row>
    <row r="5093" spans="1:14" x14ac:dyDescent="0.25">
      <c r="A5093" t="s">
        <v>9317</v>
      </c>
      <c r="B5093" t="s">
        <v>74</v>
      </c>
      <c r="C5093" t="s">
        <v>116</v>
      </c>
      <c r="D5093" t="s">
        <v>395</v>
      </c>
      <c r="E5093">
        <v>0</v>
      </c>
      <c r="F5093">
        <v>0</v>
      </c>
      <c r="G5093">
        <v>0</v>
      </c>
      <c r="H5093">
        <v>0</v>
      </c>
      <c r="I5093">
        <v>0</v>
      </c>
      <c r="J5093">
        <v>0</v>
      </c>
      <c r="K5093">
        <v>33</v>
      </c>
      <c r="L5093">
        <v>33</v>
      </c>
      <c r="M5093">
        <v>0</v>
      </c>
      <c r="N5093">
        <v>0</v>
      </c>
    </row>
    <row r="5094" spans="1:14" x14ac:dyDescent="0.25">
      <c r="A5094" t="s">
        <v>9318</v>
      </c>
      <c r="B5094" t="s">
        <v>74</v>
      </c>
      <c r="C5094" t="s">
        <v>117</v>
      </c>
      <c r="D5094" t="s">
        <v>396</v>
      </c>
      <c r="E5094">
        <v>117</v>
      </c>
      <c r="F5094">
        <v>32</v>
      </c>
      <c r="G5094">
        <v>84</v>
      </c>
      <c r="H5094">
        <v>1</v>
      </c>
      <c r="I5094">
        <v>0</v>
      </c>
      <c r="J5094">
        <v>0</v>
      </c>
      <c r="K5094">
        <v>0</v>
      </c>
      <c r="L5094">
        <v>0</v>
      </c>
      <c r="M5094">
        <v>0</v>
      </c>
      <c r="N5094">
        <v>0</v>
      </c>
    </row>
    <row r="5095" spans="1:14" x14ac:dyDescent="0.25">
      <c r="A5095" t="s">
        <v>9319</v>
      </c>
      <c r="B5095" t="s">
        <v>74</v>
      </c>
      <c r="C5095" t="s">
        <v>117</v>
      </c>
      <c r="D5095" t="s">
        <v>4236</v>
      </c>
      <c r="E5095">
        <v>117</v>
      </c>
      <c r="F5095">
        <v>22</v>
      </c>
      <c r="G5095">
        <v>92</v>
      </c>
      <c r="H5095">
        <v>2</v>
      </c>
      <c r="I5095">
        <v>1</v>
      </c>
      <c r="J5095">
        <v>0</v>
      </c>
      <c r="K5095">
        <v>0</v>
      </c>
      <c r="L5095">
        <v>0</v>
      </c>
      <c r="M5095">
        <v>0</v>
      </c>
      <c r="N5095">
        <v>0</v>
      </c>
    </row>
    <row r="5096" spans="1:14" x14ac:dyDescent="0.25">
      <c r="A5096" t="s">
        <v>9320</v>
      </c>
      <c r="B5096" t="s">
        <v>74</v>
      </c>
      <c r="C5096" t="s">
        <v>117</v>
      </c>
      <c r="D5096" t="s">
        <v>4238</v>
      </c>
      <c r="E5096">
        <v>0</v>
      </c>
      <c r="F5096">
        <v>0</v>
      </c>
      <c r="G5096">
        <v>0</v>
      </c>
      <c r="H5096">
        <v>0</v>
      </c>
      <c r="I5096">
        <v>0</v>
      </c>
      <c r="J5096">
        <v>117</v>
      </c>
      <c r="K5096">
        <v>0</v>
      </c>
      <c r="L5096">
        <v>0</v>
      </c>
      <c r="M5096">
        <v>0</v>
      </c>
      <c r="N5096">
        <v>0</v>
      </c>
    </row>
    <row r="5097" spans="1:14" x14ac:dyDescent="0.25">
      <c r="A5097" t="s">
        <v>9321</v>
      </c>
      <c r="B5097" t="s">
        <v>74</v>
      </c>
      <c r="C5097" t="s">
        <v>117</v>
      </c>
      <c r="D5097" t="s">
        <v>397</v>
      </c>
      <c r="E5097">
        <v>117</v>
      </c>
      <c r="F5097">
        <v>22</v>
      </c>
      <c r="G5097">
        <v>92</v>
      </c>
      <c r="H5097">
        <v>2</v>
      </c>
      <c r="I5097">
        <v>1</v>
      </c>
      <c r="J5097">
        <v>0</v>
      </c>
      <c r="K5097">
        <v>0</v>
      </c>
      <c r="L5097">
        <v>0</v>
      </c>
      <c r="M5097">
        <v>0</v>
      </c>
      <c r="N5097">
        <v>0</v>
      </c>
    </row>
    <row r="5098" spans="1:14" x14ac:dyDescent="0.25">
      <c r="A5098" t="s">
        <v>9322</v>
      </c>
      <c r="B5098" t="s">
        <v>74</v>
      </c>
      <c r="C5098" t="s">
        <v>117</v>
      </c>
      <c r="D5098" t="s">
        <v>398</v>
      </c>
      <c r="E5098">
        <v>117</v>
      </c>
      <c r="F5098">
        <v>23</v>
      </c>
      <c r="G5098">
        <v>91</v>
      </c>
      <c r="H5098">
        <v>2</v>
      </c>
      <c r="I5098">
        <v>1</v>
      </c>
      <c r="J5098">
        <v>0</v>
      </c>
      <c r="K5098">
        <v>0</v>
      </c>
      <c r="L5098">
        <v>0</v>
      </c>
      <c r="M5098">
        <v>0</v>
      </c>
      <c r="N5098">
        <v>0</v>
      </c>
    </row>
    <row r="5099" spans="1:14" x14ac:dyDescent="0.25">
      <c r="A5099" t="s">
        <v>9323</v>
      </c>
      <c r="B5099" t="s">
        <v>74</v>
      </c>
      <c r="C5099" t="s">
        <v>117</v>
      </c>
      <c r="D5099" t="s">
        <v>4242</v>
      </c>
      <c r="E5099">
        <v>0</v>
      </c>
      <c r="F5099">
        <v>0</v>
      </c>
      <c r="G5099">
        <v>0</v>
      </c>
      <c r="H5099">
        <v>0</v>
      </c>
      <c r="I5099">
        <v>0</v>
      </c>
      <c r="J5099">
        <v>117</v>
      </c>
      <c r="K5099">
        <v>0</v>
      </c>
      <c r="L5099">
        <v>0</v>
      </c>
      <c r="M5099">
        <v>0</v>
      </c>
      <c r="N5099">
        <v>0</v>
      </c>
    </row>
    <row r="5100" spans="1:14" x14ac:dyDescent="0.25">
      <c r="A5100" t="s">
        <v>9324</v>
      </c>
      <c r="B5100" t="s">
        <v>74</v>
      </c>
      <c r="C5100" t="s">
        <v>117</v>
      </c>
      <c r="D5100" t="s">
        <v>399</v>
      </c>
      <c r="E5100">
        <v>117</v>
      </c>
      <c r="F5100">
        <v>22</v>
      </c>
      <c r="G5100">
        <v>94</v>
      </c>
      <c r="H5100">
        <v>1</v>
      </c>
      <c r="I5100">
        <v>0</v>
      </c>
      <c r="J5100">
        <v>0</v>
      </c>
      <c r="K5100">
        <v>0</v>
      </c>
      <c r="L5100">
        <v>0</v>
      </c>
      <c r="M5100">
        <v>0</v>
      </c>
      <c r="N5100">
        <v>0</v>
      </c>
    </row>
    <row r="5101" spans="1:14" x14ac:dyDescent="0.25">
      <c r="A5101" t="s">
        <v>9325</v>
      </c>
      <c r="B5101" t="s">
        <v>74</v>
      </c>
      <c r="C5101" t="s">
        <v>117</v>
      </c>
      <c r="D5101" t="s">
        <v>4245</v>
      </c>
      <c r="E5101">
        <v>0</v>
      </c>
      <c r="F5101">
        <v>0</v>
      </c>
      <c r="G5101">
        <v>0</v>
      </c>
      <c r="H5101">
        <v>0</v>
      </c>
      <c r="I5101">
        <v>0</v>
      </c>
      <c r="J5101">
        <v>117</v>
      </c>
      <c r="K5101">
        <v>0</v>
      </c>
      <c r="L5101">
        <v>0</v>
      </c>
      <c r="M5101">
        <v>0</v>
      </c>
      <c r="N5101">
        <v>0</v>
      </c>
    </row>
    <row r="5102" spans="1:14" x14ac:dyDescent="0.25">
      <c r="A5102" t="s">
        <v>9326</v>
      </c>
      <c r="B5102" t="s">
        <v>74</v>
      </c>
      <c r="C5102" t="s">
        <v>117</v>
      </c>
      <c r="D5102" t="s">
        <v>394</v>
      </c>
      <c r="E5102">
        <v>0</v>
      </c>
      <c r="F5102">
        <v>0</v>
      </c>
      <c r="G5102">
        <v>0</v>
      </c>
      <c r="H5102">
        <v>0</v>
      </c>
      <c r="I5102">
        <v>0</v>
      </c>
      <c r="J5102">
        <v>0</v>
      </c>
      <c r="K5102">
        <v>82</v>
      </c>
      <c r="L5102">
        <v>80</v>
      </c>
      <c r="M5102">
        <v>2</v>
      </c>
      <c r="N5102">
        <v>0</v>
      </c>
    </row>
    <row r="5103" spans="1:14" x14ac:dyDescent="0.25">
      <c r="A5103" t="s">
        <v>9327</v>
      </c>
      <c r="B5103" t="s">
        <v>74</v>
      </c>
      <c r="C5103" t="s">
        <v>117</v>
      </c>
      <c r="D5103" t="s">
        <v>395</v>
      </c>
      <c r="E5103">
        <v>0</v>
      </c>
      <c r="F5103">
        <v>0</v>
      </c>
      <c r="G5103">
        <v>0</v>
      </c>
      <c r="H5103">
        <v>0</v>
      </c>
      <c r="I5103">
        <v>0</v>
      </c>
      <c r="J5103">
        <v>0</v>
      </c>
      <c r="K5103">
        <v>68</v>
      </c>
      <c r="L5103">
        <v>67</v>
      </c>
      <c r="M5103">
        <v>1</v>
      </c>
      <c r="N5103">
        <v>0</v>
      </c>
    </row>
    <row r="5104" spans="1:14" x14ac:dyDescent="0.25">
      <c r="A5104" t="s">
        <v>9328</v>
      </c>
      <c r="B5104" t="s">
        <v>74</v>
      </c>
      <c r="C5104" t="s">
        <v>118</v>
      </c>
      <c r="D5104" t="s">
        <v>396</v>
      </c>
      <c r="E5104">
        <v>68</v>
      </c>
      <c r="F5104">
        <v>10</v>
      </c>
      <c r="G5104">
        <v>57</v>
      </c>
      <c r="H5104">
        <v>0</v>
      </c>
      <c r="I5104">
        <v>1</v>
      </c>
      <c r="J5104">
        <v>0</v>
      </c>
      <c r="K5104">
        <v>0</v>
      </c>
      <c r="L5104">
        <v>0</v>
      </c>
      <c r="M5104">
        <v>0</v>
      </c>
      <c r="N5104">
        <v>0</v>
      </c>
    </row>
    <row r="5105" spans="1:14" x14ac:dyDescent="0.25">
      <c r="A5105" t="s">
        <v>9329</v>
      </c>
      <c r="B5105" t="s">
        <v>74</v>
      </c>
      <c r="C5105" t="s">
        <v>118</v>
      </c>
      <c r="D5105" t="s">
        <v>4236</v>
      </c>
      <c r="E5105">
        <v>68</v>
      </c>
      <c r="F5105">
        <v>10</v>
      </c>
      <c r="G5105">
        <v>57</v>
      </c>
      <c r="H5105">
        <v>0</v>
      </c>
      <c r="I5105">
        <v>1</v>
      </c>
      <c r="J5105">
        <v>0</v>
      </c>
      <c r="K5105">
        <v>0</v>
      </c>
      <c r="L5105">
        <v>0</v>
      </c>
      <c r="M5105">
        <v>0</v>
      </c>
      <c r="N5105">
        <v>0</v>
      </c>
    </row>
    <row r="5106" spans="1:14" x14ac:dyDescent="0.25">
      <c r="A5106" t="s">
        <v>9330</v>
      </c>
      <c r="B5106" t="s">
        <v>74</v>
      </c>
      <c r="C5106" t="s">
        <v>118</v>
      </c>
      <c r="D5106" t="s">
        <v>4238</v>
      </c>
      <c r="E5106">
        <v>0</v>
      </c>
      <c r="F5106">
        <v>0</v>
      </c>
      <c r="G5106">
        <v>0</v>
      </c>
      <c r="H5106">
        <v>0</v>
      </c>
      <c r="I5106">
        <v>0</v>
      </c>
      <c r="J5106">
        <v>68</v>
      </c>
      <c r="K5106">
        <v>0</v>
      </c>
      <c r="L5106">
        <v>0</v>
      </c>
      <c r="M5106">
        <v>0</v>
      </c>
      <c r="N5106">
        <v>0</v>
      </c>
    </row>
    <row r="5107" spans="1:14" x14ac:dyDescent="0.25">
      <c r="A5107" t="s">
        <v>9331</v>
      </c>
      <c r="B5107" t="s">
        <v>74</v>
      </c>
      <c r="C5107" t="s">
        <v>118</v>
      </c>
      <c r="D5107" t="s">
        <v>397</v>
      </c>
      <c r="E5107">
        <v>68</v>
      </c>
      <c r="F5107">
        <v>10</v>
      </c>
      <c r="G5107">
        <v>57</v>
      </c>
      <c r="H5107">
        <v>0</v>
      </c>
      <c r="I5107">
        <v>1</v>
      </c>
      <c r="J5107">
        <v>0</v>
      </c>
      <c r="K5107">
        <v>0</v>
      </c>
      <c r="L5107">
        <v>0</v>
      </c>
      <c r="M5107">
        <v>0</v>
      </c>
      <c r="N5107">
        <v>0</v>
      </c>
    </row>
    <row r="5108" spans="1:14" x14ac:dyDescent="0.25">
      <c r="A5108" t="s">
        <v>9332</v>
      </c>
      <c r="B5108" t="s">
        <v>74</v>
      </c>
      <c r="C5108" t="s">
        <v>118</v>
      </c>
      <c r="D5108" t="s">
        <v>398</v>
      </c>
      <c r="E5108">
        <v>68</v>
      </c>
      <c r="F5108">
        <v>10</v>
      </c>
      <c r="G5108">
        <v>57</v>
      </c>
      <c r="H5108">
        <v>0</v>
      </c>
      <c r="I5108">
        <v>1</v>
      </c>
      <c r="J5108">
        <v>0</v>
      </c>
      <c r="K5108">
        <v>0</v>
      </c>
      <c r="L5108">
        <v>0</v>
      </c>
      <c r="M5108">
        <v>0</v>
      </c>
      <c r="N5108">
        <v>0</v>
      </c>
    </row>
    <row r="5109" spans="1:14" x14ac:dyDescent="0.25">
      <c r="A5109" t="s">
        <v>9333</v>
      </c>
      <c r="B5109" t="s">
        <v>74</v>
      </c>
      <c r="C5109" t="s">
        <v>118</v>
      </c>
      <c r="D5109" t="s">
        <v>4242</v>
      </c>
      <c r="E5109">
        <v>0</v>
      </c>
      <c r="F5109">
        <v>0</v>
      </c>
      <c r="G5109">
        <v>0</v>
      </c>
      <c r="H5109">
        <v>0</v>
      </c>
      <c r="I5109">
        <v>0</v>
      </c>
      <c r="J5109">
        <v>68</v>
      </c>
      <c r="K5109">
        <v>0</v>
      </c>
      <c r="L5109">
        <v>0</v>
      </c>
      <c r="M5109">
        <v>0</v>
      </c>
      <c r="N5109">
        <v>0</v>
      </c>
    </row>
    <row r="5110" spans="1:14" x14ac:dyDescent="0.25">
      <c r="A5110" t="s">
        <v>9334</v>
      </c>
      <c r="B5110" t="s">
        <v>74</v>
      </c>
      <c r="C5110" t="s">
        <v>118</v>
      </c>
      <c r="D5110" t="s">
        <v>399</v>
      </c>
      <c r="E5110">
        <v>68</v>
      </c>
      <c r="F5110">
        <v>10</v>
      </c>
      <c r="G5110">
        <v>57</v>
      </c>
      <c r="H5110">
        <v>0</v>
      </c>
      <c r="I5110">
        <v>1</v>
      </c>
      <c r="J5110">
        <v>0</v>
      </c>
      <c r="K5110">
        <v>0</v>
      </c>
      <c r="L5110">
        <v>0</v>
      </c>
      <c r="M5110">
        <v>0</v>
      </c>
      <c r="N5110">
        <v>0</v>
      </c>
    </row>
    <row r="5111" spans="1:14" x14ac:dyDescent="0.25">
      <c r="A5111" t="s">
        <v>9335</v>
      </c>
      <c r="B5111" t="s">
        <v>74</v>
      </c>
      <c r="C5111" t="s">
        <v>118</v>
      </c>
      <c r="D5111" t="s">
        <v>4245</v>
      </c>
      <c r="E5111">
        <v>0</v>
      </c>
      <c r="F5111">
        <v>0</v>
      </c>
      <c r="G5111">
        <v>0</v>
      </c>
      <c r="H5111">
        <v>0</v>
      </c>
      <c r="I5111">
        <v>0</v>
      </c>
      <c r="J5111">
        <v>68</v>
      </c>
      <c r="K5111">
        <v>0</v>
      </c>
      <c r="L5111">
        <v>0</v>
      </c>
      <c r="M5111">
        <v>0</v>
      </c>
      <c r="N5111">
        <v>0</v>
      </c>
    </row>
    <row r="5112" spans="1:14" x14ac:dyDescent="0.25">
      <c r="A5112" t="s">
        <v>9336</v>
      </c>
      <c r="B5112" t="s">
        <v>74</v>
      </c>
      <c r="C5112" t="s">
        <v>118</v>
      </c>
      <c r="D5112" t="s">
        <v>394</v>
      </c>
      <c r="E5112">
        <v>0</v>
      </c>
      <c r="F5112">
        <v>0</v>
      </c>
      <c r="G5112">
        <v>0</v>
      </c>
      <c r="H5112">
        <v>0</v>
      </c>
      <c r="I5112">
        <v>0</v>
      </c>
      <c r="J5112">
        <v>0</v>
      </c>
      <c r="K5112">
        <v>45</v>
      </c>
      <c r="L5112">
        <v>44</v>
      </c>
      <c r="M5112">
        <v>1</v>
      </c>
      <c r="N5112">
        <v>0</v>
      </c>
    </row>
    <row r="5113" spans="1:14" x14ac:dyDescent="0.25">
      <c r="A5113" t="s">
        <v>9337</v>
      </c>
      <c r="B5113" t="s">
        <v>74</v>
      </c>
      <c r="C5113" t="s">
        <v>118</v>
      </c>
      <c r="D5113" t="s">
        <v>395</v>
      </c>
      <c r="E5113">
        <v>0</v>
      </c>
      <c r="F5113">
        <v>0</v>
      </c>
      <c r="G5113">
        <v>0</v>
      </c>
      <c r="H5113">
        <v>0</v>
      </c>
      <c r="I5113">
        <v>0</v>
      </c>
      <c r="J5113">
        <v>0</v>
      </c>
      <c r="K5113">
        <v>36</v>
      </c>
      <c r="L5113">
        <v>35</v>
      </c>
      <c r="M5113">
        <v>1</v>
      </c>
      <c r="N5113">
        <v>0</v>
      </c>
    </row>
    <row r="5114" spans="1:14" x14ac:dyDescent="0.25">
      <c r="A5114" t="s">
        <v>9338</v>
      </c>
      <c r="B5114" t="s">
        <v>74</v>
      </c>
      <c r="C5114" t="s">
        <v>119</v>
      </c>
      <c r="D5114" t="s">
        <v>396</v>
      </c>
      <c r="E5114">
        <v>87</v>
      </c>
      <c r="F5114">
        <v>25</v>
      </c>
      <c r="G5114">
        <v>60</v>
      </c>
      <c r="H5114">
        <v>1</v>
      </c>
      <c r="I5114">
        <v>1</v>
      </c>
      <c r="J5114">
        <v>1</v>
      </c>
      <c r="K5114">
        <v>0</v>
      </c>
      <c r="L5114">
        <v>0</v>
      </c>
      <c r="M5114">
        <v>0</v>
      </c>
      <c r="N5114">
        <v>0</v>
      </c>
    </row>
    <row r="5115" spans="1:14" x14ac:dyDescent="0.25">
      <c r="A5115" t="s">
        <v>9339</v>
      </c>
      <c r="B5115" t="s">
        <v>74</v>
      </c>
      <c r="C5115" t="s">
        <v>119</v>
      </c>
      <c r="D5115" t="s">
        <v>4236</v>
      </c>
      <c r="E5115">
        <v>88</v>
      </c>
      <c r="F5115">
        <v>21</v>
      </c>
      <c r="G5115">
        <v>65</v>
      </c>
      <c r="H5115">
        <v>1</v>
      </c>
      <c r="I5115">
        <v>1</v>
      </c>
      <c r="J5115">
        <v>0</v>
      </c>
      <c r="K5115">
        <v>0</v>
      </c>
      <c r="L5115">
        <v>0</v>
      </c>
      <c r="M5115">
        <v>0</v>
      </c>
      <c r="N5115">
        <v>0</v>
      </c>
    </row>
    <row r="5116" spans="1:14" x14ac:dyDescent="0.25">
      <c r="A5116" t="s">
        <v>9340</v>
      </c>
      <c r="B5116" t="s">
        <v>74</v>
      </c>
      <c r="C5116" t="s">
        <v>119</v>
      </c>
      <c r="D5116" t="s">
        <v>4238</v>
      </c>
      <c r="E5116">
        <v>1</v>
      </c>
      <c r="F5116">
        <v>0</v>
      </c>
      <c r="G5116">
        <v>1</v>
      </c>
      <c r="H5116">
        <v>0</v>
      </c>
      <c r="I5116">
        <v>0</v>
      </c>
      <c r="J5116">
        <v>87</v>
      </c>
      <c r="K5116">
        <v>0</v>
      </c>
      <c r="L5116">
        <v>0</v>
      </c>
      <c r="M5116">
        <v>0</v>
      </c>
      <c r="N5116">
        <v>0</v>
      </c>
    </row>
    <row r="5117" spans="1:14" x14ac:dyDescent="0.25">
      <c r="A5117" t="s">
        <v>9341</v>
      </c>
      <c r="B5117" t="s">
        <v>74</v>
      </c>
      <c r="C5117" t="s">
        <v>119</v>
      </c>
      <c r="D5117" t="s">
        <v>397</v>
      </c>
      <c r="E5117">
        <v>88</v>
      </c>
      <c r="F5117">
        <v>21</v>
      </c>
      <c r="G5117">
        <v>65</v>
      </c>
      <c r="H5117">
        <v>1</v>
      </c>
      <c r="I5117">
        <v>1</v>
      </c>
      <c r="J5117">
        <v>0</v>
      </c>
      <c r="K5117">
        <v>0</v>
      </c>
      <c r="L5117">
        <v>0</v>
      </c>
      <c r="M5117">
        <v>0</v>
      </c>
      <c r="N5117">
        <v>0</v>
      </c>
    </row>
    <row r="5118" spans="1:14" x14ac:dyDescent="0.25">
      <c r="A5118" t="s">
        <v>9342</v>
      </c>
      <c r="B5118" t="s">
        <v>74</v>
      </c>
      <c r="C5118" t="s">
        <v>119</v>
      </c>
      <c r="D5118" t="s">
        <v>398</v>
      </c>
      <c r="E5118">
        <v>87</v>
      </c>
      <c r="F5118">
        <v>22</v>
      </c>
      <c r="G5118">
        <v>63</v>
      </c>
      <c r="H5118">
        <v>1</v>
      </c>
      <c r="I5118">
        <v>1</v>
      </c>
      <c r="J5118">
        <v>1</v>
      </c>
      <c r="K5118">
        <v>0</v>
      </c>
      <c r="L5118">
        <v>0</v>
      </c>
      <c r="M5118">
        <v>0</v>
      </c>
      <c r="N5118">
        <v>0</v>
      </c>
    </row>
    <row r="5119" spans="1:14" x14ac:dyDescent="0.25">
      <c r="A5119" t="s">
        <v>9343</v>
      </c>
      <c r="B5119" t="s">
        <v>74</v>
      </c>
      <c r="C5119" t="s">
        <v>119</v>
      </c>
      <c r="D5119" t="s">
        <v>4242</v>
      </c>
      <c r="E5119">
        <v>1</v>
      </c>
      <c r="F5119">
        <v>0</v>
      </c>
      <c r="G5119">
        <v>1</v>
      </c>
      <c r="H5119">
        <v>0</v>
      </c>
      <c r="I5119">
        <v>0</v>
      </c>
      <c r="J5119">
        <v>87</v>
      </c>
      <c r="K5119">
        <v>0</v>
      </c>
      <c r="L5119">
        <v>0</v>
      </c>
      <c r="M5119">
        <v>0</v>
      </c>
      <c r="N5119">
        <v>0</v>
      </c>
    </row>
    <row r="5120" spans="1:14" x14ac:dyDescent="0.25">
      <c r="A5120" t="s">
        <v>9344</v>
      </c>
      <c r="B5120" t="s">
        <v>74</v>
      </c>
      <c r="C5120" t="s">
        <v>119</v>
      </c>
      <c r="D5120" t="s">
        <v>399</v>
      </c>
      <c r="E5120">
        <v>87</v>
      </c>
      <c r="F5120">
        <v>21</v>
      </c>
      <c r="G5120">
        <v>64</v>
      </c>
      <c r="H5120">
        <v>1</v>
      </c>
      <c r="I5120">
        <v>1</v>
      </c>
      <c r="J5120">
        <v>1</v>
      </c>
      <c r="K5120">
        <v>0</v>
      </c>
      <c r="L5120">
        <v>0</v>
      </c>
      <c r="M5120">
        <v>0</v>
      </c>
      <c r="N5120">
        <v>0</v>
      </c>
    </row>
    <row r="5121" spans="1:14" x14ac:dyDescent="0.25">
      <c r="A5121" t="s">
        <v>9345</v>
      </c>
      <c r="B5121" t="s">
        <v>74</v>
      </c>
      <c r="C5121" t="s">
        <v>119</v>
      </c>
      <c r="D5121" t="s">
        <v>4245</v>
      </c>
      <c r="E5121">
        <v>1</v>
      </c>
      <c r="F5121">
        <v>0</v>
      </c>
      <c r="G5121">
        <v>1</v>
      </c>
      <c r="H5121">
        <v>0</v>
      </c>
      <c r="I5121">
        <v>0</v>
      </c>
      <c r="J5121">
        <v>87</v>
      </c>
      <c r="K5121">
        <v>0</v>
      </c>
      <c r="L5121">
        <v>0</v>
      </c>
      <c r="M5121">
        <v>0</v>
      </c>
      <c r="N5121">
        <v>0</v>
      </c>
    </row>
    <row r="5122" spans="1:14" x14ac:dyDescent="0.25">
      <c r="A5122" t="s">
        <v>9346</v>
      </c>
      <c r="B5122" t="s">
        <v>74</v>
      </c>
      <c r="C5122" t="s">
        <v>119</v>
      </c>
      <c r="D5122" t="s">
        <v>394</v>
      </c>
      <c r="E5122">
        <v>0</v>
      </c>
      <c r="F5122">
        <v>0</v>
      </c>
      <c r="G5122">
        <v>0</v>
      </c>
      <c r="H5122">
        <v>0</v>
      </c>
      <c r="I5122">
        <v>0</v>
      </c>
      <c r="J5122">
        <v>0</v>
      </c>
      <c r="K5122">
        <v>74</v>
      </c>
      <c r="L5122">
        <v>73</v>
      </c>
      <c r="M5122">
        <v>1</v>
      </c>
      <c r="N5122">
        <v>0</v>
      </c>
    </row>
    <row r="5123" spans="1:14" x14ac:dyDescent="0.25">
      <c r="A5123" t="s">
        <v>9347</v>
      </c>
      <c r="B5123" t="s">
        <v>74</v>
      </c>
      <c r="C5123" t="s">
        <v>119</v>
      </c>
      <c r="D5123" t="s">
        <v>395</v>
      </c>
      <c r="E5123">
        <v>0</v>
      </c>
      <c r="F5123">
        <v>0</v>
      </c>
      <c r="G5123">
        <v>0</v>
      </c>
      <c r="H5123">
        <v>0</v>
      </c>
      <c r="I5123">
        <v>0</v>
      </c>
      <c r="J5123">
        <v>0</v>
      </c>
      <c r="K5123">
        <v>57</v>
      </c>
      <c r="L5123">
        <v>57</v>
      </c>
      <c r="M5123">
        <v>0</v>
      </c>
      <c r="N5123">
        <v>0</v>
      </c>
    </row>
    <row r="5124" spans="1:14" x14ac:dyDescent="0.25">
      <c r="A5124" t="s">
        <v>9348</v>
      </c>
      <c r="B5124" t="s">
        <v>74</v>
      </c>
      <c r="C5124" t="s">
        <v>120</v>
      </c>
      <c r="D5124" t="s">
        <v>396</v>
      </c>
      <c r="E5124">
        <v>103</v>
      </c>
      <c r="F5124">
        <v>17</v>
      </c>
      <c r="G5124">
        <v>84</v>
      </c>
      <c r="H5124">
        <v>2</v>
      </c>
      <c r="I5124">
        <v>0</v>
      </c>
      <c r="J5124">
        <v>5</v>
      </c>
      <c r="K5124">
        <v>0</v>
      </c>
      <c r="L5124">
        <v>0</v>
      </c>
      <c r="M5124">
        <v>0</v>
      </c>
      <c r="N5124">
        <v>0</v>
      </c>
    </row>
    <row r="5125" spans="1:14" x14ac:dyDescent="0.25">
      <c r="A5125" t="s">
        <v>9349</v>
      </c>
      <c r="B5125" t="s">
        <v>74</v>
      </c>
      <c r="C5125" t="s">
        <v>120</v>
      </c>
      <c r="D5125" t="s">
        <v>4236</v>
      </c>
      <c r="E5125">
        <v>108</v>
      </c>
      <c r="F5125">
        <v>12</v>
      </c>
      <c r="G5125">
        <v>94</v>
      </c>
      <c r="H5125">
        <v>2</v>
      </c>
      <c r="I5125">
        <v>0</v>
      </c>
      <c r="J5125">
        <v>0</v>
      </c>
      <c r="K5125">
        <v>0</v>
      </c>
      <c r="L5125">
        <v>0</v>
      </c>
      <c r="M5125">
        <v>0</v>
      </c>
      <c r="N5125">
        <v>0</v>
      </c>
    </row>
    <row r="5126" spans="1:14" x14ac:dyDescent="0.25">
      <c r="A5126" t="s">
        <v>9350</v>
      </c>
      <c r="B5126" t="s">
        <v>74</v>
      </c>
      <c r="C5126" t="s">
        <v>120</v>
      </c>
      <c r="D5126" t="s">
        <v>4238</v>
      </c>
      <c r="E5126">
        <v>5</v>
      </c>
      <c r="F5126">
        <v>0</v>
      </c>
      <c r="G5126">
        <v>5</v>
      </c>
      <c r="H5126">
        <v>0</v>
      </c>
      <c r="I5126">
        <v>0</v>
      </c>
      <c r="J5126">
        <v>103</v>
      </c>
      <c r="K5126">
        <v>0</v>
      </c>
      <c r="L5126">
        <v>0</v>
      </c>
      <c r="M5126">
        <v>0</v>
      </c>
      <c r="N5126">
        <v>0</v>
      </c>
    </row>
    <row r="5127" spans="1:14" x14ac:dyDescent="0.25">
      <c r="A5127" t="s">
        <v>9351</v>
      </c>
      <c r="B5127" t="s">
        <v>74</v>
      </c>
      <c r="C5127" t="s">
        <v>120</v>
      </c>
      <c r="D5127" t="s">
        <v>397</v>
      </c>
      <c r="E5127">
        <v>108</v>
      </c>
      <c r="F5127">
        <v>12</v>
      </c>
      <c r="G5127">
        <v>94</v>
      </c>
      <c r="H5127">
        <v>2</v>
      </c>
      <c r="I5127">
        <v>0</v>
      </c>
      <c r="J5127">
        <v>0</v>
      </c>
      <c r="K5127">
        <v>0</v>
      </c>
      <c r="L5127">
        <v>0</v>
      </c>
      <c r="M5127">
        <v>0</v>
      </c>
      <c r="N5127">
        <v>0</v>
      </c>
    </row>
    <row r="5128" spans="1:14" x14ac:dyDescent="0.25">
      <c r="A5128" t="s">
        <v>9352</v>
      </c>
      <c r="B5128" t="s">
        <v>74</v>
      </c>
      <c r="C5128" t="s">
        <v>120</v>
      </c>
      <c r="D5128" t="s">
        <v>398</v>
      </c>
      <c r="E5128">
        <v>103</v>
      </c>
      <c r="F5128">
        <v>14</v>
      </c>
      <c r="G5128">
        <v>87</v>
      </c>
      <c r="H5128">
        <v>2</v>
      </c>
      <c r="I5128">
        <v>0</v>
      </c>
      <c r="J5128">
        <v>5</v>
      </c>
      <c r="K5128">
        <v>0</v>
      </c>
      <c r="L5128">
        <v>0</v>
      </c>
      <c r="M5128">
        <v>0</v>
      </c>
      <c r="N5128">
        <v>0</v>
      </c>
    </row>
    <row r="5129" spans="1:14" x14ac:dyDescent="0.25">
      <c r="A5129" t="s">
        <v>9353</v>
      </c>
      <c r="B5129" t="s">
        <v>74</v>
      </c>
      <c r="C5129" t="s">
        <v>120</v>
      </c>
      <c r="D5129" t="s">
        <v>4242</v>
      </c>
      <c r="E5129">
        <v>5</v>
      </c>
      <c r="F5129">
        <v>1</v>
      </c>
      <c r="G5129">
        <v>4</v>
      </c>
      <c r="H5129">
        <v>0</v>
      </c>
      <c r="I5129">
        <v>0</v>
      </c>
      <c r="J5129">
        <v>103</v>
      </c>
      <c r="K5129">
        <v>0</v>
      </c>
      <c r="L5129">
        <v>0</v>
      </c>
      <c r="M5129">
        <v>0</v>
      </c>
      <c r="N5129">
        <v>0</v>
      </c>
    </row>
    <row r="5130" spans="1:14" x14ac:dyDescent="0.25">
      <c r="A5130" t="s">
        <v>9354</v>
      </c>
      <c r="B5130" t="s">
        <v>74</v>
      </c>
      <c r="C5130" t="s">
        <v>120</v>
      </c>
      <c r="D5130" t="s">
        <v>399</v>
      </c>
      <c r="E5130">
        <v>103</v>
      </c>
      <c r="F5130">
        <v>12</v>
      </c>
      <c r="G5130">
        <v>89</v>
      </c>
      <c r="H5130">
        <v>2</v>
      </c>
      <c r="I5130">
        <v>0</v>
      </c>
      <c r="J5130">
        <v>5</v>
      </c>
      <c r="K5130">
        <v>0</v>
      </c>
      <c r="L5130">
        <v>0</v>
      </c>
      <c r="M5130">
        <v>0</v>
      </c>
      <c r="N5130">
        <v>0</v>
      </c>
    </row>
    <row r="5131" spans="1:14" x14ac:dyDescent="0.25">
      <c r="A5131" t="s">
        <v>9355</v>
      </c>
      <c r="B5131" t="s">
        <v>74</v>
      </c>
      <c r="C5131" t="s">
        <v>120</v>
      </c>
      <c r="D5131" t="s">
        <v>4245</v>
      </c>
      <c r="E5131">
        <v>5</v>
      </c>
      <c r="F5131">
        <v>0</v>
      </c>
      <c r="G5131">
        <v>5</v>
      </c>
      <c r="H5131">
        <v>0</v>
      </c>
      <c r="I5131">
        <v>0</v>
      </c>
      <c r="J5131">
        <v>103</v>
      </c>
      <c r="K5131">
        <v>0</v>
      </c>
      <c r="L5131">
        <v>0</v>
      </c>
      <c r="M5131">
        <v>0</v>
      </c>
      <c r="N5131">
        <v>0</v>
      </c>
    </row>
    <row r="5132" spans="1:14" x14ac:dyDescent="0.25">
      <c r="A5132" t="s">
        <v>9356</v>
      </c>
      <c r="B5132" t="s">
        <v>74</v>
      </c>
      <c r="C5132" t="s">
        <v>120</v>
      </c>
      <c r="D5132" t="s">
        <v>394</v>
      </c>
      <c r="E5132">
        <v>0</v>
      </c>
      <c r="F5132">
        <v>0</v>
      </c>
      <c r="G5132">
        <v>0</v>
      </c>
      <c r="H5132">
        <v>0</v>
      </c>
      <c r="I5132">
        <v>0</v>
      </c>
      <c r="J5132">
        <v>0</v>
      </c>
      <c r="K5132">
        <v>67</v>
      </c>
      <c r="L5132">
        <v>66</v>
      </c>
      <c r="M5132">
        <v>1</v>
      </c>
      <c r="N5132">
        <v>0</v>
      </c>
    </row>
    <row r="5133" spans="1:14" x14ac:dyDescent="0.25">
      <c r="A5133" t="s">
        <v>9357</v>
      </c>
      <c r="B5133" t="s">
        <v>74</v>
      </c>
      <c r="C5133" t="s">
        <v>120</v>
      </c>
      <c r="D5133" t="s">
        <v>395</v>
      </c>
      <c r="E5133">
        <v>0</v>
      </c>
      <c r="F5133">
        <v>0</v>
      </c>
      <c r="G5133">
        <v>0</v>
      </c>
      <c r="H5133">
        <v>0</v>
      </c>
      <c r="I5133">
        <v>0</v>
      </c>
      <c r="J5133">
        <v>0</v>
      </c>
      <c r="K5133">
        <v>46</v>
      </c>
      <c r="L5133">
        <v>45</v>
      </c>
      <c r="M5133">
        <v>1</v>
      </c>
      <c r="N5133">
        <v>0</v>
      </c>
    </row>
    <row r="5134" spans="1:14" x14ac:dyDescent="0.25">
      <c r="A5134" t="s">
        <v>9358</v>
      </c>
      <c r="B5134" t="s">
        <v>74</v>
      </c>
      <c r="C5134" t="s">
        <v>121</v>
      </c>
      <c r="D5134" t="s">
        <v>396</v>
      </c>
      <c r="E5134">
        <v>93</v>
      </c>
      <c r="F5134">
        <v>14</v>
      </c>
      <c r="G5134">
        <v>78</v>
      </c>
      <c r="H5134">
        <v>1</v>
      </c>
      <c r="I5134">
        <v>0</v>
      </c>
      <c r="J5134">
        <v>1</v>
      </c>
      <c r="K5134">
        <v>0</v>
      </c>
      <c r="L5134">
        <v>0</v>
      </c>
      <c r="M5134">
        <v>0</v>
      </c>
      <c r="N5134">
        <v>0</v>
      </c>
    </row>
    <row r="5135" spans="1:14" x14ac:dyDescent="0.25">
      <c r="A5135" t="s">
        <v>9359</v>
      </c>
      <c r="B5135" t="s">
        <v>74</v>
      </c>
      <c r="C5135" t="s">
        <v>121</v>
      </c>
      <c r="D5135" t="s">
        <v>4236</v>
      </c>
      <c r="E5135">
        <v>94</v>
      </c>
      <c r="F5135">
        <v>12</v>
      </c>
      <c r="G5135">
        <v>81</v>
      </c>
      <c r="H5135">
        <v>1</v>
      </c>
      <c r="I5135">
        <v>0</v>
      </c>
      <c r="J5135">
        <v>0</v>
      </c>
      <c r="K5135">
        <v>0</v>
      </c>
      <c r="L5135">
        <v>0</v>
      </c>
      <c r="M5135">
        <v>0</v>
      </c>
      <c r="N5135">
        <v>0</v>
      </c>
    </row>
    <row r="5136" spans="1:14" x14ac:dyDescent="0.25">
      <c r="A5136" t="s">
        <v>9360</v>
      </c>
      <c r="B5136" t="s">
        <v>74</v>
      </c>
      <c r="C5136" t="s">
        <v>121</v>
      </c>
      <c r="D5136" t="s">
        <v>4238</v>
      </c>
      <c r="E5136">
        <v>1</v>
      </c>
      <c r="F5136">
        <v>0</v>
      </c>
      <c r="G5136">
        <v>1</v>
      </c>
      <c r="H5136">
        <v>0</v>
      </c>
      <c r="I5136">
        <v>0</v>
      </c>
      <c r="J5136">
        <v>93</v>
      </c>
      <c r="K5136">
        <v>0</v>
      </c>
      <c r="L5136">
        <v>0</v>
      </c>
      <c r="M5136">
        <v>0</v>
      </c>
      <c r="N5136">
        <v>0</v>
      </c>
    </row>
    <row r="5137" spans="1:14" x14ac:dyDescent="0.25">
      <c r="A5137" t="s">
        <v>9361</v>
      </c>
      <c r="B5137" t="s">
        <v>74</v>
      </c>
      <c r="C5137" t="s">
        <v>121</v>
      </c>
      <c r="D5137" t="s">
        <v>397</v>
      </c>
      <c r="E5137">
        <v>94</v>
      </c>
      <c r="F5137">
        <v>12</v>
      </c>
      <c r="G5137">
        <v>81</v>
      </c>
      <c r="H5137">
        <v>1</v>
      </c>
      <c r="I5137">
        <v>0</v>
      </c>
      <c r="J5137">
        <v>0</v>
      </c>
      <c r="K5137">
        <v>0</v>
      </c>
      <c r="L5137">
        <v>0</v>
      </c>
      <c r="M5137">
        <v>0</v>
      </c>
      <c r="N5137">
        <v>0</v>
      </c>
    </row>
    <row r="5138" spans="1:14" x14ac:dyDescent="0.25">
      <c r="A5138" t="s">
        <v>9362</v>
      </c>
      <c r="B5138" t="s">
        <v>74</v>
      </c>
      <c r="C5138" t="s">
        <v>121</v>
      </c>
      <c r="D5138" t="s">
        <v>398</v>
      </c>
      <c r="E5138">
        <v>93</v>
      </c>
      <c r="F5138">
        <v>13</v>
      </c>
      <c r="G5138">
        <v>79</v>
      </c>
      <c r="H5138">
        <v>1</v>
      </c>
      <c r="I5138">
        <v>0</v>
      </c>
      <c r="J5138">
        <v>1</v>
      </c>
      <c r="K5138">
        <v>0</v>
      </c>
      <c r="L5138">
        <v>0</v>
      </c>
      <c r="M5138">
        <v>0</v>
      </c>
      <c r="N5138">
        <v>0</v>
      </c>
    </row>
    <row r="5139" spans="1:14" x14ac:dyDescent="0.25">
      <c r="A5139" t="s">
        <v>9363</v>
      </c>
      <c r="B5139" t="s">
        <v>74</v>
      </c>
      <c r="C5139" t="s">
        <v>121</v>
      </c>
      <c r="D5139" t="s">
        <v>4242</v>
      </c>
      <c r="E5139">
        <v>1</v>
      </c>
      <c r="F5139">
        <v>0</v>
      </c>
      <c r="G5139">
        <v>1</v>
      </c>
      <c r="H5139">
        <v>0</v>
      </c>
      <c r="I5139">
        <v>0</v>
      </c>
      <c r="J5139">
        <v>93</v>
      </c>
      <c r="K5139">
        <v>0</v>
      </c>
      <c r="L5139">
        <v>0</v>
      </c>
      <c r="M5139">
        <v>0</v>
      </c>
      <c r="N5139">
        <v>0</v>
      </c>
    </row>
    <row r="5140" spans="1:14" x14ac:dyDescent="0.25">
      <c r="A5140" t="s">
        <v>9364</v>
      </c>
      <c r="B5140" t="s">
        <v>74</v>
      </c>
      <c r="C5140" t="s">
        <v>121</v>
      </c>
      <c r="D5140" t="s">
        <v>399</v>
      </c>
      <c r="E5140">
        <v>93</v>
      </c>
      <c r="F5140">
        <v>12</v>
      </c>
      <c r="G5140">
        <v>80</v>
      </c>
      <c r="H5140">
        <v>1</v>
      </c>
      <c r="I5140">
        <v>0</v>
      </c>
      <c r="J5140">
        <v>1</v>
      </c>
      <c r="K5140">
        <v>0</v>
      </c>
      <c r="L5140">
        <v>0</v>
      </c>
      <c r="M5140">
        <v>0</v>
      </c>
      <c r="N5140">
        <v>0</v>
      </c>
    </row>
    <row r="5141" spans="1:14" x14ac:dyDescent="0.25">
      <c r="A5141" t="s">
        <v>9365</v>
      </c>
      <c r="B5141" t="s">
        <v>74</v>
      </c>
      <c r="C5141" t="s">
        <v>121</v>
      </c>
      <c r="D5141" t="s">
        <v>4245</v>
      </c>
      <c r="E5141">
        <v>1</v>
      </c>
      <c r="F5141">
        <v>0</v>
      </c>
      <c r="G5141">
        <v>1</v>
      </c>
      <c r="H5141">
        <v>0</v>
      </c>
      <c r="I5141">
        <v>0</v>
      </c>
      <c r="J5141">
        <v>93</v>
      </c>
      <c r="K5141">
        <v>0</v>
      </c>
      <c r="L5141">
        <v>0</v>
      </c>
      <c r="M5141">
        <v>0</v>
      </c>
      <c r="N5141">
        <v>0</v>
      </c>
    </row>
    <row r="5142" spans="1:14" x14ac:dyDescent="0.25">
      <c r="A5142" t="s">
        <v>9366</v>
      </c>
      <c r="B5142" t="s">
        <v>74</v>
      </c>
      <c r="C5142" t="s">
        <v>121</v>
      </c>
      <c r="D5142" t="s">
        <v>394</v>
      </c>
      <c r="E5142">
        <v>0</v>
      </c>
      <c r="F5142">
        <v>0</v>
      </c>
      <c r="G5142">
        <v>0</v>
      </c>
      <c r="H5142">
        <v>0</v>
      </c>
      <c r="I5142">
        <v>0</v>
      </c>
      <c r="J5142">
        <v>0</v>
      </c>
      <c r="K5142">
        <v>62</v>
      </c>
      <c r="L5142">
        <v>62</v>
      </c>
      <c r="M5142">
        <v>0</v>
      </c>
      <c r="N5142">
        <v>0</v>
      </c>
    </row>
    <row r="5143" spans="1:14" x14ac:dyDescent="0.25">
      <c r="A5143" t="s">
        <v>9367</v>
      </c>
      <c r="B5143" t="s">
        <v>74</v>
      </c>
      <c r="C5143" t="s">
        <v>121</v>
      </c>
      <c r="D5143" t="s">
        <v>395</v>
      </c>
      <c r="E5143">
        <v>0</v>
      </c>
      <c r="F5143">
        <v>0</v>
      </c>
      <c r="G5143">
        <v>0</v>
      </c>
      <c r="H5143">
        <v>0</v>
      </c>
      <c r="I5143">
        <v>0</v>
      </c>
      <c r="J5143">
        <v>0</v>
      </c>
      <c r="K5143">
        <v>50</v>
      </c>
      <c r="L5143">
        <v>50</v>
      </c>
      <c r="M5143">
        <v>0</v>
      </c>
      <c r="N5143">
        <v>0</v>
      </c>
    </row>
    <row r="5144" spans="1:14" x14ac:dyDescent="0.25">
      <c r="A5144" t="s">
        <v>9368</v>
      </c>
      <c r="B5144" t="s">
        <v>74</v>
      </c>
      <c r="C5144" t="s">
        <v>122</v>
      </c>
      <c r="D5144" t="s">
        <v>396</v>
      </c>
      <c r="E5144">
        <v>146</v>
      </c>
      <c r="F5144">
        <v>44</v>
      </c>
      <c r="G5144">
        <v>99</v>
      </c>
      <c r="H5144">
        <v>3</v>
      </c>
      <c r="I5144">
        <v>0</v>
      </c>
      <c r="J5144">
        <v>2</v>
      </c>
      <c r="K5144">
        <v>0</v>
      </c>
      <c r="L5144">
        <v>0</v>
      </c>
      <c r="M5144">
        <v>0</v>
      </c>
      <c r="N5144">
        <v>0</v>
      </c>
    </row>
    <row r="5145" spans="1:14" x14ac:dyDescent="0.25">
      <c r="A5145" t="s">
        <v>9369</v>
      </c>
      <c r="B5145" t="s">
        <v>74</v>
      </c>
      <c r="C5145" t="s">
        <v>122</v>
      </c>
      <c r="D5145" t="s">
        <v>4236</v>
      </c>
      <c r="E5145">
        <v>148</v>
      </c>
      <c r="F5145">
        <v>39</v>
      </c>
      <c r="G5145">
        <v>106</v>
      </c>
      <c r="H5145">
        <v>3</v>
      </c>
      <c r="I5145">
        <v>0</v>
      </c>
      <c r="J5145">
        <v>0</v>
      </c>
      <c r="K5145">
        <v>0</v>
      </c>
      <c r="L5145">
        <v>0</v>
      </c>
      <c r="M5145">
        <v>0</v>
      </c>
      <c r="N5145">
        <v>0</v>
      </c>
    </row>
    <row r="5146" spans="1:14" x14ac:dyDescent="0.25">
      <c r="A5146" t="s">
        <v>9370</v>
      </c>
      <c r="B5146" t="s">
        <v>74</v>
      </c>
      <c r="C5146" t="s">
        <v>122</v>
      </c>
      <c r="D5146" t="s">
        <v>4238</v>
      </c>
      <c r="E5146">
        <v>2</v>
      </c>
      <c r="F5146">
        <v>0</v>
      </c>
      <c r="G5146">
        <v>2</v>
      </c>
      <c r="H5146">
        <v>0</v>
      </c>
      <c r="I5146">
        <v>0</v>
      </c>
      <c r="J5146">
        <v>146</v>
      </c>
      <c r="K5146">
        <v>0</v>
      </c>
      <c r="L5146">
        <v>0</v>
      </c>
      <c r="M5146">
        <v>0</v>
      </c>
      <c r="N5146">
        <v>0</v>
      </c>
    </row>
    <row r="5147" spans="1:14" x14ac:dyDescent="0.25">
      <c r="A5147" t="s">
        <v>9371</v>
      </c>
      <c r="B5147" t="s">
        <v>74</v>
      </c>
      <c r="C5147" t="s">
        <v>122</v>
      </c>
      <c r="D5147" t="s">
        <v>397</v>
      </c>
      <c r="E5147">
        <v>148</v>
      </c>
      <c r="F5147">
        <v>39</v>
      </c>
      <c r="G5147">
        <v>106</v>
      </c>
      <c r="H5147">
        <v>3</v>
      </c>
      <c r="I5147">
        <v>0</v>
      </c>
      <c r="J5147">
        <v>0</v>
      </c>
      <c r="K5147">
        <v>0</v>
      </c>
      <c r="L5147">
        <v>0</v>
      </c>
      <c r="M5147">
        <v>0</v>
      </c>
      <c r="N5147">
        <v>0</v>
      </c>
    </row>
    <row r="5148" spans="1:14" x14ac:dyDescent="0.25">
      <c r="A5148" t="s">
        <v>9372</v>
      </c>
      <c r="B5148" t="s">
        <v>74</v>
      </c>
      <c r="C5148" t="s">
        <v>122</v>
      </c>
      <c r="D5148" t="s">
        <v>398</v>
      </c>
      <c r="E5148">
        <v>146</v>
      </c>
      <c r="F5148">
        <v>41</v>
      </c>
      <c r="G5148">
        <v>102</v>
      </c>
      <c r="H5148">
        <v>3</v>
      </c>
      <c r="I5148">
        <v>0</v>
      </c>
      <c r="J5148">
        <v>2</v>
      </c>
      <c r="K5148">
        <v>0</v>
      </c>
      <c r="L5148">
        <v>0</v>
      </c>
      <c r="M5148">
        <v>0</v>
      </c>
      <c r="N5148">
        <v>0</v>
      </c>
    </row>
    <row r="5149" spans="1:14" x14ac:dyDescent="0.25">
      <c r="A5149" t="s">
        <v>9373</v>
      </c>
      <c r="B5149" t="s">
        <v>74</v>
      </c>
      <c r="C5149" t="s">
        <v>122</v>
      </c>
      <c r="D5149" t="s">
        <v>4242</v>
      </c>
      <c r="E5149">
        <v>2</v>
      </c>
      <c r="F5149">
        <v>0</v>
      </c>
      <c r="G5149">
        <v>2</v>
      </c>
      <c r="H5149">
        <v>0</v>
      </c>
      <c r="I5149">
        <v>0</v>
      </c>
      <c r="J5149">
        <v>146</v>
      </c>
      <c r="K5149">
        <v>0</v>
      </c>
      <c r="L5149">
        <v>0</v>
      </c>
      <c r="M5149">
        <v>0</v>
      </c>
      <c r="N5149">
        <v>0</v>
      </c>
    </row>
    <row r="5150" spans="1:14" x14ac:dyDescent="0.25">
      <c r="A5150" t="s">
        <v>9374</v>
      </c>
      <c r="B5150" t="s">
        <v>74</v>
      </c>
      <c r="C5150" t="s">
        <v>122</v>
      </c>
      <c r="D5150" t="s">
        <v>399</v>
      </c>
      <c r="E5150">
        <v>146</v>
      </c>
      <c r="F5150">
        <v>39</v>
      </c>
      <c r="G5150">
        <v>104</v>
      </c>
      <c r="H5150">
        <v>3</v>
      </c>
      <c r="I5150">
        <v>0</v>
      </c>
      <c r="J5150">
        <v>2</v>
      </c>
      <c r="K5150">
        <v>0</v>
      </c>
      <c r="L5150">
        <v>0</v>
      </c>
      <c r="M5150">
        <v>0</v>
      </c>
      <c r="N5150">
        <v>0</v>
      </c>
    </row>
    <row r="5151" spans="1:14" x14ac:dyDescent="0.25">
      <c r="A5151" t="s">
        <v>9375</v>
      </c>
      <c r="B5151" t="s">
        <v>74</v>
      </c>
      <c r="C5151" t="s">
        <v>122</v>
      </c>
      <c r="D5151" t="s">
        <v>4245</v>
      </c>
      <c r="E5151">
        <v>2</v>
      </c>
      <c r="F5151">
        <v>0</v>
      </c>
      <c r="G5151">
        <v>2</v>
      </c>
      <c r="H5151">
        <v>0</v>
      </c>
      <c r="I5151">
        <v>0</v>
      </c>
      <c r="J5151">
        <v>146</v>
      </c>
      <c r="K5151">
        <v>0</v>
      </c>
      <c r="L5151">
        <v>0</v>
      </c>
      <c r="M5151">
        <v>0</v>
      </c>
      <c r="N5151">
        <v>0</v>
      </c>
    </row>
    <row r="5152" spans="1:14" x14ac:dyDescent="0.25">
      <c r="A5152" t="s">
        <v>9376</v>
      </c>
      <c r="B5152" t="s">
        <v>74</v>
      </c>
      <c r="C5152" t="s">
        <v>122</v>
      </c>
      <c r="D5152" t="s">
        <v>394</v>
      </c>
      <c r="E5152">
        <v>0</v>
      </c>
      <c r="F5152">
        <v>0</v>
      </c>
      <c r="G5152">
        <v>0</v>
      </c>
      <c r="H5152">
        <v>0</v>
      </c>
      <c r="I5152">
        <v>0</v>
      </c>
      <c r="J5152">
        <v>0</v>
      </c>
      <c r="K5152">
        <v>95</v>
      </c>
      <c r="L5152">
        <v>95</v>
      </c>
      <c r="M5152">
        <v>0</v>
      </c>
      <c r="N5152">
        <v>0</v>
      </c>
    </row>
    <row r="5153" spans="1:14" x14ac:dyDescent="0.25">
      <c r="A5153" t="s">
        <v>9377</v>
      </c>
      <c r="B5153" t="s">
        <v>74</v>
      </c>
      <c r="C5153" t="s">
        <v>122</v>
      </c>
      <c r="D5153" t="s">
        <v>395</v>
      </c>
      <c r="E5153">
        <v>0</v>
      </c>
      <c r="F5153">
        <v>0</v>
      </c>
      <c r="G5153">
        <v>0</v>
      </c>
      <c r="H5153">
        <v>0</v>
      </c>
      <c r="I5153">
        <v>0</v>
      </c>
      <c r="J5153">
        <v>0</v>
      </c>
      <c r="K5153">
        <v>78</v>
      </c>
      <c r="L5153">
        <v>78</v>
      </c>
      <c r="M5153">
        <v>0</v>
      </c>
      <c r="N5153">
        <v>0</v>
      </c>
    </row>
    <row r="5154" spans="1:14" x14ac:dyDescent="0.25">
      <c r="A5154" t="s">
        <v>9378</v>
      </c>
      <c r="B5154" t="s">
        <v>74</v>
      </c>
      <c r="C5154" t="s">
        <v>123</v>
      </c>
      <c r="D5154" t="s">
        <v>396</v>
      </c>
      <c r="E5154">
        <v>96</v>
      </c>
      <c r="F5154">
        <v>13</v>
      </c>
      <c r="G5154">
        <v>81</v>
      </c>
      <c r="H5154">
        <v>2</v>
      </c>
      <c r="I5154">
        <v>0</v>
      </c>
      <c r="J5154">
        <v>3</v>
      </c>
      <c r="K5154">
        <v>0</v>
      </c>
      <c r="L5154">
        <v>0</v>
      </c>
      <c r="M5154">
        <v>0</v>
      </c>
      <c r="N5154">
        <v>0</v>
      </c>
    </row>
    <row r="5155" spans="1:14" x14ac:dyDescent="0.25">
      <c r="A5155" t="s">
        <v>9379</v>
      </c>
      <c r="B5155" t="s">
        <v>74</v>
      </c>
      <c r="C5155" t="s">
        <v>123</v>
      </c>
      <c r="D5155" t="s">
        <v>4236</v>
      </c>
      <c r="E5155">
        <v>99</v>
      </c>
      <c r="F5155">
        <v>14</v>
      </c>
      <c r="G5155">
        <v>83</v>
      </c>
      <c r="H5155">
        <v>2</v>
      </c>
      <c r="I5155">
        <v>0</v>
      </c>
      <c r="J5155">
        <v>0</v>
      </c>
      <c r="K5155">
        <v>0</v>
      </c>
      <c r="L5155">
        <v>0</v>
      </c>
      <c r="M5155">
        <v>0</v>
      </c>
      <c r="N5155">
        <v>0</v>
      </c>
    </row>
    <row r="5156" spans="1:14" x14ac:dyDescent="0.25">
      <c r="A5156" t="s">
        <v>9380</v>
      </c>
      <c r="B5156" t="s">
        <v>74</v>
      </c>
      <c r="C5156" t="s">
        <v>123</v>
      </c>
      <c r="D5156" t="s">
        <v>4238</v>
      </c>
      <c r="E5156">
        <v>3</v>
      </c>
      <c r="F5156">
        <v>0</v>
      </c>
      <c r="G5156">
        <v>3</v>
      </c>
      <c r="H5156">
        <v>0</v>
      </c>
      <c r="I5156">
        <v>0</v>
      </c>
      <c r="J5156">
        <v>96</v>
      </c>
      <c r="K5156">
        <v>0</v>
      </c>
      <c r="L5156">
        <v>0</v>
      </c>
      <c r="M5156">
        <v>0</v>
      </c>
      <c r="N5156">
        <v>0</v>
      </c>
    </row>
    <row r="5157" spans="1:14" x14ac:dyDescent="0.25">
      <c r="A5157" t="s">
        <v>9381</v>
      </c>
      <c r="B5157" t="s">
        <v>74</v>
      </c>
      <c r="C5157" t="s">
        <v>123</v>
      </c>
      <c r="D5157" t="s">
        <v>397</v>
      </c>
      <c r="E5157">
        <v>99</v>
      </c>
      <c r="F5157">
        <v>13</v>
      </c>
      <c r="G5157">
        <v>84</v>
      </c>
      <c r="H5157">
        <v>2</v>
      </c>
      <c r="I5157">
        <v>0</v>
      </c>
      <c r="J5157">
        <v>0</v>
      </c>
      <c r="K5157">
        <v>0</v>
      </c>
      <c r="L5157">
        <v>0</v>
      </c>
      <c r="M5157">
        <v>0</v>
      </c>
      <c r="N5157">
        <v>0</v>
      </c>
    </row>
    <row r="5158" spans="1:14" x14ac:dyDescent="0.25">
      <c r="A5158" t="s">
        <v>9382</v>
      </c>
      <c r="B5158" t="s">
        <v>74</v>
      </c>
      <c r="C5158" t="s">
        <v>123</v>
      </c>
      <c r="D5158" t="s">
        <v>398</v>
      </c>
      <c r="E5158">
        <v>96</v>
      </c>
      <c r="F5158">
        <v>13</v>
      </c>
      <c r="G5158">
        <v>81</v>
      </c>
      <c r="H5158">
        <v>2</v>
      </c>
      <c r="I5158">
        <v>0</v>
      </c>
      <c r="J5158">
        <v>3</v>
      </c>
      <c r="K5158">
        <v>0</v>
      </c>
      <c r="L5158">
        <v>0</v>
      </c>
      <c r="M5158">
        <v>0</v>
      </c>
      <c r="N5158">
        <v>0</v>
      </c>
    </row>
    <row r="5159" spans="1:14" x14ac:dyDescent="0.25">
      <c r="A5159" t="s">
        <v>9383</v>
      </c>
      <c r="B5159" t="s">
        <v>74</v>
      </c>
      <c r="C5159" t="s">
        <v>123</v>
      </c>
      <c r="D5159" t="s">
        <v>4242</v>
      </c>
      <c r="E5159">
        <v>3</v>
      </c>
      <c r="F5159">
        <v>0</v>
      </c>
      <c r="G5159">
        <v>3</v>
      </c>
      <c r="H5159">
        <v>0</v>
      </c>
      <c r="I5159">
        <v>0</v>
      </c>
      <c r="J5159">
        <v>96</v>
      </c>
      <c r="K5159">
        <v>0</v>
      </c>
      <c r="L5159">
        <v>0</v>
      </c>
      <c r="M5159">
        <v>0</v>
      </c>
      <c r="N5159">
        <v>0</v>
      </c>
    </row>
    <row r="5160" spans="1:14" x14ac:dyDescent="0.25">
      <c r="A5160" t="s">
        <v>9384</v>
      </c>
      <c r="B5160" t="s">
        <v>74</v>
      </c>
      <c r="C5160" t="s">
        <v>123</v>
      </c>
      <c r="D5160" t="s">
        <v>399</v>
      </c>
      <c r="E5160">
        <v>96</v>
      </c>
      <c r="F5160">
        <v>13</v>
      </c>
      <c r="G5160">
        <v>81</v>
      </c>
      <c r="H5160">
        <v>2</v>
      </c>
      <c r="I5160">
        <v>0</v>
      </c>
      <c r="J5160">
        <v>3</v>
      </c>
      <c r="K5160">
        <v>0</v>
      </c>
      <c r="L5160">
        <v>0</v>
      </c>
      <c r="M5160">
        <v>0</v>
      </c>
      <c r="N5160">
        <v>0</v>
      </c>
    </row>
    <row r="5161" spans="1:14" x14ac:dyDescent="0.25">
      <c r="A5161" t="s">
        <v>9385</v>
      </c>
      <c r="B5161" t="s">
        <v>74</v>
      </c>
      <c r="C5161" t="s">
        <v>123</v>
      </c>
      <c r="D5161" t="s">
        <v>4245</v>
      </c>
      <c r="E5161">
        <v>3</v>
      </c>
      <c r="F5161">
        <v>0</v>
      </c>
      <c r="G5161">
        <v>3</v>
      </c>
      <c r="H5161">
        <v>0</v>
      </c>
      <c r="I5161">
        <v>0</v>
      </c>
      <c r="J5161">
        <v>96</v>
      </c>
      <c r="K5161">
        <v>0</v>
      </c>
      <c r="L5161">
        <v>0</v>
      </c>
      <c r="M5161">
        <v>0</v>
      </c>
      <c r="N5161">
        <v>0</v>
      </c>
    </row>
    <row r="5162" spans="1:14" x14ac:dyDescent="0.25">
      <c r="A5162" t="s">
        <v>9386</v>
      </c>
      <c r="B5162" t="s">
        <v>74</v>
      </c>
      <c r="C5162" t="s">
        <v>123</v>
      </c>
      <c r="D5162" t="s">
        <v>394</v>
      </c>
      <c r="E5162">
        <v>0</v>
      </c>
      <c r="F5162">
        <v>0</v>
      </c>
      <c r="G5162">
        <v>0</v>
      </c>
      <c r="H5162">
        <v>0</v>
      </c>
      <c r="I5162">
        <v>0</v>
      </c>
      <c r="J5162">
        <v>0</v>
      </c>
      <c r="K5162">
        <v>52</v>
      </c>
      <c r="L5162">
        <v>52</v>
      </c>
      <c r="M5162">
        <v>0</v>
      </c>
      <c r="N5162">
        <v>0</v>
      </c>
    </row>
    <row r="5163" spans="1:14" x14ac:dyDescent="0.25">
      <c r="A5163" t="s">
        <v>9387</v>
      </c>
      <c r="B5163" t="s">
        <v>74</v>
      </c>
      <c r="C5163" t="s">
        <v>123</v>
      </c>
      <c r="D5163" t="s">
        <v>395</v>
      </c>
      <c r="E5163">
        <v>0</v>
      </c>
      <c r="F5163">
        <v>0</v>
      </c>
      <c r="G5163">
        <v>0</v>
      </c>
      <c r="H5163">
        <v>0</v>
      </c>
      <c r="I5163">
        <v>0</v>
      </c>
      <c r="J5163">
        <v>0</v>
      </c>
      <c r="K5163">
        <v>35</v>
      </c>
      <c r="L5163">
        <v>35</v>
      </c>
      <c r="M5163">
        <v>0</v>
      </c>
      <c r="N5163">
        <v>0</v>
      </c>
    </row>
    <row r="5164" spans="1:14" x14ac:dyDescent="0.25">
      <c r="A5164" t="s">
        <v>9388</v>
      </c>
      <c r="B5164" t="s">
        <v>74</v>
      </c>
      <c r="C5164" t="s">
        <v>124</v>
      </c>
      <c r="D5164" t="s">
        <v>396</v>
      </c>
      <c r="E5164">
        <v>520</v>
      </c>
      <c r="F5164">
        <v>115</v>
      </c>
      <c r="G5164">
        <v>387</v>
      </c>
      <c r="H5164">
        <v>17</v>
      </c>
      <c r="I5164">
        <v>1</v>
      </c>
      <c r="J5164">
        <v>8</v>
      </c>
      <c r="K5164">
        <v>0</v>
      </c>
      <c r="L5164">
        <v>0</v>
      </c>
      <c r="M5164">
        <v>0</v>
      </c>
      <c r="N5164">
        <v>0</v>
      </c>
    </row>
    <row r="5165" spans="1:14" x14ac:dyDescent="0.25">
      <c r="A5165" t="s">
        <v>9389</v>
      </c>
      <c r="B5165" t="s">
        <v>74</v>
      </c>
      <c r="C5165" t="s">
        <v>124</v>
      </c>
      <c r="D5165" t="s">
        <v>4236</v>
      </c>
      <c r="E5165">
        <v>528</v>
      </c>
      <c r="F5165">
        <v>111</v>
      </c>
      <c r="G5165">
        <v>399</v>
      </c>
      <c r="H5165">
        <v>15</v>
      </c>
      <c r="I5165">
        <v>3</v>
      </c>
      <c r="J5165">
        <v>0</v>
      </c>
      <c r="K5165">
        <v>0</v>
      </c>
      <c r="L5165">
        <v>0</v>
      </c>
      <c r="M5165">
        <v>0</v>
      </c>
      <c r="N5165">
        <v>0</v>
      </c>
    </row>
    <row r="5166" spans="1:14" x14ac:dyDescent="0.25">
      <c r="A5166" t="s">
        <v>9390</v>
      </c>
      <c r="B5166" t="s">
        <v>74</v>
      </c>
      <c r="C5166" t="s">
        <v>124</v>
      </c>
      <c r="D5166" t="s">
        <v>4238</v>
      </c>
      <c r="E5166">
        <v>8</v>
      </c>
      <c r="F5166">
        <v>3</v>
      </c>
      <c r="G5166">
        <v>5</v>
      </c>
      <c r="H5166">
        <v>0</v>
      </c>
      <c r="I5166">
        <v>0</v>
      </c>
      <c r="J5166">
        <v>520</v>
      </c>
      <c r="K5166">
        <v>0</v>
      </c>
      <c r="L5166">
        <v>0</v>
      </c>
      <c r="M5166">
        <v>0</v>
      </c>
      <c r="N5166">
        <v>0</v>
      </c>
    </row>
    <row r="5167" spans="1:14" x14ac:dyDescent="0.25">
      <c r="A5167" t="s">
        <v>9391</v>
      </c>
      <c r="B5167" t="s">
        <v>74</v>
      </c>
      <c r="C5167" t="s">
        <v>124</v>
      </c>
      <c r="D5167" t="s">
        <v>397</v>
      </c>
      <c r="E5167">
        <v>528</v>
      </c>
      <c r="F5167">
        <v>111</v>
      </c>
      <c r="G5167">
        <v>399</v>
      </c>
      <c r="H5167">
        <v>15</v>
      </c>
      <c r="I5167">
        <v>3</v>
      </c>
      <c r="J5167">
        <v>0</v>
      </c>
      <c r="K5167">
        <v>0</v>
      </c>
      <c r="L5167">
        <v>0</v>
      </c>
      <c r="M5167">
        <v>0</v>
      </c>
      <c r="N5167">
        <v>0</v>
      </c>
    </row>
    <row r="5168" spans="1:14" x14ac:dyDescent="0.25">
      <c r="A5168" t="s">
        <v>9392</v>
      </c>
      <c r="B5168" t="s">
        <v>74</v>
      </c>
      <c r="C5168" t="s">
        <v>124</v>
      </c>
      <c r="D5168" t="s">
        <v>398</v>
      </c>
      <c r="E5168">
        <v>520</v>
      </c>
      <c r="F5168">
        <v>116</v>
      </c>
      <c r="G5168">
        <v>386</v>
      </c>
      <c r="H5168">
        <v>15</v>
      </c>
      <c r="I5168">
        <v>3</v>
      </c>
      <c r="J5168">
        <v>8</v>
      </c>
      <c r="K5168">
        <v>0</v>
      </c>
      <c r="L5168">
        <v>0</v>
      </c>
      <c r="M5168">
        <v>0</v>
      </c>
      <c r="N5168">
        <v>0</v>
      </c>
    </row>
    <row r="5169" spans="1:14" x14ac:dyDescent="0.25">
      <c r="A5169" t="s">
        <v>9393</v>
      </c>
      <c r="B5169" t="s">
        <v>74</v>
      </c>
      <c r="C5169" t="s">
        <v>124</v>
      </c>
      <c r="D5169" t="s">
        <v>4242</v>
      </c>
      <c r="E5169">
        <v>8</v>
      </c>
      <c r="F5169">
        <v>4</v>
      </c>
      <c r="G5169">
        <v>4</v>
      </c>
      <c r="H5169">
        <v>0</v>
      </c>
      <c r="I5169">
        <v>0</v>
      </c>
      <c r="J5169">
        <v>520</v>
      </c>
      <c r="K5169">
        <v>0</v>
      </c>
      <c r="L5169">
        <v>0</v>
      </c>
      <c r="M5169">
        <v>0</v>
      </c>
      <c r="N5169">
        <v>0</v>
      </c>
    </row>
    <row r="5170" spans="1:14" x14ac:dyDescent="0.25">
      <c r="A5170" t="s">
        <v>9394</v>
      </c>
      <c r="B5170" t="s">
        <v>74</v>
      </c>
      <c r="C5170" t="s">
        <v>124</v>
      </c>
      <c r="D5170" t="s">
        <v>399</v>
      </c>
      <c r="E5170">
        <v>520</v>
      </c>
      <c r="F5170">
        <v>110</v>
      </c>
      <c r="G5170">
        <v>392</v>
      </c>
      <c r="H5170">
        <v>17</v>
      </c>
      <c r="I5170">
        <v>1</v>
      </c>
      <c r="J5170">
        <v>8</v>
      </c>
      <c r="K5170">
        <v>0</v>
      </c>
      <c r="L5170">
        <v>0</v>
      </c>
      <c r="M5170">
        <v>0</v>
      </c>
      <c r="N5170">
        <v>0</v>
      </c>
    </row>
    <row r="5171" spans="1:14" x14ac:dyDescent="0.25">
      <c r="A5171" t="s">
        <v>9395</v>
      </c>
      <c r="B5171" t="s">
        <v>74</v>
      </c>
      <c r="C5171" t="s">
        <v>124</v>
      </c>
      <c r="D5171" t="s">
        <v>4245</v>
      </c>
      <c r="E5171">
        <v>8</v>
      </c>
      <c r="F5171">
        <v>3</v>
      </c>
      <c r="G5171">
        <v>5</v>
      </c>
      <c r="H5171">
        <v>0</v>
      </c>
      <c r="I5171">
        <v>0</v>
      </c>
      <c r="J5171">
        <v>520</v>
      </c>
      <c r="K5171">
        <v>0</v>
      </c>
      <c r="L5171">
        <v>0</v>
      </c>
      <c r="M5171">
        <v>0</v>
      </c>
      <c r="N5171">
        <v>0</v>
      </c>
    </row>
    <row r="5172" spans="1:14" x14ac:dyDescent="0.25">
      <c r="A5172" t="s">
        <v>9396</v>
      </c>
      <c r="B5172" t="s">
        <v>74</v>
      </c>
      <c r="C5172" t="s">
        <v>124</v>
      </c>
      <c r="D5172" t="s">
        <v>394</v>
      </c>
      <c r="E5172">
        <v>0</v>
      </c>
      <c r="F5172">
        <v>0</v>
      </c>
      <c r="G5172">
        <v>0</v>
      </c>
      <c r="H5172">
        <v>0</v>
      </c>
      <c r="I5172">
        <v>0</v>
      </c>
      <c r="J5172">
        <v>0</v>
      </c>
      <c r="K5172">
        <v>315</v>
      </c>
      <c r="L5172">
        <v>310</v>
      </c>
      <c r="M5172">
        <v>4</v>
      </c>
      <c r="N5172">
        <v>1</v>
      </c>
    </row>
    <row r="5173" spans="1:14" x14ac:dyDescent="0.25">
      <c r="A5173" t="s">
        <v>9397</v>
      </c>
      <c r="B5173" t="s">
        <v>74</v>
      </c>
      <c r="C5173" t="s">
        <v>124</v>
      </c>
      <c r="D5173" t="s">
        <v>395</v>
      </c>
      <c r="E5173">
        <v>0</v>
      </c>
      <c r="F5173">
        <v>0</v>
      </c>
      <c r="G5173">
        <v>0</v>
      </c>
      <c r="H5173">
        <v>0</v>
      </c>
      <c r="I5173">
        <v>0</v>
      </c>
      <c r="J5173">
        <v>0</v>
      </c>
      <c r="K5173">
        <v>245</v>
      </c>
      <c r="L5173">
        <v>240</v>
      </c>
      <c r="M5173">
        <v>4</v>
      </c>
      <c r="N5173">
        <v>1</v>
      </c>
    </row>
    <row r="5174" spans="1:14" x14ac:dyDescent="0.25">
      <c r="A5174" t="s">
        <v>9398</v>
      </c>
      <c r="B5174" t="s">
        <v>74</v>
      </c>
      <c r="C5174" t="s">
        <v>125</v>
      </c>
      <c r="D5174" t="s">
        <v>396</v>
      </c>
      <c r="E5174">
        <v>41</v>
      </c>
      <c r="F5174">
        <v>4</v>
      </c>
      <c r="G5174">
        <v>36</v>
      </c>
      <c r="H5174">
        <v>0</v>
      </c>
      <c r="I5174">
        <v>1</v>
      </c>
      <c r="J5174">
        <v>0</v>
      </c>
      <c r="K5174">
        <v>0</v>
      </c>
      <c r="L5174">
        <v>0</v>
      </c>
      <c r="M5174">
        <v>0</v>
      </c>
      <c r="N5174">
        <v>0</v>
      </c>
    </row>
    <row r="5175" spans="1:14" x14ac:dyDescent="0.25">
      <c r="A5175" t="s">
        <v>9399</v>
      </c>
      <c r="B5175" t="s">
        <v>74</v>
      </c>
      <c r="C5175" t="s">
        <v>125</v>
      </c>
      <c r="D5175" t="s">
        <v>4236</v>
      </c>
      <c r="E5175">
        <v>41</v>
      </c>
      <c r="F5175">
        <v>4</v>
      </c>
      <c r="G5175">
        <v>35</v>
      </c>
      <c r="H5175">
        <v>1</v>
      </c>
      <c r="I5175">
        <v>1</v>
      </c>
      <c r="J5175">
        <v>0</v>
      </c>
      <c r="K5175">
        <v>0</v>
      </c>
      <c r="L5175">
        <v>0</v>
      </c>
      <c r="M5175">
        <v>0</v>
      </c>
      <c r="N5175">
        <v>0</v>
      </c>
    </row>
    <row r="5176" spans="1:14" x14ac:dyDescent="0.25">
      <c r="A5176" t="s">
        <v>9400</v>
      </c>
      <c r="B5176" t="s">
        <v>74</v>
      </c>
      <c r="C5176" t="s">
        <v>125</v>
      </c>
      <c r="D5176" t="s">
        <v>4238</v>
      </c>
      <c r="E5176">
        <v>0</v>
      </c>
      <c r="F5176">
        <v>0</v>
      </c>
      <c r="G5176">
        <v>0</v>
      </c>
      <c r="H5176">
        <v>0</v>
      </c>
      <c r="I5176">
        <v>0</v>
      </c>
      <c r="J5176">
        <v>41</v>
      </c>
      <c r="K5176">
        <v>0</v>
      </c>
      <c r="L5176">
        <v>0</v>
      </c>
      <c r="M5176">
        <v>0</v>
      </c>
      <c r="N5176">
        <v>0</v>
      </c>
    </row>
    <row r="5177" spans="1:14" x14ac:dyDescent="0.25">
      <c r="A5177" t="s">
        <v>9401</v>
      </c>
      <c r="B5177" t="s">
        <v>74</v>
      </c>
      <c r="C5177" t="s">
        <v>125</v>
      </c>
      <c r="D5177" t="s">
        <v>397</v>
      </c>
      <c r="E5177">
        <v>41</v>
      </c>
      <c r="F5177">
        <v>4</v>
      </c>
      <c r="G5177">
        <v>35</v>
      </c>
      <c r="H5177">
        <v>1</v>
      </c>
      <c r="I5177">
        <v>1</v>
      </c>
      <c r="J5177">
        <v>0</v>
      </c>
      <c r="K5177">
        <v>0</v>
      </c>
      <c r="L5177">
        <v>0</v>
      </c>
      <c r="M5177">
        <v>0</v>
      </c>
      <c r="N5177">
        <v>0</v>
      </c>
    </row>
    <row r="5178" spans="1:14" x14ac:dyDescent="0.25">
      <c r="A5178" t="s">
        <v>9402</v>
      </c>
      <c r="B5178" t="s">
        <v>74</v>
      </c>
      <c r="C5178" t="s">
        <v>125</v>
      </c>
      <c r="D5178" t="s">
        <v>398</v>
      </c>
      <c r="E5178">
        <v>41</v>
      </c>
      <c r="F5178">
        <v>5</v>
      </c>
      <c r="G5178">
        <v>35</v>
      </c>
      <c r="H5178">
        <v>0</v>
      </c>
      <c r="I5178">
        <v>1</v>
      </c>
      <c r="J5178">
        <v>0</v>
      </c>
      <c r="K5178">
        <v>0</v>
      </c>
      <c r="L5178">
        <v>0</v>
      </c>
      <c r="M5178">
        <v>0</v>
      </c>
      <c r="N5178">
        <v>0</v>
      </c>
    </row>
    <row r="5179" spans="1:14" x14ac:dyDescent="0.25">
      <c r="A5179" t="s">
        <v>9403</v>
      </c>
      <c r="B5179" t="s">
        <v>74</v>
      </c>
      <c r="C5179" t="s">
        <v>125</v>
      </c>
      <c r="D5179" t="s">
        <v>4242</v>
      </c>
      <c r="E5179">
        <v>0</v>
      </c>
      <c r="F5179">
        <v>0</v>
      </c>
      <c r="G5179">
        <v>0</v>
      </c>
      <c r="H5179">
        <v>0</v>
      </c>
      <c r="I5179">
        <v>0</v>
      </c>
      <c r="J5179">
        <v>41</v>
      </c>
      <c r="K5179">
        <v>0</v>
      </c>
      <c r="L5179">
        <v>0</v>
      </c>
      <c r="M5179">
        <v>0</v>
      </c>
      <c r="N5179">
        <v>0</v>
      </c>
    </row>
    <row r="5180" spans="1:14" x14ac:dyDescent="0.25">
      <c r="A5180" t="s">
        <v>9404</v>
      </c>
      <c r="B5180" t="s">
        <v>74</v>
      </c>
      <c r="C5180" t="s">
        <v>125</v>
      </c>
      <c r="D5180" t="s">
        <v>399</v>
      </c>
      <c r="E5180">
        <v>41</v>
      </c>
      <c r="F5180">
        <v>4</v>
      </c>
      <c r="G5180">
        <v>35</v>
      </c>
      <c r="H5180">
        <v>1</v>
      </c>
      <c r="I5180">
        <v>1</v>
      </c>
      <c r="J5180">
        <v>0</v>
      </c>
      <c r="K5180">
        <v>0</v>
      </c>
      <c r="L5180">
        <v>0</v>
      </c>
      <c r="M5180">
        <v>0</v>
      </c>
      <c r="N5180">
        <v>0</v>
      </c>
    </row>
    <row r="5181" spans="1:14" x14ac:dyDescent="0.25">
      <c r="A5181" t="s">
        <v>9405</v>
      </c>
      <c r="B5181" t="s">
        <v>74</v>
      </c>
      <c r="C5181" t="s">
        <v>125</v>
      </c>
      <c r="D5181" t="s">
        <v>4245</v>
      </c>
      <c r="E5181">
        <v>0</v>
      </c>
      <c r="F5181">
        <v>0</v>
      </c>
      <c r="G5181">
        <v>0</v>
      </c>
      <c r="H5181">
        <v>0</v>
      </c>
      <c r="I5181">
        <v>0</v>
      </c>
      <c r="J5181">
        <v>41</v>
      </c>
      <c r="K5181">
        <v>0</v>
      </c>
      <c r="L5181">
        <v>0</v>
      </c>
      <c r="M5181">
        <v>0</v>
      </c>
      <c r="N5181">
        <v>0</v>
      </c>
    </row>
    <row r="5182" spans="1:14" x14ac:dyDescent="0.25">
      <c r="A5182" t="s">
        <v>9406</v>
      </c>
      <c r="B5182" t="s">
        <v>74</v>
      </c>
      <c r="C5182" t="s">
        <v>125</v>
      </c>
      <c r="D5182" t="s">
        <v>394</v>
      </c>
      <c r="E5182">
        <v>0</v>
      </c>
      <c r="F5182">
        <v>0</v>
      </c>
      <c r="G5182">
        <v>0</v>
      </c>
      <c r="H5182">
        <v>0</v>
      </c>
      <c r="I5182">
        <v>0</v>
      </c>
      <c r="J5182">
        <v>0</v>
      </c>
      <c r="K5182">
        <v>30</v>
      </c>
      <c r="L5182">
        <v>30</v>
      </c>
      <c r="M5182">
        <v>0</v>
      </c>
      <c r="N5182">
        <v>0</v>
      </c>
    </row>
    <row r="5183" spans="1:14" x14ac:dyDescent="0.25">
      <c r="A5183" t="s">
        <v>9407</v>
      </c>
      <c r="B5183" t="s">
        <v>74</v>
      </c>
      <c r="C5183" t="s">
        <v>125</v>
      </c>
      <c r="D5183" t="s">
        <v>395</v>
      </c>
      <c r="E5183">
        <v>0</v>
      </c>
      <c r="F5183">
        <v>0</v>
      </c>
      <c r="G5183">
        <v>0</v>
      </c>
      <c r="H5183">
        <v>0</v>
      </c>
      <c r="I5183">
        <v>0</v>
      </c>
      <c r="J5183">
        <v>0</v>
      </c>
      <c r="K5183">
        <v>25</v>
      </c>
      <c r="L5183">
        <v>25</v>
      </c>
      <c r="M5183">
        <v>0</v>
      </c>
      <c r="N5183">
        <v>0</v>
      </c>
    </row>
    <row r="5184" spans="1:14" x14ac:dyDescent="0.25">
      <c r="A5184" t="s">
        <v>9408</v>
      </c>
      <c r="B5184" t="s">
        <v>74</v>
      </c>
      <c r="C5184" t="s">
        <v>126</v>
      </c>
      <c r="D5184" t="s">
        <v>396</v>
      </c>
      <c r="E5184">
        <v>231</v>
      </c>
      <c r="F5184">
        <v>37</v>
      </c>
      <c r="G5184">
        <v>190</v>
      </c>
      <c r="H5184">
        <v>4</v>
      </c>
      <c r="I5184">
        <v>0</v>
      </c>
      <c r="J5184">
        <v>0</v>
      </c>
      <c r="K5184">
        <v>0</v>
      </c>
      <c r="L5184">
        <v>0</v>
      </c>
      <c r="M5184">
        <v>0</v>
      </c>
      <c r="N5184">
        <v>0</v>
      </c>
    </row>
    <row r="5185" spans="1:14" x14ac:dyDescent="0.25">
      <c r="A5185" t="s">
        <v>9409</v>
      </c>
      <c r="B5185" t="s">
        <v>74</v>
      </c>
      <c r="C5185" t="s">
        <v>126</v>
      </c>
      <c r="D5185" t="s">
        <v>4236</v>
      </c>
      <c r="E5185">
        <v>231</v>
      </c>
      <c r="F5185">
        <v>22</v>
      </c>
      <c r="G5185">
        <v>205</v>
      </c>
      <c r="H5185">
        <v>4</v>
      </c>
      <c r="I5185">
        <v>0</v>
      </c>
      <c r="J5185">
        <v>0</v>
      </c>
      <c r="K5185">
        <v>0</v>
      </c>
      <c r="L5185">
        <v>0</v>
      </c>
      <c r="M5185">
        <v>0</v>
      </c>
      <c r="N5185">
        <v>0</v>
      </c>
    </row>
    <row r="5186" spans="1:14" x14ac:dyDescent="0.25">
      <c r="A5186" t="s">
        <v>9410</v>
      </c>
      <c r="B5186" t="s">
        <v>74</v>
      </c>
      <c r="C5186" t="s">
        <v>126</v>
      </c>
      <c r="D5186" t="s">
        <v>4238</v>
      </c>
      <c r="E5186">
        <v>0</v>
      </c>
      <c r="F5186">
        <v>0</v>
      </c>
      <c r="G5186">
        <v>0</v>
      </c>
      <c r="H5186">
        <v>0</v>
      </c>
      <c r="I5186">
        <v>0</v>
      </c>
      <c r="J5186">
        <v>231</v>
      </c>
      <c r="K5186">
        <v>0</v>
      </c>
      <c r="L5186">
        <v>0</v>
      </c>
      <c r="M5186">
        <v>0</v>
      </c>
      <c r="N5186">
        <v>0</v>
      </c>
    </row>
    <row r="5187" spans="1:14" x14ac:dyDescent="0.25">
      <c r="A5187" t="s">
        <v>9411</v>
      </c>
      <c r="B5187" t="s">
        <v>74</v>
      </c>
      <c r="C5187" t="s">
        <v>126</v>
      </c>
      <c r="D5187" t="s">
        <v>397</v>
      </c>
      <c r="E5187">
        <v>231</v>
      </c>
      <c r="F5187">
        <v>22</v>
      </c>
      <c r="G5187">
        <v>205</v>
      </c>
      <c r="H5187">
        <v>4</v>
      </c>
      <c r="I5187">
        <v>0</v>
      </c>
      <c r="J5187">
        <v>0</v>
      </c>
      <c r="K5187">
        <v>0</v>
      </c>
      <c r="L5187">
        <v>0</v>
      </c>
      <c r="M5187">
        <v>0</v>
      </c>
      <c r="N5187">
        <v>0</v>
      </c>
    </row>
    <row r="5188" spans="1:14" x14ac:dyDescent="0.25">
      <c r="A5188" t="s">
        <v>9412</v>
      </c>
      <c r="B5188" t="s">
        <v>74</v>
      </c>
      <c r="C5188" t="s">
        <v>126</v>
      </c>
      <c r="D5188" t="s">
        <v>398</v>
      </c>
      <c r="E5188">
        <v>231</v>
      </c>
      <c r="F5188">
        <v>33</v>
      </c>
      <c r="G5188">
        <v>194</v>
      </c>
      <c r="H5188">
        <v>4</v>
      </c>
      <c r="I5188">
        <v>0</v>
      </c>
      <c r="J5188">
        <v>0</v>
      </c>
      <c r="K5188">
        <v>0</v>
      </c>
      <c r="L5188">
        <v>0</v>
      </c>
      <c r="M5188">
        <v>0</v>
      </c>
      <c r="N5188">
        <v>0</v>
      </c>
    </row>
    <row r="5189" spans="1:14" x14ac:dyDescent="0.25">
      <c r="A5189" t="s">
        <v>9413</v>
      </c>
      <c r="B5189" t="s">
        <v>74</v>
      </c>
      <c r="C5189" t="s">
        <v>126</v>
      </c>
      <c r="D5189" t="s">
        <v>4242</v>
      </c>
      <c r="E5189">
        <v>0</v>
      </c>
      <c r="F5189">
        <v>0</v>
      </c>
      <c r="G5189">
        <v>0</v>
      </c>
      <c r="H5189">
        <v>0</v>
      </c>
      <c r="I5189">
        <v>0</v>
      </c>
      <c r="J5189">
        <v>231</v>
      </c>
      <c r="K5189">
        <v>0</v>
      </c>
      <c r="L5189">
        <v>0</v>
      </c>
      <c r="M5189">
        <v>0</v>
      </c>
      <c r="N5189">
        <v>0</v>
      </c>
    </row>
    <row r="5190" spans="1:14" x14ac:dyDescent="0.25">
      <c r="A5190" t="s">
        <v>9414</v>
      </c>
      <c r="B5190" t="s">
        <v>74</v>
      </c>
      <c r="C5190" t="s">
        <v>126</v>
      </c>
      <c r="D5190" t="s">
        <v>399</v>
      </c>
      <c r="E5190">
        <v>231</v>
      </c>
      <c r="F5190">
        <v>22</v>
      </c>
      <c r="G5190">
        <v>205</v>
      </c>
      <c r="H5190">
        <v>4</v>
      </c>
      <c r="I5190">
        <v>0</v>
      </c>
      <c r="J5190">
        <v>0</v>
      </c>
      <c r="K5190">
        <v>0</v>
      </c>
      <c r="L5190">
        <v>0</v>
      </c>
      <c r="M5190">
        <v>0</v>
      </c>
      <c r="N5190">
        <v>0</v>
      </c>
    </row>
    <row r="5191" spans="1:14" x14ac:dyDescent="0.25">
      <c r="A5191" t="s">
        <v>9415</v>
      </c>
      <c r="B5191" t="s">
        <v>74</v>
      </c>
      <c r="C5191" t="s">
        <v>126</v>
      </c>
      <c r="D5191" t="s">
        <v>4245</v>
      </c>
      <c r="E5191">
        <v>0</v>
      </c>
      <c r="F5191">
        <v>0</v>
      </c>
      <c r="G5191">
        <v>0</v>
      </c>
      <c r="H5191">
        <v>0</v>
      </c>
      <c r="I5191">
        <v>0</v>
      </c>
      <c r="J5191">
        <v>231</v>
      </c>
      <c r="K5191">
        <v>0</v>
      </c>
      <c r="L5191">
        <v>0</v>
      </c>
      <c r="M5191">
        <v>0</v>
      </c>
      <c r="N5191">
        <v>0</v>
      </c>
    </row>
    <row r="5192" spans="1:14" x14ac:dyDescent="0.25">
      <c r="A5192" t="s">
        <v>9416</v>
      </c>
      <c r="B5192" t="s">
        <v>74</v>
      </c>
      <c r="C5192" t="s">
        <v>126</v>
      </c>
      <c r="D5192" t="s">
        <v>394</v>
      </c>
      <c r="E5192">
        <v>0</v>
      </c>
      <c r="F5192">
        <v>0</v>
      </c>
      <c r="G5192">
        <v>0</v>
      </c>
      <c r="H5192">
        <v>0</v>
      </c>
      <c r="I5192">
        <v>0</v>
      </c>
      <c r="J5192">
        <v>0</v>
      </c>
      <c r="K5192">
        <v>139</v>
      </c>
      <c r="L5192">
        <v>138</v>
      </c>
      <c r="M5192">
        <v>1</v>
      </c>
      <c r="N5192">
        <v>0</v>
      </c>
    </row>
    <row r="5193" spans="1:14" x14ac:dyDescent="0.25">
      <c r="A5193" t="s">
        <v>9417</v>
      </c>
      <c r="B5193" t="s">
        <v>74</v>
      </c>
      <c r="C5193" t="s">
        <v>126</v>
      </c>
      <c r="D5193" t="s">
        <v>395</v>
      </c>
      <c r="E5193">
        <v>0</v>
      </c>
      <c r="F5193">
        <v>0</v>
      </c>
      <c r="G5193">
        <v>0</v>
      </c>
      <c r="H5193">
        <v>0</v>
      </c>
      <c r="I5193">
        <v>0</v>
      </c>
      <c r="J5193">
        <v>0</v>
      </c>
      <c r="K5193">
        <v>116</v>
      </c>
      <c r="L5193">
        <v>115</v>
      </c>
      <c r="M5193">
        <v>1</v>
      </c>
      <c r="N5193">
        <v>0</v>
      </c>
    </row>
    <row r="5194" spans="1:14" x14ac:dyDescent="0.25">
      <c r="A5194" t="s">
        <v>9418</v>
      </c>
      <c r="B5194" t="s">
        <v>74</v>
      </c>
      <c r="C5194" t="s">
        <v>127</v>
      </c>
      <c r="D5194" t="s">
        <v>396</v>
      </c>
      <c r="E5194">
        <v>99</v>
      </c>
      <c r="F5194">
        <v>12</v>
      </c>
      <c r="G5194">
        <v>83</v>
      </c>
      <c r="H5194">
        <v>4</v>
      </c>
      <c r="I5194">
        <v>0</v>
      </c>
      <c r="J5194">
        <v>3</v>
      </c>
      <c r="K5194">
        <v>0</v>
      </c>
      <c r="L5194">
        <v>0</v>
      </c>
      <c r="M5194">
        <v>0</v>
      </c>
      <c r="N5194">
        <v>0</v>
      </c>
    </row>
    <row r="5195" spans="1:14" x14ac:dyDescent="0.25">
      <c r="A5195" t="s">
        <v>9419</v>
      </c>
      <c r="B5195" t="s">
        <v>74</v>
      </c>
      <c r="C5195" t="s">
        <v>127</v>
      </c>
      <c r="D5195" t="s">
        <v>4236</v>
      </c>
      <c r="E5195">
        <v>102</v>
      </c>
      <c r="F5195">
        <v>10</v>
      </c>
      <c r="G5195">
        <v>88</v>
      </c>
      <c r="H5195">
        <v>4</v>
      </c>
      <c r="I5195">
        <v>0</v>
      </c>
      <c r="J5195">
        <v>0</v>
      </c>
      <c r="K5195">
        <v>0</v>
      </c>
      <c r="L5195">
        <v>0</v>
      </c>
      <c r="M5195">
        <v>0</v>
      </c>
      <c r="N5195">
        <v>0</v>
      </c>
    </row>
    <row r="5196" spans="1:14" x14ac:dyDescent="0.25">
      <c r="A5196" t="s">
        <v>9420</v>
      </c>
      <c r="B5196" t="s">
        <v>74</v>
      </c>
      <c r="C5196" t="s">
        <v>127</v>
      </c>
      <c r="D5196" t="s">
        <v>4238</v>
      </c>
      <c r="E5196">
        <v>3</v>
      </c>
      <c r="F5196">
        <v>0</v>
      </c>
      <c r="G5196">
        <v>3</v>
      </c>
      <c r="H5196">
        <v>0</v>
      </c>
      <c r="I5196">
        <v>0</v>
      </c>
      <c r="J5196">
        <v>99</v>
      </c>
      <c r="K5196">
        <v>0</v>
      </c>
      <c r="L5196">
        <v>0</v>
      </c>
      <c r="M5196">
        <v>0</v>
      </c>
      <c r="N5196">
        <v>0</v>
      </c>
    </row>
    <row r="5197" spans="1:14" x14ac:dyDescent="0.25">
      <c r="A5197" t="s">
        <v>9421</v>
      </c>
      <c r="B5197" t="s">
        <v>74</v>
      </c>
      <c r="C5197" t="s">
        <v>127</v>
      </c>
      <c r="D5197" t="s">
        <v>397</v>
      </c>
      <c r="E5197">
        <v>102</v>
      </c>
      <c r="F5197">
        <v>10</v>
      </c>
      <c r="G5197">
        <v>88</v>
      </c>
      <c r="H5197">
        <v>4</v>
      </c>
      <c r="I5197">
        <v>0</v>
      </c>
      <c r="J5197">
        <v>0</v>
      </c>
      <c r="K5197">
        <v>0</v>
      </c>
      <c r="L5197">
        <v>0</v>
      </c>
      <c r="M5197">
        <v>0</v>
      </c>
      <c r="N5197">
        <v>0</v>
      </c>
    </row>
    <row r="5198" spans="1:14" x14ac:dyDescent="0.25">
      <c r="A5198" t="s">
        <v>9422</v>
      </c>
      <c r="B5198" t="s">
        <v>74</v>
      </c>
      <c r="C5198" t="s">
        <v>127</v>
      </c>
      <c r="D5198" t="s">
        <v>398</v>
      </c>
      <c r="E5198">
        <v>99</v>
      </c>
      <c r="F5198">
        <v>12</v>
      </c>
      <c r="G5198">
        <v>83</v>
      </c>
      <c r="H5198">
        <v>4</v>
      </c>
      <c r="I5198">
        <v>0</v>
      </c>
      <c r="J5198">
        <v>3</v>
      </c>
      <c r="K5198">
        <v>0</v>
      </c>
      <c r="L5198">
        <v>0</v>
      </c>
      <c r="M5198">
        <v>0</v>
      </c>
      <c r="N5198">
        <v>0</v>
      </c>
    </row>
    <row r="5199" spans="1:14" x14ac:dyDescent="0.25">
      <c r="A5199" t="s">
        <v>9423</v>
      </c>
      <c r="B5199" t="s">
        <v>74</v>
      </c>
      <c r="C5199" t="s">
        <v>127</v>
      </c>
      <c r="D5199" t="s">
        <v>4242</v>
      </c>
      <c r="E5199">
        <v>3</v>
      </c>
      <c r="F5199">
        <v>0</v>
      </c>
      <c r="G5199">
        <v>3</v>
      </c>
      <c r="H5199">
        <v>0</v>
      </c>
      <c r="I5199">
        <v>0</v>
      </c>
      <c r="J5199">
        <v>99</v>
      </c>
      <c r="K5199">
        <v>0</v>
      </c>
      <c r="L5199">
        <v>0</v>
      </c>
      <c r="M5199">
        <v>0</v>
      </c>
      <c r="N5199">
        <v>0</v>
      </c>
    </row>
    <row r="5200" spans="1:14" x14ac:dyDescent="0.25">
      <c r="A5200" t="s">
        <v>9424</v>
      </c>
      <c r="B5200" t="s">
        <v>74</v>
      </c>
      <c r="C5200" t="s">
        <v>127</v>
      </c>
      <c r="D5200" t="s">
        <v>399</v>
      </c>
      <c r="E5200">
        <v>99</v>
      </c>
      <c r="F5200">
        <v>10</v>
      </c>
      <c r="G5200">
        <v>85</v>
      </c>
      <c r="H5200">
        <v>4</v>
      </c>
      <c r="I5200">
        <v>0</v>
      </c>
      <c r="J5200">
        <v>3</v>
      </c>
      <c r="K5200">
        <v>0</v>
      </c>
      <c r="L5200">
        <v>0</v>
      </c>
      <c r="M5200">
        <v>0</v>
      </c>
      <c r="N5200">
        <v>0</v>
      </c>
    </row>
    <row r="5201" spans="1:14" x14ac:dyDescent="0.25">
      <c r="A5201" t="s">
        <v>9425</v>
      </c>
      <c r="B5201" t="s">
        <v>74</v>
      </c>
      <c r="C5201" t="s">
        <v>127</v>
      </c>
      <c r="D5201" t="s">
        <v>4245</v>
      </c>
      <c r="E5201">
        <v>3</v>
      </c>
      <c r="F5201">
        <v>0</v>
      </c>
      <c r="G5201">
        <v>3</v>
      </c>
      <c r="H5201">
        <v>0</v>
      </c>
      <c r="I5201">
        <v>0</v>
      </c>
      <c r="J5201">
        <v>99</v>
      </c>
      <c r="K5201">
        <v>0</v>
      </c>
      <c r="L5201">
        <v>0</v>
      </c>
      <c r="M5201">
        <v>0</v>
      </c>
      <c r="N5201">
        <v>0</v>
      </c>
    </row>
    <row r="5202" spans="1:14" x14ac:dyDescent="0.25">
      <c r="A5202" t="s">
        <v>9426</v>
      </c>
      <c r="B5202" t="s">
        <v>74</v>
      </c>
      <c r="C5202" t="s">
        <v>127</v>
      </c>
      <c r="D5202" t="s">
        <v>394</v>
      </c>
      <c r="E5202">
        <v>0</v>
      </c>
      <c r="F5202">
        <v>0</v>
      </c>
      <c r="G5202">
        <v>0</v>
      </c>
      <c r="H5202">
        <v>0</v>
      </c>
      <c r="I5202">
        <v>0</v>
      </c>
      <c r="J5202">
        <v>0</v>
      </c>
      <c r="K5202">
        <v>61</v>
      </c>
      <c r="L5202">
        <v>60</v>
      </c>
      <c r="M5202">
        <v>1</v>
      </c>
      <c r="N5202">
        <v>0</v>
      </c>
    </row>
    <row r="5203" spans="1:14" x14ac:dyDescent="0.25">
      <c r="A5203" t="s">
        <v>9427</v>
      </c>
      <c r="B5203" t="s">
        <v>74</v>
      </c>
      <c r="C5203" t="s">
        <v>127</v>
      </c>
      <c r="D5203" t="s">
        <v>395</v>
      </c>
      <c r="E5203">
        <v>0</v>
      </c>
      <c r="F5203">
        <v>0</v>
      </c>
      <c r="G5203">
        <v>0</v>
      </c>
      <c r="H5203">
        <v>0</v>
      </c>
      <c r="I5203">
        <v>0</v>
      </c>
      <c r="J5203">
        <v>0</v>
      </c>
      <c r="K5203">
        <v>44</v>
      </c>
      <c r="L5203">
        <v>44</v>
      </c>
      <c r="M5203">
        <v>0</v>
      </c>
      <c r="N5203">
        <v>0</v>
      </c>
    </row>
    <row r="5204" spans="1:14" x14ac:dyDescent="0.25">
      <c r="A5204" t="s">
        <v>9428</v>
      </c>
      <c r="B5204" t="s">
        <v>74</v>
      </c>
      <c r="C5204" t="s">
        <v>128</v>
      </c>
      <c r="D5204" t="s">
        <v>396</v>
      </c>
      <c r="E5204">
        <v>86</v>
      </c>
      <c r="F5204">
        <v>19</v>
      </c>
      <c r="G5204">
        <v>62</v>
      </c>
      <c r="H5204">
        <v>2</v>
      </c>
      <c r="I5204">
        <v>3</v>
      </c>
      <c r="J5204">
        <v>6</v>
      </c>
      <c r="K5204">
        <v>0</v>
      </c>
      <c r="L5204">
        <v>0</v>
      </c>
      <c r="M5204">
        <v>0</v>
      </c>
      <c r="N5204">
        <v>0</v>
      </c>
    </row>
    <row r="5205" spans="1:14" x14ac:dyDescent="0.25">
      <c r="A5205" t="s">
        <v>9429</v>
      </c>
      <c r="B5205" t="s">
        <v>74</v>
      </c>
      <c r="C5205" t="s">
        <v>128</v>
      </c>
      <c r="D5205" t="s">
        <v>4236</v>
      </c>
      <c r="E5205">
        <v>92</v>
      </c>
      <c r="F5205">
        <v>19</v>
      </c>
      <c r="G5205">
        <v>67</v>
      </c>
      <c r="H5205">
        <v>1</v>
      </c>
      <c r="I5205">
        <v>5</v>
      </c>
      <c r="J5205">
        <v>0</v>
      </c>
      <c r="K5205">
        <v>0</v>
      </c>
      <c r="L5205">
        <v>0</v>
      </c>
      <c r="M5205">
        <v>0</v>
      </c>
      <c r="N5205">
        <v>0</v>
      </c>
    </row>
    <row r="5206" spans="1:14" x14ac:dyDescent="0.25">
      <c r="A5206" t="s">
        <v>9430</v>
      </c>
      <c r="B5206" t="s">
        <v>74</v>
      </c>
      <c r="C5206" t="s">
        <v>128</v>
      </c>
      <c r="D5206" t="s">
        <v>4238</v>
      </c>
      <c r="E5206">
        <v>6</v>
      </c>
      <c r="F5206">
        <v>1</v>
      </c>
      <c r="G5206">
        <v>5</v>
      </c>
      <c r="H5206">
        <v>0</v>
      </c>
      <c r="I5206">
        <v>0</v>
      </c>
      <c r="J5206">
        <v>86</v>
      </c>
      <c r="K5206">
        <v>0</v>
      </c>
      <c r="L5206">
        <v>0</v>
      </c>
      <c r="M5206">
        <v>0</v>
      </c>
      <c r="N5206">
        <v>0</v>
      </c>
    </row>
    <row r="5207" spans="1:14" x14ac:dyDescent="0.25">
      <c r="A5207" t="s">
        <v>9431</v>
      </c>
      <c r="B5207" t="s">
        <v>74</v>
      </c>
      <c r="C5207" t="s">
        <v>128</v>
      </c>
      <c r="D5207" t="s">
        <v>397</v>
      </c>
      <c r="E5207">
        <v>92</v>
      </c>
      <c r="F5207">
        <v>18</v>
      </c>
      <c r="G5207">
        <v>68</v>
      </c>
      <c r="H5207">
        <v>1</v>
      </c>
      <c r="I5207">
        <v>5</v>
      </c>
      <c r="J5207">
        <v>0</v>
      </c>
      <c r="K5207">
        <v>0</v>
      </c>
      <c r="L5207">
        <v>0</v>
      </c>
      <c r="M5207">
        <v>0</v>
      </c>
      <c r="N5207">
        <v>0</v>
      </c>
    </row>
    <row r="5208" spans="1:14" x14ac:dyDescent="0.25">
      <c r="A5208" t="s">
        <v>9432</v>
      </c>
      <c r="B5208" t="s">
        <v>74</v>
      </c>
      <c r="C5208" t="s">
        <v>128</v>
      </c>
      <c r="D5208" t="s">
        <v>398</v>
      </c>
      <c r="E5208">
        <v>86</v>
      </c>
      <c r="F5208">
        <v>18</v>
      </c>
      <c r="G5208">
        <v>63</v>
      </c>
      <c r="H5208">
        <v>1</v>
      </c>
      <c r="I5208">
        <v>4</v>
      </c>
      <c r="J5208">
        <v>6</v>
      </c>
      <c r="K5208">
        <v>0</v>
      </c>
      <c r="L5208">
        <v>0</v>
      </c>
      <c r="M5208">
        <v>0</v>
      </c>
      <c r="N5208">
        <v>0</v>
      </c>
    </row>
    <row r="5209" spans="1:14" x14ac:dyDescent="0.25">
      <c r="A5209" t="s">
        <v>9433</v>
      </c>
      <c r="B5209" t="s">
        <v>74</v>
      </c>
      <c r="C5209" t="s">
        <v>128</v>
      </c>
      <c r="D5209" t="s">
        <v>4242</v>
      </c>
      <c r="E5209">
        <v>6</v>
      </c>
      <c r="F5209">
        <v>2</v>
      </c>
      <c r="G5209">
        <v>4</v>
      </c>
      <c r="H5209">
        <v>0</v>
      </c>
      <c r="I5209">
        <v>0</v>
      </c>
      <c r="J5209">
        <v>86</v>
      </c>
      <c r="K5209">
        <v>0</v>
      </c>
      <c r="L5209">
        <v>0</v>
      </c>
      <c r="M5209">
        <v>0</v>
      </c>
      <c r="N5209">
        <v>0</v>
      </c>
    </row>
    <row r="5210" spans="1:14" x14ac:dyDescent="0.25">
      <c r="A5210" t="s">
        <v>9434</v>
      </c>
      <c r="B5210" t="s">
        <v>74</v>
      </c>
      <c r="C5210" t="s">
        <v>128</v>
      </c>
      <c r="D5210" t="s">
        <v>399</v>
      </c>
      <c r="E5210">
        <v>86</v>
      </c>
      <c r="F5210">
        <v>17</v>
      </c>
      <c r="G5210">
        <v>64</v>
      </c>
      <c r="H5210">
        <v>2</v>
      </c>
      <c r="I5210">
        <v>3</v>
      </c>
      <c r="J5210">
        <v>6</v>
      </c>
      <c r="K5210">
        <v>0</v>
      </c>
      <c r="L5210">
        <v>0</v>
      </c>
      <c r="M5210">
        <v>0</v>
      </c>
      <c r="N5210">
        <v>0</v>
      </c>
    </row>
    <row r="5211" spans="1:14" x14ac:dyDescent="0.25">
      <c r="A5211" t="s">
        <v>9435</v>
      </c>
      <c r="B5211" t="s">
        <v>74</v>
      </c>
      <c r="C5211" t="s">
        <v>128</v>
      </c>
      <c r="D5211" t="s">
        <v>4245</v>
      </c>
      <c r="E5211">
        <v>6</v>
      </c>
      <c r="F5211">
        <v>1</v>
      </c>
      <c r="G5211">
        <v>5</v>
      </c>
      <c r="H5211">
        <v>0</v>
      </c>
      <c r="I5211">
        <v>0</v>
      </c>
      <c r="J5211">
        <v>86</v>
      </c>
      <c r="K5211">
        <v>0</v>
      </c>
      <c r="L5211">
        <v>0</v>
      </c>
      <c r="M5211">
        <v>0</v>
      </c>
      <c r="N5211">
        <v>0</v>
      </c>
    </row>
    <row r="5212" spans="1:14" x14ac:dyDescent="0.25">
      <c r="A5212" t="s">
        <v>9436</v>
      </c>
      <c r="B5212" t="s">
        <v>74</v>
      </c>
      <c r="C5212" t="s">
        <v>128</v>
      </c>
      <c r="D5212" t="s">
        <v>394</v>
      </c>
      <c r="E5212">
        <v>0</v>
      </c>
      <c r="F5212">
        <v>0</v>
      </c>
      <c r="G5212">
        <v>0</v>
      </c>
      <c r="H5212">
        <v>0</v>
      </c>
      <c r="I5212">
        <v>0</v>
      </c>
      <c r="J5212">
        <v>0</v>
      </c>
      <c r="K5212">
        <v>62</v>
      </c>
      <c r="L5212">
        <v>57</v>
      </c>
      <c r="M5212">
        <v>3</v>
      </c>
      <c r="N5212">
        <v>2</v>
      </c>
    </row>
    <row r="5213" spans="1:14" x14ac:dyDescent="0.25">
      <c r="A5213" t="s">
        <v>9437</v>
      </c>
      <c r="B5213" t="s">
        <v>74</v>
      </c>
      <c r="C5213" t="s">
        <v>128</v>
      </c>
      <c r="D5213" t="s">
        <v>395</v>
      </c>
      <c r="E5213">
        <v>0</v>
      </c>
      <c r="F5213">
        <v>0</v>
      </c>
      <c r="G5213">
        <v>0</v>
      </c>
      <c r="H5213">
        <v>0</v>
      </c>
      <c r="I5213">
        <v>0</v>
      </c>
      <c r="J5213">
        <v>0</v>
      </c>
      <c r="K5213">
        <v>41</v>
      </c>
      <c r="L5213">
        <v>37</v>
      </c>
      <c r="M5213">
        <v>2</v>
      </c>
      <c r="N5213">
        <v>2</v>
      </c>
    </row>
    <row r="5214" spans="1:14" x14ac:dyDescent="0.25">
      <c r="A5214" t="s">
        <v>9438</v>
      </c>
      <c r="B5214" t="s">
        <v>74</v>
      </c>
      <c r="C5214" t="s">
        <v>129</v>
      </c>
      <c r="D5214" t="s">
        <v>396</v>
      </c>
      <c r="E5214">
        <v>38</v>
      </c>
      <c r="F5214">
        <v>5</v>
      </c>
      <c r="G5214">
        <v>33</v>
      </c>
      <c r="H5214">
        <v>0</v>
      </c>
      <c r="I5214">
        <v>0</v>
      </c>
      <c r="J5214">
        <v>1</v>
      </c>
      <c r="K5214">
        <v>0</v>
      </c>
      <c r="L5214">
        <v>0</v>
      </c>
      <c r="M5214">
        <v>0</v>
      </c>
      <c r="N5214">
        <v>0</v>
      </c>
    </row>
    <row r="5215" spans="1:14" x14ac:dyDescent="0.25">
      <c r="A5215" t="s">
        <v>9439</v>
      </c>
      <c r="B5215" t="s">
        <v>74</v>
      </c>
      <c r="C5215" t="s">
        <v>129</v>
      </c>
      <c r="D5215" t="s">
        <v>4236</v>
      </c>
      <c r="E5215">
        <v>39</v>
      </c>
      <c r="F5215">
        <v>4</v>
      </c>
      <c r="G5215">
        <v>35</v>
      </c>
      <c r="H5215">
        <v>0</v>
      </c>
      <c r="I5215">
        <v>0</v>
      </c>
      <c r="J5215">
        <v>0</v>
      </c>
      <c r="K5215">
        <v>0</v>
      </c>
      <c r="L5215">
        <v>0</v>
      </c>
      <c r="M5215">
        <v>0</v>
      </c>
      <c r="N5215">
        <v>0</v>
      </c>
    </row>
    <row r="5216" spans="1:14" x14ac:dyDescent="0.25">
      <c r="A5216" t="s">
        <v>9440</v>
      </c>
      <c r="B5216" t="s">
        <v>74</v>
      </c>
      <c r="C5216" t="s">
        <v>129</v>
      </c>
      <c r="D5216" t="s">
        <v>4238</v>
      </c>
      <c r="E5216">
        <v>1</v>
      </c>
      <c r="F5216">
        <v>0</v>
      </c>
      <c r="G5216">
        <v>1</v>
      </c>
      <c r="H5216">
        <v>0</v>
      </c>
      <c r="I5216">
        <v>0</v>
      </c>
      <c r="J5216">
        <v>38</v>
      </c>
      <c r="K5216">
        <v>0</v>
      </c>
      <c r="L5216">
        <v>0</v>
      </c>
      <c r="M5216">
        <v>0</v>
      </c>
      <c r="N5216">
        <v>0</v>
      </c>
    </row>
    <row r="5217" spans="1:14" x14ac:dyDescent="0.25">
      <c r="A5217" t="s">
        <v>9441</v>
      </c>
      <c r="B5217" t="s">
        <v>74</v>
      </c>
      <c r="C5217" t="s">
        <v>129</v>
      </c>
      <c r="D5217" t="s">
        <v>397</v>
      </c>
      <c r="E5217">
        <v>39</v>
      </c>
      <c r="F5217">
        <v>4</v>
      </c>
      <c r="G5217">
        <v>35</v>
      </c>
      <c r="H5217">
        <v>0</v>
      </c>
      <c r="I5217">
        <v>0</v>
      </c>
      <c r="J5217">
        <v>0</v>
      </c>
      <c r="K5217">
        <v>0</v>
      </c>
      <c r="L5217">
        <v>0</v>
      </c>
      <c r="M5217">
        <v>0</v>
      </c>
      <c r="N5217">
        <v>0</v>
      </c>
    </row>
    <row r="5218" spans="1:14" x14ac:dyDescent="0.25">
      <c r="A5218" t="s">
        <v>9442</v>
      </c>
      <c r="B5218" t="s">
        <v>74</v>
      </c>
      <c r="C5218" t="s">
        <v>129</v>
      </c>
      <c r="D5218" t="s">
        <v>398</v>
      </c>
      <c r="E5218">
        <v>38</v>
      </c>
      <c r="F5218">
        <v>4</v>
      </c>
      <c r="G5218">
        <v>34</v>
      </c>
      <c r="H5218">
        <v>0</v>
      </c>
      <c r="I5218">
        <v>0</v>
      </c>
      <c r="J5218">
        <v>1</v>
      </c>
      <c r="K5218">
        <v>0</v>
      </c>
      <c r="L5218">
        <v>0</v>
      </c>
      <c r="M5218">
        <v>0</v>
      </c>
      <c r="N5218">
        <v>0</v>
      </c>
    </row>
    <row r="5219" spans="1:14" x14ac:dyDescent="0.25">
      <c r="A5219" t="s">
        <v>9443</v>
      </c>
      <c r="B5219" t="s">
        <v>74</v>
      </c>
      <c r="C5219" t="s">
        <v>129</v>
      </c>
      <c r="D5219" t="s">
        <v>4242</v>
      </c>
      <c r="E5219">
        <v>1</v>
      </c>
      <c r="F5219">
        <v>0</v>
      </c>
      <c r="G5219">
        <v>1</v>
      </c>
      <c r="H5219">
        <v>0</v>
      </c>
      <c r="I5219">
        <v>0</v>
      </c>
      <c r="J5219">
        <v>38</v>
      </c>
      <c r="K5219">
        <v>0</v>
      </c>
      <c r="L5219">
        <v>0</v>
      </c>
      <c r="M5219">
        <v>0</v>
      </c>
      <c r="N5219">
        <v>0</v>
      </c>
    </row>
    <row r="5220" spans="1:14" x14ac:dyDescent="0.25">
      <c r="A5220" t="s">
        <v>9444</v>
      </c>
      <c r="B5220" t="s">
        <v>74</v>
      </c>
      <c r="C5220" t="s">
        <v>129</v>
      </c>
      <c r="D5220" t="s">
        <v>399</v>
      </c>
      <c r="E5220">
        <v>38</v>
      </c>
      <c r="F5220">
        <v>4</v>
      </c>
      <c r="G5220">
        <v>34</v>
      </c>
      <c r="H5220">
        <v>0</v>
      </c>
      <c r="I5220">
        <v>0</v>
      </c>
      <c r="J5220">
        <v>1</v>
      </c>
      <c r="K5220">
        <v>0</v>
      </c>
      <c r="L5220">
        <v>0</v>
      </c>
      <c r="M5220">
        <v>0</v>
      </c>
      <c r="N5220">
        <v>0</v>
      </c>
    </row>
    <row r="5221" spans="1:14" x14ac:dyDescent="0.25">
      <c r="A5221" t="s">
        <v>9445</v>
      </c>
      <c r="B5221" t="s">
        <v>74</v>
      </c>
      <c r="C5221" t="s">
        <v>129</v>
      </c>
      <c r="D5221" t="s">
        <v>4245</v>
      </c>
      <c r="E5221">
        <v>1</v>
      </c>
      <c r="F5221">
        <v>0</v>
      </c>
      <c r="G5221">
        <v>1</v>
      </c>
      <c r="H5221">
        <v>0</v>
      </c>
      <c r="I5221">
        <v>0</v>
      </c>
      <c r="J5221">
        <v>38</v>
      </c>
      <c r="K5221">
        <v>0</v>
      </c>
      <c r="L5221">
        <v>0</v>
      </c>
      <c r="M5221">
        <v>0</v>
      </c>
      <c r="N5221">
        <v>0</v>
      </c>
    </row>
    <row r="5222" spans="1:14" x14ac:dyDescent="0.25">
      <c r="A5222" t="s">
        <v>9446</v>
      </c>
      <c r="B5222" t="s">
        <v>74</v>
      </c>
      <c r="C5222" t="s">
        <v>129</v>
      </c>
      <c r="D5222" t="s">
        <v>394</v>
      </c>
      <c r="E5222">
        <v>0</v>
      </c>
      <c r="F5222">
        <v>0</v>
      </c>
      <c r="G5222">
        <v>0</v>
      </c>
      <c r="H5222">
        <v>0</v>
      </c>
      <c r="I5222">
        <v>0</v>
      </c>
      <c r="J5222">
        <v>0</v>
      </c>
      <c r="K5222">
        <v>28</v>
      </c>
      <c r="L5222">
        <v>28</v>
      </c>
      <c r="M5222">
        <v>0</v>
      </c>
      <c r="N5222">
        <v>0</v>
      </c>
    </row>
    <row r="5223" spans="1:14" x14ac:dyDescent="0.25">
      <c r="A5223" t="s">
        <v>9447</v>
      </c>
      <c r="B5223" t="s">
        <v>74</v>
      </c>
      <c r="C5223" t="s">
        <v>129</v>
      </c>
      <c r="D5223" t="s">
        <v>395</v>
      </c>
      <c r="E5223">
        <v>0</v>
      </c>
      <c r="F5223">
        <v>0</v>
      </c>
      <c r="G5223">
        <v>0</v>
      </c>
      <c r="H5223">
        <v>0</v>
      </c>
      <c r="I5223">
        <v>0</v>
      </c>
      <c r="J5223">
        <v>0</v>
      </c>
      <c r="K5223">
        <v>27</v>
      </c>
      <c r="L5223">
        <v>27</v>
      </c>
      <c r="M5223">
        <v>0</v>
      </c>
      <c r="N5223">
        <v>0</v>
      </c>
    </row>
    <row r="5224" spans="1:14" x14ac:dyDescent="0.25">
      <c r="A5224" t="s">
        <v>9448</v>
      </c>
      <c r="B5224" t="s">
        <v>74</v>
      </c>
      <c r="C5224" t="s">
        <v>130</v>
      </c>
      <c r="D5224" t="s">
        <v>396</v>
      </c>
      <c r="E5224">
        <v>55</v>
      </c>
      <c r="F5224">
        <v>15</v>
      </c>
      <c r="G5224">
        <v>39</v>
      </c>
      <c r="H5224">
        <v>1</v>
      </c>
      <c r="I5224">
        <v>0</v>
      </c>
      <c r="J5224">
        <v>3</v>
      </c>
      <c r="K5224">
        <v>0</v>
      </c>
      <c r="L5224">
        <v>0</v>
      </c>
      <c r="M5224">
        <v>0</v>
      </c>
      <c r="N5224">
        <v>0</v>
      </c>
    </row>
    <row r="5225" spans="1:14" x14ac:dyDescent="0.25">
      <c r="A5225" t="s">
        <v>9449</v>
      </c>
      <c r="B5225" t="s">
        <v>74</v>
      </c>
      <c r="C5225" t="s">
        <v>130</v>
      </c>
      <c r="D5225" t="s">
        <v>4236</v>
      </c>
      <c r="E5225">
        <v>58</v>
      </c>
      <c r="F5225">
        <v>16</v>
      </c>
      <c r="G5225">
        <v>41</v>
      </c>
      <c r="H5225">
        <v>1</v>
      </c>
      <c r="I5225">
        <v>0</v>
      </c>
      <c r="J5225">
        <v>0</v>
      </c>
      <c r="K5225">
        <v>0</v>
      </c>
      <c r="L5225">
        <v>0</v>
      </c>
      <c r="M5225">
        <v>0</v>
      </c>
      <c r="N5225">
        <v>0</v>
      </c>
    </row>
    <row r="5226" spans="1:14" x14ac:dyDescent="0.25">
      <c r="A5226" t="s">
        <v>9450</v>
      </c>
      <c r="B5226" t="s">
        <v>74</v>
      </c>
      <c r="C5226" t="s">
        <v>130</v>
      </c>
      <c r="D5226" t="s">
        <v>4238</v>
      </c>
      <c r="E5226">
        <v>3</v>
      </c>
      <c r="F5226">
        <v>1</v>
      </c>
      <c r="G5226">
        <v>2</v>
      </c>
      <c r="H5226">
        <v>0</v>
      </c>
      <c r="I5226">
        <v>0</v>
      </c>
      <c r="J5226">
        <v>55</v>
      </c>
      <c r="K5226">
        <v>0</v>
      </c>
      <c r="L5226">
        <v>0</v>
      </c>
      <c r="M5226">
        <v>0</v>
      </c>
      <c r="N5226">
        <v>0</v>
      </c>
    </row>
    <row r="5227" spans="1:14" x14ac:dyDescent="0.25">
      <c r="A5227" t="s">
        <v>9451</v>
      </c>
      <c r="B5227" t="s">
        <v>74</v>
      </c>
      <c r="C5227" t="s">
        <v>130</v>
      </c>
      <c r="D5227" t="s">
        <v>397</v>
      </c>
      <c r="E5227">
        <v>58</v>
      </c>
      <c r="F5227">
        <v>16</v>
      </c>
      <c r="G5227">
        <v>41</v>
      </c>
      <c r="H5227">
        <v>1</v>
      </c>
      <c r="I5227">
        <v>0</v>
      </c>
      <c r="J5227">
        <v>0</v>
      </c>
      <c r="K5227">
        <v>0</v>
      </c>
      <c r="L5227">
        <v>0</v>
      </c>
      <c r="M5227">
        <v>0</v>
      </c>
      <c r="N5227">
        <v>0</v>
      </c>
    </row>
    <row r="5228" spans="1:14" x14ac:dyDescent="0.25">
      <c r="A5228" t="s">
        <v>9452</v>
      </c>
      <c r="B5228" t="s">
        <v>74</v>
      </c>
      <c r="C5228" t="s">
        <v>130</v>
      </c>
      <c r="D5228" t="s">
        <v>398</v>
      </c>
      <c r="E5228">
        <v>55</v>
      </c>
      <c r="F5228">
        <v>16</v>
      </c>
      <c r="G5228">
        <v>38</v>
      </c>
      <c r="H5228">
        <v>1</v>
      </c>
      <c r="I5228">
        <v>0</v>
      </c>
      <c r="J5228">
        <v>3</v>
      </c>
      <c r="K5228">
        <v>0</v>
      </c>
      <c r="L5228">
        <v>0</v>
      </c>
      <c r="M5228">
        <v>0</v>
      </c>
      <c r="N5228">
        <v>0</v>
      </c>
    </row>
    <row r="5229" spans="1:14" x14ac:dyDescent="0.25">
      <c r="A5229" t="s">
        <v>9453</v>
      </c>
      <c r="B5229" t="s">
        <v>74</v>
      </c>
      <c r="C5229" t="s">
        <v>130</v>
      </c>
      <c r="D5229" t="s">
        <v>4242</v>
      </c>
      <c r="E5229">
        <v>3</v>
      </c>
      <c r="F5229">
        <v>1</v>
      </c>
      <c r="G5229">
        <v>2</v>
      </c>
      <c r="H5229">
        <v>0</v>
      </c>
      <c r="I5229">
        <v>0</v>
      </c>
      <c r="J5229">
        <v>55</v>
      </c>
      <c r="K5229">
        <v>0</v>
      </c>
      <c r="L5229">
        <v>0</v>
      </c>
      <c r="M5229">
        <v>0</v>
      </c>
      <c r="N5229">
        <v>0</v>
      </c>
    </row>
    <row r="5230" spans="1:14" x14ac:dyDescent="0.25">
      <c r="A5230" t="s">
        <v>9454</v>
      </c>
      <c r="B5230" t="s">
        <v>74</v>
      </c>
      <c r="C5230" t="s">
        <v>130</v>
      </c>
      <c r="D5230" t="s">
        <v>399</v>
      </c>
      <c r="E5230">
        <v>55</v>
      </c>
      <c r="F5230">
        <v>15</v>
      </c>
      <c r="G5230">
        <v>39</v>
      </c>
      <c r="H5230">
        <v>1</v>
      </c>
      <c r="I5230">
        <v>0</v>
      </c>
      <c r="J5230">
        <v>3</v>
      </c>
      <c r="K5230">
        <v>0</v>
      </c>
      <c r="L5230">
        <v>0</v>
      </c>
      <c r="M5230">
        <v>0</v>
      </c>
      <c r="N5230">
        <v>0</v>
      </c>
    </row>
    <row r="5231" spans="1:14" x14ac:dyDescent="0.25">
      <c r="A5231" t="s">
        <v>9455</v>
      </c>
      <c r="B5231" t="s">
        <v>74</v>
      </c>
      <c r="C5231" t="s">
        <v>130</v>
      </c>
      <c r="D5231" t="s">
        <v>4245</v>
      </c>
      <c r="E5231">
        <v>3</v>
      </c>
      <c r="F5231">
        <v>1</v>
      </c>
      <c r="G5231">
        <v>2</v>
      </c>
      <c r="H5231">
        <v>0</v>
      </c>
      <c r="I5231">
        <v>0</v>
      </c>
      <c r="J5231">
        <v>55</v>
      </c>
      <c r="K5231">
        <v>0</v>
      </c>
      <c r="L5231">
        <v>0</v>
      </c>
      <c r="M5231">
        <v>0</v>
      </c>
      <c r="N5231">
        <v>0</v>
      </c>
    </row>
    <row r="5232" spans="1:14" x14ac:dyDescent="0.25">
      <c r="A5232" t="s">
        <v>9456</v>
      </c>
      <c r="B5232" t="s">
        <v>74</v>
      </c>
      <c r="C5232" t="s">
        <v>130</v>
      </c>
      <c r="D5232" t="s">
        <v>394</v>
      </c>
      <c r="E5232">
        <v>0</v>
      </c>
      <c r="F5232">
        <v>0</v>
      </c>
      <c r="G5232">
        <v>0</v>
      </c>
      <c r="H5232">
        <v>0</v>
      </c>
      <c r="I5232">
        <v>0</v>
      </c>
      <c r="J5232">
        <v>0</v>
      </c>
      <c r="K5232">
        <v>32</v>
      </c>
      <c r="L5232">
        <v>32</v>
      </c>
      <c r="M5232">
        <v>0</v>
      </c>
      <c r="N5232">
        <v>0</v>
      </c>
    </row>
    <row r="5233" spans="1:14" x14ac:dyDescent="0.25">
      <c r="A5233" t="s">
        <v>9457</v>
      </c>
      <c r="B5233" t="s">
        <v>74</v>
      </c>
      <c r="C5233" t="s">
        <v>130</v>
      </c>
      <c r="D5233" t="s">
        <v>395</v>
      </c>
      <c r="E5233">
        <v>0</v>
      </c>
      <c r="F5233">
        <v>0</v>
      </c>
      <c r="G5233">
        <v>0</v>
      </c>
      <c r="H5233">
        <v>0</v>
      </c>
      <c r="I5233">
        <v>0</v>
      </c>
      <c r="J5233">
        <v>0</v>
      </c>
      <c r="K5233">
        <v>22</v>
      </c>
      <c r="L5233">
        <v>22</v>
      </c>
      <c r="M5233">
        <v>0</v>
      </c>
      <c r="N5233">
        <v>0</v>
      </c>
    </row>
    <row r="5234" spans="1:14" x14ac:dyDescent="0.25">
      <c r="A5234" t="s">
        <v>9458</v>
      </c>
      <c r="B5234" t="s">
        <v>74</v>
      </c>
      <c r="C5234" t="s">
        <v>131</v>
      </c>
      <c r="D5234" t="s">
        <v>396</v>
      </c>
      <c r="E5234">
        <v>500</v>
      </c>
      <c r="F5234">
        <v>77</v>
      </c>
      <c r="G5234">
        <v>414</v>
      </c>
      <c r="H5234">
        <v>6</v>
      </c>
      <c r="I5234">
        <v>3</v>
      </c>
      <c r="J5234">
        <v>15</v>
      </c>
      <c r="K5234">
        <v>0</v>
      </c>
      <c r="L5234">
        <v>0</v>
      </c>
      <c r="M5234">
        <v>0</v>
      </c>
      <c r="N5234">
        <v>0</v>
      </c>
    </row>
    <row r="5235" spans="1:14" x14ac:dyDescent="0.25">
      <c r="A5235" t="s">
        <v>9459</v>
      </c>
      <c r="B5235" t="s">
        <v>74</v>
      </c>
      <c r="C5235" t="s">
        <v>131</v>
      </c>
      <c r="D5235" t="s">
        <v>4236</v>
      </c>
      <c r="E5235">
        <v>515</v>
      </c>
      <c r="F5235">
        <v>64</v>
      </c>
      <c r="G5235">
        <v>441</v>
      </c>
      <c r="H5235">
        <v>7</v>
      </c>
      <c r="I5235">
        <v>3</v>
      </c>
      <c r="J5235">
        <v>0</v>
      </c>
      <c r="K5235">
        <v>0</v>
      </c>
      <c r="L5235">
        <v>0</v>
      </c>
      <c r="M5235">
        <v>0</v>
      </c>
      <c r="N5235">
        <v>0</v>
      </c>
    </row>
    <row r="5236" spans="1:14" x14ac:dyDescent="0.25">
      <c r="A5236" t="s">
        <v>9460</v>
      </c>
      <c r="B5236" t="s">
        <v>74</v>
      </c>
      <c r="C5236" t="s">
        <v>131</v>
      </c>
      <c r="D5236" t="s">
        <v>4238</v>
      </c>
      <c r="E5236">
        <v>14</v>
      </c>
      <c r="F5236">
        <v>0</v>
      </c>
      <c r="G5236">
        <v>14</v>
      </c>
      <c r="H5236">
        <v>0</v>
      </c>
      <c r="I5236">
        <v>0</v>
      </c>
      <c r="J5236">
        <v>501</v>
      </c>
      <c r="K5236">
        <v>0</v>
      </c>
      <c r="L5236">
        <v>0</v>
      </c>
      <c r="M5236">
        <v>0</v>
      </c>
      <c r="N5236">
        <v>0</v>
      </c>
    </row>
    <row r="5237" spans="1:14" x14ac:dyDescent="0.25">
      <c r="A5237" t="s">
        <v>9461</v>
      </c>
      <c r="B5237" t="s">
        <v>74</v>
      </c>
      <c r="C5237" t="s">
        <v>131</v>
      </c>
      <c r="D5237" t="s">
        <v>397</v>
      </c>
      <c r="E5237">
        <v>515</v>
      </c>
      <c r="F5237">
        <v>63</v>
      </c>
      <c r="G5237">
        <v>442</v>
      </c>
      <c r="H5237">
        <v>7</v>
      </c>
      <c r="I5237">
        <v>3</v>
      </c>
      <c r="J5237">
        <v>0</v>
      </c>
      <c r="K5237">
        <v>0</v>
      </c>
      <c r="L5237">
        <v>0</v>
      </c>
      <c r="M5237">
        <v>0</v>
      </c>
      <c r="N5237">
        <v>0</v>
      </c>
    </row>
    <row r="5238" spans="1:14" x14ac:dyDescent="0.25">
      <c r="A5238" t="s">
        <v>9462</v>
      </c>
      <c r="B5238" t="s">
        <v>74</v>
      </c>
      <c r="C5238" t="s">
        <v>131</v>
      </c>
      <c r="D5238" t="s">
        <v>398</v>
      </c>
      <c r="E5238">
        <v>500</v>
      </c>
      <c r="F5238">
        <v>69</v>
      </c>
      <c r="G5238">
        <v>421</v>
      </c>
      <c r="H5238">
        <v>7</v>
      </c>
      <c r="I5238">
        <v>3</v>
      </c>
      <c r="J5238">
        <v>15</v>
      </c>
      <c r="K5238">
        <v>0</v>
      </c>
      <c r="L5238">
        <v>0</v>
      </c>
      <c r="M5238">
        <v>0</v>
      </c>
      <c r="N5238">
        <v>0</v>
      </c>
    </row>
    <row r="5239" spans="1:14" x14ac:dyDescent="0.25">
      <c r="A5239" t="s">
        <v>9463</v>
      </c>
      <c r="B5239" t="s">
        <v>74</v>
      </c>
      <c r="C5239" t="s">
        <v>131</v>
      </c>
      <c r="D5239" t="s">
        <v>4242</v>
      </c>
      <c r="E5239">
        <v>15</v>
      </c>
      <c r="F5239">
        <v>2</v>
      </c>
      <c r="G5239">
        <v>13</v>
      </c>
      <c r="H5239">
        <v>0</v>
      </c>
      <c r="I5239">
        <v>0</v>
      </c>
      <c r="J5239">
        <v>500</v>
      </c>
      <c r="K5239">
        <v>0</v>
      </c>
      <c r="L5239">
        <v>0</v>
      </c>
      <c r="M5239">
        <v>0</v>
      </c>
      <c r="N5239">
        <v>0</v>
      </c>
    </row>
    <row r="5240" spans="1:14" x14ac:dyDescent="0.25">
      <c r="A5240" t="s">
        <v>9464</v>
      </c>
      <c r="B5240" t="s">
        <v>74</v>
      </c>
      <c r="C5240" t="s">
        <v>131</v>
      </c>
      <c r="D5240" t="s">
        <v>399</v>
      </c>
      <c r="E5240">
        <v>500</v>
      </c>
      <c r="F5240">
        <v>64</v>
      </c>
      <c r="G5240">
        <v>426</v>
      </c>
      <c r="H5240">
        <v>7</v>
      </c>
      <c r="I5240">
        <v>3</v>
      </c>
      <c r="J5240">
        <v>15</v>
      </c>
      <c r="K5240">
        <v>0</v>
      </c>
      <c r="L5240">
        <v>0</v>
      </c>
      <c r="M5240">
        <v>0</v>
      </c>
      <c r="N5240">
        <v>0</v>
      </c>
    </row>
    <row r="5241" spans="1:14" x14ac:dyDescent="0.25">
      <c r="A5241" t="s">
        <v>9465</v>
      </c>
      <c r="B5241" t="s">
        <v>74</v>
      </c>
      <c r="C5241" t="s">
        <v>131</v>
      </c>
      <c r="D5241" t="s">
        <v>4245</v>
      </c>
      <c r="E5241">
        <v>15</v>
      </c>
      <c r="F5241">
        <v>1</v>
      </c>
      <c r="G5241">
        <v>14</v>
      </c>
      <c r="H5241">
        <v>0</v>
      </c>
      <c r="I5241">
        <v>0</v>
      </c>
      <c r="J5241">
        <v>500</v>
      </c>
      <c r="K5241">
        <v>0</v>
      </c>
      <c r="L5241">
        <v>0</v>
      </c>
      <c r="M5241">
        <v>0</v>
      </c>
      <c r="N5241">
        <v>0</v>
      </c>
    </row>
    <row r="5242" spans="1:14" x14ac:dyDescent="0.25">
      <c r="A5242" t="s">
        <v>9466</v>
      </c>
      <c r="B5242" t="s">
        <v>74</v>
      </c>
      <c r="C5242" t="s">
        <v>131</v>
      </c>
      <c r="D5242" t="s">
        <v>394</v>
      </c>
      <c r="E5242">
        <v>0</v>
      </c>
      <c r="F5242">
        <v>0</v>
      </c>
      <c r="G5242">
        <v>0</v>
      </c>
      <c r="H5242">
        <v>0</v>
      </c>
      <c r="I5242">
        <v>0</v>
      </c>
      <c r="J5242">
        <v>0</v>
      </c>
      <c r="K5242">
        <v>272</v>
      </c>
      <c r="L5242">
        <v>269</v>
      </c>
      <c r="M5242">
        <v>3</v>
      </c>
      <c r="N5242">
        <v>0</v>
      </c>
    </row>
    <row r="5243" spans="1:14" x14ac:dyDescent="0.25">
      <c r="A5243" t="s">
        <v>9467</v>
      </c>
      <c r="B5243" t="s">
        <v>74</v>
      </c>
      <c r="C5243" t="s">
        <v>131</v>
      </c>
      <c r="D5243" t="s">
        <v>395</v>
      </c>
      <c r="E5243">
        <v>0</v>
      </c>
      <c r="F5243">
        <v>0</v>
      </c>
      <c r="G5243">
        <v>0</v>
      </c>
      <c r="H5243">
        <v>0</v>
      </c>
      <c r="I5243">
        <v>0</v>
      </c>
      <c r="J5243">
        <v>0</v>
      </c>
      <c r="K5243">
        <v>203</v>
      </c>
      <c r="L5243">
        <v>202</v>
      </c>
      <c r="M5243">
        <v>1</v>
      </c>
      <c r="N5243">
        <v>0</v>
      </c>
    </row>
    <row r="5244" spans="1:14" x14ac:dyDescent="0.25">
      <c r="A5244" t="s">
        <v>9468</v>
      </c>
      <c r="B5244" t="s">
        <v>74</v>
      </c>
      <c r="C5244" t="s">
        <v>132</v>
      </c>
      <c r="D5244" t="s">
        <v>396</v>
      </c>
      <c r="E5244">
        <v>73</v>
      </c>
      <c r="F5244">
        <v>12</v>
      </c>
      <c r="G5244">
        <v>61</v>
      </c>
      <c r="H5244">
        <v>0</v>
      </c>
      <c r="I5244">
        <v>0</v>
      </c>
      <c r="J5244">
        <v>0</v>
      </c>
      <c r="K5244">
        <v>0</v>
      </c>
      <c r="L5244">
        <v>0</v>
      </c>
      <c r="M5244">
        <v>0</v>
      </c>
      <c r="N5244">
        <v>0</v>
      </c>
    </row>
    <row r="5245" spans="1:14" x14ac:dyDescent="0.25">
      <c r="A5245" t="s">
        <v>9469</v>
      </c>
      <c r="B5245" t="s">
        <v>74</v>
      </c>
      <c r="C5245" t="s">
        <v>132</v>
      </c>
      <c r="D5245" t="s">
        <v>4236</v>
      </c>
      <c r="E5245">
        <v>73</v>
      </c>
      <c r="F5245">
        <v>11</v>
      </c>
      <c r="G5245">
        <v>62</v>
      </c>
      <c r="H5245">
        <v>0</v>
      </c>
      <c r="I5245">
        <v>0</v>
      </c>
      <c r="J5245">
        <v>0</v>
      </c>
      <c r="K5245">
        <v>0</v>
      </c>
      <c r="L5245">
        <v>0</v>
      </c>
      <c r="M5245">
        <v>0</v>
      </c>
      <c r="N5245">
        <v>0</v>
      </c>
    </row>
    <row r="5246" spans="1:14" x14ac:dyDescent="0.25">
      <c r="A5246" t="s">
        <v>9470</v>
      </c>
      <c r="B5246" t="s">
        <v>74</v>
      </c>
      <c r="C5246" t="s">
        <v>132</v>
      </c>
      <c r="D5246" t="s">
        <v>4238</v>
      </c>
      <c r="E5246">
        <v>0</v>
      </c>
      <c r="F5246">
        <v>0</v>
      </c>
      <c r="G5246">
        <v>0</v>
      </c>
      <c r="H5246">
        <v>0</v>
      </c>
      <c r="I5246">
        <v>0</v>
      </c>
      <c r="J5246">
        <v>73</v>
      </c>
      <c r="K5246">
        <v>0</v>
      </c>
      <c r="L5246">
        <v>0</v>
      </c>
      <c r="M5246">
        <v>0</v>
      </c>
      <c r="N5246">
        <v>0</v>
      </c>
    </row>
    <row r="5247" spans="1:14" x14ac:dyDescent="0.25">
      <c r="A5247" t="s">
        <v>9471</v>
      </c>
      <c r="B5247" t="s">
        <v>74</v>
      </c>
      <c r="C5247" t="s">
        <v>132</v>
      </c>
      <c r="D5247" t="s">
        <v>397</v>
      </c>
      <c r="E5247">
        <v>73</v>
      </c>
      <c r="F5247">
        <v>11</v>
      </c>
      <c r="G5247">
        <v>62</v>
      </c>
      <c r="H5247">
        <v>0</v>
      </c>
      <c r="I5247">
        <v>0</v>
      </c>
      <c r="J5247">
        <v>0</v>
      </c>
      <c r="K5247">
        <v>0</v>
      </c>
      <c r="L5247">
        <v>0</v>
      </c>
      <c r="M5247">
        <v>0</v>
      </c>
      <c r="N5247">
        <v>0</v>
      </c>
    </row>
    <row r="5248" spans="1:14" x14ac:dyDescent="0.25">
      <c r="A5248" t="s">
        <v>9472</v>
      </c>
      <c r="B5248" t="s">
        <v>74</v>
      </c>
      <c r="C5248" t="s">
        <v>132</v>
      </c>
      <c r="D5248" t="s">
        <v>398</v>
      </c>
      <c r="E5248">
        <v>73</v>
      </c>
      <c r="F5248">
        <v>11</v>
      </c>
      <c r="G5248">
        <v>62</v>
      </c>
      <c r="H5248">
        <v>0</v>
      </c>
      <c r="I5248">
        <v>0</v>
      </c>
      <c r="J5248">
        <v>0</v>
      </c>
      <c r="K5248">
        <v>0</v>
      </c>
      <c r="L5248">
        <v>0</v>
      </c>
      <c r="M5248">
        <v>0</v>
      </c>
      <c r="N5248">
        <v>0</v>
      </c>
    </row>
    <row r="5249" spans="1:14" x14ac:dyDescent="0.25">
      <c r="A5249" t="s">
        <v>9473</v>
      </c>
      <c r="B5249" t="s">
        <v>74</v>
      </c>
      <c r="C5249" t="s">
        <v>132</v>
      </c>
      <c r="D5249" t="s">
        <v>4242</v>
      </c>
      <c r="E5249">
        <v>0</v>
      </c>
      <c r="F5249">
        <v>0</v>
      </c>
      <c r="G5249">
        <v>0</v>
      </c>
      <c r="H5249">
        <v>0</v>
      </c>
      <c r="I5249">
        <v>0</v>
      </c>
      <c r="J5249">
        <v>73</v>
      </c>
      <c r="K5249">
        <v>0</v>
      </c>
      <c r="L5249">
        <v>0</v>
      </c>
      <c r="M5249">
        <v>0</v>
      </c>
      <c r="N5249">
        <v>0</v>
      </c>
    </row>
    <row r="5250" spans="1:14" x14ac:dyDescent="0.25">
      <c r="A5250" t="s">
        <v>9474</v>
      </c>
      <c r="B5250" t="s">
        <v>74</v>
      </c>
      <c r="C5250" t="s">
        <v>132</v>
      </c>
      <c r="D5250" t="s">
        <v>399</v>
      </c>
      <c r="E5250">
        <v>73</v>
      </c>
      <c r="F5250">
        <v>11</v>
      </c>
      <c r="G5250">
        <v>62</v>
      </c>
      <c r="H5250">
        <v>0</v>
      </c>
      <c r="I5250">
        <v>0</v>
      </c>
      <c r="J5250">
        <v>0</v>
      </c>
      <c r="K5250">
        <v>0</v>
      </c>
      <c r="L5250">
        <v>0</v>
      </c>
      <c r="M5250">
        <v>0</v>
      </c>
      <c r="N5250">
        <v>0</v>
      </c>
    </row>
    <row r="5251" spans="1:14" x14ac:dyDescent="0.25">
      <c r="A5251" t="s">
        <v>9475</v>
      </c>
      <c r="B5251" t="s">
        <v>74</v>
      </c>
      <c r="C5251" t="s">
        <v>132</v>
      </c>
      <c r="D5251" t="s">
        <v>4245</v>
      </c>
      <c r="E5251">
        <v>0</v>
      </c>
      <c r="F5251">
        <v>0</v>
      </c>
      <c r="G5251">
        <v>0</v>
      </c>
      <c r="H5251">
        <v>0</v>
      </c>
      <c r="I5251">
        <v>0</v>
      </c>
      <c r="J5251">
        <v>73</v>
      </c>
      <c r="K5251">
        <v>0</v>
      </c>
      <c r="L5251">
        <v>0</v>
      </c>
      <c r="M5251">
        <v>0</v>
      </c>
      <c r="N5251">
        <v>0</v>
      </c>
    </row>
    <row r="5252" spans="1:14" x14ac:dyDescent="0.25">
      <c r="A5252" t="s">
        <v>9476</v>
      </c>
      <c r="B5252" t="s">
        <v>74</v>
      </c>
      <c r="C5252" t="s">
        <v>132</v>
      </c>
      <c r="D5252" t="s">
        <v>394</v>
      </c>
      <c r="E5252">
        <v>0</v>
      </c>
      <c r="F5252">
        <v>0</v>
      </c>
      <c r="G5252">
        <v>0</v>
      </c>
      <c r="H5252">
        <v>0</v>
      </c>
      <c r="I5252">
        <v>0</v>
      </c>
      <c r="J5252">
        <v>0</v>
      </c>
      <c r="K5252">
        <v>34</v>
      </c>
      <c r="L5252">
        <v>34</v>
      </c>
      <c r="M5252">
        <v>0</v>
      </c>
      <c r="N5252">
        <v>0</v>
      </c>
    </row>
    <row r="5253" spans="1:14" x14ac:dyDescent="0.25">
      <c r="A5253" t="s">
        <v>9477</v>
      </c>
      <c r="B5253" t="s">
        <v>74</v>
      </c>
      <c r="C5253" t="s">
        <v>132</v>
      </c>
      <c r="D5253" t="s">
        <v>395</v>
      </c>
      <c r="E5253">
        <v>0</v>
      </c>
      <c r="F5253">
        <v>0</v>
      </c>
      <c r="G5253">
        <v>0</v>
      </c>
      <c r="H5253">
        <v>0</v>
      </c>
      <c r="I5253">
        <v>0</v>
      </c>
      <c r="J5253">
        <v>0</v>
      </c>
      <c r="K5253">
        <v>25</v>
      </c>
      <c r="L5253">
        <v>25</v>
      </c>
      <c r="M5253">
        <v>0</v>
      </c>
      <c r="N5253">
        <v>0</v>
      </c>
    </row>
    <row r="5254" spans="1:14" x14ac:dyDescent="0.25">
      <c r="A5254" t="s">
        <v>9478</v>
      </c>
      <c r="B5254" t="s">
        <v>74</v>
      </c>
      <c r="C5254" t="s">
        <v>133</v>
      </c>
      <c r="D5254" t="s">
        <v>396</v>
      </c>
      <c r="E5254">
        <v>79</v>
      </c>
      <c r="F5254">
        <v>12</v>
      </c>
      <c r="G5254">
        <v>65</v>
      </c>
      <c r="H5254">
        <v>2</v>
      </c>
      <c r="I5254">
        <v>0</v>
      </c>
      <c r="J5254">
        <v>2</v>
      </c>
      <c r="K5254">
        <v>0</v>
      </c>
      <c r="L5254">
        <v>0</v>
      </c>
      <c r="M5254">
        <v>0</v>
      </c>
      <c r="N5254">
        <v>0</v>
      </c>
    </row>
    <row r="5255" spans="1:14" x14ac:dyDescent="0.25">
      <c r="A5255" t="s">
        <v>9479</v>
      </c>
      <c r="B5255" t="s">
        <v>74</v>
      </c>
      <c r="C5255" t="s">
        <v>133</v>
      </c>
      <c r="D5255" t="s">
        <v>4236</v>
      </c>
      <c r="E5255">
        <v>81</v>
      </c>
      <c r="F5255">
        <v>9</v>
      </c>
      <c r="G5255">
        <v>70</v>
      </c>
      <c r="H5255">
        <v>2</v>
      </c>
      <c r="I5255">
        <v>0</v>
      </c>
      <c r="J5255">
        <v>0</v>
      </c>
      <c r="K5255">
        <v>0</v>
      </c>
      <c r="L5255">
        <v>0</v>
      </c>
      <c r="M5255">
        <v>0</v>
      </c>
      <c r="N5255">
        <v>0</v>
      </c>
    </row>
    <row r="5256" spans="1:14" x14ac:dyDescent="0.25">
      <c r="A5256" t="s">
        <v>9480</v>
      </c>
      <c r="B5256" t="s">
        <v>74</v>
      </c>
      <c r="C5256" t="s">
        <v>133</v>
      </c>
      <c r="D5256" t="s">
        <v>4238</v>
      </c>
      <c r="E5256">
        <v>2</v>
      </c>
      <c r="F5256">
        <v>0</v>
      </c>
      <c r="G5256">
        <v>2</v>
      </c>
      <c r="H5256">
        <v>0</v>
      </c>
      <c r="I5256">
        <v>0</v>
      </c>
      <c r="J5256">
        <v>79</v>
      </c>
      <c r="K5256">
        <v>0</v>
      </c>
      <c r="L5256">
        <v>0</v>
      </c>
      <c r="M5256">
        <v>0</v>
      </c>
      <c r="N5256">
        <v>0</v>
      </c>
    </row>
    <row r="5257" spans="1:14" x14ac:dyDescent="0.25">
      <c r="A5257" t="s">
        <v>9481</v>
      </c>
      <c r="B5257" t="s">
        <v>74</v>
      </c>
      <c r="C5257" t="s">
        <v>133</v>
      </c>
      <c r="D5257" t="s">
        <v>397</v>
      </c>
      <c r="E5257">
        <v>81</v>
      </c>
      <c r="F5257">
        <v>9</v>
      </c>
      <c r="G5257">
        <v>70</v>
      </c>
      <c r="H5257">
        <v>2</v>
      </c>
      <c r="I5257">
        <v>0</v>
      </c>
      <c r="J5257">
        <v>0</v>
      </c>
      <c r="K5257">
        <v>0</v>
      </c>
      <c r="L5257">
        <v>0</v>
      </c>
      <c r="M5257">
        <v>0</v>
      </c>
      <c r="N5257">
        <v>0</v>
      </c>
    </row>
    <row r="5258" spans="1:14" x14ac:dyDescent="0.25">
      <c r="A5258" t="s">
        <v>9482</v>
      </c>
      <c r="B5258" t="s">
        <v>74</v>
      </c>
      <c r="C5258" t="s">
        <v>133</v>
      </c>
      <c r="D5258" t="s">
        <v>398</v>
      </c>
      <c r="E5258">
        <v>79</v>
      </c>
      <c r="F5258">
        <v>10</v>
      </c>
      <c r="G5258">
        <v>67</v>
      </c>
      <c r="H5258">
        <v>2</v>
      </c>
      <c r="I5258">
        <v>0</v>
      </c>
      <c r="J5258">
        <v>2</v>
      </c>
      <c r="K5258">
        <v>0</v>
      </c>
      <c r="L5258">
        <v>0</v>
      </c>
      <c r="M5258">
        <v>0</v>
      </c>
      <c r="N5258">
        <v>0</v>
      </c>
    </row>
    <row r="5259" spans="1:14" x14ac:dyDescent="0.25">
      <c r="A5259" t="s">
        <v>9483</v>
      </c>
      <c r="B5259" t="s">
        <v>74</v>
      </c>
      <c r="C5259" t="s">
        <v>133</v>
      </c>
      <c r="D5259" t="s">
        <v>4242</v>
      </c>
      <c r="E5259">
        <v>2</v>
      </c>
      <c r="F5259">
        <v>1</v>
      </c>
      <c r="G5259">
        <v>1</v>
      </c>
      <c r="H5259">
        <v>0</v>
      </c>
      <c r="I5259">
        <v>0</v>
      </c>
      <c r="J5259">
        <v>79</v>
      </c>
      <c r="K5259">
        <v>0</v>
      </c>
      <c r="L5259">
        <v>0</v>
      </c>
      <c r="M5259">
        <v>0</v>
      </c>
      <c r="N5259">
        <v>0</v>
      </c>
    </row>
    <row r="5260" spans="1:14" x14ac:dyDescent="0.25">
      <c r="A5260" t="s">
        <v>9484</v>
      </c>
      <c r="B5260" t="s">
        <v>74</v>
      </c>
      <c r="C5260" t="s">
        <v>133</v>
      </c>
      <c r="D5260" t="s">
        <v>399</v>
      </c>
      <c r="E5260">
        <v>79</v>
      </c>
      <c r="F5260">
        <v>10</v>
      </c>
      <c r="G5260">
        <v>67</v>
      </c>
      <c r="H5260">
        <v>2</v>
      </c>
      <c r="I5260">
        <v>0</v>
      </c>
      <c r="J5260">
        <v>2</v>
      </c>
      <c r="K5260">
        <v>0</v>
      </c>
      <c r="L5260">
        <v>0</v>
      </c>
      <c r="M5260">
        <v>0</v>
      </c>
      <c r="N5260">
        <v>0</v>
      </c>
    </row>
    <row r="5261" spans="1:14" x14ac:dyDescent="0.25">
      <c r="A5261" t="s">
        <v>9485</v>
      </c>
      <c r="B5261" t="s">
        <v>74</v>
      </c>
      <c r="C5261" t="s">
        <v>133</v>
      </c>
      <c r="D5261" t="s">
        <v>4245</v>
      </c>
      <c r="E5261">
        <v>2</v>
      </c>
      <c r="F5261">
        <v>0</v>
      </c>
      <c r="G5261">
        <v>2</v>
      </c>
      <c r="H5261">
        <v>0</v>
      </c>
      <c r="I5261">
        <v>0</v>
      </c>
      <c r="J5261">
        <v>79</v>
      </c>
      <c r="K5261">
        <v>0</v>
      </c>
      <c r="L5261">
        <v>0</v>
      </c>
      <c r="M5261">
        <v>0</v>
      </c>
      <c r="N5261">
        <v>0</v>
      </c>
    </row>
    <row r="5262" spans="1:14" x14ac:dyDescent="0.25">
      <c r="A5262" t="s">
        <v>9486</v>
      </c>
      <c r="B5262" t="s">
        <v>74</v>
      </c>
      <c r="C5262" t="s">
        <v>133</v>
      </c>
      <c r="D5262" t="s">
        <v>394</v>
      </c>
      <c r="E5262">
        <v>0</v>
      </c>
      <c r="F5262">
        <v>0</v>
      </c>
      <c r="G5262">
        <v>0</v>
      </c>
      <c r="H5262">
        <v>0</v>
      </c>
      <c r="I5262">
        <v>0</v>
      </c>
      <c r="J5262">
        <v>0</v>
      </c>
      <c r="K5262">
        <v>44</v>
      </c>
      <c r="L5262">
        <v>44</v>
      </c>
      <c r="M5262">
        <v>0</v>
      </c>
      <c r="N5262">
        <v>0</v>
      </c>
    </row>
    <row r="5263" spans="1:14" x14ac:dyDescent="0.25">
      <c r="A5263" t="s">
        <v>9487</v>
      </c>
      <c r="B5263" t="s">
        <v>74</v>
      </c>
      <c r="C5263" t="s">
        <v>133</v>
      </c>
      <c r="D5263" t="s">
        <v>395</v>
      </c>
      <c r="E5263">
        <v>0</v>
      </c>
      <c r="F5263">
        <v>0</v>
      </c>
      <c r="G5263">
        <v>0</v>
      </c>
      <c r="H5263">
        <v>0</v>
      </c>
      <c r="I5263">
        <v>0</v>
      </c>
      <c r="J5263">
        <v>0</v>
      </c>
      <c r="K5263">
        <v>33</v>
      </c>
      <c r="L5263">
        <v>33</v>
      </c>
      <c r="M5263">
        <v>0</v>
      </c>
      <c r="N5263">
        <v>0</v>
      </c>
    </row>
    <row r="5264" spans="1:14" x14ac:dyDescent="0.25">
      <c r="A5264" t="s">
        <v>9488</v>
      </c>
      <c r="B5264" t="s">
        <v>74</v>
      </c>
      <c r="C5264" t="s">
        <v>134</v>
      </c>
      <c r="D5264" t="s">
        <v>396</v>
      </c>
      <c r="E5264">
        <v>12</v>
      </c>
      <c r="F5264">
        <v>1</v>
      </c>
      <c r="G5264">
        <v>11</v>
      </c>
      <c r="H5264">
        <v>0</v>
      </c>
      <c r="I5264">
        <v>0</v>
      </c>
      <c r="J5264">
        <v>1</v>
      </c>
      <c r="K5264">
        <v>0</v>
      </c>
      <c r="L5264">
        <v>0</v>
      </c>
      <c r="M5264">
        <v>0</v>
      </c>
      <c r="N5264">
        <v>0</v>
      </c>
    </row>
    <row r="5265" spans="1:14" x14ac:dyDescent="0.25">
      <c r="A5265" t="s">
        <v>9489</v>
      </c>
      <c r="B5265" t="s">
        <v>74</v>
      </c>
      <c r="C5265" t="s">
        <v>134</v>
      </c>
      <c r="D5265" t="s">
        <v>4236</v>
      </c>
      <c r="E5265">
        <v>13</v>
      </c>
      <c r="F5265">
        <v>1</v>
      </c>
      <c r="G5265">
        <v>12</v>
      </c>
      <c r="H5265">
        <v>0</v>
      </c>
      <c r="I5265">
        <v>0</v>
      </c>
      <c r="J5265">
        <v>0</v>
      </c>
      <c r="K5265">
        <v>0</v>
      </c>
      <c r="L5265">
        <v>0</v>
      </c>
      <c r="M5265">
        <v>0</v>
      </c>
      <c r="N5265">
        <v>0</v>
      </c>
    </row>
    <row r="5266" spans="1:14" x14ac:dyDescent="0.25">
      <c r="A5266" t="s">
        <v>9490</v>
      </c>
      <c r="B5266" t="s">
        <v>74</v>
      </c>
      <c r="C5266" t="s">
        <v>134</v>
      </c>
      <c r="D5266" t="s">
        <v>4238</v>
      </c>
      <c r="E5266">
        <v>1</v>
      </c>
      <c r="F5266">
        <v>0</v>
      </c>
      <c r="G5266">
        <v>1</v>
      </c>
      <c r="H5266">
        <v>0</v>
      </c>
      <c r="I5266">
        <v>0</v>
      </c>
      <c r="J5266">
        <v>12</v>
      </c>
      <c r="K5266">
        <v>0</v>
      </c>
      <c r="L5266">
        <v>0</v>
      </c>
      <c r="M5266">
        <v>0</v>
      </c>
      <c r="N5266">
        <v>0</v>
      </c>
    </row>
    <row r="5267" spans="1:14" x14ac:dyDescent="0.25">
      <c r="A5267" t="s">
        <v>9491</v>
      </c>
      <c r="B5267" t="s">
        <v>74</v>
      </c>
      <c r="C5267" t="s">
        <v>134</v>
      </c>
      <c r="D5267" t="s">
        <v>397</v>
      </c>
      <c r="E5267">
        <v>13</v>
      </c>
      <c r="F5267">
        <v>1</v>
      </c>
      <c r="G5267">
        <v>12</v>
      </c>
      <c r="H5267">
        <v>0</v>
      </c>
      <c r="I5267">
        <v>0</v>
      </c>
      <c r="J5267">
        <v>0</v>
      </c>
      <c r="K5267">
        <v>0</v>
      </c>
      <c r="L5267">
        <v>0</v>
      </c>
      <c r="M5267">
        <v>0</v>
      </c>
      <c r="N5267">
        <v>0</v>
      </c>
    </row>
    <row r="5268" spans="1:14" x14ac:dyDescent="0.25">
      <c r="A5268" t="s">
        <v>9492</v>
      </c>
      <c r="B5268" t="s">
        <v>74</v>
      </c>
      <c r="C5268" t="s">
        <v>134</v>
      </c>
      <c r="D5268" t="s">
        <v>398</v>
      </c>
      <c r="E5268">
        <v>12</v>
      </c>
      <c r="F5268">
        <v>1</v>
      </c>
      <c r="G5268">
        <v>11</v>
      </c>
      <c r="H5268">
        <v>0</v>
      </c>
      <c r="I5268">
        <v>0</v>
      </c>
      <c r="J5268">
        <v>1</v>
      </c>
      <c r="K5268">
        <v>0</v>
      </c>
      <c r="L5268">
        <v>0</v>
      </c>
      <c r="M5268">
        <v>0</v>
      </c>
      <c r="N5268">
        <v>0</v>
      </c>
    </row>
    <row r="5269" spans="1:14" x14ac:dyDescent="0.25">
      <c r="A5269" t="s">
        <v>9493</v>
      </c>
      <c r="B5269" t="s">
        <v>74</v>
      </c>
      <c r="C5269" t="s">
        <v>134</v>
      </c>
      <c r="D5269" t="s">
        <v>4242</v>
      </c>
      <c r="E5269">
        <v>1</v>
      </c>
      <c r="F5269">
        <v>0</v>
      </c>
      <c r="G5269">
        <v>1</v>
      </c>
      <c r="H5269">
        <v>0</v>
      </c>
      <c r="I5269">
        <v>0</v>
      </c>
      <c r="J5269">
        <v>12</v>
      </c>
      <c r="K5269">
        <v>0</v>
      </c>
      <c r="L5269">
        <v>0</v>
      </c>
      <c r="M5269">
        <v>0</v>
      </c>
      <c r="N5269">
        <v>0</v>
      </c>
    </row>
    <row r="5270" spans="1:14" x14ac:dyDescent="0.25">
      <c r="A5270" t="s">
        <v>9494</v>
      </c>
      <c r="B5270" t="s">
        <v>74</v>
      </c>
      <c r="C5270" t="s">
        <v>134</v>
      </c>
      <c r="D5270" t="s">
        <v>399</v>
      </c>
      <c r="E5270">
        <v>12</v>
      </c>
      <c r="F5270">
        <v>1</v>
      </c>
      <c r="G5270">
        <v>11</v>
      </c>
      <c r="H5270">
        <v>0</v>
      </c>
      <c r="I5270">
        <v>0</v>
      </c>
      <c r="J5270">
        <v>1</v>
      </c>
      <c r="K5270">
        <v>0</v>
      </c>
      <c r="L5270">
        <v>0</v>
      </c>
      <c r="M5270">
        <v>0</v>
      </c>
      <c r="N5270">
        <v>0</v>
      </c>
    </row>
    <row r="5271" spans="1:14" x14ac:dyDescent="0.25">
      <c r="A5271" t="s">
        <v>9495</v>
      </c>
      <c r="B5271" t="s">
        <v>74</v>
      </c>
      <c r="C5271" t="s">
        <v>134</v>
      </c>
      <c r="D5271" t="s">
        <v>4245</v>
      </c>
      <c r="E5271">
        <v>1</v>
      </c>
      <c r="F5271">
        <v>0</v>
      </c>
      <c r="G5271">
        <v>1</v>
      </c>
      <c r="H5271">
        <v>0</v>
      </c>
      <c r="I5271">
        <v>0</v>
      </c>
      <c r="J5271">
        <v>12</v>
      </c>
      <c r="K5271">
        <v>0</v>
      </c>
      <c r="L5271">
        <v>0</v>
      </c>
      <c r="M5271">
        <v>0</v>
      </c>
      <c r="N5271">
        <v>0</v>
      </c>
    </row>
    <row r="5272" spans="1:14" x14ac:dyDescent="0.25">
      <c r="A5272" t="s">
        <v>9496</v>
      </c>
      <c r="B5272" t="s">
        <v>74</v>
      </c>
      <c r="C5272" t="s">
        <v>134</v>
      </c>
      <c r="D5272" t="s">
        <v>394</v>
      </c>
      <c r="E5272">
        <v>0</v>
      </c>
      <c r="F5272">
        <v>0</v>
      </c>
      <c r="G5272">
        <v>0</v>
      </c>
      <c r="H5272">
        <v>0</v>
      </c>
      <c r="I5272">
        <v>0</v>
      </c>
      <c r="J5272">
        <v>0</v>
      </c>
      <c r="K5272">
        <v>10</v>
      </c>
      <c r="L5272">
        <v>10</v>
      </c>
      <c r="M5272">
        <v>0</v>
      </c>
      <c r="N5272">
        <v>0</v>
      </c>
    </row>
    <row r="5273" spans="1:14" x14ac:dyDescent="0.25">
      <c r="A5273" t="s">
        <v>9497</v>
      </c>
      <c r="B5273" t="s">
        <v>74</v>
      </c>
      <c r="C5273" t="s">
        <v>134</v>
      </c>
      <c r="D5273" t="s">
        <v>395</v>
      </c>
      <c r="E5273">
        <v>0</v>
      </c>
      <c r="F5273">
        <v>0</v>
      </c>
      <c r="G5273">
        <v>0</v>
      </c>
      <c r="H5273">
        <v>0</v>
      </c>
      <c r="I5273">
        <v>0</v>
      </c>
      <c r="J5273">
        <v>0</v>
      </c>
      <c r="K5273">
        <v>9</v>
      </c>
      <c r="L5273">
        <v>9</v>
      </c>
      <c r="M5273">
        <v>0</v>
      </c>
      <c r="N5273">
        <v>0</v>
      </c>
    </row>
    <row r="5274" spans="1:14" x14ac:dyDescent="0.25">
      <c r="A5274" t="s">
        <v>9498</v>
      </c>
      <c r="B5274" t="s">
        <v>74</v>
      </c>
      <c r="C5274" t="s">
        <v>135</v>
      </c>
      <c r="D5274" t="s">
        <v>396</v>
      </c>
      <c r="E5274">
        <v>100</v>
      </c>
      <c r="F5274">
        <v>15</v>
      </c>
      <c r="G5274">
        <v>84</v>
      </c>
      <c r="H5274">
        <v>0</v>
      </c>
      <c r="I5274">
        <v>1</v>
      </c>
      <c r="J5274">
        <v>5</v>
      </c>
      <c r="K5274">
        <v>0</v>
      </c>
      <c r="L5274">
        <v>0</v>
      </c>
      <c r="M5274">
        <v>0</v>
      </c>
      <c r="N5274">
        <v>0</v>
      </c>
    </row>
    <row r="5275" spans="1:14" x14ac:dyDescent="0.25">
      <c r="A5275" t="s">
        <v>9499</v>
      </c>
      <c r="B5275" t="s">
        <v>74</v>
      </c>
      <c r="C5275" t="s">
        <v>135</v>
      </c>
      <c r="D5275" t="s">
        <v>4236</v>
      </c>
      <c r="E5275">
        <v>105</v>
      </c>
      <c r="F5275">
        <v>15</v>
      </c>
      <c r="G5275">
        <v>87</v>
      </c>
      <c r="H5275">
        <v>2</v>
      </c>
      <c r="I5275">
        <v>1</v>
      </c>
      <c r="J5275">
        <v>0</v>
      </c>
      <c r="K5275">
        <v>0</v>
      </c>
      <c r="L5275">
        <v>0</v>
      </c>
      <c r="M5275">
        <v>0</v>
      </c>
      <c r="N5275">
        <v>0</v>
      </c>
    </row>
    <row r="5276" spans="1:14" x14ac:dyDescent="0.25">
      <c r="A5276" t="s">
        <v>9500</v>
      </c>
      <c r="B5276" t="s">
        <v>74</v>
      </c>
      <c r="C5276" t="s">
        <v>135</v>
      </c>
      <c r="D5276" t="s">
        <v>4238</v>
      </c>
      <c r="E5276">
        <v>5</v>
      </c>
      <c r="F5276">
        <v>2</v>
      </c>
      <c r="G5276">
        <v>3</v>
      </c>
      <c r="H5276">
        <v>0</v>
      </c>
      <c r="I5276">
        <v>0</v>
      </c>
      <c r="J5276">
        <v>100</v>
      </c>
      <c r="K5276">
        <v>0</v>
      </c>
      <c r="L5276">
        <v>0</v>
      </c>
      <c r="M5276">
        <v>0</v>
      </c>
      <c r="N5276">
        <v>0</v>
      </c>
    </row>
    <row r="5277" spans="1:14" x14ac:dyDescent="0.25">
      <c r="A5277" t="s">
        <v>9501</v>
      </c>
      <c r="B5277" t="s">
        <v>74</v>
      </c>
      <c r="C5277" t="s">
        <v>135</v>
      </c>
      <c r="D5277" t="s">
        <v>397</v>
      </c>
      <c r="E5277">
        <v>105</v>
      </c>
      <c r="F5277">
        <v>15</v>
      </c>
      <c r="G5277">
        <v>87</v>
      </c>
      <c r="H5277">
        <v>2</v>
      </c>
      <c r="I5277">
        <v>1</v>
      </c>
      <c r="J5277">
        <v>0</v>
      </c>
      <c r="K5277">
        <v>0</v>
      </c>
      <c r="L5277">
        <v>0</v>
      </c>
      <c r="M5277">
        <v>0</v>
      </c>
      <c r="N5277">
        <v>0</v>
      </c>
    </row>
    <row r="5278" spans="1:14" x14ac:dyDescent="0.25">
      <c r="A5278" t="s">
        <v>9502</v>
      </c>
      <c r="B5278" t="s">
        <v>74</v>
      </c>
      <c r="C5278" t="s">
        <v>135</v>
      </c>
      <c r="D5278" t="s">
        <v>398</v>
      </c>
      <c r="E5278">
        <v>100</v>
      </c>
      <c r="F5278">
        <v>15</v>
      </c>
      <c r="G5278">
        <v>83</v>
      </c>
      <c r="H5278">
        <v>1</v>
      </c>
      <c r="I5278">
        <v>1</v>
      </c>
      <c r="J5278">
        <v>5</v>
      </c>
      <c r="K5278">
        <v>0</v>
      </c>
      <c r="L5278">
        <v>0</v>
      </c>
      <c r="M5278">
        <v>0</v>
      </c>
      <c r="N5278">
        <v>0</v>
      </c>
    </row>
    <row r="5279" spans="1:14" x14ac:dyDescent="0.25">
      <c r="A5279" t="s">
        <v>9503</v>
      </c>
      <c r="B5279" t="s">
        <v>74</v>
      </c>
      <c r="C5279" t="s">
        <v>135</v>
      </c>
      <c r="D5279" t="s">
        <v>4242</v>
      </c>
      <c r="E5279">
        <v>5</v>
      </c>
      <c r="F5279">
        <v>2</v>
      </c>
      <c r="G5279">
        <v>3</v>
      </c>
      <c r="H5279">
        <v>0</v>
      </c>
      <c r="I5279">
        <v>0</v>
      </c>
      <c r="J5279">
        <v>100</v>
      </c>
      <c r="K5279">
        <v>0</v>
      </c>
      <c r="L5279">
        <v>0</v>
      </c>
      <c r="M5279">
        <v>0</v>
      </c>
      <c r="N5279">
        <v>0</v>
      </c>
    </row>
    <row r="5280" spans="1:14" x14ac:dyDescent="0.25">
      <c r="A5280" t="s">
        <v>9504</v>
      </c>
      <c r="B5280" t="s">
        <v>74</v>
      </c>
      <c r="C5280" t="s">
        <v>135</v>
      </c>
      <c r="D5280" t="s">
        <v>399</v>
      </c>
      <c r="E5280">
        <v>100</v>
      </c>
      <c r="F5280">
        <v>14</v>
      </c>
      <c r="G5280">
        <v>84</v>
      </c>
      <c r="H5280">
        <v>1</v>
      </c>
      <c r="I5280">
        <v>1</v>
      </c>
      <c r="J5280">
        <v>5</v>
      </c>
      <c r="K5280">
        <v>0</v>
      </c>
      <c r="L5280">
        <v>0</v>
      </c>
      <c r="M5280">
        <v>0</v>
      </c>
      <c r="N5280">
        <v>0</v>
      </c>
    </row>
    <row r="5281" spans="1:14" x14ac:dyDescent="0.25">
      <c r="A5281" t="s">
        <v>9505</v>
      </c>
      <c r="B5281" t="s">
        <v>74</v>
      </c>
      <c r="C5281" t="s">
        <v>135</v>
      </c>
      <c r="D5281" t="s">
        <v>4245</v>
      </c>
      <c r="E5281">
        <v>5</v>
      </c>
      <c r="F5281">
        <v>1</v>
      </c>
      <c r="G5281">
        <v>4</v>
      </c>
      <c r="H5281">
        <v>0</v>
      </c>
      <c r="I5281">
        <v>0</v>
      </c>
      <c r="J5281">
        <v>100</v>
      </c>
      <c r="K5281">
        <v>0</v>
      </c>
      <c r="L5281">
        <v>0</v>
      </c>
      <c r="M5281">
        <v>0</v>
      </c>
      <c r="N5281">
        <v>0</v>
      </c>
    </row>
    <row r="5282" spans="1:14" x14ac:dyDescent="0.25">
      <c r="A5282" t="s">
        <v>9506</v>
      </c>
      <c r="B5282" t="s">
        <v>74</v>
      </c>
      <c r="C5282" t="s">
        <v>135</v>
      </c>
      <c r="D5282" t="s">
        <v>394</v>
      </c>
      <c r="E5282">
        <v>0</v>
      </c>
      <c r="F5282">
        <v>0</v>
      </c>
      <c r="G5282">
        <v>0</v>
      </c>
      <c r="H5282">
        <v>0</v>
      </c>
      <c r="I5282">
        <v>0</v>
      </c>
      <c r="J5282">
        <v>0</v>
      </c>
      <c r="K5282">
        <v>65</v>
      </c>
      <c r="L5282">
        <v>64</v>
      </c>
      <c r="M5282">
        <v>1</v>
      </c>
      <c r="N5282">
        <v>0</v>
      </c>
    </row>
    <row r="5283" spans="1:14" x14ac:dyDescent="0.25">
      <c r="A5283" t="s">
        <v>9507</v>
      </c>
      <c r="B5283" t="s">
        <v>74</v>
      </c>
      <c r="C5283" t="s">
        <v>135</v>
      </c>
      <c r="D5283" t="s">
        <v>395</v>
      </c>
      <c r="E5283">
        <v>0</v>
      </c>
      <c r="F5283">
        <v>0</v>
      </c>
      <c r="G5283">
        <v>0</v>
      </c>
      <c r="H5283">
        <v>0</v>
      </c>
      <c r="I5283">
        <v>0</v>
      </c>
      <c r="J5283">
        <v>0</v>
      </c>
      <c r="K5283">
        <v>46</v>
      </c>
      <c r="L5283">
        <v>46</v>
      </c>
      <c r="M5283">
        <v>0</v>
      </c>
      <c r="N5283">
        <v>0</v>
      </c>
    </row>
    <row r="5284" spans="1:14" x14ac:dyDescent="0.25">
      <c r="A5284" t="s">
        <v>9508</v>
      </c>
      <c r="B5284" t="s">
        <v>74</v>
      </c>
      <c r="C5284" t="s">
        <v>136</v>
      </c>
      <c r="D5284" t="s">
        <v>396</v>
      </c>
      <c r="E5284">
        <v>50</v>
      </c>
      <c r="F5284">
        <v>14</v>
      </c>
      <c r="G5284">
        <v>36</v>
      </c>
      <c r="H5284">
        <v>0</v>
      </c>
      <c r="I5284">
        <v>0</v>
      </c>
      <c r="J5284">
        <v>3</v>
      </c>
      <c r="K5284">
        <v>0</v>
      </c>
      <c r="L5284">
        <v>0</v>
      </c>
      <c r="M5284">
        <v>0</v>
      </c>
      <c r="N5284">
        <v>0</v>
      </c>
    </row>
    <row r="5285" spans="1:14" x14ac:dyDescent="0.25">
      <c r="A5285" t="s">
        <v>9509</v>
      </c>
      <c r="B5285" t="s">
        <v>74</v>
      </c>
      <c r="C5285" t="s">
        <v>136</v>
      </c>
      <c r="D5285" t="s">
        <v>4236</v>
      </c>
      <c r="E5285">
        <v>53</v>
      </c>
      <c r="F5285">
        <v>14</v>
      </c>
      <c r="G5285">
        <v>38</v>
      </c>
      <c r="H5285">
        <v>1</v>
      </c>
      <c r="I5285">
        <v>0</v>
      </c>
      <c r="J5285">
        <v>0</v>
      </c>
      <c r="K5285">
        <v>0</v>
      </c>
      <c r="L5285">
        <v>0</v>
      </c>
      <c r="M5285">
        <v>0</v>
      </c>
      <c r="N5285">
        <v>0</v>
      </c>
    </row>
    <row r="5286" spans="1:14" x14ac:dyDescent="0.25">
      <c r="A5286" t="s">
        <v>9510</v>
      </c>
      <c r="B5286" t="s">
        <v>74</v>
      </c>
      <c r="C5286" t="s">
        <v>136</v>
      </c>
      <c r="D5286" t="s">
        <v>4238</v>
      </c>
      <c r="E5286">
        <v>3</v>
      </c>
      <c r="F5286">
        <v>0</v>
      </c>
      <c r="G5286">
        <v>3</v>
      </c>
      <c r="H5286">
        <v>0</v>
      </c>
      <c r="I5286">
        <v>0</v>
      </c>
      <c r="J5286">
        <v>50</v>
      </c>
      <c r="K5286">
        <v>0</v>
      </c>
      <c r="L5286">
        <v>0</v>
      </c>
      <c r="M5286">
        <v>0</v>
      </c>
      <c r="N5286">
        <v>0</v>
      </c>
    </row>
    <row r="5287" spans="1:14" x14ac:dyDescent="0.25">
      <c r="A5287" t="s">
        <v>9511</v>
      </c>
      <c r="B5287" t="s">
        <v>74</v>
      </c>
      <c r="C5287" t="s">
        <v>136</v>
      </c>
      <c r="D5287" t="s">
        <v>397</v>
      </c>
      <c r="E5287">
        <v>53</v>
      </c>
      <c r="F5287">
        <v>14</v>
      </c>
      <c r="G5287">
        <v>38</v>
      </c>
      <c r="H5287">
        <v>1</v>
      </c>
      <c r="I5287">
        <v>0</v>
      </c>
      <c r="J5287">
        <v>0</v>
      </c>
      <c r="K5287">
        <v>0</v>
      </c>
      <c r="L5287">
        <v>0</v>
      </c>
      <c r="M5287">
        <v>0</v>
      </c>
      <c r="N5287">
        <v>0</v>
      </c>
    </row>
    <row r="5288" spans="1:14" x14ac:dyDescent="0.25">
      <c r="A5288" t="s">
        <v>9512</v>
      </c>
      <c r="B5288" t="s">
        <v>74</v>
      </c>
      <c r="C5288" t="s">
        <v>136</v>
      </c>
      <c r="D5288" t="s">
        <v>398</v>
      </c>
      <c r="E5288">
        <v>50</v>
      </c>
      <c r="F5288">
        <v>14</v>
      </c>
      <c r="G5288">
        <v>36</v>
      </c>
      <c r="H5288">
        <v>0</v>
      </c>
      <c r="I5288">
        <v>0</v>
      </c>
      <c r="J5288">
        <v>3</v>
      </c>
      <c r="K5288">
        <v>0</v>
      </c>
      <c r="L5288">
        <v>0</v>
      </c>
      <c r="M5288">
        <v>0</v>
      </c>
      <c r="N5288">
        <v>0</v>
      </c>
    </row>
    <row r="5289" spans="1:14" x14ac:dyDescent="0.25">
      <c r="A5289" t="s">
        <v>9513</v>
      </c>
      <c r="B5289" t="s">
        <v>74</v>
      </c>
      <c r="C5289" t="s">
        <v>136</v>
      </c>
      <c r="D5289" t="s">
        <v>4242</v>
      </c>
      <c r="E5289">
        <v>3</v>
      </c>
      <c r="F5289">
        <v>0</v>
      </c>
      <c r="G5289">
        <v>3</v>
      </c>
      <c r="H5289">
        <v>0</v>
      </c>
      <c r="I5289">
        <v>0</v>
      </c>
      <c r="J5289">
        <v>50</v>
      </c>
      <c r="K5289">
        <v>0</v>
      </c>
      <c r="L5289">
        <v>0</v>
      </c>
      <c r="M5289">
        <v>0</v>
      </c>
      <c r="N5289">
        <v>0</v>
      </c>
    </row>
    <row r="5290" spans="1:14" x14ac:dyDescent="0.25">
      <c r="A5290" t="s">
        <v>9514</v>
      </c>
      <c r="B5290" t="s">
        <v>74</v>
      </c>
      <c r="C5290" t="s">
        <v>136</v>
      </c>
      <c r="D5290" t="s">
        <v>399</v>
      </c>
      <c r="E5290">
        <v>50</v>
      </c>
      <c r="F5290">
        <v>14</v>
      </c>
      <c r="G5290">
        <v>35</v>
      </c>
      <c r="H5290">
        <v>1</v>
      </c>
      <c r="I5290">
        <v>0</v>
      </c>
      <c r="J5290">
        <v>3</v>
      </c>
      <c r="K5290">
        <v>0</v>
      </c>
      <c r="L5290">
        <v>0</v>
      </c>
      <c r="M5290">
        <v>0</v>
      </c>
      <c r="N5290">
        <v>0</v>
      </c>
    </row>
    <row r="5291" spans="1:14" x14ac:dyDescent="0.25">
      <c r="A5291" t="s">
        <v>9515</v>
      </c>
      <c r="B5291" t="s">
        <v>74</v>
      </c>
      <c r="C5291" t="s">
        <v>136</v>
      </c>
      <c r="D5291" t="s">
        <v>4245</v>
      </c>
      <c r="E5291">
        <v>3</v>
      </c>
      <c r="F5291">
        <v>0</v>
      </c>
      <c r="G5291">
        <v>3</v>
      </c>
      <c r="H5291">
        <v>0</v>
      </c>
      <c r="I5291">
        <v>0</v>
      </c>
      <c r="J5291">
        <v>50</v>
      </c>
      <c r="K5291">
        <v>0</v>
      </c>
      <c r="L5291">
        <v>0</v>
      </c>
      <c r="M5291">
        <v>0</v>
      </c>
      <c r="N5291">
        <v>0</v>
      </c>
    </row>
    <row r="5292" spans="1:14" x14ac:dyDescent="0.25">
      <c r="A5292" t="s">
        <v>9516</v>
      </c>
      <c r="B5292" t="s">
        <v>74</v>
      </c>
      <c r="C5292" t="s">
        <v>136</v>
      </c>
      <c r="D5292" t="s">
        <v>394</v>
      </c>
      <c r="E5292">
        <v>0</v>
      </c>
      <c r="F5292">
        <v>0</v>
      </c>
      <c r="G5292">
        <v>0</v>
      </c>
      <c r="H5292">
        <v>0</v>
      </c>
      <c r="I5292">
        <v>0</v>
      </c>
      <c r="J5292">
        <v>0</v>
      </c>
      <c r="K5292">
        <v>36</v>
      </c>
      <c r="L5292">
        <v>36</v>
      </c>
      <c r="M5292">
        <v>0</v>
      </c>
      <c r="N5292">
        <v>0</v>
      </c>
    </row>
    <row r="5293" spans="1:14" x14ac:dyDescent="0.25">
      <c r="A5293" t="s">
        <v>9517</v>
      </c>
      <c r="B5293" t="s">
        <v>74</v>
      </c>
      <c r="C5293" t="s">
        <v>136</v>
      </c>
      <c r="D5293" t="s">
        <v>395</v>
      </c>
      <c r="E5293">
        <v>0</v>
      </c>
      <c r="F5293">
        <v>0</v>
      </c>
      <c r="G5293">
        <v>0</v>
      </c>
      <c r="H5293">
        <v>0</v>
      </c>
      <c r="I5293">
        <v>0</v>
      </c>
      <c r="J5293">
        <v>0</v>
      </c>
      <c r="K5293">
        <v>28</v>
      </c>
      <c r="L5293">
        <v>28</v>
      </c>
      <c r="M5293">
        <v>0</v>
      </c>
      <c r="N5293">
        <v>0</v>
      </c>
    </row>
    <row r="5294" spans="1:14" x14ac:dyDescent="0.25">
      <c r="A5294" t="s">
        <v>9518</v>
      </c>
      <c r="B5294" t="s">
        <v>74</v>
      </c>
      <c r="C5294" t="s">
        <v>137</v>
      </c>
      <c r="D5294" t="s">
        <v>396</v>
      </c>
      <c r="E5294">
        <v>387</v>
      </c>
      <c r="F5294">
        <v>80</v>
      </c>
      <c r="G5294">
        <v>302</v>
      </c>
      <c r="H5294">
        <v>4</v>
      </c>
      <c r="I5294">
        <v>1</v>
      </c>
      <c r="J5294">
        <v>11</v>
      </c>
      <c r="K5294">
        <v>0</v>
      </c>
      <c r="L5294">
        <v>0</v>
      </c>
      <c r="M5294">
        <v>0</v>
      </c>
      <c r="N5294">
        <v>0</v>
      </c>
    </row>
    <row r="5295" spans="1:14" x14ac:dyDescent="0.25">
      <c r="A5295" t="s">
        <v>9519</v>
      </c>
      <c r="B5295" t="s">
        <v>74</v>
      </c>
      <c r="C5295" t="s">
        <v>137</v>
      </c>
      <c r="D5295" t="s">
        <v>4236</v>
      </c>
      <c r="E5295">
        <v>398</v>
      </c>
      <c r="F5295">
        <v>73</v>
      </c>
      <c r="G5295">
        <v>319</v>
      </c>
      <c r="H5295">
        <v>5</v>
      </c>
      <c r="I5295">
        <v>1</v>
      </c>
      <c r="J5295">
        <v>0</v>
      </c>
      <c r="K5295">
        <v>0</v>
      </c>
      <c r="L5295">
        <v>0</v>
      </c>
      <c r="M5295">
        <v>0</v>
      </c>
      <c r="N5295">
        <v>0</v>
      </c>
    </row>
    <row r="5296" spans="1:14" x14ac:dyDescent="0.25">
      <c r="A5296" t="s">
        <v>9520</v>
      </c>
      <c r="B5296" t="s">
        <v>74</v>
      </c>
      <c r="C5296" t="s">
        <v>137</v>
      </c>
      <c r="D5296" t="s">
        <v>4238</v>
      </c>
      <c r="E5296">
        <v>10</v>
      </c>
      <c r="F5296">
        <v>0</v>
      </c>
      <c r="G5296">
        <v>10</v>
      </c>
      <c r="H5296">
        <v>0</v>
      </c>
      <c r="I5296">
        <v>0</v>
      </c>
      <c r="J5296">
        <v>388</v>
      </c>
      <c r="K5296">
        <v>0</v>
      </c>
      <c r="L5296">
        <v>0</v>
      </c>
      <c r="M5296">
        <v>0</v>
      </c>
      <c r="N5296">
        <v>0</v>
      </c>
    </row>
    <row r="5297" spans="1:14" x14ac:dyDescent="0.25">
      <c r="A5297" t="s">
        <v>9521</v>
      </c>
      <c r="B5297" t="s">
        <v>74</v>
      </c>
      <c r="C5297" t="s">
        <v>137</v>
      </c>
      <c r="D5297" t="s">
        <v>397</v>
      </c>
      <c r="E5297">
        <v>398</v>
      </c>
      <c r="F5297">
        <v>73</v>
      </c>
      <c r="G5297">
        <v>319</v>
      </c>
      <c r="H5297">
        <v>5</v>
      </c>
      <c r="I5297">
        <v>1</v>
      </c>
      <c r="J5297">
        <v>0</v>
      </c>
      <c r="K5297">
        <v>0</v>
      </c>
      <c r="L5297">
        <v>0</v>
      </c>
      <c r="M5297">
        <v>0</v>
      </c>
      <c r="N5297">
        <v>0</v>
      </c>
    </row>
    <row r="5298" spans="1:14" x14ac:dyDescent="0.25">
      <c r="A5298" t="s">
        <v>9522</v>
      </c>
      <c r="B5298" t="s">
        <v>74</v>
      </c>
      <c r="C5298" t="s">
        <v>137</v>
      </c>
      <c r="D5298" t="s">
        <v>398</v>
      </c>
      <c r="E5298">
        <v>387</v>
      </c>
      <c r="F5298">
        <v>76</v>
      </c>
      <c r="G5298">
        <v>306</v>
      </c>
      <c r="H5298">
        <v>4</v>
      </c>
      <c r="I5298">
        <v>1</v>
      </c>
      <c r="J5298">
        <v>11</v>
      </c>
      <c r="K5298">
        <v>0</v>
      </c>
      <c r="L5298">
        <v>0</v>
      </c>
      <c r="M5298">
        <v>0</v>
      </c>
      <c r="N5298">
        <v>0</v>
      </c>
    </row>
    <row r="5299" spans="1:14" x14ac:dyDescent="0.25">
      <c r="A5299" t="s">
        <v>9523</v>
      </c>
      <c r="B5299" t="s">
        <v>74</v>
      </c>
      <c r="C5299" t="s">
        <v>137</v>
      </c>
      <c r="D5299" t="s">
        <v>4242</v>
      </c>
      <c r="E5299">
        <v>11</v>
      </c>
      <c r="F5299">
        <v>2</v>
      </c>
      <c r="G5299">
        <v>9</v>
      </c>
      <c r="H5299">
        <v>0</v>
      </c>
      <c r="I5299">
        <v>0</v>
      </c>
      <c r="J5299">
        <v>387</v>
      </c>
      <c r="K5299">
        <v>0</v>
      </c>
      <c r="L5299">
        <v>0</v>
      </c>
      <c r="M5299">
        <v>0</v>
      </c>
      <c r="N5299">
        <v>0</v>
      </c>
    </row>
    <row r="5300" spans="1:14" x14ac:dyDescent="0.25">
      <c r="A5300" t="s">
        <v>9524</v>
      </c>
      <c r="B5300" t="s">
        <v>74</v>
      </c>
      <c r="C5300" t="s">
        <v>137</v>
      </c>
      <c r="D5300" t="s">
        <v>399</v>
      </c>
      <c r="E5300">
        <v>387</v>
      </c>
      <c r="F5300">
        <v>73</v>
      </c>
      <c r="G5300">
        <v>309</v>
      </c>
      <c r="H5300">
        <v>4</v>
      </c>
      <c r="I5300">
        <v>1</v>
      </c>
      <c r="J5300">
        <v>11</v>
      </c>
      <c r="K5300">
        <v>0</v>
      </c>
      <c r="L5300">
        <v>0</v>
      </c>
      <c r="M5300">
        <v>0</v>
      </c>
      <c r="N5300">
        <v>0</v>
      </c>
    </row>
    <row r="5301" spans="1:14" x14ac:dyDescent="0.25">
      <c r="A5301" t="s">
        <v>9525</v>
      </c>
      <c r="B5301" t="s">
        <v>74</v>
      </c>
      <c r="C5301" t="s">
        <v>137</v>
      </c>
      <c r="D5301" t="s">
        <v>4245</v>
      </c>
      <c r="E5301">
        <v>10</v>
      </c>
      <c r="F5301">
        <v>0</v>
      </c>
      <c r="G5301">
        <v>10</v>
      </c>
      <c r="H5301">
        <v>0</v>
      </c>
      <c r="I5301">
        <v>0</v>
      </c>
      <c r="J5301">
        <v>388</v>
      </c>
      <c r="K5301">
        <v>0</v>
      </c>
      <c r="L5301">
        <v>0</v>
      </c>
      <c r="M5301">
        <v>0</v>
      </c>
      <c r="N5301">
        <v>0</v>
      </c>
    </row>
    <row r="5302" spans="1:14" x14ac:dyDescent="0.25">
      <c r="A5302" t="s">
        <v>9526</v>
      </c>
      <c r="B5302" t="s">
        <v>74</v>
      </c>
      <c r="C5302" t="s">
        <v>137</v>
      </c>
      <c r="D5302" t="s">
        <v>394</v>
      </c>
      <c r="E5302">
        <v>0</v>
      </c>
      <c r="F5302">
        <v>0</v>
      </c>
      <c r="G5302">
        <v>0</v>
      </c>
      <c r="H5302">
        <v>0</v>
      </c>
      <c r="I5302">
        <v>0</v>
      </c>
      <c r="J5302">
        <v>0</v>
      </c>
      <c r="K5302">
        <v>219</v>
      </c>
      <c r="L5302">
        <v>218</v>
      </c>
      <c r="M5302">
        <v>1</v>
      </c>
      <c r="N5302">
        <v>0</v>
      </c>
    </row>
    <row r="5303" spans="1:14" x14ac:dyDescent="0.25">
      <c r="A5303" t="s">
        <v>9527</v>
      </c>
      <c r="B5303" t="s">
        <v>74</v>
      </c>
      <c r="C5303" t="s">
        <v>137</v>
      </c>
      <c r="D5303" t="s">
        <v>395</v>
      </c>
      <c r="E5303">
        <v>0</v>
      </c>
      <c r="F5303">
        <v>0</v>
      </c>
      <c r="G5303">
        <v>0</v>
      </c>
      <c r="H5303">
        <v>0</v>
      </c>
      <c r="I5303">
        <v>0</v>
      </c>
      <c r="J5303">
        <v>0</v>
      </c>
      <c r="K5303">
        <v>148</v>
      </c>
      <c r="L5303">
        <v>147</v>
      </c>
      <c r="M5303">
        <v>1</v>
      </c>
      <c r="N5303">
        <v>0</v>
      </c>
    </row>
    <row r="5304" spans="1:14" x14ac:dyDescent="0.25">
      <c r="A5304" t="s">
        <v>9528</v>
      </c>
      <c r="B5304" t="s">
        <v>74</v>
      </c>
      <c r="C5304" t="s">
        <v>138</v>
      </c>
      <c r="D5304" t="s">
        <v>396</v>
      </c>
      <c r="E5304">
        <v>74</v>
      </c>
      <c r="F5304">
        <v>9</v>
      </c>
      <c r="G5304">
        <v>65</v>
      </c>
      <c r="H5304">
        <v>0</v>
      </c>
      <c r="I5304">
        <v>0</v>
      </c>
      <c r="J5304">
        <v>2</v>
      </c>
      <c r="K5304">
        <v>0</v>
      </c>
      <c r="L5304">
        <v>0</v>
      </c>
      <c r="M5304">
        <v>0</v>
      </c>
      <c r="N5304">
        <v>0</v>
      </c>
    </row>
    <row r="5305" spans="1:14" x14ac:dyDescent="0.25">
      <c r="A5305" t="s">
        <v>9529</v>
      </c>
      <c r="B5305" t="s">
        <v>74</v>
      </c>
      <c r="C5305" t="s">
        <v>138</v>
      </c>
      <c r="D5305" t="s">
        <v>4236</v>
      </c>
      <c r="E5305">
        <v>76</v>
      </c>
      <c r="F5305">
        <v>7</v>
      </c>
      <c r="G5305">
        <v>69</v>
      </c>
      <c r="H5305">
        <v>0</v>
      </c>
      <c r="I5305">
        <v>0</v>
      </c>
      <c r="J5305">
        <v>0</v>
      </c>
      <c r="K5305">
        <v>0</v>
      </c>
      <c r="L5305">
        <v>0</v>
      </c>
      <c r="M5305">
        <v>0</v>
      </c>
      <c r="N5305">
        <v>0</v>
      </c>
    </row>
    <row r="5306" spans="1:14" x14ac:dyDescent="0.25">
      <c r="A5306" t="s">
        <v>9530</v>
      </c>
      <c r="B5306" t="s">
        <v>74</v>
      </c>
      <c r="C5306" t="s">
        <v>138</v>
      </c>
      <c r="D5306" t="s">
        <v>4238</v>
      </c>
      <c r="E5306">
        <v>2</v>
      </c>
      <c r="F5306">
        <v>0</v>
      </c>
      <c r="G5306">
        <v>2</v>
      </c>
      <c r="H5306">
        <v>0</v>
      </c>
      <c r="I5306">
        <v>0</v>
      </c>
      <c r="J5306">
        <v>74</v>
      </c>
      <c r="K5306">
        <v>0</v>
      </c>
      <c r="L5306">
        <v>0</v>
      </c>
      <c r="M5306">
        <v>0</v>
      </c>
      <c r="N5306">
        <v>0</v>
      </c>
    </row>
    <row r="5307" spans="1:14" x14ac:dyDescent="0.25">
      <c r="A5307" t="s">
        <v>9531</v>
      </c>
      <c r="B5307" t="s">
        <v>74</v>
      </c>
      <c r="C5307" t="s">
        <v>138</v>
      </c>
      <c r="D5307" t="s">
        <v>397</v>
      </c>
      <c r="E5307">
        <v>76</v>
      </c>
      <c r="F5307">
        <v>7</v>
      </c>
      <c r="G5307">
        <v>69</v>
      </c>
      <c r="H5307">
        <v>0</v>
      </c>
      <c r="I5307">
        <v>0</v>
      </c>
      <c r="J5307">
        <v>0</v>
      </c>
      <c r="K5307">
        <v>0</v>
      </c>
      <c r="L5307">
        <v>0</v>
      </c>
      <c r="M5307">
        <v>0</v>
      </c>
      <c r="N5307">
        <v>0</v>
      </c>
    </row>
    <row r="5308" spans="1:14" x14ac:dyDescent="0.25">
      <c r="A5308" t="s">
        <v>9532</v>
      </c>
      <c r="B5308" t="s">
        <v>74</v>
      </c>
      <c r="C5308" t="s">
        <v>138</v>
      </c>
      <c r="D5308" t="s">
        <v>398</v>
      </c>
      <c r="E5308">
        <v>74</v>
      </c>
      <c r="F5308">
        <v>8</v>
      </c>
      <c r="G5308">
        <v>66</v>
      </c>
      <c r="H5308">
        <v>0</v>
      </c>
      <c r="I5308">
        <v>0</v>
      </c>
      <c r="J5308">
        <v>2</v>
      </c>
      <c r="K5308">
        <v>0</v>
      </c>
      <c r="L5308">
        <v>0</v>
      </c>
      <c r="M5308">
        <v>0</v>
      </c>
      <c r="N5308">
        <v>0</v>
      </c>
    </row>
    <row r="5309" spans="1:14" x14ac:dyDescent="0.25">
      <c r="A5309" t="s">
        <v>9533</v>
      </c>
      <c r="B5309" t="s">
        <v>74</v>
      </c>
      <c r="C5309" t="s">
        <v>138</v>
      </c>
      <c r="D5309" t="s">
        <v>4242</v>
      </c>
      <c r="E5309">
        <v>2</v>
      </c>
      <c r="F5309">
        <v>0</v>
      </c>
      <c r="G5309">
        <v>2</v>
      </c>
      <c r="H5309">
        <v>0</v>
      </c>
      <c r="I5309">
        <v>0</v>
      </c>
      <c r="J5309">
        <v>74</v>
      </c>
      <c r="K5309">
        <v>0</v>
      </c>
      <c r="L5309">
        <v>0</v>
      </c>
      <c r="M5309">
        <v>0</v>
      </c>
      <c r="N5309">
        <v>0</v>
      </c>
    </row>
    <row r="5310" spans="1:14" x14ac:dyDescent="0.25">
      <c r="A5310" t="s">
        <v>9534</v>
      </c>
      <c r="B5310" t="s">
        <v>74</v>
      </c>
      <c r="C5310" t="s">
        <v>138</v>
      </c>
      <c r="D5310" t="s">
        <v>399</v>
      </c>
      <c r="E5310">
        <v>74</v>
      </c>
      <c r="F5310">
        <v>7</v>
      </c>
      <c r="G5310">
        <v>67</v>
      </c>
      <c r="H5310">
        <v>0</v>
      </c>
      <c r="I5310">
        <v>0</v>
      </c>
      <c r="J5310">
        <v>2</v>
      </c>
      <c r="K5310">
        <v>0</v>
      </c>
      <c r="L5310">
        <v>0</v>
      </c>
      <c r="M5310">
        <v>0</v>
      </c>
      <c r="N5310">
        <v>0</v>
      </c>
    </row>
    <row r="5311" spans="1:14" x14ac:dyDescent="0.25">
      <c r="A5311" t="s">
        <v>9535</v>
      </c>
      <c r="B5311" t="s">
        <v>74</v>
      </c>
      <c r="C5311" t="s">
        <v>138</v>
      </c>
      <c r="D5311" t="s">
        <v>4245</v>
      </c>
      <c r="E5311">
        <v>2</v>
      </c>
      <c r="F5311">
        <v>0</v>
      </c>
      <c r="G5311">
        <v>2</v>
      </c>
      <c r="H5311">
        <v>0</v>
      </c>
      <c r="I5311">
        <v>0</v>
      </c>
      <c r="J5311">
        <v>74</v>
      </c>
      <c r="K5311">
        <v>0</v>
      </c>
      <c r="L5311">
        <v>0</v>
      </c>
      <c r="M5311">
        <v>0</v>
      </c>
      <c r="N5311">
        <v>0</v>
      </c>
    </row>
    <row r="5312" spans="1:14" x14ac:dyDescent="0.25">
      <c r="A5312" t="s">
        <v>9536</v>
      </c>
      <c r="B5312" t="s">
        <v>74</v>
      </c>
      <c r="C5312" t="s">
        <v>138</v>
      </c>
      <c r="D5312" t="s">
        <v>394</v>
      </c>
      <c r="E5312">
        <v>0</v>
      </c>
      <c r="F5312">
        <v>0</v>
      </c>
      <c r="G5312">
        <v>0</v>
      </c>
      <c r="H5312">
        <v>0</v>
      </c>
      <c r="I5312">
        <v>0</v>
      </c>
      <c r="J5312">
        <v>0</v>
      </c>
      <c r="K5312">
        <v>49</v>
      </c>
      <c r="L5312">
        <v>49</v>
      </c>
      <c r="M5312">
        <v>0</v>
      </c>
      <c r="N5312">
        <v>0</v>
      </c>
    </row>
    <row r="5313" spans="1:14" x14ac:dyDescent="0.25">
      <c r="A5313" t="s">
        <v>9537</v>
      </c>
      <c r="B5313" t="s">
        <v>74</v>
      </c>
      <c r="C5313" t="s">
        <v>138</v>
      </c>
      <c r="D5313" t="s">
        <v>395</v>
      </c>
      <c r="E5313">
        <v>0</v>
      </c>
      <c r="F5313">
        <v>0</v>
      </c>
      <c r="G5313">
        <v>0</v>
      </c>
      <c r="H5313">
        <v>0</v>
      </c>
      <c r="I5313">
        <v>0</v>
      </c>
      <c r="J5313">
        <v>0</v>
      </c>
      <c r="K5313">
        <v>35</v>
      </c>
      <c r="L5313">
        <v>35</v>
      </c>
      <c r="M5313">
        <v>0</v>
      </c>
      <c r="N5313">
        <v>0</v>
      </c>
    </row>
    <row r="5314" spans="1:14" x14ac:dyDescent="0.25">
      <c r="A5314" t="s">
        <v>9538</v>
      </c>
      <c r="B5314" t="s">
        <v>74</v>
      </c>
      <c r="C5314" t="s">
        <v>139</v>
      </c>
      <c r="D5314" t="s">
        <v>396</v>
      </c>
      <c r="E5314">
        <v>81</v>
      </c>
      <c r="F5314">
        <v>14</v>
      </c>
      <c r="G5314">
        <v>66</v>
      </c>
      <c r="H5314">
        <v>1</v>
      </c>
      <c r="I5314">
        <v>0</v>
      </c>
      <c r="J5314">
        <v>3</v>
      </c>
      <c r="K5314">
        <v>0</v>
      </c>
      <c r="L5314">
        <v>0</v>
      </c>
      <c r="M5314">
        <v>0</v>
      </c>
      <c r="N5314">
        <v>0</v>
      </c>
    </row>
    <row r="5315" spans="1:14" x14ac:dyDescent="0.25">
      <c r="A5315" t="s">
        <v>9539</v>
      </c>
      <c r="B5315" t="s">
        <v>74</v>
      </c>
      <c r="C5315" t="s">
        <v>139</v>
      </c>
      <c r="D5315" t="s">
        <v>4236</v>
      </c>
      <c r="E5315">
        <v>84</v>
      </c>
      <c r="F5315">
        <v>12</v>
      </c>
      <c r="G5315">
        <v>71</v>
      </c>
      <c r="H5315">
        <v>1</v>
      </c>
      <c r="I5315">
        <v>0</v>
      </c>
      <c r="J5315">
        <v>0</v>
      </c>
      <c r="K5315">
        <v>0</v>
      </c>
      <c r="L5315">
        <v>0</v>
      </c>
      <c r="M5315">
        <v>0</v>
      </c>
      <c r="N5315">
        <v>0</v>
      </c>
    </row>
    <row r="5316" spans="1:14" x14ac:dyDescent="0.25">
      <c r="A5316" t="s">
        <v>9540</v>
      </c>
      <c r="B5316" t="s">
        <v>74</v>
      </c>
      <c r="C5316" t="s">
        <v>139</v>
      </c>
      <c r="D5316" t="s">
        <v>4238</v>
      </c>
      <c r="E5316">
        <v>3</v>
      </c>
      <c r="F5316">
        <v>0</v>
      </c>
      <c r="G5316">
        <v>3</v>
      </c>
      <c r="H5316">
        <v>0</v>
      </c>
      <c r="I5316">
        <v>0</v>
      </c>
      <c r="J5316">
        <v>81</v>
      </c>
      <c r="K5316">
        <v>0</v>
      </c>
      <c r="L5316">
        <v>0</v>
      </c>
      <c r="M5316">
        <v>0</v>
      </c>
      <c r="N5316">
        <v>0</v>
      </c>
    </row>
    <row r="5317" spans="1:14" x14ac:dyDescent="0.25">
      <c r="A5317" t="s">
        <v>9541</v>
      </c>
      <c r="B5317" t="s">
        <v>74</v>
      </c>
      <c r="C5317" t="s">
        <v>139</v>
      </c>
      <c r="D5317" t="s">
        <v>397</v>
      </c>
      <c r="E5317">
        <v>84</v>
      </c>
      <c r="F5317">
        <v>12</v>
      </c>
      <c r="G5317">
        <v>71</v>
      </c>
      <c r="H5317">
        <v>1</v>
      </c>
      <c r="I5317">
        <v>0</v>
      </c>
      <c r="J5317">
        <v>0</v>
      </c>
      <c r="K5317">
        <v>0</v>
      </c>
      <c r="L5317">
        <v>0</v>
      </c>
      <c r="M5317">
        <v>0</v>
      </c>
      <c r="N5317">
        <v>0</v>
      </c>
    </row>
    <row r="5318" spans="1:14" x14ac:dyDescent="0.25">
      <c r="A5318" t="s">
        <v>9542</v>
      </c>
      <c r="B5318" t="s">
        <v>74</v>
      </c>
      <c r="C5318" t="s">
        <v>139</v>
      </c>
      <c r="D5318" t="s">
        <v>398</v>
      </c>
      <c r="E5318">
        <v>81</v>
      </c>
      <c r="F5318">
        <v>13</v>
      </c>
      <c r="G5318">
        <v>67</v>
      </c>
      <c r="H5318">
        <v>1</v>
      </c>
      <c r="I5318">
        <v>0</v>
      </c>
      <c r="J5318">
        <v>3</v>
      </c>
      <c r="K5318">
        <v>0</v>
      </c>
      <c r="L5318">
        <v>0</v>
      </c>
      <c r="M5318">
        <v>0</v>
      </c>
      <c r="N5318">
        <v>0</v>
      </c>
    </row>
    <row r="5319" spans="1:14" x14ac:dyDescent="0.25">
      <c r="A5319" t="s">
        <v>9543</v>
      </c>
      <c r="B5319" t="s">
        <v>74</v>
      </c>
      <c r="C5319" t="s">
        <v>139</v>
      </c>
      <c r="D5319" t="s">
        <v>4242</v>
      </c>
      <c r="E5319">
        <v>3</v>
      </c>
      <c r="F5319">
        <v>1</v>
      </c>
      <c r="G5319">
        <v>2</v>
      </c>
      <c r="H5319">
        <v>0</v>
      </c>
      <c r="I5319">
        <v>0</v>
      </c>
      <c r="J5319">
        <v>81</v>
      </c>
      <c r="K5319">
        <v>0</v>
      </c>
      <c r="L5319">
        <v>0</v>
      </c>
      <c r="M5319">
        <v>0</v>
      </c>
      <c r="N5319">
        <v>0</v>
      </c>
    </row>
    <row r="5320" spans="1:14" x14ac:dyDescent="0.25">
      <c r="A5320" t="s">
        <v>9544</v>
      </c>
      <c r="B5320" t="s">
        <v>74</v>
      </c>
      <c r="C5320" t="s">
        <v>139</v>
      </c>
      <c r="D5320" t="s">
        <v>399</v>
      </c>
      <c r="E5320">
        <v>81</v>
      </c>
      <c r="F5320">
        <v>12</v>
      </c>
      <c r="G5320">
        <v>68</v>
      </c>
      <c r="H5320">
        <v>1</v>
      </c>
      <c r="I5320">
        <v>0</v>
      </c>
      <c r="J5320">
        <v>3</v>
      </c>
      <c r="K5320">
        <v>0</v>
      </c>
      <c r="L5320">
        <v>0</v>
      </c>
      <c r="M5320">
        <v>0</v>
      </c>
      <c r="N5320">
        <v>0</v>
      </c>
    </row>
    <row r="5321" spans="1:14" x14ac:dyDescent="0.25">
      <c r="A5321" t="s">
        <v>9545</v>
      </c>
      <c r="B5321" t="s">
        <v>74</v>
      </c>
      <c r="C5321" t="s">
        <v>139</v>
      </c>
      <c r="D5321" t="s">
        <v>4245</v>
      </c>
      <c r="E5321">
        <v>3</v>
      </c>
      <c r="F5321">
        <v>0</v>
      </c>
      <c r="G5321">
        <v>3</v>
      </c>
      <c r="H5321">
        <v>0</v>
      </c>
      <c r="I5321">
        <v>0</v>
      </c>
      <c r="J5321">
        <v>81</v>
      </c>
      <c r="K5321">
        <v>0</v>
      </c>
      <c r="L5321">
        <v>0</v>
      </c>
      <c r="M5321">
        <v>0</v>
      </c>
      <c r="N5321">
        <v>0</v>
      </c>
    </row>
    <row r="5322" spans="1:14" x14ac:dyDescent="0.25">
      <c r="A5322" t="s">
        <v>9546</v>
      </c>
      <c r="B5322" t="s">
        <v>74</v>
      </c>
      <c r="C5322" t="s">
        <v>139</v>
      </c>
      <c r="D5322" t="s">
        <v>394</v>
      </c>
      <c r="E5322">
        <v>0</v>
      </c>
      <c r="F5322">
        <v>0</v>
      </c>
      <c r="G5322">
        <v>0</v>
      </c>
      <c r="H5322">
        <v>0</v>
      </c>
      <c r="I5322">
        <v>0</v>
      </c>
      <c r="J5322">
        <v>0</v>
      </c>
      <c r="K5322">
        <v>43</v>
      </c>
      <c r="L5322">
        <v>43</v>
      </c>
      <c r="M5322">
        <v>0</v>
      </c>
      <c r="N5322">
        <v>0</v>
      </c>
    </row>
    <row r="5323" spans="1:14" x14ac:dyDescent="0.25">
      <c r="A5323" t="s">
        <v>9547</v>
      </c>
      <c r="B5323" t="s">
        <v>74</v>
      </c>
      <c r="C5323" t="s">
        <v>139</v>
      </c>
      <c r="D5323" t="s">
        <v>395</v>
      </c>
      <c r="E5323">
        <v>0</v>
      </c>
      <c r="F5323">
        <v>0</v>
      </c>
      <c r="G5323">
        <v>0</v>
      </c>
      <c r="H5323">
        <v>0</v>
      </c>
      <c r="I5323">
        <v>0</v>
      </c>
      <c r="J5323">
        <v>0</v>
      </c>
      <c r="K5323">
        <v>33</v>
      </c>
      <c r="L5323">
        <v>33</v>
      </c>
      <c r="M5323">
        <v>0</v>
      </c>
      <c r="N5323">
        <v>0</v>
      </c>
    </row>
    <row r="5324" spans="1:14" x14ac:dyDescent="0.25">
      <c r="A5324" t="s">
        <v>9548</v>
      </c>
      <c r="B5324" t="s">
        <v>74</v>
      </c>
      <c r="C5324" t="s">
        <v>140</v>
      </c>
      <c r="D5324" t="s">
        <v>396</v>
      </c>
      <c r="E5324">
        <v>29</v>
      </c>
      <c r="F5324">
        <v>8</v>
      </c>
      <c r="G5324">
        <v>21</v>
      </c>
      <c r="H5324">
        <v>0</v>
      </c>
      <c r="I5324">
        <v>0</v>
      </c>
      <c r="J5324">
        <v>1</v>
      </c>
      <c r="K5324">
        <v>0</v>
      </c>
      <c r="L5324">
        <v>0</v>
      </c>
      <c r="M5324">
        <v>0</v>
      </c>
      <c r="N5324">
        <v>0</v>
      </c>
    </row>
    <row r="5325" spans="1:14" x14ac:dyDescent="0.25">
      <c r="A5325" t="s">
        <v>9549</v>
      </c>
      <c r="B5325" t="s">
        <v>74</v>
      </c>
      <c r="C5325" t="s">
        <v>140</v>
      </c>
      <c r="D5325" t="s">
        <v>4236</v>
      </c>
      <c r="E5325">
        <v>30</v>
      </c>
      <c r="F5325">
        <v>6</v>
      </c>
      <c r="G5325">
        <v>24</v>
      </c>
      <c r="H5325">
        <v>0</v>
      </c>
      <c r="I5325">
        <v>0</v>
      </c>
      <c r="J5325">
        <v>0</v>
      </c>
      <c r="K5325">
        <v>0</v>
      </c>
      <c r="L5325">
        <v>0</v>
      </c>
      <c r="M5325">
        <v>0</v>
      </c>
      <c r="N5325">
        <v>0</v>
      </c>
    </row>
    <row r="5326" spans="1:14" x14ac:dyDescent="0.25">
      <c r="A5326" t="s">
        <v>9550</v>
      </c>
      <c r="B5326" t="s">
        <v>74</v>
      </c>
      <c r="C5326" t="s">
        <v>140</v>
      </c>
      <c r="D5326" t="s">
        <v>4238</v>
      </c>
      <c r="E5326">
        <v>1</v>
      </c>
      <c r="F5326">
        <v>0</v>
      </c>
      <c r="G5326">
        <v>1</v>
      </c>
      <c r="H5326">
        <v>0</v>
      </c>
      <c r="I5326">
        <v>0</v>
      </c>
      <c r="J5326">
        <v>29</v>
      </c>
      <c r="K5326">
        <v>0</v>
      </c>
      <c r="L5326">
        <v>0</v>
      </c>
      <c r="M5326">
        <v>0</v>
      </c>
      <c r="N5326">
        <v>0</v>
      </c>
    </row>
    <row r="5327" spans="1:14" x14ac:dyDescent="0.25">
      <c r="A5327" t="s">
        <v>9551</v>
      </c>
      <c r="B5327" t="s">
        <v>74</v>
      </c>
      <c r="C5327" t="s">
        <v>140</v>
      </c>
      <c r="D5327" t="s">
        <v>397</v>
      </c>
      <c r="E5327">
        <v>30</v>
      </c>
      <c r="F5327">
        <v>6</v>
      </c>
      <c r="G5327">
        <v>24</v>
      </c>
      <c r="H5327">
        <v>0</v>
      </c>
      <c r="I5327">
        <v>0</v>
      </c>
      <c r="J5327">
        <v>0</v>
      </c>
      <c r="K5327">
        <v>0</v>
      </c>
      <c r="L5327">
        <v>0</v>
      </c>
      <c r="M5327">
        <v>0</v>
      </c>
      <c r="N5327">
        <v>0</v>
      </c>
    </row>
    <row r="5328" spans="1:14" x14ac:dyDescent="0.25">
      <c r="A5328" t="s">
        <v>9552</v>
      </c>
      <c r="B5328" t="s">
        <v>74</v>
      </c>
      <c r="C5328" t="s">
        <v>140</v>
      </c>
      <c r="D5328" t="s">
        <v>398</v>
      </c>
      <c r="E5328">
        <v>29</v>
      </c>
      <c r="F5328">
        <v>6</v>
      </c>
      <c r="G5328">
        <v>23</v>
      </c>
      <c r="H5328">
        <v>0</v>
      </c>
      <c r="I5328">
        <v>0</v>
      </c>
      <c r="J5328">
        <v>1</v>
      </c>
      <c r="K5328">
        <v>0</v>
      </c>
      <c r="L5328">
        <v>0</v>
      </c>
      <c r="M5328">
        <v>0</v>
      </c>
      <c r="N5328">
        <v>0</v>
      </c>
    </row>
    <row r="5329" spans="1:14" x14ac:dyDescent="0.25">
      <c r="A5329" t="s">
        <v>9553</v>
      </c>
      <c r="B5329" t="s">
        <v>74</v>
      </c>
      <c r="C5329" t="s">
        <v>140</v>
      </c>
      <c r="D5329" t="s">
        <v>4242</v>
      </c>
      <c r="E5329">
        <v>1</v>
      </c>
      <c r="F5329">
        <v>1</v>
      </c>
      <c r="G5329">
        <v>0</v>
      </c>
      <c r="H5329">
        <v>0</v>
      </c>
      <c r="I5329">
        <v>0</v>
      </c>
      <c r="J5329">
        <v>29</v>
      </c>
      <c r="K5329">
        <v>0</v>
      </c>
      <c r="L5329">
        <v>0</v>
      </c>
      <c r="M5329">
        <v>0</v>
      </c>
      <c r="N5329">
        <v>0</v>
      </c>
    </row>
    <row r="5330" spans="1:14" x14ac:dyDescent="0.25">
      <c r="A5330" t="s">
        <v>9554</v>
      </c>
      <c r="B5330" t="s">
        <v>74</v>
      </c>
      <c r="C5330" t="s">
        <v>140</v>
      </c>
      <c r="D5330" t="s">
        <v>399</v>
      </c>
      <c r="E5330">
        <v>29</v>
      </c>
      <c r="F5330">
        <v>6</v>
      </c>
      <c r="G5330">
        <v>23</v>
      </c>
      <c r="H5330">
        <v>0</v>
      </c>
      <c r="I5330">
        <v>0</v>
      </c>
      <c r="J5330">
        <v>1</v>
      </c>
      <c r="K5330">
        <v>0</v>
      </c>
      <c r="L5330">
        <v>0</v>
      </c>
      <c r="M5330">
        <v>0</v>
      </c>
      <c r="N5330">
        <v>0</v>
      </c>
    </row>
    <row r="5331" spans="1:14" x14ac:dyDescent="0.25">
      <c r="A5331" t="s">
        <v>9555</v>
      </c>
      <c r="B5331" t="s">
        <v>74</v>
      </c>
      <c r="C5331" t="s">
        <v>140</v>
      </c>
      <c r="D5331" t="s">
        <v>4245</v>
      </c>
      <c r="E5331">
        <v>1</v>
      </c>
      <c r="F5331">
        <v>0</v>
      </c>
      <c r="G5331">
        <v>1</v>
      </c>
      <c r="H5331">
        <v>0</v>
      </c>
      <c r="I5331">
        <v>0</v>
      </c>
      <c r="J5331">
        <v>29</v>
      </c>
      <c r="K5331">
        <v>0</v>
      </c>
      <c r="L5331">
        <v>0</v>
      </c>
      <c r="M5331">
        <v>0</v>
      </c>
      <c r="N5331">
        <v>0</v>
      </c>
    </row>
    <row r="5332" spans="1:14" x14ac:dyDescent="0.25">
      <c r="A5332" t="s">
        <v>9556</v>
      </c>
      <c r="B5332" t="s">
        <v>74</v>
      </c>
      <c r="C5332" t="s">
        <v>140</v>
      </c>
      <c r="D5332" t="s">
        <v>394</v>
      </c>
      <c r="E5332">
        <v>0</v>
      </c>
      <c r="F5332">
        <v>0</v>
      </c>
      <c r="G5332">
        <v>0</v>
      </c>
      <c r="H5332">
        <v>0</v>
      </c>
      <c r="I5332">
        <v>0</v>
      </c>
      <c r="J5332">
        <v>0</v>
      </c>
      <c r="K5332">
        <v>26</v>
      </c>
      <c r="L5332">
        <v>26</v>
      </c>
      <c r="M5332">
        <v>0</v>
      </c>
      <c r="N5332">
        <v>0</v>
      </c>
    </row>
    <row r="5333" spans="1:14" x14ac:dyDescent="0.25">
      <c r="A5333" t="s">
        <v>9557</v>
      </c>
      <c r="B5333" t="s">
        <v>74</v>
      </c>
      <c r="C5333" t="s">
        <v>140</v>
      </c>
      <c r="D5333" t="s">
        <v>395</v>
      </c>
      <c r="E5333">
        <v>0</v>
      </c>
      <c r="F5333">
        <v>0</v>
      </c>
      <c r="G5333">
        <v>0</v>
      </c>
      <c r="H5333">
        <v>0</v>
      </c>
      <c r="I5333">
        <v>0</v>
      </c>
      <c r="J5333">
        <v>0</v>
      </c>
      <c r="K5333">
        <v>22</v>
      </c>
      <c r="L5333">
        <v>22</v>
      </c>
      <c r="M5333">
        <v>0</v>
      </c>
      <c r="N5333">
        <v>0</v>
      </c>
    </row>
    <row r="5334" spans="1:14" x14ac:dyDescent="0.25">
      <c r="A5334" t="s">
        <v>9558</v>
      </c>
      <c r="B5334" t="s">
        <v>74</v>
      </c>
      <c r="C5334" t="s">
        <v>141</v>
      </c>
      <c r="D5334" t="s">
        <v>396</v>
      </c>
      <c r="E5334">
        <v>1</v>
      </c>
      <c r="F5334">
        <v>1</v>
      </c>
      <c r="G5334">
        <v>0</v>
      </c>
      <c r="H5334">
        <v>0</v>
      </c>
      <c r="I5334">
        <v>0</v>
      </c>
      <c r="J5334">
        <v>0</v>
      </c>
      <c r="K5334">
        <v>0</v>
      </c>
      <c r="L5334">
        <v>0</v>
      </c>
      <c r="M5334">
        <v>0</v>
      </c>
      <c r="N5334">
        <v>0</v>
      </c>
    </row>
    <row r="5335" spans="1:14" x14ac:dyDescent="0.25">
      <c r="A5335" t="s">
        <v>9559</v>
      </c>
      <c r="B5335" t="s">
        <v>74</v>
      </c>
      <c r="C5335" t="s">
        <v>141</v>
      </c>
      <c r="D5335" t="s">
        <v>4236</v>
      </c>
      <c r="E5335">
        <v>1</v>
      </c>
      <c r="F5335">
        <v>1</v>
      </c>
      <c r="G5335">
        <v>0</v>
      </c>
      <c r="H5335">
        <v>0</v>
      </c>
      <c r="I5335">
        <v>0</v>
      </c>
      <c r="J5335">
        <v>0</v>
      </c>
      <c r="K5335">
        <v>0</v>
      </c>
      <c r="L5335">
        <v>0</v>
      </c>
      <c r="M5335">
        <v>0</v>
      </c>
      <c r="N5335">
        <v>0</v>
      </c>
    </row>
    <row r="5336" spans="1:14" x14ac:dyDescent="0.25">
      <c r="A5336" t="s">
        <v>9560</v>
      </c>
      <c r="B5336" t="s">
        <v>74</v>
      </c>
      <c r="C5336" t="s">
        <v>141</v>
      </c>
      <c r="D5336" t="s">
        <v>4238</v>
      </c>
      <c r="E5336">
        <v>0</v>
      </c>
      <c r="F5336">
        <v>0</v>
      </c>
      <c r="G5336">
        <v>0</v>
      </c>
      <c r="H5336">
        <v>0</v>
      </c>
      <c r="I5336">
        <v>0</v>
      </c>
      <c r="J5336">
        <v>1</v>
      </c>
      <c r="K5336">
        <v>0</v>
      </c>
      <c r="L5336">
        <v>0</v>
      </c>
      <c r="M5336">
        <v>0</v>
      </c>
      <c r="N5336">
        <v>0</v>
      </c>
    </row>
    <row r="5337" spans="1:14" x14ac:dyDescent="0.25">
      <c r="A5337" t="s">
        <v>9561</v>
      </c>
      <c r="B5337" t="s">
        <v>74</v>
      </c>
      <c r="C5337" t="s">
        <v>141</v>
      </c>
      <c r="D5337" t="s">
        <v>397</v>
      </c>
      <c r="E5337">
        <v>1</v>
      </c>
      <c r="F5337">
        <v>1</v>
      </c>
      <c r="G5337">
        <v>0</v>
      </c>
      <c r="H5337">
        <v>0</v>
      </c>
      <c r="I5337">
        <v>0</v>
      </c>
      <c r="J5337">
        <v>0</v>
      </c>
      <c r="K5337">
        <v>0</v>
      </c>
      <c r="L5337">
        <v>0</v>
      </c>
      <c r="M5337">
        <v>0</v>
      </c>
      <c r="N5337">
        <v>0</v>
      </c>
    </row>
    <row r="5338" spans="1:14" x14ac:dyDescent="0.25">
      <c r="A5338" t="s">
        <v>9562</v>
      </c>
      <c r="B5338" t="s">
        <v>74</v>
      </c>
      <c r="C5338" t="s">
        <v>141</v>
      </c>
      <c r="D5338" t="s">
        <v>398</v>
      </c>
      <c r="E5338">
        <v>1</v>
      </c>
      <c r="F5338">
        <v>1</v>
      </c>
      <c r="G5338">
        <v>0</v>
      </c>
      <c r="H5338">
        <v>0</v>
      </c>
      <c r="I5338">
        <v>0</v>
      </c>
      <c r="J5338">
        <v>0</v>
      </c>
      <c r="K5338">
        <v>0</v>
      </c>
      <c r="L5338">
        <v>0</v>
      </c>
      <c r="M5338">
        <v>0</v>
      </c>
      <c r="N5338">
        <v>0</v>
      </c>
    </row>
    <row r="5339" spans="1:14" x14ac:dyDescent="0.25">
      <c r="A5339" t="s">
        <v>9563</v>
      </c>
      <c r="B5339" t="s">
        <v>74</v>
      </c>
      <c r="C5339" t="s">
        <v>141</v>
      </c>
      <c r="D5339" t="s">
        <v>4242</v>
      </c>
      <c r="E5339">
        <v>0</v>
      </c>
      <c r="F5339">
        <v>0</v>
      </c>
      <c r="G5339">
        <v>0</v>
      </c>
      <c r="H5339">
        <v>0</v>
      </c>
      <c r="I5339">
        <v>0</v>
      </c>
      <c r="J5339">
        <v>1</v>
      </c>
      <c r="K5339">
        <v>0</v>
      </c>
      <c r="L5339">
        <v>0</v>
      </c>
      <c r="M5339">
        <v>0</v>
      </c>
      <c r="N5339">
        <v>0</v>
      </c>
    </row>
    <row r="5340" spans="1:14" x14ac:dyDescent="0.25">
      <c r="A5340" t="s">
        <v>9564</v>
      </c>
      <c r="B5340" t="s">
        <v>74</v>
      </c>
      <c r="C5340" t="s">
        <v>141</v>
      </c>
      <c r="D5340" t="s">
        <v>399</v>
      </c>
      <c r="E5340">
        <v>1</v>
      </c>
      <c r="F5340">
        <v>1</v>
      </c>
      <c r="G5340">
        <v>0</v>
      </c>
      <c r="H5340">
        <v>0</v>
      </c>
      <c r="I5340">
        <v>0</v>
      </c>
      <c r="J5340">
        <v>0</v>
      </c>
      <c r="K5340">
        <v>0</v>
      </c>
      <c r="L5340">
        <v>0</v>
      </c>
      <c r="M5340">
        <v>0</v>
      </c>
      <c r="N5340">
        <v>0</v>
      </c>
    </row>
    <row r="5341" spans="1:14" x14ac:dyDescent="0.25">
      <c r="A5341" t="s">
        <v>9565</v>
      </c>
      <c r="B5341" t="s">
        <v>74</v>
      </c>
      <c r="C5341" t="s">
        <v>141</v>
      </c>
      <c r="D5341" t="s">
        <v>4245</v>
      </c>
      <c r="E5341">
        <v>0</v>
      </c>
      <c r="F5341">
        <v>0</v>
      </c>
      <c r="G5341">
        <v>0</v>
      </c>
      <c r="H5341">
        <v>0</v>
      </c>
      <c r="I5341">
        <v>0</v>
      </c>
      <c r="J5341">
        <v>1</v>
      </c>
      <c r="K5341">
        <v>0</v>
      </c>
      <c r="L5341">
        <v>0</v>
      </c>
      <c r="M5341">
        <v>0</v>
      </c>
      <c r="N5341">
        <v>0</v>
      </c>
    </row>
    <row r="5342" spans="1:14" x14ac:dyDescent="0.25">
      <c r="A5342" t="s">
        <v>9566</v>
      </c>
      <c r="B5342" t="s">
        <v>74</v>
      </c>
      <c r="C5342" t="s">
        <v>141</v>
      </c>
      <c r="D5342" t="s">
        <v>394</v>
      </c>
      <c r="E5342">
        <v>0</v>
      </c>
      <c r="F5342">
        <v>0</v>
      </c>
      <c r="G5342">
        <v>0</v>
      </c>
      <c r="H5342">
        <v>0</v>
      </c>
      <c r="I5342">
        <v>0</v>
      </c>
      <c r="J5342">
        <v>0</v>
      </c>
      <c r="K5342">
        <v>1</v>
      </c>
      <c r="L5342">
        <v>1</v>
      </c>
      <c r="M5342">
        <v>0</v>
      </c>
      <c r="N5342">
        <v>0</v>
      </c>
    </row>
    <row r="5343" spans="1:14" x14ac:dyDescent="0.25">
      <c r="A5343" t="s">
        <v>9567</v>
      </c>
      <c r="B5343" t="s">
        <v>74</v>
      </c>
      <c r="C5343" t="s">
        <v>141</v>
      </c>
      <c r="D5343" t="s">
        <v>395</v>
      </c>
      <c r="E5343">
        <v>0</v>
      </c>
      <c r="F5343">
        <v>0</v>
      </c>
      <c r="G5343">
        <v>0</v>
      </c>
      <c r="H5343">
        <v>0</v>
      </c>
      <c r="I5343">
        <v>0</v>
      </c>
      <c r="J5343">
        <v>0</v>
      </c>
      <c r="K5343">
        <v>1</v>
      </c>
      <c r="L5343">
        <v>1</v>
      </c>
      <c r="M5343">
        <v>0</v>
      </c>
      <c r="N5343">
        <v>0</v>
      </c>
    </row>
    <row r="5344" spans="1:14" x14ac:dyDescent="0.25">
      <c r="A5344" t="s">
        <v>9568</v>
      </c>
      <c r="B5344" t="s">
        <v>74</v>
      </c>
      <c r="C5344" t="s">
        <v>142</v>
      </c>
      <c r="D5344" t="s">
        <v>396</v>
      </c>
      <c r="E5344">
        <v>66</v>
      </c>
      <c r="F5344">
        <v>19</v>
      </c>
      <c r="G5344">
        <v>45</v>
      </c>
      <c r="H5344">
        <v>1</v>
      </c>
      <c r="I5344">
        <v>1</v>
      </c>
      <c r="J5344">
        <v>2</v>
      </c>
      <c r="K5344">
        <v>0</v>
      </c>
      <c r="L5344">
        <v>0</v>
      </c>
      <c r="M5344">
        <v>0</v>
      </c>
      <c r="N5344">
        <v>0</v>
      </c>
    </row>
    <row r="5345" spans="1:14" x14ac:dyDescent="0.25">
      <c r="A5345" t="s">
        <v>9569</v>
      </c>
      <c r="B5345" t="s">
        <v>74</v>
      </c>
      <c r="C5345" t="s">
        <v>142</v>
      </c>
      <c r="D5345" t="s">
        <v>4236</v>
      </c>
      <c r="E5345">
        <v>68</v>
      </c>
      <c r="F5345">
        <v>19</v>
      </c>
      <c r="G5345">
        <v>47</v>
      </c>
      <c r="H5345">
        <v>1</v>
      </c>
      <c r="I5345">
        <v>1</v>
      </c>
      <c r="J5345">
        <v>0</v>
      </c>
      <c r="K5345">
        <v>0</v>
      </c>
      <c r="L5345">
        <v>0</v>
      </c>
      <c r="M5345">
        <v>0</v>
      </c>
      <c r="N5345">
        <v>0</v>
      </c>
    </row>
    <row r="5346" spans="1:14" x14ac:dyDescent="0.25">
      <c r="A5346" t="s">
        <v>9570</v>
      </c>
      <c r="B5346" t="s">
        <v>74</v>
      </c>
      <c r="C5346" t="s">
        <v>142</v>
      </c>
      <c r="D5346" t="s">
        <v>4238</v>
      </c>
      <c r="E5346">
        <v>2</v>
      </c>
      <c r="F5346">
        <v>1</v>
      </c>
      <c r="G5346">
        <v>1</v>
      </c>
      <c r="H5346">
        <v>0</v>
      </c>
      <c r="I5346">
        <v>0</v>
      </c>
      <c r="J5346">
        <v>66</v>
      </c>
      <c r="K5346">
        <v>0</v>
      </c>
      <c r="L5346">
        <v>0</v>
      </c>
      <c r="M5346">
        <v>0</v>
      </c>
      <c r="N5346">
        <v>0</v>
      </c>
    </row>
    <row r="5347" spans="1:14" x14ac:dyDescent="0.25">
      <c r="A5347" t="s">
        <v>9571</v>
      </c>
      <c r="B5347" t="s">
        <v>74</v>
      </c>
      <c r="C5347" t="s">
        <v>142</v>
      </c>
      <c r="D5347" t="s">
        <v>397</v>
      </c>
      <c r="E5347">
        <v>68</v>
      </c>
      <c r="F5347">
        <v>18</v>
      </c>
      <c r="G5347">
        <v>48</v>
      </c>
      <c r="H5347">
        <v>1</v>
      </c>
      <c r="I5347">
        <v>1</v>
      </c>
      <c r="J5347">
        <v>0</v>
      </c>
      <c r="K5347">
        <v>0</v>
      </c>
      <c r="L5347">
        <v>0</v>
      </c>
      <c r="M5347">
        <v>0</v>
      </c>
      <c r="N5347">
        <v>0</v>
      </c>
    </row>
    <row r="5348" spans="1:14" x14ac:dyDescent="0.25">
      <c r="A5348" t="s">
        <v>9572</v>
      </c>
      <c r="B5348" t="s">
        <v>74</v>
      </c>
      <c r="C5348" t="s">
        <v>142</v>
      </c>
      <c r="D5348" t="s">
        <v>398</v>
      </c>
      <c r="E5348">
        <v>66</v>
      </c>
      <c r="F5348">
        <v>17</v>
      </c>
      <c r="G5348">
        <v>48</v>
      </c>
      <c r="H5348">
        <v>0</v>
      </c>
      <c r="I5348">
        <v>1</v>
      </c>
      <c r="J5348">
        <v>2</v>
      </c>
      <c r="K5348">
        <v>0</v>
      </c>
      <c r="L5348">
        <v>0</v>
      </c>
      <c r="M5348">
        <v>0</v>
      </c>
      <c r="N5348">
        <v>0</v>
      </c>
    </row>
    <row r="5349" spans="1:14" x14ac:dyDescent="0.25">
      <c r="A5349" t="s">
        <v>9573</v>
      </c>
      <c r="B5349" t="s">
        <v>74</v>
      </c>
      <c r="C5349" t="s">
        <v>142</v>
      </c>
      <c r="D5349" t="s">
        <v>4242</v>
      </c>
      <c r="E5349">
        <v>2</v>
      </c>
      <c r="F5349">
        <v>1</v>
      </c>
      <c r="G5349">
        <v>1</v>
      </c>
      <c r="H5349">
        <v>0</v>
      </c>
      <c r="I5349">
        <v>0</v>
      </c>
      <c r="J5349">
        <v>66</v>
      </c>
      <c r="K5349">
        <v>0</v>
      </c>
      <c r="L5349">
        <v>0</v>
      </c>
      <c r="M5349">
        <v>0</v>
      </c>
      <c r="N5349">
        <v>0</v>
      </c>
    </row>
    <row r="5350" spans="1:14" x14ac:dyDescent="0.25">
      <c r="A5350" t="s">
        <v>9574</v>
      </c>
      <c r="B5350" t="s">
        <v>74</v>
      </c>
      <c r="C5350" t="s">
        <v>142</v>
      </c>
      <c r="D5350" t="s">
        <v>399</v>
      </c>
      <c r="E5350">
        <v>66</v>
      </c>
      <c r="F5350">
        <v>17</v>
      </c>
      <c r="G5350">
        <v>47</v>
      </c>
      <c r="H5350">
        <v>1</v>
      </c>
      <c r="I5350">
        <v>1</v>
      </c>
      <c r="J5350">
        <v>2</v>
      </c>
      <c r="K5350">
        <v>0</v>
      </c>
      <c r="L5350">
        <v>0</v>
      </c>
      <c r="M5350">
        <v>0</v>
      </c>
      <c r="N5350">
        <v>0</v>
      </c>
    </row>
    <row r="5351" spans="1:14" x14ac:dyDescent="0.25">
      <c r="A5351" t="s">
        <v>9575</v>
      </c>
      <c r="B5351" t="s">
        <v>74</v>
      </c>
      <c r="C5351" t="s">
        <v>142</v>
      </c>
      <c r="D5351" t="s">
        <v>4245</v>
      </c>
      <c r="E5351">
        <v>2</v>
      </c>
      <c r="F5351">
        <v>1</v>
      </c>
      <c r="G5351">
        <v>1</v>
      </c>
      <c r="H5351">
        <v>0</v>
      </c>
      <c r="I5351">
        <v>0</v>
      </c>
      <c r="J5351">
        <v>66</v>
      </c>
      <c r="K5351">
        <v>0</v>
      </c>
      <c r="L5351">
        <v>0</v>
      </c>
      <c r="M5351">
        <v>0</v>
      </c>
      <c r="N5351">
        <v>0</v>
      </c>
    </row>
    <row r="5352" spans="1:14" x14ac:dyDescent="0.25">
      <c r="A5352" t="s">
        <v>9576</v>
      </c>
      <c r="B5352" t="s">
        <v>74</v>
      </c>
      <c r="C5352" t="s">
        <v>142</v>
      </c>
      <c r="D5352" t="s">
        <v>394</v>
      </c>
      <c r="E5352">
        <v>0</v>
      </c>
      <c r="F5352">
        <v>0</v>
      </c>
      <c r="G5352">
        <v>0</v>
      </c>
      <c r="H5352">
        <v>0</v>
      </c>
      <c r="I5352">
        <v>0</v>
      </c>
      <c r="J5352">
        <v>0</v>
      </c>
      <c r="K5352">
        <v>36</v>
      </c>
      <c r="L5352">
        <v>35</v>
      </c>
      <c r="M5352">
        <v>0</v>
      </c>
      <c r="N5352">
        <v>1</v>
      </c>
    </row>
    <row r="5353" spans="1:14" x14ac:dyDescent="0.25">
      <c r="A5353" t="s">
        <v>9577</v>
      </c>
      <c r="B5353" t="s">
        <v>74</v>
      </c>
      <c r="C5353" t="s">
        <v>142</v>
      </c>
      <c r="D5353" t="s">
        <v>395</v>
      </c>
      <c r="E5353">
        <v>0</v>
      </c>
      <c r="F5353">
        <v>0</v>
      </c>
      <c r="G5353">
        <v>0</v>
      </c>
      <c r="H5353">
        <v>0</v>
      </c>
      <c r="I5353">
        <v>0</v>
      </c>
      <c r="J5353">
        <v>0</v>
      </c>
      <c r="K5353">
        <v>24</v>
      </c>
      <c r="L5353">
        <v>23</v>
      </c>
      <c r="M5353">
        <v>0</v>
      </c>
      <c r="N5353">
        <v>1</v>
      </c>
    </row>
    <row r="5354" spans="1:14" x14ac:dyDescent="0.25">
      <c r="A5354" t="s">
        <v>9578</v>
      </c>
      <c r="B5354" t="s">
        <v>74</v>
      </c>
      <c r="C5354" t="s">
        <v>143</v>
      </c>
      <c r="D5354" t="s">
        <v>396</v>
      </c>
      <c r="E5354">
        <v>47</v>
      </c>
      <c r="F5354">
        <v>14</v>
      </c>
      <c r="G5354">
        <v>32</v>
      </c>
      <c r="H5354">
        <v>1</v>
      </c>
      <c r="I5354">
        <v>0</v>
      </c>
      <c r="J5354">
        <v>2</v>
      </c>
      <c r="K5354">
        <v>0</v>
      </c>
      <c r="L5354">
        <v>0</v>
      </c>
      <c r="M5354">
        <v>0</v>
      </c>
      <c r="N5354">
        <v>0</v>
      </c>
    </row>
    <row r="5355" spans="1:14" x14ac:dyDescent="0.25">
      <c r="A5355" t="s">
        <v>9579</v>
      </c>
      <c r="B5355" t="s">
        <v>74</v>
      </c>
      <c r="C5355" t="s">
        <v>143</v>
      </c>
      <c r="D5355" t="s">
        <v>4236</v>
      </c>
      <c r="E5355">
        <v>49</v>
      </c>
      <c r="F5355">
        <v>13</v>
      </c>
      <c r="G5355">
        <v>35</v>
      </c>
      <c r="H5355">
        <v>1</v>
      </c>
      <c r="I5355">
        <v>0</v>
      </c>
      <c r="J5355">
        <v>0</v>
      </c>
      <c r="K5355">
        <v>0</v>
      </c>
      <c r="L5355">
        <v>0</v>
      </c>
      <c r="M5355">
        <v>0</v>
      </c>
      <c r="N5355">
        <v>0</v>
      </c>
    </row>
    <row r="5356" spans="1:14" x14ac:dyDescent="0.25">
      <c r="A5356" t="s">
        <v>9580</v>
      </c>
      <c r="B5356" t="s">
        <v>74</v>
      </c>
      <c r="C5356" t="s">
        <v>143</v>
      </c>
      <c r="D5356" t="s">
        <v>4238</v>
      </c>
      <c r="E5356">
        <v>2</v>
      </c>
      <c r="F5356">
        <v>0</v>
      </c>
      <c r="G5356">
        <v>2</v>
      </c>
      <c r="H5356">
        <v>0</v>
      </c>
      <c r="I5356">
        <v>0</v>
      </c>
      <c r="J5356">
        <v>47</v>
      </c>
      <c r="K5356">
        <v>0</v>
      </c>
      <c r="L5356">
        <v>0</v>
      </c>
      <c r="M5356">
        <v>0</v>
      </c>
      <c r="N5356">
        <v>0</v>
      </c>
    </row>
    <row r="5357" spans="1:14" x14ac:dyDescent="0.25">
      <c r="A5357" t="s">
        <v>9581</v>
      </c>
      <c r="B5357" t="s">
        <v>74</v>
      </c>
      <c r="C5357" t="s">
        <v>143</v>
      </c>
      <c r="D5357" t="s">
        <v>397</v>
      </c>
      <c r="E5357">
        <v>49</v>
      </c>
      <c r="F5357">
        <v>13</v>
      </c>
      <c r="G5357">
        <v>35</v>
      </c>
      <c r="H5357">
        <v>1</v>
      </c>
      <c r="I5357">
        <v>0</v>
      </c>
      <c r="J5357">
        <v>0</v>
      </c>
      <c r="K5357">
        <v>0</v>
      </c>
      <c r="L5357">
        <v>0</v>
      </c>
      <c r="M5357">
        <v>0</v>
      </c>
      <c r="N5357">
        <v>0</v>
      </c>
    </row>
    <row r="5358" spans="1:14" x14ac:dyDescent="0.25">
      <c r="A5358" t="s">
        <v>9582</v>
      </c>
      <c r="B5358" t="s">
        <v>74</v>
      </c>
      <c r="C5358" t="s">
        <v>143</v>
      </c>
      <c r="D5358" t="s">
        <v>398</v>
      </c>
      <c r="E5358">
        <v>47</v>
      </c>
      <c r="F5358">
        <v>13</v>
      </c>
      <c r="G5358">
        <v>33</v>
      </c>
      <c r="H5358">
        <v>1</v>
      </c>
      <c r="I5358">
        <v>0</v>
      </c>
      <c r="J5358">
        <v>2</v>
      </c>
      <c r="K5358">
        <v>0</v>
      </c>
      <c r="L5358">
        <v>0</v>
      </c>
      <c r="M5358">
        <v>0</v>
      </c>
      <c r="N5358">
        <v>0</v>
      </c>
    </row>
    <row r="5359" spans="1:14" x14ac:dyDescent="0.25">
      <c r="A5359" t="s">
        <v>9583</v>
      </c>
      <c r="B5359" t="s">
        <v>74</v>
      </c>
      <c r="C5359" t="s">
        <v>143</v>
      </c>
      <c r="D5359" t="s">
        <v>4242</v>
      </c>
      <c r="E5359">
        <v>2</v>
      </c>
      <c r="F5359">
        <v>0</v>
      </c>
      <c r="G5359">
        <v>2</v>
      </c>
      <c r="H5359">
        <v>0</v>
      </c>
      <c r="I5359">
        <v>0</v>
      </c>
      <c r="J5359">
        <v>47</v>
      </c>
      <c r="K5359">
        <v>0</v>
      </c>
      <c r="L5359">
        <v>0</v>
      </c>
      <c r="M5359">
        <v>0</v>
      </c>
      <c r="N5359">
        <v>0</v>
      </c>
    </row>
    <row r="5360" spans="1:14" x14ac:dyDescent="0.25">
      <c r="A5360" t="s">
        <v>9584</v>
      </c>
      <c r="B5360" t="s">
        <v>74</v>
      </c>
      <c r="C5360" t="s">
        <v>143</v>
      </c>
      <c r="D5360" t="s">
        <v>399</v>
      </c>
      <c r="E5360">
        <v>47</v>
      </c>
      <c r="F5360">
        <v>13</v>
      </c>
      <c r="G5360">
        <v>33</v>
      </c>
      <c r="H5360">
        <v>1</v>
      </c>
      <c r="I5360">
        <v>0</v>
      </c>
      <c r="J5360">
        <v>2</v>
      </c>
      <c r="K5360">
        <v>0</v>
      </c>
      <c r="L5360">
        <v>0</v>
      </c>
      <c r="M5360">
        <v>0</v>
      </c>
      <c r="N5360">
        <v>0</v>
      </c>
    </row>
    <row r="5361" spans="1:14" x14ac:dyDescent="0.25">
      <c r="A5361" t="s">
        <v>9585</v>
      </c>
      <c r="B5361" t="s">
        <v>74</v>
      </c>
      <c r="C5361" t="s">
        <v>143</v>
      </c>
      <c r="D5361" t="s">
        <v>4245</v>
      </c>
      <c r="E5361">
        <v>2</v>
      </c>
      <c r="F5361">
        <v>0</v>
      </c>
      <c r="G5361">
        <v>2</v>
      </c>
      <c r="H5361">
        <v>0</v>
      </c>
      <c r="I5361">
        <v>0</v>
      </c>
      <c r="J5361">
        <v>47</v>
      </c>
      <c r="K5361">
        <v>0</v>
      </c>
      <c r="L5361">
        <v>0</v>
      </c>
      <c r="M5361">
        <v>0</v>
      </c>
      <c r="N5361">
        <v>0</v>
      </c>
    </row>
    <row r="5362" spans="1:14" x14ac:dyDescent="0.25">
      <c r="A5362" t="s">
        <v>9586</v>
      </c>
      <c r="B5362" t="s">
        <v>74</v>
      </c>
      <c r="C5362" t="s">
        <v>143</v>
      </c>
      <c r="D5362" t="s">
        <v>394</v>
      </c>
      <c r="E5362">
        <v>0</v>
      </c>
      <c r="F5362">
        <v>0</v>
      </c>
      <c r="G5362">
        <v>0</v>
      </c>
      <c r="H5362">
        <v>0</v>
      </c>
      <c r="I5362">
        <v>0</v>
      </c>
      <c r="J5362">
        <v>0</v>
      </c>
      <c r="K5362">
        <v>19</v>
      </c>
      <c r="L5362">
        <v>19</v>
      </c>
      <c r="M5362">
        <v>0</v>
      </c>
      <c r="N5362">
        <v>0</v>
      </c>
    </row>
    <row r="5363" spans="1:14" x14ac:dyDescent="0.25">
      <c r="A5363" t="s">
        <v>9587</v>
      </c>
      <c r="B5363" t="s">
        <v>74</v>
      </c>
      <c r="C5363" t="s">
        <v>143</v>
      </c>
      <c r="D5363" t="s">
        <v>395</v>
      </c>
      <c r="E5363">
        <v>0</v>
      </c>
      <c r="F5363">
        <v>0</v>
      </c>
      <c r="G5363">
        <v>0</v>
      </c>
      <c r="H5363">
        <v>0</v>
      </c>
      <c r="I5363">
        <v>0</v>
      </c>
      <c r="J5363">
        <v>0</v>
      </c>
      <c r="K5363">
        <v>11</v>
      </c>
      <c r="L5363">
        <v>11</v>
      </c>
      <c r="M5363">
        <v>0</v>
      </c>
      <c r="N5363">
        <v>0</v>
      </c>
    </row>
    <row r="5364" spans="1:14" x14ac:dyDescent="0.25">
      <c r="A5364" t="s">
        <v>9588</v>
      </c>
      <c r="B5364" t="s">
        <v>74</v>
      </c>
      <c r="C5364" t="s">
        <v>144</v>
      </c>
      <c r="D5364" t="s">
        <v>396</v>
      </c>
      <c r="E5364">
        <v>517</v>
      </c>
      <c r="F5364">
        <v>96</v>
      </c>
      <c r="G5364">
        <v>410</v>
      </c>
      <c r="H5364">
        <v>9</v>
      </c>
      <c r="I5364">
        <v>2</v>
      </c>
      <c r="J5364">
        <v>17</v>
      </c>
      <c r="K5364">
        <v>0</v>
      </c>
      <c r="L5364">
        <v>0</v>
      </c>
      <c r="M5364">
        <v>0</v>
      </c>
      <c r="N5364">
        <v>0</v>
      </c>
    </row>
    <row r="5365" spans="1:14" x14ac:dyDescent="0.25">
      <c r="A5365" t="s">
        <v>9589</v>
      </c>
      <c r="B5365" t="s">
        <v>74</v>
      </c>
      <c r="C5365" t="s">
        <v>144</v>
      </c>
      <c r="D5365" t="s">
        <v>4236</v>
      </c>
      <c r="E5365">
        <v>534</v>
      </c>
      <c r="F5365">
        <v>89</v>
      </c>
      <c r="G5365">
        <v>432</v>
      </c>
      <c r="H5365">
        <v>10</v>
      </c>
      <c r="I5365">
        <v>3</v>
      </c>
      <c r="J5365">
        <v>0</v>
      </c>
      <c r="K5365">
        <v>0</v>
      </c>
      <c r="L5365">
        <v>0</v>
      </c>
      <c r="M5365">
        <v>0</v>
      </c>
      <c r="N5365">
        <v>0</v>
      </c>
    </row>
    <row r="5366" spans="1:14" x14ac:dyDescent="0.25">
      <c r="A5366" t="s">
        <v>9590</v>
      </c>
      <c r="B5366" t="s">
        <v>74</v>
      </c>
      <c r="C5366" t="s">
        <v>144</v>
      </c>
      <c r="D5366" t="s">
        <v>4238</v>
      </c>
      <c r="E5366">
        <v>17</v>
      </c>
      <c r="F5366">
        <v>11</v>
      </c>
      <c r="G5366">
        <v>6</v>
      </c>
      <c r="H5366">
        <v>0</v>
      </c>
      <c r="I5366">
        <v>0</v>
      </c>
      <c r="J5366">
        <v>517</v>
      </c>
      <c r="K5366">
        <v>0</v>
      </c>
      <c r="L5366">
        <v>0</v>
      </c>
      <c r="M5366">
        <v>0</v>
      </c>
      <c r="N5366">
        <v>0</v>
      </c>
    </row>
    <row r="5367" spans="1:14" x14ac:dyDescent="0.25">
      <c r="A5367" t="s">
        <v>9591</v>
      </c>
      <c r="B5367" t="s">
        <v>74</v>
      </c>
      <c r="C5367" t="s">
        <v>144</v>
      </c>
      <c r="D5367" t="s">
        <v>397</v>
      </c>
      <c r="E5367">
        <v>534</v>
      </c>
      <c r="F5367">
        <v>88</v>
      </c>
      <c r="G5367">
        <v>433</v>
      </c>
      <c r="H5367">
        <v>10</v>
      </c>
      <c r="I5367">
        <v>3</v>
      </c>
      <c r="J5367">
        <v>0</v>
      </c>
      <c r="K5367">
        <v>0</v>
      </c>
      <c r="L5367">
        <v>0</v>
      </c>
      <c r="M5367">
        <v>0</v>
      </c>
      <c r="N5367">
        <v>0</v>
      </c>
    </row>
    <row r="5368" spans="1:14" x14ac:dyDescent="0.25">
      <c r="A5368" t="s">
        <v>9592</v>
      </c>
      <c r="B5368" t="s">
        <v>74</v>
      </c>
      <c r="C5368" t="s">
        <v>144</v>
      </c>
      <c r="D5368" t="s">
        <v>398</v>
      </c>
      <c r="E5368">
        <v>517</v>
      </c>
      <c r="F5368">
        <v>88</v>
      </c>
      <c r="G5368">
        <v>416</v>
      </c>
      <c r="H5368">
        <v>10</v>
      </c>
      <c r="I5368">
        <v>3</v>
      </c>
      <c r="J5368">
        <v>17</v>
      </c>
      <c r="K5368">
        <v>0</v>
      </c>
      <c r="L5368">
        <v>0</v>
      </c>
      <c r="M5368">
        <v>0</v>
      </c>
      <c r="N5368">
        <v>0</v>
      </c>
    </row>
    <row r="5369" spans="1:14" x14ac:dyDescent="0.25">
      <c r="A5369" t="s">
        <v>9593</v>
      </c>
      <c r="B5369" t="s">
        <v>74</v>
      </c>
      <c r="C5369" t="s">
        <v>144</v>
      </c>
      <c r="D5369" t="s">
        <v>4242</v>
      </c>
      <c r="E5369">
        <v>17</v>
      </c>
      <c r="F5369">
        <v>12</v>
      </c>
      <c r="G5369">
        <v>5</v>
      </c>
      <c r="H5369">
        <v>0</v>
      </c>
      <c r="I5369">
        <v>0</v>
      </c>
      <c r="J5369">
        <v>517</v>
      </c>
      <c r="K5369">
        <v>0</v>
      </c>
      <c r="L5369">
        <v>0</v>
      </c>
      <c r="M5369">
        <v>0</v>
      </c>
      <c r="N5369">
        <v>0</v>
      </c>
    </row>
    <row r="5370" spans="1:14" x14ac:dyDescent="0.25">
      <c r="A5370" t="s">
        <v>9594</v>
      </c>
      <c r="B5370" t="s">
        <v>74</v>
      </c>
      <c r="C5370" t="s">
        <v>144</v>
      </c>
      <c r="D5370" t="s">
        <v>399</v>
      </c>
      <c r="E5370">
        <v>517</v>
      </c>
      <c r="F5370">
        <v>78</v>
      </c>
      <c r="G5370">
        <v>428</v>
      </c>
      <c r="H5370">
        <v>9</v>
      </c>
      <c r="I5370">
        <v>2</v>
      </c>
      <c r="J5370">
        <v>17</v>
      </c>
      <c r="K5370">
        <v>0</v>
      </c>
      <c r="L5370">
        <v>0</v>
      </c>
      <c r="M5370">
        <v>0</v>
      </c>
      <c r="N5370">
        <v>0</v>
      </c>
    </row>
    <row r="5371" spans="1:14" x14ac:dyDescent="0.25">
      <c r="A5371" t="s">
        <v>9595</v>
      </c>
      <c r="B5371" t="s">
        <v>74</v>
      </c>
      <c r="C5371" t="s">
        <v>144</v>
      </c>
      <c r="D5371" t="s">
        <v>4245</v>
      </c>
      <c r="E5371">
        <v>17</v>
      </c>
      <c r="F5371">
        <v>11</v>
      </c>
      <c r="G5371">
        <v>6</v>
      </c>
      <c r="H5371">
        <v>0</v>
      </c>
      <c r="I5371">
        <v>0</v>
      </c>
      <c r="J5371">
        <v>517</v>
      </c>
      <c r="K5371">
        <v>0</v>
      </c>
      <c r="L5371">
        <v>0</v>
      </c>
      <c r="M5371">
        <v>0</v>
      </c>
      <c r="N5371">
        <v>0</v>
      </c>
    </row>
    <row r="5372" spans="1:14" x14ac:dyDescent="0.25">
      <c r="A5372" t="s">
        <v>9596</v>
      </c>
      <c r="B5372" t="s">
        <v>74</v>
      </c>
      <c r="C5372" t="s">
        <v>144</v>
      </c>
      <c r="D5372" t="s">
        <v>394</v>
      </c>
      <c r="E5372">
        <v>0</v>
      </c>
      <c r="F5372">
        <v>0</v>
      </c>
      <c r="G5372">
        <v>0</v>
      </c>
      <c r="H5372">
        <v>0</v>
      </c>
      <c r="I5372">
        <v>0</v>
      </c>
      <c r="J5372">
        <v>0</v>
      </c>
      <c r="K5372">
        <v>301</v>
      </c>
      <c r="L5372">
        <v>296</v>
      </c>
      <c r="M5372">
        <v>5</v>
      </c>
      <c r="N5372">
        <v>0</v>
      </c>
    </row>
    <row r="5373" spans="1:14" x14ac:dyDescent="0.25">
      <c r="A5373" t="s">
        <v>9597</v>
      </c>
      <c r="B5373" t="s">
        <v>74</v>
      </c>
      <c r="C5373" t="s">
        <v>144</v>
      </c>
      <c r="D5373" t="s">
        <v>395</v>
      </c>
      <c r="E5373">
        <v>0</v>
      </c>
      <c r="F5373">
        <v>0</v>
      </c>
      <c r="G5373">
        <v>0</v>
      </c>
      <c r="H5373">
        <v>0</v>
      </c>
      <c r="I5373">
        <v>0</v>
      </c>
      <c r="J5373">
        <v>0</v>
      </c>
      <c r="K5373">
        <v>230</v>
      </c>
      <c r="L5373">
        <v>226</v>
      </c>
      <c r="M5373">
        <v>4</v>
      </c>
      <c r="N5373">
        <v>0</v>
      </c>
    </row>
    <row r="5374" spans="1:14" x14ac:dyDescent="0.25">
      <c r="A5374" t="s">
        <v>9598</v>
      </c>
      <c r="B5374" t="s">
        <v>74</v>
      </c>
      <c r="C5374" t="s">
        <v>145</v>
      </c>
      <c r="D5374" t="s">
        <v>396</v>
      </c>
      <c r="E5374">
        <v>54</v>
      </c>
      <c r="F5374">
        <v>7</v>
      </c>
      <c r="G5374">
        <v>47</v>
      </c>
      <c r="H5374">
        <v>0</v>
      </c>
      <c r="I5374">
        <v>0</v>
      </c>
      <c r="J5374">
        <v>0</v>
      </c>
      <c r="K5374">
        <v>0</v>
      </c>
      <c r="L5374">
        <v>0</v>
      </c>
      <c r="M5374">
        <v>0</v>
      </c>
      <c r="N5374">
        <v>0</v>
      </c>
    </row>
    <row r="5375" spans="1:14" x14ac:dyDescent="0.25">
      <c r="A5375" t="s">
        <v>9599</v>
      </c>
      <c r="B5375" t="s">
        <v>74</v>
      </c>
      <c r="C5375" t="s">
        <v>145</v>
      </c>
      <c r="D5375" t="s">
        <v>4236</v>
      </c>
      <c r="E5375">
        <v>54</v>
      </c>
      <c r="F5375">
        <v>6</v>
      </c>
      <c r="G5375">
        <v>48</v>
      </c>
      <c r="H5375">
        <v>0</v>
      </c>
      <c r="I5375">
        <v>0</v>
      </c>
      <c r="J5375">
        <v>0</v>
      </c>
      <c r="K5375">
        <v>0</v>
      </c>
      <c r="L5375">
        <v>0</v>
      </c>
      <c r="M5375">
        <v>0</v>
      </c>
      <c r="N5375">
        <v>0</v>
      </c>
    </row>
    <row r="5376" spans="1:14" x14ac:dyDescent="0.25">
      <c r="A5376" t="s">
        <v>9600</v>
      </c>
      <c r="B5376" t="s">
        <v>74</v>
      </c>
      <c r="C5376" t="s">
        <v>145</v>
      </c>
      <c r="D5376" t="s">
        <v>4238</v>
      </c>
      <c r="E5376">
        <v>0</v>
      </c>
      <c r="F5376">
        <v>0</v>
      </c>
      <c r="G5376">
        <v>0</v>
      </c>
      <c r="H5376">
        <v>0</v>
      </c>
      <c r="I5376">
        <v>0</v>
      </c>
      <c r="J5376">
        <v>54</v>
      </c>
      <c r="K5376">
        <v>0</v>
      </c>
      <c r="L5376">
        <v>0</v>
      </c>
      <c r="M5376">
        <v>0</v>
      </c>
      <c r="N5376">
        <v>0</v>
      </c>
    </row>
    <row r="5377" spans="1:14" x14ac:dyDescent="0.25">
      <c r="A5377" t="s">
        <v>9601</v>
      </c>
      <c r="B5377" t="s">
        <v>74</v>
      </c>
      <c r="C5377" t="s">
        <v>145</v>
      </c>
      <c r="D5377" t="s">
        <v>397</v>
      </c>
      <c r="E5377">
        <v>54</v>
      </c>
      <c r="F5377">
        <v>6</v>
      </c>
      <c r="G5377">
        <v>48</v>
      </c>
      <c r="H5377">
        <v>0</v>
      </c>
      <c r="I5377">
        <v>0</v>
      </c>
      <c r="J5377">
        <v>0</v>
      </c>
      <c r="K5377">
        <v>0</v>
      </c>
      <c r="L5377">
        <v>0</v>
      </c>
      <c r="M5377">
        <v>0</v>
      </c>
      <c r="N5377">
        <v>0</v>
      </c>
    </row>
    <row r="5378" spans="1:14" x14ac:dyDescent="0.25">
      <c r="A5378" t="s">
        <v>9602</v>
      </c>
      <c r="B5378" t="s">
        <v>74</v>
      </c>
      <c r="C5378" t="s">
        <v>145</v>
      </c>
      <c r="D5378" t="s">
        <v>398</v>
      </c>
      <c r="E5378">
        <v>54</v>
      </c>
      <c r="F5378">
        <v>6</v>
      </c>
      <c r="G5378">
        <v>48</v>
      </c>
      <c r="H5378">
        <v>0</v>
      </c>
      <c r="I5378">
        <v>0</v>
      </c>
      <c r="J5378">
        <v>0</v>
      </c>
      <c r="K5378">
        <v>0</v>
      </c>
      <c r="L5378">
        <v>0</v>
      </c>
      <c r="M5378">
        <v>0</v>
      </c>
      <c r="N5378">
        <v>0</v>
      </c>
    </row>
    <row r="5379" spans="1:14" x14ac:dyDescent="0.25">
      <c r="A5379" t="s">
        <v>9603</v>
      </c>
      <c r="B5379" t="s">
        <v>74</v>
      </c>
      <c r="C5379" t="s">
        <v>145</v>
      </c>
      <c r="D5379" t="s">
        <v>4242</v>
      </c>
      <c r="E5379">
        <v>0</v>
      </c>
      <c r="F5379">
        <v>0</v>
      </c>
      <c r="G5379">
        <v>0</v>
      </c>
      <c r="H5379">
        <v>0</v>
      </c>
      <c r="I5379">
        <v>0</v>
      </c>
      <c r="J5379">
        <v>54</v>
      </c>
      <c r="K5379">
        <v>0</v>
      </c>
      <c r="L5379">
        <v>0</v>
      </c>
      <c r="M5379">
        <v>0</v>
      </c>
      <c r="N5379">
        <v>0</v>
      </c>
    </row>
    <row r="5380" spans="1:14" x14ac:dyDescent="0.25">
      <c r="A5380" t="s">
        <v>9604</v>
      </c>
      <c r="B5380" t="s">
        <v>74</v>
      </c>
      <c r="C5380" t="s">
        <v>145</v>
      </c>
      <c r="D5380" t="s">
        <v>399</v>
      </c>
      <c r="E5380">
        <v>54</v>
      </c>
      <c r="F5380">
        <v>6</v>
      </c>
      <c r="G5380">
        <v>48</v>
      </c>
      <c r="H5380">
        <v>0</v>
      </c>
      <c r="I5380">
        <v>0</v>
      </c>
      <c r="J5380">
        <v>0</v>
      </c>
      <c r="K5380">
        <v>0</v>
      </c>
      <c r="L5380">
        <v>0</v>
      </c>
      <c r="M5380">
        <v>0</v>
      </c>
      <c r="N5380">
        <v>0</v>
      </c>
    </row>
    <row r="5381" spans="1:14" x14ac:dyDescent="0.25">
      <c r="A5381" t="s">
        <v>9605</v>
      </c>
      <c r="B5381" t="s">
        <v>74</v>
      </c>
      <c r="C5381" t="s">
        <v>145</v>
      </c>
      <c r="D5381" t="s">
        <v>4245</v>
      </c>
      <c r="E5381">
        <v>0</v>
      </c>
      <c r="F5381">
        <v>0</v>
      </c>
      <c r="G5381">
        <v>0</v>
      </c>
      <c r="H5381">
        <v>0</v>
      </c>
      <c r="I5381">
        <v>0</v>
      </c>
      <c r="J5381">
        <v>54</v>
      </c>
      <c r="K5381">
        <v>0</v>
      </c>
      <c r="L5381">
        <v>0</v>
      </c>
      <c r="M5381">
        <v>0</v>
      </c>
      <c r="N5381">
        <v>0</v>
      </c>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sheetPr>
  <dimension ref="A1:R365"/>
  <sheetViews>
    <sheetView workbookViewId="0"/>
  </sheetViews>
  <sheetFormatPr defaultRowHeight="12.5" x14ac:dyDescent="0.25"/>
  <cols>
    <col min="1" max="1" width="55.54296875" bestFit="1" customWidth="1"/>
    <col min="2" max="2" width="30.54296875" bestFit="1" customWidth="1"/>
    <col min="3" max="3" width="29.90625" bestFit="1" customWidth="1"/>
    <col min="4" max="4" width="5.54296875" bestFit="1" customWidth="1"/>
    <col min="5" max="5" width="4.81640625" bestFit="1" customWidth="1"/>
    <col min="6" max="6" width="21.81640625" bestFit="1" customWidth="1"/>
    <col min="7" max="7" width="22.36328125" bestFit="1" customWidth="1"/>
    <col min="8" max="8" width="10.453125" bestFit="1" customWidth="1"/>
    <col min="9" max="9" width="9.36328125" bestFit="1" customWidth="1"/>
    <col min="10" max="10" width="26.81640625" bestFit="1" customWidth="1"/>
    <col min="11" max="11" width="27.36328125" bestFit="1" customWidth="1"/>
    <col min="12" max="12" width="10.54296875" bestFit="1" customWidth="1"/>
    <col min="13" max="13" width="9.453125" bestFit="1" customWidth="1"/>
    <col min="14" max="14" width="26.90625" bestFit="1" customWidth="1"/>
    <col min="15" max="15" width="27.453125" bestFit="1" customWidth="1"/>
    <col min="16" max="16" width="17.36328125" bestFit="1" customWidth="1"/>
    <col min="17" max="17" width="17.453125" bestFit="1" customWidth="1"/>
    <col min="18" max="18" width="12.26953125" bestFit="1" customWidth="1"/>
  </cols>
  <sheetData>
    <row r="1" spans="1:18" x14ac:dyDescent="0.25">
      <c r="A1" t="s">
        <v>381</v>
      </c>
      <c r="B1" t="s">
        <v>266</v>
      </c>
      <c r="C1" t="s">
        <v>382</v>
      </c>
      <c r="D1" t="s">
        <v>384</v>
      </c>
      <c r="E1" t="s">
        <v>391</v>
      </c>
      <c r="F1" t="s">
        <v>400</v>
      </c>
      <c r="G1" t="s">
        <v>401</v>
      </c>
      <c r="H1" t="s">
        <v>402</v>
      </c>
      <c r="I1" t="s">
        <v>403</v>
      </c>
      <c r="J1" t="s">
        <v>404</v>
      </c>
      <c r="K1" t="s">
        <v>405</v>
      </c>
      <c r="L1" t="s">
        <v>406</v>
      </c>
      <c r="M1" t="s">
        <v>407</v>
      </c>
      <c r="N1" t="s">
        <v>408</v>
      </c>
      <c r="O1" t="s">
        <v>409</v>
      </c>
      <c r="P1" t="s">
        <v>410</v>
      </c>
      <c r="Q1" t="s">
        <v>411</v>
      </c>
      <c r="R1" t="s">
        <v>389</v>
      </c>
    </row>
    <row r="2" spans="1:18" x14ac:dyDescent="0.25">
      <c r="A2" t="s">
        <v>9606</v>
      </c>
      <c r="B2" t="s">
        <v>72</v>
      </c>
      <c r="C2" t="s">
        <v>81</v>
      </c>
      <c r="D2">
        <v>2337</v>
      </c>
      <c r="E2">
        <v>2274</v>
      </c>
      <c r="F2">
        <v>60</v>
      </c>
      <c r="G2">
        <v>3</v>
      </c>
      <c r="H2">
        <v>2300</v>
      </c>
      <c r="I2">
        <v>2239</v>
      </c>
      <c r="J2">
        <v>59</v>
      </c>
      <c r="K2">
        <v>2</v>
      </c>
      <c r="L2">
        <v>2129</v>
      </c>
      <c r="M2">
        <v>2074</v>
      </c>
      <c r="N2">
        <v>53</v>
      </c>
      <c r="O2">
        <v>2</v>
      </c>
      <c r="P2">
        <v>37</v>
      </c>
      <c r="Q2">
        <v>208</v>
      </c>
      <c r="R2">
        <v>0</v>
      </c>
    </row>
    <row r="3" spans="1:18" x14ac:dyDescent="0.25">
      <c r="A3" t="s">
        <v>9607</v>
      </c>
      <c r="B3" t="s">
        <v>72</v>
      </c>
      <c r="C3" t="s">
        <v>180</v>
      </c>
      <c r="D3">
        <v>5</v>
      </c>
      <c r="E3">
        <v>5</v>
      </c>
      <c r="F3">
        <v>0</v>
      </c>
      <c r="G3">
        <v>0</v>
      </c>
      <c r="H3">
        <v>5</v>
      </c>
      <c r="I3">
        <v>5</v>
      </c>
      <c r="J3">
        <v>0</v>
      </c>
      <c r="K3">
        <v>0</v>
      </c>
      <c r="L3">
        <v>4</v>
      </c>
      <c r="M3">
        <v>4</v>
      </c>
      <c r="N3">
        <v>0</v>
      </c>
      <c r="O3">
        <v>0</v>
      </c>
      <c r="P3">
        <v>0</v>
      </c>
      <c r="Q3">
        <v>1</v>
      </c>
      <c r="R3">
        <v>0</v>
      </c>
    </row>
    <row r="4" spans="1:18" x14ac:dyDescent="0.25">
      <c r="A4" t="s">
        <v>9608</v>
      </c>
      <c r="B4" t="s">
        <v>72</v>
      </c>
      <c r="C4" t="s">
        <v>109</v>
      </c>
      <c r="D4">
        <v>11</v>
      </c>
      <c r="E4">
        <v>11</v>
      </c>
      <c r="F4">
        <v>0</v>
      </c>
      <c r="G4">
        <v>0</v>
      </c>
      <c r="H4">
        <v>11</v>
      </c>
      <c r="I4">
        <v>11</v>
      </c>
      <c r="J4">
        <v>0</v>
      </c>
      <c r="K4">
        <v>0</v>
      </c>
      <c r="L4">
        <v>10</v>
      </c>
      <c r="M4">
        <v>10</v>
      </c>
      <c r="N4">
        <v>0</v>
      </c>
      <c r="O4">
        <v>0</v>
      </c>
      <c r="P4">
        <v>0</v>
      </c>
      <c r="Q4">
        <v>1</v>
      </c>
      <c r="R4">
        <v>0</v>
      </c>
    </row>
    <row r="5" spans="1:18" x14ac:dyDescent="0.25">
      <c r="A5" t="s">
        <v>9609</v>
      </c>
      <c r="B5" t="s">
        <v>72</v>
      </c>
      <c r="C5" t="s">
        <v>200</v>
      </c>
      <c r="D5">
        <v>1</v>
      </c>
      <c r="E5">
        <v>1</v>
      </c>
      <c r="F5">
        <v>0</v>
      </c>
      <c r="G5">
        <v>0</v>
      </c>
      <c r="H5">
        <v>1</v>
      </c>
      <c r="I5">
        <v>1</v>
      </c>
      <c r="J5">
        <v>0</v>
      </c>
      <c r="K5">
        <v>0</v>
      </c>
      <c r="L5">
        <v>1</v>
      </c>
      <c r="M5">
        <v>1</v>
      </c>
      <c r="N5">
        <v>0</v>
      </c>
      <c r="O5">
        <v>0</v>
      </c>
      <c r="P5">
        <v>0</v>
      </c>
      <c r="Q5">
        <v>0</v>
      </c>
      <c r="R5">
        <v>0</v>
      </c>
    </row>
    <row r="6" spans="1:18" x14ac:dyDescent="0.25">
      <c r="A6" t="s">
        <v>9610</v>
      </c>
      <c r="B6" t="s">
        <v>72</v>
      </c>
      <c r="C6" t="s">
        <v>152</v>
      </c>
      <c r="D6">
        <v>6</v>
      </c>
      <c r="E6">
        <v>6</v>
      </c>
      <c r="F6">
        <v>0</v>
      </c>
      <c r="G6">
        <v>0</v>
      </c>
      <c r="H6">
        <v>6</v>
      </c>
      <c r="I6">
        <v>6</v>
      </c>
      <c r="J6">
        <v>0</v>
      </c>
      <c r="K6">
        <v>0</v>
      </c>
      <c r="L6">
        <v>6</v>
      </c>
      <c r="M6">
        <v>6</v>
      </c>
      <c r="N6">
        <v>0</v>
      </c>
      <c r="O6">
        <v>0</v>
      </c>
      <c r="P6">
        <v>0</v>
      </c>
      <c r="Q6">
        <v>0</v>
      </c>
      <c r="R6">
        <v>0</v>
      </c>
    </row>
    <row r="7" spans="1:18" x14ac:dyDescent="0.25">
      <c r="A7" t="s">
        <v>9611</v>
      </c>
      <c r="B7" t="s">
        <v>72</v>
      </c>
      <c r="C7" t="s">
        <v>184</v>
      </c>
      <c r="D7">
        <v>11</v>
      </c>
      <c r="E7">
        <v>11</v>
      </c>
      <c r="F7">
        <v>0</v>
      </c>
      <c r="G7">
        <v>0</v>
      </c>
      <c r="H7">
        <v>11</v>
      </c>
      <c r="I7">
        <v>11</v>
      </c>
      <c r="J7">
        <v>0</v>
      </c>
      <c r="K7">
        <v>0</v>
      </c>
      <c r="L7">
        <v>10</v>
      </c>
      <c r="M7">
        <v>10</v>
      </c>
      <c r="N7">
        <v>0</v>
      </c>
      <c r="O7">
        <v>0</v>
      </c>
      <c r="P7">
        <v>0</v>
      </c>
      <c r="Q7">
        <v>1</v>
      </c>
      <c r="R7">
        <v>0</v>
      </c>
    </row>
    <row r="8" spans="1:18" x14ac:dyDescent="0.25">
      <c r="A8" t="s">
        <v>9612</v>
      </c>
      <c r="B8" t="s">
        <v>72</v>
      </c>
      <c r="C8" t="s">
        <v>178</v>
      </c>
      <c r="D8">
        <v>6</v>
      </c>
      <c r="E8">
        <v>6</v>
      </c>
      <c r="F8">
        <v>0</v>
      </c>
      <c r="G8">
        <v>0</v>
      </c>
      <c r="H8">
        <v>6</v>
      </c>
      <c r="I8">
        <v>6</v>
      </c>
      <c r="J8">
        <v>0</v>
      </c>
      <c r="K8">
        <v>0</v>
      </c>
      <c r="L8">
        <v>6</v>
      </c>
      <c r="M8">
        <v>6</v>
      </c>
      <c r="N8">
        <v>0</v>
      </c>
      <c r="O8">
        <v>0</v>
      </c>
      <c r="P8">
        <v>0</v>
      </c>
      <c r="Q8">
        <v>0</v>
      </c>
      <c r="R8">
        <v>0</v>
      </c>
    </row>
    <row r="9" spans="1:18" x14ac:dyDescent="0.25">
      <c r="A9" t="s">
        <v>9613</v>
      </c>
      <c r="B9" t="s">
        <v>72</v>
      </c>
      <c r="C9" t="s">
        <v>229</v>
      </c>
      <c r="D9">
        <v>5</v>
      </c>
      <c r="E9">
        <v>5</v>
      </c>
      <c r="F9">
        <v>0</v>
      </c>
      <c r="G9">
        <v>0</v>
      </c>
      <c r="H9">
        <v>5</v>
      </c>
      <c r="I9">
        <v>5</v>
      </c>
      <c r="J9">
        <v>0</v>
      </c>
      <c r="K9">
        <v>0</v>
      </c>
      <c r="L9">
        <v>5</v>
      </c>
      <c r="M9">
        <v>5</v>
      </c>
      <c r="N9">
        <v>0</v>
      </c>
      <c r="O9">
        <v>0</v>
      </c>
      <c r="P9">
        <v>0</v>
      </c>
      <c r="Q9">
        <v>0</v>
      </c>
      <c r="R9">
        <v>0</v>
      </c>
    </row>
    <row r="10" spans="1:18" x14ac:dyDescent="0.25">
      <c r="A10" t="s">
        <v>9614</v>
      </c>
      <c r="B10" t="s">
        <v>72</v>
      </c>
      <c r="C10" t="s">
        <v>203</v>
      </c>
      <c r="D10">
        <v>7</v>
      </c>
      <c r="E10">
        <v>7</v>
      </c>
      <c r="F10">
        <v>0</v>
      </c>
      <c r="G10">
        <v>0</v>
      </c>
      <c r="H10">
        <v>7</v>
      </c>
      <c r="I10">
        <v>7</v>
      </c>
      <c r="J10">
        <v>0</v>
      </c>
      <c r="K10">
        <v>0</v>
      </c>
      <c r="L10">
        <v>7</v>
      </c>
      <c r="M10">
        <v>7</v>
      </c>
      <c r="N10">
        <v>0</v>
      </c>
      <c r="O10">
        <v>0</v>
      </c>
      <c r="P10">
        <v>0</v>
      </c>
      <c r="Q10">
        <v>0</v>
      </c>
      <c r="R10">
        <v>0</v>
      </c>
    </row>
    <row r="11" spans="1:18" x14ac:dyDescent="0.25">
      <c r="A11" t="s">
        <v>9615</v>
      </c>
      <c r="B11" t="s">
        <v>72</v>
      </c>
      <c r="C11" t="s">
        <v>119</v>
      </c>
      <c r="D11">
        <v>18</v>
      </c>
      <c r="E11">
        <v>18</v>
      </c>
      <c r="F11">
        <v>0</v>
      </c>
      <c r="G11">
        <v>0</v>
      </c>
      <c r="H11">
        <v>18</v>
      </c>
      <c r="I11">
        <v>18</v>
      </c>
      <c r="J11">
        <v>0</v>
      </c>
      <c r="K11">
        <v>0</v>
      </c>
      <c r="L11">
        <v>17</v>
      </c>
      <c r="M11">
        <v>17</v>
      </c>
      <c r="N11">
        <v>0</v>
      </c>
      <c r="O11">
        <v>0</v>
      </c>
      <c r="P11">
        <v>0</v>
      </c>
      <c r="Q11">
        <v>1</v>
      </c>
      <c r="R11">
        <v>0</v>
      </c>
    </row>
    <row r="12" spans="1:18" x14ac:dyDescent="0.25">
      <c r="A12" t="s">
        <v>9616</v>
      </c>
      <c r="B12" t="s">
        <v>72</v>
      </c>
      <c r="C12" t="s">
        <v>132</v>
      </c>
      <c r="D12">
        <v>19</v>
      </c>
      <c r="E12">
        <v>19</v>
      </c>
      <c r="F12">
        <v>0</v>
      </c>
      <c r="G12">
        <v>0</v>
      </c>
      <c r="H12">
        <v>19</v>
      </c>
      <c r="I12">
        <v>19</v>
      </c>
      <c r="J12">
        <v>0</v>
      </c>
      <c r="K12">
        <v>0</v>
      </c>
      <c r="L12">
        <v>16</v>
      </c>
      <c r="M12">
        <v>16</v>
      </c>
      <c r="N12">
        <v>0</v>
      </c>
      <c r="O12">
        <v>0</v>
      </c>
      <c r="P12">
        <v>0</v>
      </c>
      <c r="Q12">
        <v>3</v>
      </c>
      <c r="R12">
        <v>0</v>
      </c>
    </row>
    <row r="13" spans="1:18" x14ac:dyDescent="0.25">
      <c r="A13" t="s">
        <v>9617</v>
      </c>
      <c r="B13" t="s">
        <v>72</v>
      </c>
      <c r="C13" t="s">
        <v>125</v>
      </c>
      <c r="D13">
        <v>2</v>
      </c>
      <c r="E13">
        <v>2</v>
      </c>
      <c r="F13">
        <v>0</v>
      </c>
      <c r="G13">
        <v>0</v>
      </c>
      <c r="H13">
        <v>2</v>
      </c>
      <c r="I13">
        <v>2</v>
      </c>
      <c r="J13">
        <v>0</v>
      </c>
      <c r="K13">
        <v>0</v>
      </c>
      <c r="L13">
        <v>2</v>
      </c>
      <c r="M13">
        <v>2</v>
      </c>
      <c r="N13">
        <v>0</v>
      </c>
      <c r="O13">
        <v>0</v>
      </c>
      <c r="P13">
        <v>0</v>
      </c>
      <c r="Q13">
        <v>0</v>
      </c>
      <c r="R13">
        <v>0</v>
      </c>
    </row>
    <row r="14" spans="1:18" x14ac:dyDescent="0.25">
      <c r="A14" t="s">
        <v>9618</v>
      </c>
      <c r="B14" t="s">
        <v>72</v>
      </c>
      <c r="C14" t="s">
        <v>106</v>
      </c>
      <c r="D14">
        <v>10</v>
      </c>
      <c r="E14">
        <v>10</v>
      </c>
      <c r="F14">
        <v>0</v>
      </c>
      <c r="G14">
        <v>0</v>
      </c>
      <c r="H14">
        <v>10</v>
      </c>
      <c r="I14">
        <v>10</v>
      </c>
      <c r="J14">
        <v>0</v>
      </c>
      <c r="K14">
        <v>0</v>
      </c>
      <c r="L14">
        <v>10</v>
      </c>
      <c r="M14">
        <v>10</v>
      </c>
      <c r="N14">
        <v>0</v>
      </c>
      <c r="O14">
        <v>0</v>
      </c>
      <c r="P14">
        <v>0</v>
      </c>
      <c r="Q14">
        <v>0</v>
      </c>
      <c r="R14">
        <v>0</v>
      </c>
    </row>
    <row r="15" spans="1:18" x14ac:dyDescent="0.25">
      <c r="A15" t="s">
        <v>9619</v>
      </c>
      <c r="B15" t="s">
        <v>72</v>
      </c>
      <c r="C15" t="s">
        <v>99</v>
      </c>
      <c r="D15">
        <v>44</v>
      </c>
      <c r="E15">
        <v>44</v>
      </c>
      <c r="F15">
        <v>0</v>
      </c>
      <c r="G15">
        <v>0</v>
      </c>
      <c r="H15">
        <v>44</v>
      </c>
      <c r="I15">
        <v>44</v>
      </c>
      <c r="J15">
        <v>0</v>
      </c>
      <c r="K15">
        <v>0</v>
      </c>
      <c r="L15">
        <v>41</v>
      </c>
      <c r="M15">
        <v>41</v>
      </c>
      <c r="N15">
        <v>0</v>
      </c>
      <c r="O15">
        <v>0</v>
      </c>
      <c r="P15">
        <v>0</v>
      </c>
      <c r="Q15">
        <v>3</v>
      </c>
      <c r="R15">
        <v>0</v>
      </c>
    </row>
    <row r="16" spans="1:18" x14ac:dyDescent="0.25">
      <c r="A16" t="s">
        <v>9620</v>
      </c>
      <c r="B16" t="s">
        <v>72</v>
      </c>
      <c r="C16" t="s">
        <v>124</v>
      </c>
      <c r="D16">
        <v>35</v>
      </c>
      <c r="E16">
        <v>34</v>
      </c>
      <c r="F16">
        <v>1</v>
      </c>
      <c r="G16">
        <v>0</v>
      </c>
      <c r="H16">
        <v>34</v>
      </c>
      <c r="I16">
        <v>33</v>
      </c>
      <c r="J16">
        <v>1</v>
      </c>
      <c r="K16">
        <v>0</v>
      </c>
      <c r="L16">
        <v>32</v>
      </c>
      <c r="M16">
        <v>31</v>
      </c>
      <c r="N16">
        <v>1</v>
      </c>
      <c r="O16">
        <v>0</v>
      </c>
      <c r="P16">
        <v>1</v>
      </c>
      <c r="Q16">
        <v>3</v>
      </c>
      <c r="R16">
        <v>0</v>
      </c>
    </row>
    <row r="17" spans="1:18" x14ac:dyDescent="0.25">
      <c r="A17" t="s">
        <v>9621</v>
      </c>
      <c r="B17" t="s">
        <v>72</v>
      </c>
      <c r="C17" t="s">
        <v>153</v>
      </c>
      <c r="D17">
        <v>23</v>
      </c>
      <c r="E17">
        <v>21</v>
      </c>
      <c r="F17">
        <v>2</v>
      </c>
      <c r="G17">
        <v>0</v>
      </c>
      <c r="H17">
        <v>22</v>
      </c>
      <c r="I17">
        <v>21</v>
      </c>
      <c r="J17">
        <v>1</v>
      </c>
      <c r="K17">
        <v>0</v>
      </c>
      <c r="L17">
        <v>20</v>
      </c>
      <c r="M17">
        <v>19</v>
      </c>
      <c r="N17">
        <v>1</v>
      </c>
      <c r="O17">
        <v>0</v>
      </c>
      <c r="P17">
        <v>1</v>
      </c>
      <c r="Q17">
        <v>3</v>
      </c>
      <c r="R17">
        <v>0</v>
      </c>
    </row>
    <row r="18" spans="1:18" x14ac:dyDescent="0.25">
      <c r="A18" t="s">
        <v>9622</v>
      </c>
      <c r="B18" t="s">
        <v>72</v>
      </c>
      <c r="C18" t="s">
        <v>84</v>
      </c>
      <c r="D18">
        <v>10</v>
      </c>
      <c r="E18">
        <v>10</v>
      </c>
      <c r="F18">
        <v>0</v>
      </c>
      <c r="G18">
        <v>0</v>
      </c>
      <c r="H18">
        <v>10</v>
      </c>
      <c r="I18">
        <v>10</v>
      </c>
      <c r="J18">
        <v>0</v>
      </c>
      <c r="K18">
        <v>0</v>
      </c>
      <c r="L18">
        <v>10</v>
      </c>
      <c r="M18">
        <v>10</v>
      </c>
      <c r="N18">
        <v>0</v>
      </c>
      <c r="O18">
        <v>0</v>
      </c>
      <c r="P18">
        <v>0</v>
      </c>
      <c r="Q18">
        <v>0</v>
      </c>
      <c r="R18">
        <v>0</v>
      </c>
    </row>
    <row r="19" spans="1:18" x14ac:dyDescent="0.25">
      <c r="A19" t="s">
        <v>9623</v>
      </c>
      <c r="B19" t="s">
        <v>72</v>
      </c>
      <c r="C19" t="s">
        <v>120</v>
      </c>
      <c r="D19">
        <v>19</v>
      </c>
      <c r="E19">
        <v>17</v>
      </c>
      <c r="F19">
        <v>2</v>
      </c>
      <c r="G19">
        <v>0</v>
      </c>
      <c r="H19">
        <v>18</v>
      </c>
      <c r="I19">
        <v>17</v>
      </c>
      <c r="J19">
        <v>1</v>
      </c>
      <c r="K19">
        <v>0</v>
      </c>
      <c r="L19">
        <v>16</v>
      </c>
      <c r="M19">
        <v>15</v>
      </c>
      <c r="N19">
        <v>1</v>
      </c>
      <c r="O19">
        <v>0</v>
      </c>
      <c r="P19">
        <v>1</v>
      </c>
      <c r="Q19">
        <v>3</v>
      </c>
      <c r="R19">
        <v>0</v>
      </c>
    </row>
    <row r="20" spans="1:18" x14ac:dyDescent="0.25">
      <c r="A20" t="s">
        <v>9624</v>
      </c>
      <c r="B20" t="s">
        <v>72</v>
      </c>
      <c r="C20" t="s">
        <v>163</v>
      </c>
      <c r="D20">
        <v>9</v>
      </c>
      <c r="E20">
        <v>9</v>
      </c>
      <c r="F20">
        <v>0</v>
      </c>
      <c r="G20">
        <v>0</v>
      </c>
      <c r="H20">
        <v>9</v>
      </c>
      <c r="I20">
        <v>9</v>
      </c>
      <c r="J20">
        <v>0</v>
      </c>
      <c r="K20">
        <v>0</v>
      </c>
      <c r="L20">
        <v>8</v>
      </c>
      <c r="M20">
        <v>8</v>
      </c>
      <c r="N20">
        <v>0</v>
      </c>
      <c r="O20">
        <v>0</v>
      </c>
      <c r="P20">
        <v>0</v>
      </c>
      <c r="Q20">
        <v>1</v>
      </c>
      <c r="R20">
        <v>0</v>
      </c>
    </row>
    <row r="21" spans="1:18" x14ac:dyDescent="0.25">
      <c r="A21" t="s">
        <v>9625</v>
      </c>
      <c r="B21" t="s">
        <v>72</v>
      </c>
      <c r="C21" t="s">
        <v>96</v>
      </c>
      <c r="D21">
        <v>6</v>
      </c>
      <c r="E21">
        <v>6</v>
      </c>
      <c r="F21">
        <v>0</v>
      </c>
      <c r="G21">
        <v>0</v>
      </c>
      <c r="H21">
        <v>5</v>
      </c>
      <c r="I21">
        <v>5</v>
      </c>
      <c r="J21">
        <v>0</v>
      </c>
      <c r="K21">
        <v>0</v>
      </c>
      <c r="L21">
        <v>5</v>
      </c>
      <c r="M21">
        <v>5</v>
      </c>
      <c r="N21">
        <v>0</v>
      </c>
      <c r="O21">
        <v>0</v>
      </c>
      <c r="P21">
        <v>1</v>
      </c>
      <c r="Q21">
        <v>1</v>
      </c>
      <c r="R21">
        <v>0</v>
      </c>
    </row>
    <row r="22" spans="1:18" x14ac:dyDescent="0.25">
      <c r="A22" t="s">
        <v>9626</v>
      </c>
      <c r="B22" t="s">
        <v>72</v>
      </c>
      <c r="C22" t="s">
        <v>166</v>
      </c>
      <c r="D22">
        <v>3</v>
      </c>
      <c r="E22">
        <v>3</v>
      </c>
      <c r="F22">
        <v>0</v>
      </c>
      <c r="G22">
        <v>0</v>
      </c>
      <c r="H22">
        <v>3</v>
      </c>
      <c r="I22">
        <v>3</v>
      </c>
      <c r="J22">
        <v>0</v>
      </c>
      <c r="K22">
        <v>0</v>
      </c>
      <c r="L22">
        <v>3</v>
      </c>
      <c r="M22">
        <v>3</v>
      </c>
      <c r="N22">
        <v>0</v>
      </c>
      <c r="O22">
        <v>0</v>
      </c>
      <c r="P22">
        <v>0</v>
      </c>
      <c r="Q22">
        <v>0</v>
      </c>
      <c r="R22">
        <v>0</v>
      </c>
    </row>
    <row r="23" spans="1:18" x14ac:dyDescent="0.25">
      <c r="A23" t="s">
        <v>9627</v>
      </c>
      <c r="B23" t="s">
        <v>72</v>
      </c>
      <c r="C23" t="s">
        <v>147</v>
      </c>
      <c r="D23">
        <v>11</v>
      </c>
      <c r="E23">
        <v>11</v>
      </c>
      <c r="F23">
        <v>0</v>
      </c>
      <c r="G23">
        <v>0</v>
      </c>
      <c r="H23">
        <v>11</v>
      </c>
      <c r="I23">
        <v>11</v>
      </c>
      <c r="J23">
        <v>0</v>
      </c>
      <c r="K23">
        <v>0</v>
      </c>
      <c r="L23">
        <v>10</v>
      </c>
      <c r="M23">
        <v>10</v>
      </c>
      <c r="N23">
        <v>0</v>
      </c>
      <c r="O23">
        <v>0</v>
      </c>
      <c r="P23">
        <v>0</v>
      </c>
      <c r="Q23">
        <v>1</v>
      </c>
      <c r="R23">
        <v>0</v>
      </c>
    </row>
    <row r="24" spans="1:18" x14ac:dyDescent="0.25">
      <c r="A24" t="s">
        <v>9628</v>
      </c>
      <c r="B24" t="s">
        <v>72</v>
      </c>
      <c r="C24" t="s">
        <v>187</v>
      </c>
      <c r="D24">
        <v>20</v>
      </c>
      <c r="E24">
        <v>20</v>
      </c>
      <c r="F24">
        <v>0</v>
      </c>
      <c r="G24">
        <v>0</v>
      </c>
      <c r="H24">
        <v>19</v>
      </c>
      <c r="I24">
        <v>19</v>
      </c>
      <c r="J24">
        <v>0</v>
      </c>
      <c r="K24">
        <v>0</v>
      </c>
      <c r="L24">
        <v>17</v>
      </c>
      <c r="M24">
        <v>17</v>
      </c>
      <c r="N24">
        <v>0</v>
      </c>
      <c r="O24">
        <v>0</v>
      </c>
      <c r="P24">
        <v>1</v>
      </c>
      <c r="Q24">
        <v>3</v>
      </c>
      <c r="R24">
        <v>0</v>
      </c>
    </row>
    <row r="25" spans="1:18" x14ac:dyDescent="0.25">
      <c r="A25" t="s">
        <v>20117</v>
      </c>
      <c r="B25" t="s">
        <v>72</v>
      </c>
      <c r="C25" t="s">
        <v>140</v>
      </c>
      <c r="D25">
        <v>1</v>
      </c>
      <c r="E25">
        <v>1</v>
      </c>
      <c r="F25">
        <v>0</v>
      </c>
      <c r="G25">
        <v>0</v>
      </c>
      <c r="H25">
        <v>1</v>
      </c>
      <c r="I25">
        <v>1</v>
      </c>
      <c r="J25">
        <v>0</v>
      </c>
      <c r="K25">
        <v>0</v>
      </c>
      <c r="L25">
        <v>1</v>
      </c>
      <c r="M25">
        <v>1</v>
      </c>
      <c r="N25">
        <v>0</v>
      </c>
      <c r="O25">
        <v>0</v>
      </c>
      <c r="P25">
        <v>0</v>
      </c>
      <c r="Q25">
        <v>0</v>
      </c>
      <c r="R25">
        <v>0</v>
      </c>
    </row>
    <row r="26" spans="1:18" x14ac:dyDescent="0.25">
      <c r="A26" t="s">
        <v>9629</v>
      </c>
      <c r="B26" t="s">
        <v>72</v>
      </c>
      <c r="C26" t="s">
        <v>219</v>
      </c>
      <c r="D26">
        <v>21</v>
      </c>
      <c r="E26">
        <v>19</v>
      </c>
      <c r="F26">
        <v>2</v>
      </c>
      <c r="G26">
        <v>0</v>
      </c>
      <c r="H26">
        <v>19</v>
      </c>
      <c r="I26">
        <v>17</v>
      </c>
      <c r="J26">
        <v>2</v>
      </c>
      <c r="K26">
        <v>0</v>
      </c>
      <c r="L26">
        <v>17</v>
      </c>
      <c r="M26">
        <v>16</v>
      </c>
      <c r="N26">
        <v>1</v>
      </c>
      <c r="O26">
        <v>0</v>
      </c>
      <c r="P26">
        <v>2</v>
      </c>
      <c r="Q26">
        <v>4</v>
      </c>
      <c r="R26">
        <v>0</v>
      </c>
    </row>
    <row r="27" spans="1:18" x14ac:dyDescent="0.25">
      <c r="A27" t="s">
        <v>9630</v>
      </c>
      <c r="B27" t="s">
        <v>72</v>
      </c>
      <c r="C27" t="s">
        <v>156</v>
      </c>
      <c r="D27">
        <v>9</v>
      </c>
      <c r="E27">
        <v>9</v>
      </c>
      <c r="F27">
        <v>0</v>
      </c>
      <c r="G27">
        <v>0</v>
      </c>
      <c r="H27">
        <v>9</v>
      </c>
      <c r="I27">
        <v>9</v>
      </c>
      <c r="J27">
        <v>0</v>
      </c>
      <c r="K27">
        <v>0</v>
      </c>
      <c r="L27">
        <v>9</v>
      </c>
      <c r="M27">
        <v>9</v>
      </c>
      <c r="N27">
        <v>0</v>
      </c>
      <c r="O27">
        <v>0</v>
      </c>
      <c r="P27">
        <v>0</v>
      </c>
      <c r="Q27">
        <v>0</v>
      </c>
      <c r="R27">
        <v>0</v>
      </c>
    </row>
    <row r="28" spans="1:18" x14ac:dyDescent="0.25">
      <c r="A28" t="s">
        <v>9631</v>
      </c>
      <c r="B28" t="s">
        <v>72</v>
      </c>
      <c r="C28" t="s">
        <v>225</v>
      </c>
      <c r="D28">
        <v>11</v>
      </c>
      <c r="E28">
        <v>11</v>
      </c>
      <c r="F28">
        <v>0</v>
      </c>
      <c r="G28">
        <v>0</v>
      </c>
      <c r="H28">
        <v>11</v>
      </c>
      <c r="I28">
        <v>11</v>
      </c>
      <c r="J28">
        <v>0</v>
      </c>
      <c r="K28">
        <v>0</v>
      </c>
      <c r="L28">
        <v>9</v>
      </c>
      <c r="M28">
        <v>9</v>
      </c>
      <c r="N28">
        <v>0</v>
      </c>
      <c r="O28">
        <v>0</v>
      </c>
      <c r="P28">
        <v>0</v>
      </c>
      <c r="Q28">
        <v>2</v>
      </c>
      <c r="R28">
        <v>0</v>
      </c>
    </row>
    <row r="29" spans="1:18" x14ac:dyDescent="0.25">
      <c r="A29" t="s">
        <v>9632</v>
      </c>
      <c r="B29" t="s">
        <v>72</v>
      </c>
      <c r="C29" t="s">
        <v>169</v>
      </c>
      <c r="D29">
        <v>5</v>
      </c>
      <c r="E29">
        <v>5</v>
      </c>
      <c r="F29">
        <v>0</v>
      </c>
      <c r="G29">
        <v>0</v>
      </c>
      <c r="H29">
        <v>5</v>
      </c>
      <c r="I29">
        <v>5</v>
      </c>
      <c r="J29">
        <v>0</v>
      </c>
      <c r="K29">
        <v>0</v>
      </c>
      <c r="L29">
        <v>5</v>
      </c>
      <c r="M29">
        <v>5</v>
      </c>
      <c r="N29">
        <v>0</v>
      </c>
      <c r="O29">
        <v>0</v>
      </c>
      <c r="P29">
        <v>0</v>
      </c>
      <c r="Q29">
        <v>0</v>
      </c>
      <c r="R29">
        <v>0</v>
      </c>
    </row>
    <row r="30" spans="1:18" x14ac:dyDescent="0.25">
      <c r="A30" t="s">
        <v>9633</v>
      </c>
      <c r="B30" t="s">
        <v>72</v>
      </c>
      <c r="C30" t="s">
        <v>94</v>
      </c>
      <c r="D30">
        <v>12</v>
      </c>
      <c r="E30">
        <v>12</v>
      </c>
      <c r="F30">
        <v>0</v>
      </c>
      <c r="G30">
        <v>0</v>
      </c>
      <c r="H30">
        <v>12</v>
      </c>
      <c r="I30">
        <v>12</v>
      </c>
      <c r="J30">
        <v>0</v>
      </c>
      <c r="K30">
        <v>0</v>
      </c>
      <c r="L30">
        <v>12</v>
      </c>
      <c r="M30">
        <v>12</v>
      </c>
      <c r="N30">
        <v>0</v>
      </c>
      <c r="O30">
        <v>0</v>
      </c>
      <c r="P30">
        <v>0</v>
      </c>
      <c r="Q30">
        <v>0</v>
      </c>
      <c r="R30">
        <v>0</v>
      </c>
    </row>
    <row r="31" spans="1:18" x14ac:dyDescent="0.25">
      <c r="A31" t="s">
        <v>9634</v>
      </c>
      <c r="B31" t="s">
        <v>72</v>
      </c>
      <c r="C31" t="s">
        <v>159</v>
      </c>
      <c r="D31">
        <v>27</v>
      </c>
      <c r="E31">
        <v>26</v>
      </c>
      <c r="F31">
        <v>1</v>
      </c>
      <c r="G31">
        <v>0</v>
      </c>
      <c r="H31">
        <v>27</v>
      </c>
      <c r="I31">
        <v>26</v>
      </c>
      <c r="J31">
        <v>1</v>
      </c>
      <c r="K31">
        <v>0</v>
      </c>
      <c r="L31">
        <v>25</v>
      </c>
      <c r="M31">
        <v>24</v>
      </c>
      <c r="N31">
        <v>1</v>
      </c>
      <c r="O31">
        <v>0</v>
      </c>
      <c r="P31">
        <v>0</v>
      </c>
      <c r="Q31">
        <v>2</v>
      </c>
      <c r="R31">
        <v>0</v>
      </c>
    </row>
    <row r="32" spans="1:18" x14ac:dyDescent="0.25">
      <c r="A32" t="s">
        <v>9635</v>
      </c>
      <c r="B32" t="s">
        <v>72</v>
      </c>
      <c r="C32" t="s">
        <v>154</v>
      </c>
      <c r="D32">
        <v>54</v>
      </c>
      <c r="E32">
        <v>51</v>
      </c>
      <c r="F32">
        <v>2</v>
      </c>
      <c r="G32">
        <v>1</v>
      </c>
      <c r="H32">
        <v>53</v>
      </c>
      <c r="I32">
        <v>51</v>
      </c>
      <c r="J32">
        <v>1</v>
      </c>
      <c r="K32">
        <v>1</v>
      </c>
      <c r="L32">
        <v>51</v>
      </c>
      <c r="M32">
        <v>49</v>
      </c>
      <c r="N32">
        <v>1</v>
      </c>
      <c r="O32">
        <v>1</v>
      </c>
      <c r="P32">
        <v>1</v>
      </c>
      <c r="Q32">
        <v>3</v>
      </c>
      <c r="R32">
        <v>0</v>
      </c>
    </row>
    <row r="33" spans="1:18" x14ac:dyDescent="0.25">
      <c r="A33" t="s">
        <v>9636</v>
      </c>
      <c r="B33" t="s">
        <v>72</v>
      </c>
      <c r="C33" t="s">
        <v>121</v>
      </c>
      <c r="D33">
        <v>8</v>
      </c>
      <c r="E33">
        <v>7</v>
      </c>
      <c r="F33">
        <v>1</v>
      </c>
      <c r="G33">
        <v>0</v>
      </c>
      <c r="H33">
        <v>8</v>
      </c>
      <c r="I33">
        <v>7</v>
      </c>
      <c r="J33">
        <v>1</v>
      </c>
      <c r="K33">
        <v>0</v>
      </c>
      <c r="L33">
        <v>8</v>
      </c>
      <c r="M33">
        <v>7</v>
      </c>
      <c r="N33">
        <v>1</v>
      </c>
      <c r="O33">
        <v>0</v>
      </c>
      <c r="P33">
        <v>0</v>
      </c>
      <c r="Q33">
        <v>0</v>
      </c>
      <c r="R33">
        <v>0</v>
      </c>
    </row>
    <row r="34" spans="1:18" x14ac:dyDescent="0.25">
      <c r="A34" t="s">
        <v>9637</v>
      </c>
      <c r="B34" t="s">
        <v>72</v>
      </c>
      <c r="C34" t="s">
        <v>142</v>
      </c>
      <c r="D34">
        <v>19</v>
      </c>
      <c r="E34">
        <v>18</v>
      </c>
      <c r="F34">
        <v>1</v>
      </c>
      <c r="G34">
        <v>0</v>
      </c>
      <c r="H34">
        <v>19</v>
      </c>
      <c r="I34">
        <v>18</v>
      </c>
      <c r="J34">
        <v>1</v>
      </c>
      <c r="K34">
        <v>0</v>
      </c>
      <c r="L34">
        <v>16</v>
      </c>
      <c r="M34">
        <v>15</v>
      </c>
      <c r="N34">
        <v>1</v>
      </c>
      <c r="O34">
        <v>0</v>
      </c>
      <c r="P34">
        <v>0</v>
      </c>
      <c r="Q34">
        <v>3</v>
      </c>
      <c r="R34">
        <v>0</v>
      </c>
    </row>
    <row r="35" spans="1:18" x14ac:dyDescent="0.25">
      <c r="A35" t="s">
        <v>9638</v>
      </c>
      <c r="B35" t="s">
        <v>72</v>
      </c>
      <c r="C35" t="s">
        <v>165</v>
      </c>
      <c r="D35">
        <v>20</v>
      </c>
      <c r="E35">
        <v>20</v>
      </c>
      <c r="F35">
        <v>0</v>
      </c>
      <c r="G35">
        <v>0</v>
      </c>
      <c r="H35">
        <v>20</v>
      </c>
      <c r="I35">
        <v>20</v>
      </c>
      <c r="J35">
        <v>0</v>
      </c>
      <c r="K35">
        <v>0</v>
      </c>
      <c r="L35">
        <v>18</v>
      </c>
      <c r="M35">
        <v>18</v>
      </c>
      <c r="N35">
        <v>0</v>
      </c>
      <c r="O35">
        <v>0</v>
      </c>
      <c r="P35">
        <v>0</v>
      </c>
      <c r="Q35">
        <v>2</v>
      </c>
      <c r="R35">
        <v>0</v>
      </c>
    </row>
    <row r="36" spans="1:18" x14ac:dyDescent="0.25">
      <c r="A36" t="s">
        <v>9639</v>
      </c>
      <c r="B36" t="s">
        <v>72</v>
      </c>
      <c r="C36" t="s">
        <v>97</v>
      </c>
      <c r="D36">
        <v>14</v>
      </c>
      <c r="E36">
        <v>14</v>
      </c>
      <c r="F36">
        <v>0</v>
      </c>
      <c r="G36">
        <v>0</v>
      </c>
      <c r="H36">
        <v>14</v>
      </c>
      <c r="I36">
        <v>14</v>
      </c>
      <c r="J36">
        <v>0</v>
      </c>
      <c r="K36">
        <v>0</v>
      </c>
      <c r="L36">
        <v>14</v>
      </c>
      <c r="M36">
        <v>14</v>
      </c>
      <c r="N36">
        <v>0</v>
      </c>
      <c r="O36">
        <v>0</v>
      </c>
      <c r="P36">
        <v>0</v>
      </c>
      <c r="Q36">
        <v>0</v>
      </c>
      <c r="R36">
        <v>0</v>
      </c>
    </row>
    <row r="37" spans="1:18" x14ac:dyDescent="0.25">
      <c r="A37" t="s">
        <v>9640</v>
      </c>
      <c r="B37" t="s">
        <v>72</v>
      </c>
      <c r="C37" t="s">
        <v>217</v>
      </c>
      <c r="D37">
        <v>4</v>
      </c>
      <c r="E37">
        <v>4</v>
      </c>
      <c r="F37">
        <v>0</v>
      </c>
      <c r="G37">
        <v>0</v>
      </c>
      <c r="H37">
        <v>4</v>
      </c>
      <c r="I37">
        <v>4</v>
      </c>
      <c r="J37">
        <v>0</v>
      </c>
      <c r="K37">
        <v>0</v>
      </c>
      <c r="L37">
        <v>3</v>
      </c>
      <c r="M37">
        <v>3</v>
      </c>
      <c r="N37">
        <v>0</v>
      </c>
      <c r="O37">
        <v>0</v>
      </c>
      <c r="P37">
        <v>0</v>
      </c>
      <c r="Q37">
        <v>1</v>
      </c>
      <c r="R37">
        <v>0</v>
      </c>
    </row>
    <row r="38" spans="1:18" x14ac:dyDescent="0.25">
      <c r="A38" t="s">
        <v>9641</v>
      </c>
      <c r="B38" t="s">
        <v>72</v>
      </c>
      <c r="C38" t="s">
        <v>206</v>
      </c>
      <c r="D38">
        <v>8</v>
      </c>
      <c r="E38">
        <v>8</v>
      </c>
      <c r="F38">
        <v>0</v>
      </c>
      <c r="G38">
        <v>0</v>
      </c>
      <c r="H38">
        <v>7</v>
      </c>
      <c r="I38">
        <v>7</v>
      </c>
      <c r="J38">
        <v>0</v>
      </c>
      <c r="K38">
        <v>0</v>
      </c>
      <c r="L38">
        <v>6</v>
      </c>
      <c r="M38">
        <v>6</v>
      </c>
      <c r="N38">
        <v>0</v>
      </c>
      <c r="O38">
        <v>0</v>
      </c>
      <c r="P38">
        <v>1</v>
      </c>
      <c r="Q38">
        <v>2</v>
      </c>
      <c r="R38">
        <v>0</v>
      </c>
    </row>
    <row r="39" spans="1:18" x14ac:dyDescent="0.25">
      <c r="A39" t="s">
        <v>9642</v>
      </c>
      <c r="B39" t="s">
        <v>72</v>
      </c>
      <c r="C39" t="s">
        <v>135</v>
      </c>
      <c r="D39">
        <v>24</v>
      </c>
      <c r="E39">
        <v>24</v>
      </c>
      <c r="F39">
        <v>0</v>
      </c>
      <c r="G39">
        <v>0</v>
      </c>
      <c r="H39">
        <v>24</v>
      </c>
      <c r="I39">
        <v>24</v>
      </c>
      <c r="J39">
        <v>0</v>
      </c>
      <c r="K39">
        <v>0</v>
      </c>
      <c r="L39">
        <v>22</v>
      </c>
      <c r="M39">
        <v>22</v>
      </c>
      <c r="N39">
        <v>0</v>
      </c>
      <c r="O39">
        <v>0</v>
      </c>
      <c r="P39">
        <v>0</v>
      </c>
      <c r="Q39">
        <v>2</v>
      </c>
      <c r="R39">
        <v>0</v>
      </c>
    </row>
    <row r="40" spans="1:18" x14ac:dyDescent="0.25">
      <c r="A40" t="s">
        <v>9643</v>
      </c>
      <c r="B40" t="s">
        <v>72</v>
      </c>
      <c r="C40" t="s">
        <v>110</v>
      </c>
      <c r="D40">
        <v>56</v>
      </c>
      <c r="E40">
        <v>54</v>
      </c>
      <c r="F40">
        <v>2</v>
      </c>
      <c r="G40">
        <v>0</v>
      </c>
      <c r="H40">
        <v>55</v>
      </c>
      <c r="I40">
        <v>53</v>
      </c>
      <c r="J40">
        <v>2</v>
      </c>
      <c r="K40">
        <v>0</v>
      </c>
      <c r="L40">
        <v>49</v>
      </c>
      <c r="M40">
        <v>47</v>
      </c>
      <c r="N40">
        <v>2</v>
      </c>
      <c r="O40">
        <v>0</v>
      </c>
      <c r="P40">
        <v>1</v>
      </c>
      <c r="Q40">
        <v>7</v>
      </c>
      <c r="R40">
        <v>0</v>
      </c>
    </row>
    <row r="41" spans="1:18" x14ac:dyDescent="0.25">
      <c r="A41" t="s">
        <v>9644</v>
      </c>
      <c r="B41" t="s">
        <v>72</v>
      </c>
      <c r="C41" t="s">
        <v>144</v>
      </c>
      <c r="D41">
        <v>52</v>
      </c>
      <c r="E41">
        <v>49</v>
      </c>
      <c r="F41">
        <v>3</v>
      </c>
      <c r="G41">
        <v>0</v>
      </c>
      <c r="H41">
        <v>52</v>
      </c>
      <c r="I41">
        <v>49</v>
      </c>
      <c r="J41">
        <v>3</v>
      </c>
      <c r="K41">
        <v>0</v>
      </c>
      <c r="L41">
        <v>45</v>
      </c>
      <c r="M41">
        <v>42</v>
      </c>
      <c r="N41">
        <v>3</v>
      </c>
      <c r="O41">
        <v>0</v>
      </c>
      <c r="P41">
        <v>0</v>
      </c>
      <c r="Q41">
        <v>7</v>
      </c>
      <c r="R41">
        <v>0</v>
      </c>
    </row>
    <row r="42" spans="1:18" x14ac:dyDescent="0.25">
      <c r="A42" t="s">
        <v>9645</v>
      </c>
      <c r="B42" t="s">
        <v>72</v>
      </c>
      <c r="C42" t="s">
        <v>211</v>
      </c>
      <c r="D42">
        <v>3</v>
      </c>
      <c r="E42">
        <v>3</v>
      </c>
      <c r="F42">
        <v>0</v>
      </c>
      <c r="G42">
        <v>0</v>
      </c>
      <c r="H42">
        <v>3</v>
      </c>
      <c r="I42">
        <v>3</v>
      </c>
      <c r="J42">
        <v>0</v>
      </c>
      <c r="K42">
        <v>0</v>
      </c>
      <c r="L42">
        <v>2</v>
      </c>
      <c r="M42">
        <v>2</v>
      </c>
      <c r="N42">
        <v>0</v>
      </c>
      <c r="O42">
        <v>0</v>
      </c>
      <c r="P42">
        <v>0</v>
      </c>
      <c r="Q42">
        <v>1</v>
      </c>
      <c r="R42">
        <v>0</v>
      </c>
    </row>
    <row r="43" spans="1:18" x14ac:dyDescent="0.25">
      <c r="A43" t="s">
        <v>9646</v>
      </c>
      <c r="B43" t="s">
        <v>72</v>
      </c>
      <c r="C43" t="s">
        <v>108</v>
      </c>
      <c r="D43">
        <v>13</v>
      </c>
      <c r="E43">
        <v>13</v>
      </c>
      <c r="F43">
        <v>0</v>
      </c>
      <c r="G43">
        <v>0</v>
      </c>
      <c r="H43">
        <v>13</v>
      </c>
      <c r="I43">
        <v>13</v>
      </c>
      <c r="J43">
        <v>0</v>
      </c>
      <c r="K43">
        <v>0</v>
      </c>
      <c r="L43">
        <v>13</v>
      </c>
      <c r="M43">
        <v>13</v>
      </c>
      <c r="N43">
        <v>0</v>
      </c>
      <c r="O43">
        <v>0</v>
      </c>
      <c r="P43">
        <v>0</v>
      </c>
      <c r="Q43">
        <v>0</v>
      </c>
      <c r="R43">
        <v>0</v>
      </c>
    </row>
    <row r="44" spans="1:18" x14ac:dyDescent="0.25">
      <c r="A44" t="s">
        <v>9647</v>
      </c>
      <c r="B44" t="s">
        <v>72</v>
      </c>
      <c r="C44" t="s">
        <v>160</v>
      </c>
      <c r="D44">
        <v>27</v>
      </c>
      <c r="E44">
        <v>27</v>
      </c>
      <c r="F44">
        <v>0</v>
      </c>
      <c r="G44">
        <v>0</v>
      </c>
      <c r="H44">
        <v>27</v>
      </c>
      <c r="I44">
        <v>27</v>
      </c>
      <c r="J44">
        <v>0</v>
      </c>
      <c r="K44">
        <v>0</v>
      </c>
      <c r="L44">
        <v>25</v>
      </c>
      <c r="M44">
        <v>25</v>
      </c>
      <c r="N44">
        <v>0</v>
      </c>
      <c r="O44">
        <v>0</v>
      </c>
      <c r="P44">
        <v>0</v>
      </c>
      <c r="Q44">
        <v>2</v>
      </c>
      <c r="R44">
        <v>0</v>
      </c>
    </row>
    <row r="45" spans="1:18" x14ac:dyDescent="0.25">
      <c r="A45" t="s">
        <v>9648</v>
      </c>
      <c r="B45" t="s">
        <v>72</v>
      </c>
      <c r="C45" t="s">
        <v>220</v>
      </c>
      <c r="D45">
        <v>6</v>
      </c>
      <c r="E45">
        <v>6</v>
      </c>
      <c r="F45">
        <v>0</v>
      </c>
      <c r="G45">
        <v>0</v>
      </c>
      <c r="H45">
        <v>6</v>
      </c>
      <c r="I45">
        <v>6</v>
      </c>
      <c r="J45">
        <v>0</v>
      </c>
      <c r="K45">
        <v>0</v>
      </c>
      <c r="L45">
        <v>6</v>
      </c>
      <c r="M45">
        <v>6</v>
      </c>
      <c r="N45">
        <v>0</v>
      </c>
      <c r="O45">
        <v>0</v>
      </c>
      <c r="P45">
        <v>0</v>
      </c>
      <c r="Q45">
        <v>0</v>
      </c>
      <c r="R45">
        <v>0</v>
      </c>
    </row>
    <row r="46" spans="1:18" x14ac:dyDescent="0.25">
      <c r="A46" t="s">
        <v>9649</v>
      </c>
      <c r="B46" t="s">
        <v>72</v>
      </c>
      <c r="C46" t="s">
        <v>145</v>
      </c>
      <c r="D46">
        <v>2</v>
      </c>
      <c r="E46">
        <v>2</v>
      </c>
      <c r="F46">
        <v>0</v>
      </c>
      <c r="G46">
        <v>0</v>
      </c>
      <c r="H46">
        <v>2</v>
      </c>
      <c r="I46">
        <v>2</v>
      </c>
      <c r="J46">
        <v>0</v>
      </c>
      <c r="K46">
        <v>0</v>
      </c>
      <c r="L46">
        <v>1</v>
      </c>
      <c r="M46">
        <v>1</v>
      </c>
      <c r="N46">
        <v>0</v>
      </c>
      <c r="O46">
        <v>0</v>
      </c>
      <c r="P46">
        <v>0</v>
      </c>
      <c r="Q46">
        <v>1</v>
      </c>
      <c r="R46">
        <v>0</v>
      </c>
    </row>
    <row r="47" spans="1:18" x14ac:dyDescent="0.25">
      <c r="A47" t="s">
        <v>9650</v>
      </c>
      <c r="B47" t="s">
        <v>72</v>
      </c>
      <c r="C47" t="s">
        <v>208</v>
      </c>
      <c r="D47">
        <v>28</v>
      </c>
      <c r="E47">
        <v>28</v>
      </c>
      <c r="F47">
        <v>0</v>
      </c>
      <c r="G47">
        <v>0</v>
      </c>
      <c r="H47">
        <v>28</v>
      </c>
      <c r="I47">
        <v>28</v>
      </c>
      <c r="J47">
        <v>0</v>
      </c>
      <c r="K47">
        <v>0</v>
      </c>
      <c r="L47">
        <v>26</v>
      </c>
      <c r="M47">
        <v>26</v>
      </c>
      <c r="N47">
        <v>0</v>
      </c>
      <c r="O47">
        <v>0</v>
      </c>
      <c r="P47">
        <v>0</v>
      </c>
      <c r="Q47">
        <v>2</v>
      </c>
      <c r="R47">
        <v>0</v>
      </c>
    </row>
    <row r="48" spans="1:18" x14ac:dyDescent="0.25">
      <c r="A48" t="s">
        <v>9651</v>
      </c>
      <c r="B48" t="s">
        <v>72</v>
      </c>
      <c r="C48" t="s">
        <v>193</v>
      </c>
      <c r="D48">
        <v>5</v>
      </c>
      <c r="E48">
        <v>5</v>
      </c>
      <c r="F48">
        <v>0</v>
      </c>
      <c r="G48">
        <v>0</v>
      </c>
      <c r="H48">
        <v>5</v>
      </c>
      <c r="I48">
        <v>5</v>
      </c>
      <c r="J48">
        <v>0</v>
      </c>
      <c r="K48">
        <v>0</v>
      </c>
      <c r="L48">
        <v>4</v>
      </c>
      <c r="M48">
        <v>4</v>
      </c>
      <c r="N48">
        <v>0</v>
      </c>
      <c r="O48">
        <v>0</v>
      </c>
      <c r="P48">
        <v>0</v>
      </c>
      <c r="Q48">
        <v>1</v>
      </c>
      <c r="R48">
        <v>0</v>
      </c>
    </row>
    <row r="49" spans="1:18" x14ac:dyDescent="0.25">
      <c r="A49" t="s">
        <v>9652</v>
      </c>
      <c r="B49" t="s">
        <v>72</v>
      </c>
      <c r="C49" t="s">
        <v>101</v>
      </c>
      <c r="D49">
        <v>2</v>
      </c>
      <c r="E49">
        <v>2</v>
      </c>
      <c r="F49">
        <v>0</v>
      </c>
      <c r="G49">
        <v>0</v>
      </c>
      <c r="H49">
        <v>2</v>
      </c>
      <c r="I49">
        <v>2</v>
      </c>
      <c r="J49">
        <v>0</v>
      </c>
      <c r="K49">
        <v>0</v>
      </c>
      <c r="L49">
        <v>1</v>
      </c>
      <c r="M49">
        <v>1</v>
      </c>
      <c r="N49">
        <v>0</v>
      </c>
      <c r="O49">
        <v>0</v>
      </c>
      <c r="P49">
        <v>0</v>
      </c>
      <c r="Q49">
        <v>1</v>
      </c>
      <c r="R49">
        <v>0</v>
      </c>
    </row>
    <row r="50" spans="1:18" x14ac:dyDescent="0.25">
      <c r="A50" t="s">
        <v>9653</v>
      </c>
      <c r="B50" t="s">
        <v>72</v>
      </c>
      <c r="C50" t="s">
        <v>134</v>
      </c>
      <c r="D50">
        <v>2</v>
      </c>
      <c r="E50">
        <v>2</v>
      </c>
      <c r="F50">
        <v>0</v>
      </c>
      <c r="G50">
        <v>0</v>
      </c>
      <c r="H50">
        <v>2</v>
      </c>
      <c r="I50">
        <v>2</v>
      </c>
      <c r="J50">
        <v>0</v>
      </c>
      <c r="K50">
        <v>0</v>
      </c>
      <c r="L50">
        <v>2</v>
      </c>
      <c r="M50">
        <v>2</v>
      </c>
      <c r="N50">
        <v>0</v>
      </c>
      <c r="O50">
        <v>0</v>
      </c>
      <c r="P50">
        <v>0</v>
      </c>
      <c r="Q50">
        <v>0</v>
      </c>
      <c r="R50">
        <v>0</v>
      </c>
    </row>
    <row r="51" spans="1:18" x14ac:dyDescent="0.25">
      <c r="A51" t="s">
        <v>9654</v>
      </c>
      <c r="B51" t="s">
        <v>72</v>
      </c>
      <c r="C51" t="s">
        <v>210</v>
      </c>
      <c r="D51">
        <v>13</v>
      </c>
      <c r="E51">
        <v>13</v>
      </c>
      <c r="F51">
        <v>0</v>
      </c>
      <c r="G51">
        <v>0</v>
      </c>
      <c r="H51">
        <v>13</v>
      </c>
      <c r="I51">
        <v>13</v>
      </c>
      <c r="J51">
        <v>0</v>
      </c>
      <c r="K51">
        <v>0</v>
      </c>
      <c r="L51">
        <v>12</v>
      </c>
      <c r="M51">
        <v>12</v>
      </c>
      <c r="N51">
        <v>0</v>
      </c>
      <c r="O51">
        <v>0</v>
      </c>
      <c r="P51">
        <v>0</v>
      </c>
      <c r="Q51">
        <v>1</v>
      </c>
      <c r="R51">
        <v>0</v>
      </c>
    </row>
    <row r="52" spans="1:18" x14ac:dyDescent="0.25">
      <c r="A52" t="s">
        <v>9655</v>
      </c>
      <c r="B52" t="s">
        <v>72</v>
      </c>
      <c r="C52" t="s">
        <v>227</v>
      </c>
      <c r="D52">
        <v>8</v>
      </c>
      <c r="E52">
        <v>7</v>
      </c>
      <c r="F52">
        <v>1</v>
      </c>
      <c r="G52">
        <v>0</v>
      </c>
      <c r="H52">
        <v>8</v>
      </c>
      <c r="I52">
        <v>7</v>
      </c>
      <c r="J52">
        <v>1</v>
      </c>
      <c r="K52">
        <v>0</v>
      </c>
      <c r="L52">
        <v>8</v>
      </c>
      <c r="M52">
        <v>7</v>
      </c>
      <c r="N52">
        <v>1</v>
      </c>
      <c r="O52">
        <v>0</v>
      </c>
      <c r="P52">
        <v>0</v>
      </c>
      <c r="Q52">
        <v>0</v>
      </c>
      <c r="R52">
        <v>0</v>
      </c>
    </row>
    <row r="53" spans="1:18" x14ac:dyDescent="0.25">
      <c r="A53" t="s">
        <v>9656</v>
      </c>
      <c r="B53" t="s">
        <v>72</v>
      </c>
      <c r="C53" t="s">
        <v>150</v>
      </c>
      <c r="D53">
        <v>21</v>
      </c>
      <c r="E53">
        <v>20</v>
      </c>
      <c r="F53">
        <v>0</v>
      </c>
      <c r="G53">
        <v>1</v>
      </c>
      <c r="H53">
        <v>19</v>
      </c>
      <c r="I53">
        <v>18</v>
      </c>
      <c r="J53">
        <v>0</v>
      </c>
      <c r="K53">
        <v>1</v>
      </c>
      <c r="L53">
        <v>18</v>
      </c>
      <c r="M53">
        <v>17</v>
      </c>
      <c r="N53">
        <v>0</v>
      </c>
      <c r="O53">
        <v>1</v>
      </c>
      <c r="P53">
        <v>2</v>
      </c>
      <c r="Q53">
        <v>3</v>
      </c>
      <c r="R53">
        <v>0</v>
      </c>
    </row>
    <row r="54" spans="1:18" x14ac:dyDescent="0.25">
      <c r="A54" t="s">
        <v>9657</v>
      </c>
      <c r="B54" t="s">
        <v>72</v>
      </c>
      <c r="C54" t="s">
        <v>223</v>
      </c>
      <c r="D54">
        <v>10</v>
      </c>
      <c r="E54">
        <v>10</v>
      </c>
      <c r="F54">
        <v>0</v>
      </c>
      <c r="G54">
        <v>0</v>
      </c>
      <c r="H54">
        <v>10</v>
      </c>
      <c r="I54">
        <v>10</v>
      </c>
      <c r="J54">
        <v>0</v>
      </c>
      <c r="K54">
        <v>0</v>
      </c>
      <c r="L54">
        <v>10</v>
      </c>
      <c r="M54">
        <v>10</v>
      </c>
      <c r="N54">
        <v>0</v>
      </c>
      <c r="O54">
        <v>0</v>
      </c>
      <c r="P54">
        <v>0</v>
      </c>
      <c r="Q54">
        <v>0</v>
      </c>
      <c r="R54">
        <v>0</v>
      </c>
    </row>
    <row r="55" spans="1:18" x14ac:dyDescent="0.25">
      <c r="A55" t="s">
        <v>9658</v>
      </c>
      <c r="B55" t="s">
        <v>72</v>
      </c>
      <c r="C55" t="s">
        <v>161</v>
      </c>
      <c r="D55">
        <v>4</v>
      </c>
      <c r="E55">
        <v>3</v>
      </c>
      <c r="F55">
        <v>1</v>
      </c>
      <c r="G55">
        <v>0</v>
      </c>
      <c r="H55">
        <v>4</v>
      </c>
      <c r="I55">
        <v>3</v>
      </c>
      <c r="J55">
        <v>1</v>
      </c>
      <c r="K55">
        <v>0</v>
      </c>
      <c r="L55">
        <v>4</v>
      </c>
      <c r="M55">
        <v>3</v>
      </c>
      <c r="N55">
        <v>1</v>
      </c>
      <c r="O55">
        <v>0</v>
      </c>
      <c r="P55">
        <v>0</v>
      </c>
      <c r="Q55">
        <v>0</v>
      </c>
      <c r="R55">
        <v>0</v>
      </c>
    </row>
    <row r="56" spans="1:18" x14ac:dyDescent="0.25">
      <c r="A56" t="s">
        <v>9659</v>
      </c>
      <c r="B56" t="s">
        <v>72</v>
      </c>
      <c r="C56" t="s">
        <v>205</v>
      </c>
      <c r="D56">
        <v>12</v>
      </c>
      <c r="E56">
        <v>11</v>
      </c>
      <c r="F56">
        <v>1</v>
      </c>
      <c r="G56">
        <v>0</v>
      </c>
      <c r="H56">
        <v>12</v>
      </c>
      <c r="I56">
        <v>11</v>
      </c>
      <c r="J56">
        <v>1</v>
      </c>
      <c r="K56">
        <v>0</v>
      </c>
      <c r="L56">
        <v>12</v>
      </c>
      <c r="M56">
        <v>11</v>
      </c>
      <c r="N56">
        <v>1</v>
      </c>
      <c r="O56">
        <v>0</v>
      </c>
      <c r="P56">
        <v>0</v>
      </c>
      <c r="Q56">
        <v>0</v>
      </c>
      <c r="R56">
        <v>0</v>
      </c>
    </row>
    <row r="57" spans="1:18" x14ac:dyDescent="0.25">
      <c r="A57" t="s">
        <v>9660</v>
      </c>
      <c r="B57" t="s">
        <v>72</v>
      </c>
      <c r="C57" t="s">
        <v>212</v>
      </c>
      <c r="D57">
        <v>22</v>
      </c>
      <c r="E57">
        <v>22</v>
      </c>
      <c r="F57">
        <v>0</v>
      </c>
      <c r="G57">
        <v>0</v>
      </c>
      <c r="H57">
        <v>22</v>
      </c>
      <c r="I57">
        <v>22</v>
      </c>
      <c r="J57">
        <v>0</v>
      </c>
      <c r="K57">
        <v>0</v>
      </c>
      <c r="L57">
        <v>21</v>
      </c>
      <c r="M57">
        <v>21</v>
      </c>
      <c r="N57">
        <v>0</v>
      </c>
      <c r="O57">
        <v>0</v>
      </c>
      <c r="P57">
        <v>0</v>
      </c>
      <c r="Q57">
        <v>1</v>
      </c>
      <c r="R57">
        <v>0</v>
      </c>
    </row>
    <row r="58" spans="1:18" x14ac:dyDescent="0.25">
      <c r="A58" t="s">
        <v>9661</v>
      </c>
      <c r="B58" t="s">
        <v>72</v>
      </c>
      <c r="C58" t="s">
        <v>127</v>
      </c>
      <c r="D58">
        <v>49</v>
      </c>
      <c r="E58">
        <v>48</v>
      </c>
      <c r="F58">
        <v>1</v>
      </c>
      <c r="G58">
        <v>0</v>
      </c>
      <c r="H58">
        <v>49</v>
      </c>
      <c r="I58">
        <v>48</v>
      </c>
      <c r="J58">
        <v>1</v>
      </c>
      <c r="K58">
        <v>0</v>
      </c>
      <c r="L58">
        <v>45</v>
      </c>
      <c r="M58">
        <v>44</v>
      </c>
      <c r="N58">
        <v>1</v>
      </c>
      <c r="O58">
        <v>0</v>
      </c>
      <c r="P58">
        <v>0</v>
      </c>
      <c r="Q58">
        <v>4</v>
      </c>
      <c r="R58">
        <v>0</v>
      </c>
    </row>
    <row r="59" spans="1:18" x14ac:dyDescent="0.25">
      <c r="A59" t="s">
        <v>9662</v>
      </c>
      <c r="B59" t="s">
        <v>72</v>
      </c>
      <c r="C59" t="s">
        <v>82</v>
      </c>
      <c r="D59">
        <v>23</v>
      </c>
      <c r="E59">
        <v>23</v>
      </c>
      <c r="F59">
        <v>0</v>
      </c>
      <c r="G59">
        <v>0</v>
      </c>
      <c r="H59">
        <v>23</v>
      </c>
      <c r="I59">
        <v>23</v>
      </c>
      <c r="J59">
        <v>0</v>
      </c>
      <c r="K59">
        <v>0</v>
      </c>
      <c r="L59">
        <v>22</v>
      </c>
      <c r="M59">
        <v>22</v>
      </c>
      <c r="N59">
        <v>0</v>
      </c>
      <c r="O59">
        <v>0</v>
      </c>
      <c r="P59">
        <v>0</v>
      </c>
      <c r="Q59">
        <v>1</v>
      </c>
      <c r="R59">
        <v>0</v>
      </c>
    </row>
    <row r="60" spans="1:18" x14ac:dyDescent="0.25">
      <c r="A60" t="s">
        <v>9663</v>
      </c>
      <c r="B60" t="s">
        <v>72</v>
      </c>
      <c r="C60" t="s">
        <v>197</v>
      </c>
      <c r="D60">
        <v>6</v>
      </c>
      <c r="E60">
        <v>5</v>
      </c>
      <c r="F60">
        <v>1</v>
      </c>
      <c r="G60">
        <v>0</v>
      </c>
      <c r="H60">
        <v>6</v>
      </c>
      <c r="I60">
        <v>5</v>
      </c>
      <c r="J60">
        <v>1</v>
      </c>
      <c r="K60">
        <v>0</v>
      </c>
      <c r="L60">
        <v>5</v>
      </c>
      <c r="M60">
        <v>4</v>
      </c>
      <c r="N60">
        <v>1</v>
      </c>
      <c r="O60">
        <v>0</v>
      </c>
      <c r="P60">
        <v>0</v>
      </c>
      <c r="Q60">
        <v>1</v>
      </c>
      <c r="R60">
        <v>0</v>
      </c>
    </row>
    <row r="61" spans="1:18" x14ac:dyDescent="0.25">
      <c r="A61" t="s">
        <v>9664</v>
      </c>
      <c r="B61" t="s">
        <v>72</v>
      </c>
      <c r="C61" t="s">
        <v>126</v>
      </c>
      <c r="D61">
        <v>7</v>
      </c>
      <c r="E61">
        <v>7</v>
      </c>
      <c r="F61">
        <v>0</v>
      </c>
      <c r="G61">
        <v>0</v>
      </c>
      <c r="H61">
        <v>7</v>
      </c>
      <c r="I61">
        <v>7</v>
      </c>
      <c r="J61">
        <v>0</v>
      </c>
      <c r="K61">
        <v>0</v>
      </c>
      <c r="L61">
        <v>7</v>
      </c>
      <c r="M61">
        <v>7</v>
      </c>
      <c r="N61">
        <v>0</v>
      </c>
      <c r="O61">
        <v>0</v>
      </c>
      <c r="P61">
        <v>0</v>
      </c>
      <c r="Q61">
        <v>0</v>
      </c>
      <c r="R61">
        <v>0</v>
      </c>
    </row>
    <row r="62" spans="1:18" x14ac:dyDescent="0.25">
      <c r="A62" t="s">
        <v>9665</v>
      </c>
      <c r="B62" t="s">
        <v>72</v>
      </c>
      <c r="C62" t="s">
        <v>138</v>
      </c>
      <c r="D62">
        <v>17</v>
      </c>
      <c r="E62">
        <v>17</v>
      </c>
      <c r="F62">
        <v>0</v>
      </c>
      <c r="G62">
        <v>0</v>
      </c>
      <c r="H62">
        <v>17</v>
      </c>
      <c r="I62">
        <v>17</v>
      </c>
      <c r="J62">
        <v>0</v>
      </c>
      <c r="K62">
        <v>0</v>
      </c>
      <c r="L62">
        <v>17</v>
      </c>
      <c r="M62">
        <v>17</v>
      </c>
      <c r="N62">
        <v>0</v>
      </c>
      <c r="O62">
        <v>0</v>
      </c>
      <c r="P62">
        <v>0</v>
      </c>
      <c r="Q62">
        <v>0</v>
      </c>
      <c r="R62">
        <v>0</v>
      </c>
    </row>
    <row r="63" spans="1:18" x14ac:dyDescent="0.25">
      <c r="A63" t="s">
        <v>9666</v>
      </c>
      <c r="B63" t="s">
        <v>72</v>
      </c>
      <c r="C63" t="s">
        <v>201</v>
      </c>
      <c r="D63">
        <v>11</v>
      </c>
      <c r="E63">
        <v>11</v>
      </c>
      <c r="F63">
        <v>0</v>
      </c>
      <c r="G63">
        <v>0</v>
      </c>
      <c r="H63">
        <v>11</v>
      </c>
      <c r="I63">
        <v>11</v>
      </c>
      <c r="J63">
        <v>0</v>
      </c>
      <c r="K63">
        <v>0</v>
      </c>
      <c r="L63">
        <v>8</v>
      </c>
      <c r="M63">
        <v>8</v>
      </c>
      <c r="N63">
        <v>0</v>
      </c>
      <c r="O63">
        <v>0</v>
      </c>
      <c r="P63">
        <v>0</v>
      </c>
      <c r="Q63">
        <v>3</v>
      </c>
      <c r="R63">
        <v>0</v>
      </c>
    </row>
    <row r="64" spans="1:18" x14ac:dyDescent="0.25">
      <c r="A64" t="s">
        <v>9667</v>
      </c>
      <c r="B64" t="s">
        <v>72</v>
      </c>
      <c r="C64" t="s">
        <v>114</v>
      </c>
      <c r="D64">
        <v>13</v>
      </c>
      <c r="E64">
        <v>13</v>
      </c>
      <c r="F64">
        <v>0</v>
      </c>
      <c r="G64">
        <v>0</v>
      </c>
      <c r="H64">
        <v>13</v>
      </c>
      <c r="I64">
        <v>13</v>
      </c>
      <c r="J64">
        <v>0</v>
      </c>
      <c r="K64">
        <v>0</v>
      </c>
      <c r="L64">
        <v>12</v>
      </c>
      <c r="M64">
        <v>12</v>
      </c>
      <c r="N64">
        <v>0</v>
      </c>
      <c r="O64">
        <v>0</v>
      </c>
      <c r="P64">
        <v>0</v>
      </c>
      <c r="Q64">
        <v>1</v>
      </c>
      <c r="R64">
        <v>0</v>
      </c>
    </row>
    <row r="65" spans="1:18" x14ac:dyDescent="0.25">
      <c r="A65" t="s">
        <v>9668</v>
      </c>
      <c r="B65" t="s">
        <v>72</v>
      </c>
      <c r="C65" t="s">
        <v>86</v>
      </c>
      <c r="D65">
        <v>9</v>
      </c>
      <c r="E65">
        <v>8</v>
      </c>
      <c r="F65">
        <v>1</v>
      </c>
      <c r="G65">
        <v>0</v>
      </c>
      <c r="H65">
        <v>9</v>
      </c>
      <c r="I65">
        <v>8</v>
      </c>
      <c r="J65">
        <v>1</v>
      </c>
      <c r="K65">
        <v>0</v>
      </c>
      <c r="L65">
        <v>7</v>
      </c>
      <c r="M65">
        <v>6</v>
      </c>
      <c r="N65">
        <v>1</v>
      </c>
      <c r="O65">
        <v>0</v>
      </c>
      <c r="P65">
        <v>0</v>
      </c>
      <c r="Q65">
        <v>2</v>
      </c>
      <c r="R65">
        <v>0</v>
      </c>
    </row>
    <row r="66" spans="1:18" x14ac:dyDescent="0.25">
      <c r="A66" t="s">
        <v>9669</v>
      </c>
      <c r="B66" t="s">
        <v>72</v>
      </c>
      <c r="C66" t="s">
        <v>189</v>
      </c>
      <c r="D66">
        <v>3</v>
      </c>
      <c r="E66">
        <v>3</v>
      </c>
      <c r="F66">
        <v>0</v>
      </c>
      <c r="G66">
        <v>0</v>
      </c>
      <c r="H66">
        <v>3</v>
      </c>
      <c r="I66">
        <v>3</v>
      </c>
      <c r="J66">
        <v>0</v>
      </c>
      <c r="K66">
        <v>0</v>
      </c>
      <c r="L66">
        <v>3</v>
      </c>
      <c r="M66">
        <v>3</v>
      </c>
      <c r="N66">
        <v>0</v>
      </c>
      <c r="O66">
        <v>0</v>
      </c>
      <c r="P66">
        <v>0</v>
      </c>
      <c r="Q66">
        <v>0</v>
      </c>
      <c r="R66">
        <v>0</v>
      </c>
    </row>
    <row r="67" spans="1:18" x14ac:dyDescent="0.25">
      <c r="A67" t="s">
        <v>9670</v>
      </c>
      <c r="B67" t="s">
        <v>72</v>
      </c>
      <c r="C67" t="s">
        <v>230</v>
      </c>
      <c r="D67">
        <v>6</v>
      </c>
      <c r="E67">
        <v>6</v>
      </c>
      <c r="F67">
        <v>0</v>
      </c>
      <c r="G67">
        <v>0</v>
      </c>
      <c r="H67">
        <v>6</v>
      </c>
      <c r="I67">
        <v>6</v>
      </c>
      <c r="J67">
        <v>0</v>
      </c>
      <c r="K67">
        <v>0</v>
      </c>
      <c r="L67">
        <v>6</v>
      </c>
      <c r="M67">
        <v>6</v>
      </c>
      <c r="N67">
        <v>0</v>
      </c>
      <c r="O67">
        <v>0</v>
      </c>
      <c r="P67">
        <v>0</v>
      </c>
      <c r="Q67">
        <v>0</v>
      </c>
      <c r="R67">
        <v>0</v>
      </c>
    </row>
    <row r="68" spans="1:18" x14ac:dyDescent="0.25">
      <c r="A68" t="s">
        <v>9671</v>
      </c>
      <c r="B68" t="s">
        <v>72</v>
      </c>
      <c r="C68" t="s">
        <v>143</v>
      </c>
      <c r="D68">
        <v>9</v>
      </c>
      <c r="E68">
        <v>7</v>
      </c>
      <c r="F68">
        <v>2</v>
      </c>
      <c r="G68">
        <v>0</v>
      </c>
      <c r="H68">
        <v>9</v>
      </c>
      <c r="I68">
        <v>7</v>
      </c>
      <c r="J68">
        <v>2</v>
      </c>
      <c r="K68">
        <v>0</v>
      </c>
      <c r="L68">
        <v>9</v>
      </c>
      <c r="M68">
        <v>7</v>
      </c>
      <c r="N68">
        <v>2</v>
      </c>
      <c r="O68">
        <v>0</v>
      </c>
      <c r="P68">
        <v>0</v>
      </c>
      <c r="Q68">
        <v>0</v>
      </c>
      <c r="R68">
        <v>0</v>
      </c>
    </row>
    <row r="69" spans="1:18" x14ac:dyDescent="0.25">
      <c r="A69" t="s">
        <v>9672</v>
      </c>
      <c r="B69" t="s">
        <v>72</v>
      </c>
      <c r="C69" t="s">
        <v>113</v>
      </c>
      <c r="D69">
        <v>7</v>
      </c>
      <c r="E69">
        <v>7</v>
      </c>
      <c r="F69">
        <v>0</v>
      </c>
      <c r="G69">
        <v>0</v>
      </c>
      <c r="H69">
        <v>7</v>
      </c>
      <c r="I69">
        <v>7</v>
      </c>
      <c r="J69">
        <v>0</v>
      </c>
      <c r="K69">
        <v>0</v>
      </c>
      <c r="L69">
        <v>7</v>
      </c>
      <c r="M69">
        <v>7</v>
      </c>
      <c r="N69">
        <v>0</v>
      </c>
      <c r="O69">
        <v>0</v>
      </c>
      <c r="P69">
        <v>0</v>
      </c>
      <c r="Q69">
        <v>0</v>
      </c>
      <c r="R69">
        <v>0</v>
      </c>
    </row>
    <row r="70" spans="1:18" x14ac:dyDescent="0.25">
      <c r="A70" t="s">
        <v>9673</v>
      </c>
      <c r="B70" t="s">
        <v>72</v>
      </c>
      <c r="C70" t="s">
        <v>224</v>
      </c>
      <c r="D70">
        <v>29</v>
      </c>
      <c r="E70">
        <v>28</v>
      </c>
      <c r="F70">
        <v>1</v>
      </c>
      <c r="G70">
        <v>0</v>
      </c>
      <c r="H70">
        <v>29</v>
      </c>
      <c r="I70">
        <v>28</v>
      </c>
      <c r="J70">
        <v>1</v>
      </c>
      <c r="K70">
        <v>0</v>
      </c>
      <c r="L70">
        <v>26</v>
      </c>
      <c r="M70">
        <v>25</v>
      </c>
      <c r="N70">
        <v>1</v>
      </c>
      <c r="O70">
        <v>0</v>
      </c>
      <c r="P70">
        <v>0</v>
      </c>
      <c r="Q70">
        <v>3</v>
      </c>
      <c r="R70">
        <v>0</v>
      </c>
    </row>
    <row r="71" spans="1:18" x14ac:dyDescent="0.25">
      <c r="A71" t="s">
        <v>9674</v>
      </c>
      <c r="B71" t="s">
        <v>72</v>
      </c>
      <c r="C71" t="s">
        <v>182</v>
      </c>
      <c r="D71">
        <v>7</v>
      </c>
      <c r="E71">
        <v>5</v>
      </c>
      <c r="F71">
        <v>1</v>
      </c>
      <c r="G71">
        <v>1</v>
      </c>
      <c r="H71">
        <v>7</v>
      </c>
      <c r="I71">
        <v>5</v>
      </c>
      <c r="J71">
        <v>2</v>
      </c>
      <c r="K71">
        <v>0</v>
      </c>
      <c r="L71">
        <v>7</v>
      </c>
      <c r="M71">
        <v>5</v>
      </c>
      <c r="N71">
        <v>2</v>
      </c>
      <c r="O71">
        <v>0</v>
      </c>
      <c r="P71">
        <v>0</v>
      </c>
      <c r="Q71">
        <v>0</v>
      </c>
      <c r="R71">
        <v>0</v>
      </c>
    </row>
    <row r="72" spans="1:18" x14ac:dyDescent="0.25">
      <c r="A72" t="s">
        <v>9675</v>
      </c>
      <c r="B72" t="s">
        <v>72</v>
      </c>
      <c r="C72" t="s">
        <v>95</v>
      </c>
      <c r="D72">
        <v>28</v>
      </c>
      <c r="E72">
        <v>26</v>
      </c>
      <c r="F72">
        <v>2</v>
      </c>
      <c r="G72">
        <v>0</v>
      </c>
      <c r="H72">
        <v>27</v>
      </c>
      <c r="I72">
        <v>26</v>
      </c>
      <c r="J72">
        <v>1</v>
      </c>
      <c r="K72">
        <v>0</v>
      </c>
      <c r="L72">
        <v>25</v>
      </c>
      <c r="M72">
        <v>24</v>
      </c>
      <c r="N72">
        <v>1</v>
      </c>
      <c r="O72">
        <v>0</v>
      </c>
      <c r="P72">
        <v>1</v>
      </c>
      <c r="Q72">
        <v>3</v>
      </c>
      <c r="R72">
        <v>0</v>
      </c>
    </row>
    <row r="73" spans="1:18" x14ac:dyDescent="0.25">
      <c r="A73" t="s">
        <v>9676</v>
      </c>
      <c r="B73" t="s">
        <v>72</v>
      </c>
      <c r="C73" t="s">
        <v>136</v>
      </c>
      <c r="D73">
        <v>2</v>
      </c>
      <c r="E73">
        <v>2</v>
      </c>
      <c r="F73">
        <v>0</v>
      </c>
      <c r="G73">
        <v>0</v>
      </c>
      <c r="H73">
        <v>2</v>
      </c>
      <c r="I73">
        <v>2</v>
      </c>
      <c r="J73">
        <v>0</v>
      </c>
      <c r="K73">
        <v>0</v>
      </c>
      <c r="L73">
        <v>0</v>
      </c>
      <c r="M73">
        <v>0</v>
      </c>
      <c r="N73">
        <v>0</v>
      </c>
      <c r="O73">
        <v>0</v>
      </c>
      <c r="P73">
        <v>0</v>
      </c>
      <c r="Q73">
        <v>2</v>
      </c>
      <c r="R73">
        <v>0</v>
      </c>
    </row>
    <row r="74" spans="1:18" x14ac:dyDescent="0.25">
      <c r="A74" t="s">
        <v>9677</v>
      </c>
      <c r="B74" t="s">
        <v>72</v>
      </c>
      <c r="C74" t="s">
        <v>204</v>
      </c>
      <c r="D74">
        <v>3</v>
      </c>
      <c r="E74">
        <v>3</v>
      </c>
      <c r="F74">
        <v>0</v>
      </c>
      <c r="G74">
        <v>0</v>
      </c>
      <c r="H74">
        <v>3</v>
      </c>
      <c r="I74">
        <v>3</v>
      </c>
      <c r="J74">
        <v>0</v>
      </c>
      <c r="K74">
        <v>0</v>
      </c>
      <c r="L74">
        <v>3</v>
      </c>
      <c r="M74">
        <v>3</v>
      </c>
      <c r="N74">
        <v>0</v>
      </c>
      <c r="O74">
        <v>0</v>
      </c>
      <c r="P74">
        <v>0</v>
      </c>
      <c r="Q74">
        <v>0</v>
      </c>
      <c r="R74">
        <v>0</v>
      </c>
    </row>
    <row r="75" spans="1:18" x14ac:dyDescent="0.25">
      <c r="A75" t="s">
        <v>9678</v>
      </c>
      <c r="B75" t="s">
        <v>72</v>
      </c>
      <c r="C75" t="s">
        <v>103</v>
      </c>
      <c r="D75">
        <v>13</v>
      </c>
      <c r="E75">
        <v>13</v>
      </c>
      <c r="F75">
        <v>0</v>
      </c>
      <c r="G75">
        <v>0</v>
      </c>
      <c r="H75">
        <v>13</v>
      </c>
      <c r="I75">
        <v>13</v>
      </c>
      <c r="J75">
        <v>0</v>
      </c>
      <c r="K75">
        <v>0</v>
      </c>
      <c r="L75">
        <v>12</v>
      </c>
      <c r="M75">
        <v>12</v>
      </c>
      <c r="N75">
        <v>0</v>
      </c>
      <c r="O75">
        <v>0</v>
      </c>
      <c r="P75">
        <v>0</v>
      </c>
      <c r="Q75">
        <v>1</v>
      </c>
      <c r="R75">
        <v>0</v>
      </c>
    </row>
    <row r="76" spans="1:18" x14ac:dyDescent="0.25">
      <c r="A76" t="s">
        <v>9679</v>
      </c>
      <c r="B76" t="s">
        <v>72</v>
      </c>
      <c r="C76" t="s">
        <v>117</v>
      </c>
      <c r="D76">
        <v>4</v>
      </c>
      <c r="E76">
        <v>4</v>
      </c>
      <c r="F76">
        <v>0</v>
      </c>
      <c r="G76">
        <v>0</v>
      </c>
      <c r="H76">
        <v>4</v>
      </c>
      <c r="I76">
        <v>4</v>
      </c>
      <c r="J76">
        <v>0</v>
      </c>
      <c r="K76">
        <v>0</v>
      </c>
      <c r="L76">
        <v>4</v>
      </c>
      <c r="M76">
        <v>4</v>
      </c>
      <c r="N76">
        <v>0</v>
      </c>
      <c r="O76">
        <v>0</v>
      </c>
      <c r="P76">
        <v>0</v>
      </c>
      <c r="Q76">
        <v>0</v>
      </c>
      <c r="R76">
        <v>0</v>
      </c>
    </row>
    <row r="77" spans="1:18" x14ac:dyDescent="0.25">
      <c r="A77" t="s">
        <v>9680</v>
      </c>
      <c r="B77" t="s">
        <v>72</v>
      </c>
      <c r="C77" t="s">
        <v>123</v>
      </c>
      <c r="D77">
        <v>47</v>
      </c>
      <c r="E77">
        <v>46</v>
      </c>
      <c r="F77">
        <v>1</v>
      </c>
      <c r="G77">
        <v>0</v>
      </c>
      <c r="H77">
        <v>46</v>
      </c>
      <c r="I77">
        <v>45</v>
      </c>
      <c r="J77">
        <v>1</v>
      </c>
      <c r="K77">
        <v>0</v>
      </c>
      <c r="L77">
        <v>42</v>
      </c>
      <c r="M77">
        <v>41</v>
      </c>
      <c r="N77">
        <v>1</v>
      </c>
      <c r="O77">
        <v>0</v>
      </c>
      <c r="P77">
        <v>1</v>
      </c>
      <c r="Q77">
        <v>5</v>
      </c>
      <c r="R77">
        <v>0</v>
      </c>
    </row>
    <row r="78" spans="1:18" x14ac:dyDescent="0.25">
      <c r="A78" t="s">
        <v>9681</v>
      </c>
      <c r="B78" t="s">
        <v>72</v>
      </c>
      <c r="C78" t="s">
        <v>191</v>
      </c>
      <c r="D78">
        <v>6</v>
      </c>
      <c r="E78">
        <v>6</v>
      </c>
      <c r="F78">
        <v>0</v>
      </c>
      <c r="G78">
        <v>0</v>
      </c>
      <c r="H78">
        <v>6</v>
      </c>
      <c r="I78">
        <v>6</v>
      </c>
      <c r="J78">
        <v>0</v>
      </c>
      <c r="K78">
        <v>0</v>
      </c>
      <c r="L78">
        <v>6</v>
      </c>
      <c r="M78">
        <v>6</v>
      </c>
      <c r="N78">
        <v>0</v>
      </c>
      <c r="O78">
        <v>0</v>
      </c>
      <c r="P78">
        <v>0</v>
      </c>
      <c r="Q78">
        <v>0</v>
      </c>
      <c r="R78">
        <v>0</v>
      </c>
    </row>
    <row r="79" spans="1:18" x14ac:dyDescent="0.25">
      <c r="A79" t="s">
        <v>9682</v>
      </c>
      <c r="B79" t="s">
        <v>72</v>
      </c>
      <c r="C79" t="s">
        <v>118</v>
      </c>
      <c r="D79">
        <v>9</v>
      </c>
      <c r="E79">
        <v>9</v>
      </c>
      <c r="F79">
        <v>0</v>
      </c>
      <c r="G79">
        <v>0</v>
      </c>
      <c r="H79">
        <v>9</v>
      </c>
      <c r="I79">
        <v>9</v>
      </c>
      <c r="J79">
        <v>0</v>
      </c>
      <c r="K79">
        <v>0</v>
      </c>
      <c r="L79">
        <v>9</v>
      </c>
      <c r="M79">
        <v>9</v>
      </c>
      <c r="N79">
        <v>0</v>
      </c>
      <c r="O79">
        <v>0</v>
      </c>
      <c r="P79">
        <v>0</v>
      </c>
      <c r="Q79">
        <v>0</v>
      </c>
      <c r="R79">
        <v>0</v>
      </c>
    </row>
    <row r="80" spans="1:18" x14ac:dyDescent="0.25">
      <c r="A80" t="s">
        <v>9683</v>
      </c>
      <c r="B80" t="s">
        <v>72</v>
      </c>
      <c r="C80" t="s">
        <v>215</v>
      </c>
      <c r="D80">
        <v>12</v>
      </c>
      <c r="E80">
        <v>12</v>
      </c>
      <c r="F80">
        <v>0</v>
      </c>
      <c r="G80">
        <v>0</v>
      </c>
      <c r="H80">
        <v>12</v>
      </c>
      <c r="I80">
        <v>12</v>
      </c>
      <c r="J80">
        <v>0</v>
      </c>
      <c r="K80">
        <v>0</v>
      </c>
      <c r="L80">
        <v>11</v>
      </c>
      <c r="M80">
        <v>11</v>
      </c>
      <c r="N80">
        <v>0</v>
      </c>
      <c r="O80">
        <v>0</v>
      </c>
      <c r="P80">
        <v>0</v>
      </c>
      <c r="Q80">
        <v>1</v>
      </c>
      <c r="R80">
        <v>0</v>
      </c>
    </row>
    <row r="81" spans="1:18" x14ac:dyDescent="0.25">
      <c r="A81" t="s">
        <v>9684</v>
      </c>
      <c r="B81" t="s">
        <v>72</v>
      </c>
      <c r="C81" t="s">
        <v>175</v>
      </c>
      <c r="D81">
        <v>19</v>
      </c>
      <c r="E81">
        <v>19</v>
      </c>
      <c r="F81">
        <v>0</v>
      </c>
      <c r="G81">
        <v>0</v>
      </c>
      <c r="H81">
        <v>19</v>
      </c>
      <c r="I81">
        <v>19</v>
      </c>
      <c r="J81">
        <v>0</v>
      </c>
      <c r="K81">
        <v>0</v>
      </c>
      <c r="L81">
        <v>19</v>
      </c>
      <c r="M81">
        <v>19</v>
      </c>
      <c r="N81">
        <v>0</v>
      </c>
      <c r="O81">
        <v>0</v>
      </c>
      <c r="P81">
        <v>0</v>
      </c>
      <c r="Q81">
        <v>0</v>
      </c>
      <c r="R81">
        <v>0</v>
      </c>
    </row>
    <row r="82" spans="1:18" x14ac:dyDescent="0.25">
      <c r="A82" t="s">
        <v>9685</v>
      </c>
      <c r="B82" t="s">
        <v>72</v>
      </c>
      <c r="C82" t="s">
        <v>221</v>
      </c>
      <c r="D82">
        <v>15</v>
      </c>
      <c r="E82">
        <v>15</v>
      </c>
      <c r="F82">
        <v>0</v>
      </c>
      <c r="G82">
        <v>0</v>
      </c>
      <c r="H82">
        <v>14</v>
      </c>
      <c r="I82">
        <v>14</v>
      </c>
      <c r="J82">
        <v>0</v>
      </c>
      <c r="K82">
        <v>0</v>
      </c>
      <c r="L82">
        <v>11</v>
      </c>
      <c r="M82">
        <v>11</v>
      </c>
      <c r="N82">
        <v>0</v>
      </c>
      <c r="O82">
        <v>0</v>
      </c>
      <c r="P82">
        <v>1</v>
      </c>
      <c r="Q82">
        <v>4</v>
      </c>
      <c r="R82">
        <v>0</v>
      </c>
    </row>
    <row r="83" spans="1:18" x14ac:dyDescent="0.25">
      <c r="A83" t="s">
        <v>9686</v>
      </c>
      <c r="B83" t="s">
        <v>72</v>
      </c>
      <c r="C83" t="s">
        <v>207</v>
      </c>
      <c r="D83">
        <v>87</v>
      </c>
      <c r="E83">
        <v>85</v>
      </c>
      <c r="F83">
        <v>2</v>
      </c>
      <c r="G83">
        <v>0</v>
      </c>
      <c r="H83">
        <v>86</v>
      </c>
      <c r="I83">
        <v>84</v>
      </c>
      <c r="J83">
        <v>2</v>
      </c>
      <c r="K83">
        <v>0</v>
      </c>
      <c r="L83">
        <v>79</v>
      </c>
      <c r="M83">
        <v>77</v>
      </c>
      <c r="N83">
        <v>2</v>
      </c>
      <c r="O83">
        <v>0</v>
      </c>
      <c r="P83">
        <v>1</v>
      </c>
      <c r="Q83">
        <v>8</v>
      </c>
      <c r="R83">
        <v>0</v>
      </c>
    </row>
    <row r="84" spans="1:18" x14ac:dyDescent="0.25">
      <c r="A84" t="s">
        <v>9687</v>
      </c>
      <c r="B84" t="s">
        <v>72</v>
      </c>
      <c r="C84" t="s">
        <v>196</v>
      </c>
      <c r="D84">
        <v>4</v>
      </c>
      <c r="E84">
        <v>4</v>
      </c>
      <c r="F84">
        <v>0</v>
      </c>
      <c r="G84">
        <v>0</v>
      </c>
      <c r="H84">
        <v>4</v>
      </c>
      <c r="I84">
        <v>4</v>
      </c>
      <c r="J84">
        <v>0</v>
      </c>
      <c r="K84">
        <v>0</v>
      </c>
      <c r="L84">
        <v>4</v>
      </c>
      <c r="M84">
        <v>4</v>
      </c>
      <c r="N84">
        <v>0</v>
      </c>
      <c r="O84">
        <v>0</v>
      </c>
      <c r="P84">
        <v>0</v>
      </c>
      <c r="Q84">
        <v>0</v>
      </c>
      <c r="R84">
        <v>0</v>
      </c>
    </row>
    <row r="85" spans="1:18" x14ac:dyDescent="0.25">
      <c r="A85" t="s">
        <v>9688</v>
      </c>
      <c r="B85" t="s">
        <v>72</v>
      </c>
      <c r="C85" t="s">
        <v>198</v>
      </c>
      <c r="D85">
        <v>7</v>
      </c>
      <c r="E85">
        <v>7</v>
      </c>
      <c r="F85">
        <v>0</v>
      </c>
      <c r="G85">
        <v>0</v>
      </c>
      <c r="H85">
        <v>7</v>
      </c>
      <c r="I85">
        <v>7</v>
      </c>
      <c r="J85">
        <v>0</v>
      </c>
      <c r="K85">
        <v>0</v>
      </c>
      <c r="L85">
        <v>6</v>
      </c>
      <c r="M85">
        <v>6</v>
      </c>
      <c r="N85">
        <v>0</v>
      </c>
      <c r="O85">
        <v>0</v>
      </c>
      <c r="P85">
        <v>0</v>
      </c>
      <c r="Q85">
        <v>1</v>
      </c>
      <c r="R85">
        <v>0</v>
      </c>
    </row>
    <row r="86" spans="1:18" x14ac:dyDescent="0.25">
      <c r="A86" t="s">
        <v>9689</v>
      </c>
      <c r="B86" t="s">
        <v>72</v>
      </c>
      <c r="C86" t="s">
        <v>111</v>
      </c>
      <c r="D86">
        <v>6</v>
      </c>
      <c r="E86">
        <v>6</v>
      </c>
      <c r="F86">
        <v>0</v>
      </c>
      <c r="G86">
        <v>0</v>
      </c>
      <c r="H86">
        <v>6</v>
      </c>
      <c r="I86">
        <v>6</v>
      </c>
      <c r="J86">
        <v>0</v>
      </c>
      <c r="K86">
        <v>0</v>
      </c>
      <c r="L86">
        <v>6</v>
      </c>
      <c r="M86">
        <v>6</v>
      </c>
      <c r="N86">
        <v>0</v>
      </c>
      <c r="O86">
        <v>0</v>
      </c>
      <c r="P86">
        <v>0</v>
      </c>
      <c r="Q86">
        <v>0</v>
      </c>
      <c r="R86">
        <v>0</v>
      </c>
    </row>
    <row r="87" spans="1:18" x14ac:dyDescent="0.25">
      <c r="A87" t="s">
        <v>9690</v>
      </c>
      <c r="B87" t="s">
        <v>72</v>
      </c>
      <c r="C87" t="s">
        <v>188</v>
      </c>
      <c r="D87">
        <v>10</v>
      </c>
      <c r="E87">
        <v>10</v>
      </c>
      <c r="F87">
        <v>0</v>
      </c>
      <c r="G87">
        <v>0</v>
      </c>
      <c r="H87">
        <v>9</v>
      </c>
      <c r="I87">
        <v>9</v>
      </c>
      <c r="J87">
        <v>0</v>
      </c>
      <c r="K87">
        <v>0</v>
      </c>
      <c r="L87">
        <v>9</v>
      </c>
      <c r="M87">
        <v>9</v>
      </c>
      <c r="N87">
        <v>0</v>
      </c>
      <c r="O87">
        <v>0</v>
      </c>
      <c r="P87">
        <v>1</v>
      </c>
      <c r="Q87">
        <v>1</v>
      </c>
      <c r="R87">
        <v>0</v>
      </c>
    </row>
    <row r="88" spans="1:18" x14ac:dyDescent="0.25">
      <c r="A88" t="s">
        <v>9691</v>
      </c>
      <c r="B88" t="s">
        <v>72</v>
      </c>
      <c r="C88" t="s">
        <v>213</v>
      </c>
      <c r="D88">
        <v>2</v>
      </c>
      <c r="E88">
        <v>2</v>
      </c>
      <c r="F88">
        <v>0</v>
      </c>
      <c r="G88">
        <v>0</v>
      </c>
      <c r="H88">
        <v>2</v>
      </c>
      <c r="I88">
        <v>2</v>
      </c>
      <c r="J88">
        <v>0</v>
      </c>
      <c r="K88">
        <v>0</v>
      </c>
      <c r="L88">
        <v>0</v>
      </c>
      <c r="M88">
        <v>0</v>
      </c>
      <c r="N88">
        <v>0</v>
      </c>
      <c r="O88">
        <v>0</v>
      </c>
      <c r="P88">
        <v>0</v>
      </c>
      <c r="Q88">
        <v>2</v>
      </c>
      <c r="R88">
        <v>0</v>
      </c>
    </row>
    <row r="89" spans="1:18" x14ac:dyDescent="0.25">
      <c r="A89" t="s">
        <v>9692</v>
      </c>
      <c r="B89" t="s">
        <v>72</v>
      </c>
      <c r="C89" t="s">
        <v>176</v>
      </c>
      <c r="D89">
        <v>23</v>
      </c>
      <c r="E89">
        <v>23</v>
      </c>
      <c r="F89">
        <v>0</v>
      </c>
      <c r="G89">
        <v>0</v>
      </c>
      <c r="H89">
        <v>21</v>
      </c>
      <c r="I89">
        <v>21</v>
      </c>
      <c r="J89">
        <v>0</v>
      </c>
      <c r="K89">
        <v>0</v>
      </c>
      <c r="L89">
        <v>21</v>
      </c>
      <c r="M89">
        <v>21</v>
      </c>
      <c r="N89">
        <v>0</v>
      </c>
      <c r="O89">
        <v>0</v>
      </c>
      <c r="P89">
        <v>2</v>
      </c>
      <c r="Q89">
        <v>2</v>
      </c>
      <c r="R89">
        <v>0</v>
      </c>
    </row>
    <row r="90" spans="1:18" x14ac:dyDescent="0.25">
      <c r="A90" t="s">
        <v>9693</v>
      </c>
      <c r="B90" t="s">
        <v>72</v>
      </c>
      <c r="C90" t="s">
        <v>122</v>
      </c>
      <c r="D90">
        <v>10</v>
      </c>
      <c r="E90">
        <v>10</v>
      </c>
      <c r="F90">
        <v>0</v>
      </c>
      <c r="G90">
        <v>0</v>
      </c>
      <c r="H90">
        <v>10</v>
      </c>
      <c r="I90">
        <v>10</v>
      </c>
      <c r="J90">
        <v>0</v>
      </c>
      <c r="K90">
        <v>0</v>
      </c>
      <c r="L90">
        <v>10</v>
      </c>
      <c r="M90">
        <v>10</v>
      </c>
      <c r="N90">
        <v>0</v>
      </c>
      <c r="O90">
        <v>0</v>
      </c>
      <c r="P90">
        <v>0</v>
      </c>
      <c r="Q90">
        <v>0</v>
      </c>
      <c r="R90">
        <v>0</v>
      </c>
    </row>
    <row r="91" spans="1:18" x14ac:dyDescent="0.25">
      <c r="A91" t="s">
        <v>9694</v>
      </c>
      <c r="B91" t="s">
        <v>72</v>
      </c>
      <c r="C91" t="s">
        <v>183</v>
      </c>
      <c r="D91">
        <v>13</v>
      </c>
      <c r="E91">
        <v>12</v>
      </c>
      <c r="F91">
        <v>1</v>
      </c>
      <c r="G91">
        <v>0</v>
      </c>
      <c r="H91">
        <v>13</v>
      </c>
      <c r="I91">
        <v>12</v>
      </c>
      <c r="J91">
        <v>1</v>
      </c>
      <c r="K91">
        <v>0</v>
      </c>
      <c r="L91">
        <v>12</v>
      </c>
      <c r="M91">
        <v>11</v>
      </c>
      <c r="N91">
        <v>1</v>
      </c>
      <c r="O91">
        <v>0</v>
      </c>
      <c r="P91">
        <v>0</v>
      </c>
      <c r="Q91">
        <v>1</v>
      </c>
      <c r="R91">
        <v>0</v>
      </c>
    </row>
    <row r="92" spans="1:18" x14ac:dyDescent="0.25">
      <c r="A92" t="s">
        <v>9695</v>
      </c>
      <c r="B92" t="s">
        <v>72</v>
      </c>
      <c r="C92" t="s">
        <v>116</v>
      </c>
      <c r="D92">
        <v>18</v>
      </c>
      <c r="E92">
        <v>18</v>
      </c>
      <c r="F92">
        <v>0</v>
      </c>
      <c r="G92">
        <v>0</v>
      </c>
      <c r="H92">
        <v>18</v>
      </c>
      <c r="I92">
        <v>18</v>
      </c>
      <c r="J92">
        <v>0</v>
      </c>
      <c r="K92">
        <v>0</v>
      </c>
      <c r="L92">
        <v>18</v>
      </c>
      <c r="M92">
        <v>18</v>
      </c>
      <c r="N92">
        <v>0</v>
      </c>
      <c r="O92">
        <v>0</v>
      </c>
      <c r="P92">
        <v>0</v>
      </c>
      <c r="Q92">
        <v>0</v>
      </c>
      <c r="R92">
        <v>0</v>
      </c>
    </row>
    <row r="93" spans="1:18" x14ac:dyDescent="0.25">
      <c r="A93" t="s">
        <v>9696</v>
      </c>
      <c r="B93" t="s">
        <v>72</v>
      </c>
      <c r="C93" t="s">
        <v>222</v>
      </c>
      <c r="D93">
        <v>6</v>
      </c>
      <c r="E93">
        <v>6</v>
      </c>
      <c r="F93">
        <v>0</v>
      </c>
      <c r="G93">
        <v>0</v>
      </c>
      <c r="H93">
        <v>6</v>
      </c>
      <c r="I93">
        <v>6</v>
      </c>
      <c r="J93">
        <v>0</v>
      </c>
      <c r="K93">
        <v>0</v>
      </c>
      <c r="L93">
        <v>6</v>
      </c>
      <c r="M93">
        <v>6</v>
      </c>
      <c r="N93">
        <v>0</v>
      </c>
      <c r="O93">
        <v>0</v>
      </c>
      <c r="P93">
        <v>0</v>
      </c>
      <c r="Q93">
        <v>0</v>
      </c>
      <c r="R93">
        <v>0</v>
      </c>
    </row>
    <row r="94" spans="1:18" x14ac:dyDescent="0.25">
      <c r="A94" t="s">
        <v>9697</v>
      </c>
      <c r="B94" t="s">
        <v>72</v>
      </c>
      <c r="C94" t="s">
        <v>173</v>
      </c>
      <c r="D94">
        <v>15</v>
      </c>
      <c r="E94">
        <v>15</v>
      </c>
      <c r="F94">
        <v>0</v>
      </c>
      <c r="G94">
        <v>0</v>
      </c>
      <c r="H94">
        <v>15</v>
      </c>
      <c r="I94">
        <v>15</v>
      </c>
      <c r="J94">
        <v>0</v>
      </c>
      <c r="K94">
        <v>0</v>
      </c>
      <c r="L94">
        <v>14</v>
      </c>
      <c r="M94">
        <v>14</v>
      </c>
      <c r="N94">
        <v>0</v>
      </c>
      <c r="O94">
        <v>0</v>
      </c>
      <c r="P94">
        <v>0</v>
      </c>
      <c r="Q94">
        <v>1</v>
      </c>
      <c r="R94">
        <v>0</v>
      </c>
    </row>
    <row r="95" spans="1:18" x14ac:dyDescent="0.25">
      <c r="A95" t="s">
        <v>9698</v>
      </c>
      <c r="B95" t="s">
        <v>72</v>
      </c>
      <c r="C95" t="s">
        <v>157</v>
      </c>
      <c r="D95">
        <v>6</v>
      </c>
      <c r="E95">
        <v>6</v>
      </c>
      <c r="F95">
        <v>0</v>
      </c>
      <c r="G95">
        <v>0</v>
      </c>
      <c r="H95">
        <v>6</v>
      </c>
      <c r="I95">
        <v>6</v>
      </c>
      <c r="J95">
        <v>0</v>
      </c>
      <c r="K95">
        <v>0</v>
      </c>
      <c r="L95">
        <v>5</v>
      </c>
      <c r="M95">
        <v>5</v>
      </c>
      <c r="N95">
        <v>0</v>
      </c>
      <c r="O95">
        <v>0</v>
      </c>
      <c r="P95">
        <v>0</v>
      </c>
      <c r="Q95">
        <v>1</v>
      </c>
      <c r="R95">
        <v>0</v>
      </c>
    </row>
    <row r="96" spans="1:18" x14ac:dyDescent="0.25">
      <c r="A96" t="s">
        <v>9699</v>
      </c>
      <c r="B96" t="s">
        <v>72</v>
      </c>
      <c r="C96" t="s">
        <v>93</v>
      </c>
      <c r="D96">
        <v>6</v>
      </c>
      <c r="E96">
        <v>6</v>
      </c>
      <c r="F96">
        <v>0</v>
      </c>
      <c r="G96">
        <v>0</v>
      </c>
      <c r="H96">
        <v>6</v>
      </c>
      <c r="I96">
        <v>6</v>
      </c>
      <c r="J96">
        <v>0</v>
      </c>
      <c r="K96">
        <v>0</v>
      </c>
      <c r="L96">
        <v>5</v>
      </c>
      <c r="M96">
        <v>5</v>
      </c>
      <c r="N96">
        <v>0</v>
      </c>
      <c r="O96">
        <v>0</v>
      </c>
      <c r="P96">
        <v>0</v>
      </c>
      <c r="Q96">
        <v>1</v>
      </c>
      <c r="R96">
        <v>0</v>
      </c>
    </row>
    <row r="97" spans="1:18" x14ac:dyDescent="0.25">
      <c r="A97" t="s">
        <v>9700</v>
      </c>
      <c r="B97" t="s">
        <v>72</v>
      </c>
      <c r="C97" t="s">
        <v>192</v>
      </c>
      <c r="D97">
        <v>15</v>
      </c>
      <c r="E97">
        <v>14</v>
      </c>
      <c r="F97">
        <v>1</v>
      </c>
      <c r="G97">
        <v>0</v>
      </c>
      <c r="H97">
        <v>15</v>
      </c>
      <c r="I97">
        <v>14</v>
      </c>
      <c r="J97">
        <v>1</v>
      </c>
      <c r="K97">
        <v>0</v>
      </c>
      <c r="L97">
        <v>15</v>
      </c>
      <c r="M97">
        <v>14</v>
      </c>
      <c r="N97">
        <v>1</v>
      </c>
      <c r="O97">
        <v>0</v>
      </c>
      <c r="P97">
        <v>0</v>
      </c>
      <c r="Q97">
        <v>0</v>
      </c>
      <c r="R97">
        <v>0</v>
      </c>
    </row>
    <row r="98" spans="1:18" x14ac:dyDescent="0.25">
      <c r="A98" t="s">
        <v>9701</v>
      </c>
      <c r="B98" t="s">
        <v>72</v>
      </c>
      <c r="C98" t="s">
        <v>88</v>
      </c>
      <c r="D98">
        <v>42</v>
      </c>
      <c r="E98">
        <v>40</v>
      </c>
      <c r="F98">
        <v>2</v>
      </c>
      <c r="G98">
        <v>0</v>
      </c>
      <c r="H98">
        <v>42</v>
      </c>
      <c r="I98">
        <v>40</v>
      </c>
      <c r="J98">
        <v>2</v>
      </c>
      <c r="K98">
        <v>0</v>
      </c>
      <c r="L98">
        <v>40</v>
      </c>
      <c r="M98">
        <v>38</v>
      </c>
      <c r="N98">
        <v>2</v>
      </c>
      <c r="O98">
        <v>0</v>
      </c>
      <c r="P98">
        <v>0</v>
      </c>
      <c r="Q98">
        <v>2</v>
      </c>
      <c r="R98">
        <v>0</v>
      </c>
    </row>
    <row r="99" spans="1:18" x14ac:dyDescent="0.25">
      <c r="A99" t="s">
        <v>9702</v>
      </c>
      <c r="B99" t="s">
        <v>72</v>
      </c>
      <c r="C99" t="s">
        <v>148</v>
      </c>
      <c r="D99">
        <v>7</v>
      </c>
      <c r="E99">
        <v>7</v>
      </c>
      <c r="F99">
        <v>0</v>
      </c>
      <c r="G99">
        <v>0</v>
      </c>
      <c r="H99">
        <v>7</v>
      </c>
      <c r="I99">
        <v>7</v>
      </c>
      <c r="J99">
        <v>0</v>
      </c>
      <c r="K99">
        <v>0</v>
      </c>
      <c r="L99">
        <v>6</v>
      </c>
      <c r="M99">
        <v>6</v>
      </c>
      <c r="N99">
        <v>0</v>
      </c>
      <c r="O99">
        <v>0</v>
      </c>
      <c r="P99">
        <v>0</v>
      </c>
      <c r="Q99">
        <v>1</v>
      </c>
      <c r="R99">
        <v>0</v>
      </c>
    </row>
    <row r="100" spans="1:18" x14ac:dyDescent="0.25">
      <c r="A100" t="s">
        <v>9703</v>
      </c>
      <c r="B100" t="s">
        <v>72</v>
      </c>
      <c r="C100" t="s">
        <v>90</v>
      </c>
      <c r="D100">
        <v>1</v>
      </c>
      <c r="E100">
        <v>1</v>
      </c>
      <c r="F100">
        <v>0</v>
      </c>
      <c r="G100">
        <v>0</v>
      </c>
      <c r="H100">
        <v>1</v>
      </c>
      <c r="I100">
        <v>1</v>
      </c>
      <c r="J100">
        <v>0</v>
      </c>
      <c r="K100">
        <v>0</v>
      </c>
      <c r="L100">
        <v>1</v>
      </c>
      <c r="M100">
        <v>1</v>
      </c>
      <c r="N100">
        <v>0</v>
      </c>
      <c r="O100">
        <v>0</v>
      </c>
      <c r="P100">
        <v>0</v>
      </c>
      <c r="Q100">
        <v>0</v>
      </c>
      <c r="R100">
        <v>0</v>
      </c>
    </row>
    <row r="101" spans="1:18" x14ac:dyDescent="0.25">
      <c r="A101" t="s">
        <v>9704</v>
      </c>
      <c r="B101" t="s">
        <v>72</v>
      </c>
      <c r="C101" t="s">
        <v>155</v>
      </c>
      <c r="D101">
        <v>15</v>
      </c>
      <c r="E101">
        <v>14</v>
      </c>
      <c r="F101">
        <v>1</v>
      </c>
      <c r="G101">
        <v>0</v>
      </c>
      <c r="H101">
        <v>15</v>
      </c>
      <c r="I101">
        <v>14</v>
      </c>
      <c r="J101">
        <v>1</v>
      </c>
      <c r="K101">
        <v>0</v>
      </c>
      <c r="L101">
        <v>14</v>
      </c>
      <c r="M101">
        <v>13</v>
      </c>
      <c r="N101">
        <v>1</v>
      </c>
      <c r="O101">
        <v>0</v>
      </c>
      <c r="P101">
        <v>0</v>
      </c>
      <c r="Q101">
        <v>1</v>
      </c>
      <c r="R101">
        <v>0</v>
      </c>
    </row>
    <row r="102" spans="1:18" x14ac:dyDescent="0.25">
      <c r="A102" t="s">
        <v>9705</v>
      </c>
      <c r="B102" t="s">
        <v>72</v>
      </c>
      <c r="C102" t="s">
        <v>226</v>
      </c>
      <c r="D102">
        <v>2</v>
      </c>
      <c r="E102">
        <v>2</v>
      </c>
      <c r="F102">
        <v>0</v>
      </c>
      <c r="G102">
        <v>0</v>
      </c>
      <c r="H102">
        <v>2</v>
      </c>
      <c r="I102">
        <v>2</v>
      </c>
      <c r="J102">
        <v>0</v>
      </c>
      <c r="K102">
        <v>0</v>
      </c>
      <c r="L102">
        <v>2</v>
      </c>
      <c r="M102">
        <v>2</v>
      </c>
      <c r="N102">
        <v>0</v>
      </c>
      <c r="O102">
        <v>0</v>
      </c>
      <c r="P102">
        <v>0</v>
      </c>
      <c r="Q102">
        <v>0</v>
      </c>
      <c r="R102">
        <v>0</v>
      </c>
    </row>
    <row r="103" spans="1:18" x14ac:dyDescent="0.25">
      <c r="A103" t="s">
        <v>9706</v>
      </c>
      <c r="B103" t="s">
        <v>72</v>
      </c>
      <c r="C103" t="s">
        <v>202</v>
      </c>
      <c r="D103">
        <v>13</v>
      </c>
      <c r="E103">
        <v>13</v>
      </c>
      <c r="F103">
        <v>0</v>
      </c>
      <c r="G103">
        <v>0</v>
      </c>
      <c r="H103">
        <v>13</v>
      </c>
      <c r="I103">
        <v>13</v>
      </c>
      <c r="J103">
        <v>0</v>
      </c>
      <c r="K103">
        <v>0</v>
      </c>
      <c r="L103">
        <v>12</v>
      </c>
      <c r="M103">
        <v>12</v>
      </c>
      <c r="N103">
        <v>0</v>
      </c>
      <c r="O103">
        <v>0</v>
      </c>
      <c r="P103">
        <v>0</v>
      </c>
      <c r="Q103">
        <v>1</v>
      </c>
      <c r="R103">
        <v>0</v>
      </c>
    </row>
    <row r="104" spans="1:18" x14ac:dyDescent="0.25">
      <c r="A104" t="s">
        <v>9707</v>
      </c>
      <c r="B104" t="s">
        <v>72</v>
      </c>
      <c r="C104" t="s">
        <v>195</v>
      </c>
      <c r="D104">
        <v>2</v>
      </c>
      <c r="E104">
        <v>2</v>
      </c>
      <c r="F104">
        <v>0</v>
      </c>
      <c r="G104">
        <v>0</v>
      </c>
      <c r="H104">
        <v>1</v>
      </c>
      <c r="I104">
        <v>1</v>
      </c>
      <c r="J104">
        <v>0</v>
      </c>
      <c r="K104">
        <v>0</v>
      </c>
      <c r="L104">
        <v>1</v>
      </c>
      <c r="M104">
        <v>1</v>
      </c>
      <c r="N104">
        <v>0</v>
      </c>
      <c r="O104">
        <v>0</v>
      </c>
      <c r="P104">
        <v>1</v>
      </c>
      <c r="Q104">
        <v>1</v>
      </c>
      <c r="R104">
        <v>0</v>
      </c>
    </row>
    <row r="105" spans="1:18" x14ac:dyDescent="0.25">
      <c r="A105" t="s">
        <v>9708</v>
      </c>
      <c r="B105" t="s">
        <v>72</v>
      </c>
      <c r="C105" t="s">
        <v>214</v>
      </c>
      <c r="D105">
        <v>13</v>
      </c>
      <c r="E105">
        <v>13</v>
      </c>
      <c r="F105">
        <v>0</v>
      </c>
      <c r="G105">
        <v>0</v>
      </c>
      <c r="H105">
        <v>13</v>
      </c>
      <c r="I105">
        <v>13</v>
      </c>
      <c r="J105">
        <v>0</v>
      </c>
      <c r="K105">
        <v>0</v>
      </c>
      <c r="L105">
        <v>13</v>
      </c>
      <c r="M105">
        <v>13</v>
      </c>
      <c r="N105">
        <v>0</v>
      </c>
      <c r="O105">
        <v>0</v>
      </c>
      <c r="P105">
        <v>0</v>
      </c>
      <c r="Q105">
        <v>0</v>
      </c>
      <c r="R105">
        <v>0</v>
      </c>
    </row>
    <row r="106" spans="1:18" x14ac:dyDescent="0.25">
      <c r="A106" t="s">
        <v>9709</v>
      </c>
      <c r="B106" t="s">
        <v>72</v>
      </c>
      <c r="C106" t="s">
        <v>104</v>
      </c>
      <c r="D106">
        <v>14</v>
      </c>
      <c r="E106">
        <v>14</v>
      </c>
      <c r="F106">
        <v>0</v>
      </c>
      <c r="G106">
        <v>0</v>
      </c>
      <c r="H106">
        <v>14</v>
      </c>
      <c r="I106">
        <v>14</v>
      </c>
      <c r="J106">
        <v>0</v>
      </c>
      <c r="K106">
        <v>0</v>
      </c>
      <c r="L106">
        <v>14</v>
      </c>
      <c r="M106">
        <v>14</v>
      </c>
      <c r="N106">
        <v>0</v>
      </c>
      <c r="O106">
        <v>0</v>
      </c>
      <c r="P106">
        <v>0</v>
      </c>
      <c r="Q106">
        <v>0</v>
      </c>
      <c r="R106">
        <v>0</v>
      </c>
    </row>
    <row r="107" spans="1:18" x14ac:dyDescent="0.25">
      <c r="A107" t="s">
        <v>9710</v>
      </c>
      <c r="B107" t="s">
        <v>72</v>
      </c>
      <c r="C107" t="s">
        <v>194</v>
      </c>
      <c r="D107">
        <v>7</v>
      </c>
      <c r="E107">
        <v>7</v>
      </c>
      <c r="F107">
        <v>0</v>
      </c>
      <c r="G107">
        <v>0</v>
      </c>
      <c r="H107">
        <v>7</v>
      </c>
      <c r="I107">
        <v>7</v>
      </c>
      <c r="J107">
        <v>0</v>
      </c>
      <c r="K107">
        <v>0</v>
      </c>
      <c r="L107">
        <v>7</v>
      </c>
      <c r="M107">
        <v>7</v>
      </c>
      <c r="N107">
        <v>0</v>
      </c>
      <c r="O107">
        <v>0</v>
      </c>
      <c r="P107">
        <v>0</v>
      </c>
      <c r="Q107">
        <v>0</v>
      </c>
      <c r="R107">
        <v>0</v>
      </c>
    </row>
    <row r="108" spans="1:18" x14ac:dyDescent="0.25">
      <c r="A108" t="s">
        <v>9711</v>
      </c>
      <c r="B108" t="s">
        <v>72</v>
      </c>
      <c r="C108" t="s">
        <v>179</v>
      </c>
      <c r="D108">
        <v>10</v>
      </c>
      <c r="E108">
        <v>9</v>
      </c>
      <c r="F108">
        <v>1</v>
      </c>
      <c r="G108">
        <v>0</v>
      </c>
      <c r="H108">
        <v>10</v>
      </c>
      <c r="I108">
        <v>9</v>
      </c>
      <c r="J108">
        <v>1</v>
      </c>
      <c r="K108">
        <v>0</v>
      </c>
      <c r="L108">
        <v>8</v>
      </c>
      <c r="M108">
        <v>7</v>
      </c>
      <c r="N108">
        <v>1</v>
      </c>
      <c r="O108">
        <v>0</v>
      </c>
      <c r="P108">
        <v>0</v>
      </c>
      <c r="Q108">
        <v>2</v>
      </c>
      <c r="R108">
        <v>0</v>
      </c>
    </row>
    <row r="109" spans="1:18" x14ac:dyDescent="0.25">
      <c r="A109" t="s">
        <v>9712</v>
      </c>
      <c r="B109" t="s">
        <v>72</v>
      </c>
      <c r="C109" t="s">
        <v>137</v>
      </c>
      <c r="D109">
        <v>63</v>
      </c>
      <c r="E109">
        <v>62</v>
      </c>
      <c r="F109">
        <v>1</v>
      </c>
      <c r="G109">
        <v>0</v>
      </c>
      <c r="H109">
        <v>61</v>
      </c>
      <c r="I109">
        <v>59</v>
      </c>
      <c r="J109">
        <v>2</v>
      </c>
      <c r="K109">
        <v>0</v>
      </c>
      <c r="L109">
        <v>60</v>
      </c>
      <c r="M109">
        <v>58</v>
      </c>
      <c r="N109">
        <v>2</v>
      </c>
      <c r="O109">
        <v>0</v>
      </c>
      <c r="P109">
        <v>2</v>
      </c>
      <c r="Q109">
        <v>3</v>
      </c>
      <c r="R109">
        <v>0</v>
      </c>
    </row>
    <row r="110" spans="1:18" x14ac:dyDescent="0.25">
      <c r="A110" t="s">
        <v>9713</v>
      </c>
      <c r="B110" t="s">
        <v>72</v>
      </c>
      <c r="C110" t="s">
        <v>172</v>
      </c>
      <c r="D110">
        <v>4</v>
      </c>
      <c r="E110">
        <v>4</v>
      </c>
      <c r="F110">
        <v>0</v>
      </c>
      <c r="G110">
        <v>0</v>
      </c>
      <c r="H110">
        <v>4</v>
      </c>
      <c r="I110">
        <v>4</v>
      </c>
      <c r="J110">
        <v>0</v>
      </c>
      <c r="K110">
        <v>0</v>
      </c>
      <c r="L110">
        <v>3</v>
      </c>
      <c r="M110">
        <v>3</v>
      </c>
      <c r="N110">
        <v>0</v>
      </c>
      <c r="O110">
        <v>0</v>
      </c>
      <c r="P110">
        <v>0</v>
      </c>
      <c r="Q110">
        <v>1</v>
      </c>
      <c r="R110">
        <v>0</v>
      </c>
    </row>
    <row r="111" spans="1:18" x14ac:dyDescent="0.25">
      <c r="A111" t="s">
        <v>9714</v>
      </c>
      <c r="B111" t="s">
        <v>72</v>
      </c>
      <c r="C111" t="s">
        <v>139</v>
      </c>
      <c r="D111">
        <v>28</v>
      </c>
      <c r="E111">
        <v>26</v>
      </c>
      <c r="F111">
        <v>2</v>
      </c>
      <c r="G111">
        <v>0</v>
      </c>
      <c r="H111">
        <v>27</v>
      </c>
      <c r="I111">
        <v>24</v>
      </c>
      <c r="J111">
        <v>3</v>
      </c>
      <c r="K111">
        <v>0</v>
      </c>
      <c r="L111">
        <v>25</v>
      </c>
      <c r="M111">
        <v>23</v>
      </c>
      <c r="N111">
        <v>2</v>
      </c>
      <c r="O111">
        <v>0</v>
      </c>
      <c r="P111">
        <v>1</v>
      </c>
      <c r="Q111">
        <v>3</v>
      </c>
      <c r="R111">
        <v>0</v>
      </c>
    </row>
    <row r="112" spans="1:18" x14ac:dyDescent="0.25">
      <c r="A112" t="s">
        <v>9715</v>
      </c>
      <c r="B112" t="s">
        <v>72</v>
      </c>
      <c r="C112" t="s">
        <v>190</v>
      </c>
      <c r="D112">
        <v>13</v>
      </c>
      <c r="E112">
        <v>13</v>
      </c>
      <c r="F112">
        <v>0</v>
      </c>
      <c r="G112">
        <v>0</v>
      </c>
      <c r="H112">
        <v>13</v>
      </c>
      <c r="I112">
        <v>13</v>
      </c>
      <c r="J112">
        <v>0</v>
      </c>
      <c r="K112">
        <v>0</v>
      </c>
      <c r="L112">
        <v>13</v>
      </c>
      <c r="M112">
        <v>13</v>
      </c>
      <c r="N112">
        <v>0</v>
      </c>
      <c r="O112">
        <v>0</v>
      </c>
      <c r="P112">
        <v>0</v>
      </c>
      <c r="Q112">
        <v>0</v>
      </c>
      <c r="R112">
        <v>0</v>
      </c>
    </row>
    <row r="113" spans="1:18" x14ac:dyDescent="0.25">
      <c r="A113" t="s">
        <v>9716</v>
      </c>
      <c r="B113" t="s">
        <v>72</v>
      </c>
      <c r="C113" t="s">
        <v>87</v>
      </c>
      <c r="D113">
        <v>40</v>
      </c>
      <c r="E113">
        <v>39</v>
      </c>
      <c r="F113">
        <v>1</v>
      </c>
      <c r="G113">
        <v>0</v>
      </c>
      <c r="H113">
        <v>40</v>
      </c>
      <c r="I113">
        <v>39</v>
      </c>
      <c r="J113">
        <v>1</v>
      </c>
      <c r="K113">
        <v>0</v>
      </c>
      <c r="L113">
        <v>39</v>
      </c>
      <c r="M113">
        <v>38</v>
      </c>
      <c r="N113">
        <v>1</v>
      </c>
      <c r="O113">
        <v>0</v>
      </c>
      <c r="P113">
        <v>0</v>
      </c>
      <c r="Q113">
        <v>1</v>
      </c>
      <c r="R113">
        <v>0</v>
      </c>
    </row>
    <row r="114" spans="1:18" x14ac:dyDescent="0.25">
      <c r="A114" t="s">
        <v>9717</v>
      </c>
      <c r="B114" t="s">
        <v>72</v>
      </c>
      <c r="C114" t="s">
        <v>232</v>
      </c>
      <c r="D114">
        <v>7</v>
      </c>
      <c r="E114">
        <v>7</v>
      </c>
      <c r="F114">
        <v>0</v>
      </c>
      <c r="G114">
        <v>0</v>
      </c>
      <c r="H114">
        <v>7</v>
      </c>
      <c r="I114">
        <v>7</v>
      </c>
      <c r="J114">
        <v>0</v>
      </c>
      <c r="K114">
        <v>0</v>
      </c>
      <c r="L114">
        <v>6</v>
      </c>
      <c r="M114">
        <v>6</v>
      </c>
      <c r="N114">
        <v>0</v>
      </c>
      <c r="O114">
        <v>0</v>
      </c>
      <c r="P114">
        <v>0</v>
      </c>
      <c r="Q114">
        <v>1</v>
      </c>
      <c r="R114">
        <v>0</v>
      </c>
    </row>
    <row r="115" spans="1:18" x14ac:dyDescent="0.25">
      <c r="A115" t="s">
        <v>9718</v>
      </c>
      <c r="B115" t="s">
        <v>72</v>
      </c>
      <c r="C115" t="s">
        <v>105</v>
      </c>
      <c r="D115">
        <v>4</v>
      </c>
      <c r="E115">
        <v>4</v>
      </c>
      <c r="F115">
        <v>0</v>
      </c>
      <c r="G115">
        <v>0</v>
      </c>
      <c r="H115">
        <v>3</v>
      </c>
      <c r="I115">
        <v>3</v>
      </c>
      <c r="J115">
        <v>0</v>
      </c>
      <c r="K115">
        <v>0</v>
      </c>
      <c r="L115">
        <v>3</v>
      </c>
      <c r="M115">
        <v>3</v>
      </c>
      <c r="N115">
        <v>0</v>
      </c>
      <c r="O115">
        <v>0</v>
      </c>
      <c r="P115">
        <v>1</v>
      </c>
      <c r="Q115">
        <v>1</v>
      </c>
      <c r="R115">
        <v>0</v>
      </c>
    </row>
    <row r="116" spans="1:18" x14ac:dyDescent="0.25">
      <c r="A116" t="s">
        <v>9719</v>
      </c>
      <c r="B116" t="s">
        <v>72</v>
      </c>
      <c r="C116" t="s">
        <v>130</v>
      </c>
      <c r="D116">
        <v>13</v>
      </c>
      <c r="E116">
        <v>12</v>
      </c>
      <c r="F116">
        <v>1</v>
      </c>
      <c r="G116">
        <v>0</v>
      </c>
      <c r="H116">
        <v>13</v>
      </c>
      <c r="I116">
        <v>12</v>
      </c>
      <c r="J116">
        <v>1</v>
      </c>
      <c r="K116">
        <v>0</v>
      </c>
      <c r="L116">
        <v>11</v>
      </c>
      <c r="M116">
        <v>10</v>
      </c>
      <c r="N116">
        <v>1</v>
      </c>
      <c r="O116">
        <v>0</v>
      </c>
      <c r="P116">
        <v>0</v>
      </c>
      <c r="Q116">
        <v>2</v>
      </c>
      <c r="R116">
        <v>0</v>
      </c>
    </row>
    <row r="117" spans="1:18" x14ac:dyDescent="0.25">
      <c r="A117" t="s">
        <v>9720</v>
      </c>
      <c r="B117" t="s">
        <v>72</v>
      </c>
      <c r="C117" t="s">
        <v>129</v>
      </c>
      <c r="D117">
        <v>2</v>
      </c>
      <c r="E117">
        <v>2</v>
      </c>
      <c r="F117">
        <v>0</v>
      </c>
      <c r="G117">
        <v>0</v>
      </c>
      <c r="H117">
        <v>2</v>
      </c>
      <c r="I117">
        <v>2</v>
      </c>
      <c r="J117">
        <v>0</v>
      </c>
      <c r="K117">
        <v>0</v>
      </c>
      <c r="L117">
        <v>2</v>
      </c>
      <c r="M117">
        <v>2</v>
      </c>
      <c r="N117">
        <v>0</v>
      </c>
      <c r="O117">
        <v>0</v>
      </c>
      <c r="P117">
        <v>0</v>
      </c>
      <c r="Q117">
        <v>0</v>
      </c>
      <c r="R117">
        <v>0</v>
      </c>
    </row>
    <row r="118" spans="1:18" x14ac:dyDescent="0.25">
      <c r="A118" t="s">
        <v>9721</v>
      </c>
      <c r="B118" t="s">
        <v>72</v>
      </c>
      <c r="C118" t="s">
        <v>83</v>
      </c>
      <c r="D118">
        <v>35</v>
      </c>
      <c r="E118">
        <v>35</v>
      </c>
      <c r="F118">
        <v>0</v>
      </c>
      <c r="G118">
        <v>0</v>
      </c>
      <c r="H118">
        <v>33</v>
      </c>
      <c r="I118">
        <v>33</v>
      </c>
      <c r="J118">
        <v>0</v>
      </c>
      <c r="K118">
        <v>0</v>
      </c>
      <c r="L118">
        <v>26</v>
      </c>
      <c r="M118">
        <v>26</v>
      </c>
      <c r="N118">
        <v>0</v>
      </c>
      <c r="O118">
        <v>0</v>
      </c>
      <c r="P118">
        <v>2</v>
      </c>
      <c r="Q118">
        <v>9</v>
      </c>
      <c r="R118">
        <v>0</v>
      </c>
    </row>
    <row r="119" spans="1:18" x14ac:dyDescent="0.25">
      <c r="A119" t="s">
        <v>9722</v>
      </c>
      <c r="B119" t="s">
        <v>72</v>
      </c>
      <c r="C119" t="s">
        <v>185</v>
      </c>
      <c r="D119">
        <v>7</v>
      </c>
      <c r="E119">
        <v>7</v>
      </c>
      <c r="F119">
        <v>0</v>
      </c>
      <c r="G119">
        <v>0</v>
      </c>
      <c r="H119">
        <v>7</v>
      </c>
      <c r="I119">
        <v>7</v>
      </c>
      <c r="J119">
        <v>0</v>
      </c>
      <c r="K119">
        <v>0</v>
      </c>
      <c r="L119">
        <v>6</v>
      </c>
      <c r="M119">
        <v>6</v>
      </c>
      <c r="N119">
        <v>0</v>
      </c>
      <c r="O119">
        <v>0</v>
      </c>
      <c r="P119">
        <v>0</v>
      </c>
      <c r="Q119">
        <v>1</v>
      </c>
      <c r="R119">
        <v>0</v>
      </c>
    </row>
    <row r="120" spans="1:18" x14ac:dyDescent="0.25">
      <c r="A120" t="s">
        <v>9723</v>
      </c>
      <c r="B120" t="s">
        <v>72</v>
      </c>
      <c r="C120" t="s">
        <v>167</v>
      </c>
      <c r="D120">
        <v>5</v>
      </c>
      <c r="E120">
        <v>5</v>
      </c>
      <c r="F120">
        <v>0</v>
      </c>
      <c r="G120">
        <v>0</v>
      </c>
      <c r="H120">
        <v>5</v>
      </c>
      <c r="I120">
        <v>5</v>
      </c>
      <c r="J120">
        <v>0</v>
      </c>
      <c r="K120">
        <v>0</v>
      </c>
      <c r="L120">
        <v>5</v>
      </c>
      <c r="M120">
        <v>5</v>
      </c>
      <c r="N120">
        <v>0</v>
      </c>
      <c r="O120">
        <v>0</v>
      </c>
      <c r="P120">
        <v>0</v>
      </c>
      <c r="Q120">
        <v>0</v>
      </c>
      <c r="R120">
        <v>0</v>
      </c>
    </row>
    <row r="121" spans="1:18" x14ac:dyDescent="0.25">
      <c r="A121" t="s">
        <v>9724</v>
      </c>
      <c r="B121" t="s">
        <v>72</v>
      </c>
      <c r="C121" t="s">
        <v>112</v>
      </c>
      <c r="D121">
        <v>4</v>
      </c>
      <c r="E121">
        <v>4</v>
      </c>
      <c r="F121">
        <v>0</v>
      </c>
      <c r="G121">
        <v>0</v>
      </c>
      <c r="H121">
        <v>4</v>
      </c>
      <c r="I121">
        <v>4</v>
      </c>
      <c r="J121">
        <v>0</v>
      </c>
      <c r="K121">
        <v>0</v>
      </c>
      <c r="L121">
        <v>4</v>
      </c>
      <c r="M121">
        <v>4</v>
      </c>
      <c r="N121">
        <v>0</v>
      </c>
      <c r="O121">
        <v>0</v>
      </c>
      <c r="P121">
        <v>0</v>
      </c>
      <c r="Q121">
        <v>0</v>
      </c>
      <c r="R121">
        <v>0</v>
      </c>
    </row>
    <row r="122" spans="1:18" x14ac:dyDescent="0.25">
      <c r="A122" t="s">
        <v>9725</v>
      </c>
      <c r="B122" t="s">
        <v>72</v>
      </c>
      <c r="C122" t="s">
        <v>177</v>
      </c>
      <c r="D122">
        <v>3</v>
      </c>
      <c r="E122">
        <v>3</v>
      </c>
      <c r="F122">
        <v>0</v>
      </c>
      <c r="G122">
        <v>0</v>
      </c>
      <c r="H122">
        <v>3</v>
      </c>
      <c r="I122">
        <v>3</v>
      </c>
      <c r="J122">
        <v>0</v>
      </c>
      <c r="K122">
        <v>0</v>
      </c>
      <c r="L122">
        <v>0</v>
      </c>
      <c r="M122">
        <v>0</v>
      </c>
      <c r="N122">
        <v>0</v>
      </c>
      <c r="O122">
        <v>0</v>
      </c>
      <c r="P122">
        <v>0</v>
      </c>
      <c r="Q122">
        <v>3</v>
      </c>
      <c r="R122">
        <v>0</v>
      </c>
    </row>
    <row r="123" spans="1:18" x14ac:dyDescent="0.25">
      <c r="A123" t="s">
        <v>9726</v>
      </c>
      <c r="B123" t="s">
        <v>72</v>
      </c>
      <c r="C123" t="s">
        <v>115</v>
      </c>
      <c r="D123">
        <v>17</v>
      </c>
      <c r="E123">
        <v>17</v>
      </c>
      <c r="F123">
        <v>0</v>
      </c>
      <c r="G123">
        <v>0</v>
      </c>
      <c r="H123">
        <v>17</v>
      </c>
      <c r="I123">
        <v>17</v>
      </c>
      <c r="J123">
        <v>0</v>
      </c>
      <c r="K123">
        <v>0</v>
      </c>
      <c r="L123">
        <v>17</v>
      </c>
      <c r="M123">
        <v>17</v>
      </c>
      <c r="N123">
        <v>0</v>
      </c>
      <c r="O123">
        <v>0</v>
      </c>
      <c r="P123">
        <v>0</v>
      </c>
      <c r="Q123">
        <v>0</v>
      </c>
      <c r="R123">
        <v>0</v>
      </c>
    </row>
    <row r="124" spans="1:18" x14ac:dyDescent="0.25">
      <c r="A124" t="s">
        <v>9727</v>
      </c>
      <c r="B124" t="s">
        <v>72</v>
      </c>
      <c r="C124" t="s">
        <v>218</v>
      </c>
      <c r="D124">
        <v>26</v>
      </c>
      <c r="E124">
        <v>25</v>
      </c>
      <c r="F124">
        <v>1</v>
      </c>
      <c r="G124">
        <v>0</v>
      </c>
      <c r="H124">
        <v>26</v>
      </c>
      <c r="I124">
        <v>25</v>
      </c>
      <c r="J124">
        <v>1</v>
      </c>
      <c r="K124">
        <v>0</v>
      </c>
      <c r="L124">
        <v>20</v>
      </c>
      <c r="M124">
        <v>19</v>
      </c>
      <c r="N124">
        <v>1</v>
      </c>
      <c r="O124">
        <v>0</v>
      </c>
      <c r="P124">
        <v>0</v>
      </c>
      <c r="Q124">
        <v>6</v>
      </c>
      <c r="R124">
        <v>0</v>
      </c>
    </row>
    <row r="125" spans="1:18" x14ac:dyDescent="0.25">
      <c r="A125" t="s">
        <v>9728</v>
      </c>
      <c r="B125" t="s">
        <v>72</v>
      </c>
      <c r="C125" t="s">
        <v>231</v>
      </c>
      <c r="D125">
        <v>13</v>
      </c>
      <c r="E125">
        <v>13</v>
      </c>
      <c r="F125">
        <v>0</v>
      </c>
      <c r="G125">
        <v>0</v>
      </c>
      <c r="H125">
        <v>11</v>
      </c>
      <c r="I125">
        <v>11</v>
      </c>
      <c r="J125">
        <v>0</v>
      </c>
      <c r="K125">
        <v>0</v>
      </c>
      <c r="L125">
        <v>9</v>
      </c>
      <c r="M125">
        <v>9</v>
      </c>
      <c r="N125">
        <v>0</v>
      </c>
      <c r="O125">
        <v>0</v>
      </c>
      <c r="P125">
        <v>2</v>
      </c>
      <c r="Q125">
        <v>4</v>
      </c>
      <c r="R125">
        <v>0</v>
      </c>
    </row>
    <row r="126" spans="1:18" x14ac:dyDescent="0.25">
      <c r="A126" t="s">
        <v>9729</v>
      </c>
      <c r="B126" t="s">
        <v>72</v>
      </c>
      <c r="C126" t="s">
        <v>102</v>
      </c>
      <c r="D126">
        <v>13</v>
      </c>
      <c r="E126">
        <v>13</v>
      </c>
      <c r="F126">
        <v>0</v>
      </c>
      <c r="G126">
        <v>0</v>
      </c>
      <c r="H126">
        <v>13</v>
      </c>
      <c r="I126">
        <v>13</v>
      </c>
      <c r="J126">
        <v>0</v>
      </c>
      <c r="K126">
        <v>0</v>
      </c>
      <c r="L126">
        <v>11</v>
      </c>
      <c r="M126">
        <v>11</v>
      </c>
      <c r="N126">
        <v>0</v>
      </c>
      <c r="O126">
        <v>0</v>
      </c>
      <c r="P126">
        <v>0</v>
      </c>
      <c r="Q126">
        <v>2</v>
      </c>
      <c r="R126">
        <v>0</v>
      </c>
    </row>
    <row r="127" spans="1:18" x14ac:dyDescent="0.25">
      <c r="A127" t="s">
        <v>9730</v>
      </c>
      <c r="B127" t="s">
        <v>72</v>
      </c>
      <c r="C127" t="s">
        <v>181</v>
      </c>
      <c r="D127">
        <v>25</v>
      </c>
      <c r="E127">
        <v>24</v>
      </c>
      <c r="F127">
        <v>1</v>
      </c>
      <c r="G127">
        <v>0</v>
      </c>
      <c r="H127">
        <v>25</v>
      </c>
      <c r="I127">
        <v>24</v>
      </c>
      <c r="J127">
        <v>1</v>
      </c>
      <c r="K127">
        <v>0</v>
      </c>
      <c r="L127">
        <v>23</v>
      </c>
      <c r="M127">
        <v>23</v>
      </c>
      <c r="N127">
        <v>0</v>
      </c>
      <c r="O127">
        <v>0</v>
      </c>
      <c r="P127">
        <v>0</v>
      </c>
      <c r="Q127">
        <v>2</v>
      </c>
      <c r="R127">
        <v>0</v>
      </c>
    </row>
    <row r="128" spans="1:18" x14ac:dyDescent="0.25">
      <c r="A128" t="s">
        <v>9731</v>
      </c>
      <c r="B128" t="s">
        <v>72</v>
      </c>
      <c r="C128" t="s">
        <v>171</v>
      </c>
      <c r="D128">
        <v>15</v>
      </c>
      <c r="E128">
        <v>14</v>
      </c>
      <c r="F128">
        <v>1</v>
      </c>
      <c r="G128">
        <v>0</v>
      </c>
      <c r="H128">
        <v>15</v>
      </c>
      <c r="I128">
        <v>14</v>
      </c>
      <c r="J128">
        <v>1</v>
      </c>
      <c r="K128">
        <v>0</v>
      </c>
      <c r="L128">
        <v>14</v>
      </c>
      <c r="M128">
        <v>13</v>
      </c>
      <c r="N128">
        <v>1</v>
      </c>
      <c r="O128">
        <v>0</v>
      </c>
      <c r="P128">
        <v>0</v>
      </c>
      <c r="Q128">
        <v>1</v>
      </c>
      <c r="R128">
        <v>0</v>
      </c>
    </row>
    <row r="129" spans="1:18" x14ac:dyDescent="0.25">
      <c r="A129" t="s">
        <v>9732</v>
      </c>
      <c r="B129" t="s">
        <v>72</v>
      </c>
      <c r="C129" t="s">
        <v>89</v>
      </c>
      <c r="D129">
        <v>6</v>
      </c>
      <c r="E129">
        <v>6</v>
      </c>
      <c r="F129">
        <v>0</v>
      </c>
      <c r="G129">
        <v>0</v>
      </c>
      <c r="H129">
        <v>6</v>
      </c>
      <c r="I129">
        <v>6</v>
      </c>
      <c r="J129">
        <v>0</v>
      </c>
      <c r="K129">
        <v>0</v>
      </c>
      <c r="L129">
        <v>6</v>
      </c>
      <c r="M129">
        <v>6</v>
      </c>
      <c r="N129">
        <v>0</v>
      </c>
      <c r="O129">
        <v>0</v>
      </c>
      <c r="P129">
        <v>0</v>
      </c>
      <c r="Q129">
        <v>0</v>
      </c>
      <c r="R129">
        <v>0</v>
      </c>
    </row>
    <row r="130" spans="1:18" x14ac:dyDescent="0.25">
      <c r="A130" t="s">
        <v>9733</v>
      </c>
      <c r="B130" t="s">
        <v>72</v>
      </c>
      <c r="C130" t="s">
        <v>151</v>
      </c>
      <c r="D130">
        <v>42</v>
      </c>
      <c r="E130">
        <v>42</v>
      </c>
      <c r="F130">
        <v>0</v>
      </c>
      <c r="G130">
        <v>0</v>
      </c>
      <c r="H130">
        <v>41</v>
      </c>
      <c r="I130">
        <v>41</v>
      </c>
      <c r="J130">
        <v>0</v>
      </c>
      <c r="K130">
        <v>0</v>
      </c>
      <c r="L130">
        <v>40</v>
      </c>
      <c r="M130">
        <v>40</v>
      </c>
      <c r="N130">
        <v>0</v>
      </c>
      <c r="O130">
        <v>0</v>
      </c>
      <c r="P130">
        <v>1</v>
      </c>
      <c r="Q130">
        <v>2</v>
      </c>
      <c r="R130">
        <v>0</v>
      </c>
    </row>
    <row r="131" spans="1:18" x14ac:dyDescent="0.25">
      <c r="A131" t="s">
        <v>9734</v>
      </c>
      <c r="B131" t="s">
        <v>72</v>
      </c>
      <c r="C131" t="s">
        <v>209</v>
      </c>
      <c r="D131">
        <v>4</v>
      </c>
      <c r="E131">
        <v>4</v>
      </c>
      <c r="F131">
        <v>0</v>
      </c>
      <c r="G131">
        <v>0</v>
      </c>
      <c r="H131">
        <v>4</v>
      </c>
      <c r="I131">
        <v>4</v>
      </c>
      <c r="J131">
        <v>0</v>
      </c>
      <c r="K131">
        <v>0</v>
      </c>
      <c r="L131">
        <v>4</v>
      </c>
      <c r="M131">
        <v>4</v>
      </c>
      <c r="N131">
        <v>0</v>
      </c>
      <c r="O131">
        <v>0</v>
      </c>
      <c r="P131">
        <v>0</v>
      </c>
      <c r="Q131">
        <v>0</v>
      </c>
      <c r="R131">
        <v>0</v>
      </c>
    </row>
    <row r="132" spans="1:18" x14ac:dyDescent="0.25">
      <c r="A132" t="s">
        <v>9735</v>
      </c>
      <c r="B132" t="s">
        <v>72</v>
      </c>
      <c r="C132" t="s">
        <v>92</v>
      </c>
      <c r="D132">
        <v>4</v>
      </c>
      <c r="E132">
        <v>4</v>
      </c>
      <c r="F132">
        <v>0</v>
      </c>
      <c r="G132">
        <v>0</v>
      </c>
      <c r="H132">
        <v>4</v>
      </c>
      <c r="I132">
        <v>4</v>
      </c>
      <c r="J132">
        <v>0</v>
      </c>
      <c r="K132">
        <v>0</v>
      </c>
      <c r="L132">
        <v>4</v>
      </c>
      <c r="M132">
        <v>4</v>
      </c>
      <c r="N132">
        <v>0</v>
      </c>
      <c r="O132">
        <v>0</v>
      </c>
      <c r="P132">
        <v>0</v>
      </c>
      <c r="Q132">
        <v>0</v>
      </c>
      <c r="R132">
        <v>0</v>
      </c>
    </row>
    <row r="133" spans="1:18" x14ac:dyDescent="0.25">
      <c r="A133" t="s">
        <v>9736</v>
      </c>
      <c r="B133" t="s">
        <v>72</v>
      </c>
      <c r="C133" t="s">
        <v>146</v>
      </c>
      <c r="D133">
        <v>11</v>
      </c>
      <c r="E133">
        <v>11</v>
      </c>
      <c r="F133">
        <v>0</v>
      </c>
      <c r="G133">
        <v>0</v>
      </c>
      <c r="H133">
        <v>11</v>
      </c>
      <c r="I133">
        <v>11</v>
      </c>
      <c r="J133">
        <v>0</v>
      </c>
      <c r="K133">
        <v>0</v>
      </c>
      <c r="L133">
        <v>10</v>
      </c>
      <c r="M133">
        <v>10</v>
      </c>
      <c r="N133">
        <v>0</v>
      </c>
      <c r="O133">
        <v>0</v>
      </c>
      <c r="P133">
        <v>0</v>
      </c>
      <c r="Q133">
        <v>1</v>
      </c>
      <c r="R133">
        <v>0</v>
      </c>
    </row>
    <row r="134" spans="1:18" x14ac:dyDescent="0.25">
      <c r="A134" t="s">
        <v>9737</v>
      </c>
      <c r="B134" t="s">
        <v>72</v>
      </c>
      <c r="C134" t="s">
        <v>174</v>
      </c>
      <c r="D134">
        <v>31</v>
      </c>
      <c r="E134">
        <v>30</v>
      </c>
      <c r="F134">
        <v>1</v>
      </c>
      <c r="G134">
        <v>0</v>
      </c>
      <c r="H134">
        <v>31</v>
      </c>
      <c r="I134">
        <v>30</v>
      </c>
      <c r="J134">
        <v>1</v>
      </c>
      <c r="K134">
        <v>0</v>
      </c>
      <c r="L134">
        <v>31</v>
      </c>
      <c r="M134">
        <v>30</v>
      </c>
      <c r="N134">
        <v>1</v>
      </c>
      <c r="O134">
        <v>0</v>
      </c>
      <c r="P134">
        <v>0</v>
      </c>
      <c r="Q134">
        <v>0</v>
      </c>
      <c r="R134">
        <v>0</v>
      </c>
    </row>
    <row r="135" spans="1:18" x14ac:dyDescent="0.25">
      <c r="A135" t="s">
        <v>9738</v>
      </c>
      <c r="B135" t="s">
        <v>72</v>
      </c>
      <c r="C135" t="s">
        <v>170</v>
      </c>
      <c r="D135">
        <v>6</v>
      </c>
      <c r="E135">
        <v>6</v>
      </c>
      <c r="F135">
        <v>0</v>
      </c>
      <c r="G135">
        <v>0</v>
      </c>
      <c r="H135">
        <v>5</v>
      </c>
      <c r="I135">
        <v>5</v>
      </c>
      <c r="J135">
        <v>0</v>
      </c>
      <c r="K135">
        <v>0</v>
      </c>
      <c r="L135">
        <v>5</v>
      </c>
      <c r="M135">
        <v>5</v>
      </c>
      <c r="N135">
        <v>0</v>
      </c>
      <c r="O135">
        <v>0</v>
      </c>
      <c r="P135">
        <v>1</v>
      </c>
      <c r="Q135">
        <v>1</v>
      </c>
      <c r="R135">
        <v>0</v>
      </c>
    </row>
    <row r="136" spans="1:18" x14ac:dyDescent="0.25">
      <c r="A136" t="s">
        <v>9739</v>
      </c>
      <c r="B136" t="s">
        <v>72</v>
      </c>
      <c r="C136" t="s">
        <v>85</v>
      </c>
      <c r="D136">
        <v>7</v>
      </c>
      <c r="E136">
        <v>7</v>
      </c>
      <c r="F136">
        <v>0</v>
      </c>
      <c r="G136">
        <v>0</v>
      </c>
      <c r="H136">
        <v>7</v>
      </c>
      <c r="I136">
        <v>7</v>
      </c>
      <c r="J136">
        <v>0</v>
      </c>
      <c r="K136">
        <v>0</v>
      </c>
      <c r="L136">
        <v>7</v>
      </c>
      <c r="M136">
        <v>7</v>
      </c>
      <c r="N136">
        <v>0</v>
      </c>
      <c r="O136">
        <v>0</v>
      </c>
      <c r="P136">
        <v>0</v>
      </c>
      <c r="Q136">
        <v>0</v>
      </c>
      <c r="R136">
        <v>0</v>
      </c>
    </row>
    <row r="137" spans="1:18" x14ac:dyDescent="0.25">
      <c r="A137" t="s">
        <v>9740</v>
      </c>
      <c r="B137" t="s">
        <v>72</v>
      </c>
      <c r="C137" t="s">
        <v>158</v>
      </c>
      <c r="D137">
        <v>34</v>
      </c>
      <c r="E137">
        <v>33</v>
      </c>
      <c r="F137">
        <v>1</v>
      </c>
      <c r="G137">
        <v>0</v>
      </c>
      <c r="H137">
        <v>33</v>
      </c>
      <c r="I137">
        <v>32</v>
      </c>
      <c r="J137">
        <v>1</v>
      </c>
      <c r="K137">
        <v>0</v>
      </c>
      <c r="L137">
        <v>30</v>
      </c>
      <c r="M137">
        <v>30</v>
      </c>
      <c r="N137">
        <v>0</v>
      </c>
      <c r="O137">
        <v>0</v>
      </c>
      <c r="P137">
        <v>1</v>
      </c>
      <c r="Q137">
        <v>4</v>
      </c>
      <c r="R137">
        <v>0</v>
      </c>
    </row>
    <row r="138" spans="1:18" x14ac:dyDescent="0.25">
      <c r="A138" t="s">
        <v>9741</v>
      </c>
      <c r="B138" t="s">
        <v>72</v>
      </c>
      <c r="C138" t="s">
        <v>199</v>
      </c>
      <c r="D138">
        <v>56</v>
      </c>
      <c r="E138">
        <v>53</v>
      </c>
      <c r="F138">
        <v>3</v>
      </c>
      <c r="G138">
        <v>0</v>
      </c>
      <c r="H138">
        <v>55</v>
      </c>
      <c r="I138">
        <v>51</v>
      </c>
      <c r="J138">
        <v>4</v>
      </c>
      <c r="K138">
        <v>0</v>
      </c>
      <c r="L138">
        <v>53</v>
      </c>
      <c r="M138">
        <v>50</v>
      </c>
      <c r="N138">
        <v>3</v>
      </c>
      <c r="O138">
        <v>0</v>
      </c>
      <c r="P138">
        <v>1</v>
      </c>
      <c r="Q138">
        <v>3</v>
      </c>
      <c r="R138">
        <v>0</v>
      </c>
    </row>
    <row r="139" spans="1:18" x14ac:dyDescent="0.25">
      <c r="A139" t="s">
        <v>9742</v>
      </c>
      <c r="B139" t="s">
        <v>72</v>
      </c>
      <c r="C139" t="s">
        <v>131</v>
      </c>
      <c r="D139">
        <v>48</v>
      </c>
      <c r="E139">
        <v>47</v>
      </c>
      <c r="F139">
        <v>1</v>
      </c>
      <c r="G139">
        <v>0</v>
      </c>
      <c r="H139">
        <v>45</v>
      </c>
      <c r="I139">
        <v>44</v>
      </c>
      <c r="J139">
        <v>1</v>
      </c>
      <c r="K139">
        <v>0</v>
      </c>
      <c r="L139">
        <v>44</v>
      </c>
      <c r="M139">
        <v>43</v>
      </c>
      <c r="N139">
        <v>1</v>
      </c>
      <c r="O139">
        <v>0</v>
      </c>
      <c r="P139">
        <v>3</v>
      </c>
      <c r="Q139">
        <v>4</v>
      </c>
      <c r="R139">
        <v>0</v>
      </c>
    </row>
    <row r="140" spans="1:18" x14ac:dyDescent="0.25">
      <c r="A140" t="s">
        <v>9743</v>
      </c>
      <c r="B140" t="s">
        <v>72</v>
      </c>
      <c r="C140" t="s">
        <v>233</v>
      </c>
      <c r="D140">
        <v>12</v>
      </c>
      <c r="E140">
        <v>11</v>
      </c>
      <c r="F140">
        <v>1</v>
      </c>
      <c r="G140">
        <v>0</v>
      </c>
      <c r="H140">
        <v>12</v>
      </c>
      <c r="I140">
        <v>11</v>
      </c>
      <c r="J140">
        <v>1</v>
      </c>
      <c r="K140">
        <v>0</v>
      </c>
      <c r="L140">
        <v>11</v>
      </c>
      <c r="M140">
        <v>10</v>
      </c>
      <c r="N140">
        <v>1</v>
      </c>
      <c r="O140">
        <v>0</v>
      </c>
      <c r="P140">
        <v>0</v>
      </c>
      <c r="Q140">
        <v>1</v>
      </c>
      <c r="R140">
        <v>0</v>
      </c>
    </row>
    <row r="141" spans="1:18" x14ac:dyDescent="0.25">
      <c r="A141" t="s">
        <v>9744</v>
      </c>
      <c r="B141" t="s">
        <v>72</v>
      </c>
      <c r="C141" t="s">
        <v>164</v>
      </c>
      <c r="D141">
        <v>26</v>
      </c>
      <c r="E141">
        <v>23</v>
      </c>
      <c r="F141">
        <v>3</v>
      </c>
      <c r="G141">
        <v>0</v>
      </c>
      <c r="H141">
        <v>26</v>
      </c>
      <c r="I141">
        <v>23</v>
      </c>
      <c r="J141">
        <v>3</v>
      </c>
      <c r="K141">
        <v>0</v>
      </c>
      <c r="L141">
        <v>22</v>
      </c>
      <c r="M141">
        <v>20</v>
      </c>
      <c r="N141">
        <v>2</v>
      </c>
      <c r="O141">
        <v>0</v>
      </c>
      <c r="P141">
        <v>0</v>
      </c>
      <c r="Q141">
        <v>4</v>
      </c>
      <c r="R141">
        <v>0</v>
      </c>
    </row>
    <row r="142" spans="1:18" x14ac:dyDescent="0.25">
      <c r="A142" t="s">
        <v>9745</v>
      </c>
      <c r="B142" t="s">
        <v>72</v>
      </c>
      <c r="C142" t="s">
        <v>162</v>
      </c>
      <c r="D142">
        <v>13</v>
      </c>
      <c r="E142">
        <v>12</v>
      </c>
      <c r="F142">
        <v>1</v>
      </c>
      <c r="G142">
        <v>0</v>
      </c>
      <c r="H142">
        <v>13</v>
      </c>
      <c r="I142">
        <v>12</v>
      </c>
      <c r="J142">
        <v>1</v>
      </c>
      <c r="K142">
        <v>0</v>
      </c>
      <c r="L142">
        <v>12</v>
      </c>
      <c r="M142">
        <v>11</v>
      </c>
      <c r="N142">
        <v>1</v>
      </c>
      <c r="O142">
        <v>0</v>
      </c>
      <c r="P142">
        <v>0</v>
      </c>
      <c r="Q142">
        <v>1</v>
      </c>
      <c r="R142">
        <v>0</v>
      </c>
    </row>
    <row r="143" spans="1:18" x14ac:dyDescent="0.25">
      <c r="A143" t="s">
        <v>9746</v>
      </c>
      <c r="B143" t="s">
        <v>72</v>
      </c>
      <c r="C143" t="s">
        <v>128</v>
      </c>
      <c r="D143">
        <v>24</v>
      </c>
      <c r="E143">
        <v>24</v>
      </c>
      <c r="F143">
        <v>0</v>
      </c>
      <c r="G143">
        <v>0</v>
      </c>
      <c r="H143">
        <v>24</v>
      </c>
      <c r="I143">
        <v>24</v>
      </c>
      <c r="J143">
        <v>0</v>
      </c>
      <c r="K143">
        <v>0</v>
      </c>
      <c r="L143">
        <v>23</v>
      </c>
      <c r="M143">
        <v>23</v>
      </c>
      <c r="N143">
        <v>0</v>
      </c>
      <c r="O143">
        <v>0</v>
      </c>
      <c r="P143">
        <v>0</v>
      </c>
      <c r="Q143">
        <v>1</v>
      </c>
      <c r="R143">
        <v>0</v>
      </c>
    </row>
    <row r="144" spans="1:18" x14ac:dyDescent="0.25">
      <c r="A144" t="s">
        <v>9747</v>
      </c>
      <c r="B144" t="s">
        <v>72</v>
      </c>
      <c r="C144" t="s">
        <v>234</v>
      </c>
      <c r="D144">
        <v>5</v>
      </c>
      <c r="E144">
        <v>5</v>
      </c>
      <c r="F144">
        <v>0</v>
      </c>
      <c r="G144">
        <v>0</v>
      </c>
      <c r="H144">
        <v>5</v>
      </c>
      <c r="I144">
        <v>5</v>
      </c>
      <c r="J144">
        <v>0</v>
      </c>
      <c r="K144">
        <v>0</v>
      </c>
      <c r="L144">
        <v>4</v>
      </c>
      <c r="M144">
        <v>4</v>
      </c>
      <c r="N144">
        <v>0</v>
      </c>
      <c r="O144">
        <v>0</v>
      </c>
      <c r="P144">
        <v>0</v>
      </c>
      <c r="Q144">
        <v>1</v>
      </c>
      <c r="R144">
        <v>0</v>
      </c>
    </row>
    <row r="145" spans="1:18" x14ac:dyDescent="0.25">
      <c r="A145" t="s">
        <v>9748</v>
      </c>
      <c r="B145" t="s">
        <v>72</v>
      </c>
      <c r="C145" t="s">
        <v>149</v>
      </c>
      <c r="D145">
        <v>52</v>
      </c>
      <c r="E145">
        <v>51</v>
      </c>
      <c r="F145">
        <v>1</v>
      </c>
      <c r="G145">
        <v>0</v>
      </c>
      <c r="H145">
        <v>50</v>
      </c>
      <c r="I145">
        <v>50</v>
      </c>
      <c r="J145">
        <v>0</v>
      </c>
      <c r="K145">
        <v>0</v>
      </c>
      <c r="L145">
        <v>47</v>
      </c>
      <c r="M145">
        <v>47</v>
      </c>
      <c r="N145">
        <v>0</v>
      </c>
      <c r="O145">
        <v>0</v>
      </c>
      <c r="P145">
        <v>2</v>
      </c>
      <c r="Q145">
        <v>5</v>
      </c>
      <c r="R145">
        <v>0</v>
      </c>
    </row>
    <row r="146" spans="1:18" x14ac:dyDescent="0.25">
      <c r="A146" t="s">
        <v>9749</v>
      </c>
      <c r="B146" t="s">
        <v>72</v>
      </c>
      <c r="C146" t="s">
        <v>91</v>
      </c>
      <c r="D146">
        <v>13</v>
      </c>
      <c r="E146">
        <v>13</v>
      </c>
      <c r="F146">
        <v>0</v>
      </c>
      <c r="G146">
        <v>0</v>
      </c>
      <c r="H146">
        <v>13</v>
      </c>
      <c r="I146">
        <v>13</v>
      </c>
      <c r="J146">
        <v>0</v>
      </c>
      <c r="K146">
        <v>0</v>
      </c>
      <c r="L146">
        <v>13</v>
      </c>
      <c r="M146">
        <v>13</v>
      </c>
      <c r="N146">
        <v>0</v>
      </c>
      <c r="O146">
        <v>0</v>
      </c>
      <c r="P146">
        <v>0</v>
      </c>
      <c r="Q146">
        <v>0</v>
      </c>
      <c r="R146">
        <v>0</v>
      </c>
    </row>
    <row r="147" spans="1:18" x14ac:dyDescent="0.25">
      <c r="A147" t="s">
        <v>9750</v>
      </c>
      <c r="B147" t="s">
        <v>72</v>
      </c>
      <c r="C147" t="s">
        <v>133</v>
      </c>
      <c r="D147">
        <v>19</v>
      </c>
      <c r="E147">
        <v>19</v>
      </c>
      <c r="F147">
        <v>0</v>
      </c>
      <c r="G147">
        <v>0</v>
      </c>
      <c r="H147">
        <v>19</v>
      </c>
      <c r="I147">
        <v>19</v>
      </c>
      <c r="J147">
        <v>0</v>
      </c>
      <c r="K147">
        <v>0</v>
      </c>
      <c r="L147">
        <v>17</v>
      </c>
      <c r="M147">
        <v>17</v>
      </c>
      <c r="N147">
        <v>0</v>
      </c>
      <c r="O147">
        <v>0</v>
      </c>
      <c r="P147">
        <v>0</v>
      </c>
      <c r="Q147">
        <v>2</v>
      </c>
      <c r="R147">
        <v>0</v>
      </c>
    </row>
    <row r="148" spans="1:18" x14ac:dyDescent="0.25">
      <c r="A148" t="s">
        <v>9751</v>
      </c>
      <c r="B148" t="s">
        <v>72</v>
      </c>
      <c r="C148" t="s">
        <v>168</v>
      </c>
      <c r="D148">
        <v>17</v>
      </c>
      <c r="E148">
        <v>17</v>
      </c>
      <c r="F148">
        <v>0</v>
      </c>
      <c r="G148">
        <v>0</v>
      </c>
      <c r="H148">
        <v>17</v>
      </c>
      <c r="I148">
        <v>17</v>
      </c>
      <c r="J148">
        <v>0</v>
      </c>
      <c r="K148">
        <v>0</v>
      </c>
      <c r="L148">
        <v>14</v>
      </c>
      <c r="M148">
        <v>14</v>
      </c>
      <c r="N148">
        <v>0</v>
      </c>
      <c r="O148">
        <v>0</v>
      </c>
      <c r="P148">
        <v>0</v>
      </c>
      <c r="Q148">
        <v>3</v>
      </c>
      <c r="R148">
        <v>0</v>
      </c>
    </row>
    <row r="149" spans="1:18" x14ac:dyDescent="0.25">
      <c r="A149" t="s">
        <v>9752</v>
      </c>
      <c r="B149" t="s">
        <v>72</v>
      </c>
      <c r="C149" t="s">
        <v>216</v>
      </c>
      <c r="D149">
        <v>7</v>
      </c>
      <c r="E149">
        <v>7</v>
      </c>
      <c r="F149">
        <v>0</v>
      </c>
      <c r="G149">
        <v>0</v>
      </c>
      <c r="H149">
        <v>7</v>
      </c>
      <c r="I149">
        <v>7</v>
      </c>
      <c r="J149">
        <v>0</v>
      </c>
      <c r="K149">
        <v>0</v>
      </c>
      <c r="L149">
        <v>6</v>
      </c>
      <c r="M149">
        <v>6</v>
      </c>
      <c r="N149">
        <v>0</v>
      </c>
      <c r="O149">
        <v>0</v>
      </c>
      <c r="P149">
        <v>0</v>
      </c>
      <c r="Q149">
        <v>1</v>
      </c>
      <c r="R149">
        <v>0</v>
      </c>
    </row>
    <row r="150" spans="1:18" x14ac:dyDescent="0.25">
      <c r="A150" t="s">
        <v>9753</v>
      </c>
      <c r="B150" t="s">
        <v>72</v>
      </c>
      <c r="C150" t="s">
        <v>186</v>
      </c>
      <c r="D150">
        <v>1</v>
      </c>
      <c r="E150">
        <v>1</v>
      </c>
      <c r="F150">
        <v>0</v>
      </c>
      <c r="G150">
        <v>0</v>
      </c>
      <c r="H150">
        <v>1</v>
      </c>
      <c r="I150">
        <v>1</v>
      </c>
      <c r="J150">
        <v>0</v>
      </c>
      <c r="K150">
        <v>0</v>
      </c>
      <c r="L150">
        <v>1</v>
      </c>
      <c r="M150">
        <v>1</v>
      </c>
      <c r="N150">
        <v>0</v>
      </c>
      <c r="O150">
        <v>0</v>
      </c>
      <c r="P150">
        <v>0</v>
      </c>
      <c r="Q150">
        <v>0</v>
      </c>
      <c r="R150">
        <v>0</v>
      </c>
    </row>
    <row r="151" spans="1:18" x14ac:dyDescent="0.25">
      <c r="A151" t="s">
        <v>9754</v>
      </c>
      <c r="B151" t="s">
        <v>72</v>
      </c>
      <c r="C151" t="s">
        <v>98</v>
      </c>
      <c r="D151">
        <v>39</v>
      </c>
      <c r="E151">
        <v>37</v>
      </c>
      <c r="F151">
        <v>2</v>
      </c>
      <c r="G151">
        <v>0</v>
      </c>
      <c r="H151">
        <v>39</v>
      </c>
      <c r="I151">
        <v>37</v>
      </c>
      <c r="J151">
        <v>2</v>
      </c>
      <c r="K151">
        <v>0</v>
      </c>
      <c r="L151">
        <v>37</v>
      </c>
      <c r="M151">
        <v>35</v>
      </c>
      <c r="N151">
        <v>2</v>
      </c>
      <c r="O151">
        <v>0</v>
      </c>
      <c r="P151">
        <v>0</v>
      </c>
      <c r="Q151">
        <v>2</v>
      </c>
      <c r="R151">
        <v>0</v>
      </c>
    </row>
    <row r="152" spans="1:18" x14ac:dyDescent="0.25">
      <c r="A152" t="s">
        <v>9755</v>
      </c>
      <c r="B152" t="s">
        <v>72</v>
      </c>
      <c r="C152" t="s">
        <v>228</v>
      </c>
      <c r="D152">
        <v>11</v>
      </c>
      <c r="E152">
        <v>11</v>
      </c>
      <c r="F152">
        <v>0</v>
      </c>
      <c r="G152">
        <v>0</v>
      </c>
      <c r="H152">
        <v>11</v>
      </c>
      <c r="I152">
        <v>11</v>
      </c>
      <c r="J152">
        <v>0</v>
      </c>
      <c r="K152">
        <v>0</v>
      </c>
      <c r="L152">
        <v>9</v>
      </c>
      <c r="M152">
        <v>9</v>
      </c>
      <c r="N152">
        <v>0</v>
      </c>
      <c r="O152">
        <v>0</v>
      </c>
      <c r="P152">
        <v>0</v>
      </c>
      <c r="Q152">
        <v>2</v>
      </c>
      <c r="R152">
        <v>0</v>
      </c>
    </row>
    <row r="153" spans="1:18" x14ac:dyDescent="0.25">
      <c r="A153" t="s">
        <v>9756</v>
      </c>
      <c r="B153" t="s">
        <v>75</v>
      </c>
      <c r="C153" t="s">
        <v>81</v>
      </c>
      <c r="D153">
        <v>6</v>
      </c>
      <c r="E153">
        <v>5</v>
      </c>
      <c r="F153">
        <v>0</v>
      </c>
      <c r="G153">
        <v>1</v>
      </c>
      <c r="H153">
        <v>6</v>
      </c>
      <c r="I153">
        <v>5</v>
      </c>
      <c r="J153">
        <v>0</v>
      </c>
      <c r="K153">
        <v>1</v>
      </c>
      <c r="L153">
        <v>5</v>
      </c>
      <c r="M153">
        <v>4</v>
      </c>
      <c r="N153">
        <v>0</v>
      </c>
      <c r="O153">
        <v>1</v>
      </c>
      <c r="P153">
        <v>0</v>
      </c>
      <c r="Q153">
        <v>1</v>
      </c>
      <c r="R153">
        <v>0</v>
      </c>
    </row>
    <row r="154" spans="1:18" x14ac:dyDescent="0.25">
      <c r="A154" t="s">
        <v>9757</v>
      </c>
      <c r="B154" t="s">
        <v>74</v>
      </c>
      <c r="C154" t="s">
        <v>81</v>
      </c>
      <c r="D154">
        <v>77</v>
      </c>
      <c r="E154">
        <v>77</v>
      </c>
      <c r="F154">
        <v>0</v>
      </c>
      <c r="G154">
        <v>0</v>
      </c>
      <c r="H154">
        <v>65</v>
      </c>
      <c r="I154">
        <v>65</v>
      </c>
      <c r="J154">
        <v>0</v>
      </c>
      <c r="K154">
        <v>0</v>
      </c>
      <c r="L154">
        <v>55</v>
      </c>
      <c r="M154">
        <v>55</v>
      </c>
      <c r="N154">
        <v>0</v>
      </c>
      <c r="O154">
        <v>0</v>
      </c>
      <c r="P154">
        <v>12</v>
      </c>
      <c r="Q154">
        <v>22</v>
      </c>
      <c r="R154">
        <v>0</v>
      </c>
    </row>
    <row r="155" spans="1:18" x14ac:dyDescent="0.25">
      <c r="A155" t="s">
        <v>9758</v>
      </c>
      <c r="B155" t="s">
        <v>73</v>
      </c>
      <c r="C155" t="s">
        <v>81</v>
      </c>
      <c r="D155">
        <v>2254</v>
      </c>
      <c r="E155">
        <v>2192</v>
      </c>
      <c r="F155">
        <v>60</v>
      </c>
      <c r="G155">
        <v>2</v>
      </c>
      <c r="H155">
        <v>2229</v>
      </c>
      <c r="I155">
        <v>2169</v>
      </c>
      <c r="J155">
        <v>59</v>
      </c>
      <c r="K155">
        <v>1</v>
      </c>
      <c r="L155">
        <v>2069</v>
      </c>
      <c r="M155">
        <v>2015</v>
      </c>
      <c r="N155">
        <v>53</v>
      </c>
      <c r="O155">
        <v>1</v>
      </c>
      <c r="P155">
        <v>25</v>
      </c>
      <c r="Q155">
        <v>185</v>
      </c>
      <c r="R155">
        <v>0</v>
      </c>
    </row>
    <row r="156" spans="1:18" x14ac:dyDescent="0.25">
      <c r="A156" t="s">
        <v>9759</v>
      </c>
      <c r="B156" t="s">
        <v>74</v>
      </c>
      <c r="C156" t="s">
        <v>82</v>
      </c>
      <c r="D156">
        <v>1</v>
      </c>
      <c r="E156">
        <v>1</v>
      </c>
      <c r="F156">
        <v>0</v>
      </c>
      <c r="G156">
        <v>0</v>
      </c>
      <c r="H156">
        <v>1</v>
      </c>
      <c r="I156">
        <v>1</v>
      </c>
      <c r="J156">
        <v>0</v>
      </c>
      <c r="K156">
        <v>0</v>
      </c>
      <c r="L156">
        <v>1</v>
      </c>
      <c r="M156">
        <v>1</v>
      </c>
      <c r="N156">
        <v>0</v>
      </c>
      <c r="O156">
        <v>0</v>
      </c>
      <c r="P156">
        <v>0</v>
      </c>
      <c r="Q156">
        <v>0</v>
      </c>
      <c r="R156">
        <v>0</v>
      </c>
    </row>
    <row r="157" spans="1:18" x14ac:dyDescent="0.25">
      <c r="A157" t="s">
        <v>9760</v>
      </c>
      <c r="B157" t="s">
        <v>73</v>
      </c>
      <c r="C157" t="s">
        <v>82</v>
      </c>
      <c r="D157">
        <v>22</v>
      </c>
      <c r="E157">
        <v>22</v>
      </c>
      <c r="F157">
        <v>0</v>
      </c>
      <c r="G157">
        <v>0</v>
      </c>
      <c r="H157">
        <v>22</v>
      </c>
      <c r="I157">
        <v>22</v>
      </c>
      <c r="J157">
        <v>0</v>
      </c>
      <c r="K157">
        <v>0</v>
      </c>
      <c r="L157">
        <v>21</v>
      </c>
      <c r="M157">
        <v>21</v>
      </c>
      <c r="N157">
        <v>0</v>
      </c>
      <c r="O157">
        <v>0</v>
      </c>
      <c r="P157">
        <v>0</v>
      </c>
      <c r="Q157">
        <v>1</v>
      </c>
      <c r="R157">
        <v>0</v>
      </c>
    </row>
    <row r="158" spans="1:18" x14ac:dyDescent="0.25">
      <c r="A158" t="s">
        <v>9761</v>
      </c>
      <c r="B158" t="s">
        <v>74</v>
      </c>
      <c r="C158" t="s">
        <v>83</v>
      </c>
      <c r="D158">
        <v>4</v>
      </c>
      <c r="E158">
        <v>4</v>
      </c>
      <c r="F158">
        <v>0</v>
      </c>
      <c r="G158">
        <v>0</v>
      </c>
      <c r="H158">
        <v>3</v>
      </c>
      <c r="I158">
        <v>3</v>
      </c>
      <c r="J158">
        <v>0</v>
      </c>
      <c r="K158">
        <v>0</v>
      </c>
      <c r="L158">
        <v>3</v>
      </c>
      <c r="M158">
        <v>3</v>
      </c>
      <c r="N158">
        <v>0</v>
      </c>
      <c r="O158">
        <v>0</v>
      </c>
      <c r="P158">
        <v>1</v>
      </c>
      <c r="Q158">
        <v>1</v>
      </c>
      <c r="R158">
        <v>0</v>
      </c>
    </row>
    <row r="159" spans="1:18" x14ac:dyDescent="0.25">
      <c r="A159" t="s">
        <v>9762</v>
      </c>
      <c r="B159" t="s">
        <v>73</v>
      </c>
      <c r="C159" t="s">
        <v>83</v>
      </c>
      <c r="D159">
        <v>31</v>
      </c>
      <c r="E159">
        <v>31</v>
      </c>
      <c r="F159">
        <v>0</v>
      </c>
      <c r="G159">
        <v>0</v>
      </c>
      <c r="H159">
        <v>30</v>
      </c>
      <c r="I159">
        <v>30</v>
      </c>
      <c r="J159">
        <v>0</v>
      </c>
      <c r="K159">
        <v>0</v>
      </c>
      <c r="L159">
        <v>23</v>
      </c>
      <c r="M159">
        <v>23</v>
      </c>
      <c r="N159">
        <v>0</v>
      </c>
      <c r="O159">
        <v>0</v>
      </c>
      <c r="P159">
        <v>1</v>
      </c>
      <c r="Q159">
        <v>8</v>
      </c>
      <c r="R159">
        <v>0</v>
      </c>
    </row>
    <row r="160" spans="1:18" x14ac:dyDescent="0.25">
      <c r="A160" t="s">
        <v>9763</v>
      </c>
      <c r="B160" t="s">
        <v>73</v>
      </c>
      <c r="C160" t="s">
        <v>84</v>
      </c>
      <c r="D160">
        <v>10</v>
      </c>
      <c r="E160">
        <v>10</v>
      </c>
      <c r="F160">
        <v>0</v>
      </c>
      <c r="G160">
        <v>0</v>
      </c>
      <c r="H160">
        <v>10</v>
      </c>
      <c r="I160">
        <v>10</v>
      </c>
      <c r="J160">
        <v>0</v>
      </c>
      <c r="K160">
        <v>0</v>
      </c>
      <c r="L160">
        <v>10</v>
      </c>
      <c r="M160">
        <v>10</v>
      </c>
      <c r="N160">
        <v>0</v>
      </c>
      <c r="O160">
        <v>0</v>
      </c>
      <c r="P160">
        <v>0</v>
      </c>
      <c r="Q160">
        <v>0</v>
      </c>
      <c r="R160">
        <v>0</v>
      </c>
    </row>
    <row r="161" spans="1:18" x14ac:dyDescent="0.25">
      <c r="A161" t="s">
        <v>9764</v>
      </c>
      <c r="B161" t="s">
        <v>74</v>
      </c>
      <c r="C161" t="s">
        <v>85</v>
      </c>
      <c r="D161">
        <v>1</v>
      </c>
      <c r="E161">
        <v>1</v>
      </c>
      <c r="F161">
        <v>0</v>
      </c>
      <c r="G161">
        <v>0</v>
      </c>
      <c r="H161">
        <v>1</v>
      </c>
      <c r="I161">
        <v>1</v>
      </c>
      <c r="J161">
        <v>0</v>
      </c>
      <c r="K161">
        <v>0</v>
      </c>
      <c r="L161">
        <v>1</v>
      </c>
      <c r="M161">
        <v>1</v>
      </c>
      <c r="N161">
        <v>0</v>
      </c>
      <c r="O161">
        <v>0</v>
      </c>
      <c r="P161">
        <v>0</v>
      </c>
      <c r="Q161">
        <v>0</v>
      </c>
      <c r="R161">
        <v>0</v>
      </c>
    </row>
    <row r="162" spans="1:18" x14ac:dyDescent="0.25">
      <c r="A162" t="s">
        <v>9765</v>
      </c>
      <c r="B162" t="s">
        <v>73</v>
      </c>
      <c r="C162" t="s">
        <v>85</v>
      </c>
      <c r="D162">
        <v>6</v>
      </c>
      <c r="E162">
        <v>6</v>
      </c>
      <c r="F162">
        <v>0</v>
      </c>
      <c r="G162">
        <v>0</v>
      </c>
      <c r="H162">
        <v>6</v>
      </c>
      <c r="I162">
        <v>6</v>
      </c>
      <c r="J162">
        <v>0</v>
      </c>
      <c r="K162">
        <v>0</v>
      </c>
      <c r="L162">
        <v>6</v>
      </c>
      <c r="M162">
        <v>6</v>
      </c>
      <c r="N162">
        <v>0</v>
      </c>
      <c r="O162">
        <v>0</v>
      </c>
      <c r="P162">
        <v>0</v>
      </c>
      <c r="Q162">
        <v>0</v>
      </c>
      <c r="R162">
        <v>0</v>
      </c>
    </row>
    <row r="163" spans="1:18" x14ac:dyDescent="0.25">
      <c r="A163" t="s">
        <v>9766</v>
      </c>
      <c r="B163" t="s">
        <v>74</v>
      </c>
      <c r="C163" t="s">
        <v>86</v>
      </c>
      <c r="D163">
        <v>1</v>
      </c>
      <c r="E163">
        <v>1</v>
      </c>
      <c r="F163">
        <v>0</v>
      </c>
      <c r="G163">
        <v>0</v>
      </c>
      <c r="H163">
        <v>1</v>
      </c>
      <c r="I163">
        <v>1</v>
      </c>
      <c r="J163">
        <v>0</v>
      </c>
      <c r="K163">
        <v>0</v>
      </c>
      <c r="L163">
        <v>1</v>
      </c>
      <c r="M163">
        <v>1</v>
      </c>
      <c r="N163">
        <v>0</v>
      </c>
      <c r="O163">
        <v>0</v>
      </c>
      <c r="P163">
        <v>0</v>
      </c>
      <c r="Q163">
        <v>0</v>
      </c>
      <c r="R163">
        <v>0</v>
      </c>
    </row>
    <row r="164" spans="1:18" x14ac:dyDescent="0.25">
      <c r="A164" t="s">
        <v>9767</v>
      </c>
      <c r="B164" t="s">
        <v>73</v>
      </c>
      <c r="C164" t="s">
        <v>86</v>
      </c>
      <c r="D164">
        <v>8</v>
      </c>
      <c r="E164">
        <v>7</v>
      </c>
      <c r="F164">
        <v>1</v>
      </c>
      <c r="G164">
        <v>0</v>
      </c>
      <c r="H164">
        <v>8</v>
      </c>
      <c r="I164">
        <v>7</v>
      </c>
      <c r="J164">
        <v>1</v>
      </c>
      <c r="K164">
        <v>0</v>
      </c>
      <c r="L164">
        <v>6</v>
      </c>
      <c r="M164">
        <v>5</v>
      </c>
      <c r="N164">
        <v>1</v>
      </c>
      <c r="O164">
        <v>0</v>
      </c>
      <c r="P164">
        <v>0</v>
      </c>
      <c r="Q164">
        <v>2</v>
      </c>
      <c r="R164">
        <v>0</v>
      </c>
    </row>
    <row r="165" spans="1:18" x14ac:dyDescent="0.25">
      <c r="A165" t="s">
        <v>9768</v>
      </c>
      <c r="B165" t="s">
        <v>73</v>
      </c>
      <c r="C165" t="s">
        <v>87</v>
      </c>
      <c r="D165">
        <v>40</v>
      </c>
      <c r="E165">
        <v>39</v>
      </c>
      <c r="F165">
        <v>1</v>
      </c>
      <c r="G165">
        <v>0</v>
      </c>
      <c r="H165">
        <v>40</v>
      </c>
      <c r="I165">
        <v>39</v>
      </c>
      <c r="J165">
        <v>1</v>
      </c>
      <c r="K165">
        <v>0</v>
      </c>
      <c r="L165">
        <v>39</v>
      </c>
      <c r="M165">
        <v>38</v>
      </c>
      <c r="N165">
        <v>1</v>
      </c>
      <c r="O165">
        <v>0</v>
      </c>
      <c r="P165">
        <v>0</v>
      </c>
      <c r="Q165">
        <v>1</v>
      </c>
      <c r="R165">
        <v>0</v>
      </c>
    </row>
    <row r="166" spans="1:18" x14ac:dyDescent="0.25">
      <c r="A166" t="s">
        <v>9769</v>
      </c>
      <c r="B166" t="s">
        <v>75</v>
      </c>
      <c r="C166" t="s">
        <v>88</v>
      </c>
      <c r="D166">
        <v>1</v>
      </c>
      <c r="E166">
        <v>1</v>
      </c>
      <c r="F166">
        <v>0</v>
      </c>
      <c r="G166">
        <v>0</v>
      </c>
      <c r="H166">
        <v>1</v>
      </c>
      <c r="I166">
        <v>1</v>
      </c>
      <c r="J166">
        <v>0</v>
      </c>
      <c r="K166">
        <v>0</v>
      </c>
      <c r="L166">
        <v>1</v>
      </c>
      <c r="M166">
        <v>1</v>
      </c>
      <c r="N166">
        <v>0</v>
      </c>
      <c r="O166">
        <v>0</v>
      </c>
      <c r="P166">
        <v>0</v>
      </c>
      <c r="Q166">
        <v>0</v>
      </c>
      <c r="R166">
        <v>0</v>
      </c>
    </row>
    <row r="167" spans="1:18" x14ac:dyDescent="0.25">
      <c r="A167" t="s">
        <v>9770</v>
      </c>
      <c r="B167" t="s">
        <v>74</v>
      </c>
      <c r="C167" t="s">
        <v>88</v>
      </c>
      <c r="D167">
        <v>1</v>
      </c>
      <c r="E167">
        <v>1</v>
      </c>
      <c r="F167">
        <v>0</v>
      </c>
      <c r="G167">
        <v>0</v>
      </c>
      <c r="H167">
        <v>1</v>
      </c>
      <c r="I167">
        <v>1</v>
      </c>
      <c r="J167">
        <v>0</v>
      </c>
      <c r="K167">
        <v>0</v>
      </c>
      <c r="L167">
        <v>1</v>
      </c>
      <c r="M167">
        <v>1</v>
      </c>
      <c r="N167">
        <v>0</v>
      </c>
      <c r="O167">
        <v>0</v>
      </c>
      <c r="P167">
        <v>0</v>
      </c>
      <c r="Q167">
        <v>0</v>
      </c>
      <c r="R167">
        <v>0</v>
      </c>
    </row>
    <row r="168" spans="1:18" x14ac:dyDescent="0.25">
      <c r="A168" t="s">
        <v>9771</v>
      </c>
      <c r="B168" t="s">
        <v>73</v>
      </c>
      <c r="C168" t="s">
        <v>88</v>
      </c>
      <c r="D168">
        <v>40</v>
      </c>
      <c r="E168">
        <v>38</v>
      </c>
      <c r="F168">
        <v>2</v>
      </c>
      <c r="G168">
        <v>0</v>
      </c>
      <c r="H168">
        <v>40</v>
      </c>
      <c r="I168">
        <v>38</v>
      </c>
      <c r="J168">
        <v>2</v>
      </c>
      <c r="K168">
        <v>0</v>
      </c>
      <c r="L168">
        <v>38</v>
      </c>
      <c r="M168">
        <v>36</v>
      </c>
      <c r="N168">
        <v>2</v>
      </c>
      <c r="O168">
        <v>0</v>
      </c>
      <c r="P168">
        <v>0</v>
      </c>
      <c r="Q168">
        <v>2</v>
      </c>
      <c r="R168">
        <v>0</v>
      </c>
    </row>
    <row r="169" spans="1:18" x14ac:dyDescent="0.25">
      <c r="A169" t="s">
        <v>9772</v>
      </c>
      <c r="B169" t="s">
        <v>73</v>
      </c>
      <c r="C169" t="s">
        <v>89</v>
      </c>
      <c r="D169">
        <v>6</v>
      </c>
      <c r="E169">
        <v>6</v>
      </c>
      <c r="F169">
        <v>0</v>
      </c>
      <c r="G169">
        <v>0</v>
      </c>
      <c r="H169">
        <v>6</v>
      </c>
      <c r="I169">
        <v>6</v>
      </c>
      <c r="J169">
        <v>0</v>
      </c>
      <c r="K169">
        <v>0</v>
      </c>
      <c r="L169">
        <v>6</v>
      </c>
      <c r="M169">
        <v>6</v>
      </c>
      <c r="N169">
        <v>0</v>
      </c>
      <c r="O169">
        <v>0</v>
      </c>
      <c r="P169">
        <v>0</v>
      </c>
      <c r="Q169">
        <v>0</v>
      </c>
      <c r="R169">
        <v>0</v>
      </c>
    </row>
    <row r="170" spans="1:18" x14ac:dyDescent="0.25">
      <c r="A170" t="s">
        <v>9773</v>
      </c>
      <c r="B170" t="s">
        <v>73</v>
      </c>
      <c r="C170" t="s">
        <v>90</v>
      </c>
      <c r="D170">
        <v>1</v>
      </c>
      <c r="E170">
        <v>1</v>
      </c>
      <c r="F170">
        <v>0</v>
      </c>
      <c r="G170">
        <v>0</v>
      </c>
      <c r="H170">
        <v>1</v>
      </c>
      <c r="I170">
        <v>1</v>
      </c>
      <c r="J170">
        <v>0</v>
      </c>
      <c r="K170">
        <v>0</v>
      </c>
      <c r="L170">
        <v>1</v>
      </c>
      <c r="M170">
        <v>1</v>
      </c>
      <c r="N170">
        <v>0</v>
      </c>
      <c r="O170">
        <v>0</v>
      </c>
      <c r="P170">
        <v>0</v>
      </c>
      <c r="Q170">
        <v>0</v>
      </c>
      <c r="R170">
        <v>0</v>
      </c>
    </row>
    <row r="171" spans="1:18" x14ac:dyDescent="0.25">
      <c r="A171" t="s">
        <v>9774</v>
      </c>
      <c r="B171" t="s">
        <v>73</v>
      </c>
      <c r="C171" t="s">
        <v>91</v>
      </c>
      <c r="D171">
        <v>13</v>
      </c>
      <c r="E171">
        <v>13</v>
      </c>
      <c r="F171">
        <v>0</v>
      </c>
      <c r="G171">
        <v>0</v>
      </c>
      <c r="H171">
        <v>13</v>
      </c>
      <c r="I171">
        <v>13</v>
      </c>
      <c r="J171">
        <v>0</v>
      </c>
      <c r="K171">
        <v>0</v>
      </c>
      <c r="L171">
        <v>13</v>
      </c>
      <c r="M171">
        <v>13</v>
      </c>
      <c r="N171">
        <v>0</v>
      </c>
      <c r="O171">
        <v>0</v>
      </c>
      <c r="P171">
        <v>0</v>
      </c>
      <c r="Q171">
        <v>0</v>
      </c>
      <c r="R171">
        <v>0</v>
      </c>
    </row>
    <row r="172" spans="1:18" x14ac:dyDescent="0.25">
      <c r="A172" t="s">
        <v>9775</v>
      </c>
      <c r="B172" t="s">
        <v>73</v>
      </c>
      <c r="C172" t="s">
        <v>92</v>
      </c>
      <c r="D172">
        <v>4</v>
      </c>
      <c r="E172">
        <v>4</v>
      </c>
      <c r="F172">
        <v>0</v>
      </c>
      <c r="G172">
        <v>0</v>
      </c>
      <c r="H172">
        <v>4</v>
      </c>
      <c r="I172">
        <v>4</v>
      </c>
      <c r="J172">
        <v>0</v>
      </c>
      <c r="K172">
        <v>0</v>
      </c>
      <c r="L172">
        <v>4</v>
      </c>
      <c r="M172">
        <v>4</v>
      </c>
      <c r="N172">
        <v>0</v>
      </c>
      <c r="O172">
        <v>0</v>
      </c>
      <c r="P172">
        <v>0</v>
      </c>
      <c r="Q172">
        <v>0</v>
      </c>
      <c r="R172">
        <v>0</v>
      </c>
    </row>
    <row r="173" spans="1:18" x14ac:dyDescent="0.25">
      <c r="A173" t="s">
        <v>9776</v>
      </c>
      <c r="B173" t="s">
        <v>74</v>
      </c>
      <c r="C173" t="s">
        <v>93</v>
      </c>
      <c r="D173">
        <v>2</v>
      </c>
      <c r="E173">
        <v>2</v>
      </c>
      <c r="F173">
        <v>0</v>
      </c>
      <c r="G173">
        <v>0</v>
      </c>
      <c r="H173">
        <v>2</v>
      </c>
      <c r="I173">
        <v>2</v>
      </c>
      <c r="J173">
        <v>0</v>
      </c>
      <c r="K173">
        <v>0</v>
      </c>
      <c r="L173">
        <v>1</v>
      </c>
      <c r="M173">
        <v>1</v>
      </c>
      <c r="N173">
        <v>0</v>
      </c>
      <c r="O173">
        <v>0</v>
      </c>
      <c r="P173">
        <v>0</v>
      </c>
      <c r="Q173">
        <v>1</v>
      </c>
      <c r="R173">
        <v>0</v>
      </c>
    </row>
    <row r="174" spans="1:18" x14ac:dyDescent="0.25">
      <c r="A174" t="s">
        <v>9777</v>
      </c>
      <c r="B174" t="s">
        <v>73</v>
      </c>
      <c r="C174" t="s">
        <v>93</v>
      </c>
      <c r="D174">
        <v>4</v>
      </c>
      <c r="E174">
        <v>4</v>
      </c>
      <c r="F174">
        <v>0</v>
      </c>
      <c r="G174">
        <v>0</v>
      </c>
      <c r="H174">
        <v>4</v>
      </c>
      <c r="I174">
        <v>4</v>
      </c>
      <c r="J174">
        <v>0</v>
      </c>
      <c r="K174">
        <v>0</v>
      </c>
      <c r="L174">
        <v>4</v>
      </c>
      <c r="M174">
        <v>4</v>
      </c>
      <c r="N174">
        <v>0</v>
      </c>
      <c r="O174">
        <v>0</v>
      </c>
      <c r="P174">
        <v>0</v>
      </c>
      <c r="Q174">
        <v>0</v>
      </c>
      <c r="R174">
        <v>0</v>
      </c>
    </row>
    <row r="175" spans="1:18" x14ac:dyDescent="0.25">
      <c r="A175" t="s">
        <v>9778</v>
      </c>
      <c r="B175" t="s">
        <v>74</v>
      </c>
      <c r="C175" t="s">
        <v>94</v>
      </c>
      <c r="D175">
        <v>2</v>
      </c>
      <c r="E175">
        <v>2</v>
      </c>
      <c r="F175">
        <v>0</v>
      </c>
      <c r="G175">
        <v>0</v>
      </c>
      <c r="H175">
        <v>2</v>
      </c>
      <c r="I175">
        <v>2</v>
      </c>
      <c r="J175">
        <v>0</v>
      </c>
      <c r="K175">
        <v>0</v>
      </c>
      <c r="L175">
        <v>2</v>
      </c>
      <c r="M175">
        <v>2</v>
      </c>
      <c r="N175">
        <v>0</v>
      </c>
      <c r="O175">
        <v>0</v>
      </c>
      <c r="P175">
        <v>0</v>
      </c>
      <c r="Q175">
        <v>0</v>
      </c>
      <c r="R175">
        <v>0</v>
      </c>
    </row>
    <row r="176" spans="1:18" x14ac:dyDescent="0.25">
      <c r="A176" t="s">
        <v>9779</v>
      </c>
      <c r="B176" t="s">
        <v>73</v>
      </c>
      <c r="C176" t="s">
        <v>94</v>
      </c>
      <c r="D176">
        <v>10</v>
      </c>
      <c r="E176">
        <v>10</v>
      </c>
      <c r="F176">
        <v>0</v>
      </c>
      <c r="G176">
        <v>0</v>
      </c>
      <c r="H176">
        <v>10</v>
      </c>
      <c r="I176">
        <v>10</v>
      </c>
      <c r="J176">
        <v>0</v>
      </c>
      <c r="K176">
        <v>0</v>
      </c>
      <c r="L176">
        <v>10</v>
      </c>
      <c r="M176">
        <v>10</v>
      </c>
      <c r="N176">
        <v>0</v>
      </c>
      <c r="O176">
        <v>0</v>
      </c>
      <c r="P176">
        <v>0</v>
      </c>
      <c r="Q176">
        <v>0</v>
      </c>
      <c r="R176">
        <v>0</v>
      </c>
    </row>
    <row r="177" spans="1:18" x14ac:dyDescent="0.25">
      <c r="A177" t="s">
        <v>9780</v>
      </c>
      <c r="B177" t="s">
        <v>73</v>
      </c>
      <c r="C177" t="s">
        <v>95</v>
      </c>
      <c r="D177">
        <v>28</v>
      </c>
      <c r="E177">
        <v>26</v>
      </c>
      <c r="F177">
        <v>2</v>
      </c>
      <c r="G177">
        <v>0</v>
      </c>
      <c r="H177">
        <v>27</v>
      </c>
      <c r="I177">
        <v>26</v>
      </c>
      <c r="J177">
        <v>1</v>
      </c>
      <c r="K177">
        <v>0</v>
      </c>
      <c r="L177">
        <v>25</v>
      </c>
      <c r="M177">
        <v>24</v>
      </c>
      <c r="N177">
        <v>1</v>
      </c>
      <c r="O177">
        <v>0</v>
      </c>
      <c r="P177">
        <v>1</v>
      </c>
      <c r="Q177">
        <v>3</v>
      </c>
      <c r="R177">
        <v>0</v>
      </c>
    </row>
    <row r="178" spans="1:18" x14ac:dyDescent="0.25">
      <c r="A178" t="s">
        <v>9781</v>
      </c>
      <c r="B178" t="s">
        <v>74</v>
      </c>
      <c r="C178" t="s">
        <v>96</v>
      </c>
      <c r="D178">
        <v>1</v>
      </c>
      <c r="E178">
        <v>1</v>
      </c>
      <c r="F178">
        <v>0</v>
      </c>
      <c r="G178">
        <v>0</v>
      </c>
      <c r="H178">
        <v>0</v>
      </c>
      <c r="I178">
        <v>0</v>
      </c>
      <c r="J178">
        <v>0</v>
      </c>
      <c r="K178">
        <v>0</v>
      </c>
      <c r="L178">
        <v>0</v>
      </c>
      <c r="M178">
        <v>0</v>
      </c>
      <c r="N178">
        <v>0</v>
      </c>
      <c r="O178">
        <v>0</v>
      </c>
      <c r="P178">
        <v>1</v>
      </c>
      <c r="Q178">
        <v>1</v>
      </c>
      <c r="R178">
        <v>0</v>
      </c>
    </row>
    <row r="179" spans="1:18" x14ac:dyDescent="0.25">
      <c r="A179" t="s">
        <v>9782</v>
      </c>
      <c r="B179" t="s">
        <v>73</v>
      </c>
      <c r="C179" t="s">
        <v>96</v>
      </c>
      <c r="D179">
        <v>5</v>
      </c>
      <c r="E179">
        <v>5</v>
      </c>
      <c r="F179">
        <v>0</v>
      </c>
      <c r="G179">
        <v>0</v>
      </c>
      <c r="H179">
        <v>5</v>
      </c>
      <c r="I179">
        <v>5</v>
      </c>
      <c r="J179">
        <v>0</v>
      </c>
      <c r="K179">
        <v>0</v>
      </c>
      <c r="L179">
        <v>5</v>
      </c>
      <c r="M179">
        <v>5</v>
      </c>
      <c r="N179">
        <v>0</v>
      </c>
      <c r="O179">
        <v>0</v>
      </c>
      <c r="P179">
        <v>0</v>
      </c>
      <c r="Q179">
        <v>0</v>
      </c>
      <c r="R179">
        <v>0</v>
      </c>
    </row>
    <row r="180" spans="1:18" x14ac:dyDescent="0.25">
      <c r="A180" t="s">
        <v>9784</v>
      </c>
      <c r="B180" t="s">
        <v>73</v>
      </c>
      <c r="C180" t="s">
        <v>97</v>
      </c>
      <c r="D180">
        <v>14</v>
      </c>
      <c r="E180">
        <v>14</v>
      </c>
      <c r="F180">
        <v>0</v>
      </c>
      <c r="G180">
        <v>0</v>
      </c>
      <c r="H180">
        <v>14</v>
      </c>
      <c r="I180">
        <v>14</v>
      </c>
      <c r="J180">
        <v>0</v>
      </c>
      <c r="K180">
        <v>0</v>
      </c>
      <c r="L180">
        <v>14</v>
      </c>
      <c r="M180">
        <v>14</v>
      </c>
      <c r="N180">
        <v>0</v>
      </c>
      <c r="O180">
        <v>0</v>
      </c>
      <c r="P180">
        <v>0</v>
      </c>
      <c r="Q180">
        <v>0</v>
      </c>
      <c r="R180">
        <v>0</v>
      </c>
    </row>
    <row r="181" spans="1:18" x14ac:dyDescent="0.25">
      <c r="A181" t="s">
        <v>9785</v>
      </c>
      <c r="B181" t="s">
        <v>74</v>
      </c>
      <c r="C181" t="s">
        <v>98</v>
      </c>
      <c r="D181">
        <v>1</v>
      </c>
      <c r="E181">
        <v>1</v>
      </c>
      <c r="F181">
        <v>0</v>
      </c>
      <c r="G181">
        <v>0</v>
      </c>
      <c r="H181">
        <v>1</v>
      </c>
      <c r="I181">
        <v>1</v>
      </c>
      <c r="J181">
        <v>0</v>
      </c>
      <c r="K181">
        <v>0</v>
      </c>
      <c r="L181">
        <v>1</v>
      </c>
      <c r="M181">
        <v>1</v>
      </c>
      <c r="N181">
        <v>0</v>
      </c>
      <c r="O181">
        <v>0</v>
      </c>
      <c r="P181">
        <v>0</v>
      </c>
      <c r="Q181">
        <v>0</v>
      </c>
      <c r="R181">
        <v>0</v>
      </c>
    </row>
    <row r="182" spans="1:18" x14ac:dyDescent="0.25">
      <c r="A182" t="s">
        <v>9786</v>
      </c>
      <c r="B182" t="s">
        <v>73</v>
      </c>
      <c r="C182" t="s">
        <v>98</v>
      </c>
      <c r="D182">
        <v>38</v>
      </c>
      <c r="E182">
        <v>36</v>
      </c>
      <c r="F182">
        <v>2</v>
      </c>
      <c r="G182">
        <v>0</v>
      </c>
      <c r="H182">
        <v>38</v>
      </c>
      <c r="I182">
        <v>36</v>
      </c>
      <c r="J182">
        <v>2</v>
      </c>
      <c r="K182">
        <v>0</v>
      </c>
      <c r="L182">
        <v>36</v>
      </c>
      <c r="M182">
        <v>34</v>
      </c>
      <c r="N182">
        <v>2</v>
      </c>
      <c r="O182">
        <v>0</v>
      </c>
      <c r="P182">
        <v>0</v>
      </c>
      <c r="Q182">
        <v>2</v>
      </c>
      <c r="R182">
        <v>0</v>
      </c>
    </row>
    <row r="183" spans="1:18" x14ac:dyDescent="0.25">
      <c r="A183" t="s">
        <v>9787</v>
      </c>
      <c r="B183" t="s">
        <v>74</v>
      </c>
      <c r="C183" t="s">
        <v>99</v>
      </c>
      <c r="D183">
        <v>3</v>
      </c>
      <c r="E183">
        <v>3</v>
      </c>
      <c r="F183">
        <v>0</v>
      </c>
      <c r="G183">
        <v>0</v>
      </c>
      <c r="H183">
        <v>3</v>
      </c>
      <c r="I183">
        <v>3</v>
      </c>
      <c r="J183">
        <v>0</v>
      </c>
      <c r="K183">
        <v>0</v>
      </c>
      <c r="L183">
        <v>3</v>
      </c>
      <c r="M183">
        <v>3</v>
      </c>
      <c r="N183">
        <v>0</v>
      </c>
      <c r="O183">
        <v>0</v>
      </c>
      <c r="P183">
        <v>0</v>
      </c>
      <c r="Q183">
        <v>0</v>
      </c>
      <c r="R183">
        <v>0</v>
      </c>
    </row>
    <row r="184" spans="1:18" x14ac:dyDescent="0.25">
      <c r="A184" t="s">
        <v>9788</v>
      </c>
      <c r="B184" t="s">
        <v>73</v>
      </c>
      <c r="C184" t="s">
        <v>99</v>
      </c>
      <c r="D184">
        <v>41</v>
      </c>
      <c r="E184">
        <v>41</v>
      </c>
      <c r="F184">
        <v>0</v>
      </c>
      <c r="G184">
        <v>0</v>
      </c>
      <c r="H184">
        <v>41</v>
      </c>
      <c r="I184">
        <v>41</v>
      </c>
      <c r="J184">
        <v>0</v>
      </c>
      <c r="K184">
        <v>0</v>
      </c>
      <c r="L184">
        <v>38</v>
      </c>
      <c r="M184">
        <v>38</v>
      </c>
      <c r="N184">
        <v>0</v>
      </c>
      <c r="O184">
        <v>0</v>
      </c>
      <c r="P184">
        <v>0</v>
      </c>
      <c r="Q184">
        <v>3</v>
      </c>
      <c r="R184">
        <v>0</v>
      </c>
    </row>
    <row r="185" spans="1:18" x14ac:dyDescent="0.25">
      <c r="A185" t="s">
        <v>9789</v>
      </c>
      <c r="B185" t="s">
        <v>73</v>
      </c>
      <c r="C185" t="s">
        <v>101</v>
      </c>
      <c r="D185">
        <v>2</v>
      </c>
      <c r="E185">
        <v>2</v>
      </c>
      <c r="F185">
        <v>0</v>
      </c>
      <c r="G185">
        <v>0</v>
      </c>
      <c r="H185">
        <v>2</v>
      </c>
      <c r="I185">
        <v>2</v>
      </c>
      <c r="J185">
        <v>0</v>
      </c>
      <c r="K185">
        <v>0</v>
      </c>
      <c r="L185">
        <v>1</v>
      </c>
      <c r="M185">
        <v>1</v>
      </c>
      <c r="N185">
        <v>0</v>
      </c>
      <c r="O185">
        <v>0</v>
      </c>
      <c r="P185">
        <v>0</v>
      </c>
      <c r="Q185">
        <v>1</v>
      </c>
      <c r="R185">
        <v>0</v>
      </c>
    </row>
    <row r="186" spans="1:18" x14ac:dyDescent="0.25">
      <c r="A186" t="s">
        <v>20118</v>
      </c>
      <c r="B186" t="s">
        <v>74</v>
      </c>
      <c r="C186" t="s">
        <v>102</v>
      </c>
      <c r="D186">
        <v>1</v>
      </c>
      <c r="E186">
        <v>1</v>
      </c>
      <c r="F186">
        <v>0</v>
      </c>
      <c r="G186">
        <v>0</v>
      </c>
      <c r="H186">
        <v>1</v>
      </c>
      <c r="I186">
        <v>1</v>
      </c>
      <c r="J186">
        <v>0</v>
      </c>
      <c r="K186">
        <v>0</v>
      </c>
      <c r="L186">
        <v>1</v>
      </c>
      <c r="M186">
        <v>1</v>
      </c>
      <c r="N186">
        <v>0</v>
      </c>
      <c r="O186">
        <v>0</v>
      </c>
      <c r="P186">
        <v>0</v>
      </c>
      <c r="Q186">
        <v>0</v>
      </c>
      <c r="R186">
        <v>0</v>
      </c>
    </row>
    <row r="187" spans="1:18" x14ac:dyDescent="0.25">
      <c r="A187" t="s">
        <v>9790</v>
      </c>
      <c r="B187" t="s">
        <v>73</v>
      </c>
      <c r="C187" t="s">
        <v>102</v>
      </c>
      <c r="D187">
        <v>12</v>
      </c>
      <c r="E187">
        <v>12</v>
      </c>
      <c r="F187">
        <v>0</v>
      </c>
      <c r="G187">
        <v>0</v>
      </c>
      <c r="H187">
        <v>12</v>
      </c>
      <c r="I187">
        <v>12</v>
      </c>
      <c r="J187">
        <v>0</v>
      </c>
      <c r="K187">
        <v>0</v>
      </c>
      <c r="L187">
        <v>10</v>
      </c>
      <c r="M187">
        <v>10</v>
      </c>
      <c r="N187">
        <v>0</v>
      </c>
      <c r="O187">
        <v>0</v>
      </c>
      <c r="P187">
        <v>0</v>
      </c>
      <c r="Q187">
        <v>2</v>
      </c>
      <c r="R187">
        <v>0</v>
      </c>
    </row>
    <row r="188" spans="1:18" x14ac:dyDescent="0.25">
      <c r="A188" t="s">
        <v>9791</v>
      </c>
      <c r="B188" t="s">
        <v>73</v>
      </c>
      <c r="C188" t="s">
        <v>103</v>
      </c>
      <c r="D188">
        <v>13</v>
      </c>
      <c r="E188">
        <v>13</v>
      </c>
      <c r="F188">
        <v>0</v>
      </c>
      <c r="G188">
        <v>0</v>
      </c>
      <c r="H188">
        <v>13</v>
      </c>
      <c r="I188">
        <v>13</v>
      </c>
      <c r="J188">
        <v>0</v>
      </c>
      <c r="K188">
        <v>0</v>
      </c>
      <c r="L188">
        <v>12</v>
      </c>
      <c r="M188">
        <v>12</v>
      </c>
      <c r="N188">
        <v>0</v>
      </c>
      <c r="O188">
        <v>0</v>
      </c>
      <c r="P188">
        <v>0</v>
      </c>
      <c r="Q188">
        <v>1</v>
      </c>
      <c r="R188">
        <v>0</v>
      </c>
    </row>
    <row r="189" spans="1:18" x14ac:dyDescent="0.25">
      <c r="A189" t="s">
        <v>9792</v>
      </c>
      <c r="B189" t="s">
        <v>74</v>
      </c>
      <c r="C189" t="s">
        <v>104</v>
      </c>
      <c r="D189">
        <v>1</v>
      </c>
      <c r="E189">
        <v>1</v>
      </c>
      <c r="F189">
        <v>0</v>
      </c>
      <c r="G189">
        <v>0</v>
      </c>
      <c r="H189">
        <v>1</v>
      </c>
      <c r="I189">
        <v>1</v>
      </c>
      <c r="J189">
        <v>0</v>
      </c>
      <c r="K189">
        <v>0</v>
      </c>
      <c r="L189">
        <v>1</v>
      </c>
      <c r="M189">
        <v>1</v>
      </c>
      <c r="N189">
        <v>0</v>
      </c>
      <c r="O189">
        <v>0</v>
      </c>
      <c r="P189">
        <v>0</v>
      </c>
      <c r="Q189">
        <v>0</v>
      </c>
      <c r="R189">
        <v>0</v>
      </c>
    </row>
    <row r="190" spans="1:18" x14ac:dyDescent="0.25">
      <c r="A190" t="s">
        <v>9793</v>
      </c>
      <c r="B190" t="s">
        <v>73</v>
      </c>
      <c r="C190" t="s">
        <v>104</v>
      </c>
      <c r="D190">
        <v>13</v>
      </c>
      <c r="E190">
        <v>13</v>
      </c>
      <c r="F190">
        <v>0</v>
      </c>
      <c r="G190">
        <v>0</v>
      </c>
      <c r="H190">
        <v>13</v>
      </c>
      <c r="I190">
        <v>13</v>
      </c>
      <c r="J190">
        <v>0</v>
      </c>
      <c r="K190">
        <v>0</v>
      </c>
      <c r="L190">
        <v>13</v>
      </c>
      <c r="M190">
        <v>13</v>
      </c>
      <c r="N190">
        <v>0</v>
      </c>
      <c r="O190">
        <v>0</v>
      </c>
      <c r="P190">
        <v>0</v>
      </c>
      <c r="Q190">
        <v>0</v>
      </c>
      <c r="R190">
        <v>0</v>
      </c>
    </row>
    <row r="191" spans="1:18" x14ac:dyDescent="0.25">
      <c r="A191" t="s">
        <v>9967</v>
      </c>
      <c r="B191" t="s">
        <v>74</v>
      </c>
      <c r="C191" t="s">
        <v>105</v>
      </c>
      <c r="D191">
        <v>1</v>
      </c>
      <c r="E191">
        <v>1</v>
      </c>
      <c r="F191">
        <v>0</v>
      </c>
      <c r="G191">
        <v>0</v>
      </c>
      <c r="H191">
        <v>0</v>
      </c>
      <c r="I191">
        <v>0</v>
      </c>
      <c r="J191">
        <v>0</v>
      </c>
      <c r="K191">
        <v>0</v>
      </c>
      <c r="L191">
        <v>0</v>
      </c>
      <c r="M191">
        <v>0</v>
      </c>
      <c r="N191">
        <v>0</v>
      </c>
      <c r="O191">
        <v>0</v>
      </c>
      <c r="P191">
        <v>1</v>
      </c>
      <c r="Q191">
        <v>1</v>
      </c>
      <c r="R191">
        <v>0</v>
      </c>
    </row>
    <row r="192" spans="1:18" x14ac:dyDescent="0.25">
      <c r="A192" t="s">
        <v>9794</v>
      </c>
      <c r="B192" t="s">
        <v>73</v>
      </c>
      <c r="C192" t="s">
        <v>105</v>
      </c>
      <c r="D192">
        <v>3</v>
      </c>
      <c r="E192">
        <v>3</v>
      </c>
      <c r="F192">
        <v>0</v>
      </c>
      <c r="G192">
        <v>0</v>
      </c>
      <c r="H192">
        <v>3</v>
      </c>
      <c r="I192">
        <v>3</v>
      </c>
      <c r="J192">
        <v>0</v>
      </c>
      <c r="K192">
        <v>0</v>
      </c>
      <c r="L192">
        <v>3</v>
      </c>
      <c r="M192">
        <v>3</v>
      </c>
      <c r="N192">
        <v>0</v>
      </c>
      <c r="O192">
        <v>0</v>
      </c>
      <c r="P192">
        <v>0</v>
      </c>
      <c r="Q192">
        <v>0</v>
      </c>
      <c r="R192">
        <v>0</v>
      </c>
    </row>
    <row r="193" spans="1:18" x14ac:dyDescent="0.25">
      <c r="A193" t="s">
        <v>9795</v>
      </c>
      <c r="B193" t="s">
        <v>73</v>
      </c>
      <c r="C193" t="s">
        <v>106</v>
      </c>
      <c r="D193">
        <v>10</v>
      </c>
      <c r="E193">
        <v>10</v>
      </c>
      <c r="F193">
        <v>0</v>
      </c>
      <c r="G193">
        <v>0</v>
      </c>
      <c r="H193">
        <v>10</v>
      </c>
      <c r="I193">
        <v>10</v>
      </c>
      <c r="J193">
        <v>0</v>
      </c>
      <c r="K193">
        <v>0</v>
      </c>
      <c r="L193">
        <v>10</v>
      </c>
      <c r="M193">
        <v>10</v>
      </c>
      <c r="N193">
        <v>0</v>
      </c>
      <c r="O193">
        <v>0</v>
      </c>
      <c r="P193">
        <v>0</v>
      </c>
      <c r="Q193">
        <v>0</v>
      </c>
      <c r="R193">
        <v>0</v>
      </c>
    </row>
    <row r="194" spans="1:18" x14ac:dyDescent="0.25">
      <c r="A194" t="s">
        <v>9796</v>
      </c>
      <c r="B194" t="s">
        <v>73</v>
      </c>
      <c r="C194" t="s">
        <v>108</v>
      </c>
      <c r="D194">
        <v>13</v>
      </c>
      <c r="E194">
        <v>13</v>
      </c>
      <c r="F194">
        <v>0</v>
      </c>
      <c r="G194">
        <v>0</v>
      </c>
      <c r="H194">
        <v>13</v>
      </c>
      <c r="I194">
        <v>13</v>
      </c>
      <c r="J194">
        <v>0</v>
      </c>
      <c r="K194">
        <v>0</v>
      </c>
      <c r="L194">
        <v>13</v>
      </c>
      <c r="M194">
        <v>13</v>
      </c>
      <c r="N194">
        <v>0</v>
      </c>
      <c r="O194">
        <v>0</v>
      </c>
      <c r="P194">
        <v>0</v>
      </c>
      <c r="Q194">
        <v>0</v>
      </c>
      <c r="R194">
        <v>0</v>
      </c>
    </row>
    <row r="195" spans="1:18" x14ac:dyDescent="0.25">
      <c r="A195" t="s">
        <v>9797</v>
      </c>
      <c r="B195" t="s">
        <v>73</v>
      </c>
      <c r="C195" t="s">
        <v>109</v>
      </c>
      <c r="D195">
        <v>11</v>
      </c>
      <c r="E195">
        <v>11</v>
      </c>
      <c r="F195">
        <v>0</v>
      </c>
      <c r="G195">
        <v>0</v>
      </c>
      <c r="H195">
        <v>11</v>
      </c>
      <c r="I195">
        <v>11</v>
      </c>
      <c r="J195">
        <v>0</v>
      </c>
      <c r="K195">
        <v>0</v>
      </c>
      <c r="L195">
        <v>10</v>
      </c>
      <c r="M195">
        <v>10</v>
      </c>
      <c r="N195">
        <v>0</v>
      </c>
      <c r="O195">
        <v>0</v>
      </c>
      <c r="P195">
        <v>0</v>
      </c>
      <c r="Q195">
        <v>1</v>
      </c>
      <c r="R195">
        <v>0</v>
      </c>
    </row>
    <row r="196" spans="1:18" x14ac:dyDescent="0.25">
      <c r="A196" t="s">
        <v>9798</v>
      </c>
      <c r="B196" t="s">
        <v>74</v>
      </c>
      <c r="C196" t="s">
        <v>110</v>
      </c>
      <c r="D196">
        <v>1</v>
      </c>
      <c r="E196">
        <v>1</v>
      </c>
      <c r="F196">
        <v>0</v>
      </c>
      <c r="G196">
        <v>0</v>
      </c>
      <c r="H196">
        <v>1</v>
      </c>
      <c r="I196">
        <v>1</v>
      </c>
      <c r="J196">
        <v>0</v>
      </c>
      <c r="K196">
        <v>0</v>
      </c>
      <c r="L196">
        <v>0</v>
      </c>
      <c r="M196">
        <v>0</v>
      </c>
      <c r="N196">
        <v>0</v>
      </c>
      <c r="O196">
        <v>0</v>
      </c>
      <c r="P196">
        <v>0</v>
      </c>
      <c r="Q196">
        <v>1</v>
      </c>
      <c r="R196">
        <v>0</v>
      </c>
    </row>
    <row r="197" spans="1:18" x14ac:dyDescent="0.25">
      <c r="A197" t="s">
        <v>9799</v>
      </c>
      <c r="B197" t="s">
        <v>73</v>
      </c>
      <c r="C197" t="s">
        <v>110</v>
      </c>
      <c r="D197">
        <v>55</v>
      </c>
      <c r="E197">
        <v>53</v>
      </c>
      <c r="F197">
        <v>2</v>
      </c>
      <c r="G197">
        <v>0</v>
      </c>
      <c r="H197">
        <v>54</v>
      </c>
      <c r="I197">
        <v>52</v>
      </c>
      <c r="J197">
        <v>2</v>
      </c>
      <c r="K197">
        <v>0</v>
      </c>
      <c r="L197">
        <v>49</v>
      </c>
      <c r="M197">
        <v>47</v>
      </c>
      <c r="N197">
        <v>2</v>
      </c>
      <c r="O197">
        <v>0</v>
      </c>
      <c r="P197">
        <v>1</v>
      </c>
      <c r="Q197">
        <v>6</v>
      </c>
      <c r="R197">
        <v>0</v>
      </c>
    </row>
    <row r="198" spans="1:18" x14ac:dyDescent="0.25">
      <c r="A198" t="s">
        <v>9800</v>
      </c>
      <c r="B198" t="s">
        <v>73</v>
      </c>
      <c r="C198" t="s">
        <v>111</v>
      </c>
      <c r="D198">
        <v>6</v>
      </c>
      <c r="E198">
        <v>6</v>
      </c>
      <c r="F198">
        <v>0</v>
      </c>
      <c r="G198">
        <v>0</v>
      </c>
      <c r="H198">
        <v>6</v>
      </c>
      <c r="I198">
        <v>6</v>
      </c>
      <c r="J198">
        <v>0</v>
      </c>
      <c r="K198">
        <v>0</v>
      </c>
      <c r="L198">
        <v>6</v>
      </c>
      <c r="M198">
        <v>6</v>
      </c>
      <c r="N198">
        <v>0</v>
      </c>
      <c r="O198">
        <v>0</v>
      </c>
      <c r="P198">
        <v>0</v>
      </c>
      <c r="Q198">
        <v>0</v>
      </c>
      <c r="R198">
        <v>0</v>
      </c>
    </row>
    <row r="199" spans="1:18" x14ac:dyDescent="0.25">
      <c r="A199" t="s">
        <v>9801</v>
      </c>
      <c r="B199" t="s">
        <v>73</v>
      </c>
      <c r="C199" t="s">
        <v>112</v>
      </c>
      <c r="D199">
        <v>4</v>
      </c>
      <c r="E199">
        <v>4</v>
      </c>
      <c r="F199">
        <v>0</v>
      </c>
      <c r="G199">
        <v>0</v>
      </c>
      <c r="H199">
        <v>4</v>
      </c>
      <c r="I199">
        <v>4</v>
      </c>
      <c r="J199">
        <v>0</v>
      </c>
      <c r="K199">
        <v>0</v>
      </c>
      <c r="L199">
        <v>4</v>
      </c>
      <c r="M199">
        <v>4</v>
      </c>
      <c r="N199">
        <v>0</v>
      </c>
      <c r="O199">
        <v>0</v>
      </c>
      <c r="P199">
        <v>0</v>
      </c>
      <c r="Q199">
        <v>0</v>
      </c>
      <c r="R199">
        <v>0</v>
      </c>
    </row>
    <row r="200" spans="1:18" x14ac:dyDescent="0.25">
      <c r="A200" t="s">
        <v>9802</v>
      </c>
      <c r="B200" t="s">
        <v>73</v>
      </c>
      <c r="C200" t="s">
        <v>113</v>
      </c>
      <c r="D200">
        <v>7</v>
      </c>
      <c r="E200">
        <v>7</v>
      </c>
      <c r="F200">
        <v>0</v>
      </c>
      <c r="G200">
        <v>0</v>
      </c>
      <c r="H200">
        <v>7</v>
      </c>
      <c r="I200">
        <v>7</v>
      </c>
      <c r="J200">
        <v>0</v>
      </c>
      <c r="K200">
        <v>0</v>
      </c>
      <c r="L200">
        <v>7</v>
      </c>
      <c r="M200">
        <v>7</v>
      </c>
      <c r="N200">
        <v>0</v>
      </c>
      <c r="O200">
        <v>0</v>
      </c>
      <c r="P200">
        <v>0</v>
      </c>
      <c r="Q200">
        <v>0</v>
      </c>
      <c r="R200">
        <v>0</v>
      </c>
    </row>
    <row r="201" spans="1:18" x14ac:dyDescent="0.25">
      <c r="A201" t="s">
        <v>9803</v>
      </c>
      <c r="B201" t="s">
        <v>73</v>
      </c>
      <c r="C201" t="s">
        <v>114</v>
      </c>
      <c r="D201">
        <v>13</v>
      </c>
      <c r="E201">
        <v>13</v>
      </c>
      <c r="F201">
        <v>0</v>
      </c>
      <c r="G201">
        <v>0</v>
      </c>
      <c r="H201">
        <v>13</v>
      </c>
      <c r="I201">
        <v>13</v>
      </c>
      <c r="J201">
        <v>0</v>
      </c>
      <c r="K201">
        <v>0</v>
      </c>
      <c r="L201">
        <v>12</v>
      </c>
      <c r="M201">
        <v>12</v>
      </c>
      <c r="N201">
        <v>0</v>
      </c>
      <c r="O201">
        <v>0</v>
      </c>
      <c r="P201">
        <v>0</v>
      </c>
      <c r="Q201">
        <v>1</v>
      </c>
      <c r="R201">
        <v>0</v>
      </c>
    </row>
    <row r="202" spans="1:18" x14ac:dyDescent="0.25">
      <c r="A202" t="s">
        <v>9804</v>
      </c>
      <c r="B202" t="s">
        <v>73</v>
      </c>
      <c r="C202" t="s">
        <v>115</v>
      </c>
      <c r="D202">
        <v>17</v>
      </c>
      <c r="E202">
        <v>17</v>
      </c>
      <c r="F202">
        <v>0</v>
      </c>
      <c r="G202">
        <v>0</v>
      </c>
      <c r="H202">
        <v>17</v>
      </c>
      <c r="I202">
        <v>17</v>
      </c>
      <c r="J202">
        <v>0</v>
      </c>
      <c r="K202">
        <v>0</v>
      </c>
      <c r="L202">
        <v>17</v>
      </c>
      <c r="M202">
        <v>17</v>
      </c>
      <c r="N202">
        <v>0</v>
      </c>
      <c r="O202">
        <v>0</v>
      </c>
      <c r="P202">
        <v>0</v>
      </c>
      <c r="Q202">
        <v>0</v>
      </c>
      <c r="R202">
        <v>0</v>
      </c>
    </row>
    <row r="203" spans="1:18" x14ac:dyDescent="0.25">
      <c r="A203" t="s">
        <v>9805</v>
      </c>
      <c r="B203" t="s">
        <v>73</v>
      </c>
      <c r="C203" t="s">
        <v>116</v>
      </c>
      <c r="D203">
        <v>18</v>
      </c>
      <c r="E203">
        <v>18</v>
      </c>
      <c r="F203">
        <v>0</v>
      </c>
      <c r="G203">
        <v>0</v>
      </c>
      <c r="H203">
        <v>18</v>
      </c>
      <c r="I203">
        <v>18</v>
      </c>
      <c r="J203">
        <v>0</v>
      </c>
      <c r="K203">
        <v>0</v>
      </c>
      <c r="L203">
        <v>18</v>
      </c>
      <c r="M203">
        <v>18</v>
      </c>
      <c r="N203">
        <v>0</v>
      </c>
      <c r="O203">
        <v>0</v>
      </c>
      <c r="P203">
        <v>0</v>
      </c>
      <c r="Q203">
        <v>0</v>
      </c>
      <c r="R203">
        <v>0</v>
      </c>
    </row>
    <row r="204" spans="1:18" x14ac:dyDescent="0.25">
      <c r="A204" t="s">
        <v>9806</v>
      </c>
      <c r="B204" t="s">
        <v>75</v>
      </c>
      <c r="C204" t="s">
        <v>117</v>
      </c>
      <c r="D204">
        <v>1</v>
      </c>
      <c r="E204">
        <v>1</v>
      </c>
      <c r="F204">
        <v>0</v>
      </c>
      <c r="G204">
        <v>0</v>
      </c>
      <c r="H204">
        <v>1</v>
      </c>
      <c r="I204">
        <v>1</v>
      </c>
      <c r="J204">
        <v>0</v>
      </c>
      <c r="K204">
        <v>0</v>
      </c>
      <c r="L204">
        <v>1</v>
      </c>
      <c r="M204">
        <v>1</v>
      </c>
      <c r="N204">
        <v>0</v>
      </c>
      <c r="O204">
        <v>0</v>
      </c>
      <c r="P204">
        <v>0</v>
      </c>
      <c r="Q204">
        <v>0</v>
      </c>
      <c r="R204">
        <v>0</v>
      </c>
    </row>
    <row r="205" spans="1:18" x14ac:dyDescent="0.25">
      <c r="A205" t="s">
        <v>9807</v>
      </c>
      <c r="B205" t="s">
        <v>73</v>
      </c>
      <c r="C205" t="s">
        <v>117</v>
      </c>
      <c r="D205">
        <v>3</v>
      </c>
      <c r="E205">
        <v>3</v>
      </c>
      <c r="F205">
        <v>0</v>
      </c>
      <c r="G205">
        <v>0</v>
      </c>
      <c r="H205">
        <v>3</v>
      </c>
      <c r="I205">
        <v>3</v>
      </c>
      <c r="J205">
        <v>0</v>
      </c>
      <c r="K205">
        <v>0</v>
      </c>
      <c r="L205">
        <v>3</v>
      </c>
      <c r="M205">
        <v>3</v>
      </c>
      <c r="N205">
        <v>0</v>
      </c>
      <c r="O205">
        <v>0</v>
      </c>
      <c r="P205">
        <v>0</v>
      </c>
      <c r="Q205">
        <v>0</v>
      </c>
      <c r="R205">
        <v>0</v>
      </c>
    </row>
    <row r="206" spans="1:18" x14ac:dyDescent="0.25">
      <c r="A206" t="s">
        <v>9808</v>
      </c>
      <c r="B206" t="s">
        <v>73</v>
      </c>
      <c r="C206" t="s">
        <v>118</v>
      </c>
      <c r="D206">
        <v>9</v>
      </c>
      <c r="E206">
        <v>9</v>
      </c>
      <c r="F206">
        <v>0</v>
      </c>
      <c r="G206">
        <v>0</v>
      </c>
      <c r="H206">
        <v>9</v>
      </c>
      <c r="I206">
        <v>9</v>
      </c>
      <c r="J206">
        <v>0</v>
      </c>
      <c r="K206">
        <v>0</v>
      </c>
      <c r="L206">
        <v>9</v>
      </c>
      <c r="M206">
        <v>9</v>
      </c>
      <c r="N206">
        <v>0</v>
      </c>
      <c r="O206">
        <v>0</v>
      </c>
      <c r="P206">
        <v>0</v>
      </c>
      <c r="Q206">
        <v>0</v>
      </c>
      <c r="R206">
        <v>0</v>
      </c>
    </row>
    <row r="207" spans="1:18" x14ac:dyDescent="0.25">
      <c r="A207" t="s">
        <v>9809</v>
      </c>
      <c r="B207" t="s">
        <v>73</v>
      </c>
      <c r="C207" t="s">
        <v>119</v>
      </c>
      <c r="D207">
        <v>18</v>
      </c>
      <c r="E207">
        <v>18</v>
      </c>
      <c r="F207">
        <v>0</v>
      </c>
      <c r="G207">
        <v>0</v>
      </c>
      <c r="H207">
        <v>18</v>
      </c>
      <c r="I207">
        <v>18</v>
      </c>
      <c r="J207">
        <v>0</v>
      </c>
      <c r="K207">
        <v>0</v>
      </c>
      <c r="L207">
        <v>17</v>
      </c>
      <c r="M207">
        <v>17</v>
      </c>
      <c r="N207">
        <v>0</v>
      </c>
      <c r="O207">
        <v>0</v>
      </c>
      <c r="P207">
        <v>0</v>
      </c>
      <c r="Q207">
        <v>1</v>
      </c>
      <c r="R207">
        <v>0</v>
      </c>
    </row>
    <row r="208" spans="1:18" x14ac:dyDescent="0.25">
      <c r="A208" t="s">
        <v>9810</v>
      </c>
      <c r="B208" t="s">
        <v>74</v>
      </c>
      <c r="C208" t="s">
        <v>120</v>
      </c>
      <c r="D208">
        <v>2</v>
      </c>
      <c r="E208">
        <v>2</v>
      </c>
      <c r="F208">
        <v>0</v>
      </c>
      <c r="G208">
        <v>0</v>
      </c>
      <c r="H208">
        <v>1</v>
      </c>
      <c r="I208">
        <v>1</v>
      </c>
      <c r="J208">
        <v>0</v>
      </c>
      <c r="K208">
        <v>0</v>
      </c>
      <c r="L208">
        <v>0</v>
      </c>
      <c r="M208">
        <v>0</v>
      </c>
      <c r="N208">
        <v>0</v>
      </c>
      <c r="O208">
        <v>0</v>
      </c>
      <c r="P208">
        <v>1</v>
      </c>
      <c r="Q208">
        <v>2</v>
      </c>
      <c r="R208">
        <v>0</v>
      </c>
    </row>
    <row r="209" spans="1:18" x14ac:dyDescent="0.25">
      <c r="A209" t="s">
        <v>9811</v>
      </c>
      <c r="B209" t="s">
        <v>73</v>
      </c>
      <c r="C209" t="s">
        <v>120</v>
      </c>
      <c r="D209">
        <v>17</v>
      </c>
      <c r="E209">
        <v>15</v>
      </c>
      <c r="F209">
        <v>2</v>
      </c>
      <c r="G209">
        <v>0</v>
      </c>
      <c r="H209">
        <v>17</v>
      </c>
      <c r="I209">
        <v>16</v>
      </c>
      <c r="J209">
        <v>1</v>
      </c>
      <c r="K209">
        <v>0</v>
      </c>
      <c r="L209">
        <v>16</v>
      </c>
      <c r="M209">
        <v>15</v>
      </c>
      <c r="N209">
        <v>1</v>
      </c>
      <c r="O209">
        <v>0</v>
      </c>
      <c r="P209">
        <v>0</v>
      </c>
      <c r="Q209">
        <v>1</v>
      </c>
      <c r="R209">
        <v>0</v>
      </c>
    </row>
    <row r="210" spans="1:18" x14ac:dyDescent="0.25">
      <c r="A210" t="s">
        <v>9812</v>
      </c>
      <c r="B210" t="s">
        <v>73</v>
      </c>
      <c r="C210" t="s">
        <v>121</v>
      </c>
      <c r="D210">
        <v>8</v>
      </c>
      <c r="E210">
        <v>7</v>
      </c>
      <c r="F210">
        <v>1</v>
      </c>
      <c r="G210">
        <v>0</v>
      </c>
      <c r="H210">
        <v>8</v>
      </c>
      <c r="I210">
        <v>7</v>
      </c>
      <c r="J210">
        <v>1</v>
      </c>
      <c r="K210">
        <v>0</v>
      </c>
      <c r="L210">
        <v>8</v>
      </c>
      <c r="M210">
        <v>7</v>
      </c>
      <c r="N210">
        <v>1</v>
      </c>
      <c r="O210">
        <v>0</v>
      </c>
      <c r="P210">
        <v>0</v>
      </c>
      <c r="Q210">
        <v>0</v>
      </c>
      <c r="R210">
        <v>0</v>
      </c>
    </row>
    <row r="211" spans="1:18" x14ac:dyDescent="0.25">
      <c r="A211" t="s">
        <v>9813</v>
      </c>
      <c r="B211" t="s">
        <v>74</v>
      </c>
      <c r="C211" t="s">
        <v>122</v>
      </c>
      <c r="D211">
        <v>1</v>
      </c>
      <c r="E211">
        <v>1</v>
      </c>
      <c r="F211">
        <v>0</v>
      </c>
      <c r="G211">
        <v>0</v>
      </c>
      <c r="H211">
        <v>1</v>
      </c>
      <c r="I211">
        <v>1</v>
      </c>
      <c r="J211">
        <v>0</v>
      </c>
      <c r="K211">
        <v>0</v>
      </c>
      <c r="L211">
        <v>1</v>
      </c>
      <c r="M211">
        <v>1</v>
      </c>
      <c r="N211">
        <v>0</v>
      </c>
      <c r="O211">
        <v>0</v>
      </c>
      <c r="P211">
        <v>0</v>
      </c>
      <c r="Q211">
        <v>0</v>
      </c>
      <c r="R211">
        <v>0</v>
      </c>
    </row>
    <row r="212" spans="1:18" x14ac:dyDescent="0.25">
      <c r="A212" t="s">
        <v>9814</v>
      </c>
      <c r="B212" t="s">
        <v>73</v>
      </c>
      <c r="C212" t="s">
        <v>122</v>
      </c>
      <c r="D212">
        <v>9</v>
      </c>
      <c r="E212">
        <v>9</v>
      </c>
      <c r="F212">
        <v>0</v>
      </c>
      <c r="G212">
        <v>0</v>
      </c>
      <c r="H212">
        <v>9</v>
      </c>
      <c r="I212">
        <v>9</v>
      </c>
      <c r="J212">
        <v>0</v>
      </c>
      <c r="K212">
        <v>0</v>
      </c>
      <c r="L212">
        <v>9</v>
      </c>
      <c r="M212">
        <v>9</v>
      </c>
      <c r="N212">
        <v>0</v>
      </c>
      <c r="O212">
        <v>0</v>
      </c>
      <c r="P212">
        <v>0</v>
      </c>
      <c r="Q212">
        <v>0</v>
      </c>
      <c r="R212">
        <v>0</v>
      </c>
    </row>
    <row r="213" spans="1:18" x14ac:dyDescent="0.25">
      <c r="A213" t="s">
        <v>9815</v>
      </c>
      <c r="B213" t="s">
        <v>74</v>
      </c>
      <c r="C213" t="s">
        <v>123</v>
      </c>
      <c r="D213">
        <v>1</v>
      </c>
      <c r="E213">
        <v>1</v>
      </c>
      <c r="F213">
        <v>0</v>
      </c>
      <c r="G213">
        <v>0</v>
      </c>
      <c r="H213">
        <v>0</v>
      </c>
      <c r="I213">
        <v>0</v>
      </c>
      <c r="J213">
        <v>0</v>
      </c>
      <c r="K213">
        <v>0</v>
      </c>
      <c r="L213">
        <v>0</v>
      </c>
      <c r="M213">
        <v>0</v>
      </c>
      <c r="N213">
        <v>0</v>
      </c>
      <c r="O213">
        <v>0</v>
      </c>
      <c r="P213">
        <v>1</v>
      </c>
      <c r="Q213">
        <v>1</v>
      </c>
      <c r="R213">
        <v>0</v>
      </c>
    </row>
    <row r="214" spans="1:18" x14ac:dyDescent="0.25">
      <c r="A214" t="s">
        <v>9816</v>
      </c>
      <c r="B214" t="s">
        <v>73</v>
      </c>
      <c r="C214" t="s">
        <v>123</v>
      </c>
      <c r="D214">
        <v>46</v>
      </c>
      <c r="E214">
        <v>45</v>
      </c>
      <c r="F214">
        <v>1</v>
      </c>
      <c r="G214">
        <v>0</v>
      </c>
      <c r="H214">
        <v>46</v>
      </c>
      <c r="I214">
        <v>45</v>
      </c>
      <c r="J214">
        <v>1</v>
      </c>
      <c r="K214">
        <v>0</v>
      </c>
      <c r="L214">
        <v>42</v>
      </c>
      <c r="M214">
        <v>41</v>
      </c>
      <c r="N214">
        <v>1</v>
      </c>
      <c r="O214">
        <v>0</v>
      </c>
      <c r="P214">
        <v>0</v>
      </c>
      <c r="Q214">
        <v>4</v>
      </c>
      <c r="R214">
        <v>0</v>
      </c>
    </row>
    <row r="215" spans="1:18" x14ac:dyDescent="0.25">
      <c r="A215" t="s">
        <v>9817</v>
      </c>
      <c r="B215" t="s">
        <v>74</v>
      </c>
      <c r="C215" t="s">
        <v>124</v>
      </c>
      <c r="D215">
        <v>1</v>
      </c>
      <c r="E215">
        <v>1</v>
      </c>
      <c r="F215">
        <v>0</v>
      </c>
      <c r="G215">
        <v>0</v>
      </c>
      <c r="H215">
        <v>0</v>
      </c>
      <c r="I215">
        <v>0</v>
      </c>
      <c r="J215">
        <v>0</v>
      </c>
      <c r="K215">
        <v>0</v>
      </c>
      <c r="L215">
        <v>0</v>
      </c>
      <c r="M215">
        <v>0</v>
      </c>
      <c r="N215">
        <v>0</v>
      </c>
      <c r="O215">
        <v>0</v>
      </c>
      <c r="P215">
        <v>1</v>
      </c>
      <c r="Q215">
        <v>1</v>
      </c>
      <c r="R215">
        <v>0</v>
      </c>
    </row>
    <row r="216" spans="1:18" x14ac:dyDescent="0.25">
      <c r="A216" t="s">
        <v>9818</v>
      </c>
      <c r="B216" t="s">
        <v>73</v>
      </c>
      <c r="C216" t="s">
        <v>124</v>
      </c>
      <c r="D216">
        <v>34</v>
      </c>
      <c r="E216">
        <v>33</v>
      </c>
      <c r="F216">
        <v>1</v>
      </c>
      <c r="G216">
        <v>0</v>
      </c>
      <c r="H216">
        <v>34</v>
      </c>
      <c r="I216">
        <v>33</v>
      </c>
      <c r="J216">
        <v>1</v>
      </c>
      <c r="K216">
        <v>0</v>
      </c>
      <c r="L216">
        <v>32</v>
      </c>
      <c r="M216">
        <v>31</v>
      </c>
      <c r="N216">
        <v>1</v>
      </c>
      <c r="O216">
        <v>0</v>
      </c>
      <c r="P216">
        <v>0</v>
      </c>
      <c r="Q216">
        <v>2</v>
      </c>
      <c r="R216">
        <v>0</v>
      </c>
    </row>
    <row r="217" spans="1:18" x14ac:dyDescent="0.25">
      <c r="A217" t="s">
        <v>9819</v>
      </c>
      <c r="B217" t="s">
        <v>73</v>
      </c>
      <c r="C217" t="s">
        <v>125</v>
      </c>
      <c r="D217">
        <v>2</v>
      </c>
      <c r="E217">
        <v>2</v>
      </c>
      <c r="F217">
        <v>0</v>
      </c>
      <c r="G217">
        <v>0</v>
      </c>
      <c r="H217">
        <v>2</v>
      </c>
      <c r="I217">
        <v>2</v>
      </c>
      <c r="J217">
        <v>0</v>
      </c>
      <c r="K217">
        <v>0</v>
      </c>
      <c r="L217">
        <v>2</v>
      </c>
      <c r="M217">
        <v>2</v>
      </c>
      <c r="N217">
        <v>0</v>
      </c>
      <c r="O217">
        <v>0</v>
      </c>
      <c r="P217">
        <v>0</v>
      </c>
      <c r="Q217">
        <v>0</v>
      </c>
      <c r="R217">
        <v>0</v>
      </c>
    </row>
    <row r="218" spans="1:18" x14ac:dyDescent="0.25">
      <c r="A218" t="s">
        <v>9820</v>
      </c>
      <c r="B218" t="s">
        <v>73</v>
      </c>
      <c r="C218" t="s">
        <v>126</v>
      </c>
      <c r="D218">
        <v>7</v>
      </c>
      <c r="E218">
        <v>7</v>
      </c>
      <c r="F218">
        <v>0</v>
      </c>
      <c r="G218">
        <v>0</v>
      </c>
      <c r="H218">
        <v>7</v>
      </c>
      <c r="I218">
        <v>7</v>
      </c>
      <c r="J218">
        <v>0</v>
      </c>
      <c r="K218">
        <v>0</v>
      </c>
      <c r="L218">
        <v>7</v>
      </c>
      <c r="M218">
        <v>7</v>
      </c>
      <c r="N218">
        <v>0</v>
      </c>
      <c r="O218">
        <v>0</v>
      </c>
      <c r="P218">
        <v>0</v>
      </c>
      <c r="Q218">
        <v>0</v>
      </c>
      <c r="R218">
        <v>0</v>
      </c>
    </row>
    <row r="219" spans="1:18" x14ac:dyDescent="0.25">
      <c r="A219" t="s">
        <v>9821</v>
      </c>
      <c r="B219" t="s">
        <v>73</v>
      </c>
      <c r="C219" t="s">
        <v>127</v>
      </c>
      <c r="D219">
        <v>49</v>
      </c>
      <c r="E219">
        <v>48</v>
      </c>
      <c r="F219">
        <v>1</v>
      </c>
      <c r="G219">
        <v>0</v>
      </c>
      <c r="H219">
        <v>49</v>
      </c>
      <c r="I219">
        <v>48</v>
      </c>
      <c r="J219">
        <v>1</v>
      </c>
      <c r="K219">
        <v>0</v>
      </c>
      <c r="L219">
        <v>45</v>
      </c>
      <c r="M219">
        <v>44</v>
      </c>
      <c r="N219">
        <v>1</v>
      </c>
      <c r="O219">
        <v>0</v>
      </c>
      <c r="P219">
        <v>0</v>
      </c>
      <c r="Q219">
        <v>4</v>
      </c>
      <c r="R219">
        <v>0</v>
      </c>
    </row>
    <row r="220" spans="1:18" x14ac:dyDescent="0.25">
      <c r="A220" t="s">
        <v>9822</v>
      </c>
      <c r="B220" t="s">
        <v>74</v>
      </c>
      <c r="C220" t="s">
        <v>128</v>
      </c>
      <c r="D220">
        <v>1</v>
      </c>
      <c r="E220">
        <v>1</v>
      </c>
      <c r="F220">
        <v>0</v>
      </c>
      <c r="G220">
        <v>0</v>
      </c>
      <c r="H220">
        <v>1</v>
      </c>
      <c r="I220">
        <v>1</v>
      </c>
      <c r="J220">
        <v>0</v>
      </c>
      <c r="K220">
        <v>0</v>
      </c>
      <c r="L220">
        <v>1</v>
      </c>
      <c r="M220">
        <v>1</v>
      </c>
      <c r="N220">
        <v>0</v>
      </c>
      <c r="O220">
        <v>0</v>
      </c>
      <c r="P220">
        <v>0</v>
      </c>
      <c r="Q220">
        <v>0</v>
      </c>
      <c r="R220">
        <v>0</v>
      </c>
    </row>
    <row r="221" spans="1:18" x14ac:dyDescent="0.25">
      <c r="A221" t="s">
        <v>9823</v>
      </c>
      <c r="B221" t="s">
        <v>73</v>
      </c>
      <c r="C221" t="s">
        <v>128</v>
      </c>
      <c r="D221">
        <v>23</v>
      </c>
      <c r="E221">
        <v>23</v>
      </c>
      <c r="F221">
        <v>0</v>
      </c>
      <c r="G221">
        <v>0</v>
      </c>
      <c r="H221">
        <v>23</v>
      </c>
      <c r="I221">
        <v>23</v>
      </c>
      <c r="J221">
        <v>0</v>
      </c>
      <c r="K221">
        <v>0</v>
      </c>
      <c r="L221">
        <v>22</v>
      </c>
      <c r="M221">
        <v>22</v>
      </c>
      <c r="N221">
        <v>0</v>
      </c>
      <c r="O221">
        <v>0</v>
      </c>
      <c r="P221">
        <v>0</v>
      </c>
      <c r="Q221">
        <v>1</v>
      </c>
      <c r="R221">
        <v>0</v>
      </c>
    </row>
    <row r="222" spans="1:18" x14ac:dyDescent="0.25">
      <c r="A222" t="s">
        <v>9824</v>
      </c>
      <c r="B222" t="s">
        <v>73</v>
      </c>
      <c r="C222" t="s">
        <v>129</v>
      </c>
      <c r="D222">
        <v>2</v>
      </c>
      <c r="E222">
        <v>2</v>
      </c>
      <c r="F222">
        <v>0</v>
      </c>
      <c r="G222">
        <v>0</v>
      </c>
      <c r="H222">
        <v>2</v>
      </c>
      <c r="I222">
        <v>2</v>
      </c>
      <c r="J222">
        <v>0</v>
      </c>
      <c r="K222">
        <v>0</v>
      </c>
      <c r="L222">
        <v>2</v>
      </c>
      <c r="M222">
        <v>2</v>
      </c>
      <c r="N222">
        <v>0</v>
      </c>
      <c r="O222">
        <v>0</v>
      </c>
      <c r="P222">
        <v>0</v>
      </c>
      <c r="Q222">
        <v>0</v>
      </c>
      <c r="R222">
        <v>0</v>
      </c>
    </row>
    <row r="223" spans="1:18" x14ac:dyDescent="0.25">
      <c r="A223" t="s">
        <v>9825</v>
      </c>
      <c r="B223" t="s">
        <v>73</v>
      </c>
      <c r="C223" t="s">
        <v>130</v>
      </c>
      <c r="D223">
        <v>13</v>
      </c>
      <c r="E223">
        <v>12</v>
      </c>
      <c r="F223">
        <v>1</v>
      </c>
      <c r="G223">
        <v>0</v>
      </c>
      <c r="H223">
        <v>13</v>
      </c>
      <c r="I223">
        <v>12</v>
      </c>
      <c r="J223">
        <v>1</v>
      </c>
      <c r="K223">
        <v>0</v>
      </c>
      <c r="L223">
        <v>11</v>
      </c>
      <c r="M223">
        <v>10</v>
      </c>
      <c r="N223">
        <v>1</v>
      </c>
      <c r="O223">
        <v>0</v>
      </c>
      <c r="P223">
        <v>0</v>
      </c>
      <c r="Q223">
        <v>2</v>
      </c>
      <c r="R223">
        <v>0</v>
      </c>
    </row>
    <row r="224" spans="1:18" x14ac:dyDescent="0.25">
      <c r="A224" t="s">
        <v>9826</v>
      </c>
      <c r="B224" t="s">
        <v>74</v>
      </c>
      <c r="C224" t="s">
        <v>131</v>
      </c>
      <c r="D224">
        <v>1</v>
      </c>
      <c r="E224">
        <v>1</v>
      </c>
      <c r="F224">
        <v>0</v>
      </c>
      <c r="G224">
        <v>0</v>
      </c>
      <c r="H224">
        <v>1</v>
      </c>
      <c r="I224">
        <v>1</v>
      </c>
      <c r="J224">
        <v>0</v>
      </c>
      <c r="K224">
        <v>0</v>
      </c>
      <c r="L224">
        <v>1</v>
      </c>
      <c r="M224">
        <v>1</v>
      </c>
      <c r="N224">
        <v>0</v>
      </c>
      <c r="O224">
        <v>0</v>
      </c>
      <c r="P224">
        <v>0</v>
      </c>
      <c r="Q224">
        <v>0</v>
      </c>
      <c r="R224">
        <v>0</v>
      </c>
    </row>
    <row r="225" spans="1:18" x14ac:dyDescent="0.25">
      <c r="A225" t="s">
        <v>9827</v>
      </c>
      <c r="B225" t="s">
        <v>73</v>
      </c>
      <c r="C225" t="s">
        <v>131</v>
      </c>
      <c r="D225">
        <v>47</v>
      </c>
      <c r="E225">
        <v>46</v>
      </c>
      <c r="F225">
        <v>1</v>
      </c>
      <c r="G225">
        <v>0</v>
      </c>
      <c r="H225">
        <v>44</v>
      </c>
      <c r="I225">
        <v>43</v>
      </c>
      <c r="J225">
        <v>1</v>
      </c>
      <c r="K225">
        <v>0</v>
      </c>
      <c r="L225">
        <v>43</v>
      </c>
      <c r="M225">
        <v>42</v>
      </c>
      <c r="N225">
        <v>1</v>
      </c>
      <c r="O225">
        <v>0</v>
      </c>
      <c r="P225">
        <v>3</v>
      </c>
      <c r="Q225">
        <v>4</v>
      </c>
      <c r="R225">
        <v>0</v>
      </c>
    </row>
    <row r="226" spans="1:18" x14ac:dyDescent="0.25">
      <c r="A226" t="s">
        <v>9828</v>
      </c>
      <c r="B226" t="s">
        <v>73</v>
      </c>
      <c r="C226" t="s">
        <v>132</v>
      </c>
      <c r="D226">
        <v>19</v>
      </c>
      <c r="E226">
        <v>19</v>
      </c>
      <c r="F226">
        <v>0</v>
      </c>
      <c r="G226">
        <v>0</v>
      </c>
      <c r="H226">
        <v>19</v>
      </c>
      <c r="I226">
        <v>19</v>
      </c>
      <c r="J226">
        <v>0</v>
      </c>
      <c r="K226">
        <v>0</v>
      </c>
      <c r="L226">
        <v>16</v>
      </c>
      <c r="M226">
        <v>16</v>
      </c>
      <c r="N226">
        <v>0</v>
      </c>
      <c r="O226">
        <v>0</v>
      </c>
      <c r="P226">
        <v>0</v>
      </c>
      <c r="Q226">
        <v>3</v>
      </c>
      <c r="R226">
        <v>0</v>
      </c>
    </row>
    <row r="227" spans="1:18" x14ac:dyDescent="0.25">
      <c r="A227" t="s">
        <v>9829</v>
      </c>
      <c r="B227" t="s">
        <v>75</v>
      </c>
      <c r="C227" t="s">
        <v>133</v>
      </c>
      <c r="D227">
        <v>1</v>
      </c>
      <c r="E227">
        <v>1</v>
      </c>
      <c r="F227">
        <v>0</v>
      </c>
      <c r="G227">
        <v>0</v>
      </c>
      <c r="H227">
        <v>1</v>
      </c>
      <c r="I227">
        <v>1</v>
      </c>
      <c r="J227">
        <v>0</v>
      </c>
      <c r="K227">
        <v>0</v>
      </c>
      <c r="L227">
        <v>0</v>
      </c>
      <c r="M227">
        <v>0</v>
      </c>
      <c r="N227">
        <v>0</v>
      </c>
      <c r="O227">
        <v>0</v>
      </c>
      <c r="P227">
        <v>0</v>
      </c>
      <c r="Q227">
        <v>1</v>
      </c>
      <c r="R227">
        <v>0</v>
      </c>
    </row>
    <row r="228" spans="1:18" x14ac:dyDescent="0.25">
      <c r="A228" t="s">
        <v>20119</v>
      </c>
      <c r="B228" t="s">
        <v>74</v>
      </c>
      <c r="C228" t="s">
        <v>133</v>
      </c>
      <c r="D228">
        <v>1</v>
      </c>
      <c r="E228">
        <v>1</v>
      </c>
      <c r="F228">
        <v>0</v>
      </c>
      <c r="G228">
        <v>0</v>
      </c>
      <c r="H228">
        <v>1</v>
      </c>
      <c r="I228">
        <v>1</v>
      </c>
      <c r="J228">
        <v>0</v>
      </c>
      <c r="K228">
        <v>0</v>
      </c>
      <c r="L228">
        <v>1</v>
      </c>
      <c r="M228">
        <v>1</v>
      </c>
      <c r="N228">
        <v>0</v>
      </c>
      <c r="O228">
        <v>0</v>
      </c>
      <c r="P228">
        <v>0</v>
      </c>
      <c r="Q228">
        <v>0</v>
      </c>
      <c r="R228">
        <v>0</v>
      </c>
    </row>
    <row r="229" spans="1:18" x14ac:dyDescent="0.25">
      <c r="A229" t="s">
        <v>9830</v>
      </c>
      <c r="B229" t="s">
        <v>73</v>
      </c>
      <c r="C229" t="s">
        <v>133</v>
      </c>
      <c r="D229">
        <v>17</v>
      </c>
      <c r="E229">
        <v>17</v>
      </c>
      <c r="F229">
        <v>0</v>
      </c>
      <c r="G229">
        <v>0</v>
      </c>
      <c r="H229">
        <v>17</v>
      </c>
      <c r="I229">
        <v>17</v>
      </c>
      <c r="J229">
        <v>0</v>
      </c>
      <c r="K229">
        <v>0</v>
      </c>
      <c r="L229">
        <v>16</v>
      </c>
      <c r="M229">
        <v>16</v>
      </c>
      <c r="N229">
        <v>0</v>
      </c>
      <c r="O229">
        <v>0</v>
      </c>
      <c r="P229">
        <v>0</v>
      </c>
      <c r="Q229">
        <v>1</v>
      </c>
      <c r="R229">
        <v>0</v>
      </c>
    </row>
    <row r="230" spans="1:18" x14ac:dyDescent="0.25">
      <c r="A230" t="s">
        <v>9831</v>
      </c>
      <c r="B230" t="s">
        <v>74</v>
      </c>
      <c r="C230" t="s">
        <v>134</v>
      </c>
      <c r="D230">
        <v>1</v>
      </c>
      <c r="E230">
        <v>1</v>
      </c>
      <c r="F230">
        <v>0</v>
      </c>
      <c r="G230">
        <v>0</v>
      </c>
      <c r="H230">
        <v>1</v>
      </c>
      <c r="I230">
        <v>1</v>
      </c>
      <c r="J230">
        <v>0</v>
      </c>
      <c r="K230">
        <v>0</v>
      </c>
      <c r="L230">
        <v>1</v>
      </c>
      <c r="M230">
        <v>1</v>
      </c>
      <c r="N230">
        <v>0</v>
      </c>
      <c r="O230">
        <v>0</v>
      </c>
      <c r="P230">
        <v>0</v>
      </c>
      <c r="Q230">
        <v>0</v>
      </c>
      <c r="R230">
        <v>0</v>
      </c>
    </row>
    <row r="231" spans="1:18" x14ac:dyDescent="0.25">
      <c r="A231" t="s">
        <v>20120</v>
      </c>
      <c r="B231" t="s">
        <v>73</v>
      </c>
      <c r="C231" t="s">
        <v>134</v>
      </c>
      <c r="D231">
        <v>1</v>
      </c>
      <c r="E231">
        <v>1</v>
      </c>
      <c r="F231">
        <v>0</v>
      </c>
      <c r="G231">
        <v>0</v>
      </c>
      <c r="H231">
        <v>1</v>
      </c>
      <c r="I231">
        <v>1</v>
      </c>
      <c r="J231">
        <v>0</v>
      </c>
      <c r="K231">
        <v>0</v>
      </c>
      <c r="L231">
        <v>1</v>
      </c>
      <c r="M231">
        <v>1</v>
      </c>
      <c r="N231">
        <v>0</v>
      </c>
      <c r="O231">
        <v>0</v>
      </c>
      <c r="P231">
        <v>0</v>
      </c>
      <c r="Q231">
        <v>0</v>
      </c>
      <c r="R231">
        <v>0</v>
      </c>
    </row>
    <row r="232" spans="1:18" x14ac:dyDescent="0.25">
      <c r="A232" t="s">
        <v>9832</v>
      </c>
      <c r="B232" t="s">
        <v>73</v>
      </c>
      <c r="C232" t="s">
        <v>135</v>
      </c>
      <c r="D232">
        <v>24</v>
      </c>
      <c r="E232">
        <v>24</v>
      </c>
      <c r="F232">
        <v>0</v>
      </c>
      <c r="G232">
        <v>0</v>
      </c>
      <c r="H232">
        <v>24</v>
      </c>
      <c r="I232">
        <v>24</v>
      </c>
      <c r="J232">
        <v>0</v>
      </c>
      <c r="K232">
        <v>0</v>
      </c>
      <c r="L232">
        <v>22</v>
      </c>
      <c r="M232">
        <v>22</v>
      </c>
      <c r="N232">
        <v>0</v>
      </c>
      <c r="O232">
        <v>0</v>
      </c>
      <c r="P232">
        <v>0</v>
      </c>
      <c r="Q232">
        <v>2</v>
      </c>
      <c r="R232">
        <v>0</v>
      </c>
    </row>
    <row r="233" spans="1:18" x14ac:dyDescent="0.25">
      <c r="A233" t="s">
        <v>9833</v>
      </c>
      <c r="B233" t="s">
        <v>74</v>
      </c>
      <c r="C233" t="s">
        <v>136</v>
      </c>
      <c r="D233">
        <v>1</v>
      </c>
      <c r="E233">
        <v>1</v>
      </c>
      <c r="F233">
        <v>0</v>
      </c>
      <c r="G233">
        <v>0</v>
      </c>
      <c r="H233">
        <v>1</v>
      </c>
      <c r="I233">
        <v>1</v>
      </c>
      <c r="J233">
        <v>0</v>
      </c>
      <c r="K233">
        <v>0</v>
      </c>
      <c r="L233">
        <v>0</v>
      </c>
      <c r="M233">
        <v>0</v>
      </c>
      <c r="N233">
        <v>0</v>
      </c>
      <c r="O233">
        <v>0</v>
      </c>
      <c r="P233">
        <v>0</v>
      </c>
      <c r="Q233">
        <v>1</v>
      </c>
      <c r="R233">
        <v>0</v>
      </c>
    </row>
    <row r="234" spans="1:18" x14ac:dyDescent="0.25">
      <c r="A234" t="s">
        <v>9834</v>
      </c>
      <c r="B234" t="s">
        <v>73</v>
      </c>
      <c r="C234" t="s">
        <v>136</v>
      </c>
      <c r="D234">
        <v>1</v>
      </c>
      <c r="E234">
        <v>1</v>
      </c>
      <c r="F234">
        <v>0</v>
      </c>
      <c r="G234">
        <v>0</v>
      </c>
      <c r="H234">
        <v>1</v>
      </c>
      <c r="I234">
        <v>1</v>
      </c>
      <c r="J234">
        <v>0</v>
      </c>
      <c r="K234">
        <v>0</v>
      </c>
      <c r="L234">
        <v>0</v>
      </c>
      <c r="M234">
        <v>0</v>
      </c>
      <c r="N234">
        <v>0</v>
      </c>
      <c r="O234">
        <v>0</v>
      </c>
      <c r="P234">
        <v>0</v>
      </c>
      <c r="Q234">
        <v>1</v>
      </c>
      <c r="R234">
        <v>0</v>
      </c>
    </row>
    <row r="235" spans="1:18" x14ac:dyDescent="0.25">
      <c r="A235" t="s">
        <v>9835</v>
      </c>
      <c r="B235" t="s">
        <v>74</v>
      </c>
      <c r="C235" t="s">
        <v>137</v>
      </c>
      <c r="D235">
        <v>2</v>
      </c>
      <c r="E235">
        <v>2</v>
      </c>
      <c r="F235">
        <v>0</v>
      </c>
      <c r="G235">
        <v>0</v>
      </c>
      <c r="H235">
        <v>2</v>
      </c>
      <c r="I235">
        <v>2</v>
      </c>
      <c r="J235">
        <v>0</v>
      </c>
      <c r="K235">
        <v>0</v>
      </c>
      <c r="L235">
        <v>2</v>
      </c>
      <c r="M235">
        <v>2</v>
      </c>
      <c r="N235">
        <v>0</v>
      </c>
      <c r="O235">
        <v>0</v>
      </c>
      <c r="P235">
        <v>0</v>
      </c>
      <c r="Q235">
        <v>0</v>
      </c>
      <c r="R235">
        <v>0</v>
      </c>
    </row>
    <row r="236" spans="1:18" x14ac:dyDescent="0.25">
      <c r="A236" t="s">
        <v>9836</v>
      </c>
      <c r="B236" t="s">
        <v>73</v>
      </c>
      <c r="C236" t="s">
        <v>137</v>
      </c>
      <c r="D236">
        <v>61</v>
      </c>
      <c r="E236">
        <v>60</v>
      </c>
      <c r="F236">
        <v>1</v>
      </c>
      <c r="G236">
        <v>0</v>
      </c>
      <c r="H236">
        <v>59</v>
      </c>
      <c r="I236">
        <v>57</v>
      </c>
      <c r="J236">
        <v>2</v>
      </c>
      <c r="K236">
        <v>0</v>
      </c>
      <c r="L236">
        <v>58</v>
      </c>
      <c r="M236">
        <v>56</v>
      </c>
      <c r="N236">
        <v>2</v>
      </c>
      <c r="O236">
        <v>0</v>
      </c>
      <c r="P236">
        <v>2</v>
      </c>
      <c r="Q236">
        <v>3</v>
      </c>
      <c r="R236">
        <v>0</v>
      </c>
    </row>
    <row r="237" spans="1:18" x14ac:dyDescent="0.25">
      <c r="A237" t="s">
        <v>9837</v>
      </c>
      <c r="B237" t="s">
        <v>73</v>
      </c>
      <c r="C237" t="s">
        <v>138</v>
      </c>
      <c r="D237">
        <v>17</v>
      </c>
      <c r="E237">
        <v>17</v>
      </c>
      <c r="F237">
        <v>0</v>
      </c>
      <c r="G237">
        <v>0</v>
      </c>
      <c r="H237">
        <v>17</v>
      </c>
      <c r="I237">
        <v>17</v>
      </c>
      <c r="J237">
        <v>0</v>
      </c>
      <c r="K237">
        <v>0</v>
      </c>
      <c r="L237">
        <v>17</v>
      </c>
      <c r="M237">
        <v>17</v>
      </c>
      <c r="N237">
        <v>0</v>
      </c>
      <c r="O237">
        <v>0</v>
      </c>
      <c r="P237">
        <v>0</v>
      </c>
      <c r="Q237">
        <v>0</v>
      </c>
      <c r="R237">
        <v>0</v>
      </c>
    </row>
    <row r="238" spans="1:18" x14ac:dyDescent="0.25">
      <c r="A238" t="s">
        <v>9838</v>
      </c>
      <c r="B238" t="s">
        <v>73</v>
      </c>
      <c r="C238" t="s">
        <v>139</v>
      </c>
      <c r="D238">
        <v>28</v>
      </c>
      <c r="E238">
        <v>26</v>
      </c>
      <c r="F238">
        <v>2</v>
      </c>
      <c r="G238">
        <v>0</v>
      </c>
      <c r="H238">
        <v>27</v>
      </c>
      <c r="I238">
        <v>24</v>
      </c>
      <c r="J238">
        <v>3</v>
      </c>
      <c r="K238">
        <v>0</v>
      </c>
      <c r="L238">
        <v>25</v>
      </c>
      <c r="M238">
        <v>23</v>
      </c>
      <c r="N238">
        <v>2</v>
      </c>
      <c r="O238">
        <v>0</v>
      </c>
      <c r="P238">
        <v>1</v>
      </c>
      <c r="Q238">
        <v>3</v>
      </c>
      <c r="R238">
        <v>0</v>
      </c>
    </row>
    <row r="239" spans="1:18" x14ac:dyDescent="0.25">
      <c r="A239" t="s">
        <v>20121</v>
      </c>
      <c r="B239" t="s">
        <v>73</v>
      </c>
      <c r="C239" t="s">
        <v>140</v>
      </c>
      <c r="D239">
        <v>1</v>
      </c>
      <c r="E239">
        <v>1</v>
      </c>
      <c r="F239">
        <v>0</v>
      </c>
      <c r="G239">
        <v>0</v>
      </c>
      <c r="H239">
        <v>1</v>
      </c>
      <c r="I239">
        <v>1</v>
      </c>
      <c r="J239">
        <v>0</v>
      </c>
      <c r="K239">
        <v>0</v>
      </c>
      <c r="L239">
        <v>1</v>
      </c>
      <c r="M239">
        <v>1</v>
      </c>
      <c r="N239">
        <v>0</v>
      </c>
      <c r="O239">
        <v>0</v>
      </c>
      <c r="P239">
        <v>0</v>
      </c>
      <c r="Q239">
        <v>0</v>
      </c>
      <c r="R239">
        <v>0</v>
      </c>
    </row>
    <row r="240" spans="1:18" x14ac:dyDescent="0.25">
      <c r="A240" t="s">
        <v>9839</v>
      </c>
      <c r="B240" t="s">
        <v>74</v>
      </c>
      <c r="C240" t="s">
        <v>142</v>
      </c>
      <c r="D240">
        <v>1</v>
      </c>
      <c r="E240">
        <v>1</v>
      </c>
      <c r="F240">
        <v>0</v>
      </c>
      <c r="G240">
        <v>0</v>
      </c>
      <c r="H240">
        <v>1</v>
      </c>
      <c r="I240">
        <v>1</v>
      </c>
      <c r="J240">
        <v>0</v>
      </c>
      <c r="K240">
        <v>0</v>
      </c>
      <c r="L240">
        <v>1</v>
      </c>
      <c r="M240">
        <v>1</v>
      </c>
      <c r="N240">
        <v>0</v>
      </c>
      <c r="O240">
        <v>0</v>
      </c>
      <c r="P240">
        <v>0</v>
      </c>
      <c r="Q240">
        <v>0</v>
      </c>
      <c r="R240">
        <v>0</v>
      </c>
    </row>
    <row r="241" spans="1:18" x14ac:dyDescent="0.25">
      <c r="A241" t="s">
        <v>9840</v>
      </c>
      <c r="B241" t="s">
        <v>73</v>
      </c>
      <c r="C241" t="s">
        <v>142</v>
      </c>
      <c r="D241">
        <v>18</v>
      </c>
      <c r="E241">
        <v>17</v>
      </c>
      <c r="F241">
        <v>1</v>
      </c>
      <c r="G241">
        <v>0</v>
      </c>
      <c r="H241">
        <v>18</v>
      </c>
      <c r="I241">
        <v>17</v>
      </c>
      <c r="J241">
        <v>1</v>
      </c>
      <c r="K241">
        <v>0</v>
      </c>
      <c r="L241">
        <v>15</v>
      </c>
      <c r="M241">
        <v>14</v>
      </c>
      <c r="N241">
        <v>1</v>
      </c>
      <c r="O241">
        <v>0</v>
      </c>
      <c r="P241">
        <v>0</v>
      </c>
      <c r="Q241">
        <v>3</v>
      </c>
      <c r="R241">
        <v>0</v>
      </c>
    </row>
    <row r="242" spans="1:18" x14ac:dyDescent="0.25">
      <c r="A242" t="s">
        <v>9841</v>
      </c>
      <c r="B242" t="s">
        <v>73</v>
      </c>
      <c r="C242" t="s">
        <v>143</v>
      </c>
      <c r="D242">
        <v>9</v>
      </c>
      <c r="E242">
        <v>7</v>
      </c>
      <c r="F242">
        <v>2</v>
      </c>
      <c r="G242">
        <v>0</v>
      </c>
      <c r="H242">
        <v>9</v>
      </c>
      <c r="I242">
        <v>7</v>
      </c>
      <c r="J242">
        <v>2</v>
      </c>
      <c r="K242">
        <v>0</v>
      </c>
      <c r="L242">
        <v>9</v>
      </c>
      <c r="M242">
        <v>7</v>
      </c>
      <c r="N242">
        <v>2</v>
      </c>
      <c r="O242">
        <v>0</v>
      </c>
      <c r="P242">
        <v>0</v>
      </c>
      <c r="Q242">
        <v>0</v>
      </c>
      <c r="R242">
        <v>0</v>
      </c>
    </row>
    <row r="243" spans="1:18" x14ac:dyDescent="0.25">
      <c r="A243" t="s">
        <v>9842</v>
      </c>
      <c r="B243" t="s">
        <v>75</v>
      </c>
      <c r="C243" t="s">
        <v>144</v>
      </c>
      <c r="D243">
        <v>1</v>
      </c>
      <c r="E243">
        <v>1</v>
      </c>
      <c r="F243">
        <v>0</v>
      </c>
      <c r="G243">
        <v>0</v>
      </c>
      <c r="H243">
        <v>1</v>
      </c>
      <c r="I243">
        <v>1</v>
      </c>
      <c r="J243">
        <v>0</v>
      </c>
      <c r="K243">
        <v>0</v>
      </c>
      <c r="L243">
        <v>1</v>
      </c>
      <c r="M243">
        <v>1</v>
      </c>
      <c r="N243">
        <v>0</v>
      </c>
      <c r="O243">
        <v>0</v>
      </c>
      <c r="P243">
        <v>0</v>
      </c>
      <c r="Q243">
        <v>0</v>
      </c>
      <c r="R243">
        <v>0</v>
      </c>
    </row>
    <row r="244" spans="1:18" x14ac:dyDescent="0.25">
      <c r="A244" t="s">
        <v>9843</v>
      </c>
      <c r="B244" t="s">
        <v>74</v>
      </c>
      <c r="C244" t="s">
        <v>144</v>
      </c>
      <c r="D244">
        <v>1</v>
      </c>
      <c r="E244">
        <v>1</v>
      </c>
      <c r="F244">
        <v>0</v>
      </c>
      <c r="G244">
        <v>0</v>
      </c>
      <c r="H244">
        <v>1</v>
      </c>
      <c r="I244">
        <v>1</v>
      </c>
      <c r="J244">
        <v>0</v>
      </c>
      <c r="K244">
        <v>0</v>
      </c>
      <c r="L244">
        <v>1</v>
      </c>
      <c r="M244">
        <v>1</v>
      </c>
      <c r="N244">
        <v>0</v>
      </c>
      <c r="O244">
        <v>0</v>
      </c>
      <c r="P244">
        <v>0</v>
      </c>
      <c r="Q244">
        <v>0</v>
      </c>
      <c r="R244">
        <v>0</v>
      </c>
    </row>
    <row r="245" spans="1:18" x14ac:dyDescent="0.25">
      <c r="A245" t="s">
        <v>9844</v>
      </c>
      <c r="B245" t="s">
        <v>73</v>
      </c>
      <c r="C245" t="s">
        <v>144</v>
      </c>
      <c r="D245">
        <v>50</v>
      </c>
      <c r="E245">
        <v>47</v>
      </c>
      <c r="F245">
        <v>3</v>
      </c>
      <c r="G245">
        <v>0</v>
      </c>
      <c r="H245">
        <v>50</v>
      </c>
      <c r="I245">
        <v>47</v>
      </c>
      <c r="J245">
        <v>3</v>
      </c>
      <c r="K245">
        <v>0</v>
      </c>
      <c r="L245">
        <v>43</v>
      </c>
      <c r="M245">
        <v>40</v>
      </c>
      <c r="N245">
        <v>3</v>
      </c>
      <c r="O245">
        <v>0</v>
      </c>
      <c r="P245">
        <v>0</v>
      </c>
      <c r="Q245">
        <v>7</v>
      </c>
      <c r="R245">
        <v>0</v>
      </c>
    </row>
    <row r="246" spans="1:18" x14ac:dyDescent="0.25">
      <c r="A246" t="s">
        <v>9845</v>
      </c>
      <c r="B246" t="s">
        <v>73</v>
      </c>
      <c r="C246" t="s">
        <v>145</v>
      </c>
      <c r="D246">
        <v>2</v>
      </c>
      <c r="E246">
        <v>2</v>
      </c>
      <c r="F246">
        <v>0</v>
      </c>
      <c r="G246">
        <v>0</v>
      </c>
      <c r="H246">
        <v>2</v>
      </c>
      <c r="I246">
        <v>2</v>
      </c>
      <c r="J246">
        <v>0</v>
      </c>
      <c r="K246">
        <v>0</v>
      </c>
      <c r="L246">
        <v>1</v>
      </c>
      <c r="M246">
        <v>1</v>
      </c>
      <c r="N246">
        <v>0</v>
      </c>
      <c r="O246">
        <v>0</v>
      </c>
      <c r="P246">
        <v>0</v>
      </c>
      <c r="Q246">
        <v>1</v>
      </c>
      <c r="R246">
        <v>0</v>
      </c>
    </row>
    <row r="247" spans="1:18" x14ac:dyDescent="0.25">
      <c r="A247" t="s">
        <v>9846</v>
      </c>
      <c r="B247" t="s">
        <v>74</v>
      </c>
      <c r="C247" t="s">
        <v>146</v>
      </c>
      <c r="D247">
        <v>1</v>
      </c>
      <c r="E247">
        <v>1</v>
      </c>
      <c r="F247">
        <v>0</v>
      </c>
      <c r="G247">
        <v>0</v>
      </c>
      <c r="H247">
        <v>1</v>
      </c>
      <c r="I247">
        <v>1</v>
      </c>
      <c r="J247">
        <v>0</v>
      </c>
      <c r="K247">
        <v>0</v>
      </c>
      <c r="L247">
        <v>1</v>
      </c>
      <c r="M247">
        <v>1</v>
      </c>
      <c r="N247">
        <v>0</v>
      </c>
      <c r="O247">
        <v>0</v>
      </c>
      <c r="P247">
        <v>0</v>
      </c>
      <c r="Q247">
        <v>0</v>
      </c>
      <c r="R247">
        <v>0</v>
      </c>
    </row>
    <row r="248" spans="1:18" x14ac:dyDescent="0.25">
      <c r="A248" t="s">
        <v>9847</v>
      </c>
      <c r="B248" t="s">
        <v>73</v>
      </c>
      <c r="C248" t="s">
        <v>146</v>
      </c>
      <c r="D248">
        <v>10</v>
      </c>
      <c r="E248">
        <v>10</v>
      </c>
      <c r="F248">
        <v>0</v>
      </c>
      <c r="G248">
        <v>0</v>
      </c>
      <c r="H248">
        <v>10</v>
      </c>
      <c r="I248">
        <v>10</v>
      </c>
      <c r="J248">
        <v>0</v>
      </c>
      <c r="K248">
        <v>0</v>
      </c>
      <c r="L248">
        <v>9</v>
      </c>
      <c r="M248">
        <v>9</v>
      </c>
      <c r="N248">
        <v>0</v>
      </c>
      <c r="O248">
        <v>0</v>
      </c>
      <c r="P248">
        <v>0</v>
      </c>
      <c r="Q248">
        <v>1</v>
      </c>
      <c r="R248">
        <v>0</v>
      </c>
    </row>
    <row r="249" spans="1:18" x14ac:dyDescent="0.25">
      <c r="A249" t="s">
        <v>9848</v>
      </c>
      <c r="B249" t="s">
        <v>73</v>
      </c>
      <c r="C249" t="s">
        <v>147</v>
      </c>
      <c r="D249">
        <v>11</v>
      </c>
      <c r="E249">
        <v>11</v>
      </c>
      <c r="F249">
        <v>0</v>
      </c>
      <c r="G249">
        <v>0</v>
      </c>
      <c r="H249">
        <v>11</v>
      </c>
      <c r="I249">
        <v>11</v>
      </c>
      <c r="J249">
        <v>0</v>
      </c>
      <c r="K249">
        <v>0</v>
      </c>
      <c r="L249">
        <v>10</v>
      </c>
      <c r="M249">
        <v>10</v>
      </c>
      <c r="N249">
        <v>0</v>
      </c>
      <c r="O249">
        <v>0</v>
      </c>
      <c r="P249">
        <v>0</v>
      </c>
      <c r="Q249">
        <v>1</v>
      </c>
      <c r="R249">
        <v>0</v>
      </c>
    </row>
    <row r="250" spans="1:18" x14ac:dyDescent="0.25">
      <c r="A250" t="s">
        <v>9849</v>
      </c>
      <c r="B250" t="s">
        <v>74</v>
      </c>
      <c r="C250" t="s">
        <v>148</v>
      </c>
      <c r="D250">
        <v>2</v>
      </c>
      <c r="E250">
        <v>2</v>
      </c>
      <c r="F250">
        <v>0</v>
      </c>
      <c r="G250">
        <v>0</v>
      </c>
      <c r="H250">
        <v>2</v>
      </c>
      <c r="I250">
        <v>2</v>
      </c>
      <c r="J250">
        <v>0</v>
      </c>
      <c r="K250">
        <v>0</v>
      </c>
      <c r="L250">
        <v>1</v>
      </c>
      <c r="M250">
        <v>1</v>
      </c>
      <c r="N250">
        <v>0</v>
      </c>
      <c r="O250">
        <v>0</v>
      </c>
      <c r="P250">
        <v>0</v>
      </c>
      <c r="Q250">
        <v>1</v>
      </c>
      <c r="R250">
        <v>0</v>
      </c>
    </row>
    <row r="251" spans="1:18" x14ac:dyDescent="0.25">
      <c r="A251" t="s">
        <v>9850</v>
      </c>
      <c r="B251" t="s">
        <v>73</v>
      </c>
      <c r="C251" t="s">
        <v>148</v>
      </c>
      <c r="D251">
        <v>5</v>
      </c>
      <c r="E251">
        <v>5</v>
      </c>
      <c r="F251">
        <v>0</v>
      </c>
      <c r="G251">
        <v>0</v>
      </c>
      <c r="H251">
        <v>5</v>
      </c>
      <c r="I251">
        <v>5</v>
      </c>
      <c r="J251">
        <v>0</v>
      </c>
      <c r="K251">
        <v>0</v>
      </c>
      <c r="L251">
        <v>5</v>
      </c>
      <c r="M251">
        <v>5</v>
      </c>
      <c r="N251">
        <v>0</v>
      </c>
      <c r="O251">
        <v>0</v>
      </c>
      <c r="P251">
        <v>0</v>
      </c>
      <c r="Q251">
        <v>0</v>
      </c>
      <c r="R251">
        <v>0</v>
      </c>
    </row>
    <row r="252" spans="1:18" x14ac:dyDescent="0.25">
      <c r="A252" t="s">
        <v>9851</v>
      </c>
      <c r="B252" t="s">
        <v>73</v>
      </c>
      <c r="C252" t="s">
        <v>149</v>
      </c>
      <c r="D252">
        <v>52</v>
      </c>
      <c r="E252">
        <v>51</v>
      </c>
      <c r="F252">
        <v>1</v>
      </c>
      <c r="G252">
        <v>0</v>
      </c>
      <c r="H252">
        <v>50</v>
      </c>
      <c r="I252">
        <v>50</v>
      </c>
      <c r="J252">
        <v>0</v>
      </c>
      <c r="K252">
        <v>0</v>
      </c>
      <c r="L252">
        <v>47</v>
      </c>
      <c r="M252">
        <v>47</v>
      </c>
      <c r="N252">
        <v>0</v>
      </c>
      <c r="O252">
        <v>0</v>
      </c>
      <c r="P252">
        <v>2</v>
      </c>
      <c r="Q252">
        <v>5</v>
      </c>
      <c r="R252">
        <v>0</v>
      </c>
    </row>
    <row r="253" spans="1:18" x14ac:dyDescent="0.25">
      <c r="A253" t="s">
        <v>9852</v>
      </c>
      <c r="B253" t="s">
        <v>74</v>
      </c>
      <c r="C253" t="s">
        <v>150</v>
      </c>
      <c r="D253">
        <v>1</v>
      </c>
      <c r="E253">
        <v>1</v>
      </c>
      <c r="F253">
        <v>0</v>
      </c>
      <c r="G253">
        <v>0</v>
      </c>
      <c r="H253">
        <v>1</v>
      </c>
      <c r="I253">
        <v>1</v>
      </c>
      <c r="J253">
        <v>0</v>
      </c>
      <c r="K253">
        <v>0</v>
      </c>
      <c r="L253">
        <v>1</v>
      </c>
      <c r="M253">
        <v>1</v>
      </c>
      <c r="N253">
        <v>0</v>
      </c>
      <c r="O253">
        <v>0</v>
      </c>
      <c r="P253">
        <v>0</v>
      </c>
      <c r="Q253">
        <v>0</v>
      </c>
      <c r="R253">
        <v>0</v>
      </c>
    </row>
    <row r="254" spans="1:18" x14ac:dyDescent="0.25">
      <c r="A254" t="s">
        <v>9853</v>
      </c>
      <c r="B254" t="s">
        <v>73</v>
      </c>
      <c r="C254" t="s">
        <v>150</v>
      </c>
      <c r="D254">
        <v>20</v>
      </c>
      <c r="E254">
        <v>19</v>
      </c>
      <c r="F254">
        <v>0</v>
      </c>
      <c r="G254">
        <v>1</v>
      </c>
      <c r="H254">
        <v>18</v>
      </c>
      <c r="I254">
        <v>17</v>
      </c>
      <c r="J254">
        <v>0</v>
      </c>
      <c r="K254">
        <v>1</v>
      </c>
      <c r="L254">
        <v>17</v>
      </c>
      <c r="M254">
        <v>16</v>
      </c>
      <c r="N254">
        <v>0</v>
      </c>
      <c r="O254">
        <v>1</v>
      </c>
      <c r="P254">
        <v>2</v>
      </c>
      <c r="Q254">
        <v>3</v>
      </c>
      <c r="R254">
        <v>0</v>
      </c>
    </row>
    <row r="255" spans="1:18" x14ac:dyDescent="0.25">
      <c r="A255" t="s">
        <v>9854</v>
      </c>
      <c r="B255" t="s">
        <v>75</v>
      </c>
      <c r="C255" t="s">
        <v>151</v>
      </c>
      <c r="D255">
        <v>1</v>
      </c>
      <c r="E255">
        <v>1</v>
      </c>
      <c r="F255">
        <v>0</v>
      </c>
      <c r="G255">
        <v>0</v>
      </c>
      <c r="H255">
        <v>1</v>
      </c>
      <c r="I255">
        <v>1</v>
      </c>
      <c r="J255">
        <v>0</v>
      </c>
      <c r="K255">
        <v>0</v>
      </c>
      <c r="L255">
        <v>1</v>
      </c>
      <c r="M255">
        <v>1</v>
      </c>
      <c r="N255">
        <v>0</v>
      </c>
      <c r="O255">
        <v>0</v>
      </c>
      <c r="P255">
        <v>0</v>
      </c>
      <c r="Q255">
        <v>0</v>
      </c>
      <c r="R255">
        <v>0</v>
      </c>
    </row>
    <row r="256" spans="1:18" x14ac:dyDescent="0.25">
      <c r="A256" t="s">
        <v>9855</v>
      </c>
      <c r="B256" t="s">
        <v>73</v>
      </c>
      <c r="C256" t="s">
        <v>151</v>
      </c>
      <c r="D256">
        <v>41</v>
      </c>
      <c r="E256">
        <v>41</v>
      </c>
      <c r="F256">
        <v>0</v>
      </c>
      <c r="G256">
        <v>0</v>
      </c>
      <c r="H256">
        <v>40</v>
      </c>
      <c r="I256">
        <v>40</v>
      </c>
      <c r="J256">
        <v>0</v>
      </c>
      <c r="K256">
        <v>0</v>
      </c>
      <c r="L256">
        <v>39</v>
      </c>
      <c r="M256">
        <v>39</v>
      </c>
      <c r="N256">
        <v>0</v>
      </c>
      <c r="O256">
        <v>0</v>
      </c>
      <c r="P256">
        <v>1</v>
      </c>
      <c r="Q256">
        <v>2</v>
      </c>
      <c r="R256">
        <v>0</v>
      </c>
    </row>
    <row r="257" spans="1:18" x14ac:dyDescent="0.25">
      <c r="A257" t="s">
        <v>9856</v>
      </c>
      <c r="B257" t="s">
        <v>73</v>
      </c>
      <c r="C257" t="s">
        <v>152</v>
      </c>
      <c r="D257">
        <v>6</v>
      </c>
      <c r="E257">
        <v>6</v>
      </c>
      <c r="F257">
        <v>0</v>
      </c>
      <c r="G257">
        <v>0</v>
      </c>
      <c r="H257">
        <v>6</v>
      </c>
      <c r="I257">
        <v>6</v>
      </c>
      <c r="J257">
        <v>0</v>
      </c>
      <c r="K257">
        <v>0</v>
      </c>
      <c r="L257">
        <v>6</v>
      </c>
      <c r="M257">
        <v>6</v>
      </c>
      <c r="N257">
        <v>0</v>
      </c>
      <c r="O257">
        <v>0</v>
      </c>
      <c r="P257">
        <v>0</v>
      </c>
      <c r="Q257">
        <v>0</v>
      </c>
      <c r="R257">
        <v>0</v>
      </c>
    </row>
    <row r="258" spans="1:18" x14ac:dyDescent="0.25">
      <c r="A258" t="s">
        <v>9857</v>
      </c>
      <c r="B258" t="s">
        <v>73</v>
      </c>
      <c r="C258" t="s">
        <v>153</v>
      </c>
      <c r="D258">
        <v>23</v>
      </c>
      <c r="E258">
        <v>21</v>
      </c>
      <c r="F258">
        <v>2</v>
      </c>
      <c r="G258">
        <v>0</v>
      </c>
      <c r="H258">
        <v>22</v>
      </c>
      <c r="I258">
        <v>21</v>
      </c>
      <c r="J258">
        <v>1</v>
      </c>
      <c r="K258">
        <v>0</v>
      </c>
      <c r="L258">
        <v>20</v>
      </c>
      <c r="M258">
        <v>19</v>
      </c>
      <c r="N258">
        <v>1</v>
      </c>
      <c r="O258">
        <v>0</v>
      </c>
      <c r="P258">
        <v>1</v>
      </c>
      <c r="Q258">
        <v>3</v>
      </c>
      <c r="R258">
        <v>0</v>
      </c>
    </row>
    <row r="259" spans="1:18" x14ac:dyDescent="0.25">
      <c r="A259" t="s">
        <v>9858</v>
      </c>
      <c r="B259" t="s">
        <v>75</v>
      </c>
      <c r="C259" t="s">
        <v>154</v>
      </c>
      <c r="D259">
        <v>1</v>
      </c>
      <c r="E259">
        <v>0</v>
      </c>
      <c r="F259">
        <v>0</v>
      </c>
      <c r="G259">
        <v>1</v>
      </c>
      <c r="H259">
        <v>1</v>
      </c>
      <c r="I259">
        <v>0</v>
      </c>
      <c r="J259">
        <v>0</v>
      </c>
      <c r="K259">
        <v>1</v>
      </c>
      <c r="L259">
        <v>1</v>
      </c>
      <c r="M259">
        <v>0</v>
      </c>
      <c r="N259">
        <v>0</v>
      </c>
      <c r="O259">
        <v>1</v>
      </c>
      <c r="P259">
        <v>0</v>
      </c>
      <c r="Q259">
        <v>0</v>
      </c>
      <c r="R259">
        <v>0</v>
      </c>
    </row>
    <row r="260" spans="1:18" x14ac:dyDescent="0.25">
      <c r="A260" t="s">
        <v>9859</v>
      </c>
      <c r="B260" t="s">
        <v>74</v>
      </c>
      <c r="C260" t="s">
        <v>154</v>
      </c>
      <c r="D260">
        <v>1</v>
      </c>
      <c r="E260">
        <v>1</v>
      </c>
      <c r="F260">
        <v>0</v>
      </c>
      <c r="G260">
        <v>0</v>
      </c>
      <c r="H260">
        <v>1</v>
      </c>
      <c r="I260">
        <v>1</v>
      </c>
      <c r="J260">
        <v>0</v>
      </c>
      <c r="K260">
        <v>0</v>
      </c>
      <c r="L260">
        <v>1</v>
      </c>
      <c r="M260">
        <v>1</v>
      </c>
      <c r="N260">
        <v>0</v>
      </c>
      <c r="O260">
        <v>0</v>
      </c>
      <c r="P260">
        <v>0</v>
      </c>
      <c r="Q260">
        <v>0</v>
      </c>
      <c r="R260">
        <v>0</v>
      </c>
    </row>
    <row r="261" spans="1:18" x14ac:dyDescent="0.25">
      <c r="A261" t="s">
        <v>9860</v>
      </c>
      <c r="B261" t="s">
        <v>73</v>
      </c>
      <c r="C261" t="s">
        <v>154</v>
      </c>
      <c r="D261">
        <v>52</v>
      </c>
      <c r="E261">
        <v>50</v>
      </c>
      <c r="F261">
        <v>2</v>
      </c>
      <c r="G261">
        <v>0</v>
      </c>
      <c r="H261">
        <v>51</v>
      </c>
      <c r="I261">
        <v>50</v>
      </c>
      <c r="J261">
        <v>1</v>
      </c>
      <c r="K261">
        <v>0</v>
      </c>
      <c r="L261">
        <v>49</v>
      </c>
      <c r="M261">
        <v>48</v>
      </c>
      <c r="N261">
        <v>1</v>
      </c>
      <c r="O261">
        <v>0</v>
      </c>
      <c r="P261">
        <v>1</v>
      </c>
      <c r="Q261">
        <v>3</v>
      </c>
      <c r="R261">
        <v>0</v>
      </c>
    </row>
    <row r="262" spans="1:18" x14ac:dyDescent="0.25">
      <c r="A262" t="s">
        <v>9861</v>
      </c>
      <c r="B262" t="s">
        <v>73</v>
      </c>
      <c r="C262" t="s">
        <v>155</v>
      </c>
      <c r="D262">
        <v>15</v>
      </c>
      <c r="E262">
        <v>14</v>
      </c>
      <c r="F262">
        <v>1</v>
      </c>
      <c r="G262">
        <v>0</v>
      </c>
      <c r="H262">
        <v>15</v>
      </c>
      <c r="I262">
        <v>14</v>
      </c>
      <c r="J262">
        <v>1</v>
      </c>
      <c r="K262">
        <v>0</v>
      </c>
      <c r="L262">
        <v>14</v>
      </c>
      <c r="M262">
        <v>13</v>
      </c>
      <c r="N262">
        <v>1</v>
      </c>
      <c r="O262">
        <v>0</v>
      </c>
      <c r="P262">
        <v>0</v>
      </c>
      <c r="Q262">
        <v>1</v>
      </c>
      <c r="R262">
        <v>0</v>
      </c>
    </row>
    <row r="263" spans="1:18" x14ac:dyDescent="0.25">
      <c r="A263" t="s">
        <v>9862</v>
      </c>
      <c r="B263" t="s">
        <v>74</v>
      </c>
      <c r="C263" t="s">
        <v>156</v>
      </c>
      <c r="D263">
        <v>1</v>
      </c>
      <c r="E263">
        <v>1</v>
      </c>
      <c r="F263">
        <v>0</v>
      </c>
      <c r="G263">
        <v>0</v>
      </c>
      <c r="H263">
        <v>1</v>
      </c>
      <c r="I263">
        <v>1</v>
      </c>
      <c r="J263">
        <v>0</v>
      </c>
      <c r="K263">
        <v>0</v>
      </c>
      <c r="L263">
        <v>1</v>
      </c>
      <c r="M263">
        <v>1</v>
      </c>
      <c r="N263">
        <v>0</v>
      </c>
      <c r="O263">
        <v>0</v>
      </c>
      <c r="P263">
        <v>0</v>
      </c>
      <c r="Q263">
        <v>0</v>
      </c>
      <c r="R263">
        <v>0</v>
      </c>
    </row>
    <row r="264" spans="1:18" x14ac:dyDescent="0.25">
      <c r="A264" t="s">
        <v>9863</v>
      </c>
      <c r="B264" t="s">
        <v>73</v>
      </c>
      <c r="C264" t="s">
        <v>156</v>
      </c>
      <c r="D264">
        <v>8</v>
      </c>
      <c r="E264">
        <v>8</v>
      </c>
      <c r="F264">
        <v>0</v>
      </c>
      <c r="G264">
        <v>0</v>
      </c>
      <c r="H264">
        <v>8</v>
      </c>
      <c r="I264">
        <v>8</v>
      </c>
      <c r="J264">
        <v>0</v>
      </c>
      <c r="K264">
        <v>0</v>
      </c>
      <c r="L264">
        <v>8</v>
      </c>
      <c r="M264">
        <v>8</v>
      </c>
      <c r="N264">
        <v>0</v>
      </c>
      <c r="O264">
        <v>0</v>
      </c>
      <c r="P264">
        <v>0</v>
      </c>
      <c r="Q264">
        <v>0</v>
      </c>
      <c r="R264">
        <v>0</v>
      </c>
    </row>
    <row r="265" spans="1:18" x14ac:dyDescent="0.25">
      <c r="A265" t="s">
        <v>9864</v>
      </c>
      <c r="B265" t="s">
        <v>73</v>
      </c>
      <c r="C265" t="s">
        <v>157</v>
      </c>
      <c r="D265">
        <v>6</v>
      </c>
      <c r="E265">
        <v>6</v>
      </c>
      <c r="F265">
        <v>0</v>
      </c>
      <c r="G265">
        <v>0</v>
      </c>
      <c r="H265">
        <v>6</v>
      </c>
      <c r="I265">
        <v>6</v>
      </c>
      <c r="J265">
        <v>0</v>
      </c>
      <c r="K265">
        <v>0</v>
      </c>
      <c r="L265">
        <v>5</v>
      </c>
      <c r="M265">
        <v>5</v>
      </c>
      <c r="N265">
        <v>0</v>
      </c>
      <c r="O265">
        <v>0</v>
      </c>
      <c r="P265">
        <v>0</v>
      </c>
      <c r="Q265">
        <v>1</v>
      </c>
      <c r="R265">
        <v>0</v>
      </c>
    </row>
    <row r="266" spans="1:18" x14ac:dyDescent="0.25">
      <c r="A266" t="s">
        <v>20122</v>
      </c>
      <c r="B266" t="s">
        <v>74</v>
      </c>
      <c r="C266" t="s">
        <v>158</v>
      </c>
      <c r="D266">
        <v>1</v>
      </c>
      <c r="E266">
        <v>1</v>
      </c>
      <c r="F266">
        <v>0</v>
      </c>
      <c r="G266">
        <v>0</v>
      </c>
      <c r="H266">
        <v>1</v>
      </c>
      <c r="I266">
        <v>1</v>
      </c>
      <c r="J266">
        <v>0</v>
      </c>
      <c r="K266">
        <v>0</v>
      </c>
      <c r="L266">
        <v>1</v>
      </c>
      <c r="M266">
        <v>1</v>
      </c>
      <c r="N266">
        <v>0</v>
      </c>
      <c r="O266">
        <v>0</v>
      </c>
      <c r="P266">
        <v>0</v>
      </c>
      <c r="Q266">
        <v>0</v>
      </c>
      <c r="R266">
        <v>0</v>
      </c>
    </row>
    <row r="267" spans="1:18" x14ac:dyDescent="0.25">
      <c r="A267" t="s">
        <v>9865</v>
      </c>
      <c r="B267" t="s">
        <v>73</v>
      </c>
      <c r="C267" t="s">
        <v>158</v>
      </c>
      <c r="D267">
        <v>33</v>
      </c>
      <c r="E267">
        <v>32</v>
      </c>
      <c r="F267">
        <v>1</v>
      </c>
      <c r="G267">
        <v>0</v>
      </c>
      <c r="H267">
        <v>32</v>
      </c>
      <c r="I267">
        <v>31</v>
      </c>
      <c r="J267">
        <v>1</v>
      </c>
      <c r="K267">
        <v>0</v>
      </c>
      <c r="L267">
        <v>29</v>
      </c>
      <c r="M267">
        <v>29</v>
      </c>
      <c r="N267">
        <v>0</v>
      </c>
      <c r="O267">
        <v>0</v>
      </c>
      <c r="P267">
        <v>1</v>
      </c>
      <c r="Q267">
        <v>4</v>
      </c>
      <c r="R267">
        <v>0</v>
      </c>
    </row>
    <row r="268" spans="1:18" x14ac:dyDescent="0.25">
      <c r="A268" t="s">
        <v>9866</v>
      </c>
      <c r="B268" t="s">
        <v>73</v>
      </c>
      <c r="C268" t="s">
        <v>159</v>
      </c>
      <c r="D268">
        <v>27</v>
      </c>
      <c r="E268">
        <v>26</v>
      </c>
      <c r="F268">
        <v>1</v>
      </c>
      <c r="G268">
        <v>0</v>
      </c>
      <c r="H268">
        <v>27</v>
      </c>
      <c r="I268">
        <v>26</v>
      </c>
      <c r="J268">
        <v>1</v>
      </c>
      <c r="K268">
        <v>0</v>
      </c>
      <c r="L268">
        <v>25</v>
      </c>
      <c r="M268">
        <v>24</v>
      </c>
      <c r="N268">
        <v>1</v>
      </c>
      <c r="O268">
        <v>0</v>
      </c>
      <c r="P268">
        <v>0</v>
      </c>
      <c r="Q268">
        <v>2</v>
      </c>
      <c r="R268">
        <v>0</v>
      </c>
    </row>
    <row r="269" spans="1:18" x14ac:dyDescent="0.25">
      <c r="A269" t="s">
        <v>9867</v>
      </c>
      <c r="B269" t="s">
        <v>73</v>
      </c>
      <c r="C269" t="s">
        <v>160</v>
      </c>
      <c r="D269">
        <v>27</v>
      </c>
      <c r="E269">
        <v>27</v>
      </c>
      <c r="F269">
        <v>0</v>
      </c>
      <c r="G269">
        <v>0</v>
      </c>
      <c r="H269">
        <v>27</v>
      </c>
      <c r="I269">
        <v>27</v>
      </c>
      <c r="J269">
        <v>0</v>
      </c>
      <c r="K269">
        <v>0</v>
      </c>
      <c r="L269">
        <v>25</v>
      </c>
      <c r="M269">
        <v>25</v>
      </c>
      <c r="N269">
        <v>0</v>
      </c>
      <c r="O269">
        <v>0</v>
      </c>
      <c r="P269">
        <v>0</v>
      </c>
      <c r="Q269">
        <v>2</v>
      </c>
      <c r="R269">
        <v>0</v>
      </c>
    </row>
    <row r="270" spans="1:18" x14ac:dyDescent="0.25">
      <c r="A270" t="s">
        <v>9868</v>
      </c>
      <c r="B270" t="s">
        <v>73</v>
      </c>
      <c r="C270" t="s">
        <v>161</v>
      </c>
      <c r="D270">
        <v>4</v>
      </c>
      <c r="E270">
        <v>3</v>
      </c>
      <c r="F270">
        <v>1</v>
      </c>
      <c r="G270">
        <v>0</v>
      </c>
      <c r="H270">
        <v>4</v>
      </c>
      <c r="I270">
        <v>3</v>
      </c>
      <c r="J270">
        <v>1</v>
      </c>
      <c r="K270">
        <v>0</v>
      </c>
      <c r="L270">
        <v>4</v>
      </c>
      <c r="M270">
        <v>3</v>
      </c>
      <c r="N270">
        <v>1</v>
      </c>
      <c r="O270">
        <v>0</v>
      </c>
      <c r="P270">
        <v>0</v>
      </c>
      <c r="Q270">
        <v>0</v>
      </c>
      <c r="R270">
        <v>0</v>
      </c>
    </row>
    <row r="271" spans="1:18" x14ac:dyDescent="0.25">
      <c r="A271" t="s">
        <v>9869</v>
      </c>
      <c r="B271" t="s">
        <v>73</v>
      </c>
      <c r="C271" t="s">
        <v>162</v>
      </c>
      <c r="D271">
        <v>13</v>
      </c>
      <c r="E271">
        <v>12</v>
      </c>
      <c r="F271">
        <v>1</v>
      </c>
      <c r="G271">
        <v>0</v>
      </c>
      <c r="H271">
        <v>13</v>
      </c>
      <c r="I271">
        <v>12</v>
      </c>
      <c r="J271">
        <v>1</v>
      </c>
      <c r="K271">
        <v>0</v>
      </c>
      <c r="L271">
        <v>12</v>
      </c>
      <c r="M271">
        <v>11</v>
      </c>
      <c r="N271">
        <v>1</v>
      </c>
      <c r="O271">
        <v>0</v>
      </c>
      <c r="P271">
        <v>0</v>
      </c>
      <c r="Q271">
        <v>1</v>
      </c>
      <c r="R271">
        <v>0</v>
      </c>
    </row>
    <row r="272" spans="1:18" x14ac:dyDescent="0.25">
      <c r="A272" t="s">
        <v>9870</v>
      </c>
      <c r="B272" t="s">
        <v>73</v>
      </c>
      <c r="C272" t="s">
        <v>163</v>
      </c>
      <c r="D272">
        <v>9</v>
      </c>
      <c r="E272">
        <v>9</v>
      </c>
      <c r="F272">
        <v>0</v>
      </c>
      <c r="G272">
        <v>0</v>
      </c>
      <c r="H272">
        <v>9</v>
      </c>
      <c r="I272">
        <v>9</v>
      </c>
      <c r="J272">
        <v>0</v>
      </c>
      <c r="K272">
        <v>0</v>
      </c>
      <c r="L272">
        <v>8</v>
      </c>
      <c r="M272">
        <v>8</v>
      </c>
      <c r="N272">
        <v>0</v>
      </c>
      <c r="O272">
        <v>0</v>
      </c>
      <c r="P272">
        <v>0</v>
      </c>
      <c r="Q272">
        <v>1</v>
      </c>
      <c r="R272">
        <v>0</v>
      </c>
    </row>
    <row r="273" spans="1:18" x14ac:dyDescent="0.25">
      <c r="A273" t="s">
        <v>9871</v>
      </c>
      <c r="B273" t="s">
        <v>74</v>
      </c>
      <c r="C273" t="s">
        <v>164</v>
      </c>
      <c r="D273">
        <v>1</v>
      </c>
      <c r="E273">
        <v>1</v>
      </c>
      <c r="F273">
        <v>0</v>
      </c>
      <c r="G273">
        <v>0</v>
      </c>
      <c r="H273">
        <v>1</v>
      </c>
      <c r="I273">
        <v>1</v>
      </c>
      <c r="J273">
        <v>0</v>
      </c>
      <c r="K273">
        <v>0</v>
      </c>
      <c r="L273">
        <v>1</v>
      </c>
      <c r="M273">
        <v>1</v>
      </c>
      <c r="N273">
        <v>0</v>
      </c>
      <c r="O273">
        <v>0</v>
      </c>
      <c r="P273">
        <v>0</v>
      </c>
      <c r="Q273">
        <v>0</v>
      </c>
      <c r="R273">
        <v>0</v>
      </c>
    </row>
    <row r="274" spans="1:18" x14ac:dyDescent="0.25">
      <c r="A274" t="s">
        <v>9872</v>
      </c>
      <c r="B274" t="s">
        <v>73</v>
      </c>
      <c r="C274" t="s">
        <v>164</v>
      </c>
      <c r="D274">
        <v>25</v>
      </c>
      <c r="E274">
        <v>22</v>
      </c>
      <c r="F274">
        <v>3</v>
      </c>
      <c r="G274">
        <v>0</v>
      </c>
      <c r="H274">
        <v>25</v>
      </c>
      <c r="I274">
        <v>22</v>
      </c>
      <c r="J274">
        <v>3</v>
      </c>
      <c r="K274">
        <v>0</v>
      </c>
      <c r="L274">
        <v>21</v>
      </c>
      <c r="M274">
        <v>19</v>
      </c>
      <c r="N274">
        <v>2</v>
      </c>
      <c r="O274">
        <v>0</v>
      </c>
      <c r="P274">
        <v>0</v>
      </c>
      <c r="Q274">
        <v>4</v>
      </c>
      <c r="R274">
        <v>0</v>
      </c>
    </row>
    <row r="275" spans="1:18" x14ac:dyDescent="0.25">
      <c r="A275" t="s">
        <v>9873</v>
      </c>
      <c r="B275" t="s">
        <v>74</v>
      </c>
      <c r="C275" t="s">
        <v>165</v>
      </c>
      <c r="D275">
        <v>1</v>
      </c>
      <c r="E275">
        <v>1</v>
      </c>
      <c r="F275">
        <v>0</v>
      </c>
      <c r="G275">
        <v>0</v>
      </c>
      <c r="H275">
        <v>1</v>
      </c>
      <c r="I275">
        <v>1</v>
      </c>
      <c r="J275">
        <v>0</v>
      </c>
      <c r="K275">
        <v>0</v>
      </c>
      <c r="L275">
        <v>0</v>
      </c>
      <c r="M275">
        <v>0</v>
      </c>
      <c r="N275">
        <v>0</v>
      </c>
      <c r="O275">
        <v>0</v>
      </c>
      <c r="P275">
        <v>0</v>
      </c>
      <c r="Q275">
        <v>1</v>
      </c>
      <c r="R275">
        <v>0</v>
      </c>
    </row>
    <row r="276" spans="1:18" x14ac:dyDescent="0.25">
      <c r="A276" t="s">
        <v>9874</v>
      </c>
      <c r="B276" t="s">
        <v>73</v>
      </c>
      <c r="C276" t="s">
        <v>165</v>
      </c>
      <c r="D276">
        <v>19</v>
      </c>
      <c r="E276">
        <v>19</v>
      </c>
      <c r="F276">
        <v>0</v>
      </c>
      <c r="G276">
        <v>0</v>
      </c>
      <c r="H276">
        <v>19</v>
      </c>
      <c r="I276">
        <v>19</v>
      </c>
      <c r="J276">
        <v>0</v>
      </c>
      <c r="K276">
        <v>0</v>
      </c>
      <c r="L276">
        <v>18</v>
      </c>
      <c r="M276">
        <v>18</v>
      </c>
      <c r="N276">
        <v>0</v>
      </c>
      <c r="O276">
        <v>0</v>
      </c>
      <c r="P276">
        <v>0</v>
      </c>
      <c r="Q276">
        <v>1</v>
      </c>
      <c r="R276">
        <v>0</v>
      </c>
    </row>
    <row r="277" spans="1:18" x14ac:dyDescent="0.25">
      <c r="A277" t="s">
        <v>9875</v>
      </c>
      <c r="B277" t="s">
        <v>73</v>
      </c>
      <c r="C277" t="s">
        <v>166</v>
      </c>
      <c r="D277">
        <v>3</v>
      </c>
      <c r="E277">
        <v>3</v>
      </c>
      <c r="F277">
        <v>0</v>
      </c>
      <c r="G277">
        <v>0</v>
      </c>
      <c r="H277">
        <v>3</v>
      </c>
      <c r="I277">
        <v>3</v>
      </c>
      <c r="J277">
        <v>0</v>
      </c>
      <c r="K277">
        <v>0</v>
      </c>
      <c r="L277">
        <v>3</v>
      </c>
      <c r="M277">
        <v>3</v>
      </c>
      <c r="N277">
        <v>0</v>
      </c>
      <c r="O277">
        <v>0</v>
      </c>
      <c r="P277">
        <v>0</v>
      </c>
      <c r="Q277">
        <v>0</v>
      </c>
      <c r="R277">
        <v>0</v>
      </c>
    </row>
    <row r="278" spans="1:18" x14ac:dyDescent="0.25">
      <c r="A278" t="s">
        <v>9876</v>
      </c>
      <c r="B278" t="s">
        <v>73</v>
      </c>
      <c r="C278" t="s">
        <v>167</v>
      </c>
      <c r="D278">
        <v>5</v>
      </c>
      <c r="E278">
        <v>5</v>
      </c>
      <c r="F278">
        <v>0</v>
      </c>
      <c r="G278">
        <v>0</v>
      </c>
      <c r="H278">
        <v>5</v>
      </c>
      <c r="I278">
        <v>5</v>
      </c>
      <c r="J278">
        <v>0</v>
      </c>
      <c r="K278">
        <v>0</v>
      </c>
      <c r="L278">
        <v>5</v>
      </c>
      <c r="M278">
        <v>5</v>
      </c>
      <c r="N278">
        <v>0</v>
      </c>
      <c r="O278">
        <v>0</v>
      </c>
      <c r="P278">
        <v>0</v>
      </c>
      <c r="Q278">
        <v>0</v>
      </c>
      <c r="R278">
        <v>0</v>
      </c>
    </row>
    <row r="279" spans="1:18" x14ac:dyDescent="0.25">
      <c r="A279" t="s">
        <v>9877</v>
      </c>
      <c r="B279" t="s">
        <v>73</v>
      </c>
      <c r="C279" t="s">
        <v>168</v>
      </c>
      <c r="D279">
        <v>17</v>
      </c>
      <c r="E279">
        <v>17</v>
      </c>
      <c r="F279">
        <v>0</v>
      </c>
      <c r="G279">
        <v>0</v>
      </c>
      <c r="H279">
        <v>17</v>
      </c>
      <c r="I279">
        <v>17</v>
      </c>
      <c r="J279">
        <v>0</v>
      </c>
      <c r="K279">
        <v>0</v>
      </c>
      <c r="L279">
        <v>14</v>
      </c>
      <c r="M279">
        <v>14</v>
      </c>
      <c r="N279">
        <v>0</v>
      </c>
      <c r="O279">
        <v>0</v>
      </c>
      <c r="P279">
        <v>0</v>
      </c>
      <c r="Q279">
        <v>3</v>
      </c>
      <c r="R279">
        <v>0</v>
      </c>
    </row>
    <row r="280" spans="1:18" x14ac:dyDescent="0.25">
      <c r="A280" t="s">
        <v>9878</v>
      </c>
      <c r="B280" t="s">
        <v>73</v>
      </c>
      <c r="C280" t="s">
        <v>169</v>
      </c>
      <c r="D280">
        <v>5</v>
      </c>
      <c r="E280">
        <v>5</v>
      </c>
      <c r="F280">
        <v>0</v>
      </c>
      <c r="G280">
        <v>0</v>
      </c>
      <c r="H280">
        <v>5</v>
      </c>
      <c r="I280">
        <v>5</v>
      </c>
      <c r="J280">
        <v>0</v>
      </c>
      <c r="K280">
        <v>0</v>
      </c>
      <c r="L280">
        <v>5</v>
      </c>
      <c r="M280">
        <v>5</v>
      </c>
      <c r="N280">
        <v>0</v>
      </c>
      <c r="O280">
        <v>0</v>
      </c>
      <c r="P280">
        <v>0</v>
      </c>
      <c r="Q280">
        <v>0</v>
      </c>
      <c r="R280">
        <v>0</v>
      </c>
    </row>
    <row r="281" spans="1:18" x14ac:dyDescent="0.25">
      <c r="A281" t="s">
        <v>9879</v>
      </c>
      <c r="B281" t="s">
        <v>74</v>
      </c>
      <c r="C281" t="s">
        <v>170</v>
      </c>
      <c r="D281">
        <v>1</v>
      </c>
      <c r="E281">
        <v>1</v>
      </c>
      <c r="F281">
        <v>0</v>
      </c>
      <c r="G281">
        <v>0</v>
      </c>
      <c r="H281">
        <v>0</v>
      </c>
      <c r="I281">
        <v>0</v>
      </c>
      <c r="J281">
        <v>0</v>
      </c>
      <c r="K281">
        <v>0</v>
      </c>
      <c r="L281">
        <v>0</v>
      </c>
      <c r="M281">
        <v>0</v>
      </c>
      <c r="N281">
        <v>0</v>
      </c>
      <c r="O281">
        <v>0</v>
      </c>
      <c r="P281">
        <v>1</v>
      </c>
      <c r="Q281">
        <v>1</v>
      </c>
      <c r="R281">
        <v>0</v>
      </c>
    </row>
    <row r="282" spans="1:18" x14ac:dyDescent="0.25">
      <c r="A282" t="s">
        <v>9880</v>
      </c>
      <c r="B282" t="s">
        <v>73</v>
      </c>
      <c r="C282" t="s">
        <v>170</v>
      </c>
      <c r="D282">
        <v>5</v>
      </c>
      <c r="E282">
        <v>5</v>
      </c>
      <c r="F282">
        <v>0</v>
      </c>
      <c r="G282">
        <v>0</v>
      </c>
      <c r="H282">
        <v>5</v>
      </c>
      <c r="I282">
        <v>5</v>
      </c>
      <c r="J282">
        <v>0</v>
      </c>
      <c r="K282">
        <v>0</v>
      </c>
      <c r="L282">
        <v>5</v>
      </c>
      <c r="M282">
        <v>5</v>
      </c>
      <c r="N282">
        <v>0</v>
      </c>
      <c r="O282">
        <v>0</v>
      </c>
      <c r="P282">
        <v>0</v>
      </c>
      <c r="Q282">
        <v>0</v>
      </c>
      <c r="R282">
        <v>0</v>
      </c>
    </row>
    <row r="283" spans="1:18" x14ac:dyDescent="0.25">
      <c r="A283" t="s">
        <v>9881</v>
      </c>
      <c r="B283" t="s">
        <v>73</v>
      </c>
      <c r="C283" t="s">
        <v>171</v>
      </c>
      <c r="D283">
        <v>15</v>
      </c>
      <c r="E283">
        <v>14</v>
      </c>
      <c r="F283">
        <v>1</v>
      </c>
      <c r="G283">
        <v>0</v>
      </c>
      <c r="H283">
        <v>15</v>
      </c>
      <c r="I283">
        <v>14</v>
      </c>
      <c r="J283">
        <v>1</v>
      </c>
      <c r="K283">
        <v>0</v>
      </c>
      <c r="L283">
        <v>14</v>
      </c>
      <c r="M283">
        <v>13</v>
      </c>
      <c r="N283">
        <v>1</v>
      </c>
      <c r="O283">
        <v>0</v>
      </c>
      <c r="P283">
        <v>0</v>
      </c>
      <c r="Q283">
        <v>1</v>
      </c>
      <c r="R283">
        <v>0</v>
      </c>
    </row>
    <row r="284" spans="1:18" x14ac:dyDescent="0.25">
      <c r="A284" t="s">
        <v>9882</v>
      </c>
      <c r="B284" t="s">
        <v>73</v>
      </c>
      <c r="C284" t="s">
        <v>172</v>
      </c>
      <c r="D284">
        <v>4</v>
      </c>
      <c r="E284">
        <v>4</v>
      </c>
      <c r="F284">
        <v>0</v>
      </c>
      <c r="G284">
        <v>0</v>
      </c>
      <c r="H284">
        <v>4</v>
      </c>
      <c r="I284">
        <v>4</v>
      </c>
      <c r="J284">
        <v>0</v>
      </c>
      <c r="K284">
        <v>0</v>
      </c>
      <c r="L284">
        <v>3</v>
      </c>
      <c r="M284">
        <v>3</v>
      </c>
      <c r="N284">
        <v>0</v>
      </c>
      <c r="O284">
        <v>0</v>
      </c>
      <c r="P284">
        <v>0</v>
      </c>
      <c r="Q284">
        <v>1</v>
      </c>
      <c r="R284">
        <v>0</v>
      </c>
    </row>
    <row r="285" spans="1:18" x14ac:dyDescent="0.25">
      <c r="A285" t="s">
        <v>9883</v>
      </c>
      <c r="B285" t="s">
        <v>74</v>
      </c>
      <c r="C285" t="s">
        <v>173</v>
      </c>
      <c r="D285">
        <v>2</v>
      </c>
      <c r="E285">
        <v>2</v>
      </c>
      <c r="F285">
        <v>0</v>
      </c>
      <c r="G285">
        <v>0</v>
      </c>
      <c r="H285">
        <v>2</v>
      </c>
      <c r="I285">
        <v>2</v>
      </c>
      <c r="J285">
        <v>0</v>
      </c>
      <c r="K285">
        <v>0</v>
      </c>
      <c r="L285">
        <v>2</v>
      </c>
      <c r="M285">
        <v>2</v>
      </c>
      <c r="N285">
        <v>0</v>
      </c>
      <c r="O285">
        <v>0</v>
      </c>
      <c r="P285">
        <v>0</v>
      </c>
      <c r="Q285">
        <v>0</v>
      </c>
      <c r="R285">
        <v>0</v>
      </c>
    </row>
    <row r="286" spans="1:18" x14ac:dyDescent="0.25">
      <c r="A286" t="s">
        <v>9884</v>
      </c>
      <c r="B286" t="s">
        <v>73</v>
      </c>
      <c r="C286" t="s">
        <v>173</v>
      </c>
      <c r="D286">
        <v>13</v>
      </c>
      <c r="E286">
        <v>13</v>
      </c>
      <c r="F286">
        <v>0</v>
      </c>
      <c r="G286">
        <v>0</v>
      </c>
      <c r="H286">
        <v>13</v>
      </c>
      <c r="I286">
        <v>13</v>
      </c>
      <c r="J286">
        <v>0</v>
      </c>
      <c r="K286">
        <v>0</v>
      </c>
      <c r="L286">
        <v>12</v>
      </c>
      <c r="M286">
        <v>12</v>
      </c>
      <c r="N286">
        <v>0</v>
      </c>
      <c r="O286">
        <v>0</v>
      </c>
      <c r="P286">
        <v>0</v>
      </c>
      <c r="Q286">
        <v>1</v>
      </c>
      <c r="R286">
        <v>0</v>
      </c>
    </row>
    <row r="287" spans="1:18" x14ac:dyDescent="0.25">
      <c r="A287" t="s">
        <v>9885</v>
      </c>
      <c r="B287" t="s">
        <v>73</v>
      </c>
      <c r="C287" t="s">
        <v>174</v>
      </c>
      <c r="D287">
        <v>31</v>
      </c>
      <c r="E287">
        <v>30</v>
      </c>
      <c r="F287">
        <v>1</v>
      </c>
      <c r="G287">
        <v>0</v>
      </c>
      <c r="H287">
        <v>31</v>
      </c>
      <c r="I287">
        <v>30</v>
      </c>
      <c r="J287">
        <v>1</v>
      </c>
      <c r="K287">
        <v>0</v>
      </c>
      <c r="L287">
        <v>31</v>
      </c>
      <c r="M287">
        <v>30</v>
      </c>
      <c r="N287">
        <v>1</v>
      </c>
      <c r="O287">
        <v>0</v>
      </c>
      <c r="P287">
        <v>0</v>
      </c>
      <c r="Q287">
        <v>0</v>
      </c>
      <c r="R287">
        <v>0</v>
      </c>
    </row>
    <row r="288" spans="1:18" x14ac:dyDescent="0.25">
      <c r="A288" t="s">
        <v>9886</v>
      </c>
      <c r="B288" t="s">
        <v>73</v>
      </c>
      <c r="C288" t="s">
        <v>175</v>
      </c>
      <c r="D288">
        <v>19</v>
      </c>
      <c r="E288">
        <v>19</v>
      </c>
      <c r="F288">
        <v>0</v>
      </c>
      <c r="G288">
        <v>0</v>
      </c>
      <c r="H288">
        <v>19</v>
      </c>
      <c r="I288">
        <v>19</v>
      </c>
      <c r="J288">
        <v>0</v>
      </c>
      <c r="K288">
        <v>0</v>
      </c>
      <c r="L288">
        <v>19</v>
      </c>
      <c r="M288">
        <v>19</v>
      </c>
      <c r="N288">
        <v>0</v>
      </c>
      <c r="O288">
        <v>0</v>
      </c>
      <c r="P288">
        <v>0</v>
      </c>
      <c r="Q288">
        <v>0</v>
      </c>
      <c r="R288">
        <v>0</v>
      </c>
    </row>
    <row r="289" spans="1:18" x14ac:dyDescent="0.25">
      <c r="A289" t="s">
        <v>9887</v>
      </c>
      <c r="B289" t="s">
        <v>74</v>
      </c>
      <c r="C289" t="s">
        <v>176</v>
      </c>
      <c r="D289">
        <v>2</v>
      </c>
      <c r="E289">
        <v>2</v>
      </c>
      <c r="F289">
        <v>0</v>
      </c>
      <c r="G289">
        <v>0</v>
      </c>
      <c r="H289">
        <v>1</v>
      </c>
      <c r="I289">
        <v>1</v>
      </c>
      <c r="J289">
        <v>0</v>
      </c>
      <c r="K289">
        <v>0</v>
      </c>
      <c r="L289">
        <v>1</v>
      </c>
      <c r="M289">
        <v>1</v>
      </c>
      <c r="N289">
        <v>0</v>
      </c>
      <c r="O289">
        <v>0</v>
      </c>
      <c r="P289">
        <v>1</v>
      </c>
      <c r="Q289">
        <v>1</v>
      </c>
      <c r="R289">
        <v>0</v>
      </c>
    </row>
    <row r="290" spans="1:18" x14ac:dyDescent="0.25">
      <c r="A290" t="s">
        <v>9888</v>
      </c>
      <c r="B290" t="s">
        <v>73</v>
      </c>
      <c r="C290" t="s">
        <v>176</v>
      </c>
      <c r="D290">
        <v>21</v>
      </c>
      <c r="E290">
        <v>21</v>
      </c>
      <c r="F290">
        <v>0</v>
      </c>
      <c r="G290">
        <v>0</v>
      </c>
      <c r="H290">
        <v>20</v>
      </c>
      <c r="I290">
        <v>20</v>
      </c>
      <c r="J290">
        <v>0</v>
      </c>
      <c r="K290">
        <v>0</v>
      </c>
      <c r="L290">
        <v>20</v>
      </c>
      <c r="M290">
        <v>20</v>
      </c>
      <c r="N290">
        <v>0</v>
      </c>
      <c r="O290">
        <v>0</v>
      </c>
      <c r="P290">
        <v>1</v>
      </c>
      <c r="Q290">
        <v>1</v>
      </c>
      <c r="R290">
        <v>0</v>
      </c>
    </row>
    <row r="291" spans="1:18" x14ac:dyDescent="0.25">
      <c r="A291" t="s">
        <v>9889</v>
      </c>
      <c r="B291" t="s">
        <v>74</v>
      </c>
      <c r="C291" t="s">
        <v>177</v>
      </c>
      <c r="D291">
        <v>1</v>
      </c>
      <c r="E291">
        <v>1</v>
      </c>
      <c r="F291">
        <v>0</v>
      </c>
      <c r="G291">
        <v>0</v>
      </c>
      <c r="H291">
        <v>1</v>
      </c>
      <c r="I291">
        <v>1</v>
      </c>
      <c r="J291">
        <v>0</v>
      </c>
      <c r="K291">
        <v>0</v>
      </c>
      <c r="L291">
        <v>0</v>
      </c>
      <c r="M291">
        <v>0</v>
      </c>
      <c r="N291">
        <v>0</v>
      </c>
      <c r="O291">
        <v>0</v>
      </c>
      <c r="P291">
        <v>0</v>
      </c>
      <c r="Q291">
        <v>1</v>
      </c>
      <c r="R291">
        <v>0</v>
      </c>
    </row>
    <row r="292" spans="1:18" x14ac:dyDescent="0.25">
      <c r="A292" t="s">
        <v>9890</v>
      </c>
      <c r="B292" t="s">
        <v>73</v>
      </c>
      <c r="C292" t="s">
        <v>177</v>
      </c>
      <c r="D292">
        <v>2</v>
      </c>
      <c r="E292">
        <v>2</v>
      </c>
      <c r="F292">
        <v>0</v>
      </c>
      <c r="G292">
        <v>0</v>
      </c>
      <c r="H292">
        <v>2</v>
      </c>
      <c r="I292">
        <v>2</v>
      </c>
      <c r="J292">
        <v>0</v>
      </c>
      <c r="K292">
        <v>0</v>
      </c>
      <c r="L292">
        <v>0</v>
      </c>
      <c r="M292">
        <v>0</v>
      </c>
      <c r="N292">
        <v>0</v>
      </c>
      <c r="O292">
        <v>0</v>
      </c>
      <c r="P292">
        <v>0</v>
      </c>
      <c r="Q292">
        <v>2</v>
      </c>
      <c r="R292">
        <v>0</v>
      </c>
    </row>
    <row r="293" spans="1:18" x14ac:dyDescent="0.25">
      <c r="A293" t="s">
        <v>9891</v>
      </c>
      <c r="B293" t="s">
        <v>73</v>
      </c>
      <c r="C293" t="s">
        <v>178</v>
      </c>
      <c r="D293">
        <v>6</v>
      </c>
      <c r="E293">
        <v>6</v>
      </c>
      <c r="F293">
        <v>0</v>
      </c>
      <c r="G293">
        <v>0</v>
      </c>
      <c r="H293">
        <v>6</v>
      </c>
      <c r="I293">
        <v>6</v>
      </c>
      <c r="J293">
        <v>0</v>
      </c>
      <c r="K293">
        <v>0</v>
      </c>
      <c r="L293">
        <v>6</v>
      </c>
      <c r="M293">
        <v>6</v>
      </c>
      <c r="N293">
        <v>0</v>
      </c>
      <c r="O293">
        <v>0</v>
      </c>
      <c r="P293">
        <v>0</v>
      </c>
      <c r="Q293">
        <v>0</v>
      </c>
      <c r="R293">
        <v>0</v>
      </c>
    </row>
    <row r="294" spans="1:18" x14ac:dyDescent="0.25">
      <c r="A294" t="s">
        <v>9892</v>
      </c>
      <c r="B294" t="s">
        <v>74</v>
      </c>
      <c r="C294" t="s">
        <v>179</v>
      </c>
      <c r="D294">
        <v>3</v>
      </c>
      <c r="E294">
        <v>3</v>
      </c>
      <c r="F294">
        <v>0</v>
      </c>
      <c r="G294">
        <v>0</v>
      </c>
      <c r="H294">
        <v>3</v>
      </c>
      <c r="I294">
        <v>3</v>
      </c>
      <c r="J294">
        <v>0</v>
      </c>
      <c r="K294">
        <v>0</v>
      </c>
      <c r="L294">
        <v>2</v>
      </c>
      <c r="M294">
        <v>2</v>
      </c>
      <c r="N294">
        <v>0</v>
      </c>
      <c r="O294">
        <v>0</v>
      </c>
      <c r="P294">
        <v>0</v>
      </c>
      <c r="Q294">
        <v>1</v>
      </c>
      <c r="R294">
        <v>0</v>
      </c>
    </row>
    <row r="295" spans="1:18" x14ac:dyDescent="0.25">
      <c r="A295" t="s">
        <v>9893</v>
      </c>
      <c r="B295" t="s">
        <v>73</v>
      </c>
      <c r="C295" t="s">
        <v>179</v>
      </c>
      <c r="D295">
        <v>7</v>
      </c>
      <c r="E295">
        <v>6</v>
      </c>
      <c r="F295">
        <v>1</v>
      </c>
      <c r="G295">
        <v>0</v>
      </c>
      <c r="H295">
        <v>7</v>
      </c>
      <c r="I295">
        <v>6</v>
      </c>
      <c r="J295">
        <v>1</v>
      </c>
      <c r="K295">
        <v>0</v>
      </c>
      <c r="L295">
        <v>6</v>
      </c>
      <c r="M295">
        <v>5</v>
      </c>
      <c r="N295">
        <v>1</v>
      </c>
      <c r="O295">
        <v>0</v>
      </c>
      <c r="P295">
        <v>0</v>
      </c>
      <c r="Q295">
        <v>1</v>
      </c>
      <c r="R295">
        <v>0</v>
      </c>
    </row>
    <row r="296" spans="1:18" x14ac:dyDescent="0.25">
      <c r="A296" t="s">
        <v>9894</v>
      </c>
      <c r="B296" t="s">
        <v>73</v>
      </c>
      <c r="C296" t="s">
        <v>180</v>
      </c>
      <c r="D296">
        <v>5</v>
      </c>
      <c r="E296">
        <v>5</v>
      </c>
      <c r="F296">
        <v>0</v>
      </c>
      <c r="G296">
        <v>0</v>
      </c>
      <c r="H296">
        <v>5</v>
      </c>
      <c r="I296">
        <v>5</v>
      </c>
      <c r="J296">
        <v>0</v>
      </c>
      <c r="K296">
        <v>0</v>
      </c>
      <c r="L296">
        <v>4</v>
      </c>
      <c r="M296">
        <v>4</v>
      </c>
      <c r="N296">
        <v>0</v>
      </c>
      <c r="O296">
        <v>0</v>
      </c>
      <c r="P296">
        <v>0</v>
      </c>
      <c r="Q296">
        <v>1</v>
      </c>
      <c r="R296">
        <v>0</v>
      </c>
    </row>
    <row r="297" spans="1:18" x14ac:dyDescent="0.25">
      <c r="A297" t="s">
        <v>9895</v>
      </c>
      <c r="B297" t="s">
        <v>74</v>
      </c>
      <c r="C297" t="s">
        <v>181</v>
      </c>
      <c r="D297">
        <v>1</v>
      </c>
      <c r="E297">
        <v>1</v>
      </c>
      <c r="F297">
        <v>0</v>
      </c>
      <c r="G297">
        <v>0</v>
      </c>
      <c r="H297">
        <v>1</v>
      </c>
      <c r="I297">
        <v>1</v>
      </c>
      <c r="J297">
        <v>0</v>
      </c>
      <c r="K297">
        <v>0</v>
      </c>
      <c r="L297">
        <v>1</v>
      </c>
      <c r="M297">
        <v>1</v>
      </c>
      <c r="N297">
        <v>0</v>
      </c>
      <c r="O297">
        <v>0</v>
      </c>
      <c r="P297">
        <v>0</v>
      </c>
      <c r="Q297">
        <v>0</v>
      </c>
      <c r="R297">
        <v>0</v>
      </c>
    </row>
    <row r="298" spans="1:18" x14ac:dyDescent="0.25">
      <c r="A298" t="s">
        <v>9896</v>
      </c>
      <c r="B298" t="s">
        <v>73</v>
      </c>
      <c r="C298" t="s">
        <v>181</v>
      </c>
      <c r="D298">
        <v>24</v>
      </c>
      <c r="E298">
        <v>23</v>
      </c>
      <c r="F298">
        <v>1</v>
      </c>
      <c r="G298">
        <v>0</v>
      </c>
      <c r="H298">
        <v>24</v>
      </c>
      <c r="I298">
        <v>23</v>
      </c>
      <c r="J298">
        <v>1</v>
      </c>
      <c r="K298">
        <v>0</v>
      </c>
      <c r="L298">
        <v>22</v>
      </c>
      <c r="M298">
        <v>22</v>
      </c>
      <c r="N298">
        <v>0</v>
      </c>
      <c r="O298">
        <v>0</v>
      </c>
      <c r="P298">
        <v>0</v>
      </c>
      <c r="Q298">
        <v>2</v>
      </c>
      <c r="R298">
        <v>0</v>
      </c>
    </row>
    <row r="299" spans="1:18" x14ac:dyDescent="0.25">
      <c r="A299" t="s">
        <v>9897</v>
      </c>
      <c r="B299" t="s">
        <v>73</v>
      </c>
      <c r="C299" t="s">
        <v>182</v>
      </c>
      <c r="D299">
        <v>7</v>
      </c>
      <c r="E299">
        <v>5</v>
      </c>
      <c r="F299">
        <v>1</v>
      </c>
      <c r="G299">
        <v>1</v>
      </c>
      <c r="H299">
        <v>7</v>
      </c>
      <c r="I299">
        <v>5</v>
      </c>
      <c r="J299">
        <v>2</v>
      </c>
      <c r="K299">
        <v>0</v>
      </c>
      <c r="L299">
        <v>7</v>
      </c>
      <c r="M299">
        <v>5</v>
      </c>
      <c r="N299">
        <v>2</v>
      </c>
      <c r="O299">
        <v>0</v>
      </c>
      <c r="P299">
        <v>0</v>
      </c>
      <c r="Q299">
        <v>0</v>
      </c>
      <c r="R299">
        <v>0</v>
      </c>
    </row>
    <row r="300" spans="1:18" x14ac:dyDescent="0.25">
      <c r="A300" t="s">
        <v>9899</v>
      </c>
      <c r="B300" t="s">
        <v>73</v>
      </c>
      <c r="C300" t="s">
        <v>183</v>
      </c>
      <c r="D300">
        <v>13</v>
      </c>
      <c r="E300">
        <v>12</v>
      </c>
      <c r="F300">
        <v>1</v>
      </c>
      <c r="G300">
        <v>0</v>
      </c>
      <c r="H300">
        <v>13</v>
      </c>
      <c r="I300">
        <v>12</v>
      </c>
      <c r="J300">
        <v>1</v>
      </c>
      <c r="K300">
        <v>0</v>
      </c>
      <c r="L300">
        <v>12</v>
      </c>
      <c r="M300">
        <v>11</v>
      </c>
      <c r="N300">
        <v>1</v>
      </c>
      <c r="O300">
        <v>0</v>
      </c>
      <c r="P300">
        <v>0</v>
      </c>
      <c r="Q300">
        <v>1</v>
      </c>
      <c r="R300">
        <v>0</v>
      </c>
    </row>
    <row r="301" spans="1:18" x14ac:dyDescent="0.25">
      <c r="A301" t="s">
        <v>9900</v>
      </c>
      <c r="B301" t="s">
        <v>73</v>
      </c>
      <c r="C301" t="s">
        <v>184</v>
      </c>
      <c r="D301">
        <v>11</v>
      </c>
      <c r="E301">
        <v>11</v>
      </c>
      <c r="F301">
        <v>0</v>
      </c>
      <c r="G301">
        <v>0</v>
      </c>
      <c r="H301">
        <v>11</v>
      </c>
      <c r="I301">
        <v>11</v>
      </c>
      <c r="J301">
        <v>0</v>
      </c>
      <c r="K301">
        <v>0</v>
      </c>
      <c r="L301">
        <v>10</v>
      </c>
      <c r="M301">
        <v>10</v>
      </c>
      <c r="N301">
        <v>0</v>
      </c>
      <c r="O301">
        <v>0</v>
      </c>
      <c r="P301">
        <v>0</v>
      </c>
      <c r="Q301">
        <v>1</v>
      </c>
      <c r="R301">
        <v>0</v>
      </c>
    </row>
    <row r="302" spans="1:18" x14ac:dyDescent="0.25">
      <c r="A302" t="s">
        <v>9901</v>
      </c>
      <c r="B302" t="s">
        <v>73</v>
      </c>
      <c r="C302" t="s">
        <v>185</v>
      </c>
      <c r="D302">
        <v>7</v>
      </c>
      <c r="E302">
        <v>7</v>
      </c>
      <c r="F302">
        <v>0</v>
      </c>
      <c r="G302">
        <v>0</v>
      </c>
      <c r="H302">
        <v>7</v>
      </c>
      <c r="I302">
        <v>7</v>
      </c>
      <c r="J302">
        <v>0</v>
      </c>
      <c r="K302">
        <v>0</v>
      </c>
      <c r="L302">
        <v>6</v>
      </c>
      <c r="M302">
        <v>6</v>
      </c>
      <c r="N302">
        <v>0</v>
      </c>
      <c r="O302">
        <v>0</v>
      </c>
      <c r="P302">
        <v>0</v>
      </c>
      <c r="Q302">
        <v>1</v>
      </c>
      <c r="R302">
        <v>0</v>
      </c>
    </row>
    <row r="303" spans="1:18" x14ac:dyDescent="0.25">
      <c r="A303" t="s">
        <v>9902</v>
      </c>
      <c r="B303" t="s">
        <v>74</v>
      </c>
      <c r="C303" t="s">
        <v>186</v>
      </c>
      <c r="D303">
        <v>1</v>
      </c>
      <c r="E303">
        <v>1</v>
      </c>
      <c r="F303">
        <v>0</v>
      </c>
      <c r="G303">
        <v>0</v>
      </c>
      <c r="H303">
        <v>1</v>
      </c>
      <c r="I303">
        <v>1</v>
      </c>
      <c r="J303">
        <v>0</v>
      </c>
      <c r="K303">
        <v>0</v>
      </c>
      <c r="L303">
        <v>1</v>
      </c>
      <c r="M303">
        <v>1</v>
      </c>
      <c r="N303">
        <v>0</v>
      </c>
      <c r="O303">
        <v>0</v>
      </c>
      <c r="P303">
        <v>0</v>
      </c>
      <c r="Q303">
        <v>0</v>
      </c>
      <c r="R303">
        <v>0</v>
      </c>
    </row>
    <row r="304" spans="1:18" x14ac:dyDescent="0.25">
      <c r="A304" t="s">
        <v>9903</v>
      </c>
      <c r="B304" t="s">
        <v>73</v>
      </c>
      <c r="C304" t="s">
        <v>187</v>
      </c>
      <c r="D304">
        <v>20</v>
      </c>
      <c r="E304">
        <v>20</v>
      </c>
      <c r="F304">
        <v>0</v>
      </c>
      <c r="G304">
        <v>0</v>
      </c>
      <c r="H304">
        <v>19</v>
      </c>
      <c r="I304">
        <v>19</v>
      </c>
      <c r="J304">
        <v>0</v>
      </c>
      <c r="K304">
        <v>0</v>
      </c>
      <c r="L304">
        <v>17</v>
      </c>
      <c r="M304">
        <v>17</v>
      </c>
      <c r="N304">
        <v>0</v>
      </c>
      <c r="O304">
        <v>0</v>
      </c>
      <c r="P304">
        <v>1</v>
      </c>
      <c r="Q304">
        <v>3</v>
      </c>
      <c r="R304">
        <v>0</v>
      </c>
    </row>
    <row r="305" spans="1:18" x14ac:dyDescent="0.25">
      <c r="A305" t="s">
        <v>9904</v>
      </c>
      <c r="B305" t="s">
        <v>74</v>
      </c>
      <c r="C305" t="s">
        <v>188</v>
      </c>
      <c r="D305">
        <v>1</v>
      </c>
      <c r="E305">
        <v>1</v>
      </c>
      <c r="F305">
        <v>0</v>
      </c>
      <c r="G305">
        <v>0</v>
      </c>
      <c r="H305">
        <v>1</v>
      </c>
      <c r="I305">
        <v>1</v>
      </c>
      <c r="J305">
        <v>0</v>
      </c>
      <c r="K305">
        <v>0</v>
      </c>
      <c r="L305">
        <v>1</v>
      </c>
      <c r="M305">
        <v>1</v>
      </c>
      <c r="N305">
        <v>0</v>
      </c>
      <c r="O305">
        <v>0</v>
      </c>
      <c r="P305">
        <v>0</v>
      </c>
      <c r="Q305">
        <v>0</v>
      </c>
      <c r="R305">
        <v>0</v>
      </c>
    </row>
    <row r="306" spans="1:18" x14ac:dyDescent="0.25">
      <c r="A306" t="s">
        <v>9905</v>
      </c>
      <c r="B306" t="s">
        <v>73</v>
      </c>
      <c r="C306" t="s">
        <v>188</v>
      </c>
      <c r="D306">
        <v>9</v>
      </c>
      <c r="E306">
        <v>9</v>
      </c>
      <c r="F306">
        <v>0</v>
      </c>
      <c r="G306">
        <v>0</v>
      </c>
      <c r="H306">
        <v>8</v>
      </c>
      <c r="I306">
        <v>8</v>
      </c>
      <c r="J306">
        <v>0</v>
      </c>
      <c r="K306">
        <v>0</v>
      </c>
      <c r="L306">
        <v>8</v>
      </c>
      <c r="M306">
        <v>8</v>
      </c>
      <c r="N306">
        <v>0</v>
      </c>
      <c r="O306">
        <v>0</v>
      </c>
      <c r="P306">
        <v>1</v>
      </c>
      <c r="Q306">
        <v>1</v>
      </c>
      <c r="R306">
        <v>0</v>
      </c>
    </row>
    <row r="307" spans="1:18" x14ac:dyDescent="0.25">
      <c r="A307" t="s">
        <v>9906</v>
      </c>
      <c r="B307" t="s">
        <v>73</v>
      </c>
      <c r="C307" t="s">
        <v>189</v>
      </c>
      <c r="D307">
        <v>3</v>
      </c>
      <c r="E307">
        <v>3</v>
      </c>
      <c r="F307">
        <v>0</v>
      </c>
      <c r="G307">
        <v>0</v>
      </c>
      <c r="H307">
        <v>3</v>
      </c>
      <c r="I307">
        <v>3</v>
      </c>
      <c r="J307">
        <v>0</v>
      </c>
      <c r="K307">
        <v>0</v>
      </c>
      <c r="L307">
        <v>3</v>
      </c>
      <c r="M307">
        <v>3</v>
      </c>
      <c r="N307">
        <v>0</v>
      </c>
      <c r="O307">
        <v>0</v>
      </c>
      <c r="P307">
        <v>0</v>
      </c>
      <c r="Q307">
        <v>0</v>
      </c>
      <c r="R307">
        <v>0</v>
      </c>
    </row>
    <row r="308" spans="1:18" x14ac:dyDescent="0.25">
      <c r="A308" t="s">
        <v>9907</v>
      </c>
      <c r="B308" t="s">
        <v>73</v>
      </c>
      <c r="C308" t="s">
        <v>190</v>
      </c>
      <c r="D308">
        <v>13</v>
      </c>
      <c r="E308">
        <v>13</v>
      </c>
      <c r="F308">
        <v>0</v>
      </c>
      <c r="G308">
        <v>0</v>
      </c>
      <c r="H308">
        <v>13</v>
      </c>
      <c r="I308">
        <v>13</v>
      </c>
      <c r="J308">
        <v>0</v>
      </c>
      <c r="K308">
        <v>0</v>
      </c>
      <c r="L308">
        <v>13</v>
      </c>
      <c r="M308">
        <v>13</v>
      </c>
      <c r="N308">
        <v>0</v>
      </c>
      <c r="O308">
        <v>0</v>
      </c>
      <c r="P308">
        <v>0</v>
      </c>
      <c r="Q308">
        <v>0</v>
      </c>
      <c r="R308">
        <v>0</v>
      </c>
    </row>
    <row r="309" spans="1:18" x14ac:dyDescent="0.25">
      <c r="A309" t="s">
        <v>9908</v>
      </c>
      <c r="B309" t="s">
        <v>73</v>
      </c>
      <c r="C309" t="s">
        <v>191</v>
      </c>
      <c r="D309">
        <v>6</v>
      </c>
      <c r="E309">
        <v>6</v>
      </c>
      <c r="F309">
        <v>0</v>
      </c>
      <c r="G309">
        <v>0</v>
      </c>
      <c r="H309">
        <v>6</v>
      </c>
      <c r="I309">
        <v>6</v>
      </c>
      <c r="J309">
        <v>0</v>
      </c>
      <c r="K309">
        <v>0</v>
      </c>
      <c r="L309">
        <v>6</v>
      </c>
      <c r="M309">
        <v>6</v>
      </c>
      <c r="N309">
        <v>0</v>
      </c>
      <c r="O309">
        <v>0</v>
      </c>
      <c r="P309">
        <v>0</v>
      </c>
      <c r="Q309">
        <v>0</v>
      </c>
      <c r="R309">
        <v>0</v>
      </c>
    </row>
    <row r="310" spans="1:18" x14ac:dyDescent="0.25">
      <c r="A310" t="s">
        <v>9909</v>
      </c>
      <c r="B310" t="s">
        <v>73</v>
      </c>
      <c r="C310" t="s">
        <v>192</v>
      </c>
      <c r="D310">
        <v>15</v>
      </c>
      <c r="E310">
        <v>14</v>
      </c>
      <c r="F310">
        <v>1</v>
      </c>
      <c r="G310">
        <v>0</v>
      </c>
      <c r="H310">
        <v>15</v>
      </c>
      <c r="I310">
        <v>14</v>
      </c>
      <c r="J310">
        <v>1</v>
      </c>
      <c r="K310">
        <v>0</v>
      </c>
      <c r="L310">
        <v>15</v>
      </c>
      <c r="M310">
        <v>14</v>
      </c>
      <c r="N310">
        <v>1</v>
      </c>
      <c r="O310">
        <v>0</v>
      </c>
      <c r="P310">
        <v>0</v>
      </c>
      <c r="Q310">
        <v>0</v>
      </c>
      <c r="R310">
        <v>0</v>
      </c>
    </row>
    <row r="311" spans="1:18" x14ac:dyDescent="0.25">
      <c r="A311" t="s">
        <v>9910</v>
      </c>
      <c r="B311" t="s">
        <v>73</v>
      </c>
      <c r="C311" t="s">
        <v>193</v>
      </c>
      <c r="D311">
        <v>5</v>
      </c>
      <c r="E311">
        <v>5</v>
      </c>
      <c r="F311">
        <v>0</v>
      </c>
      <c r="G311">
        <v>0</v>
      </c>
      <c r="H311">
        <v>5</v>
      </c>
      <c r="I311">
        <v>5</v>
      </c>
      <c r="J311">
        <v>0</v>
      </c>
      <c r="K311">
        <v>0</v>
      </c>
      <c r="L311">
        <v>4</v>
      </c>
      <c r="M311">
        <v>4</v>
      </c>
      <c r="N311">
        <v>0</v>
      </c>
      <c r="O311">
        <v>0</v>
      </c>
      <c r="P311">
        <v>0</v>
      </c>
      <c r="Q311">
        <v>1</v>
      </c>
      <c r="R311">
        <v>0</v>
      </c>
    </row>
    <row r="312" spans="1:18" x14ac:dyDescent="0.25">
      <c r="A312" t="s">
        <v>9911</v>
      </c>
      <c r="B312" t="s">
        <v>73</v>
      </c>
      <c r="C312" t="s">
        <v>194</v>
      </c>
      <c r="D312">
        <v>7</v>
      </c>
      <c r="E312">
        <v>7</v>
      </c>
      <c r="F312">
        <v>0</v>
      </c>
      <c r="G312">
        <v>0</v>
      </c>
      <c r="H312">
        <v>7</v>
      </c>
      <c r="I312">
        <v>7</v>
      </c>
      <c r="J312">
        <v>0</v>
      </c>
      <c r="K312">
        <v>0</v>
      </c>
      <c r="L312">
        <v>7</v>
      </c>
      <c r="M312">
        <v>7</v>
      </c>
      <c r="N312">
        <v>0</v>
      </c>
      <c r="O312">
        <v>0</v>
      </c>
      <c r="P312">
        <v>0</v>
      </c>
      <c r="Q312">
        <v>0</v>
      </c>
      <c r="R312">
        <v>0</v>
      </c>
    </row>
    <row r="313" spans="1:18" x14ac:dyDescent="0.25">
      <c r="A313" t="s">
        <v>9912</v>
      </c>
      <c r="B313" t="s">
        <v>73</v>
      </c>
      <c r="C313" t="s">
        <v>195</v>
      </c>
      <c r="D313">
        <v>2</v>
      </c>
      <c r="E313">
        <v>2</v>
      </c>
      <c r="F313">
        <v>0</v>
      </c>
      <c r="G313">
        <v>0</v>
      </c>
      <c r="H313">
        <v>1</v>
      </c>
      <c r="I313">
        <v>1</v>
      </c>
      <c r="J313">
        <v>0</v>
      </c>
      <c r="K313">
        <v>0</v>
      </c>
      <c r="L313">
        <v>1</v>
      </c>
      <c r="M313">
        <v>1</v>
      </c>
      <c r="N313">
        <v>0</v>
      </c>
      <c r="O313">
        <v>0</v>
      </c>
      <c r="P313">
        <v>1</v>
      </c>
      <c r="Q313">
        <v>1</v>
      </c>
      <c r="R313">
        <v>0</v>
      </c>
    </row>
    <row r="314" spans="1:18" x14ac:dyDescent="0.25">
      <c r="A314" t="s">
        <v>9913</v>
      </c>
      <c r="B314" t="s">
        <v>73</v>
      </c>
      <c r="C314" t="s">
        <v>196</v>
      </c>
      <c r="D314">
        <v>4</v>
      </c>
      <c r="E314">
        <v>4</v>
      </c>
      <c r="F314">
        <v>0</v>
      </c>
      <c r="G314">
        <v>0</v>
      </c>
      <c r="H314">
        <v>4</v>
      </c>
      <c r="I314">
        <v>4</v>
      </c>
      <c r="J314">
        <v>0</v>
      </c>
      <c r="K314">
        <v>0</v>
      </c>
      <c r="L314">
        <v>4</v>
      </c>
      <c r="M314">
        <v>4</v>
      </c>
      <c r="N314">
        <v>0</v>
      </c>
      <c r="O314">
        <v>0</v>
      </c>
      <c r="P314">
        <v>0</v>
      </c>
      <c r="Q314">
        <v>0</v>
      </c>
      <c r="R314">
        <v>0</v>
      </c>
    </row>
    <row r="315" spans="1:18" x14ac:dyDescent="0.25">
      <c r="A315" t="s">
        <v>9914</v>
      </c>
      <c r="B315" t="s">
        <v>73</v>
      </c>
      <c r="C315" t="s">
        <v>197</v>
      </c>
      <c r="D315">
        <v>6</v>
      </c>
      <c r="E315">
        <v>5</v>
      </c>
      <c r="F315">
        <v>1</v>
      </c>
      <c r="G315">
        <v>0</v>
      </c>
      <c r="H315">
        <v>6</v>
      </c>
      <c r="I315">
        <v>5</v>
      </c>
      <c r="J315">
        <v>1</v>
      </c>
      <c r="K315">
        <v>0</v>
      </c>
      <c r="L315">
        <v>5</v>
      </c>
      <c r="M315">
        <v>4</v>
      </c>
      <c r="N315">
        <v>1</v>
      </c>
      <c r="O315">
        <v>0</v>
      </c>
      <c r="P315">
        <v>0</v>
      </c>
      <c r="Q315">
        <v>1</v>
      </c>
      <c r="R315">
        <v>0</v>
      </c>
    </row>
    <row r="316" spans="1:18" x14ac:dyDescent="0.25">
      <c r="A316" t="s">
        <v>9915</v>
      </c>
      <c r="B316" t="s">
        <v>73</v>
      </c>
      <c r="C316" t="s">
        <v>198</v>
      </c>
      <c r="D316">
        <v>7</v>
      </c>
      <c r="E316">
        <v>7</v>
      </c>
      <c r="F316">
        <v>0</v>
      </c>
      <c r="G316">
        <v>0</v>
      </c>
      <c r="H316">
        <v>7</v>
      </c>
      <c r="I316">
        <v>7</v>
      </c>
      <c r="J316">
        <v>0</v>
      </c>
      <c r="K316">
        <v>0</v>
      </c>
      <c r="L316">
        <v>6</v>
      </c>
      <c r="M316">
        <v>6</v>
      </c>
      <c r="N316">
        <v>0</v>
      </c>
      <c r="O316">
        <v>0</v>
      </c>
      <c r="P316">
        <v>0</v>
      </c>
      <c r="Q316">
        <v>1</v>
      </c>
      <c r="R316">
        <v>0</v>
      </c>
    </row>
    <row r="317" spans="1:18" x14ac:dyDescent="0.25">
      <c r="A317" t="s">
        <v>9916</v>
      </c>
      <c r="B317" t="s">
        <v>74</v>
      </c>
      <c r="C317" t="s">
        <v>199</v>
      </c>
      <c r="D317">
        <v>2</v>
      </c>
      <c r="E317">
        <v>2</v>
      </c>
      <c r="F317">
        <v>0</v>
      </c>
      <c r="G317">
        <v>0</v>
      </c>
      <c r="H317">
        <v>2</v>
      </c>
      <c r="I317">
        <v>2</v>
      </c>
      <c r="J317">
        <v>0</v>
      </c>
      <c r="K317">
        <v>0</v>
      </c>
      <c r="L317">
        <v>1</v>
      </c>
      <c r="M317">
        <v>1</v>
      </c>
      <c r="N317">
        <v>0</v>
      </c>
      <c r="O317">
        <v>0</v>
      </c>
      <c r="P317">
        <v>0</v>
      </c>
      <c r="Q317">
        <v>1</v>
      </c>
      <c r="R317">
        <v>0</v>
      </c>
    </row>
    <row r="318" spans="1:18" x14ac:dyDescent="0.25">
      <c r="A318" t="s">
        <v>9917</v>
      </c>
      <c r="B318" t="s">
        <v>73</v>
      </c>
      <c r="C318" t="s">
        <v>199</v>
      </c>
      <c r="D318">
        <v>54</v>
      </c>
      <c r="E318">
        <v>51</v>
      </c>
      <c r="F318">
        <v>3</v>
      </c>
      <c r="G318">
        <v>0</v>
      </c>
      <c r="H318">
        <v>53</v>
      </c>
      <c r="I318">
        <v>49</v>
      </c>
      <c r="J318">
        <v>4</v>
      </c>
      <c r="K318">
        <v>0</v>
      </c>
      <c r="L318">
        <v>52</v>
      </c>
      <c r="M318">
        <v>49</v>
      </c>
      <c r="N318">
        <v>3</v>
      </c>
      <c r="O318">
        <v>0</v>
      </c>
      <c r="P318">
        <v>1</v>
      </c>
      <c r="Q318">
        <v>2</v>
      </c>
      <c r="R318">
        <v>0</v>
      </c>
    </row>
    <row r="319" spans="1:18" x14ac:dyDescent="0.25">
      <c r="A319" t="s">
        <v>9918</v>
      </c>
      <c r="B319" t="s">
        <v>73</v>
      </c>
      <c r="C319" t="s">
        <v>200</v>
      </c>
      <c r="D319">
        <v>1</v>
      </c>
      <c r="E319">
        <v>1</v>
      </c>
      <c r="F319">
        <v>0</v>
      </c>
      <c r="G319">
        <v>0</v>
      </c>
      <c r="H319">
        <v>1</v>
      </c>
      <c r="I319">
        <v>1</v>
      </c>
      <c r="J319">
        <v>0</v>
      </c>
      <c r="K319">
        <v>0</v>
      </c>
      <c r="L319">
        <v>1</v>
      </c>
      <c r="M319">
        <v>1</v>
      </c>
      <c r="N319">
        <v>0</v>
      </c>
      <c r="O319">
        <v>0</v>
      </c>
      <c r="P319">
        <v>0</v>
      </c>
      <c r="Q319">
        <v>0</v>
      </c>
      <c r="R319">
        <v>0</v>
      </c>
    </row>
    <row r="320" spans="1:18" x14ac:dyDescent="0.25">
      <c r="A320" t="s">
        <v>9919</v>
      </c>
      <c r="B320" t="s">
        <v>74</v>
      </c>
      <c r="C320" t="s">
        <v>201</v>
      </c>
      <c r="D320">
        <v>1</v>
      </c>
      <c r="E320">
        <v>1</v>
      </c>
      <c r="F320">
        <v>0</v>
      </c>
      <c r="G320">
        <v>0</v>
      </c>
      <c r="H320">
        <v>1</v>
      </c>
      <c r="I320">
        <v>1</v>
      </c>
      <c r="J320">
        <v>0</v>
      </c>
      <c r="K320">
        <v>0</v>
      </c>
      <c r="L320">
        <v>1</v>
      </c>
      <c r="M320">
        <v>1</v>
      </c>
      <c r="N320">
        <v>0</v>
      </c>
      <c r="O320">
        <v>0</v>
      </c>
      <c r="P320">
        <v>0</v>
      </c>
      <c r="Q320">
        <v>0</v>
      </c>
      <c r="R320">
        <v>0</v>
      </c>
    </row>
    <row r="321" spans="1:18" x14ac:dyDescent="0.25">
      <c r="A321" t="s">
        <v>9920</v>
      </c>
      <c r="B321" t="s">
        <v>73</v>
      </c>
      <c r="C321" t="s">
        <v>201</v>
      </c>
      <c r="D321">
        <v>10</v>
      </c>
      <c r="E321">
        <v>10</v>
      </c>
      <c r="F321">
        <v>0</v>
      </c>
      <c r="G321">
        <v>0</v>
      </c>
      <c r="H321">
        <v>10</v>
      </c>
      <c r="I321">
        <v>10</v>
      </c>
      <c r="J321">
        <v>0</v>
      </c>
      <c r="K321">
        <v>0</v>
      </c>
      <c r="L321">
        <v>7</v>
      </c>
      <c r="M321">
        <v>7</v>
      </c>
      <c r="N321">
        <v>0</v>
      </c>
      <c r="O321">
        <v>0</v>
      </c>
      <c r="P321">
        <v>0</v>
      </c>
      <c r="Q321">
        <v>3</v>
      </c>
      <c r="R321">
        <v>0</v>
      </c>
    </row>
    <row r="322" spans="1:18" x14ac:dyDescent="0.25">
      <c r="A322" t="s">
        <v>9921</v>
      </c>
      <c r="B322" t="s">
        <v>73</v>
      </c>
      <c r="C322" t="s">
        <v>202</v>
      </c>
      <c r="D322">
        <v>13</v>
      </c>
      <c r="E322">
        <v>13</v>
      </c>
      <c r="F322">
        <v>0</v>
      </c>
      <c r="G322">
        <v>0</v>
      </c>
      <c r="H322">
        <v>13</v>
      </c>
      <c r="I322">
        <v>13</v>
      </c>
      <c r="J322">
        <v>0</v>
      </c>
      <c r="K322">
        <v>0</v>
      </c>
      <c r="L322">
        <v>12</v>
      </c>
      <c r="M322">
        <v>12</v>
      </c>
      <c r="N322">
        <v>0</v>
      </c>
      <c r="O322">
        <v>0</v>
      </c>
      <c r="P322">
        <v>0</v>
      </c>
      <c r="Q322">
        <v>1</v>
      </c>
      <c r="R322">
        <v>0</v>
      </c>
    </row>
    <row r="323" spans="1:18" x14ac:dyDescent="0.25">
      <c r="A323" t="s">
        <v>9922</v>
      </c>
      <c r="B323" t="s">
        <v>73</v>
      </c>
      <c r="C323" t="s">
        <v>203</v>
      </c>
      <c r="D323">
        <v>7</v>
      </c>
      <c r="E323">
        <v>7</v>
      </c>
      <c r="F323">
        <v>0</v>
      </c>
      <c r="G323">
        <v>0</v>
      </c>
      <c r="H323">
        <v>7</v>
      </c>
      <c r="I323">
        <v>7</v>
      </c>
      <c r="J323">
        <v>0</v>
      </c>
      <c r="K323">
        <v>0</v>
      </c>
      <c r="L323">
        <v>7</v>
      </c>
      <c r="M323">
        <v>7</v>
      </c>
      <c r="N323">
        <v>0</v>
      </c>
      <c r="O323">
        <v>0</v>
      </c>
      <c r="P323">
        <v>0</v>
      </c>
      <c r="Q323">
        <v>0</v>
      </c>
      <c r="R323">
        <v>0</v>
      </c>
    </row>
    <row r="324" spans="1:18" x14ac:dyDescent="0.25">
      <c r="A324" t="s">
        <v>9923</v>
      </c>
      <c r="B324" t="s">
        <v>73</v>
      </c>
      <c r="C324" t="s">
        <v>204</v>
      </c>
      <c r="D324">
        <v>3</v>
      </c>
      <c r="E324">
        <v>3</v>
      </c>
      <c r="F324">
        <v>0</v>
      </c>
      <c r="G324">
        <v>0</v>
      </c>
      <c r="H324">
        <v>3</v>
      </c>
      <c r="I324">
        <v>3</v>
      </c>
      <c r="J324">
        <v>0</v>
      </c>
      <c r="K324">
        <v>0</v>
      </c>
      <c r="L324">
        <v>3</v>
      </c>
      <c r="M324">
        <v>3</v>
      </c>
      <c r="N324">
        <v>0</v>
      </c>
      <c r="O324">
        <v>0</v>
      </c>
      <c r="P324">
        <v>0</v>
      </c>
      <c r="Q324">
        <v>0</v>
      </c>
      <c r="R324">
        <v>0</v>
      </c>
    </row>
    <row r="325" spans="1:18" x14ac:dyDescent="0.25">
      <c r="A325" t="s">
        <v>9924</v>
      </c>
      <c r="B325" t="s">
        <v>74</v>
      </c>
      <c r="C325" t="s">
        <v>205</v>
      </c>
      <c r="D325">
        <v>2</v>
      </c>
      <c r="E325">
        <v>2</v>
      </c>
      <c r="F325">
        <v>0</v>
      </c>
      <c r="G325">
        <v>0</v>
      </c>
      <c r="H325">
        <v>2</v>
      </c>
      <c r="I325">
        <v>2</v>
      </c>
      <c r="J325">
        <v>0</v>
      </c>
      <c r="K325">
        <v>0</v>
      </c>
      <c r="L325">
        <v>2</v>
      </c>
      <c r="M325">
        <v>2</v>
      </c>
      <c r="N325">
        <v>0</v>
      </c>
      <c r="O325">
        <v>0</v>
      </c>
      <c r="P325">
        <v>0</v>
      </c>
      <c r="Q325">
        <v>0</v>
      </c>
      <c r="R325">
        <v>0</v>
      </c>
    </row>
    <row r="326" spans="1:18" x14ac:dyDescent="0.25">
      <c r="A326" t="s">
        <v>9925</v>
      </c>
      <c r="B326" t="s">
        <v>73</v>
      </c>
      <c r="C326" t="s">
        <v>205</v>
      </c>
      <c r="D326">
        <v>10</v>
      </c>
      <c r="E326">
        <v>9</v>
      </c>
      <c r="F326">
        <v>1</v>
      </c>
      <c r="G326">
        <v>0</v>
      </c>
      <c r="H326">
        <v>10</v>
      </c>
      <c r="I326">
        <v>9</v>
      </c>
      <c r="J326">
        <v>1</v>
      </c>
      <c r="K326">
        <v>0</v>
      </c>
      <c r="L326">
        <v>10</v>
      </c>
      <c r="M326">
        <v>9</v>
      </c>
      <c r="N326">
        <v>1</v>
      </c>
      <c r="O326">
        <v>0</v>
      </c>
      <c r="P326">
        <v>0</v>
      </c>
      <c r="Q326">
        <v>0</v>
      </c>
      <c r="R326">
        <v>0</v>
      </c>
    </row>
    <row r="327" spans="1:18" x14ac:dyDescent="0.25">
      <c r="A327" t="s">
        <v>9926</v>
      </c>
      <c r="B327" t="s">
        <v>74</v>
      </c>
      <c r="C327" t="s">
        <v>206</v>
      </c>
      <c r="D327">
        <v>1</v>
      </c>
      <c r="E327">
        <v>1</v>
      </c>
      <c r="F327">
        <v>0</v>
      </c>
      <c r="G327">
        <v>0</v>
      </c>
      <c r="H327">
        <v>0</v>
      </c>
      <c r="I327">
        <v>0</v>
      </c>
      <c r="J327">
        <v>0</v>
      </c>
      <c r="K327">
        <v>0</v>
      </c>
      <c r="L327">
        <v>0</v>
      </c>
      <c r="M327">
        <v>0</v>
      </c>
      <c r="N327">
        <v>0</v>
      </c>
      <c r="O327">
        <v>0</v>
      </c>
      <c r="P327">
        <v>1</v>
      </c>
      <c r="Q327">
        <v>1</v>
      </c>
      <c r="R327">
        <v>0</v>
      </c>
    </row>
    <row r="328" spans="1:18" x14ac:dyDescent="0.25">
      <c r="A328" t="s">
        <v>9927</v>
      </c>
      <c r="B328" t="s">
        <v>73</v>
      </c>
      <c r="C328" t="s">
        <v>206</v>
      </c>
      <c r="D328">
        <v>7</v>
      </c>
      <c r="E328">
        <v>7</v>
      </c>
      <c r="F328">
        <v>0</v>
      </c>
      <c r="G328">
        <v>0</v>
      </c>
      <c r="H328">
        <v>7</v>
      </c>
      <c r="I328">
        <v>7</v>
      </c>
      <c r="J328">
        <v>0</v>
      </c>
      <c r="K328">
        <v>0</v>
      </c>
      <c r="L328">
        <v>6</v>
      </c>
      <c r="M328">
        <v>6</v>
      </c>
      <c r="N328">
        <v>0</v>
      </c>
      <c r="O328">
        <v>0</v>
      </c>
      <c r="P328">
        <v>0</v>
      </c>
      <c r="Q328">
        <v>1</v>
      </c>
      <c r="R328">
        <v>0</v>
      </c>
    </row>
    <row r="329" spans="1:18" x14ac:dyDescent="0.25">
      <c r="A329" t="s">
        <v>9928</v>
      </c>
      <c r="B329" t="s">
        <v>74</v>
      </c>
      <c r="C329" t="s">
        <v>207</v>
      </c>
      <c r="D329">
        <v>5</v>
      </c>
      <c r="E329">
        <v>5</v>
      </c>
      <c r="F329">
        <v>0</v>
      </c>
      <c r="G329">
        <v>0</v>
      </c>
      <c r="H329">
        <v>5</v>
      </c>
      <c r="I329">
        <v>5</v>
      </c>
      <c r="J329">
        <v>0</v>
      </c>
      <c r="K329">
        <v>0</v>
      </c>
      <c r="L329">
        <v>5</v>
      </c>
      <c r="M329">
        <v>5</v>
      </c>
      <c r="N329">
        <v>0</v>
      </c>
      <c r="O329">
        <v>0</v>
      </c>
      <c r="P329">
        <v>0</v>
      </c>
      <c r="Q329">
        <v>0</v>
      </c>
      <c r="R329">
        <v>0</v>
      </c>
    </row>
    <row r="330" spans="1:18" x14ac:dyDescent="0.25">
      <c r="A330" t="s">
        <v>9929</v>
      </c>
      <c r="B330" t="s">
        <v>73</v>
      </c>
      <c r="C330" t="s">
        <v>207</v>
      </c>
      <c r="D330">
        <v>82</v>
      </c>
      <c r="E330">
        <v>80</v>
      </c>
      <c r="F330">
        <v>2</v>
      </c>
      <c r="G330">
        <v>0</v>
      </c>
      <c r="H330">
        <v>81</v>
      </c>
      <c r="I330">
        <v>79</v>
      </c>
      <c r="J330">
        <v>2</v>
      </c>
      <c r="K330">
        <v>0</v>
      </c>
      <c r="L330">
        <v>74</v>
      </c>
      <c r="M330">
        <v>72</v>
      </c>
      <c r="N330">
        <v>2</v>
      </c>
      <c r="O330">
        <v>0</v>
      </c>
      <c r="P330">
        <v>1</v>
      </c>
      <c r="Q330">
        <v>8</v>
      </c>
      <c r="R330">
        <v>0</v>
      </c>
    </row>
    <row r="331" spans="1:18" x14ac:dyDescent="0.25">
      <c r="A331" t="s">
        <v>9930</v>
      </c>
      <c r="B331" t="s">
        <v>73</v>
      </c>
      <c r="C331" t="s">
        <v>208</v>
      </c>
      <c r="D331">
        <v>28</v>
      </c>
      <c r="E331">
        <v>28</v>
      </c>
      <c r="F331">
        <v>0</v>
      </c>
      <c r="G331">
        <v>0</v>
      </c>
      <c r="H331">
        <v>28</v>
      </c>
      <c r="I331">
        <v>28</v>
      </c>
      <c r="J331">
        <v>0</v>
      </c>
      <c r="K331">
        <v>0</v>
      </c>
      <c r="L331">
        <v>26</v>
      </c>
      <c r="M331">
        <v>26</v>
      </c>
      <c r="N331">
        <v>0</v>
      </c>
      <c r="O331">
        <v>0</v>
      </c>
      <c r="P331">
        <v>0</v>
      </c>
      <c r="Q331">
        <v>2</v>
      </c>
      <c r="R331">
        <v>0</v>
      </c>
    </row>
    <row r="332" spans="1:18" x14ac:dyDescent="0.25">
      <c r="A332" t="s">
        <v>9931</v>
      </c>
      <c r="B332" t="s">
        <v>73</v>
      </c>
      <c r="C332" t="s">
        <v>209</v>
      </c>
      <c r="D332">
        <v>4</v>
      </c>
      <c r="E332">
        <v>4</v>
      </c>
      <c r="F332">
        <v>0</v>
      </c>
      <c r="G332">
        <v>0</v>
      </c>
      <c r="H332">
        <v>4</v>
      </c>
      <c r="I332">
        <v>4</v>
      </c>
      <c r="J332">
        <v>0</v>
      </c>
      <c r="K332">
        <v>0</v>
      </c>
      <c r="L332">
        <v>4</v>
      </c>
      <c r="M332">
        <v>4</v>
      </c>
      <c r="N332">
        <v>0</v>
      </c>
      <c r="O332">
        <v>0</v>
      </c>
      <c r="P332">
        <v>0</v>
      </c>
      <c r="Q332">
        <v>0</v>
      </c>
      <c r="R332">
        <v>0</v>
      </c>
    </row>
    <row r="333" spans="1:18" x14ac:dyDescent="0.25">
      <c r="A333" t="s">
        <v>9932</v>
      </c>
      <c r="B333" t="s">
        <v>73</v>
      </c>
      <c r="C333" t="s">
        <v>210</v>
      </c>
      <c r="D333">
        <v>13</v>
      </c>
      <c r="E333">
        <v>13</v>
      </c>
      <c r="F333">
        <v>0</v>
      </c>
      <c r="G333">
        <v>0</v>
      </c>
      <c r="H333">
        <v>13</v>
      </c>
      <c r="I333">
        <v>13</v>
      </c>
      <c r="J333">
        <v>0</v>
      </c>
      <c r="K333">
        <v>0</v>
      </c>
      <c r="L333">
        <v>12</v>
      </c>
      <c r="M333">
        <v>12</v>
      </c>
      <c r="N333">
        <v>0</v>
      </c>
      <c r="O333">
        <v>0</v>
      </c>
      <c r="P333">
        <v>0</v>
      </c>
      <c r="Q333">
        <v>1</v>
      </c>
      <c r="R333">
        <v>0</v>
      </c>
    </row>
    <row r="334" spans="1:18" x14ac:dyDescent="0.25">
      <c r="A334" t="s">
        <v>9933</v>
      </c>
      <c r="B334" t="s">
        <v>73</v>
      </c>
      <c r="C334" t="s">
        <v>211</v>
      </c>
      <c r="D334">
        <v>3</v>
      </c>
      <c r="E334">
        <v>3</v>
      </c>
      <c r="F334">
        <v>0</v>
      </c>
      <c r="G334">
        <v>0</v>
      </c>
      <c r="H334">
        <v>3</v>
      </c>
      <c r="I334">
        <v>3</v>
      </c>
      <c r="J334">
        <v>0</v>
      </c>
      <c r="K334">
        <v>0</v>
      </c>
      <c r="L334">
        <v>2</v>
      </c>
      <c r="M334">
        <v>2</v>
      </c>
      <c r="N334">
        <v>0</v>
      </c>
      <c r="O334">
        <v>0</v>
      </c>
      <c r="P334">
        <v>0</v>
      </c>
      <c r="Q334">
        <v>1</v>
      </c>
      <c r="R334">
        <v>0</v>
      </c>
    </row>
    <row r="335" spans="1:18" x14ac:dyDescent="0.25">
      <c r="A335" t="s">
        <v>9934</v>
      </c>
      <c r="B335" t="s">
        <v>73</v>
      </c>
      <c r="C335" t="s">
        <v>212</v>
      </c>
      <c r="D335">
        <v>22</v>
      </c>
      <c r="E335">
        <v>22</v>
      </c>
      <c r="F335">
        <v>0</v>
      </c>
      <c r="G335">
        <v>0</v>
      </c>
      <c r="H335">
        <v>22</v>
      </c>
      <c r="I335">
        <v>22</v>
      </c>
      <c r="J335">
        <v>0</v>
      </c>
      <c r="K335">
        <v>0</v>
      </c>
      <c r="L335">
        <v>21</v>
      </c>
      <c r="M335">
        <v>21</v>
      </c>
      <c r="N335">
        <v>0</v>
      </c>
      <c r="O335">
        <v>0</v>
      </c>
      <c r="P335">
        <v>0</v>
      </c>
      <c r="Q335">
        <v>1</v>
      </c>
      <c r="R335">
        <v>0</v>
      </c>
    </row>
    <row r="336" spans="1:18" x14ac:dyDescent="0.25">
      <c r="A336" t="s">
        <v>9935</v>
      </c>
      <c r="B336" t="s">
        <v>73</v>
      </c>
      <c r="C336" t="s">
        <v>213</v>
      </c>
      <c r="D336">
        <v>2</v>
      </c>
      <c r="E336">
        <v>2</v>
      </c>
      <c r="F336">
        <v>0</v>
      </c>
      <c r="G336">
        <v>0</v>
      </c>
      <c r="H336">
        <v>2</v>
      </c>
      <c r="I336">
        <v>2</v>
      </c>
      <c r="J336">
        <v>0</v>
      </c>
      <c r="K336">
        <v>0</v>
      </c>
      <c r="L336">
        <v>0</v>
      </c>
      <c r="M336">
        <v>0</v>
      </c>
      <c r="N336">
        <v>0</v>
      </c>
      <c r="O336">
        <v>0</v>
      </c>
      <c r="P336">
        <v>0</v>
      </c>
      <c r="Q336">
        <v>2</v>
      </c>
      <c r="R336">
        <v>0</v>
      </c>
    </row>
    <row r="337" spans="1:18" x14ac:dyDescent="0.25">
      <c r="A337" t="s">
        <v>9936</v>
      </c>
      <c r="B337" t="s">
        <v>74</v>
      </c>
      <c r="C337" t="s">
        <v>214</v>
      </c>
      <c r="D337">
        <v>1</v>
      </c>
      <c r="E337">
        <v>1</v>
      </c>
      <c r="F337">
        <v>0</v>
      </c>
      <c r="G337">
        <v>0</v>
      </c>
      <c r="H337">
        <v>1</v>
      </c>
      <c r="I337">
        <v>1</v>
      </c>
      <c r="J337">
        <v>0</v>
      </c>
      <c r="K337">
        <v>0</v>
      </c>
      <c r="L337">
        <v>1</v>
      </c>
      <c r="M337">
        <v>1</v>
      </c>
      <c r="N337">
        <v>0</v>
      </c>
      <c r="O337">
        <v>0</v>
      </c>
      <c r="P337">
        <v>0</v>
      </c>
      <c r="Q337">
        <v>0</v>
      </c>
      <c r="R337">
        <v>0</v>
      </c>
    </row>
    <row r="338" spans="1:18" x14ac:dyDescent="0.25">
      <c r="A338" t="s">
        <v>9937</v>
      </c>
      <c r="B338" t="s">
        <v>73</v>
      </c>
      <c r="C338" t="s">
        <v>214</v>
      </c>
      <c r="D338">
        <v>12</v>
      </c>
      <c r="E338">
        <v>12</v>
      </c>
      <c r="F338">
        <v>0</v>
      </c>
      <c r="G338">
        <v>0</v>
      </c>
      <c r="H338">
        <v>12</v>
      </c>
      <c r="I338">
        <v>12</v>
      </c>
      <c r="J338">
        <v>0</v>
      </c>
      <c r="K338">
        <v>0</v>
      </c>
      <c r="L338">
        <v>12</v>
      </c>
      <c r="M338">
        <v>12</v>
      </c>
      <c r="N338">
        <v>0</v>
      </c>
      <c r="O338">
        <v>0</v>
      </c>
      <c r="P338">
        <v>0</v>
      </c>
      <c r="Q338">
        <v>0</v>
      </c>
      <c r="R338">
        <v>0</v>
      </c>
    </row>
    <row r="339" spans="1:18" x14ac:dyDescent="0.25">
      <c r="A339" t="s">
        <v>9938</v>
      </c>
      <c r="B339" t="s">
        <v>73</v>
      </c>
      <c r="C339" t="s">
        <v>215</v>
      </c>
      <c r="D339">
        <v>12</v>
      </c>
      <c r="E339">
        <v>12</v>
      </c>
      <c r="F339">
        <v>0</v>
      </c>
      <c r="G339">
        <v>0</v>
      </c>
      <c r="H339">
        <v>12</v>
      </c>
      <c r="I339">
        <v>12</v>
      </c>
      <c r="J339">
        <v>0</v>
      </c>
      <c r="K339">
        <v>0</v>
      </c>
      <c r="L339">
        <v>11</v>
      </c>
      <c r="M339">
        <v>11</v>
      </c>
      <c r="N339">
        <v>0</v>
      </c>
      <c r="O339">
        <v>0</v>
      </c>
      <c r="P339">
        <v>0</v>
      </c>
      <c r="Q339">
        <v>1</v>
      </c>
      <c r="R339">
        <v>0</v>
      </c>
    </row>
    <row r="340" spans="1:18" x14ac:dyDescent="0.25">
      <c r="A340" t="s">
        <v>9939</v>
      </c>
      <c r="B340" t="s">
        <v>74</v>
      </c>
      <c r="C340" t="s">
        <v>216</v>
      </c>
      <c r="D340">
        <v>1</v>
      </c>
      <c r="E340">
        <v>1</v>
      </c>
      <c r="F340">
        <v>0</v>
      </c>
      <c r="G340">
        <v>0</v>
      </c>
      <c r="H340">
        <v>1</v>
      </c>
      <c r="I340">
        <v>1</v>
      </c>
      <c r="J340">
        <v>0</v>
      </c>
      <c r="K340">
        <v>0</v>
      </c>
      <c r="L340">
        <v>1</v>
      </c>
      <c r="M340">
        <v>1</v>
      </c>
      <c r="N340">
        <v>0</v>
      </c>
      <c r="O340">
        <v>0</v>
      </c>
      <c r="P340">
        <v>0</v>
      </c>
      <c r="Q340">
        <v>0</v>
      </c>
      <c r="R340">
        <v>0</v>
      </c>
    </row>
    <row r="341" spans="1:18" x14ac:dyDescent="0.25">
      <c r="A341" t="s">
        <v>9940</v>
      </c>
      <c r="B341" t="s">
        <v>73</v>
      </c>
      <c r="C341" t="s">
        <v>216</v>
      </c>
      <c r="D341">
        <v>6</v>
      </c>
      <c r="E341">
        <v>6</v>
      </c>
      <c r="F341">
        <v>0</v>
      </c>
      <c r="G341">
        <v>0</v>
      </c>
      <c r="H341">
        <v>6</v>
      </c>
      <c r="I341">
        <v>6</v>
      </c>
      <c r="J341">
        <v>0</v>
      </c>
      <c r="K341">
        <v>0</v>
      </c>
      <c r="L341">
        <v>5</v>
      </c>
      <c r="M341">
        <v>5</v>
      </c>
      <c r="N341">
        <v>0</v>
      </c>
      <c r="O341">
        <v>0</v>
      </c>
      <c r="P341">
        <v>0</v>
      </c>
      <c r="Q341">
        <v>1</v>
      </c>
      <c r="R341">
        <v>0</v>
      </c>
    </row>
    <row r="342" spans="1:18" x14ac:dyDescent="0.25">
      <c r="A342" t="s">
        <v>9942</v>
      </c>
      <c r="B342" t="s">
        <v>73</v>
      </c>
      <c r="C342" t="s">
        <v>217</v>
      </c>
      <c r="D342">
        <v>4</v>
      </c>
      <c r="E342">
        <v>4</v>
      </c>
      <c r="F342">
        <v>0</v>
      </c>
      <c r="G342">
        <v>0</v>
      </c>
      <c r="H342">
        <v>4</v>
      </c>
      <c r="I342">
        <v>4</v>
      </c>
      <c r="J342">
        <v>0</v>
      </c>
      <c r="K342">
        <v>0</v>
      </c>
      <c r="L342">
        <v>3</v>
      </c>
      <c r="M342">
        <v>3</v>
      </c>
      <c r="N342">
        <v>0</v>
      </c>
      <c r="O342">
        <v>0</v>
      </c>
      <c r="P342">
        <v>0</v>
      </c>
      <c r="Q342">
        <v>1</v>
      </c>
      <c r="R342">
        <v>0</v>
      </c>
    </row>
    <row r="343" spans="1:18" x14ac:dyDescent="0.25">
      <c r="A343" t="s">
        <v>9943</v>
      </c>
      <c r="B343" t="s">
        <v>73</v>
      </c>
      <c r="C343" t="s">
        <v>218</v>
      </c>
      <c r="D343">
        <v>26</v>
      </c>
      <c r="E343">
        <v>25</v>
      </c>
      <c r="F343">
        <v>1</v>
      </c>
      <c r="G343">
        <v>0</v>
      </c>
      <c r="H343">
        <v>26</v>
      </c>
      <c r="I343">
        <v>25</v>
      </c>
      <c r="J343">
        <v>1</v>
      </c>
      <c r="K343">
        <v>0</v>
      </c>
      <c r="L343">
        <v>20</v>
      </c>
      <c r="M343">
        <v>19</v>
      </c>
      <c r="N343">
        <v>1</v>
      </c>
      <c r="O343">
        <v>0</v>
      </c>
      <c r="P343">
        <v>0</v>
      </c>
      <c r="Q343">
        <v>6</v>
      </c>
      <c r="R343">
        <v>0</v>
      </c>
    </row>
    <row r="344" spans="1:18" x14ac:dyDescent="0.25">
      <c r="A344" t="s">
        <v>9944</v>
      </c>
      <c r="B344" t="s">
        <v>74</v>
      </c>
      <c r="C344" t="s">
        <v>219</v>
      </c>
      <c r="D344">
        <v>2</v>
      </c>
      <c r="E344">
        <v>2</v>
      </c>
      <c r="F344">
        <v>0</v>
      </c>
      <c r="G344">
        <v>0</v>
      </c>
      <c r="H344">
        <v>1</v>
      </c>
      <c r="I344">
        <v>1</v>
      </c>
      <c r="J344">
        <v>0</v>
      </c>
      <c r="K344">
        <v>0</v>
      </c>
      <c r="L344">
        <v>1</v>
      </c>
      <c r="M344">
        <v>1</v>
      </c>
      <c r="N344">
        <v>0</v>
      </c>
      <c r="O344">
        <v>0</v>
      </c>
      <c r="P344">
        <v>1</v>
      </c>
      <c r="Q344">
        <v>1</v>
      </c>
      <c r="R344">
        <v>0</v>
      </c>
    </row>
    <row r="345" spans="1:18" x14ac:dyDescent="0.25">
      <c r="A345" t="s">
        <v>9945</v>
      </c>
      <c r="B345" t="s">
        <v>73</v>
      </c>
      <c r="C345" t="s">
        <v>219</v>
      </c>
      <c r="D345">
        <v>19</v>
      </c>
      <c r="E345">
        <v>17</v>
      </c>
      <c r="F345">
        <v>2</v>
      </c>
      <c r="G345">
        <v>0</v>
      </c>
      <c r="H345">
        <v>18</v>
      </c>
      <c r="I345">
        <v>16</v>
      </c>
      <c r="J345">
        <v>2</v>
      </c>
      <c r="K345">
        <v>0</v>
      </c>
      <c r="L345">
        <v>16</v>
      </c>
      <c r="M345">
        <v>15</v>
      </c>
      <c r="N345">
        <v>1</v>
      </c>
      <c r="O345">
        <v>0</v>
      </c>
      <c r="P345">
        <v>1</v>
      </c>
      <c r="Q345">
        <v>3</v>
      </c>
      <c r="R345">
        <v>0</v>
      </c>
    </row>
    <row r="346" spans="1:18" x14ac:dyDescent="0.25">
      <c r="A346" t="s">
        <v>9946</v>
      </c>
      <c r="B346" t="s">
        <v>74</v>
      </c>
      <c r="C346" t="s">
        <v>220</v>
      </c>
      <c r="D346">
        <v>1</v>
      </c>
      <c r="E346">
        <v>1</v>
      </c>
      <c r="F346">
        <v>0</v>
      </c>
      <c r="G346">
        <v>0</v>
      </c>
      <c r="H346">
        <v>1</v>
      </c>
      <c r="I346">
        <v>1</v>
      </c>
      <c r="J346">
        <v>0</v>
      </c>
      <c r="K346">
        <v>0</v>
      </c>
      <c r="L346">
        <v>1</v>
      </c>
      <c r="M346">
        <v>1</v>
      </c>
      <c r="N346">
        <v>0</v>
      </c>
      <c r="O346">
        <v>0</v>
      </c>
      <c r="P346">
        <v>0</v>
      </c>
      <c r="Q346">
        <v>0</v>
      </c>
      <c r="R346">
        <v>0</v>
      </c>
    </row>
    <row r="347" spans="1:18" x14ac:dyDescent="0.25">
      <c r="A347" t="s">
        <v>9947</v>
      </c>
      <c r="B347" t="s">
        <v>73</v>
      </c>
      <c r="C347" t="s">
        <v>220</v>
      </c>
      <c r="D347">
        <v>5</v>
      </c>
      <c r="E347">
        <v>5</v>
      </c>
      <c r="F347">
        <v>0</v>
      </c>
      <c r="G347">
        <v>0</v>
      </c>
      <c r="H347">
        <v>5</v>
      </c>
      <c r="I347">
        <v>5</v>
      </c>
      <c r="J347">
        <v>0</v>
      </c>
      <c r="K347">
        <v>0</v>
      </c>
      <c r="L347">
        <v>5</v>
      </c>
      <c r="M347">
        <v>5</v>
      </c>
      <c r="N347">
        <v>0</v>
      </c>
      <c r="O347">
        <v>0</v>
      </c>
      <c r="P347">
        <v>0</v>
      </c>
      <c r="Q347">
        <v>0</v>
      </c>
      <c r="R347">
        <v>0</v>
      </c>
    </row>
    <row r="348" spans="1:18" x14ac:dyDescent="0.25">
      <c r="A348" t="s">
        <v>9948</v>
      </c>
      <c r="B348" t="s">
        <v>74</v>
      </c>
      <c r="C348" t="s">
        <v>221</v>
      </c>
      <c r="D348">
        <v>1</v>
      </c>
      <c r="E348">
        <v>1</v>
      </c>
      <c r="F348">
        <v>0</v>
      </c>
      <c r="G348">
        <v>0</v>
      </c>
      <c r="H348">
        <v>0</v>
      </c>
      <c r="I348">
        <v>0</v>
      </c>
      <c r="J348">
        <v>0</v>
      </c>
      <c r="K348">
        <v>0</v>
      </c>
      <c r="L348">
        <v>0</v>
      </c>
      <c r="M348">
        <v>0</v>
      </c>
      <c r="N348">
        <v>0</v>
      </c>
      <c r="O348">
        <v>0</v>
      </c>
      <c r="P348">
        <v>1</v>
      </c>
      <c r="Q348">
        <v>1</v>
      </c>
      <c r="R348">
        <v>0</v>
      </c>
    </row>
    <row r="349" spans="1:18" x14ac:dyDescent="0.25">
      <c r="A349" t="s">
        <v>9949</v>
      </c>
      <c r="B349" t="s">
        <v>73</v>
      </c>
      <c r="C349" t="s">
        <v>221</v>
      </c>
      <c r="D349">
        <v>14</v>
      </c>
      <c r="E349">
        <v>14</v>
      </c>
      <c r="F349">
        <v>0</v>
      </c>
      <c r="G349">
        <v>0</v>
      </c>
      <c r="H349">
        <v>14</v>
      </c>
      <c r="I349">
        <v>14</v>
      </c>
      <c r="J349">
        <v>0</v>
      </c>
      <c r="K349">
        <v>0</v>
      </c>
      <c r="L349">
        <v>11</v>
      </c>
      <c r="M349">
        <v>11</v>
      </c>
      <c r="N349">
        <v>0</v>
      </c>
      <c r="O349">
        <v>0</v>
      </c>
      <c r="P349">
        <v>0</v>
      </c>
      <c r="Q349">
        <v>3</v>
      </c>
      <c r="R349">
        <v>0</v>
      </c>
    </row>
    <row r="350" spans="1:18" x14ac:dyDescent="0.25">
      <c r="A350" t="s">
        <v>9950</v>
      </c>
      <c r="B350" t="s">
        <v>73</v>
      </c>
      <c r="C350" t="s">
        <v>222</v>
      </c>
      <c r="D350">
        <v>6</v>
      </c>
      <c r="E350">
        <v>6</v>
      </c>
      <c r="F350">
        <v>0</v>
      </c>
      <c r="G350">
        <v>0</v>
      </c>
      <c r="H350">
        <v>6</v>
      </c>
      <c r="I350">
        <v>6</v>
      </c>
      <c r="J350">
        <v>0</v>
      </c>
      <c r="K350">
        <v>0</v>
      </c>
      <c r="L350">
        <v>6</v>
      </c>
      <c r="M350">
        <v>6</v>
      </c>
      <c r="N350">
        <v>0</v>
      </c>
      <c r="O350">
        <v>0</v>
      </c>
      <c r="P350">
        <v>0</v>
      </c>
      <c r="Q350">
        <v>0</v>
      </c>
      <c r="R350">
        <v>0</v>
      </c>
    </row>
    <row r="351" spans="1:18" x14ac:dyDescent="0.25">
      <c r="A351" t="s">
        <v>9951</v>
      </c>
      <c r="B351" t="s">
        <v>73</v>
      </c>
      <c r="C351" t="s">
        <v>223</v>
      </c>
      <c r="D351">
        <v>10</v>
      </c>
      <c r="E351">
        <v>10</v>
      </c>
      <c r="F351">
        <v>0</v>
      </c>
      <c r="G351">
        <v>0</v>
      </c>
      <c r="H351">
        <v>10</v>
      </c>
      <c r="I351">
        <v>10</v>
      </c>
      <c r="J351">
        <v>0</v>
      </c>
      <c r="K351">
        <v>0</v>
      </c>
      <c r="L351">
        <v>10</v>
      </c>
      <c r="M351">
        <v>10</v>
      </c>
      <c r="N351">
        <v>0</v>
      </c>
      <c r="O351">
        <v>0</v>
      </c>
      <c r="P351">
        <v>0</v>
      </c>
      <c r="Q351">
        <v>0</v>
      </c>
      <c r="R351">
        <v>0</v>
      </c>
    </row>
    <row r="352" spans="1:18" x14ac:dyDescent="0.25">
      <c r="A352" t="s">
        <v>9952</v>
      </c>
      <c r="B352" t="s">
        <v>73</v>
      </c>
      <c r="C352" t="s">
        <v>224</v>
      </c>
      <c r="D352">
        <v>29</v>
      </c>
      <c r="E352">
        <v>28</v>
      </c>
      <c r="F352">
        <v>1</v>
      </c>
      <c r="G352">
        <v>0</v>
      </c>
      <c r="H352">
        <v>29</v>
      </c>
      <c r="I352">
        <v>28</v>
      </c>
      <c r="J352">
        <v>1</v>
      </c>
      <c r="K352">
        <v>0</v>
      </c>
      <c r="L352">
        <v>26</v>
      </c>
      <c r="M352">
        <v>25</v>
      </c>
      <c r="N352">
        <v>1</v>
      </c>
      <c r="O352">
        <v>0</v>
      </c>
      <c r="P352">
        <v>0</v>
      </c>
      <c r="Q352">
        <v>3</v>
      </c>
      <c r="R352">
        <v>0</v>
      </c>
    </row>
    <row r="353" spans="1:18" x14ac:dyDescent="0.25">
      <c r="A353" t="s">
        <v>9953</v>
      </c>
      <c r="B353" t="s">
        <v>73</v>
      </c>
      <c r="C353" t="s">
        <v>225</v>
      </c>
      <c r="D353">
        <v>11</v>
      </c>
      <c r="E353">
        <v>11</v>
      </c>
      <c r="F353">
        <v>0</v>
      </c>
      <c r="G353">
        <v>0</v>
      </c>
      <c r="H353">
        <v>11</v>
      </c>
      <c r="I353">
        <v>11</v>
      </c>
      <c r="J353">
        <v>0</v>
      </c>
      <c r="K353">
        <v>0</v>
      </c>
      <c r="L353">
        <v>9</v>
      </c>
      <c r="M353">
        <v>9</v>
      </c>
      <c r="N353">
        <v>0</v>
      </c>
      <c r="O353">
        <v>0</v>
      </c>
      <c r="P353">
        <v>0</v>
      </c>
      <c r="Q353">
        <v>2</v>
      </c>
      <c r="R353">
        <v>0</v>
      </c>
    </row>
    <row r="354" spans="1:18" x14ac:dyDescent="0.25">
      <c r="A354" t="s">
        <v>9954</v>
      </c>
      <c r="B354" t="s">
        <v>73</v>
      </c>
      <c r="C354" t="s">
        <v>226</v>
      </c>
      <c r="D354">
        <v>2</v>
      </c>
      <c r="E354">
        <v>2</v>
      </c>
      <c r="F354">
        <v>0</v>
      </c>
      <c r="G354">
        <v>0</v>
      </c>
      <c r="H354">
        <v>2</v>
      </c>
      <c r="I354">
        <v>2</v>
      </c>
      <c r="J354">
        <v>0</v>
      </c>
      <c r="K354">
        <v>0</v>
      </c>
      <c r="L354">
        <v>2</v>
      </c>
      <c r="M354">
        <v>2</v>
      </c>
      <c r="N354">
        <v>0</v>
      </c>
      <c r="O354">
        <v>0</v>
      </c>
      <c r="P354">
        <v>0</v>
      </c>
      <c r="Q354">
        <v>0</v>
      </c>
      <c r="R354">
        <v>0</v>
      </c>
    </row>
    <row r="355" spans="1:18" x14ac:dyDescent="0.25">
      <c r="A355" t="s">
        <v>9955</v>
      </c>
      <c r="B355" t="s">
        <v>73</v>
      </c>
      <c r="C355" t="s">
        <v>227</v>
      </c>
      <c r="D355">
        <v>8</v>
      </c>
      <c r="E355">
        <v>7</v>
      </c>
      <c r="F355">
        <v>1</v>
      </c>
      <c r="G355">
        <v>0</v>
      </c>
      <c r="H355">
        <v>8</v>
      </c>
      <c r="I355">
        <v>7</v>
      </c>
      <c r="J355">
        <v>1</v>
      </c>
      <c r="K355">
        <v>0</v>
      </c>
      <c r="L355">
        <v>8</v>
      </c>
      <c r="M355">
        <v>7</v>
      </c>
      <c r="N355">
        <v>1</v>
      </c>
      <c r="O355">
        <v>0</v>
      </c>
      <c r="P355">
        <v>0</v>
      </c>
      <c r="Q355">
        <v>0</v>
      </c>
      <c r="R355">
        <v>0</v>
      </c>
    </row>
    <row r="356" spans="1:18" x14ac:dyDescent="0.25">
      <c r="A356" t="s">
        <v>9956</v>
      </c>
      <c r="B356" t="s">
        <v>74</v>
      </c>
      <c r="C356" t="s">
        <v>228</v>
      </c>
      <c r="D356">
        <v>1</v>
      </c>
      <c r="E356">
        <v>1</v>
      </c>
      <c r="F356">
        <v>0</v>
      </c>
      <c r="G356">
        <v>0</v>
      </c>
      <c r="H356">
        <v>1</v>
      </c>
      <c r="I356">
        <v>1</v>
      </c>
      <c r="J356">
        <v>0</v>
      </c>
      <c r="K356">
        <v>0</v>
      </c>
      <c r="L356">
        <v>1</v>
      </c>
      <c r="M356">
        <v>1</v>
      </c>
      <c r="N356">
        <v>0</v>
      </c>
      <c r="O356">
        <v>0</v>
      </c>
      <c r="P356">
        <v>0</v>
      </c>
      <c r="Q356">
        <v>0</v>
      </c>
      <c r="R356">
        <v>0</v>
      </c>
    </row>
    <row r="357" spans="1:18" x14ac:dyDescent="0.25">
      <c r="A357" t="s">
        <v>9957</v>
      </c>
      <c r="B357" t="s">
        <v>73</v>
      </c>
      <c r="C357" t="s">
        <v>228</v>
      </c>
      <c r="D357">
        <v>10</v>
      </c>
      <c r="E357">
        <v>10</v>
      </c>
      <c r="F357">
        <v>0</v>
      </c>
      <c r="G357">
        <v>0</v>
      </c>
      <c r="H357">
        <v>10</v>
      </c>
      <c r="I357">
        <v>10</v>
      </c>
      <c r="J357">
        <v>0</v>
      </c>
      <c r="K357">
        <v>0</v>
      </c>
      <c r="L357">
        <v>8</v>
      </c>
      <c r="M357">
        <v>8</v>
      </c>
      <c r="N357">
        <v>0</v>
      </c>
      <c r="O357">
        <v>0</v>
      </c>
      <c r="P357">
        <v>0</v>
      </c>
      <c r="Q357">
        <v>2</v>
      </c>
      <c r="R357">
        <v>0</v>
      </c>
    </row>
    <row r="358" spans="1:18" x14ac:dyDescent="0.25">
      <c r="A358" t="s">
        <v>9958</v>
      </c>
      <c r="B358" t="s">
        <v>73</v>
      </c>
      <c r="C358" t="s">
        <v>229</v>
      </c>
      <c r="D358">
        <v>5</v>
      </c>
      <c r="E358">
        <v>5</v>
      </c>
      <c r="F358">
        <v>0</v>
      </c>
      <c r="G358">
        <v>0</v>
      </c>
      <c r="H358">
        <v>5</v>
      </c>
      <c r="I358">
        <v>5</v>
      </c>
      <c r="J358">
        <v>0</v>
      </c>
      <c r="K358">
        <v>0</v>
      </c>
      <c r="L358">
        <v>5</v>
      </c>
      <c r="M358">
        <v>5</v>
      </c>
      <c r="N358">
        <v>0</v>
      </c>
      <c r="O358">
        <v>0</v>
      </c>
      <c r="P358">
        <v>0</v>
      </c>
      <c r="Q358">
        <v>0</v>
      </c>
      <c r="R358">
        <v>0</v>
      </c>
    </row>
    <row r="359" spans="1:18" x14ac:dyDescent="0.25">
      <c r="A359" t="s">
        <v>9959</v>
      </c>
      <c r="B359" t="s">
        <v>73</v>
      </c>
      <c r="C359" t="s">
        <v>230</v>
      </c>
      <c r="D359">
        <v>6</v>
      </c>
      <c r="E359">
        <v>6</v>
      </c>
      <c r="F359">
        <v>0</v>
      </c>
      <c r="G359">
        <v>0</v>
      </c>
      <c r="H359">
        <v>6</v>
      </c>
      <c r="I359">
        <v>6</v>
      </c>
      <c r="J359">
        <v>0</v>
      </c>
      <c r="K359">
        <v>0</v>
      </c>
      <c r="L359">
        <v>6</v>
      </c>
      <c r="M359">
        <v>6</v>
      </c>
      <c r="N359">
        <v>0</v>
      </c>
      <c r="O359">
        <v>0</v>
      </c>
      <c r="P359">
        <v>0</v>
      </c>
      <c r="Q359">
        <v>0</v>
      </c>
      <c r="R359">
        <v>0</v>
      </c>
    </row>
    <row r="360" spans="1:18" x14ac:dyDescent="0.25">
      <c r="A360" t="s">
        <v>9960</v>
      </c>
      <c r="B360" t="s">
        <v>74</v>
      </c>
      <c r="C360" t="s">
        <v>231</v>
      </c>
      <c r="D360">
        <v>2</v>
      </c>
      <c r="E360">
        <v>2</v>
      </c>
      <c r="F360">
        <v>0</v>
      </c>
      <c r="G360">
        <v>0</v>
      </c>
      <c r="H360">
        <v>1</v>
      </c>
      <c r="I360">
        <v>1</v>
      </c>
      <c r="J360">
        <v>0</v>
      </c>
      <c r="K360">
        <v>0</v>
      </c>
      <c r="L360">
        <v>0</v>
      </c>
      <c r="M360">
        <v>0</v>
      </c>
      <c r="N360">
        <v>0</v>
      </c>
      <c r="O360">
        <v>0</v>
      </c>
      <c r="P360">
        <v>1</v>
      </c>
      <c r="Q360">
        <v>2</v>
      </c>
      <c r="R360">
        <v>0</v>
      </c>
    </row>
    <row r="361" spans="1:18" x14ac:dyDescent="0.25">
      <c r="A361" t="s">
        <v>9961</v>
      </c>
      <c r="B361" t="s">
        <v>73</v>
      </c>
      <c r="C361" t="s">
        <v>231</v>
      </c>
      <c r="D361">
        <v>11</v>
      </c>
      <c r="E361">
        <v>11</v>
      </c>
      <c r="F361">
        <v>0</v>
      </c>
      <c r="G361">
        <v>0</v>
      </c>
      <c r="H361">
        <v>10</v>
      </c>
      <c r="I361">
        <v>10</v>
      </c>
      <c r="J361">
        <v>0</v>
      </c>
      <c r="K361">
        <v>0</v>
      </c>
      <c r="L361">
        <v>9</v>
      </c>
      <c r="M361">
        <v>9</v>
      </c>
      <c r="N361">
        <v>0</v>
      </c>
      <c r="O361">
        <v>0</v>
      </c>
      <c r="P361">
        <v>1</v>
      </c>
      <c r="Q361">
        <v>2</v>
      </c>
      <c r="R361">
        <v>0</v>
      </c>
    </row>
    <row r="362" spans="1:18" x14ac:dyDescent="0.25">
      <c r="A362" t="s">
        <v>9962</v>
      </c>
      <c r="B362" t="s">
        <v>73</v>
      </c>
      <c r="C362" t="s">
        <v>232</v>
      </c>
      <c r="D362">
        <v>7</v>
      </c>
      <c r="E362">
        <v>7</v>
      </c>
      <c r="F362">
        <v>0</v>
      </c>
      <c r="G362">
        <v>0</v>
      </c>
      <c r="H362">
        <v>7</v>
      </c>
      <c r="I362">
        <v>7</v>
      </c>
      <c r="J362">
        <v>0</v>
      </c>
      <c r="K362">
        <v>0</v>
      </c>
      <c r="L362">
        <v>6</v>
      </c>
      <c r="M362">
        <v>6</v>
      </c>
      <c r="N362">
        <v>0</v>
      </c>
      <c r="O362">
        <v>0</v>
      </c>
      <c r="P362">
        <v>0</v>
      </c>
      <c r="Q362">
        <v>1</v>
      </c>
      <c r="R362">
        <v>0</v>
      </c>
    </row>
    <row r="363" spans="1:18" x14ac:dyDescent="0.25">
      <c r="A363" t="s">
        <v>9963</v>
      </c>
      <c r="B363" t="s">
        <v>74</v>
      </c>
      <c r="C363" t="s">
        <v>233</v>
      </c>
      <c r="D363">
        <v>1</v>
      </c>
      <c r="E363">
        <v>1</v>
      </c>
      <c r="F363">
        <v>0</v>
      </c>
      <c r="G363">
        <v>0</v>
      </c>
      <c r="H363">
        <v>1</v>
      </c>
      <c r="I363">
        <v>1</v>
      </c>
      <c r="J363">
        <v>0</v>
      </c>
      <c r="K363">
        <v>0</v>
      </c>
      <c r="L363">
        <v>1</v>
      </c>
      <c r="M363">
        <v>1</v>
      </c>
      <c r="N363">
        <v>0</v>
      </c>
      <c r="O363">
        <v>0</v>
      </c>
      <c r="P363">
        <v>0</v>
      </c>
      <c r="Q363">
        <v>0</v>
      </c>
      <c r="R363">
        <v>0</v>
      </c>
    </row>
    <row r="364" spans="1:18" x14ac:dyDescent="0.25">
      <c r="A364" t="s">
        <v>9964</v>
      </c>
      <c r="B364" t="s">
        <v>73</v>
      </c>
      <c r="C364" t="s">
        <v>233</v>
      </c>
      <c r="D364">
        <v>11</v>
      </c>
      <c r="E364">
        <v>10</v>
      </c>
      <c r="F364">
        <v>1</v>
      </c>
      <c r="G364">
        <v>0</v>
      </c>
      <c r="H364">
        <v>11</v>
      </c>
      <c r="I364">
        <v>10</v>
      </c>
      <c r="J364">
        <v>1</v>
      </c>
      <c r="K364">
        <v>0</v>
      </c>
      <c r="L364">
        <v>10</v>
      </c>
      <c r="M364">
        <v>9</v>
      </c>
      <c r="N364">
        <v>1</v>
      </c>
      <c r="O364">
        <v>0</v>
      </c>
      <c r="P364">
        <v>0</v>
      </c>
      <c r="Q364">
        <v>1</v>
      </c>
      <c r="R364">
        <v>0</v>
      </c>
    </row>
    <row r="365" spans="1:18" x14ac:dyDescent="0.25">
      <c r="A365" t="s">
        <v>9965</v>
      </c>
      <c r="B365" t="s">
        <v>73</v>
      </c>
      <c r="C365" t="s">
        <v>234</v>
      </c>
      <c r="D365">
        <v>5</v>
      </c>
      <c r="E365">
        <v>5</v>
      </c>
      <c r="F365">
        <v>0</v>
      </c>
      <c r="G365">
        <v>0</v>
      </c>
      <c r="H365">
        <v>5</v>
      </c>
      <c r="I365">
        <v>5</v>
      </c>
      <c r="J365">
        <v>0</v>
      </c>
      <c r="K365">
        <v>0</v>
      </c>
      <c r="L365">
        <v>4</v>
      </c>
      <c r="M365">
        <v>4</v>
      </c>
      <c r="N365">
        <v>0</v>
      </c>
      <c r="O365">
        <v>0</v>
      </c>
      <c r="P365">
        <v>0</v>
      </c>
      <c r="Q365">
        <v>1</v>
      </c>
      <c r="R365">
        <v>0</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sheetPr>
  <dimension ref="A1:R243"/>
  <sheetViews>
    <sheetView workbookViewId="0"/>
  </sheetViews>
  <sheetFormatPr defaultRowHeight="12.5" x14ac:dyDescent="0.25"/>
  <cols>
    <col min="1" max="1" width="50.54296875" bestFit="1" customWidth="1"/>
    <col min="2" max="2" width="30.54296875" bestFit="1" customWidth="1"/>
    <col min="3" max="3" width="25.6328125" bestFit="1" customWidth="1"/>
    <col min="4" max="4" width="16.90625" bestFit="1" customWidth="1"/>
    <col min="5" max="5" width="5.54296875" bestFit="1" customWidth="1"/>
    <col min="6" max="6" width="4.453125" bestFit="1" customWidth="1"/>
    <col min="7" max="7" width="21.81640625" bestFit="1" customWidth="1"/>
    <col min="8" max="8" width="22.36328125" bestFit="1" customWidth="1"/>
    <col min="9" max="9" width="10.453125" bestFit="1" customWidth="1"/>
    <col min="10" max="10" width="9.36328125" bestFit="1" customWidth="1"/>
    <col min="11" max="11" width="26.81640625" bestFit="1" customWidth="1"/>
    <col min="12" max="12" width="27.36328125" bestFit="1" customWidth="1"/>
    <col min="13" max="13" width="10.54296875" bestFit="1" customWidth="1"/>
    <col min="14" max="14" width="9.453125" bestFit="1" customWidth="1"/>
    <col min="15" max="15" width="26.90625" bestFit="1" customWidth="1"/>
    <col min="16" max="16" width="27.453125" bestFit="1" customWidth="1"/>
    <col min="17" max="17" width="17.36328125" bestFit="1" customWidth="1"/>
    <col min="18" max="18" width="17.453125" bestFit="1" customWidth="1"/>
  </cols>
  <sheetData>
    <row r="1" spans="1:18" x14ac:dyDescent="0.25">
      <c r="A1" t="s">
        <v>381</v>
      </c>
      <c r="B1" t="s">
        <v>266</v>
      </c>
      <c r="C1" t="s">
        <v>382</v>
      </c>
      <c r="D1" t="s">
        <v>412</v>
      </c>
      <c r="E1" t="s">
        <v>384</v>
      </c>
      <c r="F1" t="s">
        <v>391</v>
      </c>
      <c r="G1" t="s">
        <v>400</v>
      </c>
      <c r="H1" t="s">
        <v>401</v>
      </c>
      <c r="I1" t="s">
        <v>402</v>
      </c>
      <c r="J1" t="s">
        <v>403</v>
      </c>
      <c r="K1" t="s">
        <v>404</v>
      </c>
      <c r="L1" t="s">
        <v>405</v>
      </c>
      <c r="M1" t="s">
        <v>406</v>
      </c>
      <c r="N1" t="s">
        <v>407</v>
      </c>
      <c r="O1" t="s">
        <v>408</v>
      </c>
      <c r="P1" t="s">
        <v>409</v>
      </c>
      <c r="Q1" t="s">
        <v>410</v>
      </c>
      <c r="R1" t="s">
        <v>411</v>
      </c>
    </row>
    <row r="2" spans="1:18" x14ac:dyDescent="0.25">
      <c r="A2" t="s">
        <v>9606</v>
      </c>
      <c r="B2" t="s">
        <v>72</v>
      </c>
      <c r="C2" t="s">
        <v>81</v>
      </c>
      <c r="D2">
        <v>223</v>
      </c>
      <c r="E2">
        <v>90</v>
      </c>
      <c r="F2">
        <v>88</v>
      </c>
      <c r="G2">
        <v>1</v>
      </c>
      <c r="H2">
        <v>1</v>
      </c>
      <c r="I2">
        <v>88</v>
      </c>
      <c r="J2">
        <v>86</v>
      </c>
      <c r="K2">
        <v>1</v>
      </c>
      <c r="L2">
        <v>1</v>
      </c>
      <c r="M2">
        <v>83</v>
      </c>
      <c r="N2">
        <v>81</v>
      </c>
      <c r="O2">
        <v>1</v>
      </c>
      <c r="P2">
        <v>1</v>
      </c>
      <c r="Q2">
        <v>2</v>
      </c>
      <c r="R2">
        <v>7</v>
      </c>
    </row>
    <row r="3" spans="1:18" x14ac:dyDescent="0.25">
      <c r="A3" t="s">
        <v>9662</v>
      </c>
      <c r="B3" t="s">
        <v>72</v>
      </c>
      <c r="C3" t="s">
        <v>82</v>
      </c>
      <c r="D3">
        <v>1</v>
      </c>
      <c r="E3">
        <v>1</v>
      </c>
      <c r="F3">
        <v>1</v>
      </c>
      <c r="G3">
        <v>0</v>
      </c>
      <c r="H3">
        <v>0</v>
      </c>
      <c r="I3">
        <v>1</v>
      </c>
      <c r="J3">
        <v>1</v>
      </c>
      <c r="K3">
        <v>0</v>
      </c>
      <c r="L3">
        <v>0</v>
      </c>
      <c r="M3">
        <v>1</v>
      </c>
      <c r="N3">
        <v>1</v>
      </c>
      <c r="O3">
        <v>0</v>
      </c>
      <c r="P3">
        <v>0</v>
      </c>
      <c r="Q3">
        <v>0</v>
      </c>
      <c r="R3">
        <v>0</v>
      </c>
    </row>
    <row r="4" spans="1:18" x14ac:dyDescent="0.25">
      <c r="A4" t="s">
        <v>9721</v>
      </c>
      <c r="B4" t="s">
        <v>72</v>
      </c>
      <c r="C4" t="s">
        <v>83</v>
      </c>
      <c r="D4">
        <v>1</v>
      </c>
      <c r="E4">
        <v>0</v>
      </c>
      <c r="F4">
        <v>0</v>
      </c>
      <c r="G4">
        <v>0</v>
      </c>
      <c r="H4">
        <v>0</v>
      </c>
      <c r="I4">
        <v>0</v>
      </c>
      <c r="J4">
        <v>0</v>
      </c>
      <c r="K4">
        <v>0</v>
      </c>
      <c r="L4">
        <v>0</v>
      </c>
      <c r="M4">
        <v>0</v>
      </c>
      <c r="N4">
        <v>0</v>
      </c>
      <c r="O4">
        <v>0</v>
      </c>
      <c r="P4">
        <v>0</v>
      </c>
      <c r="Q4">
        <v>0</v>
      </c>
      <c r="R4">
        <v>0</v>
      </c>
    </row>
    <row r="5" spans="1:18" x14ac:dyDescent="0.25">
      <c r="A5" t="s">
        <v>9622</v>
      </c>
      <c r="B5" t="s">
        <v>72</v>
      </c>
      <c r="C5" t="s">
        <v>84</v>
      </c>
      <c r="D5">
        <v>1</v>
      </c>
      <c r="E5">
        <v>1</v>
      </c>
      <c r="F5">
        <v>1</v>
      </c>
      <c r="G5">
        <v>0</v>
      </c>
      <c r="H5">
        <v>0</v>
      </c>
      <c r="I5">
        <v>1</v>
      </c>
      <c r="J5">
        <v>1</v>
      </c>
      <c r="K5">
        <v>0</v>
      </c>
      <c r="L5">
        <v>0</v>
      </c>
      <c r="M5">
        <v>1</v>
      </c>
      <c r="N5">
        <v>1</v>
      </c>
      <c r="O5">
        <v>0</v>
      </c>
      <c r="P5">
        <v>0</v>
      </c>
      <c r="Q5">
        <v>0</v>
      </c>
      <c r="R5">
        <v>0</v>
      </c>
    </row>
    <row r="6" spans="1:18" x14ac:dyDescent="0.25">
      <c r="A6" t="s">
        <v>9739</v>
      </c>
      <c r="B6" t="s">
        <v>72</v>
      </c>
      <c r="C6" t="s">
        <v>85</v>
      </c>
      <c r="D6">
        <v>1</v>
      </c>
      <c r="E6">
        <v>0</v>
      </c>
      <c r="F6">
        <v>0</v>
      </c>
      <c r="G6">
        <v>0</v>
      </c>
      <c r="H6">
        <v>0</v>
      </c>
      <c r="I6">
        <v>0</v>
      </c>
      <c r="J6">
        <v>0</v>
      </c>
      <c r="K6">
        <v>0</v>
      </c>
      <c r="L6">
        <v>0</v>
      </c>
      <c r="M6">
        <v>0</v>
      </c>
      <c r="N6">
        <v>0</v>
      </c>
      <c r="O6">
        <v>0</v>
      </c>
      <c r="P6">
        <v>0</v>
      </c>
      <c r="Q6">
        <v>0</v>
      </c>
      <c r="R6">
        <v>0</v>
      </c>
    </row>
    <row r="7" spans="1:18" x14ac:dyDescent="0.25">
      <c r="A7" t="s">
        <v>9716</v>
      </c>
      <c r="B7" t="s">
        <v>72</v>
      </c>
      <c r="C7" t="s">
        <v>87</v>
      </c>
      <c r="D7">
        <v>3</v>
      </c>
      <c r="E7">
        <v>3</v>
      </c>
      <c r="F7">
        <v>3</v>
      </c>
      <c r="G7">
        <v>0</v>
      </c>
      <c r="H7">
        <v>0</v>
      </c>
      <c r="I7">
        <v>3</v>
      </c>
      <c r="J7">
        <v>3</v>
      </c>
      <c r="K7">
        <v>0</v>
      </c>
      <c r="L7">
        <v>0</v>
      </c>
      <c r="M7">
        <v>3</v>
      </c>
      <c r="N7">
        <v>3</v>
      </c>
      <c r="O7">
        <v>0</v>
      </c>
      <c r="P7">
        <v>0</v>
      </c>
      <c r="Q7">
        <v>0</v>
      </c>
      <c r="R7">
        <v>0</v>
      </c>
    </row>
    <row r="8" spans="1:18" x14ac:dyDescent="0.25">
      <c r="A8" t="s">
        <v>9701</v>
      </c>
      <c r="B8" t="s">
        <v>72</v>
      </c>
      <c r="C8" t="s">
        <v>88</v>
      </c>
      <c r="D8">
        <v>9</v>
      </c>
      <c r="E8">
        <v>4</v>
      </c>
      <c r="F8">
        <v>4</v>
      </c>
      <c r="G8">
        <v>0</v>
      </c>
      <c r="H8">
        <v>0</v>
      </c>
      <c r="I8">
        <v>4</v>
      </c>
      <c r="J8">
        <v>4</v>
      </c>
      <c r="K8">
        <v>0</v>
      </c>
      <c r="L8">
        <v>0</v>
      </c>
      <c r="M8">
        <v>4</v>
      </c>
      <c r="N8">
        <v>4</v>
      </c>
      <c r="O8">
        <v>0</v>
      </c>
      <c r="P8">
        <v>0</v>
      </c>
      <c r="Q8">
        <v>0</v>
      </c>
      <c r="R8">
        <v>0</v>
      </c>
    </row>
    <row r="9" spans="1:18" x14ac:dyDescent="0.25">
      <c r="A9" t="s">
        <v>9732</v>
      </c>
      <c r="B9" t="s">
        <v>72</v>
      </c>
      <c r="C9" t="s">
        <v>89</v>
      </c>
      <c r="D9">
        <v>2</v>
      </c>
      <c r="E9">
        <v>0</v>
      </c>
      <c r="F9">
        <v>0</v>
      </c>
      <c r="G9">
        <v>0</v>
      </c>
      <c r="H9">
        <v>0</v>
      </c>
      <c r="I9">
        <v>0</v>
      </c>
      <c r="J9">
        <v>0</v>
      </c>
      <c r="K9">
        <v>0</v>
      </c>
      <c r="L9">
        <v>0</v>
      </c>
      <c r="M9">
        <v>0</v>
      </c>
      <c r="N9">
        <v>0</v>
      </c>
      <c r="O9">
        <v>0</v>
      </c>
      <c r="P9">
        <v>0</v>
      </c>
      <c r="Q9">
        <v>0</v>
      </c>
      <c r="R9">
        <v>0</v>
      </c>
    </row>
    <row r="10" spans="1:18" x14ac:dyDescent="0.25">
      <c r="A10" t="s">
        <v>9749</v>
      </c>
      <c r="B10" t="s">
        <v>72</v>
      </c>
      <c r="C10" t="s">
        <v>91</v>
      </c>
      <c r="D10">
        <v>1</v>
      </c>
      <c r="E10">
        <v>0</v>
      </c>
      <c r="F10">
        <v>0</v>
      </c>
      <c r="G10">
        <v>0</v>
      </c>
      <c r="H10">
        <v>0</v>
      </c>
      <c r="I10">
        <v>0</v>
      </c>
      <c r="J10">
        <v>0</v>
      </c>
      <c r="K10">
        <v>0</v>
      </c>
      <c r="L10">
        <v>0</v>
      </c>
      <c r="M10">
        <v>0</v>
      </c>
      <c r="N10">
        <v>0</v>
      </c>
      <c r="O10">
        <v>0</v>
      </c>
      <c r="P10">
        <v>0</v>
      </c>
      <c r="Q10">
        <v>0</v>
      </c>
      <c r="R10">
        <v>0</v>
      </c>
    </row>
    <row r="11" spans="1:18" x14ac:dyDescent="0.25">
      <c r="A11" t="s">
        <v>9633</v>
      </c>
      <c r="B11" t="s">
        <v>72</v>
      </c>
      <c r="C11" t="s">
        <v>94</v>
      </c>
      <c r="D11">
        <v>2</v>
      </c>
      <c r="E11">
        <v>1</v>
      </c>
      <c r="F11">
        <v>1</v>
      </c>
      <c r="G11">
        <v>0</v>
      </c>
      <c r="H11">
        <v>0</v>
      </c>
      <c r="I11">
        <v>1</v>
      </c>
      <c r="J11">
        <v>1</v>
      </c>
      <c r="K11">
        <v>0</v>
      </c>
      <c r="L11">
        <v>0</v>
      </c>
      <c r="M11">
        <v>1</v>
      </c>
      <c r="N11">
        <v>1</v>
      </c>
      <c r="O11">
        <v>0</v>
      </c>
      <c r="P11">
        <v>0</v>
      </c>
      <c r="Q11">
        <v>0</v>
      </c>
      <c r="R11">
        <v>0</v>
      </c>
    </row>
    <row r="12" spans="1:18" x14ac:dyDescent="0.25">
      <c r="A12" t="s">
        <v>9675</v>
      </c>
      <c r="B12" t="s">
        <v>72</v>
      </c>
      <c r="C12" t="s">
        <v>95</v>
      </c>
      <c r="D12">
        <v>1</v>
      </c>
      <c r="E12">
        <v>0</v>
      </c>
      <c r="F12">
        <v>0</v>
      </c>
      <c r="G12">
        <v>0</v>
      </c>
      <c r="H12">
        <v>0</v>
      </c>
      <c r="I12">
        <v>0</v>
      </c>
      <c r="J12">
        <v>0</v>
      </c>
      <c r="K12">
        <v>0</v>
      </c>
      <c r="L12">
        <v>0</v>
      </c>
      <c r="M12">
        <v>0</v>
      </c>
      <c r="N12">
        <v>0</v>
      </c>
      <c r="O12">
        <v>0</v>
      </c>
      <c r="P12">
        <v>0</v>
      </c>
      <c r="Q12">
        <v>0</v>
      </c>
      <c r="R12">
        <v>0</v>
      </c>
    </row>
    <row r="13" spans="1:18" x14ac:dyDescent="0.25">
      <c r="A13" t="s">
        <v>9625</v>
      </c>
      <c r="B13" t="s">
        <v>72</v>
      </c>
      <c r="C13" t="s">
        <v>96</v>
      </c>
      <c r="D13">
        <v>2</v>
      </c>
      <c r="E13">
        <v>1</v>
      </c>
      <c r="F13">
        <v>1</v>
      </c>
      <c r="G13">
        <v>0</v>
      </c>
      <c r="H13">
        <v>0</v>
      </c>
      <c r="I13">
        <v>1</v>
      </c>
      <c r="J13">
        <v>1</v>
      </c>
      <c r="K13">
        <v>0</v>
      </c>
      <c r="L13">
        <v>0</v>
      </c>
      <c r="M13">
        <v>1</v>
      </c>
      <c r="N13">
        <v>1</v>
      </c>
      <c r="O13">
        <v>0</v>
      </c>
      <c r="P13">
        <v>0</v>
      </c>
      <c r="Q13">
        <v>0</v>
      </c>
      <c r="R13">
        <v>0</v>
      </c>
    </row>
    <row r="14" spans="1:18" x14ac:dyDescent="0.25">
      <c r="A14" t="s">
        <v>9639</v>
      </c>
      <c r="B14" t="s">
        <v>72</v>
      </c>
      <c r="C14" t="s">
        <v>97</v>
      </c>
      <c r="D14">
        <v>2</v>
      </c>
      <c r="E14">
        <v>1</v>
      </c>
      <c r="F14">
        <v>1</v>
      </c>
      <c r="G14">
        <v>0</v>
      </c>
      <c r="H14">
        <v>0</v>
      </c>
      <c r="I14">
        <v>1</v>
      </c>
      <c r="J14">
        <v>1</v>
      </c>
      <c r="K14">
        <v>0</v>
      </c>
      <c r="L14">
        <v>0</v>
      </c>
      <c r="M14">
        <v>1</v>
      </c>
      <c r="N14">
        <v>1</v>
      </c>
      <c r="O14">
        <v>0</v>
      </c>
      <c r="P14">
        <v>0</v>
      </c>
      <c r="Q14">
        <v>0</v>
      </c>
      <c r="R14">
        <v>0</v>
      </c>
    </row>
    <row r="15" spans="1:18" x14ac:dyDescent="0.25">
      <c r="A15" t="s">
        <v>9754</v>
      </c>
      <c r="B15" t="s">
        <v>72</v>
      </c>
      <c r="C15" t="s">
        <v>98</v>
      </c>
      <c r="D15">
        <v>1</v>
      </c>
      <c r="E15">
        <v>0</v>
      </c>
      <c r="F15">
        <v>0</v>
      </c>
      <c r="G15">
        <v>0</v>
      </c>
      <c r="H15">
        <v>0</v>
      </c>
      <c r="I15">
        <v>0</v>
      </c>
      <c r="J15">
        <v>0</v>
      </c>
      <c r="K15">
        <v>0</v>
      </c>
      <c r="L15">
        <v>0</v>
      </c>
      <c r="M15">
        <v>0</v>
      </c>
      <c r="N15">
        <v>0</v>
      </c>
      <c r="O15">
        <v>0</v>
      </c>
      <c r="P15">
        <v>0</v>
      </c>
      <c r="Q15">
        <v>0</v>
      </c>
      <c r="R15">
        <v>0</v>
      </c>
    </row>
    <row r="16" spans="1:18" x14ac:dyDescent="0.25">
      <c r="A16" t="s">
        <v>9619</v>
      </c>
      <c r="B16" t="s">
        <v>72</v>
      </c>
      <c r="C16" t="s">
        <v>99</v>
      </c>
      <c r="D16">
        <v>4</v>
      </c>
      <c r="E16">
        <v>2</v>
      </c>
      <c r="F16">
        <v>2</v>
      </c>
      <c r="G16">
        <v>0</v>
      </c>
      <c r="H16">
        <v>0</v>
      </c>
      <c r="I16">
        <v>2</v>
      </c>
      <c r="J16">
        <v>2</v>
      </c>
      <c r="K16">
        <v>0</v>
      </c>
      <c r="L16">
        <v>0</v>
      </c>
      <c r="M16">
        <v>1</v>
      </c>
      <c r="N16">
        <v>1</v>
      </c>
      <c r="O16">
        <v>0</v>
      </c>
      <c r="P16">
        <v>0</v>
      </c>
      <c r="Q16">
        <v>0</v>
      </c>
      <c r="R16">
        <v>1</v>
      </c>
    </row>
    <row r="17" spans="1:18" x14ac:dyDescent="0.25">
      <c r="A17" t="s">
        <v>9652</v>
      </c>
      <c r="B17" t="s">
        <v>72</v>
      </c>
      <c r="C17" t="s">
        <v>101</v>
      </c>
      <c r="D17">
        <v>1</v>
      </c>
      <c r="E17">
        <v>0</v>
      </c>
      <c r="F17">
        <v>0</v>
      </c>
      <c r="G17">
        <v>0</v>
      </c>
      <c r="H17">
        <v>0</v>
      </c>
      <c r="I17">
        <v>0</v>
      </c>
      <c r="J17">
        <v>0</v>
      </c>
      <c r="K17">
        <v>0</v>
      </c>
      <c r="L17">
        <v>0</v>
      </c>
      <c r="M17">
        <v>0</v>
      </c>
      <c r="N17">
        <v>0</v>
      </c>
      <c r="O17">
        <v>0</v>
      </c>
      <c r="P17">
        <v>0</v>
      </c>
      <c r="Q17">
        <v>0</v>
      </c>
      <c r="R17">
        <v>0</v>
      </c>
    </row>
    <row r="18" spans="1:18" x14ac:dyDescent="0.25">
      <c r="A18" t="s">
        <v>9729</v>
      </c>
      <c r="B18" t="s">
        <v>72</v>
      </c>
      <c r="C18" t="s">
        <v>102</v>
      </c>
      <c r="D18">
        <v>1</v>
      </c>
      <c r="E18">
        <v>0</v>
      </c>
      <c r="F18">
        <v>0</v>
      </c>
      <c r="G18">
        <v>0</v>
      </c>
      <c r="H18">
        <v>0</v>
      </c>
      <c r="I18">
        <v>0</v>
      </c>
      <c r="J18">
        <v>0</v>
      </c>
      <c r="K18">
        <v>0</v>
      </c>
      <c r="L18">
        <v>0</v>
      </c>
      <c r="M18">
        <v>0</v>
      </c>
      <c r="N18">
        <v>0</v>
      </c>
      <c r="O18">
        <v>0</v>
      </c>
      <c r="P18">
        <v>0</v>
      </c>
      <c r="Q18">
        <v>0</v>
      </c>
      <c r="R18">
        <v>0</v>
      </c>
    </row>
    <row r="19" spans="1:18" x14ac:dyDescent="0.25">
      <c r="A19" t="s">
        <v>9718</v>
      </c>
      <c r="B19" t="s">
        <v>72</v>
      </c>
      <c r="C19" t="s">
        <v>105</v>
      </c>
      <c r="D19">
        <v>1</v>
      </c>
      <c r="E19">
        <v>0</v>
      </c>
      <c r="F19">
        <v>0</v>
      </c>
      <c r="G19">
        <v>0</v>
      </c>
      <c r="H19">
        <v>0</v>
      </c>
      <c r="I19">
        <v>0</v>
      </c>
      <c r="J19">
        <v>0</v>
      </c>
      <c r="K19">
        <v>0</v>
      </c>
      <c r="L19">
        <v>0</v>
      </c>
      <c r="M19">
        <v>0</v>
      </c>
      <c r="N19">
        <v>0</v>
      </c>
      <c r="O19">
        <v>0</v>
      </c>
      <c r="P19">
        <v>0</v>
      </c>
      <c r="Q19">
        <v>0</v>
      </c>
      <c r="R19">
        <v>0</v>
      </c>
    </row>
    <row r="20" spans="1:18" x14ac:dyDescent="0.25">
      <c r="A20" t="s">
        <v>9618</v>
      </c>
      <c r="B20" t="s">
        <v>72</v>
      </c>
      <c r="C20" t="s">
        <v>106</v>
      </c>
      <c r="D20">
        <v>1</v>
      </c>
      <c r="E20">
        <v>1</v>
      </c>
      <c r="F20">
        <v>1</v>
      </c>
      <c r="G20">
        <v>0</v>
      </c>
      <c r="H20">
        <v>0</v>
      </c>
      <c r="I20">
        <v>1</v>
      </c>
      <c r="J20">
        <v>1</v>
      </c>
      <c r="K20">
        <v>0</v>
      </c>
      <c r="L20">
        <v>0</v>
      </c>
      <c r="M20">
        <v>1</v>
      </c>
      <c r="N20">
        <v>1</v>
      </c>
      <c r="O20">
        <v>0</v>
      </c>
      <c r="P20">
        <v>0</v>
      </c>
      <c r="Q20">
        <v>0</v>
      </c>
      <c r="R20">
        <v>0</v>
      </c>
    </row>
    <row r="21" spans="1:18" x14ac:dyDescent="0.25">
      <c r="A21" t="s">
        <v>9646</v>
      </c>
      <c r="B21" t="s">
        <v>72</v>
      </c>
      <c r="C21" t="s">
        <v>108</v>
      </c>
      <c r="D21">
        <v>1</v>
      </c>
      <c r="E21">
        <v>1</v>
      </c>
      <c r="F21">
        <v>1</v>
      </c>
      <c r="G21">
        <v>0</v>
      </c>
      <c r="H21">
        <v>0</v>
      </c>
      <c r="I21">
        <v>1</v>
      </c>
      <c r="J21">
        <v>1</v>
      </c>
      <c r="K21">
        <v>0</v>
      </c>
      <c r="L21">
        <v>0</v>
      </c>
      <c r="M21">
        <v>1</v>
      </c>
      <c r="N21">
        <v>1</v>
      </c>
      <c r="O21">
        <v>0</v>
      </c>
      <c r="P21">
        <v>0</v>
      </c>
      <c r="Q21">
        <v>0</v>
      </c>
      <c r="R21">
        <v>0</v>
      </c>
    </row>
    <row r="22" spans="1:18" x14ac:dyDescent="0.25">
      <c r="A22" t="s">
        <v>9608</v>
      </c>
      <c r="B22" t="s">
        <v>72</v>
      </c>
      <c r="C22" t="s">
        <v>109</v>
      </c>
      <c r="D22">
        <v>1</v>
      </c>
      <c r="E22">
        <v>1</v>
      </c>
      <c r="F22">
        <v>1</v>
      </c>
      <c r="G22">
        <v>0</v>
      </c>
      <c r="H22">
        <v>0</v>
      </c>
      <c r="I22">
        <v>1</v>
      </c>
      <c r="J22">
        <v>1</v>
      </c>
      <c r="K22">
        <v>0</v>
      </c>
      <c r="L22">
        <v>0</v>
      </c>
      <c r="M22">
        <v>1</v>
      </c>
      <c r="N22">
        <v>1</v>
      </c>
      <c r="O22">
        <v>0</v>
      </c>
      <c r="P22">
        <v>0</v>
      </c>
      <c r="Q22">
        <v>0</v>
      </c>
      <c r="R22">
        <v>0</v>
      </c>
    </row>
    <row r="23" spans="1:18" x14ac:dyDescent="0.25">
      <c r="A23" t="s">
        <v>9643</v>
      </c>
      <c r="B23" t="s">
        <v>72</v>
      </c>
      <c r="C23" t="s">
        <v>110</v>
      </c>
      <c r="D23">
        <v>4</v>
      </c>
      <c r="E23">
        <v>1</v>
      </c>
      <c r="F23">
        <v>1</v>
      </c>
      <c r="G23">
        <v>0</v>
      </c>
      <c r="H23">
        <v>0</v>
      </c>
      <c r="I23">
        <v>1</v>
      </c>
      <c r="J23">
        <v>1</v>
      </c>
      <c r="K23">
        <v>0</v>
      </c>
      <c r="L23">
        <v>0</v>
      </c>
      <c r="M23">
        <v>1</v>
      </c>
      <c r="N23">
        <v>1</v>
      </c>
      <c r="O23">
        <v>0</v>
      </c>
      <c r="P23">
        <v>0</v>
      </c>
      <c r="Q23">
        <v>0</v>
      </c>
      <c r="R23">
        <v>0</v>
      </c>
    </row>
    <row r="24" spans="1:18" x14ac:dyDescent="0.25">
      <c r="A24" t="s">
        <v>9672</v>
      </c>
      <c r="B24" t="s">
        <v>72</v>
      </c>
      <c r="C24" t="s">
        <v>113</v>
      </c>
      <c r="D24">
        <v>1</v>
      </c>
      <c r="E24">
        <v>0</v>
      </c>
      <c r="F24">
        <v>0</v>
      </c>
      <c r="G24">
        <v>0</v>
      </c>
      <c r="H24">
        <v>0</v>
      </c>
      <c r="I24">
        <v>0</v>
      </c>
      <c r="J24">
        <v>0</v>
      </c>
      <c r="K24">
        <v>0</v>
      </c>
      <c r="L24">
        <v>0</v>
      </c>
      <c r="M24">
        <v>0</v>
      </c>
      <c r="N24">
        <v>0</v>
      </c>
      <c r="O24">
        <v>0</v>
      </c>
      <c r="P24">
        <v>0</v>
      </c>
      <c r="Q24">
        <v>0</v>
      </c>
      <c r="R24">
        <v>0</v>
      </c>
    </row>
    <row r="25" spans="1:18" x14ac:dyDescent="0.25">
      <c r="A25" t="s">
        <v>9667</v>
      </c>
      <c r="B25" t="s">
        <v>72</v>
      </c>
      <c r="C25" t="s">
        <v>114</v>
      </c>
      <c r="D25">
        <v>1</v>
      </c>
      <c r="E25">
        <v>1</v>
      </c>
      <c r="F25">
        <v>1</v>
      </c>
      <c r="G25">
        <v>0</v>
      </c>
      <c r="H25">
        <v>0</v>
      </c>
      <c r="I25">
        <v>1</v>
      </c>
      <c r="J25">
        <v>1</v>
      </c>
      <c r="K25">
        <v>0</v>
      </c>
      <c r="L25">
        <v>0</v>
      </c>
      <c r="M25">
        <v>1</v>
      </c>
      <c r="N25">
        <v>1</v>
      </c>
      <c r="O25">
        <v>0</v>
      </c>
      <c r="P25">
        <v>0</v>
      </c>
      <c r="Q25">
        <v>0</v>
      </c>
      <c r="R25">
        <v>0</v>
      </c>
    </row>
    <row r="26" spans="1:18" x14ac:dyDescent="0.25">
      <c r="A26" t="s">
        <v>9695</v>
      </c>
      <c r="B26" t="s">
        <v>72</v>
      </c>
      <c r="C26" t="s">
        <v>116</v>
      </c>
      <c r="D26">
        <v>1</v>
      </c>
      <c r="E26">
        <v>1</v>
      </c>
      <c r="F26">
        <v>1</v>
      </c>
      <c r="G26">
        <v>0</v>
      </c>
      <c r="H26">
        <v>0</v>
      </c>
      <c r="I26">
        <v>1</v>
      </c>
      <c r="J26">
        <v>1</v>
      </c>
      <c r="K26">
        <v>0</v>
      </c>
      <c r="L26">
        <v>0</v>
      </c>
      <c r="M26">
        <v>1</v>
      </c>
      <c r="N26">
        <v>1</v>
      </c>
      <c r="O26">
        <v>0</v>
      </c>
      <c r="P26">
        <v>0</v>
      </c>
      <c r="Q26">
        <v>0</v>
      </c>
      <c r="R26">
        <v>0</v>
      </c>
    </row>
    <row r="27" spans="1:18" x14ac:dyDescent="0.25">
      <c r="A27" t="s">
        <v>9679</v>
      </c>
      <c r="B27" t="s">
        <v>72</v>
      </c>
      <c r="C27" t="s">
        <v>117</v>
      </c>
      <c r="D27">
        <v>1</v>
      </c>
      <c r="E27">
        <v>0</v>
      </c>
      <c r="F27">
        <v>0</v>
      </c>
      <c r="G27">
        <v>0</v>
      </c>
      <c r="H27">
        <v>0</v>
      </c>
      <c r="I27">
        <v>0</v>
      </c>
      <c r="J27">
        <v>0</v>
      </c>
      <c r="K27">
        <v>0</v>
      </c>
      <c r="L27">
        <v>0</v>
      </c>
      <c r="M27">
        <v>0</v>
      </c>
      <c r="N27">
        <v>0</v>
      </c>
      <c r="O27">
        <v>0</v>
      </c>
      <c r="P27">
        <v>0</v>
      </c>
      <c r="Q27">
        <v>0</v>
      </c>
      <c r="R27">
        <v>0</v>
      </c>
    </row>
    <row r="28" spans="1:18" x14ac:dyDescent="0.25">
      <c r="A28" t="s">
        <v>9682</v>
      </c>
      <c r="B28" t="s">
        <v>72</v>
      </c>
      <c r="C28" t="s">
        <v>118</v>
      </c>
      <c r="D28">
        <v>1</v>
      </c>
      <c r="E28">
        <v>0</v>
      </c>
      <c r="F28">
        <v>0</v>
      </c>
      <c r="G28">
        <v>0</v>
      </c>
      <c r="H28">
        <v>0</v>
      </c>
      <c r="I28">
        <v>0</v>
      </c>
      <c r="J28">
        <v>0</v>
      </c>
      <c r="K28">
        <v>0</v>
      </c>
      <c r="L28">
        <v>0</v>
      </c>
      <c r="M28">
        <v>0</v>
      </c>
      <c r="N28">
        <v>0</v>
      </c>
      <c r="O28">
        <v>0</v>
      </c>
      <c r="P28">
        <v>0</v>
      </c>
      <c r="Q28">
        <v>0</v>
      </c>
      <c r="R28">
        <v>0</v>
      </c>
    </row>
    <row r="29" spans="1:18" x14ac:dyDescent="0.25">
      <c r="A29" t="s">
        <v>9615</v>
      </c>
      <c r="B29" t="s">
        <v>72</v>
      </c>
      <c r="C29" t="s">
        <v>119</v>
      </c>
      <c r="D29">
        <v>2</v>
      </c>
      <c r="E29">
        <v>0</v>
      </c>
      <c r="F29">
        <v>0</v>
      </c>
      <c r="G29">
        <v>0</v>
      </c>
      <c r="H29">
        <v>0</v>
      </c>
      <c r="I29">
        <v>0</v>
      </c>
      <c r="J29">
        <v>0</v>
      </c>
      <c r="K29">
        <v>0</v>
      </c>
      <c r="L29">
        <v>0</v>
      </c>
      <c r="M29">
        <v>0</v>
      </c>
      <c r="N29">
        <v>0</v>
      </c>
      <c r="O29">
        <v>0</v>
      </c>
      <c r="P29">
        <v>0</v>
      </c>
      <c r="Q29">
        <v>0</v>
      </c>
      <c r="R29">
        <v>0</v>
      </c>
    </row>
    <row r="30" spans="1:18" x14ac:dyDescent="0.25">
      <c r="A30" t="s">
        <v>9620</v>
      </c>
      <c r="B30" t="s">
        <v>72</v>
      </c>
      <c r="C30" t="s">
        <v>124</v>
      </c>
      <c r="D30">
        <v>4</v>
      </c>
      <c r="E30">
        <v>0</v>
      </c>
      <c r="F30">
        <v>0</v>
      </c>
      <c r="G30">
        <v>0</v>
      </c>
      <c r="H30">
        <v>0</v>
      </c>
      <c r="I30">
        <v>0</v>
      </c>
      <c r="J30">
        <v>0</v>
      </c>
      <c r="K30">
        <v>0</v>
      </c>
      <c r="L30">
        <v>0</v>
      </c>
      <c r="M30">
        <v>0</v>
      </c>
      <c r="N30">
        <v>0</v>
      </c>
      <c r="O30">
        <v>0</v>
      </c>
      <c r="P30">
        <v>0</v>
      </c>
      <c r="Q30">
        <v>0</v>
      </c>
      <c r="R30">
        <v>0</v>
      </c>
    </row>
    <row r="31" spans="1:18" x14ac:dyDescent="0.25">
      <c r="A31" t="s">
        <v>9617</v>
      </c>
      <c r="B31" t="s">
        <v>72</v>
      </c>
      <c r="C31" t="s">
        <v>125</v>
      </c>
      <c r="D31">
        <v>1</v>
      </c>
      <c r="E31">
        <v>0</v>
      </c>
      <c r="F31">
        <v>0</v>
      </c>
      <c r="G31">
        <v>0</v>
      </c>
      <c r="H31">
        <v>0</v>
      </c>
      <c r="I31">
        <v>0</v>
      </c>
      <c r="J31">
        <v>0</v>
      </c>
      <c r="K31">
        <v>0</v>
      </c>
      <c r="L31">
        <v>0</v>
      </c>
      <c r="M31">
        <v>0</v>
      </c>
      <c r="N31">
        <v>0</v>
      </c>
      <c r="O31">
        <v>0</v>
      </c>
      <c r="P31">
        <v>0</v>
      </c>
      <c r="Q31">
        <v>0</v>
      </c>
      <c r="R31">
        <v>0</v>
      </c>
    </row>
    <row r="32" spans="1:18" x14ac:dyDescent="0.25">
      <c r="A32" t="s">
        <v>9661</v>
      </c>
      <c r="B32" t="s">
        <v>72</v>
      </c>
      <c r="C32" t="s">
        <v>127</v>
      </c>
      <c r="D32">
        <v>5</v>
      </c>
      <c r="E32">
        <v>4</v>
      </c>
      <c r="F32">
        <v>4</v>
      </c>
      <c r="G32">
        <v>0</v>
      </c>
      <c r="H32">
        <v>0</v>
      </c>
      <c r="I32">
        <v>4</v>
      </c>
      <c r="J32">
        <v>4</v>
      </c>
      <c r="K32">
        <v>0</v>
      </c>
      <c r="L32">
        <v>0</v>
      </c>
      <c r="M32">
        <v>4</v>
      </c>
      <c r="N32">
        <v>4</v>
      </c>
      <c r="O32">
        <v>0</v>
      </c>
      <c r="P32">
        <v>0</v>
      </c>
      <c r="Q32">
        <v>0</v>
      </c>
      <c r="R32">
        <v>0</v>
      </c>
    </row>
    <row r="33" spans="1:18" x14ac:dyDescent="0.25">
      <c r="A33" t="s">
        <v>9746</v>
      </c>
      <c r="B33" t="s">
        <v>72</v>
      </c>
      <c r="C33" t="s">
        <v>128</v>
      </c>
      <c r="D33">
        <v>5</v>
      </c>
      <c r="E33">
        <v>0</v>
      </c>
      <c r="F33">
        <v>0</v>
      </c>
      <c r="G33">
        <v>0</v>
      </c>
      <c r="H33">
        <v>0</v>
      </c>
      <c r="I33">
        <v>0</v>
      </c>
      <c r="J33">
        <v>0</v>
      </c>
      <c r="K33">
        <v>0</v>
      </c>
      <c r="L33">
        <v>0</v>
      </c>
      <c r="M33">
        <v>0</v>
      </c>
      <c r="N33">
        <v>0</v>
      </c>
      <c r="O33">
        <v>0</v>
      </c>
      <c r="P33">
        <v>0</v>
      </c>
      <c r="Q33">
        <v>0</v>
      </c>
      <c r="R33">
        <v>0</v>
      </c>
    </row>
    <row r="34" spans="1:18" x14ac:dyDescent="0.25">
      <c r="A34" t="s">
        <v>9742</v>
      </c>
      <c r="B34" t="s">
        <v>72</v>
      </c>
      <c r="C34" t="s">
        <v>131</v>
      </c>
      <c r="D34">
        <v>7</v>
      </c>
      <c r="E34">
        <v>1</v>
      </c>
      <c r="F34">
        <v>1</v>
      </c>
      <c r="G34">
        <v>0</v>
      </c>
      <c r="H34">
        <v>0</v>
      </c>
      <c r="I34">
        <v>1</v>
      </c>
      <c r="J34">
        <v>1</v>
      </c>
      <c r="K34">
        <v>0</v>
      </c>
      <c r="L34">
        <v>0</v>
      </c>
      <c r="M34">
        <v>1</v>
      </c>
      <c r="N34">
        <v>1</v>
      </c>
      <c r="O34">
        <v>0</v>
      </c>
      <c r="P34">
        <v>0</v>
      </c>
      <c r="Q34">
        <v>0</v>
      </c>
      <c r="R34">
        <v>0</v>
      </c>
    </row>
    <row r="35" spans="1:18" x14ac:dyDescent="0.25">
      <c r="A35" t="s">
        <v>9750</v>
      </c>
      <c r="B35" t="s">
        <v>72</v>
      </c>
      <c r="C35" t="s">
        <v>133</v>
      </c>
      <c r="D35">
        <v>2</v>
      </c>
      <c r="E35">
        <v>1</v>
      </c>
      <c r="F35">
        <v>1</v>
      </c>
      <c r="G35">
        <v>0</v>
      </c>
      <c r="H35">
        <v>0</v>
      </c>
      <c r="I35">
        <v>1</v>
      </c>
      <c r="J35">
        <v>1</v>
      </c>
      <c r="K35">
        <v>0</v>
      </c>
      <c r="L35">
        <v>0</v>
      </c>
      <c r="M35">
        <v>1</v>
      </c>
      <c r="N35">
        <v>1</v>
      </c>
      <c r="O35">
        <v>0</v>
      </c>
      <c r="P35">
        <v>0</v>
      </c>
      <c r="Q35">
        <v>0</v>
      </c>
      <c r="R35">
        <v>0</v>
      </c>
    </row>
    <row r="36" spans="1:18" x14ac:dyDescent="0.25">
      <c r="A36" t="s">
        <v>9642</v>
      </c>
      <c r="B36" t="s">
        <v>72</v>
      </c>
      <c r="C36" t="s">
        <v>135</v>
      </c>
      <c r="D36">
        <v>3</v>
      </c>
      <c r="E36">
        <v>2</v>
      </c>
      <c r="F36">
        <v>2</v>
      </c>
      <c r="G36">
        <v>0</v>
      </c>
      <c r="H36">
        <v>0</v>
      </c>
      <c r="I36">
        <v>2</v>
      </c>
      <c r="J36">
        <v>2</v>
      </c>
      <c r="K36">
        <v>0</v>
      </c>
      <c r="L36">
        <v>0</v>
      </c>
      <c r="M36">
        <v>1</v>
      </c>
      <c r="N36">
        <v>1</v>
      </c>
      <c r="O36">
        <v>0</v>
      </c>
      <c r="P36">
        <v>0</v>
      </c>
      <c r="Q36">
        <v>0</v>
      </c>
      <c r="R36">
        <v>1</v>
      </c>
    </row>
    <row r="37" spans="1:18" x14ac:dyDescent="0.25">
      <c r="A37" t="s">
        <v>9712</v>
      </c>
      <c r="B37" t="s">
        <v>72</v>
      </c>
      <c r="C37" t="s">
        <v>137</v>
      </c>
      <c r="D37">
        <v>6</v>
      </c>
      <c r="E37">
        <v>3</v>
      </c>
      <c r="F37">
        <v>3</v>
      </c>
      <c r="G37">
        <v>0</v>
      </c>
      <c r="H37">
        <v>0</v>
      </c>
      <c r="I37">
        <v>2</v>
      </c>
      <c r="J37">
        <v>2</v>
      </c>
      <c r="K37">
        <v>0</v>
      </c>
      <c r="L37">
        <v>0</v>
      </c>
      <c r="M37">
        <v>2</v>
      </c>
      <c r="N37">
        <v>2</v>
      </c>
      <c r="O37">
        <v>0</v>
      </c>
      <c r="P37">
        <v>0</v>
      </c>
      <c r="Q37">
        <v>1</v>
      </c>
      <c r="R37">
        <v>1</v>
      </c>
    </row>
    <row r="38" spans="1:18" x14ac:dyDescent="0.25">
      <c r="A38" t="s">
        <v>9714</v>
      </c>
      <c r="B38" t="s">
        <v>72</v>
      </c>
      <c r="C38" t="s">
        <v>139</v>
      </c>
      <c r="D38">
        <v>1</v>
      </c>
      <c r="E38">
        <v>1</v>
      </c>
      <c r="F38">
        <v>1</v>
      </c>
      <c r="G38">
        <v>0</v>
      </c>
      <c r="H38">
        <v>0</v>
      </c>
      <c r="I38">
        <v>1</v>
      </c>
      <c r="J38">
        <v>1</v>
      </c>
      <c r="K38">
        <v>0</v>
      </c>
      <c r="L38">
        <v>0</v>
      </c>
      <c r="M38">
        <v>1</v>
      </c>
      <c r="N38">
        <v>1</v>
      </c>
      <c r="O38">
        <v>0</v>
      </c>
      <c r="P38">
        <v>0</v>
      </c>
      <c r="Q38">
        <v>0</v>
      </c>
      <c r="R38">
        <v>0</v>
      </c>
    </row>
    <row r="39" spans="1:18" x14ac:dyDescent="0.25">
      <c r="A39" t="s">
        <v>9637</v>
      </c>
      <c r="B39" t="s">
        <v>72</v>
      </c>
      <c r="C39" t="s">
        <v>142</v>
      </c>
      <c r="D39">
        <v>1</v>
      </c>
      <c r="E39">
        <v>0</v>
      </c>
      <c r="F39">
        <v>0</v>
      </c>
      <c r="G39">
        <v>0</v>
      </c>
      <c r="H39">
        <v>0</v>
      </c>
      <c r="I39">
        <v>0</v>
      </c>
      <c r="J39">
        <v>0</v>
      </c>
      <c r="K39">
        <v>0</v>
      </c>
      <c r="L39">
        <v>0</v>
      </c>
      <c r="M39">
        <v>0</v>
      </c>
      <c r="N39">
        <v>0</v>
      </c>
      <c r="O39">
        <v>0</v>
      </c>
      <c r="P39">
        <v>0</v>
      </c>
      <c r="Q39">
        <v>0</v>
      </c>
      <c r="R39">
        <v>0</v>
      </c>
    </row>
    <row r="40" spans="1:18" x14ac:dyDescent="0.25">
      <c r="A40" t="s">
        <v>9671</v>
      </c>
      <c r="B40" t="s">
        <v>72</v>
      </c>
      <c r="C40" t="s">
        <v>143</v>
      </c>
      <c r="D40">
        <v>1</v>
      </c>
      <c r="E40">
        <v>1</v>
      </c>
      <c r="F40">
        <v>1</v>
      </c>
      <c r="G40">
        <v>0</v>
      </c>
      <c r="H40">
        <v>0</v>
      </c>
      <c r="I40">
        <v>1</v>
      </c>
      <c r="J40">
        <v>1</v>
      </c>
      <c r="K40">
        <v>0</v>
      </c>
      <c r="L40">
        <v>0</v>
      </c>
      <c r="M40">
        <v>1</v>
      </c>
      <c r="N40">
        <v>1</v>
      </c>
      <c r="O40">
        <v>0</v>
      </c>
      <c r="P40">
        <v>0</v>
      </c>
      <c r="Q40">
        <v>0</v>
      </c>
      <c r="R40">
        <v>0</v>
      </c>
    </row>
    <row r="41" spans="1:18" x14ac:dyDescent="0.25">
      <c r="A41" t="s">
        <v>9644</v>
      </c>
      <c r="B41" t="s">
        <v>72</v>
      </c>
      <c r="C41" t="s">
        <v>144</v>
      </c>
      <c r="D41">
        <v>4</v>
      </c>
      <c r="E41">
        <v>0</v>
      </c>
      <c r="F41">
        <v>0</v>
      </c>
      <c r="G41">
        <v>0</v>
      </c>
      <c r="H41">
        <v>0</v>
      </c>
      <c r="I41">
        <v>0</v>
      </c>
      <c r="J41">
        <v>0</v>
      </c>
      <c r="K41">
        <v>0</v>
      </c>
      <c r="L41">
        <v>0</v>
      </c>
      <c r="M41">
        <v>0</v>
      </c>
      <c r="N41">
        <v>0</v>
      </c>
      <c r="O41">
        <v>0</v>
      </c>
      <c r="P41">
        <v>0</v>
      </c>
      <c r="Q41">
        <v>0</v>
      </c>
      <c r="R41">
        <v>0</v>
      </c>
    </row>
    <row r="42" spans="1:18" x14ac:dyDescent="0.25">
      <c r="A42" t="s">
        <v>9736</v>
      </c>
      <c r="B42" t="s">
        <v>72</v>
      </c>
      <c r="C42" t="s">
        <v>146</v>
      </c>
      <c r="D42">
        <v>1</v>
      </c>
      <c r="E42">
        <v>1</v>
      </c>
      <c r="F42">
        <v>1</v>
      </c>
      <c r="G42">
        <v>0</v>
      </c>
      <c r="H42">
        <v>0</v>
      </c>
      <c r="I42">
        <v>1</v>
      </c>
      <c r="J42">
        <v>1</v>
      </c>
      <c r="K42">
        <v>0</v>
      </c>
      <c r="L42">
        <v>0</v>
      </c>
      <c r="M42">
        <v>1</v>
      </c>
      <c r="N42">
        <v>1</v>
      </c>
      <c r="O42">
        <v>0</v>
      </c>
      <c r="P42">
        <v>0</v>
      </c>
      <c r="Q42">
        <v>0</v>
      </c>
      <c r="R42">
        <v>0</v>
      </c>
    </row>
    <row r="43" spans="1:18" x14ac:dyDescent="0.25">
      <c r="A43" t="s">
        <v>9627</v>
      </c>
      <c r="B43" t="s">
        <v>72</v>
      </c>
      <c r="C43" t="s">
        <v>147</v>
      </c>
      <c r="D43">
        <v>2</v>
      </c>
      <c r="E43">
        <v>0</v>
      </c>
      <c r="F43">
        <v>0</v>
      </c>
      <c r="G43">
        <v>0</v>
      </c>
      <c r="H43">
        <v>0</v>
      </c>
      <c r="I43">
        <v>0</v>
      </c>
      <c r="J43">
        <v>0</v>
      </c>
      <c r="K43">
        <v>0</v>
      </c>
      <c r="L43">
        <v>0</v>
      </c>
      <c r="M43">
        <v>0</v>
      </c>
      <c r="N43">
        <v>0</v>
      </c>
      <c r="O43">
        <v>0</v>
      </c>
      <c r="P43">
        <v>0</v>
      </c>
      <c r="Q43">
        <v>0</v>
      </c>
      <c r="R43">
        <v>0</v>
      </c>
    </row>
    <row r="44" spans="1:18" x14ac:dyDescent="0.25">
      <c r="A44" t="s">
        <v>9748</v>
      </c>
      <c r="B44" t="s">
        <v>72</v>
      </c>
      <c r="C44" t="s">
        <v>149</v>
      </c>
      <c r="D44">
        <v>5</v>
      </c>
      <c r="E44">
        <v>3</v>
      </c>
      <c r="F44">
        <v>3</v>
      </c>
      <c r="G44">
        <v>0</v>
      </c>
      <c r="H44">
        <v>0</v>
      </c>
      <c r="I44">
        <v>3</v>
      </c>
      <c r="J44">
        <v>3</v>
      </c>
      <c r="K44">
        <v>0</v>
      </c>
      <c r="L44">
        <v>0</v>
      </c>
      <c r="M44">
        <v>3</v>
      </c>
      <c r="N44">
        <v>3</v>
      </c>
      <c r="O44">
        <v>0</v>
      </c>
      <c r="P44">
        <v>0</v>
      </c>
      <c r="Q44">
        <v>0</v>
      </c>
      <c r="R44">
        <v>0</v>
      </c>
    </row>
    <row r="45" spans="1:18" x14ac:dyDescent="0.25">
      <c r="A45" t="s">
        <v>9656</v>
      </c>
      <c r="B45" t="s">
        <v>72</v>
      </c>
      <c r="C45" t="s">
        <v>150</v>
      </c>
      <c r="D45">
        <v>3</v>
      </c>
      <c r="E45">
        <v>1</v>
      </c>
      <c r="F45">
        <v>1</v>
      </c>
      <c r="G45">
        <v>0</v>
      </c>
      <c r="H45">
        <v>0</v>
      </c>
      <c r="I45">
        <v>1</v>
      </c>
      <c r="J45">
        <v>1</v>
      </c>
      <c r="K45">
        <v>0</v>
      </c>
      <c r="L45">
        <v>0</v>
      </c>
      <c r="M45">
        <v>1</v>
      </c>
      <c r="N45">
        <v>1</v>
      </c>
      <c r="O45">
        <v>0</v>
      </c>
      <c r="P45">
        <v>0</v>
      </c>
      <c r="Q45">
        <v>0</v>
      </c>
      <c r="R45">
        <v>0</v>
      </c>
    </row>
    <row r="46" spans="1:18" x14ac:dyDescent="0.25">
      <c r="A46" t="s">
        <v>9733</v>
      </c>
      <c r="B46" t="s">
        <v>72</v>
      </c>
      <c r="C46" t="s">
        <v>151</v>
      </c>
      <c r="D46">
        <v>4</v>
      </c>
      <c r="E46">
        <v>2</v>
      </c>
      <c r="F46">
        <v>2</v>
      </c>
      <c r="G46">
        <v>0</v>
      </c>
      <c r="H46">
        <v>0</v>
      </c>
      <c r="I46">
        <v>2</v>
      </c>
      <c r="J46">
        <v>2</v>
      </c>
      <c r="K46">
        <v>0</v>
      </c>
      <c r="L46">
        <v>0</v>
      </c>
      <c r="M46">
        <v>2</v>
      </c>
      <c r="N46">
        <v>2</v>
      </c>
      <c r="O46">
        <v>0</v>
      </c>
      <c r="P46">
        <v>0</v>
      </c>
      <c r="Q46">
        <v>0</v>
      </c>
      <c r="R46">
        <v>0</v>
      </c>
    </row>
    <row r="47" spans="1:18" x14ac:dyDescent="0.25">
      <c r="A47" t="s">
        <v>9610</v>
      </c>
      <c r="B47" t="s">
        <v>72</v>
      </c>
      <c r="C47" t="s">
        <v>152</v>
      </c>
      <c r="D47">
        <v>4</v>
      </c>
      <c r="E47">
        <v>3</v>
      </c>
      <c r="F47">
        <v>3</v>
      </c>
      <c r="G47">
        <v>0</v>
      </c>
      <c r="H47">
        <v>0</v>
      </c>
      <c r="I47">
        <v>3</v>
      </c>
      <c r="J47">
        <v>3</v>
      </c>
      <c r="K47">
        <v>0</v>
      </c>
      <c r="L47">
        <v>0</v>
      </c>
      <c r="M47">
        <v>3</v>
      </c>
      <c r="N47">
        <v>3</v>
      </c>
      <c r="O47">
        <v>0</v>
      </c>
      <c r="P47">
        <v>0</v>
      </c>
      <c r="Q47">
        <v>0</v>
      </c>
      <c r="R47">
        <v>0</v>
      </c>
    </row>
    <row r="48" spans="1:18" x14ac:dyDescent="0.25">
      <c r="A48" t="s">
        <v>9621</v>
      </c>
      <c r="B48" t="s">
        <v>72</v>
      </c>
      <c r="C48" t="s">
        <v>153</v>
      </c>
      <c r="D48">
        <v>3</v>
      </c>
      <c r="E48">
        <v>0</v>
      </c>
      <c r="F48">
        <v>0</v>
      </c>
      <c r="G48">
        <v>0</v>
      </c>
      <c r="H48">
        <v>0</v>
      </c>
      <c r="I48">
        <v>0</v>
      </c>
      <c r="J48">
        <v>0</v>
      </c>
      <c r="K48">
        <v>0</v>
      </c>
      <c r="L48">
        <v>0</v>
      </c>
      <c r="M48">
        <v>0</v>
      </c>
      <c r="N48">
        <v>0</v>
      </c>
      <c r="O48">
        <v>0</v>
      </c>
      <c r="P48">
        <v>0</v>
      </c>
      <c r="Q48">
        <v>0</v>
      </c>
      <c r="R48">
        <v>0</v>
      </c>
    </row>
    <row r="49" spans="1:18" x14ac:dyDescent="0.25">
      <c r="A49" t="s">
        <v>9635</v>
      </c>
      <c r="B49" t="s">
        <v>72</v>
      </c>
      <c r="C49" t="s">
        <v>154</v>
      </c>
      <c r="D49">
        <v>5</v>
      </c>
      <c r="E49">
        <v>5</v>
      </c>
      <c r="F49">
        <v>4</v>
      </c>
      <c r="G49">
        <v>0</v>
      </c>
      <c r="H49">
        <v>1</v>
      </c>
      <c r="I49">
        <v>5</v>
      </c>
      <c r="J49">
        <v>4</v>
      </c>
      <c r="K49">
        <v>0</v>
      </c>
      <c r="L49">
        <v>1</v>
      </c>
      <c r="M49">
        <v>4</v>
      </c>
      <c r="N49">
        <v>3</v>
      </c>
      <c r="O49">
        <v>0</v>
      </c>
      <c r="P49">
        <v>1</v>
      </c>
      <c r="Q49">
        <v>0</v>
      </c>
      <c r="R49">
        <v>1</v>
      </c>
    </row>
    <row r="50" spans="1:18" x14ac:dyDescent="0.25">
      <c r="A50" t="s">
        <v>9704</v>
      </c>
      <c r="B50" t="s">
        <v>72</v>
      </c>
      <c r="C50" t="s">
        <v>155</v>
      </c>
      <c r="D50">
        <v>5</v>
      </c>
      <c r="E50">
        <v>1</v>
      </c>
      <c r="F50">
        <v>1</v>
      </c>
      <c r="G50">
        <v>0</v>
      </c>
      <c r="H50">
        <v>0</v>
      </c>
      <c r="I50">
        <v>1</v>
      </c>
      <c r="J50">
        <v>1</v>
      </c>
      <c r="K50">
        <v>0</v>
      </c>
      <c r="L50">
        <v>0</v>
      </c>
      <c r="M50">
        <v>1</v>
      </c>
      <c r="N50">
        <v>1</v>
      </c>
      <c r="O50">
        <v>0</v>
      </c>
      <c r="P50">
        <v>0</v>
      </c>
      <c r="Q50">
        <v>0</v>
      </c>
      <c r="R50">
        <v>0</v>
      </c>
    </row>
    <row r="51" spans="1:18" x14ac:dyDescent="0.25">
      <c r="A51" t="s">
        <v>9630</v>
      </c>
      <c r="B51" t="s">
        <v>72</v>
      </c>
      <c r="C51" t="s">
        <v>156</v>
      </c>
      <c r="D51">
        <v>2</v>
      </c>
      <c r="E51">
        <v>1</v>
      </c>
      <c r="F51">
        <v>1</v>
      </c>
      <c r="G51">
        <v>0</v>
      </c>
      <c r="H51">
        <v>0</v>
      </c>
      <c r="I51">
        <v>1</v>
      </c>
      <c r="J51">
        <v>1</v>
      </c>
      <c r="K51">
        <v>0</v>
      </c>
      <c r="L51">
        <v>0</v>
      </c>
      <c r="M51">
        <v>1</v>
      </c>
      <c r="N51">
        <v>1</v>
      </c>
      <c r="O51">
        <v>0</v>
      </c>
      <c r="P51">
        <v>0</v>
      </c>
      <c r="Q51">
        <v>0</v>
      </c>
      <c r="R51">
        <v>0</v>
      </c>
    </row>
    <row r="52" spans="1:18" x14ac:dyDescent="0.25">
      <c r="A52" t="s">
        <v>9698</v>
      </c>
      <c r="B52" t="s">
        <v>72</v>
      </c>
      <c r="C52" t="s">
        <v>157</v>
      </c>
      <c r="D52">
        <v>3</v>
      </c>
      <c r="E52">
        <v>0</v>
      </c>
      <c r="F52">
        <v>0</v>
      </c>
      <c r="G52">
        <v>0</v>
      </c>
      <c r="H52">
        <v>0</v>
      </c>
      <c r="I52">
        <v>0</v>
      </c>
      <c r="J52">
        <v>0</v>
      </c>
      <c r="K52">
        <v>0</v>
      </c>
      <c r="L52">
        <v>0</v>
      </c>
      <c r="M52">
        <v>0</v>
      </c>
      <c r="N52">
        <v>0</v>
      </c>
      <c r="O52">
        <v>0</v>
      </c>
      <c r="P52">
        <v>0</v>
      </c>
      <c r="Q52">
        <v>0</v>
      </c>
      <c r="R52">
        <v>0</v>
      </c>
    </row>
    <row r="53" spans="1:18" x14ac:dyDescent="0.25">
      <c r="A53" t="s">
        <v>9740</v>
      </c>
      <c r="B53" t="s">
        <v>72</v>
      </c>
      <c r="C53" t="s">
        <v>158</v>
      </c>
      <c r="D53">
        <v>6</v>
      </c>
      <c r="E53">
        <v>4</v>
      </c>
      <c r="F53">
        <v>4</v>
      </c>
      <c r="G53">
        <v>0</v>
      </c>
      <c r="H53">
        <v>0</v>
      </c>
      <c r="I53">
        <v>4</v>
      </c>
      <c r="J53">
        <v>4</v>
      </c>
      <c r="K53">
        <v>0</v>
      </c>
      <c r="L53">
        <v>0</v>
      </c>
      <c r="M53">
        <v>4</v>
      </c>
      <c r="N53">
        <v>4</v>
      </c>
      <c r="O53">
        <v>0</v>
      </c>
      <c r="P53">
        <v>0</v>
      </c>
      <c r="Q53">
        <v>0</v>
      </c>
      <c r="R53">
        <v>0</v>
      </c>
    </row>
    <row r="54" spans="1:18" x14ac:dyDescent="0.25">
      <c r="A54" t="s">
        <v>9634</v>
      </c>
      <c r="B54" t="s">
        <v>72</v>
      </c>
      <c r="C54" t="s">
        <v>159</v>
      </c>
      <c r="D54">
        <v>4</v>
      </c>
      <c r="E54">
        <v>3</v>
      </c>
      <c r="F54">
        <v>3</v>
      </c>
      <c r="G54">
        <v>0</v>
      </c>
      <c r="H54">
        <v>0</v>
      </c>
      <c r="I54">
        <v>3</v>
      </c>
      <c r="J54">
        <v>3</v>
      </c>
      <c r="K54">
        <v>0</v>
      </c>
      <c r="L54">
        <v>0</v>
      </c>
      <c r="M54">
        <v>3</v>
      </c>
      <c r="N54">
        <v>3</v>
      </c>
      <c r="O54">
        <v>0</v>
      </c>
      <c r="P54">
        <v>0</v>
      </c>
      <c r="Q54">
        <v>0</v>
      </c>
      <c r="R54">
        <v>0</v>
      </c>
    </row>
    <row r="55" spans="1:18" x14ac:dyDescent="0.25">
      <c r="A55" t="s">
        <v>9745</v>
      </c>
      <c r="B55" t="s">
        <v>72</v>
      </c>
      <c r="C55" t="s">
        <v>162</v>
      </c>
      <c r="D55">
        <v>2</v>
      </c>
      <c r="E55">
        <v>2</v>
      </c>
      <c r="F55">
        <v>2</v>
      </c>
      <c r="G55">
        <v>0</v>
      </c>
      <c r="H55">
        <v>0</v>
      </c>
      <c r="I55">
        <v>2</v>
      </c>
      <c r="J55">
        <v>2</v>
      </c>
      <c r="K55">
        <v>0</v>
      </c>
      <c r="L55">
        <v>0</v>
      </c>
      <c r="M55">
        <v>2</v>
      </c>
      <c r="N55">
        <v>2</v>
      </c>
      <c r="O55">
        <v>0</v>
      </c>
      <c r="P55">
        <v>0</v>
      </c>
      <c r="Q55">
        <v>0</v>
      </c>
      <c r="R55">
        <v>0</v>
      </c>
    </row>
    <row r="56" spans="1:18" x14ac:dyDescent="0.25">
      <c r="A56" t="s">
        <v>9744</v>
      </c>
      <c r="B56" t="s">
        <v>72</v>
      </c>
      <c r="C56" t="s">
        <v>164</v>
      </c>
      <c r="D56">
        <v>1</v>
      </c>
      <c r="E56">
        <v>1</v>
      </c>
      <c r="F56">
        <v>1</v>
      </c>
      <c r="G56">
        <v>0</v>
      </c>
      <c r="H56">
        <v>0</v>
      </c>
      <c r="I56">
        <v>1</v>
      </c>
      <c r="J56">
        <v>1</v>
      </c>
      <c r="K56">
        <v>0</v>
      </c>
      <c r="L56">
        <v>0</v>
      </c>
      <c r="M56">
        <v>1</v>
      </c>
      <c r="N56">
        <v>1</v>
      </c>
      <c r="O56">
        <v>0</v>
      </c>
      <c r="P56">
        <v>0</v>
      </c>
      <c r="Q56">
        <v>0</v>
      </c>
      <c r="R56">
        <v>0</v>
      </c>
    </row>
    <row r="57" spans="1:18" x14ac:dyDescent="0.25">
      <c r="A57" t="s">
        <v>9638</v>
      </c>
      <c r="B57" t="s">
        <v>72</v>
      </c>
      <c r="C57" t="s">
        <v>165</v>
      </c>
      <c r="D57">
        <v>1</v>
      </c>
      <c r="E57">
        <v>0</v>
      </c>
      <c r="F57">
        <v>0</v>
      </c>
      <c r="G57">
        <v>0</v>
      </c>
      <c r="H57">
        <v>0</v>
      </c>
      <c r="I57">
        <v>0</v>
      </c>
      <c r="J57">
        <v>0</v>
      </c>
      <c r="K57">
        <v>0</v>
      </c>
      <c r="L57">
        <v>0</v>
      </c>
      <c r="M57">
        <v>0</v>
      </c>
      <c r="N57">
        <v>0</v>
      </c>
      <c r="O57">
        <v>0</v>
      </c>
      <c r="P57">
        <v>0</v>
      </c>
      <c r="Q57">
        <v>0</v>
      </c>
      <c r="R57">
        <v>0</v>
      </c>
    </row>
    <row r="58" spans="1:18" x14ac:dyDescent="0.25">
      <c r="A58" t="s">
        <v>9751</v>
      </c>
      <c r="B58" t="s">
        <v>72</v>
      </c>
      <c r="C58" t="s">
        <v>168</v>
      </c>
      <c r="D58">
        <v>3</v>
      </c>
      <c r="E58">
        <v>1</v>
      </c>
      <c r="F58">
        <v>1</v>
      </c>
      <c r="G58">
        <v>0</v>
      </c>
      <c r="H58">
        <v>0</v>
      </c>
      <c r="I58">
        <v>1</v>
      </c>
      <c r="J58">
        <v>1</v>
      </c>
      <c r="K58">
        <v>0</v>
      </c>
      <c r="L58">
        <v>0</v>
      </c>
      <c r="M58">
        <v>1</v>
      </c>
      <c r="N58">
        <v>1</v>
      </c>
      <c r="O58">
        <v>0</v>
      </c>
      <c r="P58">
        <v>0</v>
      </c>
      <c r="Q58">
        <v>0</v>
      </c>
      <c r="R58">
        <v>0</v>
      </c>
    </row>
    <row r="59" spans="1:18" x14ac:dyDescent="0.25">
      <c r="A59" t="s">
        <v>9632</v>
      </c>
      <c r="B59" t="s">
        <v>72</v>
      </c>
      <c r="C59" t="s">
        <v>169</v>
      </c>
      <c r="D59">
        <v>1</v>
      </c>
      <c r="E59">
        <v>0</v>
      </c>
      <c r="F59">
        <v>0</v>
      </c>
      <c r="G59">
        <v>0</v>
      </c>
      <c r="H59">
        <v>0</v>
      </c>
      <c r="I59">
        <v>0</v>
      </c>
      <c r="J59">
        <v>0</v>
      </c>
      <c r="K59">
        <v>0</v>
      </c>
      <c r="L59">
        <v>0</v>
      </c>
      <c r="M59">
        <v>0</v>
      </c>
      <c r="N59">
        <v>0</v>
      </c>
      <c r="O59">
        <v>0</v>
      </c>
      <c r="P59">
        <v>0</v>
      </c>
      <c r="Q59">
        <v>0</v>
      </c>
      <c r="R59">
        <v>0</v>
      </c>
    </row>
    <row r="60" spans="1:18" x14ac:dyDescent="0.25">
      <c r="A60" t="s">
        <v>9738</v>
      </c>
      <c r="B60" t="s">
        <v>72</v>
      </c>
      <c r="C60" t="s">
        <v>170</v>
      </c>
      <c r="D60">
        <v>2</v>
      </c>
      <c r="E60">
        <v>1</v>
      </c>
      <c r="F60">
        <v>1</v>
      </c>
      <c r="G60">
        <v>0</v>
      </c>
      <c r="H60">
        <v>0</v>
      </c>
      <c r="I60">
        <v>0</v>
      </c>
      <c r="J60">
        <v>0</v>
      </c>
      <c r="K60">
        <v>0</v>
      </c>
      <c r="L60">
        <v>0</v>
      </c>
      <c r="M60">
        <v>0</v>
      </c>
      <c r="N60">
        <v>0</v>
      </c>
      <c r="O60">
        <v>0</v>
      </c>
      <c r="P60">
        <v>0</v>
      </c>
      <c r="Q60">
        <v>1</v>
      </c>
      <c r="R60">
        <v>1</v>
      </c>
    </row>
    <row r="61" spans="1:18" x14ac:dyDescent="0.25">
      <c r="A61" t="s">
        <v>9731</v>
      </c>
      <c r="B61" t="s">
        <v>72</v>
      </c>
      <c r="C61" t="s">
        <v>171</v>
      </c>
      <c r="D61">
        <v>1</v>
      </c>
      <c r="E61">
        <v>0</v>
      </c>
      <c r="F61">
        <v>0</v>
      </c>
      <c r="G61">
        <v>0</v>
      </c>
      <c r="H61">
        <v>0</v>
      </c>
      <c r="I61">
        <v>0</v>
      </c>
      <c r="J61">
        <v>0</v>
      </c>
      <c r="K61">
        <v>0</v>
      </c>
      <c r="L61">
        <v>0</v>
      </c>
      <c r="M61">
        <v>0</v>
      </c>
      <c r="N61">
        <v>0</v>
      </c>
      <c r="O61">
        <v>0</v>
      </c>
      <c r="P61">
        <v>0</v>
      </c>
      <c r="Q61">
        <v>0</v>
      </c>
      <c r="R61">
        <v>0</v>
      </c>
    </row>
    <row r="62" spans="1:18" x14ac:dyDescent="0.25">
      <c r="A62" t="s">
        <v>9697</v>
      </c>
      <c r="B62" t="s">
        <v>72</v>
      </c>
      <c r="C62" t="s">
        <v>173</v>
      </c>
      <c r="D62">
        <v>1</v>
      </c>
      <c r="E62">
        <v>1</v>
      </c>
      <c r="F62">
        <v>1</v>
      </c>
      <c r="G62">
        <v>0</v>
      </c>
      <c r="H62">
        <v>0</v>
      </c>
      <c r="I62">
        <v>1</v>
      </c>
      <c r="J62">
        <v>1</v>
      </c>
      <c r="K62">
        <v>0</v>
      </c>
      <c r="L62">
        <v>0</v>
      </c>
      <c r="M62">
        <v>1</v>
      </c>
      <c r="N62">
        <v>1</v>
      </c>
      <c r="O62">
        <v>0</v>
      </c>
      <c r="P62">
        <v>0</v>
      </c>
      <c r="Q62">
        <v>0</v>
      </c>
      <c r="R62">
        <v>0</v>
      </c>
    </row>
    <row r="63" spans="1:18" x14ac:dyDescent="0.25">
      <c r="A63" t="s">
        <v>9737</v>
      </c>
      <c r="B63" t="s">
        <v>72</v>
      </c>
      <c r="C63" t="s">
        <v>174</v>
      </c>
      <c r="D63">
        <v>2</v>
      </c>
      <c r="E63">
        <v>0</v>
      </c>
      <c r="F63">
        <v>0</v>
      </c>
      <c r="G63">
        <v>0</v>
      </c>
      <c r="H63">
        <v>0</v>
      </c>
      <c r="I63">
        <v>0</v>
      </c>
      <c r="J63">
        <v>0</v>
      </c>
      <c r="K63">
        <v>0</v>
      </c>
      <c r="L63">
        <v>0</v>
      </c>
      <c r="M63">
        <v>0</v>
      </c>
      <c r="N63">
        <v>0</v>
      </c>
      <c r="O63">
        <v>0</v>
      </c>
      <c r="P63">
        <v>0</v>
      </c>
      <c r="Q63">
        <v>0</v>
      </c>
      <c r="R63">
        <v>0</v>
      </c>
    </row>
    <row r="64" spans="1:18" x14ac:dyDescent="0.25">
      <c r="A64" t="s">
        <v>9684</v>
      </c>
      <c r="B64" t="s">
        <v>72</v>
      </c>
      <c r="C64" t="s">
        <v>175</v>
      </c>
      <c r="D64">
        <v>5</v>
      </c>
      <c r="E64">
        <v>3</v>
      </c>
      <c r="F64">
        <v>3</v>
      </c>
      <c r="G64">
        <v>0</v>
      </c>
      <c r="H64">
        <v>0</v>
      </c>
      <c r="I64">
        <v>3</v>
      </c>
      <c r="J64">
        <v>3</v>
      </c>
      <c r="K64">
        <v>0</v>
      </c>
      <c r="L64">
        <v>0</v>
      </c>
      <c r="M64">
        <v>3</v>
      </c>
      <c r="N64">
        <v>3</v>
      </c>
      <c r="O64">
        <v>0</v>
      </c>
      <c r="P64">
        <v>0</v>
      </c>
      <c r="Q64">
        <v>0</v>
      </c>
      <c r="R64">
        <v>0</v>
      </c>
    </row>
    <row r="65" spans="1:18" x14ac:dyDescent="0.25">
      <c r="A65" t="s">
        <v>9692</v>
      </c>
      <c r="B65" t="s">
        <v>72</v>
      </c>
      <c r="C65" t="s">
        <v>176</v>
      </c>
      <c r="D65">
        <v>2</v>
      </c>
      <c r="E65">
        <v>0</v>
      </c>
      <c r="F65">
        <v>0</v>
      </c>
      <c r="G65">
        <v>0</v>
      </c>
      <c r="H65">
        <v>0</v>
      </c>
      <c r="I65">
        <v>0</v>
      </c>
      <c r="J65">
        <v>0</v>
      </c>
      <c r="K65">
        <v>0</v>
      </c>
      <c r="L65">
        <v>0</v>
      </c>
      <c r="M65">
        <v>0</v>
      </c>
      <c r="N65">
        <v>0</v>
      </c>
      <c r="O65">
        <v>0</v>
      </c>
      <c r="P65">
        <v>0</v>
      </c>
      <c r="Q65">
        <v>0</v>
      </c>
      <c r="R65">
        <v>0</v>
      </c>
    </row>
    <row r="66" spans="1:18" x14ac:dyDescent="0.25">
      <c r="A66" t="s">
        <v>9612</v>
      </c>
      <c r="B66" t="s">
        <v>72</v>
      </c>
      <c r="C66" t="s">
        <v>178</v>
      </c>
      <c r="D66">
        <v>2</v>
      </c>
      <c r="E66">
        <v>0</v>
      </c>
      <c r="F66">
        <v>0</v>
      </c>
      <c r="G66">
        <v>0</v>
      </c>
      <c r="H66">
        <v>0</v>
      </c>
      <c r="I66">
        <v>0</v>
      </c>
      <c r="J66">
        <v>0</v>
      </c>
      <c r="K66">
        <v>0</v>
      </c>
      <c r="L66">
        <v>0</v>
      </c>
      <c r="M66">
        <v>0</v>
      </c>
      <c r="N66">
        <v>0</v>
      </c>
      <c r="O66">
        <v>0</v>
      </c>
      <c r="P66">
        <v>0</v>
      </c>
      <c r="Q66">
        <v>0</v>
      </c>
      <c r="R66">
        <v>0</v>
      </c>
    </row>
    <row r="67" spans="1:18" x14ac:dyDescent="0.25">
      <c r="A67" t="s">
        <v>9711</v>
      </c>
      <c r="B67" t="s">
        <v>72</v>
      </c>
      <c r="C67" t="s">
        <v>179</v>
      </c>
      <c r="D67">
        <v>1</v>
      </c>
      <c r="E67">
        <v>0</v>
      </c>
      <c r="F67">
        <v>0</v>
      </c>
      <c r="G67">
        <v>0</v>
      </c>
      <c r="H67">
        <v>0</v>
      </c>
      <c r="I67">
        <v>0</v>
      </c>
      <c r="J67">
        <v>0</v>
      </c>
      <c r="K67">
        <v>0</v>
      </c>
      <c r="L67">
        <v>0</v>
      </c>
      <c r="M67">
        <v>0</v>
      </c>
      <c r="N67">
        <v>0</v>
      </c>
      <c r="O67">
        <v>0</v>
      </c>
      <c r="P67">
        <v>0</v>
      </c>
      <c r="Q67">
        <v>0</v>
      </c>
      <c r="R67">
        <v>0</v>
      </c>
    </row>
    <row r="68" spans="1:18" x14ac:dyDescent="0.25">
      <c r="A68" t="s">
        <v>9674</v>
      </c>
      <c r="B68" t="s">
        <v>72</v>
      </c>
      <c r="C68" t="s">
        <v>182</v>
      </c>
      <c r="D68">
        <v>1</v>
      </c>
      <c r="E68">
        <v>1</v>
      </c>
      <c r="F68">
        <v>1</v>
      </c>
      <c r="G68">
        <v>0</v>
      </c>
      <c r="H68">
        <v>0</v>
      </c>
      <c r="I68">
        <v>1</v>
      </c>
      <c r="J68">
        <v>1</v>
      </c>
      <c r="K68">
        <v>0</v>
      </c>
      <c r="L68">
        <v>0</v>
      </c>
      <c r="M68">
        <v>1</v>
      </c>
      <c r="N68">
        <v>1</v>
      </c>
      <c r="O68">
        <v>0</v>
      </c>
      <c r="P68">
        <v>0</v>
      </c>
      <c r="Q68">
        <v>0</v>
      </c>
      <c r="R68">
        <v>0</v>
      </c>
    </row>
    <row r="69" spans="1:18" x14ac:dyDescent="0.25">
      <c r="A69" t="s">
        <v>9694</v>
      </c>
      <c r="B69" t="s">
        <v>72</v>
      </c>
      <c r="C69" t="s">
        <v>183</v>
      </c>
      <c r="D69">
        <v>1</v>
      </c>
      <c r="E69">
        <v>0</v>
      </c>
      <c r="F69">
        <v>0</v>
      </c>
      <c r="G69">
        <v>0</v>
      </c>
      <c r="H69">
        <v>0</v>
      </c>
      <c r="I69">
        <v>0</v>
      </c>
      <c r="J69">
        <v>0</v>
      </c>
      <c r="K69">
        <v>0</v>
      </c>
      <c r="L69">
        <v>0</v>
      </c>
      <c r="M69">
        <v>0</v>
      </c>
      <c r="N69">
        <v>0</v>
      </c>
      <c r="O69">
        <v>0</v>
      </c>
      <c r="P69">
        <v>0</v>
      </c>
      <c r="Q69">
        <v>0</v>
      </c>
      <c r="R69">
        <v>0</v>
      </c>
    </row>
    <row r="70" spans="1:18" x14ac:dyDescent="0.25">
      <c r="A70" t="s">
        <v>9611</v>
      </c>
      <c r="B70" t="s">
        <v>72</v>
      </c>
      <c r="C70" t="s">
        <v>184</v>
      </c>
      <c r="D70">
        <v>2</v>
      </c>
      <c r="E70">
        <v>1</v>
      </c>
      <c r="F70">
        <v>1</v>
      </c>
      <c r="G70">
        <v>0</v>
      </c>
      <c r="H70">
        <v>0</v>
      </c>
      <c r="I70">
        <v>1</v>
      </c>
      <c r="J70">
        <v>1</v>
      </c>
      <c r="K70">
        <v>0</v>
      </c>
      <c r="L70">
        <v>0</v>
      </c>
      <c r="M70">
        <v>1</v>
      </c>
      <c r="N70">
        <v>1</v>
      </c>
      <c r="O70">
        <v>0</v>
      </c>
      <c r="P70">
        <v>0</v>
      </c>
      <c r="Q70">
        <v>0</v>
      </c>
      <c r="R70">
        <v>0</v>
      </c>
    </row>
    <row r="71" spans="1:18" x14ac:dyDescent="0.25">
      <c r="A71" t="s">
        <v>9722</v>
      </c>
      <c r="B71" t="s">
        <v>72</v>
      </c>
      <c r="C71" t="s">
        <v>185</v>
      </c>
      <c r="D71">
        <v>2</v>
      </c>
      <c r="E71">
        <v>2</v>
      </c>
      <c r="F71">
        <v>2</v>
      </c>
      <c r="G71">
        <v>0</v>
      </c>
      <c r="H71">
        <v>0</v>
      </c>
      <c r="I71">
        <v>2</v>
      </c>
      <c r="J71">
        <v>2</v>
      </c>
      <c r="K71">
        <v>0</v>
      </c>
      <c r="L71">
        <v>0</v>
      </c>
      <c r="M71">
        <v>1</v>
      </c>
      <c r="N71">
        <v>1</v>
      </c>
      <c r="O71">
        <v>0</v>
      </c>
      <c r="P71">
        <v>0</v>
      </c>
      <c r="Q71">
        <v>0</v>
      </c>
      <c r="R71">
        <v>1</v>
      </c>
    </row>
    <row r="72" spans="1:18" x14ac:dyDescent="0.25">
      <c r="A72" t="s">
        <v>9628</v>
      </c>
      <c r="B72" t="s">
        <v>72</v>
      </c>
      <c r="C72" t="s">
        <v>187</v>
      </c>
      <c r="D72">
        <v>2</v>
      </c>
      <c r="E72">
        <v>1</v>
      </c>
      <c r="F72">
        <v>1</v>
      </c>
      <c r="G72">
        <v>0</v>
      </c>
      <c r="H72">
        <v>0</v>
      </c>
      <c r="I72">
        <v>1</v>
      </c>
      <c r="J72">
        <v>1</v>
      </c>
      <c r="K72">
        <v>0</v>
      </c>
      <c r="L72">
        <v>0</v>
      </c>
      <c r="M72">
        <v>1</v>
      </c>
      <c r="N72">
        <v>1</v>
      </c>
      <c r="O72">
        <v>0</v>
      </c>
      <c r="P72">
        <v>0</v>
      </c>
      <c r="Q72">
        <v>0</v>
      </c>
      <c r="R72">
        <v>0</v>
      </c>
    </row>
    <row r="73" spans="1:18" x14ac:dyDescent="0.25">
      <c r="A73" t="s">
        <v>9690</v>
      </c>
      <c r="B73" t="s">
        <v>72</v>
      </c>
      <c r="C73" t="s">
        <v>188</v>
      </c>
      <c r="D73">
        <v>3</v>
      </c>
      <c r="E73">
        <v>0</v>
      </c>
      <c r="F73">
        <v>0</v>
      </c>
      <c r="G73">
        <v>0</v>
      </c>
      <c r="H73">
        <v>0</v>
      </c>
      <c r="I73">
        <v>0</v>
      </c>
      <c r="J73">
        <v>0</v>
      </c>
      <c r="K73">
        <v>0</v>
      </c>
      <c r="L73">
        <v>0</v>
      </c>
      <c r="M73">
        <v>0</v>
      </c>
      <c r="N73">
        <v>0</v>
      </c>
      <c r="O73">
        <v>0</v>
      </c>
      <c r="P73">
        <v>0</v>
      </c>
      <c r="Q73">
        <v>0</v>
      </c>
      <c r="R73">
        <v>0</v>
      </c>
    </row>
    <row r="74" spans="1:18" x14ac:dyDescent="0.25">
      <c r="A74" t="s">
        <v>9669</v>
      </c>
      <c r="B74" t="s">
        <v>72</v>
      </c>
      <c r="C74" t="s">
        <v>189</v>
      </c>
      <c r="D74">
        <v>1</v>
      </c>
      <c r="E74">
        <v>0</v>
      </c>
      <c r="F74">
        <v>0</v>
      </c>
      <c r="G74">
        <v>0</v>
      </c>
      <c r="H74">
        <v>0</v>
      </c>
      <c r="I74">
        <v>0</v>
      </c>
      <c r="J74">
        <v>0</v>
      </c>
      <c r="K74">
        <v>0</v>
      </c>
      <c r="L74">
        <v>0</v>
      </c>
      <c r="M74">
        <v>0</v>
      </c>
      <c r="N74">
        <v>0</v>
      </c>
      <c r="O74">
        <v>0</v>
      </c>
      <c r="P74">
        <v>0</v>
      </c>
      <c r="Q74">
        <v>0</v>
      </c>
      <c r="R74">
        <v>0</v>
      </c>
    </row>
    <row r="75" spans="1:18" x14ac:dyDescent="0.25">
      <c r="A75" t="s">
        <v>9715</v>
      </c>
      <c r="B75" t="s">
        <v>72</v>
      </c>
      <c r="C75" t="s">
        <v>190</v>
      </c>
      <c r="D75">
        <v>1</v>
      </c>
      <c r="E75">
        <v>0</v>
      </c>
      <c r="F75">
        <v>0</v>
      </c>
      <c r="G75">
        <v>0</v>
      </c>
      <c r="H75">
        <v>0</v>
      </c>
      <c r="I75">
        <v>0</v>
      </c>
      <c r="J75">
        <v>0</v>
      </c>
      <c r="K75">
        <v>0</v>
      </c>
      <c r="L75">
        <v>0</v>
      </c>
      <c r="M75">
        <v>0</v>
      </c>
      <c r="N75">
        <v>0</v>
      </c>
      <c r="O75">
        <v>0</v>
      </c>
      <c r="P75">
        <v>0</v>
      </c>
      <c r="Q75">
        <v>0</v>
      </c>
      <c r="R75">
        <v>0</v>
      </c>
    </row>
    <row r="76" spans="1:18" x14ac:dyDescent="0.25">
      <c r="A76" t="s">
        <v>9681</v>
      </c>
      <c r="B76" t="s">
        <v>72</v>
      </c>
      <c r="C76" t="s">
        <v>191</v>
      </c>
      <c r="D76">
        <v>1</v>
      </c>
      <c r="E76">
        <v>0</v>
      </c>
      <c r="F76">
        <v>0</v>
      </c>
      <c r="G76">
        <v>0</v>
      </c>
      <c r="H76">
        <v>0</v>
      </c>
      <c r="I76">
        <v>0</v>
      </c>
      <c r="J76">
        <v>0</v>
      </c>
      <c r="K76">
        <v>0</v>
      </c>
      <c r="L76">
        <v>0</v>
      </c>
      <c r="M76">
        <v>0</v>
      </c>
      <c r="N76">
        <v>0</v>
      </c>
      <c r="O76">
        <v>0</v>
      </c>
      <c r="P76">
        <v>0</v>
      </c>
      <c r="Q76">
        <v>0</v>
      </c>
      <c r="R76">
        <v>0</v>
      </c>
    </row>
    <row r="77" spans="1:18" x14ac:dyDescent="0.25">
      <c r="A77" t="s">
        <v>9700</v>
      </c>
      <c r="B77" t="s">
        <v>72</v>
      </c>
      <c r="C77" t="s">
        <v>192</v>
      </c>
      <c r="D77">
        <v>1</v>
      </c>
      <c r="E77">
        <v>1</v>
      </c>
      <c r="F77">
        <v>1</v>
      </c>
      <c r="G77">
        <v>0</v>
      </c>
      <c r="H77">
        <v>0</v>
      </c>
      <c r="I77">
        <v>1</v>
      </c>
      <c r="J77">
        <v>1</v>
      </c>
      <c r="K77">
        <v>0</v>
      </c>
      <c r="L77">
        <v>0</v>
      </c>
      <c r="M77">
        <v>1</v>
      </c>
      <c r="N77">
        <v>1</v>
      </c>
      <c r="O77">
        <v>0</v>
      </c>
      <c r="P77">
        <v>0</v>
      </c>
      <c r="Q77">
        <v>0</v>
      </c>
      <c r="R77">
        <v>0</v>
      </c>
    </row>
    <row r="78" spans="1:18" x14ac:dyDescent="0.25">
      <c r="A78" t="s">
        <v>9651</v>
      </c>
      <c r="B78" t="s">
        <v>72</v>
      </c>
      <c r="C78" t="s">
        <v>193</v>
      </c>
      <c r="D78">
        <v>1</v>
      </c>
      <c r="E78">
        <v>1</v>
      </c>
      <c r="F78">
        <v>1</v>
      </c>
      <c r="G78">
        <v>0</v>
      </c>
      <c r="H78">
        <v>0</v>
      </c>
      <c r="I78">
        <v>1</v>
      </c>
      <c r="J78">
        <v>1</v>
      </c>
      <c r="K78">
        <v>0</v>
      </c>
      <c r="L78">
        <v>0</v>
      </c>
      <c r="M78">
        <v>1</v>
      </c>
      <c r="N78">
        <v>1</v>
      </c>
      <c r="O78">
        <v>0</v>
      </c>
      <c r="P78">
        <v>0</v>
      </c>
      <c r="Q78">
        <v>0</v>
      </c>
      <c r="R78">
        <v>0</v>
      </c>
    </row>
    <row r="79" spans="1:18" x14ac:dyDescent="0.25">
      <c r="A79" t="s">
        <v>9710</v>
      </c>
      <c r="B79" t="s">
        <v>72</v>
      </c>
      <c r="C79" t="s">
        <v>194</v>
      </c>
      <c r="D79">
        <v>1</v>
      </c>
      <c r="E79">
        <v>0</v>
      </c>
      <c r="F79">
        <v>0</v>
      </c>
      <c r="G79">
        <v>0</v>
      </c>
      <c r="H79">
        <v>0</v>
      </c>
      <c r="I79">
        <v>0</v>
      </c>
      <c r="J79">
        <v>0</v>
      </c>
      <c r="K79">
        <v>0</v>
      </c>
      <c r="L79">
        <v>0</v>
      </c>
      <c r="M79">
        <v>0</v>
      </c>
      <c r="N79">
        <v>0</v>
      </c>
      <c r="O79">
        <v>0</v>
      </c>
      <c r="P79">
        <v>0</v>
      </c>
      <c r="Q79">
        <v>0</v>
      </c>
      <c r="R79">
        <v>0</v>
      </c>
    </row>
    <row r="80" spans="1:18" x14ac:dyDescent="0.25">
      <c r="A80" t="s">
        <v>9707</v>
      </c>
      <c r="B80" t="s">
        <v>72</v>
      </c>
      <c r="C80" t="s">
        <v>195</v>
      </c>
      <c r="D80">
        <v>1</v>
      </c>
      <c r="E80">
        <v>0</v>
      </c>
      <c r="F80">
        <v>0</v>
      </c>
      <c r="G80">
        <v>0</v>
      </c>
      <c r="H80">
        <v>0</v>
      </c>
      <c r="I80">
        <v>0</v>
      </c>
      <c r="J80">
        <v>0</v>
      </c>
      <c r="K80">
        <v>0</v>
      </c>
      <c r="L80">
        <v>0</v>
      </c>
      <c r="M80">
        <v>0</v>
      </c>
      <c r="N80">
        <v>0</v>
      </c>
      <c r="O80">
        <v>0</v>
      </c>
      <c r="P80">
        <v>0</v>
      </c>
      <c r="Q80">
        <v>0</v>
      </c>
      <c r="R80">
        <v>0</v>
      </c>
    </row>
    <row r="81" spans="1:18" x14ac:dyDescent="0.25">
      <c r="A81" t="s">
        <v>9663</v>
      </c>
      <c r="B81" t="s">
        <v>72</v>
      </c>
      <c r="C81" t="s">
        <v>197</v>
      </c>
      <c r="D81">
        <v>2</v>
      </c>
      <c r="E81">
        <v>2</v>
      </c>
      <c r="F81">
        <v>1</v>
      </c>
      <c r="G81">
        <v>1</v>
      </c>
      <c r="H81">
        <v>0</v>
      </c>
      <c r="I81">
        <v>2</v>
      </c>
      <c r="J81">
        <v>1</v>
      </c>
      <c r="K81">
        <v>1</v>
      </c>
      <c r="L81">
        <v>0</v>
      </c>
      <c r="M81">
        <v>1</v>
      </c>
      <c r="N81">
        <v>0</v>
      </c>
      <c r="O81">
        <v>1</v>
      </c>
      <c r="P81">
        <v>0</v>
      </c>
      <c r="Q81">
        <v>0</v>
      </c>
      <c r="R81">
        <v>1</v>
      </c>
    </row>
    <row r="82" spans="1:18" x14ac:dyDescent="0.25">
      <c r="A82" t="s">
        <v>9688</v>
      </c>
      <c r="B82" t="s">
        <v>72</v>
      </c>
      <c r="C82" t="s">
        <v>198</v>
      </c>
      <c r="D82">
        <v>1</v>
      </c>
      <c r="E82">
        <v>1</v>
      </c>
      <c r="F82">
        <v>1</v>
      </c>
      <c r="G82">
        <v>0</v>
      </c>
      <c r="H82">
        <v>0</v>
      </c>
      <c r="I82">
        <v>1</v>
      </c>
      <c r="J82">
        <v>1</v>
      </c>
      <c r="K82">
        <v>0</v>
      </c>
      <c r="L82">
        <v>0</v>
      </c>
      <c r="M82">
        <v>1</v>
      </c>
      <c r="N82">
        <v>1</v>
      </c>
      <c r="O82">
        <v>0</v>
      </c>
      <c r="P82">
        <v>0</v>
      </c>
      <c r="Q82">
        <v>0</v>
      </c>
      <c r="R82">
        <v>0</v>
      </c>
    </row>
    <row r="83" spans="1:18" x14ac:dyDescent="0.25">
      <c r="A83" t="s">
        <v>9741</v>
      </c>
      <c r="B83" t="s">
        <v>72</v>
      </c>
      <c r="C83" t="s">
        <v>199</v>
      </c>
      <c r="D83">
        <v>2</v>
      </c>
      <c r="E83">
        <v>0</v>
      </c>
      <c r="F83">
        <v>0</v>
      </c>
      <c r="G83">
        <v>0</v>
      </c>
      <c r="H83">
        <v>0</v>
      </c>
      <c r="I83">
        <v>0</v>
      </c>
      <c r="J83">
        <v>0</v>
      </c>
      <c r="K83">
        <v>0</v>
      </c>
      <c r="L83">
        <v>0</v>
      </c>
      <c r="M83">
        <v>0</v>
      </c>
      <c r="N83">
        <v>0</v>
      </c>
      <c r="O83">
        <v>0</v>
      </c>
      <c r="P83">
        <v>0</v>
      </c>
      <c r="Q83">
        <v>0</v>
      </c>
      <c r="R83">
        <v>0</v>
      </c>
    </row>
    <row r="84" spans="1:18" x14ac:dyDescent="0.25">
      <c r="A84" t="s">
        <v>9666</v>
      </c>
      <c r="B84" t="s">
        <v>72</v>
      </c>
      <c r="C84" t="s">
        <v>201</v>
      </c>
      <c r="D84">
        <v>1</v>
      </c>
      <c r="E84">
        <v>0</v>
      </c>
      <c r="F84">
        <v>0</v>
      </c>
      <c r="G84">
        <v>0</v>
      </c>
      <c r="H84">
        <v>0</v>
      </c>
      <c r="I84">
        <v>0</v>
      </c>
      <c r="J84">
        <v>0</v>
      </c>
      <c r="K84">
        <v>0</v>
      </c>
      <c r="L84">
        <v>0</v>
      </c>
      <c r="M84">
        <v>0</v>
      </c>
      <c r="N84">
        <v>0</v>
      </c>
      <c r="O84">
        <v>0</v>
      </c>
      <c r="P84">
        <v>0</v>
      </c>
      <c r="Q84">
        <v>0</v>
      </c>
      <c r="R84">
        <v>0</v>
      </c>
    </row>
    <row r="85" spans="1:18" x14ac:dyDescent="0.25">
      <c r="A85" t="s">
        <v>9706</v>
      </c>
      <c r="B85" t="s">
        <v>72</v>
      </c>
      <c r="C85" t="s">
        <v>202</v>
      </c>
      <c r="D85">
        <v>1</v>
      </c>
      <c r="E85">
        <v>1</v>
      </c>
      <c r="F85">
        <v>1</v>
      </c>
      <c r="G85">
        <v>0</v>
      </c>
      <c r="H85">
        <v>0</v>
      </c>
      <c r="I85">
        <v>1</v>
      </c>
      <c r="J85">
        <v>1</v>
      </c>
      <c r="K85">
        <v>0</v>
      </c>
      <c r="L85">
        <v>0</v>
      </c>
      <c r="M85">
        <v>1</v>
      </c>
      <c r="N85">
        <v>1</v>
      </c>
      <c r="O85">
        <v>0</v>
      </c>
      <c r="P85">
        <v>0</v>
      </c>
      <c r="Q85">
        <v>0</v>
      </c>
      <c r="R85">
        <v>0</v>
      </c>
    </row>
    <row r="86" spans="1:18" x14ac:dyDescent="0.25">
      <c r="A86" t="s">
        <v>9677</v>
      </c>
      <c r="B86" t="s">
        <v>72</v>
      </c>
      <c r="C86" t="s">
        <v>204</v>
      </c>
      <c r="D86">
        <v>1</v>
      </c>
      <c r="E86">
        <v>1</v>
      </c>
      <c r="F86">
        <v>1</v>
      </c>
      <c r="G86">
        <v>0</v>
      </c>
      <c r="H86">
        <v>0</v>
      </c>
      <c r="I86">
        <v>1</v>
      </c>
      <c r="J86">
        <v>1</v>
      </c>
      <c r="K86">
        <v>0</v>
      </c>
      <c r="L86">
        <v>0</v>
      </c>
      <c r="M86">
        <v>1</v>
      </c>
      <c r="N86">
        <v>1</v>
      </c>
      <c r="O86">
        <v>0</v>
      </c>
      <c r="P86">
        <v>0</v>
      </c>
      <c r="Q86">
        <v>0</v>
      </c>
      <c r="R86">
        <v>0</v>
      </c>
    </row>
    <row r="87" spans="1:18" x14ac:dyDescent="0.25">
      <c r="A87" t="s">
        <v>9659</v>
      </c>
      <c r="B87" t="s">
        <v>72</v>
      </c>
      <c r="C87" t="s">
        <v>205</v>
      </c>
      <c r="D87">
        <v>4</v>
      </c>
      <c r="E87">
        <v>1</v>
      </c>
      <c r="F87">
        <v>1</v>
      </c>
      <c r="G87">
        <v>0</v>
      </c>
      <c r="H87">
        <v>0</v>
      </c>
      <c r="I87">
        <v>1</v>
      </c>
      <c r="J87">
        <v>1</v>
      </c>
      <c r="K87">
        <v>0</v>
      </c>
      <c r="L87">
        <v>0</v>
      </c>
      <c r="M87">
        <v>1</v>
      </c>
      <c r="N87">
        <v>1</v>
      </c>
      <c r="O87">
        <v>0</v>
      </c>
      <c r="P87">
        <v>0</v>
      </c>
      <c r="Q87">
        <v>0</v>
      </c>
      <c r="R87">
        <v>0</v>
      </c>
    </row>
    <row r="88" spans="1:18" x14ac:dyDescent="0.25">
      <c r="A88" t="s">
        <v>9641</v>
      </c>
      <c r="B88" t="s">
        <v>72</v>
      </c>
      <c r="C88" t="s">
        <v>206</v>
      </c>
      <c r="D88">
        <v>2</v>
      </c>
      <c r="E88">
        <v>1</v>
      </c>
      <c r="F88">
        <v>1</v>
      </c>
      <c r="G88">
        <v>0</v>
      </c>
      <c r="H88">
        <v>0</v>
      </c>
      <c r="I88">
        <v>1</v>
      </c>
      <c r="J88">
        <v>1</v>
      </c>
      <c r="K88">
        <v>0</v>
      </c>
      <c r="L88">
        <v>0</v>
      </c>
      <c r="M88">
        <v>1</v>
      </c>
      <c r="N88">
        <v>1</v>
      </c>
      <c r="O88">
        <v>0</v>
      </c>
      <c r="P88">
        <v>0</v>
      </c>
      <c r="Q88">
        <v>0</v>
      </c>
      <c r="R88">
        <v>0</v>
      </c>
    </row>
    <row r="89" spans="1:18" x14ac:dyDescent="0.25">
      <c r="A89" t="s">
        <v>9686</v>
      </c>
      <c r="B89" t="s">
        <v>72</v>
      </c>
      <c r="C89" t="s">
        <v>207</v>
      </c>
      <c r="D89">
        <v>2</v>
      </c>
      <c r="E89">
        <v>0</v>
      </c>
      <c r="F89">
        <v>0</v>
      </c>
      <c r="G89">
        <v>0</v>
      </c>
      <c r="H89">
        <v>0</v>
      </c>
      <c r="I89">
        <v>0</v>
      </c>
      <c r="J89">
        <v>0</v>
      </c>
      <c r="K89">
        <v>0</v>
      </c>
      <c r="L89">
        <v>0</v>
      </c>
      <c r="M89">
        <v>0</v>
      </c>
      <c r="N89">
        <v>0</v>
      </c>
      <c r="O89">
        <v>0</v>
      </c>
      <c r="P89">
        <v>0</v>
      </c>
      <c r="Q89">
        <v>0</v>
      </c>
      <c r="R89">
        <v>0</v>
      </c>
    </row>
    <row r="90" spans="1:18" x14ac:dyDescent="0.25">
      <c r="A90" t="s">
        <v>9650</v>
      </c>
      <c r="B90" t="s">
        <v>72</v>
      </c>
      <c r="C90" t="s">
        <v>208</v>
      </c>
      <c r="D90">
        <v>1</v>
      </c>
      <c r="E90">
        <v>0</v>
      </c>
      <c r="F90">
        <v>0</v>
      </c>
      <c r="G90">
        <v>0</v>
      </c>
      <c r="H90">
        <v>0</v>
      </c>
      <c r="I90">
        <v>0</v>
      </c>
      <c r="J90">
        <v>0</v>
      </c>
      <c r="K90">
        <v>0</v>
      </c>
      <c r="L90">
        <v>0</v>
      </c>
      <c r="M90">
        <v>0</v>
      </c>
      <c r="N90">
        <v>0</v>
      </c>
      <c r="O90">
        <v>0</v>
      </c>
      <c r="P90">
        <v>0</v>
      </c>
      <c r="Q90">
        <v>0</v>
      </c>
      <c r="R90">
        <v>0</v>
      </c>
    </row>
    <row r="91" spans="1:18" x14ac:dyDescent="0.25">
      <c r="A91" t="s">
        <v>9654</v>
      </c>
      <c r="B91" t="s">
        <v>72</v>
      </c>
      <c r="C91" t="s">
        <v>210</v>
      </c>
      <c r="D91">
        <v>3</v>
      </c>
      <c r="E91">
        <v>2</v>
      </c>
      <c r="F91">
        <v>2</v>
      </c>
      <c r="G91">
        <v>0</v>
      </c>
      <c r="H91">
        <v>0</v>
      </c>
      <c r="I91">
        <v>2</v>
      </c>
      <c r="J91">
        <v>2</v>
      </c>
      <c r="K91">
        <v>0</v>
      </c>
      <c r="L91">
        <v>0</v>
      </c>
      <c r="M91">
        <v>2</v>
      </c>
      <c r="N91">
        <v>2</v>
      </c>
      <c r="O91">
        <v>0</v>
      </c>
      <c r="P91">
        <v>0</v>
      </c>
      <c r="Q91">
        <v>0</v>
      </c>
      <c r="R91">
        <v>0</v>
      </c>
    </row>
    <row r="92" spans="1:18" x14ac:dyDescent="0.25">
      <c r="A92" t="s">
        <v>9660</v>
      </c>
      <c r="B92" t="s">
        <v>72</v>
      </c>
      <c r="C92" t="s">
        <v>212</v>
      </c>
      <c r="D92">
        <v>3</v>
      </c>
      <c r="E92">
        <v>1</v>
      </c>
      <c r="F92">
        <v>1</v>
      </c>
      <c r="G92">
        <v>0</v>
      </c>
      <c r="H92">
        <v>0</v>
      </c>
      <c r="I92">
        <v>1</v>
      </c>
      <c r="J92">
        <v>1</v>
      </c>
      <c r="K92">
        <v>0</v>
      </c>
      <c r="L92">
        <v>0</v>
      </c>
      <c r="M92">
        <v>1</v>
      </c>
      <c r="N92">
        <v>1</v>
      </c>
      <c r="O92">
        <v>0</v>
      </c>
      <c r="P92">
        <v>0</v>
      </c>
      <c r="Q92">
        <v>0</v>
      </c>
      <c r="R92">
        <v>0</v>
      </c>
    </row>
    <row r="93" spans="1:18" x14ac:dyDescent="0.25">
      <c r="A93" t="s">
        <v>9640</v>
      </c>
      <c r="B93" t="s">
        <v>72</v>
      </c>
      <c r="C93" t="s">
        <v>217</v>
      </c>
      <c r="D93">
        <v>3</v>
      </c>
      <c r="E93">
        <v>1</v>
      </c>
      <c r="F93">
        <v>1</v>
      </c>
      <c r="G93">
        <v>0</v>
      </c>
      <c r="H93">
        <v>0</v>
      </c>
      <c r="I93">
        <v>1</v>
      </c>
      <c r="J93">
        <v>1</v>
      </c>
      <c r="K93">
        <v>0</v>
      </c>
      <c r="L93">
        <v>0</v>
      </c>
      <c r="M93">
        <v>1</v>
      </c>
      <c r="N93">
        <v>1</v>
      </c>
      <c r="O93">
        <v>0</v>
      </c>
      <c r="P93">
        <v>0</v>
      </c>
      <c r="Q93">
        <v>0</v>
      </c>
      <c r="R93">
        <v>0</v>
      </c>
    </row>
    <row r="94" spans="1:18" x14ac:dyDescent="0.25">
      <c r="A94" t="s">
        <v>9629</v>
      </c>
      <c r="B94" t="s">
        <v>72</v>
      </c>
      <c r="C94" t="s">
        <v>219</v>
      </c>
      <c r="D94">
        <v>1</v>
      </c>
      <c r="E94">
        <v>1</v>
      </c>
      <c r="F94">
        <v>1</v>
      </c>
      <c r="G94">
        <v>0</v>
      </c>
      <c r="H94">
        <v>0</v>
      </c>
      <c r="I94">
        <v>1</v>
      </c>
      <c r="J94">
        <v>1</v>
      </c>
      <c r="K94">
        <v>0</v>
      </c>
      <c r="L94">
        <v>0</v>
      </c>
      <c r="M94">
        <v>1</v>
      </c>
      <c r="N94">
        <v>1</v>
      </c>
      <c r="O94">
        <v>0</v>
      </c>
      <c r="P94">
        <v>0</v>
      </c>
      <c r="Q94">
        <v>0</v>
      </c>
      <c r="R94">
        <v>0</v>
      </c>
    </row>
    <row r="95" spans="1:18" x14ac:dyDescent="0.25">
      <c r="A95" t="s">
        <v>9685</v>
      </c>
      <c r="B95" t="s">
        <v>72</v>
      </c>
      <c r="C95" t="s">
        <v>221</v>
      </c>
      <c r="D95">
        <v>4</v>
      </c>
      <c r="E95">
        <v>0</v>
      </c>
      <c r="F95">
        <v>0</v>
      </c>
      <c r="G95">
        <v>0</v>
      </c>
      <c r="H95">
        <v>0</v>
      </c>
      <c r="I95">
        <v>0</v>
      </c>
      <c r="J95">
        <v>0</v>
      </c>
      <c r="K95">
        <v>0</v>
      </c>
      <c r="L95">
        <v>0</v>
      </c>
      <c r="M95">
        <v>0</v>
      </c>
      <c r="N95">
        <v>0</v>
      </c>
      <c r="O95">
        <v>0</v>
      </c>
      <c r="P95">
        <v>0</v>
      </c>
      <c r="Q95">
        <v>0</v>
      </c>
      <c r="R95">
        <v>0</v>
      </c>
    </row>
    <row r="96" spans="1:18" x14ac:dyDescent="0.25">
      <c r="A96" t="s">
        <v>9696</v>
      </c>
      <c r="B96" t="s">
        <v>72</v>
      </c>
      <c r="C96" t="s">
        <v>222</v>
      </c>
      <c r="D96">
        <v>1</v>
      </c>
      <c r="E96">
        <v>0</v>
      </c>
      <c r="F96">
        <v>0</v>
      </c>
      <c r="G96">
        <v>0</v>
      </c>
      <c r="H96">
        <v>0</v>
      </c>
      <c r="I96">
        <v>0</v>
      </c>
      <c r="J96">
        <v>0</v>
      </c>
      <c r="K96">
        <v>0</v>
      </c>
      <c r="L96">
        <v>0</v>
      </c>
      <c r="M96">
        <v>0</v>
      </c>
      <c r="N96">
        <v>0</v>
      </c>
      <c r="O96">
        <v>0</v>
      </c>
      <c r="P96">
        <v>0</v>
      </c>
      <c r="Q96">
        <v>0</v>
      </c>
      <c r="R96">
        <v>0</v>
      </c>
    </row>
    <row r="97" spans="1:18" x14ac:dyDescent="0.25">
      <c r="A97" t="s">
        <v>9657</v>
      </c>
      <c r="B97" t="s">
        <v>72</v>
      </c>
      <c r="C97" t="s">
        <v>223</v>
      </c>
      <c r="D97">
        <v>4</v>
      </c>
      <c r="E97">
        <v>1</v>
      </c>
      <c r="F97">
        <v>1</v>
      </c>
      <c r="G97">
        <v>0</v>
      </c>
      <c r="H97">
        <v>0</v>
      </c>
      <c r="I97">
        <v>1</v>
      </c>
      <c r="J97">
        <v>1</v>
      </c>
      <c r="K97">
        <v>0</v>
      </c>
      <c r="L97">
        <v>0</v>
      </c>
      <c r="M97">
        <v>1</v>
      </c>
      <c r="N97">
        <v>1</v>
      </c>
      <c r="O97">
        <v>0</v>
      </c>
      <c r="P97">
        <v>0</v>
      </c>
      <c r="Q97">
        <v>0</v>
      </c>
      <c r="R97">
        <v>0</v>
      </c>
    </row>
    <row r="98" spans="1:18" x14ac:dyDescent="0.25">
      <c r="A98" t="s">
        <v>9673</v>
      </c>
      <c r="B98" t="s">
        <v>72</v>
      </c>
      <c r="C98" t="s">
        <v>224</v>
      </c>
      <c r="D98">
        <v>4</v>
      </c>
      <c r="E98">
        <v>1</v>
      </c>
      <c r="F98">
        <v>1</v>
      </c>
      <c r="G98">
        <v>0</v>
      </c>
      <c r="H98">
        <v>0</v>
      </c>
      <c r="I98">
        <v>1</v>
      </c>
      <c r="J98">
        <v>1</v>
      </c>
      <c r="K98">
        <v>0</v>
      </c>
      <c r="L98">
        <v>0</v>
      </c>
      <c r="M98">
        <v>1</v>
      </c>
      <c r="N98">
        <v>1</v>
      </c>
      <c r="O98">
        <v>0</v>
      </c>
      <c r="P98">
        <v>0</v>
      </c>
      <c r="Q98">
        <v>0</v>
      </c>
      <c r="R98">
        <v>0</v>
      </c>
    </row>
    <row r="99" spans="1:18" x14ac:dyDescent="0.25">
      <c r="A99" t="s">
        <v>9655</v>
      </c>
      <c r="B99" t="s">
        <v>72</v>
      </c>
      <c r="C99" t="s">
        <v>227</v>
      </c>
      <c r="D99">
        <v>1</v>
      </c>
      <c r="E99">
        <v>1</v>
      </c>
      <c r="F99">
        <v>1</v>
      </c>
      <c r="G99">
        <v>0</v>
      </c>
      <c r="H99">
        <v>0</v>
      </c>
      <c r="I99">
        <v>1</v>
      </c>
      <c r="J99">
        <v>1</v>
      </c>
      <c r="K99">
        <v>0</v>
      </c>
      <c r="L99">
        <v>0</v>
      </c>
      <c r="M99">
        <v>1</v>
      </c>
      <c r="N99">
        <v>1</v>
      </c>
      <c r="O99">
        <v>0</v>
      </c>
      <c r="P99">
        <v>0</v>
      </c>
      <c r="Q99">
        <v>0</v>
      </c>
      <c r="R99">
        <v>0</v>
      </c>
    </row>
    <row r="100" spans="1:18" x14ac:dyDescent="0.25">
      <c r="A100" t="s">
        <v>9755</v>
      </c>
      <c r="B100" t="s">
        <v>72</v>
      </c>
      <c r="C100" t="s">
        <v>228</v>
      </c>
      <c r="D100">
        <v>1</v>
      </c>
      <c r="E100">
        <v>1</v>
      </c>
      <c r="F100">
        <v>1</v>
      </c>
      <c r="G100">
        <v>0</v>
      </c>
      <c r="H100">
        <v>0</v>
      </c>
      <c r="I100">
        <v>1</v>
      </c>
      <c r="J100">
        <v>1</v>
      </c>
      <c r="K100">
        <v>0</v>
      </c>
      <c r="L100">
        <v>0</v>
      </c>
      <c r="M100">
        <v>1</v>
      </c>
      <c r="N100">
        <v>1</v>
      </c>
      <c r="O100">
        <v>0</v>
      </c>
      <c r="P100">
        <v>0</v>
      </c>
      <c r="Q100">
        <v>0</v>
      </c>
      <c r="R100">
        <v>0</v>
      </c>
    </row>
    <row r="101" spans="1:18" x14ac:dyDescent="0.25">
      <c r="A101" t="s">
        <v>9670</v>
      </c>
      <c r="B101" t="s">
        <v>72</v>
      </c>
      <c r="C101" t="s">
        <v>230</v>
      </c>
      <c r="D101">
        <v>1</v>
      </c>
      <c r="E101">
        <v>0</v>
      </c>
      <c r="F101">
        <v>0</v>
      </c>
      <c r="G101">
        <v>0</v>
      </c>
      <c r="H101">
        <v>0</v>
      </c>
      <c r="I101">
        <v>0</v>
      </c>
      <c r="J101">
        <v>0</v>
      </c>
      <c r="K101">
        <v>0</v>
      </c>
      <c r="L101">
        <v>0</v>
      </c>
      <c r="M101">
        <v>0</v>
      </c>
      <c r="N101">
        <v>0</v>
      </c>
      <c r="O101">
        <v>0</v>
      </c>
      <c r="P101">
        <v>0</v>
      </c>
      <c r="Q101">
        <v>0</v>
      </c>
      <c r="R101">
        <v>0</v>
      </c>
    </row>
    <row r="102" spans="1:18" x14ac:dyDescent="0.25">
      <c r="A102" t="s">
        <v>9717</v>
      </c>
      <c r="B102" t="s">
        <v>72</v>
      </c>
      <c r="C102" t="s">
        <v>232</v>
      </c>
      <c r="D102">
        <v>2</v>
      </c>
      <c r="E102">
        <v>0</v>
      </c>
      <c r="F102">
        <v>0</v>
      </c>
      <c r="G102">
        <v>0</v>
      </c>
      <c r="H102">
        <v>0</v>
      </c>
      <c r="I102">
        <v>0</v>
      </c>
      <c r="J102">
        <v>0</v>
      </c>
      <c r="K102">
        <v>0</v>
      </c>
      <c r="L102">
        <v>0</v>
      </c>
      <c r="M102">
        <v>0</v>
      </c>
      <c r="N102">
        <v>0</v>
      </c>
      <c r="O102">
        <v>0</v>
      </c>
      <c r="P102">
        <v>0</v>
      </c>
      <c r="Q102">
        <v>0</v>
      </c>
      <c r="R102">
        <v>0</v>
      </c>
    </row>
    <row r="103" spans="1:18" x14ac:dyDescent="0.25">
      <c r="A103" t="s">
        <v>9743</v>
      </c>
      <c r="B103" t="s">
        <v>72</v>
      </c>
      <c r="C103" t="s">
        <v>233</v>
      </c>
      <c r="D103">
        <v>1</v>
      </c>
      <c r="E103">
        <v>1</v>
      </c>
      <c r="F103">
        <v>1</v>
      </c>
      <c r="G103">
        <v>0</v>
      </c>
      <c r="H103">
        <v>0</v>
      </c>
      <c r="I103">
        <v>1</v>
      </c>
      <c r="J103">
        <v>1</v>
      </c>
      <c r="K103">
        <v>0</v>
      </c>
      <c r="L103">
        <v>0</v>
      </c>
      <c r="M103">
        <v>1</v>
      </c>
      <c r="N103">
        <v>1</v>
      </c>
      <c r="O103">
        <v>0</v>
      </c>
      <c r="P103">
        <v>0</v>
      </c>
      <c r="Q103">
        <v>0</v>
      </c>
      <c r="R103">
        <v>0</v>
      </c>
    </row>
    <row r="104" spans="1:18" x14ac:dyDescent="0.25">
      <c r="A104" t="s">
        <v>9756</v>
      </c>
      <c r="B104" t="s">
        <v>75</v>
      </c>
      <c r="C104" t="s">
        <v>81</v>
      </c>
      <c r="D104">
        <v>2</v>
      </c>
      <c r="E104">
        <v>2</v>
      </c>
      <c r="F104">
        <v>1</v>
      </c>
      <c r="G104">
        <v>0</v>
      </c>
      <c r="H104">
        <v>1</v>
      </c>
      <c r="I104">
        <v>2</v>
      </c>
      <c r="J104">
        <v>1</v>
      </c>
      <c r="K104">
        <v>0</v>
      </c>
      <c r="L104">
        <v>1</v>
      </c>
      <c r="M104">
        <v>2</v>
      </c>
      <c r="N104">
        <v>1</v>
      </c>
      <c r="O104">
        <v>0</v>
      </c>
      <c r="P104">
        <v>1</v>
      </c>
      <c r="Q104">
        <v>0</v>
      </c>
      <c r="R104">
        <v>0</v>
      </c>
    </row>
    <row r="105" spans="1:18" x14ac:dyDescent="0.25">
      <c r="A105" t="s">
        <v>9769</v>
      </c>
      <c r="B105" t="s">
        <v>75</v>
      </c>
      <c r="C105" t="s">
        <v>88</v>
      </c>
      <c r="D105">
        <v>1</v>
      </c>
      <c r="E105">
        <v>1</v>
      </c>
      <c r="F105">
        <v>1</v>
      </c>
      <c r="G105">
        <v>0</v>
      </c>
      <c r="H105">
        <v>0</v>
      </c>
      <c r="I105">
        <v>1</v>
      </c>
      <c r="J105">
        <v>1</v>
      </c>
      <c r="K105">
        <v>0</v>
      </c>
      <c r="L105">
        <v>0</v>
      </c>
      <c r="M105">
        <v>1</v>
      </c>
      <c r="N105">
        <v>1</v>
      </c>
      <c r="O105">
        <v>0</v>
      </c>
      <c r="P105">
        <v>0</v>
      </c>
      <c r="Q105">
        <v>0</v>
      </c>
      <c r="R105">
        <v>0</v>
      </c>
    </row>
    <row r="106" spans="1:18" x14ac:dyDescent="0.25">
      <c r="A106" t="s">
        <v>9858</v>
      </c>
      <c r="B106" t="s">
        <v>75</v>
      </c>
      <c r="C106" t="s">
        <v>154</v>
      </c>
      <c r="D106">
        <v>1</v>
      </c>
      <c r="E106">
        <v>1</v>
      </c>
      <c r="F106">
        <v>0</v>
      </c>
      <c r="G106">
        <v>0</v>
      </c>
      <c r="H106">
        <v>1</v>
      </c>
      <c r="I106">
        <v>1</v>
      </c>
      <c r="J106">
        <v>0</v>
      </c>
      <c r="K106">
        <v>0</v>
      </c>
      <c r="L106">
        <v>1</v>
      </c>
      <c r="M106">
        <v>1</v>
      </c>
      <c r="N106">
        <v>0</v>
      </c>
      <c r="O106">
        <v>0</v>
      </c>
      <c r="P106">
        <v>1</v>
      </c>
      <c r="Q106">
        <v>0</v>
      </c>
      <c r="R106">
        <v>0</v>
      </c>
    </row>
    <row r="107" spans="1:18" x14ac:dyDescent="0.25">
      <c r="A107" t="s">
        <v>9757</v>
      </c>
      <c r="B107" t="s">
        <v>74</v>
      </c>
      <c r="C107" t="s">
        <v>81</v>
      </c>
      <c r="D107">
        <v>90</v>
      </c>
      <c r="E107">
        <v>2</v>
      </c>
      <c r="F107">
        <v>2</v>
      </c>
      <c r="G107">
        <v>0</v>
      </c>
      <c r="H107">
        <v>0</v>
      </c>
      <c r="I107">
        <v>1</v>
      </c>
      <c r="J107">
        <v>1</v>
      </c>
      <c r="K107">
        <v>0</v>
      </c>
      <c r="L107">
        <v>0</v>
      </c>
      <c r="M107">
        <v>1</v>
      </c>
      <c r="N107">
        <v>1</v>
      </c>
      <c r="O107">
        <v>0</v>
      </c>
      <c r="P107">
        <v>0</v>
      </c>
      <c r="Q107">
        <v>1</v>
      </c>
      <c r="R107">
        <v>1</v>
      </c>
    </row>
    <row r="108" spans="1:18" x14ac:dyDescent="0.25">
      <c r="A108" t="s">
        <v>9761</v>
      </c>
      <c r="B108" t="s">
        <v>74</v>
      </c>
      <c r="C108" t="s">
        <v>83</v>
      </c>
      <c r="D108">
        <v>1</v>
      </c>
      <c r="E108">
        <v>0</v>
      </c>
      <c r="F108">
        <v>0</v>
      </c>
      <c r="G108">
        <v>0</v>
      </c>
      <c r="H108">
        <v>0</v>
      </c>
      <c r="I108">
        <v>0</v>
      </c>
      <c r="J108">
        <v>0</v>
      </c>
      <c r="K108">
        <v>0</v>
      </c>
      <c r="L108">
        <v>0</v>
      </c>
      <c r="M108">
        <v>0</v>
      </c>
      <c r="N108">
        <v>0</v>
      </c>
      <c r="O108">
        <v>0</v>
      </c>
      <c r="P108">
        <v>0</v>
      </c>
      <c r="Q108">
        <v>0</v>
      </c>
      <c r="R108">
        <v>0</v>
      </c>
    </row>
    <row r="109" spans="1:18" x14ac:dyDescent="0.25">
      <c r="A109" t="s">
        <v>9770</v>
      </c>
      <c r="B109" t="s">
        <v>74</v>
      </c>
      <c r="C109" t="s">
        <v>88</v>
      </c>
      <c r="D109">
        <v>5</v>
      </c>
      <c r="E109">
        <v>0</v>
      </c>
      <c r="F109">
        <v>0</v>
      </c>
      <c r="G109">
        <v>0</v>
      </c>
      <c r="H109">
        <v>0</v>
      </c>
      <c r="I109">
        <v>0</v>
      </c>
      <c r="J109">
        <v>0</v>
      </c>
      <c r="K109">
        <v>0</v>
      </c>
      <c r="L109">
        <v>0</v>
      </c>
      <c r="M109">
        <v>0</v>
      </c>
      <c r="N109">
        <v>0</v>
      </c>
      <c r="O109">
        <v>0</v>
      </c>
      <c r="P109">
        <v>0</v>
      </c>
      <c r="Q109">
        <v>0</v>
      </c>
      <c r="R109">
        <v>0</v>
      </c>
    </row>
    <row r="110" spans="1:18" x14ac:dyDescent="0.25">
      <c r="A110" t="s">
        <v>20123</v>
      </c>
      <c r="B110" t="s">
        <v>74</v>
      </c>
      <c r="C110" t="s">
        <v>89</v>
      </c>
      <c r="D110">
        <v>1</v>
      </c>
      <c r="E110">
        <v>0</v>
      </c>
      <c r="F110">
        <v>0</v>
      </c>
      <c r="G110">
        <v>0</v>
      </c>
      <c r="H110">
        <v>0</v>
      </c>
      <c r="I110">
        <v>0</v>
      </c>
      <c r="J110">
        <v>0</v>
      </c>
      <c r="K110">
        <v>0</v>
      </c>
      <c r="L110">
        <v>0</v>
      </c>
      <c r="M110">
        <v>0</v>
      </c>
      <c r="N110">
        <v>0</v>
      </c>
      <c r="O110">
        <v>0</v>
      </c>
      <c r="P110">
        <v>0</v>
      </c>
      <c r="Q110">
        <v>0</v>
      </c>
      <c r="R110">
        <v>0</v>
      </c>
    </row>
    <row r="111" spans="1:18" x14ac:dyDescent="0.25">
      <c r="A111" t="s">
        <v>9778</v>
      </c>
      <c r="B111" t="s">
        <v>74</v>
      </c>
      <c r="C111" t="s">
        <v>94</v>
      </c>
      <c r="D111">
        <v>1</v>
      </c>
      <c r="E111">
        <v>0</v>
      </c>
      <c r="F111">
        <v>0</v>
      </c>
      <c r="G111">
        <v>0</v>
      </c>
      <c r="H111">
        <v>0</v>
      </c>
      <c r="I111">
        <v>0</v>
      </c>
      <c r="J111">
        <v>0</v>
      </c>
      <c r="K111">
        <v>0</v>
      </c>
      <c r="L111">
        <v>0</v>
      </c>
      <c r="M111">
        <v>0</v>
      </c>
      <c r="N111">
        <v>0</v>
      </c>
      <c r="O111">
        <v>0</v>
      </c>
      <c r="P111">
        <v>0</v>
      </c>
      <c r="Q111">
        <v>0</v>
      </c>
      <c r="R111">
        <v>0</v>
      </c>
    </row>
    <row r="112" spans="1:18" x14ac:dyDescent="0.25">
      <c r="A112" t="s">
        <v>9966</v>
      </c>
      <c r="B112" t="s">
        <v>74</v>
      </c>
      <c r="C112" t="s">
        <v>95</v>
      </c>
      <c r="D112">
        <v>1</v>
      </c>
      <c r="E112">
        <v>0</v>
      </c>
      <c r="F112">
        <v>0</v>
      </c>
      <c r="G112">
        <v>0</v>
      </c>
      <c r="H112">
        <v>0</v>
      </c>
      <c r="I112">
        <v>0</v>
      </c>
      <c r="J112">
        <v>0</v>
      </c>
      <c r="K112">
        <v>0</v>
      </c>
      <c r="L112">
        <v>0</v>
      </c>
      <c r="M112">
        <v>0</v>
      </c>
      <c r="N112">
        <v>0</v>
      </c>
      <c r="O112">
        <v>0</v>
      </c>
      <c r="P112">
        <v>0</v>
      </c>
      <c r="Q112">
        <v>0</v>
      </c>
      <c r="R112">
        <v>0</v>
      </c>
    </row>
    <row r="113" spans="1:18" x14ac:dyDescent="0.25">
      <c r="A113" t="s">
        <v>9781</v>
      </c>
      <c r="B113" t="s">
        <v>74</v>
      </c>
      <c r="C113" t="s">
        <v>96</v>
      </c>
      <c r="D113">
        <v>1</v>
      </c>
      <c r="E113">
        <v>0</v>
      </c>
      <c r="F113">
        <v>0</v>
      </c>
      <c r="G113">
        <v>0</v>
      </c>
      <c r="H113">
        <v>0</v>
      </c>
      <c r="I113">
        <v>0</v>
      </c>
      <c r="J113">
        <v>0</v>
      </c>
      <c r="K113">
        <v>0</v>
      </c>
      <c r="L113">
        <v>0</v>
      </c>
      <c r="M113">
        <v>0</v>
      </c>
      <c r="N113">
        <v>0</v>
      </c>
      <c r="O113">
        <v>0</v>
      </c>
      <c r="P113">
        <v>0</v>
      </c>
      <c r="Q113">
        <v>0</v>
      </c>
      <c r="R113">
        <v>0</v>
      </c>
    </row>
    <row r="114" spans="1:18" x14ac:dyDescent="0.25">
      <c r="A114" t="s">
        <v>9783</v>
      </c>
      <c r="B114" t="s">
        <v>74</v>
      </c>
      <c r="C114" t="s">
        <v>97</v>
      </c>
      <c r="D114">
        <v>1</v>
      </c>
      <c r="E114">
        <v>0</v>
      </c>
      <c r="F114">
        <v>0</v>
      </c>
      <c r="G114">
        <v>0</v>
      </c>
      <c r="H114">
        <v>0</v>
      </c>
      <c r="I114">
        <v>0</v>
      </c>
      <c r="J114">
        <v>0</v>
      </c>
      <c r="K114">
        <v>0</v>
      </c>
      <c r="L114">
        <v>0</v>
      </c>
      <c r="M114">
        <v>0</v>
      </c>
      <c r="N114">
        <v>0</v>
      </c>
      <c r="O114">
        <v>0</v>
      </c>
      <c r="P114">
        <v>0</v>
      </c>
      <c r="Q114">
        <v>0</v>
      </c>
      <c r="R114">
        <v>0</v>
      </c>
    </row>
    <row r="115" spans="1:18" x14ac:dyDescent="0.25">
      <c r="A115" t="s">
        <v>9787</v>
      </c>
      <c r="B115" t="s">
        <v>74</v>
      </c>
      <c r="C115" t="s">
        <v>99</v>
      </c>
      <c r="D115">
        <v>2</v>
      </c>
      <c r="E115">
        <v>0</v>
      </c>
      <c r="F115">
        <v>0</v>
      </c>
      <c r="G115">
        <v>0</v>
      </c>
      <c r="H115">
        <v>0</v>
      </c>
      <c r="I115">
        <v>0</v>
      </c>
      <c r="J115">
        <v>0</v>
      </c>
      <c r="K115">
        <v>0</v>
      </c>
      <c r="L115">
        <v>0</v>
      </c>
      <c r="M115">
        <v>0</v>
      </c>
      <c r="N115">
        <v>0</v>
      </c>
      <c r="O115">
        <v>0</v>
      </c>
      <c r="P115">
        <v>0</v>
      </c>
      <c r="Q115">
        <v>0</v>
      </c>
      <c r="R115">
        <v>0</v>
      </c>
    </row>
    <row r="116" spans="1:18" x14ac:dyDescent="0.25">
      <c r="A116" t="s">
        <v>9967</v>
      </c>
      <c r="B116" t="s">
        <v>74</v>
      </c>
      <c r="C116" t="s">
        <v>105</v>
      </c>
      <c r="D116">
        <v>1</v>
      </c>
      <c r="E116">
        <v>0</v>
      </c>
      <c r="F116">
        <v>0</v>
      </c>
      <c r="G116">
        <v>0</v>
      </c>
      <c r="H116">
        <v>0</v>
      </c>
      <c r="I116">
        <v>0</v>
      </c>
      <c r="J116">
        <v>0</v>
      </c>
      <c r="K116">
        <v>0</v>
      </c>
      <c r="L116">
        <v>0</v>
      </c>
      <c r="M116">
        <v>0</v>
      </c>
      <c r="N116">
        <v>0</v>
      </c>
      <c r="O116">
        <v>0</v>
      </c>
      <c r="P116">
        <v>0</v>
      </c>
      <c r="Q116">
        <v>0</v>
      </c>
      <c r="R116">
        <v>0</v>
      </c>
    </row>
    <row r="117" spans="1:18" x14ac:dyDescent="0.25">
      <c r="A117" t="s">
        <v>9798</v>
      </c>
      <c r="B117" t="s">
        <v>74</v>
      </c>
      <c r="C117" t="s">
        <v>110</v>
      </c>
      <c r="D117">
        <v>2</v>
      </c>
      <c r="E117">
        <v>0</v>
      </c>
      <c r="F117">
        <v>0</v>
      </c>
      <c r="G117">
        <v>0</v>
      </c>
      <c r="H117">
        <v>0</v>
      </c>
      <c r="I117">
        <v>0</v>
      </c>
      <c r="J117">
        <v>0</v>
      </c>
      <c r="K117">
        <v>0</v>
      </c>
      <c r="L117">
        <v>0</v>
      </c>
      <c r="M117">
        <v>0</v>
      </c>
      <c r="N117">
        <v>0</v>
      </c>
      <c r="O117">
        <v>0</v>
      </c>
      <c r="P117">
        <v>0</v>
      </c>
      <c r="Q117">
        <v>0</v>
      </c>
      <c r="R117">
        <v>0</v>
      </c>
    </row>
    <row r="118" spans="1:18" x14ac:dyDescent="0.25">
      <c r="A118" t="s">
        <v>20124</v>
      </c>
      <c r="B118" t="s">
        <v>74</v>
      </c>
      <c r="C118" t="s">
        <v>113</v>
      </c>
      <c r="D118">
        <v>1</v>
      </c>
      <c r="E118">
        <v>0</v>
      </c>
      <c r="F118">
        <v>0</v>
      </c>
      <c r="G118">
        <v>0</v>
      </c>
      <c r="H118">
        <v>0</v>
      </c>
      <c r="I118">
        <v>0</v>
      </c>
      <c r="J118">
        <v>0</v>
      </c>
      <c r="K118">
        <v>0</v>
      </c>
      <c r="L118">
        <v>0</v>
      </c>
      <c r="M118">
        <v>0</v>
      </c>
      <c r="N118">
        <v>0</v>
      </c>
      <c r="O118">
        <v>0</v>
      </c>
      <c r="P118">
        <v>0</v>
      </c>
      <c r="Q118">
        <v>0</v>
      </c>
      <c r="R118">
        <v>0</v>
      </c>
    </row>
    <row r="119" spans="1:18" x14ac:dyDescent="0.25">
      <c r="A119" t="s">
        <v>9968</v>
      </c>
      <c r="B119" t="s">
        <v>74</v>
      </c>
      <c r="C119" t="s">
        <v>117</v>
      </c>
      <c r="D119">
        <v>1</v>
      </c>
      <c r="E119">
        <v>0</v>
      </c>
      <c r="F119">
        <v>0</v>
      </c>
      <c r="G119">
        <v>0</v>
      </c>
      <c r="H119">
        <v>0</v>
      </c>
      <c r="I119">
        <v>0</v>
      </c>
      <c r="J119">
        <v>0</v>
      </c>
      <c r="K119">
        <v>0</v>
      </c>
      <c r="L119">
        <v>0</v>
      </c>
      <c r="M119">
        <v>0</v>
      </c>
      <c r="N119">
        <v>0</v>
      </c>
      <c r="O119">
        <v>0</v>
      </c>
      <c r="P119">
        <v>0</v>
      </c>
      <c r="Q119">
        <v>0</v>
      </c>
      <c r="R119">
        <v>0</v>
      </c>
    </row>
    <row r="120" spans="1:18" x14ac:dyDescent="0.25">
      <c r="A120" t="s">
        <v>20125</v>
      </c>
      <c r="B120" t="s">
        <v>74</v>
      </c>
      <c r="C120" t="s">
        <v>118</v>
      </c>
      <c r="D120">
        <v>1</v>
      </c>
      <c r="E120">
        <v>0</v>
      </c>
      <c r="F120">
        <v>0</v>
      </c>
      <c r="G120">
        <v>0</v>
      </c>
      <c r="H120">
        <v>0</v>
      </c>
      <c r="I120">
        <v>0</v>
      </c>
      <c r="J120">
        <v>0</v>
      </c>
      <c r="K120">
        <v>0</v>
      </c>
      <c r="L120">
        <v>0</v>
      </c>
      <c r="M120">
        <v>0</v>
      </c>
      <c r="N120">
        <v>0</v>
      </c>
      <c r="O120">
        <v>0</v>
      </c>
      <c r="P120">
        <v>0</v>
      </c>
      <c r="Q120">
        <v>0</v>
      </c>
      <c r="R120">
        <v>0</v>
      </c>
    </row>
    <row r="121" spans="1:18" x14ac:dyDescent="0.25">
      <c r="A121" t="s">
        <v>20126</v>
      </c>
      <c r="B121" t="s">
        <v>74</v>
      </c>
      <c r="C121" t="s">
        <v>119</v>
      </c>
      <c r="D121">
        <v>1</v>
      </c>
      <c r="E121">
        <v>0</v>
      </c>
      <c r="F121">
        <v>0</v>
      </c>
      <c r="G121">
        <v>0</v>
      </c>
      <c r="H121">
        <v>0</v>
      </c>
      <c r="I121">
        <v>0</v>
      </c>
      <c r="J121">
        <v>0</v>
      </c>
      <c r="K121">
        <v>0</v>
      </c>
      <c r="L121">
        <v>0</v>
      </c>
      <c r="M121">
        <v>0</v>
      </c>
      <c r="N121">
        <v>0</v>
      </c>
      <c r="O121">
        <v>0</v>
      </c>
      <c r="P121">
        <v>0</v>
      </c>
      <c r="Q121">
        <v>0</v>
      </c>
      <c r="R121">
        <v>0</v>
      </c>
    </row>
    <row r="122" spans="1:18" x14ac:dyDescent="0.25">
      <c r="A122" t="s">
        <v>9817</v>
      </c>
      <c r="B122" t="s">
        <v>74</v>
      </c>
      <c r="C122" t="s">
        <v>124</v>
      </c>
      <c r="D122">
        <v>3</v>
      </c>
      <c r="E122">
        <v>0</v>
      </c>
      <c r="F122">
        <v>0</v>
      </c>
      <c r="G122">
        <v>0</v>
      </c>
      <c r="H122">
        <v>0</v>
      </c>
      <c r="I122">
        <v>0</v>
      </c>
      <c r="J122">
        <v>0</v>
      </c>
      <c r="K122">
        <v>0</v>
      </c>
      <c r="L122">
        <v>0</v>
      </c>
      <c r="M122">
        <v>0</v>
      </c>
      <c r="N122">
        <v>0</v>
      </c>
      <c r="O122">
        <v>0</v>
      </c>
      <c r="P122">
        <v>0</v>
      </c>
      <c r="Q122">
        <v>0</v>
      </c>
      <c r="R122">
        <v>0</v>
      </c>
    </row>
    <row r="123" spans="1:18" x14ac:dyDescent="0.25">
      <c r="A123" t="s">
        <v>20127</v>
      </c>
      <c r="B123" t="s">
        <v>74</v>
      </c>
      <c r="C123" t="s">
        <v>125</v>
      </c>
      <c r="D123">
        <v>1</v>
      </c>
      <c r="E123">
        <v>0</v>
      </c>
      <c r="F123">
        <v>0</v>
      </c>
      <c r="G123">
        <v>0</v>
      </c>
      <c r="H123">
        <v>0</v>
      </c>
      <c r="I123">
        <v>0</v>
      </c>
      <c r="J123">
        <v>0</v>
      </c>
      <c r="K123">
        <v>0</v>
      </c>
      <c r="L123">
        <v>0</v>
      </c>
      <c r="M123">
        <v>0</v>
      </c>
      <c r="N123">
        <v>0</v>
      </c>
      <c r="O123">
        <v>0</v>
      </c>
      <c r="P123">
        <v>0</v>
      </c>
      <c r="Q123">
        <v>0</v>
      </c>
      <c r="R123">
        <v>0</v>
      </c>
    </row>
    <row r="124" spans="1:18" x14ac:dyDescent="0.25">
      <c r="A124" t="s">
        <v>9822</v>
      </c>
      <c r="B124" t="s">
        <v>74</v>
      </c>
      <c r="C124" t="s">
        <v>128</v>
      </c>
      <c r="D124">
        <v>5</v>
      </c>
      <c r="E124">
        <v>0</v>
      </c>
      <c r="F124">
        <v>0</v>
      </c>
      <c r="G124">
        <v>0</v>
      </c>
      <c r="H124">
        <v>0</v>
      </c>
      <c r="I124">
        <v>0</v>
      </c>
      <c r="J124">
        <v>0</v>
      </c>
      <c r="K124">
        <v>0</v>
      </c>
      <c r="L124">
        <v>0</v>
      </c>
      <c r="M124">
        <v>0</v>
      </c>
      <c r="N124">
        <v>0</v>
      </c>
      <c r="O124">
        <v>0</v>
      </c>
      <c r="P124">
        <v>0</v>
      </c>
      <c r="Q124">
        <v>0</v>
      </c>
      <c r="R124">
        <v>0</v>
      </c>
    </row>
    <row r="125" spans="1:18" x14ac:dyDescent="0.25">
      <c r="A125" t="s">
        <v>9826</v>
      </c>
      <c r="B125" t="s">
        <v>74</v>
      </c>
      <c r="C125" t="s">
        <v>131</v>
      </c>
      <c r="D125">
        <v>3</v>
      </c>
      <c r="E125">
        <v>0</v>
      </c>
      <c r="F125">
        <v>0</v>
      </c>
      <c r="G125">
        <v>0</v>
      </c>
      <c r="H125">
        <v>0</v>
      </c>
      <c r="I125">
        <v>0</v>
      </c>
      <c r="J125">
        <v>0</v>
      </c>
      <c r="K125">
        <v>0</v>
      </c>
      <c r="L125">
        <v>0</v>
      </c>
      <c r="M125">
        <v>0</v>
      </c>
      <c r="N125">
        <v>0</v>
      </c>
      <c r="O125">
        <v>0</v>
      </c>
      <c r="P125">
        <v>0</v>
      </c>
      <c r="Q125">
        <v>0</v>
      </c>
      <c r="R125">
        <v>0</v>
      </c>
    </row>
    <row r="126" spans="1:18" x14ac:dyDescent="0.25">
      <c r="A126" t="s">
        <v>9969</v>
      </c>
      <c r="B126" t="s">
        <v>74</v>
      </c>
      <c r="C126" t="s">
        <v>135</v>
      </c>
      <c r="D126">
        <v>1</v>
      </c>
      <c r="E126">
        <v>0</v>
      </c>
      <c r="F126">
        <v>0</v>
      </c>
      <c r="G126">
        <v>0</v>
      </c>
      <c r="H126">
        <v>0</v>
      </c>
      <c r="I126">
        <v>0</v>
      </c>
      <c r="J126">
        <v>0</v>
      </c>
      <c r="K126">
        <v>0</v>
      </c>
      <c r="L126">
        <v>0</v>
      </c>
      <c r="M126">
        <v>0</v>
      </c>
      <c r="N126">
        <v>0</v>
      </c>
      <c r="O126">
        <v>0</v>
      </c>
      <c r="P126">
        <v>0</v>
      </c>
      <c r="Q126">
        <v>0</v>
      </c>
      <c r="R126">
        <v>0</v>
      </c>
    </row>
    <row r="127" spans="1:18" x14ac:dyDescent="0.25">
      <c r="A127" t="s">
        <v>9835</v>
      </c>
      <c r="B127" t="s">
        <v>74</v>
      </c>
      <c r="C127" t="s">
        <v>137</v>
      </c>
      <c r="D127">
        <v>1</v>
      </c>
      <c r="E127">
        <v>0</v>
      </c>
      <c r="F127">
        <v>0</v>
      </c>
      <c r="G127">
        <v>0</v>
      </c>
      <c r="H127">
        <v>0</v>
      </c>
      <c r="I127">
        <v>0</v>
      </c>
      <c r="J127">
        <v>0</v>
      </c>
      <c r="K127">
        <v>0</v>
      </c>
      <c r="L127">
        <v>0</v>
      </c>
      <c r="M127">
        <v>0</v>
      </c>
      <c r="N127">
        <v>0</v>
      </c>
      <c r="O127">
        <v>0</v>
      </c>
      <c r="P127">
        <v>0</v>
      </c>
      <c r="Q127">
        <v>0</v>
      </c>
      <c r="R127">
        <v>0</v>
      </c>
    </row>
    <row r="128" spans="1:18" x14ac:dyDescent="0.25">
      <c r="A128" t="s">
        <v>9839</v>
      </c>
      <c r="B128" t="s">
        <v>74</v>
      </c>
      <c r="C128" t="s">
        <v>142</v>
      </c>
      <c r="D128">
        <v>1</v>
      </c>
      <c r="E128">
        <v>0</v>
      </c>
      <c r="F128">
        <v>0</v>
      </c>
      <c r="G128">
        <v>0</v>
      </c>
      <c r="H128">
        <v>0</v>
      </c>
      <c r="I128">
        <v>0</v>
      </c>
      <c r="J128">
        <v>0</v>
      </c>
      <c r="K128">
        <v>0</v>
      </c>
      <c r="L128">
        <v>0</v>
      </c>
      <c r="M128">
        <v>0</v>
      </c>
      <c r="N128">
        <v>0</v>
      </c>
      <c r="O128">
        <v>0</v>
      </c>
      <c r="P128">
        <v>0</v>
      </c>
      <c r="Q128">
        <v>0</v>
      </c>
      <c r="R128">
        <v>0</v>
      </c>
    </row>
    <row r="129" spans="1:18" x14ac:dyDescent="0.25">
      <c r="A129" t="s">
        <v>9843</v>
      </c>
      <c r="B129" t="s">
        <v>74</v>
      </c>
      <c r="C129" t="s">
        <v>144</v>
      </c>
      <c r="D129">
        <v>3</v>
      </c>
      <c r="E129">
        <v>0</v>
      </c>
      <c r="F129">
        <v>0</v>
      </c>
      <c r="G129">
        <v>0</v>
      </c>
      <c r="H129">
        <v>0</v>
      </c>
      <c r="I129">
        <v>0</v>
      </c>
      <c r="J129">
        <v>0</v>
      </c>
      <c r="K129">
        <v>0</v>
      </c>
      <c r="L129">
        <v>0</v>
      </c>
      <c r="M129">
        <v>0</v>
      </c>
      <c r="N129">
        <v>0</v>
      </c>
      <c r="O129">
        <v>0</v>
      </c>
      <c r="P129">
        <v>0</v>
      </c>
      <c r="Q129">
        <v>0</v>
      </c>
      <c r="R129">
        <v>0</v>
      </c>
    </row>
    <row r="130" spans="1:18" x14ac:dyDescent="0.25">
      <c r="A130" t="s">
        <v>9846</v>
      </c>
      <c r="B130" t="s">
        <v>74</v>
      </c>
      <c r="C130" t="s">
        <v>146</v>
      </c>
      <c r="D130">
        <v>1</v>
      </c>
      <c r="E130">
        <v>1</v>
      </c>
      <c r="F130">
        <v>1</v>
      </c>
      <c r="G130">
        <v>0</v>
      </c>
      <c r="H130">
        <v>0</v>
      </c>
      <c r="I130">
        <v>1</v>
      </c>
      <c r="J130">
        <v>1</v>
      </c>
      <c r="K130">
        <v>0</v>
      </c>
      <c r="L130">
        <v>0</v>
      </c>
      <c r="M130">
        <v>1</v>
      </c>
      <c r="N130">
        <v>1</v>
      </c>
      <c r="O130">
        <v>0</v>
      </c>
      <c r="P130">
        <v>0</v>
      </c>
      <c r="Q130">
        <v>0</v>
      </c>
      <c r="R130">
        <v>0</v>
      </c>
    </row>
    <row r="131" spans="1:18" x14ac:dyDescent="0.25">
      <c r="A131" t="s">
        <v>9970</v>
      </c>
      <c r="B131" t="s">
        <v>74</v>
      </c>
      <c r="C131" t="s">
        <v>147</v>
      </c>
      <c r="D131">
        <v>1</v>
      </c>
      <c r="E131">
        <v>0</v>
      </c>
      <c r="F131">
        <v>0</v>
      </c>
      <c r="G131">
        <v>0</v>
      </c>
      <c r="H131">
        <v>0</v>
      </c>
      <c r="I131">
        <v>0</v>
      </c>
      <c r="J131">
        <v>0</v>
      </c>
      <c r="K131">
        <v>0</v>
      </c>
      <c r="L131">
        <v>0</v>
      </c>
      <c r="M131">
        <v>0</v>
      </c>
      <c r="N131">
        <v>0</v>
      </c>
      <c r="O131">
        <v>0</v>
      </c>
      <c r="P131">
        <v>0</v>
      </c>
      <c r="Q131">
        <v>0</v>
      </c>
      <c r="R131">
        <v>0</v>
      </c>
    </row>
    <row r="132" spans="1:18" x14ac:dyDescent="0.25">
      <c r="A132" t="s">
        <v>9971</v>
      </c>
      <c r="B132" t="s">
        <v>74</v>
      </c>
      <c r="C132" t="s">
        <v>149</v>
      </c>
      <c r="D132">
        <v>1</v>
      </c>
      <c r="E132">
        <v>0</v>
      </c>
      <c r="F132">
        <v>0</v>
      </c>
      <c r="G132">
        <v>0</v>
      </c>
      <c r="H132">
        <v>0</v>
      </c>
      <c r="I132">
        <v>0</v>
      </c>
      <c r="J132">
        <v>0</v>
      </c>
      <c r="K132">
        <v>0</v>
      </c>
      <c r="L132">
        <v>0</v>
      </c>
      <c r="M132">
        <v>0</v>
      </c>
      <c r="N132">
        <v>0</v>
      </c>
      <c r="O132">
        <v>0</v>
      </c>
      <c r="P132">
        <v>0</v>
      </c>
      <c r="Q132">
        <v>0</v>
      </c>
      <c r="R132">
        <v>0</v>
      </c>
    </row>
    <row r="133" spans="1:18" x14ac:dyDescent="0.25">
      <c r="A133" t="s">
        <v>20128</v>
      </c>
      <c r="B133" t="s">
        <v>74</v>
      </c>
      <c r="C133" t="s">
        <v>151</v>
      </c>
      <c r="D133">
        <v>2</v>
      </c>
      <c r="E133">
        <v>0</v>
      </c>
      <c r="F133">
        <v>0</v>
      </c>
      <c r="G133">
        <v>0</v>
      </c>
      <c r="H133">
        <v>0</v>
      </c>
      <c r="I133">
        <v>0</v>
      </c>
      <c r="J133">
        <v>0</v>
      </c>
      <c r="K133">
        <v>0</v>
      </c>
      <c r="L133">
        <v>0</v>
      </c>
      <c r="M133">
        <v>0</v>
      </c>
      <c r="N133">
        <v>0</v>
      </c>
      <c r="O133">
        <v>0</v>
      </c>
      <c r="P133">
        <v>0</v>
      </c>
      <c r="Q133">
        <v>0</v>
      </c>
      <c r="R133">
        <v>0</v>
      </c>
    </row>
    <row r="134" spans="1:18" x14ac:dyDescent="0.25">
      <c r="A134" t="s">
        <v>9972</v>
      </c>
      <c r="B134" t="s">
        <v>74</v>
      </c>
      <c r="C134" t="s">
        <v>153</v>
      </c>
      <c r="D134">
        <v>3</v>
      </c>
      <c r="E134">
        <v>0</v>
      </c>
      <c r="F134">
        <v>0</v>
      </c>
      <c r="G134">
        <v>0</v>
      </c>
      <c r="H134">
        <v>0</v>
      </c>
      <c r="I134">
        <v>0</v>
      </c>
      <c r="J134">
        <v>0</v>
      </c>
      <c r="K134">
        <v>0</v>
      </c>
      <c r="L134">
        <v>0</v>
      </c>
      <c r="M134">
        <v>0</v>
      </c>
      <c r="N134">
        <v>0</v>
      </c>
      <c r="O134">
        <v>0</v>
      </c>
      <c r="P134">
        <v>0</v>
      </c>
      <c r="Q134">
        <v>0</v>
      </c>
      <c r="R134">
        <v>0</v>
      </c>
    </row>
    <row r="135" spans="1:18" x14ac:dyDescent="0.25">
      <c r="A135" t="s">
        <v>9973</v>
      </c>
      <c r="B135" t="s">
        <v>74</v>
      </c>
      <c r="C135" t="s">
        <v>155</v>
      </c>
      <c r="D135">
        <v>2</v>
      </c>
      <c r="E135">
        <v>0</v>
      </c>
      <c r="F135">
        <v>0</v>
      </c>
      <c r="G135">
        <v>0</v>
      </c>
      <c r="H135">
        <v>0</v>
      </c>
      <c r="I135">
        <v>0</v>
      </c>
      <c r="J135">
        <v>0</v>
      </c>
      <c r="K135">
        <v>0</v>
      </c>
      <c r="L135">
        <v>0</v>
      </c>
      <c r="M135">
        <v>0</v>
      </c>
      <c r="N135">
        <v>0</v>
      </c>
      <c r="O135">
        <v>0</v>
      </c>
      <c r="P135">
        <v>0</v>
      </c>
      <c r="Q135">
        <v>0</v>
      </c>
      <c r="R135">
        <v>0</v>
      </c>
    </row>
    <row r="136" spans="1:18" x14ac:dyDescent="0.25">
      <c r="A136" t="s">
        <v>9862</v>
      </c>
      <c r="B136" t="s">
        <v>74</v>
      </c>
      <c r="C136" t="s">
        <v>156</v>
      </c>
      <c r="D136">
        <v>1</v>
      </c>
      <c r="E136">
        <v>0</v>
      </c>
      <c r="F136">
        <v>0</v>
      </c>
      <c r="G136">
        <v>0</v>
      </c>
      <c r="H136">
        <v>0</v>
      </c>
      <c r="I136">
        <v>0</v>
      </c>
      <c r="J136">
        <v>0</v>
      </c>
      <c r="K136">
        <v>0</v>
      </c>
      <c r="L136">
        <v>0</v>
      </c>
      <c r="M136">
        <v>0</v>
      </c>
      <c r="N136">
        <v>0</v>
      </c>
      <c r="O136">
        <v>0</v>
      </c>
      <c r="P136">
        <v>0</v>
      </c>
      <c r="Q136">
        <v>0</v>
      </c>
      <c r="R136">
        <v>0</v>
      </c>
    </row>
    <row r="137" spans="1:18" x14ac:dyDescent="0.25">
      <c r="A137" t="s">
        <v>9974</v>
      </c>
      <c r="B137" t="s">
        <v>74</v>
      </c>
      <c r="C137" t="s">
        <v>157</v>
      </c>
      <c r="D137">
        <v>3</v>
      </c>
      <c r="E137">
        <v>0</v>
      </c>
      <c r="F137">
        <v>0</v>
      </c>
      <c r="G137">
        <v>0</v>
      </c>
      <c r="H137">
        <v>0</v>
      </c>
      <c r="I137">
        <v>0</v>
      </c>
      <c r="J137">
        <v>0</v>
      </c>
      <c r="K137">
        <v>0</v>
      </c>
      <c r="L137">
        <v>0</v>
      </c>
      <c r="M137">
        <v>0</v>
      </c>
      <c r="N137">
        <v>0</v>
      </c>
      <c r="O137">
        <v>0</v>
      </c>
      <c r="P137">
        <v>0</v>
      </c>
      <c r="Q137">
        <v>0</v>
      </c>
      <c r="R137">
        <v>0</v>
      </c>
    </row>
    <row r="138" spans="1:18" x14ac:dyDescent="0.25">
      <c r="A138" t="s">
        <v>20122</v>
      </c>
      <c r="B138" t="s">
        <v>74</v>
      </c>
      <c r="C138" t="s">
        <v>158</v>
      </c>
      <c r="D138">
        <v>1</v>
      </c>
      <c r="E138">
        <v>0</v>
      </c>
      <c r="F138">
        <v>0</v>
      </c>
      <c r="G138">
        <v>0</v>
      </c>
      <c r="H138">
        <v>0</v>
      </c>
      <c r="I138">
        <v>0</v>
      </c>
      <c r="J138">
        <v>0</v>
      </c>
      <c r="K138">
        <v>0</v>
      </c>
      <c r="L138">
        <v>0</v>
      </c>
      <c r="M138">
        <v>0</v>
      </c>
      <c r="N138">
        <v>0</v>
      </c>
      <c r="O138">
        <v>0</v>
      </c>
      <c r="P138">
        <v>0</v>
      </c>
      <c r="Q138">
        <v>0</v>
      </c>
      <c r="R138">
        <v>0</v>
      </c>
    </row>
    <row r="139" spans="1:18" x14ac:dyDescent="0.25">
      <c r="A139" t="s">
        <v>9975</v>
      </c>
      <c r="B139" t="s">
        <v>74</v>
      </c>
      <c r="C139" t="s">
        <v>159</v>
      </c>
      <c r="D139">
        <v>1</v>
      </c>
      <c r="E139">
        <v>0</v>
      </c>
      <c r="F139">
        <v>0</v>
      </c>
      <c r="G139">
        <v>0</v>
      </c>
      <c r="H139">
        <v>0</v>
      </c>
      <c r="I139">
        <v>0</v>
      </c>
      <c r="J139">
        <v>0</v>
      </c>
      <c r="K139">
        <v>0</v>
      </c>
      <c r="L139">
        <v>0</v>
      </c>
      <c r="M139">
        <v>0</v>
      </c>
      <c r="N139">
        <v>0</v>
      </c>
      <c r="O139">
        <v>0</v>
      </c>
      <c r="P139">
        <v>0</v>
      </c>
      <c r="Q139">
        <v>0</v>
      </c>
      <c r="R139">
        <v>0</v>
      </c>
    </row>
    <row r="140" spans="1:18" x14ac:dyDescent="0.25">
      <c r="A140" t="s">
        <v>20129</v>
      </c>
      <c r="B140" t="s">
        <v>74</v>
      </c>
      <c r="C140" t="s">
        <v>168</v>
      </c>
      <c r="D140">
        <v>1</v>
      </c>
      <c r="E140">
        <v>0</v>
      </c>
      <c r="F140">
        <v>0</v>
      </c>
      <c r="G140">
        <v>0</v>
      </c>
      <c r="H140">
        <v>0</v>
      </c>
      <c r="I140">
        <v>0</v>
      </c>
      <c r="J140">
        <v>0</v>
      </c>
      <c r="K140">
        <v>0</v>
      </c>
      <c r="L140">
        <v>0</v>
      </c>
      <c r="M140">
        <v>0</v>
      </c>
      <c r="N140">
        <v>0</v>
      </c>
      <c r="O140">
        <v>0</v>
      </c>
      <c r="P140">
        <v>0</v>
      </c>
      <c r="Q140">
        <v>0</v>
      </c>
      <c r="R140">
        <v>0</v>
      </c>
    </row>
    <row r="141" spans="1:18" x14ac:dyDescent="0.25">
      <c r="A141" t="s">
        <v>20130</v>
      </c>
      <c r="B141" t="s">
        <v>74</v>
      </c>
      <c r="C141" t="s">
        <v>169</v>
      </c>
      <c r="D141">
        <v>1</v>
      </c>
      <c r="E141">
        <v>0</v>
      </c>
      <c r="F141">
        <v>0</v>
      </c>
      <c r="G141">
        <v>0</v>
      </c>
      <c r="H141">
        <v>0</v>
      </c>
      <c r="I141">
        <v>0</v>
      </c>
      <c r="J141">
        <v>0</v>
      </c>
      <c r="K141">
        <v>0</v>
      </c>
      <c r="L141">
        <v>0</v>
      </c>
      <c r="M141">
        <v>0</v>
      </c>
      <c r="N141">
        <v>0</v>
      </c>
      <c r="O141">
        <v>0</v>
      </c>
      <c r="P141">
        <v>0</v>
      </c>
      <c r="Q141">
        <v>0</v>
      </c>
      <c r="R141">
        <v>0</v>
      </c>
    </row>
    <row r="142" spans="1:18" x14ac:dyDescent="0.25">
      <c r="A142" t="s">
        <v>9879</v>
      </c>
      <c r="B142" t="s">
        <v>74</v>
      </c>
      <c r="C142" t="s">
        <v>170</v>
      </c>
      <c r="D142">
        <v>2</v>
      </c>
      <c r="E142">
        <v>1</v>
      </c>
      <c r="F142">
        <v>1</v>
      </c>
      <c r="G142">
        <v>0</v>
      </c>
      <c r="H142">
        <v>0</v>
      </c>
      <c r="I142">
        <v>0</v>
      </c>
      <c r="J142">
        <v>0</v>
      </c>
      <c r="K142">
        <v>0</v>
      </c>
      <c r="L142">
        <v>0</v>
      </c>
      <c r="M142">
        <v>0</v>
      </c>
      <c r="N142">
        <v>0</v>
      </c>
      <c r="O142">
        <v>0</v>
      </c>
      <c r="P142">
        <v>0</v>
      </c>
      <c r="Q142">
        <v>1</v>
      </c>
      <c r="R142">
        <v>1</v>
      </c>
    </row>
    <row r="143" spans="1:18" x14ac:dyDescent="0.25">
      <c r="A143" t="s">
        <v>20131</v>
      </c>
      <c r="B143" t="s">
        <v>74</v>
      </c>
      <c r="C143" t="s">
        <v>174</v>
      </c>
      <c r="D143">
        <v>2</v>
      </c>
      <c r="E143">
        <v>0</v>
      </c>
      <c r="F143">
        <v>0</v>
      </c>
      <c r="G143">
        <v>0</v>
      </c>
      <c r="H143">
        <v>0</v>
      </c>
      <c r="I143">
        <v>0</v>
      </c>
      <c r="J143">
        <v>0</v>
      </c>
      <c r="K143">
        <v>0</v>
      </c>
      <c r="L143">
        <v>0</v>
      </c>
      <c r="M143">
        <v>0</v>
      </c>
      <c r="N143">
        <v>0</v>
      </c>
      <c r="O143">
        <v>0</v>
      </c>
      <c r="P143">
        <v>0</v>
      </c>
      <c r="Q143">
        <v>0</v>
      </c>
      <c r="R143">
        <v>0</v>
      </c>
    </row>
    <row r="144" spans="1:18" x14ac:dyDescent="0.25">
      <c r="A144" t="s">
        <v>20132</v>
      </c>
      <c r="B144" t="s">
        <v>74</v>
      </c>
      <c r="C144" t="s">
        <v>175</v>
      </c>
      <c r="D144">
        <v>1</v>
      </c>
      <c r="E144">
        <v>0</v>
      </c>
      <c r="F144">
        <v>0</v>
      </c>
      <c r="G144">
        <v>0</v>
      </c>
      <c r="H144">
        <v>0</v>
      </c>
      <c r="I144">
        <v>0</v>
      </c>
      <c r="J144">
        <v>0</v>
      </c>
      <c r="K144">
        <v>0</v>
      </c>
      <c r="L144">
        <v>0</v>
      </c>
      <c r="M144">
        <v>0</v>
      </c>
      <c r="N144">
        <v>0</v>
      </c>
      <c r="O144">
        <v>0</v>
      </c>
      <c r="P144">
        <v>0</v>
      </c>
      <c r="Q144">
        <v>0</v>
      </c>
      <c r="R144">
        <v>0</v>
      </c>
    </row>
    <row r="145" spans="1:18" x14ac:dyDescent="0.25">
      <c r="A145" t="s">
        <v>9976</v>
      </c>
      <c r="B145" t="s">
        <v>74</v>
      </c>
      <c r="C145" t="s">
        <v>178</v>
      </c>
      <c r="D145">
        <v>2</v>
      </c>
      <c r="E145">
        <v>0</v>
      </c>
      <c r="F145">
        <v>0</v>
      </c>
      <c r="G145">
        <v>0</v>
      </c>
      <c r="H145">
        <v>0</v>
      </c>
      <c r="I145">
        <v>0</v>
      </c>
      <c r="J145">
        <v>0</v>
      </c>
      <c r="K145">
        <v>0</v>
      </c>
      <c r="L145">
        <v>0</v>
      </c>
      <c r="M145">
        <v>0</v>
      </c>
      <c r="N145">
        <v>0</v>
      </c>
      <c r="O145">
        <v>0</v>
      </c>
      <c r="P145">
        <v>0</v>
      </c>
      <c r="Q145">
        <v>0</v>
      </c>
      <c r="R145">
        <v>0</v>
      </c>
    </row>
    <row r="146" spans="1:18" x14ac:dyDescent="0.25">
      <c r="A146" t="s">
        <v>9892</v>
      </c>
      <c r="B146" t="s">
        <v>74</v>
      </c>
      <c r="C146" t="s">
        <v>179</v>
      </c>
      <c r="D146">
        <v>1</v>
      </c>
      <c r="E146">
        <v>0</v>
      </c>
      <c r="F146">
        <v>0</v>
      </c>
      <c r="G146">
        <v>0</v>
      </c>
      <c r="H146">
        <v>0</v>
      </c>
      <c r="I146">
        <v>0</v>
      </c>
      <c r="J146">
        <v>0</v>
      </c>
      <c r="K146">
        <v>0</v>
      </c>
      <c r="L146">
        <v>0</v>
      </c>
      <c r="M146">
        <v>0</v>
      </c>
      <c r="N146">
        <v>0</v>
      </c>
      <c r="O146">
        <v>0</v>
      </c>
      <c r="P146">
        <v>0</v>
      </c>
      <c r="Q146">
        <v>0</v>
      </c>
      <c r="R146">
        <v>0</v>
      </c>
    </row>
    <row r="147" spans="1:18" x14ac:dyDescent="0.25">
      <c r="A147" t="s">
        <v>9898</v>
      </c>
      <c r="B147" t="s">
        <v>74</v>
      </c>
      <c r="C147" t="s">
        <v>183</v>
      </c>
      <c r="D147">
        <v>1</v>
      </c>
      <c r="E147">
        <v>0</v>
      </c>
      <c r="F147">
        <v>0</v>
      </c>
      <c r="G147">
        <v>0</v>
      </c>
      <c r="H147">
        <v>0</v>
      </c>
      <c r="I147">
        <v>0</v>
      </c>
      <c r="J147">
        <v>0</v>
      </c>
      <c r="K147">
        <v>0</v>
      </c>
      <c r="L147">
        <v>0</v>
      </c>
      <c r="M147">
        <v>0</v>
      </c>
      <c r="N147">
        <v>0</v>
      </c>
      <c r="O147">
        <v>0</v>
      </c>
      <c r="P147">
        <v>0</v>
      </c>
      <c r="Q147">
        <v>0</v>
      </c>
      <c r="R147">
        <v>0</v>
      </c>
    </row>
    <row r="148" spans="1:18" x14ac:dyDescent="0.25">
      <c r="A148" t="s">
        <v>20133</v>
      </c>
      <c r="B148" t="s">
        <v>74</v>
      </c>
      <c r="C148" t="s">
        <v>187</v>
      </c>
      <c r="D148">
        <v>1</v>
      </c>
      <c r="E148">
        <v>0</v>
      </c>
      <c r="F148">
        <v>0</v>
      </c>
      <c r="G148">
        <v>0</v>
      </c>
      <c r="H148">
        <v>0</v>
      </c>
      <c r="I148">
        <v>0</v>
      </c>
      <c r="J148">
        <v>0</v>
      </c>
      <c r="K148">
        <v>0</v>
      </c>
      <c r="L148">
        <v>0</v>
      </c>
      <c r="M148">
        <v>0</v>
      </c>
      <c r="N148">
        <v>0</v>
      </c>
      <c r="O148">
        <v>0</v>
      </c>
      <c r="P148">
        <v>0</v>
      </c>
      <c r="Q148">
        <v>0</v>
      </c>
      <c r="R148">
        <v>0</v>
      </c>
    </row>
    <row r="149" spans="1:18" x14ac:dyDescent="0.25">
      <c r="A149" t="s">
        <v>9904</v>
      </c>
      <c r="B149" t="s">
        <v>74</v>
      </c>
      <c r="C149" t="s">
        <v>188</v>
      </c>
      <c r="D149">
        <v>2</v>
      </c>
      <c r="E149">
        <v>0</v>
      </c>
      <c r="F149">
        <v>0</v>
      </c>
      <c r="G149">
        <v>0</v>
      </c>
      <c r="H149">
        <v>0</v>
      </c>
      <c r="I149">
        <v>0</v>
      </c>
      <c r="J149">
        <v>0</v>
      </c>
      <c r="K149">
        <v>0</v>
      </c>
      <c r="L149">
        <v>0</v>
      </c>
      <c r="M149">
        <v>0</v>
      </c>
      <c r="N149">
        <v>0</v>
      </c>
      <c r="O149">
        <v>0</v>
      </c>
      <c r="P149">
        <v>0</v>
      </c>
      <c r="Q149">
        <v>0</v>
      </c>
      <c r="R149">
        <v>0</v>
      </c>
    </row>
    <row r="150" spans="1:18" x14ac:dyDescent="0.25">
      <c r="A150" t="s">
        <v>9977</v>
      </c>
      <c r="B150" t="s">
        <v>74</v>
      </c>
      <c r="C150" t="s">
        <v>189</v>
      </c>
      <c r="D150">
        <v>1</v>
      </c>
      <c r="E150">
        <v>0</v>
      </c>
      <c r="F150">
        <v>0</v>
      </c>
      <c r="G150">
        <v>0</v>
      </c>
      <c r="H150">
        <v>0</v>
      </c>
      <c r="I150">
        <v>0</v>
      </c>
      <c r="J150">
        <v>0</v>
      </c>
      <c r="K150">
        <v>0</v>
      </c>
      <c r="L150">
        <v>0</v>
      </c>
      <c r="M150">
        <v>0</v>
      </c>
      <c r="N150">
        <v>0</v>
      </c>
      <c r="O150">
        <v>0</v>
      </c>
      <c r="P150">
        <v>0</v>
      </c>
      <c r="Q150">
        <v>0</v>
      </c>
      <c r="R150">
        <v>0</v>
      </c>
    </row>
    <row r="151" spans="1:18" x14ac:dyDescent="0.25">
      <c r="A151" t="s">
        <v>9978</v>
      </c>
      <c r="B151" t="s">
        <v>74</v>
      </c>
      <c r="C151" t="s">
        <v>190</v>
      </c>
      <c r="D151">
        <v>1</v>
      </c>
      <c r="E151">
        <v>0</v>
      </c>
      <c r="F151">
        <v>0</v>
      </c>
      <c r="G151">
        <v>0</v>
      </c>
      <c r="H151">
        <v>0</v>
      </c>
      <c r="I151">
        <v>0</v>
      </c>
      <c r="J151">
        <v>0</v>
      </c>
      <c r="K151">
        <v>0</v>
      </c>
      <c r="L151">
        <v>0</v>
      </c>
      <c r="M151">
        <v>0</v>
      </c>
      <c r="N151">
        <v>0</v>
      </c>
      <c r="O151">
        <v>0</v>
      </c>
      <c r="P151">
        <v>0</v>
      </c>
      <c r="Q151">
        <v>0</v>
      </c>
      <c r="R151">
        <v>0</v>
      </c>
    </row>
    <row r="152" spans="1:18" x14ac:dyDescent="0.25">
      <c r="A152" t="s">
        <v>20134</v>
      </c>
      <c r="B152" t="s">
        <v>74</v>
      </c>
      <c r="C152" t="s">
        <v>191</v>
      </c>
      <c r="D152">
        <v>1</v>
      </c>
      <c r="E152">
        <v>0</v>
      </c>
      <c r="F152">
        <v>0</v>
      </c>
      <c r="G152">
        <v>0</v>
      </c>
      <c r="H152">
        <v>0</v>
      </c>
      <c r="I152">
        <v>0</v>
      </c>
      <c r="J152">
        <v>0</v>
      </c>
      <c r="K152">
        <v>0</v>
      </c>
      <c r="L152">
        <v>0</v>
      </c>
      <c r="M152">
        <v>0</v>
      </c>
      <c r="N152">
        <v>0</v>
      </c>
      <c r="O152">
        <v>0</v>
      </c>
      <c r="P152">
        <v>0</v>
      </c>
      <c r="Q152">
        <v>0</v>
      </c>
      <c r="R152">
        <v>0</v>
      </c>
    </row>
    <row r="153" spans="1:18" x14ac:dyDescent="0.25">
      <c r="A153" t="s">
        <v>20135</v>
      </c>
      <c r="B153" t="s">
        <v>74</v>
      </c>
      <c r="C153" t="s">
        <v>195</v>
      </c>
      <c r="D153">
        <v>1</v>
      </c>
      <c r="E153">
        <v>0</v>
      </c>
      <c r="F153">
        <v>0</v>
      </c>
      <c r="G153">
        <v>0</v>
      </c>
      <c r="H153">
        <v>0</v>
      </c>
      <c r="I153">
        <v>0</v>
      </c>
      <c r="J153">
        <v>0</v>
      </c>
      <c r="K153">
        <v>0</v>
      </c>
      <c r="L153">
        <v>0</v>
      </c>
      <c r="M153">
        <v>0</v>
      </c>
      <c r="N153">
        <v>0</v>
      </c>
      <c r="O153">
        <v>0</v>
      </c>
      <c r="P153">
        <v>0</v>
      </c>
      <c r="Q153">
        <v>0</v>
      </c>
      <c r="R153">
        <v>0</v>
      </c>
    </row>
    <row r="154" spans="1:18" x14ac:dyDescent="0.25">
      <c r="A154" t="s">
        <v>9916</v>
      </c>
      <c r="B154" t="s">
        <v>74</v>
      </c>
      <c r="C154" t="s">
        <v>199</v>
      </c>
      <c r="D154">
        <v>1</v>
      </c>
      <c r="E154">
        <v>0</v>
      </c>
      <c r="F154">
        <v>0</v>
      </c>
      <c r="G154">
        <v>0</v>
      </c>
      <c r="H154">
        <v>0</v>
      </c>
      <c r="I154">
        <v>0</v>
      </c>
      <c r="J154">
        <v>0</v>
      </c>
      <c r="K154">
        <v>0</v>
      </c>
      <c r="L154">
        <v>0</v>
      </c>
      <c r="M154">
        <v>0</v>
      </c>
      <c r="N154">
        <v>0</v>
      </c>
      <c r="O154">
        <v>0</v>
      </c>
      <c r="P154">
        <v>0</v>
      </c>
      <c r="Q154">
        <v>0</v>
      </c>
      <c r="R154">
        <v>0</v>
      </c>
    </row>
    <row r="155" spans="1:18" x14ac:dyDescent="0.25">
      <c r="A155" t="s">
        <v>9924</v>
      </c>
      <c r="B155" t="s">
        <v>74</v>
      </c>
      <c r="C155" t="s">
        <v>205</v>
      </c>
      <c r="D155">
        <v>1</v>
      </c>
      <c r="E155">
        <v>0</v>
      </c>
      <c r="F155">
        <v>0</v>
      </c>
      <c r="G155">
        <v>0</v>
      </c>
      <c r="H155">
        <v>0</v>
      </c>
      <c r="I155">
        <v>0</v>
      </c>
      <c r="J155">
        <v>0</v>
      </c>
      <c r="K155">
        <v>0</v>
      </c>
      <c r="L155">
        <v>0</v>
      </c>
      <c r="M155">
        <v>0</v>
      </c>
      <c r="N155">
        <v>0</v>
      </c>
      <c r="O155">
        <v>0</v>
      </c>
      <c r="P155">
        <v>0</v>
      </c>
      <c r="Q155">
        <v>0</v>
      </c>
      <c r="R155">
        <v>0</v>
      </c>
    </row>
    <row r="156" spans="1:18" x14ac:dyDescent="0.25">
      <c r="A156" t="s">
        <v>9926</v>
      </c>
      <c r="B156" t="s">
        <v>74</v>
      </c>
      <c r="C156" t="s">
        <v>206</v>
      </c>
      <c r="D156">
        <v>1</v>
      </c>
      <c r="E156">
        <v>0</v>
      </c>
      <c r="F156">
        <v>0</v>
      </c>
      <c r="G156">
        <v>0</v>
      </c>
      <c r="H156">
        <v>0</v>
      </c>
      <c r="I156">
        <v>0</v>
      </c>
      <c r="J156">
        <v>0</v>
      </c>
      <c r="K156">
        <v>0</v>
      </c>
      <c r="L156">
        <v>0</v>
      </c>
      <c r="M156">
        <v>0</v>
      </c>
      <c r="N156">
        <v>0</v>
      </c>
      <c r="O156">
        <v>0</v>
      </c>
      <c r="P156">
        <v>0</v>
      </c>
      <c r="Q156">
        <v>0</v>
      </c>
      <c r="R156">
        <v>0</v>
      </c>
    </row>
    <row r="157" spans="1:18" x14ac:dyDescent="0.25">
      <c r="A157" t="s">
        <v>9928</v>
      </c>
      <c r="B157" t="s">
        <v>74</v>
      </c>
      <c r="C157" t="s">
        <v>207</v>
      </c>
      <c r="D157">
        <v>1</v>
      </c>
      <c r="E157">
        <v>0</v>
      </c>
      <c r="F157">
        <v>0</v>
      </c>
      <c r="G157">
        <v>0</v>
      </c>
      <c r="H157">
        <v>0</v>
      </c>
      <c r="I157">
        <v>0</v>
      </c>
      <c r="J157">
        <v>0</v>
      </c>
      <c r="K157">
        <v>0</v>
      </c>
      <c r="L157">
        <v>0</v>
      </c>
      <c r="M157">
        <v>0</v>
      </c>
      <c r="N157">
        <v>0</v>
      </c>
      <c r="O157">
        <v>0</v>
      </c>
      <c r="P157">
        <v>0</v>
      </c>
      <c r="Q157">
        <v>0</v>
      </c>
      <c r="R157">
        <v>0</v>
      </c>
    </row>
    <row r="158" spans="1:18" x14ac:dyDescent="0.25">
      <c r="A158" t="s">
        <v>9979</v>
      </c>
      <c r="B158" t="s">
        <v>74</v>
      </c>
      <c r="C158" t="s">
        <v>210</v>
      </c>
      <c r="D158">
        <v>1</v>
      </c>
      <c r="E158">
        <v>0</v>
      </c>
      <c r="F158">
        <v>0</v>
      </c>
      <c r="G158">
        <v>0</v>
      </c>
      <c r="H158">
        <v>0</v>
      </c>
      <c r="I158">
        <v>0</v>
      </c>
      <c r="J158">
        <v>0</v>
      </c>
      <c r="K158">
        <v>0</v>
      </c>
      <c r="L158">
        <v>0</v>
      </c>
      <c r="M158">
        <v>0</v>
      </c>
      <c r="N158">
        <v>0</v>
      </c>
      <c r="O158">
        <v>0</v>
      </c>
      <c r="P158">
        <v>0</v>
      </c>
      <c r="Q158">
        <v>0</v>
      </c>
      <c r="R158">
        <v>0</v>
      </c>
    </row>
    <row r="159" spans="1:18" x14ac:dyDescent="0.25">
      <c r="A159" t="s">
        <v>9980</v>
      </c>
      <c r="B159" t="s">
        <v>74</v>
      </c>
      <c r="C159" t="s">
        <v>212</v>
      </c>
      <c r="D159">
        <v>2</v>
      </c>
      <c r="E159">
        <v>0</v>
      </c>
      <c r="F159">
        <v>0</v>
      </c>
      <c r="G159">
        <v>0</v>
      </c>
      <c r="H159">
        <v>0</v>
      </c>
      <c r="I159">
        <v>0</v>
      </c>
      <c r="J159">
        <v>0</v>
      </c>
      <c r="K159">
        <v>0</v>
      </c>
      <c r="L159">
        <v>0</v>
      </c>
      <c r="M159">
        <v>0</v>
      </c>
      <c r="N159">
        <v>0</v>
      </c>
      <c r="O159">
        <v>0</v>
      </c>
      <c r="P159">
        <v>0</v>
      </c>
      <c r="Q159">
        <v>0</v>
      </c>
      <c r="R159">
        <v>0</v>
      </c>
    </row>
    <row r="160" spans="1:18" x14ac:dyDescent="0.25">
      <c r="A160" t="s">
        <v>9941</v>
      </c>
      <c r="B160" t="s">
        <v>74</v>
      </c>
      <c r="C160" t="s">
        <v>217</v>
      </c>
      <c r="D160">
        <v>1</v>
      </c>
      <c r="E160">
        <v>0</v>
      </c>
      <c r="F160">
        <v>0</v>
      </c>
      <c r="G160">
        <v>0</v>
      </c>
      <c r="H160">
        <v>0</v>
      </c>
      <c r="I160">
        <v>0</v>
      </c>
      <c r="J160">
        <v>0</v>
      </c>
      <c r="K160">
        <v>0</v>
      </c>
      <c r="L160">
        <v>0</v>
      </c>
      <c r="M160">
        <v>0</v>
      </c>
      <c r="N160">
        <v>0</v>
      </c>
      <c r="O160">
        <v>0</v>
      </c>
      <c r="P160">
        <v>0</v>
      </c>
      <c r="Q160">
        <v>0</v>
      </c>
      <c r="R160">
        <v>0</v>
      </c>
    </row>
    <row r="161" spans="1:18" x14ac:dyDescent="0.25">
      <c r="A161" t="s">
        <v>9948</v>
      </c>
      <c r="B161" t="s">
        <v>74</v>
      </c>
      <c r="C161" t="s">
        <v>221</v>
      </c>
      <c r="D161">
        <v>3</v>
      </c>
      <c r="E161">
        <v>0</v>
      </c>
      <c r="F161">
        <v>0</v>
      </c>
      <c r="G161">
        <v>0</v>
      </c>
      <c r="H161">
        <v>0</v>
      </c>
      <c r="I161">
        <v>0</v>
      </c>
      <c r="J161">
        <v>0</v>
      </c>
      <c r="K161">
        <v>0</v>
      </c>
      <c r="L161">
        <v>0</v>
      </c>
      <c r="M161">
        <v>0</v>
      </c>
      <c r="N161">
        <v>0</v>
      </c>
      <c r="O161">
        <v>0</v>
      </c>
      <c r="P161">
        <v>0</v>
      </c>
      <c r="Q161">
        <v>0</v>
      </c>
      <c r="R161">
        <v>0</v>
      </c>
    </row>
    <row r="162" spans="1:18" x14ac:dyDescent="0.25">
      <c r="A162" t="s">
        <v>20136</v>
      </c>
      <c r="B162" t="s">
        <v>74</v>
      </c>
      <c r="C162" t="s">
        <v>222</v>
      </c>
      <c r="D162">
        <v>1</v>
      </c>
      <c r="E162">
        <v>0</v>
      </c>
      <c r="F162">
        <v>0</v>
      </c>
      <c r="G162">
        <v>0</v>
      </c>
      <c r="H162">
        <v>0</v>
      </c>
      <c r="I162">
        <v>0</v>
      </c>
      <c r="J162">
        <v>0</v>
      </c>
      <c r="K162">
        <v>0</v>
      </c>
      <c r="L162">
        <v>0</v>
      </c>
      <c r="M162">
        <v>0</v>
      </c>
      <c r="N162">
        <v>0</v>
      </c>
      <c r="O162">
        <v>0</v>
      </c>
      <c r="P162">
        <v>0</v>
      </c>
      <c r="Q162">
        <v>0</v>
      </c>
      <c r="R162">
        <v>0</v>
      </c>
    </row>
    <row r="163" spans="1:18" x14ac:dyDescent="0.25">
      <c r="A163" t="s">
        <v>9981</v>
      </c>
      <c r="B163" t="s">
        <v>74</v>
      </c>
      <c r="C163" t="s">
        <v>223</v>
      </c>
      <c r="D163">
        <v>1</v>
      </c>
      <c r="E163">
        <v>0</v>
      </c>
      <c r="F163">
        <v>0</v>
      </c>
      <c r="G163">
        <v>0</v>
      </c>
      <c r="H163">
        <v>0</v>
      </c>
      <c r="I163">
        <v>0</v>
      </c>
      <c r="J163">
        <v>0</v>
      </c>
      <c r="K163">
        <v>0</v>
      </c>
      <c r="L163">
        <v>0</v>
      </c>
      <c r="M163">
        <v>0</v>
      </c>
      <c r="N163">
        <v>0</v>
      </c>
      <c r="O163">
        <v>0</v>
      </c>
      <c r="P163">
        <v>0</v>
      </c>
      <c r="Q163">
        <v>0</v>
      </c>
      <c r="R163">
        <v>0</v>
      </c>
    </row>
    <row r="164" spans="1:18" x14ac:dyDescent="0.25">
      <c r="A164" t="s">
        <v>9982</v>
      </c>
      <c r="B164" t="s">
        <v>74</v>
      </c>
      <c r="C164" t="s">
        <v>224</v>
      </c>
      <c r="D164">
        <v>3</v>
      </c>
      <c r="E164">
        <v>0</v>
      </c>
      <c r="F164">
        <v>0</v>
      </c>
      <c r="G164">
        <v>0</v>
      </c>
      <c r="H164">
        <v>0</v>
      </c>
      <c r="I164">
        <v>0</v>
      </c>
      <c r="J164">
        <v>0</v>
      </c>
      <c r="K164">
        <v>0</v>
      </c>
      <c r="L164">
        <v>0</v>
      </c>
      <c r="M164">
        <v>0</v>
      </c>
      <c r="N164">
        <v>0</v>
      </c>
      <c r="O164">
        <v>0</v>
      </c>
      <c r="P164">
        <v>0</v>
      </c>
      <c r="Q164">
        <v>0</v>
      </c>
      <c r="R164">
        <v>0</v>
      </c>
    </row>
    <row r="165" spans="1:18" x14ac:dyDescent="0.25">
      <c r="A165" t="s">
        <v>9983</v>
      </c>
      <c r="B165" t="s">
        <v>74</v>
      </c>
      <c r="C165" t="s">
        <v>232</v>
      </c>
      <c r="D165">
        <v>2</v>
      </c>
      <c r="E165">
        <v>0</v>
      </c>
      <c r="F165">
        <v>0</v>
      </c>
      <c r="G165">
        <v>0</v>
      </c>
      <c r="H165">
        <v>0</v>
      </c>
      <c r="I165">
        <v>0</v>
      </c>
      <c r="J165">
        <v>0</v>
      </c>
      <c r="K165">
        <v>0</v>
      </c>
      <c r="L165">
        <v>0</v>
      </c>
      <c r="M165">
        <v>0</v>
      </c>
      <c r="N165">
        <v>0</v>
      </c>
      <c r="O165">
        <v>0</v>
      </c>
      <c r="P165">
        <v>0</v>
      </c>
      <c r="Q165">
        <v>0</v>
      </c>
      <c r="R165">
        <v>0</v>
      </c>
    </row>
    <row r="166" spans="1:18" x14ac:dyDescent="0.25">
      <c r="A166" t="s">
        <v>9758</v>
      </c>
      <c r="B166" t="s">
        <v>73</v>
      </c>
      <c r="C166" t="s">
        <v>81</v>
      </c>
      <c r="D166">
        <v>131</v>
      </c>
      <c r="E166">
        <v>86</v>
      </c>
      <c r="F166">
        <v>85</v>
      </c>
      <c r="G166">
        <v>1</v>
      </c>
      <c r="H166">
        <v>0</v>
      </c>
      <c r="I166">
        <v>85</v>
      </c>
      <c r="J166">
        <v>84</v>
      </c>
      <c r="K166">
        <v>1</v>
      </c>
      <c r="L166">
        <v>0</v>
      </c>
      <c r="M166">
        <v>80</v>
      </c>
      <c r="N166">
        <v>79</v>
      </c>
      <c r="O166">
        <v>1</v>
      </c>
      <c r="P166">
        <v>0</v>
      </c>
      <c r="Q166">
        <v>1</v>
      </c>
      <c r="R166">
        <v>6</v>
      </c>
    </row>
    <row r="167" spans="1:18" x14ac:dyDescent="0.25">
      <c r="A167" t="s">
        <v>9760</v>
      </c>
      <c r="B167" t="s">
        <v>73</v>
      </c>
      <c r="C167" t="s">
        <v>82</v>
      </c>
      <c r="D167">
        <v>1</v>
      </c>
      <c r="E167">
        <v>1</v>
      </c>
      <c r="F167">
        <v>1</v>
      </c>
      <c r="G167">
        <v>0</v>
      </c>
      <c r="H167">
        <v>0</v>
      </c>
      <c r="I167">
        <v>1</v>
      </c>
      <c r="J167">
        <v>1</v>
      </c>
      <c r="K167">
        <v>0</v>
      </c>
      <c r="L167">
        <v>0</v>
      </c>
      <c r="M167">
        <v>1</v>
      </c>
      <c r="N167">
        <v>1</v>
      </c>
      <c r="O167">
        <v>0</v>
      </c>
      <c r="P167">
        <v>0</v>
      </c>
      <c r="Q167">
        <v>0</v>
      </c>
      <c r="R167">
        <v>0</v>
      </c>
    </row>
    <row r="168" spans="1:18" x14ac:dyDescent="0.25">
      <c r="A168" t="s">
        <v>9763</v>
      </c>
      <c r="B168" t="s">
        <v>73</v>
      </c>
      <c r="C168" t="s">
        <v>84</v>
      </c>
      <c r="D168">
        <v>1</v>
      </c>
      <c r="E168">
        <v>1</v>
      </c>
      <c r="F168">
        <v>1</v>
      </c>
      <c r="G168">
        <v>0</v>
      </c>
      <c r="H168">
        <v>0</v>
      </c>
      <c r="I168">
        <v>1</v>
      </c>
      <c r="J168">
        <v>1</v>
      </c>
      <c r="K168">
        <v>0</v>
      </c>
      <c r="L168">
        <v>0</v>
      </c>
      <c r="M168">
        <v>1</v>
      </c>
      <c r="N168">
        <v>1</v>
      </c>
      <c r="O168">
        <v>0</v>
      </c>
      <c r="P168">
        <v>0</v>
      </c>
      <c r="Q168">
        <v>0</v>
      </c>
      <c r="R168">
        <v>0</v>
      </c>
    </row>
    <row r="169" spans="1:18" x14ac:dyDescent="0.25">
      <c r="A169" t="s">
        <v>9765</v>
      </c>
      <c r="B169" t="s">
        <v>73</v>
      </c>
      <c r="C169" t="s">
        <v>85</v>
      </c>
      <c r="D169">
        <v>1</v>
      </c>
      <c r="E169">
        <v>0</v>
      </c>
      <c r="F169">
        <v>0</v>
      </c>
      <c r="G169">
        <v>0</v>
      </c>
      <c r="H169">
        <v>0</v>
      </c>
      <c r="I169">
        <v>0</v>
      </c>
      <c r="J169">
        <v>0</v>
      </c>
      <c r="K169">
        <v>0</v>
      </c>
      <c r="L169">
        <v>0</v>
      </c>
      <c r="M169">
        <v>0</v>
      </c>
      <c r="N169">
        <v>0</v>
      </c>
      <c r="O169">
        <v>0</v>
      </c>
      <c r="P169">
        <v>0</v>
      </c>
      <c r="Q169">
        <v>0</v>
      </c>
      <c r="R169">
        <v>0</v>
      </c>
    </row>
    <row r="170" spans="1:18" x14ac:dyDescent="0.25">
      <c r="A170" t="s">
        <v>9768</v>
      </c>
      <c r="B170" t="s">
        <v>73</v>
      </c>
      <c r="C170" t="s">
        <v>87</v>
      </c>
      <c r="D170">
        <v>3</v>
      </c>
      <c r="E170">
        <v>3</v>
      </c>
      <c r="F170">
        <v>3</v>
      </c>
      <c r="G170">
        <v>0</v>
      </c>
      <c r="H170">
        <v>0</v>
      </c>
      <c r="I170">
        <v>3</v>
      </c>
      <c r="J170">
        <v>3</v>
      </c>
      <c r="K170">
        <v>0</v>
      </c>
      <c r="L170">
        <v>0</v>
      </c>
      <c r="M170">
        <v>3</v>
      </c>
      <c r="N170">
        <v>3</v>
      </c>
      <c r="O170">
        <v>0</v>
      </c>
      <c r="P170">
        <v>0</v>
      </c>
      <c r="Q170">
        <v>0</v>
      </c>
      <c r="R170">
        <v>0</v>
      </c>
    </row>
    <row r="171" spans="1:18" x14ac:dyDescent="0.25">
      <c r="A171" t="s">
        <v>9771</v>
      </c>
      <c r="B171" t="s">
        <v>73</v>
      </c>
      <c r="C171" t="s">
        <v>88</v>
      </c>
      <c r="D171">
        <v>3</v>
      </c>
      <c r="E171">
        <v>3</v>
      </c>
      <c r="F171">
        <v>3</v>
      </c>
      <c r="G171">
        <v>0</v>
      </c>
      <c r="H171">
        <v>0</v>
      </c>
      <c r="I171">
        <v>3</v>
      </c>
      <c r="J171">
        <v>3</v>
      </c>
      <c r="K171">
        <v>0</v>
      </c>
      <c r="L171">
        <v>0</v>
      </c>
      <c r="M171">
        <v>3</v>
      </c>
      <c r="N171">
        <v>3</v>
      </c>
      <c r="O171">
        <v>0</v>
      </c>
      <c r="P171">
        <v>0</v>
      </c>
      <c r="Q171">
        <v>0</v>
      </c>
      <c r="R171">
        <v>0</v>
      </c>
    </row>
    <row r="172" spans="1:18" x14ac:dyDescent="0.25">
      <c r="A172" t="s">
        <v>9772</v>
      </c>
      <c r="B172" t="s">
        <v>73</v>
      </c>
      <c r="C172" t="s">
        <v>89</v>
      </c>
      <c r="D172">
        <v>1</v>
      </c>
      <c r="E172">
        <v>0</v>
      </c>
      <c r="F172">
        <v>0</v>
      </c>
      <c r="G172">
        <v>0</v>
      </c>
      <c r="H172">
        <v>0</v>
      </c>
      <c r="I172">
        <v>0</v>
      </c>
      <c r="J172">
        <v>0</v>
      </c>
      <c r="K172">
        <v>0</v>
      </c>
      <c r="L172">
        <v>0</v>
      </c>
      <c r="M172">
        <v>0</v>
      </c>
      <c r="N172">
        <v>0</v>
      </c>
      <c r="O172">
        <v>0</v>
      </c>
      <c r="P172">
        <v>0</v>
      </c>
      <c r="Q172">
        <v>0</v>
      </c>
      <c r="R172">
        <v>0</v>
      </c>
    </row>
    <row r="173" spans="1:18" x14ac:dyDescent="0.25">
      <c r="A173" t="s">
        <v>9774</v>
      </c>
      <c r="B173" t="s">
        <v>73</v>
      </c>
      <c r="C173" t="s">
        <v>91</v>
      </c>
      <c r="D173">
        <v>1</v>
      </c>
      <c r="E173">
        <v>0</v>
      </c>
      <c r="F173">
        <v>0</v>
      </c>
      <c r="G173">
        <v>0</v>
      </c>
      <c r="H173">
        <v>0</v>
      </c>
      <c r="I173">
        <v>0</v>
      </c>
      <c r="J173">
        <v>0</v>
      </c>
      <c r="K173">
        <v>0</v>
      </c>
      <c r="L173">
        <v>0</v>
      </c>
      <c r="M173">
        <v>0</v>
      </c>
      <c r="N173">
        <v>0</v>
      </c>
      <c r="O173">
        <v>0</v>
      </c>
      <c r="P173">
        <v>0</v>
      </c>
      <c r="Q173">
        <v>0</v>
      </c>
      <c r="R173">
        <v>0</v>
      </c>
    </row>
    <row r="174" spans="1:18" x14ac:dyDescent="0.25">
      <c r="A174" t="s">
        <v>9779</v>
      </c>
      <c r="B174" t="s">
        <v>73</v>
      </c>
      <c r="C174" t="s">
        <v>94</v>
      </c>
      <c r="D174">
        <v>1</v>
      </c>
      <c r="E174">
        <v>1</v>
      </c>
      <c r="F174">
        <v>1</v>
      </c>
      <c r="G174">
        <v>0</v>
      </c>
      <c r="H174">
        <v>0</v>
      </c>
      <c r="I174">
        <v>1</v>
      </c>
      <c r="J174">
        <v>1</v>
      </c>
      <c r="K174">
        <v>0</v>
      </c>
      <c r="L174">
        <v>0</v>
      </c>
      <c r="M174">
        <v>1</v>
      </c>
      <c r="N174">
        <v>1</v>
      </c>
      <c r="O174">
        <v>0</v>
      </c>
      <c r="P174">
        <v>0</v>
      </c>
      <c r="Q174">
        <v>0</v>
      </c>
      <c r="R174">
        <v>0</v>
      </c>
    </row>
    <row r="175" spans="1:18" x14ac:dyDescent="0.25">
      <c r="A175" t="s">
        <v>9782</v>
      </c>
      <c r="B175" t="s">
        <v>73</v>
      </c>
      <c r="C175" t="s">
        <v>96</v>
      </c>
      <c r="D175">
        <v>1</v>
      </c>
      <c r="E175">
        <v>1</v>
      </c>
      <c r="F175">
        <v>1</v>
      </c>
      <c r="G175">
        <v>0</v>
      </c>
      <c r="H175">
        <v>0</v>
      </c>
      <c r="I175">
        <v>1</v>
      </c>
      <c r="J175">
        <v>1</v>
      </c>
      <c r="K175">
        <v>0</v>
      </c>
      <c r="L175">
        <v>0</v>
      </c>
      <c r="M175">
        <v>1</v>
      </c>
      <c r="N175">
        <v>1</v>
      </c>
      <c r="O175">
        <v>0</v>
      </c>
      <c r="P175">
        <v>0</v>
      </c>
      <c r="Q175">
        <v>0</v>
      </c>
      <c r="R175">
        <v>0</v>
      </c>
    </row>
    <row r="176" spans="1:18" x14ac:dyDescent="0.25">
      <c r="A176" t="s">
        <v>9784</v>
      </c>
      <c r="B176" t="s">
        <v>73</v>
      </c>
      <c r="C176" t="s">
        <v>97</v>
      </c>
      <c r="D176">
        <v>1</v>
      </c>
      <c r="E176">
        <v>1</v>
      </c>
      <c r="F176">
        <v>1</v>
      </c>
      <c r="G176">
        <v>0</v>
      </c>
      <c r="H176">
        <v>0</v>
      </c>
      <c r="I176">
        <v>1</v>
      </c>
      <c r="J176">
        <v>1</v>
      </c>
      <c r="K176">
        <v>0</v>
      </c>
      <c r="L176">
        <v>0</v>
      </c>
      <c r="M176">
        <v>1</v>
      </c>
      <c r="N176">
        <v>1</v>
      </c>
      <c r="O176">
        <v>0</v>
      </c>
      <c r="P176">
        <v>0</v>
      </c>
      <c r="Q176">
        <v>0</v>
      </c>
      <c r="R176">
        <v>0</v>
      </c>
    </row>
    <row r="177" spans="1:18" x14ac:dyDescent="0.25">
      <c r="A177" t="s">
        <v>9786</v>
      </c>
      <c r="B177" t="s">
        <v>73</v>
      </c>
      <c r="C177" t="s">
        <v>98</v>
      </c>
      <c r="D177">
        <v>1</v>
      </c>
      <c r="E177">
        <v>0</v>
      </c>
      <c r="F177">
        <v>0</v>
      </c>
      <c r="G177">
        <v>0</v>
      </c>
      <c r="H177">
        <v>0</v>
      </c>
      <c r="I177">
        <v>0</v>
      </c>
      <c r="J177">
        <v>0</v>
      </c>
      <c r="K177">
        <v>0</v>
      </c>
      <c r="L177">
        <v>0</v>
      </c>
      <c r="M177">
        <v>0</v>
      </c>
      <c r="N177">
        <v>0</v>
      </c>
      <c r="O177">
        <v>0</v>
      </c>
      <c r="P177">
        <v>0</v>
      </c>
      <c r="Q177">
        <v>0</v>
      </c>
      <c r="R177">
        <v>0</v>
      </c>
    </row>
    <row r="178" spans="1:18" x14ac:dyDescent="0.25">
      <c r="A178" t="s">
        <v>9788</v>
      </c>
      <c r="B178" t="s">
        <v>73</v>
      </c>
      <c r="C178" t="s">
        <v>99</v>
      </c>
      <c r="D178">
        <v>2</v>
      </c>
      <c r="E178">
        <v>2</v>
      </c>
      <c r="F178">
        <v>2</v>
      </c>
      <c r="G178">
        <v>0</v>
      </c>
      <c r="H178">
        <v>0</v>
      </c>
      <c r="I178">
        <v>2</v>
      </c>
      <c r="J178">
        <v>2</v>
      </c>
      <c r="K178">
        <v>0</v>
      </c>
      <c r="L178">
        <v>0</v>
      </c>
      <c r="M178">
        <v>1</v>
      </c>
      <c r="N178">
        <v>1</v>
      </c>
      <c r="O178">
        <v>0</v>
      </c>
      <c r="P178">
        <v>0</v>
      </c>
      <c r="Q178">
        <v>0</v>
      </c>
      <c r="R178">
        <v>1</v>
      </c>
    </row>
    <row r="179" spans="1:18" x14ac:dyDescent="0.25">
      <c r="A179" t="s">
        <v>9789</v>
      </c>
      <c r="B179" t="s">
        <v>73</v>
      </c>
      <c r="C179" t="s">
        <v>101</v>
      </c>
      <c r="D179">
        <v>1</v>
      </c>
      <c r="E179">
        <v>0</v>
      </c>
      <c r="F179">
        <v>0</v>
      </c>
      <c r="G179">
        <v>0</v>
      </c>
      <c r="H179">
        <v>0</v>
      </c>
      <c r="I179">
        <v>0</v>
      </c>
      <c r="J179">
        <v>0</v>
      </c>
      <c r="K179">
        <v>0</v>
      </c>
      <c r="L179">
        <v>0</v>
      </c>
      <c r="M179">
        <v>0</v>
      </c>
      <c r="N179">
        <v>0</v>
      </c>
      <c r="O179">
        <v>0</v>
      </c>
      <c r="P179">
        <v>0</v>
      </c>
      <c r="Q179">
        <v>0</v>
      </c>
      <c r="R179">
        <v>0</v>
      </c>
    </row>
    <row r="180" spans="1:18" x14ac:dyDescent="0.25">
      <c r="A180" t="s">
        <v>9790</v>
      </c>
      <c r="B180" t="s">
        <v>73</v>
      </c>
      <c r="C180" t="s">
        <v>102</v>
      </c>
      <c r="D180">
        <v>1</v>
      </c>
      <c r="E180">
        <v>0</v>
      </c>
      <c r="F180">
        <v>0</v>
      </c>
      <c r="G180">
        <v>0</v>
      </c>
      <c r="H180">
        <v>0</v>
      </c>
      <c r="I180">
        <v>0</v>
      </c>
      <c r="J180">
        <v>0</v>
      </c>
      <c r="K180">
        <v>0</v>
      </c>
      <c r="L180">
        <v>0</v>
      </c>
      <c r="M180">
        <v>0</v>
      </c>
      <c r="N180">
        <v>0</v>
      </c>
      <c r="O180">
        <v>0</v>
      </c>
      <c r="P180">
        <v>0</v>
      </c>
      <c r="Q180">
        <v>0</v>
      </c>
      <c r="R180">
        <v>0</v>
      </c>
    </row>
    <row r="181" spans="1:18" x14ac:dyDescent="0.25">
      <c r="A181" t="s">
        <v>9795</v>
      </c>
      <c r="B181" t="s">
        <v>73</v>
      </c>
      <c r="C181" t="s">
        <v>106</v>
      </c>
      <c r="D181">
        <v>1</v>
      </c>
      <c r="E181">
        <v>1</v>
      </c>
      <c r="F181">
        <v>1</v>
      </c>
      <c r="G181">
        <v>0</v>
      </c>
      <c r="H181">
        <v>0</v>
      </c>
      <c r="I181">
        <v>1</v>
      </c>
      <c r="J181">
        <v>1</v>
      </c>
      <c r="K181">
        <v>0</v>
      </c>
      <c r="L181">
        <v>0</v>
      </c>
      <c r="M181">
        <v>1</v>
      </c>
      <c r="N181">
        <v>1</v>
      </c>
      <c r="O181">
        <v>0</v>
      </c>
      <c r="P181">
        <v>0</v>
      </c>
      <c r="Q181">
        <v>0</v>
      </c>
      <c r="R181">
        <v>0</v>
      </c>
    </row>
    <row r="182" spans="1:18" x14ac:dyDescent="0.25">
      <c r="A182" t="s">
        <v>9796</v>
      </c>
      <c r="B182" t="s">
        <v>73</v>
      </c>
      <c r="C182" t="s">
        <v>108</v>
      </c>
      <c r="D182">
        <v>1</v>
      </c>
      <c r="E182">
        <v>1</v>
      </c>
      <c r="F182">
        <v>1</v>
      </c>
      <c r="G182">
        <v>0</v>
      </c>
      <c r="H182">
        <v>0</v>
      </c>
      <c r="I182">
        <v>1</v>
      </c>
      <c r="J182">
        <v>1</v>
      </c>
      <c r="K182">
        <v>0</v>
      </c>
      <c r="L182">
        <v>0</v>
      </c>
      <c r="M182">
        <v>1</v>
      </c>
      <c r="N182">
        <v>1</v>
      </c>
      <c r="O182">
        <v>0</v>
      </c>
      <c r="P182">
        <v>0</v>
      </c>
      <c r="Q182">
        <v>0</v>
      </c>
      <c r="R182">
        <v>0</v>
      </c>
    </row>
    <row r="183" spans="1:18" x14ac:dyDescent="0.25">
      <c r="A183" t="s">
        <v>9797</v>
      </c>
      <c r="B183" t="s">
        <v>73</v>
      </c>
      <c r="C183" t="s">
        <v>109</v>
      </c>
      <c r="D183">
        <v>1</v>
      </c>
      <c r="E183">
        <v>1</v>
      </c>
      <c r="F183">
        <v>1</v>
      </c>
      <c r="G183">
        <v>0</v>
      </c>
      <c r="H183">
        <v>0</v>
      </c>
      <c r="I183">
        <v>1</v>
      </c>
      <c r="J183">
        <v>1</v>
      </c>
      <c r="K183">
        <v>0</v>
      </c>
      <c r="L183">
        <v>0</v>
      </c>
      <c r="M183">
        <v>1</v>
      </c>
      <c r="N183">
        <v>1</v>
      </c>
      <c r="O183">
        <v>0</v>
      </c>
      <c r="P183">
        <v>0</v>
      </c>
      <c r="Q183">
        <v>0</v>
      </c>
      <c r="R183">
        <v>0</v>
      </c>
    </row>
    <row r="184" spans="1:18" x14ac:dyDescent="0.25">
      <c r="A184" t="s">
        <v>9799</v>
      </c>
      <c r="B184" t="s">
        <v>73</v>
      </c>
      <c r="C184" t="s">
        <v>110</v>
      </c>
      <c r="D184">
        <v>2</v>
      </c>
      <c r="E184">
        <v>1</v>
      </c>
      <c r="F184">
        <v>1</v>
      </c>
      <c r="G184">
        <v>0</v>
      </c>
      <c r="H184">
        <v>0</v>
      </c>
      <c r="I184">
        <v>1</v>
      </c>
      <c r="J184">
        <v>1</v>
      </c>
      <c r="K184">
        <v>0</v>
      </c>
      <c r="L184">
        <v>0</v>
      </c>
      <c r="M184">
        <v>1</v>
      </c>
      <c r="N184">
        <v>1</v>
      </c>
      <c r="O184">
        <v>0</v>
      </c>
      <c r="P184">
        <v>0</v>
      </c>
      <c r="Q184">
        <v>0</v>
      </c>
      <c r="R184">
        <v>0</v>
      </c>
    </row>
    <row r="185" spans="1:18" x14ac:dyDescent="0.25">
      <c r="A185" t="s">
        <v>9803</v>
      </c>
      <c r="B185" t="s">
        <v>73</v>
      </c>
      <c r="C185" t="s">
        <v>114</v>
      </c>
      <c r="D185">
        <v>1</v>
      </c>
      <c r="E185">
        <v>1</v>
      </c>
      <c r="F185">
        <v>1</v>
      </c>
      <c r="G185">
        <v>0</v>
      </c>
      <c r="H185">
        <v>0</v>
      </c>
      <c r="I185">
        <v>1</v>
      </c>
      <c r="J185">
        <v>1</v>
      </c>
      <c r="K185">
        <v>0</v>
      </c>
      <c r="L185">
        <v>0</v>
      </c>
      <c r="M185">
        <v>1</v>
      </c>
      <c r="N185">
        <v>1</v>
      </c>
      <c r="O185">
        <v>0</v>
      </c>
      <c r="P185">
        <v>0</v>
      </c>
      <c r="Q185">
        <v>0</v>
      </c>
      <c r="R185">
        <v>0</v>
      </c>
    </row>
    <row r="186" spans="1:18" x14ac:dyDescent="0.25">
      <c r="A186" t="s">
        <v>9805</v>
      </c>
      <c r="B186" t="s">
        <v>73</v>
      </c>
      <c r="C186" t="s">
        <v>116</v>
      </c>
      <c r="D186">
        <v>1</v>
      </c>
      <c r="E186">
        <v>1</v>
      </c>
      <c r="F186">
        <v>1</v>
      </c>
      <c r="G186">
        <v>0</v>
      </c>
      <c r="H186">
        <v>0</v>
      </c>
      <c r="I186">
        <v>1</v>
      </c>
      <c r="J186">
        <v>1</v>
      </c>
      <c r="K186">
        <v>0</v>
      </c>
      <c r="L186">
        <v>0</v>
      </c>
      <c r="M186">
        <v>1</v>
      </c>
      <c r="N186">
        <v>1</v>
      </c>
      <c r="O186">
        <v>0</v>
      </c>
      <c r="P186">
        <v>0</v>
      </c>
      <c r="Q186">
        <v>0</v>
      </c>
      <c r="R186">
        <v>0</v>
      </c>
    </row>
    <row r="187" spans="1:18" x14ac:dyDescent="0.25">
      <c r="A187" t="s">
        <v>9809</v>
      </c>
      <c r="B187" t="s">
        <v>73</v>
      </c>
      <c r="C187" t="s">
        <v>119</v>
      </c>
      <c r="D187">
        <v>1</v>
      </c>
      <c r="E187">
        <v>0</v>
      </c>
      <c r="F187">
        <v>0</v>
      </c>
      <c r="G187">
        <v>0</v>
      </c>
      <c r="H187">
        <v>0</v>
      </c>
      <c r="I187">
        <v>0</v>
      </c>
      <c r="J187">
        <v>0</v>
      </c>
      <c r="K187">
        <v>0</v>
      </c>
      <c r="L187">
        <v>0</v>
      </c>
      <c r="M187">
        <v>0</v>
      </c>
      <c r="N187">
        <v>0</v>
      </c>
      <c r="O187">
        <v>0</v>
      </c>
      <c r="P187">
        <v>0</v>
      </c>
      <c r="Q187">
        <v>0</v>
      </c>
      <c r="R187">
        <v>0</v>
      </c>
    </row>
    <row r="188" spans="1:18" x14ac:dyDescent="0.25">
      <c r="A188" t="s">
        <v>9818</v>
      </c>
      <c r="B188" t="s">
        <v>73</v>
      </c>
      <c r="C188" t="s">
        <v>124</v>
      </c>
      <c r="D188">
        <v>1</v>
      </c>
      <c r="E188">
        <v>0</v>
      </c>
      <c r="F188">
        <v>0</v>
      </c>
      <c r="G188">
        <v>0</v>
      </c>
      <c r="H188">
        <v>0</v>
      </c>
      <c r="I188">
        <v>0</v>
      </c>
      <c r="J188">
        <v>0</v>
      </c>
      <c r="K188">
        <v>0</v>
      </c>
      <c r="L188">
        <v>0</v>
      </c>
      <c r="M188">
        <v>0</v>
      </c>
      <c r="N188">
        <v>0</v>
      </c>
      <c r="O188">
        <v>0</v>
      </c>
      <c r="P188">
        <v>0</v>
      </c>
      <c r="Q188">
        <v>0</v>
      </c>
      <c r="R188">
        <v>0</v>
      </c>
    </row>
    <row r="189" spans="1:18" x14ac:dyDescent="0.25">
      <c r="A189" t="s">
        <v>9821</v>
      </c>
      <c r="B189" t="s">
        <v>73</v>
      </c>
      <c r="C189" t="s">
        <v>127</v>
      </c>
      <c r="D189">
        <v>5</v>
      </c>
      <c r="E189">
        <v>4</v>
      </c>
      <c r="F189">
        <v>4</v>
      </c>
      <c r="G189">
        <v>0</v>
      </c>
      <c r="H189">
        <v>0</v>
      </c>
      <c r="I189">
        <v>4</v>
      </c>
      <c r="J189">
        <v>4</v>
      </c>
      <c r="K189">
        <v>0</v>
      </c>
      <c r="L189">
        <v>0</v>
      </c>
      <c r="M189">
        <v>4</v>
      </c>
      <c r="N189">
        <v>4</v>
      </c>
      <c r="O189">
        <v>0</v>
      </c>
      <c r="P189">
        <v>0</v>
      </c>
      <c r="Q189">
        <v>0</v>
      </c>
      <c r="R189">
        <v>0</v>
      </c>
    </row>
    <row r="190" spans="1:18" x14ac:dyDescent="0.25">
      <c r="A190" t="s">
        <v>9827</v>
      </c>
      <c r="B190" t="s">
        <v>73</v>
      </c>
      <c r="C190" t="s">
        <v>131</v>
      </c>
      <c r="D190">
        <v>4</v>
      </c>
      <c r="E190">
        <v>1</v>
      </c>
      <c r="F190">
        <v>1</v>
      </c>
      <c r="G190">
        <v>0</v>
      </c>
      <c r="H190">
        <v>0</v>
      </c>
      <c r="I190">
        <v>1</v>
      </c>
      <c r="J190">
        <v>1</v>
      </c>
      <c r="K190">
        <v>0</v>
      </c>
      <c r="L190">
        <v>0</v>
      </c>
      <c r="M190">
        <v>1</v>
      </c>
      <c r="N190">
        <v>1</v>
      </c>
      <c r="O190">
        <v>0</v>
      </c>
      <c r="P190">
        <v>0</v>
      </c>
      <c r="Q190">
        <v>0</v>
      </c>
      <c r="R190">
        <v>0</v>
      </c>
    </row>
    <row r="191" spans="1:18" x14ac:dyDescent="0.25">
      <c r="A191" t="s">
        <v>9830</v>
      </c>
      <c r="B191" t="s">
        <v>73</v>
      </c>
      <c r="C191" t="s">
        <v>133</v>
      </c>
      <c r="D191">
        <v>2</v>
      </c>
      <c r="E191">
        <v>1</v>
      </c>
      <c r="F191">
        <v>1</v>
      </c>
      <c r="G191">
        <v>0</v>
      </c>
      <c r="H191">
        <v>0</v>
      </c>
      <c r="I191">
        <v>1</v>
      </c>
      <c r="J191">
        <v>1</v>
      </c>
      <c r="K191">
        <v>0</v>
      </c>
      <c r="L191">
        <v>0</v>
      </c>
      <c r="M191">
        <v>1</v>
      </c>
      <c r="N191">
        <v>1</v>
      </c>
      <c r="O191">
        <v>0</v>
      </c>
      <c r="P191">
        <v>0</v>
      </c>
      <c r="Q191">
        <v>0</v>
      </c>
      <c r="R191">
        <v>0</v>
      </c>
    </row>
    <row r="192" spans="1:18" x14ac:dyDescent="0.25">
      <c r="A192" t="s">
        <v>9832</v>
      </c>
      <c r="B192" t="s">
        <v>73</v>
      </c>
      <c r="C192" t="s">
        <v>135</v>
      </c>
      <c r="D192">
        <v>2</v>
      </c>
      <c r="E192">
        <v>2</v>
      </c>
      <c r="F192">
        <v>2</v>
      </c>
      <c r="G192">
        <v>0</v>
      </c>
      <c r="H192">
        <v>0</v>
      </c>
      <c r="I192">
        <v>2</v>
      </c>
      <c r="J192">
        <v>2</v>
      </c>
      <c r="K192">
        <v>0</v>
      </c>
      <c r="L192">
        <v>0</v>
      </c>
      <c r="M192">
        <v>1</v>
      </c>
      <c r="N192">
        <v>1</v>
      </c>
      <c r="O192">
        <v>0</v>
      </c>
      <c r="P192">
        <v>0</v>
      </c>
      <c r="Q192">
        <v>0</v>
      </c>
      <c r="R192">
        <v>1</v>
      </c>
    </row>
    <row r="193" spans="1:18" x14ac:dyDescent="0.25">
      <c r="A193" t="s">
        <v>9836</v>
      </c>
      <c r="B193" t="s">
        <v>73</v>
      </c>
      <c r="C193" t="s">
        <v>137</v>
      </c>
      <c r="D193">
        <v>5</v>
      </c>
      <c r="E193">
        <v>3</v>
      </c>
      <c r="F193">
        <v>3</v>
      </c>
      <c r="G193">
        <v>0</v>
      </c>
      <c r="H193">
        <v>0</v>
      </c>
      <c r="I193">
        <v>2</v>
      </c>
      <c r="J193">
        <v>2</v>
      </c>
      <c r="K193">
        <v>0</v>
      </c>
      <c r="L193">
        <v>0</v>
      </c>
      <c r="M193">
        <v>2</v>
      </c>
      <c r="N193">
        <v>2</v>
      </c>
      <c r="O193">
        <v>0</v>
      </c>
      <c r="P193">
        <v>0</v>
      </c>
      <c r="Q193">
        <v>1</v>
      </c>
      <c r="R193">
        <v>1</v>
      </c>
    </row>
    <row r="194" spans="1:18" x14ac:dyDescent="0.25">
      <c r="A194" t="s">
        <v>9838</v>
      </c>
      <c r="B194" t="s">
        <v>73</v>
      </c>
      <c r="C194" t="s">
        <v>139</v>
      </c>
      <c r="D194">
        <v>1</v>
      </c>
      <c r="E194">
        <v>1</v>
      </c>
      <c r="F194">
        <v>1</v>
      </c>
      <c r="G194">
        <v>0</v>
      </c>
      <c r="H194">
        <v>0</v>
      </c>
      <c r="I194">
        <v>1</v>
      </c>
      <c r="J194">
        <v>1</v>
      </c>
      <c r="K194">
        <v>0</v>
      </c>
      <c r="L194">
        <v>0</v>
      </c>
      <c r="M194">
        <v>1</v>
      </c>
      <c r="N194">
        <v>1</v>
      </c>
      <c r="O194">
        <v>0</v>
      </c>
      <c r="P194">
        <v>0</v>
      </c>
      <c r="Q194">
        <v>0</v>
      </c>
      <c r="R194">
        <v>0</v>
      </c>
    </row>
    <row r="195" spans="1:18" x14ac:dyDescent="0.25">
      <c r="A195" t="s">
        <v>9841</v>
      </c>
      <c r="B195" t="s">
        <v>73</v>
      </c>
      <c r="C195" t="s">
        <v>143</v>
      </c>
      <c r="D195">
        <v>1</v>
      </c>
      <c r="E195">
        <v>1</v>
      </c>
      <c r="F195">
        <v>1</v>
      </c>
      <c r="G195">
        <v>0</v>
      </c>
      <c r="H195">
        <v>0</v>
      </c>
      <c r="I195">
        <v>1</v>
      </c>
      <c r="J195">
        <v>1</v>
      </c>
      <c r="K195">
        <v>0</v>
      </c>
      <c r="L195">
        <v>0</v>
      </c>
      <c r="M195">
        <v>1</v>
      </c>
      <c r="N195">
        <v>1</v>
      </c>
      <c r="O195">
        <v>0</v>
      </c>
      <c r="P195">
        <v>0</v>
      </c>
      <c r="Q195">
        <v>0</v>
      </c>
      <c r="R195">
        <v>0</v>
      </c>
    </row>
    <row r="196" spans="1:18" x14ac:dyDescent="0.25">
      <c r="A196" t="s">
        <v>9844</v>
      </c>
      <c r="B196" t="s">
        <v>73</v>
      </c>
      <c r="C196" t="s">
        <v>144</v>
      </c>
      <c r="D196">
        <v>1</v>
      </c>
      <c r="E196">
        <v>0</v>
      </c>
      <c r="F196">
        <v>0</v>
      </c>
      <c r="G196">
        <v>0</v>
      </c>
      <c r="H196">
        <v>0</v>
      </c>
      <c r="I196">
        <v>0</v>
      </c>
      <c r="J196">
        <v>0</v>
      </c>
      <c r="K196">
        <v>0</v>
      </c>
      <c r="L196">
        <v>0</v>
      </c>
      <c r="M196">
        <v>0</v>
      </c>
      <c r="N196">
        <v>0</v>
      </c>
      <c r="O196">
        <v>0</v>
      </c>
      <c r="P196">
        <v>0</v>
      </c>
      <c r="Q196">
        <v>0</v>
      </c>
      <c r="R196">
        <v>0</v>
      </c>
    </row>
    <row r="197" spans="1:18" x14ac:dyDescent="0.25">
      <c r="A197" t="s">
        <v>9848</v>
      </c>
      <c r="B197" t="s">
        <v>73</v>
      </c>
      <c r="C197" t="s">
        <v>147</v>
      </c>
      <c r="D197">
        <v>1</v>
      </c>
      <c r="E197">
        <v>0</v>
      </c>
      <c r="F197">
        <v>0</v>
      </c>
      <c r="G197">
        <v>0</v>
      </c>
      <c r="H197">
        <v>0</v>
      </c>
      <c r="I197">
        <v>0</v>
      </c>
      <c r="J197">
        <v>0</v>
      </c>
      <c r="K197">
        <v>0</v>
      </c>
      <c r="L197">
        <v>0</v>
      </c>
      <c r="M197">
        <v>0</v>
      </c>
      <c r="N197">
        <v>0</v>
      </c>
      <c r="O197">
        <v>0</v>
      </c>
      <c r="P197">
        <v>0</v>
      </c>
      <c r="Q197">
        <v>0</v>
      </c>
      <c r="R197">
        <v>0</v>
      </c>
    </row>
    <row r="198" spans="1:18" x14ac:dyDescent="0.25">
      <c r="A198" t="s">
        <v>9851</v>
      </c>
      <c r="B198" t="s">
        <v>73</v>
      </c>
      <c r="C198" t="s">
        <v>149</v>
      </c>
      <c r="D198">
        <v>4</v>
      </c>
      <c r="E198">
        <v>3</v>
      </c>
      <c r="F198">
        <v>3</v>
      </c>
      <c r="G198">
        <v>0</v>
      </c>
      <c r="H198">
        <v>0</v>
      </c>
      <c r="I198">
        <v>3</v>
      </c>
      <c r="J198">
        <v>3</v>
      </c>
      <c r="K198">
        <v>0</v>
      </c>
      <c r="L198">
        <v>0</v>
      </c>
      <c r="M198">
        <v>3</v>
      </c>
      <c r="N198">
        <v>3</v>
      </c>
      <c r="O198">
        <v>0</v>
      </c>
      <c r="P198">
        <v>0</v>
      </c>
      <c r="Q198">
        <v>0</v>
      </c>
      <c r="R198">
        <v>0</v>
      </c>
    </row>
    <row r="199" spans="1:18" x14ac:dyDescent="0.25">
      <c r="A199" t="s">
        <v>9853</v>
      </c>
      <c r="B199" t="s">
        <v>73</v>
      </c>
      <c r="C199" t="s">
        <v>150</v>
      </c>
      <c r="D199">
        <v>3</v>
      </c>
      <c r="E199">
        <v>1</v>
      </c>
      <c r="F199">
        <v>1</v>
      </c>
      <c r="G199">
        <v>0</v>
      </c>
      <c r="H199">
        <v>0</v>
      </c>
      <c r="I199">
        <v>1</v>
      </c>
      <c r="J199">
        <v>1</v>
      </c>
      <c r="K199">
        <v>0</v>
      </c>
      <c r="L199">
        <v>0</v>
      </c>
      <c r="M199">
        <v>1</v>
      </c>
      <c r="N199">
        <v>1</v>
      </c>
      <c r="O199">
        <v>0</v>
      </c>
      <c r="P199">
        <v>0</v>
      </c>
      <c r="Q199">
        <v>0</v>
      </c>
      <c r="R199">
        <v>0</v>
      </c>
    </row>
    <row r="200" spans="1:18" x14ac:dyDescent="0.25">
      <c r="A200" t="s">
        <v>9855</v>
      </c>
      <c r="B200" t="s">
        <v>73</v>
      </c>
      <c r="C200" t="s">
        <v>151</v>
      </c>
      <c r="D200">
        <v>2</v>
      </c>
      <c r="E200">
        <v>2</v>
      </c>
      <c r="F200">
        <v>2</v>
      </c>
      <c r="G200">
        <v>0</v>
      </c>
      <c r="H200">
        <v>0</v>
      </c>
      <c r="I200">
        <v>2</v>
      </c>
      <c r="J200">
        <v>2</v>
      </c>
      <c r="K200">
        <v>0</v>
      </c>
      <c r="L200">
        <v>0</v>
      </c>
      <c r="M200">
        <v>2</v>
      </c>
      <c r="N200">
        <v>2</v>
      </c>
      <c r="O200">
        <v>0</v>
      </c>
      <c r="P200">
        <v>0</v>
      </c>
      <c r="Q200">
        <v>0</v>
      </c>
      <c r="R200">
        <v>0</v>
      </c>
    </row>
    <row r="201" spans="1:18" x14ac:dyDescent="0.25">
      <c r="A201" t="s">
        <v>9856</v>
      </c>
      <c r="B201" t="s">
        <v>73</v>
      </c>
      <c r="C201" t="s">
        <v>152</v>
      </c>
      <c r="D201">
        <v>4</v>
      </c>
      <c r="E201">
        <v>3</v>
      </c>
      <c r="F201">
        <v>3</v>
      </c>
      <c r="G201">
        <v>0</v>
      </c>
      <c r="H201">
        <v>0</v>
      </c>
      <c r="I201">
        <v>3</v>
      </c>
      <c r="J201">
        <v>3</v>
      </c>
      <c r="K201">
        <v>0</v>
      </c>
      <c r="L201">
        <v>0</v>
      </c>
      <c r="M201">
        <v>3</v>
      </c>
      <c r="N201">
        <v>3</v>
      </c>
      <c r="O201">
        <v>0</v>
      </c>
      <c r="P201">
        <v>0</v>
      </c>
      <c r="Q201">
        <v>0</v>
      </c>
      <c r="R201">
        <v>0</v>
      </c>
    </row>
    <row r="202" spans="1:18" x14ac:dyDescent="0.25">
      <c r="A202" t="s">
        <v>9860</v>
      </c>
      <c r="B202" t="s">
        <v>73</v>
      </c>
      <c r="C202" t="s">
        <v>154</v>
      </c>
      <c r="D202">
        <v>4</v>
      </c>
      <c r="E202">
        <v>4</v>
      </c>
      <c r="F202">
        <v>4</v>
      </c>
      <c r="G202">
        <v>0</v>
      </c>
      <c r="H202">
        <v>0</v>
      </c>
      <c r="I202">
        <v>4</v>
      </c>
      <c r="J202">
        <v>4</v>
      </c>
      <c r="K202">
        <v>0</v>
      </c>
      <c r="L202">
        <v>0</v>
      </c>
      <c r="M202">
        <v>3</v>
      </c>
      <c r="N202">
        <v>3</v>
      </c>
      <c r="O202">
        <v>0</v>
      </c>
      <c r="P202">
        <v>0</v>
      </c>
      <c r="Q202">
        <v>0</v>
      </c>
      <c r="R202">
        <v>1</v>
      </c>
    </row>
    <row r="203" spans="1:18" x14ac:dyDescent="0.25">
      <c r="A203" t="s">
        <v>9861</v>
      </c>
      <c r="B203" t="s">
        <v>73</v>
      </c>
      <c r="C203" t="s">
        <v>155</v>
      </c>
      <c r="D203">
        <v>3</v>
      </c>
      <c r="E203">
        <v>1</v>
      </c>
      <c r="F203">
        <v>1</v>
      </c>
      <c r="G203">
        <v>0</v>
      </c>
      <c r="H203">
        <v>0</v>
      </c>
      <c r="I203">
        <v>1</v>
      </c>
      <c r="J203">
        <v>1</v>
      </c>
      <c r="K203">
        <v>0</v>
      </c>
      <c r="L203">
        <v>0</v>
      </c>
      <c r="M203">
        <v>1</v>
      </c>
      <c r="N203">
        <v>1</v>
      </c>
      <c r="O203">
        <v>0</v>
      </c>
      <c r="P203">
        <v>0</v>
      </c>
      <c r="Q203">
        <v>0</v>
      </c>
      <c r="R203">
        <v>0</v>
      </c>
    </row>
    <row r="204" spans="1:18" x14ac:dyDescent="0.25">
      <c r="A204" t="s">
        <v>9863</v>
      </c>
      <c r="B204" t="s">
        <v>73</v>
      </c>
      <c r="C204" t="s">
        <v>156</v>
      </c>
      <c r="D204">
        <v>1</v>
      </c>
      <c r="E204">
        <v>1</v>
      </c>
      <c r="F204">
        <v>1</v>
      </c>
      <c r="G204">
        <v>0</v>
      </c>
      <c r="H204">
        <v>0</v>
      </c>
      <c r="I204">
        <v>1</v>
      </c>
      <c r="J204">
        <v>1</v>
      </c>
      <c r="K204">
        <v>0</v>
      </c>
      <c r="L204">
        <v>0</v>
      </c>
      <c r="M204">
        <v>1</v>
      </c>
      <c r="N204">
        <v>1</v>
      </c>
      <c r="O204">
        <v>0</v>
      </c>
      <c r="P204">
        <v>0</v>
      </c>
      <c r="Q204">
        <v>0</v>
      </c>
      <c r="R204">
        <v>0</v>
      </c>
    </row>
    <row r="205" spans="1:18" x14ac:dyDescent="0.25">
      <c r="A205" t="s">
        <v>9865</v>
      </c>
      <c r="B205" t="s">
        <v>73</v>
      </c>
      <c r="C205" t="s">
        <v>158</v>
      </c>
      <c r="D205">
        <v>5</v>
      </c>
      <c r="E205">
        <v>4</v>
      </c>
      <c r="F205">
        <v>4</v>
      </c>
      <c r="G205">
        <v>0</v>
      </c>
      <c r="H205">
        <v>0</v>
      </c>
      <c r="I205">
        <v>4</v>
      </c>
      <c r="J205">
        <v>4</v>
      </c>
      <c r="K205">
        <v>0</v>
      </c>
      <c r="L205">
        <v>0</v>
      </c>
      <c r="M205">
        <v>4</v>
      </c>
      <c r="N205">
        <v>4</v>
      </c>
      <c r="O205">
        <v>0</v>
      </c>
      <c r="P205">
        <v>0</v>
      </c>
      <c r="Q205">
        <v>0</v>
      </c>
      <c r="R205">
        <v>0</v>
      </c>
    </row>
    <row r="206" spans="1:18" x14ac:dyDescent="0.25">
      <c r="A206" t="s">
        <v>9866</v>
      </c>
      <c r="B206" t="s">
        <v>73</v>
      </c>
      <c r="C206" t="s">
        <v>159</v>
      </c>
      <c r="D206">
        <v>3</v>
      </c>
      <c r="E206">
        <v>3</v>
      </c>
      <c r="F206">
        <v>3</v>
      </c>
      <c r="G206">
        <v>0</v>
      </c>
      <c r="H206">
        <v>0</v>
      </c>
      <c r="I206">
        <v>3</v>
      </c>
      <c r="J206">
        <v>3</v>
      </c>
      <c r="K206">
        <v>0</v>
      </c>
      <c r="L206">
        <v>0</v>
      </c>
      <c r="M206">
        <v>3</v>
      </c>
      <c r="N206">
        <v>3</v>
      </c>
      <c r="O206">
        <v>0</v>
      </c>
      <c r="P206">
        <v>0</v>
      </c>
      <c r="Q206">
        <v>0</v>
      </c>
      <c r="R206">
        <v>0</v>
      </c>
    </row>
    <row r="207" spans="1:18" x14ac:dyDescent="0.25">
      <c r="A207" t="s">
        <v>9869</v>
      </c>
      <c r="B207" t="s">
        <v>73</v>
      </c>
      <c r="C207" t="s">
        <v>162</v>
      </c>
      <c r="D207">
        <v>2</v>
      </c>
      <c r="E207">
        <v>2</v>
      </c>
      <c r="F207">
        <v>2</v>
      </c>
      <c r="G207">
        <v>0</v>
      </c>
      <c r="H207">
        <v>0</v>
      </c>
      <c r="I207">
        <v>2</v>
      </c>
      <c r="J207">
        <v>2</v>
      </c>
      <c r="K207">
        <v>0</v>
      </c>
      <c r="L207">
        <v>0</v>
      </c>
      <c r="M207">
        <v>2</v>
      </c>
      <c r="N207">
        <v>2</v>
      </c>
      <c r="O207">
        <v>0</v>
      </c>
      <c r="P207">
        <v>0</v>
      </c>
      <c r="Q207">
        <v>0</v>
      </c>
      <c r="R207">
        <v>0</v>
      </c>
    </row>
    <row r="208" spans="1:18" x14ac:dyDescent="0.25">
      <c r="A208" t="s">
        <v>9872</v>
      </c>
      <c r="B208" t="s">
        <v>73</v>
      </c>
      <c r="C208" t="s">
        <v>164</v>
      </c>
      <c r="D208">
        <v>1</v>
      </c>
      <c r="E208">
        <v>1</v>
      </c>
      <c r="F208">
        <v>1</v>
      </c>
      <c r="G208">
        <v>0</v>
      </c>
      <c r="H208">
        <v>0</v>
      </c>
      <c r="I208">
        <v>1</v>
      </c>
      <c r="J208">
        <v>1</v>
      </c>
      <c r="K208">
        <v>0</v>
      </c>
      <c r="L208">
        <v>0</v>
      </c>
      <c r="M208">
        <v>1</v>
      </c>
      <c r="N208">
        <v>1</v>
      </c>
      <c r="O208">
        <v>0</v>
      </c>
      <c r="P208">
        <v>0</v>
      </c>
      <c r="Q208">
        <v>0</v>
      </c>
      <c r="R208">
        <v>0</v>
      </c>
    </row>
    <row r="209" spans="1:18" x14ac:dyDescent="0.25">
      <c r="A209" t="s">
        <v>9874</v>
      </c>
      <c r="B209" t="s">
        <v>73</v>
      </c>
      <c r="C209" t="s">
        <v>165</v>
      </c>
      <c r="D209">
        <v>1</v>
      </c>
      <c r="E209">
        <v>0</v>
      </c>
      <c r="F209">
        <v>0</v>
      </c>
      <c r="G209">
        <v>0</v>
      </c>
      <c r="H209">
        <v>0</v>
      </c>
      <c r="I209">
        <v>0</v>
      </c>
      <c r="J209">
        <v>0</v>
      </c>
      <c r="K209">
        <v>0</v>
      </c>
      <c r="L209">
        <v>0</v>
      </c>
      <c r="M209">
        <v>0</v>
      </c>
      <c r="N209">
        <v>0</v>
      </c>
      <c r="O209">
        <v>0</v>
      </c>
      <c r="P209">
        <v>0</v>
      </c>
      <c r="Q209">
        <v>0</v>
      </c>
      <c r="R209">
        <v>0</v>
      </c>
    </row>
    <row r="210" spans="1:18" x14ac:dyDescent="0.25">
      <c r="A210" t="s">
        <v>9877</v>
      </c>
      <c r="B210" t="s">
        <v>73</v>
      </c>
      <c r="C210" t="s">
        <v>168</v>
      </c>
      <c r="D210">
        <v>2</v>
      </c>
      <c r="E210">
        <v>1</v>
      </c>
      <c r="F210">
        <v>1</v>
      </c>
      <c r="G210">
        <v>0</v>
      </c>
      <c r="H210">
        <v>0</v>
      </c>
      <c r="I210">
        <v>1</v>
      </c>
      <c r="J210">
        <v>1</v>
      </c>
      <c r="K210">
        <v>0</v>
      </c>
      <c r="L210">
        <v>0</v>
      </c>
      <c r="M210">
        <v>1</v>
      </c>
      <c r="N210">
        <v>1</v>
      </c>
      <c r="O210">
        <v>0</v>
      </c>
      <c r="P210">
        <v>0</v>
      </c>
      <c r="Q210">
        <v>0</v>
      </c>
      <c r="R210">
        <v>0</v>
      </c>
    </row>
    <row r="211" spans="1:18" x14ac:dyDescent="0.25">
      <c r="A211" t="s">
        <v>9881</v>
      </c>
      <c r="B211" t="s">
        <v>73</v>
      </c>
      <c r="C211" t="s">
        <v>171</v>
      </c>
      <c r="D211">
        <v>1</v>
      </c>
      <c r="E211">
        <v>0</v>
      </c>
      <c r="F211">
        <v>0</v>
      </c>
      <c r="G211">
        <v>0</v>
      </c>
      <c r="H211">
        <v>0</v>
      </c>
      <c r="I211">
        <v>0</v>
      </c>
      <c r="J211">
        <v>0</v>
      </c>
      <c r="K211">
        <v>0</v>
      </c>
      <c r="L211">
        <v>0</v>
      </c>
      <c r="M211">
        <v>0</v>
      </c>
      <c r="N211">
        <v>0</v>
      </c>
      <c r="O211">
        <v>0</v>
      </c>
      <c r="P211">
        <v>0</v>
      </c>
      <c r="Q211">
        <v>0</v>
      </c>
      <c r="R211">
        <v>0</v>
      </c>
    </row>
    <row r="212" spans="1:18" x14ac:dyDescent="0.25">
      <c r="A212" t="s">
        <v>9884</v>
      </c>
      <c r="B212" t="s">
        <v>73</v>
      </c>
      <c r="C212" t="s">
        <v>173</v>
      </c>
      <c r="D212">
        <v>1</v>
      </c>
      <c r="E212">
        <v>1</v>
      </c>
      <c r="F212">
        <v>1</v>
      </c>
      <c r="G212">
        <v>0</v>
      </c>
      <c r="H212">
        <v>0</v>
      </c>
      <c r="I212">
        <v>1</v>
      </c>
      <c r="J212">
        <v>1</v>
      </c>
      <c r="K212">
        <v>0</v>
      </c>
      <c r="L212">
        <v>0</v>
      </c>
      <c r="M212">
        <v>1</v>
      </c>
      <c r="N212">
        <v>1</v>
      </c>
      <c r="O212">
        <v>0</v>
      </c>
      <c r="P212">
        <v>0</v>
      </c>
      <c r="Q212">
        <v>0</v>
      </c>
      <c r="R212">
        <v>0</v>
      </c>
    </row>
    <row r="213" spans="1:18" x14ac:dyDescent="0.25">
      <c r="A213" t="s">
        <v>9886</v>
      </c>
      <c r="B213" t="s">
        <v>73</v>
      </c>
      <c r="C213" t="s">
        <v>175</v>
      </c>
      <c r="D213">
        <v>4</v>
      </c>
      <c r="E213">
        <v>3</v>
      </c>
      <c r="F213">
        <v>3</v>
      </c>
      <c r="G213">
        <v>0</v>
      </c>
      <c r="H213">
        <v>0</v>
      </c>
      <c r="I213">
        <v>3</v>
      </c>
      <c r="J213">
        <v>3</v>
      </c>
      <c r="K213">
        <v>0</v>
      </c>
      <c r="L213">
        <v>0</v>
      </c>
      <c r="M213">
        <v>3</v>
      </c>
      <c r="N213">
        <v>3</v>
      </c>
      <c r="O213">
        <v>0</v>
      </c>
      <c r="P213">
        <v>0</v>
      </c>
      <c r="Q213">
        <v>0</v>
      </c>
      <c r="R213">
        <v>0</v>
      </c>
    </row>
    <row r="214" spans="1:18" x14ac:dyDescent="0.25">
      <c r="A214" t="s">
        <v>9888</v>
      </c>
      <c r="B214" t="s">
        <v>73</v>
      </c>
      <c r="C214" t="s">
        <v>176</v>
      </c>
      <c r="D214">
        <v>2</v>
      </c>
      <c r="E214">
        <v>0</v>
      </c>
      <c r="F214">
        <v>0</v>
      </c>
      <c r="G214">
        <v>0</v>
      </c>
      <c r="H214">
        <v>0</v>
      </c>
      <c r="I214">
        <v>0</v>
      </c>
      <c r="J214">
        <v>0</v>
      </c>
      <c r="K214">
        <v>0</v>
      </c>
      <c r="L214">
        <v>0</v>
      </c>
      <c r="M214">
        <v>0</v>
      </c>
      <c r="N214">
        <v>0</v>
      </c>
      <c r="O214">
        <v>0</v>
      </c>
      <c r="P214">
        <v>0</v>
      </c>
      <c r="Q214">
        <v>0</v>
      </c>
      <c r="R214">
        <v>0</v>
      </c>
    </row>
    <row r="215" spans="1:18" x14ac:dyDescent="0.25">
      <c r="A215" t="s">
        <v>9897</v>
      </c>
      <c r="B215" t="s">
        <v>73</v>
      </c>
      <c r="C215" t="s">
        <v>182</v>
      </c>
      <c r="D215">
        <v>1</v>
      </c>
      <c r="E215">
        <v>1</v>
      </c>
      <c r="F215">
        <v>1</v>
      </c>
      <c r="G215">
        <v>0</v>
      </c>
      <c r="H215">
        <v>0</v>
      </c>
      <c r="I215">
        <v>1</v>
      </c>
      <c r="J215">
        <v>1</v>
      </c>
      <c r="K215">
        <v>0</v>
      </c>
      <c r="L215">
        <v>0</v>
      </c>
      <c r="M215">
        <v>1</v>
      </c>
      <c r="N215">
        <v>1</v>
      </c>
      <c r="O215">
        <v>0</v>
      </c>
      <c r="P215">
        <v>0</v>
      </c>
      <c r="Q215">
        <v>0</v>
      </c>
      <c r="R215">
        <v>0</v>
      </c>
    </row>
    <row r="216" spans="1:18" x14ac:dyDescent="0.25">
      <c r="A216" t="s">
        <v>9900</v>
      </c>
      <c r="B216" t="s">
        <v>73</v>
      </c>
      <c r="C216" t="s">
        <v>184</v>
      </c>
      <c r="D216">
        <v>2</v>
      </c>
      <c r="E216">
        <v>1</v>
      </c>
      <c r="F216">
        <v>1</v>
      </c>
      <c r="G216">
        <v>0</v>
      </c>
      <c r="H216">
        <v>0</v>
      </c>
      <c r="I216">
        <v>1</v>
      </c>
      <c r="J216">
        <v>1</v>
      </c>
      <c r="K216">
        <v>0</v>
      </c>
      <c r="L216">
        <v>0</v>
      </c>
      <c r="M216">
        <v>1</v>
      </c>
      <c r="N216">
        <v>1</v>
      </c>
      <c r="O216">
        <v>0</v>
      </c>
      <c r="P216">
        <v>0</v>
      </c>
      <c r="Q216">
        <v>0</v>
      </c>
      <c r="R216">
        <v>0</v>
      </c>
    </row>
    <row r="217" spans="1:18" x14ac:dyDescent="0.25">
      <c r="A217" t="s">
        <v>9901</v>
      </c>
      <c r="B217" t="s">
        <v>73</v>
      </c>
      <c r="C217" t="s">
        <v>185</v>
      </c>
      <c r="D217">
        <v>2</v>
      </c>
      <c r="E217">
        <v>2</v>
      </c>
      <c r="F217">
        <v>2</v>
      </c>
      <c r="G217">
        <v>0</v>
      </c>
      <c r="H217">
        <v>0</v>
      </c>
      <c r="I217">
        <v>2</v>
      </c>
      <c r="J217">
        <v>2</v>
      </c>
      <c r="K217">
        <v>0</v>
      </c>
      <c r="L217">
        <v>0</v>
      </c>
      <c r="M217">
        <v>1</v>
      </c>
      <c r="N217">
        <v>1</v>
      </c>
      <c r="O217">
        <v>0</v>
      </c>
      <c r="P217">
        <v>0</v>
      </c>
      <c r="Q217">
        <v>0</v>
      </c>
      <c r="R217">
        <v>1</v>
      </c>
    </row>
    <row r="218" spans="1:18" x14ac:dyDescent="0.25">
      <c r="A218" t="s">
        <v>9903</v>
      </c>
      <c r="B218" t="s">
        <v>73</v>
      </c>
      <c r="C218" t="s">
        <v>187</v>
      </c>
      <c r="D218">
        <v>1</v>
      </c>
      <c r="E218">
        <v>1</v>
      </c>
      <c r="F218">
        <v>1</v>
      </c>
      <c r="G218">
        <v>0</v>
      </c>
      <c r="H218">
        <v>0</v>
      </c>
      <c r="I218">
        <v>1</v>
      </c>
      <c r="J218">
        <v>1</v>
      </c>
      <c r="K218">
        <v>0</v>
      </c>
      <c r="L218">
        <v>0</v>
      </c>
      <c r="M218">
        <v>1</v>
      </c>
      <c r="N218">
        <v>1</v>
      </c>
      <c r="O218">
        <v>0</v>
      </c>
      <c r="P218">
        <v>0</v>
      </c>
      <c r="Q218">
        <v>0</v>
      </c>
      <c r="R218">
        <v>0</v>
      </c>
    </row>
    <row r="219" spans="1:18" x14ac:dyDescent="0.25">
      <c r="A219" t="s">
        <v>9905</v>
      </c>
      <c r="B219" t="s">
        <v>73</v>
      </c>
      <c r="C219" t="s">
        <v>188</v>
      </c>
      <c r="D219">
        <v>1</v>
      </c>
      <c r="E219">
        <v>0</v>
      </c>
      <c r="F219">
        <v>0</v>
      </c>
      <c r="G219">
        <v>0</v>
      </c>
      <c r="H219">
        <v>0</v>
      </c>
      <c r="I219">
        <v>0</v>
      </c>
      <c r="J219">
        <v>0</v>
      </c>
      <c r="K219">
        <v>0</v>
      </c>
      <c r="L219">
        <v>0</v>
      </c>
      <c r="M219">
        <v>0</v>
      </c>
      <c r="N219">
        <v>0</v>
      </c>
      <c r="O219">
        <v>0</v>
      </c>
      <c r="P219">
        <v>0</v>
      </c>
      <c r="Q219">
        <v>0</v>
      </c>
      <c r="R219">
        <v>0</v>
      </c>
    </row>
    <row r="220" spans="1:18" x14ac:dyDescent="0.25">
      <c r="A220" t="s">
        <v>9909</v>
      </c>
      <c r="B220" t="s">
        <v>73</v>
      </c>
      <c r="C220" t="s">
        <v>192</v>
      </c>
      <c r="D220">
        <v>1</v>
      </c>
      <c r="E220">
        <v>1</v>
      </c>
      <c r="F220">
        <v>1</v>
      </c>
      <c r="G220">
        <v>0</v>
      </c>
      <c r="H220">
        <v>0</v>
      </c>
      <c r="I220">
        <v>1</v>
      </c>
      <c r="J220">
        <v>1</v>
      </c>
      <c r="K220">
        <v>0</v>
      </c>
      <c r="L220">
        <v>0</v>
      </c>
      <c r="M220">
        <v>1</v>
      </c>
      <c r="N220">
        <v>1</v>
      </c>
      <c r="O220">
        <v>0</v>
      </c>
      <c r="P220">
        <v>0</v>
      </c>
      <c r="Q220">
        <v>0</v>
      </c>
      <c r="R220">
        <v>0</v>
      </c>
    </row>
    <row r="221" spans="1:18" x14ac:dyDescent="0.25">
      <c r="A221" t="s">
        <v>9910</v>
      </c>
      <c r="B221" t="s">
        <v>73</v>
      </c>
      <c r="C221" t="s">
        <v>193</v>
      </c>
      <c r="D221">
        <v>1</v>
      </c>
      <c r="E221">
        <v>1</v>
      </c>
      <c r="F221">
        <v>1</v>
      </c>
      <c r="G221">
        <v>0</v>
      </c>
      <c r="H221">
        <v>0</v>
      </c>
      <c r="I221">
        <v>1</v>
      </c>
      <c r="J221">
        <v>1</v>
      </c>
      <c r="K221">
        <v>0</v>
      </c>
      <c r="L221">
        <v>0</v>
      </c>
      <c r="M221">
        <v>1</v>
      </c>
      <c r="N221">
        <v>1</v>
      </c>
      <c r="O221">
        <v>0</v>
      </c>
      <c r="P221">
        <v>0</v>
      </c>
      <c r="Q221">
        <v>0</v>
      </c>
      <c r="R221">
        <v>0</v>
      </c>
    </row>
    <row r="222" spans="1:18" x14ac:dyDescent="0.25">
      <c r="A222" t="s">
        <v>9911</v>
      </c>
      <c r="B222" t="s">
        <v>73</v>
      </c>
      <c r="C222" t="s">
        <v>194</v>
      </c>
      <c r="D222">
        <v>1</v>
      </c>
      <c r="E222">
        <v>0</v>
      </c>
      <c r="F222">
        <v>0</v>
      </c>
      <c r="G222">
        <v>0</v>
      </c>
      <c r="H222">
        <v>0</v>
      </c>
      <c r="I222">
        <v>0</v>
      </c>
      <c r="J222">
        <v>0</v>
      </c>
      <c r="K222">
        <v>0</v>
      </c>
      <c r="L222">
        <v>0</v>
      </c>
      <c r="M222">
        <v>0</v>
      </c>
      <c r="N222">
        <v>0</v>
      </c>
      <c r="O222">
        <v>0</v>
      </c>
      <c r="P222">
        <v>0</v>
      </c>
      <c r="Q222">
        <v>0</v>
      </c>
      <c r="R222">
        <v>0</v>
      </c>
    </row>
    <row r="223" spans="1:18" x14ac:dyDescent="0.25">
      <c r="A223" t="s">
        <v>9914</v>
      </c>
      <c r="B223" t="s">
        <v>73</v>
      </c>
      <c r="C223" t="s">
        <v>197</v>
      </c>
      <c r="D223">
        <v>2</v>
      </c>
      <c r="E223">
        <v>2</v>
      </c>
      <c r="F223">
        <v>1</v>
      </c>
      <c r="G223">
        <v>1</v>
      </c>
      <c r="H223">
        <v>0</v>
      </c>
      <c r="I223">
        <v>2</v>
      </c>
      <c r="J223">
        <v>1</v>
      </c>
      <c r="K223">
        <v>1</v>
      </c>
      <c r="L223">
        <v>0</v>
      </c>
      <c r="M223">
        <v>1</v>
      </c>
      <c r="N223">
        <v>0</v>
      </c>
      <c r="O223">
        <v>1</v>
      </c>
      <c r="P223">
        <v>0</v>
      </c>
      <c r="Q223">
        <v>0</v>
      </c>
      <c r="R223">
        <v>1</v>
      </c>
    </row>
    <row r="224" spans="1:18" x14ac:dyDescent="0.25">
      <c r="A224" t="s">
        <v>9915</v>
      </c>
      <c r="B224" t="s">
        <v>73</v>
      </c>
      <c r="C224" t="s">
        <v>198</v>
      </c>
      <c r="D224">
        <v>1</v>
      </c>
      <c r="E224">
        <v>1</v>
      </c>
      <c r="F224">
        <v>1</v>
      </c>
      <c r="G224">
        <v>0</v>
      </c>
      <c r="H224">
        <v>0</v>
      </c>
      <c r="I224">
        <v>1</v>
      </c>
      <c r="J224">
        <v>1</v>
      </c>
      <c r="K224">
        <v>0</v>
      </c>
      <c r="L224">
        <v>0</v>
      </c>
      <c r="M224">
        <v>1</v>
      </c>
      <c r="N224">
        <v>1</v>
      </c>
      <c r="O224">
        <v>0</v>
      </c>
      <c r="P224">
        <v>0</v>
      </c>
      <c r="Q224">
        <v>0</v>
      </c>
      <c r="R224">
        <v>0</v>
      </c>
    </row>
    <row r="225" spans="1:18" x14ac:dyDescent="0.25">
      <c r="A225" t="s">
        <v>9917</v>
      </c>
      <c r="B225" t="s">
        <v>73</v>
      </c>
      <c r="C225" t="s">
        <v>199</v>
      </c>
      <c r="D225">
        <v>1</v>
      </c>
      <c r="E225">
        <v>0</v>
      </c>
      <c r="F225">
        <v>0</v>
      </c>
      <c r="G225">
        <v>0</v>
      </c>
      <c r="H225">
        <v>0</v>
      </c>
      <c r="I225">
        <v>0</v>
      </c>
      <c r="J225">
        <v>0</v>
      </c>
      <c r="K225">
        <v>0</v>
      </c>
      <c r="L225">
        <v>0</v>
      </c>
      <c r="M225">
        <v>0</v>
      </c>
      <c r="N225">
        <v>0</v>
      </c>
      <c r="O225">
        <v>0</v>
      </c>
      <c r="P225">
        <v>0</v>
      </c>
      <c r="Q225">
        <v>0</v>
      </c>
      <c r="R225">
        <v>0</v>
      </c>
    </row>
    <row r="226" spans="1:18" x14ac:dyDescent="0.25">
      <c r="A226" t="s">
        <v>9920</v>
      </c>
      <c r="B226" t="s">
        <v>73</v>
      </c>
      <c r="C226" t="s">
        <v>201</v>
      </c>
      <c r="D226">
        <v>1</v>
      </c>
      <c r="E226">
        <v>0</v>
      </c>
      <c r="F226">
        <v>0</v>
      </c>
      <c r="G226">
        <v>0</v>
      </c>
      <c r="H226">
        <v>0</v>
      </c>
      <c r="I226">
        <v>0</v>
      </c>
      <c r="J226">
        <v>0</v>
      </c>
      <c r="K226">
        <v>0</v>
      </c>
      <c r="L226">
        <v>0</v>
      </c>
      <c r="M226">
        <v>0</v>
      </c>
      <c r="N226">
        <v>0</v>
      </c>
      <c r="O226">
        <v>0</v>
      </c>
      <c r="P226">
        <v>0</v>
      </c>
      <c r="Q226">
        <v>0</v>
      </c>
      <c r="R226">
        <v>0</v>
      </c>
    </row>
    <row r="227" spans="1:18" x14ac:dyDescent="0.25">
      <c r="A227" t="s">
        <v>9921</v>
      </c>
      <c r="B227" t="s">
        <v>73</v>
      </c>
      <c r="C227" t="s">
        <v>202</v>
      </c>
      <c r="D227">
        <v>1</v>
      </c>
      <c r="E227">
        <v>1</v>
      </c>
      <c r="F227">
        <v>1</v>
      </c>
      <c r="G227">
        <v>0</v>
      </c>
      <c r="H227">
        <v>0</v>
      </c>
      <c r="I227">
        <v>1</v>
      </c>
      <c r="J227">
        <v>1</v>
      </c>
      <c r="K227">
        <v>0</v>
      </c>
      <c r="L227">
        <v>0</v>
      </c>
      <c r="M227">
        <v>1</v>
      </c>
      <c r="N227">
        <v>1</v>
      </c>
      <c r="O227">
        <v>0</v>
      </c>
      <c r="P227">
        <v>0</v>
      </c>
      <c r="Q227">
        <v>0</v>
      </c>
      <c r="R227">
        <v>0</v>
      </c>
    </row>
    <row r="228" spans="1:18" x14ac:dyDescent="0.25">
      <c r="A228" t="s">
        <v>9923</v>
      </c>
      <c r="B228" t="s">
        <v>73</v>
      </c>
      <c r="C228" t="s">
        <v>204</v>
      </c>
      <c r="D228">
        <v>1</v>
      </c>
      <c r="E228">
        <v>1</v>
      </c>
      <c r="F228">
        <v>1</v>
      </c>
      <c r="G228">
        <v>0</v>
      </c>
      <c r="H228">
        <v>0</v>
      </c>
      <c r="I228">
        <v>1</v>
      </c>
      <c r="J228">
        <v>1</v>
      </c>
      <c r="K228">
        <v>0</v>
      </c>
      <c r="L228">
        <v>0</v>
      </c>
      <c r="M228">
        <v>1</v>
      </c>
      <c r="N228">
        <v>1</v>
      </c>
      <c r="O228">
        <v>0</v>
      </c>
      <c r="P228">
        <v>0</v>
      </c>
      <c r="Q228">
        <v>0</v>
      </c>
      <c r="R228">
        <v>0</v>
      </c>
    </row>
    <row r="229" spans="1:18" x14ac:dyDescent="0.25">
      <c r="A229" t="s">
        <v>9925</v>
      </c>
      <c r="B229" t="s">
        <v>73</v>
      </c>
      <c r="C229" t="s">
        <v>205</v>
      </c>
      <c r="D229">
        <v>3</v>
      </c>
      <c r="E229">
        <v>1</v>
      </c>
      <c r="F229">
        <v>1</v>
      </c>
      <c r="G229">
        <v>0</v>
      </c>
      <c r="H229">
        <v>0</v>
      </c>
      <c r="I229">
        <v>1</v>
      </c>
      <c r="J229">
        <v>1</v>
      </c>
      <c r="K229">
        <v>0</v>
      </c>
      <c r="L229">
        <v>0</v>
      </c>
      <c r="M229">
        <v>1</v>
      </c>
      <c r="N229">
        <v>1</v>
      </c>
      <c r="O229">
        <v>0</v>
      </c>
      <c r="P229">
        <v>0</v>
      </c>
      <c r="Q229">
        <v>0</v>
      </c>
      <c r="R229">
        <v>0</v>
      </c>
    </row>
    <row r="230" spans="1:18" x14ac:dyDescent="0.25">
      <c r="A230" t="s">
        <v>9927</v>
      </c>
      <c r="B230" t="s">
        <v>73</v>
      </c>
      <c r="C230" t="s">
        <v>206</v>
      </c>
      <c r="D230">
        <v>1</v>
      </c>
      <c r="E230">
        <v>1</v>
      </c>
      <c r="F230">
        <v>1</v>
      </c>
      <c r="G230">
        <v>0</v>
      </c>
      <c r="H230">
        <v>0</v>
      </c>
      <c r="I230">
        <v>1</v>
      </c>
      <c r="J230">
        <v>1</v>
      </c>
      <c r="K230">
        <v>0</v>
      </c>
      <c r="L230">
        <v>0</v>
      </c>
      <c r="M230">
        <v>1</v>
      </c>
      <c r="N230">
        <v>1</v>
      </c>
      <c r="O230">
        <v>0</v>
      </c>
      <c r="P230">
        <v>0</v>
      </c>
      <c r="Q230">
        <v>0</v>
      </c>
      <c r="R230">
        <v>0</v>
      </c>
    </row>
    <row r="231" spans="1:18" x14ac:dyDescent="0.25">
      <c r="A231" t="s">
        <v>9929</v>
      </c>
      <c r="B231" t="s">
        <v>73</v>
      </c>
      <c r="C231" t="s">
        <v>207</v>
      </c>
      <c r="D231">
        <v>1</v>
      </c>
      <c r="E231">
        <v>0</v>
      </c>
      <c r="F231">
        <v>0</v>
      </c>
      <c r="G231">
        <v>0</v>
      </c>
      <c r="H231">
        <v>0</v>
      </c>
      <c r="I231">
        <v>0</v>
      </c>
      <c r="J231">
        <v>0</v>
      </c>
      <c r="K231">
        <v>0</v>
      </c>
      <c r="L231">
        <v>0</v>
      </c>
      <c r="M231">
        <v>0</v>
      </c>
      <c r="N231">
        <v>0</v>
      </c>
      <c r="O231">
        <v>0</v>
      </c>
      <c r="P231">
        <v>0</v>
      </c>
      <c r="Q231">
        <v>0</v>
      </c>
      <c r="R231">
        <v>0</v>
      </c>
    </row>
    <row r="232" spans="1:18" x14ac:dyDescent="0.25">
      <c r="A232" t="s">
        <v>9930</v>
      </c>
      <c r="B232" t="s">
        <v>73</v>
      </c>
      <c r="C232" t="s">
        <v>208</v>
      </c>
      <c r="D232">
        <v>1</v>
      </c>
      <c r="E232">
        <v>0</v>
      </c>
      <c r="F232">
        <v>0</v>
      </c>
      <c r="G232">
        <v>0</v>
      </c>
      <c r="H232">
        <v>0</v>
      </c>
      <c r="I232">
        <v>0</v>
      </c>
      <c r="J232">
        <v>0</v>
      </c>
      <c r="K232">
        <v>0</v>
      </c>
      <c r="L232">
        <v>0</v>
      </c>
      <c r="M232">
        <v>0</v>
      </c>
      <c r="N232">
        <v>0</v>
      </c>
      <c r="O232">
        <v>0</v>
      </c>
      <c r="P232">
        <v>0</v>
      </c>
      <c r="Q232">
        <v>0</v>
      </c>
      <c r="R232">
        <v>0</v>
      </c>
    </row>
    <row r="233" spans="1:18" x14ac:dyDescent="0.25">
      <c r="A233" t="s">
        <v>9932</v>
      </c>
      <c r="B233" t="s">
        <v>73</v>
      </c>
      <c r="C233" t="s">
        <v>210</v>
      </c>
      <c r="D233">
        <v>2</v>
      </c>
      <c r="E233">
        <v>2</v>
      </c>
      <c r="F233">
        <v>2</v>
      </c>
      <c r="G233">
        <v>0</v>
      </c>
      <c r="H233">
        <v>0</v>
      </c>
      <c r="I233">
        <v>2</v>
      </c>
      <c r="J233">
        <v>2</v>
      </c>
      <c r="K233">
        <v>0</v>
      </c>
      <c r="L233">
        <v>0</v>
      </c>
      <c r="M233">
        <v>2</v>
      </c>
      <c r="N233">
        <v>2</v>
      </c>
      <c r="O233">
        <v>0</v>
      </c>
      <c r="P233">
        <v>0</v>
      </c>
      <c r="Q233">
        <v>0</v>
      </c>
      <c r="R233">
        <v>0</v>
      </c>
    </row>
    <row r="234" spans="1:18" x14ac:dyDescent="0.25">
      <c r="A234" t="s">
        <v>9934</v>
      </c>
      <c r="B234" t="s">
        <v>73</v>
      </c>
      <c r="C234" t="s">
        <v>212</v>
      </c>
      <c r="D234">
        <v>1</v>
      </c>
      <c r="E234">
        <v>1</v>
      </c>
      <c r="F234">
        <v>1</v>
      </c>
      <c r="G234">
        <v>0</v>
      </c>
      <c r="H234">
        <v>0</v>
      </c>
      <c r="I234">
        <v>1</v>
      </c>
      <c r="J234">
        <v>1</v>
      </c>
      <c r="K234">
        <v>0</v>
      </c>
      <c r="L234">
        <v>0</v>
      </c>
      <c r="M234">
        <v>1</v>
      </c>
      <c r="N234">
        <v>1</v>
      </c>
      <c r="O234">
        <v>0</v>
      </c>
      <c r="P234">
        <v>0</v>
      </c>
      <c r="Q234">
        <v>0</v>
      </c>
      <c r="R234">
        <v>0</v>
      </c>
    </row>
    <row r="235" spans="1:18" x14ac:dyDescent="0.25">
      <c r="A235" t="s">
        <v>9942</v>
      </c>
      <c r="B235" t="s">
        <v>73</v>
      </c>
      <c r="C235" t="s">
        <v>217</v>
      </c>
      <c r="D235">
        <v>2</v>
      </c>
      <c r="E235">
        <v>1</v>
      </c>
      <c r="F235">
        <v>1</v>
      </c>
      <c r="G235">
        <v>0</v>
      </c>
      <c r="H235">
        <v>0</v>
      </c>
      <c r="I235">
        <v>1</v>
      </c>
      <c r="J235">
        <v>1</v>
      </c>
      <c r="K235">
        <v>0</v>
      </c>
      <c r="L235">
        <v>0</v>
      </c>
      <c r="M235">
        <v>1</v>
      </c>
      <c r="N235">
        <v>1</v>
      </c>
      <c r="O235">
        <v>0</v>
      </c>
      <c r="P235">
        <v>0</v>
      </c>
      <c r="Q235">
        <v>0</v>
      </c>
      <c r="R235">
        <v>0</v>
      </c>
    </row>
    <row r="236" spans="1:18" x14ac:dyDescent="0.25">
      <c r="A236" t="s">
        <v>9945</v>
      </c>
      <c r="B236" t="s">
        <v>73</v>
      </c>
      <c r="C236" t="s">
        <v>219</v>
      </c>
      <c r="D236">
        <v>1</v>
      </c>
      <c r="E236">
        <v>1</v>
      </c>
      <c r="F236">
        <v>1</v>
      </c>
      <c r="G236">
        <v>0</v>
      </c>
      <c r="H236">
        <v>0</v>
      </c>
      <c r="I236">
        <v>1</v>
      </c>
      <c r="J236">
        <v>1</v>
      </c>
      <c r="K236">
        <v>0</v>
      </c>
      <c r="L236">
        <v>0</v>
      </c>
      <c r="M236">
        <v>1</v>
      </c>
      <c r="N236">
        <v>1</v>
      </c>
      <c r="O236">
        <v>0</v>
      </c>
      <c r="P236">
        <v>0</v>
      </c>
      <c r="Q236">
        <v>0</v>
      </c>
      <c r="R236">
        <v>0</v>
      </c>
    </row>
    <row r="237" spans="1:18" x14ac:dyDescent="0.25">
      <c r="A237" t="s">
        <v>9949</v>
      </c>
      <c r="B237" t="s">
        <v>73</v>
      </c>
      <c r="C237" t="s">
        <v>221</v>
      </c>
      <c r="D237">
        <v>1</v>
      </c>
      <c r="E237">
        <v>0</v>
      </c>
      <c r="F237">
        <v>0</v>
      </c>
      <c r="G237">
        <v>0</v>
      </c>
      <c r="H237">
        <v>0</v>
      </c>
      <c r="I237">
        <v>0</v>
      </c>
      <c r="J237">
        <v>0</v>
      </c>
      <c r="K237">
        <v>0</v>
      </c>
      <c r="L237">
        <v>0</v>
      </c>
      <c r="M237">
        <v>0</v>
      </c>
      <c r="N237">
        <v>0</v>
      </c>
      <c r="O237">
        <v>0</v>
      </c>
      <c r="P237">
        <v>0</v>
      </c>
      <c r="Q237">
        <v>0</v>
      </c>
      <c r="R237">
        <v>0</v>
      </c>
    </row>
    <row r="238" spans="1:18" x14ac:dyDescent="0.25">
      <c r="A238" t="s">
        <v>9951</v>
      </c>
      <c r="B238" t="s">
        <v>73</v>
      </c>
      <c r="C238" t="s">
        <v>223</v>
      </c>
      <c r="D238">
        <v>3</v>
      </c>
      <c r="E238">
        <v>1</v>
      </c>
      <c r="F238">
        <v>1</v>
      </c>
      <c r="G238">
        <v>0</v>
      </c>
      <c r="H238">
        <v>0</v>
      </c>
      <c r="I238">
        <v>1</v>
      </c>
      <c r="J238">
        <v>1</v>
      </c>
      <c r="K238">
        <v>0</v>
      </c>
      <c r="L238">
        <v>0</v>
      </c>
      <c r="M238">
        <v>1</v>
      </c>
      <c r="N238">
        <v>1</v>
      </c>
      <c r="O238">
        <v>0</v>
      </c>
      <c r="P238">
        <v>0</v>
      </c>
      <c r="Q238">
        <v>0</v>
      </c>
      <c r="R238">
        <v>0</v>
      </c>
    </row>
    <row r="239" spans="1:18" x14ac:dyDescent="0.25">
      <c r="A239" t="s">
        <v>9952</v>
      </c>
      <c r="B239" t="s">
        <v>73</v>
      </c>
      <c r="C239" t="s">
        <v>224</v>
      </c>
      <c r="D239">
        <v>1</v>
      </c>
      <c r="E239">
        <v>1</v>
      </c>
      <c r="F239">
        <v>1</v>
      </c>
      <c r="G239">
        <v>0</v>
      </c>
      <c r="H239">
        <v>0</v>
      </c>
      <c r="I239">
        <v>1</v>
      </c>
      <c r="J239">
        <v>1</v>
      </c>
      <c r="K239">
        <v>0</v>
      </c>
      <c r="L239">
        <v>0</v>
      </c>
      <c r="M239">
        <v>1</v>
      </c>
      <c r="N239">
        <v>1</v>
      </c>
      <c r="O239">
        <v>0</v>
      </c>
      <c r="P239">
        <v>0</v>
      </c>
      <c r="Q239">
        <v>0</v>
      </c>
      <c r="R239">
        <v>0</v>
      </c>
    </row>
    <row r="240" spans="1:18" x14ac:dyDescent="0.25">
      <c r="A240" t="s">
        <v>9955</v>
      </c>
      <c r="B240" t="s">
        <v>73</v>
      </c>
      <c r="C240" t="s">
        <v>227</v>
      </c>
      <c r="D240">
        <v>1</v>
      </c>
      <c r="E240">
        <v>1</v>
      </c>
      <c r="F240">
        <v>1</v>
      </c>
      <c r="G240">
        <v>0</v>
      </c>
      <c r="H240">
        <v>0</v>
      </c>
      <c r="I240">
        <v>1</v>
      </c>
      <c r="J240">
        <v>1</v>
      </c>
      <c r="K240">
        <v>0</v>
      </c>
      <c r="L240">
        <v>0</v>
      </c>
      <c r="M240">
        <v>1</v>
      </c>
      <c r="N240">
        <v>1</v>
      </c>
      <c r="O240">
        <v>0</v>
      </c>
      <c r="P240">
        <v>0</v>
      </c>
      <c r="Q240">
        <v>0</v>
      </c>
      <c r="R240">
        <v>0</v>
      </c>
    </row>
    <row r="241" spans="1:18" x14ac:dyDescent="0.25">
      <c r="A241" t="s">
        <v>9957</v>
      </c>
      <c r="B241" t="s">
        <v>73</v>
      </c>
      <c r="C241" t="s">
        <v>228</v>
      </c>
      <c r="D241">
        <v>1</v>
      </c>
      <c r="E241">
        <v>1</v>
      </c>
      <c r="F241">
        <v>1</v>
      </c>
      <c r="G241">
        <v>0</v>
      </c>
      <c r="H241">
        <v>0</v>
      </c>
      <c r="I241">
        <v>1</v>
      </c>
      <c r="J241">
        <v>1</v>
      </c>
      <c r="K241">
        <v>0</v>
      </c>
      <c r="L241">
        <v>0</v>
      </c>
      <c r="M241">
        <v>1</v>
      </c>
      <c r="N241">
        <v>1</v>
      </c>
      <c r="O241">
        <v>0</v>
      </c>
      <c r="P241">
        <v>0</v>
      </c>
      <c r="Q241">
        <v>0</v>
      </c>
      <c r="R241">
        <v>0</v>
      </c>
    </row>
    <row r="242" spans="1:18" x14ac:dyDescent="0.25">
      <c r="A242" t="s">
        <v>9959</v>
      </c>
      <c r="B242" t="s">
        <v>73</v>
      </c>
      <c r="C242" t="s">
        <v>230</v>
      </c>
      <c r="D242">
        <v>1</v>
      </c>
      <c r="E242">
        <v>0</v>
      </c>
      <c r="F242">
        <v>0</v>
      </c>
      <c r="G242">
        <v>0</v>
      </c>
      <c r="H242">
        <v>0</v>
      </c>
      <c r="I242">
        <v>0</v>
      </c>
      <c r="J242">
        <v>0</v>
      </c>
      <c r="K242">
        <v>0</v>
      </c>
      <c r="L242">
        <v>0</v>
      </c>
      <c r="M242">
        <v>0</v>
      </c>
      <c r="N242">
        <v>0</v>
      </c>
      <c r="O242">
        <v>0</v>
      </c>
      <c r="P242">
        <v>0</v>
      </c>
      <c r="Q242">
        <v>0</v>
      </c>
      <c r="R242">
        <v>0</v>
      </c>
    </row>
    <row r="243" spans="1:18" x14ac:dyDescent="0.25">
      <c r="A243" t="s">
        <v>9964</v>
      </c>
      <c r="B243" t="s">
        <v>73</v>
      </c>
      <c r="C243" t="s">
        <v>233</v>
      </c>
      <c r="D243">
        <v>1</v>
      </c>
      <c r="E243">
        <v>1</v>
      </c>
      <c r="F243">
        <v>1</v>
      </c>
      <c r="G243">
        <v>0</v>
      </c>
      <c r="H243">
        <v>0</v>
      </c>
      <c r="I243">
        <v>1</v>
      </c>
      <c r="J243">
        <v>1</v>
      </c>
      <c r="K243">
        <v>0</v>
      </c>
      <c r="L243">
        <v>0</v>
      </c>
      <c r="M243">
        <v>1</v>
      </c>
      <c r="N243">
        <v>1</v>
      </c>
      <c r="O243">
        <v>0</v>
      </c>
      <c r="P243">
        <v>0</v>
      </c>
      <c r="Q243">
        <v>0</v>
      </c>
      <c r="R243">
        <v>0</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sheetPr>
  <dimension ref="A1:O117"/>
  <sheetViews>
    <sheetView topLeftCell="C1" workbookViewId="0">
      <selection activeCell="C1" sqref="C1"/>
    </sheetView>
  </sheetViews>
  <sheetFormatPr defaultRowHeight="12.5" x14ac:dyDescent="0.25"/>
  <cols>
    <col min="1" max="1" width="51" bestFit="1" customWidth="1"/>
    <col min="2" max="2" width="21.08984375" bestFit="1" customWidth="1"/>
    <col min="3" max="3" width="33.1796875" bestFit="1" customWidth="1"/>
    <col min="4" max="4" width="29.54296875" bestFit="1" customWidth="1"/>
    <col min="5" max="5" width="23" bestFit="1" customWidth="1"/>
    <col min="6" max="6" width="12.26953125" bestFit="1" customWidth="1"/>
    <col min="7" max="7" width="5.81640625" bestFit="1" customWidth="1"/>
    <col min="8" max="8" width="35.54296875" bestFit="1" customWidth="1"/>
    <col min="9" max="9" width="11.7265625" bestFit="1" customWidth="1"/>
    <col min="10" max="10" width="15.08984375" bestFit="1" customWidth="1"/>
    <col min="11" max="11" width="11.81640625" bestFit="1" customWidth="1"/>
    <col min="12" max="12" width="38.36328125" bestFit="1" customWidth="1"/>
    <col min="13" max="13" width="14.54296875" bestFit="1" customWidth="1"/>
    <col min="14" max="14" width="26.54296875" bestFit="1" customWidth="1"/>
    <col min="15" max="15" width="33.90625" bestFit="1" customWidth="1"/>
  </cols>
  <sheetData>
    <row r="1" spans="1:15" x14ac:dyDescent="0.25">
      <c r="A1" t="s">
        <v>381</v>
      </c>
      <c r="B1" t="s">
        <v>413</v>
      </c>
      <c r="C1" t="s">
        <v>414</v>
      </c>
      <c r="D1" t="s">
        <v>415</v>
      </c>
      <c r="E1" t="s">
        <v>416</v>
      </c>
      <c r="F1" t="s">
        <v>385</v>
      </c>
      <c r="G1" t="s">
        <v>386</v>
      </c>
      <c r="H1" t="s">
        <v>417</v>
      </c>
      <c r="I1" t="s">
        <v>388</v>
      </c>
      <c r="J1" t="s">
        <v>418</v>
      </c>
      <c r="K1" t="s">
        <v>419</v>
      </c>
      <c r="L1" t="s">
        <v>420</v>
      </c>
      <c r="M1" t="s">
        <v>421</v>
      </c>
      <c r="N1" t="s">
        <v>422</v>
      </c>
      <c r="O1" t="s">
        <v>423</v>
      </c>
    </row>
    <row r="2" spans="1:15" x14ac:dyDescent="0.25">
      <c r="A2" t="s">
        <v>9984</v>
      </c>
      <c r="B2" t="s">
        <v>9985</v>
      </c>
      <c r="C2" t="s">
        <v>72</v>
      </c>
      <c r="D2">
        <v>81920</v>
      </c>
      <c r="E2">
        <v>66968</v>
      </c>
      <c r="F2">
        <v>7813</v>
      </c>
      <c r="G2">
        <v>41723</v>
      </c>
      <c r="H2">
        <v>16974</v>
      </c>
      <c r="I2">
        <v>458</v>
      </c>
      <c r="J2">
        <v>11.666766216700999</v>
      </c>
      <c r="K2">
        <v>62.302890932982997</v>
      </c>
      <c r="L2">
        <v>25.346434117788</v>
      </c>
      <c r="M2">
        <v>0.68390873252899997</v>
      </c>
      <c r="N2">
        <v>1313954</v>
      </c>
      <c r="O2">
        <v>14243</v>
      </c>
    </row>
    <row r="3" spans="1:15" x14ac:dyDescent="0.25">
      <c r="A3" t="s">
        <v>9986</v>
      </c>
      <c r="B3" t="s">
        <v>9985</v>
      </c>
      <c r="C3" t="s">
        <v>73</v>
      </c>
      <c r="D3">
        <v>56085</v>
      </c>
      <c r="E3">
        <v>43635</v>
      </c>
      <c r="F3">
        <v>4424</v>
      </c>
      <c r="G3">
        <v>26701</v>
      </c>
      <c r="H3">
        <v>12167</v>
      </c>
      <c r="I3">
        <v>343</v>
      </c>
      <c r="J3">
        <v>10.138650166151001</v>
      </c>
      <c r="K3">
        <v>61.191703907414002</v>
      </c>
      <c r="L3">
        <v>27.883579695199</v>
      </c>
      <c r="M3">
        <v>0.78606623123599995</v>
      </c>
      <c r="N3">
        <v>283326</v>
      </c>
      <c r="O3">
        <v>1327</v>
      </c>
    </row>
    <row r="4" spans="1:15" x14ac:dyDescent="0.25">
      <c r="A4" t="s">
        <v>9987</v>
      </c>
      <c r="B4" t="s">
        <v>9985</v>
      </c>
      <c r="C4" t="s">
        <v>74</v>
      </c>
      <c r="D4">
        <v>25695</v>
      </c>
      <c r="E4">
        <v>23227</v>
      </c>
      <c r="F4">
        <v>3356</v>
      </c>
      <c r="G4">
        <v>14971</v>
      </c>
      <c r="H4">
        <v>4786</v>
      </c>
      <c r="I4">
        <v>114</v>
      </c>
      <c r="J4">
        <v>14.448701941706</v>
      </c>
      <c r="K4">
        <v>64.455159943170003</v>
      </c>
      <c r="L4">
        <v>20.605330003875</v>
      </c>
      <c r="M4">
        <v>0.49080811125000001</v>
      </c>
      <c r="N4">
        <v>1028258</v>
      </c>
      <c r="O4">
        <v>2153</v>
      </c>
    </row>
    <row r="5" spans="1:15" x14ac:dyDescent="0.25">
      <c r="A5" t="s">
        <v>9988</v>
      </c>
      <c r="B5" t="s">
        <v>9985</v>
      </c>
      <c r="C5" t="s">
        <v>75</v>
      </c>
      <c r="D5">
        <v>140</v>
      </c>
      <c r="E5">
        <v>106</v>
      </c>
      <c r="F5">
        <v>33</v>
      </c>
      <c r="G5">
        <v>51</v>
      </c>
      <c r="H5">
        <v>21</v>
      </c>
      <c r="I5">
        <v>1</v>
      </c>
      <c r="J5">
        <v>31.132075471697998</v>
      </c>
      <c r="K5">
        <v>48.113207547169999</v>
      </c>
      <c r="L5">
        <v>19.811320754716998</v>
      </c>
      <c r="M5">
        <v>0.94339622641499998</v>
      </c>
      <c r="N5">
        <v>2370</v>
      </c>
      <c r="O5">
        <v>5</v>
      </c>
    </row>
    <row r="6" spans="1:15" x14ac:dyDescent="0.25">
      <c r="A6" t="s">
        <v>9989</v>
      </c>
      <c r="B6" t="s">
        <v>9985</v>
      </c>
      <c r="C6" t="s">
        <v>76</v>
      </c>
      <c r="D6">
        <v>0</v>
      </c>
      <c r="E6">
        <v>0</v>
      </c>
      <c r="F6">
        <v>0</v>
      </c>
      <c r="G6">
        <v>0</v>
      </c>
      <c r="H6">
        <v>0</v>
      </c>
      <c r="I6">
        <v>0</v>
      </c>
      <c r="J6">
        <v>0</v>
      </c>
      <c r="K6">
        <v>0</v>
      </c>
      <c r="L6">
        <v>0</v>
      </c>
      <c r="M6">
        <v>0</v>
      </c>
      <c r="N6">
        <v>0</v>
      </c>
      <c r="O6">
        <v>10758</v>
      </c>
    </row>
    <row r="7" spans="1:15" x14ac:dyDescent="0.25">
      <c r="A7" t="s">
        <v>9990</v>
      </c>
      <c r="B7" t="s">
        <v>9991</v>
      </c>
      <c r="C7" t="s">
        <v>72</v>
      </c>
      <c r="D7">
        <v>79992</v>
      </c>
      <c r="E7">
        <v>67349</v>
      </c>
      <c r="F7">
        <v>7918</v>
      </c>
      <c r="G7">
        <v>44061</v>
      </c>
      <c r="H7">
        <v>14397</v>
      </c>
      <c r="I7">
        <v>973</v>
      </c>
      <c r="J7">
        <v>11.756670477661</v>
      </c>
      <c r="K7">
        <v>65.421906784065001</v>
      </c>
      <c r="L7">
        <v>21.376709379501001</v>
      </c>
      <c r="M7">
        <v>1.4447133587729999</v>
      </c>
      <c r="N7">
        <v>1302762</v>
      </c>
      <c r="O7">
        <v>15812</v>
      </c>
    </row>
    <row r="8" spans="1:15" x14ac:dyDescent="0.25">
      <c r="A8" t="s">
        <v>9992</v>
      </c>
      <c r="B8" t="s">
        <v>9991</v>
      </c>
      <c r="C8" t="s">
        <v>73</v>
      </c>
      <c r="D8">
        <v>54256</v>
      </c>
      <c r="E8">
        <v>43846</v>
      </c>
      <c r="F8">
        <v>4379</v>
      </c>
      <c r="G8">
        <v>28373</v>
      </c>
      <c r="H8">
        <v>10571</v>
      </c>
      <c r="I8">
        <v>523</v>
      </c>
      <c r="J8">
        <v>9.9872280253610004</v>
      </c>
      <c r="K8">
        <v>64.710577931852001</v>
      </c>
      <c r="L8">
        <v>24.10938283994</v>
      </c>
      <c r="M8">
        <v>1.1928112028460001</v>
      </c>
      <c r="N8">
        <v>275323</v>
      </c>
      <c r="O8">
        <v>1350</v>
      </c>
    </row>
    <row r="9" spans="1:15" x14ac:dyDescent="0.25">
      <c r="A9" t="s">
        <v>9993</v>
      </c>
      <c r="B9" t="s">
        <v>9991</v>
      </c>
      <c r="C9" t="s">
        <v>74</v>
      </c>
      <c r="D9">
        <v>25570</v>
      </c>
      <c r="E9">
        <v>23367</v>
      </c>
      <c r="F9">
        <v>3503</v>
      </c>
      <c r="G9">
        <v>15610</v>
      </c>
      <c r="H9">
        <v>3807</v>
      </c>
      <c r="I9">
        <v>447</v>
      </c>
      <c r="J9">
        <v>14.991226943980999</v>
      </c>
      <c r="K9">
        <v>66.803611931356002</v>
      </c>
      <c r="L9">
        <v>16.292206958531001</v>
      </c>
      <c r="M9">
        <v>1.912954166132</v>
      </c>
      <c r="N9">
        <v>1024513</v>
      </c>
      <c r="O9">
        <v>2333</v>
      </c>
    </row>
    <row r="10" spans="1:15" x14ac:dyDescent="0.25">
      <c r="A10" t="s">
        <v>9994</v>
      </c>
      <c r="B10" t="s">
        <v>9991</v>
      </c>
      <c r="C10" t="s">
        <v>75</v>
      </c>
      <c r="D10">
        <v>166</v>
      </c>
      <c r="E10">
        <v>136</v>
      </c>
      <c r="F10">
        <v>36</v>
      </c>
      <c r="G10">
        <v>78</v>
      </c>
      <c r="H10">
        <v>19</v>
      </c>
      <c r="I10">
        <v>3</v>
      </c>
      <c r="J10">
        <v>26.470588235293999</v>
      </c>
      <c r="K10">
        <v>57.352941176470999</v>
      </c>
      <c r="L10">
        <v>13.970588235294001</v>
      </c>
      <c r="M10">
        <v>2.2058823529409999</v>
      </c>
      <c r="N10">
        <v>2926</v>
      </c>
      <c r="O10">
        <v>7</v>
      </c>
    </row>
    <row r="11" spans="1:15" x14ac:dyDescent="0.25">
      <c r="A11" t="s">
        <v>9995</v>
      </c>
      <c r="B11" t="s">
        <v>9991</v>
      </c>
      <c r="C11" t="s">
        <v>76</v>
      </c>
      <c r="D11">
        <v>0</v>
      </c>
      <c r="E11">
        <v>0</v>
      </c>
      <c r="F11">
        <v>0</v>
      </c>
      <c r="G11">
        <v>0</v>
      </c>
      <c r="H11">
        <v>0</v>
      </c>
      <c r="I11">
        <v>0</v>
      </c>
      <c r="J11">
        <v>0</v>
      </c>
      <c r="K11">
        <v>0</v>
      </c>
      <c r="L11">
        <v>0</v>
      </c>
      <c r="M11">
        <v>0</v>
      </c>
      <c r="N11">
        <v>0</v>
      </c>
      <c r="O11">
        <v>12122</v>
      </c>
    </row>
    <row r="12" spans="1:15" x14ac:dyDescent="0.25">
      <c r="A12" t="s">
        <v>9996</v>
      </c>
      <c r="B12" t="s">
        <v>9997</v>
      </c>
      <c r="C12" t="s">
        <v>72</v>
      </c>
      <c r="D12">
        <v>76131</v>
      </c>
      <c r="E12">
        <v>65301</v>
      </c>
      <c r="F12">
        <v>7789</v>
      </c>
      <c r="G12">
        <v>44541</v>
      </c>
      <c r="H12">
        <v>11868</v>
      </c>
      <c r="I12">
        <v>1103</v>
      </c>
      <c r="J12">
        <v>11.927841840094001</v>
      </c>
      <c r="K12">
        <v>68.208756374328004</v>
      </c>
      <c r="L12">
        <v>18.174300546699001</v>
      </c>
      <c r="M12">
        <v>1.689101238878</v>
      </c>
      <c r="N12">
        <v>1292554</v>
      </c>
      <c r="O12">
        <v>14841</v>
      </c>
    </row>
    <row r="13" spans="1:15" x14ac:dyDescent="0.25">
      <c r="A13" t="s">
        <v>9998</v>
      </c>
      <c r="B13" t="s">
        <v>9997</v>
      </c>
      <c r="C13" t="s">
        <v>73</v>
      </c>
      <c r="D13">
        <v>50416</v>
      </c>
      <c r="E13">
        <v>41650</v>
      </c>
      <c r="F13">
        <v>4207</v>
      </c>
      <c r="G13">
        <v>28434</v>
      </c>
      <c r="H13">
        <v>8407</v>
      </c>
      <c r="I13">
        <v>602</v>
      </c>
      <c r="J13">
        <v>10.100840336134</v>
      </c>
      <c r="K13">
        <v>68.268907563024996</v>
      </c>
      <c r="L13">
        <v>20.184873949579998</v>
      </c>
      <c r="M13">
        <v>1.445378151261</v>
      </c>
      <c r="N13">
        <v>263129</v>
      </c>
      <c r="O13">
        <v>1355</v>
      </c>
    </row>
    <row r="14" spans="1:15" x14ac:dyDescent="0.25">
      <c r="A14" t="s">
        <v>9999</v>
      </c>
      <c r="B14" t="s">
        <v>9997</v>
      </c>
      <c r="C14" t="s">
        <v>74</v>
      </c>
      <c r="D14">
        <v>25539</v>
      </c>
      <c r="E14">
        <v>23498</v>
      </c>
      <c r="F14">
        <v>3543</v>
      </c>
      <c r="G14">
        <v>16023</v>
      </c>
      <c r="H14">
        <v>3435</v>
      </c>
      <c r="I14">
        <v>497</v>
      </c>
      <c r="J14">
        <v>15.077878968423001</v>
      </c>
      <c r="K14">
        <v>68.188782024001995</v>
      </c>
      <c r="L14">
        <v>14.618265384288</v>
      </c>
      <c r="M14">
        <v>2.115073623287</v>
      </c>
      <c r="N14">
        <v>1026061</v>
      </c>
      <c r="O14">
        <v>2367</v>
      </c>
    </row>
    <row r="15" spans="1:15" x14ac:dyDescent="0.25">
      <c r="A15" t="s">
        <v>10000</v>
      </c>
      <c r="B15" t="s">
        <v>9997</v>
      </c>
      <c r="C15" t="s">
        <v>75</v>
      </c>
      <c r="D15">
        <v>176</v>
      </c>
      <c r="E15">
        <v>153</v>
      </c>
      <c r="F15">
        <v>39</v>
      </c>
      <c r="G15">
        <v>84</v>
      </c>
      <c r="H15">
        <v>26</v>
      </c>
      <c r="I15">
        <v>4</v>
      </c>
      <c r="J15">
        <v>25.490196078431001</v>
      </c>
      <c r="K15">
        <v>54.901960784313999</v>
      </c>
      <c r="L15">
        <v>16.993464052288001</v>
      </c>
      <c r="M15">
        <v>2.6143790849670001</v>
      </c>
      <c r="N15">
        <v>3364</v>
      </c>
      <c r="O15">
        <v>11</v>
      </c>
    </row>
    <row r="16" spans="1:15" x14ac:dyDescent="0.25">
      <c r="A16" t="s">
        <v>10001</v>
      </c>
      <c r="B16" t="s">
        <v>9997</v>
      </c>
      <c r="C16" t="s">
        <v>76</v>
      </c>
      <c r="D16">
        <v>0</v>
      </c>
      <c r="E16">
        <v>0</v>
      </c>
      <c r="F16">
        <v>0</v>
      </c>
      <c r="G16">
        <v>0</v>
      </c>
      <c r="H16">
        <v>0</v>
      </c>
      <c r="I16">
        <v>0</v>
      </c>
      <c r="J16">
        <v>0</v>
      </c>
      <c r="K16">
        <v>0</v>
      </c>
      <c r="L16">
        <v>0</v>
      </c>
      <c r="M16">
        <v>0</v>
      </c>
      <c r="N16">
        <v>0</v>
      </c>
      <c r="O16">
        <v>11108</v>
      </c>
    </row>
    <row r="17" spans="1:15" x14ac:dyDescent="0.25">
      <c r="A17" t="s">
        <v>10002</v>
      </c>
      <c r="B17" t="s">
        <v>10003</v>
      </c>
      <c r="C17" t="s">
        <v>72</v>
      </c>
      <c r="D17">
        <v>71312</v>
      </c>
      <c r="E17">
        <v>58809</v>
      </c>
      <c r="F17">
        <v>8656</v>
      </c>
      <c r="G17">
        <v>41275</v>
      </c>
      <c r="H17">
        <v>8211</v>
      </c>
      <c r="I17">
        <v>667</v>
      </c>
      <c r="J17">
        <v>14.718835552381</v>
      </c>
      <c r="K17">
        <v>70.184835654406996</v>
      </c>
      <c r="L17">
        <v>13.962148650716999</v>
      </c>
      <c r="M17">
        <v>1.134180142495</v>
      </c>
      <c r="N17">
        <v>1288184</v>
      </c>
      <c r="O17">
        <v>15782</v>
      </c>
    </row>
    <row r="18" spans="1:15" x14ac:dyDescent="0.25">
      <c r="A18" t="s">
        <v>10004</v>
      </c>
      <c r="B18" t="s">
        <v>10003</v>
      </c>
      <c r="C18" t="s">
        <v>73</v>
      </c>
      <c r="D18">
        <v>46044</v>
      </c>
      <c r="E18">
        <v>36998</v>
      </c>
      <c r="F18">
        <v>4830</v>
      </c>
      <c r="G18">
        <v>26252</v>
      </c>
      <c r="H18">
        <v>5530</v>
      </c>
      <c r="I18">
        <v>386</v>
      </c>
      <c r="J18">
        <v>13.054759716741</v>
      </c>
      <c r="K18">
        <v>70.955186766851995</v>
      </c>
      <c r="L18">
        <v>14.946753878588</v>
      </c>
      <c r="M18">
        <v>1.0432996378179999</v>
      </c>
      <c r="N18">
        <v>259754</v>
      </c>
      <c r="O18">
        <v>1892</v>
      </c>
    </row>
    <row r="19" spans="1:15" x14ac:dyDescent="0.25">
      <c r="A19" t="s">
        <v>10005</v>
      </c>
      <c r="B19" t="s">
        <v>10003</v>
      </c>
      <c r="C19" t="s">
        <v>74</v>
      </c>
      <c r="D19">
        <v>25065</v>
      </c>
      <c r="E19">
        <v>21670</v>
      </c>
      <c r="F19">
        <v>3788</v>
      </c>
      <c r="G19">
        <v>14945</v>
      </c>
      <c r="H19">
        <v>2660</v>
      </c>
      <c r="I19">
        <v>277</v>
      </c>
      <c r="J19">
        <v>17.480387632671999</v>
      </c>
      <c r="K19">
        <v>68.966312874942005</v>
      </c>
      <c r="L19">
        <v>12.275034610060001</v>
      </c>
      <c r="M19">
        <v>1.2782648823260001</v>
      </c>
      <c r="N19">
        <v>1024446</v>
      </c>
      <c r="O19">
        <v>2460</v>
      </c>
    </row>
    <row r="20" spans="1:15" x14ac:dyDescent="0.25">
      <c r="A20" t="s">
        <v>10006</v>
      </c>
      <c r="B20" t="s">
        <v>10003</v>
      </c>
      <c r="C20" t="s">
        <v>75</v>
      </c>
      <c r="D20">
        <v>201</v>
      </c>
      <c r="E20">
        <v>140</v>
      </c>
      <c r="F20">
        <v>37</v>
      </c>
      <c r="G20">
        <v>78</v>
      </c>
      <c r="H20">
        <v>21</v>
      </c>
      <c r="I20">
        <v>4</v>
      </c>
      <c r="J20">
        <v>26.428571428571001</v>
      </c>
      <c r="K20">
        <v>55.714285714286</v>
      </c>
      <c r="L20">
        <v>15</v>
      </c>
      <c r="M20">
        <v>2.8571428571430002</v>
      </c>
      <c r="N20">
        <v>3984</v>
      </c>
      <c r="O20">
        <v>10</v>
      </c>
    </row>
    <row r="21" spans="1:15" x14ac:dyDescent="0.25">
      <c r="A21" t="s">
        <v>10007</v>
      </c>
      <c r="B21" t="s">
        <v>10003</v>
      </c>
      <c r="C21" t="s">
        <v>76</v>
      </c>
      <c r="D21">
        <v>2</v>
      </c>
      <c r="E21">
        <v>0</v>
      </c>
      <c r="F21">
        <v>0</v>
      </c>
      <c r="G21">
        <v>0</v>
      </c>
      <c r="H21">
        <v>0</v>
      </c>
      <c r="I21">
        <v>0</v>
      </c>
      <c r="J21">
        <v>0</v>
      </c>
      <c r="K21">
        <v>0</v>
      </c>
      <c r="L21">
        <v>0</v>
      </c>
      <c r="M21">
        <v>0</v>
      </c>
      <c r="N21">
        <v>0</v>
      </c>
      <c r="O21">
        <v>11420</v>
      </c>
    </row>
    <row r="22" spans="1:15" x14ac:dyDescent="0.25">
      <c r="A22" t="s">
        <v>10008</v>
      </c>
      <c r="B22" t="s">
        <v>10009</v>
      </c>
      <c r="C22" t="s">
        <v>72</v>
      </c>
      <c r="D22">
        <v>67254</v>
      </c>
      <c r="E22">
        <v>55290</v>
      </c>
      <c r="F22">
        <v>8121</v>
      </c>
      <c r="G22">
        <v>42183</v>
      </c>
      <c r="H22">
        <v>4438</v>
      </c>
      <c r="I22">
        <v>548</v>
      </c>
      <c r="J22">
        <v>14.688008681497999</v>
      </c>
      <c r="K22">
        <v>76.294085729787994</v>
      </c>
      <c r="L22">
        <v>8.0267679508050005</v>
      </c>
      <c r="M22">
        <v>0.991137637909</v>
      </c>
      <c r="N22">
        <v>1281604</v>
      </c>
      <c r="O22">
        <v>15442</v>
      </c>
    </row>
    <row r="23" spans="1:15" x14ac:dyDescent="0.25">
      <c r="A23" t="s">
        <v>10010</v>
      </c>
      <c r="B23" t="s">
        <v>10009</v>
      </c>
      <c r="C23" t="s">
        <v>73</v>
      </c>
      <c r="D23">
        <v>42563</v>
      </c>
      <c r="E23">
        <v>34382</v>
      </c>
      <c r="F23">
        <v>4496</v>
      </c>
      <c r="G23">
        <v>26006</v>
      </c>
      <c r="H23">
        <v>3535</v>
      </c>
      <c r="I23">
        <v>345</v>
      </c>
      <c r="J23">
        <v>13.076609853993</v>
      </c>
      <c r="K23">
        <v>75.638415449945001</v>
      </c>
      <c r="L23">
        <v>10.281542667675</v>
      </c>
      <c r="M23">
        <v>1.003432028387</v>
      </c>
      <c r="N23">
        <v>257464</v>
      </c>
      <c r="O23">
        <v>2123</v>
      </c>
    </row>
    <row r="24" spans="1:15" x14ac:dyDescent="0.25">
      <c r="A24" t="s">
        <v>10011</v>
      </c>
      <c r="B24" t="s">
        <v>10009</v>
      </c>
      <c r="C24" t="s">
        <v>74</v>
      </c>
      <c r="D24">
        <v>24483</v>
      </c>
      <c r="E24">
        <v>20755</v>
      </c>
      <c r="F24">
        <v>3586</v>
      </c>
      <c r="G24">
        <v>16083</v>
      </c>
      <c r="H24">
        <v>884</v>
      </c>
      <c r="I24">
        <v>202</v>
      </c>
      <c r="J24">
        <v>17.277764394121998</v>
      </c>
      <c r="K24">
        <v>77.489761503251998</v>
      </c>
      <c r="L24">
        <v>4.2592146470729997</v>
      </c>
      <c r="M24">
        <v>0.97325945555299997</v>
      </c>
      <c r="N24">
        <v>1019913</v>
      </c>
      <c r="O24">
        <v>2380</v>
      </c>
    </row>
    <row r="25" spans="1:15" x14ac:dyDescent="0.25">
      <c r="A25" t="s">
        <v>10012</v>
      </c>
      <c r="B25" t="s">
        <v>10009</v>
      </c>
      <c r="C25" t="s">
        <v>75</v>
      </c>
      <c r="D25">
        <v>206</v>
      </c>
      <c r="E25">
        <v>151</v>
      </c>
      <c r="F25">
        <v>39</v>
      </c>
      <c r="G25">
        <v>93</v>
      </c>
      <c r="H25">
        <v>18</v>
      </c>
      <c r="I25">
        <v>1</v>
      </c>
      <c r="J25">
        <v>25.827814569535999</v>
      </c>
      <c r="K25">
        <v>61.589403973510002</v>
      </c>
      <c r="L25">
        <v>11.920529801324999</v>
      </c>
      <c r="M25">
        <v>0.66225165562900001</v>
      </c>
      <c r="N25">
        <v>4226</v>
      </c>
      <c r="O25">
        <v>6</v>
      </c>
    </row>
    <row r="26" spans="1:15" x14ac:dyDescent="0.25">
      <c r="A26" t="s">
        <v>10013</v>
      </c>
      <c r="B26" t="s">
        <v>10009</v>
      </c>
      <c r="C26" t="s">
        <v>76</v>
      </c>
      <c r="D26">
        <v>2</v>
      </c>
      <c r="E26">
        <v>0</v>
      </c>
      <c r="F26">
        <v>0</v>
      </c>
      <c r="G26">
        <v>0</v>
      </c>
      <c r="H26">
        <v>0</v>
      </c>
      <c r="I26">
        <v>0</v>
      </c>
      <c r="J26">
        <v>0</v>
      </c>
      <c r="K26">
        <v>0</v>
      </c>
      <c r="L26">
        <v>0</v>
      </c>
      <c r="M26">
        <v>0</v>
      </c>
      <c r="N26">
        <v>0</v>
      </c>
      <c r="O26">
        <v>10933</v>
      </c>
    </row>
    <row r="27" spans="1:15" x14ac:dyDescent="0.25">
      <c r="A27" t="s">
        <v>10014</v>
      </c>
      <c r="B27" t="s">
        <v>10015</v>
      </c>
      <c r="C27" t="s">
        <v>72</v>
      </c>
      <c r="D27">
        <v>65422</v>
      </c>
      <c r="E27">
        <v>52498</v>
      </c>
      <c r="F27">
        <v>9045</v>
      </c>
      <c r="G27">
        <v>40121</v>
      </c>
      <c r="H27">
        <v>2794</v>
      </c>
      <c r="I27">
        <v>538</v>
      </c>
      <c r="J27">
        <v>17.229227780106001</v>
      </c>
      <c r="K27">
        <v>76.423863766238995</v>
      </c>
      <c r="L27">
        <v>5.322107508857</v>
      </c>
      <c r="M27">
        <v>1.024800944798</v>
      </c>
      <c r="N27">
        <v>1290556</v>
      </c>
      <c r="O27">
        <v>15237</v>
      </c>
    </row>
    <row r="28" spans="1:15" x14ac:dyDescent="0.25">
      <c r="A28" t="s">
        <v>10016</v>
      </c>
      <c r="B28" t="s">
        <v>10015</v>
      </c>
      <c r="C28" t="s">
        <v>73</v>
      </c>
      <c r="D28">
        <v>40827</v>
      </c>
      <c r="E28">
        <v>32335</v>
      </c>
      <c r="F28">
        <v>4849</v>
      </c>
      <c r="G28">
        <v>25099</v>
      </c>
      <c r="H28">
        <v>2084</v>
      </c>
      <c r="I28">
        <v>303</v>
      </c>
      <c r="J28">
        <v>14.996134219886001</v>
      </c>
      <c r="K28">
        <v>77.621772073604006</v>
      </c>
      <c r="L28">
        <v>6.4450286067729996</v>
      </c>
      <c r="M28">
        <v>0.93706509973700003</v>
      </c>
      <c r="N28">
        <v>253854</v>
      </c>
      <c r="O28">
        <v>1916</v>
      </c>
    </row>
    <row r="29" spans="1:15" x14ac:dyDescent="0.25">
      <c r="A29" t="s">
        <v>10017</v>
      </c>
      <c r="B29" t="s">
        <v>10015</v>
      </c>
      <c r="C29" t="s">
        <v>74</v>
      </c>
      <c r="D29">
        <v>24382</v>
      </c>
      <c r="E29">
        <v>20015</v>
      </c>
      <c r="F29">
        <v>4156</v>
      </c>
      <c r="G29">
        <v>14924</v>
      </c>
      <c r="H29">
        <v>704</v>
      </c>
      <c r="I29">
        <v>231</v>
      </c>
      <c r="J29">
        <v>20.764426679989999</v>
      </c>
      <c r="K29">
        <v>74.564076942292999</v>
      </c>
      <c r="L29">
        <v>3.517361978516</v>
      </c>
      <c r="M29">
        <v>1.154134399201</v>
      </c>
      <c r="N29">
        <v>1032173</v>
      </c>
      <c r="O29">
        <v>2641</v>
      </c>
    </row>
    <row r="30" spans="1:15" x14ac:dyDescent="0.25">
      <c r="A30" t="s">
        <v>10018</v>
      </c>
      <c r="B30" t="s">
        <v>10015</v>
      </c>
      <c r="C30" t="s">
        <v>75</v>
      </c>
      <c r="D30">
        <v>213</v>
      </c>
      <c r="E30">
        <v>148</v>
      </c>
      <c r="F30">
        <v>40</v>
      </c>
      <c r="G30">
        <v>98</v>
      </c>
      <c r="H30">
        <v>6</v>
      </c>
      <c r="I30">
        <v>4</v>
      </c>
      <c r="J30">
        <v>27.027027027027</v>
      </c>
      <c r="K30">
        <v>66.216216216215997</v>
      </c>
      <c r="L30">
        <v>4.0540540540540002</v>
      </c>
      <c r="M30">
        <v>2.7027027027030002</v>
      </c>
      <c r="N30">
        <v>4529</v>
      </c>
      <c r="O30">
        <v>6</v>
      </c>
    </row>
    <row r="31" spans="1:15" x14ac:dyDescent="0.25">
      <c r="A31" t="s">
        <v>10019</v>
      </c>
      <c r="B31" t="s">
        <v>10015</v>
      </c>
      <c r="C31" t="s">
        <v>76</v>
      </c>
      <c r="D31">
        <v>0</v>
      </c>
      <c r="E31">
        <v>0</v>
      </c>
      <c r="F31">
        <v>0</v>
      </c>
      <c r="G31">
        <v>0</v>
      </c>
      <c r="H31">
        <v>0</v>
      </c>
      <c r="I31">
        <v>0</v>
      </c>
      <c r="J31">
        <v>0</v>
      </c>
      <c r="K31">
        <v>0</v>
      </c>
      <c r="L31">
        <v>0</v>
      </c>
      <c r="M31">
        <v>0</v>
      </c>
      <c r="N31">
        <v>0</v>
      </c>
      <c r="O31">
        <v>10674</v>
      </c>
    </row>
    <row r="32" spans="1:15" x14ac:dyDescent="0.25">
      <c r="A32" t="s">
        <v>10020</v>
      </c>
      <c r="B32" t="s">
        <v>10021</v>
      </c>
      <c r="C32" t="s">
        <v>72</v>
      </c>
      <c r="D32">
        <v>64398</v>
      </c>
      <c r="E32">
        <v>51734</v>
      </c>
      <c r="F32">
        <v>9502</v>
      </c>
      <c r="G32">
        <v>39225</v>
      </c>
      <c r="H32">
        <v>2442</v>
      </c>
      <c r="I32">
        <v>565</v>
      </c>
      <c r="J32">
        <v>18.367031352689001</v>
      </c>
      <c r="K32">
        <v>75.820543549697007</v>
      </c>
      <c r="L32">
        <v>4.720299996134</v>
      </c>
      <c r="M32">
        <v>1.0921251014810001</v>
      </c>
      <c r="N32">
        <v>1293189</v>
      </c>
      <c r="O32">
        <v>15323</v>
      </c>
    </row>
    <row r="33" spans="1:15" x14ac:dyDescent="0.25">
      <c r="A33" t="s">
        <v>10022</v>
      </c>
      <c r="B33" t="s">
        <v>10021</v>
      </c>
      <c r="C33" t="s">
        <v>73</v>
      </c>
      <c r="D33">
        <v>39844</v>
      </c>
      <c r="E33">
        <v>31603</v>
      </c>
      <c r="F33">
        <v>5025</v>
      </c>
      <c r="G33">
        <v>24628</v>
      </c>
      <c r="H33">
        <v>1639</v>
      </c>
      <c r="I33">
        <v>311</v>
      </c>
      <c r="J33">
        <v>15.900389203556999</v>
      </c>
      <c r="K33">
        <v>77.929310508496002</v>
      </c>
      <c r="L33">
        <v>5.1862164984339998</v>
      </c>
      <c r="M33">
        <v>0.984083789514</v>
      </c>
      <c r="N33">
        <v>252131</v>
      </c>
      <c r="O33">
        <v>1856</v>
      </c>
    </row>
    <row r="34" spans="1:15" x14ac:dyDescent="0.25">
      <c r="A34" t="s">
        <v>10023</v>
      </c>
      <c r="B34" t="s">
        <v>10021</v>
      </c>
      <c r="C34" t="s">
        <v>74</v>
      </c>
      <c r="D34">
        <v>24326</v>
      </c>
      <c r="E34">
        <v>19974</v>
      </c>
      <c r="F34">
        <v>4430</v>
      </c>
      <c r="G34">
        <v>14498</v>
      </c>
      <c r="H34">
        <v>793</v>
      </c>
      <c r="I34">
        <v>253</v>
      </c>
      <c r="J34">
        <v>22.178832482227001</v>
      </c>
      <c r="K34">
        <v>72.584359667567995</v>
      </c>
      <c r="L34">
        <v>3.9701612095719998</v>
      </c>
      <c r="M34">
        <v>1.2666466406329999</v>
      </c>
      <c r="N34">
        <v>1036206</v>
      </c>
      <c r="O34">
        <v>2849</v>
      </c>
    </row>
    <row r="35" spans="1:15" x14ac:dyDescent="0.25">
      <c r="A35" t="s">
        <v>10024</v>
      </c>
      <c r="B35" t="s">
        <v>10021</v>
      </c>
      <c r="C35" t="s">
        <v>75</v>
      </c>
      <c r="D35">
        <v>228</v>
      </c>
      <c r="E35">
        <v>157</v>
      </c>
      <c r="F35">
        <v>47</v>
      </c>
      <c r="G35">
        <v>99</v>
      </c>
      <c r="H35">
        <v>10</v>
      </c>
      <c r="I35">
        <v>1</v>
      </c>
      <c r="J35">
        <v>29.936305732484001</v>
      </c>
      <c r="K35">
        <v>63.057324840763997</v>
      </c>
      <c r="L35">
        <v>6.369426751592</v>
      </c>
      <c r="M35">
        <v>0.63694267515900005</v>
      </c>
      <c r="N35">
        <v>4852</v>
      </c>
      <c r="O35">
        <v>7</v>
      </c>
    </row>
    <row r="36" spans="1:15" x14ac:dyDescent="0.25">
      <c r="A36" t="s">
        <v>10025</v>
      </c>
      <c r="B36" t="s">
        <v>10021</v>
      </c>
      <c r="C36" t="s">
        <v>76</v>
      </c>
      <c r="D36">
        <v>0</v>
      </c>
      <c r="E36">
        <v>0</v>
      </c>
      <c r="F36">
        <v>0</v>
      </c>
      <c r="G36">
        <v>0</v>
      </c>
      <c r="H36">
        <v>0</v>
      </c>
      <c r="I36">
        <v>0</v>
      </c>
      <c r="J36">
        <v>0</v>
      </c>
      <c r="K36">
        <v>0</v>
      </c>
      <c r="L36">
        <v>0</v>
      </c>
      <c r="M36">
        <v>0</v>
      </c>
      <c r="N36">
        <v>0</v>
      </c>
      <c r="O36">
        <v>10611</v>
      </c>
    </row>
    <row r="37" spans="1:15" x14ac:dyDescent="0.25">
      <c r="A37" t="s">
        <v>10026</v>
      </c>
      <c r="B37" t="s">
        <v>424</v>
      </c>
      <c r="C37" t="s">
        <v>72</v>
      </c>
      <c r="D37">
        <v>63460</v>
      </c>
      <c r="E37">
        <v>51202</v>
      </c>
      <c r="F37">
        <v>9742</v>
      </c>
      <c r="G37">
        <v>38666</v>
      </c>
      <c r="H37">
        <v>2254</v>
      </c>
      <c r="I37">
        <v>540</v>
      </c>
      <c r="J37">
        <v>19.026600523399999</v>
      </c>
      <c r="K37">
        <v>75.516581383499997</v>
      </c>
      <c r="L37">
        <v>4.4021717901999997</v>
      </c>
      <c r="M37">
        <v>1.0546463028999999</v>
      </c>
      <c r="N37">
        <v>1304902</v>
      </c>
      <c r="O37">
        <v>15468</v>
      </c>
    </row>
    <row r="38" spans="1:15" x14ac:dyDescent="0.25">
      <c r="A38" t="s">
        <v>10027</v>
      </c>
      <c r="B38" t="s">
        <v>424</v>
      </c>
      <c r="C38" t="s">
        <v>73</v>
      </c>
      <c r="D38">
        <v>39013</v>
      </c>
      <c r="E38">
        <v>31057</v>
      </c>
      <c r="F38">
        <v>5114</v>
      </c>
      <c r="G38">
        <v>24151</v>
      </c>
      <c r="H38">
        <v>1502</v>
      </c>
      <c r="I38">
        <v>290</v>
      </c>
      <c r="J38">
        <v>16.466497086</v>
      </c>
      <c r="K38">
        <v>77.7634671733</v>
      </c>
      <c r="L38">
        <v>4.8362687960999997</v>
      </c>
      <c r="M38">
        <v>0.93376694469999999</v>
      </c>
      <c r="N38">
        <v>249193</v>
      </c>
      <c r="O38">
        <v>1766</v>
      </c>
    </row>
    <row r="39" spans="1:15" x14ac:dyDescent="0.25">
      <c r="A39" t="s">
        <v>10028</v>
      </c>
      <c r="B39" t="s">
        <v>424</v>
      </c>
      <c r="C39" t="s">
        <v>74</v>
      </c>
      <c r="D39">
        <v>24224</v>
      </c>
      <c r="E39">
        <v>19990</v>
      </c>
      <c r="F39">
        <v>4585</v>
      </c>
      <c r="G39">
        <v>14417</v>
      </c>
      <c r="H39">
        <v>742</v>
      </c>
      <c r="I39">
        <v>246</v>
      </c>
      <c r="J39">
        <v>22.936468234100001</v>
      </c>
      <c r="K39">
        <v>72.121060530299999</v>
      </c>
      <c r="L39">
        <v>3.7118559279999999</v>
      </c>
      <c r="M39">
        <v>1.2306153076999999</v>
      </c>
      <c r="N39">
        <v>1050825</v>
      </c>
      <c r="O39">
        <v>3028</v>
      </c>
    </row>
    <row r="40" spans="1:15" x14ac:dyDescent="0.25">
      <c r="A40" t="s">
        <v>10029</v>
      </c>
      <c r="B40" t="s">
        <v>424</v>
      </c>
      <c r="C40" t="s">
        <v>75</v>
      </c>
      <c r="D40">
        <v>223</v>
      </c>
      <c r="E40">
        <v>155</v>
      </c>
      <c r="F40">
        <v>43</v>
      </c>
      <c r="G40">
        <v>98</v>
      </c>
      <c r="H40">
        <v>10</v>
      </c>
      <c r="I40">
        <v>4</v>
      </c>
      <c r="J40">
        <v>27.741935483900001</v>
      </c>
      <c r="K40">
        <v>63.2258064516</v>
      </c>
      <c r="L40">
        <v>6.4516129032</v>
      </c>
      <c r="M40">
        <v>2.5806451613000001</v>
      </c>
      <c r="N40">
        <v>4885</v>
      </c>
      <c r="O40">
        <v>5</v>
      </c>
    </row>
    <row r="41" spans="1:15" x14ac:dyDescent="0.25">
      <c r="A41" t="s">
        <v>10030</v>
      </c>
      <c r="B41" t="s">
        <v>424</v>
      </c>
      <c r="C41" t="s">
        <v>76</v>
      </c>
      <c r="D41">
        <v>0</v>
      </c>
      <c r="E41">
        <v>0</v>
      </c>
      <c r="F41">
        <v>0</v>
      </c>
      <c r="G41">
        <v>0</v>
      </c>
      <c r="H41">
        <v>0</v>
      </c>
      <c r="I41">
        <v>0</v>
      </c>
      <c r="J41">
        <v>0</v>
      </c>
      <c r="K41">
        <v>0</v>
      </c>
      <c r="L41">
        <v>0</v>
      </c>
      <c r="M41">
        <v>0</v>
      </c>
      <c r="N41">
        <v>0</v>
      </c>
      <c r="O41">
        <v>10669</v>
      </c>
    </row>
    <row r="42" spans="1:15" x14ac:dyDescent="0.25">
      <c r="A42" t="s">
        <v>10031</v>
      </c>
      <c r="B42" t="s">
        <v>10032</v>
      </c>
      <c r="C42" t="s">
        <v>72</v>
      </c>
      <c r="D42">
        <v>62448</v>
      </c>
      <c r="E42">
        <v>50996</v>
      </c>
      <c r="F42">
        <v>9989</v>
      </c>
      <c r="G42">
        <v>38561</v>
      </c>
      <c r="H42">
        <v>1941</v>
      </c>
      <c r="I42">
        <v>505</v>
      </c>
      <c r="J42">
        <v>19.587810808699999</v>
      </c>
      <c r="K42">
        <v>75.615734567399997</v>
      </c>
      <c r="L42">
        <v>3.8061808769000001</v>
      </c>
      <c r="M42">
        <v>0.99027374700000004</v>
      </c>
      <c r="N42">
        <v>1306976</v>
      </c>
      <c r="O42">
        <v>14799</v>
      </c>
    </row>
    <row r="43" spans="1:15" x14ac:dyDescent="0.25">
      <c r="A43" t="s">
        <v>10033</v>
      </c>
      <c r="B43" t="s">
        <v>10032</v>
      </c>
      <c r="C43" t="s">
        <v>73</v>
      </c>
      <c r="D43">
        <v>38045</v>
      </c>
      <c r="E43">
        <v>30590</v>
      </c>
      <c r="F43">
        <v>5182</v>
      </c>
      <c r="G43">
        <v>23762</v>
      </c>
      <c r="H43">
        <v>1365</v>
      </c>
      <c r="I43">
        <v>281</v>
      </c>
      <c r="J43">
        <v>16.9401765283</v>
      </c>
      <c r="K43">
        <v>77.678980058799993</v>
      </c>
      <c r="L43">
        <v>4.4622425629000002</v>
      </c>
      <c r="M43">
        <v>0.91860085000000002</v>
      </c>
      <c r="N43">
        <v>244384</v>
      </c>
      <c r="O43">
        <v>1689</v>
      </c>
    </row>
    <row r="44" spans="1:15" x14ac:dyDescent="0.25">
      <c r="A44" t="s">
        <v>10034</v>
      </c>
      <c r="B44" t="s">
        <v>10032</v>
      </c>
      <c r="C44" t="s">
        <v>74</v>
      </c>
      <c r="D44">
        <v>24183</v>
      </c>
      <c r="E44">
        <v>20248</v>
      </c>
      <c r="F44">
        <v>4760</v>
      </c>
      <c r="G44">
        <v>14691</v>
      </c>
      <c r="H44">
        <v>573</v>
      </c>
      <c r="I44">
        <v>224</v>
      </c>
      <c r="J44">
        <v>23.508494666099999</v>
      </c>
      <c r="K44">
        <v>72.555314105099995</v>
      </c>
      <c r="L44">
        <v>2.8299091268000001</v>
      </c>
      <c r="M44">
        <v>1.1062821019</v>
      </c>
      <c r="N44">
        <v>1057790</v>
      </c>
      <c r="O44">
        <v>3045</v>
      </c>
    </row>
    <row r="45" spans="1:15" x14ac:dyDescent="0.25">
      <c r="A45" t="s">
        <v>10035</v>
      </c>
      <c r="B45" t="s">
        <v>10032</v>
      </c>
      <c r="C45" t="s">
        <v>75</v>
      </c>
      <c r="D45">
        <v>220</v>
      </c>
      <c r="E45">
        <v>158</v>
      </c>
      <c r="F45">
        <v>47</v>
      </c>
      <c r="G45">
        <v>108</v>
      </c>
      <c r="H45">
        <v>3</v>
      </c>
      <c r="I45">
        <v>0</v>
      </c>
      <c r="J45">
        <v>29.746835442999998</v>
      </c>
      <c r="K45">
        <v>68.354430379700005</v>
      </c>
      <c r="L45">
        <v>1.8987341771999999</v>
      </c>
      <c r="M45">
        <v>0</v>
      </c>
      <c r="N45">
        <v>4802</v>
      </c>
      <c r="O45">
        <v>5</v>
      </c>
    </row>
    <row r="46" spans="1:15" x14ac:dyDescent="0.25">
      <c r="A46" t="s">
        <v>10036</v>
      </c>
      <c r="B46" t="s">
        <v>10032</v>
      </c>
      <c r="C46" t="s">
        <v>76</v>
      </c>
      <c r="D46">
        <v>0</v>
      </c>
      <c r="E46">
        <v>0</v>
      </c>
      <c r="F46">
        <v>0</v>
      </c>
      <c r="G46">
        <v>0</v>
      </c>
      <c r="H46">
        <v>0</v>
      </c>
      <c r="I46">
        <v>0</v>
      </c>
      <c r="J46">
        <v>0</v>
      </c>
      <c r="K46">
        <v>0</v>
      </c>
      <c r="L46">
        <v>0</v>
      </c>
      <c r="M46">
        <v>0</v>
      </c>
      <c r="N46">
        <v>0</v>
      </c>
      <c r="O46">
        <v>10060</v>
      </c>
    </row>
    <row r="47" spans="1:15" x14ac:dyDescent="0.25">
      <c r="A47" t="s">
        <v>10037</v>
      </c>
      <c r="B47" t="s">
        <v>10038</v>
      </c>
      <c r="C47" t="s">
        <v>72</v>
      </c>
      <c r="D47">
        <v>61652</v>
      </c>
      <c r="E47">
        <v>50774</v>
      </c>
      <c r="F47">
        <v>10103</v>
      </c>
      <c r="G47">
        <v>38367</v>
      </c>
      <c r="H47">
        <v>1808</v>
      </c>
      <c r="I47">
        <v>496</v>
      </c>
      <c r="J47">
        <v>19.8979792807</v>
      </c>
      <c r="K47">
        <v>75.564265175100005</v>
      </c>
      <c r="L47">
        <v>3.5608776144999998</v>
      </c>
      <c r="M47">
        <v>0.97687792959999997</v>
      </c>
      <c r="N47">
        <v>1310218</v>
      </c>
      <c r="O47">
        <v>14950</v>
      </c>
    </row>
    <row r="48" spans="1:15" x14ac:dyDescent="0.25">
      <c r="A48" t="s">
        <v>10039</v>
      </c>
      <c r="B48" t="s">
        <v>10038</v>
      </c>
      <c r="C48" t="s">
        <v>73</v>
      </c>
      <c r="D48">
        <v>37299</v>
      </c>
      <c r="E48">
        <v>30372</v>
      </c>
      <c r="F48">
        <v>5223</v>
      </c>
      <c r="G48">
        <v>23545</v>
      </c>
      <c r="H48">
        <v>1313</v>
      </c>
      <c r="I48">
        <v>291</v>
      </c>
      <c r="J48">
        <v>17.196760173800001</v>
      </c>
      <c r="K48">
        <v>77.522059791900006</v>
      </c>
      <c r="L48">
        <v>4.3230607138000003</v>
      </c>
      <c r="M48">
        <v>0.95811932040000003</v>
      </c>
      <c r="N48">
        <v>240724</v>
      </c>
      <c r="O48">
        <v>1654</v>
      </c>
    </row>
    <row r="49" spans="1:15" x14ac:dyDescent="0.25">
      <c r="A49" t="s">
        <v>10040</v>
      </c>
      <c r="B49" t="s">
        <v>10038</v>
      </c>
      <c r="C49" t="s">
        <v>74</v>
      </c>
      <c r="D49">
        <v>24134</v>
      </c>
      <c r="E49">
        <v>20246</v>
      </c>
      <c r="F49">
        <v>4833</v>
      </c>
      <c r="G49">
        <v>14714</v>
      </c>
      <c r="H49">
        <v>493</v>
      </c>
      <c r="I49">
        <v>206</v>
      </c>
      <c r="J49">
        <v>23.871382001400001</v>
      </c>
      <c r="K49">
        <v>72.676084164800002</v>
      </c>
      <c r="L49">
        <v>2.4350488984999998</v>
      </c>
      <c r="M49">
        <v>1.0174849352999999</v>
      </c>
      <c r="N49">
        <v>1064677</v>
      </c>
      <c r="O49">
        <v>3170</v>
      </c>
    </row>
    <row r="50" spans="1:15" x14ac:dyDescent="0.25">
      <c r="A50" t="s">
        <v>10041</v>
      </c>
      <c r="B50" t="s">
        <v>10038</v>
      </c>
      <c r="C50" t="s">
        <v>75</v>
      </c>
      <c r="D50">
        <v>219</v>
      </c>
      <c r="E50">
        <v>156</v>
      </c>
      <c r="F50">
        <v>49</v>
      </c>
      <c r="G50">
        <v>106</v>
      </c>
      <c r="H50">
        <v>1</v>
      </c>
      <c r="I50">
        <v>0</v>
      </c>
      <c r="J50">
        <v>31.410256410300001</v>
      </c>
      <c r="K50">
        <v>67.948717948699993</v>
      </c>
      <c r="L50">
        <v>0.64102564100000003</v>
      </c>
      <c r="M50">
        <v>0</v>
      </c>
      <c r="N50">
        <v>4817</v>
      </c>
      <c r="O50">
        <v>6</v>
      </c>
    </row>
    <row r="51" spans="1:15" x14ac:dyDescent="0.25">
      <c r="A51" t="s">
        <v>10042</v>
      </c>
      <c r="B51" t="s">
        <v>10038</v>
      </c>
      <c r="C51" t="s">
        <v>76</v>
      </c>
      <c r="D51">
        <v>0</v>
      </c>
      <c r="E51">
        <v>0</v>
      </c>
      <c r="F51">
        <v>0</v>
      </c>
      <c r="G51">
        <v>0</v>
      </c>
      <c r="H51">
        <v>0</v>
      </c>
      <c r="I51">
        <v>0</v>
      </c>
      <c r="J51">
        <v>0</v>
      </c>
      <c r="K51">
        <v>0</v>
      </c>
      <c r="L51">
        <v>0</v>
      </c>
      <c r="M51">
        <v>0</v>
      </c>
      <c r="N51">
        <v>0</v>
      </c>
      <c r="O51">
        <v>10120</v>
      </c>
    </row>
    <row r="52" spans="1:15" x14ac:dyDescent="0.25">
      <c r="A52" t="s">
        <v>10043</v>
      </c>
      <c r="B52" t="s">
        <v>425</v>
      </c>
      <c r="C52" t="s">
        <v>72</v>
      </c>
      <c r="D52">
        <v>61162</v>
      </c>
      <c r="E52">
        <v>49782</v>
      </c>
      <c r="F52">
        <v>9844</v>
      </c>
      <c r="G52">
        <v>37759</v>
      </c>
      <c r="H52">
        <v>1664</v>
      </c>
      <c r="I52">
        <v>515</v>
      </c>
      <c r="J52">
        <v>19.774215579900002</v>
      </c>
      <c r="K52">
        <v>75.848700333500005</v>
      </c>
      <c r="L52">
        <v>3.3425736210000001</v>
      </c>
      <c r="M52">
        <v>1.0345104655999999</v>
      </c>
      <c r="N52">
        <v>1319465</v>
      </c>
      <c r="O52">
        <v>15040</v>
      </c>
    </row>
    <row r="53" spans="1:15" x14ac:dyDescent="0.25">
      <c r="A53" t="s">
        <v>10044</v>
      </c>
      <c r="B53" t="s">
        <v>425</v>
      </c>
      <c r="C53" t="s">
        <v>73</v>
      </c>
      <c r="D53">
        <v>36831</v>
      </c>
      <c r="E53">
        <v>29707</v>
      </c>
      <c r="F53">
        <v>5113</v>
      </c>
      <c r="G53">
        <v>23083</v>
      </c>
      <c r="H53">
        <v>1220</v>
      </c>
      <c r="I53">
        <v>291</v>
      </c>
      <c r="J53">
        <v>17.2114316491</v>
      </c>
      <c r="K53">
        <v>77.702225064800004</v>
      </c>
      <c r="L53">
        <v>4.1067761806999998</v>
      </c>
      <c r="M53">
        <v>0.97956710540000003</v>
      </c>
      <c r="N53">
        <v>238245</v>
      </c>
      <c r="O53">
        <v>1641</v>
      </c>
    </row>
    <row r="54" spans="1:15" x14ac:dyDescent="0.25">
      <c r="A54" t="s">
        <v>10045</v>
      </c>
      <c r="B54" t="s">
        <v>425</v>
      </c>
      <c r="C54" t="s">
        <v>74</v>
      </c>
      <c r="D54">
        <v>24101</v>
      </c>
      <c r="E54">
        <v>19916</v>
      </c>
      <c r="F54">
        <v>4677</v>
      </c>
      <c r="G54">
        <v>14576</v>
      </c>
      <c r="H54">
        <v>441</v>
      </c>
      <c r="I54">
        <v>222</v>
      </c>
      <c r="J54">
        <v>23.4836312513</v>
      </c>
      <c r="K54">
        <v>73.187387025500001</v>
      </c>
      <c r="L54">
        <v>2.2143000602999998</v>
      </c>
      <c r="M54">
        <v>1.114681663</v>
      </c>
      <c r="N54">
        <v>1076137</v>
      </c>
      <c r="O54">
        <v>3414</v>
      </c>
    </row>
    <row r="55" spans="1:15" x14ac:dyDescent="0.25">
      <c r="A55" t="s">
        <v>10046</v>
      </c>
      <c r="B55" t="s">
        <v>425</v>
      </c>
      <c r="C55" t="s">
        <v>75</v>
      </c>
      <c r="D55">
        <v>230</v>
      </c>
      <c r="E55">
        <v>159</v>
      </c>
      <c r="F55">
        <v>54</v>
      </c>
      <c r="G55">
        <v>100</v>
      </c>
      <c r="H55">
        <v>3</v>
      </c>
      <c r="I55">
        <v>2</v>
      </c>
      <c r="J55">
        <v>33.962264150899998</v>
      </c>
      <c r="K55">
        <v>62.893081760999998</v>
      </c>
      <c r="L55">
        <v>1.8867924528</v>
      </c>
      <c r="M55">
        <v>1.2578616352000001</v>
      </c>
      <c r="N55">
        <v>5083</v>
      </c>
      <c r="O55">
        <v>6</v>
      </c>
    </row>
    <row r="56" spans="1:15" x14ac:dyDescent="0.25">
      <c r="A56" t="s">
        <v>10047</v>
      </c>
      <c r="B56" t="s">
        <v>425</v>
      </c>
      <c r="C56" t="s">
        <v>76</v>
      </c>
      <c r="D56">
        <v>0</v>
      </c>
      <c r="E56">
        <v>0</v>
      </c>
      <c r="F56">
        <v>0</v>
      </c>
      <c r="G56">
        <v>0</v>
      </c>
      <c r="H56">
        <v>0</v>
      </c>
      <c r="I56">
        <v>0</v>
      </c>
      <c r="J56">
        <v>0</v>
      </c>
      <c r="K56">
        <v>0</v>
      </c>
      <c r="L56">
        <v>0</v>
      </c>
      <c r="M56">
        <v>0</v>
      </c>
      <c r="N56">
        <v>0</v>
      </c>
      <c r="O56">
        <v>9979</v>
      </c>
    </row>
    <row r="57" spans="1:15" x14ac:dyDescent="0.25">
      <c r="A57" t="s">
        <v>10048</v>
      </c>
      <c r="B57" t="s">
        <v>10049</v>
      </c>
      <c r="C57" t="s">
        <v>72</v>
      </c>
      <c r="D57">
        <v>59723</v>
      </c>
      <c r="E57">
        <v>45490</v>
      </c>
      <c r="F57">
        <v>8663</v>
      </c>
      <c r="G57">
        <v>35061</v>
      </c>
      <c r="H57">
        <v>1363</v>
      </c>
      <c r="I57">
        <v>403</v>
      </c>
      <c r="J57">
        <v>19.043745878199999</v>
      </c>
      <c r="K57">
        <v>77.074082215900006</v>
      </c>
      <c r="L57">
        <v>2.9962629149</v>
      </c>
      <c r="M57">
        <v>0.88590899099999998</v>
      </c>
      <c r="N57">
        <v>1313016</v>
      </c>
      <c r="O57">
        <v>15821</v>
      </c>
    </row>
    <row r="58" spans="1:15" x14ac:dyDescent="0.25">
      <c r="A58" t="s">
        <v>10050</v>
      </c>
      <c r="B58" t="s">
        <v>10049</v>
      </c>
      <c r="C58" t="s">
        <v>73</v>
      </c>
      <c r="D58">
        <v>35559</v>
      </c>
      <c r="E58">
        <v>28522</v>
      </c>
      <c r="F58">
        <v>4736</v>
      </c>
      <c r="G58">
        <v>22486</v>
      </c>
      <c r="H58">
        <v>1047</v>
      </c>
      <c r="I58">
        <v>253</v>
      </c>
      <c r="J58">
        <v>16.604726176300002</v>
      </c>
      <c r="K58">
        <v>78.837388682400004</v>
      </c>
      <c r="L58">
        <v>3.6708505714999999</v>
      </c>
      <c r="M58">
        <v>0.88703456979999995</v>
      </c>
      <c r="N58">
        <v>231171</v>
      </c>
      <c r="O58">
        <v>2061</v>
      </c>
    </row>
    <row r="59" spans="1:15" x14ac:dyDescent="0.25">
      <c r="A59" t="s">
        <v>10051</v>
      </c>
      <c r="B59" t="s">
        <v>10049</v>
      </c>
      <c r="C59" t="s">
        <v>74</v>
      </c>
      <c r="D59">
        <v>23927</v>
      </c>
      <c r="E59">
        <v>16807</v>
      </c>
      <c r="F59">
        <v>3881</v>
      </c>
      <c r="G59">
        <v>12467</v>
      </c>
      <c r="H59">
        <v>312</v>
      </c>
      <c r="I59">
        <v>147</v>
      </c>
      <c r="J59">
        <v>23.091568989100001</v>
      </c>
      <c r="K59">
        <v>74.177426072499998</v>
      </c>
      <c r="L59">
        <v>1.8563693698999999</v>
      </c>
      <c r="M59">
        <v>0.87463556850000002</v>
      </c>
      <c r="N59">
        <v>1076536</v>
      </c>
      <c r="O59">
        <v>3590</v>
      </c>
    </row>
    <row r="60" spans="1:15" x14ac:dyDescent="0.25">
      <c r="A60" t="s">
        <v>10052</v>
      </c>
      <c r="B60" t="s">
        <v>10049</v>
      </c>
      <c r="C60" t="s">
        <v>75</v>
      </c>
      <c r="D60">
        <v>237</v>
      </c>
      <c r="E60">
        <v>161</v>
      </c>
      <c r="F60">
        <v>46</v>
      </c>
      <c r="G60">
        <v>108</v>
      </c>
      <c r="H60">
        <v>4</v>
      </c>
      <c r="I60">
        <v>3</v>
      </c>
      <c r="J60">
        <v>28.571428571399998</v>
      </c>
      <c r="K60">
        <v>67.080745341599993</v>
      </c>
      <c r="L60">
        <v>2.4844720496999999</v>
      </c>
      <c r="M60">
        <v>1.8633540372999999</v>
      </c>
      <c r="N60">
        <v>5309</v>
      </c>
      <c r="O60">
        <v>6</v>
      </c>
    </row>
    <row r="61" spans="1:15" x14ac:dyDescent="0.25">
      <c r="A61" t="s">
        <v>10053</v>
      </c>
      <c r="B61" t="s">
        <v>10049</v>
      </c>
      <c r="C61" t="s">
        <v>76</v>
      </c>
      <c r="D61">
        <v>0</v>
      </c>
      <c r="E61">
        <v>0</v>
      </c>
      <c r="F61">
        <v>0</v>
      </c>
      <c r="G61">
        <v>0</v>
      </c>
      <c r="H61">
        <v>0</v>
      </c>
      <c r="I61">
        <v>0</v>
      </c>
      <c r="J61">
        <v>0</v>
      </c>
      <c r="K61">
        <v>0</v>
      </c>
      <c r="L61">
        <v>0</v>
      </c>
      <c r="M61">
        <v>0</v>
      </c>
      <c r="N61">
        <v>0</v>
      </c>
      <c r="O61">
        <v>10164</v>
      </c>
    </row>
    <row r="62" spans="1:15" x14ac:dyDescent="0.25">
      <c r="A62" t="s">
        <v>10054</v>
      </c>
      <c r="B62" t="s">
        <v>10055</v>
      </c>
      <c r="C62" t="s">
        <v>72</v>
      </c>
      <c r="D62">
        <v>58994</v>
      </c>
      <c r="E62">
        <v>44756</v>
      </c>
      <c r="F62">
        <v>7920</v>
      </c>
      <c r="G62">
        <v>35156</v>
      </c>
      <c r="H62">
        <v>1304</v>
      </c>
      <c r="I62">
        <v>376</v>
      </c>
      <c r="J62">
        <v>17.6959513808</v>
      </c>
      <c r="K62">
        <v>78.550361962599993</v>
      </c>
      <c r="L62">
        <v>2.9135758333999999</v>
      </c>
      <c r="M62">
        <v>0.84011082309999996</v>
      </c>
      <c r="N62">
        <v>1315118</v>
      </c>
      <c r="O62">
        <v>16074</v>
      </c>
    </row>
    <row r="63" spans="1:15" x14ac:dyDescent="0.25">
      <c r="A63" t="s">
        <v>10056</v>
      </c>
      <c r="B63" t="s">
        <v>10055</v>
      </c>
      <c r="C63" t="s">
        <v>73</v>
      </c>
      <c r="D63">
        <v>34851</v>
      </c>
      <c r="E63">
        <v>27867</v>
      </c>
      <c r="F63">
        <v>4190</v>
      </c>
      <c r="G63">
        <v>22442</v>
      </c>
      <c r="H63">
        <v>991</v>
      </c>
      <c r="I63">
        <v>244</v>
      </c>
      <c r="J63">
        <v>15.035705314499999</v>
      </c>
      <c r="K63">
        <v>80.532529515199997</v>
      </c>
      <c r="L63">
        <v>3.5561775576999999</v>
      </c>
      <c r="M63">
        <v>0.87558761259999995</v>
      </c>
      <c r="N63">
        <v>227146</v>
      </c>
      <c r="O63">
        <v>2121</v>
      </c>
    </row>
    <row r="64" spans="1:15" x14ac:dyDescent="0.25">
      <c r="A64" t="s">
        <v>10057</v>
      </c>
      <c r="B64" t="s">
        <v>10055</v>
      </c>
      <c r="C64" t="s">
        <v>74</v>
      </c>
      <c r="D64">
        <v>23904</v>
      </c>
      <c r="E64">
        <v>16728</v>
      </c>
      <c r="F64">
        <v>3688</v>
      </c>
      <c r="G64">
        <v>12602</v>
      </c>
      <c r="H64">
        <v>308</v>
      </c>
      <c r="I64">
        <v>130</v>
      </c>
      <c r="J64">
        <v>22.046867527500002</v>
      </c>
      <c r="K64">
        <v>75.334768053600001</v>
      </c>
      <c r="L64">
        <v>1.8412242945999999</v>
      </c>
      <c r="M64">
        <v>0.77714012430000001</v>
      </c>
      <c r="N64">
        <v>1082605</v>
      </c>
      <c r="O64">
        <v>3715</v>
      </c>
    </row>
    <row r="65" spans="1:15" x14ac:dyDescent="0.25">
      <c r="A65" t="s">
        <v>10058</v>
      </c>
      <c r="B65" t="s">
        <v>10055</v>
      </c>
      <c r="C65" t="s">
        <v>75</v>
      </c>
      <c r="D65">
        <v>239</v>
      </c>
      <c r="E65">
        <v>161</v>
      </c>
      <c r="F65">
        <v>42</v>
      </c>
      <c r="G65">
        <v>112</v>
      </c>
      <c r="H65">
        <v>5</v>
      </c>
      <c r="I65">
        <v>2</v>
      </c>
      <c r="J65">
        <v>26.086956521699999</v>
      </c>
      <c r="K65">
        <v>69.565217391299996</v>
      </c>
      <c r="L65">
        <v>3.1055900621000001</v>
      </c>
      <c r="M65">
        <v>1.2422360247999999</v>
      </c>
      <c r="N65">
        <v>5367</v>
      </c>
      <c r="O65">
        <v>5</v>
      </c>
    </row>
    <row r="66" spans="1:15" x14ac:dyDescent="0.25">
      <c r="A66" t="s">
        <v>10059</v>
      </c>
      <c r="B66" t="s">
        <v>10055</v>
      </c>
      <c r="C66" t="s">
        <v>76</v>
      </c>
      <c r="D66">
        <v>0</v>
      </c>
      <c r="E66">
        <v>0</v>
      </c>
      <c r="F66">
        <v>0</v>
      </c>
      <c r="G66">
        <v>0</v>
      </c>
      <c r="H66">
        <v>0</v>
      </c>
      <c r="I66">
        <v>0</v>
      </c>
      <c r="J66">
        <v>0</v>
      </c>
      <c r="K66">
        <v>0</v>
      </c>
      <c r="L66">
        <v>0</v>
      </c>
      <c r="M66">
        <v>0</v>
      </c>
      <c r="N66">
        <v>0</v>
      </c>
      <c r="O66">
        <v>10233</v>
      </c>
    </row>
    <row r="67" spans="1:15" x14ac:dyDescent="0.25">
      <c r="A67" t="s">
        <v>10060</v>
      </c>
      <c r="B67" t="s">
        <v>426</v>
      </c>
      <c r="C67" t="s">
        <v>72</v>
      </c>
      <c r="D67">
        <v>58569</v>
      </c>
      <c r="E67">
        <v>43738</v>
      </c>
      <c r="F67">
        <v>7555</v>
      </c>
      <c r="G67">
        <v>34549</v>
      </c>
      <c r="H67">
        <v>1265</v>
      </c>
      <c r="I67">
        <v>369</v>
      </c>
      <c r="J67">
        <v>17.273309250499999</v>
      </c>
      <c r="K67">
        <v>78.990808907599998</v>
      </c>
      <c r="L67">
        <v>2.8922218665999999</v>
      </c>
      <c r="M67">
        <v>0.84365997530000003</v>
      </c>
      <c r="N67">
        <v>1312215</v>
      </c>
      <c r="O67">
        <v>16767</v>
      </c>
    </row>
    <row r="68" spans="1:15" x14ac:dyDescent="0.25">
      <c r="A68" t="s">
        <v>10061</v>
      </c>
      <c r="B68" t="s">
        <v>426</v>
      </c>
      <c r="C68" t="s">
        <v>73</v>
      </c>
      <c r="D68">
        <v>34535</v>
      </c>
      <c r="E68">
        <v>27249</v>
      </c>
      <c r="F68">
        <v>3957</v>
      </c>
      <c r="G68">
        <v>22085</v>
      </c>
      <c r="H68">
        <v>966</v>
      </c>
      <c r="I68">
        <v>241</v>
      </c>
      <c r="J68">
        <v>14.5216338214</v>
      </c>
      <c r="K68">
        <v>81.048845829200005</v>
      </c>
      <c r="L68">
        <v>3.5450842232999999</v>
      </c>
      <c r="M68">
        <v>0.8844361261</v>
      </c>
      <c r="N68">
        <v>224469</v>
      </c>
      <c r="O68">
        <v>2096</v>
      </c>
    </row>
    <row r="69" spans="1:15" x14ac:dyDescent="0.25">
      <c r="A69" t="s">
        <v>10062</v>
      </c>
      <c r="B69" t="s">
        <v>426</v>
      </c>
      <c r="C69" t="s">
        <v>74</v>
      </c>
      <c r="D69">
        <v>23801</v>
      </c>
      <c r="E69">
        <v>16334</v>
      </c>
      <c r="F69">
        <v>3557</v>
      </c>
      <c r="G69">
        <v>12357</v>
      </c>
      <c r="H69">
        <v>294</v>
      </c>
      <c r="I69">
        <v>126</v>
      </c>
      <c r="J69">
        <v>21.7766621771</v>
      </c>
      <c r="K69">
        <v>75.652014203500002</v>
      </c>
      <c r="L69">
        <v>1.7999265336000001</v>
      </c>
      <c r="M69">
        <v>0.77139708579999999</v>
      </c>
      <c r="N69">
        <v>1082470</v>
      </c>
      <c r="O69">
        <v>3809</v>
      </c>
    </row>
    <row r="70" spans="1:15" x14ac:dyDescent="0.25">
      <c r="A70" t="s">
        <v>10063</v>
      </c>
      <c r="B70" t="s">
        <v>426</v>
      </c>
      <c r="C70" t="s">
        <v>75</v>
      </c>
      <c r="D70">
        <v>233</v>
      </c>
      <c r="E70">
        <v>155</v>
      </c>
      <c r="F70">
        <v>41</v>
      </c>
      <c r="G70">
        <v>107</v>
      </c>
      <c r="H70">
        <v>5</v>
      </c>
      <c r="I70">
        <v>2</v>
      </c>
      <c r="J70">
        <v>26.451612903200001</v>
      </c>
      <c r="K70">
        <v>69.032258064499999</v>
      </c>
      <c r="L70">
        <v>3.2258064516</v>
      </c>
      <c r="M70">
        <v>1.2903225806</v>
      </c>
      <c r="N70">
        <v>5276</v>
      </c>
      <c r="O70">
        <v>5</v>
      </c>
    </row>
    <row r="71" spans="1:15" x14ac:dyDescent="0.25">
      <c r="A71" t="s">
        <v>10064</v>
      </c>
      <c r="B71" t="s">
        <v>426</v>
      </c>
      <c r="C71" t="s">
        <v>76</v>
      </c>
      <c r="D71">
        <v>0</v>
      </c>
      <c r="E71">
        <v>0</v>
      </c>
      <c r="F71">
        <v>0</v>
      </c>
      <c r="G71">
        <v>0</v>
      </c>
      <c r="H71">
        <v>0</v>
      </c>
      <c r="I71">
        <v>0</v>
      </c>
      <c r="J71">
        <v>0</v>
      </c>
      <c r="K71">
        <v>0</v>
      </c>
      <c r="L71">
        <v>0</v>
      </c>
      <c r="M71">
        <v>0</v>
      </c>
      <c r="N71">
        <v>0</v>
      </c>
      <c r="O71">
        <v>10857</v>
      </c>
    </row>
    <row r="72" spans="1:15" x14ac:dyDescent="0.25">
      <c r="A72" t="s">
        <v>10065</v>
      </c>
      <c r="B72" t="s">
        <v>10066</v>
      </c>
      <c r="C72" t="s">
        <v>72</v>
      </c>
      <c r="D72">
        <v>56748</v>
      </c>
      <c r="E72">
        <v>41314</v>
      </c>
      <c r="F72">
        <v>7233</v>
      </c>
      <c r="G72">
        <v>32610</v>
      </c>
      <c r="H72">
        <v>1143</v>
      </c>
      <c r="I72">
        <v>328</v>
      </c>
      <c r="J72">
        <v>17.507382485400001</v>
      </c>
      <c r="K72">
        <v>78.932081134699999</v>
      </c>
      <c r="L72">
        <v>2.7666166432999999</v>
      </c>
      <c r="M72">
        <v>0.79391973670000004</v>
      </c>
      <c r="N72">
        <v>1297830</v>
      </c>
      <c r="O72">
        <v>15296</v>
      </c>
    </row>
    <row r="73" spans="1:15" x14ac:dyDescent="0.25">
      <c r="A73" t="s">
        <v>10067</v>
      </c>
      <c r="B73" t="s">
        <v>10066</v>
      </c>
      <c r="C73" t="s">
        <v>73</v>
      </c>
      <c r="D73">
        <v>33004</v>
      </c>
      <c r="E73">
        <v>25452</v>
      </c>
      <c r="F73">
        <v>3709</v>
      </c>
      <c r="G73">
        <v>20659</v>
      </c>
      <c r="H73">
        <v>870</v>
      </c>
      <c r="I73">
        <v>214</v>
      </c>
      <c r="J73">
        <v>14.5725286814</v>
      </c>
      <c r="K73">
        <v>81.168473990300001</v>
      </c>
      <c r="L73">
        <v>3.4181989628</v>
      </c>
      <c r="M73">
        <v>0.84079836559999999</v>
      </c>
      <c r="N73">
        <v>213107</v>
      </c>
      <c r="O73">
        <v>1783</v>
      </c>
    </row>
    <row r="74" spans="1:15" x14ac:dyDescent="0.25">
      <c r="A74" t="s">
        <v>10068</v>
      </c>
      <c r="B74" t="s">
        <v>10066</v>
      </c>
      <c r="C74" t="s">
        <v>74</v>
      </c>
      <c r="D74">
        <v>23518</v>
      </c>
      <c r="E74">
        <v>15723</v>
      </c>
      <c r="F74">
        <v>3489</v>
      </c>
      <c r="G74">
        <v>11851</v>
      </c>
      <c r="H74">
        <v>271</v>
      </c>
      <c r="I74">
        <v>112</v>
      </c>
      <c r="J74">
        <v>22.190421675300001</v>
      </c>
      <c r="K74">
        <v>75.373656426899998</v>
      </c>
      <c r="L74">
        <v>1.7235896457</v>
      </c>
      <c r="M74">
        <v>0.71233225209999995</v>
      </c>
      <c r="N74">
        <v>1079559</v>
      </c>
      <c r="O74">
        <v>3660</v>
      </c>
    </row>
    <row r="75" spans="1:15" x14ac:dyDescent="0.25">
      <c r="A75" t="s">
        <v>10069</v>
      </c>
      <c r="B75" t="s">
        <v>10066</v>
      </c>
      <c r="C75" t="s">
        <v>75</v>
      </c>
      <c r="D75">
        <v>226</v>
      </c>
      <c r="E75">
        <v>139</v>
      </c>
      <c r="F75">
        <v>35</v>
      </c>
      <c r="G75">
        <v>100</v>
      </c>
      <c r="H75">
        <v>2</v>
      </c>
      <c r="I75">
        <v>2</v>
      </c>
      <c r="J75">
        <v>25.179856115100002</v>
      </c>
      <c r="K75">
        <v>71.942446043199993</v>
      </c>
      <c r="L75">
        <v>1.4388489208999999</v>
      </c>
      <c r="M75">
        <v>1.4388489208999999</v>
      </c>
      <c r="N75">
        <v>5164</v>
      </c>
      <c r="O75">
        <v>5</v>
      </c>
    </row>
    <row r="76" spans="1:15" x14ac:dyDescent="0.25">
      <c r="A76" t="s">
        <v>10070</v>
      </c>
      <c r="B76" t="s">
        <v>10066</v>
      </c>
      <c r="C76" t="s">
        <v>76</v>
      </c>
      <c r="D76">
        <v>0</v>
      </c>
      <c r="E76">
        <v>0</v>
      </c>
      <c r="F76">
        <v>0</v>
      </c>
      <c r="G76">
        <v>0</v>
      </c>
      <c r="H76">
        <v>0</v>
      </c>
      <c r="I76">
        <v>0</v>
      </c>
      <c r="J76">
        <v>0</v>
      </c>
      <c r="K76">
        <v>0</v>
      </c>
      <c r="L76">
        <v>0</v>
      </c>
      <c r="M76">
        <v>0</v>
      </c>
      <c r="N76">
        <v>0</v>
      </c>
      <c r="O76">
        <v>9848</v>
      </c>
    </row>
    <row r="77" spans="1:15" x14ac:dyDescent="0.25">
      <c r="A77" t="s">
        <v>10071</v>
      </c>
      <c r="B77" t="s">
        <v>427</v>
      </c>
      <c r="C77" t="s">
        <v>72</v>
      </c>
      <c r="D77">
        <v>55723</v>
      </c>
      <c r="E77">
        <v>40916</v>
      </c>
      <c r="F77">
        <v>7082</v>
      </c>
      <c r="G77">
        <v>32603</v>
      </c>
      <c r="H77">
        <v>937</v>
      </c>
      <c r="I77">
        <v>294</v>
      </c>
      <c r="J77">
        <v>17.308632319899999</v>
      </c>
      <c r="K77">
        <v>79.682764688600003</v>
      </c>
      <c r="L77">
        <v>2.2900576790999998</v>
      </c>
      <c r="M77">
        <v>0.71854531229999996</v>
      </c>
      <c r="N77">
        <v>1302300</v>
      </c>
      <c r="O77">
        <v>15257</v>
      </c>
    </row>
    <row r="78" spans="1:15" x14ac:dyDescent="0.25">
      <c r="A78" t="s">
        <v>10072</v>
      </c>
      <c r="B78" t="s">
        <v>427</v>
      </c>
      <c r="C78" t="s">
        <v>73</v>
      </c>
      <c r="D78">
        <v>31957</v>
      </c>
      <c r="E78">
        <v>25041</v>
      </c>
      <c r="F78">
        <v>3608</v>
      </c>
      <c r="G78">
        <v>20525</v>
      </c>
      <c r="H78">
        <v>728</v>
      </c>
      <c r="I78">
        <v>180</v>
      </c>
      <c r="J78">
        <v>14.408370272799999</v>
      </c>
      <c r="K78">
        <v>81.965576454599997</v>
      </c>
      <c r="L78">
        <v>2.9072321393</v>
      </c>
      <c r="M78">
        <v>0.71882113329999997</v>
      </c>
      <c r="N78">
        <v>206096</v>
      </c>
      <c r="O78">
        <v>1726</v>
      </c>
    </row>
    <row r="79" spans="1:15" x14ac:dyDescent="0.25">
      <c r="A79" t="s">
        <v>10073</v>
      </c>
      <c r="B79" t="s">
        <v>427</v>
      </c>
      <c r="C79" t="s">
        <v>74</v>
      </c>
      <c r="D79">
        <v>23538</v>
      </c>
      <c r="E79">
        <v>15731</v>
      </c>
      <c r="F79">
        <v>3440</v>
      </c>
      <c r="G79">
        <v>11976</v>
      </c>
      <c r="H79">
        <v>204</v>
      </c>
      <c r="I79">
        <v>111</v>
      </c>
      <c r="J79">
        <v>21.867649863299999</v>
      </c>
      <c r="K79">
        <v>76.129934524199996</v>
      </c>
      <c r="L79">
        <v>1.2968024919000001</v>
      </c>
      <c r="M79">
        <v>0.70561312060000003</v>
      </c>
      <c r="N79">
        <v>1090933</v>
      </c>
      <c r="O79">
        <v>3840</v>
      </c>
    </row>
    <row r="80" spans="1:15" x14ac:dyDescent="0.25">
      <c r="A80" t="s">
        <v>10074</v>
      </c>
      <c r="B80" t="s">
        <v>427</v>
      </c>
      <c r="C80" t="s">
        <v>75</v>
      </c>
      <c r="D80">
        <v>228</v>
      </c>
      <c r="E80">
        <v>144</v>
      </c>
      <c r="F80">
        <v>34</v>
      </c>
      <c r="G80">
        <v>102</v>
      </c>
      <c r="H80">
        <v>5</v>
      </c>
      <c r="I80">
        <v>3</v>
      </c>
      <c r="J80">
        <v>23.611111111100001</v>
      </c>
      <c r="K80">
        <v>70.833333333300004</v>
      </c>
      <c r="L80">
        <v>3.4722222222000001</v>
      </c>
      <c r="M80">
        <v>2.0833333333000001</v>
      </c>
      <c r="N80">
        <v>5271</v>
      </c>
      <c r="O80">
        <v>6</v>
      </c>
    </row>
    <row r="81" spans="1:15" x14ac:dyDescent="0.25">
      <c r="A81" t="s">
        <v>10075</v>
      </c>
      <c r="B81" t="s">
        <v>427</v>
      </c>
      <c r="C81" t="s">
        <v>76</v>
      </c>
      <c r="D81">
        <v>0</v>
      </c>
      <c r="E81">
        <v>0</v>
      </c>
      <c r="F81">
        <v>0</v>
      </c>
      <c r="G81">
        <v>0</v>
      </c>
      <c r="H81">
        <v>0</v>
      </c>
      <c r="I81">
        <v>0</v>
      </c>
      <c r="J81">
        <v>0</v>
      </c>
      <c r="K81">
        <v>0</v>
      </c>
      <c r="L81">
        <v>0</v>
      </c>
      <c r="M81">
        <v>0</v>
      </c>
      <c r="N81">
        <v>0</v>
      </c>
      <c r="O81">
        <v>9685</v>
      </c>
    </row>
    <row r="82" spans="1:15" x14ac:dyDescent="0.25">
      <c r="A82" t="s">
        <v>10076</v>
      </c>
      <c r="B82" t="s">
        <v>10077</v>
      </c>
      <c r="C82" t="s">
        <v>72</v>
      </c>
      <c r="D82">
        <v>53193</v>
      </c>
      <c r="E82">
        <v>40030</v>
      </c>
      <c r="F82">
        <v>6350</v>
      </c>
      <c r="G82">
        <v>32276</v>
      </c>
      <c r="H82">
        <v>949</v>
      </c>
      <c r="I82">
        <v>455</v>
      </c>
      <c r="J82">
        <v>15.863102673</v>
      </c>
      <c r="K82">
        <v>80.629527854100004</v>
      </c>
      <c r="L82">
        <v>2.3707219584999999</v>
      </c>
      <c r="M82">
        <v>1.1366475143999999</v>
      </c>
      <c r="N82">
        <v>1291262</v>
      </c>
      <c r="O82">
        <v>14832</v>
      </c>
    </row>
    <row r="83" spans="1:15" x14ac:dyDescent="0.25">
      <c r="A83" t="s">
        <v>10078</v>
      </c>
      <c r="B83" t="s">
        <v>10077</v>
      </c>
      <c r="C83" t="s">
        <v>73</v>
      </c>
      <c r="D83">
        <v>29619</v>
      </c>
      <c r="E83">
        <v>23904</v>
      </c>
      <c r="F83">
        <v>3180</v>
      </c>
      <c r="G83">
        <v>19911</v>
      </c>
      <c r="H83">
        <v>597</v>
      </c>
      <c r="I83">
        <v>216</v>
      </c>
      <c r="J83">
        <v>13.3032128514</v>
      </c>
      <c r="K83">
        <v>83.295682730899998</v>
      </c>
      <c r="L83">
        <v>2.4974899598000002</v>
      </c>
      <c r="M83">
        <v>0.90361445780000005</v>
      </c>
      <c r="N83">
        <v>191811</v>
      </c>
      <c r="O83">
        <v>1754</v>
      </c>
    </row>
    <row r="84" spans="1:15" x14ac:dyDescent="0.25">
      <c r="A84" t="s">
        <v>10079</v>
      </c>
      <c r="B84" t="s">
        <v>10077</v>
      </c>
      <c r="C84" t="s">
        <v>74</v>
      </c>
      <c r="D84">
        <v>23342</v>
      </c>
      <c r="E84">
        <v>15968</v>
      </c>
      <c r="F84">
        <v>3136</v>
      </c>
      <c r="G84">
        <v>12257</v>
      </c>
      <c r="H84">
        <v>346</v>
      </c>
      <c r="I84">
        <v>229</v>
      </c>
      <c r="J84">
        <v>19.639278557099999</v>
      </c>
      <c r="K84">
        <v>76.759769539100006</v>
      </c>
      <c r="L84">
        <v>2.1668336673000002</v>
      </c>
      <c r="M84">
        <v>1.4341182365</v>
      </c>
      <c r="N84">
        <v>1094068</v>
      </c>
      <c r="O84">
        <v>3949</v>
      </c>
    </row>
    <row r="85" spans="1:15" x14ac:dyDescent="0.25">
      <c r="A85" t="s">
        <v>10080</v>
      </c>
      <c r="B85" t="s">
        <v>10077</v>
      </c>
      <c r="C85" t="s">
        <v>75</v>
      </c>
      <c r="D85">
        <v>232</v>
      </c>
      <c r="E85">
        <v>158</v>
      </c>
      <c r="F85">
        <v>34</v>
      </c>
      <c r="G85">
        <v>108</v>
      </c>
      <c r="H85">
        <v>6</v>
      </c>
      <c r="I85">
        <v>10</v>
      </c>
      <c r="J85">
        <v>21.518987341799999</v>
      </c>
      <c r="K85">
        <v>68.354430379700005</v>
      </c>
      <c r="L85">
        <v>3.7974683543999999</v>
      </c>
      <c r="M85">
        <v>6.3291139240999996</v>
      </c>
      <c r="N85">
        <v>5382</v>
      </c>
      <c r="O85">
        <v>7</v>
      </c>
    </row>
    <row r="86" spans="1:15" x14ac:dyDescent="0.25">
      <c r="A86" t="s">
        <v>10081</v>
      </c>
      <c r="B86" t="s">
        <v>10077</v>
      </c>
      <c r="C86" t="s">
        <v>76</v>
      </c>
      <c r="D86">
        <v>0</v>
      </c>
      <c r="E86">
        <v>0</v>
      </c>
      <c r="F86">
        <v>0</v>
      </c>
      <c r="G86">
        <v>0</v>
      </c>
      <c r="H86">
        <v>0</v>
      </c>
      <c r="I86">
        <v>0</v>
      </c>
      <c r="J86">
        <v>0</v>
      </c>
      <c r="K86">
        <v>0</v>
      </c>
      <c r="L86">
        <v>0</v>
      </c>
      <c r="M86">
        <v>0</v>
      </c>
      <c r="N86">
        <v>0</v>
      </c>
      <c r="O86">
        <v>9122</v>
      </c>
    </row>
    <row r="87" spans="1:15" x14ac:dyDescent="0.25">
      <c r="A87" t="s">
        <v>10082</v>
      </c>
      <c r="B87" t="s">
        <v>428</v>
      </c>
      <c r="C87" t="s">
        <v>72</v>
      </c>
      <c r="D87">
        <v>51147</v>
      </c>
      <c r="E87">
        <v>39928</v>
      </c>
      <c r="F87">
        <v>5798</v>
      </c>
      <c r="G87">
        <v>32667</v>
      </c>
      <c r="H87">
        <v>987</v>
      </c>
      <c r="I87">
        <v>476</v>
      </c>
      <c r="J87">
        <v>14.521138048499999</v>
      </c>
      <c r="K87">
        <v>81.814766579799993</v>
      </c>
      <c r="L87">
        <v>2.4719495090999999</v>
      </c>
      <c r="M87">
        <v>1.1921458626000001</v>
      </c>
      <c r="N87">
        <v>1281027</v>
      </c>
      <c r="O87">
        <v>14426</v>
      </c>
    </row>
    <row r="88" spans="1:15" x14ac:dyDescent="0.25">
      <c r="A88" t="s">
        <v>10083</v>
      </c>
      <c r="B88" t="s">
        <v>428</v>
      </c>
      <c r="C88" t="s">
        <v>73</v>
      </c>
      <c r="D88">
        <v>27888</v>
      </c>
      <c r="E88">
        <v>23443</v>
      </c>
      <c r="F88">
        <v>2858</v>
      </c>
      <c r="G88">
        <v>19771</v>
      </c>
      <c r="H88">
        <v>562</v>
      </c>
      <c r="I88">
        <v>252</v>
      </c>
      <c r="J88">
        <v>12.191272448099999</v>
      </c>
      <c r="K88">
        <v>84.336475707000005</v>
      </c>
      <c r="L88">
        <v>2.3973040992999999</v>
      </c>
      <c r="M88">
        <v>1.0749477456000001</v>
      </c>
      <c r="N88">
        <v>181231</v>
      </c>
      <c r="O88">
        <v>1737</v>
      </c>
    </row>
    <row r="89" spans="1:15" x14ac:dyDescent="0.25">
      <c r="A89" t="s">
        <v>10084</v>
      </c>
      <c r="B89" t="s">
        <v>428</v>
      </c>
      <c r="C89" t="s">
        <v>74</v>
      </c>
      <c r="D89">
        <v>23040</v>
      </c>
      <c r="E89">
        <v>16319</v>
      </c>
      <c r="F89">
        <v>2906</v>
      </c>
      <c r="G89">
        <v>12779</v>
      </c>
      <c r="H89">
        <v>419</v>
      </c>
      <c r="I89">
        <v>215</v>
      </c>
      <c r="J89">
        <v>17.807463692599999</v>
      </c>
      <c r="K89">
        <v>78.307494331800001</v>
      </c>
      <c r="L89">
        <v>2.5675592866999999</v>
      </c>
      <c r="M89">
        <v>1.3174826889</v>
      </c>
      <c r="N89">
        <v>1094567</v>
      </c>
      <c r="O89">
        <v>4022</v>
      </c>
    </row>
    <row r="90" spans="1:15" x14ac:dyDescent="0.25">
      <c r="A90" t="s">
        <v>10085</v>
      </c>
      <c r="B90" t="s">
        <v>428</v>
      </c>
      <c r="C90" t="s">
        <v>75</v>
      </c>
      <c r="D90">
        <v>219</v>
      </c>
      <c r="E90">
        <v>166</v>
      </c>
      <c r="F90">
        <v>34</v>
      </c>
      <c r="G90">
        <v>117</v>
      </c>
      <c r="H90">
        <v>6</v>
      </c>
      <c r="I90">
        <v>9</v>
      </c>
      <c r="J90">
        <v>20.481927710800001</v>
      </c>
      <c r="K90">
        <v>70.481927710799994</v>
      </c>
      <c r="L90">
        <v>3.6144578313000002</v>
      </c>
      <c r="M90">
        <v>5.4216867469999999</v>
      </c>
      <c r="N90">
        <v>5229</v>
      </c>
      <c r="O90">
        <v>6</v>
      </c>
    </row>
    <row r="91" spans="1:15" x14ac:dyDescent="0.25">
      <c r="A91" t="s">
        <v>10086</v>
      </c>
      <c r="B91" t="s">
        <v>428</v>
      </c>
      <c r="C91" t="s">
        <v>76</v>
      </c>
      <c r="D91">
        <v>0</v>
      </c>
      <c r="E91">
        <v>0</v>
      </c>
      <c r="F91">
        <v>0</v>
      </c>
      <c r="G91">
        <v>0</v>
      </c>
      <c r="H91">
        <v>0</v>
      </c>
      <c r="I91">
        <v>0</v>
      </c>
      <c r="J91">
        <v>0</v>
      </c>
      <c r="K91">
        <v>0</v>
      </c>
      <c r="L91">
        <v>0</v>
      </c>
      <c r="M91">
        <v>0</v>
      </c>
      <c r="N91">
        <v>0</v>
      </c>
      <c r="O91">
        <v>8661</v>
      </c>
    </row>
    <row r="92" spans="1:15" x14ac:dyDescent="0.25">
      <c r="A92" t="s">
        <v>10087</v>
      </c>
      <c r="B92" t="s">
        <v>10088</v>
      </c>
      <c r="C92" t="s">
        <v>72</v>
      </c>
      <c r="D92">
        <v>49084</v>
      </c>
      <c r="E92">
        <v>38855</v>
      </c>
      <c r="F92">
        <v>5427</v>
      </c>
      <c r="G92">
        <v>31952</v>
      </c>
      <c r="H92">
        <v>969</v>
      </c>
      <c r="I92">
        <v>507</v>
      </c>
      <c r="J92">
        <v>13.967314374000001</v>
      </c>
      <c r="K92">
        <v>82.233946724999996</v>
      </c>
      <c r="L92">
        <v>2.4938875305999999</v>
      </c>
      <c r="M92">
        <v>1.3048513705</v>
      </c>
      <c r="N92">
        <v>1266741</v>
      </c>
      <c r="O92">
        <v>14123</v>
      </c>
    </row>
    <row r="93" spans="1:15" x14ac:dyDescent="0.25">
      <c r="A93" t="s">
        <v>10089</v>
      </c>
      <c r="B93" t="s">
        <v>10088</v>
      </c>
      <c r="C93" t="s">
        <v>73</v>
      </c>
      <c r="D93">
        <v>26181</v>
      </c>
      <c r="E93">
        <v>22372</v>
      </c>
      <c r="F93">
        <v>2677</v>
      </c>
      <c r="G93">
        <v>18919</v>
      </c>
      <c r="H93">
        <v>534</v>
      </c>
      <c r="I93">
        <v>242</v>
      </c>
      <c r="J93">
        <v>11.965850169899999</v>
      </c>
      <c r="K93">
        <v>84.565528338999997</v>
      </c>
      <c r="L93">
        <v>2.3869122116999999</v>
      </c>
      <c r="M93">
        <v>1.0817092795000001</v>
      </c>
      <c r="N93">
        <v>171135</v>
      </c>
      <c r="O93">
        <v>1696</v>
      </c>
    </row>
    <row r="94" spans="1:15" x14ac:dyDescent="0.25">
      <c r="A94" t="s">
        <v>10090</v>
      </c>
      <c r="B94" t="s">
        <v>10088</v>
      </c>
      <c r="C94" t="s">
        <v>74</v>
      </c>
      <c r="D94">
        <v>22691</v>
      </c>
      <c r="E94">
        <v>16313</v>
      </c>
      <c r="F94">
        <v>2716</v>
      </c>
      <c r="G94">
        <v>12910</v>
      </c>
      <c r="H94">
        <v>429</v>
      </c>
      <c r="I94">
        <v>258</v>
      </c>
      <c r="J94">
        <v>16.6492981058</v>
      </c>
      <c r="K94">
        <v>79.139336725299998</v>
      </c>
      <c r="L94">
        <v>2.6298044504</v>
      </c>
      <c r="M94">
        <v>1.5815607184</v>
      </c>
      <c r="N94">
        <v>1090556</v>
      </c>
      <c r="O94">
        <v>4193</v>
      </c>
    </row>
    <row r="95" spans="1:15" x14ac:dyDescent="0.25">
      <c r="A95" t="s">
        <v>10091</v>
      </c>
      <c r="B95" t="s">
        <v>10088</v>
      </c>
      <c r="C95" t="s">
        <v>75</v>
      </c>
      <c r="D95">
        <v>212</v>
      </c>
      <c r="E95">
        <v>170</v>
      </c>
      <c r="F95">
        <v>34</v>
      </c>
      <c r="G95">
        <v>123</v>
      </c>
      <c r="H95">
        <v>6</v>
      </c>
      <c r="I95">
        <v>7</v>
      </c>
      <c r="J95">
        <v>20</v>
      </c>
      <c r="K95">
        <v>72.352941176499996</v>
      </c>
      <c r="L95">
        <v>3.5294117646999998</v>
      </c>
      <c r="M95">
        <v>4.1176470588000003</v>
      </c>
      <c r="N95">
        <v>5050</v>
      </c>
      <c r="O95">
        <v>4</v>
      </c>
    </row>
    <row r="96" spans="1:15" x14ac:dyDescent="0.25">
      <c r="A96" t="s">
        <v>10092</v>
      </c>
      <c r="B96" t="s">
        <v>10088</v>
      </c>
      <c r="C96" t="s">
        <v>76</v>
      </c>
      <c r="D96">
        <v>0</v>
      </c>
      <c r="E96">
        <v>0</v>
      </c>
      <c r="F96">
        <v>0</v>
      </c>
      <c r="G96">
        <v>0</v>
      </c>
      <c r="H96">
        <v>0</v>
      </c>
      <c r="I96">
        <v>0</v>
      </c>
      <c r="J96">
        <v>0</v>
      </c>
      <c r="K96">
        <v>0</v>
      </c>
      <c r="L96">
        <v>0</v>
      </c>
      <c r="M96">
        <v>0</v>
      </c>
      <c r="N96">
        <v>0</v>
      </c>
      <c r="O96">
        <v>8230</v>
      </c>
    </row>
    <row r="97" spans="1:15" x14ac:dyDescent="0.25">
      <c r="A97" t="s">
        <v>10093</v>
      </c>
      <c r="B97" t="s">
        <v>429</v>
      </c>
      <c r="C97" t="s">
        <v>76</v>
      </c>
      <c r="D97">
        <v>0</v>
      </c>
      <c r="E97">
        <v>0</v>
      </c>
      <c r="F97">
        <v>0</v>
      </c>
      <c r="G97">
        <v>0</v>
      </c>
      <c r="H97">
        <v>0</v>
      </c>
      <c r="I97">
        <v>0</v>
      </c>
      <c r="J97">
        <v>0</v>
      </c>
      <c r="K97">
        <v>0</v>
      </c>
      <c r="L97">
        <v>0</v>
      </c>
      <c r="M97">
        <v>0</v>
      </c>
      <c r="N97">
        <v>0</v>
      </c>
      <c r="O97">
        <v>8158</v>
      </c>
    </row>
    <row r="98" spans="1:15" x14ac:dyDescent="0.25">
      <c r="A98" t="s">
        <v>10094</v>
      </c>
      <c r="B98" t="s">
        <v>429</v>
      </c>
      <c r="C98" t="s">
        <v>74</v>
      </c>
      <c r="D98">
        <v>22538</v>
      </c>
      <c r="E98">
        <v>16149</v>
      </c>
      <c r="F98">
        <v>2646</v>
      </c>
      <c r="G98">
        <v>12838</v>
      </c>
      <c r="H98">
        <v>461</v>
      </c>
      <c r="I98">
        <v>204</v>
      </c>
      <c r="J98">
        <v>16.3849154746</v>
      </c>
      <c r="K98">
        <v>79.497182488099995</v>
      </c>
      <c r="L98">
        <v>2.8546659235999998</v>
      </c>
      <c r="M98">
        <v>1.2632361137000001</v>
      </c>
      <c r="N98">
        <v>1092238</v>
      </c>
      <c r="O98">
        <v>4311</v>
      </c>
    </row>
    <row r="99" spans="1:15" x14ac:dyDescent="0.25">
      <c r="A99" t="s">
        <v>10095</v>
      </c>
      <c r="B99" t="s">
        <v>429</v>
      </c>
      <c r="C99" t="s">
        <v>73</v>
      </c>
      <c r="D99">
        <v>25406</v>
      </c>
      <c r="E99">
        <v>21727</v>
      </c>
      <c r="F99">
        <v>2600</v>
      </c>
      <c r="G99">
        <v>18456</v>
      </c>
      <c r="H99">
        <v>472</v>
      </c>
      <c r="I99">
        <v>199</v>
      </c>
      <c r="J99">
        <v>11.966677406000001</v>
      </c>
      <c r="K99">
        <v>84.944999309599993</v>
      </c>
      <c r="L99">
        <v>2.1724122060000002</v>
      </c>
      <c r="M99">
        <v>0.91591107839999997</v>
      </c>
      <c r="N99">
        <v>166134</v>
      </c>
      <c r="O99">
        <v>1642</v>
      </c>
    </row>
    <row r="100" spans="1:15" x14ac:dyDescent="0.25">
      <c r="A100" t="s">
        <v>10096</v>
      </c>
      <c r="B100" t="s">
        <v>429</v>
      </c>
      <c r="C100" t="s">
        <v>75</v>
      </c>
      <c r="D100">
        <v>199</v>
      </c>
      <c r="E100">
        <v>160</v>
      </c>
      <c r="F100">
        <v>29</v>
      </c>
      <c r="G100">
        <v>119</v>
      </c>
      <c r="H100">
        <v>5</v>
      </c>
      <c r="I100">
        <v>7</v>
      </c>
      <c r="J100">
        <v>18.125</v>
      </c>
      <c r="K100">
        <v>74.375</v>
      </c>
      <c r="L100">
        <v>3.125</v>
      </c>
      <c r="M100">
        <v>4.375</v>
      </c>
      <c r="N100">
        <v>4812</v>
      </c>
      <c r="O100">
        <v>3</v>
      </c>
    </row>
    <row r="101" spans="1:15" x14ac:dyDescent="0.25">
      <c r="A101" t="s">
        <v>10097</v>
      </c>
      <c r="B101" t="s">
        <v>429</v>
      </c>
      <c r="C101" t="s">
        <v>72</v>
      </c>
      <c r="D101">
        <v>48143</v>
      </c>
      <c r="E101">
        <v>38036</v>
      </c>
      <c r="F101">
        <v>5275</v>
      </c>
      <c r="G101">
        <v>31413</v>
      </c>
      <c r="H101">
        <v>938</v>
      </c>
      <c r="I101">
        <v>410</v>
      </c>
      <c r="J101">
        <v>13.868440424899999</v>
      </c>
      <c r="K101">
        <v>82.587548638100003</v>
      </c>
      <c r="L101">
        <v>2.4660847617999999</v>
      </c>
      <c r="M101">
        <v>1.0779261752</v>
      </c>
      <c r="N101">
        <v>1263184</v>
      </c>
      <c r="O101">
        <v>14114</v>
      </c>
    </row>
    <row r="102" spans="1:15" x14ac:dyDescent="0.25">
      <c r="A102" t="s">
        <v>10098</v>
      </c>
      <c r="B102" t="s">
        <v>560</v>
      </c>
      <c r="C102" t="s">
        <v>73</v>
      </c>
      <c r="D102">
        <v>24372</v>
      </c>
      <c r="E102">
        <v>20246</v>
      </c>
      <c r="F102">
        <v>2451</v>
      </c>
      <c r="G102">
        <v>17340</v>
      </c>
      <c r="H102">
        <v>307</v>
      </c>
      <c r="I102">
        <v>148</v>
      </c>
      <c r="J102">
        <v>12.106095031100001</v>
      </c>
      <c r="K102">
        <v>85.646547466200005</v>
      </c>
      <c r="L102">
        <v>1.5163489083999999</v>
      </c>
      <c r="M102">
        <v>0.73100859429999998</v>
      </c>
      <c r="N102">
        <v>158096</v>
      </c>
      <c r="O102">
        <v>1619</v>
      </c>
    </row>
    <row r="103" spans="1:15" x14ac:dyDescent="0.25">
      <c r="A103" t="s">
        <v>10099</v>
      </c>
      <c r="B103" t="s">
        <v>560</v>
      </c>
      <c r="C103" t="s">
        <v>75</v>
      </c>
      <c r="D103">
        <v>210</v>
      </c>
      <c r="E103">
        <v>163</v>
      </c>
      <c r="F103">
        <v>26</v>
      </c>
      <c r="G103">
        <v>130</v>
      </c>
      <c r="H103">
        <v>3</v>
      </c>
      <c r="I103">
        <v>4</v>
      </c>
      <c r="J103">
        <v>15.950920245400001</v>
      </c>
      <c r="K103">
        <v>79.754601226999995</v>
      </c>
      <c r="L103">
        <v>1.8404907975</v>
      </c>
      <c r="M103">
        <v>2.4539877301000002</v>
      </c>
      <c r="N103">
        <v>5001</v>
      </c>
      <c r="O103">
        <v>3</v>
      </c>
    </row>
    <row r="104" spans="1:15" x14ac:dyDescent="0.25">
      <c r="A104" t="s">
        <v>10100</v>
      </c>
      <c r="B104" t="s">
        <v>560</v>
      </c>
      <c r="C104" t="s">
        <v>76</v>
      </c>
      <c r="D104">
        <v>0</v>
      </c>
      <c r="E104">
        <v>0</v>
      </c>
      <c r="F104">
        <v>0</v>
      </c>
      <c r="G104">
        <v>0</v>
      </c>
      <c r="H104">
        <v>0</v>
      </c>
      <c r="I104">
        <v>0</v>
      </c>
      <c r="J104">
        <v>0</v>
      </c>
      <c r="K104">
        <v>0</v>
      </c>
      <c r="L104">
        <v>0</v>
      </c>
      <c r="M104">
        <v>0</v>
      </c>
      <c r="N104">
        <v>0</v>
      </c>
      <c r="O104">
        <v>7752</v>
      </c>
    </row>
    <row r="105" spans="1:15" x14ac:dyDescent="0.25">
      <c r="A105" t="s">
        <v>10101</v>
      </c>
      <c r="B105" t="s">
        <v>560</v>
      </c>
      <c r="C105" t="s">
        <v>74</v>
      </c>
      <c r="D105">
        <v>22634</v>
      </c>
      <c r="E105">
        <v>15914</v>
      </c>
      <c r="F105">
        <v>2540</v>
      </c>
      <c r="G105">
        <v>12993</v>
      </c>
      <c r="H105">
        <v>274</v>
      </c>
      <c r="I105">
        <v>107</v>
      </c>
      <c r="J105">
        <v>15.960789242200001</v>
      </c>
      <c r="K105">
        <v>81.645092371499999</v>
      </c>
      <c r="L105">
        <v>1.7217544301000001</v>
      </c>
      <c r="M105">
        <v>0.67236395630000001</v>
      </c>
      <c r="N105">
        <v>1112167</v>
      </c>
      <c r="O105">
        <v>4636</v>
      </c>
    </row>
    <row r="106" spans="1:15" x14ac:dyDescent="0.25">
      <c r="A106" t="s">
        <v>10102</v>
      </c>
      <c r="B106" t="s">
        <v>560</v>
      </c>
      <c r="C106" t="s">
        <v>72</v>
      </c>
      <c r="D106">
        <v>47216</v>
      </c>
      <c r="E106">
        <v>36323</v>
      </c>
      <c r="F106">
        <v>5017</v>
      </c>
      <c r="G106">
        <v>30463</v>
      </c>
      <c r="H106">
        <v>584</v>
      </c>
      <c r="I106">
        <v>259</v>
      </c>
      <c r="J106">
        <v>13.8121851169</v>
      </c>
      <c r="K106">
        <v>83.866971340500001</v>
      </c>
      <c r="L106">
        <v>1.6077967127999999</v>
      </c>
      <c r="M106">
        <v>0.7130468298</v>
      </c>
      <c r="N106">
        <v>1275264</v>
      </c>
      <c r="O106">
        <v>14010</v>
      </c>
    </row>
    <row r="107" spans="1:15" x14ac:dyDescent="0.25">
      <c r="A107" t="s">
        <v>20143</v>
      </c>
      <c r="B107" t="s">
        <v>20138</v>
      </c>
      <c r="C107" t="s">
        <v>72</v>
      </c>
      <c r="D107">
        <v>46877</v>
      </c>
      <c r="E107">
        <v>36098</v>
      </c>
      <c r="F107">
        <v>4875</v>
      </c>
      <c r="G107">
        <v>30457</v>
      </c>
      <c r="H107">
        <v>543</v>
      </c>
      <c r="I107">
        <v>223</v>
      </c>
      <c r="J107">
        <v>13.5049033187</v>
      </c>
      <c r="K107">
        <v>84.373095462400002</v>
      </c>
      <c r="L107">
        <v>1.504238462</v>
      </c>
      <c r="M107">
        <v>0.61776275690000004</v>
      </c>
      <c r="N107">
        <v>1285544</v>
      </c>
      <c r="O107">
        <v>13519</v>
      </c>
    </row>
    <row r="108" spans="1:15" x14ac:dyDescent="0.25">
      <c r="A108" t="s">
        <v>20137</v>
      </c>
      <c r="B108" t="s">
        <v>20138</v>
      </c>
      <c r="C108" t="s">
        <v>19169</v>
      </c>
      <c r="D108">
        <v>8</v>
      </c>
      <c r="E108">
        <v>0</v>
      </c>
      <c r="F108">
        <v>0</v>
      </c>
      <c r="G108">
        <v>0</v>
      </c>
      <c r="H108">
        <v>0</v>
      </c>
      <c r="I108">
        <v>0</v>
      </c>
      <c r="J108">
        <v>0</v>
      </c>
      <c r="K108">
        <v>0</v>
      </c>
      <c r="L108">
        <v>0</v>
      </c>
      <c r="M108">
        <v>0</v>
      </c>
      <c r="N108">
        <v>47</v>
      </c>
      <c r="O108">
        <v>5</v>
      </c>
    </row>
    <row r="109" spans="1:15" x14ac:dyDescent="0.25">
      <c r="A109" t="s">
        <v>20142</v>
      </c>
      <c r="B109" t="s">
        <v>20138</v>
      </c>
      <c r="C109" t="s">
        <v>75</v>
      </c>
      <c r="D109">
        <v>211</v>
      </c>
      <c r="E109">
        <v>166</v>
      </c>
      <c r="F109">
        <v>27</v>
      </c>
      <c r="G109">
        <v>135</v>
      </c>
      <c r="H109">
        <v>2</v>
      </c>
      <c r="I109">
        <v>2</v>
      </c>
      <c r="J109">
        <v>16.265060241</v>
      </c>
      <c r="K109">
        <v>81.325301204799999</v>
      </c>
      <c r="L109">
        <v>1.2048192770999999</v>
      </c>
      <c r="M109">
        <v>1.2048192770999999</v>
      </c>
      <c r="N109">
        <v>5044</v>
      </c>
      <c r="O109">
        <v>4</v>
      </c>
    </row>
    <row r="110" spans="1:15" x14ac:dyDescent="0.25">
      <c r="A110" t="s">
        <v>20140</v>
      </c>
      <c r="B110" t="s">
        <v>20138</v>
      </c>
      <c r="C110" t="s">
        <v>76</v>
      </c>
      <c r="D110">
        <v>0</v>
      </c>
      <c r="E110">
        <v>0</v>
      </c>
      <c r="F110">
        <v>0</v>
      </c>
      <c r="G110">
        <v>0</v>
      </c>
      <c r="H110">
        <v>0</v>
      </c>
      <c r="I110">
        <v>0</v>
      </c>
      <c r="J110">
        <v>0</v>
      </c>
      <c r="K110">
        <v>0</v>
      </c>
      <c r="L110">
        <v>0</v>
      </c>
      <c r="M110">
        <v>0</v>
      </c>
      <c r="N110">
        <v>0</v>
      </c>
      <c r="O110">
        <v>7362</v>
      </c>
    </row>
    <row r="111" spans="1:15" x14ac:dyDescent="0.25">
      <c r="A111" t="s">
        <v>20141</v>
      </c>
      <c r="B111" t="s">
        <v>20138</v>
      </c>
      <c r="C111" t="s">
        <v>74</v>
      </c>
      <c r="D111">
        <v>22950</v>
      </c>
      <c r="E111">
        <v>16044</v>
      </c>
      <c r="F111">
        <v>2449</v>
      </c>
      <c r="G111">
        <v>13246</v>
      </c>
      <c r="H111">
        <v>259</v>
      </c>
      <c r="I111">
        <v>90</v>
      </c>
      <c r="J111">
        <v>15.2642732486</v>
      </c>
      <c r="K111">
        <v>82.560458738500003</v>
      </c>
      <c r="L111">
        <v>1.6143106457</v>
      </c>
      <c r="M111">
        <v>0.5609573672</v>
      </c>
      <c r="N111">
        <v>1127012</v>
      </c>
      <c r="O111">
        <v>4575</v>
      </c>
    </row>
    <row r="112" spans="1:15" x14ac:dyDescent="0.25">
      <c r="A112" t="s">
        <v>20139</v>
      </c>
      <c r="B112" t="s">
        <v>20138</v>
      </c>
      <c r="C112" t="s">
        <v>73</v>
      </c>
      <c r="D112">
        <v>23708</v>
      </c>
      <c r="E112">
        <v>19888</v>
      </c>
      <c r="F112">
        <v>2399</v>
      </c>
      <c r="G112">
        <v>17076</v>
      </c>
      <c r="H112">
        <v>282</v>
      </c>
      <c r="I112">
        <v>131</v>
      </c>
      <c r="J112">
        <v>12.0625502816</v>
      </c>
      <c r="K112">
        <v>85.860820595299998</v>
      </c>
      <c r="L112">
        <v>1.4179404665999999</v>
      </c>
      <c r="M112">
        <v>0.65868865649999997</v>
      </c>
      <c r="N112">
        <v>153441</v>
      </c>
      <c r="O112">
        <v>1573</v>
      </c>
    </row>
    <row r="113" spans="1:15" x14ac:dyDescent="0.25">
      <c r="A113" t="s">
        <v>10103</v>
      </c>
      <c r="B113" t="s">
        <v>10104</v>
      </c>
      <c r="C113" t="s">
        <v>76</v>
      </c>
      <c r="D113">
        <v>0</v>
      </c>
      <c r="E113">
        <v>0</v>
      </c>
      <c r="F113">
        <v>0</v>
      </c>
      <c r="G113">
        <v>0</v>
      </c>
      <c r="H113">
        <v>0</v>
      </c>
      <c r="I113">
        <v>0</v>
      </c>
      <c r="J113">
        <v>0</v>
      </c>
      <c r="K113">
        <v>0</v>
      </c>
      <c r="L113">
        <v>0</v>
      </c>
      <c r="M113">
        <v>0</v>
      </c>
      <c r="N113">
        <v>0</v>
      </c>
      <c r="O113">
        <v>7958</v>
      </c>
    </row>
    <row r="114" spans="1:15" x14ac:dyDescent="0.25">
      <c r="A114" t="s">
        <v>10105</v>
      </c>
      <c r="B114" t="s">
        <v>10104</v>
      </c>
      <c r="C114" t="s">
        <v>74</v>
      </c>
      <c r="D114">
        <v>22530</v>
      </c>
      <c r="E114">
        <v>15911</v>
      </c>
      <c r="F114">
        <v>2570</v>
      </c>
      <c r="G114">
        <v>12907</v>
      </c>
      <c r="H114">
        <v>329</v>
      </c>
      <c r="I114">
        <v>105</v>
      </c>
      <c r="J114">
        <v>16.152347432599999</v>
      </c>
      <c r="K114">
        <v>81.119979888100005</v>
      </c>
      <c r="L114">
        <v>2.0677518697999999</v>
      </c>
      <c r="M114">
        <v>0.65992080949999998</v>
      </c>
      <c r="N114">
        <v>1100897</v>
      </c>
      <c r="O114">
        <v>4523</v>
      </c>
    </row>
    <row r="115" spans="1:15" x14ac:dyDescent="0.25">
      <c r="A115" t="s">
        <v>10106</v>
      </c>
      <c r="B115" t="s">
        <v>10104</v>
      </c>
      <c r="C115" t="s">
        <v>75</v>
      </c>
      <c r="D115">
        <v>209</v>
      </c>
      <c r="E115">
        <v>159</v>
      </c>
      <c r="F115">
        <v>29</v>
      </c>
      <c r="G115">
        <v>124</v>
      </c>
      <c r="H115">
        <v>3</v>
      </c>
      <c r="I115">
        <v>3</v>
      </c>
      <c r="J115">
        <v>18.238993710700001</v>
      </c>
      <c r="K115">
        <v>77.987421383599994</v>
      </c>
      <c r="L115">
        <v>1.8867924528</v>
      </c>
      <c r="M115">
        <v>1.8867924528</v>
      </c>
      <c r="N115">
        <v>5077</v>
      </c>
      <c r="O115">
        <v>2</v>
      </c>
    </row>
    <row r="116" spans="1:15" x14ac:dyDescent="0.25">
      <c r="A116" t="s">
        <v>10107</v>
      </c>
      <c r="B116" t="s">
        <v>10104</v>
      </c>
      <c r="C116" t="s">
        <v>72</v>
      </c>
      <c r="D116">
        <v>47652</v>
      </c>
      <c r="E116">
        <v>36747</v>
      </c>
      <c r="F116">
        <v>5089</v>
      </c>
      <c r="G116">
        <v>30736</v>
      </c>
      <c r="H116">
        <v>654</v>
      </c>
      <c r="I116">
        <v>268</v>
      </c>
      <c r="J116">
        <v>13.8487495578</v>
      </c>
      <c r="K116">
        <v>83.642202084499999</v>
      </c>
      <c r="L116">
        <v>1.7797371214</v>
      </c>
      <c r="M116">
        <v>0.72931123630000005</v>
      </c>
      <c r="N116">
        <v>1268112</v>
      </c>
      <c r="O116">
        <v>14112</v>
      </c>
    </row>
    <row r="117" spans="1:15" x14ac:dyDescent="0.25">
      <c r="A117" t="s">
        <v>10108</v>
      </c>
      <c r="B117" t="s">
        <v>10104</v>
      </c>
      <c r="C117" t="s">
        <v>73</v>
      </c>
      <c r="D117">
        <v>24913</v>
      </c>
      <c r="E117">
        <v>20677</v>
      </c>
      <c r="F117">
        <v>2490</v>
      </c>
      <c r="G117">
        <v>17705</v>
      </c>
      <c r="H117">
        <v>322</v>
      </c>
      <c r="I117">
        <v>160</v>
      </c>
      <c r="J117">
        <v>12.042365913799999</v>
      </c>
      <c r="K117">
        <v>85.626541567900006</v>
      </c>
      <c r="L117">
        <v>1.5572858731999999</v>
      </c>
      <c r="M117">
        <v>0.77380664509999997</v>
      </c>
      <c r="N117">
        <v>162138</v>
      </c>
      <c r="O117">
        <v>1629</v>
      </c>
    </row>
  </sheetData>
  <phoneticPr fontId="15" type="noConversion"/>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79998168889431442"/>
  </sheetPr>
  <dimension ref="A1:M24"/>
  <sheetViews>
    <sheetView showGridLines="0" zoomScaleNormal="100" workbookViewId="0">
      <selection activeCell="B3" sqref="B3:D3"/>
    </sheetView>
  </sheetViews>
  <sheetFormatPr defaultColWidth="8.81640625" defaultRowHeight="12.5" x14ac:dyDescent="0.25"/>
  <cols>
    <col min="1" max="1" width="27.26953125" style="196" customWidth="1"/>
    <col min="2" max="5" width="11.54296875" style="5" customWidth="1"/>
    <col min="6" max="6" width="13.7265625" style="5" customWidth="1"/>
    <col min="7" max="7" width="11.54296875" style="5" customWidth="1"/>
    <col min="8" max="9" width="11.7265625" style="5" customWidth="1"/>
    <col min="10" max="10" width="13.81640625" style="5" customWidth="1"/>
    <col min="11" max="11" width="11.7265625" style="5" customWidth="1"/>
    <col min="12" max="16384" width="8.81640625" style="5"/>
  </cols>
  <sheetData>
    <row r="1" spans="1:13" ht="34.5" customHeight="1" x14ac:dyDescent="0.35">
      <c r="A1" s="273" t="s">
        <v>28024</v>
      </c>
      <c r="B1" s="301"/>
      <c r="C1" s="301"/>
      <c r="D1" s="301"/>
      <c r="E1" s="97"/>
      <c r="F1" s="97"/>
      <c r="H1" s="4"/>
      <c r="I1" s="4"/>
    </row>
    <row r="2" spans="1:13" ht="27.75" customHeight="1" x14ac:dyDescent="0.25">
      <c r="A2" s="477" t="str">
        <f>TEXT(provisional_end_date,"d mmmm yyyy")</f>
        <v>31 March 2025</v>
      </c>
      <c r="B2" s="7"/>
      <c r="C2" s="7"/>
      <c r="D2" s="7"/>
      <c r="E2" s="8"/>
      <c r="F2" s="8"/>
      <c r="H2" s="4"/>
      <c r="I2" s="4"/>
    </row>
    <row r="3" spans="1:13" ht="13.5" customHeight="1" x14ac:dyDescent="0.25">
      <c r="A3" s="703" t="s">
        <v>378</v>
      </c>
      <c r="B3" s="857" t="s">
        <v>72</v>
      </c>
      <c r="C3" s="858"/>
      <c r="D3" s="859"/>
      <c r="E3" s="717"/>
      <c r="F3" s="718"/>
      <c r="G3" s="44"/>
      <c r="H3" s="42"/>
      <c r="I3" s="43"/>
      <c r="J3" s="44"/>
      <c r="K3" s="41"/>
      <c r="L3" s="45"/>
    </row>
    <row r="4" spans="1:13" x14ac:dyDescent="0.25">
      <c r="C4" s="26"/>
      <c r="D4" s="26"/>
      <c r="E4" s="26"/>
      <c r="F4" s="26"/>
      <c r="G4" s="26"/>
      <c r="I4" s="26"/>
      <c r="J4" s="26"/>
      <c r="K4" s="26"/>
    </row>
    <row r="5" spans="1:13" x14ac:dyDescent="0.25">
      <c r="A5" s="95"/>
      <c r="B5" s="860" t="s">
        <v>430</v>
      </c>
      <c r="C5" s="860"/>
      <c r="D5" s="860"/>
      <c r="E5" s="860"/>
      <c r="F5" s="860"/>
      <c r="G5" s="861"/>
      <c r="H5" s="862" t="s">
        <v>431</v>
      </c>
      <c r="I5" s="862"/>
      <c r="J5" s="862"/>
      <c r="K5" s="862"/>
      <c r="L5" s="46"/>
    </row>
    <row r="6" spans="1:13" ht="37.5" x14ac:dyDescent="0.25">
      <c r="A6" s="348"/>
      <c r="B6" s="86" t="s">
        <v>270</v>
      </c>
      <c r="C6" s="86" t="s">
        <v>416</v>
      </c>
      <c r="D6" s="86" t="s">
        <v>385</v>
      </c>
      <c r="E6" s="86" t="s">
        <v>386</v>
      </c>
      <c r="F6" s="86" t="s">
        <v>432</v>
      </c>
      <c r="G6" s="91" t="s">
        <v>388</v>
      </c>
      <c r="H6" s="47" t="s">
        <v>385</v>
      </c>
      <c r="I6" s="47" t="s">
        <v>386</v>
      </c>
      <c r="J6" s="47" t="s">
        <v>432</v>
      </c>
      <c r="K6" s="47" t="s">
        <v>388</v>
      </c>
      <c r="L6" s="48"/>
    </row>
    <row r="7" spans="1:13" x14ac:dyDescent="0.25">
      <c r="A7" s="719" t="s">
        <v>20138</v>
      </c>
      <c r="B7" s="80">
        <f>_xlfn.IFNA(VLOOKUP($A7&amp;$B$3,HistoricEYROE,4,FALSE), 0)</f>
        <v>46877</v>
      </c>
      <c r="C7" s="80">
        <f>_xlfn.IFNA(VLOOKUP($A7&amp;$B$3,HistoricEYROE,5,FALSE), 0)</f>
        <v>36098</v>
      </c>
      <c r="D7" s="80">
        <f>_xlfn.IFNA(VLOOKUP($A7&amp;$B$3,HistoricEYROE,6,FALSE), 0)</f>
        <v>4875</v>
      </c>
      <c r="E7" s="80">
        <f>_xlfn.IFNA(VLOOKUP($A7&amp;$B$3,HistoricEYROE,7,FALSE), 0)</f>
        <v>30457</v>
      </c>
      <c r="F7" s="80">
        <f>_xlfn.IFNA(VLOOKUP($A7&amp;$B$3,HistoricEYROE,8,FALSE), 0)</f>
        <v>543</v>
      </c>
      <c r="G7" s="696">
        <f>_xlfn.IFNA(VLOOKUP($A7&amp;$B$3,HistoricEYROE,9,FALSE), 0)</f>
        <v>223</v>
      </c>
      <c r="H7" s="28">
        <f t="shared" ref="H7:K11" si="0">IF($C7 &lt;1, "-",D7/$C7*100)</f>
        <v>13.504903318743422</v>
      </c>
      <c r="I7" s="28">
        <f t="shared" si="0"/>
        <v>84.373095462352481</v>
      </c>
      <c r="J7" s="28">
        <f t="shared" si="0"/>
        <v>1.5042384619646516</v>
      </c>
      <c r="K7" s="28">
        <f t="shared" si="0"/>
        <v>0.6177627569394426</v>
      </c>
      <c r="L7" s="48"/>
    </row>
    <row r="8" spans="1:13" x14ac:dyDescent="0.25">
      <c r="A8" s="720" t="s">
        <v>10104</v>
      </c>
      <c r="B8" s="50">
        <f>_xlfn.IFNA(VLOOKUP($A8&amp;$B$3,HistoricEYROE,4,FALSE), 0)</f>
        <v>47652</v>
      </c>
      <c r="C8" s="50">
        <f>_xlfn.IFNA(VLOOKUP($A8&amp;$B$3,HistoricEYROE,5,FALSE), 0)</f>
        <v>36747</v>
      </c>
      <c r="D8" s="50">
        <f>_xlfn.IFNA(VLOOKUP($A8&amp;$B$3,HistoricEYROE,6,FALSE), 0)</f>
        <v>5089</v>
      </c>
      <c r="E8" s="50">
        <f>_xlfn.IFNA(VLOOKUP($A8&amp;$B$3,HistoricEYROE,7,FALSE), 0)</f>
        <v>30736</v>
      </c>
      <c r="F8" s="50">
        <f>_xlfn.IFNA(VLOOKUP($A8&amp;$B$3,HistoricEYROE,8,FALSE), 0)</f>
        <v>654</v>
      </c>
      <c r="G8" s="698">
        <f>_xlfn.IFNA(VLOOKUP($A8&amp;$B$3,HistoricEYROE,9,FALSE), 0)</f>
        <v>268</v>
      </c>
      <c r="H8" s="32">
        <f t="shared" si="0"/>
        <v>13.848749557787029</v>
      </c>
      <c r="I8" s="32">
        <f t="shared" si="0"/>
        <v>83.642202084523916</v>
      </c>
      <c r="J8" s="32">
        <f t="shared" si="0"/>
        <v>1.7797371213976652</v>
      </c>
      <c r="K8" s="32">
        <f t="shared" si="0"/>
        <v>0.72931123629139794</v>
      </c>
      <c r="L8" s="48"/>
    </row>
    <row r="9" spans="1:13" x14ac:dyDescent="0.25">
      <c r="A9" s="110" t="s">
        <v>10088</v>
      </c>
      <c r="B9" s="50">
        <f>_xlfn.IFNA(VLOOKUP($A9&amp;$B$3,HistoricEYROE,4,FALSE), 0)</f>
        <v>49084</v>
      </c>
      <c r="C9" s="50">
        <f>_xlfn.IFNA(VLOOKUP($A9&amp;$B$3,HistoricEYROE,5,FALSE), 0)</f>
        <v>38855</v>
      </c>
      <c r="D9" s="50">
        <f>_xlfn.IFNA(VLOOKUP($A9&amp;$B$3,HistoricEYROE,6,FALSE), 0)</f>
        <v>5427</v>
      </c>
      <c r="E9" s="50">
        <f>_xlfn.IFNA(VLOOKUP($A9&amp;$B$3,HistoricEYROE,7,FALSE), 0)</f>
        <v>31952</v>
      </c>
      <c r="F9" s="50">
        <f>_xlfn.IFNA(VLOOKUP($A9&amp;$B$3,HistoricEYROE,8,FALSE), 0)</f>
        <v>969</v>
      </c>
      <c r="G9" s="698">
        <f>_xlfn.IFNA(VLOOKUP($A9&amp;$B$3,HistoricEYROE,9,FALSE), 0)</f>
        <v>507</v>
      </c>
      <c r="H9" s="32">
        <f t="shared" si="0"/>
        <v>13.967314373954446</v>
      </c>
      <c r="I9" s="32">
        <f t="shared" si="0"/>
        <v>82.233946725003221</v>
      </c>
      <c r="J9" s="32">
        <f t="shared" si="0"/>
        <v>2.4938875305623469</v>
      </c>
      <c r="K9" s="32">
        <f t="shared" si="0"/>
        <v>1.3048513704799896</v>
      </c>
      <c r="L9" s="48"/>
    </row>
    <row r="10" spans="1:13" x14ac:dyDescent="0.25">
      <c r="A10" s="110" t="s">
        <v>10077</v>
      </c>
      <c r="B10" s="50">
        <f>_xlfn.IFNA(VLOOKUP($A10&amp;$B$3,HistoricEYROE,4,FALSE), 0)</f>
        <v>53193</v>
      </c>
      <c r="C10" s="50">
        <f>_xlfn.IFNA(VLOOKUP($A10&amp;$B$3,HistoricEYROE,5,FALSE), 0)</f>
        <v>40030</v>
      </c>
      <c r="D10" s="50">
        <f>_xlfn.IFNA(VLOOKUP($A10&amp;$B$3,HistoricEYROE,6,FALSE), 0)</f>
        <v>6350</v>
      </c>
      <c r="E10" s="50">
        <f>_xlfn.IFNA(VLOOKUP($A10&amp;$B$3,HistoricEYROE,7,FALSE), 0)</f>
        <v>32276</v>
      </c>
      <c r="F10" s="50">
        <f>_xlfn.IFNA(VLOOKUP($A10&amp;$B$3,HistoricEYROE,8,FALSE), 0)</f>
        <v>949</v>
      </c>
      <c r="G10" s="698">
        <f>_xlfn.IFNA(VLOOKUP($A10&amp;$B$3,HistoricEYROE,9,FALSE), 0)</f>
        <v>455</v>
      </c>
      <c r="H10" s="32">
        <f t="shared" si="0"/>
        <v>15.863102672995252</v>
      </c>
      <c r="I10" s="32">
        <f t="shared" si="0"/>
        <v>80.629527854109412</v>
      </c>
      <c r="J10" s="32">
        <f t="shared" si="0"/>
        <v>2.3707219585311017</v>
      </c>
      <c r="K10" s="32">
        <f t="shared" si="0"/>
        <v>1.136647514364227</v>
      </c>
      <c r="L10" s="48"/>
    </row>
    <row r="11" spans="1:13" x14ac:dyDescent="0.25">
      <c r="A11" s="110" t="s">
        <v>10066</v>
      </c>
      <c r="B11" s="50">
        <f>_xlfn.IFNA(VLOOKUP($A11&amp;$B$3,HistoricEYROE,4,FALSE), 0)</f>
        <v>56748</v>
      </c>
      <c r="C11" s="50">
        <f>_xlfn.IFNA(VLOOKUP($A11&amp;$B$3,HistoricEYROE,5,FALSE), 0)</f>
        <v>41314</v>
      </c>
      <c r="D11" s="50">
        <f>_xlfn.IFNA(VLOOKUP($A11&amp;$B$3,HistoricEYROE,6,FALSE), 0)</f>
        <v>7233</v>
      </c>
      <c r="E11" s="50">
        <f>_xlfn.IFNA(VLOOKUP($A11&amp;$B$3,HistoricEYROE,7,FALSE), 0)</f>
        <v>32610</v>
      </c>
      <c r="F11" s="50">
        <f>_xlfn.IFNA(VLOOKUP($A11&amp;$B$3,HistoricEYROE,8,FALSE), 0)</f>
        <v>1143</v>
      </c>
      <c r="G11" s="698">
        <f>_xlfn.IFNA(VLOOKUP($A11&amp;$B$3,HistoricEYROE,9,FALSE), 0)</f>
        <v>328</v>
      </c>
      <c r="H11" s="32">
        <f t="shared" si="0"/>
        <v>17.507382485356054</v>
      </c>
      <c r="I11" s="32">
        <f t="shared" si="0"/>
        <v>78.932081134724314</v>
      </c>
      <c r="J11" s="32">
        <f t="shared" si="0"/>
        <v>2.7666166432686259</v>
      </c>
      <c r="K11" s="32">
        <f t="shared" si="0"/>
        <v>0.79391973665101423</v>
      </c>
      <c r="L11" s="48"/>
    </row>
    <row r="12" spans="1:13" x14ac:dyDescent="0.25">
      <c r="A12" s="176"/>
      <c r="B12" s="21"/>
      <c r="C12" s="59"/>
      <c r="D12" s="59"/>
      <c r="E12" s="59"/>
      <c r="F12" s="59"/>
      <c r="G12" s="59"/>
      <c r="H12" s="59"/>
      <c r="I12" s="170"/>
      <c r="J12" s="170"/>
      <c r="K12" s="154" t="s">
        <v>433</v>
      </c>
      <c r="L12" s="48"/>
    </row>
    <row r="13" spans="1:13" ht="13.5" customHeight="1" x14ac:dyDescent="0.25">
      <c r="A13" s="263" t="s">
        <v>319</v>
      </c>
      <c r="B13" s="23"/>
      <c r="C13" s="23"/>
      <c r="D13" s="23"/>
      <c r="E13" s="23"/>
      <c r="F13" s="23"/>
      <c r="G13" s="23"/>
      <c r="H13" s="23"/>
      <c r="I13" s="23"/>
      <c r="J13" s="23"/>
      <c r="K13" s="23"/>
      <c r="L13" s="52"/>
      <c r="M13" s="32"/>
    </row>
    <row r="14" spans="1:13" ht="13.5" customHeight="1" x14ac:dyDescent="0.25">
      <c r="A14" s="263" t="s">
        <v>434</v>
      </c>
      <c r="B14" s="23"/>
      <c r="C14" s="23"/>
      <c r="D14" s="23"/>
      <c r="E14" s="23"/>
      <c r="F14" s="23"/>
      <c r="G14" s="23"/>
      <c r="H14" s="23"/>
      <c r="I14" s="23"/>
      <c r="J14" s="23"/>
      <c r="K14" s="23"/>
      <c r="L14" s="52"/>
      <c r="M14" s="32"/>
    </row>
    <row r="15" spans="1:13" ht="13.5" customHeight="1" x14ac:dyDescent="0.25">
      <c r="A15" s="324" t="s">
        <v>435</v>
      </c>
      <c r="B15" s="341"/>
      <c r="C15" s="341"/>
      <c r="D15" s="341"/>
      <c r="E15" s="341"/>
      <c r="F15" s="341"/>
      <c r="G15" s="342"/>
      <c r="H15" s="327"/>
      <c r="I15" s="327"/>
      <c r="J15" s="327"/>
      <c r="K15" s="327"/>
      <c r="L15" s="52"/>
    </row>
    <row r="16" spans="1:13" ht="12.5" customHeight="1" x14ac:dyDescent="0.25">
      <c r="A16" s="863" t="s">
        <v>28018</v>
      </c>
      <c r="B16" s="863"/>
      <c r="C16" s="863"/>
      <c r="D16" s="863"/>
      <c r="E16" s="863"/>
      <c r="F16" s="97"/>
      <c r="G16" s="97"/>
      <c r="H16" s="98"/>
      <c r="I16" s="344"/>
      <c r="J16" s="98"/>
      <c r="K16" s="98"/>
      <c r="L16" s="57"/>
    </row>
    <row r="17" spans="1:12" ht="13.5" customHeight="1" x14ac:dyDescent="0.25">
      <c r="L17" s="57"/>
    </row>
    <row r="18" spans="1:12" ht="13.5" customHeight="1" x14ac:dyDescent="0.25">
      <c r="L18" s="57"/>
    </row>
    <row r="19" spans="1:12" s="6" customFormat="1" ht="26.65" customHeight="1" x14ac:dyDescent="0.25">
      <c r="A19" s="196"/>
      <c r="B19" s="5"/>
      <c r="C19" s="5"/>
      <c r="D19" s="5"/>
      <c r="E19" s="5"/>
      <c r="F19" s="5"/>
      <c r="G19" s="5"/>
      <c r="H19" s="5"/>
      <c r="I19" s="5"/>
      <c r="J19" s="5"/>
      <c r="K19" s="5"/>
      <c r="L19" s="167"/>
    </row>
    <row r="20" spans="1:12" x14ac:dyDescent="0.25">
      <c r="L20" s="21"/>
    </row>
    <row r="21" spans="1:12" x14ac:dyDescent="0.25">
      <c r="L21" s="23"/>
    </row>
    <row r="22" spans="1:12" x14ac:dyDescent="0.25">
      <c r="L22" s="60"/>
    </row>
    <row r="23" spans="1:12" x14ac:dyDescent="0.25">
      <c r="L23" s="314"/>
    </row>
    <row r="24" spans="1:12" x14ac:dyDescent="0.25">
      <c r="L24" s="314"/>
    </row>
  </sheetData>
  <sheetProtection sheet="1" objects="1" scenarios="1"/>
  <mergeCells count="4">
    <mergeCell ref="B3:D3"/>
    <mergeCell ref="B5:G5"/>
    <mergeCell ref="H5:K5"/>
    <mergeCell ref="A16:E16"/>
  </mergeCells>
  <dataValidations count="1">
    <dataValidation type="list" allowBlank="1" showInputMessage="1" showErrorMessage="1" sqref="B3:D3" xr:uid="{00000000-0002-0000-1000-000000000000}">
      <formula1>ey_provision_type</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79998168889431442"/>
  </sheetPr>
  <dimension ref="A1:L43"/>
  <sheetViews>
    <sheetView showGridLines="0" zoomScaleNormal="100" workbookViewId="0">
      <selection activeCell="B3" sqref="B3:D3"/>
    </sheetView>
  </sheetViews>
  <sheetFormatPr defaultColWidth="8.81640625" defaultRowHeight="12.5" x14ac:dyDescent="0.25"/>
  <cols>
    <col min="1" max="1" width="42" style="196" customWidth="1"/>
    <col min="2" max="5" width="11.54296875" style="5" customWidth="1"/>
    <col min="6" max="6" width="11.81640625" style="5" customWidth="1"/>
    <col min="7" max="9" width="11.54296875" style="5" customWidth="1"/>
    <col min="10" max="10" width="11.81640625" style="5" customWidth="1"/>
    <col min="11" max="11" width="11.54296875" style="5" customWidth="1"/>
    <col min="12" max="16384" width="8.81640625" style="5"/>
  </cols>
  <sheetData>
    <row r="1" spans="1:12" ht="34.5" customHeight="1" x14ac:dyDescent="0.35">
      <c r="A1" s="257" t="s">
        <v>28025</v>
      </c>
      <c r="B1" s="301"/>
      <c r="C1" s="301"/>
      <c r="D1" s="301"/>
      <c r="E1" s="97"/>
      <c r="F1" s="97"/>
      <c r="H1" s="4"/>
      <c r="I1" s="4"/>
    </row>
    <row r="2" spans="1:12" ht="27.75" customHeight="1" x14ac:dyDescent="0.25">
      <c r="A2" s="477" t="str">
        <f>TEXT(provisional_end_date,"d mmmm yyyy")</f>
        <v>31 March 2025</v>
      </c>
      <c r="B2" s="7"/>
      <c r="C2" s="7"/>
      <c r="D2" s="7"/>
      <c r="E2" s="8"/>
      <c r="F2" s="8"/>
      <c r="H2" s="4"/>
      <c r="I2" s="4"/>
    </row>
    <row r="3" spans="1:12" ht="12.75" customHeight="1" x14ac:dyDescent="0.25">
      <c r="A3" s="703" t="s">
        <v>311</v>
      </c>
      <c r="B3" s="857" t="s">
        <v>81</v>
      </c>
      <c r="C3" s="858"/>
      <c r="D3" s="859"/>
      <c r="E3" s="717"/>
      <c r="F3" s="718"/>
      <c r="G3" s="44"/>
      <c r="H3" s="42"/>
      <c r="I3" s="43"/>
      <c r="J3" s="44"/>
      <c r="K3" s="44"/>
      <c r="L3" s="347"/>
    </row>
    <row r="4" spans="1:12" x14ac:dyDescent="0.25">
      <c r="C4" s="26"/>
      <c r="D4" s="26"/>
      <c r="E4" s="26"/>
      <c r="F4" s="26"/>
      <c r="G4" s="26"/>
      <c r="I4" s="26"/>
      <c r="J4" s="26"/>
      <c r="K4" s="26"/>
    </row>
    <row r="5" spans="1:12" x14ac:dyDescent="0.25">
      <c r="A5" s="95"/>
      <c r="B5" s="864" t="s">
        <v>430</v>
      </c>
      <c r="C5" s="864"/>
      <c r="D5" s="864"/>
      <c r="E5" s="864"/>
      <c r="F5" s="864"/>
      <c r="G5" s="865"/>
      <c r="H5" s="864" t="s">
        <v>431</v>
      </c>
      <c r="I5" s="864"/>
      <c r="J5" s="864"/>
      <c r="K5" s="864"/>
      <c r="L5" s="87"/>
    </row>
    <row r="6" spans="1:12" ht="39.75" customHeight="1" x14ac:dyDescent="0.25">
      <c r="A6" s="355"/>
      <c r="B6" s="721" t="s">
        <v>270</v>
      </c>
      <c r="C6" s="721" t="s">
        <v>416</v>
      </c>
      <c r="D6" s="721" t="s">
        <v>385</v>
      </c>
      <c r="E6" s="721" t="s">
        <v>386</v>
      </c>
      <c r="F6" s="721" t="s">
        <v>432</v>
      </c>
      <c r="G6" s="722" t="s">
        <v>388</v>
      </c>
      <c r="H6" s="721" t="s">
        <v>385</v>
      </c>
      <c r="I6" s="721" t="s">
        <v>386</v>
      </c>
      <c r="J6" s="721" t="s">
        <v>432</v>
      </c>
      <c r="K6" s="721" t="s">
        <v>388</v>
      </c>
      <c r="L6" s="86"/>
    </row>
    <row r="7" spans="1:12" ht="38.25" customHeight="1" x14ac:dyDescent="0.25">
      <c r="A7" s="723" t="s">
        <v>397</v>
      </c>
      <c r="B7" s="90"/>
      <c r="C7" s="724"/>
      <c r="D7" s="724"/>
      <c r="E7" s="724"/>
      <c r="F7" s="724"/>
      <c r="G7" s="725"/>
      <c r="H7" s="724"/>
      <c r="I7" s="724"/>
      <c r="J7" s="724"/>
      <c r="K7" s="724"/>
    </row>
    <row r="8" spans="1:12" ht="17.25" customHeight="1" x14ac:dyDescent="0.25">
      <c r="A8" s="726" t="s">
        <v>72</v>
      </c>
      <c r="B8" s="80">
        <f>IF(ISERROR(VLOOKUP(A8&amp;"All providers"&amp;IF($B$3="All England", "All England Total", IF($B$3="Local authority not recorded","Not recorded",$B$3)),ProvidersandPlaces,6,FALSE))=TRUE,0,VLOOKUP(A8&amp;"All providers"&amp;IF($B$3="All England", "All England Total", IF($B$3="Local authority not recorded","Not recorded",$B$3)),ProvidersandPlaces,6,FALSE))</f>
        <v>46877</v>
      </c>
      <c r="C8" s="80">
        <f>IF(ISERROR(VLOOKUP($A8&amp;$B$3&amp;$A$7,EYR_most_recent_outcomes,5,FALSE))=TRUE,0,VLOOKUP($A8&amp;$B$3&amp;$A$7,EYR_most_recent_outcomes,5,FALSE))</f>
        <v>36098</v>
      </c>
      <c r="D8" s="80">
        <f>IF(ISERROR(VLOOKUP($A8&amp;$B$3&amp;$A$7,EYR_most_recent_outcomes,6,FALSE))=TRUE,0,VLOOKUP($A8&amp;$B$3&amp;$A$7,EYR_most_recent_outcomes,6,FALSE))</f>
        <v>4875</v>
      </c>
      <c r="E8" s="80">
        <f>IF(ISERROR(VLOOKUP($A8&amp;$B$3&amp;$A$7,EYR_most_recent_outcomes,7,FALSE))=TRUE,0,VLOOKUP($A8&amp;$B$3&amp;$A$7,EYR_most_recent_outcomes,7,FALSE))</f>
        <v>30457</v>
      </c>
      <c r="F8" s="80">
        <f>IF(ISERROR(VLOOKUP($A8&amp;$B$3&amp;$A$7,EYR_most_recent_outcomes,8,FALSE))=TRUE,0,VLOOKUP($A8&amp;$B$3&amp;$A$7,EYR_most_recent_outcomes,8,FALSE))</f>
        <v>543</v>
      </c>
      <c r="G8" s="696">
        <f>IF(ISERROR(VLOOKUP($A8&amp;$B$3&amp;$A$7,EYR_most_recent_outcomes,9,FALSE))=TRUE,0,VLOOKUP($A8&amp;$B$3&amp;$A$7,EYR_most_recent_outcomes,9,FALSE))</f>
        <v>223</v>
      </c>
      <c r="H8" s="80">
        <f>IF($C8 &lt;1, "-",D8/$C8*100)</f>
        <v>13.504903318743422</v>
      </c>
      <c r="I8" s="80">
        <f>IF($C8 &lt;1, "-",E8/$C8*100)</f>
        <v>84.373095462352481</v>
      </c>
      <c r="J8" s="80">
        <f>IF($C8 &lt;1, "-",F8/$C8*100)</f>
        <v>1.5042384619646516</v>
      </c>
      <c r="K8" s="80">
        <f>IF($C8 &lt;1, "-",G8/$C8*100)</f>
        <v>0.6177627569394426</v>
      </c>
      <c r="L8" s="349"/>
    </row>
    <row r="9" spans="1:12" x14ac:dyDescent="0.25">
      <c r="A9" s="727" t="s">
        <v>73</v>
      </c>
      <c r="B9" s="50">
        <f>IF(ISERROR(VLOOKUP(A9&amp;"All providers"&amp;IF($B$3="All England", "All England Total", IF($B$3="Local authority not recorded","Not recorded",$B$3)),ProvidersandPlaces,6,FALSE))=TRUE,0,VLOOKUP(A9&amp;"All providers"&amp;IF($B$3="All England", "All England Total", IF($B$3="Local authority not recorded","Not recorded",$B$3)),ProvidersandPlaces,6,FALSE))</f>
        <v>23708</v>
      </c>
      <c r="C9" s="50">
        <f>IF(ISERROR(VLOOKUP($A9&amp;$B$3&amp;$A$7,EYR_most_recent_outcomes,5,FALSE))=TRUE,0,VLOOKUP($A9&amp;$B$3&amp;$A$7,EYR_most_recent_outcomes,5,FALSE))</f>
        <v>19888</v>
      </c>
      <c r="D9" s="50">
        <f>IF(ISERROR(VLOOKUP($A9&amp;$B$3&amp;$A$7,EYR_most_recent_outcomes,6,FALSE))=TRUE,0,VLOOKUP($A9&amp;$B$3&amp;$A$7,EYR_most_recent_outcomes,6,FALSE))</f>
        <v>2399</v>
      </c>
      <c r="E9" s="50">
        <f>IF(ISERROR(VLOOKUP($A9&amp;$B$3&amp;$A$7,EYR_most_recent_outcomes,7,FALSE))=TRUE,0,VLOOKUP($A9&amp;$B$3&amp;$A$7,EYR_most_recent_outcomes,7,FALSE))</f>
        <v>17076</v>
      </c>
      <c r="F9" s="50">
        <f>IF(ISERROR(VLOOKUP($A9&amp;$B$3&amp;$A$7,EYR_most_recent_outcomes,8,FALSE))=TRUE,0,VLOOKUP($A9&amp;$B$3&amp;$A$7,EYR_most_recent_outcomes,8,FALSE))</f>
        <v>282</v>
      </c>
      <c r="G9" s="698">
        <f>IF(ISERROR(VLOOKUP($A9&amp;$B$3&amp;$A$7,EYR_most_recent_outcomes,9,FALSE))=TRUE,0,VLOOKUP($A9&amp;$B$3&amp;$A$7,EYR_most_recent_outcomes,9,FALSE))</f>
        <v>131</v>
      </c>
      <c r="H9" s="50">
        <f t="shared" ref="H9:K12" si="0">IF($C9 &lt;1, "-",D9/$C9*100)</f>
        <v>12.062550281576829</v>
      </c>
      <c r="I9" s="50">
        <f t="shared" si="0"/>
        <v>85.860820595333863</v>
      </c>
      <c r="J9" s="50">
        <f t="shared" si="0"/>
        <v>1.4179404666130329</v>
      </c>
      <c r="K9" s="50">
        <f t="shared" si="0"/>
        <v>0.65868865647626706</v>
      </c>
      <c r="L9" s="350"/>
    </row>
    <row r="10" spans="1:12" x14ac:dyDescent="0.25">
      <c r="A10" s="727" t="s">
        <v>19169</v>
      </c>
      <c r="B10" s="50">
        <f>IF(ISERROR(VLOOKUP(A10&amp;"All providers"&amp;IF($B$3="All England", "All England Total", IF($B$3="Local authority not recorded","Not recorded",$B$3)),ProvidersandPlaces,6,FALSE))=TRUE,0,VLOOKUP(A10&amp;"All providers"&amp;IF($B$3="All England", "All England Total", IF($B$3="Local authority not recorded","Not recorded",$B$3)),ProvidersandPlaces,6,FALSE))</f>
        <v>8</v>
      </c>
      <c r="C10" s="50">
        <f>IF(ISERROR(VLOOKUP($A10&amp;$B$3&amp;$A$7,EYR_most_recent_outcomes,5,FALSE))=TRUE,0,VLOOKUP($A10&amp;$B$3&amp;$A$7,EYR_most_recent_outcomes,5,FALSE))</f>
        <v>0</v>
      </c>
      <c r="D10" s="50">
        <f>IF(ISERROR(VLOOKUP($A10&amp;$B$3&amp;$A$7,EYR_most_recent_outcomes,6,FALSE))=TRUE,0,VLOOKUP($A10&amp;$B$3&amp;$A$7,EYR_most_recent_outcomes,6,FALSE))</f>
        <v>0</v>
      </c>
      <c r="E10" s="50">
        <f>IF(ISERROR(VLOOKUP($A10&amp;$B$3&amp;$A$7,EYR_most_recent_outcomes,7,FALSE))=TRUE,0,VLOOKUP($A10&amp;$B$3&amp;$A$7,EYR_most_recent_outcomes,7,FALSE))</f>
        <v>0</v>
      </c>
      <c r="F10" s="50">
        <f>IF(ISERROR(VLOOKUP($A10&amp;$B$3&amp;$A$7,EYR_most_recent_outcomes,8,FALSE))=TRUE,0,VLOOKUP($A10&amp;$B$3&amp;$A$7,EYR_most_recent_outcomes,8,FALSE))</f>
        <v>0</v>
      </c>
      <c r="G10" s="698">
        <f>IF(ISERROR(VLOOKUP($A10&amp;$B$3&amp;$A$7,EYR_most_recent_outcomes,9,FALSE))=TRUE,0,VLOOKUP($A10&amp;$B$3&amp;$A$7,EYR_most_recent_outcomes,9,FALSE))</f>
        <v>0</v>
      </c>
      <c r="H10" s="50" t="str">
        <f t="shared" ref="H10" si="1">IF($C10 &lt;1, "-",D10/$C10*100)</f>
        <v>-</v>
      </c>
      <c r="I10" s="50" t="str">
        <f t="shared" ref="I10" si="2">IF($C10 &lt;1, "-",E10/$C10*100)</f>
        <v>-</v>
      </c>
      <c r="J10" s="50" t="str">
        <f t="shared" ref="J10" si="3">IF($C10 &lt;1, "-",F10/$C10*100)</f>
        <v>-</v>
      </c>
      <c r="K10" s="50" t="str">
        <f t="shared" ref="K10" si="4">IF($C10 &lt;1, "-",G10/$C10*100)</f>
        <v>-</v>
      </c>
      <c r="L10" s="350"/>
    </row>
    <row r="11" spans="1:12" x14ac:dyDescent="0.25">
      <c r="A11" s="728" t="s">
        <v>74</v>
      </c>
      <c r="B11" s="50">
        <f>IF(ISERROR(VLOOKUP(A11&amp;"All providers"&amp;IF($B$3="All England", "All England Total", IF($B$3="Local authority not recorded","Not recorded",$B$3)),ProvidersandPlaces,6,FALSE))=TRUE,0,VLOOKUP(A11&amp;"All providers"&amp;IF($B$3="All England", "All England Total", IF($B$3="Local authority not recorded","Not recorded",$B$3)),ProvidersandPlaces,6,FALSE))</f>
        <v>22950</v>
      </c>
      <c r="C11" s="50">
        <f>IF(ISERROR(VLOOKUP($A11&amp;$B$3&amp;$A$7,EYR_most_recent_outcomes,5,FALSE))=TRUE,0,VLOOKUP($A11&amp;$B$3&amp;$A$7,EYR_most_recent_outcomes,5,FALSE))</f>
        <v>16044</v>
      </c>
      <c r="D11" s="50">
        <f>IF(ISERROR(VLOOKUP($A11&amp;$B$3&amp;$A$7,EYR_most_recent_outcomes,6,FALSE))=TRUE,0,VLOOKUP($A11&amp;$B$3&amp;$A$7,EYR_most_recent_outcomes,6,FALSE))</f>
        <v>2449</v>
      </c>
      <c r="E11" s="50">
        <f>IF(ISERROR(VLOOKUP($A11&amp;$B$3&amp;$A$7,EYR_most_recent_outcomes,7,FALSE))=TRUE,0,VLOOKUP($A11&amp;$B$3&amp;$A$7,EYR_most_recent_outcomes,7,FALSE))</f>
        <v>13246</v>
      </c>
      <c r="F11" s="50">
        <f>IF(ISERROR(VLOOKUP($A11&amp;$B$3&amp;$A$7,EYR_most_recent_outcomes,8,FALSE))=TRUE,0,VLOOKUP($A11&amp;$B$3&amp;$A$7,EYR_most_recent_outcomes,8,FALSE))</f>
        <v>259</v>
      </c>
      <c r="G11" s="698">
        <f>IF(ISERROR(VLOOKUP($A11&amp;$B$3&amp;$A$7,EYR_most_recent_outcomes,9,FALSE))=TRUE,0,VLOOKUP($A11&amp;$B$3&amp;$A$7,EYR_most_recent_outcomes,9,FALSE))</f>
        <v>90</v>
      </c>
      <c r="H11" s="50">
        <f t="shared" si="0"/>
        <v>15.264273248566443</v>
      </c>
      <c r="I11" s="50">
        <f t="shared" si="0"/>
        <v>82.560458738469208</v>
      </c>
      <c r="J11" s="50">
        <f t="shared" si="0"/>
        <v>1.6143106457242582</v>
      </c>
      <c r="K11" s="50">
        <f t="shared" si="0"/>
        <v>0.56095736724008971</v>
      </c>
      <c r="L11" s="350"/>
    </row>
    <row r="12" spans="1:12" x14ac:dyDescent="0.25">
      <c r="A12" s="728" t="s">
        <v>75</v>
      </c>
      <c r="B12" s="50">
        <f>IF(ISERROR(VLOOKUP(A12&amp;"All providers"&amp;IF($B$3="All England", "All England Total", IF($B$3="Local authority not recorded","Not recorded",$B$3)),ProvidersandPlaces,6,FALSE))=TRUE,0,VLOOKUP(A12&amp;"All providers"&amp;IF($B$3="All England", "All England Total", IF($B$3="Local authority not recorded","Not recorded",$B$3)),ProvidersandPlaces,6,FALSE))</f>
        <v>211</v>
      </c>
      <c r="C12" s="50">
        <f>IF(ISERROR(VLOOKUP($A12&amp;$B$3&amp;$A$7,EYR_most_recent_outcomes,5,FALSE))=TRUE,0,VLOOKUP($A12&amp;$B$3&amp;$A$7,EYR_most_recent_outcomes,5,FALSE))</f>
        <v>166</v>
      </c>
      <c r="D12" s="50">
        <f>IF(ISERROR(VLOOKUP($A12&amp;$B$3&amp;$A$7,EYR_most_recent_outcomes,6,FALSE))=TRUE,0,VLOOKUP($A12&amp;$B$3&amp;$A$7,EYR_most_recent_outcomes,6,FALSE))</f>
        <v>27</v>
      </c>
      <c r="E12" s="50">
        <f>IF(ISERROR(VLOOKUP($A12&amp;$B$3&amp;$A$7,EYR_most_recent_outcomes,7,FALSE))=TRUE,0,VLOOKUP($A12&amp;$B$3&amp;$A$7,EYR_most_recent_outcomes,7,FALSE))</f>
        <v>135</v>
      </c>
      <c r="F12" s="50">
        <f>IF(ISERROR(VLOOKUP($A12&amp;$B$3&amp;$A$7,EYR_most_recent_outcomes,8,FALSE))=TRUE,0,VLOOKUP($A12&amp;$B$3&amp;$A$7,EYR_most_recent_outcomes,8,FALSE))</f>
        <v>2</v>
      </c>
      <c r="G12" s="698">
        <f>IF(ISERROR(VLOOKUP($A12&amp;$B$3&amp;$A$7,EYR_most_recent_outcomes,9,FALSE))=TRUE,0,VLOOKUP($A12&amp;$B$3&amp;$A$7,EYR_most_recent_outcomes,9,FALSE))</f>
        <v>2</v>
      </c>
      <c r="H12" s="50">
        <f t="shared" si="0"/>
        <v>16.265060240963855</v>
      </c>
      <c r="I12" s="50">
        <f t="shared" si="0"/>
        <v>81.325301204819283</v>
      </c>
      <c r="J12" s="50">
        <f t="shared" si="0"/>
        <v>1.2048192771084338</v>
      </c>
      <c r="K12" s="50">
        <f t="shared" si="0"/>
        <v>1.2048192771084338</v>
      </c>
      <c r="L12" s="350"/>
    </row>
    <row r="13" spans="1:12" ht="38.25" customHeight="1" x14ac:dyDescent="0.25">
      <c r="A13" s="723" t="s">
        <v>399</v>
      </c>
      <c r="B13" s="92"/>
      <c r="C13" s="50"/>
      <c r="D13" s="50"/>
      <c r="E13" s="50"/>
      <c r="F13" s="50"/>
      <c r="G13" s="698"/>
      <c r="H13" s="50"/>
      <c r="I13" s="50"/>
      <c r="J13" s="50"/>
      <c r="K13" s="50"/>
      <c r="L13" s="75"/>
    </row>
    <row r="14" spans="1:12" ht="17.25" customHeight="1" x14ac:dyDescent="0.25">
      <c r="A14" s="726" t="s">
        <v>72</v>
      </c>
      <c r="B14" s="80">
        <f>IF(ISERROR(VLOOKUP(A14&amp;"All providers"&amp;IF($B$3="All England", "All England Total", IF($B$3="Local authority not recorded","Not recorded",$B$3)),ProvidersandPlaces,6,FALSE))=TRUE,0,VLOOKUP(A14&amp;"All providers"&amp;IF($B$3="All England", "All England Total", IF($B$3="Local authority not recorded","Not recorded",$B$3)),ProvidersandPlaces,6,FALSE))</f>
        <v>46877</v>
      </c>
      <c r="C14" s="80">
        <f>IF(ISERROR(VLOOKUP($A14&amp;$B$3&amp;$A$13,EYR_most_recent_outcomes,5,FALSE))=TRUE,0,VLOOKUP($A14&amp;$B$3&amp;$A$13,EYR_most_recent_outcomes,5,FALSE))</f>
        <v>33662</v>
      </c>
      <c r="D14" s="80">
        <f>IF(ISERROR(VLOOKUP($A14&amp;$B$3&amp;$A$13,EYR_most_recent_outcomes,6,FALSE))=TRUE,0,VLOOKUP($A14&amp;$B$3&amp;$A$13,EYR_most_recent_outcomes,6,FALSE))</f>
        <v>4606</v>
      </c>
      <c r="E14" s="80">
        <f>IF(ISERROR(VLOOKUP($A14&amp;$B$3&amp;$A$13,EYR_most_recent_outcomes,7,FALSE))=TRUE,0,VLOOKUP($A14&amp;$B$3&amp;$A$13,EYR_most_recent_outcomes,7,FALSE))</f>
        <v>28473</v>
      </c>
      <c r="F14" s="80">
        <f>IF(ISERROR(VLOOKUP($A14&amp;$B$3&amp;$A$13,EYR_most_recent_outcomes,8,FALSE))=TRUE,0,VLOOKUP($A14&amp;$B$3&amp;$A$13,EYR_most_recent_outcomes,8,FALSE))</f>
        <v>438</v>
      </c>
      <c r="G14" s="696">
        <f>IF(ISERROR(VLOOKUP($A14&amp;$B$3&amp;$A$13,EYR_most_recent_outcomes,9,FALSE))=TRUE,0,VLOOKUP($A14&amp;$B$3&amp;$A$13,EYR_most_recent_outcomes,9,FALSE))</f>
        <v>145</v>
      </c>
      <c r="H14" s="80">
        <f>IF($C14 &lt;1, "-",D14/$C14*100)</f>
        <v>13.68308478402947</v>
      </c>
      <c r="I14" s="80">
        <f>IF($C14 &lt;1, "-",E14/$C14*100)</f>
        <v>84.584991979086212</v>
      </c>
      <c r="J14" s="80">
        <f>IF($C14 &lt;1, "-",F14/$C14*100)</f>
        <v>1.3011704592715823</v>
      </c>
      <c r="K14" s="80">
        <f>IF($C14 &lt;1, "-",G14/$C14*100)</f>
        <v>0.43075277761273839</v>
      </c>
      <c r="L14" s="351"/>
    </row>
    <row r="15" spans="1:12" x14ac:dyDescent="0.25">
      <c r="A15" s="356" t="s">
        <v>73</v>
      </c>
      <c r="B15" s="50">
        <f>IF(ISERROR(VLOOKUP(A15&amp;"All providers"&amp;IF($B$3="All England", "All England Total", IF($B$3="Local authority not recorded","Not recorded",$B$3)),ProvidersandPlaces,6,FALSE))=TRUE,0,VLOOKUP(A15&amp;"All providers"&amp;IF($B$3="All England", "All England Total", IF($B$3="Local authority not recorded","Not recorded",$B$3)),ProvidersandPlaces,6,FALSE))</f>
        <v>23708</v>
      </c>
      <c r="C15" s="50">
        <f>IF(ISERROR(VLOOKUP($A15&amp;$B$3&amp;$A$13,EYR_most_recent_outcomes,5,FALSE))=TRUE,0,VLOOKUP($A15&amp;$B$3&amp;$A$13,EYR_most_recent_outcomes,5,FALSE))</f>
        <v>17869</v>
      </c>
      <c r="D15" s="50">
        <f>IF(ISERROR(VLOOKUP($A15&amp;$B$3&amp;$A$13,EYR_most_recent_outcomes,6,FALSE))=TRUE,0,VLOOKUP($A15&amp;$B$3&amp;$A$13,EYR_most_recent_outcomes,6,FALSE))</f>
        <v>2208</v>
      </c>
      <c r="E15" s="50">
        <f>IF(ISERROR(VLOOKUP($A15&amp;$B$3&amp;$A$13,EYR_most_recent_outcomes,7,FALSE))=TRUE,0,VLOOKUP($A15&amp;$B$3&amp;$A$13,EYR_most_recent_outcomes,7,FALSE))</f>
        <v>15400</v>
      </c>
      <c r="F15" s="50">
        <f>IF(ISERROR(VLOOKUP($A15&amp;$B$3&amp;$A$13,EYR_most_recent_outcomes,8,FALSE))=TRUE,0,VLOOKUP($A15&amp;$B$3&amp;$A$13,EYR_most_recent_outcomes,8,FALSE))</f>
        <v>181</v>
      </c>
      <c r="G15" s="698">
        <f>IF(ISERROR(VLOOKUP($A15&amp;$B$3&amp;$A$13,EYR_most_recent_outcomes,9,FALSE))=TRUE,0,VLOOKUP($A15&amp;$B$3&amp;$A$13,EYR_most_recent_outcomes,9,FALSE))</f>
        <v>80</v>
      </c>
      <c r="H15" s="50">
        <f t="shared" ref="H15:K18" si="5">IF($C15 &lt;1, "-",D15/$C15*100)</f>
        <v>12.356595220773405</v>
      </c>
      <c r="I15" s="50">
        <f t="shared" si="5"/>
        <v>86.182774637640605</v>
      </c>
      <c r="J15" s="50">
        <f t="shared" si="5"/>
        <v>1.0129274161956461</v>
      </c>
      <c r="K15" s="50">
        <f t="shared" si="5"/>
        <v>0.44770272539034084</v>
      </c>
      <c r="L15" s="75"/>
    </row>
    <row r="16" spans="1:12" x14ac:dyDescent="0.25">
      <c r="A16" s="356" t="s">
        <v>19169</v>
      </c>
      <c r="B16" s="50">
        <f>IF(ISERROR(VLOOKUP(A16&amp;"All providers"&amp;IF($B$3="All England", "All England Total", IF($B$3="Local authority not recorded","Not recorded",$B$3)),ProvidersandPlaces,6,FALSE))=TRUE,0,VLOOKUP(A16&amp;"All providers"&amp;IF($B$3="All England", "All England Total", IF($B$3="Local authority not recorded","Not recorded",$B$3)),ProvidersandPlaces,6,FALSE))</f>
        <v>8</v>
      </c>
      <c r="C16" s="50">
        <f>IF(ISERROR(VLOOKUP($A16&amp;$B$3&amp;$A$13,EYR_most_recent_outcomes,5,FALSE))=TRUE,0,VLOOKUP($A16&amp;$B$3&amp;$A$13,EYR_most_recent_outcomes,5,FALSE))</f>
        <v>0</v>
      </c>
      <c r="D16" s="50">
        <f>IF(ISERROR(VLOOKUP($A16&amp;$B$3&amp;$A$13,EYR_most_recent_outcomes,6,FALSE))=TRUE,0,VLOOKUP($A16&amp;$B$3&amp;$A$13,EYR_most_recent_outcomes,6,FALSE))</f>
        <v>0</v>
      </c>
      <c r="E16" s="50">
        <f>IF(ISERROR(VLOOKUP($A16&amp;$B$3&amp;$A$13,EYR_most_recent_outcomes,7,FALSE))=TRUE,0,VLOOKUP($A16&amp;$B$3&amp;$A$13,EYR_most_recent_outcomes,7,FALSE))</f>
        <v>0</v>
      </c>
      <c r="F16" s="50">
        <f>IF(ISERROR(VLOOKUP($A16&amp;$B$3&amp;$A$13,EYR_most_recent_outcomes,8,FALSE))=TRUE,0,VLOOKUP($A16&amp;$B$3&amp;$A$13,EYR_most_recent_outcomes,8,FALSE))</f>
        <v>0</v>
      </c>
      <c r="G16" s="698">
        <f>IF(ISERROR(VLOOKUP($A16&amp;$B$3&amp;$A$13,EYR_most_recent_outcomes,9,FALSE))=TRUE,0,VLOOKUP($A16&amp;$B$3&amp;$A$13,EYR_most_recent_outcomes,9,FALSE))</f>
        <v>0</v>
      </c>
      <c r="H16" s="50" t="str">
        <f t="shared" ref="H16" si="6">IF($C16 &lt;1, "-",D16/$C16*100)</f>
        <v>-</v>
      </c>
      <c r="I16" s="50" t="str">
        <f t="shared" ref="I16" si="7">IF($C16 &lt;1, "-",E16/$C16*100)</f>
        <v>-</v>
      </c>
      <c r="J16" s="50" t="str">
        <f t="shared" ref="J16" si="8">IF($C16 &lt;1, "-",F16/$C16*100)</f>
        <v>-</v>
      </c>
      <c r="K16" s="50" t="str">
        <f t="shared" ref="K16" si="9">IF($C16 &lt;1, "-",G16/$C16*100)</f>
        <v>-</v>
      </c>
      <c r="L16" s="75"/>
    </row>
    <row r="17" spans="1:12" x14ac:dyDescent="0.25">
      <c r="A17" s="728" t="s">
        <v>74</v>
      </c>
      <c r="B17" s="50">
        <f>IF(ISERROR(VLOOKUP(A17&amp;"All providers"&amp;IF($B$3="All England", "All England Total", IF($B$3="Local authority not recorded","Not recorded",$B$3)),ProvidersandPlaces,6,FALSE))=TRUE,0,VLOOKUP(A17&amp;"All providers"&amp;IF($B$3="All England", "All England Total", IF($B$3="Local authority not recorded","Not recorded",$B$3)),ProvidersandPlaces,6,FALSE))</f>
        <v>22950</v>
      </c>
      <c r="C17" s="50">
        <f>IF(ISERROR(VLOOKUP($A17&amp;$B$3&amp;$A$13,EYR_most_recent_outcomes,5,FALSE))=TRUE,0,VLOOKUP($A17&amp;$B$3&amp;$A$13,EYR_most_recent_outcomes,5,FALSE))</f>
        <v>15635</v>
      </c>
      <c r="D17" s="50">
        <f>IF(ISERROR(VLOOKUP($A17&amp;$B$3&amp;$A$13,EYR_most_recent_outcomes,6,FALSE))=TRUE,0,VLOOKUP($A17&amp;$B$3&amp;$A$13,EYR_most_recent_outcomes,6,FALSE))</f>
        <v>2377</v>
      </c>
      <c r="E17" s="50">
        <f>IF(ISERROR(VLOOKUP($A17&amp;$B$3&amp;$A$13,EYR_most_recent_outcomes,7,FALSE))=TRUE,0,VLOOKUP($A17&amp;$B$3&amp;$A$13,EYR_most_recent_outcomes,7,FALSE))</f>
        <v>12940</v>
      </c>
      <c r="F17" s="50">
        <f>IF(ISERROR(VLOOKUP($A17&amp;$B$3&amp;$A$13,EYR_most_recent_outcomes,8,FALSE))=TRUE,0,VLOOKUP($A17&amp;$B$3&amp;$A$13,EYR_most_recent_outcomes,8,FALSE))</f>
        <v>255</v>
      </c>
      <c r="G17" s="698">
        <f>IF(ISERROR(VLOOKUP($A17&amp;$B$3&amp;$A$13,EYR_most_recent_outcomes,9,FALSE))=TRUE,0,VLOOKUP($A17&amp;$B$3&amp;$A$13,EYR_most_recent_outcomes,9,FALSE))</f>
        <v>63</v>
      </c>
      <c r="H17" s="50">
        <f t="shared" si="5"/>
        <v>15.203070035177488</v>
      </c>
      <c r="I17" s="50">
        <f t="shared" si="5"/>
        <v>82.763031659737763</v>
      </c>
      <c r="J17" s="50">
        <f t="shared" si="5"/>
        <v>1.6309561880396548</v>
      </c>
      <c r="K17" s="50">
        <f t="shared" si="5"/>
        <v>0.40294211704509114</v>
      </c>
      <c r="L17" s="75"/>
    </row>
    <row r="18" spans="1:12" x14ac:dyDescent="0.25">
      <c r="A18" s="728" t="s">
        <v>75</v>
      </c>
      <c r="B18" s="50">
        <f>IF(ISERROR(VLOOKUP(A18&amp;"All providers"&amp;IF($B$3="All England", "All England Total", IF($B$3="Local authority not recorded","Not recorded",$B$3)),ProvidersandPlaces,6,FALSE))=TRUE,0,VLOOKUP(A18&amp;"All providers"&amp;IF($B$3="All England", "All England Total", IF($B$3="Local authority not recorded","Not recorded",$B$3)),ProvidersandPlaces,6,FALSE))</f>
        <v>211</v>
      </c>
      <c r="C18" s="50">
        <f>IF(ISERROR(VLOOKUP($A18&amp;$B$3&amp;$A$13,EYR_most_recent_outcomes,5,FALSE))=TRUE,0,VLOOKUP($A18&amp;$B$3&amp;$A$13,EYR_most_recent_outcomes,5,FALSE))</f>
        <v>158</v>
      </c>
      <c r="D18" s="50">
        <f>IF(ISERROR(VLOOKUP($A18&amp;$B$3&amp;$A$13,EYR_most_recent_outcomes,6,FALSE))=TRUE,0,VLOOKUP($A18&amp;$B$3&amp;$A$13,EYR_most_recent_outcomes,6,FALSE))</f>
        <v>21</v>
      </c>
      <c r="E18" s="50">
        <f>IF(ISERROR(VLOOKUP($A18&amp;$B$3&amp;$A$13,EYR_most_recent_outcomes,7,FALSE))=TRUE,0,VLOOKUP($A18&amp;$B$3&amp;$A$13,EYR_most_recent_outcomes,7,FALSE))</f>
        <v>133</v>
      </c>
      <c r="F18" s="50">
        <f>IF(ISERROR(VLOOKUP($A18&amp;$B$3&amp;$A$13,EYR_most_recent_outcomes,8,FALSE))=TRUE,0,VLOOKUP($A18&amp;$B$3&amp;$A$13,EYR_most_recent_outcomes,8,FALSE))</f>
        <v>2</v>
      </c>
      <c r="G18" s="698">
        <f>IF(ISERROR(VLOOKUP($A18&amp;$B$3&amp;$A$13,EYR_most_recent_outcomes,9,FALSE))=TRUE,0,VLOOKUP($A18&amp;$B$3&amp;$A$13,EYR_most_recent_outcomes,9,FALSE))</f>
        <v>2</v>
      </c>
      <c r="H18" s="50">
        <f t="shared" si="5"/>
        <v>13.291139240506327</v>
      </c>
      <c r="I18" s="50">
        <f t="shared" si="5"/>
        <v>84.177215189873422</v>
      </c>
      <c r="J18" s="50">
        <f t="shared" si="5"/>
        <v>1.2658227848101267</v>
      </c>
      <c r="K18" s="50">
        <f t="shared" si="5"/>
        <v>1.2658227848101267</v>
      </c>
      <c r="L18" s="75"/>
    </row>
    <row r="19" spans="1:12" ht="38.25" customHeight="1" x14ac:dyDescent="0.25">
      <c r="A19" s="723" t="s">
        <v>396</v>
      </c>
      <c r="B19" s="92"/>
      <c r="C19" s="50"/>
      <c r="D19" s="50"/>
      <c r="E19" s="50"/>
      <c r="F19" s="50"/>
      <c r="G19" s="698"/>
      <c r="H19" s="50"/>
      <c r="I19" s="50"/>
      <c r="J19" s="50"/>
      <c r="K19" s="50"/>
      <c r="L19" s="75"/>
    </row>
    <row r="20" spans="1:12" ht="17.25" customHeight="1" x14ac:dyDescent="0.25">
      <c r="A20" s="726" t="s">
        <v>72</v>
      </c>
      <c r="B20" s="80">
        <f>IF(ISERROR(VLOOKUP(A20&amp;"All providers"&amp;IF($B$3="All England", "All England Total", IF($B$3="Local authority not recorded","Not recorded",$B$3)),ProvidersandPlaces,6,FALSE))=TRUE,0,VLOOKUP(A20&amp;"All providers"&amp;IF($B$3="All England", "All England Total", IF($B$3="Local authority not recorded","Not recorded",$B$3)),ProvidersandPlaces,6,FALSE))</f>
        <v>46877</v>
      </c>
      <c r="C20" s="80">
        <f>IF(ISERROR(VLOOKUP($A20&amp;$B$3&amp;$A$19,EYR_most_recent_outcomes,5,FALSE))=TRUE,0,VLOOKUP($A20&amp;$B$3&amp;$A$19,EYR_most_recent_outcomes,5,FALSE))</f>
        <v>33662</v>
      </c>
      <c r="D20" s="80">
        <f>IF(ISERROR(VLOOKUP($A20&amp;$B$3&amp;$A$19,EYR_most_recent_outcomes,6,FALSE))=TRUE,0,VLOOKUP($A20&amp;$B$3&amp;$A$19,EYR_most_recent_outcomes,6,FALSE))</f>
        <v>5363</v>
      </c>
      <c r="E20" s="80">
        <f>IF(ISERROR(VLOOKUP($A20&amp;$B$3&amp;$A$19,EYR_most_recent_outcomes,7,FALSE))=TRUE,0,VLOOKUP($A20&amp;$B$3&amp;$A$19,EYR_most_recent_outcomes,7,FALSE))</f>
        <v>27727</v>
      </c>
      <c r="F20" s="80">
        <f>IF(ISERROR(VLOOKUP($A20&amp;$B$3&amp;$A$19,EYR_most_recent_outcomes,8,FALSE))=TRUE,0,VLOOKUP($A20&amp;$B$3&amp;$A$19,EYR_most_recent_outcomes,8,FALSE))</f>
        <v>430</v>
      </c>
      <c r="G20" s="696">
        <f>IF(ISERROR(VLOOKUP($A20&amp;$B$3&amp;$A$19,EYR_most_recent_outcomes,9,FALSE))=TRUE,0,VLOOKUP($A20&amp;$B$3&amp;$A$19,EYR_most_recent_outcomes,9,FALSE))</f>
        <v>142</v>
      </c>
      <c r="H20" s="80">
        <f>IF($C20 &lt;1, "-",D20/$C20*100)</f>
        <v>15.931911354049074</v>
      </c>
      <c r="I20" s="80">
        <f>IF($C20 &lt;1, "-",E20/$C20*100)</f>
        <v>82.368843205988952</v>
      </c>
      <c r="J20" s="80">
        <f>IF($C20 &lt;1, "-",F20/$C20*100)</f>
        <v>1.2774047887826034</v>
      </c>
      <c r="K20" s="80">
        <f>IF($C20 &lt;1, "-",G20/$C20*100)</f>
        <v>0.42184065117937142</v>
      </c>
      <c r="L20" s="351"/>
    </row>
    <row r="21" spans="1:12" x14ac:dyDescent="0.25">
      <c r="A21" s="356" t="s">
        <v>73</v>
      </c>
      <c r="B21" s="50">
        <f>IF(ISERROR(VLOOKUP(A21&amp;"All providers"&amp;IF($B$3="All England", "All England Total", IF($B$3="Local authority not recorded","Not recorded",$B$3)),ProvidersandPlaces,6,FALSE))=TRUE,0,VLOOKUP(A21&amp;"All providers"&amp;IF($B$3="All England", "All England Total", IF($B$3="Local authority not recorded","Not recorded",$B$3)),ProvidersandPlaces,6,FALSE))</f>
        <v>23708</v>
      </c>
      <c r="C21" s="50">
        <f>IF(ISERROR(VLOOKUP($A21&amp;$B$3&amp;$A$19,EYR_most_recent_outcomes,5,FALSE))=TRUE,0,VLOOKUP($A21&amp;$B$3&amp;$A$19,EYR_most_recent_outcomes,5,FALSE))</f>
        <v>17869</v>
      </c>
      <c r="D21" s="50">
        <f>IF(ISERROR(VLOOKUP($A21&amp;$B$3&amp;$A$19,EYR_most_recent_outcomes,6,FALSE))=TRUE,0,VLOOKUP($A21&amp;$B$3&amp;$A$19,EYR_most_recent_outcomes,6,FALSE))</f>
        <v>2609</v>
      </c>
      <c r="E21" s="50">
        <f>IF(ISERROR(VLOOKUP($A21&amp;$B$3&amp;$A$19,EYR_most_recent_outcomes,7,FALSE))=TRUE,0,VLOOKUP($A21&amp;$B$3&amp;$A$19,EYR_most_recent_outcomes,7,FALSE))</f>
        <v>15004</v>
      </c>
      <c r="F21" s="50">
        <f>IF(ISERROR(VLOOKUP($A21&amp;$B$3&amp;$A$19,EYR_most_recent_outcomes,8,FALSE))=TRUE,0,VLOOKUP($A21&amp;$B$3&amp;$A$19,EYR_most_recent_outcomes,8,FALSE))</f>
        <v>178</v>
      </c>
      <c r="G21" s="698">
        <f>IF(ISERROR(VLOOKUP($A21&amp;$B$3&amp;$A$19,EYR_most_recent_outcomes,9,FALSE))=TRUE,0,VLOOKUP($A21&amp;$B$3&amp;$A$19,EYR_most_recent_outcomes,9,FALSE))</f>
        <v>78</v>
      </c>
      <c r="H21" s="50">
        <f t="shared" ref="H21:K24" si="10">IF($C21 &lt;1, "-",D21/$C21*100)</f>
        <v>14.600705131792491</v>
      </c>
      <c r="I21" s="50">
        <f t="shared" si="10"/>
        <v>83.966646146958425</v>
      </c>
      <c r="J21" s="50">
        <f t="shared" si="10"/>
        <v>0.99613856399350842</v>
      </c>
      <c r="K21" s="50">
        <f t="shared" si="10"/>
        <v>0.43651015725558229</v>
      </c>
      <c r="L21" s="75"/>
    </row>
    <row r="22" spans="1:12" x14ac:dyDescent="0.25">
      <c r="A22" s="356" t="s">
        <v>19169</v>
      </c>
      <c r="B22" s="50">
        <f>IF(ISERROR(VLOOKUP(A22&amp;"All providers"&amp;IF($B$3="All England", "All England Total", IF($B$3="Local authority not recorded","Not recorded",$B$3)),ProvidersandPlaces,6,FALSE))=TRUE,0,VLOOKUP(A22&amp;"All providers"&amp;IF($B$3="All England", "All England Total", IF($B$3="Local authority not recorded","Not recorded",$B$3)),ProvidersandPlaces,6,FALSE))</f>
        <v>8</v>
      </c>
      <c r="C22" s="50">
        <f>IF(ISERROR(VLOOKUP($A22&amp;$B$3&amp;$A$19,EYR_most_recent_outcomes,5,FALSE))=TRUE,0,VLOOKUP($A22&amp;$B$3&amp;$A$19,EYR_most_recent_outcomes,5,FALSE))</f>
        <v>0</v>
      </c>
      <c r="D22" s="50">
        <f>IF(ISERROR(VLOOKUP($A22&amp;$B$3&amp;$A$19,EYR_most_recent_outcomes,6,FALSE))=TRUE,0,VLOOKUP($A22&amp;$B$3&amp;$A$19,EYR_most_recent_outcomes,6,FALSE))</f>
        <v>0</v>
      </c>
      <c r="E22" s="50">
        <f>IF(ISERROR(VLOOKUP($A22&amp;$B$3&amp;$A$19,EYR_most_recent_outcomes,7,FALSE))=TRUE,0,VLOOKUP($A22&amp;$B$3&amp;$A$19,EYR_most_recent_outcomes,7,FALSE))</f>
        <v>0</v>
      </c>
      <c r="F22" s="50">
        <f>IF(ISERROR(VLOOKUP($A22&amp;$B$3&amp;$A$19,EYR_most_recent_outcomes,8,FALSE))=TRUE,0,VLOOKUP($A22&amp;$B$3&amp;$A$19,EYR_most_recent_outcomes,8,FALSE))</f>
        <v>0</v>
      </c>
      <c r="G22" s="698">
        <f>IF(ISERROR(VLOOKUP($A22&amp;$B$3&amp;$A$19,EYR_most_recent_outcomes,9,FALSE))=TRUE,0,VLOOKUP($A22&amp;$B$3&amp;$A$19,EYR_most_recent_outcomes,9,FALSE))</f>
        <v>0</v>
      </c>
      <c r="H22" s="50" t="str">
        <f t="shared" ref="H22" si="11">IF($C22 &lt;1, "-",D22/$C22*100)</f>
        <v>-</v>
      </c>
      <c r="I22" s="50" t="str">
        <f t="shared" ref="I22" si="12">IF($C22 &lt;1, "-",E22/$C22*100)</f>
        <v>-</v>
      </c>
      <c r="J22" s="50" t="str">
        <f t="shared" ref="J22" si="13">IF($C22 &lt;1, "-",F22/$C22*100)</f>
        <v>-</v>
      </c>
      <c r="K22" s="50" t="str">
        <f t="shared" ref="K22" si="14">IF($C22 &lt;1, "-",G22/$C22*100)</f>
        <v>-</v>
      </c>
      <c r="L22" s="75"/>
    </row>
    <row r="23" spans="1:12" x14ac:dyDescent="0.25">
      <c r="A23" s="728" t="s">
        <v>74</v>
      </c>
      <c r="B23" s="50">
        <f>IF(ISERROR(VLOOKUP(A23&amp;"All providers"&amp;IF($B$3="All England", "All England Total", IF($B$3="Local authority not recorded","Not recorded",$B$3)),ProvidersandPlaces,6,FALSE))=TRUE,0,VLOOKUP(A23&amp;"All providers"&amp;IF($B$3="All England", "All England Total", IF($B$3="Local authority not recorded","Not recorded",$B$3)),ProvidersandPlaces,6,FALSE))</f>
        <v>22950</v>
      </c>
      <c r="C23" s="50">
        <f>IF(ISERROR(VLOOKUP($A23&amp;$B$3&amp;$A$19,EYR_most_recent_outcomes,5,FALSE))=TRUE,0,VLOOKUP($A23&amp;$B$3&amp;$A$19,EYR_most_recent_outcomes,5,FALSE))</f>
        <v>15635</v>
      </c>
      <c r="D23" s="50">
        <f>IF(ISERROR(VLOOKUP($A23&amp;$B$3&amp;$A$19,EYR_most_recent_outcomes,6,FALSE))=TRUE,0,VLOOKUP($A23&amp;$B$3&amp;$A$19,EYR_most_recent_outcomes,6,FALSE))</f>
        <v>2726</v>
      </c>
      <c r="E23" s="50">
        <f>IF(ISERROR(VLOOKUP($A23&amp;$B$3&amp;$A$19,EYR_most_recent_outcomes,7,FALSE))=TRUE,0,VLOOKUP($A23&amp;$B$3&amp;$A$19,EYR_most_recent_outcomes,7,FALSE))</f>
        <v>12597</v>
      </c>
      <c r="F23" s="50">
        <f>IF(ISERROR(VLOOKUP($A23&amp;$B$3&amp;$A$19,EYR_most_recent_outcomes,8,FALSE))=TRUE,0,VLOOKUP($A23&amp;$B$3&amp;$A$19,EYR_most_recent_outcomes,8,FALSE))</f>
        <v>250</v>
      </c>
      <c r="G23" s="698">
        <f>IF(ISERROR(VLOOKUP($A23&amp;$B$3&amp;$A$19,EYR_most_recent_outcomes,9,FALSE))=TRUE,0,VLOOKUP($A23&amp;$B$3&amp;$A$19,EYR_most_recent_outcomes,9,FALSE))</f>
        <v>62</v>
      </c>
      <c r="H23" s="50">
        <f t="shared" si="10"/>
        <v>17.435241445474897</v>
      </c>
      <c r="I23" s="50">
        <f t="shared" si="10"/>
        <v>80.56923568915893</v>
      </c>
      <c r="J23" s="50">
        <f t="shared" si="10"/>
        <v>1.598976654940838</v>
      </c>
      <c r="K23" s="50">
        <f t="shared" si="10"/>
        <v>0.39654621042532784</v>
      </c>
      <c r="L23" s="75"/>
    </row>
    <row r="24" spans="1:12" x14ac:dyDescent="0.25">
      <c r="A24" s="728" t="s">
        <v>75</v>
      </c>
      <c r="B24" s="50">
        <f>IF(ISERROR(VLOOKUP(A24&amp;"All providers"&amp;IF($B$3="All England", "All England Total", IF($B$3="Local authority not recorded","Not recorded",$B$3)),ProvidersandPlaces,6,FALSE))=TRUE,0,VLOOKUP(A24&amp;"All providers"&amp;IF($B$3="All England", "All England Total", IF($B$3="Local authority not recorded","Not recorded",$B$3)),ProvidersandPlaces,6,FALSE))</f>
        <v>211</v>
      </c>
      <c r="C24" s="50">
        <f>IF(ISERROR(VLOOKUP($A24&amp;$B$3&amp;$A$19,EYR_most_recent_outcomes,5,FALSE))=TRUE,0,VLOOKUP($A24&amp;$B$3&amp;$A$19,EYR_most_recent_outcomes,5,FALSE))</f>
        <v>158</v>
      </c>
      <c r="D24" s="50">
        <f>IF(ISERROR(VLOOKUP($A24&amp;$B$3&amp;$A$19,EYR_most_recent_outcomes,6,FALSE))=TRUE,0,VLOOKUP($A24&amp;$B$3&amp;$A$19,EYR_most_recent_outcomes,6,FALSE))</f>
        <v>28</v>
      </c>
      <c r="E24" s="50">
        <f>IF(ISERROR(VLOOKUP($A24&amp;$B$3&amp;$A$19,EYR_most_recent_outcomes,7,FALSE))=TRUE,0,VLOOKUP($A24&amp;$B$3&amp;$A$19,EYR_most_recent_outcomes,7,FALSE))</f>
        <v>126</v>
      </c>
      <c r="F24" s="50">
        <f>IF(ISERROR(VLOOKUP($A24&amp;$B$3&amp;$A$19,EYR_most_recent_outcomes,8,FALSE))=TRUE,0,VLOOKUP($A24&amp;$B$3&amp;$A$19,EYR_most_recent_outcomes,8,FALSE))</f>
        <v>2</v>
      </c>
      <c r="G24" s="698">
        <f>IF(ISERROR(VLOOKUP($A24&amp;$B$3&amp;$A$19,EYR_most_recent_outcomes,9,FALSE))=TRUE,0,VLOOKUP($A24&amp;$B$3&amp;$A$19,EYR_most_recent_outcomes,9,FALSE))</f>
        <v>2</v>
      </c>
      <c r="H24" s="50">
        <f t="shared" si="10"/>
        <v>17.721518987341771</v>
      </c>
      <c r="I24" s="50">
        <f t="shared" si="10"/>
        <v>79.74683544303798</v>
      </c>
      <c r="J24" s="50">
        <f t="shared" si="10"/>
        <v>1.2658227848101267</v>
      </c>
      <c r="K24" s="50">
        <f t="shared" si="10"/>
        <v>1.2658227848101267</v>
      </c>
      <c r="L24" s="75"/>
    </row>
    <row r="25" spans="1:12" ht="38.25" customHeight="1" x14ac:dyDescent="0.25">
      <c r="A25" s="723" t="s">
        <v>398</v>
      </c>
      <c r="B25" s="92"/>
      <c r="C25" s="50"/>
      <c r="D25" s="50"/>
      <c r="E25" s="50"/>
      <c r="F25" s="50"/>
      <c r="G25" s="698"/>
      <c r="H25" s="50"/>
      <c r="I25" s="50"/>
      <c r="J25" s="50"/>
      <c r="K25" s="50"/>
      <c r="L25" s="75"/>
    </row>
    <row r="26" spans="1:12" ht="17.25" customHeight="1" x14ac:dyDescent="0.25">
      <c r="A26" s="726" t="s">
        <v>72</v>
      </c>
      <c r="B26" s="80">
        <f>IF(ISERROR(VLOOKUP(A26&amp;"All providers"&amp;IF($B$3="All England", "All England Total", IF($B$3="Local authority not recorded","Not recorded",$B$3)),ProvidersandPlaces,6,FALSE))=TRUE,0,VLOOKUP(A26&amp;"All providers"&amp;IF($B$3="All England", "All England Total", IF($B$3="Local authority not recorded","Not recorded",$B$3)),ProvidersandPlaces,6,FALSE))</f>
        <v>46877</v>
      </c>
      <c r="C26" s="80">
        <f>IF(ISERROR(VLOOKUP($A26&amp;$B$3&amp;$A$25,EYR_most_recent_outcomes,5,FALSE))=TRUE,0,VLOOKUP($A26&amp;$B$3&amp;$A$25,EYR_most_recent_outcomes,5,FALSE))</f>
        <v>33662</v>
      </c>
      <c r="D26" s="80">
        <f>IF(ISERROR(VLOOKUP($A26&amp;$B$3&amp;$A$25,EYR_most_recent_outcomes,6,FALSE))=TRUE,0,VLOOKUP($A26&amp;$B$3&amp;$A$25,EYR_most_recent_outcomes,6,FALSE))</f>
        <v>5028</v>
      </c>
      <c r="E26" s="80">
        <f>IF(ISERROR(VLOOKUP($A26&amp;$B$3&amp;$A$25,EYR_most_recent_outcomes,7,FALSE))=TRUE,0,VLOOKUP($A26&amp;$B$3&amp;$A$25,EYR_most_recent_outcomes,7,FALSE))</f>
        <v>28012</v>
      </c>
      <c r="F26" s="80">
        <f>IF(ISERROR(VLOOKUP($A26&amp;$B$3&amp;$A$25,EYR_most_recent_outcomes,8,FALSE))=TRUE,0,VLOOKUP($A26&amp;$B$3&amp;$A$25,EYR_most_recent_outcomes,8,FALSE))</f>
        <v>428</v>
      </c>
      <c r="G26" s="696">
        <f>IF(ISERROR(VLOOKUP($A26&amp;$B$3&amp;$A$25,EYR_most_recent_outcomes,9,FALSE))=TRUE,0,VLOOKUP($A26&amp;$B$3&amp;$A$25,EYR_most_recent_outcomes,9,FALSE))</f>
        <v>194</v>
      </c>
      <c r="H26" s="80">
        <f>IF($C26 &lt;1, "-",D26/$C26*100)</f>
        <v>14.936723902323093</v>
      </c>
      <c r="I26" s="80">
        <f>IF($C26 &lt;1, "-",E26/$C26*100)</f>
        <v>83.215495217158818</v>
      </c>
      <c r="J26" s="80">
        <f>IF($C26 &lt;1, "-",F26/$C26*100)</f>
        <v>1.2714633711603589</v>
      </c>
      <c r="K26" s="80">
        <f>IF($C26 &lt;1, "-",G26/$C26*100)</f>
        <v>0.57631750935773274</v>
      </c>
      <c r="L26" s="351"/>
    </row>
    <row r="27" spans="1:12" x14ac:dyDescent="0.25">
      <c r="A27" s="356" t="s">
        <v>73</v>
      </c>
      <c r="B27" s="50">
        <f>IF(ISERROR(VLOOKUP(A27&amp;"All providers"&amp;IF($B$3="All England", "All England Total", IF($B$3="Local authority not recorded","Not recorded",$B$3)),ProvidersandPlaces,6,FALSE))=TRUE,0,VLOOKUP(A27&amp;"All providers"&amp;IF($B$3="All England", "All England Total", IF($B$3="Local authority not recorded","Not recorded",$B$3)),ProvidersandPlaces,6,FALSE))</f>
        <v>23708</v>
      </c>
      <c r="C27" s="50">
        <f>IF(ISERROR(VLOOKUP($A27&amp;$B$3&amp;$A$25,EYR_most_recent_outcomes,5,FALSE))=TRUE,0,VLOOKUP($A27&amp;$B$3&amp;$A$25,EYR_most_recent_outcomes,5,FALSE))</f>
        <v>17869</v>
      </c>
      <c r="D27" s="50">
        <f>IF(ISERROR(VLOOKUP($A27&amp;$B$3&amp;$A$25,EYR_most_recent_outcomes,6,FALSE))=TRUE,0,VLOOKUP($A27&amp;$B$3&amp;$A$25,EYR_most_recent_outcomes,6,FALSE))</f>
        <v>2424</v>
      </c>
      <c r="E27" s="50">
        <f>IF(ISERROR(VLOOKUP($A27&amp;$B$3&amp;$A$25,EYR_most_recent_outcomes,7,FALSE))=TRUE,0,VLOOKUP($A27&amp;$B$3&amp;$A$25,EYR_most_recent_outcomes,7,FALSE))</f>
        <v>15164</v>
      </c>
      <c r="F27" s="50">
        <f>IF(ISERROR(VLOOKUP($A27&amp;$B$3&amp;$A$25,EYR_most_recent_outcomes,8,FALSE))=TRUE,0,VLOOKUP($A27&amp;$B$3&amp;$A$25,EYR_most_recent_outcomes,8,FALSE))</f>
        <v>175</v>
      </c>
      <c r="G27" s="698">
        <f>IF(ISERROR(VLOOKUP($A27&amp;$B$3&amp;$A$25,EYR_most_recent_outcomes,9,FALSE))=TRUE,0,VLOOKUP($A27&amp;$B$3&amp;$A$25,EYR_most_recent_outcomes,9,FALSE))</f>
        <v>106</v>
      </c>
      <c r="H27" s="50">
        <f t="shared" ref="H27:K30" si="15">IF($C27 &lt;1, "-",D27/$C27*100)</f>
        <v>13.565392579327327</v>
      </c>
      <c r="I27" s="50">
        <f t="shared" si="15"/>
        <v>84.862051597739097</v>
      </c>
      <c r="J27" s="50">
        <f t="shared" si="15"/>
        <v>0.97934971179137054</v>
      </c>
      <c r="K27" s="50">
        <f t="shared" si="15"/>
        <v>0.59320611114220156</v>
      </c>
      <c r="L27" s="75"/>
    </row>
    <row r="28" spans="1:12" x14ac:dyDescent="0.25">
      <c r="A28" s="356" t="s">
        <v>19169</v>
      </c>
      <c r="B28" s="50">
        <f>IF(ISERROR(VLOOKUP(A28&amp;"All providers"&amp;IF($B$3="All England", "All England Total", IF($B$3="Local authority not recorded","Not recorded",$B$3)),ProvidersandPlaces,6,FALSE))=TRUE,0,VLOOKUP(A28&amp;"All providers"&amp;IF($B$3="All England", "All England Total", IF($B$3="Local authority not recorded","Not recorded",$B$3)),ProvidersandPlaces,6,FALSE))</f>
        <v>8</v>
      </c>
      <c r="C28" s="50">
        <f>IF(ISERROR(VLOOKUP($A28&amp;$B$3&amp;$A$25,EYR_most_recent_outcomes,5,FALSE))=TRUE,0,VLOOKUP($A28&amp;$B$3&amp;$A$25,EYR_most_recent_outcomes,5,FALSE))</f>
        <v>0</v>
      </c>
      <c r="D28" s="50">
        <f>IF(ISERROR(VLOOKUP($A28&amp;$B$3&amp;$A$25,EYR_most_recent_outcomes,6,FALSE))=TRUE,0,VLOOKUP($A28&amp;$B$3&amp;$A$25,EYR_most_recent_outcomes,6,FALSE))</f>
        <v>0</v>
      </c>
      <c r="E28" s="50">
        <f>IF(ISERROR(VLOOKUP($A28&amp;$B$3&amp;$A$25,EYR_most_recent_outcomes,7,FALSE))=TRUE,0,VLOOKUP($A28&amp;$B$3&amp;$A$25,EYR_most_recent_outcomes,7,FALSE))</f>
        <v>0</v>
      </c>
      <c r="F28" s="50">
        <f>IF(ISERROR(VLOOKUP($A28&amp;$B$3&amp;$A$25,EYR_most_recent_outcomes,8,FALSE))=TRUE,0,VLOOKUP($A28&amp;$B$3&amp;$A$25,EYR_most_recent_outcomes,8,FALSE))</f>
        <v>0</v>
      </c>
      <c r="G28" s="698">
        <f>IF(ISERROR(VLOOKUP($A28&amp;$B$3&amp;$A$25,EYR_most_recent_outcomes,9,FALSE))=TRUE,0,VLOOKUP($A28&amp;$B$3&amp;$A$25,EYR_most_recent_outcomes,9,FALSE))</f>
        <v>0</v>
      </c>
      <c r="H28" s="50" t="str">
        <f t="shared" ref="H28" si="16">IF($C28 &lt;1, "-",D28/$C28*100)</f>
        <v>-</v>
      </c>
      <c r="I28" s="50" t="str">
        <f t="shared" ref="I28" si="17">IF($C28 &lt;1, "-",E28/$C28*100)</f>
        <v>-</v>
      </c>
      <c r="J28" s="50" t="str">
        <f t="shared" ref="J28" si="18">IF($C28 &lt;1, "-",F28/$C28*100)</f>
        <v>-</v>
      </c>
      <c r="K28" s="50" t="str">
        <f t="shared" ref="K28" si="19">IF($C28 &lt;1, "-",G28/$C28*100)</f>
        <v>-</v>
      </c>
      <c r="L28" s="75"/>
    </row>
    <row r="29" spans="1:12" x14ac:dyDescent="0.25">
      <c r="A29" s="728" t="s">
        <v>74</v>
      </c>
      <c r="B29" s="50">
        <f>IF(ISERROR(VLOOKUP(A29&amp;"All providers"&amp;IF($B$3="All England", "All England Total", IF($B$3="Local authority not recorded","Not recorded",$B$3)),ProvidersandPlaces,6,FALSE))=TRUE,0,VLOOKUP(A29&amp;"All providers"&amp;IF($B$3="All England", "All England Total", IF($B$3="Local authority not recorded","Not recorded",$B$3)),ProvidersandPlaces,6,FALSE))</f>
        <v>22950</v>
      </c>
      <c r="C29" s="50">
        <f>IF(ISERROR(VLOOKUP($A29&amp;$B$3&amp;$A$25,EYR_most_recent_outcomes,5,FALSE))=TRUE,0,VLOOKUP($A29&amp;$B$3&amp;$A$25,EYR_most_recent_outcomes,5,FALSE))</f>
        <v>15635</v>
      </c>
      <c r="D29" s="50">
        <f>IF(ISERROR(VLOOKUP($A29&amp;$B$3&amp;$A$25,EYR_most_recent_outcomes,6,FALSE))=TRUE,0,VLOOKUP($A29&amp;$B$3&amp;$A$25,EYR_most_recent_outcomes,6,FALSE))</f>
        <v>2580</v>
      </c>
      <c r="E29" s="50">
        <f>IF(ISERROR(VLOOKUP($A29&amp;$B$3&amp;$A$25,EYR_most_recent_outcomes,7,FALSE))=TRUE,0,VLOOKUP($A29&amp;$B$3&amp;$A$25,EYR_most_recent_outcomes,7,FALSE))</f>
        <v>12718</v>
      </c>
      <c r="F29" s="50">
        <f>IF(ISERROR(VLOOKUP($A29&amp;$B$3&amp;$A$25,EYR_most_recent_outcomes,8,FALSE))=TRUE,0,VLOOKUP($A29&amp;$B$3&amp;$A$25,EYR_most_recent_outcomes,8,FALSE))</f>
        <v>251</v>
      </c>
      <c r="G29" s="698">
        <f>IF(ISERROR(VLOOKUP($A29&amp;$B$3&amp;$A$25,EYR_most_recent_outcomes,9,FALSE))=TRUE,0,VLOOKUP($A29&amp;$B$3&amp;$A$25,EYR_most_recent_outcomes,9,FALSE))</f>
        <v>86</v>
      </c>
      <c r="H29" s="50">
        <f t="shared" si="15"/>
        <v>16.501439078989446</v>
      </c>
      <c r="I29" s="50">
        <f t="shared" si="15"/>
        <v>81.34314039015031</v>
      </c>
      <c r="J29" s="50">
        <f t="shared" si="15"/>
        <v>1.6053725615606012</v>
      </c>
      <c r="K29" s="50">
        <f t="shared" si="15"/>
        <v>0.55004796929964828</v>
      </c>
      <c r="L29" s="75"/>
    </row>
    <row r="30" spans="1:12" x14ac:dyDescent="0.25">
      <c r="A30" s="728" t="s">
        <v>75</v>
      </c>
      <c r="B30" s="50">
        <f>IF(ISERROR(VLOOKUP(A30&amp;"All providers"&amp;IF($B$3="All England", "All England Total", IF($B$3="Local authority not recorded","Not recorded",$B$3)),ProvidersandPlaces,6,FALSE))=TRUE,0,VLOOKUP(A30&amp;"All providers"&amp;IF($B$3="All England", "All England Total", IF($B$3="Local authority not recorded","Not recorded",$B$3)),ProvidersandPlaces,6,FALSE))</f>
        <v>211</v>
      </c>
      <c r="C30" s="50">
        <f>IF(ISERROR(VLOOKUP($A30&amp;$B$3&amp;$A$25,EYR_most_recent_outcomes,5,FALSE))=TRUE,0,VLOOKUP($A30&amp;$B$3&amp;$A$25,EYR_most_recent_outcomes,5,FALSE))</f>
        <v>158</v>
      </c>
      <c r="D30" s="50">
        <f>IF(ISERROR(VLOOKUP($A30&amp;$B$3&amp;$A$25,EYR_most_recent_outcomes,6,FALSE))=TRUE,0,VLOOKUP($A30&amp;$B$3&amp;$A$25,EYR_most_recent_outcomes,6,FALSE))</f>
        <v>24</v>
      </c>
      <c r="E30" s="50">
        <f>IF(ISERROR(VLOOKUP($A30&amp;$B$3&amp;$A$25,EYR_most_recent_outcomes,7,FALSE))=TRUE,0,VLOOKUP($A30&amp;$B$3&amp;$A$25,EYR_most_recent_outcomes,7,FALSE))</f>
        <v>130</v>
      </c>
      <c r="F30" s="50">
        <f>IF(ISERROR(VLOOKUP($A30&amp;$B$3&amp;$A$25,EYR_most_recent_outcomes,8,FALSE))=TRUE,0,VLOOKUP($A30&amp;$B$3&amp;$A$25,EYR_most_recent_outcomes,8,FALSE))</f>
        <v>2</v>
      </c>
      <c r="G30" s="698">
        <f>IF(ISERROR(VLOOKUP($A30&amp;$B$3&amp;$A$25,EYR_most_recent_outcomes,9,FALSE))=TRUE,0,VLOOKUP($A30&amp;$B$3&amp;$A$25,EYR_most_recent_outcomes,9,FALSE))</f>
        <v>2</v>
      </c>
      <c r="H30" s="50">
        <f t="shared" si="15"/>
        <v>15.18987341772152</v>
      </c>
      <c r="I30" s="50">
        <f t="shared" si="15"/>
        <v>82.278481012658233</v>
      </c>
      <c r="J30" s="50">
        <f t="shared" si="15"/>
        <v>1.2658227848101267</v>
      </c>
      <c r="K30" s="50">
        <f t="shared" si="15"/>
        <v>1.2658227848101267</v>
      </c>
      <c r="L30" s="75"/>
    </row>
    <row r="31" spans="1:12" ht="38.25" customHeight="1" x14ac:dyDescent="0.25">
      <c r="A31" s="723" t="s">
        <v>436</v>
      </c>
      <c r="B31" s="92"/>
      <c r="C31" s="50"/>
      <c r="D31" s="50"/>
      <c r="E31" s="50"/>
      <c r="F31" s="50"/>
      <c r="G31" s="698"/>
      <c r="H31" s="50"/>
      <c r="I31" s="50"/>
      <c r="J31" s="50"/>
      <c r="K31" s="50"/>
      <c r="L31" s="75"/>
    </row>
    <row r="32" spans="1:12" ht="17.25" customHeight="1" x14ac:dyDescent="0.25">
      <c r="A32" s="726" t="s">
        <v>72</v>
      </c>
      <c r="B32" s="80">
        <f>IF(ISERROR(VLOOKUP(A32&amp;"All providers"&amp;IF($B$3="All England", "All England Total", IF($B$3="Local authority not recorded","Not recorded",$B$3)),ProvidersandPlaces,6,FALSE))=TRUE,0,VLOOKUP(A32&amp;"All providers"&amp;IF($B$3="All England", "All England Total", IF($B$3="Local authority not recorded","Not recorded",$B$3)),ProvidersandPlaces,6,FALSE))</f>
        <v>46877</v>
      </c>
      <c r="C32" s="80">
        <f>IF(ISERROR(VLOOKUP($A32&amp;$B$3&amp;$A$31,EYR_most_recent_outcomes,5,FALSE))=TRUE,0,VLOOKUP($A32&amp;$B$3&amp;$A$31,EYR_most_recent_outcomes,5,FALSE))</f>
        <v>36098</v>
      </c>
      <c r="D32" s="80">
        <f>IF(ISERROR(VLOOKUP($A32&amp;$B$3&amp;$A$31,EYR_most_recent_outcomes,6,FALSE))=TRUE,0,VLOOKUP($A32&amp;$B$3&amp;$A$31,EYR_most_recent_outcomes,6,FALSE))</f>
        <v>4903</v>
      </c>
      <c r="E32" s="80">
        <f>IF(ISERROR(VLOOKUP($A32&amp;$B$3&amp;$A$31,EYR_most_recent_outcomes,7,FALSE))=TRUE,0,VLOOKUP($A32&amp;$B$3&amp;$A$31,EYR_most_recent_outcomes,7,FALSE))</f>
        <v>30424</v>
      </c>
      <c r="F32" s="80">
        <f>IF(ISERROR(VLOOKUP($A32&amp;$B$3&amp;$A$31,EYR_most_recent_outcomes,8,FALSE))=TRUE,0,VLOOKUP($A32&amp;$B$3&amp;$A$31,EYR_most_recent_outcomes,8,FALSE))</f>
        <v>548</v>
      </c>
      <c r="G32" s="696">
        <f>IF(ISERROR(VLOOKUP($A32&amp;$B$3&amp;$A$31,EYR_most_recent_outcomes,9,FALSE))=TRUE,0,VLOOKUP($A32&amp;$B$3&amp;$A$31,EYR_most_recent_outcomes,9,FALSE))</f>
        <v>223</v>
      </c>
      <c r="H32" s="80">
        <f>IF($C32 &lt;1, "-",D32/$C32*100)</f>
        <v>13.582469942933125</v>
      </c>
      <c r="I32" s="80">
        <f>IF($C32 &lt;1, "-",E32/$C32*100)</f>
        <v>84.281677655271764</v>
      </c>
      <c r="J32" s="80">
        <f>IF($C32 &lt;1, "-",F32/$C32*100)</f>
        <v>1.5180896448556707</v>
      </c>
      <c r="K32" s="80">
        <f>IF($C32 &lt;1, "-",G32/$C32*100)</f>
        <v>0.6177627569394426</v>
      </c>
      <c r="L32" s="352"/>
    </row>
    <row r="33" spans="1:12" x14ac:dyDescent="0.25">
      <c r="A33" s="356" t="s">
        <v>73</v>
      </c>
      <c r="B33" s="50">
        <f>IF(ISERROR(VLOOKUP(A33&amp;"All providers"&amp;IF($B$3="All England", "All England Total", IF($B$3="Local authority not recorded","Not recorded",$B$3)),ProvidersandPlaces,6,FALSE))=TRUE,0,VLOOKUP(A33&amp;"All providers"&amp;IF($B$3="All England", "All England Total", IF($B$3="Local authority not recorded","Not recorded",$B$3)),ProvidersandPlaces,6,FALSE))</f>
        <v>23708</v>
      </c>
      <c r="C33" s="50">
        <f>IF(ISERROR(VLOOKUP($A33&amp;$B$3&amp;$A$31,EYR_most_recent_outcomes,5,FALSE))=TRUE,0,VLOOKUP($A33&amp;$B$3&amp;$A$31,EYR_most_recent_outcomes,5,FALSE))</f>
        <v>19888</v>
      </c>
      <c r="D33" s="50">
        <f>IF(ISERROR(VLOOKUP($A33&amp;$B$3&amp;$A$31,EYR_most_recent_outcomes,6,FALSE))=TRUE,0,VLOOKUP($A33&amp;$B$3&amp;$A$31,EYR_most_recent_outcomes,6,FALSE))</f>
        <v>2407</v>
      </c>
      <c r="E33" s="50">
        <f>IF(ISERROR(VLOOKUP($A33&amp;$B$3&amp;$A$31,EYR_most_recent_outcomes,7,FALSE))=TRUE,0,VLOOKUP($A33&amp;$B$3&amp;$A$31,EYR_most_recent_outcomes,7,FALSE))</f>
        <v>17065</v>
      </c>
      <c r="F33" s="50">
        <f>IF(ISERROR(VLOOKUP($A33&amp;$B$3&amp;$A$31,EYR_most_recent_outcomes,8,FALSE))=TRUE,0,VLOOKUP($A33&amp;$B$3&amp;$A$31,EYR_most_recent_outcomes,8,FALSE))</f>
        <v>285</v>
      </c>
      <c r="G33" s="698">
        <f>IF(ISERROR(VLOOKUP($A33&amp;$B$3&amp;$A$31,EYR_most_recent_outcomes,9,FALSE))=TRUE,0,VLOOKUP($A33&amp;$B$3&amp;$A$31,EYR_most_recent_outcomes,9,FALSE))</f>
        <v>131</v>
      </c>
      <c r="H33" s="50">
        <f t="shared" ref="H33:K36" si="20">IF($C33 &lt;1, "-",D33/$C33*100)</f>
        <v>12.102775543041028</v>
      </c>
      <c r="I33" s="50">
        <f t="shared" si="20"/>
        <v>85.805510860820604</v>
      </c>
      <c r="J33" s="50">
        <f t="shared" si="20"/>
        <v>1.4330249396621078</v>
      </c>
      <c r="K33" s="50">
        <f t="shared" si="20"/>
        <v>0.65868865647626706</v>
      </c>
      <c r="L33" s="75"/>
    </row>
    <row r="34" spans="1:12" x14ac:dyDescent="0.25">
      <c r="A34" s="356" t="s">
        <v>19169</v>
      </c>
      <c r="B34" s="50">
        <f>IF(ISERROR(VLOOKUP(A34&amp;"All providers"&amp;IF($B$3="All England", "All England Total", IF($B$3="Local authority not recorded","Not recorded",$B$3)),ProvidersandPlaces,6,FALSE))=TRUE,0,VLOOKUP(A34&amp;"All providers"&amp;IF($B$3="All England", "All England Total", IF($B$3="Local authority not recorded","Not recorded",$B$3)),ProvidersandPlaces,6,FALSE))</f>
        <v>8</v>
      </c>
      <c r="C34" s="50">
        <f>IF(ISERROR(VLOOKUP($A34&amp;$B$3&amp;$A$31,EYR_most_recent_outcomes,5,FALSE))=TRUE,0,VLOOKUP($A34&amp;$B$3&amp;$A$31,EYR_most_recent_outcomes,5,FALSE))</f>
        <v>0</v>
      </c>
      <c r="D34" s="50">
        <f>IF(ISERROR(VLOOKUP($A34&amp;$B$3&amp;$A$31,EYR_most_recent_outcomes,6,FALSE))=TRUE,0,VLOOKUP($A34&amp;$B$3&amp;$A$31,EYR_most_recent_outcomes,6,FALSE))</f>
        <v>0</v>
      </c>
      <c r="E34" s="50">
        <f>IF(ISERROR(VLOOKUP($A34&amp;$B$3&amp;$A$31,EYR_most_recent_outcomes,7,FALSE))=TRUE,0,VLOOKUP($A34&amp;$B$3&amp;$A$31,EYR_most_recent_outcomes,7,FALSE))</f>
        <v>0</v>
      </c>
      <c r="F34" s="50">
        <f>IF(ISERROR(VLOOKUP($A34&amp;$B$3&amp;$A$31,EYR_most_recent_outcomes,8,FALSE))=TRUE,0,VLOOKUP($A34&amp;$B$3&amp;$A$31,EYR_most_recent_outcomes,8,FALSE))</f>
        <v>0</v>
      </c>
      <c r="G34" s="698">
        <f>IF(ISERROR(VLOOKUP($A34&amp;$B$3&amp;$A$31,EYR_most_recent_outcomes,9,FALSE))=TRUE,0,VLOOKUP($A34&amp;$B$3&amp;$A$31,EYR_most_recent_outcomes,9,FALSE))</f>
        <v>0</v>
      </c>
      <c r="H34" s="50" t="str">
        <f t="shared" ref="H34" si="21">IF($C34 &lt;1, "-",D34/$C34*100)</f>
        <v>-</v>
      </c>
      <c r="I34" s="50" t="str">
        <f t="shared" ref="I34" si="22">IF($C34 &lt;1, "-",E34/$C34*100)</f>
        <v>-</v>
      </c>
      <c r="J34" s="50" t="str">
        <f t="shared" ref="J34" si="23">IF($C34 &lt;1, "-",F34/$C34*100)</f>
        <v>-</v>
      </c>
      <c r="K34" s="50" t="str">
        <f t="shared" ref="K34" si="24">IF($C34 &lt;1, "-",G34/$C34*100)</f>
        <v>-</v>
      </c>
      <c r="L34" s="75"/>
    </row>
    <row r="35" spans="1:12" x14ac:dyDescent="0.25">
      <c r="A35" s="728" t="s">
        <v>74</v>
      </c>
      <c r="B35" s="50">
        <f>IF(ISERROR(VLOOKUP(A35&amp;"All providers"&amp;IF($B$3="All England", "All England Total", IF($B$3="Local authority not recorded","Not recorded",$B$3)),ProvidersandPlaces,6,FALSE))=TRUE,0,VLOOKUP(A35&amp;"All providers"&amp;IF($B$3="All England", "All England Total", IF($B$3="Local authority not recorded","Not recorded",$B$3)),ProvidersandPlaces,6,FALSE))</f>
        <v>22950</v>
      </c>
      <c r="C35" s="50">
        <f>IF(ISERROR(VLOOKUP($A35&amp;$B$3&amp;$A$31,EYR_most_recent_outcomes,5,FALSE))=TRUE,0,VLOOKUP($A35&amp;$B$3&amp;$A$31,EYR_most_recent_outcomes,5,FALSE))</f>
        <v>16044</v>
      </c>
      <c r="D35" s="50">
        <f>IF(ISERROR(VLOOKUP($A35&amp;$B$3&amp;$A$31,EYR_most_recent_outcomes,6,FALSE))=TRUE,0,VLOOKUP($A35&amp;$B$3&amp;$A$31,EYR_most_recent_outcomes,6,FALSE))</f>
        <v>2469</v>
      </c>
      <c r="E35" s="50">
        <f>IF(ISERROR(VLOOKUP($A35&amp;$B$3&amp;$A$31,EYR_most_recent_outcomes,7,FALSE))=TRUE,0,VLOOKUP($A35&amp;$B$3&amp;$A$31,EYR_most_recent_outcomes,7,FALSE))</f>
        <v>13225</v>
      </c>
      <c r="F35" s="50">
        <f>IF(ISERROR(VLOOKUP($A35&amp;$B$3&amp;$A$31,EYR_most_recent_outcomes,8,FALSE))=TRUE,0,VLOOKUP($A35&amp;$B$3&amp;$A$31,EYR_most_recent_outcomes,8,FALSE))</f>
        <v>260</v>
      </c>
      <c r="G35" s="698">
        <f>IF(ISERROR(VLOOKUP($A35&amp;$B$3&amp;$A$31,EYR_most_recent_outcomes,9,FALSE))=TRUE,0,VLOOKUP($A35&amp;$B$3&amp;$A$31,EYR_most_recent_outcomes,9,FALSE))</f>
        <v>90</v>
      </c>
      <c r="H35" s="50">
        <f t="shared" si="20"/>
        <v>15.388930441286464</v>
      </c>
      <c r="I35" s="50">
        <f t="shared" si="20"/>
        <v>82.429568686113186</v>
      </c>
      <c r="J35" s="50">
        <f t="shared" si="20"/>
        <v>1.6205435053602593</v>
      </c>
      <c r="K35" s="50">
        <f t="shared" si="20"/>
        <v>0.56095736724008971</v>
      </c>
      <c r="L35" s="75"/>
    </row>
    <row r="36" spans="1:12" x14ac:dyDescent="0.25">
      <c r="A36" s="357" t="s">
        <v>75</v>
      </c>
      <c r="B36" s="729">
        <f>IF(ISERROR(VLOOKUP(A36&amp;"All providers"&amp;IF($B$3="All England", "All England Total", IF($B$3="Local authority not recorded","Not recorded",$B$3)),ProvidersandPlaces,6,FALSE))=TRUE,0,VLOOKUP(A36&amp;"All providers"&amp;IF($B$3="All England", "All England Total", IF($B$3="Local authority not recorded","Not recorded",$B$3)),ProvidersandPlaces,6,FALSE))</f>
        <v>211</v>
      </c>
      <c r="C36" s="729">
        <f>IF(ISERROR(VLOOKUP($A36&amp;$B$3&amp;$A$31,EYR_most_recent_outcomes,5,FALSE))=TRUE,0,VLOOKUP($A36&amp;$B$3&amp;$A$31,EYR_most_recent_outcomes,5,FALSE))</f>
        <v>166</v>
      </c>
      <c r="D36" s="729">
        <f>IF(ISERROR(VLOOKUP($A36&amp;$B$3&amp;$A$31,EYR_most_recent_outcomes,6,FALSE))=TRUE,0,VLOOKUP($A36&amp;$B$3&amp;$A$31,EYR_most_recent_outcomes,6,FALSE))</f>
        <v>27</v>
      </c>
      <c r="E36" s="729">
        <f>IF(ISERROR(VLOOKUP($A36&amp;$B$3&amp;$A$31,EYR_most_recent_outcomes,7,FALSE))=TRUE,0,VLOOKUP($A36&amp;$B$3&amp;$A$31,EYR_most_recent_outcomes,7,FALSE))</f>
        <v>134</v>
      </c>
      <c r="F36" s="729">
        <f>IF(ISERROR(VLOOKUP($A36&amp;$B$3&amp;$A$31,EYR_most_recent_outcomes,8,FALSE))=TRUE,0,VLOOKUP($A36&amp;$B$3&amp;$A$31,EYR_most_recent_outcomes,8,FALSE))</f>
        <v>3</v>
      </c>
      <c r="G36" s="730">
        <f>IF(ISERROR(VLOOKUP($A36&amp;$B$3&amp;$A$31,EYR_most_recent_outcomes,9,FALSE))=TRUE,0,VLOOKUP($A36&amp;$B$3&amp;$A$31,EYR_most_recent_outcomes,9,FALSE))</f>
        <v>2</v>
      </c>
      <c r="H36" s="729">
        <f t="shared" si="20"/>
        <v>16.265060240963855</v>
      </c>
      <c r="I36" s="729">
        <f t="shared" si="20"/>
        <v>80.722891566265062</v>
      </c>
      <c r="J36" s="729">
        <f t="shared" si="20"/>
        <v>1.8072289156626504</v>
      </c>
      <c r="K36" s="729">
        <f t="shared" si="20"/>
        <v>1.2048192771084338</v>
      </c>
      <c r="L36" s="75"/>
    </row>
    <row r="37" spans="1:12" x14ac:dyDescent="0.25">
      <c r="A37" s="110"/>
      <c r="B37" s="79"/>
      <c r="C37" s="78"/>
      <c r="D37" s="78"/>
      <c r="E37" s="78"/>
      <c r="F37" s="78"/>
      <c r="G37" s="78"/>
      <c r="H37" s="78"/>
      <c r="I37" s="316"/>
      <c r="J37" s="701"/>
      <c r="K37" s="316" t="s">
        <v>433</v>
      </c>
      <c r="L37" s="79"/>
    </row>
    <row r="38" spans="1:12" x14ac:dyDescent="0.25">
      <c r="A38" s="263" t="s">
        <v>319</v>
      </c>
      <c r="B38" s="23"/>
      <c r="C38" s="23"/>
      <c r="D38" s="23"/>
      <c r="E38" s="23"/>
      <c r="F38" s="23"/>
      <c r="G38" s="23"/>
      <c r="H38" s="23"/>
      <c r="I38" s="23"/>
      <c r="J38" s="23"/>
      <c r="K38" s="23"/>
      <c r="L38" s="23"/>
    </row>
    <row r="39" spans="1:12" ht="13.5" customHeight="1" x14ac:dyDescent="0.25">
      <c r="A39" s="263" t="s">
        <v>437</v>
      </c>
      <c r="B39" s="195"/>
      <c r="C39" s="195"/>
      <c r="D39" s="195"/>
      <c r="E39" s="195"/>
      <c r="F39" s="195"/>
      <c r="G39" s="195"/>
      <c r="H39" s="195"/>
      <c r="I39" s="195"/>
      <c r="J39" s="195"/>
      <c r="K39" s="195"/>
      <c r="L39" s="314"/>
    </row>
    <row r="40" spans="1:12" x14ac:dyDescent="0.25">
      <c r="A40" s="324" t="s">
        <v>435</v>
      </c>
      <c r="B40" s="353"/>
      <c r="C40" s="97"/>
      <c r="D40" s="97"/>
      <c r="E40" s="97"/>
      <c r="F40" s="97"/>
      <c r="G40" s="97"/>
      <c r="H40" s="98"/>
      <c r="I40" s="344"/>
      <c r="J40" s="98"/>
      <c r="K40" s="98"/>
      <c r="L40" s="314"/>
    </row>
    <row r="41" spans="1:12" x14ac:dyDescent="0.25">
      <c r="A41" s="324" t="s">
        <v>28031</v>
      </c>
      <c r="B41" s="354"/>
      <c r="C41" s="97"/>
      <c r="D41" s="97"/>
      <c r="E41" s="97"/>
      <c r="F41" s="97"/>
      <c r="G41" s="97"/>
      <c r="H41" s="98"/>
      <c r="I41" s="344"/>
      <c r="J41" s="98"/>
      <c r="K41" s="98"/>
      <c r="L41" s="314"/>
    </row>
    <row r="42" spans="1:12" x14ac:dyDescent="0.25">
      <c r="A42" s="324" t="s">
        <v>28014</v>
      </c>
      <c r="B42" s="354"/>
      <c r="C42" s="97"/>
      <c r="D42" s="97"/>
      <c r="E42" s="97"/>
      <c r="F42" s="97"/>
      <c r="G42" s="97"/>
      <c r="H42" s="98"/>
      <c r="I42" s="344"/>
      <c r="J42" s="98"/>
      <c r="K42" s="98"/>
      <c r="L42" s="314"/>
    </row>
    <row r="43" spans="1:12" x14ac:dyDescent="0.25">
      <c r="A43" s="263" t="s">
        <v>19145</v>
      </c>
      <c r="B43" s="343"/>
      <c r="C43" s="97"/>
      <c r="D43" s="97"/>
      <c r="E43" s="97"/>
      <c r="F43" s="97"/>
      <c r="G43" s="97"/>
      <c r="H43" s="98"/>
      <c r="I43" s="344"/>
      <c r="J43" s="98"/>
      <c r="K43" s="98"/>
      <c r="L43" s="314"/>
    </row>
  </sheetData>
  <sheetProtection sheet="1" objects="1" scenarios="1"/>
  <mergeCells count="3">
    <mergeCell ref="B3:D3"/>
    <mergeCell ref="B5:G5"/>
    <mergeCell ref="H5:K5"/>
  </mergeCells>
  <dataValidations count="1">
    <dataValidation type="list" allowBlank="1" showInputMessage="1" showErrorMessage="1" sqref="B3:D3" xr:uid="{00000000-0002-0000-1100-000000000000}">
      <formula1>LocalAuthority</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79998168889431442"/>
  </sheetPr>
  <dimension ref="A1:M176"/>
  <sheetViews>
    <sheetView showGridLines="0" zoomScaleNormal="100" workbookViewId="0">
      <selection activeCell="B4" sqref="B4:D4"/>
    </sheetView>
  </sheetViews>
  <sheetFormatPr defaultColWidth="8.81640625" defaultRowHeight="12.5" x14ac:dyDescent="0.25"/>
  <cols>
    <col min="1" max="1" width="33.26953125" style="196" customWidth="1"/>
    <col min="2" max="5" width="11.7265625" style="5" customWidth="1"/>
    <col min="6" max="6" width="12.26953125" style="5" customWidth="1"/>
    <col min="7" max="9" width="11.7265625" style="5" customWidth="1"/>
    <col min="10" max="10" width="12.26953125" style="5" customWidth="1"/>
    <col min="11" max="12" width="11.7265625" style="5" customWidth="1"/>
    <col min="13" max="16384" width="8.81640625" style="5"/>
  </cols>
  <sheetData>
    <row r="1" spans="1:13" ht="34.5" customHeight="1" x14ac:dyDescent="0.35">
      <c r="A1" s="257" t="s">
        <v>438</v>
      </c>
      <c r="B1" s="365"/>
      <c r="C1" s="365"/>
      <c r="D1" s="365"/>
      <c r="E1" s="365"/>
      <c r="F1" s="365"/>
      <c r="G1" s="365"/>
      <c r="H1" s="365"/>
      <c r="I1" s="365"/>
      <c r="J1" s="365"/>
      <c r="K1" s="365"/>
      <c r="L1" s="365"/>
    </row>
    <row r="2" spans="1:13" ht="20" x14ac:dyDescent="0.35">
      <c r="A2" s="257" t="s">
        <v>19150</v>
      </c>
      <c r="B2" s="365"/>
      <c r="C2" s="365"/>
      <c r="D2" s="365"/>
      <c r="E2" s="365"/>
      <c r="F2" s="365"/>
      <c r="G2" s="365"/>
      <c r="H2" s="365"/>
      <c r="I2" s="365"/>
      <c r="J2" s="365"/>
      <c r="K2" s="365"/>
      <c r="L2" s="365"/>
    </row>
    <row r="3" spans="1:13" ht="27.75" customHeight="1" x14ac:dyDescent="0.25">
      <c r="A3" s="477" t="str">
        <f>TEXT(provisional_end_date,"d mmmm yyyy")</f>
        <v>31 March 2025</v>
      </c>
      <c r="B3" s="731"/>
      <c r="C3" s="731"/>
      <c r="D3" s="731"/>
      <c r="E3" s="359"/>
      <c r="F3" s="359"/>
      <c r="G3" s="196"/>
      <c r="H3" s="278"/>
      <c r="I3" s="278"/>
      <c r="J3" s="196"/>
      <c r="K3" s="196"/>
      <c r="L3" s="360"/>
    </row>
    <row r="4" spans="1:13" x14ac:dyDescent="0.25">
      <c r="A4" s="732" t="s">
        <v>323</v>
      </c>
      <c r="B4" s="866" t="s">
        <v>72</v>
      </c>
      <c r="C4" s="866"/>
      <c r="D4" s="867"/>
      <c r="E4" s="67"/>
      <c r="F4" s="67"/>
      <c r="G4" s="67"/>
      <c r="H4" s="67"/>
      <c r="I4" s="67"/>
      <c r="J4" s="67"/>
      <c r="K4" s="67"/>
    </row>
    <row r="5" spans="1:13" x14ac:dyDescent="0.25">
      <c r="B5" s="26"/>
      <c r="C5" s="26"/>
      <c r="D5" s="26"/>
      <c r="E5" s="26"/>
      <c r="F5" s="26"/>
      <c r="G5" s="26"/>
      <c r="H5" s="26"/>
      <c r="I5" s="26"/>
      <c r="J5" s="26"/>
      <c r="K5" s="26"/>
    </row>
    <row r="6" spans="1:13" x14ac:dyDescent="0.25">
      <c r="A6" s="345"/>
      <c r="B6" s="862" t="s">
        <v>430</v>
      </c>
      <c r="C6" s="862"/>
      <c r="D6" s="862"/>
      <c r="E6" s="862"/>
      <c r="F6" s="862"/>
      <c r="G6" s="868"/>
      <c r="H6" s="869" t="s">
        <v>431</v>
      </c>
      <c r="I6" s="870"/>
      <c r="J6" s="870"/>
      <c r="K6" s="870"/>
    </row>
    <row r="7" spans="1:13" ht="25" x14ac:dyDescent="0.25">
      <c r="A7" s="542" t="s">
        <v>397</v>
      </c>
      <c r="B7" s="155" t="s">
        <v>270</v>
      </c>
      <c r="C7" s="155" t="s">
        <v>416</v>
      </c>
      <c r="D7" s="59" t="s">
        <v>385</v>
      </c>
      <c r="E7" s="59" t="s">
        <v>386</v>
      </c>
      <c r="F7" s="47" t="s">
        <v>432</v>
      </c>
      <c r="G7" s="68" t="s">
        <v>388</v>
      </c>
      <c r="H7" s="59" t="s">
        <v>385</v>
      </c>
      <c r="I7" s="59" t="s">
        <v>386</v>
      </c>
      <c r="J7" s="47" t="s">
        <v>432</v>
      </c>
      <c r="K7" s="59" t="s">
        <v>388</v>
      </c>
      <c r="L7" s="358"/>
    </row>
    <row r="8" spans="1:13" ht="25.5" customHeight="1" x14ac:dyDescent="0.25">
      <c r="A8" s="20" t="s">
        <v>81</v>
      </c>
      <c r="B8" s="28">
        <f>IFERROR(VLOOKUP($B$4&amp;"All providers"&amp;A8&amp;" total",ProvidersandPlaces,6,FALSE), 0)</f>
        <v>46877</v>
      </c>
      <c r="C8" s="28">
        <f>IF(ISERROR(VLOOKUP($B$4&amp;$A8&amp;$A$7,EYR_most_recent_outcomes,5,FALSE))=TRUE,0,VLOOKUP($B$4&amp;$A8&amp;$A$7,EYR_most_recent_outcomes,5,FALSE))</f>
        <v>36098</v>
      </c>
      <c r="D8" s="28">
        <f>IF(ISERROR(VLOOKUP($B$4&amp;$A8&amp;$A$7,EYR_most_recent_outcomes,6,FALSE))=TRUE,0,VLOOKUP($B$4&amp;$A8&amp;$A$7,EYR_most_recent_outcomes,6,FALSE))</f>
        <v>4875</v>
      </c>
      <c r="E8" s="28">
        <f>IF(ISERROR(VLOOKUP($B$4&amp;$A8&amp;$A$7,EYR_most_recent_outcomes,7,FALSE))=TRUE,0,VLOOKUP($B$4&amp;$A8&amp;$A$7,EYR_most_recent_outcomes,7,FALSE))</f>
        <v>30457</v>
      </c>
      <c r="F8" s="28">
        <f>IF(ISERROR(VLOOKUP($B$4&amp;$A8&amp;$A$7,EYR_most_recent_outcomes,8,FALSE))=TRUE,0,VLOOKUP($B$4&amp;$A8&amp;$A$7,EYR_most_recent_outcomes,8,FALSE))</f>
        <v>543</v>
      </c>
      <c r="G8" s="69">
        <f>IF(ISERROR(VLOOKUP($B$4&amp;$A8&amp;$A$7,EYR_most_recent_outcomes,9,FALSE))=TRUE,0,VLOOKUP($B$4&amp;$A8&amp;$A$7,EYR_most_recent_outcomes,9,FALSE))</f>
        <v>223</v>
      </c>
      <c r="H8" s="28">
        <f t="shared" ref="H8:K23" si="0">IF(ISERROR(100*D8/$C8),"-",100*D8/$C8)</f>
        <v>13.504903318743422</v>
      </c>
      <c r="I8" s="28">
        <f t="shared" si="0"/>
        <v>84.373095462352481</v>
      </c>
      <c r="J8" s="28">
        <f t="shared" si="0"/>
        <v>1.5042384619646518</v>
      </c>
      <c r="K8" s="28">
        <f t="shared" si="0"/>
        <v>0.6177627569394426</v>
      </c>
      <c r="L8" s="70"/>
      <c r="M8" s="337"/>
    </row>
    <row r="9" spans="1:13" ht="21.75" customHeight="1" x14ac:dyDescent="0.25">
      <c r="A9" s="331" t="s">
        <v>241</v>
      </c>
      <c r="B9" s="30">
        <f t="shared" ref="B9:G9" si="1">SUM(B10:B33)</f>
        <v>5395</v>
      </c>
      <c r="C9" s="30">
        <f t="shared" si="1"/>
        <v>4246</v>
      </c>
      <c r="D9" s="30">
        <f t="shared" si="1"/>
        <v>502</v>
      </c>
      <c r="E9" s="30">
        <f t="shared" si="1"/>
        <v>3650</v>
      </c>
      <c r="F9" s="30">
        <f t="shared" si="1"/>
        <v>62</v>
      </c>
      <c r="G9" s="71">
        <f t="shared" si="1"/>
        <v>32</v>
      </c>
      <c r="H9" s="30">
        <f>IF(ISERROR(100*D9/$C9),"-",100*D9/$C9)</f>
        <v>11.822892133772962</v>
      </c>
      <c r="I9" s="30">
        <f t="shared" si="0"/>
        <v>85.963259538389067</v>
      </c>
      <c r="J9" s="30">
        <f t="shared" si="0"/>
        <v>1.460197833254828</v>
      </c>
      <c r="K9" s="30">
        <f t="shared" si="0"/>
        <v>0.75365049458313704</v>
      </c>
      <c r="L9" s="72"/>
    </row>
    <row r="10" spans="1:13" x14ac:dyDescent="0.25">
      <c r="A10" s="333" t="s">
        <v>89</v>
      </c>
      <c r="B10" s="32">
        <f t="shared" ref="B10:B33" si="2">IF(ISERROR(VLOOKUP($B$4&amp;"All providers"&amp;A10,ProvidersandPlaces,6,FALSE))=TRUE,0,VLOOKUP($B$4&amp;"All providers"&amp;A10,ProvidersandPlaces,6,FALSE))</f>
        <v>106</v>
      </c>
      <c r="C10" s="32">
        <f t="shared" ref="C10:C33" si="3">IF(ISERROR(VLOOKUP($B$4&amp;$A10&amp;$A$7,EYR_most_recent_outcomes,5,FALSE))=TRUE,0,VLOOKUP($B$4&amp;$A10&amp;$A$7,EYR_most_recent_outcomes,5,FALSE))</f>
        <v>87</v>
      </c>
      <c r="D10" s="32">
        <f t="shared" ref="D10:D33" si="4">IF(ISERROR(VLOOKUP($B$4&amp;$A10&amp;$A$7,EYR_most_recent_outcomes,6,FALSE))=TRUE,0,VLOOKUP($B$4&amp;$A10&amp;$A$7,EYR_most_recent_outcomes,6,FALSE))</f>
        <v>8</v>
      </c>
      <c r="E10" s="32">
        <f t="shared" ref="E10:E33" si="5">IF(ISERROR(VLOOKUP($B$4&amp;$A10&amp;$A$7,EYR_most_recent_outcomes,7,FALSE))=TRUE,0,VLOOKUP($B$4&amp;$A10&amp;$A$7,EYR_most_recent_outcomes,7,FALSE))</f>
        <v>76</v>
      </c>
      <c r="F10" s="32">
        <f t="shared" ref="F10:F33" si="6">IF(ISERROR(VLOOKUP($B$4&amp;$A10&amp;$A$7,EYR_most_recent_outcomes,8,FALSE))=TRUE,0,VLOOKUP($B$4&amp;$A10&amp;$A$7,EYR_most_recent_outcomes,8,FALSE))</f>
        <v>1</v>
      </c>
      <c r="G10" s="51">
        <f t="shared" ref="G10:G33" si="7">IF(ISERROR(VLOOKUP($B$4&amp;$A10&amp;$A$7,EYR_most_recent_outcomes,9,FALSE))=TRUE,0,VLOOKUP($B$4&amp;$A10&amp;$A$7,EYR_most_recent_outcomes,9,FALSE))</f>
        <v>2</v>
      </c>
      <c r="H10" s="32">
        <f t="shared" si="0"/>
        <v>9.1954022988505741</v>
      </c>
      <c r="I10" s="32">
        <f t="shared" si="0"/>
        <v>87.356321839080465</v>
      </c>
      <c r="J10" s="32">
        <f t="shared" si="0"/>
        <v>1.1494252873563218</v>
      </c>
      <c r="K10" s="32">
        <f t="shared" si="0"/>
        <v>2.2988505747126435</v>
      </c>
      <c r="L10" s="72"/>
    </row>
    <row r="11" spans="1:13" x14ac:dyDescent="0.25">
      <c r="A11" s="333" t="s">
        <v>90</v>
      </c>
      <c r="B11" s="32">
        <f t="shared" si="2"/>
        <v>74</v>
      </c>
      <c r="C11" s="32">
        <f t="shared" si="3"/>
        <v>65</v>
      </c>
      <c r="D11" s="32">
        <f t="shared" si="4"/>
        <v>6</v>
      </c>
      <c r="E11" s="32">
        <f t="shared" si="5"/>
        <v>58</v>
      </c>
      <c r="F11" s="32">
        <f t="shared" si="6"/>
        <v>1</v>
      </c>
      <c r="G11" s="51">
        <f t="shared" si="7"/>
        <v>0</v>
      </c>
      <c r="H11" s="32">
        <f t="shared" si="0"/>
        <v>9.2307692307692299</v>
      </c>
      <c r="I11" s="32">
        <f t="shared" si="0"/>
        <v>89.230769230769226</v>
      </c>
      <c r="J11" s="32">
        <f t="shared" si="0"/>
        <v>1.5384615384615385</v>
      </c>
      <c r="K11" s="32">
        <f t="shared" si="0"/>
        <v>0</v>
      </c>
      <c r="L11" s="72"/>
    </row>
    <row r="12" spans="1:13" x14ac:dyDescent="0.25">
      <c r="A12" s="333" t="s">
        <v>91</v>
      </c>
      <c r="B12" s="32">
        <f t="shared" si="2"/>
        <v>208</v>
      </c>
      <c r="C12" s="32">
        <f t="shared" si="3"/>
        <v>154</v>
      </c>
      <c r="D12" s="32">
        <f t="shared" si="4"/>
        <v>18</v>
      </c>
      <c r="E12" s="32">
        <f t="shared" si="5"/>
        <v>132</v>
      </c>
      <c r="F12" s="32">
        <f t="shared" si="6"/>
        <v>3</v>
      </c>
      <c r="G12" s="51">
        <f t="shared" si="7"/>
        <v>1</v>
      </c>
      <c r="H12" s="32">
        <f t="shared" si="0"/>
        <v>11.688311688311689</v>
      </c>
      <c r="I12" s="32">
        <f t="shared" si="0"/>
        <v>85.714285714285708</v>
      </c>
      <c r="J12" s="32">
        <f t="shared" si="0"/>
        <v>1.948051948051948</v>
      </c>
      <c r="K12" s="32">
        <f t="shared" si="0"/>
        <v>0.64935064935064934</v>
      </c>
      <c r="L12" s="72"/>
    </row>
    <row r="13" spans="1:13" x14ac:dyDescent="0.25">
      <c r="A13" s="333" t="s">
        <v>100</v>
      </c>
      <c r="B13" s="32">
        <f t="shared" si="2"/>
        <v>138</v>
      </c>
      <c r="C13" s="32">
        <f t="shared" si="3"/>
        <v>109</v>
      </c>
      <c r="D13" s="32">
        <f t="shared" si="4"/>
        <v>13</v>
      </c>
      <c r="E13" s="32">
        <f t="shared" si="5"/>
        <v>94</v>
      </c>
      <c r="F13" s="32">
        <f t="shared" si="6"/>
        <v>2</v>
      </c>
      <c r="G13" s="51">
        <f t="shared" si="7"/>
        <v>0</v>
      </c>
      <c r="H13" s="32">
        <f t="shared" si="0"/>
        <v>11.926605504587156</v>
      </c>
      <c r="I13" s="32">
        <f t="shared" si="0"/>
        <v>86.238532110091739</v>
      </c>
      <c r="J13" s="32">
        <f t="shared" si="0"/>
        <v>1.834862385321101</v>
      </c>
      <c r="K13" s="32">
        <f t="shared" si="0"/>
        <v>0</v>
      </c>
      <c r="L13" s="72"/>
    </row>
    <row r="14" spans="1:13" x14ac:dyDescent="0.25">
      <c r="A14" s="333" t="s">
        <v>105</v>
      </c>
      <c r="B14" s="32">
        <f t="shared" si="2"/>
        <v>272</v>
      </c>
      <c r="C14" s="32">
        <f t="shared" si="3"/>
        <v>215</v>
      </c>
      <c r="D14" s="32">
        <f t="shared" si="4"/>
        <v>27</v>
      </c>
      <c r="E14" s="32">
        <f t="shared" si="5"/>
        <v>187</v>
      </c>
      <c r="F14" s="32">
        <f t="shared" si="6"/>
        <v>0</v>
      </c>
      <c r="G14" s="51">
        <f t="shared" si="7"/>
        <v>1</v>
      </c>
      <c r="H14" s="32">
        <f t="shared" si="0"/>
        <v>12.55813953488372</v>
      </c>
      <c r="I14" s="32">
        <f t="shared" si="0"/>
        <v>86.976744186046517</v>
      </c>
      <c r="J14" s="32">
        <f t="shared" si="0"/>
        <v>0</v>
      </c>
      <c r="K14" s="32">
        <f t="shared" si="0"/>
        <v>0.46511627906976744</v>
      </c>
      <c r="L14" s="72"/>
    </row>
    <row r="15" spans="1:13" x14ac:dyDescent="0.25">
      <c r="A15" s="333" t="s">
        <v>106</v>
      </c>
      <c r="B15" s="32">
        <f t="shared" si="2"/>
        <v>268</v>
      </c>
      <c r="C15" s="32">
        <f t="shared" si="3"/>
        <v>208</v>
      </c>
      <c r="D15" s="32">
        <f t="shared" si="4"/>
        <v>27</v>
      </c>
      <c r="E15" s="32">
        <f t="shared" si="5"/>
        <v>177</v>
      </c>
      <c r="F15" s="32">
        <f t="shared" si="6"/>
        <v>3</v>
      </c>
      <c r="G15" s="51">
        <f t="shared" si="7"/>
        <v>1</v>
      </c>
      <c r="H15" s="32">
        <f t="shared" si="0"/>
        <v>12.98076923076923</v>
      </c>
      <c r="I15" s="32">
        <f t="shared" si="0"/>
        <v>85.09615384615384</v>
      </c>
      <c r="J15" s="32">
        <f t="shared" si="0"/>
        <v>1.4423076923076923</v>
      </c>
      <c r="K15" s="32">
        <f t="shared" si="0"/>
        <v>0.48076923076923078</v>
      </c>
      <c r="L15" s="72"/>
    </row>
    <row r="16" spans="1:13" x14ac:dyDescent="0.25">
      <c r="A16" s="333" t="s">
        <v>111</v>
      </c>
      <c r="B16" s="32">
        <f t="shared" si="2"/>
        <v>130</v>
      </c>
      <c r="C16" s="32">
        <f t="shared" si="3"/>
        <v>113</v>
      </c>
      <c r="D16" s="32">
        <f t="shared" si="4"/>
        <v>18</v>
      </c>
      <c r="E16" s="32">
        <f t="shared" si="5"/>
        <v>95</v>
      </c>
      <c r="F16" s="32">
        <f t="shared" si="6"/>
        <v>0</v>
      </c>
      <c r="G16" s="51">
        <f t="shared" si="7"/>
        <v>0</v>
      </c>
      <c r="H16" s="32">
        <f t="shared" si="0"/>
        <v>15.929203539823009</v>
      </c>
      <c r="I16" s="32">
        <f t="shared" si="0"/>
        <v>84.070796460176993</v>
      </c>
      <c r="J16" s="32">
        <f t="shared" si="0"/>
        <v>0</v>
      </c>
      <c r="K16" s="32">
        <f t="shared" si="0"/>
        <v>0</v>
      </c>
      <c r="L16" s="72"/>
    </row>
    <row r="17" spans="1:12" x14ac:dyDescent="0.25">
      <c r="A17" s="333" t="s">
        <v>129</v>
      </c>
      <c r="B17" s="32">
        <f t="shared" si="2"/>
        <v>101</v>
      </c>
      <c r="C17" s="32">
        <f t="shared" si="3"/>
        <v>86</v>
      </c>
      <c r="D17" s="32">
        <f t="shared" si="4"/>
        <v>8</v>
      </c>
      <c r="E17" s="32">
        <f t="shared" si="5"/>
        <v>76</v>
      </c>
      <c r="F17" s="32">
        <f t="shared" si="6"/>
        <v>2</v>
      </c>
      <c r="G17" s="51">
        <f t="shared" si="7"/>
        <v>0</v>
      </c>
      <c r="H17" s="32">
        <f t="shared" si="0"/>
        <v>9.3023255813953494</v>
      </c>
      <c r="I17" s="32">
        <f t="shared" si="0"/>
        <v>88.372093023255815</v>
      </c>
      <c r="J17" s="32">
        <f t="shared" si="0"/>
        <v>2.3255813953488373</v>
      </c>
      <c r="K17" s="32">
        <f t="shared" si="0"/>
        <v>0</v>
      </c>
      <c r="L17" s="72"/>
    </row>
    <row r="18" spans="1:12" x14ac:dyDescent="0.25">
      <c r="A18" s="333" t="s">
        <v>148</v>
      </c>
      <c r="B18" s="32">
        <f t="shared" si="2"/>
        <v>91</v>
      </c>
      <c r="C18" s="32">
        <f t="shared" si="3"/>
        <v>68</v>
      </c>
      <c r="D18" s="32">
        <f t="shared" si="4"/>
        <v>5</v>
      </c>
      <c r="E18" s="32">
        <f t="shared" si="5"/>
        <v>63</v>
      </c>
      <c r="F18" s="32">
        <f t="shared" si="6"/>
        <v>0</v>
      </c>
      <c r="G18" s="51">
        <f t="shared" si="7"/>
        <v>0</v>
      </c>
      <c r="H18" s="32">
        <f t="shared" si="0"/>
        <v>7.3529411764705879</v>
      </c>
      <c r="I18" s="32">
        <f t="shared" si="0"/>
        <v>92.647058823529406</v>
      </c>
      <c r="J18" s="32">
        <f t="shared" si="0"/>
        <v>0</v>
      </c>
      <c r="K18" s="32">
        <f t="shared" si="0"/>
        <v>0</v>
      </c>
      <c r="L18" s="72"/>
    </row>
    <row r="19" spans="1:12" x14ac:dyDescent="0.25">
      <c r="A19" s="333" t="s">
        <v>150</v>
      </c>
      <c r="B19" s="32">
        <f t="shared" si="2"/>
        <v>947</v>
      </c>
      <c r="C19" s="32">
        <f t="shared" si="3"/>
        <v>752</v>
      </c>
      <c r="D19" s="32">
        <f t="shared" si="4"/>
        <v>116</v>
      </c>
      <c r="E19" s="32">
        <f t="shared" si="5"/>
        <v>620</v>
      </c>
      <c r="F19" s="32">
        <f t="shared" si="6"/>
        <v>13</v>
      </c>
      <c r="G19" s="51">
        <f t="shared" si="7"/>
        <v>3</v>
      </c>
      <c r="H19" s="32">
        <f t="shared" si="0"/>
        <v>15.425531914893616</v>
      </c>
      <c r="I19" s="32">
        <f t="shared" si="0"/>
        <v>82.446808510638292</v>
      </c>
      <c r="J19" s="32">
        <f t="shared" si="0"/>
        <v>1.7287234042553192</v>
      </c>
      <c r="K19" s="32">
        <f t="shared" si="0"/>
        <v>0.39893617021276595</v>
      </c>
      <c r="L19" s="72"/>
    </row>
    <row r="20" spans="1:12" x14ac:dyDescent="0.25">
      <c r="A20" s="333" t="s">
        <v>156</v>
      </c>
      <c r="B20" s="32">
        <f t="shared" si="2"/>
        <v>278</v>
      </c>
      <c r="C20" s="32">
        <f t="shared" si="3"/>
        <v>230</v>
      </c>
      <c r="D20" s="32">
        <f t="shared" si="4"/>
        <v>21</v>
      </c>
      <c r="E20" s="32">
        <f t="shared" si="5"/>
        <v>207</v>
      </c>
      <c r="F20" s="32">
        <f t="shared" si="6"/>
        <v>0</v>
      </c>
      <c r="G20" s="51">
        <f t="shared" si="7"/>
        <v>2</v>
      </c>
      <c r="H20" s="32">
        <f t="shared" si="0"/>
        <v>9.1304347826086953</v>
      </c>
      <c r="I20" s="32">
        <f t="shared" si="0"/>
        <v>90</v>
      </c>
      <c r="J20" s="32">
        <f t="shared" si="0"/>
        <v>0</v>
      </c>
      <c r="K20" s="32">
        <f t="shared" si="0"/>
        <v>0.86956521739130432</v>
      </c>
      <c r="L20" s="72"/>
    </row>
    <row r="21" spans="1:12" x14ac:dyDescent="0.25">
      <c r="A21" s="333" t="s">
        <v>158</v>
      </c>
      <c r="B21" s="32">
        <f t="shared" si="2"/>
        <v>388</v>
      </c>
      <c r="C21" s="32">
        <f t="shared" si="3"/>
        <v>306</v>
      </c>
      <c r="D21" s="32">
        <f t="shared" si="4"/>
        <v>27</v>
      </c>
      <c r="E21" s="32">
        <f t="shared" si="5"/>
        <v>266</v>
      </c>
      <c r="F21" s="32">
        <f t="shared" si="6"/>
        <v>7</v>
      </c>
      <c r="G21" s="51">
        <f t="shared" si="7"/>
        <v>6</v>
      </c>
      <c r="H21" s="32">
        <f t="shared" si="0"/>
        <v>8.8235294117647065</v>
      </c>
      <c r="I21" s="32">
        <f t="shared" si="0"/>
        <v>86.928104575163403</v>
      </c>
      <c r="J21" s="32">
        <f t="shared" si="0"/>
        <v>2.2875816993464051</v>
      </c>
      <c r="K21" s="32">
        <f t="shared" si="0"/>
        <v>1.9607843137254901</v>
      </c>
      <c r="L21" s="72"/>
    </row>
    <row r="22" spans="1:12" x14ac:dyDescent="0.25">
      <c r="A22" s="333" t="s">
        <v>175</v>
      </c>
      <c r="B22" s="32">
        <f t="shared" si="2"/>
        <v>204</v>
      </c>
      <c r="C22" s="32">
        <f t="shared" si="3"/>
        <v>146</v>
      </c>
      <c r="D22" s="32">
        <f t="shared" si="4"/>
        <v>11</v>
      </c>
      <c r="E22" s="32">
        <f t="shared" si="5"/>
        <v>127</v>
      </c>
      <c r="F22" s="32">
        <f t="shared" si="6"/>
        <v>3</v>
      </c>
      <c r="G22" s="51">
        <f t="shared" si="7"/>
        <v>5</v>
      </c>
      <c r="H22" s="32">
        <f t="shared" si="0"/>
        <v>7.5342465753424657</v>
      </c>
      <c r="I22" s="32">
        <f t="shared" si="0"/>
        <v>86.986301369863014</v>
      </c>
      <c r="J22" s="32">
        <f t="shared" si="0"/>
        <v>2.0547945205479454</v>
      </c>
      <c r="K22" s="32">
        <f t="shared" si="0"/>
        <v>3.4246575342465753</v>
      </c>
      <c r="L22" s="72"/>
    </row>
    <row r="23" spans="1:12" x14ac:dyDescent="0.25">
      <c r="A23" s="333" t="s">
        <v>184</v>
      </c>
      <c r="B23" s="32">
        <f t="shared" si="2"/>
        <v>200</v>
      </c>
      <c r="C23" s="32">
        <f t="shared" si="3"/>
        <v>166</v>
      </c>
      <c r="D23" s="32">
        <f t="shared" si="4"/>
        <v>11</v>
      </c>
      <c r="E23" s="32">
        <f t="shared" si="5"/>
        <v>149</v>
      </c>
      <c r="F23" s="32">
        <f t="shared" si="6"/>
        <v>4</v>
      </c>
      <c r="G23" s="51">
        <f t="shared" si="7"/>
        <v>2</v>
      </c>
      <c r="H23" s="32">
        <f t="shared" si="0"/>
        <v>6.6265060240963853</v>
      </c>
      <c r="I23" s="32">
        <f t="shared" si="0"/>
        <v>89.759036144578317</v>
      </c>
      <c r="J23" s="32">
        <f t="shared" si="0"/>
        <v>2.4096385542168677</v>
      </c>
      <c r="K23" s="32">
        <f t="shared" si="0"/>
        <v>1.2048192771084338</v>
      </c>
      <c r="L23" s="72"/>
    </row>
    <row r="24" spans="1:12" x14ac:dyDescent="0.25">
      <c r="A24" s="333" t="s">
        <v>187</v>
      </c>
      <c r="B24" s="32">
        <f t="shared" si="2"/>
        <v>228</v>
      </c>
      <c r="C24" s="32">
        <f t="shared" si="3"/>
        <v>163</v>
      </c>
      <c r="D24" s="32">
        <f t="shared" si="4"/>
        <v>12</v>
      </c>
      <c r="E24" s="32">
        <f t="shared" si="5"/>
        <v>146</v>
      </c>
      <c r="F24" s="32">
        <f t="shared" si="6"/>
        <v>3</v>
      </c>
      <c r="G24" s="51">
        <f t="shared" si="7"/>
        <v>2</v>
      </c>
      <c r="H24" s="32">
        <f t="shared" ref="H24:K46" si="8">IF(ISERROR(100*D24/$C24),"-",100*D24/$C24)</f>
        <v>7.3619631901840492</v>
      </c>
      <c r="I24" s="32">
        <f t="shared" si="8"/>
        <v>89.570552147239269</v>
      </c>
      <c r="J24" s="32">
        <f t="shared" si="8"/>
        <v>1.8404907975460123</v>
      </c>
      <c r="K24" s="32">
        <f t="shared" si="8"/>
        <v>1.2269938650306749</v>
      </c>
      <c r="L24" s="72"/>
    </row>
    <row r="25" spans="1:12" x14ac:dyDescent="0.25">
      <c r="A25" s="333" t="s">
        <v>189</v>
      </c>
      <c r="B25" s="32">
        <f t="shared" si="2"/>
        <v>146</v>
      </c>
      <c r="C25" s="32">
        <f t="shared" si="3"/>
        <v>106</v>
      </c>
      <c r="D25" s="32">
        <f t="shared" si="4"/>
        <v>11</v>
      </c>
      <c r="E25" s="32">
        <f t="shared" si="5"/>
        <v>93</v>
      </c>
      <c r="F25" s="32">
        <f t="shared" si="6"/>
        <v>1</v>
      </c>
      <c r="G25" s="51">
        <f t="shared" si="7"/>
        <v>1</v>
      </c>
      <c r="H25" s="32">
        <f t="shared" si="8"/>
        <v>10.377358490566039</v>
      </c>
      <c r="I25" s="32">
        <f t="shared" si="8"/>
        <v>87.735849056603769</v>
      </c>
      <c r="J25" s="32">
        <f t="shared" si="8"/>
        <v>0.94339622641509435</v>
      </c>
      <c r="K25" s="32">
        <f t="shared" si="8"/>
        <v>0.94339622641509435</v>
      </c>
      <c r="L25" s="72"/>
    </row>
    <row r="26" spans="1:12" x14ac:dyDescent="0.25">
      <c r="A26" s="333" t="s">
        <v>200</v>
      </c>
      <c r="B26" s="32">
        <f t="shared" si="2"/>
        <v>81</v>
      </c>
      <c r="C26" s="32">
        <f t="shared" si="3"/>
        <v>67</v>
      </c>
      <c r="D26" s="32">
        <f t="shared" si="4"/>
        <v>9</v>
      </c>
      <c r="E26" s="32">
        <f t="shared" si="5"/>
        <v>56</v>
      </c>
      <c r="F26" s="32">
        <f t="shared" si="6"/>
        <v>2</v>
      </c>
      <c r="G26" s="51">
        <f t="shared" si="7"/>
        <v>0</v>
      </c>
      <c r="H26" s="32">
        <f t="shared" si="8"/>
        <v>13.432835820895523</v>
      </c>
      <c r="I26" s="32">
        <f t="shared" si="8"/>
        <v>83.582089552238813</v>
      </c>
      <c r="J26" s="32">
        <f t="shared" si="8"/>
        <v>2.9850746268656718</v>
      </c>
      <c r="K26" s="32">
        <f t="shared" si="8"/>
        <v>0</v>
      </c>
      <c r="L26" s="72"/>
    </row>
    <row r="27" spans="1:12" x14ac:dyDescent="0.25">
      <c r="A27" s="333" t="s">
        <v>202</v>
      </c>
      <c r="B27" s="32">
        <f t="shared" si="2"/>
        <v>311</v>
      </c>
      <c r="C27" s="32">
        <f t="shared" si="3"/>
        <v>241</v>
      </c>
      <c r="D27" s="32">
        <f t="shared" si="4"/>
        <v>29</v>
      </c>
      <c r="E27" s="32">
        <f t="shared" si="5"/>
        <v>209</v>
      </c>
      <c r="F27" s="32">
        <f t="shared" si="6"/>
        <v>2</v>
      </c>
      <c r="G27" s="51">
        <f t="shared" si="7"/>
        <v>1</v>
      </c>
      <c r="H27" s="32">
        <f t="shared" si="8"/>
        <v>12.033195020746888</v>
      </c>
      <c r="I27" s="32">
        <f t="shared" si="8"/>
        <v>86.721991701244818</v>
      </c>
      <c r="J27" s="32">
        <f t="shared" si="8"/>
        <v>0.82987551867219922</v>
      </c>
      <c r="K27" s="32">
        <f t="shared" si="8"/>
        <v>0.41493775933609961</v>
      </c>
      <c r="L27" s="72"/>
    </row>
    <row r="28" spans="1:12" x14ac:dyDescent="0.25">
      <c r="A28" s="333" t="s">
        <v>210</v>
      </c>
      <c r="B28" s="32">
        <f t="shared" si="2"/>
        <v>225</v>
      </c>
      <c r="C28" s="32">
        <f t="shared" si="3"/>
        <v>181</v>
      </c>
      <c r="D28" s="32">
        <f t="shared" si="4"/>
        <v>6</v>
      </c>
      <c r="E28" s="32">
        <f t="shared" si="5"/>
        <v>170</v>
      </c>
      <c r="F28" s="32">
        <f t="shared" si="6"/>
        <v>2</v>
      </c>
      <c r="G28" s="51">
        <f t="shared" si="7"/>
        <v>3</v>
      </c>
      <c r="H28" s="32">
        <f t="shared" si="8"/>
        <v>3.3149171270718232</v>
      </c>
      <c r="I28" s="32">
        <f t="shared" si="8"/>
        <v>93.922651933701658</v>
      </c>
      <c r="J28" s="32">
        <f t="shared" si="8"/>
        <v>1.1049723756906078</v>
      </c>
      <c r="K28" s="32">
        <f t="shared" si="8"/>
        <v>1.6574585635359116</v>
      </c>
      <c r="L28" s="72"/>
    </row>
    <row r="29" spans="1:12" x14ac:dyDescent="0.25">
      <c r="A29" s="333" t="s">
        <v>215</v>
      </c>
      <c r="B29" s="32">
        <f t="shared" si="2"/>
        <v>255</v>
      </c>
      <c r="C29" s="32">
        <f t="shared" si="3"/>
        <v>184</v>
      </c>
      <c r="D29" s="32">
        <f t="shared" si="4"/>
        <v>31</v>
      </c>
      <c r="E29" s="32">
        <f t="shared" si="5"/>
        <v>149</v>
      </c>
      <c r="F29" s="32">
        <f t="shared" si="6"/>
        <v>4</v>
      </c>
      <c r="G29" s="51">
        <f t="shared" si="7"/>
        <v>0</v>
      </c>
      <c r="H29" s="32">
        <f t="shared" si="8"/>
        <v>16.847826086956523</v>
      </c>
      <c r="I29" s="32">
        <f t="shared" si="8"/>
        <v>80.978260869565219</v>
      </c>
      <c r="J29" s="32">
        <f t="shared" si="8"/>
        <v>2.1739130434782608</v>
      </c>
      <c r="K29" s="32">
        <f t="shared" si="8"/>
        <v>0</v>
      </c>
      <c r="L29" s="72"/>
    </row>
    <row r="30" spans="1:12" x14ac:dyDescent="0.25">
      <c r="A30" s="333" t="s">
        <v>220</v>
      </c>
      <c r="B30" s="32">
        <f t="shared" si="2"/>
        <v>190</v>
      </c>
      <c r="C30" s="32">
        <f t="shared" si="3"/>
        <v>147</v>
      </c>
      <c r="D30" s="32">
        <f t="shared" si="4"/>
        <v>23</v>
      </c>
      <c r="E30" s="32">
        <f t="shared" si="5"/>
        <v>121</v>
      </c>
      <c r="F30" s="32">
        <f t="shared" si="6"/>
        <v>3</v>
      </c>
      <c r="G30" s="51">
        <f t="shared" si="7"/>
        <v>0</v>
      </c>
      <c r="H30" s="32">
        <f t="shared" si="8"/>
        <v>15.646258503401361</v>
      </c>
      <c r="I30" s="32">
        <f t="shared" si="8"/>
        <v>82.312925170068027</v>
      </c>
      <c r="J30" s="32">
        <f t="shared" si="8"/>
        <v>2.0408163265306123</v>
      </c>
      <c r="K30" s="32">
        <f t="shared" si="8"/>
        <v>0</v>
      </c>
      <c r="L30" s="72"/>
    </row>
    <row r="31" spans="1:12" x14ac:dyDescent="0.25">
      <c r="A31" s="333" t="s">
        <v>226</v>
      </c>
      <c r="B31" s="32">
        <f t="shared" ref="B31" si="9">IF(ISERROR(VLOOKUP($B$4&amp;"All providers"&amp;A31,ProvidersandPlaces,6,FALSE))=TRUE,0,VLOOKUP($B$4&amp;"All providers"&amp;A31,ProvidersandPlaces,6,FALSE))</f>
        <v>99</v>
      </c>
      <c r="C31" s="32">
        <f t="shared" si="3"/>
        <v>82</v>
      </c>
      <c r="D31" s="32">
        <f t="shared" si="4"/>
        <v>14</v>
      </c>
      <c r="E31" s="32">
        <f t="shared" si="5"/>
        <v>66</v>
      </c>
      <c r="F31" s="32">
        <f t="shared" si="6"/>
        <v>2</v>
      </c>
      <c r="G31" s="51">
        <f t="shared" si="7"/>
        <v>0</v>
      </c>
      <c r="H31" s="32">
        <f t="shared" ref="H31" si="10">IF(ISERROR(100*D31/$C31),"-",100*D31/$C31)</f>
        <v>17.073170731707318</v>
      </c>
      <c r="I31" s="32">
        <f t="shared" ref="I31" si="11">IF(ISERROR(100*E31/$C31),"-",100*E31/$C31)</f>
        <v>80.487804878048777</v>
      </c>
      <c r="J31" s="32">
        <f t="shared" ref="J31" si="12">IF(ISERROR(100*F31/$C31),"-",100*F31/$C31)</f>
        <v>2.4390243902439024</v>
      </c>
      <c r="K31" s="32">
        <f t="shared" ref="K31" si="13">IF(ISERROR(100*G31/$C31),"-",100*G31/$C31)</f>
        <v>0</v>
      </c>
      <c r="L31" s="72"/>
    </row>
    <row r="32" spans="1:12" x14ac:dyDescent="0.25">
      <c r="A32" s="333" t="s">
        <v>227</v>
      </c>
      <c r="B32" s="32">
        <f t="shared" si="2"/>
        <v>227</v>
      </c>
      <c r="C32" s="32">
        <f t="shared" si="3"/>
        <v>185</v>
      </c>
      <c r="D32" s="32">
        <f t="shared" si="4"/>
        <v>26</v>
      </c>
      <c r="E32" s="32">
        <f t="shared" si="5"/>
        <v>158</v>
      </c>
      <c r="F32" s="32">
        <f t="shared" si="6"/>
        <v>0</v>
      </c>
      <c r="G32" s="51">
        <f t="shared" si="7"/>
        <v>1</v>
      </c>
      <c r="H32" s="32">
        <f t="shared" si="8"/>
        <v>14.054054054054054</v>
      </c>
      <c r="I32" s="32">
        <f t="shared" si="8"/>
        <v>85.405405405405403</v>
      </c>
      <c r="J32" s="32">
        <f t="shared" si="8"/>
        <v>0</v>
      </c>
      <c r="K32" s="32">
        <f t="shared" si="8"/>
        <v>0.54054054054054057</v>
      </c>
      <c r="L32" s="72"/>
    </row>
    <row r="33" spans="1:12" x14ac:dyDescent="0.25">
      <c r="A33" s="333" t="s">
        <v>230</v>
      </c>
      <c r="B33" s="32">
        <f t="shared" si="2"/>
        <v>228</v>
      </c>
      <c r="C33" s="32">
        <f t="shared" si="3"/>
        <v>185</v>
      </c>
      <c r="D33" s="32">
        <f t="shared" si="4"/>
        <v>25</v>
      </c>
      <c r="E33" s="32">
        <f t="shared" si="5"/>
        <v>155</v>
      </c>
      <c r="F33" s="32">
        <f t="shared" si="6"/>
        <v>4</v>
      </c>
      <c r="G33" s="51">
        <f t="shared" si="7"/>
        <v>1</v>
      </c>
      <c r="H33" s="32">
        <f t="shared" si="8"/>
        <v>13.513513513513514</v>
      </c>
      <c r="I33" s="32">
        <f t="shared" si="8"/>
        <v>83.78378378378379</v>
      </c>
      <c r="J33" s="32">
        <f t="shared" si="8"/>
        <v>2.1621621621621623</v>
      </c>
      <c r="K33" s="32">
        <f t="shared" si="8"/>
        <v>0.54054054054054057</v>
      </c>
      <c r="L33" s="72"/>
    </row>
    <row r="34" spans="1:12" ht="21.75" customHeight="1" x14ac:dyDescent="0.25">
      <c r="A34" s="331" t="s">
        <v>240</v>
      </c>
      <c r="B34" s="30">
        <f>SUM(B35:B46)</f>
        <v>1562</v>
      </c>
      <c r="C34" s="30">
        <f t="shared" ref="C34:G34" si="14">SUM(C35:C46)</f>
        <v>1288</v>
      </c>
      <c r="D34" s="30">
        <f t="shared" si="14"/>
        <v>202</v>
      </c>
      <c r="E34" s="30">
        <f t="shared" si="14"/>
        <v>1059</v>
      </c>
      <c r="F34" s="30">
        <f t="shared" si="14"/>
        <v>19</v>
      </c>
      <c r="G34" s="71">
        <f t="shared" si="14"/>
        <v>8</v>
      </c>
      <c r="H34" s="30">
        <f t="shared" si="8"/>
        <v>15.683229813664596</v>
      </c>
      <c r="I34" s="30">
        <f t="shared" si="8"/>
        <v>82.220496894409933</v>
      </c>
      <c r="J34" s="30">
        <f t="shared" si="8"/>
        <v>1.4751552795031055</v>
      </c>
      <c r="K34" s="30">
        <f t="shared" si="8"/>
        <v>0.6211180124223602</v>
      </c>
      <c r="L34" s="72"/>
    </row>
    <row r="35" spans="1:12" x14ac:dyDescent="0.25">
      <c r="A35" s="333" t="s">
        <v>112</v>
      </c>
      <c r="B35" s="32">
        <f t="shared" ref="B35:B46" si="15">IF(ISERROR(VLOOKUP($B$4&amp;"All providers"&amp;A35,ProvidersandPlaces,6,FALSE))=TRUE,0,VLOOKUP($B$4&amp;"All providers"&amp;A35,ProvidersandPlaces,6,FALSE))</f>
        <v>74</v>
      </c>
      <c r="C35" s="32">
        <f t="shared" ref="C35:C46" si="16">IF(ISERROR(VLOOKUP($B$4&amp;$A35&amp;$A$7,EYR_most_recent_outcomes,5,FALSE))=TRUE,0,VLOOKUP($B$4&amp;$A35&amp;$A$7,EYR_most_recent_outcomes,5,FALSE))</f>
        <v>62</v>
      </c>
      <c r="D35" s="32">
        <f t="shared" ref="D35:D46" si="17">IF(ISERROR(VLOOKUP($B$4&amp;$A35&amp;$A$7,EYR_most_recent_outcomes,6,FALSE))=TRUE,0,VLOOKUP($B$4&amp;$A35&amp;$A$7,EYR_most_recent_outcomes,6,FALSE))</f>
        <v>6</v>
      </c>
      <c r="E35" s="32">
        <f t="shared" ref="E35:E46" si="18">IF(ISERROR(VLOOKUP($B$4&amp;$A35&amp;$A$7,EYR_most_recent_outcomes,7,FALSE))=TRUE,0,VLOOKUP($B$4&amp;$A35&amp;$A$7,EYR_most_recent_outcomes,7,FALSE))</f>
        <v>56</v>
      </c>
      <c r="F35" s="32">
        <f t="shared" ref="F35:F46" si="19">IF(ISERROR(VLOOKUP($B$4&amp;$A35&amp;$A$7,EYR_most_recent_outcomes,8,FALSE))=TRUE,0,VLOOKUP($B$4&amp;$A35&amp;$A$7,EYR_most_recent_outcomes,8,FALSE))</f>
        <v>0</v>
      </c>
      <c r="G35" s="51">
        <f t="shared" ref="G35:G46" si="20">IF(ISERROR(VLOOKUP($B$4&amp;$A35&amp;$A$7,EYR_most_recent_outcomes,9,FALSE))=TRUE,0,VLOOKUP($B$4&amp;$A35&amp;$A$7,EYR_most_recent_outcomes,9,FALSE))</f>
        <v>0</v>
      </c>
      <c r="H35" s="32">
        <f t="shared" si="8"/>
        <v>9.67741935483871</v>
      </c>
      <c r="I35" s="32">
        <f t="shared" si="8"/>
        <v>90.322580645161295</v>
      </c>
      <c r="J35" s="32">
        <f t="shared" si="8"/>
        <v>0</v>
      </c>
      <c r="K35" s="32">
        <f t="shared" si="8"/>
        <v>0</v>
      </c>
      <c r="L35" s="72"/>
    </row>
    <row r="36" spans="1:12" x14ac:dyDescent="0.25">
      <c r="A36" s="333" t="s">
        <v>119</v>
      </c>
      <c r="B36" s="32">
        <f t="shared" si="15"/>
        <v>271</v>
      </c>
      <c r="C36" s="32">
        <f t="shared" si="16"/>
        <v>231</v>
      </c>
      <c r="D36" s="32">
        <f t="shared" si="17"/>
        <v>33</v>
      </c>
      <c r="E36" s="32">
        <f t="shared" si="18"/>
        <v>192</v>
      </c>
      <c r="F36" s="32">
        <f t="shared" si="19"/>
        <v>4</v>
      </c>
      <c r="G36" s="51">
        <f t="shared" si="20"/>
        <v>2</v>
      </c>
      <c r="H36" s="32">
        <f t="shared" si="8"/>
        <v>14.285714285714286</v>
      </c>
      <c r="I36" s="32">
        <f t="shared" si="8"/>
        <v>83.116883116883116</v>
      </c>
      <c r="J36" s="32">
        <f t="shared" si="8"/>
        <v>1.7316017316017316</v>
      </c>
      <c r="K36" s="32">
        <f t="shared" si="8"/>
        <v>0.86580086580086579</v>
      </c>
      <c r="L36" s="72"/>
    </row>
    <row r="37" spans="1:12" x14ac:dyDescent="0.25">
      <c r="A37" s="333" t="s">
        <v>125</v>
      </c>
      <c r="B37" s="32">
        <f t="shared" si="15"/>
        <v>125</v>
      </c>
      <c r="C37" s="32">
        <f t="shared" si="16"/>
        <v>89</v>
      </c>
      <c r="D37" s="32">
        <f t="shared" si="17"/>
        <v>10</v>
      </c>
      <c r="E37" s="32">
        <f t="shared" si="18"/>
        <v>77</v>
      </c>
      <c r="F37" s="32">
        <f t="shared" si="19"/>
        <v>1</v>
      </c>
      <c r="G37" s="51">
        <f t="shared" si="20"/>
        <v>1</v>
      </c>
      <c r="H37" s="32">
        <f t="shared" si="8"/>
        <v>11.235955056179776</v>
      </c>
      <c r="I37" s="32">
        <f t="shared" si="8"/>
        <v>86.516853932584269</v>
      </c>
      <c r="J37" s="32">
        <f t="shared" si="8"/>
        <v>1.1235955056179776</v>
      </c>
      <c r="K37" s="32">
        <f t="shared" si="8"/>
        <v>1.1235955056179776</v>
      </c>
      <c r="L37" s="72"/>
    </row>
    <row r="38" spans="1:12" x14ac:dyDescent="0.25">
      <c r="A38" s="333" t="s">
        <v>134</v>
      </c>
      <c r="B38" s="32">
        <f t="shared" si="15"/>
        <v>58</v>
      </c>
      <c r="C38" s="32">
        <f t="shared" si="16"/>
        <v>49</v>
      </c>
      <c r="D38" s="32">
        <f t="shared" si="17"/>
        <v>9</v>
      </c>
      <c r="E38" s="32">
        <f t="shared" si="18"/>
        <v>39</v>
      </c>
      <c r="F38" s="32">
        <f t="shared" si="19"/>
        <v>1</v>
      </c>
      <c r="G38" s="51">
        <f t="shared" si="20"/>
        <v>0</v>
      </c>
      <c r="H38" s="32">
        <f t="shared" si="8"/>
        <v>18.367346938775512</v>
      </c>
      <c r="I38" s="32">
        <f t="shared" si="8"/>
        <v>79.591836734693871</v>
      </c>
      <c r="J38" s="32">
        <f t="shared" si="8"/>
        <v>2.0408163265306123</v>
      </c>
      <c r="K38" s="32">
        <f t="shared" si="8"/>
        <v>0</v>
      </c>
      <c r="L38" s="72"/>
    </row>
    <row r="39" spans="1:12" x14ac:dyDescent="0.25">
      <c r="A39" s="333" t="s">
        <v>161</v>
      </c>
      <c r="B39" s="32">
        <f t="shared" si="15"/>
        <v>77</v>
      </c>
      <c r="C39" s="32">
        <f t="shared" si="16"/>
        <v>61</v>
      </c>
      <c r="D39" s="32">
        <f t="shared" si="17"/>
        <v>10</v>
      </c>
      <c r="E39" s="32">
        <f t="shared" si="18"/>
        <v>49</v>
      </c>
      <c r="F39" s="32">
        <f t="shared" si="19"/>
        <v>2</v>
      </c>
      <c r="G39" s="51">
        <f t="shared" si="20"/>
        <v>0</v>
      </c>
      <c r="H39" s="32">
        <f t="shared" si="8"/>
        <v>16.393442622950818</v>
      </c>
      <c r="I39" s="32">
        <f t="shared" si="8"/>
        <v>80.327868852459019</v>
      </c>
      <c r="J39" s="32">
        <f t="shared" si="8"/>
        <v>3.278688524590164</v>
      </c>
      <c r="K39" s="32">
        <f t="shared" si="8"/>
        <v>0</v>
      </c>
      <c r="L39" s="72"/>
    </row>
    <row r="40" spans="1:12" x14ac:dyDescent="0.25">
      <c r="A40" s="333" t="s">
        <v>163</v>
      </c>
      <c r="B40" s="32">
        <f t="shared" si="15"/>
        <v>173</v>
      </c>
      <c r="C40" s="32">
        <f t="shared" si="16"/>
        <v>127</v>
      </c>
      <c r="D40" s="32">
        <f t="shared" si="17"/>
        <v>22</v>
      </c>
      <c r="E40" s="32">
        <f t="shared" si="18"/>
        <v>103</v>
      </c>
      <c r="F40" s="32">
        <f t="shared" si="19"/>
        <v>2</v>
      </c>
      <c r="G40" s="51">
        <f t="shared" si="20"/>
        <v>0</v>
      </c>
      <c r="H40" s="32">
        <f t="shared" si="8"/>
        <v>17.322834645669293</v>
      </c>
      <c r="I40" s="32">
        <f t="shared" si="8"/>
        <v>81.102362204724415</v>
      </c>
      <c r="J40" s="32">
        <f t="shared" si="8"/>
        <v>1.5748031496062993</v>
      </c>
      <c r="K40" s="32">
        <f t="shared" si="8"/>
        <v>0</v>
      </c>
      <c r="L40" s="72"/>
    </row>
    <row r="41" spans="1:12" x14ac:dyDescent="0.25">
      <c r="A41" s="333" t="s">
        <v>170</v>
      </c>
      <c r="B41" s="32">
        <f t="shared" si="15"/>
        <v>138</v>
      </c>
      <c r="C41" s="32">
        <f t="shared" si="16"/>
        <v>121</v>
      </c>
      <c r="D41" s="32">
        <f t="shared" si="17"/>
        <v>21</v>
      </c>
      <c r="E41" s="32">
        <f t="shared" si="18"/>
        <v>98</v>
      </c>
      <c r="F41" s="32">
        <f t="shared" si="19"/>
        <v>0</v>
      </c>
      <c r="G41" s="51">
        <f t="shared" si="20"/>
        <v>2</v>
      </c>
      <c r="H41" s="32">
        <f t="shared" si="8"/>
        <v>17.355371900826448</v>
      </c>
      <c r="I41" s="32">
        <f t="shared" si="8"/>
        <v>80.991735537190081</v>
      </c>
      <c r="J41" s="32">
        <f t="shared" si="8"/>
        <v>0</v>
      </c>
      <c r="K41" s="32">
        <f t="shared" si="8"/>
        <v>1.6528925619834711</v>
      </c>
      <c r="L41" s="72"/>
    </row>
    <row r="42" spans="1:12" x14ac:dyDescent="0.25">
      <c r="A42" s="333" t="s">
        <v>172</v>
      </c>
      <c r="B42" s="32">
        <f t="shared" si="15"/>
        <v>193</v>
      </c>
      <c r="C42" s="32">
        <f t="shared" si="16"/>
        <v>156</v>
      </c>
      <c r="D42" s="32">
        <f t="shared" si="17"/>
        <v>26</v>
      </c>
      <c r="E42" s="32">
        <f t="shared" si="18"/>
        <v>127</v>
      </c>
      <c r="F42" s="32">
        <f t="shared" si="19"/>
        <v>3</v>
      </c>
      <c r="G42" s="51">
        <f t="shared" si="20"/>
        <v>0</v>
      </c>
      <c r="H42" s="32">
        <f t="shared" si="8"/>
        <v>16.666666666666668</v>
      </c>
      <c r="I42" s="32">
        <f t="shared" si="8"/>
        <v>81.410256410256409</v>
      </c>
      <c r="J42" s="32">
        <f t="shared" si="8"/>
        <v>1.9230769230769231</v>
      </c>
      <c r="K42" s="32">
        <f t="shared" si="8"/>
        <v>0</v>
      </c>
      <c r="L42" s="72"/>
    </row>
    <row r="43" spans="1:12" x14ac:dyDescent="0.25">
      <c r="A43" s="333" t="s">
        <v>182</v>
      </c>
      <c r="B43" s="32">
        <f t="shared" si="15"/>
        <v>109</v>
      </c>
      <c r="C43" s="32">
        <f t="shared" si="16"/>
        <v>94</v>
      </c>
      <c r="D43" s="32">
        <f t="shared" si="17"/>
        <v>10</v>
      </c>
      <c r="E43" s="32">
        <f t="shared" si="18"/>
        <v>82</v>
      </c>
      <c r="F43" s="32">
        <f t="shared" si="19"/>
        <v>1</v>
      </c>
      <c r="G43" s="51">
        <f t="shared" si="20"/>
        <v>1</v>
      </c>
      <c r="H43" s="32">
        <f t="shared" si="8"/>
        <v>10.638297872340425</v>
      </c>
      <c r="I43" s="32">
        <f t="shared" si="8"/>
        <v>87.234042553191486</v>
      </c>
      <c r="J43" s="32">
        <f t="shared" si="8"/>
        <v>1.0638297872340425</v>
      </c>
      <c r="K43" s="32">
        <f t="shared" si="8"/>
        <v>1.0638297872340425</v>
      </c>
      <c r="L43" s="72"/>
    </row>
    <row r="44" spans="1:12" x14ac:dyDescent="0.25">
      <c r="A44" s="333" t="s">
        <v>196</v>
      </c>
      <c r="B44" s="32">
        <f t="shared" si="15"/>
        <v>85</v>
      </c>
      <c r="C44" s="32">
        <f t="shared" si="16"/>
        <v>77</v>
      </c>
      <c r="D44" s="32">
        <f t="shared" si="17"/>
        <v>15</v>
      </c>
      <c r="E44" s="32">
        <f t="shared" si="18"/>
        <v>59</v>
      </c>
      <c r="F44" s="32">
        <f t="shared" si="19"/>
        <v>3</v>
      </c>
      <c r="G44" s="51">
        <f t="shared" si="20"/>
        <v>0</v>
      </c>
      <c r="H44" s="32">
        <f t="shared" si="8"/>
        <v>19.480519480519479</v>
      </c>
      <c r="I44" s="32">
        <f t="shared" si="8"/>
        <v>76.623376623376629</v>
      </c>
      <c r="J44" s="32">
        <f t="shared" si="8"/>
        <v>3.8961038961038961</v>
      </c>
      <c r="K44" s="32">
        <f t="shared" si="8"/>
        <v>0</v>
      </c>
      <c r="L44" s="72"/>
    </row>
    <row r="45" spans="1:12" x14ac:dyDescent="0.25">
      <c r="A45" s="333" t="s">
        <v>203</v>
      </c>
      <c r="B45" s="32">
        <f t="shared" si="15"/>
        <v>141</v>
      </c>
      <c r="C45" s="32">
        <f t="shared" si="16"/>
        <v>123</v>
      </c>
      <c r="D45" s="32">
        <f t="shared" si="17"/>
        <v>20</v>
      </c>
      <c r="E45" s="32">
        <f t="shared" si="18"/>
        <v>101</v>
      </c>
      <c r="F45" s="32">
        <f t="shared" si="19"/>
        <v>2</v>
      </c>
      <c r="G45" s="51">
        <f t="shared" si="20"/>
        <v>0</v>
      </c>
      <c r="H45" s="32">
        <f t="shared" si="8"/>
        <v>16.260162601626018</v>
      </c>
      <c r="I45" s="32">
        <f t="shared" si="8"/>
        <v>82.113821138211378</v>
      </c>
      <c r="J45" s="32">
        <f t="shared" si="8"/>
        <v>1.6260162601626016</v>
      </c>
      <c r="K45" s="32">
        <f t="shared" si="8"/>
        <v>0</v>
      </c>
      <c r="L45" s="72"/>
    </row>
    <row r="46" spans="1:12" x14ac:dyDescent="0.25">
      <c r="A46" s="333" t="s">
        <v>206</v>
      </c>
      <c r="B46" s="32">
        <f t="shared" si="15"/>
        <v>118</v>
      </c>
      <c r="C46" s="32">
        <f t="shared" si="16"/>
        <v>98</v>
      </c>
      <c r="D46" s="32">
        <f t="shared" si="17"/>
        <v>20</v>
      </c>
      <c r="E46" s="32">
        <f t="shared" si="18"/>
        <v>76</v>
      </c>
      <c r="F46" s="32">
        <f t="shared" si="19"/>
        <v>0</v>
      </c>
      <c r="G46" s="51">
        <f t="shared" si="20"/>
        <v>2</v>
      </c>
      <c r="H46" s="32">
        <f t="shared" si="8"/>
        <v>20.408163265306122</v>
      </c>
      <c r="I46" s="32">
        <f t="shared" si="8"/>
        <v>77.551020408163268</v>
      </c>
      <c r="J46" s="32">
        <f t="shared" si="8"/>
        <v>0</v>
      </c>
      <c r="K46" s="32">
        <f t="shared" si="8"/>
        <v>2.0408163265306123</v>
      </c>
      <c r="L46" s="72"/>
    </row>
    <row r="47" spans="1:12" ht="21.75" customHeight="1" x14ac:dyDescent="0.25">
      <c r="A47" s="331" t="s">
        <v>245</v>
      </c>
      <c r="B47" s="30">
        <f>SUM(B48:B62)</f>
        <v>4181</v>
      </c>
      <c r="C47" s="30">
        <f t="shared" ref="C47:G47" si="21">SUM(C48:C62)</f>
        <v>3388</v>
      </c>
      <c r="D47" s="30">
        <f t="shared" si="21"/>
        <v>568</v>
      </c>
      <c r="E47" s="30">
        <f t="shared" si="21"/>
        <v>2769</v>
      </c>
      <c r="F47" s="30">
        <f t="shared" si="21"/>
        <v>36</v>
      </c>
      <c r="G47" s="71">
        <f t="shared" si="21"/>
        <v>15</v>
      </c>
      <c r="H47" s="30">
        <f>IF(ISERROR(100*D47/$C47),"-",100*D47/$C47)</f>
        <v>16.765053128689491</v>
      </c>
      <c r="I47" s="30">
        <f>IF(ISERROR(100*E47/$C47),"-",100*E47/$C47)</f>
        <v>81.72963400236128</v>
      </c>
      <c r="J47" s="30">
        <f>IF(ISERROR(100*F47/$C47),"-",100*F47/$C47)</f>
        <v>1.0625737898465171</v>
      </c>
      <c r="K47" s="30">
        <f>IF(ISERROR(100*G47/$C47),"-",100*G47/$C47)</f>
        <v>0.44273907910271548</v>
      </c>
      <c r="L47" s="72"/>
    </row>
    <row r="48" spans="1:12" x14ac:dyDescent="0.25">
      <c r="A48" s="334" t="s">
        <v>84</v>
      </c>
      <c r="B48" s="32">
        <f t="shared" ref="B48:B62" si="22">IF(ISERROR(VLOOKUP($B$4&amp;"All providers"&amp;A48,ProvidersandPlaces,6,FALSE))=TRUE,0,VLOOKUP($B$4&amp;"All providers"&amp;A48,ProvidersandPlaces,6,FALSE))</f>
        <v>204</v>
      </c>
      <c r="C48" s="32">
        <f t="shared" ref="C48:C62" si="23">IF(ISERROR(VLOOKUP($B$4&amp;$A48&amp;$A$7,EYR_most_recent_outcomes,5,FALSE))=TRUE,0,VLOOKUP($B$4&amp;$A48&amp;$A$7,EYR_most_recent_outcomes,5,FALSE))</f>
        <v>152</v>
      </c>
      <c r="D48" s="32">
        <f t="shared" ref="D48:D62" si="24">IF(ISERROR(VLOOKUP($B$4&amp;$A48&amp;$A$7,EYR_most_recent_outcomes,6,FALSE))=TRUE,0,VLOOKUP($B$4&amp;$A48&amp;$A$7,EYR_most_recent_outcomes,6,FALSE))</f>
        <v>27</v>
      </c>
      <c r="E48" s="32">
        <f t="shared" ref="E48:E62" si="25">IF(ISERROR(VLOOKUP($B$4&amp;$A48&amp;$A$7,EYR_most_recent_outcomes,7,FALSE))=TRUE,0,VLOOKUP($B$4&amp;$A48&amp;$A$7,EYR_most_recent_outcomes,7,FALSE))</f>
        <v>121</v>
      </c>
      <c r="F48" s="32">
        <f t="shared" ref="F48:F62" si="26">IF(ISERROR(VLOOKUP($B$4&amp;$A48&amp;$A$7,EYR_most_recent_outcomes,8,FALSE))=TRUE,0,VLOOKUP($B$4&amp;$A48&amp;$A$7,EYR_most_recent_outcomes,8,FALSE))</f>
        <v>3</v>
      </c>
      <c r="G48" s="51">
        <f t="shared" ref="G48:G62" si="27">IF(ISERROR(VLOOKUP($B$4&amp;$A48&amp;$A$7,EYR_most_recent_outcomes,9,FALSE))=TRUE,0,VLOOKUP($B$4&amp;$A48&amp;$A$7,EYR_most_recent_outcomes,9,FALSE))</f>
        <v>1</v>
      </c>
      <c r="H48" s="32">
        <f t="shared" ref="H48:K62" si="28">IF(ISERROR(100*D48/$C48),"-",100*D48/$C48)</f>
        <v>17.763157894736842</v>
      </c>
      <c r="I48" s="32">
        <f t="shared" si="28"/>
        <v>79.60526315789474</v>
      </c>
      <c r="J48" s="32">
        <f t="shared" si="28"/>
        <v>1.9736842105263157</v>
      </c>
      <c r="K48" s="32">
        <f t="shared" si="28"/>
        <v>0.65789473684210531</v>
      </c>
      <c r="L48" s="72"/>
    </row>
    <row r="49" spans="1:12" x14ac:dyDescent="0.25">
      <c r="A49" s="334" t="s">
        <v>94</v>
      </c>
      <c r="B49" s="32">
        <f t="shared" si="22"/>
        <v>371</v>
      </c>
      <c r="C49" s="32">
        <f t="shared" si="23"/>
        <v>325</v>
      </c>
      <c r="D49" s="32">
        <f t="shared" si="24"/>
        <v>65</v>
      </c>
      <c r="E49" s="32">
        <f t="shared" si="25"/>
        <v>257</v>
      </c>
      <c r="F49" s="32">
        <f t="shared" si="26"/>
        <v>1</v>
      </c>
      <c r="G49" s="51">
        <f t="shared" si="27"/>
        <v>2</v>
      </c>
      <c r="H49" s="32">
        <f t="shared" si="28"/>
        <v>20</v>
      </c>
      <c r="I49" s="32">
        <f t="shared" si="28"/>
        <v>79.07692307692308</v>
      </c>
      <c r="J49" s="32">
        <f t="shared" si="28"/>
        <v>0.30769230769230771</v>
      </c>
      <c r="K49" s="32">
        <f t="shared" si="28"/>
        <v>0.61538461538461542</v>
      </c>
      <c r="L49" s="72"/>
    </row>
    <row r="50" spans="1:12" x14ac:dyDescent="0.25">
      <c r="A50" s="334" t="s">
        <v>101</v>
      </c>
      <c r="B50" s="32">
        <f t="shared" si="22"/>
        <v>166</v>
      </c>
      <c r="C50" s="32">
        <f t="shared" si="23"/>
        <v>139</v>
      </c>
      <c r="D50" s="32">
        <f t="shared" si="24"/>
        <v>34</v>
      </c>
      <c r="E50" s="32">
        <f t="shared" si="25"/>
        <v>104</v>
      </c>
      <c r="F50" s="32">
        <f t="shared" si="26"/>
        <v>0</v>
      </c>
      <c r="G50" s="51">
        <f t="shared" si="27"/>
        <v>1</v>
      </c>
      <c r="H50" s="32">
        <f t="shared" si="28"/>
        <v>24.46043165467626</v>
      </c>
      <c r="I50" s="32">
        <f t="shared" si="28"/>
        <v>74.82014388489209</v>
      </c>
      <c r="J50" s="32">
        <f t="shared" si="28"/>
        <v>0</v>
      </c>
      <c r="K50" s="32">
        <f t="shared" si="28"/>
        <v>0.71942446043165464</v>
      </c>
      <c r="L50" s="72"/>
    </row>
    <row r="51" spans="1:12" x14ac:dyDescent="0.25">
      <c r="A51" s="334" t="s">
        <v>116</v>
      </c>
      <c r="B51" s="32">
        <f t="shared" si="22"/>
        <v>275</v>
      </c>
      <c r="C51" s="32">
        <f t="shared" si="23"/>
        <v>217</v>
      </c>
      <c r="D51" s="32">
        <f t="shared" si="24"/>
        <v>28</v>
      </c>
      <c r="E51" s="32">
        <f t="shared" si="25"/>
        <v>188</v>
      </c>
      <c r="F51" s="32">
        <f t="shared" si="26"/>
        <v>0</v>
      </c>
      <c r="G51" s="51">
        <f t="shared" si="27"/>
        <v>1</v>
      </c>
      <c r="H51" s="32">
        <f t="shared" si="28"/>
        <v>12.903225806451612</v>
      </c>
      <c r="I51" s="32">
        <f t="shared" si="28"/>
        <v>86.635944700460826</v>
      </c>
      <c r="J51" s="32">
        <f t="shared" si="28"/>
        <v>0</v>
      </c>
      <c r="K51" s="32">
        <f t="shared" si="28"/>
        <v>0.46082949308755761</v>
      </c>
      <c r="L51" s="72"/>
    </row>
    <row r="52" spans="1:12" x14ac:dyDescent="0.25">
      <c r="A52" s="334" t="s">
        <v>121</v>
      </c>
      <c r="B52" s="32">
        <f t="shared" si="22"/>
        <v>255</v>
      </c>
      <c r="C52" s="32">
        <f t="shared" si="23"/>
        <v>199</v>
      </c>
      <c r="D52" s="32">
        <f t="shared" si="24"/>
        <v>26</v>
      </c>
      <c r="E52" s="32">
        <f t="shared" si="25"/>
        <v>171</v>
      </c>
      <c r="F52" s="32">
        <f t="shared" si="26"/>
        <v>2</v>
      </c>
      <c r="G52" s="51">
        <f t="shared" si="27"/>
        <v>0</v>
      </c>
      <c r="H52" s="32">
        <f t="shared" si="28"/>
        <v>13.06532663316583</v>
      </c>
      <c r="I52" s="32">
        <f t="shared" si="28"/>
        <v>85.929648241206024</v>
      </c>
      <c r="J52" s="32">
        <f t="shared" si="28"/>
        <v>1.0050251256281406</v>
      </c>
      <c r="K52" s="32">
        <f t="shared" si="28"/>
        <v>0</v>
      </c>
      <c r="L52" s="72"/>
    </row>
    <row r="53" spans="1:12" x14ac:dyDescent="0.25">
      <c r="A53" s="334" t="s">
        <v>145</v>
      </c>
      <c r="B53" s="32">
        <f t="shared" si="22"/>
        <v>114</v>
      </c>
      <c r="C53" s="32">
        <f t="shared" si="23"/>
        <v>93</v>
      </c>
      <c r="D53" s="32">
        <f t="shared" si="24"/>
        <v>14</v>
      </c>
      <c r="E53" s="32">
        <f t="shared" si="25"/>
        <v>79</v>
      </c>
      <c r="F53" s="32">
        <f t="shared" si="26"/>
        <v>0</v>
      </c>
      <c r="G53" s="51">
        <f t="shared" si="27"/>
        <v>0</v>
      </c>
      <c r="H53" s="32">
        <f t="shared" si="28"/>
        <v>15.053763440860216</v>
      </c>
      <c r="I53" s="32">
        <f t="shared" si="28"/>
        <v>84.946236559139791</v>
      </c>
      <c r="J53" s="32">
        <f t="shared" si="28"/>
        <v>0</v>
      </c>
      <c r="K53" s="32">
        <f t="shared" si="28"/>
        <v>0</v>
      </c>
      <c r="L53" s="72"/>
    </row>
    <row r="54" spans="1:12" x14ac:dyDescent="0.25">
      <c r="A54" s="334" t="s">
        <v>147</v>
      </c>
      <c r="B54" s="32">
        <f t="shared" si="22"/>
        <v>363</v>
      </c>
      <c r="C54" s="32">
        <f t="shared" si="23"/>
        <v>283</v>
      </c>
      <c r="D54" s="32">
        <f t="shared" si="24"/>
        <v>37</v>
      </c>
      <c r="E54" s="32">
        <f t="shared" si="25"/>
        <v>242</v>
      </c>
      <c r="F54" s="32">
        <f t="shared" si="26"/>
        <v>2</v>
      </c>
      <c r="G54" s="51">
        <f t="shared" si="27"/>
        <v>2</v>
      </c>
      <c r="H54" s="32">
        <f t="shared" si="28"/>
        <v>13.074204946996467</v>
      </c>
      <c r="I54" s="32">
        <f t="shared" si="28"/>
        <v>85.512367491166074</v>
      </c>
      <c r="J54" s="32">
        <f t="shared" si="28"/>
        <v>0.70671378091872794</v>
      </c>
      <c r="K54" s="32">
        <f t="shared" si="28"/>
        <v>0.70671378091872794</v>
      </c>
      <c r="L54" s="72"/>
    </row>
    <row r="55" spans="1:12" x14ac:dyDescent="0.25">
      <c r="A55" s="334" t="s">
        <v>151</v>
      </c>
      <c r="B55" s="32">
        <f t="shared" si="22"/>
        <v>752</v>
      </c>
      <c r="C55" s="32">
        <f t="shared" si="23"/>
        <v>624</v>
      </c>
      <c r="D55" s="32">
        <f t="shared" si="24"/>
        <v>108</v>
      </c>
      <c r="E55" s="32">
        <f t="shared" si="25"/>
        <v>503</v>
      </c>
      <c r="F55" s="32">
        <f t="shared" si="26"/>
        <v>9</v>
      </c>
      <c r="G55" s="51">
        <f t="shared" si="27"/>
        <v>4</v>
      </c>
      <c r="H55" s="32">
        <f t="shared" si="28"/>
        <v>17.307692307692307</v>
      </c>
      <c r="I55" s="32">
        <f t="shared" si="28"/>
        <v>80.608974358974365</v>
      </c>
      <c r="J55" s="32">
        <f t="shared" si="28"/>
        <v>1.4423076923076923</v>
      </c>
      <c r="K55" s="32">
        <f t="shared" si="28"/>
        <v>0.64102564102564108</v>
      </c>
      <c r="L55" s="72"/>
    </row>
    <row r="56" spans="1:12" x14ac:dyDescent="0.25">
      <c r="A56" s="334" t="s">
        <v>166</v>
      </c>
      <c r="B56" s="32">
        <f t="shared" si="22"/>
        <v>97</v>
      </c>
      <c r="C56" s="32">
        <f t="shared" si="23"/>
        <v>87</v>
      </c>
      <c r="D56" s="32">
        <f t="shared" si="24"/>
        <v>10</v>
      </c>
      <c r="E56" s="32">
        <f t="shared" si="25"/>
        <v>76</v>
      </c>
      <c r="F56" s="32">
        <f t="shared" si="26"/>
        <v>1</v>
      </c>
      <c r="G56" s="51">
        <f t="shared" si="27"/>
        <v>0</v>
      </c>
      <c r="H56" s="32">
        <f t="shared" si="28"/>
        <v>11.494252873563218</v>
      </c>
      <c r="I56" s="32">
        <f t="shared" si="28"/>
        <v>87.356321839080465</v>
      </c>
      <c r="J56" s="32">
        <f t="shared" si="28"/>
        <v>1.1494252873563218</v>
      </c>
      <c r="K56" s="32">
        <f t="shared" si="28"/>
        <v>0</v>
      </c>
      <c r="L56" s="72"/>
    </row>
    <row r="57" spans="1:12" x14ac:dyDescent="0.25">
      <c r="A57" s="334" t="s">
        <v>167</v>
      </c>
      <c r="B57" s="32">
        <f t="shared" si="22"/>
        <v>130</v>
      </c>
      <c r="C57" s="32">
        <f t="shared" si="23"/>
        <v>98</v>
      </c>
      <c r="D57" s="32">
        <f t="shared" si="24"/>
        <v>19</v>
      </c>
      <c r="E57" s="32">
        <f t="shared" si="25"/>
        <v>79</v>
      </c>
      <c r="F57" s="32">
        <f t="shared" si="26"/>
        <v>0</v>
      </c>
      <c r="G57" s="51">
        <f t="shared" si="27"/>
        <v>0</v>
      </c>
      <c r="H57" s="32">
        <f t="shared" si="28"/>
        <v>19.387755102040817</v>
      </c>
      <c r="I57" s="32">
        <f t="shared" si="28"/>
        <v>80.612244897959187</v>
      </c>
      <c r="J57" s="32">
        <f t="shared" si="28"/>
        <v>0</v>
      </c>
      <c r="K57" s="32">
        <f t="shared" si="28"/>
        <v>0</v>
      </c>
      <c r="L57" s="72"/>
    </row>
    <row r="58" spans="1:12" x14ac:dyDescent="0.25">
      <c r="A58" s="334" t="s">
        <v>171</v>
      </c>
      <c r="B58" s="32">
        <f t="shared" si="22"/>
        <v>475</v>
      </c>
      <c r="C58" s="32">
        <f t="shared" si="23"/>
        <v>387</v>
      </c>
      <c r="D58" s="32">
        <f t="shared" si="24"/>
        <v>68</v>
      </c>
      <c r="E58" s="32">
        <f t="shared" si="25"/>
        <v>314</v>
      </c>
      <c r="F58" s="32">
        <f t="shared" si="26"/>
        <v>4</v>
      </c>
      <c r="G58" s="51">
        <f t="shared" si="27"/>
        <v>1</v>
      </c>
      <c r="H58" s="32">
        <f t="shared" si="28"/>
        <v>17.571059431524549</v>
      </c>
      <c r="I58" s="32">
        <f t="shared" si="28"/>
        <v>81.136950904392762</v>
      </c>
      <c r="J58" s="32">
        <f t="shared" si="28"/>
        <v>1.0335917312661498</v>
      </c>
      <c r="K58" s="32">
        <f t="shared" si="28"/>
        <v>0.25839793281653745</v>
      </c>
      <c r="L58" s="72"/>
    </row>
    <row r="59" spans="1:12" x14ac:dyDescent="0.25">
      <c r="A59" s="334" t="s">
        <v>185</v>
      </c>
      <c r="B59" s="32">
        <f t="shared" si="22"/>
        <v>200</v>
      </c>
      <c r="C59" s="32">
        <f t="shared" si="23"/>
        <v>164</v>
      </c>
      <c r="D59" s="32">
        <f t="shared" si="24"/>
        <v>34</v>
      </c>
      <c r="E59" s="32">
        <f t="shared" si="25"/>
        <v>126</v>
      </c>
      <c r="F59" s="32">
        <f t="shared" si="26"/>
        <v>2</v>
      </c>
      <c r="G59" s="51">
        <f t="shared" si="27"/>
        <v>2</v>
      </c>
      <c r="H59" s="32">
        <f t="shared" si="28"/>
        <v>20.73170731707317</v>
      </c>
      <c r="I59" s="32">
        <f t="shared" si="28"/>
        <v>76.829268292682926</v>
      </c>
      <c r="J59" s="32">
        <f t="shared" si="28"/>
        <v>1.2195121951219512</v>
      </c>
      <c r="K59" s="32">
        <f t="shared" si="28"/>
        <v>1.2195121951219512</v>
      </c>
      <c r="L59" s="72"/>
    </row>
    <row r="60" spans="1:12" x14ac:dyDescent="0.25">
      <c r="A60" s="334" t="s">
        <v>190</v>
      </c>
      <c r="B60" s="32">
        <f t="shared" si="22"/>
        <v>335</v>
      </c>
      <c r="C60" s="32">
        <f t="shared" si="23"/>
        <v>265</v>
      </c>
      <c r="D60" s="32">
        <f t="shared" si="24"/>
        <v>38</v>
      </c>
      <c r="E60" s="32">
        <f t="shared" si="25"/>
        <v>220</v>
      </c>
      <c r="F60" s="32">
        <f t="shared" si="26"/>
        <v>6</v>
      </c>
      <c r="G60" s="51">
        <f t="shared" si="27"/>
        <v>1</v>
      </c>
      <c r="H60" s="32">
        <f t="shared" si="28"/>
        <v>14.339622641509434</v>
      </c>
      <c r="I60" s="32">
        <f t="shared" si="28"/>
        <v>83.018867924528308</v>
      </c>
      <c r="J60" s="32">
        <f t="shared" si="28"/>
        <v>2.2641509433962264</v>
      </c>
      <c r="K60" s="32">
        <f t="shared" si="28"/>
        <v>0.37735849056603776</v>
      </c>
      <c r="L60" s="72"/>
    </row>
    <row r="61" spans="1:12" x14ac:dyDescent="0.25">
      <c r="A61" s="334" t="s">
        <v>216</v>
      </c>
      <c r="B61" s="32">
        <f t="shared" si="22"/>
        <v>259</v>
      </c>
      <c r="C61" s="32">
        <f t="shared" si="23"/>
        <v>212</v>
      </c>
      <c r="D61" s="32">
        <f t="shared" si="24"/>
        <v>33</v>
      </c>
      <c r="E61" s="32">
        <f t="shared" si="25"/>
        <v>173</v>
      </c>
      <c r="F61" s="32">
        <f t="shared" si="26"/>
        <v>6</v>
      </c>
      <c r="G61" s="51">
        <f t="shared" si="27"/>
        <v>0</v>
      </c>
      <c r="H61" s="32">
        <f t="shared" si="28"/>
        <v>15.566037735849056</v>
      </c>
      <c r="I61" s="32">
        <f t="shared" si="28"/>
        <v>81.603773584905667</v>
      </c>
      <c r="J61" s="32">
        <f t="shared" si="28"/>
        <v>2.8301886792452828</v>
      </c>
      <c r="K61" s="32">
        <f t="shared" si="28"/>
        <v>0</v>
      </c>
      <c r="L61" s="72"/>
    </row>
    <row r="62" spans="1:12" x14ac:dyDescent="0.25">
      <c r="A62" s="334" t="s">
        <v>234</v>
      </c>
      <c r="B62" s="32">
        <f t="shared" si="22"/>
        <v>185</v>
      </c>
      <c r="C62" s="32">
        <f t="shared" si="23"/>
        <v>143</v>
      </c>
      <c r="D62" s="32">
        <f t="shared" si="24"/>
        <v>27</v>
      </c>
      <c r="E62" s="32">
        <f t="shared" si="25"/>
        <v>116</v>
      </c>
      <c r="F62" s="32">
        <f t="shared" si="26"/>
        <v>0</v>
      </c>
      <c r="G62" s="51">
        <f t="shared" si="27"/>
        <v>0</v>
      </c>
      <c r="H62" s="32">
        <f t="shared" si="28"/>
        <v>18.88111888111888</v>
      </c>
      <c r="I62" s="32">
        <f t="shared" si="28"/>
        <v>81.11888111888112</v>
      </c>
      <c r="J62" s="32">
        <f t="shared" si="28"/>
        <v>0</v>
      </c>
      <c r="K62" s="32">
        <f t="shared" si="28"/>
        <v>0</v>
      </c>
      <c r="L62" s="72"/>
    </row>
    <row r="63" spans="1:12" ht="21.75" customHeight="1" x14ac:dyDescent="0.25">
      <c r="A63" s="331" t="s">
        <v>237</v>
      </c>
      <c r="B63" s="30">
        <f>SUM(B64:B73)</f>
        <v>3794</v>
      </c>
      <c r="C63" s="30">
        <f t="shared" ref="C63:G63" si="29">SUM(C64:C73)</f>
        <v>2907</v>
      </c>
      <c r="D63" s="30">
        <f t="shared" si="29"/>
        <v>190</v>
      </c>
      <c r="E63" s="30">
        <f t="shared" si="29"/>
        <v>2645</v>
      </c>
      <c r="F63" s="30">
        <f t="shared" si="29"/>
        <v>48</v>
      </c>
      <c r="G63" s="30">
        <f t="shared" si="29"/>
        <v>24</v>
      </c>
      <c r="H63" s="30">
        <f>IF(ISERROR(100*D63/$C63),"-",100*D63/$C63)</f>
        <v>6.5359477124183005</v>
      </c>
      <c r="I63" s="30">
        <f>IF(ISERROR(100*E63/$C63),"-",100*E63/$C63)</f>
        <v>90.98727210182318</v>
      </c>
      <c r="J63" s="30">
        <f>IF(ISERROR(100*F63/$C63),"-",100*F63/$C63)</f>
        <v>1.6511867905056758</v>
      </c>
      <c r="K63" s="30">
        <f>IF(ISERROR(100*G63/$C63),"-",100*G63/$C63)</f>
        <v>0.82559339525283792</v>
      </c>
      <c r="L63" s="72"/>
    </row>
    <row r="64" spans="1:12" x14ac:dyDescent="0.25">
      <c r="A64" s="334" t="s">
        <v>113</v>
      </c>
      <c r="B64" s="32">
        <f t="shared" ref="B64:B72" si="30">IF(ISERROR(VLOOKUP($B$4&amp;"All providers"&amp;A64,ProvidersandPlaces,6,FALSE))=TRUE,0,VLOOKUP($B$4&amp;"All providers"&amp;A64,ProvidersandPlaces,6,FALSE))</f>
        <v>172</v>
      </c>
      <c r="C64" s="32">
        <f t="shared" ref="C64:C73" si="31">IF(ISERROR(VLOOKUP($B$4&amp;$A64&amp;$A$7,EYR_most_recent_outcomes,5,FALSE))=TRUE,0,VLOOKUP($B$4&amp;$A64&amp;$A$7,EYR_most_recent_outcomes,5,FALSE))</f>
        <v>136</v>
      </c>
      <c r="D64" s="32">
        <f t="shared" ref="D64:D73" si="32">IF(ISERROR(VLOOKUP($B$4&amp;$A64&amp;$A$7,EYR_most_recent_outcomes,6,FALSE))=TRUE,0,VLOOKUP($B$4&amp;$A64&amp;$A$7,EYR_most_recent_outcomes,6,FALSE))</f>
        <v>6</v>
      </c>
      <c r="E64" s="32">
        <f t="shared" ref="E64:E73" si="33">IF(ISERROR(VLOOKUP($B$4&amp;$A64&amp;$A$7,EYR_most_recent_outcomes,7,FALSE))=TRUE,0,VLOOKUP($B$4&amp;$A64&amp;$A$7,EYR_most_recent_outcomes,7,FALSE))</f>
        <v>126</v>
      </c>
      <c r="F64" s="32">
        <f t="shared" ref="F64:F73" si="34">IF(ISERROR(VLOOKUP($B$4&amp;$A64&amp;$A$7,EYR_most_recent_outcomes,8,FALSE))=TRUE,0,VLOOKUP($B$4&amp;$A64&amp;$A$7,EYR_most_recent_outcomes,8,FALSE))</f>
        <v>3</v>
      </c>
      <c r="G64" s="51">
        <f t="shared" ref="G64:G73" si="35">IF(ISERROR(VLOOKUP($B$4&amp;$A64&amp;$A$7,EYR_most_recent_outcomes,9,FALSE))=TRUE,0,VLOOKUP($B$4&amp;$A64&amp;$A$7,EYR_most_recent_outcomes,9,FALSE))</f>
        <v>1</v>
      </c>
      <c r="H64" s="32">
        <f t="shared" ref="H64:K72" si="36">IF(ISERROR(100*D64/$C64),"-",100*D64/$C64)</f>
        <v>4.4117647058823533</v>
      </c>
      <c r="I64" s="32">
        <f t="shared" si="36"/>
        <v>92.647058823529406</v>
      </c>
      <c r="J64" s="32">
        <f t="shared" si="36"/>
        <v>2.2058823529411766</v>
      </c>
      <c r="K64" s="32">
        <f t="shared" si="36"/>
        <v>0.73529411764705888</v>
      </c>
      <c r="L64" s="72"/>
    </row>
    <row r="65" spans="1:12" x14ac:dyDescent="0.25">
      <c r="A65" s="334" t="s">
        <v>114</v>
      </c>
      <c r="B65" s="32">
        <f t="shared" si="30"/>
        <v>574</v>
      </c>
      <c r="C65" s="32">
        <f t="shared" si="31"/>
        <v>437</v>
      </c>
      <c r="D65" s="32">
        <f t="shared" si="32"/>
        <v>25</v>
      </c>
      <c r="E65" s="32">
        <f t="shared" si="33"/>
        <v>408</v>
      </c>
      <c r="F65" s="32">
        <f t="shared" si="34"/>
        <v>3</v>
      </c>
      <c r="G65" s="51">
        <f t="shared" si="35"/>
        <v>1</v>
      </c>
      <c r="H65" s="32">
        <f t="shared" si="36"/>
        <v>5.7208237986270021</v>
      </c>
      <c r="I65" s="32">
        <f t="shared" si="36"/>
        <v>93.363844393592672</v>
      </c>
      <c r="J65" s="32">
        <f t="shared" si="36"/>
        <v>0.68649885583524028</v>
      </c>
      <c r="K65" s="32">
        <f t="shared" si="36"/>
        <v>0.2288329519450801</v>
      </c>
      <c r="L65" s="72"/>
    </row>
    <row r="66" spans="1:12" x14ac:dyDescent="0.25">
      <c r="A66" s="334" t="s">
        <v>152</v>
      </c>
      <c r="B66" s="32">
        <f t="shared" si="30"/>
        <v>163</v>
      </c>
      <c r="C66" s="32">
        <f t="shared" si="31"/>
        <v>136</v>
      </c>
      <c r="D66" s="32">
        <f t="shared" si="32"/>
        <v>8</v>
      </c>
      <c r="E66" s="32">
        <f t="shared" si="33"/>
        <v>121</v>
      </c>
      <c r="F66" s="32">
        <f t="shared" si="34"/>
        <v>3</v>
      </c>
      <c r="G66" s="51">
        <f t="shared" si="35"/>
        <v>4</v>
      </c>
      <c r="H66" s="32">
        <f t="shared" si="36"/>
        <v>5.882352941176471</v>
      </c>
      <c r="I66" s="32">
        <f t="shared" si="36"/>
        <v>88.970588235294116</v>
      </c>
      <c r="J66" s="32">
        <f t="shared" si="36"/>
        <v>2.2058823529411766</v>
      </c>
      <c r="K66" s="32">
        <f t="shared" si="36"/>
        <v>2.9411764705882355</v>
      </c>
      <c r="L66" s="72"/>
    </row>
    <row r="67" spans="1:12" x14ac:dyDescent="0.25">
      <c r="A67" s="334" t="s">
        <v>153</v>
      </c>
      <c r="B67" s="32">
        <f t="shared" si="30"/>
        <v>668</v>
      </c>
      <c r="C67" s="32">
        <f t="shared" si="31"/>
        <v>520</v>
      </c>
      <c r="D67" s="32">
        <f t="shared" si="32"/>
        <v>31</v>
      </c>
      <c r="E67" s="32">
        <f t="shared" si="33"/>
        <v>476</v>
      </c>
      <c r="F67" s="32">
        <f t="shared" si="34"/>
        <v>10</v>
      </c>
      <c r="G67" s="51">
        <f t="shared" si="35"/>
        <v>3</v>
      </c>
      <c r="H67" s="32">
        <f t="shared" si="36"/>
        <v>5.9615384615384617</v>
      </c>
      <c r="I67" s="32">
        <f t="shared" si="36"/>
        <v>91.538461538461533</v>
      </c>
      <c r="J67" s="32">
        <f t="shared" si="36"/>
        <v>1.9230769230769231</v>
      </c>
      <c r="K67" s="32">
        <f t="shared" si="36"/>
        <v>0.57692307692307687</v>
      </c>
      <c r="L67" s="72"/>
    </row>
    <row r="68" spans="1:12" x14ac:dyDescent="0.25">
      <c r="A68" s="334" t="s">
        <v>155</v>
      </c>
      <c r="B68" s="32">
        <f t="shared" si="30"/>
        <v>574</v>
      </c>
      <c r="C68" s="32">
        <f t="shared" si="31"/>
        <v>442</v>
      </c>
      <c r="D68" s="32">
        <f t="shared" si="32"/>
        <v>22</v>
      </c>
      <c r="E68" s="32">
        <f t="shared" si="33"/>
        <v>407</v>
      </c>
      <c r="F68" s="32">
        <f t="shared" si="34"/>
        <v>8</v>
      </c>
      <c r="G68" s="51">
        <f t="shared" si="35"/>
        <v>5</v>
      </c>
      <c r="H68" s="32">
        <f t="shared" si="36"/>
        <v>4.9773755656108598</v>
      </c>
      <c r="I68" s="32">
        <f t="shared" si="36"/>
        <v>92.081447963800912</v>
      </c>
      <c r="J68" s="32">
        <f t="shared" si="36"/>
        <v>1.8099547511312217</v>
      </c>
      <c r="K68" s="32">
        <f t="shared" si="36"/>
        <v>1.1312217194570136</v>
      </c>
      <c r="L68" s="72"/>
    </row>
    <row r="69" spans="1:12" x14ac:dyDescent="0.25">
      <c r="A69" s="334" t="s">
        <v>168</v>
      </c>
      <c r="B69" s="32">
        <f t="shared" si="30"/>
        <v>348</v>
      </c>
      <c r="C69" s="32">
        <f t="shared" si="31"/>
        <v>275</v>
      </c>
      <c r="D69" s="32">
        <f t="shared" si="32"/>
        <v>33</v>
      </c>
      <c r="E69" s="32">
        <f t="shared" si="33"/>
        <v>236</v>
      </c>
      <c r="F69" s="32">
        <f t="shared" si="34"/>
        <v>3</v>
      </c>
      <c r="G69" s="51">
        <f t="shared" si="35"/>
        <v>3</v>
      </c>
      <c r="H69" s="32">
        <f t="shared" si="36"/>
        <v>12</v>
      </c>
      <c r="I69" s="32">
        <f t="shared" si="36"/>
        <v>85.818181818181813</v>
      </c>
      <c r="J69" s="32">
        <f t="shared" si="36"/>
        <v>1.0909090909090908</v>
      </c>
      <c r="K69" s="32">
        <f t="shared" si="36"/>
        <v>1.0909090909090908</v>
      </c>
      <c r="L69" s="72"/>
    </row>
    <row r="70" spans="1:12" x14ac:dyDescent="0.25">
      <c r="A70" s="334" t="s">
        <v>173</v>
      </c>
      <c r="B70" s="32">
        <f t="shared" si="30"/>
        <v>193</v>
      </c>
      <c r="C70" s="32">
        <f t="shared" si="31"/>
        <v>135</v>
      </c>
      <c r="D70" s="32">
        <f t="shared" si="32"/>
        <v>3</v>
      </c>
      <c r="E70" s="32">
        <f t="shared" si="33"/>
        <v>127</v>
      </c>
      <c r="F70" s="32">
        <f t="shared" si="34"/>
        <v>4</v>
      </c>
      <c r="G70" s="51">
        <f t="shared" si="35"/>
        <v>1</v>
      </c>
      <c r="H70" s="32">
        <f t="shared" si="36"/>
        <v>2.2222222222222223</v>
      </c>
      <c r="I70" s="32">
        <f t="shared" si="36"/>
        <v>94.074074074074076</v>
      </c>
      <c r="J70" s="32">
        <f t="shared" si="36"/>
        <v>2.9629629629629628</v>
      </c>
      <c r="K70" s="32">
        <f t="shared" si="36"/>
        <v>0.7407407407407407</v>
      </c>
      <c r="L70" s="72"/>
    </row>
    <row r="71" spans="1:12" x14ac:dyDescent="0.25">
      <c r="A71" s="334" t="s">
        <v>174</v>
      </c>
      <c r="B71" s="32">
        <f t="shared" si="30"/>
        <v>696</v>
      </c>
      <c r="C71" s="32">
        <f t="shared" si="31"/>
        <v>497</v>
      </c>
      <c r="D71" s="32">
        <f t="shared" si="32"/>
        <v>30</v>
      </c>
      <c r="E71" s="32">
        <f t="shared" si="33"/>
        <v>454</v>
      </c>
      <c r="F71" s="32">
        <f t="shared" si="34"/>
        <v>11</v>
      </c>
      <c r="G71" s="51">
        <f t="shared" si="35"/>
        <v>2</v>
      </c>
      <c r="H71" s="32">
        <f t="shared" si="36"/>
        <v>6.0362173038229372</v>
      </c>
      <c r="I71" s="32">
        <f t="shared" si="36"/>
        <v>91.348088531187116</v>
      </c>
      <c r="J71" s="32">
        <f t="shared" si="36"/>
        <v>2.2132796780684103</v>
      </c>
      <c r="K71" s="32">
        <f t="shared" si="36"/>
        <v>0.4024144869215292</v>
      </c>
      <c r="L71" s="72"/>
    </row>
    <row r="72" spans="1:12" x14ac:dyDescent="0.25">
      <c r="A72" s="334" t="s">
        <v>186</v>
      </c>
      <c r="B72" s="32">
        <f t="shared" si="30"/>
        <v>27</v>
      </c>
      <c r="C72" s="32">
        <f t="shared" si="31"/>
        <v>21</v>
      </c>
      <c r="D72" s="32">
        <f t="shared" si="32"/>
        <v>0</v>
      </c>
      <c r="E72" s="32">
        <f t="shared" si="33"/>
        <v>21</v>
      </c>
      <c r="F72" s="32">
        <f t="shared" si="34"/>
        <v>0</v>
      </c>
      <c r="G72" s="51">
        <f t="shared" si="35"/>
        <v>0</v>
      </c>
      <c r="H72" s="32">
        <f t="shared" si="36"/>
        <v>0</v>
      </c>
      <c r="I72" s="32">
        <f t="shared" si="36"/>
        <v>100</v>
      </c>
      <c r="J72" s="32">
        <f t="shared" si="36"/>
        <v>0</v>
      </c>
      <c r="K72" s="32">
        <f t="shared" si="36"/>
        <v>0</v>
      </c>
      <c r="L72" s="72"/>
    </row>
    <row r="73" spans="1:12" x14ac:dyDescent="0.25">
      <c r="A73" s="334" t="s">
        <v>223</v>
      </c>
      <c r="B73" s="32">
        <f t="shared" ref="B73" si="37">IF(ISERROR(VLOOKUP($B$4&amp;"All providers"&amp;A73,ProvidersandPlaces,6,FALSE))=TRUE,0,VLOOKUP($B$4&amp;"All providers"&amp;A73,ProvidersandPlaces,6,FALSE))</f>
        <v>379</v>
      </c>
      <c r="C73" s="32">
        <f t="shared" si="31"/>
        <v>308</v>
      </c>
      <c r="D73" s="32">
        <f t="shared" si="32"/>
        <v>32</v>
      </c>
      <c r="E73" s="32">
        <f t="shared" si="33"/>
        <v>269</v>
      </c>
      <c r="F73" s="32">
        <f t="shared" si="34"/>
        <v>3</v>
      </c>
      <c r="G73" s="51">
        <f t="shared" si="35"/>
        <v>4</v>
      </c>
      <c r="H73" s="32">
        <f t="shared" ref="H73" si="38">IF(ISERROR(100*D73/$C73),"-",100*D73/$C73)</f>
        <v>10.38961038961039</v>
      </c>
      <c r="I73" s="32">
        <f t="shared" ref="I73" si="39">IF(ISERROR(100*E73/$C73),"-",100*E73/$C73)</f>
        <v>87.337662337662337</v>
      </c>
      <c r="J73" s="32">
        <f t="shared" ref="J73" si="40">IF(ISERROR(100*F73/$C73),"-",100*F73/$C73)</f>
        <v>0.97402597402597402</v>
      </c>
      <c r="K73" s="32">
        <f t="shared" ref="K73" si="41">IF(ISERROR(100*G73/$C73),"-",100*G73/$C73)</f>
        <v>1.2987012987012987</v>
      </c>
      <c r="L73" s="72"/>
    </row>
    <row r="74" spans="1:12" ht="21.75" customHeight="1" x14ac:dyDescent="0.25">
      <c r="A74" s="331" t="s">
        <v>244</v>
      </c>
      <c r="B74" s="30">
        <f>SUM(B75:B88)</f>
        <v>3795</v>
      </c>
      <c r="C74" s="30">
        <f t="shared" ref="C74:G74" si="42">SUM(C75:C88)</f>
        <v>3047</v>
      </c>
      <c r="D74" s="30">
        <f t="shared" si="42"/>
        <v>439</v>
      </c>
      <c r="E74" s="30">
        <f t="shared" si="42"/>
        <v>2536</v>
      </c>
      <c r="F74" s="30">
        <f t="shared" si="42"/>
        <v>44</v>
      </c>
      <c r="G74" s="71">
        <f t="shared" si="42"/>
        <v>28</v>
      </c>
      <c r="H74" s="30">
        <f>IF(ISERROR(100*D74/$C74),"-",100*D74/$C74)</f>
        <v>14.407614046603216</v>
      </c>
      <c r="I74" s="30">
        <f>IF(ISERROR(100*E74/$C74),"-",100*E74/$C74)</f>
        <v>83.229405973088276</v>
      </c>
      <c r="J74" s="30">
        <f>IF(ISERROR(100*F74/$C74),"-",100*F74/$C74)</f>
        <v>1.4440433212996391</v>
      </c>
      <c r="K74" s="30">
        <f>IF(ISERROR(100*G74/$C74),"-",100*G74/$C74)</f>
        <v>0.91893665900886112</v>
      </c>
      <c r="L74" s="72"/>
    </row>
    <row r="75" spans="1:12" x14ac:dyDescent="0.25">
      <c r="A75" s="334" t="s">
        <v>88</v>
      </c>
      <c r="B75" s="32">
        <f t="shared" ref="B75:B88" si="43">IF(ISERROR(VLOOKUP($B$4&amp;"All providers"&amp;A75,ProvidersandPlaces,6,FALSE))=TRUE,0,VLOOKUP($B$4&amp;"All providers"&amp;A75,ProvidersandPlaces,6,FALSE))</f>
        <v>694</v>
      </c>
      <c r="C75" s="32">
        <f t="shared" ref="C75:C88" si="44">IF(ISERROR(VLOOKUP($B$4&amp;$A75&amp;$A$7,EYR_most_recent_outcomes,5,FALSE))=TRUE,0,VLOOKUP($B$4&amp;$A75&amp;$A$7,EYR_most_recent_outcomes,5,FALSE))</f>
        <v>530</v>
      </c>
      <c r="D75" s="32">
        <f t="shared" ref="D75:D88" si="45">IF(ISERROR(VLOOKUP($B$4&amp;$A75&amp;$A$7,EYR_most_recent_outcomes,6,FALSE))=TRUE,0,VLOOKUP($B$4&amp;$A75&amp;$A$7,EYR_most_recent_outcomes,6,FALSE))</f>
        <v>50</v>
      </c>
      <c r="E75" s="32">
        <f t="shared" ref="E75:E88" si="46">IF(ISERROR(VLOOKUP($B$4&amp;$A75&amp;$A$7,EYR_most_recent_outcomes,7,FALSE))=TRUE,0,VLOOKUP($B$4&amp;$A75&amp;$A$7,EYR_most_recent_outcomes,7,FALSE))</f>
        <v>461</v>
      </c>
      <c r="F75" s="32">
        <f t="shared" ref="F75:F88" si="47">IF(ISERROR(VLOOKUP($B$4&amp;$A75&amp;$A$7,EYR_most_recent_outcomes,8,FALSE))=TRUE,0,VLOOKUP($B$4&amp;$A75&amp;$A$7,EYR_most_recent_outcomes,8,FALSE))</f>
        <v>10</v>
      </c>
      <c r="G75" s="51">
        <f t="shared" ref="G75:G88" si="48">IF(ISERROR(VLOOKUP($B$4&amp;$A75&amp;$A$7,EYR_most_recent_outcomes,9,FALSE))=TRUE,0,VLOOKUP($B$4&amp;$A75&amp;$A$7,EYR_most_recent_outcomes,9,FALSE))</f>
        <v>9</v>
      </c>
      <c r="H75" s="32">
        <f t="shared" ref="H75:K88" si="49">IF(ISERROR(100*D75/$C75),"-",100*D75/$C75)</f>
        <v>9.433962264150944</v>
      </c>
      <c r="I75" s="32">
        <f t="shared" si="49"/>
        <v>86.981132075471692</v>
      </c>
      <c r="J75" s="32">
        <f t="shared" si="49"/>
        <v>1.8867924528301887</v>
      </c>
      <c r="K75" s="32">
        <f t="shared" si="49"/>
        <v>1.6981132075471699</v>
      </c>
      <c r="L75" s="72"/>
    </row>
    <row r="76" spans="1:12" x14ac:dyDescent="0.25">
      <c r="A76" s="334" t="s">
        <v>109</v>
      </c>
      <c r="B76" s="32">
        <f t="shared" si="43"/>
        <v>235</v>
      </c>
      <c r="C76" s="32">
        <f t="shared" si="44"/>
        <v>215</v>
      </c>
      <c r="D76" s="32">
        <f t="shared" si="45"/>
        <v>30</v>
      </c>
      <c r="E76" s="32">
        <f t="shared" si="46"/>
        <v>182</v>
      </c>
      <c r="F76" s="32">
        <f t="shared" si="47"/>
        <v>2</v>
      </c>
      <c r="G76" s="51">
        <f t="shared" si="48"/>
        <v>1</v>
      </c>
      <c r="H76" s="32">
        <f t="shared" si="49"/>
        <v>13.953488372093023</v>
      </c>
      <c r="I76" s="32">
        <f t="shared" si="49"/>
        <v>84.651162790697668</v>
      </c>
      <c r="J76" s="32">
        <f t="shared" si="49"/>
        <v>0.93023255813953487</v>
      </c>
      <c r="K76" s="32">
        <f t="shared" si="49"/>
        <v>0.46511627906976744</v>
      </c>
      <c r="L76" s="72"/>
    </row>
    <row r="77" spans="1:12" x14ac:dyDescent="0.25">
      <c r="A77" s="334" t="s">
        <v>118</v>
      </c>
      <c r="B77" s="32">
        <f t="shared" si="43"/>
        <v>174</v>
      </c>
      <c r="C77" s="32">
        <f t="shared" si="44"/>
        <v>141</v>
      </c>
      <c r="D77" s="32">
        <f t="shared" si="45"/>
        <v>23</v>
      </c>
      <c r="E77" s="32">
        <f t="shared" si="46"/>
        <v>116</v>
      </c>
      <c r="F77" s="32">
        <f t="shared" si="47"/>
        <v>1</v>
      </c>
      <c r="G77" s="51">
        <f t="shared" si="48"/>
        <v>1</v>
      </c>
      <c r="H77" s="32">
        <f t="shared" si="49"/>
        <v>16.312056737588652</v>
      </c>
      <c r="I77" s="32">
        <f t="shared" si="49"/>
        <v>82.269503546099287</v>
      </c>
      <c r="J77" s="32">
        <f t="shared" si="49"/>
        <v>0.70921985815602839</v>
      </c>
      <c r="K77" s="32">
        <f t="shared" si="49"/>
        <v>0.70921985815602839</v>
      </c>
      <c r="L77" s="72"/>
    </row>
    <row r="78" spans="1:12" x14ac:dyDescent="0.25">
      <c r="A78" s="334" t="s">
        <v>136</v>
      </c>
      <c r="B78" s="32">
        <f t="shared" si="43"/>
        <v>119</v>
      </c>
      <c r="C78" s="32">
        <f t="shared" si="44"/>
        <v>94</v>
      </c>
      <c r="D78" s="32">
        <f t="shared" si="45"/>
        <v>16</v>
      </c>
      <c r="E78" s="32">
        <f t="shared" si="46"/>
        <v>77</v>
      </c>
      <c r="F78" s="32">
        <f t="shared" si="47"/>
        <v>1</v>
      </c>
      <c r="G78" s="51">
        <f t="shared" si="48"/>
        <v>0</v>
      </c>
      <c r="H78" s="32">
        <f t="shared" si="49"/>
        <v>17.021276595744681</v>
      </c>
      <c r="I78" s="32">
        <f t="shared" si="49"/>
        <v>81.914893617021278</v>
      </c>
      <c r="J78" s="32">
        <f t="shared" si="49"/>
        <v>1.0638297872340425</v>
      </c>
      <c r="K78" s="32">
        <f t="shared" si="49"/>
        <v>0</v>
      </c>
      <c r="L78" s="72"/>
    </row>
    <row r="79" spans="1:12" x14ac:dyDescent="0.25">
      <c r="A79" s="334" t="s">
        <v>188</v>
      </c>
      <c r="B79" s="32">
        <f t="shared" si="43"/>
        <v>191</v>
      </c>
      <c r="C79" s="32">
        <f t="shared" si="44"/>
        <v>152</v>
      </c>
      <c r="D79" s="32">
        <f t="shared" si="45"/>
        <v>6</v>
      </c>
      <c r="E79" s="32">
        <f t="shared" si="46"/>
        <v>140</v>
      </c>
      <c r="F79" s="32">
        <f t="shared" si="47"/>
        <v>3</v>
      </c>
      <c r="G79" s="51">
        <f t="shared" si="48"/>
        <v>3</v>
      </c>
      <c r="H79" s="32">
        <f t="shared" si="49"/>
        <v>3.9473684210526314</v>
      </c>
      <c r="I79" s="32">
        <f t="shared" si="49"/>
        <v>92.10526315789474</v>
      </c>
      <c r="J79" s="32">
        <f t="shared" si="49"/>
        <v>1.9736842105263157</v>
      </c>
      <c r="K79" s="32">
        <f t="shared" si="49"/>
        <v>1.9736842105263157</v>
      </c>
      <c r="L79" s="72"/>
    </row>
    <row r="80" spans="1:12" x14ac:dyDescent="0.25">
      <c r="A80" s="334" t="s">
        <v>191</v>
      </c>
      <c r="B80" s="32">
        <f t="shared" si="43"/>
        <v>193</v>
      </c>
      <c r="C80" s="32">
        <f t="shared" si="44"/>
        <v>170</v>
      </c>
      <c r="D80" s="32">
        <f t="shared" si="45"/>
        <v>37</v>
      </c>
      <c r="E80" s="32">
        <f t="shared" si="46"/>
        <v>130</v>
      </c>
      <c r="F80" s="32">
        <f t="shared" si="47"/>
        <v>2</v>
      </c>
      <c r="G80" s="51">
        <f t="shared" si="48"/>
        <v>1</v>
      </c>
      <c r="H80" s="32">
        <f t="shared" si="49"/>
        <v>21.764705882352942</v>
      </c>
      <c r="I80" s="32">
        <f t="shared" si="49"/>
        <v>76.470588235294116</v>
      </c>
      <c r="J80" s="32">
        <f t="shared" si="49"/>
        <v>1.1764705882352942</v>
      </c>
      <c r="K80" s="32">
        <f t="shared" si="49"/>
        <v>0.58823529411764708</v>
      </c>
      <c r="L80" s="72"/>
    </row>
    <row r="81" spans="1:12" x14ac:dyDescent="0.25">
      <c r="A81" s="334" t="s">
        <v>193</v>
      </c>
      <c r="B81" s="32">
        <f t="shared" si="43"/>
        <v>168</v>
      </c>
      <c r="C81" s="32">
        <f t="shared" si="44"/>
        <v>146</v>
      </c>
      <c r="D81" s="32">
        <f t="shared" si="45"/>
        <v>30</v>
      </c>
      <c r="E81" s="32">
        <f t="shared" si="46"/>
        <v>114</v>
      </c>
      <c r="F81" s="32">
        <f t="shared" si="47"/>
        <v>1</v>
      </c>
      <c r="G81" s="51">
        <f t="shared" si="48"/>
        <v>1</v>
      </c>
      <c r="H81" s="32">
        <f t="shared" si="49"/>
        <v>20.547945205479451</v>
      </c>
      <c r="I81" s="32">
        <f t="shared" si="49"/>
        <v>78.082191780821915</v>
      </c>
      <c r="J81" s="32">
        <f t="shared" si="49"/>
        <v>0.68493150684931503</v>
      </c>
      <c r="K81" s="32">
        <f t="shared" si="49"/>
        <v>0.68493150684931503</v>
      </c>
      <c r="L81" s="72"/>
    </row>
    <row r="82" spans="1:12" x14ac:dyDescent="0.25">
      <c r="A82" s="334" t="s">
        <v>201</v>
      </c>
      <c r="B82" s="32">
        <f t="shared" si="43"/>
        <v>633</v>
      </c>
      <c r="C82" s="32">
        <f t="shared" si="44"/>
        <v>494</v>
      </c>
      <c r="D82" s="32">
        <f t="shared" si="45"/>
        <v>66</v>
      </c>
      <c r="E82" s="32">
        <f t="shared" si="46"/>
        <v>418</v>
      </c>
      <c r="F82" s="32">
        <f t="shared" si="47"/>
        <v>9</v>
      </c>
      <c r="G82" s="51">
        <f t="shared" si="48"/>
        <v>1</v>
      </c>
      <c r="H82" s="32">
        <f t="shared" si="49"/>
        <v>13.360323886639677</v>
      </c>
      <c r="I82" s="32">
        <f t="shared" si="49"/>
        <v>84.615384615384613</v>
      </c>
      <c r="J82" s="32">
        <f t="shared" si="49"/>
        <v>1.8218623481781377</v>
      </c>
      <c r="K82" s="32">
        <f t="shared" si="49"/>
        <v>0.20242914979757085</v>
      </c>
      <c r="L82" s="72"/>
    </row>
    <row r="83" spans="1:12" x14ac:dyDescent="0.25">
      <c r="A83" s="334" t="s">
        <v>204</v>
      </c>
      <c r="B83" s="32">
        <f t="shared" si="43"/>
        <v>123</v>
      </c>
      <c r="C83" s="32">
        <f t="shared" si="44"/>
        <v>96</v>
      </c>
      <c r="D83" s="32">
        <f t="shared" si="45"/>
        <v>15</v>
      </c>
      <c r="E83" s="32">
        <f t="shared" si="46"/>
        <v>79</v>
      </c>
      <c r="F83" s="32">
        <f t="shared" si="47"/>
        <v>1</v>
      </c>
      <c r="G83" s="51">
        <f t="shared" si="48"/>
        <v>1</v>
      </c>
      <c r="H83" s="32">
        <f t="shared" si="49"/>
        <v>15.625</v>
      </c>
      <c r="I83" s="32">
        <f t="shared" si="49"/>
        <v>82.291666666666671</v>
      </c>
      <c r="J83" s="32">
        <f t="shared" si="49"/>
        <v>1.0416666666666667</v>
      </c>
      <c r="K83" s="32">
        <f t="shared" si="49"/>
        <v>1.0416666666666667</v>
      </c>
      <c r="L83" s="72"/>
    </row>
    <row r="84" spans="1:12" x14ac:dyDescent="0.25">
      <c r="A84" s="334" t="s">
        <v>211</v>
      </c>
      <c r="B84" s="32">
        <f t="shared" si="43"/>
        <v>120</v>
      </c>
      <c r="C84" s="32">
        <f t="shared" si="44"/>
        <v>105</v>
      </c>
      <c r="D84" s="32">
        <f t="shared" si="45"/>
        <v>15</v>
      </c>
      <c r="E84" s="32">
        <f t="shared" si="46"/>
        <v>88</v>
      </c>
      <c r="F84" s="32">
        <f t="shared" si="47"/>
        <v>2</v>
      </c>
      <c r="G84" s="51">
        <f t="shared" si="48"/>
        <v>0</v>
      </c>
      <c r="H84" s="32">
        <f t="shared" si="49"/>
        <v>14.285714285714286</v>
      </c>
      <c r="I84" s="32">
        <f t="shared" si="49"/>
        <v>83.80952380952381</v>
      </c>
      <c r="J84" s="32">
        <f t="shared" si="49"/>
        <v>1.9047619047619047</v>
      </c>
      <c r="K84" s="32">
        <f t="shared" si="49"/>
        <v>0</v>
      </c>
      <c r="L84" s="72"/>
    </row>
    <row r="85" spans="1:12" x14ac:dyDescent="0.25">
      <c r="A85" s="334" t="s">
        <v>217</v>
      </c>
      <c r="B85" s="32">
        <f t="shared" si="43"/>
        <v>121</v>
      </c>
      <c r="C85" s="32">
        <f t="shared" si="44"/>
        <v>92</v>
      </c>
      <c r="D85" s="32">
        <f t="shared" si="45"/>
        <v>10</v>
      </c>
      <c r="E85" s="32">
        <f t="shared" si="46"/>
        <v>77</v>
      </c>
      <c r="F85" s="32">
        <f t="shared" si="47"/>
        <v>2</v>
      </c>
      <c r="G85" s="51">
        <f t="shared" si="48"/>
        <v>3</v>
      </c>
      <c r="H85" s="32">
        <f t="shared" si="49"/>
        <v>10.869565217391305</v>
      </c>
      <c r="I85" s="32">
        <f t="shared" si="49"/>
        <v>83.695652173913047</v>
      </c>
      <c r="J85" s="32">
        <f t="shared" si="49"/>
        <v>2.1739130434782608</v>
      </c>
      <c r="K85" s="32">
        <f t="shared" si="49"/>
        <v>3.2608695652173911</v>
      </c>
      <c r="L85" s="72"/>
    </row>
    <row r="86" spans="1:12" x14ac:dyDescent="0.25">
      <c r="A86" s="334" t="s">
        <v>221</v>
      </c>
      <c r="B86" s="32">
        <f t="shared" si="43"/>
        <v>482</v>
      </c>
      <c r="C86" s="32">
        <f t="shared" si="44"/>
        <v>390</v>
      </c>
      <c r="D86" s="32">
        <f t="shared" si="45"/>
        <v>77</v>
      </c>
      <c r="E86" s="32">
        <f t="shared" si="46"/>
        <v>303</v>
      </c>
      <c r="F86" s="32">
        <f t="shared" si="47"/>
        <v>6</v>
      </c>
      <c r="G86" s="51">
        <f t="shared" si="48"/>
        <v>4</v>
      </c>
      <c r="H86" s="32">
        <f t="shared" si="49"/>
        <v>19.743589743589745</v>
      </c>
      <c r="I86" s="32">
        <f t="shared" si="49"/>
        <v>77.692307692307693</v>
      </c>
      <c r="J86" s="32">
        <f t="shared" si="49"/>
        <v>1.5384615384615385</v>
      </c>
      <c r="K86" s="32">
        <f t="shared" si="49"/>
        <v>1.0256410256410255</v>
      </c>
      <c r="L86" s="72"/>
    </row>
    <row r="87" spans="1:12" x14ac:dyDescent="0.25">
      <c r="A87" s="334" t="s">
        <v>232</v>
      </c>
      <c r="B87" s="32">
        <f t="shared" si="43"/>
        <v>126</v>
      </c>
      <c r="C87" s="32">
        <f t="shared" si="44"/>
        <v>100</v>
      </c>
      <c r="D87" s="32">
        <f t="shared" si="45"/>
        <v>5</v>
      </c>
      <c r="E87" s="32">
        <f t="shared" si="46"/>
        <v>91</v>
      </c>
      <c r="F87" s="32">
        <f t="shared" si="47"/>
        <v>2</v>
      </c>
      <c r="G87" s="51">
        <f t="shared" si="48"/>
        <v>2</v>
      </c>
      <c r="H87" s="32">
        <f t="shared" si="49"/>
        <v>5</v>
      </c>
      <c r="I87" s="32">
        <f t="shared" si="49"/>
        <v>91</v>
      </c>
      <c r="J87" s="32">
        <f t="shared" si="49"/>
        <v>2</v>
      </c>
      <c r="K87" s="32">
        <f t="shared" si="49"/>
        <v>2</v>
      </c>
      <c r="L87" s="72"/>
    </row>
    <row r="88" spans="1:12" x14ac:dyDescent="0.25">
      <c r="A88" s="334" t="s">
        <v>233</v>
      </c>
      <c r="B88" s="32">
        <f t="shared" si="43"/>
        <v>416</v>
      </c>
      <c r="C88" s="32">
        <f t="shared" si="44"/>
        <v>322</v>
      </c>
      <c r="D88" s="32">
        <f t="shared" si="45"/>
        <v>59</v>
      </c>
      <c r="E88" s="32">
        <f t="shared" si="46"/>
        <v>260</v>
      </c>
      <c r="F88" s="32">
        <f t="shared" si="47"/>
        <v>2</v>
      </c>
      <c r="G88" s="51">
        <f t="shared" si="48"/>
        <v>1</v>
      </c>
      <c r="H88" s="32">
        <f t="shared" si="49"/>
        <v>18.322981366459626</v>
      </c>
      <c r="I88" s="32">
        <f t="shared" si="49"/>
        <v>80.745341614906835</v>
      </c>
      <c r="J88" s="32">
        <f t="shared" si="49"/>
        <v>0.6211180124223602</v>
      </c>
      <c r="K88" s="32">
        <f t="shared" si="49"/>
        <v>0.3105590062111801</v>
      </c>
      <c r="L88" s="72"/>
    </row>
    <row r="89" spans="1:12" ht="21.75" customHeight="1" x14ac:dyDescent="0.25">
      <c r="A89" s="331" t="s">
        <v>238</v>
      </c>
      <c r="B89" s="30">
        <f>SUM(B90:B100)</f>
        <v>5910</v>
      </c>
      <c r="C89" s="30">
        <f t="shared" ref="C89:G89" si="50">SUM(C90:C100)</f>
        <v>4500</v>
      </c>
      <c r="D89" s="30">
        <f t="shared" si="50"/>
        <v>797</v>
      </c>
      <c r="E89" s="30">
        <f t="shared" si="50"/>
        <v>3614</v>
      </c>
      <c r="F89" s="30">
        <f t="shared" si="50"/>
        <v>66</v>
      </c>
      <c r="G89" s="71">
        <f t="shared" si="50"/>
        <v>23</v>
      </c>
      <c r="H89" s="30">
        <f>IF(ISERROR(100*D89/$C89),"-",100*D89/$C89)</f>
        <v>17.711111111111112</v>
      </c>
      <c r="I89" s="30">
        <f>IF(ISERROR(100*E89/$C89),"-",100*E89/$C89)</f>
        <v>80.311111111111117</v>
      </c>
      <c r="J89" s="30">
        <f>IF(ISERROR(100*F89/$C89),"-",100*F89/$C89)</f>
        <v>1.4666666666666666</v>
      </c>
      <c r="K89" s="30">
        <f>IF(ISERROR(100*G89/$C89),"-",100*G89/$C89)</f>
        <v>0.51111111111111107</v>
      </c>
      <c r="L89" s="72"/>
    </row>
    <row r="90" spans="1:12" x14ac:dyDescent="0.25">
      <c r="A90" s="335" t="s">
        <v>86</v>
      </c>
      <c r="B90" s="32">
        <f t="shared" ref="B90:B100" si="51">IF(ISERROR(VLOOKUP($B$4&amp;"All providers"&amp;A90,ProvidersandPlaces,6,FALSE))=TRUE,0,VLOOKUP($B$4&amp;"All providers"&amp;A90,ProvidersandPlaces,6,FALSE))</f>
        <v>162</v>
      </c>
      <c r="C90" s="32">
        <f t="shared" ref="C90:C100" si="52">IF(ISERROR(VLOOKUP($B$4&amp;$A90&amp;$A$7,EYR_most_recent_outcomes,5,FALSE))=TRUE,0,VLOOKUP($B$4&amp;$A90&amp;$A$7,EYR_most_recent_outcomes,5,FALSE))</f>
        <v>123</v>
      </c>
      <c r="D90" s="32">
        <f t="shared" ref="D90:D100" si="53">IF(ISERROR(VLOOKUP($B$4&amp;$A90&amp;$A$7,EYR_most_recent_outcomes,6,FALSE))=TRUE,0,VLOOKUP($B$4&amp;$A90&amp;$A$7,EYR_most_recent_outcomes,6,FALSE))</f>
        <v>25</v>
      </c>
      <c r="E90" s="32">
        <f t="shared" ref="E90:E100" si="54">IF(ISERROR(VLOOKUP($B$4&amp;$A90&amp;$A$7,EYR_most_recent_outcomes,7,FALSE))=TRUE,0,VLOOKUP($B$4&amp;$A90&amp;$A$7,EYR_most_recent_outcomes,7,FALSE))</f>
        <v>96</v>
      </c>
      <c r="F90" s="32">
        <f t="shared" ref="F90:F100" si="55">IF(ISERROR(VLOOKUP($B$4&amp;$A90&amp;$A$7,EYR_most_recent_outcomes,8,FALSE))=TRUE,0,VLOOKUP($B$4&amp;$A90&amp;$A$7,EYR_most_recent_outcomes,8,FALSE))</f>
        <v>2</v>
      </c>
      <c r="G90" s="51">
        <f t="shared" ref="G90:G100" si="56">IF(ISERROR(VLOOKUP($B$4&amp;$A90&amp;$A$7,EYR_most_recent_outcomes,9,FALSE))=TRUE,0,VLOOKUP($B$4&amp;$A90&amp;$A$7,EYR_most_recent_outcomes,9,FALSE))</f>
        <v>0</v>
      </c>
      <c r="H90" s="32">
        <f t="shared" ref="H90:K100" si="57">IF(ISERROR(100*D90/$C90),"-",100*D90/$C90)</f>
        <v>20.325203252032519</v>
      </c>
      <c r="I90" s="32">
        <f t="shared" si="57"/>
        <v>78.048780487804876</v>
      </c>
      <c r="J90" s="32">
        <f t="shared" si="57"/>
        <v>1.6260162601626016</v>
      </c>
      <c r="K90" s="32">
        <f t="shared" si="57"/>
        <v>0</v>
      </c>
      <c r="L90" s="72"/>
    </row>
    <row r="91" spans="1:12" x14ac:dyDescent="0.25">
      <c r="A91" s="335" t="s">
        <v>102</v>
      </c>
      <c r="B91" s="32">
        <f t="shared" si="51"/>
        <v>736</v>
      </c>
      <c r="C91" s="32">
        <f t="shared" si="52"/>
        <v>546</v>
      </c>
      <c r="D91" s="32">
        <f t="shared" si="53"/>
        <v>118</v>
      </c>
      <c r="E91" s="32">
        <f t="shared" si="54"/>
        <v>422</v>
      </c>
      <c r="F91" s="32">
        <f t="shared" si="55"/>
        <v>5</v>
      </c>
      <c r="G91" s="51">
        <f t="shared" si="56"/>
        <v>1</v>
      </c>
      <c r="H91" s="32">
        <f t="shared" si="57"/>
        <v>21.611721611721613</v>
      </c>
      <c r="I91" s="32">
        <f t="shared" si="57"/>
        <v>77.289377289377285</v>
      </c>
      <c r="J91" s="32">
        <f t="shared" si="57"/>
        <v>0.91575091575091572</v>
      </c>
      <c r="K91" s="32">
        <f t="shared" si="57"/>
        <v>0.18315018315018314</v>
      </c>
      <c r="L91" s="72"/>
    </row>
    <row r="92" spans="1:12" x14ac:dyDescent="0.25">
      <c r="A92" s="335" t="s">
        <v>104</v>
      </c>
      <c r="B92" s="32">
        <f t="shared" si="51"/>
        <v>371</v>
      </c>
      <c r="C92" s="32">
        <f t="shared" si="52"/>
        <v>284</v>
      </c>
      <c r="D92" s="32">
        <f t="shared" si="53"/>
        <v>43</v>
      </c>
      <c r="E92" s="32">
        <f t="shared" si="54"/>
        <v>239</v>
      </c>
      <c r="F92" s="32">
        <f t="shared" si="55"/>
        <v>2</v>
      </c>
      <c r="G92" s="51">
        <f t="shared" si="56"/>
        <v>0</v>
      </c>
      <c r="H92" s="32">
        <f t="shared" si="57"/>
        <v>15.140845070422536</v>
      </c>
      <c r="I92" s="32">
        <f t="shared" si="57"/>
        <v>84.154929577464785</v>
      </c>
      <c r="J92" s="32">
        <f t="shared" si="57"/>
        <v>0.70422535211267601</v>
      </c>
      <c r="K92" s="32">
        <f t="shared" si="57"/>
        <v>0</v>
      </c>
      <c r="L92" s="72"/>
    </row>
    <row r="93" spans="1:12" x14ac:dyDescent="0.25">
      <c r="A93" s="335" t="s">
        <v>124</v>
      </c>
      <c r="B93" s="32">
        <f t="shared" si="51"/>
        <v>1371</v>
      </c>
      <c r="C93" s="32">
        <f t="shared" si="52"/>
        <v>1043</v>
      </c>
      <c r="D93" s="32">
        <f t="shared" si="53"/>
        <v>210</v>
      </c>
      <c r="E93" s="32">
        <f t="shared" si="54"/>
        <v>808</v>
      </c>
      <c r="F93" s="32">
        <f t="shared" si="55"/>
        <v>21</v>
      </c>
      <c r="G93" s="51">
        <f t="shared" si="56"/>
        <v>4</v>
      </c>
      <c r="H93" s="32">
        <f t="shared" si="57"/>
        <v>20.134228187919462</v>
      </c>
      <c r="I93" s="32">
        <f t="shared" si="57"/>
        <v>77.468839884947272</v>
      </c>
      <c r="J93" s="32">
        <f t="shared" si="57"/>
        <v>2.0134228187919465</v>
      </c>
      <c r="K93" s="32">
        <f t="shared" si="57"/>
        <v>0.38350910834132312</v>
      </c>
      <c r="L93" s="72"/>
    </row>
    <row r="94" spans="1:12" x14ac:dyDescent="0.25">
      <c r="A94" s="335" t="s">
        <v>137</v>
      </c>
      <c r="B94" s="32">
        <f t="shared" si="51"/>
        <v>1509</v>
      </c>
      <c r="C94" s="32">
        <f t="shared" si="52"/>
        <v>1102</v>
      </c>
      <c r="D94" s="32">
        <f t="shared" si="53"/>
        <v>166</v>
      </c>
      <c r="E94" s="32">
        <f t="shared" si="54"/>
        <v>919</v>
      </c>
      <c r="F94" s="32">
        <f t="shared" si="55"/>
        <v>11</v>
      </c>
      <c r="G94" s="51">
        <f t="shared" si="56"/>
        <v>6</v>
      </c>
      <c r="H94" s="32">
        <f t="shared" si="57"/>
        <v>15.063520871143377</v>
      </c>
      <c r="I94" s="32">
        <f t="shared" si="57"/>
        <v>83.393829401088922</v>
      </c>
      <c r="J94" s="32">
        <f t="shared" si="57"/>
        <v>0.99818511796733211</v>
      </c>
      <c r="K94" s="32">
        <f t="shared" si="57"/>
        <v>0.54446460980036293</v>
      </c>
      <c r="L94" s="72"/>
    </row>
    <row r="95" spans="1:12" x14ac:dyDescent="0.25">
      <c r="A95" s="335" t="s">
        <v>157</v>
      </c>
      <c r="B95" s="32">
        <f t="shared" si="51"/>
        <v>146</v>
      </c>
      <c r="C95" s="32">
        <f t="shared" si="52"/>
        <v>121</v>
      </c>
      <c r="D95" s="32">
        <f t="shared" si="53"/>
        <v>18</v>
      </c>
      <c r="E95" s="32">
        <f t="shared" si="54"/>
        <v>97</v>
      </c>
      <c r="F95" s="32">
        <f t="shared" si="55"/>
        <v>3</v>
      </c>
      <c r="G95" s="51">
        <f t="shared" si="56"/>
        <v>3</v>
      </c>
      <c r="H95" s="32">
        <f t="shared" si="57"/>
        <v>14.87603305785124</v>
      </c>
      <c r="I95" s="32">
        <f t="shared" si="57"/>
        <v>80.165289256198349</v>
      </c>
      <c r="J95" s="32">
        <f t="shared" si="57"/>
        <v>2.4793388429752068</v>
      </c>
      <c r="K95" s="32">
        <f t="shared" si="57"/>
        <v>2.4793388429752068</v>
      </c>
      <c r="L95" s="72"/>
    </row>
    <row r="96" spans="1:12" x14ac:dyDescent="0.25">
      <c r="A96" s="335" t="s">
        <v>165</v>
      </c>
      <c r="B96" s="32">
        <f t="shared" si="51"/>
        <v>550</v>
      </c>
      <c r="C96" s="32">
        <f t="shared" si="52"/>
        <v>444</v>
      </c>
      <c r="D96" s="32">
        <f t="shared" si="53"/>
        <v>67</v>
      </c>
      <c r="E96" s="32">
        <f t="shared" si="54"/>
        <v>372</v>
      </c>
      <c r="F96" s="32">
        <f t="shared" si="55"/>
        <v>4</v>
      </c>
      <c r="G96" s="51">
        <f t="shared" si="56"/>
        <v>1</v>
      </c>
      <c r="H96" s="32">
        <f t="shared" si="57"/>
        <v>15.09009009009009</v>
      </c>
      <c r="I96" s="32">
        <f t="shared" si="57"/>
        <v>83.78378378378379</v>
      </c>
      <c r="J96" s="32">
        <f t="shared" si="57"/>
        <v>0.90090090090090091</v>
      </c>
      <c r="K96" s="32">
        <f t="shared" si="57"/>
        <v>0.22522522522522523</v>
      </c>
      <c r="L96" s="72"/>
    </row>
    <row r="97" spans="1:12" x14ac:dyDescent="0.25">
      <c r="A97" s="335" t="s">
        <v>177</v>
      </c>
      <c r="B97" s="32">
        <f t="shared" si="51"/>
        <v>205</v>
      </c>
      <c r="C97" s="32">
        <f t="shared" si="52"/>
        <v>173</v>
      </c>
      <c r="D97" s="32">
        <f t="shared" si="53"/>
        <v>33</v>
      </c>
      <c r="E97" s="32">
        <f t="shared" si="54"/>
        <v>136</v>
      </c>
      <c r="F97" s="32">
        <f t="shared" si="55"/>
        <v>4</v>
      </c>
      <c r="G97" s="51">
        <f t="shared" si="56"/>
        <v>0</v>
      </c>
      <c r="H97" s="32">
        <f t="shared" si="57"/>
        <v>19.075144508670519</v>
      </c>
      <c r="I97" s="32">
        <f t="shared" si="57"/>
        <v>78.612716763005778</v>
      </c>
      <c r="J97" s="32">
        <f t="shared" si="57"/>
        <v>2.3121387283236996</v>
      </c>
      <c r="K97" s="32">
        <f t="shared" si="57"/>
        <v>0</v>
      </c>
      <c r="L97" s="72"/>
    </row>
    <row r="98" spans="1:12" x14ac:dyDescent="0.25">
      <c r="A98" s="335" t="s">
        <v>198</v>
      </c>
      <c r="B98" s="32">
        <f t="shared" si="51"/>
        <v>150</v>
      </c>
      <c r="C98" s="32">
        <f t="shared" si="52"/>
        <v>125</v>
      </c>
      <c r="D98" s="32">
        <f t="shared" si="53"/>
        <v>29</v>
      </c>
      <c r="E98" s="32">
        <f t="shared" si="54"/>
        <v>94</v>
      </c>
      <c r="F98" s="32">
        <f t="shared" si="55"/>
        <v>1</v>
      </c>
      <c r="G98" s="51">
        <f t="shared" si="56"/>
        <v>1</v>
      </c>
      <c r="H98" s="32">
        <f t="shared" si="57"/>
        <v>23.2</v>
      </c>
      <c r="I98" s="32">
        <f t="shared" si="57"/>
        <v>75.2</v>
      </c>
      <c r="J98" s="32">
        <f t="shared" si="57"/>
        <v>0.8</v>
      </c>
      <c r="K98" s="32">
        <f t="shared" si="57"/>
        <v>0.8</v>
      </c>
      <c r="L98" s="72"/>
    </row>
    <row r="99" spans="1:12" x14ac:dyDescent="0.25">
      <c r="A99" s="335" t="s">
        <v>205</v>
      </c>
      <c r="B99" s="32">
        <f t="shared" si="51"/>
        <v>530</v>
      </c>
      <c r="C99" s="32">
        <f t="shared" si="52"/>
        <v>414</v>
      </c>
      <c r="D99" s="32">
        <f t="shared" si="53"/>
        <v>67</v>
      </c>
      <c r="E99" s="32">
        <f t="shared" si="54"/>
        <v>334</v>
      </c>
      <c r="F99" s="32">
        <f t="shared" si="55"/>
        <v>9</v>
      </c>
      <c r="G99" s="51">
        <f t="shared" si="56"/>
        <v>4</v>
      </c>
      <c r="H99" s="32">
        <f t="shared" si="57"/>
        <v>16.183574879227052</v>
      </c>
      <c r="I99" s="32">
        <f t="shared" si="57"/>
        <v>80.676328502415458</v>
      </c>
      <c r="J99" s="32">
        <f t="shared" si="57"/>
        <v>2.1739130434782608</v>
      </c>
      <c r="K99" s="32">
        <f t="shared" si="57"/>
        <v>0.96618357487922701</v>
      </c>
      <c r="L99" s="72"/>
    </row>
    <row r="100" spans="1:12" x14ac:dyDescent="0.25">
      <c r="A100" s="335" t="s">
        <v>212</v>
      </c>
      <c r="B100" s="32">
        <f t="shared" si="51"/>
        <v>180</v>
      </c>
      <c r="C100" s="32">
        <f t="shared" si="52"/>
        <v>125</v>
      </c>
      <c r="D100" s="32">
        <f t="shared" si="53"/>
        <v>21</v>
      </c>
      <c r="E100" s="32">
        <f t="shared" si="54"/>
        <v>97</v>
      </c>
      <c r="F100" s="32">
        <f t="shared" si="55"/>
        <v>4</v>
      </c>
      <c r="G100" s="51">
        <f t="shared" si="56"/>
        <v>3</v>
      </c>
      <c r="H100" s="32">
        <f t="shared" si="57"/>
        <v>16.8</v>
      </c>
      <c r="I100" s="32">
        <f t="shared" si="57"/>
        <v>77.599999999999994</v>
      </c>
      <c r="J100" s="32">
        <f t="shared" si="57"/>
        <v>3.2</v>
      </c>
      <c r="K100" s="32">
        <f t="shared" si="57"/>
        <v>2.4</v>
      </c>
      <c r="L100" s="72"/>
    </row>
    <row r="101" spans="1:12" ht="21.75" customHeight="1" x14ac:dyDescent="0.25">
      <c r="A101" s="331" t="s">
        <v>239</v>
      </c>
      <c r="B101" s="30">
        <f>SUM(B102:B134)</f>
        <v>8509</v>
      </c>
      <c r="C101" s="30">
        <f t="shared" ref="C101:G101" si="58">SUM(C102:C134)</f>
        <v>6246</v>
      </c>
      <c r="D101" s="30">
        <f t="shared" si="58"/>
        <v>675</v>
      </c>
      <c r="E101" s="30">
        <f t="shared" si="58"/>
        <v>5385</v>
      </c>
      <c r="F101" s="30">
        <f t="shared" si="58"/>
        <v>140</v>
      </c>
      <c r="G101" s="71">
        <f t="shared" si="58"/>
        <v>46</v>
      </c>
      <c r="H101" s="30">
        <f>IF(ISERROR(100*D101/$C101),"-",100*D101/$C101)</f>
        <v>10.806916426512968</v>
      </c>
      <c r="I101" s="30">
        <f>IF(ISERROR(100*E101/$C101),"-",100*E101/$C101)</f>
        <v>86.215177713736793</v>
      </c>
      <c r="J101" s="30">
        <f>IF(ISERROR(100*F101/$C101),"-",100*F101/$C101)</f>
        <v>2.2414345180915785</v>
      </c>
      <c r="K101" s="30">
        <f>IF(ISERROR(100*G101/$C101),"-",100*G101/$C101)</f>
        <v>0.73647134165866157</v>
      </c>
      <c r="L101" s="72"/>
    </row>
    <row r="102" spans="1:12" x14ac:dyDescent="0.25">
      <c r="A102" s="333" t="s">
        <v>82</v>
      </c>
      <c r="B102" s="32">
        <f t="shared" ref="B102:B134" si="59">IF(ISERROR(VLOOKUP($B$4&amp;"All providers"&amp;A102,ProvidersandPlaces,6,FALSE))=TRUE,0,VLOOKUP($B$4&amp;"All providers"&amp;A102,ProvidersandPlaces,6,FALSE))</f>
        <v>172</v>
      </c>
      <c r="C102" s="32">
        <f t="shared" ref="C102:C134" si="60">IF(ISERROR(VLOOKUP($B$4&amp;$A102&amp;$A$7,EYR_most_recent_outcomes,5,FALSE))=TRUE,0,VLOOKUP($B$4&amp;$A102&amp;$A$7,EYR_most_recent_outcomes,5,FALSE))</f>
        <v>118</v>
      </c>
      <c r="D102" s="32">
        <f t="shared" ref="D102:D134" si="61">IF(ISERROR(VLOOKUP($B$4&amp;$A102&amp;$A$7,EYR_most_recent_outcomes,6,FALSE))=TRUE,0,VLOOKUP($B$4&amp;$A102&amp;$A$7,EYR_most_recent_outcomes,6,FALSE))</f>
        <v>9</v>
      </c>
      <c r="E102" s="32">
        <f t="shared" ref="E102:E134" si="62">IF(ISERROR(VLOOKUP($B$4&amp;$A102&amp;$A$7,EYR_most_recent_outcomes,7,FALSE))=TRUE,0,VLOOKUP($B$4&amp;$A102&amp;$A$7,EYR_most_recent_outcomes,7,FALSE))</f>
        <v>104</v>
      </c>
      <c r="F102" s="32">
        <f t="shared" ref="F102:F134" si="63">IF(ISERROR(VLOOKUP($B$4&amp;$A102&amp;$A$7,EYR_most_recent_outcomes,8,FALSE))=TRUE,0,VLOOKUP($B$4&amp;$A102&amp;$A$7,EYR_most_recent_outcomes,8,FALSE))</f>
        <v>4</v>
      </c>
      <c r="G102" s="51">
        <f t="shared" ref="G102:G134" si="64">IF(ISERROR(VLOOKUP($B$4&amp;$A102&amp;$A$7,EYR_most_recent_outcomes,9,FALSE))=TRUE,0,VLOOKUP($B$4&amp;$A102&amp;$A$7,EYR_most_recent_outcomes,9,FALSE))</f>
        <v>1</v>
      </c>
      <c r="H102" s="32">
        <f t="shared" ref="H102:K134" si="65">IF(ISERROR(100*D102/$C102),"-",100*D102/$C102)</f>
        <v>7.6271186440677967</v>
      </c>
      <c r="I102" s="32">
        <f t="shared" si="65"/>
        <v>88.13559322033899</v>
      </c>
      <c r="J102" s="32">
        <f t="shared" si="65"/>
        <v>3.3898305084745761</v>
      </c>
      <c r="K102" s="32">
        <f t="shared" si="65"/>
        <v>0.84745762711864403</v>
      </c>
      <c r="L102" s="72"/>
    </row>
    <row r="103" spans="1:12" x14ac:dyDescent="0.25">
      <c r="A103" s="333" t="s">
        <v>83</v>
      </c>
      <c r="B103" s="32">
        <f t="shared" si="59"/>
        <v>374</v>
      </c>
      <c r="C103" s="32">
        <f t="shared" si="60"/>
        <v>266</v>
      </c>
      <c r="D103" s="32">
        <f t="shared" si="61"/>
        <v>40</v>
      </c>
      <c r="E103" s="32">
        <f t="shared" si="62"/>
        <v>219</v>
      </c>
      <c r="F103" s="32">
        <f t="shared" si="63"/>
        <v>6</v>
      </c>
      <c r="G103" s="51">
        <f t="shared" si="64"/>
        <v>1</v>
      </c>
      <c r="H103" s="32">
        <f t="shared" si="65"/>
        <v>15.037593984962406</v>
      </c>
      <c r="I103" s="32">
        <f t="shared" si="65"/>
        <v>82.330827067669176</v>
      </c>
      <c r="J103" s="32">
        <f t="shared" si="65"/>
        <v>2.255639097744361</v>
      </c>
      <c r="K103" s="32">
        <f t="shared" si="65"/>
        <v>0.37593984962406013</v>
      </c>
      <c r="L103" s="72"/>
    </row>
    <row r="104" spans="1:12" x14ac:dyDescent="0.25">
      <c r="A104" s="333" t="s">
        <v>87</v>
      </c>
      <c r="B104" s="32">
        <f t="shared" si="59"/>
        <v>356</v>
      </c>
      <c r="C104" s="32">
        <f t="shared" si="60"/>
        <v>275</v>
      </c>
      <c r="D104" s="32">
        <f t="shared" si="61"/>
        <v>17</v>
      </c>
      <c r="E104" s="32">
        <f t="shared" si="62"/>
        <v>251</v>
      </c>
      <c r="F104" s="32">
        <f t="shared" si="63"/>
        <v>4</v>
      </c>
      <c r="G104" s="51">
        <f t="shared" si="64"/>
        <v>3</v>
      </c>
      <c r="H104" s="32">
        <f t="shared" si="65"/>
        <v>6.1818181818181817</v>
      </c>
      <c r="I104" s="32">
        <f t="shared" si="65"/>
        <v>91.272727272727266</v>
      </c>
      <c r="J104" s="32">
        <f t="shared" si="65"/>
        <v>1.4545454545454546</v>
      </c>
      <c r="K104" s="32">
        <f t="shared" si="65"/>
        <v>1.0909090909090908</v>
      </c>
      <c r="L104" s="72"/>
    </row>
    <row r="105" spans="1:12" x14ac:dyDescent="0.25">
      <c r="A105" s="333" t="s">
        <v>95</v>
      </c>
      <c r="B105" s="32">
        <f t="shared" si="59"/>
        <v>232</v>
      </c>
      <c r="C105" s="32">
        <f t="shared" si="60"/>
        <v>180</v>
      </c>
      <c r="D105" s="32">
        <f t="shared" si="61"/>
        <v>14</v>
      </c>
      <c r="E105" s="32">
        <f t="shared" si="62"/>
        <v>160</v>
      </c>
      <c r="F105" s="32">
        <f t="shared" si="63"/>
        <v>5</v>
      </c>
      <c r="G105" s="51">
        <f t="shared" si="64"/>
        <v>1</v>
      </c>
      <c r="H105" s="32">
        <f t="shared" si="65"/>
        <v>7.7777777777777777</v>
      </c>
      <c r="I105" s="32">
        <f t="shared" si="65"/>
        <v>88.888888888888886</v>
      </c>
      <c r="J105" s="32">
        <f t="shared" si="65"/>
        <v>2.7777777777777777</v>
      </c>
      <c r="K105" s="32">
        <f t="shared" si="65"/>
        <v>0.55555555555555558</v>
      </c>
      <c r="L105" s="72"/>
    </row>
    <row r="106" spans="1:12" x14ac:dyDescent="0.25">
      <c r="A106" s="333" t="s">
        <v>98</v>
      </c>
      <c r="B106" s="32">
        <f t="shared" si="59"/>
        <v>524</v>
      </c>
      <c r="C106" s="32">
        <f t="shared" si="60"/>
        <v>396</v>
      </c>
      <c r="D106" s="32">
        <f t="shared" si="61"/>
        <v>66</v>
      </c>
      <c r="E106" s="32">
        <f t="shared" si="62"/>
        <v>324</v>
      </c>
      <c r="F106" s="32">
        <f t="shared" si="63"/>
        <v>5</v>
      </c>
      <c r="G106" s="51">
        <f t="shared" si="64"/>
        <v>1</v>
      </c>
      <c r="H106" s="32">
        <f t="shared" si="65"/>
        <v>16.666666666666668</v>
      </c>
      <c r="I106" s="32">
        <f t="shared" si="65"/>
        <v>81.818181818181813</v>
      </c>
      <c r="J106" s="32">
        <f t="shared" si="65"/>
        <v>1.2626262626262625</v>
      </c>
      <c r="K106" s="32">
        <f t="shared" si="65"/>
        <v>0.25252525252525254</v>
      </c>
      <c r="L106" s="72"/>
    </row>
    <row r="107" spans="1:12" x14ac:dyDescent="0.25">
      <c r="A107" s="333" t="s">
        <v>103</v>
      </c>
      <c r="B107" s="32">
        <f t="shared" si="59"/>
        <v>180</v>
      </c>
      <c r="C107" s="32">
        <f t="shared" si="60"/>
        <v>139</v>
      </c>
      <c r="D107" s="32">
        <f t="shared" si="61"/>
        <v>20</v>
      </c>
      <c r="E107" s="32">
        <f t="shared" si="62"/>
        <v>118</v>
      </c>
      <c r="F107" s="32">
        <f t="shared" si="63"/>
        <v>1</v>
      </c>
      <c r="G107" s="51">
        <f t="shared" si="64"/>
        <v>0</v>
      </c>
      <c r="H107" s="32">
        <f t="shared" si="65"/>
        <v>14.388489208633093</v>
      </c>
      <c r="I107" s="32">
        <f t="shared" si="65"/>
        <v>84.892086330935257</v>
      </c>
      <c r="J107" s="32">
        <f t="shared" si="65"/>
        <v>0.71942446043165464</v>
      </c>
      <c r="K107" s="32">
        <f t="shared" si="65"/>
        <v>0</v>
      </c>
      <c r="L107" s="72"/>
    </row>
    <row r="108" spans="1:12" x14ac:dyDescent="0.25">
      <c r="A108" s="333" t="s">
        <v>107</v>
      </c>
      <c r="B108" s="32">
        <f t="shared" si="59"/>
        <v>7</v>
      </c>
      <c r="C108" s="32">
        <f t="shared" si="60"/>
        <v>7</v>
      </c>
      <c r="D108" s="32">
        <f t="shared" si="61"/>
        <v>2</v>
      </c>
      <c r="E108" s="32">
        <f t="shared" si="62"/>
        <v>5</v>
      </c>
      <c r="F108" s="32">
        <f t="shared" si="63"/>
        <v>0</v>
      </c>
      <c r="G108" s="51">
        <f t="shared" si="64"/>
        <v>0</v>
      </c>
      <c r="H108" s="32">
        <f t="shared" si="65"/>
        <v>28.571428571428573</v>
      </c>
      <c r="I108" s="32">
        <f t="shared" si="65"/>
        <v>71.428571428571431</v>
      </c>
      <c r="J108" s="32">
        <f t="shared" si="65"/>
        <v>0</v>
      </c>
      <c r="K108" s="32">
        <f t="shared" si="65"/>
        <v>0</v>
      </c>
      <c r="L108" s="72"/>
    </row>
    <row r="109" spans="1:12" x14ac:dyDescent="0.25">
      <c r="A109" s="333" t="s">
        <v>110</v>
      </c>
      <c r="B109" s="32">
        <f t="shared" si="59"/>
        <v>445</v>
      </c>
      <c r="C109" s="32">
        <f t="shared" si="60"/>
        <v>322</v>
      </c>
      <c r="D109" s="32">
        <f t="shared" si="61"/>
        <v>19</v>
      </c>
      <c r="E109" s="32">
        <f t="shared" si="62"/>
        <v>291</v>
      </c>
      <c r="F109" s="32">
        <f t="shared" si="63"/>
        <v>8</v>
      </c>
      <c r="G109" s="51">
        <f t="shared" si="64"/>
        <v>4</v>
      </c>
      <c r="H109" s="32">
        <f t="shared" si="65"/>
        <v>5.9006211180124222</v>
      </c>
      <c r="I109" s="32">
        <f t="shared" si="65"/>
        <v>90.372670807453417</v>
      </c>
      <c r="J109" s="32">
        <f t="shared" si="65"/>
        <v>2.4844720496894408</v>
      </c>
      <c r="K109" s="32">
        <f t="shared" si="65"/>
        <v>1.2422360248447204</v>
      </c>
      <c r="L109" s="72"/>
    </row>
    <row r="110" spans="1:12" x14ac:dyDescent="0.25">
      <c r="A110" s="333" t="s">
        <v>120</v>
      </c>
      <c r="B110" s="32">
        <f t="shared" si="59"/>
        <v>290</v>
      </c>
      <c r="C110" s="32">
        <f t="shared" si="60"/>
        <v>210</v>
      </c>
      <c r="D110" s="32">
        <f t="shared" si="61"/>
        <v>18</v>
      </c>
      <c r="E110" s="32">
        <f t="shared" si="62"/>
        <v>187</v>
      </c>
      <c r="F110" s="32">
        <f t="shared" si="63"/>
        <v>5</v>
      </c>
      <c r="G110" s="51">
        <f t="shared" si="64"/>
        <v>0</v>
      </c>
      <c r="H110" s="32">
        <f t="shared" si="65"/>
        <v>8.5714285714285712</v>
      </c>
      <c r="I110" s="32">
        <f t="shared" si="65"/>
        <v>89.047619047619051</v>
      </c>
      <c r="J110" s="32">
        <f t="shared" si="65"/>
        <v>2.3809523809523809</v>
      </c>
      <c r="K110" s="32">
        <f t="shared" si="65"/>
        <v>0</v>
      </c>
      <c r="L110" s="72"/>
    </row>
    <row r="111" spans="1:12" x14ac:dyDescent="0.25">
      <c r="A111" s="333" t="s">
        <v>123</v>
      </c>
      <c r="B111" s="32">
        <f t="shared" si="59"/>
        <v>293</v>
      </c>
      <c r="C111" s="32">
        <f t="shared" si="60"/>
        <v>217</v>
      </c>
      <c r="D111" s="32">
        <f t="shared" si="61"/>
        <v>23</v>
      </c>
      <c r="E111" s="32">
        <f t="shared" si="62"/>
        <v>189</v>
      </c>
      <c r="F111" s="32">
        <f t="shared" si="63"/>
        <v>5</v>
      </c>
      <c r="G111" s="51">
        <f t="shared" si="64"/>
        <v>0</v>
      </c>
      <c r="H111" s="32">
        <f t="shared" si="65"/>
        <v>10.599078341013826</v>
      </c>
      <c r="I111" s="32">
        <f t="shared" si="65"/>
        <v>87.096774193548384</v>
      </c>
      <c r="J111" s="32">
        <f t="shared" si="65"/>
        <v>2.3041474654377878</v>
      </c>
      <c r="K111" s="32">
        <f t="shared" si="65"/>
        <v>0</v>
      </c>
      <c r="L111" s="72"/>
    </row>
    <row r="112" spans="1:12" x14ac:dyDescent="0.25">
      <c r="A112" s="333" t="s">
        <v>127</v>
      </c>
      <c r="B112" s="32">
        <f t="shared" si="59"/>
        <v>391</v>
      </c>
      <c r="C112" s="32">
        <f t="shared" si="60"/>
        <v>272</v>
      </c>
      <c r="D112" s="32">
        <f t="shared" si="61"/>
        <v>24</v>
      </c>
      <c r="E112" s="32">
        <f t="shared" si="62"/>
        <v>237</v>
      </c>
      <c r="F112" s="32">
        <f t="shared" si="63"/>
        <v>6</v>
      </c>
      <c r="G112" s="51">
        <f t="shared" si="64"/>
        <v>5</v>
      </c>
      <c r="H112" s="32">
        <f t="shared" si="65"/>
        <v>8.8235294117647065</v>
      </c>
      <c r="I112" s="32">
        <f t="shared" si="65"/>
        <v>87.132352941176464</v>
      </c>
      <c r="J112" s="32">
        <f t="shared" si="65"/>
        <v>2.2058823529411766</v>
      </c>
      <c r="K112" s="32">
        <f t="shared" si="65"/>
        <v>1.838235294117647</v>
      </c>
      <c r="L112" s="72"/>
    </row>
    <row r="113" spans="1:12" x14ac:dyDescent="0.25">
      <c r="A113" s="333" t="s">
        <v>128</v>
      </c>
      <c r="B113" s="32">
        <f t="shared" si="59"/>
        <v>245</v>
      </c>
      <c r="C113" s="32">
        <f t="shared" si="60"/>
        <v>187</v>
      </c>
      <c r="D113" s="32">
        <f t="shared" si="61"/>
        <v>22</v>
      </c>
      <c r="E113" s="32">
        <f t="shared" si="62"/>
        <v>154</v>
      </c>
      <c r="F113" s="32">
        <f t="shared" si="63"/>
        <v>6</v>
      </c>
      <c r="G113" s="51">
        <f t="shared" si="64"/>
        <v>5</v>
      </c>
      <c r="H113" s="32">
        <f t="shared" si="65"/>
        <v>11.764705882352942</v>
      </c>
      <c r="I113" s="32">
        <f t="shared" si="65"/>
        <v>82.352941176470594</v>
      </c>
      <c r="J113" s="32">
        <f t="shared" si="65"/>
        <v>3.2085561497326203</v>
      </c>
      <c r="K113" s="32">
        <f t="shared" si="65"/>
        <v>2.6737967914438503</v>
      </c>
      <c r="L113" s="72"/>
    </row>
    <row r="114" spans="1:12" x14ac:dyDescent="0.25">
      <c r="A114" s="333" t="s">
        <v>130</v>
      </c>
      <c r="B114" s="32">
        <f t="shared" si="59"/>
        <v>149</v>
      </c>
      <c r="C114" s="32">
        <f t="shared" si="60"/>
        <v>103</v>
      </c>
      <c r="D114" s="32">
        <f t="shared" si="61"/>
        <v>17</v>
      </c>
      <c r="E114" s="32">
        <f t="shared" si="62"/>
        <v>84</v>
      </c>
      <c r="F114" s="32">
        <f t="shared" si="63"/>
        <v>2</v>
      </c>
      <c r="G114" s="51">
        <f t="shared" si="64"/>
        <v>0</v>
      </c>
      <c r="H114" s="32">
        <f t="shared" si="65"/>
        <v>16.50485436893204</v>
      </c>
      <c r="I114" s="32">
        <f t="shared" si="65"/>
        <v>81.553398058252426</v>
      </c>
      <c r="J114" s="32">
        <f t="shared" si="65"/>
        <v>1.941747572815534</v>
      </c>
      <c r="K114" s="32">
        <f t="shared" si="65"/>
        <v>0</v>
      </c>
      <c r="L114" s="72"/>
    </row>
    <row r="115" spans="1:12" x14ac:dyDescent="0.25">
      <c r="A115" s="333" t="s">
        <v>132</v>
      </c>
      <c r="B115" s="32">
        <f t="shared" si="59"/>
        <v>203</v>
      </c>
      <c r="C115" s="32">
        <f t="shared" si="60"/>
        <v>147</v>
      </c>
      <c r="D115" s="32">
        <f t="shared" si="61"/>
        <v>16</v>
      </c>
      <c r="E115" s="32">
        <f t="shared" si="62"/>
        <v>128</v>
      </c>
      <c r="F115" s="32">
        <f t="shared" si="63"/>
        <v>3</v>
      </c>
      <c r="G115" s="51">
        <f t="shared" si="64"/>
        <v>0</v>
      </c>
      <c r="H115" s="32">
        <f t="shared" si="65"/>
        <v>10.884353741496598</v>
      </c>
      <c r="I115" s="32">
        <f t="shared" si="65"/>
        <v>87.074829931972786</v>
      </c>
      <c r="J115" s="32">
        <f t="shared" si="65"/>
        <v>2.0408163265306123</v>
      </c>
      <c r="K115" s="32">
        <f t="shared" si="65"/>
        <v>0</v>
      </c>
      <c r="L115" s="72"/>
    </row>
    <row r="116" spans="1:12" x14ac:dyDescent="0.25">
      <c r="A116" s="333" t="s">
        <v>133</v>
      </c>
      <c r="B116" s="32">
        <f t="shared" si="59"/>
        <v>199</v>
      </c>
      <c r="C116" s="32">
        <f t="shared" si="60"/>
        <v>148</v>
      </c>
      <c r="D116" s="32">
        <f t="shared" si="61"/>
        <v>18</v>
      </c>
      <c r="E116" s="32">
        <f t="shared" si="62"/>
        <v>123</v>
      </c>
      <c r="F116" s="32">
        <f t="shared" si="63"/>
        <v>5</v>
      </c>
      <c r="G116" s="51">
        <f t="shared" si="64"/>
        <v>2</v>
      </c>
      <c r="H116" s="32">
        <f t="shared" si="65"/>
        <v>12.162162162162161</v>
      </c>
      <c r="I116" s="32">
        <f t="shared" si="65"/>
        <v>83.108108108108112</v>
      </c>
      <c r="J116" s="32">
        <f t="shared" si="65"/>
        <v>3.3783783783783785</v>
      </c>
      <c r="K116" s="32">
        <f t="shared" si="65"/>
        <v>1.3513513513513513</v>
      </c>
      <c r="L116" s="72"/>
    </row>
    <row r="117" spans="1:12" x14ac:dyDescent="0.25">
      <c r="A117" s="333" t="s">
        <v>135</v>
      </c>
      <c r="B117" s="32">
        <f t="shared" si="59"/>
        <v>291</v>
      </c>
      <c r="C117" s="32">
        <f t="shared" si="60"/>
        <v>207</v>
      </c>
      <c r="D117" s="32">
        <f t="shared" si="61"/>
        <v>32</v>
      </c>
      <c r="E117" s="32">
        <f t="shared" si="62"/>
        <v>168</v>
      </c>
      <c r="F117" s="32">
        <f t="shared" si="63"/>
        <v>4</v>
      </c>
      <c r="G117" s="51">
        <f t="shared" si="64"/>
        <v>3</v>
      </c>
      <c r="H117" s="32">
        <f t="shared" si="65"/>
        <v>15.458937198067632</v>
      </c>
      <c r="I117" s="32">
        <f t="shared" si="65"/>
        <v>81.159420289855078</v>
      </c>
      <c r="J117" s="32">
        <f t="shared" si="65"/>
        <v>1.932367149758454</v>
      </c>
      <c r="K117" s="32">
        <f t="shared" si="65"/>
        <v>1.4492753623188406</v>
      </c>
      <c r="L117" s="72"/>
    </row>
    <row r="118" spans="1:12" x14ac:dyDescent="0.25">
      <c r="A118" s="333" t="s">
        <v>138</v>
      </c>
      <c r="B118" s="32">
        <f t="shared" si="59"/>
        <v>293</v>
      </c>
      <c r="C118" s="32">
        <f t="shared" si="60"/>
        <v>219</v>
      </c>
      <c r="D118" s="32">
        <f t="shared" si="61"/>
        <v>24</v>
      </c>
      <c r="E118" s="32">
        <f t="shared" si="62"/>
        <v>189</v>
      </c>
      <c r="F118" s="32">
        <f t="shared" si="63"/>
        <v>6</v>
      </c>
      <c r="G118" s="51">
        <f t="shared" si="64"/>
        <v>0</v>
      </c>
      <c r="H118" s="32">
        <f t="shared" si="65"/>
        <v>10.95890410958904</v>
      </c>
      <c r="I118" s="32">
        <f t="shared" si="65"/>
        <v>86.301369863013704</v>
      </c>
      <c r="J118" s="32">
        <f t="shared" si="65"/>
        <v>2.7397260273972601</v>
      </c>
      <c r="K118" s="32">
        <f t="shared" si="65"/>
        <v>0</v>
      </c>
      <c r="L118" s="72"/>
    </row>
    <row r="119" spans="1:12" x14ac:dyDescent="0.25">
      <c r="A119" s="333" t="s">
        <v>139</v>
      </c>
      <c r="B119" s="32">
        <f t="shared" si="59"/>
        <v>230</v>
      </c>
      <c r="C119" s="32">
        <f t="shared" si="60"/>
        <v>173</v>
      </c>
      <c r="D119" s="32">
        <f t="shared" si="61"/>
        <v>23</v>
      </c>
      <c r="E119" s="32">
        <f t="shared" si="62"/>
        <v>147</v>
      </c>
      <c r="F119" s="32">
        <f t="shared" si="63"/>
        <v>2</v>
      </c>
      <c r="G119" s="51">
        <f t="shared" si="64"/>
        <v>1</v>
      </c>
      <c r="H119" s="32">
        <f t="shared" si="65"/>
        <v>13.294797687861271</v>
      </c>
      <c r="I119" s="32">
        <f t="shared" si="65"/>
        <v>84.971098265895961</v>
      </c>
      <c r="J119" s="32">
        <f t="shared" si="65"/>
        <v>1.1560693641618498</v>
      </c>
      <c r="K119" s="32">
        <f t="shared" si="65"/>
        <v>0.5780346820809249</v>
      </c>
      <c r="L119" s="72"/>
    </row>
    <row r="120" spans="1:12" x14ac:dyDescent="0.25">
      <c r="A120" s="333" t="s">
        <v>142</v>
      </c>
      <c r="B120" s="32">
        <f t="shared" si="59"/>
        <v>197</v>
      </c>
      <c r="C120" s="32">
        <f t="shared" si="60"/>
        <v>159</v>
      </c>
      <c r="D120" s="32">
        <f t="shared" si="61"/>
        <v>30</v>
      </c>
      <c r="E120" s="32">
        <f t="shared" si="62"/>
        <v>126</v>
      </c>
      <c r="F120" s="32">
        <f t="shared" si="63"/>
        <v>2</v>
      </c>
      <c r="G120" s="51">
        <f t="shared" si="64"/>
        <v>1</v>
      </c>
      <c r="H120" s="32">
        <f t="shared" si="65"/>
        <v>18.867924528301888</v>
      </c>
      <c r="I120" s="32">
        <f t="shared" si="65"/>
        <v>79.245283018867923</v>
      </c>
      <c r="J120" s="32">
        <f t="shared" si="65"/>
        <v>1.2578616352201257</v>
      </c>
      <c r="K120" s="32">
        <f t="shared" si="65"/>
        <v>0.62893081761006286</v>
      </c>
      <c r="L120" s="72"/>
    </row>
    <row r="121" spans="1:12" x14ac:dyDescent="0.25">
      <c r="A121" s="333" t="s">
        <v>143</v>
      </c>
      <c r="B121" s="32">
        <f t="shared" si="59"/>
        <v>93</v>
      </c>
      <c r="C121" s="32">
        <f t="shared" si="60"/>
        <v>66</v>
      </c>
      <c r="D121" s="32">
        <f t="shared" si="61"/>
        <v>14</v>
      </c>
      <c r="E121" s="32">
        <f t="shared" si="62"/>
        <v>48</v>
      </c>
      <c r="F121" s="32">
        <f t="shared" si="63"/>
        <v>3</v>
      </c>
      <c r="G121" s="51">
        <f t="shared" si="64"/>
        <v>1</v>
      </c>
      <c r="H121" s="32">
        <f t="shared" si="65"/>
        <v>21.212121212121211</v>
      </c>
      <c r="I121" s="32">
        <f t="shared" si="65"/>
        <v>72.727272727272734</v>
      </c>
      <c r="J121" s="32">
        <f t="shared" si="65"/>
        <v>4.5454545454545459</v>
      </c>
      <c r="K121" s="32">
        <f t="shared" si="65"/>
        <v>1.5151515151515151</v>
      </c>
      <c r="L121" s="72"/>
    </row>
    <row r="122" spans="1:12" x14ac:dyDescent="0.25">
      <c r="A122" s="333" t="s">
        <v>146</v>
      </c>
      <c r="B122" s="32">
        <f t="shared" si="59"/>
        <v>184</v>
      </c>
      <c r="C122" s="32">
        <f t="shared" si="60"/>
        <v>142</v>
      </c>
      <c r="D122" s="32">
        <f t="shared" si="61"/>
        <v>19</v>
      </c>
      <c r="E122" s="32">
        <f t="shared" si="62"/>
        <v>120</v>
      </c>
      <c r="F122" s="32">
        <f t="shared" si="63"/>
        <v>2</v>
      </c>
      <c r="G122" s="51">
        <f t="shared" si="64"/>
        <v>1</v>
      </c>
      <c r="H122" s="32">
        <f t="shared" si="65"/>
        <v>13.380281690140846</v>
      </c>
      <c r="I122" s="32">
        <f t="shared" si="65"/>
        <v>84.507042253521121</v>
      </c>
      <c r="J122" s="32">
        <f t="shared" si="65"/>
        <v>1.408450704225352</v>
      </c>
      <c r="K122" s="32">
        <f t="shared" si="65"/>
        <v>0.70422535211267601</v>
      </c>
      <c r="L122" s="72"/>
    </row>
    <row r="123" spans="1:12" x14ac:dyDescent="0.25">
      <c r="A123" s="333" t="s">
        <v>149</v>
      </c>
      <c r="B123" s="32">
        <f t="shared" si="59"/>
        <v>307</v>
      </c>
      <c r="C123" s="32">
        <f t="shared" si="60"/>
        <v>225</v>
      </c>
      <c r="D123" s="32">
        <f t="shared" si="61"/>
        <v>18</v>
      </c>
      <c r="E123" s="32">
        <f t="shared" si="62"/>
        <v>194</v>
      </c>
      <c r="F123" s="32">
        <f t="shared" si="63"/>
        <v>8</v>
      </c>
      <c r="G123" s="51">
        <f t="shared" si="64"/>
        <v>5</v>
      </c>
      <c r="H123" s="32">
        <f t="shared" si="65"/>
        <v>8</v>
      </c>
      <c r="I123" s="32">
        <f t="shared" si="65"/>
        <v>86.222222222222229</v>
      </c>
      <c r="J123" s="32">
        <f t="shared" si="65"/>
        <v>3.5555555555555554</v>
      </c>
      <c r="K123" s="32">
        <f t="shared" si="65"/>
        <v>2.2222222222222223</v>
      </c>
      <c r="L123" s="72"/>
    </row>
    <row r="124" spans="1:12" x14ac:dyDescent="0.25">
      <c r="A124" s="333" t="s">
        <v>154</v>
      </c>
      <c r="B124" s="32">
        <f t="shared" si="59"/>
        <v>407</v>
      </c>
      <c r="C124" s="32">
        <f t="shared" si="60"/>
        <v>272</v>
      </c>
      <c r="D124" s="32">
        <f t="shared" si="61"/>
        <v>20</v>
      </c>
      <c r="E124" s="32">
        <f t="shared" si="62"/>
        <v>241</v>
      </c>
      <c r="F124" s="32">
        <f t="shared" si="63"/>
        <v>6</v>
      </c>
      <c r="G124" s="51">
        <f t="shared" si="64"/>
        <v>5</v>
      </c>
      <c r="H124" s="32">
        <f t="shared" si="65"/>
        <v>7.3529411764705879</v>
      </c>
      <c r="I124" s="32">
        <f t="shared" si="65"/>
        <v>88.602941176470594</v>
      </c>
      <c r="J124" s="32">
        <f t="shared" si="65"/>
        <v>2.2058823529411766</v>
      </c>
      <c r="K124" s="32">
        <f t="shared" si="65"/>
        <v>1.838235294117647</v>
      </c>
      <c r="L124" s="72"/>
    </row>
    <row r="125" spans="1:12" x14ac:dyDescent="0.25">
      <c r="A125" s="333" t="s">
        <v>160</v>
      </c>
      <c r="B125" s="32">
        <f t="shared" si="59"/>
        <v>281</v>
      </c>
      <c r="C125" s="32">
        <f t="shared" si="60"/>
        <v>220</v>
      </c>
      <c r="D125" s="32">
        <f t="shared" si="61"/>
        <v>15</v>
      </c>
      <c r="E125" s="32">
        <f t="shared" si="62"/>
        <v>201</v>
      </c>
      <c r="F125" s="32">
        <f t="shared" si="63"/>
        <v>4</v>
      </c>
      <c r="G125" s="51">
        <f t="shared" si="64"/>
        <v>0</v>
      </c>
      <c r="H125" s="32">
        <f t="shared" si="65"/>
        <v>6.8181818181818183</v>
      </c>
      <c r="I125" s="32">
        <f t="shared" si="65"/>
        <v>91.36363636363636</v>
      </c>
      <c r="J125" s="32">
        <f t="shared" si="65"/>
        <v>1.8181818181818181</v>
      </c>
      <c r="K125" s="32">
        <f t="shared" si="65"/>
        <v>0</v>
      </c>
      <c r="L125" s="72"/>
    </row>
    <row r="126" spans="1:12" x14ac:dyDescent="0.25">
      <c r="A126" s="333" t="s">
        <v>164</v>
      </c>
      <c r="B126" s="32">
        <f t="shared" si="59"/>
        <v>196</v>
      </c>
      <c r="C126" s="32">
        <f t="shared" si="60"/>
        <v>148</v>
      </c>
      <c r="D126" s="32">
        <f t="shared" si="61"/>
        <v>7</v>
      </c>
      <c r="E126" s="32">
        <f t="shared" si="62"/>
        <v>136</v>
      </c>
      <c r="F126" s="32">
        <f t="shared" si="63"/>
        <v>4</v>
      </c>
      <c r="G126" s="51">
        <f t="shared" si="64"/>
        <v>1</v>
      </c>
      <c r="H126" s="32">
        <f t="shared" si="65"/>
        <v>4.7297297297297298</v>
      </c>
      <c r="I126" s="32">
        <f t="shared" si="65"/>
        <v>91.891891891891888</v>
      </c>
      <c r="J126" s="32">
        <f t="shared" si="65"/>
        <v>2.7027027027027026</v>
      </c>
      <c r="K126" s="32">
        <f t="shared" si="65"/>
        <v>0.67567567567567566</v>
      </c>
      <c r="L126" s="72"/>
    </row>
    <row r="127" spans="1:12" x14ac:dyDescent="0.25">
      <c r="A127" s="333" t="s">
        <v>181</v>
      </c>
      <c r="B127" s="32">
        <f t="shared" si="59"/>
        <v>248</v>
      </c>
      <c r="C127" s="32">
        <f t="shared" si="60"/>
        <v>181</v>
      </c>
      <c r="D127" s="32">
        <f t="shared" si="61"/>
        <v>20</v>
      </c>
      <c r="E127" s="32">
        <f t="shared" si="62"/>
        <v>156</v>
      </c>
      <c r="F127" s="32">
        <f t="shared" si="63"/>
        <v>5</v>
      </c>
      <c r="G127" s="51">
        <f t="shared" si="64"/>
        <v>0</v>
      </c>
      <c r="H127" s="32">
        <f t="shared" si="65"/>
        <v>11.049723756906078</v>
      </c>
      <c r="I127" s="32">
        <f t="shared" si="65"/>
        <v>86.187845303867405</v>
      </c>
      <c r="J127" s="32">
        <f t="shared" si="65"/>
        <v>2.7624309392265194</v>
      </c>
      <c r="K127" s="32">
        <f t="shared" si="65"/>
        <v>0</v>
      </c>
      <c r="L127" s="72"/>
    </row>
    <row r="128" spans="1:12" x14ac:dyDescent="0.25">
      <c r="A128" s="333" t="s">
        <v>183</v>
      </c>
      <c r="B128" s="32">
        <f t="shared" si="59"/>
        <v>270</v>
      </c>
      <c r="C128" s="32">
        <f t="shared" si="60"/>
        <v>187</v>
      </c>
      <c r="D128" s="32">
        <f t="shared" si="61"/>
        <v>23</v>
      </c>
      <c r="E128" s="32">
        <f t="shared" si="62"/>
        <v>158</v>
      </c>
      <c r="F128" s="32">
        <f t="shared" si="63"/>
        <v>5</v>
      </c>
      <c r="G128" s="51">
        <f t="shared" si="64"/>
        <v>1</v>
      </c>
      <c r="H128" s="32">
        <f t="shared" si="65"/>
        <v>12.299465240641711</v>
      </c>
      <c r="I128" s="32">
        <f t="shared" si="65"/>
        <v>84.491978609625662</v>
      </c>
      <c r="J128" s="32">
        <f t="shared" si="65"/>
        <v>2.6737967914438503</v>
      </c>
      <c r="K128" s="32">
        <f t="shared" si="65"/>
        <v>0.53475935828877008</v>
      </c>
      <c r="L128" s="72"/>
    </row>
    <row r="129" spans="1:12" x14ac:dyDescent="0.25">
      <c r="A129" s="333" t="s">
        <v>199</v>
      </c>
      <c r="B129" s="32">
        <f t="shared" si="59"/>
        <v>327</v>
      </c>
      <c r="C129" s="32">
        <f t="shared" si="60"/>
        <v>230</v>
      </c>
      <c r="D129" s="32">
        <f t="shared" si="61"/>
        <v>13</v>
      </c>
      <c r="E129" s="32">
        <f t="shared" si="62"/>
        <v>207</v>
      </c>
      <c r="F129" s="32">
        <f t="shared" si="63"/>
        <v>8</v>
      </c>
      <c r="G129" s="51">
        <f t="shared" si="64"/>
        <v>2</v>
      </c>
      <c r="H129" s="32">
        <f t="shared" si="65"/>
        <v>5.6521739130434785</v>
      </c>
      <c r="I129" s="32">
        <f t="shared" si="65"/>
        <v>90</v>
      </c>
      <c r="J129" s="32">
        <f t="shared" si="65"/>
        <v>3.4782608695652173</v>
      </c>
      <c r="K129" s="32">
        <f t="shared" si="65"/>
        <v>0.86956521739130432</v>
      </c>
      <c r="L129" s="72"/>
    </row>
    <row r="130" spans="1:12" x14ac:dyDescent="0.25">
      <c r="A130" s="333" t="s">
        <v>208</v>
      </c>
      <c r="B130" s="32">
        <f t="shared" si="59"/>
        <v>248</v>
      </c>
      <c r="C130" s="32">
        <f t="shared" si="60"/>
        <v>182</v>
      </c>
      <c r="D130" s="32">
        <f t="shared" si="61"/>
        <v>12</v>
      </c>
      <c r="E130" s="32">
        <f t="shared" si="62"/>
        <v>165</v>
      </c>
      <c r="F130" s="32">
        <f t="shared" si="63"/>
        <v>4</v>
      </c>
      <c r="G130" s="51">
        <f t="shared" si="64"/>
        <v>1</v>
      </c>
      <c r="H130" s="32">
        <f t="shared" si="65"/>
        <v>6.5934065934065931</v>
      </c>
      <c r="I130" s="32">
        <f t="shared" si="65"/>
        <v>90.659340659340657</v>
      </c>
      <c r="J130" s="32">
        <f t="shared" si="65"/>
        <v>2.197802197802198</v>
      </c>
      <c r="K130" s="32">
        <f t="shared" si="65"/>
        <v>0.5494505494505495</v>
      </c>
      <c r="L130" s="72"/>
    </row>
    <row r="131" spans="1:12" x14ac:dyDescent="0.25">
      <c r="A131" s="333" t="s">
        <v>214</v>
      </c>
      <c r="B131" s="32">
        <f t="shared" si="59"/>
        <v>175</v>
      </c>
      <c r="C131" s="32">
        <f t="shared" si="60"/>
        <v>131</v>
      </c>
      <c r="D131" s="32">
        <f t="shared" si="61"/>
        <v>11</v>
      </c>
      <c r="E131" s="32">
        <f t="shared" si="62"/>
        <v>117</v>
      </c>
      <c r="F131" s="32">
        <f t="shared" si="63"/>
        <v>3</v>
      </c>
      <c r="G131" s="51">
        <f t="shared" si="64"/>
        <v>0</v>
      </c>
      <c r="H131" s="32">
        <f t="shared" si="65"/>
        <v>8.3969465648854964</v>
      </c>
      <c r="I131" s="32">
        <f t="shared" si="65"/>
        <v>89.312977099236647</v>
      </c>
      <c r="J131" s="32">
        <f t="shared" si="65"/>
        <v>2.2900763358778624</v>
      </c>
      <c r="K131" s="32">
        <f t="shared" si="65"/>
        <v>0</v>
      </c>
      <c r="L131" s="72"/>
    </row>
    <row r="132" spans="1:12" x14ac:dyDescent="0.25">
      <c r="A132" s="333" t="s">
        <v>218</v>
      </c>
      <c r="B132" s="32">
        <f t="shared" si="59"/>
        <v>255</v>
      </c>
      <c r="C132" s="32">
        <f t="shared" si="60"/>
        <v>195</v>
      </c>
      <c r="D132" s="32">
        <f t="shared" si="61"/>
        <v>17</v>
      </c>
      <c r="E132" s="32">
        <f t="shared" si="62"/>
        <v>174</v>
      </c>
      <c r="F132" s="32">
        <f t="shared" si="63"/>
        <v>4</v>
      </c>
      <c r="G132" s="51">
        <f t="shared" si="64"/>
        <v>0</v>
      </c>
      <c r="H132" s="32">
        <f t="shared" si="65"/>
        <v>8.7179487179487172</v>
      </c>
      <c r="I132" s="32">
        <f t="shared" si="65"/>
        <v>89.230769230769226</v>
      </c>
      <c r="J132" s="32">
        <f t="shared" si="65"/>
        <v>2.0512820512820511</v>
      </c>
      <c r="K132" s="32">
        <f t="shared" si="65"/>
        <v>0</v>
      </c>
      <c r="L132" s="72"/>
    </row>
    <row r="133" spans="1:12" x14ac:dyDescent="0.25">
      <c r="A133" s="333" t="s">
        <v>219</v>
      </c>
      <c r="B133" s="32">
        <f t="shared" si="59"/>
        <v>314</v>
      </c>
      <c r="C133" s="32">
        <f t="shared" si="60"/>
        <v>230</v>
      </c>
      <c r="D133" s="32">
        <f t="shared" si="61"/>
        <v>32</v>
      </c>
      <c r="E133" s="32">
        <f t="shared" si="62"/>
        <v>194</v>
      </c>
      <c r="F133" s="32">
        <f t="shared" si="63"/>
        <v>3</v>
      </c>
      <c r="G133" s="51">
        <f t="shared" si="64"/>
        <v>1</v>
      </c>
      <c r="H133" s="32">
        <f t="shared" si="65"/>
        <v>13.913043478260869</v>
      </c>
      <c r="I133" s="32">
        <f t="shared" si="65"/>
        <v>84.347826086956516</v>
      </c>
      <c r="J133" s="32">
        <f t="shared" si="65"/>
        <v>1.3043478260869565</v>
      </c>
      <c r="K133" s="32">
        <f t="shared" si="65"/>
        <v>0.43478260869565216</v>
      </c>
      <c r="L133" s="72"/>
    </row>
    <row r="134" spans="1:12" x14ac:dyDescent="0.25">
      <c r="A134" s="333" t="s">
        <v>225</v>
      </c>
      <c r="B134" s="32">
        <f t="shared" si="59"/>
        <v>133</v>
      </c>
      <c r="C134" s="32">
        <f t="shared" si="60"/>
        <v>92</v>
      </c>
      <c r="D134" s="32">
        <f t="shared" si="61"/>
        <v>20</v>
      </c>
      <c r="E134" s="32">
        <f t="shared" si="62"/>
        <v>70</v>
      </c>
      <c r="F134" s="32">
        <f t="shared" si="63"/>
        <v>2</v>
      </c>
      <c r="G134" s="51">
        <f t="shared" si="64"/>
        <v>0</v>
      </c>
      <c r="H134" s="32">
        <f t="shared" si="65"/>
        <v>21.739130434782609</v>
      </c>
      <c r="I134" s="32">
        <f t="shared" si="65"/>
        <v>76.086956521739125</v>
      </c>
      <c r="J134" s="32">
        <f t="shared" si="65"/>
        <v>2.1739130434782608</v>
      </c>
      <c r="K134" s="32">
        <f t="shared" si="65"/>
        <v>0</v>
      </c>
      <c r="L134" s="72"/>
    </row>
    <row r="135" spans="1:12" ht="21.75" customHeight="1" x14ac:dyDescent="0.25">
      <c r="A135" s="331" t="s">
        <v>242</v>
      </c>
      <c r="B135" s="30">
        <f>SUM(B136:B154)</f>
        <v>9200</v>
      </c>
      <c r="C135" s="30">
        <f t="shared" ref="C135:G135" si="66">SUM(C136:C154)</f>
        <v>6922</v>
      </c>
      <c r="D135" s="30">
        <f t="shared" si="66"/>
        <v>964</v>
      </c>
      <c r="E135" s="30">
        <f t="shared" si="66"/>
        <v>5834</v>
      </c>
      <c r="F135" s="30">
        <f t="shared" si="66"/>
        <v>88</v>
      </c>
      <c r="G135" s="71">
        <f t="shared" si="66"/>
        <v>36</v>
      </c>
      <c r="H135" s="30">
        <f>IF(ISERROR(100*D135/$C135),"-",100*D135/$C135)</f>
        <v>13.926610806125398</v>
      </c>
      <c r="I135" s="30">
        <f>IF(ISERROR(100*E135/$C135),"-",100*E135/$C135)</f>
        <v>84.28199942213233</v>
      </c>
      <c r="J135" s="30">
        <f>IF(ISERROR(100*F135/$C135),"-",100*F135/$C135)</f>
        <v>1.2713088702687085</v>
      </c>
      <c r="K135" s="30">
        <f>IF(ISERROR(100*G135/$C135),"-",100*G135/$C135)</f>
        <v>0.52008090147356256</v>
      </c>
      <c r="L135" s="72"/>
    </row>
    <row r="136" spans="1:12" x14ac:dyDescent="0.25">
      <c r="A136" s="333" t="s">
        <v>93</v>
      </c>
      <c r="B136" s="32">
        <f t="shared" ref="B136:B154" si="67">IF(ISERROR(VLOOKUP($B$4&amp;"All providers"&amp;A136,ProvidersandPlaces,6,FALSE))=TRUE,0,VLOOKUP($B$4&amp;"All providers"&amp;A136,ProvidersandPlaces,6,FALSE))</f>
        <v>194</v>
      </c>
      <c r="C136" s="32">
        <f t="shared" ref="C136:C154" si="68">IF(ISERROR(VLOOKUP($B$4&amp;$A136&amp;$A$7,EYR_most_recent_outcomes,5,FALSE))=TRUE,0,VLOOKUP($B$4&amp;$A136&amp;$A$7,EYR_most_recent_outcomes,5,FALSE))</f>
        <v>140</v>
      </c>
      <c r="D136" s="32">
        <f t="shared" ref="D136:D154" si="69">IF(ISERROR(VLOOKUP($B$4&amp;$A136&amp;$A$7,EYR_most_recent_outcomes,6,FALSE))=TRUE,0,VLOOKUP($B$4&amp;$A136&amp;$A$7,EYR_most_recent_outcomes,6,FALSE))</f>
        <v>22</v>
      </c>
      <c r="E136" s="32">
        <f t="shared" ref="E136:E154" si="70">IF(ISERROR(VLOOKUP($B$4&amp;$A136&amp;$A$7,EYR_most_recent_outcomes,7,FALSE))=TRUE,0,VLOOKUP($B$4&amp;$A136&amp;$A$7,EYR_most_recent_outcomes,7,FALSE))</f>
        <v>117</v>
      </c>
      <c r="F136" s="32">
        <f t="shared" ref="F136:F154" si="71">IF(ISERROR(VLOOKUP($B$4&amp;$A136&amp;$A$7,EYR_most_recent_outcomes,8,FALSE))=TRUE,0,VLOOKUP($B$4&amp;$A136&amp;$A$7,EYR_most_recent_outcomes,8,FALSE))</f>
        <v>1</v>
      </c>
      <c r="G136" s="51">
        <f t="shared" ref="G136:G154" si="72">IF(ISERROR(VLOOKUP($B$4&amp;$A136&amp;$A$7,EYR_most_recent_outcomes,9,FALSE))=TRUE,0,VLOOKUP($B$4&amp;$A136&amp;$A$7,EYR_most_recent_outcomes,9,FALSE))</f>
        <v>0</v>
      </c>
      <c r="H136" s="32">
        <f t="shared" ref="H136:K154" si="73">IF(ISERROR(100*D136/$C136),"-",100*D136/$C136)</f>
        <v>15.714285714285714</v>
      </c>
      <c r="I136" s="32">
        <f t="shared" si="73"/>
        <v>83.571428571428569</v>
      </c>
      <c r="J136" s="32">
        <f t="shared" si="73"/>
        <v>0.7142857142857143</v>
      </c>
      <c r="K136" s="32">
        <f t="shared" si="73"/>
        <v>0</v>
      </c>
      <c r="L136" s="72"/>
    </row>
    <row r="137" spans="1:12" x14ac:dyDescent="0.25">
      <c r="A137" s="333" t="s">
        <v>96</v>
      </c>
      <c r="B137" s="32">
        <f t="shared" si="67"/>
        <v>196</v>
      </c>
      <c r="C137" s="32">
        <f t="shared" si="68"/>
        <v>139</v>
      </c>
      <c r="D137" s="32">
        <f t="shared" si="69"/>
        <v>24</v>
      </c>
      <c r="E137" s="32">
        <f t="shared" si="70"/>
        <v>113</v>
      </c>
      <c r="F137" s="32">
        <f t="shared" si="71"/>
        <v>0</v>
      </c>
      <c r="G137" s="51">
        <f t="shared" si="72"/>
        <v>2</v>
      </c>
      <c r="H137" s="32">
        <f t="shared" si="73"/>
        <v>17.266187050359711</v>
      </c>
      <c r="I137" s="32">
        <f t="shared" si="73"/>
        <v>81.294964028776974</v>
      </c>
      <c r="J137" s="32">
        <f t="shared" si="73"/>
        <v>0</v>
      </c>
      <c r="K137" s="32">
        <f t="shared" si="73"/>
        <v>1.4388489208633093</v>
      </c>
      <c r="L137" s="72"/>
    </row>
    <row r="138" spans="1:12" x14ac:dyDescent="0.25">
      <c r="A138" s="333" t="s">
        <v>99</v>
      </c>
      <c r="B138" s="32">
        <f t="shared" si="67"/>
        <v>677</v>
      </c>
      <c r="C138" s="32">
        <f t="shared" si="68"/>
        <v>463</v>
      </c>
      <c r="D138" s="32">
        <f t="shared" si="69"/>
        <v>58</v>
      </c>
      <c r="E138" s="32">
        <f t="shared" si="70"/>
        <v>390</v>
      </c>
      <c r="F138" s="32">
        <f t="shared" si="71"/>
        <v>11</v>
      </c>
      <c r="G138" s="51">
        <f t="shared" si="72"/>
        <v>4</v>
      </c>
      <c r="H138" s="32">
        <f t="shared" si="73"/>
        <v>12.526997840172786</v>
      </c>
      <c r="I138" s="32">
        <f t="shared" si="73"/>
        <v>84.233261339092877</v>
      </c>
      <c r="J138" s="32">
        <f t="shared" si="73"/>
        <v>2.3758099352051838</v>
      </c>
      <c r="K138" s="32">
        <f t="shared" si="73"/>
        <v>0.86393088552915764</v>
      </c>
      <c r="L138" s="72"/>
    </row>
    <row r="139" spans="1:12" x14ac:dyDescent="0.25">
      <c r="A139" s="333" t="s">
        <v>122</v>
      </c>
      <c r="B139" s="32">
        <f t="shared" si="67"/>
        <v>337</v>
      </c>
      <c r="C139" s="32">
        <f t="shared" si="68"/>
        <v>268</v>
      </c>
      <c r="D139" s="32">
        <f t="shared" si="69"/>
        <v>59</v>
      </c>
      <c r="E139" s="32">
        <f t="shared" si="70"/>
        <v>206</v>
      </c>
      <c r="F139" s="32">
        <f t="shared" si="71"/>
        <v>3</v>
      </c>
      <c r="G139" s="51">
        <f t="shared" si="72"/>
        <v>0</v>
      </c>
      <c r="H139" s="32">
        <f t="shared" si="73"/>
        <v>22.014925373134329</v>
      </c>
      <c r="I139" s="32">
        <f t="shared" si="73"/>
        <v>76.865671641791039</v>
      </c>
      <c r="J139" s="32">
        <f t="shared" si="73"/>
        <v>1.1194029850746268</v>
      </c>
      <c r="K139" s="32">
        <f t="shared" si="73"/>
        <v>0</v>
      </c>
      <c r="L139" s="72"/>
    </row>
    <row r="140" spans="1:12" x14ac:dyDescent="0.25">
      <c r="A140" s="333" t="s">
        <v>131</v>
      </c>
      <c r="B140" s="32">
        <f t="shared" si="67"/>
        <v>1513</v>
      </c>
      <c r="C140" s="32">
        <f t="shared" si="68"/>
        <v>1143</v>
      </c>
      <c r="D140" s="32">
        <f t="shared" si="69"/>
        <v>146</v>
      </c>
      <c r="E140" s="32">
        <f t="shared" si="70"/>
        <v>980</v>
      </c>
      <c r="F140" s="32">
        <f t="shared" si="71"/>
        <v>10</v>
      </c>
      <c r="G140" s="51">
        <f t="shared" si="72"/>
        <v>7</v>
      </c>
      <c r="H140" s="32">
        <f t="shared" si="73"/>
        <v>12.773403324584427</v>
      </c>
      <c r="I140" s="32">
        <f t="shared" si="73"/>
        <v>85.739282589676293</v>
      </c>
      <c r="J140" s="32">
        <f t="shared" si="73"/>
        <v>0.87489063867016625</v>
      </c>
      <c r="K140" s="32">
        <f t="shared" si="73"/>
        <v>0.61242344706911633</v>
      </c>
      <c r="L140" s="72"/>
    </row>
    <row r="141" spans="1:12" x14ac:dyDescent="0.25">
      <c r="A141" s="333" t="s">
        <v>140</v>
      </c>
      <c r="B141" s="32">
        <f t="shared" si="67"/>
        <v>63</v>
      </c>
      <c r="C141" s="32">
        <f t="shared" si="68"/>
        <v>56</v>
      </c>
      <c r="D141" s="32">
        <f t="shared" si="69"/>
        <v>10</v>
      </c>
      <c r="E141" s="32">
        <f t="shared" si="70"/>
        <v>46</v>
      </c>
      <c r="F141" s="32">
        <f t="shared" si="71"/>
        <v>0</v>
      </c>
      <c r="G141" s="51">
        <f t="shared" si="72"/>
        <v>0</v>
      </c>
      <c r="H141" s="32">
        <f t="shared" si="73"/>
        <v>17.857142857142858</v>
      </c>
      <c r="I141" s="32">
        <f t="shared" si="73"/>
        <v>82.142857142857139</v>
      </c>
      <c r="J141" s="32">
        <f t="shared" si="73"/>
        <v>0</v>
      </c>
      <c r="K141" s="32">
        <f t="shared" si="73"/>
        <v>0</v>
      </c>
      <c r="L141" s="72"/>
    </row>
    <row r="142" spans="1:12" x14ac:dyDescent="0.25">
      <c r="A142" s="333" t="s">
        <v>144</v>
      </c>
      <c r="B142" s="32">
        <f t="shared" si="67"/>
        <v>1455</v>
      </c>
      <c r="C142" s="32">
        <f t="shared" si="68"/>
        <v>1116</v>
      </c>
      <c r="D142" s="32">
        <f t="shared" si="69"/>
        <v>170</v>
      </c>
      <c r="E142" s="32">
        <f t="shared" si="70"/>
        <v>924</v>
      </c>
      <c r="F142" s="32">
        <f t="shared" si="71"/>
        <v>18</v>
      </c>
      <c r="G142" s="51">
        <f t="shared" si="72"/>
        <v>4</v>
      </c>
      <c r="H142" s="32">
        <f t="shared" si="73"/>
        <v>15.232974910394265</v>
      </c>
      <c r="I142" s="32">
        <f t="shared" si="73"/>
        <v>82.795698924731184</v>
      </c>
      <c r="J142" s="32">
        <f t="shared" si="73"/>
        <v>1.6129032258064515</v>
      </c>
      <c r="K142" s="32">
        <f t="shared" si="73"/>
        <v>0.35842293906810035</v>
      </c>
      <c r="L142" s="72"/>
    </row>
    <row r="143" spans="1:12" x14ac:dyDescent="0.25">
      <c r="A143" s="333" t="s">
        <v>159</v>
      </c>
      <c r="B143" s="32">
        <f t="shared" si="67"/>
        <v>253</v>
      </c>
      <c r="C143" s="32">
        <f t="shared" si="68"/>
        <v>194</v>
      </c>
      <c r="D143" s="32">
        <f t="shared" si="69"/>
        <v>17</v>
      </c>
      <c r="E143" s="32">
        <f t="shared" si="70"/>
        <v>170</v>
      </c>
      <c r="F143" s="32">
        <f t="shared" si="71"/>
        <v>3</v>
      </c>
      <c r="G143" s="51">
        <f t="shared" si="72"/>
        <v>4</v>
      </c>
      <c r="H143" s="32">
        <f t="shared" si="73"/>
        <v>8.7628865979381452</v>
      </c>
      <c r="I143" s="32">
        <f t="shared" si="73"/>
        <v>87.628865979381445</v>
      </c>
      <c r="J143" s="32">
        <f t="shared" si="73"/>
        <v>1.5463917525773196</v>
      </c>
      <c r="K143" s="32">
        <f t="shared" si="73"/>
        <v>2.0618556701030926</v>
      </c>
      <c r="L143" s="72"/>
    </row>
    <row r="144" spans="1:12" x14ac:dyDescent="0.25">
      <c r="A144" s="333" t="s">
        <v>162</v>
      </c>
      <c r="B144" s="32">
        <f t="shared" si="67"/>
        <v>266</v>
      </c>
      <c r="C144" s="32">
        <f t="shared" si="68"/>
        <v>205</v>
      </c>
      <c r="D144" s="32">
        <f t="shared" si="69"/>
        <v>32</v>
      </c>
      <c r="E144" s="32">
        <f t="shared" si="70"/>
        <v>164</v>
      </c>
      <c r="F144" s="32">
        <f t="shared" si="71"/>
        <v>7</v>
      </c>
      <c r="G144" s="51">
        <f t="shared" si="72"/>
        <v>2</v>
      </c>
      <c r="H144" s="32">
        <f t="shared" si="73"/>
        <v>15.609756097560975</v>
      </c>
      <c r="I144" s="32">
        <f t="shared" si="73"/>
        <v>80</v>
      </c>
      <c r="J144" s="32">
        <f t="shared" si="73"/>
        <v>3.4146341463414633</v>
      </c>
      <c r="K144" s="32">
        <f t="shared" si="73"/>
        <v>0.97560975609756095</v>
      </c>
      <c r="L144" s="72"/>
    </row>
    <row r="145" spans="1:12" x14ac:dyDescent="0.25">
      <c r="A145" s="333" t="s">
        <v>176</v>
      </c>
      <c r="B145" s="32">
        <f t="shared" si="67"/>
        <v>640</v>
      </c>
      <c r="C145" s="32">
        <f t="shared" si="68"/>
        <v>495</v>
      </c>
      <c r="D145" s="32">
        <f t="shared" si="69"/>
        <v>53</v>
      </c>
      <c r="E145" s="32">
        <f t="shared" si="70"/>
        <v>430</v>
      </c>
      <c r="F145" s="32">
        <f t="shared" si="71"/>
        <v>10</v>
      </c>
      <c r="G145" s="51">
        <f t="shared" si="72"/>
        <v>2</v>
      </c>
      <c r="H145" s="32">
        <f t="shared" si="73"/>
        <v>10.707070707070708</v>
      </c>
      <c r="I145" s="32">
        <f t="shared" si="73"/>
        <v>86.868686868686865</v>
      </c>
      <c r="J145" s="32">
        <f t="shared" si="73"/>
        <v>2.0202020202020203</v>
      </c>
      <c r="K145" s="32">
        <f t="shared" si="73"/>
        <v>0.40404040404040403</v>
      </c>
      <c r="L145" s="72"/>
    </row>
    <row r="146" spans="1:12" x14ac:dyDescent="0.25">
      <c r="A146" s="333" t="s">
        <v>179</v>
      </c>
      <c r="B146" s="32">
        <f t="shared" si="67"/>
        <v>157</v>
      </c>
      <c r="C146" s="32">
        <f t="shared" si="68"/>
        <v>122</v>
      </c>
      <c r="D146" s="32">
        <f t="shared" si="69"/>
        <v>14</v>
      </c>
      <c r="E146" s="32">
        <f t="shared" si="70"/>
        <v>105</v>
      </c>
      <c r="F146" s="32">
        <f t="shared" si="71"/>
        <v>2</v>
      </c>
      <c r="G146" s="51">
        <f t="shared" si="72"/>
        <v>1</v>
      </c>
      <c r="H146" s="32">
        <f t="shared" si="73"/>
        <v>11.475409836065573</v>
      </c>
      <c r="I146" s="32">
        <f t="shared" si="73"/>
        <v>86.06557377049181</v>
      </c>
      <c r="J146" s="32">
        <f t="shared" si="73"/>
        <v>1.639344262295082</v>
      </c>
      <c r="K146" s="32">
        <f t="shared" si="73"/>
        <v>0.81967213114754101</v>
      </c>
      <c r="L146" s="72"/>
    </row>
    <row r="147" spans="1:12" x14ac:dyDescent="0.25">
      <c r="A147" s="333" t="s">
        <v>180</v>
      </c>
      <c r="B147" s="32">
        <f t="shared" si="67"/>
        <v>154</v>
      </c>
      <c r="C147" s="32">
        <f t="shared" si="68"/>
        <v>107</v>
      </c>
      <c r="D147" s="32">
        <f t="shared" si="69"/>
        <v>8</v>
      </c>
      <c r="E147" s="32">
        <f t="shared" si="70"/>
        <v>98</v>
      </c>
      <c r="F147" s="32">
        <f t="shared" si="71"/>
        <v>1</v>
      </c>
      <c r="G147" s="51">
        <f t="shared" si="72"/>
        <v>0</v>
      </c>
      <c r="H147" s="32">
        <f t="shared" si="73"/>
        <v>7.4766355140186915</v>
      </c>
      <c r="I147" s="32">
        <f t="shared" si="73"/>
        <v>91.588785046728972</v>
      </c>
      <c r="J147" s="32">
        <f t="shared" si="73"/>
        <v>0.93457943925233644</v>
      </c>
      <c r="K147" s="32">
        <f t="shared" si="73"/>
        <v>0</v>
      </c>
      <c r="L147" s="72"/>
    </row>
    <row r="148" spans="1:12" x14ac:dyDescent="0.25">
      <c r="A148" s="333" t="s">
        <v>192</v>
      </c>
      <c r="B148" s="32">
        <f t="shared" si="67"/>
        <v>106</v>
      </c>
      <c r="C148" s="32">
        <f t="shared" si="68"/>
        <v>83</v>
      </c>
      <c r="D148" s="32">
        <f t="shared" si="69"/>
        <v>11</v>
      </c>
      <c r="E148" s="32">
        <f t="shared" si="70"/>
        <v>69</v>
      </c>
      <c r="F148" s="32">
        <f t="shared" si="71"/>
        <v>2</v>
      </c>
      <c r="G148" s="51">
        <f t="shared" si="72"/>
        <v>1</v>
      </c>
      <c r="H148" s="32">
        <f t="shared" si="73"/>
        <v>13.253012048192771</v>
      </c>
      <c r="I148" s="32">
        <f t="shared" si="73"/>
        <v>83.132530120481931</v>
      </c>
      <c r="J148" s="32">
        <f t="shared" si="73"/>
        <v>2.4096385542168677</v>
      </c>
      <c r="K148" s="32">
        <f t="shared" si="73"/>
        <v>1.2048192771084338</v>
      </c>
      <c r="L148" s="72"/>
    </row>
    <row r="149" spans="1:12" x14ac:dyDescent="0.25">
      <c r="A149" s="333" t="s">
        <v>197</v>
      </c>
      <c r="B149" s="32">
        <f t="shared" si="67"/>
        <v>182</v>
      </c>
      <c r="C149" s="32">
        <f t="shared" si="68"/>
        <v>141</v>
      </c>
      <c r="D149" s="32">
        <f t="shared" si="69"/>
        <v>22</v>
      </c>
      <c r="E149" s="32">
        <f t="shared" si="70"/>
        <v>117</v>
      </c>
      <c r="F149" s="32">
        <f t="shared" si="71"/>
        <v>0</v>
      </c>
      <c r="G149" s="51">
        <f t="shared" si="72"/>
        <v>2</v>
      </c>
      <c r="H149" s="32">
        <f t="shared" si="73"/>
        <v>15.602836879432624</v>
      </c>
      <c r="I149" s="32">
        <f t="shared" si="73"/>
        <v>82.978723404255319</v>
      </c>
      <c r="J149" s="32">
        <f t="shared" si="73"/>
        <v>0</v>
      </c>
      <c r="K149" s="32">
        <f t="shared" si="73"/>
        <v>1.4184397163120568</v>
      </c>
      <c r="L149" s="72"/>
    </row>
    <row r="150" spans="1:12" x14ac:dyDescent="0.25">
      <c r="A150" s="333" t="s">
        <v>207</v>
      </c>
      <c r="B150" s="32">
        <f t="shared" si="67"/>
        <v>1560</v>
      </c>
      <c r="C150" s="32">
        <f t="shared" si="68"/>
        <v>1179</v>
      </c>
      <c r="D150" s="32">
        <f t="shared" si="69"/>
        <v>177</v>
      </c>
      <c r="E150" s="32">
        <f t="shared" si="70"/>
        <v>989</v>
      </c>
      <c r="F150" s="32">
        <f t="shared" si="71"/>
        <v>11</v>
      </c>
      <c r="G150" s="51">
        <f t="shared" si="72"/>
        <v>2</v>
      </c>
      <c r="H150" s="32">
        <f t="shared" si="73"/>
        <v>15.012722646310433</v>
      </c>
      <c r="I150" s="32">
        <f t="shared" si="73"/>
        <v>83.884648006785412</v>
      </c>
      <c r="J150" s="32">
        <f t="shared" si="73"/>
        <v>0.93299406276505514</v>
      </c>
      <c r="K150" s="32">
        <f t="shared" si="73"/>
        <v>0.16963528413910092</v>
      </c>
      <c r="L150" s="72"/>
    </row>
    <row r="151" spans="1:12" x14ac:dyDescent="0.25">
      <c r="A151" s="333" t="s">
        <v>222</v>
      </c>
      <c r="B151" s="32">
        <f t="shared" si="67"/>
        <v>182</v>
      </c>
      <c r="C151" s="32">
        <f t="shared" si="68"/>
        <v>139</v>
      </c>
      <c r="D151" s="32">
        <f t="shared" si="69"/>
        <v>13</v>
      </c>
      <c r="E151" s="32">
        <f t="shared" si="70"/>
        <v>124</v>
      </c>
      <c r="F151" s="32">
        <f t="shared" si="71"/>
        <v>1</v>
      </c>
      <c r="G151" s="51">
        <f t="shared" si="72"/>
        <v>1</v>
      </c>
      <c r="H151" s="32">
        <f t="shared" si="73"/>
        <v>9.3525179856115113</v>
      </c>
      <c r="I151" s="32">
        <f t="shared" si="73"/>
        <v>89.208633093525179</v>
      </c>
      <c r="J151" s="32">
        <f t="shared" si="73"/>
        <v>0.71942446043165464</v>
      </c>
      <c r="K151" s="32">
        <f t="shared" si="73"/>
        <v>0.71942446043165464</v>
      </c>
      <c r="L151" s="72"/>
    </row>
    <row r="152" spans="1:12" x14ac:dyDescent="0.25">
      <c r="A152" s="333" t="s">
        <v>224</v>
      </c>
      <c r="B152" s="32">
        <f t="shared" si="67"/>
        <v>858</v>
      </c>
      <c r="C152" s="32">
        <f t="shared" si="68"/>
        <v>631</v>
      </c>
      <c r="D152" s="32">
        <f t="shared" si="69"/>
        <v>84</v>
      </c>
      <c r="E152" s="32">
        <f t="shared" si="70"/>
        <v>535</v>
      </c>
      <c r="F152" s="32">
        <f t="shared" si="71"/>
        <v>8</v>
      </c>
      <c r="G152" s="51">
        <f t="shared" si="72"/>
        <v>4</v>
      </c>
      <c r="H152" s="32">
        <f t="shared" si="73"/>
        <v>13.312202852614897</v>
      </c>
      <c r="I152" s="32">
        <f t="shared" si="73"/>
        <v>84.786053882725838</v>
      </c>
      <c r="J152" s="32">
        <f t="shared" si="73"/>
        <v>1.2678288431061806</v>
      </c>
      <c r="K152" s="32">
        <f t="shared" si="73"/>
        <v>0.6339144215530903</v>
      </c>
      <c r="L152" s="72"/>
    </row>
    <row r="153" spans="1:12" x14ac:dyDescent="0.25">
      <c r="A153" s="333" t="s">
        <v>229</v>
      </c>
      <c r="B153" s="32">
        <f t="shared" si="67"/>
        <v>170</v>
      </c>
      <c r="C153" s="32">
        <f t="shared" si="68"/>
        <v>129</v>
      </c>
      <c r="D153" s="32">
        <f t="shared" si="69"/>
        <v>20</v>
      </c>
      <c r="E153" s="32">
        <f t="shared" si="70"/>
        <v>109</v>
      </c>
      <c r="F153" s="32">
        <f t="shared" si="71"/>
        <v>0</v>
      </c>
      <c r="G153" s="51">
        <f t="shared" si="72"/>
        <v>0</v>
      </c>
      <c r="H153" s="32">
        <f t="shared" si="73"/>
        <v>15.503875968992247</v>
      </c>
      <c r="I153" s="32">
        <f t="shared" si="73"/>
        <v>84.496124031007753</v>
      </c>
      <c r="J153" s="32">
        <f t="shared" si="73"/>
        <v>0</v>
      </c>
      <c r="K153" s="32">
        <f t="shared" si="73"/>
        <v>0</v>
      </c>
      <c r="L153" s="72"/>
    </row>
    <row r="154" spans="1:12" x14ac:dyDescent="0.25">
      <c r="A154" s="333" t="s">
        <v>231</v>
      </c>
      <c r="B154" s="32">
        <f t="shared" si="67"/>
        <v>237</v>
      </c>
      <c r="C154" s="32">
        <f t="shared" si="68"/>
        <v>172</v>
      </c>
      <c r="D154" s="32">
        <f t="shared" si="69"/>
        <v>24</v>
      </c>
      <c r="E154" s="32">
        <f t="shared" si="70"/>
        <v>148</v>
      </c>
      <c r="F154" s="32">
        <f t="shared" si="71"/>
        <v>0</v>
      </c>
      <c r="G154" s="51">
        <f t="shared" si="72"/>
        <v>0</v>
      </c>
      <c r="H154" s="32">
        <f t="shared" si="73"/>
        <v>13.953488372093023</v>
      </c>
      <c r="I154" s="32">
        <f t="shared" si="73"/>
        <v>86.04651162790698</v>
      </c>
      <c r="J154" s="32">
        <f t="shared" si="73"/>
        <v>0</v>
      </c>
      <c r="K154" s="32">
        <f t="shared" si="73"/>
        <v>0</v>
      </c>
      <c r="L154" s="72"/>
    </row>
    <row r="155" spans="1:12" ht="21.75" customHeight="1" x14ac:dyDescent="0.25">
      <c r="A155" s="331" t="s">
        <v>243</v>
      </c>
      <c r="B155" s="30">
        <f>SUM(B156:B170)</f>
        <v>4517</v>
      </c>
      <c r="C155" s="30">
        <f t="shared" ref="C155:G155" si="74">SUM(C156:C170)</f>
        <v>3547</v>
      </c>
      <c r="D155" s="30">
        <f t="shared" si="74"/>
        <v>538</v>
      </c>
      <c r="E155" s="30">
        <f t="shared" si="74"/>
        <v>2958</v>
      </c>
      <c r="F155" s="30">
        <f t="shared" si="74"/>
        <v>40</v>
      </c>
      <c r="G155" s="71">
        <f t="shared" si="74"/>
        <v>11</v>
      </c>
      <c r="H155" s="30">
        <f>IF(ISERROR(100*D155/$C155),"-",100*D155/$C155)</f>
        <v>15.16774739216239</v>
      </c>
      <c r="I155" s="30">
        <f>IF(ISERROR(100*E155/$C155),"-",100*E155/$C155)</f>
        <v>83.394417817874256</v>
      </c>
      <c r="J155" s="30">
        <f>IF(ISERROR(100*F155/$C155),"-",100*F155/$C155)</f>
        <v>1.1277135607555682</v>
      </c>
      <c r="K155" s="30">
        <f>IF(ISERROR(100*G155/$C155),"-",100*G155/$C155)</f>
        <v>0.31012122920778123</v>
      </c>
      <c r="L155" s="72"/>
    </row>
    <row r="156" spans="1:12" x14ac:dyDescent="0.25">
      <c r="A156" s="333" t="s">
        <v>85</v>
      </c>
      <c r="B156" s="32">
        <f t="shared" ref="B156:B170" si="75">IF(ISERROR(VLOOKUP($B$4&amp;"All providers"&amp;A156,ProvidersandPlaces,6,FALSE))=TRUE,0,VLOOKUP($B$4&amp;"All providers"&amp;A156,ProvidersandPlaces,6,FALSE))</f>
        <v>174</v>
      </c>
      <c r="C156" s="32">
        <f t="shared" ref="C156:C170" si="76">IF(ISERROR(VLOOKUP($B$4&amp;$A156&amp;$A$7,EYR_most_recent_outcomes,5,FALSE))=TRUE,0,VLOOKUP($B$4&amp;$A156&amp;$A$7,EYR_most_recent_outcomes,5,FALSE))</f>
        <v>122</v>
      </c>
      <c r="D156" s="32">
        <f t="shared" ref="D156:D170" si="77">IF(ISERROR(VLOOKUP($B$4&amp;$A156&amp;$A$7,EYR_most_recent_outcomes,6,FALSE))=TRUE,0,VLOOKUP($B$4&amp;$A156&amp;$A$7,EYR_most_recent_outcomes,6,FALSE))</f>
        <v>19</v>
      </c>
      <c r="E156" s="32">
        <f t="shared" ref="E156:E170" si="78">IF(ISERROR(VLOOKUP($B$4&amp;$A156&amp;$A$7,EYR_most_recent_outcomes,7,FALSE))=TRUE,0,VLOOKUP($B$4&amp;$A156&amp;$A$7,EYR_most_recent_outcomes,7,FALSE))</f>
        <v>101</v>
      </c>
      <c r="F156" s="32">
        <f t="shared" ref="F156:F170" si="79">IF(ISERROR(VLOOKUP($B$4&amp;$A156&amp;$A$7,EYR_most_recent_outcomes,8,FALSE))=TRUE,0,VLOOKUP($B$4&amp;$A156&amp;$A$7,EYR_most_recent_outcomes,8,FALSE))</f>
        <v>1</v>
      </c>
      <c r="G156" s="73">
        <f t="shared" ref="G156:G170" si="80">IF(ISERROR(VLOOKUP($B$4&amp;$A156&amp;$A$7,EYR_most_recent_outcomes,9,FALSE))=TRUE,0,VLOOKUP($B$4&amp;$A156&amp;$A$7,EYR_most_recent_outcomes,9,FALSE))</f>
        <v>1</v>
      </c>
      <c r="H156" s="32">
        <f>IF(ISERROR(100*D156/$C156),"-",100*D156/$C156)</f>
        <v>15.573770491803279</v>
      </c>
      <c r="I156" s="32">
        <f t="shared" ref="I156:K170" si="81">IF(ISERROR(100*E156/$C156),"-",100*E156/$C156)</f>
        <v>82.786885245901644</v>
      </c>
      <c r="J156" s="32">
        <f t="shared" si="81"/>
        <v>0.81967213114754101</v>
      </c>
      <c r="K156" s="32">
        <f t="shared" si="81"/>
        <v>0.81967213114754101</v>
      </c>
      <c r="L156" s="72"/>
    </row>
    <row r="157" spans="1:12" x14ac:dyDescent="0.25">
      <c r="A157" s="333" t="s">
        <v>92</v>
      </c>
      <c r="B157" s="32">
        <f t="shared" si="75"/>
        <v>292</v>
      </c>
      <c r="C157" s="32">
        <f t="shared" si="76"/>
        <v>244</v>
      </c>
      <c r="D157" s="32">
        <f t="shared" si="77"/>
        <v>38</v>
      </c>
      <c r="E157" s="32">
        <f t="shared" si="78"/>
        <v>203</v>
      </c>
      <c r="F157" s="32">
        <f t="shared" si="79"/>
        <v>3</v>
      </c>
      <c r="G157" s="73">
        <f t="shared" si="80"/>
        <v>0</v>
      </c>
      <c r="H157" s="32">
        <f t="shared" ref="H157:H170" si="82">IF(ISERROR(100*D157/$C157),"-",100*D157/$C157)</f>
        <v>15.573770491803279</v>
      </c>
      <c r="I157" s="32">
        <f t="shared" si="81"/>
        <v>83.196721311475414</v>
      </c>
      <c r="J157" s="32">
        <f t="shared" si="81"/>
        <v>1.2295081967213115</v>
      </c>
      <c r="K157" s="32">
        <f t="shared" si="81"/>
        <v>0</v>
      </c>
      <c r="L157" s="72"/>
    </row>
    <row r="158" spans="1:12" x14ac:dyDescent="0.25">
      <c r="A158" s="333" t="s">
        <v>97</v>
      </c>
      <c r="B158" s="32">
        <f t="shared" si="75"/>
        <v>411</v>
      </c>
      <c r="C158" s="32">
        <f t="shared" si="76"/>
        <v>284</v>
      </c>
      <c r="D158" s="32">
        <f t="shared" si="77"/>
        <v>46</v>
      </c>
      <c r="E158" s="32">
        <f t="shared" si="78"/>
        <v>233</v>
      </c>
      <c r="F158" s="32">
        <f t="shared" si="79"/>
        <v>3</v>
      </c>
      <c r="G158" s="73">
        <f t="shared" si="80"/>
        <v>2</v>
      </c>
      <c r="H158" s="32">
        <f t="shared" si="82"/>
        <v>16.197183098591548</v>
      </c>
      <c r="I158" s="32">
        <f>IF(ISERROR(100*E158/$C158),"-",100*E158/$C158)</f>
        <v>82.042253521126767</v>
      </c>
      <c r="J158" s="32">
        <f t="shared" si="81"/>
        <v>1.056338028169014</v>
      </c>
      <c r="K158" s="32">
        <f t="shared" si="81"/>
        <v>0.70422535211267601</v>
      </c>
      <c r="L158" s="72"/>
    </row>
    <row r="159" spans="1:12" x14ac:dyDescent="0.25">
      <c r="A159" s="333" t="s">
        <v>108</v>
      </c>
      <c r="B159" s="32">
        <f t="shared" si="75"/>
        <v>355</v>
      </c>
      <c r="C159" s="32">
        <f t="shared" si="76"/>
        <v>312</v>
      </c>
      <c r="D159" s="32">
        <f t="shared" si="77"/>
        <v>60</v>
      </c>
      <c r="E159" s="32">
        <f t="shared" si="78"/>
        <v>247</v>
      </c>
      <c r="F159" s="32">
        <f t="shared" si="79"/>
        <v>4</v>
      </c>
      <c r="G159" s="73">
        <f t="shared" si="80"/>
        <v>1</v>
      </c>
      <c r="H159" s="32">
        <f t="shared" si="82"/>
        <v>19.23076923076923</v>
      </c>
      <c r="I159" s="32">
        <f t="shared" si="81"/>
        <v>79.166666666666671</v>
      </c>
      <c r="J159" s="32">
        <f>IF(ISERROR(100*F159/$C159),"-",100*F159/$C159)</f>
        <v>1.2820512820512822</v>
      </c>
      <c r="K159" s="32">
        <f t="shared" si="81"/>
        <v>0.32051282051282054</v>
      </c>
      <c r="L159" s="72"/>
    </row>
    <row r="160" spans="1:12" x14ac:dyDescent="0.25">
      <c r="A160" s="333" t="s">
        <v>115</v>
      </c>
      <c r="B160" s="32">
        <f t="shared" si="75"/>
        <v>612</v>
      </c>
      <c r="C160" s="32">
        <f t="shared" si="76"/>
        <v>463</v>
      </c>
      <c r="D160" s="32">
        <f t="shared" si="77"/>
        <v>84</v>
      </c>
      <c r="E160" s="32">
        <f t="shared" si="78"/>
        <v>375</v>
      </c>
      <c r="F160" s="32">
        <f t="shared" si="79"/>
        <v>4</v>
      </c>
      <c r="G160" s="73">
        <f t="shared" si="80"/>
        <v>0</v>
      </c>
      <c r="H160" s="32">
        <f t="shared" si="82"/>
        <v>18.142548596112309</v>
      </c>
      <c r="I160" s="32">
        <f t="shared" si="81"/>
        <v>80.993520518358537</v>
      </c>
      <c r="J160" s="32">
        <f t="shared" si="81"/>
        <v>0.86393088552915764</v>
      </c>
      <c r="K160" s="32">
        <f t="shared" si="81"/>
        <v>0</v>
      </c>
      <c r="L160" s="72"/>
    </row>
    <row r="161" spans="1:12" x14ac:dyDescent="0.25">
      <c r="A161" s="333" t="s">
        <v>117</v>
      </c>
      <c r="B161" s="32">
        <f t="shared" si="75"/>
        <v>250</v>
      </c>
      <c r="C161" s="32">
        <f t="shared" si="76"/>
        <v>214</v>
      </c>
      <c r="D161" s="32">
        <f t="shared" si="77"/>
        <v>36</v>
      </c>
      <c r="E161" s="32">
        <f t="shared" si="78"/>
        <v>175</v>
      </c>
      <c r="F161" s="32">
        <f t="shared" si="79"/>
        <v>2</v>
      </c>
      <c r="G161" s="73">
        <f t="shared" si="80"/>
        <v>1</v>
      </c>
      <c r="H161" s="32">
        <f t="shared" si="82"/>
        <v>16.822429906542055</v>
      </c>
      <c r="I161" s="32">
        <f t="shared" si="81"/>
        <v>81.775700934579433</v>
      </c>
      <c r="J161" s="32">
        <f t="shared" si="81"/>
        <v>0.93457943925233644</v>
      </c>
      <c r="K161" s="32">
        <f t="shared" si="81"/>
        <v>0.46728971962616822</v>
      </c>
      <c r="L161" s="72"/>
    </row>
    <row r="162" spans="1:12" x14ac:dyDescent="0.25">
      <c r="A162" s="333" t="s">
        <v>126</v>
      </c>
      <c r="B162" s="32">
        <f t="shared" si="75"/>
        <v>551</v>
      </c>
      <c r="C162" s="32">
        <f t="shared" si="76"/>
        <v>421</v>
      </c>
      <c r="D162" s="32">
        <f t="shared" si="77"/>
        <v>40</v>
      </c>
      <c r="E162" s="32">
        <f t="shared" si="78"/>
        <v>376</v>
      </c>
      <c r="F162" s="32">
        <f t="shared" si="79"/>
        <v>5</v>
      </c>
      <c r="G162" s="73">
        <f t="shared" si="80"/>
        <v>0</v>
      </c>
      <c r="H162" s="32">
        <f t="shared" si="82"/>
        <v>9.5011876484560567</v>
      </c>
      <c r="I162" s="32">
        <f t="shared" si="81"/>
        <v>89.311163895486942</v>
      </c>
      <c r="J162" s="32">
        <f t="shared" si="81"/>
        <v>1.1876484560570071</v>
      </c>
      <c r="K162" s="32">
        <f t="shared" si="81"/>
        <v>0</v>
      </c>
      <c r="L162" s="72"/>
    </row>
    <row r="163" spans="1:12" x14ac:dyDescent="0.25">
      <c r="A163" s="333" t="s">
        <v>327</v>
      </c>
      <c r="B163" s="32">
        <f t="shared" si="75"/>
        <v>2</v>
      </c>
      <c r="C163" s="32">
        <f t="shared" si="76"/>
        <v>2</v>
      </c>
      <c r="D163" s="32">
        <f t="shared" si="77"/>
        <v>2</v>
      </c>
      <c r="E163" s="32">
        <f t="shared" si="78"/>
        <v>0</v>
      </c>
      <c r="F163" s="32">
        <f t="shared" si="79"/>
        <v>0</v>
      </c>
      <c r="G163" s="73">
        <f t="shared" si="80"/>
        <v>0</v>
      </c>
      <c r="H163" s="32">
        <f t="shared" si="82"/>
        <v>100</v>
      </c>
      <c r="I163" s="32">
        <f t="shared" si="81"/>
        <v>0</v>
      </c>
      <c r="J163" s="32">
        <f t="shared" si="81"/>
        <v>0</v>
      </c>
      <c r="K163" s="32">
        <f t="shared" si="81"/>
        <v>0</v>
      </c>
      <c r="L163" s="72"/>
    </row>
    <row r="164" spans="1:12" x14ac:dyDescent="0.25">
      <c r="A164" s="333" t="s">
        <v>169</v>
      </c>
      <c r="B164" s="32">
        <f t="shared" si="75"/>
        <v>213</v>
      </c>
      <c r="C164" s="32">
        <f t="shared" si="76"/>
        <v>173</v>
      </c>
      <c r="D164" s="32">
        <f t="shared" si="77"/>
        <v>21</v>
      </c>
      <c r="E164" s="32">
        <f t="shared" si="78"/>
        <v>150</v>
      </c>
      <c r="F164" s="32">
        <f t="shared" si="79"/>
        <v>1</v>
      </c>
      <c r="G164" s="73">
        <f t="shared" si="80"/>
        <v>1</v>
      </c>
      <c r="H164" s="32">
        <f t="shared" si="82"/>
        <v>12.138728323699421</v>
      </c>
      <c r="I164" s="32">
        <f t="shared" si="81"/>
        <v>86.705202312138724</v>
      </c>
      <c r="J164" s="32">
        <f t="shared" si="81"/>
        <v>0.5780346820809249</v>
      </c>
      <c r="K164" s="32">
        <f t="shared" si="81"/>
        <v>0.5780346820809249</v>
      </c>
      <c r="L164" s="72"/>
    </row>
    <row r="165" spans="1:12" x14ac:dyDescent="0.25">
      <c r="A165" s="333" t="s">
        <v>178</v>
      </c>
      <c r="B165" s="32">
        <f t="shared" si="75"/>
        <v>144</v>
      </c>
      <c r="C165" s="32">
        <f t="shared" si="76"/>
        <v>126</v>
      </c>
      <c r="D165" s="32">
        <f t="shared" si="77"/>
        <v>22</v>
      </c>
      <c r="E165" s="32">
        <f t="shared" si="78"/>
        <v>101</v>
      </c>
      <c r="F165" s="32">
        <f t="shared" si="79"/>
        <v>1</v>
      </c>
      <c r="G165" s="73">
        <f t="shared" si="80"/>
        <v>2</v>
      </c>
      <c r="H165" s="32">
        <f t="shared" si="82"/>
        <v>17.460317460317459</v>
      </c>
      <c r="I165" s="32">
        <f t="shared" si="81"/>
        <v>80.158730158730165</v>
      </c>
      <c r="J165" s="32">
        <f t="shared" si="81"/>
        <v>0.79365079365079361</v>
      </c>
      <c r="K165" s="32">
        <f>IF(ISERROR(100*G165/$C165),"-",100*G165/$C165)</f>
        <v>1.5873015873015872</v>
      </c>
      <c r="L165" s="72"/>
    </row>
    <row r="166" spans="1:12" x14ac:dyDescent="0.25">
      <c r="A166" s="333" t="s">
        <v>194</v>
      </c>
      <c r="B166" s="32">
        <f t="shared" si="75"/>
        <v>379</v>
      </c>
      <c r="C166" s="32">
        <f t="shared" si="76"/>
        <v>307</v>
      </c>
      <c r="D166" s="32">
        <f t="shared" si="77"/>
        <v>45</v>
      </c>
      <c r="E166" s="32">
        <f t="shared" si="78"/>
        <v>255</v>
      </c>
      <c r="F166" s="32">
        <f t="shared" si="79"/>
        <v>6</v>
      </c>
      <c r="G166" s="73">
        <f t="shared" si="80"/>
        <v>1</v>
      </c>
      <c r="H166" s="32">
        <f t="shared" si="82"/>
        <v>14.657980456026058</v>
      </c>
      <c r="I166" s="32">
        <f t="shared" si="81"/>
        <v>83.061889250814332</v>
      </c>
      <c r="J166" s="32">
        <f t="shared" si="81"/>
        <v>1.9543973941368078</v>
      </c>
      <c r="K166" s="32">
        <f t="shared" si="81"/>
        <v>0.32573289902280128</v>
      </c>
      <c r="L166" s="72"/>
    </row>
    <row r="167" spans="1:12" x14ac:dyDescent="0.25">
      <c r="A167" s="333" t="s">
        <v>195</v>
      </c>
      <c r="B167" s="32">
        <f t="shared" si="75"/>
        <v>286</v>
      </c>
      <c r="C167" s="32">
        <f t="shared" si="76"/>
        <v>210</v>
      </c>
      <c r="D167" s="32">
        <f t="shared" si="77"/>
        <v>24</v>
      </c>
      <c r="E167" s="32">
        <f t="shared" si="78"/>
        <v>183</v>
      </c>
      <c r="F167" s="32">
        <f t="shared" si="79"/>
        <v>2</v>
      </c>
      <c r="G167" s="73">
        <f t="shared" si="80"/>
        <v>1</v>
      </c>
      <c r="H167" s="32">
        <f t="shared" si="82"/>
        <v>11.428571428571429</v>
      </c>
      <c r="I167" s="32">
        <f t="shared" si="81"/>
        <v>87.142857142857139</v>
      </c>
      <c r="J167" s="32">
        <f t="shared" si="81"/>
        <v>0.95238095238095233</v>
      </c>
      <c r="K167" s="32">
        <f t="shared" si="81"/>
        <v>0.47619047619047616</v>
      </c>
      <c r="L167" s="72"/>
    </row>
    <row r="168" spans="1:12" x14ac:dyDescent="0.25">
      <c r="A168" s="333" t="s">
        <v>209</v>
      </c>
      <c r="B168" s="32">
        <f t="shared" si="75"/>
        <v>215</v>
      </c>
      <c r="C168" s="32">
        <f t="shared" si="76"/>
        <v>168</v>
      </c>
      <c r="D168" s="32">
        <f t="shared" si="77"/>
        <v>16</v>
      </c>
      <c r="E168" s="32">
        <f t="shared" si="78"/>
        <v>149</v>
      </c>
      <c r="F168" s="32">
        <f t="shared" si="79"/>
        <v>3</v>
      </c>
      <c r="G168" s="73">
        <f t="shared" si="80"/>
        <v>0</v>
      </c>
      <c r="H168" s="32">
        <f t="shared" si="82"/>
        <v>9.5238095238095237</v>
      </c>
      <c r="I168" s="32">
        <f t="shared" si="81"/>
        <v>88.69047619047619</v>
      </c>
      <c r="J168" s="32">
        <f t="shared" si="81"/>
        <v>1.7857142857142858</v>
      </c>
      <c r="K168" s="32">
        <f t="shared" si="81"/>
        <v>0</v>
      </c>
      <c r="L168" s="72"/>
    </row>
    <row r="169" spans="1:12" x14ac:dyDescent="0.25">
      <c r="A169" s="333" t="s">
        <v>213</v>
      </c>
      <c r="B169" s="32">
        <f t="shared" si="75"/>
        <v>85</v>
      </c>
      <c r="C169" s="32">
        <f t="shared" si="76"/>
        <v>75</v>
      </c>
      <c r="D169" s="32">
        <f t="shared" si="77"/>
        <v>10</v>
      </c>
      <c r="E169" s="32">
        <f t="shared" si="78"/>
        <v>64</v>
      </c>
      <c r="F169" s="32">
        <f t="shared" si="79"/>
        <v>1</v>
      </c>
      <c r="G169" s="73">
        <f t="shared" si="80"/>
        <v>0</v>
      </c>
      <c r="H169" s="32">
        <f t="shared" si="82"/>
        <v>13.333333333333334</v>
      </c>
      <c r="I169" s="32">
        <f t="shared" si="81"/>
        <v>85.333333333333329</v>
      </c>
      <c r="J169" s="32">
        <f t="shared" si="81"/>
        <v>1.3333333333333333</v>
      </c>
      <c r="K169" s="32">
        <f t="shared" si="81"/>
        <v>0</v>
      </c>
      <c r="L169" s="72"/>
    </row>
    <row r="170" spans="1:12" x14ac:dyDescent="0.25">
      <c r="A170" s="333" t="s">
        <v>228</v>
      </c>
      <c r="B170" s="32">
        <f t="shared" si="75"/>
        <v>548</v>
      </c>
      <c r="C170" s="32">
        <f t="shared" si="76"/>
        <v>426</v>
      </c>
      <c r="D170" s="32">
        <f t="shared" si="77"/>
        <v>75</v>
      </c>
      <c r="E170" s="32">
        <f t="shared" si="78"/>
        <v>346</v>
      </c>
      <c r="F170" s="32">
        <f t="shared" si="79"/>
        <v>4</v>
      </c>
      <c r="G170" s="73">
        <f t="shared" si="80"/>
        <v>1</v>
      </c>
      <c r="H170" s="32">
        <f t="shared" si="82"/>
        <v>17.6056338028169</v>
      </c>
      <c r="I170" s="32">
        <f t="shared" si="81"/>
        <v>81.220657276995311</v>
      </c>
      <c r="J170" s="32">
        <f t="shared" si="81"/>
        <v>0.93896713615023475</v>
      </c>
      <c r="K170" s="32">
        <f>IF(ISERROR(100*G170/$C170),"-",100*G170/$C170)</f>
        <v>0.23474178403755869</v>
      </c>
      <c r="L170" s="72"/>
    </row>
    <row r="171" spans="1:12" s="249" customFormat="1" ht="35.25" customHeight="1" x14ac:dyDescent="0.25">
      <c r="A171" s="362" t="s">
        <v>439</v>
      </c>
      <c r="B171" s="363">
        <f>IF(ISERROR(VLOOKUP($B$4&amp;"All providers"&amp;"Not recorded total",ProvidersandPlaces,6,FALSE))=TRUE,0,VLOOKUP($B$4&amp;"All providers"&amp;"Not recorded total",ProvidersandPlaces,6,FALSE))</f>
        <v>14</v>
      </c>
      <c r="C171" s="363">
        <f>IF(ISERROR(VLOOKUP($B$4&amp;"Not recorded"&amp;$A$7,EYR_most_recent_outcomes,5,FALSE))=TRUE,0,VLOOKUP($B$4&amp;"Not recorded"&amp;$A$7,EYR_most_recent_outcomes,5,FALSE))</f>
        <v>7</v>
      </c>
      <c r="D171" s="363">
        <f>IF(ISERROR(VLOOKUP($B$4&amp;"Not recorded"&amp;$A$7,EYR_most_recent_outcomes,6,FALSE))=TRUE,0,VLOOKUP($B$4&amp;"Not recorded"&amp;$A$7,EYR_most_recent_outcomes,6,FALSE))</f>
        <v>0</v>
      </c>
      <c r="E171" s="363">
        <f>IF(ISERROR(VLOOKUP($B$4&amp;"Not recorded"&amp;$A$7,EYR_most_recent_outcomes,7,FALSE))=TRUE,0,VLOOKUP($B$4&amp;"Not recorded"&amp;$A$7,EYR_most_recent_outcomes,7,FALSE))</f>
        <v>7</v>
      </c>
      <c r="F171" s="363">
        <f>IF(ISERROR(VLOOKUP($B$4&amp;"Not recorded"&amp;$A$7,EYR_most_recent_outcomes,8,FALSE))=TRUE,0,VLOOKUP($B$4&amp;"Not recorded"&amp;$A$7,EYR_most_recent_outcomes,8,FALSE))</f>
        <v>0</v>
      </c>
      <c r="G171" s="364">
        <f>IF(ISERROR(VLOOKUP($B$4&amp;"Not recorded"&amp;$A$7,EYR_most_recent_outcomes,9,FALSE))=TRUE,0,VLOOKUP($B$4&amp;"Not recorded"&amp;$A$7,EYR_most_recent_outcomes,9,FALSE))</f>
        <v>0</v>
      </c>
      <c r="H171" s="363">
        <f>IF(ISERROR(100*D171/$C171),"-",100*D171/$C171)</f>
        <v>0</v>
      </c>
      <c r="I171" s="363">
        <f>IF(ISERROR(100*E171/$C171),"-",100*E171/$C171)</f>
        <v>100</v>
      </c>
      <c r="J171" s="363">
        <f>IF(ISERROR(100*F171/$C171),"-",100*F171/$C171)</f>
        <v>0</v>
      </c>
      <c r="K171" s="363">
        <f>IF(ISERROR(100*G171/$C171),"-",100*G171/$C171)</f>
        <v>0</v>
      </c>
      <c r="L171" s="72"/>
    </row>
    <row r="172" spans="1:12" x14ac:dyDescent="0.25">
      <c r="A172" s="176"/>
      <c r="B172" s="21"/>
      <c r="C172" s="21"/>
      <c r="D172" s="27"/>
      <c r="E172" s="27"/>
      <c r="F172" s="34"/>
      <c r="G172" s="34"/>
      <c r="H172" s="27"/>
      <c r="I172" s="27"/>
      <c r="J172" s="27"/>
      <c r="K172" s="154" t="s">
        <v>433</v>
      </c>
      <c r="L172" s="358"/>
    </row>
    <row r="173" spans="1:12" x14ac:dyDescent="0.25">
      <c r="A173" s="263" t="s">
        <v>319</v>
      </c>
      <c r="B173" s="263"/>
      <c r="C173" s="263"/>
      <c r="D173" s="263"/>
      <c r="E173" s="263"/>
      <c r="F173" s="263"/>
      <c r="G173" s="263"/>
      <c r="H173" s="263"/>
      <c r="I173" s="263"/>
      <c r="J173" s="263"/>
      <c r="K173" s="263"/>
      <c r="L173" s="23"/>
    </row>
    <row r="174" spans="1:12" ht="13.5" customHeight="1" x14ac:dyDescent="0.25">
      <c r="A174" s="263" t="s">
        <v>437</v>
      </c>
      <c r="B174" s="325"/>
      <c r="C174" s="325"/>
      <c r="D174" s="325"/>
      <c r="E174" s="325"/>
      <c r="F174" s="325"/>
      <c r="G174" s="325"/>
      <c r="H174" s="325"/>
      <c r="I174" s="325"/>
      <c r="J174" s="325"/>
      <c r="K174" s="325"/>
      <c r="L174" s="60"/>
    </row>
    <row r="175" spans="1:12" x14ac:dyDescent="0.25">
      <c r="A175" s="324" t="s">
        <v>435</v>
      </c>
      <c r="B175" s="159"/>
      <c r="C175" s="159"/>
      <c r="D175" s="159"/>
      <c r="E175" s="159"/>
      <c r="F175" s="159"/>
      <c r="G175" s="159"/>
      <c r="H175" s="159"/>
      <c r="I175" s="159"/>
      <c r="J175" s="159"/>
      <c r="K175" s="361"/>
      <c r="L175" s="358"/>
    </row>
    <row r="176" spans="1:12" x14ac:dyDescent="0.25">
      <c r="A176" s="263" t="s">
        <v>19146</v>
      </c>
      <c r="B176" s="21"/>
      <c r="C176" s="27"/>
      <c r="D176" s="27"/>
      <c r="E176" s="27"/>
      <c r="F176" s="27"/>
      <c r="G176" s="27"/>
      <c r="H176" s="27"/>
      <c r="I176" s="27"/>
      <c r="J176" s="27"/>
      <c r="K176" s="36"/>
      <c r="L176" s="358"/>
    </row>
  </sheetData>
  <sheetProtection sheet="1" objects="1" scenarios="1"/>
  <mergeCells count="3">
    <mergeCell ref="B4:D4"/>
    <mergeCell ref="B6:G6"/>
    <mergeCell ref="H6:K6"/>
  </mergeCells>
  <dataValidations count="1">
    <dataValidation type="list" allowBlank="1" showInputMessage="1" showErrorMessage="1" sqref="B4:D4" xr:uid="{00000000-0002-0000-1200-000000000000}">
      <formula1>ey_provision_type</formula1>
    </dataValidation>
  </dataValidations>
  <pageMargins left="0.7" right="0.7" top="0.75" bottom="0.75" header="0.3" footer="0.3"/>
  <pageSetup paperSize="9" orientation="portrait" r:id="rId1"/>
  <ignoredErrors>
    <ignoredError sqref="B35:G46 B75:G88 B136:G154 B34:G34 B47:G62 B74:G74 B89:G101 B135:G135 B155:G155 C9:G9 B63:G63"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79998168889431442"/>
  </sheetPr>
  <dimension ref="A1:K18"/>
  <sheetViews>
    <sheetView showGridLines="0" workbookViewId="0">
      <selection activeCell="C4" sqref="C4:E4"/>
    </sheetView>
  </sheetViews>
  <sheetFormatPr defaultRowHeight="12.5" x14ac:dyDescent="0.25"/>
  <cols>
    <col min="1" max="1" width="25.81640625" style="372" customWidth="1"/>
    <col min="2" max="2" width="30.26953125" customWidth="1"/>
    <col min="3" max="9" width="11.7265625" customWidth="1"/>
    <col min="10" max="11" width="7.54296875" customWidth="1"/>
    <col min="12" max="12" width="1.54296875" customWidth="1"/>
  </cols>
  <sheetData>
    <row r="1" spans="1:11" ht="34.5" customHeight="1" x14ac:dyDescent="0.35">
      <c r="A1" s="273" t="s">
        <v>440</v>
      </c>
      <c r="B1" s="371"/>
      <c r="C1" s="371"/>
      <c r="D1" s="371"/>
      <c r="E1" s="371"/>
      <c r="F1" s="371"/>
      <c r="G1" s="371"/>
      <c r="H1" s="371"/>
      <c r="I1" s="371"/>
      <c r="J1" s="156"/>
      <c r="K1" s="156"/>
    </row>
    <row r="2" spans="1:11" ht="21" x14ac:dyDescent="0.35">
      <c r="A2" s="273" t="s">
        <v>28026</v>
      </c>
      <c r="B2" s="371"/>
      <c r="C2" s="371"/>
      <c r="D2" s="371"/>
      <c r="E2" s="371"/>
      <c r="F2" s="371"/>
      <c r="G2" s="371"/>
      <c r="H2" s="371"/>
      <c r="I2" s="371"/>
      <c r="J2" s="156"/>
      <c r="K2" s="156"/>
    </row>
    <row r="3" spans="1:11" ht="27.75" customHeight="1" x14ac:dyDescent="0.25">
      <c r="A3" s="477" t="str">
        <f>TEXT(provisional_end_date,"d mmmm yyyy")</f>
        <v>31 March 2025</v>
      </c>
      <c r="B3" s="7"/>
      <c r="C3" s="7"/>
      <c r="D3" s="8"/>
      <c r="E3" s="8"/>
      <c r="F3" s="5"/>
      <c r="G3" s="4"/>
      <c r="H3" s="4"/>
      <c r="I3" s="5"/>
      <c r="J3" s="5"/>
      <c r="K3" s="5"/>
    </row>
    <row r="4" spans="1:11" x14ac:dyDescent="0.25">
      <c r="B4" s="682" t="s">
        <v>323</v>
      </c>
      <c r="C4" s="871" t="s">
        <v>72</v>
      </c>
      <c r="D4" s="858"/>
      <c r="E4" s="859"/>
      <c r="F4" s="733"/>
      <c r="G4" s="61"/>
      <c r="H4" s="62"/>
      <c r="I4" s="61"/>
      <c r="J4" s="62"/>
      <c r="K4" s="61"/>
    </row>
    <row r="5" spans="1:11" x14ac:dyDescent="0.25">
      <c r="A5" s="734"/>
      <c r="B5" s="5"/>
      <c r="C5" s="26"/>
      <c r="D5" s="26"/>
      <c r="E5" s="26"/>
      <c r="F5" s="26"/>
      <c r="G5" s="26"/>
      <c r="H5" s="26"/>
      <c r="I5" s="26"/>
      <c r="J5" s="5"/>
      <c r="K5" s="5"/>
    </row>
    <row r="6" spans="1:11" x14ac:dyDescent="0.25">
      <c r="A6" s="95"/>
      <c r="B6" s="88"/>
      <c r="C6" s="860" t="s">
        <v>430</v>
      </c>
      <c r="D6" s="860"/>
      <c r="E6" s="860"/>
      <c r="F6" s="861"/>
      <c r="G6" s="860" t="s">
        <v>431</v>
      </c>
      <c r="H6" s="872"/>
      <c r="I6" s="872"/>
      <c r="J6" s="85"/>
      <c r="K6" s="87"/>
    </row>
    <row r="7" spans="1:11" ht="31.5" customHeight="1" x14ac:dyDescent="0.25">
      <c r="A7" s="355"/>
      <c r="B7" s="90"/>
      <c r="C7" s="155" t="s">
        <v>441</v>
      </c>
      <c r="D7" s="78" t="s">
        <v>391</v>
      </c>
      <c r="E7" s="86" t="s">
        <v>442</v>
      </c>
      <c r="F7" s="91" t="s">
        <v>443</v>
      </c>
      <c r="G7" s="78" t="s">
        <v>391</v>
      </c>
      <c r="H7" s="86" t="s">
        <v>442</v>
      </c>
      <c r="I7" s="86" t="s">
        <v>443</v>
      </c>
      <c r="J7" s="84"/>
      <c r="K7" s="85"/>
    </row>
    <row r="8" spans="1:11" ht="25.5" customHeight="1" x14ac:dyDescent="0.25">
      <c r="A8" s="110" t="s">
        <v>444</v>
      </c>
      <c r="B8" s="92"/>
      <c r="C8" s="32">
        <f>IF(ISERROR(VLOOKUP($C$4&amp;"All England",EYR_NCOR_MR,4,FALSE))=TRUE,0,VLOOKUP($C$4&amp;"All England",EYR_NCOR_MR,4,FALSE))</f>
        <v>2337</v>
      </c>
      <c r="D8" s="32">
        <f>IF(ISERROR(VLOOKUP($C$4&amp;"All England",EYR_NCOR_MR,5,FALSE))=TRUE,0,VLOOKUP($C$4&amp;"All England",EYR_NCOR_MR,5,FALSE))</f>
        <v>2274</v>
      </c>
      <c r="E8" s="32">
        <f>IF(ISERROR(VLOOKUP($C$4&amp;"All England",EYR_NCOR_MR,6,FALSE))=TRUE,0,VLOOKUP($C$4&amp;"All England",EYR_NCOR_MR,6,FALSE))</f>
        <v>60</v>
      </c>
      <c r="F8" s="51">
        <f>IF(ISERROR(VLOOKUP($C$4&amp;"All England",EYR_NCOR_MR,7,FALSE))=TRUE,0,VLOOKUP($C$4&amp;"All England",EYR_NCOR_MR,7,FALSE))</f>
        <v>3</v>
      </c>
      <c r="G8" s="32">
        <f>IF(ISERROR(100*D8/$C8),"-",100*D8/$C8)</f>
        <v>97.304236200256739</v>
      </c>
      <c r="H8" s="32">
        <f t="shared" ref="H8:I10" si="0">IF(ISERROR(100*E8/$C8),"-",100*E8/$C8)</f>
        <v>2.5673940949935816</v>
      </c>
      <c r="I8" s="32">
        <f t="shared" si="0"/>
        <v>0.12836970474967907</v>
      </c>
      <c r="J8" s="93"/>
      <c r="K8" s="94"/>
    </row>
    <row r="9" spans="1:11" x14ac:dyDescent="0.25">
      <c r="A9" s="110" t="s">
        <v>445</v>
      </c>
      <c r="B9" s="95"/>
      <c r="C9" s="32">
        <f>IF(ISERROR(VLOOKUP($C$4&amp;"All England",EYR_NCOR_MR,8,FALSE))=TRUE,0,VLOOKUP($C$4&amp;"All England",EYR_NCOR_MR,8,FALSE))</f>
        <v>2300</v>
      </c>
      <c r="D9" s="54">
        <f>IF(ISERROR(VLOOKUP($C$4&amp;"All England",EYR_NCOR_MR,9,FALSE))=TRUE,0,VLOOKUP($C$4&amp;"All England",EYR_NCOR_MR,9,FALSE))</f>
        <v>2239</v>
      </c>
      <c r="E9" s="54">
        <f>IF(ISERROR(VLOOKUP($C$4&amp;"All England",EYR_NCOR_MR,10,FALSE))=TRUE,0,VLOOKUP($C$4&amp;"All England",EYR_NCOR_MR,10,FALSE))</f>
        <v>59</v>
      </c>
      <c r="F9" s="56">
        <f>IF(ISERROR(VLOOKUP($C$4&amp;"All England",EYR_NCOR_MR,11,FALSE))=TRUE,0,VLOOKUP($C$4&amp;"All England",EYR_NCOR_MR,11,FALSE))</f>
        <v>2</v>
      </c>
      <c r="G9" s="54">
        <f>IF(ISERROR(100*D9/$C9),"-",100*D9/$C9)</f>
        <v>97.347826086956516</v>
      </c>
      <c r="H9" s="54">
        <f t="shared" si="0"/>
        <v>2.5652173913043477</v>
      </c>
      <c r="I9" s="54">
        <f t="shared" si="0"/>
        <v>8.6956521739130432E-2</v>
      </c>
      <c r="J9" s="96"/>
      <c r="K9" s="84"/>
    </row>
    <row r="10" spans="1:11" ht="26.65" customHeight="1" x14ac:dyDescent="0.25">
      <c r="A10" s="377" t="s">
        <v>446</v>
      </c>
      <c r="B10" s="376"/>
      <c r="C10" s="338">
        <f>IF(ISERROR(VLOOKUP($C$4&amp;"All England",EYR_NCOR_MR,12,FALSE))=TRUE,0,VLOOKUP($C$4&amp;"All England",EYR_NCOR_MR,12,FALSE))</f>
        <v>2129</v>
      </c>
      <c r="D10" s="338">
        <f>IF(ISERROR(VLOOKUP($C$4&amp;"All England",EYR_NCOR_MR,13,FALSE))=TRUE,0,VLOOKUP($C$4&amp;"All England",EYR_NCOR_MR,13,FALSE))</f>
        <v>2074</v>
      </c>
      <c r="E10" s="338">
        <f>IF(ISERROR(VLOOKUP($C$4&amp;"All England",EYR_NCOR_MR,14,FALSE))=TRUE,0,VLOOKUP($C$4&amp;"All England",EYR_NCOR_MR,14,FALSE))</f>
        <v>53</v>
      </c>
      <c r="F10" s="340">
        <f>IF(ISERROR(VLOOKUP($C$4&amp;"All England",EYR_NCOR_MR,15,FALSE))=TRUE,0,VLOOKUP($C$4&amp;"All England",EYR_NCOR_MR,15,FALSE))</f>
        <v>2</v>
      </c>
      <c r="G10" s="338">
        <f>IF(ISERROR(100*D10/$C10),"-",100*D10/$C10)</f>
        <v>97.416627524659461</v>
      </c>
      <c r="H10" s="338">
        <f t="shared" si="0"/>
        <v>2.489431658055425</v>
      </c>
      <c r="I10" s="338">
        <f t="shared" si="0"/>
        <v>9.3940817285110376E-2</v>
      </c>
      <c r="J10" s="96"/>
      <c r="K10" s="84"/>
    </row>
    <row r="11" spans="1:11" x14ac:dyDescent="0.25">
      <c r="A11" s="110"/>
      <c r="B11" s="79"/>
      <c r="C11" s="97"/>
      <c r="D11" s="97"/>
      <c r="E11" s="98"/>
      <c r="F11" s="97"/>
      <c r="G11" s="98"/>
      <c r="H11" s="97"/>
      <c r="I11" s="154" t="s">
        <v>433</v>
      </c>
      <c r="J11" s="62"/>
      <c r="K11" s="62"/>
    </row>
    <row r="12" spans="1:11" x14ac:dyDescent="0.25">
      <c r="A12" s="373" t="s">
        <v>319</v>
      </c>
      <c r="B12" s="23"/>
      <c r="C12" s="23"/>
      <c r="D12" s="23"/>
      <c r="E12" s="23"/>
      <c r="F12" s="23"/>
      <c r="G12" s="23"/>
      <c r="H12" s="23"/>
      <c r="I12" s="23"/>
      <c r="J12" s="23"/>
      <c r="K12" s="23"/>
    </row>
    <row r="13" spans="1:11" ht="13.5" customHeight="1" x14ac:dyDescent="0.25">
      <c r="A13" s="263" t="s">
        <v>437</v>
      </c>
      <c r="B13" s="195"/>
      <c r="C13" s="195"/>
      <c r="D13" s="195"/>
      <c r="E13" s="195"/>
      <c r="F13" s="195"/>
      <c r="G13" s="195"/>
      <c r="H13" s="195"/>
      <c r="I13" s="195"/>
      <c r="J13" s="195"/>
      <c r="K13" s="195"/>
    </row>
    <row r="14" spans="1:11" ht="12.5" customHeight="1" x14ac:dyDescent="0.25">
      <c r="A14" s="863" t="s">
        <v>28017</v>
      </c>
      <c r="B14" s="863"/>
      <c r="C14" s="100"/>
      <c r="D14" s="100"/>
      <c r="E14" s="101"/>
      <c r="F14" s="100"/>
      <c r="G14" s="101"/>
      <c r="H14" s="100"/>
      <c r="I14" s="101"/>
      <c r="J14" s="101"/>
      <c r="K14" s="85"/>
    </row>
    <row r="15" spans="1:11" x14ac:dyDescent="0.25">
      <c r="A15" s="374"/>
      <c r="B15" s="99"/>
      <c r="C15" s="102"/>
      <c r="D15" s="103"/>
      <c r="E15" s="102"/>
      <c r="F15" s="103"/>
      <c r="G15" s="102"/>
      <c r="H15" s="103"/>
      <c r="I15" s="102"/>
      <c r="J15" s="101"/>
      <c r="K15" s="85"/>
    </row>
    <row r="16" spans="1:11" x14ac:dyDescent="0.25">
      <c r="A16" s="374"/>
      <c r="B16" s="77"/>
      <c r="C16" s="102"/>
      <c r="D16" s="103"/>
      <c r="E16" s="102"/>
      <c r="F16" s="103"/>
      <c r="G16" s="102"/>
      <c r="H16" s="103"/>
      <c r="I16" s="102"/>
      <c r="J16" s="104"/>
      <c r="K16" s="75"/>
    </row>
    <row r="17" spans="1:11" x14ac:dyDescent="0.25">
      <c r="A17" s="374"/>
      <c r="B17" s="77"/>
      <c r="C17" s="102"/>
      <c r="D17" s="103"/>
      <c r="E17" s="102"/>
      <c r="F17" s="103"/>
      <c r="G17" s="102"/>
      <c r="H17" s="103"/>
      <c r="I17" s="102"/>
      <c r="J17" s="104"/>
      <c r="K17" s="75"/>
    </row>
    <row r="18" spans="1:11" x14ac:dyDescent="0.25">
      <c r="A18" s="375"/>
      <c r="B18" s="105"/>
      <c r="C18" s="106"/>
      <c r="D18" s="104"/>
      <c r="E18" s="104"/>
      <c r="F18" s="104"/>
      <c r="G18" s="104"/>
      <c r="H18" s="104"/>
      <c r="I18" s="104"/>
      <c r="J18" s="104"/>
      <c r="K18" s="75"/>
    </row>
  </sheetData>
  <sheetProtection sheet="1" objects="1" scenarios="1"/>
  <mergeCells count="4">
    <mergeCell ref="C4:E4"/>
    <mergeCell ref="C6:F6"/>
    <mergeCell ref="G6:I6"/>
    <mergeCell ref="A14:B14"/>
  </mergeCells>
  <dataValidations count="2">
    <dataValidation type="list" allowBlank="1" showInputMessage="1" showErrorMessage="1" sqref="H4" xr:uid="{00000000-0002-0000-1300-000000000000}">
      <formula1>Provision_table3</formula1>
    </dataValidation>
    <dataValidation type="list" allowBlank="1" showInputMessage="1" showErrorMessage="1" sqref="C4:E4" xr:uid="{00000000-0002-0000-1300-000001000000}">
      <formula1>ey_provision_type</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79998168889431442"/>
  </sheetPr>
  <dimension ref="A1:K20"/>
  <sheetViews>
    <sheetView showGridLines="0" workbookViewId="0">
      <selection activeCell="B4" sqref="B4:C4"/>
    </sheetView>
  </sheetViews>
  <sheetFormatPr defaultRowHeight="12.5" x14ac:dyDescent="0.25"/>
  <cols>
    <col min="1" max="1" width="36.7265625" customWidth="1"/>
    <col min="2" max="2" width="13.7265625" customWidth="1"/>
    <col min="3" max="3" width="18" customWidth="1"/>
    <col min="4" max="10" width="11.7265625" customWidth="1"/>
  </cols>
  <sheetData>
    <row r="1" spans="1:11" ht="34.5" customHeight="1" x14ac:dyDescent="0.35">
      <c r="A1" s="257" t="s">
        <v>447</v>
      </c>
      <c r="B1" s="371"/>
      <c r="C1" s="371"/>
      <c r="D1" s="371"/>
      <c r="E1" s="371"/>
      <c r="F1" s="371"/>
      <c r="G1" s="371"/>
      <c r="H1" s="371"/>
      <c r="I1" s="371"/>
      <c r="J1" s="319"/>
      <c r="K1" s="319"/>
    </row>
    <row r="2" spans="1:11" ht="20" x14ac:dyDescent="0.25">
      <c r="A2" s="521" t="s">
        <v>19152</v>
      </c>
      <c r="B2" s="378"/>
      <c r="C2" s="378"/>
      <c r="D2" s="378"/>
      <c r="E2" s="378"/>
      <c r="F2" s="378"/>
      <c r="G2" s="378"/>
      <c r="H2" s="378"/>
      <c r="I2" s="378"/>
      <c r="J2" s="35"/>
      <c r="K2" s="35"/>
    </row>
    <row r="3" spans="1:11" ht="27.75" customHeight="1" x14ac:dyDescent="0.25">
      <c r="A3" s="477" t="str">
        <f>TEXT(provisional_end_date,"d mmmm yyyy")</f>
        <v>31 March 2025</v>
      </c>
      <c r="B3" s="9"/>
      <c r="C3" s="9"/>
      <c r="D3" s="9"/>
      <c r="E3" s="8"/>
      <c r="F3" s="8"/>
      <c r="G3" s="5"/>
      <c r="H3" s="4"/>
      <c r="I3" s="4"/>
      <c r="J3" s="5"/>
      <c r="K3" s="5"/>
    </row>
    <row r="4" spans="1:11" ht="13.5" customHeight="1" x14ac:dyDescent="0.25">
      <c r="A4" s="735" t="s">
        <v>311</v>
      </c>
      <c r="B4" s="857" t="s">
        <v>81</v>
      </c>
      <c r="C4" s="859"/>
      <c r="D4" s="736"/>
      <c r="E4" s="736"/>
      <c r="F4" s="736"/>
      <c r="G4" s="736"/>
      <c r="H4" s="83"/>
      <c r="I4" s="83"/>
      <c r="J4" s="83"/>
      <c r="K4" s="107"/>
    </row>
    <row r="5" spans="1:11" x14ac:dyDescent="0.25">
      <c r="A5" s="196"/>
      <c r="B5" s="26"/>
      <c r="C5" s="26"/>
      <c r="D5" s="26"/>
      <c r="E5" s="26"/>
      <c r="F5" s="26"/>
      <c r="G5" s="26"/>
      <c r="H5" s="26"/>
      <c r="I5" s="26"/>
      <c r="J5" s="5"/>
      <c r="K5" s="5"/>
    </row>
    <row r="6" spans="1:11" x14ac:dyDescent="0.25">
      <c r="A6" s="355"/>
      <c r="B6" s="864" t="s">
        <v>430</v>
      </c>
      <c r="C6" s="864"/>
      <c r="D6" s="864"/>
      <c r="E6" s="864"/>
      <c r="F6" s="873"/>
      <c r="G6" s="864" t="s">
        <v>431</v>
      </c>
      <c r="H6" s="864"/>
      <c r="I6" s="864"/>
      <c r="J6" s="83"/>
      <c r="K6" s="107"/>
    </row>
    <row r="7" spans="1:11" ht="37.5" x14ac:dyDescent="0.25">
      <c r="A7" s="355"/>
      <c r="B7" s="737" t="s">
        <v>448</v>
      </c>
      <c r="C7" s="737" t="s">
        <v>449</v>
      </c>
      <c r="D7" s="738" t="s">
        <v>391</v>
      </c>
      <c r="E7" s="721" t="s">
        <v>442</v>
      </c>
      <c r="F7" s="722" t="s">
        <v>443</v>
      </c>
      <c r="G7" s="738" t="s">
        <v>391</v>
      </c>
      <c r="H7" s="721" t="s">
        <v>442</v>
      </c>
      <c r="I7" s="721" t="s">
        <v>443</v>
      </c>
      <c r="J7" s="79"/>
      <c r="K7" s="108"/>
    </row>
    <row r="8" spans="1:11" ht="25.5" customHeight="1" x14ac:dyDescent="0.25">
      <c r="A8" s="348" t="s">
        <v>72</v>
      </c>
      <c r="B8" s="739">
        <f>IF(ISNA(VLOOKUP($A8&amp;$B$4,EYR_INADQ_NCOR,4,FALSE))=TRUE,0,VLOOKUP($A8&amp;$B$4,EYR_INADQ_NCOR,4,FALSE))</f>
        <v>223</v>
      </c>
      <c r="C8" s="739">
        <f>IF(ISNA(VLOOKUP($A8&amp;$B$4,EYR_INADQ_NCOR,5,FALSE))=TRUE,0,VLOOKUP($A8&amp;$B$4,EYR_INADQ_NCOR,5,FALSE))</f>
        <v>90</v>
      </c>
      <c r="D8" s="739">
        <f>IF(ISNA(VLOOKUP($A8&amp;$B$4,EYR_INADQ_NCOR,6,FALSE))=TRUE,0,VLOOKUP($A8&amp;$B$4,EYR_INADQ_NCOR,6,FALSE))</f>
        <v>88</v>
      </c>
      <c r="E8" s="739">
        <f>IF(ISNA(VLOOKUP($A8&amp;$B$4,EYR_INADQ_NCOR,7,FALSE))=TRUE,0,VLOOKUP($A8&amp;$B$4,EYR_INADQ_NCOR,7,FALSE))</f>
        <v>1</v>
      </c>
      <c r="F8" s="740">
        <f>IF(ISNA(VLOOKUP($A8&amp;$B$4,EYR_INADQ_NCOR,8,FALSE))=TRUE,0,VLOOKUP($A8&amp;$B$4,EYR_INADQ_NCOR,8,FALSE))</f>
        <v>1</v>
      </c>
      <c r="G8" s="739">
        <f>IF($C8&lt;1,"-",D8/$C8*100)</f>
        <v>97.777777777777771</v>
      </c>
      <c r="H8" s="739">
        <f>IF($C8&lt;1,"-",E8/$C8*100)</f>
        <v>1.1111111111111112</v>
      </c>
      <c r="I8" s="739">
        <f>IF($C8&lt;1,"-",F8/$C8*100)</f>
        <v>1.1111111111111112</v>
      </c>
      <c r="J8" s="379"/>
      <c r="K8" s="109"/>
    </row>
    <row r="9" spans="1:11" x14ac:dyDescent="0.25">
      <c r="A9" s="110" t="s">
        <v>73</v>
      </c>
      <c r="B9" s="741">
        <f>IF(ISNA(VLOOKUP($A9&amp;$B$4,EYR_INADQ_NCOR,4,FALSE))=TRUE,0,VLOOKUP($A9&amp;$B$4,EYR_INADQ_NCOR,4,FALSE))</f>
        <v>131</v>
      </c>
      <c r="C9" s="741">
        <f>IF(ISNA(VLOOKUP($A9&amp;$B$4,EYR_INADQ_NCOR,5,FALSE))=TRUE,0,VLOOKUP($A9&amp;$B$4,EYR_INADQ_NCOR,5,FALSE))</f>
        <v>86</v>
      </c>
      <c r="D9" s="741">
        <f>IF(ISNA(VLOOKUP($A9&amp;$B$4,EYR_INADQ_NCOR,6,FALSE))=TRUE,0,VLOOKUP($A9&amp;$B$4,EYR_INADQ_NCOR,6,FALSE))</f>
        <v>85</v>
      </c>
      <c r="E9" s="741">
        <f>IF(ISNA(VLOOKUP($A9&amp;$B$4,EYR_INADQ_NCOR,7,FALSE))=TRUE,0,VLOOKUP($A9&amp;$B$4,EYR_INADQ_NCOR,7,FALSE))</f>
        <v>1</v>
      </c>
      <c r="F9" s="742">
        <f>IF(ISNA(VLOOKUP($A9&amp;$B$4,EYR_INADQ_NCOR,8,FALSE))=TRUE,0,VLOOKUP($A9&amp;$B$4,EYR_INADQ_NCOR,8,FALSE))</f>
        <v>0</v>
      </c>
      <c r="G9" s="741">
        <f>IF($C9&lt;1,"-",D9/$C9*100)</f>
        <v>98.837209302325576</v>
      </c>
      <c r="H9" s="741">
        <f t="shared" ref="H9:I12" si="0">IF($C9&lt;1,"-",E9/$C9*100)</f>
        <v>1.1627906976744187</v>
      </c>
      <c r="I9" s="741">
        <f t="shared" si="0"/>
        <v>0</v>
      </c>
      <c r="J9" s="379"/>
      <c r="K9" s="109"/>
    </row>
    <row r="10" spans="1:11" x14ac:dyDescent="0.25">
      <c r="A10" s="110" t="s">
        <v>19170</v>
      </c>
      <c r="B10" s="741">
        <f>IF(ISNA(VLOOKUP($A10&amp;$B$4,EYR_INADQ_NCOR,4,FALSE))=TRUE,0,VLOOKUP($A10&amp;$B$4,EYR_INADQ_NCOR,4,FALSE))</f>
        <v>0</v>
      </c>
      <c r="C10" s="741">
        <f>IF(ISNA(VLOOKUP($A10&amp;$B$4,EYR_INADQ_NCOR,5,FALSE))=TRUE,0,VLOOKUP($A10&amp;$B$4,EYR_INADQ_NCOR,5,FALSE))</f>
        <v>0</v>
      </c>
      <c r="D10" s="741">
        <f>IF(ISNA(VLOOKUP($A10&amp;$B$4,EYR_INADQ_NCOR,6,FALSE))=TRUE,0,VLOOKUP($A10&amp;$B$4,EYR_INADQ_NCOR,6,FALSE))</f>
        <v>0</v>
      </c>
      <c r="E10" s="741">
        <f>IF(ISNA(VLOOKUP($A10&amp;$B$4,EYR_INADQ_NCOR,7,FALSE))=TRUE,0,VLOOKUP($A10&amp;$B$4,EYR_INADQ_NCOR,7,FALSE))</f>
        <v>0</v>
      </c>
      <c r="F10" s="742">
        <f>IF(ISNA(VLOOKUP($A10&amp;$B$4,EYR_INADQ_NCOR,8,FALSE))=TRUE,0,VLOOKUP($A10&amp;$B$4,EYR_INADQ_NCOR,8,FALSE))</f>
        <v>0</v>
      </c>
      <c r="G10" s="741" t="str">
        <f>IF($C10&lt;1,"-",D10/$C10*100)</f>
        <v>-</v>
      </c>
      <c r="H10" s="741" t="str">
        <f t="shared" ref="H10" si="1">IF($C10&lt;1,"-",E10/$C10*100)</f>
        <v>-</v>
      </c>
      <c r="I10" s="741" t="str">
        <f t="shared" ref="I10" si="2">IF($C10&lt;1,"-",F10/$C10*100)</f>
        <v>-</v>
      </c>
      <c r="J10" s="379"/>
      <c r="K10" s="109"/>
    </row>
    <row r="11" spans="1:11" ht="13.5" customHeight="1" x14ac:dyDescent="0.25">
      <c r="A11" s="111" t="s">
        <v>74</v>
      </c>
      <c r="B11" s="741">
        <f>IF(ISNA(VLOOKUP($A11&amp;$B$4,EYR_INADQ_NCOR,4,FALSE))=TRUE,0,VLOOKUP($A11&amp;$B$4,EYR_INADQ_NCOR,4,FALSE))</f>
        <v>90</v>
      </c>
      <c r="C11" s="741">
        <f>IF(ISNA(VLOOKUP($A11&amp;$B$4,EYR_INADQ_NCOR,5,FALSE))=TRUE,0,VLOOKUP($A11&amp;$B$4,EYR_INADQ_NCOR,5,FALSE))</f>
        <v>2</v>
      </c>
      <c r="D11" s="741">
        <f>IF(ISNA(VLOOKUP($A11&amp;$B$4,EYR_INADQ_NCOR,6,FALSE))=TRUE,0,VLOOKUP($A11&amp;$B$4,EYR_INADQ_NCOR,6,FALSE))</f>
        <v>2</v>
      </c>
      <c r="E11" s="741">
        <f>IF(ISNA(VLOOKUP($A11&amp;$B$4,EYR_INADQ_NCOR,7,FALSE))=TRUE,0,VLOOKUP($A11&amp;$B$4,EYR_INADQ_NCOR,7,FALSE))</f>
        <v>0</v>
      </c>
      <c r="F11" s="742">
        <f>IF(ISNA(VLOOKUP($A11&amp;$B$4,EYR_INADQ_NCOR,8,FALSE))=TRUE,0,VLOOKUP($A11&amp;$B$4,EYR_INADQ_NCOR,8,FALSE))</f>
        <v>0</v>
      </c>
      <c r="G11" s="741">
        <f>IF($C11&lt;1,"-",D11/$C11*100)</f>
        <v>100</v>
      </c>
      <c r="H11" s="741">
        <f t="shared" si="0"/>
        <v>0</v>
      </c>
      <c r="I11" s="741">
        <f t="shared" si="0"/>
        <v>0</v>
      </c>
      <c r="J11" s="379"/>
      <c r="K11" s="109"/>
    </row>
    <row r="12" spans="1:11" s="53" customFormat="1" ht="26.65" customHeight="1" x14ac:dyDescent="0.25">
      <c r="A12" s="743" t="s">
        <v>75</v>
      </c>
      <c r="B12" s="744">
        <f>IF(ISNA(VLOOKUP($A12&amp;$B$4,EYR_INADQ_NCOR,4,FALSE))=TRUE,0,VLOOKUP($A12&amp;$B$4,EYR_INADQ_NCOR,4,FALSE))</f>
        <v>2</v>
      </c>
      <c r="C12" s="744">
        <f>IF(ISNA(VLOOKUP($A12&amp;$B$4,EYR_INADQ_NCOR,5,FALSE))=TRUE,0,VLOOKUP($A12&amp;$B$4,EYR_INADQ_NCOR,5,FALSE))</f>
        <v>2</v>
      </c>
      <c r="D12" s="744">
        <f>IF(ISNA(VLOOKUP($A12&amp;$B$4,EYR_INADQ_NCOR,6,FALSE))=TRUE,0,VLOOKUP($A12&amp;$B$4,EYR_INADQ_NCOR,6,FALSE))</f>
        <v>1</v>
      </c>
      <c r="E12" s="744">
        <f>IF(ISNA(VLOOKUP($A12&amp;$B$4,EYR_INADQ_NCOR,7,FALSE))=TRUE,0,VLOOKUP($A12&amp;$B$4,EYR_INADQ_NCOR,7,FALSE))</f>
        <v>0</v>
      </c>
      <c r="F12" s="745">
        <f>IF(ISNA(VLOOKUP($A12&amp;$B$4,EYR_INADQ_NCOR,8,FALSE))=TRUE,0,VLOOKUP($A12&amp;$B$4,EYR_INADQ_NCOR,8,FALSE))</f>
        <v>1</v>
      </c>
      <c r="G12" s="744">
        <f>IF($C12&lt;1,"-",D12/$C12*100)</f>
        <v>50</v>
      </c>
      <c r="H12" s="744">
        <f t="shared" si="0"/>
        <v>0</v>
      </c>
      <c r="I12" s="744">
        <f t="shared" si="0"/>
        <v>50</v>
      </c>
      <c r="J12" s="320"/>
      <c r="K12" s="382"/>
    </row>
    <row r="13" spans="1:11" x14ac:dyDescent="0.25">
      <c r="A13" s="110"/>
      <c r="B13" s="380"/>
      <c r="C13" s="380"/>
      <c r="D13" s="380"/>
      <c r="E13" s="380"/>
      <c r="F13" s="79"/>
      <c r="G13" s="79"/>
      <c r="H13" s="746"/>
      <c r="I13" s="747" t="s">
        <v>433</v>
      </c>
      <c r="J13" s="79"/>
      <c r="K13" s="109"/>
    </row>
    <row r="14" spans="1:11" x14ac:dyDescent="0.25">
      <c r="A14" s="263" t="s">
        <v>319</v>
      </c>
      <c r="B14" s="23"/>
      <c r="C14" s="23"/>
      <c r="D14" s="23"/>
      <c r="E14" s="23"/>
      <c r="F14" s="23"/>
      <c r="G14" s="23"/>
      <c r="H14" s="23"/>
      <c r="I14" s="23"/>
      <c r="J14" s="23"/>
      <c r="K14" s="23"/>
    </row>
    <row r="15" spans="1:11" x14ac:dyDescent="0.25">
      <c r="A15" s="263" t="s">
        <v>437</v>
      </c>
      <c r="B15" s="195"/>
      <c r="C15" s="195"/>
      <c r="D15" s="195"/>
      <c r="E15" s="195"/>
      <c r="F15" s="195"/>
      <c r="G15" s="195"/>
      <c r="H15" s="195"/>
      <c r="I15" s="195"/>
      <c r="J15" s="195"/>
      <c r="K15" s="195"/>
    </row>
    <row r="16" spans="1:11" x14ac:dyDescent="0.25">
      <c r="A16" s="263" t="s">
        <v>19151</v>
      </c>
      <c r="B16" s="5"/>
      <c r="C16" s="5"/>
      <c r="D16" s="5"/>
      <c r="E16" s="5"/>
      <c r="F16" s="5"/>
      <c r="G16" s="5"/>
      <c r="H16" s="5"/>
      <c r="I16" s="5"/>
      <c r="J16" s="5"/>
    </row>
    <row r="17" spans="1:10" x14ac:dyDescent="0.25">
      <c r="A17" s="5"/>
      <c r="B17" s="5"/>
      <c r="C17" s="5"/>
      <c r="D17" s="5"/>
      <c r="E17" s="5"/>
      <c r="F17" s="5"/>
      <c r="G17" s="5"/>
      <c r="H17" s="5"/>
      <c r="I17" s="5"/>
      <c r="J17" s="5"/>
    </row>
    <row r="18" spans="1:10" x14ac:dyDescent="0.25">
      <c r="A18" s="5"/>
      <c r="B18" s="5"/>
      <c r="C18" s="5"/>
      <c r="D18" s="5"/>
      <c r="E18" s="5"/>
      <c r="F18" s="5"/>
      <c r="G18" s="5"/>
      <c r="H18" s="5"/>
      <c r="I18" s="5"/>
      <c r="J18" s="5"/>
    </row>
    <row r="19" spans="1:10" x14ac:dyDescent="0.25">
      <c r="A19" s="5"/>
      <c r="B19" s="5"/>
      <c r="C19" s="5"/>
      <c r="D19" s="5"/>
      <c r="E19" s="5"/>
      <c r="F19" s="5"/>
      <c r="G19" s="5"/>
      <c r="H19" s="5"/>
      <c r="I19" s="5"/>
      <c r="J19" s="5"/>
    </row>
    <row r="20" spans="1:10" x14ac:dyDescent="0.25">
      <c r="A20" s="5"/>
      <c r="B20" s="5"/>
      <c r="C20" s="5"/>
      <c r="D20" s="5"/>
      <c r="E20" s="5"/>
      <c r="F20" s="5"/>
      <c r="G20" s="5"/>
      <c r="H20" s="5"/>
      <c r="I20" s="5"/>
      <c r="J20" s="5"/>
    </row>
  </sheetData>
  <sheetProtection sheet="1" objects="1" scenarios="1"/>
  <mergeCells count="3">
    <mergeCell ref="B4:C4"/>
    <mergeCell ref="B6:F6"/>
    <mergeCell ref="G6:I6"/>
  </mergeCells>
  <dataValidations count="1">
    <dataValidation type="list" allowBlank="1" showInputMessage="1" showErrorMessage="1" sqref="B4" xr:uid="{00000000-0002-0000-1400-000000000000}">
      <formula1>LocalAuthority</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sheetPr>
  <dimension ref="A1:F4164"/>
  <sheetViews>
    <sheetView workbookViewId="0"/>
  </sheetViews>
  <sheetFormatPr defaultRowHeight="12.5" x14ac:dyDescent="0.25"/>
  <cols>
    <col min="1" max="1" width="80.7265625" bestFit="1" customWidth="1"/>
    <col min="2" max="2" width="33.1796875" bestFit="1" customWidth="1"/>
    <col min="3" max="3" width="29.90625" bestFit="1" customWidth="1"/>
    <col min="4" max="4" width="53.6328125" bestFit="1" customWidth="1"/>
    <col min="5" max="5" width="7.7265625" bestFit="1" customWidth="1"/>
    <col min="6" max="6" width="33.36328125" bestFit="1" customWidth="1"/>
  </cols>
  <sheetData>
    <row r="1" spans="1:6" x14ac:dyDescent="0.25">
      <c r="A1" t="s">
        <v>381</v>
      </c>
      <c r="B1" t="s">
        <v>266</v>
      </c>
      <c r="C1" t="s">
        <v>382</v>
      </c>
      <c r="D1" t="s">
        <v>383</v>
      </c>
      <c r="E1" t="s">
        <v>384</v>
      </c>
      <c r="F1" t="s">
        <v>236</v>
      </c>
    </row>
    <row r="2" spans="1:6" x14ac:dyDescent="0.25">
      <c r="A2" t="s">
        <v>11269</v>
      </c>
      <c r="B2" t="s">
        <v>72</v>
      </c>
      <c r="C2" t="s">
        <v>81</v>
      </c>
      <c r="D2" t="s">
        <v>450</v>
      </c>
      <c r="E2">
        <v>10</v>
      </c>
      <c r="F2" t="s">
        <v>10109</v>
      </c>
    </row>
    <row r="3" spans="1:6" x14ac:dyDescent="0.25">
      <c r="A3" t="s">
        <v>11309</v>
      </c>
      <c r="B3" t="s">
        <v>72</v>
      </c>
      <c r="C3" t="s">
        <v>81</v>
      </c>
      <c r="D3" t="s">
        <v>451</v>
      </c>
      <c r="E3">
        <v>56</v>
      </c>
      <c r="F3" t="s">
        <v>10109</v>
      </c>
    </row>
    <row r="4" spans="1:6" x14ac:dyDescent="0.25">
      <c r="A4" t="s">
        <v>10629</v>
      </c>
      <c r="B4" t="s">
        <v>72</v>
      </c>
      <c r="C4" t="s">
        <v>81</v>
      </c>
      <c r="D4" t="s">
        <v>10268</v>
      </c>
      <c r="E4">
        <v>4</v>
      </c>
      <c r="F4" t="s">
        <v>10109</v>
      </c>
    </row>
    <row r="5" spans="1:6" x14ac:dyDescent="0.25">
      <c r="A5" t="s">
        <v>11374</v>
      </c>
      <c r="B5" t="s">
        <v>72</v>
      </c>
      <c r="C5" t="s">
        <v>81</v>
      </c>
      <c r="D5" t="s">
        <v>10318</v>
      </c>
      <c r="E5">
        <v>11</v>
      </c>
      <c r="F5" t="s">
        <v>10109</v>
      </c>
    </row>
    <row r="6" spans="1:6" x14ac:dyDescent="0.25">
      <c r="A6" t="s">
        <v>11856</v>
      </c>
      <c r="B6" t="s">
        <v>72</v>
      </c>
      <c r="C6" t="s">
        <v>81</v>
      </c>
      <c r="D6" t="s">
        <v>452</v>
      </c>
      <c r="E6">
        <v>4</v>
      </c>
      <c r="F6" t="s">
        <v>10109</v>
      </c>
    </row>
    <row r="7" spans="1:6" x14ac:dyDescent="0.25">
      <c r="A7" t="s">
        <v>11344</v>
      </c>
      <c r="B7" t="s">
        <v>72</v>
      </c>
      <c r="C7" t="s">
        <v>81</v>
      </c>
      <c r="D7" t="s">
        <v>458</v>
      </c>
      <c r="E7">
        <v>18</v>
      </c>
      <c r="F7" t="s">
        <v>10109</v>
      </c>
    </row>
    <row r="8" spans="1:6" x14ac:dyDescent="0.25">
      <c r="A8" t="s">
        <v>11857</v>
      </c>
      <c r="B8" t="s">
        <v>72</v>
      </c>
      <c r="C8" t="s">
        <v>81</v>
      </c>
      <c r="D8" t="s">
        <v>459</v>
      </c>
      <c r="E8">
        <v>1</v>
      </c>
      <c r="F8" t="s">
        <v>10109</v>
      </c>
    </row>
    <row r="9" spans="1:6" x14ac:dyDescent="0.25">
      <c r="A9" t="s">
        <v>10802</v>
      </c>
      <c r="B9" t="s">
        <v>72</v>
      </c>
      <c r="C9" t="s">
        <v>81</v>
      </c>
      <c r="D9" t="s">
        <v>453</v>
      </c>
      <c r="E9">
        <v>17</v>
      </c>
      <c r="F9" t="s">
        <v>10109</v>
      </c>
    </row>
    <row r="10" spans="1:6" x14ac:dyDescent="0.25">
      <c r="A10" t="s">
        <v>10630</v>
      </c>
      <c r="B10" t="s">
        <v>72</v>
      </c>
      <c r="C10" t="s">
        <v>81</v>
      </c>
      <c r="D10" t="s">
        <v>460</v>
      </c>
      <c r="E10">
        <v>9</v>
      </c>
      <c r="F10" t="s">
        <v>10109</v>
      </c>
    </row>
    <row r="11" spans="1:6" x14ac:dyDescent="0.25">
      <c r="A11" t="s">
        <v>20699</v>
      </c>
      <c r="B11" t="s">
        <v>72</v>
      </c>
      <c r="C11" t="s">
        <v>81</v>
      </c>
      <c r="D11" t="s">
        <v>20204</v>
      </c>
      <c r="E11">
        <v>1</v>
      </c>
      <c r="F11" t="s">
        <v>10109</v>
      </c>
    </row>
    <row r="12" spans="1:6" x14ac:dyDescent="0.25">
      <c r="A12" t="s">
        <v>11310</v>
      </c>
      <c r="B12" t="s">
        <v>72</v>
      </c>
      <c r="C12" t="s">
        <v>81</v>
      </c>
      <c r="D12" t="s">
        <v>498</v>
      </c>
      <c r="E12">
        <v>5</v>
      </c>
      <c r="F12" t="s">
        <v>10109</v>
      </c>
    </row>
    <row r="13" spans="1:6" x14ac:dyDescent="0.25">
      <c r="A13" t="s">
        <v>11270</v>
      </c>
      <c r="B13" t="s">
        <v>72</v>
      </c>
      <c r="C13" t="s">
        <v>81</v>
      </c>
      <c r="D13" t="s">
        <v>454</v>
      </c>
      <c r="E13">
        <v>6</v>
      </c>
      <c r="F13" t="s">
        <v>10109</v>
      </c>
    </row>
    <row r="14" spans="1:6" x14ac:dyDescent="0.25">
      <c r="A14" t="s">
        <v>11375</v>
      </c>
      <c r="B14" t="s">
        <v>72</v>
      </c>
      <c r="C14" t="s">
        <v>81</v>
      </c>
      <c r="D14" t="s">
        <v>10385</v>
      </c>
      <c r="E14">
        <v>5</v>
      </c>
      <c r="F14" t="s">
        <v>10109</v>
      </c>
    </row>
    <row r="15" spans="1:6" x14ac:dyDescent="0.25">
      <c r="A15" t="s">
        <v>11271</v>
      </c>
      <c r="B15" t="s">
        <v>72</v>
      </c>
      <c r="C15" t="s">
        <v>81</v>
      </c>
      <c r="D15" t="s">
        <v>10888</v>
      </c>
      <c r="E15">
        <v>4</v>
      </c>
      <c r="F15" t="s">
        <v>10109</v>
      </c>
    </row>
    <row r="16" spans="1:6" x14ac:dyDescent="0.25">
      <c r="A16" t="s">
        <v>11311</v>
      </c>
      <c r="B16" t="s">
        <v>72</v>
      </c>
      <c r="C16" t="s">
        <v>81</v>
      </c>
      <c r="D16" t="s">
        <v>461</v>
      </c>
      <c r="E16">
        <v>29</v>
      </c>
      <c r="F16" t="s">
        <v>10109</v>
      </c>
    </row>
    <row r="17" spans="1:6" x14ac:dyDescent="0.25">
      <c r="A17" t="s">
        <v>11312</v>
      </c>
      <c r="B17" t="s">
        <v>72</v>
      </c>
      <c r="C17" t="s">
        <v>81</v>
      </c>
      <c r="D17" t="s">
        <v>455</v>
      </c>
      <c r="E17">
        <v>25</v>
      </c>
      <c r="F17" t="s">
        <v>10109</v>
      </c>
    </row>
    <row r="18" spans="1:6" x14ac:dyDescent="0.25">
      <c r="A18" t="s">
        <v>11345</v>
      </c>
      <c r="B18" t="s">
        <v>72</v>
      </c>
      <c r="C18" t="s">
        <v>81</v>
      </c>
      <c r="D18" t="s">
        <v>10115</v>
      </c>
      <c r="E18">
        <v>536</v>
      </c>
      <c r="F18" t="s">
        <v>10109</v>
      </c>
    </row>
    <row r="19" spans="1:6" x14ac:dyDescent="0.25">
      <c r="A19" t="s">
        <v>11346</v>
      </c>
      <c r="B19" t="s">
        <v>72</v>
      </c>
      <c r="C19" t="s">
        <v>81</v>
      </c>
      <c r="D19" t="s">
        <v>10111</v>
      </c>
      <c r="E19">
        <v>9379</v>
      </c>
      <c r="F19" t="s">
        <v>10109</v>
      </c>
    </row>
    <row r="20" spans="1:6" x14ac:dyDescent="0.25">
      <c r="A20" t="s">
        <v>20364</v>
      </c>
      <c r="B20" t="s">
        <v>72</v>
      </c>
      <c r="C20" t="s">
        <v>81</v>
      </c>
      <c r="D20" t="s">
        <v>20174</v>
      </c>
      <c r="E20">
        <v>1</v>
      </c>
      <c r="F20" t="s">
        <v>10109</v>
      </c>
    </row>
    <row r="21" spans="1:6" x14ac:dyDescent="0.25">
      <c r="A21" t="s">
        <v>11272</v>
      </c>
      <c r="B21" t="s">
        <v>72</v>
      </c>
      <c r="C21" t="s">
        <v>81</v>
      </c>
      <c r="D21" t="s">
        <v>456</v>
      </c>
      <c r="E21">
        <v>1</v>
      </c>
      <c r="F21" t="s">
        <v>10109</v>
      </c>
    </row>
    <row r="22" spans="1:6" x14ac:dyDescent="0.25">
      <c r="A22" t="s">
        <v>10631</v>
      </c>
      <c r="B22" t="s">
        <v>72</v>
      </c>
      <c r="C22" t="s">
        <v>81</v>
      </c>
      <c r="D22" t="s">
        <v>462</v>
      </c>
      <c r="E22">
        <v>62</v>
      </c>
      <c r="F22" t="s">
        <v>10109</v>
      </c>
    </row>
    <row r="23" spans="1:6" x14ac:dyDescent="0.25">
      <c r="A23" t="s">
        <v>11376</v>
      </c>
      <c r="B23" t="s">
        <v>72</v>
      </c>
      <c r="C23" t="s">
        <v>81</v>
      </c>
      <c r="D23" t="s">
        <v>10122</v>
      </c>
      <c r="E23">
        <v>115</v>
      </c>
      <c r="F23" t="s">
        <v>10109</v>
      </c>
    </row>
    <row r="24" spans="1:6" x14ac:dyDescent="0.25">
      <c r="A24" t="s">
        <v>10671</v>
      </c>
      <c r="B24" t="s">
        <v>72</v>
      </c>
      <c r="C24" t="s">
        <v>81</v>
      </c>
      <c r="D24" t="s">
        <v>463</v>
      </c>
      <c r="E24">
        <v>287</v>
      </c>
      <c r="F24" t="s">
        <v>10109</v>
      </c>
    </row>
    <row r="25" spans="1:6" x14ac:dyDescent="0.25">
      <c r="A25" t="s">
        <v>11273</v>
      </c>
      <c r="B25" t="s">
        <v>72</v>
      </c>
      <c r="C25" t="s">
        <v>81</v>
      </c>
      <c r="D25" t="s">
        <v>464</v>
      </c>
      <c r="E25">
        <v>24</v>
      </c>
      <c r="F25" t="s">
        <v>10109</v>
      </c>
    </row>
    <row r="26" spans="1:6" x14ac:dyDescent="0.25">
      <c r="A26" t="s">
        <v>10672</v>
      </c>
      <c r="B26" t="s">
        <v>72</v>
      </c>
      <c r="C26" t="s">
        <v>81</v>
      </c>
      <c r="D26" t="s">
        <v>10113</v>
      </c>
      <c r="E26">
        <v>10755</v>
      </c>
      <c r="F26" t="s">
        <v>10109</v>
      </c>
    </row>
    <row r="27" spans="1:6" x14ac:dyDescent="0.25">
      <c r="A27" t="s">
        <v>11347</v>
      </c>
      <c r="B27" t="s">
        <v>72</v>
      </c>
      <c r="C27" t="s">
        <v>81</v>
      </c>
      <c r="D27" t="s">
        <v>465</v>
      </c>
      <c r="E27">
        <v>1</v>
      </c>
      <c r="F27" t="s">
        <v>10109</v>
      </c>
    </row>
    <row r="28" spans="1:6" x14ac:dyDescent="0.25">
      <c r="A28" t="s">
        <v>11274</v>
      </c>
      <c r="B28" t="s">
        <v>72</v>
      </c>
      <c r="C28" t="s">
        <v>81</v>
      </c>
      <c r="D28" t="s">
        <v>466</v>
      </c>
      <c r="E28">
        <v>7</v>
      </c>
      <c r="F28" t="s">
        <v>10109</v>
      </c>
    </row>
    <row r="29" spans="1:6" x14ac:dyDescent="0.25">
      <c r="A29" t="s">
        <v>11314</v>
      </c>
      <c r="B29" t="s">
        <v>72</v>
      </c>
      <c r="C29" t="s">
        <v>81</v>
      </c>
      <c r="D29" t="s">
        <v>467</v>
      </c>
      <c r="E29">
        <v>18</v>
      </c>
      <c r="F29" t="s">
        <v>10109</v>
      </c>
    </row>
    <row r="30" spans="1:6" x14ac:dyDescent="0.25">
      <c r="A30" t="s">
        <v>11315</v>
      </c>
      <c r="B30" t="s">
        <v>72</v>
      </c>
      <c r="C30" t="s">
        <v>81</v>
      </c>
      <c r="D30" t="s">
        <v>10124</v>
      </c>
      <c r="E30">
        <v>65</v>
      </c>
      <c r="F30" t="s">
        <v>10109</v>
      </c>
    </row>
    <row r="31" spans="1:6" x14ac:dyDescent="0.25">
      <c r="A31" t="s">
        <v>20308</v>
      </c>
      <c r="B31" t="s">
        <v>72</v>
      </c>
      <c r="C31" t="s">
        <v>81</v>
      </c>
      <c r="D31" t="s">
        <v>10193</v>
      </c>
      <c r="E31">
        <v>1</v>
      </c>
      <c r="F31" t="s">
        <v>10109</v>
      </c>
    </row>
    <row r="32" spans="1:6" x14ac:dyDescent="0.25">
      <c r="A32" t="s">
        <v>10673</v>
      </c>
      <c r="B32" t="s">
        <v>72</v>
      </c>
      <c r="C32" t="s">
        <v>81</v>
      </c>
      <c r="D32" t="s">
        <v>457</v>
      </c>
      <c r="E32">
        <v>71</v>
      </c>
      <c r="F32" t="s">
        <v>10109</v>
      </c>
    </row>
    <row r="33" spans="1:6" x14ac:dyDescent="0.25">
      <c r="A33" t="s">
        <v>10632</v>
      </c>
      <c r="B33" t="s">
        <v>72</v>
      </c>
      <c r="C33" t="s">
        <v>81</v>
      </c>
      <c r="D33" t="s">
        <v>469</v>
      </c>
      <c r="E33">
        <v>51</v>
      </c>
      <c r="F33" t="s">
        <v>10109</v>
      </c>
    </row>
    <row r="34" spans="1:6" x14ac:dyDescent="0.25">
      <c r="A34" t="s">
        <v>11316</v>
      </c>
      <c r="B34" t="s">
        <v>72</v>
      </c>
      <c r="C34" t="s">
        <v>81</v>
      </c>
      <c r="D34" t="s">
        <v>470</v>
      </c>
      <c r="E34">
        <v>33</v>
      </c>
      <c r="F34" t="s">
        <v>10109</v>
      </c>
    </row>
    <row r="35" spans="1:6" x14ac:dyDescent="0.25">
      <c r="A35" t="s">
        <v>10803</v>
      </c>
      <c r="B35" t="s">
        <v>72</v>
      </c>
      <c r="C35" t="s">
        <v>81</v>
      </c>
      <c r="D35" t="s">
        <v>471</v>
      </c>
      <c r="E35">
        <v>33</v>
      </c>
      <c r="F35" t="s">
        <v>10109</v>
      </c>
    </row>
    <row r="36" spans="1:6" x14ac:dyDescent="0.25">
      <c r="A36" t="s">
        <v>10633</v>
      </c>
      <c r="B36" t="s">
        <v>72</v>
      </c>
      <c r="C36" t="s">
        <v>81</v>
      </c>
      <c r="D36" t="s">
        <v>472</v>
      </c>
      <c r="E36">
        <v>5</v>
      </c>
      <c r="F36" t="s">
        <v>10109</v>
      </c>
    </row>
    <row r="37" spans="1:6" x14ac:dyDescent="0.25">
      <c r="A37" t="s">
        <v>11858</v>
      </c>
      <c r="B37" t="s">
        <v>72</v>
      </c>
      <c r="C37" t="s">
        <v>81</v>
      </c>
      <c r="D37" t="s">
        <v>473</v>
      </c>
      <c r="E37">
        <v>14</v>
      </c>
      <c r="F37" t="s">
        <v>10109</v>
      </c>
    </row>
    <row r="38" spans="1:6" x14ac:dyDescent="0.25">
      <c r="A38" t="s">
        <v>20674</v>
      </c>
      <c r="B38" t="s">
        <v>72</v>
      </c>
      <c r="C38" t="s">
        <v>81</v>
      </c>
      <c r="D38" t="s">
        <v>20352</v>
      </c>
      <c r="E38">
        <v>1</v>
      </c>
      <c r="F38" t="s">
        <v>10109</v>
      </c>
    </row>
    <row r="39" spans="1:6" x14ac:dyDescent="0.25">
      <c r="A39" t="s">
        <v>11317</v>
      </c>
      <c r="B39" t="s">
        <v>72</v>
      </c>
      <c r="C39" t="s">
        <v>81</v>
      </c>
      <c r="D39" t="s">
        <v>474</v>
      </c>
      <c r="E39">
        <v>52</v>
      </c>
      <c r="F39" t="s">
        <v>10109</v>
      </c>
    </row>
    <row r="40" spans="1:6" x14ac:dyDescent="0.25">
      <c r="A40" t="s">
        <v>20675</v>
      </c>
      <c r="B40" t="s">
        <v>72</v>
      </c>
      <c r="C40" t="s">
        <v>81</v>
      </c>
      <c r="D40" t="s">
        <v>491</v>
      </c>
      <c r="E40">
        <v>1</v>
      </c>
      <c r="F40" t="s">
        <v>10109</v>
      </c>
    </row>
    <row r="41" spans="1:6" x14ac:dyDescent="0.25">
      <c r="A41" t="s">
        <v>11348</v>
      </c>
      <c r="B41" t="s">
        <v>72</v>
      </c>
      <c r="C41" t="s">
        <v>81</v>
      </c>
      <c r="D41" t="s">
        <v>475</v>
      </c>
      <c r="E41">
        <v>72</v>
      </c>
      <c r="F41" t="s">
        <v>10109</v>
      </c>
    </row>
    <row r="42" spans="1:6" x14ac:dyDescent="0.25">
      <c r="A42" t="s">
        <v>10804</v>
      </c>
      <c r="B42" t="s">
        <v>72</v>
      </c>
      <c r="C42" t="s">
        <v>81</v>
      </c>
      <c r="D42" t="s">
        <v>476</v>
      </c>
      <c r="E42">
        <v>51</v>
      </c>
      <c r="F42" t="s">
        <v>10109</v>
      </c>
    </row>
    <row r="43" spans="1:6" x14ac:dyDescent="0.25">
      <c r="A43" t="s">
        <v>10805</v>
      </c>
      <c r="B43" t="s">
        <v>72</v>
      </c>
      <c r="C43" t="s">
        <v>81</v>
      </c>
      <c r="D43" t="s">
        <v>10123</v>
      </c>
      <c r="E43">
        <v>66</v>
      </c>
      <c r="F43" t="s">
        <v>10109</v>
      </c>
    </row>
    <row r="44" spans="1:6" x14ac:dyDescent="0.25">
      <c r="A44" t="s">
        <v>11859</v>
      </c>
      <c r="B44" t="s">
        <v>72</v>
      </c>
      <c r="C44" t="s">
        <v>81</v>
      </c>
      <c r="D44" t="s">
        <v>477</v>
      </c>
      <c r="E44">
        <v>88</v>
      </c>
      <c r="F44" t="s">
        <v>10109</v>
      </c>
    </row>
    <row r="45" spans="1:6" x14ac:dyDescent="0.25">
      <c r="A45" t="s">
        <v>11275</v>
      </c>
      <c r="B45" t="s">
        <v>72</v>
      </c>
      <c r="C45" t="s">
        <v>81</v>
      </c>
      <c r="D45" t="s">
        <v>478</v>
      </c>
      <c r="E45">
        <v>11</v>
      </c>
      <c r="F45" t="s">
        <v>10109</v>
      </c>
    </row>
    <row r="46" spans="1:6" x14ac:dyDescent="0.25">
      <c r="A46" t="s">
        <v>10674</v>
      </c>
      <c r="B46" t="s">
        <v>72</v>
      </c>
      <c r="C46" t="s">
        <v>81</v>
      </c>
      <c r="D46" t="s">
        <v>10137</v>
      </c>
      <c r="E46">
        <v>59</v>
      </c>
      <c r="F46" t="s">
        <v>10109</v>
      </c>
    </row>
    <row r="47" spans="1:6" x14ac:dyDescent="0.25">
      <c r="A47" t="s">
        <v>11377</v>
      </c>
      <c r="B47" t="s">
        <v>72</v>
      </c>
      <c r="C47" t="s">
        <v>81</v>
      </c>
      <c r="D47" t="s">
        <v>479</v>
      </c>
      <c r="E47">
        <v>11</v>
      </c>
      <c r="F47" t="s">
        <v>10109</v>
      </c>
    </row>
    <row r="48" spans="1:6" x14ac:dyDescent="0.25">
      <c r="A48" t="s">
        <v>10675</v>
      </c>
      <c r="B48" t="s">
        <v>72</v>
      </c>
      <c r="C48" t="s">
        <v>81</v>
      </c>
      <c r="D48" t="s">
        <v>480</v>
      </c>
      <c r="E48">
        <v>50</v>
      </c>
      <c r="F48" t="s">
        <v>10109</v>
      </c>
    </row>
    <row r="49" spans="1:6" x14ac:dyDescent="0.25">
      <c r="A49" t="s">
        <v>11599</v>
      </c>
      <c r="B49" t="s">
        <v>72</v>
      </c>
      <c r="C49" t="s">
        <v>82</v>
      </c>
      <c r="D49" t="s">
        <v>10115</v>
      </c>
      <c r="E49">
        <v>2</v>
      </c>
      <c r="F49" t="s">
        <v>10109</v>
      </c>
    </row>
    <row r="50" spans="1:6" x14ac:dyDescent="0.25">
      <c r="A50" t="s">
        <v>11717</v>
      </c>
      <c r="B50" t="s">
        <v>72</v>
      </c>
      <c r="C50" t="s">
        <v>82</v>
      </c>
      <c r="D50" t="s">
        <v>10111</v>
      </c>
      <c r="E50">
        <v>33</v>
      </c>
      <c r="F50" t="s">
        <v>10109</v>
      </c>
    </row>
    <row r="51" spans="1:6" x14ac:dyDescent="0.25">
      <c r="A51" t="s">
        <v>10332</v>
      </c>
      <c r="B51" t="s">
        <v>72</v>
      </c>
      <c r="C51" t="s">
        <v>82</v>
      </c>
      <c r="D51" t="s">
        <v>463</v>
      </c>
      <c r="E51">
        <v>1</v>
      </c>
      <c r="F51" t="s">
        <v>10109</v>
      </c>
    </row>
    <row r="52" spans="1:6" x14ac:dyDescent="0.25">
      <c r="A52" t="s">
        <v>12384</v>
      </c>
      <c r="B52" t="s">
        <v>72</v>
      </c>
      <c r="C52" t="s">
        <v>82</v>
      </c>
      <c r="D52" t="s">
        <v>10113</v>
      </c>
      <c r="E52">
        <v>37</v>
      </c>
      <c r="F52" t="s">
        <v>10109</v>
      </c>
    </row>
    <row r="53" spans="1:6" x14ac:dyDescent="0.25">
      <c r="A53" t="s">
        <v>20666</v>
      </c>
      <c r="B53" t="s">
        <v>72</v>
      </c>
      <c r="C53" t="s">
        <v>82</v>
      </c>
      <c r="D53" t="s">
        <v>10124</v>
      </c>
      <c r="E53">
        <v>1</v>
      </c>
      <c r="F53" t="s">
        <v>10109</v>
      </c>
    </row>
    <row r="54" spans="1:6" x14ac:dyDescent="0.25">
      <c r="A54" t="s">
        <v>10683</v>
      </c>
      <c r="B54" t="s">
        <v>72</v>
      </c>
      <c r="C54" t="s">
        <v>82</v>
      </c>
      <c r="D54" t="s">
        <v>457</v>
      </c>
      <c r="E54">
        <v>1</v>
      </c>
      <c r="F54" t="s">
        <v>10109</v>
      </c>
    </row>
    <row r="55" spans="1:6" x14ac:dyDescent="0.25">
      <c r="A55" t="s">
        <v>20338</v>
      </c>
      <c r="B55" t="s">
        <v>72</v>
      </c>
      <c r="C55" t="s">
        <v>82</v>
      </c>
      <c r="D55" t="s">
        <v>477</v>
      </c>
      <c r="E55">
        <v>1</v>
      </c>
      <c r="F55" t="s">
        <v>10109</v>
      </c>
    </row>
    <row r="56" spans="1:6" x14ac:dyDescent="0.25">
      <c r="A56" t="s">
        <v>12162</v>
      </c>
      <c r="B56" t="s">
        <v>72</v>
      </c>
      <c r="C56" t="s">
        <v>83</v>
      </c>
      <c r="D56" t="s">
        <v>10115</v>
      </c>
      <c r="E56">
        <v>3</v>
      </c>
      <c r="F56" t="s">
        <v>10109</v>
      </c>
    </row>
    <row r="57" spans="1:6" x14ac:dyDescent="0.25">
      <c r="A57" t="s">
        <v>11358</v>
      </c>
      <c r="B57" t="s">
        <v>72</v>
      </c>
      <c r="C57" t="s">
        <v>83</v>
      </c>
      <c r="D57" t="s">
        <v>10111</v>
      </c>
      <c r="E57">
        <v>58</v>
      </c>
      <c r="F57" t="s">
        <v>10109</v>
      </c>
    </row>
    <row r="58" spans="1:6" x14ac:dyDescent="0.25">
      <c r="A58" t="s">
        <v>12190</v>
      </c>
      <c r="B58" t="s">
        <v>72</v>
      </c>
      <c r="C58" t="s">
        <v>83</v>
      </c>
      <c r="D58" t="s">
        <v>463</v>
      </c>
      <c r="E58">
        <v>1</v>
      </c>
      <c r="F58" t="s">
        <v>10109</v>
      </c>
    </row>
    <row r="59" spans="1:6" x14ac:dyDescent="0.25">
      <c r="A59" t="s">
        <v>10334</v>
      </c>
      <c r="B59" t="s">
        <v>72</v>
      </c>
      <c r="C59" t="s">
        <v>83</v>
      </c>
      <c r="D59" t="s">
        <v>10113</v>
      </c>
      <c r="E59">
        <v>70</v>
      </c>
      <c r="F59" t="s">
        <v>10109</v>
      </c>
    </row>
    <row r="60" spans="1:6" x14ac:dyDescent="0.25">
      <c r="A60" t="s">
        <v>12529</v>
      </c>
      <c r="B60" t="s">
        <v>72</v>
      </c>
      <c r="C60" t="s">
        <v>83</v>
      </c>
      <c r="D60" t="s">
        <v>457</v>
      </c>
      <c r="E60">
        <v>1</v>
      </c>
      <c r="F60" t="s">
        <v>10109</v>
      </c>
    </row>
    <row r="61" spans="1:6" x14ac:dyDescent="0.25">
      <c r="A61" t="s">
        <v>20912</v>
      </c>
      <c r="B61" t="s">
        <v>72</v>
      </c>
      <c r="C61" t="s">
        <v>83</v>
      </c>
      <c r="D61" t="s">
        <v>469</v>
      </c>
      <c r="E61">
        <v>1</v>
      </c>
      <c r="F61" t="s">
        <v>10109</v>
      </c>
    </row>
    <row r="62" spans="1:6" x14ac:dyDescent="0.25">
      <c r="A62" t="s">
        <v>20418</v>
      </c>
      <c r="B62" t="s">
        <v>72</v>
      </c>
      <c r="C62" t="s">
        <v>83</v>
      </c>
      <c r="D62" t="s">
        <v>474</v>
      </c>
      <c r="E62">
        <v>1</v>
      </c>
      <c r="F62" t="s">
        <v>10109</v>
      </c>
    </row>
    <row r="63" spans="1:6" x14ac:dyDescent="0.25">
      <c r="A63" t="s">
        <v>20302</v>
      </c>
      <c r="B63" t="s">
        <v>72</v>
      </c>
      <c r="C63" t="s">
        <v>83</v>
      </c>
      <c r="D63" t="s">
        <v>476</v>
      </c>
      <c r="E63">
        <v>1</v>
      </c>
      <c r="F63" t="s">
        <v>10109</v>
      </c>
    </row>
    <row r="64" spans="1:6" x14ac:dyDescent="0.25">
      <c r="A64" t="s">
        <v>20268</v>
      </c>
      <c r="B64" t="s">
        <v>72</v>
      </c>
      <c r="C64" t="s">
        <v>83</v>
      </c>
      <c r="D64" t="s">
        <v>10123</v>
      </c>
      <c r="E64">
        <v>1</v>
      </c>
      <c r="F64" t="s">
        <v>10109</v>
      </c>
    </row>
    <row r="65" spans="1:6" x14ac:dyDescent="0.25">
      <c r="A65" t="s">
        <v>21319</v>
      </c>
      <c r="B65" t="s">
        <v>72</v>
      </c>
      <c r="C65" t="s">
        <v>83</v>
      </c>
      <c r="D65" t="s">
        <v>477</v>
      </c>
      <c r="E65">
        <v>1</v>
      </c>
      <c r="F65" t="s">
        <v>10109</v>
      </c>
    </row>
    <row r="66" spans="1:6" x14ac:dyDescent="0.25">
      <c r="A66" t="s">
        <v>11959</v>
      </c>
      <c r="B66" t="s">
        <v>72</v>
      </c>
      <c r="C66" t="s">
        <v>84</v>
      </c>
      <c r="D66" t="s">
        <v>451</v>
      </c>
      <c r="E66">
        <v>1</v>
      </c>
      <c r="F66" t="s">
        <v>10109</v>
      </c>
    </row>
    <row r="67" spans="1:6" x14ac:dyDescent="0.25">
      <c r="A67" t="s">
        <v>10565</v>
      </c>
      <c r="B67" t="s">
        <v>72</v>
      </c>
      <c r="C67" t="s">
        <v>84</v>
      </c>
      <c r="D67" t="s">
        <v>461</v>
      </c>
      <c r="E67">
        <v>1</v>
      </c>
      <c r="F67" t="s">
        <v>10109</v>
      </c>
    </row>
    <row r="68" spans="1:6" x14ac:dyDescent="0.25">
      <c r="A68" t="s">
        <v>11351</v>
      </c>
      <c r="B68" t="s">
        <v>72</v>
      </c>
      <c r="C68" t="s">
        <v>84</v>
      </c>
      <c r="D68" t="s">
        <v>10115</v>
      </c>
      <c r="E68">
        <v>2</v>
      </c>
      <c r="F68" t="s">
        <v>10109</v>
      </c>
    </row>
    <row r="69" spans="1:6" x14ac:dyDescent="0.25">
      <c r="A69" t="s">
        <v>11249</v>
      </c>
      <c r="B69" t="s">
        <v>72</v>
      </c>
      <c r="C69" t="s">
        <v>84</v>
      </c>
      <c r="D69" t="s">
        <v>10111</v>
      </c>
      <c r="E69">
        <v>43</v>
      </c>
      <c r="F69" t="s">
        <v>10109</v>
      </c>
    </row>
    <row r="70" spans="1:6" x14ac:dyDescent="0.25">
      <c r="A70" t="s">
        <v>10696</v>
      </c>
      <c r="B70" t="s">
        <v>72</v>
      </c>
      <c r="C70" t="s">
        <v>84</v>
      </c>
      <c r="D70" t="s">
        <v>10122</v>
      </c>
      <c r="E70">
        <v>1</v>
      </c>
      <c r="F70" t="s">
        <v>10109</v>
      </c>
    </row>
    <row r="71" spans="1:6" x14ac:dyDescent="0.25">
      <c r="A71" t="s">
        <v>11581</v>
      </c>
      <c r="B71" t="s">
        <v>72</v>
      </c>
      <c r="C71" t="s">
        <v>84</v>
      </c>
      <c r="D71" t="s">
        <v>463</v>
      </c>
      <c r="E71">
        <v>1</v>
      </c>
      <c r="F71" t="s">
        <v>10109</v>
      </c>
    </row>
    <row r="72" spans="1:6" x14ac:dyDescent="0.25">
      <c r="A72" t="s">
        <v>11879</v>
      </c>
      <c r="B72" t="s">
        <v>72</v>
      </c>
      <c r="C72" t="s">
        <v>84</v>
      </c>
      <c r="D72" t="s">
        <v>10113</v>
      </c>
      <c r="E72">
        <v>52</v>
      </c>
      <c r="F72" t="s">
        <v>10109</v>
      </c>
    </row>
    <row r="73" spans="1:6" x14ac:dyDescent="0.25">
      <c r="A73" t="s">
        <v>12460</v>
      </c>
      <c r="B73" t="s">
        <v>72</v>
      </c>
      <c r="C73" t="s">
        <v>84</v>
      </c>
      <c r="D73" t="s">
        <v>475</v>
      </c>
      <c r="E73">
        <v>1</v>
      </c>
      <c r="F73" t="s">
        <v>10109</v>
      </c>
    </row>
    <row r="74" spans="1:6" x14ac:dyDescent="0.25">
      <c r="A74" t="s">
        <v>11891</v>
      </c>
      <c r="B74" t="s">
        <v>72</v>
      </c>
      <c r="C74" t="s">
        <v>84</v>
      </c>
      <c r="D74" t="s">
        <v>10137</v>
      </c>
      <c r="E74">
        <v>1</v>
      </c>
      <c r="F74" t="s">
        <v>10109</v>
      </c>
    </row>
    <row r="75" spans="1:6" x14ac:dyDescent="0.25">
      <c r="A75" t="s">
        <v>20816</v>
      </c>
      <c r="B75" t="s">
        <v>72</v>
      </c>
      <c r="C75" t="s">
        <v>85</v>
      </c>
      <c r="D75" t="s">
        <v>451</v>
      </c>
      <c r="E75">
        <v>1</v>
      </c>
      <c r="F75" t="s">
        <v>10109</v>
      </c>
    </row>
    <row r="76" spans="1:6" x14ac:dyDescent="0.25">
      <c r="A76" t="s">
        <v>20939</v>
      </c>
      <c r="B76" t="s">
        <v>72</v>
      </c>
      <c r="C76" t="s">
        <v>85</v>
      </c>
      <c r="D76" t="s">
        <v>10115</v>
      </c>
      <c r="E76">
        <v>1</v>
      </c>
      <c r="F76" t="s">
        <v>10109</v>
      </c>
    </row>
    <row r="77" spans="1:6" x14ac:dyDescent="0.25">
      <c r="A77" t="s">
        <v>12283</v>
      </c>
      <c r="B77" t="s">
        <v>72</v>
      </c>
      <c r="C77" t="s">
        <v>85</v>
      </c>
      <c r="D77" t="s">
        <v>10111</v>
      </c>
      <c r="E77">
        <v>39</v>
      </c>
      <c r="F77" t="s">
        <v>10109</v>
      </c>
    </row>
    <row r="78" spans="1:6" x14ac:dyDescent="0.25">
      <c r="A78" t="s">
        <v>20456</v>
      </c>
      <c r="B78" t="s">
        <v>72</v>
      </c>
      <c r="C78" t="s">
        <v>85</v>
      </c>
      <c r="D78" t="s">
        <v>10122</v>
      </c>
      <c r="E78">
        <v>1</v>
      </c>
      <c r="F78" t="s">
        <v>10109</v>
      </c>
    </row>
    <row r="79" spans="1:6" x14ac:dyDescent="0.25">
      <c r="A79" t="s">
        <v>20490</v>
      </c>
      <c r="B79" t="s">
        <v>72</v>
      </c>
      <c r="C79" t="s">
        <v>85</v>
      </c>
      <c r="D79" t="s">
        <v>463</v>
      </c>
      <c r="E79">
        <v>1</v>
      </c>
      <c r="F79" t="s">
        <v>10109</v>
      </c>
    </row>
    <row r="80" spans="1:6" x14ac:dyDescent="0.25">
      <c r="A80" t="s">
        <v>10786</v>
      </c>
      <c r="B80" t="s">
        <v>72</v>
      </c>
      <c r="C80" t="s">
        <v>85</v>
      </c>
      <c r="D80" t="s">
        <v>10113</v>
      </c>
      <c r="E80">
        <v>42</v>
      </c>
      <c r="F80" t="s">
        <v>10109</v>
      </c>
    </row>
    <row r="81" spans="1:6" x14ac:dyDescent="0.25">
      <c r="A81" t="s">
        <v>20911</v>
      </c>
      <c r="B81" t="s">
        <v>72</v>
      </c>
      <c r="C81" t="s">
        <v>85</v>
      </c>
      <c r="D81" t="s">
        <v>471</v>
      </c>
      <c r="E81">
        <v>1</v>
      </c>
      <c r="F81" t="s">
        <v>10109</v>
      </c>
    </row>
    <row r="82" spans="1:6" x14ac:dyDescent="0.25">
      <c r="A82" t="s">
        <v>20922</v>
      </c>
      <c r="B82" t="s">
        <v>72</v>
      </c>
      <c r="C82" t="s">
        <v>85</v>
      </c>
      <c r="D82" t="s">
        <v>478</v>
      </c>
      <c r="E82">
        <v>1</v>
      </c>
      <c r="F82" t="s">
        <v>10109</v>
      </c>
    </row>
    <row r="83" spans="1:6" x14ac:dyDescent="0.25">
      <c r="A83" t="s">
        <v>11367</v>
      </c>
      <c r="B83" t="s">
        <v>72</v>
      </c>
      <c r="C83" t="s">
        <v>86</v>
      </c>
      <c r="D83" t="s">
        <v>10115</v>
      </c>
      <c r="E83">
        <v>1</v>
      </c>
      <c r="F83" t="s">
        <v>10109</v>
      </c>
    </row>
    <row r="84" spans="1:6" x14ac:dyDescent="0.25">
      <c r="A84" t="s">
        <v>12209</v>
      </c>
      <c r="B84" t="s">
        <v>72</v>
      </c>
      <c r="C84" t="s">
        <v>86</v>
      </c>
      <c r="D84" t="s">
        <v>10111</v>
      </c>
      <c r="E84">
        <v>27</v>
      </c>
      <c r="F84" t="s">
        <v>10109</v>
      </c>
    </row>
    <row r="85" spans="1:6" x14ac:dyDescent="0.25">
      <c r="A85" t="s">
        <v>10706</v>
      </c>
      <c r="B85" t="s">
        <v>72</v>
      </c>
      <c r="C85" t="s">
        <v>86</v>
      </c>
      <c r="D85" t="s">
        <v>10122</v>
      </c>
      <c r="E85">
        <v>1</v>
      </c>
      <c r="F85" t="s">
        <v>10109</v>
      </c>
    </row>
    <row r="86" spans="1:6" x14ac:dyDescent="0.25">
      <c r="A86" t="s">
        <v>10562</v>
      </c>
      <c r="B86" t="s">
        <v>72</v>
      </c>
      <c r="C86" t="s">
        <v>86</v>
      </c>
      <c r="D86" t="s">
        <v>10113</v>
      </c>
      <c r="E86">
        <v>32</v>
      </c>
      <c r="F86" t="s">
        <v>10109</v>
      </c>
    </row>
    <row r="87" spans="1:6" x14ac:dyDescent="0.25">
      <c r="A87" t="s">
        <v>12177</v>
      </c>
      <c r="B87" t="s">
        <v>72</v>
      </c>
      <c r="C87" t="s">
        <v>87</v>
      </c>
      <c r="D87" t="s">
        <v>10115</v>
      </c>
      <c r="E87">
        <v>3</v>
      </c>
      <c r="F87" t="s">
        <v>10109</v>
      </c>
    </row>
    <row r="88" spans="1:6" x14ac:dyDescent="0.25">
      <c r="A88" t="s">
        <v>12858</v>
      </c>
      <c r="B88" t="s">
        <v>72</v>
      </c>
      <c r="C88" t="s">
        <v>87</v>
      </c>
      <c r="D88" t="s">
        <v>10111</v>
      </c>
      <c r="E88">
        <v>84</v>
      </c>
      <c r="F88" t="s">
        <v>10109</v>
      </c>
    </row>
    <row r="89" spans="1:6" x14ac:dyDescent="0.25">
      <c r="A89" t="s">
        <v>12229</v>
      </c>
      <c r="B89" t="s">
        <v>72</v>
      </c>
      <c r="C89" t="s">
        <v>87</v>
      </c>
      <c r="D89" t="s">
        <v>462</v>
      </c>
      <c r="E89">
        <v>1</v>
      </c>
      <c r="F89" t="s">
        <v>10109</v>
      </c>
    </row>
    <row r="90" spans="1:6" x14ac:dyDescent="0.25">
      <c r="A90" t="s">
        <v>10204</v>
      </c>
      <c r="B90" t="s">
        <v>72</v>
      </c>
      <c r="C90" t="s">
        <v>87</v>
      </c>
      <c r="D90" t="s">
        <v>463</v>
      </c>
      <c r="E90">
        <v>1</v>
      </c>
      <c r="F90" t="s">
        <v>10109</v>
      </c>
    </row>
    <row r="91" spans="1:6" x14ac:dyDescent="0.25">
      <c r="A91" t="s">
        <v>11843</v>
      </c>
      <c r="B91" t="s">
        <v>72</v>
      </c>
      <c r="C91" t="s">
        <v>87</v>
      </c>
      <c r="D91" t="s">
        <v>10113</v>
      </c>
      <c r="E91">
        <v>88</v>
      </c>
      <c r="F91" t="s">
        <v>10109</v>
      </c>
    </row>
    <row r="92" spans="1:6" x14ac:dyDescent="0.25">
      <c r="A92" t="s">
        <v>12168</v>
      </c>
      <c r="B92" t="s">
        <v>72</v>
      </c>
      <c r="C92" t="s">
        <v>87</v>
      </c>
      <c r="D92" t="s">
        <v>475</v>
      </c>
      <c r="E92">
        <v>1</v>
      </c>
      <c r="F92" t="s">
        <v>10109</v>
      </c>
    </row>
    <row r="93" spans="1:6" x14ac:dyDescent="0.25">
      <c r="A93" t="s">
        <v>12480</v>
      </c>
      <c r="B93" t="s">
        <v>72</v>
      </c>
      <c r="C93" t="s">
        <v>87</v>
      </c>
      <c r="D93" t="s">
        <v>477</v>
      </c>
      <c r="E93">
        <v>1</v>
      </c>
      <c r="F93" t="s">
        <v>10109</v>
      </c>
    </row>
    <row r="94" spans="1:6" x14ac:dyDescent="0.25">
      <c r="A94" t="s">
        <v>10977</v>
      </c>
      <c r="B94" t="s">
        <v>72</v>
      </c>
      <c r="C94" t="s">
        <v>87</v>
      </c>
      <c r="D94" t="s">
        <v>478</v>
      </c>
      <c r="E94">
        <v>1</v>
      </c>
      <c r="F94" t="s">
        <v>10109</v>
      </c>
    </row>
    <row r="95" spans="1:6" x14ac:dyDescent="0.25">
      <c r="A95" t="s">
        <v>12212</v>
      </c>
      <c r="B95" t="s">
        <v>72</v>
      </c>
      <c r="C95" t="s">
        <v>87</v>
      </c>
      <c r="D95" t="s">
        <v>10137</v>
      </c>
      <c r="E95">
        <v>1</v>
      </c>
      <c r="F95" t="s">
        <v>10109</v>
      </c>
    </row>
    <row r="96" spans="1:6" x14ac:dyDescent="0.25">
      <c r="A96" t="s">
        <v>10792</v>
      </c>
      <c r="B96" t="s">
        <v>72</v>
      </c>
      <c r="C96" t="s">
        <v>88</v>
      </c>
      <c r="D96" t="s">
        <v>451</v>
      </c>
      <c r="E96">
        <v>4</v>
      </c>
      <c r="F96" t="s">
        <v>10109</v>
      </c>
    </row>
    <row r="97" spans="1:6" x14ac:dyDescent="0.25">
      <c r="A97" t="s">
        <v>11336</v>
      </c>
      <c r="B97" t="s">
        <v>72</v>
      </c>
      <c r="C97" t="s">
        <v>88</v>
      </c>
      <c r="D97" t="s">
        <v>10318</v>
      </c>
      <c r="E97">
        <v>1</v>
      </c>
      <c r="F97" t="s">
        <v>10109</v>
      </c>
    </row>
    <row r="98" spans="1:6" x14ac:dyDescent="0.25">
      <c r="A98" t="s">
        <v>20665</v>
      </c>
      <c r="B98" t="s">
        <v>72</v>
      </c>
      <c r="C98" t="s">
        <v>88</v>
      </c>
      <c r="D98" t="s">
        <v>458</v>
      </c>
      <c r="E98">
        <v>1</v>
      </c>
      <c r="F98" t="s">
        <v>10109</v>
      </c>
    </row>
    <row r="99" spans="1:6" x14ac:dyDescent="0.25">
      <c r="A99" t="s">
        <v>11861</v>
      </c>
      <c r="B99" t="s">
        <v>72</v>
      </c>
      <c r="C99" t="s">
        <v>88</v>
      </c>
      <c r="D99" t="s">
        <v>453</v>
      </c>
      <c r="E99">
        <v>2</v>
      </c>
      <c r="F99" t="s">
        <v>10109</v>
      </c>
    </row>
    <row r="100" spans="1:6" x14ac:dyDescent="0.25">
      <c r="A100" t="s">
        <v>21165</v>
      </c>
      <c r="B100" t="s">
        <v>72</v>
      </c>
      <c r="C100" t="s">
        <v>88</v>
      </c>
      <c r="D100" t="s">
        <v>460</v>
      </c>
      <c r="E100">
        <v>1</v>
      </c>
      <c r="F100" t="s">
        <v>10109</v>
      </c>
    </row>
    <row r="101" spans="1:6" x14ac:dyDescent="0.25">
      <c r="A101" t="s">
        <v>20924</v>
      </c>
      <c r="B101" t="s">
        <v>72</v>
      </c>
      <c r="C101" t="s">
        <v>88</v>
      </c>
      <c r="D101" t="s">
        <v>10888</v>
      </c>
      <c r="E101">
        <v>1</v>
      </c>
      <c r="F101" t="s">
        <v>10109</v>
      </c>
    </row>
    <row r="102" spans="1:6" x14ac:dyDescent="0.25">
      <c r="A102" t="s">
        <v>12532</v>
      </c>
      <c r="B102" t="s">
        <v>72</v>
      </c>
      <c r="C102" t="s">
        <v>88</v>
      </c>
      <c r="D102" t="s">
        <v>10115</v>
      </c>
      <c r="E102">
        <v>14</v>
      </c>
      <c r="F102" t="s">
        <v>10109</v>
      </c>
    </row>
    <row r="103" spans="1:6" x14ac:dyDescent="0.25">
      <c r="A103" t="s">
        <v>12259</v>
      </c>
      <c r="B103" t="s">
        <v>72</v>
      </c>
      <c r="C103" t="s">
        <v>88</v>
      </c>
      <c r="D103" t="s">
        <v>10111</v>
      </c>
      <c r="E103">
        <v>162</v>
      </c>
      <c r="F103" t="s">
        <v>10109</v>
      </c>
    </row>
    <row r="104" spans="1:6" x14ac:dyDescent="0.25">
      <c r="A104" t="s">
        <v>20815</v>
      </c>
      <c r="B104" t="s">
        <v>72</v>
      </c>
      <c r="C104" t="s">
        <v>88</v>
      </c>
      <c r="D104" t="s">
        <v>462</v>
      </c>
      <c r="E104">
        <v>1</v>
      </c>
      <c r="F104" t="s">
        <v>10109</v>
      </c>
    </row>
    <row r="105" spans="1:6" x14ac:dyDescent="0.25">
      <c r="A105" t="s">
        <v>10335</v>
      </c>
      <c r="B105" t="s">
        <v>72</v>
      </c>
      <c r="C105" t="s">
        <v>88</v>
      </c>
      <c r="D105" t="s">
        <v>10122</v>
      </c>
      <c r="E105">
        <v>7</v>
      </c>
      <c r="F105" t="s">
        <v>10109</v>
      </c>
    </row>
    <row r="106" spans="1:6" x14ac:dyDescent="0.25">
      <c r="A106" t="s">
        <v>11523</v>
      </c>
      <c r="B106" t="s">
        <v>72</v>
      </c>
      <c r="C106" t="s">
        <v>88</v>
      </c>
      <c r="D106" t="s">
        <v>463</v>
      </c>
      <c r="E106">
        <v>9</v>
      </c>
      <c r="F106" t="s">
        <v>10109</v>
      </c>
    </row>
    <row r="107" spans="1:6" x14ac:dyDescent="0.25">
      <c r="A107" t="s">
        <v>11692</v>
      </c>
      <c r="B107" t="s">
        <v>72</v>
      </c>
      <c r="C107" t="s">
        <v>88</v>
      </c>
      <c r="D107" t="s">
        <v>464</v>
      </c>
      <c r="E107">
        <v>1</v>
      </c>
      <c r="F107" t="s">
        <v>10109</v>
      </c>
    </row>
    <row r="108" spans="1:6" x14ac:dyDescent="0.25">
      <c r="A108" t="s">
        <v>10552</v>
      </c>
      <c r="B108" t="s">
        <v>72</v>
      </c>
      <c r="C108" t="s">
        <v>88</v>
      </c>
      <c r="D108" t="s">
        <v>10113</v>
      </c>
      <c r="E108">
        <v>176</v>
      </c>
      <c r="F108" t="s">
        <v>10109</v>
      </c>
    </row>
    <row r="109" spans="1:6" x14ac:dyDescent="0.25">
      <c r="A109" t="s">
        <v>20763</v>
      </c>
      <c r="B109" t="s">
        <v>72</v>
      </c>
      <c r="C109" t="s">
        <v>88</v>
      </c>
      <c r="D109" t="s">
        <v>466</v>
      </c>
      <c r="E109">
        <v>2</v>
      </c>
      <c r="F109" t="s">
        <v>10109</v>
      </c>
    </row>
    <row r="110" spans="1:6" x14ac:dyDescent="0.25">
      <c r="A110" t="s">
        <v>10813</v>
      </c>
      <c r="B110" t="s">
        <v>72</v>
      </c>
      <c r="C110" t="s">
        <v>88</v>
      </c>
      <c r="D110" t="s">
        <v>10124</v>
      </c>
      <c r="E110">
        <v>1</v>
      </c>
      <c r="F110" t="s">
        <v>10109</v>
      </c>
    </row>
    <row r="111" spans="1:6" x14ac:dyDescent="0.25">
      <c r="A111" t="s">
        <v>12170</v>
      </c>
      <c r="B111" t="s">
        <v>72</v>
      </c>
      <c r="C111" t="s">
        <v>88</v>
      </c>
      <c r="D111" t="s">
        <v>457</v>
      </c>
      <c r="E111">
        <v>3</v>
      </c>
      <c r="F111" t="s">
        <v>10109</v>
      </c>
    </row>
    <row r="112" spans="1:6" x14ac:dyDescent="0.25">
      <c r="A112" t="s">
        <v>12539</v>
      </c>
      <c r="B112" t="s">
        <v>72</v>
      </c>
      <c r="C112" t="s">
        <v>88</v>
      </c>
      <c r="D112" t="s">
        <v>469</v>
      </c>
      <c r="E112">
        <v>3</v>
      </c>
      <c r="F112" t="s">
        <v>10109</v>
      </c>
    </row>
    <row r="113" spans="1:6" x14ac:dyDescent="0.25">
      <c r="A113" t="s">
        <v>20470</v>
      </c>
      <c r="B113" t="s">
        <v>72</v>
      </c>
      <c r="C113" t="s">
        <v>88</v>
      </c>
      <c r="D113" t="s">
        <v>470</v>
      </c>
      <c r="E113">
        <v>1</v>
      </c>
      <c r="F113" t="s">
        <v>10109</v>
      </c>
    </row>
    <row r="114" spans="1:6" x14ac:dyDescent="0.25">
      <c r="A114" t="s">
        <v>21036</v>
      </c>
      <c r="B114" t="s">
        <v>72</v>
      </c>
      <c r="C114" t="s">
        <v>88</v>
      </c>
      <c r="D114" t="s">
        <v>471</v>
      </c>
      <c r="E114">
        <v>4</v>
      </c>
      <c r="F114" t="s">
        <v>10109</v>
      </c>
    </row>
    <row r="115" spans="1:6" x14ac:dyDescent="0.25">
      <c r="A115" t="s">
        <v>20313</v>
      </c>
      <c r="B115" t="s">
        <v>72</v>
      </c>
      <c r="C115" t="s">
        <v>88</v>
      </c>
      <c r="D115" t="s">
        <v>473</v>
      </c>
      <c r="E115">
        <v>1</v>
      </c>
      <c r="F115" t="s">
        <v>10109</v>
      </c>
    </row>
    <row r="116" spans="1:6" x14ac:dyDescent="0.25">
      <c r="A116" t="s">
        <v>11325</v>
      </c>
      <c r="B116" t="s">
        <v>72</v>
      </c>
      <c r="C116" t="s">
        <v>88</v>
      </c>
      <c r="D116" t="s">
        <v>474</v>
      </c>
      <c r="E116">
        <v>2</v>
      </c>
      <c r="F116" t="s">
        <v>10109</v>
      </c>
    </row>
    <row r="117" spans="1:6" x14ac:dyDescent="0.25">
      <c r="A117" t="s">
        <v>10933</v>
      </c>
      <c r="B117" t="s">
        <v>72</v>
      </c>
      <c r="C117" t="s">
        <v>88</v>
      </c>
      <c r="D117" t="s">
        <v>475</v>
      </c>
      <c r="E117">
        <v>3</v>
      </c>
      <c r="F117" t="s">
        <v>10109</v>
      </c>
    </row>
    <row r="118" spans="1:6" x14ac:dyDescent="0.25">
      <c r="A118" t="s">
        <v>12640</v>
      </c>
      <c r="B118" t="s">
        <v>72</v>
      </c>
      <c r="C118" t="s">
        <v>88</v>
      </c>
      <c r="D118" t="s">
        <v>476</v>
      </c>
      <c r="E118">
        <v>1</v>
      </c>
      <c r="F118" t="s">
        <v>10109</v>
      </c>
    </row>
    <row r="119" spans="1:6" x14ac:dyDescent="0.25">
      <c r="A119" t="s">
        <v>11967</v>
      </c>
      <c r="B119" t="s">
        <v>72</v>
      </c>
      <c r="C119" t="s">
        <v>88</v>
      </c>
      <c r="D119" t="s">
        <v>477</v>
      </c>
      <c r="E119">
        <v>1</v>
      </c>
      <c r="F119" t="s">
        <v>10109</v>
      </c>
    </row>
    <row r="120" spans="1:6" x14ac:dyDescent="0.25">
      <c r="A120" t="s">
        <v>11958</v>
      </c>
      <c r="B120" t="s">
        <v>72</v>
      </c>
      <c r="C120" t="s">
        <v>88</v>
      </c>
      <c r="D120" t="s">
        <v>478</v>
      </c>
      <c r="E120">
        <v>1</v>
      </c>
      <c r="F120" t="s">
        <v>10109</v>
      </c>
    </row>
    <row r="121" spans="1:6" x14ac:dyDescent="0.25">
      <c r="A121" t="s">
        <v>20316</v>
      </c>
      <c r="B121" t="s">
        <v>72</v>
      </c>
      <c r="C121" t="s">
        <v>89</v>
      </c>
      <c r="D121" t="s">
        <v>461</v>
      </c>
      <c r="E121">
        <v>1</v>
      </c>
      <c r="F121" t="s">
        <v>10109</v>
      </c>
    </row>
    <row r="122" spans="1:6" x14ac:dyDescent="0.25">
      <c r="A122" t="s">
        <v>20410</v>
      </c>
      <c r="B122" t="s">
        <v>72</v>
      </c>
      <c r="C122" t="s">
        <v>89</v>
      </c>
      <c r="D122" t="s">
        <v>10115</v>
      </c>
      <c r="E122">
        <v>2</v>
      </c>
      <c r="F122" t="s">
        <v>10109</v>
      </c>
    </row>
    <row r="123" spans="1:6" x14ac:dyDescent="0.25">
      <c r="A123" t="s">
        <v>12293</v>
      </c>
      <c r="B123" t="s">
        <v>72</v>
      </c>
      <c r="C123" t="s">
        <v>89</v>
      </c>
      <c r="D123" t="s">
        <v>10111</v>
      </c>
      <c r="E123">
        <v>26</v>
      </c>
      <c r="F123" t="s">
        <v>10109</v>
      </c>
    </row>
    <row r="124" spans="1:6" x14ac:dyDescent="0.25">
      <c r="A124" t="s">
        <v>20498</v>
      </c>
      <c r="B124" t="s">
        <v>72</v>
      </c>
      <c r="C124" t="s">
        <v>89</v>
      </c>
      <c r="D124" t="s">
        <v>463</v>
      </c>
      <c r="E124">
        <v>1</v>
      </c>
      <c r="F124" t="s">
        <v>10109</v>
      </c>
    </row>
    <row r="125" spans="1:6" x14ac:dyDescent="0.25">
      <c r="A125" t="s">
        <v>11293</v>
      </c>
      <c r="B125" t="s">
        <v>72</v>
      </c>
      <c r="C125" t="s">
        <v>89</v>
      </c>
      <c r="D125" t="s">
        <v>10113</v>
      </c>
      <c r="E125">
        <v>27</v>
      </c>
      <c r="F125" t="s">
        <v>10109</v>
      </c>
    </row>
    <row r="126" spans="1:6" x14ac:dyDescent="0.25">
      <c r="A126" t="s">
        <v>20690</v>
      </c>
      <c r="B126" t="s">
        <v>72</v>
      </c>
      <c r="C126" t="s">
        <v>89</v>
      </c>
      <c r="D126" t="s">
        <v>467</v>
      </c>
      <c r="E126">
        <v>1</v>
      </c>
      <c r="F126" t="s">
        <v>10109</v>
      </c>
    </row>
    <row r="127" spans="1:6" x14ac:dyDescent="0.25">
      <c r="A127" t="s">
        <v>20938</v>
      </c>
      <c r="B127" t="s">
        <v>72</v>
      </c>
      <c r="C127" t="s">
        <v>89</v>
      </c>
      <c r="D127" t="s">
        <v>457</v>
      </c>
      <c r="E127">
        <v>1</v>
      </c>
      <c r="F127" t="s">
        <v>10109</v>
      </c>
    </row>
    <row r="128" spans="1:6" x14ac:dyDescent="0.25">
      <c r="A128" t="s">
        <v>20375</v>
      </c>
      <c r="B128" t="s">
        <v>72</v>
      </c>
      <c r="C128" t="s">
        <v>89</v>
      </c>
      <c r="D128" t="s">
        <v>470</v>
      </c>
      <c r="E128">
        <v>1</v>
      </c>
      <c r="F128" t="s">
        <v>10109</v>
      </c>
    </row>
    <row r="129" spans="1:6" x14ac:dyDescent="0.25">
      <c r="A129" t="s">
        <v>20685</v>
      </c>
      <c r="B129" t="s">
        <v>72</v>
      </c>
      <c r="C129" t="s">
        <v>89</v>
      </c>
      <c r="D129" t="s">
        <v>471</v>
      </c>
      <c r="E129">
        <v>1</v>
      </c>
      <c r="F129" t="s">
        <v>10109</v>
      </c>
    </row>
    <row r="130" spans="1:6" x14ac:dyDescent="0.25">
      <c r="A130" t="s">
        <v>20903</v>
      </c>
      <c r="B130" t="s">
        <v>72</v>
      </c>
      <c r="C130" t="s">
        <v>89</v>
      </c>
      <c r="D130" t="s">
        <v>475</v>
      </c>
      <c r="E130">
        <v>2</v>
      </c>
      <c r="F130" t="s">
        <v>10109</v>
      </c>
    </row>
    <row r="131" spans="1:6" x14ac:dyDescent="0.25">
      <c r="A131" t="s">
        <v>21206</v>
      </c>
      <c r="B131" t="s">
        <v>72</v>
      </c>
      <c r="C131" t="s">
        <v>89</v>
      </c>
      <c r="D131" t="s">
        <v>476</v>
      </c>
      <c r="E131">
        <v>1</v>
      </c>
      <c r="F131" t="s">
        <v>10109</v>
      </c>
    </row>
    <row r="132" spans="1:6" x14ac:dyDescent="0.25">
      <c r="A132" t="s">
        <v>20368</v>
      </c>
      <c r="B132" t="s">
        <v>72</v>
      </c>
      <c r="C132" t="s">
        <v>89</v>
      </c>
      <c r="D132" t="s">
        <v>10123</v>
      </c>
      <c r="E132">
        <v>1</v>
      </c>
      <c r="F132" t="s">
        <v>10109</v>
      </c>
    </row>
    <row r="133" spans="1:6" x14ac:dyDescent="0.25">
      <c r="A133" t="s">
        <v>21089</v>
      </c>
      <c r="B133" t="s">
        <v>72</v>
      </c>
      <c r="C133" t="s">
        <v>89</v>
      </c>
      <c r="D133" t="s">
        <v>477</v>
      </c>
      <c r="E133">
        <v>1</v>
      </c>
      <c r="F133" t="s">
        <v>10109</v>
      </c>
    </row>
    <row r="134" spans="1:6" x14ac:dyDescent="0.25">
      <c r="A134" t="s">
        <v>11349</v>
      </c>
      <c r="B134" t="s">
        <v>72</v>
      </c>
      <c r="C134" t="s">
        <v>90</v>
      </c>
      <c r="D134" t="s">
        <v>10115</v>
      </c>
      <c r="E134">
        <v>1</v>
      </c>
      <c r="F134" t="s">
        <v>10109</v>
      </c>
    </row>
    <row r="135" spans="1:6" x14ac:dyDescent="0.25">
      <c r="A135" t="s">
        <v>12644</v>
      </c>
      <c r="B135" t="s">
        <v>72</v>
      </c>
      <c r="C135" t="s">
        <v>90</v>
      </c>
      <c r="D135" t="s">
        <v>10111</v>
      </c>
      <c r="E135">
        <v>16</v>
      </c>
      <c r="F135" t="s">
        <v>10109</v>
      </c>
    </row>
    <row r="136" spans="1:6" x14ac:dyDescent="0.25">
      <c r="A136" t="s">
        <v>11109</v>
      </c>
      <c r="B136" t="s">
        <v>72</v>
      </c>
      <c r="C136" t="s">
        <v>90</v>
      </c>
      <c r="D136" t="s">
        <v>463</v>
      </c>
      <c r="E136">
        <v>1</v>
      </c>
      <c r="F136" t="s">
        <v>10109</v>
      </c>
    </row>
    <row r="137" spans="1:6" x14ac:dyDescent="0.25">
      <c r="A137" t="s">
        <v>10958</v>
      </c>
      <c r="B137" t="s">
        <v>72</v>
      </c>
      <c r="C137" t="s">
        <v>90</v>
      </c>
      <c r="D137" t="s">
        <v>10113</v>
      </c>
      <c r="E137">
        <v>18</v>
      </c>
      <c r="F137" t="s">
        <v>10109</v>
      </c>
    </row>
    <row r="138" spans="1:6" x14ac:dyDescent="0.25">
      <c r="A138" t="s">
        <v>12311</v>
      </c>
      <c r="B138" t="s">
        <v>72</v>
      </c>
      <c r="C138" t="s">
        <v>91</v>
      </c>
      <c r="D138" t="s">
        <v>10888</v>
      </c>
      <c r="E138">
        <v>1</v>
      </c>
      <c r="F138" t="s">
        <v>10109</v>
      </c>
    </row>
    <row r="139" spans="1:6" x14ac:dyDescent="0.25">
      <c r="A139" t="s">
        <v>12535</v>
      </c>
      <c r="B139" t="s">
        <v>72</v>
      </c>
      <c r="C139" t="s">
        <v>91</v>
      </c>
      <c r="D139" t="s">
        <v>10115</v>
      </c>
      <c r="E139">
        <v>3</v>
      </c>
      <c r="F139" t="s">
        <v>10109</v>
      </c>
    </row>
    <row r="140" spans="1:6" x14ac:dyDescent="0.25">
      <c r="A140" t="s">
        <v>11338</v>
      </c>
      <c r="B140" t="s">
        <v>72</v>
      </c>
      <c r="C140" t="s">
        <v>91</v>
      </c>
      <c r="D140" t="s">
        <v>10111</v>
      </c>
      <c r="E140">
        <v>36</v>
      </c>
      <c r="F140" t="s">
        <v>10109</v>
      </c>
    </row>
    <row r="141" spans="1:6" x14ac:dyDescent="0.25">
      <c r="A141" t="s">
        <v>11600</v>
      </c>
      <c r="B141" t="s">
        <v>72</v>
      </c>
      <c r="C141" t="s">
        <v>91</v>
      </c>
      <c r="D141" t="s">
        <v>462</v>
      </c>
      <c r="E141">
        <v>1</v>
      </c>
      <c r="F141" t="s">
        <v>10109</v>
      </c>
    </row>
    <row r="142" spans="1:6" x14ac:dyDescent="0.25">
      <c r="A142" t="s">
        <v>10326</v>
      </c>
      <c r="B142" t="s">
        <v>72</v>
      </c>
      <c r="C142" t="s">
        <v>91</v>
      </c>
      <c r="D142" t="s">
        <v>463</v>
      </c>
      <c r="E142">
        <v>1</v>
      </c>
      <c r="F142" t="s">
        <v>10109</v>
      </c>
    </row>
    <row r="143" spans="1:6" x14ac:dyDescent="0.25">
      <c r="A143" t="s">
        <v>10211</v>
      </c>
      <c r="B143" t="s">
        <v>72</v>
      </c>
      <c r="C143" t="s">
        <v>91</v>
      </c>
      <c r="D143" t="s">
        <v>464</v>
      </c>
      <c r="E143">
        <v>1</v>
      </c>
      <c r="F143" t="s">
        <v>10109</v>
      </c>
    </row>
    <row r="144" spans="1:6" x14ac:dyDescent="0.25">
      <c r="A144" t="s">
        <v>11280</v>
      </c>
      <c r="B144" t="s">
        <v>72</v>
      </c>
      <c r="C144" t="s">
        <v>91</v>
      </c>
      <c r="D144" t="s">
        <v>10113</v>
      </c>
      <c r="E144">
        <v>40</v>
      </c>
      <c r="F144" t="s">
        <v>10109</v>
      </c>
    </row>
    <row r="145" spans="1:6" x14ac:dyDescent="0.25">
      <c r="A145" t="s">
        <v>21157</v>
      </c>
      <c r="B145" t="s">
        <v>72</v>
      </c>
      <c r="C145" t="s">
        <v>91</v>
      </c>
      <c r="D145" t="s">
        <v>457</v>
      </c>
      <c r="E145">
        <v>1</v>
      </c>
      <c r="F145" t="s">
        <v>10109</v>
      </c>
    </row>
    <row r="146" spans="1:6" x14ac:dyDescent="0.25">
      <c r="A146" t="s">
        <v>20269</v>
      </c>
      <c r="B146" t="s">
        <v>72</v>
      </c>
      <c r="C146" t="s">
        <v>91</v>
      </c>
      <c r="D146" t="s">
        <v>471</v>
      </c>
      <c r="E146">
        <v>1</v>
      </c>
      <c r="F146" t="s">
        <v>10109</v>
      </c>
    </row>
    <row r="147" spans="1:6" x14ac:dyDescent="0.25">
      <c r="A147" t="s">
        <v>21289</v>
      </c>
      <c r="B147" t="s">
        <v>72</v>
      </c>
      <c r="C147" t="s">
        <v>91</v>
      </c>
      <c r="D147" t="s">
        <v>10123</v>
      </c>
      <c r="E147">
        <v>1</v>
      </c>
      <c r="F147" t="s">
        <v>10109</v>
      </c>
    </row>
    <row r="148" spans="1:6" x14ac:dyDescent="0.25">
      <c r="A148" t="s">
        <v>20158</v>
      </c>
      <c r="B148" t="s">
        <v>72</v>
      </c>
      <c r="C148" t="s">
        <v>91</v>
      </c>
      <c r="D148" t="s">
        <v>477</v>
      </c>
      <c r="E148">
        <v>1</v>
      </c>
      <c r="F148" t="s">
        <v>10109</v>
      </c>
    </row>
    <row r="149" spans="1:6" x14ac:dyDescent="0.25">
      <c r="A149" t="s">
        <v>21326</v>
      </c>
      <c r="B149" t="s">
        <v>72</v>
      </c>
      <c r="C149" t="s">
        <v>91</v>
      </c>
      <c r="D149" t="s">
        <v>480</v>
      </c>
      <c r="E149">
        <v>1</v>
      </c>
      <c r="F149" t="s">
        <v>10109</v>
      </c>
    </row>
    <row r="150" spans="1:6" x14ac:dyDescent="0.25">
      <c r="A150" t="s">
        <v>12211</v>
      </c>
      <c r="B150" t="s">
        <v>72</v>
      </c>
      <c r="C150" t="s">
        <v>92</v>
      </c>
      <c r="D150" t="s">
        <v>10115</v>
      </c>
      <c r="E150">
        <v>3</v>
      </c>
      <c r="F150" t="s">
        <v>10109</v>
      </c>
    </row>
    <row r="151" spans="1:6" x14ac:dyDescent="0.25">
      <c r="A151" t="s">
        <v>12552</v>
      </c>
      <c r="B151" t="s">
        <v>72</v>
      </c>
      <c r="C151" t="s">
        <v>92</v>
      </c>
      <c r="D151" t="s">
        <v>10111</v>
      </c>
      <c r="E151">
        <v>50</v>
      </c>
      <c r="F151" t="s">
        <v>10109</v>
      </c>
    </row>
    <row r="152" spans="1:6" x14ac:dyDescent="0.25">
      <c r="A152" t="s">
        <v>20298</v>
      </c>
      <c r="B152" t="s">
        <v>72</v>
      </c>
      <c r="C152" t="s">
        <v>92</v>
      </c>
      <c r="D152" t="s">
        <v>462</v>
      </c>
      <c r="E152">
        <v>1</v>
      </c>
      <c r="F152" t="s">
        <v>10109</v>
      </c>
    </row>
    <row r="153" spans="1:6" x14ac:dyDescent="0.25">
      <c r="A153" t="s">
        <v>12645</v>
      </c>
      <c r="B153" t="s">
        <v>72</v>
      </c>
      <c r="C153" t="s">
        <v>92</v>
      </c>
      <c r="D153" t="s">
        <v>463</v>
      </c>
      <c r="E153">
        <v>2</v>
      </c>
      <c r="F153" t="s">
        <v>10109</v>
      </c>
    </row>
    <row r="154" spans="1:6" x14ac:dyDescent="0.25">
      <c r="A154" t="s">
        <v>11583</v>
      </c>
      <c r="B154" t="s">
        <v>72</v>
      </c>
      <c r="C154" t="s">
        <v>92</v>
      </c>
      <c r="D154" t="s">
        <v>10113</v>
      </c>
      <c r="E154">
        <v>65</v>
      </c>
      <c r="F154" t="s">
        <v>10109</v>
      </c>
    </row>
    <row r="155" spans="1:6" x14ac:dyDescent="0.25">
      <c r="A155" t="s">
        <v>20905</v>
      </c>
      <c r="B155" t="s">
        <v>72</v>
      </c>
      <c r="C155" t="s">
        <v>92</v>
      </c>
      <c r="D155" t="s">
        <v>10124</v>
      </c>
      <c r="E155">
        <v>1</v>
      </c>
      <c r="F155" t="s">
        <v>10109</v>
      </c>
    </row>
    <row r="156" spans="1:6" x14ac:dyDescent="0.25">
      <c r="A156" t="s">
        <v>20348</v>
      </c>
      <c r="B156" t="s">
        <v>72</v>
      </c>
      <c r="C156" t="s">
        <v>92</v>
      </c>
      <c r="D156" t="s">
        <v>475</v>
      </c>
      <c r="E156">
        <v>1</v>
      </c>
      <c r="F156" t="s">
        <v>10109</v>
      </c>
    </row>
    <row r="157" spans="1:6" x14ac:dyDescent="0.25">
      <c r="A157" t="s">
        <v>20697</v>
      </c>
      <c r="B157" t="s">
        <v>72</v>
      </c>
      <c r="C157" t="s">
        <v>93</v>
      </c>
      <c r="D157" t="s">
        <v>455</v>
      </c>
      <c r="E157">
        <v>1</v>
      </c>
      <c r="F157" t="s">
        <v>10109</v>
      </c>
    </row>
    <row r="158" spans="1:6" x14ac:dyDescent="0.25">
      <c r="A158" t="s">
        <v>12372</v>
      </c>
      <c r="B158" t="s">
        <v>72</v>
      </c>
      <c r="C158" t="s">
        <v>93</v>
      </c>
      <c r="D158" t="s">
        <v>10115</v>
      </c>
      <c r="E158">
        <v>1</v>
      </c>
      <c r="F158" t="s">
        <v>10109</v>
      </c>
    </row>
    <row r="159" spans="1:6" x14ac:dyDescent="0.25">
      <c r="A159" t="s">
        <v>12210</v>
      </c>
      <c r="B159" t="s">
        <v>72</v>
      </c>
      <c r="C159" t="s">
        <v>93</v>
      </c>
      <c r="D159" t="s">
        <v>10111</v>
      </c>
      <c r="E159">
        <v>45</v>
      </c>
      <c r="F159" t="s">
        <v>10109</v>
      </c>
    </row>
    <row r="160" spans="1:6" x14ac:dyDescent="0.25">
      <c r="A160" t="s">
        <v>10253</v>
      </c>
      <c r="B160" t="s">
        <v>72</v>
      </c>
      <c r="C160" t="s">
        <v>93</v>
      </c>
      <c r="D160" t="s">
        <v>463</v>
      </c>
      <c r="E160">
        <v>1</v>
      </c>
      <c r="F160" t="s">
        <v>10109</v>
      </c>
    </row>
    <row r="161" spans="1:6" x14ac:dyDescent="0.25">
      <c r="A161" t="s">
        <v>11577</v>
      </c>
      <c r="B161" t="s">
        <v>72</v>
      </c>
      <c r="C161" t="s">
        <v>93</v>
      </c>
      <c r="D161" t="s">
        <v>10113</v>
      </c>
      <c r="E161">
        <v>53</v>
      </c>
      <c r="F161" t="s">
        <v>10109</v>
      </c>
    </row>
    <row r="162" spans="1:6" x14ac:dyDescent="0.25">
      <c r="A162" t="s">
        <v>20417</v>
      </c>
      <c r="B162" t="s">
        <v>72</v>
      </c>
      <c r="C162" t="s">
        <v>94</v>
      </c>
      <c r="D162" t="s">
        <v>451</v>
      </c>
      <c r="E162">
        <v>1</v>
      </c>
      <c r="F162" t="s">
        <v>10109</v>
      </c>
    </row>
    <row r="163" spans="1:6" x14ac:dyDescent="0.25">
      <c r="A163" t="s">
        <v>11618</v>
      </c>
      <c r="B163" t="s">
        <v>72</v>
      </c>
      <c r="C163" t="s">
        <v>94</v>
      </c>
      <c r="D163" t="s">
        <v>10115</v>
      </c>
      <c r="E163">
        <v>3</v>
      </c>
      <c r="F163" t="s">
        <v>10109</v>
      </c>
    </row>
    <row r="164" spans="1:6" x14ac:dyDescent="0.25">
      <c r="A164" t="s">
        <v>12307</v>
      </c>
      <c r="B164" t="s">
        <v>72</v>
      </c>
      <c r="C164" t="s">
        <v>94</v>
      </c>
      <c r="D164" t="s">
        <v>10111</v>
      </c>
      <c r="E164">
        <v>74</v>
      </c>
      <c r="F164" t="s">
        <v>10109</v>
      </c>
    </row>
    <row r="165" spans="1:6" x14ac:dyDescent="0.25">
      <c r="A165" t="s">
        <v>10930</v>
      </c>
      <c r="B165" t="s">
        <v>72</v>
      </c>
      <c r="C165" t="s">
        <v>94</v>
      </c>
      <c r="D165" t="s">
        <v>462</v>
      </c>
      <c r="E165">
        <v>2</v>
      </c>
      <c r="F165" t="s">
        <v>10109</v>
      </c>
    </row>
    <row r="166" spans="1:6" x14ac:dyDescent="0.25">
      <c r="A166" t="s">
        <v>20689</v>
      </c>
      <c r="B166" t="s">
        <v>72</v>
      </c>
      <c r="C166" t="s">
        <v>94</v>
      </c>
      <c r="D166" t="s">
        <v>10122</v>
      </c>
      <c r="E166">
        <v>1</v>
      </c>
      <c r="F166" t="s">
        <v>10109</v>
      </c>
    </row>
    <row r="167" spans="1:6" x14ac:dyDescent="0.25">
      <c r="A167" t="s">
        <v>12646</v>
      </c>
      <c r="B167" t="s">
        <v>72</v>
      </c>
      <c r="C167" t="s">
        <v>94</v>
      </c>
      <c r="D167" t="s">
        <v>463</v>
      </c>
      <c r="E167">
        <v>3</v>
      </c>
      <c r="F167" t="s">
        <v>10109</v>
      </c>
    </row>
    <row r="168" spans="1:6" x14ac:dyDescent="0.25">
      <c r="A168" t="s">
        <v>10642</v>
      </c>
      <c r="B168" t="s">
        <v>72</v>
      </c>
      <c r="C168" t="s">
        <v>94</v>
      </c>
      <c r="D168" t="s">
        <v>10113</v>
      </c>
      <c r="E168">
        <v>98</v>
      </c>
      <c r="F168" t="s">
        <v>10109</v>
      </c>
    </row>
    <row r="169" spans="1:6" x14ac:dyDescent="0.25">
      <c r="A169" t="s">
        <v>20424</v>
      </c>
      <c r="B169" t="s">
        <v>72</v>
      </c>
      <c r="C169" t="s">
        <v>94</v>
      </c>
      <c r="D169" t="s">
        <v>10124</v>
      </c>
      <c r="E169">
        <v>1</v>
      </c>
      <c r="F169" t="s">
        <v>10109</v>
      </c>
    </row>
    <row r="170" spans="1:6" x14ac:dyDescent="0.25">
      <c r="A170" t="s">
        <v>20489</v>
      </c>
      <c r="B170" t="s">
        <v>72</v>
      </c>
      <c r="C170" t="s">
        <v>94</v>
      </c>
      <c r="D170" t="s">
        <v>471</v>
      </c>
      <c r="E170">
        <v>1</v>
      </c>
      <c r="F170" t="s">
        <v>10109</v>
      </c>
    </row>
    <row r="171" spans="1:6" x14ac:dyDescent="0.25">
      <c r="A171" t="s">
        <v>20823</v>
      </c>
      <c r="B171" t="s">
        <v>72</v>
      </c>
      <c r="C171" t="s">
        <v>94</v>
      </c>
      <c r="D171" t="s">
        <v>474</v>
      </c>
      <c r="E171">
        <v>1</v>
      </c>
      <c r="F171" t="s">
        <v>10109</v>
      </c>
    </row>
    <row r="172" spans="1:6" x14ac:dyDescent="0.25">
      <c r="A172" t="s">
        <v>11867</v>
      </c>
      <c r="B172" t="s">
        <v>72</v>
      </c>
      <c r="C172" t="s">
        <v>94</v>
      </c>
      <c r="D172" t="s">
        <v>475</v>
      </c>
      <c r="E172">
        <v>1</v>
      </c>
      <c r="F172" t="s">
        <v>10109</v>
      </c>
    </row>
    <row r="173" spans="1:6" x14ac:dyDescent="0.25">
      <c r="A173" t="s">
        <v>20446</v>
      </c>
      <c r="B173" t="s">
        <v>72</v>
      </c>
      <c r="C173" t="s">
        <v>94</v>
      </c>
      <c r="D173" t="s">
        <v>10123</v>
      </c>
      <c r="E173">
        <v>1</v>
      </c>
      <c r="F173" t="s">
        <v>10109</v>
      </c>
    </row>
    <row r="174" spans="1:6" x14ac:dyDescent="0.25">
      <c r="A174" t="s">
        <v>12291</v>
      </c>
      <c r="B174" t="s">
        <v>72</v>
      </c>
      <c r="C174" t="s">
        <v>94</v>
      </c>
      <c r="D174" t="s">
        <v>477</v>
      </c>
      <c r="E174">
        <v>2</v>
      </c>
      <c r="F174" t="s">
        <v>10109</v>
      </c>
    </row>
    <row r="175" spans="1:6" x14ac:dyDescent="0.25">
      <c r="A175" t="s">
        <v>20349</v>
      </c>
      <c r="B175" t="s">
        <v>72</v>
      </c>
      <c r="C175" t="s">
        <v>95</v>
      </c>
      <c r="D175" t="s">
        <v>451</v>
      </c>
      <c r="E175">
        <v>1</v>
      </c>
      <c r="F175" t="s">
        <v>10109</v>
      </c>
    </row>
    <row r="176" spans="1:6" x14ac:dyDescent="0.25">
      <c r="A176" t="s">
        <v>12453</v>
      </c>
      <c r="B176" t="s">
        <v>72</v>
      </c>
      <c r="C176" t="s">
        <v>95</v>
      </c>
      <c r="D176" t="s">
        <v>453</v>
      </c>
      <c r="E176">
        <v>1</v>
      </c>
      <c r="F176" t="s">
        <v>10109</v>
      </c>
    </row>
    <row r="177" spans="1:6" x14ac:dyDescent="0.25">
      <c r="A177" t="s">
        <v>12145</v>
      </c>
      <c r="B177" t="s">
        <v>72</v>
      </c>
      <c r="C177" t="s">
        <v>95</v>
      </c>
      <c r="D177" t="s">
        <v>461</v>
      </c>
      <c r="E177">
        <v>1</v>
      </c>
      <c r="F177" t="s">
        <v>10109</v>
      </c>
    </row>
    <row r="178" spans="1:6" x14ac:dyDescent="0.25">
      <c r="A178" t="s">
        <v>10542</v>
      </c>
      <c r="B178" t="s">
        <v>72</v>
      </c>
      <c r="C178" t="s">
        <v>95</v>
      </c>
      <c r="D178" t="s">
        <v>10115</v>
      </c>
      <c r="E178">
        <v>4</v>
      </c>
      <c r="F178" t="s">
        <v>10109</v>
      </c>
    </row>
    <row r="179" spans="1:6" x14ac:dyDescent="0.25">
      <c r="A179" t="s">
        <v>10265</v>
      </c>
      <c r="B179" t="s">
        <v>72</v>
      </c>
      <c r="C179" t="s">
        <v>95</v>
      </c>
      <c r="D179" t="s">
        <v>10111</v>
      </c>
      <c r="E179">
        <v>58</v>
      </c>
      <c r="F179" t="s">
        <v>10109</v>
      </c>
    </row>
    <row r="180" spans="1:6" x14ac:dyDescent="0.25">
      <c r="A180" t="s">
        <v>12284</v>
      </c>
      <c r="B180" t="s">
        <v>72</v>
      </c>
      <c r="C180" t="s">
        <v>95</v>
      </c>
      <c r="D180" t="s">
        <v>462</v>
      </c>
      <c r="E180">
        <v>1</v>
      </c>
      <c r="F180" t="s">
        <v>10109</v>
      </c>
    </row>
    <row r="181" spans="1:6" x14ac:dyDescent="0.25">
      <c r="A181" t="s">
        <v>12240</v>
      </c>
      <c r="B181" t="s">
        <v>72</v>
      </c>
      <c r="C181" t="s">
        <v>95</v>
      </c>
      <c r="D181" t="s">
        <v>10122</v>
      </c>
      <c r="E181">
        <v>2</v>
      </c>
      <c r="F181" t="s">
        <v>10109</v>
      </c>
    </row>
    <row r="182" spans="1:6" x14ac:dyDescent="0.25">
      <c r="A182" t="s">
        <v>12234</v>
      </c>
      <c r="B182" t="s">
        <v>72</v>
      </c>
      <c r="C182" t="s">
        <v>95</v>
      </c>
      <c r="D182" t="s">
        <v>463</v>
      </c>
      <c r="E182">
        <v>1</v>
      </c>
      <c r="F182" t="s">
        <v>10109</v>
      </c>
    </row>
    <row r="183" spans="1:6" x14ac:dyDescent="0.25">
      <c r="A183" t="s">
        <v>12154</v>
      </c>
      <c r="B183" t="s">
        <v>72</v>
      </c>
      <c r="C183" t="s">
        <v>95</v>
      </c>
      <c r="D183" t="s">
        <v>10113</v>
      </c>
      <c r="E183">
        <v>60</v>
      </c>
      <c r="F183" t="s">
        <v>10109</v>
      </c>
    </row>
    <row r="184" spans="1:6" x14ac:dyDescent="0.25">
      <c r="A184" t="s">
        <v>12187</v>
      </c>
      <c r="B184" t="s">
        <v>72</v>
      </c>
      <c r="C184" t="s">
        <v>95</v>
      </c>
      <c r="D184" t="s">
        <v>457</v>
      </c>
      <c r="E184">
        <v>1</v>
      </c>
      <c r="F184" t="s">
        <v>10109</v>
      </c>
    </row>
    <row r="185" spans="1:6" x14ac:dyDescent="0.25">
      <c r="A185" t="s">
        <v>20668</v>
      </c>
      <c r="B185" t="s">
        <v>72</v>
      </c>
      <c r="C185" t="s">
        <v>95</v>
      </c>
      <c r="D185" t="s">
        <v>470</v>
      </c>
      <c r="E185">
        <v>1</v>
      </c>
      <c r="F185" t="s">
        <v>10109</v>
      </c>
    </row>
    <row r="186" spans="1:6" x14ac:dyDescent="0.25">
      <c r="A186" t="s">
        <v>20454</v>
      </c>
      <c r="B186" t="s">
        <v>72</v>
      </c>
      <c r="C186" t="s">
        <v>95</v>
      </c>
      <c r="D186" t="s">
        <v>471</v>
      </c>
      <c r="E186">
        <v>1</v>
      </c>
      <c r="F186" t="s">
        <v>10109</v>
      </c>
    </row>
    <row r="187" spans="1:6" x14ac:dyDescent="0.25">
      <c r="A187" t="s">
        <v>21026</v>
      </c>
      <c r="B187" t="s">
        <v>72</v>
      </c>
      <c r="C187" t="s">
        <v>95</v>
      </c>
      <c r="D187" t="s">
        <v>476</v>
      </c>
      <c r="E187">
        <v>1</v>
      </c>
      <c r="F187" t="s">
        <v>10109</v>
      </c>
    </row>
    <row r="188" spans="1:6" x14ac:dyDescent="0.25">
      <c r="A188" t="s">
        <v>10566</v>
      </c>
      <c r="B188" t="s">
        <v>72</v>
      </c>
      <c r="C188" t="s">
        <v>95</v>
      </c>
      <c r="D188" t="s">
        <v>10123</v>
      </c>
      <c r="E188">
        <v>1</v>
      </c>
      <c r="F188" t="s">
        <v>10109</v>
      </c>
    </row>
    <row r="189" spans="1:6" x14ac:dyDescent="0.25">
      <c r="A189" t="s">
        <v>12495</v>
      </c>
      <c r="B189" t="s">
        <v>72</v>
      </c>
      <c r="C189" t="s">
        <v>95</v>
      </c>
      <c r="D189" t="s">
        <v>477</v>
      </c>
      <c r="E189">
        <v>2</v>
      </c>
      <c r="F189" t="s">
        <v>10109</v>
      </c>
    </row>
    <row r="190" spans="1:6" x14ac:dyDescent="0.25">
      <c r="A190" t="s">
        <v>21071</v>
      </c>
      <c r="B190" t="s">
        <v>72</v>
      </c>
      <c r="C190" t="s">
        <v>96</v>
      </c>
      <c r="D190" t="s">
        <v>461</v>
      </c>
      <c r="E190">
        <v>1</v>
      </c>
      <c r="F190" t="s">
        <v>10109</v>
      </c>
    </row>
    <row r="191" spans="1:6" x14ac:dyDescent="0.25">
      <c r="A191" t="s">
        <v>11382</v>
      </c>
      <c r="B191" t="s">
        <v>72</v>
      </c>
      <c r="C191" t="s">
        <v>96</v>
      </c>
      <c r="D191" t="s">
        <v>10115</v>
      </c>
      <c r="E191">
        <v>1</v>
      </c>
      <c r="F191" t="s">
        <v>10109</v>
      </c>
    </row>
    <row r="192" spans="1:6" x14ac:dyDescent="0.25">
      <c r="A192" t="s">
        <v>10264</v>
      </c>
      <c r="B192" t="s">
        <v>72</v>
      </c>
      <c r="C192" t="s">
        <v>96</v>
      </c>
      <c r="D192" t="s">
        <v>10111</v>
      </c>
      <c r="E192">
        <v>37</v>
      </c>
      <c r="F192" t="s">
        <v>10109</v>
      </c>
    </row>
    <row r="193" spans="1:6" x14ac:dyDescent="0.25">
      <c r="A193" t="s">
        <v>10651</v>
      </c>
      <c r="B193" t="s">
        <v>72</v>
      </c>
      <c r="C193" t="s">
        <v>96</v>
      </c>
      <c r="D193" t="s">
        <v>10113</v>
      </c>
      <c r="E193">
        <v>44</v>
      </c>
      <c r="F193" t="s">
        <v>10109</v>
      </c>
    </row>
    <row r="194" spans="1:6" x14ac:dyDescent="0.25">
      <c r="A194" t="s">
        <v>10188</v>
      </c>
      <c r="B194" t="s">
        <v>72</v>
      </c>
      <c r="C194" t="s">
        <v>96</v>
      </c>
      <c r="D194" t="s">
        <v>469</v>
      </c>
      <c r="E194">
        <v>1</v>
      </c>
      <c r="F194" t="s">
        <v>10109</v>
      </c>
    </row>
    <row r="195" spans="1:6" x14ac:dyDescent="0.25">
      <c r="A195" t="s">
        <v>20391</v>
      </c>
      <c r="B195" t="s">
        <v>72</v>
      </c>
      <c r="C195" t="s">
        <v>97</v>
      </c>
      <c r="D195" t="s">
        <v>451</v>
      </c>
      <c r="E195">
        <v>1</v>
      </c>
      <c r="F195" t="s">
        <v>10109</v>
      </c>
    </row>
    <row r="196" spans="1:6" x14ac:dyDescent="0.25">
      <c r="A196" t="s">
        <v>12188</v>
      </c>
      <c r="B196" t="s">
        <v>72</v>
      </c>
      <c r="C196" t="s">
        <v>97</v>
      </c>
      <c r="D196" t="s">
        <v>10115</v>
      </c>
      <c r="E196">
        <v>3</v>
      </c>
      <c r="F196" t="s">
        <v>10109</v>
      </c>
    </row>
    <row r="197" spans="1:6" x14ac:dyDescent="0.25">
      <c r="A197" t="s">
        <v>11304</v>
      </c>
      <c r="B197" t="s">
        <v>72</v>
      </c>
      <c r="C197" t="s">
        <v>97</v>
      </c>
      <c r="D197" t="s">
        <v>10111</v>
      </c>
      <c r="E197">
        <v>68</v>
      </c>
      <c r="F197" t="s">
        <v>10109</v>
      </c>
    </row>
    <row r="198" spans="1:6" x14ac:dyDescent="0.25">
      <c r="A198" t="s">
        <v>20452</v>
      </c>
      <c r="B198" t="s">
        <v>72</v>
      </c>
      <c r="C198" t="s">
        <v>97</v>
      </c>
      <c r="D198" t="s">
        <v>462</v>
      </c>
      <c r="E198">
        <v>1</v>
      </c>
      <c r="F198" t="s">
        <v>10109</v>
      </c>
    </row>
    <row r="199" spans="1:6" x14ac:dyDescent="0.25">
      <c r="A199" t="s">
        <v>10377</v>
      </c>
      <c r="B199" t="s">
        <v>72</v>
      </c>
      <c r="C199" t="s">
        <v>97</v>
      </c>
      <c r="D199" t="s">
        <v>10122</v>
      </c>
      <c r="E199">
        <v>1</v>
      </c>
      <c r="F199" t="s">
        <v>10109</v>
      </c>
    </row>
    <row r="200" spans="1:6" x14ac:dyDescent="0.25">
      <c r="A200" t="s">
        <v>12483</v>
      </c>
      <c r="B200" t="s">
        <v>72</v>
      </c>
      <c r="C200" t="s">
        <v>97</v>
      </c>
      <c r="D200" t="s">
        <v>463</v>
      </c>
      <c r="E200">
        <v>1</v>
      </c>
      <c r="F200" t="s">
        <v>10109</v>
      </c>
    </row>
    <row r="201" spans="1:6" x14ac:dyDescent="0.25">
      <c r="A201" t="s">
        <v>12534</v>
      </c>
      <c r="B201" t="s">
        <v>72</v>
      </c>
      <c r="C201" t="s">
        <v>97</v>
      </c>
      <c r="D201" t="s">
        <v>10113</v>
      </c>
      <c r="E201">
        <v>82</v>
      </c>
      <c r="F201" t="s">
        <v>10109</v>
      </c>
    </row>
    <row r="202" spans="1:6" x14ac:dyDescent="0.25">
      <c r="A202" t="s">
        <v>20928</v>
      </c>
      <c r="B202" t="s">
        <v>72</v>
      </c>
      <c r="C202" t="s">
        <v>97</v>
      </c>
      <c r="D202" t="s">
        <v>10124</v>
      </c>
      <c r="E202">
        <v>1</v>
      </c>
      <c r="F202" t="s">
        <v>10109</v>
      </c>
    </row>
    <row r="203" spans="1:6" x14ac:dyDescent="0.25">
      <c r="A203" t="s">
        <v>20927</v>
      </c>
      <c r="B203" t="s">
        <v>72</v>
      </c>
      <c r="C203" t="s">
        <v>97</v>
      </c>
      <c r="D203" t="s">
        <v>474</v>
      </c>
      <c r="E203">
        <v>1</v>
      </c>
      <c r="F203" t="s">
        <v>10109</v>
      </c>
    </row>
    <row r="204" spans="1:6" x14ac:dyDescent="0.25">
      <c r="A204" t="s">
        <v>12213</v>
      </c>
      <c r="B204" t="s">
        <v>72</v>
      </c>
      <c r="C204" t="s">
        <v>97</v>
      </c>
      <c r="D204" t="s">
        <v>476</v>
      </c>
      <c r="E204">
        <v>1</v>
      </c>
      <c r="F204" t="s">
        <v>10109</v>
      </c>
    </row>
    <row r="205" spans="1:6" x14ac:dyDescent="0.25">
      <c r="A205" t="s">
        <v>21153</v>
      </c>
      <c r="B205" t="s">
        <v>72</v>
      </c>
      <c r="C205" t="s">
        <v>98</v>
      </c>
      <c r="D205" t="s">
        <v>461</v>
      </c>
      <c r="E205">
        <v>1</v>
      </c>
      <c r="F205" t="s">
        <v>10109</v>
      </c>
    </row>
    <row r="206" spans="1:6" x14ac:dyDescent="0.25">
      <c r="A206" t="s">
        <v>11352</v>
      </c>
      <c r="B206" t="s">
        <v>72</v>
      </c>
      <c r="C206" t="s">
        <v>98</v>
      </c>
      <c r="D206" t="s">
        <v>10115</v>
      </c>
      <c r="E206">
        <v>3</v>
      </c>
      <c r="F206" t="s">
        <v>10109</v>
      </c>
    </row>
    <row r="207" spans="1:6" x14ac:dyDescent="0.25">
      <c r="A207" t="s">
        <v>12375</v>
      </c>
      <c r="B207" t="s">
        <v>72</v>
      </c>
      <c r="C207" t="s">
        <v>98</v>
      </c>
      <c r="D207" t="s">
        <v>10111</v>
      </c>
      <c r="E207">
        <v>110</v>
      </c>
      <c r="F207" t="s">
        <v>10109</v>
      </c>
    </row>
    <row r="208" spans="1:6" x14ac:dyDescent="0.25">
      <c r="A208" t="s">
        <v>11875</v>
      </c>
      <c r="B208" t="s">
        <v>72</v>
      </c>
      <c r="C208" t="s">
        <v>98</v>
      </c>
      <c r="D208" t="s">
        <v>10122</v>
      </c>
      <c r="E208">
        <v>2</v>
      </c>
      <c r="F208" t="s">
        <v>10109</v>
      </c>
    </row>
    <row r="209" spans="1:6" x14ac:dyDescent="0.25">
      <c r="A209" t="s">
        <v>11980</v>
      </c>
      <c r="B209" t="s">
        <v>72</v>
      </c>
      <c r="C209" t="s">
        <v>98</v>
      </c>
      <c r="D209" t="s">
        <v>463</v>
      </c>
      <c r="E209">
        <v>2</v>
      </c>
      <c r="F209" t="s">
        <v>10109</v>
      </c>
    </row>
    <row r="210" spans="1:6" x14ac:dyDescent="0.25">
      <c r="A210" t="s">
        <v>10684</v>
      </c>
      <c r="B210" t="s">
        <v>72</v>
      </c>
      <c r="C210" t="s">
        <v>98</v>
      </c>
      <c r="D210" t="s">
        <v>10113</v>
      </c>
      <c r="E210">
        <v>124</v>
      </c>
      <c r="F210" t="s">
        <v>10109</v>
      </c>
    </row>
    <row r="211" spans="1:6" x14ac:dyDescent="0.25">
      <c r="A211" t="s">
        <v>10777</v>
      </c>
      <c r="B211" t="s">
        <v>72</v>
      </c>
      <c r="C211" t="s">
        <v>98</v>
      </c>
      <c r="D211" t="s">
        <v>10124</v>
      </c>
      <c r="E211">
        <v>1</v>
      </c>
      <c r="F211" t="s">
        <v>10109</v>
      </c>
    </row>
    <row r="212" spans="1:6" x14ac:dyDescent="0.25">
      <c r="A212" t="s">
        <v>11483</v>
      </c>
      <c r="B212" t="s">
        <v>72</v>
      </c>
      <c r="C212" t="s">
        <v>98</v>
      </c>
      <c r="D212" t="s">
        <v>457</v>
      </c>
      <c r="E212">
        <v>1</v>
      </c>
      <c r="F212" t="s">
        <v>10109</v>
      </c>
    </row>
    <row r="213" spans="1:6" x14ac:dyDescent="0.25">
      <c r="A213" t="s">
        <v>20946</v>
      </c>
      <c r="B213" t="s">
        <v>72</v>
      </c>
      <c r="C213" t="s">
        <v>98</v>
      </c>
      <c r="D213" t="s">
        <v>469</v>
      </c>
      <c r="E213">
        <v>1</v>
      </c>
      <c r="F213" t="s">
        <v>10109</v>
      </c>
    </row>
    <row r="214" spans="1:6" x14ac:dyDescent="0.25">
      <c r="A214" t="s">
        <v>20357</v>
      </c>
      <c r="B214" t="s">
        <v>72</v>
      </c>
      <c r="C214" t="s">
        <v>98</v>
      </c>
      <c r="D214" t="s">
        <v>10123</v>
      </c>
      <c r="E214">
        <v>1</v>
      </c>
      <c r="F214" t="s">
        <v>10109</v>
      </c>
    </row>
    <row r="215" spans="1:6" x14ac:dyDescent="0.25">
      <c r="A215" t="s">
        <v>21084</v>
      </c>
      <c r="B215" t="s">
        <v>72</v>
      </c>
      <c r="C215" t="s">
        <v>98</v>
      </c>
      <c r="D215" t="s">
        <v>10137</v>
      </c>
      <c r="E215">
        <v>1</v>
      </c>
      <c r="F215" t="s">
        <v>10109</v>
      </c>
    </row>
    <row r="216" spans="1:6" x14ac:dyDescent="0.25">
      <c r="A216" t="s">
        <v>10780</v>
      </c>
      <c r="B216" t="s">
        <v>72</v>
      </c>
      <c r="C216" t="s">
        <v>98</v>
      </c>
      <c r="D216" t="s">
        <v>480</v>
      </c>
      <c r="E216">
        <v>1</v>
      </c>
      <c r="F216" t="s">
        <v>10109</v>
      </c>
    </row>
    <row r="217" spans="1:6" x14ac:dyDescent="0.25">
      <c r="A217" t="s">
        <v>20323</v>
      </c>
      <c r="B217" t="s">
        <v>72</v>
      </c>
      <c r="C217" t="s">
        <v>99</v>
      </c>
      <c r="D217" t="s">
        <v>452</v>
      </c>
      <c r="E217">
        <v>1</v>
      </c>
      <c r="F217" t="s">
        <v>10109</v>
      </c>
    </row>
    <row r="218" spans="1:6" x14ac:dyDescent="0.25">
      <c r="A218" t="s">
        <v>12280</v>
      </c>
      <c r="B218" t="s">
        <v>72</v>
      </c>
      <c r="C218" t="s">
        <v>99</v>
      </c>
      <c r="D218" t="s">
        <v>453</v>
      </c>
      <c r="E218">
        <v>2</v>
      </c>
      <c r="F218" t="s">
        <v>10109</v>
      </c>
    </row>
    <row r="219" spans="1:6" x14ac:dyDescent="0.25">
      <c r="A219" t="s">
        <v>20387</v>
      </c>
      <c r="B219" t="s">
        <v>72</v>
      </c>
      <c r="C219" t="s">
        <v>99</v>
      </c>
      <c r="D219" t="s">
        <v>461</v>
      </c>
      <c r="E219">
        <v>1</v>
      </c>
      <c r="F219" t="s">
        <v>10109</v>
      </c>
    </row>
    <row r="220" spans="1:6" x14ac:dyDescent="0.25">
      <c r="A220" t="s">
        <v>12205</v>
      </c>
      <c r="B220" t="s">
        <v>72</v>
      </c>
      <c r="C220" t="s">
        <v>99</v>
      </c>
      <c r="D220" t="s">
        <v>10115</v>
      </c>
      <c r="E220">
        <v>9</v>
      </c>
      <c r="F220" t="s">
        <v>10109</v>
      </c>
    </row>
    <row r="221" spans="1:6" x14ac:dyDescent="0.25">
      <c r="A221" t="s">
        <v>10214</v>
      </c>
      <c r="B221" t="s">
        <v>72</v>
      </c>
      <c r="C221" t="s">
        <v>99</v>
      </c>
      <c r="D221" t="s">
        <v>10111</v>
      </c>
      <c r="E221">
        <v>138</v>
      </c>
      <c r="F221" t="s">
        <v>10109</v>
      </c>
    </row>
    <row r="222" spans="1:6" x14ac:dyDescent="0.25">
      <c r="A222" t="s">
        <v>11276</v>
      </c>
      <c r="B222" t="s">
        <v>72</v>
      </c>
      <c r="C222" t="s">
        <v>99</v>
      </c>
      <c r="D222" t="s">
        <v>462</v>
      </c>
      <c r="E222">
        <v>2</v>
      </c>
      <c r="F222" t="s">
        <v>10109</v>
      </c>
    </row>
    <row r="223" spans="1:6" x14ac:dyDescent="0.25">
      <c r="A223" t="s">
        <v>12301</v>
      </c>
      <c r="B223" t="s">
        <v>72</v>
      </c>
      <c r="C223" t="s">
        <v>99</v>
      </c>
      <c r="D223" t="s">
        <v>10122</v>
      </c>
      <c r="E223">
        <v>1</v>
      </c>
      <c r="F223" t="s">
        <v>10109</v>
      </c>
    </row>
    <row r="224" spans="1:6" x14ac:dyDescent="0.25">
      <c r="A224" t="s">
        <v>11684</v>
      </c>
      <c r="B224" t="s">
        <v>72</v>
      </c>
      <c r="C224" t="s">
        <v>99</v>
      </c>
      <c r="D224" t="s">
        <v>463</v>
      </c>
      <c r="E224">
        <v>7</v>
      </c>
      <c r="F224" t="s">
        <v>10109</v>
      </c>
    </row>
    <row r="225" spans="1:6" x14ac:dyDescent="0.25">
      <c r="A225" t="s">
        <v>12186</v>
      </c>
      <c r="B225" t="s">
        <v>72</v>
      </c>
      <c r="C225" t="s">
        <v>99</v>
      </c>
      <c r="D225" t="s">
        <v>10113</v>
      </c>
      <c r="E225">
        <v>153</v>
      </c>
      <c r="F225" t="s">
        <v>10109</v>
      </c>
    </row>
    <row r="226" spans="1:6" x14ac:dyDescent="0.25">
      <c r="A226" t="s">
        <v>20898</v>
      </c>
      <c r="B226" t="s">
        <v>72</v>
      </c>
      <c r="C226" t="s">
        <v>99</v>
      </c>
      <c r="D226" t="s">
        <v>457</v>
      </c>
      <c r="E226">
        <v>2</v>
      </c>
      <c r="F226" t="s">
        <v>10109</v>
      </c>
    </row>
    <row r="227" spans="1:6" x14ac:dyDescent="0.25">
      <c r="A227" t="s">
        <v>11604</v>
      </c>
      <c r="B227" t="s">
        <v>72</v>
      </c>
      <c r="C227" t="s">
        <v>99</v>
      </c>
      <c r="D227" t="s">
        <v>469</v>
      </c>
      <c r="E227">
        <v>1</v>
      </c>
      <c r="F227" t="s">
        <v>10109</v>
      </c>
    </row>
    <row r="228" spans="1:6" x14ac:dyDescent="0.25">
      <c r="A228" t="s">
        <v>10640</v>
      </c>
      <c r="B228" t="s">
        <v>72</v>
      </c>
      <c r="C228" t="s">
        <v>99</v>
      </c>
      <c r="D228" t="s">
        <v>474</v>
      </c>
      <c r="E228">
        <v>1</v>
      </c>
      <c r="F228" t="s">
        <v>10109</v>
      </c>
    </row>
    <row r="229" spans="1:6" x14ac:dyDescent="0.25">
      <c r="A229" t="s">
        <v>20152</v>
      </c>
      <c r="B229" t="s">
        <v>72</v>
      </c>
      <c r="C229" t="s">
        <v>99</v>
      </c>
      <c r="D229" t="s">
        <v>475</v>
      </c>
      <c r="E229">
        <v>2</v>
      </c>
      <c r="F229" t="s">
        <v>10109</v>
      </c>
    </row>
    <row r="230" spans="1:6" x14ac:dyDescent="0.25">
      <c r="A230" t="s">
        <v>20907</v>
      </c>
      <c r="B230" t="s">
        <v>72</v>
      </c>
      <c r="C230" t="s">
        <v>99</v>
      </c>
      <c r="D230" t="s">
        <v>476</v>
      </c>
      <c r="E230">
        <v>1</v>
      </c>
      <c r="F230" t="s">
        <v>10109</v>
      </c>
    </row>
    <row r="231" spans="1:6" x14ac:dyDescent="0.25">
      <c r="A231" t="s">
        <v>11871</v>
      </c>
      <c r="B231" t="s">
        <v>72</v>
      </c>
      <c r="C231" t="s">
        <v>99</v>
      </c>
      <c r="D231" t="s">
        <v>10123</v>
      </c>
      <c r="E231">
        <v>3</v>
      </c>
      <c r="F231" t="s">
        <v>10109</v>
      </c>
    </row>
    <row r="232" spans="1:6" x14ac:dyDescent="0.25">
      <c r="A232" t="s">
        <v>20906</v>
      </c>
      <c r="B232" t="s">
        <v>72</v>
      </c>
      <c r="C232" t="s">
        <v>99</v>
      </c>
      <c r="D232" t="s">
        <v>477</v>
      </c>
      <c r="E232">
        <v>1</v>
      </c>
      <c r="F232" t="s">
        <v>10109</v>
      </c>
    </row>
    <row r="233" spans="1:6" x14ac:dyDescent="0.25">
      <c r="A233" t="s">
        <v>10774</v>
      </c>
      <c r="B233" t="s">
        <v>72</v>
      </c>
      <c r="C233" t="s">
        <v>99</v>
      </c>
      <c r="D233" t="s">
        <v>480</v>
      </c>
      <c r="E233">
        <v>2</v>
      </c>
      <c r="F233" t="s">
        <v>10109</v>
      </c>
    </row>
    <row r="234" spans="1:6" x14ac:dyDescent="0.25">
      <c r="A234" t="s">
        <v>21349</v>
      </c>
      <c r="B234" t="s">
        <v>72</v>
      </c>
      <c r="C234" t="s">
        <v>100</v>
      </c>
      <c r="D234" t="s">
        <v>451</v>
      </c>
      <c r="E234">
        <v>1</v>
      </c>
      <c r="F234" t="s">
        <v>10109</v>
      </c>
    </row>
    <row r="235" spans="1:6" x14ac:dyDescent="0.25">
      <c r="A235" t="s">
        <v>20752</v>
      </c>
      <c r="B235" t="s">
        <v>72</v>
      </c>
      <c r="C235" t="s">
        <v>100</v>
      </c>
      <c r="D235" t="s">
        <v>10115</v>
      </c>
      <c r="E235">
        <v>1</v>
      </c>
      <c r="F235" t="s">
        <v>10109</v>
      </c>
    </row>
    <row r="236" spans="1:6" x14ac:dyDescent="0.25">
      <c r="A236" t="s">
        <v>11634</v>
      </c>
      <c r="B236" t="s">
        <v>72</v>
      </c>
      <c r="C236" t="s">
        <v>100</v>
      </c>
      <c r="D236" t="s">
        <v>10111</v>
      </c>
      <c r="E236">
        <v>22</v>
      </c>
      <c r="F236" t="s">
        <v>10109</v>
      </c>
    </row>
    <row r="237" spans="1:6" x14ac:dyDescent="0.25">
      <c r="A237" t="s">
        <v>20472</v>
      </c>
      <c r="B237" t="s">
        <v>72</v>
      </c>
      <c r="C237" t="s">
        <v>100</v>
      </c>
      <c r="D237" t="s">
        <v>463</v>
      </c>
      <c r="E237">
        <v>1</v>
      </c>
      <c r="F237" t="s">
        <v>10109</v>
      </c>
    </row>
    <row r="238" spans="1:6" x14ac:dyDescent="0.25">
      <c r="A238" t="s">
        <v>10560</v>
      </c>
      <c r="B238" t="s">
        <v>72</v>
      </c>
      <c r="C238" t="s">
        <v>100</v>
      </c>
      <c r="D238" t="s">
        <v>10113</v>
      </c>
      <c r="E238">
        <v>26</v>
      </c>
      <c r="F238" t="s">
        <v>10109</v>
      </c>
    </row>
    <row r="239" spans="1:6" x14ac:dyDescent="0.25">
      <c r="A239" t="s">
        <v>21161</v>
      </c>
      <c r="B239" t="s">
        <v>72</v>
      </c>
      <c r="C239" t="s">
        <v>101</v>
      </c>
      <c r="D239" t="s">
        <v>450</v>
      </c>
      <c r="E239">
        <v>1</v>
      </c>
      <c r="F239" t="s">
        <v>10109</v>
      </c>
    </row>
    <row r="240" spans="1:6" x14ac:dyDescent="0.25">
      <c r="A240" t="s">
        <v>21032</v>
      </c>
      <c r="B240" t="s">
        <v>72</v>
      </c>
      <c r="C240" t="s">
        <v>101</v>
      </c>
      <c r="D240" t="s">
        <v>461</v>
      </c>
      <c r="E240">
        <v>1</v>
      </c>
      <c r="F240" t="s">
        <v>10109</v>
      </c>
    </row>
    <row r="241" spans="1:6" x14ac:dyDescent="0.25">
      <c r="A241" t="s">
        <v>20303</v>
      </c>
      <c r="B241" t="s">
        <v>72</v>
      </c>
      <c r="C241" t="s">
        <v>101</v>
      </c>
      <c r="D241" t="s">
        <v>10115</v>
      </c>
      <c r="E241">
        <v>1</v>
      </c>
      <c r="F241" t="s">
        <v>10109</v>
      </c>
    </row>
    <row r="242" spans="1:6" x14ac:dyDescent="0.25">
      <c r="A242" t="s">
        <v>11515</v>
      </c>
      <c r="B242" t="s">
        <v>72</v>
      </c>
      <c r="C242" t="s">
        <v>101</v>
      </c>
      <c r="D242" t="s">
        <v>10111</v>
      </c>
      <c r="E242">
        <v>25</v>
      </c>
      <c r="F242" t="s">
        <v>10109</v>
      </c>
    </row>
    <row r="243" spans="1:6" x14ac:dyDescent="0.25">
      <c r="A243" t="s">
        <v>12497</v>
      </c>
      <c r="B243" t="s">
        <v>72</v>
      </c>
      <c r="C243" t="s">
        <v>101</v>
      </c>
      <c r="D243" t="s">
        <v>10113</v>
      </c>
      <c r="E243">
        <v>37</v>
      </c>
      <c r="F243" t="s">
        <v>10109</v>
      </c>
    </row>
    <row r="244" spans="1:6" x14ac:dyDescent="0.25">
      <c r="A244" t="s">
        <v>20255</v>
      </c>
      <c r="B244" t="s">
        <v>72</v>
      </c>
      <c r="C244" t="s">
        <v>101</v>
      </c>
      <c r="D244" t="s">
        <v>457</v>
      </c>
      <c r="E244">
        <v>1</v>
      </c>
      <c r="F244" t="s">
        <v>10109</v>
      </c>
    </row>
    <row r="245" spans="1:6" x14ac:dyDescent="0.25">
      <c r="A245" t="s">
        <v>20663</v>
      </c>
      <c r="B245" t="s">
        <v>72</v>
      </c>
      <c r="C245" t="s">
        <v>101</v>
      </c>
      <c r="D245" t="s">
        <v>471</v>
      </c>
      <c r="E245">
        <v>1</v>
      </c>
      <c r="F245" t="s">
        <v>10109</v>
      </c>
    </row>
    <row r="246" spans="1:6" x14ac:dyDescent="0.25">
      <c r="A246" t="s">
        <v>20819</v>
      </c>
      <c r="B246" t="s">
        <v>72</v>
      </c>
      <c r="C246" t="s">
        <v>101</v>
      </c>
      <c r="D246" t="s">
        <v>472</v>
      </c>
      <c r="E246">
        <v>1</v>
      </c>
      <c r="F246" t="s">
        <v>10109</v>
      </c>
    </row>
    <row r="247" spans="1:6" x14ac:dyDescent="0.25">
      <c r="A247" t="s">
        <v>20670</v>
      </c>
      <c r="B247" t="s">
        <v>72</v>
      </c>
      <c r="C247" t="s">
        <v>102</v>
      </c>
      <c r="D247" t="s">
        <v>451</v>
      </c>
      <c r="E247">
        <v>1</v>
      </c>
      <c r="F247" t="s">
        <v>10109</v>
      </c>
    </row>
    <row r="248" spans="1:6" x14ac:dyDescent="0.25">
      <c r="A248" t="s">
        <v>20384</v>
      </c>
      <c r="B248" t="s">
        <v>72</v>
      </c>
      <c r="C248" t="s">
        <v>102</v>
      </c>
      <c r="D248" t="s">
        <v>461</v>
      </c>
      <c r="E248">
        <v>1</v>
      </c>
      <c r="F248" t="s">
        <v>10109</v>
      </c>
    </row>
    <row r="249" spans="1:6" x14ac:dyDescent="0.25">
      <c r="A249" t="s">
        <v>10873</v>
      </c>
      <c r="B249" t="s">
        <v>72</v>
      </c>
      <c r="C249" t="s">
        <v>102</v>
      </c>
      <c r="D249" t="s">
        <v>10115</v>
      </c>
      <c r="E249">
        <v>7</v>
      </c>
      <c r="F249" t="s">
        <v>10109</v>
      </c>
    </row>
    <row r="250" spans="1:6" x14ac:dyDescent="0.25">
      <c r="A250" t="s">
        <v>10201</v>
      </c>
      <c r="B250" t="s">
        <v>72</v>
      </c>
      <c r="C250" t="s">
        <v>102</v>
      </c>
      <c r="D250" t="s">
        <v>10111</v>
      </c>
      <c r="E250">
        <v>158</v>
      </c>
      <c r="F250" t="s">
        <v>10109</v>
      </c>
    </row>
    <row r="251" spans="1:6" x14ac:dyDescent="0.25">
      <c r="A251" t="s">
        <v>12454</v>
      </c>
      <c r="B251" t="s">
        <v>72</v>
      </c>
      <c r="C251" t="s">
        <v>102</v>
      </c>
      <c r="D251" t="s">
        <v>10122</v>
      </c>
      <c r="E251">
        <v>1</v>
      </c>
      <c r="F251" t="s">
        <v>10109</v>
      </c>
    </row>
    <row r="252" spans="1:6" x14ac:dyDescent="0.25">
      <c r="A252" t="s">
        <v>11502</v>
      </c>
      <c r="B252" t="s">
        <v>72</v>
      </c>
      <c r="C252" t="s">
        <v>102</v>
      </c>
      <c r="D252" t="s">
        <v>463</v>
      </c>
      <c r="E252">
        <v>6</v>
      </c>
      <c r="F252" t="s">
        <v>10109</v>
      </c>
    </row>
    <row r="253" spans="1:6" x14ac:dyDescent="0.25">
      <c r="A253" t="s">
        <v>11963</v>
      </c>
      <c r="B253" t="s">
        <v>72</v>
      </c>
      <c r="C253" t="s">
        <v>102</v>
      </c>
      <c r="D253" t="s">
        <v>10113</v>
      </c>
      <c r="E253">
        <v>185</v>
      </c>
      <c r="F253" t="s">
        <v>10109</v>
      </c>
    </row>
    <row r="254" spans="1:6" x14ac:dyDescent="0.25">
      <c r="A254" t="s">
        <v>11252</v>
      </c>
      <c r="B254" t="s">
        <v>72</v>
      </c>
      <c r="C254" t="s">
        <v>102</v>
      </c>
      <c r="D254" t="s">
        <v>467</v>
      </c>
      <c r="E254">
        <v>1</v>
      </c>
      <c r="F254" t="s">
        <v>10109</v>
      </c>
    </row>
    <row r="255" spans="1:6" x14ac:dyDescent="0.25">
      <c r="A255" t="s">
        <v>11384</v>
      </c>
      <c r="B255" t="s">
        <v>72</v>
      </c>
      <c r="C255" t="s">
        <v>102</v>
      </c>
      <c r="D255" t="s">
        <v>10124</v>
      </c>
      <c r="E255">
        <v>2</v>
      </c>
      <c r="F255" t="s">
        <v>10109</v>
      </c>
    </row>
    <row r="256" spans="1:6" x14ac:dyDescent="0.25">
      <c r="A256" t="s">
        <v>21303</v>
      </c>
      <c r="B256" t="s">
        <v>72</v>
      </c>
      <c r="C256" t="s">
        <v>102</v>
      </c>
      <c r="D256" t="s">
        <v>469</v>
      </c>
      <c r="E256">
        <v>1</v>
      </c>
      <c r="F256" t="s">
        <v>10109</v>
      </c>
    </row>
    <row r="257" spans="1:6" x14ac:dyDescent="0.25">
      <c r="A257" t="s">
        <v>20416</v>
      </c>
      <c r="B257" t="s">
        <v>72</v>
      </c>
      <c r="C257" t="s">
        <v>102</v>
      </c>
      <c r="D257" t="s">
        <v>470</v>
      </c>
      <c r="E257">
        <v>1</v>
      </c>
      <c r="F257" t="s">
        <v>10109</v>
      </c>
    </row>
    <row r="258" spans="1:6" x14ac:dyDescent="0.25">
      <c r="A258" t="s">
        <v>21167</v>
      </c>
      <c r="B258" t="s">
        <v>72</v>
      </c>
      <c r="C258" t="s">
        <v>102</v>
      </c>
      <c r="D258" t="s">
        <v>476</v>
      </c>
      <c r="E258">
        <v>1</v>
      </c>
      <c r="F258" t="s">
        <v>10109</v>
      </c>
    </row>
    <row r="259" spans="1:6" x14ac:dyDescent="0.25">
      <c r="A259" t="s">
        <v>12314</v>
      </c>
      <c r="B259" t="s">
        <v>72</v>
      </c>
      <c r="C259" t="s">
        <v>102</v>
      </c>
      <c r="D259" t="s">
        <v>477</v>
      </c>
      <c r="E259">
        <v>2</v>
      </c>
      <c r="F259" t="s">
        <v>10109</v>
      </c>
    </row>
    <row r="260" spans="1:6" x14ac:dyDescent="0.25">
      <c r="A260" t="s">
        <v>20775</v>
      </c>
      <c r="B260" t="s">
        <v>72</v>
      </c>
      <c r="C260" t="s">
        <v>102</v>
      </c>
      <c r="D260" t="s">
        <v>480</v>
      </c>
      <c r="E260">
        <v>2</v>
      </c>
      <c r="F260" t="s">
        <v>10109</v>
      </c>
    </row>
    <row r="261" spans="1:6" x14ac:dyDescent="0.25">
      <c r="A261" t="s">
        <v>20817</v>
      </c>
      <c r="B261" t="s">
        <v>72</v>
      </c>
      <c r="C261" t="s">
        <v>103</v>
      </c>
      <c r="D261" t="s">
        <v>10115</v>
      </c>
      <c r="E261">
        <v>1</v>
      </c>
      <c r="F261" t="s">
        <v>10109</v>
      </c>
    </row>
    <row r="262" spans="1:6" x14ac:dyDescent="0.25">
      <c r="A262" t="s">
        <v>12197</v>
      </c>
      <c r="B262" t="s">
        <v>72</v>
      </c>
      <c r="C262" t="s">
        <v>103</v>
      </c>
      <c r="D262" t="s">
        <v>10111</v>
      </c>
      <c r="E262">
        <v>30</v>
      </c>
      <c r="F262" t="s">
        <v>10109</v>
      </c>
    </row>
    <row r="263" spans="1:6" x14ac:dyDescent="0.25">
      <c r="A263" t="s">
        <v>12543</v>
      </c>
      <c r="B263" t="s">
        <v>72</v>
      </c>
      <c r="C263" t="s">
        <v>103</v>
      </c>
      <c r="D263" t="s">
        <v>10113</v>
      </c>
      <c r="E263">
        <v>35</v>
      </c>
      <c r="F263" t="s">
        <v>10109</v>
      </c>
    </row>
    <row r="264" spans="1:6" x14ac:dyDescent="0.25">
      <c r="A264" t="s">
        <v>20688</v>
      </c>
      <c r="B264" t="s">
        <v>72</v>
      </c>
      <c r="C264" t="s">
        <v>103</v>
      </c>
      <c r="D264" t="s">
        <v>480</v>
      </c>
      <c r="E264">
        <v>1</v>
      </c>
      <c r="F264" t="s">
        <v>10109</v>
      </c>
    </row>
    <row r="265" spans="1:6" x14ac:dyDescent="0.25">
      <c r="A265" t="s">
        <v>10564</v>
      </c>
      <c r="B265" t="s">
        <v>72</v>
      </c>
      <c r="C265" t="s">
        <v>104</v>
      </c>
      <c r="D265" t="s">
        <v>10115</v>
      </c>
      <c r="E265">
        <v>2</v>
      </c>
      <c r="F265" t="s">
        <v>10109</v>
      </c>
    </row>
    <row r="266" spans="1:6" x14ac:dyDescent="0.25">
      <c r="A266" t="s">
        <v>10248</v>
      </c>
      <c r="B266" t="s">
        <v>72</v>
      </c>
      <c r="C266" t="s">
        <v>104</v>
      </c>
      <c r="D266" t="s">
        <v>10111</v>
      </c>
      <c r="E266">
        <v>78</v>
      </c>
      <c r="F266" t="s">
        <v>10109</v>
      </c>
    </row>
    <row r="267" spans="1:6" x14ac:dyDescent="0.25">
      <c r="A267" t="s">
        <v>21350</v>
      </c>
      <c r="B267" t="s">
        <v>72</v>
      </c>
      <c r="C267" t="s">
        <v>104</v>
      </c>
      <c r="D267" t="s">
        <v>463</v>
      </c>
      <c r="E267">
        <v>2</v>
      </c>
      <c r="F267" t="s">
        <v>10109</v>
      </c>
    </row>
    <row r="268" spans="1:6" x14ac:dyDescent="0.25">
      <c r="A268" t="s">
        <v>11630</v>
      </c>
      <c r="B268" t="s">
        <v>72</v>
      </c>
      <c r="C268" t="s">
        <v>104</v>
      </c>
      <c r="D268" t="s">
        <v>10113</v>
      </c>
      <c r="E268">
        <v>90</v>
      </c>
      <c r="F268" t="s">
        <v>10109</v>
      </c>
    </row>
    <row r="269" spans="1:6" x14ac:dyDescent="0.25">
      <c r="A269" t="s">
        <v>21330</v>
      </c>
      <c r="B269" t="s">
        <v>72</v>
      </c>
      <c r="C269" t="s">
        <v>104</v>
      </c>
      <c r="D269" t="s">
        <v>10124</v>
      </c>
      <c r="E269">
        <v>1</v>
      </c>
      <c r="F269" t="s">
        <v>10109</v>
      </c>
    </row>
    <row r="270" spans="1:6" x14ac:dyDescent="0.25">
      <c r="A270" t="s">
        <v>20356</v>
      </c>
      <c r="B270" t="s">
        <v>72</v>
      </c>
      <c r="C270" t="s">
        <v>104</v>
      </c>
      <c r="D270" t="s">
        <v>474</v>
      </c>
      <c r="E270">
        <v>1</v>
      </c>
      <c r="F270" t="s">
        <v>10109</v>
      </c>
    </row>
    <row r="271" spans="1:6" x14ac:dyDescent="0.25">
      <c r="A271" t="s">
        <v>21342</v>
      </c>
      <c r="B271" t="s">
        <v>72</v>
      </c>
      <c r="C271" t="s">
        <v>105</v>
      </c>
      <c r="D271" t="s">
        <v>455</v>
      </c>
      <c r="E271">
        <v>1</v>
      </c>
      <c r="F271" t="s">
        <v>10109</v>
      </c>
    </row>
    <row r="272" spans="1:6" x14ac:dyDescent="0.25">
      <c r="A272" t="s">
        <v>10323</v>
      </c>
      <c r="B272" t="s">
        <v>72</v>
      </c>
      <c r="C272" t="s">
        <v>105</v>
      </c>
      <c r="D272" t="s">
        <v>10115</v>
      </c>
      <c r="E272">
        <v>1</v>
      </c>
      <c r="F272" t="s">
        <v>10109</v>
      </c>
    </row>
    <row r="273" spans="1:6" x14ac:dyDescent="0.25">
      <c r="A273" t="s">
        <v>11881</v>
      </c>
      <c r="B273" t="s">
        <v>72</v>
      </c>
      <c r="C273" t="s">
        <v>105</v>
      </c>
      <c r="D273" t="s">
        <v>10111</v>
      </c>
      <c r="E273">
        <v>60</v>
      </c>
      <c r="F273" t="s">
        <v>10109</v>
      </c>
    </row>
    <row r="274" spans="1:6" x14ac:dyDescent="0.25">
      <c r="A274" t="s">
        <v>20476</v>
      </c>
      <c r="B274" t="s">
        <v>72</v>
      </c>
      <c r="C274" t="s">
        <v>105</v>
      </c>
      <c r="D274" t="s">
        <v>462</v>
      </c>
      <c r="E274">
        <v>1</v>
      </c>
      <c r="F274" t="s">
        <v>10109</v>
      </c>
    </row>
    <row r="275" spans="1:6" x14ac:dyDescent="0.25">
      <c r="A275" t="s">
        <v>12147</v>
      </c>
      <c r="B275" t="s">
        <v>72</v>
      </c>
      <c r="C275" t="s">
        <v>105</v>
      </c>
      <c r="D275" t="s">
        <v>10122</v>
      </c>
      <c r="E275">
        <v>1</v>
      </c>
      <c r="F275" t="s">
        <v>10109</v>
      </c>
    </row>
    <row r="276" spans="1:6" x14ac:dyDescent="0.25">
      <c r="A276" t="s">
        <v>10866</v>
      </c>
      <c r="B276" t="s">
        <v>72</v>
      </c>
      <c r="C276" t="s">
        <v>105</v>
      </c>
      <c r="D276" t="s">
        <v>464</v>
      </c>
      <c r="E276">
        <v>1</v>
      </c>
      <c r="F276" t="s">
        <v>10109</v>
      </c>
    </row>
    <row r="277" spans="1:6" x14ac:dyDescent="0.25">
      <c r="A277" t="s">
        <v>11359</v>
      </c>
      <c r="B277" t="s">
        <v>72</v>
      </c>
      <c r="C277" t="s">
        <v>105</v>
      </c>
      <c r="D277" t="s">
        <v>10113</v>
      </c>
      <c r="E277">
        <v>65</v>
      </c>
      <c r="F277" t="s">
        <v>10109</v>
      </c>
    </row>
    <row r="278" spans="1:6" x14ac:dyDescent="0.25">
      <c r="A278" t="s">
        <v>10973</v>
      </c>
      <c r="B278" t="s">
        <v>72</v>
      </c>
      <c r="C278" t="s">
        <v>105</v>
      </c>
      <c r="D278" t="s">
        <v>469</v>
      </c>
      <c r="E278">
        <v>1</v>
      </c>
      <c r="F278" t="s">
        <v>10109</v>
      </c>
    </row>
    <row r="279" spans="1:6" x14ac:dyDescent="0.25">
      <c r="A279" t="s">
        <v>20462</v>
      </c>
      <c r="B279" t="s">
        <v>72</v>
      </c>
      <c r="C279" t="s">
        <v>105</v>
      </c>
      <c r="D279" t="s">
        <v>474</v>
      </c>
      <c r="E279">
        <v>1</v>
      </c>
      <c r="F279" t="s">
        <v>10109</v>
      </c>
    </row>
    <row r="280" spans="1:6" x14ac:dyDescent="0.25">
      <c r="A280" t="s">
        <v>21088</v>
      </c>
      <c r="B280" t="s">
        <v>72</v>
      </c>
      <c r="C280" t="s">
        <v>105</v>
      </c>
      <c r="D280" t="s">
        <v>475</v>
      </c>
      <c r="E280">
        <v>1</v>
      </c>
      <c r="F280" t="s">
        <v>10109</v>
      </c>
    </row>
    <row r="281" spans="1:6" x14ac:dyDescent="0.25">
      <c r="A281" t="s">
        <v>10181</v>
      </c>
      <c r="B281" t="s">
        <v>72</v>
      </c>
      <c r="C281" t="s">
        <v>105</v>
      </c>
      <c r="D281" t="s">
        <v>10123</v>
      </c>
      <c r="E281">
        <v>1</v>
      </c>
      <c r="F281" t="s">
        <v>10109</v>
      </c>
    </row>
    <row r="282" spans="1:6" x14ac:dyDescent="0.25">
      <c r="A282" t="s">
        <v>11104</v>
      </c>
      <c r="B282" t="s">
        <v>72</v>
      </c>
      <c r="C282" t="s">
        <v>106</v>
      </c>
      <c r="D282" t="s">
        <v>10115</v>
      </c>
      <c r="E282">
        <v>2</v>
      </c>
      <c r="F282" t="s">
        <v>10109</v>
      </c>
    </row>
    <row r="283" spans="1:6" x14ac:dyDescent="0.25">
      <c r="A283" t="s">
        <v>10775</v>
      </c>
      <c r="B283" t="s">
        <v>72</v>
      </c>
      <c r="C283" t="s">
        <v>106</v>
      </c>
      <c r="D283" t="s">
        <v>10111</v>
      </c>
      <c r="E283">
        <v>43</v>
      </c>
      <c r="F283" t="s">
        <v>10109</v>
      </c>
    </row>
    <row r="284" spans="1:6" x14ac:dyDescent="0.25">
      <c r="A284" t="s">
        <v>20901</v>
      </c>
      <c r="B284" t="s">
        <v>72</v>
      </c>
      <c r="C284" t="s">
        <v>106</v>
      </c>
      <c r="D284" t="s">
        <v>463</v>
      </c>
      <c r="E284">
        <v>1</v>
      </c>
      <c r="F284" t="s">
        <v>10109</v>
      </c>
    </row>
    <row r="285" spans="1:6" x14ac:dyDescent="0.25">
      <c r="A285" t="s">
        <v>12526</v>
      </c>
      <c r="B285" t="s">
        <v>72</v>
      </c>
      <c r="C285" t="s">
        <v>106</v>
      </c>
      <c r="D285" t="s">
        <v>10113</v>
      </c>
      <c r="E285">
        <v>52</v>
      </c>
      <c r="F285" t="s">
        <v>10109</v>
      </c>
    </row>
    <row r="286" spans="1:6" x14ac:dyDescent="0.25">
      <c r="A286" t="s">
        <v>11962</v>
      </c>
      <c r="B286" t="s">
        <v>72</v>
      </c>
      <c r="C286" t="s">
        <v>106</v>
      </c>
      <c r="D286" t="s">
        <v>457</v>
      </c>
      <c r="E286">
        <v>1</v>
      </c>
      <c r="F286" t="s">
        <v>10109</v>
      </c>
    </row>
    <row r="287" spans="1:6" x14ac:dyDescent="0.25">
      <c r="A287" t="s">
        <v>11981</v>
      </c>
      <c r="B287" t="s">
        <v>72</v>
      </c>
      <c r="C287" t="s">
        <v>107</v>
      </c>
      <c r="D287" t="s">
        <v>10111</v>
      </c>
      <c r="E287">
        <v>2</v>
      </c>
      <c r="F287" t="s">
        <v>10109</v>
      </c>
    </row>
    <row r="288" spans="1:6" x14ac:dyDescent="0.25">
      <c r="A288" t="s">
        <v>11639</v>
      </c>
      <c r="B288" t="s">
        <v>72</v>
      </c>
      <c r="C288" t="s">
        <v>107</v>
      </c>
      <c r="D288" t="s">
        <v>10113</v>
      </c>
      <c r="E288">
        <v>2</v>
      </c>
      <c r="F288" t="s">
        <v>10109</v>
      </c>
    </row>
    <row r="289" spans="1:6" x14ac:dyDescent="0.25">
      <c r="A289" t="s">
        <v>10217</v>
      </c>
      <c r="B289" t="s">
        <v>72</v>
      </c>
      <c r="C289" t="s">
        <v>108</v>
      </c>
      <c r="D289" t="s">
        <v>10115</v>
      </c>
      <c r="E289">
        <v>4</v>
      </c>
      <c r="F289" t="s">
        <v>10109</v>
      </c>
    </row>
    <row r="290" spans="1:6" x14ac:dyDescent="0.25">
      <c r="A290" t="s">
        <v>10328</v>
      </c>
      <c r="B290" t="s">
        <v>72</v>
      </c>
      <c r="C290" t="s">
        <v>108</v>
      </c>
      <c r="D290" t="s">
        <v>10111</v>
      </c>
      <c r="E290">
        <v>70</v>
      </c>
      <c r="F290" t="s">
        <v>10109</v>
      </c>
    </row>
    <row r="291" spans="1:6" x14ac:dyDescent="0.25">
      <c r="A291" t="s">
        <v>12857</v>
      </c>
      <c r="B291" t="s">
        <v>72</v>
      </c>
      <c r="C291" t="s">
        <v>108</v>
      </c>
      <c r="D291" t="s">
        <v>10122</v>
      </c>
      <c r="E291">
        <v>2</v>
      </c>
      <c r="F291" t="s">
        <v>10109</v>
      </c>
    </row>
    <row r="292" spans="1:6" x14ac:dyDescent="0.25">
      <c r="A292" t="s">
        <v>11632</v>
      </c>
      <c r="B292" t="s">
        <v>72</v>
      </c>
      <c r="C292" t="s">
        <v>108</v>
      </c>
      <c r="D292" t="s">
        <v>463</v>
      </c>
      <c r="E292">
        <v>1</v>
      </c>
      <c r="F292" t="s">
        <v>10109</v>
      </c>
    </row>
    <row r="293" spans="1:6" x14ac:dyDescent="0.25">
      <c r="A293" t="s">
        <v>12169</v>
      </c>
      <c r="B293" t="s">
        <v>72</v>
      </c>
      <c r="C293" t="s">
        <v>108</v>
      </c>
      <c r="D293" t="s">
        <v>10113</v>
      </c>
      <c r="E293">
        <v>85</v>
      </c>
      <c r="F293" t="s">
        <v>10109</v>
      </c>
    </row>
    <row r="294" spans="1:6" x14ac:dyDescent="0.25">
      <c r="A294" t="s">
        <v>20902</v>
      </c>
      <c r="B294" t="s">
        <v>72</v>
      </c>
      <c r="C294" t="s">
        <v>108</v>
      </c>
      <c r="D294" t="s">
        <v>474</v>
      </c>
      <c r="E294">
        <v>1</v>
      </c>
      <c r="F294" t="s">
        <v>10109</v>
      </c>
    </row>
    <row r="295" spans="1:6" x14ac:dyDescent="0.25">
      <c r="A295" t="s">
        <v>11575</v>
      </c>
      <c r="B295" t="s">
        <v>72</v>
      </c>
      <c r="C295" t="s">
        <v>108</v>
      </c>
      <c r="D295" t="s">
        <v>475</v>
      </c>
      <c r="E295">
        <v>1</v>
      </c>
      <c r="F295" t="s">
        <v>10109</v>
      </c>
    </row>
    <row r="296" spans="1:6" x14ac:dyDescent="0.25">
      <c r="A296" t="s">
        <v>20920</v>
      </c>
      <c r="B296" t="s">
        <v>72</v>
      </c>
      <c r="C296" t="s">
        <v>108</v>
      </c>
      <c r="D296" t="s">
        <v>10137</v>
      </c>
      <c r="E296">
        <v>1</v>
      </c>
      <c r="F296" t="s">
        <v>10109</v>
      </c>
    </row>
    <row r="297" spans="1:6" x14ac:dyDescent="0.25">
      <c r="A297" t="s">
        <v>11243</v>
      </c>
      <c r="B297" t="s">
        <v>72</v>
      </c>
      <c r="C297" t="s">
        <v>109</v>
      </c>
      <c r="D297" t="s">
        <v>10115</v>
      </c>
      <c r="E297">
        <v>1</v>
      </c>
      <c r="F297" t="s">
        <v>10109</v>
      </c>
    </row>
    <row r="298" spans="1:6" x14ac:dyDescent="0.25">
      <c r="A298" t="s">
        <v>11715</v>
      </c>
      <c r="B298" t="s">
        <v>72</v>
      </c>
      <c r="C298" t="s">
        <v>109</v>
      </c>
      <c r="D298" t="s">
        <v>10111</v>
      </c>
      <c r="E298">
        <v>71</v>
      </c>
      <c r="F298" t="s">
        <v>10109</v>
      </c>
    </row>
    <row r="299" spans="1:6" x14ac:dyDescent="0.25">
      <c r="A299" t="s">
        <v>20500</v>
      </c>
      <c r="B299" t="s">
        <v>72</v>
      </c>
      <c r="C299" t="s">
        <v>109</v>
      </c>
      <c r="D299" t="s">
        <v>10122</v>
      </c>
      <c r="E299">
        <v>1</v>
      </c>
      <c r="F299" t="s">
        <v>10109</v>
      </c>
    </row>
    <row r="300" spans="1:6" x14ac:dyDescent="0.25">
      <c r="A300" t="s">
        <v>12264</v>
      </c>
      <c r="B300" t="s">
        <v>72</v>
      </c>
      <c r="C300" t="s">
        <v>109</v>
      </c>
      <c r="D300" t="s">
        <v>463</v>
      </c>
      <c r="E300">
        <v>1</v>
      </c>
      <c r="F300" t="s">
        <v>10109</v>
      </c>
    </row>
    <row r="301" spans="1:6" x14ac:dyDescent="0.25">
      <c r="A301" t="s">
        <v>11866</v>
      </c>
      <c r="B301" t="s">
        <v>72</v>
      </c>
      <c r="C301" t="s">
        <v>109</v>
      </c>
      <c r="D301" t="s">
        <v>10113</v>
      </c>
      <c r="E301">
        <v>77</v>
      </c>
      <c r="F301" t="s">
        <v>10109</v>
      </c>
    </row>
    <row r="302" spans="1:6" x14ac:dyDescent="0.25">
      <c r="A302" t="s">
        <v>20451</v>
      </c>
      <c r="B302" t="s">
        <v>72</v>
      </c>
      <c r="C302" t="s">
        <v>110</v>
      </c>
      <c r="D302" t="s">
        <v>451</v>
      </c>
      <c r="E302">
        <v>1</v>
      </c>
      <c r="F302" t="s">
        <v>10109</v>
      </c>
    </row>
    <row r="303" spans="1:6" x14ac:dyDescent="0.25">
      <c r="A303" t="s">
        <v>20150</v>
      </c>
      <c r="B303" t="s">
        <v>72</v>
      </c>
      <c r="C303" t="s">
        <v>110</v>
      </c>
      <c r="D303" t="s">
        <v>458</v>
      </c>
      <c r="E303">
        <v>1</v>
      </c>
      <c r="F303" t="s">
        <v>10109</v>
      </c>
    </row>
    <row r="304" spans="1:6" x14ac:dyDescent="0.25">
      <c r="A304" t="s">
        <v>20312</v>
      </c>
      <c r="B304" t="s">
        <v>72</v>
      </c>
      <c r="C304" t="s">
        <v>110</v>
      </c>
      <c r="D304" t="s">
        <v>455</v>
      </c>
      <c r="E304">
        <v>2</v>
      </c>
      <c r="F304" t="s">
        <v>10109</v>
      </c>
    </row>
    <row r="305" spans="1:6" x14ac:dyDescent="0.25">
      <c r="A305" t="s">
        <v>11514</v>
      </c>
      <c r="B305" t="s">
        <v>72</v>
      </c>
      <c r="C305" t="s">
        <v>110</v>
      </c>
      <c r="D305" t="s">
        <v>10115</v>
      </c>
      <c r="E305">
        <v>9</v>
      </c>
      <c r="F305" t="s">
        <v>10109</v>
      </c>
    </row>
    <row r="306" spans="1:6" x14ac:dyDescent="0.25">
      <c r="A306" t="s">
        <v>10927</v>
      </c>
      <c r="B306" t="s">
        <v>72</v>
      </c>
      <c r="C306" t="s">
        <v>110</v>
      </c>
      <c r="D306" t="s">
        <v>10111</v>
      </c>
      <c r="E306">
        <v>84</v>
      </c>
      <c r="F306" t="s">
        <v>10109</v>
      </c>
    </row>
    <row r="307" spans="1:6" x14ac:dyDescent="0.25">
      <c r="A307" t="s">
        <v>10975</v>
      </c>
      <c r="B307" t="s">
        <v>72</v>
      </c>
      <c r="C307" t="s">
        <v>110</v>
      </c>
      <c r="D307" t="s">
        <v>462</v>
      </c>
      <c r="E307">
        <v>1</v>
      </c>
      <c r="F307" t="s">
        <v>10109</v>
      </c>
    </row>
    <row r="308" spans="1:6" x14ac:dyDescent="0.25">
      <c r="A308" t="s">
        <v>10884</v>
      </c>
      <c r="B308" t="s">
        <v>72</v>
      </c>
      <c r="C308" t="s">
        <v>110</v>
      </c>
      <c r="D308" t="s">
        <v>10122</v>
      </c>
      <c r="E308">
        <v>1</v>
      </c>
      <c r="F308" t="s">
        <v>10109</v>
      </c>
    </row>
    <row r="309" spans="1:6" x14ac:dyDescent="0.25">
      <c r="A309" t="s">
        <v>10635</v>
      </c>
      <c r="B309" t="s">
        <v>72</v>
      </c>
      <c r="C309" t="s">
        <v>110</v>
      </c>
      <c r="D309" t="s">
        <v>463</v>
      </c>
      <c r="E309">
        <v>5</v>
      </c>
      <c r="F309" t="s">
        <v>10109</v>
      </c>
    </row>
    <row r="310" spans="1:6" x14ac:dyDescent="0.25">
      <c r="A310" t="s">
        <v>12472</v>
      </c>
      <c r="B310" t="s">
        <v>72</v>
      </c>
      <c r="C310" t="s">
        <v>110</v>
      </c>
      <c r="D310" t="s">
        <v>10113</v>
      </c>
      <c r="E310">
        <v>90</v>
      </c>
      <c r="F310" t="s">
        <v>10109</v>
      </c>
    </row>
    <row r="311" spans="1:6" x14ac:dyDescent="0.25">
      <c r="A311" t="s">
        <v>21159</v>
      </c>
      <c r="B311" t="s">
        <v>72</v>
      </c>
      <c r="C311" t="s">
        <v>110</v>
      </c>
      <c r="D311" t="s">
        <v>466</v>
      </c>
      <c r="E311">
        <v>1</v>
      </c>
      <c r="F311" t="s">
        <v>10109</v>
      </c>
    </row>
    <row r="312" spans="1:6" x14ac:dyDescent="0.25">
      <c r="A312" t="s">
        <v>20954</v>
      </c>
      <c r="B312" t="s">
        <v>72</v>
      </c>
      <c r="C312" t="s">
        <v>110</v>
      </c>
      <c r="D312" t="s">
        <v>457</v>
      </c>
      <c r="E312">
        <v>3</v>
      </c>
      <c r="F312" t="s">
        <v>10109</v>
      </c>
    </row>
    <row r="313" spans="1:6" x14ac:dyDescent="0.25">
      <c r="A313" t="s">
        <v>20263</v>
      </c>
      <c r="B313" t="s">
        <v>72</v>
      </c>
      <c r="C313" t="s">
        <v>110</v>
      </c>
      <c r="D313" t="s">
        <v>469</v>
      </c>
      <c r="E313">
        <v>1</v>
      </c>
      <c r="F313" t="s">
        <v>10109</v>
      </c>
    </row>
    <row r="314" spans="1:6" x14ac:dyDescent="0.25">
      <c r="A314" t="s">
        <v>21234</v>
      </c>
      <c r="B314" t="s">
        <v>72</v>
      </c>
      <c r="C314" t="s">
        <v>110</v>
      </c>
      <c r="D314" t="s">
        <v>470</v>
      </c>
      <c r="E314">
        <v>1</v>
      </c>
      <c r="F314" t="s">
        <v>10109</v>
      </c>
    </row>
    <row r="315" spans="1:6" x14ac:dyDescent="0.25">
      <c r="A315" t="s">
        <v>21324</v>
      </c>
      <c r="B315" t="s">
        <v>72</v>
      </c>
      <c r="C315" t="s">
        <v>110</v>
      </c>
      <c r="D315" t="s">
        <v>471</v>
      </c>
      <c r="E315">
        <v>1</v>
      </c>
      <c r="F315" t="s">
        <v>10109</v>
      </c>
    </row>
    <row r="316" spans="1:6" x14ac:dyDescent="0.25">
      <c r="A316" t="s">
        <v>10770</v>
      </c>
      <c r="B316" t="s">
        <v>72</v>
      </c>
      <c r="C316" t="s">
        <v>110</v>
      </c>
      <c r="D316" t="s">
        <v>10123</v>
      </c>
      <c r="E316">
        <v>1</v>
      </c>
      <c r="F316" t="s">
        <v>10109</v>
      </c>
    </row>
    <row r="317" spans="1:6" x14ac:dyDescent="0.25">
      <c r="A317" t="s">
        <v>11266</v>
      </c>
      <c r="B317" t="s">
        <v>72</v>
      </c>
      <c r="C317" t="s">
        <v>110</v>
      </c>
      <c r="D317" t="s">
        <v>477</v>
      </c>
      <c r="E317">
        <v>5</v>
      </c>
      <c r="F317" t="s">
        <v>10109</v>
      </c>
    </row>
    <row r="318" spans="1:6" x14ac:dyDescent="0.25">
      <c r="A318" t="s">
        <v>20411</v>
      </c>
      <c r="B318" t="s">
        <v>72</v>
      </c>
      <c r="C318" t="s">
        <v>110</v>
      </c>
      <c r="D318" t="s">
        <v>10137</v>
      </c>
      <c r="E318">
        <v>2</v>
      </c>
      <c r="F318" t="s">
        <v>10109</v>
      </c>
    </row>
    <row r="319" spans="1:6" x14ac:dyDescent="0.25">
      <c r="A319" t="s">
        <v>21163</v>
      </c>
      <c r="B319" t="s">
        <v>72</v>
      </c>
      <c r="C319" t="s">
        <v>110</v>
      </c>
      <c r="D319" t="s">
        <v>480</v>
      </c>
      <c r="E319">
        <v>1</v>
      </c>
      <c r="F319" t="s">
        <v>10109</v>
      </c>
    </row>
    <row r="320" spans="1:6" x14ac:dyDescent="0.25">
      <c r="A320" t="s">
        <v>11582</v>
      </c>
      <c r="B320" t="s">
        <v>72</v>
      </c>
      <c r="C320" t="s">
        <v>111</v>
      </c>
      <c r="D320" t="s">
        <v>10111</v>
      </c>
      <c r="E320">
        <v>19</v>
      </c>
      <c r="F320" t="s">
        <v>10109</v>
      </c>
    </row>
    <row r="321" spans="1:6" x14ac:dyDescent="0.25">
      <c r="A321" t="s">
        <v>12227</v>
      </c>
      <c r="B321" t="s">
        <v>72</v>
      </c>
      <c r="C321" t="s">
        <v>111</v>
      </c>
      <c r="D321" t="s">
        <v>10113</v>
      </c>
      <c r="E321">
        <v>21</v>
      </c>
      <c r="F321" t="s">
        <v>10109</v>
      </c>
    </row>
    <row r="322" spans="1:6" x14ac:dyDescent="0.25">
      <c r="A322" t="s">
        <v>12260</v>
      </c>
      <c r="B322" t="s">
        <v>72</v>
      </c>
      <c r="C322" t="s">
        <v>112</v>
      </c>
      <c r="D322" t="s">
        <v>10111</v>
      </c>
      <c r="E322">
        <v>12</v>
      </c>
      <c r="F322" t="s">
        <v>10109</v>
      </c>
    </row>
    <row r="323" spans="1:6" x14ac:dyDescent="0.25">
      <c r="A323" t="s">
        <v>10862</v>
      </c>
      <c r="B323" t="s">
        <v>72</v>
      </c>
      <c r="C323" t="s">
        <v>112</v>
      </c>
      <c r="D323" t="s">
        <v>10113</v>
      </c>
      <c r="E323">
        <v>14</v>
      </c>
      <c r="F323" t="s">
        <v>10109</v>
      </c>
    </row>
    <row r="324" spans="1:6" x14ac:dyDescent="0.25">
      <c r="A324" t="s">
        <v>20749</v>
      </c>
      <c r="B324" t="s">
        <v>72</v>
      </c>
      <c r="C324" t="s">
        <v>113</v>
      </c>
      <c r="D324" t="s">
        <v>450</v>
      </c>
      <c r="E324">
        <v>1</v>
      </c>
      <c r="F324" t="s">
        <v>10109</v>
      </c>
    </row>
    <row r="325" spans="1:6" x14ac:dyDescent="0.25">
      <c r="A325" t="s">
        <v>10772</v>
      </c>
      <c r="B325" t="s">
        <v>72</v>
      </c>
      <c r="C325" t="s">
        <v>113</v>
      </c>
      <c r="D325" t="s">
        <v>10115</v>
      </c>
      <c r="E325">
        <v>3</v>
      </c>
      <c r="F325" t="s">
        <v>10109</v>
      </c>
    </row>
    <row r="326" spans="1:6" x14ac:dyDescent="0.25">
      <c r="A326" t="s">
        <v>10200</v>
      </c>
      <c r="B326" t="s">
        <v>72</v>
      </c>
      <c r="C326" t="s">
        <v>113</v>
      </c>
      <c r="D326" t="s">
        <v>10111</v>
      </c>
      <c r="E326">
        <v>38</v>
      </c>
      <c r="F326" t="s">
        <v>10109</v>
      </c>
    </row>
    <row r="327" spans="1:6" x14ac:dyDescent="0.25">
      <c r="A327" t="s">
        <v>11822</v>
      </c>
      <c r="B327" t="s">
        <v>72</v>
      </c>
      <c r="C327" t="s">
        <v>113</v>
      </c>
      <c r="D327" t="s">
        <v>463</v>
      </c>
      <c r="E327">
        <v>1</v>
      </c>
      <c r="F327" t="s">
        <v>10109</v>
      </c>
    </row>
    <row r="328" spans="1:6" x14ac:dyDescent="0.25">
      <c r="A328" t="s">
        <v>11625</v>
      </c>
      <c r="B328" t="s">
        <v>72</v>
      </c>
      <c r="C328" t="s">
        <v>113</v>
      </c>
      <c r="D328" t="s">
        <v>10113</v>
      </c>
      <c r="E328">
        <v>41</v>
      </c>
      <c r="F328" t="s">
        <v>10109</v>
      </c>
    </row>
    <row r="329" spans="1:6" x14ac:dyDescent="0.25">
      <c r="A329" t="s">
        <v>10961</v>
      </c>
      <c r="B329" t="s">
        <v>72</v>
      </c>
      <c r="C329" t="s">
        <v>113</v>
      </c>
      <c r="D329" t="s">
        <v>10124</v>
      </c>
      <c r="E329">
        <v>2</v>
      </c>
      <c r="F329" t="s">
        <v>10109</v>
      </c>
    </row>
    <row r="330" spans="1:6" x14ac:dyDescent="0.25">
      <c r="A330" t="s">
        <v>21347</v>
      </c>
      <c r="B330" t="s">
        <v>72</v>
      </c>
      <c r="C330" t="s">
        <v>113</v>
      </c>
      <c r="D330" t="s">
        <v>472</v>
      </c>
      <c r="E330">
        <v>1</v>
      </c>
      <c r="F330" t="s">
        <v>10109</v>
      </c>
    </row>
    <row r="331" spans="1:6" x14ac:dyDescent="0.25">
      <c r="A331" t="s">
        <v>21307</v>
      </c>
      <c r="B331" t="s">
        <v>72</v>
      </c>
      <c r="C331" t="s">
        <v>114</v>
      </c>
      <c r="D331" t="s">
        <v>451</v>
      </c>
      <c r="E331">
        <v>1</v>
      </c>
      <c r="F331" t="s">
        <v>10109</v>
      </c>
    </row>
    <row r="332" spans="1:6" x14ac:dyDescent="0.25">
      <c r="A332" t="s">
        <v>10968</v>
      </c>
      <c r="B332" t="s">
        <v>72</v>
      </c>
      <c r="C332" t="s">
        <v>114</v>
      </c>
      <c r="D332" t="s">
        <v>10115</v>
      </c>
      <c r="E332">
        <v>3</v>
      </c>
      <c r="F332" t="s">
        <v>10109</v>
      </c>
    </row>
    <row r="333" spans="1:6" x14ac:dyDescent="0.25">
      <c r="A333" t="s">
        <v>10895</v>
      </c>
      <c r="B333" t="s">
        <v>72</v>
      </c>
      <c r="C333" t="s">
        <v>114</v>
      </c>
      <c r="D333" t="s">
        <v>10111</v>
      </c>
      <c r="E333">
        <v>103</v>
      </c>
      <c r="F333" t="s">
        <v>10109</v>
      </c>
    </row>
    <row r="334" spans="1:6" x14ac:dyDescent="0.25">
      <c r="A334" t="s">
        <v>11234</v>
      </c>
      <c r="B334" t="s">
        <v>72</v>
      </c>
      <c r="C334" t="s">
        <v>114</v>
      </c>
      <c r="D334" t="s">
        <v>10122</v>
      </c>
      <c r="E334">
        <v>1</v>
      </c>
      <c r="F334" t="s">
        <v>10109</v>
      </c>
    </row>
    <row r="335" spans="1:6" x14ac:dyDescent="0.25">
      <c r="A335" t="s">
        <v>12167</v>
      </c>
      <c r="B335" t="s">
        <v>72</v>
      </c>
      <c r="C335" t="s">
        <v>114</v>
      </c>
      <c r="D335" t="s">
        <v>10113</v>
      </c>
      <c r="E335">
        <v>108</v>
      </c>
      <c r="F335" t="s">
        <v>10109</v>
      </c>
    </row>
    <row r="336" spans="1:6" x14ac:dyDescent="0.25">
      <c r="A336" t="s">
        <v>12325</v>
      </c>
      <c r="B336" t="s">
        <v>72</v>
      </c>
      <c r="C336" t="s">
        <v>114</v>
      </c>
      <c r="D336" t="s">
        <v>477</v>
      </c>
      <c r="E336">
        <v>1</v>
      </c>
      <c r="F336" t="s">
        <v>10109</v>
      </c>
    </row>
    <row r="337" spans="1:6" x14ac:dyDescent="0.25">
      <c r="A337" t="s">
        <v>12866</v>
      </c>
      <c r="B337" t="s">
        <v>72</v>
      </c>
      <c r="C337" t="s">
        <v>114</v>
      </c>
      <c r="D337" t="s">
        <v>480</v>
      </c>
      <c r="E337">
        <v>1</v>
      </c>
      <c r="F337" t="s">
        <v>10109</v>
      </c>
    </row>
    <row r="338" spans="1:6" x14ac:dyDescent="0.25">
      <c r="A338" t="s">
        <v>12255</v>
      </c>
      <c r="B338" t="s">
        <v>72</v>
      </c>
      <c r="C338" t="s">
        <v>113</v>
      </c>
      <c r="D338" t="s">
        <v>475</v>
      </c>
      <c r="E338">
        <v>1</v>
      </c>
      <c r="F338" t="s">
        <v>10109</v>
      </c>
    </row>
    <row r="339" spans="1:6" x14ac:dyDescent="0.25">
      <c r="A339" t="s">
        <v>21344</v>
      </c>
      <c r="B339" t="s">
        <v>72</v>
      </c>
      <c r="C339" t="s">
        <v>113</v>
      </c>
      <c r="D339" t="s">
        <v>10123</v>
      </c>
      <c r="E339">
        <v>1</v>
      </c>
      <c r="F339" t="s">
        <v>10109</v>
      </c>
    </row>
    <row r="340" spans="1:6" x14ac:dyDescent="0.25">
      <c r="A340" t="s">
        <v>10209</v>
      </c>
      <c r="B340" t="s">
        <v>72</v>
      </c>
      <c r="C340" t="s">
        <v>113</v>
      </c>
      <c r="D340" t="s">
        <v>477</v>
      </c>
      <c r="E340">
        <v>1</v>
      </c>
      <c r="F340" t="s">
        <v>10109</v>
      </c>
    </row>
    <row r="341" spans="1:6" x14ac:dyDescent="0.25">
      <c r="A341" t="s">
        <v>11297</v>
      </c>
      <c r="B341" t="s">
        <v>72</v>
      </c>
      <c r="C341" t="s">
        <v>115</v>
      </c>
      <c r="D341" t="s">
        <v>10115</v>
      </c>
      <c r="E341">
        <v>4</v>
      </c>
      <c r="F341" t="s">
        <v>10109</v>
      </c>
    </row>
    <row r="342" spans="1:6" x14ac:dyDescent="0.25">
      <c r="A342" t="s">
        <v>11728</v>
      </c>
      <c r="B342" t="s">
        <v>72</v>
      </c>
      <c r="C342" t="s">
        <v>115</v>
      </c>
      <c r="D342" t="s">
        <v>10111</v>
      </c>
      <c r="E342">
        <v>108</v>
      </c>
      <c r="F342" t="s">
        <v>10109</v>
      </c>
    </row>
    <row r="343" spans="1:6" x14ac:dyDescent="0.25">
      <c r="A343" t="s">
        <v>20926</v>
      </c>
      <c r="B343" t="s">
        <v>72</v>
      </c>
      <c r="C343" t="s">
        <v>115</v>
      </c>
      <c r="D343" t="s">
        <v>462</v>
      </c>
      <c r="E343">
        <v>2</v>
      </c>
      <c r="F343" t="s">
        <v>10109</v>
      </c>
    </row>
    <row r="344" spans="1:6" x14ac:dyDescent="0.25">
      <c r="A344" t="s">
        <v>10771</v>
      </c>
      <c r="B344" t="s">
        <v>72</v>
      </c>
      <c r="C344" t="s">
        <v>115</v>
      </c>
      <c r="D344" t="s">
        <v>10122</v>
      </c>
      <c r="E344">
        <v>1</v>
      </c>
      <c r="F344" t="s">
        <v>10109</v>
      </c>
    </row>
    <row r="345" spans="1:6" x14ac:dyDescent="0.25">
      <c r="A345" t="s">
        <v>11519</v>
      </c>
      <c r="B345" t="s">
        <v>72</v>
      </c>
      <c r="C345" t="s">
        <v>115</v>
      </c>
      <c r="D345" t="s">
        <v>463</v>
      </c>
      <c r="E345">
        <v>2</v>
      </c>
      <c r="F345" t="s">
        <v>10109</v>
      </c>
    </row>
    <row r="346" spans="1:6" x14ac:dyDescent="0.25">
      <c r="A346" t="s">
        <v>12322</v>
      </c>
      <c r="B346" t="s">
        <v>72</v>
      </c>
      <c r="C346" t="s">
        <v>115</v>
      </c>
      <c r="D346" t="s">
        <v>10113</v>
      </c>
      <c r="E346">
        <v>124</v>
      </c>
      <c r="F346" t="s">
        <v>10109</v>
      </c>
    </row>
    <row r="347" spans="1:6" x14ac:dyDescent="0.25">
      <c r="A347" t="s">
        <v>11719</v>
      </c>
      <c r="B347" t="s">
        <v>72</v>
      </c>
      <c r="C347" t="s">
        <v>115</v>
      </c>
      <c r="D347" t="s">
        <v>10123</v>
      </c>
      <c r="E347">
        <v>1</v>
      </c>
      <c r="F347" t="s">
        <v>10109</v>
      </c>
    </row>
    <row r="348" spans="1:6" x14ac:dyDescent="0.25">
      <c r="A348" t="s">
        <v>11331</v>
      </c>
      <c r="B348" t="s">
        <v>72</v>
      </c>
      <c r="C348" t="s">
        <v>115</v>
      </c>
      <c r="D348" t="s">
        <v>10137</v>
      </c>
      <c r="E348">
        <v>1</v>
      </c>
      <c r="F348" t="s">
        <v>10109</v>
      </c>
    </row>
    <row r="349" spans="1:6" x14ac:dyDescent="0.25">
      <c r="A349" t="s">
        <v>11616</v>
      </c>
      <c r="B349" t="s">
        <v>72</v>
      </c>
      <c r="C349" t="s">
        <v>116</v>
      </c>
      <c r="D349" t="s">
        <v>10111</v>
      </c>
      <c r="E349">
        <v>51</v>
      </c>
      <c r="F349" t="s">
        <v>10109</v>
      </c>
    </row>
    <row r="350" spans="1:6" x14ac:dyDescent="0.25">
      <c r="A350" t="s">
        <v>11974</v>
      </c>
      <c r="B350" t="s">
        <v>72</v>
      </c>
      <c r="C350" t="s">
        <v>116</v>
      </c>
      <c r="D350" t="s">
        <v>10113</v>
      </c>
      <c r="E350">
        <v>59</v>
      </c>
      <c r="F350" t="s">
        <v>10109</v>
      </c>
    </row>
    <row r="351" spans="1:6" x14ac:dyDescent="0.25">
      <c r="A351" t="s">
        <v>12290</v>
      </c>
      <c r="B351" t="s">
        <v>72</v>
      </c>
      <c r="C351" t="s">
        <v>117</v>
      </c>
      <c r="D351" t="s">
        <v>10115</v>
      </c>
      <c r="E351">
        <v>2</v>
      </c>
      <c r="F351" t="s">
        <v>10109</v>
      </c>
    </row>
    <row r="352" spans="1:6" x14ac:dyDescent="0.25">
      <c r="A352" t="s">
        <v>12308</v>
      </c>
      <c r="B352" t="s">
        <v>72</v>
      </c>
      <c r="C352" t="s">
        <v>117</v>
      </c>
      <c r="D352" t="s">
        <v>10111</v>
      </c>
      <c r="E352">
        <v>40</v>
      </c>
      <c r="F352" t="s">
        <v>10109</v>
      </c>
    </row>
    <row r="353" spans="1:6" x14ac:dyDescent="0.25">
      <c r="A353" t="s">
        <v>11851</v>
      </c>
      <c r="B353" t="s">
        <v>72</v>
      </c>
      <c r="C353" t="s">
        <v>117</v>
      </c>
      <c r="D353" t="s">
        <v>10113</v>
      </c>
      <c r="E353">
        <v>50</v>
      </c>
      <c r="F353" t="s">
        <v>10109</v>
      </c>
    </row>
    <row r="354" spans="1:6" x14ac:dyDescent="0.25">
      <c r="A354" t="s">
        <v>11619</v>
      </c>
      <c r="B354" t="s">
        <v>72</v>
      </c>
      <c r="C354" t="s">
        <v>117</v>
      </c>
      <c r="D354" t="s">
        <v>457</v>
      </c>
      <c r="E354">
        <v>1</v>
      </c>
      <c r="F354" t="s">
        <v>10109</v>
      </c>
    </row>
    <row r="355" spans="1:6" x14ac:dyDescent="0.25">
      <c r="A355" t="s">
        <v>21210</v>
      </c>
      <c r="B355" t="s">
        <v>72</v>
      </c>
      <c r="C355" t="s">
        <v>117</v>
      </c>
      <c r="D355" t="s">
        <v>469</v>
      </c>
      <c r="E355">
        <v>1</v>
      </c>
      <c r="F355" t="s">
        <v>10109</v>
      </c>
    </row>
    <row r="356" spans="1:6" x14ac:dyDescent="0.25">
      <c r="A356" t="s">
        <v>12271</v>
      </c>
      <c r="B356" t="s">
        <v>72</v>
      </c>
      <c r="C356" t="s">
        <v>117</v>
      </c>
      <c r="D356" t="s">
        <v>10123</v>
      </c>
      <c r="E356">
        <v>1</v>
      </c>
      <c r="F356" t="s">
        <v>10109</v>
      </c>
    </row>
    <row r="357" spans="1:6" x14ac:dyDescent="0.25">
      <c r="A357" t="s">
        <v>11245</v>
      </c>
      <c r="B357" t="s">
        <v>72</v>
      </c>
      <c r="C357" t="s">
        <v>118</v>
      </c>
      <c r="D357" t="s">
        <v>451</v>
      </c>
      <c r="E357">
        <v>1</v>
      </c>
      <c r="F357" t="s">
        <v>10109</v>
      </c>
    </row>
    <row r="358" spans="1:6" x14ac:dyDescent="0.25">
      <c r="A358" t="s">
        <v>20822</v>
      </c>
      <c r="B358" t="s">
        <v>72</v>
      </c>
      <c r="C358" t="s">
        <v>118</v>
      </c>
      <c r="D358" t="s">
        <v>455</v>
      </c>
      <c r="E358">
        <v>1</v>
      </c>
      <c r="F358" t="s">
        <v>10109</v>
      </c>
    </row>
    <row r="359" spans="1:6" x14ac:dyDescent="0.25">
      <c r="A359" t="s">
        <v>11372</v>
      </c>
      <c r="B359" t="s">
        <v>72</v>
      </c>
      <c r="C359" t="s">
        <v>118</v>
      </c>
      <c r="D359" t="s">
        <v>10115</v>
      </c>
      <c r="E359">
        <v>2</v>
      </c>
      <c r="F359" t="s">
        <v>10109</v>
      </c>
    </row>
    <row r="360" spans="1:6" x14ac:dyDescent="0.25">
      <c r="A360" t="s">
        <v>11255</v>
      </c>
      <c r="B360" t="s">
        <v>72</v>
      </c>
      <c r="C360" t="s">
        <v>118</v>
      </c>
      <c r="D360" t="s">
        <v>10111</v>
      </c>
      <c r="E360">
        <v>25</v>
      </c>
      <c r="F360" t="s">
        <v>10109</v>
      </c>
    </row>
    <row r="361" spans="1:6" x14ac:dyDescent="0.25">
      <c r="A361" t="s">
        <v>12491</v>
      </c>
      <c r="B361" t="s">
        <v>72</v>
      </c>
      <c r="C361" t="s">
        <v>118</v>
      </c>
      <c r="D361" t="s">
        <v>463</v>
      </c>
      <c r="E361">
        <v>2</v>
      </c>
      <c r="F361" t="s">
        <v>10109</v>
      </c>
    </row>
    <row r="362" spans="1:6" x14ac:dyDescent="0.25">
      <c r="A362" t="s">
        <v>11888</v>
      </c>
      <c r="B362" t="s">
        <v>72</v>
      </c>
      <c r="C362" t="s">
        <v>118</v>
      </c>
      <c r="D362" t="s">
        <v>10113</v>
      </c>
      <c r="E362">
        <v>29</v>
      </c>
      <c r="F362" t="s">
        <v>10109</v>
      </c>
    </row>
    <row r="363" spans="1:6" x14ac:dyDescent="0.25">
      <c r="A363" t="s">
        <v>21065</v>
      </c>
      <c r="B363" t="s">
        <v>72</v>
      </c>
      <c r="C363" t="s">
        <v>118</v>
      </c>
      <c r="D363" t="s">
        <v>457</v>
      </c>
      <c r="E363">
        <v>1</v>
      </c>
      <c r="F363" t="s">
        <v>10109</v>
      </c>
    </row>
    <row r="364" spans="1:6" x14ac:dyDescent="0.25">
      <c r="A364" t="s">
        <v>20374</v>
      </c>
      <c r="B364" t="s">
        <v>72</v>
      </c>
      <c r="C364" t="s">
        <v>118</v>
      </c>
      <c r="D364" t="s">
        <v>471</v>
      </c>
      <c r="E364">
        <v>1</v>
      </c>
      <c r="F364" t="s">
        <v>10109</v>
      </c>
    </row>
    <row r="365" spans="1:6" x14ac:dyDescent="0.25">
      <c r="A365" t="s">
        <v>21327</v>
      </c>
      <c r="B365" t="s">
        <v>72</v>
      </c>
      <c r="C365" t="s">
        <v>118</v>
      </c>
      <c r="D365" t="s">
        <v>475</v>
      </c>
      <c r="E365">
        <v>1</v>
      </c>
      <c r="F365" t="s">
        <v>10109</v>
      </c>
    </row>
    <row r="366" spans="1:6" x14ac:dyDescent="0.25">
      <c r="A366" t="s">
        <v>20377</v>
      </c>
      <c r="B366" t="s">
        <v>72</v>
      </c>
      <c r="C366" t="s">
        <v>118</v>
      </c>
      <c r="D366" t="s">
        <v>477</v>
      </c>
      <c r="E366">
        <v>1</v>
      </c>
      <c r="F366" t="s">
        <v>10109</v>
      </c>
    </row>
    <row r="367" spans="1:6" x14ac:dyDescent="0.25">
      <c r="A367" t="s">
        <v>12278</v>
      </c>
      <c r="B367" t="s">
        <v>72</v>
      </c>
      <c r="C367" t="s">
        <v>119</v>
      </c>
      <c r="D367" t="s">
        <v>451</v>
      </c>
      <c r="E367">
        <v>1</v>
      </c>
      <c r="F367" t="s">
        <v>10109</v>
      </c>
    </row>
    <row r="368" spans="1:6" x14ac:dyDescent="0.25">
      <c r="A368" t="s">
        <v>11877</v>
      </c>
      <c r="B368" t="s">
        <v>72</v>
      </c>
      <c r="C368" t="s">
        <v>119</v>
      </c>
      <c r="D368" t="s">
        <v>453</v>
      </c>
      <c r="E368">
        <v>1</v>
      </c>
      <c r="F368" t="s">
        <v>10109</v>
      </c>
    </row>
    <row r="369" spans="1:6" x14ac:dyDescent="0.25">
      <c r="A369" t="s">
        <v>20940</v>
      </c>
      <c r="B369" t="s">
        <v>72</v>
      </c>
      <c r="C369" t="s">
        <v>119</v>
      </c>
      <c r="D369" t="s">
        <v>460</v>
      </c>
      <c r="E369">
        <v>1</v>
      </c>
      <c r="F369" t="s">
        <v>10109</v>
      </c>
    </row>
    <row r="370" spans="1:6" x14ac:dyDescent="0.25">
      <c r="A370" t="s">
        <v>11593</v>
      </c>
      <c r="B370" t="s">
        <v>72</v>
      </c>
      <c r="C370" t="s">
        <v>119</v>
      </c>
      <c r="D370" t="s">
        <v>10115</v>
      </c>
      <c r="E370">
        <v>3</v>
      </c>
      <c r="F370" t="s">
        <v>10109</v>
      </c>
    </row>
    <row r="371" spans="1:6" x14ac:dyDescent="0.25">
      <c r="A371" t="s">
        <v>11595</v>
      </c>
      <c r="B371" t="s">
        <v>72</v>
      </c>
      <c r="C371" t="s">
        <v>119</v>
      </c>
      <c r="D371" t="s">
        <v>10111</v>
      </c>
      <c r="E371">
        <v>58</v>
      </c>
      <c r="F371" t="s">
        <v>10109</v>
      </c>
    </row>
    <row r="372" spans="1:6" x14ac:dyDescent="0.25">
      <c r="A372" t="s">
        <v>20661</v>
      </c>
      <c r="B372" t="s">
        <v>72</v>
      </c>
      <c r="C372" t="s">
        <v>119</v>
      </c>
      <c r="D372" t="s">
        <v>462</v>
      </c>
      <c r="E372">
        <v>1</v>
      </c>
      <c r="F372" t="s">
        <v>10109</v>
      </c>
    </row>
    <row r="373" spans="1:6" x14ac:dyDescent="0.25">
      <c r="A373" t="s">
        <v>10190</v>
      </c>
      <c r="B373" t="s">
        <v>72</v>
      </c>
      <c r="C373" t="s">
        <v>119</v>
      </c>
      <c r="D373" t="s">
        <v>10122</v>
      </c>
      <c r="E373">
        <v>3</v>
      </c>
      <c r="F373" t="s">
        <v>10109</v>
      </c>
    </row>
    <row r="374" spans="1:6" x14ac:dyDescent="0.25">
      <c r="A374" t="s">
        <v>12215</v>
      </c>
      <c r="B374" t="s">
        <v>72</v>
      </c>
      <c r="C374" t="s">
        <v>119</v>
      </c>
      <c r="D374" t="s">
        <v>463</v>
      </c>
      <c r="E374">
        <v>3</v>
      </c>
      <c r="F374" t="s">
        <v>10109</v>
      </c>
    </row>
    <row r="375" spans="1:6" x14ac:dyDescent="0.25">
      <c r="A375" t="s">
        <v>12220</v>
      </c>
      <c r="B375" t="s">
        <v>72</v>
      </c>
      <c r="C375" t="s">
        <v>119</v>
      </c>
      <c r="D375" t="s">
        <v>10113</v>
      </c>
      <c r="E375">
        <v>66</v>
      </c>
      <c r="F375" t="s">
        <v>10109</v>
      </c>
    </row>
    <row r="376" spans="1:6" x14ac:dyDescent="0.25">
      <c r="A376" t="s">
        <v>21352</v>
      </c>
      <c r="B376" t="s">
        <v>72</v>
      </c>
      <c r="C376" t="s">
        <v>119</v>
      </c>
      <c r="D376" t="s">
        <v>467</v>
      </c>
      <c r="E376">
        <v>1</v>
      </c>
      <c r="F376" t="s">
        <v>10109</v>
      </c>
    </row>
    <row r="377" spans="1:6" x14ac:dyDescent="0.25">
      <c r="A377" t="s">
        <v>20343</v>
      </c>
      <c r="B377" t="s">
        <v>72</v>
      </c>
      <c r="C377" t="s">
        <v>119</v>
      </c>
      <c r="D377" t="s">
        <v>457</v>
      </c>
      <c r="E377">
        <v>2</v>
      </c>
      <c r="F377" t="s">
        <v>10109</v>
      </c>
    </row>
    <row r="378" spans="1:6" x14ac:dyDescent="0.25">
      <c r="A378" t="s">
        <v>21075</v>
      </c>
      <c r="B378" t="s">
        <v>72</v>
      </c>
      <c r="C378" t="s">
        <v>119</v>
      </c>
      <c r="D378" t="s">
        <v>473</v>
      </c>
      <c r="E378">
        <v>1</v>
      </c>
      <c r="F378" t="s">
        <v>10109</v>
      </c>
    </row>
    <row r="379" spans="1:6" x14ac:dyDescent="0.25">
      <c r="A379" t="s">
        <v>20825</v>
      </c>
      <c r="B379" t="s">
        <v>72</v>
      </c>
      <c r="C379" t="s">
        <v>119</v>
      </c>
      <c r="D379" t="s">
        <v>10123</v>
      </c>
      <c r="E379">
        <v>1</v>
      </c>
      <c r="F379" t="s">
        <v>10109</v>
      </c>
    </row>
    <row r="380" spans="1:6" x14ac:dyDescent="0.25">
      <c r="A380" t="s">
        <v>21336</v>
      </c>
      <c r="B380" t="s">
        <v>72</v>
      </c>
      <c r="C380" t="s">
        <v>119</v>
      </c>
      <c r="D380" t="s">
        <v>477</v>
      </c>
      <c r="E380">
        <v>1</v>
      </c>
      <c r="F380" t="s">
        <v>10109</v>
      </c>
    </row>
    <row r="381" spans="1:6" x14ac:dyDescent="0.25">
      <c r="A381" t="s">
        <v>21298</v>
      </c>
      <c r="B381" t="s">
        <v>72</v>
      </c>
      <c r="C381" t="s">
        <v>119</v>
      </c>
      <c r="D381" t="s">
        <v>10137</v>
      </c>
      <c r="E381">
        <v>1</v>
      </c>
      <c r="F381" t="s">
        <v>10109</v>
      </c>
    </row>
    <row r="382" spans="1:6" x14ac:dyDescent="0.25">
      <c r="A382" t="s">
        <v>20371</v>
      </c>
      <c r="B382" t="s">
        <v>72</v>
      </c>
      <c r="C382" t="s">
        <v>119</v>
      </c>
      <c r="D382" t="s">
        <v>480</v>
      </c>
      <c r="E382">
        <v>1</v>
      </c>
      <c r="F382" t="s">
        <v>10109</v>
      </c>
    </row>
    <row r="383" spans="1:6" x14ac:dyDescent="0.25">
      <c r="A383" t="s">
        <v>12207</v>
      </c>
      <c r="B383" t="s">
        <v>72</v>
      </c>
      <c r="C383" t="s">
        <v>120</v>
      </c>
      <c r="D383" t="s">
        <v>451</v>
      </c>
      <c r="E383">
        <v>1</v>
      </c>
      <c r="F383" t="s">
        <v>10109</v>
      </c>
    </row>
    <row r="384" spans="1:6" x14ac:dyDescent="0.25">
      <c r="A384" t="s">
        <v>10244</v>
      </c>
      <c r="B384" t="s">
        <v>72</v>
      </c>
      <c r="C384" t="s">
        <v>120</v>
      </c>
      <c r="D384" t="s">
        <v>10115</v>
      </c>
      <c r="E384">
        <v>2</v>
      </c>
      <c r="F384" t="s">
        <v>10109</v>
      </c>
    </row>
    <row r="385" spans="1:6" x14ac:dyDescent="0.25">
      <c r="A385" t="s">
        <v>12246</v>
      </c>
      <c r="B385" t="s">
        <v>72</v>
      </c>
      <c r="C385" t="s">
        <v>120</v>
      </c>
      <c r="D385" t="s">
        <v>10111</v>
      </c>
      <c r="E385">
        <v>48</v>
      </c>
      <c r="F385" t="s">
        <v>10109</v>
      </c>
    </row>
    <row r="386" spans="1:6" x14ac:dyDescent="0.25">
      <c r="A386" t="s">
        <v>20373</v>
      </c>
      <c r="B386" t="s">
        <v>72</v>
      </c>
      <c r="C386" t="s">
        <v>120</v>
      </c>
      <c r="D386" t="s">
        <v>462</v>
      </c>
      <c r="E386">
        <v>1</v>
      </c>
      <c r="F386" t="s">
        <v>10109</v>
      </c>
    </row>
    <row r="387" spans="1:6" x14ac:dyDescent="0.25">
      <c r="A387" t="s">
        <v>11364</v>
      </c>
      <c r="B387" t="s">
        <v>72</v>
      </c>
      <c r="C387" t="s">
        <v>120</v>
      </c>
      <c r="D387" t="s">
        <v>463</v>
      </c>
      <c r="E387">
        <v>1</v>
      </c>
      <c r="F387" t="s">
        <v>10109</v>
      </c>
    </row>
    <row r="388" spans="1:6" x14ac:dyDescent="0.25">
      <c r="A388" t="s">
        <v>12458</v>
      </c>
      <c r="B388" t="s">
        <v>72</v>
      </c>
      <c r="C388" t="s">
        <v>120</v>
      </c>
      <c r="D388" t="s">
        <v>10113</v>
      </c>
      <c r="E388">
        <v>58</v>
      </c>
      <c r="F388" t="s">
        <v>10109</v>
      </c>
    </row>
    <row r="389" spans="1:6" x14ac:dyDescent="0.25">
      <c r="A389" t="s">
        <v>11956</v>
      </c>
      <c r="B389" t="s">
        <v>72</v>
      </c>
      <c r="C389" t="s">
        <v>120</v>
      </c>
      <c r="D389" t="s">
        <v>477</v>
      </c>
      <c r="E389">
        <v>2</v>
      </c>
      <c r="F389" t="s">
        <v>10109</v>
      </c>
    </row>
    <row r="390" spans="1:6" x14ac:dyDescent="0.25">
      <c r="A390" t="s">
        <v>11492</v>
      </c>
      <c r="B390" t="s">
        <v>72</v>
      </c>
      <c r="C390" t="s">
        <v>120</v>
      </c>
      <c r="D390" t="s">
        <v>10137</v>
      </c>
      <c r="E390">
        <v>1</v>
      </c>
      <c r="F390" t="s">
        <v>10109</v>
      </c>
    </row>
    <row r="391" spans="1:6" x14ac:dyDescent="0.25">
      <c r="A391" t="s">
        <v>11848</v>
      </c>
      <c r="B391" t="s">
        <v>72</v>
      </c>
      <c r="C391" t="s">
        <v>121</v>
      </c>
      <c r="D391" t="s">
        <v>10115</v>
      </c>
      <c r="E391">
        <v>2</v>
      </c>
      <c r="F391" t="s">
        <v>10109</v>
      </c>
    </row>
    <row r="392" spans="1:6" x14ac:dyDescent="0.25">
      <c r="A392" t="s">
        <v>11860</v>
      </c>
      <c r="B392" t="s">
        <v>72</v>
      </c>
      <c r="C392" t="s">
        <v>121</v>
      </c>
      <c r="D392" t="s">
        <v>10111</v>
      </c>
      <c r="E392">
        <v>52</v>
      </c>
      <c r="F392" t="s">
        <v>10109</v>
      </c>
    </row>
    <row r="393" spans="1:6" x14ac:dyDescent="0.25">
      <c r="A393" t="s">
        <v>12254</v>
      </c>
      <c r="B393" t="s">
        <v>72</v>
      </c>
      <c r="C393" t="s">
        <v>121</v>
      </c>
      <c r="D393" t="s">
        <v>462</v>
      </c>
      <c r="E393">
        <v>1</v>
      </c>
      <c r="F393" t="s">
        <v>10109</v>
      </c>
    </row>
    <row r="394" spans="1:6" x14ac:dyDescent="0.25">
      <c r="A394" t="s">
        <v>11353</v>
      </c>
      <c r="B394" t="s">
        <v>72</v>
      </c>
      <c r="C394" t="s">
        <v>121</v>
      </c>
      <c r="D394" t="s">
        <v>10122</v>
      </c>
      <c r="E394">
        <v>1</v>
      </c>
      <c r="F394" t="s">
        <v>10109</v>
      </c>
    </row>
    <row r="395" spans="1:6" x14ac:dyDescent="0.25">
      <c r="A395" t="s">
        <v>20774</v>
      </c>
      <c r="B395" t="s">
        <v>72</v>
      </c>
      <c r="C395" t="s">
        <v>121</v>
      </c>
      <c r="D395" t="s">
        <v>463</v>
      </c>
      <c r="E395">
        <v>1</v>
      </c>
      <c r="F395" t="s">
        <v>10109</v>
      </c>
    </row>
    <row r="396" spans="1:6" x14ac:dyDescent="0.25">
      <c r="A396" t="s">
        <v>10896</v>
      </c>
      <c r="B396" t="s">
        <v>72</v>
      </c>
      <c r="C396" t="s">
        <v>121</v>
      </c>
      <c r="D396" t="s">
        <v>464</v>
      </c>
      <c r="E396">
        <v>1</v>
      </c>
      <c r="F396" t="s">
        <v>10109</v>
      </c>
    </row>
    <row r="397" spans="1:6" x14ac:dyDescent="0.25">
      <c r="A397" t="s">
        <v>11727</v>
      </c>
      <c r="B397" t="s">
        <v>72</v>
      </c>
      <c r="C397" t="s">
        <v>121</v>
      </c>
      <c r="D397" t="s">
        <v>10113</v>
      </c>
      <c r="E397">
        <v>63</v>
      </c>
      <c r="F397" t="s">
        <v>10109</v>
      </c>
    </row>
    <row r="398" spans="1:6" x14ac:dyDescent="0.25">
      <c r="A398" t="s">
        <v>12317</v>
      </c>
      <c r="B398" t="s">
        <v>72</v>
      </c>
      <c r="C398" t="s">
        <v>122</v>
      </c>
      <c r="D398" t="s">
        <v>10115</v>
      </c>
      <c r="E398">
        <v>4</v>
      </c>
      <c r="F398" t="s">
        <v>10109</v>
      </c>
    </row>
    <row r="399" spans="1:6" x14ac:dyDescent="0.25">
      <c r="A399" t="s">
        <v>11612</v>
      </c>
      <c r="B399" t="s">
        <v>72</v>
      </c>
      <c r="C399" t="s">
        <v>122</v>
      </c>
      <c r="D399" t="s">
        <v>10111</v>
      </c>
      <c r="E399">
        <v>56</v>
      </c>
      <c r="F399" t="s">
        <v>10109</v>
      </c>
    </row>
    <row r="400" spans="1:6" x14ac:dyDescent="0.25">
      <c r="A400" t="s">
        <v>21203</v>
      </c>
      <c r="B400" t="s">
        <v>72</v>
      </c>
      <c r="C400" t="s">
        <v>122</v>
      </c>
      <c r="D400" t="s">
        <v>463</v>
      </c>
      <c r="E400">
        <v>3</v>
      </c>
      <c r="F400" t="s">
        <v>10109</v>
      </c>
    </row>
    <row r="401" spans="1:6" x14ac:dyDescent="0.25">
      <c r="A401" t="s">
        <v>11699</v>
      </c>
      <c r="B401" t="s">
        <v>72</v>
      </c>
      <c r="C401" t="s">
        <v>122</v>
      </c>
      <c r="D401" t="s">
        <v>10113</v>
      </c>
      <c r="E401">
        <v>77</v>
      </c>
      <c r="F401" t="s">
        <v>10109</v>
      </c>
    </row>
    <row r="402" spans="1:6" x14ac:dyDescent="0.25">
      <c r="A402" t="s">
        <v>11498</v>
      </c>
      <c r="B402" t="s">
        <v>72</v>
      </c>
      <c r="C402" t="s">
        <v>122</v>
      </c>
      <c r="D402" t="s">
        <v>467</v>
      </c>
      <c r="E402">
        <v>1</v>
      </c>
      <c r="F402" t="s">
        <v>10109</v>
      </c>
    </row>
    <row r="403" spans="1:6" x14ac:dyDescent="0.25">
      <c r="A403" t="s">
        <v>21310</v>
      </c>
      <c r="B403" t="s">
        <v>72</v>
      </c>
      <c r="C403" t="s">
        <v>122</v>
      </c>
      <c r="D403" t="s">
        <v>474</v>
      </c>
      <c r="E403">
        <v>1</v>
      </c>
      <c r="F403" t="s">
        <v>10109</v>
      </c>
    </row>
    <row r="404" spans="1:6" x14ac:dyDescent="0.25">
      <c r="A404" t="s">
        <v>20694</v>
      </c>
      <c r="B404" t="s">
        <v>72</v>
      </c>
      <c r="C404" t="s">
        <v>122</v>
      </c>
      <c r="D404" t="s">
        <v>10123</v>
      </c>
      <c r="E404">
        <v>1</v>
      </c>
      <c r="F404" t="s">
        <v>10109</v>
      </c>
    </row>
    <row r="405" spans="1:6" x14ac:dyDescent="0.25">
      <c r="A405" t="s">
        <v>21083</v>
      </c>
      <c r="B405" t="s">
        <v>72</v>
      </c>
      <c r="C405" t="s">
        <v>122</v>
      </c>
      <c r="D405" t="s">
        <v>477</v>
      </c>
      <c r="E405">
        <v>1</v>
      </c>
      <c r="F405" t="s">
        <v>10109</v>
      </c>
    </row>
    <row r="406" spans="1:6" x14ac:dyDescent="0.25">
      <c r="A406" t="s">
        <v>11609</v>
      </c>
      <c r="B406" t="s">
        <v>72</v>
      </c>
      <c r="C406" t="s">
        <v>123</v>
      </c>
      <c r="D406" t="s">
        <v>10115</v>
      </c>
      <c r="E406">
        <v>2</v>
      </c>
      <c r="F406" t="s">
        <v>10109</v>
      </c>
    </row>
    <row r="407" spans="1:6" x14ac:dyDescent="0.25">
      <c r="A407" t="s">
        <v>11884</v>
      </c>
      <c r="B407" t="s">
        <v>72</v>
      </c>
      <c r="C407" t="s">
        <v>123</v>
      </c>
      <c r="D407" t="s">
        <v>10111</v>
      </c>
      <c r="E407">
        <v>49</v>
      </c>
      <c r="F407" t="s">
        <v>10109</v>
      </c>
    </row>
    <row r="408" spans="1:6" x14ac:dyDescent="0.25">
      <c r="A408" t="s">
        <v>12643</v>
      </c>
      <c r="B408" t="s">
        <v>72</v>
      </c>
      <c r="C408" t="s">
        <v>123</v>
      </c>
      <c r="D408" t="s">
        <v>462</v>
      </c>
      <c r="E408">
        <v>1</v>
      </c>
      <c r="F408" t="s">
        <v>10109</v>
      </c>
    </row>
    <row r="409" spans="1:6" x14ac:dyDescent="0.25">
      <c r="A409" t="s">
        <v>12486</v>
      </c>
      <c r="B409" t="s">
        <v>72</v>
      </c>
      <c r="C409" t="s">
        <v>123</v>
      </c>
      <c r="D409" t="s">
        <v>463</v>
      </c>
      <c r="E409">
        <v>1</v>
      </c>
      <c r="F409" t="s">
        <v>10109</v>
      </c>
    </row>
    <row r="410" spans="1:6" x14ac:dyDescent="0.25">
      <c r="A410" t="s">
        <v>12647</v>
      </c>
      <c r="B410" t="s">
        <v>72</v>
      </c>
      <c r="C410" t="s">
        <v>123</v>
      </c>
      <c r="D410" t="s">
        <v>10113</v>
      </c>
      <c r="E410">
        <v>60</v>
      </c>
      <c r="F410" t="s">
        <v>10109</v>
      </c>
    </row>
    <row r="411" spans="1:6" x14ac:dyDescent="0.25">
      <c r="A411" t="s">
        <v>21168</v>
      </c>
      <c r="B411" t="s">
        <v>72</v>
      </c>
      <c r="C411" t="s">
        <v>123</v>
      </c>
      <c r="D411" t="s">
        <v>474</v>
      </c>
      <c r="E411">
        <v>1</v>
      </c>
      <c r="F411" t="s">
        <v>10109</v>
      </c>
    </row>
    <row r="412" spans="1:6" x14ac:dyDescent="0.25">
      <c r="A412" t="s">
        <v>10794</v>
      </c>
      <c r="B412" t="s">
        <v>72</v>
      </c>
      <c r="C412" t="s">
        <v>123</v>
      </c>
      <c r="D412" t="s">
        <v>475</v>
      </c>
      <c r="E412">
        <v>1</v>
      </c>
      <c r="F412" t="s">
        <v>10109</v>
      </c>
    </row>
    <row r="413" spans="1:6" x14ac:dyDescent="0.25">
      <c r="A413" t="s">
        <v>10567</v>
      </c>
      <c r="B413" t="s">
        <v>72</v>
      </c>
      <c r="C413" t="s">
        <v>123</v>
      </c>
      <c r="D413" t="s">
        <v>477</v>
      </c>
      <c r="E413">
        <v>1</v>
      </c>
      <c r="F413" t="s">
        <v>10109</v>
      </c>
    </row>
    <row r="414" spans="1:6" x14ac:dyDescent="0.25">
      <c r="A414" t="s">
        <v>21290</v>
      </c>
      <c r="B414" t="s">
        <v>72</v>
      </c>
      <c r="C414" t="s">
        <v>123</v>
      </c>
      <c r="D414" t="s">
        <v>10137</v>
      </c>
      <c r="E414">
        <v>1</v>
      </c>
      <c r="F414" t="s">
        <v>10109</v>
      </c>
    </row>
    <row r="415" spans="1:6" x14ac:dyDescent="0.25">
      <c r="A415" t="s">
        <v>20320</v>
      </c>
      <c r="B415" t="s">
        <v>72</v>
      </c>
      <c r="C415" t="s">
        <v>124</v>
      </c>
      <c r="D415" t="s">
        <v>451</v>
      </c>
      <c r="E415">
        <v>1</v>
      </c>
      <c r="F415" t="s">
        <v>10109</v>
      </c>
    </row>
    <row r="416" spans="1:6" x14ac:dyDescent="0.25">
      <c r="A416" t="s">
        <v>21037</v>
      </c>
      <c r="B416" t="s">
        <v>72</v>
      </c>
      <c r="C416" t="s">
        <v>124</v>
      </c>
      <c r="D416" t="s">
        <v>10318</v>
      </c>
      <c r="E416">
        <v>1</v>
      </c>
      <c r="F416" t="s">
        <v>10109</v>
      </c>
    </row>
    <row r="417" spans="1:6" x14ac:dyDescent="0.25">
      <c r="A417" t="s">
        <v>12465</v>
      </c>
      <c r="B417" t="s">
        <v>72</v>
      </c>
      <c r="C417" t="s">
        <v>124</v>
      </c>
      <c r="D417" t="s">
        <v>460</v>
      </c>
      <c r="E417">
        <v>1</v>
      </c>
      <c r="F417" t="s">
        <v>10109</v>
      </c>
    </row>
    <row r="418" spans="1:6" x14ac:dyDescent="0.25">
      <c r="A418" t="s">
        <v>10648</v>
      </c>
      <c r="B418" t="s">
        <v>72</v>
      </c>
      <c r="C418" t="s">
        <v>124</v>
      </c>
      <c r="D418" t="s">
        <v>455</v>
      </c>
      <c r="E418">
        <v>1</v>
      </c>
      <c r="F418" t="s">
        <v>10109</v>
      </c>
    </row>
    <row r="419" spans="1:6" x14ac:dyDescent="0.25">
      <c r="A419" t="s">
        <v>10313</v>
      </c>
      <c r="B419" t="s">
        <v>72</v>
      </c>
      <c r="C419" t="s">
        <v>124</v>
      </c>
      <c r="D419" t="s">
        <v>10115</v>
      </c>
      <c r="E419">
        <v>21</v>
      </c>
      <c r="F419" t="s">
        <v>10109</v>
      </c>
    </row>
    <row r="420" spans="1:6" x14ac:dyDescent="0.25">
      <c r="A420" t="s">
        <v>10882</v>
      </c>
      <c r="B420" t="s">
        <v>72</v>
      </c>
      <c r="C420" t="s">
        <v>124</v>
      </c>
      <c r="D420" t="s">
        <v>10111</v>
      </c>
      <c r="E420">
        <v>243</v>
      </c>
      <c r="F420" t="s">
        <v>10109</v>
      </c>
    </row>
    <row r="421" spans="1:6" x14ac:dyDescent="0.25">
      <c r="A421" t="s">
        <v>12171</v>
      </c>
      <c r="B421" t="s">
        <v>72</v>
      </c>
      <c r="C421" t="s">
        <v>124</v>
      </c>
      <c r="D421" t="s">
        <v>462</v>
      </c>
      <c r="E421">
        <v>1</v>
      </c>
      <c r="F421" t="s">
        <v>10109</v>
      </c>
    </row>
    <row r="422" spans="1:6" x14ac:dyDescent="0.25">
      <c r="A422" t="s">
        <v>11409</v>
      </c>
      <c r="B422" t="s">
        <v>72</v>
      </c>
      <c r="C422" t="s">
        <v>124</v>
      </c>
      <c r="D422" t="s">
        <v>10122</v>
      </c>
      <c r="E422">
        <v>5</v>
      </c>
      <c r="F422" t="s">
        <v>10109</v>
      </c>
    </row>
    <row r="423" spans="1:6" x14ac:dyDescent="0.25">
      <c r="A423" t="s">
        <v>12468</v>
      </c>
      <c r="B423" t="s">
        <v>72</v>
      </c>
      <c r="C423" t="s">
        <v>124</v>
      </c>
      <c r="D423" t="s">
        <v>463</v>
      </c>
      <c r="E423">
        <v>12</v>
      </c>
      <c r="F423" t="s">
        <v>10109</v>
      </c>
    </row>
    <row r="424" spans="1:6" x14ac:dyDescent="0.25">
      <c r="A424" t="s">
        <v>11356</v>
      </c>
      <c r="B424" t="s">
        <v>72</v>
      </c>
      <c r="C424" t="s">
        <v>124</v>
      </c>
      <c r="D424" t="s">
        <v>10113</v>
      </c>
      <c r="E424">
        <v>304</v>
      </c>
      <c r="F424" t="s">
        <v>10109</v>
      </c>
    </row>
    <row r="425" spans="1:6" x14ac:dyDescent="0.25">
      <c r="A425" t="s">
        <v>12219</v>
      </c>
      <c r="B425" t="s">
        <v>72</v>
      </c>
      <c r="C425" t="s">
        <v>124</v>
      </c>
      <c r="D425" t="s">
        <v>10124</v>
      </c>
      <c r="E425">
        <v>6</v>
      </c>
      <c r="F425" t="s">
        <v>10109</v>
      </c>
    </row>
    <row r="426" spans="1:6" x14ac:dyDescent="0.25">
      <c r="A426" t="s">
        <v>21318</v>
      </c>
      <c r="B426" t="s">
        <v>72</v>
      </c>
      <c r="C426" t="s">
        <v>124</v>
      </c>
      <c r="D426" t="s">
        <v>457</v>
      </c>
      <c r="E426">
        <v>3</v>
      </c>
      <c r="F426" t="s">
        <v>10109</v>
      </c>
    </row>
    <row r="427" spans="1:6" x14ac:dyDescent="0.25">
      <c r="A427" t="s">
        <v>10679</v>
      </c>
      <c r="B427" t="s">
        <v>72</v>
      </c>
      <c r="C427" t="s">
        <v>124</v>
      </c>
      <c r="D427" t="s">
        <v>469</v>
      </c>
      <c r="E427">
        <v>1</v>
      </c>
      <c r="F427" t="s">
        <v>10109</v>
      </c>
    </row>
    <row r="428" spans="1:6" x14ac:dyDescent="0.25">
      <c r="A428" t="s">
        <v>11829</v>
      </c>
      <c r="B428" t="s">
        <v>72</v>
      </c>
      <c r="C428" t="s">
        <v>124</v>
      </c>
      <c r="D428" t="s">
        <v>470</v>
      </c>
      <c r="E428">
        <v>2</v>
      </c>
      <c r="F428" t="s">
        <v>10109</v>
      </c>
    </row>
    <row r="429" spans="1:6" x14ac:dyDescent="0.25">
      <c r="A429" t="s">
        <v>11237</v>
      </c>
      <c r="B429" t="s">
        <v>72</v>
      </c>
      <c r="C429" t="s">
        <v>124</v>
      </c>
      <c r="D429" t="s">
        <v>474</v>
      </c>
      <c r="E429">
        <v>2</v>
      </c>
      <c r="F429" t="s">
        <v>10109</v>
      </c>
    </row>
    <row r="430" spans="1:6" x14ac:dyDescent="0.25">
      <c r="A430" t="s">
        <v>11286</v>
      </c>
      <c r="B430" t="s">
        <v>72</v>
      </c>
      <c r="C430" t="s">
        <v>124</v>
      </c>
      <c r="D430" t="s">
        <v>475</v>
      </c>
      <c r="E430">
        <v>1</v>
      </c>
      <c r="F430" t="s">
        <v>10109</v>
      </c>
    </row>
    <row r="431" spans="1:6" x14ac:dyDescent="0.25">
      <c r="A431" t="s">
        <v>11735</v>
      </c>
      <c r="B431" t="s">
        <v>72</v>
      </c>
      <c r="C431" t="s">
        <v>124</v>
      </c>
      <c r="D431" t="s">
        <v>476</v>
      </c>
      <c r="E431">
        <v>3</v>
      </c>
      <c r="F431" t="s">
        <v>10109</v>
      </c>
    </row>
    <row r="432" spans="1:6" x14ac:dyDescent="0.25">
      <c r="A432" t="s">
        <v>10336</v>
      </c>
      <c r="B432" t="s">
        <v>72</v>
      </c>
      <c r="C432" t="s">
        <v>124</v>
      </c>
      <c r="D432" t="s">
        <v>10123</v>
      </c>
      <c r="E432">
        <v>3</v>
      </c>
      <c r="F432" t="s">
        <v>10109</v>
      </c>
    </row>
    <row r="433" spans="1:6" x14ac:dyDescent="0.25">
      <c r="A433" t="s">
        <v>11645</v>
      </c>
      <c r="B433" t="s">
        <v>72</v>
      </c>
      <c r="C433" t="s">
        <v>124</v>
      </c>
      <c r="D433" t="s">
        <v>477</v>
      </c>
      <c r="E433">
        <v>1</v>
      </c>
      <c r="F433" t="s">
        <v>10109</v>
      </c>
    </row>
    <row r="434" spans="1:6" x14ac:dyDescent="0.25">
      <c r="A434" t="s">
        <v>12159</v>
      </c>
      <c r="B434" t="s">
        <v>72</v>
      </c>
      <c r="C434" t="s">
        <v>124</v>
      </c>
      <c r="D434" t="s">
        <v>10137</v>
      </c>
      <c r="E434">
        <v>6</v>
      </c>
      <c r="F434" t="s">
        <v>10109</v>
      </c>
    </row>
    <row r="435" spans="1:6" x14ac:dyDescent="0.25">
      <c r="A435" t="s">
        <v>12474</v>
      </c>
      <c r="B435" t="s">
        <v>72</v>
      </c>
      <c r="C435" t="s">
        <v>125</v>
      </c>
      <c r="D435" t="s">
        <v>451</v>
      </c>
      <c r="E435">
        <v>1</v>
      </c>
      <c r="F435" t="s">
        <v>10109</v>
      </c>
    </row>
    <row r="436" spans="1:6" x14ac:dyDescent="0.25">
      <c r="A436" t="s">
        <v>20319</v>
      </c>
      <c r="B436" t="s">
        <v>72</v>
      </c>
      <c r="C436" t="s">
        <v>125</v>
      </c>
      <c r="D436" t="s">
        <v>460</v>
      </c>
      <c r="E436">
        <v>1</v>
      </c>
      <c r="F436" t="s">
        <v>10109</v>
      </c>
    </row>
    <row r="437" spans="1:6" x14ac:dyDescent="0.25">
      <c r="A437" t="s">
        <v>10644</v>
      </c>
      <c r="B437" t="s">
        <v>72</v>
      </c>
      <c r="C437" t="s">
        <v>125</v>
      </c>
      <c r="D437" t="s">
        <v>10115</v>
      </c>
      <c r="E437">
        <v>2</v>
      </c>
      <c r="F437" t="s">
        <v>10109</v>
      </c>
    </row>
    <row r="438" spans="1:6" x14ac:dyDescent="0.25">
      <c r="A438" t="s">
        <v>10343</v>
      </c>
      <c r="B438" t="s">
        <v>72</v>
      </c>
      <c r="C438" t="s">
        <v>125</v>
      </c>
      <c r="D438" t="s">
        <v>10111</v>
      </c>
      <c r="E438">
        <v>17</v>
      </c>
      <c r="F438" t="s">
        <v>10109</v>
      </c>
    </row>
    <row r="439" spans="1:6" x14ac:dyDescent="0.25">
      <c r="A439" t="s">
        <v>20405</v>
      </c>
      <c r="B439" t="s">
        <v>72</v>
      </c>
      <c r="C439" t="s">
        <v>125</v>
      </c>
      <c r="D439" t="s">
        <v>463</v>
      </c>
      <c r="E439">
        <v>1</v>
      </c>
      <c r="F439" t="s">
        <v>10109</v>
      </c>
    </row>
    <row r="440" spans="1:6" x14ac:dyDescent="0.25">
      <c r="A440" t="s">
        <v>12155</v>
      </c>
      <c r="B440" t="s">
        <v>72</v>
      </c>
      <c r="C440" t="s">
        <v>125</v>
      </c>
      <c r="D440" t="s">
        <v>10113</v>
      </c>
      <c r="E440">
        <v>18</v>
      </c>
      <c r="F440" t="s">
        <v>10109</v>
      </c>
    </row>
    <row r="441" spans="1:6" x14ac:dyDescent="0.25">
      <c r="A441" t="s">
        <v>20471</v>
      </c>
      <c r="B441" t="s">
        <v>72</v>
      </c>
      <c r="C441" t="s">
        <v>125</v>
      </c>
      <c r="D441" t="s">
        <v>466</v>
      </c>
      <c r="E441">
        <v>1</v>
      </c>
      <c r="F441" t="s">
        <v>10109</v>
      </c>
    </row>
    <row r="442" spans="1:6" x14ac:dyDescent="0.25">
      <c r="A442" t="s">
        <v>21152</v>
      </c>
      <c r="B442" t="s">
        <v>72</v>
      </c>
      <c r="C442" t="s">
        <v>125</v>
      </c>
      <c r="D442" t="s">
        <v>457</v>
      </c>
      <c r="E442">
        <v>1</v>
      </c>
      <c r="F442" t="s">
        <v>10109</v>
      </c>
    </row>
    <row r="443" spans="1:6" x14ac:dyDescent="0.25">
      <c r="A443" t="s">
        <v>21223</v>
      </c>
      <c r="B443" t="s">
        <v>72</v>
      </c>
      <c r="C443" t="s">
        <v>125</v>
      </c>
      <c r="D443" t="s">
        <v>471</v>
      </c>
      <c r="E443">
        <v>1</v>
      </c>
      <c r="F443" t="s">
        <v>10109</v>
      </c>
    </row>
    <row r="444" spans="1:6" x14ac:dyDescent="0.25">
      <c r="A444" t="s">
        <v>10889</v>
      </c>
      <c r="B444" t="s">
        <v>72</v>
      </c>
      <c r="C444" t="s">
        <v>125</v>
      </c>
      <c r="D444" t="s">
        <v>10123</v>
      </c>
      <c r="E444">
        <v>1</v>
      </c>
      <c r="F444" t="s">
        <v>10109</v>
      </c>
    </row>
    <row r="445" spans="1:6" x14ac:dyDescent="0.25">
      <c r="A445" t="s">
        <v>12245</v>
      </c>
      <c r="B445" t="s">
        <v>72</v>
      </c>
      <c r="C445" t="s">
        <v>126</v>
      </c>
      <c r="D445" t="s">
        <v>10115</v>
      </c>
      <c r="E445">
        <v>4</v>
      </c>
      <c r="F445" t="s">
        <v>10109</v>
      </c>
    </row>
    <row r="446" spans="1:6" x14ac:dyDescent="0.25">
      <c r="A446" t="s">
        <v>11960</v>
      </c>
      <c r="B446" t="s">
        <v>72</v>
      </c>
      <c r="C446" t="s">
        <v>126</v>
      </c>
      <c r="D446" t="s">
        <v>10111</v>
      </c>
      <c r="E446">
        <v>128</v>
      </c>
      <c r="F446" t="s">
        <v>10109</v>
      </c>
    </row>
    <row r="447" spans="1:6" x14ac:dyDescent="0.25">
      <c r="A447" t="s">
        <v>10333</v>
      </c>
      <c r="B447" t="s">
        <v>72</v>
      </c>
      <c r="C447" t="s">
        <v>126</v>
      </c>
      <c r="D447" t="s">
        <v>462</v>
      </c>
      <c r="E447">
        <v>1</v>
      </c>
      <c r="F447" t="s">
        <v>10109</v>
      </c>
    </row>
    <row r="448" spans="1:6" x14ac:dyDescent="0.25">
      <c r="A448" t="s">
        <v>12553</v>
      </c>
      <c r="B448" t="s">
        <v>72</v>
      </c>
      <c r="C448" t="s">
        <v>126</v>
      </c>
      <c r="D448" t="s">
        <v>463</v>
      </c>
      <c r="E448">
        <v>2</v>
      </c>
      <c r="F448" t="s">
        <v>10109</v>
      </c>
    </row>
    <row r="449" spans="1:6" x14ac:dyDescent="0.25">
      <c r="A449" t="s">
        <v>11869</v>
      </c>
      <c r="B449" t="s">
        <v>72</v>
      </c>
      <c r="C449" t="s">
        <v>126</v>
      </c>
      <c r="D449" t="s">
        <v>10113</v>
      </c>
      <c r="E449">
        <v>139</v>
      </c>
      <c r="F449" t="s">
        <v>10109</v>
      </c>
    </row>
    <row r="450" spans="1:6" x14ac:dyDescent="0.25">
      <c r="A450" t="s">
        <v>12225</v>
      </c>
      <c r="B450" t="s">
        <v>72</v>
      </c>
      <c r="C450" t="s">
        <v>126</v>
      </c>
      <c r="D450" t="s">
        <v>10124</v>
      </c>
      <c r="E450">
        <v>1</v>
      </c>
      <c r="F450" t="s">
        <v>10109</v>
      </c>
    </row>
    <row r="451" spans="1:6" x14ac:dyDescent="0.25">
      <c r="A451" t="s">
        <v>12551</v>
      </c>
      <c r="B451" t="s">
        <v>72</v>
      </c>
      <c r="C451" t="s">
        <v>126</v>
      </c>
      <c r="D451" t="s">
        <v>10123</v>
      </c>
      <c r="E451">
        <v>1</v>
      </c>
      <c r="F451" t="s">
        <v>10109</v>
      </c>
    </row>
    <row r="452" spans="1:6" x14ac:dyDescent="0.25">
      <c r="A452" t="s">
        <v>10471</v>
      </c>
      <c r="B452" t="s">
        <v>72</v>
      </c>
      <c r="C452" t="s">
        <v>126</v>
      </c>
      <c r="D452" t="s">
        <v>10137</v>
      </c>
      <c r="E452">
        <v>3</v>
      </c>
      <c r="F452" t="s">
        <v>10109</v>
      </c>
    </row>
    <row r="453" spans="1:6" x14ac:dyDescent="0.25">
      <c r="A453" t="s">
        <v>20253</v>
      </c>
      <c r="B453" t="s">
        <v>72</v>
      </c>
      <c r="C453" t="s">
        <v>127</v>
      </c>
      <c r="D453" t="s">
        <v>451</v>
      </c>
      <c r="E453">
        <v>1</v>
      </c>
      <c r="F453" t="s">
        <v>10109</v>
      </c>
    </row>
    <row r="454" spans="1:6" x14ac:dyDescent="0.25">
      <c r="A454" t="s">
        <v>11107</v>
      </c>
      <c r="B454" t="s">
        <v>72</v>
      </c>
      <c r="C454" t="s">
        <v>127</v>
      </c>
      <c r="D454" t="s">
        <v>10115</v>
      </c>
      <c r="E454">
        <v>3</v>
      </c>
      <c r="F454" t="s">
        <v>10109</v>
      </c>
    </row>
    <row r="455" spans="1:6" x14ac:dyDescent="0.25">
      <c r="A455" t="s">
        <v>11307</v>
      </c>
      <c r="B455" t="s">
        <v>72</v>
      </c>
      <c r="C455" t="s">
        <v>127</v>
      </c>
      <c r="D455" t="s">
        <v>10111</v>
      </c>
      <c r="E455">
        <v>65</v>
      </c>
      <c r="F455" t="s">
        <v>10109</v>
      </c>
    </row>
    <row r="456" spans="1:6" x14ac:dyDescent="0.25">
      <c r="A456" t="s">
        <v>20310</v>
      </c>
      <c r="B456" t="s">
        <v>72</v>
      </c>
      <c r="C456" t="s">
        <v>127</v>
      </c>
      <c r="D456" t="s">
        <v>456</v>
      </c>
      <c r="E456">
        <v>1</v>
      </c>
      <c r="F456" t="s">
        <v>10109</v>
      </c>
    </row>
    <row r="457" spans="1:6" x14ac:dyDescent="0.25">
      <c r="A457" t="s">
        <v>11283</v>
      </c>
      <c r="B457" t="s">
        <v>72</v>
      </c>
      <c r="C457" t="s">
        <v>127</v>
      </c>
      <c r="D457" t="s">
        <v>10122</v>
      </c>
      <c r="E457">
        <v>2</v>
      </c>
      <c r="F457" t="s">
        <v>10109</v>
      </c>
    </row>
    <row r="458" spans="1:6" x14ac:dyDescent="0.25">
      <c r="A458" t="s">
        <v>10691</v>
      </c>
      <c r="B458" t="s">
        <v>72</v>
      </c>
      <c r="C458" t="s">
        <v>127</v>
      </c>
      <c r="D458" t="s">
        <v>463</v>
      </c>
      <c r="E458">
        <v>1</v>
      </c>
      <c r="F458" t="s">
        <v>10109</v>
      </c>
    </row>
    <row r="459" spans="1:6" x14ac:dyDescent="0.25">
      <c r="A459" t="s">
        <v>11870</v>
      </c>
      <c r="B459" t="s">
        <v>72</v>
      </c>
      <c r="C459" t="s">
        <v>127</v>
      </c>
      <c r="D459" t="s">
        <v>10113</v>
      </c>
      <c r="E459">
        <v>69</v>
      </c>
      <c r="F459" t="s">
        <v>10109</v>
      </c>
    </row>
    <row r="460" spans="1:6" x14ac:dyDescent="0.25">
      <c r="A460" t="s">
        <v>21176</v>
      </c>
      <c r="B460" t="s">
        <v>72</v>
      </c>
      <c r="C460" t="s">
        <v>127</v>
      </c>
      <c r="D460" t="s">
        <v>466</v>
      </c>
      <c r="E460">
        <v>1</v>
      </c>
      <c r="F460" t="s">
        <v>10109</v>
      </c>
    </row>
    <row r="461" spans="1:6" x14ac:dyDescent="0.25">
      <c r="A461" t="s">
        <v>20156</v>
      </c>
      <c r="B461" t="s">
        <v>72</v>
      </c>
      <c r="C461" t="s">
        <v>127</v>
      </c>
      <c r="D461" t="s">
        <v>10124</v>
      </c>
      <c r="E461">
        <v>1</v>
      </c>
      <c r="F461" t="s">
        <v>10109</v>
      </c>
    </row>
    <row r="462" spans="1:6" x14ac:dyDescent="0.25">
      <c r="A462" t="s">
        <v>11716</v>
      </c>
      <c r="B462" t="s">
        <v>72</v>
      </c>
      <c r="C462" t="s">
        <v>127</v>
      </c>
      <c r="D462" t="s">
        <v>457</v>
      </c>
      <c r="E462">
        <v>1</v>
      </c>
      <c r="F462" t="s">
        <v>10109</v>
      </c>
    </row>
    <row r="463" spans="1:6" x14ac:dyDescent="0.25">
      <c r="A463" t="s">
        <v>21208</v>
      </c>
      <c r="B463" t="s">
        <v>72</v>
      </c>
      <c r="C463" t="s">
        <v>127</v>
      </c>
      <c r="D463" t="s">
        <v>470</v>
      </c>
      <c r="E463">
        <v>1</v>
      </c>
      <c r="F463" t="s">
        <v>10109</v>
      </c>
    </row>
    <row r="464" spans="1:6" x14ac:dyDescent="0.25">
      <c r="A464" t="s">
        <v>11524</v>
      </c>
      <c r="B464" t="s">
        <v>72</v>
      </c>
      <c r="C464" t="s">
        <v>127</v>
      </c>
      <c r="D464" t="s">
        <v>475</v>
      </c>
      <c r="E464">
        <v>1</v>
      </c>
      <c r="F464" t="s">
        <v>10109</v>
      </c>
    </row>
    <row r="465" spans="1:6" x14ac:dyDescent="0.25">
      <c r="A465" t="s">
        <v>21085</v>
      </c>
      <c r="B465" t="s">
        <v>72</v>
      </c>
      <c r="C465" t="s">
        <v>127</v>
      </c>
      <c r="D465" t="s">
        <v>10123</v>
      </c>
      <c r="E465">
        <v>1</v>
      </c>
      <c r="F465" t="s">
        <v>10109</v>
      </c>
    </row>
    <row r="466" spans="1:6" x14ac:dyDescent="0.25">
      <c r="A466" t="s">
        <v>20937</v>
      </c>
      <c r="B466" t="s">
        <v>72</v>
      </c>
      <c r="C466" t="s">
        <v>128</v>
      </c>
      <c r="D466" t="s">
        <v>451</v>
      </c>
      <c r="E466">
        <v>1</v>
      </c>
      <c r="F466" t="s">
        <v>10109</v>
      </c>
    </row>
    <row r="467" spans="1:6" x14ac:dyDescent="0.25">
      <c r="A467" t="s">
        <v>10695</v>
      </c>
      <c r="B467" t="s">
        <v>72</v>
      </c>
      <c r="C467" t="s">
        <v>128</v>
      </c>
      <c r="D467" t="s">
        <v>458</v>
      </c>
      <c r="E467">
        <v>1</v>
      </c>
      <c r="F467" t="s">
        <v>10109</v>
      </c>
    </row>
    <row r="468" spans="1:6" x14ac:dyDescent="0.25">
      <c r="A468" t="s">
        <v>20367</v>
      </c>
      <c r="B468" t="s">
        <v>72</v>
      </c>
      <c r="C468" t="s">
        <v>128</v>
      </c>
      <c r="D468" t="s">
        <v>459</v>
      </c>
      <c r="E468">
        <v>1</v>
      </c>
      <c r="F468" t="s">
        <v>10109</v>
      </c>
    </row>
    <row r="469" spans="1:6" x14ac:dyDescent="0.25">
      <c r="A469" t="s">
        <v>21353</v>
      </c>
      <c r="B469" t="s">
        <v>72</v>
      </c>
      <c r="C469" t="s">
        <v>128</v>
      </c>
      <c r="D469" t="s">
        <v>460</v>
      </c>
      <c r="E469">
        <v>1</v>
      </c>
      <c r="F469" t="s">
        <v>10109</v>
      </c>
    </row>
    <row r="470" spans="1:6" x14ac:dyDescent="0.25">
      <c r="A470" t="s">
        <v>10887</v>
      </c>
      <c r="B470" t="s">
        <v>72</v>
      </c>
      <c r="C470" t="s">
        <v>128</v>
      </c>
      <c r="D470" t="s">
        <v>10888</v>
      </c>
      <c r="E470">
        <v>1</v>
      </c>
      <c r="F470" t="s">
        <v>10109</v>
      </c>
    </row>
    <row r="471" spans="1:6" x14ac:dyDescent="0.25">
      <c r="A471" t="s">
        <v>12541</v>
      </c>
      <c r="B471" t="s">
        <v>72</v>
      </c>
      <c r="C471" t="s">
        <v>128</v>
      </c>
      <c r="D471" t="s">
        <v>461</v>
      </c>
      <c r="E471">
        <v>1</v>
      </c>
      <c r="F471" t="s">
        <v>10109</v>
      </c>
    </row>
    <row r="472" spans="1:6" x14ac:dyDescent="0.25">
      <c r="A472" t="s">
        <v>11362</v>
      </c>
      <c r="B472" t="s">
        <v>72</v>
      </c>
      <c r="C472" t="s">
        <v>128</v>
      </c>
      <c r="D472" t="s">
        <v>10115</v>
      </c>
      <c r="E472">
        <v>9</v>
      </c>
      <c r="F472" t="s">
        <v>10109</v>
      </c>
    </row>
    <row r="473" spans="1:6" x14ac:dyDescent="0.25">
      <c r="A473" t="s">
        <v>11370</v>
      </c>
      <c r="B473" t="s">
        <v>72</v>
      </c>
      <c r="C473" t="s">
        <v>128</v>
      </c>
      <c r="D473" t="s">
        <v>10111</v>
      </c>
      <c r="E473">
        <v>57</v>
      </c>
      <c r="F473" t="s">
        <v>10109</v>
      </c>
    </row>
    <row r="474" spans="1:6" x14ac:dyDescent="0.25">
      <c r="A474" t="s">
        <v>11873</v>
      </c>
      <c r="B474" t="s">
        <v>72</v>
      </c>
      <c r="C474" t="s">
        <v>128</v>
      </c>
      <c r="D474" t="s">
        <v>462</v>
      </c>
      <c r="E474">
        <v>2</v>
      </c>
      <c r="F474" t="s">
        <v>10109</v>
      </c>
    </row>
    <row r="475" spans="1:6" x14ac:dyDescent="0.25">
      <c r="A475" t="s">
        <v>10703</v>
      </c>
      <c r="B475" t="s">
        <v>72</v>
      </c>
      <c r="C475" t="s">
        <v>128</v>
      </c>
      <c r="D475" t="s">
        <v>10122</v>
      </c>
      <c r="E475">
        <v>1</v>
      </c>
      <c r="F475" t="s">
        <v>10109</v>
      </c>
    </row>
    <row r="476" spans="1:6" x14ac:dyDescent="0.25">
      <c r="A476" t="s">
        <v>11591</v>
      </c>
      <c r="B476" t="s">
        <v>72</v>
      </c>
      <c r="C476" t="s">
        <v>128</v>
      </c>
      <c r="D476" t="s">
        <v>463</v>
      </c>
      <c r="E476">
        <v>7</v>
      </c>
      <c r="F476" t="s">
        <v>10109</v>
      </c>
    </row>
    <row r="477" spans="1:6" x14ac:dyDescent="0.25">
      <c r="A477" t="s">
        <v>12383</v>
      </c>
      <c r="B477" t="s">
        <v>72</v>
      </c>
      <c r="C477" t="s">
        <v>128</v>
      </c>
      <c r="D477" t="s">
        <v>10113</v>
      </c>
      <c r="E477">
        <v>66</v>
      </c>
      <c r="F477" t="s">
        <v>10109</v>
      </c>
    </row>
    <row r="478" spans="1:6" x14ac:dyDescent="0.25">
      <c r="A478" t="s">
        <v>11686</v>
      </c>
      <c r="B478" t="s">
        <v>72</v>
      </c>
      <c r="C478" t="s">
        <v>128</v>
      </c>
      <c r="D478" t="s">
        <v>470</v>
      </c>
      <c r="E478">
        <v>1</v>
      </c>
      <c r="F478" t="s">
        <v>10109</v>
      </c>
    </row>
    <row r="479" spans="1:6" x14ac:dyDescent="0.25">
      <c r="A479" t="s">
        <v>12296</v>
      </c>
      <c r="B479" t="s">
        <v>72</v>
      </c>
      <c r="C479" t="s">
        <v>128</v>
      </c>
      <c r="D479" t="s">
        <v>475</v>
      </c>
      <c r="E479">
        <v>1</v>
      </c>
      <c r="F479" t="s">
        <v>10109</v>
      </c>
    </row>
    <row r="480" spans="1:6" x14ac:dyDescent="0.25">
      <c r="A480" t="s">
        <v>11242</v>
      </c>
      <c r="B480" t="s">
        <v>72</v>
      </c>
      <c r="C480" t="s">
        <v>128</v>
      </c>
      <c r="D480" t="s">
        <v>476</v>
      </c>
      <c r="E480">
        <v>1</v>
      </c>
      <c r="F480" t="s">
        <v>10109</v>
      </c>
    </row>
    <row r="481" spans="1:6" x14ac:dyDescent="0.25">
      <c r="A481" t="s">
        <v>11308</v>
      </c>
      <c r="B481" t="s">
        <v>72</v>
      </c>
      <c r="C481" t="s">
        <v>128</v>
      </c>
      <c r="D481" t="s">
        <v>10123</v>
      </c>
      <c r="E481">
        <v>2</v>
      </c>
      <c r="F481" t="s">
        <v>10109</v>
      </c>
    </row>
    <row r="482" spans="1:6" x14ac:dyDescent="0.25">
      <c r="A482" t="s">
        <v>11696</v>
      </c>
      <c r="B482" t="s">
        <v>72</v>
      </c>
      <c r="C482" t="s">
        <v>128</v>
      </c>
      <c r="D482" t="s">
        <v>477</v>
      </c>
      <c r="E482">
        <v>1</v>
      </c>
      <c r="F482" t="s">
        <v>10109</v>
      </c>
    </row>
    <row r="483" spans="1:6" x14ac:dyDescent="0.25">
      <c r="A483" t="s">
        <v>21225</v>
      </c>
      <c r="B483" t="s">
        <v>72</v>
      </c>
      <c r="C483" t="s">
        <v>128</v>
      </c>
      <c r="D483" t="s">
        <v>480</v>
      </c>
      <c r="E483">
        <v>1</v>
      </c>
      <c r="F483" t="s">
        <v>10109</v>
      </c>
    </row>
    <row r="484" spans="1:6" x14ac:dyDescent="0.25">
      <c r="A484" t="s">
        <v>20394</v>
      </c>
      <c r="B484" t="s">
        <v>72</v>
      </c>
      <c r="C484" t="s">
        <v>129</v>
      </c>
      <c r="D484" t="s">
        <v>451</v>
      </c>
      <c r="E484">
        <v>1</v>
      </c>
      <c r="F484" t="s">
        <v>10109</v>
      </c>
    </row>
    <row r="485" spans="1:6" x14ac:dyDescent="0.25">
      <c r="A485" t="s">
        <v>12251</v>
      </c>
      <c r="B485" t="s">
        <v>72</v>
      </c>
      <c r="C485" t="s">
        <v>129</v>
      </c>
      <c r="D485" t="s">
        <v>10115</v>
      </c>
      <c r="E485">
        <v>1</v>
      </c>
      <c r="F485" t="s">
        <v>10109</v>
      </c>
    </row>
    <row r="486" spans="1:6" x14ac:dyDescent="0.25">
      <c r="A486" t="s">
        <v>11111</v>
      </c>
      <c r="B486" t="s">
        <v>72</v>
      </c>
      <c r="C486" t="s">
        <v>129</v>
      </c>
      <c r="D486" t="s">
        <v>10111</v>
      </c>
      <c r="E486">
        <v>21</v>
      </c>
      <c r="F486" t="s">
        <v>10109</v>
      </c>
    </row>
    <row r="487" spans="1:6" x14ac:dyDescent="0.25">
      <c r="A487" t="s">
        <v>20491</v>
      </c>
      <c r="B487" t="s">
        <v>72</v>
      </c>
      <c r="C487" t="s">
        <v>129</v>
      </c>
      <c r="D487" t="s">
        <v>10122</v>
      </c>
      <c r="E487">
        <v>1</v>
      </c>
      <c r="F487" t="s">
        <v>10109</v>
      </c>
    </row>
    <row r="488" spans="1:6" x14ac:dyDescent="0.25">
      <c r="A488" t="s">
        <v>10960</v>
      </c>
      <c r="B488" t="s">
        <v>72</v>
      </c>
      <c r="C488" t="s">
        <v>129</v>
      </c>
      <c r="D488" t="s">
        <v>10113</v>
      </c>
      <c r="E488">
        <v>23</v>
      </c>
      <c r="F488" t="s">
        <v>10109</v>
      </c>
    </row>
    <row r="489" spans="1:6" x14ac:dyDescent="0.25">
      <c r="A489" t="s">
        <v>21172</v>
      </c>
      <c r="B489" t="s">
        <v>72</v>
      </c>
      <c r="C489" t="s">
        <v>129</v>
      </c>
      <c r="D489" t="s">
        <v>480</v>
      </c>
      <c r="E489">
        <v>1</v>
      </c>
      <c r="F489" t="s">
        <v>10109</v>
      </c>
    </row>
    <row r="490" spans="1:6" x14ac:dyDescent="0.25">
      <c r="A490" t="s">
        <v>20904</v>
      </c>
      <c r="B490" t="s">
        <v>72</v>
      </c>
      <c r="C490" t="s">
        <v>130</v>
      </c>
      <c r="D490" t="s">
        <v>10115</v>
      </c>
      <c r="E490">
        <v>1</v>
      </c>
      <c r="F490" t="s">
        <v>10109</v>
      </c>
    </row>
    <row r="491" spans="1:6" x14ac:dyDescent="0.25">
      <c r="A491" t="s">
        <v>12295</v>
      </c>
      <c r="B491" t="s">
        <v>72</v>
      </c>
      <c r="C491" t="s">
        <v>130</v>
      </c>
      <c r="D491" t="s">
        <v>10111</v>
      </c>
      <c r="E491">
        <v>15</v>
      </c>
      <c r="F491" t="s">
        <v>10109</v>
      </c>
    </row>
    <row r="492" spans="1:6" x14ac:dyDescent="0.25">
      <c r="A492" t="s">
        <v>21397</v>
      </c>
      <c r="B492" t="s">
        <v>72</v>
      </c>
      <c r="C492" t="s">
        <v>130</v>
      </c>
      <c r="D492" t="s">
        <v>10122</v>
      </c>
      <c r="E492">
        <v>1</v>
      </c>
      <c r="F492" t="s">
        <v>10109</v>
      </c>
    </row>
    <row r="493" spans="1:6" x14ac:dyDescent="0.25">
      <c r="A493" t="s">
        <v>11278</v>
      </c>
      <c r="B493" t="s">
        <v>72</v>
      </c>
      <c r="C493" t="s">
        <v>130</v>
      </c>
      <c r="D493" t="s">
        <v>10113</v>
      </c>
      <c r="E493">
        <v>22</v>
      </c>
      <c r="F493" t="s">
        <v>10109</v>
      </c>
    </row>
    <row r="494" spans="1:6" x14ac:dyDescent="0.25">
      <c r="A494" t="s">
        <v>21067</v>
      </c>
      <c r="B494" t="s">
        <v>72</v>
      </c>
      <c r="C494" t="s">
        <v>130</v>
      </c>
      <c r="D494" t="s">
        <v>477</v>
      </c>
      <c r="E494">
        <v>1</v>
      </c>
      <c r="F494" t="s">
        <v>10109</v>
      </c>
    </row>
    <row r="495" spans="1:6" x14ac:dyDescent="0.25">
      <c r="A495" t="s">
        <v>21087</v>
      </c>
      <c r="B495" t="s">
        <v>72</v>
      </c>
      <c r="C495" t="s">
        <v>130</v>
      </c>
      <c r="D495" t="s">
        <v>10137</v>
      </c>
      <c r="E495">
        <v>1</v>
      </c>
      <c r="F495" t="s">
        <v>10109</v>
      </c>
    </row>
    <row r="496" spans="1:6" x14ac:dyDescent="0.25">
      <c r="A496" t="s">
        <v>20408</v>
      </c>
      <c r="B496" t="s">
        <v>72</v>
      </c>
      <c r="C496" t="s">
        <v>131</v>
      </c>
      <c r="D496" t="s">
        <v>451</v>
      </c>
      <c r="E496">
        <v>2</v>
      </c>
      <c r="F496" t="s">
        <v>10109</v>
      </c>
    </row>
    <row r="497" spans="1:6" x14ac:dyDescent="0.25">
      <c r="A497" t="s">
        <v>20916</v>
      </c>
      <c r="B497" t="s">
        <v>72</v>
      </c>
      <c r="C497" t="s">
        <v>131</v>
      </c>
      <c r="D497" t="s">
        <v>10268</v>
      </c>
      <c r="E497">
        <v>1</v>
      </c>
      <c r="F497" t="s">
        <v>10109</v>
      </c>
    </row>
    <row r="498" spans="1:6" x14ac:dyDescent="0.25">
      <c r="A498" t="s">
        <v>12200</v>
      </c>
      <c r="B498" t="s">
        <v>72</v>
      </c>
      <c r="C498" t="s">
        <v>131</v>
      </c>
      <c r="D498" t="s">
        <v>458</v>
      </c>
      <c r="E498">
        <v>1</v>
      </c>
      <c r="F498" t="s">
        <v>10109</v>
      </c>
    </row>
    <row r="499" spans="1:6" x14ac:dyDescent="0.25">
      <c r="A499" t="s">
        <v>21224</v>
      </c>
      <c r="B499" t="s">
        <v>72</v>
      </c>
      <c r="C499" t="s">
        <v>131</v>
      </c>
      <c r="D499" t="s">
        <v>453</v>
      </c>
      <c r="E499">
        <v>1</v>
      </c>
      <c r="F499" t="s">
        <v>10109</v>
      </c>
    </row>
    <row r="500" spans="1:6" x14ac:dyDescent="0.25">
      <c r="A500" t="s">
        <v>12174</v>
      </c>
      <c r="B500" t="s">
        <v>72</v>
      </c>
      <c r="C500" t="s">
        <v>131</v>
      </c>
      <c r="D500" t="s">
        <v>10115</v>
      </c>
      <c r="E500">
        <v>13</v>
      </c>
      <c r="F500" t="s">
        <v>10109</v>
      </c>
    </row>
    <row r="501" spans="1:6" x14ac:dyDescent="0.25">
      <c r="A501" t="s">
        <v>11700</v>
      </c>
      <c r="B501" t="s">
        <v>72</v>
      </c>
      <c r="C501" t="s">
        <v>131</v>
      </c>
      <c r="D501" t="s">
        <v>10111</v>
      </c>
      <c r="E501">
        <v>287</v>
      </c>
      <c r="F501" t="s">
        <v>10109</v>
      </c>
    </row>
    <row r="502" spans="1:6" x14ac:dyDescent="0.25">
      <c r="A502" t="s">
        <v>12485</v>
      </c>
      <c r="B502" t="s">
        <v>72</v>
      </c>
      <c r="C502" t="s">
        <v>131</v>
      </c>
      <c r="D502" t="s">
        <v>462</v>
      </c>
      <c r="E502">
        <v>3</v>
      </c>
      <c r="F502" t="s">
        <v>10109</v>
      </c>
    </row>
    <row r="503" spans="1:6" x14ac:dyDescent="0.25">
      <c r="A503" t="s">
        <v>10796</v>
      </c>
      <c r="B503" t="s">
        <v>72</v>
      </c>
      <c r="C503" t="s">
        <v>131</v>
      </c>
      <c r="D503" t="s">
        <v>10122</v>
      </c>
      <c r="E503">
        <v>3</v>
      </c>
      <c r="F503" t="s">
        <v>10109</v>
      </c>
    </row>
    <row r="504" spans="1:6" x14ac:dyDescent="0.25">
      <c r="A504" t="s">
        <v>12479</v>
      </c>
      <c r="B504" t="s">
        <v>72</v>
      </c>
      <c r="C504" t="s">
        <v>131</v>
      </c>
      <c r="D504" t="s">
        <v>463</v>
      </c>
      <c r="E504">
        <v>7</v>
      </c>
      <c r="F504" t="s">
        <v>10109</v>
      </c>
    </row>
    <row r="505" spans="1:6" x14ac:dyDescent="0.25">
      <c r="A505" t="s">
        <v>11626</v>
      </c>
      <c r="B505" t="s">
        <v>72</v>
      </c>
      <c r="C505" t="s">
        <v>131</v>
      </c>
      <c r="D505" t="s">
        <v>10113</v>
      </c>
      <c r="E505">
        <v>326</v>
      </c>
      <c r="F505" t="s">
        <v>10109</v>
      </c>
    </row>
    <row r="506" spans="1:6" x14ac:dyDescent="0.25">
      <c r="A506" t="s">
        <v>12274</v>
      </c>
      <c r="B506" t="s">
        <v>72</v>
      </c>
      <c r="C506" t="s">
        <v>131</v>
      </c>
      <c r="D506" t="s">
        <v>457</v>
      </c>
      <c r="E506">
        <v>2</v>
      </c>
      <c r="F506" t="s">
        <v>10109</v>
      </c>
    </row>
    <row r="507" spans="1:6" x14ac:dyDescent="0.25">
      <c r="A507" t="s">
        <v>11510</v>
      </c>
      <c r="B507" t="s">
        <v>72</v>
      </c>
      <c r="C507" t="s">
        <v>131</v>
      </c>
      <c r="D507" t="s">
        <v>469</v>
      </c>
      <c r="E507">
        <v>6</v>
      </c>
      <c r="F507" t="s">
        <v>10109</v>
      </c>
    </row>
    <row r="508" spans="1:6" x14ac:dyDescent="0.25">
      <c r="A508" t="s">
        <v>10773</v>
      </c>
      <c r="B508" t="s">
        <v>72</v>
      </c>
      <c r="C508" t="s">
        <v>131</v>
      </c>
      <c r="D508" t="s">
        <v>470</v>
      </c>
      <c r="E508">
        <v>2</v>
      </c>
      <c r="F508" t="s">
        <v>10109</v>
      </c>
    </row>
    <row r="509" spans="1:6" x14ac:dyDescent="0.25">
      <c r="A509" t="s">
        <v>12297</v>
      </c>
      <c r="B509" t="s">
        <v>72</v>
      </c>
      <c r="C509" t="s">
        <v>131</v>
      </c>
      <c r="D509" t="s">
        <v>474</v>
      </c>
      <c r="E509">
        <v>3</v>
      </c>
      <c r="F509" t="s">
        <v>10109</v>
      </c>
    </row>
    <row r="510" spans="1:6" x14ac:dyDescent="0.25">
      <c r="A510" t="s">
        <v>21288</v>
      </c>
      <c r="B510" t="s">
        <v>72</v>
      </c>
      <c r="C510" t="s">
        <v>131</v>
      </c>
      <c r="D510" t="s">
        <v>491</v>
      </c>
      <c r="E510">
        <v>1</v>
      </c>
      <c r="F510" t="s">
        <v>10109</v>
      </c>
    </row>
    <row r="511" spans="1:6" x14ac:dyDescent="0.25">
      <c r="A511" t="s">
        <v>10255</v>
      </c>
      <c r="B511" t="s">
        <v>72</v>
      </c>
      <c r="C511" t="s">
        <v>131</v>
      </c>
      <c r="D511" t="s">
        <v>475</v>
      </c>
      <c r="E511">
        <v>5</v>
      </c>
      <c r="F511" t="s">
        <v>10109</v>
      </c>
    </row>
    <row r="512" spans="1:6" x14ac:dyDescent="0.25">
      <c r="A512" t="s">
        <v>12224</v>
      </c>
      <c r="B512" t="s">
        <v>72</v>
      </c>
      <c r="C512" t="s">
        <v>131</v>
      </c>
      <c r="D512" t="s">
        <v>476</v>
      </c>
      <c r="E512">
        <v>3</v>
      </c>
      <c r="F512" t="s">
        <v>10109</v>
      </c>
    </row>
    <row r="513" spans="1:6" x14ac:dyDescent="0.25">
      <c r="A513" t="s">
        <v>20299</v>
      </c>
      <c r="B513" t="s">
        <v>72</v>
      </c>
      <c r="C513" t="s">
        <v>131</v>
      </c>
      <c r="D513" t="s">
        <v>10123</v>
      </c>
      <c r="E513">
        <v>5</v>
      </c>
      <c r="F513" t="s">
        <v>10109</v>
      </c>
    </row>
    <row r="514" spans="1:6" x14ac:dyDescent="0.25">
      <c r="A514" t="s">
        <v>20458</v>
      </c>
      <c r="B514" t="s">
        <v>72</v>
      </c>
      <c r="C514" t="s">
        <v>131</v>
      </c>
      <c r="D514" t="s">
        <v>477</v>
      </c>
      <c r="E514">
        <v>2</v>
      </c>
      <c r="F514" t="s">
        <v>10109</v>
      </c>
    </row>
    <row r="515" spans="1:6" x14ac:dyDescent="0.25">
      <c r="A515" t="s">
        <v>20830</v>
      </c>
      <c r="B515" t="s">
        <v>72</v>
      </c>
      <c r="C515" t="s">
        <v>131</v>
      </c>
      <c r="D515" t="s">
        <v>478</v>
      </c>
      <c r="E515">
        <v>1</v>
      </c>
      <c r="F515" t="s">
        <v>10109</v>
      </c>
    </row>
    <row r="516" spans="1:6" x14ac:dyDescent="0.25">
      <c r="A516" t="s">
        <v>12467</v>
      </c>
      <c r="B516" t="s">
        <v>72</v>
      </c>
      <c r="C516" t="s">
        <v>131</v>
      </c>
      <c r="D516" t="s">
        <v>10137</v>
      </c>
      <c r="E516">
        <v>1</v>
      </c>
      <c r="F516" t="s">
        <v>10109</v>
      </c>
    </row>
    <row r="517" spans="1:6" x14ac:dyDescent="0.25">
      <c r="A517" t="s">
        <v>10783</v>
      </c>
      <c r="B517" t="s">
        <v>72</v>
      </c>
      <c r="C517" t="s">
        <v>132</v>
      </c>
      <c r="D517" t="s">
        <v>10115</v>
      </c>
      <c r="E517">
        <v>2</v>
      </c>
      <c r="F517" t="s">
        <v>10109</v>
      </c>
    </row>
    <row r="518" spans="1:6" x14ac:dyDescent="0.25">
      <c r="A518" t="s">
        <v>12175</v>
      </c>
      <c r="B518" t="s">
        <v>72</v>
      </c>
      <c r="C518" t="s">
        <v>132</v>
      </c>
      <c r="D518" t="s">
        <v>10111</v>
      </c>
      <c r="E518">
        <v>38</v>
      </c>
      <c r="F518" t="s">
        <v>10109</v>
      </c>
    </row>
    <row r="519" spans="1:6" x14ac:dyDescent="0.25">
      <c r="A519" t="s">
        <v>10967</v>
      </c>
      <c r="B519" t="s">
        <v>72</v>
      </c>
      <c r="C519" t="s">
        <v>132</v>
      </c>
      <c r="D519" t="s">
        <v>463</v>
      </c>
      <c r="E519">
        <v>1</v>
      </c>
      <c r="F519" t="s">
        <v>10109</v>
      </c>
    </row>
    <row r="520" spans="1:6" x14ac:dyDescent="0.25">
      <c r="A520" t="s">
        <v>12235</v>
      </c>
      <c r="B520" t="s">
        <v>72</v>
      </c>
      <c r="C520" t="s">
        <v>132</v>
      </c>
      <c r="D520" t="s">
        <v>10113</v>
      </c>
      <c r="E520">
        <v>44</v>
      </c>
      <c r="F520" t="s">
        <v>10109</v>
      </c>
    </row>
    <row r="521" spans="1:6" x14ac:dyDescent="0.25">
      <c r="A521" t="s">
        <v>20432</v>
      </c>
      <c r="B521" t="s">
        <v>72</v>
      </c>
      <c r="C521" t="s">
        <v>132</v>
      </c>
      <c r="D521" t="s">
        <v>467</v>
      </c>
      <c r="E521">
        <v>1</v>
      </c>
      <c r="F521" t="s">
        <v>10109</v>
      </c>
    </row>
    <row r="522" spans="1:6" x14ac:dyDescent="0.25">
      <c r="A522" t="s">
        <v>20750</v>
      </c>
      <c r="B522" t="s">
        <v>72</v>
      </c>
      <c r="C522" t="s">
        <v>132</v>
      </c>
      <c r="D522" t="s">
        <v>480</v>
      </c>
      <c r="E522">
        <v>1</v>
      </c>
      <c r="F522" t="s">
        <v>10109</v>
      </c>
    </row>
    <row r="523" spans="1:6" x14ac:dyDescent="0.25">
      <c r="A523" t="s">
        <v>10815</v>
      </c>
      <c r="B523" t="s">
        <v>72</v>
      </c>
      <c r="C523" t="s">
        <v>133</v>
      </c>
      <c r="D523" t="s">
        <v>10115</v>
      </c>
      <c r="E523">
        <v>4</v>
      </c>
      <c r="F523" t="s">
        <v>10109</v>
      </c>
    </row>
    <row r="524" spans="1:6" x14ac:dyDescent="0.25">
      <c r="A524" t="s">
        <v>12470</v>
      </c>
      <c r="B524" t="s">
        <v>72</v>
      </c>
      <c r="C524" t="s">
        <v>133</v>
      </c>
      <c r="D524" t="s">
        <v>10111</v>
      </c>
      <c r="E524">
        <v>34</v>
      </c>
      <c r="F524" t="s">
        <v>10109</v>
      </c>
    </row>
    <row r="525" spans="1:6" x14ac:dyDescent="0.25">
      <c r="A525" t="s">
        <v>10972</v>
      </c>
      <c r="B525" t="s">
        <v>72</v>
      </c>
      <c r="C525" t="s">
        <v>133</v>
      </c>
      <c r="D525" t="s">
        <v>462</v>
      </c>
      <c r="E525">
        <v>1</v>
      </c>
      <c r="F525" t="s">
        <v>10109</v>
      </c>
    </row>
    <row r="526" spans="1:6" x14ac:dyDescent="0.25">
      <c r="A526" t="s">
        <v>11506</v>
      </c>
      <c r="B526" t="s">
        <v>72</v>
      </c>
      <c r="C526" t="s">
        <v>133</v>
      </c>
      <c r="D526" t="s">
        <v>463</v>
      </c>
      <c r="E526">
        <v>3</v>
      </c>
      <c r="F526" t="s">
        <v>10109</v>
      </c>
    </row>
    <row r="527" spans="1:6" x14ac:dyDescent="0.25">
      <c r="A527" t="s">
        <v>10769</v>
      </c>
      <c r="B527" t="s">
        <v>72</v>
      </c>
      <c r="C527" t="s">
        <v>133</v>
      </c>
      <c r="D527" t="s">
        <v>10113</v>
      </c>
      <c r="E527">
        <v>40</v>
      </c>
      <c r="F527" t="s">
        <v>10109</v>
      </c>
    </row>
    <row r="528" spans="1:6" x14ac:dyDescent="0.25">
      <c r="A528" t="s">
        <v>20754</v>
      </c>
      <c r="B528" t="s">
        <v>72</v>
      </c>
      <c r="C528" t="s">
        <v>133</v>
      </c>
      <c r="D528" t="s">
        <v>469</v>
      </c>
      <c r="E528">
        <v>1</v>
      </c>
      <c r="F528" t="s">
        <v>10109</v>
      </c>
    </row>
    <row r="529" spans="1:6" x14ac:dyDescent="0.25">
      <c r="A529" t="s">
        <v>12310</v>
      </c>
      <c r="B529" t="s">
        <v>72</v>
      </c>
      <c r="C529" t="s">
        <v>133</v>
      </c>
      <c r="D529" t="s">
        <v>471</v>
      </c>
      <c r="E529">
        <v>1</v>
      </c>
      <c r="F529" t="s">
        <v>10109</v>
      </c>
    </row>
    <row r="530" spans="1:6" x14ac:dyDescent="0.25">
      <c r="A530" t="s">
        <v>20942</v>
      </c>
      <c r="B530" t="s">
        <v>72</v>
      </c>
      <c r="C530" t="s">
        <v>133</v>
      </c>
      <c r="D530" t="s">
        <v>10123</v>
      </c>
      <c r="E530">
        <v>1</v>
      </c>
      <c r="F530" t="s">
        <v>10109</v>
      </c>
    </row>
    <row r="531" spans="1:6" x14ac:dyDescent="0.25">
      <c r="A531" t="s">
        <v>20679</v>
      </c>
      <c r="B531" t="s">
        <v>72</v>
      </c>
      <c r="C531" t="s">
        <v>133</v>
      </c>
      <c r="D531" t="s">
        <v>477</v>
      </c>
      <c r="E531">
        <v>1</v>
      </c>
      <c r="F531" t="s">
        <v>10109</v>
      </c>
    </row>
    <row r="532" spans="1:6" x14ac:dyDescent="0.25">
      <c r="A532" t="s">
        <v>20900</v>
      </c>
      <c r="B532" t="s">
        <v>72</v>
      </c>
      <c r="C532" t="s">
        <v>133</v>
      </c>
      <c r="D532" t="s">
        <v>479</v>
      </c>
      <c r="E532">
        <v>1</v>
      </c>
      <c r="F532" t="s">
        <v>10109</v>
      </c>
    </row>
    <row r="533" spans="1:6" x14ac:dyDescent="0.25">
      <c r="A533" t="s">
        <v>10472</v>
      </c>
      <c r="B533" t="s">
        <v>72</v>
      </c>
      <c r="C533" t="s">
        <v>133</v>
      </c>
      <c r="D533" t="s">
        <v>480</v>
      </c>
      <c r="E533">
        <v>1</v>
      </c>
      <c r="F533" t="s">
        <v>10109</v>
      </c>
    </row>
    <row r="534" spans="1:6" x14ac:dyDescent="0.25">
      <c r="A534" t="s">
        <v>11826</v>
      </c>
      <c r="B534" t="s">
        <v>72</v>
      </c>
      <c r="C534" t="s">
        <v>134</v>
      </c>
      <c r="D534" t="s">
        <v>10111</v>
      </c>
      <c r="E534">
        <v>11</v>
      </c>
      <c r="F534" t="s">
        <v>10109</v>
      </c>
    </row>
    <row r="535" spans="1:6" x14ac:dyDescent="0.25">
      <c r="A535" t="s">
        <v>12636</v>
      </c>
      <c r="B535" t="s">
        <v>72</v>
      </c>
      <c r="C535" t="s">
        <v>134</v>
      </c>
      <c r="D535" t="s">
        <v>10113</v>
      </c>
      <c r="E535">
        <v>17</v>
      </c>
      <c r="F535" t="s">
        <v>10109</v>
      </c>
    </row>
    <row r="536" spans="1:6" x14ac:dyDescent="0.25">
      <c r="A536" t="s">
        <v>21233</v>
      </c>
      <c r="B536" t="s">
        <v>72</v>
      </c>
      <c r="C536" t="s">
        <v>135</v>
      </c>
      <c r="D536" t="s">
        <v>10268</v>
      </c>
      <c r="E536">
        <v>1</v>
      </c>
      <c r="F536" t="s">
        <v>10109</v>
      </c>
    </row>
    <row r="537" spans="1:6" x14ac:dyDescent="0.25">
      <c r="A537" t="s">
        <v>11836</v>
      </c>
      <c r="B537" t="s">
        <v>72</v>
      </c>
      <c r="C537" t="s">
        <v>135</v>
      </c>
      <c r="D537" t="s">
        <v>458</v>
      </c>
      <c r="E537">
        <v>1</v>
      </c>
      <c r="F537" t="s">
        <v>10109</v>
      </c>
    </row>
    <row r="538" spans="1:6" x14ac:dyDescent="0.25">
      <c r="A538" t="s">
        <v>20495</v>
      </c>
      <c r="B538" t="s">
        <v>72</v>
      </c>
      <c r="C538" t="s">
        <v>135</v>
      </c>
      <c r="D538" t="s">
        <v>453</v>
      </c>
      <c r="E538">
        <v>1</v>
      </c>
      <c r="F538" t="s">
        <v>10109</v>
      </c>
    </row>
    <row r="539" spans="1:6" x14ac:dyDescent="0.25">
      <c r="A539" t="s">
        <v>12199</v>
      </c>
      <c r="B539" t="s">
        <v>72</v>
      </c>
      <c r="C539" t="s">
        <v>135</v>
      </c>
      <c r="D539" t="s">
        <v>10115</v>
      </c>
      <c r="E539">
        <v>4</v>
      </c>
      <c r="F539" t="s">
        <v>10109</v>
      </c>
    </row>
    <row r="540" spans="1:6" x14ac:dyDescent="0.25">
      <c r="A540" t="s">
        <v>12239</v>
      </c>
      <c r="B540" t="s">
        <v>72</v>
      </c>
      <c r="C540" t="s">
        <v>135</v>
      </c>
      <c r="D540" t="s">
        <v>10111</v>
      </c>
      <c r="E540">
        <v>63</v>
      </c>
      <c r="F540" t="s">
        <v>10109</v>
      </c>
    </row>
    <row r="541" spans="1:6" x14ac:dyDescent="0.25">
      <c r="A541" t="s">
        <v>12238</v>
      </c>
      <c r="B541" t="s">
        <v>72</v>
      </c>
      <c r="C541" t="s">
        <v>135</v>
      </c>
      <c r="D541" t="s">
        <v>463</v>
      </c>
      <c r="E541">
        <v>1</v>
      </c>
      <c r="F541" t="s">
        <v>10109</v>
      </c>
    </row>
    <row r="542" spans="1:6" x14ac:dyDescent="0.25">
      <c r="A542" t="s">
        <v>12473</v>
      </c>
      <c r="B542" t="s">
        <v>72</v>
      </c>
      <c r="C542" t="s">
        <v>135</v>
      </c>
      <c r="D542" t="s">
        <v>10113</v>
      </c>
      <c r="E542">
        <v>73</v>
      </c>
      <c r="F542" t="s">
        <v>10109</v>
      </c>
    </row>
    <row r="543" spans="1:6" x14ac:dyDescent="0.25">
      <c r="A543" t="s">
        <v>12143</v>
      </c>
      <c r="B543" t="s">
        <v>72</v>
      </c>
      <c r="C543" t="s">
        <v>135</v>
      </c>
      <c r="D543" t="s">
        <v>457</v>
      </c>
      <c r="E543">
        <v>3</v>
      </c>
      <c r="F543" t="s">
        <v>10109</v>
      </c>
    </row>
    <row r="544" spans="1:6" x14ac:dyDescent="0.25">
      <c r="A544" t="s">
        <v>10327</v>
      </c>
      <c r="B544" t="s">
        <v>72</v>
      </c>
      <c r="C544" t="s">
        <v>135</v>
      </c>
      <c r="D544" t="s">
        <v>471</v>
      </c>
      <c r="E544">
        <v>1</v>
      </c>
      <c r="F544" t="s">
        <v>10109</v>
      </c>
    </row>
    <row r="545" spans="1:6" x14ac:dyDescent="0.25">
      <c r="A545" t="s">
        <v>10676</v>
      </c>
      <c r="B545" t="s">
        <v>72</v>
      </c>
      <c r="C545" t="s">
        <v>135</v>
      </c>
      <c r="D545" t="s">
        <v>474</v>
      </c>
      <c r="E545">
        <v>1</v>
      </c>
      <c r="F545" t="s">
        <v>10109</v>
      </c>
    </row>
    <row r="546" spans="1:6" x14ac:dyDescent="0.25">
      <c r="A546" t="s">
        <v>12179</v>
      </c>
      <c r="B546" t="s">
        <v>72</v>
      </c>
      <c r="C546" t="s">
        <v>135</v>
      </c>
      <c r="D546" t="s">
        <v>10123</v>
      </c>
      <c r="E546">
        <v>1</v>
      </c>
      <c r="F546" t="s">
        <v>10109</v>
      </c>
    </row>
    <row r="547" spans="1:6" x14ac:dyDescent="0.25">
      <c r="A547" t="s">
        <v>12635</v>
      </c>
      <c r="B547" t="s">
        <v>72</v>
      </c>
      <c r="C547" t="s">
        <v>135</v>
      </c>
      <c r="D547" t="s">
        <v>477</v>
      </c>
      <c r="E547">
        <v>2</v>
      </c>
      <c r="F547" t="s">
        <v>10109</v>
      </c>
    </row>
    <row r="548" spans="1:6" x14ac:dyDescent="0.25">
      <c r="A548" t="s">
        <v>11241</v>
      </c>
      <c r="B548" t="s">
        <v>72</v>
      </c>
      <c r="C548" t="s">
        <v>135</v>
      </c>
      <c r="D548" t="s">
        <v>478</v>
      </c>
      <c r="E548">
        <v>1</v>
      </c>
      <c r="F548" t="s">
        <v>10109</v>
      </c>
    </row>
    <row r="549" spans="1:6" x14ac:dyDescent="0.25">
      <c r="A549" t="s">
        <v>11295</v>
      </c>
      <c r="B549" t="s">
        <v>72</v>
      </c>
      <c r="C549" t="s">
        <v>135</v>
      </c>
      <c r="D549" t="s">
        <v>480</v>
      </c>
      <c r="E549">
        <v>1</v>
      </c>
      <c r="F549" t="s">
        <v>10109</v>
      </c>
    </row>
    <row r="550" spans="1:6" x14ac:dyDescent="0.25">
      <c r="A550" t="s">
        <v>11862</v>
      </c>
      <c r="B550" t="s">
        <v>72</v>
      </c>
      <c r="C550" t="s">
        <v>136</v>
      </c>
      <c r="D550" t="s">
        <v>10111</v>
      </c>
      <c r="E550">
        <v>20</v>
      </c>
      <c r="F550" t="s">
        <v>10109</v>
      </c>
    </row>
    <row r="551" spans="1:6" x14ac:dyDescent="0.25">
      <c r="A551" t="s">
        <v>11369</v>
      </c>
      <c r="B551" t="s">
        <v>72</v>
      </c>
      <c r="C551" t="s">
        <v>136</v>
      </c>
      <c r="D551" t="s">
        <v>10113</v>
      </c>
      <c r="E551">
        <v>23</v>
      </c>
      <c r="F551" t="s">
        <v>10109</v>
      </c>
    </row>
    <row r="552" spans="1:6" x14ac:dyDescent="0.25">
      <c r="A552" t="s">
        <v>20369</v>
      </c>
      <c r="B552" t="s">
        <v>72</v>
      </c>
      <c r="C552" t="s">
        <v>137</v>
      </c>
      <c r="D552" t="s">
        <v>450</v>
      </c>
      <c r="E552">
        <v>1</v>
      </c>
      <c r="F552" t="s">
        <v>10109</v>
      </c>
    </row>
    <row r="553" spans="1:6" x14ac:dyDescent="0.25">
      <c r="A553" t="s">
        <v>11874</v>
      </c>
      <c r="B553" t="s">
        <v>72</v>
      </c>
      <c r="C553" t="s">
        <v>137</v>
      </c>
      <c r="D553" t="s">
        <v>451</v>
      </c>
      <c r="E553">
        <v>2</v>
      </c>
      <c r="F553" t="s">
        <v>10109</v>
      </c>
    </row>
    <row r="554" spans="1:6" x14ac:dyDescent="0.25">
      <c r="A554" t="s">
        <v>11257</v>
      </c>
      <c r="B554" t="s">
        <v>72</v>
      </c>
      <c r="C554" t="s">
        <v>137</v>
      </c>
      <c r="D554" t="s">
        <v>10318</v>
      </c>
      <c r="E554">
        <v>1</v>
      </c>
      <c r="F554" t="s">
        <v>10109</v>
      </c>
    </row>
    <row r="555" spans="1:6" x14ac:dyDescent="0.25">
      <c r="A555" t="s">
        <v>21339</v>
      </c>
      <c r="B555" t="s">
        <v>72</v>
      </c>
      <c r="C555" t="s">
        <v>137</v>
      </c>
      <c r="D555" t="s">
        <v>453</v>
      </c>
      <c r="E555">
        <v>2</v>
      </c>
      <c r="F555" t="s">
        <v>10109</v>
      </c>
    </row>
    <row r="556" spans="1:6" x14ac:dyDescent="0.25">
      <c r="A556" t="s">
        <v>21297</v>
      </c>
      <c r="B556" t="s">
        <v>72</v>
      </c>
      <c r="C556" t="s">
        <v>137</v>
      </c>
      <c r="D556" t="s">
        <v>455</v>
      </c>
      <c r="E556">
        <v>1</v>
      </c>
      <c r="F556" t="s">
        <v>10109</v>
      </c>
    </row>
    <row r="557" spans="1:6" x14ac:dyDescent="0.25">
      <c r="A557" t="s">
        <v>11504</v>
      </c>
      <c r="B557" t="s">
        <v>72</v>
      </c>
      <c r="C557" t="s">
        <v>137</v>
      </c>
      <c r="D557" t="s">
        <v>10115</v>
      </c>
      <c r="E557">
        <v>11</v>
      </c>
      <c r="F557" t="s">
        <v>10109</v>
      </c>
    </row>
    <row r="558" spans="1:6" x14ac:dyDescent="0.25">
      <c r="A558" t="s">
        <v>12304</v>
      </c>
      <c r="B558" t="s">
        <v>72</v>
      </c>
      <c r="C558" t="s">
        <v>137</v>
      </c>
      <c r="D558" t="s">
        <v>10111</v>
      </c>
      <c r="E558">
        <v>325</v>
      </c>
      <c r="F558" t="s">
        <v>10109</v>
      </c>
    </row>
    <row r="559" spans="1:6" x14ac:dyDescent="0.25">
      <c r="A559" t="s">
        <v>11688</v>
      </c>
      <c r="B559" t="s">
        <v>72</v>
      </c>
      <c r="C559" t="s">
        <v>137</v>
      </c>
      <c r="D559" t="s">
        <v>462</v>
      </c>
      <c r="E559">
        <v>2</v>
      </c>
      <c r="F559" t="s">
        <v>10109</v>
      </c>
    </row>
    <row r="560" spans="1:6" x14ac:dyDescent="0.25">
      <c r="A560" t="s">
        <v>11677</v>
      </c>
      <c r="B560" t="s">
        <v>72</v>
      </c>
      <c r="C560" t="s">
        <v>137</v>
      </c>
      <c r="D560" t="s">
        <v>10122</v>
      </c>
      <c r="E560">
        <v>4</v>
      </c>
      <c r="F560" t="s">
        <v>10109</v>
      </c>
    </row>
    <row r="561" spans="1:6" x14ac:dyDescent="0.25">
      <c r="A561" t="s">
        <v>10643</v>
      </c>
      <c r="B561" t="s">
        <v>72</v>
      </c>
      <c r="C561" t="s">
        <v>137</v>
      </c>
      <c r="D561" t="s">
        <v>463</v>
      </c>
      <c r="E561">
        <v>5</v>
      </c>
      <c r="F561" t="s">
        <v>10109</v>
      </c>
    </row>
    <row r="562" spans="1:6" x14ac:dyDescent="0.25">
      <c r="A562" t="s">
        <v>10936</v>
      </c>
      <c r="B562" t="s">
        <v>72</v>
      </c>
      <c r="C562" t="s">
        <v>137</v>
      </c>
      <c r="D562" t="s">
        <v>464</v>
      </c>
      <c r="E562">
        <v>2</v>
      </c>
      <c r="F562" t="s">
        <v>10109</v>
      </c>
    </row>
    <row r="563" spans="1:6" x14ac:dyDescent="0.25">
      <c r="A563" t="s">
        <v>11291</v>
      </c>
      <c r="B563" t="s">
        <v>72</v>
      </c>
      <c r="C563" t="s">
        <v>137</v>
      </c>
      <c r="D563" t="s">
        <v>10113</v>
      </c>
      <c r="E563">
        <v>373</v>
      </c>
      <c r="F563" t="s">
        <v>10109</v>
      </c>
    </row>
    <row r="564" spans="1:6" x14ac:dyDescent="0.25">
      <c r="A564" t="s">
        <v>21351</v>
      </c>
      <c r="B564" t="s">
        <v>72</v>
      </c>
      <c r="C564" t="s">
        <v>137</v>
      </c>
      <c r="D564" t="s">
        <v>10124</v>
      </c>
      <c r="E564">
        <v>2</v>
      </c>
      <c r="F564" t="s">
        <v>10109</v>
      </c>
    </row>
    <row r="565" spans="1:6" x14ac:dyDescent="0.25">
      <c r="A565" t="s">
        <v>20910</v>
      </c>
      <c r="B565" t="s">
        <v>72</v>
      </c>
      <c r="C565" t="s">
        <v>137</v>
      </c>
      <c r="D565" t="s">
        <v>457</v>
      </c>
      <c r="E565">
        <v>1</v>
      </c>
      <c r="F565" t="s">
        <v>10109</v>
      </c>
    </row>
    <row r="566" spans="1:6" x14ac:dyDescent="0.25">
      <c r="A566" t="s">
        <v>20426</v>
      </c>
      <c r="B566" t="s">
        <v>72</v>
      </c>
      <c r="C566" t="s">
        <v>137</v>
      </c>
      <c r="D566" t="s">
        <v>469</v>
      </c>
      <c r="E566">
        <v>2</v>
      </c>
      <c r="F566" t="s">
        <v>10109</v>
      </c>
    </row>
    <row r="567" spans="1:6" x14ac:dyDescent="0.25">
      <c r="A567" t="s">
        <v>21315</v>
      </c>
      <c r="B567" t="s">
        <v>72</v>
      </c>
      <c r="C567" t="s">
        <v>137</v>
      </c>
      <c r="D567" t="s">
        <v>474</v>
      </c>
      <c r="E567">
        <v>2</v>
      </c>
      <c r="F567" t="s">
        <v>10109</v>
      </c>
    </row>
    <row r="568" spans="1:6" x14ac:dyDescent="0.25">
      <c r="A568" t="s">
        <v>11486</v>
      </c>
      <c r="B568" t="s">
        <v>72</v>
      </c>
      <c r="C568" t="s">
        <v>137</v>
      </c>
      <c r="D568" t="s">
        <v>475</v>
      </c>
      <c r="E568">
        <v>1</v>
      </c>
      <c r="F568" t="s">
        <v>10109</v>
      </c>
    </row>
    <row r="569" spans="1:6" x14ac:dyDescent="0.25">
      <c r="A569" t="s">
        <v>21211</v>
      </c>
      <c r="B569" t="s">
        <v>72</v>
      </c>
      <c r="C569" t="s">
        <v>137</v>
      </c>
      <c r="D569" t="s">
        <v>476</v>
      </c>
      <c r="E569">
        <v>1</v>
      </c>
      <c r="F569" t="s">
        <v>10109</v>
      </c>
    </row>
    <row r="570" spans="1:6" x14ac:dyDescent="0.25">
      <c r="A570" t="s">
        <v>11701</v>
      </c>
      <c r="B570" t="s">
        <v>72</v>
      </c>
      <c r="C570" t="s">
        <v>137</v>
      </c>
      <c r="D570" t="s">
        <v>477</v>
      </c>
      <c r="E570">
        <v>3</v>
      </c>
      <c r="F570" t="s">
        <v>10109</v>
      </c>
    </row>
    <row r="571" spans="1:6" x14ac:dyDescent="0.25">
      <c r="A571" t="s">
        <v>21325</v>
      </c>
      <c r="B571" t="s">
        <v>72</v>
      </c>
      <c r="C571" t="s">
        <v>137</v>
      </c>
      <c r="D571" t="s">
        <v>479</v>
      </c>
      <c r="E571">
        <v>1</v>
      </c>
      <c r="F571" t="s">
        <v>10109</v>
      </c>
    </row>
    <row r="572" spans="1:6" x14ac:dyDescent="0.25">
      <c r="A572" t="s">
        <v>10546</v>
      </c>
      <c r="B572" t="s">
        <v>72</v>
      </c>
      <c r="C572" t="s">
        <v>137</v>
      </c>
      <c r="D572" t="s">
        <v>480</v>
      </c>
      <c r="E572">
        <v>2</v>
      </c>
      <c r="F572" t="s">
        <v>10109</v>
      </c>
    </row>
    <row r="573" spans="1:6" x14ac:dyDescent="0.25">
      <c r="A573" t="s">
        <v>20425</v>
      </c>
      <c r="B573" t="s">
        <v>72</v>
      </c>
      <c r="C573" t="s">
        <v>138</v>
      </c>
      <c r="D573" t="s">
        <v>10385</v>
      </c>
      <c r="E573">
        <v>1</v>
      </c>
      <c r="F573" t="s">
        <v>10109</v>
      </c>
    </row>
    <row r="574" spans="1:6" x14ac:dyDescent="0.25">
      <c r="A574" t="s">
        <v>20465</v>
      </c>
      <c r="B574" t="s">
        <v>72</v>
      </c>
      <c r="C574" t="s">
        <v>138</v>
      </c>
      <c r="D574" t="s">
        <v>10115</v>
      </c>
      <c r="E574">
        <v>1</v>
      </c>
      <c r="F574" t="s">
        <v>10109</v>
      </c>
    </row>
    <row r="575" spans="1:6" x14ac:dyDescent="0.25">
      <c r="A575" t="s">
        <v>11357</v>
      </c>
      <c r="B575" t="s">
        <v>72</v>
      </c>
      <c r="C575" t="s">
        <v>138</v>
      </c>
      <c r="D575" t="s">
        <v>10111</v>
      </c>
      <c r="E575">
        <v>60</v>
      </c>
      <c r="F575" t="s">
        <v>10109</v>
      </c>
    </row>
    <row r="576" spans="1:6" x14ac:dyDescent="0.25">
      <c r="A576" t="s">
        <v>20753</v>
      </c>
      <c r="B576" t="s">
        <v>72</v>
      </c>
      <c r="C576" t="s">
        <v>138</v>
      </c>
      <c r="D576" t="s">
        <v>463</v>
      </c>
      <c r="E576">
        <v>1</v>
      </c>
      <c r="F576" t="s">
        <v>10109</v>
      </c>
    </row>
    <row r="577" spans="1:6" x14ac:dyDescent="0.25">
      <c r="A577" t="s">
        <v>10878</v>
      </c>
      <c r="B577" t="s">
        <v>72</v>
      </c>
      <c r="C577" t="s">
        <v>138</v>
      </c>
      <c r="D577" t="s">
        <v>10113</v>
      </c>
      <c r="E577">
        <v>63</v>
      </c>
      <c r="F577" t="s">
        <v>10109</v>
      </c>
    </row>
    <row r="578" spans="1:6" x14ac:dyDescent="0.25">
      <c r="A578" t="s">
        <v>12250</v>
      </c>
      <c r="B578" t="s">
        <v>72</v>
      </c>
      <c r="C578" t="s">
        <v>139</v>
      </c>
      <c r="D578" t="s">
        <v>10115</v>
      </c>
      <c r="E578">
        <v>1</v>
      </c>
      <c r="F578" t="s">
        <v>10109</v>
      </c>
    </row>
    <row r="579" spans="1:6" x14ac:dyDescent="0.25">
      <c r="A579" t="s">
        <v>10246</v>
      </c>
      <c r="B579" t="s">
        <v>72</v>
      </c>
      <c r="C579" t="s">
        <v>139</v>
      </c>
      <c r="D579" t="s">
        <v>10111</v>
      </c>
      <c r="E579">
        <v>40</v>
      </c>
      <c r="F579" t="s">
        <v>10109</v>
      </c>
    </row>
    <row r="580" spans="1:6" x14ac:dyDescent="0.25">
      <c r="A580" t="s">
        <v>12464</v>
      </c>
      <c r="B580" t="s">
        <v>72</v>
      </c>
      <c r="C580" t="s">
        <v>139</v>
      </c>
      <c r="D580" t="s">
        <v>463</v>
      </c>
      <c r="E580">
        <v>1</v>
      </c>
      <c r="F580" t="s">
        <v>10109</v>
      </c>
    </row>
    <row r="581" spans="1:6" x14ac:dyDescent="0.25">
      <c r="A581" t="s">
        <v>10266</v>
      </c>
      <c r="B581" t="s">
        <v>72</v>
      </c>
      <c r="C581" t="s">
        <v>139</v>
      </c>
      <c r="D581" t="s">
        <v>10113</v>
      </c>
      <c r="E581">
        <v>44</v>
      </c>
      <c r="F581" t="s">
        <v>10109</v>
      </c>
    </row>
    <row r="582" spans="1:6" x14ac:dyDescent="0.25">
      <c r="A582" t="s">
        <v>11983</v>
      </c>
      <c r="B582" t="s">
        <v>72</v>
      </c>
      <c r="C582" t="s">
        <v>139</v>
      </c>
      <c r="D582" t="s">
        <v>457</v>
      </c>
      <c r="E582">
        <v>1</v>
      </c>
      <c r="F582" t="s">
        <v>10109</v>
      </c>
    </row>
    <row r="583" spans="1:6" x14ac:dyDescent="0.25">
      <c r="A583" t="s">
        <v>11640</v>
      </c>
      <c r="B583" t="s">
        <v>72</v>
      </c>
      <c r="C583" t="s">
        <v>139</v>
      </c>
      <c r="D583" t="s">
        <v>477</v>
      </c>
      <c r="E583">
        <v>1</v>
      </c>
      <c r="F583" t="s">
        <v>10109</v>
      </c>
    </row>
    <row r="584" spans="1:6" x14ac:dyDescent="0.25">
      <c r="A584" t="s">
        <v>12263</v>
      </c>
      <c r="B584" t="s">
        <v>72</v>
      </c>
      <c r="C584" t="s">
        <v>140</v>
      </c>
      <c r="D584" t="s">
        <v>10111</v>
      </c>
      <c r="E584">
        <v>11</v>
      </c>
      <c r="F584" t="s">
        <v>10109</v>
      </c>
    </row>
    <row r="585" spans="1:6" x14ac:dyDescent="0.25">
      <c r="A585" t="s">
        <v>11838</v>
      </c>
      <c r="B585" t="s">
        <v>72</v>
      </c>
      <c r="C585" t="s">
        <v>140</v>
      </c>
      <c r="D585" t="s">
        <v>10113</v>
      </c>
      <c r="E585">
        <v>14</v>
      </c>
      <c r="F585" t="s">
        <v>10109</v>
      </c>
    </row>
    <row r="586" spans="1:6" x14ac:dyDescent="0.25">
      <c r="A586" t="s">
        <v>20365</v>
      </c>
      <c r="B586" t="s">
        <v>72</v>
      </c>
      <c r="C586" t="s">
        <v>142</v>
      </c>
      <c r="D586" t="s">
        <v>458</v>
      </c>
      <c r="E586">
        <v>1</v>
      </c>
      <c r="F586" t="s">
        <v>10109</v>
      </c>
    </row>
    <row r="587" spans="1:6" x14ac:dyDescent="0.25">
      <c r="A587" t="s">
        <v>20766</v>
      </c>
      <c r="B587" t="s">
        <v>72</v>
      </c>
      <c r="C587" t="s">
        <v>142</v>
      </c>
      <c r="D587" t="s">
        <v>10115</v>
      </c>
      <c r="E587">
        <v>1</v>
      </c>
      <c r="F587" t="s">
        <v>10109</v>
      </c>
    </row>
    <row r="588" spans="1:6" x14ac:dyDescent="0.25">
      <c r="A588" t="s">
        <v>11876</v>
      </c>
      <c r="B588" t="s">
        <v>72</v>
      </c>
      <c r="C588" t="s">
        <v>142</v>
      </c>
      <c r="D588" t="s">
        <v>10111</v>
      </c>
      <c r="E588">
        <v>30</v>
      </c>
      <c r="F588" t="s">
        <v>10109</v>
      </c>
    </row>
    <row r="589" spans="1:6" x14ac:dyDescent="0.25">
      <c r="A589" t="s">
        <v>21299</v>
      </c>
      <c r="B589" t="s">
        <v>72</v>
      </c>
      <c r="C589" t="s">
        <v>142</v>
      </c>
      <c r="D589" t="s">
        <v>10122</v>
      </c>
      <c r="E589">
        <v>1</v>
      </c>
      <c r="F589" t="s">
        <v>10109</v>
      </c>
    </row>
    <row r="590" spans="1:6" x14ac:dyDescent="0.25">
      <c r="A590" t="s">
        <v>20468</v>
      </c>
      <c r="B590" t="s">
        <v>72</v>
      </c>
      <c r="C590" t="s">
        <v>142</v>
      </c>
      <c r="D590" t="s">
        <v>463</v>
      </c>
      <c r="E590">
        <v>1</v>
      </c>
      <c r="F590" t="s">
        <v>10109</v>
      </c>
    </row>
    <row r="591" spans="1:6" x14ac:dyDescent="0.25">
      <c r="A591" t="s">
        <v>10808</v>
      </c>
      <c r="B591" t="s">
        <v>72</v>
      </c>
      <c r="C591" t="s">
        <v>142</v>
      </c>
      <c r="D591" t="s">
        <v>10113</v>
      </c>
      <c r="E591">
        <v>41</v>
      </c>
      <c r="F591" t="s">
        <v>10109</v>
      </c>
    </row>
    <row r="592" spans="1:6" x14ac:dyDescent="0.25">
      <c r="A592" t="s">
        <v>20921</v>
      </c>
      <c r="B592" t="s">
        <v>72</v>
      </c>
      <c r="C592" t="s">
        <v>142</v>
      </c>
      <c r="D592" t="s">
        <v>10124</v>
      </c>
      <c r="E592">
        <v>1</v>
      </c>
      <c r="F592" t="s">
        <v>10109</v>
      </c>
    </row>
    <row r="593" spans="1:6" x14ac:dyDescent="0.25">
      <c r="A593" t="s">
        <v>21293</v>
      </c>
      <c r="B593" t="s">
        <v>72</v>
      </c>
      <c r="C593" t="s">
        <v>142</v>
      </c>
      <c r="D593" t="s">
        <v>457</v>
      </c>
      <c r="E593">
        <v>1</v>
      </c>
      <c r="F593" t="s">
        <v>10109</v>
      </c>
    </row>
    <row r="594" spans="1:6" x14ac:dyDescent="0.25">
      <c r="A594" t="s">
        <v>21205</v>
      </c>
      <c r="B594" t="s">
        <v>72</v>
      </c>
      <c r="C594" t="s">
        <v>142</v>
      </c>
      <c r="D594" t="s">
        <v>474</v>
      </c>
      <c r="E594">
        <v>1</v>
      </c>
      <c r="F594" t="s">
        <v>10109</v>
      </c>
    </row>
    <row r="595" spans="1:6" x14ac:dyDescent="0.25">
      <c r="A595" t="s">
        <v>20492</v>
      </c>
      <c r="B595" t="s">
        <v>72</v>
      </c>
      <c r="C595" t="s">
        <v>142</v>
      </c>
      <c r="D595" t="s">
        <v>475</v>
      </c>
      <c r="E595">
        <v>1</v>
      </c>
      <c r="F595" t="s">
        <v>10109</v>
      </c>
    </row>
    <row r="596" spans="1:6" x14ac:dyDescent="0.25">
      <c r="A596" t="s">
        <v>21314</v>
      </c>
      <c r="B596" t="s">
        <v>72</v>
      </c>
      <c r="C596" t="s">
        <v>142</v>
      </c>
      <c r="D596" t="s">
        <v>477</v>
      </c>
      <c r="E596">
        <v>1</v>
      </c>
      <c r="F596" t="s">
        <v>10109</v>
      </c>
    </row>
    <row r="597" spans="1:6" x14ac:dyDescent="0.25">
      <c r="A597" t="s">
        <v>12193</v>
      </c>
      <c r="B597" t="s">
        <v>72</v>
      </c>
      <c r="C597" t="s">
        <v>143</v>
      </c>
      <c r="D597" t="s">
        <v>10115</v>
      </c>
      <c r="E597">
        <v>1</v>
      </c>
      <c r="F597" t="s">
        <v>10109</v>
      </c>
    </row>
    <row r="598" spans="1:6" x14ac:dyDescent="0.25">
      <c r="A598" t="s">
        <v>11725</v>
      </c>
      <c r="B598" t="s">
        <v>72</v>
      </c>
      <c r="C598" t="s">
        <v>143</v>
      </c>
      <c r="D598" t="s">
        <v>10111</v>
      </c>
      <c r="E598">
        <v>20</v>
      </c>
      <c r="F598" t="s">
        <v>10109</v>
      </c>
    </row>
    <row r="599" spans="1:6" x14ac:dyDescent="0.25">
      <c r="A599" t="s">
        <v>20265</v>
      </c>
      <c r="B599" t="s">
        <v>72</v>
      </c>
      <c r="C599" t="s">
        <v>143</v>
      </c>
      <c r="D599" t="s">
        <v>463</v>
      </c>
      <c r="E599">
        <v>1</v>
      </c>
      <c r="F599" t="s">
        <v>10109</v>
      </c>
    </row>
    <row r="600" spans="1:6" x14ac:dyDescent="0.25">
      <c r="A600" t="s">
        <v>12320</v>
      </c>
      <c r="B600" t="s">
        <v>72</v>
      </c>
      <c r="C600" t="s">
        <v>143</v>
      </c>
      <c r="D600" t="s">
        <v>10113</v>
      </c>
      <c r="E600">
        <v>26</v>
      </c>
      <c r="F600" t="s">
        <v>10109</v>
      </c>
    </row>
    <row r="601" spans="1:6" x14ac:dyDescent="0.25">
      <c r="A601" t="s">
        <v>20760</v>
      </c>
      <c r="B601" t="s">
        <v>72</v>
      </c>
      <c r="C601" t="s">
        <v>143</v>
      </c>
      <c r="D601" t="s">
        <v>10124</v>
      </c>
      <c r="E601">
        <v>1</v>
      </c>
      <c r="F601" t="s">
        <v>10109</v>
      </c>
    </row>
    <row r="602" spans="1:6" x14ac:dyDescent="0.25">
      <c r="A602" t="s">
        <v>20388</v>
      </c>
      <c r="B602" t="s">
        <v>72</v>
      </c>
      <c r="C602" t="s">
        <v>144</v>
      </c>
      <c r="D602" t="s">
        <v>458</v>
      </c>
      <c r="E602">
        <v>1</v>
      </c>
      <c r="F602" t="s">
        <v>10109</v>
      </c>
    </row>
    <row r="603" spans="1:6" x14ac:dyDescent="0.25">
      <c r="A603" t="s">
        <v>12148</v>
      </c>
      <c r="B603" t="s">
        <v>72</v>
      </c>
      <c r="C603" t="s">
        <v>144</v>
      </c>
      <c r="D603" t="s">
        <v>461</v>
      </c>
      <c r="E603">
        <v>1</v>
      </c>
      <c r="F603" t="s">
        <v>10109</v>
      </c>
    </row>
    <row r="604" spans="1:6" x14ac:dyDescent="0.25">
      <c r="A604" t="s">
        <v>10945</v>
      </c>
      <c r="B604" t="s">
        <v>72</v>
      </c>
      <c r="C604" t="s">
        <v>144</v>
      </c>
      <c r="D604" t="s">
        <v>10115</v>
      </c>
      <c r="E604">
        <v>17</v>
      </c>
      <c r="F604" t="s">
        <v>10109</v>
      </c>
    </row>
    <row r="605" spans="1:6" x14ac:dyDescent="0.25">
      <c r="A605" t="s">
        <v>10535</v>
      </c>
      <c r="B605" t="s">
        <v>72</v>
      </c>
      <c r="C605" t="s">
        <v>144</v>
      </c>
      <c r="D605" t="s">
        <v>10111</v>
      </c>
      <c r="E605">
        <v>279</v>
      </c>
      <c r="F605" t="s">
        <v>10109</v>
      </c>
    </row>
    <row r="606" spans="1:6" x14ac:dyDescent="0.25">
      <c r="A606" t="s">
        <v>11306</v>
      </c>
      <c r="B606" t="s">
        <v>72</v>
      </c>
      <c r="C606" t="s">
        <v>144</v>
      </c>
      <c r="D606" t="s">
        <v>10122</v>
      </c>
      <c r="E606">
        <v>1</v>
      </c>
      <c r="F606" t="s">
        <v>10109</v>
      </c>
    </row>
    <row r="607" spans="1:6" x14ac:dyDescent="0.25">
      <c r="A607" t="s">
        <v>11969</v>
      </c>
      <c r="B607" t="s">
        <v>72</v>
      </c>
      <c r="C607" t="s">
        <v>144</v>
      </c>
      <c r="D607" t="s">
        <v>463</v>
      </c>
      <c r="E607">
        <v>8</v>
      </c>
      <c r="F607" t="s">
        <v>10109</v>
      </c>
    </row>
    <row r="608" spans="1:6" x14ac:dyDescent="0.25">
      <c r="A608" t="s">
        <v>20341</v>
      </c>
      <c r="B608" t="s">
        <v>72</v>
      </c>
      <c r="C608" t="s">
        <v>144</v>
      </c>
      <c r="D608" t="s">
        <v>464</v>
      </c>
      <c r="E608">
        <v>2</v>
      </c>
      <c r="F608" t="s">
        <v>10109</v>
      </c>
    </row>
    <row r="609" spans="1:6" x14ac:dyDescent="0.25">
      <c r="A609" t="s">
        <v>11685</v>
      </c>
      <c r="B609" t="s">
        <v>72</v>
      </c>
      <c r="C609" t="s">
        <v>144</v>
      </c>
      <c r="D609" t="s">
        <v>10113</v>
      </c>
      <c r="E609">
        <v>315</v>
      </c>
      <c r="F609" t="s">
        <v>10109</v>
      </c>
    </row>
    <row r="610" spans="1:6" x14ac:dyDescent="0.25">
      <c r="A610" t="s">
        <v>12217</v>
      </c>
      <c r="B610" t="s">
        <v>72</v>
      </c>
      <c r="C610" t="s">
        <v>144</v>
      </c>
      <c r="D610" t="s">
        <v>10124</v>
      </c>
      <c r="E610">
        <v>4</v>
      </c>
      <c r="F610" t="s">
        <v>10109</v>
      </c>
    </row>
    <row r="611" spans="1:6" x14ac:dyDescent="0.25">
      <c r="A611" t="s">
        <v>11294</v>
      </c>
      <c r="B611" t="s">
        <v>72</v>
      </c>
      <c r="C611" t="s">
        <v>144</v>
      </c>
      <c r="D611" t="s">
        <v>457</v>
      </c>
      <c r="E611">
        <v>2</v>
      </c>
      <c r="F611" t="s">
        <v>10109</v>
      </c>
    </row>
    <row r="612" spans="1:6" x14ac:dyDescent="0.25">
      <c r="A612" t="s">
        <v>12292</v>
      </c>
      <c r="B612" t="s">
        <v>72</v>
      </c>
      <c r="C612" t="s">
        <v>144</v>
      </c>
      <c r="D612" t="s">
        <v>469</v>
      </c>
      <c r="E612">
        <v>2</v>
      </c>
      <c r="F612" t="s">
        <v>10109</v>
      </c>
    </row>
    <row r="613" spans="1:6" x14ac:dyDescent="0.25">
      <c r="A613" t="s">
        <v>21028</v>
      </c>
      <c r="B613" t="s">
        <v>72</v>
      </c>
      <c r="C613" t="s">
        <v>144</v>
      </c>
      <c r="D613" t="s">
        <v>474</v>
      </c>
      <c r="E613">
        <v>2</v>
      </c>
      <c r="F613" t="s">
        <v>10109</v>
      </c>
    </row>
    <row r="614" spans="1:6" x14ac:dyDescent="0.25">
      <c r="A614" t="s">
        <v>10682</v>
      </c>
      <c r="B614" t="s">
        <v>72</v>
      </c>
      <c r="C614" t="s">
        <v>144</v>
      </c>
      <c r="D614" t="s">
        <v>475</v>
      </c>
      <c r="E614">
        <v>4</v>
      </c>
      <c r="F614" t="s">
        <v>10109</v>
      </c>
    </row>
    <row r="615" spans="1:6" x14ac:dyDescent="0.25">
      <c r="A615" t="s">
        <v>10951</v>
      </c>
      <c r="B615" t="s">
        <v>72</v>
      </c>
      <c r="C615" t="s">
        <v>144</v>
      </c>
      <c r="D615" t="s">
        <v>476</v>
      </c>
      <c r="E615">
        <v>1</v>
      </c>
      <c r="F615" t="s">
        <v>10109</v>
      </c>
    </row>
    <row r="616" spans="1:6" x14ac:dyDescent="0.25">
      <c r="A616" t="s">
        <v>11824</v>
      </c>
      <c r="B616" t="s">
        <v>72</v>
      </c>
      <c r="C616" t="s">
        <v>144</v>
      </c>
      <c r="D616" t="s">
        <v>10123</v>
      </c>
      <c r="E616">
        <v>1</v>
      </c>
      <c r="F616" t="s">
        <v>10109</v>
      </c>
    </row>
    <row r="617" spans="1:6" x14ac:dyDescent="0.25">
      <c r="A617" t="s">
        <v>20667</v>
      </c>
      <c r="B617" t="s">
        <v>72</v>
      </c>
      <c r="C617" t="s">
        <v>144</v>
      </c>
      <c r="D617" t="s">
        <v>477</v>
      </c>
      <c r="E617">
        <v>1</v>
      </c>
      <c r="F617" t="s">
        <v>10109</v>
      </c>
    </row>
    <row r="618" spans="1:6" x14ac:dyDescent="0.25">
      <c r="A618" t="s">
        <v>12487</v>
      </c>
      <c r="B618" t="s">
        <v>72</v>
      </c>
      <c r="C618" t="s">
        <v>144</v>
      </c>
      <c r="D618" t="s">
        <v>10137</v>
      </c>
      <c r="E618">
        <v>1</v>
      </c>
      <c r="F618" t="s">
        <v>10109</v>
      </c>
    </row>
    <row r="619" spans="1:6" x14ac:dyDescent="0.25">
      <c r="A619" t="s">
        <v>11340</v>
      </c>
      <c r="B619" t="s">
        <v>72</v>
      </c>
      <c r="C619" t="s">
        <v>144</v>
      </c>
      <c r="D619" t="s">
        <v>480</v>
      </c>
      <c r="E619">
        <v>1</v>
      </c>
      <c r="F619" t="s">
        <v>10109</v>
      </c>
    </row>
    <row r="620" spans="1:6" x14ac:dyDescent="0.25">
      <c r="A620" t="s">
        <v>10191</v>
      </c>
      <c r="B620" t="s">
        <v>72</v>
      </c>
      <c r="C620" t="s">
        <v>145</v>
      </c>
      <c r="D620" t="s">
        <v>10111</v>
      </c>
      <c r="E620">
        <v>29</v>
      </c>
      <c r="F620" t="s">
        <v>10109</v>
      </c>
    </row>
    <row r="621" spans="1:6" x14ac:dyDescent="0.25">
      <c r="A621" t="s">
        <v>11251</v>
      </c>
      <c r="B621" t="s">
        <v>72</v>
      </c>
      <c r="C621" t="s">
        <v>145</v>
      </c>
      <c r="D621" t="s">
        <v>10113</v>
      </c>
      <c r="E621">
        <v>34</v>
      </c>
      <c r="F621" t="s">
        <v>10109</v>
      </c>
    </row>
    <row r="622" spans="1:6" x14ac:dyDescent="0.25">
      <c r="A622" t="s">
        <v>12312</v>
      </c>
      <c r="B622" t="s">
        <v>72</v>
      </c>
      <c r="C622" t="s">
        <v>146</v>
      </c>
      <c r="D622" t="s">
        <v>10115</v>
      </c>
      <c r="E622">
        <v>2</v>
      </c>
      <c r="F622" t="s">
        <v>10109</v>
      </c>
    </row>
    <row r="623" spans="1:6" x14ac:dyDescent="0.25">
      <c r="A623" t="s">
        <v>11830</v>
      </c>
      <c r="B623" t="s">
        <v>72</v>
      </c>
      <c r="C623" t="s">
        <v>146</v>
      </c>
      <c r="D623" t="s">
        <v>10111</v>
      </c>
      <c r="E623">
        <v>43</v>
      </c>
      <c r="F623" t="s">
        <v>10109</v>
      </c>
    </row>
    <row r="624" spans="1:6" x14ac:dyDescent="0.25">
      <c r="A624" t="s">
        <v>21201</v>
      </c>
      <c r="B624" t="s">
        <v>72</v>
      </c>
      <c r="C624" t="s">
        <v>146</v>
      </c>
      <c r="D624" t="s">
        <v>462</v>
      </c>
      <c r="E624">
        <v>1</v>
      </c>
      <c r="F624" t="s">
        <v>10109</v>
      </c>
    </row>
    <row r="625" spans="1:6" x14ac:dyDescent="0.25">
      <c r="A625" t="s">
        <v>10692</v>
      </c>
      <c r="B625" t="s">
        <v>72</v>
      </c>
      <c r="C625" t="s">
        <v>146</v>
      </c>
      <c r="D625" t="s">
        <v>463</v>
      </c>
      <c r="E625">
        <v>2</v>
      </c>
      <c r="F625" t="s">
        <v>10109</v>
      </c>
    </row>
    <row r="626" spans="1:6" x14ac:dyDescent="0.25">
      <c r="A626" t="s">
        <v>10645</v>
      </c>
      <c r="B626" t="s">
        <v>72</v>
      </c>
      <c r="C626" t="s">
        <v>146</v>
      </c>
      <c r="D626" t="s">
        <v>10113</v>
      </c>
      <c r="E626">
        <v>46</v>
      </c>
      <c r="F626" t="s">
        <v>10109</v>
      </c>
    </row>
    <row r="627" spans="1:6" x14ac:dyDescent="0.25">
      <c r="A627" t="s">
        <v>20407</v>
      </c>
      <c r="B627" t="s">
        <v>72</v>
      </c>
      <c r="C627" t="s">
        <v>146</v>
      </c>
      <c r="D627" t="s">
        <v>10124</v>
      </c>
      <c r="E627">
        <v>1</v>
      </c>
      <c r="F627" t="s">
        <v>10109</v>
      </c>
    </row>
    <row r="628" spans="1:6" x14ac:dyDescent="0.25">
      <c r="A628" t="s">
        <v>12319</v>
      </c>
      <c r="B628" t="s">
        <v>72</v>
      </c>
      <c r="C628" t="s">
        <v>146</v>
      </c>
      <c r="D628" t="s">
        <v>10123</v>
      </c>
      <c r="E628">
        <v>1</v>
      </c>
      <c r="F628" t="s">
        <v>10109</v>
      </c>
    </row>
    <row r="629" spans="1:6" x14ac:dyDescent="0.25">
      <c r="A629" t="s">
        <v>10881</v>
      </c>
      <c r="B629" t="s">
        <v>72</v>
      </c>
      <c r="C629" t="s">
        <v>146</v>
      </c>
      <c r="D629" t="s">
        <v>477</v>
      </c>
      <c r="E629">
        <v>2</v>
      </c>
      <c r="F629" t="s">
        <v>10109</v>
      </c>
    </row>
    <row r="630" spans="1:6" x14ac:dyDescent="0.25">
      <c r="A630" t="s">
        <v>21329</v>
      </c>
      <c r="B630" t="s">
        <v>72</v>
      </c>
      <c r="C630" t="s">
        <v>147</v>
      </c>
      <c r="D630" t="s">
        <v>450</v>
      </c>
      <c r="E630">
        <v>1</v>
      </c>
      <c r="F630" t="s">
        <v>10109</v>
      </c>
    </row>
    <row r="631" spans="1:6" x14ac:dyDescent="0.25">
      <c r="A631" t="s">
        <v>20818</v>
      </c>
      <c r="B631" t="s">
        <v>72</v>
      </c>
      <c r="C631" t="s">
        <v>147</v>
      </c>
      <c r="D631" t="s">
        <v>458</v>
      </c>
      <c r="E631">
        <v>1</v>
      </c>
      <c r="F631" t="s">
        <v>10109</v>
      </c>
    </row>
    <row r="632" spans="1:6" x14ac:dyDescent="0.25">
      <c r="A632" t="s">
        <v>20314</v>
      </c>
      <c r="B632" t="s">
        <v>72</v>
      </c>
      <c r="C632" t="s">
        <v>147</v>
      </c>
      <c r="D632" t="s">
        <v>453</v>
      </c>
      <c r="E632">
        <v>1</v>
      </c>
      <c r="F632" t="s">
        <v>10109</v>
      </c>
    </row>
    <row r="633" spans="1:6" x14ac:dyDescent="0.25">
      <c r="A633" t="s">
        <v>10680</v>
      </c>
      <c r="B633" t="s">
        <v>72</v>
      </c>
      <c r="C633" t="s">
        <v>147</v>
      </c>
      <c r="D633" t="s">
        <v>460</v>
      </c>
      <c r="E633">
        <v>1</v>
      </c>
      <c r="F633" t="s">
        <v>10109</v>
      </c>
    </row>
    <row r="634" spans="1:6" x14ac:dyDescent="0.25">
      <c r="A634" t="s">
        <v>12376</v>
      </c>
      <c r="B634" t="s">
        <v>72</v>
      </c>
      <c r="C634" t="s">
        <v>147</v>
      </c>
      <c r="D634" t="s">
        <v>498</v>
      </c>
      <c r="E634">
        <v>1</v>
      </c>
      <c r="F634" t="s">
        <v>10109</v>
      </c>
    </row>
    <row r="635" spans="1:6" x14ac:dyDescent="0.25">
      <c r="A635" t="s">
        <v>21396</v>
      </c>
      <c r="B635" t="s">
        <v>72</v>
      </c>
      <c r="C635" t="s">
        <v>147</v>
      </c>
      <c r="D635" t="s">
        <v>10385</v>
      </c>
      <c r="E635">
        <v>1</v>
      </c>
      <c r="F635" t="s">
        <v>10109</v>
      </c>
    </row>
    <row r="636" spans="1:6" x14ac:dyDescent="0.25">
      <c r="A636" t="s">
        <v>20414</v>
      </c>
      <c r="B636" t="s">
        <v>72</v>
      </c>
      <c r="C636" t="s">
        <v>147</v>
      </c>
      <c r="D636" t="s">
        <v>461</v>
      </c>
      <c r="E636">
        <v>1</v>
      </c>
      <c r="F636" t="s">
        <v>10109</v>
      </c>
    </row>
    <row r="637" spans="1:6" x14ac:dyDescent="0.25">
      <c r="A637" t="s">
        <v>11718</v>
      </c>
      <c r="B637" t="s">
        <v>72</v>
      </c>
      <c r="C637" t="s">
        <v>147</v>
      </c>
      <c r="D637" t="s">
        <v>10115</v>
      </c>
      <c r="E637">
        <v>4</v>
      </c>
      <c r="F637" t="s">
        <v>10109</v>
      </c>
    </row>
    <row r="638" spans="1:6" x14ac:dyDescent="0.25">
      <c r="A638" t="s">
        <v>11598</v>
      </c>
      <c r="B638" t="s">
        <v>72</v>
      </c>
      <c r="C638" t="s">
        <v>147</v>
      </c>
      <c r="D638" t="s">
        <v>10111</v>
      </c>
      <c r="E638">
        <v>73</v>
      </c>
      <c r="F638" t="s">
        <v>10109</v>
      </c>
    </row>
    <row r="639" spans="1:6" x14ac:dyDescent="0.25">
      <c r="A639" t="s">
        <v>21346</v>
      </c>
      <c r="B639" t="s">
        <v>72</v>
      </c>
      <c r="C639" t="s">
        <v>147</v>
      </c>
      <c r="D639" t="s">
        <v>10122</v>
      </c>
      <c r="E639">
        <v>2</v>
      </c>
      <c r="F639" t="s">
        <v>10109</v>
      </c>
    </row>
    <row r="640" spans="1:6" x14ac:dyDescent="0.25">
      <c r="A640" t="s">
        <v>11890</v>
      </c>
      <c r="B640" t="s">
        <v>72</v>
      </c>
      <c r="C640" t="s">
        <v>147</v>
      </c>
      <c r="D640" t="s">
        <v>463</v>
      </c>
      <c r="E640">
        <v>1</v>
      </c>
      <c r="F640" t="s">
        <v>10109</v>
      </c>
    </row>
    <row r="641" spans="1:6" x14ac:dyDescent="0.25">
      <c r="A641" t="s">
        <v>11496</v>
      </c>
      <c r="B641" t="s">
        <v>72</v>
      </c>
      <c r="C641" t="s">
        <v>147</v>
      </c>
      <c r="D641" t="s">
        <v>464</v>
      </c>
      <c r="E641">
        <v>2</v>
      </c>
      <c r="F641" t="s">
        <v>10109</v>
      </c>
    </row>
    <row r="642" spans="1:6" x14ac:dyDescent="0.25">
      <c r="A642" t="s">
        <v>12463</v>
      </c>
      <c r="B642" t="s">
        <v>72</v>
      </c>
      <c r="C642" t="s">
        <v>147</v>
      </c>
      <c r="D642" t="s">
        <v>10113</v>
      </c>
      <c r="E642">
        <v>92</v>
      </c>
      <c r="F642" t="s">
        <v>10109</v>
      </c>
    </row>
    <row r="643" spans="1:6" x14ac:dyDescent="0.25">
      <c r="A643" t="s">
        <v>21291</v>
      </c>
      <c r="B643" t="s">
        <v>72</v>
      </c>
      <c r="C643" t="s">
        <v>147</v>
      </c>
      <c r="D643" t="s">
        <v>469</v>
      </c>
      <c r="E643">
        <v>1</v>
      </c>
      <c r="F643" t="s">
        <v>10109</v>
      </c>
    </row>
    <row r="644" spans="1:6" x14ac:dyDescent="0.25">
      <c r="A644" t="s">
        <v>21207</v>
      </c>
      <c r="B644" t="s">
        <v>72</v>
      </c>
      <c r="C644" t="s">
        <v>147</v>
      </c>
      <c r="D644" t="s">
        <v>470</v>
      </c>
      <c r="E644">
        <v>1</v>
      </c>
      <c r="F644" t="s">
        <v>10109</v>
      </c>
    </row>
    <row r="645" spans="1:6" x14ac:dyDescent="0.25">
      <c r="A645" t="s">
        <v>12282</v>
      </c>
      <c r="B645" t="s">
        <v>72</v>
      </c>
      <c r="C645" t="s">
        <v>147</v>
      </c>
      <c r="D645" t="s">
        <v>471</v>
      </c>
      <c r="E645">
        <v>1</v>
      </c>
      <c r="F645" t="s">
        <v>10109</v>
      </c>
    </row>
    <row r="646" spans="1:6" x14ac:dyDescent="0.25">
      <c r="A646" t="s">
        <v>11628</v>
      </c>
      <c r="B646" t="s">
        <v>72</v>
      </c>
      <c r="C646" t="s">
        <v>147</v>
      </c>
      <c r="D646" t="s">
        <v>476</v>
      </c>
      <c r="E646">
        <v>2</v>
      </c>
      <c r="F646" t="s">
        <v>10109</v>
      </c>
    </row>
    <row r="647" spans="1:6" x14ac:dyDescent="0.25">
      <c r="A647" t="s">
        <v>21082</v>
      </c>
      <c r="B647" t="s">
        <v>72</v>
      </c>
      <c r="C647" t="s">
        <v>147</v>
      </c>
      <c r="D647" t="s">
        <v>10123</v>
      </c>
      <c r="E647">
        <v>1</v>
      </c>
      <c r="F647" t="s">
        <v>10109</v>
      </c>
    </row>
    <row r="648" spans="1:6" x14ac:dyDescent="0.25">
      <c r="A648" t="s">
        <v>20765</v>
      </c>
      <c r="B648" t="s">
        <v>72</v>
      </c>
      <c r="C648" t="s">
        <v>147</v>
      </c>
      <c r="D648" t="s">
        <v>10137</v>
      </c>
      <c r="E648">
        <v>1</v>
      </c>
      <c r="F648" t="s">
        <v>10109</v>
      </c>
    </row>
    <row r="649" spans="1:6" x14ac:dyDescent="0.25">
      <c r="A649" t="s">
        <v>21335</v>
      </c>
      <c r="B649" t="s">
        <v>72</v>
      </c>
      <c r="C649" t="s">
        <v>147</v>
      </c>
      <c r="D649" t="s">
        <v>480</v>
      </c>
      <c r="E649">
        <v>1</v>
      </c>
      <c r="F649" t="s">
        <v>10109</v>
      </c>
    </row>
    <row r="650" spans="1:6" x14ac:dyDescent="0.25">
      <c r="A650" t="s">
        <v>10247</v>
      </c>
      <c r="B650" t="s">
        <v>72</v>
      </c>
      <c r="C650" t="s">
        <v>148</v>
      </c>
      <c r="D650" t="s">
        <v>10111</v>
      </c>
      <c r="E650">
        <v>23</v>
      </c>
      <c r="F650" t="s">
        <v>10109</v>
      </c>
    </row>
    <row r="651" spans="1:6" x14ac:dyDescent="0.25">
      <c r="A651" t="s">
        <v>12490</v>
      </c>
      <c r="B651" t="s">
        <v>72</v>
      </c>
      <c r="C651" t="s">
        <v>148</v>
      </c>
      <c r="D651" t="s">
        <v>10113</v>
      </c>
      <c r="E651">
        <v>23</v>
      </c>
      <c r="F651" t="s">
        <v>10109</v>
      </c>
    </row>
    <row r="652" spans="1:6" x14ac:dyDescent="0.25">
      <c r="A652" t="s">
        <v>20148</v>
      </c>
      <c r="B652" t="s">
        <v>72</v>
      </c>
      <c r="C652" t="s">
        <v>149</v>
      </c>
      <c r="D652" t="s">
        <v>451</v>
      </c>
      <c r="E652">
        <v>1</v>
      </c>
      <c r="F652" t="s">
        <v>10109</v>
      </c>
    </row>
    <row r="653" spans="1:6" x14ac:dyDescent="0.25">
      <c r="A653" t="s">
        <v>20914</v>
      </c>
      <c r="B653" t="s">
        <v>72</v>
      </c>
      <c r="C653" t="s">
        <v>149</v>
      </c>
      <c r="D653" t="s">
        <v>461</v>
      </c>
      <c r="E653">
        <v>1</v>
      </c>
      <c r="F653" t="s">
        <v>10109</v>
      </c>
    </row>
    <row r="654" spans="1:6" x14ac:dyDescent="0.25">
      <c r="A654" t="s">
        <v>11485</v>
      </c>
      <c r="B654" t="s">
        <v>72</v>
      </c>
      <c r="C654" t="s">
        <v>149</v>
      </c>
      <c r="D654" t="s">
        <v>10115</v>
      </c>
      <c r="E654">
        <v>5</v>
      </c>
      <c r="F654" t="s">
        <v>10109</v>
      </c>
    </row>
    <row r="655" spans="1:6" x14ac:dyDescent="0.25">
      <c r="A655" t="s">
        <v>12550</v>
      </c>
      <c r="B655" t="s">
        <v>72</v>
      </c>
      <c r="C655" t="s">
        <v>149</v>
      </c>
      <c r="D655" t="s">
        <v>10111</v>
      </c>
      <c r="E655">
        <v>49</v>
      </c>
      <c r="F655" t="s">
        <v>10109</v>
      </c>
    </row>
    <row r="656" spans="1:6" x14ac:dyDescent="0.25">
      <c r="A656" t="s">
        <v>11261</v>
      </c>
      <c r="B656" t="s">
        <v>72</v>
      </c>
      <c r="C656" t="s">
        <v>149</v>
      </c>
      <c r="D656" t="s">
        <v>462</v>
      </c>
      <c r="E656">
        <v>2</v>
      </c>
      <c r="F656" t="s">
        <v>10109</v>
      </c>
    </row>
    <row r="657" spans="1:6" x14ac:dyDescent="0.25">
      <c r="A657" t="s">
        <v>20254</v>
      </c>
      <c r="B657" t="s">
        <v>72</v>
      </c>
      <c r="C657" t="s">
        <v>149</v>
      </c>
      <c r="D657" t="s">
        <v>10122</v>
      </c>
      <c r="E657">
        <v>1</v>
      </c>
      <c r="F657" t="s">
        <v>10109</v>
      </c>
    </row>
    <row r="658" spans="1:6" x14ac:dyDescent="0.25">
      <c r="A658" t="s">
        <v>11724</v>
      </c>
      <c r="B658" t="s">
        <v>72</v>
      </c>
      <c r="C658" t="s">
        <v>149</v>
      </c>
      <c r="D658" t="s">
        <v>463</v>
      </c>
      <c r="E658">
        <v>5</v>
      </c>
      <c r="F658" t="s">
        <v>10109</v>
      </c>
    </row>
    <row r="659" spans="1:6" x14ac:dyDescent="0.25">
      <c r="A659" t="s">
        <v>11978</v>
      </c>
      <c r="B659" t="s">
        <v>72</v>
      </c>
      <c r="C659" t="s">
        <v>149</v>
      </c>
      <c r="D659" t="s">
        <v>10113</v>
      </c>
      <c r="E659">
        <v>56</v>
      </c>
      <c r="F659" t="s">
        <v>10109</v>
      </c>
    </row>
    <row r="660" spans="1:6" x14ac:dyDescent="0.25">
      <c r="A660" t="s">
        <v>20444</v>
      </c>
      <c r="B660" t="s">
        <v>72</v>
      </c>
      <c r="C660" t="s">
        <v>149</v>
      </c>
      <c r="D660" t="s">
        <v>467</v>
      </c>
      <c r="E660">
        <v>1</v>
      </c>
      <c r="F660" t="s">
        <v>10109</v>
      </c>
    </row>
    <row r="661" spans="1:6" x14ac:dyDescent="0.25">
      <c r="A661" t="s">
        <v>11723</v>
      </c>
      <c r="B661" t="s">
        <v>72</v>
      </c>
      <c r="C661" t="s">
        <v>149</v>
      </c>
      <c r="D661" t="s">
        <v>10124</v>
      </c>
      <c r="E661">
        <v>1</v>
      </c>
      <c r="F661" t="s">
        <v>10109</v>
      </c>
    </row>
    <row r="662" spans="1:6" x14ac:dyDescent="0.25">
      <c r="A662" t="s">
        <v>21304</v>
      </c>
      <c r="B662" t="s">
        <v>72</v>
      </c>
      <c r="C662" t="s">
        <v>149</v>
      </c>
      <c r="D662" t="s">
        <v>469</v>
      </c>
      <c r="E662">
        <v>2</v>
      </c>
      <c r="F662" t="s">
        <v>10109</v>
      </c>
    </row>
    <row r="663" spans="1:6" x14ac:dyDescent="0.25">
      <c r="A663" t="s">
        <v>11631</v>
      </c>
      <c r="B663" t="s">
        <v>72</v>
      </c>
      <c r="C663" t="s">
        <v>149</v>
      </c>
      <c r="D663" t="s">
        <v>470</v>
      </c>
      <c r="E663">
        <v>1</v>
      </c>
      <c r="F663" t="s">
        <v>10109</v>
      </c>
    </row>
    <row r="664" spans="1:6" x14ac:dyDescent="0.25">
      <c r="A664" t="s">
        <v>21337</v>
      </c>
      <c r="B664" t="s">
        <v>72</v>
      </c>
      <c r="C664" t="s">
        <v>149</v>
      </c>
      <c r="D664" t="s">
        <v>473</v>
      </c>
      <c r="E664">
        <v>1</v>
      </c>
      <c r="F664" t="s">
        <v>10109</v>
      </c>
    </row>
    <row r="665" spans="1:6" x14ac:dyDescent="0.25">
      <c r="A665" t="s">
        <v>11736</v>
      </c>
      <c r="B665" t="s">
        <v>72</v>
      </c>
      <c r="C665" t="s">
        <v>149</v>
      </c>
      <c r="D665" t="s">
        <v>475</v>
      </c>
      <c r="E665">
        <v>2</v>
      </c>
      <c r="F665" t="s">
        <v>10109</v>
      </c>
    </row>
    <row r="666" spans="1:6" x14ac:dyDescent="0.25">
      <c r="A666" t="s">
        <v>12204</v>
      </c>
      <c r="B666" t="s">
        <v>72</v>
      </c>
      <c r="C666" t="s">
        <v>149</v>
      </c>
      <c r="D666" t="s">
        <v>10123</v>
      </c>
      <c r="E666">
        <v>1</v>
      </c>
      <c r="F666" t="s">
        <v>10109</v>
      </c>
    </row>
    <row r="667" spans="1:6" x14ac:dyDescent="0.25">
      <c r="A667" t="s">
        <v>10940</v>
      </c>
      <c r="B667" t="s">
        <v>72</v>
      </c>
      <c r="C667" t="s">
        <v>149</v>
      </c>
      <c r="D667" t="s">
        <v>10137</v>
      </c>
      <c r="E667">
        <v>1</v>
      </c>
      <c r="F667" t="s">
        <v>10109</v>
      </c>
    </row>
    <row r="668" spans="1:6" x14ac:dyDescent="0.25">
      <c r="A668" t="s">
        <v>10686</v>
      </c>
      <c r="B668" t="s">
        <v>72</v>
      </c>
      <c r="C668" t="s">
        <v>150</v>
      </c>
      <c r="D668" t="s">
        <v>451</v>
      </c>
      <c r="E668">
        <v>1</v>
      </c>
      <c r="F668" t="s">
        <v>10109</v>
      </c>
    </row>
    <row r="669" spans="1:6" x14ac:dyDescent="0.25">
      <c r="A669" t="s">
        <v>11647</v>
      </c>
      <c r="B669" t="s">
        <v>72</v>
      </c>
      <c r="C669" t="s">
        <v>150</v>
      </c>
      <c r="D669" t="s">
        <v>10115</v>
      </c>
      <c r="E669">
        <v>12</v>
      </c>
      <c r="F669" t="s">
        <v>10109</v>
      </c>
    </row>
    <row r="670" spans="1:6" x14ac:dyDescent="0.25">
      <c r="A670" t="s">
        <v>11383</v>
      </c>
      <c r="B670" t="s">
        <v>72</v>
      </c>
      <c r="C670" t="s">
        <v>150</v>
      </c>
      <c r="D670" t="s">
        <v>10111</v>
      </c>
      <c r="E670">
        <v>205</v>
      </c>
      <c r="F670" t="s">
        <v>10109</v>
      </c>
    </row>
    <row r="671" spans="1:6" x14ac:dyDescent="0.25">
      <c r="A671" t="s">
        <v>10944</v>
      </c>
      <c r="B671" t="s">
        <v>72</v>
      </c>
      <c r="C671" t="s">
        <v>150</v>
      </c>
      <c r="D671" t="s">
        <v>462</v>
      </c>
      <c r="E671">
        <v>1</v>
      </c>
      <c r="F671" t="s">
        <v>10109</v>
      </c>
    </row>
    <row r="672" spans="1:6" x14ac:dyDescent="0.25">
      <c r="A672" t="s">
        <v>12379</v>
      </c>
      <c r="B672" t="s">
        <v>72</v>
      </c>
      <c r="C672" t="s">
        <v>150</v>
      </c>
      <c r="D672" t="s">
        <v>10122</v>
      </c>
      <c r="E672">
        <v>1</v>
      </c>
      <c r="F672" t="s">
        <v>10109</v>
      </c>
    </row>
    <row r="673" spans="1:6" x14ac:dyDescent="0.25">
      <c r="A673" t="s">
        <v>12172</v>
      </c>
      <c r="B673" t="s">
        <v>72</v>
      </c>
      <c r="C673" t="s">
        <v>150</v>
      </c>
      <c r="D673" t="s">
        <v>463</v>
      </c>
      <c r="E673">
        <v>5</v>
      </c>
      <c r="F673" t="s">
        <v>10109</v>
      </c>
    </row>
    <row r="674" spans="1:6" x14ac:dyDescent="0.25">
      <c r="A674" t="s">
        <v>11585</v>
      </c>
      <c r="B674" t="s">
        <v>72</v>
      </c>
      <c r="C674" t="s">
        <v>150</v>
      </c>
      <c r="D674" t="s">
        <v>464</v>
      </c>
      <c r="E674">
        <v>2</v>
      </c>
      <c r="F674" t="s">
        <v>10109</v>
      </c>
    </row>
    <row r="675" spans="1:6" x14ac:dyDescent="0.25">
      <c r="A675" t="s">
        <v>10646</v>
      </c>
      <c r="B675" t="s">
        <v>72</v>
      </c>
      <c r="C675" t="s">
        <v>150</v>
      </c>
      <c r="D675" t="s">
        <v>10113</v>
      </c>
      <c r="E675">
        <v>242</v>
      </c>
      <c r="F675" t="s">
        <v>10109</v>
      </c>
    </row>
    <row r="676" spans="1:6" x14ac:dyDescent="0.25">
      <c r="A676" t="s">
        <v>12195</v>
      </c>
      <c r="B676" t="s">
        <v>72</v>
      </c>
      <c r="C676" t="s">
        <v>150</v>
      </c>
      <c r="D676" t="s">
        <v>10124</v>
      </c>
      <c r="E676">
        <v>2</v>
      </c>
      <c r="F676" t="s">
        <v>10109</v>
      </c>
    </row>
    <row r="677" spans="1:6" x14ac:dyDescent="0.25">
      <c r="A677" t="s">
        <v>20440</v>
      </c>
      <c r="B677" t="s">
        <v>72</v>
      </c>
      <c r="C677" t="s">
        <v>150</v>
      </c>
      <c r="D677" t="s">
        <v>457</v>
      </c>
      <c r="E677">
        <v>1</v>
      </c>
      <c r="F677" t="s">
        <v>10109</v>
      </c>
    </row>
    <row r="678" spans="1:6" x14ac:dyDescent="0.25">
      <c r="A678" t="s">
        <v>11833</v>
      </c>
      <c r="B678" t="s">
        <v>72</v>
      </c>
      <c r="C678" t="s">
        <v>150</v>
      </c>
      <c r="D678" t="s">
        <v>471</v>
      </c>
      <c r="E678">
        <v>2</v>
      </c>
      <c r="F678" t="s">
        <v>10109</v>
      </c>
    </row>
    <row r="679" spans="1:6" x14ac:dyDescent="0.25">
      <c r="A679" t="s">
        <v>20497</v>
      </c>
      <c r="B679" t="s">
        <v>72</v>
      </c>
      <c r="C679" t="s">
        <v>150</v>
      </c>
      <c r="D679" t="s">
        <v>473</v>
      </c>
      <c r="E679">
        <v>1</v>
      </c>
      <c r="F679" t="s">
        <v>10109</v>
      </c>
    </row>
    <row r="680" spans="1:6" x14ac:dyDescent="0.25">
      <c r="A680" t="s">
        <v>11491</v>
      </c>
      <c r="B680" t="s">
        <v>72</v>
      </c>
      <c r="C680" t="s">
        <v>150</v>
      </c>
      <c r="D680" t="s">
        <v>475</v>
      </c>
      <c r="E680">
        <v>2</v>
      </c>
      <c r="F680" t="s">
        <v>10109</v>
      </c>
    </row>
    <row r="681" spans="1:6" x14ac:dyDescent="0.25">
      <c r="A681" t="s">
        <v>11573</v>
      </c>
      <c r="B681" t="s">
        <v>72</v>
      </c>
      <c r="C681" t="s">
        <v>150</v>
      </c>
      <c r="D681" t="s">
        <v>476</v>
      </c>
      <c r="E681">
        <v>1</v>
      </c>
      <c r="F681" t="s">
        <v>10109</v>
      </c>
    </row>
    <row r="682" spans="1:6" x14ac:dyDescent="0.25">
      <c r="A682" t="s">
        <v>10787</v>
      </c>
      <c r="B682" t="s">
        <v>72</v>
      </c>
      <c r="C682" t="s">
        <v>150</v>
      </c>
      <c r="D682" t="s">
        <v>477</v>
      </c>
      <c r="E682">
        <v>3</v>
      </c>
      <c r="F682" t="s">
        <v>10109</v>
      </c>
    </row>
    <row r="683" spans="1:6" x14ac:dyDescent="0.25">
      <c r="A683" t="s">
        <v>10785</v>
      </c>
      <c r="B683" t="s">
        <v>72</v>
      </c>
      <c r="C683" t="s">
        <v>150</v>
      </c>
      <c r="D683" t="s">
        <v>10137</v>
      </c>
      <c r="E683">
        <v>1</v>
      </c>
      <c r="F683" t="s">
        <v>10109</v>
      </c>
    </row>
    <row r="684" spans="1:6" x14ac:dyDescent="0.25">
      <c r="A684" t="s">
        <v>20309</v>
      </c>
      <c r="B684" t="s">
        <v>72</v>
      </c>
      <c r="C684" t="s">
        <v>150</v>
      </c>
      <c r="D684" t="s">
        <v>480</v>
      </c>
      <c r="E684">
        <v>1</v>
      </c>
      <c r="F684" t="s">
        <v>10109</v>
      </c>
    </row>
    <row r="685" spans="1:6" x14ac:dyDescent="0.25">
      <c r="A685" t="s">
        <v>20409</v>
      </c>
      <c r="B685" t="s">
        <v>72</v>
      </c>
      <c r="C685" t="s">
        <v>151</v>
      </c>
      <c r="D685" t="s">
        <v>452</v>
      </c>
      <c r="E685">
        <v>1</v>
      </c>
      <c r="F685" t="s">
        <v>10109</v>
      </c>
    </row>
    <row r="686" spans="1:6" x14ac:dyDescent="0.25">
      <c r="A686" t="s">
        <v>20678</v>
      </c>
      <c r="B686" t="s">
        <v>72</v>
      </c>
      <c r="C686" t="s">
        <v>151</v>
      </c>
      <c r="D686" t="s">
        <v>453</v>
      </c>
      <c r="E686">
        <v>1</v>
      </c>
      <c r="F686" t="s">
        <v>10109</v>
      </c>
    </row>
    <row r="687" spans="1:6" x14ac:dyDescent="0.25">
      <c r="A687" t="s">
        <v>21229</v>
      </c>
      <c r="B687" t="s">
        <v>72</v>
      </c>
      <c r="C687" t="s">
        <v>151</v>
      </c>
      <c r="D687" t="s">
        <v>20204</v>
      </c>
      <c r="E687">
        <v>1</v>
      </c>
      <c r="F687" t="s">
        <v>10109</v>
      </c>
    </row>
    <row r="688" spans="1:6" x14ac:dyDescent="0.25">
      <c r="A688" t="s">
        <v>20436</v>
      </c>
      <c r="B688" t="s">
        <v>72</v>
      </c>
      <c r="C688" t="s">
        <v>151</v>
      </c>
      <c r="D688" t="s">
        <v>461</v>
      </c>
      <c r="E688">
        <v>1</v>
      </c>
      <c r="F688" t="s">
        <v>10109</v>
      </c>
    </row>
    <row r="689" spans="1:6" x14ac:dyDescent="0.25">
      <c r="A689" t="s">
        <v>10551</v>
      </c>
      <c r="B689" t="s">
        <v>72</v>
      </c>
      <c r="C689" t="s">
        <v>151</v>
      </c>
      <c r="D689" t="s">
        <v>10115</v>
      </c>
      <c r="E689">
        <v>6</v>
      </c>
      <c r="F689" t="s">
        <v>10109</v>
      </c>
    </row>
    <row r="690" spans="1:6" x14ac:dyDescent="0.25">
      <c r="A690" t="s">
        <v>12493</v>
      </c>
      <c r="B690" t="s">
        <v>72</v>
      </c>
      <c r="C690" t="s">
        <v>151</v>
      </c>
      <c r="D690" t="s">
        <v>10111</v>
      </c>
      <c r="E690">
        <v>155</v>
      </c>
      <c r="F690" t="s">
        <v>10109</v>
      </c>
    </row>
    <row r="691" spans="1:6" x14ac:dyDescent="0.25">
      <c r="A691" t="s">
        <v>20478</v>
      </c>
      <c r="B691" t="s">
        <v>72</v>
      </c>
      <c r="C691" t="s">
        <v>151</v>
      </c>
      <c r="D691" t="s">
        <v>462</v>
      </c>
      <c r="E691">
        <v>1</v>
      </c>
      <c r="F691" t="s">
        <v>10109</v>
      </c>
    </row>
    <row r="692" spans="1:6" x14ac:dyDescent="0.25">
      <c r="A692" t="s">
        <v>12160</v>
      </c>
      <c r="B692" t="s">
        <v>72</v>
      </c>
      <c r="C692" t="s">
        <v>151</v>
      </c>
      <c r="D692" t="s">
        <v>10122</v>
      </c>
      <c r="E692">
        <v>2</v>
      </c>
      <c r="F692" t="s">
        <v>10109</v>
      </c>
    </row>
    <row r="693" spans="1:6" x14ac:dyDescent="0.25">
      <c r="A693" t="s">
        <v>10784</v>
      </c>
      <c r="B693" t="s">
        <v>72</v>
      </c>
      <c r="C693" t="s">
        <v>151</v>
      </c>
      <c r="D693" t="s">
        <v>463</v>
      </c>
      <c r="E693">
        <v>1</v>
      </c>
      <c r="F693" t="s">
        <v>10109</v>
      </c>
    </row>
    <row r="694" spans="1:6" x14ac:dyDescent="0.25">
      <c r="A694" t="s">
        <v>12270</v>
      </c>
      <c r="B694" t="s">
        <v>72</v>
      </c>
      <c r="C694" t="s">
        <v>151</v>
      </c>
      <c r="D694" t="s">
        <v>10113</v>
      </c>
      <c r="E694">
        <v>189</v>
      </c>
      <c r="F694" t="s">
        <v>10109</v>
      </c>
    </row>
    <row r="695" spans="1:6" x14ac:dyDescent="0.25">
      <c r="A695" t="s">
        <v>20447</v>
      </c>
      <c r="B695" t="s">
        <v>72</v>
      </c>
      <c r="C695" t="s">
        <v>151</v>
      </c>
      <c r="D695" t="s">
        <v>457</v>
      </c>
      <c r="E695">
        <v>2</v>
      </c>
      <c r="F695" t="s">
        <v>10109</v>
      </c>
    </row>
    <row r="696" spans="1:6" x14ac:dyDescent="0.25">
      <c r="A696" t="s">
        <v>20404</v>
      </c>
      <c r="B696" t="s">
        <v>72</v>
      </c>
      <c r="C696" t="s">
        <v>151</v>
      </c>
      <c r="D696" t="s">
        <v>469</v>
      </c>
      <c r="E696">
        <v>1</v>
      </c>
      <c r="F696" t="s">
        <v>10109</v>
      </c>
    </row>
    <row r="697" spans="1:6" x14ac:dyDescent="0.25">
      <c r="A697" t="s">
        <v>11979</v>
      </c>
      <c r="B697" t="s">
        <v>72</v>
      </c>
      <c r="C697" t="s">
        <v>151</v>
      </c>
      <c r="D697" t="s">
        <v>471</v>
      </c>
      <c r="E697">
        <v>1</v>
      </c>
      <c r="F697" t="s">
        <v>10109</v>
      </c>
    </row>
    <row r="698" spans="1:6" x14ac:dyDescent="0.25">
      <c r="A698" t="s">
        <v>20680</v>
      </c>
      <c r="B698" t="s">
        <v>72</v>
      </c>
      <c r="C698" t="s">
        <v>151</v>
      </c>
      <c r="D698" t="s">
        <v>473</v>
      </c>
      <c r="E698">
        <v>1</v>
      </c>
      <c r="F698" t="s">
        <v>10109</v>
      </c>
    </row>
    <row r="699" spans="1:6" x14ac:dyDescent="0.25">
      <c r="A699" t="s">
        <v>20380</v>
      </c>
      <c r="B699" t="s">
        <v>72</v>
      </c>
      <c r="C699" t="s">
        <v>151</v>
      </c>
      <c r="D699" t="s">
        <v>474</v>
      </c>
      <c r="E699">
        <v>2</v>
      </c>
      <c r="F699" t="s">
        <v>10109</v>
      </c>
    </row>
    <row r="700" spans="1:6" x14ac:dyDescent="0.25">
      <c r="A700" t="s">
        <v>11636</v>
      </c>
      <c r="B700" t="s">
        <v>72</v>
      </c>
      <c r="C700" t="s">
        <v>151</v>
      </c>
      <c r="D700" t="s">
        <v>475</v>
      </c>
      <c r="E700">
        <v>1</v>
      </c>
      <c r="F700" t="s">
        <v>10109</v>
      </c>
    </row>
    <row r="701" spans="1:6" x14ac:dyDescent="0.25">
      <c r="A701" t="s">
        <v>21348</v>
      </c>
      <c r="B701" t="s">
        <v>72</v>
      </c>
      <c r="C701" t="s">
        <v>151</v>
      </c>
      <c r="D701" t="s">
        <v>476</v>
      </c>
      <c r="E701">
        <v>1</v>
      </c>
      <c r="F701" t="s">
        <v>10109</v>
      </c>
    </row>
    <row r="702" spans="1:6" x14ac:dyDescent="0.25">
      <c r="A702" t="s">
        <v>20153</v>
      </c>
      <c r="B702" t="s">
        <v>72</v>
      </c>
      <c r="C702" t="s">
        <v>151</v>
      </c>
      <c r="D702" t="s">
        <v>10123</v>
      </c>
      <c r="E702">
        <v>2</v>
      </c>
      <c r="F702" t="s">
        <v>10109</v>
      </c>
    </row>
    <row r="703" spans="1:6" x14ac:dyDescent="0.25">
      <c r="A703" t="s">
        <v>20820</v>
      </c>
      <c r="B703" t="s">
        <v>72</v>
      </c>
      <c r="C703" t="s">
        <v>151</v>
      </c>
      <c r="D703" t="s">
        <v>477</v>
      </c>
      <c r="E703">
        <v>1</v>
      </c>
      <c r="F703" t="s">
        <v>10109</v>
      </c>
    </row>
    <row r="704" spans="1:6" x14ac:dyDescent="0.25">
      <c r="A704" t="s">
        <v>12191</v>
      </c>
      <c r="B704" t="s">
        <v>72</v>
      </c>
      <c r="C704" t="s">
        <v>151</v>
      </c>
      <c r="D704" t="s">
        <v>10137</v>
      </c>
      <c r="E704">
        <v>2</v>
      </c>
      <c r="F704" t="s">
        <v>10109</v>
      </c>
    </row>
    <row r="705" spans="1:6" x14ac:dyDescent="0.25">
      <c r="A705" t="s">
        <v>10677</v>
      </c>
      <c r="B705" t="s">
        <v>72</v>
      </c>
      <c r="C705" t="s">
        <v>151</v>
      </c>
      <c r="D705" t="s">
        <v>480</v>
      </c>
      <c r="E705">
        <v>1</v>
      </c>
      <c r="F705" t="s">
        <v>10109</v>
      </c>
    </row>
    <row r="706" spans="1:6" x14ac:dyDescent="0.25">
      <c r="A706" t="s">
        <v>11489</v>
      </c>
      <c r="B706" t="s">
        <v>72</v>
      </c>
      <c r="C706" t="s">
        <v>152</v>
      </c>
      <c r="D706" t="s">
        <v>10115</v>
      </c>
      <c r="E706">
        <v>4</v>
      </c>
      <c r="F706" t="s">
        <v>10109</v>
      </c>
    </row>
    <row r="707" spans="1:6" x14ac:dyDescent="0.25">
      <c r="A707" t="s">
        <v>11518</v>
      </c>
      <c r="B707" t="s">
        <v>72</v>
      </c>
      <c r="C707" t="s">
        <v>152</v>
      </c>
      <c r="D707" t="s">
        <v>10111</v>
      </c>
      <c r="E707">
        <v>37</v>
      </c>
      <c r="F707" t="s">
        <v>10109</v>
      </c>
    </row>
    <row r="708" spans="1:6" x14ac:dyDescent="0.25">
      <c r="A708" t="s">
        <v>11329</v>
      </c>
      <c r="B708" t="s">
        <v>72</v>
      </c>
      <c r="C708" t="s">
        <v>152</v>
      </c>
      <c r="D708" t="s">
        <v>10122</v>
      </c>
      <c r="E708">
        <v>2</v>
      </c>
      <c r="F708" t="s">
        <v>10109</v>
      </c>
    </row>
    <row r="709" spans="1:6" x14ac:dyDescent="0.25">
      <c r="A709" t="s">
        <v>10928</v>
      </c>
      <c r="B709" t="s">
        <v>72</v>
      </c>
      <c r="C709" t="s">
        <v>152</v>
      </c>
      <c r="D709" t="s">
        <v>463</v>
      </c>
      <c r="E709">
        <v>4</v>
      </c>
      <c r="F709" t="s">
        <v>10109</v>
      </c>
    </row>
    <row r="710" spans="1:6" x14ac:dyDescent="0.25">
      <c r="A710" t="s">
        <v>11289</v>
      </c>
      <c r="B710" t="s">
        <v>72</v>
      </c>
      <c r="C710" t="s">
        <v>152</v>
      </c>
      <c r="D710" t="s">
        <v>10113</v>
      </c>
      <c r="E710">
        <v>42</v>
      </c>
      <c r="F710" t="s">
        <v>10109</v>
      </c>
    </row>
    <row r="711" spans="1:6" x14ac:dyDescent="0.25">
      <c r="A711" t="s">
        <v>21316</v>
      </c>
      <c r="B711" t="s">
        <v>72</v>
      </c>
      <c r="C711" t="s">
        <v>152</v>
      </c>
      <c r="D711" t="s">
        <v>10124</v>
      </c>
      <c r="E711">
        <v>1</v>
      </c>
      <c r="F711" t="s">
        <v>10109</v>
      </c>
    </row>
    <row r="712" spans="1:6" x14ac:dyDescent="0.25">
      <c r="A712" t="s">
        <v>21231</v>
      </c>
      <c r="B712" t="s">
        <v>72</v>
      </c>
      <c r="C712" t="s">
        <v>152</v>
      </c>
      <c r="D712" t="s">
        <v>469</v>
      </c>
      <c r="E712">
        <v>1</v>
      </c>
      <c r="F712" t="s">
        <v>10109</v>
      </c>
    </row>
    <row r="713" spans="1:6" x14ac:dyDescent="0.25">
      <c r="A713" t="s">
        <v>20935</v>
      </c>
      <c r="B713" t="s">
        <v>72</v>
      </c>
      <c r="C713" t="s">
        <v>152</v>
      </c>
      <c r="D713" t="s">
        <v>470</v>
      </c>
      <c r="E713">
        <v>1</v>
      </c>
      <c r="F713" t="s">
        <v>10109</v>
      </c>
    </row>
    <row r="714" spans="1:6" x14ac:dyDescent="0.25">
      <c r="A714" t="s">
        <v>20917</v>
      </c>
      <c r="B714" t="s">
        <v>72</v>
      </c>
      <c r="C714" t="s">
        <v>153</v>
      </c>
      <c r="D714" t="s">
        <v>451</v>
      </c>
      <c r="E714">
        <v>1</v>
      </c>
      <c r="F714" t="s">
        <v>10109</v>
      </c>
    </row>
    <row r="715" spans="1:6" x14ac:dyDescent="0.25">
      <c r="A715" t="s">
        <v>10182</v>
      </c>
      <c r="B715" t="s">
        <v>72</v>
      </c>
      <c r="C715" t="s">
        <v>153</v>
      </c>
      <c r="D715" t="s">
        <v>454</v>
      </c>
      <c r="E715">
        <v>1</v>
      </c>
      <c r="F715" t="s">
        <v>10109</v>
      </c>
    </row>
    <row r="716" spans="1:6" x14ac:dyDescent="0.25">
      <c r="A716" t="s">
        <v>12318</v>
      </c>
      <c r="B716" t="s">
        <v>72</v>
      </c>
      <c r="C716" t="s">
        <v>153</v>
      </c>
      <c r="D716" t="s">
        <v>10115</v>
      </c>
      <c r="E716">
        <v>11</v>
      </c>
      <c r="F716" t="s">
        <v>10109</v>
      </c>
    </row>
    <row r="717" spans="1:6" x14ac:dyDescent="0.25">
      <c r="A717" t="s">
        <v>12214</v>
      </c>
      <c r="B717" t="s">
        <v>72</v>
      </c>
      <c r="C717" t="s">
        <v>153</v>
      </c>
      <c r="D717" t="s">
        <v>10111</v>
      </c>
      <c r="E717">
        <v>138</v>
      </c>
      <c r="F717" t="s">
        <v>10109</v>
      </c>
    </row>
    <row r="718" spans="1:6" x14ac:dyDescent="0.25">
      <c r="A718" t="s">
        <v>11285</v>
      </c>
      <c r="B718" t="s">
        <v>72</v>
      </c>
      <c r="C718" t="s">
        <v>153</v>
      </c>
      <c r="D718" t="s">
        <v>462</v>
      </c>
      <c r="E718">
        <v>1</v>
      </c>
      <c r="F718" t="s">
        <v>10109</v>
      </c>
    </row>
    <row r="719" spans="1:6" x14ac:dyDescent="0.25">
      <c r="A719" t="s">
        <v>12309</v>
      </c>
      <c r="B719" t="s">
        <v>72</v>
      </c>
      <c r="C719" t="s">
        <v>153</v>
      </c>
      <c r="D719" t="s">
        <v>10122</v>
      </c>
      <c r="E719">
        <v>3</v>
      </c>
      <c r="F719" t="s">
        <v>10109</v>
      </c>
    </row>
    <row r="720" spans="1:6" x14ac:dyDescent="0.25">
      <c r="A720" t="s">
        <v>10886</v>
      </c>
      <c r="B720" t="s">
        <v>72</v>
      </c>
      <c r="C720" t="s">
        <v>153</v>
      </c>
      <c r="D720" t="s">
        <v>463</v>
      </c>
      <c r="E720">
        <v>4</v>
      </c>
      <c r="F720" t="s">
        <v>10109</v>
      </c>
    </row>
    <row r="721" spans="1:6" x14ac:dyDescent="0.25">
      <c r="A721" t="s">
        <v>11709</v>
      </c>
      <c r="B721" t="s">
        <v>72</v>
      </c>
      <c r="C721" t="s">
        <v>153</v>
      </c>
      <c r="D721" t="s">
        <v>10113</v>
      </c>
      <c r="E721">
        <v>145</v>
      </c>
      <c r="F721" t="s">
        <v>10109</v>
      </c>
    </row>
    <row r="722" spans="1:6" x14ac:dyDescent="0.25">
      <c r="A722" t="s">
        <v>20372</v>
      </c>
      <c r="B722" t="s">
        <v>72</v>
      </c>
      <c r="C722" t="s">
        <v>153</v>
      </c>
      <c r="D722" t="s">
        <v>467</v>
      </c>
      <c r="E722">
        <v>1</v>
      </c>
      <c r="F722" t="s">
        <v>10109</v>
      </c>
    </row>
    <row r="723" spans="1:6" x14ac:dyDescent="0.25">
      <c r="A723" t="s">
        <v>11882</v>
      </c>
      <c r="B723" t="s">
        <v>72</v>
      </c>
      <c r="C723" t="s">
        <v>153</v>
      </c>
      <c r="D723" t="s">
        <v>10124</v>
      </c>
      <c r="E723">
        <v>3</v>
      </c>
      <c r="F723" t="s">
        <v>10109</v>
      </c>
    </row>
    <row r="724" spans="1:6" x14ac:dyDescent="0.25">
      <c r="A724" t="s">
        <v>10867</v>
      </c>
      <c r="B724" t="s">
        <v>72</v>
      </c>
      <c r="C724" t="s">
        <v>153</v>
      </c>
      <c r="D724" t="s">
        <v>457</v>
      </c>
      <c r="E724">
        <v>1</v>
      </c>
      <c r="F724" t="s">
        <v>10109</v>
      </c>
    </row>
    <row r="725" spans="1:6" x14ac:dyDescent="0.25">
      <c r="A725" t="s">
        <v>20948</v>
      </c>
      <c r="B725" t="s">
        <v>72</v>
      </c>
      <c r="C725" t="s">
        <v>153</v>
      </c>
      <c r="D725" t="s">
        <v>471</v>
      </c>
      <c r="E725">
        <v>1</v>
      </c>
      <c r="F725" t="s">
        <v>10109</v>
      </c>
    </row>
    <row r="726" spans="1:6" x14ac:dyDescent="0.25">
      <c r="A726" t="s">
        <v>12236</v>
      </c>
      <c r="B726" t="s">
        <v>72</v>
      </c>
      <c r="C726" t="s">
        <v>153</v>
      </c>
      <c r="D726" t="s">
        <v>475</v>
      </c>
      <c r="E726">
        <v>1</v>
      </c>
      <c r="F726" t="s">
        <v>10109</v>
      </c>
    </row>
    <row r="727" spans="1:6" x14ac:dyDescent="0.25">
      <c r="A727" t="s">
        <v>21394</v>
      </c>
      <c r="B727" t="s">
        <v>72</v>
      </c>
      <c r="C727" t="s">
        <v>153</v>
      </c>
      <c r="D727" t="s">
        <v>476</v>
      </c>
      <c r="E727">
        <v>1</v>
      </c>
      <c r="F727" t="s">
        <v>10109</v>
      </c>
    </row>
    <row r="728" spans="1:6" x14ac:dyDescent="0.25">
      <c r="A728" t="s">
        <v>21066</v>
      </c>
      <c r="B728" t="s">
        <v>72</v>
      </c>
      <c r="C728" t="s">
        <v>153</v>
      </c>
      <c r="D728" t="s">
        <v>477</v>
      </c>
      <c r="E728">
        <v>1</v>
      </c>
      <c r="F728" t="s">
        <v>10109</v>
      </c>
    </row>
    <row r="729" spans="1:6" x14ac:dyDescent="0.25">
      <c r="A729" t="s">
        <v>20809</v>
      </c>
      <c r="B729" t="s">
        <v>72</v>
      </c>
      <c r="C729" t="s">
        <v>153</v>
      </c>
      <c r="D729" t="s">
        <v>10137</v>
      </c>
      <c r="E729">
        <v>2</v>
      </c>
      <c r="F729" t="s">
        <v>10109</v>
      </c>
    </row>
    <row r="730" spans="1:6" x14ac:dyDescent="0.25">
      <c r="A730" t="s">
        <v>10250</v>
      </c>
      <c r="B730" t="s">
        <v>72</v>
      </c>
      <c r="C730" t="s">
        <v>153</v>
      </c>
      <c r="D730" t="s">
        <v>479</v>
      </c>
      <c r="E730">
        <v>1</v>
      </c>
      <c r="F730" t="s">
        <v>10109</v>
      </c>
    </row>
    <row r="731" spans="1:6" x14ac:dyDescent="0.25">
      <c r="A731" t="s">
        <v>21227</v>
      </c>
      <c r="B731" t="s">
        <v>72</v>
      </c>
      <c r="C731" t="s">
        <v>152</v>
      </c>
      <c r="D731" t="s">
        <v>477</v>
      </c>
      <c r="E731">
        <v>1</v>
      </c>
      <c r="F731" t="s">
        <v>10109</v>
      </c>
    </row>
    <row r="732" spans="1:6" x14ac:dyDescent="0.25">
      <c r="A732" t="s">
        <v>11584</v>
      </c>
      <c r="B732" t="s">
        <v>72</v>
      </c>
      <c r="C732" t="s">
        <v>154</v>
      </c>
      <c r="D732" t="s">
        <v>451</v>
      </c>
      <c r="E732">
        <v>2</v>
      </c>
      <c r="F732" t="s">
        <v>10109</v>
      </c>
    </row>
    <row r="733" spans="1:6" x14ac:dyDescent="0.25">
      <c r="A733" t="s">
        <v>12289</v>
      </c>
      <c r="B733" t="s">
        <v>72</v>
      </c>
      <c r="C733" t="s">
        <v>154</v>
      </c>
      <c r="D733" t="s">
        <v>10385</v>
      </c>
      <c r="E733">
        <v>1</v>
      </c>
      <c r="F733" t="s">
        <v>10109</v>
      </c>
    </row>
    <row r="734" spans="1:6" x14ac:dyDescent="0.25">
      <c r="A734" t="s">
        <v>11299</v>
      </c>
      <c r="B734" t="s">
        <v>72</v>
      </c>
      <c r="C734" t="s">
        <v>154</v>
      </c>
      <c r="D734" t="s">
        <v>461</v>
      </c>
      <c r="E734">
        <v>1</v>
      </c>
      <c r="F734" t="s">
        <v>10109</v>
      </c>
    </row>
    <row r="735" spans="1:6" x14ac:dyDescent="0.25">
      <c r="A735" t="s">
        <v>10812</v>
      </c>
      <c r="B735" t="s">
        <v>72</v>
      </c>
      <c r="C735" t="s">
        <v>154</v>
      </c>
      <c r="D735" t="s">
        <v>10115</v>
      </c>
      <c r="E735">
        <v>8</v>
      </c>
      <c r="F735" t="s">
        <v>10109</v>
      </c>
    </row>
    <row r="736" spans="1:6" x14ac:dyDescent="0.25">
      <c r="A736" t="s">
        <v>12237</v>
      </c>
      <c r="B736" t="s">
        <v>72</v>
      </c>
      <c r="C736" t="s">
        <v>154</v>
      </c>
      <c r="D736" t="s">
        <v>10111</v>
      </c>
      <c r="E736">
        <v>74</v>
      </c>
      <c r="F736" t="s">
        <v>10109</v>
      </c>
    </row>
    <row r="737" spans="1:6" x14ac:dyDescent="0.25">
      <c r="A737" t="s">
        <v>11508</v>
      </c>
      <c r="B737" t="s">
        <v>72</v>
      </c>
      <c r="C737" t="s">
        <v>154</v>
      </c>
      <c r="D737" t="s">
        <v>463</v>
      </c>
      <c r="E737">
        <v>6</v>
      </c>
      <c r="F737" t="s">
        <v>10109</v>
      </c>
    </row>
    <row r="738" spans="1:6" x14ac:dyDescent="0.25">
      <c r="A738" t="s">
        <v>10879</v>
      </c>
      <c r="B738" t="s">
        <v>72</v>
      </c>
      <c r="C738" t="s">
        <v>154</v>
      </c>
      <c r="D738" t="s">
        <v>10113</v>
      </c>
      <c r="E738">
        <v>80</v>
      </c>
      <c r="F738" t="s">
        <v>10109</v>
      </c>
    </row>
    <row r="739" spans="1:6" x14ac:dyDescent="0.25">
      <c r="A739" t="s">
        <v>11287</v>
      </c>
      <c r="B739" t="s">
        <v>72</v>
      </c>
      <c r="C739" t="s">
        <v>154</v>
      </c>
      <c r="D739" t="s">
        <v>457</v>
      </c>
      <c r="E739">
        <v>1</v>
      </c>
      <c r="F739" t="s">
        <v>10109</v>
      </c>
    </row>
    <row r="740" spans="1:6" x14ac:dyDescent="0.25">
      <c r="A740" t="s">
        <v>11263</v>
      </c>
      <c r="B740" t="s">
        <v>72</v>
      </c>
      <c r="C740" t="s">
        <v>154</v>
      </c>
      <c r="D740" t="s">
        <v>470</v>
      </c>
      <c r="E740">
        <v>1</v>
      </c>
      <c r="F740" t="s">
        <v>10109</v>
      </c>
    </row>
    <row r="741" spans="1:6" x14ac:dyDescent="0.25">
      <c r="A741" t="s">
        <v>11878</v>
      </c>
      <c r="B741" t="s">
        <v>72</v>
      </c>
      <c r="C741" t="s">
        <v>154</v>
      </c>
      <c r="D741" t="s">
        <v>475</v>
      </c>
      <c r="E741">
        <v>2</v>
      </c>
      <c r="F741" t="s">
        <v>10109</v>
      </c>
    </row>
    <row r="742" spans="1:6" x14ac:dyDescent="0.25">
      <c r="A742" t="s">
        <v>20392</v>
      </c>
      <c r="B742" t="s">
        <v>72</v>
      </c>
      <c r="C742" t="s">
        <v>154</v>
      </c>
      <c r="D742" t="s">
        <v>10123</v>
      </c>
      <c r="E742">
        <v>1</v>
      </c>
      <c r="F742" t="s">
        <v>10109</v>
      </c>
    </row>
    <row r="743" spans="1:6" x14ac:dyDescent="0.25">
      <c r="A743" t="s">
        <v>11239</v>
      </c>
      <c r="B743" t="s">
        <v>72</v>
      </c>
      <c r="C743" t="s">
        <v>154</v>
      </c>
      <c r="D743" t="s">
        <v>478</v>
      </c>
      <c r="E743">
        <v>1</v>
      </c>
      <c r="F743" t="s">
        <v>10109</v>
      </c>
    </row>
    <row r="744" spans="1:6" x14ac:dyDescent="0.25">
      <c r="A744" t="s">
        <v>12867</v>
      </c>
      <c r="B744" t="s">
        <v>72</v>
      </c>
      <c r="C744" t="s">
        <v>154</v>
      </c>
      <c r="D744" t="s">
        <v>480</v>
      </c>
      <c r="E744">
        <v>1</v>
      </c>
      <c r="F744" t="s">
        <v>10109</v>
      </c>
    </row>
    <row r="745" spans="1:6" x14ac:dyDescent="0.25">
      <c r="A745" t="s">
        <v>12452</v>
      </c>
      <c r="B745" t="s">
        <v>72</v>
      </c>
      <c r="C745" t="s">
        <v>155</v>
      </c>
      <c r="D745" t="s">
        <v>451</v>
      </c>
      <c r="E745">
        <v>1</v>
      </c>
      <c r="F745" t="s">
        <v>10109</v>
      </c>
    </row>
    <row r="746" spans="1:6" x14ac:dyDescent="0.25">
      <c r="A746" t="s">
        <v>20147</v>
      </c>
      <c r="B746" t="s">
        <v>72</v>
      </c>
      <c r="C746" t="s">
        <v>155</v>
      </c>
      <c r="D746" t="s">
        <v>10318</v>
      </c>
      <c r="E746">
        <v>1</v>
      </c>
      <c r="F746" t="s">
        <v>10109</v>
      </c>
    </row>
    <row r="747" spans="1:6" x14ac:dyDescent="0.25">
      <c r="A747" t="s">
        <v>12475</v>
      </c>
      <c r="B747" t="s">
        <v>72</v>
      </c>
      <c r="C747" t="s">
        <v>155</v>
      </c>
      <c r="D747" t="s">
        <v>10115</v>
      </c>
      <c r="E747">
        <v>11</v>
      </c>
      <c r="F747" t="s">
        <v>10109</v>
      </c>
    </row>
    <row r="748" spans="1:6" x14ac:dyDescent="0.25">
      <c r="A748" t="s">
        <v>11323</v>
      </c>
      <c r="B748" t="s">
        <v>72</v>
      </c>
      <c r="C748" t="s">
        <v>155</v>
      </c>
      <c r="D748" t="s">
        <v>10111</v>
      </c>
      <c r="E748">
        <v>138</v>
      </c>
      <c r="F748" t="s">
        <v>10109</v>
      </c>
    </row>
    <row r="749" spans="1:6" x14ac:dyDescent="0.25">
      <c r="A749" t="s">
        <v>20339</v>
      </c>
      <c r="B749" t="s">
        <v>72</v>
      </c>
      <c r="C749" t="s">
        <v>155</v>
      </c>
      <c r="D749" t="s">
        <v>462</v>
      </c>
      <c r="E749">
        <v>1</v>
      </c>
      <c r="F749" t="s">
        <v>10109</v>
      </c>
    </row>
    <row r="750" spans="1:6" x14ac:dyDescent="0.25">
      <c r="A750" t="s">
        <v>10868</v>
      </c>
      <c r="B750" t="s">
        <v>72</v>
      </c>
      <c r="C750" t="s">
        <v>155</v>
      </c>
      <c r="D750" t="s">
        <v>10122</v>
      </c>
      <c r="E750">
        <v>3</v>
      </c>
      <c r="F750" t="s">
        <v>10109</v>
      </c>
    </row>
    <row r="751" spans="1:6" x14ac:dyDescent="0.25">
      <c r="A751" t="s">
        <v>10943</v>
      </c>
      <c r="B751" t="s">
        <v>72</v>
      </c>
      <c r="C751" t="s">
        <v>155</v>
      </c>
      <c r="D751" t="s">
        <v>463</v>
      </c>
      <c r="E751">
        <v>5</v>
      </c>
      <c r="F751" t="s">
        <v>10109</v>
      </c>
    </row>
    <row r="752" spans="1:6" x14ac:dyDescent="0.25">
      <c r="A752" t="s">
        <v>20919</v>
      </c>
      <c r="B752" t="s">
        <v>72</v>
      </c>
      <c r="C752" t="s">
        <v>155</v>
      </c>
      <c r="D752" t="s">
        <v>464</v>
      </c>
      <c r="E752">
        <v>2</v>
      </c>
      <c r="F752" t="s">
        <v>10109</v>
      </c>
    </row>
    <row r="753" spans="1:6" x14ac:dyDescent="0.25">
      <c r="A753" t="s">
        <v>11705</v>
      </c>
      <c r="B753" t="s">
        <v>72</v>
      </c>
      <c r="C753" t="s">
        <v>155</v>
      </c>
      <c r="D753" t="s">
        <v>10113</v>
      </c>
      <c r="E753">
        <v>149</v>
      </c>
      <c r="F753" t="s">
        <v>10109</v>
      </c>
    </row>
    <row r="754" spans="1:6" x14ac:dyDescent="0.25">
      <c r="A754" t="s">
        <v>11635</v>
      </c>
      <c r="B754" t="s">
        <v>72</v>
      </c>
      <c r="C754" t="s">
        <v>155</v>
      </c>
      <c r="D754" t="s">
        <v>467</v>
      </c>
      <c r="E754">
        <v>1</v>
      </c>
      <c r="F754" t="s">
        <v>10109</v>
      </c>
    </row>
    <row r="755" spans="1:6" x14ac:dyDescent="0.25">
      <c r="A755" t="s">
        <v>21311</v>
      </c>
      <c r="B755" t="s">
        <v>72</v>
      </c>
      <c r="C755" t="s">
        <v>155</v>
      </c>
      <c r="D755" t="s">
        <v>10124</v>
      </c>
      <c r="E755">
        <v>1</v>
      </c>
      <c r="F755" t="s">
        <v>10109</v>
      </c>
    </row>
    <row r="756" spans="1:6" x14ac:dyDescent="0.25">
      <c r="A756" t="s">
        <v>10216</v>
      </c>
      <c r="B756" t="s">
        <v>72</v>
      </c>
      <c r="C756" t="s">
        <v>155</v>
      </c>
      <c r="D756" t="s">
        <v>457</v>
      </c>
      <c r="E756">
        <v>1</v>
      </c>
      <c r="F756" t="s">
        <v>10109</v>
      </c>
    </row>
    <row r="757" spans="1:6" x14ac:dyDescent="0.25">
      <c r="A757" t="s">
        <v>20810</v>
      </c>
      <c r="B757" t="s">
        <v>72</v>
      </c>
      <c r="C757" t="s">
        <v>155</v>
      </c>
      <c r="D757" t="s">
        <v>469</v>
      </c>
      <c r="E757">
        <v>1</v>
      </c>
      <c r="F757" t="s">
        <v>10109</v>
      </c>
    </row>
    <row r="758" spans="1:6" x14ac:dyDescent="0.25">
      <c r="A758" t="s">
        <v>12151</v>
      </c>
      <c r="B758" t="s">
        <v>72</v>
      </c>
      <c r="C758" t="s">
        <v>155</v>
      </c>
      <c r="D758" t="s">
        <v>471</v>
      </c>
      <c r="E758">
        <v>1</v>
      </c>
      <c r="F758" t="s">
        <v>10109</v>
      </c>
    </row>
    <row r="759" spans="1:6" x14ac:dyDescent="0.25">
      <c r="A759" t="s">
        <v>11503</v>
      </c>
      <c r="B759" t="s">
        <v>72</v>
      </c>
      <c r="C759" t="s">
        <v>155</v>
      </c>
      <c r="D759" t="s">
        <v>475</v>
      </c>
      <c r="E759">
        <v>1</v>
      </c>
      <c r="F759" t="s">
        <v>10109</v>
      </c>
    </row>
    <row r="760" spans="1:6" x14ac:dyDescent="0.25">
      <c r="A760" t="s">
        <v>21312</v>
      </c>
      <c r="B760" t="s">
        <v>72</v>
      </c>
      <c r="C760" t="s">
        <v>155</v>
      </c>
      <c r="D760" t="s">
        <v>476</v>
      </c>
      <c r="E760">
        <v>1</v>
      </c>
      <c r="F760" t="s">
        <v>10109</v>
      </c>
    </row>
    <row r="761" spans="1:6" x14ac:dyDescent="0.25">
      <c r="A761" t="s">
        <v>21301</v>
      </c>
      <c r="B761" t="s">
        <v>72</v>
      </c>
      <c r="C761" t="s">
        <v>155</v>
      </c>
      <c r="D761" t="s">
        <v>10123</v>
      </c>
      <c r="E761">
        <v>1</v>
      </c>
      <c r="F761" t="s">
        <v>10109</v>
      </c>
    </row>
    <row r="762" spans="1:6" x14ac:dyDescent="0.25">
      <c r="A762" t="s">
        <v>11601</v>
      </c>
      <c r="B762" t="s">
        <v>72</v>
      </c>
      <c r="C762" t="s">
        <v>155</v>
      </c>
      <c r="D762" t="s">
        <v>477</v>
      </c>
      <c r="E762">
        <v>2</v>
      </c>
      <c r="F762" t="s">
        <v>10109</v>
      </c>
    </row>
    <row r="763" spans="1:6" x14ac:dyDescent="0.25">
      <c r="A763" t="s">
        <v>10252</v>
      </c>
      <c r="B763" t="s">
        <v>72</v>
      </c>
      <c r="C763" t="s">
        <v>155</v>
      </c>
      <c r="D763" t="s">
        <v>479</v>
      </c>
      <c r="E763">
        <v>1</v>
      </c>
      <c r="F763" t="s">
        <v>10109</v>
      </c>
    </row>
    <row r="764" spans="1:6" x14ac:dyDescent="0.25">
      <c r="A764" t="s">
        <v>10257</v>
      </c>
      <c r="B764" t="s">
        <v>72</v>
      </c>
      <c r="C764" t="s">
        <v>155</v>
      </c>
      <c r="D764" t="s">
        <v>480</v>
      </c>
      <c r="E764">
        <v>3</v>
      </c>
      <c r="F764" t="s">
        <v>10109</v>
      </c>
    </row>
    <row r="765" spans="1:6" x14ac:dyDescent="0.25">
      <c r="A765" t="s">
        <v>21386</v>
      </c>
      <c r="B765" t="s">
        <v>72</v>
      </c>
      <c r="C765" t="s">
        <v>156</v>
      </c>
      <c r="D765" t="s">
        <v>453</v>
      </c>
      <c r="E765">
        <v>1</v>
      </c>
      <c r="F765" t="s">
        <v>10109</v>
      </c>
    </row>
    <row r="766" spans="1:6" x14ac:dyDescent="0.25">
      <c r="A766" t="s">
        <v>12268</v>
      </c>
      <c r="B766" t="s">
        <v>72</v>
      </c>
      <c r="C766" t="s">
        <v>156</v>
      </c>
      <c r="D766" t="s">
        <v>10115</v>
      </c>
      <c r="E766">
        <v>1</v>
      </c>
      <c r="F766" t="s">
        <v>10109</v>
      </c>
    </row>
    <row r="767" spans="1:6" x14ac:dyDescent="0.25">
      <c r="A767" t="s">
        <v>12456</v>
      </c>
      <c r="B767" t="s">
        <v>72</v>
      </c>
      <c r="C767" t="s">
        <v>156</v>
      </c>
      <c r="D767" t="s">
        <v>10111</v>
      </c>
      <c r="E767">
        <v>66</v>
      </c>
      <c r="F767" t="s">
        <v>10109</v>
      </c>
    </row>
    <row r="768" spans="1:6" x14ac:dyDescent="0.25">
      <c r="A768" t="s">
        <v>10196</v>
      </c>
      <c r="B768" t="s">
        <v>72</v>
      </c>
      <c r="C768" t="s">
        <v>156</v>
      </c>
      <c r="D768" t="s">
        <v>10122</v>
      </c>
      <c r="E768">
        <v>1</v>
      </c>
      <c r="F768" t="s">
        <v>10109</v>
      </c>
    </row>
    <row r="769" spans="1:6" x14ac:dyDescent="0.25">
      <c r="A769" t="s">
        <v>10964</v>
      </c>
      <c r="B769" t="s">
        <v>72</v>
      </c>
      <c r="C769" t="s">
        <v>156</v>
      </c>
      <c r="D769" t="s">
        <v>10113</v>
      </c>
      <c r="E769">
        <v>77</v>
      </c>
      <c r="F769" t="s">
        <v>10109</v>
      </c>
    </row>
    <row r="770" spans="1:6" x14ac:dyDescent="0.25">
      <c r="A770" t="s">
        <v>20479</v>
      </c>
      <c r="B770" t="s">
        <v>72</v>
      </c>
      <c r="C770" t="s">
        <v>156</v>
      </c>
      <c r="D770" t="s">
        <v>457</v>
      </c>
      <c r="E770">
        <v>1</v>
      </c>
      <c r="F770" t="s">
        <v>10109</v>
      </c>
    </row>
    <row r="771" spans="1:6" x14ac:dyDescent="0.25">
      <c r="A771" t="s">
        <v>20682</v>
      </c>
      <c r="B771" t="s">
        <v>72</v>
      </c>
      <c r="C771" t="s">
        <v>156</v>
      </c>
      <c r="D771" t="s">
        <v>469</v>
      </c>
      <c r="E771">
        <v>1</v>
      </c>
      <c r="F771" t="s">
        <v>10109</v>
      </c>
    </row>
    <row r="772" spans="1:6" x14ac:dyDescent="0.25">
      <c r="A772" t="s">
        <v>21292</v>
      </c>
      <c r="B772" t="s">
        <v>72</v>
      </c>
      <c r="C772" t="s">
        <v>156</v>
      </c>
      <c r="D772" t="s">
        <v>471</v>
      </c>
      <c r="E772">
        <v>1</v>
      </c>
      <c r="F772" t="s">
        <v>10109</v>
      </c>
    </row>
    <row r="773" spans="1:6" x14ac:dyDescent="0.25">
      <c r="A773" t="s">
        <v>20455</v>
      </c>
      <c r="B773" t="s">
        <v>72</v>
      </c>
      <c r="C773" t="s">
        <v>156</v>
      </c>
      <c r="D773" t="s">
        <v>474</v>
      </c>
      <c r="E773">
        <v>1</v>
      </c>
      <c r="F773" t="s">
        <v>10109</v>
      </c>
    </row>
    <row r="774" spans="1:6" x14ac:dyDescent="0.25">
      <c r="A774" t="s">
        <v>20700</v>
      </c>
      <c r="B774" t="s">
        <v>72</v>
      </c>
      <c r="C774" t="s">
        <v>156</v>
      </c>
      <c r="D774" t="s">
        <v>475</v>
      </c>
      <c r="E774">
        <v>1</v>
      </c>
      <c r="F774" t="s">
        <v>10109</v>
      </c>
    </row>
    <row r="775" spans="1:6" x14ac:dyDescent="0.25">
      <c r="A775" t="s">
        <v>20260</v>
      </c>
      <c r="B775" t="s">
        <v>72</v>
      </c>
      <c r="C775" t="s">
        <v>156</v>
      </c>
      <c r="D775" t="s">
        <v>476</v>
      </c>
      <c r="E775">
        <v>1</v>
      </c>
      <c r="F775" t="s">
        <v>10109</v>
      </c>
    </row>
    <row r="776" spans="1:6" x14ac:dyDescent="0.25">
      <c r="A776" t="s">
        <v>20772</v>
      </c>
      <c r="B776" t="s">
        <v>72</v>
      </c>
      <c r="C776" t="s">
        <v>156</v>
      </c>
      <c r="D776" t="s">
        <v>10137</v>
      </c>
      <c r="E776">
        <v>1</v>
      </c>
      <c r="F776" t="s">
        <v>10109</v>
      </c>
    </row>
    <row r="777" spans="1:6" x14ac:dyDescent="0.25">
      <c r="A777" t="s">
        <v>12326</v>
      </c>
      <c r="B777" t="s">
        <v>72</v>
      </c>
      <c r="C777" t="s">
        <v>157</v>
      </c>
      <c r="D777" t="s">
        <v>455</v>
      </c>
      <c r="E777">
        <v>2</v>
      </c>
      <c r="F777" t="s">
        <v>10109</v>
      </c>
    </row>
    <row r="778" spans="1:6" x14ac:dyDescent="0.25">
      <c r="A778" t="s">
        <v>12634</v>
      </c>
      <c r="B778" t="s">
        <v>72</v>
      </c>
      <c r="C778" t="s">
        <v>157</v>
      </c>
      <c r="D778" t="s">
        <v>10115</v>
      </c>
      <c r="E778">
        <v>5</v>
      </c>
      <c r="F778" t="s">
        <v>10109</v>
      </c>
    </row>
    <row r="779" spans="1:6" x14ac:dyDescent="0.25">
      <c r="A779" t="s">
        <v>11365</v>
      </c>
      <c r="B779" t="s">
        <v>72</v>
      </c>
      <c r="C779" t="s">
        <v>157</v>
      </c>
      <c r="D779" t="s">
        <v>10111</v>
      </c>
      <c r="E779">
        <v>25</v>
      </c>
      <c r="F779" t="s">
        <v>10109</v>
      </c>
    </row>
    <row r="780" spans="1:6" x14ac:dyDescent="0.25">
      <c r="A780" t="s">
        <v>10342</v>
      </c>
      <c r="B780" t="s">
        <v>72</v>
      </c>
      <c r="C780" t="s">
        <v>157</v>
      </c>
      <c r="D780" t="s">
        <v>462</v>
      </c>
      <c r="E780">
        <v>1</v>
      </c>
      <c r="F780" t="s">
        <v>10109</v>
      </c>
    </row>
    <row r="781" spans="1:6" x14ac:dyDescent="0.25">
      <c r="A781" t="s">
        <v>11828</v>
      </c>
      <c r="B781" t="s">
        <v>72</v>
      </c>
      <c r="C781" t="s">
        <v>157</v>
      </c>
      <c r="D781" t="s">
        <v>10122</v>
      </c>
      <c r="E781">
        <v>1</v>
      </c>
      <c r="F781" t="s">
        <v>10109</v>
      </c>
    </row>
    <row r="782" spans="1:6" x14ac:dyDescent="0.25">
      <c r="A782" t="s">
        <v>11608</v>
      </c>
      <c r="B782" t="s">
        <v>72</v>
      </c>
      <c r="C782" t="s">
        <v>157</v>
      </c>
      <c r="D782" t="s">
        <v>463</v>
      </c>
      <c r="E782">
        <v>4</v>
      </c>
      <c r="F782" t="s">
        <v>10109</v>
      </c>
    </row>
    <row r="783" spans="1:6" x14ac:dyDescent="0.25">
      <c r="A783" t="s">
        <v>10319</v>
      </c>
      <c r="B783" t="s">
        <v>72</v>
      </c>
      <c r="C783" t="s">
        <v>157</v>
      </c>
      <c r="D783" t="s">
        <v>10113</v>
      </c>
      <c r="E783">
        <v>36</v>
      </c>
      <c r="F783" t="s">
        <v>10109</v>
      </c>
    </row>
    <row r="784" spans="1:6" x14ac:dyDescent="0.25">
      <c r="A784" t="s">
        <v>12196</v>
      </c>
      <c r="B784" t="s">
        <v>72</v>
      </c>
      <c r="C784" t="s">
        <v>157</v>
      </c>
      <c r="D784" t="s">
        <v>10124</v>
      </c>
      <c r="E784">
        <v>1</v>
      </c>
      <c r="F784" t="s">
        <v>10109</v>
      </c>
    </row>
    <row r="785" spans="1:6" x14ac:dyDescent="0.25">
      <c r="A785" t="s">
        <v>12163</v>
      </c>
      <c r="B785" t="s">
        <v>72</v>
      </c>
      <c r="C785" t="s">
        <v>157</v>
      </c>
      <c r="D785" t="s">
        <v>470</v>
      </c>
      <c r="E785">
        <v>1</v>
      </c>
      <c r="F785" t="s">
        <v>10109</v>
      </c>
    </row>
    <row r="786" spans="1:6" x14ac:dyDescent="0.25">
      <c r="A786" t="s">
        <v>10971</v>
      </c>
      <c r="B786" t="s">
        <v>72</v>
      </c>
      <c r="C786" t="s">
        <v>157</v>
      </c>
      <c r="D786" t="s">
        <v>474</v>
      </c>
      <c r="E786">
        <v>2</v>
      </c>
      <c r="F786" t="s">
        <v>10109</v>
      </c>
    </row>
    <row r="787" spans="1:6" x14ac:dyDescent="0.25">
      <c r="A787" t="s">
        <v>20376</v>
      </c>
      <c r="B787" t="s">
        <v>72</v>
      </c>
      <c r="C787" t="s">
        <v>157</v>
      </c>
      <c r="D787" t="s">
        <v>475</v>
      </c>
      <c r="E787">
        <v>3</v>
      </c>
      <c r="F787" t="s">
        <v>10109</v>
      </c>
    </row>
    <row r="788" spans="1:6" x14ac:dyDescent="0.25">
      <c r="A788" t="s">
        <v>11602</v>
      </c>
      <c r="B788" t="s">
        <v>72</v>
      </c>
      <c r="C788" t="s">
        <v>157</v>
      </c>
      <c r="D788" t="s">
        <v>476</v>
      </c>
      <c r="E788">
        <v>2</v>
      </c>
      <c r="F788" t="s">
        <v>10109</v>
      </c>
    </row>
    <row r="789" spans="1:6" x14ac:dyDescent="0.25">
      <c r="A789" t="s">
        <v>11964</v>
      </c>
      <c r="B789" t="s">
        <v>72</v>
      </c>
      <c r="C789" t="s">
        <v>157</v>
      </c>
      <c r="D789" t="s">
        <v>10123</v>
      </c>
      <c r="E789">
        <v>1</v>
      </c>
      <c r="F789" t="s">
        <v>10109</v>
      </c>
    </row>
    <row r="790" spans="1:6" x14ac:dyDescent="0.25">
      <c r="A790" t="s">
        <v>10778</v>
      </c>
      <c r="B790" t="s">
        <v>72</v>
      </c>
      <c r="C790" t="s">
        <v>157</v>
      </c>
      <c r="D790" t="s">
        <v>477</v>
      </c>
      <c r="E790">
        <v>1</v>
      </c>
      <c r="F790" t="s">
        <v>10109</v>
      </c>
    </row>
    <row r="791" spans="1:6" x14ac:dyDescent="0.25">
      <c r="A791" t="s">
        <v>10339</v>
      </c>
      <c r="B791" t="s">
        <v>72</v>
      </c>
      <c r="C791" t="s">
        <v>157</v>
      </c>
      <c r="D791" t="s">
        <v>10137</v>
      </c>
      <c r="E791">
        <v>3</v>
      </c>
      <c r="F791" t="s">
        <v>10109</v>
      </c>
    </row>
    <row r="792" spans="1:6" x14ac:dyDescent="0.25">
      <c r="A792" t="s">
        <v>20149</v>
      </c>
      <c r="B792" t="s">
        <v>72</v>
      </c>
      <c r="C792" t="s">
        <v>158</v>
      </c>
      <c r="D792" t="s">
        <v>450</v>
      </c>
      <c r="E792">
        <v>1</v>
      </c>
      <c r="F792" t="s">
        <v>10109</v>
      </c>
    </row>
    <row r="793" spans="1:6" x14ac:dyDescent="0.25">
      <c r="A793" t="s">
        <v>10180</v>
      </c>
      <c r="B793" t="s">
        <v>72</v>
      </c>
      <c r="C793" t="s">
        <v>158</v>
      </c>
      <c r="D793" t="s">
        <v>458</v>
      </c>
      <c r="E793">
        <v>1</v>
      </c>
      <c r="F793" t="s">
        <v>10109</v>
      </c>
    </row>
    <row r="794" spans="1:6" x14ac:dyDescent="0.25">
      <c r="A794" t="s">
        <v>20936</v>
      </c>
      <c r="B794" t="s">
        <v>72</v>
      </c>
      <c r="C794" t="s">
        <v>158</v>
      </c>
      <c r="D794" t="s">
        <v>10385</v>
      </c>
      <c r="E794">
        <v>1</v>
      </c>
      <c r="F794" t="s">
        <v>10109</v>
      </c>
    </row>
    <row r="795" spans="1:6" x14ac:dyDescent="0.25">
      <c r="A795" t="s">
        <v>10536</v>
      </c>
      <c r="B795" t="s">
        <v>72</v>
      </c>
      <c r="C795" t="s">
        <v>158</v>
      </c>
      <c r="D795" t="s">
        <v>461</v>
      </c>
      <c r="E795">
        <v>2</v>
      </c>
      <c r="F795" t="s">
        <v>10109</v>
      </c>
    </row>
    <row r="796" spans="1:6" x14ac:dyDescent="0.25">
      <c r="A796" t="s">
        <v>12141</v>
      </c>
      <c r="B796" t="s">
        <v>72</v>
      </c>
      <c r="C796" t="s">
        <v>158</v>
      </c>
      <c r="D796" t="s">
        <v>10115</v>
      </c>
      <c r="E796">
        <v>6</v>
      </c>
      <c r="F796" t="s">
        <v>10109</v>
      </c>
    </row>
    <row r="797" spans="1:6" x14ac:dyDescent="0.25">
      <c r="A797" t="s">
        <v>12261</v>
      </c>
      <c r="B797" t="s">
        <v>72</v>
      </c>
      <c r="C797" t="s">
        <v>158</v>
      </c>
      <c r="D797" t="s">
        <v>10111</v>
      </c>
      <c r="E797">
        <v>73</v>
      </c>
      <c r="F797" t="s">
        <v>10109</v>
      </c>
    </row>
    <row r="798" spans="1:6" x14ac:dyDescent="0.25">
      <c r="A798" t="s">
        <v>20317</v>
      </c>
      <c r="B798" t="s">
        <v>72</v>
      </c>
      <c r="C798" t="s">
        <v>158</v>
      </c>
      <c r="D798" t="s">
        <v>462</v>
      </c>
      <c r="E798">
        <v>1</v>
      </c>
      <c r="F798" t="s">
        <v>10109</v>
      </c>
    </row>
    <row r="799" spans="1:6" x14ac:dyDescent="0.25">
      <c r="A799" t="s">
        <v>11702</v>
      </c>
      <c r="B799" t="s">
        <v>72</v>
      </c>
      <c r="C799" t="s">
        <v>158</v>
      </c>
      <c r="D799" t="s">
        <v>463</v>
      </c>
      <c r="E799">
        <v>4</v>
      </c>
      <c r="F799" t="s">
        <v>10109</v>
      </c>
    </row>
    <row r="800" spans="1:6" x14ac:dyDescent="0.25">
      <c r="A800" t="s">
        <v>20955</v>
      </c>
      <c r="B800" t="s">
        <v>72</v>
      </c>
      <c r="C800" t="s">
        <v>158</v>
      </c>
      <c r="D800" t="s">
        <v>464</v>
      </c>
      <c r="E800">
        <v>1</v>
      </c>
      <c r="F800" t="s">
        <v>10109</v>
      </c>
    </row>
    <row r="801" spans="1:6" x14ac:dyDescent="0.25">
      <c r="A801" t="s">
        <v>10186</v>
      </c>
      <c r="B801" t="s">
        <v>72</v>
      </c>
      <c r="C801" t="s">
        <v>158</v>
      </c>
      <c r="D801" t="s">
        <v>10113</v>
      </c>
      <c r="E801">
        <v>79</v>
      </c>
      <c r="F801" t="s">
        <v>10109</v>
      </c>
    </row>
    <row r="802" spans="1:6" x14ac:dyDescent="0.25">
      <c r="A802" t="s">
        <v>21035</v>
      </c>
      <c r="B802" t="s">
        <v>72</v>
      </c>
      <c r="C802" t="s">
        <v>158</v>
      </c>
      <c r="D802" t="s">
        <v>457</v>
      </c>
      <c r="E802">
        <v>1</v>
      </c>
      <c r="F802" t="s">
        <v>10109</v>
      </c>
    </row>
    <row r="803" spans="1:6" x14ac:dyDescent="0.25">
      <c r="A803" t="s">
        <v>20505</v>
      </c>
      <c r="B803" t="s">
        <v>72</v>
      </c>
      <c r="C803" t="s">
        <v>158</v>
      </c>
      <c r="D803" t="s">
        <v>474</v>
      </c>
      <c r="E803">
        <v>1</v>
      </c>
      <c r="F803" t="s">
        <v>10109</v>
      </c>
    </row>
    <row r="804" spans="1:6" x14ac:dyDescent="0.25">
      <c r="A804" t="s">
        <v>20768</v>
      </c>
      <c r="B804" t="s">
        <v>72</v>
      </c>
      <c r="C804" t="s">
        <v>158</v>
      </c>
      <c r="D804" t="s">
        <v>475</v>
      </c>
      <c r="E804">
        <v>1</v>
      </c>
      <c r="F804" t="s">
        <v>10109</v>
      </c>
    </row>
    <row r="805" spans="1:6" x14ac:dyDescent="0.25">
      <c r="A805" t="s">
        <v>20258</v>
      </c>
      <c r="B805" t="s">
        <v>72</v>
      </c>
      <c r="C805" t="s">
        <v>158</v>
      </c>
      <c r="D805" t="s">
        <v>477</v>
      </c>
      <c r="E805">
        <v>1</v>
      </c>
      <c r="F805" t="s">
        <v>10109</v>
      </c>
    </row>
    <row r="806" spans="1:6" x14ac:dyDescent="0.25">
      <c r="A806" t="s">
        <v>10568</v>
      </c>
      <c r="B806" t="s">
        <v>72</v>
      </c>
      <c r="C806" t="s">
        <v>158</v>
      </c>
      <c r="D806" t="s">
        <v>480</v>
      </c>
      <c r="E806">
        <v>3</v>
      </c>
      <c r="F806" t="s">
        <v>10109</v>
      </c>
    </row>
    <row r="807" spans="1:6" x14ac:dyDescent="0.25">
      <c r="A807" t="s">
        <v>20438</v>
      </c>
      <c r="B807" t="s">
        <v>72</v>
      </c>
      <c r="C807" t="s">
        <v>159</v>
      </c>
      <c r="D807" t="s">
        <v>498</v>
      </c>
      <c r="E807">
        <v>1</v>
      </c>
      <c r="F807" t="s">
        <v>10109</v>
      </c>
    </row>
    <row r="808" spans="1:6" x14ac:dyDescent="0.25">
      <c r="A808" t="s">
        <v>11680</v>
      </c>
      <c r="B808" t="s">
        <v>72</v>
      </c>
      <c r="C808" t="s">
        <v>159</v>
      </c>
      <c r="D808" t="s">
        <v>10115</v>
      </c>
      <c r="E808">
        <v>2</v>
      </c>
      <c r="F808" t="s">
        <v>10109</v>
      </c>
    </row>
    <row r="809" spans="1:6" x14ac:dyDescent="0.25">
      <c r="A809" t="s">
        <v>11232</v>
      </c>
      <c r="B809" t="s">
        <v>72</v>
      </c>
      <c r="C809" t="s">
        <v>159</v>
      </c>
      <c r="D809" t="s">
        <v>10111</v>
      </c>
      <c r="E809">
        <v>49</v>
      </c>
      <c r="F809" t="s">
        <v>10109</v>
      </c>
    </row>
    <row r="810" spans="1:6" x14ac:dyDescent="0.25">
      <c r="A810" t="s">
        <v>10970</v>
      </c>
      <c r="B810" t="s">
        <v>72</v>
      </c>
      <c r="C810" t="s">
        <v>159</v>
      </c>
      <c r="D810" t="s">
        <v>10113</v>
      </c>
      <c r="E810">
        <v>54</v>
      </c>
      <c r="F810" t="s">
        <v>10109</v>
      </c>
    </row>
    <row r="811" spans="1:6" x14ac:dyDescent="0.25">
      <c r="A811" t="s">
        <v>12459</v>
      </c>
      <c r="B811" t="s">
        <v>72</v>
      </c>
      <c r="C811" t="s">
        <v>159</v>
      </c>
      <c r="D811" t="s">
        <v>457</v>
      </c>
      <c r="E811">
        <v>1</v>
      </c>
      <c r="F811" t="s">
        <v>10109</v>
      </c>
    </row>
    <row r="812" spans="1:6" x14ac:dyDescent="0.25">
      <c r="A812" t="s">
        <v>10811</v>
      </c>
      <c r="B812" t="s">
        <v>72</v>
      </c>
      <c r="C812" t="s">
        <v>159</v>
      </c>
      <c r="D812" t="s">
        <v>470</v>
      </c>
      <c r="E812">
        <v>1</v>
      </c>
      <c r="F812" t="s">
        <v>10109</v>
      </c>
    </row>
    <row r="813" spans="1:6" x14ac:dyDescent="0.25">
      <c r="A813" t="s">
        <v>21031</v>
      </c>
      <c r="B813" t="s">
        <v>72</v>
      </c>
      <c r="C813" t="s">
        <v>159</v>
      </c>
      <c r="D813" t="s">
        <v>473</v>
      </c>
      <c r="E813">
        <v>1</v>
      </c>
      <c r="F813" t="s">
        <v>10109</v>
      </c>
    </row>
    <row r="814" spans="1:6" x14ac:dyDescent="0.25">
      <c r="A814" t="s">
        <v>11500</v>
      </c>
      <c r="B814" t="s">
        <v>72</v>
      </c>
      <c r="C814" t="s">
        <v>159</v>
      </c>
      <c r="D814" t="s">
        <v>475</v>
      </c>
      <c r="E814">
        <v>1</v>
      </c>
      <c r="F814" t="s">
        <v>10109</v>
      </c>
    </row>
    <row r="815" spans="1:6" x14ac:dyDescent="0.25">
      <c r="A815" t="s">
        <v>11281</v>
      </c>
      <c r="B815" t="s">
        <v>72</v>
      </c>
      <c r="C815" t="s">
        <v>159</v>
      </c>
      <c r="D815" t="s">
        <v>477</v>
      </c>
      <c r="E815">
        <v>1</v>
      </c>
      <c r="F815" t="s">
        <v>10109</v>
      </c>
    </row>
    <row r="816" spans="1:6" x14ac:dyDescent="0.25">
      <c r="A816" t="s">
        <v>20502</v>
      </c>
      <c r="B816" t="s">
        <v>72</v>
      </c>
      <c r="C816" t="s">
        <v>159</v>
      </c>
      <c r="D816" t="s">
        <v>10137</v>
      </c>
      <c r="E816">
        <v>1</v>
      </c>
      <c r="F816" t="s">
        <v>10109</v>
      </c>
    </row>
    <row r="817" spans="1:6" x14ac:dyDescent="0.25">
      <c r="A817" t="s">
        <v>12328</v>
      </c>
      <c r="B817" t="s">
        <v>72</v>
      </c>
      <c r="C817" t="s">
        <v>160</v>
      </c>
      <c r="D817" t="s">
        <v>10115</v>
      </c>
      <c r="E817">
        <v>2</v>
      </c>
      <c r="F817" t="s">
        <v>10109</v>
      </c>
    </row>
    <row r="818" spans="1:6" x14ac:dyDescent="0.25">
      <c r="A818" t="s">
        <v>12223</v>
      </c>
      <c r="B818" t="s">
        <v>72</v>
      </c>
      <c r="C818" t="s">
        <v>160</v>
      </c>
      <c r="D818" t="s">
        <v>10111</v>
      </c>
      <c r="E818">
        <v>53</v>
      </c>
      <c r="F818" t="s">
        <v>10109</v>
      </c>
    </row>
    <row r="819" spans="1:6" x14ac:dyDescent="0.25">
      <c r="A819" t="s">
        <v>10634</v>
      </c>
      <c r="B819" t="s">
        <v>72</v>
      </c>
      <c r="C819" t="s">
        <v>160</v>
      </c>
      <c r="D819" t="s">
        <v>463</v>
      </c>
      <c r="E819">
        <v>2</v>
      </c>
      <c r="F819" t="s">
        <v>10109</v>
      </c>
    </row>
    <row r="820" spans="1:6" x14ac:dyDescent="0.25">
      <c r="A820" t="s">
        <v>11574</v>
      </c>
      <c r="B820" t="s">
        <v>72</v>
      </c>
      <c r="C820" t="s">
        <v>160</v>
      </c>
      <c r="D820" t="s">
        <v>10113</v>
      </c>
      <c r="E820">
        <v>56</v>
      </c>
      <c r="F820" t="s">
        <v>10109</v>
      </c>
    </row>
    <row r="821" spans="1:6" x14ac:dyDescent="0.25">
      <c r="A821" t="s">
        <v>21202</v>
      </c>
      <c r="B821" t="s">
        <v>72</v>
      </c>
      <c r="C821" t="s">
        <v>160</v>
      </c>
      <c r="D821" t="s">
        <v>10124</v>
      </c>
      <c r="E821">
        <v>1</v>
      </c>
      <c r="F821" t="s">
        <v>10109</v>
      </c>
    </row>
    <row r="822" spans="1:6" x14ac:dyDescent="0.25">
      <c r="A822" t="s">
        <v>20814</v>
      </c>
      <c r="B822" t="s">
        <v>72</v>
      </c>
      <c r="C822" t="s">
        <v>161</v>
      </c>
      <c r="D822" t="s">
        <v>450</v>
      </c>
      <c r="E822">
        <v>1</v>
      </c>
      <c r="F822" t="s">
        <v>10109</v>
      </c>
    </row>
    <row r="823" spans="1:6" x14ac:dyDescent="0.25">
      <c r="A823" t="s">
        <v>21308</v>
      </c>
      <c r="B823" t="s">
        <v>72</v>
      </c>
      <c r="C823" t="s">
        <v>161</v>
      </c>
      <c r="D823" t="s">
        <v>10115</v>
      </c>
      <c r="E823">
        <v>1</v>
      </c>
      <c r="F823" t="s">
        <v>10109</v>
      </c>
    </row>
    <row r="824" spans="1:6" x14ac:dyDescent="0.25">
      <c r="A824" t="s">
        <v>10650</v>
      </c>
      <c r="B824" t="s">
        <v>72</v>
      </c>
      <c r="C824" t="s">
        <v>161</v>
      </c>
      <c r="D824" t="s">
        <v>10111</v>
      </c>
      <c r="E824">
        <v>13</v>
      </c>
      <c r="F824" t="s">
        <v>10109</v>
      </c>
    </row>
    <row r="825" spans="1:6" x14ac:dyDescent="0.25">
      <c r="A825" t="s">
        <v>20463</v>
      </c>
      <c r="B825" t="s">
        <v>72</v>
      </c>
      <c r="C825" t="s">
        <v>161</v>
      </c>
      <c r="D825" t="s">
        <v>10122</v>
      </c>
      <c r="E825">
        <v>1</v>
      </c>
      <c r="F825" t="s">
        <v>10109</v>
      </c>
    </row>
    <row r="826" spans="1:6" x14ac:dyDescent="0.25">
      <c r="A826" t="s">
        <v>21033</v>
      </c>
      <c r="B826" t="s">
        <v>72</v>
      </c>
      <c r="C826" t="s">
        <v>161</v>
      </c>
      <c r="D826" t="s">
        <v>463</v>
      </c>
      <c r="E826">
        <v>1</v>
      </c>
      <c r="F826" t="s">
        <v>10109</v>
      </c>
    </row>
    <row r="827" spans="1:6" x14ac:dyDescent="0.25">
      <c r="A827" t="s">
        <v>11611</v>
      </c>
      <c r="B827" t="s">
        <v>72</v>
      </c>
      <c r="C827" t="s">
        <v>161</v>
      </c>
      <c r="D827" t="s">
        <v>10113</v>
      </c>
      <c r="E827">
        <v>19</v>
      </c>
      <c r="F827" t="s">
        <v>10109</v>
      </c>
    </row>
    <row r="828" spans="1:6" x14ac:dyDescent="0.25">
      <c r="A828" t="s">
        <v>21166</v>
      </c>
      <c r="B828" t="s">
        <v>72</v>
      </c>
      <c r="C828" t="s">
        <v>161</v>
      </c>
      <c r="D828" t="s">
        <v>474</v>
      </c>
      <c r="E828">
        <v>1</v>
      </c>
      <c r="F828" t="s">
        <v>10109</v>
      </c>
    </row>
    <row r="829" spans="1:6" x14ac:dyDescent="0.25">
      <c r="A829" t="s">
        <v>21328</v>
      </c>
      <c r="B829" t="s">
        <v>72</v>
      </c>
      <c r="C829" t="s">
        <v>162</v>
      </c>
      <c r="D829" t="s">
        <v>460</v>
      </c>
      <c r="E829">
        <v>1</v>
      </c>
      <c r="F829" t="s">
        <v>10109</v>
      </c>
    </row>
    <row r="830" spans="1:6" x14ac:dyDescent="0.25">
      <c r="A830" t="s">
        <v>11497</v>
      </c>
      <c r="B830" t="s">
        <v>72</v>
      </c>
      <c r="C830" t="s">
        <v>162</v>
      </c>
      <c r="D830" t="s">
        <v>10115</v>
      </c>
      <c r="E830">
        <v>3</v>
      </c>
      <c r="F830" t="s">
        <v>10109</v>
      </c>
    </row>
    <row r="831" spans="1:6" x14ac:dyDescent="0.25">
      <c r="A831" t="s">
        <v>12471</v>
      </c>
      <c r="B831" t="s">
        <v>72</v>
      </c>
      <c r="C831" t="s">
        <v>162</v>
      </c>
      <c r="D831" t="s">
        <v>10111</v>
      </c>
      <c r="E831">
        <v>62</v>
      </c>
      <c r="F831" t="s">
        <v>10109</v>
      </c>
    </row>
    <row r="832" spans="1:6" x14ac:dyDescent="0.25">
      <c r="A832" t="s">
        <v>11710</v>
      </c>
      <c r="B832" t="s">
        <v>72</v>
      </c>
      <c r="C832" t="s">
        <v>162</v>
      </c>
      <c r="D832" t="s">
        <v>463</v>
      </c>
      <c r="E832">
        <v>1</v>
      </c>
      <c r="F832" t="s">
        <v>10109</v>
      </c>
    </row>
    <row r="833" spans="1:6" x14ac:dyDescent="0.25">
      <c r="A833" t="s">
        <v>10926</v>
      </c>
      <c r="B833" t="s">
        <v>72</v>
      </c>
      <c r="C833" t="s">
        <v>162</v>
      </c>
      <c r="D833" t="s">
        <v>10113</v>
      </c>
      <c r="E833">
        <v>73</v>
      </c>
      <c r="F833" t="s">
        <v>10109</v>
      </c>
    </row>
    <row r="834" spans="1:6" x14ac:dyDescent="0.25">
      <c r="A834" t="s">
        <v>21068</v>
      </c>
      <c r="B834" t="s">
        <v>72</v>
      </c>
      <c r="C834" t="s">
        <v>162</v>
      </c>
      <c r="D834" t="s">
        <v>10124</v>
      </c>
      <c r="E834">
        <v>1</v>
      </c>
      <c r="F834" t="s">
        <v>10109</v>
      </c>
    </row>
    <row r="835" spans="1:6" x14ac:dyDescent="0.25">
      <c r="A835" t="s">
        <v>21209</v>
      </c>
      <c r="B835" t="s">
        <v>72</v>
      </c>
      <c r="C835" t="s">
        <v>162</v>
      </c>
      <c r="D835" t="s">
        <v>477</v>
      </c>
      <c r="E835">
        <v>1</v>
      </c>
      <c r="F835" t="s">
        <v>10109</v>
      </c>
    </row>
    <row r="836" spans="1:6" x14ac:dyDescent="0.25">
      <c r="A836" t="s">
        <v>20660</v>
      </c>
      <c r="B836" t="s">
        <v>72</v>
      </c>
      <c r="C836" t="s">
        <v>162</v>
      </c>
      <c r="D836" t="s">
        <v>480</v>
      </c>
      <c r="E836">
        <v>1</v>
      </c>
      <c r="F836" t="s">
        <v>10109</v>
      </c>
    </row>
    <row r="837" spans="1:6" x14ac:dyDescent="0.25">
      <c r="A837" t="s">
        <v>20496</v>
      </c>
      <c r="B837" t="s">
        <v>72</v>
      </c>
      <c r="C837" t="s">
        <v>163</v>
      </c>
      <c r="D837" t="s">
        <v>10115</v>
      </c>
      <c r="E837">
        <v>2</v>
      </c>
      <c r="F837" t="s">
        <v>10109</v>
      </c>
    </row>
    <row r="838" spans="1:6" x14ac:dyDescent="0.25">
      <c r="A838" t="s">
        <v>10959</v>
      </c>
      <c r="B838" t="s">
        <v>72</v>
      </c>
      <c r="C838" t="s">
        <v>163</v>
      </c>
      <c r="D838" t="s">
        <v>10111</v>
      </c>
      <c r="E838">
        <v>29</v>
      </c>
      <c r="F838" t="s">
        <v>10109</v>
      </c>
    </row>
    <row r="839" spans="1:6" x14ac:dyDescent="0.25">
      <c r="A839" t="s">
        <v>20359</v>
      </c>
      <c r="B839" t="s">
        <v>72</v>
      </c>
      <c r="C839" t="s">
        <v>163</v>
      </c>
      <c r="D839" t="s">
        <v>10122</v>
      </c>
      <c r="E839">
        <v>1</v>
      </c>
      <c r="F839" t="s">
        <v>10109</v>
      </c>
    </row>
    <row r="840" spans="1:6" x14ac:dyDescent="0.25">
      <c r="A840" t="s">
        <v>20767</v>
      </c>
      <c r="B840" t="s">
        <v>72</v>
      </c>
      <c r="C840" t="s">
        <v>163</v>
      </c>
      <c r="D840" t="s">
        <v>463</v>
      </c>
      <c r="E840">
        <v>2</v>
      </c>
      <c r="F840" t="s">
        <v>10109</v>
      </c>
    </row>
    <row r="841" spans="1:6" x14ac:dyDescent="0.25">
      <c r="A841" t="s">
        <v>11694</v>
      </c>
      <c r="B841" t="s">
        <v>72</v>
      </c>
      <c r="C841" t="s">
        <v>163</v>
      </c>
      <c r="D841" t="s">
        <v>10113</v>
      </c>
      <c r="E841">
        <v>33</v>
      </c>
      <c r="F841" t="s">
        <v>10109</v>
      </c>
    </row>
    <row r="842" spans="1:6" x14ac:dyDescent="0.25">
      <c r="A842" t="s">
        <v>20951</v>
      </c>
      <c r="B842" t="s">
        <v>72</v>
      </c>
      <c r="C842" t="s">
        <v>163</v>
      </c>
      <c r="D842" t="s">
        <v>480</v>
      </c>
      <c r="E842">
        <v>1</v>
      </c>
      <c r="F842" t="s">
        <v>10109</v>
      </c>
    </row>
    <row r="843" spans="1:6" x14ac:dyDescent="0.25">
      <c r="A843" t="s">
        <v>12538</v>
      </c>
      <c r="B843" t="s">
        <v>72</v>
      </c>
      <c r="C843" t="s">
        <v>164</v>
      </c>
      <c r="D843" t="s">
        <v>455</v>
      </c>
      <c r="E843">
        <v>1</v>
      </c>
      <c r="F843" t="s">
        <v>10109</v>
      </c>
    </row>
    <row r="844" spans="1:6" x14ac:dyDescent="0.25">
      <c r="A844" t="s">
        <v>11321</v>
      </c>
      <c r="B844" t="s">
        <v>72</v>
      </c>
      <c r="C844" t="s">
        <v>164</v>
      </c>
      <c r="D844" t="s">
        <v>10115</v>
      </c>
      <c r="E844">
        <v>2</v>
      </c>
      <c r="F844" t="s">
        <v>10109</v>
      </c>
    </row>
    <row r="845" spans="1:6" x14ac:dyDescent="0.25">
      <c r="A845" t="s">
        <v>12269</v>
      </c>
      <c r="B845" t="s">
        <v>72</v>
      </c>
      <c r="C845" t="s">
        <v>164</v>
      </c>
      <c r="D845" t="s">
        <v>10111</v>
      </c>
      <c r="E845">
        <v>32</v>
      </c>
      <c r="F845" t="s">
        <v>10109</v>
      </c>
    </row>
    <row r="846" spans="1:6" x14ac:dyDescent="0.25">
      <c r="A846" t="s">
        <v>11733</v>
      </c>
      <c r="B846" t="s">
        <v>72</v>
      </c>
      <c r="C846" t="s">
        <v>164</v>
      </c>
      <c r="D846" t="s">
        <v>462</v>
      </c>
      <c r="E846">
        <v>1</v>
      </c>
      <c r="F846" t="s">
        <v>10109</v>
      </c>
    </row>
    <row r="847" spans="1:6" x14ac:dyDescent="0.25">
      <c r="A847" t="s">
        <v>10876</v>
      </c>
      <c r="B847" t="s">
        <v>72</v>
      </c>
      <c r="C847" t="s">
        <v>164</v>
      </c>
      <c r="D847" t="s">
        <v>463</v>
      </c>
      <c r="E847">
        <v>1</v>
      </c>
      <c r="F847" t="s">
        <v>10109</v>
      </c>
    </row>
    <row r="848" spans="1:6" x14ac:dyDescent="0.25">
      <c r="A848" t="s">
        <v>10870</v>
      </c>
      <c r="B848" t="s">
        <v>72</v>
      </c>
      <c r="C848" t="s">
        <v>164</v>
      </c>
      <c r="D848" t="s">
        <v>10113</v>
      </c>
      <c r="E848">
        <v>35</v>
      </c>
      <c r="F848" t="s">
        <v>10109</v>
      </c>
    </row>
    <row r="849" spans="1:6" x14ac:dyDescent="0.25">
      <c r="A849" t="s">
        <v>10937</v>
      </c>
      <c r="B849" t="s">
        <v>72</v>
      </c>
      <c r="C849" t="s">
        <v>164</v>
      </c>
      <c r="D849" t="s">
        <v>474</v>
      </c>
      <c r="E849">
        <v>1</v>
      </c>
      <c r="F849" t="s">
        <v>10109</v>
      </c>
    </row>
    <row r="850" spans="1:6" x14ac:dyDescent="0.25">
      <c r="A850" t="s">
        <v>11259</v>
      </c>
      <c r="B850" t="s">
        <v>72</v>
      </c>
      <c r="C850" t="s">
        <v>164</v>
      </c>
      <c r="D850" t="s">
        <v>10123</v>
      </c>
      <c r="E850">
        <v>1</v>
      </c>
      <c r="F850" t="s">
        <v>10109</v>
      </c>
    </row>
    <row r="851" spans="1:6" x14ac:dyDescent="0.25">
      <c r="A851" t="s">
        <v>11238</v>
      </c>
      <c r="B851" t="s">
        <v>72</v>
      </c>
      <c r="C851" t="s">
        <v>165</v>
      </c>
      <c r="D851" t="s">
        <v>451</v>
      </c>
      <c r="E851">
        <v>1</v>
      </c>
      <c r="F851" t="s">
        <v>10109</v>
      </c>
    </row>
    <row r="852" spans="1:6" x14ac:dyDescent="0.25">
      <c r="A852" t="s">
        <v>12181</v>
      </c>
      <c r="B852" t="s">
        <v>72</v>
      </c>
      <c r="C852" t="s">
        <v>165</v>
      </c>
      <c r="D852" t="s">
        <v>10115</v>
      </c>
      <c r="E852">
        <v>5</v>
      </c>
      <c r="F852" t="s">
        <v>10109</v>
      </c>
    </row>
    <row r="853" spans="1:6" x14ac:dyDescent="0.25">
      <c r="A853" t="s">
        <v>10807</v>
      </c>
      <c r="B853" t="s">
        <v>72</v>
      </c>
      <c r="C853" t="s">
        <v>165</v>
      </c>
      <c r="D853" t="s">
        <v>10111</v>
      </c>
      <c r="E853">
        <v>134</v>
      </c>
      <c r="F853" t="s">
        <v>10109</v>
      </c>
    </row>
    <row r="854" spans="1:6" x14ac:dyDescent="0.25">
      <c r="A854" t="s">
        <v>21294</v>
      </c>
      <c r="B854" t="s">
        <v>72</v>
      </c>
      <c r="C854" t="s">
        <v>165</v>
      </c>
      <c r="D854" t="s">
        <v>462</v>
      </c>
      <c r="E854">
        <v>1</v>
      </c>
      <c r="F854" t="s">
        <v>10109</v>
      </c>
    </row>
    <row r="855" spans="1:6" x14ac:dyDescent="0.25">
      <c r="A855" t="s">
        <v>21317</v>
      </c>
      <c r="B855" t="s">
        <v>72</v>
      </c>
      <c r="C855" t="s">
        <v>165</v>
      </c>
      <c r="D855" t="s">
        <v>10122</v>
      </c>
      <c r="E855">
        <v>1</v>
      </c>
      <c r="F855" t="s">
        <v>10109</v>
      </c>
    </row>
    <row r="856" spans="1:6" x14ac:dyDescent="0.25">
      <c r="A856" t="s">
        <v>10314</v>
      </c>
      <c r="B856" t="s">
        <v>72</v>
      </c>
      <c r="C856" t="s">
        <v>165</v>
      </c>
      <c r="D856" t="s">
        <v>463</v>
      </c>
      <c r="E856">
        <v>2</v>
      </c>
      <c r="F856" t="s">
        <v>10109</v>
      </c>
    </row>
    <row r="857" spans="1:6" x14ac:dyDescent="0.25">
      <c r="A857" t="s">
        <v>11849</v>
      </c>
      <c r="B857" t="s">
        <v>72</v>
      </c>
      <c r="C857" t="s">
        <v>165</v>
      </c>
      <c r="D857" t="s">
        <v>10113</v>
      </c>
      <c r="E857">
        <v>150</v>
      </c>
      <c r="F857" t="s">
        <v>10109</v>
      </c>
    </row>
    <row r="858" spans="1:6" x14ac:dyDescent="0.25">
      <c r="A858" t="s">
        <v>20345</v>
      </c>
      <c r="B858" t="s">
        <v>72</v>
      </c>
      <c r="C858" t="s">
        <v>165</v>
      </c>
      <c r="D858" t="s">
        <v>457</v>
      </c>
      <c r="E858">
        <v>1</v>
      </c>
      <c r="F858" t="s">
        <v>10109</v>
      </c>
    </row>
    <row r="859" spans="1:6" x14ac:dyDescent="0.25">
      <c r="A859" t="s">
        <v>20429</v>
      </c>
      <c r="B859" t="s">
        <v>72</v>
      </c>
      <c r="C859" t="s">
        <v>165</v>
      </c>
      <c r="D859" t="s">
        <v>470</v>
      </c>
      <c r="E859">
        <v>1</v>
      </c>
      <c r="F859" t="s">
        <v>10109</v>
      </c>
    </row>
    <row r="860" spans="1:6" x14ac:dyDescent="0.25">
      <c r="A860" t="s">
        <v>20251</v>
      </c>
      <c r="B860" t="s">
        <v>72</v>
      </c>
      <c r="C860" t="s">
        <v>165</v>
      </c>
      <c r="D860" t="s">
        <v>471</v>
      </c>
      <c r="E860">
        <v>1</v>
      </c>
      <c r="F860" t="s">
        <v>10109</v>
      </c>
    </row>
    <row r="861" spans="1:6" x14ac:dyDescent="0.25">
      <c r="A861" t="s">
        <v>12243</v>
      </c>
      <c r="B861" t="s">
        <v>72</v>
      </c>
      <c r="C861" t="s">
        <v>165</v>
      </c>
      <c r="D861" t="s">
        <v>475</v>
      </c>
      <c r="E861">
        <v>1</v>
      </c>
      <c r="F861" t="s">
        <v>10109</v>
      </c>
    </row>
    <row r="862" spans="1:6" x14ac:dyDescent="0.25">
      <c r="A862" t="s">
        <v>20770</v>
      </c>
      <c r="B862" t="s">
        <v>72</v>
      </c>
      <c r="C862" t="s">
        <v>165</v>
      </c>
      <c r="D862" t="s">
        <v>476</v>
      </c>
      <c r="E862">
        <v>2</v>
      </c>
      <c r="F862" t="s">
        <v>10109</v>
      </c>
    </row>
    <row r="863" spans="1:6" x14ac:dyDescent="0.25">
      <c r="A863" t="s">
        <v>20144</v>
      </c>
      <c r="B863" t="s">
        <v>72</v>
      </c>
      <c r="C863" t="s">
        <v>165</v>
      </c>
      <c r="D863" t="s">
        <v>477</v>
      </c>
      <c r="E863">
        <v>1</v>
      </c>
      <c r="F863" t="s">
        <v>10109</v>
      </c>
    </row>
    <row r="864" spans="1:6" x14ac:dyDescent="0.25">
      <c r="A864" t="s">
        <v>21230</v>
      </c>
      <c r="B864" t="s">
        <v>72</v>
      </c>
      <c r="C864" t="s">
        <v>165</v>
      </c>
      <c r="D864" t="s">
        <v>478</v>
      </c>
      <c r="E864">
        <v>1</v>
      </c>
      <c r="F864" t="s">
        <v>10109</v>
      </c>
    </row>
    <row r="865" spans="1:6" x14ac:dyDescent="0.25">
      <c r="A865" t="s">
        <v>11334</v>
      </c>
      <c r="B865" t="s">
        <v>72</v>
      </c>
      <c r="C865" t="s">
        <v>165</v>
      </c>
      <c r="D865" t="s">
        <v>480</v>
      </c>
      <c r="E865">
        <v>1</v>
      </c>
      <c r="F865" t="s">
        <v>10109</v>
      </c>
    </row>
    <row r="866" spans="1:6" x14ac:dyDescent="0.25">
      <c r="A866" t="s">
        <v>10685</v>
      </c>
      <c r="B866" t="s">
        <v>72</v>
      </c>
      <c r="C866" t="s">
        <v>166</v>
      </c>
      <c r="D866" t="s">
        <v>10115</v>
      </c>
      <c r="E866">
        <v>1</v>
      </c>
      <c r="F866" t="s">
        <v>10109</v>
      </c>
    </row>
    <row r="867" spans="1:6" x14ac:dyDescent="0.25">
      <c r="A867" t="s">
        <v>10543</v>
      </c>
      <c r="B867" t="s">
        <v>72</v>
      </c>
      <c r="C867" t="s">
        <v>166</v>
      </c>
      <c r="D867" t="s">
        <v>10111</v>
      </c>
      <c r="E867">
        <v>23</v>
      </c>
      <c r="F867" t="s">
        <v>10109</v>
      </c>
    </row>
    <row r="868" spans="1:6" x14ac:dyDescent="0.25">
      <c r="A868" t="s">
        <v>10249</v>
      </c>
      <c r="B868" t="s">
        <v>72</v>
      </c>
      <c r="C868" t="s">
        <v>166</v>
      </c>
      <c r="D868" t="s">
        <v>463</v>
      </c>
      <c r="E868">
        <v>1</v>
      </c>
      <c r="F868" t="s">
        <v>10109</v>
      </c>
    </row>
    <row r="869" spans="1:6" x14ac:dyDescent="0.25">
      <c r="A869" t="s">
        <v>11244</v>
      </c>
      <c r="B869" t="s">
        <v>72</v>
      </c>
      <c r="C869" t="s">
        <v>166</v>
      </c>
      <c r="D869" t="s">
        <v>10113</v>
      </c>
      <c r="E869">
        <v>27</v>
      </c>
      <c r="F869" t="s">
        <v>10109</v>
      </c>
    </row>
    <row r="870" spans="1:6" x14ac:dyDescent="0.25">
      <c r="A870" t="s">
        <v>11642</v>
      </c>
      <c r="B870" t="s">
        <v>72</v>
      </c>
      <c r="C870" t="s">
        <v>167</v>
      </c>
      <c r="D870" t="s">
        <v>10111</v>
      </c>
      <c r="E870">
        <v>22</v>
      </c>
      <c r="F870" t="s">
        <v>10109</v>
      </c>
    </row>
    <row r="871" spans="1:6" x14ac:dyDescent="0.25">
      <c r="A871" t="s">
        <v>12156</v>
      </c>
      <c r="B871" t="s">
        <v>72</v>
      </c>
      <c r="C871" t="s">
        <v>167</v>
      </c>
      <c r="D871" t="s">
        <v>10113</v>
      </c>
      <c r="E871">
        <v>27</v>
      </c>
      <c r="F871" t="s">
        <v>10109</v>
      </c>
    </row>
    <row r="872" spans="1:6" x14ac:dyDescent="0.25">
      <c r="A872" t="s">
        <v>10203</v>
      </c>
      <c r="B872" t="s">
        <v>72</v>
      </c>
      <c r="C872" t="s">
        <v>168</v>
      </c>
      <c r="D872" t="s">
        <v>10115</v>
      </c>
      <c r="E872">
        <v>4</v>
      </c>
      <c r="F872" t="s">
        <v>10109</v>
      </c>
    </row>
    <row r="873" spans="1:6" x14ac:dyDescent="0.25">
      <c r="A873" t="s">
        <v>10885</v>
      </c>
      <c r="B873" t="s">
        <v>72</v>
      </c>
      <c r="C873" t="s">
        <v>168</v>
      </c>
      <c r="D873" t="s">
        <v>10111</v>
      </c>
      <c r="E873">
        <v>70</v>
      </c>
      <c r="F873" t="s">
        <v>10109</v>
      </c>
    </row>
    <row r="874" spans="1:6" x14ac:dyDescent="0.25">
      <c r="A874" t="s">
        <v>11247</v>
      </c>
      <c r="B874" t="s">
        <v>72</v>
      </c>
      <c r="C874" t="s">
        <v>168</v>
      </c>
      <c r="D874" t="s">
        <v>10122</v>
      </c>
      <c r="E874">
        <v>2</v>
      </c>
      <c r="F874" t="s">
        <v>10109</v>
      </c>
    </row>
    <row r="875" spans="1:6" x14ac:dyDescent="0.25">
      <c r="A875" t="s">
        <v>11842</v>
      </c>
      <c r="B875" t="s">
        <v>72</v>
      </c>
      <c r="C875" t="s">
        <v>168</v>
      </c>
      <c r="D875" t="s">
        <v>463</v>
      </c>
      <c r="E875">
        <v>3</v>
      </c>
      <c r="F875" t="s">
        <v>10109</v>
      </c>
    </row>
    <row r="876" spans="1:6" x14ac:dyDescent="0.25">
      <c r="A876" t="s">
        <v>11363</v>
      </c>
      <c r="B876" t="s">
        <v>72</v>
      </c>
      <c r="C876" t="s">
        <v>168</v>
      </c>
      <c r="D876" t="s">
        <v>10113</v>
      </c>
      <c r="E876">
        <v>83</v>
      </c>
      <c r="F876" t="s">
        <v>10109</v>
      </c>
    </row>
    <row r="877" spans="1:6" x14ac:dyDescent="0.25">
      <c r="A877" t="s">
        <v>20925</v>
      </c>
      <c r="B877" t="s">
        <v>72</v>
      </c>
      <c r="C877" t="s">
        <v>168</v>
      </c>
      <c r="D877" t="s">
        <v>457</v>
      </c>
      <c r="E877">
        <v>1</v>
      </c>
      <c r="F877" t="s">
        <v>10109</v>
      </c>
    </row>
    <row r="878" spans="1:6" x14ac:dyDescent="0.25">
      <c r="A878" t="s">
        <v>10872</v>
      </c>
      <c r="B878" t="s">
        <v>72</v>
      </c>
      <c r="C878" t="s">
        <v>168</v>
      </c>
      <c r="D878" t="s">
        <v>469</v>
      </c>
      <c r="E878">
        <v>1</v>
      </c>
      <c r="F878" t="s">
        <v>10109</v>
      </c>
    </row>
    <row r="879" spans="1:6" x14ac:dyDescent="0.25">
      <c r="A879" t="s">
        <v>12142</v>
      </c>
      <c r="B879" t="s">
        <v>72</v>
      </c>
      <c r="C879" t="s">
        <v>168</v>
      </c>
      <c r="D879" t="s">
        <v>474</v>
      </c>
      <c r="E879">
        <v>1</v>
      </c>
      <c r="F879" t="s">
        <v>10109</v>
      </c>
    </row>
    <row r="880" spans="1:6" x14ac:dyDescent="0.25">
      <c r="A880" t="s">
        <v>20913</v>
      </c>
      <c r="B880" t="s">
        <v>72</v>
      </c>
      <c r="C880" t="s">
        <v>168</v>
      </c>
      <c r="D880" t="s">
        <v>475</v>
      </c>
      <c r="E880">
        <v>1</v>
      </c>
      <c r="F880" t="s">
        <v>10109</v>
      </c>
    </row>
    <row r="881" spans="1:6" x14ac:dyDescent="0.25">
      <c r="A881" t="s">
        <v>21162</v>
      </c>
      <c r="B881" t="s">
        <v>72</v>
      </c>
      <c r="C881" t="s">
        <v>168</v>
      </c>
      <c r="D881" t="s">
        <v>477</v>
      </c>
      <c r="E881">
        <v>1</v>
      </c>
      <c r="F881" t="s">
        <v>10109</v>
      </c>
    </row>
    <row r="882" spans="1:6" x14ac:dyDescent="0.25">
      <c r="A882" t="s">
        <v>20950</v>
      </c>
      <c r="B882" t="s">
        <v>72</v>
      </c>
      <c r="C882" t="s">
        <v>168</v>
      </c>
      <c r="D882" t="s">
        <v>10137</v>
      </c>
      <c r="E882">
        <v>1</v>
      </c>
      <c r="F882" t="s">
        <v>10109</v>
      </c>
    </row>
    <row r="883" spans="1:6" x14ac:dyDescent="0.25">
      <c r="A883" t="s">
        <v>20506</v>
      </c>
      <c r="B883" t="s">
        <v>72</v>
      </c>
      <c r="C883" t="s">
        <v>168</v>
      </c>
      <c r="D883" t="s">
        <v>479</v>
      </c>
      <c r="E883">
        <v>2</v>
      </c>
      <c r="F883" t="s">
        <v>10109</v>
      </c>
    </row>
    <row r="884" spans="1:6" x14ac:dyDescent="0.25">
      <c r="A884" t="s">
        <v>20305</v>
      </c>
      <c r="B884" t="s">
        <v>72</v>
      </c>
      <c r="C884" t="s">
        <v>169</v>
      </c>
      <c r="D884" t="s">
        <v>458</v>
      </c>
      <c r="E884">
        <v>1</v>
      </c>
      <c r="F884" t="s">
        <v>10109</v>
      </c>
    </row>
    <row r="885" spans="1:6" x14ac:dyDescent="0.25">
      <c r="A885" t="s">
        <v>20157</v>
      </c>
      <c r="B885" t="s">
        <v>72</v>
      </c>
      <c r="C885" t="s">
        <v>169</v>
      </c>
      <c r="D885" t="s">
        <v>10115</v>
      </c>
      <c r="E885">
        <v>1</v>
      </c>
      <c r="F885" t="s">
        <v>10109</v>
      </c>
    </row>
    <row r="886" spans="1:6" x14ac:dyDescent="0.25">
      <c r="A886" t="s">
        <v>11708</v>
      </c>
      <c r="B886" t="s">
        <v>72</v>
      </c>
      <c r="C886" t="s">
        <v>169</v>
      </c>
      <c r="D886" t="s">
        <v>10111</v>
      </c>
      <c r="E886">
        <v>40</v>
      </c>
      <c r="F886" t="s">
        <v>10109</v>
      </c>
    </row>
    <row r="887" spans="1:6" x14ac:dyDescent="0.25">
      <c r="A887" t="s">
        <v>20439</v>
      </c>
      <c r="B887" t="s">
        <v>72</v>
      </c>
      <c r="C887" t="s">
        <v>169</v>
      </c>
      <c r="D887" t="s">
        <v>10122</v>
      </c>
      <c r="E887">
        <v>1</v>
      </c>
      <c r="F887" t="s">
        <v>10109</v>
      </c>
    </row>
    <row r="888" spans="1:6" x14ac:dyDescent="0.25">
      <c r="A888" t="s">
        <v>20453</v>
      </c>
      <c r="B888" t="s">
        <v>72</v>
      </c>
      <c r="C888" t="s">
        <v>169</v>
      </c>
      <c r="D888" t="s">
        <v>463</v>
      </c>
      <c r="E888">
        <v>1</v>
      </c>
      <c r="F888" t="s">
        <v>10109</v>
      </c>
    </row>
    <row r="889" spans="1:6" x14ac:dyDescent="0.25">
      <c r="A889" t="s">
        <v>11410</v>
      </c>
      <c r="B889" t="s">
        <v>72</v>
      </c>
      <c r="C889" t="s">
        <v>169</v>
      </c>
      <c r="D889" t="s">
        <v>10113</v>
      </c>
      <c r="E889">
        <v>45</v>
      </c>
      <c r="F889" t="s">
        <v>10109</v>
      </c>
    </row>
    <row r="890" spans="1:6" x14ac:dyDescent="0.25">
      <c r="A890" t="s">
        <v>21178</v>
      </c>
      <c r="B890" t="s">
        <v>72</v>
      </c>
      <c r="C890" t="s">
        <v>169</v>
      </c>
      <c r="D890" t="s">
        <v>10124</v>
      </c>
      <c r="E890">
        <v>1</v>
      </c>
      <c r="F890" t="s">
        <v>10109</v>
      </c>
    </row>
    <row r="891" spans="1:6" x14ac:dyDescent="0.25">
      <c r="A891" t="s">
        <v>21030</v>
      </c>
      <c r="B891" t="s">
        <v>72</v>
      </c>
      <c r="C891" t="s">
        <v>169</v>
      </c>
      <c r="D891" t="s">
        <v>477</v>
      </c>
      <c r="E891">
        <v>1</v>
      </c>
      <c r="F891" t="s">
        <v>10109</v>
      </c>
    </row>
    <row r="892" spans="1:6" x14ac:dyDescent="0.25">
      <c r="A892" t="s">
        <v>10647</v>
      </c>
      <c r="B892" t="s">
        <v>72</v>
      </c>
      <c r="C892" t="s">
        <v>170</v>
      </c>
      <c r="D892" t="s">
        <v>451</v>
      </c>
      <c r="E892">
        <v>1</v>
      </c>
      <c r="F892" t="s">
        <v>10109</v>
      </c>
    </row>
    <row r="893" spans="1:6" x14ac:dyDescent="0.25">
      <c r="A893" t="s">
        <v>12275</v>
      </c>
      <c r="B893" t="s">
        <v>72</v>
      </c>
      <c r="C893" t="s">
        <v>170</v>
      </c>
      <c r="D893" t="s">
        <v>10115</v>
      </c>
      <c r="E893">
        <v>2</v>
      </c>
      <c r="F893" t="s">
        <v>10109</v>
      </c>
    </row>
    <row r="894" spans="1:6" x14ac:dyDescent="0.25">
      <c r="A894" t="s">
        <v>11326</v>
      </c>
      <c r="B894" t="s">
        <v>72</v>
      </c>
      <c r="C894" t="s">
        <v>170</v>
      </c>
      <c r="D894" t="s">
        <v>10111</v>
      </c>
      <c r="E894">
        <v>23</v>
      </c>
      <c r="F894" t="s">
        <v>10109</v>
      </c>
    </row>
    <row r="895" spans="1:6" x14ac:dyDescent="0.25">
      <c r="A895" t="s">
        <v>20342</v>
      </c>
      <c r="B895" t="s">
        <v>72</v>
      </c>
      <c r="C895" t="s">
        <v>170</v>
      </c>
      <c r="D895" t="s">
        <v>462</v>
      </c>
      <c r="E895">
        <v>1</v>
      </c>
      <c r="F895" t="s">
        <v>10109</v>
      </c>
    </row>
    <row r="896" spans="1:6" x14ac:dyDescent="0.25">
      <c r="A896" t="s">
        <v>12556</v>
      </c>
      <c r="B896" t="s">
        <v>72</v>
      </c>
      <c r="C896" t="s">
        <v>170</v>
      </c>
      <c r="D896" t="s">
        <v>463</v>
      </c>
      <c r="E896">
        <v>2</v>
      </c>
      <c r="F896" t="s">
        <v>10109</v>
      </c>
    </row>
    <row r="897" spans="1:6" x14ac:dyDescent="0.25">
      <c r="A897" t="s">
        <v>11835</v>
      </c>
      <c r="B897" t="s">
        <v>72</v>
      </c>
      <c r="C897" t="s">
        <v>170</v>
      </c>
      <c r="D897" t="s">
        <v>10113</v>
      </c>
      <c r="E897">
        <v>30</v>
      </c>
      <c r="F897" t="s">
        <v>10109</v>
      </c>
    </row>
    <row r="898" spans="1:6" x14ac:dyDescent="0.25">
      <c r="A898" t="s">
        <v>20931</v>
      </c>
      <c r="B898" t="s">
        <v>72</v>
      </c>
      <c r="C898" t="s">
        <v>170</v>
      </c>
      <c r="D898" t="s">
        <v>10124</v>
      </c>
      <c r="E898">
        <v>1</v>
      </c>
      <c r="F898" t="s">
        <v>10109</v>
      </c>
    </row>
    <row r="899" spans="1:6" x14ac:dyDescent="0.25">
      <c r="A899" t="s">
        <v>11976</v>
      </c>
      <c r="B899" t="s">
        <v>72</v>
      </c>
      <c r="C899" t="s">
        <v>170</v>
      </c>
      <c r="D899" t="s">
        <v>457</v>
      </c>
      <c r="E899">
        <v>1</v>
      </c>
      <c r="F899" t="s">
        <v>10109</v>
      </c>
    </row>
    <row r="900" spans="1:6" x14ac:dyDescent="0.25">
      <c r="A900" t="s">
        <v>11250</v>
      </c>
      <c r="B900" t="s">
        <v>72</v>
      </c>
      <c r="C900" t="s">
        <v>170</v>
      </c>
      <c r="D900" t="s">
        <v>469</v>
      </c>
      <c r="E900">
        <v>1</v>
      </c>
      <c r="F900" t="s">
        <v>10109</v>
      </c>
    </row>
    <row r="901" spans="1:6" x14ac:dyDescent="0.25">
      <c r="A901" t="s">
        <v>10637</v>
      </c>
      <c r="B901" t="s">
        <v>72</v>
      </c>
      <c r="C901" t="s">
        <v>170</v>
      </c>
      <c r="D901" t="s">
        <v>473</v>
      </c>
      <c r="E901">
        <v>1</v>
      </c>
      <c r="F901" t="s">
        <v>10109</v>
      </c>
    </row>
    <row r="902" spans="1:6" x14ac:dyDescent="0.25">
      <c r="A902" t="s">
        <v>20769</v>
      </c>
      <c r="B902" t="s">
        <v>72</v>
      </c>
      <c r="C902" t="s">
        <v>170</v>
      </c>
      <c r="D902" t="s">
        <v>476</v>
      </c>
      <c r="E902">
        <v>1</v>
      </c>
      <c r="F902" t="s">
        <v>10109</v>
      </c>
    </row>
    <row r="903" spans="1:6" x14ac:dyDescent="0.25">
      <c r="A903" t="s">
        <v>21024</v>
      </c>
      <c r="B903" t="s">
        <v>72</v>
      </c>
      <c r="C903" t="s">
        <v>170</v>
      </c>
      <c r="D903" t="s">
        <v>10123</v>
      </c>
      <c r="E903">
        <v>1</v>
      </c>
      <c r="F903" t="s">
        <v>10109</v>
      </c>
    </row>
    <row r="904" spans="1:6" x14ac:dyDescent="0.25">
      <c r="A904" t="s">
        <v>20443</v>
      </c>
      <c r="B904" t="s">
        <v>72</v>
      </c>
      <c r="C904" t="s">
        <v>170</v>
      </c>
      <c r="D904" t="s">
        <v>477</v>
      </c>
      <c r="E904">
        <v>1</v>
      </c>
      <c r="F904" t="s">
        <v>10109</v>
      </c>
    </row>
    <row r="905" spans="1:6" x14ac:dyDescent="0.25">
      <c r="A905" t="s">
        <v>11852</v>
      </c>
      <c r="B905" t="s">
        <v>72</v>
      </c>
      <c r="C905" t="s">
        <v>170</v>
      </c>
      <c r="D905" t="s">
        <v>10137</v>
      </c>
      <c r="E905">
        <v>1</v>
      </c>
      <c r="F905" t="s">
        <v>10109</v>
      </c>
    </row>
    <row r="906" spans="1:6" x14ac:dyDescent="0.25">
      <c r="A906" t="s">
        <v>20821</v>
      </c>
      <c r="B906" t="s">
        <v>72</v>
      </c>
      <c r="C906" t="s">
        <v>171</v>
      </c>
      <c r="D906" t="s">
        <v>461</v>
      </c>
      <c r="E906">
        <v>1</v>
      </c>
      <c r="F906" t="s">
        <v>10109</v>
      </c>
    </row>
    <row r="907" spans="1:6" x14ac:dyDescent="0.25">
      <c r="A907" t="s">
        <v>12477</v>
      </c>
      <c r="B907" t="s">
        <v>72</v>
      </c>
      <c r="C907" t="s">
        <v>171</v>
      </c>
      <c r="D907" t="s">
        <v>10115</v>
      </c>
      <c r="E907">
        <v>5</v>
      </c>
      <c r="F907" t="s">
        <v>10109</v>
      </c>
    </row>
    <row r="908" spans="1:6" x14ac:dyDescent="0.25">
      <c r="A908" t="s">
        <v>12230</v>
      </c>
      <c r="B908" t="s">
        <v>72</v>
      </c>
      <c r="C908" t="s">
        <v>171</v>
      </c>
      <c r="D908" t="s">
        <v>10111</v>
      </c>
      <c r="E908">
        <v>94</v>
      </c>
      <c r="F908" t="s">
        <v>10109</v>
      </c>
    </row>
    <row r="909" spans="1:6" x14ac:dyDescent="0.25">
      <c r="A909" t="s">
        <v>21341</v>
      </c>
      <c r="B909" t="s">
        <v>72</v>
      </c>
      <c r="C909" t="s">
        <v>171</v>
      </c>
      <c r="D909" t="s">
        <v>462</v>
      </c>
      <c r="E909">
        <v>1</v>
      </c>
      <c r="F909" t="s">
        <v>10109</v>
      </c>
    </row>
    <row r="910" spans="1:6" x14ac:dyDescent="0.25">
      <c r="A910" t="s">
        <v>11617</v>
      </c>
      <c r="B910" t="s">
        <v>72</v>
      </c>
      <c r="C910" t="s">
        <v>171</v>
      </c>
      <c r="D910" t="s">
        <v>10122</v>
      </c>
      <c r="E910">
        <v>1</v>
      </c>
      <c r="F910" t="s">
        <v>10109</v>
      </c>
    </row>
    <row r="911" spans="1:6" x14ac:dyDescent="0.25">
      <c r="A911" t="s">
        <v>12288</v>
      </c>
      <c r="B911" t="s">
        <v>72</v>
      </c>
      <c r="C911" t="s">
        <v>171</v>
      </c>
      <c r="D911" t="s">
        <v>463</v>
      </c>
      <c r="E911">
        <v>2</v>
      </c>
      <c r="F911" t="s">
        <v>10109</v>
      </c>
    </row>
    <row r="912" spans="1:6" x14ac:dyDescent="0.25">
      <c r="A912" t="s">
        <v>10948</v>
      </c>
      <c r="B912" t="s">
        <v>72</v>
      </c>
      <c r="C912" t="s">
        <v>171</v>
      </c>
      <c r="D912" t="s">
        <v>10113</v>
      </c>
      <c r="E912">
        <v>127</v>
      </c>
      <c r="F912" t="s">
        <v>10109</v>
      </c>
    </row>
    <row r="913" spans="1:6" x14ac:dyDescent="0.25">
      <c r="A913" t="s">
        <v>20952</v>
      </c>
      <c r="B913" t="s">
        <v>72</v>
      </c>
      <c r="C913" t="s">
        <v>171</v>
      </c>
      <c r="D913" t="s">
        <v>10124</v>
      </c>
      <c r="E913">
        <v>1</v>
      </c>
      <c r="F913" t="s">
        <v>10109</v>
      </c>
    </row>
    <row r="914" spans="1:6" x14ac:dyDescent="0.25">
      <c r="A914" t="s">
        <v>11240</v>
      </c>
      <c r="B914" t="s">
        <v>72</v>
      </c>
      <c r="C914" t="s">
        <v>171</v>
      </c>
      <c r="D914" t="s">
        <v>469</v>
      </c>
      <c r="E914">
        <v>1</v>
      </c>
      <c r="F914" t="s">
        <v>10109</v>
      </c>
    </row>
    <row r="915" spans="1:6" x14ac:dyDescent="0.25">
      <c r="A915" t="s">
        <v>20488</v>
      </c>
      <c r="B915" t="s">
        <v>72</v>
      </c>
      <c r="C915" t="s">
        <v>171</v>
      </c>
      <c r="D915" t="s">
        <v>473</v>
      </c>
      <c r="E915">
        <v>1</v>
      </c>
      <c r="F915" t="s">
        <v>10109</v>
      </c>
    </row>
    <row r="916" spans="1:6" x14ac:dyDescent="0.25">
      <c r="A916" t="s">
        <v>21321</v>
      </c>
      <c r="B916" t="s">
        <v>72</v>
      </c>
      <c r="C916" t="s">
        <v>171</v>
      </c>
      <c r="D916" t="s">
        <v>10123</v>
      </c>
      <c r="E916">
        <v>1</v>
      </c>
      <c r="F916" t="s">
        <v>10109</v>
      </c>
    </row>
    <row r="917" spans="1:6" x14ac:dyDescent="0.25">
      <c r="A917" t="s">
        <v>10698</v>
      </c>
      <c r="B917" t="s">
        <v>72</v>
      </c>
      <c r="C917" t="s">
        <v>172</v>
      </c>
      <c r="D917" t="s">
        <v>10115</v>
      </c>
      <c r="E917">
        <v>2</v>
      </c>
      <c r="F917" t="s">
        <v>10109</v>
      </c>
    </row>
    <row r="918" spans="1:6" x14ac:dyDescent="0.25">
      <c r="A918" t="s">
        <v>11108</v>
      </c>
      <c r="B918" t="s">
        <v>72</v>
      </c>
      <c r="C918" t="s">
        <v>172</v>
      </c>
      <c r="D918" t="s">
        <v>10111</v>
      </c>
      <c r="E918">
        <v>40</v>
      </c>
      <c r="F918" t="s">
        <v>10109</v>
      </c>
    </row>
    <row r="919" spans="1:6" x14ac:dyDescent="0.25">
      <c r="A919" t="s">
        <v>20386</v>
      </c>
      <c r="B919" t="s">
        <v>72</v>
      </c>
      <c r="C919" t="s">
        <v>172</v>
      </c>
      <c r="D919" t="s">
        <v>10122</v>
      </c>
      <c r="E919">
        <v>1</v>
      </c>
      <c r="F919" t="s">
        <v>10109</v>
      </c>
    </row>
    <row r="920" spans="1:6" x14ac:dyDescent="0.25">
      <c r="A920" t="s">
        <v>10801</v>
      </c>
      <c r="B920" t="s">
        <v>72</v>
      </c>
      <c r="C920" t="s">
        <v>172</v>
      </c>
      <c r="D920" t="s">
        <v>463</v>
      </c>
      <c r="E920">
        <v>1</v>
      </c>
      <c r="F920" t="s">
        <v>10109</v>
      </c>
    </row>
    <row r="921" spans="1:6" x14ac:dyDescent="0.25">
      <c r="A921" t="s">
        <v>12324</v>
      </c>
      <c r="B921" t="s">
        <v>72</v>
      </c>
      <c r="C921" t="s">
        <v>172</v>
      </c>
      <c r="D921" t="s">
        <v>10113</v>
      </c>
      <c r="E921">
        <v>51</v>
      </c>
      <c r="F921" t="s">
        <v>10109</v>
      </c>
    </row>
    <row r="922" spans="1:6" x14ac:dyDescent="0.25">
      <c r="A922" t="s">
        <v>11714</v>
      </c>
      <c r="B922" t="s">
        <v>72</v>
      </c>
      <c r="C922" t="s">
        <v>172</v>
      </c>
      <c r="D922" t="s">
        <v>477</v>
      </c>
      <c r="E922">
        <v>1</v>
      </c>
      <c r="F922" t="s">
        <v>10109</v>
      </c>
    </row>
    <row r="923" spans="1:6" x14ac:dyDescent="0.25">
      <c r="A923" t="s">
        <v>11693</v>
      </c>
      <c r="B923" t="s">
        <v>72</v>
      </c>
      <c r="C923" t="s">
        <v>172</v>
      </c>
      <c r="D923" t="s">
        <v>10137</v>
      </c>
      <c r="E923">
        <v>1</v>
      </c>
      <c r="F923" t="s">
        <v>10109</v>
      </c>
    </row>
    <row r="924" spans="1:6" x14ac:dyDescent="0.25">
      <c r="A924" t="s">
        <v>20459</v>
      </c>
      <c r="B924" t="s">
        <v>72</v>
      </c>
      <c r="C924" t="s">
        <v>246</v>
      </c>
      <c r="D924" t="s">
        <v>10111</v>
      </c>
      <c r="E924">
        <v>1</v>
      </c>
      <c r="F924" t="s">
        <v>10109</v>
      </c>
    </row>
    <row r="925" spans="1:6" x14ac:dyDescent="0.25">
      <c r="A925" t="s">
        <v>20501</v>
      </c>
      <c r="B925" t="s">
        <v>72</v>
      </c>
      <c r="C925" t="s">
        <v>246</v>
      </c>
      <c r="D925" t="s">
        <v>10113</v>
      </c>
      <c r="E925">
        <v>1</v>
      </c>
      <c r="F925" t="s">
        <v>10109</v>
      </c>
    </row>
    <row r="926" spans="1:6" x14ac:dyDescent="0.25">
      <c r="A926" t="s">
        <v>20256</v>
      </c>
      <c r="B926" t="s">
        <v>72</v>
      </c>
      <c r="C926" t="s">
        <v>173</v>
      </c>
      <c r="D926" t="s">
        <v>455</v>
      </c>
      <c r="E926">
        <v>2</v>
      </c>
      <c r="F926" t="s">
        <v>10109</v>
      </c>
    </row>
    <row r="927" spans="1:6" x14ac:dyDescent="0.25">
      <c r="A927" t="s">
        <v>11380</v>
      </c>
      <c r="B927" t="s">
        <v>72</v>
      </c>
      <c r="C927" t="s">
        <v>173</v>
      </c>
      <c r="D927" t="s">
        <v>10115</v>
      </c>
      <c r="E927">
        <v>3</v>
      </c>
      <c r="F927" t="s">
        <v>10109</v>
      </c>
    </row>
    <row r="928" spans="1:6" x14ac:dyDescent="0.25">
      <c r="A928" t="s">
        <v>12218</v>
      </c>
      <c r="B928" t="s">
        <v>72</v>
      </c>
      <c r="C928" t="s">
        <v>173</v>
      </c>
      <c r="D928" t="s">
        <v>10111</v>
      </c>
      <c r="E928">
        <v>34</v>
      </c>
      <c r="F928" t="s">
        <v>10109</v>
      </c>
    </row>
    <row r="929" spans="1:6" x14ac:dyDescent="0.25">
      <c r="A929" t="s">
        <v>21179</v>
      </c>
      <c r="B929" t="s">
        <v>72</v>
      </c>
      <c r="C929" t="s">
        <v>173</v>
      </c>
      <c r="D929" t="s">
        <v>10122</v>
      </c>
      <c r="E929">
        <v>2</v>
      </c>
      <c r="F929" t="s">
        <v>10109</v>
      </c>
    </row>
    <row r="930" spans="1:6" x14ac:dyDescent="0.25">
      <c r="A930" t="s">
        <v>10874</v>
      </c>
      <c r="B930" t="s">
        <v>72</v>
      </c>
      <c r="C930" t="s">
        <v>173</v>
      </c>
      <c r="D930" t="s">
        <v>463</v>
      </c>
      <c r="E930">
        <v>3</v>
      </c>
      <c r="F930" t="s">
        <v>10109</v>
      </c>
    </row>
    <row r="931" spans="1:6" x14ac:dyDescent="0.25">
      <c r="A931" t="s">
        <v>11731</v>
      </c>
      <c r="B931" t="s">
        <v>72</v>
      </c>
      <c r="C931" t="s">
        <v>173</v>
      </c>
      <c r="D931" t="s">
        <v>10113</v>
      </c>
      <c r="E931">
        <v>37</v>
      </c>
      <c r="F931" t="s">
        <v>10109</v>
      </c>
    </row>
    <row r="932" spans="1:6" x14ac:dyDescent="0.25">
      <c r="A932" t="s">
        <v>10548</v>
      </c>
      <c r="B932" t="s">
        <v>72</v>
      </c>
      <c r="C932" t="s">
        <v>174</v>
      </c>
      <c r="D932" t="s">
        <v>451</v>
      </c>
      <c r="E932">
        <v>3</v>
      </c>
      <c r="F932" t="s">
        <v>10109</v>
      </c>
    </row>
    <row r="933" spans="1:6" x14ac:dyDescent="0.25">
      <c r="A933" t="s">
        <v>12184</v>
      </c>
      <c r="B933" t="s">
        <v>72</v>
      </c>
      <c r="C933" t="s">
        <v>174</v>
      </c>
      <c r="D933" t="s">
        <v>454</v>
      </c>
      <c r="E933">
        <v>1</v>
      </c>
      <c r="F933" t="s">
        <v>10109</v>
      </c>
    </row>
    <row r="934" spans="1:6" x14ac:dyDescent="0.25">
      <c r="A934" t="s">
        <v>11730</v>
      </c>
      <c r="B934" t="s">
        <v>72</v>
      </c>
      <c r="C934" t="s">
        <v>174</v>
      </c>
      <c r="D934" t="s">
        <v>10115</v>
      </c>
      <c r="E934">
        <v>10</v>
      </c>
      <c r="F934" t="s">
        <v>10109</v>
      </c>
    </row>
    <row r="935" spans="1:6" x14ac:dyDescent="0.25">
      <c r="A935" t="s">
        <v>12173</v>
      </c>
      <c r="B935" t="s">
        <v>72</v>
      </c>
      <c r="C935" t="s">
        <v>174</v>
      </c>
      <c r="D935" t="s">
        <v>10111</v>
      </c>
      <c r="E935">
        <v>126</v>
      </c>
      <c r="F935" t="s">
        <v>10109</v>
      </c>
    </row>
    <row r="936" spans="1:6" x14ac:dyDescent="0.25">
      <c r="A936" t="s">
        <v>20687</v>
      </c>
      <c r="B936" t="s">
        <v>72</v>
      </c>
      <c r="C936" t="s">
        <v>174</v>
      </c>
      <c r="D936" t="s">
        <v>462</v>
      </c>
      <c r="E936">
        <v>1</v>
      </c>
      <c r="F936" t="s">
        <v>10109</v>
      </c>
    </row>
    <row r="937" spans="1:6" x14ac:dyDescent="0.25">
      <c r="A937" t="s">
        <v>11258</v>
      </c>
      <c r="B937" t="s">
        <v>72</v>
      </c>
      <c r="C937" t="s">
        <v>174</v>
      </c>
      <c r="D937" t="s">
        <v>463</v>
      </c>
      <c r="E937">
        <v>7</v>
      </c>
      <c r="F937" t="s">
        <v>10109</v>
      </c>
    </row>
    <row r="938" spans="1:6" x14ac:dyDescent="0.25">
      <c r="A938" t="s">
        <v>12226</v>
      </c>
      <c r="B938" t="s">
        <v>72</v>
      </c>
      <c r="C938" t="s">
        <v>174</v>
      </c>
      <c r="D938" t="s">
        <v>10113</v>
      </c>
      <c r="E938">
        <v>131</v>
      </c>
      <c r="F938" t="s">
        <v>10109</v>
      </c>
    </row>
    <row r="939" spans="1:6" x14ac:dyDescent="0.25">
      <c r="A939" t="s">
        <v>11343</v>
      </c>
      <c r="B939" t="s">
        <v>72</v>
      </c>
      <c r="C939" t="s">
        <v>174</v>
      </c>
      <c r="D939" t="s">
        <v>10124</v>
      </c>
      <c r="E939">
        <v>1</v>
      </c>
      <c r="F939" t="s">
        <v>10109</v>
      </c>
    </row>
    <row r="940" spans="1:6" x14ac:dyDescent="0.25">
      <c r="A940" t="s">
        <v>20899</v>
      </c>
      <c r="B940" t="s">
        <v>72</v>
      </c>
      <c r="C940" t="s">
        <v>174</v>
      </c>
      <c r="D940" t="s">
        <v>457</v>
      </c>
      <c r="E940">
        <v>2</v>
      </c>
      <c r="F940" t="s">
        <v>10109</v>
      </c>
    </row>
    <row r="941" spans="1:6" x14ac:dyDescent="0.25">
      <c r="A941" t="s">
        <v>21296</v>
      </c>
      <c r="B941" t="s">
        <v>72</v>
      </c>
      <c r="C941" t="s">
        <v>174</v>
      </c>
      <c r="D941" t="s">
        <v>474</v>
      </c>
      <c r="E941">
        <v>1</v>
      </c>
      <c r="F941" t="s">
        <v>10109</v>
      </c>
    </row>
    <row r="942" spans="1:6" x14ac:dyDescent="0.25">
      <c r="A942" t="s">
        <v>10199</v>
      </c>
      <c r="B942" t="s">
        <v>72</v>
      </c>
      <c r="C942" t="s">
        <v>174</v>
      </c>
      <c r="D942" t="s">
        <v>475</v>
      </c>
      <c r="E942">
        <v>1</v>
      </c>
      <c r="F942" t="s">
        <v>10109</v>
      </c>
    </row>
    <row r="943" spans="1:6" x14ac:dyDescent="0.25">
      <c r="A943" t="s">
        <v>21070</v>
      </c>
      <c r="B943" t="s">
        <v>72</v>
      </c>
      <c r="C943" t="s">
        <v>174</v>
      </c>
      <c r="D943" t="s">
        <v>10123</v>
      </c>
      <c r="E943">
        <v>1</v>
      </c>
      <c r="F943" t="s">
        <v>10109</v>
      </c>
    </row>
    <row r="944" spans="1:6" x14ac:dyDescent="0.25">
      <c r="A944" t="s">
        <v>11318</v>
      </c>
      <c r="B944" t="s">
        <v>72</v>
      </c>
      <c r="C944" t="s">
        <v>174</v>
      </c>
      <c r="D944" t="s">
        <v>477</v>
      </c>
      <c r="E944">
        <v>2</v>
      </c>
      <c r="F944" t="s">
        <v>10109</v>
      </c>
    </row>
    <row r="945" spans="1:6" x14ac:dyDescent="0.25">
      <c r="A945" t="s">
        <v>21079</v>
      </c>
      <c r="B945" t="s">
        <v>72</v>
      </c>
      <c r="C945" t="s">
        <v>174</v>
      </c>
      <c r="D945" t="s">
        <v>478</v>
      </c>
      <c r="E945">
        <v>1</v>
      </c>
      <c r="F945" t="s">
        <v>10109</v>
      </c>
    </row>
    <row r="946" spans="1:6" x14ac:dyDescent="0.25">
      <c r="A946" t="s">
        <v>20693</v>
      </c>
      <c r="B946" t="s">
        <v>72</v>
      </c>
      <c r="C946" t="s">
        <v>174</v>
      </c>
      <c r="D946" t="s">
        <v>10137</v>
      </c>
      <c r="E946">
        <v>1</v>
      </c>
      <c r="F946" t="s">
        <v>10109</v>
      </c>
    </row>
    <row r="947" spans="1:6" x14ac:dyDescent="0.25">
      <c r="A947" t="s">
        <v>21182</v>
      </c>
      <c r="B947" t="s">
        <v>72</v>
      </c>
      <c r="C947" t="s">
        <v>173</v>
      </c>
      <c r="D947" t="s">
        <v>10123</v>
      </c>
      <c r="E947">
        <v>1</v>
      </c>
      <c r="F947" t="s">
        <v>10109</v>
      </c>
    </row>
    <row r="948" spans="1:6" x14ac:dyDescent="0.25">
      <c r="A948" t="s">
        <v>20419</v>
      </c>
      <c r="B948" t="s">
        <v>72</v>
      </c>
      <c r="C948" t="s">
        <v>173</v>
      </c>
      <c r="D948" t="s">
        <v>477</v>
      </c>
      <c r="E948">
        <v>1</v>
      </c>
      <c r="F948" t="s">
        <v>10109</v>
      </c>
    </row>
    <row r="949" spans="1:6" x14ac:dyDescent="0.25">
      <c r="A949" t="s">
        <v>20259</v>
      </c>
      <c r="B949" t="s">
        <v>72</v>
      </c>
      <c r="C949" t="s">
        <v>173</v>
      </c>
      <c r="D949" t="s">
        <v>480</v>
      </c>
      <c r="E949">
        <v>1</v>
      </c>
      <c r="F949" t="s">
        <v>10109</v>
      </c>
    </row>
    <row r="950" spans="1:6" x14ac:dyDescent="0.25">
      <c r="A950" t="s">
        <v>20427</v>
      </c>
      <c r="B950" t="s">
        <v>72</v>
      </c>
      <c r="C950" t="s">
        <v>175</v>
      </c>
      <c r="D950" t="s">
        <v>451</v>
      </c>
      <c r="E950">
        <v>1</v>
      </c>
      <c r="F950" t="s">
        <v>10109</v>
      </c>
    </row>
    <row r="951" spans="1:6" x14ac:dyDescent="0.25">
      <c r="A951" t="s">
        <v>20366</v>
      </c>
      <c r="B951" t="s">
        <v>72</v>
      </c>
      <c r="C951" t="s">
        <v>175</v>
      </c>
      <c r="D951" t="s">
        <v>498</v>
      </c>
      <c r="E951">
        <v>1</v>
      </c>
      <c r="F951" t="s">
        <v>10109</v>
      </c>
    </row>
    <row r="952" spans="1:6" x14ac:dyDescent="0.25">
      <c r="A952" t="s">
        <v>20504</v>
      </c>
      <c r="B952" t="s">
        <v>72</v>
      </c>
      <c r="C952" t="s">
        <v>175</v>
      </c>
      <c r="D952" t="s">
        <v>10115</v>
      </c>
      <c r="E952">
        <v>3</v>
      </c>
      <c r="F952" t="s">
        <v>10109</v>
      </c>
    </row>
    <row r="953" spans="1:6" x14ac:dyDescent="0.25">
      <c r="A953" t="s">
        <v>10781</v>
      </c>
      <c r="B953" t="s">
        <v>72</v>
      </c>
      <c r="C953" t="s">
        <v>175</v>
      </c>
      <c r="D953" t="s">
        <v>10111</v>
      </c>
      <c r="E953">
        <v>50</v>
      </c>
      <c r="F953" t="s">
        <v>10109</v>
      </c>
    </row>
    <row r="954" spans="1:6" x14ac:dyDescent="0.25">
      <c r="A954" t="s">
        <v>21388</v>
      </c>
      <c r="B954" t="s">
        <v>72</v>
      </c>
      <c r="C954" t="s">
        <v>175</v>
      </c>
      <c r="D954" t="s">
        <v>463</v>
      </c>
      <c r="E954">
        <v>2</v>
      </c>
      <c r="F954" t="s">
        <v>10109</v>
      </c>
    </row>
    <row r="955" spans="1:6" x14ac:dyDescent="0.25">
      <c r="A955" t="s">
        <v>21171</v>
      </c>
      <c r="B955" t="s">
        <v>72</v>
      </c>
      <c r="C955" t="s">
        <v>175</v>
      </c>
      <c r="D955" t="s">
        <v>464</v>
      </c>
      <c r="E955">
        <v>1</v>
      </c>
      <c r="F955" t="s">
        <v>10109</v>
      </c>
    </row>
    <row r="956" spans="1:6" x14ac:dyDescent="0.25">
      <c r="A956" t="s">
        <v>11614</v>
      </c>
      <c r="B956" t="s">
        <v>72</v>
      </c>
      <c r="C956" t="s">
        <v>175</v>
      </c>
      <c r="D956" t="s">
        <v>10113</v>
      </c>
      <c r="E956">
        <v>54</v>
      </c>
      <c r="F956" t="s">
        <v>10109</v>
      </c>
    </row>
    <row r="957" spans="1:6" x14ac:dyDescent="0.25">
      <c r="A957" t="s">
        <v>20673</v>
      </c>
      <c r="B957" t="s">
        <v>72</v>
      </c>
      <c r="C957" t="s">
        <v>175</v>
      </c>
      <c r="D957" t="s">
        <v>457</v>
      </c>
      <c r="E957">
        <v>1</v>
      </c>
      <c r="F957" t="s">
        <v>10109</v>
      </c>
    </row>
    <row r="958" spans="1:6" x14ac:dyDescent="0.25">
      <c r="A958" t="s">
        <v>21081</v>
      </c>
      <c r="B958" t="s">
        <v>72</v>
      </c>
      <c r="C958" t="s">
        <v>175</v>
      </c>
      <c r="D958" t="s">
        <v>470</v>
      </c>
      <c r="E958">
        <v>1</v>
      </c>
      <c r="F958" t="s">
        <v>10109</v>
      </c>
    </row>
    <row r="959" spans="1:6" x14ac:dyDescent="0.25">
      <c r="A959" t="s">
        <v>21323</v>
      </c>
      <c r="B959" t="s">
        <v>72</v>
      </c>
      <c r="C959" t="s">
        <v>175</v>
      </c>
      <c r="D959" t="s">
        <v>471</v>
      </c>
      <c r="E959">
        <v>1</v>
      </c>
      <c r="F959" t="s">
        <v>10109</v>
      </c>
    </row>
    <row r="960" spans="1:6" x14ac:dyDescent="0.25">
      <c r="A960" t="s">
        <v>20956</v>
      </c>
      <c r="B960" t="s">
        <v>72</v>
      </c>
      <c r="C960" t="s">
        <v>175</v>
      </c>
      <c r="D960" t="s">
        <v>472</v>
      </c>
      <c r="E960">
        <v>1</v>
      </c>
      <c r="F960" t="s">
        <v>10109</v>
      </c>
    </row>
    <row r="961" spans="1:6" x14ac:dyDescent="0.25">
      <c r="A961" t="s">
        <v>20473</v>
      </c>
      <c r="B961" t="s">
        <v>72</v>
      </c>
      <c r="C961" t="s">
        <v>175</v>
      </c>
      <c r="D961" t="s">
        <v>473</v>
      </c>
      <c r="E961">
        <v>2</v>
      </c>
      <c r="F961" t="s">
        <v>10109</v>
      </c>
    </row>
    <row r="962" spans="1:6" x14ac:dyDescent="0.25">
      <c r="A962" t="s">
        <v>20360</v>
      </c>
      <c r="B962" t="s">
        <v>72</v>
      </c>
      <c r="C962" t="s">
        <v>175</v>
      </c>
      <c r="D962" t="s">
        <v>474</v>
      </c>
      <c r="E962">
        <v>1</v>
      </c>
      <c r="F962" t="s">
        <v>10109</v>
      </c>
    </row>
    <row r="963" spans="1:6" x14ac:dyDescent="0.25">
      <c r="A963" t="s">
        <v>20266</v>
      </c>
      <c r="B963" t="s">
        <v>72</v>
      </c>
      <c r="C963" t="s">
        <v>175</v>
      </c>
      <c r="D963" t="s">
        <v>475</v>
      </c>
      <c r="E963">
        <v>1</v>
      </c>
      <c r="F963" t="s">
        <v>10109</v>
      </c>
    </row>
    <row r="964" spans="1:6" x14ac:dyDescent="0.25">
      <c r="A964" t="s">
        <v>21331</v>
      </c>
      <c r="B964" t="s">
        <v>72</v>
      </c>
      <c r="C964" t="s">
        <v>175</v>
      </c>
      <c r="D964" t="s">
        <v>10123</v>
      </c>
      <c r="E964">
        <v>1</v>
      </c>
      <c r="F964" t="s">
        <v>10109</v>
      </c>
    </row>
    <row r="965" spans="1:6" x14ac:dyDescent="0.25">
      <c r="A965" t="s">
        <v>21181</v>
      </c>
      <c r="B965" t="s">
        <v>72</v>
      </c>
      <c r="C965" t="s">
        <v>175</v>
      </c>
      <c r="D965" t="s">
        <v>477</v>
      </c>
      <c r="E965">
        <v>1</v>
      </c>
      <c r="F965" t="s">
        <v>10109</v>
      </c>
    </row>
    <row r="966" spans="1:6" x14ac:dyDescent="0.25">
      <c r="A966" t="s">
        <v>20450</v>
      </c>
      <c r="B966" t="s">
        <v>72</v>
      </c>
      <c r="C966" t="s">
        <v>175</v>
      </c>
      <c r="D966" t="s">
        <v>479</v>
      </c>
      <c r="E966">
        <v>1</v>
      </c>
      <c r="F966" t="s">
        <v>10109</v>
      </c>
    </row>
    <row r="967" spans="1:6" x14ac:dyDescent="0.25">
      <c r="A967" t="s">
        <v>20431</v>
      </c>
      <c r="B967" t="s">
        <v>72</v>
      </c>
      <c r="C967" t="s">
        <v>176</v>
      </c>
      <c r="D967" t="s">
        <v>451</v>
      </c>
      <c r="E967">
        <v>1</v>
      </c>
      <c r="F967" t="s">
        <v>10109</v>
      </c>
    </row>
    <row r="968" spans="1:6" x14ac:dyDescent="0.25">
      <c r="A968" t="s">
        <v>10212</v>
      </c>
      <c r="B968" t="s">
        <v>72</v>
      </c>
      <c r="C968" t="s">
        <v>176</v>
      </c>
      <c r="D968" t="s">
        <v>454</v>
      </c>
      <c r="E968">
        <v>1</v>
      </c>
      <c r="F968" t="s">
        <v>10109</v>
      </c>
    </row>
    <row r="969" spans="1:6" x14ac:dyDescent="0.25">
      <c r="A969" t="s">
        <v>12299</v>
      </c>
      <c r="B969" t="s">
        <v>72</v>
      </c>
      <c r="C969" t="s">
        <v>176</v>
      </c>
      <c r="D969" t="s">
        <v>455</v>
      </c>
      <c r="E969">
        <v>1</v>
      </c>
      <c r="F969" t="s">
        <v>10109</v>
      </c>
    </row>
    <row r="970" spans="1:6" x14ac:dyDescent="0.25">
      <c r="A970" t="s">
        <v>11499</v>
      </c>
      <c r="B970" t="s">
        <v>72</v>
      </c>
      <c r="C970" t="s">
        <v>176</v>
      </c>
      <c r="D970" t="s">
        <v>10115</v>
      </c>
      <c r="E970">
        <v>15</v>
      </c>
      <c r="F970" t="s">
        <v>10109</v>
      </c>
    </row>
    <row r="971" spans="1:6" x14ac:dyDescent="0.25">
      <c r="A971" t="s">
        <v>11638</v>
      </c>
      <c r="B971" t="s">
        <v>72</v>
      </c>
      <c r="C971" t="s">
        <v>176</v>
      </c>
      <c r="D971" t="s">
        <v>10111</v>
      </c>
      <c r="E971">
        <v>171</v>
      </c>
      <c r="F971" t="s">
        <v>10109</v>
      </c>
    </row>
    <row r="972" spans="1:6" x14ac:dyDescent="0.25">
      <c r="A972" t="s">
        <v>21177</v>
      </c>
      <c r="B972" t="s">
        <v>72</v>
      </c>
      <c r="C972" t="s">
        <v>176</v>
      </c>
      <c r="D972" t="s">
        <v>20174</v>
      </c>
      <c r="E972">
        <v>1</v>
      </c>
      <c r="F972" t="s">
        <v>10109</v>
      </c>
    </row>
    <row r="973" spans="1:6" x14ac:dyDescent="0.25">
      <c r="A973" t="s">
        <v>12221</v>
      </c>
      <c r="B973" t="s">
        <v>72</v>
      </c>
      <c r="C973" t="s">
        <v>176</v>
      </c>
      <c r="D973" t="s">
        <v>10122</v>
      </c>
      <c r="E973">
        <v>1</v>
      </c>
      <c r="F973" t="s">
        <v>10109</v>
      </c>
    </row>
    <row r="974" spans="1:6" x14ac:dyDescent="0.25">
      <c r="A974" t="s">
        <v>10893</v>
      </c>
      <c r="B974" t="s">
        <v>72</v>
      </c>
      <c r="C974" t="s">
        <v>176</v>
      </c>
      <c r="D974" t="s">
        <v>463</v>
      </c>
      <c r="E974">
        <v>5</v>
      </c>
      <c r="F974" t="s">
        <v>10109</v>
      </c>
    </row>
    <row r="975" spans="1:6" x14ac:dyDescent="0.25">
      <c r="A975" t="s">
        <v>21074</v>
      </c>
      <c r="B975" t="s">
        <v>72</v>
      </c>
      <c r="C975" t="s">
        <v>176</v>
      </c>
      <c r="D975" t="s">
        <v>464</v>
      </c>
      <c r="E975">
        <v>1</v>
      </c>
      <c r="F975" t="s">
        <v>10109</v>
      </c>
    </row>
    <row r="976" spans="1:6" x14ac:dyDescent="0.25">
      <c r="A976" t="s">
        <v>11578</v>
      </c>
      <c r="B976" t="s">
        <v>72</v>
      </c>
      <c r="C976" t="s">
        <v>176</v>
      </c>
      <c r="D976" t="s">
        <v>10113</v>
      </c>
      <c r="E976">
        <v>192</v>
      </c>
      <c r="F976" t="s">
        <v>10109</v>
      </c>
    </row>
    <row r="977" spans="1:6" x14ac:dyDescent="0.25">
      <c r="A977" t="s">
        <v>10863</v>
      </c>
      <c r="B977" t="s">
        <v>72</v>
      </c>
      <c r="C977" t="s">
        <v>176</v>
      </c>
      <c r="D977" t="s">
        <v>10124</v>
      </c>
      <c r="E977">
        <v>1</v>
      </c>
      <c r="F977" t="s">
        <v>10109</v>
      </c>
    </row>
    <row r="978" spans="1:6" x14ac:dyDescent="0.25">
      <c r="A978" t="s">
        <v>21392</v>
      </c>
      <c r="B978" t="s">
        <v>72</v>
      </c>
      <c r="C978" t="s">
        <v>176</v>
      </c>
      <c r="D978" t="s">
        <v>457</v>
      </c>
      <c r="E978">
        <v>2</v>
      </c>
      <c r="F978" t="s">
        <v>10109</v>
      </c>
    </row>
    <row r="979" spans="1:6" x14ac:dyDescent="0.25">
      <c r="A979" t="s">
        <v>20362</v>
      </c>
      <c r="B979" t="s">
        <v>72</v>
      </c>
      <c r="C979" t="s">
        <v>176</v>
      </c>
      <c r="D979" t="s">
        <v>471</v>
      </c>
      <c r="E979">
        <v>1</v>
      </c>
      <c r="F979" t="s">
        <v>10109</v>
      </c>
    </row>
    <row r="980" spans="1:6" x14ac:dyDescent="0.25">
      <c r="A980" t="s">
        <v>12630</v>
      </c>
      <c r="B980" t="s">
        <v>72</v>
      </c>
      <c r="C980" t="s">
        <v>176</v>
      </c>
      <c r="D980" t="s">
        <v>475</v>
      </c>
      <c r="E980">
        <v>2</v>
      </c>
      <c r="F980" t="s">
        <v>10109</v>
      </c>
    </row>
    <row r="981" spans="1:6" x14ac:dyDescent="0.25">
      <c r="A981" t="s">
        <v>10892</v>
      </c>
      <c r="B981" t="s">
        <v>72</v>
      </c>
      <c r="C981" t="s">
        <v>176</v>
      </c>
      <c r="D981" t="s">
        <v>476</v>
      </c>
      <c r="E981">
        <v>4</v>
      </c>
      <c r="F981" t="s">
        <v>10109</v>
      </c>
    </row>
    <row r="982" spans="1:6" x14ac:dyDescent="0.25">
      <c r="A982" t="s">
        <v>11264</v>
      </c>
      <c r="B982" t="s">
        <v>72</v>
      </c>
      <c r="C982" t="s">
        <v>176</v>
      </c>
      <c r="D982" t="s">
        <v>10123</v>
      </c>
      <c r="E982">
        <v>1</v>
      </c>
      <c r="F982" t="s">
        <v>10109</v>
      </c>
    </row>
    <row r="983" spans="1:6" x14ac:dyDescent="0.25">
      <c r="A983" t="s">
        <v>10538</v>
      </c>
      <c r="B983" t="s">
        <v>72</v>
      </c>
      <c r="C983" t="s">
        <v>176</v>
      </c>
      <c r="D983" t="s">
        <v>477</v>
      </c>
      <c r="E983">
        <v>3</v>
      </c>
      <c r="F983" t="s">
        <v>10109</v>
      </c>
    </row>
    <row r="984" spans="1:6" x14ac:dyDescent="0.25">
      <c r="A984" t="s">
        <v>21391</v>
      </c>
      <c r="B984" t="s">
        <v>72</v>
      </c>
      <c r="C984" t="s">
        <v>176</v>
      </c>
      <c r="D984" t="s">
        <v>478</v>
      </c>
      <c r="E984">
        <v>1</v>
      </c>
      <c r="F984" t="s">
        <v>10109</v>
      </c>
    </row>
    <row r="985" spans="1:6" x14ac:dyDescent="0.25">
      <c r="A985" t="s">
        <v>21235</v>
      </c>
      <c r="B985" t="s">
        <v>72</v>
      </c>
      <c r="C985" t="s">
        <v>176</v>
      </c>
      <c r="D985" t="s">
        <v>10137</v>
      </c>
      <c r="E985">
        <v>1</v>
      </c>
      <c r="F985" t="s">
        <v>10109</v>
      </c>
    </row>
    <row r="986" spans="1:6" x14ac:dyDescent="0.25">
      <c r="A986" t="s">
        <v>21151</v>
      </c>
      <c r="B986" t="s">
        <v>72</v>
      </c>
      <c r="C986" t="s">
        <v>176</v>
      </c>
      <c r="D986" t="s">
        <v>479</v>
      </c>
      <c r="E986">
        <v>1</v>
      </c>
      <c r="F986" t="s">
        <v>10109</v>
      </c>
    </row>
    <row r="987" spans="1:6" x14ac:dyDescent="0.25">
      <c r="A987" t="s">
        <v>12146</v>
      </c>
      <c r="B987" t="s">
        <v>72</v>
      </c>
      <c r="C987" t="s">
        <v>176</v>
      </c>
      <c r="D987" t="s">
        <v>480</v>
      </c>
      <c r="E987">
        <v>1</v>
      </c>
      <c r="F987" t="s">
        <v>10109</v>
      </c>
    </row>
    <row r="988" spans="1:6" x14ac:dyDescent="0.25">
      <c r="A988" t="s">
        <v>10210</v>
      </c>
      <c r="B988" t="s">
        <v>72</v>
      </c>
      <c r="C988" t="s">
        <v>177</v>
      </c>
      <c r="D988" t="s">
        <v>10115</v>
      </c>
      <c r="E988">
        <v>4</v>
      </c>
      <c r="F988" t="s">
        <v>10109</v>
      </c>
    </row>
    <row r="989" spans="1:6" x14ac:dyDescent="0.25">
      <c r="A989" t="s">
        <v>10251</v>
      </c>
      <c r="B989" t="s">
        <v>72</v>
      </c>
      <c r="C989" t="s">
        <v>177</v>
      </c>
      <c r="D989" t="s">
        <v>10111</v>
      </c>
      <c r="E989">
        <v>50</v>
      </c>
      <c r="F989" t="s">
        <v>10109</v>
      </c>
    </row>
    <row r="990" spans="1:6" x14ac:dyDescent="0.25">
      <c r="A990" t="s">
        <v>20257</v>
      </c>
      <c r="B990" t="s">
        <v>72</v>
      </c>
      <c r="C990" t="s">
        <v>177</v>
      </c>
      <c r="D990" t="s">
        <v>10122</v>
      </c>
      <c r="E990">
        <v>2</v>
      </c>
      <c r="F990" t="s">
        <v>10109</v>
      </c>
    </row>
    <row r="991" spans="1:6" x14ac:dyDescent="0.25">
      <c r="A991" t="s">
        <v>12461</v>
      </c>
      <c r="B991" t="s">
        <v>72</v>
      </c>
      <c r="C991" t="s">
        <v>177</v>
      </c>
      <c r="D991" t="s">
        <v>463</v>
      </c>
      <c r="E991">
        <v>1</v>
      </c>
      <c r="F991" t="s">
        <v>10109</v>
      </c>
    </row>
    <row r="992" spans="1:6" x14ac:dyDescent="0.25">
      <c r="A992" t="s">
        <v>12287</v>
      </c>
      <c r="B992" t="s">
        <v>72</v>
      </c>
      <c r="C992" t="s">
        <v>177</v>
      </c>
      <c r="D992" t="s">
        <v>10113</v>
      </c>
      <c r="E992">
        <v>58</v>
      </c>
      <c r="F992" t="s">
        <v>10109</v>
      </c>
    </row>
    <row r="993" spans="1:6" x14ac:dyDescent="0.25">
      <c r="A993" t="s">
        <v>21300</v>
      </c>
      <c r="B993" t="s">
        <v>72</v>
      </c>
      <c r="C993" t="s">
        <v>177</v>
      </c>
      <c r="D993" t="s">
        <v>471</v>
      </c>
      <c r="E993">
        <v>1</v>
      </c>
      <c r="F993" t="s">
        <v>10109</v>
      </c>
    </row>
    <row r="994" spans="1:6" x14ac:dyDescent="0.25">
      <c r="A994" t="s">
        <v>20385</v>
      </c>
      <c r="B994" t="s">
        <v>72</v>
      </c>
      <c r="C994" t="s">
        <v>177</v>
      </c>
      <c r="D994" t="s">
        <v>474</v>
      </c>
      <c r="E994">
        <v>1</v>
      </c>
      <c r="F994" t="s">
        <v>10109</v>
      </c>
    </row>
    <row r="995" spans="1:6" x14ac:dyDescent="0.25">
      <c r="A995" t="s">
        <v>21034</v>
      </c>
      <c r="B995" t="s">
        <v>72</v>
      </c>
      <c r="C995" t="s">
        <v>177</v>
      </c>
      <c r="D995" t="s">
        <v>10137</v>
      </c>
      <c r="E995">
        <v>1</v>
      </c>
      <c r="F995" t="s">
        <v>10109</v>
      </c>
    </row>
    <row r="996" spans="1:6" x14ac:dyDescent="0.25">
      <c r="A996" t="s">
        <v>20318</v>
      </c>
      <c r="B996" t="s">
        <v>72</v>
      </c>
      <c r="C996" t="s">
        <v>177</v>
      </c>
      <c r="D996" t="s">
        <v>480</v>
      </c>
      <c r="E996">
        <v>1</v>
      </c>
      <c r="F996" t="s">
        <v>10109</v>
      </c>
    </row>
    <row r="997" spans="1:6" x14ac:dyDescent="0.25">
      <c r="A997" t="s">
        <v>20494</v>
      </c>
      <c r="B997" t="s">
        <v>72</v>
      </c>
      <c r="C997" t="s">
        <v>178</v>
      </c>
      <c r="D997" t="s">
        <v>458</v>
      </c>
      <c r="E997">
        <v>1</v>
      </c>
      <c r="F997" t="s">
        <v>10109</v>
      </c>
    </row>
    <row r="998" spans="1:6" x14ac:dyDescent="0.25">
      <c r="A998" t="s">
        <v>11260</v>
      </c>
      <c r="B998" t="s">
        <v>72</v>
      </c>
      <c r="C998" t="s">
        <v>178</v>
      </c>
      <c r="D998" t="s">
        <v>10115</v>
      </c>
      <c r="E998">
        <v>3</v>
      </c>
      <c r="F998" t="s">
        <v>10109</v>
      </c>
    </row>
    <row r="999" spans="1:6" x14ac:dyDescent="0.25">
      <c r="A999" t="s">
        <v>11517</v>
      </c>
      <c r="B999" t="s">
        <v>72</v>
      </c>
      <c r="C999" t="s">
        <v>178</v>
      </c>
      <c r="D999" t="s">
        <v>10111</v>
      </c>
      <c r="E999">
        <v>29</v>
      </c>
      <c r="F999" t="s">
        <v>10109</v>
      </c>
    </row>
    <row r="1000" spans="1:6" x14ac:dyDescent="0.25">
      <c r="A1000" t="s">
        <v>10641</v>
      </c>
      <c r="B1000" t="s">
        <v>72</v>
      </c>
      <c r="C1000" t="s">
        <v>178</v>
      </c>
      <c r="D1000" t="s">
        <v>462</v>
      </c>
      <c r="E1000">
        <v>1</v>
      </c>
      <c r="F1000" t="s">
        <v>10109</v>
      </c>
    </row>
    <row r="1001" spans="1:6" x14ac:dyDescent="0.25">
      <c r="A1001" t="s">
        <v>11333</v>
      </c>
      <c r="B1001" t="s">
        <v>72</v>
      </c>
      <c r="C1001" t="s">
        <v>178</v>
      </c>
      <c r="D1001" t="s">
        <v>10122</v>
      </c>
      <c r="E1001">
        <v>1</v>
      </c>
      <c r="F1001" t="s">
        <v>10109</v>
      </c>
    </row>
    <row r="1002" spans="1:6" x14ac:dyDescent="0.25">
      <c r="A1002" t="s">
        <v>20353</v>
      </c>
      <c r="B1002" t="s">
        <v>72</v>
      </c>
      <c r="C1002" t="s">
        <v>178</v>
      </c>
      <c r="D1002" t="s">
        <v>463</v>
      </c>
      <c r="E1002">
        <v>2</v>
      </c>
      <c r="F1002" t="s">
        <v>10109</v>
      </c>
    </row>
    <row r="1003" spans="1:6" x14ac:dyDescent="0.25">
      <c r="A1003" t="s">
        <v>11868</v>
      </c>
      <c r="B1003" t="s">
        <v>72</v>
      </c>
      <c r="C1003" t="s">
        <v>178</v>
      </c>
      <c r="D1003" t="s">
        <v>10113</v>
      </c>
      <c r="E1003">
        <v>33</v>
      </c>
      <c r="F1003" t="s">
        <v>10109</v>
      </c>
    </row>
    <row r="1004" spans="1:6" x14ac:dyDescent="0.25">
      <c r="A1004" t="s">
        <v>20480</v>
      </c>
      <c r="B1004" t="s">
        <v>72</v>
      </c>
      <c r="C1004" t="s">
        <v>178</v>
      </c>
      <c r="D1004" t="s">
        <v>10124</v>
      </c>
      <c r="E1004">
        <v>2</v>
      </c>
      <c r="F1004" t="s">
        <v>10109</v>
      </c>
    </row>
    <row r="1005" spans="1:6" x14ac:dyDescent="0.25">
      <c r="A1005" t="s">
        <v>20347</v>
      </c>
      <c r="B1005" t="s">
        <v>72</v>
      </c>
      <c r="C1005" t="s">
        <v>178</v>
      </c>
      <c r="D1005" t="s">
        <v>474</v>
      </c>
      <c r="E1005">
        <v>2</v>
      </c>
      <c r="F1005" t="s">
        <v>10109</v>
      </c>
    </row>
    <row r="1006" spans="1:6" x14ac:dyDescent="0.25">
      <c r="A1006" t="s">
        <v>11883</v>
      </c>
      <c r="B1006" t="s">
        <v>72</v>
      </c>
      <c r="C1006" t="s">
        <v>178</v>
      </c>
      <c r="D1006" t="s">
        <v>475</v>
      </c>
      <c r="E1006">
        <v>2</v>
      </c>
      <c r="F1006" t="s">
        <v>10109</v>
      </c>
    </row>
    <row r="1007" spans="1:6" x14ac:dyDescent="0.25">
      <c r="A1007" t="s">
        <v>20953</v>
      </c>
      <c r="B1007" t="s">
        <v>72</v>
      </c>
      <c r="C1007" t="s">
        <v>178</v>
      </c>
      <c r="D1007" t="s">
        <v>476</v>
      </c>
      <c r="E1007">
        <v>1</v>
      </c>
      <c r="F1007" t="s">
        <v>10109</v>
      </c>
    </row>
    <row r="1008" spans="1:6" x14ac:dyDescent="0.25">
      <c r="A1008" t="s">
        <v>20389</v>
      </c>
      <c r="B1008" t="s">
        <v>72</v>
      </c>
      <c r="C1008" t="s">
        <v>178</v>
      </c>
      <c r="D1008" t="s">
        <v>477</v>
      </c>
      <c r="E1008">
        <v>1</v>
      </c>
      <c r="F1008" t="s">
        <v>10109</v>
      </c>
    </row>
    <row r="1009" spans="1:6" x14ac:dyDescent="0.25">
      <c r="A1009" t="s">
        <v>10949</v>
      </c>
      <c r="B1009" t="s">
        <v>72</v>
      </c>
      <c r="C1009" t="s">
        <v>179</v>
      </c>
      <c r="D1009" t="s">
        <v>10115</v>
      </c>
      <c r="E1009">
        <v>4</v>
      </c>
      <c r="F1009" t="s">
        <v>10109</v>
      </c>
    </row>
    <row r="1010" spans="1:6" x14ac:dyDescent="0.25">
      <c r="A1010" t="s">
        <v>10260</v>
      </c>
      <c r="B1010" t="s">
        <v>72</v>
      </c>
      <c r="C1010" t="s">
        <v>179</v>
      </c>
      <c r="D1010" t="s">
        <v>10111</v>
      </c>
      <c r="E1010">
        <v>37</v>
      </c>
      <c r="F1010" t="s">
        <v>10109</v>
      </c>
    </row>
    <row r="1011" spans="1:6" x14ac:dyDescent="0.25">
      <c r="A1011" t="s">
        <v>12527</v>
      </c>
      <c r="B1011" t="s">
        <v>72</v>
      </c>
      <c r="C1011" t="s">
        <v>179</v>
      </c>
      <c r="D1011" t="s">
        <v>463</v>
      </c>
      <c r="E1011">
        <v>1</v>
      </c>
      <c r="F1011" t="s">
        <v>10109</v>
      </c>
    </row>
    <row r="1012" spans="1:6" x14ac:dyDescent="0.25">
      <c r="A1012" t="s">
        <v>11320</v>
      </c>
      <c r="B1012" t="s">
        <v>72</v>
      </c>
      <c r="C1012" t="s">
        <v>179</v>
      </c>
      <c r="D1012" t="s">
        <v>10113</v>
      </c>
      <c r="E1012">
        <v>41</v>
      </c>
      <c r="F1012" t="s">
        <v>10109</v>
      </c>
    </row>
    <row r="1013" spans="1:6" x14ac:dyDescent="0.25">
      <c r="A1013" t="s">
        <v>20442</v>
      </c>
      <c r="B1013" t="s">
        <v>72</v>
      </c>
      <c r="C1013" t="s">
        <v>179</v>
      </c>
      <c r="D1013" t="s">
        <v>10124</v>
      </c>
      <c r="E1013">
        <v>1</v>
      </c>
      <c r="F1013" t="s">
        <v>10109</v>
      </c>
    </row>
    <row r="1014" spans="1:6" x14ac:dyDescent="0.25">
      <c r="A1014" t="s">
        <v>20361</v>
      </c>
      <c r="B1014" t="s">
        <v>72</v>
      </c>
      <c r="C1014" t="s">
        <v>179</v>
      </c>
      <c r="D1014" t="s">
        <v>457</v>
      </c>
      <c r="E1014">
        <v>1</v>
      </c>
      <c r="F1014" t="s">
        <v>10109</v>
      </c>
    </row>
    <row r="1015" spans="1:6" x14ac:dyDescent="0.25">
      <c r="A1015" t="s">
        <v>20322</v>
      </c>
      <c r="B1015" t="s">
        <v>72</v>
      </c>
      <c r="C1015" t="s">
        <v>179</v>
      </c>
      <c r="D1015" t="s">
        <v>473</v>
      </c>
      <c r="E1015">
        <v>1</v>
      </c>
      <c r="F1015" t="s">
        <v>10109</v>
      </c>
    </row>
    <row r="1016" spans="1:6" x14ac:dyDescent="0.25">
      <c r="A1016" t="s">
        <v>21023</v>
      </c>
      <c r="B1016" t="s">
        <v>72</v>
      </c>
      <c r="C1016" t="s">
        <v>179</v>
      </c>
      <c r="D1016" t="s">
        <v>474</v>
      </c>
      <c r="E1016">
        <v>1</v>
      </c>
      <c r="F1016" t="s">
        <v>10109</v>
      </c>
    </row>
    <row r="1017" spans="1:6" x14ac:dyDescent="0.25">
      <c r="A1017" t="s">
        <v>21232</v>
      </c>
      <c r="B1017" t="s">
        <v>72</v>
      </c>
      <c r="C1017" t="s">
        <v>179</v>
      </c>
      <c r="D1017" t="s">
        <v>475</v>
      </c>
      <c r="E1017">
        <v>2</v>
      </c>
      <c r="F1017" t="s">
        <v>10109</v>
      </c>
    </row>
    <row r="1018" spans="1:6" x14ac:dyDescent="0.25">
      <c r="A1018" t="s">
        <v>20933</v>
      </c>
      <c r="B1018" t="s">
        <v>72</v>
      </c>
      <c r="C1018" t="s">
        <v>179</v>
      </c>
      <c r="D1018" t="s">
        <v>476</v>
      </c>
      <c r="E1018">
        <v>1</v>
      </c>
      <c r="F1018" t="s">
        <v>10109</v>
      </c>
    </row>
    <row r="1019" spans="1:6" x14ac:dyDescent="0.25">
      <c r="A1019" t="s">
        <v>20934</v>
      </c>
      <c r="B1019" t="s">
        <v>72</v>
      </c>
      <c r="C1019" t="s">
        <v>179</v>
      </c>
      <c r="D1019" t="s">
        <v>477</v>
      </c>
      <c r="E1019">
        <v>1</v>
      </c>
      <c r="F1019" t="s">
        <v>10109</v>
      </c>
    </row>
    <row r="1020" spans="1:6" x14ac:dyDescent="0.25">
      <c r="A1020" t="s">
        <v>20923</v>
      </c>
      <c r="B1020" t="s">
        <v>72</v>
      </c>
      <c r="C1020" t="s">
        <v>180</v>
      </c>
      <c r="D1020" t="s">
        <v>10115</v>
      </c>
      <c r="E1020">
        <v>1</v>
      </c>
      <c r="F1020" t="s">
        <v>10109</v>
      </c>
    </row>
    <row r="1021" spans="1:6" x14ac:dyDescent="0.25">
      <c r="A1021" t="s">
        <v>12315</v>
      </c>
      <c r="B1021" t="s">
        <v>72</v>
      </c>
      <c r="C1021" t="s">
        <v>180</v>
      </c>
      <c r="D1021" t="s">
        <v>10111</v>
      </c>
      <c r="E1021">
        <v>32</v>
      </c>
      <c r="F1021" t="s">
        <v>10109</v>
      </c>
    </row>
    <row r="1022" spans="1:6" x14ac:dyDescent="0.25">
      <c r="A1022" t="s">
        <v>11279</v>
      </c>
      <c r="B1022" t="s">
        <v>72</v>
      </c>
      <c r="C1022" t="s">
        <v>180</v>
      </c>
      <c r="D1022" t="s">
        <v>10113</v>
      </c>
      <c r="E1022">
        <v>33</v>
      </c>
      <c r="F1022" t="s">
        <v>10109</v>
      </c>
    </row>
    <row r="1023" spans="1:6" x14ac:dyDescent="0.25">
      <c r="A1023" t="s">
        <v>20915</v>
      </c>
      <c r="B1023" t="s">
        <v>72</v>
      </c>
      <c r="C1023" t="s">
        <v>180</v>
      </c>
      <c r="D1023" t="s">
        <v>469</v>
      </c>
      <c r="E1023">
        <v>1</v>
      </c>
      <c r="F1023" t="s">
        <v>10109</v>
      </c>
    </row>
    <row r="1024" spans="1:6" x14ac:dyDescent="0.25">
      <c r="A1024" t="s">
        <v>21309</v>
      </c>
      <c r="B1024" t="s">
        <v>72</v>
      </c>
      <c r="C1024" t="s">
        <v>181</v>
      </c>
      <c r="D1024" t="s">
        <v>455</v>
      </c>
      <c r="E1024">
        <v>1</v>
      </c>
      <c r="F1024" t="s">
        <v>10109</v>
      </c>
    </row>
    <row r="1025" spans="1:6" x14ac:dyDescent="0.25">
      <c r="A1025" t="s">
        <v>10245</v>
      </c>
      <c r="B1025" t="s">
        <v>72</v>
      </c>
      <c r="C1025" t="s">
        <v>181</v>
      </c>
      <c r="D1025" t="s">
        <v>10115</v>
      </c>
      <c r="E1025">
        <v>2</v>
      </c>
      <c r="F1025" t="s">
        <v>10109</v>
      </c>
    </row>
    <row r="1026" spans="1:6" x14ac:dyDescent="0.25">
      <c r="A1026" t="s">
        <v>10254</v>
      </c>
      <c r="B1026" t="s">
        <v>72</v>
      </c>
      <c r="C1026" t="s">
        <v>181</v>
      </c>
      <c r="D1026" t="s">
        <v>10111</v>
      </c>
      <c r="E1026">
        <v>49</v>
      </c>
      <c r="F1026" t="s">
        <v>10109</v>
      </c>
    </row>
    <row r="1027" spans="1:6" x14ac:dyDescent="0.25">
      <c r="A1027" t="s">
        <v>11319</v>
      </c>
      <c r="B1027" t="s">
        <v>72</v>
      </c>
      <c r="C1027" t="s">
        <v>181</v>
      </c>
      <c r="D1027" t="s">
        <v>463</v>
      </c>
      <c r="E1027">
        <v>2</v>
      </c>
      <c r="F1027" t="s">
        <v>10109</v>
      </c>
    </row>
    <row r="1028" spans="1:6" x14ac:dyDescent="0.25">
      <c r="A1028" t="s">
        <v>11335</v>
      </c>
      <c r="B1028" t="s">
        <v>72</v>
      </c>
      <c r="C1028" t="s">
        <v>181</v>
      </c>
      <c r="D1028" t="s">
        <v>10113</v>
      </c>
      <c r="E1028">
        <v>53</v>
      </c>
      <c r="F1028" t="s">
        <v>10109</v>
      </c>
    </row>
    <row r="1029" spans="1:6" x14ac:dyDescent="0.25">
      <c r="A1029" t="s">
        <v>20393</v>
      </c>
      <c r="B1029" t="s">
        <v>72</v>
      </c>
      <c r="C1029" t="s">
        <v>182</v>
      </c>
      <c r="D1029" t="s">
        <v>450</v>
      </c>
      <c r="E1029">
        <v>1</v>
      </c>
      <c r="F1029" t="s">
        <v>10109</v>
      </c>
    </row>
    <row r="1030" spans="1:6" x14ac:dyDescent="0.25">
      <c r="A1030" t="s">
        <v>10890</v>
      </c>
      <c r="B1030" t="s">
        <v>72</v>
      </c>
      <c r="C1030" t="s">
        <v>182</v>
      </c>
      <c r="D1030" t="s">
        <v>10115</v>
      </c>
      <c r="E1030">
        <v>2</v>
      </c>
      <c r="F1030" t="s">
        <v>10109</v>
      </c>
    </row>
    <row r="1031" spans="1:6" x14ac:dyDescent="0.25">
      <c r="A1031" t="s">
        <v>12466</v>
      </c>
      <c r="B1031" t="s">
        <v>72</v>
      </c>
      <c r="C1031" t="s">
        <v>182</v>
      </c>
      <c r="D1031" t="s">
        <v>10111</v>
      </c>
      <c r="E1031">
        <v>21</v>
      </c>
      <c r="F1031" t="s">
        <v>10109</v>
      </c>
    </row>
    <row r="1032" spans="1:6" x14ac:dyDescent="0.25">
      <c r="A1032" t="s">
        <v>12316</v>
      </c>
      <c r="B1032" t="s">
        <v>72</v>
      </c>
      <c r="C1032" t="s">
        <v>182</v>
      </c>
      <c r="D1032" t="s">
        <v>463</v>
      </c>
      <c r="E1032">
        <v>1</v>
      </c>
      <c r="F1032" t="s">
        <v>10109</v>
      </c>
    </row>
    <row r="1033" spans="1:6" x14ac:dyDescent="0.25">
      <c r="A1033" t="s">
        <v>10932</v>
      </c>
      <c r="B1033" t="s">
        <v>72</v>
      </c>
      <c r="C1033" t="s">
        <v>182</v>
      </c>
      <c r="D1033" t="s">
        <v>10113</v>
      </c>
      <c r="E1033">
        <v>23</v>
      </c>
      <c r="F1033" t="s">
        <v>10109</v>
      </c>
    </row>
    <row r="1034" spans="1:6" x14ac:dyDescent="0.25">
      <c r="A1034" t="s">
        <v>21072</v>
      </c>
      <c r="B1034" t="s">
        <v>72</v>
      </c>
      <c r="C1034" t="s">
        <v>183</v>
      </c>
      <c r="D1034" t="s">
        <v>450</v>
      </c>
      <c r="E1034">
        <v>1</v>
      </c>
      <c r="F1034" t="s">
        <v>10109</v>
      </c>
    </row>
    <row r="1035" spans="1:6" x14ac:dyDescent="0.25">
      <c r="A1035" t="s">
        <v>10799</v>
      </c>
      <c r="B1035" t="s">
        <v>72</v>
      </c>
      <c r="C1035" t="s">
        <v>183</v>
      </c>
      <c r="D1035" t="s">
        <v>453</v>
      </c>
      <c r="E1035">
        <v>1</v>
      </c>
      <c r="F1035" t="s">
        <v>10109</v>
      </c>
    </row>
    <row r="1036" spans="1:6" x14ac:dyDescent="0.25">
      <c r="A1036" t="s">
        <v>20250</v>
      </c>
      <c r="B1036" t="s">
        <v>72</v>
      </c>
      <c r="C1036" t="s">
        <v>183</v>
      </c>
      <c r="D1036" t="s">
        <v>498</v>
      </c>
      <c r="E1036">
        <v>1</v>
      </c>
      <c r="F1036" t="s">
        <v>10109</v>
      </c>
    </row>
    <row r="1037" spans="1:6" x14ac:dyDescent="0.25">
      <c r="A1037" t="s">
        <v>11706</v>
      </c>
      <c r="B1037" t="s">
        <v>72</v>
      </c>
      <c r="C1037" t="s">
        <v>183</v>
      </c>
      <c r="D1037" t="s">
        <v>10115</v>
      </c>
      <c r="E1037">
        <v>5</v>
      </c>
      <c r="F1037" t="s">
        <v>10109</v>
      </c>
    </row>
    <row r="1038" spans="1:6" x14ac:dyDescent="0.25">
      <c r="A1038" t="s">
        <v>12140</v>
      </c>
      <c r="B1038" t="s">
        <v>72</v>
      </c>
      <c r="C1038" t="s">
        <v>183</v>
      </c>
      <c r="D1038" t="s">
        <v>10111</v>
      </c>
      <c r="E1038">
        <v>40</v>
      </c>
      <c r="F1038" t="s">
        <v>10109</v>
      </c>
    </row>
    <row r="1039" spans="1:6" x14ac:dyDescent="0.25">
      <c r="A1039" t="s">
        <v>21180</v>
      </c>
      <c r="B1039" t="s">
        <v>72</v>
      </c>
      <c r="C1039" t="s">
        <v>183</v>
      </c>
      <c r="D1039" t="s">
        <v>462</v>
      </c>
      <c r="E1039">
        <v>1</v>
      </c>
      <c r="F1039" t="s">
        <v>10109</v>
      </c>
    </row>
    <row r="1040" spans="1:6" x14ac:dyDescent="0.25">
      <c r="A1040" t="s">
        <v>21333</v>
      </c>
      <c r="B1040" t="s">
        <v>72</v>
      </c>
      <c r="C1040" t="s">
        <v>183</v>
      </c>
      <c r="D1040" t="s">
        <v>10122</v>
      </c>
      <c r="E1040">
        <v>1</v>
      </c>
      <c r="F1040" t="s">
        <v>10109</v>
      </c>
    </row>
    <row r="1041" spans="1:6" x14ac:dyDescent="0.25">
      <c r="A1041" t="s">
        <v>11872</v>
      </c>
      <c r="B1041" t="s">
        <v>72</v>
      </c>
      <c r="C1041" t="s">
        <v>183</v>
      </c>
      <c r="D1041" t="s">
        <v>463</v>
      </c>
      <c r="E1041">
        <v>5</v>
      </c>
      <c r="F1041" t="s">
        <v>10109</v>
      </c>
    </row>
    <row r="1042" spans="1:6" x14ac:dyDescent="0.25">
      <c r="A1042" t="s">
        <v>10558</v>
      </c>
      <c r="B1042" t="s">
        <v>72</v>
      </c>
      <c r="C1042" t="s">
        <v>183</v>
      </c>
      <c r="D1042" t="s">
        <v>10113</v>
      </c>
      <c r="E1042">
        <v>50</v>
      </c>
      <c r="F1042" t="s">
        <v>10109</v>
      </c>
    </row>
    <row r="1043" spans="1:6" x14ac:dyDescent="0.25">
      <c r="A1043" t="s">
        <v>11864</v>
      </c>
      <c r="B1043" t="s">
        <v>72</v>
      </c>
      <c r="C1043" t="s">
        <v>183</v>
      </c>
      <c r="D1043" t="s">
        <v>10124</v>
      </c>
      <c r="E1043">
        <v>2</v>
      </c>
      <c r="F1043" t="s">
        <v>10109</v>
      </c>
    </row>
    <row r="1044" spans="1:6" x14ac:dyDescent="0.25">
      <c r="A1044" t="s">
        <v>20420</v>
      </c>
      <c r="B1044" t="s">
        <v>72</v>
      </c>
      <c r="C1044" t="s">
        <v>183</v>
      </c>
      <c r="D1044" t="s">
        <v>457</v>
      </c>
      <c r="E1044">
        <v>1</v>
      </c>
      <c r="F1044" t="s">
        <v>10109</v>
      </c>
    </row>
    <row r="1045" spans="1:6" x14ac:dyDescent="0.25">
      <c r="A1045" t="s">
        <v>20909</v>
      </c>
      <c r="B1045" t="s">
        <v>72</v>
      </c>
      <c r="C1045" t="s">
        <v>183</v>
      </c>
      <c r="D1045" t="s">
        <v>470</v>
      </c>
      <c r="E1045">
        <v>1</v>
      </c>
      <c r="F1045" t="s">
        <v>10109</v>
      </c>
    </row>
    <row r="1046" spans="1:6" x14ac:dyDescent="0.25">
      <c r="A1046" t="s">
        <v>21338</v>
      </c>
      <c r="B1046" t="s">
        <v>72</v>
      </c>
      <c r="C1046" t="s">
        <v>183</v>
      </c>
      <c r="D1046" t="s">
        <v>474</v>
      </c>
      <c r="E1046">
        <v>1</v>
      </c>
      <c r="F1046" t="s">
        <v>10109</v>
      </c>
    </row>
    <row r="1047" spans="1:6" x14ac:dyDescent="0.25">
      <c r="A1047" t="s">
        <v>20435</v>
      </c>
      <c r="B1047" t="s">
        <v>72</v>
      </c>
      <c r="C1047" t="s">
        <v>183</v>
      </c>
      <c r="D1047" t="s">
        <v>475</v>
      </c>
      <c r="E1047">
        <v>1</v>
      </c>
      <c r="F1047" t="s">
        <v>10109</v>
      </c>
    </row>
    <row r="1048" spans="1:6" x14ac:dyDescent="0.25">
      <c r="A1048" t="s">
        <v>20929</v>
      </c>
      <c r="B1048" t="s">
        <v>72</v>
      </c>
      <c r="C1048" t="s">
        <v>183</v>
      </c>
      <c r="D1048" t="s">
        <v>476</v>
      </c>
      <c r="E1048">
        <v>1</v>
      </c>
      <c r="F1048" t="s">
        <v>10109</v>
      </c>
    </row>
    <row r="1049" spans="1:6" x14ac:dyDescent="0.25">
      <c r="A1049" t="s">
        <v>20908</v>
      </c>
      <c r="B1049" t="s">
        <v>72</v>
      </c>
      <c r="C1049" t="s">
        <v>183</v>
      </c>
      <c r="D1049" t="s">
        <v>10123</v>
      </c>
      <c r="E1049">
        <v>1</v>
      </c>
      <c r="F1049" t="s">
        <v>10109</v>
      </c>
    </row>
    <row r="1050" spans="1:6" x14ac:dyDescent="0.25">
      <c r="A1050" t="s">
        <v>21169</v>
      </c>
      <c r="B1050" t="s">
        <v>72</v>
      </c>
      <c r="C1050" t="s">
        <v>183</v>
      </c>
      <c r="D1050" t="s">
        <v>10137</v>
      </c>
      <c r="E1050">
        <v>1</v>
      </c>
      <c r="F1050" t="s">
        <v>10109</v>
      </c>
    </row>
    <row r="1051" spans="1:6" x14ac:dyDescent="0.25">
      <c r="A1051" t="s">
        <v>10704</v>
      </c>
      <c r="B1051" t="s">
        <v>72</v>
      </c>
      <c r="C1051" t="s">
        <v>184</v>
      </c>
      <c r="D1051" t="s">
        <v>451</v>
      </c>
      <c r="E1051">
        <v>1</v>
      </c>
      <c r="F1051" t="s">
        <v>10109</v>
      </c>
    </row>
    <row r="1052" spans="1:6" x14ac:dyDescent="0.25">
      <c r="A1052" t="s">
        <v>20944</v>
      </c>
      <c r="B1052" t="s">
        <v>72</v>
      </c>
      <c r="C1052" t="s">
        <v>184</v>
      </c>
      <c r="D1052" t="s">
        <v>460</v>
      </c>
      <c r="E1052">
        <v>1</v>
      </c>
      <c r="F1052" t="s">
        <v>10109</v>
      </c>
    </row>
    <row r="1053" spans="1:6" x14ac:dyDescent="0.25">
      <c r="A1053" t="s">
        <v>20467</v>
      </c>
      <c r="B1053" t="s">
        <v>72</v>
      </c>
      <c r="C1053" t="s">
        <v>184</v>
      </c>
      <c r="D1053" t="s">
        <v>461</v>
      </c>
      <c r="E1053">
        <v>1</v>
      </c>
      <c r="F1053" t="s">
        <v>10109</v>
      </c>
    </row>
    <row r="1054" spans="1:6" x14ac:dyDescent="0.25">
      <c r="A1054" t="s">
        <v>12273</v>
      </c>
      <c r="B1054" t="s">
        <v>72</v>
      </c>
      <c r="C1054" t="s">
        <v>184</v>
      </c>
      <c r="D1054" t="s">
        <v>10115</v>
      </c>
      <c r="E1054">
        <v>3</v>
      </c>
      <c r="F1054" t="s">
        <v>10109</v>
      </c>
    </row>
    <row r="1055" spans="1:6" x14ac:dyDescent="0.25">
      <c r="A1055" t="s">
        <v>11596</v>
      </c>
      <c r="B1055" t="s">
        <v>72</v>
      </c>
      <c r="C1055" t="s">
        <v>184</v>
      </c>
      <c r="D1055" t="s">
        <v>10111</v>
      </c>
      <c r="E1055">
        <v>38</v>
      </c>
      <c r="F1055" t="s">
        <v>10109</v>
      </c>
    </row>
    <row r="1056" spans="1:6" x14ac:dyDescent="0.25">
      <c r="A1056" t="s">
        <v>10205</v>
      </c>
      <c r="B1056" t="s">
        <v>72</v>
      </c>
      <c r="C1056" t="s">
        <v>184</v>
      </c>
      <c r="D1056" t="s">
        <v>462</v>
      </c>
      <c r="E1056">
        <v>1</v>
      </c>
      <c r="F1056" t="s">
        <v>10109</v>
      </c>
    </row>
    <row r="1057" spans="1:6" x14ac:dyDescent="0.25">
      <c r="A1057" t="s">
        <v>11855</v>
      </c>
      <c r="B1057" t="s">
        <v>72</v>
      </c>
      <c r="C1057" t="s">
        <v>184</v>
      </c>
      <c r="D1057" t="s">
        <v>10122</v>
      </c>
      <c r="E1057">
        <v>1</v>
      </c>
      <c r="F1057" t="s">
        <v>10109</v>
      </c>
    </row>
    <row r="1058" spans="1:6" x14ac:dyDescent="0.25">
      <c r="A1058" t="s">
        <v>12627</v>
      </c>
      <c r="B1058" t="s">
        <v>72</v>
      </c>
      <c r="C1058" t="s">
        <v>184</v>
      </c>
      <c r="D1058" t="s">
        <v>463</v>
      </c>
      <c r="E1058">
        <v>2</v>
      </c>
      <c r="F1058" t="s">
        <v>10109</v>
      </c>
    </row>
    <row r="1059" spans="1:6" x14ac:dyDescent="0.25">
      <c r="A1059" t="s">
        <v>12546</v>
      </c>
      <c r="B1059" t="s">
        <v>72</v>
      </c>
      <c r="C1059" t="s">
        <v>184</v>
      </c>
      <c r="D1059" t="s">
        <v>10113</v>
      </c>
      <c r="E1059">
        <v>43</v>
      </c>
      <c r="F1059" t="s">
        <v>10109</v>
      </c>
    </row>
    <row r="1060" spans="1:6" x14ac:dyDescent="0.25">
      <c r="A1060" t="s">
        <v>10790</v>
      </c>
      <c r="B1060" t="s">
        <v>72</v>
      </c>
      <c r="C1060" t="s">
        <v>184</v>
      </c>
      <c r="D1060" t="s">
        <v>467</v>
      </c>
      <c r="E1060">
        <v>2</v>
      </c>
      <c r="F1060" t="s">
        <v>10109</v>
      </c>
    </row>
    <row r="1061" spans="1:6" x14ac:dyDescent="0.25">
      <c r="A1061" t="s">
        <v>11679</v>
      </c>
      <c r="B1061" t="s">
        <v>72</v>
      </c>
      <c r="C1061" t="s">
        <v>184</v>
      </c>
      <c r="D1061" t="s">
        <v>469</v>
      </c>
      <c r="E1061">
        <v>1</v>
      </c>
      <c r="F1061" t="s">
        <v>10109</v>
      </c>
    </row>
    <row r="1062" spans="1:6" x14ac:dyDescent="0.25">
      <c r="A1062" t="s">
        <v>20930</v>
      </c>
      <c r="B1062" t="s">
        <v>72</v>
      </c>
      <c r="C1062" t="s">
        <v>184</v>
      </c>
      <c r="D1062" t="s">
        <v>473</v>
      </c>
      <c r="E1062">
        <v>1</v>
      </c>
      <c r="F1062" t="s">
        <v>10109</v>
      </c>
    </row>
    <row r="1063" spans="1:6" x14ac:dyDescent="0.25">
      <c r="A1063" t="s">
        <v>10962</v>
      </c>
      <c r="B1063" t="s">
        <v>72</v>
      </c>
      <c r="C1063" t="s">
        <v>184</v>
      </c>
      <c r="D1063" t="s">
        <v>480</v>
      </c>
      <c r="E1063">
        <v>2</v>
      </c>
      <c r="F1063" t="s">
        <v>10109</v>
      </c>
    </row>
    <row r="1064" spans="1:6" x14ac:dyDescent="0.25">
      <c r="A1064" t="s">
        <v>11267</v>
      </c>
      <c r="B1064" t="s">
        <v>72</v>
      </c>
      <c r="C1064" t="s">
        <v>185</v>
      </c>
      <c r="D1064" t="s">
        <v>10111</v>
      </c>
      <c r="E1064">
        <v>22</v>
      </c>
      <c r="F1064" t="s">
        <v>10109</v>
      </c>
    </row>
    <row r="1065" spans="1:6" x14ac:dyDescent="0.25">
      <c r="A1065" t="s">
        <v>10875</v>
      </c>
      <c r="B1065" t="s">
        <v>72</v>
      </c>
      <c r="C1065" t="s">
        <v>185</v>
      </c>
      <c r="D1065" t="s">
        <v>10113</v>
      </c>
      <c r="E1065">
        <v>29</v>
      </c>
      <c r="F1065" t="s">
        <v>10109</v>
      </c>
    </row>
    <row r="1066" spans="1:6" x14ac:dyDescent="0.25">
      <c r="A1066" t="s">
        <v>10547</v>
      </c>
      <c r="B1066" t="s">
        <v>72</v>
      </c>
      <c r="C1066" t="s">
        <v>186</v>
      </c>
      <c r="D1066" t="s">
        <v>10111</v>
      </c>
      <c r="E1066">
        <v>6</v>
      </c>
      <c r="F1066" t="s">
        <v>10109</v>
      </c>
    </row>
    <row r="1067" spans="1:6" x14ac:dyDescent="0.25">
      <c r="A1067" t="s">
        <v>12536</v>
      </c>
      <c r="B1067" t="s">
        <v>72</v>
      </c>
      <c r="C1067" t="s">
        <v>186</v>
      </c>
      <c r="D1067" t="s">
        <v>10113</v>
      </c>
      <c r="E1067">
        <v>6</v>
      </c>
      <c r="F1067" t="s">
        <v>10109</v>
      </c>
    </row>
    <row r="1068" spans="1:6" x14ac:dyDescent="0.25">
      <c r="A1068" t="s">
        <v>21343</v>
      </c>
      <c r="B1068" t="s">
        <v>72</v>
      </c>
      <c r="C1068" t="s">
        <v>187</v>
      </c>
      <c r="D1068" t="s">
        <v>10115</v>
      </c>
      <c r="E1068">
        <v>2</v>
      </c>
      <c r="F1068" t="s">
        <v>10109</v>
      </c>
    </row>
    <row r="1069" spans="1:6" x14ac:dyDescent="0.25">
      <c r="A1069" t="s">
        <v>11246</v>
      </c>
      <c r="B1069" t="s">
        <v>72</v>
      </c>
      <c r="C1069" t="s">
        <v>187</v>
      </c>
      <c r="D1069" t="s">
        <v>10111</v>
      </c>
      <c r="E1069">
        <v>39</v>
      </c>
      <c r="F1069" t="s">
        <v>10109</v>
      </c>
    </row>
    <row r="1070" spans="1:6" x14ac:dyDescent="0.25">
      <c r="A1070" t="s">
        <v>21022</v>
      </c>
      <c r="B1070" t="s">
        <v>72</v>
      </c>
      <c r="C1070" t="s">
        <v>187</v>
      </c>
      <c r="D1070" t="s">
        <v>462</v>
      </c>
      <c r="E1070">
        <v>1</v>
      </c>
      <c r="F1070" t="s">
        <v>10109</v>
      </c>
    </row>
    <row r="1071" spans="1:6" x14ac:dyDescent="0.25">
      <c r="A1071" t="s">
        <v>20301</v>
      </c>
      <c r="B1071" t="s">
        <v>72</v>
      </c>
      <c r="C1071" t="s">
        <v>187</v>
      </c>
      <c r="D1071" t="s">
        <v>10122</v>
      </c>
      <c r="E1071">
        <v>1</v>
      </c>
      <c r="F1071" t="s">
        <v>10109</v>
      </c>
    </row>
    <row r="1072" spans="1:6" x14ac:dyDescent="0.25">
      <c r="A1072" t="s">
        <v>12208</v>
      </c>
      <c r="B1072" t="s">
        <v>72</v>
      </c>
      <c r="C1072" t="s">
        <v>187</v>
      </c>
      <c r="D1072" t="s">
        <v>10113</v>
      </c>
      <c r="E1072">
        <v>43</v>
      </c>
      <c r="F1072" t="s">
        <v>10109</v>
      </c>
    </row>
    <row r="1073" spans="1:6" x14ac:dyDescent="0.25">
      <c r="A1073" t="s">
        <v>20691</v>
      </c>
      <c r="B1073" t="s">
        <v>72</v>
      </c>
      <c r="C1073" t="s">
        <v>187</v>
      </c>
      <c r="D1073" t="s">
        <v>469</v>
      </c>
      <c r="E1073">
        <v>1</v>
      </c>
      <c r="F1073" t="s">
        <v>10109</v>
      </c>
    </row>
    <row r="1074" spans="1:6" x14ac:dyDescent="0.25">
      <c r="A1074" t="s">
        <v>20433</v>
      </c>
      <c r="B1074" t="s">
        <v>72</v>
      </c>
      <c r="C1074" t="s">
        <v>187</v>
      </c>
      <c r="D1074" t="s">
        <v>470</v>
      </c>
      <c r="E1074">
        <v>1</v>
      </c>
      <c r="F1074" t="s">
        <v>10109</v>
      </c>
    </row>
    <row r="1075" spans="1:6" x14ac:dyDescent="0.25">
      <c r="A1075" t="s">
        <v>20686</v>
      </c>
      <c r="B1075" t="s">
        <v>72</v>
      </c>
      <c r="C1075" t="s">
        <v>187</v>
      </c>
      <c r="D1075" t="s">
        <v>474</v>
      </c>
      <c r="E1075">
        <v>1</v>
      </c>
      <c r="F1075" t="s">
        <v>10109</v>
      </c>
    </row>
    <row r="1076" spans="1:6" x14ac:dyDescent="0.25">
      <c r="A1076" t="s">
        <v>20677</v>
      </c>
      <c r="B1076" t="s">
        <v>72</v>
      </c>
      <c r="C1076" t="s">
        <v>188</v>
      </c>
      <c r="D1076" t="s">
        <v>460</v>
      </c>
      <c r="E1076">
        <v>1</v>
      </c>
      <c r="F1076" t="s">
        <v>10109</v>
      </c>
    </row>
    <row r="1077" spans="1:6" x14ac:dyDescent="0.25">
      <c r="A1077" t="s">
        <v>12305</v>
      </c>
      <c r="B1077" t="s">
        <v>72</v>
      </c>
      <c r="C1077" t="s">
        <v>188</v>
      </c>
      <c r="D1077" t="s">
        <v>10115</v>
      </c>
      <c r="E1077">
        <v>5</v>
      </c>
      <c r="F1077" t="s">
        <v>10109</v>
      </c>
    </row>
    <row r="1078" spans="1:6" x14ac:dyDescent="0.25">
      <c r="A1078" t="s">
        <v>11627</v>
      </c>
      <c r="B1078" t="s">
        <v>72</v>
      </c>
      <c r="C1078" t="s">
        <v>188</v>
      </c>
      <c r="D1078" t="s">
        <v>10111</v>
      </c>
      <c r="E1078">
        <v>44</v>
      </c>
      <c r="F1078" t="s">
        <v>10109</v>
      </c>
    </row>
    <row r="1079" spans="1:6" x14ac:dyDescent="0.25">
      <c r="A1079" t="s">
        <v>21077</v>
      </c>
      <c r="B1079" t="s">
        <v>72</v>
      </c>
      <c r="C1079" t="s">
        <v>188</v>
      </c>
      <c r="D1079" t="s">
        <v>462</v>
      </c>
      <c r="E1079">
        <v>1</v>
      </c>
      <c r="F1079" t="s">
        <v>10109</v>
      </c>
    </row>
    <row r="1080" spans="1:6" x14ac:dyDescent="0.25">
      <c r="A1080" t="s">
        <v>12233</v>
      </c>
      <c r="B1080" t="s">
        <v>72</v>
      </c>
      <c r="C1080" t="s">
        <v>188</v>
      </c>
      <c r="D1080" t="s">
        <v>10122</v>
      </c>
      <c r="E1080">
        <v>2</v>
      </c>
      <c r="F1080" t="s">
        <v>10109</v>
      </c>
    </row>
    <row r="1081" spans="1:6" x14ac:dyDescent="0.25">
      <c r="A1081" t="s">
        <v>11361</v>
      </c>
      <c r="B1081" t="s">
        <v>72</v>
      </c>
      <c r="C1081" t="s">
        <v>188</v>
      </c>
      <c r="D1081" t="s">
        <v>463</v>
      </c>
      <c r="E1081">
        <v>3</v>
      </c>
      <c r="F1081" t="s">
        <v>10109</v>
      </c>
    </row>
    <row r="1082" spans="1:6" x14ac:dyDescent="0.25">
      <c r="A1082" t="s">
        <v>12198</v>
      </c>
      <c r="B1082" t="s">
        <v>72</v>
      </c>
      <c r="C1082" t="s">
        <v>188</v>
      </c>
      <c r="D1082" t="s">
        <v>10113</v>
      </c>
      <c r="E1082">
        <v>50</v>
      </c>
      <c r="F1082" t="s">
        <v>10109</v>
      </c>
    </row>
    <row r="1083" spans="1:6" x14ac:dyDescent="0.25">
      <c r="A1083" t="s">
        <v>11678</v>
      </c>
      <c r="B1083" t="s">
        <v>72</v>
      </c>
      <c r="C1083" t="s">
        <v>188</v>
      </c>
      <c r="D1083" t="s">
        <v>10124</v>
      </c>
      <c r="E1083">
        <v>1</v>
      </c>
      <c r="F1083" t="s">
        <v>10109</v>
      </c>
    </row>
    <row r="1084" spans="1:6" x14ac:dyDescent="0.25">
      <c r="A1084" t="s">
        <v>20469</v>
      </c>
      <c r="B1084" t="s">
        <v>72</v>
      </c>
      <c r="C1084" t="s">
        <v>188</v>
      </c>
      <c r="D1084" t="s">
        <v>469</v>
      </c>
      <c r="E1084">
        <v>2</v>
      </c>
      <c r="F1084" t="s">
        <v>10109</v>
      </c>
    </row>
    <row r="1085" spans="1:6" x14ac:dyDescent="0.25">
      <c r="A1085" t="s">
        <v>21175</v>
      </c>
      <c r="B1085" t="s">
        <v>72</v>
      </c>
      <c r="C1085" t="s">
        <v>188</v>
      </c>
      <c r="D1085" t="s">
        <v>470</v>
      </c>
      <c r="E1085">
        <v>1</v>
      </c>
      <c r="F1085" t="s">
        <v>10109</v>
      </c>
    </row>
    <row r="1086" spans="1:6" x14ac:dyDescent="0.25">
      <c r="A1086" t="s">
        <v>21395</v>
      </c>
      <c r="B1086" t="s">
        <v>72</v>
      </c>
      <c r="C1086" t="s">
        <v>188</v>
      </c>
      <c r="D1086" t="s">
        <v>471</v>
      </c>
      <c r="E1086">
        <v>1</v>
      </c>
      <c r="F1086" t="s">
        <v>10109</v>
      </c>
    </row>
    <row r="1087" spans="1:6" x14ac:dyDescent="0.25">
      <c r="A1087" t="s">
        <v>21160</v>
      </c>
      <c r="B1087" t="s">
        <v>72</v>
      </c>
      <c r="C1087" t="s">
        <v>188</v>
      </c>
      <c r="D1087" t="s">
        <v>473</v>
      </c>
      <c r="E1087">
        <v>1</v>
      </c>
      <c r="F1087" t="s">
        <v>10109</v>
      </c>
    </row>
    <row r="1088" spans="1:6" x14ac:dyDescent="0.25">
      <c r="A1088" t="s">
        <v>10545</v>
      </c>
      <c r="B1088" t="s">
        <v>72</v>
      </c>
      <c r="C1088" t="s">
        <v>188</v>
      </c>
      <c r="D1088" t="s">
        <v>475</v>
      </c>
      <c r="E1088">
        <v>1</v>
      </c>
      <c r="F1088" t="s">
        <v>10109</v>
      </c>
    </row>
    <row r="1089" spans="1:6" x14ac:dyDescent="0.25">
      <c r="A1089" t="s">
        <v>12380</v>
      </c>
      <c r="B1089" t="s">
        <v>72</v>
      </c>
      <c r="C1089" t="s">
        <v>188</v>
      </c>
      <c r="D1089" t="s">
        <v>10123</v>
      </c>
      <c r="E1089">
        <v>1</v>
      </c>
      <c r="F1089" t="s">
        <v>10109</v>
      </c>
    </row>
    <row r="1090" spans="1:6" x14ac:dyDescent="0.25">
      <c r="A1090" t="s">
        <v>11695</v>
      </c>
      <c r="B1090" t="s">
        <v>72</v>
      </c>
      <c r="C1090" t="s">
        <v>188</v>
      </c>
      <c r="D1090" t="s">
        <v>477</v>
      </c>
      <c r="E1090">
        <v>1</v>
      </c>
      <c r="F1090" t="s">
        <v>10109</v>
      </c>
    </row>
    <row r="1091" spans="1:6" x14ac:dyDescent="0.25">
      <c r="A1091" t="s">
        <v>21226</v>
      </c>
      <c r="B1091" t="s">
        <v>72</v>
      </c>
      <c r="C1091" t="s">
        <v>188</v>
      </c>
      <c r="D1091" t="s">
        <v>10137</v>
      </c>
      <c r="E1091">
        <v>2</v>
      </c>
      <c r="F1091" t="s">
        <v>10109</v>
      </c>
    </row>
    <row r="1092" spans="1:6" x14ac:dyDescent="0.25">
      <c r="A1092" t="s">
        <v>20145</v>
      </c>
      <c r="B1092" t="s">
        <v>72</v>
      </c>
      <c r="C1092" t="s">
        <v>188</v>
      </c>
      <c r="D1092" t="s">
        <v>480</v>
      </c>
      <c r="E1092">
        <v>1</v>
      </c>
      <c r="F1092" t="s">
        <v>10109</v>
      </c>
    </row>
    <row r="1093" spans="1:6" x14ac:dyDescent="0.25">
      <c r="A1093" t="s">
        <v>20390</v>
      </c>
      <c r="B1093" t="s">
        <v>72</v>
      </c>
      <c r="C1093" t="s">
        <v>189</v>
      </c>
      <c r="D1093" t="s">
        <v>455</v>
      </c>
      <c r="E1093">
        <v>1</v>
      </c>
      <c r="F1093" t="s">
        <v>10109</v>
      </c>
    </row>
    <row r="1094" spans="1:6" x14ac:dyDescent="0.25">
      <c r="A1094" t="s">
        <v>12496</v>
      </c>
      <c r="B1094" t="s">
        <v>72</v>
      </c>
      <c r="C1094" t="s">
        <v>189</v>
      </c>
      <c r="D1094" t="s">
        <v>10115</v>
      </c>
      <c r="E1094">
        <v>2</v>
      </c>
      <c r="F1094" t="s">
        <v>10109</v>
      </c>
    </row>
    <row r="1095" spans="1:6" x14ac:dyDescent="0.25">
      <c r="A1095" t="s">
        <v>11637</v>
      </c>
      <c r="B1095" t="s">
        <v>72</v>
      </c>
      <c r="C1095" t="s">
        <v>189</v>
      </c>
      <c r="D1095" t="s">
        <v>10111</v>
      </c>
      <c r="E1095">
        <v>35</v>
      </c>
      <c r="F1095" t="s">
        <v>10109</v>
      </c>
    </row>
    <row r="1096" spans="1:6" x14ac:dyDescent="0.25">
      <c r="A1096" t="s">
        <v>10934</v>
      </c>
      <c r="B1096" t="s">
        <v>72</v>
      </c>
      <c r="C1096" t="s">
        <v>189</v>
      </c>
      <c r="D1096" t="s">
        <v>462</v>
      </c>
      <c r="E1096">
        <v>1</v>
      </c>
      <c r="F1096" t="s">
        <v>10109</v>
      </c>
    </row>
    <row r="1097" spans="1:6" x14ac:dyDescent="0.25">
      <c r="A1097" t="s">
        <v>21027</v>
      </c>
      <c r="B1097" t="s">
        <v>72</v>
      </c>
      <c r="C1097" t="s">
        <v>189</v>
      </c>
      <c r="D1097" t="s">
        <v>10122</v>
      </c>
      <c r="E1097">
        <v>1</v>
      </c>
      <c r="F1097" t="s">
        <v>10109</v>
      </c>
    </row>
    <row r="1098" spans="1:6" x14ac:dyDescent="0.25">
      <c r="A1098" t="s">
        <v>21200</v>
      </c>
      <c r="B1098" t="s">
        <v>72</v>
      </c>
      <c r="C1098" t="s">
        <v>189</v>
      </c>
      <c r="D1098" t="s">
        <v>464</v>
      </c>
      <c r="E1098">
        <v>1</v>
      </c>
      <c r="F1098" t="s">
        <v>10109</v>
      </c>
    </row>
    <row r="1099" spans="1:6" x14ac:dyDescent="0.25">
      <c r="A1099" t="s">
        <v>10942</v>
      </c>
      <c r="B1099" t="s">
        <v>72</v>
      </c>
      <c r="C1099" t="s">
        <v>189</v>
      </c>
      <c r="D1099" t="s">
        <v>10113</v>
      </c>
      <c r="E1099">
        <v>38</v>
      </c>
      <c r="F1099" t="s">
        <v>10109</v>
      </c>
    </row>
    <row r="1100" spans="1:6" x14ac:dyDescent="0.25">
      <c r="A1100" t="s">
        <v>11302</v>
      </c>
      <c r="B1100" t="s">
        <v>72</v>
      </c>
      <c r="C1100" t="s">
        <v>189</v>
      </c>
      <c r="D1100" t="s">
        <v>474</v>
      </c>
      <c r="E1100">
        <v>1</v>
      </c>
      <c r="F1100" t="s">
        <v>10109</v>
      </c>
    </row>
    <row r="1101" spans="1:6" x14ac:dyDescent="0.25">
      <c r="A1101" t="s">
        <v>12494</v>
      </c>
      <c r="B1101" t="s">
        <v>72</v>
      </c>
      <c r="C1101" t="s">
        <v>189</v>
      </c>
      <c r="D1101" t="s">
        <v>10123</v>
      </c>
      <c r="E1101">
        <v>1</v>
      </c>
      <c r="F1101" t="s">
        <v>10109</v>
      </c>
    </row>
    <row r="1102" spans="1:6" x14ac:dyDescent="0.25">
      <c r="A1102" t="s">
        <v>11588</v>
      </c>
      <c r="B1102" t="s">
        <v>72</v>
      </c>
      <c r="C1102" t="s">
        <v>190</v>
      </c>
      <c r="D1102" t="s">
        <v>451</v>
      </c>
      <c r="E1102">
        <v>1</v>
      </c>
      <c r="F1102" t="s">
        <v>10109</v>
      </c>
    </row>
    <row r="1103" spans="1:6" x14ac:dyDescent="0.25">
      <c r="A1103" t="s">
        <v>21173</v>
      </c>
      <c r="B1103" t="s">
        <v>72</v>
      </c>
      <c r="C1103" t="s">
        <v>190</v>
      </c>
      <c r="D1103" t="s">
        <v>10318</v>
      </c>
      <c r="E1103">
        <v>1</v>
      </c>
      <c r="F1103" t="s">
        <v>10109</v>
      </c>
    </row>
    <row r="1104" spans="1:6" x14ac:dyDescent="0.25">
      <c r="A1104" t="s">
        <v>11823</v>
      </c>
      <c r="B1104" t="s">
        <v>72</v>
      </c>
      <c r="C1104" t="s">
        <v>190</v>
      </c>
      <c r="D1104" t="s">
        <v>10115</v>
      </c>
      <c r="E1104">
        <v>7</v>
      </c>
      <c r="F1104" t="s">
        <v>10109</v>
      </c>
    </row>
    <row r="1105" spans="1:6" x14ac:dyDescent="0.25">
      <c r="A1105" t="s">
        <v>11846</v>
      </c>
      <c r="B1105" t="s">
        <v>72</v>
      </c>
      <c r="C1105" t="s">
        <v>190</v>
      </c>
      <c r="D1105" t="s">
        <v>10111</v>
      </c>
      <c r="E1105">
        <v>56</v>
      </c>
      <c r="F1105" t="s">
        <v>10109</v>
      </c>
    </row>
    <row r="1106" spans="1:6" x14ac:dyDescent="0.25">
      <c r="A1106" t="s">
        <v>11268</v>
      </c>
      <c r="B1106" t="s">
        <v>72</v>
      </c>
      <c r="C1106" t="s">
        <v>190</v>
      </c>
      <c r="D1106" t="s">
        <v>462</v>
      </c>
      <c r="E1106">
        <v>1</v>
      </c>
      <c r="F1106" t="s">
        <v>10109</v>
      </c>
    </row>
    <row r="1107" spans="1:6" x14ac:dyDescent="0.25">
      <c r="A1107" t="s">
        <v>12631</v>
      </c>
      <c r="B1107" t="s">
        <v>72</v>
      </c>
      <c r="C1107" t="s">
        <v>190</v>
      </c>
      <c r="D1107" t="s">
        <v>10122</v>
      </c>
      <c r="E1107">
        <v>3</v>
      </c>
      <c r="F1107" t="s">
        <v>10109</v>
      </c>
    </row>
    <row r="1108" spans="1:6" x14ac:dyDescent="0.25">
      <c r="A1108" t="s">
        <v>10694</v>
      </c>
      <c r="B1108" t="s">
        <v>72</v>
      </c>
      <c r="C1108" t="s">
        <v>190</v>
      </c>
      <c r="D1108" t="s">
        <v>463</v>
      </c>
      <c r="E1108">
        <v>4</v>
      </c>
      <c r="F1108" t="s">
        <v>10109</v>
      </c>
    </row>
    <row r="1109" spans="1:6" x14ac:dyDescent="0.25">
      <c r="A1109" t="s">
        <v>11106</v>
      </c>
      <c r="B1109" t="s">
        <v>72</v>
      </c>
      <c r="C1109" t="s">
        <v>190</v>
      </c>
      <c r="D1109" t="s">
        <v>464</v>
      </c>
      <c r="E1109">
        <v>1</v>
      </c>
      <c r="F1109" t="s">
        <v>10109</v>
      </c>
    </row>
    <row r="1110" spans="1:6" x14ac:dyDescent="0.25">
      <c r="A1110" t="s">
        <v>12457</v>
      </c>
      <c r="B1110" t="s">
        <v>72</v>
      </c>
      <c r="C1110" t="s">
        <v>190</v>
      </c>
      <c r="D1110" t="s">
        <v>10113</v>
      </c>
      <c r="E1110">
        <v>68</v>
      </c>
      <c r="F1110" t="s">
        <v>10109</v>
      </c>
    </row>
    <row r="1111" spans="1:6" x14ac:dyDescent="0.25">
      <c r="A1111" t="s">
        <v>12185</v>
      </c>
      <c r="B1111" t="s">
        <v>72</v>
      </c>
      <c r="C1111" t="s">
        <v>190</v>
      </c>
      <c r="D1111" t="s">
        <v>457</v>
      </c>
      <c r="E1111">
        <v>2</v>
      </c>
      <c r="F1111" t="s">
        <v>10109</v>
      </c>
    </row>
    <row r="1112" spans="1:6" x14ac:dyDescent="0.25">
      <c r="A1112" t="s">
        <v>20828</v>
      </c>
      <c r="B1112" t="s">
        <v>72</v>
      </c>
      <c r="C1112" t="s">
        <v>190</v>
      </c>
      <c r="D1112" t="s">
        <v>473</v>
      </c>
      <c r="E1112">
        <v>1</v>
      </c>
      <c r="F1112" t="s">
        <v>10109</v>
      </c>
    </row>
    <row r="1113" spans="1:6" x14ac:dyDescent="0.25">
      <c r="A1113" t="s">
        <v>12277</v>
      </c>
      <c r="B1113" t="s">
        <v>72</v>
      </c>
      <c r="C1113" t="s">
        <v>190</v>
      </c>
      <c r="D1113" t="s">
        <v>475</v>
      </c>
      <c r="E1113">
        <v>2</v>
      </c>
      <c r="F1113" t="s">
        <v>10109</v>
      </c>
    </row>
    <row r="1114" spans="1:6" x14ac:dyDescent="0.25">
      <c r="A1114" t="s">
        <v>11832</v>
      </c>
      <c r="B1114" t="s">
        <v>72</v>
      </c>
      <c r="C1114" t="s">
        <v>190</v>
      </c>
      <c r="D1114" t="s">
        <v>476</v>
      </c>
      <c r="E1114">
        <v>1</v>
      </c>
      <c r="F1114" t="s">
        <v>10109</v>
      </c>
    </row>
    <row r="1115" spans="1:6" x14ac:dyDescent="0.25">
      <c r="A1115" t="s">
        <v>11837</v>
      </c>
      <c r="B1115" t="s">
        <v>72</v>
      </c>
      <c r="C1115" t="s">
        <v>190</v>
      </c>
      <c r="D1115" t="s">
        <v>10123</v>
      </c>
      <c r="E1115">
        <v>2</v>
      </c>
      <c r="F1115" t="s">
        <v>10109</v>
      </c>
    </row>
    <row r="1116" spans="1:6" x14ac:dyDescent="0.25">
      <c r="A1116" t="s">
        <v>20413</v>
      </c>
      <c r="B1116" t="s">
        <v>72</v>
      </c>
      <c r="C1116" t="s">
        <v>190</v>
      </c>
      <c r="D1116" t="s">
        <v>478</v>
      </c>
      <c r="E1116">
        <v>1</v>
      </c>
      <c r="F1116" t="s">
        <v>10109</v>
      </c>
    </row>
    <row r="1117" spans="1:6" x14ac:dyDescent="0.25">
      <c r="A1117" t="s">
        <v>20300</v>
      </c>
      <c r="B1117" t="s">
        <v>72</v>
      </c>
      <c r="C1117" t="s">
        <v>191</v>
      </c>
      <c r="D1117" t="s">
        <v>10318</v>
      </c>
      <c r="E1117">
        <v>1</v>
      </c>
      <c r="F1117" t="s">
        <v>10109</v>
      </c>
    </row>
    <row r="1118" spans="1:6" x14ac:dyDescent="0.25">
      <c r="A1118" t="s">
        <v>12279</v>
      </c>
      <c r="B1118" t="s">
        <v>72</v>
      </c>
      <c r="C1118" t="s">
        <v>191</v>
      </c>
      <c r="D1118" t="s">
        <v>10115</v>
      </c>
      <c r="E1118">
        <v>3</v>
      </c>
      <c r="F1118" t="s">
        <v>10109</v>
      </c>
    </row>
    <row r="1119" spans="1:6" x14ac:dyDescent="0.25">
      <c r="A1119" t="s">
        <v>12300</v>
      </c>
      <c r="B1119" t="s">
        <v>72</v>
      </c>
      <c r="C1119" t="s">
        <v>191</v>
      </c>
      <c r="D1119" t="s">
        <v>10111</v>
      </c>
      <c r="E1119">
        <v>40</v>
      </c>
      <c r="F1119" t="s">
        <v>10109</v>
      </c>
    </row>
    <row r="1120" spans="1:6" x14ac:dyDescent="0.25">
      <c r="A1120" t="s">
        <v>10553</v>
      </c>
      <c r="B1120" t="s">
        <v>72</v>
      </c>
      <c r="C1120" t="s">
        <v>191</v>
      </c>
      <c r="D1120" t="s">
        <v>462</v>
      </c>
      <c r="E1120">
        <v>1</v>
      </c>
      <c r="F1120" t="s">
        <v>10109</v>
      </c>
    </row>
    <row r="1121" spans="1:6" x14ac:dyDescent="0.25">
      <c r="A1121" t="s">
        <v>10800</v>
      </c>
      <c r="B1121" t="s">
        <v>72</v>
      </c>
      <c r="C1121" t="s">
        <v>191</v>
      </c>
      <c r="D1121" t="s">
        <v>463</v>
      </c>
      <c r="E1121">
        <v>1</v>
      </c>
      <c r="F1121" t="s">
        <v>10109</v>
      </c>
    </row>
    <row r="1122" spans="1:6" x14ac:dyDescent="0.25">
      <c r="A1122" t="s">
        <v>10550</v>
      </c>
      <c r="B1122" t="s">
        <v>72</v>
      </c>
      <c r="C1122" t="s">
        <v>191</v>
      </c>
      <c r="D1122" t="s">
        <v>10113</v>
      </c>
      <c r="E1122">
        <v>48</v>
      </c>
      <c r="F1122" t="s">
        <v>10109</v>
      </c>
    </row>
    <row r="1123" spans="1:6" x14ac:dyDescent="0.25">
      <c r="A1123" t="s">
        <v>11103</v>
      </c>
      <c r="B1123" t="s">
        <v>72</v>
      </c>
      <c r="C1123" t="s">
        <v>191</v>
      </c>
      <c r="D1123" t="s">
        <v>10124</v>
      </c>
      <c r="E1123">
        <v>1</v>
      </c>
      <c r="F1123" t="s">
        <v>10109</v>
      </c>
    </row>
    <row r="1124" spans="1:6" x14ac:dyDescent="0.25">
      <c r="A1124" t="s">
        <v>11623</v>
      </c>
      <c r="B1124" t="s">
        <v>72</v>
      </c>
      <c r="C1124" t="s">
        <v>191</v>
      </c>
      <c r="D1124" t="s">
        <v>457</v>
      </c>
      <c r="E1124">
        <v>1</v>
      </c>
      <c r="F1124" t="s">
        <v>10109</v>
      </c>
    </row>
    <row r="1125" spans="1:6" x14ac:dyDescent="0.25">
      <c r="A1125" t="s">
        <v>21313</v>
      </c>
      <c r="B1125" t="s">
        <v>72</v>
      </c>
      <c r="C1125" t="s">
        <v>191</v>
      </c>
      <c r="D1125" t="s">
        <v>471</v>
      </c>
      <c r="E1125">
        <v>1</v>
      </c>
      <c r="F1125" t="s">
        <v>10109</v>
      </c>
    </row>
    <row r="1126" spans="1:6" x14ac:dyDescent="0.25">
      <c r="A1126" t="s">
        <v>21398</v>
      </c>
      <c r="B1126" t="s">
        <v>72</v>
      </c>
      <c r="C1126" t="s">
        <v>192</v>
      </c>
      <c r="D1126" t="s">
        <v>450</v>
      </c>
      <c r="E1126">
        <v>1</v>
      </c>
      <c r="F1126" t="s">
        <v>10109</v>
      </c>
    </row>
    <row r="1127" spans="1:6" x14ac:dyDescent="0.25">
      <c r="A1127" t="s">
        <v>11589</v>
      </c>
      <c r="B1127" t="s">
        <v>72</v>
      </c>
      <c r="C1127" t="s">
        <v>192</v>
      </c>
      <c r="D1127" t="s">
        <v>10115</v>
      </c>
      <c r="E1127">
        <v>1</v>
      </c>
      <c r="F1127" t="s">
        <v>10109</v>
      </c>
    </row>
    <row r="1128" spans="1:6" x14ac:dyDescent="0.25">
      <c r="A1128" t="s">
        <v>11954</v>
      </c>
      <c r="B1128" t="s">
        <v>72</v>
      </c>
      <c r="C1128" t="s">
        <v>192</v>
      </c>
      <c r="D1128" t="s">
        <v>10111</v>
      </c>
      <c r="E1128">
        <v>29</v>
      </c>
      <c r="F1128" t="s">
        <v>10109</v>
      </c>
    </row>
    <row r="1129" spans="1:6" x14ac:dyDescent="0.25">
      <c r="A1129" t="s">
        <v>11324</v>
      </c>
      <c r="B1129" t="s">
        <v>72</v>
      </c>
      <c r="C1129" t="s">
        <v>192</v>
      </c>
      <c r="D1129" t="s">
        <v>10113</v>
      </c>
      <c r="E1129">
        <v>32</v>
      </c>
      <c r="F1129" t="s">
        <v>10109</v>
      </c>
    </row>
    <row r="1130" spans="1:6" x14ac:dyDescent="0.25">
      <c r="A1130" t="s">
        <v>20430</v>
      </c>
      <c r="B1130" t="s">
        <v>72</v>
      </c>
      <c r="C1130" t="s">
        <v>192</v>
      </c>
      <c r="D1130" t="s">
        <v>10124</v>
      </c>
      <c r="E1130">
        <v>1</v>
      </c>
      <c r="F1130" t="s">
        <v>10109</v>
      </c>
    </row>
    <row r="1131" spans="1:6" x14ac:dyDescent="0.25">
      <c r="A1131" t="s">
        <v>21393</v>
      </c>
      <c r="B1131" t="s">
        <v>72</v>
      </c>
      <c r="C1131" t="s">
        <v>192</v>
      </c>
      <c r="D1131" t="s">
        <v>480</v>
      </c>
      <c r="E1131">
        <v>1</v>
      </c>
      <c r="F1131" t="s">
        <v>10109</v>
      </c>
    </row>
    <row r="1132" spans="1:6" x14ac:dyDescent="0.25">
      <c r="A1132" t="s">
        <v>10316</v>
      </c>
      <c r="B1132" t="s">
        <v>72</v>
      </c>
      <c r="C1132" t="s">
        <v>193</v>
      </c>
      <c r="D1132" t="s">
        <v>454</v>
      </c>
      <c r="E1132">
        <v>1</v>
      </c>
      <c r="F1132" t="s">
        <v>10109</v>
      </c>
    </row>
    <row r="1133" spans="1:6" x14ac:dyDescent="0.25">
      <c r="A1133" t="s">
        <v>12478</v>
      </c>
      <c r="B1133" t="s">
        <v>72</v>
      </c>
      <c r="C1133" t="s">
        <v>193</v>
      </c>
      <c r="D1133" t="s">
        <v>461</v>
      </c>
      <c r="E1133">
        <v>1</v>
      </c>
      <c r="F1133" t="s">
        <v>10109</v>
      </c>
    </row>
    <row r="1134" spans="1:6" x14ac:dyDescent="0.25">
      <c r="A1134" t="s">
        <v>11525</v>
      </c>
      <c r="B1134" t="s">
        <v>72</v>
      </c>
      <c r="C1134" t="s">
        <v>193</v>
      </c>
      <c r="D1134" t="s">
        <v>455</v>
      </c>
      <c r="E1134">
        <v>1</v>
      </c>
      <c r="F1134" t="s">
        <v>10109</v>
      </c>
    </row>
    <row r="1135" spans="1:6" x14ac:dyDescent="0.25">
      <c r="A1135" t="s">
        <v>10931</v>
      </c>
      <c r="B1135" t="s">
        <v>72</v>
      </c>
      <c r="C1135" t="s">
        <v>193</v>
      </c>
      <c r="D1135" t="s">
        <v>10115</v>
      </c>
      <c r="E1135">
        <v>3</v>
      </c>
      <c r="F1135" t="s">
        <v>10109</v>
      </c>
    </row>
    <row r="1136" spans="1:6" x14ac:dyDescent="0.25">
      <c r="A1136" t="s">
        <v>10864</v>
      </c>
      <c r="B1136" t="s">
        <v>72</v>
      </c>
      <c r="C1136" t="s">
        <v>193</v>
      </c>
      <c r="D1136" t="s">
        <v>10111</v>
      </c>
      <c r="E1136">
        <v>33</v>
      </c>
      <c r="F1136" t="s">
        <v>10109</v>
      </c>
    </row>
    <row r="1137" spans="1:6" x14ac:dyDescent="0.25">
      <c r="A1137" t="s">
        <v>11592</v>
      </c>
      <c r="B1137" t="s">
        <v>72</v>
      </c>
      <c r="C1137" t="s">
        <v>193</v>
      </c>
      <c r="D1137" t="s">
        <v>10122</v>
      </c>
      <c r="E1137">
        <v>1</v>
      </c>
      <c r="F1137" t="s">
        <v>10109</v>
      </c>
    </row>
    <row r="1138" spans="1:6" x14ac:dyDescent="0.25">
      <c r="A1138" t="s">
        <v>10561</v>
      </c>
      <c r="B1138" t="s">
        <v>72</v>
      </c>
      <c r="C1138" t="s">
        <v>193</v>
      </c>
      <c r="D1138" t="s">
        <v>463</v>
      </c>
      <c r="E1138">
        <v>2</v>
      </c>
      <c r="F1138" t="s">
        <v>10109</v>
      </c>
    </row>
    <row r="1139" spans="1:6" x14ac:dyDescent="0.25">
      <c r="A1139" t="s">
        <v>20406</v>
      </c>
      <c r="B1139" t="s">
        <v>72</v>
      </c>
      <c r="C1139" t="s">
        <v>193</v>
      </c>
      <c r="D1139" t="s">
        <v>464</v>
      </c>
      <c r="E1139">
        <v>1</v>
      </c>
      <c r="F1139" t="s">
        <v>10109</v>
      </c>
    </row>
    <row r="1140" spans="1:6" x14ac:dyDescent="0.25">
      <c r="A1140" t="s">
        <v>12462</v>
      </c>
      <c r="B1140" t="s">
        <v>72</v>
      </c>
      <c r="C1140" t="s">
        <v>193</v>
      </c>
      <c r="D1140" t="s">
        <v>10113</v>
      </c>
      <c r="E1140">
        <v>42</v>
      </c>
      <c r="F1140" t="s">
        <v>10109</v>
      </c>
    </row>
    <row r="1141" spans="1:6" x14ac:dyDescent="0.25">
      <c r="A1141" t="s">
        <v>20748</v>
      </c>
      <c r="B1141" t="s">
        <v>72</v>
      </c>
      <c r="C1141" t="s">
        <v>193</v>
      </c>
      <c r="D1141" t="s">
        <v>10193</v>
      </c>
      <c r="E1141">
        <v>1</v>
      </c>
      <c r="F1141" t="s">
        <v>10109</v>
      </c>
    </row>
    <row r="1142" spans="1:6" x14ac:dyDescent="0.25">
      <c r="A1142" t="s">
        <v>10702</v>
      </c>
      <c r="B1142" t="s">
        <v>72</v>
      </c>
      <c r="C1142" t="s">
        <v>193</v>
      </c>
      <c r="D1142" t="s">
        <v>469</v>
      </c>
      <c r="E1142">
        <v>1</v>
      </c>
      <c r="F1142" t="s">
        <v>10109</v>
      </c>
    </row>
    <row r="1143" spans="1:6" x14ac:dyDescent="0.25">
      <c r="A1143" t="s">
        <v>11827</v>
      </c>
      <c r="B1143" t="s">
        <v>72</v>
      </c>
      <c r="C1143" t="s">
        <v>193</v>
      </c>
      <c r="D1143" t="s">
        <v>470</v>
      </c>
      <c r="E1143">
        <v>1</v>
      </c>
      <c r="F1143" t="s">
        <v>10109</v>
      </c>
    </row>
    <row r="1144" spans="1:6" x14ac:dyDescent="0.25">
      <c r="A1144" t="s">
        <v>10795</v>
      </c>
      <c r="B1144" t="s">
        <v>72</v>
      </c>
      <c r="C1144" t="s">
        <v>193</v>
      </c>
      <c r="D1144" t="s">
        <v>10123</v>
      </c>
      <c r="E1144">
        <v>1</v>
      </c>
      <c r="F1144" t="s">
        <v>10109</v>
      </c>
    </row>
    <row r="1145" spans="1:6" x14ac:dyDescent="0.25">
      <c r="A1145" t="s">
        <v>10312</v>
      </c>
      <c r="B1145" t="s">
        <v>72</v>
      </c>
      <c r="C1145" t="s">
        <v>193</v>
      </c>
      <c r="D1145" t="s">
        <v>477</v>
      </c>
      <c r="E1145">
        <v>1</v>
      </c>
      <c r="F1145" t="s">
        <v>10109</v>
      </c>
    </row>
    <row r="1146" spans="1:6" x14ac:dyDescent="0.25">
      <c r="A1146" t="s">
        <v>20437</v>
      </c>
      <c r="B1146" t="s">
        <v>72</v>
      </c>
      <c r="C1146" t="s">
        <v>193</v>
      </c>
      <c r="D1146" t="s">
        <v>10137</v>
      </c>
      <c r="E1146">
        <v>1</v>
      </c>
      <c r="F1146" t="s">
        <v>10109</v>
      </c>
    </row>
    <row r="1147" spans="1:6" x14ac:dyDescent="0.25">
      <c r="A1147" t="s">
        <v>10639</v>
      </c>
      <c r="B1147" t="s">
        <v>72</v>
      </c>
      <c r="C1147" t="s">
        <v>193</v>
      </c>
      <c r="D1147" t="s">
        <v>480</v>
      </c>
      <c r="E1147">
        <v>1</v>
      </c>
      <c r="F1147" t="s">
        <v>10109</v>
      </c>
    </row>
    <row r="1148" spans="1:6" x14ac:dyDescent="0.25">
      <c r="A1148" t="s">
        <v>20346</v>
      </c>
      <c r="B1148" t="s">
        <v>72</v>
      </c>
      <c r="C1148" t="s">
        <v>194</v>
      </c>
      <c r="D1148" t="s">
        <v>455</v>
      </c>
      <c r="E1148">
        <v>2</v>
      </c>
      <c r="F1148" t="s">
        <v>10109</v>
      </c>
    </row>
    <row r="1149" spans="1:6" x14ac:dyDescent="0.25">
      <c r="A1149" t="s">
        <v>11683</v>
      </c>
      <c r="B1149" t="s">
        <v>72</v>
      </c>
      <c r="C1149" t="s">
        <v>194</v>
      </c>
      <c r="D1149" t="s">
        <v>10115</v>
      </c>
      <c r="E1149">
        <v>6</v>
      </c>
      <c r="F1149" t="s">
        <v>10109</v>
      </c>
    </row>
    <row r="1150" spans="1:6" x14ac:dyDescent="0.25">
      <c r="A1150" t="s">
        <v>12281</v>
      </c>
      <c r="B1150" t="s">
        <v>72</v>
      </c>
      <c r="C1150" t="s">
        <v>194</v>
      </c>
      <c r="D1150" t="s">
        <v>10111</v>
      </c>
      <c r="E1150">
        <v>77</v>
      </c>
      <c r="F1150" t="s">
        <v>10109</v>
      </c>
    </row>
    <row r="1151" spans="1:6" x14ac:dyDescent="0.25">
      <c r="A1151" t="s">
        <v>21390</v>
      </c>
      <c r="B1151" t="s">
        <v>72</v>
      </c>
      <c r="C1151" t="s">
        <v>194</v>
      </c>
      <c r="D1151" t="s">
        <v>10122</v>
      </c>
      <c r="E1151">
        <v>1</v>
      </c>
      <c r="F1151" t="s">
        <v>10109</v>
      </c>
    </row>
    <row r="1152" spans="1:6" x14ac:dyDescent="0.25">
      <c r="A1152" t="s">
        <v>12455</v>
      </c>
      <c r="B1152" t="s">
        <v>72</v>
      </c>
      <c r="C1152" t="s">
        <v>194</v>
      </c>
      <c r="D1152" t="s">
        <v>463</v>
      </c>
      <c r="E1152">
        <v>1</v>
      </c>
      <c r="F1152" t="s">
        <v>10109</v>
      </c>
    </row>
    <row r="1153" spans="1:6" x14ac:dyDescent="0.25">
      <c r="A1153" t="s">
        <v>10955</v>
      </c>
      <c r="B1153" t="s">
        <v>72</v>
      </c>
      <c r="C1153" t="s">
        <v>194</v>
      </c>
      <c r="D1153" t="s">
        <v>10113</v>
      </c>
      <c r="E1153">
        <v>86</v>
      </c>
      <c r="F1153" t="s">
        <v>10109</v>
      </c>
    </row>
    <row r="1154" spans="1:6" x14ac:dyDescent="0.25">
      <c r="A1154" t="s">
        <v>20252</v>
      </c>
      <c r="B1154" t="s">
        <v>72</v>
      </c>
      <c r="C1154" t="s">
        <v>194</v>
      </c>
      <c r="D1154" t="s">
        <v>10124</v>
      </c>
      <c r="E1154">
        <v>1</v>
      </c>
      <c r="F1154" t="s">
        <v>10109</v>
      </c>
    </row>
    <row r="1155" spans="1:6" x14ac:dyDescent="0.25">
      <c r="A1155" t="s">
        <v>20382</v>
      </c>
      <c r="B1155" t="s">
        <v>72</v>
      </c>
      <c r="C1155" t="s">
        <v>194</v>
      </c>
      <c r="D1155" t="s">
        <v>476</v>
      </c>
      <c r="E1155">
        <v>1</v>
      </c>
      <c r="F1155" t="s">
        <v>10109</v>
      </c>
    </row>
    <row r="1156" spans="1:6" x14ac:dyDescent="0.25">
      <c r="A1156" t="s">
        <v>11955</v>
      </c>
      <c r="B1156" t="s">
        <v>72</v>
      </c>
      <c r="C1156" t="s">
        <v>194</v>
      </c>
      <c r="D1156" t="s">
        <v>477</v>
      </c>
      <c r="E1156">
        <v>1</v>
      </c>
      <c r="F1156" t="s">
        <v>10109</v>
      </c>
    </row>
    <row r="1157" spans="1:6" x14ac:dyDescent="0.25">
      <c r="A1157" t="s">
        <v>10688</v>
      </c>
      <c r="B1157" t="s">
        <v>72</v>
      </c>
      <c r="C1157" t="s">
        <v>194</v>
      </c>
      <c r="D1157" t="s">
        <v>10137</v>
      </c>
      <c r="E1157">
        <v>4</v>
      </c>
      <c r="F1157" t="s">
        <v>10109</v>
      </c>
    </row>
    <row r="1158" spans="1:6" x14ac:dyDescent="0.25">
      <c r="A1158" t="s">
        <v>21158</v>
      </c>
      <c r="B1158" t="s">
        <v>72</v>
      </c>
      <c r="C1158" t="s">
        <v>194</v>
      </c>
      <c r="D1158" t="s">
        <v>480</v>
      </c>
      <c r="E1158">
        <v>1</v>
      </c>
      <c r="F1158" t="s">
        <v>10109</v>
      </c>
    </row>
    <row r="1159" spans="1:6" x14ac:dyDescent="0.25">
      <c r="A1159" t="s">
        <v>21238</v>
      </c>
      <c r="B1159" t="s">
        <v>72</v>
      </c>
      <c r="C1159" t="s">
        <v>195</v>
      </c>
      <c r="D1159" t="s">
        <v>458</v>
      </c>
      <c r="E1159">
        <v>1</v>
      </c>
      <c r="F1159" t="s">
        <v>10109</v>
      </c>
    </row>
    <row r="1160" spans="1:6" x14ac:dyDescent="0.25">
      <c r="A1160" t="s">
        <v>21340</v>
      </c>
      <c r="B1160" t="s">
        <v>72</v>
      </c>
      <c r="C1160" t="s">
        <v>195</v>
      </c>
      <c r="D1160" t="s">
        <v>453</v>
      </c>
      <c r="E1160">
        <v>1</v>
      </c>
      <c r="F1160" t="s">
        <v>10109</v>
      </c>
    </row>
    <row r="1161" spans="1:6" x14ac:dyDescent="0.25">
      <c r="A1161" t="s">
        <v>21222</v>
      </c>
      <c r="B1161" t="s">
        <v>72</v>
      </c>
      <c r="C1161" t="s">
        <v>195</v>
      </c>
      <c r="D1161" t="s">
        <v>10115</v>
      </c>
      <c r="E1161">
        <v>3</v>
      </c>
      <c r="F1161" t="s">
        <v>10109</v>
      </c>
    </row>
    <row r="1162" spans="1:6" x14ac:dyDescent="0.25">
      <c r="A1162" t="s">
        <v>10189</v>
      </c>
      <c r="B1162" t="s">
        <v>72</v>
      </c>
      <c r="C1162" t="s">
        <v>195</v>
      </c>
      <c r="D1162" t="s">
        <v>10111</v>
      </c>
      <c r="E1162">
        <v>64</v>
      </c>
      <c r="F1162" t="s">
        <v>10109</v>
      </c>
    </row>
    <row r="1163" spans="1:6" x14ac:dyDescent="0.25">
      <c r="A1163" t="s">
        <v>20370</v>
      </c>
      <c r="B1163" t="s">
        <v>72</v>
      </c>
      <c r="C1163" t="s">
        <v>195</v>
      </c>
      <c r="D1163" t="s">
        <v>462</v>
      </c>
      <c r="E1163">
        <v>1</v>
      </c>
      <c r="F1163" t="s">
        <v>10109</v>
      </c>
    </row>
    <row r="1164" spans="1:6" x14ac:dyDescent="0.25">
      <c r="A1164" t="s">
        <v>20355</v>
      </c>
      <c r="B1164" t="s">
        <v>72</v>
      </c>
      <c r="C1164" t="s">
        <v>195</v>
      </c>
      <c r="D1164" t="s">
        <v>463</v>
      </c>
      <c r="E1164">
        <v>2</v>
      </c>
      <c r="F1164" t="s">
        <v>10109</v>
      </c>
    </row>
    <row r="1165" spans="1:6" x14ac:dyDescent="0.25">
      <c r="A1165" t="s">
        <v>12321</v>
      </c>
      <c r="B1165" t="s">
        <v>72</v>
      </c>
      <c r="C1165" t="s">
        <v>195</v>
      </c>
      <c r="D1165" t="s">
        <v>10113</v>
      </c>
      <c r="E1165">
        <v>70</v>
      </c>
      <c r="F1165" t="s">
        <v>10109</v>
      </c>
    </row>
    <row r="1166" spans="1:6" x14ac:dyDescent="0.25">
      <c r="A1166" t="s">
        <v>20457</v>
      </c>
      <c r="B1166" t="s">
        <v>72</v>
      </c>
      <c r="C1166" t="s">
        <v>195</v>
      </c>
      <c r="D1166" t="s">
        <v>469</v>
      </c>
      <c r="E1166">
        <v>1</v>
      </c>
      <c r="F1166" t="s">
        <v>10109</v>
      </c>
    </row>
    <row r="1167" spans="1:6" x14ac:dyDescent="0.25">
      <c r="A1167" t="s">
        <v>20311</v>
      </c>
      <c r="B1167" t="s">
        <v>72</v>
      </c>
      <c r="C1167" t="s">
        <v>195</v>
      </c>
      <c r="D1167" t="s">
        <v>10123</v>
      </c>
      <c r="E1167">
        <v>1</v>
      </c>
      <c r="F1167" t="s">
        <v>10109</v>
      </c>
    </row>
    <row r="1168" spans="1:6" x14ac:dyDescent="0.25">
      <c r="A1168" t="s">
        <v>20943</v>
      </c>
      <c r="B1168" t="s">
        <v>72</v>
      </c>
      <c r="C1168" t="s">
        <v>195</v>
      </c>
      <c r="D1168" t="s">
        <v>10137</v>
      </c>
      <c r="E1168">
        <v>1</v>
      </c>
      <c r="F1168" t="s">
        <v>10109</v>
      </c>
    </row>
    <row r="1169" spans="1:6" x14ac:dyDescent="0.25">
      <c r="A1169" t="s">
        <v>20261</v>
      </c>
      <c r="B1169" t="s">
        <v>72</v>
      </c>
      <c r="C1169" t="s">
        <v>196</v>
      </c>
      <c r="D1169" t="s">
        <v>10318</v>
      </c>
      <c r="E1169">
        <v>1</v>
      </c>
      <c r="F1169" t="s">
        <v>10109</v>
      </c>
    </row>
    <row r="1170" spans="1:6" x14ac:dyDescent="0.25">
      <c r="A1170" t="s">
        <v>11586</v>
      </c>
      <c r="B1170" t="s">
        <v>72</v>
      </c>
      <c r="C1170" t="s">
        <v>196</v>
      </c>
      <c r="D1170" t="s">
        <v>10115</v>
      </c>
      <c r="E1170">
        <v>2</v>
      </c>
      <c r="F1170" t="s">
        <v>10109</v>
      </c>
    </row>
    <row r="1171" spans="1:6" x14ac:dyDescent="0.25">
      <c r="A1171" t="s">
        <v>11961</v>
      </c>
      <c r="B1171" t="s">
        <v>72</v>
      </c>
      <c r="C1171" t="s">
        <v>196</v>
      </c>
      <c r="D1171" t="s">
        <v>10111</v>
      </c>
      <c r="E1171">
        <v>19</v>
      </c>
      <c r="F1171" t="s">
        <v>10109</v>
      </c>
    </row>
    <row r="1172" spans="1:6" x14ac:dyDescent="0.25">
      <c r="A1172" t="s">
        <v>11966</v>
      </c>
      <c r="B1172" t="s">
        <v>72</v>
      </c>
      <c r="C1172" t="s">
        <v>196</v>
      </c>
      <c r="D1172" t="s">
        <v>463</v>
      </c>
      <c r="E1172">
        <v>1</v>
      </c>
      <c r="F1172" t="s">
        <v>10109</v>
      </c>
    </row>
    <row r="1173" spans="1:6" x14ac:dyDescent="0.25">
      <c r="A1173" t="s">
        <v>11330</v>
      </c>
      <c r="B1173" t="s">
        <v>72</v>
      </c>
      <c r="C1173" t="s">
        <v>196</v>
      </c>
      <c r="D1173" t="s">
        <v>10113</v>
      </c>
      <c r="E1173">
        <v>22</v>
      </c>
      <c r="F1173" t="s">
        <v>10109</v>
      </c>
    </row>
    <row r="1174" spans="1:6" x14ac:dyDescent="0.25">
      <c r="A1174" t="s">
        <v>20315</v>
      </c>
      <c r="B1174" t="s">
        <v>72</v>
      </c>
      <c r="C1174" t="s">
        <v>196</v>
      </c>
      <c r="D1174" t="s">
        <v>475</v>
      </c>
      <c r="E1174">
        <v>1</v>
      </c>
      <c r="F1174" t="s">
        <v>10109</v>
      </c>
    </row>
    <row r="1175" spans="1:6" x14ac:dyDescent="0.25">
      <c r="A1175" t="s">
        <v>20755</v>
      </c>
      <c r="B1175" t="s">
        <v>72</v>
      </c>
      <c r="C1175" t="s">
        <v>196</v>
      </c>
      <c r="D1175" t="s">
        <v>476</v>
      </c>
      <c r="E1175">
        <v>1</v>
      </c>
      <c r="F1175" t="s">
        <v>10109</v>
      </c>
    </row>
    <row r="1176" spans="1:6" x14ac:dyDescent="0.25">
      <c r="A1176" t="s">
        <v>11722</v>
      </c>
      <c r="B1176" t="s">
        <v>72</v>
      </c>
      <c r="C1176" t="s">
        <v>196</v>
      </c>
      <c r="D1176" t="s">
        <v>480</v>
      </c>
      <c r="E1176">
        <v>1</v>
      </c>
      <c r="F1176" t="s">
        <v>10109</v>
      </c>
    </row>
    <row r="1177" spans="1:6" x14ac:dyDescent="0.25">
      <c r="A1177" t="s">
        <v>11366</v>
      </c>
      <c r="B1177" t="s">
        <v>72</v>
      </c>
      <c r="C1177" t="s">
        <v>197</v>
      </c>
      <c r="D1177" t="s">
        <v>10111</v>
      </c>
      <c r="E1177">
        <v>30</v>
      </c>
      <c r="F1177" t="s">
        <v>10109</v>
      </c>
    </row>
    <row r="1178" spans="1:6" x14ac:dyDescent="0.25">
      <c r="A1178" t="s">
        <v>11841</v>
      </c>
      <c r="B1178" t="s">
        <v>72</v>
      </c>
      <c r="C1178" t="s">
        <v>197</v>
      </c>
      <c r="D1178" t="s">
        <v>10113</v>
      </c>
      <c r="E1178">
        <v>33</v>
      </c>
      <c r="F1178" t="s">
        <v>10109</v>
      </c>
    </row>
    <row r="1179" spans="1:6" x14ac:dyDescent="0.25">
      <c r="A1179" t="s">
        <v>21305</v>
      </c>
      <c r="B1179" t="s">
        <v>72</v>
      </c>
      <c r="C1179" t="s">
        <v>198</v>
      </c>
      <c r="D1179" t="s">
        <v>10115</v>
      </c>
      <c r="E1179">
        <v>1</v>
      </c>
      <c r="F1179" t="s">
        <v>10109</v>
      </c>
    </row>
    <row r="1180" spans="1:6" x14ac:dyDescent="0.25">
      <c r="A1180" t="s">
        <v>10653</v>
      </c>
      <c r="B1180" t="s">
        <v>72</v>
      </c>
      <c r="C1180" t="s">
        <v>198</v>
      </c>
      <c r="D1180" t="s">
        <v>10111</v>
      </c>
      <c r="E1180">
        <v>18</v>
      </c>
      <c r="F1180" t="s">
        <v>10109</v>
      </c>
    </row>
    <row r="1181" spans="1:6" x14ac:dyDescent="0.25">
      <c r="A1181" t="s">
        <v>20146</v>
      </c>
      <c r="B1181" t="s">
        <v>72</v>
      </c>
      <c r="C1181" t="s">
        <v>198</v>
      </c>
      <c r="D1181" t="s">
        <v>463</v>
      </c>
      <c r="E1181">
        <v>1</v>
      </c>
      <c r="F1181" t="s">
        <v>10109</v>
      </c>
    </row>
    <row r="1182" spans="1:6" x14ac:dyDescent="0.25">
      <c r="A1182" t="s">
        <v>12373</v>
      </c>
      <c r="B1182" t="s">
        <v>72</v>
      </c>
      <c r="C1182" t="s">
        <v>198</v>
      </c>
      <c r="D1182" t="s">
        <v>10113</v>
      </c>
      <c r="E1182">
        <v>22</v>
      </c>
      <c r="F1182" t="s">
        <v>10109</v>
      </c>
    </row>
    <row r="1183" spans="1:6" x14ac:dyDescent="0.25">
      <c r="A1183" t="s">
        <v>21154</v>
      </c>
      <c r="B1183" t="s">
        <v>72</v>
      </c>
      <c r="C1183" t="s">
        <v>198</v>
      </c>
      <c r="D1183" t="s">
        <v>457</v>
      </c>
      <c r="E1183">
        <v>1</v>
      </c>
      <c r="F1183" t="s">
        <v>10109</v>
      </c>
    </row>
    <row r="1184" spans="1:6" x14ac:dyDescent="0.25">
      <c r="A1184" t="s">
        <v>21156</v>
      </c>
      <c r="B1184" t="s">
        <v>72</v>
      </c>
      <c r="C1184" t="s">
        <v>198</v>
      </c>
      <c r="D1184" t="s">
        <v>477</v>
      </c>
      <c r="E1184">
        <v>1</v>
      </c>
      <c r="F1184" t="s">
        <v>10109</v>
      </c>
    </row>
    <row r="1185" spans="1:6" x14ac:dyDescent="0.25">
      <c r="A1185" t="s">
        <v>12488</v>
      </c>
      <c r="B1185" t="s">
        <v>72</v>
      </c>
      <c r="C1185" t="s">
        <v>199</v>
      </c>
      <c r="D1185" t="s">
        <v>451</v>
      </c>
      <c r="E1185">
        <v>1</v>
      </c>
      <c r="F1185" t="s">
        <v>10109</v>
      </c>
    </row>
    <row r="1186" spans="1:6" x14ac:dyDescent="0.25">
      <c r="A1186" t="s">
        <v>21240</v>
      </c>
      <c r="B1186" t="s">
        <v>72</v>
      </c>
      <c r="C1186" t="s">
        <v>199</v>
      </c>
      <c r="D1186" t="s">
        <v>452</v>
      </c>
      <c r="E1186">
        <v>1</v>
      </c>
      <c r="F1186" t="s">
        <v>10109</v>
      </c>
    </row>
    <row r="1187" spans="1:6" x14ac:dyDescent="0.25">
      <c r="A1187" t="s">
        <v>20756</v>
      </c>
      <c r="B1187" t="s">
        <v>72</v>
      </c>
      <c r="C1187" t="s">
        <v>199</v>
      </c>
      <c r="D1187" t="s">
        <v>454</v>
      </c>
      <c r="E1187">
        <v>1</v>
      </c>
      <c r="F1187" t="s">
        <v>10109</v>
      </c>
    </row>
    <row r="1188" spans="1:6" x14ac:dyDescent="0.25">
      <c r="A1188" t="s">
        <v>20932</v>
      </c>
      <c r="B1188" t="s">
        <v>72</v>
      </c>
      <c r="C1188" t="s">
        <v>199</v>
      </c>
      <c r="D1188" t="s">
        <v>461</v>
      </c>
      <c r="E1188">
        <v>1</v>
      </c>
      <c r="F1188" t="s">
        <v>10109</v>
      </c>
    </row>
    <row r="1189" spans="1:6" x14ac:dyDescent="0.25">
      <c r="A1189" t="s">
        <v>12257</v>
      </c>
      <c r="B1189" t="s">
        <v>72</v>
      </c>
      <c r="C1189" t="s">
        <v>199</v>
      </c>
      <c r="D1189" t="s">
        <v>10115</v>
      </c>
      <c r="E1189">
        <v>4</v>
      </c>
      <c r="F1189" t="s">
        <v>10109</v>
      </c>
    </row>
    <row r="1190" spans="1:6" x14ac:dyDescent="0.25">
      <c r="A1190" t="s">
        <v>12158</v>
      </c>
      <c r="B1190" t="s">
        <v>72</v>
      </c>
      <c r="C1190" t="s">
        <v>199</v>
      </c>
      <c r="D1190" t="s">
        <v>10111</v>
      </c>
      <c r="E1190">
        <v>63</v>
      </c>
      <c r="F1190" t="s">
        <v>10109</v>
      </c>
    </row>
    <row r="1191" spans="1:6" x14ac:dyDescent="0.25">
      <c r="A1191" t="s">
        <v>21025</v>
      </c>
      <c r="B1191" t="s">
        <v>72</v>
      </c>
      <c r="C1191" t="s">
        <v>199</v>
      </c>
      <c r="D1191" t="s">
        <v>462</v>
      </c>
      <c r="E1191">
        <v>2</v>
      </c>
      <c r="F1191" t="s">
        <v>10109</v>
      </c>
    </row>
    <row r="1192" spans="1:6" x14ac:dyDescent="0.25">
      <c r="A1192" t="s">
        <v>11265</v>
      </c>
      <c r="B1192" t="s">
        <v>72</v>
      </c>
      <c r="C1192" t="s">
        <v>199</v>
      </c>
      <c r="D1192" t="s">
        <v>463</v>
      </c>
      <c r="E1192">
        <v>3</v>
      </c>
      <c r="F1192" t="s">
        <v>10109</v>
      </c>
    </row>
    <row r="1193" spans="1:6" x14ac:dyDescent="0.25">
      <c r="A1193" t="s">
        <v>10554</v>
      </c>
      <c r="B1193" t="s">
        <v>72</v>
      </c>
      <c r="C1193" t="s">
        <v>199</v>
      </c>
      <c r="D1193" t="s">
        <v>10113</v>
      </c>
      <c r="E1193">
        <v>69</v>
      </c>
      <c r="F1193" t="s">
        <v>10109</v>
      </c>
    </row>
    <row r="1194" spans="1:6" x14ac:dyDescent="0.25">
      <c r="A1194" t="s">
        <v>20771</v>
      </c>
      <c r="B1194" t="s">
        <v>72</v>
      </c>
      <c r="C1194" t="s">
        <v>199</v>
      </c>
      <c r="D1194" t="s">
        <v>457</v>
      </c>
      <c r="E1194">
        <v>1</v>
      </c>
      <c r="F1194" t="s">
        <v>10109</v>
      </c>
    </row>
    <row r="1195" spans="1:6" x14ac:dyDescent="0.25">
      <c r="A1195" t="s">
        <v>20262</v>
      </c>
      <c r="B1195" t="s">
        <v>72</v>
      </c>
      <c r="C1195" t="s">
        <v>199</v>
      </c>
      <c r="D1195" t="s">
        <v>469</v>
      </c>
      <c r="E1195">
        <v>1</v>
      </c>
      <c r="F1195" t="s">
        <v>10109</v>
      </c>
    </row>
    <row r="1196" spans="1:6" x14ac:dyDescent="0.25">
      <c r="A1196" t="s">
        <v>20827</v>
      </c>
      <c r="B1196" t="s">
        <v>72</v>
      </c>
      <c r="C1196" t="s">
        <v>199</v>
      </c>
      <c r="D1196" t="s">
        <v>472</v>
      </c>
      <c r="E1196">
        <v>1</v>
      </c>
      <c r="F1196" t="s">
        <v>10109</v>
      </c>
    </row>
    <row r="1197" spans="1:6" x14ac:dyDescent="0.25">
      <c r="A1197" t="s">
        <v>20434</v>
      </c>
      <c r="B1197" t="s">
        <v>72</v>
      </c>
      <c r="C1197" t="s">
        <v>199</v>
      </c>
      <c r="D1197" t="s">
        <v>476</v>
      </c>
      <c r="E1197">
        <v>2</v>
      </c>
      <c r="F1197" t="s">
        <v>10109</v>
      </c>
    </row>
    <row r="1198" spans="1:6" x14ac:dyDescent="0.25">
      <c r="A1198" t="s">
        <v>12266</v>
      </c>
      <c r="B1198" t="s">
        <v>72</v>
      </c>
      <c r="C1198" t="s">
        <v>199</v>
      </c>
      <c r="D1198" t="s">
        <v>477</v>
      </c>
      <c r="E1198">
        <v>1</v>
      </c>
      <c r="F1198" t="s">
        <v>10109</v>
      </c>
    </row>
    <row r="1199" spans="1:6" x14ac:dyDescent="0.25">
      <c r="A1199" t="s">
        <v>10891</v>
      </c>
      <c r="B1199" t="s">
        <v>72</v>
      </c>
      <c r="C1199" t="s">
        <v>200</v>
      </c>
      <c r="D1199" t="s">
        <v>451</v>
      </c>
      <c r="E1199">
        <v>1</v>
      </c>
      <c r="F1199" t="s">
        <v>10109</v>
      </c>
    </row>
    <row r="1200" spans="1:6" x14ac:dyDescent="0.25">
      <c r="A1200" t="s">
        <v>21228</v>
      </c>
      <c r="B1200" t="s">
        <v>72</v>
      </c>
      <c r="C1200" t="s">
        <v>200</v>
      </c>
      <c r="D1200" t="s">
        <v>458</v>
      </c>
      <c r="E1200">
        <v>1</v>
      </c>
      <c r="F1200" t="s">
        <v>10109</v>
      </c>
    </row>
    <row r="1201" spans="1:6" x14ac:dyDescent="0.25">
      <c r="A1201" t="s">
        <v>11288</v>
      </c>
      <c r="B1201" t="s">
        <v>72</v>
      </c>
      <c r="C1201" t="s">
        <v>200</v>
      </c>
      <c r="D1201" t="s">
        <v>10115</v>
      </c>
      <c r="E1201">
        <v>2</v>
      </c>
      <c r="F1201" t="s">
        <v>10109</v>
      </c>
    </row>
    <row r="1202" spans="1:6" x14ac:dyDescent="0.25">
      <c r="A1202" t="s">
        <v>10883</v>
      </c>
      <c r="B1202" t="s">
        <v>72</v>
      </c>
      <c r="C1202" t="s">
        <v>200</v>
      </c>
      <c r="D1202" t="s">
        <v>10111</v>
      </c>
      <c r="E1202">
        <v>22</v>
      </c>
      <c r="F1202" t="s">
        <v>10109</v>
      </c>
    </row>
    <row r="1203" spans="1:6" x14ac:dyDescent="0.25">
      <c r="A1203" t="s">
        <v>20358</v>
      </c>
      <c r="B1203" t="s">
        <v>72</v>
      </c>
      <c r="C1203" t="s">
        <v>200</v>
      </c>
      <c r="D1203" t="s">
        <v>463</v>
      </c>
      <c r="E1203">
        <v>1</v>
      </c>
      <c r="F1203" t="s">
        <v>10109</v>
      </c>
    </row>
    <row r="1204" spans="1:6" x14ac:dyDescent="0.25">
      <c r="A1204" t="s">
        <v>11512</v>
      </c>
      <c r="B1204" t="s">
        <v>72</v>
      </c>
      <c r="C1204" t="s">
        <v>200</v>
      </c>
      <c r="D1204" t="s">
        <v>10113</v>
      </c>
      <c r="E1204">
        <v>24</v>
      </c>
      <c r="F1204" t="s">
        <v>10109</v>
      </c>
    </row>
    <row r="1205" spans="1:6" x14ac:dyDescent="0.25">
      <c r="A1205" t="s">
        <v>12247</v>
      </c>
      <c r="B1205" t="s">
        <v>72</v>
      </c>
      <c r="C1205" t="s">
        <v>201</v>
      </c>
      <c r="D1205" t="s">
        <v>451</v>
      </c>
      <c r="E1205">
        <v>2</v>
      </c>
      <c r="F1205" t="s">
        <v>10109</v>
      </c>
    </row>
    <row r="1206" spans="1:6" x14ac:dyDescent="0.25">
      <c r="A1206" t="s">
        <v>11703</v>
      </c>
      <c r="B1206" t="s">
        <v>72</v>
      </c>
      <c r="C1206" t="s">
        <v>201</v>
      </c>
      <c r="D1206" t="s">
        <v>453</v>
      </c>
      <c r="E1206">
        <v>1</v>
      </c>
      <c r="F1206" t="s">
        <v>10109</v>
      </c>
    </row>
    <row r="1207" spans="1:6" x14ac:dyDescent="0.25">
      <c r="A1207" t="s">
        <v>10555</v>
      </c>
      <c r="B1207" t="s">
        <v>72</v>
      </c>
      <c r="C1207" t="s">
        <v>201</v>
      </c>
      <c r="D1207" t="s">
        <v>461</v>
      </c>
      <c r="E1207">
        <v>1</v>
      </c>
      <c r="F1207" t="s">
        <v>10109</v>
      </c>
    </row>
    <row r="1208" spans="1:6" x14ac:dyDescent="0.25">
      <c r="A1208" t="s">
        <v>12201</v>
      </c>
      <c r="B1208" t="s">
        <v>72</v>
      </c>
      <c r="C1208" t="s">
        <v>201</v>
      </c>
      <c r="D1208" t="s">
        <v>10115</v>
      </c>
      <c r="E1208">
        <v>11</v>
      </c>
      <c r="F1208" t="s">
        <v>10109</v>
      </c>
    </row>
    <row r="1209" spans="1:6" x14ac:dyDescent="0.25">
      <c r="A1209" t="s">
        <v>11580</v>
      </c>
      <c r="B1209" t="s">
        <v>72</v>
      </c>
      <c r="C1209" t="s">
        <v>201</v>
      </c>
      <c r="D1209" t="s">
        <v>10111</v>
      </c>
      <c r="E1209">
        <v>148</v>
      </c>
      <c r="F1209" t="s">
        <v>10109</v>
      </c>
    </row>
    <row r="1210" spans="1:6" x14ac:dyDescent="0.25">
      <c r="A1210" t="s">
        <v>12531</v>
      </c>
      <c r="B1210" t="s">
        <v>72</v>
      </c>
      <c r="C1210" t="s">
        <v>201</v>
      </c>
      <c r="D1210" t="s">
        <v>462</v>
      </c>
      <c r="E1210">
        <v>2</v>
      </c>
      <c r="F1210" t="s">
        <v>10109</v>
      </c>
    </row>
    <row r="1211" spans="1:6" x14ac:dyDescent="0.25">
      <c r="A1211" t="s">
        <v>10376</v>
      </c>
      <c r="B1211" t="s">
        <v>72</v>
      </c>
      <c r="C1211" t="s">
        <v>201</v>
      </c>
      <c r="D1211" t="s">
        <v>10122</v>
      </c>
      <c r="E1211">
        <v>2</v>
      </c>
      <c r="F1211" t="s">
        <v>10109</v>
      </c>
    </row>
    <row r="1212" spans="1:6" x14ac:dyDescent="0.25">
      <c r="A1212" t="s">
        <v>10321</v>
      </c>
      <c r="B1212" t="s">
        <v>72</v>
      </c>
      <c r="C1212" t="s">
        <v>201</v>
      </c>
      <c r="D1212" t="s">
        <v>463</v>
      </c>
      <c r="E1212">
        <v>5</v>
      </c>
      <c r="F1212" t="s">
        <v>10109</v>
      </c>
    </row>
    <row r="1213" spans="1:6" x14ac:dyDescent="0.25">
      <c r="A1213" t="s">
        <v>11644</v>
      </c>
      <c r="B1213" t="s">
        <v>72</v>
      </c>
      <c r="C1213" t="s">
        <v>201</v>
      </c>
      <c r="D1213" t="s">
        <v>10113</v>
      </c>
      <c r="E1213">
        <v>170</v>
      </c>
      <c r="F1213" t="s">
        <v>10109</v>
      </c>
    </row>
    <row r="1214" spans="1:6" x14ac:dyDescent="0.25">
      <c r="A1214" t="s">
        <v>20757</v>
      </c>
      <c r="B1214" t="s">
        <v>72</v>
      </c>
      <c r="C1214" t="s">
        <v>201</v>
      </c>
      <c r="D1214" t="s">
        <v>466</v>
      </c>
      <c r="E1214">
        <v>1</v>
      </c>
      <c r="F1214" t="s">
        <v>10109</v>
      </c>
    </row>
    <row r="1215" spans="1:6" x14ac:dyDescent="0.25">
      <c r="A1215" t="s">
        <v>12327</v>
      </c>
      <c r="B1215" t="s">
        <v>72</v>
      </c>
      <c r="C1215" t="s">
        <v>201</v>
      </c>
      <c r="D1215" t="s">
        <v>10124</v>
      </c>
      <c r="E1215">
        <v>3</v>
      </c>
      <c r="F1215" t="s">
        <v>10109</v>
      </c>
    </row>
    <row r="1216" spans="1:6" x14ac:dyDescent="0.25">
      <c r="A1216" t="s">
        <v>12626</v>
      </c>
      <c r="B1216" t="s">
        <v>72</v>
      </c>
      <c r="C1216" t="s">
        <v>201</v>
      </c>
      <c r="D1216" t="s">
        <v>471</v>
      </c>
      <c r="E1216">
        <v>1</v>
      </c>
      <c r="F1216" t="s">
        <v>10109</v>
      </c>
    </row>
    <row r="1217" spans="1:6" x14ac:dyDescent="0.25">
      <c r="A1217" t="s">
        <v>12302</v>
      </c>
      <c r="B1217" t="s">
        <v>72</v>
      </c>
      <c r="C1217" t="s">
        <v>201</v>
      </c>
      <c r="D1217" t="s">
        <v>474</v>
      </c>
      <c r="E1217">
        <v>1</v>
      </c>
      <c r="F1217" t="s">
        <v>10109</v>
      </c>
    </row>
    <row r="1218" spans="1:6" x14ac:dyDescent="0.25">
      <c r="A1218" t="s">
        <v>12548</v>
      </c>
      <c r="B1218" t="s">
        <v>72</v>
      </c>
      <c r="C1218" t="s">
        <v>201</v>
      </c>
      <c r="D1218" t="s">
        <v>476</v>
      </c>
      <c r="E1218">
        <v>2</v>
      </c>
      <c r="F1218" t="s">
        <v>10109</v>
      </c>
    </row>
    <row r="1219" spans="1:6" x14ac:dyDescent="0.25">
      <c r="A1219" t="s">
        <v>12865</v>
      </c>
      <c r="B1219" t="s">
        <v>72</v>
      </c>
      <c r="C1219" t="s">
        <v>201</v>
      </c>
      <c r="D1219" t="s">
        <v>477</v>
      </c>
      <c r="E1219">
        <v>2</v>
      </c>
      <c r="F1219" t="s">
        <v>10109</v>
      </c>
    </row>
    <row r="1220" spans="1:6" x14ac:dyDescent="0.25">
      <c r="A1220" t="s">
        <v>12557</v>
      </c>
      <c r="B1220" t="s">
        <v>72</v>
      </c>
      <c r="C1220" t="s">
        <v>201</v>
      </c>
      <c r="D1220" t="s">
        <v>10137</v>
      </c>
      <c r="E1220">
        <v>1</v>
      </c>
      <c r="F1220" t="s">
        <v>10109</v>
      </c>
    </row>
    <row r="1221" spans="1:6" x14ac:dyDescent="0.25">
      <c r="A1221" t="s">
        <v>20412</v>
      </c>
      <c r="B1221" t="s">
        <v>72</v>
      </c>
      <c r="C1221" t="s">
        <v>202</v>
      </c>
      <c r="D1221" t="s">
        <v>451</v>
      </c>
      <c r="E1221">
        <v>1</v>
      </c>
      <c r="F1221" t="s">
        <v>10109</v>
      </c>
    </row>
    <row r="1222" spans="1:6" x14ac:dyDescent="0.25">
      <c r="A1222" t="s">
        <v>20344</v>
      </c>
      <c r="B1222" t="s">
        <v>72</v>
      </c>
      <c r="C1222" t="s">
        <v>202</v>
      </c>
      <c r="D1222" t="s">
        <v>10115</v>
      </c>
      <c r="E1222">
        <v>1</v>
      </c>
      <c r="F1222" t="s">
        <v>10109</v>
      </c>
    </row>
    <row r="1223" spans="1:6" x14ac:dyDescent="0.25">
      <c r="A1223" t="s">
        <v>10963</v>
      </c>
      <c r="B1223" t="s">
        <v>72</v>
      </c>
      <c r="C1223" t="s">
        <v>202</v>
      </c>
      <c r="D1223" t="s">
        <v>10111</v>
      </c>
      <c r="E1223">
        <v>71</v>
      </c>
      <c r="F1223" t="s">
        <v>10109</v>
      </c>
    </row>
    <row r="1224" spans="1:6" x14ac:dyDescent="0.25">
      <c r="A1224" t="s">
        <v>20764</v>
      </c>
      <c r="B1224" t="s">
        <v>72</v>
      </c>
      <c r="C1224" t="s">
        <v>202</v>
      </c>
      <c r="D1224" t="s">
        <v>463</v>
      </c>
      <c r="E1224">
        <v>1</v>
      </c>
      <c r="F1224" t="s">
        <v>10109</v>
      </c>
    </row>
    <row r="1225" spans="1:6" x14ac:dyDescent="0.25">
      <c r="A1225" t="s">
        <v>11697</v>
      </c>
      <c r="B1225" t="s">
        <v>72</v>
      </c>
      <c r="C1225" t="s">
        <v>202</v>
      </c>
      <c r="D1225" t="s">
        <v>10113</v>
      </c>
      <c r="E1225">
        <v>74</v>
      </c>
      <c r="F1225" t="s">
        <v>10109</v>
      </c>
    </row>
    <row r="1226" spans="1:6" x14ac:dyDescent="0.25">
      <c r="A1226" t="s">
        <v>20692</v>
      </c>
      <c r="B1226" t="s">
        <v>72</v>
      </c>
      <c r="C1226" t="s">
        <v>202</v>
      </c>
      <c r="D1226" t="s">
        <v>477</v>
      </c>
      <c r="E1226">
        <v>1</v>
      </c>
      <c r="F1226" t="s">
        <v>10109</v>
      </c>
    </row>
    <row r="1227" spans="1:6" x14ac:dyDescent="0.25">
      <c r="A1227" t="s">
        <v>20949</v>
      </c>
      <c r="B1227" t="s">
        <v>72</v>
      </c>
      <c r="C1227" t="s">
        <v>202</v>
      </c>
      <c r="D1227" t="s">
        <v>480</v>
      </c>
      <c r="E1227">
        <v>1</v>
      </c>
      <c r="F1227" t="s">
        <v>10109</v>
      </c>
    </row>
    <row r="1228" spans="1:6" x14ac:dyDescent="0.25">
      <c r="A1228" t="s">
        <v>12306</v>
      </c>
      <c r="B1228" t="s">
        <v>72</v>
      </c>
      <c r="C1228" t="s">
        <v>203</v>
      </c>
      <c r="D1228" t="s">
        <v>10115</v>
      </c>
      <c r="E1228">
        <v>1</v>
      </c>
      <c r="F1228" t="s">
        <v>10109</v>
      </c>
    </row>
    <row r="1229" spans="1:6" x14ac:dyDescent="0.25">
      <c r="A1229" t="s">
        <v>11622</v>
      </c>
      <c r="B1229" t="s">
        <v>72</v>
      </c>
      <c r="C1229" t="s">
        <v>203</v>
      </c>
      <c r="D1229" t="s">
        <v>10111</v>
      </c>
      <c r="E1229">
        <v>31</v>
      </c>
      <c r="F1229" t="s">
        <v>10109</v>
      </c>
    </row>
    <row r="1230" spans="1:6" x14ac:dyDescent="0.25">
      <c r="A1230" t="s">
        <v>10705</v>
      </c>
      <c r="B1230" t="s">
        <v>72</v>
      </c>
      <c r="C1230" t="s">
        <v>203</v>
      </c>
      <c r="D1230" t="s">
        <v>463</v>
      </c>
      <c r="E1230">
        <v>1</v>
      </c>
      <c r="F1230" t="s">
        <v>10109</v>
      </c>
    </row>
    <row r="1231" spans="1:6" x14ac:dyDescent="0.25">
      <c r="A1231" t="s">
        <v>10776</v>
      </c>
      <c r="B1231" t="s">
        <v>72</v>
      </c>
      <c r="C1231" t="s">
        <v>203</v>
      </c>
      <c r="D1231" t="s">
        <v>10113</v>
      </c>
      <c r="E1231">
        <v>34</v>
      </c>
      <c r="F1231" t="s">
        <v>10109</v>
      </c>
    </row>
    <row r="1232" spans="1:6" x14ac:dyDescent="0.25">
      <c r="A1232" t="s">
        <v>11691</v>
      </c>
      <c r="B1232" t="s">
        <v>72</v>
      </c>
      <c r="C1232" t="s">
        <v>204</v>
      </c>
      <c r="D1232" t="s">
        <v>10115</v>
      </c>
      <c r="E1232">
        <v>1</v>
      </c>
      <c r="F1232" t="s">
        <v>10109</v>
      </c>
    </row>
    <row r="1233" spans="1:6" x14ac:dyDescent="0.25">
      <c r="A1233" t="s">
        <v>10941</v>
      </c>
      <c r="B1233" t="s">
        <v>72</v>
      </c>
      <c r="C1233" t="s">
        <v>204</v>
      </c>
      <c r="D1233" t="s">
        <v>10111</v>
      </c>
      <c r="E1233">
        <v>28</v>
      </c>
      <c r="F1233" t="s">
        <v>10109</v>
      </c>
    </row>
    <row r="1234" spans="1:6" x14ac:dyDescent="0.25">
      <c r="A1234" t="s">
        <v>10636</v>
      </c>
      <c r="B1234" t="s">
        <v>72</v>
      </c>
      <c r="C1234" t="s">
        <v>204</v>
      </c>
      <c r="D1234" t="s">
        <v>463</v>
      </c>
      <c r="E1234">
        <v>1</v>
      </c>
      <c r="F1234" t="s">
        <v>10109</v>
      </c>
    </row>
    <row r="1235" spans="1:6" x14ac:dyDescent="0.25">
      <c r="A1235" t="s">
        <v>10537</v>
      </c>
      <c r="B1235" t="s">
        <v>72</v>
      </c>
      <c r="C1235" t="s">
        <v>204</v>
      </c>
      <c r="D1235" t="s">
        <v>10113</v>
      </c>
      <c r="E1235">
        <v>31</v>
      </c>
      <c r="F1235" t="s">
        <v>10109</v>
      </c>
    </row>
    <row r="1236" spans="1:6" x14ac:dyDescent="0.25">
      <c r="A1236" t="s">
        <v>21076</v>
      </c>
      <c r="B1236" t="s">
        <v>72</v>
      </c>
      <c r="C1236" t="s">
        <v>205</v>
      </c>
      <c r="D1236" t="s">
        <v>451</v>
      </c>
      <c r="E1236">
        <v>2</v>
      </c>
      <c r="F1236" t="s">
        <v>10109</v>
      </c>
    </row>
    <row r="1237" spans="1:6" x14ac:dyDescent="0.25">
      <c r="A1237" t="s">
        <v>10317</v>
      </c>
      <c r="B1237" t="s">
        <v>72</v>
      </c>
      <c r="C1237" t="s">
        <v>205</v>
      </c>
      <c r="D1237" t="s">
        <v>10318</v>
      </c>
      <c r="E1237">
        <v>2</v>
      </c>
      <c r="F1237" t="s">
        <v>10109</v>
      </c>
    </row>
    <row r="1238" spans="1:6" x14ac:dyDescent="0.25">
      <c r="A1238" t="s">
        <v>20758</v>
      </c>
      <c r="B1238" t="s">
        <v>72</v>
      </c>
      <c r="C1238" t="s">
        <v>205</v>
      </c>
      <c r="D1238" t="s">
        <v>458</v>
      </c>
      <c r="E1238">
        <v>3</v>
      </c>
      <c r="F1238" t="s">
        <v>10109</v>
      </c>
    </row>
    <row r="1239" spans="1:6" x14ac:dyDescent="0.25">
      <c r="A1239" t="s">
        <v>20811</v>
      </c>
      <c r="B1239" t="s">
        <v>72</v>
      </c>
      <c r="C1239" t="s">
        <v>205</v>
      </c>
      <c r="D1239" t="s">
        <v>461</v>
      </c>
      <c r="E1239">
        <v>2</v>
      </c>
      <c r="F1239" t="s">
        <v>10109</v>
      </c>
    </row>
    <row r="1240" spans="1:6" x14ac:dyDescent="0.25">
      <c r="A1240" t="s">
        <v>20945</v>
      </c>
      <c r="B1240" t="s">
        <v>72</v>
      </c>
      <c r="C1240" t="s">
        <v>205</v>
      </c>
      <c r="D1240" t="s">
        <v>455</v>
      </c>
      <c r="E1240">
        <v>1</v>
      </c>
      <c r="F1240" t="s">
        <v>10109</v>
      </c>
    </row>
    <row r="1241" spans="1:6" x14ac:dyDescent="0.25">
      <c r="A1241" t="s">
        <v>12492</v>
      </c>
      <c r="B1241" t="s">
        <v>72</v>
      </c>
      <c r="C1241" t="s">
        <v>205</v>
      </c>
      <c r="D1241" t="s">
        <v>10115</v>
      </c>
      <c r="E1241">
        <v>12</v>
      </c>
      <c r="F1241" t="s">
        <v>10109</v>
      </c>
    </row>
    <row r="1242" spans="1:6" x14ac:dyDescent="0.25">
      <c r="A1242" t="s">
        <v>10953</v>
      </c>
      <c r="B1242" t="s">
        <v>72</v>
      </c>
      <c r="C1242" t="s">
        <v>205</v>
      </c>
      <c r="D1242" t="s">
        <v>10111</v>
      </c>
      <c r="E1242">
        <v>102</v>
      </c>
      <c r="F1242" t="s">
        <v>10109</v>
      </c>
    </row>
    <row r="1243" spans="1:6" x14ac:dyDescent="0.25">
      <c r="A1243" t="s">
        <v>21334</v>
      </c>
      <c r="B1243" t="s">
        <v>72</v>
      </c>
      <c r="C1243" t="s">
        <v>205</v>
      </c>
      <c r="D1243" t="s">
        <v>462</v>
      </c>
      <c r="E1243">
        <v>1</v>
      </c>
      <c r="F1243" t="s">
        <v>10109</v>
      </c>
    </row>
    <row r="1244" spans="1:6" x14ac:dyDescent="0.25">
      <c r="A1244" t="s">
        <v>21295</v>
      </c>
      <c r="B1244" t="s">
        <v>72</v>
      </c>
      <c r="C1244" t="s">
        <v>205</v>
      </c>
      <c r="D1244" t="s">
        <v>10122</v>
      </c>
      <c r="E1244">
        <v>1</v>
      </c>
      <c r="F1244" t="s">
        <v>10109</v>
      </c>
    </row>
    <row r="1245" spans="1:6" x14ac:dyDescent="0.25">
      <c r="A1245" t="s">
        <v>10549</v>
      </c>
      <c r="B1245" t="s">
        <v>72</v>
      </c>
      <c r="C1245" t="s">
        <v>205</v>
      </c>
      <c r="D1245" t="s">
        <v>463</v>
      </c>
      <c r="E1245">
        <v>4</v>
      </c>
      <c r="F1245" t="s">
        <v>10109</v>
      </c>
    </row>
    <row r="1246" spans="1:6" x14ac:dyDescent="0.25">
      <c r="A1246" t="s">
        <v>20415</v>
      </c>
      <c r="B1246" t="s">
        <v>72</v>
      </c>
      <c r="C1246" t="s">
        <v>205</v>
      </c>
      <c r="D1246" t="s">
        <v>464</v>
      </c>
      <c r="E1246">
        <v>2</v>
      </c>
      <c r="F1246" t="s">
        <v>10109</v>
      </c>
    </row>
    <row r="1247" spans="1:6" x14ac:dyDescent="0.25">
      <c r="A1247" t="s">
        <v>10788</v>
      </c>
      <c r="B1247" t="s">
        <v>72</v>
      </c>
      <c r="C1247" t="s">
        <v>205</v>
      </c>
      <c r="D1247" t="s">
        <v>10113</v>
      </c>
      <c r="E1247">
        <v>115</v>
      </c>
      <c r="F1247" t="s">
        <v>10109</v>
      </c>
    </row>
    <row r="1248" spans="1:6" x14ac:dyDescent="0.25">
      <c r="A1248" t="s">
        <v>11834</v>
      </c>
      <c r="B1248" t="s">
        <v>72</v>
      </c>
      <c r="C1248" t="s">
        <v>205</v>
      </c>
      <c r="D1248" t="s">
        <v>457</v>
      </c>
      <c r="E1248">
        <v>1</v>
      </c>
      <c r="F1248" t="s">
        <v>10109</v>
      </c>
    </row>
    <row r="1249" spans="1:6" x14ac:dyDescent="0.25">
      <c r="A1249" t="s">
        <v>21322</v>
      </c>
      <c r="B1249" t="s">
        <v>72</v>
      </c>
      <c r="C1249" t="s">
        <v>205</v>
      </c>
      <c r="D1249" t="s">
        <v>469</v>
      </c>
      <c r="E1249">
        <v>2</v>
      </c>
      <c r="F1249" t="s">
        <v>10109</v>
      </c>
    </row>
    <row r="1250" spans="1:6" x14ac:dyDescent="0.25">
      <c r="A1250" t="s">
        <v>20671</v>
      </c>
      <c r="B1250" t="s">
        <v>72</v>
      </c>
      <c r="C1250" t="s">
        <v>205</v>
      </c>
      <c r="D1250" t="s">
        <v>470</v>
      </c>
      <c r="E1250">
        <v>1</v>
      </c>
      <c r="F1250" t="s">
        <v>10109</v>
      </c>
    </row>
    <row r="1251" spans="1:6" x14ac:dyDescent="0.25">
      <c r="A1251" t="s">
        <v>11300</v>
      </c>
      <c r="B1251" t="s">
        <v>72</v>
      </c>
      <c r="C1251" t="s">
        <v>205</v>
      </c>
      <c r="D1251" t="s">
        <v>474</v>
      </c>
      <c r="E1251">
        <v>3</v>
      </c>
      <c r="F1251" t="s">
        <v>10109</v>
      </c>
    </row>
    <row r="1252" spans="1:6" x14ac:dyDescent="0.25">
      <c r="A1252" t="s">
        <v>12265</v>
      </c>
      <c r="B1252" t="s">
        <v>72</v>
      </c>
      <c r="C1252" t="s">
        <v>205</v>
      </c>
      <c r="D1252" t="s">
        <v>475</v>
      </c>
      <c r="E1252">
        <v>3</v>
      </c>
      <c r="F1252" t="s">
        <v>10109</v>
      </c>
    </row>
    <row r="1253" spans="1:6" x14ac:dyDescent="0.25">
      <c r="A1253" t="s">
        <v>11840</v>
      </c>
      <c r="B1253" t="s">
        <v>72</v>
      </c>
      <c r="C1253" t="s">
        <v>205</v>
      </c>
      <c r="D1253" t="s">
        <v>476</v>
      </c>
      <c r="E1253">
        <v>2</v>
      </c>
      <c r="F1253" t="s">
        <v>10109</v>
      </c>
    </row>
    <row r="1254" spans="1:6" x14ac:dyDescent="0.25">
      <c r="A1254" t="s">
        <v>21020</v>
      </c>
      <c r="B1254" t="s">
        <v>72</v>
      </c>
      <c r="C1254" t="s">
        <v>205</v>
      </c>
      <c r="D1254" t="s">
        <v>10123</v>
      </c>
      <c r="E1254">
        <v>3</v>
      </c>
      <c r="F1254" t="s">
        <v>10109</v>
      </c>
    </row>
    <row r="1255" spans="1:6" x14ac:dyDescent="0.25">
      <c r="A1255" t="s">
        <v>10315</v>
      </c>
      <c r="B1255" t="s">
        <v>72</v>
      </c>
      <c r="C1255" t="s">
        <v>205</v>
      </c>
      <c r="D1255" t="s">
        <v>477</v>
      </c>
      <c r="E1255">
        <v>3</v>
      </c>
      <c r="F1255" t="s">
        <v>10109</v>
      </c>
    </row>
    <row r="1256" spans="1:6" x14ac:dyDescent="0.25">
      <c r="A1256" t="s">
        <v>20154</v>
      </c>
      <c r="B1256" t="s">
        <v>72</v>
      </c>
      <c r="C1256" t="s">
        <v>205</v>
      </c>
      <c r="D1256" t="s">
        <v>479</v>
      </c>
      <c r="E1256">
        <v>1</v>
      </c>
      <c r="F1256" t="s">
        <v>10109</v>
      </c>
    </row>
    <row r="1257" spans="1:6" x14ac:dyDescent="0.25">
      <c r="A1257" t="s">
        <v>20363</v>
      </c>
      <c r="B1257" t="s">
        <v>72</v>
      </c>
      <c r="C1257" t="s">
        <v>205</v>
      </c>
      <c r="D1257" t="s">
        <v>480</v>
      </c>
      <c r="E1257">
        <v>1</v>
      </c>
      <c r="F1257" t="s">
        <v>10109</v>
      </c>
    </row>
    <row r="1258" spans="1:6" x14ac:dyDescent="0.25">
      <c r="A1258" t="s">
        <v>21078</v>
      </c>
      <c r="B1258" t="s">
        <v>72</v>
      </c>
      <c r="C1258" t="s">
        <v>206</v>
      </c>
      <c r="D1258" t="s">
        <v>451</v>
      </c>
      <c r="E1258">
        <v>1</v>
      </c>
      <c r="F1258" t="s">
        <v>10109</v>
      </c>
    </row>
    <row r="1259" spans="1:6" x14ac:dyDescent="0.25">
      <c r="A1259" t="s">
        <v>20947</v>
      </c>
      <c r="B1259" t="s">
        <v>72</v>
      </c>
      <c r="C1259" t="s">
        <v>206</v>
      </c>
      <c r="D1259" t="s">
        <v>454</v>
      </c>
      <c r="E1259">
        <v>1</v>
      </c>
      <c r="F1259" t="s">
        <v>10109</v>
      </c>
    </row>
    <row r="1260" spans="1:6" x14ac:dyDescent="0.25">
      <c r="A1260" t="s">
        <v>12176</v>
      </c>
      <c r="B1260" t="s">
        <v>72</v>
      </c>
      <c r="C1260" t="s">
        <v>206</v>
      </c>
      <c r="D1260" t="s">
        <v>461</v>
      </c>
      <c r="E1260">
        <v>1</v>
      </c>
      <c r="F1260" t="s">
        <v>10109</v>
      </c>
    </row>
    <row r="1261" spans="1:6" x14ac:dyDescent="0.25">
      <c r="A1261" t="s">
        <v>12540</v>
      </c>
      <c r="B1261" t="s">
        <v>72</v>
      </c>
      <c r="C1261" t="s">
        <v>206</v>
      </c>
      <c r="D1261" t="s">
        <v>10115</v>
      </c>
      <c r="E1261">
        <v>1</v>
      </c>
      <c r="F1261" t="s">
        <v>10109</v>
      </c>
    </row>
    <row r="1262" spans="1:6" x14ac:dyDescent="0.25">
      <c r="A1262" t="s">
        <v>11482</v>
      </c>
      <c r="B1262" t="s">
        <v>72</v>
      </c>
      <c r="C1262" t="s">
        <v>206</v>
      </c>
      <c r="D1262" t="s">
        <v>10111</v>
      </c>
      <c r="E1262">
        <v>14</v>
      </c>
      <c r="F1262" t="s">
        <v>10109</v>
      </c>
    </row>
    <row r="1263" spans="1:6" x14ac:dyDescent="0.25">
      <c r="A1263" t="s">
        <v>20759</v>
      </c>
      <c r="B1263" t="s">
        <v>72</v>
      </c>
      <c r="C1263" t="s">
        <v>206</v>
      </c>
      <c r="D1263" t="s">
        <v>463</v>
      </c>
      <c r="E1263">
        <v>1</v>
      </c>
      <c r="F1263" t="s">
        <v>10109</v>
      </c>
    </row>
    <row r="1264" spans="1:6" x14ac:dyDescent="0.25">
      <c r="A1264" t="s">
        <v>10638</v>
      </c>
      <c r="B1264" t="s">
        <v>72</v>
      </c>
      <c r="C1264" t="s">
        <v>206</v>
      </c>
      <c r="D1264" t="s">
        <v>10113</v>
      </c>
      <c r="E1264">
        <v>19</v>
      </c>
      <c r="F1264" t="s">
        <v>10109</v>
      </c>
    </row>
    <row r="1265" spans="1:6" x14ac:dyDescent="0.25">
      <c r="A1265" t="s">
        <v>21021</v>
      </c>
      <c r="B1265" t="s">
        <v>72</v>
      </c>
      <c r="C1265" t="s">
        <v>206</v>
      </c>
      <c r="D1265" t="s">
        <v>472</v>
      </c>
      <c r="E1265">
        <v>1</v>
      </c>
      <c r="F1265" t="s">
        <v>10109</v>
      </c>
    </row>
    <row r="1266" spans="1:6" x14ac:dyDescent="0.25">
      <c r="A1266" t="s">
        <v>21306</v>
      </c>
      <c r="B1266" t="s">
        <v>72</v>
      </c>
      <c r="C1266" t="s">
        <v>206</v>
      </c>
      <c r="D1266" t="s">
        <v>10137</v>
      </c>
      <c r="E1266">
        <v>1</v>
      </c>
      <c r="F1266" t="s">
        <v>10109</v>
      </c>
    </row>
    <row r="1267" spans="1:6" x14ac:dyDescent="0.25">
      <c r="A1267" t="s">
        <v>12381</v>
      </c>
      <c r="B1267" t="s">
        <v>72</v>
      </c>
      <c r="C1267" t="s">
        <v>207</v>
      </c>
      <c r="D1267" t="s">
        <v>451</v>
      </c>
      <c r="E1267">
        <v>1</v>
      </c>
      <c r="F1267" t="s">
        <v>10109</v>
      </c>
    </row>
    <row r="1268" spans="1:6" x14ac:dyDescent="0.25">
      <c r="A1268" t="s">
        <v>21069</v>
      </c>
      <c r="B1268" t="s">
        <v>72</v>
      </c>
      <c r="C1268" t="s">
        <v>207</v>
      </c>
      <c r="D1268" t="s">
        <v>453</v>
      </c>
      <c r="E1268">
        <v>1</v>
      </c>
      <c r="F1268" t="s">
        <v>10109</v>
      </c>
    </row>
    <row r="1269" spans="1:6" x14ac:dyDescent="0.25">
      <c r="A1269" t="s">
        <v>12547</v>
      </c>
      <c r="B1269" t="s">
        <v>72</v>
      </c>
      <c r="C1269" t="s">
        <v>207</v>
      </c>
      <c r="D1269" t="s">
        <v>461</v>
      </c>
      <c r="E1269">
        <v>1</v>
      </c>
      <c r="F1269" t="s">
        <v>10109</v>
      </c>
    </row>
    <row r="1270" spans="1:6" x14ac:dyDescent="0.25">
      <c r="A1270" t="s">
        <v>10207</v>
      </c>
      <c r="B1270" t="s">
        <v>72</v>
      </c>
      <c r="C1270" t="s">
        <v>207</v>
      </c>
      <c r="D1270" t="s">
        <v>10115</v>
      </c>
      <c r="E1270">
        <v>14</v>
      </c>
      <c r="F1270" t="s">
        <v>10109</v>
      </c>
    </row>
    <row r="1271" spans="1:6" x14ac:dyDescent="0.25">
      <c r="A1271" t="s">
        <v>11292</v>
      </c>
      <c r="B1271" t="s">
        <v>72</v>
      </c>
      <c r="C1271" t="s">
        <v>207</v>
      </c>
      <c r="D1271" t="s">
        <v>10111</v>
      </c>
      <c r="E1271">
        <v>330</v>
      </c>
      <c r="F1271" t="s">
        <v>10109</v>
      </c>
    </row>
    <row r="1272" spans="1:6" x14ac:dyDescent="0.25">
      <c r="A1272" t="s">
        <v>12629</v>
      </c>
      <c r="B1272" t="s">
        <v>72</v>
      </c>
      <c r="C1272" t="s">
        <v>207</v>
      </c>
      <c r="D1272" t="s">
        <v>462</v>
      </c>
      <c r="E1272">
        <v>1</v>
      </c>
      <c r="F1272" t="s">
        <v>10109</v>
      </c>
    </row>
    <row r="1273" spans="1:6" x14ac:dyDescent="0.25">
      <c r="A1273" t="s">
        <v>12164</v>
      </c>
      <c r="B1273" t="s">
        <v>72</v>
      </c>
      <c r="C1273" t="s">
        <v>207</v>
      </c>
      <c r="D1273" t="s">
        <v>10122</v>
      </c>
      <c r="E1273">
        <v>1</v>
      </c>
      <c r="F1273" t="s">
        <v>10109</v>
      </c>
    </row>
    <row r="1274" spans="1:6" x14ac:dyDescent="0.25">
      <c r="A1274" t="s">
        <v>12178</v>
      </c>
      <c r="B1274" t="s">
        <v>72</v>
      </c>
      <c r="C1274" t="s">
        <v>207</v>
      </c>
      <c r="D1274" t="s">
        <v>463</v>
      </c>
      <c r="E1274">
        <v>6</v>
      </c>
      <c r="F1274" t="s">
        <v>10109</v>
      </c>
    </row>
    <row r="1275" spans="1:6" x14ac:dyDescent="0.25">
      <c r="A1275" t="s">
        <v>12862</v>
      </c>
      <c r="B1275" t="s">
        <v>72</v>
      </c>
      <c r="C1275" t="s">
        <v>207</v>
      </c>
      <c r="D1275" t="s">
        <v>10113</v>
      </c>
      <c r="E1275">
        <v>372</v>
      </c>
      <c r="F1275" t="s">
        <v>10109</v>
      </c>
    </row>
    <row r="1276" spans="1:6" x14ac:dyDescent="0.25">
      <c r="A1276" t="s">
        <v>20918</v>
      </c>
      <c r="B1276" t="s">
        <v>72</v>
      </c>
      <c r="C1276" t="s">
        <v>207</v>
      </c>
      <c r="D1276" t="s">
        <v>467</v>
      </c>
      <c r="E1276">
        <v>3</v>
      </c>
      <c r="F1276" t="s">
        <v>10109</v>
      </c>
    </row>
    <row r="1277" spans="1:6" x14ac:dyDescent="0.25">
      <c r="A1277" t="s">
        <v>21237</v>
      </c>
      <c r="B1277" t="s">
        <v>72</v>
      </c>
      <c r="C1277" t="s">
        <v>207</v>
      </c>
      <c r="D1277" t="s">
        <v>10124</v>
      </c>
      <c r="E1277">
        <v>1</v>
      </c>
      <c r="F1277" t="s">
        <v>10109</v>
      </c>
    </row>
    <row r="1278" spans="1:6" x14ac:dyDescent="0.25">
      <c r="A1278" t="s">
        <v>11643</v>
      </c>
      <c r="B1278" t="s">
        <v>72</v>
      </c>
      <c r="C1278" t="s">
        <v>207</v>
      </c>
      <c r="D1278" t="s">
        <v>457</v>
      </c>
      <c r="E1278">
        <v>3</v>
      </c>
      <c r="F1278" t="s">
        <v>10109</v>
      </c>
    </row>
    <row r="1279" spans="1:6" x14ac:dyDescent="0.25">
      <c r="A1279" t="s">
        <v>10880</v>
      </c>
      <c r="B1279" t="s">
        <v>72</v>
      </c>
      <c r="C1279" t="s">
        <v>207</v>
      </c>
      <c r="D1279" t="s">
        <v>469</v>
      </c>
      <c r="E1279">
        <v>1</v>
      </c>
      <c r="F1279" t="s">
        <v>10109</v>
      </c>
    </row>
    <row r="1280" spans="1:6" x14ac:dyDescent="0.25">
      <c r="A1280" t="s">
        <v>11847</v>
      </c>
      <c r="B1280" t="s">
        <v>72</v>
      </c>
      <c r="C1280" t="s">
        <v>207</v>
      </c>
      <c r="D1280" t="s">
        <v>470</v>
      </c>
      <c r="E1280">
        <v>1</v>
      </c>
      <c r="F1280" t="s">
        <v>10109</v>
      </c>
    </row>
    <row r="1281" spans="1:6" x14ac:dyDescent="0.25">
      <c r="A1281" t="s">
        <v>11957</v>
      </c>
      <c r="B1281" t="s">
        <v>72</v>
      </c>
      <c r="C1281" t="s">
        <v>207</v>
      </c>
      <c r="D1281" t="s">
        <v>474</v>
      </c>
      <c r="E1281">
        <v>2</v>
      </c>
      <c r="F1281" t="s">
        <v>10109</v>
      </c>
    </row>
    <row r="1282" spans="1:6" x14ac:dyDescent="0.25">
      <c r="A1282" t="s">
        <v>11603</v>
      </c>
      <c r="B1282" t="s">
        <v>72</v>
      </c>
      <c r="C1282" t="s">
        <v>207</v>
      </c>
      <c r="D1282" t="s">
        <v>476</v>
      </c>
      <c r="E1282">
        <v>2</v>
      </c>
      <c r="F1282" t="s">
        <v>10109</v>
      </c>
    </row>
    <row r="1283" spans="1:6" x14ac:dyDescent="0.25">
      <c r="A1283" t="s">
        <v>11597</v>
      </c>
      <c r="B1283" t="s">
        <v>72</v>
      </c>
      <c r="C1283" t="s">
        <v>207</v>
      </c>
      <c r="D1283" t="s">
        <v>10123</v>
      </c>
      <c r="E1283">
        <v>1</v>
      </c>
      <c r="F1283" t="s">
        <v>10109</v>
      </c>
    </row>
    <row r="1284" spans="1:6" x14ac:dyDescent="0.25">
      <c r="A1284" t="s">
        <v>11982</v>
      </c>
      <c r="B1284" t="s">
        <v>72</v>
      </c>
      <c r="C1284" t="s">
        <v>207</v>
      </c>
      <c r="D1284" t="s">
        <v>477</v>
      </c>
      <c r="E1284">
        <v>2</v>
      </c>
      <c r="F1284" t="s">
        <v>10109</v>
      </c>
    </row>
    <row r="1285" spans="1:6" x14ac:dyDescent="0.25">
      <c r="A1285" t="s">
        <v>20304</v>
      </c>
      <c r="B1285" t="s">
        <v>72</v>
      </c>
      <c r="C1285" t="s">
        <v>207</v>
      </c>
      <c r="D1285" t="s">
        <v>479</v>
      </c>
      <c r="E1285">
        <v>1</v>
      </c>
      <c r="F1285" t="s">
        <v>10109</v>
      </c>
    </row>
    <row r="1286" spans="1:6" x14ac:dyDescent="0.25">
      <c r="A1286" t="s">
        <v>11355</v>
      </c>
      <c r="B1286" t="s">
        <v>72</v>
      </c>
      <c r="C1286" t="s">
        <v>207</v>
      </c>
      <c r="D1286" t="s">
        <v>480</v>
      </c>
      <c r="E1286">
        <v>2</v>
      </c>
      <c r="F1286" t="s">
        <v>10109</v>
      </c>
    </row>
    <row r="1287" spans="1:6" x14ac:dyDescent="0.25">
      <c r="A1287" t="s">
        <v>11880</v>
      </c>
      <c r="B1287" t="s">
        <v>72</v>
      </c>
      <c r="C1287" t="s">
        <v>208</v>
      </c>
      <c r="D1287" t="s">
        <v>10115</v>
      </c>
      <c r="E1287">
        <v>3</v>
      </c>
      <c r="F1287" t="s">
        <v>10109</v>
      </c>
    </row>
    <row r="1288" spans="1:6" x14ac:dyDescent="0.25">
      <c r="A1288" t="s">
        <v>10325</v>
      </c>
      <c r="B1288" t="s">
        <v>72</v>
      </c>
      <c r="C1288" t="s">
        <v>208</v>
      </c>
      <c r="D1288" t="s">
        <v>10111</v>
      </c>
      <c r="E1288">
        <v>50</v>
      </c>
      <c r="F1288" t="s">
        <v>10109</v>
      </c>
    </row>
    <row r="1289" spans="1:6" x14ac:dyDescent="0.25">
      <c r="A1289" t="s">
        <v>10894</v>
      </c>
      <c r="B1289" t="s">
        <v>72</v>
      </c>
      <c r="C1289" t="s">
        <v>208</v>
      </c>
      <c r="D1289" t="s">
        <v>463</v>
      </c>
      <c r="E1289">
        <v>2</v>
      </c>
      <c r="F1289" t="s">
        <v>10109</v>
      </c>
    </row>
    <row r="1290" spans="1:6" x14ac:dyDescent="0.25">
      <c r="A1290" t="s">
        <v>12165</v>
      </c>
      <c r="B1290" t="s">
        <v>72</v>
      </c>
      <c r="C1290" t="s">
        <v>208</v>
      </c>
      <c r="D1290" t="s">
        <v>10113</v>
      </c>
      <c r="E1290">
        <v>51</v>
      </c>
      <c r="F1290" t="s">
        <v>10109</v>
      </c>
    </row>
    <row r="1291" spans="1:6" x14ac:dyDescent="0.25">
      <c r="A1291" t="s">
        <v>20340</v>
      </c>
      <c r="B1291" t="s">
        <v>72</v>
      </c>
      <c r="C1291" t="s">
        <v>208</v>
      </c>
      <c r="D1291" t="s">
        <v>469</v>
      </c>
      <c r="E1291">
        <v>1</v>
      </c>
      <c r="F1291" t="s">
        <v>10109</v>
      </c>
    </row>
    <row r="1292" spans="1:6" x14ac:dyDescent="0.25">
      <c r="A1292" t="s">
        <v>20264</v>
      </c>
      <c r="B1292" t="s">
        <v>72</v>
      </c>
      <c r="C1292" t="s">
        <v>208</v>
      </c>
      <c r="D1292" t="s">
        <v>475</v>
      </c>
      <c r="E1292">
        <v>1</v>
      </c>
      <c r="F1292" t="s">
        <v>10109</v>
      </c>
    </row>
    <row r="1293" spans="1:6" x14ac:dyDescent="0.25">
      <c r="A1293" t="s">
        <v>20664</v>
      </c>
      <c r="B1293" t="s">
        <v>72</v>
      </c>
      <c r="C1293" t="s">
        <v>208</v>
      </c>
      <c r="D1293" t="s">
        <v>476</v>
      </c>
      <c r="E1293">
        <v>1</v>
      </c>
      <c r="F1293" t="s">
        <v>10109</v>
      </c>
    </row>
    <row r="1294" spans="1:6" x14ac:dyDescent="0.25">
      <c r="A1294" t="s">
        <v>20428</v>
      </c>
      <c r="B1294" t="s">
        <v>72</v>
      </c>
      <c r="C1294" t="s">
        <v>208</v>
      </c>
      <c r="D1294" t="s">
        <v>10137</v>
      </c>
      <c r="E1294">
        <v>1</v>
      </c>
      <c r="F1294" t="s">
        <v>10109</v>
      </c>
    </row>
    <row r="1295" spans="1:6" x14ac:dyDescent="0.25">
      <c r="A1295" t="s">
        <v>11985</v>
      </c>
      <c r="B1295" t="s">
        <v>72</v>
      </c>
      <c r="C1295" t="s">
        <v>209</v>
      </c>
      <c r="D1295" t="s">
        <v>10115</v>
      </c>
      <c r="E1295">
        <v>3</v>
      </c>
      <c r="F1295" t="s">
        <v>10109</v>
      </c>
    </row>
    <row r="1296" spans="1:6" x14ac:dyDescent="0.25">
      <c r="A1296" t="s">
        <v>10256</v>
      </c>
      <c r="B1296" t="s">
        <v>72</v>
      </c>
      <c r="C1296" t="s">
        <v>209</v>
      </c>
      <c r="D1296" t="s">
        <v>10111</v>
      </c>
      <c r="E1296">
        <v>45</v>
      </c>
      <c r="F1296" t="s">
        <v>10109</v>
      </c>
    </row>
    <row r="1297" spans="1:6" x14ac:dyDescent="0.25">
      <c r="A1297" t="s">
        <v>21073</v>
      </c>
      <c r="B1297" t="s">
        <v>72</v>
      </c>
      <c r="C1297" t="s">
        <v>209</v>
      </c>
      <c r="D1297" t="s">
        <v>10122</v>
      </c>
      <c r="E1297">
        <v>1</v>
      </c>
      <c r="F1297" t="s">
        <v>10109</v>
      </c>
    </row>
    <row r="1298" spans="1:6" x14ac:dyDescent="0.25">
      <c r="A1298" t="s">
        <v>12252</v>
      </c>
      <c r="B1298" t="s">
        <v>72</v>
      </c>
      <c r="C1298" t="s">
        <v>209</v>
      </c>
      <c r="D1298" t="s">
        <v>463</v>
      </c>
      <c r="E1298">
        <v>2</v>
      </c>
      <c r="F1298" t="s">
        <v>10109</v>
      </c>
    </row>
    <row r="1299" spans="1:6" x14ac:dyDescent="0.25">
      <c r="A1299" t="s">
        <v>12378</v>
      </c>
      <c r="B1299" t="s">
        <v>72</v>
      </c>
      <c r="C1299" t="s">
        <v>209</v>
      </c>
      <c r="D1299" t="s">
        <v>10113</v>
      </c>
      <c r="E1299">
        <v>48</v>
      </c>
      <c r="F1299" t="s">
        <v>10109</v>
      </c>
    </row>
    <row r="1300" spans="1:6" x14ac:dyDescent="0.25">
      <c r="A1300" t="s">
        <v>20507</v>
      </c>
      <c r="B1300" t="s">
        <v>72</v>
      </c>
      <c r="C1300" t="s">
        <v>209</v>
      </c>
      <c r="D1300" t="s">
        <v>475</v>
      </c>
      <c r="E1300">
        <v>1</v>
      </c>
      <c r="F1300" t="s">
        <v>10109</v>
      </c>
    </row>
    <row r="1301" spans="1:6" x14ac:dyDescent="0.25">
      <c r="A1301" t="s">
        <v>21170</v>
      </c>
      <c r="B1301" t="s">
        <v>72</v>
      </c>
      <c r="C1301" t="s">
        <v>209</v>
      </c>
      <c r="D1301" t="s">
        <v>480</v>
      </c>
      <c r="E1301">
        <v>1</v>
      </c>
      <c r="F1301" t="s">
        <v>10109</v>
      </c>
    </row>
    <row r="1302" spans="1:6" x14ac:dyDescent="0.25">
      <c r="A1302" t="s">
        <v>11853</v>
      </c>
      <c r="B1302" t="s">
        <v>72</v>
      </c>
      <c r="C1302" t="s">
        <v>210</v>
      </c>
      <c r="D1302" t="s">
        <v>10115</v>
      </c>
      <c r="E1302">
        <v>3</v>
      </c>
      <c r="F1302" t="s">
        <v>10109</v>
      </c>
    </row>
    <row r="1303" spans="1:6" x14ac:dyDescent="0.25">
      <c r="A1303" t="s">
        <v>10652</v>
      </c>
      <c r="B1303" t="s">
        <v>72</v>
      </c>
      <c r="C1303" t="s">
        <v>210</v>
      </c>
      <c r="D1303" t="s">
        <v>10111</v>
      </c>
      <c r="E1303">
        <v>47</v>
      </c>
      <c r="F1303" t="s">
        <v>10109</v>
      </c>
    </row>
    <row r="1304" spans="1:6" x14ac:dyDescent="0.25">
      <c r="A1304" t="s">
        <v>20751</v>
      </c>
      <c r="B1304" t="s">
        <v>72</v>
      </c>
      <c r="C1304" t="s">
        <v>210</v>
      </c>
      <c r="D1304" t="s">
        <v>10122</v>
      </c>
      <c r="E1304">
        <v>1</v>
      </c>
      <c r="F1304" t="s">
        <v>10109</v>
      </c>
    </row>
    <row r="1305" spans="1:6" x14ac:dyDescent="0.25">
      <c r="A1305" t="s">
        <v>11977</v>
      </c>
      <c r="B1305" t="s">
        <v>72</v>
      </c>
      <c r="C1305" t="s">
        <v>210</v>
      </c>
      <c r="D1305" t="s">
        <v>463</v>
      </c>
      <c r="E1305">
        <v>3</v>
      </c>
      <c r="F1305" t="s">
        <v>10109</v>
      </c>
    </row>
    <row r="1306" spans="1:6" x14ac:dyDescent="0.25">
      <c r="A1306" t="s">
        <v>11488</v>
      </c>
      <c r="B1306" t="s">
        <v>72</v>
      </c>
      <c r="C1306" t="s">
        <v>210</v>
      </c>
      <c r="D1306" t="s">
        <v>10113</v>
      </c>
      <c r="E1306">
        <v>49</v>
      </c>
      <c r="F1306" t="s">
        <v>10109</v>
      </c>
    </row>
    <row r="1307" spans="1:6" x14ac:dyDescent="0.25">
      <c r="A1307" t="s">
        <v>10797</v>
      </c>
      <c r="B1307" t="s">
        <v>72</v>
      </c>
      <c r="C1307" t="s">
        <v>210</v>
      </c>
      <c r="D1307" t="s">
        <v>10124</v>
      </c>
      <c r="E1307">
        <v>2</v>
      </c>
      <c r="F1307" t="s">
        <v>10109</v>
      </c>
    </row>
    <row r="1308" spans="1:6" x14ac:dyDescent="0.25">
      <c r="A1308" t="s">
        <v>12528</v>
      </c>
      <c r="B1308" t="s">
        <v>72</v>
      </c>
      <c r="C1308" t="s">
        <v>210</v>
      </c>
      <c r="D1308" t="s">
        <v>457</v>
      </c>
      <c r="E1308">
        <v>1</v>
      </c>
      <c r="F1308" t="s">
        <v>10109</v>
      </c>
    </row>
    <row r="1309" spans="1:6" x14ac:dyDescent="0.25">
      <c r="A1309" t="s">
        <v>10375</v>
      </c>
      <c r="B1309" t="s">
        <v>72</v>
      </c>
      <c r="C1309" t="s">
        <v>210</v>
      </c>
      <c r="D1309" t="s">
        <v>471</v>
      </c>
      <c r="E1309">
        <v>1</v>
      </c>
      <c r="F1309" t="s">
        <v>10109</v>
      </c>
    </row>
    <row r="1310" spans="1:6" x14ac:dyDescent="0.25">
      <c r="A1310" t="s">
        <v>10782</v>
      </c>
      <c r="B1310" t="s">
        <v>72</v>
      </c>
      <c r="C1310" t="s">
        <v>210</v>
      </c>
      <c r="D1310" t="s">
        <v>10123</v>
      </c>
      <c r="E1310">
        <v>1</v>
      </c>
      <c r="F1310" t="s">
        <v>10109</v>
      </c>
    </row>
    <row r="1311" spans="1:6" x14ac:dyDescent="0.25">
      <c r="A1311" t="s">
        <v>11379</v>
      </c>
      <c r="B1311" t="s">
        <v>72</v>
      </c>
      <c r="C1311" t="s">
        <v>211</v>
      </c>
      <c r="D1311" t="s">
        <v>10115</v>
      </c>
      <c r="E1311">
        <v>2</v>
      </c>
      <c r="F1311" t="s">
        <v>10109</v>
      </c>
    </row>
    <row r="1312" spans="1:6" x14ac:dyDescent="0.25">
      <c r="A1312" t="s">
        <v>11337</v>
      </c>
      <c r="B1312" t="s">
        <v>72</v>
      </c>
      <c r="C1312" t="s">
        <v>211</v>
      </c>
      <c r="D1312" t="s">
        <v>10111</v>
      </c>
      <c r="E1312">
        <v>28</v>
      </c>
      <c r="F1312" t="s">
        <v>10109</v>
      </c>
    </row>
    <row r="1313" spans="1:6" x14ac:dyDescent="0.25">
      <c r="A1313" t="s">
        <v>11373</v>
      </c>
      <c r="B1313" t="s">
        <v>72</v>
      </c>
      <c r="C1313" t="s">
        <v>211</v>
      </c>
      <c r="D1313" t="s">
        <v>463</v>
      </c>
      <c r="E1313">
        <v>1</v>
      </c>
      <c r="F1313" t="s">
        <v>10109</v>
      </c>
    </row>
    <row r="1314" spans="1:6" x14ac:dyDescent="0.25">
      <c r="A1314" t="s">
        <v>11711</v>
      </c>
      <c r="B1314" t="s">
        <v>72</v>
      </c>
      <c r="C1314" t="s">
        <v>211</v>
      </c>
      <c r="D1314" t="s">
        <v>10113</v>
      </c>
      <c r="E1314">
        <v>33</v>
      </c>
      <c r="F1314" t="s">
        <v>10109</v>
      </c>
    </row>
    <row r="1315" spans="1:6" x14ac:dyDescent="0.25">
      <c r="A1315" t="s">
        <v>10976</v>
      </c>
      <c r="B1315" t="s">
        <v>72</v>
      </c>
      <c r="C1315" t="s">
        <v>211</v>
      </c>
      <c r="D1315" t="s">
        <v>475</v>
      </c>
      <c r="E1315">
        <v>1</v>
      </c>
      <c r="F1315" t="s">
        <v>10109</v>
      </c>
    </row>
    <row r="1316" spans="1:6" x14ac:dyDescent="0.25">
      <c r="A1316" t="s">
        <v>10816</v>
      </c>
      <c r="B1316" t="s">
        <v>72</v>
      </c>
      <c r="C1316" t="s">
        <v>211</v>
      </c>
      <c r="D1316" t="s">
        <v>477</v>
      </c>
      <c r="E1316">
        <v>1</v>
      </c>
      <c r="F1316" t="s">
        <v>10109</v>
      </c>
    </row>
    <row r="1317" spans="1:6" x14ac:dyDescent="0.25">
      <c r="A1317" t="s">
        <v>11594</v>
      </c>
      <c r="B1317" t="s">
        <v>72</v>
      </c>
      <c r="C1317" t="s">
        <v>212</v>
      </c>
      <c r="D1317" t="s">
        <v>451</v>
      </c>
      <c r="E1317">
        <v>1</v>
      </c>
      <c r="F1317" t="s">
        <v>10109</v>
      </c>
    </row>
    <row r="1318" spans="1:6" x14ac:dyDescent="0.25">
      <c r="A1318" t="s">
        <v>20762</v>
      </c>
      <c r="B1318" t="s">
        <v>72</v>
      </c>
      <c r="C1318" t="s">
        <v>212</v>
      </c>
      <c r="D1318" t="s">
        <v>452</v>
      </c>
      <c r="E1318">
        <v>1</v>
      </c>
      <c r="F1318" t="s">
        <v>10109</v>
      </c>
    </row>
    <row r="1319" spans="1:6" x14ac:dyDescent="0.25">
      <c r="A1319" t="s">
        <v>21080</v>
      </c>
      <c r="B1319" t="s">
        <v>72</v>
      </c>
      <c r="C1319" t="s">
        <v>212</v>
      </c>
      <c r="D1319" t="s">
        <v>461</v>
      </c>
      <c r="E1319">
        <v>1</v>
      </c>
      <c r="F1319" t="s">
        <v>10109</v>
      </c>
    </row>
    <row r="1320" spans="1:6" x14ac:dyDescent="0.25">
      <c r="A1320" t="s">
        <v>12323</v>
      </c>
      <c r="B1320" t="s">
        <v>72</v>
      </c>
      <c r="C1320" t="s">
        <v>212</v>
      </c>
      <c r="D1320" t="s">
        <v>10115</v>
      </c>
      <c r="E1320">
        <v>3</v>
      </c>
      <c r="F1320" t="s">
        <v>10109</v>
      </c>
    </row>
    <row r="1321" spans="1:6" x14ac:dyDescent="0.25">
      <c r="A1321" t="s">
        <v>10697</v>
      </c>
      <c r="B1321" t="s">
        <v>72</v>
      </c>
      <c r="C1321" t="s">
        <v>212</v>
      </c>
      <c r="D1321" t="s">
        <v>10111</v>
      </c>
      <c r="E1321">
        <v>35</v>
      </c>
      <c r="F1321" t="s">
        <v>10109</v>
      </c>
    </row>
    <row r="1322" spans="1:6" x14ac:dyDescent="0.25">
      <c r="A1322" t="s">
        <v>20683</v>
      </c>
      <c r="B1322" t="s">
        <v>72</v>
      </c>
      <c r="C1322" t="s">
        <v>212</v>
      </c>
      <c r="D1322" t="s">
        <v>10122</v>
      </c>
      <c r="E1322">
        <v>2</v>
      </c>
      <c r="F1322" t="s">
        <v>10109</v>
      </c>
    </row>
    <row r="1323" spans="1:6" x14ac:dyDescent="0.25">
      <c r="A1323" t="s">
        <v>10689</v>
      </c>
      <c r="B1323" t="s">
        <v>72</v>
      </c>
      <c r="C1323" t="s">
        <v>212</v>
      </c>
      <c r="D1323" t="s">
        <v>463</v>
      </c>
      <c r="E1323">
        <v>1</v>
      </c>
      <c r="F1323" t="s">
        <v>10109</v>
      </c>
    </row>
    <row r="1324" spans="1:6" x14ac:dyDescent="0.25">
      <c r="A1324" t="s">
        <v>11350</v>
      </c>
      <c r="B1324" t="s">
        <v>72</v>
      </c>
      <c r="C1324" t="s">
        <v>212</v>
      </c>
      <c r="D1324" t="s">
        <v>10113</v>
      </c>
      <c r="E1324">
        <v>46</v>
      </c>
      <c r="F1324" t="s">
        <v>10109</v>
      </c>
    </row>
    <row r="1325" spans="1:6" x14ac:dyDescent="0.25">
      <c r="A1325" t="s">
        <v>20151</v>
      </c>
      <c r="B1325" t="s">
        <v>72</v>
      </c>
      <c r="C1325" t="s">
        <v>212</v>
      </c>
      <c r="D1325" t="s">
        <v>10124</v>
      </c>
      <c r="E1325">
        <v>1</v>
      </c>
      <c r="F1325" t="s">
        <v>10109</v>
      </c>
    </row>
    <row r="1326" spans="1:6" x14ac:dyDescent="0.25">
      <c r="A1326" t="s">
        <v>10681</v>
      </c>
      <c r="B1326" t="s">
        <v>72</v>
      </c>
      <c r="C1326" t="s">
        <v>212</v>
      </c>
      <c r="D1326" t="s">
        <v>457</v>
      </c>
      <c r="E1326">
        <v>2</v>
      </c>
      <c r="F1326" t="s">
        <v>10109</v>
      </c>
    </row>
    <row r="1327" spans="1:6" x14ac:dyDescent="0.25">
      <c r="A1327" t="s">
        <v>11607</v>
      </c>
      <c r="B1327" t="s">
        <v>72</v>
      </c>
      <c r="C1327" t="s">
        <v>212</v>
      </c>
      <c r="D1327" t="s">
        <v>474</v>
      </c>
      <c r="E1327">
        <v>1</v>
      </c>
      <c r="F1327" t="s">
        <v>10109</v>
      </c>
    </row>
    <row r="1328" spans="1:6" x14ac:dyDescent="0.25">
      <c r="A1328" t="s">
        <v>12451</v>
      </c>
      <c r="B1328" t="s">
        <v>72</v>
      </c>
      <c r="C1328" t="s">
        <v>212</v>
      </c>
      <c r="D1328" t="s">
        <v>475</v>
      </c>
      <c r="E1328">
        <v>1</v>
      </c>
      <c r="F1328" t="s">
        <v>10109</v>
      </c>
    </row>
    <row r="1329" spans="1:6" x14ac:dyDescent="0.25">
      <c r="A1329" t="s">
        <v>20503</v>
      </c>
      <c r="B1329" t="s">
        <v>72</v>
      </c>
      <c r="C1329" t="s">
        <v>212</v>
      </c>
      <c r="D1329" t="s">
        <v>10123</v>
      </c>
      <c r="E1329">
        <v>1</v>
      </c>
      <c r="F1329" t="s">
        <v>10109</v>
      </c>
    </row>
    <row r="1330" spans="1:6" x14ac:dyDescent="0.25">
      <c r="A1330" t="s">
        <v>20325</v>
      </c>
      <c r="B1330" t="s">
        <v>72</v>
      </c>
      <c r="C1330" t="s">
        <v>213</v>
      </c>
      <c r="D1330" t="s">
        <v>10115</v>
      </c>
      <c r="E1330">
        <v>1</v>
      </c>
      <c r="F1330" t="s">
        <v>10109</v>
      </c>
    </row>
    <row r="1331" spans="1:6" x14ac:dyDescent="0.25">
      <c r="A1331" t="s">
        <v>12203</v>
      </c>
      <c r="B1331" t="s">
        <v>72</v>
      </c>
      <c r="C1331" t="s">
        <v>213</v>
      </c>
      <c r="D1331" t="s">
        <v>10111</v>
      </c>
      <c r="E1331">
        <v>13</v>
      </c>
      <c r="F1331" t="s">
        <v>10109</v>
      </c>
    </row>
    <row r="1332" spans="1:6" x14ac:dyDescent="0.25">
      <c r="A1332" t="s">
        <v>20354</v>
      </c>
      <c r="B1332" t="s">
        <v>72</v>
      </c>
      <c r="C1332" t="s">
        <v>213</v>
      </c>
      <c r="D1332" t="s">
        <v>10122</v>
      </c>
      <c r="E1332">
        <v>1</v>
      </c>
      <c r="F1332" t="s">
        <v>10109</v>
      </c>
    </row>
    <row r="1333" spans="1:6" x14ac:dyDescent="0.25">
      <c r="A1333" t="s">
        <v>20449</v>
      </c>
      <c r="B1333" t="s">
        <v>72</v>
      </c>
      <c r="C1333" t="s">
        <v>213</v>
      </c>
      <c r="D1333" t="s">
        <v>463</v>
      </c>
      <c r="E1333">
        <v>1</v>
      </c>
      <c r="F1333" t="s">
        <v>10109</v>
      </c>
    </row>
    <row r="1334" spans="1:6" x14ac:dyDescent="0.25">
      <c r="A1334" t="s">
        <v>11676</v>
      </c>
      <c r="B1334" t="s">
        <v>72</v>
      </c>
      <c r="C1334" t="s">
        <v>213</v>
      </c>
      <c r="D1334" t="s">
        <v>10113</v>
      </c>
      <c r="E1334">
        <v>15</v>
      </c>
      <c r="F1334" t="s">
        <v>10109</v>
      </c>
    </row>
    <row r="1335" spans="1:6" x14ac:dyDescent="0.25">
      <c r="A1335" t="s">
        <v>10192</v>
      </c>
      <c r="B1335" t="s">
        <v>72</v>
      </c>
      <c r="C1335" t="s">
        <v>214</v>
      </c>
      <c r="D1335" t="s">
        <v>10111</v>
      </c>
      <c r="E1335">
        <v>36</v>
      </c>
      <c r="F1335" t="s">
        <v>10109</v>
      </c>
    </row>
    <row r="1336" spans="1:6" x14ac:dyDescent="0.25">
      <c r="A1336" t="s">
        <v>12868</v>
      </c>
      <c r="B1336" t="s">
        <v>72</v>
      </c>
      <c r="C1336" t="s">
        <v>214</v>
      </c>
      <c r="D1336" t="s">
        <v>10113</v>
      </c>
      <c r="E1336">
        <v>41</v>
      </c>
      <c r="F1336" t="s">
        <v>10109</v>
      </c>
    </row>
    <row r="1337" spans="1:6" x14ac:dyDescent="0.25">
      <c r="A1337" t="s">
        <v>12641</v>
      </c>
      <c r="B1337" t="s">
        <v>72</v>
      </c>
      <c r="C1337" t="s">
        <v>215</v>
      </c>
      <c r="D1337" t="s">
        <v>10115</v>
      </c>
      <c r="E1337">
        <v>2</v>
      </c>
      <c r="F1337" t="s">
        <v>10109</v>
      </c>
    </row>
    <row r="1338" spans="1:6" x14ac:dyDescent="0.25">
      <c r="A1338" t="s">
        <v>12262</v>
      </c>
      <c r="B1338" t="s">
        <v>72</v>
      </c>
      <c r="C1338" t="s">
        <v>215</v>
      </c>
      <c r="D1338" t="s">
        <v>10111</v>
      </c>
      <c r="E1338">
        <v>30</v>
      </c>
      <c r="F1338" t="s">
        <v>10109</v>
      </c>
    </row>
    <row r="1339" spans="1:6" x14ac:dyDescent="0.25">
      <c r="A1339" t="s">
        <v>10540</v>
      </c>
      <c r="B1339" t="s">
        <v>72</v>
      </c>
      <c r="C1339" t="s">
        <v>215</v>
      </c>
      <c r="D1339" t="s">
        <v>10122</v>
      </c>
      <c r="E1339">
        <v>1</v>
      </c>
      <c r="F1339" t="s">
        <v>10109</v>
      </c>
    </row>
    <row r="1340" spans="1:6" x14ac:dyDescent="0.25">
      <c r="A1340" t="s">
        <v>11620</v>
      </c>
      <c r="B1340" t="s">
        <v>72</v>
      </c>
      <c r="C1340" t="s">
        <v>215</v>
      </c>
      <c r="D1340" t="s">
        <v>463</v>
      </c>
      <c r="E1340">
        <v>1</v>
      </c>
      <c r="F1340" t="s">
        <v>10109</v>
      </c>
    </row>
    <row r="1341" spans="1:6" x14ac:dyDescent="0.25">
      <c r="A1341" t="s">
        <v>21236</v>
      </c>
      <c r="B1341" t="s">
        <v>72</v>
      </c>
      <c r="C1341" t="s">
        <v>215</v>
      </c>
      <c r="D1341" t="s">
        <v>464</v>
      </c>
      <c r="E1341">
        <v>1</v>
      </c>
      <c r="F1341" t="s">
        <v>10109</v>
      </c>
    </row>
    <row r="1342" spans="1:6" x14ac:dyDescent="0.25">
      <c r="A1342" t="s">
        <v>11854</v>
      </c>
      <c r="B1342" t="s">
        <v>72</v>
      </c>
      <c r="C1342" t="s">
        <v>215</v>
      </c>
      <c r="D1342" t="s">
        <v>10113</v>
      </c>
      <c r="E1342">
        <v>36</v>
      </c>
      <c r="F1342" t="s">
        <v>10109</v>
      </c>
    </row>
    <row r="1343" spans="1:6" x14ac:dyDescent="0.25">
      <c r="A1343" t="s">
        <v>11385</v>
      </c>
      <c r="B1343" t="s">
        <v>72</v>
      </c>
      <c r="C1343" t="s">
        <v>216</v>
      </c>
      <c r="D1343" t="s">
        <v>451</v>
      </c>
      <c r="E1343">
        <v>1</v>
      </c>
      <c r="F1343" t="s">
        <v>10109</v>
      </c>
    </row>
    <row r="1344" spans="1:6" x14ac:dyDescent="0.25">
      <c r="A1344" t="s">
        <v>21086</v>
      </c>
      <c r="B1344" t="s">
        <v>72</v>
      </c>
      <c r="C1344" t="s">
        <v>216</v>
      </c>
      <c r="D1344" t="s">
        <v>10268</v>
      </c>
      <c r="E1344">
        <v>1</v>
      </c>
      <c r="F1344" t="s">
        <v>10109</v>
      </c>
    </row>
    <row r="1345" spans="1:6" x14ac:dyDescent="0.25">
      <c r="A1345" t="s">
        <v>20698</v>
      </c>
      <c r="B1345" t="s">
        <v>72</v>
      </c>
      <c r="C1345" t="s">
        <v>216</v>
      </c>
      <c r="D1345" t="s">
        <v>498</v>
      </c>
      <c r="E1345">
        <v>1</v>
      </c>
      <c r="F1345" t="s">
        <v>10109</v>
      </c>
    </row>
    <row r="1346" spans="1:6" x14ac:dyDescent="0.25">
      <c r="A1346" t="s">
        <v>10197</v>
      </c>
      <c r="B1346" t="s">
        <v>72</v>
      </c>
      <c r="C1346" t="s">
        <v>216</v>
      </c>
      <c r="D1346" t="s">
        <v>10115</v>
      </c>
      <c r="E1346">
        <v>6</v>
      </c>
      <c r="F1346" t="s">
        <v>10109</v>
      </c>
    </row>
    <row r="1347" spans="1:6" x14ac:dyDescent="0.25">
      <c r="A1347" t="s">
        <v>11290</v>
      </c>
      <c r="B1347" t="s">
        <v>72</v>
      </c>
      <c r="C1347" t="s">
        <v>216</v>
      </c>
      <c r="D1347" t="s">
        <v>10111</v>
      </c>
      <c r="E1347">
        <v>66</v>
      </c>
      <c r="F1347" t="s">
        <v>10109</v>
      </c>
    </row>
    <row r="1348" spans="1:6" x14ac:dyDescent="0.25">
      <c r="A1348" t="s">
        <v>20475</v>
      </c>
      <c r="B1348" t="s">
        <v>72</v>
      </c>
      <c r="C1348" t="s">
        <v>216</v>
      </c>
      <c r="D1348" t="s">
        <v>462</v>
      </c>
      <c r="E1348">
        <v>1</v>
      </c>
      <c r="F1348" t="s">
        <v>10109</v>
      </c>
    </row>
    <row r="1349" spans="1:6" x14ac:dyDescent="0.25">
      <c r="A1349" t="s">
        <v>12166</v>
      </c>
      <c r="B1349" t="s">
        <v>72</v>
      </c>
      <c r="C1349" t="s">
        <v>216</v>
      </c>
      <c r="D1349" t="s">
        <v>10122</v>
      </c>
      <c r="E1349">
        <v>5</v>
      </c>
      <c r="F1349" t="s">
        <v>10109</v>
      </c>
    </row>
    <row r="1350" spans="1:6" x14ac:dyDescent="0.25">
      <c r="A1350" t="s">
        <v>12182</v>
      </c>
      <c r="B1350" t="s">
        <v>72</v>
      </c>
      <c r="C1350" t="s">
        <v>216</v>
      </c>
      <c r="D1350" t="s">
        <v>463</v>
      </c>
      <c r="E1350">
        <v>3</v>
      </c>
      <c r="F1350" t="s">
        <v>10109</v>
      </c>
    </row>
    <row r="1351" spans="1:6" x14ac:dyDescent="0.25">
      <c r="A1351" t="s">
        <v>12555</v>
      </c>
      <c r="B1351" t="s">
        <v>72</v>
      </c>
      <c r="C1351" t="s">
        <v>216</v>
      </c>
      <c r="D1351" t="s">
        <v>10113</v>
      </c>
      <c r="E1351">
        <v>77</v>
      </c>
      <c r="F1351" t="s">
        <v>10109</v>
      </c>
    </row>
    <row r="1352" spans="1:6" x14ac:dyDescent="0.25">
      <c r="A1352" t="s">
        <v>20267</v>
      </c>
      <c r="B1352" t="s">
        <v>72</v>
      </c>
      <c r="C1352" t="s">
        <v>216</v>
      </c>
      <c r="D1352" t="s">
        <v>10137</v>
      </c>
      <c r="E1352">
        <v>1</v>
      </c>
      <c r="F1352" t="s">
        <v>10109</v>
      </c>
    </row>
    <row r="1353" spans="1:6" x14ac:dyDescent="0.25">
      <c r="A1353" t="s">
        <v>20307</v>
      </c>
      <c r="B1353" t="s">
        <v>72</v>
      </c>
      <c r="C1353" t="s">
        <v>216</v>
      </c>
      <c r="D1353" t="s">
        <v>479</v>
      </c>
      <c r="E1353">
        <v>1</v>
      </c>
      <c r="F1353" t="s">
        <v>10109</v>
      </c>
    </row>
    <row r="1354" spans="1:6" x14ac:dyDescent="0.25">
      <c r="A1354" t="s">
        <v>21320</v>
      </c>
      <c r="B1354" t="s">
        <v>72</v>
      </c>
      <c r="C1354" t="s">
        <v>217</v>
      </c>
      <c r="D1354" t="s">
        <v>455</v>
      </c>
      <c r="E1354">
        <v>1</v>
      </c>
      <c r="F1354" t="s">
        <v>10109</v>
      </c>
    </row>
    <row r="1355" spans="1:6" x14ac:dyDescent="0.25">
      <c r="A1355" t="s">
        <v>12864</v>
      </c>
      <c r="B1355" t="s">
        <v>72</v>
      </c>
      <c r="C1355" t="s">
        <v>217</v>
      </c>
      <c r="D1355" t="s">
        <v>10115</v>
      </c>
      <c r="E1355">
        <v>4</v>
      </c>
      <c r="F1355" t="s">
        <v>10109</v>
      </c>
    </row>
    <row r="1356" spans="1:6" x14ac:dyDescent="0.25">
      <c r="A1356" t="s">
        <v>11885</v>
      </c>
      <c r="B1356" t="s">
        <v>72</v>
      </c>
      <c r="C1356" t="s">
        <v>217</v>
      </c>
      <c r="D1356" t="s">
        <v>10111</v>
      </c>
      <c r="E1356">
        <v>27</v>
      </c>
      <c r="F1356" t="s">
        <v>10109</v>
      </c>
    </row>
    <row r="1357" spans="1:6" x14ac:dyDescent="0.25">
      <c r="A1357" t="s">
        <v>11624</v>
      </c>
      <c r="B1357" t="s">
        <v>72</v>
      </c>
      <c r="C1357" t="s">
        <v>217</v>
      </c>
      <c r="D1357" t="s">
        <v>10122</v>
      </c>
      <c r="E1357">
        <v>1</v>
      </c>
      <c r="F1357" t="s">
        <v>10109</v>
      </c>
    </row>
    <row r="1358" spans="1:6" x14ac:dyDescent="0.25">
      <c r="A1358" t="s">
        <v>12861</v>
      </c>
      <c r="B1358" t="s">
        <v>72</v>
      </c>
      <c r="C1358" t="s">
        <v>217</v>
      </c>
      <c r="D1358" t="s">
        <v>463</v>
      </c>
      <c r="E1358">
        <v>3</v>
      </c>
      <c r="F1358" t="s">
        <v>10109</v>
      </c>
    </row>
    <row r="1359" spans="1:6" x14ac:dyDescent="0.25">
      <c r="A1359" t="s">
        <v>11301</v>
      </c>
      <c r="B1359" t="s">
        <v>72</v>
      </c>
      <c r="C1359" t="s">
        <v>217</v>
      </c>
      <c r="D1359" t="s">
        <v>10113</v>
      </c>
      <c r="E1359">
        <v>31</v>
      </c>
      <c r="F1359" t="s">
        <v>10109</v>
      </c>
    </row>
    <row r="1360" spans="1:6" x14ac:dyDescent="0.25">
      <c r="A1360" t="s">
        <v>12144</v>
      </c>
      <c r="B1360" t="s">
        <v>72</v>
      </c>
      <c r="C1360" t="s">
        <v>217</v>
      </c>
      <c r="D1360" t="s">
        <v>457</v>
      </c>
      <c r="E1360">
        <v>1</v>
      </c>
      <c r="F1360" t="s">
        <v>10109</v>
      </c>
    </row>
    <row r="1361" spans="1:6" x14ac:dyDescent="0.25">
      <c r="A1361" t="s">
        <v>21239</v>
      </c>
      <c r="B1361" t="s">
        <v>72</v>
      </c>
      <c r="C1361" t="s">
        <v>217</v>
      </c>
      <c r="D1361" t="s">
        <v>469</v>
      </c>
      <c r="E1361">
        <v>2</v>
      </c>
      <c r="F1361" t="s">
        <v>10109</v>
      </c>
    </row>
    <row r="1362" spans="1:6" x14ac:dyDescent="0.25">
      <c r="A1362" t="s">
        <v>21302</v>
      </c>
      <c r="B1362" t="s">
        <v>72</v>
      </c>
      <c r="C1362" t="s">
        <v>217</v>
      </c>
      <c r="D1362" t="s">
        <v>470</v>
      </c>
      <c r="E1362">
        <v>1</v>
      </c>
      <c r="F1362" t="s">
        <v>10109</v>
      </c>
    </row>
    <row r="1363" spans="1:6" x14ac:dyDescent="0.25">
      <c r="A1363" t="s">
        <v>20681</v>
      </c>
      <c r="B1363" t="s">
        <v>72</v>
      </c>
      <c r="C1363" t="s">
        <v>217</v>
      </c>
      <c r="D1363" t="s">
        <v>20352</v>
      </c>
      <c r="E1363">
        <v>1</v>
      </c>
      <c r="F1363" t="s">
        <v>10109</v>
      </c>
    </row>
    <row r="1364" spans="1:6" x14ac:dyDescent="0.25">
      <c r="A1364" t="s">
        <v>21332</v>
      </c>
      <c r="B1364" t="s">
        <v>72</v>
      </c>
      <c r="C1364" t="s">
        <v>217</v>
      </c>
      <c r="D1364" t="s">
        <v>474</v>
      </c>
      <c r="E1364">
        <v>1</v>
      </c>
      <c r="F1364" t="s">
        <v>10109</v>
      </c>
    </row>
    <row r="1365" spans="1:6" x14ac:dyDescent="0.25">
      <c r="A1365" t="s">
        <v>20662</v>
      </c>
      <c r="B1365" t="s">
        <v>72</v>
      </c>
      <c r="C1365" t="s">
        <v>217</v>
      </c>
      <c r="D1365" t="s">
        <v>10123</v>
      </c>
      <c r="E1365">
        <v>1</v>
      </c>
      <c r="F1365" t="s">
        <v>10109</v>
      </c>
    </row>
    <row r="1366" spans="1:6" x14ac:dyDescent="0.25">
      <c r="A1366" t="s">
        <v>20474</v>
      </c>
      <c r="B1366" t="s">
        <v>72</v>
      </c>
      <c r="C1366" t="s">
        <v>217</v>
      </c>
      <c r="D1366" t="s">
        <v>477</v>
      </c>
      <c r="E1366">
        <v>1</v>
      </c>
      <c r="F1366" t="s">
        <v>10109</v>
      </c>
    </row>
    <row r="1367" spans="1:6" x14ac:dyDescent="0.25">
      <c r="A1367" t="s">
        <v>21029</v>
      </c>
      <c r="B1367" t="s">
        <v>72</v>
      </c>
      <c r="C1367" t="s">
        <v>217</v>
      </c>
      <c r="D1367" t="s">
        <v>478</v>
      </c>
      <c r="E1367">
        <v>1</v>
      </c>
      <c r="F1367" t="s">
        <v>10109</v>
      </c>
    </row>
    <row r="1368" spans="1:6" x14ac:dyDescent="0.25">
      <c r="A1368" t="s">
        <v>20701</v>
      </c>
      <c r="B1368" t="s">
        <v>72</v>
      </c>
      <c r="C1368" t="s">
        <v>217</v>
      </c>
      <c r="D1368" t="s">
        <v>480</v>
      </c>
      <c r="E1368">
        <v>1</v>
      </c>
      <c r="F1368" t="s">
        <v>10109</v>
      </c>
    </row>
    <row r="1369" spans="1:6" x14ac:dyDescent="0.25">
      <c r="A1369" t="s">
        <v>12469</v>
      </c>
      <c r="B1369" t="s">
        <v>72</v>
      </c>
      <c r="C1369" t="s">
        <v>218</v>
      </c>
      <c r="D1369" t="s">
        <v>10115</v>
      </c>
      <c r="E1369">
        <v>2</v>
      </c>
      <c r="F1369" t="s">
        <v>10109</v>
      </c>
    </row>
    <row r="1370" spans="1:6" x14ac:dyDescent="0.25">
      <c r="A1370" t="s">
        <v>12286</v>
      </c>
      <c r="B1370" t="s">
        <v>72</v>
      </c>
      <c r="C1370" t="s">
        <v>218</v>
      </c>
      <c r="D1370" t="s">
        <v>10111</v>
      </c>
      <c r="E1370">
        <v>50</v>
      </c>
      <c r="F1370" t="s">
        <v>10109</v>
      </c>
    </row>
    <row r="1371" spans="1:6" x14ac:dyDescent="0.25">
      <c r="A1371" t="s">
        <v>20829</v>
      </c>
      <c r="B1371" t="s">
        <v>72</v>
      </c>
      <c r="C1371" t="s">
        <v>218</v>
      </c>
      <c r="D1371" t="s">
        <v>462</v>
      </c>
      <c r="E1371">
        <v>1</v>
      </c>
      <c r="F1371" t="s">
        <v>10109</v>
      </c>
    </row>
    <row r="1372" spans="1:6" x14ac:dyDescent="0.25">
      <c r="A1372" t="s">
        <v>11576</v>
      </c>
      <c r="B1372" t="s">
        <v>72</v>
      </c>
      <c r="C1372" t="s">
        <v>218</v>
      </c>
      <c r="D1372" t="s">
        <v>10113</v>
      </c>
      <c r="E1372">
        <v>54</v>
      </c>
      <c r="F1372" t="s">
        <v>10109</v>
      </c>
    </row>
    <row r="1373" spans="1:6" x14ac:dyDescent="0.25">
      <c r="A1373" t="s">
        <v>20477</v>
      </c>
      <c r="B1373" t="s">
        <v>72</v>
      </c>
      <c r="C1373" t="s">
        <v>218</v>
      </c>
      <c r="D1373" t="s">
        <v>477</v>
      </c>
      <c r="E1373">
        <v>1</v>
      </c>
      <c r="F1373" t="s">
        <v>10109</v>
      </c>
    </row>
    <row r="1374" spans="1:6" x14ac:dyDescent="0.25">
      <c r="A1374" t="s">
        <v>20812</v>
      </c>
      <c r="B1374" t="s">
        <v>72</v>
      </c>
      <c r="C1374" t="s">
        <v>218</v>
      </c>
      <c r="D1374" t="s">
        <v>10137</v>
      </c>
      <c r="E1374">
        <v>1</v>
      </c>
      <c r="F1374" t="s">
        <v>10109</v>
      </c>
    </row>
    <row r="1375" spans="1:6" x14ac:dyDescent="0.25">
      <c r="A1375" t="s">
        <v>11579</v>
      </c>
      <c r="B1375" t="s">
        <v>72</v>
      </c>
      <c r="C1375" t="s">
        <v>219</v>
      </c>
      <c r="D1375" t="s">
        <v>10115</v>
      </c>
      <c r="E1375">
        <v>2</v>
      </c>
      <c r="F1375" t="s">
        <v>10109</v>
      </c>
    </row>
    <row r="1376" spans="1:6" x14ac:dyDescent="0.25">
      <c r="A1376" t="s">
        <v>11520</v>
      </c>
      <c r="B1376" t="s">
        <v>72</v>
      </c>
      <c r="C1376" t="s">
        <v>219</v>
      </c>
      <c r="D1376" t="s">
        <v>10111</v>
      </c>
      <c r="E1376">
        <v>47</v>
      </c>
      <c r="F1376" t="s">
        <v>10109</v>
      </c>
    </row>
    <row r="1377" spans="1:6" x14ac:dyDescent="0.25">
      <c r="A1377" t="s">
        <v>12232</v>
      </c>
      <c r="B1377" t="s">
        <v>72</v>
      </c>
      <c r="C1377" t="s">
        <v>219</v>
      </c>
      <c r="D1377" t="s">
        <v>462</v>
      </c>
      <c r="E1377">
        <v>1</v>
      </c>
      <c r="F1377" t="s">
        <v>10109</v>
      </c>
    </row>
    <row r="1378" spans="1:6" x14ac:dyDescent="0.25">
      <c r="A1378" t="s">
        <v>10185</v>
      </c>
      <c r="B1378" t="s">
        <v>72</v>
      </c>
      <c r="C1378" t="s">
        <v>219</v>
      </c>
      <c r="D1378" t="s">
        <v>463</v>
      </c>
      <c r="E1378">
        <v>1</v>
      </c>
      <c r="F1378" t="s">
        <v>10109</v>
      </c>
    </row>
    <row r="1379" spans="1:6" x14ac:dyDescent="0.25">
      <c r="A1379" t="s">
        <v>12382</v>
      </c>
      <c r="B1379" t="s">
        <v>72</v>
      </c>
      <c r="C1379" t="s">
        <v>219</v>
      </c>
      <c r="D1379" t="s">
        <v>10113</v>
      </c>
      <c r="E1379">
        <v>59</v>
      </c>
      <c r="F1379" t="s">
        <v>10109</v>
      </c>
    </row>
    <row r="1380" spans="1:6" x14ac:dyDescent="0.25">
      <c r="A1380" t="s">
        <v>20695</v>
      </c>
      <c r="B1380" t="s">
        <v>72</v>
      </c>
      <c r="C1380" t="s">
        <v>219</v>
      </c>
      <c r="D1380" t="s">
        <v>476</v>
      </c>
      <c r="E1380">
        <v>1</v>
      </c>
      <c r="F1380" t="s">
        <v>10109</v>
      </c>
    </row>
    <row r="1381" spans="1:6" x14ac:dyDescent="0.25">
      <c r="A1381" t="s">
        <v>20669</v>
      </c>
      <c r="B1381" t="s">
        <v>72</v>
      </c>
      <c r="C1381" t="s">
        <v>220</v>
      </c>
      <c r="D1381" t="s">
        <v>451</v>
      </c>
      <c r="E1381">
        <v>1</v>
      </c>
      <c r="F1381" t="s">
        <v>10109</v>
      </c>
    </row>
    <row r="1382" spans="1:6" x14ac:dyDescent="0.25">
      <c r="A1382" t="s">
        <v>11387</v>
      </c>
      <c r="B1382" t="s">
        <v>72</v>
      </c>
      <c r="C1382" t="s">
        <v>220</v>
      </c>
      <c r="D1382" t="s">
        <v>10115</v>
      </c>
      <c r="E1382">
        <v>3</v>
      </c>
      <c r="F1382" t="s">
        <v>10109</v>
      </c>
    </row>
    <row r="1383" spans="1:6" x14ac:dyDescent="0.25">
      <c r="A1383" t="s">
        <v>10541</v>
      </c>
      <c r="B1383" t="s">
        <v>72</v>
      </c>
      <c r="C1383" t="s">
        <v>220</v>
      </c>
      <c r="D1383" t="s">
        <v>10111</v>
      </c>
      <c r="E1383">
        <v>39</v>
      </c>
      <c r="F1383" t="s">
        <v>10109</v>
      </c>
    </row>
    <row r="1384" spans="1:6" x14ac:dyDescent="0.25">
      <c r="A1384" t="s">
        <v>11354</v>
      </c>
      <c r="B1384" t="s">
        <v>72</v>
      </c>
      <c r="C1384" t="s">
        <v>220</v>
      </c>
      <c r="D1384" t="s">
        <v>463</v>
      </c>
      <c r="E1384">
        <v>2</v>
      </c>
      <c r="F1384" t="s">
        <v>10109</v>
      </c>
    </row>
    <row r="1385" spans="1:6" x14ac:dyDescent="0.25">
      <c r="A1385" t="s">
        <v>10261</v>
      </c>
      <c r="B1385" t="s">
        <v>72</v>
      </c>
      <c r="C1385" t="s">
        <v>220</v>
      </c>
      <c r="D1385" t="s">
        <v>10113</v>
      </c>
      <c r="E1385">
        <v>46</v>
      </c>
      <c r="F1385" t="s">
        <v>10109</v>
      </c>
    </row>
    <row r="1386" spans="1:6" x14ac:dyDescent="0.25">
      <c r="A1386" t="s">
        <v>20441</v>
      </c>
      <c r="B1386" t="s">
        <v>72</v>
      </c>
      <c r="C1386" t="s">
        <v>221</v>
      </c>
      <c r="D1386" t="s">
        <v>451</v>
      </c>
      <c r="E1386">
        <v>1</v>
      </c>
      <c r="F1386" t="s">
        <v>10109</v>
      </c>
    </row>
    <row r="1387" spans="1:6" x14ac:dyDescent="0.25">
      <c r="A1387" t="s">
        <v>20381</v>
      </c>
      <c r="B1387" t="s">
        <v>72</v>
      </c>
      <c r="C1387" t="s">
        <v>221</v>
      </c>
      <c r="D1387" t="s">
        <v>10268</v>
      </c>
      <c r="E1387">
        <v>1</v>
      </c>
      <c r="F1387" t="s">
        <v>10109</v>
      </c>
    </row>
    <row r="1388" spans="1:6" x14ac:dyDescent="0.25">
      <c r="A1388" t="s">
        <v>21155</v>
      </c>
      <c r="B1388" t="s">
        <v>72</v>
      </c>
      <c r="C1388" t="s">
        <v>221</v>
      </c>
      <c r="D1388" t="s">
        <v>458</v>
      </c>
      <c r="E1388">
        <v>1</v>
      </c>
      <c r="F1388" t="s">
        <v>10109</v>
      </c>
    </row>
    <row r="1389" spans="1:6" x14ac:dyDescent="0.25">
      <c r="A1389" t="s">
        <v>21174</v>
      </c>
      <c r="B1389" t="s">
        <v>72</v>
      </c>
      <c r="C1389" t="s">
        <v>221</v>
      </c>
      <c r="D1389" t="s">
        <v>461</v>
      </c>
      <c r="E1389">
        <v>1</v>
      </c>
      <c r="F1389" t="s">
        <v>10109</v>
      </c>
    </row>
    <row r="1390" spans="1:6" x14ac:dyDescent="0.25">
      <c r="A1390" t="s">
        <v>11863</v>
      </c>
      <c r="B1390" t="s">
        <v>72</v>
      </c>
      <c r="C1390" t="s">
        <v>221</v>
      </c>
      <c r="D1390" t="s">
        <v>455</v>
      </c>
      <c r="E1390">
        <v>1</v>
      </c>
      <c r="F1390" t="s">
        <v>10109</v>
      </c>
    </row>
    <row r="1391" spans="1:6" x14ac:dyDescent="0.25">
      <c r="A1391" t="s">
        <v>10947</v>
      </c>
      <c r="B1391" t="s">
        <v>72</v>
      </c>
      <c r="C1391" t="s">
        <v>221</v>
      </c>
      <c r="D1391" t="s">
        <v>10115</v>
      </c>
      <c r="E1391">
        <v>9</v>
      </c>
      <c r="F1391" t="s">
        <v>10109</v>
      </c>
    </row>
    <row r="1392" spans="1:6" x14ac:dyDescent="0.25">
      <c r="A1392" t="s">
        <v>12272</v>
      </c>
      <c r="B1392" t="s">
        <v>72</v>
      </c>
      <c r="C1392" t="s">
        <v>221</v>
      </c>
      <c r="D1392" t="s">
        <v>10111</v>
      </c>
      <c r="E1392">
        <v>100</v>
      </c>
      <c r="F1392" t="s">
        <v>10109</v>
      </c>
    </row>
    <row r="1393" spans="1:6" x14ac:dyDescent="0.25">
      <c r="A1393" t="s">
        <v>20941</v>
      </c>
      <c r="B1393" t="s">
        <v>72</v>
      </c>
      <c r="C1393" t="s">
        <v>221</v>
      </c>
      <c r="D1393" t="s">
        <v>462</v>
      </c>
      <c r="E1393">
        <v>1</v>
      </c>
      <c r="F1393" t="s">
        <v>10109</v>
      </c>
    </row>
    <row r="1394" spans="1:6" x14ac:dyDescent="0.25">
      <c r="A1394" t="s">
        <v>20306</v>
      </c>
      <c r="B1394" t="s">
        <v>72</v>
      </c>
      <c r="C1394" t="s">
        <v>221</v>
      </c>
      <c r="D1394" t="s">
        <v>10122</v>
      </c>
      <c r="E1394">
        <v>3</v>
      </c>
      <c r="F1394" t="s">
        <v>10109</v>
      </c>
    </row>
    <row r="1395" spans="1:6" x14ac:dyDescent="0.25">
      <c r="A1395" t="s">
        <v>11526</v>
      </c>
      <c r="B1395" t="s">
        <v>72</v>
      </c>
      <c r="C1395" t="s">
        <v>221</v>
      </c>
      <c r="D1395" t="s">
        <v>463</v>
      </c>
      <c r="E1395">
        <v>5</v>
      </c>
      <c r="F1395" t="s">
        <v>10109</v>
      </c>
    </row>
    <row r="1396" spans="1:6" x14ac:dyDescent="0.25">
      <c r="A1396" t="s">
        <v>10337</v>
      </c>
      <c r="B1396" t="s">
        <v>72</v>
      </c>
      <c r="C1396" t="s">
        <v>221</v>
      </c>
      <c r="D1396" t="s">
        <v>10113</v>
      </c>
      <c r="E1396">
        <v>122</v>
      </c>
      <c r="F1396" t="s">
        <v>10109</v>
      </c>
    </row>
    <row r="1397" spans="1:6" x14ac:dyDescent="0.25">
      <c r="A1397" t="s">
        <v>20383</v>
      </c>
      <c r="B1397" t="s">
        <v>72</v>
      </c>
      <c r="C1397" t="s">
        <v>221</v>
      </c>
      <c r="D1397" t="s">
        <v>465</v>
      </c>
      <c r="E1397">
        <v>1</v>
      </c>
      <c r="F1397" t="s">
        <v>10109</v>
      </c>
    </row>
    <row r="1398" spans="1:6" x14ac:dyDescent="0.25">
      <c r="A1398" t="s">
        <v>20155</v>
      </c>
      <c r="B1398" t="s">
        <v>72</v>
      </c>
      <c r="C1398" t="s">
        <v>221</v>
      </c>
      <c r="D1398" t="s">
        <v>467</v>
      </c>
      <c r="E1398">
        <v>2</v>
      </c>
      <c r="F1398" t="s">
        <v>10109</v>
      </c>
    </row>
    <row r="1399" spans="1:6" x14ac:dyDescent="0.25">
      <c r="A1399" t="s">
        <v>11674</v>
      </c>
      <c r="B1399" t="s">
        <v>72</v>
      </c>
      <c r="C1399" t="s">
        <v>221</v>
      </c>
      <c r="D1399" t="s">
        <v>10124</v>
      </c>
      <c r="E1399">
        <v>2</v>
      </c>
      <c r="F1399" t="s">
        <v>10109</v>
      </c>
    </row>
    <row r="1400" spans="1:6" x14ac:dyDescent="0.25">
      <c r="A1400" t="s">
        <v>20461</v>
      </c>
      <c r="B1400" t="s">
        <v>72</v>
      </c>
      <c r="C1400" t="s">
        <v>221</v>
      </c>
      <c r="D1400" t="s">
        <v>470</v>
      </c>
      <c r="E1400">
        <v>1</v>
      </c>
      <c r="F1400" t="s">
        <v>10109</v>
      </c>
    </row>
    <row r="1401" spans="1:6" x14ac:dyDescent="0.25">
      <c r="A1401" t="s">
        <v>20499</v>
      </c>
      <c r="B1401" t="s">
        <v>72</v>
      </c>
      <c r="C1401" t="s">
        <v>221</v>
      </c>
      <c r="D1401" t="s">
        <v>474</v>
      </c>
      <c r="E1401">
        <v>3</v>
      </c>
      <c r="F1401" t="s">
        <v>10109</v>
      </c>
    </row>
    <row r="1402" spans="1:6" x14ac:dyDescent="0.25">
      <c r="A1402" t="s">
        <v>11970</v>
      </c>
      <c r="B1402" t="s">
        <v>72</v>
      </c>
      <c r="C1402" t="s">
        <v>221</v>
      </c>
      <c r="D1402" t="s">
        <v>476</v>
      </c>
      <c r="E1402">
        <v>2</v>
      </c>
      <c r="F1402" t="s">
        <v>10109</v>
      </c>
    </row>
    <row r="1403" spans="1:6" x14ac:dyDescent="0.25">
      <c r="A1403" t="s">
        <v>12633</v>
      </c>
      <c r="B1403" t="s">
        <v>72</v>
      </c>
      <c r="C1403" t="s">
        <v>221</v>
      </c>
      <c r="D1403" t="s">
        <v>10123</v>
      </c>
      <c r="E1403">
        <v>2</v>
      </c>
      <c r="F1403" t="s">
        <v>10109</v>
      </c>
    </row>
    <row r="1404" spans="1:6" x14ac:dyDescent="0.25">
      <c r="A1404" t="s">
        <v>20466</v>
      </c>
      <c r="B1404" t="s">
        <v>72</v>
      </c>
      <c r="C1404" t="s">
        <v>221</v>
      </c>
      <c r="D1404" t="s">
        <v>477</v>
      </c>
      <c r="E1404">
        <v>2</v>
      </c>
      <c r="F1404" t="s">
        <v>10109</v>
      </c>
    </row>
    <row r="1405" spans="1:6" x14ac:dyDescent="0.25">
      <c r="A1405" t="s">
        <v>10183</v>
      </c>
      <c r="B1405" t="s">
        <v>72</v>
      </c>
      <c r="C1405" t="s">
        <v>221</v>
      </c>
      <c r="D1405" t="s">
        <v>10137</v>
      </c>
      <c r="E1405">
        <v>2</v>
      </c>
      <c r="F1405" t="s">
        <v>10109</v>
      </c>
    </row>
    <row r="1406" spans="1:6" x14ac:dyDescent="0.25">
      <c r="A1406" t="s">
        <v>10939</v>
      </c>
      <c r="B1406" t="s">
        <v>72</v>
      </c>
      <c r="C1406" t="s">
        <v>222</v>
      </c>
      <c r="D1406" t="s">
        <v>10115</v>
      </c>
      <c r="E1406">
        <v>1</v>
      </c>
      <c r="F1406" t="s">
        <v>10109</v>
      </c>
    </row>
    <row r="1407" spans="1:6" x14ac:dyDescent="0.25">
      <c r="A1407" t="s">
        <v>11105</v>
      </c>
      <c r="B1407" t="s">
        <v>72</v>
      </c>
      <c r="C1407" t="s">
        <v>222</v>
      </c>
      <c r="D1407" t="s">
        <v>10111</v>
      </c>
      <c r="E1407">
        <v>52</v>
      </c>
      <c r="F1407" t="s">
        <v>10109</v>
      </c>
    </row>
    <row r="1408" spans="1:6" x14ac:dyDescent="0.25">
      <c r="A1408" t="s">
        <v>20464</v>
      </c>
      <c r="B1408" t="s">
        <v>72</v>
      </c>
      <c r="C1408" t="s">
        <v>222</v>
      </c>
      <c r="D1408" t="s">
        <v>463</v>
      </c>
      <c r="E1408">
        <v>1</v>
      </c>
      <c r="F1408" t="s">
        <v>10109</v>
      </c>
    </row>
    <row r="1409" spans="1:6" x14ac:dyDescent="0.25">
      <c r="A1409" t="s">
        <v>11322</v>
      </c>
      <c r="B1409" t="s">
        <v>72</v>
      </c>
      <c r="C1409" t="s">
        <v>222</v>
      </c>
      <c r="D1409" t="s">
        <v>10113</v>
      </c>
      <c r="E1409">
        <v>59</v>
      </c>
      <c r="F1409" t="s">
        <v>10109</v>
      </c>
    </row>
    <row r="1410" spans="1:6" x14ac:dyDescent="0.25">
      <c r="A1410" t="s">
        <v>20826</v>
      </c>
      <c r="B1410" t="s">
        <v>72</v>
      </c>
      <c r="C1410" t="s">
        <v>222</v>
      </c>
      <c r="D1410" t="s">
        <v>470</v>
      </c>
      <c r="E1410">
        <v>1</v>
      </c>
      <c r="F1410" t="s">
        <v>10109</v>
      </c>
    </row>
    <row r="1411" spans="1:6" x14ac:dyDescent="0.25">
      <c r="A1411" t="s">
        <v>21345</v>
      </c>
      <c r="B1411" t="s">
        <v>72</v>
      </c>
      <c r="C1411" t="s">
        <v>222</v>
      </c>
      <c r="D1411" t="s">
        <v>10123</v>
      </c>
      <c r="E1411">
        <v>1</v>
      </c>
      <c r="F1411" t="s">
        <v>10109</v>
      </c>
    </row>
    <row r="1412" spans="1:6" x14ac:dyDescent="0.25">
      <c r="A1412" t="s">
        <v>11712</v>
      </c>
      <c r="B1412" t="s">
        <v>72</v>
      </c>
      <c r="C1412" t="s">
        <v>223</v>
      </c>
      <c r="D1412" t="s">
        <v>451</v>
      </c>
      <c r="E1412">
        <v>1</v>
      </c>
      <c r="F1412" t="s">
        <v>10109</v>
      </c>
    </row>
    <row r="1413" spans="1:6" x14ac:dyDescent="0.25">
      <c r="A1413" t="s">
        <v>20324</v>
      </c>
      <c r="B1413" t="s">
        <v>72</v>
      </c>
      <c r="C1413" t="s">
        <v>223</v>
      </c>
      <c r="D1413" t="s">
        <v>10385</v>
      </c>
      <c r="E1413">
        <v>1</v>
      </c>
      <c r="F1413" t="s">
        <v>10109</v>
      </c>
    </row>
    <row r="1414" spans="1:6" x14ac:dyDescent="0.25">
      <c r="A1414" t="s">
        <v>10544</v>
      </c>
      <c r="B1414" t="s">
        <v>72</v>
      </c>
      <c r="C1414" t="s">
        <v>223</v>
      </c>
      <c r="D1414" t="s">
        <v>10115</v>
      </c>
      <c r="E1414">
        <v>6</v>
      </c>
      <c r="F1414" t="s">
        <v>10109</v>
      </c>
    </row>
    <row r="1415" spans="1:6" x14ac:dyDescent="0.25">
      <c r="A1415" t="s">
        <v>10700</v>
      </c>
      <c r="B1415" t="s">
        <v>72</v>
      </c>
      <c r="C1415" t="s">
        <v>223</v>
      </c>
      <c r="D1415" t="s">
        <v>10111</v>
      </c>
      <c r="E1415">
        <v>85</v>
      </c>
      <c r="F1415" t="s">
        <v>10109</v>
      </c>
    </row>
    <row r="1416" spans="1:6" x14ac:dyDescent="0.25">
      <c r="A1416" t="s">
        <v>12863</v>
      </c>
      <c r="B1416" t="s">
        <v>72</v>
      </c>
      <c r="C1416" t="s">
        <v>223</v>
      </c>
      <c r="D1416" t="s">
        <v>10122</v>
      </c>
      <c r="E1416">
        <v>2</v>
      </c>
      <c r="F1416" t="s">
        <v>10109</v>
      </c>
    </row>
    <row r="1417" spans="1:6" x14ac:dyDescent="0.25">
      <c r="A1417" t="s">
        <v>11825</v>
      </c>
      <c r="B1417" t="s">
        <v>72</v>
      </c>
      <c r="C1417" t="s">
        <v>223</v>
      </c>
      <c r="D1417" t="s">
        <v>463</v>
      </c>
      <c r="E1417">
        <v>3</v>
      </c>
      <c r="F1417" t="s">
        <v>10109</v>
      </c>
    </row>
    <row r="1418" spans="1:6" x14ac:dyDescent="0.25">
      <c r="A1418" t="s">
        <v>12149</v>
      </c>
      <c r="B1418" t="s">
        <v>72</v>
      </c>
      <c r="C1418" t="s">
        <v>223</v>
      </c>
      <c r="D1418" t="s">
        <v>10113</v>
      </c>
      <c r="E1418">
        <v>91</v>
      </c>
      <c r="F1418" t="s">
        <v>10109</v>
      </c>
    </row>
    <row r="1419" spans="1:6" x14ac:dyDescent="0.25">
      <c r="A1419" t="s">
        <v>20676</v>
      </c>
      <c r="B1419" t="s">
        <v>72</v>
      </c>
      <c r="C1419" t="s">
        <v>223</v>
      </c>
      <c r="D1419" t="s">
        <v>466</v>
      </c>
      <c r="E1419">
        <v>1</v>
      </c>
      <c r="F1419" t="s">
        <v>10109</v>
      </c>
    </row>
    <row r="1420" spans="1:6" x14ac:dyDescent="0.25">
      <c r="A1420" t="s">
        <v>10965</v>
      </c>
      <c r="B1420" t="s">
        <v>72</v>
      </c>
      <c r="C1420" t="s">
        <v>223</v>
      </c>
      <c r="D1420" t="s">
        <v>10124</v>
      </c>
      <c r="E1420">
        <v>1</v>
      </c>
      <c r="F1420" t="s">
        <v>10109</v>
      </c>
    </row>
    <row r="1421" spans="1:6" x14ac:dyDescent="0.25">
      <c r="A1421" t="s">
        <v>12371</v>
      </c>
      <c r="B1421" t="s">
        <v>72</v>
      </c>
      <c r="C1421" t="s">
        <v>223</v>
      </c>
      <c r="D1421" t="s">
        <v>469</v>
      </c>
      <c r="E1421">
        <v>1</v>
      </c>
      <c r="F1421" t="s">
        <v>10109</v>
      </c>
    </row>
    <row r="1422" spans="1:6" x14ac:dyDescent="0.25">
      <c r="A1422" t="s">
        <v>10187</v>
      </c>
      <c r="B1422" t="s">
        <v>72</v>
      </c>
      <c r="C1422" t="s">
        <v>223</v>
      </c>
      <c r="D1422" t="s">
        <v>470</v>
      </c>
      <c r="E1422">
        <v>2</v>
      </c>
      <c r="F1422" t="s">
        <v>10109</v>
      </c>
    </row>
    <row r="1423" spans="1:6" x14ac:dyDescent="0.25">
      <c r="A1423" t="s">
        <v>12137</v>
      </c>
      <c r="B1423" t="s">
        <v>72</v>
      </c>
      <c r="C1423" t="s">
        <v>223</v>
      </c>
      <c r="D1423" t="s">
        <v>475</v>
      </c>
      <c r="E1423">
        <v>1</v>
      </c>
      <c r="F1423" t="s">
        <v>10109</v>
      </c>
    </row>
    <row r="1424" spans="1:6" x14ac:dyDescent="0.25">
      <c r="A1424" t="s">
        <v>10331</v>
      </c>
      <c r="B1424" t="s">
        <v>72</v>
      </c>
      <c r="C1424" t="s">
        <v>223</v>
      </c>
      <c r="D1424" t="s">
        <v>477</v>
      </c>
      <c r="E1424">
        <v>1</v>
      </c>
      <c r="F1424" t="s">
        <v>10109</v>
      </c>
    </row>
    <row r="1425" spans="1:6" x14ac:dyDescent="0.25">
      <c r="A1425" t="s">
        <v>11342</v>
      </c>
      <c r="B1425" t="s">
        <v>72</v>
      </c>
      <c r="C1425" t="s">
        <v>223</v>
      </c>
      <c r="D1425" t="s">
        <v>480</v>
      </c>
      <c r="E1425">
        <v>2</v>
      </c>
      <c r="F1425" t="s">
        <v>10109</v>
      </c>
    </row>
    <row r="1426" spans="1:6" x14ac:dyDescent="0.25">
      <c r="A1426" t="s">
        <v>20460</v>
      </c>
      <c r="B1426" t="s">
        <v>72</v>
      </c>
      <c r="C1426" t="s">
        <v>224</v>
      </c>
      <c r="D1426" t="s">
        <v>10318</v>
      </c>
      <c r="E1426">
        <v>1</v>
      </c>
      <c r="F1426" t="s">
        <v>10109</v>
      </c>
    </row>
    <row r="1427" spans="1:6" x14ac:dyDescent="0.25">
      <c r="A1427" t="s">
        <v>12253</v>
      </c>
      <c r="B1427" t="s">
        <v>72</v>
      </c>
      <c r="C1427" t="s">
        <v>224</v>
      </c>
      <c r="D1427" t="s">
        <v>461</v>
      </c>
      <c r="E1427">
        <v>1</v>
      </c>
      <c r="F1427" t="s">
        <v>10109</v>
      </c>
    </row>
    <row r="1428" spans="1:6" x14ac:dyDescent="0.25">
      <c r="A1428" t="s">
        <v>12489</v>
      </c>
      <c r="B1428" t="s">
        <v>72</v>
      </c>
      <c r="C1428" t="s">
        <v>224</v>
      </c>
      <c r="D1428" t="s">
        <v>455</v>
      </c>
      <c r="E1428">
        <v>1</v>
      </c>
      <c r="F1428" t="s">
        <v>10109</v>
      </c>
    </row>
    <row r="1429" spans="1:6" x14ac:dyDescent="0.25">
      <c r="A1429" t="s">
        <v>11641</v>
      </c>
      <c r="B1429" t="s">
        <v>72</v>
      </c>
      <c r="C1429" t="s">
        <v>224</v>
      </c>
      <c r="D1429" t="s">
        <v>10115</v>
      </c>
      <c r="E1429">
        <v>10</v>
      </c>
      <c r="F1429" t="s">
        <v>10109</v>
      </c>
    </row>
    <row r="1430" spans="1:6" x14ac:dyDescent="0.25">
      <c r="A1430" t="s">
        <v>11386</v>
      </c>
      <c r="B1430" t="s">
        <v>72</v>
      </c>
      <c r="C1430" t="s">
        <v>224</v>
      </c>
      <c r="D1430" t="s">
        <v>10111</v>
      </c>
      <c r="E1430">
        <v>183</v>
      </c>
      <c r="F1430" t="s">
        <v>10109</v>
      </c>
    </row>
    <row r="1431" spans="1:6" x14ac:dyDescent="0.25">
      <c r="A1431" t="s">
        <v>12267</v>
      </c>
      <c r="B1431" t="s">
        <v>72</v>
      </c>
      <c r="C1431" t="s">
        <v>224</v>
      </c>
      <c r="D1431" t="s">
        <v>463</v>
      </c>
      <c r="E1431">
        <v>5</v>
      </c>
      <c r="F1431" t="s">
        <v>10109</v>
      </c>
    </row>
    <row r="1432" spans="1:6" x14ac:dyDescent="0.25">
      <c r="A1432" t="s">
        <v>11698</v>
      </c>
      <c r="B1432" t="s">
        <v>72</v>
      </c>
      <c r="C1432" t="s">
        <v>224</v>
      </c>
      <c r="D1432" t="s">
        <v>10113</v>
      </c>
      <c r="E1432">
        <v>210</v>
      </c>
      <c r="F1432" t="s">
        <v>10109</v>
      </c>
    </row>
    <row r="1433" spans="1:6" x14ac:dyDescent="0.25">
      <c r="A1433" t="s">
        <v>20773</v>
      </c>
      <c r="B1433" t="s">
        <v>72</v>
      </c>
      <c r="C1433" t="s">
        <v>224</v>
      </c>
      <c r="D1433" t="s">
        <v>467</v>
      </c>
      <c r="E1433">
        <v>1</v>
      </c>
      <c r="F1433" t="s">
        <v>10109</v>
      </c>
    </row>
    <row r="1434" spans="1:6" x14ac:dyDescent="0.25">
      <c r="A1434" t="s">
        <v>12256</v>
      </c>
      <c r="B1434" t="s">
        <v>72</v>
      </c>
      <c r="C1434" t="s">
        <v>224</v>
      </c>
      <c r="D1434" t="s">
        <v>457</v>
      </c>
      <c r="E1434">
        <v>3</v>
      </c>
      <c r="F1434" t="s">
        <v>10109</v>
      </c>
    </row>
    <row r="1435" spans="1:6" x14ac:dyDescent="0.25">
      <c r="A1435" t="s">
        <v>11371</v>
      </c>
      <c r="B1435" t="s">
        <v>72</v>
      </c>
      <c r="C1435" t="s">
        <v>224</v>
      </c>
      <c r="D1435" t="s">
        <v>469</v>
      </c>
      <c r="E1435">
        <v>1</v>
      </c>
      <c r="F1435" t="s">
        <v>10109</v>
      </c>
    </row>
    <row r="1436" spans="1:6" x14ac:dyDescent="0.25">
      <c r="A1436" t="s">
        <v>12231</v>
      </c>
      <c r="B1436" t="s">
        <v>72</v>
      </c>
      <c r="C1436" t="s">
        <v>224</v>
      </c>
      <c r="D1436" t="s">
        <v>470</v>
      </c>
      <c r="E1436">
        <v>1</v>
      </c>
      <c r="F1436" t="s">
        <v>10109</v>
      </c>
    </row>
    <row r="1437" spans="1:6" x14ac:dyDescent="0.25">
      <c r="A1437" t="s">
        <v>20672</v>
      </c>
      <c r="B1437" t="s">
        <v>72</v>
      </c>
      <c r="C1437" t="s">
        <v>224</v>
      </c>
      <c r="D1437" t="s">
        <v>471</v>
      </c>
      <c r="E1437">
        <v>1</v>
      </c>
      <c r="F1437" t="s">
        <v>10109</v>
      </c>
    </row>
    <row r="1438" spans="1:6" x14ac:dyDescent="0.25">
      <c r="A1438" t="s">
        <v>21387</v>
      </c>
      <c r="B1438" t="s">
        <v>72</v>
      </c>
      <c r="C1438" t="s">
        <v>224</v>
      </c>
      <c r="D1438" t="s">
        <v>475</v>
      </c>
      <c r="E1438">
        <v>3</v>
      </c>
      <c r="F1438" t="s">
        <v>10109</v>
      </c>
    </row>
    <row r="1439" spans="1:6" x14ac:dyDescent="0.25">
      <c r="A1439" t="s">
        <v>11248</v>
      </c>
      <c r="B1439" t="s">
        <v>72</v>
      </c>
      <c r="C1439" t="s">
        <v>225</v>
      </c>
      <c r="D1439" t="s">
        <v>10115</v>
      </c>
      <c r="E1439">
        <v>2</v>
      </c>
      <c r="F1439" t="s">
        <v>10109</v>
      </c>
    </row>
    <row r="1440" spans="1:6" x14ac:dyDescent="0.25">
      <c r="A1440" t="s">
        <v>12859</v>
      </c>
      <c r="B1440" t="s">
        <v>72</v>
      </c>
      <c r="C1440" t="s">
        <v>225</v>
      </c>
      <c r="D1440" t="s">
        <v>10111</v>
      </c>
      <c r="E1440">
        <v>19</v>
      </c>
      <c r="F1440" t="s">
        <v>10109</v>
      </c>
    </row>
    <row r="1441" spans="1:6" x14ac:dyDescent="0.25">
      <c r="A1441" t="s">
        <v>10693</v>
      </c>
      <c r="B1441" t="s">
        <v>72</v>
      </c>
      <c r="C1441" t="s">
        <v>225</v>
      </c>
      <c r="D1441" t="s">
        <v>462</v>
      </c>
      <c r="E1441">
        <v>1</v>
      </c>
      <c r="F1441" t="s">
        <v>10109</v>
      </c>
    </row>
    <row r="1442" spans="1:6" x14ac:dyDescent="0.25">
      <c r="A1442" t="s">
        <v>21204</v>
      </c>
      <c r="B1442" t="s">
        <v>72</v>
      </c>
      <c r="C1442" t="s">
        <v>225</v>
      </c>
      <c r="D1442" t="s">
        <v>463</v>
      </c>
      <c r="E1442">
        <v>1</v>
      </c>
      <c r="F1442" t="s">
        <v>10109</v>
      </c>
    </row>
    <row r="1443" spans="1:6" x14ac:dyDescent="0.25">
      <c r="A1443" t="s">
        <v>11494</v>
      </c>
      <c r="B1443" t="s">
        <v>72</v>
      </c>
      <c r="C1443" t="s">
        <v>225</v>
      </c>
      <c r="D1443" t="s">
        <v>464</v>
      </c>
      <c r="E1443">
        <v>1</v>
      </c>
      <c r="F1443" t="s">
        <v>10109</v>
      </c>
    </row>
    <row r="1444" spans="1:6" x14ac:dyDescent="0.25">
      <c r="A1444" t="s">
        <v>10556</v>
      </c>
      <c r="B1444" t="s">
        <v>72</v>
      </c>
      <c r="C1444" t="s">
        <v>225</v>
      </c>
      <c r="D1444" t="s">
        <v>10113</v>
      </c>
      <c r="E1444">
        <v>27</v>
      </c>
      <c r="F1444" t="s">
        <v>10109</v>
      </c>
    </row>
    <row r="1445" spans="1:6" x14ac:dyDescent="0.25">
      <c r="A1445" t="s">
        <v>10957</v>
      </c>
      <c r="B1445" t="s">
        <v>72</v>
      </c>
      <c r="C1445" t="s">
        <v>226</v>
      </c>
      <c r="D1445" t="s">
        <v>10115</v>
      </c>
      <c r="E1445">
        <v>2</v>
      </c>
      <c r="F1445" t="s">
        <v>10109</v>
      </c>
    </row>
    <row r="1446" spans="1:6" x14ac:dyDescent="0.25">
      <c r="A1446" t="s">
        <v>10952</v>
      </c>
      <c r="B1446" t="s">
        <v>72</v>
      </c>
      <c r="C1446" t="s">
        <v>226</v>
      </c>
      <c r="D1446" t="s">
        <v>10111</v>
      </c>
      <c r="E1446">
        <v>13</v>
      </c>
      <c r="F1446" t="s">
        <v>10109</v>
      </c>
    </row>
    <row r="1447" spans="1:6" x14ac:dyDescent="0.25">
      <c r="A1447" t="s">
        <v>10263</v>
      </c>
      <c r="B1447" t="s">
        <v>72</v>
      </c>
      <c r="C1447" t="s">
        <v>226</v>
      </c>
      <c r="D1447" t="s">
        <v>463</v>
      </c>
      <c r="E1447">
        <v>1</v>
      </c>
      <c r="F1447" t="s">
        <v>10109</v>
      </c>
    </row>
    <row r="1448" spans="1:6" x14ac:dyDescent="0.25">
      <c r="A1448" t="s">
        <v>10806</v>
      </c>
      <c r="B1448" t="s">
        <v>72</v>
      </c>
      <c r="C1448" t="s">
        <v>226</v>
      </c>
      <c r="D1448" t="s">
        <v>10113</v>
      </c>
      <c r="E1448">
        <v>15</v>
      </c>
      <c r="F1448" t="s">
        <v>10109</v>
      </c>
    </row>
    <row r="1449" spans="1:6" x14ac:dyDescent="0.25">
      <c r="A1449" t="s">
        <v>11726</v>
      </c>
      <c r="B1449" t="s">
        <v>72</v>
      </c>
      <c r="C1449" t="s">
        <v>226</v>
      </c>
      <c r="D1449" t="s">
        <v>457</v>
      </c>
      <c r="E1449">
        <v>1</v>
      </c>
      <c r="F1449" t="s">
        <v>10109</v>
      </c>
    </row>
    <row r="1450" spans="1:6" x14ac:dyDescent="0.25">
      <c r="A1450" t="s">
        <v>10701</v>
      </c>
      <c r="B1450" t="s">
        <v>72</v>
      </c>
      <c r="C1450" t="s">
        <v>226</v>
      </c>
      <c r="D1450" t="s">
        <v>476</v>
      </c>
      <c r="E1450">
        <v>1</v>
      </c>
      <c r="F1450" t="s">
        <v>10109</v>
      </c>
    </row>
    <row r="1451" spans="1:6" x14ac:dyDescent="0.25">
      <c r="A1451" t="s">
        <v>10678</v>
      </c>
      <c r="B1451" t="s">
        <v>72</v>
      </c>
      <c r="C1451" t="s">
        <v>226</v>
      </c>
      <c r="D1451" t="s">
        <v>10123</v>
      </c>
      <c r="E1451">
        <v>2</v>
      </c>
      <c r="F1451" t="s">
        <v>10109</v>
      </c>
    </row>
    <row r="1452" spans="1:6" x14ac:dyDescent="0.25">
      <c r="A1452" t="s">
        <v>12544</v>
      </c>
      <c r="B1452" t="s">
        <v>72</v>
      </c>
      <c r="C1452" t="s">
        <v>227</v>
      </c>
      <c r="D1452" t="s">
        <v>10111</v>
      </c>
      <c r="E1452">
        <v>31</v>
      </c>
      <c r="F1452" t="s">
        <v>10109</v>
      </c>
    </row>
    <row r="1453" spans="1:6" x14ac:dyDescent="0.25">
      <c r="A1453" t="s">
        <v>12180</v>
      </c>
      <c r="B1453" t="s">
        <v>72</v>
      </c>
      <c r="C1453" t="s">
        <v>227</v>
      </c>
      <c r="D1453" t="s">
        <v>10113</v>
      </c>
      <c r="E1453">
        <v>35</v>
      </c>
      <c r="F1453" t="s">
        <v>10109</v>
      </c>
    </row>
    <row r="1454" spans="1:6" x14ac:dyDescent="0.25">
      <c r="A1454" t="s">
        <v>20321</v>
      </c>
      <c r="B1454" t="s">
        <v>72</v>
      </c>
      <c r="C1454" t="s">
        <v>228</v>
      </c>
      <c r="D1454" t="s">
        <v>451</v>
      </c>
      <c r="E1454">
        <v>1</v>
      </c>
      <c r="F1454" t="s">
        <v>10109</v>
      </c>
    </row>
    <row r="1455" spans="1:6" x14ac:dyDescent="0.25">
      <c r="A1455" t="s">
        <v>20493</v>
      </c>
      <c r="B1455" t="s">
        <v>72</v>
      </c>
      <c r="C1455" t="s">
        <v>228</v>
      </c>
      <c r="D1455" t="s">
        <v>10888</v>
      </c>
      <c r="E1455">
        <v>1</v>
      </c>
      <c r="F1455" t="s">
        <v>10109</v>
      </c>
    </row>
    <row r="1456" spans="1:6" x14ac:dyDescent="0.25">
      <c r="A1456" t="s">
        <v>11233</v>
      </c>
      <c r="B1456" t="s">
        <v>72</v>
      </c>
      <c r="C1456" t="s">
        <v>228</v>
      </c>
      <c r="D1456" t="s">
        <v>10115</v>
      </c>
      <c r="E1456">
        <v>3</v>
      </c>
      <c r="F1456" t="s">
        <v>10109</v>
      </c>
    </row>
    <row r="1457" spans="1:6" x14ac:dyDescent="0.25">
      <c r="A1457" t="s">
        <v>11332</v>
      </c>
      <c r="B1457" t="s">
        <v>72</v>
      </c>
      <c r="C1457" t="s">
        <v>228</v>
      </c>
      <c r="D1457" t="s">
        <v>10111</v>
      </c>
      <c r="E1457">
        <v>96</v>
      </c>
      <c r="F1457" t="s">
        <v>10109</v>
      </c>
    </row>
    <row r="1458" spans="1:6" x14ac:dyDescent="0.25">
      <c r="A1458" t="s">
        <v>11590</v>
      </c>
      <c r="B1458" t="s">
        <v>72</v>
      </c>
      <c r="C1458" t="s">
        <v>228</v>
      </c>
      <c r="D1458" t="s">
        <v>10113</v>
      </c>
      <c r="E1458">
        <v>111</v>
      </c>
      <c r="F1458" t="s">
        <v>10109</v>
      </c>
    </row>
    <row r="1459" spans="1:6" x14ac:dyDescent="0.25">
      <c r="A1459" t="s">
        <v>20448</v>
      </c>
      <c r="B1459" t="s">
        <v>72</v>
      </c>
      <c r="C1459" t="s">
        <v>228</v>
      </c>
      <c r="D1459" t="s">
        <v>10124</v>
      </c>
      <c r="E1459">
        <v>2</v>
      </c>
      <c r="F1459" t="s">
        <v>10109</v>
      </c>
    </row>
    <row r="1460" spans="1:6" x14ac:dyDescent="0.25">
      <c r="A1460" t="s">
        <v>12183</v>
      </c>
      <c r="B1460" t="s">
        <v>72</v>
      </c>
      <c r="C1460" t="s">
        <v>228</v>
      </c>
      <c r="D1460" t="s">
        <v>477</v>
      </c>
      <c r="E1460">
        <v>1</v>
      </c>
      <c r="F1460" t="s">
        <v>10109</v>
      </c>
    </row>
    <row r="1461" spans="1:6" x14ac:dyDescent="0.25">
      <c r="A1461" t="s">
        <v>10341</v>
      </c>
      <c r="B1461" t="s">
        <v>72</v>
      </c>
      <c r="C1461" t="s">
        <v>228</v>
      </c>
      <c r="D1461" t="s">
        <v>10137</v>
      </c>
      <c r="E1461">
        <v>2</v>
      </c>
      <c r="F1461" t="s">
        <v>10109</v>
      </c>
    </row>
    <row r="1462" spans="1:6" x14ac:dyDescent="0.25">
      <c r="A1462" t="s">
        <v>11277</v>
      </c>
      <c r="B1462" t="s">
        <v>72</v>
      </c>
      <c r="C1462" t="s">
        <v>229</v>
      </c>
      <c r="D1462" t="s">
        <v>10111</v>
      </c>
      <c r="E1462">
        <v>34</v>
      </c>
      <c r="F1462" t="s">
        <v>10109</v>
      </c>
    </row>
    <row r="1463" spans="1:6" x14ac:dyDescent="0.25">
      <c r="A1463" t="s">
        <v>10865</v>
      </c>
      <c r="B1463" t="s">
        <v>72</v>
      </c>
      <c r="C1463" t="s">
        <v>229</v>
      </c>
      <c r="D1463" t="s">
        <v>10113</v>
      </c>
      <c r="E1463">
        <v>38</v>
      </c>
      <c r="F1463" t="s">
        <v>10109</v>
      </c>
    </row>
    <row r="1464" spans="1:6" x14ac:dyDescent="0.25">
      <c r="A1464" t="s">
        <v>20445</v>
      </c>
      <c r="B1464" t="s">
        <v>72</v>
      </c>
      <c r="C1464" t="s">
        <v>230</v>
      </c>
      <c r="D1464" t="s">
        <v>450</v>
      </c>
      <c r="E1464">
        <v>1</v>
      </c>
      <c r="F1464" t="s">
        <v>10109</v>
      </c>
    </row>
    <row r="1465" spans="1:6" x14ac:dyDescent="0.25">
      <c r="A1465" t="s">
        <v>20696</v>
      </c>
      <c r="B1465" t="s">
        <v>72</v>
      </c>
      <c r="C1465" t="s">
        <v>230</v>
      </c>
      <c r="D1465" t="s">
        <v>455</v>
      </c>
      <c r="E1465">
        <v>2</v>
      </c>
      <c r="F1465" t="s">
        <v>10109</v>
      </c>
    </row>
    <row r="1466" spans="1:6" x14ac:dyDescent="0.25">
      <c r="A1466" t="s">
        <v>10206</v>
      </c>
      <c r="B1466" t="s">
        <v>72</v>
      </c>
      <c r="C1466" t="s">
        <v>230</v>
      </c>
      <c r="D1466" t="s">
        <v>10115</v>
      </c>
      <c r="E1466">
        <v>6</v>
      </c>
      <c r="F1466" t="s">
        <v>10109</v>
      </c>
    </row>
    <row r="1467" spans="1:6" x14ac:dyDescent="0.25">
      <c r="A1467" t="s">
        <v>10320</v>
      </c>
      <c r="B1467" t="s">
        <v>72</v>
      </c>
      <c r="C1467" t="s">
        <v>230</v>
      </c>
      <c r="D1467" t="s">
        <v>10111</v>
      </c>
      <c r="E1467">
        <v>68</v>
      </c>
      <c r="F1467" t="s">
        <v>10109</v>
      </c>
    </row>
    <row r="1468" spans="1:6" x14ac:dyDescent="0.25">
      <c r="A1468" t="s">
        <v>11965</v>
      </c>
      <c r="B1468" t="s">
        <v>72</v>
      </c>
      <c r="C1468" t="s">
        <v>230</v>
      </c>
      <c r="D1468" t="s">
        <v>10122</v>
      </c>
      <c r="E1468">
        <v>1</v>
      </c>
      <c r="F1468" t="s">
        <v>10109</v>
      </c>
    </row>
    <row r="1469" spans="1:6" x14ac:dyDescent="0.25">
      <c r="A1469" t="s">
        <v>11303</v>
      </c>
      <c r="B1469" t="s">
        <v>72</v>
      </c>
      <c r="C1469" t="s">
        <v>230</v>
      </c>
      <c r="D1469" t="s">
        <v>463</v>
      </c>
      <c r="E1469">
        <v>2</v>
      </c>
      <c r="F1469" t="s">
        <v>10109</v>
      </c>
    </row>
    <row r="1470" spans="1:6" x14ac:dyDescent="0.25">
      <c r="A1470" t="s">
        <v>12241</v>
      </c>
      <c r="B1470" t="s">
        <v>72</v>
      </c>
      <c r="C1470" t="s">
        <v>230</v>
      </c>
      <c r="D1470" t="s">
        <v>10113</v>
      </c>
      <c r="E1470">
        <v>74</v>
      </c>
      <c r="F1470" t="s">
        <v>10109</v>
      </c>
    </row>
    <row r="1471" spans="1:6" x14ac:dyDescent="0.25">
      <c r="A1471" t="s">
        <v>12248</v>
      </c>
      <c r="B1471" t="s">
        <v>72</v>
      </c>
      <c r="C1471" t="s">
        <v>230</v>
      </c>
      <c r="D1471" t="s">
        <v>467</v>
      </c>
      <c r="E1471">
        <v>2</v>
      </c>
      <c r="F1471" t="s">
        <v>10109</v>
      </c>
    </row>
    <row r="1472" spans="1:6" x14ac:dyDescent="0.25">
      <c r="A1472" t="s">
        <v>10198</v>
      </c>
      <c r="B1472" t="s">
        <v>72</v>
      </c>
      <c r="C1472" t="s">
        <v>230</v>
      </c>
      <c r="D1472" t="s">
        <v>469</v>
      </c>
      <c r="E1472">
        <v>1</v>
      </c>
      <c r="F1472" t="s">
        <v>10109</v>
      </c>
    </row>
    <row r="1473" spans="1:6" x14ac:dyDescent="0.25">
      <c r="A1473" t="s">
        <v>20813</v>
      </c>
      <c r="B1473" t="s">
        <v>72</v>
      </c>
      <c r="C1473" t="s">
        <v>230</v>
      </c>
      <c r="D1473" t="s">
        <v>471</v>
      </c>
      <c r="E1473">
        <v>1</v>
      </c>
      <c r="F1473" t="s">
        <v>10109</v>
      </c>
    </row>
    <row r="1474" spans="1:6" x14ac:dyDescent="0.25">
      <c r="A1474" t="s">
        <v>11689</v>
      </c>
      <c r="B1474" t="s">
        <v>72</v>
      </c>
      <c r="C1474" t="s">
        <v>230</v>
      </c>
      <c r="D1474" t="s">
        <v>474</v>
      </c>
      <c r="E1474">
        <v>1</v>
      </c>
      <c r="F1474" t="s">
        <v>10109</v>
      </c>
    </row>
    <row r="1475" spans="1:6" x14ac:dyDescent="0.25">
      <c r="A1475" t="s">
        <v>12189</v>
      </c>
      <c r="B1475" t="s">
        <v>72</v>
      </c>
      <c r="C1475" t="s">
        <v>231</v>
      </c>
      <c r="D1475" t="s">
        <v>461</v>
      </c>
      <c r="E1475">
        <v>1</v>
      </c>
      <c r="F1475" t="s">
        <v>10109</v>
      </c>
    </row>
    <row r="1476" spans="1:6" x14ac:dyDescent="0.25">
      <c r="A1476" t="s">
        <v>12276</v>
      </c>
      <c r="B1476" t="s">
        <v>72</v>
      </c>
      <c r="C1476" t="s">
        <v>231</v>
      </c>
      <c r="D1476" t="s">
        <v>10115</v>
      </c>
      <c r="E1476">
        <v>2</v>
      </c>
      <c r="F1476" t="s">
        <v>10109</v>
      </c>
    </row>
    <row r="1477" spans="1:6" x14ac:dyDescent="0.25">
      <c r="A1477" t="s">
        <v>11690</v>
      </c>
      <c r="B1477" t="s">
        <v>72</v>
      </c>
      <c r="C1477" t="s">
        <v>231</v>
      </c>
      <c r="D1477" t="s">
        <v>10111</v>
      </c>
      <c r="E1477">
        <v>45</v>
      </c>
      <c r="F1477" t="s">
        <v>10109</v>
      </c>
    </row>
    <row r="1478" spans="1:6" x14ac:dyDescent="0.25">
      <c r="A1478" t="s">
        <v>10208</v>
      </c>
      <c r="B1478" t="s">
        <v>72</v>
      </c>
      <c r="C1478" t="s">
        <v>231</v>
      </c>
      <c r="D1478" t="s">
        <v>10113</v>
      </c>
      <c r="E1478">
        <v>47</v>
      </c>
      <c r="F1478" t="s">
        <v>10109</v>
      </c>
    </row>
    <row r="1479" spans="1:6" x14ac:dyDescent="0.25">
      <c r="A1479" t="s">
        <v>20379</v>
      </c>
      <c r="B1479" t="s">
        <v>72</v>
      </c>
      <c r="C1479" t="s">
        <v>231</v>
      </c>
      <c r="D1479" t="s">
        <v>469</v>
      </c>
      <c r="E1479">
        <v>1</v>
      </c>
      <c r="F1479" t="s">
        <v>10109</v>
      </c>
    </row>
    <row r="1480" spans="1:6" x14ac:dyDescent="0.25">
      <c r="A1480" t="s">
        <v>20684</v>
      </c>
      <c r="B1480" t="s">
        <v>72</v>
      </c>
      <c r="C1480" t="s">
        <v>232</v>
      </c>
      <c r="D1480" t="s">
        <v>458</v>
      </c>
      <c r="E1480">
        <v>1</v>
      </c>
      <c r="F1480" t="s">
        <v>10109</v>
      </c>
    </row>
    <row r="1481" spans="1:6" x14ac:dyDescent="0.25">
      <c r="A1481" t="s">
        <v>12298</v>
      </c>
      <c r="B1481" t="s">
        <v>72</v>
      </c>
      <c r="C1481" t="s">
        <v>232</v>
      </c>
      <c r="D1481" t="s">
        <v>10115</v>
      </c>
      <c r="E1481">
        <v>3</v>
      </c>
      <c r="F1481" t="s">
        <v>10109</v>
      </c>
    </row>
    <row r="1482" spans="1:6" x14ac:dyDescent="0.25">
      <c r="A1482" t="s">
        <v>11495</v>
      </c>
      <c r="B1482" t="s">
        <v>72</v>
      </c>
      <c r="C1482" t="s">
        <v>232</v>
      </c>
      <c r="D1482" t="s">
        <v>10111</v>
      </c>
      <c r="E1482">
        <v>37</v>
      </c>
      <c r="F1482" t="s">
        <v>10109</v>
      </c>
    </row>
    <row r="1483" spans="1:6" x14ac:dyDescent="0.25">
      <c r="A1483" t="s">
        <v>11522</v>
      </c>
      <c r="B1483" t="s">
        <v>72</v>
      </c>
      <c r="C1483" t="s">
        <v>232</v>
      </c>
      <c r="D1483" t="s">
        <v>10122</v>
      </c>
      <c r="E1483">
        <v>2</v>
      </c>
      <c r="F1483" t="s">
        <v>10109</v>
      </c>
    </row>
    <row r="1484" spans="1:6" x14ac:dyDescent="0.25">
      <c r="A1484" t="s">
        <v>11610</v>
      </c>
      <c r="B1484" t="s">
        <v>72</v>
      </c>
      <c r="C1484" t="s">
        <v>232</v>
      </c>
      <c r="D1484" t="s">
        <v>463</v>
      </c>
      <c r="E1484">
        <v>1</v>
      </c>
      <c r="F1484" t="s">
        <v>10109</v>
      </c>
    </row>
    <row r="1485" spans="1:6" x14ac:dyDescent="0.25">
      <c r="A1485" t="s">
        <v>11110</v>
      </c>
      <c r="B1485" t="s">
        <v>72</v>
      </c>
      <c r="C1485" t="s">
        <v>232</v>
      </c>
      <c r="D1485" t="s">
        <v>10113</v>
      </c>
      <c r="E1485">
        <v>40</v>
      </c>
      <c r="F1485" t="s">
        <v>10109</v>
      </c>
    </row>
    <row r="1486" spans="1:6" x14ac:dyDescent="0.25">
      <c r="A1486" t="s">
        <v>11388</v>
      </c>
      <c r="B1486" t="s">
        <v>72</v>
      </c>
      <c r="C1486" t="s">
        <v>232</v>
      </c>
      <c r="D1486" t="s">
        <v>470</v>
      </c>
      <c r="E1486">
        <v>2</v>
      </c>
      <c r="F1486" t="s">
        <v>10109</v>
      </c>
    </row>
    <row r="1487" spans="1:6" x14ac:dyDescent="0.25">
      <c r="A1487" t="s">
        <v>28002</v>
      </c>
      <c r="B1487" t="s">
        <v>72</v>
      </c>
      <c r="C1487" t="s">
        <v>232</v>
      </c>
      <c r="D1487" t="s">
        <v>471</v>
      </c>
      <c r="E1487">
        <v>1</v>
      </c>
      <c r="F1487" t="s">
        <v>10109</v>
      </c>
    </row>
    <row r="1488" spans="1:6" x14ac:dyDescent="0.25">
      <c r="A1488" t="s">
        <v>28003</v>
      </c>
      <c r="B1488" t="s">
        <v>72</v>
      </c>
      <c r="C1488" t="s">
        <v>232</v>
      </c>
      <c r="D1488" t="s">
        <v>475</v>
      </c>
      <c r="E1488">
        <v>1</v>
      </c>
      <c r="F1488" t="s">
        <v>10109</v>
      </c>
    </row>
    <row r="1489" spans="1:6" x14ac:dyDescent="0.25">
      <c r="A1489" t="s">
        <v>27999</v>
      </c>
      <c r="B1489" t="s">
        <v>72</v>
      </c>
      <c r="C1489" t="s">
        <v>232</v>
      </c>
      <c r="D1489" t="s">
        <v>10137</v>
      </c>
      <c r="E1489">
        <v>1</v>
      </c>
      <c r="F1489" t="s">
        <v>10109</v>
      </c>
    </row>
    <row r="1490" spans="1:6" x14ac:dyDescent="0.25">
      <c r="A1490" t="s">
        <v>21389</v>
      </c>
      <c r="B1490" t="s">
        <v>72</v>
      </c>
      <c r="C1490" t="s">
        <v>232</v>
      </c>
      <c r="D1490" t="s">
        <v>480</v>
      </c>
      <c r="E1490">
        <v>1</v>
      </c>
      <c r="F1490" t="s">
        <v>10109</v>
      </c>
    </row>
    <row r="1491" spans="1:6" x14ac:dyDescent="0.25">
      <c r="A1491" t="s">
        <v>20395</v>
      </c>
      <c r="B1491" t="s">
        <v>72</v>
      </c>
      <c r="C1491" t="s">
        <v>233</v>
      </c>
      <c r="D1491" t="s">
        <v>451</v>
      </c>
      <c r="E1491">
        <v>1</v>
      </c>
      <c r="F1491" t="s">
        <v>10109</v>
      </c>
    </row>
    <row r="1492" spans="1:6" x14ac:dyDescent="0.25">
      <c r="A1492" t="s">
        <v>20824</v>
      </c>
      <c r="B1492" t="s">
        <v>72</v>
      </c>
      <c r="C1492" t="s">
        <v>233</v>
      </c>
      <c r="D1492" t="s">
        <v>10318</v>
      </c>
      <c r="E1492">
        <v>1</v>
      </c>
      <c r="F1492" t="s">
        <v>10109</v>
      </c>
    </row>
    <row r="1493" spans="1:6" x14ac:dyDescent="0.25">
      <c r="A1493" t="s">
        <v>20378</v>
      </c>
      <c r="B1493" t="s">
        <v>72</v>
      </c>
      <c r="C1493" t="s">
        <v>233</v>
      </c>
      <c r="D1493" t="s">
        <v>455</v>
      </c>
      <c r="E1493">
        <v>1</v>
      </c>
      <c r="F1493" t="s">
        <v>10109</v>
      </c>
    </row>
    <row r="1494" spans="1:6" x14ac:dyDescent="0.25">
      <c r="A1494" t="s">
        <v>12542</v>
      </c>
      <c r="B1494" t="s">
        <v>72</v>
      </c>
      <c r="C1494" t="s">
        <v>233</v>
      </c>
      <c r="D1494" t="s">
        <v>10115</v>
      </c>
      <c r="E1494">
        <v>3</v>
      </c>
      <c r="F1494" t="s">
        <v>10109</v>
      </c>
    </row>
    <row r="1495" spans="1:6" x14ac:dyDescent="0.25">
      <c r="A1495" t="s">
        <v>11254</v>
      </c>
      <c r="B1495" t="s">
        <v>72</v>
      </c>
      <c r="C1495" t="s">
        <v>233</v>
      </c>
      <c r="D1495" t="s">
        <v>10111</v>
      </c>
      <c r="E1495">
        <v>87</v>
      </c>
      <c r="F1495" t="s">
        <v>10109</v>
      </c>
    </row>
    <row r="1496" spans="1:6" x14ac:dyDescent="0.25">
      <c r="A1496" t="s">
        <v>12549</v>
      </c>
      <c r="B1496" t="s">
        <v>72</v>
      </c>
      <c r="C1496" t="s">
        <v>233</v>
      </c>
      <c r="D1496" t="s">
        <v>10122</v>
      </c>
      <c r="E1496">
        <v>2</v>
      </c>
      <c r="F1496" t="s">
        <v>10109</v>
      </c>
    </row>
    <row r="1497" spans="1:6" x14ac:dyDescent="0.25">
      <c r="A1497" t="s">
        <v>10559</v>
      </c>
      <c r="B1497" t="s">
        <v>72</v>
      </c>
      <c r="C1497" t="s">
        <v>233</v>
      </c>
      <c r="D1497" t="s">
        <v>463</v>
      </c>
      <c r="E1497">
        <v>2</v>
      </c>
      <c r="F1497" t="s">
        <v>10109</v>
      </c>
    </row>
    <row r="1498" spans="1:6" x14ac:dyDescent="0.25">
      <c r="A1498" t="s">
        <v>11850</v>
      </c>
      <c r="B1498" t="s">
        <v>72</v>
      </c>
      <c r="C1498" t="s">
        <v>233</v>
      </c>
      <c r="D1498" t="s">
        <v>10113</v>
      </c>
      <c r="E1498">
        <v>97</v>
      </c>
      <c r="F1498" t="s">
        <v>10109</v>
      </c>
    </row>
    <row r="1499" spans="1:6" x14ac:dyDescent="0.25">
      <c r="A1499" t="s">
        <v>11732</v>
      </c>
      <c r="B1499" t="s">
        <v>72</v>
      </c>
      <c r="C1499" t="s">
        <v>234</v>
      </c>
      <c r="D1499" t="s">
        <v>10111</v>
      </c>
      <c r="E1499">
        <v>35</v>
      </c>
      <c r="F1499" t="s">
        <v>10109</v>
      </c>
    </row>
    <row r="1500" spans="1:6" x14ac:dyDescent="0.25">
      <c r="A1500" t="s">
        <v>11507</v>
      </c>
      <c r="B1500" t="s">
        <v>72</v>
      </c>
      <c r="C1500" t="s">
        <v>234</v>
      </c>
      <c r="D1500" t="s">
        <v>10113</v>
      </c>
      <c r="E1500">
        <v>42</v>
      </c>
      <c r="F1500" t="s">
        <v>10109</v>
      </c>
    </row>
    <row r="1501" spans="1:6" x14ac:dyDescent="0.25">
      <c r="A1501" t="s">
        <v>11412</v>
      </c>
      <c r="B1501" t="s">
        <v>75</v>
      </c>
      <c r="C1501" t="s">
        <v>81</v>
      </c>
      <c r="D1501" t="s">
        <v>10115</v>
      </c>
      <c r="E1501">
        <v>2</v>
      </c>
      <c r="F1501" t="s">
        <v>10109</v>
      </c>
    </row>
    <row r="1502" spans="1:6" x14ac:dyDescent="0.25">
      <c r="A1502" t="s">
        <v>11447</v>
      </c>
      <c r="B1502" t="s">
        <v>75</v>
      </c>
      <c r="C1502" t="s">
        <v>81</v>
      </c>
      <c r="D1502" t="s">
        <v>10111</v>
      </c>
      <c r="E1502">
        <v>33</v>
      </c>
      <c r="F1502" t="s">
        <v>10109</v>
      </c>
    </row>
    <row r="1503" spans="1:6" x14ac:dyDescent="0.25">
      <c r="A1503" t="s">
        <v>12869</v>
      </c>
      <c r="B1503" t="s">
        <v>75</v>
      </c>
      <c r="C1503" t="s">
        <v>81</v>
      </c>
      <c r="D1503" t="s">
        <v>462</v>
      </c>
      <c r="E1503">
        <v>1</v>
      </c>
      <c r="F1503" t="s">
        <v>10109</v>
      </c>
    </row>
    <row r="1504" spans="1:6" x14ac:dyDescent="0.25">
      <c r="A1504" t="s">
        <v>11448</v>
      </c>
      <c r="B1504" t="s">
        <v>75</v>
      </c>
      <c r="C1504" t="s">
        <v>81</v>
      </c>
      <c r="D1504" t="s">
        <v>463</v>
      </c>
      <c r="E1504">
        <v>2</v>
      </c>
      <c r="F1504" t="s">
        <v>10109</v>
      </c>
    </row>
    <row r="1505" spans="1:6" x14ac:dyDescent="0.25">
      <c r="A1505" t="s">
        <v>11739</v>
      </c>
      <c r="B1505" t="s">
        <v>75</v>
      </c>
      <c r="C1505" t="s">
        <v>81</v>
      </c>
      <c r="D1505" t="s">
        <v>10113</v>
      </c>
      <c r="E1505">
        <v>42</v>
      </c>
      <c r="F1505" t="s">
        <v>10109</v>
      </c>
    </row>
    <row r="1506" spans="1:6" x14ac:dyDescent="0.25">
      <c r="A1506" t="s">
        <v>11449</v>
      </c>
      <c r="B1506" t="s">
        <v>75</v>
      </c>
      <c r="C1506" t="s">
        <v>81</v>
      </c>
      <c r="D1506" t="s">
        <v>10124</v>
      </c>
      <c r="E1506">
        <v>1</v>
      </c>
      <c r="F1506" t="s">
        <v>10109</v>
      </c>
    </row>
    <row r="1507" spans="1:6" x14ac:dyDescent="0.25">
      <c r="A1507" t="s">
        <v>20647</v>
      </c>
      <c r="B1507" t="s">
        <v>75</v>
      </c>
      <c r="C1507" t="s">
        <v>81</v>
      </c>
      <c r="D1507" t="s">
        <v>10123</v>
      </c>
      <c r="E1507">
        <v>1</v>
      </c>
      <c r="F1507" t="s">
        <v>10109</v>
      </c>
    </row>
    <row r="1508" spans="1:6" x14ac:dyDescent="0.25">
      <c r="A1508" t="s">
        <v>20601</v>
      </c>
      <c r="B1508" t="s">
        <v>75</v>
      </c>
      <c r="C1508" t="s">
        <v>83</v>
      </c>
      <c r="D1508" t="s">
        <v>10111</v>
      </c>
      <c r="E1508">
        <v>1</v>
      </c>
      <c r="F1508" t="s">
        <v>10109</v>
      </c>
    </row>
    <row r="1509" spans="1:6" x14ac:dyDescent="0.25">
      <c r="A1509" t="s">
        <v>12656</v>
      </c>
      <c r="B1509" t="s">
        <v>75</v>
      </c>
      <c r="C1509" t="s">
        <v>83</v>
      </c>
      <c r="D1509" t="s">
        <v>10113</v>
      </c>
      <c r="E1509">
        <v>2</v>
      </c>
      <c r="F1509" t="s">
        <v>10109</v>
      </c>
    </row>
    <row r="1510" spans="1:6" x14ac:dyDescent="0.25">
      <c r="A1510" t="s">
        <v>20617</v>
      </c>
      <c r="B1510" t="s">
        <v>75</v>
      </c>
      <c r="C1510" t="s">
        <v>92</v>
      </c>
      <c r="D1510" t="s">
        <v>10111</v>
      </c>
      <c r="E1510">
        <v>1</v>
      </c>
      <c r="F1510" t="s">
        <v>10109</v>
      </c>
    </row>
    <row r="1511" spans="1:6" x14ac:dyDescent="0.25">
      <c r="A1511" t="s">
        <v>21105</v>
      </c>
      <c r="B1511" t="s">
        <v>75</v>
      </c>
      <c r="C1511" t="s">
        <v>92</v>
      </c>
      <c r="D1511" t="s">
        <v>10113</v>
      </c>
      <c r="E1511">
        <v>1</v>
      </c>
      <c r="F1511" t="s">
        <v>10109</v>
      </c>
    </row>
    <row r="1512" spans="1:6" x14ac:dyDescent="0.25">
      <c r="A1512" t="s">
        <v>20224</v>
      </c>
      <c r="B1512" t="s">
        <v>75</v>
      </c>
      <c r="C1512" t="s">
        <v>94</v>
      </c>
      <c r="D1512" t="s">
        <v>10113</v>
      </c>
      <c r="E1512">
        <v>1</v>
      </c>
      <c r="F1512" t="s">
        <v>10109</v>
      </c>
    </row>
    <row r="1513" spans="1:6" x14ac:dyDescent="0.25">
      <c r="A1513" t="s">
        <v>20517</v>
      </c>
      <c r="B1513" t="s">
        <v>75</v>
      </c>
      <c r="C1513" t="s">
        <v>96</v>
      </c>
      <c r="D1513" t="s">
        <v>10111</v>
      </c>
      <c r="E1513">
        <v>1</v>
      </c>
      <c r="F1513" t="s">
        <v>10109</v>
      </c>
    </row>
    <row r="1514" spans="1:6" x14ac:dyDescent="0.25">
      <c r="A1514" t="s">
        <v>20181</v>
      </c>
      <c r="B1514" t="s">
        <v>75</v>
      </c>
      <c r="C1514" t="s">
        <v>96</v>
      </c>
      <c r="D1514" t="s">
        <v>10113</v>
      </c>
      <c r="E1514">
        <v>1</v>
      </c>
      <c r="F1514" t="s">
        <v>10109</v>
      </c>
    </row>
    <row r="1515" spans="1:6" x14ac:dyDescent="0.25">
      <c r="A1515" t="s">
        <v>20807</v>
      </c>
      <c r="B1515" t="s">
        <v>75</v>
      </c>
      <c r="C1515" t="s">
        <v>97</v>
      </c>
      <c r="D1515" t="s">
        <v>10113</v>
      </c>
      <c r="E1515">
        <v>1</v>
      </c>
      <c r="F1515" t="s">
        <v>10109</v>
      </c>
    </row>
    <row r="1516" spans="1:6" x14ac:dyDescent="0.25">
      <c r="A1516" t="s">
        <v>10178</v>
      </c>
      <c r="B1516" t="s">
        <v>75</v>
      </c>
      <c r="C1516" t="s">
        <v>98</v>
      </c>
      <c r="D1516" t="s">
        <v>10111</v>
      </c>
      <c r="E1516">
        <v>1</v>
      </c>
      <c r="F1516" t="s">
        <v>10109</v>
      </c>
    </row>
    <row r="1517" spans="1:6" x14ac:dyDescent="0.25">
      <c r="A1517" t="s">
        <v>10398</v>
      </c>
      <c r="B1517" t="s">
        <v>75</v>
      </c>
      <c r="C1517" t="s">
        <v>98</v>
      </c>
      <c r="D1517" t="s">
        <v>10113</v>
      </c>
      <c r="E1517">
        <v>1</v>
      </c>
      <c r="F1517" t="s">
        <v>10109</v>
      </c>
    </row>
    <row r="1518" spans="1:6" x14ac:dyDescent="0.25">
      <c r="A1518" t="s">
        <v>12099</v>
      </c>
      <c r="B1518" t="s">
        <v>75</v>
      </c>
      <c r="C1518" t="s">
        <v>101</v>
      </c>
      <c r="D1518" t="s">
        <v>10111</v>
      </c>
      <c r="E1518">
        <v>1</v>
      </c>
      <c r="F1518" t="s">
        <v>10109</v>
      </c>
    </row>
    <row r="1519" spans="1:6" x14ac:dyDescent="0.25">
      <c r="A1519" t="s">
        <v>10499</v>
      </c>
      <c r="B1519" t="s">
        <v>75</v>
      </c>
      <c r="C1519" t="s">
        <v>101</v>
      </c>
      <c r="D1519" t="s">
        <v>10113</v>
      </c>
      <c r="E1519">
        <v>1</v>
      </c>
      <c r="F1519" t="s">
        <v>10109</v>
      </c>
    </row>
    <row r="1520" spans="1:6" x14ac:dyDescent="0.25">
      <c r="A1520" t="s">
        <v>21004</v>
      </c>
      <c r="B1520" t="s">
        <v>75</v>
      </c>
      <c r="C1520" t="s">
        <v>103</v>
      </c>
      <c r="D1520" t="s">
        <v>10111</v>
      </c>
      <c r="E1520">
        <v>1</v>
      </c>
      <c r="F1520" t="s">
        <v>10109</v>
      </c>
    </row>
    <row r="1521" spans="1:6" x14ac:dyDescent="0.25">
      <c r="A1521" t="s">
        <v>20791</v>
      </c>
      <c r="B1521" t="s">
        <v>75</v>
      </c>
      <c r="C1521" t="s">
        <v>103</v>
      </c>
      <c r="D1521" t="s">
        <v>10113</v>
      </c>
      <c r="E1521">
        <v>1</v>
      </c>
      <c r="F1521" t="s">
        <v>10109</v>
      </c>
    </row>
    <row r="1522" spans="1:6" x14ac:dyDescent="0.25">
      <c r="A1522" t="s">
        <v>12898</v>
      </c>
      <c r="B1522" t="s">
        <v>75</v>
      </c>
      <c r="C1522" t="s">
        <v>105</v>
      </c>
      <c r="D1522" t="s">
        <v>10111</v>
      </c>
      <c r="E1522">
        <v>2</v>
      </c>
      <c r="F1522" t="s">
        <v>10109</v>
      </c>
    </row>
    <row r="1523" spans="1:6" x14ac:dyDescent="0.25">
      <c r="A1523" t="s">
        <v>12105</v>
      </c>
      <c r="B1523" t="s">
        <v>75</v>
      </c>
      <c r="C1523" t="s">
        <v>105</v>
      </c>
      <c r="D1523" t="s">
        <v>10113</v>
      </c>
      <c r="E1523">
        <v>2</v>
      </c>
      <c r="F1523" t="s">
        <v>10109</v>
      </c>
    </row>
    <row r="1524" spans="1:6" x14ac:dyDescent="0.25">
      <c r="A1524" t="s">
        <v>21150</v>
      </c>
      <c r="B1524" t="s">
        <v>75</v>
      </c>
      <c r="C1524" t="s">
        <v>108</v>
      </c>
      <c r="D1524" t="s">
        <v>10111</v>
      </c>
      <c r="E1524">
        <v>1</v>
      </c>
      <c r="F1524" t="s">
        <v>10109</v>
      </c>
    </row>
    <row r="1525" spans="1:6" x14ac:dyDescent="0.25">
      <c r="A1525" t="s">
        <v>20868</v>
      </c>
      <c r="B1525" t="s">
        <v>75</v>
      </c>
      <c r="C1525" t="s">
        <v>108</v>
      </c>
      <c r="D1525" t="s">
        <v>10113</v>
      </c>
      <c r="E1525">
        <v>2</v>
      </c>
      <c r="F1525" t="s">
        <v>10109</v>
      </c>
    </row>
    <row r="1526" spans="1:6" x14ac:dyDescent="0.25">
      <c r="A1526" t="s">
        <v>10749</v>
      </c>
      <c r="B1526" t="s">
        <v>75</v>
      </c>
      <c r="C1526" t="s">
        <v>111</v>
      </c>
      <c r="D1526" t="s">
        <v>10111</v>
      </c>
      <c r="E1526">
        <v>1</v>
      </c>
      <c r="F1526" t="s">
        <v>10109</v>
      </c>
    </row>
    <row r="1527" spans="1:6" x14ac:dyDescent="0.25">
      <c r="A1527" t="s">
        <v>11763</v>
      </c>
      <c r="B1527" t="s">
        <v>75</v>
      </c>
      <c r="C1527" t="s">
        <v>111</v>
      </c>
      <c r="D1527" t="s">
        <v>10113</v>
      </c>
      <c r="E1527">
        <v>1</v>
      </c>
      <c r="F1527" t="s">
        <v>10109</v>
      </c>
    </row>
    <row r="1528" spans="1:6" x14ac:dyDescent="0.25">
      <c r="A1528" t="s">
        <v>12611</v>
      </c>
      <c r="B1528" t="s">
        <v>75</v>
      </c>
      <c r="C1528" t="s">
        <v>118</v>
      </c>
      <c r="D1528" t="s">
        <v>10111</v>
      </c>
      <c r="E1528">
        <v>1</v>
      </c>
      <c r="F1528" t="s">
        <v>10109</v>
      </c>
    </row>
    <row r="1529" spans="1:6" x14ac:dyDescent="0.25">
      <c r="A1529" t="s">
        <v>10911</v>
      </c>
      <c r="B1529" t="s">
        <v>75</v>
      </c>
      <c r="C1529" t="s">
        <v>118</v>
      </c>
      <c r="D1529" t="s">
        <v>10113</v>
      </c>
      <c r="E1529">
        <v>1</v>
      </c>
      <c r="F1529" t="s">
        <v>10109</v>
      </c>
    </row>
    <row r="1530" spans="1:6" x14ac:dyDescent="0.25">
      <c r="A1530" t="s">
        <v>12930</v>
      </c>
      <c r="B1530" t="s">
        <v>75</v>
      </c>
      <c r="C1530" t="s">
        <v>126</v>
      </c>
      <c r="D1530" t="s">
        <v>10111</v>
      </c>
      <c r="E1530">
        <v>1</v>
      </c>
      <c r="F1530" t="s">
        <v>10109</v>
      </c>
    </row>
    <row r="1531" spans="1:6" x14ac:dyDescent="0.25">
      <c r="A1531" t="s">
        <v>12816</v>
      </c>
      <c r="B1531" t="s">
        <v>75</v>
      </c>
      <c r="C1531" t="s">
        <v>126</v>
      </c>
      <c r="D1531" t="s">
        <v>10113</v>
      </c>
      <c r="E1531">
        <v>1</v>
      </c>
      <c r="F1531" t="s">
        <v>10109</v>
      </c>
    </row>
    <row r="1532" spans="1:6" x14ac:dyDescent="0.25">
      <c r="A1532" t="s">
        <v>20180</v>
      </c>
      <c r="B1532" t="s">
        <v>75</v>
      </c>
      <c r="C1532" t="s">
        <v>128</v>
      </c>
      <c r="D1532" t="s">
        <v>10111</v>
      </c>
      <c r="E1532">
        <v>1</v>
      </c>
      <c r="F1532" t="s">
        <v>10109</v>
      </c>
    </row>
    <row r="1533" spans="1:6" x14ac:dyDescent="0.25">
      <c r="A1533" t="s">
        <v>20703</v>
      </c>
      <c r="B1533" t="s">
        <v>75</v>
      </c>
      <c r="C1533" t="s">
        <v>128</v>
      </c>
      <c r="D1533" t="s">
        <v>10113</v>
      </c>
      <c r="E1533">
        <v>1</v>
      </c>
      <c r="F1533" t="s">
        <v>10109</v>
      </c>
    </row>
    <row r="1534" spans="1:6" x14ac:dyDescent="0.25">
      <c r="A1534" t="s">
        <v>10657</v>
      </c>
      <c r="B1534" t="s">
        <v>75</v>
      </c>
      <c r="C1534" t="s">
        <v>130</v>
      </c>
      <c r="D1534" t="s">
        <v>10111</v>
      </c>
      <c r="E1534">
        <v>1</v>
      </c>
      <c r="F1534" t="s">
        <v>10109</v>
      </c>
    </row>
    <row r="1535" spans="1:6" x14ac:dyDescent="0.25">
      <c r="A1535" t="s">
        <v>10721</v>
      </c>
      <c r="B1535" t="s">
        <v>75</v>
      </c>
      <c r="C1535" t="s">
        <v>130</v>
      </c>
      <c r="D1535" t="s">
        <v>10113</v>
      </c>
      <c r="E1535">
        <v>1</v>
      </c>
      <c r="F1535" t="s">
        <v>10109</v>
      </c>
    </row>
    <row r="1536" spans="1:6" x14ac:dyDescent="0.25">
      <c r="A1536" t="s">
        <v>12008</v>
      </c>
      <c r="B1536" t="s">
        <v>75</v>
      </c>
      <c r="C1536" t="s">
        <v>132</v>
      </c>
      <c r="D1536" t="s">
        <v>10111</v>
      </c>
      <c r="E1536">
        <v>1</v>
      </c>
      <c r="F1536" t="s">
        <v>10109</v>
      </c>
    </row>
    <row r="1537" spans="1:6" x14ac:dyDescent="0.25">
      <c r="A1537" t="s">
        <v>11059</v>
      </c>
      <c r="B1537" t="s">
        <v>75</v>
      </c>
      <c r="C1537" t="s">
        <v>132</v>
      </c>
      <c r="D1537" t="s">
        <v>10113</v>
      </c>
      <c r="E1537">
        <v>1</v>
      </c>
      <c r="F1537" t="s">
        <v>10109</v>
      </c>
    </row>
    <row r="1538" spans="1:6" x14ac:dyDescent="0.25">
      <c r="A1538" t="s">
        <v>12085</v>
      </c>
      <c r="B1538" t="s">
        <v>75</v>
      </c>
      <c r="C1538" t="s">
        <v>133</v>
      </c>
      <c r="D1538" t="s">
        <v>10115</v>
      </c>
      <c r="E1538">
        <v>1</v>
      </c>
      <c r="F1538" t="s">
        <v>10109</v>
      </c>
    </row>
    <row r="1539" spans="1:6" x14ac:dyDescent="0.25">
      <c r="A1539" t="s">
        <v>10923</v>
      </c>
      <c r="B1539" t="s">
        <v>75</v>
      </c>
      <c r="C1539" t="s">
        <v>133</v>
      </c>
      <c r="D1539" t="s">
        <v>462</v>
      </c>
      <c r="E1539">
        <v>1</v>
      </c>
      <c r="F1539" t="s">
        <v>10109</v>
      </c>
    </row>
    <row r="1540" spans="1:6" x14ac:dyDescent="0.25">
      <c r="A1540" t="s">
        <v>10600</v>
      </c>
      <c r="B1540" t="s">
        <v>75</v>
      </c>
      <c r="C1540" t="s">
        <v>133</v>
      </c>
      <c r="D1540" t="s">
        <v>463</v>
      </c>
      <c r="E1540">
        <v>1</v>
      </c>
      <c r="F1540" t="s">
        <v>10109</v>
      </c>
    </row>
    <row r="1541" spans="1:6" x14ac:dyDescent="0.25">
      <c r="A1541" t="s">
        <v>12568</v>
      </c>
      <c r="B1541" t="s">
        <v>75</v>
      </c>
      <c r="C1541" t="s">
        <v>133</v>
      </c>
      <c r="D1541" t="s">
        <v>10113</v>
      </c>
      <c r="E1541">
        <v>1</v>
      </c>
      <c r="F1541" t="s">
        <v>10109</v>
      </c>
    </row>
    <row r="1542" spans="1:6" x14ac:dyDescent="0.25">
      <c r="A1542" t="s">
        <v>20293</v>
      </c>
      <c r="B1542" t="s">
        <v>75</v>
      </c>
      <c r="C1542" t="s">
        <v>133</v>
      </c>
      <c r="D1542" t="s">
        <v>10123</v>
      </c>
      <c r="E1542">
        <v>1</v>
      </c>
      <c r="F1542" t="s">
        <v>10109</v>
      </c>
    </row>
    <row r="1543" spans="1:6" x14ac:dyDescent="0.25">
      <c r="A1543" t="s">
        <v>20549</v>
      </c>
      <c r="B1543" t="s">
        <v>75</v>
      </c>
      <c r="C1543" t="s">
        <v>135</v>
      </c>
      <c r="D1543" t="s">
        <v>10111</v>
      </c>
      <c r="E1543">
        <v>1</v>
      </c>
      <c r="F1543" t="s">
        <v>10109</v>
      </c>
    </row>
    <row r="1544" spans="1:6" x14ac:dyDescent="0.25">
      <c r="A1544" t="s">
        <v>21267</v>
      </c>
      <c r="B1544" t="s">
        <v>75</v>
      </c>
      <c r="C1544" t="s">
        <v>135</v>
      </c>
      <c r="D1544" t="s">
        <v>10113</v>
      </c>
      <c r="E1544">
        <v>1</v>
      </c>
      <c r="F1544" t="s">
        <v>10109</v>
      </c>
    </row>
    <row r="1545" spans="1:6" x14ac:dyDescent="0.25">
      <c r="A1545" t="s">
        <v>20177</v>
      </c>
      <c r="B1545" t="s">
        <v>75</v>
      </c>
      <c r="C1545" t="s">
        <v>143</v>
      </c>
      <c r="D1545" t="s">
        <v>10111</v>
      </c>
      <c r="E1545">
        <v>1</v>
      </c>
      <c r="F1545" t="s">
        <v>10109</v>
      </c>
    </row>
    <row r="1546" spans="1:6" x14ac:dyDescent="0.25">
      <c r="A1546" t="s">
        <v>20327</v>
      </c>
      <c r="B1546" t="s">
        <v>75</v>
      </c>
      <c r="C1546" t="s">
        <v>143</v>
      </c>
      <c r="D1546" t="s">
        <v>10113</v>
      </c>
      <c r="E1546">
        <v>1</v>
      </c>
      <c r="F1546" t="s">
        <v>10109</v>
      </c>
    </row>
    <row r="1547" spans="1:6" x14ac:dyDescent="0.25">
      <c r="A1547" t="s">
        <v>12595</v>
      </c>
      <c r="B1547" t="s">
        <v>75</v>
      </c>
      <c r="C1547" t="s">
        <v>144</v>
      </c>
      <c r="D1547" t="s">
        <v>10111</v>
      </c>
      <c r="E1547">
        <v>2</v>
      </c>
      <c r="F1547" t="s">
        <v>10109</v>
      </c>
    </row>
    <row r="1548" spans="1:6" x14ac:dyDescent="0.25">
      <c r="A1548" t="s">
        <v>12385</v>
      </c>
      <c r="B1548" t="s">
        <v>75</v>
      </c>
      <c r="C1548" t="s">
        <v>144</v>
      </c>
      <c r="D1548" t="s">
        <v>10113</v>
      </c>
      <c r="E1548">
        <v>2</v>
      </c>
      <c r="F1548" t="s">
        <v>10109</v>
      </c>
    </row>
    <row r="1549" spans="1:6" x14ac:dyDescent="0.25">
      <c r="A1549" t="s">
        <v>12029</v>
      </c>
      <c r="B1549" t="s">
        <v>75</v>
      </c>
      <c r="C1549" t="s">
        <v>151</v>
      </c>
      <c r="D1549" t="s">
        <v>10111</v>
      </c>
      <c r="E1549">
        <v>1</v>
      </c>
      <c r="F1549" t="s">
        <v>10109</v>
      </c>
    </row>
    <row r="1550" spans="1:6" x14ac:dyDescent="0.25">
      <c r="A1550" t="s">
        <v>11405</v>
      </c>
      <c r="B1550" t="s">
        <v>75</v>
      </c>
      <c r="C1550" t="s">
        <v>151</v>
      </c>
      <c r="D1550" t="s">
        <v>10113</v>
      </c>
      <c r="E1550">
        <v>2</v>
      </c>
      <c r="F1550" t="s">
        <v>10109</v>
      </c>
    </row>
    <row r="1551" spans="1:6" x14ac:dyDescent="0.25">
      <c r="A1551" t="s">
        <v>20974</v>
      </c>
      <c r="B1551" t="s">
        <v>75</v>
      </c>
      <c r="C1551" t="s">
        <v>155</v>
      </c>
      <c r="D1551" t="s">
        <v>10111</v>
      </c>
      <c r="E1551">
        <v>2</v>
      </c>
      <c r="F1551" t="s">
        <v>10109</v>
      </c>
    </row>
    <row r="1552" spans="1:6" x14ac:dyDescent="0.25">
      <c r="A1552" t="s">
        <v>20232</v>
      </c>
      <c r="B1552" t="s">
        <v>75</v>
      </c>
      <c r="C1552" t="s">
        <v>155</v>
      </c>
      <c r="D1552" t="s">
        <v>10113</v>
      </c>
      <c r="E1552">
        <v>2</v>
      </c>
      <c r="F1552" t="s">
        <v>10109</v>
      </c>
    </row>
    <row r="1553" spans="1:6" x14ac:dyDescent="0.25">
      <c r="A1553" t="s">
        <v>10370</v>
      </c>
      <c r="B1553" t="s">
        <v>75</v>
      </c>
      <c r="C1553" t="s">
        <v>160</v>
      </c>
      <c r="D1553" t="s">
        <v>10111</v>
      </c>
      <c r="E1553">
        <v>1</v>
      </c>
      <c r="F1553" t="s">
        <v>10109</v>
      </c>
    </row>
    <row r="1554" spans="1:6" x14ac:dyDescent="0.25">
      <c r="A1554" t="s">
        <v>10142</v>
      </c>
      <c r="B1554" t="s">
        <v>75</v>
      </c>
      <c r="C1554" t="s">
        <v>160</v>
      </c>
      <c r="D1554" t="s">
        <v>10113</v>
      </c>
      <c r="E1554">
        <v>1</v>
      </c>
      <c r="F1554" t="s">
        <v>10109</v>
      </c>
    </row>
    <row r="1555" spans="1:6" x14ac:dyDescent="0.25">
      <c r="A1555" t="s">
        <v>12524</v>
      </c>
      <c r="B1555" t="s">
        <v>75</v>
      </c>
      <c r="C1555" t="s">
        <v>171</v>
      </c>
      <c r="D1555" t="s">
        <v>10111</v>
      </c>
      <c r="E1555">
        <v>2</v>
      </c>
      <c r="F1555" t="s">
        <v>10109</v>
      </c>
    </row>
    <row r="1556" spans="1:6" x14ac:dyDescent="0.25">
      <c r="A1556" t="s">
        <v>10443</v>
      </c>
      <c r="B1556" t="s">
        <v>75</v>
      </c>
      <c r="C1556" t="s">
        <v>171</v>
      </c>
      <c r="D1556" t="s">
        <v>10113</v>
      </c>
      <c r="E1556">
        <v>3</v>
      </c>
      <c r="F1556" t="s">
        <v>10109</v>
      </c>
    </row>
    <row r="1557" spans="1:6" x14ac:dyDescent="0.25">
      <c r="A1557" t="s">
        <v>21146</v>
      </c>
      <c r="B1557" t="s">
        <v>75</v>
      </c>
      <c r="C1557" t="s">
        <v>176</v>
      </c>
      <c r="D1557" t="s">
        <v>10111</v>
      </c>
      <c r="E1557">
        <v>1</v>
      </c>
      <c r="F1557" t="s">
        <v>10109</v>
      </c>
    </row>
    <row r="1558" spans="1:6" x14ac:dyDescent="0.25">
      <c r="A1558" t="s">
        <v>21362</v>
      </c>
      <c r="B1558" t="s">
        <v>75</v>
      </c>
      <c r="C1558" t="s">
        <v>176</v>
      </c>
      <c r="D1558" t="s">
        <v>10113</v>
      </c>
      <c r="E1558">
        <v>1</v>
      </c>
      <c r="F1558" t="s">
        <v>10109</v>
      </c>
    </row>
    <row r="1559" spans="1:6" x14ac:dyDescent="0.25">
      <c r="A1559" t="s">
        <v>10129</v>
      </c>
      <c r="B1559" t="s">
        <v>75</v>
      </c>
      <c r="C1559" t="s">
        <v>183</v>
      </c>
      <c r="D1559" t="s">
        <v>10115</v>
      </c>
      <c r="E1559">
        <v>1</v>
      </c>
      <c r="F1559" t="s">
        <v>10109</v>
      </c>
    </row>
    <row r="1560" spans="1:6" x14ac:dyDescent="0.25">
      <c r="A1560" t="s">
        <v>12752</v>
      </c>
      <c r="B1560" t="s">
        <v>75</v>
      </c>
      <c r="C1560" t="s">
        <v>183</v>
      </c>
      <c r="D1560" t="s">
        <v>463</v>
      </c>
      <c r="E1560">
        <v>1</v>
      </c>
      <c r="F1560" t="s">
        <v>10109</v>
      </c>
    </row>
    <row r="1561" spans="1:6" x14ac:dyDescent="0.25">
      <c r="A1561" t="s">
        <v>10510</v>
      </c>
      <c r="B1561" t="s">
        <v>75</v>
      </c>
      <c r="C1561" t="s">
        <v>183</v>
      </c>
      <c r="D1561" t="s">
        <v>10113</v>
      </c>
      <c r="E1561">
        <v>1</v>
      </c>
      <c r="F1561" t="s">
        <v>10109</v>
      </c>
    </row>
    <row r="1562" spans="1:6" x14ac:dyDescent="0.25">
      <c r="A1562" t="s">
        <v>12059</v>
      </c>
      <c r="B1562" t="s">
        <v>75</v>
      </c>
      <c r="C1562" t="s">
        <v>183</v>
      </c>
      <c r="D1562" t="s">
        <v>10124</v>
      </c>
      <c r="E1562">
        <v>1</v>
      </c>
      <c r="F1562" t="s">
        <v>10109</v>
      </c>
    </row>
    <row r="1563" spans="1:6" x14ac:dyDescent="0.25">
      <c r="A1563" t="s">
        <v>20211</v>
      </c>
      <c r="B1563" t="s">
        <v>75</v>
      </c>
      <c r="C1563" t="s">
        <v>191</v>
      </c>
      <c r="D1563" t="s">
        <v>10111</v>
      </c>
      <c r="E1563">
        <v>1</v>
      </c>
      <c r="F1563" t="s">
        <v>10109</v>
      </c>
    </row>
    <row r="1564" spans="1:6" x14ac:dyDescent="0.25">
      <c r="A1564" t="s">
        <v>20725</v>
      </c>
      <c r="B1564" t="s">
        <v>75</v>
      </c>
      <c r="C1564" t="s">
        <v>191</v>
      </c>
      <c r="D1564" t="s">
        <v>10113</v>
      </c>
      <c r="E1564">
        <v>1</v>
      </c>
      <c r="F1564" t="s">
        <v>10109</v>
      </c>
    </row>
    <row r="1565" spans="1:6" x14ac:dyDescent="0.25">
      <c r="A1565" t="s">
        <v>20271</v>
      </c>
      <c r="B1565" t="s">
        <v>75</v>
      </c>
      <c r="C1565" t="s">
        <v>194</v>
      </c>
      <c r="D1565" t="s">
        <v>10111</v>
      </c>
      <c r="E1565">
        <v>1</v>
      </c>
      <c r="F1565" t="s">
        <v>10109</v>
      </c>
    </row>
    <row r="1566" spans="1:6" x14ac:dyDescent="0.25">
      <c r="A1566" t="s">
        <v>21465</v>
      </c>
      <c r="B1566" t="s">
        <v>75</v>
      </c>
      <c r="C1566" t="s">
        <v>194</v>
      </c>
      <c r="D1566" t="s">
        <v>10113</v>
      </c>
      <c r="E1566">
        <v>1</v>
      </c>
      <c r="F1566" t="s">
        <v>10109</v>
      </c>
    </row>
    <row r="1567" spans="1:6" x14ac:dyDescent="0.25">
      <c r="A1567" t="s">
        <v>12877</v>
      </c>
      <c r="B1567" t="s">
        <v>75</v>
      </c>
      <c r="C1567" t="s">
        <v>199</v>
      </c>
      <c r="D1567" t="s">
        <v>10111</v>
      </c>
      <c r="E1567">
        <v>2</v>
      </c>
      <c r="F1567" t="s">
        <v>10109</v>
      </c>
    </row>
    <row r="1568" spans="1:6" x14ac:dyDescent="0.25">
      <c r="A1568" t="s">
        <v>11946</v>
      </c>
      <c r="B1568" t="s">
        <v>75</v>
      </c>
      <c r="C1568" t="s">
        <v>199</v>
      </c>
      <c r="D1568" t="s">
        <v>10113</v>
      </c>
      <c r="E1568">
        <v>2</v>
      </c>
      <c r="F1568" t="s">
        <v>10109</v>
      </c>
    </row>
    <row r="1569" spans="1:6" x14ac:dyDescent="0.25">
      <c r="A1569" t="s">
        <v>21256</v>
      </c>
      <c r="B1569" t="s">
        <v>75</v>
      </c>
      <c r="C1569" t="s">
        <v>201</v>
      </c>
      <c r="D1569" t="s">
        <v>10111</v>
      </c>
      <c r="E1569">
        <v>1</v>
      </c>
      <c r="F1569" t="s">
        <v>10109</v>
      </c>
    </row>
    <row r="1570" spans="1:6" x14ac:dyDescent="0.25">
      <c r="A1570" t="s">
        <v>20576</v>
      </c>
      <c r="B1570" t="s">
        <v>75</v>
      </c>
      <c r="C1570" t="s">
        <v>201</v>
      </c>
      <c r="D1570" t="s">
        <v>10113</v>
      </c>
      <c r="E1570">
        <v>1</v>
      </c>
      <c r="F1570" t="s">
        <v>10109</v>
      </c>
    </row>
    <row r="1571" spans="1:6" x14ac:dyDescent="0.25">
      <c r="A1571" t="s">
        <v>12662</v>
      </c>
      <c r="B1571" t="s">
        <v>75</v>
      </c>
      <c r="C1571" t="s">
        <v>207</v>
      </c>
      <c r="D1571" t="s">
        <v>10113</v>
      </c>
      <c r="E1571">
        <v>1</v>
      </c>
      <c r="F1571" t="s">
        <v>10109</v>
      </c>
    </row>
    <row r="1572" spans="1:6" x14ac:dyDescent="0.25">
      <c r="A1572" t="s">
        <v>11207</v>
      </c>
      <c r="B1572" t="s">
        <v>75</v>
      </c>
      <c r="C1572" t="s">
        <v>221</v>
      </c>
      <c r="D1572" t="s">
        <v>10111</v>
      </c>
      <c r="E1572">
        <v>1</v>
      </c>
      <c r="F1572" t="s">
        <v>10109</v>
      </c>
    </row>
    <row r="1573" spans="1:6" x14ac:dyDescent="0.25">
      <c r="A1573" t="s">
        <v>11179</v>
      </c>
      <c r="B1573" t="s">
        <v>75</v>
      </c>
      <c r="C1573" t="s">
        <v>221</v>
      </c>
      <c r="D1573" t="s">
        <v>10113</v>
      </c>
      <c r="E1573">
        <v>1</v>
      </c>
      <c r="F1573" t="s">
        <v>10109</v>
      </c>
    </row>
    <row r="1574" spans="1:6" x14ac:dyDescent="0.25">
      <c r="A1574" t="s">
        <v>10529</v>
      </c>
      <c r="B1574" t="s">
        <v>75</v>
      </c>
      <c r="C1574" t="s">
        <v>231</v>
      </c>
      <c r="D1574" t="s">
        <v>10111</v>
      </c>
      <c r="E1574">
        <v>1</v>
      </c>
      <c r="F1574" t="s">
        <v>10109</v>
      </c>
    </row>
    <row r="1575" spans="1:6" x14ac:dyDescent="0.25">
      <c r="A1575" t="s">
        <v>12589</v>
      </c>
      <c r="B1575" t="s">
        <v>75</v>
      </c>
      <c r="C1575" t="s">
        <v>231</v>
      </c>
      <c r="D1575" t="s">
        <v>10113</v>
      </c>
      <c r="E1575">
        <v>1</v>
      </c>
      <c r="F1575" t="s">
        <v>10109</v>
      </c>
    </row>
    <row r="1576" spans="1:6" x14ac:dyDescent="0.25">
      <c r="A1576" t="s">
        <v>10473</v>
      </c>
      <c r="B1576" t="s">
        <v>74</v>
      </c>
      <c r="C1576" t="s">
        <v>81</v>
      </c>
      <c r="D1576" t="s">
        <v>450</v>
      </c>
      <c r="E1576">
        <v>4</v>
      </c>
      <c r="F1576" t="s">
        <v>10109</v>
      </c>
    </row>
    <row r="1577" spans="1:6" x14ac:dyDescent="0.25">
      <c r="A1577" t="s">
        <v>11740</v>
      </c>
      <c r="B1577" t="s">
        <v>74</v>
      </c>
      <c r="C1577" t="s">
        <v>81</v>
      </c>
      <c r="D1577" t="s">
        <v>451</v>
      </c>
      <c r="E1577">
        <v>21</v>
      </c>
      <c r="F1577" t="s">
        <v>10109</v>
      </c>
    </row>
    <row r="1578" spans="1:6" x14ac:dyDescent="0.25">
      <c r="A1578" t="s">
        <v>10267</v>
      </c>
      <c r="B1578" t="s">
        <v>74</v>
      </c>
      <c r="C1578" t="s">
        <v>81</v>
      </c>
      <c r="D1578" t="s">
        <v>10268</v>
      </c>
      <c r="E1578">
        <v>4</v>
      </c>
      <c r="F1578" t="s">
        <v>10109</v>
      </c>
    </row>
    <row r="1579" spans="1:6" x14ac:dyDescent="0.25">
      <c r="A1579" t="s">
        <v>11450</v>
      </c>
      <c r="B1579" t="s">
        <v>74</v>
      </c>
      <c r="C1579" t="s">
        <v>81</v>
      </c>
      <c r="D1579" t="s">
        <v>10318</v>
      </c>
      <c r="E1579">
        <v>11</v>
      </c>
      <c r="F1579" t="s">
        <v>10109</v>
      </c>
    </row>
    <row r="1580" spans="1:6" x14ac:dyDescent="0.25">
      <c r="A1580" t="s">
        <v>11648</v>
      </c>
      <c r="B1580" t="s">
        <v>74</v>
      </c>
      <c r="C1580" t="s">
        <v>81</v>
      </c>
      <c r="D1580" t="s">
        <v>452</v>
      </c>
      <c r="E1580">
        <v>3</v>
      </c>
      <c r="F1580" t="s">
        <v>10109</v>
      </c>
    </row>
    <row r="1581" spans="1:6" x14ac:dyDescent="0.25">
      <c r="A1581" t="s">
        <v>12870</v>
      </c>
      <c r="B1581" t="s">
        <v>74</v>
      </c>
      <c r="C1581" t="s">
        <v>81</v>
      </c>
      <c r="D1581" t="s">
        <v>458</v>
      </c>
      <c r="E1581">
        <v>12</v>
      </c>
      <c r="F1581" t="s">
        <v>10109</v>
      </c>
    </row>
    <row r="1582" spans="1:6" x14ac:dyDescent="0.25">
      <c r="A1582" t="s">
        <v>10269</v>
      </c>
      <c r="B1582" t="s">
        <v>74</v>
      </c>
      <c r="C1582" t="s">
        <v>81</v>
      </c>
      <c r="D1582" t="s">
        <v>453</v>
      </c>
      <c r="E1582">
        <v>9</v>
      </c>
      <c r="F1582" t="s">
        <v>10109</v>
      </c>
    </row>
    <row r="1583" spans="1:6" x14ac:dyDescent="0.25">
      <c r="A1583" t="s">
        <v>10474</v>
      </c>
      <c r="B1583" t="s">
        <v>74</v>
      </c>
      <c r="C1583" t="s">
        <v>81</v>
      </c>
      <c r="D1583" t="s">
        <v>460</v>
      </c>
      <c r="E1583">
        <v>5</v>
      </c>
      <c r="F1583" t="s">
        <v>10109</v>
      </c>
    </row>
    <row r="1584" spans="1:6" x14ac:dyDescent="0.25">
      <c r="A1584" t="s">
        <v>20612</v>
      </c>
      <c r="B1584" t="s">
        <v>74</v>
      </c>
      <c r="C1584" t="s">
        <v>81</v>
      </c>
      <c r="D1584" t="s">
        <v>20204</v>
      </c>
      <c r="E1584">
        <v>1</v>
      </c>
      <c r="F1584" t="s">
        <v>10109</v>
      </c>
    </row>
    <row r="1585" spans="1:6" x14ac:dyDescent="0.25">
      <c r="A1585" t="s">
        <v>20761</v>
      </c>
      <c r="B1585" t="s">
        <v>74</v>
      </c>
      <c r="C1585" t="s">
        <v>81</v>
      </c>
      <c r="D1585" t="s">
        <v>498</v>
      </c>
      <c r="E1585">
        <v>1</v>
      </c>
      <c r="F1585" t="s">
        <v>10109</v>
      </c>
    </row>
    <row r="1586" spans="1:6" x14ac:dyDescent="0.25">
      <c r="A1586" t="s">
        <v>10270</v>
      </c>
      <c r="B1586" t="s">
        <v>74</v>
      </c>
      <c r="C1586" t="s">
        <v>81</v>
      </c>
      <c r="D1586" t="s">
        <v>454</v>
      </c>
      <c r="E1586">
        <v>2</v>
      </c>
      <c r="F1586" t="s">
        <v>10109</v>
      </c>
    </row>
    <row r="1587" spans="1:6" x14ac:dyDescent="0.25">
      <c r="A1587" t="s">
        <v>11741</v>
      </c>
      <c r="B1587" t="s">
        <v>74</v>
      </c>
      <c r="C1587" t="s">
        <v>81</v>
      </c>
      <c r="D1587" t="s">
        <v>10888</v>
      </c>
      <c r="E1587">
        <v>4</v>
      </c>
      <c r="F1587" t="s">
        <v>10109</v>
      </c>
    </row>
    <row r="1588" spans="1:6" x14ac:dyDescent="0.25">
      <c r="A1588" t="s">
        <v>10475</v>
      </c>
      <c r="B1588" t="s">
        <v>74</v>
      </c>
      <c r="C1588" t="s">
        <v>81</v>
      </c>
      <c r="D1588" t="s">
        <v>461</v>
      </c>
      <c r="E1588">
        <v>12</v>
      </c>
      <c r="F1588" t="s">
        <v>10109</v>
      </c>
    </row>
    <row r="1589" spans="1:6" x14ac:dyDescent="0.25">
      <c r="A1589" t="s">
        <v>12871</v>
      </c>
      <c r="B1589" t="s">
        <v>74</v>
      </c>
      <c r="C1589" t="s">
        <v>81</v>
      </c>
      <c r="D1589" t="s">
        <v>455</v>
      </c>
      <c r="E1589">
        <v>20</v>
      </c>
      <c r="F1589" t="s">
        <v>10109</v>
      </c>
    </row>
    <row r="1590" spans="1:6" x14ac:dyDescent="0.25">
      <c r="A1590" t="s">
        <v>11742</v>
      </c>
      <c r="B1590" t="s">
        <v>74</v>
      </c>
      <c r="C1590" t="s">
        <v>81</v>
      </c>
      <c r="D1590" t="s">
        <v>10115</v>
      </c>
      <c r="E1590">
        <v>333</v>
      </c>
      <c r="F1590" t="s">
        <v>10109</v>
      </c>
    </row>
    <row r="1591" spans="1:6" x14ac:dyDescent="0.25">
      <c r="A1591" t="s">
        <v>11649</v>
      </c>
      <c r="B1591" t="s">
        <v>74</v>
      </c>
      <c r="C1591" t="s">
        <v>81</v>
      </c>
      <c r="D1591" t="s">
        <v>10111</v>
      </c>
      <c r="E1591">
        <v>4377</v>
      </c>
      <c r="F1591" t="s">
        <v>10109</v>
      </c>
    </row>
    <row r="1592" spans="1:6" x14ac:dyDescent="0.25">
      <c r="A1592" t="s">
        <v>21276</v>
      </c>
      <c r="B1592" t="s">
        <v>74</v>
      </c>
      <c r="C1592" t="s">
        <v>81</v>
      </c>
      <c r="D1592" t="s">
        <v>20174</v>
      </c>
      <c r="E1592">
        <v>1</v>
      </c>
      <c r="F1592" t="s">
        <v>10109</v>
      </c>
    </row>
    <row r="1593" spans="1:6" x14ac:dyDescent="0.25">
      <c r="A1593" t="s">
        <v>10378</v>
      </c>
      <c r="B1593" t="s">
        <v>74</v>
      </c>
      <c r="C1593" t="s">
        <v>81</v>
      </c>
      <c r="D1593" t="s">
        <v>462</v>
      </c>
      <c r="E1593">
        <v>54</v>
      </c>
      <c r="F1593" t="s">
        <v>10109</v>
      </c>
    </row>
    <row r="1594" spans="1:6" x14ac:dyDescent="0.25">
      <c r="A1594" t="s">
        <v>11743</v>
      </c>
      <c r="B1594" t="s">
        <v>74</v>
      </c>
      <c r="C1594" t="s">
        <v>81</v>
      </c>
      <c r="D1594" t="s">
        <v>10122</v>
      </c>
      <c r="E1594">
        <v>72</v>
      </c>
      <c r="F1594" t="s">
        <v>10109</v>
      </c>
    </row>
    <row r="1595" spans="1:6" x14ac:dyDescent="0.25">
      <c r="A1595" t="s">
        <v>10271</v>
      </c>
      <c r="B1595" t="s">
        <v>74</v>
      </c>
      <c r="C1595" t="s">
        <v>81</v>
      </c>
      <c r="D1595" t="s">
        <v>463</v>
      </c>
      <c r="E1595">
        <v>170</v>
      </c>
      <c r="F1595" t="s">
        <v>10109</v>
      </c>
    </row>
    <row r="1596" spans="1:6" x14ac:dyDescent="0.25">
      <c r="A1596" t="s">
        <v>11413</v>
      </c>
      <c r="B1596" t="s">
        <v>74</v>
      </c>
      <c r="C1596" t="s">
        <v>81</v>
      </c>
      <c r="D1596" t="s">
        <v>464</v>
      </c>
      <c r="E1596">
        <v>14</v>
      </c>
      <c r="F1596" t="s">
        <v>10109</v>
      </c>
    </row>
    <row r="1597" spans="1:6" x14ac:dyDescent="0.25">
      <c r="A1597" t="s">
        <v>10272</v>
      </c>
      <c r="B1597" t="s">
        <v>74</v>
      </c>
      <c r="C1597" t="s">
        <v>81</v>
      </c>
      <c r="D1597" t="s">
        <v>10113</v>
      </c>
      <c r="E1597">
        <v>5138</v>
      </c>
      <c r="F1597" t="s">
        <v>10109</v>
      </c>
    </row>
    <row r="1598" spans="1:6" x14ac:dyDescent="0.25">
      <c r="A1598" t="s">
        <v>10379</v>
      </c>
      <c r="B1598" t="s">
        <v>74</v>
      </c>
      <c r="C1598" t="s">
        <v>81</v>
      </c>
      <c r="D1598" t="s">
        <v>465</v>
      </c>
      <c r="E1598">
        <v>1</v>
      </c>
      <c r="F1598" t="s">
        <v>10109</v>
      </c>
    </row>
    <row r="1599" spans="1:6" x14ac:dyDescent="0.25">
      <c r="A1599" t="s">
        <v>11451</v>
      </c>
      <c r="B1599" t="s">
        <v>74</v>
      </c>
      <c r="C1599" t="s">
        <v>81</v>
      </c>
      <c r="D1599" t="s">
        <v>466</v>
      </c>
      <c r="E1599">
        <v>5</v>
      </c>
      <c r="F1599" t="s">
        <v>10109</v>
      </c>
    </row>
    <row r="1600" spans="1:6" x14ac:dyDescent="0.25">
      <c r="A1600" t="s">
        <v>12872</v>
      </c>
      <c r="B1600" t="s">
        <v>74</v>
      </c>
      <c r="C1600" t="s">
        <v>81</v>
      </c>
      <c r="D1600" t="s">
        <v>467</v>
      </c>
      <c r="E1600">
        <v>4</v>
      </c>
      <c r="F1600" t="s">
        <v>10109</v>
      </c>
    </row>
    <row r="1601" spans="1:6" x14ac:dyDescent="0.25">
      <c r="A1601" t="s">
        <v>10273</v>
      </c>
      <c r="B1601" t="s">
        <v>74</v>
      </c>
      <c r="C1601" t="s">
        <v>81</v>
      </c>
      <c r="D1601" t="s">
        <v>10124</v>
      </c>
      <c r="E1601">
        <v>62</v>
      </c>
      <c r="F1601" t="s">
        <v>10109</v>
      </c>
    </row>
    <row r="1602" spans="1:6" x14ac:dyDescent="0.25">
      <c r="A1602" t="s">
        <v>12873</v>
      </c>
      <c r="B1602" t="s">
        <v>74</v>
      </c>
      <c r="C1602" t="s">
        <v>81</v>
      </c>
      <c r="D1602" t="s">
        <v>457</v>
      </c>
      <c r="E1602">
        <v>46</v>
      </c>
      <c r="F1602" t="s">
        <v>10109</v>
      </c>
    </row>
    <row r="1603" spans="1:6" x14ac:dyDescent="0.25">
      <c r="A1603" t="s">
        <v>10380</v>
      </c>
      <c r="B1603" t="s">
        <v>74</v>
      </c>
      <c r="C1603" t="s">
        <v>81</v>
      </c>
      <c r="D1603" t="s">
        <v>469</v>
      </c>
      <c r="E1603">
        <v>27</v>
      </c>
      <c r="F1603" t="s">
        <v>10109</v>
      </c>
    </row>
    <row r="1604" spans="1:6" x14ac:dyDescent="0.25">
      <c r="A1604" t="s">
        <v>11414</v>
      </c>
      <c r="B1604" t="s">
        <v>74</v>
      </c>
      <c r="C1604" t="s">
        <v>81</v>
      </c>
      <c r="D1604" t="s">
        <v>470</v>
      </c>
      <c r="E1604">
        <v>21</v>
      </c>
      <c r="F1604" t="s">
        <v>10109</v>
      </c>
    </row>
    <row r="1605" spans="1:6" x14ac:dyDescent="0.25">
      <c r="A1605" t="s">
        <v>11650</v>
      </c>
      <c r="B1605" t="s">
        <v>74</v>
      </c>
      <c r="C1605" t="s">
        <v>81</v>
      </c>
      <c r="D1605" t="s">
        <v>471</v>
      </c>
      <c r="E1605">
        <v>19</v>
      </c>
      <c r="F1605" t="s">
        <v>10109</v>
      </c>
    </row>
    <row r="1606" spans="1:6" x14ac:dyDescent="0.25">
      <c r="A1606" t="s">
        <v>11452</v>
      </c>
      <c r="B1606" t="s">
        <v>74</v>
      </c>
      <c r="C1606" t="s">
        <v>81</v>
      </c>
      <c r="D1606" t="s">
        <v>472</v>
      </c>
      <c r="E1606">
        <v>3</v>
      </c>
      <c r="F1606" t="s">
        <v>10109</v>
      </c>
    </row>
    <row r="1607" spans="1:6" x14ac:dyDescent="0.25">
      <c r="A1607" t="s">
        <v>11651</v>
      </c>
      <c r="B1607" t="s">
        <v>74</v>
      </c>
      <c r="C1607" t="s">
        <v>81</v>
      </c>
      <c r="D1607" t="s">
        <v>473</v>
      </c>
      <c r="E1607">
        <v>13</v>
      </c>
      <c r="F1607" t="s">
        <v>10109</v>
      </c>
    </row>
    <row r="1608" spans="1:6" x14ac:dyDescent="0.25">
      <c r="A1608" t="s">
        <v>11453</v>
      </c>
      <c r="B1608" t="s">
        <v>74</v>
      </c>
      <c r="C1608" t="s">
        <v>81</v>
      </c>
      <c r="D1608" t="s">
        <v>474</v>
      </c>
      <c r="E1608">
        <v>48</v>
      </c>
      <c r="F1608" t="s">
        <v>10109</v>
      </c>
    </row>
    <row r="1609" spans="1:6" x14ac:dyDescent="0.25">
      <c r="A1609" t="s">
        <v>21164</v>
      </c>
      <c r="B1609" t="s">
        <v>74</v>
      </c>
      <c r="C1609" t="s">
        <v>81</v>
      </c>
      <c r="D1609" t="s">
        <v>491</v>
      </c>
      <c r="E1609">
        <v>1</v>
      </c>
      <c r="F1609" t="s">
        <v>10109</v>
      </c>
    </row>
    <row r="1610" spans="1:6" x14ac:dyDescent="0.25">
      <c r="A1610" t="s">
        <v>11415</v>
      </c>
      <c r="B1610" t="s">
        <v>74</v>
      </c>
      <c r="C1610" t="s">
        <v>81</v>
      </c>
      <c r="D1610" t="s">
        <v>475</v>
      </c>
      <c r="E1610">
        <v>47</v>
      </c>
      <c r="F1610" t="s">
        <v>10109</v>
      </c>
    </row>
    <row r="1611" spans="1:6" x14ac:dyDescent="0.25">
      <c r="A1611" t="s">
        <v>10381</v>
      </c>
      <c r="B1611" t="s">
        <v>74</v>
      </c>
      <c r="C1611" t="s">
        <v>81</v>
      </c>
      <c r="D1611" t="s">
        <v>476</v>
      </c>
      <c r="E1611">
        <v>40</v>
      </c>
      <c r="F1611" t="s">
        <v>10109</v>
      </c>
    </row>
    <row r="1612" spans="1:6" x14ac:dyDescent="0.25">
      <c r="A1612" t="s">
        <v>11416</v>
      </c>
      <c r="B1612" t="s">
        <v>74</v>
      </c>
      <c r="C1612" t="s">
        <v>81</v>
      </c>
      <c r="D1612" t="s">
        <v>10123</v>
      </c>
      <c r="E1612">
        <v>65</v>
      </c>
      <c r="F1612" t="s">
        <v>10109</v>
      </c>
    </row>
    <row r="1613" spans="1:6" x14ac:dyDescent="0.25">
      <c r="A1613" t="s">
        <v>11417</v>
      </c>
      <c r="B1613" t="s">
        <v>74</v>
      </c>
      <c r="C1613" t="s">
        <v>81</v>
      </c>
      <c r="D1613" t="s">
        <v>477</v>
      </c>
      <c r="E1613">
        <v>58</v>
      </c>
      <c r="F1613" t="s">
        <v>10109</v>
      </c>
    </row>
    <row r="1614" spans="1:6" x14ac:dyDescent="0.25">
      <c r="A1614" t="s">
        <v>11744</v>
      </c>
      <c r="B1614" t="s">
        <v>74</v>
      </c>
      <c r="C1614" t="s">
        <v>81</v>
      </c>
      <c r="D1614" t="s">
        <v>478</v>
      </c>
      <c r="E1614">
        <v>2</v>
      </c>
      <c r="F1614" t="s">
        <v>10109</v>
      </c>
    </row>
    <row r="1615" spans="1:6" x14ac:dyDescent="0.25">
      <c r="A1615" t="s">
        <v>10382</v>
      </c>
      <c r="B1615" t="s">
        <v>74</v>
      </c>
      <c r="C1615" t="s">
        <v>81</v>
      </c>
      <c r="D1615" t="s">
        <v>10137</v>
      </c>
      <c r="E1615">
        <v>59</v>
      </c>
      <c r="F1615" t="s">
        <v>10109</v>
      </c>
    </row>
    <row r="1616" spans="1:6" x14ac:dyDescent="0.25">
      <c r="A1616" t="s">
        <v>11454</v>
      </c>
      <c r="B1616" t="s">
        <v>74</v>
      </c>
      <c r="C1616" t="s">
        <v>81</v>
      </c>
      <c r="D1616" t="s">
        <v>480</v>
      </c>
      <c r="E1616">
        <v>3</v>
      </c>
      <c r="F1616" t="s">
        <v>10109</v>
      </c>
    </row>
    <row r="1617" spans="1:6" x14ac:dyDescent="0.25">
      <c r="A1617" t="s">
        <v>12695</v>
      </c>
      <c r="B1617" t="s">
        <v>74</v>
      </c>
      <c r="C1617" t="s">
        <v>82</v>
      </c>
      <c r="D1617" t="s">
        <v>10115</v>
      </c>
      <c r="E1617">
        <v>1</v>
      </c>
      <c r="F1617" t="s">
        <v>10109</v>
      </c>
    </row>
    <row r="1618" spans="1:6" x14ac:dyDescent="0.25">
      <c r="A1618" t="s">
        <v>10922</v>
      </c>
      <c r="B1618" t="s">
        <v>74</v>
      </c>
      <c r="C1618" t="s">
        <v>82</v>
      </c>
      <c r="D1618" t="s">
        <v>10111</v>
      </c>
      <c r="E1618">
        <v>24</v>
      </c>
      <c r="F1618" t="s">
        <v>10109</v>
      </c>
    </row>
    <row r="1619" spans="1:6" x14ac:dyDescent="0.25">
      <c r="A1619" t="s">
        <v>12676</v>
      </c>
      <c r="B1619" t="s">
        <v>74</v>
      </c>
      <c r="C1619" t="s">
        <v>82</v>
      </c>
      <c r="D1619" t="s">
        <v>463</v>
      </c>
      <c r="E1619">
        <v>1</v>
      </c>
      <c r="F1619" t="s">
        <v>10109</v>
      </c>
    </row>
    <row r="1620" spans="1:6" x14ac:dyDescent="0.25">
      <c r="A1620" t="s">
        <v>12128</v>
      </c>
      <c r="B1620" t="s">
        <v>74</v>
      </c>
      <c r="C1620" t="s">
        <v>82</v>
      </c>
      <c r="D1620" t="s">
        <v>10113</v>
      </c>
      <c r="E1620">
        <v>27</v>
      </c>
      <c r="F1620" t="s">
        <v>10109</v>
      </c>
    </row>
    <row r="1621" spans="1:6" x14ac:dyDescent="0.25">
      <c r="A1621" t="s">
        <v>21147</v>
      </c>
      <c r="B1621" t="s">
        <v>74</v>
      </c>
      <c r="C1621" t="s">
        <v>82</v>
      </c>
      <c r="D1621" t="s">
        <v>10124</v>
      </c>
      <c r="E1621">
        <v>1</v>
      </c>
      <c r="F1621" t="s">
        <v>10109</v>
      </c>
    </row>
    <row r="1622" spans="1:6" x14ac:dyDescent="0.25">
      <c r="A1622" t="s">
        <v>21197</v>
      </c>
      <c r="B1622" t="s">
        <v>74</v>
      </c>
      <c r="C1622" t="s">
        <v>82</v>
      </c>
      <c r="D1622" t="s">
        <v>477</v>
      </c>
      <c r="E1622">
        <v>1</v>
      </c>
      <c r="F1622" t="s">
        <v>10109</v>
      </c>
    </row>
    <row r="1623" spans="1:6" x14ac:dyDescent="0.25">
      <c r="A1623" t="s">
        <v>21010</v>
      </c>
      <c r="B1623" t="s">
        <v>74</v>
      </c>
      <c r="C1623" t="s">
        <v>83</v>
      </c>
      <c r="D1623" t="s">
        <v>10115</v>
      </c>
      <c r="E1623">
        <v>1</v>
      </c>
      <c r="F1623" t="s">
        <v>10109</v>
      </c>
    </row>
    <row r="1624" spans="1:6" x14ac:dyDescent="0.25">
      <c r="A1624" t="s">
        <v>10110</v>
      </c>
      <c r="B1624" t="s">
        <v>74</v>
      </c>
      <c r="C1624" t="s">
        <v>83</v>
      </c>
      <c r="D1624" t="s">
        <v>10111</v>
      </c>
      <c r="E1624">
        <v>26</v>
      </c>
      <c r="F1624" t="s">
        <v>10109</v>
      </c>
    </row>
    <row r="1625" spans="1:6" x14ac:dyDescent="0.25">
      <c r="A1625" t="s">
        <v>12022</v>
      </c>
      <c r="B1625" t="s">
        <v>74</v>
      </c>
      <c r="C1625" t="s">
        <v>83</v>
      </c>
      <c r="D1625" t="s">
        <v>10113</v>
      </c>
      <c r="E1625">
        <v>30</v>
      </c>
      <c r="F1625" t="s">
        <v>10109</v>
      </c>
    </row>
    <row r="1626" spans="1:6" x14ac:dyDescent="0.25">
      <c r="A1626" t="s">
        <v>21219</v>
      </c>
      <c r="B1626" t="s">
        <v>74</v>
      </c>
      <c r="C1626" t="s">
        <v>83</v>
      </c>
      <c r="D1626" t="s">
        <v>469</v>
      </c>
      <c r="E1626">
        <v>1</v>
      </c>
      <c r="F1626" t="s">
        <v>10109</v>
      </c>
    </row>
    <row r="1627" spans="1:6" x14ac:dyDescent="0.25">
      <c r="A1627" t="s">
        <v>21129</v>
      </c>
      <c r="B1627" t="s">
        <v>74</v>
      </c>
      <c r="C1627" t="s">
        <v>83</v>
      </c>
      <c r="D1627" t="s">
        <v>474</v>
      </c>
      <c r="E1627">
        <v>1</v>
      </c>
      <c r="F1627" t="s">
        <v>10109</v>
      </c>
    </row>
    <row r="1628" spans="1:6" x14ac:dyDescent="0.25">
      <c r="A1628" t="s">
        <v>21269</v>
      </c>
      <c r="B1628" t="s">
        <v>74</v>
      </c>
      <c r="C1628" t="s">
        <v>83</v>
      </c>
      <c r="D1628" t="s">
        <v>476</v>
      </c>
      <c r="E1628">
        <v>1</v>
      </c>
      <c r="F1628" t="s">
        <v>10109</v>
      </c>
    </row>
    <row r="1629" spans="1:6" x14ac:dyDescent="0.25">
      <c r="A1629" t="s">
        <v>21014</v>
      </c>
      <c r="B1629" t="s">
        <v>74</v>
      </c>
      <c r="C1629" t="s">
        <v>83</v>
      </c>
      <c r="D1629" t="s">
        <v>10123</v>
      </c>
      <c r="E1629">
        <v>1</v>
      </c>
      <c r="F1629" t="s">
        <v>10109</v>
      </c>
    </row>
    <row r="1630" spans="1:6" x14ac:dyDescent="0.25">
      <c r="A1630" t="s">
        <v>20880</v>
      </c>
      <c r="B1630" t="s">
        <v>74</v>
      </c>
      <c r="C1630" t="s">
        <v>83</v>
      </c>
      <c r="D1630" t="s">
        <v>477</v>
      </c>
      <c r="E1630">
        <v>1</v>
      </c>
      <c r="F1630" t="s">
        <v>10109</v>
      </c>
    </row>
    <row r="1631" spans="1:6" x14ac:dyDescent="0.25">
      <c r="A1631" t="s">
        <v>10500</v>
      </c>
      <c r="B1631" t="s">
        <v>74</v>
      </c>
      <c r="C1631" t="s">
        <v>84</v>
      </c>
      <c r="D1631" t="s">
        <v>10115</v>
      </c>
      <c r="E1631">
        <v>1</v>
      </c>
      <c r="F1631" t="s">
        <v>10109</v>
      </c>
    </row>
    <row r="1632" spans="1:6" x14ac:dyDescent="0.25">
      <c r="A1632" t="s">
        <v>10626</v>
      </c>
      <c r="B1632" t="s">
        <v>74</v>
      </c>
      <c r="C1632" t="s">
        <v>84</v>
      </c>
      <c r="D1632" t="s">
        <v>10111</v>
      </c>
      <c r="E1632">
        <v>15</v>
      </c>
      <c r="F1632" t="s">
        <v>10109</v>
      </c>
    </row>
    <row r="1633" spans="1:6" x14ac:dyDescent="0.25">
      <c r="A1633" t="s">
        <v>10423</v>
      </c>
      <c r="B1633" t="s">
        <v>74</v>
      </c>
      <c r="C1633" t="s">
        <v>84</v>
      </c>
      <c r="D1633" t="s">
        <v>463</v>
      </c>
      <c r="E1633">
        <v>1</v>
      </c>
      <c r="F1633" t="s">
        <v>10109</v>
      </c>
    </row>
    <row r="1634" spans="1:6" x14ac:dyDescent="0.25">
      <c r="A1634" t="s">
        <v>12795</v>
      </c>
      <c r="B1634" t="s">
        <v>74</v>
      </c>
      <c r="C1634" t="s">
        <v>84</v>
      </c>
      <c r="D1634" t="s">
        <v>10113</v>
      </c>
      <c r="E1634">
        <v>21</v>
      </c>
      <c r="F1634" t="s">
        <v>10109</v>
      </c>
    </row>
    <row r="1635" spans="1:6" x14ac:dyDescent="0.25">
      <c r="A1635" t="s">
        <v>12713</v>
      </c>
      <c r="B1635" t="s">
        <v>74</v>
      </c>
      <c r="C1635" t="s">
        <v>84</v>
      </c>
      <c r="D1635" t="s">
        <v>475</v>
      </c>
      <c r="E1635">
        <v>1</v>
      </c>
      <c r="F1635" t="s">
        <v>10109</v>
      </c>
    </row>
    <row r="1636" spans="1:6" x14ac:dyDescent="0.25">
      <c r="A1636" t="s">
        <v>11442</v>
      </c>
      <c r="B1636" t="s">
        <v>74</v>
      </c>
      <c r="C1636" t="s">
        <v>84</v>
      </c>
      <c r="D1636" t="s">
        <v>10137</v>
      </c>
      <c r="E1636">
        <v>1</v>
      </c>
      <c r="F1636" t="s">
        <v>10109</v>
      </c>
    </row>
    <row r="1637" spans="1:6" x14ac:dyDescent="0.25">
      <c r="A1637" t="s">
        <v>11086</v>
      </c>
      <c r="B1637" t="s">
        <v>74</v>
      </c>
      <c r="C1637" t="s">
        <v>85</v>
      </c>
      <c r="D1637" t="s">
        <v>10111</v>
      </c>
      <c r="E1637">
        <v>20</v>
      </c>
      <c r="F1637" t="s">
        <v>10109</v>
      </c>
    </row>
    <row r="1638" spans="1:6" x14ac:dyDescent="0.25">
      <c r="A1638" t="s">
        <v>12691</v>
      </c>
      <c r="B1638" t="s">
        <v>74</v>
      </c>
      <c r="C1638" t="s">
        <v>85</v>
      </c>
      <c r="D1638" t="s">
        <v>10113</v>
      </c>
      <c r="E1638">
        <v>20</v>
      </c>
      <c r="F1638" t="s">
        <v>10109</v>
      </c>
    </row>
    <row r="1639" spans="1:6" x14ac:dyDescent="0.25">
      <c r="A1639" t="s">
        <v>12655</v>
      </c>
      <c r="B1639" t="s">
        <v>74</v>
      </c>
      <c r="C1639" t="s">
        <v>86</v>
      </c>
      <c r="D1639" t="s">
        <v>10111</v>
      </c>
      <c r="E1639">
        <v>9</v>
      </c>
      <c r="F1639" t="s">
        <v>10109</v>
      </c>
    </row>
    <row r="1640" spans="1:6" x14ac:dyDescent="0.25">
      <c r="A1640" t="s">
        <v>11205</v>
      </c>
      <c r="B1640" t="s">
        <v>74</v>
      </c>
      <c r="C1640" t="s">
        <v>86</v>
      </c>
      <c r="D1640" t="s">
        <v>10113</v>
      </c>
      <c r="E1640">
        <v>9</v>
      </c>
      <c r="F1640" t="s">
        <v>10109</v>
      </c>
    </row>
    <row r="1641" spans="1:6" x14ac:dyDescent="0.25">
      <c r="A1641" t="s">
        <v>12112</v>
      </c>
      <c r="B1641" t="s">
        <v>74</v>
      </c>
      <c r="C1641" t="s">
        <v>87</v>
      </c>
      <c r="D1641" t="s">
        <v>10115</v>
      </c>
      <c r="E1641">
        <v>1</v>
      </c>
      <c r="F1641" t="s">
        <v>10109</v>
      </c>
    </row>
    <row r="1642" spans="1:6" x14ac:dyDescent="0.25">
      <c r="A1642" t="s">
        <v>10920</v>
      </c>
      <c r="B1642" t="s">
        <v>74</v>
      </c>
      <c r="C1642" t="s">
        <v>87</v>
      </c>
      <c r="D1642" t="s">
        <v>10111</v>
      </c>
      <c r="E1642">
        <v>27</v>
      </c>
      <c r="F1642" t="s">
        <v>10109</v>
      </c>
    </row>
    <row r="1643" spans="1:6" x14ac:dyDescent="0.25">
      <c r="A1643" t="s">
        <v>11094</v>
      </c>
      <c r="B1643" t="s">
        <v>74</v>
      </c>
      <c r="C1643" t="s">
        <v>87</v>
      </c>
      <c r="D1643" t="s">
        <v>462</v>
      </c>
      <c r="E1643">
        <v>1</v>
      </c>
      <c r="F1643" t="s">
        <v>10109</v>
      </c>
    </row>
    <row r="1644" spans="1:6" x14ac:dyDescent="0.25">
      <c r="A1644" t="s">
        <v>12598</v>
      </c>
      <c r="B1644" t="s">
        <v>74</v>
      </c>
      <c r="C1644" t="s">
        <v>87</v>
      </c>
      <c r="D1644" t="s">
        <v>10113</v>
      </c>
      <c r="E1644">
        <v>29</v>
      </c>
      <c r="F1644" t="s">
        <v>10109</v>
      </c>
    </row>
    <row r="1645" spans="1:6" x14ac:dyDescent="0.25">
      <c r="A1645" t="s">
        <v>11394</v>
      </c>
      <c r="B1645" t="s">
        <v>74</v>
      </c>
      <c r="C1645" t="s">
        <v>87</v>
      </c>
      <c r="D1645" t="s">
        <v>477</v>
      </c>
      <c r="E1645">
        <v>1</v>
      </c>
      <c r="F1645" t="s">
        <v>10109</v>
      </c>
    </row>
    <row r="1646" spans="1:6" x14ac:dyDescent="0.25">
      <c r="A1646" t="s">
        <v>11392</v>
      </c>
      <c r="B1646" t="s">
        <v>74</v>
      </c>
      <c r="C1646" t="s">
        <v>87</v>
      </c>
      <c r="D1646" t="s">
        <v>10137</v>
      </c>
      <c r="E1646">
        <v>1</v>
      </c>
      <c r="F1646" t="s">
        <v>10109</v>
      </c>
    </row>
    <row r="1647" spans="1:6" x14ac:dyDescent="0.25">
      <c r="A1647" t="s">
        <v>10916</v>
      </c>
      <c r="B1647" t="s">
        <v>74</v>
      </c>
      <c r="C1647" t="s">
        <v>88</v>
      </c>
      <c r="D1647" t="s">
        <v>451</v>
      </c>
      <c r="E1647">
        <v>2</v>
      </c>
      <c r="F1647" t="s">
        <v>10109</v>
      </c>
    </row>
    <row r="1648" spans="1:6" x14ac:dyDescent="0.25">
      <c r="A1648" t="s">
        <v>10844</v>
      </c>
      <c r="B1648" t="s">
        <v>74</v>
      </c>
      <c r="C1648" t="s">
        <v>88</v>
      </c>
      <c r="D1648" t="s">
        <v>10318</v>
      </c>
      <c r="E1648">
        <v>1</v>
      </c>
      <c r="F1648" t="s">
        <v>10109</v>
      </c>
    </row>
    <row r="1649" spans="1:6" x14ac:dyDescent="0.25">
      <c r="A1649" t="s">
        <v>21128</v>
      </c>
      <c r="B1649" t="s">
        <v>74</v>
      </c>
      <c r="C1649" t="s">
        <v>88</v>
      </c>
      <c r="D1649" t="s">
        <v>458</v>
      </c>
      <c r="E1649">
        <v>1</v>
      </c>
      <c r="F1649" t="s">
        <v>10109</v>
      </c>
    </row>
    <row r="1650" spans="1:6" x14ac:dyDescent="0.25">
      <c r="A1650" t="s">
        <v>11478</v>
      </c>
      <c r="B1650" t="s">
        <v>74</v>
      </c>
      <c r="C1650" t="s">
        <v>88</v>
      </c>
      <c r="D1650" t="s">
        <v>453</v>
      </c>
      <c r="E1650">
        <v>2</v>
      </c>
      <c r="F1650" t="s">
        <v>10109</v>
      </c>
    </row>
    <row r="1651" spans="1:6" x14ac:dyDescent="0.25">
      <c r="A1651" t="s">
        <v>20726</v>
      </c>
      <c r="B1651" t="s">
        <v>74</v>
      </c>
      <c r="C1651" t="s">
        <v>88</v>
      </c>
      <c r="D1651" t="s">
        <v>460</v>
      </c>
      <c r="E1651">
        <v>1</v>
      </c>
      <c r="F1651" t="s">
        <v>10109</v>
      </c>
    </row>
    <row r="1652" spans="1:6" x14ac:dyDescent="0.25">
      <c r="A1652" t="s">
        <v>20555</v>
      </c>
      <c r="B1652" t="s">
        <v>74</v>
      </c>
      <c r="C1652" t="s">
        <v>88</v>
      </c>
      <c r="D1652" t="s">
        <v>10888</v>
      </c>
      <c r="E1652">
        <v>1</v>
      </c>
      <c r="F1652" t="s">
        <v>10109</v>
      </c>
    </row>
    <row r="1653" spans="1:6" x14ac:dyDescent="0.25">
      <c r="A1653" t="s">
        <v>10415</v>
      </c>
      <c r="B1653" t="s">
        <v>74</v>
      </c>
      <c r="C1653" t="s">
        <v>88</v>
      </c>
      <c r="D1653" t="s">
        <v>10115</v>
      </c>
      <c r="E1653">
        <v>11</v>
      </c>
      <c r="F1653" t="s">
        <v>10109</v>
      </c>
    </row>
    <row r="1654" spans="1:6" x14ac:dyDescent="0.25">
      <c r="A1654" t="s">
        <v>12334</v>
      </c>
      <c r="B1654" t="s">
        <v>74</v>
      </c>
      <c r="C1654" t="s">
        <v>88</v>
      </c>
      <c r="D1654" t="s">
        <v>10111</v>
      </c>
      <c r="E1654">
        <v>94</v>
      </c>
      <c r="F1654" t="s">
        <v>10109</v>
      </c>
    </row>
    <row r="1655" spans="1:6" x14ac:dyDescent="0.25">
      <c r="A1655" t="s">
        <v>20284</v>
      </c>
      <c r="B1655" t="s">
        <v>74</v>
      </c>
      <c r="C1655" t="s">
        <v>88</v>
      </c>
      <c r="D1655" t="s">
        <v>462</v>
      </c>
      <c r="E1655">
        <v>1</v>
      </c>
      <c r="F1655" t="s">
        <v>10109</v>
      </c>
    </row>
    <row r="1656" spans="1:6" x14ac:dyDescent="0.25">
      <c r="A1656" t="s">
        <v>10590</v>
      </c>
      <c r="B1656" t="s">
        <v>74</v>
      </c>
      <c r="C1656" t="s">
        <v>88</v>
      </c>
      <c r="D1656" t="s">
        <v>10122</v>
      </c>
      <c r="E1656">
        <v>5</v>
      </c>
      <c r="F1656" t="s">
        <v>10109</v>
      </c>
    </row>
    <row r="1657" spans="1:6" x14ac:dyDescent="0.25">
      <c r="A1657" t="s">
        <v>12088</v>
      </c>
      <c r="B1657" t="s">
        <v>74</v>
      </c>
      <c r="C1657" t="s">
        <v>88</v>
      </c>
      <c r="D1657" t="s">
        <v>463</v>
      </c>
      <c r="E1657">
        <v>7</v>
      </c>
      <c r="F1657" t="s">
        <v>10109</v>
      </c>
    </row>
    <row r="1658" spans="1:6" x14ac:dyDescent="0.25">
      <c r="A1658" t="s">
        <v>11030</v>
      </c>
      <c r="B1658" t="s">
        <v>74</v>
      </c>
      <c r="C1658" t="s">
        <v>88</v>
      </c>
      <c r="D1658" t="s">
        <v>464</v>
      </c>
      <c r="E1658">
        <v>1</v>
      </c>
      <c r="F1658" t="s">
        <v>10109</v>
      </c>
    </row>
    <row r="1659" spans="1:6" x14ac:dyDescent="0.25">
      <c r="A1659" t="s">
        <v>12407</v>
      </c>
      <c r="B1659" t="s">
        <v>74</v>
      </c>
      <c r="C1659" t="s">
        <v>88</v>
      </c>
      <c r="D1659" t="s">
        <v>10113</v>
      </c>
      <c r="E1659">
        <v>107</v>
      </c>
      <c r="F1659" t="s">
        <v>10109</v>
      </c>
    </row>
    <row r="1660" spans="1:6" x14ac:dyDescent="0.25">
      <c r="A1660" t="s">
        <v>20623</v>
      </c>
      <c r="B1660" t="s">
        <v>74</v>
      </c>
      <c r="C1660" t="s">
        <v>88</v>
      </c>
      <c r="D1660" t="s">
        <v>466</v>
      </c>
      <c r="E1660">
        <v>2</v>
      </c>
      <c r="F1660" t="s">
        <v>10109</v>
      </c>
    </row>
    <row r="1661" spans="1:6" x14ac:dyDescent="0.25">
      <c r="A1661" t="s">
        <v>11472</v>
      </c>
      <c r="B1661" t="s">
        <v>74</v>
      </c>
      <c r="C1661" t="s">
        <v>88</v>
      </c>
      <c r="D1661" t="s">
        <v>10124</v>
      </c>
      <c r="E1661">
        <v>1</v>
      </c>
      <c r="F1661" t="s">
        <v>10109</v>
      </c>
    </row>
    <row r="1662" spans="1:6" x14ac:dyDescent="0.25">
      <c r="A1662" t="s">
        <v>20963</v>
      </c>
      <c r="B1662" t="s">
        <v>74</v>
      </c>
      <c r="C1662" t="s">
        <v>88</v>
      </c>
      <c r="D1662" t="s">
        <v>457</v>
      </c>
      <c r="E1662">
        <v>3</v>
      </c>
      <c r="F1662" t="s">
        <v>10109</v>
      </c>
    </row>
    <row r="1663" spans="1:6" x14ac:dyDescent="0.25">
      <c r="A1663" t="s">
        <v>10432</v>
      </c>
      <c r="B1663" t="s">
        <v>74</v>
      </c>
      <c r="C1663" t="s">
        <v>88</v>
      </c>
      <c r="D1663" t="s">
        <v>469</v>
      </c>
      <c r="E1663">
        <v>3</v>
      </c>
      <c r="F1663" t="s">
        <v>10109</v>
      </c>
    </row>
    <row r="1664" spans="1:6" x14ac:dyDescent="0.25">
      <c r="A1664" t="s">
        <v>21455</v>
      </c>
      <c r="B1664" t="s">
        <v>74</v>
      </c>
      <c r="C1664" t="s">
        <v>88</v>
      </c>
      <c r="D1664" t="s">
        <v>470</v>
      </c>
      <c r="E1664">
        <v>1</v>
      </c>
      <c r="F1664" t="s">
        <v>10109</v>
      </c>
    </row>
    <row r="1665" spans="1:6" x14ac:dyDescent="0.25">
      <c r="A1665" t="s">
        <v>20851</v>
      </c>
      <c r="B1665" t="s">
        <v>74</v>
      </c>
      <c r="C1665" t="s">
        <v>88</v>
      </c>
      <c r="D1665" t="s">
        <v>471</v>
      </c>
      <c r="E1665">
        <v>4</v>
      </c>
      <c r="F1665" t="s">
        <v>10109</v>
      </c>
    </row>
    <row r="1666" spans="1:6" x14ac:dyDescent="0.25">
      <c r="A1666" t="s">
        <v>21283</v>
      </c>
      <c r="B1666" t="s">
        <v>74</v>
      </c>
      <c r="C1666" t="s">
        <v>88</v>
      </c>
      <c r="D1666" t="s">
        <v>473</v>
      </c>
      <c r="E1666">
        <v>1</v>
      </c>
      <c r="F1666" t="s">
        <v>10109</v>
      </c>
    </row>
    <row r="1667" spans="1:6" x14ac:dyDescent="0.25">
      <c r="A1667" t="s">
        <v>11166</v>
      </c>
      <c r="B1667" t="s">
        <v>74</v>
      </c>
      <c r="C1667" t="s">
        <v>88</v>
      </c>
      <c r="D1667" t="s">
        <v>474</v>
      </c>
      <c r="E1667">
        <v>2</v>
      </c>
      <c r="F1667" t="s">
        <v>10109</v>
      </c>
    </row>
    <row r="1668" spans="1:6" x14ac:dyDescent="0.25">
      <c r="A1668" t="s">
        <v>20970</v>
      </c>
      <c r="B1668" t="s">
        <v>74</v>
      </c>
      <c r="C1668" t="s">
        <v>88</v>
      </c>
      <c r="D1668" t="s">
        <v>475</v>
      </c>
      <c r="E1668">
        <v>3</v>
      </c>
      <c r="F1668" t="s">
        <v>10109</v>
      </c>
    </row>
    <row r="1669" spans="1:6" x14ac:dyDescent="0.25">
      <c r="A1669" t="s">
        <v>10120</v>
      </c>
      <c r="B1669" t="s">
        <v>74</v>
      </c>
      <c r="C1669" t="s">
        <v>88</v>
      </c>
      <c r="D1669" t="s">
        <v>476</v>
      </c>
      <c r="E1669">
        <v>1</v>
      </c>
      <c r="F1669" t="s">
        <v>10109</v>
      </c>
    </row>
    <row r="1670" spans="1:6" x14ac:dyDescent="0.25">
      <c r="A1670" t="s">
        <v>12130</v>
      </c>
      <c r="B1670" t="s">
        <v>74</v>
      </c>
      <c r="C1670" t="s">
        <v>88</v>
      </c>
      <c r="D1670" t="s">
        <v>477</v>
      </c>
      <c r="E1670">
        <v>1</v>
      </c>
      <c r="F1670" t="s">
        <v>10109</v>
      </c>
    </row>
    <row r="1671" spans="1:6" x14ac:dyDescent="0.25">
      <c r="A1671" t="s">
        <v>11014</v>
      </c>
      <c r="B1671" t="s">
        <v>74</v>
      </c>
      <c r="C1671" t="s">
        <v>88</v>
      </c>
      <c r="D1671" t="s">
        <v>478</v>
      </c>
      <c r="E1671">
        <v>1</v>
      </c>
      <c r="F1671" t="s">
        <v>10109</v>
      </c>
    </row>
    <row r="1672" spans="1:6" x14ac:dyDescent="0.25">
      <c r="A1672" t="s">
        <v>20736</v>
      </c>
      <c r="B1672" t="s">
        <v>74</v>
      </c>
      <c r="C1672" t="s">
        <v>89</v>
      </c>
      <c r="D1672" t="s">
        <v>10115</v>
      </c>
      <c r="E1672">
        <v>1</v>
      </c>
      <c r="F1672" t="s">
        <v>10109</v>
      </c>
    </row>
    <row r="1673" spans="1:6" x14ac:dyDescent="0.25">
      <c r="A1673" t="s">
        <v>11931</v>
      </c>
      <c r="B1673" t="s">
        <v>74</v>
      </c>
      <c r="C1673" t="s">
        <v>89</v>
      </c>
      <c r="D1673" t="s">
        <v>10111</v>
      </c>
      <c r="E1673">
        <v>13</v>
      </c>
      <c r="F1673" t="s">
        <v>10109</v>
      </c>
    </row>
    <row r="1674" spans="1:6" x14ac:dyDescent="0.25">
      <c r="A1674" t="s">
        <v>12891</v>
      </c>
      <c r="B1674" t="s">
        <v>74</v>
      </c>
      <c r="C1674" t="s">
        <v>89</v>
      </c>
      <c r="D1674" t="s">
        <v>10113</v>
      </c>
      <c r="E1674">
        <v>13</v>
      </c>
      <c r="F1674" t="s">
        <v>10109</v>
      </c>
    </row>
    <row r="1675" spans="1:6" x14ac:dyDescent="0.25">
      <c r="A1675" t="s">
        <v>20206</v>
      </c>
      <c r="B1675" t="s">
        <v>74</v>
      </c>
      <c r="C1675" t="s">
        <v>89</v>
      </c>
      <c r="D1675" t="s">
        <v>457</v>
      </c>
      <c r="E1675">
        <v>1</v>
      </c>
      <c r="F1675" t="s">
        <v>10109</v>
      </c>
    </row>
    <row r="1676" spans="1:6" x14ac:dyDescent="0.25">
      <c r="A1676" t="s">
        <v>20658</v>
      </c>
      <c r="B1676" t="s">
        <v>74</v>
      </c>
      <c r="C1676" t="s">
        <v>89</v>
      </c>
      <c r="D1676" t="s">
        <v>470</v>
      </c>
      <c r="E1676">
        <v>1</v>
      </c>
      <c r="F1676" t="s">
        <v>10109</v>
      </c>
    </row>
    <row r="1677" spans="1:6" x14ac:dyDescent="0.25">
      <c r="A1677" t="s">
        <v>20570</v>
      </c>
      <c r="B1677" t="s">
        <v>74</v>
      </c>
      <c r="C1677" t="s">
        <v>89</v>
      </c>
      <c r="D1677" t="s">
        <v>475</v>
      </c>
      <c r="E1677">
        <v>1</v>
      </c>
      <c r="F1677" t="s">
        <v>10109</v>
      </c>
    </row>
    <row r="1678" spans="1:6" x14ac:dyDescent="0.25">
      <c r="A1678" t="s">
        <v>20785</v>
      </c>
      <c r="B1678" t="s">
        <v>74</v>
      </c>
      <c r="C1678" t="s">
        <v>89</v>
      </c>
      <c r="D1678" t="s">
        <v>476</v>
      </c>
      <c r="E1678">
        <v>1</v>
      </c>
      <c r="F1678" t="s">
        <v>10109</v>
      </c>
    </row>
    <row r="1679" spans="1:6" x14ac:dyDescent="0.25">
      <c r="A1679" t="s">
        <v>21188</v>
      </c>
      <c r="B1679" t="s">
        <v>74</v>
      </c>
      <c r="C1679" t="s">
        <v>89</v>
      </c>
      <c r="D1679" t="s">
        <v>10123</v>
      </c>
      <c r="E1679">
        <v>1</v>
      </c>
      <c r="F1679" t="s">
        <v>10109</v>
      </c>
    </row>
    <row r="1680" spans="1:6" x14ac:dyDescent="0.25">
      <c r="A1680" t="s">
        <v>10906</v>
      </c>
      <c r="B1680" t="s">
        <v>74</v>
      </c>
      <c r="C1680" t="s">
        <v>90</v>
      </c>
      <c r="D1680" t="s">
        <v>10115</v>
      </c>
      <c r="E1680">
        <v>1</v>
      </c>
      <c r="F1680" t="s">
        <v>10109</v>
      </c>
    </row>
    <row r="1681" spans="1:6" x14ac:dyDescent="0.25">
      <c r="A1681" t="s">
        <v>11120</v>
      </c>
      <c r="B1681" t="s">
        <v>74</v>
      </c>
      <c r="C1681" t="s">
        <v>90</v>
      </c>
      <c r="D1681" t="s">
        <v>10111</v>
      </c>
      <c r="E1681">
        <v>9</v>
      </c>
      <c r="F1681" t="s">
        <v>10109</v>
      </c>
    </row>
    <row r="1682" spans="1:6" x14ac:dyDescent="0.25">
      <c r="A1682" t="s">
        <v>10666</v>
      </c>
      <c r="B1682" t="s">
        <v>74</v>
      </c>
      <c r="C1682" t="s">
        <v>90</v>
      </c>
      <c r="D1682" t="s">
        <v>463</v>
      </c>
      <c r="E1682">
        <v>1</v>
      </c>
      <c r="F1682" t="s">
        <v>10109</v>
      </c>
    </row>
    <row r="1683" spans="1:6" x14ac:dyDescent="0.25">
      <c r="A1683" t="s">
        <v>12950</v>
      </c>
      <c r="B1683" t="s">
        <v>74</v>
      </c>
      <c r="C1683" t="s">
        <v>90</v>
      </c>
      <c r="D1683" t="s">
        <v>10113</v>
      </c>
      <c r="E1683">
        <v>10</v>
      </c>
      <c r="F1683" t="s">
        <v>10109</v>
      </c>
    </row>
    <row r="1684" spans="1:6" x14ac:dyDescent="0.25">
      <c r="A1684" t="s">
        <v>12674</v>
      </c>
      <c r="B1684" t="s">
        <v>74</v>
      </c>
      <c r="C1684" t="s">
        <v>91</v>
      </c>
      <c r="D1684" t="s">
        <v>10888</v>
      </c>
      <c r="E1684">
        <v>1</v>
      </c>
      <c r="F1684" t="s">
        <v>10109</v>
      </c>
    </row>
    <row r="1685" spans="1:6" x14ac:dyDescent="0.25">
      <c r="A1685" t="s">
        <v>12905</v>
      </c>
      <c r="B1685" t="s">
        <v>74</v>
      </c>
      <c r="C1685" t="s">
        <v>91</v>
      </c>
      <c r="D1685" t="s">
        <v>10115</v>
      </c>
      <c r="E1685">
        <v>2</v>
      </c>
      <c r="F1685" t="s">
        <v>10109</v>
      </c>
    </row>
    <row r="1686" spans="1:6" x14ac:dyDescent="0.25">
      <c r="A1686" t="s">
        <v>12665</v>
      </c>
      <c r="B1686" t="s">
        <v>74</v>
      </c>
      <c r="C1686" t="s">
        <v>91</v>
      </c>
      <c r="D1686" t="s">
        <v>10111</v>
      </c>
      <c r="E1686">
        <v>19</v>
      </c>
      <c r="F1686" t="s">
        <v>10109</v>
      </c>
    </row>
    <row r="1687" spans="1:6" x14ac:dyDescent="0.25">
      <c r="A1687" t="s">
        <v>12573</v>
      </c>
      <c r="B1687" t="s">
        <v>74</v>
      </c>
      <c r="C1687" t="s">
        <v>91</v>
      </c>
      <c r="D1687" t="s">
        <v>462</v>
      </c>
      <c r="E1687">
        <v>1</v>
      </c>
      <c r="F1687" t="s">
        <v>10109</v>
      </c>
    </row>
    <row r="1688" spans="1:6" x14ac:dyDescent="0.25">
      <c r="A1688" t="s">
        <v>10909</v>
      </c>
      <c r="B1688" t="s">
        <v>74</v>
      </c>
      <c r="C1688" t="s">
        <v>91</v>
      </c>
      <c r="D1688" t="s">
        <v>464</v>
      </c>
      <c r="E1688">
        <v>1</v>
      </c>
      <c r="F1688" t="s">
        <v>10109</v>
      </c>
    </row>
    <row r="1689" spans="1:6" x14ac:dyDescent="0.25">
      <c r="A1689" t="s">
        <v>12801</v>
      </c>
      <c r="B1689" t="s">
        <v>74</v>
      </c>
      <c r="C1689" t="s">
        <v>91</v>
      </c>
      <c r="D1689" t="s">
        <v>10113</v>
      </c>
      <c r="E1689">
        <v>22</v>
      </c>
      <c r="F1689" t="s">
        <v>10109</v>
      </c>
    </row>
    <row r="1690" spans="1:6" x14ac:dyDescent="0.25">
      <c r="A1690" t="s">
        <v>20616</v>
      </c>
      <c r="B1690" t="s">
        <v>74</v>
      </c>
      <c r="C1690" t="s">
        <v>91</v>
      </c>
      <c r="D1690" t="s">
        <v>457</v>
      </c>
      <c r="E1690">
        <v>1</v>
      </c>
      <c r="F1690" t="s">
        <v>10109</v>
      </c>
    </row>
    <row r="1691" spans="1:6" x14ac:dyDescent="0.25">
      <c r="A1691" t="s">
        <v>20831</v>
      </c>
      <c r="B1691" t="s">
        <v>74</v>
      </c>
      <c r="C1691" t="s">
        <v>91</v>
      </c>
      <c r="D1691" t="s">
        <v>10123</v>
      </c>
      <c r="E1691">
        <v>1</v>
      </c>
      <c r="F1691" t="s">
        <v>10109</v>
      </c>
    </row>
    <row r="1692" spans="1:6" x14ac:dyDescent="0.25">
      <c r="A1692" t="s">
        <v>12352</v>
      </c>
      <c r="B1692" t="s">
        <v>74</v>
      </c>
      <c r="C1692" t="s">
        <v>92</v>
      </c>
      <c r="D1692" t="s">
        <v>10115</v>
      </c>
      <c r="E1692">
        <v>3</v>
      </c>
      <c r="F1692" t="s">
        <v>10109</v>
      </c>
    </row>
    <row r="1693" spans="1:6" x14ac:dyDescent="0.25">
      <c r="A1693" t="s">
        <v>12664</v>
      </c>
      <c r="B1693" t="s">
        <v>74</v>
      </c>
      <c r="C1693" t="s">
        <v>92</v>
      </c>
      <c r="D1693" t="s">
        <v>10111</v>
      </c>
      <c r="E1693">
        <v>34</v>
      </c>
      <c r="F1693" t="s">
        <v>10109</v>
      </c>
    </row>
    <row r="1694" spans="1:6" x14ac:dyDescent="0.25">
      <c r="A1694" t="s">
        <v>20326</v>
      </c>
      <c r="B1694" t="s">
        <v>74</v>
      </c>
      <c r="C1694" t="s">
        <v>92</v>
      </c>
      <c r="D1694" t="s">
        <v>462</v>
      </c>
      <c r="E1694">
        <v>1</v>
      </c>
      <c r="F1694" t="s">
        <v>10109</v>
      </c>
    </row>
    <row r="1695" spans="1:6" x14ac:dyDescent="0.25">
      <c r="A1695" t="s">
        <v>12512</v>
      </c>
      <c r="B1695" t="s">
        <v>74</v>
      </c>
      <c r="C1695" t="s">
        <v>92</v>
      </c>
      <c r="D1695" t="s">
        <v>463</v>
      </c>
      <c r="E1695">
        <v>2</v>
      </c>
      <c r="F1695" t="s">
        <v>10109</v>
      </c>
    </row>
    <row r="1696" spans="1:6" x14ac:dyDescent="0.25">
      <c r="A1696" t="s">
        <v>11215</v>
      </c>
      <c r="B1696" t="s">
        <v>74</v>
      </c>
      <c r="C1696" t="s">
        <v>92</v>
      </c>
      <c r="D1696" t="s">
        <v>10113</v>
      </c>
      <c r="E1696">
        <v>45</v>
      </c>
      <c r="F1696" t="s">
        <v>10109</v>
      </c>
    </row>
    <row r="1697" spans="1:6" x14ac:dyDescent="0.25">
      <c r="A1697" t="s">
        <v>20797</v>
      </c>
      <c r="B1697" t="s">
        <v>74</v>
      </c>
      <c r="C1697" t="s">
        <v>92</v>
      </c>
      <c r="D1697" t="s">
        <v>10124</v>
      </c>
      <c r="E1697">
        <v>1</v>
      </c>
      <c r="F1697" t="s">
        <v>10109</v>
      </c>
    </row>
    <row r="1698" spans="1:6" x14ac:dyDescent="0.25">
      <c r="A1698" t="s">
        <v>21436</v>
      </c>
      <c r="B1698" t="s">
        <v>74</v>
      </c>
      <c r="C1698" t="s">
        <v>92</v>
      </c>
      <c r="D1698" t="s">
        <v>475</v>
      </c>
      <c r="E1698">
        <v>1</v>
      </c>
      <c r="F1698" t="s">
        <v>10109</v>
      </c>
    </row>
    <row r="1699" spans="1:6" x14ac:dyDescent="0.25">
      <c r="A1699" t="s">
        <v>20991</v>
      </c>
      <c r="B1699" t="s">
        <v>74</v>
      </c>
      <c r="C1699" t="s">
        <v>93</v>
      </c>
      <c r="D1699" t="s">
        <v>455</v>
      </c>
      <c r="E1699">
        <v>1</v>
      </c>
      <c r="F1699" t="s">
        <v>10109</v>
      </c>
    </row>
    <row r="1700" spans="1:6" x14ac:dyDescent="0.25">
      <c r="A1700" t="s">
        <v>12006</v>
      </c>
      <c r="B1700" t="s">
        <v>74</v>
      </c>
      <c r="C1700" t="s">
        <v>93</v>
      </c>
      <c r="D1700" t="s">
        <v>10115</v>
      </c>
      <c r="E1700">
        <v>1</v>
      </c>
      <c r="F1700" t="s">
        <v>10109</v>
      </c>
    </row>
    <row r="1701" spans="1:6" x14ac:dyDescent="0.25">
      <c r="A1701" t="s">
        <v>10174</v>
      </c>
      <c r="B1701" t="s">
        <v>74</v>
      </c>
      <c r="C1701" t="s">
        <v>93</v>
      </c>
      <c r="D1701" t="s">
        <v>10111</v>
      </c>
      <c r="E1701">
        <v>12</v>
      </c>
      <c r="F1701" t="s">
        <v>10109</v>
      </c>
    </row>
    <row r="1702" spans="1:6" x14ac:dyDescent="0.25">
      <c r="A1702" t="s">
        <v>12560</v>
      </c>
      <c r="B1702" t="s">
        <v>74</v>
      </c>
      <c r="C1702" t="s">
        <v>93</v>
      </c>
      <c r="D1702" t="s">
        <v>463</v>
      </c>
      <c r="E1702">
        <v>1</v>
      </c>
      <c r="F1702" t="s">
        <v>10109</v>
      </c>
    </row>
    <row r="1703" spans="1:6" x14ac:dyDescent="0.25">
      <c r="A1703" t="s">
        <v>11006</v>
      </c>
      <c r="B1703" t="s">
        <v>74</v>
      </c>
      <c r="C1703" t="s">
        <v>93</v>
      </c>
      <c r="D1703" t="s">
        <v>10113</v>
      </c>
      <c r="E1703">
        <v>14</v>
      </c>
      <c r="F1703" t="s">
        <v>10109</v>
      </c>
    </row>
    <row r="1704" spans="1:6" x14ac:dyDescent="0.25">
      <c r="A1704" t="s">
        <v>20235</v>
      </c>
      <c r="B1704" t="s">
        <v>74</v>
      </c>
      <c r="C1704" t="s">
        <v>94</v>
      </c>
      <c r="D1704" t="s">
        <v>451</v>
      </c>
      <c r="E1704">
        <v>1</v>
      </c>
      <c r="F1704" t="s">
        <v>10109</v>
      </c>
    </row>
    <row r="1705" spans="1:6" x14ac:dyDescent="0.25">
      <c r="A1705" t="s">
        <v>20743</v>
      </c>
      <c r="B1705" t="s">
        <v>74</v>
      </c>
      <c r="C1705" t="s">
        <v>94</v>
      </c>
      <c r="D1705" t="s">
        <v>10115</v>
      </c>
      <c r="E1705">
        <v>2</v>
      </c>
      <c r="F1705" t="s">
        <v>10109</v>
      </c>
    </row>
    <row r="1706" spans="1:6" x14ac:dyDescent="0.25">
      <c r="A1706" t="s">
        <v>11088</v>
      </c>
      <c r="B1706" t="s">
        <v>74</v>
      </c>
      <c r="C1706" t="s">
        <v>94</v>
      </c>
      <c r="D1706" t="s">
        <v>10111</v>
      </c>
      <c r="E1706">
        <v>30</v>
      </c>
      <c r="F1706" t="s">
        <v>10109</v>
      </c>
    </row>
    <row r="1707" spans="1:6" x14ac:dyDescent="0.25">
      <c r="A1707" t="s">
        <v>20533</v>
      </c>
      <c r="B1707" t="s">
        <v>74</v>
      </c>
      <c r="C1707" t="s">
        <v>94</v>
      </c>
      <c r="D1707" t="s">
        <v>462</v>
      </c>
      <c r="E1707">
        <v>1</v>
      </c>
      <c r="F1707" t="s">
        <v>10109</v>
      </c>
    </row>
    <row r="1708" spans="1:6" x14ac:dyDescent="0.25">
      <c r="A1708" t="s">
        <v>21438</v>
      </c>
      <c r="B1708" t="s">
        <v>74</v>
      </c>
      <c r="C1708" t="s">
        <v>94</v>
      </c>
      <c r="D1708" t="s">
        <v>10122</v>
      </c>
      <c r="E1708">
        <v>1</v>
      </c>
      <c r="F1708" t="s">
        <v>10109</v>
      </c>
    </row>
    <row r="1709" spans="1:6" x14ac:dyDescent="0.25">
      <c r="A1709" t="s">
        <v>21258</v>
      </c>
      <c r="B1709" t="s">
        <v>74</v>
      </c>
      <c r="C1709" t="s">
        <v>94</v>
      </c>
      <c r="D1709" t="s">
        <v>463</v>
      </c>
      <c r="E1709">
        <v>2</v>
      </c>
      <c r="F1709" t="s">
        <v>10109</v>
      </c>
    </row>
    <row r="1710" spans="1:6" x14ac:dyDescent="0.25">
      <c r="A1710" t="s">
        <v>12693</v>
      </c>
      <c r="B1710" t="s">
        <v>74</v>
      </c>
      <c r="C1710" t="s">
        <v>94</v>
      </c>
      <c r="D1710" t="s">
        <v>10113</v>
      </c>
      <c r="E1710">
        <v>39</v>
      </c>
      <c r="F1710" t="s">
        <v>10109</v>
      </c>
    </row>
    <row r="1711" spans="1:6" x14ac:dyDescent="0.25">
      <c r="A1711" t="s">
        <v>21415</v>
      </c>
      <c r="B1711" t="s">
        <v>74</v>
      </c>
      <c r="C1711" t="s">
        <v>94</v>
      </c>
      <c r="D1711" t="s">
        <v>10124</v>
      </c>
      <c r="E1711">
        <v>1</v>
      </c>
      <c r="F1711" t="s">
        <v>10109</v>
      </c>
    </row>
    <row r="1712" spans="1:6" x14ac:dyDescent="0.25">
      <c r="A1712" t="s">
        <v>21189</v>
      </c>
      <c r="B1712" t="s">
        <v>74</v>
      </c>
      <c r="C1712" t="s">
        <v>94</v>
      </c>
      <c r="D1712" t="s">
        <v>471</v>
      </c>
      <c r="E1712">
        <v>1</v>
      </c>
      <c r="F1712" t="s">
        <v>10109</v>
      </c>
    </row>
    <row r="1713" spans="1:6" x14ac:dyDescent="0.25">
      <c r="A1713" t="s">
        <v>20287</v>
      </c>
      <c r="B1713" t="s">
        <v>74</v>
      </c>
      <c r="C1713" t="s">
        <v>94</v>
      </c>
      <c r="D1713" t="s">
        <v>474</v>
      </c>
      <c r="E1713">
        <v>1</v>
      </c>
      <c r="F1713" t="s">
        <v>10109</v>
      </c>
    </row>
    <row r="1714" spans="1:6" x14ac:dyDescent="0.25">
      <c r="A1714" t="s">
        <v>21195</v>
      </c>
      <c r="B1714" t="s">
        <v>74</v>
      </c>
      <c r="C1714" t="s">
        <v>94</v>
      </c>
      <c r="D1714" t="s">
        <v>10123</v>
      </c>
      <c r="E1714">
        <v>1</v>
      </c>
      <c r="F1714" t="s">
        <v>10109</v>
      </c>
    </row>
    <row r="1715" spans="1:6" x14ac:dyDescent="0.25">
      <c r="A1715" t="s">
        <v>20710</v>
      </c>
      <c r="B1715" t="s">
        <v>74</v>
      </c>
      <c r="C1715" t="s">
        <v>94</v>
      </c>
      <c r="D1715" t="s">
        <v>477</v>
      </c>
      <c r="E1715">
        <v>1</v>
      </c>
      <c r="F1715" t="s">
        <v>10109</v>
      </c>
    </row>
    <row r="1716" spans="1:6" x14ac:dyDescent="0.25">
      <c r="A1716" t="s">
        <v>21217</v>
      </c>
      <c r="B1716" t="s">
        <v>74</v>
      </c>
      <c r="C1716" t="s">
        <v>95</v>
      </c>
      <c r="D1716" t="s">
        <v>451</v>
      </c>
      <c r="E1716">
        <v>1</v>
      </c>
      <c r="F1716" t="s">
        <v>10109</v>
      </c>
    </row>
    <row r="1717" spans="1:6" x14ac:dyDescent="0.25">
      <c r="A1717" t="s">
        <v>10750</v>
      </c>
      <c r="B1717" t="s">
        <v>74</v>
      </c>
      <c r="C1717" t="s">
        <v>95</v>
      </c>
      <c r="D1717" t="s">
        <v>453</v>
      </c>
      <c r="E1717">
        <v>1</v>
      </c>
      <c r="F1717" t="s">
        <v>10109</v>
      </c>
    </row>
    <row r="1718" spans="1:6" x14ac:dyDescent="0.25">
      <c r="A1718" t="s">
        <v>12582</v>
      </c>
      <c r="B1718" t="s">
        <v>74</v>
      </c>
      <c r="C1718" t="s">
        <v>95</v>
      </c>
      <c r="D1718" t="s">
        <v>461</v>
      </c>
      <c r="E1718">
        <v>1</v>
      </c>
      <c r="F1718" t="s">
        <v>10109</v>
      </c>
    </row>
    <row r="1719" spans="1:6" x14ac:dyDescent="0.25">
      <c r="A1719" t="s">
        <v>10914</v>
      </c>
      <c r="B1719" t="s">
        <v>74</v>
      </c>
      <c r="C1719" t="s">
        <v>95</v>
      </c>
      <c r="D1719" t="s">
        <v>10115</v>
      </c>
      <c r="E1719">
        <v>2</v>
      </c>
      <c r="F1719" t="s">
        <v>10109</v>
      </c>
    </row>
    <row r="1720" spans="1:6" x14ac:dyDescent="0.25">
      <c r="A1720" t="s">
        <v>10308</v>
      </c>
      <c r="B1720" t="s">
        <v>74</v>
      </c>
      <c r="C1720" t="s">
        <v>95</v>
      </c>
      <c r="D1720" t="s">
        <v>10111</v>
      </c>
      <c r="E1720">
        <v>33</v>
      </c>
      <c r="F1720" t="s">
        <v>10109</v>
      </c>
    </row>
    <row r="1721" spans="1:6" x14ac:dyDescent="0.25">
      <c r="A1721" t="s">
        <v>11125</v>
      </c>
      <c r="B1721" t="s">
        <v>74</v>
      </c>
      <c r="C1721" t="s">
        <v>95</v>
      </c>
      <c r="D1721" t="s">
        <v>462</v>
      </c>
      <c r="E1721">
        <v>1</v>
      </c>
      <c r="F1721" t="s">
        <v>10109</v>
      </c>
    </row>
    <row r="1722" spans="1:6" x14ac:dyDescent="0.25">
      <c r="A1722" t="s">
        <v>10219</v>
      </c>
      <c r="B1722" t="s">
        <v>74</v>
      </c>
      <c r="C1722" t="s">
        <v>95</v>
      </c>
      <c r="D1722" t="s">
        <v>10122</v>
      </c>
      <c r="E1722">
        <v>1</v>
      </c>
      <c r="F1722" t="s">
        <v>10109</v>
      </c>
    </row>
    <row r="1723" spans="1:6" x14ac:dyDescent="0.25">
      <c r="A1723" t="s">
        <v>10418</v>
      </c>
      <c r="B1723" t="s">
        <v>74</v>
      </c>
      <c r="C1723" t="s">
        <v>95</v>
      </c>
      <c r="D1723" t="s">
        <v>10113</v>
      </c>
      <c r="E1723">
        <v>35</v>
      </c>
      <c r="F1723" t="s">
        <v>10109</v>
      </c>
    </row>
    <row r="1724" spans="1:6" x14ac:dyDescent="0.25">
      <c r="A1724" t="s">
        <v>10757</v>
      </c>
      <c r="B1724" t="s">
        <v>74</v>
      </c>
      <c r="C1724" t="s">
        <v>95</v>
      </c>
      <c r="D1724" t="s">
        <v>457</v>
      </c>
      <c r="E1724">
        <v>1</v>
      </c>
      <c r="F1724" t="s">
        <v>10109</v>
      </c>
    </row>
    <row r="1725" spans="1:6" x14ac:dyDescent="0.25">
      <c r="A1725" t="s">
        <v>20179</v>
      </c>
      <c r="B1725" t="s">
        <v>74</v>
      </c>
      <c r="C1725" t="s">
        <v>95</v>
      </c>
      <c r="D1725" t="s">
        <v>470</v>
      </c>
      <c r="E1725">
        <v>1</v>
      </c>
      <c r="F1725" t="s">
        <v>10109</v>
      </c>
    </row>
    <row r="1726" spans="1:6" x14ac:dyDescent="0.25">
      <c r="A1726" t="s">
        <v>20184</v>
      </c>
      <c r="B1726" t="s">
        <v>74</v>
      </c>
      <c r="C1726" t="s">
        <v>95</v>
      </c>
      <c r="D1726" t="s">
        <v>476</v>
      </c>
      <c r="E1726">
        <v>1</v>
      </c>
      <c r="F1726" t="s">
        <v>10109</v>
      </c>
    </row>
    <row r="1727" spans="1:6" x14ac:dyDescent="0.25">
      <c r="A1727" t="s">
        <v>11069</v>
      </c>
      <c r="B1727" t="s">
        <v>74</v>
      </c>
      <c r="C1727" t="s">
        <v>95</v>
      </c>
      <c r="D1727" t="s">
        <v>10123</v>
      </c>
      <c r="E1727">
        <v>1</v>
      </c>
      <c r="F1727" t="s">
        <v>10109</v>
      </c>
    </row>
    <row r="1728" spans="1:6" x14ac:dyDescent="0.25">
      <c r="A1728" t="s">
        <v>12745</v>
      </c>
      <c r="B1728" t="s">
        <v>74</v>
      </c>
      <c r="C1728" t="s">
        <v>95</v>
      </c>
      <c r="D1728" t="s">
        <v>477</v>
      </c>
      <c r="E1728">
        <v>1</v>
      </c>
      <c r="F1728" t="s">
        <v>10109</v>
      </c>
    </row>
    <row r="1729" spans="1:6" x14ac:dyDescent="0.25">
      <c r="A1729" t="s">
        <v>21282</v>
      </c>
      <c r="B1729" t="s">
        <v>74</v>
      </c>
      <c r="C1729" t="s">
        <v>96</v>
      </c>
      <c r="D1729" t="s">
        <v>461</v>
      </c>
      <c r="E1729">
        <v>1</v>
      </c>
      <c r="F1729" t="s">
        <v>10109</v>
      </c>
    </row>
    <row r="1730" spans="1:6" x14ac:dyDescent="0.25">
      <c r="A1730" t="s">
        <v>11398</v>
      </c>
      <c r="B1730" t="s">
        <v>74</v>
      </c>
      <c r="C1730" t="s">
        <v>96</v>
      </c>
      <c r="D1730" t="s">
        <v>10115</v>
      </c>
      <c r="E1730">
        <v>1</v>
      </c>
      <c r="F1730" t="s">
        <v>10109</v>
      </c>
    </row>
    <row r="1731" spans="1:6" x14ac:dyDescent="0.25">
      <c r="A1731" t="s">
        <v>12941</v>
      </c>
      <c r="B1731" t="s">
        <v>74</v>
      </c>
      <c r="C1731" t="s">
        <v>96</v>
      </c>
      <c r="D1731" t="s">
        <v>10111</v>
      </c>
      <c r="E1731">
        <v>25</v>
      </c>
      <c r="F1731" t="s">
        <v>10109</v>
      </c>
    </row>
    <row r="1732" spans="1:6" x14ac:dyDescent="0.25">
      <c r="A1732" t="s">
        <v>11917</v>
      </c>
      <c r="B1732" t="s">
        <v>74</v>
      </c>
      <c r="C1732" t="s">
        <v>96</v>
      </c>
      <c r="D1732" t="s">
        <v>10113</v>
      </c>
      <c r="E1732">
        <v>31</v>
      </c>
      <c r="F1732" t="s">
        <v>10109</v>
      </c>
    </row>
    <row r="1733" spans="1:6" x14ac:dyDescent="0.25">
      <c r="A1733" t="s">
        <v>12049</v>
      </c>
      <c r="B1733" t="s">
        <v>74</v>
      </c>
      <c r="C1733" t="s">
        <v>96</v>
      </c>
      <c r="D1733" t="s">
        <v>469</v>
      </c>
      <c r="E1733">
        <v>1</v>
      </c>
      <c r="F1733" t="s">
        <v>10109</v>
      </c>
    </row>
    <row r="1734" spans="1:6" x14ac:dyDescent="0.25">
      <c r="A1734" t="s">
        <v>20220</v>
      </c>
      <c r="B1734" t="s">
        <v>74</v>
      </c>
      <c r="C1734" t="s">
        <v>97</v>
      </c>
      <c r="D1734" t="s">
        <v>451</v>
      </c>
      <c r="E1734">
        <v>1</v>
      </c>
      <c r="F1734" t="s">
        <v>10109</v>
      </c>
    </row>
    <row r="1735" spans="1:6" x14ac:dyDescent="0.25">
      <c r="A1735" t="s">
        <v>11020</v>
      </c>
      <c r="B1735" t="s">
        <v>74</v>
      </c>
      <c r="C1735" t="s">
        <v>97</v>
      </c>
      <c r="D1735" t="s">
        <v>10115</v>
      </c>
      <c r="E1735">
        <v>2</v>
      </c>
      <c r="F1735" t="s">
        <v>10109</v>
      </c>
    </row>
    <row r="1736" spans="1:6" x14ac:dyDescent="0.25">
      <c r="A1736" t="s">
        <v>10753</v>
      </c>
      <c r="B1736" t="s">
        <v>74</v>
      </c>
      <c r="C1736" t="s">
        <v>97</v>
      </c>
      <c r="D1736" t="s">
        <v>10111</v>
      </c>
      <c r="E1736">
        <v>25</v>
      </c>
      <c r="F1736" t="s">
        <v>10109</v>
      </c>
    </row>
    <row r="1737" spans="1:6" x14ac:dyDescent="0.25">
      <c r="A1737" t="s">
        <v>20209</v>
      </c>
      <c r="B1737" t="s">
        <v>74</v>
      </c>
      <c r="C1737" t="s">
        <v>97</v>
      </c>
      <c r="D1737" t="s">
        <v>462</v>
      </c>
      <c r="E1737">
        <v>1</v>
      </c>
      <c r="F1737" t="s">
        <v>10109</v>
      </c>
    </row>
    <row r="1738" spans="1:6" x14ac:dyDescent="0.25">
      <c r="A1738" t="s">
        <v>20802</v>
      </c>
      <c r="B1738" t="s">
        <v>74</v>
      </c>
      <c r="C1738" t="s">
        <v>97</v>
      </c>
      <c r="D1738" t="s">
        <v>10122</v>
      </c>
      <c r="E1738">
        <v>1</v>
      </c>
      <c r="F1738" t="s">
        <v>10109</v>
      </c>
    </row>
    <row r="1739" spans="1:6" x14ac:dyDescent="0.25">
      <c r="A1739" t="s">
        <v>12667</v>
      </c>
      <c r="B1739" t="s">
        <v>74</v>
      </c>
      <c r="C1739" t="s">
        <v>97</v>
      </c>
      <c r="D1739" t="s">
        <v>463</v>
      </c>
      <c r="E1739">
        <v>1</v>
      </c>
      <c r="F1739" t="s">
        <v>10109</v>
      </c>
    </row>
    <row r="1740" spans="1:6" x14ac:dyDescent="0.25">
      <c r="A1740" t="s">
        <v>10505</v>
      </c>
      <c r="B1740" t="s">
        <v>74</v>
      </c>
      <c r="C1740" t="s">
        <v>97</v>
      </c>
      <c r="D1740" t="s">
        <v>10113</v>
      </c>
      <c r="E1740">
        <v>33</v>
      </c>
      <c r="F1740" t="s">
        <v>10109</v>
      </c>
    </row>
    <row r="1741" spans="1:6" x14ac:dyDescent="0.25">
      <c r="A1741" t="s">
        <v>20649</v>
      </c>
      <c r="B1741" t="s">
        <v>74</v>
      </c>
      <c r="C1741" t="s">
        <v>97</v>
      </c>
      <c r="D1741" t="s">
        <v>10124</v>
      </c>
      <c r="E1741">
        <v>1</v>
      </c>
      <c r="F1741" t="s">
        <v>10109</v>
      </c>
    </row>
    <row r="1742" spans="1:6" x14ac:dyDescent="0.25">
      <c r="A1742" t="s">
        <v>21141</v>
      </c>
      <c r="B1742" t="s">
        <v>74</v>
      </c>
      <c r="C1742" t="s">
        <v>97</v>
      </c>
      <c r="D1742" t="s">
        <v>476</v>
      </c>
      <c r="E1742">
        <v>1</v>
      </c>
      <c r="F1742" t="s">
        <v>10109</v>
      </c>
    </row>
    <row r="1743" spans="1:6" x14ac:dyDescent="0.25">
      <c r="A1743" t="s">
        <v>10294</v>
      </c>
      <c r="B1743" t="s">
        <v>74</v>
      </c>
      <c r="C1743" t="s">
        <v>98</v>
      </c>
      <c r="D1743" t="s">
        <v>10115</v>
      </c>
      <c r="E1743">
        <v>1</v>
      </c>
      <c r="F1743" t="s">
        <v>10109</v>
      </c>
    </row>
    <row r="1744" spans="1:6" x14ac:dyDescent="0.25">
      <c r="A1744" t="s">
        <v>10860</v>
      </c>
      <c r="B1744" t="s">
        <v>74</v>
      </c>
      <c r="C1744" t="s">
        <v>98</v>
      </c>
      <c r="D1744" t="s">
        <v>10111</v>
      </c>
      <c r="E1744">
        <v>35</v>
      </c>
      <c r="F1744" t="s">
        <v>10109</v>
      </c>
    </row>
    <row r="1745" spans="1:6" x14ac:dyDescent="0.25">
      <c r="A1745" t="s">
        <v>11667</v>
      </c>
      <c r="B1745" t="s">
        <v>74</v>
      </c>
      <c r="C1745" t="s">
        <v>98</v>
      </c>
      <c r="D1745" t="s">
        <v>10113</v>
      </c>
      <c r="E1745">
        <v>39</v>
      </c>
      <c r="F1745" t="s">
        <v>10109</v>
      </c>
    </row>
    <row r="1746" spans="1:6" x14ac:dyDescent="0.25">
      <c r="A1746" t="s">
        <v>12570</v>
      </c>
      <c r="B1746" t="s">
        <v>74</v>
      </c>
      <c r="C1746" t="s">
        <v>98</v>
      </c>
      <c r="D1746" t="s">
        <v>10124</v>
      </c>
      <c r="E1746">
        <v>1</v>
      </c>
      <c r="F1746" t="s">
        <v>10109</v>
      </c>
    </row>
    <row r="1747" spans="1:6" x14ac:dyDescent="0.25">
      <c r="A1747" t="s">
        <v>20896</v>
      </c>
      <c r="B1747" t="s">
        <v>74</v>
      </c>
      <c r="C1747" t="s">
        <v>98</v>
      </c>
      <c r="D1747" t="s">
        <v>10123</v>
      </c>
      <c r="E1747">
        <v>1</v>
      </c>
      <c r="F1747" t="s">
        <v>10109</v>
      </c>
    </row>
    <row r="1748" spans="1:6" x14ac:dyDescent="0.25">
      <c r="A1748" t="s">
        <v>20777</v>
      </c>
      <c r="B1748" t="s">
        <v>74</v>
      </c>
      <c r="C1748" t="s">
        <v>98</v>
      </c>
      <c r="D1748" t="s">
        <v>10137</v>
      </c>
      <c r="E1748">
        <v>1</v>
      </c>
      <c r="F1748" t="s">
        <v>10109</v>
      </c>
    </row>
    <row r="1749" spans="1:6" x14ac:dyDescent="0.25">
      <c r="A1749" t="s">
        <v>21126</v>
      </c>
      <c r="B1749" t="s">
        <v>74</v>
      </c>
      <c r="C1749" t="s">
        <v>99</v>
      </c>
      <c r="D1749" t="s">
        <v>452</v>
      </c>
      <c r="E1749">
        <v>1</v>
      </c>
      <c r="F1749" t="s">
        <v>10109</v>
      </c>
    </row>
    <row r="1750" spans="1:6" x14ac:dyDescent="0.25">
      <c r="A1750" t="s">
        <v>21402</v>
      </c>
      <c r="B1750" t="s">
        <v>74</v>
      </c>
      <c r="C1750" t="s">
        <v>99</v>
      </c>
      <c r="D1750" t="s">
        <v>453</v>
      </c>
      <c r="E1750">
        <v>1</v>
      </c>
      <c r="F1750" t="s">
        <v>10109</v>
      </c>
    </row>
    <row r="1751" spans="1:6" x14ac:dyDescent="0.25">
      <c r="A1751" t="s">
        <v>21381</v>
      </c>
      <c r="B1751" t="s">
        <v>74</v>
      </c>
      <c r="C1751" t="s">
        <v>99</v>
      </c>
      <c r="D1751" t="s">
        <v>461</v>
      </c>
      <c r="E1751">
        <v>1</v>
      </c>
      <c r="F1751" t="s">
        <v>10109</v>
      </c>
    </row>
    <row r="1752" spans="1:6" x14ac:dyDescent="0.25">
      <c r="A1752" t="s">
        <v>11178</v>
      </c>
      <c r="B1752" t="s">
        <v>74</v>
      </c>
      <c r="C1752" t="s">
        <v>99</v>
      </c>
      <c r="D1752" t="s">
        <v>10115</v>
      </c>
      <c r="E1752">
        <v>6</v>
      </c>
      <c r="F1752" t="s">
        <v>10109</v>
      </c>
    </row>
    <row r="1753" spans="1:6" x14ac:dyDescent="0.25">
      <c r="A1753" t="s">
        <v>12078</v>
      </c>
      <c r="B1753" t="s">
        <v>74</v>
      </c>
      <c r="C1753" t="s">
        <v>99</v>
      </c>
      <c r="D1753" t="s">
        <v>10111</v>
      </c>
      <c r="E1753">
        <v>60</v>
      </c>
      <c r="F1753" t="s">
        <v>10109</v>
      </c>
    </row>
    <row r="1754" spans="1:6" x14ac:dyDescent="0.25">
      <c r="A1754" t="s">
        <v>10604</v>
      </c>
      <c r="B1754" t="s">
        <v>74</v>
      </c>
      <c r="C1754" t="s">
        <v>99</v>
      </c>
      <c r="D1754" t="s">
        <v>462</v>
      </c>
      <c r="E1754">
        <v>2</v>
      </c>
      <c r="F1754" t="s">
        <v>10109</v>
      </c>
    </row>
    <row r="1755" spans="1:6" x14ac:dyDescent="0.25">
      <c r="A1755" t="s">
        <v>10481</v>
      </c>
      <c r="B1755" t="s">
        <v>74</v>
      </c>
      <c r="C1755" t="s">
        <v>99</v>
      </c>
      <c r="D1755" t="s">
        <v>10122</v>
      </c>
      <c r="E1755">
        <v>1</v>
      </c>
      <c r="F1755" t="s">
        <v>10109</v>
      </c>
    </row>
    <row r="1756" spans="1:6" x14ac:dyDescent="0.25">
      <c r="A1756" t="s">
        <v>12515</v>
      </c>
      <c r="B1756" t="s">
        <v>74</v>
      </c>
      <c r="C1756" t="s">
        <v>99</v>
      </c>
      <c r="D1756" t="s">
        <v>463</v>
      </c>
      <c r="E1756">
        <v>4</v>
      </c>
      <c r="F1756" t="s">
        <v>10109</v>
      </c>
    </row>
    <row r="1757" spans="1:6" x14ac:dyDescent="0.25">
      <c r="A1757" t="s">
        <v>11759</v>
      </c>
      <c r="B1757" t="s">
        <v>74</v>
      </c>
      <c r="C1757" t="s">
        <v>99</v>
      </c>
      <c r="D1757" t="s">
        <v>10113</v>
      </c>
      <c r="E1757">
        <v>69</v>
      </c>
      <c r="F1757" t="s">
        <v>10109</v>
      </c>
    </row>
    <row r="1758" spans="1:6" x14ac:dyDescent="0.25">
      <c r="A1758" t="s">
        <v>20892</v>
      </c>
      <c r="B1758" t="s">
        <v>74</v>
      </c>
      <c r="C1758" t="s">
        <v>99</v>
      </c>
      <c r="D1758" t="s">
        <v>457</v>
      </c>
      <c r="E1758">
        <v>2</v>
      </c>
      <c r="F1758" t="s">
        <v>10109</v>
      </c>
    </row>
    <row r="1759" spans="1:6" x14ac:dyDescent="0.25">
      <c r="A1759" t="s">
        <v>20734</v>
      </c>
      <c r="B1759" t="s">
        <v>74</v>
      </c>
      <c r="C1759" t="s">
        <v>99</v>
      </c>
      <c r="D1759" t="s">
        <v>475</v>
      </c>
      <c r="E1759">
        <v>2</v>
      </c>
      <c r="F1759" t="s">
        <v>10109</v>
      </c>
    </row>
    <row r="1760" spans="1:6" x14ac:dyDescent="0.25">
      <c r="A1760" t="s">
        <v>21279</v>
      </c>
      <c r="B1760" t="s">
        <v>74</v>
      </c>
      <c r="C1760" t="s">
        <v>99</v>
      </c>
      <c r="D1760" t="s">
        <v>476</v>
      </c>
      <c r="E1760">
        <v>1</v>
      </c>
      <c r="F1760" t="s">
        <v>10109</v>
      </c>
    </row>
    <row r="1761" spans="1:6" x14ac:dyDescent="0.25">
      <c r="A1761" t="s">
        <v>12661</v>
      </c>
      <c r="B1761" t="s">
        <v>74</v>
      </c>
      <c r="C1761" t="s">
        <v>99</v>
      </c>
      <c r="D1761" t="s">
        <v>10123</v>
      </c>
      <c r="E1761">
        <v>3</v>
      </c>
      <c r="F1761" t="s">
        <v>10109</v>
      </c>
    </row>
    <row r="1762" spans="1:6" x14ac:dyDescent="0.25">
      <c r="A1762" t="s">
        <v>20708</v>
      </c>
      <c r="B1762" t="s">
        <v>74</v>
      </c>
      <c r="C1762" t="s">
        <v>99</v>
      </c>
      <c r="D1762" t="s">
        <v>477</v>
      </c>
      <c r="E1762">
        <v>1</v>
      </c>
      <c r="F1762" t="s">
        <v>10109</v>
      </c>
    </row>
    <row r="1763" spans="1:6" x14ac:dyDescent="0.25">
      <c r="A1763" t="s">
        <v>20602</v>
      </c>
      <c r="B1763" t="s">
        <v>74</v>
      </c>
      <c r="C1763" t="s">
        <v>99</v>
      </c>
      <c r="D1763" t="s">
        <v>480</v>
      </c>
      <c r="E1763">
        <v>1</v>
      </c>
      <c r="F1763" t="s">
        <v>10109</v>
      </c>
    </row>
    <row r="1764" spans="1:6" x14ac:dyDescent="0.25">
      <c r="A1764" t="s">
        <v>12748</v>
      </c>
      <c r="B1764" t="s">
        <v>74</v>
      </c>
      <c r="C1764" t="s">
        <v>100</v>
      </c>
      <c r="D1764" t="s">
        <v>10111</v>
      </c>
      <c r="E1764">
        <v>9</v>
      </c>
      <c r="F1764" t="s">
        <v>10109</v>
      </c>
    </row>
    <row r="1765" spans="1:6" x14ac:dyDescent="0.25">
      <c r="A1765" t="s">
        <v>12578</v>
      </c>
      <c r="B1765" t="s">
        <v>74</v>
      </c>
      <c r="C1765" t="s">
        <v>100</v>
      </c>
      <c r="D1765" t="s">
        <v>10113</v>
      </c>
      <c r="E1765">
        <v>10</v>
      </c>
      <c r="F1765" t="s">
        <v>10109</v>
      </c>
    </row>
    <row r="1766" spans="1:6" x14ac:dyDescent="0.25">
      <c r="A1766" t="s">
        <v>12588</v>
      </c>
      <c r="B1766" t="s">
        <v>74</v>
      </c>
      <c r="C1766" t="s">
        <v>101</v>
      </c>
      <c r="D1766" t="s">
        <v>10111</v>
      </c>
      <c r="E1766">
        <v>10</v>
      </c>
      <c r="F1766" t="s">
        <v>10109</v>
      </c>
    </row>
    <row r="1767" spans="1:6" x14ac:dyDescent="0.25">
      <c r="A1767" t="s">
        <v>12419</v>
      </c>
      <c r="B1767" t="s">
        <v>74</v>
      </c>
      <c r="C1767" t="s">
        <v>101</v>
      </c>
      <c r="D1767" t="s">
        <v>10113</v>
      </c>
      <c r="E1767">
        <v>19</v>
      </c>
      <c r="F1767" t="s">
        <v>10109</v>
      </c>
    </row>
    <row r="1768" spans="1:6" x14ac:dyDescent="0.25">
      <c r="A1768" t="s">
        <v>10368</v>
      </c>
      <c r="B1768" t="s">
        <v>74</v>
      </c>
      <c r="C1768" t="s">
        <v>102</v>
      </c>
      <c r="D1768" t="s">
        <v>10115</v>
      </c>
      <c r="E1768">
        <v>2</v>
      </c>
      <c r="F1768" t="s">
        <v>10109</v>
      </c>
    </row>
    <row r="1769" spans="1:6" x14ac:dyDescent="0.25">
      <c r="A1769" t="s">
        <v>11443</v>
      </c>
      <c r="B1769" t="s">
        <v>74</v>
      </c>
      <c r="C1769" t="s">
        <v>102</v>
      </c>
      <c r="D1769" t="s">
        <v>10111</v>
      </c>
      <c r="E1769">
        <v>50</v>
      </c>
      <c r="F1769" t="s">
        <v>10109</v>
      </c>
    </row>
    <row r="1770" spans="1:6" x14ac:dyDescent="0.25">
      <c r="A1770" t="s">
        <v>10979</v>
      </c>
      <c r="B1770" t="s">
        <v>74</v>
      </c>
      <c r="C1770" t="s">
        <v>102</v>
      </c>
      <c r="D1770" t="s">
        <v>463</v>
      </c>
      <c r="E1770">
        <v>2</v>
      </c>
      <c r="F1770" t="s">
        <v>10109</v>
      </c>
    </row>
    <row r="1771" spans="1:6" x14ac:dyDescent="0.25">
      <c r="A1771" t="s">
        <v>11995</v>
      </c>
      <c r="B1771" t="s">
        <v>74</v>
      </c>
      <c r="C1771" t="s">
        <v>102</v>
      </c>
      <c r="D1771" t="s">
        <v>10113</v>
      </c>
      <c r="E1771">
        <v>63</v>
      </c>
      <c r="F1771" t="s">
        <v>10109</v>
      </c>
    </row>
    <row r="1772" spans="1:6" x14ac:dyDescent="0.25">
      <c r="A1772" t="s">
        <v>12718</v>
      </c>
      <c r="B1772" t="s">
        <v>74</v>
      </c>
      <c r="C1772" t="s">
        <v>102</v>
      </c>
      <c r="D1772" t="s">
        <v>10124</v>
      </c>
      <c r="E1772">
        <v>2</v>
      </c>
      <c r="F1772" t="s">
        <v>10109</v>
      </c>
    </row>
    <row r="1773" spans="1:6" x14ac:dyDescent="0.25">
      <c r="A1773" t="s">
        <v>10361</v>
      </c>
      <c r="B1773" t="s">
        <v>74</v>
      </c>
      <c r="C1773" t="s">
        <v>102</v>
      </c>
      <c r="D1773" t="s">
        <v>477</v>
      </c>
      <c r="E1773">
        <v>1</v>
      </c>
      <c r="F1773" t="s">
        <v>10109</v>
      </c>
    </row>
    <row r="1774" spans="1:6" x14ac:dyDescent="0.25">
      <c r="A1774" t="s">
        <v>11892</v>
      </c>
      <c r="B1774" t="s">
        <v>74</v>
      </c>
      <c r="C1774" t="s">
        <v>103</v>
      </c>
      <c r="D1774" t="s">
        <v>10111</v>
      </c>
      <c r="E1774">
        <v>18</v>
      </c>
      <c r="F1774" t="s">
        <v>10109</v>
      </c>
    </row>
    <row r="1775" spans="1:6" x14ac:dyDescent="0.25">
      <c r="A1775" t="s">
        <v>12445</v>
      </c>
      <c r="B1775" t="s">
        <v>74</v>
      </c>
      <c r="C1775" t="s">
        <v>103</v>
      </c>
      <c r="D1775" t="s">
        <v>10113</v>
      </c>
      <c r="E1775">
        <v>22</v>
      </c>
      <c r="F1775" t="s">
        <v>10109</v>
      </c>
    </row>
    <row r="1776" spans="1:6" x14ac:dyDescent="0.25">
      <c r="A1776" t="s">
        <v>20586</v>
      </c>
      <c r="B1776" t="s">
        <v>74</v>
      </c>
      <c r="C1776" t="s">
        <v>104</v>
      </c>
      <c r="D1776" t="s">
        <v>10115</v>
      </c>
      <c r="E1776">
        <v>1</v>
      </c>
      <c r="F1776" t="s">
        <v>10109</v>
      </c>
    </row>
    <row r="1777" spans="1:6" x14ac:dyDescent="0.25">
      <c r="A1777" t="s">
        <v>11569</v>
      </c>
      <c r="B1777" t="s">
        <v>74</v>
      </c>
      <c r="C1777" t="s">
        <v>104</v>
      </c>
      <c r="D1777" t="s">
        <v>10111</v>
      </c>
      <c r="E1777">
        <v>18</v>
      </c>
      <c r="F1777" t="s">
        <v>10109</v>
      </c>
    </row>
    <row r="1778" spans="1:6" x14ac:dyDescent="0.25">
      <c r="A1778" t="s">
        <v>20875</v>
      </c>
      <c r="B1778" t="s">
        <v>74</v>
      </c>
      <c r="C1778" t="s">
        <v>104</v>
      </c>
      <c r="D1778" t="s">
        <v>463</v>
      </c>
      <c r="E1778">
        <v>1</v>
      </c>
      <c r="F1778" t="s">
        <v>10109</v>
      </c>
    </row>
    <row r="1779" spans="1:6" x14ac:dyDescent="0.25">
      <c r="A1779" t="s">
        <v>10609</v>
      </c>
      <c r="B1779" t="s">
        <v>74</v>
      </c>
      <c r="C1779" t="s">
        <v>104</v>
      </c>
      <c r="D1779" t="s">
        <v>10113</v>
      </c>
      <c r="E1779">
        <v>21</v>
      </c>
      <c r="F1779" t="s">
        <v>10109</v>
      </c>
    </row>
    <row r="1780" spans="1:6" x14ac:dyDescent="0.25">
      <c r="A1780" t="s">
        <v>20216</v>
      </c>
      <c r="B1780" t="s">
        <v>74</v>
      </c>
      <c r="C1780" t="s">
        <v>104</v>
      </c>
      <c r="D1780" t="s">
        <v>474</v>
      </c>
      <c r="E1780">
        <v>1</v>
      </c>
      <c r="F1780" t="s">
        <v>10109</v>
      </c>
    </row>
    <row r="1781" spans="1:6" x14ac:dyDescent="0.25">
      <c r="A1781" t="s">
        <v>20982</v>
      </c>
      <c r="B1781" t="s">
        <v>74</v>
      </c>
      <c r="C1781" t="s">
        <v>105</v>
      </c>
      <c r="D1781" t="s">
        <v>455</v>
      </c>
      <c r="E1781">
        <v>1</v>
      </c>
      <c r="F1781" t="s">
        <v>10109</v>
      </c>
    </row>
    <row r="1782" spans="1:6" x14ac:dyDescent="0.25">
      <c r="A1782" t="s">
        <v>10573</v>
      </c>
      <c r="B1782" t="s">
        <v>74</v>
      </c>
      <c r="C1782" t="s">
        <v>105</v>
      </c>
      <c r="D1782" t="s">
        <v>10115</v>
      </c>
      <c r="E1782">
        <v>1</v>
      </c>
      <c r="F1782" t="s">
        <v>10109</v>
      </c>
    </row>
    <row r="1783" spans="1:6" x14ac:dyDescent="0.25">
      <c r="A1783" t="s">
        <v>12786</v>
      </c>
      <c r="B1783" t="s">
        <v>74</v>
      </c>
      <c r="C1783" t="s">
        <v>105</v>
      </c>
      <c r="D1783" t="s">
        <v>10111</v>
      </c>
      <c r="E1783">
        <v>33</v>
      </c>
      <c r="F1783" t="s">
        <v>10109</v>
      </c>
    </row>
    <row r="1784" spans="1:6" x14ac:dyDescent="0.25">
      <c r="A1784" t="s">
        <v>20487</v>
      </c>
      <c r="B1784" t="s">
        <v>74</v>
      </c>
      <c r="C1784" t="s">
        <v>105</v>
      </c>
      <c r="D1784" t="s">
        <v>462</v>
      </c>
      <c r="E1784">
        <v>1</v>
      </c>
      <c r="F1784" t="s">
        <v>10109</v>
      </c>
    </row>
    <row r="1785" spans="1:6" x14ac:dyDescent="0.25">
      <c r="A1785" t="s">
        <v>11936</v>
      </c>
      <c r="B1785" t="s">
        <v>74</v>
      </c>
      <c r="C1785" t="s">
        <v>105</v>
      </c>
      <c r="D1785" t="s">
        <v>10122</v>
      </c>
      <c r="E1785">
        <v>1</v>
      </c>
      <c r="F1785" t="s">
        <v>10109</v>
      </c>
    </row>
    <row r="1786" spans="1:6" x14ac:dyDescent="0.25">
      <c r="A1786" t="s">
        <v>20399</v>
      </c>
      <c r="B1786" t="s">
        <v>74</v>
      </c>
      <c r="C1786" t="s">
        <v>105</v>
      </c>
      <c r="D1786" t="s">
        <v>464</v>
      </c>
      <c r="E1786">
        <v>1</v>
      </c>
      <c r="F1786" t="s">
        <v>10109</v>
      </c>
    </row>
    <row r="1787" spans="1:6" x14ac:dyDescent="0.25">
      <c r="A1787" t="s">
        <v>10287</v>
      </c>
      <c r="B1787" t="s">
        <v>74</v>
      </c>
      <c r="C1787" t="s">
        <v>105</v>
      </c>
      <c r="D1787" t="s">
        <v>10113</v>
      </c>
      <c r="E1787">
        <v>37</v>
      </c>
      <c r="F1787" t="s">
        <v>10109</v>
      </c>
    </row>
    <row r="1788" spans="1:6" x14ac:dyDescent="0.25">
      <c r="A1788" t="s">
        <v>21429</v>
      </c>
      <c r="B1788" t="s">
        <v>74</v>
      </c>
      <c r="C1788" t="s">
        <v>105</v>
      </c>
      <c r="D1788" t="s">
        <v>469</v>
      </c>
      <c r="E1788">
        <v>1</v>
      </c>
      <c r="F1788" t="s">
        <v>10109</v>
      </c>
    </row>
    <row r="1789" spans="1:6" x14ac:dyDescent="0.25">
      <c r="A1789" t="s">
        <v>20859</v>
      </c>
      <c r="B1789" t="s">
        <v>74</v>
      </c>
      <c r="C1789" t="s">
        <v>105</v>
      </c>
      <c r="D1789" t="s">
        <v>474</v>
      </c>
      <c r="E1789">
        <v>1</v>
      </c>
      <c r="F1789" t="s">
        <v>10109</v>
      </c>
    </row>
    <row r="1790" spans="1:6" x14ac:dyDescent="0.25">
      <c r="A1790" t="s">
        <v>21012</v>
      </c>
      <c r="B1790" t="s">
        <v>74</v>
      </c>
      <c r="C1790" t="s">
        <v>105</v>
      </c>
      <c r="D1790" t="s">
        <v>475</v>
      </c>
      <c r="E1790">
        <v>1</v>
      </c>
      <c r="F1790" t="s">
        <v>10109</v>
      </c>
    </row>
    <row r="1791" spans="1:6" x14ac:dyDescent="0.25">
      <c r="A1791" t="s">
        <v>10717</v>
      </c>
      <c r="B1791" t="s">
        <v>74</v>
      </c>
      <c r="C1791" t="s">
        <v>105</v>
      </c>
      <c r="D1791" t="s">
        <v>10123</v>
      </c>
      <c r="E1791">
        <v>1</v>
      </c>
      <c r="F1791" t="s">
        <v>10109</v>
      </c>
    </row>
    <row r="1792" spans="1:6" x14ac:dyDescent="0.25">
      <c r="A1792" t="s">
        <v>11911</v>
      </c>
      <c r="B1792" t="s">
        <v>74</v>
      </c>
      <c r="C1792" t="s">
        <v>106</v>
      </c>
      <c r="D1792" t="s">
        <v>10111</v>
      </c>
      <c r="E1792">
        <v>22</v>
      </c>
      <c r="F1792" t="s">
        <v>10109</v>
      </c>
    </row>
    <row r="1793" spans="1:6" x14ac:dyDescent="0.25">
      <c r="A1793" t="s">
        <v>12080</v>
      </c>
      <c r="B1793" t="s">
        <v>74</v>
      </c>
      <c r="C1793" t="s">
        <v>106</v>
      </c>
      <c r="D1793" t="s">
        <v>10113</v>
      </c>
      <c r="E1793">
        <v>27</v>
      </c>
      <c r="F1793" t="s">
        <v>10109</v>
      </c>
    </row>
    <row r="1794" spans="1:6" x14ac:dyDescent="0.25">
      <c r="A1794" t="s">
        <v>10439</v>
      </c>
      <c r="B1794" t="s">
        <v>74</v>
      </c>
      <c r="C1794" t="s">
        <v>107</v>
      </c>
      <c r="D1794" t="s">
        <v>10111</v>
      </c>
      <c r="E1794">
        <v>2</v>
      </c>
      <c r="F1794" t="s">
        <v>10109</v>
      </c>
    </row>
    <row r="1795" spans="1:6" x14ac:dyDescent="0.25">
      <c r="A1795" t="s">
        <v>11157</v>
      </c>
      <c r="B1795" t="s">
        <v>74</v>
      </c>
      <c r="C1795" t="s">
        <v>107</v>
      </c>
      <c r="D1795" t="s">
        <v>10113</v>
      </c>
      <c r="E1795">
        <v>2</v>
      </c>
      <c r="F1795" t="s">
        <v>10109</v>
      </c>
    </row>
    <row r="1796" spans="1:6" x14ac:dyDescent="0.25">
      <c r="A1796" t="s">
        <v>11159</v>
      </c>
      <c r="B1796" t="s">
        <v>74</v>
      </c>
      <c r="C1796" t="s">
        <v>108</v>
      </c>
      <c r="D1796" t="s">
        <v>10115</v>
      </c>
      <c r="E1796">
        <v>4</v>
      </c>
      <c r="F1796" t="s">
        <v>10109</v>
      </c>
    </row>
    <row r="1797" spans="1:6" x14ac:dyDescent="0.25">
      <c r="A1797" t="s">
        <v>10596</v>
      </c>
      <c r="B1797" t="s">
        <v>74</v>
      </c>
      <c r="C1797" t="s">
        <v>108</v>
      </c>
      <c r="D1797" t="s">
        <v>10111</v>
      </c>
      <c r="E1797">
        <v>41</v>
      </c>
      <c r="F1797" t="s">
        <v>10109</v>
      </c>
    </row>
    <row r="1798" spans="1:6" x14ac:dyDescent="0.25">
      <c r="A1798" t="s">
        <v>11118</v>
      </c>
      <c r="B1798" t="s">
        <v>74</v>
      </c>
      <c r="C1798" t="s">
        <v>108</v>
      </c>
      <c r="D1798" t="s">
        <v>10122</v>
      </c>
      <c r="E1798">
        <v>2</v>
      </c>
      <c r="F1798" t="s">
        <v>10109</v>
      </c>
    </row>
    <row r="1799" spans="1:6" x14ac:dyDescent="0.25">
      <c r="A1799" t="s">
        <v>20653</v>
      </c>
      <c r="B1799" t="s">
        <v>74</v>
      </c>
      <c r="C1799" t="s">
        <v>108</v>
      </c>
      <c r="D1799" t="s">
        <v>463</v>
      </c>
      <c r="E1799">
        <v>1</v>
      </c>
      <c r="F1799" t="s">
        <v>10109</v>
      </c>
    </row>
    <row r="1800" spans="1:6" x14ac:dyDescent="0.25">
      <c r="A1800" t="s">
        <v>12508</v>
      </c>
      <c r="B1800" t="s">
        <v>74</v>
      </c>
      <c r="C1800" t="s">
        <v>108</v>
      </c>
      <c r="D1800" t="s">
        <v>10113</v>
      </c>
      <c r="E1800">
        <v>51</v>
      </c>
      <c r="F1800" t="s">
        <v>10109</v>
      </c>
    </row>
    <row r="1801" spans="1:6" x14ac:dyDescent="0.25">
      <c r="A1801" t="s">
        <v>20884</v>
      </c>
      <c r="B1801" t="s">
        <v>74</v>
      </c>
      <c r="C1801" t="s">
        <v>108</v>
      </c>
      <c r="D1801" t="s">
        <v>474</v>
      </c>
      <c r="E1801">
        <v>1</v>
      </c>
      <c r="F1801" t="s">
        <v>10109</v>
      </c>
    </row>
    <row r="1802" spans="1:6" x14ac:dyDescent="0.25">
      <c r="A1802" t="s">
        <v>20550</v>
      </c>
      <c r="B1802" t="s">
        <v>74</v>
      </c>
      <c r="C1802" t="s">
        <v>108</v>
      </c>
      <c r="D1802" t="s">
        <v>475</v>
      </c>
      <c r="E1802">
        <v>1</v>
      </c>
      <c r="F1802" t="s">
        <v>10109</v>
      </c>
    </row>
    <row r="1803" spans="1:6" x14ac:dyDescent="0.25">
      <c r="A1803" t="s">
        <v>20161</v>
      </c>
      <c r="B1803" t="s">
        <v>74</v>
      </c>
      <c r="C1803" t="s">
        <v>108</v>
      </c>
      <c r="D1803" t="s">
        <v>10137</v>
      </c>
      <c r="E1803">
        <v>1</v>
      </c>
      <c r="F1803" t="s">
        <v>10109</v>
      </c>
    </row>
    <row r="1804" spans="1:6" x14ac:dyDescent="0.25">
      <c r="A1804" t="s">
        <v>12100</v>
      </c>
      <c r="B1804" t="s">
        <v>74</v>
      </c>
      <c r="C1804" t="s">
        <v>109</v>
      </c>
      <c r="D1804" t="s">
        <v>10115</v>
      </c>
      <c r="E1804">
        <v>1</v>
      </c>
      <c r="F1804" t="s">
        <v>10109</v>
      </c>
    </row>
    <row r="1805" spans="1:6" x14ac:dyDescent="0.25">
      <c r="A1805" t="s">
        <v>10832</v>
      </c>
      <c r="B1805" t="s">
        <v>74</v>
      </c>
      <c r="C1805" t="s">
        <v>109</v>
      </c>
      <c r="D1805" t="s">
        <v>10111</v>
      </c>
      <c r="E1805">
        <v>23</v>
      </c>
      <c r="F1805" t="s">
        <v>10109</v>
      </c>
    </row>
    <row r="1806" spans="1:6" x14ac:dyDescent="0.25">
      <c r="A1806" t="s">
        <v>20275</v>
      </c>
      <c r="B1806" t="s">
        <v>74</v>
      </c>
      <c r="C1806" t="s">
        <v>109</v>
      </c>
      <c r="D1806" t="s">
        <v>10122</v>
      </c>
      <c r="E1806">
        <v>1</v>
      </c>
      <c r="F1806" t="s">
        <v>10109</v>
      </c>
    </row>
    <row r="1807" spans="1:6" x14ac:dyDescent="0.25">
      <c r="A1807" t="s">
        <v>10602</v>
      </c>
      <c r="B1807" t="s">
        <v>74</v>
      </c>
      <c r="C1807" t="s">
        <v>109</v>
      </c>
      <c r="D1807" t="s">
        <v>463</v>
      </c>
      <c r="E1807">
        <v>1</v>
      </c>
      <c r="F1807" t="s">
        <v>10109</v>
      </c>
    </row>
    <row r="1808" spans="1:6" x14ac:dyDescent="0.25">
      <c r="A1808" t="s">
        <v>12739</v>
      </c>
      <c r="B1808" t="s">
        <v>74</v>
      </c>
      <c r="C1808" t="s">
        <v>109</v>
      </c>
      <c r="D1808" t="s">
        <v>10113</v>
      </c>
      <c r="E1808">
        <v>27</v>
      </c>
      <c r="F1808" t="s">
        <v>10109</v>
      </c>
    </row>
    <row r="1809" spans="1:6" x14ac:dyDescent="0.25">
      <c r="A1809" t="s">
        <v>20288</v>
      </c>
      <c r="B1809" t="s">
        <v>74</v>
      </c>
      <c r="C1809" t="s">
        <v>110</v>
      </c>
      <c r="D1809" t="s">
        <v>458</v>
      </c>
      <c r="E1809">
        <v>1</v>
      </c>
      <c r="F1809" t="s">
        <v>10109</v>
      </c>
    </row>
    <row r="1810" spans="1:6" x14ac:dyDescent="0.25">
      <c r="A1810" t="s">
        <v>20619</v>
      </c>
      <c r="B1810" t="s">
        <v>74</v>
      </c>
      <c r="C1810" t="s">
        <v>110</v>
      </c>
      <c r="D1810" t="s">
        <v>455</v>
      </c>
      <c r="E1810">
        <v>2</v>
      </c>
      <c r="F1810" t="s">
        <v>10109</v>
      </c>
    </row>
    <row r="1811" spans="1:6" x14ac:dyDescent="0.25">
      <c r="A1811" t="s">
        <v>10177</v>
      </c>
      <c r="B1811" t="s">
        <v>74</v>
      </c>
      <c r="C1811" t="s">
        <v>110</v>
      </c>
      <c r="D1811" t="s">
        <v>10115</v>
      </c>
      <c r="E1811">
        <v>7</v>
      </c>
      <c r="F1811" t="s">
        <v>10109</v>
      </c>
    </row>
    <row r="1812" spans="1:6" x14ac:dyDescent="0.25">
      <c r="A1812" t="s">
        <v>11534</v>
      </c>
      <c r="B1812" t="s">
        <v>74</v>
      </c>
      <c r="C1812" t="s">
        <v>110</v>
      </c>
      <c r="D1812" t="s">
        <v>10111</v>
      </c>
      <c r="E1812">
        <v>49</v>
      </c>
      <c r="F1812" t="s">
        <v>10109</v>
      </c>
    </row>
    <row r="1813" spans="1:6" x14ac:dyDescent="0.25">
      <c r="A1813" t="s">
        <v>11550</v>
      </c>
      <c r="B1813" t="s">
        <v>74</v>
      </c>
      <c r="C1813" t="s">
        <v>110</v>
      </c>
      <c r="D1813" t="s">
        <v>462</v>
      </c>
      <c r="E1813">
        <v>1</v>
      </c>
      <c r="F1813" t="s">
        <v>10109</v>
      </c>
    </row>
    <row r="1814" spans="1:6" x14ac:dyDescent="0.25">
      <c r="A1814" t="s">
        <v>10715</v>
      </c>
      <c r="B1814" t="s">
        <v>74</v>
      </c>
      <c r="C1814" t="s">
        <v>110</v>
      </c>
      <c r="D1814" t="s">
        <v>10122</v>
      </c>
      <c r="E1814">
        <v>1</v>
      </c>
      <c r="F1814" t="s">
        <v>10109</v>
      </c>
    </row>
    <row r="1815" spans="1:6" x14ac:dyDescent="0.25">
      <c r="A1815" t="s">
        <v>20571</v>
      </c>
      <c r="B1815" t="s">
        <v>74</v>
      </c>
      <c r="C1815" t="s">
        <v>110</v>
      </c>
      <c r="D1815" t="s">
        <v>463</v>
      </c>
      <c r="E1815">
        <v>3</v>
      </c>
      <c r="F1815" t="s">
        <v>10109</v>
      </c>
    </row>
    <row r="1816" spans="1:6" x14ac:dyDescent="0.25">
      <c r="A1816" t="s">
        <v>10352</v>
      </c>
      <c r="B1816" t="s">
        <v>74</v>
      </c>
      <c r="C1816" t="s">
        <v>110</v>
      </c>
      <c r="D1816" t="s">
        <v>10113</v>
      </c>
      <c r="E1816">
        <v>51</v>
      </c>
      <c r="F1816" t="s">
        <v>10109</v>
      </c>
    </row>
    <row r="1817" spans="1:6" x14ac:dyDescent="0.25">
      <c r="A1817" t="s">
        <v>20636</v>
      </c>
      <c r="B1817" t="s">
        <v>74</v>
      </c>
      <c r="C1817" t="s">
        <v>110</v>
      </c>
      <c r="D1817" t="s">
        <v>466</v>
      </c>
      <c r="E1817">
        <v>1</v>
      </c>
      <c r="F1817" t="s">
        <v>10109</v>
      </c>
    </row>
    <row r="1818" spans="1:6" x14ac:dyDescent="0.25">
      <c r="A1818" t="s">
        <v>20993</v>
      </c>
      <c r="B1818" t="s">
        <v>74</v>
      </c>
      <c r="C1818" t="s">
        <v>110</v>
      </c>
      <c r="D1818" t="s">
        <v>457</v>
      </c>
      <c r="E1818">
        <v>2</v>
      </c>
      <c r="F1818" t="s">
        <v>10109</v>
      </c>
    </row>
    <row r="1819" spans="1:6" x14ac:dyDescent="0.25">
      <c r="A1819" t="s">
        <v>21411</v>
      </c>
      <c r="B1819" t="s">
        <v>74</v>
      </c>
      <c r="C1819" t="s">
        <v>110</v>
      </c>
      <c r="D1819" t="s">
        <v>469</v>
      </c>
      <c r="E1819">
        <v>1</v>
      </c>
      <c r="F1819" t="s">
        <v>10109</v>
      </c>
    </row>
    <row r="1820" spans="1:6" x14ac:dyDescent="0.25">
      <c r="A1820" t="s">
        <v>10447</v>
      </c>
      <c r="B1820" t="s">
        <v>74</v>
      </c>
      <c r="C1820" t="s">
        <v>110</v>
      </c>
      <c r="D1820" t="s">
        <v>10123</v>
      </c>
      <c r="E1820">
        <v>1</v>
      </c>
      <c r="F1820" t="s">
        <v>10109</v>
      </c>
    </row>
    <row r="1821" spans="1:6" x14ac:dyDescent="0.25">
      <c r="A1821" t="s">
        <v>21114</v>
      </c>
      <c r="B1821" t="s">
        <v>74</v>
      </c>
      <c r="C1821" t="s">
        <v>110</v>
      </c>
      <c r="D1821" t="s">
        <v>477</v>
      </c>
      <c r="E1821">
        <v>4</v>
      </c>
      <c r="F1821" t="s">
        <v>10109</v>
      </c>
    </row>
    <row r="1822" spans="1:6" x14ac:dyDescent="0.25">
      <c r="A1822" t="s">
        <v>20553</v>
      </c>
      <c r="B1822" t="s">
        <v>74</v>
      </c>
      <c r="C1822" t="s">
        <v>110</v>
      </c>
      <c r="D1822" t="s">
        <v>10137</v>
      </c>
      <c r="E1822">
        <v>2</v>
      </c>
      <c r="F1822" t="s">
        <v>10109</v>
      </c>
    </row>
    <row r="1823" spans="1:6" x14ac:dyDescent="0.25">
      <c r="A1823" t="s">
        <v>12111</v>
      </c>
      <c r="B1823" t="s">
        <v>74</v>
      </c>
      <c r="C1823" t="s">
        <v>111</v>
      </c>
      <c r="D1823" t="s">
        <v>10111</v>
      </c>
      <c r="E1823">
        <v>7</v>
      </c>
      <c r="F1823" t="s">
        <v>10109</v>
      </c>
    </row>
    <row r="1824" spans="1:6" x14ac:dyDescent="0.25">
      <c r="A1824" t="s">
        <v>11934</v>
      </c>
      <c r="B1824" t="s">
        <v>74</v>
      </c>
      <c r="C1824" t="s">
        <v>111</v>
      </c>
      <c r="D1824" t="s">
        <v>10113</v>
      </c>
      <c r="E1824">
        <v>9</v>
      </c>
      <c r="F1824" t="s">
        <v>10109</v>
      </c>
    </row>
    <row r="1825" spans="1:6" x14ac:dyDescent="0.25">
      <c r="A1825" t="s">
        <v>20742</v>
      </c>
      <c r="B1825" t="s">
        <v>74</v>
      </c>
      <c r="C1825" t="s">
        <v>112</v>
      </c>
      <c r="D1825" t="s">
        <v>10111</v>
      </c>
      <c r="E1825">
        <v>3</v>
      </c>
      <c r="F1825" t="s">
        <v>10109</v>
      </c>
    </row>
    <row r="1826" spans="1:6" x14ac:dyDescent="0.25">
      <c r="A1826" t="s">
        <v>20529</v>
      </c>
      <c r="B1826" t="s">
        <v>74</v>
      </c>
      <c r="C1826" t="s">
        <v>112</v>
      </c>
      <c r="D1826" t="s">
        <v>10113</v>
      </c>
      <c r="E1826">
        <v>4</v>
      </c>
      <c r="F1826" t="s">
        <v>10109</v>
      </c>
    </row>
    <row r="1827" spans="1:6" x14ac:dyDescent="0.25">
      <c r="A1827" t="s">
        <v>20709</v>
      </c>
      <c r="B1827" t="s">
        <v>74</v>
      </c>
      <c r="C1827" t="s">
        <v>113</v>
      </c>
      <c r="D1827" t="s">
        <v>450</v>
      </c>
      <c r="E1827">
        <v>1</v>
      </c>
      <c r="F1827" t="s">
        <v>10109</v>
      </c>
    </row>
    <row r="1828" spans="1:6" x14ac:dyDescent="0.25">
      <c r="A1828" t="s">
        <v>12796</v>
      </c>
      <c r="B1828" t="s">
        <v>74</v>
      </c>
      <c r="C1828" t="s">
        <v>113</v>
      </c>
      <c r="D1828" t="s">
        <v>10115</v>
      </c>
      <c r="E1828">
        <v>3</v>
      </c>
      <c r="F1828" t="s">
        <v>10109</v>
      </c>
    </row>
    <row r="1829" spans="1:6" x14ac:dyDescent="0.25">
      <c r="A1829" t="s">
        <v>11219</v>
      </c>
      <c r="B1829" t="s">
        <v>74</v>
      </c>
      <c r="C1829" t="s">
        <v>113</v>
      </c>
      <c r="D1829" t="s">
        <v>10111</v>
      </c>
      <c r="E1829">
        <v>17</v>
      </c>
      <c r="F1829" t="s">
        <v>10109</v>
      </c>
    </row>
    <row r="1830" spans="1:6" x14ac:dyDescent="0.25">
      <c r="A1830" t="s">
        <v>10511</v>
      </c>
      <c r="B1830" t="s">
        <v>74</v>
      </c>
      <c r="C1830" t="s">
        <v>113</v>
      </c>
      <c r="D1830" t="s">
        <v>463</v>
      </c>
      <c r="E1830">
        <v>1</v>
      </c>
      <c r="F1830" t="s">
        <v>10109</v>
      </c>
    </row>
    <row r="1831" spans="1:6" x14ac:dyDescent="0.25">
      <c r="A1831" t="s">
        <v>11173</v>
      </c>
      <c r="B1831" t="s">
        <v>74</v>
      </c>
      <c r="C1831" t="s">
        <v>113</v>
      </c>
      <c r="D1831" t="s">
        <v>10113</v>
      </c>
      <c r="E1831">
        <v>19</v>
      </c>
      <c r="F1831" t="s">
        <v>10109</v>
      </c>
    </row>
    <row r="1832" spans="1:6" x14ac:dyDescent="0.25">
      <c r="A1832" t="s">
        <v>10729</v>
      </c>
      <c r="B1832" t="s">
        <v>74</v>
      </c>
      <c r="C1832" t="s">
        <v>113</v>
      </c>
      <c r="D1832" t="s">
        <v>10124</v>
      </c>
      <c r="E1832">
        <v>2</v>
      </c>
      <c r="F1832" t="s">
        <v>10109</v>
      </c>
    </row>
    <row r="1833" spans="1:6" x14ac:dyDescent="0.25">
      <c r="A1833" t="s">
        <v>20559</v>
      </c>
      <c r="B1833" t="s">
        <v>74</v>
      </c>
      <c r="C1833" t="s">
        <v>113</v>
      </c>
      <c r="D1833" t="s">
        <v>472</v>
      </c>
      <c r="E1833">
        <v>1</v>
      </c>
      <c r="F1833" t="s">
        <v>10109</v>
      </c>
    </row>
    <row r="1834" spans="1:6" x14ac:dyDescent="0.25">
      <c r="A1834" t="s">
        <v>10992</v>
      </c>
      <c r="B1834" t="s">
        <v>74</v>
      </c>
      <c r="C1834" t="s">
        <v>114</v>
      </c>
      <c r="D1834" t="s">
        <v>10111</v>
      </c>
      <c r="E1834">
        <v>45</v>
      </c>
      <c r="F1834" t="s">
        <v>10109</v>
      </c>
    </row>
    <row r="1835" spans="1:6" x14ac:dyDescent="0.25">
      <c r="A1835" t="s">
        <v>10819</v>
      </c>
      <c r="B1835" t="s">
        <v>74</v>
      </c>
      <c r="C1835" t="s">
        <v>114</v>
      </c>
      <c r="D1835" t="s">
        <v>10113</v>
      </c>
      <c r="E1835">
        <v>47</v>
      </c>
      <c r="F1835" t="s">
        <v>10109</v>
      </c>
    </row>
    <row r="1836" spans="1:6" x14ac:dyDescent="0.25">
      <c r="A1836" t="s">
        <v>10166</v>
      </c>
      <c r="B1836" t="s">
        <v>74</v>
      </c>
      <c r="C1836" t="s">
        <v>113</v>
      </c>
      <c r="D1836" t="s">
        <v>475</v>
      </c>
      <c r="E1836">
        <v>1</v>
      </c>
      <c r="F1836" t="s">
        <v>10109</v>
      </c>
    </row>
    <row r="1837" spans="1:6" x14ac:dyDescent="0.25">
      <c r="A1837" t="s">
        <v>21428</v>
      </c>
      <c r="B1837" t="s">
        <v>74</v>
      </c>
      <c r="C1837" t="s">
        <v>113</v>
      </c>
      <c r="D1837" t="s">
        <v>10123</v>
      </c>
      <c r="E1837">
        <v>1</v>
      </c>
      <c r="F1837" t="s">
        <v>10109</v>
      </c>
    </row>
    <row r="1838" spans="1:6" x14ac:dyDescent="0.25">
      <c r="A1838" t="s">
        <v>11174</v>
      </c>
      <c r="B1838" t="s">
        <v>74</v>
      </c>
      <c r="C1838" t="s">
        <v>113</v>
      </c>
      <c r="D1838" t="s">
        <v>477</v>
      </c>
      <c r="E1838">
        <v>1</v>
      </c>
      <c r="F1838" t="s">
        <v>10109</v>
      </c>
    </row>
    <row r="1839" spans="1:6" x14ac:dyDescent="0.25">
      <c r="A1839" t="s">
        <v>12768</v>
      </c>
      <c r="B1839" t="s">
        <v>74</v>
      </c>
      <c r="C1839" t="s">
        <v>115</v>
      </c>
      <c r="D1839" t="s">
        <v>10115</v>
      </c>
      <c r="E1839">
        <v>4</v>
      </c>
      <c r="F1839" t="s">
        <v>10109</v>
      </c>
    </row>
    <row r="1840" spans="1:6" x14ac:dyDescent="0.25">
      <c r="A1840" t="s">
        <v>10238</v>
      </c>
      <c r="B1840" t="s">
        <v>74</v>
      </c>
      <c r="C1840" t="s">
        <v>115</v>
      </c>
      <c r="D1840" t="s">
        <v>10111</v>
      </c>
      <c r="E1840">
        <v>74</v>
      </c>
      <c r="F1840" t="s">
        <v>10109</v>
      </c>
    </row>
    <row r="1841" spans="1:6" x14ac:dyDescent="0.25">
      <c r="A1841" t="s">
        <v>21108</v>
      </c>
      <c r="B1841" t="s">
        <v>74</v>
      </c>
      <c r="C1841" t="s">
        <v>115</v>
      </c>
      <c r="D1841" t="s">
        <v>462</v>
      </c>
      <c r="E1841">
        <v>2</v>
      </c>
      <c r="F1841" t="s">
        <v>10109</v>
      </c>
    </row>
    <row r="1842" spans="1:6" x14ac:dyDescent="0.25">
      <c r="A1842" t="s">
        <v>10655</v>
      </c>
      <c r="B1842" t="s">
        <v>74</v>
      </c>
      <c r="C1842" t="s">
        <v>115</v>
      </c>
      <c r="D1842" t="s">
        <v>10122</v>
      </c>
      <c r="E1842">
        <v>1</v>
      </c>
      <c r="F1842" t="s">
        <v>10109</v>
      </c>
    </row>
    <row r="1843" spans="1:6" x14ac:dyDescent="0.25">
      <c r="A1843" t="s">
        <v>11186</v>
      </c>
      <c r="B1843" t="s">
        <v>74</v>
      </c>
      <c r="C1843" t="s">
        <v>115</v>
      </c>
      <c r="D1843" t="s">
        <v>463</v>
      </c>
      <c r="E1843">
        <v>2</v>
      </c>
      <c r="F1843" t="s">
        <v>10109</v>
      </c>
    </row>
    <row r="1844" spans="1:6" x14ac:dyDescent="0.25">
      <c r="A1844" t="s">
        <v>10754</v>
      </c>
      <c r="B1844" t="s">
        <v>74</v>
      </c>
      <c r="C1844" t="s">
        <v>115</v>
      </c>
      <c r="D1844" t="s">
        <v>10113</v>
      </c>
      <c r="E1844">
        <v>81</v>
      </c>
      <c r="F1844" t="s">
        <v>10109</v>
      </c>
    </row>
    <row r="1845" spans="1:6" x14ac:dyDescent="0.25">
      <c r="A1845" t="s">
        <v>12579</v>
      </c>
      <c r="B1845" t="s">
        <v>74</v>
      </c>
      <c r="C1845" t="s">
        <v>115</v>
      </c>
      <c r="D1845" t="s">
        <v>10123</v>
      </c>
      <c r="E1845">
        <v>1</v>
      </c>
      <c r="F1845" t="s">
        <v>10109</v>
      </c>
    </row>
    <row r="1846" spans="1:6" x14ac:dyDescent="0.25">
      <c r="A1846" t="s">
        <v>12427</v>
      </c>
      <c r="B1846" t="s">
        <v>74</v>
      </c>
      <c r="C1846" t="s">
        <v>115</v>
      </c>
      <c r="D1846" t="s">
        <v>10137</v>
      </c>
      <c r="E1846">
        <v>1</v>
      </c>
      <c r="F1846" t="s">
        <v>10109</v>
      </c>
    </row>
    <row r="1847" spans="1:6" x14ac:dyDescent="0.25">
      <c r="A1847" t="s">
        <v>10533</v>
      </c>
      <c r="B1847" t="s">
        <v>74</v>
      </c>
      <c r="C1847" t="s">
        <v>116</v>
      </c>
      <c r="D1847" t="s">
        <v>10111</v>
      </c>
      <c r="E1847">
        <v>15</v>
      </c>
      <c r="F1847" t="s">
        <v>10109</v>
      </c>
    </row>
    <row r="1848" spans="1:6" x14ac:dyDescent="0.25">
      <c r="A1848" t="s">
        <v>12035</v>
      </c>
      <c r="B1848" t="s">
        <v>74</v>
      </c>
      <c r="C1848" t="s">
        <v>116</v>
      </c>
      <c r="D1848" t="s">
        <v>10113</v>
      </c>
      <c r="E1848">
        <v>16</v>
      </c>
      <c r="F1848" t="s">
        <v>10109</v>
      </c>
    </row>
    <row r="1849" spans="1:6" x14ac:dyDescent="0.25">
      <c r="A1849" t="s">
        <v>12447</v>
      </c>
      <c r="B1849" t="s">
        <v>74</v>
      </c>
      <c r="C1849" t="s">
        <v>117</v>
      </c>
      <c r="D1849" t="s">
        <v>10115</v>
      </c>
      <c r="E1849">
        <v>2</v>
      </c>
      <c r="F1849" t="s">
        <v>10109</v>
      </c>
    </row>
    <row r="1850" spans="1:6" x14ac:dyDescent="0.25">
      <c r="A1850" t="s">
        <v>10172</v>
      </c>
      <c r="B1850" t="s">
        <v>74</v>
      </c>
      <c r="C1850" t="s">
        <v>117</v>
      </c>
      <c r="D1850" t="s">
        <v>10111</v>
      </c>
      <c r="E1850">
        <v>24</v>
      </c>
      <c r="F1850" t="s">
        <v>10109</v>
      </c>
    </row>
    <row r="1851" spans="1:6" x14ac:dyDescent="0.25">
      <c r="A1851" t="s">
        <v>11083</v>
      </c>
      <c r="B1851" t="s">
        <v>74</v>
      </c>
      <c r="C1851" t="s">
        <v>117</v>
      </c>
      <c r="D1851" t="s">
        <v>10113</v>
      </c>
      <c r="E1851">
        <v>32</v>
      </c>
      <c r="F1851" t="s">
        <v>10109</v>
      </c>
    </row>
    <row r="1852" spans="1:6" x14ac:dyDescent="0.25">
      <c r="A1852" t="s">
        <v>10306</v>
      </c>
      <c r="B1852" t="s">
        <v>74</v>
      </c>
      <c r="C1852" t="s">
        <v>117</v>
      </c>
      <c r="D1852" t="s">
        <v>457</v>
      </c>
      <c r="E1852">
        <v>1</v>
      </c>
      <c r="F1852" t="s">
        <v>10109</v>
      </c>
    </row>
    <row r="1853" spans="1:6" x14ac:dyDescent="0.25">
      <c r="A1853" t="s">
        <v>20248</v>
      </c>
      <c r="B1853" t="s">
        <v>74</v>
      </c>
      <c r="C1853" t="s">
        <v>117</v>
      </c>
      <c r="D1853" t="s">
        <v>469</v>
      </c>
      <c r="E1853">
        <v>1</v>
      </c>
      <c r="F1853" t="s">
        <v>10109</v>
      </c>
    </row>
    <row r="1854" spans="1:6" x14ac:dyDescent="0.25">
      <c r="A1854" t="s">
        <v>12014</v>
      </c>
      <c r="B1854" t="s">
        <v>74</v>
      </c>
      <c r="C1854" t="s">
        <v>117</v>
      </c>
      <c r="D1854" t="s">
        <v>10123</v>
      </c>
      <c r="E1854">
        <v>1</v>
      </c>
      <c r="F1854" t="s">
        <v>10109</v>
      </c>
    </row>
    <row r="1855" spans="1:6" x14ac:dyDescent="0.25">
      <c r="A1855" t="s">
        <v>12103</v>
      </c>
      <c r="B1855" t="s">
        <v>74</v>
      </c>
      <c r="C1855" t="s">
        <v>118</v>
      </c>
      <c r="D1855" t="s">
        <v>451</v>
      </c>
      <c r="E1855">
        <v>1</v>
      </c>
      <c r="F1855" t="s">
        <v>10109</v>
      </c>
    </row>
    <row r="1856" spans="1:6" x14ac:dyDescent="0.25">
      <c r="A1856" t="s">
        <v>20808</v>
      </c>
      <c r="B1856" t="s">
        <v>74</v>
      </c>
      <c r="C1856" t="s">
        <v>118</v>
      </c>
      <c r="D1856" t="s">
        <v>455</v>
      </c>
      <c r="E1856">
        <v>1</v>
      </c>
      <c r="F1856" t="s">
        <v>10109</v>
      </c>
    </row>
    <row r="1857" spans="1:6" x14ac:dyDescent="0.25">
      <c r="A1857" t="s">
        <v>11023</v>
      </c>
      <c r="B1857" t="s">
        <v>74</v>
      </c>
      <c r="C1857" t="s">
        <v>118</v>
      </c>
      <c r="D1857" t="s">
        <v>10115</v>
      </c>
      <c r="E1857">
        <v>1</v>
      </c>
      <c r="F1857" t="s">
        <v>10109</v>
      </c>
    </row>
    <row r="1858" spans="1:6" x14ac:dyDescent="0.25">
      <c r="A1858" t="s">
        <v>10627</v>
      </c>
      <c r="B1858" t="s">
        <v>74</v>
      </c>
      <c r="C1858" t="s">
        <v>118</v>
      </c>
      <c r="D1858" t="s">
        <v>10111</v>
      </c>
      <c r="E1858">
        <v>15</v>
      </c>
      <c r="F1858" t="s">
        <v>10109</v>
      </c>
    </row>
    <row r="1859" spans="1:6" x14ac:dyDescent="0.25">
      <c r="A1859" t="s">
        <v>11114</v>
      </c>
      <c r="B1859" t="s">
        <v>74</v>
      </c>
      <c r="C1859" t="s">
        <v>118</v>
      </c>
      <c r="D1859" t="s">
        <v>463</v>
      </c>
      <c r="E1859">
        <v>1</v>
      </c>
      <c r="F1859" t="s">
        <v>10109</v>
      </c>
    </row>
    <row r="1860" spans="1:6" x14ac:dyDescent="0.25">
      <c r="A1860" t="s">
        <v>12724</v>
      </c>
      <c r="B1860" t="s">
        <v>74</v>
      </c>
      <c r="C1860" t="s">
        <v>118</v>
      </c>
      <c r="D1860" t="s">
        <v>10113</v>
      </c>
      <c r="E1860">
        <v>18</v>
      </c>
      <c r="F1860" t="s">
        <v>10109</v>
      </c>
    </row>
    <row r="1861" spans="1:6" x14ac:dyDescent="0.25">
      <c r="A1861" t="s">
        <v>20247</v>
      </c>
      <c r="B1861" t="s">
        <v>74</v>
      </c>
      <c r="C1861" t="s">
        <v>118</v>
      </c>
      <c r="D1861" t="s">
        <v>457</v>
      </c>
      <c r="E1861">
        <v>1</v>
      </c>
      <c r="F1861" t="s">
        <v>10109</v>
      </c>
    </row>
    <row r="1862" spans="1:6" x14ac:dyDescent="0.25">
      <c r="A1862" t="s">
        <v>20531</v>
      </c>
      <c r="B1862" t="s">
        <v>74</v>
      </c>
      <c r="C1862" t="s">
        <v>118</v>
      </c>
      <c r="D1862" t="s">
        <v>475</v>
      </c>
      <c r="E1862">
        <v>1</v>
      </c>
      <c r="F1862" t="s">
        <v>10109</v>
      </c>
    </row>
    <row r="1863" spans="1:6" x14ac:dyDescent="0.25">
      <c r="A1863" t="s">
        <v>21287</v>
      </c>
      <c r="B1863" t="s">
        <v>74</v>
      </c>
      <c r="C1863" t="s">
        <v>118</v>
      </c>
      <c r="D1863" t="s">
        <v>477</v>
      </c>
      <c r="E1863">
        <v>1</v>
      </c>
      <c r="F1863" t="s">
        <v>10109</v>
      </c>
    </row>
    <row r="1864" spans="1:6" x14ac:dyDescent="0.25">
      <c r="A1864" t="s">
        <v>20159</v>
      </c>
      <c r="B1864" t="s">
        <v>74</v>
      </c>
      <c r="C1864" t="s">
        <v>119</v>
      </c>
      <c r="D1864" t="s">
        <v>460</v>
      </c>
      <c r="E1864">
        <v>1</v>
      </c>
      <c r="F1864" t="s">
        <v>10109</v>
      </c>
    </row>
    <row r="1865" spans="1:6" x14ac:dyDescent="0.25">
      <c r="A1865" t="s">
        <v>21113</v>
      </c>
      <c r="B1865" t="s">
        <v>74</v>
      </c>
      <c r="C1865" t="s">
        <v>119</v>
      </c>
      <c r="D1865" t="s">
        <v>10115</v>
      </c>
      <c r="E1865">
        <v>1</v>
      </c>
      <c r="F1865" t="s">
        <v>10109</v>
      </c>
    </row>
    <row r="1866" spans="1:6" x14ac:dyDescent="0.25">
      <c r="A1866" t="s">
        <v>10611</v>
      </c>
      <c r="B1866" t="s">
        <v>74</v>
      </c>
      <c r="C1866" t="s">
        <v>119</v>
      </c>
      <c r="D1866" t="s">
        <v>10111</v>
      </c>
      <c r="E1866">
        <v>22</v>
      </c>
      <c r="F1866" t="s">
        <v>10109</v>
      </c>
    </row>
    <row r="1867" spans="1:6" x14ac:dyDescent="0.25">
      <c r="A1867" t="s">
        <v>20574</v>
      </c>
      <c r="B1867" t="s">
        <v>74</v>
      </c>
      <c r="C1867" t="s">
        <v>119</v>
      </c>
      <c r="D1867" t="s">
        <v>462</v>
      </c>
      <c r="E1867">
        <v>1</v>
      </c>
      <c r="F1867" t="s">
        <v>10109</v>
      </c>
    </row>
    <row r="1868" spans="1:6" x14ac:dyDescent="0.25">
      <c r="A1868" t="s">
        <v>20523</v>
      </c>
      <c r="B1868" t="s">
        <v>74</v>
      </c>
      <c r="C1868" t="s">
        <v>119</v>
      </c>
      <c r="D1868" t="s">
        <v>10122</v>
      </c>
      <c r="E1868">
        <v>1</v>
      </c>
      <c r="F1868" t="s">
        <v>10109</v>
      </c>
    </row>
    <row r="1869" spans="1:6" x14ac:dyDescent="0.25">
      <c r="A1869" t="s">
        <v>20848</v>
      </c>
      <c r="B1869" t="s">
        <v>74</v>
      </c>
      <c r="C1869" t="s">
        <v>119</v>
      </c>
      <c r="D1869" t="s">
        <v>463</v>
      </c>
      <c r="E1869">
        <v>1</v>
      </c>
      <c r="F1869" t="s">
        <v>10109</v>
      </c>
    </row>
    <row r="1870" spans="1:6" x14ac:dyDescent="0.25">
      <c r="A1870" t="s">
        <v>11434</v>
      </c>
      <c r="B1870" t="s">
        <v>74</v>
      </c>
      <c r="C1870" t="s">
        <v>119</v>
      </c>
      <c r="D1870" t="s">
        <v>10113</v>
      </c>
      <c r="E1870">
        <v>25</v>
      </c>
      <c r="F1870" t="s">
        <v>10109</v>
      </c>
    </row>
    <row r="1871" spans="1:6" x14ac:dyDescent="0.25">
      <c r="A1871" t="s">
        <v>20716</v>
      </c>
      <c r="B1871" t="s">
        <v>74</v>
      </c>
      <c r="C1871" t="s">
        <v>119</v>
      </c>
      <c r="D1871" t="s">
        <v>457</v>
      </c>
      <c r="E1871">
        <v>1</v>
      </c>
      <c r="F1871" t="s">
        <v>10109</v>
      </c>
    </row>
    <row r="1872" spans="1:6" x14ac:dyDescent="0.25">
      <c r="A1872" t="s">
        <v>20197</v>
      </c>
      <c r="B1872" t="s">
        <v>74</v>
      </c>
      <c r="C1872" t="s">
        <v>119</v>
      </c>
      <c r="D1872" t="s">
        <v>473</v>
      </c>
      <c r="E1872">
        <v>1</v>
      </c>
      <c r="F1872" t="s">
        <v>10109</v>
      </c>
    </row>
    <row r="1873" spans="1:6" x14ac:dyDescent="0.25">
      <c r="A1873" t="s">
        <v>21003</v>
      </c>
      <c r="B1873" t="s">
        <v>74</v>
      </c>
      <c r="C1873" t="s">
        <v>119</v>
      </c>
      <c r="D1873" t="s">
        <v>10123</v>
      </c>
      <c r="E1873">
        <v>1</v>
      </c>
      <c r="F1873" t="s">
        <v>10109</v>
      </c>
    </row>
    <row r="1874" spans="1:6" x14ac:dyDescent="0.25">
      <c r="A1874" t="s">
        <v>20589</v>
      </c>
      <c r="B1874" t="s">
        <v>74</v>
      </c>
      <c r="C1874" t="s">
        <v>119</v>
      </c>
      <c r="D1874" t="s">
        <v>10137</v>
      </c>
      <c r="E1874">
        <v>1</v>
      </c>
      <c r="F1874" t="s">
        <v>10109</v>
      </c>
    </row>
    <row r="1875" spans="1:6" x14ac:dyDescent="0.25">
      <c r="A1875" t="s">
        <v>10153</v>
      </c>
      <c r="B1875" t="s">
        <v>74</v>
      </c>
      <c r="C1875" t="s">
        <v>120</v>
      </c>
      <c r="D1875" t="s">
        <v>10115</v>
      </c>
      <c r="E1875">
        <v>1</v>
      </c>
      <c r="F1875" t="s">
        <v>10109</v>
      </c>
    </row>
    <row r="1876" spans="1:6" x14ac:dyDescent="0.25">
      <c r="A1876" t="s">
        <v>11916</v>
      </c>
      <c r="B1876" t="s">
        <v>74</v>
      </c>
      <c r="C1876" t="s">
        <v>120</v>
      </c>
      <c r="D1876" t="s">
        <v>10111</v>
      </c>
      <c r="E1876">
        <v>34</v>
      </c>
      <c r="F1876" t="s">
        <v>10109</v>
      </c>
    </row>
    <row r="1877" spans="1:6" x14ac:dyDescent="0.25">
      <c r="A1877" t="s">
        <v>21000</v>
      </c>
      <c r="B1877" t="s">
        <v>74</v>
      </c>
      <c r="C1877" t="s">
        <v>120</v>
      </c>
      <c r="D1877" t="s">
        <v>462</v>
      </c>
      <c r="E1877">
        <v>1</v>
      </c>
      <c r="F1877" t="s">
        <v>10109</v>
      </c>
    </row>
    <row r="1878" spans="1:6" x14ac:dyDescent="0.25">
      <c r="A1878" t="s">
        <v>12883</v>
      </c>
      <c r="B1878" t="s">
        <v>74</v>
      </c>
      <c r="C1878" t="s">
        <v>120</v>
      </c>
      <c r="D1878" t="s">
        <v>463</v>
      </c>
      <c r="E1878">
        <v>1</v>
      </c>
      <c r="F1878" t="s">
        <v>10109</v>
      </c>
    </row>
    <row r="1879" spans="1:6" x14ac:dyDescent="0.25">
      <c r="A1879" t="s">
        <v>12070</v>
      </c>
      <c r="B1879" t="s">
        <v>74</v>
      </c>
      <c r="C1879" t="s">
        <v>120</v>
      </c>
      <c r="D1879" t="s">
        <v>10113</v>
      </c>
      <c r="E1879">
        <v>42</v>
      </c>
      <c r="F1879" t="s">
        <v>10109</v>
      </c>
    </row>
    <row r="1880" spans="1:6" x14ac:dyDescent="0.25">
      <c r="A1880" t="s">
        <v>10454</v>
      </c>
      <c r="B1880" t="s">
        <v>74</v>
      </c>
      <c r="C1880" t="s">
        <v>120</v>
      </c>
      <c r="D1880" t="s">
        <v>477</v>
      </c>
      <c r="E1880">
        <v>1</v>
      </c>
      <c r="F1880" t="s">
        <v>10109</v>
      </c>
    </row>
    <row r="1881" spans="1:6" x14ac:dyDescent="0.25">
      <c r="A1881" t="s">
        <v>11164</v>
      </c>
      <c r="B1881" t="s">
        <v>74</v>
      </c>
      <c r="C1881" t="s">
        <v>120</v>
      </c>
      <c r="D1881" t="s">
        <v>10137</v>
      </c>
      <c r="E1881">
        <v>1</v>
      </c>
      <c r="F1881" t="s">
        <v>10109</v>
      </c>
    </row>
    <row r="1882" spans="1:6" x14ac:dyDescent="0.25">
      <c r="A1882" t="s">
        <v>11053</v>
      </c>
      <c r="B1882" t="s">
        <v>74</v>
      </c>
      <c r="C1882" t="s">
        <v>121</v>
      </c>
      <c r="D1882" t="s">
        <v>10115</v>
      </c>
      <c r="E1882">
        <v>1</v>
      </c>
      <c r="F1882" t="s">
        <v>10109</v>
      </c>
    </row>
    <row r="1883" spans="1:6" x14ac:dyDescent="0.25">
      <c r="A1883" t="s">
        <v>11425</v>
      </c>
      <c r="B1883" t="s">
        <v>74</v>
      </c>
      <c r="C1883" t="s">
        <v>121</v>
      </c>
      <c r="D1883" t="s">
        <v>10111</v>
      </c>
      <c r="E1883">
        <v>27</v>
      </c>
      <c r="F1883" t="s">
        <v>10109</v>
      </c>
    </row>
    <row r="1884" spans="1:6" x14ac:dyDescent="0.25">
      <c r="A1884" t="s">
        <v>10433</v>
      </c>
      <c r="B1884" t="s">
        <v>74</v>
      </c>
      <c r="C1884" t="s">
        <v>121</v>
      </c>
      <c r="D1884" t="s">
        <v>462</v>
      </c>
      <c r="E1884">
        <v>1</v>
      </c>
      <c r="F1884" t="s">
        <v>10109</v>
      </c>
    </row>
    <row r="1885" spans="1:6" x14ac:dyDescent="0.25">
      <c r="A1885" t="s">
        <v>10843</v>
      </c>
      <c r="B1885" t="s">
        <v>74</v>
      </c>
      <c r="C1885" t="s">
        <v>121</v>
      </c>
      <c r="D1885" t="s">
        <v>10122</v>
      </c>
      <c r="E1885">
        <v>1</v>
      </c>
      <c r="F1885" t="s">
        <v>10109</v>
      </c>
    </row>
    <row r="1886" spans="1:6" x14ac:dyDescent="0.25">
      <c r="A1886" t="s">
        <v>10913</v>
      </c>
      <c r="B1886" t="s">
        <v>74</v>
      </c>
      <c r="C1886" t="s">
        <v>121</v>
      </c>
      <c r="D1886" t="s">
        <v>464</v>
      </c>
      <c r="E1886">
        <v>1</v>
      </c>
      <c r="F1886" t="s">
        <v>10109</v>
      </c>
    </row>
    <row r="1887" spans="1:6" x14ac:dyDescent="0.25">
      <c r="A1887" t="s">
        <v>11034</v>
      </c>
      <c r="B1887" t="s">
        <v>74</v>
      </c>
      <c r="C1887" t="s">
        <v>121</v>
      </c>
      <c r="D1887" t="s">
        <v>10113</v>
      </c>
      <c r="E1887">
        <v>33</v>
      </c>
      <c r="F1887" t="s">
        <v>10109</v>
      </c>
    </row>
    <row r="1888" spans="1:6" x14ac:dyDescent="0.25">
      <c r="A1888" t="s">
        <v>21376</v>
      </c>
      <c r="B1888" t="s">
        <v>74</v>
      </c>
      <c r="C1888" t="s">
        <v>122</v>
      </c>
      <c r="D1888" t="s">
        <v>10115</v>
      </c>
      <c r="E1888">
        <v>3</v>
      </c>
      <c r="F1888" t="s">
        <v>10109</v>
      </c>
    </row>
    <row r="1889" spans="1:6" x14ac:dyDescent="0.25">
      <c r="A1889" t="s">
        <v>11542</v>
      </c>
      <c r="B1889" t="s">
        <v>74</v>
      </c>
      <c r="C1889" t="s">
        <v>122</v>
      </c>
      <c r="D1889" t="s">
        <v>10111</v>
      </c>
      <c r="E1889">
        <v>33</v>
      </c>
      <c r="F1889" t="s">
        <v>10109</v>
      </c>
    </row>
    <row r="1890" spans="1:6" x14ac:dyDescent="0.25">
      <c r="A1890" t="s">
        <v>20196</v>
      </c>
      <c r="B1890" t="s">
        <v>74</v>
      </c>
      <c r="C1890" t="s">
        <v>122</v>
      </c>
      <c r="D1890" t="s">
        <v>463</v>
      </c>
      <c r="E1890">
        <v>3</v>
      </c>
      <c r="F1890" t="s">
        <v>10109</v>
      </c>
    </row>
    <row r="1891" spans="1:6" x14ac:dyDescent="0.25">
      <c r="A1891" t="s">
        <v>12046</v>
      </c>
      <c r="B1891" t="s">
        <v>74</v>
      </c>
      <c r="C1891" t="s">
        <v>122</v>
      </c>
      <c r="D1891" t="s">
        <v>10113</v>
      </c>
      <c r="E1891">
        <v>47</v>
      </c>
      <c r="F1891" t="s">
        <v>10109</v>
      </c>
    </row>
    <row r="1892" spans="1:6" x14ac:dyDescent="0.25">
      <c r="A1892" t="s">
        <v>20528</v>
      </c>
      <c r="B1892" t="s">
        <v>74</v>
      </c>
      <c r="C1892" t="s">
        <v>122</v>
      </c>
      <c r="D1892" t="s">
        <v>474</v>
      </c>
      <c r="E1892">
        <v>1</v>
      </c>
      <c r="F1892" t="s">
        <v>10109</v>
      </c>
    </row>
    <row r="1893" spans="1:6" x14ac:dyDescent="0.25">
      <c r="A1893" t="s">
        <v>20973</v>
      </c>
      <c r="B1893" t="s">
        <v>74</v>
      </c>
      <c r="C1893" t="s">
        <v>122</v>
      </c>
      <c r="D1893" t="s">
        <v>10123</v>
      </c>
      <c r="E1893">
        <v>1</v>
      </c>
      <c r="F1893" t="s">
        <v>10109</v>
      </c>
    </row>
    <row r="1894" spans="1:6" x14ac:dyDescent="0.25">
      <c r="A1894" t="s">
        <v>21213</v>
      </c>
      <c r="B1894" t="s">
        <v>74</v>
      </c>
      <c r="C1894" t="s">
        <v>122</v>
      </c>
      <c r="D1894" t="s">
        <v>477</v>
      </c>
      <c r="E1894">
        <v>1</v>
      </c>
      <c r="F1894" t="s">
        <v>10109</v>
      </c>
    </row>
    <row r="1895" spans="1:6" x14ac:dyDescent="0.25">
      <c r="A1895" t="s">
        <v>11555</v>
      </c>
      <c r="B1895" t="s">
        <v>74</v>
      </c>
      <c r="C1895" t="s">
        <v>123</v>
      </c>
      <c r="D1895" t="s">
        <v>10115</v>
      </c>
      <c r="E1895">
        <v>2</v>
      </c>
      <c r="F1895" t="s">
        <v>10109</v>
      </c>
    </row>
    <row r="1896" spans="1:6" x14ac:dyDescent="0.25">
      <c r="A1896" t="s">
        <v>11084</v>
      </c>
      <c r="B1896" t="s">
        <v>74</v>
      </c>
      <c r="C1896" t="s">
        <v>123</v>
      </c>
      <c r="D1896" t="s">
        <v>10111</v>
      </c>
      <c r="E1896">
        <v>28</v>
      </c>
      <c r="F1896" t="s">
        <v>10109</v>
      </c>
    </row>
    <row r="1897" spans="1:6" x14ac:dyDescent="0.25">
      <c r="A1897" t="s">
        <v>10624</v>
      </c>
      <c r="B1897" t="s">
        <v>74</v>
      </c>
      <c r="C1897" t="s">
        <v>123</v>
      </c>
      <c r="D1897" t="s">
        <v>462</v>
      </c>
      <c r="E1897">
        <v>1</v>
      </c>
      <c r="F1897" t="s">
        <v>10109</v>
      </c>
    </row>
    <row r="1898" spans="1:6" x14ac:dyDescent="0.25">
      <c r="A1898" t="s">
        <v>12657</v>
      </c>
      <c r="B1898" t="s">
        <v>74</v>
      </c>
      <c r="C1898" t="s">
        <v>123</v>
      </c>
      <c r="D1898" t="s">
        <v>463</v>
      </c>
      <c r="E1898">
        <v>1</v>
      </c>
      <c r="F1898" t="s">
        <v>10109</v>
      </c>
    </row>
    <row r="1899" spans="1:6" x14ac:dyDescent="0.25">
      <c r="A1899" t="s">
        <v>10416</v>
      </c>
      <c r="B1899" t="s">
        <v>74</v>
      </c>
      <c r="C1899" t="s">
        <v>123</v>
      </c>
      <c r="D1899" t="s">
        <v>10113</v>
      </c>
      <c r="E1899">
        <v>37</v>
      </c>
      <c r="F1899" t="s">
        <v>10109</v>
      </c>
    </row>
    <row r="1900" spans="1:6" x14ac:dyDescent="0.25">
      <c r="A1900" t="s">
        <v>20895</v>
      </c>
      <c r="B1900" t="s">
        <v>74</v>
      </c>
      <c r="C1900" t="s">
        <v>123</v>
      </c>
      <c r="D1900" t="s">
        <v>474</v>
      </c>
      <c r="E1900">
        <v>1</v>
      </c>
      <c r="F1900" t="s">
        <v>10109</v>
      </c>
    </row>
    <row r="1901" spans="1:6" x14ac:dyDescent="0.25">
      <c r="A1901" t="s">
        <v>12522</v>
      </c>
      <c r="B1901" t="s">
        <v>74</v>
      </c>
      <c r="C1901" t="s">
        <v>123</v>
      </c>
      <c r="D1901" t="s">
        <v>475</v>
      </c>
      <c r="E1901">
        <v>1</v>
      </c>
      <c r="F1901" t="s">
        <v>10109</v>
      </c>
    </row>
    <row r="1902" spans="1:6" x14ac:dyDescent="0.25">
      <c r="A1902" t="s">
        <v>11100</v>
      </c>
      <c r="B1902" t="s">
        <v>74</v>
      </c>
      <c r="C1902" t="s">
        <v>123</v>
      </c>
      <c r="D1902" t="s">
        <v>477</v>
      </c>
      <c r="E1902">
        <v>1</v>
      </c>
      <c r="F1902" t="s">
        <v>10109</v>
      </c>
    </row>
    <row r="1903" spans="1:6" x14ac:dyDescent="0.25">
      <c r="A1903" t="s">
        <v>21273</v>
      </c>
      <c r="B1903" t="s">
        <v>74</v>
      </c>
      <c r="C1903" t="s">
        <v>123</v>
      </c>
      <c r="D1903" t="s">
        <v>10137</v>
      </c>
      <c r="E1903">
        <v>1</v>
      </c>
      <c r="F1903" t="s">
        <v>10109</v>
      </c>
    </row>
    <row r="1904" spans="1:6" x14ac:dyDescent="0.25">
      <c r="A1904" t="s">
        <v>20600</v>
      </c>
      <c r="B1904" t="s">
        <v>74</v>
      </c>
      <c r="C1904" t="s">
        <v>124</v>
      </c>
      <c r="D1904" t="s">
        <v>451</v>
      </c>
      <c r="E1904">
        <v>1</v>
      </c>
      <c r="F1904" t="s">
        <v>10109</v>
      </c>
    </row>
    <row r="1905" spans="1:6" x14ac:dyDescent="0.25">
      <c r="A1905" t="s">
        <v>21243</v>
      </c>
      <c r="B1905" t="s">
        <v>74</v>
      </c>
      <c r="C1905" t="s">
        <v>124</v>
      </c>
      <c r="D1905" t="s">
        <v>10318</v>
      </c>
      <c r="E1905">
        <v>1</v>
      </c>
      <c r="F1905" t="s">
        <v>10109</v>
      </c>
    </row>
    <row r="1906" spans="1:6" x14ac:dyDescent="0.25">
      <c r="A1906" t="s">
        <v>11139</v>
      </c>
      <c r="B1906" t="s">
        <v>74</v>
      </c>
      <c r="C1906" t="s">
        <v>124</v>
      </c>
      <c r="D1906" t="s">
        <v>455</v>
      </c>
      <c r="E1906">
        <v>1</v>
      </c>
      <c r="F1906" t="s">
        <v>10109</v>
      </c>
    </row>
    <row r="1907" spans="1:6" x14ac:dyDescent="0.25">
      <c r="A1907" t="s">
        <v>10727</v>
      </c>
      <c r="B1907" t="s">
        <v>74</v>
      </c>
      <c r="C1907" t="s">
        <v>124</v>
      </c>
      <c r="D1907" t="s">
        <v>10115</v>
      </c>
      <c r="E1907">
        <v>17</v>
      </c>
      <c r="F1907" t="s">
        <v>10109</v>
      </c>
    </row>
    <row r="1908" spans="1:6" x14ac:dyDescent="0.25">
      <c r="A1908" t="s">
        <v>12708</v>
      </c>
      <c r="B1908" t="s">
        <v>74</v>
      </c>
      <c r="C1908" t="s">
        <v>124</v>
      </c>
      <c r="D1908" t="s">
        <v>10111</v>
      </c>
      <c r="E1908">
        <v>139</v>
      </c>
      <c r="F1908" t="s">
        <v>10109</v>
      </c>
    </row>
    <row r="1909" spans="1:6" x14ac:dyDescent="0.25">
      <c r="A1909" t="s">
        <v>12012</v>
      </c>
      <c r="B1909" t="s">
        <v>74</v>
      </c>
      <c r="C1909" t="s">
        <v>124</v>
      </c>
      <c r="D1909" t="s">
        <v>462</v>
      </c>
      <c r="E1909">
        <v>1</v>
      </c>
      <c r="F1909" t="s">
        <v>10109</v>
      </c>
    </row>
    <row r="1910" spans="1:6" x14ac:dyDescent="0.25">
      <c r="A1910" t="s">
        <v>10823</v>
      </c>
      <c r="B1910" t="s">
        <v>74</v>
      </c>
      <c r="C1910" t="s">
        <v>124</v>
      </c>
      <c r="D1910" t="s">
        <v>10122</v>
      </c>
      <c r="E1910">
        <v>3</v>
      </c>
      <c r="F1910" t="s">
        <v>10109</v>
      </c>
    </row>
    <row r="1911" spans="1:6" x14ac:dyDescent="0.25">
      <c r="A1911" t="s">
        <v>12942</v>
      </c>
      <c r="B1911" t="s">
        <v>74</v>
      </c>
      <c r="C1911" t="s">
        <v>124</v>
      </c>
      <c r="D1911" t="s">
        <v>463</v>
      </c>
      <c r="E1911">
        <v>10</v>
      </c>
      <c r="F1911" t="s">
        <v>10109</v>
      </c>
    </row>
    <row r="1912" spans="1:6" x14ac:dyDescent="0.25">
      <c r="A1912" t="s">
        <v>10839</v>
      </c>
      <c r="B1912" t="s">
        <v>74</v>
      </c>
      <c r="C1912" t="s">
        <v>124</v>
      </c>
      <c r="D1912" t="s">
        <v>10113</v>
      </c>
      <c r="E1912">
        <v>172</v>
      </c>
      <c r="F1912" t="s">
        <v>10109</v>
      </c>
    </row>
    <row r="1913" spans="1:6" x14ac:dyDescent="0.25">
      <c r="A1913" t="s">
        <v>10985</v>
      </c>
      <c r="B1913" t="s">
        <v>74</v>
      </c>
      <c r="C1913" t="s">
        <v>124</v>
      </c>
      <c r="D1913" t="s">
        <v>10124</v>
      </c>
      <c r="E1913">
        <v>6</v>
      </c>
      <c r="F1913" t="s">
        <v>10109</v>
      </c>
    </row>
    <row r="1914" spans="1:6" x14ac:dyDescent="0.25">
      <c r="A1914" t="s">
        <v>21060</v>
      </c>
      <c r="B1914" t="s">
        <v>74</v>
      </c>
      <c r="C1914" t="s">
        <v>124</v>
      </c>
      <c r="D1914" t="s">
        <v>457</v>
      </c>
      <c r="E1914">
        <v>2</v>
      </c>
      <c r="F1914" t="s">
        <v>10109</v>
      </c>
    </row>
    <row r="1915" spans="1:6" x14ac:dyDescent="0.25">
      <c r="A1915" t="s">
        <v>11928</v>
      </c>
      <c r="B1915" t="s">
        <v>74</v>
      </c>
      <c r="C1915" t="s">
        <v>124</v>
      </c>
      <c r="D1915" t="s">
        <v>469</v>
      </c>
      <c r="E1915">
        <v>1</v>
      </c>
      <c r="F1915" t="s">
        <v>10109</v>
      </c>
    </row>
    <row r="1916" spans="1:6" x14ac:dyDescent="0.25">
      <c r="A1916" t="s">
        <v>10737</v>
      </c>
      <c r="B1916" t="s">
        <v>74</v>
      </c>
      <c r="C1916" t="s">
        <v>124</v>
      </c>
      <c r="D1916" t="s">
        <v>470</v>
      </c>
      <c r="E1916">
        <v>2</v>
      </c>
      <c r="F1916" t="s">
        <v>10109</v>
      </c>
    </row>
    <row r="1917" spans="1:6" x14ac:dyDescent="0.25">
      <c r="A1917" t="s">
        <v>10422</v>
      </c>
      <c r="B1917" t="s">
        <v>74</v>
      </c>
      <c r="C1917" t="s">
        <v>124</v>
      </c>
      <c r="D1917" t="s">
        <v>474</v>
      </c>
      <c r="E1917">
        <v>1</v>
      </c>
      <c r="F1917" t="s">
        <v>10109</v>
      </c>
    </row>
    <row r="1918" spans="1:6" x14ac:dyDescent="0.25">
      <c r="A1918" t="s">
        <v>10581</v>
      </c>
      <c r="B1918" t="s">
        <v>74</v>
      </c>
      <c r="C1918" t="s">
        <v>124</v>
      </c>
      <c r="D1918" t="s">
        <v>476</v>
      </c>
      <c r="E1918">
        <v>2</v>
      </c>
      <c r="F1918" t="s">
        <v>10109</v>
      </c>
    </row>
    <row r="1919" spans="1:6" x14ac:dyDescent="0.25">
      <c r="A1919" t="s">
        <v>10591</v>
      </c>
      <c r="B1919" t="s">
        <v>74</v>
      </c>
      <c r="C1919" t="s">
        <v>124</v>
      </c>
      <c r="D1919" t="s">
        <v>10123</v>
      </c>
      <c r="E1919">
        <v>3</v>
      </c>
      <c r="F1919" t="s">
        <v>10109</v>
      </c>
    </row>
    <row r="1920" spans="1:6" x14ac:dyDescent="0.25">
      <c r="A1920" t="s">
        <v>11236</v>
      </c>
      <c r="B1920" t="s">
        <v>74</v>
      </c>
      <c r="C1920" t="s">
        <v>124</v>
      </c>
      <c r="D1920" t="s">
        <v>10137</v>
      </c>
      <c r="E1920">
        <v>6</v>
      </c>
      <c r="F1920" t="s">
        <v>10109</v>
      </c>
    </row>
    <row r="1921" spans="1:6" x14ac:dyDescent="0.25">
      <c r="A1921" t="s">
        <v>12435</v>
      </c>
      <c r="B1921" t="s">
        <v>74</v>
      </c>
      <c r="C1921" t="s">
        <v>125</v>
      </c>
      <c r="D1921" t="s">
        <v>451</v>
      </c>
      <c r="E1921">
        <v>1</v>
      </c>
      <c r="F1921" t="s">
        <v>10109</v>
      </c>
    </row>
    <row r="1922" spans="1:6" x14ac:dyDescent="0.25">
      <c r="A1922" t="s">
        <v>20599</v>
      </c>
      <c r="B1922" t="s">
        <v>74</v>
      </c>
      <c r="C1922" t="s">
        <v>125</v>
      </c>
      <c r="D1922" t="s">
        <v>460</v>
      </c>
      <c r="E1922">
        <v>1</v>
      </c>
      <c r="F1922" t="s">
        <v>10109</v>
      </c>
    </row>
    <row r="1923" spans="1:6" x14ac:dyDescent="0.25">
      <c r="A1923" t="s">
        <v>11564</v>
      </c>
      <c r="B1923" t="s">
        <v>74</v>
      </c>
      <c r="C1923" t="s">
        <v>125</v>
      </c>
      <c r="D1923" t="s">
        <v>10115</v>
      </c>
      <c r="E1923">
        <v>2</v>
      </c>
      <c r="F1923" t="s">
        <v>10109</v>
      </c>
    </row>
    <row r="1924" spans="1:6" x14ac:dyDescent="0.25">
      <c r="A1924" t="s">
        <v>12411</v>
      </c>
      <c r="B1924" t="s">
        <v>74</v>
      </c>
      <c r="C1924" t="s">
        <v>125</v>
      </c>
      <c r="D1924" t="s">
        <v>10111</v>
      </c>
      <c r="E1924">
        <v>9</v>
      </c>
      <c r="F1924" t="s">
        <v>10109</v>
      </c>
    </row>
    <row r="1925" spans="1:6" x14ac:dyDescent="0.25">
      <c r="A1925" t="s">
        <v>20603</v>
      </c>
      <c r="B1925" t="s">
        <v>74</v>
      </c>
      <c r="C1925" t="s">
        <v>125</v>
      </c>
      <c r="D1925" t="s">
        <v>463</v>
      </c>
      <c r="E1925">
        <v>1</v>
      </c>
      <c r="F1925" t="s">
        <v>10109</v>
      </c>
    </row>
    <row r="1926" spans="1:6" x14ac:dyDescent="0.25">
      <c r="A1926" t="s">
        <v>12922</v>
      </c>
      <c r="B1926" t="s">
        <v>74</v>
      </c>
      <c r="C1926" t="s">
        <v>125</v>
      </c>
      <c r="D1926" t="s">
        <v>10113</v>
      </c>
      <c r="E1926">
        <v>10</v>
      </c>
      <c r="F1926" t="s">
        <v>10109</v>
      </c>
    </row>
    <row r="1927" spans="1:6" x14ac:dyDescent="0.25">
      <c r="A1927" t="s">
        <v>20642</v>
      </c>
      <c r="B1927" t="s">
        <v>74</v>
      </c>
      <c r="C1927" t="s">
        <v>125</v>
      </c>
      <c r="D1927" t="s">
        <v>466</v>
      </c>
      <c r="E1927">
        <v>1</v>
      </c>
      <c r="F1927" t="s">
        <v>10109</v>
      </c>
    </row>
    <row r="1928" spans="1:6" x14ac:dyDescent="0.25">
      <c r="A1928" t="s">
        <v>20188</v>
      </c>
      <c r="B1928" t="s">
        <v>74</v>
      </c>
      <c r="C1928" t="s">
        <v>125</v>
      </c>
      <c r="D1928" t="s">
        <v>457</v>
      </c>
      <c r="E1928">
        <v>1</v>
      </c>
      <c r="F1928" t="s">
        <v>10109</v>
      </c>
    </row>
    <row r="1929" spans="1:6" x14ac:dyDescent="0.25">
      <c r="A1929" t="s">
        <v>20334</v>
      </c>
      <c r="B1929" t="s">
        <v>74</v>
      </c>
      <c r="C1929" t="s">
        <v>125</v>
      </c>
      <c r="D1929" t="s">
        <v>471</v>
      </c>
      <c r="E1929">
        <v>1</v>
      </c>
      <c r="F1929" t="s">
        <v>10109</v>
      </c>
    </row>
    <row r="1930" spans="1:6" x14ac:dyDescent="0.25">
      <c r="A1930" t="s">
        <v>12689</v>
      </c>
      <c r="B1930" t="s">
        <v>74</v>
      </c>
      <c r="C1930" t="s">
        <v>125</v>
      </c>
      <c r="D1930" t="s">
        <v>10123</v>
      </c>
      <c r="E1930">
        <v>1</v>
      </c>
      <c r="F1930" t="s">
        <v>10109</v>
      </c>
    </row>
    <row r="1931" spans="1:6" x14ac:dyDescent="0.25">
      <c r="A1931" t="s">
        <v>10606</v>
      </c>
      <c r="B1931" t="s">
        <v>74</v>
      </c>
      <c r="C1931" t="s">
        <v>126</v>
      </c>
      <c r="D1931" t="s">
        <v>10115</v>
      </c>
      <c r="E1931">
        <v>4</v>
      </c>
      <c r="F1931" t="s">
        <v>10109</v>
      </c>
    </row>
    <row r="1932" spans="1:6" x14ac:dyDescent="0.25">
      <c r="A1932" t="s">
        <v>10148</v>
      </c>
      <c r="B1932" t="s">
        <v>74</v>
      </c>
      <c r="C1932" t="s">
        <v>126</v>
      </c>
      <c r="D1932" t="s">
        <v>10111</v>
      </c>
      <c r="E1932">
        <v>72</v>
      </c>
      <c r="F1932" t="s">
        <v>10109</v>
      </c>
    </row>
    <row r="1933" spans="1:6" x14ac:dyDescent="0.25">
      <c r="A1933" t="s">
        <v>12021</v>
      </c>
      <c r="B1933" t="s">
        <v>74</v>
      </c>
      <c r="C1933" t="s">
        <v>126</v>
      </c>
      <c r="D1933" t="s">
        <v>462</v>
      </c>
      <c r="E1933">
        <v>1</v>
      </c>
      <c r="F1933" t="s">
        <v>10109</v>
      </c>
    </row>
    <row r="1934" spans="1:6" x14ac:dyDescent="0.25">
      <c r="A1934" t="s">
        <v>11471</v>
      </c>
      <c r="B1934" t="s">
        <v>74</v>
      </c>
      <c r="C1934" t="s">
        <v>126</v>
      </c>
      <c r="D1934" t="s">
        <v>463</v>
      </c>
      <c r="E1934">
        <v>2</v>
      </c>
      <c r="F1934" t="s">
        <v>10109</v>
      </c>
    </row>
    <row r="1935" spans="1:6" x14ac:dyDescent="0.25">
      <c r="A1935" t="s">
        <v>10351</v>
      </c>
      <c r="B1935" t="s">
        <v>74</v>
      </c>
      <c r="C1935" t="s">
        <v>126</v>
      </c>
      <c r="D1935" t="s">
        <v>10113</v>
      </c>
      <c r="E1935">
        <v>78</v>
      </c>
      <c r="F1935" t="s">
        <v>10109</v>
      </c>
    </row>
    <row r="1936" spans="1:6" x14ac:dyDescent="0.25">
      <c r="A1936" t="s">
        <v>10297</v>
      </c>
      <c r="B1936" t="s">
        <v>74</v>
      </c>
      <c r="C1936" t="s">
        <v>126</v>
      </c>
      <c r="D1936" t="s">
        <v>10124</v>
      </c>
      <c r="E1936">
        <v>1</v>
      </c>
      <c r="F1936" t="s">
        <v>10109</v>
      </c>
    </row>
    <row r="1937" spans="1:6" x14ac:dyDescent="0.25">
      <c r="A1937" t="s">
        <v>10741</v>
      </c>
      <c r="B1937" t="s">
        <v>74</v>
      </c>
      <c r="C1937" t="s">
        <v>126</v>
      </c>
      <c r="D1937" t="s">
        <v>10123</v>
      </c>
      <c r="E1937">
        <v>1</v>
      </c>
      <c r="F1937" t="s">
        <v>10109</v>
      </c>
    </row>
    <row r="1938" spans="1:6" x14ac:dyDescent="0.25">
      <c r="A1938" t="s">
        <v>11156</v>
      </c>
      <c r="B1938" t="s">
        <v>74</v>
      </c>
      <c r="C1938" t="s">
        <v>126</v>
      </c>
      <c r="D1938" t="s">
        <v>10137</v>
      </c>
      <c r="E1938">
        <v>3</v>
      </c>
      <c r="F1938" t="s">
        <v>10109</v>
      </c>
    </row>
    <row r="1939" spans="1:6" x14ac:dyDescent="0.25">
      <c r="A1939" t="s">
        <v>20226</v>
      </c>
      <c r="B1939" t="s">
        <v>74</v>
      </c>
      <c r="C1939" t="s">
        <v>127</v>
      </c>
      <c r="D1939" t="s">
        <v>451</v>
      </c>
      <c r="E1939">
        <v>1</v>
      </c>
      <c r="F1939" t="s">
        <v>10109</v>
      </c>
    </row>
    <row r="1940" spans="1:6" x14ac:dyDescent="0.25">
      <c r="A1940" t="s">
        <v>12808</v>
      </c>
      <c r="B1940" t="s">
        <v>74</v>
      </c>
      <c r="C1940" t="s">
        <v>127</v>
      </c>
      <c r="D1940" t="s">
        <v>10115</v>
      </c>
      <c r="E1940">
        <v>2</v>
      </c>
      <c r="F1940" t="s">
        <v>10109</v>
      </c>
    </row>
    <row r="1941" spans="1:6" x14ac:dyDescent="0.25">
      <c r="A1941" t="s">
        <v>10426</v>
      </c>
      <c r="B1941" t="s">
        <v>74</v>
      </c>
      <c r="C1941" t="s">
        <v>127</v>
      </c>
      <c r="D1941" t="s">
        <v>10111</v>
      </c>
      <c r="E1941">
        <v>33</v>
      </c>
      <c r="F1941" t="s">
        <v>10109</v>
      </c>
    </row>
    <row r="1942" spans="1:6" x14ac:dyDescent="0.25">
      <c r="A1942" t="s">
        <v>20610</v>
      </c>
      <c r="B1942" t="s">
        <v>74</v>
      </c>
      <c r="C1942" t="s">
        <v>127</v>
      </c>
      <c r="D1942" t="s">
        <v>10122</v>
      </c>
      <c r="E1942">
        <v>1</v>
      </c>
      <c r="F1942" t="s">
        <v>10109</v>
      </c>
    </row>
    <row r="1943" spans="1:6" x14ac:dyDescent="0.25">
      <c r="A1943" t="s">
        <v>11783</v>
      </c>
      <c r="B1943" t="s">
        <v>74</v>
      </c>
      <c r="C1943" t="s">
        <v>127</v>
      </c>
      <c r="D1943" t="s">
        <v>463</v>
      </c>
      <c r="E1943">
        <v>1</v>
      </c>
      <c r="F1943" t="s">
        <v>10109</v>
      </c>
    </row>
    <row r="1944" spans="1:6" x14ac:dyDescent="0.25">
      <c r="A1944" t="s">
        <v>11183</v>
      </c>
      <c r="B1944" t="s">
        <v>74</v>
      </c>
      <c r="C1944" t="s">
        <v>127</v>
      </c>
      <c r="D1944" t="s">
        <v>10113</v>
      </c>
      <c r="E1944">
        <v>33</v>
      </c>
      <c r="F1944" t="s">
        <v>10109</v>
      </c>
    </row>
    <row r="1945" spans="1:6" x14ac:dyDescent="0.25">
      <c r="A1945" t="s">
        <v>20509</v>
      </c>
      <c r="B1945" t="s">
        <v>74</v>
      </c>
      <c r="C1945" t="s">
        <v>127</v>
      </c>
      <c r="D1945" t="s">
        <v>466</v>
      </c>
      <c r="E1945">
        <v>1</v>
      </c>
      <c r="F1945" t="s">
        <v>10109</v>
      </c>
    </row>
    <row r="1946" spans="1:6" x14ac:dyDescent="0.25">
      <c r="A1946" t="s">
        <v>20402</v>
      </c>
      <c r="B1946" t="s">
        <v>74</v>
      </c>
      <c r="C1946" t="s">
        <v>127</v>
      </c>
      <c r="D1946" t="s">
        <v>10124</v>
      </c>
      <c r="E1946">
        <v>1</v>
      </c>
      <c r="F1946" t="s">
        <v>10109</v>
      </c>
    </row>
    <row r="1947" spans="1:6" x14ac:dyDescent="0.25">
      <c r="A1947" t="s">
        <v>11145</v>
      </c>
      <c r="B1947" t="s">
        <v>74</v>
      </c>
      <c r="C1947" t="s">
        <v>127</v>
      </c>
      <c r="D1947" t="s">
        <v>457</v>
      </c>
      <c r="E1947">
        <v>1</v>
      </c>
      <c r="F1947" t="s">
        <v>10109</v>
      </c>
    </row>
    <row r="1948" spans="1:6" x14ac:dyDescent="0.25">
      <c r="A1948" t="s">
        <v>21112</v>
      </c>
      <c r="B1948" t="s">
        <v>74</v>
      </c>
      <c r="C1948" t="s">
        <v>127</v>
      </c>
      <c r="D1948" t="s">
        <v>10123</v>
      </c>
      <c r="E1948">
        <v>1</v>
      </c>
      <c r="F1948" t="s">
        <v>10109</v>
      </c>
    </row>
    <row r="1949" spans="1:6" x14ac:dyDescent="0.25">
      <c r="A1949" t="s">
        <v>12777</v>
      </c>
      <c r="B1949" t="s">
        <v>74</v>
      </c>
      <c r="C1949" t="s">
        <v>128</v>
      </c>
      <c r="D1949" t="s">
        <v>458</v>
      </c>
      <c r="E1949">
        <v>1</v>
      </c>
      <c r="F1949" t="s">
        <v>10109</v>
      </c>
    </row>
    <row r="1950" spans="1:6" x14ac:dyDescent="0.25">
      <c r="A1950" t="s">
        <v>21048</v>
      </c>
      <c r="B1950" t="s">
        <v>74</v>
      </c>
      <c r="C1950" t="s">
        <v>128</v>
      </c>
      <c r="D1950" t="s">
        <v>460</v>
      </c>
      <c r="E1950">
        <v>1</v>
      </c>
      <c r="F1950" t="s">
        <v>10109</v>
      </c>
    </row>
    <row r="1951" spans="1:6" x14ac:dyDescent="0.25">
      <c r="A1951" t="s">
        <v>10981</v>
      </c>
      <c r="B1951" t="s">
        <v>74</v>
      </c>
      <c r="C1951" t="s">
        <v>128</v>
      </c>
      <c r="D1951" t="s">
        <v>10888</v>
      </c>
      <c r="E1951">
        <v>1</v>
      </c>
      <c r="F1951" t="s">
        <v>10109</v>
      </c>
    </row>
    <row r="1952" spans="1:6" x14ac:dyDescent="0.25">
      <c r="A1952" t="s">
        <v>12368</v>
      </c>
      <c r="B1952" t="s">
        <v>74</v>
      </c>
      <c r="C1952" t="s">
        <v>128</v>
      </c>
      <c r="D1952" t="s">
        <v>461</v>
      </c>
      <c r="E1952">
        <v>1</v>
      </c>
      <c r="F1952" t="s">
        <v>10109</v>
      </c>
    </row>
    <row r="1953" spans="1:6" x14ac:dyDescent="0.25">
      <c r="A1953" t="s">
        <v>10495</v>
      </c>
      <c r="B1953" t="s">
        <v>74</v>
      </c>
      <c r="C1953" t="s">
        <v>128</v>
      </c>
      <c r="D1953" t="s">
        <v>10115</v>
      </c>
      <c r="E1953">
        <v>6</v>
      </c>
      <c r="F1953" t="s">
        <v>10109</v>
      </c>
    </row>
    <row r="1954" spans="1:6" x14ac:dyDescent="0.25">
      <c r="A1954" t="s">
        <v>12829</v>
      </c>
      <c r="B1954" t="s">
        <v>74</v>
      </c>
      <c r="C1954" t="s">
        <v>128</v>
      </c>
      <c r="D1954" t="s">
        <v>10111</v>
      </c>
      <c r="E1954">
        <v>31</v>
      </c>
      <c r="F1954" t="s">
        <v>10109</v>
      </c>
    </row>
    <row r="1955" spans="1:6" x14ac:dyDescent="0.25">
      <c r="A1955" t="s">
        <v>11565</v>
      </c>
      <c r="B1955" t="s">
        <v>74</v>
      </c>
      <c r="C1955" t="s">
        <v>128</v>
      </c>
      <c r="D1955" t="s">
        <v>462</v>
      </c>
      <c r="E1955">
        <v>2</v>
      </c>
      <c r="F1955" t="s">
        <v>10109</v>
      </c>
    </row>
    <row r="1956" spans="1:6" x14ac:dyDescent="0.25">
      <c r="A1956" t="s">
        <v>11556</v>
      </c>
      <c r="B1956" t="s">
        <v>74</v>
      </c>
      <c r="C1956" t="s">
        <v>128</v>
      </c>
      <c r="D1956" t="s">
        <v>10122</v>
      </c>
      <c r="E1956">
        <v>1</v>
      </c>
      <c r="F1956" t="s">
        <v>10109</v>
      </c>
    </row>
    <row r="1957" spans="1:6" x14ac:dyDescent="0.25">
      <c r="A1957" t="s">
        <v>11908</v>
      </c>
      <c r="B1957" t="s">
        <v>74</v>
      </c>
      <c r="C1957" t="s">
        <v>128</v>
      </c>
      <c r="D1957" t="s">
        <v>463</v>
      </c>
      <c r="E1957">
        <v>4</v>
      </c>
      <c r="F1957" t="s">
        <v>10109</v>
      </c>
    </row>
    <row r="1958" spans="1:6" x14ac:dyDescent="0.25">
      <c r="A1958" t="s">
        <v>12782</v>
      </c>
      <c r="B1958" t="s">
        <v>74</v>
      </c>
      <c r="C1958" t="s">
        <v>128</v>
      </c>
      <c r="D1958" t="s">
        <v>10113</v>
      </c>
      <c r="E1958">
        <v>40</v>
      </c>
      <c r="F1958" t="s">
        <v>10109</v>
      </c>
    </row>
    <row r="1959" spans="1:6" x14ac:dyDescent="0.25">
      <c r="A1959" t="s">
        <v>10838</v>
      </c>
      <c r="B1959" t="s">
        <v>74</v>
      </c>
      <c r="C1959" t="s">
        <v>128</v>
      </c>
      <c r="D1959" t="s">
        <v>470</v>
      </c>
      <c r="E1959">
        <v>1</v>
      </c>
      <c r="F1959" t="s">
        <v>10109</v>
      </c>
    </row>
    <row r="1960" spans="1:6" x14ac:dyDescent="0.25">
      <c r="A1960" t="s">
        <v>12659</v>
      </c>
      <c r="B1960" t="s">
        <v>74</v>
      </c>
      <c r="C1960" t="s">
        <v>128</v>
      </c>
      <c r="D1960" t="s">
        <v>475</v>
      </c>
      <c r="E1960">
        <v>1</v>
      </c>
      <c r="F1960" t="s">
        <v>10109</v>
      </c>
    </row>
    <row r="1961" spans="1:6" x14ac:dyDescent="0.25">
      <c r="A1961" t="s">
        <v>20593</v>
      </c>
      <c r="B1961" t="s">
        <v>74</v>
      </c>
      <c r="C1961" t="s">
        <v>128</v>
      </c>
      <c r="D1961" t="s">
        <v>476</v>
      </c>
      <c r="E1961">
        <v>1</v>
      </c>
      <c r="F1961" t="s">
        <v>10109</v>
      </c>
    </row>
    <row r="1962" spans="1:6" x14ac:dyDescent="0.25">
      <c r="A1962" t="s">
        <v>11217</v>
      </c>
      <c r="B1962" t="s">
        <v>74</v>
      </c>
      <c r="C1962" t="s">
        <v>128</v>
      </c>
      <c r="D1962" t="s">
        <v>10123</v>
      </c>
      <c r="E1962">
        <v>2</v>
      </c>
      <c r="F1962" t="s">
        <v>10109</v>
      </c>
    </row>
    <row r="1963" spans="1:6" x14ac:dyDescent="0.25">
      <c r="A1963" t="s">
        <v>10451</v>
      </c>
      <c r="B1963" t="s">
        <v>74</v>
      </c>
      <c r="C1963" t="s">
        <v>129</v>
      </c>
      <c r="D1963" t="s">
        <v>10111</v>
      </c>
      <c r="E1963">
        <v>10</v>
      </c>
      <c r="F1963" t="s">
        <v>10109</v>
      </c>
    </row>
    <row r="1964" spans="1:6" x14ac:dyDescent="0.25">
      <c r="A1964" t="s">
        <v>12764</v>
      </c>
      <c r="B1964" t="s">
        <v>74</v>
      </c>
      <c r="C1964" t="s">
        <v>129</v>
      </c>
      <c r="D1964" t="s">
        <v>10113</v>
      </c>
      <c r="E1964">
        <v>11</v>
      </c>
      <c r="F1964" t="s">
        <v>10109</v>
      </c>
    </row>
    <row r="1965" spans="1:6" x14ac:dyDescent="0.25">
      <c r="A1965" t="s">
        <v>20566</v>
      </c>
      <c r="B1965" t="s">
        <v>74</v>
      </c>
      <c r="C1965" t="s">
        <v>130</v>
      </c>
      <c r="D1965" t="s">
        <v>10115</v>
      </c>
      <c r="E1965">
        <v>1</v>
      </c>
      <c r="F1965" t="s">
        <v>10109</v>
      </c>
    </row>
    <row r="1966" spans="1:6" x14ac:dyDescent="0.25">
      <c r="A1966" t="s">
        <v>11122</v>
      </c>
      <c r="B1966" t="s">
        <v>74</v>
      </c>
      <c r="C1966" t="s">
        <v>130</v>
      </c>
      <c r="D1966" t="s">
        <v>10111</v>
      </c>
      <c r="E1966">
        <v>13</v>
      </c>
      <c r="F1966" t="s">
        <v>10109</v>
      </c>
    </row>
    <row r="1967" spans="1:6" x14ac:dyDescent="0.25">
      <c r="A1967" t="s">
        <v>20615</v>
      </c>
      <c r="B1967" t="s">
        <v>74</v>
      </c>
      <c r="C1967" t="s">
        <v>130</v>
      </c>
      <c r="D1967" t="s">
        <v>10122</v>
      </c>
      <c r="E1967">
        <v>1</v>
      </c>
      <c r="F1967" t="s">
        <v>10109</v>
      </c>
    </row>
    <row r="1968" spans="1:6" x14ac:dyDescent="0.25">
      <c r="A1968" t="s">
        <v>11785</v>
      </c>
      <c r="B1968" t="s">
        <v>74</v>
      </c>
      <c r="C1968" t="s">
        <v>130</v>
      </c>
      <c r="D1968" t="s">
        <v>10113</v>
      </c>
      <c r="E1968">
        <v>19</v>
      </c>
      <c r="F1968" t="s">
        <v>10109</v>
      </c>
    </row>
    <row r="1969" spans="1:6" x14ac:dyDescent="0.25">
      <c r="A1969" t="s">
        <v>20591</v>
      </c>
      <c r="B1969" t="s">
        <v>74</v>
      </c>
      <c r="C1969" t="s">
        <v>130</v>
      </c>
      <c r="D1969" t="s">
        <v>477</v>
      </c>
      <c r="E1969">
        <v>1</v>
      </c>
      <c r="F1969" t="s">
        <v>10109</v>
      </c>
    </row>
    <row r="1970" spans="1:6" x14ac:dyDescent="0.25">
      <c r="A1970" t="s">
        <v>20786</v>
      </c>
      <c r="B1970" t="s">
        <v>74</v>
      </c>
      <c r="C1970" t="s">
        <v>130</v>
      </c>
      <c r="D1970" t="s">
        <v>10137</v>
      </c>
      <c r="E1970">
        <v>1</v>
      </c>
      <c r="F1970" t="s">
        <v>10109</v>
      </c>
    </row>
    <row r="1971" spans="1:6" x14ac:dyDescent="0.25">
      <c r="A1971" t="s">
        <v>20527</v>
      </c>
      <c r="B1971" t="s">
        <v>74</v>
      </c>
      <c r="C1971" t="s">
        <v>131</v>
      </c>
      <c r="D1971" t="s">
        <v>451</v>
      </c>
      <c r="E1971">
        <v>1</v>
      </c>
      <c r="F1971" t="s">
        <v>10109</v>
      </c>
    </row>
    <row r="1972" spans="1:6" x14ac:dyDescent="0.25">
      <c r="A1972" t="s">
        <v>21262</v>
      </c>
      <c r="B1972" t="s">
        <v>74</v>
      </c>
      <c r="C1972" t="s">
        <v>131</v>
      </c>
      <c r="D1972" t="s">
        <v>10268</v>
      </c>
      <c r="E1972">
        <v>1</v>
      </c>
      <c r="F1972" t="s">
        <v>10109</v>
      </c>
    </row>
    <row r="1973" spans="1:6" x14ac:dyDescent="0.25">
      <c r="A1973" t="s">
        <v>11001</v>
      </c>
      <c r="B1973" t="s">
        <v>74</v>
      </c>
      <c r="C1973" t="s">
        <v>131</v>
      </c>
      <c r="D1973" t="s">
        <v>10115</v>
      </c>
      <c r="E1973">
        <v>9</v>
      </c>
      <c r="F1973" t="s">
        <v>10109</v>
      </c>
    </row>
    <row r="1974" spans="1:6" x14ac:dyDescent="0.25">
      <c r="A1974" t="s">
        <v>11659</v>
      </c>
      <c r="B1974" t="s">
        <v>74</v>
      </c>
      <c r="C1974" t="s">
        <v>131</v>
      </c>
      <c r="D1974" t="s">
        <v>10111</v>
      </c>
      <c r="E1974">
        <v>139</v>
      </c>
      <c r="F1974" t="s">
        <v>10109</v>
      </c>
    </row>
    <row r="1975" spans="1:6" x14ac:dyDescent="0.25">
      <c r="A1975" t="s">
        <v>10420</v>
      </c>
      <c r="B1975" t="s">
        <v>74</v>
      </c>
      <c r="C1975" t="s">
        <v>131</v>
      </c>
      <c r="D1975" t="s">
        <v>462</v>
      </c>
      <c r="E1975">
        <v>2</v>
      </c>
      <c r="F1975" t="s">
        <v>10109</v>
      </c>
    </row>
    <row r="1976" spans="1:6" x14ac:dyDescent="0.25">
      <c r="A1976" t="s">
        <v>12558</v>
      </c>
      <c r="B1976" t="s">
        <v>74</v>
      </c>
      <c r="C1976" t="s">
        <v>131</v>
      </c>
      <c r="D1976" t="s">
        <v>10122</v>
      </c>
      <c r="E1976">
        <v>2</v>
      </c>
      <c r="F1976" t="s">
        <v>10109</v>
      </c>
    </row>
    <row r="1977" spans="1:6" x14ac:dyDescent="0.25">
      <c r="A1977" t="s">
        <v>10141</v>
      </c>
      <c r="B1977" t="s">
        <v>74</v>
      </c>
      <c r="C1977" t="s">
        <v>131</v>
      </c>
      <c r="D1977" t="s">
        <v>463</v>
      </c>
      <c r="E1977">
        <v>4</v>
      </c>
      <c r="F1977" t="s">
        <v>10109</v>
      </c>
    </row>
    <row r="1978" spans="1:6" x14ac:dyDescent="0.25">
      <c r="A1978" t="s">
        <v>11028</v>
      </c>
      <c r="B1978" t="s">
        <v>74</v>
      </c>
      <c r="C1978" t="s">
        <v>131</v>
      </c>
      <c r="D1978" t="s">
        <v>10113</v>
      </c>
      <c r="E1978">
        <v>155</v>
      </c>
      <c r="F1978" t="s">
        <v>10109</v>
      </c>
    </row>
    <row r="1979" spans="1:6" x14ac:dyDescent="0.25">
      <c r="A1979" t="s">
        <v>11182</v>
      </c>
      <c r="B1979" t="s">
        <v>74</v>
      </c>
      <c r="C1979" t="s">
        <v>131</v>
      </c>
      <c r="D1979" t="s">
        <v>469</v>
      </c>
      <c r="E1979">
        <v>3</v>
      </c>
      <c r="F1979" t="s">
        <v>10109</v>
      </c>
    </row>
    <row r="1980" spans="1:6" x14ac:dyDescent="0.25">
      <c r="A1980" t="s">
        <v>10987</v>
      </c>
      <c r="B1980" t="s">
        <v>74</v>
      </c>
      <c r="C1980" t="s">
        <v>131</v>
      </c>
      <c r="D1980" t="s">
        <v>470</v>
      </c>
      <c r="E1980">
        <v>2</v>
      </c>
      <c r="F1980" t="s">
        <v>10109</v>
      </c>
    </row>
    <row r="1981" spans="1:6" x14ac:dyDescent="0.25">
      <c r="A1981" t="s">
        <v>11391</v>
      </c>
      <c r="B1981" t="s">
        <v>74</v>
      </c>
      <c r="C1981" t="s">
        <v>131</v>
      </c>
      <c r="D1981" t="s">
        <v>474</v>
      </c>
      <c r="E1981">
        <v>3</v>
      </c>
      <c r="F1981" t="s">
        <v>10109</v>
      </c>
    </row>
    <row r="1982" spans="1:6" x14ac:dyDescent="0.25">
      <c r="A1982" t="s">
        <v>21366</v>
      </c>
      <c r="B1982" t="s">
        <v>74</v>
      </c>
      <c r="C1982" t="s">
        <v>131</v>
      </c>
      <c r="D1982" t="s">
        <v>491</v>
      </c>
      <c r="E1982">
        <v>1</v>
      </c>
      <c r="F1982" t="s">
        <v>10109</v>
      </c>
    </row>
    <row r="1983" spans="1:6" x14ac:dyDescent="0.25">
      <c r="A1983" t="s">
        <v>11161</v>
      </c>
      <c r="B1983" t="s">
        <v>74</v>
      </c>
      <c r="C1983" t="s">
        <v>131</v>
      </c>
      <c r="D1983" t="s">
        <v>475</v>
      </c>
      <c r="E1983">
        <v>3</v>
      </c>
      <c r="F1983" t="s">
        <v>10109</v>
      </c>
    </row>
    <row r="1984" spans="1:6" x14ac:dyDescent="0.25">
      <c r="A1984" t="s">
        <v>12337</v>
      </c>
      <c r="B1984" t="s">
        <v>74</v>
      </c>
      <c r="C1984" t="s">
        <v>131</v>
      </c>
      <c r="D1984" t="s">
        <v>476</v>
      </c>
      <c r="E1984">
        <v>2</v>
      </c>
      <c r="F1984" t="s">
        <v>10109</v>
      </c>
    </row>
    <row r="1985" spans="1:6" x14ac:dyDescent="0.25">
      <c r="A1985" t="s">
        <v>20800</v>
      </c>
      <c r="B1985" t="s">
        <v>74</v>
      </c>
      <c r="C1985" t="s">
        <v>131</v>
      </c>
      <c r="D1985" t="s">
        <v>10123</v>
      </c>
      <c r="E1985">
        <v>5</v>
      </c>
      <c r="F1985" t="s">
        <v>10109</v>
      </c>
    </row>
    <row r="1986" spans="1:6" x14ac:dyDescent="0.25">
      <c r="A1986" t="s">
        <v>20164</v>
      </c>
      <c r="B1986" t="s">
        <v>74</v>
      </c>
      <c r="C1986" t="s">
        <v>131</v>
      </c>
      <c r="D1986" t="s">
        <v>477</v>
      </c>
      <c r="E1986">
        <v>1</v>
      </c>
      <c r="F1986" t="s">
        <v>10109</v>
      </c>
    </row>
    <row r="1987" spans="1:6" x14ac:dyDescent="0.25">
      <c r="A1987" t="s">
        <v>12735</v>
      </c>
      <c r="B1987" t="s">
        <v>74</v>
      </c>
      <c r="C1987" t="s">
        <v>131</v>
      </c>
      <c r="D1987" t="s">
        <v>10137</v>
      </c>
      <c r="E1987">
        <v>1</v>
      </c>
      <c r="F1987" t="s">
        <v>10109</v>
      </c>
    </row>
    <row r="1988" spans="1:6" x14ac:dyDescent="0.25">
      <c r="A1988" t="s">
        <v>12404</v>
      </c>
      <c r="B1988" t="s">
        <v>74</v>
      </c>
      <c r="C1988" t="s">
        <v>132</v>
      </c>
      <c r="D1988" t="s">
        <v>10115</v>
      </c>
      <c r="E1988">
        <v>1</v>
      </c>
      <c r="F1988" t="s">
        <v>10109</v>
      </c>
    </row>
    <row r="1989" spans="1:6" x14ac:dyDescent="0.25">
      <c r="A1989" t="s">
        <v>12566</v>
      </c>
      <c r="B1989" t="s">
        <v>74</v>
      </c>
      <c r="C1989" t="s">
        <v>132</v>
      </c>
      <c r="D1989" t="s">
        <v>10111</v>
      </c>
      <c r="E1989">
        <v>25</v>
      </c>
      <c r="F1989" t="s">
        <v>10109</v>
      </c>
    </row>
    <row r="1990" spans="1:6" x14ac:dyDescent="0.25">
      <c r="A1990" t="s">
        <v>12350</v>
      </c>
      <c r="B1990" t="s">
        <v>74</v>
      </c>
      <c r="C1990" t="s">
        <v>132</v>
      </c>
      <c r="D1990" t="s">
        <v>10113</v>
      </c>
      <c r="E1990">
        <v>30</v>
      </c>
      <c r="F1990" t="s">
        <v>10109</v>
      </c>
    </row>
    <row r="1991" spans="1:6" x14ac:dyDescent="0.25">
      <c r="A1991" t="s">
        <v>20798</v>
      </c>
      <c r="B1991" t="s">
        <v>74</v>
      </c>
      <c r="C1991" t="s">
        <v>132</v>
      </c>
      <c r="D1991" t="s">
        <v>467</v>
      </c>
      <c r="E1991">
        <v>1</v>
      </c>
      <c r="F1991" t="s">
        <v>10109</v>
      </c>
    </row>
    <row r="1992" spans="1:6" x14ac:dyDescent="0.25">
      <c r="A1992" t="s">
        <v>10296</v>
      </c>
      <c r="B1992" t="s">
        <v>74</v>
      </c>
      <c r="C1992" t="s">
        <v>133</v>
      </c>
      <c r="D1992" t="s">
        <v>10115</v>
      </c>
      <c r="E1992">
        <v>2</v>
      </c>
      <c r="F1992" t="s">
        <v>10109</v>
      </c>
    </row>
    <row r="1993" spans="1:6" x14ac:dyDescent="0.25">
      <c r="A1993" t="s">
        <v>10469</v>
      </c>
      <c r="B1993" t="s">
        <v>74</v>
      </c>
      <c r="C1993" t="s">
        <v>133</v>
      </c>
      <c r="D1993" t="s">
        <v>10111</v>
      </c>
      <c r="E1993">
        <v>22</v>
      </c>
      <c r="F1993" t="s">
        <v>10109</v>
      </c>
    </row>
    <row r="1994" spans="1:6" x14ac:dyDescent="0.25">
      <c r="A1994" t="s">
        <v>10746</v>
      </c>
      <c r="B1994" t="s">
        <v>74</v>
      </c>
      <c r="C1994" t="s">
        <v>133</v>
      </c>
      <c r="D1994" t="s">
        <v>463</v>
      </c>
      <c r="E1994">
        <v>1</v>
      </c>
      <c r="F1994" t="s">
        <v>10109</v>
      </c>
    </row>
    <row r="1995" spans="1:6" x14ac:dyDescent="0.25">
      <c r="A1995" t="s">
        <v>11160</v>
      </c>
      <c r="B1995" t="s">
        <v>74</v>
      </c>
      <c r="C1995" t="s">
        <v>133</v>
      </c>
      <c r="D1995" t="s">
        <v>10113</v>
      </c>
      <c r="E1995">
        <v>26</v>
      </c>
      <c r="F1995" t="s">
        <v>10109</v>
      </c>
    </row>
    <row r="1996" spans="1:6" x14ac:dyDescent="0.25">
      <c r="A1996" t="s">
        <v>10527</v>
      </c>
      <c r="B1996" t="s">
        <v>74</v>
      </c>
      <c r="C1996" t="s">
        <v>133</v>
      </c>
      <c r="D1996" t="s">
        <v>471</v>
      </c>
      <c r="E1996">
        <v>1</v>
      </c>
      <c r="F1996" t="s">
        <v>10109</v>
      </c>
    </row>
    <row r="1997" spans="1:6" x14ac:dyDescent="0.25">
      <c r="A1997" t="s">
        <v>12037</v>
      </c>
      <c r="B1997" t="s">
        <v>74</v>
      </c>
      <c r="C1997" t="s">
        <v>134</v>
      </c>
      <c r="D1997" t="s">
        <v>10111</v>
      </c>
      <c r="E1997">
        <v>4</v>
      </c>
      <c r="F1997" t="s">
        <v>10109</v>
      </c>
    </row>
    <row r="1998" spans="1:6" x14ac:dyDescent="0.25">
      <c r="A1998" t="s">
        <v>12660</v>
      </c>
      <c r="B1998" t="s">
        <v>74</v>
      </c>
      <c r="C1998" t="s">
        <v>134</v>
      </c>
      <c r="D1998" t="s">
        <v>10113</v>
      </c>
      <c r="E1998">
        <v>4</v>
      </c>
      <c r="F1998" t="s">
        <v>10109</v>
      </c>
    </row>
    <row r="1999" spans="1:6" x14ac:dyDescent="0.25">
      <c r="A1999" t="s">
        <v>20634</v>
      </c>
      <c r="B1999" t="s">
        <v>74</v>
      </c>
      <c r="C1999" t="s">
        <v>135</v>
      </c>
      <c r="D1999" t="s">
        <v>10268</v>
      </c>
      <c r="E1999">
        <v>1</v>
      </c>
      <c r="F1999" t="s">
        <v>10109</v>
      </c>
    </row>
    <row r="2000" spans="1:6" x14ac:dyDescent="0.25">
      <c r="A2000" t="s">
        <v>12775</v>
      </c>
      <c r="B2000" t="s">
        <v>74</v>
      </c>
      <c r="C2000" t="s">
        <v>135</v>
      </c>
      <c r="D2000" t="s">
        <v>458</v>
      </c>
      <c r="E2000">
        <v>1</v>
      </c>
      <c r="F2000" t="s">
        <v>10109</v>
      </c>
    </row>
    <row r="2001" spans="1:6" x14ac:dyDescent="0.25">
      <c r="A2001" t="s">
        <v>20199</v>
      </c>
      <c r="B2001" t="s">
        <v>74</v>
      </c>
      <c r="C2001" t="s">
        <v>135</v>
      </c>
      <c r="D2001" t="s">
        <v>453</v>
      </c>
      <c r="E2001">
        <v>1</v>
      </c>
      <c r="F2001" t="s">
        <v>10109</v>
      </c>
    </row>
    <row r="2002" spans="1:6" x14ac:dyDescent="0.25">
      <c r="A2002" t="s">
        <v>10485</v>
      </c>
      <c r="B2002" t="s">
        <v>74</v>
      </c>
      <c r="C2002" t="s">
        <v>135</v>
      </c>
      <c r="D2002" t="s">
        <v>10115</v>
      </c>
      <c r="E2002">
        <v>3</v>
      </c>
      <c r="F2002" t="s">
        <v>10109</v>
      </c>
    </row>
    <row r="2003" spans="1:6" x14ac:dyDescent="0.25">
      <c r="A2003" t="s">
        <v>12805</v>
      </c>
      <c r="B2003" t="s">
        <v>74</v>
      </c>
      <c r="C2003" t="s">
        <v>135</v>
      </c>
      <c r="D2003" t="s">
        <v>10111</v>
      </c>
      <c r="E2003">
        <v>39</v>
      </c>
      <c r="F2003" t="s">
        <v>10109</v>
      </c>
    </row>
    <row r="2004" spans="1:6" x14ac:dyDescent="0.25">
      <c r="A2004" t="s">
        <v>12815</v>
      </c>
      <c r="B2004" t="s">
        <v>74</v>
      </c>
      <c r="C2004" t="s">
        <v>135</v>
      </c>
      <c r="D2004" t="s">
        <v>463</v>
      </c>
      <c r="E2004">
        <v>1</v>
      </c>
      <c r="F2004" t="s">
        <v>10109</v>
      </c>
    </row>
    <row r="2005" spans="1:6" x14ac:dyDescent="0.25">
      <c r="A2005" t="s">
        <v>11389</v>
      </c>
      <c r="B2005" t="s">
        <v>74</v>
      </c>
      <c r="C2005" t="s">
        <v>135</v>
      </c>
      <c r="D2005" t="s">
        <v>10113</v>
      </c>
      <c r="E2005">
        <v>43</v>
      </c>
      <c r="F2005" t="s">
        <v>10109</v>
      </c>
    </row>
    <row r="2006" spans="1:6" x14ac:dyDescent="0.25">
      <c r="A2006" t="s">
        <v>21191</v>
      </c>
      <c r="B2006" t="s">
        <v>74</v>
      </c>
      <c r="C2006" t="s">
        <v>135</v>
      </c>
      <c r="D2006" t="s">
        <v>457</v>
      </c>
      <c r="E2006">
        <v>2</v>
      </c>
      <c r="F2006" t="s">
        <v>10109</v>
      </c>
    </row>
    <row r="2007" spans="1:6" x14ac:dyDescent="0.25">
      <c r="A2007" t="s">
        <v>10980</v>
      </c>
      <c r="B2007" t="s">
        <v>74</v>
      </c>
      <c r="C2007" t="s">
        <v>135</v>
      </c>
      <c r="D2007" t="s">
        <v>474</v>
      </c>
      <c r="E2007">
        <v>1</v>
      </c>
      <c r="F2007" t="s">
        <v>10109</v>
      </c>
    </row>
    <row r="2008" spans="1:6" x14ac:dyDescent="0.25">
      <c r="A2008" t="s">
        <v>11750</v>
      </c>
      <c r="B2008" t="s">
        <v>74</v>
      </c>
      <c r="C2008" t="s">
        <v>135</v>
      </c>
      <c r="D2008" t="s">
        <v>10123</v>
      </c>
      <c r="E2008">
        <v>1</v>
      </c>
      <c r="F2008" t="s">
        <v>10109</v>
      </c>
    </row>
    <row r="2009" spans="1:6" x14ac:dyDescent="0.25">
      <c r="A2009" t="s">
        <v>11211</v>
      </c>
      <c r="B2009" t="s">
        <v>74</v>
      </c>
      <c r="C2009" t="s">
        <v>135</v>
      </c>
      <c r="D2009" t="s">
        <v>477</v>
      </c>
      <c r="E2009">
        <v>1</v>
      </c>
      <c r="F2009" t="s">
        <v>10109</v>
      </c>
    </row>
    <row r="2010" spans="1:6" x14ac:dyDescent="0.25">
      <c r="A2010" t="s">
        <v>12068</v>
      </c>
      <c r="B2010" t="s">
        <v>74</v>
      </c>
      <c r="C2010" t="s">
        <v>136</v>
      </c>
      <c r="D2010" t="s">
        <v>10111</v>
      </c>
      <c r="E2010">
        <v>11</v>
      </c>
      <c r="F2010" t="s">
        <v>10109</v>
      </c>
    </row>
    <row r="2011" spans="1:6" x14ac:dyDescent="0.25">
      <c r="A2011" t="s">
        <v>10483</v>
      </c>
      <c r="B2011" t="s">
        <v>74</v>
      </c>
      <c r="C2011" t="s">
        <v>136</v>
      </c>
      <c r="D2011" t="s">
        <v>10113</v>
      </c>
      <c r="E2011">
        <v>14</v>
      </c>
      <c r="F2011" t="s">
        <v>10109</v>
      </c>
    </row>
    <row r="2012" spans="1:6" x14ac:dyDescent="0.25">
      <c r="A2012" t="s">
        <v>11226</v>
      </c>
      <c r="B2012" t="s">
        <v>74</v>
      </c>
      <c r="C2012" t="s">
        <v>137</v>
      </c>
      <c r="D2012" t="s">
        <v>10318</v>
      </c>
      <c r="E2012">
        <v>1</v>
      </c>
      <c r="F2012" t="s">
        <v>10109</v>
      </c>
    </row>
    <row r="2013" spans="1:6" x14ac:dyDescent="0.25">
      <c r="A2013" t="s">
        <v>12437</v>
      </c>
      <c r="B2013" t="s">
        <v>74</v>
      </c>
      <c r="C2013" t="s">
        <v>137</v>
      </c>
      <c r="D2013" t="s">
        <v>10115</v>
      </c>
      <c r="E2013">
        <v>6</v>
      </c>
      <c r="F2013" t="s">
        <v>10109</v>
      </c>
    </row>
    <row r="2014" spans="1:6" x14ac:dyDescent="0.25">
      <c r="A2014" t="s">
        <v>10513</v>
      </c>
      <c r="B2014" t="s">
        <v>74</v>
      </c>
      <c r="C2014" t="s">
        <v>137</v>
      </c>
      <c r="D2014" t="s">
        <v>10111</v>
      </c>
      <c r="E2014">
        <v>117</v>
      </c>
      <c r="F2014" t="s">
        <v>10109</v>
      </c>
    </row>
    <row r="2015" spans="1:6" x14ac:dyDescent="0.25">
      <c r="A2015" t="s">
        <v>12499</v>
      </c>
      <c r="B2015" t="s">
        <v>74</v>
      </c>
      <c r="C2015" t="s">
        <v>137</v>
      </c>
      <c r="D2015" t="s">
        <v>462</v>
      </c>
      <c r="E2015">
        <v>2</v>
      </c>
      <c r="F2015" t="s">
        <v>10109</v>
      </c>
    </row>
    <row r="2016" spans="1:6" x14ac:dyDescent="0.25">
      <c r="A2016" t="s">
        <v>20841</v>
      </c>
      <c r="B2016" t="s">
        <v>74</v>
      </c>
      <c r="C2016" t="s">
        <v>137</v>
      </c>
      <c r="D2016" t="s">
        <v>10122</v>
      </c>
      <c r="E2016">
        <v>3</v>
      </c>
      <c r="F2016" t="s">
        <v>10109</v>
      </c>
    </row>
    <row r="2017" spans="1:6" x14ac:dyDescent="0.25">
      <c r="A2017" t="s">
        <v>10661</v>
      </c>
      <c r="B2017" t="s">
        <v>74</v>
      </c>
      <c r="C2017" t="s">
        <v>137</v>
      </c>
      <c r="D2017" t="s">
        <v>463</v>
      </c>
      <c r="E2017">
        <v>2</v>
      </c>
      <c r="F2017" t="s">
        <v>10109</v>
      </c>
    </row>
    <row r="2018" spans="1:6" x14ac:dyDescent="0.25">
      <c r="A2018" t="s">
        <v>10763</v>
      </c>
      <c r="B2018" t="s">
        <v>74</v>
      </c>
      <c r="C2018" t="s">
        <v>137</v>
      </c>
      <c r="D2018" t="s">
        <v>10113</v>
      </c>
      <c r="E2018">
        <v>139</v>
      </c>
      <c r="F2018" t="s">
        <v>10109</v>
      </c>
    </row>
    <row r="2019" spans="1:6" x14ac:dyDescent="0.25">
      <c r="A2019" t="s">
        <v>20882</v>
      </c>
      <c r="B2019" t="s">
        <v>74</v>
      </c>
      <c r="C2019" t="s">
        <v>137</v>
      </c>
      <c r="D2019" t="s">
        <v>10124</v>
      </c>
      <c r="E2019">
        <v>2</v>
      </c>
      <c r="F2019" t="s">
        <v>10109</v>
      </c>
    </row>
    <row r="2020" spans="1:6" x14ac:dyDescent="0.25">
      <c r="A2020" t="s">
        <v>20538</v>
      </c>
      <c r="B2020" t="s">
        <v>74</v>
      </c>
      <c r="C2020" t="s">
        <v>137</v>
      </c>
      <c r="D2020" t="s">
        <v>474</v>
      </c>
      <c r="E2020">
        <v>2</v>
      </c>
      <c r="F2020" t="s">
        <v>10109</v>
      </c>
    </row>
    <row r="2021" spans="1:6" x14ac:dyDescent="0.25">
      <c r="A2021" t="s">
        <v>10735</v>
      </c>
      <c r="B2021" t="s">
        <v>74</v>
      </c>
      <c r="C2021" t="s">
        <v>137</v>
      </c>
      <c r="D2021" t="s">
        <v>475</v>
      </c>
      <c r="E2021">
        <v>1</v>
      </c>
      <c r="F2021" t="s">
        <v>10109</v>
      </c>
    </row>
    <row r="2022" spans="1:6" x14ac:dyDescent="0.25">
      <c r="A2022" t="s">
        <v>10904</v>
      </c>
      <c r="B2022" t="s">
        <v>74</v>
      </c>
      <c r="C2022" t="s">
        <v>137</v>
      </c>
      <c r="D2022" t="s">
        <v>477</v>
      </c>
      <c r="E2022">
        <v>1</v>
      </c>
      <c r="F2022" t="s">
        <v>10109</v>
      </c>
    </row>
    <row r="2023" spans="1:6" x14ac:dyDescent="0.25">
      <c r="A2023" t="s">
        <v>12954</v>
      </c>
      <c r="B2023" t="s">
        <v>74</v>
      </c>
      <c r="C2023" t="s">
        <v>138</v>
      </c>
      <c r="D2023" t="s">
        <v>10111</v>
      </c>
      <c r="E2023">
        <v>24</v>
      </c>
      <c r="F2023" t="s">
        <v>10109</v>
      </c>
    </row>
    <row r="2024" spans="1:6" x14ac:dyDescent="0.25">
      <c r="A2024" t="s">
        <v>11903</v>
      </c>
      <c r="B2024" t="s">
        <v>74</v>
      </c>
      <c r="C2024" t="s">
        <v>138</v>
      </c>
      <c r="D2024" t="s">
        <v>10113</v>
      </c>
      <c r="E2024">
        <v>25</v>
      </c>
      <c r="F2024" t="s">
        <v>10109</v>
      </c>
    </row>
    <row r="2025" spans="1:6" x14ac:dyDescent="0.25">
      <c r="A2025" t="s">
        <v>11141</v>
      </c>
      <c r="B2025" t="s">
        <v>74</v>
      </c>
      <c r="C2025" t="s">
        <v>139</v>
      </c>
      <c r="D2025" t="s">
        <v>10115</v>
      </c>
      <c r="E2025">
        <v>1</v>
      </c>
      <c r="F2025" t="s">
        <v>10109</v>
      </c>
    </row>
    <row r="2026" spans="1:6" x14ac:dyDescent="0.25">
      <c r="A2026" t="s">
        <v>10437</v>
      </c>
      <c r="B2026" t="s">
        <v>74</v>
      </c>
      <c r="C2026" t="s">
        <v>139</v>
      </c>
      <c r="D2026" t="s">
        <v>10111</v>
      </c>
      <c r="E2026">
        <v>23</v>
      </c>
      <c r="F2026" t="s">
        <v>10109</v>
      </c>
    </row>
    <row r="2027" spans="1:6" x14ac:dyDescent="0.25">
      <c r="A2027" t="s">
        <v>12597</v>
      </c>
      <c r="B2027" t="s">
        <v>74</v>
      </c>
      <c r="C2027" t="s">
        <v>139</v>
      </c>
      <c r="D2027" t="s">
        <v>463</v>
      </c>
      <c r="E2027">
        <v>1</v>
      </c>
      <c r="F2027" t="s">
        <v>10109</v>
      </c>
    </row>
    <row r="2028" spans="1:6" x14ac:dyDescent="0.25">
      <c r="A2028" t="s">
        <v>11765</v>
      </c>
      <c r="B2028" t="s">
        <v>74</v>
      </c>
      <c r="C2028" t="s">
        <v>139</v>
      </c>
      <c r="D2028" t="s">
        <v>10113</v>
      </c>
      <c r="E2028">
        <v>26</v>
      </c>
      <c r="F2028" t="s">
        <v>10109</v>
      </c>
    </row>
    <row r="2029" spans="1:6" x14ac:dyDescent="0.25">
      <c r="A2029" t="s">
        <v>12836</v>
      </c>
      <c r="B2029" t="s">
        <v>74</v>
      </c>
      <c r="C2029" t="s">
        <v>139</v>
      </c>
      <c r="D2029" t="s">
        <v>457</v>
      </c>
      <c r="E2029">
        <v>1</v>
      </c>
      <c r="F2029" t="s">
        <v>10109</v>
      </c>
    </row>
    <row r="2030" spans="1:6" x14ac:dyDescent="0.25">
      <c r="A2030" t="s">
        <v>12003</v>
      </c>
      <c r="B2030" t="s">
        <v>74</v>
      </c>
      <c r="C2030" t="s">
        <v>139</v>
      </c>
      <c r="D2030" t="s">
        <v>477</v>
      </c>
      <c r="E2030">
        <v>1</v>
      </c>
      <c r="F2030" t="s">
        <v>10109</v>
      </c>
    </row>
    <row r="2031" spans="1:6" x14ac:dyDescent="0.25">
      <c r="A2031" t="s">
        <v>10856</v>
      </c>
      <c r="B2031" t="s">
        <v>74</v>
      </c>
      <c r="C2031" t="s">
        <v>140</v>
      </c>
      <c r="D2031" t="s">
        <v>10111</v>
      </c>
      <c r="E2031">
        <v>8</v>
      </c>
      <c r="F2031" t="s">
        <v>10109</v>
      </c>
    </row>
    <row r="2032" spans="1:6" x14ac:dyDescent="0.25">
      <c r="A2032" t="s">
        <v>12787</v>
      </c>
      <c r="B2032" t="s">
        <v>74</v>
      </c>
      <c r="C2032" t="s">
        <v>140</v>
      </c>
      <c r="D2032" t="s">
        <v>10113</v>
      </c>
      <c r="E2032">
        <v>9</v>
      </c>
      <c r="F2032" t="s">
        <v>10109</v>
      </c>
    </row>
    <row r="2033" spans="1:6" x14ac:dyDescent="0.25">
      <c r="A2033" t="s">
        <v>20656</v>
      </c>
      <c r="B2033" t="s">
        <v>74</v>
      </c>
      <c r="C2033" t="s">
        <v>142</v>
      </c>
      <c r="D2033" t="s">
        <v>458</v>
      </c>
      <c r="E2033">
        <v>1</v>
      </c>
      <c r="F2033" t="s">
        <v>10109</v>
      </c>
    </row>
    <row r="2034" spans="1:6" x14ac:dyDescent="0.25">
      <c r="A2034" t="s">
        <v>20836</v>
      </c>
      <c r="B2034" t="s">
        <v>74</v>
      </c>
      <c r="C2034" t="s">
        <v>142</v>
      </c>
      <c r="D2034" t="s">
        <v>10115</v>
      </c>
      <c r="E2034">
        <v>1</v>
      </c>
      <c r="F2034" t="s">
        <v>10109</v>
      </c>
    </row>
    <row r="2035" spans="1:6" x14ac:dyDescent="0.25">
      <c r="A2035" t="s">
        <v>11192</v>
      </c>
      <c r="B2035" t="s">
        <v>74</v>
      </c>
      <c r="C2035" t="s">
        <v>142</v>
      </c>
      <c r="D2035" t="s">
        <v>10111</v>
      </c>
      <c r="E2035">
        <v>14</v>
      </c>
      <c r="F2035" t="s">
        <v>10109</v>
      </c>
    </row>
    <row r="2036" spans="1:6" x14ac:dyDescent="0.25">
      <c r="A2036" t="s">
        <v>20176</v>
      </c>
      <c r="B2036" t="s">
        <v>74</v>
      </c>
      <c r="C2036" t="s">
        <v>142</v>
      </c>
      <c r="D2036" t="s">
        <v>10122</v>
      </c>
      <c r="E2036">
        <v>1</v>
      </c>
      <c r="F2036" t="s">
        <v>10109</v>
      </c>
    </row>
    <row r="2037" spans="1:6" x14ac:dyDescent="0.25">
      <c r="A2037" t="s">
        <v>20279</v>
      </c>
      <c r="B2037" t="s">
        <v>74</v>
      </c>
      <c r="C2037" t="s">
        <v>142</v>
      </c>
      <c r="D2037" t="s">
        <v>463</v>
      </c>
      <c r="E2037">
        <v>1</v>
      </c>
      <c r="F2037" t="s">
        <v>10109</v>
      </c>
    </row>
    <row r="2038" spans="1:6" x14ac:dyDescent="0.25">
      <c r="A2038" t="s">
        <v>11212</v>
      </c>
      <c r="B2038" t="s">
        <v>74</v>
      </c>
      <c r="C2038" t="s">
        <v>142</v>
      </c>
      <c r="D2038" t="s">
        <v>10113</v>
      </c>
      <c r="E2038">
        <v>21</v>
      </c>
      <c r="F2038" t="s">
        <v>10109</v>
      </c>
    </row>
    <row r="2039" spans="1:6" x14ac:dyDescent="0.25">
      <c r="A2039" t="s">
        <v>21423</v>
      </c>
      <c r="B2039" t="s">
        <v>74</v>
      </c>
      <c r="C2039" t="s">
        <v>142</v>
      </c>
      <c r="D2039" t="s">
        <v>10124</v>
      </c>
      <c r="E2039">
        <v>1</v>
      </c>
      <c r="F2039" t="s">
        <v>10109</v>
      </c>
    </row>
    <row r="2040" spans="1:6" x14ac:dyDescent="0.25">
      <c r="A2040" t="s">
        <v>21373</v>
      </c>
      <c r="B2040" t="s">
        <v>74</v>
      </c>
      <c r="C2040" t="s">
        <v>142</v>
      </c>
      <c r="D2040" t="s">
        <v>457</v>
      </c>
      <c r="E2040">
        <v>1</v>
      </c>
      <c r="F2040" t="s">
        <v>10109</v>
      </c>
    </row>
    <row r="2041" spans="1:6" x14ac:dyDescent="0.25">
      <c r="A2041" t="s">
        <v>21215</v>
      </c>
      <c r="B2041" t="s">
        <v>74</v>
      </c>
      <c r="C2041" t="s">
        <v>142</v>
      </c>
      <c r="D2041" t="s">
        <v>474</v>
      </c>
      <c r="E2041">
        <v>1</v>
      </c>
      <c r="F2041" t="s">
        <v>10109</v>
      </c>
    </row>
    <row r="2042" spans="1:6" x14ac:dyDescent="0.25">
      <c r="A2042" t="s">
        <v>21186</v>
      </c>
      <c r="B2042" t="s">
        <v>74</v>
      </c>
      <c r="C2042" t="s">
        <v>142</v>
      </c>
      <c r="D2042" t="s">
        <v>475</v>
      </c>
      <c r="E2042">
        <v>1</v>
      </c>
      <c r="F2042" t="s">
        <v>10109</v>
      </c>
    </row>
    <row r="2043" spans="1:6" x14ac:dyDescent="0.25">
      <c r="A2043" t="s">
        <v>21051</v>
      </c>
      <c r="B2043" t="s">
        <v>74</v>
      </c>
      <c r="C2043" t="s">
        <v>142</v>
      </c>
      <c r="D2043" t="s">
        <v>477</v>
      </c>
      <c r="E2043">
        <v>1</v>
      </c>
      <c r="F2043" t="s">
        <v>10109</v>
      </c>
    </row>
    <row r="2044" spans="1:6" x14ac:dyDescent="0.25">
      <c r="A2044" t="s">
        <v>12408</v>
      </c>
      <c r="B2044" t="s">
        <v>74</v>
      </c>
      <c r="C2044" t="s">
        <v>143</v>
      </c>
      <c r="D2044" t="s">
        <v>10115</v>
      </c>
      <c r="E2044">
        <v>1</v>
      </c>
      <c r="F2044" t="s">
        <v>10109</v>
      </c>
    </row>
    <row r="2045" spans="1:6" x14ac:dyDescent="0.25">
      <c r="A2045" t="s">
        <v>11143</v>
      </c>
      <c r="B2045" t="s">
        <v>74</v>
      </c>
      <c r="C2045" t="s">
        <v>143</v>
      </c>
      <c r="D2045" t="s">
        <v>10111</v>
      </c>
      <c r="E2045">
        <v>17</v>
      </c>
      <c r="F2045" t="s">
        <v>10109</v>
      </c>
    </row>
    <row r="2046" spans="1:6" x14ac:dyDescent="0.25">
      <c r="A2046" t="s">
        <v>20329</v>
      </c>
      <c r="B2046" t="s">
        <v>74</v>
      </c>
      <c r="C2046" t="s">
        <v>143</v>
      </c>
      <c r="D2046" t="s">
        <v>463</v>
      </c>
      <c r="E2046">
        <v>1</v>
      </c>
      <c r="F2046" t="s">
        <v>10109</v>
      </c>
    </row>
    <row r="2047" spans="1:6" x14ac:dyDescent="0.25">
      <c r="A2047" t="s">
        <v>12343</v>
      </c>
      <c r="B2047" t="s">
        <v>74</v>
      </c>
      <c r="C2047" t="s">
        <v>143</v>
      </c>
      <c r="D2047" t="s">
        <v>10113</v>
      </c>
      <c r="E2047">
        <v>23</v>
      </c>
      <c r="F2047" t="s">
        <v>10109</v>
      </c>
    </row>
    <row r="2048" spans="1:6" x14ac:dyDescent="0.25">
      <c r="A2048" t="s">
        <v>20705</v>
      </c>
      <c r="B2048" t="s">
        <v>74</v>
      </c>
      <c r="C2048" t="s">
        <v>143</v>
      </c>
      <c r="D2048" t="s">
        <v>10124</v>
      </c>
      <c r="E2048">
        <v>1</v>
      </c>
      <c r="F2048" t="s">
        <v>10109</v>
      </c>
    </row>
    <row r="2049" spans="1:6" x14ac:dyDescent="0.25">
      <c r="A2049" t="s">
        <v>20482</v>
      </c>
      <c r="B2049" t="s">
        <v>74</v>
      </c>
      <c r="C2049" t="s">
        <v>144</v>
      </c>
      <c r="D2049" t="s">
        <v>458</v>
      </c>
      <c r="E2049">
        <v>1</v>
      </c>
      <c r="F2049" t="s">
        <v>10109</v>
      </c>
    </row>
    <row r="2050" spans="1:6" x14ac:dyDescent="0.25">
      <c r="A2050" t="s">
        <v>12030</v>
      </c>
      <c r="B2050" t="s">
        <v>74</v>
      </c>
      <c r="C2050" t="s">
        <v>144</v>
      </c>
      <c r="D2050" t="s">
        <v>10115</v>
      </c>
      <c r="E2050">
        <v>12</v>
      </c>
      <c r="F2050" t="s">
        <v>10109</v>
      </c>
    </row>
    <row r="2051" spans="1:6" x14ac:dyDescent="0.25">
      <c r="A2051" t="s">
        <v>10998</v>
      </c>
      <c r="B2051" t="s">
        <v>74</v>
      </c>
      <c r="C2051" t="s">
        <v>144</v>
      </c>
      <c r="D2051" t="s">
        <v>10111</v>
      </c>
      <c r="E2051">
        <v>142</v>
      </c>
      <c r="F2051" t="s">
        <v>10109</v>
      </c>
    </row>
    <row r="2052" spans="1:6" x14ac:dyDescent="0.25">
      <c r="A2052" t="s">
        <v>20729</v>
      </c>
      <c r="B2052" t="s">
        <v>74</v>
      </c>
      <c r="C2052" t="s">
        <v>144</v>
      </c>
      <c r="D2052" t="s">
        <v>463</v>
      </c>
      <c r="E2052">
        <v>6</v>
      </c>
      <c r="F2052" t="s">
        <v>10109</v>
      </c>
    </row>
    <row r="2053" spans="1:6" x14ac:dyDescent="0.25">
      <c r="A2053" t="s">
        <v>20291</v>
      </c>
      <c r="B2053" t="s">
        <v>74</v>
      </c>
      <c r="C2053" t="s">
        <v>144</v>
      </c>
      <c r="D2053" t="s">
        <v>464</v>
      </c>
      <c r="E2053">
        <v>2</v>
      </c>
      <c r="F2053" t="s">
        <v>10109</v>
      </c>
    </row>
    <row r="2054" spans="1:6" x14ac:dyDescent="0.25">
      <c r="A2054" t="s">
        <v>11535</v>
      </c>
      <c r="B2054" t="s">
        <v>74</v>
      </c>
      <c r="C2054" t="s">
        <v>144</v>
      </c>
      <c r="D2054" t="s">
        <v>10113</v>
      </c>
      <c r="E2054">
        <v>164</v>
      </c>
      <c r="F2054" t="s">
        <v>10109</v>
      </c>
    </row>
    <row r="2055" spans="1:6" x14ac:dyDescent="0.25">
      <c r="A2055" t="s">
        <v>11941</v>
      </c>
      <c r="B2055" t="s">
        <v>74</v>
      </c>
      <c r="C2055" t="s">
        <v>144</v>
      </c>
      <c r="D2055" t="s">
        <v>10124</v>
      </c>
      <c r="E2055">
        <v>4</v>
      </c>
      <c r="F2055" t="s">
        <v>10109</v>
      </c>
    </row>
    <row r="2056" spans="1:6" x14ac:dyDescent="0.25">
      <c r="A2056" t="s">
        <v>20712</v>
      </c>
      <c r="B2056" t="s">
        <v>74</v>
      </c>
      <c r="C2056" t="s">
        <v>144</v>
      </c>
      <c r="D2056" t="s">
        <v>457</v>
      </c>
      <c r="E2056">
        <v>1</v>
      </c>
      <c r="F2056" t="s">
        <v>10109</v>
      </c>
    </row>
    <row r="2057" spans="1:6" x14ac:dyDescent="0.25">
      <c r="A2057" t="s">
        <v>10506</v>
      </c>
      <c r="B2057" t="s">
        <v>74</v>
      </c>
      <c r="C2057" t="s">
        <v>144</v>
      </c>
      <c r="D2057" t="s">
        <v>469</v>
      </c>
      <c r="E2057">
        <v>1</v>
      </c>
      <c r="F2057" t="s">
        <v>10109</v>
      </c>
    </row>
    <row r="2058" spans="1:6" x14ac:dyDescent="0.25">
      <c r="A2058" t="s">
        <v>21406</v>
      </c>
      <c r="B2058" t="s">
        <v>74</v>
      </c>
      <c r="C2058" t="s">
        <v>144</v>
      </c>
      <c r="D2058" t="s">
        <v>474</v>
      </c>
      <c r="E2058">
        <v>2</v>
      </c>
      <c r="F2058" t="s">
        <v>10109</v>
      </c>
    </row>
    <row r="2059" spans="1:6" x14ac:dyDescent="0.25">
      <c r="A2059" t="s">
        <v>12574</v>
      </c>
      <c r="B2059" t="s">
        <v>74</v>
      </c>
      <c r="C2059" t="s">
        <v>144</v>
      </c>
      <c r="D2059" t="s">
        <v>475</v>
      </c>
      <c r="E2059">
        <v>2</v>
      </c>
      <c r="F2059" t="s">
        <v>10109</v>
      </c>
    </row>
    <row r="2060" spans="1:6" x14ac:dyDescent="0.25">
      <c r="A2060" t="s">
        <v>21192</v>
      </c>
      <c r="B2060" t="s">
        <v>74</v>
      </c>
      <c r="C2060" t="s">
        <v>144</v>
      </c>
      <c r="D2060" t="s">
        <v>476</v>
      </c>
      <c r="E2060">
        <v>1</v>
      </c>
      <c r="F2060" t="s">
        <v>10109</v>
      </c>
    </row>
    <row r="2061" spans="1:6" x14ac:dyDescent="0.25">
      <c r="A2061" t="s">
        <v>10399</v>
      </c>
      <c r="B2061" t="s">
        <v>74</v>
      </c>
      <c r="C2061" t="s">
        <v>144</v>
      </c>
      <c r="D2061" t="s">
        <v>10123</v>
      </c>
      <c r="E2061">
        <v>1</v>
      </c>
      <c r="F2061" t="s">
        <v>10109</v>
      </c>
    </row>
    <row r="2062" spans="1:6" x14ac:dyDescent="0.25">
      <c r="A2062" t="s">
        <v>20654</v>
      </c>
      <c r="B2062" t="s">
        <v>74</v>
      </c>
      <c r="C2062" t="s">
        <v>144</v>
      </c>
      <c r="D2062" t="s">
        <v>477</v>
      </c>
      <c r="E2062">
        <v>1</v>
      </c>
      <c r="F2062" t="s">
        <v>10109</v>
      </c>
    </row>
    <row r="2063" spans="1:6" x14ac:dyDescent="0.25">
      <c r="A2063" t="s">
        <v>11187</v>
      </c>
      <c r="B2063" t="s">
        <v>74</v>
      </c>
      <c r="C2063" t="s">
        <v>144</v>
      </c>
      <c r="D2063" t="s">
        <v>10137</v>
      </c>
      <c r="E2063">
        <v>1</v>
      </c>
      <c r="F2063" t="s">
        <v>10109</v>
      </c>
    </row>
    <row r="2064" spans="1:6" x14ac:dyDescent="0.25">
      <c r="A2064" t="s">
        <v>10994</v>
      </c>
      <c r="B2064" t="s">
        <v>74</v>
      </c>
      <c r="C2064" t="s">
        <v>145</v>
      </c>
      <c r="D2064" t="s">
        <v>10111</v>
      </c>
      <c r="E2064">
        <v>20</v>
      </c>
      <c r="F2064" t="s">
        <v>10109</v>
      </c>
    </row>
    <row r="2065" spans="1:6" x14ac:dyDescent="0.25">
      <c r="A2065" t="s">
        <v>12762</v>
      </c>
      <c r="B2065" t="s">
        <v>74</v>
      </c>
      <c r="C2065" t="s">
        <v>145</v>
      </c>
      <c r="D2065" t="s">
        <v>10113</v>
      </c>
      <c r="E2065">
        <v>20</v>
      </c>
      <c r="F2065" t="s">
        <v>10109</v>
      </c>
    </row>
    <row r="2066" spans="1:6" x14ac:dyDescent="0.25">
      <c r="A2066" t="s">
        <v>12776</v>
      </c>
      <c r="B2066" t="s">
        <v>74</v>
      </c>
      <c r="C2066" t="s">
        <v>146</v>
      </c>
      <c r="D2066" t="s">
        <v>10115</v>
      </c>
      <c r="E2066">
        <v>2</v>
      </c>
      <c r="F2066" t="s">
        <v>10109</v>
      </c>
    </row>
    <row r="2067" spans="1:6" x14ac:dyDescent="0.25">
      <c r="A2067" t="s">
        <v>12948</v>
      </c>
      <c r="B2067" t="s">
        <v>74</v>
      </c>
      <c r="C2067" t="s">
        <v>146</v>
      </c>
      <c r="D2067" t="s">
        <v>10111</v>
      </c>
      <c r="E2067">
        <v>15</v>
      </c>
      <c r="F2067" t="s">
        <v>10109</v>
      </c>
    </row>
    <row r="2068" spans="1:6" x14ac:dyDescent="0.25">
      <c r="A2068" t="s">
        <v>20561</v>
      </c>
      <c r="B2068" t="s">
        <v>74</v>
      </c>
      <c r="C2068" t="s">
        <v>146</v>
      </c>
      <c r="D2068" t="s">
        <v>462</v>
      </c>
      <c r="E2068">
        <v>1</v>
      </c>
      <c r="F2068" t="s">
        <v>10109</v>
      </c>
    </row>
    <row r="2069" spans="1:6" x14ac:dyDescent="0.25">
      <c r="A2069" t="s">
        <v>11926</v>
      </c>
      <c r="B2069" t="s">
        <v>74</v>
      </c>
      <c r="C2069" t="s">
        <v>146</v>
      </c>
      <c r="D2069" t="s">
        <v>463</v>
      </c>
      <c r="E2069">
        <v>2</v>
      </c>
      <c r="F2069" t="s">
        <v>10109</v>
      </c>
    </row>
    <row r="2070" spans="1:6" x14ac:dyDescent="0.25">
      <c r="A2070" t="s">
        <v>12586</v>
      </c>
      <c r="B2070" t="s">
        <v>74</v>
      </c>
      <c r="C2070" t="s">
        <v>146</v>
      </c>
      <c r="D2070" t="s">
        <v>10113</v>
      </c>
      <c r="E2070">
        <v>17</v>
      </c>
      <c r="F2070" t="s">
        <v>10109</v>
      </c>
    </row>
    <row r="2071" spans="1:6" x14ac:dyDescent="0.25">
      <c r="A2071" t="s">
        <v>21434</v>
      </c>
      <c r="B2071" t="s">
        <v>74</v>
      </c>
      <c r="C2071" t="s">
        <v>146</v>
      </c>
      <c r="D2071" t="s">
        <v>10124</v>
      </c>
      <c r="E2071">
        <v>1</v>
      </c>
      <c r="F2071" t="s">
        <v>10109</v>
      </c>
    </row>
    <row r="2072" spans="1:6" x14ac:dyDescent="0.25">
      <c r="A2072" t="s">
        <v>11098</v>
      </c>
      <c r="B2072" t="s">
        <v>74</v>
      </c>
      <c r="C2072" t="s">
        <v>146</v>
      </c>
      <c r="D2072" t="s">
        <v>10123</v>
      </c>
      <c r="E2072">
        <v>1</v>
      </c>
      <c r="F2072" t="s">
        <v>10109</v>
      </c>
    </row>
    <row r="2073" spans="1:6" x14ac:dyDescent="0.25">
      <c r="A2073" t="s">
        <v>11169</v>
      </c>
      <c r="B2073" t="s">
        <v>74</v>
      </c>
      <c r="C2073" t="s">
        <v>146</v>
      </c>
      <c r="D2073" t="s">
        <v>477</v>
      </c>
      <c r="E2073">
        <v>2</v>
      </c>
      <c r="F2073" t="s">
        <v>10109</v>
      </c>
    </row>
    <row r="2074" spans="1:6" x14ac:dyDescent="0.25">
      <c r="A2074" t="s">
        <v>20633</v>
      </c>
      <c r="B2074" t="s">
        <v>74</v>
      </c>
      <c r="C2074" t="s">
        <v>147</v>
      </c>
      <c r="D2074" t="s">
        <v>450</v>
      </c>
      <c r="E2074">
        <v>1</v>
      </c>
      <c r="F2074" t="s">
        <v>10109</v>
      </c>
    </row>
    <row r="2075" spans="1:6" x14ac:dyDescent="0.25">
      <c r="A2075" t="s">
        <v>20295</v>
      </c>
      <c r="B2075" t="s">
        <v>74</v>
      </c>
      <c r="C2075" t="s">
        <v>147</v>
      </c>
      <c r="D2075" t="s">
        <v>461</v>
      </c>
      <c r="E2075">
        <v>1</v>
      </c>
      <c r="F2075" t="s">
        <v>10109</v>
      </c>
    </row>
    <row r="2076" spans="1:6" x14ac:dyDescent="0.25">
      <c r="A2076" t="s">
        <v>10421</v>
      </c>
      <c r="B2076" t="s">
        <v>74</v>
      </c>
      <c r="C2076" t="s">
        <v>147</v>
      </c>
      <c r="D2076" t="s">
        <v>10115</v>
      </c>
      <c r="E2076">
        <v>2</v>
      </c>
      <c r="F2076" t="s">
        <v>10109</v>
      </c>
    </row>
    <row r="2077" spans="1:6" x14ac:dyDescent="0.25">
      <c r="A2077" t="s">
        <v>12400</v>
      </c>
      <c r="B2077" t="s">
        <v>74</v>
      </c>
      <c r="C2077" t="s">
        <v>147</v>
      </c>
      <c r="D2077" t="s">
        <v>10111</v>
      </c>
      <c r="E2077">
        <v>39</v>
      </c>
      <c r="F2077" t="s">
        <v>10109</v>
      </c>
    </row>
    <row r="2078" spans="1:6" x14ac:dyDescent="0.25">
      <c r="A2078" t="s">
        <v>20780</v>
      </c>
      <c r="B2078" t="s">
        <v>74</v>
      </c>
      <c r="C2078" t="s">
        <v>147</v>
      </c>
      <c r="D2078" t="s">
        <v>10122</v>
      </c>
      <c r="E2078">
        <v>1</v>
      </c>
      <c r="F2078" t="s">
        <v>10109</v>
      </c>
    </row>
    <row r="2079" spans="1:6" x14ac:dyDescent="0.25">
      <c r="A2079" t="s">
        <v>21250</v>
      </c>
      <c r="B2079" t="s">
        <v>74</v>
      </c>
      <c r="C2079" t="s">
        <v>147</v>
      </c>
      <c r="D2079" t="s">
        <v>463</v>
      </c>
      <c r="E2079">
        <v>1</v>
      </c>
      <c r="F2079" t="s">
        <v>10109</v>
      </c>
    </row>
    <row r="2080" spans="1:6" x14ac:dyDescent="0.25">
      <c r="A2080" t="s">
        <v>12360</v>
      </c>
      <c r="B2080" t="s">
        <v>74</v>
      </c>
      <c r="C2080" t="s">
        <v>147</v>
      </c>
      <c r="D2080" t="s">
        <v>464</v>
      </c>
      <c r="E2080">
        <v>1</v>
      </c>
      <c r="F2080" t="s">
        <v>10109</v>
      </c>
    </row>
    <row r="2081" spans="1:6" x14ac:dyDescent="0.25">
      <c r="A2081" t="s">
        <v>11669</v>
      </c>
      <c r="B2081" t="s">
        <v>74</v>
      </c>
      <c r="C2081" t="s">
        <v>147</v>
      </c>
      <c r="D2081" t="s">
        <v>10113</v>
      </c>
      <c r="E2081">
        <v>51</v>
      </c>
      <c r="F2081" t="s">
        <v>10109</v>
      </c>
    </row>
    <row r="2082" spans="1:6" x14ac:dyDescent="0.25">
      <c r="A2082" t="s">
        <v>20988</v>
      </c>
      <c r="B2082" t="s">
        <v>74</v>
      </c>
      <c r="C2082" t="s">
        <v>147</v>
      </c>
      <c r="D2082" t="s">
        <v>469</v>
      </c>
      <c r="E2082">
        <v>1</v>
      </c>
      <c r="F2082" t="s">
        <v>10109</v>
      </c>
    </row>
    <row r="2083" spans="1:6" x14ac:dyDescent="0.25">
      <c r="A2083" t="s">
        <v>20967</v>
      </c>
      <c r="B2083" t="s">
        <v>74</v>
      </c>
      <c r="C2083" t="s">
        <v>147</v>
      </c>
      <c r="D2083" t="s">
        <v>470</v>
      </c>
      <c r="E2083">
        <v>1</v>
      </c>
      <c r="F2083" t="s">
        <v>10109</v>
      </c>
    </row>
    <row r="2084" spans="1:6" x14ac:dyDescent="0.25">
      <c r="A2084" t="s">
        <v>20989</v>
      </c>
      <c r="B2084" t="s">
        <v>74</v>
      </c>
      <c r="C2084" t="s">
        <v>147</v>
      </c>
      <c r="D2084" t="s">
        <v>476</v>
      </c>
      <c r="E2084">
        <v>1</v>
      </c>
      <c r="F2084" t="s">
        <v>10109</v>
      </c>
    </row>
    <row r="2085" spans="1:6" x14ac:dyDescent="0.25">
      <c r="A2085" t="s">
        <v>21410</v>
      </c>
      <c r="B2085" t="s">
        <v>74</v>
      </c>
      <c r="C2085" t="s">
        <v>147</v>
      </c>
      <c r="D2085" t="s">
        <v>10123</v>
      </c>
      <c r="E2085">
        <v>1</v>
      </c>
      <c r="F2085" t="s">
        <v>10109</v>
      </c>
    </row>
    <row r="2086" spans="1:6" x14ac:dyDescent="0.25">
      <c r="A2086" t="s">
        <v>21360</v>
      </c>
      <c r="B2086" t="s">
        <v>74</v>
      </c>
      <c r="C2086" t="s">
        <v>147</v>
      </c>
      <c r="D2086" t="s">
        <v>10137</v>
      </c>
      <c r="E2086">
        <v>1</v>
      </c>
      <c r="F2086" t="s">
        <v>10109</v>
      </c>
    </row>
    <row r="2087" spans="1:6" x14ac:dyDescent="0.25">
      <c r="A2087" t="s">
        <v>10239</v>
      </c>
      <c r="B2087" t="s">
        <v>74</v>
      </c>
      <c r="C2087" t="s">
        <v>148</v>
      </c>
      <c r="D2087" t="s">
        <v>10111</v>
      </c>
      <c r="E2087">
        <v>12</v>
      </c>
      <c r="F2087" t="s">
        <v>10109</v>
      </c>
    </row>
    <row r="2088" spans="1:6" x14ac:dyDescent="0.25">
      <c r="A2088" t="s">
        <v>12135</v>
      </c>
      <c r="B2088" t="s">
        <v>74</v>
      </c>
      <c r="C2088" t="s">
        <v>148</v>
      </c>
      <c r="D2088" t="s">
        <v>10113</v>
      </c>
      <c r="E2088">
        <v>12</v>
      </c>
      <c r="F2088" t="s">
        <v>10109</v>
      </c>
    </row>
    <row r="2089" spans="1:6" x14ac:dyDescent="0.25">
      <c r="A2089" t="s">
        <v>20187</v>
      </c>
      <c r="B2089" t="s">
        <v>74</v>
      </c>
      <c r="C2089" t="s">
        <v>149</v>
      </c>
      <c r="D2089" t="s">
        <v>451</v>
      </c>
      <c r="E2089">
        <v>1</v>
      </c>
      <c r="F2089" t="s">
        <v>10109</v>
      </c>
    </row>
    <row r="2090" spans="1:6" x14ac:dyDescent="0.25">
      <c r="A2090" t="s">
        <v>11557</v>
      </c>
      <c r="B2090" t="s">
        <v>74</v>
      </c>
      <c r="C2090" t="s">
        <v>149</v>
      </c>
      <c r="D2090" t="s">
        <v>10115</v>
      </c>
      <c r="E2090">
        <v>3</v>
      </c>
      <c r="F2090" t="s">
        <v>10109</v>
      </c>
    </row>
    <row r="2091" spans="1:6" x14ac:dyDescent="0.25">
      <c r="A2091" t="s">
        <v>11076</v>
      </c>
      <c r="B2091" t="s">
        <v>74</v>
      </c>
      <c r="C2091" t="s">
        <v>149</v>
      </c>
      <c r="D2091" t="s">
        <v>10111</v>
      </c>
      <c r="E2091">
        <v>27</v>
      </c>
      <c r="F2091" t="s">
        <v>10109</v>
      </c>
    </row>
    <row r="2092" spans="1:6" x14ac:dyDescent="0.25">
      <c r="A2092" t="s">
        <v>10179</v>
      </c>
      <c r="B2092" t="s">
        <v>74</v>
      </c>
      <c r="C2092" t="s">
        <v>149</v>
      </c>
      <c r="D2092" t="s">
        <v>462</v>
      </c>
      <c r="E2092">
        <v>1</v>
      </c>
      <c r="F2092" t="s">
        <v>10109</v>
      </c>
    </row>
    <row r="2093" spans="1:6" x14ac:dyDescent="0.25">
      <c r="A2093" t="s">
        <v>20643</v>
      </c>
      <c r="B2093" t="s">
        <v>74</v>
      </c>
      <c r="C2093" t="s">
        <v>149</v>
      </c>
      <c r="D2093" t="s">
        <v>10122</v>
      </c>
      <c r="E2093">
        <v>1</v>
      </c>
      <c r="F2093" t="s">
        <v>10109</v>
      </c>
    </row>
    <row r="2094" spans="1:6" x14ac:dyDescent="0.25">
      <c r="A2094" t="s">
        <v>12696</v>
      </c>
      <c r="B2094" t="s">
        <v>74</v>
      </c>
      <c r="C2094" t="s">
        <v>149</v>
      </c>
      <c r="D2094" t="s">
        <v>463</v>
      </c>
      <c r="E2094">
        <v>3</v>
      </c>
      <c r="F2094" t="s">
        <v>10109</v>
      </c>
    </row>
    <row r="2095" spans="1:6" x14ac:dyDescent="0.25">
      <c r="A2095" t="s">
        <v>11994</v>
      </c>
      <c r="B2095" t="s">
        <v>74</v>
      </c>
      <c r="C2095" t="s">
        <v>149</v>
      </c>
      <c r="D2095" t="s">
        <v>10113</v>
      </c>
      <c r="E2095">
        <v>32</v>
      </c>
      <c r="F2095" t="s">
        <v>10109</v>
      </c>
    </row>
    <row r="2096" spans="1:6" x14ac:dyDescent="0.25">
      <c r="A2096" t="s">
        <v>20214</v>
      </c>
      <c r="B2096" t="s">
        <v>74</v>
      </c>
      <c r="C2096" t="s">
        <v>149</v>
      </c>
      <c r="D2096" t="s">
        <v>467</v>
      </c>
      <c r="E2096">
        <v>1</v>
      </c>
      <c r="F2096" t="s">
        <v>10109</v>
      </c>
    </row>
    <row r="2097" spans="1:6" x14ac:dyDescent="0.25">
      <c r="A2097" t="s">
        <v>12887</v>
      </c>
      <c r="B2097" t="s">
        <v>74</v>
      </c>
      <c r="C2097" t="s">
        <v>149</v>
      </c>
      <c r="D2097" t="s">
        <v>10124</v>
      </c>
      <c r="E2097">
        <v>1</v>
      </c>
      <c r="F2097" t="s">
        <v>10109</v>
      </c>
    </row>
    <row r="2098" spans="1:6" x14ac:dyDescent="0.25">
      <c r="A2098" t="s">
        <v>20285</v>
      </c>
      <c r="B2098" t="s">
        <v>74</v>
      </c>
      <c r="C2098" t="s">
        <v>149</v>
      </c>
      <c r="D2098" t="s">
        <v>469</v>
      </c>
      <c r="E2098">
        <v>1</v>
      </c>
      <c r="F2098" t="s">
        <v>10109</v>
      </c>
    </row>
    <row r="2099" spans="1:6" x14ac:dyDescent="0.25">
      <c r="A2099" t="s">
        <v>10983</v>
      </c>
      <c r="B2099" t="s">
        <v>74</v>
      </c>
      <c r="C2099" t="s">
        <v>149</v>
      </c>
      <c r="D2099" t="s">
        <v>470</v>
      </c>
      <c r="E2099">
        <v>1</v>
      </c>
      <c r="F2099" t="s">
        <v>10109</v>
      </c>
    </row>
    <row r="2100" spans="1:6" x14ac:dyDescent="0.25">
      <c r="A2100" t="s">
        <v>20172</v>
      </c>
      <c r="B2100" t="s">
        <v>74</v>
      </c>
      <c r="C2100" t="s">
        <v>149</v>
      </c>
      <c r="D2100" t="s">
        <v>473</v>
      </c>
      <c r="E2100">
        <v>1</v>
      </c>
      <c r="F2100" t="s">
        <v>10109</v>
      </c>
    </row>
    <row r="2101" spans="1:6" x14ac:dyDescent="0.25">
      <c r="A2101" t="s">
        <v>12742</v>
      </c>
      <c r="B2101" t="s">
        <v>74</v>
      </c>
      <c r="C2101" t="s">
        <v>149</v>
      </c>
      <c r="D2101" t="s">
        <v>475</v>
      </c>
      <c r="E2101">
        <v>1</v>
      </c>
      <c r="F2101" t="s">
        <v>10109</v>
      </c>
    </row>
    <row r="2102" spans="1:6" x14ac:dyDescent="0.25">
      <c r="A2102" t="s">
        <v>11000</v>
      </c>
      <c r="B2102" t="s">
        <v>74</v>
      </c>
      <c r="C2102" t="s">
        <v>149</v>
      </c>
      <c r="D2102" t="s">
        <v>10123</v>
      </c>
      <c r="E2102">
        <v>1</v>
      </c>
      <c r="F2102" t="s">
        <v>10109</v>
      </c>
    </row>
    <row r="2103" spans="1:6" x14ac:dyDescent="0.25">
      <c r="A2103" t="s">
        <v>10466</v>
      </c>
      <c r="B2103" t="s">
        <v>74</v>
      </c>
      <c r="C2103" t="s">
        <v>149</v>
      </c>
      <c r="D2103" t="s">
        <v>10137</v>
      </c>
      <c r="E2103">
        <v>1</v>
      </c>
      <c r="F2103" t="s">
        <v>10109</v>
      </c>
    </row>
    <row r="2104" spans="1:6" x14ac:dyDescent="0.25">
      <c r="A2104" t="s">
        <v>10575</v>
      </c>
      <c r="B2104" t="s">
        <v>74</v>
      </c>
      <c r="C2104" t="s">
        <v>150</v>
      </c>
      <c r="D2104" t="s">
        <v>10115</v>
      </c>
      <c r="E2104">
        <v>7</v>
      </c>
      <c r="F2104" t="s">
        <v>10109</v>
      </c>
    </row>
    <row r="2105" spans="1:6" x14ac:dyDescent="0.25">
      <c r="A2105" t="s">
        <v>11093</v>
      </c>
      <c r="B2105" t="s">
        <v>74</v>
      </c>
      <c r="C2105" t="s">
        <v>150</v>
      </c>
      <c r="D2105" t="s">
        <v>10111</v>
      </c>
      <c r="E2105">
        <v>107</v>
      </c>
      <c r="F2105" t="s">
        <v>10109</v>
      </c>
    </row>
    <row r="2106" spans="1:6" x14ac:dyDescent="0.25">
      <c r="A2106" t="s">
        <v>11991</v>
      </c>
      <c r="B2106" t="s">
        <v>74</v>
      </c>
      <c r="C2106" t="s">
        <v>150</v>
      </c>
      <c r="D2106" t="s">
        <v>462</v>
      </c>
      <c r="E2106">
        <v>1</v>
      </c>
      <c r="F2106" t="s">
        <v>10109</v>
      </c>
    </row>
    <row r="2107" spans="1:6" x14ac:dyDescent="0.25">
      <c r="A2107" t="s">
        <v>11935</v>
      </c>
      <c r="B2107" t="s">
        <v>74</v>
      </c>
      <c r="C2107" t="s">
        <v>150</v>
      </c>
      <c r="D2107" t="s">
        <v>10122</v>
      </c>
      <c r="E2107">
        <v>1</v>
      </c>
      <c r="F2107" t="s">
        <v>10109</v>
      </c>
    </row>
    <row r="2108" spans="1:6" x14ac:dyDescent="0.25">
      <c r="A2108" t="s">
        <v>12839</v>
      </c>
      <c r="B2108" t="s">
        <v>74</v>
      </c>
      <c r="C2108" t="s">
        <v>150</v>
      </c>
      <c r="D2108" t="s">
        <v>463</v>
      </c>
      <c r="E2108">
        <v>2</v>
      </c>
      <c r="F2108" t="s">
        <v>10109</v>
      </c>
    </row>
    <row r="2109" spans="1:6" x14ac:dyDescent="0.25">
      <c r="A2109" t="s">
        <v>10279</v>
      </c>
      <c r="B2109" t="s">
        <v>74</v>
      </c>
      <c r="C2109" t="s">
        <v>150</v>
      </c>
      <c r="D2109" t="s">
        <v>10113</v>
      </c>
      <c r="E2109">
        <v>131</v>
      </c>
      <c r="F2109" t="s">
        <v>10109</v>
      </c>
    </row>
    <row r="2110" spans="1:6" x14ac:dyDescent="0.25">
      <c r="A2110" t="s">
        <v>12403</v>
      </c>
      <c r="B2110" t="s">
        <v>74</v>
      </c>
      <c r="C2110" t="s">
        <v>150</v>
      </c>
      <c r="D2110" t="s">
        <v>10124</v>
      </c>
      <c r="E2110">
        <v>2</v>
      </c>
      <c r="F2110" t="s">
        <v>10109</v>
      </c>
    </row>
    <row r="2111" spans="1:6" x14ac:dyDescent="0.25">
      <c r="A2111" t="s">
        <v>12825</v>
      </c>
      <c r="B2111" t="s">
        <v>74</v>
      </c>
      <c r="C2111" t="s">
        <v>150</v>
      </c>
      <c r="D2111" t="s">
        <v>471</v>
      </c>
      <c r="E2111">
        <v>2</v>
      </c>
      <c r="F2111" t="s">
        <v>10109</v>
      </c>
    </row>
    <row r="2112" spans="1:6" x14ac:dyDescent="0.25">
      <c r="A2112" t="s">
        <v>21442</v>
      </c>
      <c r="B2112" t="s">
        <v>74</v>
      </c>
      <c r="C2112" t="s">
        <v>150</v>
      </c>
      <c r="D2112" t="s">
        <v>473</v>
      </c>
      <c r="E2112">
        <v>1</v>
      </c>
      <c r="F2112" t="s">
        <v>10109</v>
      </c>
    </row>
    <row r="2113" spans="1:6" x14ac:dyDescent="0.25">
      <c r="A2113" t="s">
        <v>11802</v>
      </c>
      <c r="B2113" t="s">
        <v>74</v>
      </c>
      <c r="C2113" t="s">
        <v>150</v>
      </c>
      <c r="D2113" t="s">
        <v>476</v>
      </c>
      <c r="E2113">
        <v>1</v>
      </c>
      <c r="F2113" t="s">
        <v>10109</v>
      </c>
    </row>
    <row r="2114" spans="1:6" x14ac:dyDescent="0.25">
      <c r="A2114" t="s">
        <v>11895</v>
      </c>
      <c r="B2114" t="s">
        <v>74</v>
      </c>
      <c r="C2114" t="s">
        <v>150</v>
      </c>
      <c r="D2114" t="s">
        <v>477</v>
      </c>
      <c r="E2114">
        <v>1</v>
      </c>
      <c r="F2114" t="s">
        <v>10109</v>
      </c>
    </row>
    <row r="2115" spans="1:6" x14ac:dyDescent="0.25">
      <c r="A2115" t="s">
        <v>12096</v>
      </c>
      <c r="B2115" t="s">
        <v>74</v>
      </c>
      <c r="C2115" t="s">
        <v>150</v>
      </c>
      <c r="D2115" t="s">
        <v>10137</v>
      </c>
      <c r="E2115">
        <v>1</v>
      </c>
      <c r="F2115" t="s">
        <v>10109</v>
      </c>
    </row>
    <row r="2116" spans="1:6" x14ac:dyDescent="0.25">
      <c r="A2116" t="s">
        <v>20237</v>
      </c>
      <c r="B2116" t="s">
        <v>74</v>
      </c>
      <c r="C2116" t="s">
        <v>151</v>
      </c>
      <c r="D2116" t="s">
        <v>452</v>
      </c>
      <c r="E2116">
        <v>1</v>
      </c>
      <c r="F2116" t="s">
        <v>10109</v>
      </c>
    </row>
    <row r="2117" spans="1:6" x14ac:dyDescent="0.25">
      <c r="A2117" t="s">
        <v>20891</v>
      </c>
      <c r="B2117" t="s">
        <v>74</v>
      </c>
      <c r="C2117" t="s">
        <v>151</v>
      </c>
      <c r="D2117" t="s">
        <v>453</v>
      </c>
      <c r="E2117">
        <v>1</v>
      </c>
      <c r="F2117" t="s">
        <v>10109</v>
      </c>
    </row>
    <row r="2118" spans="1:6" x14ac:dyDescent="0.25">
      <c r="A2118" t="s">
        <v>20203</v>
      </c>
      <c r="B2118" t="s">
        <v>74</v>
      </c>
      <c r="C2118" t="s">
        <v>151</v>
      </c>
      <c r="D2118" t="s">
        <v>20204</v>
      </c>
      <c r="E2118">
        <v>1</v>
      </c>
      <c r="F2118" t="s">
        <v>10109</v>
      </c>
    </row>
    <row r="2119" spans="1:6" x14ac:dyDescent="0.25">
      <c r="A2119" t="s">
        <v>20980</v>
      </c>
      <c r="B2119" t="s">
        <v>74</v>
      </c>
      <c r="C2119" t="s">
        <v>151</v>
      </c>
      <c r="D2119" t="s">
        <v>461</v>
      </c>
      <c r="E2119">
        <v>1</v>
      </c>
      <c r="F2119" t="s">
        <v>10109</v>
      </c>
    </row>
    <row r="2120" spans="1:6" x14ac:dyDescent="0.25">
      <c r="A2120" t="s">
        <v>10719</v>
      </c>
      <c r="B2120" t="s">
        <v>74</v>
      </c>
      <c r="C2120" t="s">
        <v>151</v>
      </c>
      <c r="D2120" t="s">
        <v>10115</v>
      </c>
      <c r="E2120">
        <v>3</v>
      </c>
      <c r="F2120" t="s">
        <v>10109</v>
      </c>
    </row>
    <row r="2121" spans="1:6" x14ac:dyDescent="0.25">
      <c r="A2121" t="s">
        <v>12121</v>
      </c>
      <c r="B2121" t="s">
        <v>74</v>
      </c>
      <c r="C2121" t="s">
        <v>151</v>
      </c>
      <c r="D2121" t="s">
        <v>10111</v>
      </c>
      <c r="E2121">
        <v>45</v>
      </c>
      <c r="F2121" t="s">
        <v>10109</v>
      </c>
    </row>
    <row r="2122" spans="1:6" x14ac:dyDescent="0.25">
      <c r="A2122" t="s">
        <v>20852</v>
      </c>
      <c r="B2122" t="s">
        <v>74</v>
      </c>
      <c r="C2122" t="s">
        <v>151</v>
      </c>
      <c r="D2122" t="s">
        <v>462</v>
      </c>
      <c r="E2122">
        <v>1</v>
      </c>
      <c r="F2122" t="s">
        <v>10109</v>
      </c>
    </row>
    <row r="2123" spans="1:6" x14ac:dyDescent="0.25">
      <c r="A2123" t="s">
        <v>10424</v>
      </c>
      <c r="B2123" t="s">
        <v>74</v>
      </c>
      <c r="C2123" t="s">
        <v>151</v>
      </c>
      <c r="D2123" t="s">
        <v>10122</v>
      </c>
      <c r="E2123">
        <v>1</v>
      </c>
      <c r="F2123" t="s">
        <v>10109</v>
      </c>
    </row>
    <row r="2124" spans="1:6" x14ac:dyDescent="0.25">
      <c r="A2124" t="s">
        <v>12559</v>
      </c>
      <c r="B2124" t="s">
        <v>74</v>
      </c>
      <c r="C2124" t="s">
        <v>151</v>
      </c>
      <c r="D2124" t="s">
        <v>463</v>
      </c>
      <c r="E2124">
        <v>1</v>
      </c>
      <c r="F2124" t="s">
        <v>10109</v>
      </c>
    </row>
    <row r="2125" spans="1:6" x14ac:dyDescent="0.25">
      <c r="A2125" t="s">
        <v>10766</v>
      </c>
      <c r="B2125" t="s">
        <v>74</v>
      </c>
      <c r="C2125" t="s">
        <v>151</v>
      </c>
      <c r="D2125" t="s">
        <v>10113</v>
      </c>
      <c r="E2125">
        <v>62</v>
      </c>
      <c r="F2125" t="s">
        <v>10109</v>
      </c>
    </row>
    <row r="2126" spans="1:6" x14ac:dyDescent="0.25">
      <c r="A2126" t="s">
        <v>20832</v>
      </c>
      <c r="B2126" t="s">
        <v>74</v>
      </c>
      <c r="C2126" t="s">
        <v>151</v>
      </c>
      <c r="D2126" t="s">
        <v>457</v>
      </c>
      <c r="E2126">
        <v>2</v>
      </c>
      <c r="F2126" t="s">
        <v>10109</v>
      </c>
    </row>
    <row r="2127" spans="1:6" x14ac:dyDescent="0.25">
      <c r="A2127" t="s">
        <v>20879</v>
      </c>
      <c r="B2127" t="s">
        <v>74</v>
      </c>
      <c r="C2127" t="s">
        <v>151</v>
      </c>
      <c r="D2127" t="s">
        <v>469</v>
      </c>
      <c r="E2127">
        <v>1</v>
      </c>
      <c r="F2127" t="s">
        <v>10109</v>
      </c>
    </row>
    <row r="2128" spans="1:6" x14ac:dyDescent="0.25">
      <c r="A2128" t="s">
        <v>21058</v>
      </c>
      <c r="B2128" t="s">
        <v>74</v>
      </c>
      <c r="C2128" t="s">
        <v>151</v>
      </c>
      <c r="D2128" t="s">
        <v>471</v>
      </c>
      <c r="E2128">
        <v>1</v>
      </c>
      <c r="F2128" t="s">
        <v>10109</v>
      </c>
    </row>
    <row r="2129" spans="1:6" x14ac:dyDescent="0.25">
      <c r="A2129" t="s">
        <v>20652</v>
      </c>
      <c r="B2129" t="s">
        <v>74</v>
      </c>
      <c r="C2129" t="s">
        <v>151</v>
      </c>
      <c r="D2129" t="s">
        <v>473</v>
      </c>
      <c r="E2129">
        <v>1</v>
      </c>
      <c r="F2129" t="s">
        <v>10109</v>
      </c>
    </row>
    <row r="2130" spans="1:6" x14ac:dyDescent="0.25">
      <c r="A2130" t="s">
        <v>20246</v>
      </c>
      <c r="B2130" t="s">
        <v>74</v>
      </c>
      <c r="C2130" t="s">
        <v>151</v>
      </c>
      <c r="D2130" t="s">
        <v>474</v>
      </c>
      <c r="E2130">
        <v>2</v>
      </c>
      <c r="F2130" t="s">
        <v>10109</v>
      </c>
    </row>
    <row r="2131" spans="1:6" x14ac:dyDescent="0.25">
      <c r="A2131" t="s">
        <v>12935</v>
      </c>
      <c r="B2131" t="s">
        <v>74</v>
      </c>
      <c r="C2131" t="s">
        <v>151</v>
      </c>
      <c r="D2131" t="s">
        <v>475</v>
      </c>
      <c r="E2131">
        <v>1</v>
      </c>
      <c r="F2131" t="s">
        <v>10109</v>
      </c>
    </row>
    <row r="2132" spans="1:6" x14ac:dyDescent="0.25">
      <c r="A2132" t="s">
        <v>21354</v>
      </c>
      <c r="B2132" t="s">
        <v>74</v>
      </c>
      <c r="C2132" t="s">
        <v>151</v>
      </c>
      <c r="D2132" t="s">
        <v>10123</v>
      </c>
      <c r="E2132">
        <v>2</v>
      </c>
      <c r="F2132" t="s">
        <v>10109</v>
      </c>
    </row>
    <row r="2133" spans="1:6" x14ac:dyDescent="0.25">
      <c r="A2133" t="s">
        <v>10138</v>
      </c>
      <c r="B2133" t="s">
        <v>74</v>
      </c>
      <c r="C2133" t="s">
        <v>151</v>
      </c>
      <c r="D2133" t="s">
        <v>10137</v>
      </c>
      <c r="E2133">
        <v>2</v>
      </c>
      <c r="F2133" t="s">
        <v>10109</v>
      </c>
    </row>
    <row r="2134" spans="1:6" x14ac:dyDescent="0.25">
      <c r="A2134" t="s">
        <v>12001</v>
      </c>
      <c r="B2134" t="s">
        <v>74</v>
      </c>
      <c r="C2134" t="s">
        <v>152</v>
      </c>
      <c r="D2134" t="s">
        <v>10115</v>
      </c>
      <c r="E2134">
        <v>2</v>
      </c>
      <c r="F2134" t="s">
        <v>10109</v>
      </c>
    </row>
    <row r="2135" spans="1:6" x14ac:dyDescent="0.25">
      <c r="A2135" t="s">
        <v>11170</v>
      </c>
      <c r="B2135" t="s">
        <v>74</v>
      </c>
      <c r="C2135" t="s">
        <v>152</v>
      </c>
      <c r="D2135" t="s">
        <v>10111</v>
      </c>
      <c r="E2135">
        <v>26</v>
      </c>
      <c r="F2135" t="s">
        <v>10109</v>
      </c>
    </row>
    <row r="2136" spans="1:6" x14ac:dyDescent="0.25">
      <c r="A2136" t="s">
        <v>10570</v>
      </c>
      <c r="B2136" t="s">
        <v>74</v>
      </c>
      <c r="C2136" t="s">
        <v>152</v>
      </c>
      <c r="D2136" t="s">
        <v>10122</v>
      </c>
      <c r="E2136">
        <v>1</v>
      </c>
      <c r="F2136" t="s">
        <v>10109</v>
      </c>
    </row>
    <row r="2137" spans="1:6" x14ac:dyDescent="0.25">
      <c r="A2137" t="s">
        <v>11912</v>
      </c>
      <c r="B2137" t="s">
        <v>74</v>
      </c>
      <c r="C2137" t="s">
        <v>152</v>
      </c>
      <c r="D2137" t="s">
        <v>463</v>
      </c>
      <c r="E2137">
        <v>2</v>
      </c>
      <c r="F2137" t="s">
        <v>10109</v>
      </c>
    </row>
    <row r="2138" spans="1:6" x14ac:dyDescent="0.25">
      <c r="A2138" t="s">
        <v>11777</v>
      </c>
      <c r="B2138" t="s">
        <v>74</v>
      </c>
      <c r="C2138" t="s">
        <v>152</v>
      </c>
      <c r="D2138" t="s">
        <v>10113</v>
      </c>
      <c r="E2138">
        <v>29</v>
      </c>
      <c r="F2138" t="s">
        <v>10109</v>
      </c>
    </row>
    <row r="2139" spans="1:6" x14ac:dyDescent="0.25">
      <c r="A2139" t="s">
        <v>20485</v>
      </c>
      <c r="B2139" t="s">
        <v>74</v>
      </c>
      <c r="C2139" t="s">
        <v>152</v>
      </c>
      <c r="D2139" t="s">
        <v>10124</v>
      </c>
      <c r="E2139">
        <v>1</v>
      </c>
      <c r="F2139" t="s">
        <v>10109</v>
      </c>
    </row>
    <row r="2140" spans="1:6" x14ac:dyDescent="0.25">
      <c r="A2140" t="s">
        <v>12756</v>
      </c>
      <c r="B2140" t="s">
        <v>74</v>
      </c>
      <c r="C2140" t="s">
        <v>153</v>
      </c>
      <c r="D2140" t="s">
        <v>454</v>
      </c>
      <c r="E2140">
        <v>1</v>
      </c>
      <c r="F2140" t="s">
        <v>10109</v>
      </c>
    </row>
    <row r="2141" spans="1:6" x14ac:dyDescent="0.25">
      <c r="A2141" t="s">
        <v>11408</v>
      </c>
      <c r="B2141" t="s">
        <v>74</v>
      </c>
      <c r="C2141" t="s">
        <v>153</v>
      </c>
      <c r="D2141" t="s">
        <v>10115</v>
      </c>
      <c r="E2141">
        <v>9</v>
      </c>
      <c r="F2141" t="s">
        <v>10109</v>
      </c>
    </row>
    <row r="2142" spans="1:6" x14ac:dyDescent="0.25">
      <c r="A2142" t="s">
        <v>12084</v>
      </c>
      <c r="B2142" t="s">
        <v>74</v>
      </c>
      <c r="C2142" t="s">
        <v>153</v>
      </c>
      <c r="D2142" t="s">
        <v>10111</v>
      </c>
      <c r="E2142">
        <v>55</v>
      </c>
      <c r="F2142" t="s">
        <v>10109</v>
      </c>
    </row>
    <row r="2143" spans="1:6" x14ac:dyDescent="0.25">
      <c r="A2143" t="s">
        <v>11671</v>
      </c>
      <c r="B2143" t="s">
        <v>74</v>
      </c>
      <c r="C2143" t="s">
        <v>153</v>
      </c>
      <c r="D2143" t="s">
        <v>462</v>
      </c>
      <c r="E2143">
        <v>1</v>
      </c>
      <c r="F2143" t="s">
        <v>10109</v>
      </c>
    </row>
    <row r="2144" spans="1:6" x14ac:dyDescent="0.25">
      <c r="A2144" t="s">
        <v>12338</v>
      </c>
      <c r="B2144" t="s">
        <v>74</v>
      </c>
      <c r="C2144" t="s">
        <v>153</v>
      </c>
      <c r="D2144" t="s">
        <v>10122</v>
      </c>
      <c r="E2144">
        <v>3</v>
      </c>
      <c r="F2144" t="s">
        <v>10109</v>
      </c>
    </row>
    <row r="2145" spans="1:6" x14ac:dyDescent="0.25">
      <c r="A2145" t="s">
        <v>11444</v>
      </c>
      <c r="B2145" t="s">
        <v>74</v>
      </c>
      <c r="C2145" t="s">
        <v>153</v>
      </c>
      <c r="D2145" t="s">
        <v>463</v>
      </c>
      <c r="E2145">
        <v>3</v>
      </c>
      <c r="F2145" t="s">
        <v>10109</v>
      </c>
    </row>
    <row r="2146" spans="1:6" x14ac:dyDescent="0.25">
      <c r="A2146" t="s">
        <v>10710</v>
      </c>
      <c r="B2146" t="s">
        <v>74</v>
      </c>
      <c r="C2146" t="s">
        <v>153</v>
      </c>
      <c r="D2146" t="s">
        <v>10113</v>
      </c>
      <c r="E2146">
        <v>59</v>
      </c>
      <c r="F2146" t="s">
        <v>10109</v>
      </c>
    </row>
    <row r="2147" spans="1:6" x14ac:dyDescent="0.25">
      <c r="A2147" t="s">
        <v>20730</v>
      </c>
      <c r="B2147" t="s">
        <v>74</v>
      </c>
      <c r="C2147" t="s">
        <v>153</v>
      </c>
      <c r="D2147" t="s">
        <v>467</v>
      </c>
      <c r="E2147">
        <v>1</v>
      </c>
      <c r="F2147" t="s">
        <v>10109</v>
      </c>
    </row>
    <row r="2148" spans="1:6" x14ac:dyDescent="0.25">
      <c r="A2148" t="s">
        <v>11767</v>
      </c>
      <c r="B2148" t="s">
        <v>74</v>
      </c>
      <c r="C2148" t="s">
        <v>153</v>
      </c>
      <c r="D2148" t="s">
        <v>10124</v>
      </c>
      <c r="E2148">
        <v>3</v>
      </c>
      <c r="F2148" t="s">
        <v>10109</v>
      </c>
    </row>
    <row r="2149" spans="1:6" x14ac:dyDescent="0.25">
      <c r="A2149" t="s">
        <v>12650</v>
      </c>
      <c r="B2149" t="s">
        <v>74</v>
      </c>
      <c r="C2149" t="s">
        <v>153</v>
      </c>
      <c r="D2149" t="s">
        <v>457</v>
      </c>
      <c r="E2149">
        <v>1</v>
      </c>
      <c r="F2149" t="s">
        <v>10109</v>
      </c>
    </row>
    <row r="2150" spans="1:6" x14ac:dyDescent="0.25">
      <c r="A2150" t="s">
        <v>20534</v>
      </c>
      <c r="B2150" t="s">
        <v>74</v>
      </c>
      <c r="C2150" t="s">
        <v>153</v>
      </c>
      <c r="D2150" t="s">
        <v>471</v>
      </c>
      <c r="E2150">
        <v>1</v>
      </c>
      <c r="F2150" t="s">
        <v>10109</v>
      </c>
    </row>
    <row r="2151" spans="1:6" x14ac:dyDescent="0.25">
      <c r="A2151" t="s">
        <v>10461</v>
      </c>
      <c r="B2151" t="s">
        <v>74</v>
      </c>
      <c r="C2151" t="s">
        <v>153</v>
      </c>
      <c r="D2151" t="s">
        <v>475</v>
      </c>
      <c r="E2151">
        <v>1</v>
      </c>
      <c r="F2151" t="s">
        <v>10109</v>
      </c>
    </row>
    <row r="2152" spans="1:6" x14ac:dyDescent="0.25">
      <c r="A2152" t="s">
        <v>20872</v>
      </c>
      <c r="B2152" t="s">
        <v>74</v>
      </c>
      <c r="C2152" t="s">
        <v>153</v>
      </c>
      <c r="D2152" t="s">
        <v>476</v>
      </c>
      <c r="E2152">
        <v>1</v>
      </c>
      <c r="F2152" t="s">
        <v>10109</v>
      </c>
    </row>
    <row r="2153" spans="1:6" x14ac:dyDescent="0.25">
      <c r="A2153" t="s">
        <v>20877</v>
      </c>
      <c r="B2153" t="s">
        <v>74</v>
      </c>
      <c r="C2153" t="s">
        <v>153</v>
      </c>
      <c r="D2153" t="s">
        <v>477</v>
      </c>
      <c r="E2153">
        <v>1</v>
      </c>
      <c r="F2153" t="s">
        <v>10109</v>
      </c>
    </row>
    <row r="2154" spans="1:6" x14ac:dyDescent="0.25">
      <c r="A2154" t="s">
        <v>21018</v>
      </c>
      <c r="B2154" t="s">
        <v>74</v>
      </c>
      <c r="C2154" t="s">
        <v>153</v>
      </c>
      <c r="D2154" t="s">
        <v>10137</v>
      </c>
      <c r="E2154">
        <v>2</v>
      </c>
      <c r="F2154" t="s">
        <v>10109</v>
      </c>
    </row>
    <row r="2155" spans="1:6" x14ac:dyDescent="0.25">
      <c r="A2155" t="s">
        <v>12889</v>
      </c>
      <c r="B2155" t="s">
        <v>74</v>
      </c>
      <c r="C2155" t="s">
        <v>154</v>
      </c>
      <c r="D2155" t="s">
        <v>451</v>
      </c>
      <c r="E2155">
        <v>1</v>
      </c>
      <c r="F2155" t="s">
        <v>10109</v>
      </c>
    </row>
    <row r="2156" spans="1:6" x14ac:dyDescent="0.25">
      <c r="A2156" t="s">
        <v>11544</v>
      </c>
      <c r="B2156" t="s">
        <v>74</v>
      </c>
      <c r="C2156" t="s">
        <v>154</v>
      </c>
      <c r="D2156" t="s">
        <v>10115</v>
      </c>
      <c r="E2156">
        <v>2</v>
      </c>
      <c r="F2156" t="s">
        <v>10109</v>
      </c>
    </row>
    <row r="2157" spans="1:6" x14ac:dyDescent="0.25">
      <c r="A2157" t="s">
        <v>11921</v>
      </c>
      <c r="B2157" t="s">
        <v>74</v>
      </c>
      <c r="C2157" t="s">
        <v>154</v>
      </c>
      <c r="D2157" t="s">
        <v>10111</v>
      </c>
      <c r="E2157">
        <v>34</v>
      </c>
      <c r="F2157" t="s">
        <v>10109</v>
      </c>
    </row>
    <row r="2158" spans="1:6" x14ac:dyDescent="0.25">
      <c r="A2158" t="s">
        <v>12929</v>
      </c>
      <c r="B2158" t="s">
        <v>74</v>
      </c>
      <c r="C2158" t="s">
        <v>154</v>
      </c>
      <c r="D2158" t="s">
        <v>463</v>
      </c>
      <c r="E2158">
        <v>1</v>
      </c>
      <c r="F2158" t="s">
        <v>10109</v>
      </c>
    </row>
    <row r="2159" spans="1:6" x14ac:dyDescent="0.25">
      <c r="A2159" t="s">
        <v>12827</v>
      </c>
      <c r="B2159" t="s">
        <v>74</v>
      </c>
      <c r="C2159" t="s">
        <v>154</v>
      </c>
      <c r="D2159" t="s">
        <v>10113</v>
      </c>
      <c r="E2159">
        <v>37</v>
      </c>
      <c r="F2159" t="s">
        <v>10109</v>
      </c>
    </row>
    <row r="2160" spans="1:6" x14ac:dyDescent="0.25">
      <c r="A2160" t="s">
        <v>20536</v>
      </c>
      <c r="B2160" t="s">
        <v>74</v>
      </c>
      <c r="C2160" t="s">
        <v>154</v>
      </c>
      <c r="D2160" t="s">
        <v>475</v>
      </c>
      <c r="E2160">
        <v>1</v>
      </c>
      <c r="F2160" t="s">
        <v>10109</v>
      </c>
    </row>
    <row r="2161" spans="1:6" x14ac:dyDescent="0.25">
      <c r="A2161" t="s">
        <v>20422</v>
      </c>
      <c r="B2161" t="s">
        <v>74</v>
      </c>
      <c r="C2161" t="s">
        <v>154</v>
      </c>
      <c r="D2161" t="s">
        <v>10123</v>
      </c>
      <c r="E2161">
        <v>1</v>
      </c>
      <c r="F2161" t="s">
        <v>10109</v>
      </c>
    </row>
    <row r="2162" spans="1:6" x14ac:dyDescent="0.25">
      <c r="A2162" t="s">
        <v>20595</v>
      </c>
      <c r="B2162" t="s">
        <v>74</v>
      </c>
      <c r="C2162" t="s">
        <v>155</v>
      </c>
      <c r="D2162" t="s">
        <v>10318</v>
      </c>
      <c r="E2162">
        <v>1</v>
      </c>
      <c r="F2162" t="s">
        <v>10109</v>
      </c>
    </row>
    <row r="2163" spans="1:6" x14ac:dyDescent="0.25">
      <c r="A2163" t="s">
        <v>11134</v>
      </c>
      <c r="B2163" t="s">
        <v>74</v>
      </c>
      <c r="C2163" t="s">
        <v>155</v>
      </c>
      <c r="D2163" t="s">
        <v>10115</v>
      </c>
      <c r="E2163">
        <v>6</v>
      </c>
      <c r="F2163" t="s">
        <v>10109</v>
      </c>
    </row>
    <row r="2164" spans="1:6" x14ac:dyDescent="0.25">
      <c r="A2164" t="s">
        <v>11112</v>
      </c>
      <c r="B2164" t="s">
        <v>74</v>
      </c>
      <c r="C2164" t="s">
        <v>155</v>
      </c>
      <c r="D2164" t="s">
        <v>10111</v>
      </c>
      <c r="E2164">
        <v>62</v>
      </c>
      <c r="F2164" t="s">
        <v>10109</v>
      </c>
    </row>
    <row r="2165" spans="1:6" x14ac:dyDescent="0.25">
      <c r="A2165" t="s">
        <v>20185</v>
      </c>
      <c r="B2165" t="s">
        <v>74</v>
      </c>
      <c r="C2165" t="s">
        <v>155</v>
      </c>
      <c r="D2165" t="s">
        <v>462</v>
      </c>
      <c r="E2165">
        <v>1</v>
      </c>
      <c r="F2165" t="s">
        <v>10109</v>
      </c>
    </row>
    <row r="2166" spans="1:6" x14ac:dyDescent="0.25">
      <c r="A2166" t="s">
        <v>11073</v>
      </c>
      <c r="B2166" t="s">
        <v>74</v>
      </c>
      <c r="C2166" t="s">
        <v>155</v>
      </c>
      <c r="D2166" t="s">
        <v>10122</v>
      </c>
      <c r="E2166">
        <v>3</v>
      </c>
      <c r="F2166" t="s">
        <v>10109</v>
      </c>
    </row>
    <row r="2167" spans="1:6" x14ac:dyDescent="0.25">
      <c r="A2167" t="s">
        <v>12688</v>
      </c>
      <c r="B2167" t="s">
        <v>74</v>
      </c>
      <c r="C2167" t="s">
        <v>155</v>
      </c>
      <c r="D2167" t="s">
        <v>463</v>
      </c>
      <c r="E2167">
        <v>4</v>
      </c>
      <c r="F2167" t="s">
        <v>10109</v>
      </c>
    </row>
    <row r="2168" spans="1:6" x14ac:dyDescent="0.25">
      <c r="A2168" t="s">
        <v>20867</v>
      </c>
      <c r="B2168" t="s">
        <v>74</v>
      </c>
      <c r="C2168" t="s">
        <v>155</v>
      </c>
      <c r="D2168" t="s">
        <v>464</v>
      </c>
      <c r="E2168">
        <v>1</v>
      </c>
      <c r="F2168" t="s">
        <v>10109</v>
      </c>
    </row>
    <row r="2169" spans="1:6" x14ac:dyDescent="0.25">
      <c r="A2169" t="s">
        <v>12055</v>
      </c>
      <c r="B2169" t="s">
        <v>74</v>
      </c>
      <c r="C2169" t="s">
        <v>155</v>
      </c>
      <c r="D2169" t="s">
        <v>10113</v>
      </c>
      <c r="E2169">
        <v>68</v>
      </c>
      <c r="F2169" t="s">
        <v>10109</v>
      </c>
    </row>
    <row r="2170" spans="1:6" x14ac:dyDescent="0.25">
      <c r="A2170" t="s">
        <v>21281</v>
      </c>
      <c r="B2170" t="s">
        <v>74</v>
      </c>
      <c r="C2170" t="s">
        <v>155</v>
      </c>
      <c r="D2170" t="s">
        <v>10124</v>
      </c>
      <c r="E2170">
        <v>1</v>
      </c>
      <c r="F2170" t="s">
        <v>10109</v>
      </c>
    </row>
    <row r="2171" spans="1:6" x14ac:dyDescent="0.25">
      <c r="A2171" t="s">
        <v>12915</v>
      </c>
      <c r="B2171" t="s">
        <v>74</v>
      </c>
      <c r="C2171" t="s">
        <v>155</v>
      </c>
      <c r="D2171" t="s">
        <v>457</v>
      </c>
      <c r="E2171">
        <v>1</v>
      </c>
      <c r="F2171" t="s">
        <v>10109</v>
      </c>
    </row>
    <row r="2172" spans="1:6" x14ac:dyDescent="0.25">
      <c r="A2172" t="s">
        <v>20640</v>
      </c>
      <c r="B2172" t="s">
        <v>74</v>
      </c>
      <c r="C2172" t="s">
        <v>155</v>
      </c>
      <c r="D2172" t="s">
        <v>471</v>
      </c>
      <c r="E2172">
        <v>1</v>
      </c>
      <c r="F2172" t="s">
        <v>10109</v>
      </c>
    </row>
    <row r="2173" spans="1:6" x14ac:dyDescent="0.25">
      <c r="A2173" t="s">
        <v>12439</v>
      </c>
      <c r="B2173" t="s">
        <v>74</v>
      </c>
      <c r="C2173" t="s">
        <v>155</v>
      </c>
      <c r="D2173" t="s">
        <v>475</v>
      </c>
      <c r="E2173">
        <v>1</v>
      </c>
      <c r="F2173" t="s">
        <v>10109</v>
      </c>
    </row>
    <row r="2174" spans="1:6" x14ac:dyDescent="0.25">
      <c r="A2174" t="s">
        <v>20792</v>
      </c>
      <c r="B2174" t="s">
        <v>74</v>
      </c>
      <c r="C2174" t="s">
        <v>155</v>
      </c>
      <c r="D2174" t="s">
        <v>476</v>
      </c>
      <c r="E2174">
        <v>1</v>
      </c>
      <c r="F2174" t="s">
        <v>10109</v>
      </c>
    </row>
    <row r="2175" spans="1:6" x14ac:dyDescent="0.25">
      <c r="A2175" t="s">
        <v>20219</v>
      </c>
      <c r="B2175" t="s">
        <v>74</v>
      </c>
      <c r="C2175" t="s">
        <v>155</v>
      </c>
      <c r="D2175" t="s">
        <v>10123</v>
      </c>
      <c r="E2175">
        <v>1</v>
      </c>
      <c r="F2175" t="s">
        <v>10109</v>
      </c>
    </row>
    <row r="2176" spans="1:6" x14ac:dyDescent="0.25">
      <c r="A2176" t="s">
        <v>10903</v>
      </c>
      <c r="B2176" t="s">
        <v>74</v>
      </c>
      <c r="C2176" t="s">
        <v>155</v>
      </c>
      <c r="D2176" t="s">
        <v>477</v>
      </c>
      <c r="E2176">
        <v>2</v>
      </c>
      <c r="F2176" t="s">
        <v>10109</v>
      </c>
    </row>
    <row r="2177" spans="1:6" x14ac:dyDescent="0.25">
      <c r="A2177" t="s">
        <v>20245</v>
      </c>
      <c r="B2177" t="s">
        <v>74</v>
      </c>
      <c r="C2177" t="s">
        <v>155</v>
      </c>
      <c r="D2177" t="s">
        <v>480</v>
      </c>
      <c r="E2177">
        <v>1</v>
      </c>
      <c r="F2177" t="s">
        <v>10109</v>
      </c>
    </row>
    <row r="2178" spans="1:6" x14ac:dyDescent="0.25">
      <c r="A2178" t="s">
        <v>20835</v>
      </c>
      <c r="B2178" t="s">
        <v>74</v>
      </c>
      <c r="C2178" t="s">
        <v>156</v>
      </c>
      <c r="D2178" t="s">
        <v>453</v>
      </c>
      <c r="E2178">
        <v>1</v>
      </c>
      <c r="F2178" t="s">
        <v>10109</v>
      </c>
    </row>
    <row r="2179" spans="1:6" x14ac:dyDescent="0.25">
      <c r="A2179" t="s">
        <v>21005</v>
      </c>
      <c r="B2179" t="s">
        <v>74</v>
      </c>
      <c r="C2179" t="s">
        <v>156</v>
      </c>
      <c r="D2179" t="s">
        <v>10115</v>
      </c>
      <c r="E2179">
        <v>1</v>
      </c>
      <c r="F2179" t="s">
        <v>10109</v>
      </c>
    </row>
    <row r="2180" spans="1:6" x14ac:dyDescent="0.25">
      <c r="A2180" t="s">
        <v>12906</v>
      </c>
      <c r="B2180" t="s">
        <v>74</v>
      </c>
      <c r="C2180" t="s">
        <v>156</v>
      </c>
      <c r="D2180" t="s">
        <v>10111</v>
      </c>
      <c r="E2180">
        <v>38</v>
      </c>
      <c r="F2180" t="s">
        <v>10109</v>
      </c>
    </row>
    <row r="2181" spans="1:6" x14ac:dyDescent="0.25">
      <c r="A2181" t="s">
        <v>20782</v>
      </c>
      <c r="B2181" t="s">
        <v>74</v>
      </c>
      <c r="C2181" t="s">
        <v>156</v>
      </c>
      <c r="D2181" t="s">
        <v>10122</v>
      </c>
      <c r="E2181">
        <v>1</v>
      </c>
      <c r="F2181" t="s">
        <v>10109</v>
      </c>
    </row>
    <row r="2182" spans="1:6" x14ac:dyDescent="0.25">
      <c r="A2182" t="s">
        <v>11042</v>
      </c>
      <c r="B2182" t="s">
        <v>74</v>
      </c>
      <c r="C2182" t="s">
        <v>156</v>
      </c>
      <c r="D2182" t="s">
        <v>10113</v>
      </c>
      <c r="E2182">
        <v>48</v>
      </c>
      <c r="F2182" t="s">
        <v>10109</v>
      </c>
    </row>
    <row r="2183" spans="1:6" x14ac:dyDescent="0.25">
      <c r="A2183" t="s">
        <v>20535</v>
      </c>
      <c r="B2183" t="s">
        <v>74</v>
      </c>
      <c r="C2183" t="s">
        <v>156</v>
      </c>
      <c r="D2183" t="s">
        <v>457</v>
      </c>
      <c r="E2183">
        <v>1</v>
      </c>
      <c r="F2183" t="s">
        <v>10109</v>
      </c>
    </row>
    <row r="2184" spans="1:6" x14ac:dyDescent="0.25">
      <c r="A2184" t="s">
        <v>20854</v>
      </c>
      <c r="B2184" t="s">
        <v>74</v>
      </c>
      <c r="C2184" t="s">
        <v>156</v>
      </c>
      <c r="D2184" t="s">
        <v>469</v>
      </c>
      <c r="E2184">
        <v>1</v>
      </c>
      <c r="F2184" t="s">
        <v>10109</v>
      </c>
    </row>
    <row r="2185" spans="1:6" x14ac:dyDescent="0.25">
      <c r="A2185" t="s">
        <v>20655</v>
      </c>
      <c r="B2185" t="s">
        <v>74</v>
      </c>
      <c r="C2185" t="s">
        <v>156</v>
      </c>
      <c r="D2185" t="s">
        <v>471</v>
      </c>
      <c r="E2185">
        <v>1</v>
      </c>
      <c r="F2185" t="s">
        <v>10109</v>
      </c>
    </row>
    <row r="2186" spans="1:6" x14ac:dyDescent="0.25">
      <c r="A2186" t="s">
        <v>20806</v>
      </c>
      <c r="B2186" t="s">
        <v>74</v>
      </c>
      <c r="C2186" t="s">
        <v>156</v>
      </c>
      <c r="D2186" t="s">
        <v>474</v>
      </c>
      <c r="E2186">
        <v>1</v>
      </c>
      <c r="F2186" t="s">
        <v>10109</v>
      </c>
    </row>
    <row r="2187" spans="1:6" x14ac:dyDescent="0.25">
      <c r="A2187" t="s">
        <v>20198</v>
      </c>
      <c r="B2187" t="s">
        <v>74</v>
      </c>
      <c r="C2187" t="s">
        <v>156</v>
      </c>
      <c r="D2187" t="s">
        <v>475</v>
      </c>
      <c r="E2187">
        <v>1</v>
      </c>
      <c r="F2187" t="s">
        <v>10109</v>
      </c>
    </row>
    <row r="2188" spans="1:6" x14ac:dyDescent="0.25">
      <c r="A2188" t="s">
        <v>20997</v>
      </c>
      <c r="B2188" t="s">
        <v>74</v>
      </c>
      <c r="C2188" t="s">
        <v>156</v>
      </c>
      <c r="D2188" t="s">
        <v>476</v>
      </c>
      <c r="E2188">
        <v>1</v>
      </c>
      <c r="F2188" t="s">
        <v>10109</v>
      </c>
    </row>
    <row r="2189" spans="1:6" x14ac:dyDescent="0.25">
      <c r="A2189" t="s">
        <v>21038</v>
      </c>
      <c r="B2189" t="s">
        <v>74</v>
      </c>
      <c r="C2189" t="s">
        <v>156</v>
      </c>
      <c r="D2189" t="s">
        <v>10137</v>
      </c>
      <c r="E2189">
        <v>1</v>
      </c>
      <c r="F2189" t="s">
        <v>10109</v>
      </c>
    </row>
    <row r="2190" spans="1:6" x14ac:dyDescent="0.25">
      <c r="A2190" t="s">
        <v>12715</v>
      </c>
      <c r="B2190" t="s">
        <v>74</v>
      </c>
      <c r="C2190" t="s">
        <v>157</v>
      </c>
      <c r="D2190" t="s">
        <v>455</v>
      </c>
      <c r="E2190">
        <v>2</v>
      </c>
      <c r="F2190" t="s">
        <v>10109</v>
      </c>
    </row>
    <row r="2191" spans="1:6" x14ac:dyDescent="0.25">
      <c r="A2191" t="s">
        <v>12920</v>
      </c>
      <c r="B2191" t="s">
        <v>74</v>
      </c>
      <c r="C2191" t="s">
        <v>157</v>
      </c>
      <c r="D2191" t="s">
        <v>10115</v>
      </c>
      <c r="E2191">
        <v>4</v>
      </c>
      <c r="F2191" t="s">
        <v>10109</v>
      </c>
    </row>
    <row r="2192" spans="1:6" x14ac:dyDescent="0.25">
      <c r="A2192" t="s">
        <v>11026</v>
      </c>
      <c r="B2192" t="s">
        <v>74</v>
      </c>
      <c r="C2192" t="s">
        <v>157</v>
      </c>
      <c r="D2192" t="s">
        <v>10111</v>
      </c>
      <c r="E2192">
        <v>13</v>
      </c>
      <c r="F2192" t="s">
        <v>10109</v>
      </c>
    </row>
    <row r="2193" spans="1:6" x14ac:dyDescent="0.25">
      <c r="A2193" t="s">
        <v>10996</v>
      </c>
      <c r="B2193" t="s">
        <v>74</v>
      </c>
      <c r="C2193" t="s">
        <v>157</v>
      </c>
      <c r="D2193" t="s">
        <v>462</v>
      </c>
      <c r="E2193">
        <v>1</v>
      </c>
      <c r="F2193" t="s">
        <v>10109</v>
      </c>
    </row>
    <row r="2194" spans="1:6" x14ac:dyDescent="0.25">
      <c r="A2194" t="s">
        <v>10728</v>
      </c>
      <c r="B2194" t="s">
        <v>74</v>
      </c>
      <c r="C2194" t="s">
        <v>157</v>
      </c>
      <c r="D2194" t="s">
        <v>10122</v>
      </c>
      <c r="E2194">
        <v>1</v>
      </c>
      <c r="F2194" t="s">
        <v>10109</v>
      </c>
    </row>
    <row r="2195" spans="1:6" x14ac:dyDescent="0.25">
      <c r="A2195" t="s">
        <v>10240</v>
      </c>
      <c r="B2195" t="s">
        <v>74</v>
      </c>
      <c r="C2195" t="s">
        <v>157</v>
      </c>
      <c r="D2195" t="s">
        <v>463</v>
      </c>
      <c r="E2195">
        <v>3</v>
      </c>
      <c r="F2195" t="s">
        <v>10109</v>
      </c>
    </row>
    <row r="2196" spans="1:6" x14ac:dyDescent="0.25">
      <c r="A2196" t="s">
        <v>10734</v>
      </c>
      <c r="B2196" t="s">
        <v>74</v>
      </c>
      <c r="C2196" t="s">
        <v>157</v>
      </c>
      <c r="D2196" t="s">
        <v>10113</v>
      </c>
      <c r="E2196">
        <v>21</v>
      </c>
      <c r="F2196" t="s">
        <v>10109</v>
      </c>
    </row>
    <row r="2197" spans="1:6" x14ac:dyDescent="0.25">
      <c r="A2197" t="s">
        <v>12513</v>
      </c>
      <c r="B2197" t="s">
        <v>74</v>
      </c>
      <c r="C2197" t="s">
        <v>157</v>
      </c>
      <c r="D2197" t="s">
        <v>10124</v>
      </c>
      <c r="E2197">
        <v>1</v>
      </c>
      <c r="F2197" t="s">
        <v>10109</v>
      </c>
    </row>
    <row r="2198" spans="1:6" x14ac:dyDescent="0.25">
      <c r="A2198" t="s">
        <v>11986</v>
      </c>
      <c r="B2198" t="s">
        <v>74</v>
      </c>
      <c r="C2198" t="s">
        <v>157</v>
      </c>
      <c r="D2198" t="s">
        <v>470</v>
      </c>
      <c r="E2198">
        <v>1</v>
      </c>
      <c r="F2198" t="s">
        <v>10109</v>
      </c>
    </row>
    <row r="2199" spans="1:6" x14ac:dyDescent="0.25">
      <c r="A2199" t="s">
        <v>11821</v>
      </c>
      <c r="B2199" t="s">
        <v>74</v>
      </c>
      <c r="C2199" t="s">
        <v>157</v>
      </c>
      <c r="D2199" t="s">
        <v>474</v>
      </c>
      <c r="E2199">
        <v>2</v>
      </c>
      <c r="F2199" t="s">
        <v>10109</v>
      </c>
    </row>
    <row r="2200" spans="1:6" x14ac:dyDescent="0.25">
      <c r="A2200" t="s">
        <v>21187</v>
      </c>
      <c r="B2200" t="s">
        <v>74</v>
      </c>
      <c r="C2200" t="s">
        <v>157</v>
      </c>
      <c r="D2200" t="s">
        <v>475</v>
      </c>
      <c r="E2200">
        <v>2</v>
      </c>
      <c r="F2200" t="s">
        <v>10109</v>
      </c>
    </row>
    <row r="2201" spans="1:6" x14ac:dyDescent="0.25">
      <c r="A2201" t="s">
        <v>10429</v>
      </c>
      <c r="B2201" t="s">
        <v>74</v>
      </c>
      <c r="C2201" t="s">
        <v>157</v>
      </c>
      <c r="D2201" t="s">
        <v>476</v>
      </c>
      <c r="E2201">
        <v>2</v>
      </c>
      <c r="F2201" t="s">
        <v>10109</v>
      </c>
    </row>
    <row r="2202" spans="1:6" x14ac:dyDescent="0.25">
      <c r="A2202" t="s">
        <v>10756</v>
      </c>
      <c r="B2202" t="s">
        <v>74</v>
      </c>
      <c r="C2202" t="s">
        <v>157</v>
      </c>
      <c r="D2202" t="s">
        <v>10123</v>
      </c>
      <c r="E2202">
        <v>1</v>
      </c>
      <c r="F2202" t="s">
        <v>10109</v>
      </c>
    </row>
    <row r="2203" spans="1:6" x14ac:dyDescent="0.25">
      <c r="A2203" t="s">
        <v>10658</v>
      </c>
      <c r="B2203" t="s">
        <v>74</v>
      </c>
      <c r="C2203" t="s">
        <v>157</v>
      </c>
      <c r="D2203" t="s">
        <v>477</v>
      </c>
      <c r="E2203">
        <v>1</v>
      </c>
      <c r="F2203" t="s">
        <v>10109</v>
      </c>
    </row>
    <row r="2204" spans="1:6" x14ac:dyDescent="0.25">
      <c r="A2204" t="s">
        <v>10224</v>
      </c>
      <c r="B2204" t="s">
        <v>74</v>
      </c>
      <c r="C2204" t="s">
        <v>157</v>
      </c>
      <c r="D2204" t="s">
        <v>10137</v>
      </c>
      <c r="E2204">
        <v>3</v>
      </c>
      <c r="F2204" t="s">
        <v>10109</v>
      </c>
    </row>
    <row r="2205" spans="1:6" x14ac:dyDescent="0.25">
      <c r="A2205" t="s">
        <v>10303</v>
      </c>
      <c r="B2205" t="s">
        <v>74</v>
      </c>
      <c r="C2205" t="s">
        <v>158</v>
      </c>
      <c r="D2205" t="s">
        <v>458</v>
      </c>
      <c r="E2205">
        <v>1</v>
      </c>
      <c r="F2205" t="s">
        <v>10109</v>
      </c>
    </row>
    <row r="2206" spans="1:6" x14ac:dyDescent="0.25">
      <c r="A2206" t="s">
        <v>12517</v>
      </c>
      <c r="B2206" t="s">
        <v>74</v>
      </c>
      <c r="C2206" t="s">
        <v>158</v>
      </c>
      <c r="D2206" t="s">
        <v>10115</v>
      </c>
      <c r="E2206">
        <v>2</v>
      </c>
      <c r="F2206" t="s">
        <v>10109</v>
      </c>
    </row>
    <row r="2207" spans="1:6" x14ac:dyDescent="0.25">
      <c r="A2207" t="s">
        <v>10410</v>
      </c>
      <c r="B2207" t="s">
        <v>74</v>
      </c>
      <c r="C2207" t="s">
        <v>158</v>
      </c>
      <c r="D2207" t="s">
        <v>10111</v>
      </c>
      <c r="E2207">
        <v>30</v>
      </c>
      <c r="F2207" t="s">
        <v>10109</v>
      </c>
    </row>
    <row r="2208" spans="1:6" x14ac:dyDescent="0.25">
      <c r="A2208" t="s">
        <v>21251</v>
      </c>
      <c r="B2208" t="s">
        <v>74</v>
      </c>
      <c r="C2208" t="s">
        <v>158</v>
      </c>
      <c r="D2208" t="s">
        <v>462</v>
      </c>
      <c r="E2208">
        <v>1</v>
      </c>
      <c r="F2208" t="s">
        <v>10109</v>
      </c>
    </row>
    <row r="2209" spans="1:6" x14ac:dyDescent="0.25">
      <c r="A2209" t="s">
        <v>21106</v>
      </c>
      <c r="B2209" t="s">
        <v>74</v>
      </c>
      <c r="C2209" t="s">
        <v>158</v>
      </c>
      <c r="D2209" t="s">
        <v>463</v>
      </c>
      <c r="E2209">
        <v>2</v>
      </c>
      <c r="F2209" t="s">
        <v>10109</v>
      </c>
    </row>
    <row r="2210" spans="1:6" x14ac:dyDescent="0.25">
      <c r="A2210" t="s">
        <v>12916</v>
      </c>
      <c r="B2210" t="s">
        <v>74</v>
      </c>
      <c r="C2210" t="s">
        <v>158</v>
      </c>
      <c r="D2210" t="s">
        <v>10113</v>
      </c>
      <c r="E2210">
        <v>33</v>
      </c>
      <c r="F2210" t="s">
        <v>10109</v>
      </c>
    </row>
    <row r="2211" spans="1:6" x14ac:dyDescent="0.25">
      <c r="A2211" t="s">
        <v>21193</v>
      </c>
      <c r="B2211" t="s">
        <v>74</v>
      </c>
      <c r="C2211" t="s">
        <v>158</v>
      </c>
      <c r="D2211" t="s">
        <v>474</v>
      </c>
      <c r="E2211">
        <v>1</v>
      </c>
      <c r="F2211" t="s">
        <v>10109</v>
      </c>
    </row>
    <row r="2212" spans="1:6" x14ac:dyDescent="0.25">
      <c r="A2212" t="s">
        <v>20604</v>
      </c>
      <c r="B2212" t="s">
        <v>74</v>
      </c>
      <c r="C2212" t="s">
        <v>158</v>
      </c>
      <c r="D2212" t="s">
        <v>480</v>
      </c>
      <c r="E2212">
        <v>1</v>
      </c>
      <c r="F2212" t="s">
        <v>10109</v>
      </c>
    </row>
    <row r="2213" spans="1:6" x14ac:dyDescent="0.25">
      <c r="A2213" t="s">
        <v>10288</v>
      </c>
      <c r="B2213" t="s">
        <v>74</v>
      </c>
      <c r="C2213" t="s">
        <v>159</v>
      </c>
      <c r="D2213" t="s">
        <v>10115</v>
      </c>
      <c r="E2213">
        <v>1</v>
      </c>
      <c r="F2213" t="s">
        <v>10109</v>
      </c>
    </row>
    <row r="2214" spans="1:6" x14ac:dyDescent="0.25">
      <c r="A2214" t="s">
        <v>10460</v>
      </c>
      <c r="B2214" t="s">
        <v>74</v>
      </c>
      <c r="C2214" t="s">
        <v>159</v>
      </c>
      <c r="D2214" t="s">
        <v>10111</v>
      </c>
      <c r="E2214">
        <v>27</v>
      </c>
      <c r="F2214" t="s">
        <v>10109</v>
      </c>
    </row>
    <row r="2215" spans="1:6" x14ac:dyDescent="0.25">
      <c r="A2215" t="s">
        <v>11153</v>
      </c>
      <c r="B2215" t="s">
        <v>74</v>
      </c>
      <c r="C2215" t="s">
        <v>159</v>
      </c>
      <c r="D2215" t="s">
        <v>10113</v>
      </c>
      <c r="E2215">
        <v>32</v>
      </c>
      <c r="F2215" t="s">
        <v>10109</v>
      </c>
    </row>
    <row r="2216" spans="1:6" x14ac:dyDescent="0.25">
      <c r="A2216" t="s">
        <v>12677</v>
      </c>
      <c r="B2216" t="s">
        <v>74</v>
      </c>
      <c r="C2216" t="s">
        <v>159</v>
      </c>
      <c r="D2216" t="s">
        <v>457</v>
      </c>
      <c r="E2216">
        <v>1</v>
      </c>
      <c r="F2216" t="s">
        <v>10109</v>
      </c>
    </row>
    <row r="2217" spans="1:6" x14ac:dyDescent="0.25">
      <c r="A2217" t="s">
        <v>11008</v>
      </c>
      <c r="B2217" t="s">
        <v>74</v>
      </c>
      <c r="C2217" t="s">
        <v>159</v>
      </c>
      <c r="D2217" t="s">
        <v>470</v>
      </c>
      <c r="E2217">
        <v>1</v>
      </c>
      <c r="F2217" t="s">
        <v>10109</v>
      </c>
    </row>
    <row r="2218" spans="1:6" x14ac:dyDescent="0.25">
      <c r="A2218" t="s">
        <v>20186</v>
      </c>
      <c r="B2218" t="s">
        <v>74</v>
      </c>
      <c r="C2218" t="s">
        <v>159</v>
      </c>
      <c r="D2218" t="s">
        <v>473</v>
      </c>
      <c r="E2218">
        <v>1</v>
      </c>
      <c r="F2218" t="s">
        <v>10109</v>
      </c>
    </row>
    <row r="2219" spans="1:6" x14ac:dyDescent="0.25">
      <c r="A2219" t="s">
        <v>10739</v>
      </c>
      <c r="B2219" t="s">
        <v>74</v>
      </c>
      <c r="C2219" t="s">
        <v>159</v>
      </c>
      <c r="D2219" t="s">
        <v>477</v>
      </c>
      <c r="E2219">
        <v>1</v>
      </c>
      <c r="F2219" t="s">
        <v>10109</v>
      </c>
    </row>
    <row r="2220" spans="1:6" x14ac:dyDescent="0.25">
      <c r="A2220" t="s">
        <v>20524</v>
      </c>
      <c r="B2220" t="s">
        <v>74</v>
      </c>
      <c r="C2220" t="s">
        <v>159</v>
      </c>
      <c r="D2220" t="s">
        <v>10137</v>
      </c>
      <c r="E2220">
        <v>1</v>
      </c>
      <c r="F2220" t="s">
        <v>10109</v>
      </c>
    </row>
    <row r="2221" spans="1:6" x14ac:dyDescent="0.25">
      <c r="A2221" t="s">
        <v>20518</v>
      </c>
      <c r="B2221" t="s">
        <v>74</v>
      </c>
      <c r="C2221" t="s">
        <v>160</v>
      </c>
      <c r="D2221" t="s">
        <v>10115</v>
      </c>
      <c r="E2221">
        <v>1</v>
      </c>
      <c r="F2221" t="s">
        <v>10109</v>
      </c>
    </row>
    <row r="2222" spans="1:6" x14ac:dyDescent="0.25">
      <c r="A2222" t="s">
        <v>12921</v>
      </c>
      <c r="B2222" t="s">
        <v>74</v>
      </c>
      <c r="C2222" t="s">
        <v>160</v>
      </c>
      <c r="D2222" t="s">
        <v>10111</v>
      </c>
      <c r="E2222">
        <v>18</v>
      </c>
      <c r="F2222" t="s">
        <v>10109</v>
      </c>
    </row>
    <row r="2223" spans="1:6" x14ac:dyDescent="0.25">
      <c r="A2223" t="s">
        <v>20711</v>
      </c>
      <c r="B2223" t="s">
        <v>74</v>
      </c>
      <c r="C2223" t="s">
        <v>160</v>
      </c>
      <c r="D2223" t="s">
        <v>463</v>
      </c>
      <c r="E2223">
        <v>1</v>
      </c>
      <c r="F2223" t="s">
        <v>10109</v>
      </c>
    </row>
    <row r="2224" spans="1:6" x14ac:dyDescent="0.25">
      <c r="A2224" t="s">
        <v>10760</v>
      </c>
      <c r="B2224" t="s">
        <v>74</v>
      </c>
      <c r="C2224" t="s">
        <v>160</v>
      </c>
      <c r="D2224" t="s">
        <v>10113</v>
      </c>
      <c r="E2224">
        <v>20</v>
      </c>
      <c r="F2224" t="s">
        <v>10109</v>
      </c>
    </row>
    <row r="2225" spans="1:6" x14ac:dyDescent="0.25">
      <c r="A2225" t="s">
        <v>20243</v>
      </c>
      <c r="B2225" t="s">
        <v>74</v>
      </c>
      <c r="C2225" t="s">
        <v>160</v>
      </c>
      <c r="D2225" t="s">
        <v>10124</v>
      </c>
      <c r="E2225">
        <v>1</v>
      </c>
      <c r="F2225" t="s">
        <v>10109</v>
      </c>
    </row>
    <row r="2226" spans="1:6" x14ac:dyDescent="0.25">
      <c r="A2226" t="s">
        <v>20532</v>
      </c>
      <c r="B2226" t="s">
        <v>74</v>
      </c>
      <c r="C2226" t="s">
        <v>161</v>
      </c>
      <c r="D2226" t="s">
        <v>450</v>
      </c>
      <c r="E2226">
        <v>1</v>
      </c>
      <c r="F2226" t="s">
        <v>10109</v>
      </c>
    </row>
    <row r="2227" spans="1:6" x14ac:dyDescent="0.25">
      <c r="A2227" t="s">
        <v>20779</v>
      </c>
      <c r="B2227" t="s">
        <v>74</v>
      </c>
      <c r="C2227" t="s">
        <v>161</v>
      </c>
      <c r="D2227" t="s">
        <v>10115</v>
      </c>
      <c r="E2227">
        <v>1</v>
      </c>
      <c r="F2227" t="s">
        <v>10109</v>
      </c>
    </row>
    <row r="2228" spans="1:6" x14ac:dyDescent="0.25">
      <c r="A2228" t="s">
        <v>10366</v>
      </c>
      <c r="B2228" t="s">
        <v>74</v>
      </c>
      <c r="C2228" t="s">
        <v>161</v>
      </c>
      <c r="D2228" t="s">
        <v>10111</v>
      </c>
      <c r="E2228">
        <v>5</v>
      </c>
      <c r="F2228" t="s">
        <v>10109</v>
      </c>
    </row>
    <row r="2229" spans="1:6" x14ac:dyDescent="0.25">
      <c r="A2229" t="s">
        <v>20332</v>
      </c>
      <c r="B2229" t="s">
        <v>74</v>
      </c>
      <c r="C2229" t="s">
        <v>161</v>
      </c>
      <c r="D2229" t="s">
        <v>10122</v>
      </c>
      <c r="E2229">
        <v>1</v>
      </c>
      <c r="F2229" t="s">
        <v>10109</v>
      </c>
    </row>
    <row r="2230" spans="1:6" x14ac:dyDescent="0.25">
      <c r="A2230" t="s">
        <v>21199</v>
      </c>
      <c r="B2230" t="s">
        <v>74</v>
      </c>
      <c r="C2230" t="s">
        <v>161</v>
      </c>
      <c r="D2230" t="s">
        <v>463</v>
      </c>
      <c r="E2230">
        <v>1</v>
      </c>
      <c r="F2230" t="s">
        <v>10109</v>
      </c>
    </row>
    <row r="2231" spans="1:6" x14ac:dyDescent="0.25">
      <c r="A2231" t="s">
        <v>11126</v>
      </c>
      <c r="B2231" t="s">
        <v>74</v>
      </c>
      <c r="C2231" t="s">
        <v>161</v>
      </c>
      <c r="D2231" t="s">
        <v>10113</v>
      </c>
      <c r="E2231">
        <v>8</v>
      </c>
      <c r="F2231" t="s">
        <v>10109</v>
      </c>
    </row>
    <row r="2232" spans="1:6" x14ac:dyDescent="0.25">
      <c r="A2232" t="s">
        <v>21110</v>
      </c>
      <c r="B2232" t="s">
        <v>74</v>
      </c>
      <c r="C2232" t="s">
        <v>161</v>
      </c>
      <c r="D2232" t="s">
        <v>474</v>
      </c>
      <c r="E2232">
        <v>1</v>
      </c>
      <c r="F2232" t="s">
        <v>10109</v>
      </c>
    </row>
    <row r="2233" spans="1:6" x14ac:dyDescent="0.25">
      <c r="A2233" t="s">
        <v>20979</v>
      </c>
      <c r="B2233" t="s">
        <v>74</v>
      </c>
      <c r="C2233" t="s">
        <v>162</v>
      </c>
      <c r="D2233" t="s">
        <v>460</v>
      </c>
      <c r="E2233">
        <v>1</v>
      </c>
      <c r="F2233" t="s">
        <v>10109</v>
      </c>
    </row>
    <row r="2234" spans="1:6" x14ac:dyDescent="0.25">
      <c r="A2234" t="s">
        <v>21044</v>
      </c>
      <c r="B2234" t="s">
        <v>74</v>
      </c>
      <c r="C2234" t="s">
        <v>162</v>
      </c>
      <c r="D2234" t="s">
        <v>10115</v>
      </c>
      <c r="E2234">
        <v>2</v>
      </c>
      <c r="F2234" t="s">
        <v>10109</v>
      </c>
    </row>
    <row r="2235" spans="1:6" x14ac:dyDescent="0.25">
      <c r="A2235" t="s">
        <v>12621</v>
      </c>
      <c r="B2235" t="s">
        <v>74</v>
      </c>
      <c r="C2235" t="s">
        <v>162</v>
      </c>
      <c r="D2235" t="s">
        <v>10111</v>
      </c>
      <c r="E2235">
        <v>25</v>
      </c>
      <c r="F2235" t="s">
        <v>10109</v>
      </c>
    </row>
    <row r="2236" spans="1:6" x14ac:dyDescent="0.25">
      <c r="A2236" t="s">
        <v>20594</v>
      </c>
      <c r="B2236" t="s">
        <v>74</v>
      </c>
      <c r="C2236" t="s">
        <v>162</v>
      </c>
      <c r="D2236" t="s">
        <v>463</v>
      </c>
      <c r="E2236">
        <v>1</v>
      </c>
      <c r="F2236" t="s">
        <v>10109</v>
      </c>
    </row>
    <row r="2237" spans="1:6" x14ac:dyDescent="0.25">
      <c r="A2237" t="s">
        <v>10155</v>
      </c>
      <c r="B2237" t="s">
        <v>74</v>
      </c>
      <c r="C2237" t="s">
        <v>162</v>
      </c>
      <c r="D2237" t="s">
        <v>10113</v>
      </c>
      <c r="E2237">
        <v>33</v>
      </c>
      <c r="F2237" t="s">
        <v>10109</v>
      </c>
    </row>
    <row r="2238" spans="1:6" x14ac:dyDescent="0.25">
      <c r="A2238" t="s">
        <v>21220</v>
      </c>
      <c r="B2238" t="s">
        <v>74</v>
      </c>
      <c r="C2238" t="s">
        <v>162</v>
      </c>
      <c r="D2238" t="s">
        <v>10124</v>
      </c>
      <c r="E2238">
        <v>1</v>
      </c>
      <c r="F2238" t="s">
        <v>10109</v>
      </c>
    </row>
    <row r="2239" spans="1:6" x14ac:dyDescent="0.25">
      <c r="A2239" t="s">
        <v>20874</v>
      </c>
      <c r="B2239" t="s">
        <v>74</v>
      </c>
      <c r="C2239" t="s">
        <v>162</v>
      </c>
      <c r="D2239" t="s">
        <v>477</v>
      </c>
      <c r="E2239">
        <v>1</v>
      </c>
      <c r="F2239" t="s">
        <v>10109</v>
      </c>
    </row>
    <row r="2240" spans="1:6" x14ac:dyDescent="0.25">
      <c r="A2240" t="s">
        <v>20519</v>
      </c>
      <c r="B2240" t="s">
        <v>74</v>
      </c>
      <c r="C2240" t="s">
        <v>163</v>
      </c>
      <c r="D2240" t="s">
        <v>10115</v>
      </c>
      <c r="E2240">
        <v>1</v>
      </c>
      <c r="F2240" t="s">
        <v>10109</v>
      </c>
    </row>
    <row r="2241" spans="1:6" x14ac:dyDescent="0.25">
      <c r="A2241" t="s">
        <v>10726</v>
      </c>
      <c r="B2241" t="s">
        <v>74</v>
      </c>
      <c r="C2241" t="s">
        <v>163</v>
      </c>
      <c r="D2241" t="s">
        <v>10111</v>
      </c>
      <c r="E2241">
        <v>16</v>
      </c>
      <c r="F2241" t="s">
        <v>10109</v>
      </c>
    </row>
    <row r="2242" spans="1:6" x14ac:dyDescent="0.25">
      <c r="A2242" t="s">
        <v>20225</v>
      </c>
      <c r="B2242" t="s">
        <v>74</v>
      </c>
      <c r="C2242" t="s">
        <v>163</v>
      </c>
      <c r="D2242" t="s">
        <v>10122</v>
      </c>
      <c r="E2242">
        <v>1</v>
      </c>
      <c r="F2242" t="s">
        <v>10109</v>
      </c>
    </row>
    <row r="2243" spans="1:6" x14ac:dyDescent="0.25">
      <c r="A2243" t="s">
        <v>20788</v>
      </c>
      <c r="B2243" t="s">
        <v>74</v>
      </c>
      <c r="C2243" t="s">
        <v>163</v>
      </c>
      <c r="D2243" t="s">
        <v>463</v>
      </c>
      <c r="E2243">
        <v>1</v>
      </c>
      <c r="F2243" t="s">
        <v>10109</v>
      </c>
    </row>
    <row r="2244" spans="1:6" x14ac:dyDescent="0.25">
      <c r="A2244" t="s">
        <v>10145</v>
      </c>
      <c r="B2244" t="s">
        <v>74</v>
      </c>
      <c r="C2244" t="s">
        <v>163</v>
      </c>
      <c r="D2244" t="s">
        <v>10113</v>
      </c>
      <c r="E2244">
        <v>18</v>
      </c>
      <c r="F2244" t="s">
        <v>10109</v>
      </c>
    </row>
    <row r="2245" spans="1:6" x14ac:dyDescent="0.25">
      <c r="A2245" t="s">
        <v>12770</v>
      </c>
      <c r="B2245" t="s">
        <v>74</v>
      </c>
      <c r="C2245" t="s">
        <v>164</v>
      </c>
      <c r="D2245" t="s">
        <v>455</v>
      </c>
      <c r="E2245">
        <v>1</v>
      </c>
      <c r="F2245" t="s">
        <v>10109</v>
      </c>
    </row>
    <row r="2246" spans="1:6" x14ac:dyDescent="0.25">
      <c r="A2246" t="s">
        <v>12746</v>
      </c>
      <c r="B2246" t="s">
        <v>74</v>
      </c>
      <c r="C2246" t="s">
        <v>164</v>
      </c>
      <c r="D2246" t="s">
        <v>10115</v>
      </c>
      <c r="E2246">
        <v>2</v>
      </c>
      <c r="F2246" t="s">
        <v>10109</v>
      </c>
    </row>
    <row r="2247" spans="1:6" x14ac:dyDescent="0.25">
      <c r="A2247" t="s">
        <v>10826</v>
      </c>
      <c r="B2247" t="s">
        <v>74</v>
      </c>
      <c r="C2247" t="s">
        <v>164</v>
      </c>
      <c r="D2247" t="s">
        <v>10111</v>
      </c>
      <c r="E2247">
        <v>24</v>
      </c>
      <c r="F2247" t="s">
        <v>10109</v>
      </c>
    </row>
    <row r="2248" spans="1:6" x14ac:dyDescent="0.25">
      <c r="A2248" t="s">
        <v>10588</v>
      </c>
      <c r="B2248" t="s">
        <v>74</v>
      </c>
      <c r="C2248" t="s">
        <v>164</v>
      </c>
      <c r="D2248" t="s">
        <v>462</v>
      </c>
      <c r="E2248">
        <v>1</v>
      </c>
      <c r="F2248" t="s">
        <v>10109</v>
      </c>
    </row>
    <row r="2249" spans="1:6" x14ac:dyDescent="0.25">
      <c r="A2249" t="s">
        <v>11896</v>
      </c>
      <c r="B2249" t="s">
        <v>74</v>
      </c>
      <c r="C2249" t="s">
        <v>164</v>
      </c>
      <c r="D2249" t="s">
        <v>463</v>
      </c>
      <c r="E2249">
        <v>1</v>
      </c>
      <c r="F2249" t="s">
        <v>10109</v>
      </c>
    </row>
    <row r="2250" spans="1:6" x14ac:dyDescent="0.25">
      <c r="A2250" t="s">
        <v>12835</v>
      </c>
      <c r="B2250" t="s">
        <v>74</v>
      </c>
      <c r="C2250" t="s">
        <v>164</v>
      </c>
      <c r="D2250" t="s">
        <v>10113</v>
      </c>
      <c r="E2250">
        <v>26</v>
      </c>
      <c r="F2250" t="s">
        <v>10109</v>
      </c>
    </row>
    <row r="2251" spans="1:6" x14ac:dyDescent="0.25">
      <c r="A2251" t="s">
        <v>11799</v>
      </c>
      <c r="B2251" t="s">
        <v>74</v>
      </c>
      <c r="C2251" t="s">
        <v>164</v>
      </c>
      <c r="D2251" t="s">
        <v>474</v>
      </c>
      <c r="E2251">
        <v>1</v>
      </c>
      <c r="F2251" t="s">
        <v>10109</v>
      </c>
    </row>
    <row r="2252" spans="1:6" x14ac:dyDescent="0.25">
      <c r="A2252" t="s">
        <v>10829</v>
      </c>
      <c r="B2252" t="s">
        <v>74</v>
      </c>
      <c r="C2252" t="s">
        <v>164</v>
      </c>
      <c r="D2252" t="s">
        <v>10123</v>
      </c>
      <c r="E2252">
        <v>1</v>
      </c>
      <c r="F2252" t="s">
        <v>10109</v>
      </c>
    </row>
    <row r="2253" spans="1:6" x14ac:dyDescent="0.25">
      <c r="A2253" t="s">
        <v>10907</v>
      </c>
      <c r="B2253" t="s">
        <v>74</v>
      </c>
      <c r="C2253" t="s">
        <v>165</v>
      </c>
      <c r="D2253" t="s">
        <v>10115</v>
      </c>
      <c r="E2253">
        <v>2</v>
      </c>
      <c r="F2253" t="s">
        <v>10109</v>
      </c>
    </row>
    <row r="2254" spans="1:6" x14ac:dyDescent="0.25">
      <c r="A2254" t="s">
        <v>11756</v>
      </c>
      <c r="B2254" t="s">
        <v>74</v>
      </c>
      <c r="C2254" t="s">
        <v>165</v>
      </c>
      <c r="D2254" t="s">
        <v>10111</v>
      </c>
      <c r="E2254">
        <v>70</v>
      </c>
      <c r="F2254" t="s">
        <v>10109</v>
      </c>
    </row>
    <row r="2255" spans="1:6" x14ac:dyDescent="0.25">
      <c r="A2255" t="s">
        <v>12425</v>
      </c>
      <c r="B2255" t="s">
        <v>74</v>
      </c>
      <c r="C2255" t="s">
        <v>165</v>
      </c>
      <c r="D2255" t="s">
        <v>10113</v>
      </c>
      <c r="E2255">
        <v>79</v>
      </c>
      <c r="F2255" t="s">
        <v>10109</v>
      </c>
    </row>
    <row r="2256" spans="1:6" x14ac:dyDescent="0.25">
      <c r="A2256" t="s">
        <v>20843</v>
      </c>
      <c r="B2256" t="s">
        <v>74</v>
      </c>
      <c r="C2256" t="s">
        <v>165</v>
      </c>
      <c r="D2256" t="s">
        <v>476</v>
      </c>
      <c r="E2256">
        <v>2</v>
      </c>
      <c r="F2256" t="s">
        <v>10109</v>
      </c>
    </row>
    <row r="2257" spans="1:6" x14ac:dyDescent="0.25">
      <c r="A2257" t="s">
        <v>12024</v>
      </c>
      <c r="B2257" t="s">
        <v>74</v>
      </c>
      <c r="C2257" t="s">
        <v>166</v>
      </c>
      <c r="D2257" t="s">
        <v>10111</v>
      </c>
      <c r="E2257">
        <v>10</v>
      </c>
      <c r="F2257" t="s">
        <v>10109</v>
      </c>
    </row>
    <row r="2258" spans="1:6" x14ac:dyDescent="0.25">
      <c r="A2258" t="s">
        <v>10388</v>
      </c>
      <c r="B2258" t="s">
        <v>74</v>
      </c>
      <c r="C2258" t="s">
        <v>166</v>
      </c>
      <c r="D2258" t="s">
        <v>10113</v>
      </c>
      <c r="E2258">
        <v>11</v>
      </c>
      <c r="F2258" t="s">
        <v>10109</v>
      </c>
    </row>
    <row r="2259" spans="1:6" x14ac:dyDescent="0.25">
      <c r="A2259" t="s">
        <v>12042</v>
      </c>
      <c r="B2259" t="s">
        <v>74</v>
      </c>
      <c r="C2259" t="s">
        <v>167</v>
      </c>
      <c r="D2259" t="s">
        <v>10111</v>
      </c>
      <c r="E2259">
        <v>9</v>
      </c>
      <c r="F2259" t="s">
        <v>10109</v>
      </c>
    </row>
    <row r="2260" spans="1:6" x14ac:dyDescent="0.25">
      <c r="A2260" t="s">
        <v>10450</v>
      </c>
      <c r="B2260" t="s">
        <v>74</v>
      </c>
      <c r="C2260" t="s">
        <v>167</v>
      </c>
      <c r="D2260" t="s">
        <v>10113</v>
      </c>
      <c r="E2260">
        <v>12</v>
      </c>
      <c r="F2260" t="s">
        <v>10109</v>
      </c>
    </row>
    <row r="2261" spans="1:6" x14ac:dyDescent="0.25">
      <c r="A2261" t="s">
        <v>21280</v>
      </c>
      <c r="B2261" t="s">
        <v>74</v>
      </c>
      <c r="C2261" t="s">
        <v>168</v>
      </c>
      <c r="D2261" t="s">
        <v>10115</v>
      </c>
      <c r="E2261">
        <v>1</v>
      </c>
      <c r="F2261" t="s">
        <v>10109</v>
      </c>
    </row>
    <row r="2262" spans="1:6" x14ac:dyDescent="0.25">
      <c r="A2262" t="s">
        <v>12505</v>
      </c>
      <c r="B2262" t="s">
        <v>74</v>
      </c>
      <c r="C2262" t="s">
        <v>168</v>
      </c>
      <c r="D2262" t="s">
        <v>10111</v>
      </c>
      <c r="E2262">
        <v>23</v>
      </c>
      <c r="F2262" t="s">
        <v>10109</v>
      </c>
    </row>
    <row r="2263" spans="1:6" x14ac:dyDescent="0.25">
      <c r="A2263" t="s">
        <v>20598</v>
      </c>
      <c r="B2263" t="s">
        <v>74</v>
      </c>
      <c r="C2263" t="s">
        <v>168</v>
      </c>
      <c r="D2263" t="s">
        <v>10122</v>
      </c>
      <c r="E2263">
        <v>1</v>
      </c>
      <c r="F2263" t="s">
        <v>10109</v>
      </c>
    </row>
    <row r="2264" spans="1:6" x14ac:dyDescent="0.25">
      <c r="A2264" t="s">
        <v>20233</v>
      </c>
      <c r="B2264" t="s">
        <v>74</v>
      </c>
      <c r="C2264" t="s">
        <v>168</v>
      </c>
      <c r="D2264" t="s">
        <v>463</v>
      </c>
      <c r="E2264">
        <v>1</v>
      </c>
      <c r="F2264" t="s">
        <v>10109</v>
      </c>
    </row>
    <row r="2265" spans="1:6" x14ac:dyDescent="0.25">
      <c r="A2265" t="s">
        <v>12351</v>
      </c>
      <c r="B2265" t="s">
        <v>74</v>
      </c>
      <c r="C2265" t="s">
        <v>168</v>
      </c>
      <c r="D2265" t="s">
        <v>10113</v>
      </c>
      <c r="E2265">
        <v>30</v>
      </c>
      <c r="F2265" t="s">
        <v>10109</v>
      </c>
    </row>
    <row r="2266" spans="1:6" x14ac:dyDescent="0.25">
      <c r="A2266" t="s">
        <v>20552</v>
      </c>
      <c r="B2266" t="s">
        <v>74</v>
      </c>
      <c r="C2266" t="s">
        <v>168</v>
      </c>
      <c r="D2266" t="s">
        <v>477</v>
      </c>
      <c r="E2266">
        <v>1</v>
      </c>
      <c r="F2266" t="s">
        <v>10109</v>
      </c>
    </row>
    <row r="2267" spans="1:6" x14ac:dyDescent="0.25">
      <c r="A2267" t="s">
        <v>21135</v>
      </c>
      <c r="B2267" t="s">
        <v>74</v>
      </c>
      <c r="C2267" t="s">
        <v>168</v>
      </c>
      <c r="D2267" t="s">
        <v>10137</v>
      </c>
      <c r="E2267">
        <v>1</v>
      </c>
      <c r="F2267" t="s">
        <v>10109</v>
      </c>
    </row>
    <row r="2268" spans="1:6" x14ac:dyDescent="0.25">
      <c r="A2268" t="s">
        <v>21255</v>
      </c>
      <c r="B2268" t="s">
        <v>74</v>
      </c>
      <c r="C2268" t="s">
        <v>169</v>
      </c>
      <c r="D2268" t="s">
        <v>458</v>
      </c>
      <c r="E2268">
        <v>1</v>
      </c>
      <c r="F2268" t="s">
        <v>10109</v>
      </c>
    </row>
    <row r="2269" spans="1:6" x14ac:dyDescent="0.25">
      <c r="A2269" t="s">
        <v>20590</v>
      </c>
      <c r="B2269" t="s">
        <v>74</v>
      </c>
      <c r="C2269" t="s">
        <v>169</v>
      </c>
      <c r="D2269" t="s">
        <v>10115</v>
      </c>
      <c r="E2269">
        <v>1</v>
      </c>
      <c r="F2269" t="s">
        <v>10109</v>
      </c>
    </row>
    <row r="2270" spans="1:6" x14ac:dyDescent="0.25">
      <c r="A2270" t="s">
        <v>11558</v>
      </c>
      <c r="B2270" t="s">
        <v>74</v>
      </c>
      <c r="C2270" t="s">
        <v>169</v>
      </c>
      <c r="D2270" t="s">
        <v>10111</v>
      </c>
      <c r="E2270">
        <v>16</v>
      </c>
      <c r="F2270" t="s">
        <v>10109</v>
      </c>
    </row>
    <row r="2271" spans="1:6" x14ac:dyDescent="0.25">
      <c r="A2271" t="s">
        <v>20560</v>
      </c>
      <c r="B2271" t="s">
        <v>74</v>
      </c>
      <c r="C2271" t="s">
        <v>169</v>
      </c>
      <c r="D2271" t="s">
        <v>10122</v>
      </c>
      <c r="E2271">
        <v>1</v>
      </c>
      <c r="F2271" t="s">
        <v>10109</v>
      </c>
    </row>
    <row r="2272" spans="1:6" x14ac:dyDescent="0.25">
      <c r="A2272" t="s">
        <v>21143</v>
      </c>
      <c r="B2272" t="s">
        <v>74</v>
      </c>
      <c r="C2272" t="s">
        <v>169</v>
      </c>
      <c r="D2272" t="s">
        <v>463</v>
      </c>
      <c r="E2272">
        <v>1</v>
      </c>
      <c r="F2272" t="s">
        <v>10109</v>
      </c>
    </row>
    <row r="2273" spans="1:6" x14ac:dyDescent="0.25">
      <c r="A2273" t="s">
        <v>10605</v>
      </c>
      <c r="B2273" t="s">
        <v>74</v>
      </c>
      <c r="C2273" t="s">
        <v>169</v>
      </c>
      <c r="D2273" t="s">
        <v>10113</v>
      </c>
      <c r="E2273">
        <v>18</v>
      </c>
      <c r="F2273" t="s">
        <v>10109</v>
      </c>
    </row>
    <row r="2274" spans="1:6" x14ac:dyDescent="0.25">
      <c r="A2274" t="s">
        <v>21383</v>
      </c>
      <c r="B2274" t="s">
        <v>74</v>
      </c>
      <c r="C2274" t="s">
        <v>169</v>
      </c>
      <c r="D2274" t="s">
        <v>10124</v>
      </c>
      <c r="E2274">
        <v>1</v>
      </c>
      <c r="F2274" t="s">
        <v>10109</v>
      </c>
    </row>
    <row r="2275" spans="1:6" x14ac:dyDescent="0.25">
      <c r="A2275" t="s">
        <v>20580</v>
      </c>
      <c r="B2275" t="s">
        <v>74</v>
      </c>
      <c r="C2275" t="s">
        <v>169</v>
      </c>
      <c r="D2275" t="s">
        <v>477</v>
      </c>
      <c r="E2275">
        <v>1</v>
      </c>
      <c r="F2275" t="s">
        <v>10109</v>
      </c>
    </row>
    <row r="2276" spans="1:6" x14ac:dyDescent="0.25">
      <c r="A2276" t="s">
        <v>12110</v>
      </c>
      <c r="B2276" t="s">
        <v>74</v>
      </c>
      <c r="C2276" t="s">
        <v>170</v>
      </c>
      <c r="D2276" t="s">
        <v>451</v>
      </c>
      <c r="E2276">
        <v>1</v>
      </c>
      <c r="F2276" t="s">
        <v>10109</v>
      </c>
    </row>
    <row r="2277" spans="1:6" x14ac:dyDescent="0.25">
      <c r="A2277" t="s">
        <v>12649</v>
      </c>
      <c r="B2277" t="s">
        <v>74</v>
      </c>
      <c r="C2277" t="s">
        <v>170</v>
      </c>
      <c r="D2277" t="s">
        <v>10115</v>
      </c>
      <c r="E2277">
        <v>2</v>
      </c>
      <c r="F2277" t="s">
        <v>10109</v>
      </c>
    </row>
    <row r="2278" spans="1:6" x14ac:dyDescent="0.25">
      <c r="A2278" t="s">
        <v>10161</v>
      </c>
      <c r="B2278" t="s">
        <v>74</v>
      </c>
      <c r="C2278" t="s">
        <v>170</v>
      </c>
      <c r="D2278" t="s">
        <v>10111</v>
      </c>
      <c r="E2278">
        <v>6</v>
      </c>
      <c r="F2278" t="s">
        <v>10109</v>
      </c>
    </row>
    <row r="2279" spans="1:6" x14ac:dyDescent="0.25">
      <c r="A2279" t="s">
        <v>20706</v>
      </c>
      <c r="B2279" t="s">
        <v>74</v>
      </c>
      <c r="C2279" t="s">
        <v>170</v>
      </c>
      <c r="D2279" t="s">
        <v>462</v>
      </c>
      <c r="E2279">
        <v>1</v>
      </c>
      <c r="F2279" t="s">
        <v>10109</v>
      </c>
    </row>
    <row r="2280" spans="1:6" x14ac:dyDescent="0.25">
      <c r="A2280" t="s">
        <v>11039</v>
      </c>
      <c r="B2280" t="s">
        <v>74</v>
      </c>
      <c r="C2280" t="s">
        <v>170</v>
      </c>
      <c r="D2280" t="s">
        <v>463</v>
      </c>
      <c r="E2280">
        <v>2</v>
      </c>
      <c r="F2280" t="s">
        <v>10109</v>
      </c>
    </row>
    <row r="2281" spans="1:6" x14ac:dyDescent="0.25">
      <c r="A2281" t="s">
        <v>12709</v>
      </c>
      <c r="B2281" t="s">
        <v>74</v>
      </c>
      <c r="C2281" t="s">
        <v>170</v>
      </c>
      <c r="D2281" t="s">
        <v>10113</v>
      </c>
      <c r="E2281">
        <v>11</v>
      </c>
      <c r="F2281" t="s">
        <v>10109</v>
      </c>
    </row>
    <row r="2282" spans="1:6" x14ac:dyDescent="0.25">
      <c r="A2282" t="s">
        <v>20330</v>
      </c>
      <c r="B2282" t="s">
        <v>74</v>
      </c>
      <c r="C2282" t="s">
        <v>170</v>
      </c>
      <c r="D2282" t="s">
        <v>10124</v>
      </c>
      <c r="E2282">
        <v>1</v>
      </c>
      <c r="F2282" t="s">
        <v>10109</v>
      </c>
    </row>
    <row r="2283" spans="1:6" x14ac:dyDescent="0.25">
      <c r="A2283" t="s">
        <v>10837</v>
      </c>
      <c r="B2283" t="s">
        <v>74</v>
      </c>
      <c r="C2283" t="s">
        <v>170</v>
      </c>
      <c r="D2283" t="s">
        <v>457</v>
      </c>
      <c r="E2283">
        <v>1</v>
      </c>
      <c r="F2283" t="s">
        <v>10109</v>
      </c>
    </row>
    <row r="2284" spans="1:6" x14ac:dyDescent="0.25">
      <c r="A2284" t="s">
        <v>20563</v>
      </c>
      <c r="B2284" t="s">
        <v>74</v>
      </c>
      <c r="C2284" t="s">
        <v>170</v>
      </c>
      <c r="D2284" t="s">
        <v>469</v>
      </c>
      <c r="E2284">
        <v>1</v>
      </c>
      <c r="F2284" t="s">
        <v>10109</v>
      </c>
    </row>
    <row r="2285" spans="1:6" x14ac:dyDescent="0.25">
      <c r="A2285" t="s">
        <v>10736</v>
      </c>
      <c r="B2285" t="s">
        <v>74</v>
      </c>
      <c r="C2285" t="s">
        <v>170</v>
      </c>
      <c r="D2285" t="s">
        <v>473</v>
      </c>
      <c r="E2285">
        <v>1</v>
      </c>
      <c r="F2285" t="s">
        <v>10109</v>
      </c>
    </row>
    <row r="2286" spans="1:6" x14ac:dyDescent="0.25">
      <c r="A2286" t="s">
        <v>21275</v>
      </c>
      <c r="B2286" t="s">
        <v>74</v>
      </c>
      <c r="C2286" t="s">
        <v>170</v>
      </c>
      <c r="D2286" t="s">
        <v>476</v>
      </c>
      <c r="E2286">
        <v>1</v>
      </c>
      <c r="F2286" t="s">
        <v>10109</v>
      </c>
    </row>
    <row r="2287" spans="1:6" x14ac:dyDescent="0.25">
      <c r="A2287" t="s">
        <v>20212</v>
      </c>
      <c r="B2287" t="s">
        <v>74</v>
      </c>
      <c r="C2287" t="s">
        <v>170</v>
      </c>
      <c r="D2287" t="s">
        <v>10123</v>
      </c>
      <c r="E2287">
        <v>1</v>
      </c>
      <c r="F2287" t="s">
        <v>10109</v>
      </c>
    </row>
    <row r="2288" spans="1:6" x14ac:dyDescent="0.25">
      <c r="A2288" t="s">
        <v>20573</v>
      </c>
      <c r="B2288" t="s">
        <v>74</v>
      </c>
      <c r="C2288" t="s">
        <v>170</v>
      </c>
      <c r="D2288" t="s">
        <v>477</v>
      </c>
      <c r="E2288">
        <v>1</v>
      </c>
      <c r="F2288" t="s">
        <v>10109</v>
      </c>
    </row>
    <row r="2289" spans="1:6" x14ac:dyDescent="0.25">
      <c r="A2289" t="s">
        <v>11428</v>
      </c>
      <c r="B2289" t="s">
        <v>74</v>
      </c>
      <c r="C2289" t="s">
        <v>170</v>
      </c>
      <c r="D2289" t="s">
        <v>10137</v>
      </c>
      <c r="E2289">
        <v>1</v>
      </c>
      <c r="F2289" t="s">
        <v>10109</v>
      </c>
    </row>
    <row r="2290" spans="1:6" x14ac:dyDescent="0.25">
      <c r="A2290" t="s">
        <v>12613</v>
      </c>
      <c r="B2290" t="s">
        <v>74</v>
      </c>
      <c r="C2290" t="s">
        <v>171</v>
      </c>
      <c r="D2290" t="s">
        <v>10115</v>
      </c>
      <c r="E2290">
        <v>3</v>
      </c>
      <c r="F2290" t="s">
        <v>10109</v>
      </c>
    </row>
    <row r="2291" spans="1:6" x14ac:dyDescent="0.25">
      <c r="A2291" t="s">
        <v>11395</v>
      </c>
      <c r="B2291" t="s">
        <v>74</v>
      </c>
      <c r="C2291" t="s">
        <v>171</v>
      </c>
      <c r="D2291" t="s">
        <v>10111</v>
      </c>
      <c r="E2291">
        <v>56</v>
      </c>
      <c r="F2291" t="s">
        <v>10109</v>
      </c>
    </row>
    <row r="2292" spans="1:6" x14ac:dyDescent="0.25">
      <c r="A2292" t="s">
        <v>20189</v>
      </c>
      <c r="B2292" t="s">
        <v>74</v>
      </c>
      <c r="C2292" t="s">
        <v>171</v>
      </c>
      <c r="D2292" t="s">
        <v>462</v>
      </c>
      <c r="E2292">
        <v>1</v>
      </c>
      <c r="F2292" t="s">
        <v>10109</v>
      </c>
    </row>
    <row r="2293" spans="1:6" x14ac:dyDescent="0.25">
      <c r="A2293" t="s">
        <v>10577</v>
      </c>
      <c r="B2293" t="s">
        <v>74</v>
      </c>
      <c r="C2293" t="s">
        <v>171</v>
      </c>
      <c r="D2293" t="s">
        <v>10122</v>
      </c>
      <c r="E2293">
        <v>1</v>
      </c>
      <c r="F2293" t="s">
        <v>10109</v>
      </c>
    </row>
    <row r="2294" spans="1:6" x14ac:dyDescent="0.25">
      <c r="A2294" t="s">
        <v>20512</v>
      </c>
      <c r="B2294" t="s">
        <v>74</v>
      </c>
      <c r="C2294" t="s">
        <v>171</v>
      </c>
      <c r="D2294" t="s">
        <v>463</v>
      </c>
      <c r="E2294">
        <v>2</v>
      </c>
      <c r="F2294" t="s">
        <v>10109</v>
      </c>
    </row>
    <row r="2295" spans="1:6" x14ac:dyDescent="0.25">
      <c r="A2295" t="s">
        <v>10223</v>
      </c>
      <c r="B2295" t="s">
        <v>74</v>
      </c>
      <c r="C2295" t="s">
        <v>171</v>
      </c>
      <c r="D2295" t="s">
        <v>10113</v>
      </c>
      <c r="E2295">
        <v>67</v>
      </c>
      <c r="F2295" t="s">
        <v>10109</v>
      </c>
    </row>
    <row r="2296" spans="1:6" x14ac:dyDescent="0.25">
      <c r="A2296" t="s">
        <v>21268</v>
      </c>
      <c r="B2296" t="s">
        <v>74</v>
      </c>
      <c r="C2296" t="s">
        <v>171</v>
      </c>
      <c r="D2296" t="s">
        <v>10124</v>
      </c>
      <c r="E2296">
        <v>1</v>
      </c>
      <c r="F2296" t="s">
        <v>10109</v>
      </c>
    </row>
    <row r="2297" spans="1:6" x14ac:dyDescent="0.25">
      <c r="A2297" t="s">
        <v>20579</v>
      </c>
      <c r="B2297" t="s">
        <v>74</v>
      </c>
      <c r="C2297" t="s">
        <v>171</v>
      </c>
      <c r="D2297" t="s">
        <v>473</v>
      </c>
      <c r="E2297">
        <v>1</v>
      </c>
      <c r="F2297" t="s">
        <v>10109</v>
      </c>
    </row>
    <row r="2298" spans="1:6" x14ac:dyDescent="0.25">
      <c r="A2298" t="s">
        <v>21457</v>
      </c>
      <c r="B2298" t="s">
        <v>74</v>
      </c>
      <c r="C2298" t="s">
        <v>171</v>
      </c>
      <c r="D2298" t="s">
        <v>10123</v>
      </c>
      <c r="E2298">
        <v>1</v>
      </c>
      <c r="F2298" t="s">
        <v>10109</v>
      </c>
    </row>
    <row r="2299" spans="1:6" x14ac:dyDescent="0.25">
      <c r="A2299" t="s">
        <v>10592</v>
      </c>
      <c r="B2299" t="s">
        <v>74</v>
      </c>
      <c r="C2299" t="s">
        <v>172</v>
      </c>
      <c r="D2299" t="s">
        <v>10115</v>
      </c>
      <c r="E2299">
        <v>1</v>
      </c>
      <c r="F2299" t="s">
        <v>10109</v>
      </c>
    </row>
    <row r="2300" spans="1:6" x14ac:dyDescent="0.25">
      <c r="A2300" t="s">
        <v>11792</v>
      </c>
      <c r="B2300" t="s">
        <v>74</v>
      </c>
      <c r="C2300" t="s">
        <v>172</v>
      </c>
      <c r="D2300" t="s">
        <v>10111</v>
      </c>
      <c r="E2300">
        <v>12</v>
      </c>
      <c r="F2300" t="s">
        <v>10109</v>
      </c>
    </row>
    <row r="2301" spans="1:6" x14ac:dyDescent="0.25">
      <c r="A2301" t="s">
        <v>10360</v>
      </c>
      <c r="B2301" t="s">
        <v>74</v>
      </c>
      <c r="C2301" t="s">
        <v>172</v>
      </c>
      <c r="D2301" t="s">
        <v>463</v>
      </c>
      <c r="E2301">
        <v>1</v>
      </c>
      <c r="F2301" t="s">
        <v>10109</v>
      </c>
    </row>
    <row r="2302" spans="1:6" x14ac:dyDescent="0.25">
      <c r="A2302" t="s">
        <v>11016</v>
      </c>
      <c r="B2302" t="s">
        <v>74</v>
      </c>
      <c r="C2302" t="s">
        <v>172</v>
      </c>
      <c r="D2302" t="s">
        <v>10113</v>
      </c>
      <c r="E2302">
        <v>19</v>
      </c>
      <c r="F2302" t="s">
        <v>10109</v>
      </c>
    </row>
    <row r="2303" spans="1:6" x14ac:dyDescent="0.25">
      <c r="A2303" t="s">
        <v>10707</v>
      </c>
      <c r="B2303" t="s">
        <v>74</v>
      </c>
      <c r="C2303" t="s">
        <v>172</v>
      </c>
      <c r="D2303" t="s">
        <v>477</v>
      </c>
      <c r="E2303">
        <v>1</v>
      </c>
      <c r="F2303" t="s">
        <v>10109</v>
      </c>
    </row>
    <row r="2304" spans="1:6" x14ac:dyDescent="0.25">
      <c r="A2304" t="s">
        <v>10417</v>
      </c>
      <c r="B2304" t="s">
        <v>74</v>
      </c>
      <c r="C2304" t="s">
        <v>172</v>
      </c>
      <c r="D2304" t="s">
        <v>10137</v>
      </c>
      <c r="E2304">
        <v>1</v>
      </c>
      <c r="F2304" t="s">
        <v>10109</v>
      </c>
    </row>
    <row r="2305" spans="1:6" x14ac:dyDescent="0.25">
      <c r="A2305" t="s">
        <v>21138</v>
      </c>
      <c r="B2305" t="s">
        <v>74</v>
      </c>
      <c r="C2305" t="s">
        <v>173</v>
      </c>
      <c r="D2305" t="s">
        <v>455</v>
      </c>
      <c r="E2305">
        <v>1</v>
      </c>
      <c r="F2305" t="s">
        <v>10109</v>
      </c>
    </row>
    <row r="2306" spans="1:6" x14ac:dyDescent="0.25">
      <c r="A2306" t="s">
        <v>12417</v>
      </c>
      <c r="B2306" t="s">
        <v>74</v>
      </c>
      <c r="C2306" t="s">
        <v>173</v>
      </c>
      <c r="D2306" t="s">
        <v>10115</v>
      </c>
      <c r="E2306">
        <v>1</v>
      </c>
      <c r="F2306" t="s">
        <v>10109</v>
      </c>
    </row>
    <row r="2307" spans="1:6" x14ac:dyDescent="0.25">
      <c r="A2307" t="s">
        <v>12900</v>
      </c>
      <c r="B2307" t="s">
        <v>74</v>
      </c>
      <c r="C2307" t="s">
        <v>173</v>
      </c>
      <c r="D2307" t="s">
        <v>10111</v>
      </c>
      <c r="E2307">
        <v>14</v>
      </c>
      <c r="F2307" t="s">
        <v>10109</v>
      </c>
    </row>
    <row r="2308" spans="1:6" x14ac:dyDescent="0.25">
      <c r="A2308" t="s">
        <v>21097</v>
      </c>
      <c r="B2308" t="s">
        <v>74</v>
      </c>
      <c r="C2308" t="s">
        <v>173</v>
      </c>
      <c r="D2308" t="s">
        <v>10122</v>
      </c>
      <c r="E2308">
        <v>1</v>
      </c>
      <c r="F2308" t="s">
        <v>10109</v>
      </c>
    </row>
    <row r="2309" spans="1:6" x14ac:dyDescent="0.25">
      <c r="A2309" t="s">
        <v>11562</v>
      </c>
      <c r="B2309" t="s">
        <v>74</v>
      </c>
      <c r="C2309" t="s">
        <v>173</v>
      </c>
      <c r="D2309" t="s">
        <v>463</v>
      </c>
      <c r="E2309">
        <v>1</v>
      </c>
      <c r="F2309" t="s">
        <v>10109</v>
      </c>
    </row>
    <row r="2310" spans="1:6" x14ac:dyDescent="0.25">
      <c r="A2310" t="s">
        <v>10901</v>
      </c>
      <c r="B2310" t="s">
        <v>74</v>
      </c>
      <c r="C2310" t="s">
        <v>173</v>
      </c>
      <c r="D2310" t="s">
        <v>10113</v>
      </c>
      <c r="E2310">
        <v>15</v>
      </c>
      <c r="F2310" t="s">
        <v>10109</v>
      </c>
    </row>
    <row r="2311" spans="1:6" x14ac:dyDescent="0.25">
      <c r="A2311" t="s">
        <v>11223</v>
      </c>
      <c r="B2311" t="s">
        <v>74</v>
      </c>
      <c r="C2311" t="s">
        <v>174</v>
      </c>
      <c r="D2311" t="s">
        <v>10115</v>
      </c>
      <c r="E2311">
        <v>7</v>
      </c>
      <c r="F2311" t="s">
        <v>10109</v>
      </c>
    </row>
    <row r="2312" spans="1:6" x14ac:dyDescent="0.25">
      <c r="A2312" t="s">
        <v>12107</v>
      </c>
      <c r="B2312" t="s">
        <v>74</v>
      </c>
      <c r="C2312" t="s">
        <v>174</v>
      </c>
      <c r="D2312" t="s">
        <v>10111</v>
      </c>
      <c r="E2312">
        <v>52</v>
      </c>
      <c r="F2312" t="s">
        <v>10109</v>
      </c>
    </row>
    <row r="2313" spans="1:6" x14ac:dyDescent="0.25">
      <c r="A2313" t="s">
        <v>20651</v>
      </c>
      <c r="B2313" t="s">
        <v>74</v>
      </c>
      <c r="C2313" t="s">
        <v>174</v>
      </c>
      <c r="D2313" t="s">
        <v>462</v>
      </c>
      <c r="E2313">
        <v>1</v>
      </c>
      <c r="F2313" t="s">
        <v>10109</v>
      </c>
    </row>
    <row r="2314" spans="1:6" x14ac:dyDescent="0.25">
      <c r="A2314" t="s">
        <v>10490</v>
      </c>
      <c r="B2314" t="s">
        <v>74</v>
      </c>
      <c r="C2314" t="s">
        <v>174</v>
      </c>
      <c r="D2314" t="s">
        <v>463</v>
      </c>
      <c r="E2314">
        <v>5</v>
      </c>
      <c r="F2314" t="s">
        <v>10109</v>
      </c>
    </row>
    <row r="2315" spans="1:6" x14ac:dyDescent="0.25">
      <c r="A2315" t="s">
        <v>10619</v>
      </c>
      <c r="B2315" t="s">
        <v>74</v>
      </c>
      <c r="C2315" t="s">
        <v>174</v>
      </c>
      <c r="D2315" t="s">
        <v>10113</v>
      </c>
      <c r="E2315">
        <v>55</v>
      </c>
      <c r="F2315" t="s">
        <v>10109</v>
      </c>
    </row>
    <row r="2316" spans="1:6" x14ac:dyDescent="0.25">
      <c r="A2316" t="s">
        <v>10436</v>
      </c>
      <c r="B2316" t="s">
        <v>74</v>
      </c>
      <c r="C2316" t="s">
        <v>174</v>
      </c>
      <c r="D2316" t="s">
        <v>10124</v>
      </c>
      <c r="E2316">
        <v>1</v>
      </c>
      <c r="F2316" t="s">
        <v>10109</v>
      </c>
    </row>
    <row r="2317" spans="1:6" x14ac:dyDescent="0.25">
      <c r="A2317" t="s">
        <v>21284</v>
      </c>
      <c r="B2317" t="s">
        <v>74</v>
      </c>
      <c r="C2317" t="s">
        <v>174</v>
      </c>
      <c r="D2317" t="s">
        <v>457</v>
      </c>
      <c r="E2317">
        <v>2</v>
      </c>
      <c r="F2317" t="s">
        <v>10109</v>
      </c>
    </row>
    <row r="2318" spans="1:6" x14ac:dyDescent="0.25">
      <c r="A2318" t="s">
        <v>20171</v>
      </c>
      <c r="B2318" t="s">
        <v>74</v>
      </c>
      <c r="C2318" t="s">
        <v>174</v>
      </c>
      <c r="D2318" t="s">
        <v>474</v>
      </c>
      <c r="E2318">
        <v>1</v>
      </c>
      <c r="F2318" t="s">
        <v>10109</v>
      </c>
    </row>
    <row r="2319" spans="1:6" x14ac:dyDescent="0.25">
      <c r="A2319" t="s">
        <v>11440</v>
      </c>
      <c r="B2319" t="s">
        <v>74</v>
      </c>
      <c r="C2319" t="s">
        <v>174</v>
      </c>
      <c r="D2319" t="s">
        <v>475</v>
      </c>
      <c r="E2319">
        <v>1</v>
      </c>
      <c r="F2319" t="s">
        <v>10109</v>
      </c>
    </row>
    <row r="2320" spans="1:6" x14ac:dyDescent="0.25">
      <c r="A2320" t="s">
        <v>20207</v>
      </c>
      <c r="B2320" t="s">
        <v>74</v>
      </c>
      <c r="C2320" t="s">
        <v>174</v>
      </c>
      <c r="D2320" t="s">
        <v>10123</v>
      </c>
      <c r="E2320">
        <v>1</v>
      </c>
      <c r="F2320" t="s">
        <v>10109</v>
      </c>
    </row>
    <row r="2321" spans="1:6" x14ac:dyDescent="0.25">
      <c r="A2321" t="s">
        <v>12125</v>
      </c>
      <c r="B2321" t="s">
        <v>74</v>
      </c>
      <c r="C2321" t="s">
        <v>174</v>
      </c>
      <c r="D2321" t="s">
        <v>477</v>
      </c>
      <c r="E2321">
        <v>2</v>
      </c>
      <c r="F2321" t="s">
        <v>10109</v>
      </c>
    </row>
    <row r="2322" spans="1:6" x14ac:dyDescent="0.25">
      <c r="A2322" t="s">
        <v>20331</v>
      </c>
      <c r="B2322" t="s">
        <v>74</v>
      </c>
      <c r="C2322" t="s">
        <v>174</v>
      </c>
      <c r="D2322" t="s">
        <v>478</v>
      </c>
      <c r="E2322">
        <v>1</v>
      </c>
      <c r="F2322" t="s">
        <v>10109</v>
      </c>
    </row>
    <row r="2323" spans="1:6" x14ac:dyDescent="0.25">
      <c r="A2323" t="s">
        <v>21002</v>
      </c>
      <c r="B2323" t="s">
        <v>74</v>
      </c>
      <c r="C2323" t="s">
        <v>174</v>
      </c>
      <c r="D2323" t="s">
        <v>10137</v>
      </c>
      <c r="E2323">
        <v>1</v>
      </c>
      <c r="F2323" t="s">
        <v>10109</v>
      </c>
    </row>
    <row r="2324" spans="1:6" x14ac:dyDescent="0.25">
      <c r="A2324" t="s">
        <v>21249</v>
      </c>
      <c r="B2324" t="s">
        <v>74</v>
      </c>
      <c r="C2324" t="s">
        <v>173</v>
      </c>
      <c r="D2324" t="s">
        <v>10123</v>
      </c>
      <c r="E2324">
        <v>1</v>
      </c>
      <c r="F2324" t="s">
        <v>10109</v>
      </c>
    </row>
    <row r="2325" spans="1:6" x14ac:dyDescent="0.25">
      <c r="A2325" t="s">
        <v>20999</v>
      </c>
      <c r="B2325" t="s">
        <v>74</v>
      </c>
      <c r="C2325" t="s">
        <v>175</v>
      </c>
      <c r="D2325" t="s">
        <v>451</v>
      </c>
      <c r="E2325">
        <v>1</v>
      </c>
      <c r="F2325" t="s">
        <v>10109</v>
      </c>
    </row>
    <row r="2326" spans="1:6" x14ac:dyDescent="0.25">
      <c r="A2326" t="s">
        <v>20192</v>
      </c>
      <c r="B2326" t="s">
        <v>74</v>
      </c>
      <c r="C2326" t="s">
        <v>175</v>
      </c>
      <c r="D2326" t="s">
        <v>10115</v>
      </c>
      <c r="E2326">
        <v>2</v>
      </c>
      <c r="F2326" t="s">
        <v>10109</v>
      </c>
    </row>
    <row r="2327" spans="1:6" x14ac:dyDescent="0.25">
      <c r="A2327" t="s">
        <v>10282</v>
      </c>
      <c r="B2327" t="s">
        <v>74</v>
      </c>
      <c r="C2327" t="s">
        <v>175</v>
      </c>
      <c r="D2327" t="s">
        <v>10111</v>
      </c>
      <c r="E2327">
        <v>24</v>
      </c>
      <c r="F2327" t="s">
        <v>10109</v>
      </c>
    </row>
    <row r="2328" spans="1:6" x14ac:dyDescent="0.25">
      <c r="A2328" t="s">
        <v>20801</v>
      </c>
      <c r="B2328" t="s">
        <v>74</v>
      </c>
      <c r="C2328" t="s">
        <v>175</v>
      </c>
      <c r="D2328" t="s">
        <v>463</v>
      </c>
      <c r="E2328">
        <v>1</v>
      </c>
      <c r="F2328" t="s">
        <v>10109</v>
      </c>
    </row>
    <row r="2329" spans="1:6" x14ac:dyDescent="0.25">
      <c r="A2329" t="s">
        <v>21456</v>
      </c>
      <c r="B2329" t="s">
        <v>74</v>
      </c>
      <c r="C2329" t="s">
        <v>175</v>
      </c>
      <c r="D2329" t="s">
        <v>464</v>
      </c>
      <c r="E2329">
        <v>1</v>
      </c>
      <c r="F2329" t="s">
        <v>10109</v>
      </c>
    </row>
    <row r="2330" spans="1:6" x14ac:dyDescent="0.25">
      <c r="A2330" t="s">
        <v>11944</v>
      </c>
      <c r="B2330" t="s">
        <v>74</v>
      </c>
      <c r="C2330" t="s">
        <v>175</v>
      </c>
      <c r="D2330" t="s">
        <v>10113</v>
      </c>
      <c r="E2330">
        <v>26</v>
      </c>
      <c r="F2330" t="s">
        <v>10109</v>
      </c>
    </row>
    <row r="2331" spans="1:6" x14ac:dyDescent="0.25">
      <c r="A2331" t="s">
        <v>20289</v>
      </c>
      <c r="B2331" t="s">
        <v>74</v>
      </c>
      <c r="C2331" t="s">
        <v>175</v>
      </c>
      <c r="D2331" t="s">
        <v>457</v>
      </c>
      <c r="E2331">
        <v>1</v>
      </c>
      <c r="F2331" t="s">
        <v>10109</v>
      </c>
    </row>
    <row r="2332" spans="1:6" x14ac:dyDescent="0.25">
      <c r="A2332" t="s">
        <v>21370</v>
      </c>
      <c r="B2332" t="s">
        <v>74</v>
      </c>
      <c r="C2332" t="s">
        <v>175</v>
      </c>
      <c r="D2332" t="s">
        <v>471</v>
      </c>
      <c r="E2332">
        <v>1</v>
      </c>
      <c r="F2332" t="s">
        <v>10109</v>
      </c>
    </row>
    <row r="2333" spans="1:6" x14ac:dyDescent="0.25">
      <c r="A2333" t="s">
        <v>20887</v>
      </c>
      <c r="B2333" t="s">
        <v>74</v>
      </c>
      <c r="C2333" t="s">
        <v>175</v>
      </c>
      <c r="D2333" t="s">
        <v>473</v>
      </c>
      <c r="E2333">
        <v>2</v>
      </c>
      <c r="F2333" t="s">
        <v>10109</v>
      </c>
    </row>
    <row r="2334" spans="1:6" x14ac:dyDescent="0.25">
      <c r="A2334" t="s">
        <v>21242</v>
      </c>
      <c r="B2334" t="s">
        <v>74</v>
      </c>
      <c r="C2334" t="s">
        <v>175</v>
      </c>
      <c r="D2334" t="s">
        <v>474</v>
      </c>
      <c r="E2334">
        <v>1</v>
      </c>
      <c r="F2334" t="s">
        <v>10109</v>
      </c>
    </row>
    <row r="2335" spans="1:6" x14ac:dyDescent="0.25">
      <c r="A2335" t="s">
        <v>21364</v>
      </c>
      <c r="B2335" t="s">
        <v>74</v>
      </c>
      <c r="C2335" t="s">
        <v>175</v>
      </c>
      <c r="D2335" t="s">
        <v>10123</v>
      </c>
      <c r="E2335">
        <v>1</v>
      </c>
      <c r="F2335" t="s">
        <v>10109</v>
      </c>
    </row>
    <row r="2336" spans="1:6" x14ac:dyDescent="0.25">
      <c r="A2336" t="s">
        <v>20641</v>
      </c>
      <c r="B2336" t="s">
        <v>74</v>
      </c>
      <c r="C2336" t="s">
        <v>175</v>
      </c>
      <c r="D2336" t="s">
        <v>477</v>
      </c>
      <c r="E2336">
        <v>1</v>
      </c>
      <c r="F2336" t="s">
        <v>10109</v>
      </c>
    </row>
    <row r="2337" spans="1:6" x14ac:dyDescent="0.25">
      <c r="A2337" t="s">
        <v>11127</v>
      </c>
      <c r="B2337" t="s">
        <v>74</v>
      </c>
      <c r="C2337" t="s">
        <v>176</v>
      </c>
      <c r="D2337" t="s">
        <v>455</v>
      </c>
      <c r="E2337">
        <v>1</v>
      </c>
      <c r="F2337" t="s">
        <v>10109</v>
      </c>
    </row>
    <row r="2338" spans="1:6" x14ac:dyDescent="0.25">
      <c r="A2338" t="s">
        <v>12366</v>
      </c>
      <c r="B2338" t="s">
        <v>74</v>
      </c>
      <c r="C2338" t="s">
        <v>176</v>
      </c>
      <c r="D2338" t="s">
        <v>10115</v>
      </c>
      <c r="E2338">
        <v>10</v>
      </c>
      <c r="F2338" t="s">
        <v>10109</v>
      </c>
    </row>
    <row r="2339" spans="1:6" x14ac:dyDescent="0.25">
      <c r="A2339" t="s">
        <v>12069</v>
      </c>
      <c r="B2339" t="s">
        <v>74</v>
      </c>
      <c r="C2339" t="s">
        <v>176</v>
      </c>
      <c r="D2339" t="s">
        <v>10111</v>
      </c>
      <c r="E2339">
        <v>66</v>
      </c>
      <c r="F2339" t="s">
        <v>10109</v>
      </c>
    </row>
    <row r="2340" spans="1:6" x14ac:dyDescent="0.25">
      <c r="A2340" t="s">
        <v>20173</v>
      </c>
      <c r="B2340" t="s">
        <v>74</v>
      </c>
      <c r="C2340" t="s">
        <v>176</v>
      </c>
      <c r="D2340" t="s">
        <v>20174</v>
      </c>
      <c r="E2340">
        <v>1</v>
      </c>
      <c r="F2340" t="s">
        <v>10109</v>
      </c>
    </row>
    <row r="2341" spans="1:6" x14ac:dyDescent="0.25">
      <c r="A2341" t="s">
        <v>10991</v>
      </c>
      <c r="B2341" t="s">
        <v>74</v>
      </c>
      <c r="C2341" t="s">
        <v>176</v>
      </c>
      <c r="D2341" t="s">
        <v>463</v>
      </c>
      <c r="E2341">
        <v>2</v>
      </c>
      <c r="F2341" t="s">
        <v>10109</v>
      </c>
    </row>
    <row r="2342" spans="1:6" x14ac:dyDescent="0.25">
      <c r="A2342" t="s">
        <v>11758</v>
      </c>
      <c r="B2342" t="s">
        <v>74</v>
      </c>
      <c r="C2342" t="s">
        <v>176</v>
      </c>
      <c r="D2342" t="s">
        <v>10113</v>
      </c>
      <c r="E2342">
        <v>74</v>
      </c>
      <c r="F2342" t="s">
        <v>10109</v>
      </c>
    </row>
    <row r="2343" spans="1:6" x14ac:dyDescent="0.25">
      <c r="A2343" t="s">
        <v>10349</v>
      </c>
      <c r="B2343" t="s">
        <v>74</v>
      </c>
      <c r="C2343" t="s">
        <v>176</v>
      </c>
      <c r="D2343" t="s">
        <v>10124</v>
      </c>
      <c r="E2343">
        <v>1</v>
      </c>
      <c r="F2343" t="s">
        <v>10109</v>
      </c>
    </row>
    <row r="2344" spans="1:6" x14ac:dyDescent="0.25">
      <c r="A2344" t="s">
        <v>10488</v>
      </c>
      <c r="B2344" t="s">
        <v>74</v>
      </c>
      <c r="C2344" t="s">
        <v>176</v>
      </c>
      <c r="D2344" t="s">
        <v>475</v>
      </c>
      <c r="E2344">
        <v>1</v>
      </c>
      <c r="F2344" t="s">
        <v>10109</v>
      </c>
    </row>
    <row r="2345" spans="1:6" x14ac:dyDescent="0.25">
      <c r="A2345" t="s">
        <v>11062</v>
      </c>
      <c r="B2345" t="s">
        <v>74</v>
      </c>
      <c r="C2345" t="s">
        <v>176</v>
      </c>
      <c r="D2345" t="s">
        <v>476</v>
      </c>
      <c r="E2345">
        <v>4</v>
      </c>
      <c r="F2345" t="s">
        <v>10109</v>
      </c>
    </row>
    <row r="2346" spans="1:6" x14ac:dyDescent="0.25">
      <c r="A2346" t="s">
        <v>12912</v>
      </c>
      <c r="B2346" t="s">
        <v>74</v>
      </c>
      <c r="C2346" t="s">
        <v>176</v>
      </c>
      <c r="D2346" t="s">
        <v>10123</v>
      </c>
      <c r="E2346">
        <v>1</v>
      </c>
      <c r="F2346" t="s">
        <v>10109</v>
      </c>
    </row>
    <row r="2347" spans="1:6" x14ac:dyDescent="0.25">
      <c r="A2347" t="s">
        <v>11074</v>
      </c>
      <c r="B2347" t="s">
        <v>74</v>
      </c>
      <c r="C2347" t="s">
        <v>176</v>
      </c>
      <c r="D2347" t="s">
        <v>477</v>
      </c>
      <c r="E2347">
        <v>2</v>
      </c>
      <c r="F2347" t="s">
        <v>10109</v>
      </c>
    </row>
    <row r="2348" spans="1:6" x14ac:dyDescent="0.25">
      <c r="A2348" t="s">
        <v>21053</v>
      </c>
      <c r="B2348" t="s">
        <v>74</v>
      </c>
      <c r="C2348" t="s">
        <v>176</v>
      </c>
      <c r="D2348" t="s">
        <v>10137</v>
      </c>
      <c r="E2348">
        <v>1</v>
      </c>
      <c r="F2348" t="s">
        <v>10109</v>
      </c>
    </row>
    <row r="2349" spans="1:6" x14ac:dyDescent="0.25">
      <c r="A2349" t="s">
        <v>11551</v>
      </c>
      <c r="B2349" t="s">
        <v>74</v>
      </c>
      <c r="C2349" t="s">
        <v>177</v>
      </c>
      <c r="D2349" t="s">
        <v>10115</v>
      </c>
      <c r="E2349">
        <v>3</v>
      </c>
      <c r="F2349" t="s">
        <v>10109</v>
      </c>
    </row>
    <row r="2350" spans="1:6" x14ac:dyDescent="0.25">
      <c r="A2350" t="s">
        <v>11787</v>
      </c>
      <c r="B2350" t="s">
        <v>74</v>
      </c>
      <c r="C2350" t="s">
        <v>177</v>
      </c>
      <c r="D2350" t="s">
        <v>10111</v>
      </c>
      <c r="E2350">
        <v>19</v>
      </c>
      <c r="F2350" t="s">
        <v>10109</v>
      </c>
    </row>
    <row r="2351" spans="1:6" x14ac:dyDescent="0.25">
      <c r="A2351" t="s">
        <v>21019</v>
      </c>
      <c r="B2351" t="s">
        <v>74</v>
      </c>
      <c r="C2351" t="s">
        <v>177</v>
      </c>
      <c r="D2351" t="s">
        <v>10122</v>
      </c>
      <c r="E2351">
        <v>2</v>
      </c>
      <c r="F2351" t="s">
        <v>10109</v>
      </c>
    </row>
    <row r="2352" spans="1:6" x14ac:dyDescent="0.25">
      <c r="A2352" t="s">
        <v>10281</v>
      </c>
      <c r="B2352" t="s">
        <v>74</v>
      </c>
      <c r="C2352" t="s">
        <v>177</v>
      </c>
      <c r="D2352" t="s">
        <v>10113</v>
      </c>
      <c r="E2352">
        <v>22</v>
      </c>
      <c r="F2352" t="s">
        <v>10109</v>
      </c>
    </row>
    <row r="2353" spans="1:6" x14ac:dyDescent="0.25">
      <c r="A2353" t="s">
        <v>21385</v>
      </c>
      <c r="B2353" t="s">
        <v>74</v>
      </c>
      <c r="C2353" t="s">
        <v>177</v>
      </c>
      <c r="D2353" t="s">
        <v>474</v>
      </c>
      <c r="E2353">
        <v>1</v>
      </c>
      <c r="F2353" t="s">
        <v>10109</v>
      </c>
    </row>
    <row r="2354" spans="1:6" x14ac:dyDescent="0.25">
      <c r="A2354" t="s">
        <v>20740</v>
      </c>
      <c r="B2354" t="s">
        <v>74</v>
      </c>
      <c r="C2354" t="s">
        <v>177</v>
      </c>
      <c r="D2354" t="s">
        <v>10137</v>
      </c>
      <c r="E2354">
        <v>1</v>
      </c>
      <c r="F2354" t="s">
        <v>10109</v>
      </c>
    </row>
    <row r="2355" spans="1:6" x14ac:dyDescent="0.25">
      <c r="A2355" t="s">
        <v>21132</v>
      </c>
      <c r="B2355" t="s">
        <v>74</v>
      </c>
      <c r="C2355" t="s">
        <v>178</v>
      </c>
      <c r="D2355" t="s">
        <v>458</v>
      </c>
      <c r="E2355">
        <v>1</v>
      </c>
      <c r="F2355" t="s">
        <v>10109</v>
      </c>
    </row>
    <row r="2356" spans="1:6" x14ac:dyDescent="0.25">
      <c r="A2356" t="s">
        <v>11136</v>
      </c>
      <c r="B2356" t="s">
        <v>74</v>
      </c>
      <c r="C2356" t="s">
        <v>178</v>
      </c>
      <c r="D2356" t="s">
        <v>10115</v>
      </c>
      <c r="E2356">
        <v>3</v>
      </c>
      <c r="F2356" t="s">
        <v>10109</v>
      </c>
    </row>
    <row r="2357" spans="1:6" x14ac:dyDescent="0.25">
      <c r="A2357" t="s">
        <v>12949</v>
      </c>
      <c r="B2357" t="s">
        <v>74</v>
      </c>
      <c r="C2357" t="s">
        <v>178</v>
      </c>
      <c r="D2357" t="s">
        <v>10111</v>
      </c>
      <c r="E2357">
        <v>17</v>
      </c>
      <c r="F2357" t="s">
        <v>10109</v>
      </c>
    </row>
    <row r="2358" spans="1:6" x14ac:dyDescent="0.25">
      <c r="A2358" t="s">
        <v>10982</v>
      </c>
      <c r="B2358" t="s">
        <v>74</v>
      </c>
      <c r="C2358" t="s">
        <v>178</v>
      </c>
      <c r="D2358" t="s">
        <v>462</v>
      </c>
      <c r="E2358">
        <v>1</v>
      </c>
      <c r="F2358" t="s">
        <v>10109</v>
      </c>
    </row>
    <row r="2359" spans="1:6" x14ac:dyDescent="0.25">
      <c r="A2359" t="s">
        <v>10310</v>
      </c>
      <c r="B2359" t="s">
        <v>74</v>
      </c>
      <c r="C2359" t="s">
        <v>178</v>
      </c>
      <c r="D2359" t="s">
        <v>10122</v>
      </c>
      <c r="E2359">
        <v>1</v>
      </c>
      <c r="F2359" t="s">
        <v>10109</v>
      </c>
    </row>
    <row r="2360" spans="1:6" x14ac:dyDescent="0.25">
      <c r="A2360" t="s">
        <v>20733</v>
      </c>
      <c r="B2360" t="s">
        <v>74</v>
      </c>
      <c r="C2360" t="s">
        <v>178</v>
      </c>
      <c r="D2360" t="s">
        <v>463</v>
      </c>
      <c r="E2360">
        <v>2</v>
      </c>
      <c r="F2360" t="s">
        <v>10109</v>
      </c>
    </row>
    <row r="2361" spans="1:6" x14ac:dyDescent="0.25">
      <c r="A2361" t="s">
        <v>10221</v>
      </c>
      <c r="B2361" t="s">
        <v>74</v>
      </c>
      <c r="C2361" t="s">
        <v>178</v>
      </c>
      <c r="D2361" t="s">
        <v>10113</v>
      </c>
      <c r="E2361">
        <v>20</v>
      </c>
      <c r="F2361" t="s">
        <v>10109</v>
      </c>
    </row>
    <row r="2362" spans="1:6" x14ac:dyDescent="0.25">
      <c r="A2362" t="s">
        <v>21440</v>
      </c>
      <c r="B2362" t="s">
        <v>74</v>
      </c>
      <c r="C2362" t="s">
        <v>178</v>
      </c>
      <c r="D2362" t="s">
        <v>10124</v>
      </c>
      <c r="E2362">
        <v>2</v>
      </c>
      <c r="F2362" t="s">
        <v>10109</v>
      </c>
    </row>
    <row r="2363" spans="1:6" x14ac:dyDescent="0.25">
      <c r="A2363" t="s">
        <v>20618</v>
      </c>
      <c r="B2363" t="s">
        <v>74</v>
      </c>
      <c r="C2363" t="s">
        <v>178</v>
      </c>
      <c r="D2363" t="s">
        <v>474</v>
      </c>
      <c r="E2363">
        <v>2</v>
      </c>
      <c r="F2363" t="s">
        <v>10109</v>
      </c>
    </row>
    <row r="2364" spans="1:6" x14ac:dyDescent="0.25">
      <c r="A2364" t="s">
        <v>12500</v>
      </c>
      <c r="B2364" t="s">
        <v>74</v>
      </c>
      <c r="C2364" t="s">
        <v>178</v>
      </c>
      <c r="D2364" t="s">
        <v>475</v>
      </c>
      <c r="E2364">
        <v>2</v>
      </c>
      <c r="F2364" t="s">
        <v>10109</v>
      </c>
    </row>
    <row r="2365" spans="1:6" x14ac:dyDescent="0.25">
      <c r="A2365" t="s">
        <v>20217</v>
      </c>
      <c r="B2365" t="s">
        <v>74</v>
      </c>
      <c r="C2365" t="s">
        <v>178</v>
      </c>
      <c r="D2365" t="s">
        <v>476</v>
      </c>
      <c r="E2365">
        <v>1</v>
      </c>
      <c r="F2365" t="s">
        <v>10109</v>
      </c>
    </row>
    <row r="2366" spans="1:6" x14ac:dyDescent="0.25">
      <c r="A2366" t="s">
        <v>20855</v>
      </c>
      <c r="B2366" t="s">
        <v>74</v>
      </c>
      <c r="C2366" t="s">
        <v>178</v>
      </c>
      <c r="D2366" t="s">
        <v>477</v>
      </c>
      <c r="E2366">
        <v>1</v>
      </c>
      <c r="F2366" t="s">
        <v>10109</v>
      </c>
    </row>
    <row r="2367" spans="1:6" x14ac:dyDescent="0.25">
      <c r="A2367" t="s">
        <v>10988</v>
      </c>
      <c r="B2367" t="s">
        <v>74</v>
      </c>
      <c r="C2367" t="s">
        <v>179</v>
      </c>
      <c r="D2367" t="s">
        <v>10115</v>
      </c>
      <c r="E2367">
        <v>4</v>
      </c>
      <c r="F2367" t="s">
        <v>10109</v>
      </c>
    </row>
    <row r="2368" spans="1:6" x14ac:dyDescent="0.25">
      <c r="A2368" t="s">
        <v>11218</v>
      </c>
      <c r="B2368" t="s">
        <v>74</v>
      </c>
      <c r="C2368" t="s">
        <v>179</v>
      </c>
      <c r="D2368" t="s">
        <v>10111</v>
      </c>
      <c r="E2368">
        <v>24</v>
      </c>
      <c r="F2368" t="s">
        <v>10109</v>
      </c>
    </row>
    <row r="2369" spans="1:6" x14ac:dyDescent="0.25">
      <c r="A2369" t="s">
        <v>10659</v>
      </c>
      <c r="B2369" t="s">
        <v>74</v>
      </c>
      <c r="C2369" t="s">
        <v>179</v>
      </c>
      <c r="D2369" t="s">
        <v>463</v>
      </c>
      <c r="E2369">
        <v>1</v>
      </c>
      <c r="F2369" t="s">
        <v>10109</v>
      </c>
    </row>
    <row r="2370" spans="1:6" x14ac:dyDescent="0.25">
      <c r="A2370" t="s">
        <v>11135</v>
      </c>
      <c r="B2370" t="s">
        <v>74</v>
      </c>
      <c r="C2370" t="s">
        <v>179</v>
      </c>
      <c r="D2370" t="s">
        <v>10113</v>
      </c>
      <c r="E2370">
        <v>28</v>
      </c>
      <c r="F2370" t="s">
        <v>10109</v>
      </c>
    </row>
    <row r="2371" spans="1:6" x14ac:dyDescent="0.25">
      <c r="A2371" t="s">
        <v>20720</v>
      </c>
      <c r="B2371" t="s">
        <v>74</v>
      </c>
      <c r="C2371" t="s">
        <v>179</v>
      </c>
      <c r="D2371" t="s">
        <v>10124</v>
      </c>
      <c r="E2371">
        <v>1</v>
      </c>
      <c r="F2371" t="s">
        <v>10109</v>
      </c>
    </row>
    <row r="2372" spans="1:6" x14ac:dyDescent="0.25">
      <c r="A2372" t="s">
        <v>21420</v>
      </c>
      <c r="B2372" t="s">
        <v>74</v>
      </c>
      <c r="C2372" t="s">
        <v>179</v>
      </c>
      <c r="D2372" t="s">
        <v>457</v>
      </c>
      <c r="E2372">
        <v>1</v>
      </c>
      <c r="F2372" t="s">
        <v>10109</v>
      </c>
    </row>
    <row r="2373" spans="1:6" x14ac:dyDescent="0.25">
      <c r="A2373" t="s">
        <v>20719</v>
      </c>
      <c r="B2373" t="s">
        <v>74</v>
      </c>
      <c r="C2373" t="s">
        <v>179</v>
      </c>
      <c r="D2373" t="s">
        <v>473</v>
      </c>
      <c r="E2373">
        <v>1</v>
      </c>
      <c r="F2373" t="s">
        <v>10109</v>
      </c>
    </row>
    <row r="2374" spans="1:6" x14ac:dyDescent="0.25">
      <c r="A2374" t="s">
        <v>21001</v>
      </c>
      <c r="B2374" t="s">
        <v>74</v>
      </c>
      <c r="C2374" t="s">
        <v>179</v>
      </c>
      <c r="D2374" t="s">
        <v>474</v>
      </c>
      <c r="E2374">
        <v>1</v>
      </c>
      <c r="F2374" t="s">
        <v>10109</v>
      </c>
    </row>
    <row r="2375" spans="1:6" x14ac:dyDescent="0.25">
      <c r="A2375" t="s">
        <v>21358</v>
      </c>
      <c r="B2375" t="s">
        <v>74</v>
      </c>
      <c r="C2375" t="s">
        <v>179</v>
      </c>
      <c r="D2375" t="s">
        <v>475</v>
      </c>
      <c r="E2375">
        <v>2</v>
      </c>
      <c r="F2375" t="s">
        <v>10109</v>
      </c>
    </row>
    <row r="2376" spans="1:6" x14ac:dyDescent="0.25">
      <c r="A2376" t="s">
        <v>21459</v>
      </c>
      <c r="B2376" t="s">
        <v>74</v>
      </c>
      <c r="C2376" t="s">
        <v>179</v>
      </c>
      <c r="D2376" t="s">
        <v>476</v>
      </c>
      <c r="E2376">
        <v>1</v>
      </c>
      <c r="F2376" t="s">
        <v>10109</v>
      </c>
    </row>
    <row r="2377" spans="1:6" x14ac:dyDescent="0.25">
      <c r="A2377" t="s">
        <v>20846</v>
      </c>
      <c r="B2377" t="s">
        <v>74</v>
      </c>
      <c r="C2377" t="s">
        <v>179</v>
      </c>
      <c r="D2377" t="s">
        <v>477</v>
      </c>
      <c r="E2377">
        <v>1</v>
      </c>
      <c r="F2377" t="s">
        <v>10109</v>
      </c>
    </row>
    <row r="2378" spans="1:6" x14ac:dyDescent="0.25">
      <c r="A2378" t="s">
        <v>12747</v>
      </c>
      <c r="B2378" t="s">
        <v>74</v>
      </c>
      <c r="C2378" t="s">
        <v>180</v>
      </c>
      <c r="D2378" t="s">
        <v>10111</v>
      </c>
      <c r="E2378">
        <v>13</v>
      </c>
      <c r="F2378" t="s">
        <v>10109</v>
      </c>
    </row>
    <row r="2379" spans="1:6" x14ac:dyDescent="0.25">
      <c r="A2379" t="s">
        <v>10134</v>
      </c>
      <c r="B2379" t="s">
        <v>74</v>
      </c>
      <c r="C2379" t="s">
        <v>180</v>
      </c>
      <c r="D2379" t="s">
        <v>10113</v>
      </c>
      <c r="E2379">
        <v>13</v>
      </c>
      <c r="F2379" t="s">
        <v>10109</v>
      </c>
    </row>
    <row r="2380" spans="1:6" x14ac:dyDescent="0.25">
      <c r="A2380" t="s">
        <v>20964</v>
      </c>
      <c r="B2380" t="s">
        <v>74</v>
      </c>
      <c r="C2380" t="s">
        <v>181</v>
      </c>
      <c r="D2380" t="s">
        <v>455</v>
      </c>
      <c r="E2380">
        <v>1</v>
      </c>
      <c r="F2380" t="s">
        <v>10109</v>
      </c>
    </row>
    <row r="2381" spans="1:6" x14ac:dyDescent="0.25">
      <c r="A2381" t="s">
        <v>11543</v>
      </c>
      <c r="B2381" t="s">
        <v>74</v>
      </c>
      <c r="C2381" t="s">
        <v>181</v>
      </c>
      <c r="D2381" t="s">
        <v>10115</v>
      </c>
      <c r="E2381">
        <v>1</v>
      </c>
      <c r="F2381" t="s">
        <v>10109</v>
      </c>
    </row>
    <row r="2382" spans="1:6" x14ac:dyDescent="0.25">
      <c r="A2382" t="s">
        <v>10841</v>
      </c>
      <c r="B2382" t="s">
        <v>74</v>
      </c>
      <c r="C2382" t="s">
        <v>181</v>
      </c>
      <c r="D2382" t="s">
        <v>10111</v>
      </c>
      <c r="E2382">
        <v>31</v>
      </c>
      <c r="F2382" t="s">
        <v>10109</v>
      </c>
    </row>
    <row r="2383" spans="1:6" x14ac:dyDescent="0.25">
      <c r="A2383" t="s">
        <v>20162</v>
      </c>
      <c r="B2383" t="s">
        <v>74</v>
      </c>
      <c r="C2383" t="s">
        <v>181</v>
      </c>
      <c r="D2383" t="s">
        <v>463</v>
      </c>
      <c r="E2383">
        <v>1</v>
      </c>
      <c r="F2383" t="s">
        <v>10109</v>
      </c>
    </row>
    <row r="2384" spans="1:6" x14ac:dyDescent="0.25">
      <c r="A2384" t="s">
        <v>11149</v>
      </c>
      <c r="B2384" t="s">
        <v>74</v>
      </c>
      <c r="C2384" t="s">
        <v>181</v>
      </c>
      <c r="D2384" t="s">
        <v>10113</v>
      </c>
      <c r="E2384">
        <v>34</v>
      </c>
      <c r="F2384" t="s">
        <v>10109</v>
      </c>
    </row>
    <row r="2385" spans="1:6" x14ac:dyDescent="0.25">
      <c r="A2385" t="s">
        <v>10302</v>
      </c>
      <c r="B2385" t="s">
        <v>74</v>
      </c>
      <c r="C2385" t="s">
        <v>182</v>
      </c>
      <c r="D2385" t="s">
        <v>10115</v>
      </c>
      <c r="E2385">
        <v>1</v>
      </c>
      <c r="F2385" t="s">
        <v>10109</v>
      </c>
    </row>
    <row r="2386" spans="1:6" x14ac:dyDescent="0.25">
      <c r="A2386" t="s">
        <v>11780</v>
      </c>
      <c r="B2386" t="s">
        <v>74</v>
      </c>
      <c r="C2386" t="s">
        <v>182</v>
      </c>
      <c r="D2386" t="s">
        <v>10111</v>
      </c>
      <c r="E2386">
        <v>3</v>
      </c>
      <c r="F2386" t="s">
        <v>10109</v>
      </c>
    </row>
    <row r="2387" spans="1:6" x14ac:dyDescent="0.25">
      <c r="A2387" t="s">
        <v>11061</v>
      </c>
      <c r="B2387" t="s">
        <v>74</v>
      </c>
      <c r="C2387" t="s">
        <v>182</v>
      </c>
      <c r="D2387" t="s">
        <v>463</v>
      </c>
      <c r="E2387">
        <v>1</v>
      </c>
      <c r="F2387" t="s">
        <v>10109</v>
      </c>
    </row>
    <row r="2388" spans="1:6" x14ac:dyDescent="0.25">
      <c r="A2388" t="s">
        <v>10836</v>
      </c>
      <c r="B2388" t="s">
        <v>74</v>
      </c>
      <c r="C2388" t="s">
        <v>182</v>
      </c>
      <c r="D2388" t="s">
        <v>10113</v>
      </c>
      <c r="E2388">
        <v>4</v>
      </c>
      <c r="F2388" t="s">
        <v>10109</v>
      </c>
    </row>
    <row r="2389" spans="1:6" x14ac:dyDescent="0.25">
      <c r="A2389" t="s">
        <v>21422</v>
      </c>
      <c r="B2389" t="s">
        <v>74</v>
      </c>
      <c r="C2389" t="s">
        <v>183</v>
      </c>
      <c r="D2389" t="s">
        <v>450</v>
      </c>
      <c r="E2389">
        <v>1</v>
      </c>
      <c r="F2389" t="s">
        <v>10109</v>
      </c>
    </row>
    <row r="2390" spans="1:6" x14ac:dyDescent="0.25">
      <c r="A2390" t="s">
        <v>11438</v>
      </c>
      <c r="B2390" t="s">
        <v>74</v>
      </c>
      <c r="C2390" t="s">
        <v>183</v>
      </c>
      <c r="D2390" t="s">
        <v>453</v>
      </c>
      <c r="E2390">
        <v>1</v>
      </c>
      <c r="F2390" t="s">
        <v>10109</v>
      </c>
    </row>
    <row r="2391" spans="1:6" x14ac:dyDescent="0.25">
      <c r="A2391" t="s">
        <v>20659</v>
      </c>
      <c r="B2391" t="s">
        <v>74</v>
      </c>
      <c r="C2391" t="s">
        <v>183</v>
      </c>
      <c r="D2391" t="s">
        <v>498</v>
      </c>
      <c r="E2391">
        <v>1</v>
      </c>
      <c r="F2391" t="s">
        <v>10109</v>
      </c>
    </row>
    <row r="2392" spans="1:6" x14ac:dyDescent="0.25">
      <c r="A2392" t="s">
        <v>11914</v>
      </c>
      <c r="B2392" t="s">
        <v>74</v>
      </c>
      <c r="C2392" t="s">
        <v>183</v>
      </c>
      <c r="D2392" t="s">
        <v>10115</v>
      </c>
      <c r="E2392">
        <v>3</v>
      </c>
      <c r="F2392" t="s">
        <v>10109</v>
      </c>
    </row>
    <row r="2393" spans="1:6" x14ac:dyDescent="0.25">
      <c r="A2393" t="s">
        <v>11203</v>
      </c>
      <c r="B2393" t="s">
        <v>74</v>
      </c>
      <c r="C2393" t="s">
        <v>183</v>
      </c>
      <c r="D2393" t="s">
        <v>10111</v>
      </c>
      <c r="E2393">
        <v>24</v>
      </c>
      <c r="F2393" t="s">
        <v>10109</v>
      </c>
    </row>
    <row r="2394" spans="1:6" x14ac:dyDescent="0.25">
      <c r="A2394" t="s">
        <v>21454</v>
      </c>
      <c r="B2394" t="s">
        <v>74</v>
      </c>
      <c r="C2394" t="s">
        <v>183</v>
      </c>
      <c r="D2394" t="s">
        <v>462</v>
      </c>
      <c r="E2394">
        <v>1</v>
      </c>
      <c r="F2394" t="s">
        <v>10109</v>
      </c>
    </row>
    <row r="2395" spans="1:6" x14ac:dyDescent="0.25">
      <c r="A2395" t="s">
        <v>20632</v>
      </c>
      <c r="B2395" t="s">
        <v>74</v>
      </c>
      <c r="C2395" t="s">
        <v>183</v>
      </c>
      <c r="D2395" t="s">
        <v>10122</v>
      </c>
      <c r="E2395">
        <v>1</v>
      </c>
      <c r="F2395" t="s">
        <v>10109</v>
      </c>
    </row>
    <row r="2396" spans="1:6" x14ac:dyDescent="0.25">
      <c r="A2396" t="s">
        <v>12081</v>
      </c>
      <c r="B2396" t="s">
        <v>74</v>
      </c>
      <c r="C2396" t="s">
        <v>183</v>
      </c>
      <c r="D2396" t="s">
        <v>463</v>
      </c>
      <c r="E2396">
        <v>3</v>
      </c>
      <c r="F2396" t="s">
        <v>10109</v>
      </c>
    </row>
    <row r="2397" spans="1:6" x14ac:dyDescent="0.25">
      <c r="A2397" t="s">
        <v>12940</v>
      </c>
      <c r="B2397" t="s">
        <v>74</v>
      </c>
      <c r="C2397" t="s">
        <v>183</v>
      </c>
      <c r="D2397" t="s">
        <v>10113</v>
      </c>
      <c r="E2397">
        <v>29</v>
      </c>
      <c r="F2397" t="s">
        <v>10109</v>
      </c>
    </row>
    <row r="2398" spans="1:6" x14ac:dyDescent="0.25">
      <c r="A2398" t="s">
        <v>12750</v>
      </c>
      <c r="B2398" t="s">
        <v>74</v>
      </c>
      <c r="C2398" t="s">
        <v>183</v>
      </c>
      <c r="D2398" t="s">
        <v>10124</v>
      </c>
      <c r="E2398">
        <v>1</v>
      </c>
      <c r="F2398" t="s">
        <v>10109</v>
      </c>
    </row>
    <row r="2399" spans="1:6" x14ac:dyDescent="0.25">
      <c r="A2399" t="s">
        <v>21120</v>
      </c>
      <c r="B2399" t="s">
        <v>74</v>
      </c>
      <c r="C2399" t="s">
        <v>183</v>
      </c>
      <c r="D2399" t="s">
        <v>457</v>
      </c>
      <c r="E2399">
        <v>1</v>
      </c>
      <c r="F2399" t="s">
        <v>10109</v>
      </c>
    </row>
    <row r="2400" spans="1:6" x14ac:dyDescent="0.25">
      <c r="A2400" t="s">
        <v>21059</v>
      </c>
      <c r="B2400" t="s">
        <v>74</v>
      </c>
      <c r="C2400" t="s">
        <v>183</v>
      </c>
      <c r="D2400" t="s">
        <v>470</v>
      </c>
      <c r="E2400">
        <v>1</v>
      </c>
      <c r="F2400" t="s">
        <v>10109</v>
      </c>
    </row>
    <row r="2401" spans="1:6" x14ac:dyDescent="0.25">
      <c r="A2401" t="s">
        <v>21092</v>
      </c>
      <c r="B2401" t="s">
        <v>74</v>
      </c>
      <c r="C2401" t="s">
        <v>183</v>
      </c>
      <c r="D2401" t="s">
        <v>474</v>
      </c>
      <c r="E2401">
        <v>1</v>
      </c>
      <c r="F2401" t="s">
        <v>10109</v>
      </c>
    </row>
    <row r="2402" spans="1:6" x14ac:dyDescent="0.25">
      <c r="A2402" t="s">
        <v>20871</v>
      </c>
      <c r="B2402" t="s">
        <v>74</v>
      </c>
      <c r="C2402" t="s">
        <v>183</v>
      </c>
      <c r="D2402" t="s">
        <v>475</v>
      </c>
      <c r="E2402">
        <v>1</v>
      </c>
      <c r="F2402" t="s">
        <v>10109</v>
      </c>
    </row>
    <row r="2403" spans="1:6" x14ac:dyDescent="0.25">
      <c r="A2403" t="s">
        <v>20840</v>
      </c>
      <c r="B2403" t="s">
        <v>74</v>
      </c>
      <c r="C2403" t="s">
        <v>183</v>
      </c>
      <c r="D2403" t="s">
        <v>476</v>
      </c>
      <c r="E2403">
        <v>1</v>
      </c>
      <c r="F2403" t="s">
        <v>10109</v>
      </c>
    </row>
    <row r="2404" spans="1:6" x14ac:dyDescent="0.25">
      <c r="A2404" t="s">
        <v>21052</v>
      </c>
      <c r="B2404" t="s">
        <v>74</v>
      </c>
      <c r="C2404" t="s">
        <v>183</v>
      </c>
      <c r="D2404" t="s">
        <v>10123</v>
      </c>
      <c r="E2404">
        <v>1</v>
      </c>
      <c r="F2404" t="s">
        <v>10109</v>
      </c>
    </row>
    <row r="2405" spans="1:6" x14ac:dyDescent="0.25">
      <c r="A2405" t="s">
        <v>20169</v>
      </c>
      <c r="B2405" t="s">
        <v>74</v>
      </c>
      <c r="C2405" t="s">
        <v>183</v>
      </c>
      <c r="D2405" t="s">
        <v>10137</v>
      </c>
      <c r="E2405">
        <v>1</v>
      </c>
      <c r="F2405" t="s">
        <v>10109</v>
      </c>
    </row>
    <row r="2406" spans="1:6" x14ac:dyDescent="0.25">
      <c r="A2406" t="s">
        <v>11227</v>
      </c>
      <c r="B2406" t="s">
        <v>74</v>
      </c>
      <c r="C2406" t="s">
        <v>184</v>
      </c>
      <c r="D2406" t="s">
        <v>10111</v>
      </c>
      <c r="E2406">
        <v>17</v>
      </c>
      <c r="F2406" t="s">
        <v>10109</v>
      </c>
    </row>
    <row r="2407" spans="1:6" x14ac:dyDescent="0.25">
      <c r="A2407" t="s">
        <v>12349</v>
      </c>
      <c r="B2407" t="s">
        <v>74</v>
      </c>
      <c r="C2407" t="s">
        <v>184</v>
      </c>
      <c r="D2407" t="s">
        <v>10113</v>
      </c>
      <c r="E2407">
        <v>19</v>
      </c>
      <c r="F2407" t="s">
        <v>10109</v>
      </c>
    </row>
    <row r="2408" spans="1:6" x14ac:dyDescent="0.25">
      <c r="A2408" t="s">
        <v>12704</v>
      </c>
      <c r="B2408" t="s">
        <v>74</v>
      </c>
      <c r="C2408" t="s">
        <v>185</v>
      </c>
      <c r="D2408" t="s">
        <v>10111</v>
      </c>
      <c r="E2408">
        <v>9</v>
      </c>
      <c r="F2408" t="s">
        <v>10109</v>
      </c>
    </row>
    <row r="2409" spans="1:6" x14ac:dyDescent="0.25">
      <c r="A2409" t="s">
        <v>12671</v>
      </c>
      <c r="B2409" t="s">
        <v>74</v>
      </c>
      <c r="C2409" t="s">
        <v>185</v>
      </c>
      <c r="D2409" t="s">
        <v>10113</v>
      </c>
      <c r="E2409">
        <v>13</v>
      </c>
      <c r="F2409" t="s">
        <v>10109</v>
      </c>
    </row>
    <row r="2410" spans="1:6" x14ac:dyDescent="0.25">
      <c r="A2410" t="s">
        <v>10908</v>
      </c>
      <c r="B2410" t="s">
        <v>74</v>
      </c>
      <c r="C2410" t="s">
        <v>186</v>
      </c>
      <c r="D2410" t="s">
        <v>10111</v>
      </c>
      <c r="E2410">
        <v>4</v>
      </c>
      <c r="F2410" t="s">
        <v>10109</v>
      </c>
    </row>
    <row r="2411" spans="1:6" x14ac:dyDescent="0.25">
      <c r="A2411" t="s">
        <v>12622</v>
      </c>
      <c r="B2411" t="s">
        <v>74</v>
      </c>
      <c r="C2411" t="s">
        <v>186</v>
      </c>
      <c r="D2411" t="s">
        <v>10113</v>
      </c>
      <c r="E2411">
        <v>4</v>
      </c>
      <c r="F2411" t="s">
        <v>10109</v>
      </c>
    </row>
    <row r="2412" spans="1:6" x14ac:dyDescent="0.25">
      <c r="A2412" t="s">
        <v>20796</v>
      </c>
      <c r="B2412" t="s">
        <v>74</v>
      </c>
      <c r="C2412" t="s">
        <v>187</v>
      </c>
      <c r="D2412" t="s">
        <v>10115</v>
      </c>
      <c r="E2412">
        <v>2</v>
      </c>
      <c r="F2412" t="s">
        <v>10109</v>
      </c>
    </row>
    <row r="2413" spans="1:6" x14ac:dyDescent="0.25">
      <c r="A2413" t="s">
        <v>12095</v>
      </c>
      <c r="B2413" t="s">
        <v>74</v>
      </c>
      <c r="C2413" t="s">
        <v>187</v>
      </c>
      <c r="D2413" t="s">
        <v>10111</v>
      </c>
      <c r="E2413">
        <v>17</v>
      </c>
      <c r="F2413" t="s">
        <v>10109</v>
      </c>
    </row>
    <row r="2414" spans="1:6" x14ac:dyDescent="0.25">
      <c r="A2414" t="s">
        <v>21103</v>
      </c>
      <c r="B2414" t="s">
        <v>74</v>
      </c>
      <c r="C2414" t="s">
        <v>187</v>
      </c>
      <c r="D2414" t="s">
        <v>462</v>
      </c>
      <c r="E2414">
        <v>1</v>
      </c>
      <c r="F2414" t="s">
        <v>10109</v>
      </c>
    </row>
    <row r="2415" spans="1:6" x14ac:dyDescent="0.25">
      <c r="A2415" t="s">
        <v>21047</v>
      </c>
      <c r="B2415" t="s">
        <v>74</v>
      </c>
      <c r="C2415" t="s">
        <v>187</v>
      </c>
      <c r="D2415" t="s">
        <v>10122</v>
      </c>
      <c r="E2415">
        <v>1</v>
      </c>
      <c r="F2415" t="s">
        <v>10109</v>
      </c>
    </row>
    <row r="2416" spans="1:6" x14ac:dyDescent="0.25">
      <c r="A2416" t="s">
        <v>12919</v>
      </c>
      <c r="B2416" t="s">
        <v>74</v>
      </c>
      <c r="C2416" t="s">
        <v>187</v>
      </c>
      <c r="D2416" t="s">
        <v>10113</v>
      </c>
      <c r="E2416">
        <v>19</v>
      </c>
      <c r="F2416" t="s">
        <v>10109</v>
      </c>
    </row>
    <row r="2417" spans="1:6" x14ac:dyDescent="0.25">
      <c r="A2417" t="s">
        <v>21107</v>
      </c>
      <c r="B2417" t="s">
        <v>74</v>
      </c>
      <c r="C2417" t="s">
        <v>187</v>
      </c>
      <c r="D2417" t="s">
        <v>469</v>
      </c>
      <c r="E2417">
        <v>1</v>
      </c>
      <c r="F2417" t="s">
        <v>10109</v>
      </c>
    </row>
    <row r="2418" spans="1:6" x14ac:dyDescent="0.25">
      <c r="A2418" t="s">
        <v>21449</v>
      </c>
      <c r="B2418" t="s">
        <v>74</v>
      </c>
      <c r="C2418" t="s">
        <v>187</v>
      </c>
      <c r="D2418" t="s">
        <v>470</v>
      </c>
      <c r="E2418">
        <v>1</v>
      </c>
      <c r="F2418" t="s">
        <v>10109</v>
      </c>
    </row>
    <row r="2419" spans="1:6" x14ac:dyDescent="0.25">
      <c r="A2419" t="s">
        <v>21445</v>
      </c>
      <c r="B2419" t="s">
        <v>74</v>
      </c>
      <c r="C2419" t="s">
        <v>187</v>
      </c>
      <c r="D2419" t="s">
        <v>474</v>
      </c>
      <c r="E2419">
        <v>1</v>
      </c>
      <c r="F2419" t="s">
        <v>10109</v>
      </c>
    </row>
    <row r="2420" spans="1:6" x14ac:dyDescent="0.25">
      <c r="A2420" t="s">
        <v>11033</v>
      </c>
      <c r="B2420" t="s">
        <v>74</v>
      </c>
      <c r="C2420" t="s">
        <v>188</v>
      </c>
      <c r="D2420" t="s">
        <v>10115</v>
      </c>
      <c r="E2420">
        <v>4</v>
      </c>
      <c r="F2420" t="s">
        <v>10109</v>
      </c>
    </row>
    <row r="2421" spans="1:6" x14ac:dyDescent="0.25">
      <c r="A2421" t="s">
        <v>12066</v>
      </c>
      <c r="B2421" t="s">
        <v>74</v>
      </c>
      <c r="C2421" t="s">
        <v>188</v>
      </c>
      <c r="D2421" t="s">
        <v>10111</v>
      </c>
      <c r="E2421">
        <v>24</v>
      </c>
      <c r="F2421" t="s">
        <v>10109</v>
      </c>
    </row>
    <row r="2422" spans="1:6" x14ac:dyDescent="0.25">
      <c r="A2422" t="s">
        <v>20713</v>
      </c>
      <c r="B2422" t="s">
        <v>74</v>
      </c>
      <c r="C2422" t="s">
        <v>188</v>
      </c>
      <c r="D2422" t="s">
        <v>462</v>
      </c>
      <c r="E2422">
        <v>1</v>
      </c>
      <c r="F2422" t="s">
        <v>10109</v>
      </c>
    </row>
    <row r="2423" spans="1:6" x14ac:dyDescent="0.25">
      <c r="A2423" t="s">
        <v>11481</v>
      </c>
      <c r="B2423" t="s">
        <v>74</v>
      </c>
      <c r="C2423" t="s">
        <v>188</v>
      </c>
      <c r="D2423" t="s">
        <v>10122</v>
      </c>
      <c r="E2423">
        <v>1</v>
      </c>
      <c r="F2423" t="s">
        <v>10109</v>
      </c>
    </row>
    <row r="2424" spans="1:6" x14ac:dyDescent="0.25">
      <c r="A2424" t="s">
        <v>10169</v>
      </c>
      <c r="B2424" t="s">
        <v>74</v>
      </c>
      <c r="C2424" t="s">
        <v>188</v>
      </c>
      <c r="D2424" t="s">
        <v>463</v>
      </c>
      <c r="E2424">
        <v>2</v>
      </c>
      <c r="F2424" t="s">
        <v>10109</v>
      </c>
    </row>
    <row r="2425" spans="1:6" x14ac:dyDescent="0.25">
      <c r="A2425" t="s">
        <v>12401</v>
      </c>
      <c r="B2425" t="s">
        <v>74</v>
      </c>
      <c r="C2425" t="s">
        <v>188</v>
      </c>
      <c r="D2425" t="s">
        <v>10113</v>
      </c>
      <c r="E2425">
        <v>29</v>
      </c>
      <c r="F2425" t="s">
        <v>10109</v>
      </c>
    </row>
    <row r="2426" spans="1:6" x14ac:dyDescent="0.25">
      <c r="A2426" t="s">
        <v>12013</v>
      </c>
      <c r="B2426" t="s">
        <v>74</v>
      </c>
      <c r="C2426" t="s">
        <v>188</v>
      </c>
      <c r="D2426" t="s">
        <v>10124</v>
      </c>
      <c r="E2426">
        <v>1</v>
      </c>
      <c r="F2426" t="s">
        <v>10109</v>
      </c>
    </row>
    <row r="2427" spans="1:6" x14ac:dyDescent="0.25">
      <c r="A2427" t="s">
        <v>21017</v>
      </c>
      <c r="B2427" t="s">
        <v>74</v>
      </c>
      <c r="C2427" t="s">
        <v>188</v>
      </c>
      <c r="D2427" t="s">
        <v>469</v>
      </c>
      <c r="E2427">
        <v>1</v>
      </c>
      <c r="F2427" t="s">
        <v>10109</v>
      </c>
    </row>
    <row r="2428" spans="1:6" x14ac:dyDescent="0.25">
      <c r="A2428" t="s">
        <v>21437</v>
      </c>
      <c r="B2428" t="s">
        <v>74</v>
      </c>
      <c r="C2428" t="s">
        <v>188</v>
      </c>
      <c r="D2428" t="s">
        <v>470</v>
      </c>
      <c r="E2428">
        <v>1</v>
      </c>
      <c r="F2428" t="s">
        <v>10109</v>
      </c>
    </row>
    <row r="2429" spans="1:6" x14ac:dyDescent="0.25">
      <c r="A2429" t="s">
        <v>21137</v>
      </c>
      <c r="B2429" t="s">
        <v>74</v>
      </c>
      <c r="C2429" t="s">
        <v>188</v>
      </c>
      <c r="D2429" t="s">
        <v>471</v>
      </c>
      <c r="E2429">
        <v>1</v>
      </c>
      <c r="F2429" t="s">
        <v>10109</v>
      </c>
    </row>
    <row r="2430" spans="1:6" x14ac:dyDescent="0.25">
      <c r="A2430" t="s">
        <v>20397</v>
      </c>
      <c r="B2430" t="s">
        <v>74</v>
      </c>
      <c r="C2430" t="s">
        <v>188</v>
      </c>
      <c r="D2430" t="s">
        <v>473</v>
      </c>
      <c r="E2430">
        <v>1</v>
      </c>
      <c r="F2430" t="s">
        <v>10109</v>
      </c>
    </row>
    <row r="2431" spans="1:6" x14ac:dyDescent="0.25">
      <c r="A2431" t="s">
        <v>12712</v>
      </c>
      <c r="B2431" t="s">
        <v>74</v>
      </c>
      <c r="C2431" t="s">
        <v>188</v>
      </c>
      <c r="D2431" t="s">
        <v>475</v>
      </c>
      <c r="E2431">
        <v>1</v>
      </c>
      <c r="F2431" t="s">
        <v>10109</v>
      </c>
    </row>
    <row r="2432" spans="1:6" x14ac:dyDescent="0.25">
      <c r="A2432" t="s">
        <v>12672</v>
      </c>
      <c r="B2432" t="s">
        <v>74</v>
      </c>
      <c r="C2432" t="s">
        <v>188</v>
      </c>
      <c r="D2432" t="s">
        <v>10123</v>
      </c>
      <c r="E2432">
        <v>1</v>
      </c>
      <c r="F2432" t="s">
        <v>10109</v>
      </c>
    </row>
    <row r="2433" spans="1:6" x14ac:dyDescent="0.25">
      <c r="A2433" t="s">
        <v>12687</v>
      </c>
      <c r="B2433" t="s">
        <v>74</v>
      </c>
      <c r="C2433" t="s">
        <v>188</v>
      </c>
      <c r="D2433" t="s">
        <v>477</v>
      </c>
      <c r="E2433">
        <v>1</v>
      </c>
      <c r="F2433" t="s">
        <v>10109</v>
      </c>
    </row>
    <row r="2434" spans="1:6" x14ac:dyDescent="0.25">
      <c r="A2434" t="s">
        <v>20621</v>
      </c>
      <c r="B2434" t="s">
        <v>74</v>
      </c>
      <c r="C2434" t="s">
        <v>188</v>
      </c>
      <c r="D2434" t="s">
        <v>10137</v>
      </c>
      <c r="E2434">
        <v>2</v>
      </c>
      <c r="F2434" t="s">
        <v>10109</v>
      </c>
    </row>
    <row r="2435" spans="1:6" x14ac:dyDescent="0.25">
      <c r="A2435" t="s">
        <v>20513</v>
      </c>
      <c r="B2435" t="s">
        <v>74</v>
      </c>
      <c r="C2435" t="s">
        <v>189</v>
      </c>
      <c r="D2435" t="s">
        <v>455</v>
      </c>
      <c r="E2435">
        <v>1</v>
      </c>
      <c r="F2435" t="s">
        <v>10109</v>
      </c>
    </row>
    <row r="2436" spans="1:6" x14ac:dyDescent="0.25">
      <c r="A2436" t="s">
        <v>12438</v>
      </c>
      <c r="B2436" t="s">
        <v>74</v>
      </c>
      <c r="C2436" t="s">
        <v>189</v>
      </c>
      <c r="D2436" t="s">
        <v>10115</v>
      </c>
      <c r="E2436">
        <v>1</v>
      </c>
      <c r="F2436" t="s">
        <v>10109</v>
      </c>
    </row>
    <row r="2437" spans="1:6" x14ac:dyDescent="0.25">
      <c r="A2437" t="s">
        <v>11403</v>
      </c>
      <c r="B2437" t="s">
        <v>74</v>
      </c>
      <c r="C2437" t="s">
        <v>189</v>
      </c>
      <c r="D2437" t="s">
        <v>10111</v>
      </c>
      <c r="E2437">
        <v>17</v>
      </c>
      <c r="F2437" t="s">
        <v>10109</v>
      </c>
    </row>
    <row r="2438" spans="1:6" x14ac:dyDescent="0.25">
      <c r="A2438" t="s">
        <v>10503</v>
      </c>
      <c r="B2438" t="s">
        <v>74</v>
      </c>
      <c r="C2438" t="s">
        <v>189</v>
      </c>
      <c r="D2438" t="s">
        <v>462</v>
      </c>
      <c r="E2438">
        <v>1</v>
      </c>
      <c r="F2438" t="s">
        <v>10109</v>
      </c>
    </row>
    <row r="2439" spans="1:6" x14ac:dyDescent="0.25">
      <c r="A2439" t="s">
        <v>20231</v>
      </c>
      <c r="B2439" t="s">
        <v>74</v>
      </c>
      <c r="C2439" t="s">
        <v>189</v>
      </c>
      <c r="D2439" t="s">
        <v>10122</v>
      </c>
      <c r="E2439">
        <v>1</v>
      </c>
      <c r="F2439" t="s">
        <v>10109</v>
      </c>
    </row>
    <row r="2440" spans="1:6" x14ac:dyDescent="0.25">
      <c r="A2440" t="s">
        <v>12814</v>
      </c>
      <c r="B2440" t="s">
        <v>74</v>
      </c>
      <c r="C2440" t="s">
        <v>189</v>
      </c>
      <c r="D2440" t="s">
        <v>10113</v>
      </c>
      <c r="E2440">
        <v>19</v>
      </c>
      <c r="F2440" t="s">
        <v>10109</v>
      </c>
    </row>
    <row r="2441" spans="1:6" x14ac:dyDescent="0.25">
      <c r="A2441" t="s">
        <v>12506</v>
      </c>
      <c r="B2441" t="s">
        <v>74</v>
      </c>
      <c r="C2441" t="s">
        <v>189</v>
      </c>
      <c r="D2441" t="s">
        <v>474</v>
      </c>
      <c r="E2441">
        <v>1</v>
      </c>
      <c r="F2441" t="s">
        <v>10109</v>
      </c>
    </row>
    <row r="2442" spans="1:6" x14ac:dyDescent="0.25">
      <c r="A2442" t="s">
        <v>12615</v>
      </c>
      <c r="B2442" t="s">
        <v>74</v>
      </c>
      <c r="C2442" t="s">
        <v>189</v>
      </c>
      <c r="D2442" t="s">
        <v>10123</v>
      </c>
      <c r="E2442">
        <v>1</v>
      </c>
      <c r="F2442" t="s">
        <v>10109</v>
      </c>
    </row>
    <row r="2443" spans="1:6" x14ac:dyDescent="0.25">
      <c r="A2443" t="s">
        <v>21133</v>
      </c>
      <c r="B2443" t="s">
        <v>74</v>
      </c>
      <c r="C2443" t="s">
        <v>190</v>
      </c>
      <c r="D2443" t="s">
        <v>10318</v>
      </c>
      <c r="E2443">
        <v>1</v>
      </c>
      <c r="F2443" t="s">
        <v>10109</v>
      </c>
    </row>
    <row r="2444" spans="1:6" x14ac:dyDescent="0.25">
      <c r="A2444" t="s">
        <v>12440</v>
      </c>
      <c r="B2444" t="s">
        <v>74</v>
      </c>
      <c r="C2444" t="s">
        <v>190</v>
      </c>
      <c r="D2444" t="s">
        <v>10115</v>
      </c>
      <c r="E2444">
        <v>3</v>
      </c>
      <c r="F2444" t="s">
        <v>10109</v>
      </c>
    </row>
    <row r="2445" spans="1:6" x14ac:dyDescent="0.25">
      <c r="A2445" t="s">
        <v>11768</v>
      </c>
      <c r="B2445" t="s">
        <v>74</v>
      </c>
      <c r="C2445" t="s">
        <v>190</v>
      </c>
      <c r="D2445" t="s">
        <v>10111</v>
      </c>
      <c r="E2445">
        <v>27</v>
      </c>
      <c r="F2445" t="s">
        <v>10109</v>
      </c>
    </row>
    <row r="2446" spans="1:6" x14ac:dyDescent="0.25">
      <c r="A2446" t="s">
        <v>20630</v>
      </c>
      <c r="B2446" t="s">
        <v>74</v>
      </c>
      <c r="C2446" t="s">
        <v>190</v>
      </c>
      <c r="D2446" t="s">
        <v>462</v>
      </c>
      <c r="E2446">
        <v>1</v>
      </c>
      <c r="F2446" t="s">
        <v>10109</v>
      </c>
    </row>
    <row r="2447" spans="1:6" x14ac:dyDescent="0.25">
      <c r="A2447" t="s">
        <v>21142</v>
      </c>
      <c r="B2447" t="s">
        <v>74</v>
      </c>
      <c r="C2447" t="s">
        <v>190</v>
      </c>
      <c r="D2447" t="s">
        <v>10122</v>
      </c>
      <c r="E2447">
        <v>1</v>
      </c>
      <c r="F2447" t="s">
        <v>10109</v>
      </c>
    </row>
    <row r="2448" spans="1:6" x14ac:dyDescent="0.25">
      <c r="A2448" t="s">
        <v>11044</v>
      </c>
      <c r="B2448" t="s">
        <v>74</v>
      </c>
      <c r="C2448" t="s">
        <v>190</v>
      </c>
      <c r="D2448" t="s">
        <v>463</v>
      </c>
      <c r="E2448">
        <v>2</v>
      </c>
      <c r="F2448" t="s">
        <v>10109</v>
      </c>
    </row>
    <row r="2449" spans="1:6" x14ac:dyDescent="0.25">
      <c r="A2449" t="s">
        <v>20622</v>
      </c>
      <c r="B2449" t="s">
        <v>74</v>
      </c>
      <c r="C2449" t="s">
        <v>190</v>
      </c>
      <c r="D2449" t="s">
        <v>464</v>
      </c>
      <c r="E2449">
        <v>1</v>
      </c>
      <c r="F2449" t="s">
        <v>10109</v>
      </c>
    </row>
    <row r="2450" spans="1:6" x14ac:dyDescent="0.25">
      <c r="A2450" t="s">
        <v>12812</v>
      </c>
      <c r="B2450" t="s">
        <v>74</v>
      </c>
      <c r="C2450" t="s">
        <v>190</v>
      </c>
      <c r="D2450" t="s">
        <v>10113</v>
      </c>
      <c r="E2450">
        <v>36</v>
      </c>
      <c r="F2450" t="s">
        <v>10109</v>
      </c>
    </row>
    <row r="2451" spans="1:6" x14ac:dyDescent="0.25">
      <c r="A2451" t="s">
        <v>11142</v>
      </c>
      <c r="B2451" t="s">
        <v>74</v>
      </c>
      <c r="C2451" t="s">
        <v>190</v>
      </c>
      <c r="D2451" t="s">
        <v>457</v>
      </c>
      <c r="E2451">
        <v>2</v>
      </c>
      <c r="F2451" t="s">
        <v>10109</v>
      </c>
    </row>
    <row r="2452" spans="1:6" x14ac:dyDescent="0.25">
      <c r="A2452" t="s">
        <v>21015</v>
      </c>
      <c r="B2452" t="s">
        <v>74</v>
      </c>
      <c r="C2452" t="s">
        <v>190</v>
      </c>
      <c r="D2452" t="s">
        <v>473</v>
      </c>
      <c r="E2452">
        <v>1</v>
      </c>
      <c r="F2452" t="s">
        <v>10109</v>
      </c>
    </row>
    <row r="2453" spans="1:6" x14ac:dyDescent="0.25">
      <c r="A2453" t="s">
        <v>10440</v>
      </c>
      <c r="B2453" t="s">
        <v>74</v>
      </c>
      <c r="C2453" t="s">
        <v>190</v>
      </c>
      <c r="D2453" t="s">
        <v>475</v>
      </c>
      <c r="E2453">
        <v>1</v>
      </c>
      <c r="F2453" t="s">
        <v>10109</v>
      </c>
    </row>
    <row r="2454" spans="1:6" x14ac:dyDescent="0.25">
      <c r="A2454" t="s">
        <v>20396</v>
      </c>
      <c r="B2454" t="s">
        <v>74</v>
      </c>
      <c r="C2454" t="s">
        <v>190</v>
      </c>
      <c r="D2454" t="s">
        <v>476</v>
      </c>
      <c r="E2454">
        <v>1</v>
      </c>
      <c r="F2454" t="s">
        <v>10109</v>
      </c>
    </row>
    <row r="2455" spans="1:6" x14ac:dyDescent="0.25">
      <c r="A2455" t="s">
        <v>12957</v>
      </c>
      <c r="B2455" t="s">
        <v>74</v>
      </c>
      <c r="C2455" t="s">
        <v>190</v>
      </c>
      <c r="D2455" t="s">
        <v>10123</v>
      </c>
      <c r="E2455">
        <v>2</v>
      </c>
      <c r="F2455" t="s">
        <v>10109</v>
      </c>
    </row>
    <row r="2456" spans="1:6" x14ac:dyDescent="0.25">
      <c r="A2456" t="s">
        <v>20793</v>
      </c>
      <c r="B2456" t="s">
        <v>74</v>
      </c>
      <c r="C2456" t="s">
        <v>191</v>
      </c>
      <c r="D2456" t="s">
        <v>10318</v>
      </c>
      <c r="E2456">
        <v>1</v>
      </c>
      <c r="F2456" t="s">
        <v>10109</v>
      </c>
    </row>
    <row r="2457" spans="1:6" x14ac:dyDescent="0.25">
      <c r="A2457" t="s">
        <v>11129</v>
      </c>
      <c r="B2457" t="s">
        <v>74</v>
      </c>
      <c r="C2457" t="s">
        <v>191</v>
      </c>
      <c r="D2457" t="s">
        <v>10115</v>
      </c>
      <c r="E2457">
        <v>3</v>
      </c>
      <c r="F2457" t="s">
        <v>10109</v>
      </c>
    </row>
    <row r="2458" spans="1:6" x14ac:dyDescent="0.25">
      <c r="A2458" t="s">
        <v>10164</v>
      </c>
      <c r="B2458" t="s">
        <v>74</v>
      </c>
      <c r="C2458" t="s">
        <v>191</v>
      </c>
      <c r="D2458" t="s">
        <v>10111</v>
      </c>
      <c r="E2458">
        <v>22</v>
      </c>
      <c r="F2458" t="s">
        <v>10109</v>
      </c>
    </row>
    <row r="2459" spans="1:6" x14ac:dyDescent="0.25">
      <c r="A2459" t="s">
        <v>10599</v>
      </c>
      <c r="B2459" t="s">
        <v>74</v>
      </c>
      <c r="C2459" t="s">
        <v>191</v>
      </c>
      <c r="D2459" t="s">
        <v>462</v>
      </c>
      <c r="E2459">
        <v>1</v>
      </c>
      <c r="F2459" t="s">
        <v>10109</v>
      </c>
    </row>
    <row r="2460" spans="1:6" x14ac:dyDescent="0.25">
      <c r="A2460" t="s">
        <v>12410</v>
      </c>
      <c r="B2460" t="s">
        <v>74</v>
      </c>
      <c r="C2460" t="s">
        <v>191</v>
      </c>
      <c r="D2460" t="s">
        <v>463</v>
      </c>
      <c r="E2460">
        <v>1</v>
      </c>
      <c r="F2460" t="s">
        <v>10109</v>
      </c>
    </row>
    <row r="2461" spans="1:6" x14ac:dyDescent="0.25">
      <c r="A2461" t="s">
        <v>11060</v>
      </c>
      <c r="B2461" t="s">
        <v>74</v>
      </c>
      <c r="C2461" t="s">
        <v>191</v>
      </c>
      <c r="D2461" t="s">
        <v>10113</v>
      </c>
      <c r="E2461">
        <v>27</v>
      </c>
      <c r="F2461" t="s">
        <v>10109</v>
      </c>
    </row>
    <row r="2462" spans="1:6" x14ac:dyDescent="0.25">
      <c r="A2462" t="s">
        <v>12507</v>
      </c>
      <c r="B2462" t="s">
        <v>74</v>
      </c>
      <c r="C2462" t="s">
        <v>191</v>
      </c>
      <c r="D2462" t="s">
        <v>10124</v>
      </c>
      <c r="E2462">
        <v>1</v>
      </c>
      <c r="F2462" t="s">
        <v>10109</v>
      </c>
    </row>
    <row r="2463" spans="1:6" x14ac:dyDescent="0.25">
      <c r="A2463" t="s">
        <v>20849</v>
      </c>
      <c r="B2463" t="s">
        <v>74</v>
      </c>
      <c r="C2463" t="s">
        <v>191</v>
      </c>
      <c r="D2463" t="s">
        <v>457</v>
      </c>
      <c r="E2463">
        <v>1</v>
      </c>
      <c r="F2463" t="s">
        <v>10109</v>
      </c>
    </row>
    <row r="2464" spans="1:6" x14ac:dyDescent="0.25">
      <c r="A2464" t="s">
        <v>21446</v>
      </c>
      <c r="B2464" t="s">
        <v>74</v>
      </c>
      <c r="C2464" t="s">
        <v>191</v>
      </c>
      <c r="D2464" t="s">
        <v>471</v>
      </c>
      <c r="E2464">
        <v>1</v>
      </c>
      <c r="F2464" t="s">
        <v>10109</v>
      </c>
    </row>
    <row r="2465" spans="1:6" x14ac:dyDescent="0.25">
      <c r="A2465" t="s">
        <v>12118</v>
      </c>
      <c r="B2465" t="s">
        <v>74</v>
      </c>
      <c r="C2465" t="s">
        <v>192</v>
      </c>
      <c r="D2465" t="s">
        <v>10111</v>
      </c>
      <c r="E2465">
        <v>9</v>
      </c>
      <c r="F2465" t="s">
        <v>10109</v>
      </c>
    </row>
    <row r="2466" spans="1:6" x14ac:dyDescent="0.25">
      <c r="A2466" t="s">
        <v>10396</v>
      </c>
      <c r="B2466" t="s">
        <v>74</v>
      </c>
      <c r="C2466" t="s">
        <v>192</v>
      </c>
      <c r="D2466" t="s">
        <v>10113</v>
      </c>
      <c r="E2466">
        <v>12</v>
      </c>
      <c r="F2466" t="s">
        <v>10109</v>
      </c>
    </row>
    <row r="2467" spans="1:6" x14ac:dyDescent="0.25">
      <c r="A2467" t="s">
        <v>10714</v>
      </c>
      <c r="B2467" t="s">
        <v>74</v>
      </c>
      <c r="C2467" t="s">
        <v>193</v>
      </c>
      <c r="D2467" t="s">
        <v>10115</v>
      </c>
      <c r="E2467">
        <v>1</v>
      </c>
      <c r="F2467" t="s">
        <v>10109</v>
      </c>
    </row>
    <row r="2468" spans="1:6" x14ac:dyDescent="0.25">
      <c r="A2468" t="s">
        <v>11804</v>
      </c>
      <c r="B2468" t="s">
        <v>74</v>
      </c>
      <c r="C2468" t="s">
        <v>193</v>
      </c>
      <c r="D2468" t="s">
        <v>10111</v>
      </c>
      <c r="E2468">
        <v>17</v>
      </c>
      <c r="F2468" t="s">
        <v>10109</v>
      </c>
    </row>
    <row r="2469" spans="1:6" x14ac:dyDescent="0.25">
      <c r="A2469" t="s">
        <v>20484</v>
      </c>
      <c r="B2469" t="s">
        <v>74</v>
      </c>
      <c r="C2469" t="s">
        <v>193</v>
      </c>
      <c r="D2469" t="s">
        <v>463</v>
      </c>
      <c r="E2469">
        <v>1</v>
      </c>
      <c r="F2469" t="s">
        <v>10109</v>
      </c>
    </row>
    <row r="2470" spans="1:6" x14ac:dyDescent="0.25">
      <c r="A2470" t="s">
        <v>21196</v>
      </c>
      <c r="B2470" t="s">
        <v>74</v>
      </c>
      <c r="C2470" t="s">
        <v>193</v>
      </c>
      <c r="D2470" t="s">
        <v>464</v>
      </c>
      <c r="E2470">
        <v>1</v>
      </c>
      <c r="F2470" t="s">
        <v>10109</v>
      </c>
    </row>
    <row r="2471" spans="1:6" x14ac:dyDescent="0.25">
      <c r="A2471" t="s">
        <v>12753</v>
      </c>
      <c r="B2471" t="s">
        <v>74</v>
      </c>
      <c r="C2471" t="s">
        <v>193</v>
      </c>
      <c r="D2471" t="s">
        <v>10113</v>
      </c>
      <c r="E2471">
        <v>22</v>
      </c>
      <c r="F2471" t="s">
        <v>10109</v>
      </c>
    </row>
    <row r="2472" spans="1:6" x14ac:dyDescent="0.25">
      <c r="A2472" t="s">
        <v>12502</v>
      </c>
      <c r="B2472" t="s">
        <v>74</v>
      </c>
      <c r="C2472" t="s">
        <v>193</v>
      </c>
      <c r="D2472" t="s">
        <v>10123</v>
      </c>
      <c r="E2472">
        <v>1</v>
      </c>
      <c r="F2472" t="s">
        <v>10109</v>
      </c>
    </row>
    <row r="2473" spans="1:6" x14ac:dyDescent="0.25">
      <c r="A2473" t="s">
        <v>21403</v>
      </c>
      <c r="B2473" t="s">
        <v>74</v>
      </c>
      <c r="C2473" t="s">
        <v>193</v>
      </c>
      <c r="D2473" t="s">
        <v>10137</v>
      </c>
      <c r="E2473">
        <v>1</v>
      </c>
      <c r="F2473" t="s">
        <v>10109</v>
      </c>
    </row>
    <row r="2474" spans="1:6" x14ac:dyDescent="0.25">
      <c r="A2474" t="s">
        <v>21127</v>
      </c>
      <c r="B2474" t="s">
        <v>74</v>
      </c>
      <c r="C2474" t="s">
        <v>194</v>
      </c>
      <c r="D2474" t="s">
        <v>455</v>
      </c>
      <c r="E2474">
        <v>2</v>
      </c>
      <c r="F2474" t="s">
        <v>10109</v>
      </c>
    </row>
    <row r="2475" spans="1:6" x14ac:dyDescent="0.25">
      <c r="A2475" t="s">
        <v>11753</v>
      </c>
      <c r="B2475" t="s">
        <v>74</v>
      </c>
      <c r="C2475" t="s">
        <v>194</v>
      </c>
      <c r="D2475" t="s">
        <v>10115</v>
      </c>
      <c r="E2475">
        <v>5</v>
      </c>
      <c r="F2475" t="s">
        <v>10109</v>
      </c>
    </row>
    <row r="2476" spans="1:6" x14ac:dyDescent="0.25">
      <c r="A2476" t="s">
        <v>11541</v>
      </c>
      <c r="B2476" t="s">
        <v>74</v>
      </c>
      <c r="C2476" t="s">
        <v>194</v>
      </c>
      <c r="D2476" t="s">
        <v>10111</v>
      </c>
      <c r="E2476">
        <v>43</v>
      </c>
      <c r="F2476" t="s">
        <v>10109</v>
      </c>
    </row>
    <row r="2477" spans="1:6" x14ac:dyDescent="0.25">
      <c r="A2477" t="s">
        <v>10524</v>
      </c>
      <c r="B2477" t="s">
        <v>74</v>
      </c>
      <c r="C2477" t="s">
        <v>194</v>
      </c>
      <c r="D2477" t="s">
        <v>10113</v>
      </c>
      <c r="E2477">
        <v>48</v>
      </c>
      <c r="F2477" t="s">
        <v>10109</v>
      </c>
    </row>
    <row r="2478" spans="1:6" x14ac:dyDescent="0.25">
      <c r="A2478" t="s">
        <v>21363</v>
      </c>
      <c r="B2478" t="s">
        <v>74</v>
      </c>
      <c r="C2478" t="s">
        <v>194</v>
      </c>
      <c r="D2478" t="s">
        <v>10124</v>
      </c>
      <c r="E2478">
        <v>1</v>
      </c>
      <c r="F2478" t="s">
        <v>10109</v>
      </c>
    </row>
    <row r="2479" spans="1:6" x14ac:dyDescent="0.25">
      <c r="A2479" t="s">
        <v>20889</v>
      </c>
      <c r="B2479" t="s">
        <v>74</v>
      </c>
      <c r="C2479" t="s">
        <v>194</v>
      </c>
      <c r="D2479" t="s">
        <v>476</v>
      </c>
      <c r="E2479">
        <v>1</v>
      </c>
      <c r="F2479" t="s">
        <v>10109</v>
      </c>
    </row>
    <row r="2480" spans="1:6" x14ac:dyDescent="0.25">
      <c r="A2480" t="s">
        <v>10487</v>
      </c>
      <c r="B2480" t="s">
        <v>74</v>
      </c>
      <c r="C2480" t="s">
        <v>194</v>
      </c>
      <c r="D2480" t="s">
        <v>477</v>
      </c>
      <c r="E2480">
        <v>1</v>
      </c>
      <c r="F2480" t="s">
        <v>10109</v>
      </c>
    </row>
    <row r="2481" spans="1:6" x14ac:dyDescent="0.25">
      <c r="A2481" t="s">
        <v>11929</v>
      </c>
      <c r="B2481" t="s">
        <v>74</v>
      </c>
      <c r="C2481" t="s">
        <v>194</v>
      </c>
      <c r="D2481" t="s">
        <v>10137</v>
      </c>
      <c r="E2481">
        <v>4</v>
      </c>
      <c r="F2481" t="s">
        <v>10109</v>
      </c>
    </row>
    <row r="2482" spans="1:6" x14ac:dyDescent="0.25">
      <c r="A2482" t="s">
        <v>21185</v>
      </c>
      <c r="B2482" t="s">
        <v>74</v>
      </c>
      <c r="C2482" t="s">
        <v>195</v>
      </c>
      <c r="D2482" t="s">
        <v>458</v>
      </c>
      <c r="E2482">
        <v>1</v>
      </c>
      <c r="F2482" t="s">
        <v>10109</v>
      </c>
    </row>
    <row r="2483" spans="1:6" x14ac:dyDescent="0.25">
      <c r="A2483" t="s">
        <v>20223</v>
      </c>
      <c r="B2483" t="s">
        <v>74</v>
      </c>
      <c r="C2483" t="s">
        <v>195</v>
      </c>
      <c r="D2483" t="s">
        <v>453</v>
      </c>
      <c r="E2483">
        <v>1</v>
      </c>
      <c r="F2483" t="s">
        <v>10109</v>
      </c>
    </row>
    <row r="2484" spans="1:6" x14ac:dyDescent="0.25">
      <c r="A2484" t="s">
        <v>20605</v>
      </c>
      <c r="B2484" t="s">
        <v>74</v>
      </c>
      <c r="C2484" t="s">
        <v>195</v>
      </c>
      <c r="D2484" t="s">
        <v>10115</v>
      </c>
      <c r="E2484">
        <v>3</v>
      </c>
      <c r="F2484" t="s">
        <v>10109</v>
      </c>
    </row>
    <row r="2485" spans="1:6" x14ac:dyDescent="0.25">
      <c r="A2485" t="s">
        <v>12405</v>
      </c>
      <c r="B2485" t="s">
        <v>74</v>
      </c>
      <c r="C2485" t="s">
        <v>195</v>
      </c>
      <c r="D2485" t="s">
        <v>10111</v>
      </c>
      <c r="E2485">
        <v>42</v>
      </c>
      <c r="F2485" t="s">
        <v>10109</v>
      </c>
    </row>
    <row r="2486" spans="1:6" x14ac:dyDescent="0.25">
      <c r="A2486" t="s">
        <v>21432</v>
      </c>
      <c r="B2486" t="s">
        <v>74</v>
      </c>
      <c r="C2486" t="s">
        <v>195</v>
      </c>
      <c r="D2486" t="s">
        <v>462</v>
      </c>
      <c r="E2486">
        <v>1</v>
      </c>
      <c r="F2486" t="s">
        <v>10109</v>
      </c>
    </row>
    <row r="2487" spans="1:6" x14ac:dyDescent="0.25">
      <c r="A2487" t="s">
        <v>20650</v>
      </c>
      <c r="B2487" t="s">
        <v>74</v>
      </c>
      <c r="C2487" t="s">
        <v>195</v>
      </c>
      <c r="D2487" t="s">
        <v>463</v>
      </c>
      <c r="E2487">
        <v>2</v>
      </c>
      <c r="F2487" t="s">
        <v>10109</v>
      </c>
    </row>
    <row r="2488" spans="1:6" x14ac:dyDescent="0.25">
      <c r="A2488" t="s">
        <v>11095</v>
      </c>
      <c r="B2488" t="s">
        <v>74</v>
      </c>
      <c r="C2488" t="s">
        <v>195</v>
      </c>
      <c r="D2488" t="s">
        <v>10113</v>
      </c>
      <c r="E2488">
        <v>47</v>
      </c>
      <c r="F2488" t="s">
        <v>10109</v>
      </c>
    </row>
    <row r="2489" spans="1:6" x14ac:dyDescent="0.25">
      <c r="A2489" t="s">
        <v>20423</v>
      </c>
      <c r="B2489" t="s">
        <v>74</v>
      </c>
      <c r="C2489" t="s">
        <v>195</v>
      </c>
      <c r="D2489" t="s">
        <v>469</v>
      </c>
      <c r="E2489">
        <v>1</v>
      </c>
      <c r="F2489" t="s">
        <v>10109</v>
      </c>
    </row>
    <row r="2490" spans="1:6" x14ac:dyDescent="0.25">
      <c r="A2490" t="s">
        <v>20545</v>
      </c>
      <c r="B2490" t="s">
        <v>74</v>
      </c>
      <c r="C2490" t="s">
        <v>195</v>
      </c>
      <c r="D2490" t="s">
        <v>10123</v>
      </c>
      <c r="E2490">
        <v>1</v>
      </c>
      <c r="F2490" t="s">
        <v>10109</v>
      </c>
    </row>
    <row r="2491" spans="1:6" x14ac:dyDescent="0.25">
      <c r="A2491" t="s">
        <v>20728</v>
      </c>
      <c r="B2491" t="s">
        <v>74</v>
      </c>
      <c r="C2491" t="s">
        <v>195</v>
      </c>
      <c r="D2491" t="s">
        <v>10137</v>
      </c>
      <c r="E2491">
        <v>1</v>
      </c>
      <c r="F2491" t="s">
        <v>10109</v>
      </c>
    </row>
    <row r="2492" spans="1:6" x14ac:dyDescent="0.25">
      <c r="A2492" t="s">
        <v>20863</v>
      </c>
      <c r="B2492" t="s">
        <v>74</v>
      </c>
      <c r="C2492" t="s">
        <v>196</v>
      </c>
      <c r="D2492" t="s">
        <v>10318</v>
      </c>
      <c r="E2492">
        <v>1</v>
      </c>
      <c r="F2492" t="s">
        <v>10109</v>
      </c>
    </row>
    <row r="2493" spans="1:6" x14ac:dyDescent="0.25">
      <c r="A2493" t="s">
        <v>20333</v>
      </c>
      <c r="B2493" t="s">
        <v>74</v>
      </c>
      <c r="C2493" t="s">
        <v>196</v>
      </c>
      <c r="D2493" t="s">
        <v>10115</v>
      </c>
      <c r="E2493">
        <v>1</v>
      </c>
      <c r="F2493" t="s">
        <v>10109</v>
      </c>
    </row>
    <row r="2494" spans="1:6" x14ac:dyDescent="0.25">
      <c r="A2494" t="s">
        <v>12681</v>
      </c>
      <c r="B2494" t="s">
        <v>74</v>
      </c>
      <c r="C2494" t="s">
        <v>196</v>
      </c>
      <c r="D2494" t="s">
        <v>10111</v>
      </c>
      <c r="E2494">
        <v>4</v>
      </c>
      <c r="F2494" t="s">
        <v>10109</v>
      </c>
    </row>
    <row r="2495" spans="1:6" x14ac:dyDescent="0.25">
      <c r="A2495" t="s">
        <v>20631</v>
      </c>
      <c r="B2495" t="s">
        <v>74</v>
      </c>
      <c r="C2495" t="s">
        <v>196</v>
      </c>
      <c r="D2495" t="s">
        <v>463</v>
      </c>
      <c r="E2495">
        <v>1</v>
      </c>
      <c r="F2495" t="s">
        <v>10109</v>
      </c>
    </row>
    <row r="2496" spans="1:6" x14ac:dyDescent="0.25">
      <c r="A2496" t="s">
        <v>10400</v>
      </c>
      <c r="B2496" t="s">
        <v>74</v>
      </c>
      <c r="C2496" t="s">
        <v>196</v>
      </c>
      <c r="D2496" t="s">
        <v>10113</v>
      </c>
      <c r="E2496">
        <v>6</v>
      </c>
      <c r="F2496" t="s">
        <v>10109</v>
      </c>
    </row>
    <row r="2497" spans="1:6" x14ac:dyDescent="0.25">
      <c r="A2497" t="s">
        <v>20644</v>
      </c>
      <c r="B2497" t="s">
        <v>74</v>
      </c>
      <c r="C2497" t="s">
        <v>196</v>
      </c>
      <c r="D2497" t="s">
        <v>476</v>
      </c>
      <c r="E2497">
        <v>1</v>
      </c>
      <c r="F2497" t="s">
        <v>10109</v>
      </c>
    </row>
    <row r="2498" spans="1:6" x14ac:dyDescent="0.25">
      <c r="A2498" t="s">
        <v>10854</v>
      </c>
      <c r="B2498" t="s">
        <v>74</v>
      </c>
      <c r="C2498" t="s">
        <v>197</v>
      </c>
      <c r="D2498" t="s">
        <v>10111</v>
      </c>
      <c r="E2498">
        <v>14</v>
      </c>
      <c r="F2498" t="s">
        <v>10109</v>
      </c>
    </row>
    <row r="2499" spans="1:6" x14ac:dyDescent="0.25">
      <c r="A2499" t="s">
        <v>11902</v>
      </c>
      <c r="B2499" t="s">
        <v>74</v>
      </c>
      <c r="C2499" t="s">
        <v>197</v>
      </c>
      <c r="D2499" t="s">
        <v>10113</v>
      </c>
      <c r="E2499">
        <v>15</v>
      </c>
      <c r="F2499" t="s">
        <v>10109</v>
      </c>
    </row>
    <row r="2500" spans="1:6" x14ac:dyDescent="0.25">
      <c r="A2500" t="s">
        <v>20608</v>
      </c>
      <c r="B2500" t="s">
        <v>74</v>
      </c>
      <c r="C2500" t="s">
        <v>198</v>
      </c>
      <c r="D2500" t="s">
        <v>10115</v>
      </c>
      <c r="E2500">
        <v>1</v>
      </c>
      <c r="F2500" t="s">
        <v>10109</v>
      </c>
    </row>
    <row r="2501" spans="1:6" x14ac:dyDescent="0.25">
      <c r="A2501" t="s">
        <v>12413</v>
      </c>
      <c r="B2501" t="s">
        <v>74</v>
      </c>
      <c r="C2501" t="s">
        <v>198</v>
      </c>
      <c r="D2501" t="s">
        <v>10111</v>
      </c>
      <c r="E2501">
        <v>7</v>
      </c>
      <c r="F2501" t="s">
        <v>10109</v>
      </c>
    </row>
    <row r="2502" spans="1:6" x14ac:dyDescent="0.25">
      <c r="A2502" t="s">
        <v>21431</v>
      </c>
      <c r="B2502" t="s">
        <v>74</v>
      </c>
      <c r="C2502" t="s">
        <v>198</v>
      </c>
      <c r="D2502" t="s">
        <v>463</v>
      </c>
      <c r="E2502">
        <v>1</v>
      </c>
      <c r="F2502" t="s">
        <v>10109</v>
      </c>
    </row>
    <row r="2503" spans="1:6" x14ac:dyDescent="0.25">
      <c r="A2503" t="s">
        <v>12076</v>
      </c>
      <c r="B2503" t="s">
        <v>74</v>
      </c>
      <c r="C2503" t="s">
        <v>198</v>
      </c>
      <c r="D2503" t="s">
        <v>10113</v>
      </c>
      <c r="E2503">
        <v>7</v>
      </c>
      <c r="F2503" t="s">
        <v>10109</v>
      </c>
    </row>
    <row r="2504" spans="1:6" x14ac:dyDescent="0.25">
      <c r="A2504" t="s">
        <v>20526</v>
      </c>
      <c r="B2504" t="s">
        <v>74</v>
      </c>
      <c r="C2504" t="s">
        <v>198</v>
      </c>
      <c r="D2504" t="s">
        <v>457</v>
      </c>
      <c r="E2504">
        <v>1</v>
      </c>
      <c r="F2504" t="s">
        <v>10109</v>
      </c>
    </row>
    <row r="2505" spans="1:6" x14ac:dyDescent="0.25">
      <c r="A2505" t="s">
        <v>21096</v>
      </c>
      <c r="B2505" t="s">
        <v>74</v>
      </c>
      <c r="C2505" t="s">
        <v>198</v>
      </c>
      <c r="D2505" t="s">
        <v>477</v>
      </c>
      <c r="E2505">
        <v>1</v>
      </c>
      <c r="F2505" t="s">
        <v>10109</v>
      </c>
    </row>
    <row r="2506" spans="1:6" x14ac:dyDescent="0.25">
      <c r="A2506" t="s">
        <v>11900</v>
      </c>
      <c r="B2506" t="s">
        <v>74</v>
      </c>
      <c r="C2506" t="s">
        <v>199</v>
      </c>
      <c r="D2506" t="s">
        <v>10115</v>
      </c>
      <c r="E2506">
        <v>1</v>
      </c>
      <c r="F2506" t="s">
        <v>10109</v>
      </c>
    </row>
    <row r="2507" spans="1:6" x14ac:dyDescent="0.25">
      <c r="A2507" t="s">
        <v>12576</v>
      </c>
      <c r="B2507" t="s">
        <v>74</v>
      </c>
      <c r="C2507" t="s">
        <v>199</v>
      </c>
      <c r="D2507" t="s">
        <v>10111</v>
      </c>
      <c r="E2507">
        <v>25</v>
      </c>
      <c r="F2507" t="s">
        <v>10109</v>
      </c>
    </row>
    <row r="2508" spans="1:6" x14ac:dyDescent="0.25">
      <c r="A2508" t="s">
        <v>21466</v>
      </c>
      <c r="B2508" t="s">
        <v>74</v>
      </c>
      <c r="C2508" t="s">
        <v>199</v>
      </c>
      <c r="D2508" t="s">
        <v>462</v>
      </c>
      <c r="E2508">
        <v>1</v>
      </c>
      <c r="F2508" t="s">
        <v>10109</v>
      </c>
    </row>
    <row r="2509" spans="1:6" x14ac:dyDescent="0.25">
      <c r="A2509" t="s">
        <v>20213</v>
      </c>
      <c r="B2509" t="s">
        <v>74</v>
      </c>
      <c r="C2509" t="s">
        <v>199</v>
      </c>
      <c r="D2509" t="s">
        <v>463</v>
      </c>
      <c r="E2509">
        <v>1</v>
      </c>
      <c r="F2509" t="s">
        <v>10109</v>
      </c>
    </row>
    <row r="2510" spans="1:6" x14ac:dyDescent="0.25">
      <c r="A2510" t="s">
        <v>12591</v>
      </c>
      <c r="B2510" t="s">
        <v>74</v>
      </c>
      <c r="C2510" t="s">
        <v>199</v>
      </c>
      <c r="D2510" t="s">
        <v>10113</v>
      </c>
      <c r="E2510">
        <v>27</v>
      </c>
      <c r="F2510" t="s">
        <v>10109</v>
      </c>
    </row>
    <row r="2511" spans="1:6" x14ac:dyDescent="0.25">
      <c r="A2511" t="s">
        <v>20984</v>
      </c>
      <c r="B2511" t="s">
        <v>74</v>
      </c>
      <c r="C2511" t="s">
        <v>199</v>
      </c>
      <c r="D2511" t="s">
        <v>469</v>
      </c>
      <c r="E2511">
        <v>1</v>
      </c>
      <c r="F2511" t="s">
        <v>10109</v>
      </c>
    </row>
    <row r="2512" spans="1:6" x14ac:dyDescent="0.25">
      <c r="A2512" t="s">
        <v>21357</v>
      </c>
      <c r="B2512" t="s">
        <v>74</v>
      </c>
      <c r="C2512" t="s">
        <v>199</v>
      </c>
      <c r="D2512" t="s">
        <v>472</v>
      </c>
      <c r="E2512">
        <v>1</v>
      </c>
      <c r="F2512" t="s">
        <v>10109</v>
      </c>
    </row>
    <row r="2513" spans="1:6" x14ac:dyDescent="0.25">
      <c r="A2513" t="s">
        <v>20975</v>
      </c>
      <c r="B2513" t="s">
        <v>74</v>
      </c>
      <c r="C2513" t="s">
        <v>199</v>
      </c>
      <c r="D2513" t="s">
        <v>476</v>
      </c>
      <c r="E2513">
        <v>1</v>
      </c>
      <c r="F2513" t="s">
        <v>10109</v>
      </c>
    </row>
    <row r="2514" spans="1:6" x14ac:dyDescent="0.25">
      <c r="A2514" t="s">
        <v>10752</v>
      </c>
      <c r="B2514" t="s">
        <v>74</v>
      </c>
      <c r="C2514" t="s">
        <v>199</v>
      </c>
      <c r="D2514" t="s">
        <v>477</v>
      </c>
      <c r="E2514">
        <v>1</v>
      </c>
      <c r="F2514" t="s">
        <v>10109</v>
      </c>
    </row>
    <row r="2515" spans="1:6" x14ac:dyDescent="0.25">
      <c r="A2515" t="s">
        <v>20718</v>
      </c>
      <c r="B2515" t="s">
        <v>74</v>
      </c>
      <c r="C2515" t="s">
        <v>200</v>
      </c>
      <c r="D2515" t="s">
        <v>458</v>
      </c>
      <c r="E2515">
        <v>1</v>
      </c>
      <c r="F2515" t="s">
        <v>10109</v>
      </c>
    </row>
    <row r="2516" spans="1:6" x14ac:dyDescent="0.25">
      <c r="A2516" t="s">
        <v>20241</v>
      </c>
      <c r="B2516" t="s">
        <v>74</v>
      </c>
      <c r="C2516" t="s">
        <v>200</v>
      </c>
      <c r="D2516" t="s">
        <v>10115</v>
      </c>
      <c r="E2516">
        <v>1</v>
      </c>
      <c r="F2516" t="s">
        <v>10109</v>
      </c>
    </row>
    <row r="2517" spans="1:6" x14ac:dyDescent="0.25">
      <c r="A2517" t="s">
        <v>12389</v>
      </c>
      <c r="B2517" t="s">
        <v>74</v>
      </c>
      <c r="C2517" t="s">
        <v>200</v>
      </c>
      <c r="D2517" t="s">
        <v>10111</v>
      </c>
      <c r="E2517">
        <v>11</v>
      </c>
      <c r="F2517" t="s">
        <v>10109</v>
      </c>
    </row>
    <row r="2518" spans="1:6" x14ac:dyDescent="0.25">
      <c r="A2518" t="s">
        <v>21136</v>
      </c>
      <c r="B2518" t="s">
        <v>74</v>
      </c>
      <c r="C2518" t="s">
        <v>200</v>
      </c>
      <c r="D2518" t="s">
        <v>463</v>
      </c>
      <c r="E2518">
        <v>1</v>
      </c>
      <c r="F2518" t="s">
        <v>10109</v>
      </c>
    </row>
    <row r="2519" spans="1:6" x14ac:dyDescent="0.25">
      <c r="A2519" t="s">
        <v>10522</v>
      </c>
      <c r="B2519" t="s">
        <v>74</v>
      </c>
      <c r="C2519" t="s">
        <v>200</v>
      </c>
      <c r="D2519" t="s">
        <v>10113</v>
      </c>
      <c r="E2519">
        <v>11</v>
      </c>
      <c r="F2519" t="s">
        <v>10109</v>
      </c>
    </row>
    <row r="2520" spans="1:6" x14ac:dyDescent="0.25">
      <c r="A2520" t="s">
        <v>10847</v>
      </c>
      <c r="B2520" t="s">
        <v>74</v>
      </c>
      <c r="C2520" t="s">
        <v>201</v>
      </c>
      <c r="D2520" t="s">
        <v>451</v>
      </c>
      <c r="E2520">
        <v>1</v>
      </c>
      <c r="F2520" t="s">
        <v>10109</v>
      </c>
    </row>
    <row r="2521" spans="1:6" x14ac:dyDescent="0.25">
      <c r="A2521" t="s">
        <v>10724</v>
      </c>
      <c r="B2521" t="s">
        <v>74</v>
      </c>
      <c r="C2521" t="s">
        <v>201</v>
      </c>
      <c r="D2521" t="s">
        <v>461</v>
      </c>
      <c r="E2521">
        <v>1</v>
      </c>
      <c r="F2521" t="s">
        <v>10109</v>
      </c>
    </row>
    <row r="2522" spans="1:6" x14ac:dyDescent="0.25">
      <c r="A2522" t="s">
        <v>12510</v>
      </c>
      <c r="B2522" t="s">
        <v>74</v>
      </c>
      <c r="C2522" t="s">
        <v>201</v>
      </c>
      <c r="D2522" t="s">
        <v>10115</v>
      </c>
      <c r="E2522">
        <v>7</v>
      </c>
      <c r="F2522" t="s">
        <v>10109</v>
      </c>
    </row>
    <row r="2523" spans="1:6" x14ac:dyDescent="0.25">
      <c r="A2523" t="s">
        <v>11216</v>
      </c>
      <c r="B2523" t="s">
        <v>74</v>
      </c>
      <c r="C2523" t="s">
        <v>201</v>
      </c>
      <c r="D2523" t="s">
        <v>10111</v>
      </c>
      <c r="E2523">
        <v>75</v>
      </c>
      <c r="F2523" t="s">
        <v>10109</v>
      </c>
    </row>
    <row r="2524" spans="1:6" x14ac:dyDescent="0.25">
      <c r="A2524" t="s">
        <v>12761</v>
      </c>
      <c r="B2524" t="s">
        <v>74</v>
      </c>
      <c r="C2524" t="s">
        <v>201</v>
      </c>
      <c r="D2524" t="s">
        <v>462</v>
      </c>
      <c r="E2524">
        <v>2</v>
      </c>
      <c r="F2524" t="s">
        <v>10109</v>
      </c>
    </row>
    <row r="2525" spans="1:6" x14ac:dyDescent="0.25">
      <c r="A2525" t="s">
        <v>10236</v>
      </c>
      <c r="B2525" t="s">
        <v>74</v>
      </c>
      <c r="C2525" t="s">
        <v>201</v>
      </c>
      <c r="D2525" t="s">
        <v>10122</v>
      </c>
      <c r="E2525">
        <v>2</v>
      </c>
      <c r="F2525" t="s">
        <v>10109</v>
      </c>
    </row>
    <row r="2526" spans="1:6" x14ac:dyDescent="0.25">
      <c r="A2526" t="s">
        <v>10708</v>
      </c>
      <c r="B2526" t="s">
        <v>74</v>
      </c>
      <c r="C2526" t="s">
        <v>201</v>
      </c>
      <c r="D2526" t="s">
        <v>463</v>
      </c>
      <c r="E2526">
        <v>3</v>
      </c>
      <c r="F2526" t="s">
        <v>10109</v>
      </c>
    </row>
    <row r="2527" spans="1:6" x14ac:dyDescent="0.25">
      <c r="A2527" t="s">
        <v>10580</v>
      </c>
      <c r="B2527" t="s">
        <v>74</v>
      </c>
      <c r="C2527" t="s">
        <v>201</v>
      </c>
      <c r="D2527" t="s">
        <v>10113</v>
      </c>
      <c r="E2527">
        <v>85</v>
      </c>
      <c r="F2527" t="s">
        <v>10109</v>
      </c>
    </row>
    <row r="2528" spans="1:6" x14ac:dyDescent="0.25">
      <c r="A2528" t="s">
        <v>12793</v>
      </c>
      <c r="B2528" t="s">
        <v>74</v>
      </c>
      <c r="C2528" t="s">
        <v>201</v>
      </c>
      <c r="D2528" t="s">
        <v>10124</v>
      </c>
      <c r="E2528">
        <v>3</v>
      </c>
      <c r="F2528" t="s">
        <v>10109</v>
      </c>
    </row>
    <row r="2529" spans="1:6" x14ac:dyDescent="0.25">
      <c r="A2529" t="s">
        <v>10532</v>
      </c>
      <c r="B2529" t="s">
        <v>74</v>
      </c>
      <c r="C2529" t="s">
        <v>201</v>
      </c>
      <c r="D2529" t="s">
        <v>474</v>
      </c>
      <c r="E2529">
        <v>1</v>
      </c>
      <c r="F2529" t="s">
        <v>10109</v>
      </c>
    </row>
    <row r="2530" spans="1:6" x14ac:dyDescent="0.25">
      <c r="A2530" t="s">
        <v>21099</v>
      </c>
      <c r="B2530" t="s">
        <v>74</v>
      </c>
      <c r="C2530" t="s">
        <v>201</v>
      </c>
      <c r="D2530" t="s">
        <v>476</v>
      </c>
      <c r="E2530">
        <v>1</v>
      </c>
      <c r="F2530" t="s">
        <v>10109</v>
      </c>
    </row>
    <row r="2531" spans="1:6" x14ac:dyDescent="0.25">
      <c r="A2531" t="s">
        <v>12953</v>
      </c>
      <c r="B2531" t="s">
        <v>74</v>
      </c>
      <c r="C2531" t="s">
        <v>201</v>
      </c>
      <c r="D2531" t="s">
        <v>477</v>
      </c>
      <c r="E2531">
        <v>2</v>
      </c>
      <c r="F2531" t="s">
        <v>10109</v>
      </c>
    </row>
    <row r="2532" spans="1:6" x14ac:dyDescent="0.25">
      <c r="A2532" t="s">
        <v>12738</v>
      </c>
      <c r="B2532" t="s">
        <v>74</v>
      </c>
      <c r="C2532" t="s">
        <v>201</v>
      </c>
      <c r="D2532" t="s">
        <v>10137</v>
      </c>
      <c r="E2532">
        <v>1</v>
      </c>
      <c r="F2532" t="s">
        <v>10109</v>
      </c>
    </row>
    <row r="2533" spans="1:6" x14ac:dyDescent="0.25">
      <c r="A2533" t="s">
        <v>11163</v>
      </c>
      <c r="B2533" t="s">
        <v>74</v>
      </c>
      <c r="C2533" t="s">
        <v>202</v>
      </c>
      <c r="D2533" t="s">
        <v>10111</v>
      </c>
      <c r="E2533">
        <v>19</v>
      </c>
      <c r="F2533" t="s">
        <v>10109</v>
      </c>
    </row>
    <row r="2534" spans="1:6" x14ac:dyDescent="0.25">
      <c r="A2534" t="s">
        <v>11024</v>
      </c>
      <c r="B2534" t="s">
        <v>74</v>
      </c>
      <c r="C2534" t="s">
        <v>202</v>
      </c>
      <c r="D2534" t="s">
        <v>10113</v>
      </c>
      <c r="E2534">
        <v>21</v>
      </c>
      <c r="F2534" t="s">
        <v>10109</v>
      </c>
    </row>
    <row r="2535" spans="1:6" x14ac:dyDescent="0.25">
      <c r="A2535" t="s">
        <v>12446</v>
      </c>
      <c r="B2535" t="s">
        <v>74</v>
      </c>
      <c r="C2535" t="s">
        <v>203</v>
      </c>
      <c r="D2535" t="s">
        <v>10111</v>
      </c>
      <c r="E2535">
        <v>4</v>
      </c>
      <c r="F2535" t="s">
        <v>10109</v>
      </c>
    </row>
    <row r="2536" spans="1:6" x14ac:dyDescent="0.25">
      <c r="A2536" t="s">
        <v>10654</v>
      </c>
      <c r="B2536" t="s">
        <v>74</v>
      </c>
      <c r="C2536" t="s">
        <v>203</v>
      </c>
      <c r="D2536" t="s">
        <v>10113</v>
      </c>
      <c r="E2536">
        <v>5</v>
      </c>
      <c r="F2536" t="s">
        <v>10109</v>
      </c>
    </row>
    <row r="2537" spans="1:6" x14ac:dyDescent="0.25">
      <c r="A2537" t="s">
        <v>11528</v>
      </c>
      <c r="B2537" t="s">
        <v>74</v>
      </c>
      <c r="C2537" t="s">
        <v>204</v>
      </c>
      <c r="D2537" t="s">
        <v>10115</v>
      </c>
      <c r="E2537">
        <v>1</v>
      </c>
      <c r="F2537" t="s">
        <v>10109</v>
      </c>
    </row>
    <row r="2538" spans="1:6" x14ac:dyDescent="0.25">
      <c r="A2538" t="s">
        <v>10283</v>
      </c>
      <c r="B2538" t="s">
        <v>74</v>
      </c>
      <c r="C2538" t="s">
        <v>204</v>
      </c>
      <c r="D2538" t="s">
        <v>10111</v>
      </c>
      <c r="E2538">
        <v>19</v>
      </c>
      <c r="F2538" t="s">
        <v>10109</v>
      </c>
    </row>
    <row r="2539" spans="1:6" x14ac:dyDescent="0.25">
      <c r="A2539" t="s">
        <v>12563</v>
      </c>
      <c r="B2539" t="s">
        <v>74</v>
      </c>
      <c r="C2539" t="s">
        <v>204</v>
      </c>
      <c r="D2539" t="s">
        <v>463</v>
      </c>
      <c r="E2539">
        <v>1</v>
      </c>
      <c r="F2539" t="s">
        <v>10109</v>
      </c>
    </row>
    <row r="2540" spans="1:6" x14ac:dyDescent="0.25">
      <c r="A2540" t="s">
        <v>10305</v>
      </c>
      <c r="B2540" t="s">
        <v>74</v>
      </c>
      <c r="C2540" t="s">
        <v>204</v>
      </c>
      <c r="D2540" t="s">
        <v>10113</v>
      </c>
      <c r="E2540">
        <v>22</v>
      </c>
      <c r="F2540" t="s">
        <v>10109</v>
      </c>
    </row>
    <row r="2541" spans="1:6" x14ac:dyDescent="0.25">
      <c r="A2541" t="s">
        <v>20861</v>
      </c>
      <c r="B2541" t="s">
        <v>74</v>
      </c>
      <c r="C2541" t="s">
        <v>205</v>
      </c>
      <c r="D2541" t="s">
        <v>451</v>
      </c>
      <c r="E2541">
        <v>1</v>
      </c>
      <c r="F2541" t="s">
        <v>10109</v>
      </c>
    </row>
    <row r="2542" spans="1:6" x14ac:dyDescent="0.25">
      <c r="A2542" t="s">
        <v>11663</v>
      </c>
      <c r="B2542" t="s">
        <v>74</v>
      </c>
      <c r="C2542" t="s">
        <v>205</v>
      </c>
      <c r="D2542" t="s">
        <v>10318</v>
      </c>
      <c r="E2542">
        <v>2</v>
      </c>
      <c r="F2542" t="s">
        <v>10109</v>
      </c>
    </row>
    <row r="2543" spans="1:6" x14ac:dyDescent="0.25">
      <c r="A2543" t="s">
        <v>20876</v>
      </c>
      <c r="B2543" t="s">
        <v>74</v>
      </c>
      <c r="C2543" t="s">
        <v>205</v>
      </c>
      <c r="D2543" t="s">
        <v>461</v>
      </c>
      <c r="E2543">
        <v>1</v>
      </c>
      <c r="F2543" t="s">
        <v>10109</v>
      </c>
    </row>
    <row r="2544" spans="1:6" x14ac:dyDescent="0.25">
      <c r="A2544" t="s">
        <v>20865</v>
      </c>
      <c r="B2544" t="s">
        <v>74</v>
      </c>
      <c r="C2544" t="s">
        <v>205</v>
      </c>
      <c r="D2544" t="s">
        <v>455</v>
      </c>
      <c r="E2544">
        <v>1</v>
      </c>
      <c r="F2544" t="s">
        <v>10109</v>
      </c>
    </row>
    <row r="2545" spans="1:6" x14ac:dyDescent="0.25">
      <c r="A2545" t="s">
        <v>11932</v>
      </c>
      <c r="B2545" t="s">
        <v>74</v>
      </c>
      <c r="C2545" t="s">
        <v>205</v>
      </c>
      <c r="D2545" t="s">
        <v>10115</v>
      </c>
      <c r="E2545">
        <v>6</v>
      </c>
      <c r="F2545" t="s">
        <v>10109</v>
      </c>
    </row>
    <row r="2546" spans="1:6" x14ac:dyDescent="0.25">
      <c r="A2546" t="s">
        <v>12449</v>
      </c>
      <c r="B2546" t="s">
        <v>74</v>
      </c>
      <c r="C2546" t="s">
        <v>205</v>
      </c>
      <c r="D2546" t="s">
        <v>10111</v>
      </c>
      <c r="E2546">
        <v>59</v>
      </c>
      <c r="F2546" t="s">
        <v>10109</v>
      </c>
    </row>
    <row r="2547" spans="1:6" x14ac:dyDescent="0.25">
      <c r="A2547" t="s">
        <v>20240</v>
      </c>
      <c r="B2547" t="s">
        <v>74</v>
      </c>
      <c r="C2547" t="s">
        <v>205</v>
      </c>
      <c r="D2547" t="s">
        <v>462</v>
      </c>
      <c r="E2547">
        <v>1</v>
      </c>
      <c r="F2547" t="s">
        <v>10109</v>
      </c>
    </row>
    <row r="2548" spans="1:6" x14ac:dyDescent="0.25">
      <c r="A2548" t="s">
        <v>21148</v>
      </c>
      <c r="B2548" t="s">
        <v>74</v>
      </c>
      <c r="C2548" t="s">
        <v>205</v>
      </c>
      <c r="D2548" t="s">
        <v>10122</v>
      </c>
      <c r="E2548">
        <v>1</v>
      </c>
      <c r="F2548" t="s">
        <v>10109</v>
      </c>
    </row>
    <row r="2549" spans="1:6" x14ac:dyDescent="0.25">
      <c r="A2549" t="s">
        <v>11776</v>
      </c>
      <c r="B2549" t="s">
        <v>74</v>
      </c>
      <c r="C2549" t="s">
        <v>205</v>
      </c>
      <c r="D2549" t="s">
        <v>463</v>
      </c>
      <c r="E2549">
        <v>2</v>
      </c>
      <c r="F2549" t="s">
        <v>10109</v>
      </c>
    </row>
    <row r="2550" spans="1:6" x14ac:dyDescent="0.25">
      <c r="A2550" t="s">
        <v>21045</v>
      </c>
      <c r="B2550" t="s">
        <v>74</v>
      </c>
      <c r="C2550" t="s">
        <v>205</v>
      </c>
      <c r="D2550" t="s">
        <v>464</v>
      </c>
      <c r="E2550">
        <v>1</v>
      </c>
      <c r="F2550" t="s">
        <v>10109</v>
      </c>
    </row>
    <row r="2551" spans="1:6" x14ac:dyDescent="0.25">
      <c r="A2551" t="s">
        <v>11819</v>
      </c>
      <c r="B2551" t="s">
        <v>74</v>
      </c>
      <c r="C2551" t="s">
        <v>205</v>
      </c>
      <c r="D2551" t="s">
        <v>10113</v>
      </c>
      <c r="E2551">
        <v>66</v>
      </c>
      <c r="F2551" t="s">
        <v>10109</v>
      </c>
    </row>
    <row r="2552" spans="1:6" x14ac:dyDescent="0.25">
      <c r="A2552" t="s">
        <v>20400</v>
      </c>
      <c r="B2552" t="s">
        <v>74</v>
      </c>
      <c r="C2552" t="s">
        <v>205</v>
      </c>
      <c r="D2552" t="s">
        <v>469</v>
      </c>
      <c r="E2552">
        <v>1</v>
      </c>
      <c r="F2552" t="s">
        <v>10109</v>
      </c>
    </row>
    <row r="2553" spans="1:6" x14ac:dyDescent="0.25">
      <c r="A2553" t="s">
        <v>12707</v>
      </c>
      <c r="B2553" t="s">
        <v>74</v>
      </c>
      <c r="C2553" t="s">
        <v>205</v>
      </c>
      <c r="D2553" t="s">
        <v>474</v>
      </c>
      <c r="E2553">
        <v>3</v>
      </c>
      <c r="F2553" t="s">
        <v>10109</v>
      </c>
    </row>
    <row r="2554" spans="1:6" x14ac:dyDescent="0.25">
      <c r="A2554" t="s">
        <v>10446</v>
      </c>
      <c r="B2554" t="s">
        <v>74</v>
      </c>
      <c r="C2554" t="s">
        <v>205</v>
      </c>
      <c r="D2554" t="s">
        <v>475</v>
      </c>
      <c r="E2554">
        <v>2</v>
      </c>
      <c r="F2554" t="s">
        <v>10109</v>
      </c>
    </row>
    <row r="2555" spans="1:6" x14ac:dyDescent="0.25">
      <c r="A2555" t="s">
        <v>11571</v>
      </c>
      <c r="B2555" t="s">
        <v>74</v>
      </c>
      <c r="C2555" t="s">
        <v>205</v>
      </c>
      <c r="D2555" t="s">
        <v>476</v>
      </c>
      <c r="E2555">
        <v>1</v>
      </c>
      <c r="F2555" t="s">
        <v>10109</v>
      </c>
    </row>
    <row r="2556" spans="1:6" x14ac:dyDescent="0.25">
      <c r="A2556" t="s">
        <v>21430</v>
      </c>
      <c r="B2556" t="s">
        <v>74</v>
      </c>
      <c r="C2556" t="s">
        <v>205</v>
      </c>
      <c r="D2556" t="s">
        <v>10123</v>
      </c>
      <c r="E2556">
        <v>3</v>
      </c>
      <c r="F2556" t="s">
        <v>10109</v>
      </c>
    </row>
    <row r="2557" spans="1:6" x14ac:dyDescent="0.25">
      <c r="A2557" t="s">
        <v>11424</v>
      </c>
      <c r="B2557" t="s">
        <v>74</v>
      </c>
      <c r="C2557" t="s">
        <v>205</v>
      </c>
      <c r="D2557" t="s">
        <v>477</v>
      </c>
      <c r="E2557">
        <v>1</v>
      </c>
      <c r="F2557" t="s">
        <v>10109</v>
      </c>
    </row>
    <row r="2558" spans="1:6" x14ac:dyDescent="0.25">
      <c r="A2558" t="s">
        <v>21355</v>
      </c>
      <c r="B2558" t="s">
        <v>74</v>
      </c>
      <c r="C2558" t="s">
        <v>206</v>
      </c>
      <c r="D2558" t="s">
        <v>451</v>
      </c>
      <c r="E2558">
        <v>1</v>
      </c>
      <c r="F2558" t="s">
        <v>10109</v>
      </c>
    </row>
    <row r="2559" spans="1:6" x14ac:dyDescent="0.25">
      <c r="A2559" t="s">
        <v>20166</v>
      </c>
      <c r="B2559" t="s">
        <v>74</v>
      </c>
      <c r="C2559" t="s">
        <v>206</v>
      </c>
      <c r="D2559" t="s">
        <v>454</v>
      </c>
      <c r="E2559">
        <v>1</v>
      </c>
      <c r="F2559" t="s">
        <v>10109</v>
      </c>
    </row>
    <row r="2560" spans="1:6" x14ac:dyDescent="0.25">
      <c r="A2560" t="s">
        <v>21266</v>
      </c>
      <c r="B2560" t="s">
        <v>74</v>
      </c>
      <c r="C2560" t="s">
        <v>206</v>
      </c>
      <c r="D2560" t="s">
        <v>461</v>
      </c>
      <c r="E2560">
        <v>1</v>
      </c>
      <c r="F2560" t="s">
        <v>10109</v>
      </c>
    </row>
    <row r="2561" spans="1:6" x14ac:dyDescent="0.25">
      <c r="A2561" t="s">
        <v>20722</v>
      </c>
      <c r="B2561" t="s">
        <v>74</v>
      </c>
      <c r="C2561" t="s">
        <v>206</v>
      </c>
      <c r="D2561" t="s">
        <v>10115</v>
      </c>
      <c r="E2561">
        <v>1</v>
      </c>
      <c r="F2561" t="s">
        <v>10109</v>
      </c>
    </row>
    <row r="2562" spans="1:6" x14ac:dyDescent="0.25">
      <c r="A2562" t="s">
        <v>12610</v>
      </c>
      <c r="B2562" t="s">
        <v>74</v>
      </c>
      <c r="C2562" t="s">
        <v>206</v>
      </c>
      <c r="D2562" t="s">
        <v>10111</v>
      </c>
      <c r="E2562">
        <v>6</v>
      </c>
      <c r="F2562" t="s">
        <v>10109</v>
      </c>
    </row>
    <row r="2563" spans="1:6" x14ac:dyDescent="0.25">
      <c r="A2563" t="s">
        <v>21286</v>
      </c>
      <c r="B2563" t="s">
        <v>74</v>
      </c>
      <c r="C2563" t="s">
        <v>206</v>
      </c>
      <c r="D2563" t="s">
        <v>463</v>
      </c>
      <c r="E2563">
        <v>1</v>
      </c>
      <c r="F2563" t="s">
        <v>10109</v>
      </c>
    </row>
    <row r="2564" spans="1:6" x14ac:dyDescent="0.25">
      <c r="A2564" t="s">
        <v>12397</v>
      </c>
      <c r="B2564" t="s">
        <v>74</v>
      </c>
      <c r="C2564" t="s">
        <v>206</v>
      </c>
      <c r="D2564" t="s">
        <v>10113</v>
      </c>
      <c r="E2564">
        <v>9</v>
      </c>
      <c r="F2564" t="s">
        <v>10109</v>
      </c>
    </row>
    <row r="2565" spans="1:6" x14ac:dyDescent="0.25">
      <c r="A2565" t="s">
        <v>20584</v>
      </c>
      <c r="B2565" t="s">
        <v>74</v>
      </c>
      <c r="C2565" t="s">
        <v>206</v>
      </c>
      <c r="D2565" t="s">
        <v>472</v>
      </c>
      <c r="E2565">
        <v>1</v>
      </c>
      <c r="F2565" t="s">
        <v>10109</v>
      </c>
    </row>
    <row r="2566" spans="1:6" x14ac:dyDescent="0.25">
      <c r="A2566" t="s">
        <v>20540</v>
      </c>
      <c r="B2566" t="s">
        <v>74</v>
      </c>
      <c r="C2566" t="s">
        <v>206</v>
      </c>
      <c r="D2566" t="s">
        <v>10137</v>
      </c>
      <c r="E2566">
        <v>1</v>
      </c>
      <c r="F2566" t="s">
        <v>10109</v>
      </c>
    </row>
    <row r="2567" spans="1:6" x14ac:dyDescent="0.25">
      <c r="A2567" t="s">
        <v>10392</v>
      </c>
      <c r="B2567" t="s">
        <v>74</v>
      </c>
      <c r="C2567" t="s">
        <v>207</v>
      </c>
      <c r="D2567" t="s">
        <v>451</v>
      </c>
      <c r="E2567">
        <v>1</v>
      </c>
      <c r="F2567" t="s">
        <v>10109</v>
      </c>
    </row>
    <row r="2568" spans="1:6" x14ac:dyDescent="0.25">
      <c r="A2568" t="s">
        <v>12952</v>
      </c>
      <c r="B2568" t="s">
        <v>74</v>
      </c>
      <c r="C2568" t="s">
        <v>207</v>
      </c>
      <c r="D2568" t="s">
        <v>461</v>
      </c>
      <c r="E2568">
        <v>1</v>
      </c>
      <c r="F2568" t="s">
        <v>10109</v>
      </c>
    </row>
    <row r="2569" spans="1:6" x14ac:dyDescent="0.25">
      <c r="A2569" t="s">
        <v>10298</v>
      </c>
      <c r="B2569" t="s">
        <v>74</v>
      </c>
      <c r="C2569" t="s">
        <v>207</v>
      </c>
      <c r="D2569" t="s">
        <v>10115</v>
      </c>
      <c r="E2569">
        <v>7</v>
      </c>
      <c r="F2569" t="s">
        <v>10109</v>
      </c>
    </row>
    <row r="2570" spans="1:6" x14ac:dyDescent="0.25">
      <c r="A2570" t="s">
        <v>11770</v>
      </c>
      <c r="B2570" t="s">
        <v>74</v>
      </c>
      <c r="C2570" t="s">
        <v>207</v>
      </c>
      <c r="D2570" t="s">
        <v>10111</v>
      </c>
      <c r="E2570">
        <v>120</v>
      </c>
      <c r="F2570" t="s">
        <v>10109</v>
      </c>
    </row>
    <row r="2571" spans="1:6" x14ac:dyDescent="0.25">
      <c r="A2571" t="s">
        <v>12741</v>
      </c>
      <c r="B2571" t="s">
        <v>74</v>
      </c>
      <c r="C2571" t="s">
        <v>207</v>
      </c>
      <c r="D2571" t="s">
        <v>462</v>
      </c>
      <c r="E2571">
        <v>1</v>
      </c>
      <c r="F2571" t="s">
        <v>10109</v>
      </c>
    </row>
    <row r="2572" spans="1:6" x14ac:dyDescent="0.25">
      <c r="A2572" t="s">
        <v>11121</v>
      </c>
      <c r="B2572" t="s">
        <v>74</v>
      </c>
      <c r="C2572" t="s">
        <v>207</v>
      </c>
      <c r="D2572" t="s">
        <v>10122</v>
      </c>
      <c r="E2572">
        <v>1</v>
      </c>
      <c r="F2572" t="s">
        <v>10109</v>
      </c>
    </row>
    <row r="2573" spans="1:6" x14ac:dyDescent="0.25">
      <c r="A2573" t="s">
        <v>11067</v>
      </c>
      <c r="B2573" t="s">
        <v>74</v>
      </c>
      <c r="C2573" t="s">
        <v>207</v>
      </c>
      <c r="D2573" t="s">
        <v>463</v>
      </c>
      <c r="E2573">
        <v>3</v>
      </c>
      <c r="F2573" t="s">
        <v>10109</v>
      </c>
    </row>
    <row r="2574" spans="1:6" x14ac:dyDescent="0.25">
      <c r="A2574" t="s">
        <v>12002</v>
      </c>
      <c r="B2574" t="s">
        <v>74</v>
      </c>
      <c r="C2574" t="s">
        <v>207</v>
      </c>
      <c r="D2574" t="s">
        <v>10113</v>
      </c>
      <c r="E2574">
        <v>139</v>
      </c>
      <c r="F2574" t="s">
        <v>10109</v>
      </c>
    </row>
    <row r="2575" spans="1:6" x14ac:dyDescent="0.25">
      <c r="A2575" t="s">
        <v>20957</v>
      </c>
      <c r="B2575" t="s">
        <v>74</v>
      </c>
      <c r="C2575" t="s">
        <v>207</v>
      </c>
      <c r="D2575" t="s">
        <v>10124</v>
      </c>
      <c r="E2575">
        <v>1</v>
      </c>
      <c r="F2575" t="s">
        <v>10109</v>
      </c>
    </row>
    <row r="2576" spans="1:6" x14ac:dyDescent="0.25">
      <c r="A2576" t="s">
        <v>12432</v>
      </c>
      <c r="B2576" t="s">
        <v>74</v>
      </c>
      <c r="C2576" t="s">
        <v>207</v>
      </c>
      <c r="D2576" t="s">
        <v>457</v>
      </c>
      <c r="E2576">
        <v>2</v>
      </c>
      <c r="F2576" t="s">
        <v>10109</v>
      </c>
    </row>
    <row r="2577" spans="1:6" x14ac:dyDescent="0.25">
      <c r="A2577" t="s">
        <v>21117</v>
      </c>
      <c r="B2577" t="s">
        <v>74</v>
      </c>
      <c r="C2577" t="s">
        <v>207</v>
      </c>
      <c r="D2577" t="s">
        <v>470</v>
      </c>
      <c r="E2577">
        <v>1</v>
      </c>
      <c r="F2577" t="s">
        <v>10109</v>
      </c>
    </row>
    <row r="2578" spans="1:6" x14ac:dyDescent="0.25">
      <c r="A2578" t="s">
        <v>10621</v>
      </c>
      <c r="B2578" t="s">
        <v>74</v>
      </c>
      <c r="C2578" t="s">
        <v>207</v>
      </c>
      <c r="D2578" t="s">
        <v>474</v>
      </c>
      <c r="E2578">
        <v>2</v>
      </c>
      <c r="F2578" t="s">
        <v>10109</v>
      </c>
    </row>
    <row r="2579" spans="1:6" x14ac:dyDescent="0.25">
      <c r="A2579" t="s">
        <v>10300</v>
      </c>
      <c r="B2579" t="s">
        <v>74</v>
      </c>
      <c r="C2579" t="s">
        <v>207</v>
      </c>
      <c r="D2579" t="s">
        <v>476</v>
      </c>
      <c r="E2579">
        <v>2</v>
      </c>
      <c r="F2579" t="s">
        <v>10109</v>
      </c>
    </row>
    <row r="2580" spans="1:6" x14ac:dyDescent="0.25">
      <c r="A2580" t="s">
        <v>12044</v>
      </c>
      <c r="B2580" t="s">
        <v>74</v>
      </c>
      <c r="C2580" t="s">
        <v>207</v>
      </c>
      <c r="D2580" t="s">
        <v>10123</v>
      </c>
      <c r="E2580">
        <v>1</v>
      </c>
      <c r="F2580" t="s">
        <v>10109</v>
      </c>
    </row>
    <row r="2581" spans="1:6" x14ac:dyDescent="0.25">
      <c r="A2581" t="s">
        <v>10309</v>
      </c>
      <c r="B2581" t="s">
        <v>74</v>
      </c>
      <c r="C2581" t="s">
        <v>207</v>
      </c>
      <c r="D2581" t="s">
        <v>477</v>
      </c>
      <c r="E2581">
        <v>2</v>
      </c>
      <c r="F2581" t="s">
        <v>10109</v>
      </c>
    </row>
    <row r="2582" spans="1:6" x14ac:dyDescent="0.25">
      <c r="A2582" t="s">
        <v>21252</v>
      </c>
      <c r="B2582" t="s">
        <v>74</v>
      </c>
      <c r="C2582" t="s">
        <v>208</v>
      </c>
      <c r="D2582" t="s">
        <v>10115</v>
      </c>
      <c r="E2582">
        <v>2</v>
      </c>
      <c r="F2582" t="s">
        <v>10109</v>
      </c>
    </row>
    <row r="2583" spans="1:6" x14ac:dyDescent="0.25">
      <c r="A2583" t="s">
        <v>12344</v>
      </c>
      <c r="B2583" t="s">
        <v>74</v>
      </c>
      <c r="C2583" t="s">
        <v>208</v>
      </c>
      <c r="D2583" t="s">
        <v>10111</v>
      </c>
      <c r="E2583">
        <v>19</v>
      </c>
      <c r="F2583" t="s">
        <v>10109</v>
      </c>
    </row>
    <row r="2584" spans="1:6" x14ac:dyDescent="0.25">
      <c r="A2584" t="s">
        <v>20282</v>
      </c>
      <c r="B2584" t="s">
        <v>74</v>
      </c>
      <c r="C2584" t="s">
        <v>208</v>
      </c>
      <c r="D2584" t="s">
        <v>463</v>
      </c>
      <c r="E2584">
        <v>1</v>
      </c>
      <c r="F2584" t="s">
        <v>10109</v>
      </c>
    </row>
    <row r="2585" spans="1:6" x14ac:dyDescent="0.25">
      <c r="A2585" t="s">
        <v>12498</v>
      </c>
      <c r="B2585" t="s">
        <v>74</v>
      </c>
      <c r="C2585" t="s">
        <v>208</v>
      </c>
      <c r="D2585" t="s">
        <v>10113</v>
      </c>
      <c r="E2585">
        <v>20</v>
      </c>
      <c r="F2585" t="s">
        <v>10109</v>
      </c>
    </row>
    <row r="2586" spans="1:6" x14ac:dyDescent="0.25">
      <c r="A2586" t="s">
        <v>20704</v>
      </c>
      <c r="B2586" t="s">
        <v>74</v>
      </c>
      <c r="C2586" t="s">
        <v>208</v>
      </c>
      <c r="D2586" t="s">
        <v>475</v>
      </c>
      <c r="E2586">
        <v>1</v>
      </c>
      <c r="F2586" t="s">
        <v>10109</v>
      </c>
    </row>
    <row r="2587" spans="1:6" x14ac:dyDescent="0.25">
      <c r="A2587" t="s">
        <v>21212</v>
      </c>
      <c r="B2587" t="s">
        <v>74</v>
      </c>
      <c r="C2587" t="s">
        <v>208</v>
      </c>
      <c r="D2587" t="s">
        <v>10137</v>
      </c>
      <c r="E2587">
        <v>1</v>
      </c>
      <c r="F2587" t="s">
        <v>10109</v>
      </c>
    </row>
    <row r="2588" spans="1:6" x14ac:dyDescent="0.25">
      <c r="A2588" t="s">
        <v>12838</v>
      </c>
      <c r="B2588" t="s">
        <v>74</v>
      </c>
      <c r="C2588" t="s">
        <v>209</v>
      </c>
      <c r="D2588" t="s">
        <v>10115</v>
      </c>
      <c r="E2588">
        <v>1</v>
      </c>
      <c r="F2588" t="s">
        <v>10109</v>
      </c>
    </row>
    <row r="2589" spans="1:6" x14ac:dyDescent="0.25">
      <c r="A2589" t="s">
        <v>11811</v>
      </c>
      <c r="B2589" t="s">
        <v>74</v>
      </c>
      <c r="C2589" t="s">
        <v>209</v>
      </c>
      <c r="D2589" t="s">
        <v>10111</v>
      </c>
      <c r="E2589">
        <v>12</v>
      </c>
      <c r="F2589" t="s">
        <v>10109</v>
      </c>
    </row>
    <row r="2590" spans="1:6" x14ac:dyDescent="0.25">
      <c r="A2590" t="s">
        <v>20249</v>
      </c>
      <c r="B2590" t="s">
        <v>74</v>
      </c>
      <c r="C2590" t="s">
        <v>209</v>
      </c>
      <c r="D2590" t="s">
        <v>10122</v>
      </c>
      <c r="E2590">
        <v>1</v>
      </c>
      <c r="F2590" t="s">
        <v>10109</v>
      </c>
    </row>
    <row r="2591" spans="1:6" x14ac:dyDescent="0.25">
      <c r="A2591" t="s">
        <v>12436</v>
      </c>
      <c r="B2591" t="s">
        <v>74</v>
      </c>
      <c r="C2591" t="s">
        <v>209</v>
      </c>
      <c r="D2591" t="s">
        <v>463</v>
      </c>
      <c r="E2591">
        <v>1</v>
      </c>
      <c r="F2591" t="s">
        <v>10109</v>
      </c>
    </row>
    <row r="2592" spans="1:6" x14ac:dyDescent="0.25">
      <c r="A2592" t="s">
        <v>11181</v>
      </c>
      <c r="B2592" t="s">
        <v>74</v>
      </c>
      <c r="C2592" t="s">
        <v>209</v>
      </c>
      <c r="D2592" t="s">
        <v>10113</v>
      </c>
      <c r="E2592">
        <v>13</v>
      </c>
      <c r="F2592" t="s">
        <v>10109</v>
      </c>
    </row>
    <row r="2593" spans="1:6" x14ac:dyDescent="0.25">
      <c r="A2593" t="s">
        <v>12854</v>
      </c>
      <c r="B2593" t="s">
        <v>74</v>
      </c>
      <c r="C2593" t="s">
        <v>210</v>
      </c>
      <c r="D2593" t="s">
        <v>10115</v>
      </c>
      <c r="E2593">
        <v>3</v>
      </c>
      <c r="F2593" t="s">
        <v>10109</v>
      </c>
    </row>
    <row r="2594" spans="1:6" x14ac:dyDescent="0.25">
      <c r="A2594" t="s">
        <v>11433</v>
      </c>
      <c r="B2594" t="s">
        <v>74</v>
      </c>
      <c r="C2594" t="s">
        <v>210</v>
      </c>
      <c r="D2594" t="s">
        <v>10111</v>
      </c>
      <c r="E2594">
        <v>17</v>
      </c>
      <c r="F2594" t="s">
        <v>10109</v>
      </c>
    </row>
    <row r="2595" spans="1:6" x14ac:dyDescent="0.25">
      <c r="A2595" t="s">
        <v>21049</v>
      </c>
      <c r="B2595" t="s">
        <v>74</v>
      </c>
      <c r="C2595" t="s">
        <v>210</v>
      </c>
      <c r="D2595" t="s">
        <v>10122</v>
      </c>
      <c r="E2595">
        <v>1</v>
      </c>
      <c r="F2595" t="s">
        <v>10109</v>
      </c>
    </row>
    <row r="2596" spans="1:6" x14ac:dyDescent="0.25">
      <c r="A2596" t="s">
        <v>10997</v>
      </c>
      <c r="B2596" t="s">
        <v>74</v>
      </c>
      <c r="C2596" t="s">
        <v>210</v>
      </c>
      <c r="D2596" t="s">
        <v>463</v>
      </c>
      <c r="E2596">
        <v>3</v>
      </c>
      <c r="F2596" t="s">
        <v>10109</v>
      </c>
    </row>
    <row r="2597" spans="1:6" x14ac:dyDescent="0.25">
      <c r="A2597" t="s">
        <v>11951</v>
      </c>
      <c r="B2597" t="s">
        <v>74</v>
      </c>
      <c r="C2597" t="s">
        <v>210</v>
      </c>
      <c r="D2597" t="s">
        <v>10113</v>
      </c>
      <c r="E2597">
        <v>18</v>
      </c>
      <c r="F2597" t="s">
        <v>10109</v>
      </c>
    </row>
    <row r="2598" spans="1:6" x14ac:dyDescent="0.25">
      <c r="A2598" t="s">
        <v>10509</v>
      </c>
      <c r="B2598" t="s">
        <v>74</v>
      </c>
      <c r="C2598" t="s">
        <v>210</v>
      </c>
      <c r="D2598" t="s">
        <v>10124</v>
      </c>
      <c r="E2598">
        <v>2</v>
      </c>
      <c r="F2598" t="s">
        <v>10109</v>
      </c>
    </row>
    <row r="2599" spans="1:6" x14ac:dyDescent="0.25">
      <c r="A2599" t="s">
        <v>10512</v>
      </c>
      <c r="B2599" t="s">
        <v>74</v>
      </c>
      <c r="C2599" t="s">
        <v>210</v>
      </c>
      <c r="D2599" t="s">
        <v>457</v>
      </c>
      <c r="E2599">
        <v>1</v>
      </c>
      <c r="F2599" t="s">
        <v>10109</v>
      </c>
    </row>
    <row r="2600" spans="1:6" x14ac:dyDescent="0.25">
      <c r="A2600" t="s">
        <v>11998</v>
      </c>
      <c r="B2600" t="s">
        <v>74</v>
      </c>
      <c r="C2600" t="s">
        <v>210</v>
      </c>
      <c r="D2600" t="s">
        <v>471</v>
      </c>
      <c r="E2600">
        <v>1</v>
      </c>
      <c r="F2600" t="s">
        <v>10109</v>
      </c>
    </row>
    <row r="2601" spans="1:6" x14ac:dyDescent="0.25">
      <c r="A2601" t="s">
        <v>10359</v>
      </c>
      <c r="B2601" t="s">
        <v>74</v>
      </c>
      <c r="C2601" t="s">
        <v>210</v>
      </c>
      <c r="D2601" t="s">
        <v>10123</v>
      </c>
      <c r="E2601">
        <v>1</v>
      </c>
      <c r="F2601" t="s">
        <v>10109</v>
      </c>
    </row>
    <row r="2602" spans="1:6" x14ac:dyDescent="0.25">
      <c r="A2602" t="s">
        <v>12087</v>
      </c>
      <c r="B2602" t="s">
        <v>74</v>
      </c>
      <c r="C2602" t="s">
        <v>211</v>
      </c>
      <c r="D2602" t="s">
        <v>10115</v>
      </c>
      <c r="E2602">
        <v>1</v>
      </c>
      <c r="F2602" t="s">
        <v>10109</v>
      </c>
    </row>
    <row r="2603" spans="1:6" x14ac:dyDescent="0.25">
      <c r="A2603" t="s">
        <v>12924</v>
      </c>
      <c r="B2603" t="s">
        <v>74</v>
      </c>
      <c r="C2603" t="s">
        <v>211</v>
      </c>
      <c r="D2603" t="s">
        <v>10111</v>
      </c>
      <c r="E2603">
        <v>15</v>
      </c>
      <c r="F2603" t="s">
        <v>10109</v>
      </c>
    </row>
    <row r="2604" spans="1:6" x14ac:dyDescent="0.25">
      <c r="A2604" t="s">
        <v>11899</v>
      </c>
      <c r="B2604" t="s">
        <v>74</v>
      </c>
      <c r="C2604" t="s">
        <v>211</v>
      </c>
      <c r="D2604" t="s">
        <v>10113</v>
      </c>
      <c r="E2604">
        <v>16</v>
      </c>
      <c r="F2604" t="s">
        <v>10109</v>
      </c>
    </row>
    <row r="2605" spans="1:6" x14ac:dyDescent="0.25">
      <c r="A2605" t="s">
        <v>10578</v>
      </c>
      <c r="B2605" t="s">
        <v>74</v>
      </c>
      <c r="C2605" t="s">
        <v>211</v>
      </c>
      <c r="D2605" t="s">
        <v>475</v>
      </c>
      <c r="E2605">
        <v>1</v>
      </c>
      <c r="F2605" t="s">
        <v>10109</v>
      </c>
    </row>
    <row r="2606" spans="1:6" x14ac:dyDescent="0.25">
      <c r="A2606" t="s">
        <v>20731</v>
      </c>
      <c r="B2606" t="s">
        <v>74</v>
      </c>
      <c r="C2606" t="s">
        <v>212</v>
      </c>
      <c r="D2606" t="s">
        <v>452</v>
      </c>
      <c r="E2606">
        <v>1</v>
      </c>
      <c r="F2606" t="s">
        <v>10109</v>
      </c>
    </row>
    <row r="2607" spans="1:6" x14ac:dyDescent="0.25">
      <c r="A2607" t="s">
        <v>20799</v>
      </c>
      <c r="B2607" t="s">
        <v>74</v>
      </c>
      <c r="C2607" t="s">
        <v>212</v>
      </c>
      <c r="D2607" t="s">
        <v>461</v>
      </c>
      <c r="E2607">
        <v>1</v>
      </c>
      <c r="F2607" t="s">
        <v>10109</v>
      </c>
    </row>
    <row r="2608" spans="1:6" x14ac:dyDescent="0.25">
      <c r="A2608" t="s">
        <v>12592</v>
      </c>
      <c r="B2608" t="s">
        <v>74</v>
      </c>
      <c r="C2608" t="s">
        <v>212</v>
      </c>
      <c r="D2608" t="s">
        <v>10115</v>
      </c>
      <c r="E2608">
        <v>2</v>
      </c>
      <c r="F2608" t="s">
        <v>10109</v>
      </c>
    </row>
    <row r="2609" spans="1:6" x14ac:dyDescent="0.25">
      <c r="A2609" t="s">
        <v>12418</v>
      </c>
      <c r="B2609" t="s">
        <v>74</v>
      </c>
      <c r="C2609" t="s">
        <v>212</v>
      </c>
      <c r="D2609" t="s">
        <v>10111</v>
      </c>
      <c r="E2609">
        <v>7</v>
      </c>
      <c r="F2609" t="s">
        <v>10109</v>
      </c>
    </row>
    <row r="2610" spans="1:6" x14ac:dyDescent="0.25">
      <c r="A2610" t="s">
        <v>21241</v>
      </c>
      <c r="B2610" t="s">
        <v>74</v>
      </c>
      <c r="C2610" t="s">
        <v>212</v>
      </c>
      <c r="D2610" t="s">
        <v>10122</v>
      </c>
      <c r="E2610">
        <v>1</v>
      </c>
      <c r="F2610" t="s">
        <v>10109</v>
      </c>
    </row>
    <row r="2611" spans="1:6" x14ac:dyDescent="0.25">
      <c r="A2611" t="s">
        <v>10905</v>
      </c>
      <c r="B2611" t="s">
        <v>74</v>
      </c>
      <c r="C2611" t="s">
        <v>212</v>
      </c>
      <c r="D2611" t="s">
        <v>10113</v>
      </c>
      <c r="E2611">
        <v>12</v>
      </c>
      <c r="F2611" t="s">
        <v>10109</v>
      </c>
    </row>
    <row r="2612" spans="1:6" x14ac:dyDescent="0.25">
      <c r="A2612" t="s">
        <v>20613</v>
      </c>
      <c r="B2612" t="s">
        <v>74</v>
      </c>
      <c r="C2612" t="s">
        <v>212</v>
      </c>
      <c r="D2612" t="s">
        <v>10124</v>
      </c>
      <c r="E2612">
        <v>1</v>
      </c>
      <c r="F2612" t="s">
        <v>10109</v>
      </c>
    </row>
    <row r="2613" spans="1:6" x14ac:dyDescent="0.25">
      <c r="A2613" t="s">
        <v>10716</v>
      </c>
      <c r="B2613" t="s">
        <v>74</v>
      </c>
      <c r="C2613" t="s">
        <v>212</v>
      </c>
      <c r="D2613" t="s">
        <v>457</v>
      </c>
      <c r="E2613">
        <v>2</v>
      </c>
      <c r="F2613" t="s">
        <v>10109</v>
      </c>
    </row>
    <row r="2614" spans="1:6" x14ac:dyDescent="0.25">
      <c r="A2614" t="s">
        <v>20544</v>
      </c>
      <c r="B2614" t="s">
        <v>74</v>
      </c>
      <c r="C2614" t="s">
        <v>212</v>
      </c>
      <c r="D2614" t="s">
        <v>474</v>
      </c>
      <c r="E2614">
        <v>1</v>
      </c>
      <c r="F2614" t="s">
        <v>10109</v>
      </c>
    </row>
    <row r="2615" spans="1:6" x14ac:dyDescent="0.25">
      <c r="A2615" t="s">
        <v>21369</v>
      </c>
      <c r="B2615" t="s">
        <v>74</v>
      </c>
      <c r="C2615" t="s">
        <v>212</v>
      </c>
      <c r="D2615" t="s">
        <v>475</v>
      </c>
      <c r="E2615">
        <v>1</v>
      </c>
      <c r="F2615" t="s">
        <v>10109</v>
      </c>
    </row>
    <row r="2616" spans="1:6" x14ac:dyDescent="0.25">
      <c r="A2616" t="s">
        <v>21468</v>
      </c>
      <c r="B2616" t="s">
        <v>74</v>
      </c>
      <c r="C2616" t="s">
        <v>212</v>
      </c>
      <c r="D2616" t="s">
        <v>10123</v>
      </c>
      <c r="E2616">
        <v>1</v>
      </c>
      <c r="F2616" t="s">
        <v>10109</v>
      </c>
    </row>
    <row r="2617" spans="1:6" x14ac:dyDescent="0.25">
      <c r="A2617" t="s">
        <v>20842</v>
      </c>
      <c r="B2617" t="s">
        <v>74</v>
      </c>
      <c r="C2617" t="s">
        <v>213</v>
      </c>
      <c r="D2617" t="s">
        <v>10115</v>
      </c>
      <c r="E2617">
        <v>1</v>
      </c>
      <c r="F2617" t="s">
        <v>10109</v>
      </c>
    </row>
    <row r="2618" spans="1:6" x14ac:dyDescent="0.25">
      <c r="A2618" t="s">
        <v>11566</v>
      </c>
      <c r="B2618" t="s">
        <v>74</v>
      </c>
      <c r="C2618" t="s">
        <v>213</v>
      </c>
      <c r="D2618" t="s">
        <v>10111</v>
      </c>
      <c r="E2618">
        <v>7</v>
      </c>
      <c r="F2618" t="s">
        <v>10109</v>
      </c>
    </row>
    <row r="2619" spans="1:6" x14ac:dyDescent="0.25">
      <c r="A2619" t="s">
        <v>20516</v>
      </c>
      <c r="B2619" t="s">
        <v>74</v>
      </c>
      <c r="C2619" t="s">
        <v>213</v>
      </c>
      <c r="D2619" t="s">
        <v>10122</v>
      </c>
      <c r="E2619">
        <v>1</v>
      </c>
      <c r="F2619" t="s">
        <v>10109</v>
      </c>
    </row>
    <row r="2620" spans="1:6" x14ac:dyDescent="0.25">
      <c r="A2620" t="s">
        <v>20958</v>
      </c>
      <c r="B2620" t="s">
        <v>74</v>
      </c>
      <c r="C2620" t="s">
        <v>213</v>
      </c>
      <c r="D2620" t="s">
        <v>463</v>
      </c>
      <c r="E2620">
        <v>1</v>
      </c>
      <c r="F2620" t="s">
        <v>10109</v>
      </c>
    </row>
    <row r="2621" spans="1:6" x14ac:dyDescent="0.25">
      <c r="A2621" t="s">
        <v>10845</v>
      </c>
      <c r="B2621" t="s">
        <v>74</v>
      </c>
      <c r="C2621" t="s">
        <v>213</v>
      </c>
      <c r="D2621" t="s">
        <v>10113</v>
      </c>
      <c r="E2621">
        <v>8</v>
      </c>
      <c r="F2621" t="s">
        <v>10109</v>
      </c>
    </row>
    <row r="2622" spans="1:6" x14ac:dyDescent="0.25">
      <c r="A2622" t="s">
        <v>12881</v>
      </c>
      <c r="B2622" t="s">
        <v>74</v>
      </c>
      <c r="C2622" t="s">
        <v>214</v>
      </c>
      <c r="D2622" t="s">
        <v>10111</v>
      </c>
      <c r="E2622">
        <v>22</v>
      </c>
      <c r="F2622" t="s">
        <v>10109</v>
      </c>
    </row>
    <row r="2623" spans="1:6" x14ac:dyDescent="0.25">
      <c r="A2623" t="s">
        <v>11189</v>
      </c>
      <c r="B2623" t="s">
        <v>74</v>
      </c>
      <c r="C2623" t="s">
        <v>214</v>
      </c>
      <c r="D2623" t="s">
        <v>10113</v>
      </c>
      <c r="E2623">
        <v>25</v>
      </c>
      <c r="F2623" t="s">
        <v>10109</v>
      </c>
    </row>
    <row r="2624" spans="1:6" x14ac:dyDescent="0.25">
      <c r="A2624" t="s">
        <v>12899</v>
      </c>
      <c r="B2624" t="s">
        <v>74</v>
      </c>
      <c r="C2624" t="s">
        <v>215</v>
      </c>
      <c r="D2624" t="s">
        <v>10115</v>
      </c>
      <c r="E2624">
        <v>1</v>
      </c>
      <c r="F2624" t="s">
        <v>10109</v>
      </c>
    </row>
    <row r="2625" spans="1:6" x14ac:dyDescent="0.25">
      <c r="A2625" t="s">
        <v>10449</v>
      </c>
      <c r="B2625" t="s">
        <v>74</v>
      </c>
      <c r="C2625" t="s">
        <v>215</v>
      </c>
      <c r="D2625" t="s">
        <v>10111</v>
      </c>
      <c r="E2625">
        <v>11</v>
      </c>
      <c r="F2625" t="s">
        <v>10109</v>
      </c>
    </row>
    <row r="2626" spans="1:6" x14ac:dyDescent="0.25">
      <c r="A2626" t="s">
        <v>21414</v>
      </c>
      <c r="B2626" t="s">
        <v>74</v>
      </c>
      <c r="C2626" t="s">
        <v>215</v>
      </c>
      <c r="D2626" t="s">
        <v>464</v>
      </c>
      <c r="E2626">
        <v>1</v>
      </c>
      <c r="F2626" t="s">
        <v>10109</v>
      </c>
    </row>
    <row r="2627" spans="1:6" x14ac:dyDescent="0.25">
      <c r="A2627" t="s">
        <v>12878</v>
      </c>
      <c r="B2627" t="s">
        <v>74</v>
      </c>
      <c r="C2627" t="s">
        <v>215</v>
      </c>
      <c r="D2627" t="s">
        <v>10113</v>
      </c>
      <c r="E2627">
        <v>14</v>
      </c>
      <c r="F2627" t="s">
        <v>10109</v>
      </c>
    </row>
    <row r="2628" spans="1:6" x14ac:dyDescent="0.25">
      <c r="A2628" t="s">
        <v>21448</v>
      </c>
      <c r="B2628" t="s">
        <v>74</v>
      </c>
      <c r="C2628" t="s">
        <v>216</v>
      </c>
      <c r="D2628" t="s">
        <v>10268</v>
      </c>
      <c r="E2628">
        <v>1</v>
      </c>
      <c r="F2628" t="s">
        <v>10109</v>
      </c>
    </row>
    <row r="2629" spans="1:6" x14ac:dyDescent="0.25">
      <c r="A2629" t="s">
        <v>20784</v>
      </c>
      <c r="B2629" t="s">
        <v>74</v>
      </c>
      <c r="C2629" t="s">
        <v>216</v>
      </c>
      <c r="D2629" t="s">
        <v>10115</v>
      </c>
      <c r="E2629">
        <v>1</v>
      </c>
      <c r="F2629" t="s">
        <v>10109</v>
      </c>
    </row>
    <row r="2630" spans="1:6" x14ac:dyDescent="0.25">
      <c r="A2630" t="s">
        <v>12727</v>
      </c>
      <c r="B2630" t="s">
        <v>74</v>
      </c>
      <c r="C2630" t="s">
        <v>216</v>
      </c>
      <c r="D2630" t="s">
        <v>10111</v>
      </c>
      <c r="E2630">
        <v>17</v>
      </c>
      <c r="F2630" t="s">
        <v>10109</v>
      </c>
    </row>
    <row r="2631" spans="1:6" x14ac:dyDescent="0.25">
      <c r="A2631" t="s">
        <v>10444</v>
      </c>
      <c r="B2631" t="s">
        <v>74</v>
      </c>
      <c r="C2631" t="s">
        <v>216</v>
      </c>
      <c r="D2631" t="s">
        <v>10113</v>
      </c>
      <c r="E2631">
        <v>22</v>
      </c>
      <c r="F2631" t="s">
        <v>10109</v>
      </c>
    </row>
    <row r="2632" spans="1:6" x14ac:dyDescent="0.25">
      <c r="A2632" t="s">
        <v>20565</v>
      </c>
      <c r="B2632" t="s">
        <v>74</v>
      </c>
      <c r="C2632" t="s">
        <v>216</v>
      </c>
      <c r="D2632" t="s">
        <v>10137</v>
      </c>
      <c r="E2632">
        <v>1</v>
      </c>
      <c r="F2632" t="s">
        <v>10109</v>
      </c>
    </row>
    <row r="2633" spans="1:6" x14ac:dyDescent="0.25">
      <c r="A2633" t="s">
        <v>20290</v>
      </c>
      <c r="B2633" t="s">
        <v>74</v>
      </c>
      <c r="C2633" t="s">
        <v>217</v>
      </c>
      <c r="D2633" t="s">
        <v>10115</v>
      </c>
      <c r="E2633">
        <v>1</v>
      </c>
      <c r="F2633" t="s">
        <v>10109</v>
      </c>
    </row>
    <row r="2634" spans="1:6" x14ac:dyDescent="0.25">
      <c r="A2634" t="s">
        <v>12903</v>
      </c>
      <c r="B2634" t="s">
        <v>74</v>
      </c>
      <c r="C2634" t="s">
        <v>217</v>
      </c>
      <c r="D2634" t="s">
        <v>10111</v>
      </c>
      <c r="E2634">
        <v>11</v>
      </c>
      <c r="F2634" t="s">
        <v>10109</v>
      </c>
    </row>
    <row r="2635" spans="1:6" x14ac:dyDescent="0.25">
      <c r="A2635" t="s">
        <v>21412</v>
      </c>
      <c r="B2635" t="s">
        <v>74</v>
      </c>
      <c r="C2635" t="s">
        <v>217</v>
      </c>
      <c r="D2635" t="s">
        <v>10122</v>
      </c>
      <c r="E2635">
        <v>1</v>
      </c>
      <c r="F2635" t="s">
        <v>10109</v>
      </c>
    </row>
    <row r="2636" spans="1:6" x14ac:dyDescent="0.25">
      <c r="A2636" t="s">
        <v>21218</v>
      </c>
      <c r="B2636" t="s">
        <v>74</v>
      </c>
      <c r="C2636" t="s">
        <v>217</v>
      </c>
      <c r="D2636" t="s">
        <v>463</v>
      </c>
      <c r="E2636">
        <v>1</v>
      </c>
      <c r="F2636" t="s">
        <v>10109</v>
      </c>
    </row>
    <row r="2637" spans="1:6" x14ac:dyDescent="0.25">
      <c r="A2637" t="s">
        <v>10231</v>
      </c>
      <c r="B2637" t="s">
        <v>74</v>
      </c>
      <c r="C2637" t="s">
        <v>217</v>
      </c>
      <c r="D2637" t="s">
        <v>10113</v>
      </c>
      <c r="E2637">
        <v>12</v>
      </c>
      <c r="F2637" t="s">
        <v>10109</v>
      </c>
    </row>
    <row r="2638" spans="1:6" x14ac:dyDescent="0.25">
      <c r="A2638" t="s">
        <v>21055</v>
      </c>
      <c r="B2638" t="s">
        <v>74</v>
      </c>
      <c r="C2638" t="s">
        <v>217</v>
      </c>
      <c r="D2638" t="s">
        <v>469</v>
      </c>
      <c r="E2638">
        <v>1</v>
      </c>
      <c r="F2638" t="s">
        <v>10109</v>
      </c>
    </row>
    <row r="2639" spans="1:6" x14ac:dyDescent="0.25">
      <c r="A2639" t="s">
        <v>20606</v>
      </c>
      <c r="B2639" t="s">
        <v>74</v>
      </c>
      <c r="C2639" t="s">
        <v>217</v>
      </c>
      <c r="D2639" t="s">
        <v>474</v>
      </c>
      <c r="E2639">
        <v>1</v>
      </c>
      <c r="F2639" t="s">
        <v>10109</v>
      </c>
    </row>
    <row r="2640" spans="1:6" x14ac:dyDescent="0.25">
      <c r="A2640" t="s">
        <v>20847</v>
      </c>
      <c r="B2640" t="s">
        <v>74</v>
      </c>
      <c r="C2640" t="s">
        <v>217</v>
      </c>
      <c r="D2640" t="s">
        <v>10123</v>
      </c>
      <c r="E2640">
        <v>1</v>
      </c>
      <c r="F2640" t="s">
        <v>10109</v>
      </c>
    </row>
    <row r="2641" spans="1:6" x14ac:dyDescent="0.25">
      <c r="A2641" t="s">
        <v>20845</v>
      </c>
      <c r="B2641" t="s">
        <v>74</v>
      </c>
      <c r="C2641" t="s">
        <v>218</v>
      </c>
      <c r="D2641" t="s">
        <v>10115</v>
      </c>
      <c r="E2641">
        <v>2</v>
      </c>
      <c r="F2641" t="s">
        <v>10109</v>
      </c>
    </row>
    <row r="2642" spans="1:6" x14ac:dyDescent="0.25">
      <c r="A2642" t="s">
        <v>11464</v>
      </c>
      <c r="B2642" t="s">
        <v>74</v>
      </c>
      <c r="C2642" t="s">
        <v>218</v>
      </c>
      <c r="D2642" t="s">
        <v>10111</v>
      </c>
      <c r="E2642">
        <v>21</v>
      </c>
      <c r="F2642" t="s">
        <v>10109</v>
      </c>
    </row>
    <row r="2643" spans="1:6" x14ac:dyDescent="0.25">
      <c r="A2643" t="s">
        <v>20274</v>
      </c>
      <c r="B2643" t="s">
        <v>74</v>
      </c>
      <c r="C2643" t="s">
        <v>218</v>
      </c>
      <c r="D2643" t="s">
        <v>462</v>
      </c>
      <c r="E2643">
        <v>1</v>
      </c>
      <c r="F2643" t="s">
        <v>10109</v>
      </c>
    </row>
    <row r="2644" spans="1:6" x14ac:dyDescent="0.25">
      <c r="A2644" t="s">
        <v>12810</v>
      </c>
      <c r="B2644" t="s">
        <v>74</v>
      </c>
      <c r="C2644" t="s">
        <v>218</v>
      </c>
      <c r="D2644" t="s">
        <v>10113</v>
      </c>
      <c r="E2644">
        <v>21</v>
      </c>
      <c r="F2644" t="s">
        <v>10109</v>
      </c>
    </row>
    <row r="2645" spans="1:6" x14ac:dyDescent="0.25">
      <c r="A2645" t="s">
        <v>20983</v>
      </c>
      <c r="B2645" t="s">
        <v>74</v>
      </c>
      <c r="C2645" t="s">
        <v>218</v>
      </c>
      <c r="D2645" t="s">
        <v>477</v>
      </c>
      <c r="E2645">
        <v>1</v>
      </c>
      <c r="F2645" t="s">
        <v>10109</v>
      </c>
    </row>
    <row r="2646" spans="1:6" x14ac:dyDescent="0.25">
      <c r="A2646" t="s">
        <v>20244</v>
      </c>
      <c r="B2646" t="s">
        <v>74</v>
      </c>
      <c r="C2646" t="s">
        <v>218</v>
      </c>
      <c r="D2646" t="s">
        <v>10137</v>
      </c>
      <c r="E2646">
        <v>1</v>
      </c>
      <c r="F2646" t="s">
        <v>10109</v>
      </c>
    </row>
    <row r="2647" spans="1:6" x14ac:dyDescent="0.25">
      <c r="A2647" t="s">
        <v>10414</v>
      </c>
      <c r="B2647" t="s">
        <v>74</v>
      </c>
      <c r="C2647" t="s">
        <v>219</v>
      </c>
      <c r="D2647" t="s">
        <v>10115</v>
      </c>
      <c r="E2647">
        <v>2</v>
      </c>
      <c r="F2647" t="s">
        <v>10109</v>
      </c>
    </row>
    <row r="2648" spans="1:6" x14ac:dyDescent="0.25">
      <c r="A2648" t="s">
        <v>11816</v>
      </c>
      <c r="B2648" t="s">
        <v>74</v>
      </c>
      <c r="C2648" t="s">
        <v>219</v>
      </c>
      <c r="D2648" t="s">
        <v>10111</v>
      </c>
      <c r="E2648">
        <v>31</v>
      </c>
      <c r="F2648" t="s">
        <v>10109</v>
      </c>
    </row>
    <row r="2649" spans="1:6" x14ac:dyDescent="0.25">
      <c r="A2649" t="s">
        <v>10712</v>
      </c>
      <c r="B2649" t="s">
        <v>74</v>
      </c>
      <c r="C2649" t="s">
        <v>219</v>
      </c>
      <c r="D2649" t="s">
        <v>462</v>
      </c>
      <c r="E2649">
        <v>1</v>
      </c>
      <c r="F2649" t="s">
        <v>10109</v>
      </c>
    </row>
    <row r="2650" spans="1:6" x14ac:dyDescent="0.25">
      <c r="A2650" t="s">
        <v>12736</v>
      </c>
      <c r="B2650" t="s">
        <v>74</v>
      </c>
      <c r="C2650" t="s">
        <v>219</v>
      </c>
      <c r="D2650" t="s">
        <v>463</v>
      </c>
      <c r="E2650">
        <v>1</v>
      </c>
      <c r="F2650" t="s">
        <v>10109</v>
      </c>
    </row>
    <row r="2651" spans="1:6" x14ac:dyDescent="0.25">
      <c r="A2651" t="s">
        <v>10390</v>
      </c>
      <c r="B2651" t="s">
        <v>74</v>
      </c>
      <c r="C2651" t="s">
        <v>219</v>
      </c>
      <c r="D2651" t="s">
        <v>10113</v>
      </c>
      <c r="E2651">
        <v>41</v>
      </c>
      <c r="F2651" t="s">
        <v>10109</v>
      </c>
    </row>
    <row r="2652" spans="1:6" x14ac:dyDescent="0.25">
      <c r="A2652" t="s">
        <v>21134</v>
      </c>
      <c r="B2652" t="s">
        <v>74</v>
      </c>
      <c r="C2652" t="s">
        <v>219</v>
      </c>
      <c r="D2652" t="s">
        <v>476</v>
      </c>
      <c r="E2652">
        <v>1</v>
      </c>
      <c r="F2652" t="s">
        <v>10109</v>
      </c>
    </row>
    <row r="2653" spans="1:6" x14ac:dyDescent="0.25">
      <c r="A2653" t="s">
        <v>12134</v>
      </c>
      <c r="B2653" t="s">
        <v>74</v>
      </c>
      <c r="C2653" t="s">
        <v>220</v>
      </c>
      <c r="D2653" t="s">
        <v>10111</v>
      </c>
      <c r="E2653">
        <v>15</v>
      </c>
      <c r="F2653" t="s">
        <v>10109</v>
      </c>
    </row>
    <row r="2654" spans="1:6" x14ac:dyDescent="0.25">
      <c r="A2654" t="s">
        <v>11820</v>
      </c>
      <c r="B2654" t="s">
        <v>74</v>
      </c>
      <c r="C2654" t="s">
        <v>220</v>
      </c>
      <c r="D2654" t="s">
        <v>10113</v>
      </c>
      <c r="E2654">
        <v>21</v>
      </c>
      <c r="F2654" t="s">
        <v>10109</v>
      </c>
    </row>
    <row r="2655" spans="1:6" x14ac:dyDescent="0.25">
      <c r="A2655" t="s">
        <v>21439</v>
      </c>
      <c r="B2655" t="s">
        <v>74</v>
      </c>
      <c r="C2655" t="s">
        <v>221</v>
      </c>
      <c r="D2655" t="s">
        <v>451</v>
      </c>
      <c r="E2655">
        <v>1</v>
      </c>
      <c r="F2655" t="s">
        <v>10109</v>
      </c>
    </row>
    <row r="2656" spans="1:6" x14ac:dyDescent="0.25">
      <c r="A2656" t="s">
        <v>20190</v>
      </c>
      <c r="B2656" t="s">
        <v>74</v>
      </c>
      <c r="C2656" t="s">
        <v>221</v>
      </c>
      <c r="D2656" t="s">
        <v>10268</v>
      </c>
      <c r="E2656">
        <v>1</v>
      </c>
      <c r="F2656" t="s">
        <v>10109</v>
      </c>
    </row>
    <row r="2657" spans="1:6" x14ac:dyDescent="0.25">
      <c r="A2657" t="s">
        <v>10345</v>
      </c>
      <c r="B2657" t="s">
        <v>74</v>
      </c>
      <c r="C2657" t="s">
        <v>221</v>
      </c>
      <c r="D2657" t="s">
        <v>455</v>
      </c>
      <c r="E2657">
        <v>1</v>
      </c>
      <c r="F2657" t="s">
        <v>10109</v>
      </c>
    </row>
    <row r="2658" spans="1:6" x14ac:dyDescent="0.25">
      <c r="A2658" t="s">
        <v>12516</v>
      </c>
      <c r="B2658" t="s">
        <v>74</v>
      </c>
      <c r="C2658" t="s">
        <v>221</v>
      </c>
      <c r="D2658" t="s">
        <v>10115</v>
      </c>
      <c r="E2658">
        <v>7</v>
      </c>
      <c r="F2658" t="s">
        <v>10109</v>
      </c>
    </row>
    <row r="2659" spans="1:6" x14ac:dyDescent="0.25">
      <c r="A2659" t="s">
        <v>12888</v>
      </c>
      <c r="B2659" t="s">
        <v>74</v>
      </c>
      <c r="C2659" t="s">
        <v>221</v>
      </c>
      <c r="D2659" t="s">
        <v>10111</v>
      </c>
      <c r="E2659">
        <v>49</v>
      </c>
      <c r="F2659" t="s">
        <v>10109</v>
      </c>
    </row>
    <row r="2660" spans="1:6" x14ac:dyDescent="0.25">
      <c r="A2660" t="s">
        <v>20844</v>
      </c>
      <c r="B2660" t="s">
        <v>74</v>
      </c>
      <c r="C2660" t="s">
        <v>221</v>
      </c>
      <c r="D2660" t="s">
        <v>462</v>
      </c>
      <c r="E2660">
        <v>1</v>
      </c>
      <c r="F2660" t="s">
        <v>10109</v>
      </c>
    </row>
    <row r="2661" spans="1:6" x14ac:dyDescent="0.25">
      <c r="A2661" t="s">
        <v>20609</v>
      </c>
      <c r="B2661" t="s">
        <v>74</v>
      </c>
      <c r="C2661" t="s">
        <v>221</v>
      </c>
      <c r="D2661" t="s">
        <v>10122</v>
      </c>
      <c r="E2661">
        <v>3</v>
      </c>
      <c r="F2661" t="s">
        <v>10109</v>
      </c>
    </row>
    <row r="2662" spans="1:6" x14ac:dyDescent="0.25">
      <c r="A2662" t="s">
        <v>10830</v>
      </c>
      <c r="B2662" t="s">
        <v>74</v>
      </c>
      <c r="C2662" t="s">
        <v>221</v>
      </c>
      <c r="D2662" t="s">
        <v>463</v>
      </c>
      <c r="E2662">
        <v>3</v>
      </c>
      <c r="F2662" t="s">
        <v>10109</v>
      </c>
    </row>
    <row r="2663" spans="1:6" x14ac:dyDescent="0.25">
      <c r="A2663" t="s">
        <v>12079</v>
      </c>
      <c r="B2663" t="s">
        <v>74</v>
      </c>
      <c r="C2663" t="s">
        <v>221</v>
      </c>
      <c r="D2663" t="s">
        <v>10113</v>
      </c>
      <c r="E2663">
        <v>65</v>
      </c>
      <c r="F2663" t="s">
        <v>10109</v>
      </c>
    </row>
    <row r="2664" spans="1:6" x14ac:dyDescent="0.25">
      <c r="A2664" t="s">
        <v>20862</v>
      </c>
      <c r="B2664" t="s">
        <v>74</v>
      </c>
      <c r="C2664" t="s">
        <v>221</v>
      </c>
      <c r="D2664" t="s">
        <v>465</v>
      </c>
      <c r="E2664">
        <v>1</v>
      </c>
      <c r="F2664" t="s">
        <v>10109</v>
      </c>
    </row>
    <row r="2665" spans="1:6" x14ac:dyDescent="0.25">
      <c r="A2665" t="s">
        <v>21427</v>
      </c>
      <c r="B2665" t="s">
        <v>74</v>
      </c>
      <c r="C2665" t="s">
        <v>221</v>
      </c>
      <c r="D2665" t="s">
        <v>467</v>
      </c>
      <c r="E2665">
        <v>1</v>
      </c>
      <c r="F2665" t="s">
        <v>10109</v>
      </c>
    </row>
    <row r="2666" spans="1:6" x14ac:dyDescent="0.25">
      <c r="A2666" t="s">
        <v>10820</v>
      </c>
      <c r="B2666" t="s">
        <v>74</v>
      </c>
      <c r="C2666" t="s">
        <v>221</v>
      </c>
      <c r="D2666" t="s">
        <v>10124</v>
      </c>
      <c r="E2666">
        <v>2</v>
      </c>
      <c r="F2666" t="s">
        <v>10109</v>
      </c>
    </row>
    <row r="2667" spans="1:6" x14ac:dyDescent="0.25">
      <c r="A2667" t="s">
        <v>20629</v>
      </c>
      <c r="B2667" t="s">
        <v>74</v>
      </c>
      <c r="C2667" t="s">
        <v>221</v>
      </c>
      <c r="D2667" t="s">
        <v>470</v>
      </c>
      <c r="E2667">
        <v>1</v>
      </c>
      <c r="F2667" t="s">
        <v>10109</v>
      </c>
    </row>
    <row r="2668" spans="1:6" x14ac:dyDescent="0.25">
      <c r="A2668" t="s">
        <v>21451</v>
      </c>
      <c r="B2668" t="s">
        <v>74</v>
      </c>
      <c r="C2668" t="s">
        <v>221</v>
      </c>
      <c r="D2668" t="s">
        <v>474</v>
      </c>
      <c r="E2668">
        <v>3</v>
      </c>
      <c r="F2668" t="s">
        <v>10109</v>
      </c>
    </row>
    <row r="2669" spans="1:6" x14ac:dyDescent="0.25">
      <c r="A2669" t="s">
        <v>10486</v>
      </c>
      <c r="B2669" t="s">
        <v>74</v>
      </c>
      <c r="C2669" t="s">
        <v>221</v>
      </c>
      <c r="D2669" t="s">
        <v>476</v>
      </c>
      <c r="E2669">
        <v>1</v>
      </c>
      <c r="F2669" t="s">
        <v>10109</v>
      </c>
    </row>
    <row r="2670" spans="1:6" x14ac:dyDescent="0.25">
      <c r="A2670" t="s">
        <v>12848</v>
      </c>
      <c r="B2670" t="s">
        <v>74</v>
      </c>
      <c r="C2670" t="s">
        <v>221</v>
      </c>
      <c r="D2670" t="s">
        <v>10123</v>
      </c>
      <c r="E2670">
        <v>2</v>
      </c>
      <c r="F2670" t="s">
        <v>10109</v>
      </c>
    </row>
    <row r="2671" spans="1:6" x14ac:dyDescent="0.25">
      <c r="A2671" t="s">
        <v>21372</v>
      </c>
      <c r="B2671" t="s">
        <v>74</v>
      </c>
      <c r="C2671" t="s">
        <v>221</v>
      </c>
      <c r="D2671" t="s">
        <v>477</v>
      </c>
      <c r="E2671">
        <v>2</v>
      </c>
      <c r="F2671" t="s">
        <v>10109</v>
      </c>
    </row>
    <row r="2672" spans="1:6" x14ac:dyDescent="0.25">
      <c r="A2672" t="s">
        <v>11470</v>
      </c>
      <c r="B2672" t="s">
        <v>74</v>
      </c>
      <c r="C2672" t="s">
        <v>221</v>
      </c>
      <c r="D2672" t="s">
        <v>10137</v>
      </c>
      <c r="E2672">
        <v>2</v>
      </c>
      <c r="F2672" t="s">
        <v>10109</v>
      </c>
    </row>
    <row r="2673" spans="1:6" x14ac:dyDescent="0.25">
      <c r="A2673" t="s">
        <v>11151</v>
      </c>
      <c r="B2673" t="s">
        <v>74</v>
      </c>
      <c r="C2673" t="s">
        <v>222</v>
      </c>
      <c r="D2673" t="s">
        <v>10115</v>
      </c>
      <c r="E2673">
        <v>1</v>
      </c>
      <c r="F2673" t="s">
        <v>10109</v>
      </c>
    </row>
    <row r="2674" spans="1:6" x14ac:dyDescent="0.25">
      <c r="A2674" t="s">
        <v>12503</v>
      </c>
      <c r="B2674" t="s">
        <v>74</v>
      </c>
      <c r="C2674" t="s">
        <v>222</v>
      </c>
      <c r="D2674" t="s">
        <v>10111</v>
      </c>
      <c r="E2674">
        <v>19</v>
      </c>
      <c r="F2674" t="s">
        <v>10109</v>
      </c>
    </row>
    <row r="2675" spans="1:6" x14ac:dyDescent="0.25">
      <c r="A2675" t="s">
        <v>21435</v>
      </c>
      <c r="B2675" t="s">
        <v>74</v>
      </c>
      <c r="C2675" t="s">
        <v>222</v>
      </c>
      <c r="D2675" t="s">
        <v>463</v>
      </c>
      <c r="E2675">
        <v>1</v>
      </c>
      <c r="F2675" t="s">
        <v>10109</v>
      </c>
    </row>
    <row r="2676" spans="1:6" x14ac:dyDescent="0.25">
      <c r="A2676" t="s">
        <v>11529</v>
      </c>
      <c r="B2676" t="s">
        <v>74</v>
      </c>
      <c r="C2676" t="s">
        <v>222</v>
      </c>
      <c r="D2676" t="s">
        <v>10113</v>
      </c>
      <c r="E2676">
        <v>25</v>
      </c>
      <c r="F2676" t="s">
        <v>10109</v>
      </c>
    </row>
    <row r="2677" spans="1:6" x14ac:dyDescent="0.25">
      <c r="A2677" t="s">
        <v>20878</v>
      </c>
      <c r="B2677" t="s">
        <v>74</v>
      </c>
      <c r="C2677" t="s">
        <v>222</v>
      </c>
      <c r="D2677" t="s">
        <v>470</v>
      </c>
      <c r="E2677">
        <v>1</v>
      </c>
      <c r="F2677" t="s">
        <v>10109</v>
      </c>
    </row>
    <row r="2678" spans="1:6" x14ac:dyDescent="0.25">
      <c r="A2678" t="s">
        <v>20778</v>
      </c>
      <c r="B2678" t="s">
        <v>74</v>
      </c>
      <c r="C2678" t="s">
        <v>222</v>
      </c>
      <c r="D2678" t="s">
        <v>10123</v>
      </c>
      <c r="E2678">
        <v>1</v>
      </c>
      <c r="F2678" t="s">
        <v>10109</v>
      </c>
    </row>
    <row r="2679" spans="1:6" x14ac:dyDescent="0.25">
      <c r="A2679" t="s">
        <v>12052</v>
      </c>
      <c r="B2679" t="s">
        <v>74</v>
      </c>
      <c r="C2679" t="s">
        <v>223</v>
      </c>
      <c r="D2679" t="s">
        <v>10115</v>
      </c>
      <c r="E2679">
        <v>3</v>
      </c>
      <c r="F2679" t="s">
        <v>10109</v>
      </c>
    </row>
    <row r="2680" spans="1:6" x14ac:dyDescent="0.25">
      <c r="A2680" t="s">
        <v>10395</v>
      </c>
      <c r="B2680" t="s">
        <v>74</v>
      </c>
      <c r="C2680" t="s">
        <v>223</v>
      </c>
      <c r="D2680" t="s">
        <v>10111</v>
      </c>
      <c r="E2680">
        <v>43</v>
      </c>
      <c r="F2680" t="s">
        <v>10109</v>
      </c>
    </row>
    <row r="2681" spans="1:6" x14ac:dyDescent="0.25">
      <c r="A2681" t="s">
        <v>12934</v>
      </c>
      <c r="B2681" t="s">
        <v>74</v>
      </c>
      <c r="C2681" t="s">
        <v>223</v>
      </c>
      <c r="D2681" t="s">
        <v>463</v>
      </c>
      <c r="E2681">
        <v>2</v>
      </c>
      <c r="F2681" t="s">
        <v>10109</v>
      </c>
    </row>
    <row r="2682" spans="1:6" x14ac:dyDescent="0.25">
      <c r="A2682" t="s">
        <v>12090</v>
      </c>
      <c r="B2682" t="s">
        <v>74</v>
      </c>
      <c r="C2682" t="s">
        <v>223</v>
      </c>
      <c r="D2682" t="s">
        <v>10113</v>
      </c>
      <c r="E2682">
        <v>46</v>
      </c>
      <c r="F2682" t="s">
        <v>10109</v>
      </c>
    </row>
    <row r="2683" spans="1:6" x14ac:dyDescent="0.25">
      <c r="A2683" t="s">
        <v>12603</v>
      </c>
      <c r="B2683" t="s">
        <v>74</v>
      </c>
      <c r="C2683" t="s">
        <v>223</v>
      </c>
      <c r="D2683" t="s">
        <v>10124</v>
      </c>
      <c r="E2683">
        <v>1</v>
      </c>
      <c r="F2683" t="s">
        <v>10109</v>
      </c>
    </row>
    <row r="2684" spans="1:6" x14ac:dyDescent="0.25">
      <c r="A2684" t="s">
        <v>11788</v>
      </c>
      <c r="B2684" t="s">
        <v>74</v>
      </c>
      <c r="C2684" t="s">
        <v>223</v>
      </c>
      <c r="D2684" t="s">
        <v>469</v>
      </c>
      <c r="E2684">
        <v>1</v>
      </c>
      <c r="F2684" t="s">
        <v>10109</v>
      </c>
    </row>
    <row r="2685" spans="1:6" x14ac:dyDescent="0.25">
      <c r="A2685" t="s">
        <v>10520</v>
      </c>
      <c r="B2685" t="s">
        <v>74</v>
      </c>
      <c r="C2685" t="s">
        <v>223</v>
      </c>
      <c r="D2685" t="s">
        <v>477</v>
      </c>
      <c r="E2685">
        <v>1</v>
      </c>
      <c r="F2685" t="s">
        <v>10109</v>
      </c>
    </row>
    <row r="2686" spans="1:6" x14ac:dyDescent="0.25">
      <c r="A2686" t="s">
        <v>20278</v>
      </c>
      <c r="B2686" t="s">
        <v>74</v>
      </c>
      <c r="C2686" t="s">
        <v>224</v>
      </c>
      <c r="D2686" t="s">
        <v>10318</v>
      </c>
      <c r="E2686">
        <v>1</v>
      </c>
      <c r="F2686" t="s">
        <v>10109</v>
      </c>
    </row>
    <row r="2687" spans="1:6" x14ac:dyDescent="0.25">
      <c r="A2687" t="s">
        <v>12015</v>
      </c>
      <c r="B2687" t="s">
        <v>74</v>
      </c>
      <c r="C2687" t="s">
        <v>224</v>
      </c>
      <c r="D2687" t="s">
        <v>461</v>
      </c>
      <c r="E2687">
        <v>1</v>
      </c>
      <c r="F2687" t="s">
        <v>10109</v>
      </c>
    </row>
    <row r="2688" spans="1:6" x14ac:dyDescent="0.25">
      <c r="A2688" t="s">
        <v>12086</v>
      </c>
      <c r="B2688" t="s">
        <v>74</v>
      </c>
      <c r="C2688" t="s">
        <v>224</v>
      </c>
      <c r="D2688" t="s">
        <v>455</v>
      </c>
      <c r="E2688">
        <v>1</v>
      </c>
      <c r="F2688" t="s">
        <v>10109</v>
      </c>
    </row>
    <row r="2689" spans="1:6" x14ac:dyDescent="0.25">
      <c r="A2689" t="s">
        <v>12431</v>
      </c>
      <c r="B2689" t="s">
        <v>74</v>
      </c>
      <c r="C2689" t="s">
        <v>224</v>
      </c>
      <c r="D2689" t="s">
        <v>10115</v>
      </c>
      <c r="E2689">
        <v>7</v>
      </c>
      <c r="F2689" t="s">
        <v>10109</v>
      </c>
    </row>
    <row r="2690" spans="1:6" x14ac:dyDescent="0.25">
      <c r="A2690" t="s">
        <v>12075</v>
      </c>
      <c r="B2690" t="s">
        <v>74</v>
      </c>
      <c r="C2690" t="s">
        <v>224</v>
      </c>
      <c r="D2690" t="s">
        <v>10111</v>
      </c>
      <c r="E2690">
        <v>76</v>
      </c>
      <c r="F2690" t="s">
        <v>10109</v>
      </c>
    </row>
    <row r="2691" spans="1:6" x14ac:dyDescent="0.25">
      <c r="A2691" t="s">
        <v>12004</v>
      </c>
      <c r="B2691" t="s">
        <v>74</v>
      </c>
      <c r="C2691" t="s">
        <v>224</v>
      </c>
      <c r="D2691" t="s">
        <v>463</v>
      </c>
      <c r="E2691">
        <v>4</v>
      </c>
      <c r="F2691" t="s">
        <v>10109</v>
      </c>
    </row>
    <row r="2692" spans="1:6" x14ac:dyDescent="0.25">
      <c r="A2692" t="s">
        <v>12882</v>
      </c>
      <c r="B2692" t="s">
        <v>74</v>
      </c>
      <c r="C2692" t="s">
        <v>224</v>
      </c>
      <c r="D2692" t="s">
        <v>10113</v>
      </c>
      <c r="E2692">
        <v>93</v>
      </c>
      <c r="F2692" t="s">
        <v>10109</v>
      </c>
    </row>
    <row r="2693" spans="1:6" x14ac:dyDescent="0.25">
      <c r="A2693" t="s">
        <v>10601</v>
      </c>
      <c r="B2693" t="s">
        <v>74</v>
      </c>
      <c r="C2693" t="s">
        <v>224</v>
      </c>
      <c r="D2693" t="s">
        <v>457</v>
      </c>
      <c r="E2693">
        <v>2</v>
      </c>
      <c r="F2693" t="s">
        <v>10109</v>
      </c>
    </row>
    <row r="2694" spans="1:6" x14ac:dyDescent="0.25">
      <c r="A2694" t="s">
        <v>11808</v>
      </c>
      <c r="B2694" t="s">
        <v>74</v>
      </c>
      <c r="C2694" t="s">
        <v>224</v>
      </c>
      <c r="D2694" t="s">
        <v>469</v>
      </c>
      <c r="E2694">
        <v>1</v>
      </c>
      <c r="F2694" t="s">
        <v>10109</v>
      </c>
    </row>
    <row r="2695" spans="1:6" x14ac:dyDescent="0.25">
      <c r="A2695" t="s">
        <v>11527</v>
      </c>
      <c r="B2695" t="s">
        <v>74</v>
      </c>
      <c r="C2695" t="s">
        <v>224</v>
      </c>
      <c r="D2695" t="s">
        <v>470</v>
      </c>
      <c r="E2695">
        <v>1</v>
      </c>
      <c r="F2695" t="s">
        <v>10109</v>
      </c>
    </row>
    <row r="2696" spans="1:6" x14ac:dyDescent="0.25">
      <c r="A2696" t="s">
        <v>20228</v>
      </c>
      <c r="B2696" t="s">
        <v>74</v>
      </c>
      <c r="C2696" t="s">
        <v>224</v>
      </c>
      <c r="D2696" t="s">
        <v>471</v>
      </c>
      <c r="E2696">
        <v>1</v>
      </c>
      <c r="F2696" t="s">
        <v>10109</v>
      </c>
    </row>
    <row r="2697" spans="1:6" x14ac:dyDescent="0.25">
      <c r="A2697" t="s">
        <v>21043</v>
      </c>
      <c r="B2697" t="s">
        <v>74</v>
      </c>
      <c r="C2697" t="s">
        <v>224</v>
      </c>
      <c r="D2697" t="s">
        <v>475</v>
      </c>
      <c r="E2697">
        <v>3</v>
      </c>
      <c r="F2697" t="s">
        <v>10109</v>
      </c>
    </row>
    <row r="2698" spans="1:6" x14ac:dyDescent="0.25">
      <c r="A2698" t="s">
        <v>12847</v>
      </c>
      <c r="B2698" t="s">
        <v>74</v>
      </c>
      <c r="C2698" t="s">
        <v>225</v>
      </c>
      <c r="D2698" t="s">
        <v>10115</v>
      </c>
      <c r="E2698">
        <v>2</v>
      </c>
      <c r="F2698" t="s">
        <v>10109</v>
      </c>
    </row>
    <row r="2699" spans="1:6" x14ac:dyDescent="0.25">
      <c r="A2699" t="s">
        <v>10284</v>
      </c>
      <c r="B2699" t="s">
        <v>74</v>
      </c>
      <c r="C2699" t="s">
        <v>225</v>
      </c>
      <c r="D2699" t="s">
        <v>10111</v>
      </c>
      <c r="E2699">
        <v>12</v>
      </c>
      <c r="F2699" t="s">
        <v>10109</v>
      </c>
    </row>
    <row r="2700" spans="1:6" x14ac:dyDescent="0.25">
      <c r="A2700" t="s">
        <v>12933</v>
      </c>
      <c r="B2700" t="s">
        <v>74</v>
      </c>
      <c r="C2700" t="s">
        <v>225</v>
      </c>
      <c r="D2700" t="s">
        <v>462</v>
      </c>
      <c r="E2700">
        <v>1</v>
      </c>
      <c r="F2700" t="s">
        <v>10109</v>
      </c>
    </row>
    <row r="2701" spans="1:6" x14ac:dyDescent="0.25">
      <c r="A2701" t="s">
        <v>20987</v>
      </c>
      <c r="B2701" t="s">
        <v>74</v>
      </c>
      <c r="C2701" t="s">
        <v>225</v>
      </c>
      <c r="D2701" t="s">
        <v>463</v>
      </c>
      <c r="E2701">
        <v>1</v>
      </c>
      <c r="F2701" t="s">
        <v>10109</v>
      </c>
    </row>
    <row r="2702" spans="1:6" x14ac:dyDescent="0.25">
      <c r="A2702" t="s">
        <v>10853</v>
      </c>
      <c r="B2702" t="s">
        <v>74</v>
      </c>
      <c r="C2702" t="s">
        <v>225</v>
      </c>
      <c r="D2702" t="s">
        <v>464</v>
      </c>
      <c r="E2702">
        <v>1</v>
      </c>
      <c r="F2702" t="s">
        <v>10109</v>
      </c>
    </row>
    <row r="2703" spans="1:6" x14ac:dyDescent="0.25">
      <c r="A2703" t="s">
        <v>11942</v>
      </c>
      <c r="B2703" t="s">
        <v>74</v>
      </c>
      <c r="C2703" t="s">
        <v>225</v>
      </c>
      <c r="D2703" t="s">
        <v>10113</v>
      </c>
      <c r="E2703">
        <v>18</v>
      </c>
      <c r="F2703" t="s">
        <v>10109</v>
      </c>
    </row>
    <row r="2704" spans="1:6" x14ac:dyDescent="0.25">
      <c r="A2704" t="s">
        <v>10986</v>
      </c>
      <c r="B2704" t="s">
        <v>74</v>
      </c>
      <c r="C2704" t="s">
        <v>226</v>
      </c>
      <c r="D2704" t="s">
        <v>10115</v>
      </c>
      <c r="E2704">
        <v>2</v>
      </c>
      <c r="F2704" t="s">
        <v>10109</v>
      </c>
    </row>
    <row r="2705" spans="1:6" x14ac:dyDescent="0.25">
      <c r="A2705" t="s">
        <v>11406</v>
      </c>
      <c r="B2705" t="s">
        <v>74</v>
      </c>
      <c r="C2705" t="s">
        <v>226</v>
      </c>
      <c r="D2705" t="s">
        <v>10111</v>
      </c>
      <c r="E2705">
        <v>8</v>
      </c>
      <c r="F2705" t="s">
        <v>10109</v>
      </c>
    </row>
    <row r="2706" spans="1:6" x14ac:dyDescent="0.25">
      <c r="A2706" t="s">
        <v>12448</v>
      </c>
      <c r="B2706" t="s">
        <v>74</v>
      </c>
      <c r="C2706" t="s">
        <v>226</v>
      </c>
      <c r="D2706" t="s">
        <v>463</v>
      </c>
      <c r="E2706">
        <v>1</v>
      </c>
      <c r="F2706" t="s">
        <v>10109</v>
      </c>
    </row>
    <row r="2707" spans="1:6" x14ac:dyDescent="0.25">
      <c r="A2707" t="s">
        <v>12104</v>
      </c>
      <c r="B2707" t="s">
        <v>74</v>
      </c>
      <c r="C2707" t="s">
        <v>226</v>
      </c>
      <c r="D2707" t="s">
        <v>10113</v>
      </c>
      <c r="E2707">
        <v>10</v>
      </c>
      <c r="F2707" t="s">
        <v>10109</v>
      </c>
    </row>
    <row r="2708" spans="1:6" x14ac:dyDescent="0.25">
      <c r="A2708" t="s">
        <v>10919</v>
      </c>
      <c r="B2708" t="s">
        <v>74</v>
      </c>
      <c r="C2708" t="s">
        <v>226</v>
      </c>
      <c r="D2708" t="s">
        <v>457</v>
      </c>
      <c r="E2708">
        <v>1</v>
      </c>
      <c r="F2708" t="s">
        <v>10109</v>
      </c>
    </row>
    <row r="2709" spans="1:6" x14ac:dyDescent="0.25">
      <c r="A2709" t="s">
        <v>11075</v>
      </c>
      <c r="B2709" t="s">
        <v>74</v>
      </c>
      <c r="C2709" t="s">
        <v>226</v>
      </c>
      <c r="D2709" t="s">
        <v>476</v>
      </c>
      <c r="E2709">
        <v>1</v>
      </c>
      <c r="F2709" t="s">
        <v>10109</v>
      </c>
    </row>
    <row r="2710" spans="1:6" x14ac:dyDescent="0.25">
      <c r="A2710" t="s">
        <v>12939</v>
      </c>
      <c r="B2710" t="s">
        <v>74</v>
      </c>
      <c r="C2710" t="s">
        <v>226</v>
      </c>
      <c r="D2710" t="s">
        <v>10123</v>
      </c>
      <c r="E2710">
        <v>2</v>
      </c>
      <c r="F2710" t="s">
        <v>10109</v>
      </c>
    </row>
    <row r="2711" spans="1:6" x14ac:dyDescent="0.25">
      <c r="A2711" t="s">
        <v>11195</v>
      </c>
      <c r="B2711" t="s">
        <v>74</v>
      </c>
      <c r="C2711" t="s">
        <v>227</v>
      </c>
      <c r="D2711" t="s">
        <v>10111</v>
      </c>
      <c r="E2711">
        <v>17</v>
      </c>
      <c r="F2711" t="s">
        <v>10109</v>
      </c>
    </row>
    <row r="2712" spans="1:6" x14ac:dyDescent="0.25">
      <c r="A2712" t="s">
        <v>11751</v>
      </c>
      <c r="B2712" t="s">
        <v>74</v>
      </c>
      <c r="C2712" t="s">
        <v>227</v>
      </c>
      <c r="D2712" t="s">
        <v>10113</v>
      </c>
      <c r="E2712">
        <v>21</v>
      </c>
      <c r="F2712" t="s">
        <v>10109</v>
      </c>
    </row>
    <row r="2713" spans="1:6" x14ac:dyDescent="0.25">
      <c r="A2713" t="s">
        <v>21359</v>
      </c>
      <c r="B2713" t="s">
        <v>74</v>
      </c>
      <c r="C2713" t="s">
        <v>228</v>
      </c>
      <c r="D2713" t="s">
        <v>451</v>
      </c>
      <c r="E2713">
        <v>1</v>
      </c>
      <c r="F2713" t="s">
        <v>10109</v>
      </c>
    </row>
    <row r="2714" spans="1:6" x14ac:dyDescent="0.25">
      <c r="A2714" t="s">
        <v>21463</v>
      </c>
      <c r="B2714" t="s">
        <v>74</v>
      </c>
      <c r="C2714" t="s">
        <v>228</v>
      </c>
      <c r="D2714" t="s">
        <v>10888</v>
      </c>
      <c r="E2714">
        <v>1</v>
      </c>
      <c r="F2714" t="s">
        <v>10109</v>
      </c>
    </row>
    <row r="2715" spans="1:6" x14ac:dyDescent="0.25">
      <c r="A2715" t="s">
        <v>11925</v>
      </c>
      <c r="B2715" t="s">
        <v>74</v>
      </c>
      <c r="C2715" t="s">
        <v>228</v>
      </c>
      <c r="D2715" t="s">
        <v>10115</v>
      </c>
      <c r="E2715">
        <v>3</v>
      </c>
      <c r="F2715" t="s">
        <v>10109</v>
      </c>
    </row>
    <row r="2716" spans="1:6" x14ac:dyDescent="0.25">
      <c r="A2716" t="s">
        <v>12755</v>
      </c>
      <c r="B2716" t="s">
        <v>74</v>
      </c>
      <c r="C2716" t="s">
        <v>228</v>
      </c>
      <c r="D2716" t="s">
        <v>10111</v>
      </c>
      <c r="E2716">
        <v>42</v>
      </c>
      <c r="F2716" t="s">
        <v>10109</v>
      </c>
    </row>
    <row r="2717" spans="1:6" x14ac:dyDescent="0.25">
      <c r="A2717" t="s">
        <v>12106</v>
      </c>
      <c r="B2717" t="s">
        <v>74</v>
      </c>
      <c r="C2717" t="s">
        <v>228</v>
      </c>
      <c r="D2717" t="s">
        <v>10113</v>
      </c>
      <c r="E2717">
        <v>49</v>
      </c>
      <c r="F2717" t="s">
        <v>10109</v>
      </c>
    </row>
    <row r="2718" spans="1:6" x14ac:dyDescent="0.25">
      <c r="A2718" t="s">
        <v>21368</v>
      </c>
      <c r="B2718" t="s">
        <v>74</v>
      </c>
      <c r="C2718" t="s">
        <v>228</v>
      </c>
      <c r="D2718" t="s">
        <v>10124</v>
      </c>
      <c r="E2718">
        <v>2</v>
      </c>
      <c r="F2718" t="s">
        <v>10109</v>
      </c>
    </row>
    <row r="2719" spans="1:6" x14ac:dyDescent="0.25">
      <c r="A2719" t="s">
        <v>10628</v>
      </c>
      <c r="B2719" t="s">
        <v>74</v>
      </c>
      <c r="C2719" t="s">
        <v>228</v>
      </c>
      <c r="D2719" t="s">
        <v>477</v>
      </c>
      <c r="E2719">
        <v>1</v>
      </c>
      <c r="F2719" t="s">
        <v>10109</v>
      </c>
    </row>
    <row r="2720" spans="1:6" x14ac:dyDescent="0.25">
      <c r="A2720" t="s">
        <v>11439</v>
      </c>
      <c r="B2720" t="s">
        <v>74</v>
      </c>
      <c r="C2720" t="s">
        <v>228</v>
      </c>
      <c r="D2720" t="s">
        <v>10137</v>
      </c>
      <c r="E2720">
        <v>2</v>
      </c>
      <c r="F2720" t="s">
        <v>10109</v>
      </c>
    </row>
    <row r="2721" spans="1:6" x14ac:dyDescent="0.25">
      <c r="A2721" t="s">
        <v>12567</v>
      </c>
      <c r="B2721" t="s">
        <v>74</v>
      </c>
      <c r="C2721" t="s">
        <v>229</v>
      </c>
      <c r="D2721" t="s">
        <v>10111</v>
      </c>
      <c r="E2721">
        <v>17</v>
      </c>
      <c r="F2721" t="s">
        <v>10109</v>
      </c>
    </row>
    <row r="2722" spans="1:6" x14ac:dyDescent="0.25">
      <c r="A2722" t="s">
        <v>11193</v>
      </c>
      <c r="B2722" t="s">
        <v>74</v>
      </c>
      <c r="C2722" t="s">
        <v>229</v>
      </c>
      <c r="D2722" t="s">
        <v>10113</v>
      </c>
      <c r="E2722">
        <v>18</v>
      </c>
      <c r="F2722" t="s">
        <v>10109</v>
      </c>
    </row>
    <row r="2723" spans="1:6" x14ac:dyDescent="0.25">
      <c r="A2723" t="s">
        <v>21111</v>
      </c>
      <c r="B2723" t="s">
        <v>74</v>
      </c>
      <c r="C2723" t="s">
        <v>230</v>
      </c>
      <c r="D2723" t="s">
        <v>455</v>
      </c>
      <c r="E2723">
        <v>1</v>
      </c>
      <c r="F2723" t="s">
        <v>10109</v>
      </c>
    </row>
    <row r="2724" spans="1:6" x14ac:dyDescent="0.25">
      <c r="A2724" t="s">
        <v>10723</v>
      </c>
      <c r="B2724" t="s">
        <v>74</v>
      </c>
      <c r="C2724" t="s">
        <v>230</v>
      </c>
      <c r="D2724" t="s">
        <v>10115</v>
      </c>
      <c r="E2724">
        <v>2</v>
      </c>
      <c r="F2724" t="s">
        <v>10109</v>
      </c>
    </row>
    <row r="2725" spans="1:6" x14ac:dyDescent="0.25">
      <c r="A2725" t="s">
        <v>11065</v>
      </c>
      <c r="B2725" t="s">
        <v>74</v>
      </c>
      <c r="C2725" t="s">
        <v>230</v>
      </c>
      <c r="D2725" t="s">
        <v>10111</v>
      </c>
      <c r="E2725">
        <v>29</v>
      </c>
      <c r="F2725" t="s">
        <v>10109</v>
      </c>
    </row>
    <row r="2726" spans="1:6" x14ac:dyDescent="0.25">
      <c r="A2726" t="s">
        <v>20551</v>
      </c>
      <c r="B2726" t="s">
        <v>74</v>
      </c>
      <c r="C2726" t="s">
        <v>230</v>
      </c>
      <c r="D2726" t="s">
        <v>10122</v>
      </c>
      <c r="E2726">
        <v>1</v>
      </c>
      <c r="F2726" t="s">
        <v>10109</v>
      </c>
    </row>
    <row r="2727" spans="1:6" x14ac:dyDescent="0.25">
      <c r="A2727" t="s">
        <v>11989</v>
      </c>
      <c r="B2727" t="s">
        <v>74</v>
      </c>
      <c r="C2727" t="s">
        <v>230</v>
      </c>
      <c r="D2727" t="s">
        <v>10113</v>
      </c>
      <c r="E2727">
        <v>30</v>
      </c>
      <c r="F2727" t="s">
        <v>10109</v>
      </c>
    </row>
    <row r="2728" spans="1:6" x14ac:dyDescent="0.25">
      <c r="A2728" t="s">
        <v>11011</v>
      </c>
      <c r="B2728" t="s">
        <v>74</v>
      </c>
      <c r="C2728" t="s">
        <v>230</v>
      </c>
      <c r="D2728" t="s">
        <v>474</v>
      </c>
      <c r="E2728">
        <v>1</v>
      </c>
      <c r="F2728" t="s">
        <v>10109</v>
      </c>
    </row>
    <row r="2729" spans="1:6" x14ac:dyDescent="0.25">
      <c r="A2729" t="s">
        <v>12122</v>
      </c>
      <c r="B2729" t="s">
        <v>74</v>
      </c>
      <c r="C2729" t="s">
        <v>231</v>
      </c>
      <c r="D2729" t="s">
        <v>10115</v>
      </c>
      <c r="E2729">
        <v>1</v>
      </c>
      <c r="F2729" t="s">
        <v>10109</v>
      </c>
    </row>
    <row r="2730" spans="1:6" x14ac:dyDescent="0.25">
      <c r="A2730" t="s">
        <v>12443</v>
      </c>
      <c r="B2730" t="s">
        <v>74</v>
      </c>
      <c r="C2730" t="s">
        <v>231</v>
      </c>
      <c r="D2730" t="s">
        <v>10111</v>
      </c>
      <c r="E2730">
        <v>11</v>
      </c>
      <c r="F2730" t="s">
        <v>10109</v>
      </c>
    </row>
    <row r="2731" spans="1:6" x14ac:dyDescent="0.25">
      <c r="A2731" t="s">
        <v>11752</v>
      </c>
      <c r="B2731" t="s">
        <v>74</v>
      </c>
      <c r="C2731" t="s">
        <v>231</v>
      </c>
      <c r="D2731" t="s">
        <v>10113</v>
      </c>
      <c r="E2731">
        <v>13</v>
      </c>
      <c r="F2731" t="s">
        <v>10109</v>
      </c>
    </row>
    <row r="2732" spans="1:6" x14ac:dyDescent="0.25">
      <c r="A2732" t="s">
        <v>20483</v>
      </c>
      <c r="B2732" t="s">
        <v>74</v>
      </c>
      <c r="C2732" t="s">
        <v>231</v>
      </c>
      <c r="D2732" t="s">
        <v>469</v>
      </c>
      <c r="E2732">
        <v>1</v>
      </c>
      <c r="F2732" t="s">
        <v>10109</v>
      </c>
    </row>
    <row r="2733" spans="1:6" x14ac:dyDescent="0.25">
      <c r="A2733" t="s">
        <v>21013</v>
      </c>
      <c r="B2733" t="s">
        <v>74</v>
      </c>
      <c r="C2733" t="s">
        <v>232</v>
      </c>
      <c r="D2733" t="s">
        <v>458</v>
      </c>
      <c r="E2733">
        <v>1</v>
      </c>
      <c r="F2733" t="s">
        <v>10109</v>
      </c>
    </row>
    <row r="2734" spans="1:6" x14ac:dyDescent="0.25">
      <c r="A2734" t="s">
        <v>12779</v>
      </c>
      <c r="B2734" t="s">
        <v>74</v>
      </c>
      <c r="C2734" t="s">
        <v>232</v>
      </c>
      <c r="D2734" t="s">
        <v>10115</v>
      </c>
      <c r="E2734">
        <v>2</v>
      </c>
      <c r="F2734" t="s">
        <v>10109</v>
      </c>
    </row>
    <row r="2735" spans="1:6" x14ac:dyDescent="0.25">
      <c r="A2735" t="s">
        <v>11567</v>
      </c>
      <c r="B2735" t="s">
        <v>74</v>
      </c>
      <c r="C2735" t="s">
        <v>232</v>
      </c>
      <c r="D2735" t="s">
        <v>10111</v>
      </c>
      <c r="E2735">
        <v>19</v>
      </c>
      <c r="F2735" t="s">
        <v>10109</v>
      </c>
    </row>
    <row r="2736" spans="1:6" x14ac:dyDescent="0.25">
      <c r="A2736" t="s">
        <v>10445</v>
      </c>
      <c r="B2736" t="s">
        <v>74</v>
      </c>
      <c r="C2736" t="s">
        <v>232</v>
      </c>
      <c r="D2736" t="s">
        <v>10122</v>
      </c>
      <c r="E2736">
        <v>1</v>
      </c>
      <c r="F2736" t="s">
        <v>10109</v>
      </c>
    </row>
    <row r="2737" spans="1:6" x14ac:dyDescent="0.25">
      <c r="A2737" t="s">
        <v>10295</v>
      </c>
      <c r="B2737" t="s">
        <v>74</v>
      </c>
      <c r="C2737" t="s">
        <v>232</v>
      </c>
      <c r="D2737" t="s">
        <v>10113</v>
      </c>
      <c r="E2737">
        <v>21</v>
      </c>
      <c r="F2737" t="s">
        <v>10109</v>
      </c>
    </row>
    <row r="2738" spans="1:6" x14ac:dyDescent="0.25">
      <c r="A2738" t="s">
        <v>11766</v>
      </c>
      <c r="B2738" t="s">
        <v>74</v>
      </c>
      <c r="C2738" t="s">
        <v>232</v>
      </c>
      <c r="D2738" t="s">
        <v>470</v>
      </c>
      <c r="E2738">
        <v>2</v>
      </c>
      <c r="F2738" t="s">
        <v>10109</v>
      </c>
    </row>
    <row r="2739" spans="1:6" x14ac:dyDescent="0.25">
      <c r="A2739" t="s">
        <v>28000</v>
      </c>
      <c r="B2739" t="s">
        <v>74</v>
      </c>
      <c r="C2739" t="s">
        <v>232</v>
      </c>
      <c r="D2739" t="s">
        <v>471</v>
      </c>
      <c r="E2739">
        <v>1</v>
      </c>
      <c r="F2739" t="s">
        <v>10109</v>
      </c>
    </row>
    <row r="2740" spans="1:6" x14ac:dyDescent="0.25">
      <c r="A2740" t="s">
        <v>28001</v>
      </c>
      <c r="B2740" t="s">
        <v>74</v>
      </c>
      <c r="C2740" t="s">
        <v>232</v>
      </c>
      <c r="D2740" t="s">
        <v>475</v>
      </c>
      <c r="E2740">
        <v>1</v>
      </c>
      <c r="F2740" t="s">
        <v>10109</v>
      </c>
    </row>
    <row r="2741" spans="1:6" x14ac:dyDescent="0.25">
      <c r="A2741" t="s">
        <v>28004</v>
      </c>
      <c r="B2741" t="s">
        <v>74</v>
      </c>
      <c r="C2741" t="s">
        <v>232</v>
      </c>
      <c r="D2741" t="s">
        <v>10137</v>
      </c>
      <c r="E2741">
        <v>1</v>
      </c>
      <c r="F2741" t="s">
        <v>10109</v>
      </c>
    </row>
    <row r="2742" spans="1:6" x14ac:dyDescent="0.25">
      <c r="A2742" t="s">
        <v>21139</v>
      </c>
      <c r="B2742" t="s">
        <v>74</v>
      </c>
      <c r="C2742" t="s">
        <v>233</v>
      </c>
      <c r="D2742" t="s">
        <v>451</v>
      </c>
      <c r="E2742">
        <v>1</v>
      </c>
      <c r="F2742" t="s">
        <v>10109</v>
      </c>
    </row>
    <row r="2743" spans="1:6" x14ac:dyDescent="0.25">
      <c r="A2743" t="s">
        <v>21214</v>
      </c>
      <c r="B2743" t="s">
        <v>74</v>
      </c>
      <c r="C2743" t="s">
        <v>233</v>
      </c>
      <c r="D2743" t="s">
        <v>10318</v>
      </c>
      <c r="E2743">
        <v>1</v>
      </c>
      <c r="F2743" t="s">
        <v>10109</v>
      </c>
    </row>
    <row r="2744" spans="1:6" x14ac:dyDescent="0.25">
      <c r="A2744" t="s">
        <v>20805</v>
      </c>
      <c r="B2744" t="s">
        <v>74</v>
      </c>
      <c r="C2744" t="s">
        <v>233</v>
      </c>
      <c r="D2744" t="s">
        <v>455</v>
      </c>
      <c r="E2744">
        <v>1</v>
      </c>
      <c r="F2744" t="s">
        <v>10109</v>
      </c>
    </row>
    <row r="2745" spans="1:6" x14ac:dyDescent="0.25">
      <c r="A2745" t="s">
        <v>12928</v>
      </c>
      <c r="B2745" t="s">
        <v>74</v>
      </c>
      <c r="C2745" t="s">
        <v>233</v>
      </c>
      <c r="D2745" t="s">
        <v>10115</v>
      </c>
      <c r="E2745">
        <v>3</v>
      </c>
      <c r="F2745" t="s">
        <v>10109</v>
      </c>
    </row>
    <row r="2746" spans="1:6" x14ac:dyDescent="0.25">
      <c r="A2746" t="s">
        <v>10858</v>
      </c>
      <c r="B2746" t="s">
        <v>74</v>
      </c>
      <c r="C2746" t="s">
        <v>233</v>
      </c>
      <c r="D2746" t="s">
        <v>10111</v>
      </c>
      <c r="E2746">
        <v>56</v>
      </c>
      <c r="F2746" t="s">
        <v>10109</v>
      </c>
    </row>
    <row r="2747" spans="1:6" x14ac:dyDescent="0.25">
      <c r="A2747" t="s">
        <v>12923</v>
      </c>
      <c r="B2747" t="s">
        <v>74</v>
      </c>
      <c r="C2747" t="s">
        <v>233</v>
      </c>
      <c r="D2747" t="s">
        <v>10122</v>
      </c>
      <c r="E2747">
        <v>2</v>
      </c>
      <c r="F2747" t="s">
        <v>10109</v>
      </c>
    </row>
    <row r="2748" spans="1:6" x14ac:dyDescent="0.25">
      <c r="A2748" t="s">
        <v>12732</v>
      </c>
      <c r="B2748" t="s">
        <v>74</v>
      </c>
      <c r="C2748" t="s">
        <v>233</v>
      </c>
      <c r="D2748" t="s">
        <v>463</v>
      </c>
      <c r="E2748">
        <v>2</v>
      </c>
      <c r="F2748" t="s">
        <v>10109</v>
      </c>
    </row>
    <row r="2749" spans="1:6" x14ac:dyDescent="0.25">
      <c r="A2749" t="s">
        <v>12876</v>
      </c>
      <c r="B2749" t="s">
        <v>74</v>
      </c>
      <c r="C2749" t="s">
        <v>233</v>
      </c>
      <c r="D2749" t="s">
        <v>10113</v>
      </c>
      <c r="E2749">
        <v>62</v>
      </c>
      <c r="F2749" t="s">
        <v>10109</v>
      </c>
    </row>
    <row r="2750" spans="1:6" x14ac:dyDescent="0.25">
      <c r="A2750" t="s">
        <v>10117</v>
      </c>
      <c r="B2750" t="s">
        <v>74</v>
      </c>
      <c r="C2750" t="s">
        <v>234</v>
      </c>
      <c r="D2750" t="s">
        <v>10111</v>
      </c>
      <c r="E2750">
        <v>15</v>
      </c>
      <c r="F2750" t="s">
        <v>10109</v>
      </c>
    </row>
    <row r="2751" spans="1:6" x14ac:dyDescent="0.25">
      <c r="A2751" t="s">
        <v>10571</v>
      </c>
      <c r="B2751" t="s">
        <v>74</v>
      </c>
      <c r="C2751" t="s">
        <v>234</v>
      </c>
      <c r="D2751" t="s">
        <v>10113</v>
      </c>
      <c r="E2751">
        <v>17</v>
      </c>
      <c r="F2751" t="s">
        <v>10109</v>
      </c>
    </row>
    <row r="2752" spans="1:6" x14ac:dyDescent="0.25">
      <c r="A2752" t="s">
        <v>12874</v>
      </c>
      <c r="B2752" t="s">
        <v>73</v>
      </c>
      <c r="C2752" t="s">
        <v>81</v>
      </c>
      <c r="D2752" t="s">
        <v>450</v>
      </c>
      <c r="E2752">
        <v>6</v>
      </c>
      <c r="F2752" t="s">
        <v>10109</v>
      </c>
    </row>
    <row r="2753" spans="1:6" x14ac:dyDescent="0.25">
      <c r="A2753" t="s">
        <v>10476</v>
      </c>
      <c r="B2753" t="s">
        <v>73</v>
      </c>
      <c r="C2753" t="s">
        <v>81</v>
      </c>
      <c r="D2753" t="s">
        <v>451</v>
      </c>
      <c r="E2753">
        <v>35</v>
      </c>
      <c r="F2753" t="s">
        <v>10109</v>
      </c>
    </row>
    <row r="2754" spans="1:6" x14ac:dyDescent="0.25">
      <c r="A2754" t="s">
        <v>11745</v>
      </c>
      <c r="B2754" t="s">
        <v>73</v>
      </c>
      <c r="C2754" t="s">
        <v>81</v>
      </c>
      <c r="D2754" t="s">
        <v>452</v>
      </c>
      <c r="E2754">
        <v>1</v>
      </c>
      <c r="F2754" t="s">
        <v>10109</v>
      </c>
    </row>
    <row r="2755" spans="1:6" x14ac:dyDescent="0.25">
      <c r="A2755" t="s">
        <v>10274</v>
      </c>
      <c r="B2755" t="s">
        <v>73</v>
      </c>
      <c r="C2755" t="s">
        <v>81</v>
      </c>
      <c r="D2755" t="s">
        <v>458</v>
      </c>
      <c r="E2755">
        <v>6</v>
      </c>
      <c r="F2755" t="s">
        <v>10109</v>
      </c>
    </row>
    <row r="2756" spans="1:6" x14ac:dyDescent="0.25">
      <c r="A2756" t="s">
        <v>20350</v>
      </c>
      <c r="B2756" t="s">
        <v>73</v>
      </c>
      <c r="C2756" t="s">
        <v>81</v>
      </c>
      <c r="D2756" t="s">
        <v>459</v>
      </c>
      <c r="E2756">
        <v>1</v>
      </c>
      <c r="F2756" t="s">
        <v>10109</v>
      </c>
    </row>
    <row r="2757" spans="1:6" x14ac:dyDescent="0.25">
      <c r="A2757" t="s">
        <v>11746</v>
      </c>
      <c r="B2757" t="s">
        <v>73</v>
      </c>
      <c r="C2757" t="s">
        <v>81</v>
      </c>
      <c r="D2757" t="s">
        <v>453</v>
      </c>
      <c r="E2757">
        <v>8</v>
      </c>
      <c r="F2757" t="s">
        <v>10109</v>
      </c>
    </row>
    <row r="2758" spans="1:6" x14ac:dyDescent="0.25">
      <c r="A2758" t="s">
        <v>11418</v>
      </c>
      <c r="B2758" t="s">
        <v>73</v>
      </c>
      <c r="C2758" t="s">
        <v>81</v>
      </c>
      <c r="D2758" t="s">
        <v>460</v>
      </c>
      <c r="E2758">
        <v>4</v>
      </c>
      <c r="F2758" t="s">
        <v>10109</v>
      </c>
    </row>
    <row r="2759" spans="1:6" x14ac:dyDescent="0.25">
      <c r="A2759" t="s">
        <v>10383</v>
      </c>
      <c r="B2759" t="s">
        <v>73</v>
      </c>
      <c r="C2759" t="s">
        <v>81</v>
      </c>
      <c r="D2759" t="s">
        <v>498</v>
      </c>
      <c r="E2759">
        <v>4</v>
      </c>
      <c r="F2759" t="s">
        <v>10109</v>
      </c>
    </row>
    <row r="2760" spans="1:6" x14ac:dyDescent="0.25">
      <c r="A2760" t="s">
        <v>11652</v>
      </c>
      <c r="B2760" t="s">
        <v>73</v>
      </c>
      <c r="C2760" t="s">
        <v>81</v>
      </c>
      <c r="D2760" t="s">
        <v>454</v>
      </c>
      <c r="E2760">
        <v>4</v>
      </c>
      <c r="F2760" t="s">
        <v>10109</v>
      </c>
    </row>
    <row r="2761" spans="1:6" x14ac:dyDescent="0.25">
      <c r="A2761" t="s">
        <v>10384</v>
      </c>
      <c r="B2761" t="s">
        <v>73</v>
      </c>
      <c r="C2761" t="s">
        <v>81</v>
      </c>
      <c r="D2761" t="s">
        <v>10385</v>
      </c>
      <c r="E2761">
        <v>5</v>
      </c>
      <c r="F2761" t="s">
        <v>10109</v>
      </c>
    </row>
    <row r="2762" spans="1:6" x14ac:dyDescent="0.25">
      <c r="A2762" t="s">
        <v>11419</v>
      </c>
      <c r="B2762" t="s">
        <v>73</v>
      </c>
      <c r="C2762" t="s">
        <v>81</v>
      </c>
      <c r="D2762" t="s">
        <v>461</v>
      </c>
      <c r="E2762">
        <v>17</v>
      </c>
      <c r="F2762" t="s">
        <v>10109</v>
      </c>
    </row>
    <row r="2763" spans="1:6" x14ac:dyDescent="0.25">
      <c r="A2763" t="s">
        <v>11747</v>
      </c>
      <c r="B2763" t="s">
        <v>73</v>
      </c>
      <c r="C2763" t="s">
        <v>81</v>
      </c>
      <c r="D2763" t="s">
        <v>455</v>
      </c>
      <c r="E2763">
        <v>5</v>
      </c>
      <c r="F2763" t="s">
        <v>10109</v>
      </c>
    </row>
    <row r="2764" spans="1:6" x14ac:dyDescent="0.25">
      <c r="A2764" t="s">
        <v>11653</v>
      </c>
      <c r="B2764" t="s">
        <v>73</v>
      </c>
      <c r="C2764" t="s">
        <v>81</v>
      </c>
      <c r="D2764" t="s">
        <v>10115</v>
      </c>
      <c r="E2764">
        <v>201</v>
      </c>
      <c r="F2764" t="s">
        <v>10109</v>
      </c>
    </row>
    <row r="2765" spans="1:6" x14ac:dyDescent="0.25">
      <c r="A2765" t="s">
        <v>11748</v>
      </c>
      <c r="B2765" t="s">
        <v>73</v>
      </c>
      <c r="C2765" t="s">
        <v>81</v>
      </c>
      <c r="D2765" t="s">
        <v>10111</v>
      </c>
      <c r="E2765">
        <v>4969</v>
      </c>
      <c r="F2765" t="s">
        <v>10109</v>
      </c>
    </row>
    <row r="2766" spans="1:6" x14ac:dyDescent="0.25">
      <c r="A2766" t="s">
        <v>11455</v>
      </c>
      <c r="B2766" t="s">
        <v>73</v>
      </c>
      <c r="C2766" t="s">
        <v>81</v>
      </c>
      <c r="D2766" t="s">
        <v>456</v>
      </c>
      <c r="E2766">
        <v>1</v>
      </c>
      <c r="F2766" t="s">
        <v>10109</v>
      </c>
    </row>
    <row r="2767" spans="1:6" x14ac:dyDescent="0.25">
      <c r="A2767" t="s">
        <v>10477</v>
      </c>
      <c r="B2767" t="s">
        <v>73</v>
      </c>
      <c r="C2767" t="s">
        <v>81</v>
      </c>
      <c r="D2767" t="s">
        <v>462</v>
      </c>
      <c r="E2767">
        <v>7</v>
      </c>
      <c r="F2767" t="s">
        <v>10109</v>
      </c>
    </row>
    <row r="2768" spans="1:6" x14ac:dyDescent="0.25">
      <c r="A2768" t="s">
        <v>10478</v>
      </c>
      <c r="B2768" t="s">
        <v>73</v>
      </c>
      <c r="C2768" t="s">
        <v>81</v>
      </c>
      <c r="D2768" t="s">
        <v>10122</v>
      </c>
      <c r="E2768">
        <v>43</v>
      </c>
      <c r="F2768" t="s">
        <v>10109</v>
      </c>
    </row>
    <row r="2769" spans="1:6" x14ac:dyDescent="0.25">
      <c r="A2769" t="s">
        <v>11420</v>
      </c>
      <c r="B2769" t="s">
        <v>73</v>
      </c>
      <c r="C2769" t="s">
        <v>81</v>
      </c>
      <c r="D2769" t="s">
        <v>463</v>
      </c>
      <c r="E2769">
        <v>115</v>
      </c>
      <c r="F2769" t="s">
        <v>10109</v>
      </c>
    </row>
    <row r="2770" spans="1:6" x14ac:dyDescent="0.25">
      <c r="A2770" t="s">
        <v>10386</v>
      </c>
      <c r="B2770" t="s">
        <v>73</v>
      </c>
      <c r="C2770" t="s">
        <v>81</v>
      </c>
      <c r="D2770" t="s">
        <v>464</v>
      </c>
      <c r="E2770">
        <v>10</v>
      </c>
      <c r="F2770" t="s">
        <v>10109</v>
      </c>
    </row>
    <row r="2771" spans="1:6" x14ac:dyDescent="0.25">
      <c r="A2771" t="s">
        <v>11456</v>
      </c>
      <c r="B2771" t="s">
        <v>73</v>
      </c>
      <c r="C2771" t="s">
        <v>81</v>
      </c>
      <c r="D2771" t="s">
        <v>10113</v>
      </c>
      <c r="E2771">
        <v>5575</v>
      </c>
      <c r="F2771" t="s">
        <v>10109</v>
      </c>
    </row>
    <row r="2772" spans="1:6" x14ac:dyDescent="0.25">
      <c r="A2772" t="s">
        <v>10275</v>
      </c>
      <c r="B2772" t="s">
        <v>73</v>
      </c>
      <c r="C2772" t="s">
        <v>81</v>
      </c>
      <c r="D2772" t="s">
        <v>466</v>
      </c>
      <c r="E2772">
        <v>2</v>
      </c>
      <c r="F2772" t="s">
        <v>10109</v>
      </c>
    </row>
    <row r="2773" spans="1:6" x14ac:dyDescent="0.25">
      <c r="A2773" t="s">
        <v>10479</v>
      </c>
      <c r="B2773" t="s">
        <v>73</v>
      </c>
      <c r="C2773" t="s">
        <v>81</v>
      </c>
      <c r="D2773" t="s">
        <v>467</v>
      </c>
      <c r="E2773">
        <v>14</v>
      </c>
      <c r="F2773" t="s">
        <v>10109</v>
      </c>
    </row>
    <row r="2774" spans="1:6" x14ac:dyDescent="0.25">
      <c r="A2774" t="s">
        <v>11654</v>
      </c>
      <c r="B2774" t="s">
        <v>73</v>
      </c>
      <c r="C2774" t="s">
        <v>81</v>
      </c>
      <c r="D2774" t="s">
        <v>10124</v>
      </c>
      <c r="E2774">
        <v>2</v>
      </c>
      <c r="F2774" t="s">
        <v>10109</v>
      </c>
    </row>
    <row r="2775" spans="1:6" x14ac:dyDescent="0.25">
      <c r="A2775" t="s">
        <v>20239</v>
      </c>
      <c r="B2775" t="s">
        <v>73</v>
      </c>
      <c r="C2775" t="s">
        <v>81</v>
      </c>
      <c r="D2775" t="s">
        <v>10193</v>
      </c>
      <c r="E2775">
        <v>1</v>
      </c>
      <c r="F2775" t="s">
        <v>10109</v>
      </c>
    </row>
    <row r="2776" spans="1:6" x14ac:dyDescent="0.25">
      <c r="A2776" t="s">
        <v>11457</v>
      </c>
      <c r="B2776" t="s">
        <v>73</v>
      </c>
      <c r="C2776" t="s">
        <v>81</v>
      </c>
      <c r="D2776" t="s">
        <v>457</v>
      </c>
      <c r="E2776">
        <v>25</v>
      </c>
      <c r="F2776" t="s">
        <v>10109</v>
      </c>
    </row>
    <row r="2777" spans="1:6" x14ac:dyDescent="0.25">
      <c r="A2777" t="s">
        <v>11421</v>
      </c>
      <c r="B2777" t="s">
        <v>73</v>
      </c>
      <c r="C2777" t="s">
        <v>81</v>
      </c>
      <c r="D2777" t="s">
        <v>469</v>
      </c>
      <c r="E2777">
        <v>24</v>
      </c>
      <c r="F2777" t="s">
        <v>10109</v>
      </c>
    </row>
    <row r="2778" spans="1:6" x14ac:dyDescent="0.25">
      <c r="A2778" t="s">
        <v>12875</v>
      </c>
      <c r="B2778" t="s">
        <v>73</v>
      </c>
      <c r="C2778" t="s">
        <v>81</v>
      </c>
      <c r="D2778" t="s">
        <v>470</v>
      </c>
      <c r="E2778">
        <v>12</v>
      </c>
      <c r="F2778" t="s">
        <v>10109</v>
      </c>
    </row>
    <row r="2779" spans="1:6" x14ac:dyDescent="0.25">
      <c r="A2779" t="s">
        <v>11749</v>
      </c>
      <c r="B2779" t="s">
        <v>73</v>
      </c>
      <c r="C2779" t="s">
        <v>81</v>
      </c>
      <c r="D2779" t="s">
        <v>471</v>
      </c>
      <c r="E2779">
        <v>14</v>
      </c>
      <c r="F2779" t="s">
        <v>10109</v>
      </c>
    </row>
    <row r="2780" spans="1:6" x14ac:dyDescent="0.25">
      <c r="A2780" t="s">
        <v>10276</v>
      </c>
      <c r="B2780" t="s">
        <v>73</v>
      </c>
      <c r="C2780" t="s">
        <v>81</v>
      </c>
      <c r="D2780" t="s">
        <v>472</v>
      </c>
      <c r="E2780">
        <v>2</v>
      </c>
      <c r="F2780" t="s">
        <v>10109</v>
      </c>
    </row>
    <row r="2781" spans="1:6" x14ac:dyDescent="0.25">
      <c r="A2781" t="s">
        <v>11458</v>
      </c>
      <c r="B2781" t="s">
        <v>73</v>
      </c>
      <c r="C2781" t="s">
        <v>81</v>
      </c>
      <c r="D2781" t="s">
        <v>473</v>
      </c>
      <c r="E2781">
        <v>1</v>
      </c>
      <c r="F2781" t="s">
        <v>10109</v>
      </c>
    </row>
    <row r="2782" spans="1:6" x14ac:dyDescent="0.25">
      <c r="A2782" t="s">
        <v>20351</v>
      </c>
      <c r="B2782" t="s">
        <v>73</v>
      </c>
      <c r="C2782" t="s">
        <v>81</v>
      </c>
      <c r="D2782" t="s">
        <v>20352</v>
      </c>
      <c r="E2782">
        <v>1</v>
      </c>
      <c r="F2782" t="s">
        <v>10109</v>
      </c>
    </row>
    <row r="2783" spans="1:6" x14ac:dyDescent="0.25">
      <c r="A2783" t="s">
        <v>10277</v>
      </c>
      <c r="B2783" t="s">
        <v>73</v>
      </c>
      <c r="C2783" t="s">
        <v>81</v>
      </c>
      <c r="D2783" t="s">
        <v>474</v>
      </c>
      <c r="E2783">
        <v>4</v>
      </c>
      <c r="F2783" t="s">
        <v>10109</v>
      </c>
    </row>
    <row r="2784" spans="1:6" x14ac:dyDescent="0.25">
      <c r="A2784" t="s">
        <v>10480</v>
      </c>
      <c r="B2784" t="s">
        <v>73</v>
      </c>
      <c r="C2784" t="s">
        <v>81</v>
      </c>
      <c r="D2784" t="s">
        <v>475</v>
      </c>
      <c r="E2784">
        <v>25</v>
      </c>
      <c r="F2784" t="s">
        <v>10109</v>
      </c>
    </row>
    <row r="2785" spans="1:6" x14ac:dyDescent="0.25">
      <c r="A2785" t="s">
        <v>10387</v>
      </c>
      <c r="B2785" t="s">
        <v>73</v>
      </c>
      <c r="C2785" t="s">
        <v>81</v>
      </c>
      <c r="D2785" t="s">
        <v>476</v>
      </c>
      <c r="E2785">
        <v>11</v>
      </c>
      <c r="F2785" t="s">
        <v>10109</v>
      </c>
    </row>
    <row r="2786" spans="1:6" x14ac:dyDescent="0.25">
      <c r="A2786" t="s">
        <v>11655</v>
      </c>
      <c r="B2786" t="s">
        <v>73</v>
      </c>
      <c r="C2786" t="s">
        <v>81</v>
      </c>
      <c r="D2786" t="s">
        <v>477</v>
      </c>
      <c r="E2786">
        <v>30</v>
      </c>
      <c r="F2786" t="s">
        <v>10109</v>
      </c>
    </row>
    <row r="2787" spans="1:6" x14ac:dyDescent="0.25">
      <c r="A2787" t="s">
        <v>11656</v>
      </c>
      <c r="B2787" t="s">
        <v>73</v>
      </c>
      <c r="C2787" t="s">
        <v>81</v>
      </c>
      <c r="D2787" t="s">
        <v>478</v>
      </c>
      <c r="E2787">
        <v>9</v>
      </c>
      <c r="F2787" t="s">
        <v>10109</v>
      </c>
    </row>
    <row r="2788" spans="1:6" x14ac:dyDescent="0.25">
      <c r="A2788" t="s">
        <v>11422</v>
      </c>
      <c r="B2788" t="s">
        <v>73</v>
      </c>
      <c r="C2788" t="s">
        <v>81</v>
      </c>
      <c r="D2788" t="s">
        <v>479</v>
      </c>
      <c r="E2788">
        <v>11</v>
      </c>
      <c r="F2788" t="s">
        <v>10109</v>
      </c>
    </row>
    <row r="2789" spans="1:6" x14ac:dyDescent="0.25">
      <c r="A2789" t="s">
        <v>10278</v>
      </c>
      <c r="B2789" t="s">
        <v>73</v>
      </c>
      <c r="C2789" t="s">
        <v>81</v>
      </c>
      <c r="D2789" t="s">
        <v>480</v>
      </c>
      <c r="E2789">
        <v>47</v>
      </c>
      <c r="F2789" t="s">
        <v>10109</v>
      </c>
    </row>
    <row r="2790" spans="1:6" x14ac:dyDescent="0.25">
      <c r="A2790" t="s">
        <v>10162</v>
      </c>
      <c r="B2790" t="s">
        <v>73</v>
      </c>
      <c r="C2790" t="s">
        <v>82</v>
      </c>
      <c r="D2790" t="s">
        <v>10115</v>
      </c>
      <c r="E2790">
        <v>1</v>
      </c>
      <c r="F2790" t="s">
        <v>10109</v>
      </c>
    </row>
    <row r="2791" spans="1:6" x14ac:dyDescent="0.25">
      <c r="A2791" t="s">
        <v>11131</v>
      </c>
      <c r="B2791" t="s">
        <v>73</v>
      </c>
      <c r="C2791" t="s">
        <v>82</v>
      </c>
      <c r="D2791" t="s">
        <v>10111</v>
      </c>
      <c r="E2791">
        <v>9</v>
      </c>
      <c r="F2791" t="s">
        <v>10109</v>
      </c>
    </row>
    <row r="2792" spans="1:6" x14ac:dyDescent="0.25">
      <c r="A2792" t="s">
        <v>12731</v>
      </c>
      <c r="B2792" t="s">
        <v>73</v>
      </c>
      <c r="C2792" t="s">
        <v>82</v>
      </c>
      <c r="D2792" t="s">
        <v>10113</v>
      </c>
      <c r="E2792">
        <v>10</v>
      </c>
      <c r="F2792" t="s">
        <v>10109</v>
      </c>
    </row>
    <row r="2793" spans="1:6" x14ac:dyDescent="0.25">
      <c r="A2793" t="s">
        <v>12926</v>
      </c>
      <c r="B2793" t="s">
        <v>73</v>
      </c>
      <c r="C2793" t="s">
        <v>82</v>
      </c>
      <c r="D2793" t="s">
        <v>457</v>
      </c>
      <c r="E2793">
        <v>1</v>
      </c>
      <c r="F2793" t="s">
        <v>10109</v>
      </c>
    </row>
    <row r="2794" spans="1:6" x14ac:dyDescent="0.25">
      <c r="A2794" t="s">
        <v>11407</v>
      </c>
      <c r="B2794" t="s">
        <v>73</v>
      </c>
      <c r="C2794" t="s">
        <v>83</v>
      </c>
      <c r="D2794" t="s">
        <v>10115</v>
      </c>
      <c r="E2794">
        <v>2</v>
      </c>
      <c r="F2794" t="s">
        <v>10109</v>
      </c>
    </row>
    <row r="2795" spans="1:6" x14ac:dyDescent="0.25">
      <c r="A2795" t="s">
        <v>12132</v>
      </c>
      <c r="B2795" t="s">
        <v>73</v>
      </c>
      <c r="C2795" t="s">
        <v>83</v>
      </c>
      <c r="D2795" t="s">
        <v>10111</v>
      </c>
      <c r="E2795">
        <v>31</v>
      </c>
      <c r="F2795" t="s">
        <v>10109</v>
      </c>
    </row>
    <row r="2796" spans="1:6" x14ac:dyDescent="0.25">
      <c r="A2796" t="s">
        <v>12830</v>
      </c>
      <c r="B2796" t="s">
        <v>73</v>
      </c>
      <c r="C2796" t="s">
        <v>83</v>
      </c>
      <c r="D2796" t="s">
        <v>463</v>
      </c>
      <c r="E2796">
        <v>1</v>
      </c>
      <c r="F2796" t="s">
        <v>10109</v>
      </c>
    </row>
    <row r="2797" spans="1:6" x14ac:dyDescent="0.25">
      <c r="A2797" t="s">
        <v>11812</v>
      </c>
      <c r="B2797" t="s">
        <v>73</v>
      </c>
      <c r="C2797" t="s">
        <v>83</v>
      </c>
      <c r="D2797" t="s">
        <v>10113</v>
      </c>
      <c r="E2797">
        <v>38</v>
      </c>
      <c r="F2797" t="s">
        <v>10109</v>
      </c>
    </row>
    <row r="2798" spans="1:6" x14ac:dyDescent="0.25">
      <c r="A2798" t="s">
        <v>11038</v>
      </c>
      <c r="B2798" t="s">
        <v>73</v>
      </c>
      <c r="C2798" t="s">
        <v>83</v>
      </c>
      <c r="D2798" t="s">
        <v>457</v>
      </c>
      <c r="E2798">
        <v>1</v>
      </c>
      <c r="F2798" t="s">
        <v>10109</v>
      </c>
    </row>
    <row r="2799" spans="1:6" x14ac:dyDescent="0.25">
      <c r="A2799" t="s">
        <v>12774</v>
      </c>
      <c r="B2799" t="s">
        <v>73</v>
      </c>
      <c r="C2799" t="s">
        <v>84</v>
      </c>
      <c r="D2799" t="s">
        <v>451</v>
      </c>
      <c r="E2799">
        <v>1</v>
      </c>
      <c r="F2799" t="s">
        <v>10109</v>
      </c>
    </row>
    <row r="2800" spans="1:6" x14ac:dyDescent="0.25">
      <c r="A2800" t="s">
        <v>11009</v>
      </c>
      <c r="B2800" t="s">
        <v>73</v>
      </c>
      <c r="C2800" t="s">
        <v>84</v>
      </c>
      <c r="D2800" t="s">
        <v>461</v>
      </c>
      <c r="E2800">
        <v>1</v>
      </c>
      <c r="F2800" t="s">
        <v>10109</v>
      </c>
    </row>
    <row r="2801" spans="1:6" x14ac:dyDescent="0.25">
      <c r="A2801" t="s">
        <v>11924</v>
      </c>
      <c r="B2801" t="s">
        <v>73</v>
      </c>
      <c r="C2801" t="s">
        <v>84</v>
      </c>
      <c r="D2801" t="s">
        <v>10115</v>
      </c>
      <c r="E2801">
        <v>1</v>
      </c>
      <c r="F2801" t="s">
        <v>10109</v>
      </c>
    </row>
    <row r="2802" spans="1:6" x14ac:dyDescent="0.25">
      <c r="A2802" t="s">
        <v>11400</v>
      </c>
      <c r="B2802" t="s">
        <v>73</v>
      </c>
      <c r="C2802" t="s">
        <v>84</v>
      </c>
      <c r="D2802" t="s">
        <v>10111</v>
      </c>
      <c r="E2802">
        <v>28</v>
      </c>
      <c r="F2802" t="s">
        <v>10109</v>
      </c>
    </row>
    <row r="2803" spans="1:6" x14ac:dyDescent="0.25">
      <c r="A2803" t="s">
        <v>12077</v>
      </c>
      <c r="B2803" t="s">
        <v>73</v>
      </c>
      <c r="C2803" t="s">
        <v>84</v>
      </c>
      <c r="D2803" t="s">
        <v>10122</v>
      </c>
      <c r="E2803">
        <v>1</v>
      </c>
      <c r="F2803" t="s">
        <v>10109</v>
      </c>
    </row>
    <row r="2804" spans="1:6" x14ac:dyDescent="0.25">
      <c r="A2804" t="s">
        <v>12682</v>
      </c>
      <c r="B2804" t="s">
        <v>73</v>
      </c>
      <c r="C2804" t="s">
        <v>84</v>
      </c>
      <c r="D2804" t="s">
        <v>10113</v>
      </c>
      <c r="E2804">
        <v>31</v>
      </c>
      <c r="F2804" t="s">
        <v>10109</v>
      </c>
    </row>
    <row r="2805" spans="1:6" x14ac:dyDescent="0.25">
      <c r="A2805" t="s">
        <v>20548</v>
      </c>
      <c r="B2805" t="s">
        <v>73</v>
      </c>
      <c r="C2805" t="s">
        <v>85</v>
      </c>
      <c r="D2805" t="s">
        <v>451</v>
      </c>
      <c r="E2805">
        <v>1</v>
      </c>
      <c r="F2805" t="s">
        <v>10109</v>
      </c>
    </row>
    <row r="2806" spans="1:6" x14ac:dyDescent="0.25">
      <c r="A2806" t="s">
        <v>20737</v>
      </c>
      <c r="B2806" t="s">
        <v>73</v>
      </c>
      <c r="C2806" t="s">
        <v>85</v>
      </c>
      <c r="D2806" t="s">
        <v>10115</v>
      </c>
      <c r="E2806">
        <v>1</v>
      </c>
      <c r="F2806" t="s">
        <v>10109</v>
      </c>
    </row>
    <row r="2807" spans="1:6" x14ac:dyDescent="0.25">
      <c r="A2807" t="s">
        <v>11027</v>
      </c>
      <c r="B2807" t="s">
        <v>73</v>
      </c>
      <c r="C2807" t="s">
        <v>85</v>
      </c>
      <c r="D2807" t="s">
        <v>10111</v>
      </c>
      <c r="E2807">
        <v>19</v>
      </c>
      <c r="F2807" t="s">
        <v>10109</v>
      </c>
    </row>
    <row r="2808" spans="1:6" x14ac:dyDescent="0.25">
      <c r="A2808" t="s">
        <v>21104</v>
      </c>
      <c r="B2808" t="s">
        <v>73</v>
      </c>
      <c r="C2808" t="s">
        <v>85</v>
      </c>
      <c r="D2808" t="s">
        <v>10122</v>
      </c>
      <c r="E2808">
        <v>1</v>
      </c>
      <c r="F2808" t="s">
        <v>10109</v>
      </c>
    </row>
    <row r="2809" spans="1:6" x14ac:dyDescent="0.25">
      <c r="A2809" t="s">
        <v>20977</v>
      </c>
      <c r="B2809" t="s">
        <v>73</v>
      </c>
      <c r="C2809" t="s">
        <v>85</v>
      </c>
      <c r="D2809" t="s">
        <v>463</v>
      </c>
      <c r="E2809">
        <v>1</v>
      </c>
      <c r="F2809" t="s">
        <v>10109</v>
      </c>
    </row>
    <row r="2810" spans="1:6" x14ac:dyDescent="0.25">
      <c r="A2810" t="s">
        <v>12834</v>
      </c>
      <c r="B2810" t="s">
        <v>73</v>
      </c>
      <c r="C2810" t="s">
        <v>85</v>
      </c>
      <c r="D2810" t="s">
        <v>10113</v>
      </c>
      <c r="E2810">
        <v>22</v>
      </c>
      <c r="F2810" t="s">
        <v>10109</v>
      </c>
    </row>
    <row r="2811" spans="1:6" x14ac:dyDescent="0.25">
      <c r="A2811" t="s">
        <v>20625</v>
      </c>
      <c r="B2811" t="s">
        <v>73</v>
      </c>
      <c r="C2811" t="s">
        <v>85</v>
      </c>
      <c r="D2811" t="s">
        <v>471</v>
      </c>
      <c r="E2811">
        <v>1</v>
      </c>
      <c r="F2811" t="s">
        <v>10109</v>
      </c>
    </row>
    <row r="2812" spans="1:6" x14ac:dyDescent="0.25">
      <c r="A2812" t="s">
        <v>20866</v>
      </c>
      <c r="B2812" t="s">
        <v>73</v>
      </c>
      <c r="C2812" t="s">
        <v>85</v>
      </c>
      <c r="D2812" t="s">
        <v>478</v>
      </c>
      <c r="E2812">
        <v>1</v>
      </c>
      <c r="F2812" t="s">
        <v>10109</v>
      </c>
    </row>
    <row r="2813" spans="1:6" x14ac:dyDescent="0.25">
      <c r="A2813" t="s">
        <v>10589</v>
      </c>
      <c r="B2813" t="s">
        <v>73</v>
      </c>
      <c r="C2813" t="s">
        <v>86</v>
      </c>
      <c r="D2813" t="s">
        <v>10115</v>
      </c>
      <c r="E2813">
        <v>1</v>
      </c>
      <c r="F2813" t="s">
        <v>10109</v>
      </c>
    </row>
    <row r="2814" spans="1:6" x14ac:dyDescent="0.25">
      <c r="A2814" t="s">
        <v>12720</v>
      </c>
      <c r="B2814" t="s">
        <v>73</v>
      </c>
      <c r="C2814" t="s">
        <v>86</v>
      </c>
      <c r="D2814" t="s">
        <v>10111</v>
      </c>
      <c r="E2814">
        <v>18</v>
      </c>
      <c r="F2814" t="s">
        <v>10109</v>
      </c>
    </row>
    <row r="2815" spans="1:6" x14ac:dyDescent="0.25">
      <c r="A2815" t="s">
        <v>10497</v>
      </c>
      <c r="B2815" t="s">
        <v>73</v>
      </c>
      <c r="C2815" t="s">
        <v>86</v>
      </c>
      <c r="D2815" t="s">
        <v>10122</v>
      </c>
      <c r="E2815">
        <v>1</v>
      </c>
      <c r="F2815" t="s">
        <v>10109</v>
      </c>
    </row>
    <row r="2816" spans="1:6" x14ac:dyDescent="0.25">
      <c r="A2816" t="s">
        <v>10835</v>
      </c>
      <c r="B2816" t="s">
        <v>73</v>
      </c>
      <c r="C2816" t="s">
        <v>86</v>
      </c>
      <c r="D2816" t="s">
        <v>10113</v>
      </c>
      <c r="E2816">
        <v>23</v>
      </c>
      <c r="F2816" t="s">
        <v>10109</v>
      </c>
    </row>
    <row r="2817" spans="1:6" x14ac:dyDescent="0.25">
      <c r="A2817" t="s">
        <v>10468</v>
      </c>
      <c r="B2817" t="s">
        <v>73</v>
      </c>
      <c r="C2817" t="s">
        <v>87</v>
      </c>
      <c r="D2817" t="s">
        <v>10115</v>
      </c>
      <c r="E2817">
        <v>2</v>
      </c>
      <c r="F2817" t="s">
        <v>10109</v>
      </c>
    </row>
    <row r="2818" spans="1:6" x14ac:dyDescent="0.25">
      <c r="A2818" t="s">
        <v>10850</v>
      </c>
      <c r="B2818" t="s">
        <v>73</v>
      </c>
      <c r="C2818" t="s">
        <v>87</v>
      </c>
      <c r="D2818" t="s">
        <v>10111</v>
      </c>
      <c r="E2818">
        <v>57</v>
      </c>
      <c r="F2818" t="s">
        <v>10109</v>
      </c>
    </row>
    <row r="2819" spans="1:6" x14ac:dyDescent="0.25">
      <c r="A2819" t="s">
        <v>11997</v>
      </c>
      <c r="B2819" t="s">
        <v>73</v>
      </c>
      <c r="C2819" t="s">
        <v>87</v>
      </c>
      <c r="D2819" t="s">
        <v>463</v>
      </c>
      <c r="E2819">
        <v>1</v>
      </c>
      <c r="F2819" t="s">
        <v>10109</v>
      </c>
    </row>
    <row r="2820" spans="1:6" x14ac:dyDescent="0.25">
      <c r="A2820" t="s">
        <v>11048</v>
      </c>
      <c r="B2820" t="s">
        <v>73</v>
      </c>
      <c r="C2820" t="s">
        <v>87</v>
      </c>
      <c r="D2820" t="s">
        <v>10113</v>
      </c>
      <c r="E2820">
        <v>59</v>
      </c>
      <c r="F2820" t="s">
        <v>10109</v>
      </c>
    </row>
    <row r="2821" spans="1:6" x14ac:dyDescent="0.25">
      <c r="A2821" t="s">
        <v>12778</v>
      </c>
      <c r="B2821" t="s">
        <v>73</v>
      </c>
      <c r="C2821" t="s">
        <v>87</v>
      </c>
      <c r="D2821" t="s">
        <v>475</v>
      </c>
      <c r="E2821">
        <v>1</v>
      </c>
      <c r="F2821" t="s">
        <v>10109</v>
      </c>
    </row>
    <row r="2822" spans="1:6" x14ac:dyDescent="0.25">
      <c r="A2822" t="s">
        <v>20978</v>
      </c>
      <c r="B2822" t="s">
        <v>73</v>
      </c>
      <c r="C2822" t="s">
        <v>87</v>
      </c>
      <c r="D2822" t="s">
        <v>478</v>
      </c>
      <c r="E2822">
        <v>1</v>
      </c>
      <c r="F2822" t="s">
        <v>10109</v>
      </c>
    </row>
    <row r="2823" spans="1:6" x14ac:dyDescent="0.25">
      <c r="A2823" t="s">
        <v>10918</v>
      </c>
      <c r="B2823" t="s">
        <v>73</v>
      </c>
      <c r="C2823" t="s">
        <v>88</v>
      </c>
      <c r="D2823" t="s">
        <v>451</v>
      </c>
      <c r="E2823">
        <v>2</v>
      </c>
      <c r="F2823" t="s">
        <v>10109</v>
      </c>
    </row>
    <row r="2824" spans="1:6" x14ac:dyDescent="0.25">
      <c r="A2824" t="s">
        <v>11801</v>
      </c>
      <c r="B2824" t="s">
        <v>73</v>
      </c>
      <c r="C2824" t="s">
        <v>88</v>
      </c>
      <c r="D2824" t="s">
        <v>10115</v>
      </c>
      <c r="E2824">
        <v>3</v>
      </c>
      <c r="F2824" t="s">
        <v>10109</v>
      </c>
    </row>
    <row r="2825" spans="1:6" x14ac:dyDescent="0.25">
      <c r="A2825" t="s">
        <v>10720</v>
      </c>
      <c r="B2825" t="s">
        <v>73</v>
      </c>
      <c r="C2825" t="s">
        <v>88</v>
      </c>
      <c r="D2825" t="s">
        <v>10111</v>
      </c>
      <c r="E2825">
        <v>68</v>
      </c>
      <c r="F2825" t="s">
        <v>10109</v>
      </c>
    </row>
    <row r="2826" spans="1:6" x14ac:dyDescent="0.25">
      <c r="A2826" t="s">
        <v>12386</v>
      </c>
      <c r="B2826" t="s">
        <v>73</v>
      </c>
      <c r="C2826" t="s">
        <v>88</v>
      </c>
      <c r="D2826" t="s">
        <v>10122</v>
      </c>
      <c r="E2826">
        <v>2</v>
      </c>
      <c r="F2826" t="s">
        <v>10109</v>
      </c>
    </row>
    <row r="2827" spans="1:6" x14ac:dyDescent="0.25">
      <c r="A2827" t="s">
        <v>10292</v>
      </c>
      <c r="B2827" t="s">
        <v>73</v>
      </c>
      <c r="C2827" t="s">
        <v>88</v>
      </c>
      <c r="D2827" t="s">
        <v>463</v>
      </c>
      <c r="E2827">
        <v>2</v>
      </c>
      <c r="F2827" t="s">
        <v>10109</v>
      </c>
    </row>
    <row r="2828" spans="1:6" x14ac:dyDescent="0.25">
      <c r="A2828" t="s">
        <v>12133</v>
      </c>
      <c r="B2828" t="s">
        <v>73</v>
      </c>
      <c r="C2828" t="s">
        <v>88</v>
      </c>
      <c r="D2828" t="s">
        <v>10113</v>
      </c>
      <c r="E2828">
        <v>69</v>
      </c>
      <c r="F2828" t="s">
        <v>10109</v>
      </c>
    </row>
    <row r="2829" spans="1:6" x14ac:dyDescent="0.25">
      <c r="A2829" t="s">
        <v>20283</v>
      </c>
      <c r="B2829" t="s">
        <v>73</v>
      </c>
      <c r="C2829" t="s">
        <v>89</v>
      </c>
      <c r="D2829" t="s">
        <v>461</v>
      </c>
      <c r="E2829">
        <v>1</v>
      </c>
      <c r="F2829" t="s">
        <v>10109</v>
      </c>
    </row>
    <row r="2830" spans="1:6" x14ac:dyDescent="0.25">
      <c r="A2830" t="s">
        <v>21400</v>
      </c>
      <c r="B2830" t="s">
        <v>73</v>
      </c>
      <c r="C2830" t="s">
        <v>89</v>
      </c>
      <c r="D2830" t="s">
        <v>10115</v>
      </c>
      <c r="E2830">
        <v>1</v>
      </c>
      <c r="F2830" t="s">
        <v>10109</v>
      </c>
    </row>
    <row r="2831" spans="1:6" x14ac:dyDescent="0.25">
      <c r="A2831" t="s">
        <v>11021</v>
      </c>
      <c r="B2831" t="s">
        <v>73</v>
      </c>
      <c r="C2831" t="s">
        <v>89</v>
      </c>
      <c r="D2831" t="s">
        <v>10111</v>
      </c>
      <c r="E2831">
        <v>13</v>
      </c>
      <c r="F2831" t="s">
        <v>10109</v>
      </c>
    </row>
    <row r="2832" spans="1:6" x14ac:dyDescent="0.25">
      <c r="A2832" t="s">
        <v>20850</v>
      </c>
      <c r="B2832" t="s">
        <v>73</v>
      </c>
      <c r="C2832" t="s">
        <v>89</v>
      </c>
      <c r="D2832" t="s">
        <v>463</v>
      </c>
      <c r="E2832">
        <v>1</v>
      </c>
      <c r="F2832" t="s">
        <v>10109</v>
      </c>
    </row>
    <row r="2833" spans="1:6" x14ac:dyDescent="0.25">
      <c r="A2833" t="s">
        <v>11548</v>
      </c>
      <c r="B2833" t="s">
        <v>73</v>
      </c>
      <c r="C2833" t="s">
        <v>89</v>
      </c>
      <c r="D2833" t="s">
        <v>10113</v>
      </c>
      <c r="E2833">
        <v>14</v>
      </c>
      <c r="F2833" t="s">
        <v>10109</v>
      </c>
    </row>
    <row r="2834" spans="1:6" x14ac:dyDescent="0.25">
      <c r="A2834" t="s">
        <v>20403</v>
      </c>
      <c r="B2834" t="s">
        <v>73</v>
      </c>
      <c r="C2834" t="s">
        <v>89</v>
      </c>
      <c r="D2834" t="s">
        <v>467</v>
      </c>
      <c r="E2834">
        <v>1</v>
      </c>
      <c r="F2834" t="s">
        <v>10109</v>
      </c>
    </row>
    <row r="2835" spans="1:6" x14ac:dyDescent="0.25">
      <c r="A2835" t="s">
        <v>20838</v>
      </c>
      <c r="B2835" t="s">
        <v>73</v>
      </c>
      <c r="C2835" t="s">
        <v>89</v>
      </c>
      <c r="D2835" t="s">
        <v>471</v>
      </c>
      <c r="E2835">
        <v>1</v>
      </c>
      <c r="F2835" t="s">
        <v>10109</v>
      </c>
    </row>
    <row r="2836" spans="1:6" x14ac:dyDescent="0.25">
      <c r="A2836" t="s">
        <v>21278</v>
      </c>
      <c r="B2836" t="s">
        <v>73</v>
      </c>
      <c r="C2836" t="s">
        <v>89</v>
      </c>
      <c r="D2836" t="s">
        <v>475</v>
      </c>
      <c r="E2836">
        <v>1</v>
      </c>
      <c r="F2836" t="s">
        <v>10109</v>
      </c>
    </row>
    <row r="2837" spans="1:6" x14ac:dyDescent="0.25">
      <c r="A2837" t="s">
        <v>20163</v>
      </c>
      <c r="B2837" t="s">
        <v>73</v>
      </c>
      <c r="C2837" t="s">
        <v>89</v>
      </c>
      <c r="D2837" t="s">
        <v>477</v>
      </c>
      <c r="E2837">
        <v>1</v>
      </c>
      <c r="F2837" t="s">
        <v>10109</v>
      </c>
    </row>
    <row r="2838" spans="1:6" x14ac:dyDescent="0.25">
      <c r="A2838" t="s">
        <v>21130</v>
      </c>
      <c r="B2838" t="s">
        <v>73</v>
      </c>
      <c r="C2838" t="s">
        <v>90</v>
      </c>
      <c r="D2838" t="s">
        <v>10111</v>
      </c>
      <c r="E2838">
        <v>7</v>
      </c>
      <c r="F2838" t="s">
        <v>10109</v>
      </c>
    </row>
    <row r="2839" spans="1:6" x14ac:dyDescent="0.25">
      <c r="A2839" t="s">
        <v>20702</v>
      </c>
      <c r="B2839" t="s">
        <v>73</v>
      </c>
      <c r="C2839" t="s">
        <v>90</v>
      </c>
      <c r="D2839" t="s">
        <v>10113</v>
      </c>
      <c r="E2839">
        <v>8</v>
      </c>
      <c r="F2839" t="s">
        <v>10109</v>
      </c>
    </row>
    <row r="2840" spans="1:6" x14ac:dyDescent="0.25">
      <c r="A2840" t="s">
        <v>10656</v>
      </c>
      <c r="B2840" t="s">
        <v>73</v>
      </c>
      <c r="C2840" t="s">
        <v>91</v>
      </c>
      <c r="D2840" t="s">
        <v>10115</v>
      </c>
      <c r="E2840">
        <v>1</v>
      </c>
      <c r="F2840" t="s">
        <v>10109</v>
      </c>
    </row>
    <row r="2841" spans="1:6" x14ac:dyDescent="0.25">
      <c r="A2841" t="s">
        <v>10149</v>
      </c>
      <c r="B2841" t="s">
        <v>73</v>
      </c>
      <c r="C2841" t="s">
        <v>91</v>
      </c>
      <c r="D2841" t="s">
        <v>10111</v>
      </c>
      <c r="E2841">
        <v>17</v>
      </c>
      <c r="F2841" t="s">
        <v>10109</v>
      </c>
    </row>
    <row r="2842" spans="1:6" x14ac:dyDescent="0.25">
      <c r="A2842" t="s">
        <v>21409</v>
      </c>
      <c r="B2842" t="s">
        <v>73</v>
      </c>
      <c r="C2842" t="s">
        <v>91</v>
      </c>
      <c r="D2842" t="s">
        <v>463</v>
      </c>
      <c r="E2842">
        <v>1</v>
      </c>
      <c r="F2842" t="s">
        <v>10109</v>
      </c>
    </row>
    <row r="2843" spans="1:6" x14ac:dyDescent="0.25">
      <c r="A2843" t="s">
        <v>10572</v>
      </c>
      <c r="B2843" t="s">
        <v>73</v>
      </c>
      <c r="C2843" t="s">
        <v>91</v>
      </c>
      <c r="D2843" t="s">
        <v>10113</v>
      </c>
      <c r="E2843">
        <v>18</v>
      </c>
      <c r="F2843" t="s">
        <v>10109</v>
      </c>
    </row>
    <row r="2844" spans="1:6" x14ac:dyDescent="0.25">
      <c r="A2844" t="s">
        <v>20421</v>
      </c>
      <c r="B2844" t="s">
        <v>73</v>
      </c>
      <c r="C2844" t="s">
        <v>91</v>
      </c>
      <c r="D2844" t="s">
        <v>471</v>
      </c>
      <c r="E2844">
        <v>1</v>
      </c>
      <c r="F2844" t="s">
        <v>10109</v>
      </c>
    </row>
    <row r="2845" spans="1:6" x14ac:dyDescent="0.25">
      <c r="A2845" t="s">
        <v>20646</v>
      </c>
      <c r="B2845" t="s">
        <v>73</v>
      </c>
      <c r="C2845" t="s">
        <v>91</v>
      </c>
      <c r="D2845" t="s">
        <v>477</v>
      </c>
      <c r="E2845">
        <v>1</v>
      </c>
      <c r="F2845" t="s">
        <v>10109</v>
      </c>
    </row>
    <row r="2846" spans="1:6" x14ac:dyDescent="0.25">
      <c r="A2846" t="s">
        <v>21093</v>
      </c>
      <c r="B2846" t="s">
        <v>73</v>
      </c>
      <c r="C2846" t="s">
        <v>91</v>
      </c>
      <c r="D2846" t="s">
        <v>480</v>
      </c>
      <c r="E2846">
        <v>1</v>
      </c>
      <c r="F2846" t="s">
        <v>10109</v>
      </c>
    </row>
    <row r="2847" spans="1:6" x14ac:dyDescent="0.25">
      <c r="A2847" t="s">
        <v>10358</v>
      </c>
      <c r="B2847" t="s">
        <v>73</v>
      </c>
      <c r="C2847" t="s">
        <v>92</v>
      </c>
      <c r="D2847" t="s">
        <v>10111</v>
      </c>
      <c r="E2847">
        <v>15</v>
      </c>
      <c r="F2847" t="s">
        <v>10109</v>
      </c>
    </row>
    <row r="2848" spans="1:6" x14ac:dyDescent="0.25">
      <c r="A2848" t="s">
        <v>11532</v>
      </c>
      <c r="B2848" t="s">
        <v>73</v>
      </c>
      <c r="C2848" t="s">
        <v>92</v>
      </c>
      <c r="D2848" t="s">
        <v>10113</v>
      </c>
      <c r="E2848">
        <v>19</v>
      </c>
      <c r="F2848" t="s">
        <v>10109</v>
      </c>
    </row>
    <row r="2849" spans="1:6" x14ac:dyDescent="0.25">
      <c r="A2849" t="s">
        <v>12365</v>
      </c>
      <c r="B2849" t="s">
        <v>73</v>
      </c>
      <c r="C2849" t="s">
        <v>93</v>
      </c>
      <c r="D2849" t="s">
        <v>10111</v>
      </c>
      <c r="E2849">
        <v>33</v>
      </c>
      <c r="F2849" t="s">
        <v>10109</v>
      </c>
    </row>
    <row r="2850" spans="1:6" x14ac:dyDescent="0.25">
      <c r="A2850" t="s">
        <v>10915</v>
      </c>
      <c r="B2850" t="s">
        <v>73</v>
      </c>
      <c r="C2850" t="s">
        <v>93</v>
      </c>
      <c r="D2850" t="s">
        <v>10113</v>
      </c>
      <c r="E2850">
        <v>39</v>
      </c>
      <c r="F2850" t="s">
        <v>10109</v>
      </c>
    </row>
    <row r="2851" spans="1:6" x14ac:dyDescent="0.25">
      <c r="A2851" t="s">
        <v>12717</v>
      </c>
      <c r="B2851" t="s">
        <v>73</v>
      </c>
      <c r="C2851" t="s">
        <v>94</v>
      </c>
      <c r="D2851" t="s">
        <v>10115</v>
      </c>
      <c r="E2851">
        <v>1</v>
      </c>
      <c r="F2851" t="s">
        <v>10109</v>
      </c>
    </row>
    <row r="2852" spans="1:6" x14ac:dyDescent="0.25">
      <c r="A2852" t="s">
        <v>12788</v>
      </c>
      <c r="B2852" t="s">
        <v>73</v>
      </c>
      <c r="C2852" t="s">
        <v>94</v>
      </c>
      <c r="D2852" t="s">
        <v>10111</v>
      </c>
      <c r="E2852">
        <v>44</v>
      </c>
      <c r="F2852" t="s">
        <v>10109</v>
      </c>
    </row>
    <row r="2853" spans="1:6" x14ac:dyDescent="0.25">
      <c r="A2853" t="s">
        <v>10286</v>
      </c>
      <c r="B2853" t="s">
        <v>73</v>
      </c>
      <c r="C2853" t="s">
        <v>94</v>
      </c>
      <c r="D2853" t="s">
        <v>462</v>
      </c>
      <c r="E2853">
        <v>1</v>
      </c>
      <c r="F2853" t="s">
        <v>10109</v>
      </c>
    </row>
    <row r="2854" spans="1:6" x14ac:dyDescent="0.25">
      <c r="A2854" t="s">
        <v>10402</v>
      </c>
      <c r="B2854" t="s">
        <v>73</v>
      </c>
      <c r="C2854" t="s">
        <v>94</v>
      </c>
      <c r="D2854" t="s">
        <v>463</v>
      </c>
      <c r="E2854">
        <v>1</v>
      </c>
      <c r="F2854" t="s">
        <v>10109</v>
      </c>
    </row>
    <row r="2855" spans="1:6" x14ac:dyDescent="0.25">
      <c r="A2855" t="s">
        <v>12884</v>
      </c>
      <c r="B2855" t="s">
        <v>73</v>
      </c>
      <c r="C2855" t="s">
        <v>94</v>
      </c>
      <c r="D2855" t="s">
        <v>10113</v>
      </c>
      <c r="E2855">
        <v>58</v>
      </c>
      <c r="F2855" t="s">
        <v>10109</v>
      </c>
    </row>
    <row r="2856" spans="1:6" x14ac:dyDescent="0.25">
      <c r="A2856" t="s">
        <v>12824</v>
      </c>
      <c r="B2856" t="s">
        <v>73</v>
      </c>
      <c r="C2856" t="s">
        <v>94</v>
      </c>
      <c r="D2856" t="s">
        <v>475</v>
      </c>
      <c r="E2856">
        <v>1</v>
      </c>
      <c r="F2856" t="s">
        <v>10109</v>
      </c>
    </row>
    <row r="2857" spans="1:6" x14ac:dyDescent="0.25">
      <c r="A2857" t="s">
        <v>11198</v>
      </c>
      <c r="B2857" t="s">
        <v>73</v>
      </c>
      <c r="C2857" t="s">
        <v>94</v>
      </c>
      <c r="D2857" t="s">
        <v>477</v>
      </c>
      <c r="E2857">
        <v>1</v>
      </c>
      <c r="F2857" t="s">
        <v>10109</v>
      </c>
    </row>
    <row r="2858" spans="1:6" x14ac:dyDescent="0.25">
      <c r="A2858" t="s">
        <v>12054</v>
      </c>
      <c r="B2858" t="s">
        <v>73</v>
      </c>
      <c r="C2858" t="s">
        <v>95</v>
      </c>
      <c r="D2858" t="s">
        <v>10115</v>
      </c>
      <c r="E2858">
        <v>2</v>
      </c>
      <c r="F2858" t="s">
        <v>10109</v>
      </c>
    </row>
    <row r="2859" spans="1:6" x14ac:dyDescent="0.25">
      <c r="A2859" t="s">
        <v>12804</v>
      </c>
      <c r="B2859" t="s">
        <v>73</v>
      </c>
      <c r="C2859" t="s">
        <v>95</v>
      </c>
      <c r="D2859" t="s">
        <v>10111</v>
      </c>
      <c r="E2859">
        <v>25</v>
      </c>
      <c r="F2859" t="s">
        <v>10109</v>
      </c>
    </row>
    <row r="2860" spans="1:6" x14ac:dyDescent="0.25">
      <c r="A2860" t="s">
        <v>20628</v>
      </c>
      <c r="B2860" t="s">
        <v>73</v>
      </c>
      <c r="C2860" t="s">
        <v>95</v>
      </c>
      <c r="D2860" t="s">
        <v>10122</v>
      </c>
      <c r="E2860">
        <v>1</v>
      </c>
      <c r="F2860" t="s">
        <v>10109</v>
      </c>
    </row>
    <row r="2861" spans="1:6" x14ac:dyDescent="0.25">
      <c r="A2861" t="s">
        <v>10365</v>
      </c>
      <c r="B2861" t="s">
        <v>73</v>
      </c>
      <c r="C2861" t="s">
        <v>95</v>
      </c>
      <c r="D2861" t="s">
        <v>463</v>
      </c>
      <c r="E2861">
        <v>1</v>
      </c>
      <c r="F2861" t="s">
        <v>10109</v>
      </c>
    </row>
    <row r="2862" spans="1:6" x14ac:dyDescent="0.25">
      <c r="A2862" t="s">
        <v>11133</v>
      </c>
      <c r="B2862" t="s">
        <v>73</v>
      </c>
      <c r="C2862" t="s">
        <v>95</v>
      </c>
      <c r="D2862" t="s">
        <v>10113</v>
      </c>
      <c r="E2862">
        <v>25</v>
      </c>
      <c r="F2862" t="s">
        <v>10109</v>
      </c>
    </row>
    <row r="2863" spans="1:6" x14ac:dyDescent="0.25">
      <c r="A2863" t="s">
        <v>21054</v>
      </c>
      <c r="B2863" t="s">
        <v>73</v>
      </c>
      <c r="C2863" t="s">
        <v>95</v>
      </c>
      <c r="D2863" t="s">
        <v>471</v>
      </c>
      <c r="E2863">
        <v>1</v>
      </c>
      <c r="F2863" t="s">
        <v>10109</v>
      </c>
    </row>
    <row r="2864" spans="1:6" x14ac:dyDescent="0.25">
      <c r="A2864" t="s">
        <v>21122</v>
      </c>
      <c r="B2864" t="s">
        <v>73</v>
      </c>
      <c r="C2864" t="s">
        <v>95</v>
      </c>
      <c r="D2864" t="s">
        <v>477</v>
      </c>
      <c r="E2864">
        <v>1</v>
      </c>
      <c r="F2864" t="s">
        <v>10109</v>
      </c>
    </row>
    <row r="2865" spans="1:6" x14ac:dyDescent="0.25">
      <c r="A2865" t="s">
        <v>10147</v>
      </c>
      <c r="B2865" t="s">
        <v>73</v>
      </c>
      <c r="C2865" t="s">
        <v>96</v>
      </c>
      <c r="D2865" t="s">
        <v>10111</v>
      </c>
      <c r="E2865">
        <v>11</v>
      </c>
      <c r="F2865" t="s">
        <v>10109</v>
      </c>
    </row>
    <row r="2866" spans="1:6" x14ac:dyDescent="0.25">
      <c r="A2866" t="s">
        <v>10978</v>
      </c>
      <c r="B2866" t="s">
        <v>73</v>
      </c>
      <c r="C2866" t="s">
        <v>96</v>
      </c>
      <c r="D2866" t="s">
        <v>10113</v>
      </c>
      <c r="E2866">
        <v>12</v>
      </c>
      <c r="F2866" t="s">
        <v>10109</v>
      </c>
    </row>
    <row r="2867" spans="1:6" x14ac:dyDescent="0.25">
      <c r="A2867" t="s">
        <v>10234</v>
      </c>
      <c r="B2867" t="s">
        <v>73</v>
      </c>
      <c r="C2867" t="s">
        <v>97</v>
      </c>
      <c r="D2867" t="s">
        <v>10115</v>
      </c>
      <c r="E2867">
        <v>1</v>
      </c>
      <c r="F2867" t="s">
        <v>10109</v>
      </c>
    </row>
    <row r="2868" spans="1:6" x14ac:dyDescent="0.25">
      <c r="A2868" t="s">
        <v>12683</v>
      </c>
      <c r="B2868" t="s">
        <v>73</v>
      </c>
      <c r="C2868" t="s">
        <v>97</v>
      </c>
      <c r="D2868" t="s">
        <v>10111</v>
      </c>
      <c r="E2868">
        <v>43</v>
      </c>
      <c r="F2868" t="s">
        <v>10109</v>
      </c>
    </row>
    <row r="2869" spans="1:6" x14ac:dyDescent="0.25">
      <c r="A2869" t="s">
        <v>10523</v>
      </c>
      <c r="B2869" t="s">
        <v>73</v>
      </c>
      <c r="C2869" t="s">
        <v>97</v>
      </c>
      <c r="D2869" t="s">
        <v>10113</v>
      </c>
      <c r="E2869">
        <v>48</v>
      </c>
      <c r="F2869" t="s">
        <v>10109</v>
      </c>
    </row>
    <row r="2870" spans="1:6" x14ac:dyDescent="0.25">
      <c r="A2870" t="s">
        <v>21248</v>
      </c>
      <c r="B2870" t="s">
        <v>73</v>
      </c>
      <c r="C2870" t="s">
        <v>97</v>
      </c>
      <c r="D2870" t="s">
        <v>474</v>
      </c>
      <c r="E2870">
        <v>1</v>
      </c>
      <c r="F2870" t="s">
        <v>10109</v>
      </c>
    </row>
    <row r="2871" spans="1:6" x14ac:dyDescent="0.25">
      <c r="A2871" t="s">
        <v>20635</v>
      </c>
      <c r="B2871" t="s">
        <v>73</v>
      </c>
      <c r="C2871" t="s">
        <v>98</v>
      </c>
      <c r="D2871" t="s">
        <v>461</v>
      </c>
      <c r="E2871">
        <v>1</v>
      </c>
      <c r="F2871" t="s">
        <v>10109</v>
      </c>
    </row>
    <row r="2872" spans="1:6" x14ac:dyDescent="0.25">
      <c r="A2872" t="s">
        <v>12918</v>
      </c>
      <c r="B2872" t="s">
        <v>73</v>
      </c>
      <c r="C2872" t="s">
        <v>98</v>
      </c>
      <c r="D2872" t="s">
        <v>10115</v>
      </c>
      <c r="E2872">
        <v>2</v>
      </c>
      <c r="F2872" t="s">
        <v>10109</v>
      </c>
    </row>
    <row r="2873" spans="1:6" x14ac:dyDescent="0.25">
      <c r="A2873" t="s">
        <v>11180</v>
      </c>
      <c r="B2873" t="s">
        <v>73</v>
      </c>
      <c r="C2873" t="s">
        <v>98</v>
      </c>
      <c r="D2873" t="s">
        <v>10111</v>
      </c>
      <c r="E2873">
        <v>74</v>
      </c>
      <c r="F2873" t="s">
        <v>10109</v>
      </c>
    </row>
    <row r="2874" spans="1:6" x14ac:dyDescent="0.25">
      <c r="A2874" t="s">
        <v>20168</v>
      </c>
      <c r="B2874" t="s">
        <v>73</v>
      </c>
      <c r="C2874" t="s">
        <v>98</v>
      </c>
      <c r="D2874" t="s">
        <v>10122</v>
      </c>
      <c r="E2874">
        <v>2</v>
      </c>
      <c r="F2874" t="s">
        <v>10109</v>
      </c>
    </row>
    <row r="2875" spans="1:6" x14ac:dyDescent="0.25">
      <c r="A2875" t="s">
        <v>21413</v>
      </c>
      <c r="B2875" t="s">
        <v>73</v>
      </c>
      <c r="C2875" t="s">
        <v>98</v>
      </c>
      <c r="D2875" t="s">
        <v>463</v>
      </c>
      <c r="E2875">
        <v>2</v>
      </c>
      <c r="F2875" t="s">
        <v>10109</v>
      </c>
    </row>
    <row r="2876" spans="1:6" x14ac:dyDescent="0.25">
      <c r="A2876" t="s">
        <v>11202</v>
      </c>
      <c r="B2876" t="s">
        <v>73</v>
      </c>
      <c r="C2876" t="s">
        <v>98</v>
      </c>
      <c r="D2876" t="s">
        <v>10113</v>
      </c>
      <c r="E2876">
        <v>84</v>
      </c>
      <c r="F2876" t="s">
        <v>10109</v>
      </c>
    </row>
    <row r="2877" spans="1:6" x14ac:dyDescent="0.25">
      <c r="A2877" t="s">
        <v>20986</v>
      </c>
      <c r="B2877" t="s">
        <v>73</v>
      </c>
      <c r="C2877" t="s">
        <v>98</v>
      </c>
      <c r="D2877" t="s">
        <v>457</v>
      </c>
      <c r="E2877">
        <v>1</v>
      </c>
      <c r="F2877" t="s">
        <v>10109</v>
      </c>
    </row>
    <row r="2878" spans="1:6" x14ac:dyDescent="0.25">
      <c r="A2878" t="s">
        <v>21261</v>
      </c>
      <c r="B2878" t="s">
        <v>73</v>
      </c>
      <c r="C2878" t="s">
        <v>98</v>
      </c>
      <c r="D2878" t="s">
        <v>469</v>
      </c>
      <c r="E2878">
        <v>1</v>
      </c>
      <c r="F2878" t="s">
        <v>10109</v>
      </c>
    </row>
    <row r="2879" spans="1:6" x14ac:dyDescent="0.25">
      <c r="A2879" t="s">
        <v>12028</v>
      </c>
      <c r="B2879" t="s">
        <v>73</v>
      </c>
      <c r="C2879" t="s">
        <v>98</v>
      </c>
      <c r="D2879" t="s">
        <v>480</v>
      </c>
      <c r="E2879">
        <v>1</v>
      </c>
      <c r="F2879" t="s">
        <v>10109</v>
      </c>
    </row>
    <row r="2880" spans="1:6" x14ac:dyDescent="0.25">
      <c r="A2880" t="s">
        <v>12618</v>
      </c>
      <c r="B2880" t="s">
        <v>73</v>
      </c>
      <c r="C2880" t="s">
        <v>99</v>
      </c>
      <c r="D2880" t="s">
        <v>453</v>
      </c>
      <c r="E2880">
        <v>1</v>
      </c>
      <c r="F2880" t="s">
        <v>10109</v>
      </c>
    </row>
    <row r="2881" spans="1:6" x14ac:dyDescent="0.25">
      <c r="A2881" t="s">
        <v>12651</v>
      </c>
      <c r="B2881" t="s">
        <v>73</v>
      </c>
      <c r="C2881" t="s">
        <v>99</v>
      </c>
      <c r="D2881" t="s">
        <v>10115</v>
      </c>
      <c r="E2881">
        <v>3</v>
      </c>
      <c r="F2881" t="s">
        <v>10109</v>
      </c>
    </row>
    <row r="2882" spans="1:6" x14ac:dyDescent="0.25">
      <c r="A2882" t="s">
        <v>12763</v>
      </c>
      <c r="B2882" t="s">
        <v>73</v>
      </c>
      <c r="C2882" t="s">
        <v>99</v>
      </c>
      <c r="D2882" t="s">
        <v>10111</v>
      </c>
      <c r="E2882">
        <v>78</v>
      </c>
      <c r="F2882" t="s">
        <v>10109</v>
      </c>
    </row>
    <row r="2883" spans="1:6" x14ac:dyDescent="0.25">
      <c r="A2883" t="s">
        <v>11658</v>
      </c>
      <c r="B2883" t="s">
        <v>73</v>
      </c>
      <c r="C2883" t="s">
        <v>99</v>
      </c>
      <c r="D2883" t="s">
        <v>463</v>
      </c>
      <c r="E2883">
        <v>3</v>
      </c>
      <c r="F2883" t="s">
        <v>10109</v>
      </c>
    </row>
    <row r="2884" spans="1:6" x14ac:dyDescent="0.25">
      <c r="A2884" t="s">
        <v>10456</v>
      </c>
      <c r="B2884" t="s">
        <v>73</v>
      </c>
      <c r="C2884" t="s">
        <v>99</v>
      </c>
      <c r="D2884" t="s">
        <v>10113</v>
      </c>
      <c r="E2884">
        <v>84</v>
      </c>
      <c r="F2884" t="s">
        <v>10109</v>
      </c>
    </row>
    <row r="2885" spans="1:6" x14ac:dyDescent="0.25">
      <c r="A2885" t="s">
        <v>12723</v>
      </c>
      <c r="B2885" t="s">
        <v>73</v>
      </c>
      <c r="C2885" t="s">
        <v>99</v>
      </c>
      <c r="D2885" t="s">
        <v>469</v>
      </c>
      <c r="E2885">
        <v>1</v>
      </c>
      <c r="F2885" t="s">
        <v>10109</v>
      </c>
    </row>
    <row r="2886" spans="1:6" x14ac:dyDescent="0.25">
      <c r="A2886" t="s">
        <v>12855</v>
      </c>
      <c r="B2886" t="s">
        <v>73</v>
      </c>
      <c r="C2886" t="s">
        <v>99</v>
      </c>
      <c r="D2886" t="s">
        <v>474</v>
      </c>
      <c r="E2886">
        <v>1</v>
      </c>
      <c r="F2886" t="s">
        <v>10109</v>
      </c>
    </row>
    <row r="2887" spans="1:6" x14ac:dyDescent="0.25">
      <c r="A2887" t="s">
        <v>10755</v>
      </c>
      <c r="B2887" t="s">
        <v>73</v>
      </c>
      <c r="C2887" t="s">
        <v>99</v>
      </c>
      <c r="D2887" t="s">
        <v>480</v>
      </c>
      <c r="E2887">
        <v>1</v>
      </c>
      <c r="F2887" t="s">
        <v>10109</v>
      </c>
    </row>
    <row r="2888" spans="1:6" x14ac:dyDescent="0.25">
      <c r="A2888" t="s">
        <v>20292</v>
      </c>
      <c r="B2888" t="s">
        <v>73</v>
      </c>
      <c r="C2888" t="s">
        <v>100</v>
      </c>
      <c r="D2888" t="s">
        <v>451</v>
      </c>
      <c r="E2888">
        <v>1</v>
      </c>
      <c r="F2888" t="s">
        <v>10109</v>
      </c>
    </row>
    <row r="2889" spans="1:6" x14ac:dyDescent="0.25">
      <c r="A2889" t="s">
        <v>21040</v>
      </c>
      <c r="B2889" t="s">
        <v>73</v>
      </c>
      <c r="C2889" t="s">
        <v>100</v>
      </c>
      <c r="D2889" t="s">
        <v>10115</v>
      </c>
      <c r="E2889">
        <v>1</v>
      </c>
      <c r="F2889" t="s">
        <v>10109</v>
      </c>
    </row>
    <row r="2890" spans="1:6" x14ac:dyDescent="0.25">
      <c r="A2890" t="s">
        <v>11071</v>
      </c>
      <c r="B2890" t="s">
        <v>73</v>
      </c>
      <c r="C2890" t="s">
        <v>100</v>
      </c>
      <c r="D2890" t="s">
        <v>10111</v>
      </c>
      <c r="E2890">
        <v>13</v>
      </c>
      <c r="F2890" t="s">
        <v>10109</v>
      </c>
    </row>
    <row r="2891" spans="1:6" x14ac:dyDescent="0.25">
      <c r="A2891" t="s">
        <v>20732</v>
      </c>
      <c r="B2891" t="s">
        <v>73</v>
      </c>
      <c r="C2891" t="s">
        <v>100</v>
      </c>
      <c r="D2891" t="s">
        <v>463</v>
      </c>
      <c r="E2891">
        <v>1</v>
      </c>
      <c r="F2891" t="s">
        <v>10109</v>
      </c>
    </row>
    <row r="2892" spans="1:6" x14ac:dyDescent="0.25">
      <c r="A2892" t="s">
        <v>10667</v>
      </c>
      <c r="B2892" t="s">
        <v>73</v>
      </c>
      <c r="C2892" t="s">
        <v>100</v>
      </c>
      <c r="D2892" t="s">
        <v>10113</v>
      </c>
      <c r="E2892">
        <v>16</v>
      </c>
      <c r="F2892" t="s">
        <v>10109</v>
      </c>
    </row>
    <row r="2893" spans="1:6" x14ac:dyDescent="0.25">
      <c r="A2893" t="s">
        <v>20335</v>
      </c>
      <c r="B2893" t="s">
        <v>73</v>
      </c>
      <c r="C2893" t="s">
        <v>101</v>
      </c>
      <c r="D2893" t="s">
        <v>450</v>
      </c>
      <c r="E2893">
        <v>1</v>
      </c>
      <c r="F2893" t="s">
        <v>10109</v>
      </c>
    </row>
    <row r="2894" spans="1:6" x14ac:dyDescent="0.25">
      <c r="A2894" t="s">
        <v>20741</v>
      </c>
      <c r="B2894" t="s">
        <v>73</v>
      </c>
      <c r="C2894" t="s">
        <v>101</v>
      </c>
      <c r="D2894" t="s">
        <v>461</v>
      </c>
      <c r="E2894">
        <v>1</v>
      </c>
      <c r="F2894" t="s">
        <v>10109</v>
      </c>
    </row>
    <row r="2895" spans="1:6" x14ac:dyDescent="0.25">
      <c r="A2895" t="s">
        <v>20183</v>
      </c>
      <c r="B2895" t="s">
        <v>73</v>
      </c>
      <c r="C2895" t="s">
        <v>101</v>
      </c>
      <c r="D2895" t="s">
        <v>10115</v>
      </c>
      <c r="E2895">
        <v>1</v>
      </c>
      <c r="F2895" t="s">
        <v>10109</v>
      </c>
    </row>
    <row r="2896" spans="1:6" x14ac:dyDescent="0.25">
      <c r="A2896" t="s">
        <v>10730</v>
      </c>
      <c r="B2896" t="s">
        <v>73</v>
      </c>
      <c r="C2896" t="s">
        <v>101</v>
      </c>
      <c r="D2896" t="s">
        <v>10111</v>
      </c>
      <c r="E2896">
        <v>14</v>
      </c>
      <c r="F2896" t="s">
        <v>10109</v>
      </c>
    </row>
    <row r="2897" spans="1:6" x14ac:dyDescent="0.25">
      <c r="A2897" t="s">
        <v>10139</v>
      </c>
      <c r="B2897" t="s">
        <v>73</v>
      </c>
      <c r="C2897" t="s">
        <v>101</v>
      </c>
      <c r="D2897" t="s">
        <v>10113</v>
      </c>
      <c r="E2897">
        <v>17</v>
      </c>
      <c r="F2897" t="s">
        <v>10109</v>
      </c>
    </row>
    <row r="2898" spans="1:6" x14ac:dyDescent="0.25">
      <c r="A2898" t="s">
        <v>21245</v>
      </c>
      <c r="B2898" t="s">
        <v>73</v>
      </c>
      <c r="C2898" t="s">
        <v>101</v>
      </c>
      <c r="D2898" t="s">
        <v>457</v>
      </c>
      <c r="E2898">
        <v>1</v>
      </c>
      <c r="F2898" t="s">
        <v>10109</v>
      </c>
    </row>
    <row r="2899" spans="1:6" x14ac:dyDescent="0.25">
      <c r="A2899" t="s">
        <v>20195</v>
      </c>
      <c r="B2899" t="s">
        <v>73</v>
      </c>
      <c r="C2899" t="s">
        <v>101</v>
      </c>
      <c r="D2899" t="s">
        <v>471</v>
      </c>
      <c r="E2899">
        <v>1</v>
      </c>
      <c r="F2899" t="s">
        <v>10109</v>
      </c>
    </row>
    <row r="2900" spans="1:6" x14ac:dyDescent="0.25">
      <c r="A2900" t="s">
        <v>20597</v>
      </c>
      <c r="B2900" t="s">
        <v>73</v>
      </c>
      <c r="C2900" t="s">
        <v>101</v>
      </c>
      <c r="D2900" t="s">
        <v>472</v>
      </c>
      <c r="E2900">
        <v>1</v>
      </c>
      <c r="F2900" t="s">
        <v>10109</v>
      </c>
    </row>
    <row r="2901" spans="1:6" x14ac:dyDescent="0.25">
      <c r="A2901" t="s">
        <v>21115</v>
      </c>
      <c r="B2901" t="s">
        <v>73</v>
      </c>
      <c r="C2901" t="s">
        <v>102</v>
      </c>
      <c r="D2901" t="s">
        <v>451</v>
      </c>
      <c r="E2901">
        <v>1</v>
      </c>
      <c r="F2901" t="s">
        <v>10109</v>
      </c>
    </row>
    <row r="2902" spans="1:6" x14ac:dyDescent="0.25">
      <c r="A2902" t="s">
        <v>20585</v>
      </c>
      <c r="B2902" t="s">
        <v>73</v>
      </c>
      <c r="C2902" t="s">
        <v>102</v>
      </c>
      <c r="D2902" t="s">
        <v>461</v>
      </c>
      <c r="E2902">
        <v>1</v>
      </c>
      <c r="F2902" t="s">
        <v>10109</v>
      </c>
    </row>
    <row r="2903" spans="1:6" x14ac:dyDescent="0.25">
      <c r="A2903" t="s">
        <v>11560</v>
      </c>
      <c r="B2903" t="s">
        <v>73</v>
      </c>
      <c r="C2903" t="s">
        <v>102</v>
      </c>
      <c r="D2903" t="s">
        <v>10115</v>
      </c>
      <c r="E2903">
        <v>5</v>
      </c>
      <c r="F2903" t="s">
        <v>10109</v>
      </c>
    </row>
    <row r="2904" spans="1:6" x14ac:dyDescent="0.25">
      <c r="A2904" t="s">
        <v>11807</v>
      </c>
      <c r="B2904" t="s">
        <v>73</v>
      </c>
      <c r="C2904" t="s">
        <v>102</v>
      </c>
      <c r="D2904" t="s">
        <v>10111</v>
      </c>
      <c r="E2904">
        <v>108</v>
      </c>
      <c r="F2904" t="s">
        <v>10109</v>
      </c>
    </row>
    <row r="2905" spans="1:6" x14ac:dyDescent="0.25">
      <c r="A2905" t="s">
        <v>11755</v>
      </c>
      <c r="B2905" t="s">
        <v>73</v>
      </c>
      <c r="C2905" t="s">
        <v>102</v>
      </c>
      <c r="D2905" t="s">
        <v>10122</v>
      </c>
      <c r="E2905">
        <v>1</v>
      </c>
      <c r="F2905" t="s">
        <v>10109</v>
      </c>
    </row>
    <row r="2906" spans="1:6" x14ac:dyDescent="0.25">
      <c r="A2906" t="s">
        <v>12771</v>
      </c>
      <c r="B2906" t="s">
        <v>73</v>
      </c>
      <c r="C2906" t="s">
        <v>102</v>
      </c>
      <c r="D2906" t="s">
        <v>463</v>
      </c>
      <c r="E2906">
        <v>4</v>
      </c>
      <c r="F2906" t="s">
        <v>10109</v>
      </c>
    </row>
    <row r="2907" spans="1:6" x14ac:dyDescent="0.25">
      <c r="A2907" t="s">
        <v>12678</v>
      </c>
      <c r="B2907" t="s">
        <v>73</v>
      </c>
      <c r="C2907" t="s">
        <v>102</v>
      </c>
      <c r="D2907" t="s">
        <v>10113</v>
      </c>
      <c r="E2907">
        <v>122</v>
      </c>
      <c r="F2907" t="s">
        <v>10109</v>
      </c>
    </row>
    <row r="2908" spans="1:6" x14ac:dyDescent="0.25">
      <c r="A2908" t="s">
        <v>11222</v>
      </c>
      <c r="B2908" t="s">
        <v>73</v>
      </c>
      <c r="C2908" t="s">
        <v>102</v>
      </c>
      <c r="D2908" t="s">
        <v>467</v>
      </c>
      <c r="E2908">
        <v>1</v>
      </c>
      <c r="F2908" t="s">
        <v>10109</v>
      </c>
    </row>
    <row r="2909" spans="1:6" x14ac:dyDescent="0.25">
      <c r="A2909" t="s">
        <v>20522</v>
      </c>
      <c r="B2909" t="s">
        <v>73</v>
      </c>
      <c r="C2909" t="s">
        <v>102</v>
      </c>
      <c r="D2909" t="s">
        <v>469</v>
      </c>
      <c r="E2909">
        <v>1</v>
      </c>
      <c r="F2909" t="s">
        <v>10109</v>
      </c>
    </row>
    <row r="2910" spans="1:6" x14ac:dyDescent="0.25">
      <c r="A2910" t="s">
        <v>20543</v>
      </c>
      <c r="B2910" t="s">
        <v>73</v>
      </c>
      <c r="C2910" t="s">
        <v>102</v>
      </c>
      <c r="D2910" t="s">
        <v>470</v>
      </c>
      <c r="E2910">
        <v>1</v>
      </c>
      <c r="F2910" t="s">
        <v>10109</v>
      </c>
    </row>
    <row r="2911" spans="1:6" x14ac:dyDescent="0.25">
      <c r="A2911" t="s">
        <v>20723</v>
      </c>
      <c r="B2911" t="s">
        <v>73</v>
      </c>
      <c r="C2911" t="s">
        <v>102</v>
      </c>
      <c r="D2911" t="s">
        <v>476</v>
      </c>
      <c r="E2911">
        <v>1</v>
      </c>
      <c r="F2911" t="s">
        <v>10109</v>
      </c>
    </row>
    <row r="2912" spans="1:6" x14ac:dyDescent="0.25">
      <c r="A2912" t="s">
        <v>20994</v>
      </c>
      <c r="B2912" t="s">
        <v>73</v>
      </c>
      <c r="C2912" t="s">
        <v>102</v>
      </c>
      <c r="D2912" t="s">
        <v>477</v>
      </c>
      <c r="E2912">
        <v>1</v>
      </c>
      <c r="F2912" t="s">
        <v>10109</v>
      </c>
    </row>
    <row r="2913" spans="1:6" x14ac:dyDescent="0.25">
      <c r="A2913" t="s">
        <v>21365</v>
      </c>
      <c r="B2913" t="s">
        <v>73</v>
      </c>
      <c r="C2913" t="s">
        <v>102</v>
      </c>
      <c r="D2913" t="s">
        <v>480</v>
      </c>
      <c r="E2913">
        <v>2</v>
      </c>
      <c r="F2913" t="s">
        <v>10109</v>
      </c>
    </row>
    <row r="2914" spans="1:6" x14ac:dyDescent="0.25">
      <c r="A2914" t="s">
        <v>20564</v>
      </c>
      <c r="B2914" t="s">
        <v>73</v>
      </c>
      <c r="C2914" t="s">
        <v>103</v>
      </c>
      <c r="D2914" t="s">
        <v>10115</v>
      </c>
      <c r="E2914">
        <v>1</v>
      </c>
      <c r="F2914" t="s">
        <v>10109</v>
      </c>
    </row>
    <row r="2915" spans="1:6" x14ac:dyDescent="0.25">
      <c r="A2915" t="s">
        <v>11545</v>
      </c>
      <c r="B2915" t="s">
        <v>73</v>
      </c>
      <c r="C2915" t="s">
        <v>103</v>
      </c>
      <c r="D2915" t="s">
        <v>10111</v>
      </c>
      <c r="E2915">
        <v>11</v>
      </c>
      <c r="F2915" t="s">
        <v>10109</v>
      </c>
    </row>
    <row r="2916" spans="1:6" x14ac:dyDescent="0.25">
      <c r="A2916" t="s">
        <v>10374</v>
      </c>
      <c r="B2916" t="s">
        <v>73</v>
      </c>
      <c r="C2916" t="s">
        <v>103</v>
      </c>
      <c r="D2916" t="s">
        <v>10113</v>
      </c>
      <c r="E2916">
        <v>12</v>
      </c>
      <c r="F2916" t="s">
        <v>10109</v>
      </c>
    </row>
    <row r="2917" spans="1:6" x14ac:dyDescent="0.25">
      <c r="A2917" t="s">
        <v>21417</v>
      </c>
      <c r="B2917" t="s">
        <v>73</v>
      </c>
      <c r="C2917" t="s">
        <v>103</v>
      </c>
      <c r="D2917" t="s">
        <v>480</v>
      </c>
      <c r="E2917">
        <v>1</v>
      </c>
      <c r="F2917" t="s">
        <v>10109</v>
      </c>
    </row>
    <row r="2918" spans="1:6" x14ac:dyDescent="0.25">
      <c r="A2918" t="s">
        <v>12908</v>
      </c>
      <c r="B2918" t="s">
        <v>73</v>
      </c>
      <c r="C2918" t="s">
        <v>104</v>
      </c>
      <c r="D2918" t="s">
        <v>10115</v>
      </c>
      <c r="E2918">
        <v>1</v>
      </c>
      <c r="F2918" t="s">
        <v>10109</v>
      </c>
    </row>
    <row r="2919" spans="1:6" x14ac:dyDescent="0.25">
      <c r="A2919" t="s">
        <v>11194</v>
      </c>
      <c r="B2919" t="s">
        <v>73</v>
      </c>
      <c r="C2919" t="s">
        <v>104</v>
      </c>
      <c r="D2919" t="s">
        <v>10111</v>
      </c>
      <c r="E2919">
        <v>60</v>
      </c>
      <c r="F2919" t="s">
        <v>10109</v>
      </c>
    </row>
    <row r="2920" spans="1:6" x14ac:dyDescent="0.25">
      <c r="A2920" t="s">
        <v>21421</v>
      </c>
      <c r="B2920" t="s">
        <v>73</v>
      </c>
      <c r="C2920" t="s">
        <v>104</v>
      </c>
      <c r="D2920" t="s">
        <v>463</v>
      </c>
      <c r="E2920">
        <v>1</v>
      </c>
      <c r="F2920" t="s">
        <v>10109</v>
      </c>
    </row>
    <row r="2921" spans="1:6" x14ac:dyDescent="0.25">
      <c r="A2921" t="s">
        <v>11225</v>
      </c>
      <c r="B2921" t="s">
        <v>73</v>
      </c>
      <c r="C2921" t="s">
        <v>104</v>
      </c>
      <c r="D2921" t="s">
        <v>10113</v>
      </c>
      <c r="E2921">
        <v>69</v>
      </c>
      <c r="F2921" t="s">
        <v>10109</v>
      </c>
    </row>
    <row r="2922" spans="1:6" x14ac:dyDescent="0.25">
      <c r="A2922" t="s">
        <v>20481</v>
      </c>
      <c r="B2922" t="s">
        <v>73</v>
      </c>
      <c r="C2922" t="s">
        <v>104</v>
      </c>
      <c r="D2922" t="s">
        <v>10124</v>
      </c>
      <c r="E2922">
        <v>1</v>
      </c>
      <c r="F2922" t="s">
        <v>10109</v>
      </c>
    </row>
    <row r="2923" spans="1:6" x14ac:dyDescent="0.25">
      <c r="A2923" t="s">
        <v>12685</v>
      </c>
      <c r="B2923" t="s">
        <v>73</v>
      </c>
      <c r="C2923" t="s">
        <v>105</v>
      </c>
      <c r="D2923" t="s">
        <v>10111</v>
      </c>
      <c r="E2923">
        <v>25</v>
      </c>
      <c r="F2923" t="s">
        <v>10109</v>
      </c>
    </row>
    <row r="2924" spans="1:6" x14ac:dyDescent="0.25">
      <c r="A2924" t="s">
        <v>11462</v>
      </c>
      <c r="B2924" t="s">
        <v>73</v>
      </c>
      <c r="C2924" t="s">
        <v>105</v>
      </c>
      <c r="D2924" t="s">
        <v>10113</v>
      </c>
      <c r="E2924">
        <v>26</v>
      </c>
      <c r="F2924" t="s">
        <v>10109</v>
      </c>
    </row>
    <row r="2925" spans="1:6" x14ac:dyDescent="0.25">
      <c r="A2925" t="s">
        <v>10355</v>
      </c>
      <c r="B2925" t="s">
        <v>73</v>
      </c>
      <c r="C2925" t="s">
        <v>106</v>
      </c>
      <c r="D2925" t="s">
        <v>10115</v>
      </c>
      <c r="E2925">
        <v>2</v>
      </c>
      <c r="F2925" t="s">
        <v>10109</v>
      </c>
    </row>
    <row r="2926" spans="1:6" x14ac:dyDescent="0.25">
      <c r="A2926" t="s">
        <v>10593</v>
      </c>
      <c r="B2926" t="s">
        <v>73</v>
      </c>
      <c r="C2926" t="s">
        <v>106</v>
      </c>
      <c r="D2926" t="s">
        <v>10111</v>
      </c>
      <c r="E2926">
        <v>21</v>
      </c>
      <c r="F2926" t="s">
        <v>10109</v>
      </c>
    </row>
    <row r="2927" spans="1:6" x14ac:dyDescent="0.25">
      <c r="A2927" t="s">
        <v>20803</v>
      </c>
      <c r="B2927" t="s">
        <v>73</v>
      </c>
      <c r="C2927" t="s">
        <v>106</v>
      </c>
      <c r="D2927" t="s">
        <v>463</v>
      </c>
      <c r="E2927">
        <v>1</v>
      </c>
      <c r="F2927" t="s">
        <v>10109</v>
      </c>
    </row>
    <row r="2928" spans="1:6" x14ac:dyDescent="0.25">
      <c r="A2928" t="s">
        <v>12019</v>
      </c>
      <c r="B2928" t="s">
        <v>73</v>
      </c>
      <c r="C2928" t="s">
        <v>106</v>
      </c>
      <c r="D2928" t="s">
        <v>10113</v>
      </c>
      <c r="E2928">
        <v>25</v>
      </c>
      <c r="F2928" t="s">
        <v>10109</v>
      </c>
    </row>
    <row r="2929" spans="1:6" x14ac:dyDescent="0.25">
      <c r="A2929" t="s">
        <v>12943</v>
      </c>
      <c r="B2929" t="s">
        <v>73</v>
      </c>
      <c r="C2929" t="s">
        <v>106</v>
      </c>
      <c r="D2929" t="s">
        <v>457</v>
      </c>
      <c r="E2929">
        <v>1</v>
      </c>
      <c r="F2929" t="s">
        <v>10109</v>
      </c>
    </row>
    <row r="2930" spans="1:6" x14ac:dyDescent="0.25">
      <c r="A2930" t="s">
        <v>11806</v>
      </c>
      <c r="B2930" t="s">
        <v>73</v>
      </c>
      <c r="C2930" t="s">
        <v>108</v>
      </c>
      <c r="D2930" t="s">
        <v>10111</v>
      </c>
      <c r="E2930">
        <v>28</v>
      </c>
      <c r="F2930" t="s">
        <v>10109</v>
      </c>
    </row>
    <row r="2931" spans="1:6" x14ac:dyDescent="0.25">
      <c r="A2931" t="s">
        <v>11772</v>
      </c>
      <c r="B2931" t="s">
        <v>73</v>
      </c>
      <c r="C2931" t="s">
        <v>108</v>
      </c>
      <c r="D2931" t="s">
        <v>10113</v>
      </c>
      <c r="E2931">
        <v>32</v>
      </c>
      <c r="F2931" t="s">
        <v>10109</v>
      </c>
    </row>
    <row r="2932" spans="1:6" x14ac:dyDescent="0.25">
      <c r="A2932" t="s">
        <v>11563</v>
      </c>
      <c r="B2932" t="s">
        <v>73</v>
      </c>
      <c r="C2932" t="s">
        <v>109</v>
      </c>
      <c r="D2932" t="s">
        <v>10111</v>
      </c>
      <c r="E2932">
        <v>48</v>
      </c>
      <c r="F2932" t="s">
        <v>10109</v>
      </c>
    </row>
    <row r="2933" spans="1:6" x14ac:dyDescent="0.25">
      <c r="A2933" t="s">
        <v>10280</v>
      </c>
      <c r="B2933" t="s">
        <v>73</v>
      </c>
      <c r="C2933" t="s">
        <v>109</v>
      </c>
      <c r="D2933" t="s">
        <v>10113</v>
      </c>
      <c r="E2933">
        <v>50</v>
      </c>
      <c r="F2933" t="s">
        <v>10109</v>
      </c>
    </row>
    <row r="2934" spans="1:6" x14ac:dyDescent="0.25">
      <c r="A2934" t="s">
        <v>20520</v>
      </c>
      <c r="B2934" t="s">
        <v>73</v>
      </c>
      <c r="C2934" t="s">
        <v>110</v>
      </c>
      <c r="D2934" t="s">
        <v>451</v>
      </c>
      <c r="E2934">
        <v>1</v>
      </c>
      <c r="F2934" t="s">
        <v>10109</v>
      </c>
    </row>
    <row r="2935" spans="1:6" x14ac:dyDescent="0.25">
      <c r="A2935" t="s">
        <v>11184</v>
      </c>
      <c r="B2935" t="s">
        <v>73</v>
      </c>
      <c r="C2935" t="s">
        <v>110</v>
      </c>
      <c r="D2935" t="s">
        <v>10115</v>
      </c>
      <c r="E2935">
        <v>2</v>
      </c>
      <c r="F2935" t="s">
        <v>10109</v>
      </c>
    </row>
    <row r="2936" spans="1:6" x14ac:dyDescent="0.25">
      <c r="A2936" t="s">
        <v>12668</v>
      </c>
      <c r="B2936" t="s">
        <v>73</v>
      </c>
      <c r="C2936" t="s">
        <v>110</v>
      </c>
      <c r="D2936" t="s">
        <v>10111</v>
      </c>
      <c r="E2936">
        <v>35</v>
      </c>
      <c r="F2936" t="s">
        <v>10109</v>
      </c>
    </row>
    <row r="2937" spans="1:6" x14ac:dyDescent="0.25">
      <c r="A2937" t="s">
        <v>12097</v>
      </c>
      <c r="B2937" t="s">
        <v>73</v>
      </c>
      <c r="C2937" t="s">
        <v>110</v>
      </c>
      <c r="D2937" t="s">
        <v>463</v>
      </c>
      <c r="E2937">
        <v>2</v>
      </c>
      <c r="F2937" t="s">
        <v>10109</v>
      </c>
    </row>
    <row r="2938" spans="1:6" x14ac:dyDescent="0.25">
      <c r="A2938" t="s">
        <v>12115</v>
      </c>
      <c r="B2938" t="s">
        <v>73</v>
      </c>
      <c r="C2938" t="s">
        <v>110</v>
      </c>
      <c r="D2938" t="s">
        <v>10113</v>
      </c>
      <c r="E2938">
        <v>39</v>
      </c>
      <c r="F2938" t="s">
        <v>10109</v>
      </c>
    </row>
    <row r="2939" spans="1:6" x14ac:dyDescent="0.25">
      <c r="A2939" t="s">
        <v>20881</v>
      </c>
      <c r="B2939" t="s">
        <v>73</v>
      </c>
      <c r="C2939" t="s">
        <v>110</v>
      </c>
      <c r="D2939" t="s">
        <v>457</v>
      </c>
      <c r="E2939">
        <v>1</v>
      </c>
      <c r="F2939" t="s">
        <v>10109</v>
      </c>
    </row>
    <row r="2940" spans="1:6" x14ac:dyDescent="0.25">
      <c r="A2940" t="s">
        <v>21198</v>
      </c>
      <c r="B2940" t="s">
        <v>73</v>
      </c>
      <c r="C2940" t="s">
        <v>110</v>
      </c>
      <c r="D2940" t="s">
        <v>470</v>
      </c>
      <c r="E2940">
        <v>1</v>
      </c>
      <c r="F2940" t="s">
        <v>10109</v>
      </c>
    </row>
    <row r="2941" spans="1:6" x14ac:dyDescent="0.25">
      <c r="A2941" t="s">
        <v>20614</v>
      </c>
      <c r="B2941" t="s">
        <v>73</v>
      </c>
      <c r="C2941" t="s">
        <v>110</v>
      </c>
      <c r="D2941" t="s">
        <v>471</v>
      </c>
      <c r="E2941">
        <v>1</v>
      </c>
      <c r="F2941" t="s">
        <v>10109</v>
      </c>
    </row>
    <row r="2942" spans="1:6" x14ac:dyDescent="0.25">
      <c r="A2942" t="s">
        <v>11797</v>
      </c>
      <c r="B2942" t="s">
        <v>73</v>
      </c>
      <c r="C2942" t="s">
        <v>110</v>
      </c>
      <c r="D2942" t="s">
        <v>477</v>
      </c>
      <c r="E2942">
        <v>1</v>
      </c>
      <c r="F2942" t="s">
        <v>10109</v>
      </c>
    </row>
    <row r="2943" spans="1:6" x14ac:dyDescent="0.25">
      <c r="A2943" t="s">
        <v>20270</v>
      </c>
      <c r="B2943" t="s">
        <v>73</v>
      </c>
      <c r="C2943" t="s">
        <v>110</v>
      </c>
      <c r="D2943" t="s">
        <v>480</v>
      </c>
      <c r="E2943">
        <v>1</v>
      </c>
      <c r="F2943" t="s">
        <v>10109</v>
      </c>
    </row>
    <row r="2944" spans="1:6" x14ac:dyDescent="0.25">
      <c r="A2944" t="s">
        <v>10151</v>
      </c>
      <c r="B2944" t="s">
        <v>73</v>
      </c>
      <c r="C2944" t="s">
        <v>111</v>
      </c>
      <c r="D2944" t="s">
        <v>10111</v>
      </c>
      <c r="E2944">
        <v>11</v>
      </c>
      <c r="F2944" t="s">
        <v>10109</v>
      </c>
    </row>
    <row r="2945" spans="1:6" x14ac:dyDescent="0.25">
      <c r="A2945" t="s">
        <v>12040</v>
      </c>
      <c r="B2945" t="s">
        <v>73</v>
      </c>
      <c r="C2945" t="s">
        <v>111</v>
      </c>
      <c r="D2945" t="s">
        <v>10113</v>
      </c>
      <c r="E2945">
        <v>11</v>
      </c>
      <c r="F2945" t="s">
        <v>10109</v>
      </c>
    </row>
    <row r="2946" spans="1:6" x14ac:dyDescent="0.25">
      <c r="A2946" t="s">
        <v>11210</v>
      </c>
      <c r="B2946" t="s">
        <v>73</v>
      </c>
      <c r="C2946" t="s">
        <v>112</v>
      </c>
      <c r="D2946" t="s">
        <v>10111</v>
      </c>
      <c r="E2946">
        <v>9</v>
      </c>
      <c r="F2946" t="s">
        <v>10109</v>
      </c>
    </row>
    <row r="2947" spans="1:6" x14ac:dyDescent="0.25">
      <c r="A2947" t="s">
        <v>12907</v>
      </c>
      <c r="B2947" t="s">
        <v>73</v>
      </c>
      <c r="C2947" t="s">
        <v>112</v>
      </c>
      <c r="D2947" t="s">
        <v>10113</v>
      </c>
      <c r="E2947">
        <v>10</v>
      </c>
      <c r="F2947" t="s">
        <v>10109</v>
      </c>
    </row>
    <row r="2948" spans="1:6" x14ac:dyDescent="0.25">
      <c r="A2948" t="s">
        <v>10484</v>
      </c>
      <c r="B2948" t="s">
        <v>73</v>
      </c>
      <c r="C2948" t="s">
        <v>113</v>
      </c>
      <c r="D2948" t="s">
        <v>10111</v>
      </c>
      <c r="E2948">
        <v>21</v>
      </c>
      <c r="F2948" t="s">
        <v>10109</v>
      </c>
    </row>
    <row r="2949" spans="1:6" x14ac:dyDescent="0.25">
      <c r="A2949" t="s">
        <v>10579</v>
      </c>
      <c r="B2949" t="s">
        <v>73</v>
      </c>
      <c r="C2949" t="s">
        <v>113</v>
      </c>
      <c r="D2949" t="s">
        <v>10113</v>
      </c>
      <c r="E2949">
        <v>22</v>
      </c>
      <c r="F2949" t="s">
        <v>10109</v>
      </c>
    </row>
    <row r="2950" spans="1:6" x14ac:dyDescent="0.25">
      <c r="A2950" t="s">
        <v>21367</v>
      </c>
      <c r="B2950" t="s">
        <v>73</v>
      </c>
      <c r="C2950" t="s">
        <v>114</v>
      </c>
      <c r="D2950" t="s">
        <v>451</v>
      </c>
      <c r="E2950">
        <v>1</v>
      </c>
      <c r="F2950" t="s">
        <v>10109</v>
      </c>
    </row>
    <row r="2951" spans="1:6" x14ac:dyDescent="0.25">
      <c r="A2951" t="s">
        <v>12562</v>
      </c>
      <c r="B2951" t="s">
        <v>73</v>
      </c>
      <c r="C2951" t="s">
        <v>114</v>
      </c>
      <c r="D2951" t="s">
        <v>10115</v>
      </c>
      <c r="E2951">
        <v>3</v>
      </c>
      <c r="F2951" t="s">
        <v>10109</v>
      </c>
    </row>
    <row r="2952" spans="1:6" x14ac:dyDescent="0.25">
      <c r="A2952" t="s">
        <v>10226</v>
      </c>
      <c r="B2952" t="s">
        <v>73</v>
      </c>
      <c r="C2952" t="s">
        <v>114</v>
      </c>
      <c r="D2952" t="s">
        <v>10111</v>
      </c>
      <c r="E2952">
        <v>58</v>
      </c>
      <c r="F2952" t="s">
        <v>10109</v>
      </c>
    </row>
    <row r="2953" spans="1:6" x14ac:dyDescent="0.25">
      <c r="A2953" t="s">
        <v>12415</v>
      </c>
      <c r="B2953" t="s">
        <v>73</v>
      </c>
      <c r="C2953" t="s">
        <v>114</v>
      </c>
      <c r="D2953" t="s">
        <v>10122</v>
      </c>
      <c r="E2953">
        <v>1</v>
      </c>
      <c r="F2953" t="s">
        <v>10109</v>
      </c>
    </row>
    <row r="2954" spans="1:6" x14ac:dyDescent="0.25">
      <c r="A2954" t="s">
        <v>12931</v>
      </c>
      <c r="B2954" t="s">
        <v>73</v>
      </c>
      <c r="C2954" t="s">
        <v>114</v>
      </c>
      <c r="D2954" t="s">
        <v>10113</v>
      </c>
      <c r="E2954">
        <v>61</v>
      </c>
      <c r="F2954" t="s">
        <v>10109</v>
      </c>
    </row>
    <row r="2955" spans="1:6" x14ac:dyDescent="0.25">
      <c r="A2955" t="s">
        <v>12604</v>
      </c>
      <c r="B2955" t="s">
        <v>73</v>
      </c>
      <c r="C2955" t="s">
        <v>114</v>
      </c>
      <c r="D2955" t="s">
        <v>477</v>
      </c>
      <c r="E2955">
        <v>1</v>
      </c>
      <c r="F2955" t="s">
        <v>10109</v>
      </c>
    </row>
    <row r="2956" spans="1:6" x14ac:dyDescent="0.25">
      <c r="A2956" t="s">
        <v>11190</v>
      </c>
      <c r="B2956" t="s">
        <v>73</v>
      </c>
      <c r="C2956" t="s">
        <v>114</v>
      </c>
      <c r="D2956" t="s">
        <v>480</v>
      </c>
      <c r="E2956">
        <v>1</v>
      </c>
      <c r="F2956" t="s">
        <v>10109</v>
      </c>
    </row>
    <row r="2957" spans="1:6" x14ac:dyDescent="0.25">
      <c r="A2957" t="s">
        <v>11003</v>
      </c>
      <c r="B2957" t="s">
        <v>73</v>
      </c>
      <c r="C2957" t="s">
        <v>115</v>
      </c>
      <c r="D2957" t="s">
        <v>10111</v>
      </c>
      <c r="E2957">
        <v>34</v>
      </c>
      <c r="F2957" t="s">
        <v>10109</v>
      </c>
    </row>
    <row r="2958" spans="1:6" x14ac:dyDescent="0.25">
      <c r="A2958" t="s">
        <v>11933</v>
      </c>
      <c r="B2958" t="s">
        <v>73</v>
      </c>
      <c r="C2958" t="s">
        <v>115</v>
      </c>
      <c r="D2958" t="s">
        <v>10113</v>
      </c>
      <c r="E2958">
        <v>43</v>
      </c>
      <c r="F2958" t="s">
        <v>10109</v>
      </c>
    </row>
    <row r="2959" spans="1:6" x14ac:dyDescent="0.25">
      <c r="A2959" t="s">
        <v>12932</v>
      </c>
      <c r="B2959" t="s">
        <v>73</v>
      </c>
      <c r="C2959" t="s">
        <v>116</v>
      </c>
      <c r="D2959" t="s">
        <v>10111</v>
      </c>
      <c r="E2959">
        <v>36</v>
      </c>
      <c r="F2959" t="s">
        <v>10109</v>
      </c>
    </row>
    <row r="2960" spans="1:6" x14ac:dyDescent="0.25">
      <c r="A2960" t="s">
        <v>12890</v>
      </c>
      <c r="B2960" t="s">
        <v>73</v>
      </c>
      <c r="C2960" t="s">
        <v>116</v>
      </c>
      <c r="D2960" t="s">
        <v>10113</v>
      </c>
      <c r="E2960">
        <v>43</v>
      </c>
      <c r="F2960" t="s">
        <v>10109</v>
      </c>
    </row>
    <row r="2961" spans="1:6" x14ac:dyDescent="0.25">
      <c r="A2961" t="s">
        <v>11197</v>
      </c>
      <c r="B2961" t="s">
        <v>73</v>
      </c>
      <c r="C2961" t="s">
        <v>117</v>
      </c>
      <c r="D2961" t="s">
        <v>10111</v>
      </c>
      <c r="E2961">
        <v>16</v>
      </c>
      <c r="F2961" t="s">
        <v>10109</v>
      </c>
    </row>
    <row r="2962" spans="1:6" x14ac:dyDescent="0.25">
      <c r="A2962" t="s">
        <v>11552</v>
      </c>
      <c r="B2962" t="s">
        <v>73</v>
      </c>
      <c r="C2962" t="s">
        <v>117</v>
      </c>
      <c r="D2962" t="s">
        <v>10113</v>
      </c>
      <c r="E2962">
        <v>18</v>
      </c>
      <c r="F2962" t="s">
        <v>10109</v>
      </c>
    </row>
    <row r="2963" spans="1:6" x14ac:dyDescent="0.25">
      <c r="A2963" t="s">
        <v>20804</v>
      </c>
      <c r="B2963" t="s">
        <v>73</v>
      </c>
      <c r="C2963" t="s">
        <v>118</v>
      </c>
      <c r="D2963" t="s">
        <v>10115</v>
      </c>
      <c r="E2963">
        <v>1</v>
      </c>
      <c r="F2963" t="s">
        <v>10109</v>
      </c>
    </row>
    <row r="2964" spans="1:6" x14ac:dyDescent="0.25">
      <c r="A2964" t="s">
        <v>12580</v>
      </c>
      <c r="B2964" t="s">
        <v>73</v>
      </c>
      <c r="C2964" t="s">
        <v>118</v>
      </c>
      <c r="D2964" t="s">
        <v>10111</v>
      </c>
      <c r="E2964">
        <v>9</v>
      </c>
      <c r="F2964" t="s">
        <v>10109</v>
      </c>
    </row>
    <row r="2965" spans="1:6" x14ac:dyDescent="0.25">
      <c r="A2965" t="s">
        <v>21090</v>
      </c>
      <c r="B2965" t="s">
        <v>73</v>
      </c>
      <c r="C2965" t="s">
        <v>118</v>
      </c>
      <c r="D2965" t="s">
        <v>463</v>
      </c>
      <c r="E2965">
        <v>1</v>
      </c>
      <c r="F2965" t="s">
        <v>10109</v>
      </c>
    </row>
    <row r="2966" spans="1:6" x14ac:dyDescent="0.25">
      <c r="A2966" t="s">
        <v>12958</v>
      </c>
      <c r="B2966" t="s">
        <v>73</v>
      </c>
      <c r="C2966" t="s">
        <v>118</v>
      </c>
      <c r="D2966" t="s">
        <v>10113</v>
      </c>
      <c r="E2966">
        <v>10</v>
      </c>
      <c r="F2966" t="s">
        <v>10109</v>
      </c>
    </row>
    <row r="2967" spans="1:6" x14ac:dyDescent="0.25">
      <c r="A2967" t="s">
        <v>20960</v>
      </c>
      <c r="B2967" t="s">
        <v>73</v>
      </c>
      <c r="C2967" t="s">
        <v>118</v>
      </c>
      <c r="D2967" t="s">
        <v>471</v>
      </c>
      <c r="E2967">
        <v>1</v>
      </c>
      <c r="F2967" t="s">
        <v>10109</v>
      </c>
    </row>
    <row r="2968" spans="1:6" x14ac:dyDescent="0.25">
      <c r="A2968" t="s">
        <v>11175</v>
      </c>
      <c r="B2968" t="s">
        <v>73</v>
      </c>
      <c r="C2968" t="s">
        <v>119</v>
      </c>
      <c r="D2968" t="s">
        <v>451</v>
      </c>
      <c r="E2968">
        <v>1</v>
      </c>
      <c r="F2968" t="s">
        <v>10109</v>
      </c>
    </row>
    <row r="2969" spans="1:6" x14ac:dyDescent="0.25">
      <c r="A2969" t="s">
        <v>12117</v>
      </c>
      <c r="B2969" t="s">
        <v>73</v>
      </c>
      <c r="C2969" t="s">
        <v>119</v>
      </c>
      <c r="D2969" t="s">
        <v>453</v>
      </c>
      <c r="E2969">
        <v>1</v>
      </c>
      <c r="F2969" t="s">
        <v>10109</v>
      </c>
    </row>
    <row r="2970" spans="1:6" x14ac:dyDescent="0.25">
      <c r="A2970" t="s">
        <v>12572</v>
      </c>
      <c r="B2970" t="s">
        <v>73</v>
      </c>
      <c r="C2970" t="s">
        <v>119</v>
      </c>
      <c r="D2970" t="s">
        <v>10115</v>
      </c>
      <c r="E2970">
        <v>2</v>
      </c>
      <c r="F2970" t="s">
        <v>10109</v>
      </c>
    </row>
    <row r="2971" spans="1:6" x14ac:dyDescent="0.25">
      <c r="A2971" t="s">
        <v>12388</v>
      </c>
      <c r="B2971" t="s">
        <v>73</v>
      </c>
      <c r="C2971" t="s">
        <v>119</v>
      </c>
      <c r="D2971" t="s">
        <v>10111</v>
      </c>
      <c r="E2971">
        <v>36</v>
      </c>
      <c r="F2971" t="s">
        <v>10109</v>
      </c>
    </row>
    <row r="2972" spans="1:6" x14ac:dyDescent="0.25">
      <c r="A2972" t="s">
        <v>12856</v>
      </c>
      <c r="B2972" t="s">
        <v>73</v>
      </c>
      <c r="C2972" t="s">
        <v>119</v>
      </c>
      <c r="D2972" t="s">
        <v>10122</v>
      </c>
      <c r="E2972">
        <v>2</v>
      </c>
      <c r="F2972" t="s">
        <v>10109</v>
      </c>
    </row>
    <row r="2973" spans="1:6" x14ac:dyDescent="0.25">
      <c r="A2973" t="s">
        <v>10668</v>
      </c>
      <c r="B2973" t="s">
        <v>73</v>
      </c>
      <c r="C2973" t="s">
        <v>119</v>
      </c>
      <c r="D2973" t="s">
        <v>463</v>
      </c>
      <c r="E2973">
        <v>2</v>
      </c>
      <c r="F2973" t="s">
        <v>10109</v>
      </c>
    </row>
    <row r="2974" spans="1:6" x14ac:dyDescent="0.25">
      <c r="A2974" t="s">
        <v>12944</v>
      </c>
      <c r="B2974" t="s">
        <v>73</v>
      </c>
      <c r="C2974" t="s">
        <v>119</v>
      </c>
      <c r="D2974" t="s">
        <v>10113</v>
      </c>
      <c r="E2974">
        <v>41</v>
      </c>
      <c r="F2974" t="s">
        <v>10109</v>
      </c>
    </row>
    <row r="2975" spans="1:6" x14ac:dyDescent="0.25">
      <c r="A2975" t="s">
        <v>21062</v>
      </c>
      <c r="B2975" t="s">
        <v>73</v>
      </c>
      <c r="C2975" t="s">
        <v>119</v>
      </c>
      <c r="D2975" t="s">
        <v>467</v>
      </c>
      <c r="E2975">
        <v>1</v>
      </c>
      <c r="F2975" t="s">
        <v>10109</v>
      </c>
    </row>
    <row r="2976" spans="1:6" x14ac:dyDescent="0.25">
      <c r="A2976" t="s">
        <v>21379</v>
      </c>
      <c r="B2976" t="s">
        <v>73</v>
      </c>
      <c r="C2976" t="s">
        <v>119</v>
      </c>
      <c r="D2976" t="s">
        <v>457</v>
      </c>
      <c r="E2976">
        <v>1</v>
      </c>
      <c r="F2976" t="s">
        <v>10109</v>
      </c>
    </row>
    <row r="2977" spans="1:6" x14ac:dyDescent="0.25">
      <c r="A2977" t="s">
        <v>21405</v>
      </c>
      <c r="B2977" t="s">
        <v>73</v>
      </c>
      <c r="C2977" t="s">
        <v>119</v>
      </c>
      <c r="D2977" t="s">
        <v>477</v>
      </c>
      <c r="E2977">
        <v>1</v>
      </c>
      <c r="F2977" t="s">
        <v>10109</v>
      </c>
    </row>
    <row r="2978" spans="1:6" x14ac:dyDescent="0.25">
      <c r="A2978" t="s">
        <v>20581</v>
      </c>
      <c r="B2978" t="s">
        <v>73</v>
      </c>
      <c r="C2978" t="s">
        <v>119</v>
      </c>
      <c r="D2978" t="s">
        <v>480</v>
      </c>
      <c r="E2978">
        <v>1</v>
      </c>
      <c r="F2978" t="s">
        <v>10109</v>
      </c>
    </row>
    <row r="2979" spans="1:6" x14ac:dyDescent="0.25">
      <c r="A2979" t="s">
        <v>11092</v>
      </c>
      <c r="B2979" t="s">
        <v>73</v>
      </c>
      <c r="C2979" t="s">
        <v>120</v>
      </c>
      <c r="D2979" t="s">
        <v>451</v>
      </c>
      <c r="E2979">
        <v>1</v>
      </c>
      <c r="F2979" t="s">
        <v>10109</v>
      </c>
    </row>
    <row r="2980" spans="1:6" x14ac:dyDescent="0.25">
      <c r="A2980" t="s">
        <v>12894</v>
      </c>
      <c r="B2980" t="s">
        <v>73</v>
      </c>
      <c r="C2980" t="s">
        <v>120</v>
      </c>
      <c r="D2980" t="s">
        <v>10115</v>
      </c>
      <c r="E2980">
        <v>1</v>
      </c>
      <c r="F2980" t="s">
        <v>10109</v>
      </c>
    </row>
    <row r="2981" spans="1:6" x14ac:dyDescent="0.25">
      <c r="A2981" t="s">
        <v>11162</v>
      </c>
      <c r="B2981" t="s">
        <v>73</v>
      </c>
      <c r="C2981" t="s">
        <v>120</v>
      </c>
      <c r="D2981" t="s">
        <v>10111</v>
      </c>
      <c r="E2981">
        <v>14</v>
      </c>
      <c r="F2981" t="s">
        <v>10109</v>
      </c>
    </row>
    <row r="2982" spans="1:6" x14ac:dyDescent="0.25">
      <c r="A2982" t="s">
        <v>10289</v>
      </c>
      <c r="B2982" t="s">
        <v>73</v>
      </c>
      <c r="C2982" t="s">
        <v>120</v>
      </c>
      <c r="D2982" t="s">
        <v>10113</v>
      </c>
      <c r="E2982">
        <v>16</v>
      </c>
      <c r="F2982" t="s">
        <v>10109</v>
      </c>
    </row>
    <row r="2983" spans="1:6" x14ac:dyDescent="0.25">
      <c r="A2983" t="s">
        <v>12785</v>
      </c>
      <c r="B2983" t="s">
        <v>73</v>
      </c>
      <c r="C2983" t="s">
        <v>120</v>
      </c>
      <c r="D2983" t="s">
        <v>477</v>
      </c>
      <c r="E2983">
        <v>1</v>
      </c>
      <c r="F2983" t="s">
        <v>10109</v>
      </c>
    </row>
    <row r="2984" spans="1:6" x14ac:dyDescent="0.25">
      <c r="A2984" t="s">
        <v>12706</v>
      </c>
      <c r="B2984" t="s">
        <v>73</v>
      </c>
      <c r="C2984" t="s">
        <v>121</v>
      </c>
      <c r="D2984" t="s">
        <v>10115</v>
      </c>
      <c r="E2984">
        <v>1</v>
      </c>
      <c r="F2984" t="s">
        <v>10109</v>
      </c>
    </row>
    <row r="2985" spans="1:6" x14ac:dyDescent="0.25">
      <c r="A2985" t="s">
        <v>12880</v>
      </c>
      <c r="B2985" t="s">
        <v>73</v>
      </c>
      <c r="C2985" t="s">
        <v>121</v>
      </c>
      <c r="D2985" t="s">
        <v>10111</v>
      </c>
      <c r="E2985">
        <v>25</v>
      </c>
      <c r="F2985" t="s">
        <v>10109</v>
      </c>
    </row>
    <row r="2986" spans="1:6" x14ac:dyDescent="0.25">
      <c r="A2986" t="s">
        <v>21119</v>
      </c>
      <c r="B2986" t="s">
        <v>73</v>
      </c>
      <c r="C2986" t="s">
        <v>121</v>
      </c>
      <c r="D2986" t="s">
        <v>463</v>
      </c>
      <c r="E2986">
        <v>1</v>
      </c>
      <c r="F2986" t="s">
        <v>10109</v>
      </c>
    </row>
    <row r="2987" spans="1:6" x14ac:dyDescent="0.25">
      <c r="A2987" t="s">
        <v>12955</v>
      </c>
      <c r="B2987" t="s">
        <v>73</v>
      </c>
      <c r="C2987" t="s">
        <v>121</v>
      </c>
      <c r="D2987" t="s">
        <v>10113</v>
      </c>
      <c r="E2987">
        <v>30</v>
      </c>
      <c r="F2987" t="s">
        <v>10109</v>
      </c>
    </row>
    <row r="2988" spans="1:6" x14ac:dyDescent="0.25">
      <c r="A2988" t="s">
        <v>12670</v>
      </c>
      <c r="B2988" t="s">
        <v>73</v>
      </c>
      <c r="C2988" t="s">
        <v>122</v>
      </c>
      <c r="D2988" t="s">
        <v>10115</v>
      </c>
      <c r="E2988">
        <v>1</v>
      </c>
      <c r="F2988" t="s">
        <v>10109</v>
      </c>
    </row>
    <row r="2989" spans="1:6" x14ac:dyDescent="0.25">
      <c r="A2989" t="s">
        <v>12336</v>
      </c>
      <c r="B2989" t="s">
        <v>73</v>
      </c>
      <c r="C2989" t="s">
        <v>122</v>
      </c>
      <c r="D2989" t="s">
        <v>10111</v>
      </c>
      <c r="E2989">
        <v>23</v>
      </c>
      <c r="F2989" t="s">
        <v>10109</v>
      </c>
    </row>
    <row r="2990" spans="1:6" x14ac:dyDescent="0.25">
      <c r="A2990" t="s">
        <v>12409</v>
      </c>
      <c r="B2990" t="s">
        <v>73</v>
      </c>
      <c r="C2990" t="s">
        <v>122</v>
      </c>
      <c r="D2990" t="s">
        <v>10113</v>
      </c>
      <c r="E2990">
        <v>30</v>
      </c>
      <c r="F2990" t="s">
        <v>10109</v>
      </c>
    </row>
    <row r="2991" spans="1:6" x14ac:dyDescent="0.25">
      <c r="A2991" t="s">
        <v>11399</v>
      </c>
      <c r="B2991" t="s">
        <v>73</v>
      </c>
      <c r="C2991" t="s">
        <v>122</v>
      </c>
      <c r="D2991" t="s">
        <v>467</v>
      </c>
      <c r="E2991">
        <v>1</v>
      </c>
      <c r="F2991" t="s">
        <v>10109</v>
      </c>
    </row>
    <row r="2992" spans="1:6" x14ac:dyDescent="0.25">
      <c r="A2992" t="s">
        <v>12583</v>
      </c>
      <c r="B2992" t="s">
        <v>73</v>
      </c>
      <c r="C2992" t="s">
        <v>123</v>
      </c>
      <c r="D2992" t="s">
        <v>10111</v>
      </c>
      <c r="E2992">
        <v>21</v>
      </c>
      <c r="F2992" t="s">
        <v>10109</v>
      </c>
    </row>
    <row r="2993" spans="1:6" x14ac:dyDescent="0.25">
      <c r="A2993" t="s">
        <v>12602</v>
      </c>
      <c r="B2993" t="s">
        <v>73</v>
      </c>
      <c r="C2993" t="s">
        <v>123</v>
      </c>
      <c r="D2993" t="s">
        <v>10113</v>
      </c>
      <c r="E2993">
        <v>23</v>
      </c>
      <c r="F2993" t="s">
        <v>10109</v>
      </c>
    </row>
    <row r="2994" spans="1:6" x14ac:dyDescent="0.25">
      <c r="A2994" t="s">
        <v>12038</v>
      </c>
      <c r="B2994" t="s">
        <v>73</v>
      </c>
      <c r="C2994" t="s">
        <v>124</v>
      </c>
      <c r="D2994" t="s">
        <v>460</v>
      </c>
      <c r="E2994">
        <v>1</v>
      </c>
      <c r="F2994" t="s">
        <v>10109</v>
      </c>
    </row>
    <row r="2995" spans="1:6" x14ac:dyDescent="0.25">
      <c r="A2995" t="s">
        <v>10921</v>
      </c>
      <c r="B2995" t="s">
        <v>73</v>
      </c>
      <c r="C2995" t="s">
        <v>124</v>
      </c>
      <c r="D2995" t="s">
        <v>10115</v>
      </c>
      <c r="E2995">
        <v>4</v>
      </c>
      <c r="F2995" t="s">
        <v>10109</v>
      </c>
    </row>
    <row r="2996" spans="1:6" x14ac:dyDescent="0.25">
      <c r="A2996" t="s">
        <v>12853</v>
      </c>
      <c r="B2996" t="s">
        <v>73</v>
      </c>
      <c r="C2996" t="s">
        <v>124</v>
      </c>
      <c r="D2996" t="s">
        <v>10111</v>
      </c>
      <c r="E2996">
        <v>104</v>
      </c>
      <c r="F2996" t="s">
        <v>10109</v>
      </c>
    </row>
    <row r="2997" spans="1:6" x14ac:dyDescent="0.25">
      <c r="A2997" t="s">
        <v>20858</v>
      </c>
      <c r="B2997" t="s">
        <v>73</v>
      </c>
      <c r="C2997" t="s">
        <v>124</v>
      </c>
      <c r="D2997" t="s">
        <v>10122</v>
      </c>
      <c r="E2997">
        <v>2</v>
      </c>
      <c r="F2997" t="s">
        <v>10109</v>
      </c>
    </row>
    <row r="2998" spans="1:6" x14ac:dyDescent="0.25">
      <c r="A2998" t="s">
        <v>11943</v>
      </c>
      <c r="B2998" t="s">
        <v>73</v>
      </c>
      <c r="C2998" t="s">
        <v>124</v>
      </c>
      <c r="D2998" t="s">
        <v>463</v>
      </c>
      <c r="E2998">
        <v>2</v>
      </c>
      <c r="F2998" t="s">
        <v>10109</v>
      </c>
    </row>
    <row r="2999" spans="1:6" x14ac:dyDescent="0.25">
      <c r="A2999" t="s">
        <v>12909</v>
      </c>
      <c r="B2999" t="s">
        <v>73</v>
      </c>
      <c r="C2999" t="s">
        <v>124</v>
      </c>
      <c r="D2999" t="s">
        <v>10113</v>
      </c>
      <c r="E2999">
        <v>132</v>
      </c>
      <c r="F2999" t="s">
        <v>10109</v>
      </c>
    </row>
    <row r="3000" spans="1:6" x14ac:dyDescent="0.25">
      <c r="A3000" t="s">
        <v>20281</v>
      </c>
      <c r="B3000" t="s">
        <v>73</v>
      </c>
      <c r="C3000" t="s">
        <v>124</v>
      </c>
      <c r="D3000" t="s">
        <v>457</v>
      </c>
      <c r="E3000">
        <v>1</v>
      </c>
      <c r="F3000" t="s">
        <v>10109</v>
      </c>
    </row>
    <row r="3001" spans="1:6" x14ac:dyDescent="0.25">
      <c r="A3001" t="s">
        <v>10848</v>
      </c>
      <c r="B3001" t="s">
        <v>73</v>
      </c>
      <c r="C3001" t="s">
        <v>124</v>
      </c>
      <c r="D3001" t="s">
        <v>474</v>
      </c>
      <c r="E3001">
        <v>1</v>
      </c>
      <c r="F3001" t="s">
        <v>10109</v>
      </c>
    </row>
    <row r="3002" spans="1:6" x14ac:dyDescent="0.25">
      <c r="A3002" t="s">
        <v>21404</v>
      </c>
      <c r="B3002" t="s">
        <v>73</v>
      </c>
      <c r="C3002" t="s">
        <v>124</v>
      </c>
      <c r="D3002" t="s">
        <v>475</v>
      </c>
      <c r="E3002">
        <v>1</v>
      </c>
      <c r="F3002" t="s">
        <v>10109</v>
      </c>
    </row>
    <row r="3003" spans="1:6" x14ac:dyDescent="0.25">
      <c r="A3003" t="s">
        <v>21462</v>
      </c>
      <c r="B3003" t="s">
        <v>73</v>
      </c>
      <c r="C3003" t="s">
        <v>124</v>
      </c>
      <c r="D3003" t="s">
        <v>476</v>
      </c>
      <c r="E3003">
        <v>1</v>
      </c>
      <c r="F3003" t="s">
        <v>10109</v>
      </c>
    </row>
    <row r="3004" spans="1:6" x14ac:dyDescent="0.25">
      <c r="A3004" t="s">
        <v>12367</v>
      </c>
      <c r="B3004" t="s">
        <v>73</v>
      </c>
      <c r="C3004" t="s">
        <v>124</v>
      </c>
      <c r="D3004" t="s">
        <v>477</v>
      </c>
      <c r="E3004">
        <v>1</v>
      </c>
      <c r="F3004" t="s">
        <v>10109</v>
      </c>
    </row>
    <row r="3005" spans="1:6" x14ac:dyDescent="0.25">
      <c r="A3005" t="s">
        <v>10742</v>
      </c>
      <c r="B3005" t="s">
        <v>73</v>
      </c>
      <c r="C3005" t="s">
        <v>125</v>
      </c>
      <c r="D3005" t="s">
        <v>10111</v>
      </c>
      <c r="E3005">
        <v>8</v>
      </c>
      <c r="F3005" t="s">
        <v>10109</v>
      </c>
    </row>
    <row r="3006" spans="1:6" x14ac:dyDescent="0.25">
      <c r="A3006" t="s">
        <v>12790</v>
      </c>
      <c r="B3006" t="s">
        <v>73</v>
      </c>
      <c r="C3006" t="s">
        <v>125</v>
      </c>
      <c r="D3006" t="s">
        <v>10113</v>
      </c>
      <c r="E3006">
        <v>8</v>
      </c>
      <c r="F3006" t="s">
        <v>10109</v>
      </c>
    </row>
    <row r="3007" spans="1:6" x14ac:dyDescent="0.25">
      <c r="A3007" t="s">
        <v>12520</v>
      </c>
      <c r="B3007" t="s">
        <v>73</v>
      </c>
      <c r="C3007" t="s">
        <v>126</v>
      </c>
      <c r="D3007" t="s">
        <v>10111</v>
      </c>
      <c r="E3007">
        <v>55</v>
      </c>
      <c r="F3007" t="s">
        <v>10109</v>
      </c>
    </row>
    <row r="3008" spans="1:6" x14ac:dyDescent="0.25">
      <c r="A3008" t="s">
        <v>12421</v>
      </c>
      <c r="B3008" t="s">
        <v>73</v>
      </c>
      <c r="C3008" t="s">
        <v>126</v>
      </c>
      <c r="D3008" t="s">
        <v>10113</v>
      </c>
      <c r="E3008">
        <v>60</v>
      </c>
      <c r="F3008" t="s">
        <v>10109</v>
      </c>
    </row>
    <row r="3009" spans="1:6" x14ac:dyDescent="0.25">
      <c r="A3009" t="s">
        <v>11036</v>
      </c>
      <c r="B3009" t="s">
        <v>73</v>
      </c>
      <c r="C3009" t="s">
        <v>127</v>
      </c>
      <c r="D3009" t="s">
        <v>10115</v>
      </c>
      <c r="E3009">
        <v>1</v>
      </c>
      <c r="F3009" t="s">
        <v>10109</v>
      </c>
    </row>
    <row r="3010" spans="1:6" x14ac:dyDescent="0.25">
      <c r="A3010" t="s">
        <v>10132</v>
      </c>
      <c r="B3010" t="s">
        <v>73</v>
      </c>
      <c r="C3010" t="s">
        <v>127</v>
      </c>
      <c r="D3010" t="s">
        <v>10111</v>
      </c>
      <c r="E3010">
        <v>32</v>
      </c>
      <c r="F3010" t="s">
        <v>10109</v>
      </c>
    </row>
    <row r="3011" spans="1:6" x14ac:dyDescent="0.25">
      <c r="A3011" t="s">
        <v>20724</v>
      </c>
      <c r="B3011" t="s">
        <v>73</v>
      </c>
      <c r="C3011" t="s">
        <v>127</v>
      </c>
      <c r="D3011" t="s">
        <v>456</v>
      </c>
      <c r="E3011">
        <v>1</v>
      </c>
      <c r="F3011" t="s">
        <v>10109</v>
      </c>
    </row>
    <row r="3012" spans="1:6" x14ac:dyDescent="0.25">
      <c r="A3012" t="s">
        <v>12711</v>
      </c>
      <c r="B3012" t="s">
        <v>73</v>
      </c>
      <c r="C3012" t="s">
        <v>127</v>
      </c>
      <c r="D3012" t="s">
        <v>10122</v>
      </c>
      <c r="E3012">
        <v>1</v>
      </c>
      <c r="F3012" t="s">
        <v>10109</v>
      </c>
    </row>
    <row r="3013" spans="1:6" x14ac:dyDescent="0.25">
      <c r="A3013" t="s">
        <v>10993</v>
      </c>
      <c r="B3013" t="s">
        <v>73</v>
      </c>
      <c r="C3013" t="s">
        <v>127</v>
      </c>
      <c r="D3013" t="s">
        <v>10113</v>
      </c>
      <c r="E3013">
        <v>36</v>
      </c>
      <c r="F3013" t="s">
        <v>10109</v>
      </c>
    </row>
    <row r="3014" spans="1:6" x14ac:dyDescent="0.25">
      <c r="A3014" t="s">
        <v>20210</v>
      </c>
      <c r="B3014" t="s">
        <v>73</v>
      </c>
      <c r="C3014" t="s">
        <v>127</v>
      </c>
      <c r="D3014" t="s">
        <v>470</v>
      </c>
      <c r="E3014">
        <v>1</v>
      </c>
      <c r="F3014" t="s">
        <v>10109</v>
      </c>
    </row>
    <row r="3015" spans="1:6" x14ac:dyDescent="0.25">
      <c r="A3015" t="s">
        <v>21247</v>
      </c>
      <c r="B3015" t="s">
        <v>73</v>
      </c>
      <c r="C3015" t="s">
        <v>127</v>
      </c>
      <c r="D3015" t="s">
        <v>475</v>
      </c>
      <c r="E3015">
        <v>1</v>
      </c>
      <c r="F3015" t="s">
        <v>10109</v>
      </c>
    </row>
    <row r="3016" spans="1:6" x14ac:dyDescent="0.25">
      <c r="A3016" t="s">
        <v>20577</v>
      </c>
      <c r="B3016" t="s">
        <v>73</v>
      </c>
      <c r="C3016" t="s">
        <v>128</v>
      </c>
      <c r="D3016" t="s">
        <v>451</v>
      </c>
      <c r="E3016">
        <v>1</v>
      </c>
      <c r="F3016" t="s">
        <v>10109</v>
      </c>
    </row>
    <row r="3017" spans="1:6" x14ac:dyDescent="0.25">
      <c r="A3017" t="s">
        <v>20508</v>
      </c>
      <c r="B3017" t="s">
        <v>73</v>
      </c>
      <c r="C3017" t="s">
        <v>128</v>
      </c>
      <c r="D3017" t="s">
        <v>459</v>
      </c>
      <c r="E3017">
        <v>1</v>
      </c>
      <c r="F3017" t="s">
        <v>10109</v>
      </c>
    </row>
    <row r="3018" spans="1:6" x14ac:dyDescent="0.25">
      <c r="A3018" t="s">
        <v>12951</v>
      </c>
      <c r="B3018" t="s">
        <v>73</v>
      </c>
      <c r="C3018" t="s">
        <v>128</v>
      </c>
      <c r="D3018" t="s">
        <v>10115</v>
      </c>
      <c r="E3018">
        <v>3</v>
      </c>
      <c r="F3018" t="s">
        <v>10109</v>
      </c>
    </row>
    <row r="3019" spans="1:6" x14ac:dyDescent="0.25">
      <c r="A3019" t="s">
        <v>11947</v>
      </c>
      <c r="B3019" t="s">
        <v>73</v>
      </c>
      <c r="C3019" t="s">
        <v>128</v>
      </c>
      <c r="D3019" t="s">
        <v>10111</v>
      </c>
      <c r="E3019">
        <v>25</v>
      </c>
      <c r="F3019" t="s">
        <v>10109</v>
      </c>
    </row>
    <row r="3020" spans="1:6" x14ac:dyDescent="0.25">
      <c r="A3020" t="s">
        <v>21378</v>
      </c>
      <c r="B3020" t="s">
        <v>73</v>
      </c>
      <c r="C3020" t="s">
        <v>128</v>
      </c>
      <c r="D3020" t="s">
        <v>463</v>
      </c>
      <c r="E3020">
        <v>3</v>
      </c>
      <c r="F3020" t="s">
        <v>10109</v>
      </c>
    </row>
    <row r="3021" spans="1:6" x14ac:dyDescent="0.25">
      <c r="A3021" t="s">
        <v>12577</v>
      </c>
      <c r="B3021" t="s">
        <v>73</v>
      </c>
      <c r="C3021" t="s">
        <v>128</v>
      </c>
      <c r="D3021" t="s">
        <v>10113</v>
      </c>
      <c r="E3021">
        <v>25</v>
      </c>
      <c r="F3021" t="s">
        <v>10109</v>
      </c>
    </row>
    <row r="3022" spans="1:6" x14ac:dyDescent="0.25">
      <c r="A3022" t="s">
        <v>21425</v>
      </c>
      <c r="B3022" t="s">
        <v>73</v>
      </c>
      <c r="C3022" t="s">
        <v>128</v>
      </c>
      <c r="D3022" t="s">
        <v>477</v>
      </c>
      <c r="E3022">
        <v>1</v>
      </c>
      <c r="F3022" t="s">
        <v>10109</v>
      </c>
    </row>
    <row r="3023" spans="1:6" x14ac:dyDescent="0.25">
      <c r="A3023" t="s">
        <v>20546</v>
      </c>
      <c r="B3023" t="s">
        <v>73</v>
      </c>
      <c r="C3023" t="s">
        <v>128</v>
      </c>
      <c r="D3023" t="s">
        <v>480</v>
      </c>
      <c r="E3023">
        <v>1</v>
      </c>
      <c r="F3023" t="s">
        <v>10109</v>
      </c>
    </row>
    <row r="3024" spans="1:6" x14ac:dyDescent="0.25">
      <c r="A3024" t="s">
        <v>20297</v>
      </c>
      <c r="B3024" t="s">
        <v>73</v>
      </c>
      <c r="C3024" t="s">
        <v>129</v>
      </c>
      <c r="D3024" t="s">
        <v>451</v>
      </c>
      <c r="E3024">
        <v>1</v>
      </c>
      <c r="F3024" t="s">
        <v>10109</v>
      </c>
    </row>
    <row r="3025" spans="1:6" x14ac:dyDescent="0.25">
      <c r="A3025" t="s">
        <v>10924</v>
      </c>
      <c r="B3025" t="s">
        <v>73</v>
      </c>
      <c r="C3025" t="s">
        <v>129</v>
      </c>
      <c r="D3025" t="s">
        <v>10115</v>
      </c>
      <c r="E3025">
        <v>1</v>
      </c>
      <c r="F3025" t="s">
        <v>10109</v>
      </c>
    </row>
    <row r="3026" spans="1:6" x14ac:dyDescent="0.25">
      <c r="A3026" t="s">
        <v>12844</v>
      </c>
      <c r="B3026" t="s">
        <v>73</v>
      </c>
      <c r="C3026" t="s">
        <v>129</v>
      </c>
      <c r="D3026" t="s">
        <v>10111</v>
      </c>
      <c r="E3026">
        <v>11</v>
      </c>
      <c r="F3026" t="s">
        <v>10109</v>
      </c>
    </row>
    <row r="3027" spans="1:6" x14ac:dyDescent="0.25">
      <c r="A3027" t="s">
        <v>21064</v>
      </c>
      <c r="B3027" t="s">
        <v>73</v>
      </c>
      <c r="C3027" t="s">
        <v>129</v>
      </c>
      <c r="D3027" t="s">
        <v>10122</v>
      </c>
      <c r="E3027">
        <v>1</v>
      </c>
      <c r="F3027" t="s">
        <v>10109</v>
      </c>
    </row>
    <row r="3028" spans="1:6" x14ac:dyDescent="0.25">
      <c r="A3028" t="s">
        <v>12347</v>
      </c>
      <c r="B3028" t="s">
        <v>73</v>
      </c>
      <c r="C3028" t="s">
        <v>129</v>
      </c>
      <c r="D3028" t="s">
        <v>10113</v>
      </c>
      <c r="E3028">
        <v>12</v>
      </c>
      <c r="F3028" t="s">
        <v>10109</v>
      </c>
    </row>
    <row r="3029" spans="1:6" x14ac:dyDescent="0.25">
      <c r="A3029" t="s">
        <v>21190</v>
      </c>
      <c r="B3029" t="s">
        <v>73</v>
      </c>
      <c r="C3029" t="s">
        <v>129</v>
      </c>
      <c r="D3029" t="s">
        <v>480</v>
      </c>
      <c r="E3029">
        <v>1</v>
      </c>
      <c r="F3029" t="s">
        <v>10109</v>
      </c>
    </row>
    <row r="3030" spans="1:6" x14ac:dyDescent="0.25">
      <c r="A3030" t="s">
        <v>12751</v>
      </c>
      <c r="B3030" t="s">
        <v>73</v>
      </c>
      <c r="C3030" t="s">
        <v>130</v>
      </c>
      <c r="D3030" t="s">
        <v>10111</v>
      </c>
      <c r="E3030">
        <v>1</v>
      </c>
      <c r="F3030" t="s">
        <v>10109</v>
      </c>
    </row>
    <row r="3031" spans="1:6" x14ac:dyDescent="0.25">
      <c r="A3031" t="s">
        <v>12684</v>
      </c>
      <c r="B3031" t="s">
        <v>73</v>
      </c>
      <c r="C3031" t="s">
        <v>130</v>
      </c>
      <c r="D3031" t="s">
        <v>10113</v>
      </c>
      <c r="E3031">
        <v>2</v>
      </c>
      <c r="F3031" t="s">
        <v>10109</v>
      </c>
    </row>
    <row r="3032" spans="1:6" x14ac:dyDescent="0.25">
      <c r="A3032" t="s">
        <v>21145</v>
      </c>
      <c r="B3032" t="s">
        <v>73</v>
      </c>
      <c r="C3032" t="s">
        <v>131</v>
      </c>
      <c r="D3032" t="s">
        <v>451</v>
      </c>
      <c r="E3032">
        <v>1</v>
      </c>
      <c r="F3032" t="s">
        <v>10109</v>
      </c>
    </row>
    <row r="3033" spans="1:6" x14ac:dyDescent="0.25">
      <c r="A3033" t="s">
        <v>21006</v>
      </c>
      <c r="B3033" t="s">
        <v>73</v>
      </c>
      <c r="C3033" t="s">
        <v>131</v>
      </c>
      <c r="D3033" t="s">
        <v>458</v>
      </c>
      <c r="E3033">
        <v>1</v>
      </c>
      <c r="F3033" t="s">
        <v>10109</v>
      </c>
    </row>
    <row r="3034" spans="1:6" x14ac:dyDescent="0.25">
      <c r="A3034" t="s">
        <v>20557</v>
      </c>
      <c r="B3034" t="s">
        <v>73</v>
      </c>
      <c r="C3034" t="s">
        <v>131</v>
      </c>
      <c r="D3034" t="s">
        <v>453</v>
      </c>
      <c r="E3034">
        <v>1</v>
      </c>
      <c r="F3034" t="s">
        <v>10109</v>
      </c>
    </row>
    <row r="3035" spans="1:6" x14ac:dyDescent="0.25">
      <c r="A3035" t="s">
        <v>11041</v>
      </c>
      <c r="B3035" t="s">
        <v>73</v>
      </c>
      <c r="C3035" t="s">
        <v>131</v>
      </c>
      <c r="D3035" t="s">
        <v>10115</v>
      </c>
      <c r="E3035">
        <v>4</v>
      </c>
      <c r="F3035" t="s">
        <v>10109</v>
      </c>
    </row>
    <row r="3036" spans="1:6" x14ac:dyDescent="0.25">
      <c r="A3036" t="s">
        <v>12692</v>
      </c>
      <c r="B3036" t="s">
        <v>73</v>
      </c>
      <c r="C3036" t="s">
        <v>131</v>
      </c>
      <c r="D3036" t="s">
        <v>10111</v>
      </c>
      <c r="E3036">
        <v>148</v>
      </c>
      <c r="F3036" t="s">
        <v>10109</v>
      </c>
    </row>
    <row r="3037" spans="1:6" x14ac:dyDescent="0.25">
      <c r="A3037" t="s">
        <v>21377</v>
      </c>
      <c r="B3037" t="s">
        <v>73</v>
      </c>
      <c r="C3037" t="s">
        <v>131</v>
      </c>
      <c r="D3037" t="s">
        <v>462</v>
      </c>
      <c r="E3037">
        <v>1</v>
      </c>
      <c r="F3037" t="s">
        <v>10109</v>
      </c>
    </row>
    <row r="3038" spans="1:6" x14ac:dyDescent="0.25">
      <c r="A3038" t="s">
        <v>20883</v>
      </c>
      <c r="B3038" t="s">
        <v>73</v>
      </c>
      <c r="C3038" t="s">
        <v>131</v>
      </c>
      <c r="D3038" t="s">
        <v>10122</v>
      </c>
      <c r="E3038">
        <v>1</v>
      </c>
      <c r="F3038" t="s">
        <v>10109</v>
      </c>
    </row>
    <row r="3039" spans="1:6" x14ac:dyDescent="0.25">
      <c r="A3039" t="s">
        <v>10230</v>
      </c>
      <c r="B3039" t="s">
        <v>73</v>
      </c>
      <c r="C3039" t="s">
        <v>131</v>
      </c>
      <c r="D3039" t="s">
        <v>463</v>
      </c>
      <c r="E3039">
        <v>3</v>
      </c>
      <c r="F3039" t="s">
        <v>10109</v>
      </c>
    </row>
    <row r="3040" spans="1:6" x14ac:dyDescent="0.25">
      <c r="A3040" t="s">
        <v>10534</v>
      </c>
      <c r="B3040" t="s">
        <v>73</v>
      </c>
      <c r="C3040" t="s">
        <v>131</v>
      </c>
      <c r="D3040" t="s">
        <v>10113</v>
      </c>
      <c r="E3040">
        <v>171</v>
      </c>
      <c r="F3040" t="s">
        <v>10109</v>
      </c>
    </row>
    <row r="3041" spans="1:6" x14ac:dyDescent="0.25">
      <c r="A3041" t="s">
        <v>21118</v>
      </c>
      <c r="B3041" t="s">
        <v>73</v>
      </c>
      <c r="C3041" t="s">
        <v>131</v>
      </c>
      <c r="D3041" t="s">
        <v>457</v>
      </c>
      <c r="E3041">
        <v>2</v>
      </c>
      <c r="F3041" t="s">
        <v>10109</v>
      </c>
    </row>
    <row r="3042" spans="1:6" x14ac:dyDescent="0.25">
      <c r="A3042" t="s">
        <v>11549</v>
      </c>
      <c r="B3042" t="s">
        <v>73</v>
      </c>
      <c r="C3042" t="s">
        <v>131</v>
      </c>
      <c r="D3042" t="s">
        <v>469</v>
      </c>
      <c r="E3042">
        <v>3</v>
      </c>
      <c r="F3042" t="s">
        <v>10109</v>
      </c>
    </row>
    <row r="3043" spans="1:6" x14ac:dyDescent="0.25">
      <c r="A3043" t="s">
        <v>21140</v>
      </c>
      <c r="B3043" t="s">
        <v>73</v>
      </c>
      <c r="C3043" t="s">
        <v>131</v>
      </c>
      <c r="D3043" t="s">
        <v>475</v>
      </c>
      <c r="E3043">
        <v>2</v>
      </c>
      <c r="F3043" t="s">
        <v>10109</v>
      </c>
    </row>
    <row r="3044" spans="1:6" x14ac:dyDescent="0.25">
      <c r="A3044" t="s">
        <v>21123</v>
      </c>
      <c r="B3044" t="s">
        <v>73</v>
      </c>
      <c r="C3044" t="s">
        <v>131</v>
      </c>
      <c r="D3044" t="s">
        <v>476</v>
      </c>
      <c r="E3044">
        <v>1</v>
      </c>
      <c r="F3044" t="s">
        <v>10109</v>
      </c>
    </row>
    <row r="3045" spans="1:6" x14ac:dyDescent="0.25">
      <c r="A3045" t="s">
        <v>20626</v>
      </c>
      <c r="B3045" t="s">
        <v>73</v>
      </c>
      <c r="C3045" t="s">
        <v>131</v>
      </c>
      <c r="D3045" t="s">
        <v>477</v>
      </c>
      <c r="E3045">
        <v>1</v>
      </c>
      <c r="F3045" t="s">
        <v>10109</v>
      </c>
    </row>
    <row r="3046" spans="1:6" x14ac:dyDescent="0.25">
      <c r="A3046" t="s">
        <v>21125</v>
      </c>
      <c r="B3046" t="s">
        <v>73</v>
      </c>
      <c r="C3046" t="s">
        <v>131</v>
      </c>
      <c r="D3046" t="s">
        <v>478</v>
      </c>
      <c r="E3046">
        <v>1</v>
      </c>
      <c r="F3046" t="s">
        <v>10109</v>
      </c>
    </row>
    <row r="3047" spans="1:6" x14ac:dyDescent="0.25">
      <c r="A3047" t="s">
        <v>21272</v>
      </c>
      <c r="B3047" t="s">
        <v>73</v>
      </c>
      <c r="C3047" t="s">
        <v>132</v>
      </c>
      <c r="D3047" t="s">
        <v>10115</v>
      </c>
      <c r="E3047">
        <v>1</v>
      </c>
      <c r="F3047" t="s">
        <v>10109</v>
      </c>
    </row>
    <row r="3048" spans="1:6" x14ac:dyDescent="0.25">
      <c r="A3048" t="s">
        <v>10114</v>
      </c>
      <c r="B3048" t="s">
        <v>73</v>
      </c>
      <c r="C3048" t="s">
        <v>132</v>
      </c>
      <c r="D3048" t="s">
        <v>10111</v>
      </c>
      <c r="E3048">
        <v>12</v>
      </c>
      <c r="F3048" t="s">
        <v>10109</v>
      </c>
    </row>
    <row r="3049" spans="1:6" x14ac:dyDescent="0.25">
      <c r="A3049" t="s">
        <v>21271</v>
      </c>
      <c r="B3049" t="s">
        <v>73</v>
      </c>
      <c r="C3049" t="s">
        <v>132</v>
      </c>
      <c r="D3049" t="s">
        <v>463</v>
      </c>
      <c r="E3049">
        <v>1</v>
      </c>
      <c r="F3049" t="s">
        <v>10109</v>
      </c>
    </row>
    <row r="3050" spans="1:6" x14ac:dyDescent="0.25">
      <c r="A3050" t="s">
        <v>11144</v>
      </c>
      <c r="B3050" t="s">
        <v>73</v>
      </c>
      <c r="C3050" t="s">
        <v>132</v>
      </c>
      <c r="D3050" t="s">
        <v>10113</v>
      </c>
      <c r="E3050">
        <v>13</v>
      </c>
      <c r="F3050" t="s">
        <v>10109</v>
      </c>
    </row>
    <row r="3051" spans="1:6" x14ac:dyDescent="0.25">
      <c r="A3051" t="s">
        <v>21116</v>
      </c>
      <c r="B3051" t="s">
        <v>73</v>
      </c>
      <c r="C3051" t="s">
        <v>132</v>
      </c>
      <c r="D3051" t="s">
        <v>480</v>
      </c>
      <c r="E3051">
        <v>1</v>
      </c>
      <c r="F3051" t="s">
        <v>10109</v>
      </c>
    </row>
    <row r="3052" spans="1:6" x14ac:dyDescent="0.25">
      <c r="A3052" t="s">
        <v>11662</v>
      </c>
      <c r="B3052" t="s">
        <v>73</v>
      </c>
      <c r="C3052" t="s">
        <v>133</v>
      </c>
      <c r="D3052" t="s">
        <v>10115</v>
      </c>
      <c r="E3052">
        <v>1</v>
      </c>
      <c r="F3052" t="s">
        <v>10109</v>
      </c>
    </row>
    <row r="3053" spans="1:6" x14ac:dyDescent="0.25">
      <c r="A3053" t="s">
        <v>10912</v>
      </c>
      <c r="B3053" t="s">
        <v>73</v>
      </c>
      <c r="C3053" t="s">
        <v>133</v>
      </c>
      <c r="D3053" t="s">
        <v>10111</v>
      </c>
      <c r="E3053">
        <v>12</v>
      </c>
      <c r="F3053" t="s">
        <v>10109</v>
      </c>
    </row>
    <row r="3054" spans="1:6" x14ac:dyDescent="0.25">
      <c r="A3054" t="s">
        <v>21443</v>
      </c>
      <c r="B3054" t="s">
        <v>73</v>
      </c>
      <c r="C3054" t="s">
        <v>133</v>
      </c>
      <c r="D3054" t="s">
        <v>463</v>
      </c>
      <c r="E3054">
        <v>1</v>
      </c>
      <c r="F3054" t="s">
        <v>10109</v>
      </c>
    </row>
    <row r="3055" spans="1:6" x14ac:dyDescent="0.25">
      <c r="A3055" t="s">
        <v>12329</v>
      </c>
      <c r="B3055" t="s">
        <v>73</v>
      </c>
      <c r="C3055" t="s">
        <v>133</v>
      </c>
      <c r="D3055" t="s">
        <v>10113</v>
      </c>
      <c r="E3055">
        <v>13</v>
      </c>
      <c r="F3055" t="s">
        <v>10109</v>
      </c>
    </row>
    <row r="3056" spans="1:6" x14ac:dyDescent="0.25">
      <c r="A3056" t="s">
        <v>21244</v>
      </c>
      <c r="B3056" t="s">
        <v>73</v>
      </c>
      <c r="C3056" t="s">
        <v>133</v>
      </c>
      <c r="D3056" t="s">
        <v>469</v>
      </c>
      <c r="E3056">
        <v>1</v>
      </c>
      <c r="F3056" t="s">
        <v>10109</v>
      </c>
    </row>
    <row r="3057" spans="1:6" x14ac:dyDescent="0.25">
      <c r="A3057" t="s">
        <v>20992</v>
      </c>
      <c r="B3057" t="s">
        <v>73</v>
      </c>
      <c r="C3057" t="s">
        <v>133</v>
      </c>
      <c r="D3057" t="s">
        <v>477</v>
      </c>
      <c r="E3057">
        <v>1</v>
      </c>
      <c r="F3057" t="s">
        <v>10109</v>
      </c>
    </row>
    <row r="3058" spans="1:6" x14ac:dyDescent="0.25">
      <c r="A3058" t="s">
        <v>21194</v>
      </c>
      <c r="B3058" t="s">
        <v>73</v>
      </c>
      <c r="C3058" t="s">
        <v>133</v>
      </c>
      <c r="D3058" t="s">
        <v>479</v>
      </c>
      <c r="E3058">
        <v>1</v>
      </c>
      <c r="F3058" t="s">
        <v>10109</v>
      </c>
    </row>
    <row r="3059" spans="1:6" x14ac:dyDescent="0.25">
      <c r="A3059" t="s">
        <v>12434</v>
      </c>
      <c r="B3059" t="s">
        <v>73</v>
      </c>
      <c r="C3059" t="s">
        <v>133</v>
      </c>
      <c r="D3059" t="s">
        <v>480</v>
      </c>
      <c r="E3059">
        <v>1</v>
      </c>
      <c r="F3059" t="s">
        <v>10109</v>
      </c>
    </row>
    <row r="3060" spans="1:6" x14ac:dyDescent="0.25">
      <c r="A3060" t="s">
        <v>11920</v>
      </c>
      <c r="B3060" t="s">
        <v>73</v>
      </c>
      <c r="C3060" t="s">
        <v>134</v>
      </c>
      <c r="D3060" t="s">
        <v>10111</v>
      </c>
      <c r="E3060">
        <v>7</v>
      </c>
      <c r="F3060" t="s">
        <v>10109</v>
      </c>
    </row>
    <row r="3061" spans="1:6" x14ac:dyDescent="0.25">
      <c r="A3061" t="s">
        <v>10660</v>
      </c>
      <c r="B3061" t="s">
        <v>73</v>
      </c>
      <c r="C3061" t="s">
        <v>134</v>
      </c>
      <c r="D3061" t="s">
        <v>10113</v>
      </c>
      <c r="E3061">
        <v>13</v>
      </c>
      <c r="F3061" t="s">
        <v>10109</v>
      </c>
    </row>
    <row r="3062" spans="1:6" x14ac:dyDescent="0.25">
      <c r="A3062" t="s">
        <v>10391</v>
      </c>
      <c r="B3062" t="s">
        <v>73</v>
      </c>
      <c r="C3062" t="s">
        <v>135</v>
      </c>
      <c r="D3062" t="s">
        <v>10115</v>
      </c>
      <c r="E3062">
        <v>1</v>
      </c>
      <c r="F3062" t="s">
        <v>10109</v>
      </c>
    </row>
    <row r="3063" spans="1:6" x14ac:dyDescent="0.25">
      <c r="A3063" t="s">
        <v>10984</v>
      </c>
      <c r="B3063" t="s">
        <v>73</v>
      </c>
      <c r="C3063" t="s">
        <v>135</v>
      </c>
      <c r="D3063" t="s">
        <v>10111</v>
      </c>
      <c r="E3063">
        <v>23</v>
      </c>
      <c r="F3063" t="s">
        <v>10109</v>
      </c>
    </row>
    <row r="3064" spans="1:6" x14ac:dyDescent="0.25">
      <c r="A3064" t="s">
        <v>12697</v>
      </c>
      <c r="B3064" t="s">
        <v>73</v>
      </c>
      <c r="C3064" t="s">
        <v>135</v>
      </c>
      <c r="D3064" t="s">
        <v>10113</v>
      </c>
      <c r="E3064">
        <v>29</v>
      </c>
      <c r="F3064" t="s">
        <v>10109</v>
      </c>
    </row>
    <row r="3065" spans="1:6" x14ac:dyDescent="0.25">
      <c r="A3065" t="s">
        <v>10622</v>
      </c>
      <c r="B3065" t="s">
        <v>73</v>
      </c>
      <c r="C3065" t="s">
        <v>135</v>
      </c>
      <c r="D3065" t="s">
        <v>457</v>
      </c>
      <c r="E3065">
        <v>1</v>
      </c>
      <c r="F3065" t="s">
        <v>10109</v>
      </c>
    </row>
    <row r="3066" spans="1:6" x14ac:dyDescent="0.25">
      <c r="A3066" t="s">
        <v>11572</v>
      </c>
      <c r="B3066" t="s">
        <v>73</v>
      </c>
      <c r="C3066" t="s">
        <v>135</v>
      </c>
      <c r="D3066" t="s">
        <v>471</v>
      </c>
      <c r="E3066">
        <v>1</v>
      </c>
      <c r="F3066" t="s">
        <v>10109</v>
      </c>
    </row>
    <row r="3067" spans="1:6" x14ac:dyDescent="0.25">
      <c r="A3067" t="s">
        <v>12893</v>
      </c>
      <c r="B3067" t="s">
        <v>73</v>
      </c>
      <c r="C3067" t="s">
        <v>135</v>
      </c>
      <c r="D3067" t="s">
        <v>477</v>
      </c>
      <c r="E3067">
        <v>1</v>
      </c>
      <c r="F3067" t="s">
        <v>10109</v>
      </c>
    </row>
    <row r="3068" spans="1:6" x14ac:dyDescent="0.25">
      <c r="A3068" t="s">
        <v>12946</v>
      </c>
      <c r="B3068" t="s">
        <v>73</v>
      </c>
      <c r="C3068" t="s">
        <v>135</v>
      </c>
      <c r="D3068" t="s">
        <v>478</v>
      </c>
      <c r="E3068">
        <v>1</v>
      </c>
      <c r="F3068" t="s">
        <v>10109</v>
      </c>
    </row>
    <row r="3069" spans="1:6" x14ac:dyDescent="0.25">
      <c r="A3069" t="s">
        <v>12843</v>
      </c>
      <c r="B3069" t="s">
        <v>73</v>
      </c>
      <c r="C3069" t="s">
        <v>135</v>
      </c>
      <c r="D3069" t="s">
        <v>480</v>
      </c>
      <c r="E3069">
        <v>1</v>
      </c>
      <c r="F3069" t="s">
        <v>10109</v>
      </c>
    </row>
    <row r="3070" spans="1:6" x14ac:dyDescent="0.25">
      <c r="A3070" t="s">
        <v>12828</v>
      </c>
      <c r="B3070" t="s">
        <v>73</v>
      </c>
      <c r="C3070" t="s">
        <v>136</v>
      </c>
      <c r="D3070" t="s">
        <v>10111</v>
      </c>
      <c r="E3070">
        <v>9</v>
      </c>
      <c r="F3070" t="s">
        <v>10109</v>
      </c>
    </row>
    <row r="3071" spans="1:6" x14ac:dyDescent="0.25">
      <c r="A3071" t="s">
        <v>10397</v>
      </c>
      <c r="B3071" t="s">
        <v>73</v>
      </c>
      <c r="C3071" t="s">
        <v>136</v>
      </c>
      <c r="D3071" t="s">
        <v>10113</v>
      </c>
      <c r="E3071">
        <v>9</v>
      </c>
      <c r="F3071" t="s">
        <v>10109</v>
      </c>
    </row>
    <row r="3072" spans="1:6" x14ac:dyDescent="0.25">
      <c r="A3072" t="s">
        <v>21008</v>
      </c>
      <c r="B3072" t="s">
        <v>73</v>
      </c>
      <c r="C3072" t="s">
        <v>137</v>
      </c>
      <c r="D3072" t="s">
        <v>450</v>
      </c>
      <c r="E3072">
        <v>1</v>
      </c>
      <c r="F3072" t="s">
        <v>10109</v>
      </c>
    </row>
    <row r="3073" spans="1:6" x14ac:dyDescent="0.25">
      <c r="A3073" t="s">
        <v>12564</v>
      </c>
      <c r="B3073" t="s">
        <v>73</v>
      </c>
      <c r="C3073" t="s">
        <v>137</v>
      </c>
      <c r="D3073" t="s">
        <v>451</v>
      </c>
      <c r="E3073">
        <v>2</v>
      </c>
      <c r="F3073" t="s">
        <v>10109</v>
      </c>
    </row>
    <row r="3074" spans="1:6" x14ac:dyDescent="0.25">
      <c r="A3074" t="s">
        <v>20837</v>
      </c>
      <c r="B3074" t="s">
        <v>73</v>
      </c>
      <c r="C3074" t="s">
        <v>137</v>
      </c>
      <c r="D3074" t="s">
        <v>453</v>
      </c>
      <c r="E3074">
        <v>2</v>
      </c>
      <c r="F3074" t="s">
        <v>10109</v>
      </c>
    </row>
    <row r="3075" spans="1:6" x14ac:dyDescent="0.25">
      <c r="A3075" t="s">
        <v>20746</v>
      </c>
      <c r="B3075" t="s">
        <v>73</v>
      </c>
      <c r="C3075" t="s">
        <v>137</v>
      </c>
      <c r="D3075" t="s">
        <v>455</v>
      </c>
      <c r="E3075">
        <v>1</v>
      </c>
      <c r="F3075" t="s">
        <v>10109</v>
      </c>
    </row>
    <row r="3076" spans="1:6" x14ac:dyDescent="0.25">
      <c r="A3076" t="s">
        <v>12772</v>
      </c>
      <c r="B3076" t="s">
        <v>73</v>
      </c>
      <c r="C3076" t="s">
        <v>137</v>
      </c>
      <c r="D3076" t="s">
        <v>10115</v>
      </c>
      <c r="E3076">
        <v>5</v>
      </c>
      <c r="F3076" t="s">
        <v>10109</v>
      </c>
    </row>
    <row r="3077" spans="1:6" x14ac:dyDescent="0.25">
      <c r="A3077" t="s">
        <v>12914</v>
      </c>
      <c r="B3077" t="s">
        <v>73</v>
      </c>
      <c r="C3077" t="s">
        <v>137</v>
      </c>
      <c r="D3077" t="s">
        <v>10111</v>
      </c>
      <c r="E3077">
        <v>208</v>
      </c>
      <c r="F3077" t="s">
        <v>10109</v>
      </c>
    </row>
    <row r="3078" spans="1:6" x14ac:dyDescent="0.25">
      <c r="A3078" t="s">
        <v>10448</v>
      </c>
      <c r="B3078" t="s">
        <v>73</v>
      </c>
      <c r="C3078" t="s">
        <v>137</v>
      </c>
      <c r="D3078" t="s">
        <v>10122</v>
      </c>
      <c r="E3078">
        <v>1</v>
      </c>
      <c r="F3078" t="s">
        <v>10109</v>
      </c>
    </row>
    <row r="3079" spans="1:6" x14ac:dyDescent="0.25">
      <c r="A3079" t="s">
        <v>11475</v>
      </c>
      <c r="B3079" t="s">
        <v>73</v>
      </c>
      <c r="C3079" t="s">
        <v>137</v>
      </c>
      <c r="D3079" t="s">
        <v>463</v>
      </c>
      <c r="E3079">
        <v>3</v>
      </c>
      <c r="F3079" t="s">
        <v>10109</v>
      </c>
    </row>
    <row r="3080" spans="1:6" x14ac:dyDescent="0.25">
      <c r="A3080" t="s">
        <v>21046</v>
      </c>
      <c r="B3080" t="s">
        <v>73</v>
      </c>
      <c r="C3080" t="s">
        <v>137</v>
      </c>
      <c r="D3080" t="s">
        <v>464</v>
      </c>
      <c r="E3080">
        <v>2</v>
      </c>
      <c r="F3080" t="s">
        <v>10109</v>
      </c>
    </row>
    <row r="3081" spans="1:6" x14ac:dyDescent="0.25">
      <c r="A3081" t="s">
        <v>12416</v>
      </c>
      <c r="B3081" t="s">
        <v>73</v>
      </c>
      <c r="C3081" t="s">
        <v>137</v>
      </c>
      <c r="D3081" t="s">
        <v>10113</v>
      </c>
      <c r="E3081">
        <v>234</v>
      </c>
      <c r="F3081" t="s">
        <v>10109</v>
      </c>
    </row>
    <row r="3082" spans="1:6" x14ac:dyDescent="0.25">
      <c r="A3082" t="s">
        <v>20542</v>
      </c>
      <c r="B3082" t="s">
        <v>73</v>
      </c>
      <c r="C3082" t="s">
        <v>137</v>
      </c>
      <c r="D3082" t="s">
        <v>457</v>
      </c>
      <c r="E3082">
        <v>1</v>
      </c>
      <c r="F3082" t="s">
        <v>10109</v>
      </c>
    </row>
    <row r="3083" spans="1:6" x14ac:dyDescent="0.25">
      <c r="A3083" t="s">
        <v>20280</v>
      </c>
      <c r="B3083" t="s">
        <v>73</v>
      </c>
      <c r="C3083" t="s">
        <v>137</v>
      </c>
      <c r="D3083" t="s">
        <v>469</v>
      </c>
      <c r="E3083">
        <v>2</v>
      </c>
      <c r="F3083" t="s">
        <v>10109</v>
      </c>
    </row>
    <row r="3084" spans="1:6" x14ac:dyDescent="0.25">
      <c r="A3084" t="s">
        <v>21039</v>
      </c>
      <c r="B3084" t="s">
        <v>73</v>
      </c>
      <c r="C3084" t="s">
        <v>137</v>
      </c>
      <c r="D3084" t="s">
        <v>476</v>
      </c>
      <c r="E3084">
        <v>1</v>
      </c>
      <c r="F3084" t="s">
        <v>10109</v>
      </c>
    </row>
    <row r="3085" spans="1:6" x14ac:dyDescent="0.25">
      <c r="A3085" t="s">
        <v>20735</v>
      </c>
      <c r="B3085" t="s">
        <v>73</v>
      </c>
      <c r="C3085" t="s">
        <v>137</v>
      </c>
      <c r="D3085" t="s">
        <v>477</v>
      </c>
      <c r="E3085">
        <v>2</v>
      </c>
      <c r="F3085" t="s">
        <v>10109</v>
      </c>
    </row>
    <row r="3086" spans="1:6" x14ac:dyDescent="0.25">
      <c r="A3086" t="s">
        <v>20205</v>
      </c>
      <c r="B3086" t="s">
        <v>73</v>
      </c>
      <c r="C3086" t="s">
        <v>137</v>
      </c>
      <c r="D3086" t="s">
        <v>479</v>
      </c>
      <c r="E3086">
        <v>1</v>
      </c>
      <c r="F3086" t="s">
        <v>10109</v>
      </c>
    </row>
    <row r="3087" spans="1:6" x14ac:dyDescent="0.25">
      <c r="A3087" t="s">
        <v>11992</v>
      </c>
      <c r="B3087" t="s">
        <v>73</v>
      </c>
      <c r="C3087" t="s">
        <v>137</v>
      </c>
      <c r="D3087" t="s">
        <v>480</v>
      </c>
      <c r="E3087">
        <v>2</v>
      </c>
      <c r="F3087" t="s">
        <v>10109</v>
      </c>
    </row>
    <row r="3088" spans="1:6" x14ac:dyDescent="0.25">
      <c r="A3088" t="s">
        <v>20894</v>
      </c>
      <c r="B3088" t="s">
        <v>73</v>
      </c>
      <c r="C3088" t="s">
        <v>138</v>
      </c>
      <c r="D3088" t="s">
        <v>10385</v>
      </c>
      <c r="E3088">
        <v>1</v>
      </c>
      <c r="F3088" t="s">
        <v>10109</v>
      </c>
    </row>
    <row r="3089" spans="1:6" x14ac:dyDescent="0.25">
      <c r="A3089" t="s">
        <v>20234</v>
      </c>
      <c r="B3089" t="s">
        <v>73</v>
      </c>
      <c r="C3089" t="s">
        <v>138</v>
      </c>
      <c r="D3089" t="s">
        <v>10115</v>
      </c>
      <c r="E3089">
        <v>1</v>
      </c>
      <c r="F3089" t="s">
        <v>10109</v>
      </c>
    </row>
    <row r="3090" spans="1:6" x14ac:dyDescent="0.25">
      <c r="A3090" t="s">
        <v>10709</v>
      </c>
      <c r="B3090" t="s">
        <v>73</v>
      </c>
      <c r="C3090" t="s">
        <v>138</v>
      </c>
      <c r="D3090" t="s">
        <v>10111</v>
      </c>
      <c r="E3090">
        <v>36</v>
      </c>
      <c r="F3090" t="s">
        <v>10109</v>
      </c>
    </row>
    <row r="3091" spans="1:6" x14ac:dyDescent="0.25">
      <c r="A3091" t="s">
        <v>20996</v>
      </c>
      <c r="B3091" t="s">
        <v>73</v>
      </c>
      <c r="C3091" t="s">
        <v>138</v>
      </c>
      <c r="D3091" t="s">
        <v>463</v>
      </c>
      <c r="E3091">
        <v>1</v>
      </c>
      <c r="F3091" t="s">
        <v>10109</v>
      </c>
    </row>
    <row r="3092" spans="1:6" x14ac:dyDescent="0.25">
      <c r="A3092" t="s">
        <v>10112</v>
      </c>
      <c r="B3092" t="s">
        <v>73</v>
      </c>
      <c r="C3092" t="s">
        <v>138</v>
      </c>
      <c r="D3092" t="s">
        <v>10113</v>
      </c>
      <c r="E3092">
        <v>38</v>
      </c>
      <c r="F3092" t="s">
        <v>10109</v>
      </c>
    </row>
    <row r="3093" spans="1:6" x14ac:dyDescent="0.25">
      <c r="A3093" t="s">
        <v>12092</v>
      </c>
      <c r="B3093" t="s">
        <v>73</v>
      </c>
      <c r="C3093" t="s">
        <v>139</v>
      </c>
      <c r="D3093" t="s">
        <v>10111</v>
      </c>
      <c r="E3093">
        <v>17</v>
      </c>
      <c r="F3093" t="s">
        <v>10109</v>
      </c>
    </row>
    <row r="3094" spans="1:6" x14ac:dyDescent="0.25">
      <c r="A3094" t="s">
        <v>11196</v>
      </c>
      <c r="B3094" t="s">
        <v>73</v>
      </c>
      <c r="C3094" t="s">
        <v>139</v>
      </c>
      <c r="D3094" t="s">
        <v>10113</v>
      </c>
      <c r="E3094">
        <v>18</v>
      </c>
      <c r="F3094" t="s">
        <v>10109</v>
      </c>
    </row>
    <row r="3095" spans="1:6" x14ac:dyDescent="0.25">
      <c r="A3095" t="s">
        <v>11229</v>
      </c>
      <c r="B3095" t="s">
        <v>73</v>
      </c>
      <c r="C3095" t="s">
        <v>140</v>
      </c>
      <c r="D3095" t="s">
        <v>10111</v>
      </c>
      <c r="E3095">
        <v>3</v>
      </c>
      <c r="F3095" t="s">
        <v>10109</v>
      </c>
    </row>
    <row r="3096" spans="1:6" x14ac:dyDescent="0.25">
      <c r="A3096" t="s">
        <v>11467</v>
      </c>
      <c r="B3096" t="s">
        <v>73</v>
      </c>
      <c r="C3096" t="s">
        <v>140</v>
      </c>
      <c r="D3096" t="s">
        <v>10113</v>
      </c>
      <c r="E3096">
        <v>5</v>
      </c>
      <c r="F3096" t="s">
        <v>10109</v>
      </c>
    </row>
    <row r="3097" spans="1:6" x14ac:dyDescent="0.25">
      <c r="A3097" t="s">
        <v>12725</v>
      </c>
      <c r="B3097" t="s">
        <v>73</v>
      </c>
      <c r="C3097" t="s">
        <v>142</v>
      </c>
      <c r="D3097" t="s">
        <v>10111</v>
      </c>
      <c r="E3097">
        <v>16</v>
      </c>
      <c r="F3097" t="s">
        <v>10109</v>
      </c>
    </row>
    <row r="3098" spans="1:6" x14ac:dyDescent="0.25">
      <c r="A3098" t="s">
        <v>10290</v>
      </c>
      <c r="B3098" t="s">
        <v>73</v>
      </c>
      <c r="C3098" t="s">
        <v>142</v>
      </c>
      <c r="D3098" t="s">
        <v>10113</v>
      </c>
      <c r="E3098">
        <v>20</v>
      </c>
      <c r="F3098" t="s">
        <v>10109</v>
      </c>
    </row>
    <row r="3099" spans="1:6" x14ac:dyDescent="0.25">
      <c r="A3099" t="s">
        <v>11904</v>
      </c>
      <c r="B3099" t="s">
        <v>73</v>
      </c>
      <c r="C3099" t="s">
        <v>143</v>
      </c>
      <c r="D3099" t="s">
        <v>10111</v>
      </c>
      <c r="E3099">
        <v>2</v>
      </c>
      <c r="F3099" t="s">
        <v>10109</v>
      </c>
    </row>
    <row r="3100" spans="1:6" x14ac:dyDescent="0.25">
      <c r="A3100" t="s">
        <v>11546</v>
      </c>
      <c r="B3100" t="s">
        <v>73</v>
      </c>
      <c r="C3100" t="s">
        <v>143</v>
      </c>
      <c r="D3100" t="s">
        <v>10113</v>
      </c>
      <c r="E3100">
        <v>2</v>
      </c>
      <c r="F3100" t="s">
        <v>10109</v>
      </c>
    </row>
    <row r="3101" spans="1:6" x14ac:dyDescent="0.25">
      <c r="A3101" t="s">
        <v>10508</v>
      </c>
      <c r="B3101" t="s">
        <v>73</v>
      </c>
      <c r="C3101" t="s">
        <v>144</v>
      </c>
      <c r="D3101" t="s">
        <v>461</v>
      </c>
      <c r="E3101">
        <v>1</v>
      </c>
      <c r="F3101" t="s">
        <v>10109</v>
      </c>
    </row>
    <row r="3102" spans="1:6" x14ac:dyDescent="0.25">
      <c r="A3102" t="s">
        <v>11919</v>
      </c>
      <c r="B3102" t="s">
        <v>73</v>
      </c>
      <c r="C3102" t="s">
        <v>144</v>
      </c>
      <c r="D3102" t="s">
        <v>10115</v>
      </c>
      <c r="E3102">
        <v>5</v>
      </c>
      <c r="F3102" t="s">
        <v>10109</v>
      </c>
    </row>
    <row r="3103" spans="1:6" x14ac:dyDescent="0.25">
      <c r="A3103" t="s">
        <v>11790</v>
      </c>
      <c r="B3103" t="s">
        <v>73</v>
      </c>
      <c r="C3103" t="s">
        <v>144</v>
      </c>
      <c r="D3103" t="s">
        <v>10111</v>
      </c>
      <c r="E3103">
        <v>135</v>
      </c>
      <c r="F3103" t="s">
        <v>10109</v>
      </c>
    </row>
    <row r="3104" spans="1:6" x14ac:dyDescent="0.25">
      <c r="A3104" t="s">
        <v>12511</v>
      </c>
      <c r="B3104" t="s">
        <v>73</v>
      </c>
      <c r="C3104" t="s">
        <v>144</v>
      </c>
      <c r="D3104" t="s">
        <v>10122</v>
      </c>
      <c r="E3104">
        <v>1</v>
      </c>
      <c r="F3104" t="s">
        <v>10109</v>
      </c>
    </row>
    <row r="3105" spans="1:6" x14ac:dyDescent="0.25">
      <c r="A3105" t="s">
        <v>12730</v>
      </c>
      <c r="B3105" t="s">
        <v>73</v>
      </c>
      <c r="C3105" t="s">
        <v>144</v>
      </c>
      <c r="D3105" t="s">
        <v>463</v>
      </c>
      <c r="E3105">
        <v>2</v>
      </c>
      <c r="F3105" t="s">
        <v>10109</v>
      </c>
    </row>
    <row r="3106" spans="1:6" x14ac:dyDescent="0.25">
      <c r="A3106" t="s">
        <v>12925</v>
      </c>
      <c r="B3106" t="s">
        <v>73</v>
      </c>
      <c r="C3106" t="s">
        <v>144</v>
      </c>
      <c r="D3106" t="s">
        <v>10113</v>
      </c>
      <c r="E3106">
        <v>149</v>
      </c>
      <c r="F3106" t="s">
        <v>10109</v>
      </c>
    </row>
    <row r="3107" spans="1:6" x14ac:dyDescent="0.25">
      <c r="A3107" t="s">
        <v>12045</v>
      </c>
      <c r="B3107" t="s">
        <v>73</v>
      </c>
      <c r="C3107" t="s">
        <v>144</v>
      </c>
      <c r="D3107" t="s">
        <v>457</v>
      </c>
      <c r="E3107">
        <v>1</v>
      </c>
      <c r="F3107" t="s">
        <v>10109</v>
      </c>
    </row>
    <row r="3108" spans="1:6" x14ac:dyDescent="0.25">
      <c r="A3108" t="s">
        <v>11200</v>
      </c>
      <c r="B3108" t="s">
        <v>73</v>
      </c>
      <c r="C3108" t="s">
        <v>144</v>
      </c>
      <c r="D3108" t="s">
        <v>469</v>
      </c>
      <c r="E3108">
        <v>1</v>
      </c>
      <c r="F3108" t="s">
        <v>10109</v>
      </c>
    </row>
    <row r="3109" spans="1:6" x14ac:dyDescent="0.25">
      <c r="A3109" t="s">
        <v>20645</v>
      </c>
      <c r="B3109" t="s">
        <v>73</v>
      </c>
      <c r="C3109" t="s">
        <v>144</v>
      </c>
      <c r="D3109" t="s">
        <v>475</v>
      </c>
      <c r="E3109">
        <v>2</v>
      </c>
      <c r="F3109" t="s">
        <v>10109</v>
      </c>
    </row>
    <row r="3110" spans="1:6" x14ac:dyDescent="0.25">
      <c r="A3110" t="s">
        <v>11015</v>
      </c>
      <c r="B3110" t="s">
        <v>73</v>
      </c>
      <c r="C3110" t="s">
        <v>144</v>
      </c>
      <c r="D3110" t="s">
        <v>480</v>
      </c>
      <c r="E3110">
        <v>1</v>
      </c>
      <c r="F3110" t="s">
        <v>10109</v>
      </c>
    </row>
    <row r="3111" spans="1:6" x14ac:dyDescent="0.25">
      <c r="A3111" t="s">
        <v>11087</v>
      </c>
      <c r="B3111" t="s">
        <v>73</v>
      </c>
      <c r="C3111" t="s">
        <v>145</v>
      </c>
      <c r="D3111" t="s">
        <v>10111</v>
      </c>
      <c r="E3111">
        <v>9</v>
      </c>
      <c r="F3111" t="s">
        <v>10109</v>
      </c>
    </row>
    <row r="3112" spans="1:6" x14ac:dyDescent="0.25">
      <c r="A3112" t="s">
        <v>12726</v>
      </c>
      <c r="B3112" t="s">
        <v>73</v>
      </c>
      <c r="C3112" t="s">
        <v>145</v>
      </c>
      <c r="D3112" t="s">
        <v>10113</v>
      </c>
      <c r="E3112">
        <v>14</v>
      </c>
      <c r="F3112" t="s">
        <v>10109</v>
      </c>
    </row>
    <row r="3113" spans="1:6" x14ac:dyDescent="0.25">
      <c r="A3113" t="s">
        <v>10143</v>
      </c>
      <c r="B3113" t="s">
        <v>73</v>
      </c>
      <c r="C3113" t="s">
        <v>146</v>
      </c>
      <c r="D3113" t="s">
        <v>10111</v>
      </c>
      <c r="E3113">
        <v>28</v>
      </c>
      <c r="F3113" t="s">
        <v>10109</v>
      </c>
    </row>
    <row r="3114" spans="1:6" x14ac:dyDescent="0.25">
      <c r="A3114" t="s">
        <v>12053</v>
      </c>
      <c r="B3114" t="s">
        <v>73</v>
      </c>
      <c r="C3114" t="s">
        <v>146</v>
      </c>
      <c r="D3114" t="s">
        <v>10113</v>
      </c>
      <c r="E3114">
        <v>29</v>
      </c>
      <c r="F3114" t="s">
        <v>10109</v>
      </c>
    </row>
    <row r="3115" spans="1:6" x14ac:dyDescent="0.25">
      <c r="A3115" t="s">
        <v>20272</v>
      </c>
      <c r="B3115" t="s">
        <v>73</v>
      </c>
      <c r="C3115" t="s">
        <v>147</v>
      </c>
      <c r="D3115" t="s">
        <v>458</v>
      </c>
      <c r="E3115">
        <v>1</v>
      </c>
      <c r="F3115" t="s">
        <v>10109</v>
      </c>
    </row>
    <row r="3116" spans="1:6" x14ac:dyDescent="0.25">
      <c r="A3116" t="s">
        <v>20620</v>
      </c>
      <c r="B3116" t="s">
        <v>73</v>
      </c>
      <c r="C3116" t="s">
        <v>147</v>
      </c>
      <c r="D3116" t="s">
        <v>453</v>
      </c>
      <c r="E3116">
        <v>1</v>
      </c>
      <c r="F3116" t="s">
        <v>10109</v>
      </c>
    </row>
    <row r="3117" spans="1:6" x14ac:dyDescent="0.25">
      <c r="A3117" t="s">
        <v>12698</v>
      </c>
      <c r="B3117" t="s">
        <v>73</v>
      </c>
      <c r="C3117" t="s">
        <v>147</v>
      </c>
      <c r="D3117" t="s">
        <v>460</v>
      </c>
      <c r="E3117">
        <v>1</v>
      </c>
      <c r="F3117" t="s">
        <v>10109</v>
      </c>
    </row>
    <row r="3118" spans="1:6" x14ac:dyDescent="0.25">
      <c r="A3118" t="s">
        <v>12060</v>
      </c>
      <c r="B3118" t="s">
        <v>73</v>
      </c>
      <c r="C3118" t="s">
        <v>147</v>
      </c>
      <c r="D3118" t="s">
        <v>498</v>
      </c>
      <c r="E3118">
        <v>1</v>
      </c>
      <c r="F3118" t="s">
        <v>10109</v>
      </c>
    </row>
    <row r="3119" spans="1:6" x14ac:dyDescent="0.25">
      <c r="A3119" t="s">
        <v>20990</v>
      </c>
      <c r="B3119" t="s">
        <v>73</v>
      </c>
      <c r="C3119" t="s">
        <v>147</v>
      </c>
      <c r="D3119" t="s">
        <v>10385</v>
      </c>
      <c r="E3119">
        <v>1</v>
      </c>
      <c r="F3119" t="s">
        <v>10109</v>
      </c>
    </row>
    <row r="3120" spans="1:6" x14ac:dyDescent="0.25">
      <c r="A3120" t="s">
        <v>11918</v>
      </c>
      <c r="B3120" t="s">
        <v>73</v>
      </c>
      <c r="C3120" t="s">
        <v>147</v>
      </c>
      <c r="D3120" t="s">
        <v>10115</v>
      </c>
      <c r="E3120">
        <v>2</v>
      </c>
      <c r="F3120" t="s">
        <v>10109</v>
      </c>
    </row>
    <row r="3121" spans="1:6" x14ac:dyDescent="0.25">
      <c r="A3121" t="s">
        <v>12519</v>
      </c>
      <c r="B3121" t="s">
        <v>73</v>
      </c>
      <c r="C3121" t="s">
        <v>147</v>
      </c>
      <c r="D3121" t="s">
        <v>10111</v>
      </c>
      <c r="E3121">
        <v>34</v>
      </c>
      <c r="F3121" t="s">
        <v>10109</v>
      </c>
    </row>
    <row r="3122" spans="1:6" x14ac:dyDescent="0.25">
      <c r="A3122" t="s">
        <v>21418</v>
      </c>
      <c r="B3122" t="s">
        <v>73</v>
      </c>
      <c r="C3122" t="s">
        <v>147</v>
      </c>
      <c r="D3122" t="s">
        <v>10122</v>
      </c>
      <c r="E3122">
        <v>1</v>
      </c>
      <c r="F3122" t="s">
        <v>10109</v>
      </c>
    </row>
    <row r="3123" spans="1:6" x14ac:dyDescent="0.25">
      <c r="A3123" t="s">
        <v>10159</v>
      </c>
      <c r="B3123" t="s">
        <v>73</v>
      </c>
      <c r="C3123" t="s">
        <v>147</v>
      </c>
      <c r="D3123" t="s">
        <v>464</v>
      </c>
      <c r="E3123">
        <v>1</v>
      </c>
      <c r="F3123" t="s">
        <v>10109</v>
      </c>
    </row>
    <row r="3124" spans="1:6" x14ac:dyDescent="0.25">
      <c r="A3124" t="s">
        <v>12596</v>
      </c>
      <c r="B3124" t="s">
        <v>73</v>
      </c>
      <c r="C3124" t="s">
        <v>147</v>
      </c>
      <c r="D3124" t="s">
        <v>10113</v>
      </c>
      <c r="E3124">
        <v>41</v>
      </c>
      <c r="F3124" t="s">
        <v>10109</v>
      </c>
    </row>
    <row r="3125" spans="1:6" x14ac:dyDescent="0.25">
      <c r="A3125" t="s">
        <v>10304</v>
      </c>
      <c r="B3125" t="s">
        <v>73</v>
      </c>
      <c r="C3125" t="s">
        <v>147</v>
      </c>
      <c r="D3125" t="s">
        <v>471</v>
      </c>
      <c r="E3125">
        <v>1</v>
      </c>
      <c r="F3125" t="s">
        <v>10109</v>
      </c>
    </row>
    <row r="3126" spans="1:6" x14ac:dyDescent="0.25">
      <c r="A3126" t="s">
        <v>11530</v>
      </c>
      <c r="B3126" t="s">
        <v>73</v>
      </c>
      <c r="C3126" t="s">
        <v>147</v>
      </c>
      <c r="D3126" t="s">
        <v>476</v>
      </c>
      <c r="E3126">
        <v>1</v>
      </c>
      <c r="F3126" t="s">
        <v>10109</v>
      </c>
    </row>
    <row r="3127" spans="1:6" x14ac:dyDescent="0.25">
      <c r="A3127" t="s">
        <v>20776</v>
      </c>
      <c r="B3127" t="s">
        <v>73</v>
      </c>
      <c r="C3127" t="s">
        <v>147</v>
      </c>
      <c r="D3127" t="s">
        <v>480</v>
      </c>
      <c r="E3127">
        <v>1</v>
      </c>
      <c r="F3127" t="s">
        <v>10109</v>
      </c>
    </row>
    <row r="3128" spans="1:6" x14ac:dyDescent="0.25">
      <c r="A3128" t="s">
        <v>10584</v>
      </c>
      <c r="B3128" t="s">
        <v>73</v>
      </c>
      <c r="C3128" t="s">
        <v>148</v>
      </c>
      <c r="D3128" t="s">
        <v>10111</v>
      </c>
      <c r="E3128">
        <v>11</v>
      </c>
      <c r="F3128" t="s">
        <v>10109</v>
      </c>
    </row>
    <row r="3129" spans="1:6" x14ac:dyDescent="0.25">
      <c r="A3129" t="s">
        <v>10131</v>
      </c>
      <c r="B3129" t="s">
        <v>73</v>
      </c>
      <c r="C3129" t="s">
        <v>148</v>
      </c>
      <c r="D3129" t="s">
        <v>10113</v>
      </c>
      <c r="E3129">
        <v>11</v>
      </c>
      <c r="F3129" t="s">
        <v>10109</v>
      </c>
    </row>
    <row r="3130" spans="1:6" x14ac:dyDescent="0.25">
      <c r="A3130" t="s">
        <v>21285</v>
      </c>
      <c r="B3130" t="s">
        <v>73</v>
      </c>
      <c r="C3130" t="s">
        <v>149</v>
      </c>
      <c r="D3130" t="s">
        <v>461</v>
      </c>
      <c r="E3130">
        <v>1</v>
      </c>
      <c r="F3130" t="s">
        <v>10109</v>
      </c>
    </row>
    <row r="3131" spans="1:6" x14ac:dyDescent="0.25">
      <c r="A3131" t="s">
        <v>21441</v>
      </c>
      <c r="B3131" t="s">
        <v>73</v>
      </c>
      <c r="C3131" t="s">
        <v>149</v>
      </c>
      <c r="D3131" t="s">
        <v>10115</v>
      </c>
      <c r="E3131">
        <v>2</v>
      </c>
      <c r="F3131" t="s">
        <v>10109</v>
      </c>
    </row>
    <row r="3132" spans="1:6" x14ac:dyDescent="0.25">
      <c r="A3132" t="s">
        <v>12422</v>
      </c>
      <c r="B3132" t="s">
        <v>73</v>
      </c>
      <c r="C3132" t="s">
        <v>149</v>
      </c>
      <c r="D3132" t="s">
        <v>10111</v>
      </c>
      <c r="E3132">
        <v>22</v>
      </c>
      <c r="F3132" t="s">
        <v>10109</v>
      </c>
    </row>
    <row r="3133" spans="1:6" x14ac:dyDescent="0.25">
      <c r="A3133" t="s">
        <v>20242</v>
      </c>
      <c r="B3133" t="s">
        <v>73</v>
      </c>
      <c r="C3133" t="s">
        <v>149</v>
      </c>
      <c r="D3133" t="s">
        <v>462</v>
      </c>
      <c r="E3133">
        <v>1</v>
      </c>
      <c r="F3133" t="s">
        <v>10109</v>
      </c>
    </row>
    <row r="3134" spans="1:6" x14ac:dyDescent="0.25">
      <c r="A3134" t="s">
        <v>20583</v>
      </c>
      <c r="B3134" t="s">
        <v>73</v>
      </c>
      <c r="C3134" t="s">
        <v>149</v>
      </c>
      <c r="D3134" t="s">
        <v>463</v>
      </c>
      <c r="E3134">
        <v>2</v>
      </c>
      <c r="F3134" t="s">
        <v>10109</v>
      </c>
    </row>
    <row r="3135" spans="1:6" x14ac:dyDescent="0.25">
      <c r="A3135" t="s">
        <v>12587</v>
      </c>
      <c r="B3135" t="s">
        <v>73</v>
      </c>
      <c r="C3135" t="s">
        <v>149</v>
      </c>
      <c r="D3135" t="s">
        <v>10113</v>
      </c>
      <c r="E3135">
        <v>24</v>
      </c>
      <c r="F3135" t="s">
        <v>10109</v>
      </c>
    </row>
    <row r="3136" spans="1:6" x14ac:dyDescent="0.25">
      <c r="A3136" t="s">
        <v>20398</v>
      </c>
      <c r="B3136" t="s">
        <v>73</v>
      </c>
      <c r="C3136" t="s">
        <v>149</v>
      </c>
      <c r="D3136" t="s">
        <v>469</v>
      </c>
      <c r="E3136">
        <v>1</v>
      </c>
      <c r="F3136" t="s">
        <v>10109</v>
      </c>
    </row>
    <row r="3137" spans="1:6" x14ac:dyDescent="0.25">
      <c r="A3137" t="s">
        <v>20562</v>
      </c>
      <c r="B3137" t="s">
        <v>73</v>
      </c>
      <c r="C3137" t="s">
        <v>149</v>
      </c>
      <c r="D3137" t="s">
        <v>475</v>
      </c>
      <c r="E3137">
        <v>1</v>
      </c>
      <c r="F3137" t="s">
        <v>10109</v>
      </c>
    </row>
    <row r="3138" spans="1:6" x14ac:dyDescent="0.25">
      <c r="A3138" t="s">
        <v>20537</v>
      </c>
      <c r="B3138" t="s">
        <v>73</v>
      </c>
      <c r="C3138" t="s">
        <v>150</v>
      </c>
      <c r="D3138" t="s">
        <v>451</v>
      </c>
      <c r="E3138">
        <v>1</v>
      </c>
      <c r="F3138" t="s">
        <v>10109</v>
      </c>
    </row>
    <row r="3139" spans="1:6" x14ac:dyDescent="0.25">
      <c r="A3139" t="s">
        <v>11764</v>
      </c>
      <c r="B3139" t="s">
        <v>73</v>
      </c>
      <c r="C3139" t="s">
        <v>150</v>
      </c>
      <c r="D3139" t="s">
        <v>10115</v>
      </c>
      <c r="E3139">
        <v>5</v>
      </c>
      <c r="F3139" t="s">
        <v>10109</v>
      </c>
    </row>
    <row r="3140" spans="1:6" x14ac:dyDescent="0.25">
      <c r="A3140" t="s">
        <v>11938</v>
      </c>
      <c r="B3140" t="s">
        <v>73</v>
      </c>
      <c r="C3140" t="s">
        <v>150</v>
      </c>
      <c r="D3140" t="s">
        <v>10111</v>
      </c>
      <c r="E3140">
        <v>98</v>
      </c>
      <c r="F3140" t="s">
        <v>10109</v>
      </c>
    </row>
    <row r="3141" spans="1:6" x14ac:dyDescent="0.25">
      <c r="A3141" t="s">
        <v>20170</v>
      </c>
      <c r="B3141" t="s">
        <v>73</v>
      </c>
      <c r="C3141" t="s">
        <v>150</v>
      </c>
      <c r="D3141" t="s">
        <v>463</v>
      </c>
      <c r="E3141">
        <v>3</v>
      </c>
      <c r="F3141" t="s">
        <v>10109</v>
      </c>
    </row>
    <row r="3142" spans="1:6" x14ac:dyDescent="0.25">
      <c r="A3142" t="s">
        <v>11005</v>
      </c>
      <c r="B3142" t="s">
        <v>73</v>
      </c>
      <c r="C3142" t="s">
        <v>150</v>
      </c>
      <c r="D3142" t="s">
        <v>464</v>
      </c>
      <c r="E3142">
        <v>2</v>
      </c>
      <c r="F3142" t="s">
        <v>10109</v>
      </c>
    </row>
    <row r="3143" spans="1:6" x14ac:dyDescent="0.25">
      <c r="A3143" t="s">
        <v>12399</v>
      </c>
      <c r="B3143" t="s">
        <v>73</v>
      </c>
      <c r="C3143" t="s">
        <v>150</v>
      </c>
      <c r="D3143" t="s">
        <v>10113</v>
      </c>
      <c r="E3143">
        <v>111</v>
      </c>
      <c r="F3143" t="s">
        <v>10109</v>
      </c>
    </row>
    <row r="3144" spans="1:6" x14ac:dyDescent="0.25">
      <c r="A3144" t="s">
        <v>20789</v>
      </c>
      <c r="B3144" t="s">
        <v>73</v>
      </c>
      <c r="C3144" t="s">
        <v>150</v>
      </c>
      <c r="D3144" t="s">
        <v>457</v>
      </c>
      <c r="E3144">
        <v>1</v>
      </c>
      <c r="F3144" t="s">
        <v>10109</v>
      </c>
    </row>
    <row r="3145" spans="1:6" x14ac:dyDescent="0.25">
      <c r="A3145" t="s">
        <v>11817</v>
      </c>
      <c r="B3145" t="s">
        <v>73</v>
      </c>
      <c r="C3145" t="s">
        <v>150</v>
      </c>
      <c r="D3145" t="s">
        <v>475</v>
      </c>
      <c r="E3145">
        <v>2</v>
      </c>
      <c r="F3145" t="s">
        <v>10109</v>
      </c>
    </row>
    <row r="3146" spans="1:6" x14ac:dyDescent="0.25">
      <c r="A3146" t="s">
        <v>11426</v>
      </c>
      <c r="B3146" t="s">
        <v>73</v>
      </c>
      <c r="C3146" t="s">
        <v>150</v>
      </c>
      <c r="D3146" t="s">
        <v>477</v>
      </c>
      <c r="E3146">
        <v>2</v>
      </c>
      <c r="F3146" t="s">
        <v>10109</v>
      </c>
    </row>
    <row r="3147" spans="1:6" x14ac:dyDescent="0.25">
      <c r="A3147" t="s">
        <v>21259</v>
      </c>
      <c r="B3147" t="s">
        <v>73</v>
      </c>
      <c r="C3147" t="s">
        <v>150</v>
      </c>
      <c r="D3147" t="s">
        <v>480</v>
      </c>
      <c r="E3147">
        <v>1</v>
      </c>
      <c r="F3147" t="s">
        <v>10109</v>
      </c>
    </row>
    <row r="3148" spans="1:6" x14ac:dyDescent="0.25">
      <c r="A3148" t="s">
        <v>12663</v>
      </c>
      <c r="B3148" t="s">
        <v>73</v>
      </c>
      <c r="C3148" t="s">
        <v>151</v>
      </c>
      <c r="D3148" t="s">
        <v>10115</v>
      </c>
      <c r="E3148">
        <v>3</v>
      </c>
      <c r="F3148" t="s">
        <v>10109</v>
      </c>
    </row>
    <row r="3149" spans="1:6" x14ac:dyDescent="0.25">
      <c r="A3149" t="s">
        <v>12333</v>
      </c>
      <c r="B3149" t="s">
        <v>73</v>
      </c>
      <c r="C3149" t="s">
        <v>151</v>
      </c>
      <c r="D3149" t="s">
        <v>10111</v>
      </c>
      <c r="E3149">
        <v>109</v>
      </c>
      <c r="F3149" t="s">
        <v>10109</v>
      </c>
    </row>
    <row r="3150" spans="1:6" x14ac:dyDescent="0.25">
      <c r="A3150" t="s">
        <v>11533</v>
      </c>
      <c r="B3150" t="s">
        <v>73</v>
      </c>
      <c r="C3150" t="s">
        <v>151</v>
      </c>
      <c r="D3150" t="s">
        <v>10122</v>
      </c>
      <c r="E3150">
        <v>1</v>
      </c>
      <c r="F3150" t="s">
        <v>10109</v>
      </c>
    </row>
    <row r="3151" spans="1:6" x14ac:dyDescent="0.25">
      <c r="A3151" t="s">
        <v>12406</v>
      </c>
      <c r="B3151" t="s">
        <v>73</v>
      </c>
      <c r="C3151" t="s">
        <v>151</v>
      </c>
      <c r="D3151" t="s">
        <v>10113</v>
      </c>
      <c r="E3151">
        <v>125</v>
      </c>
      <c r="F3151" t="s">
        <v>10109</v>
      </c>
    </row>
    <row r="3152" spans="1:6" x14ac:dyDescent="0.25">
      <c r="A3152" t="s">
        <v>20554</v>
      </c>
      <c r="B3152" t="s">
        <v>73</v>
      </c>
      <c r="C3152" t="s">
        <v>151</v>
      </c>
      <c r="D3152" t="s">
        <v>476</v>
      </c>
      <c r="E3152">
        <v>1</v>
      </c>
      <c r="F3152" t="s">
        <v>10109</v>
      </c>
    </row>
    <row r="3153" spans="1:6" x14ac:dyDescent="0.25">
      <c r="A3153" t="s">
        <v>20707</v>
      </c>
      <c r="B3153" t="s">
        <v>73</v>
      </c>
      <c r="C3153" t="s">
        <v>151</v>
      </c>
      <c r="D3153" t="s">
        <v>477</v>
      </c>
      <c r="E3153">
        <v>1</v>
      </c>
      <c r="F3153" t="s">
        <v>10109</v>
      </c>
    </row>
    <row r="3154" spans="1:6" x14ac:dyDescent="0.25">
      <c r="A3154" t="s">
        <v>11996</v>
      </c>
      <c r="B3154" t="s">
        <v>73</v>
      </c>
      <c r="C3154" t="s">
        <v>151</v>
      </c>
      <c r="D3154" t="s">
        <v>480</v>
      </c>
      <c r="E3154">
        <v>1</v>
      </c>
      <c r="F3154" t="s">
        <v>10109</v>
      </c>
    </row>
    <row r="3155" spans="1:6" x14ac:dyDescent="0.25">
      <c r="A3155" t="s">
        <v>21098</v>
      </c>
      <c r="B3155" t="s">
        <v>73</v>
      </c>
      <c r="C3155" t="s">
        <v>152</v>
      </c>
      <c r="D3155" t="s">
        <v>10115</v>
      </c>
      <c r="E3155">
        <v>2</v>
      </c>
      <c r="F3155" t="s">
        <v>10109</v>
      </c>
    </row>
    <row r="3156" spans="1:6" x14ac:dyDescent="0.25">
      <c r="A3156" t="s">
        <v>12339</v>
      </c>
      <c r="B3156" t="s">
        <v>73</v>
      </c>
      <c r="C3156" t="s">
        <v>152</v>
      </c>
      <c r="D3156" t="s">
        <v>10111</v>
      </c>
      <c r="E3156">
        <v>11</v>
      </c>
      <c r="F3156" t="s">
        <v>10109</v>
      </c>
    </row>
    <row r="3157" spans="1:6" x14ac:dyDescent="0.25">
      <c r="A3157" t="s">
        <v>20510</v>
      </c>
      <c r="B3157" t="s">
        <v>73</v>
      </c>
      <c r="C3157" t="s">
        <v>152</v>
      </c>
      <c r="D3157" t="s">
        <v>10122</v>
      </c>
      <c r="E3157">
        <v>1</v>
      </c>
      <c r="F3157" t="s">
        <v>10109</v>
      </c>
    </row>
    <row r="3158" spans="1:6" x14ac:dyDescent="0.25">
      <c r="A3158" t="s">
        <v>21260</v>
      </c>
      <c r="B3158" t="s">
        <v>73</v>
      </c>
      <c r="C3158" t="s">
        <v>152</v>
      </c>
      <c r="D3158" t="s">
        <v>463</v>
      </c>
      <c r="E3158">
        <v>2</v>
      </c>
      <c r="F3158" t="s">
        <v>10109</v>
      </c>
    </row>
    <row r="3159" spans="1:6" x14ac:dyDescent="0.25">
      <c r="A3159" t="s">
        <v>12703</v>
      </c>
      <c r="B3159" t="s">
        <v>73</v>
      </c>
      <c r="C3159" t="s">
        <v>152</v>
      </c>
      <c r="D3159" t="s">
        <v>10113</v>
      </c>
      <c r="E3159">
        <v>13</v>
      </c>
      <c r="F3159" t="s">
        <v>10109</v>
      </c>
    </row>
    <row r="3160" spans="1:6" x14ac:dyDescent="0.25">
      <c r="A3160" t="s">
        <v>20273</v>
      </c>
      <c r="B3160" t="s">
        <v>73</v>
      </c>
      <c r="C3160" t="s">
        <v>152</v>
      </c>
      <c r="D3160" t="s">
        <v>469</v>
      </c>
      <c r="E3160">
        <v>1</v>
      </c>
      <c r="F3160" t="s">
        <v>10109</v>
      </c>
    </row>
    <row r="3161" spans="1:6" x14ac:dyDescent="0.25">
      <c r="A3161" t="s">
        <v>21458</v>
      </c>
      <c r="B3161" t="s">
        <v>73</v>
      </c>
      <c r="C3161" t="s">
        <v>152</v>
      </c>
      <c r="D3161" t="s">
        <v>470</v>
      </c>
      <c r="E3161">
        <v>1</v>
      </c>
      <c r="F3161" t="s">
        <v>10109</v>
      </c>
    </row>
    <row r="3162" spans="1:6" x14ac:dyDescent="0.25">
      <c r="A3162" t="s">
        <v>21447</v>
      </c>
      <c r="B3162" t="s">
        <v>73</v>
      </c>
      <c r="C3162" t="s">
        <v>153</v>
      </c>
      <c r="D3162" t="s">
        <v>451</v>
      </c>
      <c r="E3162">
        <v>1</v>
      </c>
      <c r="F3162" t="s">
        <v>10109</v>
      </c>
    </row>
    <row r="3163" spans="1:6" x14ac:dyDescent="0.25">
      <c r="A3163" t="s">
        <v>11017</v>
      </c>
      <c r="B3163" t="s">
        <v>73</v>
      </c>
      <c r="C3163" t="s">
        <v>153</v>
      </c>
      <c r="D3163" t="s">
        <v>10115</v>
      </c>
      <c r="E3163">
        <v>2</v>
      </c>
      <c r="F3163" t="s">
        <v>10109</v>
      </c>
    </row>
    <row r="3164" spans="1:6" x14ac:dyDescent="0.25">
      <c r="A3164" t="s">
        <v>11993</v>
      </c>
      <c r="B3164" t="s">
        <v>73</v>
      </c>
      <c r="C3164" t="s">
        <v>153</v>
      </c>
      <c r="D3164" t="s">
        <v>10111</v>
      </c>
      <c r="E3164">
        <v>83</v>
      </c>
      <c r="F3164" t="s">
        <v>10109</v>
      </c>
    </row>
    <row r="3165" spans="1:6" x14ac:dyDescent="0.25">
      <c r="A3165" t="s">
        <v>12073</v>
      </c>
      <c r="B3165" t="s">
        <v>73</v>
      </c>
      <c r="C3165" t="s">
        <v>153</v>
      </c>
      <c r="D3165" t="s">
        <v>463</v>
      </c>
      <c r="E3165">
        <v>1</v>
      </c>
      <c r="F3165" t="s">
        <v>10109</v>
      </c>
    </row>
    <row r="3166" spans="1:6" x14ac:dyDescent="0.25">
      <c r="A3166" t="s">
        <v>10233</v>
      </c>
      <c r="B3166" t="s">
        <v>73</v>
      </c>
      <c r="C3166" t="s">
        <v>153</v>
      </c>
      <c r="D3166" t="s">
        <v>10113</v>
      </c>
      <c r="E3166">
        <v>86</v>
      </c>
      <c r="F3166" t="s">
        <v>10109</v>
      </c>
    </row>
    <row r="3167" spans="1:6" x14ac:dyDescent="0.25">
      <c r="A3167" t="s">
        <v>10412</v>
      </c>
      <c r="B3167" t="s">
        <v>73</v>
      </c>
      <c r="C3167" t="s">
        <v>153</v>
      </c>
      <c r="D3167" t="s">
        <v>479</v>
      </c>
      <c r="E3167">
        <v>1</v>
      </c>
      <c r="F3167" t="s">
        <v>10109</v>
      </c>
    </row>
    <row r="3168" spans="1:6" x14ac:dyDescent="0.25">
      <c r="A3168" t="s">
        <v>20215</v>
      </c>
      <c r="B3168" t="s">
        <v>73</v>
      </c>
      <c r="C3168" t="s">
        <v>152</v>
      </c>
      <c r="D3168" t="s">
        <v>477</v>
      </c>
      <c r="E3168">
        <v>1</v>
      </c>
      <c r="F3168" t="s">
        <v>10109</v>
      </c>
    </row>
    <row r="3169" spans="1:6" x14ac:dyDescent="0.25">
      <c r="A3169" t="s">
        <v>11155</v>
      </c>
      <c r="B3169" t="s">
        <v>73</v>
      </c>
      <c r="C3169" t="s">
        <v>154</v>
      </c>
      <c r="D3169" t="s">
        <v>451</v>
      </c>
      <c r="E3169">
        <v>1</v>
      </c>
      <c r="F3169" t="s">
        <v>10109</v>
      </c>
    </row>
    <row r="3170" spans="1:6" x14ac:dyDescent="0.25">
      <c r="A3170" t="s">
        <v>11538</v>
      </c>
      <c r="B3170" t="s">
        <v>73</v>
      </c>
      <c r="C3170" t="s">
        <v>154</v>
      </c>
      <c r="D3170" t="s">
        <v>10385</v>
      </c>
      <c r="E3170">
        <v>1</v>
      </c>
      <c r="F3170" t="s">
        <v>10109</v>
      </c>
    </row>
    <row r="3171" spans="1:6" x14ac:dyDescent="0.25">
      <c r="A3171" t="s">
        <v>11119</v>
      </c>
      <c r="B3171" t="s">
        <v>73</v>
      </c>
      <c r="C3171" t="s">
        <v>154</v>
      </c>
      <c r="D3171" t="s">
        <v>461</v>
      </c>
      <c r="E3171">
        <v>1</v>
      </c>
      <c r="F3171" t="s">
        <v>10109</v>
      </c>
    </row>
    <row r="3172" spans="1:6" x14ac:dyDescent="0.25">
      <c r="A3172" t="s">
        <v>10229</v>
      </c>
      <c r="B3172" t="s">
        <v>73</v>
      </c>
      <c r="C3172" t="s">
        <v>154</v>
      </c>
      <c r="D3172" t="s">
        <v>10115</v>
      </c>
      <c r="E3172">
        <v>6</v>
      </c>
      <c r="F3172" t="s">
        <v>10109</v>
      </c>
    </row>
    <row r="3173" spans="1:6" x14ac:dyDescent="0.25">
      <c r="A3173" t="s">
        <v>11436</v>
      </c>
      <c r="B3173" t="s">
        <v>73</v>
      </c>
      <c r="C3173" t="s">
        <v>154</v>
      </c>
      <c r="D3173" t="s">
        <v>10111</v>
      </c>
      <c r="E3173">
        <v>40</v>
      </c>
      <c r="F3173" t="s">
        <v>10109</v>
      </c>
    </row>
    <row r="3174" spans="1:6" x14ac:dyDescent="0.25">
      <c r="A3174" t="s">
        <v>10413</v>
      </c>
      <c r="B3174" t="s">
        <v>73</v>
      </c>
      <c r="C3174" t="s">
        <v>154</v>
      </c>
      <c r="D3174" t="s">
        <v>463</v>
      </c>
      <c r="E3174">
        <v>5</v>
      </c>
      <c r="F3174" t="s">
        <v>10109</v>
      </c>
    </row>
    <row r="3175" spans="1:6" x14ac:dyDescent="0.25">
      <c r="A3175" t="s">
        <v>10618</v>
      </c>
      <c r="B3175" t="s">
        <v>73</v>
      </c>
      <c r="C3175" t="s">
        <v>154</v>
      </c>
      <c r="D3175" t="s">
        <v>10113</v>
      </c>
      <c r="E3175">
        <v>43</v>
      </c>
      <c r="F3175" t="s">
        <v>10109</v>
      </c>
    </row>
    <row r="3176" spans="1:6" x14ac:dyDescent="0.25">
      <c r="A3176" t="s">
        <v>11209</v>
      </c>
      <c r="B3176" t="s">
        <v>73</v>
      </c>
      <c r="C3176" t="s">
        <v>154</v>
      </c>
      <c r="D3176" t="s">
        <v>457</v>
      </c>
      <c r="E3176">
        <v>1</v>
      </c>
      <c r="F3176" t="s">
        <v>10109</v>
      </c>
    </row>
    <row r="3177" spans="1:6" x14ac:dyDescent="0.25">
      <c r="A3177" t="s">
        <v>11072</v>
      </c>
      <c r="B3177" t="s">
        <v>73</v>
      </c>
      <c r="C3177" t="s">
        <v>154</v>
      </c>
      <c r="D3177" t="s">
        <v>470</v>
      </c>
      <c r="E3177">
        <v>1</v>
      </c>
      <c r="F3177" t="s">
        <v>10109</v>
      </c>
    </row>
    <row r="3178" spans="1:6" x14ac:dyDescent="0.25">
      <c r="A3178" t="s">
        <v>11791</v>
      </c>
      <c r="B3178" t="s">
        <v>73</v>
      </c>
      <c r="C3178" t="s">
        <v>154</v>
      </c>
      <c r="D3178" t="s">
        <v>475</v>
      </c>
      <c r="E3178">
        <v>1</v>
      </c>
      <c r="F3178" t="s">
        <v>10109</v>
      </c>
    </row>
    <row r="3179" spans="1:6" x14ac:dyDescent="0.25">
      <c r="A3179" t="s">
        <v>10751</v>
      </c>
      <c r="B3179" t="s">
        <v>73</v>
      </c>
      <c r="C3179" t="s">
        <v>154</v>
      </c>
      <c r="D3179" t="s">
        <v>478</v>
      </c>
      <c r="E3179">
        <v>1</v>
      </c>
      <c r="F3179" t="s">
        <v>10109</v>
      </c>
    </row>
    <row r="3180" spans="1:6" x14ac:dyDescent="0.25">
      <c r="A3180" t="s">
        <v>12124</v>
      </c>
      <c r="B3180" t="s">
        <v>73</v>
      </c>
      <c r="C3180" t="s">
        <v>154</v>
      </c>
      <c r="D3180" t="s">
        <v>480</v>
      </c>
      <c r="E3180">
        <v>1</v>
      </c>
      <c r="F3180" t="s">
        <v>10109</v>
      </c>
    </row>
    <row r="3181" spans="1:6" x14ac:dyDescent="0.25">
      <c r="A3181" t="s">
        <v>21063</v>
      </c>
      <c r="B3181" t="s">
        <v>73</v>
      </c>
      <c r="C3181" t="s">
        <v>155</v>
      </c>
      <c r="D3181" t="s">
        <v>451</v>
      </c>
      <c r="E3181">
        <v>1</v>
      </c>
      <c r="F3181" t="s">
        <v>10109</v>
      </c>
    </row>
    <row r="3182" spans="1:6" x14ac:dyDescent="0.25">
      <c r="A3182" t="s">
        <v>12345</v>
      </c>
      <c r="B3182" t="s">
        <v>73</v>
      </c>
      <c r="C3182" t="s">
        <v>155</v>
      </c>
      <c r="D3182" t="s">
        <v>10115</v>
      </c>
      <c r="E3182">
        <v>5</v>
      </c>
      <c r="F3182" t="s">
        <v>10109</v>
      </c>
    </row>
    <row r="3183" spans="1:6" x14ac:dyDescent="0.25">
      <c r="A3183" t="s">
        <v>12902</v>
      </c>
      <c r="B3183" t="s">
        <v>73</v>
      </c>
      <c r="C3183" t="s">
        <v>155</v>
      </c>
      <c r="D3183" t="s">
        <v>10111</v>
      </c>
      <c r="E3183">
        <v>74</v>
      </c>
      <c r="F3183" t="s">
        <v>10109</v>
      </c>
    </row>
    <row r="3184" spans="1:6" x14ac:dyDescent="0.25">
      <c r="A3184" t="s">
        <v>20864</v>
      </c>
      <c r="B3184" t="s">
        <v>73</v>
      </c>
      <c r="C3184" t="s">
        <v>155</v>
      </c>
      <c r="D3184" t="s">
        <v>463</v>
      </c>
      <c r="E3184">
        <v>1</v>
      </c>
      <c r="F3184" t="s">
        <v>10109</v>
      </c>
    </row>
    <row r="3185" spans="1:6" x14ac:dyDescent="0.25">
      <c r="A3185" t="s">
        <v>20541</v>
      </c>
      <c r="B3185" t="s">
        <v>73</v>
      </c>
      <c r="C3185" t="s">
        <v>155</v>
      </c>
      <c r="D3185" t="s">
        <v>464</v>
      </c>
      <c r="E3185">
        <v>1</v>
      </c>
      <c r="F3185" t="s">
        <v>10109</v>
      </c>
    </row>
    <row r="3186" spans="1:6" x14ac:dyDescent="0.25">
      <c r="A3186" t="s">
        <v>11910</v>
      </c>
      <c r="B3186" t="s">
        <v>73</v>
      </c>
      <c r="C3186" t="s">
        <v>155</v>
      </c>
      <c r="D3186" t="s">
        <v>10113</v>
      </c>
      <c r="E3186">
        <v>79</v>
      </c>
      <c r="F3186" t="s">
        <v>10109</v>
      </c>
    </row>
    <row r="3187" spans="1:6" x14ac:dyDescent="0.25">
      <c r="A3187" t="s">
        <v>21452</v>
      </c>
      <c r="B3187" t="s">
        <v>73</v>
      </c>
      <c r="C3187" t="s">
        <v>155</v>
      </c>
      <c r="D3187" t="s">
        <v>467</v>
      </c>
      <c r="E3187">
        <v>1</v>
      </c>
      <c r="F3187" t="s">
        <v>10109</v>
      </c>
    </row>
    <row r="3188" spans="1:6" x14ac:dyDescent="0.25">
      <c r="A3188" t="s">
        <v>21109</v>
      </c>
      <c r="B3188" t="s">
        <v>73</v>
      </c>
      <c r="C3188" t="s">
        <v>155</v>
      </c>
      <c r="D3188" t="s">
        <v>469</v>
      </c>
      <c r="E3188">
        <v>1</v>
      </c>
      <c r="F3188" t="s">
        <v>10109</v>
      </c>
    </row>
    <row r="3189" spans="1:6" x14ac:dyDescent="0.25">
      <c r="A3189" t="s">
        <v>11901</v>
      </c>
      <c r="B3189" t="s">
        <v>73</v>
      </c>
      <c r="C3189" t="s">
        <v>155</v>
      </c>
      <c r="D3189" t="s">
        <v>479</v>
      </c>
      <c r="E3189">
        <v>1</v>
      </c>
      <c r="F3189" t="s">
        <v>10109</v>
      </c>
    </row>
    <row r="3190" spans="1:6" x14ac:dyDescent="0.25">
      <c r="A3190" t="s">
        <v>11789</v>
      </c>
      <c r="B3190" t="s">
        <v>73</v>
      </c>
      <c r="C3190" t="s">
        <v>155</v>
      </c>
      <c r="D3190" t="s">
        <v>480</v>
      </c>
      <c r="E3190">
        <v>2</v>
      </c>
      <c r="F3190" t="s">
        <v>10109</v>
      </c>
    </row>
    <row r="3191" spans="1:6" x14ac:dyDescent="0.25">
      <c r="A3191" t="s">
        <v>12098</v>
      </c>
      <c r="B3191" t="s">
        <v>73</v>
      </c>
      <c r="C3191" t="s">
        <v>156</v>
      </c>
      <c r="D3191" t="s">
        <v>10111</v>
      </c>
      <c r="E3191">
        <v>28</v>
      </c>
      <c r="F3191" t="s">
        <v>10109</v>
      </c>
    </row>
    <row r="3192" spans="1:6" x14ac:dyDescent="0.25">
      <c r="A3192" t="s">
        <v>11945</v>
      </c>
      <c r="B3192" t="s">
        <v>73</v>
      </c>
      <c r="C3192" t="s">
        <v>156</v>
      </c>
      <c r="D3192" t="s">
        <v>10113</v>
      </c>
      <c r="E3192">
        <v>29</v>
      </c>
      <c r="F3192" t="s">
        <v>10109</v>
      </c>
    </row>
    <row r="3193" spans="1:6" x14ac:dyDescent="0.25">
      <c r="A3193" t="s">
        <v>20834</v>
      </c>
      <c r="B3193" t="s">
        <v>73</v>
      </c>
      <c r="C3193" t="s">
        <v>157</v>
      </c>
      <c r="D3193" t="s">
        <v>10115</v>
      </c>
      <c r="E3193">
        <v>1</v>
      </c>
      <c r="F3193" t="s">
        <v>10109</v>
      </c>
    </row>
    <row r="3194" spans="1:6" x14ac:dyDescent="0.25">
      <c r="A3194" t="s">
        <v>12938</v>
      </c>
      <c r="B3194" t="s">
        <v>73</v>
      </c>
      <c r="C3194" t="s">
        <v>157</v>
      </c>
      <c r="D3194" t="s">
        <v>10111</v>
      </c>
      <c r="E3194">
        <v>12</v>
      </c>
      <c r="F3194" t="s">
        <v>10109</v>
      </c>
    </row>
    <row r="3195" spans="1:6" x14ac:dyDescent="0.25">
      <c r="A3195" t="s">
        <v>21274</v>
      </c>
      <c r="B3195" t="s">
        <v>73</v>
      </c>
      <c r="C3195" t="s">
        <v>157</v>
      </c>
      <c r="D3195" t="s">
        <v>463</v>
      </c>
      <c r="E3195">
        <v>1</v>
      </c>
      <c r="F3195" t="s">
        <v>10109</v>
      </c>
    </row>
    <row r="3196" spans="1:6" x14ac:dyDescent="0.25">
      <c r="A3196" t="s">
        <v>10902</v>
      </c>
      <c r="B3196" t="s">
        <v>73</v>
      </c>
      <c r="C3196" t="s">
        <v>157</v>
      </c>
      <c r="D3196" t="s">
        <v>10113</v>
      </c>
      <c r="E3196">
        <v>15</v>
      </c>
      <c r="F3196" t="s">
        <v>10109</v>
      </c>
    </row>
    <row r="3197" spans="1:6" x14ac:dyDescent="0.25">
      <c r="A3197" t="s">
        <v>20178</v>
      </c>
      <c r="B3197" t="s">
        <v>73</v>
      </c>
      <c r="C3197" t="s">
        <v>157</v>
      </c>
      <c r="D3197" t="s">
        <v>475</v>
      </c>
      <c r="E3197">
        <v>1</v>
      </c>
      <c r="F3197" t="s">
        <v>10109</v>
      </c>
    </row>
    <row r="3198" spans="1:6" x14ac:dyDescent="0.25">
      <c r="A3198" t="s">
        <v>21102</v>
      </c>
      <c r="B3198" t="s">
        <v>73</v>
      </c>
      <c r="C3198" t="s">
        <v>158</v>
      </c>
      <c r="D3198" t="s">
        <v>450</v>
      </c>
      <c r="E3198">
        <v>1</v>
      </c>
      <c r="F3198" t="s">
        <v>10109</v>
      </c>
    </row>
    <row r="3199" spans="1:6" x14ac:dyDescent="0.25">
      <c r="A3199" t="s">
        <v>21254</v>
      </c>
      <c r="B3199" t="s">
        <v>73</v>
      </c>
      <c r="C3199" t="s">
        <v>158</v>
      </c>
      <c r="D3199" t="s">
        <v>10385</v>
      </c>
      <c r="E3199">
        <v>1</v>
      </c>
      <c r="F3199" t="s">
        <v>10109</v>
      </c>
    </row>
    <row r="3200" spans="1:6" x14ac:dyDescent="0.25">
      <c r="A3200" t="s">
        <v>10404</v>
      </c>
      <c r="B3200" t="s">
        <v>73</v>
      </c>
      <c r="C3200" t="s">
        <v>158</v>
      </c>
      <c r="D3200" t="s">
        <v>461</v>
      </c>
      <c r="E3200">
        <v>2</v>
      </c>
      <c r="F3200" t="s">
        <v>10109</v>
      </c>
    </row>
    <row r="3201" spans="1:6" x14ac:dyDescent="0.25">
      <c r="A3201" t="s">
        <v>11047</v>
      </c>
      <c r="B3201" t="s">
        <v>73</v>
      </c>
      <c r="C3201" t="s">
        <v>158</v>
      </c>
      <c r="D3201" t="s">
        <v>10115</v>
      </c>
      <c r="E3201">
        <v>4</v>
      </c>
      <c r="F3201" t="s">
        <v>10109</v>
      </c>
    </row>
    <row r="3202" spans="1:6" x14ac:dyDescent="0.25">
      <c r="A3202" t="s">
        <v>12423</v>
      </c>
      <c r="B3202" t="s">
        <v>73</v>
      </c>
      <c r="C3202" t="s">
        <v>158</v>
      </c>
      <c r="D3202" t="s">
        <v>10111</v>
      </c>
      <c r="E3202">
        <v>43</v>
      </c>
      <c r="F3202" t="s">
        <v>10109</v>
      </c>
    </row>
    <row r="3203" spans="1:6" x14ac:dyDescent="0.25">
      <c r="A3203" t="s">
        <v>12412</v>
      </c>
      <c r="B3203" t="s">
        <v>73</v>
      </c>
      <c r="C3203" t="s">
        <v>158</v>
      </c>
      <c r="D3203" t="s">
        <v>463</v>
      </c>
      <c r="E3203">
        <v>2</v>
      </c>
      <c r="F3203" t="s">
        <v>10109</v>
      </c>
    </row>
    <row r="3204" spans="1:6" x14ac:dyDescent="0.25">
      <c r="A3204" t="s">
        <v>20611</v>
      </c>
      <c r="B3204" t="s">
        <v>73</v>
      </c>
      <c r="C3204" t="s">
        <v>158</v>
      </c>
      <c r="D3204" t="s">
        <v>464</v>
      </c>
      <c r="E3204">
        <v>1</v>
      </c>
      <c r="F3204" t="s">
        <v>10109</v>
      </c>
    </row>
    <row r="3205" spans="1:6" x14ac:dyDescent="0.25">
      <c r="A3205" t="s">
        <v>10664</v>
      </c>
      <c r="B3205" t="s">
        <v>73</v>
      </c>
      <c r="C3205" t="s">
        <v>158</v>
      </c>
      <c r="D3205" t="s">
        <v>10113</v>
      </c>
      <c r="E3205">
        <v>46</v>
      </c>
      <c r="F3205" t="s">
        <v>10109</v>
      </c>
    </row>
    <row r="3206" spans="1:6" x14ac:dyDescent="0.25">
      <c r="A3206" t="s">
        <v>20175</v>
      </c>
      <c r="B3206" t="s">
        <v>73</v>
      </c>
      <c r="C3206" t="s">
        <v>158</v>
      </c>
      <c r="D3206" t="s">
        <v>457</v>
      </c>
      <c r="E3206">
        <v>1</v>
      </c>
      <c r="F3206" t="s">
        <v>10109</v>
      </c>
    </row>
    <row r="3207" spans="1:6" x14ac:dyDescent="0.25">
      <c r="A3207" t="s">
        <v>20296</v>
      </c>
      <c r="B3207" t="s">
        <v>73</v>
      </c>
      <c r="C3207" t="s">
        <v>158</v>
      </c>
      <c r="D3207" t="s">
        <v>475</v>
      </c>
      <c r="E3207">
        <v>1</v>
      </c>
      <c r="F3207" t="s">
        <v>10109</v>
      </c>
    </row>
    <row r="3208" spans="1:6" x14ac:dyDescent="0.25">
      <c r="A3208" t="s">
        <v>20965</v>
      </c>
      <c r="B3208" t="s">
        <v>73</v>
      </c>
      <c r="C3208" t="s">
        <v>158</v>
      </c>
      <c r="D3208" t="s">
        <v>477</v>
      </c>
      <c r="E3208">
        <v>1</v>
      </c>
      <c r="F3208" t="s">
        <v>10109</v>
      </c>
    </row>
    <row r="3209" spans="1:6" x14ac:dyDescent="0.25">
      <c r="A3209" t="s">
        <v>11771</v>
      </c>
      <c r="B3209" t="s">
        <v>73</v>
      </c>
      <c r="C3209" t="s">
        <v>158</v>
      </c>
      <c r="D3209" t="s">
        <v>480</v>
      </c>
      <c r="E3209">
        <v>2</v>
      </c>
      <c r="F3209" t="s">
        <v>10109</v>
      </c>
    </row>
    <row r="3210" spans="1:6" x14ac:dyDescent="0.25">
      <c r="A3210" t="s">
        <v>20624</v>
      </c>
      <c r="B3210" t="s">
        <v>73</v>
      </c>
      <c r="C3210" t="s">
        <v>159</v>
      </c>
      <c r="D3210" t="s">
        <v>498</v>
      </c>
      <c r="E3210">
        <v>1</v>
      </c>
      <c r="F3210" t="s">
        <v>10109</v>
      </c>
    </row>
    <row r="3211" spans="1:6" x14ac:dyDescent="0.25">
      <c r="A3211" t="s">
        <v>20587</v>
      </c>
      <c r="B3211" t="s">
        <v>73</v>
      </c>
      <c r="C3211" t="s">
        <v>159</v>
      </c>
      <c r="D3211" t="s">
        <v>10115</v>
      </c>
      <c r="E3211">
        <v>1</v>
      </c>
      <c r="F3211" t="s">
        <v>10109</v>
      </c>
    </row>
    <row r="3212" spans="1:6" x14ac:dyDescent="0.25">
      <c r="A3212" t="s">
        <v>12734</v>
      </c>
      <c r="B3212" t="s">
        <v>73</v>
      </c>
      <c r="C3212" t="s">
        <v>159</v>
      </c>
      <c r="D3212" t="s">
        <v>10111</v>
      </c>
      <c r="E3212">
        <v>22</v>
      </c>
      <c r="F3212" t="s">
        <v>10109</v>
      </c>
    </row>
    <row r="3213" spans="1:6" x14ac:dyDescent="0.25">
      <c r="A3213" t="s">
        <v>11815</v>
      </c>
      <c r="B3213" t="s">
        <v>73</v>
      </c>
      <c r="C3213" t="s">
        <v>159</v>
      </c>
      <c r="D3213" t="s">
        <v>10113</v>
      </c>
      <c r="E3213">
        <v>22</v>
      </c>
      <c r="F3213" t="s">
        <v>10109</v>
      </c>
    </row>
    <row r="3214" spans="1:6" x14ac:dyDescent="0.25">
      <c r="A3214" t="s">
        <v>20160</v>
      </c>
      <c r="B3214" t="s">
        <v>73</v>
      </c>
      <c r="C3214" t="s">
        <v>159</v>
      </c>
      <c r="D3214" t="s">
        <v>475</v>
      </c>
      <c r="E3214">
        <v>1</v>
      </c>
      <c r="F3214" t="s">
        <v>10109</v>
      </c>
    </row>
    <row r="3215" spans="1:6" x14ac:dyDescent="0.25">
      <c r="A3215" t="s">
        <v>12364</v>
      </c>
      <c r="B3215" t="s">
        <v>73</v>
      </c>
      <c r="C3215" t="s">
        <v>160</v>
      </c>
      <c r="D3215" t="s">
        <v>10115</v>
      </c>
      <c r="E3215">
        <v>1</v>
      </c>
      <c r="F3215" t="s">
        <v>10109</v>
      </c>
    </row>
    <row r="3216" spans="1:6" x14ac:dyDescent="0.25">
      <c r="A3216" t="s">
        <v>12733</v>
      </c>
      <c r="B3216" t="s">
        <v>73</v>
      </c>
      <c r="C3216" t="s">
        <v>160</v>
      </c>
      <c r="D3216" t="s">
        <v>10111</v>
      </c>
      <c r="E3216">
        <v>34</v>
      </c>
      <c r="F3216" t="s">
        <v>10109</v>
      </c>
    </row>
    <row r="3217" spans="1:6" x14ac:dyDescent="0.25">
      <c r="A3217" t="s">
        <v>12026</v>
      </c>
      <c r="B3217" t="s">
        <v>73</v>
      </c>
      <c r="C3217" t="s">
        <v>160</v>
      </c>
      <c r="D3217" t="s">
        <v>463</v>
      </c>
      <c r="E3217">
        <v>1</v>
      </c>
      <c r="F3217" t="s">
        <v>10109</v>
      </c>
    </row>
    <row r="3218" spans="1:6" x14ac:dyDescent="0.25">
      <c r="A3218" t="s">
        <v>12849</v>
      </c>
      <c r="B3218" t="s">
        <v>73</v>
      </c>
      <c r="C3218" t="s">
        <v>160</v>
      </c>
      <c r="D3218" t="s">
        <v>10113</v>
      </c>
      <c r="E3218">
        <v>35</v>
      </c>
      <c r="F3218" t="s">
        <v>10109</v>
      </c>
    </row>
    <row r="3219" spans="1:6" x14ac:dyDescent="0.25">
      <c r="A3219" t="s">
        <v>12705</v>
      </c>
      <c r="B3219" t="s">
        <v>73</v>
      </c>
      <c r="C3219" t="s">
        <v>161</v>
      </c>
      <c r="D3219" t="s">
        <v>10111</v>
      </c>
      <c r="E3219">
        <v>8</v>
      </c>
      <c r="F3219" t="s">
        <v>10109</v>
      </c>
    </row>
    <row r="3220" spans="1:6" x14ac:dyDescent="0.25">
      <c r="A3220" t="s">
        <v>12759</v>
      </c>
      <c r="B3220" t="s">
        <v>73</v>
      </c>
      <c r="C3220" t="s">
        <v>161</v>
      </c>
      <c r="D3220" t="s">
        <v>10113</v>
      </c>
      <c r="E3220">
        <v>11</v>
      </c>
      <c r="F3220" t="s">
        <v>10109</v>
      </c>
    </row>
    <row r="3221" spans="1:6" x14ac:dyDescent="0.25">
      <c r="A3221" t="s">
        <v>11077</v>
      </c>
      <c r="B3221" t="s">
        <v>73</v>
      </c>
      <c r="C3221" t="s">
        <v>162</v>
      </c>
      <c r="D3221" t="s">
        <v>10115</v>
      </c>
      <c r="E3221">
        <v>1</v>
      </c>
      <c r="F3221" t="s">
        <v>10109</v>
      </c>
    </row>
    <row r="3222" spans="1:6" x14ac:dyDescent="0.25">
      <c r="A3222" t="s">
        <v>10394</v>
      </c>
      <c r="B3222" t="s">
        <v>73</v>
      </c>
      <c r="C3222" t="s">
        <v>162</v>
      </c>
      <c r="D3222" t="s">
        <v>10111</v>
      </c>
      <c r="E3222">
        <v>37</v>
      </c>
      <c r="F3222" t="s">
        <v>10109</v>
      </c>
    </row>
    <row r="3223" spans="1:6" x14ac:dyDescent="0.25">
      <c r="A3223" t="s">
        <v>12396</v>
      </c>
      <c r="B3223" t="s">
        <v>73</v>
      </c>
      <c r="C3223" t="s">
        <v>162</v>
      </c>
      <c r="D3223" t="s">
        <v>10113</v>
      </c>
      <c r="E3223">
        <v>40</v>
      </c>
      <c r="F3223" t="s">
        <v>10109</v>
      </c>
    </row>
    <row r="3224" spans="1:6" x14ac:dyDescent="0.25">
      <c r="A3224" t="s">
        <v>21264</v>
      </c>
      <c r="B3224" t="s">
        <v>73</v>
      </c>
      <c r="C3224" t="s">
        <v>162</v>
      </c>
      <c r="D3224" t="s">
        <v>480</v>
      </c>
      <c r="E3224">
        <v>1</v>
      </c>
      <c r="F3224" t="s">
        <v>10109</v>
      </c>
    </row>
    <row r="3225" spans="1:6" x14ac:dyDescent="0.25">
      <c r="A3225" t="s">
        <v>20966</v>
      </c>
      <c r="B3225" t="s">
        <v>73</v>
      </c>
      <c r="C3225" t="s">
        <v>163</v>
      </c>
      <c r="D3225" t="s">
        <v>10115</v>
      </c>
      <c r="E3225">
        <v>1</v>
      </c>
      <c r="F3225" t="s">
        <v>10109</v>
      </c>
    </row>
    <row r="3226" spans="1:6" x14ac:dyDescent="0.25">
      <c r="A3226" t="s">
        <v>11915</v>
      </c>
      <c r="B3226" t="s">
        <v>73</v>
      </c>
      <c r="C3226" t="s">
        <v>163</v>
      </c>
      <c r="D3226" t="s">
        <v>10111</v>
      </c>
      <c r="E3226">
        <v>13</v>
      </c>
      <c r="F3226" t="s">
        <v>10109</v>
      </c>
    </row>
    <row r="3227" spans="1:6" x14ac:dyDescent="0.25">
      <c r="A3227" t="s">
        <v>21094</v>
      </c>
      <c r="B3227" t="s">
        <v>73</v>
      </c>
      <c r="C3227" t="s">
        <v>163</v>
      </c>
      <c r="D3227" t="s">
        <v>463</v>
      </c>
      <c r="E3227">
        <v>1</v>
      </c>
      <c r="F3227" t="s">
        <v>10109</v>
      </c>
    </row>
    <row r="3228" spans="1:6" x14ac:dyDescent="0.25">
      <c r="A3228" t="s">
        <v>12945</v>
      </c>
      <c r="B3228" t="s">
        <v>73</v>
      </c>
      <c r="C3228" t="s">
        <v>163</v>
      </c>
      <c r="D3228" t="s">
        <v>10113</v>
      </c>
      <c r="E3228">
        <v>15</v>
      </c>
      <c r="F3228" t="s">
        <v>10109</v>
      </c>
    </row>
    <row r="3229" spans="1:6" x14ac:dyDescent="0.25">
      <c r="A3229" t="s">
        <v>21257</v>
      </c>
      <c r="B3229" t="s">
        <v>73</v>
      </c>
      <c r="C3229" t="s">
        <v>163</v>
      </c>
      <c r="D3229" t="s">
        <v>480</v>
      </c>
      <c r="E3229">
        <v>1</v>
      </c>
      <c r="F3229" t="s">
        <v>10109</v>
      </c>
    </row>
    <row r="3230" spans="1:6" x14ac:dyDescent="0.25">
      <c r="A3230" t="s">
        <v>10861</v>
      </c>
      <c r="B3230" t="s">
        <v>73</v>
      </c>
      <c r="C3230" t="s">
        <v>164</v>
      </c>
      <c r="D3230" t="s">
        <v>10111</v>
      </c>
      <c r="E3230">
        <v>8</v>
      </c>
      <c r="F3230" t="s">
        <v>10109</v>
      </c>
    </row>
    <row r="3231" spans="1:6" x14ac:dyDescent="0.25">
      <c r="A3231" t="s">
        <v>12521</v>
      </c>
      <c r="B3231" t="s">
        <v>73</v>
      </c>
      <c r="C3231" t="s">
        <v>164</v>
      </c>
      <c r="D3231" t="s">
        <v>10113</v>
      </c>
      <c r="E3231">
        <v>9</v>
      </c>
      <c r="F3231" t="s">
        <v>10109</v>
      </c>
    </row>
    <row r="3232" spans="1:6" x14ac:dyDescent="0.25">
      <c r="A3232" t="s">
        <v>21091</v>
      </c>
      <c r="B3232" t="s">
        <v>73</v>
      </c>
      <c r="C3232" t="s">
        <v>165</v>
      </c>
      <c r="D3232" t="s">
        <v>451</v>
      </c>
      <c r="E3232">
        <v>1</v>
      </c>
      <c r="F3232" t="s">
        <v>10109</v>
      </c>
    </row>
    <row r="3233" spans="1:6" x14ac:dyDescent="0.25">
      <c r="A3233" t="s">
        <v>12701</v>
      </c>
      <c r="B3233" t="s">
        <v>73</v>
      </c>
      <c r="C3233" t="s">
        <v>165</v>
      </c>
      <c r="D3233" t="s">
        <v>10115</v>
      </c>
      <c r="E3233">
        <v>3</v>
      </c>
      <c r="F3233" t="s">
        <v>10109</v>
      </c>
    </row>
    <row r="3234" spans="1:6" x14ac:dyDescent="0.25">
      <c r="A3234" t="s">
        <v>10842</v>
      </c>
      <c r="B3234" t="s">
        <v>73</v>
      </c>
      <c r="C3234" t="s">
        <v>165</v>
      </c>
      <c r="D3234" t="s">
        <v>10111</v>
      </c>
      <c r="E3234">
        <v>64</v>
      </c>
      <c r="F3234" t="s">
        <v>10109</v>
      </c>
    </row>
    <row r="3235" spans="1:6" x14ac:dyDescent="0.25">
      <c r="A3235" t="s">
        <v>20515</v>
      </c>
      <c r="B3235" t="s">
        <v>73</v>
      </c>
      <c r="C3235" t="s">
        <v>165</v>
      </c>
      <c r="D3235" t="s">
        <v>462</v>
      </c>
      <c r="E3235">
        <v>1</v>
      </c>
      <c r="F3235" t="s">
        <v>10109</v>
      </c>
    </row>
    <row r="3236" spans="1:6" x14ac:dyDescent="0.25">
      <c r="A3236" t="s">
        <v>20202</v>
      </c>
      <c r="B3236" t="s">
        <v>73</v>
      </c>
      <c r="C3236" t="s">
        <v>165</v>
      </c>
      <c r="D3236" t="s">
        <v>10122</v>
      </c>
      <c r="E3236">
        <v>1</v>
      </c>
      <c r="F3236" t="s">
        <v>10109</v>
      </c>
    </row>
    <row r="3237" spans="1:6" x14ac:dyDescent="0.25">
      <c r="A3237" t="s">
        <v>11536</v>
      </c>
      <c r="B3237" t="s">
        <v>73</v>
      </c>
      <c r="C3237" t="s">
        <v>165</v>
      </c>
      <c r="D3237" t="s">
        <v>463</v>
      </c>
      <c r="E3237">
        <v>2</v>
      </c>
      <c r="F3237" t="s">
        <v>10109</v>
      </c>
    </row>
    <row r="3238" spans="1:6" x14ac:dyDescent="0.25">
      <c r="A3238" t="s">
        <v>10574</v>
      </c>
      <c r="B3238" t="s">
        <v>73</v>
      </c>
      <c r="C3238" t="s">
        <v>165</v>
      </c>
      <c r="D3238" t="s">
        <v>10113</v>
      </c>
      <c r="E3238">
        <v>71</v>
      </c>
      <c r="F3238" t="s">
        <v>10109</v>
      </c>
    </row>
    <row r="3239" spans="1:6" x14ac:dyDescent="0.25">
      <c r="A3239" t="s">
        <v>20981</v>
      </c>
      <c r="B3239" t="s">
        <v>73</v>
      </c>
      <c r="C3239" t="s">
        <v>165</v>
      </c>
      <c r="D3239" t="s">
        <v>457</v>
      </c>
      <c r="E3239">
        <v>1</v>
      </c>
      <c r="F3239" t="s">
        <v>10109</v>
      </c>
    </row>
    <row r="3240" spans="1:6" x14ac:dyDescent="0.25">
      <c r="A3240" t="s">
        <v>20856</v>
      </c>
      <c r="B3240" t="s">
        <v>73</v>
      </c>
      <c r="C3240" t="s">
        <v>165</v>
      </c>
      <c r="D3240" t="s">
        <v>470</v>
      </c>
      <c r="E3240">
        <v>1</v>
      </c>
      <c r="F3240" t="s">
        <v>10109</v>
      </c>
    </row>
    <row r="3241" spans="1:6" x14ac:dyDescent="0.25">
      <c r="A3241" t="s">
        <v>20637</v>
      </c>
      <c r="B3241" t="s">
        <v>73</v>
      </c>
      <c r="C3241" t="s">
        <v>165</v>
      </c>
      <c r="D3241" t="s">
        <v>471</v>
      </c>
      <c r="E3241">
        <v>1</v>
      </c>
      <c r="F3241" t="s">
        <v>10109</v>
      </c>
    </row>
    <row r="3242" spans="1:6" x14ac:dyDescent="0.25">
      <c r="A3242" t="s">
        <v>20556</v>
      </c>
      <c r="B3242" t="s">
        <v>73</v>
      </c>
      <c r="C3242" t="s">
        <v>165</v>
      </c>
      <c r="D3242" t="s">
        <v>475</v>
      </c>
      <c r="E3242">
        <v>1</v>
      </c>
      <c r="F3242" t="s">
        <v>10109</v>
      </c>
    </row>
    <row r="3243" spans="1:6" x14ac:dyDescent="0.25">
      <c r="A3243" t="s">
        <v>21401</v>
      </c>
      <c r="B3243" t="s">
        <v>73</v>
      </c>
      <c r="C3243" t="s">
        <v>165</v>
      </c>
      <c r="D3243" t="s">
        <v>477</v>
      </c>
      <c r="E3243">
        <v>1</v>
      </c>
      <c r="F3243" t="s">
        <v>10109</v>
      </c>
    </row>
    <row r="3244" spans="1:6" x14ac:dyDescent="0.25">
      <c r="A3244" t="s">
        <v>20976</v>
      </c>
      <c r="B3244" t="s">
        <v>73</v>
      </c>
      <c r="C3244" t="s">
        <v>165</v>
      </c>
      <c r="D3244" t="s">
        <v>478</v>
      </c>
      <c r="E3244">
        <v>1</v>
      </c>
      <c r="F3244" t="s">
        <v>10109</v>
      </c>
    </row>
    <row r="3245" spans="1:6" x14ac:dyDescent="0.25">
      <c r="A3245" t="s">
        <v>11553</v>
      </c>
      <c r="B3245" t="s">
        <v>73</v>
      </c>
      <c r="C3245" t="s">
        <v>165</v>
      </c>
      <c r="D3245" t="s">
        <v>480</v>
      </c>
      <c r="E3245">
        <v>1</v>
      </c>
      <c r="F3245" t="s">
        <v>10109</v>
      </c>
    </row>
    <row r="3246" spans="1:6" x14ac:dyDescent="0.25">
      <c r="A3246" t="s">
        <v>11923</v>
      </c>
      <c r="B3246" t="s">
        <v>73</v>
      </c>
      <c r="C3246" t="s">
        <v>166</v>
      </c>
      <c r="D3246" t="s">
        <v>10115</v>
      </c>
      <c r="E3246">
        <v>1</v>
      </c>
      <c r="F3246" t="s">
        <v>10109</v>
      </c>
    </row>
    <row r="3247" spans="1:6" x14ac:dyDescent="0.25">
      <c r="A3247" t="s">
        <v>12749</v>
      </c>
      <c r="B3247" t="s">
        <v>73</v>
      </c>
      <c r="C3247" t="s">
        <v>166</v>
      </c>
      <c r="D3247" t="s">
        <v>10111</v>
      </c>
      <c r="E3247">
        <v>13</v>
      </c>
      <c r="F3247" t="s">
        <v>10109</v>
      </c>
    </row>
    <row r="3248" spans="1:6" x14ac:dyDescent="0.25">
      <c r="A3248" t="s">
        <v>12773</v>
      </c>
      <c r="B3248" t="s">
        <v>73</v>
      </c>
      <c r="C3248" t="s">
        <v>166</v>
      </c>
      <c r="D3248" t="s">
        <v>463</v>
      </c>
      <c r="E3248">
        <v>1</v>
      </c>
      <c r="F3248" t="s">
        <v>10109</v>
      </c>
    </row>
    <row r="3249" spans="1:6" x14ac:dyDescent="0.25">
      <c r="A3249" t="s">
        <v>10517</v>
      </c>
      <c r="B3249" t="s">
        <v>73</v>
      </c>
      <c r="C3249" t="s">
        <v>166</v>
      </c>
      <c r="D3249" t="s">
        <v>10113</v>
      </c>
      <c r="E3249">
        <v>16</v>
      </c>
      <c r="F3249" t="s">
        <v>10109</v>
      </c>
    </row>
    <row r="3250" spans="1:6" x14ac:dyDescent="0.25">
      <c r="A3250" t="s">
        <v>10897</v>
      </c>
      <c r="B3250" t="s">
        <v>73</v>
      </c>
      <c r="C3250" t="s">
        <v>167</v>
      </c>
      <c r="D3250" t="s">
        <v>10111</v>
      </c>
      <c r="E3250">
        <v>13</v>
      </c>
      <c r="F3250" t="s">
        <v>10109</v>
      </c>
    </row>
    <row r="3251" spans="1:6" x14ac:dyDescent="0.25">
      <c r="A3251" t="s">
        <v>12340</v>
      </c>
      <c r="B3251" t="s">
        <v>73</v>
      </c>
      <c r="C3251" t="s">
        <v>167</v>
      </c>
      <c r="D3251" t="s">
        <v>10113</v>
      </c>
      <c r="E3251">
        <v>15</v>
      </c>
      <c r="F3251" t="s">
        <v>10109</v>
      </c>
    </row>
    <row r="3252" spans="1:6" x14ac:dyDescent="0.25">
      <c r="A3252" t="s">
        <v>10493</v>
      </c>
      <c r="B3252" t="s">
        <v>73</v>
      </c>
      <c r="C3252" t="s">
        <v>168</v>
      </c>
      <c r="D3252" t="s">
        <v>10115</v>
      </c>
      <c r="E3252">
        <v>3</v>
      </c>
      <c r="F3252" t="s">
        <v>10109</v>
      </c>
    </row>
    <row r="3253" spans="1:6" x14ac:dyDescent="0.25">
      <c r="A3253" t="s">
        <v>11029</v>
      </c>
      <c r="B3253" t="s">
        <v>73</v>
      </c>
      <c r="C3253" t="s">
        <v>168</v>
      </c>
      <c r="D3253" t="s">
        <v>10111</v>
      </c>
      <c r="E3253">
        <v>47</v>
      </c>
      <c r="F3253" t="s">
        <v>10109</v>
      </c>
    </row>
    <row r="3254" spans="1:6" x14ac:dyDescent="0.25">
      <c r="A3254" t="s">
        <v>11782</v>
      </c>
      <c r="B3254" t="s">
        <v>73</v>
      </c>
      <c r="C3254" t="s">
        <v>168</v>
      </c>
      <c r="D3254" t="s">
        <v>10122</v>
      </c>
      <c r="E3254">
        <v>1</v>
      </c>
      <c r="F3254" t="s">
        <v>10109</v>
      </c>
    </row>
    <row r="3255" spans="1:6" x14ac:dyDescent="0.25">
      <c r="A3255" t="s">
        <v>12569</v>
      </c>
      <c r="B3255" t="s">
        <v>73</v>
      </c>
      <c r="C3255" t="s">
        <v>168</v>
      </c>
      <c r="D3255" t="s">
        <v>463</v>
      </c>
      <c r="E3255">
        <v>2</v>
      </c>
      <c r="F3255" t="s">
        <v>10109</v>
      </c>
    </row>
    <row r="3256" spans="1:6" x14ac:dyDescent="0.25">
      <c r="A3256" t="s">
        <v>11570</v>
      </c>
      <c r="B3256" t="s">
        <v>73</v>
      </c>
      <c r="C3256" t="s">
        <v>168</v>
      </c>
      <c r="D3256" t="s">
        <v>10113</v>
      </c>
      <c r="E3256">
        <v>53</v>
      </c>
      <c r="F3256" t="s">
        <v>10109</v>
      </c>
    </row>
    <row r="3257" spans="1:6" x14ac:dyDescent="0.25">
      <c r="A3257" t="s">
        <v>21444</v>
      </c>
      <c r="B3257" t="s">
        <v>73</v>
      </c>
      <c r="C3257" t="s">
        <v>168</v>
      </c>
      <c r="D3257" t="s">
        <v>457</v>
      </c>
      <c r="E3257">
        <v>1</v>
      </c>
      <c r="F3257" t="s">
        <v>10109</v>
      </c>
    </row>
    <row r="3258" spans="1:6" x14ac:dyDescent="0.25">
      <c r="A3258" t="s">
        <v>10170</v>
      </c>
      <c r="B3258" t="s">
        <v>73</v>
      </c>
      <c r="C3258" t="s">
        <v>168</v>
      </c>
      <c r="D3258" t="s">
        <v>469</v>
      </c>
      <c r="E3258">
        <v>1</v>
      </c>
      <c r="F3258" t="s">
        <v>10109</v>
      </c>
    </row>
    <row r="3259" spans="1:6" x14ac:dyDescent="0.25">
      <c r="A3259" t="s">
        <v>11064</v>
      </c>
      <c r="B3259" t="s">
        <v>73</v>
      </c>
      <c r="C3259" t="s">
        <v>168</v>
      </c>
      <c r="D3259" t="s">
        <v>474</v>
      </c>
      <c r="E3259">
        <v>1</v>
      </c>
      <c r="F3259" t="s">
        <v>10109</v>
      </c>
    </row>
    <row r="3260" spans="1:6" x14ac:dyDescent="0.25">
      <c r="A3260" t="s">
        <v>21149</v>
      </c>
      <c r="B3260" t="s">
        <v>73</v>
      </c>
      <c r="C3260" t="s">
        <v>168</v>
      </c>
      <c r="D3260" t="s">
        <v>475</v>
      </c>
      <c r="E3260">
        <v>1</v>
      </c>
      <c r="F3260" t="s">
        <v>10109</v>
      </c>
    </row>
    <row r="3261" spans="1:6" x14ac:dyDescent="0.25">
      <c r="A3261" t="s">
        <v>20539</v>
      </c>
      <c r="B3261" t="s">
        <v>73</v>
      </c>
      <c r="C3261" t="s">
        <v>168</v>
      </c>
      <c r="D3261" t="s">
        <v>479</v>
      </c>
      <c r="E3261">
        <v>2</v>
      </c>
      <c r="F3261" t="s">
        <v>10109</v>
      </c>
    </row>
    <row r="3262" spans="1:6" x14ac:dyDescent="0.25">
      <c r="A3262" t="s">
        <v>12817</v>
      </c>
      <c r="B3262" t="s">
        <v>73</v>
      </c>
      <c r="C3262" t="s">
        <v>169</v>
      </c>
      <c r="D3262" t="s">
        <v>10111</v>
      </c>
      <c r="E3262">
        <v>24</v>
      </c>
      <c r="F3262" t="s">
        <v>10109</v>
      </c>
    </row>
    <row r="3263" spans="1:6" x14ac:dyDescent="0.25">
      <c r="A3263" t="s">
        <v>11948</v>
      </c>
      <c r="B3263" t="s">
        <v>73</v>
      </c>
      <c r="C3263" t="s">
        <v>169</v>
      </c>
      <c r="D3263" t="s">
        <v>10113</v>
      </c>
      <c r="E3263">
        <v>27</v>
      </c>
      <c r="F3263" t="s">
        <v>10109</v>
      </c>
    </row>
    <row r="3264" spans="1:6" x14ac:dyDescent="0.25">
      <c r="A3264" t="s">
        <v>12686</v>
      </c>
      <c r="B3264" t="s">
        <v>73</v>
      </c>
      <c r="C3264" t="s">
        <v>170</v>
      </c>
      <c r="D3264" t="s">
        <v>10111</v>
      </c>
      <c r="E3264">
        <v>17</v>
      </c>
      <c r="F3264" t="s">
        <v>10109</v>
      </c>
    </row>
    <row r="3265" spans="1:6" x14ac:dyDescent="0.25">
      <c r="A3265" t="s">
        <v>10152</v>
      </c>
      <c r="B3265" t="s">
        <v>73</v>
      </c>
      <c r="C3265" t="s">
        <v>170</v>
      </c>
      <c r="D3265" t="s">
        <v>10113</v>
      </c>
      <c r="E3265">
        <v>19</v>
      </c>
      <c r="F3265" t="s">
        <v>10109</v>
      </c>
    </row>
    <row r="3266" spans="1:6" x14ac:dyDescent="0.25">
      <c r="A3266" t="s">
        <v>20607</v>
      </c>
      <c r="B3266" t="s">
        <v>73</v>
      </c>
      <c r="C3266" t="s">
        <v>171</v>
      </c>
      <c r="D3266" t="s">
        <v>461</v>
      </c>
      <c r="E3266">
        <v>1</v>
      </c>
      <c r="F3266" t="s">
        <v>10109</v>
      </c>
    </row>
    <row r="3267" spans="1:6" x14ac:dyDescent="0.25">
      <c r="A3267" t="s">
        <v>11813</v>
      </c>
      <c r="B3267" t="s">
        <v>73</v>
      </c>
      <c r="C3267" t="s">
        <v>171</v>
      </c>
      <c r="D3267" t="s">
        <v>10115</v>
      </c>
      <c r="E3267">
        <v>2</v>
      </c>
      <c r="F3267" t="s">
        <v>10109</v>
      </c>
    </row>
    <row r="3268" spans="1:6" x14ac:dyDescent="0.25">
      <c r="A3268" t="s">
        <v>10583</v>
      </c>
      <c r="B3268" t="s">
        <v>73</v>
      </c>
      <c r="C3268" t="s">
        <v>171</v>
      </c>
      <c r="D3268" t="s">
        <v>10111</v>
      </c>
      <c r="E3268">
        <v>36</v>
      </c>
      <c r="F3268" t="s">
        <v>10109</v>
      </c>
    </row>
    <row r="3269" spans="1:6" x14ac:dyDescent="0.25">
      <c r="A3269" t="s">
        <v>10127</v>
      </c>
      <c r="B3269" t="s">
        <v>73</v>
      </c>
      <c r="C3269" t="s">
        <v>171</v>
      </c>
      <c r="D3269" t="s">
        <v>10113</v>
      </c>
      <c r="E3269">
        <v>57</v>
      </c>
      <c r="F3269" t="s">
        <v>10109</v>
      </c>
    </row>
    <row r="3270" spans="1:6" x14ac:dyDescent="0.25">
      <c r="A3270" t="s">
        <v>21100</v>
      </c>
      <c r="B3270" t="s">
        <v>73</v>
      </c>
      <c r="C3270" t="s">
        <v>171</v>
      </c>
      <c r="D3270" t="s">
        <v>469</v>
      </c>
      <c r="E3270">
        <v>1</v>
      </c>
      <c r="F3270" t="s">
        <v>10109</v>
      </c>
    </row>
    <row r="3271" spans="1:6" x14ac:dyDescent="0.25">
      <c r="A3271" t="s">
        <v>20568</v>
      </c>
      <c r="B3271" t="s">
        <v>73</v>
      </c>
      <c r="C3271" t="s">
        <v>172</v>
      </c>
      <c r="D3271" t="s">
        <v>10115</v>
      </c>
      <c r="E3271">
        <v>1</v>
      </c>
      <c r="F3271" t="s">
        <v>10109</v>
      </c>
    </row>
    <row r="3272" spans="1:6" x14ac:dyDescent="0.25">
      <c r="A3272" t="s">
        <v>12331</v>
      </c>
      <c r="B3272" t="s">
        <v>73</v>
      </c>
      <c r="C3272" t="s">
        <v>172</v>
      </c>
      <c r="D3272" t="s">
        <v>10111</v>
      </c>
      <c r="E3272">
        <v>28</v>
      </c>
      <c r="F3272" t="s">
        <v>10109</v>
      </c>
    </row>
    <row r="3273" spans="1:6" x14ac:dyDescent="0.25">
      <c r="A3273" t="s">
        <v>20582</v>
      </c>
      <c r="B3273" t="s">
        <v>73</v>
      </c>
      <c r="C3273" t="s">
        <v>172</v>
      </c>
      <c r="D3273" t="s">
        <v>10122</v>
      </c>
      <c r="E3273">
        <v>1</v>
      </c>
      <c r="F3273" t="s">
        <v>10109</v>
      </c>
    </row>
    <row r="3274" spans="1:6" x14ac:dyDescent="0.25">
      <c r="A3274" t="s">
        <v>11554</v>
      </c>
      <c r="B3274" t="s">
        <v>73</v>
      </c>
      <c r="C3274" t="s">
        <v>172</v>
      </c>
      <c r="D3274" t="s">
        <v>10113</v>
      </c>
      <c r="E3274">
        <v>32</v>
      </c>
      <c r="F3274" t="s">
        <v>10109</v>
      </c>
    </row>
    <row r="3275" spans="1:6" x14ac:dyDescent="0.25">
      <c r="A3275" t="s">
        <v>20236</v>
      </c>
      <c r="B3275" t="s">
        <v>73</v>
      </c>
      <c r="C3275" t="s">
        <v>246</v>
      </c>
      <c r="D3275" t="s">
        <v>10111</v>
      </c>
      <c r="E3275">
        <v>1</v>
      </c>
      <c r="F3275" t="s">
        <v>10109</v>
      </c>
    </row>
    <row r="3276" spans="1:6" x14ac:dyDescent="0.25">
      <c r="A3276" t="s">
        <v>20511</v>
      </c>
      <c r="B3276" t="s">
        <v>73</v>
      </c>
      <c r="C3276" t="s">
        <v>246</v>
      </c>
      <c r="D3276" t="s">
        <v>10113</v>
      </c>
      <c r="E3276">
        <v>1</v>
      </c>
      <c r="F3276" t="s">
        <v>10109</v>
      </c>
    </row>
    <row r="3277" spans="1:6" x14ac:dyDescent="0.25">
      <c r="A3277" t="s">
        <v>20588</v>
      </c>
      <c r="B3277" t="s">
        <v>73</v>
      </c>
      <c r="C3277" t="s">
        <v>173</v>
      </c>
      <c r="D3277" t="s">
        <v>455</v>
      </c>
      <c r="E3277">
        <v>1</v>
      </c>
      <c r="F3277" t="s">
        <v>10109</v>
      </c>
    </row>
    <row r="3278" spans="1:6" x14ac:dyDescent="0.25">
      <c r="A3278" t="s">
        <v>21011</v>
      </c>
      <c r="B3278" t="s">
        <v>73</v>
      </c>
      <c r="C3278" t="s">
        <v>173</v>
      </c>
      <c r="D3278" t="s">
        <v>10115</v>
      </c>
      <c r="E3278">
        <v>2</v>
      </c>
      <c r="F3278" t="s">
        <v>10109</v>
      </c>
    </row>
    <row r="3279" spans="1:6" x14ac:dyDescent="0.25">
      <c r="A3279" t="s">
        <v>10463</v>
      </c>
      <c r="B3279" t="s">
        <v>73</v>
      </c>
      <c r="C3279" t="s">
        <v>173</v>
      </c>
      <c r="D3279" t="s">
        <v>10111</v>
      </c>
      <c r="E3279">
        <v>20</v>
      </c>
      <c r="F3279" t="s">
        <v>10109</v>
      </c>
    </row>
    <row r="3280" spans="1:6" x14ac:dyDescent="0.25">
      <c r="A3280" t="s">
        <v>20787</v>
      </c>
      <c r="B3280" t="s">
        <v>73</v>
      </c>
      <c r="C3280" t="s">
        <v>173</v>
      </c>
      <c r="D3280" t="s">
        <v>10122</v>
      </c>
      <c r="E3280">
        <v>1</v>
      </c>
      <c r="F3280" t="s">
        <v>10109</v>
      </c>
    </row>
    <row r="3281" spans="1:6" x14ac:dyDescent="0.25">
      <c r="A3281" t="s">
        <v>20995</v>
      </c>
      <c r="B3281" t="s">
        <v>73</v>
      </c>
      <c r="C3281" t="s">
        <v>173</v>
      </c>
      <c r="D3281" t="s">
        <v>463</v>
      </c>
      <c r="E3281">
        <v>2</v>
      </c>
      <c r="F3281" t="s">
        <v>10109</v>
      </c>
    </row>
    <row r="3282" spans="1:6" x14ac:dyDescent="0.25">
      <c r="A3282" t="s">
        <v>11909</v>
      </c>
      <c r="B3282" t="s">
        <v>73</v>
      </c>
      <c r="C3282" t="s">
        <v>173</v>
      </c>
      <c r="D3282" t="s">
        <v>10113</v>
      </c>
      <c r="E3282">
        <v>22</v>
      </c>
      <c r="F3282" t="s">
        <v>10109</v>
      </c>
    </row>
    <row r="3283" spans="1:6" x14ac:dyDescent="0.25">
      <c r="A3283" t="s">
        <v>12063</v>
      </c>
      <c r="B3283" t="s">
        <v>73</v>
      </c>
      <c r="C3283" t="s">
        <v>174</v>
      </c>
      <c r="D3283" t="s">
        <v>451</v>
      </c>
      <c r="E3283">
        <v>3</v>
      </c>
      <c r="F3283" t="s">
        <v>10109</v>
      </c>
    </row>
    <row r="3284" spans="1:6" x14ac:dyDescent="0.25">
      <c r="A3284" t="s">
        <v>11937</v>
      </c>
      <c r="B3284" t="s">
        <v>73</v>
      </c>
      <c r="C3284" t="s">
        <v>174</v>
      </c>
      <c r="D3284" t="s">
        <v>454</v>
      </c>
      <c r="E3284">
        <v>1</v>
      </c>
      <c r="F3284" t="s">
        <v>10109</v>
      </c>
    </row>
    <row r="3285" spans="1:6" x14ac:dyDescent="0.25">
      <c r="A3285" t="s">
        <v>10362</v>
      </c>
      <c r="B3285" t="s">
        <v>73</v>
      </c>
      <c r="C3285" t="s">
        <v>174</v>
      </c>
      <c r="D3285" t="s">
        <v>10115</v>
      </c>
      <c r="E3285">
        <v>3</v>
      </c>
      <c r="F3285" t="s">
        <v>10109</v>
      </c>
    </row>
    <row r="3286" spans="1:6" x14ac:dyDescent="0.25">
      <c r="A3286" t="s">
        <v>12119</v>
      </c>
      <c r="B3286" t="s">
        <v>73</v>
      </c>
      <c r="C3286" t="s">
        <v>174</v>
      </c>
      <c r="D3286" t="s">
        <v>10111</v>
      </c>
      <c r="E3286">
        <v>74</v>
      </c>
      <c r="F3286" t="s">
        <v>10109</v>
      </c>
    </row>
    <row r="3287" spans="1:6" x14ac:dyDescent="0.25">
      <c r="A3287" t="s">
        <v>11907</v>
      </c>
      <c r="B3287" t="s">
        <v>73</v>
      </c>
      <c r="C3287" t="s">
        <v>174</v>
      </c>
      <c r="D3287" t="s">
        <v>463</v>
      </c>
      <c r="E3287">
        <v>2</v>
      </c>
      <c r="F3287" t="s">
        <v>10109</v>
      </c>
    </row>
    <row r="3288" spans="1:6" x14ac:dyDescent="0.25">
      <c r="A3288" t="s">
        <v>11393</v>
      </c>
      <c r="B3288" t="s">
        <v>73</v>
      </c>
      <c r="C3288" t="s">
        <v>174</v>
      </c>
      <c r="D3288" t="s">
        <v>10113</v>
      </c>
      <c r="E3288">
        <v>76</v>
      </c>
      <c r="F3288" t="s">
        <v>10109</v>
      </c>
    </row>
    <row r="3289" spans="1:6" x14ac:dyDescent="0.25">
      <c r="A3289" t="s">
        <v>20745</v>
      </c>
      <c r="B3289" t="s">
        <v>73</v>
      </c>
      <c r="C3289" t="s">
        <v>173</v>
      </c>
      <c r="D3289" t="s">
        <v>477</v>
      </c>
      <c r="E3289">
        <v>1</v>
      </c>
      <c r="F3289" t="s">
        <v>10109</v>
      </c>
    </row>
    <row r="3290" spans="1:6" x14ac:dyDescent="0.25">
      <c r="A3290" t="s">
        <v>21253</v>
      </c>
      <c r="B3290" t="s">
        <v>73</v>
      </c>
      <c r="C3290" t="s">
        <v>173</v>
      </c>
      <c r="D3290" t="s">
        <v>480</v>
      </c>
      <c r="E3290">
        <v>1</v>
      </c>
      <c r="F3290" t="s">
        <v>10109</v>
      </c>
    </row>
    <row r="3291" spans="1:6" x14ac:dyDescent="0.25">
      <c r="A3291" t="s">
        <v>20569</v>
      </c>
      <c r="B3291" t="s">
        <v>73</v>
      </c>
      <c r="C3291" t="s">
        <v>175</v>
      </c>
      <c r="D3291" t="s">
        <v>498</v>
      </c>
      <c r="E3291">
        <v>1</v>
      </c>
      <c r="F3291" t="s">
        <v>10109</v>
      </c>
    </row>
    <row r="3292" spans="1:6" x14ac:dyDescent="0.25">
      <c r="A3292" t="s">
        <v>20221</v>
      </c>
      <c r="B3292" t="s">
        <v>73</v>
      </c>
      <c r="C3292" t="s">
        <v>175</v>
      </c>
      <c r="D3292" t="s">
        <v>10115</v>
      </c>
      <c r="E3292">
        <v>1</v>
      </c>
      <c r="F3292" t="s">
        <v>10109</v>
      </c>
    </row>
    <row r="3293" spans="1:6" x14ac:dyDescent="0.25">
      <c r="A3293" t="s">
        <v>11531</v>
      </c>
      <c r="B3293" t="s">
        <v>73</v>
      </c>
      <c r="C3293" t="s">
        <v>175</v>
      </c>
      <c r="D3293" t="s">
        <v>10111</v>
      </c>
      <c r="E3293">
        <v>26</v>
      </c>
      <c r="F3293" t="s">
        <v>10109</v>
      </c>
    </row>
    <row r="3294" spans="1:6" x14ac:dyDescent="0.25">
      <c r="A3294" t="s">
        <v>21183</v>
      </c>
      <c r="B3294" t="s">
        <v>73</v>
      </c>
      <c r="C3294" t="s">
        <v>175</v>
      </c>
      <c r="D3294" t="s">
        <v>463</v>
      </c>
      <c r="E3294">
        <v>1</v>
      </c>
      <c r="F3294" t="s">
        <v>10109</v>
      </c>
    </row>
    <row r="3295" spans="1:6" x14ac:dyDescent="0.25">
      <c r="A3295" t="s">
        <v>11043</v>
      </c>
      <c r="B3295" t="s">
        <v>73</v>
      </c>
      <c r="C3295" t="s">
        <v>175</v>
      </c>
      <c r="D3295" t="s">
        <v>10113</v>
      </c>
      <c r="E3295">
        <v>28</v>
      </c>
      <c r="F3295" t="s">
        <v>10109</v>
      </c>
    </row>
    <row r="3296" spans="1:6" x14ac:dyDescent="0.25">
      <c r="A3296" t="s">
        <v>20857</v>
      </c>
      <c r="B3296" t="s">
        <v>73</v>
      </c>
      <c r="C3296" t="s">
        <v>175</v>
      </c>
      <c r="D3296" t="s">
        <v>470</v>
      </c>
      <c r="E3296">
        <v>1</v>
      </c>
      <c r="F3296" t="s">
        <v>10109</v>
      </c>
    </row>
    <row r="3297" spans="1:6" x14ac:dyDescent="0.25">
      <c r="A3297" t="s">
        <v>20486</v>
      </c>
      <c r="B3297" t="s">
        <v>73</v>
      </c>
      <c r="C3297" t="s">
        <v>175</v>
      </c>
      <c r="D3297" t="s">
        <v>472</v>
      </c>
      <c r="E3297">
        <v>1</v>
      </c>
      <c r="F3297" t="s">
        <v>10109</v>
      </c>
    </row>
    <row r="3298" spans="1:6" x14ac:dyDescent="0.25">
      <c r="A3298" t="s">
        <v>20167</v>
      </c>
      <c r="B3298" t="s">
        <v>73</v>
      </c>
      <c r="C3298" t="s">
        <v>175</v>
      </c>
      <c r="D3298" t="s">
        <v>475</v>
      </c>
      <c r="E3298">
        <v>1</v>
      </c>
      <c r="F3298" t="s">
        <v>10109</v>
      </c>
    </row>
    <row r="3299" spans="1:6" x14ac:dyDescent="0.25">
      <c r="A3299" t="s">
        <v>21050</v>
      </c>
      <c r="B3299" t="s">
        <v>73</v>
      </c>
      <c r="C3299" t="s">
        <v>175</v>
      </c>
      <c r="D3299" t="s">
        <v>479</v>
      </c>
      <c r="E3299">
        <v>1</v>
      </c>
      <c r="F3299" t="s">
        <v>10109</v>
      </c>
    </row>
    <row r="3300" spans="1:6" x14ac:dyDescent="0.25">
      <c r="A3300" t="s">
        <v>20276</v>
      </c>
      <c r="B3300" t="s">
        <v>73</v>
      </c>
      <c r="C3300" t="s">
        <v>176</v>
      </c>
      <c r="D3300" t="s">
        <v>451</v>
      </c>
      <c r="E3300">
        <v>1</v>
      </c>
      <c r="F3300" t="s">
        <v>10109</v>
      </c>
    </row>
    <row r="3301" spans="1:6" x14ac:dyDescent="0.25">
      <c r="A3301" t="s">
        <v>10459</v>
      </c>
      <c r="B3301" t="s">
        <v>73</v>
      </c>
      <c r="C3301" t="s">
        <v>176</v>
      </c>
      <c r="D3301" t="s">
        <v>454</v>
      </c>
      <c r="E3301">
        <v>1</v>
      </c>
      <c r="F3301" t="s">
        <v>10109</v>
      </c>
    </row>
    <row r="3302" spans="1:6" x14ac:dyDescent="0.25">
      <c r="A3302" t="s">
        <v>11113</v>
      </c>
      <c r="B3302" t="s">
        <v>73</v>
      </c>
      <c r="C3302" t="s">
        <v>176</v>
      </c>
      <c r="D3302" t="s">
        <v>10115</v>
      </c>
      <c r="E3302">
        <v>5</v>
      </c>
      <c r="F3302" t="s">
        <v>10109</v>
      </c>
    </row>
    <row r="3303" spans="1:6" x14ac:dyDescent="0.25">
      <c r="A3303" t="s">
        <v>11128</v>
      </c>
      <c r="B3303" t="s">
        <v>73</v>
      </c>
      <c r="C3303" t="s">
        <v>176</v>
      </c>
      <c r="D3303" t="s">
        <v>10111</v>
      </c>
      <c r="E3303">
        <v>104</v>
      </c>
      <c r="F3303" t="s">
        <v>10109</v>
      </c>
    </row>
    <row r="3304" spans="1:6" x14ac:dyDescent="0.25">
      <c r="A3304" t="s">
        <v>12047</v>
      </c>
      <c r="B3304" t="s">
        <v>73</v>
      </c>
      <c r="C3304" t="s">
        <v>176</v>
      </c>
      <c r="D3304" t="s">
        <v>10122</v>
      </c>
      <c r="E3304">
        <v>1</v>
      </c>
      <c r="F3304" t="s">
        <v>10109</v>
      </c>
    </row>
    <row r="3305" spans="1:6" x14ac:dyDescent="0.25">
      <c r="A3305" t="s">
        <v>11930</v>
      </c>
      <c r="B3305" t="s">
        <v>73</v>
      </c>
      <c r="C3305" t="s">
        <v>176</v>
      </c>
      <c r="D3305" t="s">
        <v>463</v>
      </c>
      <c r="E3305">
        <v>3</v>
      </c>
      <c r="F3305" t="s">
        <v>10109</v>
      </c>
    </row>
    <row r="3306" spans="1:6" x14ac:dyDescent="0.25">
      <c r="A3306" t="s">
        <v>21016</v>
      </c>
      <c r="B3306" t="s">
        <v>73</v>
      </c>
      <c r="C3306" t="s">
        <v>176</v>
      </c>
      <c r="D3306" t="s">
        <v>464</v>
      </c>
      <c r="E3306">
        <v>1</v>
      </c>
      <c r="F3306" t="s">
        <v>10109</v>
      </c>
    </row>
    <row r="3307" spans="1:6" x14ac:dyDescent="0.25">
      <c r="A3307" t="s">
        <v>10369</v>
      </c>
      <c r="B3307" t="s">
        <v>73</v>
      </c>
      <c r="C3307" t="s">
        <v>176</v>
      </c>
      <c r="D3307" t="s">
        <v>10113</v>
      </c>
      <c r="E3307">
        <v>117</v>
      </c>
      <c r="F3307" t="s">
        <v>10109</v>
      </c>
    </row>
    <row r="3308" spans="1:6" x14ac:dyDescent="0.25">
      <c r="A3308" t="s">
        <v>20201</v>
      </c>
      <c r="B3308" t="s">
        <v>73</v>
      </c>
      <c r="C3308" t="s">
        <v>176</v>
      </c>
      <c r="D3308" t="s">
        <v>457</v>
      </c>
      <c r="E3308">
        <v>2</v>
      </c>
      <c r="F3308" t="s">
        <v>10109</v>
      </c>
    </row>
    <row r="3309" spans="1:6" x14ac:dyDescent="0.25">
      <c r="A3309" t="s">
        <v>21464</v>
      </c>
      <c r="B3309" t="s">
        <v>73</v>
      </c>
      <c r="C3309" t="s">
        <v>176</v>
      </c>
      <c r="D3309" t="s">
        <v>471</v>
      </c>
      <c r="E3309">
        <v>1</v>
      </c>
      <c r="F3309" t="s">
        <v>10109</v>
      </c>
    </row>
    <row r="3310" spans="1:6" x14ac:dyDescent="0.25">
      <c r="A3310" t="s">
        <v>20638</v>
      </c>
      <c r="B3310" t="s">
        <v>73</v>
      </c>
      <c r="C3310" t="s">
        <v>176</v>
      </c>
      <c r="D3310" t="s">
        <v>475</v>
      </c>
      <c r="E3310">
        <v>1</v>
      </c>
      <c r="F3310" t="s">
        <v>10109</v>
      </c>
    </row>
    <row r="3311" spans="1:6" x14ac:dyDescent="0.25">
      <c r="A3311" t="s">
        <v>20227</v>
      </c>
      <c r="B3311" t="s">
        <v>73</v>
      </c>
      <c r="C3311" t="s">
        <v>176</v>
      </c>
      <c r="D3311" t="s">
        <v>477</v>
      </c>
      <c r="E3311">
        <v>1</v>
      </c>
      <c r="F3311" t="s">
        <v>10109</v>
      </c>
    </row>
    <row r="3312" spans="1:6" x14ac:dyDescent="0.25">
      <c r="A3312" t="s">
        <v>20744</v>
      </c>
      <c r="B3312" t="s">
        <v>73</v>
      </c>
      <c r="C3312" t="s">
        <v>176</v>
      </c>
      <c r="D3312" t="s">
        <v>478</v>
      </c>
      <c r="E3312">
        <v>1</v>
      </c>
      <c r="F3312" t="s">
        <v>10109</v>
      </c>
    </row>
    <row r="3313" spans="1:6" x14ac:dyDescent="0.25">
      <c r="A3313" t="s">
        <v>20328</v>
      </c>
      <c r="B3313" t="s">
        <v>73</v>
      </c>
      <c r="C3313" t="s">
        <v>176</v>
      </c>
      <c r="D3313" t="s">
        <v>479</v>
      </c>
      <c r="E3313">
        <v>1</v>
      </c>
      <c r="F3313" t="s">
        <v>10109</v>
      </c>
    </row>
    <row r="3314" spans="1:6" x14ac:dyDescent="0.25">
      <c r="A3314" t="s">
        <v>10514</v>
      </c>
      <c r="B3314" t="s">
        <v>73</v>
      </c>
      <c r="C3314" t="s">
        <v>176</v>
      </c>
      <c r="D3314" t="s">
        <v>480</v>
      </c>
      <c r="E3314">
        <v>1</v>
      </c>
      <c r="F3314" t="s">
        <v>10109</v>
      </c>
    </row>
    <row r="3315" spans="1:6" x14ac:dyDescent="0.25">
      <c r="A3315" t="s">
        <v>21216</v>
      </c>
      <c r="B3315" t="s">
        <v>73</v>
      </c>
      <c r="C3315" t="s">
        <v>177</v>
      </c>
      <c r="D3315" t="s">
        <v>10115</v>
      </c>
      <c r="E3315">
        <v>1</v>
      </c>
      <c r="F3315" t="s">
        <v>10109</v>
      </c>
    </row>
    <row r="3316" spans="1:6" x14ac:dyDescent="0.25">
      <c r="A3316" t="s">
        <v>11204</v>
      </c>
      <c r="B3316" t="s">
        <v>73</v>
      </c>
      <c r="C3316" t="s">
        <v>177</v>
      </c>
      <c r="D3316" t="s">
        <v>10111</v>
      </c>
      <c r="E3316">
        <v>31</v>
      </c>
      <c r="F3316" t="s">
        <v>10109</v>
      </c>
    </row>
    <row r="3317" spans="1:6" x14ac:dyDescent="0.25">
      <c r="A3317" t="s">
        <v>21426</v>
      </c>
      <c r="B3317" t="s">
        <v>73</v>
      </c>
      <c r="C3317" t="s">
        <v>177</v>
      </c>
      <c r="D3317" t="s">
        <v>463</v>
      </c>
      <c r="E3317">
        <v>1</v>
      </c>
      <c r="F3317" t="s">
        <v>10109</v>
      </c>
    </row>
    <row r="3318" spans="1:6" x14ac:dyDescent="0.25">
      <c r="A3318" t="s">
        <v>12901</v>
      </c>
      <c r="B3318" t="s">
        <v>73</v>
      </c>
      <c r="C3318" t="s">
        <v>177</v>
      </c>
      <c r="D3318" t="s">
        <v>10113</v>
      </c>
      <c r="E3318">
        <v>36</v>
      </c>
      <c r="F3318" t="s">
        <v>10109</v>
      </c>
    </row>
    <row r="3319" spans="1:6" x14ac:dyDescent="0.25">
      <c r="A3319" t="s">
        <v>20336</v>
      </c>
      <c r="B3319" t="s">
        <v>73</v>
      </c>
      <c r="C3319" t="s">
        <v>177</v>
      </c>
      <c r="D3319" t="s">
        <v>471</v>
      </c>
      <c r="E3319">
        <v>1</v>
      </c>
      <c r="F3319" t="s">
        <v>10109</v>
      </c>
    </row>
    <row r="3320" spans="1:6" x14ac:dyDescent="0.25">
      <c r="A3320" t="s">
        <v>20890</v>
      </c>
      <c r="B3320" t="s">
        <v>73</v>
      </c>
      <c r="C3320" t="s">
        <v>177</v>
      </c>
      <c r="D3320" t="s">
        <v>480</v>
      </c>
      <c r="E3320">
        <v>1</v>
      </c>
      <c r="F3320" t="s">
        <v>10109</v>
      </c>
    </row>
    <row r="3321" spans="1:6" x14ac:dyDescent="0.25">
      <c r="A3321" t="s">
        <v>10733</v>
      </c>
      <c r="B3321" t="s">
        <v>73</v>
      </c>
      <c r="C3321" t="s">
        <v>178</v>
      </c>
      <c r="D3321" t="s">
        <v>10111</v>
      </c>
      <c r="E3321">
        <v>12</v>
      </c>
      <c r="F3321" t="s">
        <v>10109</v>
      </c>
    </row>
    <row r="3322" spans="1:6" x14ac:dyDescent="0.25">
      <c r="A3322" t="s">
        <v>10623</v>
      </c>
      <c r="B3322" t="s">
        <v>73</v>
      </c>
      <c r="C3322" t="s">
        <v>178</v>
      </c>
      <c r="D3322" t="s">
        <v>10113</v>
      </c>
      <c r="E3322">
        <v>13</v>
      </c>
      <c r="F3322" t="s">
        <v>10109</v>
      </c>
    </row>
    <row r="3323" spans="1:6" x14ac:dyDescent="0.25">
      <c r="A3323" t="s">
        <v>12113</v>
      </c>
      <c r="B3323" t="s">
        <v>73</v>
      </c>
      <c r="C3323" t="s">
        <v>179</v>
      </c>
      <c r="D3323" t="s">
        <v>10111</v>
      </c>
      <c r="E3323">
        <v>13</v>
      </c>
      <c r="F3323" t="s">
        <v>10109</v>
      </c>
    </row>
    <row r="3324" spans="1:6" x14ac:dyDescent="0.25">
      <c r="A3324" t="s">
        <v>12330</v>
      </c>
      <c r="B3324" t="s">
        <v>73</v>
      </c>
      <c r="C3324" t="s">
        <v>179</v>
      </c>
      <c r="D3324" t="s">
        <v>10113</v>
      </c>
      <c r="E3324">
        <v>13</v>
      </c>
      <c r="F3324" t="s">
        <v>10109</v>
      </c>
    </row>
    <row r="3325" spans="1:6" x14ac:dyDescent="0.25">
      <c r="A3325" t="s">
        <v>20530</v>
      </c>
      <c r="B3325" t="s">
        <v>73</v>
      </c>
      <c r="C3325" t="s">
        <v>180</v>
      </c>
      <c r="D3325" t="s">
        <v>10115</v>
      </c>
      <c r="E3325">
        <v>1</v>
      </c>
      <c r="F3325" t="s">
        <v>10109</v>
      </c>
    </row>
    <row r="3326" spans="1:6" x14ac:dyDescent="0.25">
      <c r="A3326" t="s">
        <v>12362</v>
      </c>
      <c r="B3326" t="s">
        <v>73</v>
      </c>
      <c r="C3326" t="s">
        <v>180</v>
      </c>
      <c r="D3326" t="s">
        <v>10111</v>
      </c>
      <c r="E3326">
        <v>19</v>
      </c>
      <c r="F3326" t="s">
        <v>10109</v>
      </c>
    </row>
    <row r="3327" spans="1:6" x14ac:dyDescent="0.25">
      <c r="A3327" t="s">
        <v>12831</v>
      </c>
      <c r="B3327" t="s">
        <v>73</v>
      </c>
      <c r="C3327" t="s">
        <v>180</v>
      </c>
      <c r="D3327" t="s">
        <v>10113</v>
      </c>
      <c r="E3327">
        <v>20</v>
      </c>
      <c r="F3327" t="s">
        <v>10109</v>
      </c>
    </row>
    <row r="3328" spans="1:6" x14ac:dyDescent="0.25">
      <c r="A3328" t="s">
        <v>21361</v>
      </c>
      <c r="B3328" t="s">
        <v>73</v>
      </c>
      <c r="C3328" t="s">
        <v>180</v>
      </c>
      <c r="D3328" t="s">
        <v>469</v>
      </c>
      <c r="E3328">
        <v>1</v>
      </c>
      <c r="F3328" t="s">
        <v>10109</v>
      </c>
    </row>
    <row r="3329" spans="1:6" x14ac:dyDescent="0.25">
      <c r="A3329" t="s">
        <v>12702</v>
      </c>
      <c r="B3329" t="s">
        <v>73</v>
      </c>
      <c r="C3329" t="s">
        <v>181</v>
      </c>
      <c r="D3329" t="s">
        <v>10115</v>
      </c>
      <c r="E3329">
        <v>1</v>
      </c>
      <c r="F3329" t="s">
        <v>10109</v>
      </c>
    </row>
    <row r="3330" spans="1:6" x14ac:dyDescent="0.25">
      <c r="A3330" t="s">
        <v>10228</v>
      </c>
      <c r="B3330" t="s">
        <v>73</v>
      </c>
      <c r="C3330" t="s">
        <v>181</v>
      </c>
      <c r="D3330" t="s">
        <v>10111</v>
      </c>
      <c r="E3330">
        <v>18</v>
      </c>
      <c r="F3330" t="s">
        <v>10109</v>
      </c>
    </row>
    <row r="3331" spans="1:6" x14ac:dyDescent="0.25">
      <c r="A3331" t="s">
        <v>10121</v>
      </c>
      <c r="B3331" t="s">
        <v>73</v>
      </c>
      <c r="C3331" t="s">
        <v>181</v>
      </c>
      <c r="D3331" t="s">
        <v>463</v>
      </c>
      <c r="E3331">
        <v>1</v>
      </c>
      <c r="F3331" t="s">
        <v>10109</v>
      </c>
    </row>
    <row r="3332" spans="1:6" x14ac:dyDescent="0.25">
      <c r="A3332" t="s">
        <v>12346</v>
      </c>
      <c r="B3332" t="s">
        <v>73</v>
      </c>
      <c r="C3332" t="s">
        <v>181</v>
      </c>
      <c r="D3332" t="s">
        <v>10113</v>
      </c>
      <c r="E3332">
        <v>19</v>
      </c>
      <c r="F3332" t="s">
        <v>10109</v>
      </c>
    </row>
    <row r="3333" spans="1:6" x14ac:dyDescent="0.25">
      <c r="A3333" t="s">
        <v>21057</v>
      </c>
      <c r="B3333" t="s">
        <v>73</v>
      </c>
      <c r="C3333" t="s">
        <v>182</v>
      </c>
      <c r="D3333" t="s">
        <v>450</v>
      </c>
      <c r="E3333">
        <v>1</v>
      </c>
      <c r="F3333" t="s">
        <v>10109</v>
      </c>
    </row>
    <row r="3334" spans="1:6" x14ac:dyDescent="0.25">
      <c r="A3334" t="s">
        <v>21221</v>
      </c>
      <c r="B3334" t="s">
        <v>73</v>
      </c>
      <c r="C3334" t="s">
        <v>182</v>
      </c>
      <c r="D3334" t="s">
        <v>10115</v>
      </c>
      <c r="E3334">
        <v>1</v>
      </c>
      <c r="F3334" t="s">
        <v>10109</v>
      </c>
    </row>
    <row r="3335" spans="1:6" x14ac:dyDescent="0.25">
      <c r="A3335" t="s">
        <v>12108</v>
      </c>
      <c r="B3335" t="s">
        <v>73</v>
      </c>
      <c r="C3335" t="s">
        <v>182</v>
      </c>
      <c r="D3335" t="s">
        <v>10111</v>
      </c>
      <c r="E3335">
        <v>18</v>
      </c>
      <c r="F3335" t="s">
        <v>10109</v>
      </c>
    </row>
    <row r="3336" spans="1:6" x14ac:dyDescent="0.25">
      <c r="A3336" t="s">
        <v>11466</v>
      </c>
      <c r="B3336" t="s">
        <v>73</v>
      </c>
      <c r="C3336" t="s">
        <v>182</v>
      </c>
      <c r="D3336" t="s">
        <v>10113</v>
      </c>
      <c r="E3336">
        <v>19</v>
      </c>
      <c r="F3336" t="s">
        <v>10109</v>
      </c>
    </row>
    <row r="3337" spans="1:6" x14ac:dyDescent="0.25">
      <c r="A3337" t="s">
        <v>20747</v>
      </c>
      <c r="B3337" t="s">
        <v>73</v>
      </c>
      <c r="C3337" t="s">
        <v>183</v>
      </c>
      <c r="D3337" t="s">
        <v>10115</v>
      </c>
      <c r="E3337">
        <v>1</v>
      </c>
      <c r="F3337" t="s">
        <v>10109</v>
      </c>
    </row>
    <row r="3338" spans="1:6" x14ac:dyDescent="0.25">
      <c r="A3338" t="s">
        <v>12005</v>
      </c>
      <c r="B3338" t="s">
        <v>73</v>
      </c>
      <c r="C3338" t="s">
        <v>183</v>
      </c>
      <c r="D3338" t="s">
        <v>10111</v>
      </c>
      <c r="E3338">
        <v>16</v>
      </c>
      <c r="F3338" t="s">
        <v>10109</v>
      </c>
    </row>
    <row r="3339" spans="1:6" x14ac:dyDescent="0.25">
      <c r="A3339" t="s">
        <v>20738</v>
      </c>
      <c r="B3339" t="s">
        <v>73</v>
      </c>
      <c r="C3339" t="s">
        <v>183</v>
      </c>
      <c r="D3339" t="s">
        <v>463</v>
      </c>
      <c r="E3339">
        <v>1</v>
      </c>
      <c r="F3339" t="s">
        <v>10109</v>
      </c>
    </row>
    <row r="3340" spans="1:6" x14ac:dyDescent="0.25">
      <c r="A3340" t="s">
        <v>11002</v>
      </c>
      <c r="B3340" t="s">
        <v>73</v>
      </c>
      <c r="C3340" t="s">
        <v>183</v>
      </c>
      <c r="D3340" t="s">
        <v>10113</v>
      </c>
      <c r="E3340">
        <v>20</v>
      </c>
      <c r="F3340" t="s">
        <v>10109</v>
      </c>
    </row>
    <row r="3341" spans="1:6" x14ac:dyDescent="0.25">
      <c r="A3341" t="s">
        <v>20230</v>
      </c>
      <c r="B3341" t="s">
        <v>73</v>
      </c>
      <c r="C3341" t="s">
        <v>184</v>
      </c>
      <c r="D3341" t="s">
        <v>451</v>
      </c>
      <c r="E3341">
        <v>1</v>
      </c>
      <c r="F3341" t="s">
        <v>10109</v>
      </c>
    </row>
    <row r="3342" spans="1:6" x14ac:dyDescent="0.25">
      <c r="A3342" t="s">
        <v>20194</v>
      </c>
      <c r="B3342" t="s">
        <v>73</v>
      </c>
      <c r="C3342" t="s">
        <v>184</v>
      </c>
      <c r="D3342" t="s">
        <v>460</v>
      </c>
      <c r="E3342">
        <v>1</v>
      </c>
      <c r="F3342" t="s">
        <v>10109</v>
      </c>
    </row>
    <row r="3343" spans="1:6" x14ac:dyDescent="0.25">
      <c r="A3343" t="s">
        <v>20860</v>
      </c>
      <c r="B3343" t="s">
        <v>73</v>
      </c>
      <c r="C3343" t="s">
        <v>184</v>
      </c>
      <c r="D3343" t="s">
        <v>461</v>
      </c>
      <c r="E3343">
        <v>1</v>
      </c>
      <c r="F3343" t="s">
        <v>10109</v>
      </c>
    </row>
    <row r="3344" spans="1:6" x14ac:dyDescent="0.25">
      <c r="A3344" t="s">
        <v>10586</v>
      </c>
      <c r="B3344" t="s">
        <v>73</v>
      </c>
      <c r="C3344" t="s">
        <v>184</v>
      </c>
      <c r="D3344" t="s">
        <v>10115</v>
      </c>
      <c r="E3344">
        <v>3</v>
      </c>
      <c r="F3344" t="s">
        <v>10109</v>
      </c>
    </row>
    <row r="3345" spans="1:6" x14ac:dyDescent="0.25">
      <c r="A3345" t="s">
        <v>12719</v>
      </c>
      <c r="B3345" t="s">
        <v>73</v>
      </c>
      <c r="C3345" t="s">
        <v>184</v>
      </c>
      <c r="D3345" t="s">
        <v>10111</v>
      </c>
      <c r="E3345">
        <v>21</v>
      </c>
      <c r="F3345" t="s">
        <v>10109</v>
      </c>
    </row>
    <row r="3346" spans="1:6" x14ac:dyDescent="0.25">
      <c r="A3346" t="s">
        <v>21371</v>
      </c>
      <c r="B3346" t="s">
        <v>73</v>
      </c>
      <c r="C3346" t="s">
        <v>184</v>
      </c>
      <c r="D3346" t="s">
        <v>462</v>
      </c>
      <c r="E3346">
        <v>1</v>
      </c>
      <c r="F3346" t="s">
        <v>10109</v>
      </c>
    </row>
    <row r="3347" spans="1:6" x14ac:dyDescent="0.25">
      <c r="A3347" t="s">
        <v>12018</v>
      </c>
      <c r="B3347" t="s">
        <v>73</v>
      </c>
      <c r="C3347" t="s">
        <v>184</v>
      </c>
      <c r="D3347" t="s">
        <v>10122</v>
      </c>
      <c r="E3347">
        <v>1</v>
      </c>
      <c r="F3347" t="s">
        <v>10109</v>
      </c>
    </row>
    <row r="3348" spans="1:6" x14ac:dyDescent="0.25">
      <c r="A3348" t="s">
        <v>12837</v>
      </c>
      <c r="B3348" t="s">
        <v>73</v>
      </c>
      <c r="C3348" t="s">
        <v>184</v>
      </c>
      <c r="D3348" t="s">
        <v>463</v>
      </c>
      <c r="E3348">
        <v>2</v>
      </c>
      <c r="F3348" t="s">
        <v>10109</v>
      </c>
    </row>
    <row r="3349" spans="1:6" x14ac:dyDescent="0.25">
      <c r="A3349" t="s">
        <v>10173</v>
      </c>
      <c r="B3349" t="s">
        <v>73</v>
      </c>
      <c r="C3349" t="s">
        <v>184</v>
      </c>
      <c r="D3349" t="s">
        <v>10113</v>
      </c>
      <c r="E3349">
        <v>24</v>
      </c>
      <c r="F3349" t="s">
        <v>10109</v>
      </c>
    </row>
    <row r="3350" spans="1:6" x14ac:dyDescent="0.25">
      <c r="A3350" t="s">
        <v>12895</v>
      </c>
      <c r="B3350" t="s">
        <v>73</v>
      </c>
      <c r="C3350" t="s">
        <v>184</v>
      </c>
      <c r="D3350" t="s">
        <v>467</v>
      </c>
      <c r="E3350">
        <v>2</v>
      </c>
      <c r="F3350" t="s">
        <v>10109</v>
      </c>
    </row>
    <row r="3351" spans="1:6" x14ac:dyDescent="0.25">
      <c r="A3351" t="s">
        <v>11673</v>
      </c>
      <c r="B3351" t="s">
        <v>73</v>
      </c>
      <c r="C3351" t="s">
        <v>184</v>
      </c>
      <c r="D3351" t="s">
        <v>469</v>
      </c>
      <c r="E3351">
        <v>1</v>
      </c>
      <c r="F3351" t="s">
        <v>10109</v>
      </c>
    </row>
    <row r="3352" spans="1:6" x14ac:dyDescent="0.25">
      <c r="A3352" t="s">
        <v>20721</v>
      </c>
      <c r="B3352" t="s">
        <v>73</v>
      </c>
      <c r="C3352" t="s">
        <v>184</v>
      </c>
      <c r="D3352" t="s">
        <v>473</v>
      </c>
      <c r="E3352">
        <v>1</v>
      </c>
      <c r="F3352" t="s">
        <v>10109</v>
      </c>
    </row>
    <row r="3353" spans="1:6" x14ac:dyDescent="0.25">
      <c r="A3353" t="s">
        <v>11040</v>
      </c>
      <c r="B3353" t="s">
        <v>73</v>
      </c>
      <c r="C3353" t="s">
        <v>184</v>
      </c>
      <c r="D3353" t="s">
        <v>480</v>
      </c>
      <c r="E3353">
        <v>2</v>
      </c>
      <c r="F3353" t="s">
        <v>10109</v>
      </c>
    </row>
    <row r="3354" spans="1:6" x14ac:dyDescent="0.25">
      <c r="A3354" t="s">
        <v>10128</v>
      </c>
      <c r="B3354" t="s">
        <v>73</v>
      </c>
      <c r="C3354" t="s">
        <v>185</v>
      </c>
      <c r="D3354" t="s">
        <v>10111</v>
      </c>
      <c r="E3354">
        <v>13</v>
      </c>
      <c r="F3354" t="s">
        <v>10109</v>
      </c>
    </row>
    <row r="3355" spans="1:6" x14ac:dyDescent="0.25">
      <c r="A3355" t="s">
        <v>11158</v>
      </c>
      <c r="B3355" t="s">
        <v>73</v>
      </c>
      <c r="C3355" t="s">
        <v>185</v>
      </c>
      <c r="D3355" t="s">
        <v>10113</v>
      </c>
      <c r="E3355">
        <v>16</v>
      </c>
      <c r="F3355" t="s">
        <v>10109</v>
      </c>
    </row>
    <row r="3356" spans="1:6" x14ac:dyDescent="0.25">
      <c r="A3356" t="s">
        <v>10663</v>
      </c>
      <c r="B3356" t="s">
        <v>73</v>
      </c>
      <c r="C3356" t="s">
        <v>186</v>
      </c>
      <c r="D3356" t="s">
        <v>10111</v>
      </c>
      <c r="E3356">
        <v>2</v>
      </c>
      <c r="F3356" t="s">
        <v>10109</v>
      </c>
    </row>
    <row r="3357" spans="1:6" x14ac:dyDescent="0.25">
      <c r="A3357" t="s">
        <v>12766</v>
      </c>
      <c r="B3357" t="s">
        <v>73</v>
      </c>
      <c r="C3357" t="s">
        <v>186</v>
      </c>
      <c r="D3357" t="s">
        <v>10113</v>
      </c>
      <c r="E3357">
        <v>2</v>
      </c>
      <c r="F3357" t="s">
        <v>10109</v>
      </c>
    </row>
    <row r="3358" spans="1:6" x14ac:dyDescent="0.25">
      <c r="A3358" t="s">
        <v>11050</v>
      </c>
      <c r="B3358" t="s">
        <v>73</v>
      </c>
      <c r="C3358" t="s">
        <v>187</v>
      </c>
      <c r="D3358" t="s">
        <v>10111</v>
      </c>
      <c r="E3358">
        <v>22</v>
      </c>
      <c r="F3358" t="s">
        <v>10109</v>
      </c>
    </row>
    <row r="3359" spans="1:6" x14ac:dyDescent="0.25">
      <c r="A3359" t="s">
        <v>11539</v>
      </c>
      <c r="B3359" t="s">
        <v>73</v>
      </c>
      <c r="C3359" t="s">
        <v>187</v>
      </c>
      <c r="D3359" t="s">
        <v>10113</v>
      </c>
      <c r="E3359">
        <v>24</v>
      </c>
      <c r="F3359" t="s">
        <v>10109</v>
      </c>
    </row>
    <row r="3360" spans="1:6" x14ac:dyDescent="0.25">
      <c r="A3360" t="s">
        <v>20514</v>
      </c>
      <c r="B3360" t="s">
        <v>73</v>
      </c>
      <c r="C3360" t="s">
        <v>188</v>
      </c>
      <c r="D3360" t="s">
        <v>460</v>
      </c>
      <c r="E3360">
        <v>1</v>
      </c>
      <c r="F3360" t="s">
        <v>10109</v>
      </c>
    </row>
    <row r="3361" spans="1:6" x14ac:dyDescent="0.25">
      <c r="A3361" t="s">
        <v>12032</v>
      </c>
      <c r="B3361" t="s">
        <v>73</v>
      </c>
      <c r="C3361" t="s">
        <v>188</v>
      </c>
      <c r="D3361" t="s">
        <v>10115</v>
      </c>
      <c r="E3361">
        <v>1</v>
      </c>
      <c r="F3361" t="s">
        <v>10109</v>
      </c>
    </row>
    <row r="3362" spans="1:6" x14ac:dyDescent="0.25">
      <c r="A3362" t="s">
        <v>10718</v>
      </c>
      <c r="B3362" t="s">
        <v>73</v>
      </c>
      <c r="C3362" t="s">
        <v>188</v>
      </c>
      <c r="D3362" t="s">
        <v>10111</v>
      </c>
      <c r="E3362">
        <v>20</v>
      </c>
      <c r="F3362" t="s">
        <v>10109</v>
      </c>
    </row>
    <row r="3363" spans="1:6" x14ac:dyDescent="0.25">
      <c r="A3363" t="s">
        <v>20885</v>
      </c>
      <c r="B3363" t="s">
        <v>73</v>
      </c>
      <c r="C3363" t="s">
        <v>188</v>
      </c>
      <c r="D3363" t="s">
        <v>10122</v>
      </c>
      <c r="E3363">
        <v>1</v>
      </c>
      <c r="F3363" t="s">
        <v>10109</v>
      </c>
    </row>
    <row r="3364" spans="1:6" x14ac:dyDescent="0.25">
      <c r="A3364" t="s">
        <v>11476</v>
      </c>
      <c r="B3364" t="s">
        <v>73</v>
      </c>
      <c r="C3364" t="s">
        <v>188</v>
      </c>
      <c r="D3364" t="s">
        <v>463</v>
      </c>
      <c r="E3364">
        <v>1</v>
      </c>
      <c r="F3364" t="s">
        <v>10109</v>
      </c>
    </row>
    <row r="3365" spans="1:6" x14ac:dyDescent="0.25">
      <c r="A3365" t="s">
        <v>10491</v>
      </c>
      <c r="B3365" t="s">
        <v>73</v>
      </c>
      <c r="C3365" t="s">
        <v>188</v>
      </c>
      <c r="D3365" t="s">
        <v>10113</v>
      </c>
      <c r="E3365">
        <v>21</v>
      </c>
      <c r="F3365" t="s">
        <v>10109</v>
      </c>
    </row>
    <row r="3366" spans="1:6" x14ac:dyDescent="0.25">
      <c r="A3366" t="s">
        <v>21460</v>
      </c>
      <c r="B3366" t="s">
        <v>73</v>
      </c>
      <c r="C3366" t="s">
        <v>188</v>
      </c>
      <c r="D3366" t="s">
        <v>469</v>
      </c>
      <c r="E3366">
        <v>1</v>
      </c>
      <c r="F3366" t="s">
        <v>10109</v>
      </c>
    </row>
    <row r="3367" spans="1:6" x14ac:dyDescent="0.25">
      <c r="A3367" t="s">
        <v>21246</v>
      </c>
      <c r="B3367" t="s">
        <v>73</v>
      </c>
      <c r="C3367" t="s">
        <v>188</v>
      </c>
      <c r="D3367" t="s">
        <v>480</v>
      </c>
      <c r="E3367">
        <v>1</v>
      </c>
      <c r="F3367" t="s">
        <v>10109</v>
      </c>
    </row>
    <row r="3368" spans="1:6" x14ac:dyDescent="0.25">
      <c r="A3368" t="s">
        <v>21009</v>
      </c>
      <c r="B3368" t="s">
        <v>73</v>
      </c>
      <c r="C3368" t="s">
        <v>189</v>
      </c>
      <c r="D3368" t="s">
        <v>10115</v>
      </c>
      <c r="E3368">
        <v>1</v>
      </c>
      <c r="F3368" t="s">
        <v>10109</v>
      </c>
    </row>
    <row r="3369" spans="1:6" x14ac:dyDescent="0.25">
      <c r="A3369" t="s">
        <v>10116</v>
      </c>
      <c r="B3369" t="s">
        <v>73</v>
      </c>
      <c r="C3369" t="s">
        <v>189</v>
      </c>
      <c r="D3369" t="s">
        <v>10111</v>
      </c>
      <c r="E3369">
        <v>18</v>
      </c>
      <c r="F3369" t="s">
        <v>10109</v>
      </c>
    </row>
    <row r="3370" spans="1:6" x14ac:dyDescent="0.25">
      <c r="A3370" t="s">
        <v>20972</v>
      </c>
      <c r="B3370" t="s">
        <v>73</v>
      </c>
      <c r="C3370" t="s">
        <v>189</v>
      </c>
      <c r="D3370" t="s">
        <v>464</v>
      </c>
      <c r="E3370">
        <v>1</v>
      </c>
      <c r="F3370" t="s">
        <v>10109</v>
      </c>
    </row>
    <row r="3371" spans="1:6" x14ac:dyDescent="0.25">
      <c r="A3371" t="s">
        <v>10713</v>
      </c>
      <c r="B3371" t="s">
        <v>73</v>
      </c>
      <c r="C3371" t="s">
        <v>189</v>
      </c>
      <c r="D3371" t="s">
        <v>10113</v>
      </c>
      <c r="E3371">
        <v>19</v>
      </c>
      <c r="F3371" t="s">
        <v>10109</v>
      </c>
    </row>
    <row r="3372" spans="1:6" x14ac:dyDescent="0.25">
      <c r="A3372" t="s">
        <v>12011</v>
      </c>
      <c r="B3372" t="s">
        <v>73</v>
      </c>
      <c r="C3372" t="s">
        <v>190</v>
      </c>
      <c r="D3372" t="s">
        <v>451</v>
      </c>
      <c r="E3372">
        <v>1</v>
      </c>
      <c r="F3372" t="s">
        <v>10109</v>
      </c>
    </row>
    <row r="3373" spans="1:6" x14ac:dyDescent="0.25">
      <c r="A3373" t="s">
        <v>10409</v>
      </c>
      <c r="B3373" t="s">
        <v>73</v>
      </c>
      <c r="C3373" t="s">
        <v>190</v>
      </c>
      <c r="D3373" t="s">
        <v>10115</v>
      </c>
      <c r="E3373">
        <v>4</v>
      </c>
      <c r="F3373" t="s">
        <v>10109</v>
      </c>
    </row>
    <row r="3374" spans="1:6" x14ac:dyDescent="0.25">
      <c r="A3374" t="s">
        <v>10140</v>
      </c>
      <c r="B3374" t="s">
        <v>73</v>
      </c>
      <c r="C3374" t="s">
        <v>190</v>
      </c>
      <c r="D3374" t="s">
        <v>10111</v>
      </c>
      <c r="E3374">
        <v>29</v>
      </c>
      <c r="F3374" t="s">
        <v>10109</v>
      </c>
    </row>
    <row r="3375" spans="1:6" x14ac:dyDescent="0.25">
      <c r="A3375" t="s">
        <v>12729</v>
      </c>
      <c r="B3375" t="s">
        <v>73</v>
      </c>
      <c r="C3375" t="s">
        <v>190</v>
      </c>
      <c r="D3375" t="s">
        <v>10122</v>
      </c>
      <c r="E3375">
        <v>2</v>
      </c>
      <c r="F3375" t="s">
        <v>10109</v>
      </c>
    </row>
    <row r="3376" spans="1:6" x14ac:dyDescent="0.25">
      <c r="A3376" t="s">
        <v>12083</v>
      </c>
      <c r="B3376" t="s">
        <v>73</v>
      </c>
      <c r="C3376" t="s">
        <v>190</v>
      </c>
      <c r="D3376" t="s">
        <v>463</v>
      </c>
      <c r="E3376">
        <v>2</v>
      </c>
      <c r="F3376" t="s">
        <v>10109</v>
      </c>
    </row>
    <row r="3377" spans="1:6" x14ac:dyDescent="0.25">
      <c r="A3377" t="s">
        <v>12051</v>
      </c>
      <c r="B3377" t="s">
        <v>73</v>
      </c>
      <c r="C3377" t="s">
        <v>190</v>
      </c>
      <c r="D3377" t="s">
        <v>10113</v>
      </c>
      <c r="E3377">
        <v>32</v>
      </c>
      <c r="F3377" t="s">
        <v>10109</v>
      </c>
    </row>
    <row r="3378" spans="1:6" x14ac:dyDescent="0.25">
      <c r="A3378" t="s">
        <v>21056</v>
      </c>
      <c r="B3378" t="s">
        <v>73</v>
      </c>
      <c r="C3378" t="s">
        <v>190</v>
      </c>
      <c r="D3378" t="s">
        <v>475</v>
      </c>
      <c r="E3378">
        <v>1</v>
      </c>
      <c r="F3378" t="s">
        <v>10109</v>
      </c>
    </row>
    <row r="3379" spans="1:6" x14ac:dyDescent="0.25">
      <c r="A3379" t="s">
        <v>20869</v>
      </c>
      <c r="B3379" t="s">
        <v>73</v>
      </c>
      <c r="C3379" t="s">
        <v>190</v>
      </c>
      <c r="D3379" t="s">
        <v>478</v>
      </c>
      <c r="E3379">
        <v>1</v>
      </c>
      <c r="F3379" t="s">
        <v>10109</v>
      </c>
    </row>
    <row r="3380" spans="1:6" x14ac:dyDescent="0.25">
      <c r="A3380" t="s">
        <v>11188</v>
      </c>
      <c r="B3380" t="s">
        <v>73</v>
      </c>
      <c r="C3380" t="s">
        <v>191</v>
      </c>
      <c r="D3380" t="s">
        <v>10111</v>
      </c>
      <c r="E3380">
        <v>17</v>
      </c>
      <c r="F3380" t="s">
        <v>10109</v>
      </c>
    </row>
    <row r="3381" spans="1:6" x14ac:dyDescent="0.25">
      <c r="A3381" t="s">
        <v>11213</v>
      </c>
      <c r="B3381" t="s">
        <v>73</v>
      </c>
      <c r="C3381" t="s">
        <v>191</v>
      </c>
      <c r="D3381" t="s">
        <v>10113</v>
      </c>
      <c r="E3381">
        <v>20</v>
      </c>
      <c r="F3381" t="s">
        <v>10109</v>
      </c>
    </row>
    <row r="3382" spans="1:6" x14ac:dyDescent="0.25">
      <c r="A3382" t="s">
        <v>21408</v>
      </c>
      <c r="B3382" t="s">
        <v>73</v>
      </c>
      <c r="C3382" t="s">
        <v>192</v>
      </c>
      <c r="D3382" t="s">
        <v>450</v>
      </c>
      <c r="E3382">
        <v>1</v>
      </c>
      <c r="F3382" t="s">
        <v>10109</v>
      </c>
    </row>
    <row r="3383" spans="1:6" x14ac:dyDescent="0.25">
      <c r="A3383" t="s">
        <v>10569</v>
      </c>
      <c r="B3383" t="s">
        <v>73</v>
      </c>
      <c r="C3383" t="s">
        <v>192</v>
      </c>
      <c r="D3383" t="s">
        <v>10115</v>
      </c>
      <c r="E3383">
        <v>1</v>
      </c>
      <c r="F3383" t="s">
        <v>10109</v>
      </c>
    </row>
    <row r="3384" spans="1:6" x14ac:dyDescent="0.25">
      <c r="A3384" t="s">
        <v>11795</v>
      </c>
      <c r="B3384" t="s">
        <v>73</v>
      </c>
      <c r="C3384" t="s">
        <v>192</v>
      </c>
      <c r="D3384" t="s">
        <v>10111</v>
      </c>
      <c r="E3384">
        <v>20</v>
      </c>
      <c r="F3384" t="s">
        <v>10109</v>
      </c>
    </row>
    <row r="3385" spans="1:6" x14ac:dyDescent="0.25">
      <c r="A3385" t="s">
        <v>10498</v>
      </c>
      <c r="B3385" t="s">
        <v>73</v>
      </c>
      <c r="C3385" t="s">
        <v>192</v>
      </c>
      <c r="D3385" t="s">
        <v>10113</v>
      </c>
      <c r="E3385">
        <v>20</v>
      </c>
      <c r="F3385" t="s">
        <v>10109</v>
      </c>
    </row>
    <row r="3386" spans="1:6" x14ac:dyDescent="0.25">
      <c r="A3386" t="s">
        <v>20959</v>
      </c>
      <c r="B3386" t="s">
        <v>73</v>
      </c>
      <c r="C3386" t="s">
        <v>192</v>
      </c>
      <c r="D3386" t="s">
        <v>10124</v>
      </c>
      <c r="E3386">
        <v>1</v>
      </c>
      <c r="F3386" t="s">
        <v>10109</v>
      </c>
    </row>
    <row r="3387" spans="1:6" x14ac:dyDescent="0.25">
      <c r="A3387" t="s">
        <v>20870</v>
      </c>
      <c r="B3387" t="s">
        <v>73</v>
      </c>
      <c r="C3387" t="s">
        <v>192</v>
      </c>
      <c r="D3387" t="s">
        <v>480</v>
      </c>
      <c r="E3387">
        <v>1</v>
      </c>
      <c r="F3387" t="s">
        <v>10109</v>
      </c>
    </row>
    <row r="3388" spans="1:6" x14ac:dyDescent="0.25">
      <c r="A3388" t="s">
        <v>10301</v>
      </c>
      <c r="B3388" t="s">
        <v>73</v>
      </c>
      <c r="C3388" t="s">
        <v>193</v>
      </c>
      <c r="D3388" t="s">
        <v>454</v>
      </c>
      <c r="E3388">
        <v>1</v>
      </c>
      <c r="F3388" t="s">
        <v>10109</v>
      </c>
    </row>
    <row r="3389" spans="1:6" x14ac:dyDescent="0.25">
      <c r="A3389" t="s">
        <v>11774</v>
      </c>
      <c r="B3389" t="s">
        <v>73</v>
      </c>
      <c r="C3389" t="s">
        <v>193</v>
      </c>
      <c r="D3389" t="s">
        <v>461</v>
      </c>
      <c r="E3389">
        <v>1</v>
      </c>
      <c r="F3389" t="s">
        <v>10109</v>
      </c>
    </row>
    <row r="3390" spans="1:6" x14ac:dyDescent="0.25">
      <c r="A3390" t="s">
        <v>11927</v>
      </c>
      <c r="B3390" t="s">
        <v>73</v>
      </c>
      <c r="C3390" t="s">
        <v>193</v>
      </c>
      <c r="D3390" t="s">
        <v>455</v>
      </c>
      <c r="E3390">
        <v>1</v>
      </c>
      <c r="F3390" t="s">
        <v>10109</v>
      </c>
    </row>
    <row r="3391" spans="1:6" x14ac:dyDescent="0.25">
      <c r="A3391" t="s">
        <v>12654</v>
      </c>
      <c r="B3391" t="s">
        <v>73</v>
      </c>
      <c r="C3391" t="s">
        <v>193</v>
      </c>
      <c r="D3391" t="s">
        <v>10115</v>
      </c>
      <c r="E3391">
        <v>2</v>
      </c>
      <c r="F3391" t="s">
        <v>10109</v>
      </c>
    </row>
    <row r="3392" spans="1:6" x14ac:dyDescent="0.25">
      <c r="A3392" t="s">
        <v>10431</v>
      </c>
      <c r="B3392" t="s">
        <v>73</v>
      </c>
      <c r="C3392" t="s">
        <v>193</v>
      </c>
      <c r="D3392" t="s">
        <v>10111</v>
      </c>
      <c r="E3392">
        <v>16</v>
      </c>
      <c r="F3392" t="s">
        <v>10109</v>
      </c>
    </row>
    <row r="3393" spans="1:6" x14ac:dyDescent="0.25">
      <c r="A3393" t="s">
        <v>12601</v>
      </c>
      <c r="B3393" t="s">
        <v>73</v>
      </c>
      <c r="C3393" t="s">
        <v>193</v>
      </c>
      <c r="D3393" t="s">
        <v>10122</v>
      </c>
      <c r="E3393">
        <v>1</v>
      </c>
      <c r="F3393" t="s">
        <v>10109</v>
      </c>
    </row>
    <row r="3394" spans="1:6" x14ac:dyDescent="0.25">
      <c r="A3394" t="s">
        <v>12714</v>
      </c>
      <c r="B3394" t="s">
        <v>73</v>
      </c>
      <c r="C3394" t="s">
        <v>193</v>
      </c>
      <c r="D3394" t="s">
        <v>463</v>
      </c>
      <c r="E3394">
        <v>1</v>
      </c>
      <c r="F3394" t="s">
        <v>10109</v>
      </c>
    </row>
    <row r="3395" spans="1:6" x14ac:dyDescent="0.25">
      <c r="A3395" t="s">
        <v>10347</v>
      </c>
      <c r="B3395" t="s">
        <v>73</v>
      </c>
      <c r="C3395" t="s">
        <v>193</v>
      </c>
      <c r="D3395" t="s">
        <v>10113</v>
      </c>
      <c r="E3395">
        <v>20</v>
      </c>
      <c r="F3395" t="s">
        <v>10109</v>
      </c>
    </row>
    <row r="3396" spans="1:6" x14ac:dyDescent="0.25">
      <c r="A3396" t="s">
        <v>21124</v>
      </c>
      <c r="B3396" t="s">
        <v>73</v>
      </c>
      <c r="C3396" t="s">
        <v>193</v>
      </c>
      <c r="D3396" t="s">
        <v>10193</v>
      </c>
      <c r="E3396">
        <v>1</v>
      </c>
      <c r="F3396" t="s">
        <v>10109</v>
      </c>
    </row>
    <row r="3397" spans="1:6" x14ac:dyDescent="0.25">
      <c r="A3397" t="s">
        <v>12501</v>
      </c>
      <c r="B3397" t="s">
        <v>73</v>
      </c>
      <c r="C3397" t="s">
        <v>193</v>
      </c>
      <c r="D3397" t="s">
        <v>469</v>
      </c>
      <c r="E3397">
        <v>1</v>
      </c>
      <c r="F3397" t="s">
        <v>10109</v>
      </c>
    </row>
    <row r="3398" spans="1:6" x14ac:dyDescent="0.25">
      <c r="A3398" t="s">
        <v>10150</v>
      </c>
      <c r="B3398" t="s">
        <v>73</v>
      </c>
      <c r="C3398" t="s">
        <v>193</v>
      </c>
      <c r="D3398" t="s">
        <v>470</v>
      </c>
      <c r="E3398">
        <v>1</v>
      </c>
      <c r="F3398" t="s">
        <v>10109</v>
      </c>
    </row>
    <row r="3399" spans="1:6" x14ac:dyDescent="0.25">
      <c r="A3399" t="s">
        <v>10156</v>
      </c>
      <c r="B3399" t="s">
        <v>73</v>
      </c>
      <c r="C3399" t="s">
        <v>193</v>
      </c>
      <c r="D3399" t="s">
        <v>477</v>
      </c>
      <c r="E3399">
        <v>1</v>
      </c>
      <c r="F3399" t="s">
        <v>10109</v>
      </c>
    </row>
    <row r="3400" spans="1:6" x14ac:dyDescent="0.25">
      <c r="A3400" t="s">
        <v>10235</v>
      </c>
      <c r="B3400" t="s">
        <v>73</v>
      </c>
      <c r="C3400" t="s">
        <v>193</v>
      </c>
      <c r="D3400" t="s">
        <v>480</v>
      </c>
      <c r="E3400">
        <v>1</v>
      </c>
      <c r="F3400" t="s">
        <v>10109</v>
      </c>
    </row>
    <row r="3401" spans="1:6" x14ac:dyDescent="0.25">
      <c r="A3401" t="s">
        <v>12781</v>
      </c>
      <c r="B3401" t="s">
        <v>73</v>
      </c>
      <c r="C3401" t="s">
        <v>194</v>
      </c>
      <c r="D3401" t="s">
        <v>10115</v>
      </c>
      <c r="E3401">
        <v>1</v>
      </c>
      <c r="F3401" t="s">
        <v>10109</v>
      </c>
    </row>
    <row r="3402" spans="1:6" x14ac:dyDescent="0.25">
      <c r="A3402" t="s">
        <v>10597</v>
      </c>
      <c r="B3402" t="s">
        <v>73</v>
      </c>
      <c r="C3402" t="s">
        <v>194</v>
      </c>
      <c r="D3402" t="s">
        <v>10111</v>
      </c>
      <c r="E3402">
        <v>33</v>
      </c>
      <c r="F3402" t="s">
        <v>10109</v>
      </c>
    </row>
    <row r="3403" spans="1:6" x14ac:dyDescent="0.25">
      <c r="A3403" t="s">
        <v>20853</v>
      </c>
      <c r="B3403" t="s">
        <v>73</v>
      </c>
      <c r="C3403" t="s">
        <v>194</v>
      </c>
      <c r="D3403" t="s">
        <v>10122</v>
      </c>
      <c r="E3403">
        <v>1</v>
      </c>
      <c r="F3403" t="s">
        <v>10109</v>
      </c>
    </row>
    <row r="3404" spans="1:6" x14ac:dyDescent="0.25">
      <c r="A3404" t="s">
        <v>11810</v>
      </c>
      <c r="B3404" t="s">
        <v>73</v>
      </c>
      <c r="C3404" t="s">
        <v>194</v>
      </c>
      <c r="D3404" t="s">
        <v>463</v>
      </c>
      <c r="E3404">
        <v>1</v>
      </c>
      <c r="F3404" t="s">
        <v>10109</v>
      </c>
    </row>
    <row r="3405" spans="1:6" x14ac:dyDescent="0.25">
      <c r="A3405" t="s">
        <v>10427</v>
      </c>
      <c r="B3405" t="s">
        <v>73</v>
      </c>
      <c r="C3405" t="s">
        <v>194</v>
      </c>
      <c r="D3405" t="s">
        <v>10113</v>
      </c>
      <c r="E3405">
        <v>37</v>
      </c>
      <c r="F3405" t="s">
        <v>10109</v>
      </c>
    </row>
    <row r="3406" spans="1:6" x14ac:dyDescent="0.25">
      <c r="A3406" t="s">
        <v>20277</v>
      </c>
      <c r="B3406" t="s">
        <v>73</v>
      </c>
      <c r="C3406" t="s">
        <v>194</v>
      </c>
      <c r="D3406" t="s">
        <v>480</v>
      </c>
      <c r="E3406">
        <v>1</v>
      </c>
      <c r="F3406" t="s">
        <v>10109</v>
      </c>
    </row>
    <row r="3407" spans="1:6" x14ac:dyDescent="0.25">
      <c r="A3407" t="s">
        <v>12056</v>
      </c>
      <c r="B3407" t="s">
        <v>73</v>
      </c>
      <c r="C3407" t="s">
        <v>195</v>
      </c>
      <c r="D3407" t="s">
        <v>10111</v>
      </c>
      <c r="E3407">
        <v>22</v>
      </c>
      <c r="F3407" t="s">
        <v>10109</v>
      </c>
    </row>
    <row r="3408" spans="1:6" x14ac:dyDescent="0.25">
      <c r="A3408" t="s">
        <v>10144</v>
      </c>
      <c r="B3408" t="s">
        <v>73</v>
      </c>
      <c r="C3408" t="s">
        <v>195</v>
      </c>
      <c r="D3408" t="s">
        <v>10113</v>
      </c>
      <c r="E3408">
        <v>23</v>
      </c>
      <c r="F3408" t="s">
        <v>10109</v>
      </c>
    </row>
    <row r="3409" spans="1:6" x14ac:dyDescent="0.25">
      <c r="A3409" t="s">
        <v>12616</v>
      </c>
      <c r="B3409" t="s">
        <v>73</v>
      </c>
      <c r="C3409" t="s">
        <v>196</v>
      </c>
      <c r="D3409" t="s">
        <v>10115</v>
      </c>
      <c r="E3409">
        <v>1</v>
      </c>
      <c r="F3409" t="s">
        <v>10109</v>
      </c>
    </row>
    <row r="3410" spans="1:6" x14ac:dyDescent="0.25">
      <c r="A3410" t="s">
        <v>11070</v>
      </c>
      <c r="B3410" t="s">
        <v>73</v>
      </c>
      <c r="C3410" t="s">
        <v>196</v>
      </c>
      <c r="D3410" t="s">
        <v>10111</v>
      </c>
      <c r="E3410">
        <v>15</v>
      </c>
      <c r="F3410" t="s">
        <v>10109</v>
      </c>
    </row>
    <row r="3411" spans="1:6" x14ac:dyDescent="0.25">
      <c r="A3411" t="s">
        <v>10428</v>
      </c>
      <c r="B3411" t="s">
        <v>73</v>
      </c>
      <c r="C3411" t="s">
        <v>196</v>
      </c>
      <c r="D3411" t="s">
        <v>10113</v>
      </c>
      <c r="E3411">
        <v>16</v>
      </c>
      <c r="F3411" t="s">
        <v>10109</v>
      </c>
    </row>
    <row r="3412" spans="1:6" x14ac:dyDescent="0.25">
      <c r="A3412" t="s">
        <v>21121</v>
      </c>
      <c r="B3412" t="s">
        <v>73</v>
      </c>
      <c r="C3412" t="s">
        <v>196</v>
      </c>
      <c r="D3412" t="s">
        <v>475</v>
      </c>
      <c r="E3412">
        <v>1</v>
      </c>
      <c r="F3412" t="s">
        <v>10109</v>
      </c>
    </row>
    <row r="3413" spans="1:6" x14ac:dyDescent="0.25">
      <c r="A3413" t="s">
        <v>11798</v>
      </c>
      <c r="B3413" t="s">
        <v>73</v>
      </c>
      <c r="C3413" t="s">
        <v>196</v>
      </c>
      <c r="D3413" t="s">
        <v>480</v>
      </c>
      <c r="E3413">
        <v>1</v>
      </c>
      <c r="F3413" t="s">
        <v>10109</v>
      </c>
    </row>
    <row r="3414" spans="1:6" x14ac:dyDescent="0.25">
      <c r="A3414" t="s">
        <v>12798</v>
      </c>
      <c r="B3414" t="s">
        <v>73</v>
      </c>
      <c r="C3414" t="s">
        <v>197</v>
      </c>
      <c r="D3414" t="s">
        <v>10111</v>
      </c>
      <c r="E3414">
        <v>16</v>
      </c>
      <c r="F3414" t="s">
        <v>10109</v>
      </c>
    </row>
    <row r="3415" spans="1:6" x14ac:dyDescent="0.25">
      <c r="A3415" t="s">
        <v>10158</v>
      </c>
      <c r="B3415" t="s">
        <v>73</v>
      </c>
      <c r="C3415" t="s">
        <v>197</v>
      </c>
      <c r="D3415" t="s">
        <v>10113</v>
      </c>
      <c r="E3415">
        <v>18</v>
      </c>
      <c r="F3415" t="s">
        <v>10109</v>
      </c>
    </row>
    <row r="3416" spans="1:6" x14ac:dyDescent="0.25">
      <c r="A3416" t="s">
        <v>10615</v>
      </c>
      <c r="B3416" t="s">
        <v>73</v>
      </c>
      <c r="C3416" t="s">
        <v>198</v>
      </c>
      <c r="D3416" t="s">
        <v>10111</v>
      </c>
      <c r="E3416">
        <v>11</v>
      </c>
      <c r="F3416" t="s">
        <v>10109</v>
      </c>
    </row>
    <row r="3417" spans="1:6" x14ac:dyDescent="0.25">
      <c r="A3417" t="s">
        <v>11668</v>
      </c>
      <c r="B3417" t="s">
        <v>73</v>
      </c>
      <c r="C3417" t="s">
        <v>198</v>
      </c>
      <c r="D3417" t="s">
        <v>10113</v>
      </c>
      <c r="E3417">
        <v>15</v>
      </c>
      <c r="F3417" t="s">
        <v>10109</v>
      </c>
    </row>
    <row r="3418" spans="1:6" x14ac:dyDescent="0.25">
      <c r="A3418" t="s">
        <v>10372</v>
      </c>
      <c r="B3418" t="s">
        <v>73</v>
      </c>
      <c r="C3418" t="s">
        <v>199</v>
      </c>
      <c r="D3418" t="s">
        <v>451</v>
      </c>
      <c r="E3418">
        <v>1</v>
      </c>
      <c r="F3418" t="s">
        <v>10109</v>
      </c>
    </row>
    <row r="3419" spans="1:6" x14ac:dyDescent="0.25">
      <c r="A3419" t="s">
        <v>20238</v>
      </c>
      <c r="B3419" t="s">
        <v>73</v>
      </c>
      <c r="C3419" t="s">
        <v>199</v>
      </c>
      <c r="D3419" t="s">
        <v>452</v>
      </c>
      <c r="E3419">
        <v>1</v>
      </c>
      <c r="F3419" t="s">
        <v>10109</v>
      </c>
    </row>
    <row r="3420" spans="1:6" x14ac:dyDescent="0.25">
      <c r="A3420" t="s">
        <v>20833</v>
      </c>
      <c r="B3420" t="s">
        <v>73</v>
      </c>
      <c r="C3420" t="s">
        <v>199</v>
      </c>
      <c r="D3420" t="s">
        <v>454</v>
      </c>
      <c r="E3420">
        <v>1</v>
      </c>
      <c r="F3420" t="s">
        <v>10109</v>
      </c>
    </row>
    <row r="3421" spans="1:6" x14ac:dyDescent="0.25">
      <c r="A3421" t="s">
        <v>20567</v>
      </c>
      <c r="B3421" t="s">
        <v>73</v>
      </c>
      <c r="C3421" t="s">
        <v>199</v>
      </c>
      <c r="D3421" t="s">
        <v>461</v>
      </c>
      <c r="E3421">
        <v>1</v>
      </c>
      <c r="F3421" t="s">
        <v>10109</v>
      </c>
    </row>
    <row r="3422" spans="1:6" x14ac:dyDescent="0.25">
      <c r="A3422" t="s">
        <v>11150</v>
      </c>
      <c r="B3422" t="s">
        <v>73</v>
      </c>
      <c r="C3422" t="s">
        <v>199</v>
      </c>
      <c r="D3422" t="s">
        <v>10115</v>
      </c>
      <c r="E3422">
        <v>3</v>
      </c>
      <c r="F3422" t="s">
        <v>10109</v>
      </c>
    </row>
    <row r="3423" spans="1:6" x14ac:dyDescent="0.25">
      <c r="A3423" t="s">
        <v>11081</v>
      </c>
      <c r="B3423" t="s">
        <v>73</v>
      </c>
      <c r="C3423" t="s">
        <v>199</v>
      </c>
      <c r="D3423" t="s">
        <v>10111</v>
      </c>
      <c r="E3423">
        <v>36</v>
      </c>
      <c r="F3423" t="s">
        <v>10109</v>
      </c>
    </row>
    <row r="3424" spans="1:6" x14ac:dyDescent="0.25">
      <c r="A3424" t="s">
        <v>21270</v>
      </c>
      <c r="B3424" t="s">
        <v>73</v>
      </c>
      <c r="C3424" t="s">
        <v>199</v>
      </c>
      <c r="D3424" t="s">
        <v>462</v>
      </c>
      <c r="E3424">
        <v>1</v>
      </c>
      <c r="F3424" t="s">
        <v>10109</v>
      </c>
    </row>
    <row r="3425" spans="1:6" x14ac:dyDescent="0.25">
      <c r="A3425" t="s">
        <v>11760</v>
      </c>
      <c r="B3425" t="s">
        <v>73</v>
      </c>
      <c r="C3425" t="s">
        <v>199</v>
      </c>
      <c r="D3425" t="s">
        <v>463</v>
      </c>
      <c r="E3425">
        <v>2</v>
      </c>
      <c r="F3425" t="s">
        <v>10109</v>
      </c>
    </row>
    <row r="3426" spans="1:6" x14ac:dyDescent="0.25">
      <c r="A3426" t="s">
        <v>10762</v>
      </c>
      <c r="B3426" t="s">
        <v>73</v>
      </c>
      <c r="C3426" t="s">
        <v>199</v>
      </c>
      <c r="D3426" t="s">
        <v>10113</v>
      </c>
      <c r="E3426">
        <v>40</v>
      </c>
      <c r="F3426" t="s">
        <v>10109</v>
      </c>
    </row>
    <row r="3427" spans="1:6" x14ac:dyDescent="0.25">
      <c r="A3427" t="s">
        <v>20998</v>
      </c>
      <c r="B3427" t="s">
        <v>73</v>
      </c>
      <c r="C3427" t="s">
        <v>199</v>
      </c>
      <c r="D3427" t="s">
        <v>457</v>
      </c>
      <c r="E3427">
        <v>1</v>
      </c>
      <c r="F3427" t="s">
        <v>10109</v>
      </c>
    </row>
    <row r="3428" spans="1:6" x14ac:dyDescent="0.25">
      <c r="A3428" t="s">
        <v>20715</v>
      </c>
      <c r="B3428" t="s">
        <v>73</v>
      </c>
      <c r="C3428" t="s">
        <v>199</v>
      </c>
      <c r="D3428" t="s">
        <v>476</v>
      </c>
      <c r="E3428">
        <v>1</v>
      </c>
      <c r="F3428" t="s">
        <v>10109</v>
      </c>
    </row>
    <row r="3429" spans="1:6" x14ac:dyDescent="0.25">
      <c r="A3429" t="s">
        <v>11177</v>
      </c>
      <c r="B3429" t="s">
        <v>73</v>
      </c>
      <c r="C3429" t="s">
        <v>200</v>
      </c>
      <c r="D3429" t="s">
        <v>451</v>
      </c>
      <c r="E3429">
        <v>1</v>
      </c>
      <c r="F3429" t="s">
        <v>10109</v>
      </c>
    </row>
    <row r="3430" spans="1:6" x14ac:dyDescent="0.25">
      <c r="A3430" t="s">
        <v>10344</v>
      </c>
      <c r="B3430" t="s">
        <v>73</v>
      </c>
      <c r="C3430" t="s">
        <v>200</v>
      </c>
      <c r="D3430" t="s">
        <v>10115</v>
      </c>
      <c r="E3430">
        <v>1</v>
      </c>
      <c r="F3430" t="s">
        <v>10109</v>
      </c>
    </row>
    <row r="3431" spans="1:6" x14ac:dyDescent="0.25">
      <c r="A3431" t="s">
        <v>10725</v>
      </c>
      <c r="B3431" t="s">
        <v>73</v>
      </c>
      <c r="C3431" t="s">
        <v>200</v>
      </c>
      <c r="D3431" t="s">
        <v>10111</v>
      </c>
      <c r="E3431">
        <v>11</v>
      </c>
      <c r="F3431" t="s">
        <v>10109</v>
      </c>
    </row>
    <row r="3432" spans="1:6" x14ac:dyDescent="0.25">
      <c r="A3432" t="s">
        <v>10825</v>
      </c>
      <c r="B3432" t="s">
        <v>73</v>
      </c>
      <c r="C3432" t="s">
        <v>200</v>
      </c>
      <c r="D3432" t="s">
        <v>10113</v>
      </c>
      <c r="E3432">
        <v>13</v>
      </c>
      <c r="F3432" t="s">
        <v>10109</v>
      </c>
    </row>
    <row r="3433" spans="1:6" x14ac:dyDescent="0.25">
      <c r="A3433" t="s">
        <v>21095</v>
      </c>
      <c r="B3433" t="s">
        <v>73</v>
      </c>
      <c r="C3433" t="s">
        <v>201</v>
      </c>
      <c r="D3433" t="s">
        <v>451</v>
      </c>
      <c r="E3433">
        <v>1</v>
      </c>
      <c r="F3433" t="s">
        <v>10109</v>
      </c>
    </row>
    <row r="3434" spans="1:6" x14ac:dyDescent="0.25">
      <c r="A3434" t="s">
        <v>12769</v>
      </c>
      <c r="B3434" t="s">
        <v>73</v>
      </c>
      <c r="C3434" t="s">
        <v>201</v>
      </c>
      <c r="D3434" t="s">
        <v>453</v>
      </c>
      <c r="E3434">
        <v>1</v>
      </c>
      <c r="F3434" t="s">
        <v>10109</v>
      </c>
    </row>
    <row r="3435" spans="1:6" x14ac:dyDescent="0.25">
      <c r="A3435" t="s">
        <v>10761</v>
      </c>
      <c r="B3435" t="s">
        <v>73</v>
      </c>
      <c r="C3435" t="s">
        <v>201</v>
      </c>
      <c r="D3435" t="s">
        <v>10115</v>
      </c>
      <c r="E3435">
        <v>4</v>
      </c>
      <c r="F3435" t="s">
        <v>10109</v>
      </c>
    </row>
    <row r="3436" spans="1:6" x14ac:dyDescent="0.25">
      <c r="A3436" t="s">
        <v>12585</v>
      </c>
      <c r="B3436" t="s">
        <v>73</v>
      </c>
      <c r="C3436" t="s">
        <v>201</v>
      </c>
      <c r="D3436" t="s">
        <v>10111</v>
      </c>
      <c r="E3436">
        <v>72</v>
      </c>
      <c r="F3436" t="s">
        <v>10109</v>
      </c>
    </row>
    <row r="3437" spans="1:6" x14ac:dyDescent="0.25">
      <c r="A3437" t="s">
        <v>20794</v>
      </c>
      <c r="B3437" t="s">
        <v>73</v>
      </c>
      <c r="C3437" t="s">
        <v>201</v>
      </c>
      <c r="D3437" t="s">
        <v>463</v>
      </c>
      <c r="E3437">
        <v>2</v>
      </c>
      <c r="F3437" t="s">
        <v>10109</v>
      </c>
    </row>
    <row r="3438" spans="1:6" x14ac:dyDescent="0.25">
      <c r="A3438" t="s">
        <v>12624</v>
      </c>
      <c r="B3438" t="s">
        <v>73</v>
      </c>
      <c r="C3438" t="s">
        <v>201</v>
      </c>
      <c r="D3438" t="s">
        <v>10113</v>
      </c>
      <c r="E3438">
        <v>84</v>
      </c>
      <c r="F3438" t="s">
        <v>10109</v>
      </c>
    </row>
    <row r="3439" spans="1:6" x14ac:dyDescent="0.25">
      <c r="A3439" t="s">
        <v>20783</v>
      </c>
      <c r="B3439" t="s">
        <v>73</v>
      </c>
      <c r="C3439" t="s">
        <v>201</v>
      </c>
      <c r="D3439" t="s">
        <v>466</v>
      </c>
      <c r="E3439">
        <v>1</v>
      </c>
      <c r="F3439" t="s">
        <v>10109</v>
      </c>
    </row>
    <row r="3440" spans="1:6" x14ac:dyDescent="0.25">
      <c r="A3440" t="s">
        <v>21419</v>
      </c>
      <c r="B3440" t="s">
        <v>73</v>
      </c>
      <c r="C3440" t="s">
        <v>201</v>
      </c>
      <c r="D3440" t="s">
        <v>471</v>
      </c>
      <c r="E3440">
        <v>1</v>
      </c>
      <c r="F3440" t="s">
        <v>10109</v>
      </c>
    </row>
    <row r="3441" spans="1:6" x14ac:dyDescent="0.25">
      <c r="A3441" t="s">
        <v>12009</v>
      </c>
      <c r="B3441" t="s">
        <v>73</v>
      </c>
      <c r="C3441" t="s">
        <v>201</v>
      </c>
      <c r="D3441" t="s">
        <v>476</v>
      </c>
      <c r="E3441">
        <v>1</v>
      </c>
      <c r="F3441" t="s">
        <v>10109</v>
      </c>
    </row>
    <row r="3442" spans="1:6" x14ac:dyDescent="0.25">
      <c r="A3442" t="s">
        <v>20897</v>
      </c>
      <c r="B3442" t="s">
        <v>73</v>
      </c>
      <c r="C3442" t="s">
        <v>202</v>
      </c>
      <c r="D3442" t="s">
        <v>451</v>
      </c>
      <c r="E3442">
        <v>1</v>
      </c>
      <c r="F3442" t="s">
        <v>10109</v>
      </c>
    </row>
    <row r="3443" spans="1:6" x14ac:dyDescent="0.25">
      <c r="A3443" t="s">
        <v>20200</v>
      </c>
      <c r="B3443" t="s">
        <v>73</v>
      </c>
      <c r="C3443" t="s">
        <v>202</v>
      </c>
      <c r="D3443" t="s">
        <v>10115</v>
      </c>
      <c r="E3443">
        <v>1</v>
      </c>
      <c r="F3443" t="s">
        <v>10109</v>
      </c>
    </row>
    <row r="3444" spans="1:6" x14ac:dyDescent="0.25">
      <c r="A3444" t="s">
        <v>12826</v>
      </c>
      <c r="B3444" t="s">
        <v>73</v>
      </c>
      <c r="C3444" t="s">
        <v>202</v>
      </c>
      <c r="D3444" t="s">
        <v>10111</v>
      </c>
      <c r="E3444">
        <v>52</v>
      </c>
      <c r="F3444" t="s">
        <v>10109</v>
      </c>
    </row>
    <row r="3445" spans="1:6" x14ac:dyDescent="0.25">
      <c r="A3445" t="s">
        <v>20839</v>
      </c>
      <c r="B3445" t="s">
        <v>73</v>
      </c>
      <c r="C3445" t="s">
        <v>202</v>
      </c>
      <c r="D3445" t="s">
        <v>463</v>
      </c>
      <c r="E3445">
        <v>1</v>
      </c>
      <c r="F3445" t="s">
        <v>10109</v>
      </c>
    </row>
    <row r="3446" spans="1:6" x14ac:dyDescent="0.25">
      <c r="A3446" t="s">
        <v>12429</v>
      </c>
      <c r="B3446" t="s">
        <v>73</v>
      </c>
      <c r="C3446" t="s">
        <v>202</v>
      </c>
      <c r="D3446" t="s">
        <v>10113</v>
      </c>
      <c r="E3446">
        <v>53</v>
      </c>
      <c r="F3446" t="s">
        <v>10109</v>
      </c>
    </row>
    <row r="3447" spans="1:6" x14ac:dyDescent="0.25">
      <c r="A3447" t="s">
        <v>21450</v>
      </c>
      <c r="B3447" t="s">
        <v>73</v>
      </c>
      <c r="C3447" t="s">
        <v>202</v>
      </c>
      <c r="D3447" t="s">
        <v>477</v>
      </c>
      <c r="E3447">
        <v>1</v>
      </c>
      <c r="F3447" t="s">
        <v>10109</v>
      </c>
    </row>
    <row r="3448" spans="1:6" x14ac:dyDescent="0.25">
      <c r="A3448" t="s">
        <v>21263</v>
      </c>
      <c r="B3448" t="s">
        <v>73</v>
      </c>
      <c r="C3448" t="s">
        <v>202</v>
      </c>
      <c r="D3448" t="s">
        <v>480</v>
      </c>
      <c r="E3448">
        <v>1</v>
      </c>
      <c r="F3448" t="s">
        <v>10109</v>
      </c>
    </row>
    <row r="3449" spans="1:6" x14ac:dyDescent="0.25">
      <c r="A3449" t="s">
        <v>11123</v>
      </c>
      <c r="B3449" t="s">
        <v>73</v>
      </c>
      <c r="C3449" t="s">
        <v>203</v>
      </c>
      <c r="D3449" t="s">
        <v>10115</v>
      </c>
      <c r="E3449">
        <v>1</v>
      </c>
      <c r="F3449" t="s">
        <v>10109</v>
      </c>
    </row>
    <row r="3450" spans="1:6" x14ac:dyDescent="0.25">
      <c r="A3450" t="s">
        <v>10419</v>
      </c>
      <c r="B3450" t="s">
        <v>73</v>
      </c>
      <c r="C3450" t="s">
        <v>203</v>
      </c>
      <c r="D3450" t="s">
        <v>10111</v>
      </c>
      <c r="E3450">
        <v>27</v>
      </c>
      <c r="F3450" t="s">
        <v>10109</v>
      </c>
    </row>
    <row r="3451" spans="1:6" x14ac:dyDescent="0.25">
      <c r="A3451" t="s">
        <v>12593</v>
      </c>
      <c r="B3451" t="s">
        <v>73</v>
      </c>
      <c r="C3451" t="s">
        <v>203</v>
      </c>
      <c r="D3451" t="s">
        <v>463</v>
      </c>
      <c r="E3451">
        <v>1</v>
      </c>
      <c r="F3451" t="s">
        <v>10109</v>
      </c>
    </row>
    <row r="3452" spans="1:6" x14ac:dyDescent="0.25">
      <c r="A3452" t="s">
        <v>12728</v>
      </c>
      <c r="B3452" t="s">
        <v>73</v>
      </c>
      <c r="C3452" t="s">
        <v>203</v>
      </c>
      <c r="D3452" t="s">
        <v>10113</v>
      </c>
      <c r="E3452">
        <v>29</v>
      </c>
      <c r="F3452" t="s">
        <v>10109</v>
      </c>
    </row>
    <row r="3453" spans="1:6" x14ac:dyDescent="0.25">
      <c r="A3453" t="s">
        <v>12353</v>
      </c>
      <c r="B3453" t="s">
        <v>73</v>
      </c>
      <c r="C3453" t="s">
        <v>204</v>
      </c>
      <c r="D3453" t="s">
        <v>10111</v>
      </c>
      <c r="E3453">
        <v>9</v>
      </c>
      <c r="F3453" t="s">
        <v>10109</v>
      </c>
    </row>
    <row r="3454" spans="1:6" x14ac:dyDescent="0.25">
      <c r="A3454" t="s">
        <v>10925</v>
      </c>
      <c r="B3454" t="s">
        <v>73</v>
      </c>
      <c r="C3454" t="s">
        <v>204</v>
      </c>
      <c r="D3454" t="s">
        <v>10113</v>
      </c>
      <c r="E3454">
        <v>9</v>
      </c>
      <c r="F3454" t="s">
        <v>10109</v>
      </c>
    </row>
    <row r="3455" spans="1:6" x14ac:dyDescent="0.25">
      <c r="A3455" t="s">
        <v>20714</v>
      </c>
      <c r="B3455" t="s">
        <v>73</v>
      </c>
      <c r="C3455" t="s">
        <v>205</v>
      </c>
      <c r="D3455" t="s">
        <v>451</v>
      </c>
      <c r="E3455">
        <v>1</v>
      </c>
      <c r="F3455" t="s">
        <v>10109</v>
      </c>
    </row>
    <row r="3456" spans="1:6" x14ac:dyDescent="0.25">
      <c r="A3456" t="s">
        <v>20790</v>
      </c>
      <c r="B3456" t="s">
        <v>73</v>
      </c>
      <c r="C3456" t="s">
        <v>205</v>
      </c>
      <c r="D3456" t="s">
        <v>458</v>
      </c>
      <c r="E3456">
        <v>3</v>
      </c>
      <c r="F3456" t="s">
        <v>10109</v>
      </c>
    </row>
    <row r="3457" spans="1:6" x14ac:dyDescent="0.25">
      <c r="A3457" t="s">
        <v>20961</v>
      </c>
      <c r="B3457" t="s">
        <v>73</v>
      </c>
      <c r="C3457" t="s">
        <v>205</v>
      </c>
      <c r="D3457" t="s">
        <v>461</v>
      </c>
      <c r="E3457">
        <v>1</v>
      </c>
      <c r="F3457" t="s">
        <v>10109</v>
      </c>
    </row>
    <row r="3458" spans="1:6" x14ac:dyDescent="0.25">
      <c r="A3458" t="s">
        <v>10411</v>
      </c>
      <c r="B3458" t="s">
        <v>73</v>
      </c>
      <c r="C3458" t="s">
        <v>205</v>
      </c>
      <c r="D3458" t="s">
        <v>10115</v>
      </c>
      <c r="E3458">
        <v>6</v>
      </c>
      <c r="F3458" t="s">
        <v>10109</v>
      </c>
    </row>
    <row r="3459" spans="1:6" x14ac:dyDescent="0.25">
      <c r="A3459" t="s">
        <v>11013</v>
      </c>
      <c r="B3459" t="s">
        <v>73</v>
      </c>
      <c r="C3459" t="s">
        <v>205</v>
      </c>
      <c r="D3459" t="s">
        <v>10111</v>
      </c>
      <c r="E3459">
        <v>43</v>
      </c>
      <c r="F3459" t="s">
        <v>10109</v>
      </c>
    </row>
    <row r="3460" spans="1:6" x14ac:dyDescent="0.25">
      <c r="A3460" t="s">
        <v>21101</v>
      </c>
      <c r="B3460" t="s">
        <v>73</v>
      </c>
      <c r="C3460" t="s">
        <v>205</v>
      </c>
      <c r="D3460" t="s">
        <v>463</v>
      </c>
      <c r="E3460">
        <v>2</v>
      </c>
      <c r="F3460" t="s">
        <v>10109</v>
      </c>
    </row>
    <row r="3461" spans="1:6" x14ac:dyDescent="0.25">
      <c r="A3461" t="s">
        <v>20971</v>
      </c>
      <c r="B3461" t="s">
        <v>73</v>
      </c>
      <c r="C3461" t="s">
        <v>205</v>
      </c>
      <c r="D3461" t="s">
        <v>464</v>
      </c>
      <c r="E3461">
        <v>1</v>
      </c>
      <c r="F3461" t="s">
        <v>10109</v>
      </c>
    </row>
    <row r="3462" spans="1:6" x14ac:dyDescent="0.25">
      <c r="A3462" t="s">
        <v>11437</v>
      </c>
      <c r="B3462" t="s">
        <v>73</v>
      </c>
      <c r="C3462" t="s">
        <v>205</v>
      </c>
      <c r="D3462" t="s">
        <v>10113</v>
      </c>
      <c r="E3462">
        <v>49</v>
      </c>
      <c r="F3462" t="s">
        <v>10109</v>
      </c>
    </row>
    <row r="3463" spans="1:6" x14ac:dyDescent="0.25">
      <c r="A3463" t="s">
        <v>12803</v>
      </c>
      <c r="B3463" t="s">
        <v>73</v>
      </c>
      <c r="C3463" t="s">
        <v>205</v>
      </c>
      <c r="D3463" t="s">
        <v>457</v>
      </c>
      <c r="E3463">
        <v>1</v>
      </c>
      <c r="F3463" t="s">
        <v>10109</v>
      </c>
    </row>
    <row r="3464" spans="1:6" x14ac:dyDescent="0.25">
      <c r="A3464" t="s">
        <v>20648</v>
      </c>
      <c r="B3464" t="s">
        <v>73</v>
      </c>
      <c r="C3464" t="s">
        <v>205</v>
      </c>
      <c r="D3464" t="s">
        <v>469</v>
      </c>
      <c r="E3464">
        <v>1</v>
      </c>
      <c r="F3464" t="s">
        <v>10109</v>
      </c>
    </row>
    <row r="3465" spans="1:6" x14ac:dyDescent="0.25">
      <c r="A3465" t="s">
        <v>20985</v>
      </c>
      <c r="B3465" t="s">
        <v>73</v>
      </c>
      <c r="C3465" t="s">
        <v>205</v>
      </c>
      <c r="D3465" t="s">
        <v>470</v>
      </c>
      <c r="E3465">
        <v>1</v>
      </c>
      <c r="F3465" t="s">
        <v>10109</v>
      </c>
    </row>
    <row r="3466" spans="1:6" x14ac:dyDescent="0.25">
      <c r="A3466" t="s">
        <v>20888</v>
      </c>
      <c r="B3466" t="s">
        <v>73</v>
      </c>
      <c r="C3466" t="s">
        <v>205</v>
      </c>
      <c r="D3466" t="s">
        <v>475</v>
      </c>
      <c r="E3466">
        <v>1</v>
      </c>
      <c r="F3466" t="s">
        <v>10109</v>
      </c>
    </row>
    <row r="3467" spans="1:6" x14ac:dyDescent="0.25">
      <c r="A3467" t="s">
        <v>11130</v>
      </c>
      <c r="B3467" t="s">
        <v>73</v>
      </c>
      <c r="C3467" t="s">
        <v>205</v>
      </c>
      <c r="D3467" t="s">
        <v>476</v>
      </c>
      <c r="E3467">
        <v>1</v>
      </c>
      <c r="F3467" t="s">
        <v>10109</v>
      </c>
    </row>
    <row r="3468" spans="1:6" x14ac:dyDescent="0.25">
      <c r="A3468" t="s">
        <v>20337</v>
      </c>
      <c r="B3468" t="s">
        <v>73</v>
      </c>
      <c r="C3468" t="s">
        <v>205</v>
      </c>
      <c r="D3468" t="s">
        <v>477</v>
      </c>
      <c r="E3468">
        <v>2</v>
      </c>
      <c r="F3468" t="s">
        <v>10109</v>
      </c>
    </row>
    <row r="3469" spans="1:6" x14ac:dyDescent="0.25">
      <c r="A3469" t="s">
        <v>20886</v>
      </c>
      <c r="B3469" t="s">
        <v>73</v>
      </c>
      <c r="C3469" t="s">
        <v>205</v>
      </c>
      <c r="D3469" t="s">
        <v>479</v>
      </c>
      <c r="E3469">
        <v>1</v>
      </c>
      <c r="F3469" t="s">
        <v>10109</v>
      </c>
    </row>
    <row r="3470" spans="1:6" x14ac:dyDescent="0.25">
      <c r="A3470" t="s">
        <v>20727</v>
      </c>
      <c r="B3470" t="s">
        <v>73</v>
      </c>
      <c r="C3470" t="s">
        <v>205</v>
      </c>
      <c r="D3470" t="s">
        <v>480</v>
      </c>
      <c r="E3470">
        <v>1</v>
      </c>
      <c r="F3470" t="s">
        <v>10109</v>
      </c>
    </row>
    <row r="3471" spans="1:6" x14ac:dyDescent="0.25">
      <c r="A3471" t="s">
        <v>10995</v>
      </c>
      <c r="B3471" t="s">
        <v>73</v>
      </c>
      <c r="C3471" t="s">
        <v>206</v>
      </c>
      <c r="D3471" t="s">
        <v>10111</v>
      </c>
      <c r="E3471">
        <v>8</v>
      </c>
      <c r="F3471" t="s">
        <v>10109</v>
      </c>
    </row>
    <row r="3472" spans="1:6" x14ac:dyDescent="0.25">
      <c r="A3472" t="s">
        <v>10135</v>
      </c>
      <c r="B3472" t="s">
        <v>73</v>
      </c>
      <c r="C3472" t="s">
        <v>206</v>
      </c>
      <c r="D3472" t="s">
        <v>10113</v>
      </c>
      <c r="E3472">
        <v>10</v>
      </c>
      <c r="F3472" t="s">
        <v>10109</v>
      </c>
    </row>
    <row r="3473" spans="1:6" x14ac:dyDescent="0.25">
      <c r="A3473" t="s">
        <v>21042</v>
      </c>
      <c r="B3473" t="s">
        <v>73</v>
      </c>
      <c r="C3473" t="s">
        <v>207</v>
      </c>
      <c r="D3473" t="s">
        <v>453</v>
      </c>
      <c r="E3473">
        <v>1</v>
      </c>
      <c r="F3473" t="s">
        <v>10109</v>
      </c>
    </row>
    <row r="3474" spans="1:6" x14ac:dyDescent="0.25">
      <c r="A3474" t="s">
        <v>12936</v>
      </c>
      <c r="B3474" t="s">
        <v>73</v>
      </c>
      <c r="C3474" t="s">
        <v>207</v>
      </c>
      <c r="D3474" t="s">
        <v>10115</v>
      </c>
      <c r="E3474">
        <v>7</v>
      </c>
      <c r="F3474" t="s">
        <v>10109</v>
      </c>
    </row>
    <row r="3475" spans="1:6" x14ac:dyDescent="0.25">
      <c r="A3475" t="s">
        <v>10401</v>
      </c>
      <c r="B3475" t="s">
        <v>73</v>
      </c>
      <c r="C3475" t="s">
        <v>207</v>
      </c>
      <c r="D3475" t="s">
        <v>10111</v>
      </c>
      <c r="E3475">
        <v>210</v>
      </c>
      <c r="F3475" t="s">
        <v>10109</v>
      </c>
    </row>
    <row r="3476" spans="1:6" x14ac:dyDescent="0.25">
      <c r="A3476" t="s">
        <v>12571</v>
      </c>
      <c r="B3476" t="s">
        <v>73</v>
      </c>
      <c r="C3476" t="s">
        <v>207</v>
      </c>
      <c r="D3476" t="s">
        <v>463</v>
      </c>
      <c r="E3476">
        <v>3</v>
      </c>
      <c r="F3476" t="s">
        <v>10109</v>
      </c>
    </row>
    <row r="3477" spans="1:6" x14ac:dyDescent="0.25">
      <c r="A3477" t="s">
        <v>12832</v>
      </c>
      <c r="B3477" t="s">
        <v>73</v>
      </c>
      <c r="C3477" t="s">
        <v>207</v>
      </c>
      <c r="D3477" t="s">
        <v>10113</v>
      </c>
      <c r="E3477">
        <v>232</v>
      </c>
      <c r="F3477" t="s">
        <v>10109</v>
      </c>
    </row>
    <row r="3478" spans="1:6" x14ac:dyDescent="0.25">
      <c r="A3478" t="s">
        <v>21382</v>
      </c>
      <c r="B3478" t="s">
        <v>73</v>
      </c>
      <c r="C3478" t="s">
        <v>207</v>
      </c>
      <c r="D3478" t="s">
        <v>467</v>
      </c>
      <c r="E3478">
        <v>3</v>
      </c>
      <c r="F3478" t="s">
        <v>10109</v>
      </c>
    </row>
    <row r="3479" spans="1:6" x14ac:dyDescent="0.25">
      <c r="A3479" t="s">
        <v>21356</v>
      </c>
      <c r="B3479" t="s">
        <v>73</v>
      </c>
      <c r="C3479" t="s">
        <v>207</v>
      </c>
      <c r="D3479" t="s">
        <v>457</v>
      </c>
      <c r="E3479">
        <v>1</v>
      </c>
      <c r="F3479" t="s">
        <v>10109</v>
      </c>
    </row>
    <row r="3480" spans="1:6" x14ac:dyDescent="0.25">
      <c r="A3480" t="s">
        <v>20592</v>
      </c>
      <c r="B3480" t="s">
        <v>73</v>
      </c>
      <c r="C3480" t="s">
        <v>207</v>
      </c>
      <c r="D3480" t="s">
        <v>469</v>
      </c>
      <c r="E3480">
        <v>1</v>
      </c>
      <c r="F3480" t="s">
        <v>10109</v>
      </c>
    </row>
    <row r="3481" spans="1:6" x14ac:dyDescent="0.25">
      <c r="A3481" t="s">
        <v>20969</v>
      </c>
      <c r="B3481" t="s">
        <v>73</v>
      </c>
      <c r="C3481" t="s">
        <v>207</v>
      </c>
      <c r="D3481" t="s">
        <v>479</v>
      </c>
      <c r="E3481">
        <v>1</v>
      </c>
      <c r="F3481" t="s">
        <v>10109</v>
      </c>
    </row>
    <row r="3482" spans="1:6" x14ac:dyDescent="0.25">
      <c r="A3482" t="s">
        <v>12886</v>
      </c>
      <c r="B3482" t="s">
        <v>73</v>
      </c>
      <c r="C3482" t="s">
        <v>207</v>
      </c>
      <c r="D3482" t="s">
        <v>480</v>
      </c>
      <c r="E3482">
        <v>2</v>
      </c>
      <c r="F3482" t="s">
        <v>10109</v>
      </c>
    </row>
    <row r="3483" spans="1:6" x14ac:dyDescent="0.25">
      <c r="A3483" t="s">
        <v>11547</v>
      </c>
      <c r="B3483" t="s">
        <v>73</v>
      </c>
      <c r="C3483" t="s">
        <v>208</v>
      </c>
      <c r="D3483" t="s">
        <v>10115</v>
      </c>
      <c r="E3483">
        <v>1</v>
      </c>
      <c r="F3483" t="s">
        <v>10109</v>
      </c>
    </row>
    <row r="3484" spans="1:6" x14ac:dyDescent="0.25">
      <c r="A3484" t="s">
        <v>11988</v>
      </c>
      <c r="B3484" t="s">
        <v>73</v>
      </c>
      <c r="C3484" t="s">
        <v>208</v>
      </c>
      <c r="D3484" t="s">
        <v>10111</v>
      </c>
      <c r="E3484">
        <v>31</v>
      </c>
      <c r="F3484" t="s">
        <v>10109</v>
      </c>
    </row>
    <row r="3485" spans="1:6" x14ac:dyDescent="0.25">
      <c r="A3485" t="s">
        <v>12614</v>
      </c>
      <c r="B3485" t="s">
        <v>73</v>
      </c>
      <c r="C3485" t="s">
        <v>208</v>
      </c>
      <c r="D3485" t="s">
        <v>463</v>
      </c>
      <c r="E3485">
        <v>1</v>
      </c>
      <c r="F3485" t="s">
        <v>10109</v>
      </c>
    </row>
    <row r="3486" spans="1:6" x14ac:dyDescent="0.25">
      <c r="A3486" t="s">
        <v>10521</v>
      </c>
      <c r="B3486" t="s">
        <v>73</v>
      </c>
      <c r="C3486" t="s">
        <v>208</v>
      </c>
      <c r="D3486" t="s">
        <v>10113</v>
      </c>
      <c r="E3486">
        <v>31</v>
      </c>
      <c r="F3486" t="s">
        <v>10109</v>
      </c>
    </row>
    <row r="3487" spans="1:6" x14ac:dyDescent="0.25">
      <c r="A3487" t="s">
        <v>20739</v>
      </c>
      <c r="B3487" t="s">
        <v>73</v>
      </c>
      <c r="C3487" t="s">
        <v>208</v>
      </c>
      <c r="D3487" t="s">
        <v>469</v>
      </c>
      <c r="E3487">
        <v>1</v>
      </c>
      <c r="F3487" t="s">
        <v>10109</v>
      </c>
    </row>
    <row r="3488" spans="1:6" x14ac:dyDescent="0.25">
      <c r="A3488" t="s">
        <v>21467</v>
      </c>
      <c r="B3488" t="s">
        <v>73</v>
      </c>
      <c r="C3488" t="s">
        <v>208</v>
      </c>
      <c r="D3488" t="s">
        <v>476</v>
      </c>
      <c r="E3488">
        <v>1</v>
      </c>
      <c r="F3488" t="s">
        <v>10109</v>
      </c>
    </row>
    <row r="3489" spans="1:6" x14ac:dyDescent="0.25">
      <c r="A3489" t="s">
        <v>20229</v>
      </c>
      <c r="B3489" t="s">
        <v>73</v>
      </c>
      <c r="C3489" t="s">
        <v>209</v>
      </c>
      <c r="D3489" t="s">
        <v>10115</v>
      </c>
      <c r="E3489">
        <v>2</v>
      </c>
      <c r="F3489" t="s">
        <v>10109</v>
      </c>
    </row>
    <row r="3490" spans="1:6" x14ac:dyDescent="0.25">
      <c r="A3490" t="s">
        <v>11148</v>
      </c>
      <c r="B3490" t="s">
        <v>73</v>
      </c>
      <c r="C3490" t="s">
        <v>209</v>
      </c>
      <c r="D3490" t="s">
        <v>10111</v>
      </c>
      <c r="E3490">
        <v>33</v>
      </c>
      <c r="F3490" t="s">
        <v>10109</v>
      </c>
    </row>
    <row r="3491" spans="1:6" x14ac:dyDescent="0.25">
      <c r="A3491" t="s">
        <v>20401</v>
      </c>
      <c r="B3491" t="s">
        <v>73</v>
      </c>
      <c r="C3491" t="s">
        <v>209</v>
      </c>
      <c r="D3491" t="s">
        <v>463</v>
      </c>
      <c r="E3491">
        <v>1</v>
      </c>
      <c r="F3491" t="s">
        <v>10109</v>
      </c>
    </row>
    <row r="3492" spans="1:6" x14ac:dyDescent="0.25">
      <c r="A3492" t="s">
        <v>10457</v>
      </c>
      <c r="B3492" t="s">
        <v>73</v>
      </c>
      <c r="C3492" t="s">
        <v>209</v>
      </c>
      <c r="D3492" t="s">
        <v>10113</v>
      </c>
      <c r="E3492">
        <v>35</v>
      </c>
      <c r="F3492" t="s">
        <v>10109</v>
      </c>
    </row>
    <row r="3493" spans="1:6" x14ac:dyDescent="0.25">
      <c r="A3493" t="s">
        <v>20572</v>
      </c>
      <c r="B3493" t="s">
        <v>73</v>
      </c>
      <c r="C3493" t="s">
        <v>209</v>
      </c>
      <c r="D3493" t="s">
        <v>475</v>
      </c>
      <c r="E3493">
        <v>1</v>
      </c>
      <c r="F3493" t="s">
        <v>10109</v>
      </c>
    </row>
    <row r="3494" spans="1:6" x14ac:dyDescent="0.25">
      <c r="A3494" t="s">
        <v>20968</v>
      </c>
      <c r="B3494" t="s">
        <v>73</v>
      </c>
      <c r="C3494" t="s">
        <v>209</v>
      </c>
      <c r="D3494" t="s">
        <v>480</v>
      </c>
      <c r="E3494">
        <v>1</v>
      </c>
      <c r="F3494" t="s">
        <v>10109</v>
      </c>
    </row>
    <row r="3495" spans="1:6" x14ac:dyDescent="0.25">
      <c r="A3495" t="s">
        <v>12743</v>
      </c>
      <c r="B3495" t="s">
        <v>73</v>
      </c>
      <c r="C3495" t="s">
        <v>210</v>
      </c>
      <c r="D3495" t="s">
        <v>10111</v>
      </c>
      <c r="E3495">
        <v>30</v>
      </c>
      <c r="F3495" t="s">
        <v>10109</v>
      </c>
    </row>
    <row r="3496" spans="1:6" x14ac:dyDescent="0.25">
      <c r="A3496" t="s">
        <v>10515</v>
      </c>
      <c r="B3496" t="s">
        <v>73</v>
      </c>
      <c r="C3496" t="s">
        <v>210</v>
      </c>
      <c r="D3496" t="s">
        <v>10113</v>
      </c>
      <c r="E3496">
        <v>31</v>
      </c>
      <c r="F3496" t="s">
        <v>10109</v>
      </c>
    </row>
    <row r="3497" spans="1:6" x14ac:dyDescent="0.25">
      <c r="A3497" t="s">
        <v>20525</v>
      </c>
      <c r="B3497" t="s">
        <v>73</v>
      </c>
      <c r="C3497" t="s">
        <v>211</v>
      </c>
      <c r="D3497" t="s">
        <v>10115</v>
      </c>
      <c r="E3497">
        <v>1</v>
      </c>
      <c r="F3497" t="s">
        <v>10109</v>
      </c>
    </row>
    <row r="3498" spans="1:6" x14ac:dyDescent="0.25">
      <c r="A3498" t="s">
        <v>10711</v>
      </c>
      <c r="B3498" t="s">
        <v>73</v>
      </c>
      <c r="C3498" t="s">
        <v>211</v>
      </c>
      <c r="D3498" t="s">
        <v>10111</v>
      </c>
      <c r="E3498">
        <v>13</v>
      </c>
      <c r="F3498" t="s">
        <v>10109</v>
      </c>
    </row>
    <row r="3499" spans="1:6" x14ac:dyDescent="0.25">
      <c r="A3499" t="s">
        <v>21041</v>
      </c>
      <c r="B3499" t="s">
        <v>73</v>
      </c>
      <c r="C3499" t="s">
        <v>211</v>
      </c>
      <c r="D3499" t="s">
        <v>463</v>
      </c>
      <c r="E3499">
        <v>1</v>
      </c>
      <c r="F3499" t="s">
        <v>10109</v>
      </c>
    </row>
    <row r="3500" spans="1:6" x14ac:dyDescent="0.25">
      <c r="A3500" t="s">
        <v>11540</v>
      </c>
      <c r="B3500" t="s">
        <v>73</v>
      </c>
      <c r="C3500" t="s">
        <v>211</v>
      </c>
      <c r="D3500" t="s">
        <v>10113</v>
      </c>
      <c r="E3500">
        <v>17</v>
      </c>
      <c r="F3500" t="s">
        <v>10109</v>
      </c>
    </row>
    <row r="3501" spans="1:6" x14ac:dyDescent="0.25">
      <c r="A3501" t="s">
        <v>20578</v>
      </c>
      <c r="B3501" t="s">
        <v>73</v>
      </c>
      <c r="C3501" t="s">
        <v>211</v>
      </c>
      <c r="D3501" t="s">
        <v>477</v>
      </c>
      <c r="E3501">
        <v>1</v>
      </c>
      <c r="F3501" t="s">
        <v>10109</v>
      </c>
    </row>
    <row r="3502" spans="1:6" x14ac:dyDescent="0.25">
      <c r="A3502" t="s">
        <v>10917</v>
      </c>
      <c r="B3502" t="s">
        <v>73</v>
      </c>
      <c r="C3502" t="s">
        <v>212</v>
      </c>
      <c r="D3502" t="s">
        <v>451</v>
      </c>
      <c r="E3502">
        <v>1</v>
      </c>
      <c r="F3502" t="s">
        <v>10109</v>
      </c>
    </row>
    <row r="3503" spans="1:6" x14ac:dyDescent="0.25">
      <c r="A3503" t="s">
        <v>10607</v>
      </c>
      <c r="B3503" t="s">
        <v>73</v>
      </c>
      <c r="C3503" t="s">
        <v>212</v>
      </c>
      <c r="D3503" t="s">
        <v>10115</v>
      </c>
      <c r="E3503">
        <v>1</v>
      </c>
      <c r="F3503" t="s">
        <v>10109</v>
      </c>
    </row>
    <row r="3504" spans="1:6" x14ac:dyDescent="0.25">
      <c r="A3504" t="s">
        <v>10125</v>
      </c>
      <c r="B3504" t="s">
        <v>73</v>
      </c>
      <c r="C3504" t="s">
        <v>212</v>
      </c>
      <c r="D3504" t="s">
        <v>10111</v>
      </c>
      <c r="E3504">
        <v>28</v>
      </c>
      <c r="F3504" t="s">
        <v>10109</v>
      </c>
    </row>
    <row r="3505" spans="1:6" x14ac:dyDescent="0.25">
      <c r="A3505" t="s">
        <v>20717</v>
      </c>
      <c r="B3505" t="s">
        <v>73</v>
      </c>
      <c r="C3505" t="s">
        <v>212</v>
      </c>
      <c r="D3505" t="s">
        <v>10122</v>
      </c>
      <c r="E3505">
        <v>1</v>
      </c>
      <c r="F3505" t="s">
        <v>10109</v>
      </c>
    </row>
    <row r="3506" spans="1:6" x14ac:dyDescent="0.25">
      <c r="A3506" t="s">
        <v>11474</v>
      </c>
      <c r="B3506" t="s">
        <v>73</v>
      </c>
      <c r="C3506" t="s">
        <v>212</v>
      </c>
      <c r="D3506" t="s">
        <v>463</v>
      </c>
      <c r="E3506">
        <v>1</v>
      </c>
      <c r="F3506" t="s">
        <v>10109</v>
      </c>
    </row>
    <row r="3507" spans="1:6" x14ac:dyDescent="0.25">
      <c r="A3507" t="s">
        <v>10990</v>
      </c>
      <c r="B3507" t="s">
        <v>73</v>
      </c>
      <c r="C3507" t="s">
        <v>212</v>
      </c>
      <c r="D3507" t="s">
        <v>10113</v>
      </c>
      <c r="E3507">
        <v>34</v>
      </c>
      <c r="F3507" t="s">
        <v>10109</v>
      </c>
    </row>
    <row r="3508" spans="1:6" x14ac:dyDescent="0.25">
      <c r="A3508" t="s">
        <v>11893</v>
      </c>
      <c r="B3508" t="s">
        <v>73</v>
      </c>
      <c r="C3508" t="s">
        <v>213</v>
      </c>
      <c r="D3508" t="s">
        <v>10111</v>
      </c>
      <c r="E3508">
        <v>6</v>
      </c>
      <c r="F3508" t="s">
        <v>10109</v>
      </c>
    </row>
    <row r="3509" spans="1:6" x14ac:dyDescent="0.25">
      <c r="A3509" t="s">
        <v>11786</v>
      </c>
      <c r="B3509" t="s">
        <v>73</v>
      </c>
      <c r="C3509" t="s">
        <v>213</v>
      </c>
      <c r="D3509" t="s">
        <v>10113</v>
      </c>
      <c r="E3509">
        <v>7</v>
      </c>
      <c r="F3509" t="s">
        <v>10109</v>
      </c>
    </row>
    <row r="3510" spans="1:6" x14ac:dyDescent="0.25">
      <c r="A3510" t="s">
        <v>10492</v>
      </c>
      <c r="B3510" t="s">
        <v>73</v>
      </c>
      <c r="C3510" t="s">
        <v>214</v>
      </c>
      <c r="D3510" t="s">
        <v>10111</v>
      </c>
      <c r="E3510">
        <v>14</v>
      </c>
      <c r="F3510" t="s">
        <v>10109</v>
      </c>
    </row>
    <row r="3511" spans="1:6" x14ac:dyDescent="0.25">
      <c r="A3511" t="s">
        <v>11078</v>
      </c>
      <c r="B3511" t="s">
        <v>73</v>
      </c>
      <c r="C3511" t="s">
        <v>214</v>
      </c>
      <c r="D3511" t="s">
        <v>10113</v>
      </c>
      <c r="E3511">
        <v>16</v>
      </c>
      <c r="F3511" t="s">
        <v>10109</v>
      </c>
    </row>
    <row r="3512" spans="1:6" x14ac:dyDescent="0.25">
      <c r="A3512" t="s">
        <v>11051</v>
      </c>
      <c r="B3512" t="s">
        <v>73</v>
      </c>
      <c r="C3512" t="s">
        <v>215</v>
      </c>
      <c r="D3512" t="s">
        <v>10115</v>
      </c>
      <c r="E3512">
        <v>1</v>
      </c>
      <c r="F3512" t="s">
        <v>10109</v>
      </c>
    </row>
    <row r="3513" spans="1:6" x14ac:dyDescent="0.25">
      <c r="A3513" t="s">
        <v>12813</v>
      </c>
      <c r="B3513" t="s">
        <v>73</v>
      </c>
      <c r="C3513" t="s">
        <v>215</v>
      </c>
      <c r="D3513" t="s">
        <v>10111</v>
      </c>
      <c r="E3513">
        <v>19</v>
      </c>
      <c r="F3513" t="s">
        <v>10109</v>
      </c>
    </row>
    <row r="3514" spans="1:6" x14ac:dyDescent="0.25">
      <c r="A3514" t="s">
        <v>10759</v>
      </c>
      <c r="B3514" t="s">
        <v>73</v>
      </c>
      <c r="C3514" t="s">
        <v>215</v>
      </c>
      <c r="D3514" t="s">
        <v>10122</v>
      </c>
      <c r="E3514">
        <v>1</v>
      </c>
      <c r="F3514" t="s">
        <v>10109</v>
      </c>
    </row>
    <row r="3515" spans="1:6" x14ac:dyDescent="0.25">
      <c r="A3515" t="s">
        <v>12127</v>
      </c>
      <c r="B3515" t="s">
        <v>73</v>
      </c>
      <c r="C3515" t="s">
        <v>215</v>
      </c>
      <c r="D3515" t="s">
        <v>463</v>
      </c>
      <c r="E3515">
        <v>1</v>
      </c>
      <c r="F3515" t="s">
        <v>10109</v>
      </c>
    </row>
    <row r="3516" spans="1:6" x14ac:dyDescent="0.25">
      <c r="A3516" t="s">
        <v>11116</v>
      </c>
      <c r="B3516" t="s">
        <v>73</v>
      </c>
      <c r="C3516" t="s">
        <v>215</v>
      </c>
      <c r="D3516" t="s">
        <v>10113</v>
      </c>
      <c r="E3516">
        <v>22</v>
      </c>
      <c r="F3516" t="s">
        <v>10109</v>
      </c>
    </row>
    <row r="3517" spans="1:6" x14ac:dyDescent="0.25">
      <c r="A3517" t="s">
        <v>10745</v>
      </c>
      <c r="B3517" t="s">
        <v>73</v>
      </c>
      <c r="C3517" t="s">
        <v>216</v>
      </c>
      <c r="D3517" t="s">
        <v>451</v>
      </c>
      <c r="E3517">
        <v>1</v>
      </c>
      <c r="F3517" t="s">
        <v>10109</v>
      </c>
    </row>
    <row r="3518" spans="1:6" x14ac:dyDescent="0.25">
      <c r="A3518" t="s">
        <v>20193</v>
      </c>
      <c r="B3518" t="s">
        <v>73</v>
      </c>
      <c r="C3518" t="s">
        <v>216</v>
      </c>
      <c r="D3518" t="s">
        <v>498</v>
      </c>
      <c r="E3518">
        <v>1</v>
      </c>
      <c r="F3518" t="s">
        <v>10109</v>
      </c>
    </row>
    <row r="3519" spans="1:6" x14ac:dyDescent="0.25">
      <c r="A3519" t="s">
        <v>12450</v>
      </c>
      <c r="B3519" t="s">
        <v>73</v>
      </c>
      <c r="C3519" t="s">
        <v>216</v>
      </c>
      <c r="D3519" t="s">
        <v>10115</v>
      </c>
      <c r="E3519">
        <v>5</v>
      </c>
      <c r="F3519" t="s">
        <v>10109</v>
      </c>
    </row>
    <row r="3520" spans="1:6" x14ac:dyDescent="0.25">
      <c r="A3520" t="s">
        <v>11091</v>
      </c>
      <c r="B3520" t="s">
        <v>73</v>
      </c>
      <c r="C3520" t="s">
        <v>216</v>
      </c>
      <c r="D3520" t="s">
        <v>10111</v>
      </c>
      <c r="E3520">
        <v>49</v>
      </c>
      <c r="F3520" t="s">
        <v>10109</v>
      </c>
    </row>
    <row r="3521" spans="1:6" x14ac:dyDescent="0.25">
      <c r="A3521" t="s">
        <v>20294</v>
      </c>
      <c r="B3521" t="s">
        <v>73</v>
      </c>
      <c r="C3521" t="s">
        <v>216</v>
      </c>
      <c r="D3521" t="s">
        <v>462</v>
      </c>
      <c r="E3521">
        <v>1</v>
      </c>
      <c r="F3521" t="s">
        <v>10109</v>
      </c>
    </row>
    <row r="3522" spans="1:6" x14ac:dyDescent="0.25">
      <c r="A3522" t="s">
        <v>11201</v>
      </c>
      <c r="B3522" t="s">
        <v>73</v>
      </c>
      <c r="C3522" t="s">
        <v>216</v>
      </c>
      <c r="D3522" t="s">
        <v>10122</v>
      </c>
      <c r="E3522">
        <v>5</v>
      </c>
      <c r="F3522" t="s">
        <v>10109</v>
      </c>
    </row>
    <row r="3523" spans="1:6" x14ac:dyDescent="0.25">
      <c r="A3523" t="s">
        <v>12699</v>
      </c>
      <c r="B3523" t="s">
        <v>73</v>
      </c>
      <c r="C3523" t="s">
        <v>216</v>
      </c>
      <c r="D3523" t="s">
        <v>463</v>
      </c>
      <c r="E3523">
        <v>3</v>
      </c>
      <c r="F3523" t="s">
        <v>10109</v>
      </c>
    </row>
    <row r="3524" spans="1:6" x14ac:dyDescent="0.25">
      <c r="A3524" t="s">
        <v>12802</v>
      </c>
      <c r="B3524" t="s">
        <v>73</v>
      </c>
      <c r="C3524" t="s">
        <v>216</v>
      </c>
      <c r="D3524" t="s">
        <v>10113</v>
      </c>
      <c r="E3524">
        <v>55</v>
      </c>
      <c r="F3524" t="s">
        <v>10109</v>
      </c>
    </row>
    <row r="3525" spans="1:6" x14ac:dyDescent="0.25">
      <c r="A3525" t="s">
        <v>20596</v>
      </c>
      <c r="B3525" t="s">
        <v>73</v>
      </c>
      <c r="C3525" t="s">
        <v>216</v>
      </c>
      <c r="D3525" t="s">
        <v>479</v>
      </c>
      <c r="E3525">
        <v>1</v>
      </c>
      <c r="F3525" t="s">
        <v>10109</v>
      </c>
    </row>
    <row r="3526" spans="1:6" x14ac:dyDescent="0.25">
      <c r="A3526" t="s">
        <v>20222</v>
      </c>
      <c r="B3526" t="s">
        <v>73</v>
      </c>
      <c r="C3526" t="s">
        <v>217</v>
      </c>
      <c r="D3526" t="s">
        <v>455</v>
      </c>
      <c r="E3526">
        <v>1</v>
      </c>
      <c r="F3526" t="s">
        <v>10109</v>
      </c>
    </row>
    <row r="3527" spans="1:6" x14ac:dyDescent="0.25">
      <c r="A3527" t="s">
        <v>12927</v>
      </c>
      <c r="B3527" t="s">
        <v>73</v>
      </c>
      <c r="C3527" t="s">
        <v>217</v>
      </c>
      <c r="D3527" t="s">
        <v>10115</v>
      </c>
      <c r="E3527">
        <v>3</v>
      </c>
      <c r="F3527" t="s">
        <v>10109</v>
      </c>
    </row>
    <row r="3528" spans="1:6" x14ac:dyDescent="0.25">
      <c r="A3528" t="s">
        <v>12027</v>
      </c>
      <c r="B3528" t="s">
        <v>73</v>
      </c>
      <c r="C3528" t="s">
        <v>217</v>
      </c>
      <c r="D3528" t="s">
        <v>10111</v>
      </c>
      <c r="E3528">
        <v>16</v>
      </c>
      <c r="F3528" t="s">
        <v>10109</v>
      </c>
    </row>
    <row r="3529" spans="1:6" x14ac:dyDescent="0.25">
      <c r="A3529" t="s">
        <v>10594</v>
      </c>
      <c r="B3529" t="s">
        <v>73</v>
      </c>
      <c r="C3529" t="s">
        <v>217</v>
      </c>
      <c r="D3529" t="s">
        <v>463</v>
      </c>
      <c r="E3529">
        <v>2</v>
      </c>
      <c r="F3529" t="s">
        <v>10109</v>
      </c>
    </row>
    <row r="3530" spans="1:6" x14ac:dyDescent="0.25">
      <c r="A3530" t="s">
        <v>12116</v>
      </c>
      <c r="B3530" t="s">
        <v>73</v>
      </c>
      <c r="C3530" t="s">
        <v>217</v>
      </c>
      <c r="D3530" t="s">
        <v>10113</v>
      </c>
      <c r="E3530">
        <v>19</v>
      </c>
      <c r="F3530" t="s">
        <v>10109</v>
      </c>
    </row>
    <row r="3531" spans="1:6" x14ac:dyDescent="0.25">
      <c r="A3531" t="s">
        <v>12767</v>
      </c>
      <c r="B3531" t="s">
        <v>73</v>
      </c>
      <c r="C3531" t="s">
        <v>217</v>
      </c>
      <c r="D3531" t="s">
        <v>457</v>
      </c>
      <c r="E3531">
        <v>1</v>
      </c>
      <c r="F3531" t="s">
        <v>10109</v>
      </c>
    </row>
    <row r="3532" spans="1:6" x14ac:dyDescent="0.25">
      <c r="A3532" t="s">
        <v>21184</v>
      </c>
      <c r="B3532" t="s">
        <v>73</v>
      </c>
      <c r="C3532" t="s">
        <v>217</v>
      </c>
      <c r="D3532" t="s">
        <v>469</v>
      </c>
      <c r="E3532">
        <v>1</v>
      </c>
      <c r="F3532" t="s">
        <v>10109</v>
      </c>
    </row>
    <row r="3533" spans="1:6" x14ac:dyDescent="0.25">
      <c r="A3533" t="s">
        <v>20521</v>
      </c>
      <c r="B3533" t="s">
        <v>73</v>
      </c>
      <c r="C3533" t="s">
        <v>217</v>
      </c>
      <c r="D3533" t="s">
        <v>470</v>
      </c>
      <c r="E3533">
        <v>1</v>
      </c>
      <c r="F3533" t="s">
        <v>10109</v>
      </c>
    </row>
    <row r="3534" spans="1:6" x14ac:dyDescent="0.25">
      <c r="A3534" t="s">
        <v>20657</v>
      </c>
      <c r="B3534" t="s">
        <v>73</v>
      </c>
      <c r="C3534" t="s">
        <v>217</v>
      </c>
      <c r="D3534" t="s">
        <v>20352</v>
      </c>
      <c r="E3534">
        <v>1</v>
      </c>
      <c r="F3534" t="s">
        <v>10109</v>
      </c>
    </row>
    <row r="3535" spans="1:6" x14ac:dyDescent="0.25">
      <c r="A3535" t="s">
        <v>20575</v>
      </c>
      <c r="B3535" t="s">
        <v>73</v>
      </c>
      <c r="C3535" t="s">
        <v>217</v>
      </c>
      <c r="D3535" t="s">
        <v>477</v>
      </c>
      <c r="E3535">
        <v>1</v>
      </c>
      <c r="F3535" t="s">
        <v>10109</v>
      </c>
    </row>
    <row r="3536" spans="1:6" x14ac:dyDescent="0.25">
      <c r="A3536" t="s">
        <v>21131</v>
      </c>
      <c r="B3536" t="s">
        <v>73</v>
      </c>
      <c r="C3536" t="s">
        <v>217</v>
      </c>
      <c r="D3536" t="s">
        <v>478</v>
      </c>
      <c r="E3536">
        <v>1</v>
      </c>
      <c r="F3536" t="s">
        <v>10109</v>
      </c>
    </row>
    <row r="3537" spans="1:6" x14ac:dyDescent="0.25">
      <c r="A3537" t="s">
        <v>21265</v>
      </c>
      <c r="B3537" t="s">
        <v>73</v>
      </c>
      <c r="C3537" t="s">
        <v>217</v>
      </c>
      <c r="D3537" t="s">
        <v>480</v>
      </c>
      <c r="E3537">
        <v>1</v>
      </c>
      <c r="F3537" t="s">
        <v>10109</v>
      </c>
    </row>
    <row r="3538" spans="1:6" x14ac:dyDescent="0.25">
      <c r="A3538" t="s">
        <v>10598</v>
      </c>
      <c r="B3538" t="s">
        <v>73</v>
      </c>
      <c r="C3538" t="s">
        <v>218</v>
      </c>
      <c r="D3538" t="s">
        <v>10111</v>
      </c>
      <c r="E3538">
        <v>29</v>
      </c>
      <c r="F3538" t="s">
        <v>10109</v>
      </c>
    </row>
    <row r="3539" spans="1:6" x14ac:dyDescent="0.25">
      <c r="A3539" t="s">
        <v>11138</v>
      </c>
      <c r="B3539" t="s">
        <v>73</v>
      </c>
      <c r="C3539" t="s">
        <v>218</v>
      </c>
      <c r="D3539" t="s">
        <v>10113</v>
      </c>
      <c r="E3539">
        <v>33</v>
      </c>
      <c r="F3539" t="s">
        <v>10109</v>
      </c>
    </row>
    <row r="3540" spans="1:6" x14ac:dyDescent="0.25">
      <c r="A3540" t="s">
        <v>10442</v>
      </c>
      <c r="B3540" t="s">
        <v>73</v>
      </c>
      <c r="C3540" t="s">
        <v>219</v>
      </c>
      <c r="D3540" t="s">
        <v>10111</v>
      </c>
      <c r="E3540">
        <v>16</v>
      </c>
      <c r="F3540" t="s">
        <v>10109</v>
      </c>
    </row>
    <row r="3541" spans="1:6" x14ac:dyDescent="0.25">
      <c r="A3541" t="s">
        <v>12126</v>
      </c>
      <c r="B3541" t="s">
        <v>73</v>
      </c>
      <c r="C3541" t="s">
        <v>219</v>
      </c>
      <c r="D3541" t="s">
        <v>10113</v>
      </c>
      <c r="E3541">
        <v>18</v>
      </c>
      <c r="F3541" t="s">
        <v>10109</v>
      </c>
    </row>
    <row r="3542" spans="1:6" x14ac:dyDescent="0.25">
      <c r="A3542" t="s">
        <v>21061</v>
      </c>
      <c r="B3542" t="s">
        <v>73</v>
      </c>
      <c r="C3542" t="s">
        <v>220</v>
      </c>
      <c r="D3542" t="s">
        <v>451</v>
      </c>
      <c r="E3542">
        <v>1</v>
      </c>
      <c r="F3542" t="s">
        <v>10109</v>
      </c>
    </row>
    <row r="3543" spans="1:6" x14ac:dyDescent="0.25">
      <c r="A3543" t="s">
        <v>11660</v>
      </c>
      <c r="B3543" t="s">
        <v>73</v>
      </c>
      <c r="C3543" t="s">
        <v>220</v>
      </c>
      <c r="D3543" t="s">
        <v>10115</v>
      </c>
      <c r="E3543">
        <v>3</v>
      </c>
      <c r="F3543" t="s">
        <v>10109</v>
      </c>
    </row>
    <row r="3544" spans="1:6" x14ac:dyDescent="0.25">
      <c r="A3544" t="s">
        <v>10999</v>
      </c>
      <c r="B3544" t="s">
        <v>73</v>
      </c>
      <c r="C3544" t="s">
        <v>220</v>
      </c>
      <c r="D3544" t="s">
        <v>10111</v>
      </c>
      <c r="E3544">
        <v>24</v>
      </c>
      <c r="F3544" t="s">
        <v>10109</v>
      </c>
    </row>
    <row r="3545" spans="1:6" x14ac:dyDescent="0.25">
      <c r="A3545" t="s">
        <v>11147</v>
      </c>
      <c r="B3545" t="s">
        <v>73</v>
      </c>
      <c r="C3545" t="s">
        <v>220</v>
      </c>
      <c r="D3545" t="s">
        <v>463</v>
      </c>
      <c r="E3545">
        <v>2</v>
      </c>
      <c r="F3545" t="s">
        <v>10109</v>
      </c>
    </row>
    <row r="3546" spans="1:6" x14ac:dyDescent="0.25">
      <c r="A3546" t="s">
        <v>10136</v>
      </c>
      <c r="B3546" t="s">
        <v>73</v>
      </c>
      <c r="C3546" t="s">
        <v>220</v>
      </c>
      <c r="D3546" t="s">
        <v>10113</v>
      </c>
      <c r="E3546">
        <v>25</v>
      </c>
      <c r="F3546" t="s">
        <v>10109</v>
      </c>
    </row>
    <row r="3547" spans="1:6" x14ac:dyDescent="0.25">
      <c r="A3547" t="s">
        <v>21407</v>
      </c>
      <c r="B3547" t="s">
        <v>73</v>
      </c>
      <c r="C3547" t="s">
        <v>221</v>
      </c>
      <c r="D3547" t="s">
        <v>458</v>
      </c>
      <c r="E3547">
        <v>1</v>
      </c>
      <c r="F3547" t="s">
        <v>10109</v>
      </c>
    </row>
    <row r="3548" spans="1:6" x14ac:dyDescent="0.25">
      <c r="A3548" t="s">
        <v>21399</v>
      </c>
      <c r="B3548" t="s">
        <v>73</v>
      </c>
      <c r="C3548" t="s">
        <v>221</v>
      </c>
      <c r="D3548" t="s">
        <v>461</v>
      </c>
      <c r="E3548">
        <v>1</v>
      </c>
      <c r="F3548" t="s">
        <v>10109</v>
      </c>
    </row>
    <row r="3549" spans="1:6" x14ac:dyDescent="0.25">
      <c r="A3549" t="s">
        <v>20286</v>
      </c>
      <c r="B3549" t="s">
        <v>73</v>
      </c>
      <c r="C3549" t="s">
        <v>221</v>
      </c>
      <c r="D3549" t="s">
        <v>10115</v>
      </c>
      <c r="E3549">
        <v>2</v>
      </c>
      <c r="F3549" t="s">
        <v>10109</v>
      </c>
    </row>
    <row r="3550" spans="1:6" x14ac:dyDescent="0.25">
      <c r="A3550" t="s">
        <v>11429</v>
      </c>
      <c r="B3550" t="s">
        <v>73</v>
      </c>
      <c r="C3550" t="s">
        <v>221</v>
      </c>
      <c r="D3550" t="s">
        <v>10111</v>
      </c>
      <c r="E3550">
        <v>50</v>
      </c>
      <c r="F3550" t="s">
        <v>10109</v>
      </c>
    </row>
    <row r="3551" spans="1:6" x14ac:dyDescent="0.25">
      <c r="A3551" t="s">
        <v>20795</v>
      </c>
      <c r="B3551" t="s">
        <v>73</v>
      </c>
      <c r="C3551" t="s">
        <v>221</v>
      </c>
      <c r="D3551" t="s">
        <v>463</v>
      </c>
      <c r="E3551">
        <v>2</v>
      </c>
      <c r="F3551" t="s">
        <v>10109</v>
      </c>
    </row>
    <row r="3552" spans="1:6" x14ac:dyDescent="0.25">
      <c r="A3552" t="s">
        <v>12016</v>
      </c>
      <c r="B3552" t="s">
        <v>73</v>
      </c>
      <c r="C3552" t="s">
        <v>221</v>
      </c>
      <c r="D3552" t="s">
        <v>10113</v>
      </c>
      <c r="E3552">
        <v>56</v>
      </c>
      <c r="F3552" t="s">
        <v>10109</v>
      </c>
    </row>
    <row r="3553" spans="1:6" x14ac:dyDescent="0.25">
      <c r="A3553" t="s">
        <v>21374</v>
      </c>
      <c r="B3553" t="s">
        <v>73</v>
      </c>
      <c r="C3553" t="s">
        <v>221</v>
      </c>
      <c r="D3553" t="s">
        <v>467</v>
      </c>
      <c r="E3553">
        <v>1</v>
      </c>
      <c r="F3553" t="s">
        <v>10109</v>
      </c>
    </row>
    <row r="3554" spans="1:6" x14ac:dyDescent="0.25">
      <c r="A3554" t="s">
        <v>20639</v>
      </c>
      <c r="B3554" t="s">
        <v>73</v>
      </c>
      <c r="C3554" t="s">
        <v>221</v>
      </c>
      <c r="D3554" t="s">
        <v>476</v>
      </c>
      <c r="E3554">
        <v>1</v>
      </c>
      <c r="F3554" t="s">
        <v>10109</v>
      </c>
    </row>
    <row r="3555" spans="1:6" x14ac:dyDescent="0.25">
      <c r="A3555" t="s">
        <v>11778</v>
      </c>
      <c r="B3555" t="s">
        <v>73</v>
      </c>
      <c r="C3555" t="s">
        <v>222</v>
      </c>
      <c r="D3555" t="s">
        <v>10111</v>
      </c>
      <c r="E3555">
        <v>33</v>
      </c>
      <c r="F3555" t="s">
        <v>10109</v>
      </c>
    </row>
    <row r="3556" spans="1:6" x14ac:dyDescent="0.25">
      <c r="A3556" t="s">
        <v>11469</v>
      </c>
      <c r="B3556" t="s">
        <v>73</v>
      </c>
      <c r="C3556" t="s">
        <v>222</v>
      </c>
      <c r="D3556" t="s">
        <v>10113</v>
      </c>
      <c r="E3556">
        <v>34</v>
      </c>
      <c r="F3556" t="s">
        <v>10109</v>
      </c>
    </row>
    <row r="3557" spans="1:6" x14ac:dyDescent="0.25">
      <c r="A3557" t="s">
        <v>20558</v>
      </c>
      <c r="B3557" t="s">
        <v>73</v>
      </c>
      <c r="C3557" t="s">
        <v>223</v>
      </c>
      <c r="D3557" t="s">
        <v>451</v>
      </c>
      <c r="E3557">
        <v>1</v>
      </c>
      <c r="F3557" t="s">
        <v>10109</v>
      </c>
    </row>
    <row r="3558" spans="1:6" x14ac:dyDescent="0.25">
      <c r="A3558" t="s">
        <v>20182</v>
      </c>
      <c r="B3558" t="s">
        <v>73</v>
      </c>
      <c r="C3558" t="s">
        <v>223</v>
      </c>
      <c r="D3558" t="s">
        <v>10385</v>
      </c>
      <c r="E3558">
        <v>1</v>
      </c>
      <c r="F3558" t="s">
        <v>10109</v>
      </c>
    </row>
    <row r="3559" spans="1:6" x14ac:dyDescent="0.25">
      <c r="A3559" t="s">
        <v>10225</v>
      </c>
      <c r="B3559" t="s">
        <v>73</v>
      </c>
      <c r="C3559" t="s">
        <v>223</v>
      </c>
      <c r="D3559" t="s">
        <v>10115</v>
      </c>
      <c r="E3559">
        <v>3</v>
      </c>
      <c r="F3559" t="s">
        <v>10109</v>
      </c>
    </row>
    <row r="3560" spans="1:6" x14ac:dyDescent="0.25">
      <c r="A3560" t="s">
        <v>10625</v>
      </c>
      <c r="B3560" t="s">
        <v>73</v>
      </c>
      <c r="C3560" t="s">
        <v>223</v>
      </c>
      <c r="D3560" t="s">
        <v>10111</v>
      </c>
      <c r="E3560">
        <v>42</v>
      </c>
      <c r="F3560" t="s">
        <v>10109</v>
      </c>
    </row>
    <row r="3561" spans="1:6" x14ac:dyDescent="0.25">
      <c r="A3561" t="s">
        <v>11754</v>
      </c>
      <c r="B3561" t="s">
        <v>73</v>
      </c>
      <c r="C3561" t="s">
        <v>223</v>
      </c>
      <c r="D3561" t="s">
        <v>10122</v>
      </c>
      <c r="E3561">
        <v>2</v>
      </c>
      <c r="F3561" t="s">
        <v>10109</v>
      </c>
    </row>
    <row r="3562" spans="1:6" x14ac:dyDescent="0.25">
      <c r="A3562" t="s">
        <v>11056</v>
      </c>
      <c r="B3562" t="s">
        <v>73</v>
      </c>
      <c r="C3562" t="s">
        <v>223</v>
      </c>
      <c r="D3562" t="s">
        <v>463</v>
      </c>
      <c r="E3562">
        <v>1</v>
      </c>
      <c r="F3562" t="s">
        <v>10109</v>
      </c>
    </row>
    <row r="3563" spans="1:6" x14ac:dyDescent="0.25">
      <c r="A3563" t="s">
        <v>12780</v>
      </c>
      <c r="B3563" t="s">
        <v>73</v>
      </c>
      <c r="C3563" t="s">
        <v>223</v>
      </c>
      <c r="D3563" t="s">
        <v>10113</v>
      </c>
      <c r="E3563">
        <v>45</v>
      </c>
      <c r="F3563" t="s">
        <v>10109</v>
      </c>
    </row>
    <row r="3564" spans="1:6" x14ac:dyDescent="0.25">
      <c r="A3564" t="s">
        <v>21433</v>
      </c>
      <c r="B3564" t="s">
        <v>73</v>
      </c>
      <c r="C3564" t="s">
        <v>223</v>
      </c>
      <c r="D3564" t="s">
        <v>466</v>
      </c>
      <c r="E3564">
        <v>1</v>
      </c>
      <c r="F3564" t="s">
        <v>10109</v>
      </c>
    </row>
    <row r="3565" spans="1:6" x14ac:dyDescent="0.25">
      <c r="A3565" t="s">
        <v>21380</v>
      </c>
      <c r="B3565" t="s">
        <v>73</v>
      </c>
      <c r="C3565" t="s">
        <v>223</v>
      </c>
      <c r="D3565" t="s">
        <v>470</v>
      </c>
      <c r="E3565">
        <v>2</v>
      </c>
      <c r="F3565" t="s">
        <v>10109</v>
      </c>
    </row>
    <row r="3566" spans="1:6" x14ac:dyDescent="0.25">
      <c r="A3566" t="s">
        <v>10857</v>
      </c>
      <c r="B3566" t="s">
        <v>73</v>
      </c>
      <c r="C3566" t="s">
        <v>223</v>
      </c>
      <c r="D3566" t="s">
        <v>475</v>
      </c>
      <c r="E3566">
        <v>1</v>
      </c>
      <c r="F3566" t="s">
        <v>10109</v>
      </c>
    </row>
    <row r="3567" spans="1:6" x14ac:dyDescent="0.25">
      <c r="A3567" t="s">
        <v>11402</v>
      </c>
      <c r="B3567" t="s">
        <v>73</v>
      </c>
      <c r="C3567" t="s">
        <v>223</v>
      </c>
      <c r="D3567" t="s">
        <v>480</v>
      </c>
      <c r="E3567">
        <v>2</v>
      </c>
      <c r="F3567" t="s">
        <v>10109</v>
      </c>
    </row>
    <row r="3568" spans="1:6" x14ac:dyDescent="0.25">
      <c r="A3568" t="s">
        <v>11769</v>
      </c>
      <c r="B3568" t="s">
        <v>73</v>
      </c>
      <c r="C3568" t="s">
        <v>224</v>
      </c>
      <c r="D3568" t="s">
        <v>10115</v>
      </c>
      <c r="E3568">
        <v>3</v>
      </c>
      <c r="F3568" t="s">
        <v>10109</v>
      </c>
    </row>
    <row r="3569" spans="1:6" x14ac:dyDescent="0.25">
      <c r="A3569" t="s">
        <v>11468</v>
      </c>
      <c r="B3569" t="s">
        <v>73</v>
      </c>
      <c r="C3569" t="s">
        <v>224</v>
      </c>
      <c r="D3569" t="s">
        <v>10111</v>
      </c>
      <c r="E3569">
        <v>107</v>
      </c>
      <c r="F3569" t="s">
        <v>10109</v>
      </c>
    </row>
    <row r="3570" spans="1:6" x14ac:dyDescent="0.25">
      <c r="A3570" t="s">
        <v>21384</v>
      </c>
      <c r="B3570" t="s">
        <v>73</v>
      </c>
      <c r="C3570" t="s">
        <v>224</v>
      </c>
      <c r="D3570" t="s">
        <v>463</v>
      </c>
      <c r="E3570">
        <v>1</v>
      </c>
      <c r="F3570" t="s">
        <v>10109</v>
      </c>
    </row>
    <row r="3571" spans="1:6" x14ac:dyDescent="0.25">
      <c r="A3571" t="s">
        <v>10743</v>
      </c>
      <c r="B3571" t="s">
        <v>73</v>
      </c>
      <c r="C3571" t="s">
        <v>224</v>
      </c>
      <c r="D3571" t="s">
        <v>10113</v>
      </c>
      <c r="E3571">
        <v>117</v>
      </c>
      <c r="F3571" t="s">
        <v>10109</v>
      </c>
    </row>
    <row r="3572" spans="1:6" x14ac:dyDescent="0.25">
      <c r="A3572" t="s">
        <v>20873</v>
      </c>
      <c r="B3572" t="s">
        <v>73</v>
      </c>
      <c r="C3572" t="s">
        <v>224</v>
      </c>
      <c r="D3572" t="s">
        <v>467</v>
      </c>
      <c r="E3572">
        <v>1</v>
      </c>
      <c r="F3572" t="s">
        <v>10109</v>
      </c>
    </row>
    <row r="3573" spans="1:6" x14ac:dyDescent="0.25">
      <c r="A3573" t="s">
        <v>12089</v>
      </c>
      <c r="B3573" t="s">
        <v>73</v>
      </c>
      <c r="C3573" t="s">
        <v>224</v>
      </c>
      <c r="D3573" t="s">
        <v>457</v>
      </c>
      <c r="E3573">
        <v>1</v>
      </c>
      <c r="F3573" t="s">
        <v>10109</v>
      </c>
    </row>
    <row r="3574" spans="1:6" x14ac:dyDescent="0.25">
      <c r="A3574" t="s">
        <v>11431</v>
      </c>
      <c r="B3574" t="s">
        <v>73</v>
      </c>
      <c r="C3574" t="s">
        <v>225</v>
      </c>
      <c r="D3574" t="s">
        <v>10111</v>
      </c>
      <c r="E3574">
        <v>7</v>
      </c>
      <c r="F3574" t="s">
        <v>10109</v>
      </c>
    </row>
    <row r="3575" spans="1:6" x14ac:dyDescent="0.25">
      <c r="A3575" t="s">
        <v>10747</v>
      </c>
      <c r="B3575" t="s">
        <v>73</v>
      </c>
      <c r="C3575" t="s">
        <v>225</v>
      </c>
      <c r="D3575" t="s">
        <v>10113</v>
      </c>
      <c r="E3575">
        <v>9</v>
      </c>
      <c r="F3575" t="s">
        <v>10109</v>
      </c>
    </row>
    <row r="3576" spans="1:6" x14ac:dyDescent="0.25">
      <c r="A3576" t="s">
        <v>10833</v>
      </c>
      <c r="B3576" t="s">
        <v>73</v>
      </c>
      <c r="C3576" t="s">
        <v>226</v>
      </c>
      <c r="D3576" t="s">
        <v>10111</v>
      </c>
      <c r="E3576">
        <v>5</v>
      </c>
      <c r="F3576" t="s">
        <v>10109</v>
      </c>
    </row>
    <row r="3577" spans="1:6" x14ac:dyDescent="0.25">
      <c r="A3577" t="s">
        <v>12361</v>
      </c>
      <c r="B3577" t="s">
        <v>73</v>
      </c>
      <c r="C3577" t="s">
        <v>226</v>
      </c>
      <c r="D3577" t="s">
        <v>10113</v>
      </c>
      <c r="E3577">
        <v>5</v>
      </c>
      <c r="F3577" t="s">
        <v>10109</v>
      </c>
    </row>
    <row r="3578" spans="1:6" x14ac:dyDescent="0.25">
      <c r="A3578" t="s">
        <v>10855</v>
      </c>
      <c r="B3578" t="s">
        <v>73</v>
      </c>
      <c r="C3578" t="s">
        <v>227</v>
      </c>
      <c r="D3578" t="s">
        <v>10111</v>
      </c>
      <c r="E3578">
        <v>14</v>
      </c>
      <c r="F3578" t="s">
        <v>10109</v>
      </c>
    </row>
    <row r="3579" spans="1:6" x14ac:dyDescent="0.25">
      <c r="A3579" t="s">
        <v>11779</v>
      </c>
      <c r="B3579" t="s">
        <v>73</v>
      </c>
      <c r="C3579" t="s">
        <v>227</v>
      </c>
      <c r="D3579" t="s">
        <v>10113</v>
      </c>
      <c r="E3579">
        <v>14</v>
      </c>
      <c r="F3579" t="s">
        <v>10109</v>
      </c>
    </row>
    <row r="3580" spans="1:6" x14ac:dyDescent="0.25">
      <c r="A3580" t="s">
        <v>12518</v>
      </c>
      <c r="B3580" t="s">
        <v>73</v>
      </c>
      <c r="C3580" t="s">
        <v>228</v>
      </c>
      <c r="D3580" t="s">
        <v>10111</v>
      </c>
      <c r="E3580">
        <v>54</v>
      </c>
      <c r="F3580" t="s">
        <v>10109</v>
      </c>
    </row>
    <row r="3581" spans="1:6" x14ac:dyDescent="0.25">
      <c r="A3581" t="s">
        <v>11025</v>
      </c>
      <c r="B3581" t="s">
        <v>73</v>
      </c>
      <c r="C3581" t="s">
        <v>228</v>
      </c>
      <c r="D3581" t="s">
        <v>10113</v>
      </c>
      <c r="E3581">
        <v>62</v>
      </c>
      <c r="F3581" t="s">
        <v>10109</v>
      </c>
    </row>
    <row r="3582" spans="1:6" x14ac:dyDescent="0.25">
      <c r="A3582" t="s">
        <v>11666</v>
      </c>
      <c r="B3582" t="s">
        <v>73</v>
      </c>
      <c r="C3582" t="s">
        <v>229</v>
      </c>
      <c r="D3582" t="s">
        <v>10111</v>
      </c>
      <c r="E3582">
        <v>17</v>
      </c>
      <c r="F3582" t="s">
        <v>10109</v>
      </c>
    </row>
    <row r="3583" spans="1:6" x14ac:dyDescent="0.25">
      <c r="A3583" t="s">
        <v>10851</v>
      </c>
      <c r="B3583" t="s">
        <v>73</v>
      </c>
      <c r="C3583" t="s">
        <v>229</v>
      </c>
      <c r="D3583" t="s">
        <v>10113</v>
      </c>
      <c r="E3583">
        <v>20</v>
      </c>
      <c r="F3583" t="s">
        <v>10109</v>
      </c>
    </row>
    <row r="3584" spans="1:6" x14ac:dyDescent="0.25">
      <c r="A3584" t="s">
        <v>21144</v>
      </c>
      <c r="B3584" t="s">
        <v>73</v>
      </c>
      <c r="C3584" t="s">
        <v>230</v>
      </c>
      <c r="D3584" t="s">
        <v>450</v>
      </c>
      <c r="E3584">
        <v>1</v>
      </c>
      <c r="F3584" t="s">
        <v>10109</v>
      </c>
    </row>
    <row r="3585" spans="1:6" x14ac:dyDescent="0.25">
      <c r="A3585" t="s">
        <v>21461</v>
      </c>
      <c r="B3585" t="s">
        <v>73</v>
      </c>
      <c r="C3585" t="s">
        <v>230</v>
      </c>
      <c r="D3585" t="s">
        <v>455</v>
      </c>
      <c r="E3585">
        <v>1</v>
      </c>
      <c r="F3585" t="s">
        <v>10109</v>
      </c>
    </row>
    <row r="3586" spans="1:6" x14ac:dyDescent="0.25">
      <c r="A3586" t="s">
        <v>10616</v>
      </c>
      <c r="B3586" t="s">
        <v>73</v>
      </c>
      <c r="C3586" t="s">
        <v>230</v>
      </c>
      <c r="D3586" t="s">
        <v>10115</v>
      </c>
      <c r="E3586">
        <v>4</v>
      </c>
      <c r="F3586" t="s">
        <v>10109</v>
      </c>
    </row>
    <row r="3587" spans="1:6" x14ac:dyDescent="0.25">
      <c r="A3587" t="s">
        <v>10526</v>
      </c>
      <c r="B3587" t="s">
        <v>73</v>
      </c>
      <c r="C3587" t="s">
        <v>230</v>
      </c>
      <c r="D3587" t="s">
        <v>10111</v>
      </c>
      <c r="E3587">
        <v>39</v>
      </c>
      <c r="F3587" t="s">
        <v>10109</v>
      </c>
    </row>
    <row r="3588" spans="1:6" x14ac:dyDescent="0.25">
      <c r="A3588" t="s">
        <v>12846</v>
      </c>
      <c r="B3588" t="s">
        <v>73</v>
      </c>
      <c r="C3588" t="s">
        <v>230</v>
      </c>
      <c r="D3588" t="s">
        <v>463</v>
      </c>
      <c r="E3588">
        <v>2</v>
      </c>
      <c r="F3588" t="s">
        <v>10109</v>
      </c>
    </row>
    <row r="3589" spans="1:6" x14ac:dyDescent="0.25">
      <c r="A3589" t="s">
        <v>12391</v>
      </c>
      <c r="B3589" t="s">
        <v>73</v>
      </c>
      <c r="C3589" t="s">
        <v>230</v>
      </c>
      <c r="D3589" t="s">
        <v>10113</v>
      </c>
      <c r="E3589">
        <v>44</v>
      </c>
      <c r="F3589" t="s">
        <v>10109</v>
      </c>
    </row>
    <row r="3590" spans="1:6" x14ac:dyDescent="0.25">
      <c r="A3590" t="s">
        <v>11172</v>
      </c>
      <c r="B3590" t="s">
        <v>73</v>
      </c>
      <c r="C3590" t="s">
        <v>230</v>
      </c>
      <c r="D3590" t="s">
        <v>467</v>
      </c>
      <c r="E3590">
        <v>2</v>
      </c>
      <c r="F3590" t="s">
        <v>10109</v>
      </c>
    </row>
    <row r="3591" spans="1:6" x14ac:dyDescent="0.25">
      <c r="A3591" t="s">
        <v>20208</v>
      </c>
      <c r="B3591" t="s">
        <v>73</v>
      </c>
      <c r="C3591" t="s">
        <v>230</v>
      </c>
      <c r="D3591" t="s">
        <v>469</v>
      </c>
      <c r="E3591">
        <v>1</v>
      </c>
      <c r="F3591" t="s">
        <v>10109</v>
      </c>
    </row>
    <row r="3592" spans="1:6" x14ac:dyDescent="0.25">
      <c r="A3592" t="s">
        <v>20893</v>
      </c>
      <c r="B3592" t="s">
        <v>73</v>
      </c>
      <c r="C3592" t="s">
        <v>230</v>
      </c>
      <c r="D3592" t="s">
        <v>471</v>
      </c>
      <c r="E3592">
        <v>1</v>
      </c>
      <c r="F3592" t="s">
        <v>10109</v>
      </c>
    </row>
    <row r="3593" spans="1:6" x14ac:dyDescent="0.25">
      <c r="A3593" t="s">
        <v>10438</v>
      </c>
      <c r="B3593" t="s">
        <v>73</v>
      </c>
      <c r="C3593" t="s">
        <v>231</v>
      </c>
      <c r="D3593" t="s">
        <v>461</v>
      </c>
      <c r="E3593">
        <v>1</v>
      </c>
      <c r="F3593" t="s">
        <v>10109</v>
      </c>
    </row>
    <row r="3594" spans="1:6" x14ac:dyDescent="0.25">
      <c r="A3594" t="s">
        <v>11146</v>
      </c>
      <c r="B3594" t="s">
        <v>73</v>
      </c>
      <c r="C3594" t="s">
        <v>231</v>
      </c>
      <c r="D3594" t="s">
        <v>10115</v>
      </c>
      <c r="E3594">
        <v>1</v>
      </c>
      <c r="F3594" t="s">
        <v>10109</v>
      </c>
    </row>
    <row r="3595" spans="1:6" x14ac:dyDescent="0.25">
      <c r="A3595" t="s">
        <v>10371</v>
      </c>
      <c r="B3595" t="s">
        <v>73</v>
      </c>
      <c r="C3595" t="s">
        <v>231</v>
      </c>
      <c r="D3595" t="s">
        <v>10111</v>
      </c>
      <c r="E3595">
        <v>33</v>
      </c>
      <c r="F3595" t="s">
        <v>10109</v>
      </c>
    </row>
    <row r="3596" spans="1:6" x14ac:dyDescent="0.25">
      <c r="A3596" t="s">
        <v>10765</v>
      </c>
      <c r="B3596" t="s">
        <v>73</v>
      </c>
      <c r="C3596" t="s">
        <v>231</v>
      </c>
      <c r="D3596" t="s">
        <v>10113</v>
      </c>
      <c r="E3596">
        <v>33</v>
      </c>
      <c r="F3596" t="s">
        <v>10109</v>
      </c>
    </row>
    <row r="3597" spans="1:6" x14ac:dyDescent="0.25">
      <c r="A3597" t="s">
        <v>20165</v>
      </c>
      <c r="B3597" t="s">
        <v>73</v>
      </c>
      <c r="C3597" t="s">
        <v>232</v>
      </c>
      <c r="D3597" t="s">
        <v>10115</v>
      </c>
      <c r="E3597">
        <v>1</v>
      </c>
      <c r="F3597" t="s">
        <v>10109</v>
      </c>
    </row>
    <row r="3598" spans="1:6" x14ac:dyDescent="0.25">
      <c r="A3598" t="s">
        <v>11950</v>
      </c>
      <c r="B3598" t="s">
        <v>73</v>
      </c>
      <c r="C3598" t="s">
        <v>232</v>
      </c>
      <c r="D3598" t="s">
        <v>10111</v>
      </c>
      <c r="E3598">
        <v>18</v>
      </c>
      <c r="F3598" t="s">
        <v>10109</v>
      </c>
    </row>
    <row r="3599" spans="1:6" x14ac:dyDescent="0.25">
      <c r="A3599" t="s">
        <v>21416</v>
      </c>
      <c r="B3599" t="s">
        <v>73</v>
      </c>
      <c r="C3599" t="s">
        <v>232</v>
      </c>
      <c r="D3599" t="s">
        <v>10122</v>
      </c>
      <c r="E3599">
        <v>1</v>
      </c>
      <c r="F3599" t="s">
        <v>10109</v>
      </c>
    </row>
    <row r="3600" spans="1:6" x14ac:dyDescent="0.25">
      <c r="A3600" t="s">
        <v>21453</v>
      </c>
      <c r="B3600" t="s">
        <v>73</v>
      </c>
      <c r="C3600" t="s">
        <v>232</v>
      </c>
      <c r="D3600" t="s">
        <v>463</v>
      </c>
      <c r="E3600">
        <v>1</v>
      </c>
      <c r="F3600" t="s">
        <v>10109</v>
      </c>
    </row>
    <row r="3601" spans="1:6" x14ac:dyDescent="0.25">
      <c r="A3601" t="s">
        <v>12840</v>
      </c>
      <c r="B3601" t="s">
        <v>73</v>
      </c>
      <c r="C3601" t="s">
        <v>232</v>
      </c>
      <c r="D3601" t="s">
        <v>10113</v>
      </c>
      <c r="E3601">
        <v>19</v>
      </c>
      <c r="F3601" t="s">
        <v>10109</v>
      </c>
    </row>
    <row r="3602" spans="1:6" x14ac:dyDescent="0.25">
      <c r="A3602" t="s">
        <v>21007</v>
      </c>
      <c r="B3602" t="s">
        <v>73</v>
      </c>
      <c r="C3602" t="s">
        <v>232</v>
      </c>
      <c r="D3602" t="s">
        <v>480</v>
      </c>
      <c r="E3602">
        <v>1</v>
      </c>
      <c r="F3602" t="s">
        <v>10109</v>
      </c>
    </row>
    <row r="3603" spans="1:6" x14ac:dyDescent="0.25">
      <c r="A3603" t="s">
        <v>10407</v>
      </c>
      <c r="B3603" t="s">
        <v>73</v>
      </c>
      <c r="C3603" t="s">
        <v>233</v>
      </c>
      <c r="D3603" t="s">
        <v>10111</v>
      </c>
      <c r="E3603">
        <v>31</v>
      </c>
      <c r="F3603" t="s">
        <v>10109</v>
      </c>
    </row>
    <row r="3604" spans="1:6" x14ac:dyDescent="0.25">
      <c r="A3604" t="s">
        <v>10989</v>
      </c>
      <c r="B3604" t="s">
        <v>73</v>
      </c>
      <c r="C3604" t="s">
        <v>233</v>
      </c>
      <c r="D3604" t="s">
        <v>10113</v>
      </c>
      <c r="E3604">
        <v>35</v>
      </c>
      <c r="F3604" t="s">
        <v>10109</v>
      </c>
    </row>
    <row r="3605" spans="1:6" x14ac:dyDescent="0.25">
      <c r="A3605" t="s">
        <v>12395</v>
      </c>
      <c r="B3605" t="s">
        <v>73</v>
      </c>
      <c r="C3605" t="s">
        <v>234</v>
      </c>
      <c r="D3605" t="s">
        <v>10111</v>
      </c>
      <c r="E3605">
        <v>20</v>
      </c>
      <c r="F3605" t="s">
        <v>10109</v>
      </c>
    </row>
    <row r="3606" spans="1:6" x14ac:dyDescent="0.25">
      <c r="A3606" t="s">
        <v>10531</v>
      </c>
      <c r="B3606" t="s">
        <v>73</v>
      </c>
      <c r="C3606" t="s">
        <v>234</v>
      </c>
      <c r="D3606" t="s">
        <v>10113</v>
      </c>
      <c r="E3606">
        <v>25</v>
      </c>
      <c r="F3606" t="s">
        <v>10109</v>
      </c>
    </row>
    <row r="3607" spans="1:6" x14ac:dyDescent="0.25">
      <c r="A3607" t="s">
        <v>11313</v>
      </c>
      <c r="B3607" t="s">
        <v>72</v>
      </c>
      <c r="C3607" t="s">
        <v>81</v>
      </c>
      <c r="D3607" t="s">
        <v>10119</v>
      </c>
      <c r="E3607">
        <v>46877</v>
      </c>
      <c r="F3607" t="s">
        <v>274</v>
      </c>
    </row>
    <row r="3608" spans="1:6" x14ac:dyDescent="0.25">
      <c r="A3608" t="s">
        <v>12377</v>
      </c>
      <c r="B3608" t="s">
        <v>72</v>
      </c>
      <c r="C3608" t="s">
        <v>82</v>
      </c>
      <c r="D3608" t="s">
        <v>10119</v>
      </c>
      <c r="E3608">
        <v>172</v>
      </c>
      <c r="F3608" t="s">
        <v>274</v>
      </c>
    </row>
    <row r="3609" spans="1:6" x14ac:dyDescent="0.25">
      <c r="A3609" t="s">
        <v>11516</v>
      </c>
      <c r="B3609" t="s">
        <v>72</v>
      </c>
      <c r="C3609" t="s">
        <v>83</v>
      </c>
      <c r="D3609" t="s">
        <v>10119</v>
      </c>
      <c r="E3609">
        <v>374</v>
      </c>
      <c r="F3609" t="s">
        <v>274</v>
      </c>
    </row>
    <row r="3610" spans="1:6" x14ac:dyDescent="0.25">
      <c r="A3610" t="s">
        <v>10789</v>
      </c>
      <c r="B3610" t="s">
        <v>72</v>
      </c>
      <c r="C3610" t="s">
        <v>84</v>
      </c>
      <c r="D3610" t="s">
        <v>10119</v>
      </c>
      <c r="E3610">
        <v>204</v>
      </c>
      <c r="F3610" t="s">
        <v>274</v>
      </c>
    </row>
    <row r="3611" spans="1:6" x14ac:dyDescent="0.25">
      <c r="A3611" t="s">
        <v>12194</v>
      </c>
      <c r="B3611" t="s">
        <v>72</v>
      </c>
      <c r="C3611" t="s">
        <v>85</v>
      </c>
      <c r="D3611" t="s">
        <v>10119</v>
      </c>
      <c r="E3611">
        <v>174</v>
      </c>
      <c r="F3611" t="s">
        <v>274</v>
      </c>
    </row>
    <row r="3612" spans="1:6" x14ac:dyDescent="0.25">
      <c r="A3612" t="s">
        <v>11984</v>
      </c>
      <c r="B3612" t="s">
        <v>72</v>
      </c>
      <c r="C3612" t="s">
        <v>86</v>
      </c>
      <c r="D3612" t="s">
        <v>10119</v>
      </c>
      <c r="E3612">
        <v>162</v>
      </c>
      <c r="F3612" t="s">
        <v>274</v>
      </c>
    </row>
    <row r="3613" spans="1:6" x14ac:dyDescent="0.25">
      <c r="A3613" t="s">
        <v>12476</v>
      </c>
      <c r="B3613" t="s">
        <v>72</v>
      </c>
      <c r="C3613" t="s">
        <v>87</v>
      </c>
      <c r="D3613" t="s">
        <v>10119</v>
      </c>
      <c r="E3613">
        <v>356</v>
      </c>
      <c r="F3613" t="s">
        <v>274</v>
      </c>
    </row>
    <row r="3614" spans="1:6" x14ac:dyDescent="0.25">
      <c r="A3614" t="s">
        <v>11971</v>
      </c>
      <c r="B3614" t="s">
        <v>72</v>
      </c>
      <c r="C3614" t="s">
        <v>88</v>
      </c>
      <c r="D3614" t="s">
        <v>10119</v>
      </c>
      <c r="E3614">
        <v>694</v>
      </c>
      <c r="F3614" t="s">
        <v>274</v>
      </c>
    </row>
    <row r="3615" spans="1:6" x14ac:dyDescent="0.25">
      <c r="A3615" t="s">
        <v>11605</v>
      </c>
      <c r="B3615" t="s">
        <v>72</v>
      </c>
      <c r="C3615" t="s">
        <v>89</v>
      </c>
      <c r="D3615" t="s">
        <v>10119</v>
      </c>
      <c r="E3615">
        <v>106</v>
      </c>
      <c r="F3615" t="s">
        <v>274</v>
      </c>
    </row>
    <row r="3616" spans="1:6" x14ac:dyDescent="0.25">
      <c r="A3616" t="s">
        <v>12533</v>
      </c>
      <c r="B3616" t="s">
        <v>72</v>
      </c>
      <c r="C3616" t="s">
        <v>90</v>
      </c>
      <c r="D3616" t="s">
        <v>10119</v>
      </c>
      <c r="E3616">
        <v>74</v>
      </c>
      <c r="F3616" t="s">
        <v>274</v>
      </c>
    </row>
    <row r="3617" spans="1:6" x14ac:dyDescent="0.25">
      <c r="A3617" t="s">
        <v>10793</v>
      </c>
      <c r="B3617" t="s">
        <v>72</v>
      </c>
      <c r="C3617" t="s">
        <v>91</v>
      </c>
      <c r="D3617" t="s">
        <v>10119</v>
      </c>
      <c r="E3617">
        <v>208</v>
      </c>
      <c r="F3617" t="s">
        <v>274</v>
      </c>
    </row>
    <row r="3618" spans="1:6" x14ac:dyDescent="0.25">
      <c r="A3618" t="s">
        <v>10258</v>
      </c>
      <c r="B3618" t="s">
        <v>72</v>
      </c>
      <c r="C3618" t="s">
        <v>92</v>
      </c>
      <c r="D3618" t="s">
        <v>10119</v>
      </c>
      <c r="E3618">
        <v>292</v>
      </c>
      <c r="F3618" t="s">
        <v>274</v>
      </c>
    </row>
    <row r="3619" spans="1:6" x14ac:dyDescent="0.25">
      <c r="A3619" t="s">
        <v>11521</v>
      </c>
      <c r="B3619" t="s">
        <v>72</v>
      </c>
      <c r="C3619" t="s">
        <v>93</v>
      </c>
      <c r="D3619" t="s">
        <v>10119</v>
      </c>
      <c r="E3619">
        <v>194</v>
      </c>
      <c r="F3619" t="s">
        <v>274</v>
      </c>
    </row>
    <row r="3620" spans="1:6" x14ac:dyDescent="0.25">
      <c r="A3620" t="s">
        <v>10935</v>
      </c>
      <c r="B3620" t="s">
        <v>72</v>
      </c>
      <c r="C3620" t="s">
        <v>94</v>
      </c>
      <c r="D3620" t="s">
        <v>10119</v>
      </c>
      <c r="E3620">
        <v>371</v>
      </c>
      <c r="F3620" t="s">
        <v>274</v>
      </c>
    </row>
    <row r="3621" spans="1:6" x14ac:dyDescent="0.25">
      <c r="A3621" t="s">
        <v>12482</v>
      </c>
      <c r="B3621" t="s">
        <v>72</v>
      </c>
      <c r="C3621" t="s">
        <v>95</v>
      </c>
      <c r="D3621" t="s">
        <v>10119</v>
      </c>
      <c r="E3621">
        <v>232</v>
      </c>
      <c r="F3621" t="s">
        <v>274</v>
      </c>
    </row>
    <row r="3622" spans="1:6" x14ac:dyDescent="0.25">
      <c r="A3622" t="s">
        <v>10329</v>
      </c>
      <c r="B3622" t="s">
        <v>72</v>
      </c>
      <c r="C3622" t="s">
        <v>96</v>
      </c>
      <c r="D3622" t="s">
        <v>10119</v>
      </c>
      <c r="E3622">
        <v>196</v>
      </c>
      <c r="F3622" t="s">
        <v>274</v>
      </c>
    </row>
    <row r="3623" spans="1:6" x14ac:dyDescent="0.25">
      <c r="A3623" t="s">
        <v>11411</v>
      </c>
      <c r="B3623" t="s">
        <v>72</v>
      </c>
      <c r="C3623" t="s">
        <v>97</v>
      </c>
      <c r="D3623" t="s">
        <v>10119</v>
      </c>
      <c r="E3623">
        <v>411</v>
      </c>
      <c r="F3623" t="s">
        <v>274</v>
      </c>
    </row>
    <row r="3624" spans="1:6" x14ac:dyDescent="0.25">
      <c r="A3624" t="s">
        <v>12628</v>
      </c>
      <c r="B3624" t="s">
        <v>72</v>
      </c>
      <c r="C3624" t="s">
        <v>98</v>
      </c>
      <c r="D3624" t="s">
        <v>10119</v>
      </c>
      <c r="E3624">
        <v>524</v>
      </c>
      <c r="F3624" t="s">
        <v>274</v>
      </c>
    </row>
    <row r="3625" spans="1:6" x14ac:dyDescent="0.25">
      <c r="A3625" t="s">
        <v>10791</v>
      </c>
      <c r="B3625" t="s">
        <v>72</v>
      </c>
      <c r="C3625" t="s">
        <v>99</v>
      </c>
      <c r="D3625" t="s">
        <v>10119</v>
      </c>
      <c r="E3625">
        <v>677</v>
      </c>
      <c r="F3625" t="s">
        <v>274</v>
      </c>
    </row>
    <row r="3626" spans="1:6" x14ac:dyDescent="0.25">
      <c r="A3626" t="s">
        <v>11102</v>
      </c>
      <c r="B3626" t="s">
        <v>72</v>
      </c>
      <c r="C3626" t="s">
        <v>100</v>
      </c>
      <c r="D3626" t="s">
        <v>10119</v>
      </c>
      <c r="E3626">
        <v>138</v>
      </c>
      <c r="F3626" t="s">
        <v>274</v>
      </c>
    </row>
    <row r="3627" spans="1:6" x14ac:dyDescent="0.25">
      <c r="A3627" t="s">
        <v>11487</v>
      </c>
      <c r="B3627" t="s">
        <v>72</v>
      </c>
      <c r="C3627" t="s">
        <v>101</v>
      </c>
      <c r="D3627" t="s">
        <v>10119</v>
      </c>
      <c r="E3627">
        <v>166</v>
      </c>
      <c r="F3627" t="s">
        <v>274</v>
      </c>
    </row>
    <row r="3628" spans="1:6" x14ac:dyDescent="0.25">
      <c r="A3628" t="s">
        <v>12374</v>
      </c>
      <c r="B3628" t="s">
        <v>72</v>
      </c>
      <c r="C3628" t="s">
        <v>102</v>
      </c>
      <c r="D3628" t="s">
        <v>10119</v>
      </c>
      <c r="E3628">
        <v>736</v>
      </c>
      <c r="F3628" t="s">
        <v>274</v>
      </c>
    </row>
    <row r="3629" spans="1:6" x14ac:dyDescent="0.25">
      <c r="A3629" t="s">
        <v>11378</v>
      </c>
      <c r="B3629" t="s">
        <v>72</v>
      </c>
      <c r="C3629" t="s">
        <v>103</v>
      </c>
      <c r="D3629" t="s">
        <v>10119</v>
      </c>
      <c r="E3629">
        <v>180</v>
      </c>
      <c r="F3629" t="s">
        <v>274</v>
      </c>
    </row>
    <row r="3630" spans="1:6" x14ac:dyDescent="0.25">
      <c r="A3630" t="s">
        <v>10195</v>
      </c>
      <c r="B3630" t="s">
        <v>72</v>
      </c>
      <c r="C3630" t="s">
        <v>104</v>
      </c>
      <c r="D3630" t="s">
        <v>10119</v>
      </c>
      <c r="E3630">
        <v>371</v>
      </c>
      <c r="F3630" t="s">
        <v>274</v>
      </c>
    </row>
    <row r="3631" spans="1:6" x14ac:dyDescent="0.25">
      <c r="A3631" t="s">
        <v>10184</v>
      </c>
      <c r="B3631" t="s">
        <v>72</v>
      </c>
      <c r="C3631" t="s">
        <v>105</v>
      </c>
      <c r="D3631" t="s">
        <v>10119</v>
      </c>
      <c r="E3631">
        <v>272</v>
      </c>
      <c r="F3631" t="s">
        <v>274</v>
      </c>
    </row>
    <row r="3632" spans="1:6" x14ac:dyDescent="0.25">
      <c r="A3632" t="s">
        <v>11633</v>
      </c>
      <c r="B3632" t="s">
        <v>72</v>
      </c>
      <c r="C3632" t="s">
        <v>106</v>
      </c>
      <c r="D3632" t="s">
        <v>10119</v>
      </c>
      <c r="E3632">
        <v>268</v>
      </c>
      <c r="F3632" t="s">
        <v>274</v>
      </c>
    </row>
    <row r="3633" spans="1:6" x14ac:dyDescent="0.25">
      <c r="A3633" t="s">
        <v>12537</v>
      </c>
      <c r="B3633" t="s">
        <v>72</v>
      </c>
      <c r="C3633" t="s">
        <v>107</v>
      </c>
      <c r="D3633" t="s">
        <v>10119</v>
      </c>
      <c r="E3633">
        <v>7</v>
      </c>
      <c r="F3633" t="s">
        <v>274</v>
      </c>
    </row>
    <row r="3634" spans="1:6" x14ac:dyDescent="0.25">
      <c r="A3634" t="s">
        <v>11845</v>
      </c>
      <c r="B3634" t="s">
        <v>72</v>
      </c>
      <c r="C3634" t="s">
        <v>108</v>
      </c>
      <c r="D3634" t="s">
        <v>10119</v>
      </c>
      <c r="E3634">
        <v>355</v>
      </c>
      <c r="F3634" t="s">
        <v>274</v>
      </c>
    </row>
    <row r="3635" spans="1:6" x14ac:dyDescent="0.25">
      <c r="A3635" t="s">
        <v>11490</v>
      </c>
      <c r="B3635" t="s">
        <v>72</v>
      </c>
      <c r="C3635" t="s">
        <v>109</v>
      </c>
      <c r="D3635" t="s">
        <v>10119</v>
      </c>
      <c r="E3635">
        <v>235</v>
      </c>
      <c r="F3635" t="s">
        <v>274</v>
      </c>
    </row>
    <row r="3636" spans="1:6" x14ac:dyDescent="0.25">
      <c r="A3636" t="s">
        <v>10809</v>
      </c>
      <c r="B3636" t="s">
        <v>72</v>
      </c>
      <c r="C3636" t="s">
        <v>110</v>
      </c>
      <c r="D3636" t="s">
        <v>10119</v>
      </c>
      <c r="E3636">
        <v>445</v>
      </c>
      <c r="F3636" t="s">
        <v>274</v>
      </c>
    </row>
    <row r="3637" spans="1:6" x14ac:dyDescent="0.25">
      <c r="A3637" t="s">
        <v>11327</v>
      </c>
      <c r="B3637" t="s">
        <v>72</v>
      </c>
      <c r="C3637" t="s">
        <v>111</v>
      </c>
      <c r="D3637" t="s">
        <v>10119</v>
      </c>
      <c r="E3637">
        <v>130</v>
      </c>
      <c r="F3637" t="s">
        <v>274</v>
      </c>
    </row>
    <row r="3638" spans="1:6" x14ac:dyDescent="0.25">
      <c r="A3638" t="s">
        <v>12639</v>
      </c>
      <c r="B3638" t="s">
        <v>72</v>
      </c>
      <c r="C3638" t="s">
        <v>112</v>
      </c>
      <c r="D3638" t="s">
        <v>10119</v>
      </c>
      <c r="E3638">
        <v>74</v>
      </c>
      <c r="F3638" t="s">
        <v>274</v>
      </c>
    </row>
    <row r="3639" spans="1:6" x14ac:dyDescent="0.25">
      <c r="A3639" t="s">
        <v>11738</v>
      </c>
      <c r="B3639" t="s">
        <v>72</v>
      </c>
      <c r="C3639" t="s">
        <v>113</v>
      </c>
      <c r="D3639" t="s">
        <v>10119</v>
      </c>
      <c r="E3639">
        <v>172</v>
      </c>
      <c r="F3639" t="s">
        <v>274</v>
      </c>
    </row>
    <row r="3640" spans="1:6" x14ac:dyDescent="0.25">
      <c r="A3640" t="s">
        <v>10974</v>
      </c>
      <c r="B3640" t="s">
        <v>72</v>
      </c>
      <c r="C3640" t="s">
        <v>114</v>
      </c>
      <c r="D3640" t="s">
        <v>10119</v>
      </c>
      <c r="E3640">
        <v>574</v>
      </c>
      <c r="F3640" t="s">
        <v>274</v>
      </c>
    </row>
    <row r="3641" spans="1:6" x14ac:dyDescent="0.25">
      <c r="A3641" t="s">
        <v>11831</v>
      </c>
      <c r="B3641" t="s">
        <v>72</v>
      </c>
      <c r="C3641" t="s">
        <v>115</v>
      </c>
      <c r="D3641" t="s">
        <v>10119</v>
      </c>
      <c r="E3641">
        <v>612</v>
      </c>
      <c r="F3641" t="s">
        <v>274</v>
      </c>
    </row>
    <row r="3642" spans="1:6" x14ac:dyDescent="0.25">
      <c r="A3642" t="s">
        <v>11360</v>
      </c>
      <c r="B3642" t="s">
        <v>72</v>
      </c>
      <c r="C3642" t="s">
        <v>116</v>
      </c>
      <c r="D3642" t="s">
        <v>10119</v>
      </c>
      <c r="E3642">
        <v>275</v>
      </c>
      <c r="F3642" t="s">
        <v>274</v>
      </c>
    </row>
    <row r="3643" spans="1:6" x14ac:dyDescent="0.25">
      <c r="A3643" t="s">
        <v>11296</v>
      </c>
      <c r="B3643" t="s">
        <v>72</v>
      </c>
      <c r="C3643" t="s">
        <v>117</v>
      </c>
      <c r="D3643" t="s">
        <v>10119</v>
      </c>
      <c r="E3643">
        <v>250</v>
      </c>
      <c r="F3643" t="s">
        <v>274</v>
      </c>
    </row>
    <row r="3644" spans="1:6" x14ac:dyDescent="0.25">
      <c r="A3644" t="s">
        <v>12625</v>
      </c>
      <c r="B3644" t="s">
        <v>72</v>
      </c>
      <c r="C3644" t="s">
        <v>118</v>
      </c>
      <c r="D3644" t="s">
        <v>10119</v>
      </c>
      <c r="E3644">
        <v>174</v>
      </c>
      <c r="F3644" t="s">
        <v>274</v>
      </c>
    </row>
    <row r="3645" spans="1:6" x14ac:dyDescent="0.25">
      <c r="A3645" t="s">
        <v>11235</v>
      </c>
      <c r="B3645" t="s">
        <v>72</v>
      </c>
      <c r="C3645" t="s">
        <v>119</v>
      </c>
      <c r="D3645" t="s">
        <v>10119</v>
      </c>
      <c r="E3645">
        <v>271</v>
      </c>
      <c r="F3645" t="s">
        <v>274</v>
      </c>
    </row>
    <row r="3646" spans="1:6" x14ac:dyDescent="0.25">
      <c r="A3646" t="s">
        <v>12138</v>
      </c>
      <c r="B3646" t="s">
        <v>72</v>
      </c>
      <c r="C3646" t="s">
        <v>120</v>
      </c>
      <c r="D3646" t="s">
        <v>10119</v>
      </c>
      <c r="E3646">
        <v>290</v>
      </c>
      <c r="F3646" t="s">
        <v>274</v>
      </c>
    </row>
    <row r="3647" spans="1:6" x14ac:dyDescent="0.25">
      <c r="A3647" t="s">
        <v>10966</v>
      </c>
      <c r="B3647" t="s">
        <v>72</v>
      </c>
      <c r="C3647" t="s">
        <v>121</v>
      </c>
      <c r="D3647" t="s">
        <v>10119</v>
      </c>
      <c r="E3647">
        <v>255</v>
      </c>
      <c r="F3647" t="s">
        <v>274</v>
      </c>
    </row>
    <row r="3648" spans="1:6" x14ac:dyDescent="0.25">
      <c r="A3648" t="s">
        <v>12244</v>
      </c>
      <c r="B3648" t="s">
        <v>72</v>
      </c>
      <c r="C3648" t="s">
        <v>122</v>
      </c>
      <c r="D3648" t="s">
        <v>10119</v>
      </c>
      <c r="E3648">
        <v>337</v>
      </c>
      <c r="F3648" t="s">
        <v>274</v>
      </c>
    </row>
    <row r="3649" spans="1:6" x14ac:dyDescent="0.25">
      <c r="A3649" t="s">
        <v>10956</v>
      </c>
      <c r="B3649" t="s">
        <v>72</v>
      </c>
      <c r="C3649" t="s">
        <v>123</v>
      </c>
      <c r="D3649" t="s">
        <v>10119</v>
      </c>
      <c r="E3649">
        <v>293</v>
      </c>
      <c r="F3649" t="s">
        <v>274</v>
      </c>
    </row>
    <row r="3650" spans="1:6" x14ac:dyDescent="0.25">
      <c r="A3650" t="s">
        <v>11629</v>
      </c>
      <c r="B3650" t="s">
        <v>72</v>
      </c>
      <c r="C3650" t="s">
        <v>124</v>
      </c>
      <c r="D3650" t="s">
        <v>10119</v>
      </c>
      <c r="E3650">
        <v>1371</v>
      </c>
      <c r="F3650" t="s">
        <v>274</v>
      </c>
    </row>
    <row r="3651" spans="1:6" x14ac:dyDescent="0.25">
      <c r="A3651" t="s">
        <v>11889</v>
      </c>
      <c r="B3651" t="s">
        <v>72</v>
      </c>
      <c r="C3651" t="s">
        <v>125</v>
      </c>
      <c r="D3651" t="s">
        <v>10119</v>
      </c>
      <c r="E3651">
        <v>125</v>
      </c>
      <c r="F3651" t="s">
        <v>274</v>
      </c>
    </row>
    <row r="3652" spans="1:6" x14ac:dyDescent="0.25">
      <c r="A3652" t="s">
        <v>11687</v>
      </c>
      <c r="B3652" t="s">
        <v>72</v>
      </c>
      <c r="C3652" t="s">
        <v>126</v>
      </c>
      <c r="D3652" t="s">
        <v>10119</v>
      </c>
      <c r="E3652">
        <v>551</v>
      </c>
      <c r="F3652" t="s">
        <v>274</v>
      </c>
    </row>
    <row r="3653" spans="1:6" x14ac:dyDescent="0.25">
      <c r="A3653" t="s">
        <v>11328</v>
      </c>
      <c r="B3653" t="s">
        <v>72</v>
      </c>
      <c r="C3653" t="s">
        <v>127</v>
      </c>
      <c r="D3653" t="s">
        <v>10119</v>
      </c>
      <c r="E3653">
        <v>391</v>
      </c>
      <c r="F3653" t="s">
        <v>274</v>
      </c>
    </row>
    <row r="3654" spans="1:6" x14ac:dyDescent="0.25">
      <c r="A3654" t="s">
        <v>11968</v>
      </c>
      <c r="B3654" t="s">
        <v>72</v>
      </c>
      <c r="C3654" t="s">
        <v>128</v>
      </c>
      <c r="D3654" t="s">
        <v>10119</v>
      </c>
      <c r="E3654">
        <v>245</v>
      </c>
      <c r="F3654" t="s">
        <v>274</v>
      </c>
    </row>
    <row r="3655" spans="1:6" x14ac:dyDescent="0.25">
      <c r="A3655" t="s">
        <v>12152</v>
      </c>
      <c r="B3655" t="s">
        <v>72</v>
      </c>
      <c r="C3655" t="s">
        <v>129</v>
      </c>
      <c r="D3655" t="s">
        <v>10119</v>
      </c>
      <c r="E3655">
        <v>101</v>
      </c>
      <c r="F3655" t="s">
        <v>274</v>
      </c>
    </row>
    <row r="3656" spans="1:6" x14ac:dyDescent="0.25">
      <c r="A3656" t="s">
        <v>11682</v>
      </c>
      <c r="B3656" t="s">
        <v>72</v>
      </c>
      <c r="C3656" t="s">
        <v>130</v>
      </c>
      <c r="D3656" t="s">
        <v>10119</v>
      </c>
      <c r="E3656">
        <v>149</v>
      </c>
      <c r="F3656" t="s">
        <v>274</v>
      </c>
    </row>
    <row r="3657" spans="1:6" x14ac:dyDescent="0.25">
      <c r="A3657" t="s">
        <v>11646</v>
      </c>
      <c r="B3657" t="s">
        <v>72</v>
      </c>
      <c r="C3657" t="s">
        <v>131</v>
      </c>
      <c r="D3657" t="s">
        <v>10119</v>
      </c>
      <c r="E3657">
        <v>1513</v>
      </c>
      <c r="F3657" t="s">
        <v>274</v>
      </c>
    </row>
    <row r="3658" spans="1:6" x14ac:dyDescent="0.25">
      <c r="A3658" t="s">
        <v>12206</v>
      </c>
      <c r="B3658" t="s">
        <v>72</v>
      </c>
      <c r="C3658" t="s">
        <v>132</v>
      </c>
      <c r="D3658" t="s">
        <v>10119</v>
      </c>
      <c r="E3658">
        <v>203</v>
      </c>
      <c r="F3658" t="s">
        <v>274</v>
      </c>
    </row>
    <row r="3659" spans="1:6" x14ac:dyDescent="0.25">
      <c r="A3659" t="s">
        <v>11513</v>
      </c>
      <c r="B3659" t="s">
        <v>72</v>
      </c>
      <c r="C3659" t="s">
        <v>133</v>
      </c>
      <c r="D3659" t="s">
        <v>10119</v>
      </c>
      <c r="E3659">
        <v>199</v>
      </c>
      <c r="F3659" t="s">
        <v>274</v>
      </c>
    </row>
    <row r="3660" spans="1:6" x14ac:dyDescent="0.25">
      <c r="A3660" t="s">
        <v>12313</v>
      </c>
      <c r="B3660" t="s">
        <v>72</v>
      </c>
      <c r="C3660" t="s">
        <v>134</v>
      </c>
      <c r="D3660" t="s">
        <v>10119</v>
      </c>
      <c r="E3660">
        <v>58</v>
      </c>
      <c r="F3660" t="s">
        <v>274</v>
      </c>
    </row>
    <row r="3661" spans="1:6" x14ac:dyDescent="0.25">
      <c r="A3661" t="s">
        <v>11973</v>
      </c>
      <c r="B3661" t="s">
        <v>72</v>
      </c>
      <c r="C3661" t="s">
        <v>135</v>
      </c>
      <c r="D3661" t="s">
        <v>10119</v>
      </c>
      <c r="E3661">
        <v>291</v>
      </c>
      <c r="F3661" t="s">
        <v>274</v>
      </c>
    </row>
    <row r="3662" spans="1:6" x14ac:dyDescent="0.25">
      <c r="A3662" t="s">
        <v>10699</v>
      </c>
      <c r="B3662" t="s">
        <v>72</v>
      </c>
      <c r="C3662" t="s">
        <v>136</v>
      </c>
      <c r="D3662" t="s">
        <v>10119</v>
      </c>
      <c r="E3662">
        <v>119</v>
      </c>
      <c r="F3662" t="s">
        <v>274</v>
      </c>
    </row>
    <row r="3663" spans="1:6" x14ac:dyDescent="0.25">
      <c r="A3663" t="s">
        <v>11720</v>
      </c>
      <c r="B3663" t="s">
        <v>72</v>
      </c>
      <c r="C3663" t="s">
        <v>137</v>
      </c>
      <c r="D3663" t="s">
        <v>10119</v>
      </c>
      <c r="E3663">
        <v>1509</v>
      </c>
      <c r="F3663" t="s">
        <v>274</v>
      </c>
    </row>
    <row r="3664" spans="1:6" x14ac:dyDescent="0.25">
      <c r="A3664" t="s">
        <v>12637</v>
      </c>
      <c r="B3664" t="s">
        <v>72</v>
      </c>
      <c r="C3664" t="s">
        <v>138</v>
      </c>
      <c r="D3664" t="s">
        <v>10119</v>
      </c>
      <c r="E3664">
        <v>293</v>
      </c>
      <c r="F3664" t="s">
        <v>274</v>
      </c>
    </row>
    <row r="3665" spans="1:6" x14ac:dyDescent="0.25">
      <c r="A3665" t="s">
        <v>11341</v>
      </c>
      <c r="B3665" t="s">
        <v>72</v>
      </c>
      <c r="C3665" t="s">
        <v>139</v>
      </c>
      <c r="D3665" t="s">
        <v>10119</v>
      </c>
      <c r="E3665">
        <v>230</v>
      </c>
      <c r="F3665" t="s">
        <v>274</v>
      </c>
    </row>
    <row r="3666" spans="1:6" x14ac:dyDescent="0.25">
      <c r="A3666" t="s">
        <v>11972</v>
      </c>
      <c r="B3666" t="s">
        <v>72</v>
      </c>
      <c r="C3666" t="s">
        <v>140</v>
      </c>
      <c r="D3666" t="s">
        <v>10119</v>
      </c>
      <c r="E3666">
        <v>63</v>
      </c>
      <c r="F3666" t="s">
        <v>274</v>
      </c>
    </row>
    <row r="3667" spans="1:6" x14ac:dyDescent="0.25">
      <c r="A3667" t="s">
        <v>11256</v>
      </c>
      <c r="B3667" t="s">
        <v>72</v>
      </c>
      <c r="C3667" t="s">
        <v>141</v>
      </c>
      <c r="D3667" t="s">
        <v>10119</v>
      </c>
      <c r="E3667">
        <v>2</v>
      </c>
      <c r="F3667" t="s">
        <v>274</v>
      </c>
    </row>
    <row r="3668" spans="1:6" x14ac:dyDescent="0.25">
      <c r="A3668" t="s">
        <v>10929</v>
      </c>
      <c r="B3668" t="s">
        <v>72</v>
      </c>
      <c r="C3668" t="s">
        <v>142</v>
      </c>
      <c r="D3668" t="s">
        <v>10119</v>
      </c>
      <c r="E3668">
        <v>197</v>
      </c>
      <c r="F3668" t="s">
        <v>274</v>
      </c>
    </row>
    <row r="3669" spans="1:6" x14ac:dyDescent="0.25">
      <c r="A3669" t="s">
        <v>12294</v>
      </c>
      <c r="B3669" t="s">
        <v>72</v>
      </c>
      <c r="C3669" t="s">
        <v>143</v>
      </c>
      <c r="D3669" t="s">
        <v>10119</v>
      </c>
      <c r="E3669">
        <v>93</v>
      </c>
      <c r="F3669" t="s">
        <v>274</v>
      </c>
    </row>
    <row r="3670" spans="1:6" x14ac:dyDescent="0.25">
      <c r="A3670" t="s">
        <v>10213</v>
      </c>
      <c r="B3670" t="s">
        <v>72</v>
      </c>
      <c r="C3670" t="s">
        <v>144</v>
      </c>
      <c r="D3670" t="s">
        <v>10119</v>
      </c>
      <c r="E3670">
        <v>1455</v>
      </c>
      <c r="F3670" t="s">
        <v>274</v>
      </c>
    </row>
    <row r="3671" spans="1:6" x14ac:dyDescent="0.25">
      <c r="A3671" t="s">
        <v>12484</v>
      </c>
      <c r="B3671" t="s">
        <v>72</v>
      </c>
      <c r="C3671" t="s">
        <v>145</v>
      </c>
      <c r="D3671" t="s">
        <v>10119</v>
      </c>
      <c r="E3671">
        <v>114</v>
      </c>
      <c r="F3671" t="s">
        <v>274</v>
      </c>
    </row>
    <row r="3672" spans="1:6" x14ac:dyDescent="0.25">
      <c r="A3672" t="s">
        <v>10330</v>
      </c>
      <c r="B3672" t="s">
        <v>72</v>
      </c>
      <c r="C3672" t="s">
        <v>146</v>
      </c>
      <c r="D3672" t="s">
        <v>10119</v>
      </c>
      <c r="E3672">
        <v>184</v>
      </c>
      <c r="F3672" t="s">
        <v>274</v>
      </c>
    </row>
    <row r="3673" spans="1:6" x14ac:dyDescent="0.25">
      <c r="A3673" t="s">
        <v>11262</v>
      </c>
      <c r="B3673" t="s">
        <v>72</v>
      </c>
      <c r="C3673" t="s">
        <v>147</v>
      </c>
      <c r="D3673" t="s">
        <v>10119</v>
      </c>
      <c r="E3673">
        <v>363</v>
      </c>
      <c r="F3673" t="s">
        <v>274</v>
      </c>
    </row>
    <row r="3674" spans="1:6" x14ac:dyDescent="0.25">
      <c r="A3674" t="s">
        <v>11339</v>
      </c>
      <c r="B3674" t="s">
        <v>72</v>
      </c>
      <c r="C3674" t="s">
        <v>148</v>
      </c>
      <c r="D3674" t="s">
        <v>10119</v>
      </c>
      <c r="E3674">
        <v>91</v>
      </c>
      <c r="F3674" t="s">
        <v>274</v>
      </c>
    </row>
    <row r="3675" spans="1:6" x14ac:dyDescent="0.25">
      <c r="A3675" t="s">
        <v>10687</v>
      </c>
      <c r="B3675" t="s">
        <v>72</v>
      </c>
      <c r="C3675" t="s">
        <v>149</v>
      </c>
      <c r="D3675" t="s">
        <v>10119</v>
      </c>
      <c r="E3675">
        <v>307</v>
      </c>
      <c r="F3675" t="s">
        <v>274</v>
      </c>
    </row>
    <row r="3676" spans="1:6" x14ac:dyDescent="0.25">
      <c r="A3676" t="s">
        <v>10938</v>
      </c>
      <c r="B3676" t="s">
        <v>72</v>
      </c>
      <c r="C3676" t="s">
        <v>150</v>
      </c>
      <c r="D3676" t="s">
        <v>10119</v>
      </c>
      <c r="E3676">
        <v>947</v>
      </c>
      <c r="F3676" t="s">
        <v>274</v>
      </c>
    </row>
    <row r="3677" spans="1:6" x14ac:dyDescent="0.25">
      <c r="A3677" t="s">
        <v>11284</v>
      </c>
      <c r="B3677" t="s">
        <v>72</v>
      </c>
      <c r="C3677" t="s">
        <v>151</v>
      </c>
      <c r="D3677" t="s">
        <v>10119</v>
      </c>
      <c r="E3677">
        <v>752</v>
      </c>
      <c r="F3677" t="s">
        <v>274</v>
      </c>
    </row>
    <row r="3678" spans="1:6" x14ac:dyDescent="0.25">
      <c r="A3678" t="s">
        <v>10810</v>
      </c>
      <c r="B3678" t="s">
        <v>72</v>
      </c>
      <c r="C3678" t="s">
        <v>152</v>
      </c>
      <c r="D3678" t="s">
        <v>10119</v>
      </c>
      <c r="E3678">
        <v>163</v>
      </c>
      <c r="F3678" t="s">
        <v>274</v>
      </c>
    </row>
    <row r="3679" spans="1:6" x14ac:dyDescent="0.25">
      <c r="A3679" t="s">
        <v>11721</v>
      </c>
      <c r="B3679" t="s">
        <v>72</v>
      </c>
      <c r="C3679" t="s">
        <v>153</v>
      </c>
      <c r="D3679" t="s">
        <v>10119</v>
      </c>
      <c r="E3679">
        <v>668</v>
      </c>
      <c r="F3679" t="s">
        <v>274</v>
      </c>
    </row>
    <row r="3680" spans="1:6" x14ac:dyDescent="0.25">
      <c r="A3680" t="s">
        <v>12161</v>
      </c>
      <c r="B3680" t="s">
        <v>72</v>
      </c>
      <c r="C3680" t="s">
        <v>154</v>
      </c>
      <c r="D3680" t="s">
        <v>10119</v>
      </c>
      <c r="E3680">
        <v>407</v>
      </c>
      <c r="F3680" t="s">
        <v>274</v>
      </c>
    </row>
    <row r="3681" spans="1:6" x14ac:dyDescent="0.25">
      <c r="A3681" t="s">
        <v>12285</v>
      </c>
      <c r="B3681" t="s">
        <v>72</v>
      </c>
      <c r="C3681" t="s">
        <v>155</v>
      </c>
      <c r="D3681" t="s">
        <v>10119</v>
      </c>
      <c r="E3681">
        <v>574</v>
      </c>
      <c r="F3681" t="s">
        <v>274</v>
      </c>
    </row>
    <row r="3682" spans="1:6" x14ac:dyDescent="0.25">
      <c r="A3682" t="s">
        <v>12150</v>
      </c>
      <c r="B3682" t="s">
        <v>72</v>
      </c>
      <c r="C3682" t="s">
        <v>156</v>
      </c>
      <c r="D3682" t="s">
        <v>10119</v>
      </c>
      <c r="E3682">
        <v>278</v>
      </c>
      <c r="F3682" t="s">
        <v>274</v>
      </c>
    </row>
    <row r="3683" spans="1:6" x14ac:dyDescent="0.25">
      <c r="A3683" t="s">
        <v>10262</v>
      </c>
      <c r="B3683" t="s">
        <v>72</v>
      </c>
      <c r="C3683" t="s">
        <v>157</v>
      </c>
      <c r="D3683" t="s">
        <v>10119</v>
      </c>
      <c r="E3683">
        <v>146</v>
      </c>
      <c r="F3683" t="s">
        <v>274</v>
      </c>
    </row>
    <row r="3684" spans="1:6" x14ac:dyDescent="0.25">
      <c r="A3684" t="s">
        <v>12638</v>
      </c>
      <c r="B3684" t="s">
        <v>72</v>
      </c>
      <c r="C3684" t="s">
        <v>158</v>
      </c>
      <c r="D3684" t="s">
        <v>10119</v>
      </c>
      <c r="E3684">
        <v>388</v>
      </c>
      <c r="F3684" t="s">
        <v>274</v>
      </c>
    </row>
    <row r="3685" spans="1:6" x14ac:dyDescent="0.25">
      <c r="A3685" t="s">
        <v>12860</v>
      </c>
      <c r="B3685" t="s">
        <v>72</v>
      </c>
      <c r="C3685" t="s">
        <v>159</v>
      </c>
      <c r="D3685" t="s">
        <v>10119</v>
      </c>
      <c r="E3685">
        <v>253</v>
      </c>
      <c r="F3685" t="s">
        <v>274</v>
      </c>
    </row>
    <row r="3686" spans="1:6" x14ac:dyDescent="0.25">
      <c r="A3686" t="s">
        <v>10871</v>
      </c>
      <c r="B3686" t="s">
        <v>72</v>
      </c>
      <c r="C3686" t="s">
        <v>160</v>
      </c>
      <c r="D3686" t="s">
        <v>10119</v>
      </c>
      <c r="E3686">
        <v>281</v>
      </c>
      <c r="F3686" t="s">
        <v>274</v>
      </c>
    </row>
    <row r="3687" spans="1:6" x14ac:dyDescent="0.25">
      <c r="A3687" t="s">
        <v>10869</v>
      </c>
      <c r="B3687" t="s">
        <v>72</v>
      </c>
      <c r="C3687" t="s">
        <v>161</v>
      </c>
      <c r="D3687" t="s">
        <v>10119</v>
      </c>
      <c r="E3687">
        <v>77</v>
      </c>
      <c r="F3687" t="s">
        <v>274</v>
      </c>
    </row>
    <row r="3688" spans="1:6" x14ac:dyDescent="0.25">
      <c r="A3688" t="s">
        <v>10946</v>
      </c>
      <c r="B3688" t="s">
        <v>72</v>
      </c>
      <c r="C3688" t="s">
        <v>162</v>
      </c>
      <c r="D3688" t="s">
        <v>10119</v>
      </c>
      <c r="E3688">
        <v>266</v>
      </c>
      <c r="F3688" t="s">
        <v>274</v>
      </c>
    </row>
    <row r="3689" spans="1:6" x14ac:dyDescent="0.25">
      <c r="A3689" t="s">
        <v>10557</v>
      </c>
      <c r="B3689" t="s">
        <v>72</v>
      </c>
      <c r="C3689" t="s">
        <v>163</v>
      </c>
      <c r="D3689" t="s">
        <v>10119</v>
      </c>
      <c r="E3689">
        <v>173</v>
      </c>
      <c r="F3689" t="s">
        <v>274</v>
      </c>
    </row>
    <row r="3690" spans="1:6" x14ac:dyDescent="0.25">
      <c r="A3690" t="s">
        <v>12642</v>
      </c>
      <c r="B3690" t="s">
        <v>72</v>
      </c>
      <c r="C3690" t="s">
        <v>164</v>
      </c>
      <c r="D3690" t="s">
        <v>10119</v>
      </c>
      <c r="E3690">
        <v>196</v>
      </c>
      <c r="F3690" t="s">
        <v>274</v>
      </c>
    </row>
    <row r="3691" spans="1:6" x14ac:dyDescent="0.25">
      <c r="A3691" t="s">
        <v>12202</v>
      </c>
      <c r="B3691" t="s">
        <v>72</v>
      </c>
      <c r="C3691" t="s">
        <v>165</v>
      </c>
      <c r="D3691" t="s">
        <v>10119</v>
      </c>
      <c r="E3691">
        <v>550</v>
      </c>
      <c r="F3691" t="s">
        <v>274</v>
      </c>
    </row>
    <row r="3692" spans="1:6" x14ac:dyDescent="0.25">
      <c r="A3692" t="s">
        <v>10954</v>
      </c>
      <c r="B3692" t="s">
        <v>72</v>
      </c>
      <c r="C3692" t="s">
        <v>166</v>
      </c>
      <c r="D3692" t="s">
        <v>10119</v>
      </c>
      <c r="E3692">
        <v>97</v>
      </c>
      <c r="F3692" t="s">
        <v>274</v>
      </c>
    </row>
    <row r="3693" spans="1:6" x14ac:dyDescent="0.25">
      <c r="A3693" t="s">
        <v>10877</v>
      </c>
      <c r="B3693" t="s">
        <v>72</v>
      </c>
      <c r="C3693" t="s">
        <v>167</v>
      </c>
      <c r="D3693" t="s">
        <v>10119</v>
      </c>
      <c r="E3693">
        <v>130</v>
      </c>
      <c r="F3693" t="s">
        <v>274</v>
      </c>
    </row>
    <row r="3694" spans="1:6" x14ac:dyDescent="0.25">
      <c r="A3694" t="s">
        <v>11484</v>
      </c>
      <c r="B3694" t="s">
        <v>72</v>
      </c>
      <c r="C3694" t="s">
        <v>168</v>
      </c>
      <c r="D3694" t="s">
        <v>10119</v>
      </c>
      <c r="E3694">
        <v>348</v>
      </c>
      <c r="F3694" t="s">
        <v>274</v>
      </c>
    </row>
    <row r="3695" spans="1:6" x14ac:dyDescent="0.25">
      <c r="A3695" t="s">
        <v>10539</v>
      </c>
      <c r="B3695" t="s">
        <v>72</v>
      </c>
      <c r="C3695" t="s">
        <v>169</v>
      </c>
      <c r="D3695" t="s">
        <v>10119</v>
      </c>
      <c r="E3695">
        <v>213</v>
      </c>
      <c r="F3695" t="s">
        <v>274</v>
      </c>
    </row>
    <row r="3696" spans="1:6" x14ac:dyDescent="0.25">
      <c r="A3696" t="s">
        <v>11975</v>
      </c>
      <c r="B3696" t="s">
        <v>72</v>
      </c>
      <c r="C3696" t="s">
        <v>170</v>
      </c>
      <c r="D3696" t="s">
        <v>10119</v>
      </c>
      <c r="E3696">
        <v>138</v>
      </c>
      <c r="F3696" t="s">
        <v>274</v>
      </c>
    </row>
    <row r="3697" spans="1:6" x14ac:dyDescent="0.25">
      <c r="A3697" t="s">
        <v>11675</v>
      </c>
      <c r="B3697" t="s">
        <v>72</v>
      </c>
      <c r="C3697" t="s">
        <v>171</v>
      </c>
      <c r="D3697" t="s">
        <v>10119</v>
      </c>
      <c r="E3697">
        <v>475</v>
      </c>
      <c r="F3697" t="s">
        <v>274</v>
      </c>
    </row>
    <row r="3698" spans="1:6" x14ac:dyDescent="0.25">
      <c r="A3698" t="s">
        <v>11887</v>
      </c>
      <c r="B3698" t="s">
        <v>72</v>
      </c>
      <c r="C3698" t="s">
        <v>172</v>
      </c>
      <c r="D3698" t="s">
        <v>10119</v>
      </c>
      <c r="E3698">
        <v>193</v>
      </c>
      <c r="F3698" t="s">
        <v>274</v>
      </c>
    </row>
    <row r="3699" spans="1:6" x14ac:dyDescent="0.25">
      <c r="A3699" t="s">
        <v>11231</v>
      </c>
      <c r="B3699" t="s">
        <v>72</v>
      </c>
      <c r="C3699" t="s">
        <v>246</v>
      </c>
      <c r="D3699" t="s">
        <v>10119</v>
      </c>
      <c r="E3699">
        <v>14</v>
      </c>
      <c r="F3699" t="s">
        <v>274</v>
      </c>
    </row>
    <row r="3700" spans="1:6" x14ac:dyDescent="0.25">
      <c r="A3700" t="s">
        <v>11707</v>
      </c>
      <c r="B3700" t="s">
        <v>72</v>
      </c>
      <c r="C3700" t="s">
        <v>173</v>
      </c>
      <c r="D3700" t="s">
        <v>10119</v>
      </c>
      <c r="E3700">
        <v>193</v>
      </c>
      <c r="F3700" t="s">
        <v>274</v>
      </c>
    </row>
    <row r="3701" spans="1:6" x14ac:dyDescent="0.25">
      <c r="A3701" t="s">
        <v>11737</v>
      </c>
      <c r="B3701" t="s">
        <v>72</v>
      </c>
      <c r="C3701" t="s">
        <v>174</v>
      </c>
      <c r="D3701" t="s">
        <v>10119</v>
      </c>
      <c r="E3701">
        <v>696</v>
      </c>
      <c r="F3701" t="s">
        <v>274</v>
      </c>
    </row>
    <row r="3702" spans="1:6" x14ac:dyDescent="0.25">
      <c r="A3702" t="s">
        <v>11381</v>
      </c>
      <c r="B3702" t="s">
        <v>72</v>
      </c>
      <c r="C3702" t="s">
        <v>175</v>
      </c>
      <c r="D3702" t="s">
        <v>10119</v>
      </c>
      <c r="E3702">
        <v>204</v>
      </c>
      <c r="F3702" t="s">
        <v>274</v>
      </c>
    </row>
    <row r="3703" spans="1:6" x14ac:dyDescent="0.25">
      <c r="A3703" t="s">
        <v>10649</v>
      </c>
      <c r="B3703" t="s">
        <v>72</v>
      </c>
      <c r="C3703" t="s">
        <v>176</v>
      </c>
      <c r="D3703" t="s">
        <v>10119</v>
      </c>
      <c r="E3703">
        <v>640</v>
      </c>
      <c r="F3703" t="s">
        <v>274</v>
      </c>
    </row>
    <row r="3704" spans="1:6" x14ac:dyDescent="0.25">
      <c r="A3704" t="s">
        <v>11734</v>
      </c>
      <c r="B3704" t="s">
        <v>72</v>
      </c>
      <c r="C3704" t="s">
        <v>177</v>
      </c>
      <c r="D3704" t="s">
        <v>10119</v>
      </c>
      <c r="E3704">
        <v>205</v>
      </c>
      <c r="F3704" t="s">
        <v>274</v>
      </c>
    </row>
    <row r="3705" spans="1:6" x14ac:dyDescent="0.25">
      <c r="A3705" t="s">
        <v>10814</v>
      </c>
      <c r="B3705" t="s">
        <v>72</v>
      </c>
      <c r="C3705" t="s">
        <v>178</v>
      </c>
      <c r="D3705" t="s">
        <v>10119</v>
      </c>
      <c r="E3705">
        <v>144</v>
      </c>
      <c r="F3705" t="s">
        <v>274</v>
      </c>
    </row>
    <row r="3706" spans="1:6" x14ac:dyDescent="0.25">
      <c r="A3706" t="s">
        <v>12216</v>
      </c>
      <c r="B3706" t="s">
        <v>72</v>
      </c>
      <c r="C3706" t="s">
        <v>179</v>
      </c>
      <c r="D3706" t="s">
        <v>10119</v>
      </c>
      <c r="E3706">
        <v>157</v>
      </c>
      <c r="F3706" t="s">
        <v>274</v>
      </c>
    </row>
    <row r="3707" spans="1:6" x14ac:dyDescent="0.25">
      <c r="A3707" t="s">
        <v>11282</v>
      </c>
      <c r="B3707" t="s">
        <v>72</v>
      </c>
      <c r="C3707" t="s">
        <v>180</v>
      </c>
      <c r="D3707" t="s">
        <v>10119</v>
      </c>
      <c r="E3707">
        <v>154</v>
      </c>
      <c r="F3707" t="s">
        <v>274</v>
      </c>
    </row>
    <row r="3708" spans="1:6" x14ac:dyDescent="0.25">
      <c r="A3708" t="s">
        <v>12242</v>
      </c>
      <c r="B3708" t="s">
        <v>72</v>
      </c>
      <c r="C3708" t="s">
        <v>181</v>
      </c>
      <c r="D3708" t="s">
        <v>10119</v>
      </c>
      <c r="E3708">
        <v>248</v>
      </c>
      <c r="F3708" t="s">
        <v>274</v>
      </c>
    </row>
    <row r="3709" spans="1:6" x14ac:dyDescent="0.25">
      <c r="A3709" t="s">
        <v>10322</v>
      </c>
      <c r="B3709" t="s">
        <v>72</v>
      </c>
      <c r="C3709" t="s">
        <v>182</v>
      </c>
      <c r="D3709" t="s">
        <v>10119</v>
      </c>
      <c r="E3709">
        <v>109</v>
      </c>
      <c r="F3709" t="s">
        <v>274</v>
      </c>
    </row>
    <row r="3710" spans="1:6" x14ac:dyDescent="0.25">
      <c r="A3710" t="s">
        <v>11505</v>
      </c>
      <c r="B3710" t="s">
        <v>72</v>
      </c>
      <c r="C3710" t="s">
        <v>183</v>
      </c>
      <c r="D3710" t="s">
        <v>10119</v>
      </c>
      <c r="E3710">
        <v>270</v>
      </c>
      <c r="F3710" t="s">
        <v>274</v>
      </c>
    </row>
    <row r="3711" spans="1:6" x14ac:dyDescent="0.25">
      <c r="A3711" t="s">
        <v>12554</v>
      </c>
      <c r="B3711" t="s">
        <v>72</v>
      </c>
      <c r="C3711" t="s">
        <v>184</v>
      </c>
      <c r="D3711" t="s">
        <v>10119</v>
      </c>
      <c r="E3711">
        <v>200</v>
      </c>
      <c r="F3711" t="s">
        <v>274</v>
      </c>
    </row>
    <row r="3712" spans="1:6" x14ac:dyDescent="0.25">
      <c r="A3712" t="s">
        <v>11621</v>
      </c>
      <c r="B3712" t="s">
        <v>72</v>
      </c>
      <c r="C3712" t="s">
        <v>185</v>
      </c>
      <c r="D3712" t="s">
        <v>10119</v>
      </c>
      <c r="E3712">
        <v>200</v>
      </c>
      <c r="F3712" t="s">
        <v>274</v>
      </c>
    </row>
    <row r="3713" spans="1:6" x14ac:dyDescent="0.25">
      <c r="A3713" t="s">
        <v>10969</v>
      </c>
      <c r="B3713" t="s">
        <v>72</v>
      </c>
      <c r="C3713" t="s">
        <v>186</v>
      </c>
      <c r="D3713" t="s">
        <v>10119</v>
      </c>
      <c r="E3713">
        <v>27</v>
      </c>
      <c r="F3713" t="s">
        <v>274</v>
      </c>
    </row>
    <row r="3714" spans="1:6" x14ac:dyDescent="0.25">
      <c r="A3714" t="s">
        <v>11509</v>
      </c>
      <c r="B3714" t="s">
        <v>72</v>
      </c>
      <c r="C3714" t="s">
        <v>187</v>
      </c>
      <c r="D3714" t="s">
        <v>10119</v>
      </c>
      <c r="E3714">
        <v>228</v>
      </c>
      <c r="F3714" t="s">
        <v>274</v>
      </c>
    </row>
    <row r="3715" spans="1:6" x14ac:dyDescent="0.25">
      <c r="A3715" t="s">
        <v>11305</v>
      </c>
      <c r="B3715" t="s">
        <v>72</v>
      </c>
      <c r="C3715" t="s">
        <v>188</v>
      </c>
      <c r="D3715" t="s">
        <v>10119</v>
      </c>
      <c r="E3715">
        <v>191</v>
      </c>
      <c r="F3715" t="s">
        <v>274</v>
      </c>
    </row>
    <row r="3716" spans="1:6" x14ac:dyDescent="0.25">
      <c r="A3716" t="s">
        <v>11713</v>
      </c>
      <c r="B3716" t="s">
        <v>72</v>
      </c>
      <c r="C3716" t="s">
        <v>189</v>
      </c>
      <c r="D3716" t="s">
        <v>10119</v>
      </c>
      <c r="E3716">
        <v>146</v>
      </c>
      <c r="F3716" t="s">
        <v>274</v>
      </c>
    </row>
    <row r="3717" spans="1:6" x14ac:dyDescent="0.25">
      <c r="A3717" t="s">
        <v>12192</v>
      </c>
      <c r="B3717" t="s">
        <v>72</v>
      </c>
      <c r="C3717" t="s">
        <v>190</v>
      </c>
      <c r="D3717" t="s">
        <v>10119</v>
      </c>
      <c r="E3717">
        <v>335</v>
      </c>
      <c r="F3717" t="s">
        <v>274</v>
      </c>
    </row>
    <row r="3718" spans="1:6" x14ac:dyDescent="0.25">
      <c r="A3718" t="s">
        <v>12632</v>
      </c>
      <c r="B3718" t="s">
        <v>72</v>
      </c>
      <c r="C3718" t="s">
        <v>191</v>
      </c>
      <c r="D3718" t="s">
        <v>10119</v>
      </c>
      <c r="E3718">
        <v>193</v>
      </c>
      <c r="F3718" t="s">
        <v>274</v>
      </c>
    </row>
    <row r="3719" spans="1:6" x14ac:dyDescent="0.25">
      <c r="A3719" t="s">
        <v>12530</v>
      </c>
      <c r="B3719" t="s">
        <v>72</v>
      </c>
      <c r="C3719" t="s">
        <v>192</v>
      </c>
      <c r="D3719" t="s">
        <v>10119</v>
      </c>
      <c r="E3719">
        <v>106</v>
      </c>
      <c r="F3719" t="s">
        <v>274</v>
      </c>
    </row>
    <row r="3720" spans="1:6" x14ac:dyDescent="0.25">
      <c r="A3720" t="s">
        <v>11886</v>
      </c>
      <c r="B3720" t="s">
        <v>72</v>
      </c>
      <c r="C3720" t="s">
        <v>193</v>
      </c>
      <c r="D3720" t="s">
        <v>10119</v>
      </c>
      <c r="E3720">
        <v>168</v>
      </c>
      <c r="F3720" t="s">
        <v>274</v>
      </c>
    </row>
    <row r="3721" spans="1:6" x14ac:dyDescent="0.25">
      <c r="A3721" t="s">
        <v>11615</v>
      </c>
      <c r="B3721" t="s">
        <v>72</v>
      </c>
      <c r="C3721" t="s">
        <v>194</v>
      </c>
      <c r="D3721" t="s">
        <v>10119</v>
      </c>
      <c r="E3721">
        <v>379</v>
      </c>
      <c r="F3721" t="s">
        <v>274</v>
      </c>
    </row>
    <row r="3722" spans="1:6" x14ac:dyDescent="0.25">
      <c r="A3722" t="s">
        <v>11501</v>
      </c>
      <c r="B3722" t="s">
        <v>72</v>
      </c>
      <c r="C3722" t="s">
        <v>195</v>
      </c>
      <c r="D3722" t="s">
        <v>10119</v>
      </c>
      <c r="E3722">
        <v>286</v>
      </c>
      <c r="F3722" t="s">
        <v>274</v>
      </c>
    </row>
    <row r="3723" spans="1:6" x14ac:dyDescent="0.25">
      <c r="A3723" t="s">
        <v>12249</v>
      </c>
      <c r="B3723" t="s">
        <v>72</v>
      </c>
      <c r="C3723" t="s">
        <v>196</v>
      </c>
      <c r="D3723" t="s">
        <v>10119</v>
      </c>
      <c r="E3723">
        <v>85</v>
      </c>
      <c r="F3723" t="s">
        <v>274</v>
      </c>
    </row>
    <row r="3724" spans="1:6" x14ac:dyDescent="0.25">
      <c r="A3724" t="s">
        <v>12153</v>
      </c>
      <c r="B3724" t="s">
        <v>72</v>
      </c>
      <c r="C3724" t="s">
        <v>197</v>
      </c>
      <c r="D3724" t="s">
        <v>10119</v>
      </c>
      <c r="E3724">
        <v>182</v>
      </c>
      <c r="F3724" t="s">
        <v>274</v>
      </c>
    </row>
    <row r="3725" spans="1:6" x14ac:dyDescent="0.25">
      <c r="A3725" t="s">
        <v>12525</v>
      </c>
      <c r="B3725" t="s">
        <v>72</v>
      </c>
      <c r="C3725" t="s">
        <v>198</v>
      </c>
      <c r="D3725" t="s">
        <v>10119</v>
      </c>
      <c r="E3725">
        <v>150</v>
      </c>
      <c r="F3725" t="s">
        <v>274</v>
      </c>
    </row>
    <row r="3726" spans="1:6" x14ac:dyDescent="0.25">
      <c r="A3726" t="s">
        <v>12258</v>
      </c>
      <c r="B3726" t="s">
        <v>72</v>
      </c>
      <c r="C3726" t="s">
        <v>199</v>
      </c>
      <c r="D3726" t="s">
        <v>10119</v>
      </c>
      <c r="E3726">
        <v>327</v>
      </c>
      <c r="F3726" t="s">
        <v>274</v>
      </c>
    </row>
    <row r="3727" spans="1:6" x14ac:dyDescent="0.25">
      <c r="A3727" t="s">
        <v>11493</v>
      </c>
      <c r="B3727" t="s">
        <v>72</v>
      </c>
      <c r="C3727" t="s">
        <v>200</v>
      </c>
      <c r="D3727" t="s">
        <v>10119</v>
      </c>
      <c r="E3727">
        <v>81</v>
      </c>
      <c r="F3727" t="s">
        <v>274</v>
      </c>
    </row>
    <row r="3728" spans="1:6" x14ac:dyDescent="0.25">
      <c r="A3728" t="s">
        <v>12545</v>
      </c>
      <c r="B3728" t="s">
        <v>72</v>
      </c>
      <c r="C3728" t="s">
        <v>201</v>
      </c>
      <c r="D3728" t="s">
        <v>10119</v>
      </c>
      <c r="E3728">
        <v>633</v>
      </c>
      <c r="F3728" t="s">
        <v>274</v>
      </c>
    </row>
    <row r="3729" spans="1:6" x14ac:dyDescent="0.25">
      <c r="A3729" t="s">
        <v>10563</v>
      </c>
      <c r="B3729" t="s">
        <v>72</v>
      </c>
      <c r="C3729" t="s">
        <v>202</v>
      </c>
      <c r="D3729" t="s">
        <v>10119</v>
      </c>
      <c r="E3729">
        <v>311</v>
      </c>
      <c r="F3729" t="s">
        <v>274</v>
      </c>
    </row>
    <row r="3730" spans="1:6" x14ac:dyDescent="0.25">
      <c r="A3730" t="s">
        <v>10779</v>
      </c>
      <c r="B3730" t="s">
        <v>72</v>
      </c>
      <c r="C3730" t="s">
        <v>203</v>
      </c>
      <c r="D3730" t="s">
        <v>10119</v>
      </c>
      <c r="E3730">
        <v>141</v>
      </c>
      <c r="F3730" t="s">
        <v>274</v>
      </c>
    </row>
    <row r="3731" spans="1:6" x14ac:dyDescent="0.25">
      <c r="A3731" t="s">
        <v>11368</v>
      </c>
      <c r="B3731" t="s">
        <v>72</v>
      </c>
      <c r="C3731" t="s">
        <v>204</v>
      </c>
      <c r="D3731" t="s">
        <v>10119</v>
      </c>
      <c r="E3731">
        <v>123</v>
      </c>
      <c r="F3731" t="s">
        <v>274</v>
      </c>
    </row>
    <row r="3732" spans="1:6" x14ac:dyDescent="0.25">
      <c r="A3732" t="s">
        <v>10194</v>
      </c>
      <c r="B3732" t="s">
        <v>72</v>
      </c>
      <c r="C3732" t="s">
        <v>205</v>
      </c>
      <c r="D3732" t="s">
        <v>10119</v>
      </c>
      <c r="E3732">
        <v>530</v>
      </c>
      <c r="F3732" t="s">
        <v>274</v>
      </c>
    </row>
    <row r="3733" spans="1:6" x14ac:dyDescent="0.25">
      <c r="A3733" t="s">
        <v>11253</v>
      </c>
      <c r="B3733" t="s">
        <v>72</v>
      </c>
      <c r="C3733" t="s">
        <v>206</v>
      </c>
      <c r="D3733" t="s">
        <v>10119</v>
      </c>
      <c r="E3733">
        <v>118</v>
      </c>
      <c r="F3733" t="s">
        <v>274</v>
      </c>
    </row>
    <row r="3734" spans="1:6" x14ac:dyDescent="0.25">
      <c r="A3734" t="s">
        <v>11839</v>
      </c>
      <c r="B3734" t="s">
        <v>72</v>
      </c>
      <c r="C3734" t="s">
        <v>207</v>
      </c>
      <c r="D3734" t="s">
        <v>10119</v>
      </c>
      <c r="E3734">
        <v>1560</v>
      </c>
      <c r="F3734" t="s">
        <v>274</v>
      </c>
    </row>
    <row r="3735" spans="1:6" x14ac:dyDescent="0.25">
      <c r="A3735" t="s">
        <v>10798</v>
      </c>
      <c r="B3735" t="s">
        <v>72</v>
      </c>
      <c r="C3735" t="s">
        <v>208</v>
      </c>
      <c r="D3735" t="s">
        <v>10119</v>
      </c>
      <c r="E3735">
        <v>248</v>
      </c>
      <c r="F3735" t="s">
        <v>274</v>
      </c>
    </row>
    <row r="3736" spans="1:6" x14ac:dyDescent="0.25">
      <c r="A3736" t="s">
        <v>11613</v>
      </c>
      <c r="B3736" t="s">
        <v>72</v>
      </c>
      <c r="C3736" t="s">
        <v>209</v>
      </c>
      <c r="D3736" t="s">
        <v>10119</v>
      </c>
      <c r="E3736">
        <v>215</v>
      </c>
      <c r="F3736" t="s">
        <v>274</v>
      </c>
    </row>
    <row r="3737" spans="1:6" x14ac:dyDescent="0.25">
      <c r="A3737" t="s">
        <v>12303</v>
      </c>
      <c r="B3737" t="s">
        <v>72</v>
      </c>
      <c r="C3737" t="s">
        <v>210</v>
      </c>
      <c r="D3737" t="s">
        <v>10119</v>
      </c>
      <c r="E3737">
        <v>225</v>
      </c>
      <c r="F3737" t="s">
        <v>274</v>
      </c>
    </row>
    <row r="3738" spans="1:6" x14ac:dyDescent="0.25">
      <c r="A3738" t="s">
        <v>11681</v>
      </c>
      <c r="B3738" t="s">
        <v>72</v>
      </c>
      <c r="C3738" t="s">
        <v>211</v>
      </c>
      <c r="D3738" t="s">
        <v>10119</v>
      </c>
      <c r="E3738">
        <v>120</v>
      </c>
      <c r="F3738" t="s">
        <v>274</v>
      </c>
    </row>
    <row r="3739" spans="1:6" x14ac:dyDescent="0.25">
      <c r="A3739" t="s">
        <v>11865</v>
      </c>
      <c r="B3739" t="s">
        <v>72</v>
      </c>
      <c r="C3739" t="s">
        <v>212</v>
      </c>
      <c r="D3739" t="s">
        <v>10119</v>
      </c>
      <c r="E3739">
        <v>180</v>
      </c>
      <c r="F3739" t="s">
        <v>274</v>
      </c>
    </row>
    <row r="3740" spans="1:6" x14ac:dyDescent="0.25">
      <c r="A3740" t="s">
        <v>10243</v>
      </c>
      <c r="B3740" t="s">
        <v>72</v>
      </c>
      <c r="C3740" t="s">
        <v>213</v>
      </c>
      <c r="D3740" t="s">
        <v>10119</v>
      </c>
      <c r="E3740">
        <v>85</v>
      </c>
      <c r="F3740" t="s">
        <v>274</v>
      </c>
    </row>
    <row r="3741" spans="1:6" x14ac:dyDescent="0.25">
      <c r="A3741" t="s">
        <v>10338</v>
      </c>
      <c r="B3741" t="s">
        <v>72</v>
      </c>
      <c r="C3741" t="s">
        <v>214</v>
      </c>
      <c r="D3741" t="s">
        <v>10119</v>
      </c>
      <c r="E3741">
        <v>175</v>
      </c>
      <c r="F3741" t="s">
        <v>274</v>
      </c>
    </row>
    <row r="3742" spans="1:6" x14ac:dyDescent="0.25">
      <c r="A3742" t="s">
        <v>10259</v>
      </c>
      <c r="B3742" t="s">
        <v>72</v>
      </c>
      <c r="C3742" t="s">
        <v>215</v>
      </c>
      <c r="D3742" t="s">
        <v>10119</v>
      </c>
      <c r="E3742">
        <v>255</v>
      </c>
      <c r="F3742" t="s">
        <v>274</v>
      </c>
    </row>
    <row r="3743" spans="1:6" x14ac:dyDescent="0.25">
      <c r="A3743" t="s">
        <v>11844</v>
      </c>
      <c r="B3743" t="s">
        <v>72</v>
      </c>
      <c r="C3743" t="s">
        <v>216</v>
      </c>
      <c r="D3743" t="s">
        <v>10119</v>
      </c>
      <c r="E3743">
        <v>259</v>
      </c>
      <c r="F3743" t="s">
        <v>274</v>
      </c>
    </row>
    <row r="3744" spans="1:6" x14ac:dyDescent="0.25">
      <c r="A3744" t="s">
        <v>10324</v>
      </c>
      <c r="B3744" t="s">
        <v>72</v>
      </c>
      <c r="C3744" t="s">
        <v>217</v>
      </c>
      <c r="D3744" t="s">
        <v>10119</v>
      </c>
      <c r="E3744">
        <v>121</v>
      </c>
      <c r="F3744" t="s">
        <v>274</v>
      </c>
    </row>
    <row r="3745" spans="1:6" x14ac:dyDescent="0.25">
      <c r="A3745" t="s">
        <v>12157</v>
      </c>
      <c r="B3745" t="s">
        <v>72</v>
      </c>
      <c r="C3745" t="s">
        <v>218</v>
      </c>
      <c r="D3745" t="s">
        <v>10119</v>
      </c>
      <c r="E3745">
        <v>255</v>
      </c>
      <c r="F3745" t="s">
        <v>274</v>
      </c>
    </row>
    <row r="3746" spans="1:6" x14ac:dyDescent="0.25">
      <c r="A3746" t="s">
        <v>12139</v>
      </c>
      <c r="B3746" t="s">
        <v>72</v>
      </c>
      <c r="C3746" t="s">
        <v>219</v>
      </c>
      <c r="D3746" t="s">
        <v>10119</v>
      </c>
      <c r="E3746">
        <v>314</v>
      </c>
      <c r="F3746" t="s">
        <v>274</v>
      </c>
    </row>
    <row r="3747" spans="1:6" x14ac:dyDescent="0.25">
      <c r="A3747" t="s">
        <v>11606</v>
      </c>
      <c r="B3747" t="s">
        <v>72</v>
      </c>
      <c r="C3747" t="s">
        <v>220</v>
      </c>
      <c r="D3747" t="s">
        <v>10119</v>
      </c>
      <c r="E3747">
        <v>190</v>
      </c>
      <c r="F3747" t="s">
        <v>274</v>
      </c>
    </row>
    <row r="3748" spans="1:6" x14ac:dyDescent="0.25">
      <c r="A3748" t="s">
        <v>12222</v>
      </c>
      <c r="B3748" t="s">
        <v>72</v>
      </c>
      <c r="C3748" t="s">
        <v>221</v>
      </c>
      <c r="D3748" t="s">
        <v>10119</v>
      </c>
      <c r="E3748">
        <v>482</v>
      </c>
      <c r="F3748" t="s">
        <v>274</v>
      </c>
    </row>
    <row r="3749" spans="1:6" x14ac:dyDescent="0.25">
      <c r="A3749" t="s">
        <v>10202</v>
      </c>
      <c r="B3749" t="s">
        <v>72</v>
      </c>
      <c r="C3749" t="s">
        <v>222</v>
      </c>
      <c r="D3749" t="s">
        <v>10119</v>
      </c>
      <c r="E3749">
        <v>182</v>
      </c>
      <c r="F3749" t="s">
        <v>274</v>
      </c>
    </row>
    <row r="3750" spans="1:6" x14ac:dyDescent="0.25">
      <c r="A3750" t="s">
        <v>10340</v>
      </c>
      <c r="B3750" t="s">
        <v>72</v>
      </c>
      <c r="C3750" t="s">
        <v>223</v>
      </c>
      <c r="D3750" t="s">
        <v>10119</v>
      </c>
      <c r="E3750">
        <v>379</v>
      </c>
      <c r="F3750" t="s">
        <v>274</v>
      </c>
    </row>
    <row r="3751" spans="1:6" x14ac:dyDescent="0.25">
      <c r="A3751" t="s">
        <v>11587</v>
      </c>
      <c r="B3751" t="s">
        <v>72</v>
      </c>
      <c r="C3751" t="s">
        <v>224</v>
      </c>
      <c r="D3751" t="s">
        <v>10119</v>
      </c>
      <c r="E3751">
        <v>858</v>
      </c>
      <c r="F3751" t="s">
        <v>274</v>
      </c>
    </row>
    <row r="3752" spans="1:6" x14ac:dyDescent="0.25">
      <c r="A3752" t="s">
        <v>12228</v>
      </c>
      <c r="B3752" t="s">
        <v>72</v>
      </c>
      <c r="C3752" t="s">
        <v>225</v>
      </c>
      <c r="D3752" t="s">
        <v>10119</v>
      </c>
      <c r="E3752">
        <v>133</v>
      </c>
      <c r="F3752" t="s">
        <v>274</v>
      </c>
    </row>
    <row r="3753" spans="1:6" x14ac:dyDescent="0.25">
      <c r="A3753" t="s">
        <v>10215</v>
      </c>
      <c r="B3753" t="s">
        <v>72</v>
      </c>
      <c r="C3753" t="s">
        <v>226</v>
      </c>
      <c r="D3753" t="s">
        <v>10119</v>
      </c>
      <c r="E3753">
        <v>99</v>
      </c>
      <c r="F3753" t="s">
        <v>274</v>
      </c>
    </row>
    <row r="3754" spans="1:6" x14ac:dyDescent="0.25">
      <c r="A3754" t="s">
        <v>10242</v>
      </c>
      <c r="B3754" t="s">
        <v>72</v>
      </c>
      <c r="C3754" t="s">
        <v>227</v>
      </c>
      <c r="D3754" t="s">
        <v>10119</v>
      </c>
      <c r="E3754">
        <v>227</v>
      </c>
      <c r="F3754" t="s">
        <v>274</v>
      </c>
    </row>
    <row r="3755" spans="1:6" x14ac:dyDescent="0.25">
      <c r="A3755" t="s">
        <v>11298</v>
      </c>
      <c r="B3755" t="s">
        <v>72</v>
      </c>
      <c r="C3755" t="s">
        <v>228</v>
      </c>
      <c r="D3755" t="s">
        <v>10119</v>
      </c>
      <c r="E3755">
        <v>548</v>
      </c>
      <c r="F3755" t="s">
        <v>274</v>
      </c>
    </row>
    <row r="3756" spans="1:6" x14ac:dyDescent="0.25">
      <c r="A3756" t="s">
        <v>12481</v>
      </c>
      <c r="B3756" t="s">
        <v>72</v>
      </c>
      <c r="C3756" t="s">
        <v>229</v>
      </c>
      <c r="D3756" t="s">
        <v>10119</v>
      </c>
      <c r="E3756">
        <v>170</v>
      </c>
      <c r="F3756" t="s">
        <v>274</v>
      </c>
    </row>
    <row r="3757" spans="1:6" x14ac:dyDescent="0.25">
      <c r="A3757" t="s">
        <v>10690</v>
      </c>
      <c r="B3757" t="s">
        <v>72</v>
      </c>
      <c r="C3757" t="s">
        <v>230</v>
      </c>
      <c r="D3757" t="s">
        <v>10119</v>
      </c>
      <c r="E3757">
        <v>228</v>
      </c>
      <c r="F3757" t="s">
        <v>274</v>
      </c>
    </row>
    <row r="3758" spans="1:6" x14ac:dyDescent="0.25">
      <c r="A3758" t="s">
        <v>11729</v>
      </c>
      <c r="B3758" t="s">
        <v>72</v>
      </c>
      <c r="C3758" t="s">
        <v>231</v>
      </c>
      <c r="D3758" t="s">
        <v>10119</v>
      </c>
      <c r="E3758">
        <v>237</v>
      </c>
      <c r="F3758" t="s">
        <v>274</v>
      </c>
    </row>
    <row r="3759" spans="1:6" x14ac:dyDescent="0.25">
      <c r="A3759" t="s">
        <v>10950</v>
      </c>
      <c r="B3759" t="s">
        <v>72</v>
      </c>
      <c r="C3759" t="s">
        <v>232</v>
      </c>
      <c r="D3759" t="s">
        <v>10119</v>
      </c>
      <c r="E3759">
        <v>126</v>
      </c>
      <c r="F3759" t="s">
        <v>274</v>
      </c>
    </row>
    <row r="3760" spans="1:6" x14ac:dyDescent="0.25">
      <c r="A3760" t="s">
        <v>11704</v>
      </c>
      <c r="B3760" t="s">
        <v>72</v>
      </c>
      <c r="C3760" t="s">
        <v>233</v>
      </c>
      <c r="D3760" t="s">
        <v>10119</v>
      </c>
      <c r="E3760">
        <v>416</v>
      </c>
      <c r="F3760" t="s">
        <v>274</v>
      </c>
    </row>
    <row r="3761" spans="1:6" x14ac:dyDescent="0.25">
      <c r="A3761" t="s">
        <v>11511</v>
      </c>
      <c r="B3761" t="s">
        <v>72</v>
      </c>
      <c r="C3761" t="s">
        <v>234</v>
      </c>
      <c r="D3761" t="s">
        <v>10119</v>
      </c>
      <c r="E3761">
        <v>185</v>
      </c>
      <c r="F3761" t="s">
        <v>274</v>
      </c>
    </row>
    <row r="3762" spans="1:6" x14ac:dyDescent="0.25">
      <c r="A3762" t="s">
        <v>11657</v>
      </c>
      <c r="B3762" t="s">
        <v>75</v>
      </c>
      <c r="C3762" t="s">
        <v>81</v>
      </c>
      <c r="D3762" t="s">
        <v>10119</v>
      </c>
      <c r="E3762">
        <v>211</v>
      </c>
      <c r="F3762" t="s">
        <v>274</v>
      </c>
    </row>
    <row r="3763" spans="1:6" x14ac:dyDescent="0.25">
      <c r="A3763" t="s">
        <v>10157</v>
      </c>
      <c r="B3763" t="s">
        <v>75</v>
      </c>
      <c r="C3763" t="s">
        <v>83</v>
      </c>
      <c r="D3763" t="s">
        <v>10119</v>
      </c>
      <c r="E3763">
        <v>9</v>
      </c>
      <c r="F3763" t="s">
        <v>274</v>
      </c>
    </row>
    <row r="3764" spans="1:6" x14ac:dyDescent="0.25">
      <c r="A3764" t="s">
        <v>12947</v>
      </c>
      <c r="B3764" t="s">
        <v>75</v>
      </c>
      <c r="C3764" t="s">
        <v>85</v>
      </c>
      <c r="D3764" t="s">
        <v>10119</v>
      </c>
      <c r="E3764">
        <v>1</v>
      </c>
      <c r="F3764" t="s">
        <v>274</v>
      </c>
    </row>
    <row r="3765" spans="1:6" x14ac:dyDescent="0.25">
      <c r="A3765" t="s">
        <v>10849</v>
      </c>
      <c r="B3765" t="s">
        <v>75</v>
      </c>
      <c r="C3765" t="s">
        <v>87</v>
      </c>
      <c r="D3765" t="s">
        <v>10119</v>
      </c>
      <c r="E3765">
        <v>1</v>
      </c>
      <c r="F3765" t="s">
        <v>274</v>
      </c>
    </row>
    <row r="3766" spans="1:6" x14ac:dyDescent="0.25">
      <c r="A3766" t="s">
        <v>11796</v>
      </c>
      <c r="B3766" t="s">
        <v>75</v>
      </c>
      <c r="C3766" t="s">
        <v>88</v>
      </c>
      <c r="D3766" t="s">
        <v>10119</v>
      </c>
      <c r="E3766">
        <v>1</v>
      </c>
      <c r="F3766" t="s">
        <v>274</v>
      </c>
    </row>
    <row r="3767" spans="1:6" x14ac:dyDescent="0.25">
      <c r="A3767" t="s">
        <v>10587</v>
      </c>
      <c r="B3767" t="s">
        <v>75</v>
      </c>
      <c r="C3767" t="s">
        <v>92</v>
      </c>
      <c r="D3767" t="s">
        <v>10119</v>
      </c>
      <c r="E3767">
        <v>2</v>
      </c>
      <c r="F3767" t="s">
        <v>274</v>
      </c>
    </row>
    <row r="3768" spans="1:6" x14ac:dyDescent="0.25">
      <c r="A3768" t="s">
        <v>12716</v>
      </c>
      <c r="B3768" t="s">
        <v>75</v>
      </c>
      <c r="C3768" t="s">
        <v>94</v>
      </c>
      <c r="D3768" t="s">
        <v>10119</v>
      </c>
      <c r="E3768">
        <v>4</v>
      </c>
      <c r="F3768" t="s">
        <v>274</v>
      </c>
    </row>
    <row r="3769" spans="1:6" x14ac:dyDescent="0.25">
      <c r="A3769" t="s">
        <v>11561</v>
      </c>
      <c r="B3769" t="s">
        <v>75</v>
      </c>
      <c r="C3769" t="s">
        <v>95</v>
      </c>
      <c r="D3769" t="s">
        <v>10119</v>
      </c>
      <c r="E3769">
        <v>6</v>
      </c>
      <c r="F3769" t="s">
        <v>274</v>
      </c>
    </row>
    <row r="3770" spans="1:6" x14ac:dyDescent="0.25">
      <c r="A3770" t="s">
        <v>11208</v>
      </c>
      <c r="B3770" t="s">
        <v>75</v>
      </c>
      <c r="C3770" t="s">
        <v>96</v>
      </c>
      <c r="D3770" t="s">
        <v>10119</v>
      </c>
      <c r="E3770">
        <v>2</v>
      </c>
      <c r="F3770" t="s">
        <v>274</v>
      </c>
    </row>
    <row r="3771" spans="1:6" x14ac:dyDescent="0.25">
      <c r="A3771" t="s">
        <v>12820</v>
      </c>
      <c r="B3771" t="s">
        <v>75</v>
      </c>
      <c r="C3771" t="s">
        <v>97</v>
      </c>
      <c r="D3771" t="s">
        <v>10119</v>
      </c>
      <c r="E3771">
        <v>3</v>
      </c>
      <c r="F3771" t="s">
        <v>274</v>
      </c>
    </row>
    <row r="3772" spans="1:6" x14ac:dyDescent="0.25">
      <c r="A3772" t="s">
        <v>12357</v>
      </c>
      <c r="B3772" t="s">
        <v>75</v>
      </c>
      <c r="C3772" t="s">
        <v>98</v>
      </c>
      <c r="D3772" t="s">
        <v>10119</v>
      </c>
      <c r="E3772">
        <v>2</v>
      </c>
      <c r="F3772" t="s">
        <v>274</v>
      </c>
    </row>
    <row r="3773" spans="1:6" x14ac:dyDescent="0.25">
      <c r="A3773" t="s">
        <v>11441</v>
      </c>
      <c r="B3773" t="s">
        <v>75</v>
      </c>
      <c r="C3773" t="s">
        <v>100</v>
      </c>
      <c r="D3773" t="s">
        <v>10119</v>
      </c>
      <c r="E3773">
        <v>1</v>
      </c>
      <c r="F3773" t="s">
        <v>274</v>
      </c>
    </row>
    <row r="3774" spans="1:6" x14ac:dyDescent="0.25">
      <c r="A3774" t="s">
        <v>12606</v>
      </c>
      <c r="B3774" t="s">
        <v>75</v>
      </c>
      <c r="C3774" t="s">
        <v>101</v>
      </c>
      <c r="D3774" t="s">
        <v>10119</v>
      </c>
      <c r="E3774">
        <v>2</v>
      </c>
      <c r="F3774" t="s">
        <v>274</v>
      </c>
    </row>
    <row r="3775" spans="1:6" x14ac:dyDescent="0.25">
      <c r="A3775" t="s">
        <v>12039</v>
      </c>
      <c r="B3775" t="s">
        <v>75</v>
      </c>
      <c r="C3775" t="s">
        <v>102</v>
      </c>
      <c r="D3775" t="s">
        <v>10119</v>
      </c>
      <c r="E3775">
        <v>2</v>
      </c>
      <c r="F3775" t="s">
        <v>274</v>
      </c>
    </row>
    <row r="3776" spans="1:6" x14ac:dyDescent="0.25">
      <c r="A3776" t="s">
        <v>11940</v>
      </c>
      <c r="B3776" t="s">
        <v>75</v>
      </c>
      <c r="C3776" t="s">
        <v>103</v>
      </c>
      <c r="D3776" t="s">
        <v>10119</v>
      </c>
      <c r="E3776">
        <v>4</v>
      </c>
      <c r="F3776" t="s">
        <v>274</v>
      </c>
    </row>
    <row r="3777" spans="1:6" x14ac:dyDescent="0.25">
      <c r="A3777" t="s">
        <v>12064</v>
      </c>
      <c r="B3777" t="s">
        <v>75</v>
      </c>
      <c r="C3777" t="s">
        <v>104</v>
      </c>
      <c r="D3777" t="s">
        <v>10119</v>
      </c>
      <c r="E3777">
        <v>1</v>
      </c>
      <c r="F3777" t="s">
        <v>274</v>
      </c>
    </row>
    <row r="3778" spans="1:6" x14ac:dyDescent="0.25">
      <c r="A3778" t="s">
        <v>12784</v>
      </c>
      <c r="B3778" t="s">
        <v>75</v>
      </c>
      <c r="C3778" t="s">
        <v>105</v>
      </c>
      <c r="D3778" t="s">
        <v>10119</v>
      </c>
      <c r="E3778">
        <v>2</v>
      </c>
      <c r="F3778" t="s">
        <v>274</v>
      </c>
    </row>
    <row r="3779" spans="1:6" x14ac:dyDescent="0.25">
      <c r="A3779" t="s">
        <v>10356</v>
      </c>
      <c r="B3779" t="s">
        <v>75</v>
      </c>
      <c r="C3779" t="s">
        <v>106</v>
      </c>
      <c r="D3779" t="s">
        <v>10119</v>
      </c>
      <c r="E3779">
        <v>1</v>
      </c>
      <c r="F3779" t="s">
        <v>274</v>
      </c>
    </row>
    <row r="3780" spans="1:6" x14ac:dyDescent="0.25">
      <c r="A3780" t="s">
        <v>11897</v>
      </c>
      <c r="B3780" t="s">
        <v>75</v>
      </c>
      <c r="C3780" t="s">
        <v>108</v>
      </c>
      <c r="D3780" t="s">
        <v>10119</v>
      </c>
      <c r="E3780">
        <v>3</v>
      </c>
      <c r="F3780" t="s">
        <v>274</v>
      </c>
    </row>
    <row r="3781" spans="1:6" x14ac:dyDescent="0.25">
      <c r="A3781" t="s">
        <v>12074</v>
      </c>
      <c r="B3781" t="s">
        <v>75</v>
      </c>
      <c r="C3781" t="s">
        <v>110</v>
      </c>
      <c r="D3781" t="s">
        <v>10119</v>
      </c>
      <c r="E3781">
        <v>5</v>
      </c>
      <c r="F3781" t="s">
        <v>274</v>
      </c>
    </row>
    <row r="3782" spans="1:6" x14ac:dyDescent="0.25">
      <c r="A3782" t="s">
        <v>10455</v>
      </c>
      <c r="B3782" t="s">
        <v>75</v>
      </c>
      <c r="C3782" t="s">
        <v>111</v>
      </c>
      <c r="D3782" t="s">
        <v>10119</v>
      </c>
      <c r="E3782">
        <v>2</v>
      </c>
      <c r="F3782" t="s">
        <v>274</v>
      </c>
    </row>
    <row r="3783" spans="1:6" x14ac:dyDescent="0.25">
      <c r="A3783" t="s">
        <v>11191</v>
      </c>
      <c r="B3783" t="s">
        <v>75</v>
      </c>
      <c r="C3783" t="s">
        <v>113</v>
      </c>
      <c r="D3783" t="s">
        <v>10119</v>
      </c>
      <c r="E3783">
        <v>1</v>
      </c>
      <c r="F3783" t="s">
        <v>274</v>
      </c>
    </row>
    <row r="3784" spans="1:6" x14ac:dyDescent="0.25">
      <c r="A3784" t="s">
        <v>12131</v>
      </c>
      <c r="B3784" t="s">
        <v>75</v>
      </c>
      <c r="C3784" t="s">
        <v>116</v>
      </c>
      <c r="D3784" t="s">
        <v>10119</v>
      </c>
      <c r="E3784">
        <v>1</v>
      </c>
      <c r="F3784" t="s">
        <v>274</v>
      </c>
    </row>
    <row r="3785" spans="1:6" x14ac:dyDescent="0.25">
      <c r="A3785" t="s">
        <v>10405</v>
      </c>
      <c r="B3785" t="s">
        <v>75</v>
      </c>
      <c r="C3785" t="s">
        <v>117</v>
      </c>
      <c r="D3785" t="s">
        <v>10119</v>
      </c>
      <c r="E3785">
        <v>1</v>
      </c>
      <c r="F3785" t="s">
        <v>274</v>
      </c>
    </row>
    <row r="3786" spans="1:6" x14ac:dyDescent="0.25">
      <c r="A3786" t="s">
        <v>10232</v>
      </c>
      <c r="B3786" t="s">
        <v>75</v>
      </c>
      <c r="C3786" t="s">
        <v>118</v>
      </c>
      <c r="D3786" t="s">
        <v>10119</v>
      </c>
      <c r="E3786">
        <v>2</v>
      </c>
      <c r="F3786" t="s">
        <v>274</v>
      </c>
    </row>
    <row r="3787" spans="1:6" x14ac:dyDescent="0.25">
      <c r="A3787" t="s">
        <v>12669</v>
      </c>
      <c r="B3787" t="s">
        <v>75</v>
      </c>
      <c r="C3787" t="s">
        <v>120</v>
      </c>
      <c r="D3787" t="s">
        <v>10119</v>
      </c>
      <c r="E3787">
        <v>1</v>
      </c>
      <c r="F3787" t="s">
        <v>274</v>
      </c>
    </row>
    <row r="3788" spans="1:6" x14ac:dyDescent="0.25">
      <c r="A3788" t="s">
        <v>12509</v>
      </c>
      <c r="B3788" t="s">
        <v>75</v>
      </c>
      <c r="C3788" t="s">
        <v>121</v>
      </c>
      <c r="D3788" t="s">
        <v>10119</v>
      </c>
      <c r="E3788">
        <v>1</v>
      </c>
      <c r="F3788" t="s">
        <v>274</v>
      </c>
    </row>
    <row r="3789" spans="1:6" x14ac:dyDescent="0.25">
      <c r="A3789" t="s">
        <v>11035</v>
      </c>
      <c r="B3789" t="s">
        <v>75</v>
      </c>
      <c r="C3789" t="s">
        <v>122</v>
      </c>
      <c r="D3789" t="s">
        <v>10119</v>
      </c>
      <c r="E3789">
        <v>1</v>
      </c>
      <c r="F3789" t="s">
        <v>274</v>
      </c>
    </row>
    <row r="3790" spans="1:6" x14ac:dyDescent="0.25">
      <c r="A3790" t="s">
        <v>11079</v>
      </c>
      <c r="B3790" t="s">
        <v>75</v>
      </c>
      <c r="C3790" t="s">
        <v>124</v>
      </c>
      <c r="D3790" t="s">
        <v>10119</v>
      </c>
      <c r="E3790">
        <v>4</v>
      </c>
      <c r="F3790" t="s">
        <v>274</v>
      </c>
    </row>
    <row r="3791" spans="1:6" x14ac:dyDescent="0.25">
      <c r="A3791" t="s">
        <v>12363</v>
      </c>
      <c r="B3791" t="s">
        <v>75</v>
      </c>
      <c r="C3791" t="s">
        <v>125</v>
      </c>
      <c r="D3791" t="s">
        <v>10119</v>
      </c>
      <c r="E3791">
        <v>2</v>
      </c>
      <c r="F3791" t="s">
        <v>274</v>
      </c>
    </row>
    <row r="3792" spans="1:6" x14ac:dyDescent="0.25">
      <c r="A3792" t="s">
        <v>10241</v>
      </c>
      <c r="B3792" t="s">
        <v>75</v>
      </c>
      <c r="C3792" t="s">
        <v>126</v>
      </c>
      <c r="D3792" t="s">
        <v>10119</v>
      </c>
      <c r="E3792">
        <v>3</v>
      </c>
      <c r="F3792" t="s">
        <v>274</v>
      </c>
    </row>
    <row r="3793" spans="1:6" x14ac:dyDescent="0.25">
      <c r="A3793" t="s">
        <v>12623</v>
      </c>
      <c r="B3793" t="s">
        <v>75</v>
      </c>
      <c r="C3793" t="s">
        <v>128</v>
      </c>
      <c r="D3793" t="s">
        <v>10119</v>
      </c>
      <c r="E3793">
        <v>2</v>
      </c>
      <c r="F3793" t="s">
        <v>274</v>
      </c>
    </row>
    <row r="3794" spans="1:6" x14ac:dyDescent="0.25">
      <c r="A3794" t="s">
        <v>11199</v>
      </c>
      <c r="B3794" t="s">
        <v>75</v>
      </c>
      <c r="C3794" t="s">
        <v>130</v>
      </c>
      <c r="D3794" t="s">
        <v>10119</v>
      </c>
      <c r="E3794">
        <v>1</v>
      </c>
      <c r="F3794" t="s">
        <v>274</v>
      </c>
    </row>
    <row r="3795" spans="1:6" x14ac:dyDescent="0.25">
      <c r="A3795" t="s">
        <v>11046</v>
      </c>
      <c r="B3795" t="s">
        <v>75</v>
      </c>
      <c r="C3795" t="s">
        <v>131</v>
      </c>
      <c r="D3795" t="s">
        <v>10119</v>
      </c>
      <c r="E3795">
        <v>4</v>
      </c>
      <c r="F3795" t="s">
        <v>274</v>
      </c>
    </row>
    <row r="3796" spans="1:6" x14ac:dyDescent="0.25">
      <c r="A3796" t="s">
        <v>11032</v>
      </c>
      <c r="B3796" t="s">
        <v>75</v>
      </c>
      <c r="C3796" t="s">
        <v>132</v>
      </c>
      <c r="D3796" t="s">
        <v>10119</v>
      </c>
      <c r="E3796">
        <v>2</v>
      </c>
      <c r="F3796" t="s">
        <v>274</v>
      </c>
    </row>
    <row r="3797" spans="1:6" x14ac:dyDescent="0.25">
      <c r="A3797" t="s">
        <v>12523</v>
      </c>
      <c r="B3797" t="s">
        <v>75</v>
      </c>
      <c r="C3797" t="s">
        <v>133</v>
      </c>
      <c r="D3797" t="s">
        <v>10119</v>
      </c>
      <c r="E3797">
        <v>4</v>
      </c>
      <c r="F3797" t="s">
        <v>274</v>
      </c>
    </row>
    <row r="3798" spans="1:6" x14ac:dyDescent="0.25">
      <c r="A3798" t="s">
        <v>20627</v>
      </c>
      <c r="B3798" t="s">
        <v>75</v>
      </c>
      <c r="C3798" t="s">
        <v>134</v>
      </c>
      <c r="D3798" t="s">
        <v>10119</v>
      </c>
      <c r="E3798">
        <v>1</v>
      </c>
      <c r="F3798" t="s">
        <v>274</v>
      </c>
    </row>
    <row r="3799" spans="1:6" x14ac:dyDescent="0.25">
      <c r="A3799" t="s">
        <v>12424</v>
      </c>
      <c r="B3799" t="s">
        <v>75</v>
      </c>
      <c r="C3799" t="s">
        <v>135</v>
      </c>
      <c r="D3799" t="s">
        <v>10119</v>
      </c>
      <c r="E3799">
        <v>5</v>
      </c>
      <c r="F3799" t="s">
        <v>274</v>
      </c>
    </row>
    <row r="3800" spans="1:6" x14ac:dyDescent="0.25">
      <c r="A3800" t="s">
        <v>10346</v>
      </c>
      <c r="B3800" t="s">
        <v>75</v>
      </c>
      <c r="C3800" t="s">
        <v>137</v>
      </c>
      <c r="D3800" t="s">
        <v>10119</v>
      </c>
      <c r="E3800">
        <v>5</v>
      </c>
      <c r="F3800" t="s">
        <v>274</v>
      </c>
    </row>
    <row r="3801" spans="1:6" x14ac:dyDescent="0.25">
      <c r="A3801" t="s">
        <v>11913</v>
      </c>
      <c r="B3801" t="s">
        <v>75</v>
      </c>
      <c r="C3801" t="s">
        <v>140</v>
      </c>
      <c r="D3801" t="s">
        <v>10119</v>
      </c>
      <c r="E3801">
        <v>1</v>
      </c>
      <c r="F3801" t="s">
        <v>274</v>
      </c>
    </row>
    <row r="3802" spans="1:6" x14ac:dyDescent="0.25">
      <c r="A3802" t="s">
        <v>11435</v>
      </c>
      <c r="B3802" t="s">
        <v>75</v>
      </c>
      <c r="C3802" t="s">
        <v>143</v>
      </c>
      <c r="D3802" t="s">
        <v>10119</v>
      </c>
      <c r="E3802">
        <v>3</v>
      </c>
      <c r="F3802" t="s">
        <v>274</v>
      </c>
    </row>
    <row r="3803" spans="1:6" x14ac:dyDescent="0.25">
      <c r="A3803" t="s">
        <v>12823</v>
      </c>
      <c r="B3803" t="s">
        <v>75</v>
      </c>
      <c r="C3803" t="s">
        <v>144</v>
      </c>
      <c r="D3803" t="s">
        <v>10119</v>
      </c>
      <c r="E3803">
        <v>13</v>
      </c>
      <c r="F3803" t="s">
        <v>274</v>
      </c>
    </row>
    <row r="3804" spans="1:6" x14ac:dyDescent="0.25">
      <c r="A3804" t="s">
        <v>12428</v>
      </c>
      <c r="B3804" t="s">
        <v>75</v>
      </c>
      <c r="C3804" t="s">
        <v>149</v>
      </c>
      <c r="D3804" t="s">
        <v>10119</v>
      </c>
      <c r="E3804">
        <v>2</v>
      </c>
      <c r="F3804" t="s">
        <v>274</v>
      </c>
    </row>
    <row r="3805" spans="1:6" x14ac:dyDescent="0.25">
      <c r="A3805" t="s">
        <v>11661</v>
      </c>
      <c r="B3805" t="s">
        <v>75</v>
      </c>
      <c r="C3805" t="s">
        <v>151</v>
      </c>
      <c r="D3805" t="s">
        <v>10119</v>
      </c>
      <c r="E3805">
        <v>6</v>
      </c>
      <c r="F3805" t="s">
        <v>274</v>
      </c>
    </row>
    <row r="3806" spans="1:6" x14ac:dyDescent="0.25">
      <c r="A3806" t="s">
        <v>10430</v>
      </c>
      <c r="B3806" t="s">
        <v>75</v>
      </c>
      <c r="C3806" t="s">
        <v>153</v>
      </c>
      <c r="D3806" t="s">
        <v>10119</v>
      </c>
      <c r="E3806">
        <v>1</v>
      </c>
      <c r="F3806" t="s">
        <v>274</v>
      </c>
    </row>
    <row r="3807" spans="1:6" x14ac:dyDescent="0.25">
      <c r="A3807" t="s">
        <v>11894</v>
      </c>
      <c r="B3807" t="s">
        <v>75</v>
      </c>
      <c r="C3807" t="s">
        <v>154</v>
      </c>
      <c r="D3807" t="s">
        <v>10119</v>
      </c>
      <c r="E3807">
        <v>4</v>
      </c>
      <c r="F3807" t="s">
        <v>274</v>
      </c>
    </row>
    <row r="3808" spans="1:6" x14ac:dyDescent="0.25">
      <c r="A3808" t="s">
        <v>12666</v>
      </c>
      <c r="B3808" t="s">
        <v>75</v>
      </c>
      <c r="C3808" t="s">
        <v>155</v>
      </c>
      <c r="D3808" t="s">
        <v>10119</v>
      </c>
      <c r="E3808">
        <v>5</v>
      </c>
      <c r="F3808" t="s">
        <v>274</v>
      </c>
    </row>
    <row r="3809" spans="1:6" x14ac:dyDescent="0.25">
      <c r="A3809" t="s">
        <v>12072</v>
      </c>
      <c r="B3809" t="s">
        <v>75</v>
      </c>
      <c r="C3809" t="s">
        <v>158</v>
      </c>
      <c r="D3809" t="s">
        <v>10119</v>
      </c>
      <c r="E3809">
        <v>1</v>
      </c>
      <c r="F3809" t="s">
        <v>274</v>
      </c>
    </row>
    <row r="3810" spans="1:6" x14ac:dyDescent="0.25">
      <c r="A3810" t="s">
        <v>12065</v>
      </c>
      <c r="B3810" t="s">
        <v>75</v>
      </c>
      <c r="C3810" t="s">
        <v>159</v>
      </c>
      <c r="D3810" t="s">
        <v>10119</v>
      </c>
      <c r="E3810">
        <v>1</v>
      </c>
      <c r="F3810" t="s">
        <v>274</v>
      </c>
    </row>
    <row r="3811" spans="1:6" x14ac:dyDescent="0.25">
      <c r="A3811" t="s">
        <v>10732</v>
      </c>
      <c r="B3811" t="s">
        <v>75</v>
      </c>
      <c r="C3811" t="s">
        <v>160</v>
      </c>
      <c r="D3811" t="s">
        <v>10119</v>
      </c>
      <c r="E3811">
        <v>1</v>
      </c>
      <c r="F3811" t="s">
        <v>274</v>
      </c>
    </row>
    <row r="3812" spans="1:6" x14ac:dyDescent="0.25">
      <c r="A3812" t="s">
        <v>12879</v>
      </c>
      <c r="B3812" t="s">
        <v>75</v>
      </c>
      <c r="C3812" t="s">
        <v>161</v>
      </c>
      <c r="D3812" t="s">
        <v>10119</v>
      </c>
      <c r="E3812">
        <v>2</v>
      </c>
      <c r="F3812" t="s">
        <v>274</v>
      </c>
    </row>
    <row r="3813" spans="1:6" x14ac:dyDescent="0.25">
      <c r="A3813" t="s">
        <v>10357</v>
      </c>
      <c r="B3813" t="s">
        <v>75</v>
      </c>
      <c r="C3813" t="s">
        <v>162</v>
      </c>
      <c r="D3813" t="s">
        <v>10119</v>
      </c>
      <c r="E3813">
        <v>1</v>
      </c>
      <c r="F3813" t="s">
        <v>274</v>
      </c>
    </row>
    <row r="3814" spans="1:6" x14ac:dyDescent="0.25">
      <c r="A3814" t="s">
        <v>11477</v>
      </c>
      <c r="B3814" t="s">
        <v>75</v>
      </c>
      <c r="C3814" t="s">
        <v>164</v>
      </c>
      <c r="D3814" t="s">
        <v>10119</v>
      </c>
      <c r="E3814">
        <v>2</v>
      </c>
      <c r="F3814" t="s">
        <v>274</v>
      </c>
    </row>
    <row r="3815" spans="1:6" x14ac:dyDescent="0.25">
      <c r="A3815" t="s">
        <v>12007</v>
      </c>
      <c r="B3815" t="s">
        <v>75</v>
      </c>
      <c r="C3815" t="s">
        <v>165</v>
      </c>
      <c r="D3815" t="s">
        <v>10119</v>
      </c>
      <c r="E3815">
        <v>2</v>
      </c>
      <c r="F3815" t="s">
        <v>274</v>
      </c>
    </row>
    <row r="3816" spans="1:6" x14ac:dyDescent="0.25">
      <c r="A3816" t="s">
        <v>10393</v>
      </c>
      <c r="B3816" t="s">
        <v>75</v>
      </c>
      <c r="C3816" t="s">
        <v>166</v>
      </c>
      <c r="D3816" t="s">
        <v>10119</v>
      </c>
      <c r="E3816">
        <v>1</v>
      </c>
      <c r="F3816" t="s">
        <v>274</v>
      </c>
    </row>
    <row r="3817" spans="1:6" x14ac:dyDescent="0.25">
      <c r="A3817" t="s">
        <v>12109</v>
      </c>
      <c r="B3817" t="s">
        <v>75</v>
      </c>
      <c r="C3817" t="s">
        <v>167</v>
      </c>
      <c r="D3817" t="s">
        <v>10119</v>
      </c>
      <c r="E3817">
        <v>1</v>
      </c>
      <c r="F3817" t="s">
        <v>274</v>
      </c>
    </row>
    <row r="3818" spans="1:6" x14ac:dyDescent="0.25">
      <c r="A3818" t="s">
        <v>12561</v>
      </c>
      <c r="B3818" t="s">
        <v>75</v>
      </c>
      <c r="C3818" t="s">
        <v>169</v>
      </c>
      <c r="D3818" t="s">
        <v>10119</v>
      </c>
      <c r="E3818">
        <v>2</v>
      </c>
      <c r="F3818" t="s">
        <v>274</v>
      </c>
    </row>
    <row r="3819" spans="1:6" x14ac:dyDescent="0.25">
      <c r="A3819" t="s">
        <v>11905</v>
      </c>
      <c r="B3819" t="s">
        <v>75</v>
      </c>
      <c r="C3819" t="s">
        <v>171</v>
      </c>
      <c r="D3819" t="s">
        <v>10119</v>
      </c>
      <c r="E3819">
        <v>5</v>
      </c>
      <c r="F3819" t="s">
        <v>274</v>
      </c>
    </row>
    <row r="3820" spans="1:6" x14ac:dyDescent="0.25">
      <c r="A3820" t="s">
        <v>10354</v>
      </c>
      <c r="B3820" t="s">
        <v>75</v>
      </c>
      <c r="C3820" t="s">
        <v>174</v>
      </c>
      <c r="D3820" t="s">
        <v>10119</v>
      </c>
      <c r="E3820">
        <v>2</v>
      </c>
      <c r="F3820" t="s">
        <v>274</v>
      </c>
    </row>
    <row r="3821" spans="1:6" x14ac:dyDescent="0.25">
      <c r="A3821" t="s">
        <v>10834</v>
      </c>
      <c r="B3821" t="s">
        <v>75</v>
      </c>
      <c r="C3821" t="s">
        <v>176</v>
      </c>
      <c r="D3821" t="s">
        <v>10119</v>
      </c>
      <c r="E3821">
        <v>3</v>
      </c>
      <c r="F3821" t="s">
        <v>274</v>
      </c>
    </row>
    <row r="3822" spans="1:6" x14ac:dyDescent="0.25">
      <c r="A3822" t="s">
        <v>10353</v>
      </c>
      <c r="B3822" t="s">
        <v>75</v>
      </c>
      <c r="C3822" t="s">
        <v>179</v>
      </c>
      <c r="D3822" t="s">
        <v>10119</v>
      </c>
      <c r="E3822">
        <v>1</v>
      </c>
      <c r="F3822" t="s">
        <v>274</v>
      </c>
    </row>
    <row r="3823" spans="1:6" x14ac:dyDescent="0.25">
      <c r="A3823" t="s">
        <v>11784</v>
      </c>
      <c r="B3823" t="s">
        <v>75</v>
      </c>
      <c r="C3823" t="s">
        <v>180</v>
      </c>
      <c r="D3823" t="s">
        <v>10119</v>
      </c>
      <c r="E3823">
        <v>1</v>
      </c>
      <c r="F3823" t="s">
        <v>274</v>
      </c>
    </row>
    <row r="3824" spans="1:6" x14ac:dyDescent="0.25">
      <c r="A3824" t="s">
        <v>10453</v>
      </c>
      <c r="B3824" t="s">
        <v>75</v>
      </c>
      <c r="C3824" t="s">
        <v>181</v>
      </c>
      <c r="D3824" t="s">
        <v>10119</v>
      </c>
      <c r="E3824">
        <v>2</v>
      </c>
      <c r="F3824" t="s">
        <v>274</v>
      </c>
    </row>
    <row r="3825" spans="1:6" x14ac:dyDescent="0.25">
      <c r="A3825" t="s">
        <v>10441</v>
      </c>
      <c r="B3825" t="s">
        <v>75</v>
      </c>
      <c r="C3825" t="s">
        <v>183</v>
      </c>
      <c r="D3825" t="s">
        <v>10119</v>
      </c>
      <c r="E3825">
        <v>2</v>
      </c>
      <c r="F3825" t="s">
        <v>274</v>
      </c>
    </row>
    <row r="3826" spans="1:6" x14ac:dyDescent="0.25">
      <c r="A3826" t="s">
        <v>12420</v>
      </c>
      <c r="B3826" t="s">
        <v>75</v>
      </c>
      <c r="C3826" t="s">
        <v>186</v>
      </c>
      <c r="D3826" t="s">
        <v>10119</v>
      </c>
      <c r="E3826">
        <v>1</v>
      </c>
      <c r="F3826" t="s">
        <v>274</v>
      </c>
    </row>
    <row r="3827" spans="1:6" x14ac:dyDescent="0.25">
      <c r="A3827" t="s">
        <v>12341</v>
      </c>
      <c r="B3827" t="s">
        <v>75</v>
      </c>
      <c r="C3827" t="s">
        <v>187</v>
      </c>
      <c r="D3827" t="s">
        <v>10119</v>
      </c>
      <c r="E3827">
        <v>2</v>
      </c>
      <c r="F3827" t="s">
        <v>274</v>
      </c>
    </row>
    <row r="3828" spans="1:6" x14ac:dyDescent="0.25">
      <c r="A3828" t="s">
        <v>12690</v>
      </c>
      <c r="B3828" t="s">
        <v>75</v>
      </c>
      <c r="C3828" t="s">
        <v>189</v>
      </c>
      <c r="D3828" t="s">
        <v>10119</v>
      </c>
      <c r="E3828">
        <v>1</v>
      </c>
      <c r="F3828" t="s">
        <v>274</v>
      </c>
    </row>
    <row r="3829" spans="1:6" x14ac:dyDescent="0.25">
      <c r="A3829" t="s">
        <v>12358</v>
      </c>
      <c r="B3829" t="s">
        <v>75</v>
      </c>
      <c r="C3829" t="s">
        <v>191</v>
      </c>
      <c r="D3829" t="s">
        <v>10119</v>
      </c>
      <c r="E3829">
        <v>4</v>
      </c>
      <c r="F3829" t="s">
        <v>274</v>
      </c>
    </row>
    <row r="3830" spans="1:6" x14ac:dyDescent="0.25">
      <c r="A3830" t="s">
        <v>12608</v>
      </c>
      <c r="B3830" t="s">
        <v>75</v>
      </c>
      <c r="C3830" t="s">
        <v>194</v>
      </c>
      <c r="D3830" t="s">
        <v>10119</v>
      </c>
      <c r="E3830">
        <v>2</v>
      </c>
      <c r="F3830" t="s">
        <v>274</v>
      </c>
    </row>
    <row r="3831" spans="1:6" x14ac:dyDescent="0.25">
      <c r="A3831" t="s">
        <v>12789</v>
      </c>
      <c r="B3831" t="s">
        <v>75</v>
      </c>
      <c r="C3831" t="s">
        <v>195</v>
      </c>
      <c r="D3831" t="s">
        <v>10119</v>
      </c>
      <c r="E3831">
        <v>1</v>
      </c>
      <c r="F3831" t="s">
        <v>274</v>
      </c>
    </row>
    <row r="3832" spans="1:6" x14ac:dyDescent="0.25">
      <c r="A3832" t="s">
        <v>11404</v>
      </c>
      <c r="B3832" t="s">
        <v>75</v>
      </c>
      <c r="C3832" t="s">
        <v>199</v>
      </c>
      <c r="D3832" t="s">
        <v>10119</v>
      </c>
      <c r="E3832">
        <v>4</v>
      </c>
      <c r="F3832" t="s">
        <v>274</v>
      </c>
    </row>
    <row r="3833" spans="1:6" x14ac:dyDescent="0.25">
      <c r="A3833" t="s">
        <v>11012</v>
      </c>
      <c r="B3833" t="s">
        <v>75</v>
      </c>
      <c r="C3833" t="s">
        <v>201</v>
      </c>
      <c r="D3833" t="s">
        <v>10119</v>
      </c>
      <c r="E3833">
        <v>3</v>
      </c>
      <c r="F3833" t="s">
        <v>274</v>
      </c>
    </row>
    <row r="3834" spans="1:6" x14ac:dyDescent="0.25">
      <c r="A3834" t="s">
        <v>12058</v>
      </c>
      <c r="B3834" t="s">
        <v>75</v>
      </c>
      <c r="C3834" t="s">
        <v>202</v>
      </c>
      <c r="D3834" t="s">
        <v>10119</v>
      </c>
      <c r="E3834">
        <v>1</v>
      </c>
      <c r="F3834" t="s">
        <v>274</v>
      </c>
    </row>
    <row r="3835" spans="1:6" x14ac:dyDescent="0.25">
      <c r="A3835" t="s">
        <v>12658</v>
      </c>
      <c r="B3835" t="s">
        <v>75</v>
      </c>
      <c r="C3835" t="s">
        <v>204</v>
      </c>
      <c r="D3835" t="s">
        <v>10119</v>
      </c>
      <c r="E3835">
        <v>1</v>
      </c>
      <c r="F3835" t="s">
        <v>274</v>
      </c>
    </row>
    <row r="3836" spans="1:6" x14ac:dyDescent="0.25">
      <c r="A3836" t="s">
        <v>12433</v>
      </c>
      <c r="B3836" t="s">
        <v>75</v>
      </c>
      <c r="C3836" t="s">
        <v>207</v>
      </c>
      <c r="D3836" t="s">
        <v>10119</v>
      </c>
      <c r="E3836">
        <v>12</v>
      </c>
      <c r="F3836" t="s">
        <v>274</v>
      </c>
    </row>
    <row r="3837" spans="1:6" x14ac:dyDescent="0.25">
      <c r="A3837" t="s">
        <v>12737</v>
      </c>
      <c r="B3837" t="s">
        <v>75</v>
      </c>
      <c r="C3837" t="s">
        <v>209</v>
      </c>
      <c r="D3837" t="s">
        <v>10119</v>
      </c>
      <c r="E3837">
        <v>2</v>
      </c>
      <c r="F3837" t="s">
        <v>274</v>
      </c>
    </row>
    <row r="3838" spans="1:6" x14ac:dyDescent="0.25">
      <c r="A3838" t="s">
        <v>10518</v>
      </c>
      <c r="B3838" t="s">
        <v>75</v>
      </c>
      <c r="C3838" t="s">
        <v>215</v>
      </c>
      <c r="D3838" t="s">
        <v>10119</v>
      </c>
      <c r="E3838">
        <v>1</v>
      </c>
      <c r="F3838" t="s">
        <v>274</v>
      </c>
    </row>
    <row r="3839" spans="1:6" x14ac:dyDescent="0.25">
      <c r="A3839" t="s">
        <v>12414</v>
      </c>
      <c r="B3839" t="s">
        <v>75</v>
      </c>
      <c r="C3839" t="s">
        <v>218</v>
      </c>
      <c r="D3839" t="s">
        <v>10119</v>
      </c>
      <c r="E3839">
        <v>1</v>
      </c>
      <c r="F3839" t="s">
        <v>274</v>
      </c>
    </row>
    <row r="3840" spans="1:6" x14ac:dyDescent="0.25">
      <c r="A3840" t="s">
        <v>12904</v>
      </c>
      <c r="B3840" t="s">
        <v>75</v>
      </c>
      <c r="C3840" t="s">
        <v>221</v>
      </c>
      <c r="D3840" t="s">
        <v>10119</v>
      </c>
      <c r="E3840">
        <v>1</v>
      </c>
      <c r="F3840" t="s">
        <v>274</v>
      </c>
    </row>
    <row r="3841" spans="1:6" x14ac:dyDescent="0.25">
      <c r="A3841" t="s">
        <v>12885</v>
      </c>
      <c r="B3841" t="s">
        <v>75</v>
      </c>
      <c r="C3841" t="s">
        <v>223</v>
      </c>
      <c r="D3841" t="s">
        <v>10119</v>
      </c>
      <c r="E3841">
        <v>1</v>
      </c>
      <c r="F3841" t="s">
        <v>274</v>
      </c>
    </row>
    <row r="3842" spans="1:6" x14ac:dyDescent="0.25">
      <c r="A3842" t="s">
        <v>12794</v>
      </c>
      <c r="B3842" t="s">
        <v>75</v>
      </c>
      <c r="C3842" t="s">
        <v>224</v>
      </c>
      <c r="D3842" t="s">
        <v>10119</v>
      </c>
      <c r="E3842">
        <v>5</v>
      </c>
      <c r="F3842" t="s">
        <v>274</v>
      </c>
    </row>
    <row r="3843" spans="1:6" x14ac:dyDescent="0.25">
      <c r="A3843" t="s">
        <v>10910</v>
      </c>
      <c r="B3843" t="s">
        <v>75</v>
      </c>
      <c r="C3843" t="s">
        <v>226</v>
      </c>
      <c r="D3843" t="s">
        <v>10119</v>
      </c>
      <c r="E3843">
        <v>2</v>
      </c>
      <c r="F3843" t="s">
        <v>274</v>
      </c>
    </row>
    <row r="3844" spans="1:6" x14ac:dyDescent="0.25">
      <c r="A3844" t="s">
        <v>10307</v>
      </c>
      <c r="B3844" t="s">
        <v>75</v>
      </c>
      <c r="C3844" t="s">
        <v>228</v>
      </c>
      <c r="D3844" t="s">
        <v>10119</v>
      </c>
      <c r="E3844">
        <v>1</v>
      </c>
      <c r="F3844" t="s">
        <v>274</v>
      </c>
    </row>
    <row r="3845" spans="1:6" x14ac:dyDescent="0.25">
      <c r="A3845" t="s">
        <v>10731</v>
      </c>
      <c r="B3845" t="s">
        <v>75</v>
      </c>
      <c r="C3845" t="s">
        <v>231</v>
      </c>
      <c r="D3845" t="s">
        <v>10119</v>
      </c>
      <c r="E3845">
        <v>1</v>
      </c>
      <c r="F3845" t="s">
        <v>274</v>
      </c>
    </row>
    <row r="3846" spans="1:6" x14ac:dyDescent="0.25">
      <c r="A3846" t="s">
        <v>10817</v>
      </c>
      <c r="B3846" t="s">
        <v>75</v>
      </c>
      <c r="C3846" t="s">
        <v>233</v>
      </c>
      <c r="D3846" t="s">
        <v>10119</v>
      </c>
      <c r="E3846">
        <v>3</v>
      </c>
      <c r="F3846" t="s">
        <v>274</v>
      </c>
    </row>
    <row r="3847" spans="1:6" x14ac:dyDescent="0.25">
      <c r="A3847" t="s">
        <v>10831</v>
      </c>
      <c r="B3847" t="s">
        <v>75</v>
      </c>
      <c r="C3847" t="s">
        <v>234</v>
      </c>
      <c r="D3847" t="s">
        <v>10119</v>
      </c>
      <c r="E3847">
        <v>1</v>
      </c>
      <c r="F3847" t="s">
        <v>274</v>
      </c>
    </row>
    <row r="3848" spans="1:6" x14ac:dyDescent="0.25">
      <c r="A3848" t="s">
        <v>11423</v>
      </c>
      <c r="B3848" t="s">
        <v>74</v>
      </c>
      <c r="C3848" t="s">
        <v>81</v>
      </c>
      <c r="D3848" t="s">
        <v>10119</v>
      </c>
      <c r="E3848">
        <v>22950</v>
      </c>
      <c r="F3848" t="s">
        <v>274</v>
      </c>
    </row>
    <row r="3849" spans="1:6" x14ac:dyDescent="0.25">
      <c r="A3849" t="s">
        <v>10525</v>
      </c>
      <c r="B3849" t="s">
        <v>74</v>
      </c>
      <c r="C3849" t="s">
        <v>82</v>
      </c>
      <c r="D3849" t="s">
        <v>10119</v>
      </c>
      <c r="E3849">
        <v>101</v>
      </c>
      <c r="F3849" t="s">
        <v>274</v>
      </c>
    </row>
    <row r="3850" spans="1:6" x14ac:dyDescent="0.25">
      <c r="A3850" t="s">
        <v>10293</v>
      </c>
      <c r="B3850" t="s">
        <v>74</v>
      </c>
      <c r="C3850" t="s">
        <v>83</v>
      </c>
      <c r="D3850" t="s">
        <v>10119</v>
      </c>
      <c r="E3850">
        <v>185</v>
      </c>
      <c r="F3850" t="s">
        <v>274</v>
      </c>
    </row>
    <row r="3851" spans="1:6" x14ac:dyDescent="0.25">
      <c r="A3851" t="s">
        <v>12020</v>
      </c>
      <c r="B3851" t="s">
        <v>74</v>
      </c>
      <c r="C3851" t="s">
        <v>84</v>
      </c>
      <c r="D3851" t="s">
        <v>10119</v>
      </c>
      <c r="E3851">
        <v>75</v>
      </c>
      <c r="F3851" t="s">
        <v>274</v>
      </c>
    </row>
    <row r="3852" spans="1:6" x14ac:dyDescent="0.25">
      <c r="A3852" t="s">
        <v>10758</v>
      </c>
      <c r="B3852" t="s">
        <v>74</v>
      </c>
      <c r="C3852" t="s">
        <v>85</v>
      </c>
      <c r="D3852" t="s">
        <v>10119</v>
      </c>
      <c r="E3852">
        <v>95</v>
      </c>
      <c r="F3852" t="s">
        <v>274</v>
      </c>
    </row>
    <row r="3853" spans="1:6" x14ac:dyDescent="0.25">
      <c r="A3853" t="s">
        <v>12700</v>
      </c>
      <c r="B3853" t="s">
        <v>74</v>
      </c>
      <c r="C3853" t="s">
        <v>86</v>
      </c>
      <c r="D3853" t="s">
        <v>10119</v>
      </c>
      <c r="E3853">
        <v>70</v>
      </c>
      <c r="F3853" t="s">
        <v>274</v>
      </c>
    </row>
    <row r="3854" spans="1:6" x14ac:dyDescent="0.25">
      <c r="A3854" t="s">
        <v>10470</v>
      </c>
      <c r="B3854" t="s">
        <v>74</v>
      </c>
      <c r="C3854" t="s">
        <v>87</v>
      </c>
      <c r="D3854" t="s">
        <v>10119</v>
      </c>
      <c r="E3854">
        <v>113</v>
      </c>
      <c r="F3854" t="s">
        <v>274</v>
      </c>
    </row>
    <row r="3855" spans="1:6" x14ac:dyDescent="0.25">
      <c r="A3855" t="s">
        <v>10458</v>
      </c>
      <c r="B3855" t="s">
        <v>74</v>
      </c>
      <c r="C3855" t="s">
        <v>88</v>
      </c>
      <c r="D3855" t="s">
        <v>10119</v>
      </c>
      <c r="E3855">
        <v>411</v>
      </c>
      <c r="F3855" t="s">
        <v>274</v>
      </c>
    </row>
    <row r="3856" spans="1:6" x14ac:dyDescent="0.25">
      <c r="A3856" t="s">
        <v>12841</v>
      </c>
      <c r="B3856" t="s">
        <v>74</v>
      </c>
      <c r="C3856" t="s">
        <v>89</v>
      </c>
      <c r="D3856" t="s">
        <v>10119</v>
      </c>
      <c r="E3856">
        <v>56</v>
      </c>
      <c r="F3856" t="s">
        <v>274</v>
      </c>
    </row>
    <row r="3857" spans="1:6" x14ac:dyDescent="0.25">
      <c r="A3857" t="s">
        <v>10482</v>
      </c>
      <c r="B3857" t="s">
        <v>74</v>
      </c>
      <c r="C3857" t="s">
        <v>90</v>
      </c>
      <c r="D3857" t="s">
        <v>10119</v>
      </c>
      <c r="E3857">
        <v>37</v>
      </c>
      <c r="F3857" t="s">
        <v>274</v>
      </c>
    </row>
    <row r="3858" spans="1:6" x14ac:dyDescent="0.25">
      <c r="A3858" t="s">
        <v>10899</v>
      </c>
      <c r="B3858" t="s">
        <v>74</v>
      </c>
      <c r="C3858" t="s">
        <v>91</v>
      </c>
      <c r="D3858" t="s">
        <v>10119</v>
      </c>
      <c r="E3858">
        <v>104</v>
      </c>
      <c r="F3858" t="s">
        <v>274</v>
      </c>
    </row>
    <row r="3859" spans="1:6" x14ac:dyDescent="0.25">
      <c r="A3859" t="s">
        <v>12807</v>
      </c>
      <c r="B3859" t="s">
        <v>74</v>
      </c>
      <c r="C3859" t="s">
        <v>92</v>
      </c>
      <c r="D3859" t="s">
        <v>10119</v>
      </c>
      <c r="E3859">
        <v>152</v>
      </c>
      <c r="F3859" t="s">
        <v>274</v>
      </c>
    </row>
    <row r="3860" spans="1:6" x14ac:dyDescent="0.25">
      <c r="A3860" t="s">
        <v>12797</v>
      </c>
      <c r="B3860" t="s">
        <v>74</v>
      </c>
      <c r="C3860" t="s">
        <v>93</v>
      </c>
      <c r="D3860" t="s">
        <v>10119</v>
      </c>
      <c r="E3860">
        <v>68</v>
      </c>
      <c r="F3860" t="s">
        <v>274</v>
      </c>
    </row>
    <row r="3861" spans="1:6" x14ac:dyDescent="0.25">
      <c r="A3861" t="s">
        <v>10220</v>
      </c>
      <c r="B3861" t="s">
        <v>74</v>
      </c>
      <c r="C3861" t="s">
        <v>94</v>
      </c>
      <c r="D3861" t="s">
        <v>10119</v>
      </c>
      <c r="E3861">
        <v>152</v>
      </c>
      <c r="F3861" t="s">
        <v>274</v>
      </c>
    </row>
    <row r="3862" spans="1:6" x14ac:dyDescent="0.25">
      <c r="A3862" t="s">
        <v>10350</v>
      </c>
      <c r="B3862" t="s">
        <v>74</v>
      </c>
      <c r="C3862" t="s">
        <v>95</v>
      </c>
      <c r="D3862" t="s">
        <v>10119</v>
      </c>
      <c r="E3862">
        <v>121</v>
      </c>
      <c r="F3862" t="s">
        <v>274</v>
      </c>
    </row>
    <row r="3863" spans="1:6" x14ac:dyDescent="0.25">
      <c r="A3863" t="s">
        <v>12057</v>
      </c>
      <c r="B3863" t="s">
        <v>74</v>
      </c>
      <c r="C3863" t="s">
        <v>96</v>
      </c>
      <c r="D3863" t="s">
        <v>10119</v>
      </c>
      <c r="E3863">
        <v>143</v>
      </c>
      <c r="F3863" t="s">
        <v>274</v>
      </c>
    </row>
    <row r="3864" spans="1:6" x14ac:dyDescent="0.25">
      <c r="A3864" t="s">
        <v>10465</v>
      </c>
      <c r="B3864" t="s">
        <v>74</v>
      </c>
      <c r="C3864" t="s">
        <v>97</v>
      </c>
      <c r="D3864" t="s">
        <v>10119</v>
      </c>
      <c r="E3864">
        <v>172</v>
      </c>
      <c r="F3864" t="s">
        <v>274</v>
      </c>
    </row>
    <row r="3865" spans="1:6" x14ac:dyDescent="0.25">
      <c r="A3865" t="s">
        <v>10818</v>
      </c>
      <c r="B3865" t="s">
        <v>74</v>
      </c>
      <c r="C3865" t="s">
        <v>98</v>
      </c>
      <c r="D3865" t="s">
        <v>10119</v>
      </c>
      <c r="E3865">
        <v>215</v>
      </c>
      <c r="F3865" t="s">
        <v>274</v>
      </c>
    </row>
    <row r="3866" spans="1:6" x14ac:dyDescent="0.25">
      <c r="A3866" t="s">
        <v>11068</v>
      </c>
      <c r="B3866" t="s">
        <v>74</v>
      </c>
      <c r="C3866" t="s">
        <v>99</v>
      </c>
      <c r="D3866" t="s">
        <v>10119</v>
      </c>
      <c r="E3866">
        <v>356</v>
      </c>
      <c r="F3866" t="s">
        <v>274</v>
      </c>
    </row>
    <row r="3867" spans="1:6" x14ac:dyDescent="0.25">
      <c r="A3867" t="s">
        <v>11761</v>
      </c>
      <c r="B3867" t="s">
        <v>74</v>
      </c>
      <c r="C3867" t="s">
        <v>100</v>
      </c>
      <c r="D3867" t="s">
        <v>10119</v>
      </c>
      <c r="E3867">
        <v>63</v>
      </c>
      <c r="F3867" t="s">
        <v>274</v>
      </c>
    </row>
    <row r="3868" spans="1:6" x14ac:dyDescent="0.25">
      <c r="A3868" t="s">
        <v>10494</v>
      </c>
      <c r="B3868" t="s">
        <v>74</v>
      </c>
      <c r="C3868" t="s">
        <v>101</v>
      </c>
      <c r="D3868" t="s">
        <v>10119</v>
      </c>
      <c r="E3868">
        <v>82</v>
      </c>
      <c r="F3868" t="s">
        <v>274</v>
      </c>
    </row>
    <row r="3869" spans="1:6" x14ac:dyDescent="0.25">
      <c r="A3869" t="s">
        <v>11055</v>
      </c>
      <c r="B3869" t="s">
        <v>74</v>
      </c>
      <c r="C3869" t="s">
        <v>102</v>
      </c>
      <c r="D3869" t="s">
        <v>10119</v>
      </c>
      <c r="E3869">
        <v>350</v>
      </c>
      <c r="F3869" t="s">
        <v>274</v>
      </c>
    </row>
    <row r="3870" spans="1:6" x14ac:dyDescent="0.25">
      <c r="A3870" t="s">
        <v>11953</v>
      </c>
      <c r="B3870" t="s">
        <v>74</v>
      </c>
      <c r="C3870" t="s">
        <v>103</v>
      </c>
      <c r="D3870" t="s">
        <v>10119</v>
      </c>
      <c r="E3870">
        <v>101</v>
      </c>
      <c r="F3870" t="s">
        <v>274</v>
      </c>
    </row>
    <row r="3871" spans="1:6" x14ac:dyDescent="0.25">
      <c r="A3871" t="s">
        <v>12758</v>
      </c>
      <c r="B3871" t="s">
        <v>74</v>
      </c>
      <c r="C3871" t="s">
        <v>104</v>
      </c>
      <c r="D3871" t="s">
        <v>10119</v>
      </c>
      <c r="E3871">
        <v>100</v>
      </c>
      <c r="F3871" t="s">
        <v>274</v>
      </c>
    </row>
    <row r="3872" spans="1:6" x14ac:dyDescent="0.25">
      <c r="A3872" t="s">
        <v>12041</v>
      </c>
      <c r="B3872" t="s">
        <v>74</v>
      </c>
      <c r="C3872" t="s">
        <v>105</v>
      </c>
      <c r="D3872" t="s">
        <v>10119</v>
      </c>
      <c r="E3872">
        <v>162</v>
      </c>
      <c r="F3872" t="s">
        <v>274</v>
      </c>
    </row>
    <row r="3873" spans="1:6" x14ac:dyDescent="0.25">
      <c r="A3873" t="s">
        <v>12061</v>
      </c>
      <c r="B3873" t="s">
        <v>74</v>
      </c>
      <c r="C3873" t="s">
        <v>106</v>
      </c>
      <c r="D3873" t="s">
        <v>10119</v>
      </c>
      <c r="E3873">
        <v>162</v>
      </c>
      <c r="F3873" t="s">
        <v>274</v>
      </c>
    </row>
    <row r="3874" spans="1:6" x14ac:dyDescent="0.25">
      <c r="A3874" t="s">
        <v>12744</v>
      </c>
      <c r="B3874" t="s">
        <v>74</v>
      </c>
      <c r="C3874" t="s">
        <v>107</v>
      </c>
      <c r="D3874" t="s">
        <v>10119</v>
      </c>
      <c r="E3874">
        <v>7</v>
      </c>
      <c r="F3874" t="s">
        <v>274</v>
      </c>
    </row>
    <row r="3875" spans="1:6" x14ac:dyDescent="0.25">
      <c r="A3875" t="s">
        <v>10507</v>
      </c>
      <c r="B3875" t="s">
        <v>74</v>
      </c>
      <c r="C3875" t="s">
        <v>108</v>
      </c>
      <c r="D3875" t="s">
        <v>10119</v>
      </c>
      <c r="E3875">
        <v>194</v>
      </c>
      <c r="F3875" t="s">
        <v>274</v>
      </c>
    </row>
    <row r="3876" spans="1:6" x14ac:dyDescent="0.25">
      <c r="A3876" t="s">
        <v>12426</v>
      </c>
      <c r="B3876" t="s">
        <v>74</v>
      </c>
      <c r="C3876" t="s">
        <v>109</v>
      </c>
      <c r="D3876" t="s">
        <v>10119</v>
      </c>
      <c r="E3876">
        <v>89</v>
      </c>
      <c r="F3876" t="s">
        <v>274</v>
      </c>
    </row>
    <row r="3877" spans="1:6" x14ac:dyDescent="0.25">
      <c r="A3877" t="s">
        <v>12911</v>
      </c>
      <c r="B3877" t="s">
        <v>74</v>
      </c>
      <c r="C3877" t="s">
        <v>110</v>
      </c>
      <c r="D3877" t="s">
        <v>10119</v>
      </c>
      <c r="E3877">
        <v>178</v>
      </c>
      <c r="F3877" t="s">
        <v>274</v>
      </c>
    </row>
    <row r="3878" spans="1:6" x14ac:dyDescent="0.25">
      <c r="A3878" t="s">
        <v>12442</v>
      </c>
      <c r="B3878" t="s">
        <v>74</v>
      </c>
      <c r="C3878" t="s">
        <v>111</v>
      </c>
      <c r="D3878" t="s">
        <v>10119</v>
      </c>
      <c r="E3878">
        <v>69</v>
      </c>
      <c r="F3878" t="s">
        <v>274</v>
      </c>
    </row>
    <row r="3879" spans="1:6" x14ac:dyDescent="0.25">
      <c r="A3879" t="s">
        <v>10408</v>
      </c>
      <c r="B3879" t="s">
        <v>74</v>
      </c>
      <c r="C3879" t="s">
        <v>112</v>
      </c>
      <c r="D3879" t="s">
        <v>10119</v>
      </c>
      <c r="E3879">
        <v>31</v>
      </c>
      <c r="F3879" t="s">
        <v>274</v>
      </c>
    </row>
    <row r="3880" spans="1:6" x14ac:dyDescent="0.25">
      <c r="A3880" t="s">
        <v>12354</v>
      </c>
      <c r="B3880" t="s">
        <v>74</v>
      </c>
      <c r="C3880" t="s">
        <v>113</v>
      </c>
      <c r="D3880" t="s">
        <v>10119</v>
      </c>
      <c r="E3880">
        <v>81</v>
      </c>
      <c r="F3880" t="s">
        <v>274</v>
      </c>
    </row>
    <row r="3881" spans="1:6" x14ac:dyDescent="0.25">
      <c r="A3881" t="s">
        <v>11805</v>
      </c>
      <c r="B3881" t="s">
        <v>74</v>
      </c>
      <c r="C3881" t="s">
        <v>114</v>
      </c>
      <c r="D3881" t="s">
        <v>10119</v>
      </c>
      <c r="E3881">
        <v>302</v>
      </c>
      <c r="F3881" t="s">
        <v>274</v>
      </c>
    </row>
    <row r="3882" spans="1:6" x14ac:dyDescent="0.25">
      <c r="A3882" t="s">
        <v>12136</v>
      </c>
      <c r="B3882" t="s">
        <v>74</v>
      </c>
      <c r="C3882" t="s">
        <v>115</v>
      </c>
      <c r="D3882" t="s">
        <v>10119</v>
      </c>
      <c r="E3882">
        <v>301</v>
      </c>
      <c r="F3882" t="s">
        <v>274</v>
      </c>
    </row>
    <row r="3883" spans="1:6" x14ac:dyDescent="0.25">
      <c r="A3883" t="s">
        <v>10425</v>
      </c>
      <c r="B3883" t="s">
        <v>74</v>
      </c>
      <c r="C3883" t="s">
        <v>116</v>
      </c>
      <c r="D3883" t="s">
        <v>10119</v>
      </c>
      <c r="E3883">
        <v>79</v>
      </c>
      <c r="F3883" t="s">
        <v>274</v>
      </c>
    </row>
    <row r="3884" spans="1:6" x14ac:dyDescent="0.25">
      <c r="A3884" t="s">
        <v>11010</v>
      </c>
      <c r="B3884" t="s">
        <v>74</v>
      </c>
      <c r="C3884" t="s">
        <v>117</v>
      </c>
      <c r="D3884" t="s">
        <v>10119</v>
      </c>
      <c r="E3884">
        <v>140</v>
      </c>
      <c r="F3884" t="s">
        <v>274</v>
      </c>
    </row>
    <row r="3885" spans="1:6" x14ac:dyDescent="0.25">
      <c r="A3885" t="s">
        <v>10613</v>
      </c>
      <c r="B3885" t="s">
        <v>74</v>
      </c>
      <c r="C3885" t="s">
        <v>118</v>
      </c>
      <c r="D3885" t="s">
        <v>10119</v>
      </c>
      <c r="E3885">
        <v>91</v>
      </c>
      <c r="F3885" t="s">
        <v>274</v>
      </c>
    </row>
    <row r="3886" spans="1:6" x14ac:dyDescent="0.25">
      <c r="A3886" t="s">
        <v>12444</v>
      </c>
      <c r="B3886" t="s">
        <v>74</v>
      </c>
      <c r="C3886" t="s">
        <v>119</v>
      </c>
      <c r="D3886" t="s">
        <v>10119</v>
      </c>
      <c r="E3886">
        <v>105</v>
      </c>
      <c r="F3886" t="s">
        <v>274</v>
      </c>
    </row>
    <row r="3887" spans="1:6" x14ac:dyDescent="0.25">
      <c r="A3887" t="s">
        <v>12082</v>
      </c>
      <c r="B3887" t="s">
        <v>74</v>
      </c>
      <c r="C3887" t="s">
        <v>120</v>
      </c>
      <c r="D3887" t="s">
        <v>10119</v>
      </c>
      <c r="E3887">
        <v>168</v>
      </c>
      <c r="F3887" t="s">
        <v>274</v>
      </c>
    </row>
    <row r="3888" spans="1:6" x14ac:dyDescent="0.25">
      <c r="A3888" t="s">
        <v>11898</v>
      </c>
      <c r="B3888" t="s">
        <v>74</v>
      </c>
      <c r="C3888" t="s">
        <v>121</v>
      </c>
      <c r="D3888" t="s">
        <v>10119</v>
      </c>
      <c r="E3888">
        <v>120</v>
      </c>
      <c r="F3888" t="s">
        <v>274</v>
      </c>
    </row>
    <row r="3889" spans="1:6" x14ac:dyDescent="0.25">
      <c r="A3889" t="s">
        <v>12393</v>
      </c>
      <c r="B3889" t="s">
        <v>74</v>
      </c>
      <c r="C3889" t="s">
        <v>122</v>
      </c>
      <c r="D3889" t="s">
        <v>10119</v>
      </c>
      <c r="E3889">
        <v>197</v>
      </c>
      <c r="F3889" t="s">
        <v>274</v>
      </c>
    </row>
    <row r="3890" spans="1:6" x14ac:dyDescent="0.25">
      <c r="A3890" t="s">
        <v>11664</v>
      </c>
      <c r="B3890" t="s">
        <v>74</v>
      </c>
      <c r="C3890" t="s">
        <v>123</v>
      </c>
      <c r="D3890" t="s">
        <v>10119</v>
      </c>
      <c r="E3890">
        <v>136</v>
      </c>
      <c r="F3890" t="s">
        <v>274</v>
      </c>
    </row>
    <row r="3891" spans="1:6" x14ac:dyDescent="0.25">
      <c r="A3891" t="s">
        <v>12036</v>
      </c>
      <c r="B3891" t="s">
        <v>74</v>
      </c>
      <c r="C3891" t="s">
        <v>124</v>
      </c>
      <c r="D3891" t="s">
        <v>10119</v>
      </c>
      <c r="E3891">
        <v>743</v>
      </c>
      <c r="F3891" t="s">
        <v>274</v>
      </c>
    </row>
    <row r="3892" spans="1:6" x14ac:dyDescent="0.25">
      <c r="A3892" t="s">
        <v>10373</v>
      </c>
      <c r="B3892" t="s">
        <v>74</v>
      </c>
      <c r="C3892" t="s">
        <v>125</v>
      </c>
      <c r="D3892" t="s">
        <v>10119</v>
      </c>
      <c r="E3892">
        <v>70</v>
      </c>
      <c r="F3892" t="s">
        <v>274</v>
      </c>
    </row>
    <row r="3893" spans="1:6" x14ac:dyDescent="0.25">
      <c r="A3893" t="s">
        <v>11220</v>
      </c>
      <c r="B3893" t="s">
        <v>74</v>
      </c>
      <c r="C3893" t="s">
        <v>126</v>
      </c>
      <c r="D3893" t="s">
        <v>10119</v>
      </c>
      <c r="E3893">
        <v>335</v>
      </c>
      <c r="F3893" t="s">
        <v>274</v>
      </c>
    </row>
    <row r="3894" spans="1:6" x14ac:dyDescent="0.25">
      <c r="A3894" t="s">
        <v>11096</v>
      </c>
      <c r="B3894" t="s">
        <v>74</v>
      </c>
      <c r="C3894" t="s">
        <v>127</v>
      </c>
      <c r="D3894" t="s">
        <v>10119</v>
      </c>
      <c r="E3894">
        <v>165</v>
      </c>
      <c r="F3894" t="s">
        <v>274</v>
      </c>
    </row>
    <row r="3895" spans="1:6" x14ac:dyDescent="0.25">
      <c r="A3895" t="s">
        <v>12430</v>
      </c>
      <c r="B3895" t="s">
        <v>74</v>
      </c>
      <c r="C3895" t="s">
        <v>128</v>
      </c>
      <c r="D3895" t="s">
        <v>10119</v>
      </c>
      <c r="E3895">
        <v>120</v>
      </c>
      <c r="F3895" t="s">
        <v>274</v>
      </c>
    </row>
    <row r="3896" spans="1:6" x14ac:dyDescent="0.25">
      <c r="A3896" t="s">
        <v>11221</v>
      </c>
      <c r="B3896" t="s">
        <v>74</v>
      </c>
      <c r="C3896" t="s">
        <v>129</v>
      </c>
      <c r="D3896" t="s">
        <v>10119</v>
      </c>
      <c r="E3896">
        <v>49</v>
      </c>
      <c r="F3896" t="s">
        <v>274</v>
      </c>
    </row>
    <row r="3897" spans="1:6" x14ac:dyDescent="0.25">
      <c r="A3897" t="s">
        <v>12114</v>
      </c>
      <c r="B3897" t="s">
        <v>74</v>
      </c>
      <c r="C3897" t="s">
        <v>130</v>
      </c>
      <c r="D3897" t="s">
        <v>10119</v>
      </c>
      <c r="E3897">
        <v>95</v>
      </c>
      <c r="F3897" t="s">
        <v>274</v>
      </c>
    </row>
    <row r="3898" spans="1:6" x14ac:dyDescent="0.25">
      <c r="A3898" t="s">
        <v>12129</v>
      </c>
      <c r="B3898" t="s">
        <v>74</v>
      </c>
      <c r="C3898" t="s">
        <v>131</v>
      </c>
      <c r="D3898" t="s">
        <v>10119</v>
      </c>
      <c r="E3898">
        <v>791</v>
      </c>
      <c r="F3898" t="s">
        <v>274</v>
      </c>
    </row>
    <row r="3899" spans="1:6" x14ac:dyDescent="0.25">
      <c r="A3899" t="s">
        <v>11007</v>
      </c>
      <c r="B3899" t="s">
        <v>74</v>
      </c>
      <c r="C3899" t="s">
        <v>132</v>
      </c>
      <c r="D3899" t="s">
        <v>10119</v>
      </c>
      <c r="E3899">
        <v>116</v>
      </c>
      <c r="F3899" t="s">
        <v>274</v>
      </c>
    </row>
    <row r="3900" spans="1:6" x14ac:dyDescent="0.25">
      <c r="A3900" t="s">
        <v>12800</v>
      </c>
      <c r="B3900" t="s">
        <v>74</v>
      </c>
      <c r="C3900" t="s">
        <v>133</v>
      </c>
      <c r="D3900" t="s">
        <v>10119</v>
      </c>
      <c r="E3900">
        <v>115</v>
      </c>
      <c r="F3900" t="s">
        <v>274</v>
      </c>
    </row>
    <row r="3901" spans="1:6" x14ac:dyDescent="0.25">
      <c r="A3901" t="s">
        <v>12792</v>
      </c>
      <c r="B3901" t="s">
        <v>74</v>
      </c>
      <c r="C3901" t="s">
        <v>134</v>
      </c>
      <c r="D3901" t="s">
        <v>10119</v>
      </c>
      <c r="E3901">
        <v>18</v>
      </c>
      <c r="F3901" t="s">
        <v>274</v>
      </c>
    </row>
    <row r="3902" spans="1:6" x14ac:dyDescent="0.25">
      <c r="A3902" t="s">
        <v>12937</v>
      </c>
      <c r="B3902" t="s">
        <v>74</v>
      </c>
      <c r="C3902" t="s">
        <v>135</v>
      </c>
      <c r="D3902" t="s">
        <v>10119</v>
      </c>
      <c r="E3902">
        <v>165</v>
      </c>
      <c r="F3902" t="s">
        <v>274</v>
      </c>
    </row>
    <row r="3903" spans="1:6" x14ac:dyDescent="0.25">
      <c r="A3903" t="s">
        <v>10738</v>
      </c>
      <c r="B3903" t="s">
        <v>74</v>
      </c>
      <c r="C3903" t="s">
        <v>136</v>
      </c>
      <c r="D3903" t="s">
        <v>10119</v>
      </c>
      <c r="E3903">
        <v>68</v>
      </c>
      <c r="F3903" t="s">
        <v>274</v>
      </c>
    </row>
    <row r="3904" spans="1:6" x14ac:dyDescent="0.25">
      <c r="A3904" t="s">
        <v>12398</v>
      </c>
      <c r="B3904" t="s">
        <v>74</v>
      </c>
      <c r="C3904" t="s">
        <v>137</v>
      </c>
      <c r="D3904" t="s">
        <v>10119</v>
      </c>
      <c r="E3904">
        <v>676</v>
      </c>
      <c r="F3904" t="s">
        <v>274</v>
      </c>
    </row>
    <row r="3905" spans="1:6" x14ac:dyDescent="0.25">
      <c r="A3905" t="s">
        <v>11031</v>
      </c>
      <c r="B3905" t="s">
        <v>74</v>
      </c>
      <c r="C3905" t="s">
        <v>138</v>
      </c>
      <c r="D3905" t="s">
        <v>10119</v>
      </c>
      <c r="E3905">
        <v>124</v>
      </c>
      <c r="F3905" t="s">
        <v>274</v>
      </c>
    </row>
    <row r="3906" spans="1:6" x14ac:dyDescent="0.25">
      <c r="A3906" t="s">
        <v>10285</v>
      </c>
      <c r="B3906" t="s">
        <v>74</v>
      </c>
      <c r="C3906" t="s">
        <v>139</v>
      </c>
      <c r="D3906" t="s">
        <v>10119</v>
      </c>
      <c r="E3906">
        <v>112</v>
      </c>
      <c r="F3906" t="s">
        <v>274</v>
      </c>
    </row>
    <row r="3907" spans="1:6" x14ac:dyDescent="0.25">
      <c r="A3907" t="s">
        <v>12845</v>
      </c>
      <c r="B3907" t="s">
        <v>74</v>
      </c>
      <c r="C3907" t="s">
        <v>140</v>
      </c>
      <c r="D3907" t="s">
        <v>10119</v>
      </c>
      <c r="E3907">
        <v>34</v>
      </c>
      <c r="F3907" t="s">
        <v>274</v>
      </c>
    </row>
    <row r="3908" spans="1:6" x14ac:dyDescent="0.25">
      <c r="A3908" t="s">
        <v>12673</v>
      </c>
      <c r="B3908" t="s">
        <v>74</v>
      </c>
      <c r="C3908" t="s">
        <v>141</v>
      </c>
      <c r="D3908" t="s">
        <v>10119</v>
      </c>
      <c r="E3908">
        <v>1</v>
      </c>
      <c r="F3908" t="s">
        <v>274</v>
      </c>
    </row>
    <row r="3909" spans="1:6" x14ac:dyDescent="0.25">
      <c r="A3909" t="s">
        <v>11045</v>
      </c>
      <c r="B3909" t="s">
        <v>74</v>
      </c>
      <c r="C3909" t="s">
        <v>142</v>
      </c>
      <c r="D3909" t="s">
        <v>10119</v>
      </c>
      <c r="E3909">
        <v>93</v>
      </c>
      <c r="F3909" t="s">
        <v>274</v>
      </c>
    </row>
    <row r="3910" spans="1:6" x14ac:dyDescent="0.25">
      <c r="A3910" t="s">
        <v>11922</v>
      </c>
      <c r="B3910" t="s">
        <v>74</v>
      </c>
      <c r="C3910" t="s">
        <v>143</v>
      </c>
      <c r="D3910" t="s">
        <v>10119</v>
      </c>
      <c r="E3910">
        <v>72</v>
      </c>
      <c r="F3910" t="s">
        <v>274</v>
      </c>
    </row>
    <row r="3911" spans="1:6" x14ac:dyDescent="0.25">
      <c r="A3911" t="s">
        <v>12791</v>
      </c>
      <c r="B3911" t="s">
        <v>74</v>
      </c>
      <c r="C3911" t="s">
        <v>144</v>
      </c>
      <c r="D3911" t="s">
        <v>10119</v>
      </c>
      <c r="E3911">
        <v>733</v>
      </c>
      <c r="F3911" t="s">
        <v>274</v>
      </c>
    </row>
    <row r="3912" spans="1:6" x14ac:dyDescent="0.25">
      <c r="A3912" t="s">
        <v>11794</v>
      </c>
      <c r="B3912" t="s">
        <v>74</v>
      </c>
      <c r="C3912" t="s">
        <v>145</v>
      </c>
      <c r="D3912" t="s">
        <v>10119</v>
      </c>
      <c r="E3912">
        <v>67</v>
      </c>
      <c r="F3912" t="s">
        <v>274</v>
      </c>
    </row>
    <row r="3913" spans="1:6" x14ac:dyDescent="0.25">
      <c r="A3913" t="s">
        <v>12394</v>
      </c>
      <c r="B3913" t="s">
        <v>74</v>
      </c>
      <c r="C3913" t="s">
        <v>146</v>
      </c>
      <c r="D3913" t="s">
        <v>10119</v>
      </c>
      <c r="E3913">
        <v>73</v>
      </c>
      <c r="F3913" t="s">
        <v>274</v>
      </c>
    </row>
    <row r="3914" spans="1:6" x14ac:dyDescent="0.25">
      <c r="A3914" t="s">
        <v>11396</v>
      </c>
      <c r="B3914" t="s">
        <v>74</v>
      </c>
      <c r="C3914" t="s">
        <v>147</v>
      </c>
      <c r="D3914" t="s">
        <v>10119</v>
      </c>
      <c r="E3914">
        <v>201</v>
      </c>
      <c r="F3914" t="s">
        <v>274</v>
      </c>
    </row>
    <row r="3915" spans="1:6" x14ac:dyDescent="0.25">
      <c r="A3915" t="s">
        <v>11427</v>
      </c>
      <c r="B3915" t="s">
        <v>74</v>
      </c>
      <c r="C3915" t="s">
        <v>148</v>
      </c>
      <c r="D3915" t="s">
        <v>10119</v>
      </c>
      <c r="E3915">
        <v>47</v>
      </c>
      <c r="F3915" t="s">
        <v>274</v>
      </c>
    </row>
    <row r="3916" spans="1:6" x14ac:dyDescent="0.25">
      <c r="A3916" t="s">
        <v>12819</v>
      </c>
      <c r="B3916" t="s">
        <v>74</v>
      </c>
      <c r="C3916" t="s">
        <v>149</v>
      </c>
      <c r="D3916" t="s">
        <v>10119</v>
      </c>
      <c r="E3916">
        <v>140</v>
      </c>
      <c r="F3916" t="s">
        <v>274</v>
      </c>
    </row>
    <row r="3917" spans="1:6" x14ac:dyDescent="0.25">
      <c r="A3917" t="s">
        <v>10222</v>
      </c>
      <c r="B3917" t="s">
        <v>74</v>
      </c>
      <c r="C3917" t="s">
        <v>150</v>
      </c>
      <c r="D3917" t="s">
        <v>10119</v>
      </c>
      <c r="E3917">
        <v>515</v>
      </c>
      <c r="F3917" t="s">
        <v>274</v>
      </c>
    </row>
    <row r="3918" spans="1:6" x14ac:dyDescent="0.25">
      <c r="A3918" t="s">
        <v>12034</v>
      </c>
      <c r="B3918" t="s">
        <v>74</v>
      </c>
      <c r="C3918" t="s">
        <v>151</v>
      </c>
      <c r="D3918" t="s">
        <v>10119</v>
      </c>
      <c r="E3918">
        <v>259</v>
      </c>
      <c r="F3918" t="s">
        <v>274</v>
      </c>
    </row>
    <row r="3919" spans="1:6" x14ac:dyDescent="0.25">
      <c r="A3919" t="s">
        <v>10859</v>
      </c>
      <c r="B3919" t="s">
        <v>74</v>
      </c>
      <c r="C3919" t="s">
        <v>152</v>
      </c>
      <c r="D3919" t="s">
        <v>10119</v>
      </c>
      <c r="E3919">
        <v>111</v>
      </c>
      <c r="F3919" t="s">
        <v>274</v>
      </c>
    </row>
    <row r="3920" spans="1:6" x14ac:dyDescent="0.25">
      <c r="A3920" t="s">
        <v>12387</v>
      </c>
      <c r="B3920" t="s">
        <v>74</v>
      </c>
      <c r="C3920" t="s">
        <v>153</v>
      </c>
      <c r="D3920" t="s">
        <v>10119</v>
      </c>
      <c r="E3920">
        <v>338</v>
      </c>
      <c r="F3920" t="s">
        <v>274</v>
      </c>
    </row>
    <row r="3921" spans="1:6" x14ac:dyDescent="0.25">
      <c r="A3921" t="s">
        <v>10434</v>
      </c>
      <c r="B3921" t="s">
        <v>74</v>
      </c>
      <c r="C3921" t="s">
        <v>154</v>
      </c>
      <c r="D3921" t="s">
        <v>10119</v>
      </c>
      <c r="E3921">
        <v>177</v>
      </c>
      <c r="F3921" t="s">
        <v>274</v>
      </c>
    </row>
    <row r="3922" spans="1:6" x14ac:dyDescent="0.25">
      <c r="A3922" t="s">
        <v>12799</v>
      </c>
      <c r="B3922" t="s">
        <v>74</v>
      </c>
      <c r="C3922" t="s">
        <v>155</v>
      </c>
      <c r="D3922" t="s">
        <v>10119</v>
      </c>
      <c r="E3922">
        <v>298</v>
      </c>
      <c r="F3922" t="s">
        <v>274</v>
      </c>
    </row>
    <row r="3923" spans="1:6" x14ac:dyDescent="0.25">
      <c r="A3923" t="s">
        <v>10462</v>
      </c>
      <c r="B3923" t="s">
        <v>74</v>
      </c>
      <c r="C3923" t="s">
        <v>156</v>
      </c>
      <c r="D3923" t="s">
        <v>10119</v>
      </c>
      <c r="E3923">
        <v>162</v>
      </c>
      <c r="F3923" t="s">
        <v>274</v>
      </c>
    </row>
    <row r="3924" spans="1:6" x14ac:dyDescent="0.25">
      <c r="A3924" t="s">
        <v>10160</v>
      </c>
      <c r="B3924" t="s">
        <v>74</v>
      </c>
      <c r="C3924" t="s">
        <v>157</v>
      </c>
      <c r="D3924" t="s">
        <v>10119</v>
      </c>
      <c r="E3924">
        <v>81</v>
      </c>
      <c r="F3924" t="s">
        <v>274</v>
      </c>
    </row>
    <row r="3925" spans="1:6" x14ac:dyDescent="0.25">
      <c r="A3925" t="s">
        <v>10176</v>
      </c>
      <c r="B3925" t="s">
        <v>74</v>
      </c>
      <c r="C3925" t="s">
        <v>158</v>
      </c>
      <c r="D3925" t="s">
        <v>10119</v>
      </c>
      <c r="E3925">
        <v>142</v>
      </c>
      <c r="F3925" t="s">
        <v>274</v>
      </c>
    </row>
    <row r="3926" spans="1:6" x14ac:dyDescent="0.25">
      <c r="A3926" t="s">
        <v>10406</v>
      </c>
      <c r="B3926" t="s">
        <v>74</v>
      </c>
      <c r="C3926" t="s">
        <v>159</v>
      </c>
      <c r="D3926" t="s">
        <v>10119</v>
      </c>
      <c r="E3926">
        <v>100</v>
      </c>
      <c r="F3926" t="s">
        <v>274</v>
      </c>
    </row>
    <row r="3927" spans="1:6" x14ac:dyDescent="0.25">
      <c r="A3927" t="s">
        <v>12680</v>
      </c>
      <c r="B3927" t="s">
        <v>74</v>
      </c>
      <c r="C3927" t="s">
        <v>160</v>
      </c>
      <c r="D3927" t="s">
        <v>10119</v>
      </c>
      <c r="E3927">
        <v>97</v>
      </c>
      <c r="F3927" t="s">
        <v>274</v>
      </c>
    </row>
    <row r="3928" spans="1:6" x14ac:dyDescent="0.25">
      <c r="A3928" t="s">
        <v>12062</v>
      </c>
      <c r="B3928" t="s">
        <v>74</v>
      </c>
      <c r="C3928" t="s">
        <v>161</v>
      </c>
      <c r="D3928" t="s">
        <v>10119</v>
      </c>
      <c r="E3928">
        <v>33</v>
      </c>
      <c r="F3928" t="s">
        <v>274</v>
      </c>
    </row>
    <row r="3929" spans="1:6" x14ac:dyDescent="0.25">
      <c r="A3929" t="s">
        <v>10898</v>
      </c>
      <c r="B3929" t="s">
        <v>74</v>
      </c>
      <c r="C3929" t="s">
        <v>162</v>
      </c>
      <c r="D3929" t="s">
        <v>10119</v>
      </c>
      <c r="E3929">
        <v>132</v>
      </c>
      <c r="F3929" t="s">
        <v>274</v>
      </c>
    </row>
    <row r="3930" spans="1:6" x14ac:dyDescent="0.25">
      <c r="A3930" t="s">
        <v>12765</v>
      </c>
      <c r="B3930" t="s">
        <v>74</v>
      </c>
      <c r="C3930" t="s">
        <v>163</v>
      </c>
      <c r="D3930" t="s">
        <v>10119</v>
      </c>
      <c r="E3930">
        <v>104</v>
      </c>
      <c r="F3930" t="s">
        <v>274</v>
      </c>
    </row>
    <row r="3931" spans="1:6" x14ac:dyDescent="0.25">
      <c r="A3931" t="s">
        <v>10665</v>
      </c>
      <c r="B3931" t="s">
        <v>74</v>
      </c>
      <c r="C3931" t="s">
        <v>164</v>
      </c>
      <c r="D3931" t="s">
        <v>10119</v>
      </c>
      <c r="E3931">
        <v>107</v>
      </c>
      <c r="F3931" t="s">
        <v>274</v>
      </c>
    </row>
    <row r="3932" spans="1:6" x14ac:dyDescent="0.25">
      <c r="A3932" t="s">
        <v>10168</v>
      </c>
      <c r="B3932" t="s">
        <v>74</v>
      </c>
      <c r="C3932" t="s">
        <v>165</v>
      </c>
      <c r="D3932" t="s">
        <v>10119</v>
      </c>
      <c r="E3932">
        <v>282</v>
      </c>
      <c r="F3932" t="s">
        <v>274</v>
      </c>
    </row>
    <row r="3933" spans="1:6" x14ac:dyDescent="0.25">
      <c r="A3933" t="s">
        <v>11762</v>
      </c>
      <c r="B3933" t="s">
        <v>74</v>
      </c>
      <c r="C3933" t="s">
        <v>166</v>
      </c>
      <c r="D3933" t="s">
        <v>10119</v>
      </c>
      <c r="E3933">
        <v>37</v>
      </c>
      <c r="F3933" t="s">
        <v>274</v>
      </c>
    </row>
    <row r="3934" spans="1:6" x14ac:dyDescent="0.25">
      <c r="A3934" t="s">
        <v>12821</v>
      </c>
      <c r="B3934" t="s">
        <v>74</v>
      </c>
      <c r="C3934" t="s">
        <v>167</v>
      </c>
      <c r="D3934" t="s">
        <v>10119</v>
      </c>
      <c r="E3934">
        <v>62</v>
      </c>
      <c r="F3934" t="s">
        <v>274</v>
      </c>
    </row>
    <row r="3935" spans="1:6" x14ac:dyDescent="0.25">
      <c r="A3935" t="s">
        <v>12956</v>
      </c>
      <c r="B3935" t="s">
        <v>74</v>
      </c>
      <c r="C3935" t="s">
        <v>168</v>
      </c>
      <c r="D3935" t="s">
        <v>10119</v>
      </c>
      <c r="E3935">
        <v>131</v>
      </c>
      <c r="F3935" t="s">
        <v>274</v>
      </c>
    </row>
    <row r="3936" spans="1:6" x14ac:dyDescent="0.25">
      <c r="A3936" t="s">
        <v>11066</v>
      </c>
      <c r="B3936" t="s">
        <v>74</v>
      </c>
      <c r="C3936" t="s">
        <v>169</v>
      </c>
      <c r="D3936" t="s">
        <v>10119</v>
      </c>
      <c r="E3936">
        <v>97</v>
      </c>
      <c r="F3936" t="s">
        <v>274</v>
      </c>
    </row>
    <row r="3937" spans="1:6" x14ac:dyDescent="0.25">
      <c r="A3937" t="s">
        <v>12679</v>
      </c>
      <c r="B3937" t="s">
        <v>74</v>
      </c>
      <c r="C3937" t="s">
        <v>170</v>
      </c>
      <c r="D3937" t="s">
        <v>10119</v>
      </c>
      <c r="E3937">
        <v>59</v>
      </c>
      <c r="F3937" t="s">
        <v>274</v>
      </c>
    </row>
    <row r="3938" spans="1:6" x14ac:dyDescent="0.25">
      <c r="A3938" t="s">
        <v>12091</v>
      </c>
      <c r="B3938" t="s">
        <v>74</v>
      </c>
      <c r="C3938" t="s">
        <v>171</v>
      </c>
      <c r="D3938" t="s">
        <v>10119</v>
      </c>
      <c r="E3938">
        <v>260</v>
      </c>
      <c r="F3938" t="s">
        <v>274</v>
      </c>
    </row>
    <row r="3939" spans="1:6" x14ac:dyDescent="0.25">
      <c r="A3939" t="s">
        <v>11461</v>
      </c>
      <c r="B3939" t="s">
        <v>74</v>
      </c>
      <c r="C3939" t="s">
        <v>172</v>
      </c>
      <c r="D3939" t="s">
        <v>10119</v>
      </c>
      <c r="E3939">
        <v>99</v>
      </c>
      <c r="F3939" t="s">
        <v>274</v>
      </c>
    </row>
    <row r="3940" spans="1:6" x14ac:dyDescent="0.25">
      <c r="A3940" t="s">
        <v>11117</v>
      </c>
      <c r="B3940" t="s">
        <v>74</v>
      </c>
      <c r="C3940" t="s">
        <v>246</v>
      </c>
      <c r="D3940" t="s">
        <v>10119</v>
      </c>
      <c r="E3940">
        <v>6</v>
      </c>
      <c r="F3940" t="s">
        <v>274</v>
      </c>
    </row>
    <row r="3941" spans="1:6" x14ac:dyDescent="0.25">
      <c r="A3941" t="s">
        <v>12892</v>
      </c>
      <c r="B3941" t="s">
        <v>74</v>
      </c>
      <c r="C3941" t="s">
        <v>173</v>
      </c>
      <c r="D3941" t="s">
        <v>10119</v>
      </c>
      <c r="E3941">
        <v>93</v>
      </c>
      <c r="F3941" t="s">
        <v>274</v>
      </c>
    </row>
    <row r="3942" spans="1:6" x14ac:dyDescent="0.25">
      <c r="A3942" t="s">
        <v>12599</v>
      </c>
      <c r="B3942" t="s">
        <v>74</v>
      </c>
      <c r="C3942" t="s">
        <v>174</v>
      </c>
      <c r="D3942" t="s">
        <v>10119</v>
      </c>
      <c r="E3942">
        <v>337</v>
      </c>
      <c r="F3942" t="s">
        <v>274</v>
      </c>
    </row>
    <row r="3943" spans="1:6" x14ac:dyDescent="0.25">
      <c r="A3943" t="s">
        <v>12653</v>
      </c>
      <c r="B3943" t="s">
        <v>74</v>
      </c>
      <c r="C3943" t="s">
        <v>175</v>
      </c>
      <c r="D3943" t="s">
        <v>10119</v>
      </c>
      <c r="E3943">
        <v>103</v>
      </c>
      <c r="F3943" t="s">
        <v>274</v>
      </c>
    </row>
    <row r="3944" spans="1:6" x14ac:dyDescent="0.25">
      <c r="A3944" t="s">
        <v>10291</v>
      </c>
      <c r="B3944" t="s">
        <v>74</v>
      </c>
      <c r="C3944" t="s">
        <v>176</v>
      </c>
      <c r="D3944" t="s">
        <v>10119</v>
      </c>
      <c r="E3944">
        <v>301</v>
      </c>
      <c r="F3944" t="s">
        <v>274</v>
      </c>
    </row>
    <row r="3945" spans="1:6" x14ac:dyDescent="0.25">
      <c r="A3945" t="s">
        <v>10582</v>
      </c>
      <c r="B3945" t="s">
        <v>74</v>
      </c>
      <c r="C3945" t="s">
        <v>177</v>
      </c>
      <c r="D3945" t="s">
        <v>10119</v>
      </c>
      <c r="E3945">
        <v>97</v>
      </c>
      <c r="F3945" t="s">
        <v>274</v>
      </c>
    </row>
    <row r="3946" spans="1:6" x14ac:dyDescent="0.25">
      <c r="A3946" t="s">
        <v>11022</v>
      </c>
      <c r="B3946" t="s">
        <v>74</v>
      </c>
      <c r="C3946" t="s">
        <v>178</v>
      </c>
      <c r="D3946" t="s">
        <v>10119</v>
      </c>
      <c r="E3946">
        <v>76</v>
      </c>
      <c r="F3946" t="s">
        <v>274</v>
      </c>
    </row>
    <row r="3947" spans="1:6" x14ac:dyDescent="0.25">
      <c r="A3947" t="s">
        <v>12754</v>
      </c>
      <c r="B3947" t="s">
        <v>74</v>
      </c>
      <c r="C3947" t="s">
        <v>179</v>
      </c>
      <c r="D3947" t="s">
        <v>10119</v>
      </c>
      <c r="E3947">
        <v>93</v>
      </c>
      <c r="F3947" t="s">
        <v>274</v>
      </c>
    </row>
    <row r="3948" spans="1:6" x14ac:dyDescent="0.25">
      <c r="A3948" t="s">
        <v>12809</v>
      </c>
      <c r="B3948" t="s">
        <v>74</v>
      </c>
      <c r="C3948" t="s">
        <v>180</v>
      </c>
      <c r="D3948" t="s">
        <v>10119</v>
      </c>
      <c r="E3948">
        <v>74</v>
      </c>
      <c r="F3948" t="s">
        <v>274</v>
      </c>
    </row>
    <row r="3949" spans="1:6" x14ac:dyDescent="0.25">
      <c r="A3949" t="s">
        <v>12648</v>
      </c>
      <c r="B3949" t="s">
        <v>74</v>
      </c>
      <c r="C3949" t="s">
        <v>181</v>
      </c>
      <c r="D3949" t="s">
        <v>10119</v>
      </c>
      <c r="E3949">
        <v>142</v>
      </c>
      <c r="F3949" t="s">
        <v>274</v>
      </c>
    </row>
    <row r="3950" spans="1:6" x14ac:dyDescent="0.25">
      <c r="A3950" t="s">
        <v>12694</v>
      </c>
      <c r="B3950" t="s">
        <v>74</v>
      </c>
      <c r="C3950" t="s">
        <v>182</v>
      </c>
      <c r="D3950" t="s">
        <v>10119</v>
      </c>
      <c r="E3950">
        <v>29</v>
      </c>
      <c r="F3950" t="s">
        <v>274</v>
      </c>
    </row>
    <row r="3951" spans="1:6" x14ac:dyDescent="0.25">
      <c r="A3951" t="s">
        <v>10167</v>
      </c>
      <c r="B3951" t="s">
        <v>74</v>
      </c>
      <c r="C3951" t="s">
        <v>183</v>
      </c>
      <c r="D3951" t="s">
        <v>10119</v>
      </c>
      <c r="E3951">
        <v>149</v>
      </c>
      <c r="F3951" t="s">
        <v>274</v>
      </c>
    </row>
    <row r="3952" spans="1:6" x14ac:dyDescent="0.25">
      <c r="A3952" t="s">
        <v>12590</v>
      </c>
      <c r="B3952" t="s">
        <v>74</v>
      </c>
      <c r="C3952" t="s">
        <v>184</v>
      </c>
      <c r="D3952" t="s">
        <v>10119</v>
      </c>
      <c r="E3952">
        <v>88</v>
      </c>
      <c r="F3952" t="s">
        <v>274</v>
      </c>
    </row>
    <row r="3953" spans="1:6" x14ac:dyDescent="0.25">
      <c r="A3953" t="s">
        <v>10126</v>
      </c>
      <c r="B3953" t="s">
        <v>74</v>
      </c>
      <c r="C3953" t="s">
        <v>185</v>
      </c>
      <c r="D3953" t="s">
        <v>10119</v>
      </c>
      <c r="E3953">
        <v>68</v>
      </c>
      <c r="F3953" t="s">
        <v>274</v>
      </c>
    </row>
    <row r="3954" spans="1:6" x14ac:dyDescent="0.25">
      <c r="A3954" t="s">
        <v>12607</v>
      </c>
      <c r="B3954" t="s">
        <v>74</v>
      </c>
      <c r="C3954" t="s">
        <v>186</v>
      </c>
      <c r="D3954" t="s">
        <v>10119</v>
      </c>
      <c r="E3954">
        <v>16</v>
      </c>
      <c r="F3954" t="s">
        <v>274</v>
      </c>
    </row>
    <row r="3955" spans="1:6" x14ac:dyDescent="0.25">
      <c r="A3955" t="s">
        <v>12675</v>
      </c>
      <c r="B3955" t="s">
        <v>74</v>
      </c>
      <c r="C3955" t="s">
        <v>187</v>
      </c>
      <c r="D3955" t="s">
        <v>10119</v>
      </c>
      <c r="E3955">
        <v>113</v>
      </c>
      <c r="F3955" t="s">
        <v>274</v>
      </c>
    </row>
    <row r="3956" spans="1:6" x14ac:dyDescent="0.25">
      <c r="A3956" t="s">
        <v>12851</v>
      </c>
      <c r="B3956" t="s">
        <v>74</v>
      </c>
      <c r="C3956" t="s">
        <v>188</v>
      </c>
      <c r="D3956" t="s">
        <v>10119</v>
      </c>
      <c r="E3956">
        <v>113</v>
      </c>
      <c r="F3956" t="s">
        <v>274</v>
      </c>
    </row>
    <row r="3957" spans="1:6" x14ac:dyDescent="0.25">
      <c r="A3957" t="s">
        <v>12822</v>
      </c>
      <c r="B3957" t="s">
        <v>74</v>
      </c>
      <c r="C3957" t="s">
        <v>189</v>
      </c>
      <c r="D3957" t="s">
        <v>10119</v>
      </c>
      <c r="E3957">
        <v>83</v>
      </c>
      <c r="F3957" t="s">
        <v>274</v>
      </c>
    </row>
    <row r="3958" spans="1:6" x14ac:dyDescent="0.25">
      <c r="A3958" t="s">
        <v>11165</v>
      </c>
      <c r="B3958" t="s">
        <v>74</v>
      </c>
      <c r="C3958" t="s">
        <v>190</v>
      </c>
      <c r="D3958" t="s">
        <v>10119</v>
      </c>
      <c r="E3958">
        <v>166</v>
      </c>
      <c r="F3958" t="s">
        <v>274</v>
      </c>
    </row>
    <row r="3959" spans="1:6" x14ac:dyDescent="0.25">
      <c r="A3959" t="s">
        <v>10821</v>
      </c>
      <c r="B3959" t="s">
        <v>74</v>
      </c>
      <c r="C3959" t="s">
        <v>191</v>
      </c>
      <c r="D3959" t="s">
        <v>10119</v>
      </c>
      <c r="E3959">
        <v>103</v>
      </c>
      <c r="F3959" t="s">
        <v>274</v>
      </c>
    </row>
    <row r="3960" spans="1:6" x14ac:dyDescent="0.25">
      <c r="A3960" t="s">
        <v>12612</v>
      </c>
      <c r="B3960" t="s">
        <v>74</v>
      </c>
      <c r="C3960" t="s">
        <v>192</v>
      </c>
      <c r="D3960" t="s">
        <v>10119</v>
      </c>
      <c r="E3960">
        <v>43</v>
      </c>
      <c r="F3960" t="s">
        <v>274</v>
      </c>
    </row>
    <row r="3961" spans="1:6" x14ac:dyDescent="0.25">
      <c r="A3961" t="s">
        <v>12067</v>
      </c>
      <c r="B3961" t="s">
        <v>74</v>
      </c>
      <c r="C3961" t="s">
        <v>193</v>
      </c>
      <c r="D3961" t="s">
        <v>10119</v>
      </c>
      <c r="E3961">
        <v>76</v>
      </c>
      <c r="F3961" t="s">
        <v>274</v>
      </c>
    </row>
    <row r="3962" spans="1:6" x14ac:dyDescent="0.25">
      <c r="A3962" t="s">
        <v>10827</v>
      </c>
      <c r="B3962" t="s">
        <v>74</v>
      </c>
      <c r="C3962" t="s">
        <v>194</v>
      </c>
      <c r="D3962" t="s">
        <v>10119</v>
      </c>
      <c r="E3962">
        <v>201</v>
      </c>
      <c r="F3962" t="s">
        <v>274</v>
      </c>
    </row>
    <row r="3963" spans="1:6" x14ac:dyDescent="0.25">
      <c r="A3963" t="s">
        <v>11568</v>
      </c>
      <c r="B3963" t="s">
        <v>74</v>
      </c>
      <c r="C3963" t="s">
        <v>195</v>
      </c>
      <c r="D3963" t="s">
        <v>10119</v>
      </c>
      <c r="E3963">
        <v>176</v>
      </c>
      <c r="F3963" t="s">
        <v>274</v>
      </c>
    </row>
    <row r="3964" spans="1:6" x14ac:dyDescent="0.25">
      <c r="A3964" t="s">
        <v>11939</v>
      </c>
      <c r="B3964" t="s">
        <v>74</v>
      </c>
      <c r="C3964" t="s">
        <v>196</v>
      </c>
      <c r="D3964" t="s">
        <v>10119</v>
      </c>
      <c r="E3964">
        <v>41</v>
      </c>
      <c r="F3964" t="s">
        <v>274</v>
      </c>
    </row>
    <row r="3965" spans="1:6" x14ac:dyDescent="0.25">
      <c r="A3965" t="s">
        <v>10662</v>
      </c>
      <c r="B3965" t="s">
        <v>74</v>
      </c>
      <c r="C3965" t="s">
        <v>197</v>
      </c>
      <c r="D3965" t="s">
        <v>10119</v>
      </c>
      <c r="E3965">
        <v>99</v>
      </c>
      <c r="F3965" t="s">
        <v>274</v>
      </c>
    </row>
    <row r="3966" spans="1:6" x14ac:dyDescent="0.25">
      <c r="A3966" t="s">
        <v>12896</v>
      </c>
      <c r="B3966" t="s">
        <v>74</v>
      </c>
      <c r="C3966" t="s">
        <v>198</v>
      </c>
      <c r="D3966" t="s">
        <v>10119</v>
      </c>
      <c r="E3966">
        <v>51</v>
      </c>
      <c r="F3966" t="s">
        <v>274</v>
      </c>
    </row>
    <row r="3967" spans="1:6" x14ac:dyDescent="0.25">
      <c r="A3967" t="s">
        <v>10748</v>
      </c>
      <c r="B3967" t="s">
        <v>74</v>
      </c>
      <c r="C3967" t="s">
        <v>199</v>
      </c>
      <c r="D3967" t="s">
        <v>10119</v>
      </c>
      <c r="E3967">
        <v>131</v>
      </c>
      <c r="F3967" t="s">
        <v>274</v>
      </c>
    </row>
    <row r="3968" spans="1:6" x14ac:dyDescent="0.25">
      <c r="A3968" t="s">
        <v>11432</v>
      </c>
      <c r="B3968" t="s">
        <v>74</v>
      </c>
      <c r="C3968" t="s">
        <v>200</v>
      </c>
      <c r="D3968" t="s">
        <v>10119</v>
      </c>
      <c r="E3968">
        <v>48</v>
      </c>
      <c r="F3968" t="s">
        <v>274</v>
      </c>
    </row>
    <row r="3969" spans="1:6" x14ac:dyDescent="0.25">
      <c r="A3969" t="s">
        <v>12609</v>
      </c>
      <c r="B3969" t="s">
        <v>74</v>
      </c>
      <c r="C3969" t="s">
        <v>201</v>
      </c>
      <c r="D3969" t="s">
        <v>10119</v>
      </c>
      <c r="E3969">
        <v>331</v>
      </c>
      <c r="F3969" t="s">
        <v>274</v>
      </c>
    </row>
    <row r="3970" spans="1:6" x14ac:dyDescent="0.25">
      <c r="A3970" t="s">
        <v>10364</v>
      </c>
      <c r="B3970" t="s">
        <v>74</v>
      </c>
      <c r="C3970" t="s">
        <v>202</v>
      </c>
      <c r="D3970" t="s">
        <v>10119</v>
      </c>
      <c r="E3970">
        <v>121</v>
      </c>
      <c r="F3970" t="s">
        <v>274</v>
      </c>
    </row>
    <row r="3971" spans="1:6" x14ac:dyDescent="0.25">
      <c r="A3971" t="s">
        <v>11803</v>
      </c>
      <c r="B3971" t="s">
        <v>74</v>
      </c>
      <c r="C3971" t="s">
        <v>203</v>
      </c>
      <c r="D3971" t="s">
        <v>10119</v>
      </c>
      <c r="E3971">
        <v>52</v>
      </c>
      <c r="F3971" t="s">
        <v>274</v>
      </c>
    </row>
    <row r="3972" spans="1:6" x14ac:dyDescent="0.25">
      <c r="A3972" t="s">
        <v>11185</v>
      </c>
      <c r="B3972" t="s">
        <v>74</v>
      </c>
      <c r="C3972" t="s">
        <v>204</v>
      </c>
      <c r="D3972" t="s">
        <v>10119</v>
      </c>
      <c r="E3972">
        <v>74</v>
      </c>
      <c r="F3972" t="s">
        <v>274</v>
      </c>
    </row>
    <row r="3973" spans="1:6" x14ac:dyDescent="0.25">
      <c r="A3973" t="s">
        <v>10237</v>
      </c>
      <c r="B3973" t="s">
        <v>74</v>
      </c>
      <c r="C3973" t="s">
        <v>205</v>
      </c>
      <c r="D3973" t="s">
        <v>10119</v>
      </c>
      <c r="E3973">
        <v>301</v>
      </c>
      <c r="F3973" t="s">
        <v>274</v>
      </c>
    </row>
    <row r="3974" spans="1:6" x14ac:dyDescent="0.25">
      <c r="A3974" t="s">
        <v>11228</v>
      </c>
      <c r="B3974" t="s">
        <v>74</v>
      </c>
      <c r="C3974" t="s">
        <v>206</v>
      </c>
      <c r="D3974" t="s">
        <v>10119</v>
      </c>
      <c r="E3974">
        <v>49</v>
      </c>
      <c r="F3974" t="s">
        <v>274</v>
      </c>
    </row>
    <row r="3975" spans="1:6" x14ac:dyDescent="0.25">
      <c r="A3975" t="s">
        <v>12619</v>
      </c>
      <c r="B3975" t="s">
        <v>74</v>
      </c>
      <c r="C3975" t="s">
        <v>207</v>
      </c>
      <c r="D3975" t="s">
        <v>10119</v>
      </c>
      <c r="E3975">
        <v>654</v>
      </c>
      <c r="F3975" t="s">
        <v>274</v>
      </c>
    </row>
    <row r="3976" spans="1:6" x14ac:dyDescent="0.25">
      <c r="A3976" t="s">
        <v>12811</v>
      </c>
      <c r="B3976" t="s">
        <v>74</v>
      </c>
      <c r="C3976" t="s">
        <v>208</v>
      </c>
      <c r="D3976" t="s">
        <v>10119</v>
      </c>
      <c r="E3976">
        <v>94</v>
      </c>
      <c r="F3976" t="s">
        <v>274</v>
      </c>
    </row>
    <row r="3977" spans="1:6" x14ac:dyDescent="0.25">
      <c r="A3977" t="s">
        <v>12913</v>
      </c>
      <c r="B3977" t="s">
        <v>74</v>
      </c>
      <c r="C3977" t="s">
        <v>209</v>
      </c>
      <c r="D3977" t="s">
        <v>10119</v>
      </c>
      <c r="E3977">
        <v>81</v>
      </c>
      <c r="F3977" t="s">
        <v>274</v>
      </c>
    </row>
    <row r="3978" spans="1:6" x14ac:dyDescent="0.25">
      <c r="A3978" t="s">
        <v>11463</v>
      </c>
      <c r="B3978" t="s">
        <v>74</v>
      </c>
      <c r="C3978" t="s">
        <v>210</v>
      </c>
      <c r="D3978" t="s">
        <v>10119</v>
      </c>
      <c r="E3978">
        <v>85</v>
      </c>
      <c r="F3978" t="s">
        <v>274</v>
      </c>
    </row>
    <row r="3979" spans="1:6" x14ac:dyDescent="0.25">
      <c r="A3979" t="s">
        <v>11206</v>
      </c>
      <c r="B3979" t="s">
        <v>74</v>
      </c>
      <c r="C3979" t="s">
        <v>211</v>
      </c>
      <c r="D3979" t="s">
        <v>10119</v>
      </c>
      <c r="E3979">
        <v>56</v>
      </c>
      <c r="F3979" t="s">
        <v>274</v>
      </c>
    </row>
    <row r="3980" spans="1:6" x14ac:dyDescent="0.25">
      <c r="A3980" t="s">
        <v>12033</v>
      </c>
      <c r="B3980" t="s">
        <v>74</v>
      </c>
      <c r="C3980" t="s">
        <v>212</v>
      </c>
      <c r="D3980" t="s">
        <v>10119</v>
      </c>
      <c r="E3980">
        <v>60</v>
      </c>
      <c r="F3980" t="s">
        <v>274</v>
      </c>
    </row>
    <row r="3981" spans="1:6" x14ac:dyDescent="0.25">
      <c r="A3981" t="s">
        <v>12818</v>
      </c>
      <c r="B3981" t="s">
        <v>74</v>
      </c>
      <c r="C3981" t="s">
        <v>213</v>
      </c>
      <c r="D3981" t="s">
        <v>10119</v>
      </c>
      <c r="E3981">
        <v>31</v>
      </c>
      <c r="F3981" t="s">
        <v>274</v>
      </c>
    </row>
    <row r="3982" spans="1:6" x14ac:dyDescent="0.25">
      <c r="A3982" t="s">
        <v>12348</v>
      </c>
      <c r="B3982" t="s">
        <v>74</v>
      </c>
      <c r="C3982" t="s">
        <v>214</v>
      </c>
      <c r="D3982" t="s">
        <v>10119</v>
      </c>
      <c r="E3982">
        <v>104</v>
      </c>
      <c r="F3982" t="s">
        <v>274</v>
      </c>
    </row>
    <row r="3983" spans="1:6" x14ac:dyDescent="0.25">
      <c r="A3983" t="s">
        <v>11537</v>
      </c>
      <c r="B3983" t="s">
        <v>74</v>
      </c>
      <c r="C3983" t="s">
        <v>215</v>
      </c>
      <c r="D3983" t="s">
        <v>10119</v>
      </c>
      <c r="E3983">
        <v>131</v>
      </c>
      <c r="F3983" t="s">
        <v>274</v>
      </c>
    </row>
    <row r="3984" spans="1:6" x14ac:dyDescent="0.25">
      <c r="A3984" t="s">
        <v>12600</v>
      </c>
      <c r="B3984" t="s">
        <v>74</v>
      </c>
      <c r="C3984" t="s">
        <v>216</v>
      </c>
      <c r="D3984" t="s">
        <v>10119</v>
      </c>
      <c r="E3984">
        <v>77</v>
      </c>
      <c r="F3984" t="s">
        <v>274</v>
      </c>
    </row>
    <row r="3985" spans="1:6" x14ac:dyDescent="0.25">
      <c r="A3985" t="s">
        <v>10595</v>
      </c>
      <c r="B3985" t="s">
        <v>74</v>
      </c>
      <c r="C3985" t="s">
        <v>217</v>
      </c>
      <c r="D3985" t="s">
        <v>10119</v>
      </c>
      <c r="E3985">
        <v>60</v>
      </c>
      <c r="F3985" t="s">
        <v>274</v>
      </c>
    </row>
    <row r="3986" spans="1:6" x14ac:dyDescent="0.25">
      <c r="A3986" t="s">
        <v>11224</v>
      </c>
      <c r="B3986" t="s">
        <v>74</v>
      </c>
      <c r="C3986" t="s">
        <v>218</v>
      </c>
      <c r="D3986" t="s">
        <v>10119</v>
      </c>
      <c r="E3986">
        <v>108</v>
      </c>
      <c r="F3986" t="s">
        <v>274</v>
      </c>
    </row>
    <row r="3987" spans="1:6" x14ac:dyDescent="0.25">
      <c r="A3987" t="s">
        <v>12000</v>
      </c>
      <c r="B3987" t="s">
        <v>74</v>
      </c>
      <c r="C3987" t="s">
        <v>219</v>
      </c>
      <c r="D3987" t="s">
        <v>10119</v>
      </c>
      <c r="E3987">
        <v>188</v>
      </c>
      <c r="F3987" t="s">
        <v>274</v>
      </c>
    </row>
    <row r="3988" spans="1:6" x14ac:dyDescent="0.25">
      <c r="A3988" t="s">
        <v>10576</v>
      </c>
      <c r="B3988" t="s">
        <v>74</v>
      </c>
      <c r="C3988" t="s">
        <v>220</v>
      </c>
      <c r="D3988" t="s">
        <v>10119</v>
      </c>
      <c r="E3988">
        <v>103</v>
      </c>
      <c r="F3988" t="s">
        <v>274</v>
      </c>
    </row>
    <row r="3989" spans="1:6" x14ac:dyDescent="0.25">
      <c r="A3989" t="s">
        <v>11132</v>
      </c>
      <c r="B3989" t="s">
        <v>74</v>
      </c>
      <c r="C3989" t="s">
        <v>221</v>
      </c>
      <c r="D3989" t="s">
        <v>10119</v>
      </c>
      <c r="E3989">
        <v>243</v>
      </c>
      <c r="F3989" t="s">
        <v>274</v>
      </c>
    </row>
    <row r="3990" spans="1:6" x14ac:dyDescent="0.25">
      <c r="A3990" t="s">
        <v>12335</v>
      </c>
      <c r="B3990" t="s">
        <v>74</v>
      </c>
      <c r="C3990" t="s">
        <v>222</v>
      </c>
      <c r="D3990" t="s">
        <v>10119</v>
      </c>
      <c r="E3990">
        <v>85</v>
      </c>
      <c r="F3990" t="s">
        <v>274</v>
      </c>
    </row>
    <row r="3991" spans="1:6" x14ac:dyDescent="0.25">
      <c r="A3991" t="s">
        <v>10363</v>
      </c>
      <c r="B3991" t="s">
        <v>74</v>
      </c>
      <c r="C3991" t="s">
        <v>223</v>
      </c>
      <c r="D3991" t="s">
        <v>10119</v>
      </c>
      <c r="E3991">
        <v>189</v>
      </c>
      <c r="F3991" t="s">
        <v>274</v>
      </c>
    </row>
    <row r="3992" spans="1:6" x14ac:dyDescent="0.25">
      <c r="A3992" t="s">
        <v>10227</v>
      </c>
      <c r="B3992" t="s">
        <v>74</v>
      </c>
      <c r="C3992" t="s">
        <v>224</v>
      </c>
      <c r="D3992" t="s">
        <v>10119</v>
      </c>
      <c r="E3992">
        <v>489</v>
      </c>
      <c r="F3992" t="s">
        <v>274</v>
      </c>
    </row>
    <row r="3993" spans="1:6" x14ac:dyDescent="0.25">
      <c r="A3993" t="s">
        <v>10614</v>
      </c>
      <c r="B3993" t="s">
        <v>74</v>
      </c>
      <c r="C3993" t="s">
        <v>225</v>
      </c>
      <c r="D3993" t="s">
        <v>10119</v>
      </c>
      <c r="E3993">
        <v>85</v>
      </c>
      <c r="F3993" t="s">
        <v>274</v>
      </c>
    </row>
    <row r="3994" spans="1:6" x14ac:dyDescent="0.25">
      <c r="A3994" t="s">
        <v>11775</v>
      </c>
      <c r="B3994" t="s">
        <v>74</v>
      </c>
      <c r="C3994" t="s">
        <v>226</v>
      </c>
      <c r="D3994" t="s">
        <v>10119</v>
      </c>
      <c r="E3994">
        <v>54</v>
      </c>
      <c r="F3994" t="s">
        <v>274</v>
      </c>
    </row>
    <row r="3995" spans="1:6" x14ac:dyDescent="0.25">
      <c r="A3995" t="s">
        <v>12565</v>
      </c>
      <c r="B3995" t="s">
        <v>74</v>
      </c>
      <c r="C3995" t="s">
        <v>227</v>
      </c>
      <c r="D3995" t="s">
        <v>10119</v>
      </c>
      <c r="E3995">
        <v>120</v>
      </c>
      <c r="F3995" t="s">
        <v>274</v>
      </c>
    </row>
    <row r="3996" spans="1:6" x14ac:dyDescent="0.25">
      <c r="A3996" t="s">
        <v>12094</v>
      </c>
      <c r="B3996" t="s">
        <v>74</v>
      </c>
      <c r="C3996" t="s">
        <v>228</v>
      </c>
      <c r="D3996" t="s">
        <v>10119</v>
      </c>
      <c r="E3996">
        <v>273</v>
      </c>
      <c r="F3996" t="s">
        <v>274</v>
      </c>
    </row>
    <row r="3997" spans="1:6" x14ac:dyDescent="0.25">
      <c r="A3997" t="s">
        <v>12594</v>
      </c>
      <c r="B3997" t="s">
        <v>74</v>
      </c>
      <c r="C3997" t="s">
        <v>229</v>
      </c>
      <c r="D3997" t="s">
        <v>10119</v>
      </c>
      <c r="E3997">
        <v>95</v>
      </c>
      <c r="F3997" t="s">
        <v>274</v>
      </c>
    </row>
    <row r="3998" spans="1:6" x14ac:dyDescent="0.25">
      <c r="A3998" t="s">
        <v>10585</v>
      </c>
      <c r="B3998" t="s">
        <v>74</v>
      </c>
      <c r="C3998" t="s">
        <v>230</v>
      </c>
      <c r="D3998" t="s">
        <v>10119</v>
      </c>
      <c r="E3998">
        <v>110</v>
      </c>
      <c r="F3998" t="s">
        <v>274</v>
      </c>
    </row>
    <row r="3999" spans="1:6" x14ac:dyDescent="0.25">
      <c r="A3999" t="s">
        <v>11037</v>
      </c>
      <c r="B3999" t="s">
        <v>74</v>
      </c>
      <c r="C3999" t="s">
        <v>231</v>
      </c>
      <c r="D3999" t="s">
        <v>10119</v>
      </c>
      <c r="E3999">
        <v>105</v>
      </c>
      <c r="F3999" t="s">
        <v>274</v>
      </c>
    </row>
    <row r="4000" spans="1:6" x14ac:dyDescent="0.25">
      <c r="A4000" t="s">
        <v>12575</v>
      </c>
      <c r="B4000" t="s">
        <v>74</v>
      </c>
      <c r="C4000" t="s">
        <v>232</v>
      </c>
      <c r="D4000" t="s">
        <v>10119</v>
      </c>
      <c r="E4000">
        <v>67</v>
      </c>
      <c r="F4000" t="s">
        <v>274</v>
      </c>
    </row>
    <row r="4001" spans="1:6" x14ac:dyDescent="0.25">
      <c r="A4001" t="s">
        <v>10610</v>
      </c>
      <c r="B4001" t="s">
        <v>74</v>
      </c>
      <c r="C4001" t="s">
        <v>233</v>
      </c>
      <c r="D4001" t="s">
        <v>10119</v>
      </c>
      <c r="E4001">
        <v>233</v>
      </c>
      <c r="F4001" t="s">
        <v>274</v>
      </c>
    </row>
    <row r="4002" spans="1:6" x14ac:dyDescent="0.25">
      <c r="A4002" t="s">
        <v>12620</v>
      </c>
      <c r="B4002" t="s">
        <v>74</v>
      </c>
      <c r="C4002" t="s">
        <v>234</v>
      </c>
      <c r="D4002" t="s">
        <v>10119</v>
      </c>
      <c r="E4002">
        <v>86</v>
      </c>
      <c r="F4002" t="s">
        <v>274</v>
      </c>
    </row>
    <row r="4003" spans="1:6" x14ac:dyDescent="0.25">
      <c r="A4003" t="s">
        <v>21277</v>
      </c>
      <c r="B4003" t="s">
        <v>19169</v>
      </c>
      <c r="C4003" t="s">
        <v>81</v>
      </c>
      <c r="D4003" t="s">
        <v>10119</v>
      </c>
      <c r="E4003">
        <v>8</v>
      </c>
      <c r="F4003" t="s">
        <v>274</v>
      </c>
    </row>
    <row r="4004" spans="1:6" x14ac:dyDescent="0.25">
      <c r="A4004" t="s">
        <v>20547</v>
      </c>
      <c r="B4004" t="s">
        <v>19169</v>
      </c>
      <c r="C4004" t="s">
        <v>97</v>
      </c>
      <c r="D4004" t="s">
        <v>10119</v>
      </c>
      <c r="E4004">
        <v>1</v>
      </c>
      <c r="F4004" t="s">
        <v>274</v>
      </c>
    </row>
    <row r="4005" spans="1:6" x14ac:dyDescent="0.25">
      <c r="A4005" t="s">
        <v>20218</v>
      </c>
      <c r="B4005" t="s">
        <v>19169</v>
      </c>
      <c r="C4005" t="s">
        <v>121</v>
      </c>
      <c r="D4005" t="s">
        <v>10119</v>
      </c>
      <c r="E4005">
        <v>1</v>
      </c>
      <c r="F4005" t="s">
        <v>274</v>
      </c>
    </row>
    <row r="4006" spans="1:6" x14ac:dyDescent="0.25">
      <c r="A4006" t="s">
        <v>20781</v>
      </c>
      <c r="B4006" t="s">
        <v>19169</v>
      </c>
      <c r="C4006" t="s">
        <v>122</v>
      </c>
      <c r="D4006" t="s">
        <v>10119</v>
      </c>
      <c r="E4006">
        <v>1</v>
      </c>
      <c r="F4006" t="s">
        <v>274</v>
      </c>
    </row>
    <row r="4007" spans="1:6" x14ac:dyDescent="0.25">
      <c r="A4007" t="s">
        <v>20191</v>
      </c>
      <c r="B4007" t="s">
        <v>19169</v>
      </c>
      <c r="C4007" t="s">
        <v>147</v>
      </c>
      <c r="D4007" t="s">
        <v>10119</v>
      </c>
      <c r="E4007">
        <v>1</v>
      </c>
      <c r="F4007" t="s">
        <v>274</v>
      </c>
    </row>
    <row r="4008" spans="1:6" x14ac:dyDescent="0.25">
      <c r="A4008" t="s">
        <v>21375</v>
      </c>
      <c r="B4008" t="s">
        <v>19169</v>
      </c>
      <c r="C4008" t="s">
        <v>168</v>
      </c>
      <c r="D4008" t="s">
        <v>10119</v>
      </c>
      <c r="E4008">
        <v>2</v>
      </c>
      <c r="F4008" t="s">
        <v>274</v>
      </c>
    </row>
    <row r="4009" spans="1:6" x14ac:dyDescent="0.25">
      <c r="A4009" t="s">
        <v>21424</v>
      </c>
      <c r="B4009" t="s">
        <v>19169</v>
      </c>
      <c r="C4009" t="s">
        <v>185</v>
      </c>
      <c r="D4009" t="s">
        <v>10119</v>
      </c>
      <c r="E4009">
        <v>1</v>
      </c>
      <c r="F4009" t="s">
        <v>274</v>
      </c>
    </row>
    <row r="4010" spans="1:6" x14ac:dyDescent="0.25">
      <c r="A4010" t="s">
        <v>20962</v>
      </c>
      <c r="B4010" t="s">
        <v>19169</v>
      </c>
      <c r="C4010" t="s">
        <v>224</v>
      </c>
      <c r="D4010" t="s">
        <v>10119</v>
      </c>
      <c r="E4010">
        <v>1</v>
      </c>
      <c r="F4010" t="s">
        <v>274</v>
      </c>
    </row>
    <row r="4011" spans="1:6" x14ac:dyDescent="0.25">
      <c r="A4011" t="s">
        <v>11459</v>
      </c>
      <c r="B4011" t="s">
        <v>73</v>
      </c>
      <c r="C4011" t="s">
        <v>81</v>
      </c>
      <c r="D4011" t="s">
        <v>10119</v>
      </c>
      <c r="E4011">
        <v>23708</v>
      </c>
      <c r="F4011" t="s">
        <v>274</v>
      </c>
    </row>
    <row r="4012" spans="1:6" x14ac:dyDescent="0.25">
      <c r="A4012" t="s">
        <v>10496</v>
      </c>
      <c r="B4012" t="s">
        <v>73</v>
      </c>
      <c r="C4012" t="s">
        <v>82</v>
      </c>
      <c r="D4012" t="s">
        <v>10119</v>
      </c>
      <c r="E4012">
        <v>71</v>
      </c>
      <c r="F4012" t="s">
        <v>274</v>
      </c>
    </row>
    <row r="4013" spans="1:6" x14ac:dyDescent="0.25">
      <c r="A4013" t="s">
        <v>11230</v>
      </c>
      <c r="B4013" t="s">
        <v>73</v>
      </c>
      <c r="C4013" t="s">
        <v>83</v>
      </c>
      <c r="D4013" t="s">
        <v>10119</v>
      </c>
      <c r="E4013">
        <v>180</v>
      </c>
      <c r="F4013" t="s">
        <v>274</v>
      </c>
    </row>
    <row r="4014" spans="1:6" x14ac:dyDescent="0.25">
      <c r="A4014" t="s">
        <v>11906</v>
      </c>
      <c r="B4014" t="s">
        <v>73</v>
      </c>
      <c r="C4014" t="s">
        <v>84</v>
      </c>
      <c r="D4014" t="s">
        <v>10119</v>
      </c>
      <c r="E4014">
        <v>129</v>
      </c>
      <c r="F4014" t="s">
        <v>274</v>
      </c>
    </row>
    <row r="4015" spans="1:6" x14ac:dyDescent="0.25">
      <c r="A4015" t="s">
        <v>10489</v>
      </c>
      <c r="B4015" t="s">
        <v>73</v>
      </c>
      <c r="C4015" t="s">
        <v>85</v>
      </c>
      <c r="D4015" t="s">
        <v>10119</v>
      </c>
      <c r="E4015">
        <v>78</v>
      </c>
      <c r="F4015" t="s">
        <v>274</v>
      </c>
    </row>
    <row r="4016" spans="1:6" x14ac:dyDescent="0.25">
      <c r="A4016" t="s">
        <v>10502</v>
      </c>
      <c r="B4016" t="s">
        <v>73</v>
      </c>
      <c r="C4016" t="s">
        <v>86</v>
      </c>
      <c r="D4016" t="s">
        <v>10119</v>
      </c>
      <c r="E4016">
        <v>92</v>
      </c>
      <c r="F4016" t="s">
        <v>274</v>
      </c>
    </row>
    <row r="4017" spans="1:6" x14ac:dyDescent="0.25">
      <c r="A4017" t="s">
        <v>11460</v>
      </c>
      <c r="B4017" t="s">
        <v>73</v>
      </c>
      <c r="C4017" t="s">
        <v>87</v>
      </c>
      <c r="D4017" t="s">
        <v>10119</v>
      </c>
      <c r="E4017">
        <v>242</v>
      </c>
      <c r="F4017" t="s">
        <v>274</v>
      </c>
    </row>
    <row r="4018" spans="1:6" x14ac:dyDescent="0.25">
      <c r="A4018" t="s">
        <v>11049</v>
      </c>
      <c r="B4018" t="s">
        <v>73</v>
      </c>
      <c r="C4018" t="s">
        <v>88</v>
      </c>
      <c r="D4018" t="s">
        <v>10119</v>
      </c>
      <c r="E4018">
        <v>282</v>
      </c>
      <c r="F4018" t="s">
        <v>274</v>
      </c>
    </row>
    <row r="4019" spans="1:6" x14ac:dyDescent="0.25">
      <c r="A4019" t="s">
        <v>11999</v>
      </c>
      <c r="B4019" t="s">
        <v>73</v>
      </c>
      <c r="C4019" t="s">
        <v>89</v>
      </c>
      <c r="D4019" t="s">
        <v>10119</v>
      </c>
      <c r="E4019">
        <v>50</v>
      </c>
      <c r="F4019" t="s">
        <v>274</v>
      </c>
    </row>
    <row r="4020" spans="1:6" x14ac:dyDescent="0.25">
      <c r="A4020" t="s">
        <v>12806</v>
      </c>
      <c r="B4020" t="s">
        <v>73</v>
      </c>
      <c r="C4020" t="s">
        <v>90</v>
      </c>
      <c r="D4020" t="s">
        <v>10119</v>
      </c>
      <c r="E4020">
        <v>37</v>
      </c>
      <c r="F4020" t="s">
        <v>274</v>
      </c>
    </row>
    <row r="4021" spans="1:6" x14ac:dyDescent="0.25">
      <c r="A4021" t="s">
        <v>10840</v>
      </c>
      <c r="B4021" t="s">
        <v>73</v>
      </c>
      <c r="C4021" t="s">
        <v>91</v>
      </c>
      <c r="D4021" t="s">
        <v>10119</v>
      </c>
      <c r="E4021">
        <v>104</v>
      </c>
      <c r="F4021" t="s">
        <v>274</v>
      </c>
    </row>
    <row r="4022" spans="1:6" x14ac:dyDescent="0.25">
      <c r="A4022" t="s">
        <v>10311</v>
      </c>
      <c r="B4022" t="s">
        <v>73</v>
      </c>
      <c r="C4022" t="s">
        <v>92</v>
      </c>
      <c r="D4022" t="s">
        <v>10119</v>
      </c>
      <c r="E4022">
        <v>138</v>
      </c>
      <c r="F4022" t="s">
        <v>274</v>
      </c>
    </row>
    <row r="4023" spans="1:6" x14ac:dyDescent="0.25">
      <c r="A4023" t="s">
        <v>10670</v>
      </c>
      <c r="B4023" t="s">
        <v>73</v>
      </c>
      <c r="C4023" t="s">
        <v>93</v>
      </c>
      <c r="D4023" t="s">
        <v>10119</v>
      </c>
      <c r="E4023">
        <v>126</v>
      </c>
      <c r="F4023" t="s">
        <v>274</v>
      </c>
    </row>
    <row r="4024" spans="1:6" x14ac:dyDescent="0.25">
      <c r="A4024" t="s">
        <v>11167</v>
      </c>
      <c r="B4024" t="s">
        <v>73</v>
      </c>
      <c r="C4024" t="s">
        <v>94</v>
      </c>
      <c r="D4024" t="s">
        <v>10119</v>
      </c>
      <c r="E4024">
        <v>215</v>
      </c>
      <c r="F4024" t="s">
        <v>274</v>
      </c>
    </row>
    <row r="4025" spans="1:6" x14ac:dyDescent="0.25">
      <c r="A4025" t="s">
        <v>10528</v>
      </c>
      <c r="B4025" t="s">
        <v>73</v>
      </c>
      <c r="C4025" t="s">
        <v>95</v>
      </c>
      <c r="D4025" t="s">
        <v>10119</v>
      </c>
      <c r="E4025">
        <v>105</v>
      </c>
      <c r="F4025" t="s">
        <v>274</v>
      </c>
    </row>
    <row r="4026" spans="1:6" x14ac:dyDescent="0.25">
      <c r="A4026" t="s">
        <v>11019</v>
      </c>
      <c r="B4026" t="s">
        <v>73</v>
      </c>
      <c r="C4026" t="s">
        <v>96</v>
      </c>
      <c r="D4026" t="s">
        <v>10119</v>
      </c>
      <c r="E4026">
        <v>51</v>
      </c>
      <c r="F4026" t="s">
        <v>274</v>
      </c>
    </row>
    <row r="4027" spans="1:6" x14ac:dyDescent="0.25">
      <c r="A4027" t="s">
        <v>10603</v>
      </c>
      <c r="B4027" t="s">
        <v>73</v>
      </c>
      <c r="C4027" t="s">
        <v>97</v>
      </c>
      <c r="D4027" t="s">
        <v>10119</v>
      </c>
      <c r="E4027">
        <v>235</v>
      </c>
      <c r="F4027" t="s">
        <v>274</v>
      </c>
    </row>
    <row r="4028" spans="1:6" x14ac:dyDescent="0.25">
      <c r="A4028" t="s">
        <v>11809</v>
      </c>
      <c r="B4028" t="s">
        <v>73</v>
      </c>
      <c r="C4028" t="s">
        <v>98</v>
      </c>
      <c r="D4028" t="s">
        <v>10119</v>
      </c>
      <c r="E4028">
        <v>307</v>
      </c>
      <c r="F4028" t="s">
        <v>274</v>
      </c>
    </row>
    <row r="4029" spans="1:6" x14ac:dyDescent="0.25">
      <c r="A4029" t="s">
        <v>11757</v>
      </c>
      <c r="B4029" t="s">
        <v>73</v>
      </c>
      <c r="C4029" t="s">
        <v>99</v>
      </c>
      <c r="D4029" t="s">
        <v>10119</v>
      </c>
      <c r="E4029">
        <v>321</v>
      </c>
      <c r="F4029" t="s">
        <v>274</v>
      </c>
    </row>
    <row r="4030" spans="1:6" x14ac:dyDescent="0.25">
      <c r="A4030" t="s">
        <v>12332</v>
      </c>
      <c r="B4030" t="s">
        <v>73</v>
      </c>
      <c r="C4030" t="s">
        <v>100</v>
      </c>
      <c r="D4030" t="s">
        <v>10119</v>
      </c>
      <c r="E4030">
        <v>74</v>
      </c>
      <c r="F4030" t="s">
        <v>274</v>
      </c>
    </row>
    <row r="4031" spans="1:6" x14ac:dyDescent="0.25">
      <c r="A4031" t="s">
        <v>10501</v>
      </c>
      <c r="B4031" t="s">
        <v>73</v>
      </c>
      <c r="C4031" t="s">
        <v>101</v>
      </c>
      <c r="D4031" t="s">
        <v>10119</v>
      </c>
      <c r="E4031">
        <v>82</v>
      </c>
      <c r="F4031" t="s">
        <v>274</v>
      </c>
    </row>
    <row r="4032" spans="1:6" x14ac:dyDescent="0.25">
      <c r="A4032" t="s">
        <v>12342</v>
      </c>
      <c r="B4032" t="s">
        <v>73</v>
      </c>
      <c r="C4032" t="s">
        <v>102</v>
      </c>
      <c r="D4032" t="s">
        <v>10119</v>
      </c>
      <c r="E4032">
        <v>384</v>
      </c>
      <c r="F4032" t="s">
        <v>274</v>
      </c>
    </row>
    <row r="4033" spans="1:6" x14ac:dyDescent="0.25">
      <c r="A4033" t="s">
        <v>10620</v>
      </c>
      <c r="B4033" t="s">
        <v>73</v>
      </c>
      <c r="C4033" t="s">
        <v>103</v>
      </c>
      <c r="D4033" t="s">
        <v>10119</v>
      </c>
      <c r="E4033">
        <v>75</v>
      </c>
      <c r="F4033" t="s">
        <v>274</v>
      </c>
    </row>
    <row r="4034" spans="1:6" x14ac:dyDescent="0.25">
      <c r="A4034" t="s">
        <v>12017</v>
      </c>
      <c r="B4034" t="s">
        <v>73</v>
      </c>
      <c r="C4034" t="s">
        <v>104</v>
      </c>
      <c r="D4034" t="s">
        <v>10119</v>
      </c>
      <c r="E4034">
        <v>270</v>
      </c>
      <c r="F4034" t="s">
        <v>274</v>
      </c>
    </row>
    <row r="4035" spans="1:6" x14ac:dyDescent="0.25">
      <c r="A4035" t="s">
        <v>11465</v>
      </c>
      <c r="B4035" t="s">
        <v>73</v>
      </c>
      <c r="C4035" t="s">
        <v>105</v>
      </c>
      <c r="D4035" t="s">
        <v>10119</v>
      </c>
      <c r="E4035">
        <v>108</v>
      </c>
      <c r="F4035" t="s">
        <v>274</v>
      </c>
    </row>
    <row r="4036" spans="1:6" x14ac:dyDescent="0.25">
      <c r="A4036" t="s">
        <v>11670</v>
      </c>
      <c r="B4036" t="s">
        <v>73</v>
      </c>
      <c r="C4036" t="s">
        <v>106</v>
      </c>
      <c r="D4036" t="s">
        <v>10119</v>
      </c>
      <c r="E4036">
        <v>105</v>
      </c>
      <c r="F4036" t="s">
        <v>274</v>
      </c>
    </row>
    <row r="4037" spans="1:6" x14ac:dyDescent="0.25">
      <c r="A4037" t="s">
        <v>11473</v>
      </c>
      <c r="B4037" t="s">
        <v>73</v>
      </c>
      <c r="C4037" t="s">
        <v>108</v>
      </c>
      <c r="D4037" t="s">
        <v>10119</v>
      </c>
      <c r="E4037">
        <v>158</v>
      </c>
      <c r="F4037" t="s">
        <v>274</v>
      </c>
    </row>
    <row r="4038" spans="1:6" x14ac:dyDescent="0.25">
      <c r="A4038" t="s">
        <v>11446</v>
      </c>
      <c r="B4038" t="s">
        <v>73</v>
      </c>
      <c r="C4038" t="s">
        <v>109</v>
      </c>
      <c r="D4038" t="s">
        <v>10119</v>
      </c>
      <c r="E4038">
        <v>146</v>
      </c>
      <c r="F4038" t="s">
        <v>274</v>
      </c>
    </row>
    <row r="4039" spans="1:6" x14ac:dyDescent="0.25">
      <c r="A4039" t="s">
        <v>10367</v>
      </c>
      <c r="B4039" t="s">
        <v>73</v>
      </c>
      <c r="C4039" t="s">
        <v>110</v>
      </c>
      <c r="D4039" t="s">
        <v>10119</v>
      </c>
      <c r="E4039">
        <v>262</v>
      </c>
      <c r="F4039" t="s">
        <v>274</v>
      </c>
    </row>
    <row r="4040" spans="1:6" x14ac:dyDescent="0.25">
      <c r="A4040" t="s">
        <v>10435</v>
      </c>
      <c r="B4040" t="s">
        <v>73</v>
      </c>
      <c r="C4040" t="s">
        <v>111</v>
      </c>
      <c r="D4040" t="s">
        <v>10119</v>
      </c>
      <c r="E4040">
        <v>59</v>
      </c>
      <c r="F4040" t="s">
        <v>274</v>
      </c>
    </row>
    <row r="4041" spans="1:6" x14ac:dyDescent="0.25">
      <c r="A4041" t="s">
        <v>11057</v>
      </c>
      <c r="B4041" t="s">
        <v>73</v>
      </c>
      <c r="C4041" t="s">
        <v>112</v>
      </c>
      <c r="D4041" t="s">
        <v>10119</v>
      </c>
      <c r="E4041">
        <v>43</v>
      </c>
      <c r="F4041" t="s">
        <v>274</v>
      </c>
    </row>
    <row r="4042" spans="1:6" x14ac:dyDescent="0.25">
      <c r="A4042" t="s">
        <v>10852</v>
      </c>
      <c r="B4042" t="s">
        <v>73</v>
      </c>
      <c r="C4042" t="s">
        <v>113</v>
      </c>
      <c r="D4042" t="s">
        <v>10119</v>
      </c>
      <c r="E4042">
        <v>90</v>
      </c>
      <c r="F4042" t="s">
        <v>274</v>
      </c>
    </row>
    <row r="4043" spans="1:6" x14ac:dyDescent="0.25">
      <c r="A4043" t="s">
        <v>10175</v>
      </c>
      <c r="B4043" t="s">
        <v>73</v>
      </c>
      <c r="C4043" t="s">
        <v>114</v>
      </c>
      <c r="D4043" t="s">
        <v>10119</v>
      </c>
      <c r="E4043">
        <v>272</v>
      </c>
      <c r="F4043" t="s">
        <v>274</v>
      </c>
    </row>
    <row r="4044" spans="1:6" x14ac:dyDescent="0.25">
      <c r="A4044" t="s">
        <v>11672</v>
      </c>
      <c r="B4044" t="s">
        <v>73</v>
      </c>
      <c r="C4044" t="s">
        <v>115</v>
      </c>
      <c r="D4044" t="s">
        <v>10119</v>
      </c>
      <c r="E4044">
        <v>311</v>
      </c>
      <c r="F4044" t="s">
        <v>274</v>
      </c>
    </row>
    <row r="4045" spans="1:6" x14ac:dyDescent="0.25">
      <c r="A4045" t="s">
        <v>10133</v>
      </c>
      <c r="B4045" t="s">
        <v>73</v>
      </c>
      <c r="C4045" t="s">
        <v>116</v>
      </c>
      <c r="D4045" t="s">
        <v>10119</v>
      </c>
      <c r="E4045">
        <v>195</v>
      </c>
      <c r="F4045" t="s">
        <v>274</v>
      </c>
    </row>
    <row r="4046" spans="1:6" x14ac:dyDescent="0.25">
      <c r="A4046" t="s">
        <v>10900</v>
      </c>
      <c r="B4046" t="s">
        <v>73</v>
      </c>
      <c r="C4046" t="s">
        <v>117</v>
      </c>
      <c r="D4046" t="s">
        <v>10119</v>
      </c>
      <c r="E4046">
        <v>109</v>
      </c>
      <c r="F4046" t="s">
        <v>274</v>
      </c>
    </row>
    <row r="4047" spans="1:6" x14ac:dyDescent="0.25">
      <c r="A4047" t="s">
        <v>11099</v>
      </c>
      <c r="B4047" t="s">
        <v>73</v>
      </c>
      <c r="C4047" t="s">
        <v>118</v>
      </c>
      <c r="D4047" t="s">
        <v>10119</v>
      </c>
      <c r="E4047">
        <v>81</v>
      </c>
      <c r="F4047" t="s">
        <v>274</v>
      </c>
    </row>
    <row r="4048" spans="1:6" x14ac:dyDescent="0.25">
      <c r="A4048" t="s">
        <v>10824</v>
      </c>
      <c r="B4048" t="s">
        <v>73</v>
      </c>
      <c r="C4048" t="s">
        <v>119</v>
      </c>
      <c r="D4048" t="s">
        <v>10119</v>
      </c>
      <c r="E4048">
        <v>166</v>
      </c>
      <c r="F4048" t="s">
        <v>274</v>
      </c>
    </row>
    <row r="4049" spans="1:6" x14ac:dyDescent="0.25">
      <c r="A4049" t="s">
        <v>12722</v>
      </c>
      <c r="B4049" t="s">
        <v>73</v>
      </c>
      <c r="C4049" t="s">
        <v>120</v>
      </c>
      <c r="D4049" t="s">
        <v>10119</v>
      </c>
      <c r="E4049">
        <v>121</v>
      </c>
      <c r="F4049" t="s">
        <v>274</v>
      </c>
    </row>
    <row r="4050" spans="1:6" x14ac:dyDescent="0.25">
      <c r="A4050" t="s">
        <v>10467</v>
      </c>
      <c r="B4050" t="s">
        <v>73</v>
      </c>
      <c r="C4050" t="s">
        <v>121</v>
      </c>
      <c r="D4050" t="s">
        <v>10119</v>
      </c>
      <c r="E4050">
        <v>133</v>
      </c>
      <c r="F4050" t="s">
        <v>274</v>
      </c>
    </row>
    <row r="4051" spans="1:6" x14ac:dyDescent="0.25">
      <c r="A4051" t="s">
        <v>10452</v>
      </c>
      <c r="B4051" t="s">
        <v>73</v>
      </c>
      <c r="C4051" t="s">
        <v>122</v>
      </c>
      <c r="D4051" t="s">
        <v>10119</v>
      </c>
      <c r="E4051">
        <v>138</v>
      </c>
      <c r="F4051" t="s">
        <v>274</v>
      </c>
    </row>
    <row r="4052" spans="1:6" x14ac:dyDescent="0.25">
      <c r="A4052" t="s">
        <v>12910</v>
      </c>
      <c r="B4052" t="s">
        <v>73</v>
      </c>
      <c r="C4052" t="s">
        <v>123</v>
      </c>
      <c r="D4052" t="s">
        <v>10119</v>
      </c>
      <c r="E4052">
        <v>157</v>
      </c>
      <c r="F4052" t="s">
        <v>274</v>
      </c>
    </row>
    <row r="4053" spans="1:6" x14ac:dyDescent="0.25">
      <c r="A4053" t="s">
        <v>11480</v>
      </c>
      <c r="B4053" t="s">
        <v>73</v>
      </c>
      <c r="C4053" t="s">
        <v>124</v>
      </c>
      <c r="D4053" t="s">
        <v>10119</v>
      </c>
      <c r="E4053">
        <v>624</v>
      </c>
      <c r="F4053" t="s">
        <v>274</v>
      </c>
    </row>
    <row r="4054" spans="1:6" x14ac:dyDescent="0.25">
      <c r="A4054" t="s">
        <v>10163</v>
      </c>
      <c r="B4054" t="s">
        <v>73</v>
      </c>
      <c r="C4054" t="s">
        <v>125</v>
      </c>
      <c r="D4054" t="s">
        <v>10119</v>
      </c>
      <c r="E4054">
        <v>53</v>
      </c>
      <c r="F4054" t="s">
        <v>274</v>
      </c>
    </row>
    <row r="4055" spans="1:6" x14ac:dyDescent="0.25">
      <c r="A4055" t="s">
        <v>11952</v>
      </c>
      <c r="B4055" t="s">
        <v>73</v>
      </c>
      <c r="C4055" t="s">
        <v>126</v>
      </c>
      <c r="D4055" t="s">
        <v>10119</v>
      </c>
      <c r="E4055">
        <v>213</v>
      </c>
      <c r="F4055" t="s">
        <v>274</v>
      </c>
    </row>
    <row r="4056" spans="1:6" x14ac:dyDescent="0.25">
      <c r="A4056" t="s">
        <v>11097</v>
      </c>
      <c r="B4056" t="s">
        <v>73</v>
      </c>
      <c r="C4056" t="s">
        <v>127</v>
      </c>
      <c r="D4056" t="s">
        <v>10119</v>
      </c>
      <c r="E4056">
        <v>226</v>
      </c>
      <c r="F4056" t="s">
        <v>274</v>
      </c>
    </row>
    <row r="4057" spans="1:6" x14ac:dyDescent="0.25">
      <c r="A4057" t="s">
        <v>12783</v>
      </c>
      <c r="B4057" t="s">
        <v>73</v>
      </c>
      <c r="C4057" t="s">
        <v>128</v>
      </c>
      <c r="D4057" t="s">
        <v>10119</v>
      </c>
      <c r="E4057">
        <v>123</v>
      </c>
      <c r="F4057" t="s">
        <v>274</v>
      </c>
    </row>
    <row r="4058" spans="1:6" x14ac:dyDescent="0.25">
      <c r="A4058" t="s">
        <v>12757</v>
      </c>
      <c r="B4058" t="s">
        <v>73</v>
      </c>
      <c r="C4058" t="s">
        <v>129</v>
      </c>
      <c r="D4058" t="s">
        <v>10119</v>
      </c>
      <c r="E4058">
        <v>52</v>
      </c>
      <c r="F4058" t="s">
        <v>274</v>
      </c>
    </row>
    <row r="4059" spans="1:6" x14ac:dyDescent="0.25">
      <c r="A4059" t="s">
        <v>10171</v>
      </c>
      <c r="B4059" t="s">
        <v>73</v>
      </c>
      <c r="C4059" t="s">
        <v>130</v>
      </c>
      <c r="D4059" t="s">
        <v>10119</v>
      </c>
      <c r="E4059">
        <v>53</v>
      </c>
      <c r="F4059" t="s">
        <v>274</v>
      </c>
    </row>
    <row r="4060" spans="1:6" x14ac:dyDescent="0.25">
      <c r="A4060" t="s">
        <v>11445</v>
      </c>
      <c r="B4060" t="s">
        <v>73</v>
      </c>
      <c r="C4060" t="s">
        <v>131</v>
      </c>
      <c r="D4060" t="s">
        <v>10119</v>
      </c>
      <c r="E4060">
        <v>718</v>
      </c>
      <c r="F4060" t="s">
        <v>274</v>
      </c>
    </row>
    <row r="4061" spans="1:6" x14ac:dyDescent="0.25">
      <c r="A4061" t="s">
        <v>12617</v>
      </c>
      <c r="B4061" t="s">
        <v>73</v>
      </c>
      <c r="C4061" t="s">
        <v>132</v>
      </c>
      <c r="D4061" t="s">
        <v>10119</v>
      </c>
      <c r="E4061">
        <v>85</v>
      </c>
      <c r="F4061" t="s">
        <v>274</v>
      </c>
    </row>
    <row r="4062" spans="1:6" x14ac:dyDescent="0.25">
      <c r="A4062" t="s">
        <v>11559</v>
      </c>
      <c r="B4062" t="s">
        <v>73</v>
      </c>
      <c r="C4062" t="s">
        <v>133</v>
      </c>
      <c r="D4062" t="s">
        <v>10119</v>
      </c>
      <c r="E4062">
        <v>80</v>
      </c>
      <c r="F4062" t="s">
        <v>274</v>
      </c>
    </row>
    <row r="4063" spans="1:6" x14ac:dyDescent="0.25">
      <c r="A4063" t="s">
        <v>12441</v>
      </c>
      <c r="B4063" t="s">
        <v>73</v>
      </c>
      <c r="C4063" t="s">
        <v>134</v>
      </c>
      <c r="D4063" t="s">
        <v>10119</v>
      </c>
      <c r="E4063">
        <v>39</v>
      </c>
      <c r="F4063" t="s">
        <v>274</v>
      </c>
    </row>
    <row r="4064" spans="1:6" x14ac:dyDescent="0.25">
      <c r="A4064" t="s">
        <v>11080</v>
      </c>
      <c r="B4064" t="s">
        <v>73</v>
      </c>
      <c r="C4064" t="s">
        <v>135</v>
      </c>
      <c r="D4064" t="s">
        <v>10119</v>
      </c>
      <c r="E4064">
        <v>121</v>
      </c>
      <c r="F4064" t="s">
        <v>274</v>
      </c>
    </row>
    <row r="4065" spans="1:6" x14ac:dyDescent="0.25">
      <c r="A4065" t="s">
        <v>12071</v>
      </c>
      <c r="B4065" t="s">
        <v>73</v>
      </c>
      <c r="C4065" t="s">
        <v>136</v>
      </c>
      <c r="D4065" t="s">
        <v>10119</v>
      </c>
      <c r="E4065">
        <v>51</v>
      </c>
      <c r="F4065" t="s">
        <v>274</v>
      </c>
    </row>
    <row r="4066" spans="1:6" x14ac:dyDescent="0.25">
      <c r="A4066" t="s">
        <v>11168</v>
      </c>
      <c r="B4066" t="s">
        <v>73</v>
      </c>
      <c r="C4066" t="s">
        <v>137</v>
      </c>
      <c r="D4066" t="s">
        <v>10119</v>
      </c>
      <c r="E4066">
        <v>828</v>
      </c>
      <c r="F4066" t="s">
        <v>274</v>
      </c>
    </row>
    <row r="4067" spans="1:6" x14ac:dyDescent="0.25">
      <c r="A4067" t="s">
        <v>11949</v>
      </c>
      <c r="B4067" t="s">
        <v>73</v>
      </c>
      <c r="C4067" t="s">
        <v>138</v>
      </c>
      <c r="D4067" t="s">
        <v>10119</v>
      </c>
      <c r="E4067">
        <v>169</v>
      </c>
      <c r="F4067" t="s">
        <v>274</v>
      </c>
    </row>
    <row r="4068" spans="1:6" x14ac:dyDescent="0.25">
      <c r="A4068" t="s">
        <v>11171</v>
      </c>
      <c r="B4068" t="s">
        <v>73</v>
      </c>
      <c r="C4068" t="s">
        <v>139</v>
      </c>
      <c r="D4068" t="s">
        <v>10119</v>
      </c>
      <c r="E4068">
        <v>118</v>
      </c>
      <c r="F4068" t="s">
        <v>274</v>
      </c>
    </row>
    <row r="4069" spans="1:6" x14ac:dyDescent="0.25">
      <c r="A4069" t="s">
        <v>11063</v>
      </c>
      <c r="B4069" t="s">
        <v>73</v>
      </c>
      <c r="C4069" t="s">
        <v>140</v>
      </c>
      <c r="D4069" t="s">
        <v>10119</v>
      </c>
      <c r="E4069">
        <v>28</v>
      </c>
      <c r="F4069" t="s">
        <v>274</v>
      </c>
    </row>
    <row r="4070" spans="1:6" x14ac:dyDescent="0.25">
      <c r="A4070" t="s">
        <v>11140</v>
      </c>
      <c r="B4070" t="s">
        <v>73</v>
      </c>
      <c r="C4070" t="s">
        <v>141</v>
      </c>
      <c r="D4070" t="s">
        <v>10119</v>
      </c>
      <c r="E4070">
        <v>1</v>
      </c>
      <c r="F4070" t="s">
        <v>274</v>
      </c>
    </row>
    <row r="4071" spans="1:6" x14ac:dyDescent="0.25">
      <c r="A4071" t="s">
        <v>12093</v>
      </c>
      <c r="B4071" t="s">
        <v>73</v>
      </c>
      <c r="C4071" t="s">
        <v>142</v>
      </c>
      <c r="D4071" t="s">
        <v>10119</v>
      </c>
      <c r="E4071">
        <v>104</v>
      </c>
      <c r="F4071" t="s">
        <v>274</v>
      </c>
    </row>
    <row r="4072" spans="1:6" x14ac:dyDescent="0.25">
      <c r="A4072" t="s">
        <v>10348</v>
      </c>
      <c r="B4072" t="s">
        <v>73</v>
      </c>
      <c r="C4072" t="s">
        <v>143</v>
      </c>
      <c r="D4072" t="s">
        <v>10119</v>
      </c>
      <c r="E4072">
        <v>18</v>
      </c>
      <c r="F4072" t="s">
        <v>274</v>
      </c>
    </row>
    <row r="4073" spans="1:6" x14ac:dyDescent="0.25">
      <c r="A4073" t="s">
        <v>11085</v>
      </c>
      <c r="B4073" t="s">
        <v>73</v>
      </c>
      <c r="C4073" t="s">
        <v>144</v>
      </c>
      <c r="D4073" t="s">
        <v>10119</v>
      </c>
      <c r="E4073">
        <v>709</v>
      </c>
      <c r="F4073" t="s">
        <v>274</v>
      </c>
    </row>
    <row r="4074" spans="1:6" x14ac:dyDescent="0.25">
      <c r="A4074" t="s">
        <v>12581</v>
      </c>
      <c r="B4074" t="s">
        <v>73</v>
      </c>
      <c r="C4074" t="s">
        <v>145</v>
      </c>
      <c r="D4074" t="s">
        <v>10119</v>
      </c>
      <c r="E4074">
        <v>47</v>
      </c>
      <c r="F4074" t="s">
        <v>274</v>
      </c>
    </row>
    <row r="4075" spans="1:6" x14ac:dyDescent="0.25">
      <c r="A4075" t="s">
        <v>11018</v>
      </c>
      <c r="B4075" t="s">
        <v>73</v>
      </c>
      <c r="C4075" t="s">
        <v>146</v>
      </c>
      <c r="D4075" t="s">
        <v>10119</v>
      </c>
      <c r="E4075">
        <v>111</v>
      </c>
      <c r="F4075" t="s">
        <v>274</v>
      </c>
    </row>
    <row r="4076" spans="1:6" x14ac:dyDescent="0.25">
      <c r="A4076" t="s">
        <v>10764</v>
      </c>
      <c r="B4076" t="s">
        <v>73</v>
      </c>
      <c r="C4076" t="s">
        <v>147</v>
      </c>
      <c r="D4076" t="s">
        <v>10119</v>
      </c>
      <c r="E4076">
        <v>161</v>
      </c>
      <c r="F4076" t="s">
        <v>274</v>
      </c>
    </row>
    <row r="4077" spans="1:6" x14ac:dyDescent="0.25">
      <c r="A4077" t="s">
        <v>12917</v>
      </c>
      <c r="B4077" t="s">
        <v>73</v>
      </c>
      <c r="C4077" t="s">
        <v>148</v>
      </c>
      <c r="D4077" t="s">
        <v>10119</v>
      </c>
      <c r="E4077">
        <v>44</v>
      </c>
      <c r="F4077" t="s">
        <v>274</v>
      </c>
    </row>
    <row r="4078" spans="1:6" x14ac:dyDescent="0.25">
      <c r="A4078" t="s">
        <v>11154</v>
      </c>
      <c r="B4078" t="s">
        <v>73</v>
      </c>
      <c r="C4078" t="s">
        <v>149</v>
      </c>
      <c r="D4078" t="s">
        <v>10119</v>
      </c>
      <c r="E4078">
        <v>165</v>
      </c>
      <c r="F4078" t="s">
        <v>274</v>
      </c>
    </row>
    <row r="4079" spans="1:6" x14ac:dyDescent="0.25">
      <c r="A4079" t="s">
        <v>12031</v>
      </c>
      <c r="B4079" t="s">
        <v>73</v>
      </c>
      <c r="C4079" t="s">
        <v>150</v>
      </c>
      <c r="D4079" t="s">
        <v>10119</v>
      </c>
      <c r="E4079">
        <v>432</v>
      </c>
      <c r="F4079" t="s">
        <v>274</v>
      </c>
    </row>
    <row r="4080" spans="1:6" x14ac:dyDescent="0.25">
      <c r="A4080" t="s">
        <v>12402</v>
      </c>
      <c r="B4080" t="s">
        <v>73</v>
      </c>
      <c r="C4080" t="s">
        <v>151</v>
      </c>
      <c r="D4080" t="s">
        <v>10119</v>
      </c>
      <c r="E4080">
        <v>487</v>
      </c>
      <c r="F4080" t="s">
        <v>274</v>
      </c>
    </row>
    <row r="4081" spans="1:6" x14ac:dyDescent="0.25">
      <c r="A4081" t="s">
        <v>10403</v>
      </c>
      <c r="B4081" t="s">
        <v>73</v>
      </c>
      <c r="C4081" t="s">
        <v>152</v>
      </c>
      <c r="D4081" t="s">
        <v>10119</v>
      </c>
      <c r="E4081">
        <v>52</v>
      </c>
      <c r="F4081" t="s">
        <v>274</v>
      </c>
    </row>
    <row r="4082" spans="1:6" x14ac:dyDescent="0.25">
      <c r="A4082" t="s">
        <v>11124</v>
      </c>
      <c r="B4082" t="s">
        <v>73</v>
      </c>
      <c r="C4082" t="s">
        <v>153</v>
      </c>
      <c r="D4082" t="s">
        <v>10119</v>
      </c>
      <c r="E4082">
        <v>329</v>
      </c>
      <c r="F4082" t="s">
        <v>274</v>
      </c>
    </row>
    <row r="4083" spans="1:6" x14ac:dyDescent="0.25">
      <c r="A4083" t="s">
        <v>11401</v>
      </c>
      <c r="B4083" t="s">
        <v>73</v>
      </c>
      <c r="C4083" t="s">
        <v>154</v>
      </c>
      <c r="D4083" t="s">
        <v>10119</v>
      </c>
      <c r="E4083">
        <v>226</v>
      </c>
      <c r="F4083" t="s">
        <v>274</v>
      </c>
    </row>
    <row r="4084" spans="1:6" x14ac:dyDescent="0.25">
      <c r="A4084" t="s">
        <v>11137</v>
      </c>
      <c r="B4084" t="s">
        <v>73</v>
      </c>
      <c r="C4084" t="s">
        <v>155</v>
      </c>
      <c r="D4084" t="s">
        <v>10119</v>
      </c>
      <c r="E4084">
        <v>271</v>
      </c>
      <c r="F4084" t="s">
        <v>274</v>
      </c>
    </row>
    <row r="4085" spans="1:6" x14ac:dyDescent="0.25">
      <c r="A4085" t="s">
        <v>12721</v>
      </c>
      <c r="B4085" t="s">
        <v>73</v>
      </c>
      <c r="C4085" t="s">
        <v>156</v>
      </c>
      <c r="D4085" t="s">
        <v>10119</v>
      </c>
      <c r="E4085">
        <v>116</v>
      </c>
      <c r="F4085" t="s">
        <v>274</v>
      </c>
    </row>
    <row r="4086" spans="1:6" x14ac:dyDescent="0.25">
      <c r="A4086" t="s">
        <v>12584</v>
      </c>
      <c r="B4086" t="s">
        <v>73</v>
      </c>
      <c r="C4086" t="s">
        <v>157</v>
      </c>
      <c r="D4086" t="s">
        <v>10119</v>
      </c>
      <c r="E4086">
        <v>65</v>
      </c>
      <c r="F4086" t="s">
        <v>274</v>
      </c>
    </row>
    <row r="4087" spans="1:6" x14ac:dyDescent="0.25">
      <c r="A4087" t="s">
        <v>12852</v>
      </c>
      <c r="B4087" t="s">
        <v>73</v>
      </c>
      <c r="C4087" t="s">
        <v>158</v>
      </c>
      <c r="D4087" t="s">
        <v>10119</v>
      </c>
      <c r="E4087">
        <v>245</v>
      </c>
      <c r="F4087" t="s">
        <v>274</v>
      </c>
    </row>
    <row r="4088" spans="1:6" x14ac:dyDescent="0.25">
      <c r="A4088" t="s">
        <v>12101</v>
      </c>
      <c r="B4088" t="s">
        <v>73</v>
      </c>
      <c r="C4088" t="s">
        <v>159</v>
      </c>
      <c r="D4088" t="s">
        <v>10119</v>
      </c>
      <c r="E4088">
        <v>152</v>
      </c>
      <c r="F4088" t="s">
        <v>274</v>
      </c>
    </row>
    <row r="4089" spans="1:6" x14ac:dyDescent="0.25">
      <c r="A4089" t="s">
        <v>11058</v>
      </c>
      <c r="B4089" t="s">
        <v>73</v>
      </c>
      <c r="C4089" t="s">
        <v>160</v>
      </c>
      <c r="D4089" t="s">
        <v>10119</v>
      </c>
      <c r="E4089">
        <v>183</v>
      </c>
      <c r="F4089" t="s">
        <v>274</v>
      </c>
    </row>
    <row r="4090" spans="1:6" x14ac:dyDescent="0.25">
      <c r="A4090" t="s">
        <v>12043</v>
      </c>
      <c r="B4090" t="s">
        <v>73</v>
      </c>
      <c r="C4090" t="s">
        <v>161</v>
      </c>
      <c r="D4090" t="s">
        <v>10119</v>
      </c>
      <c r="E4090">
        <v>42</v>
      </c>
      <c r="F4090" t="s">
        <v>274</v>
      </c>
    </row>
    <row r="4091" spans="1:6" x14ac:dyDescent="0.25">
      <c r="A4091" t="s">
        <v>11152</v>
      </c>
      <c r="B4091" t="s">
        <v>73</v>
      </c>
      <c r="C4091" t="s">
        <v>162</v>
      </c>
      <c r="D4091" t="s">
        <v>10119</v>
      </c>
      <c r="E4091">
        <v>133</v>
      </c>
      <c r="F4091" t="s">
        <v>274</v>
      </c>
    </row>
    <row r="4092" spans="1:6" x14ac:dyDescent="0.25">
      <c r="A4092" t="s">
        <v>11090</v>
      </c>
      <c r="B4092" t="s">
        <v>73</v>
      </c>
      <c r="C4092" t="s">
        <v>163</v>
      </c>
      <c r="D4092" t="s">
        <v>10119</v>
      </c>
      <c r="E4092">
        <v>69</v>
      </c>
      <c r="F4092" t="s">
        <v>274</v>
      </c>
    </row>
    <row r="4093" spans="1:6" x14ac:dyDescent="0.25">
      <c r="A4093" t="s">
        <v>12850</v>
      </c>
      <c r="B4093" t="s">
        <v>73</v>
      </c>
      <c r="C4093" t="s">
        <v>164</v>
      </c>
      <c r="D4093" t="s">
        <v>10119</v>
      </c>
      <c r="E4093">
        <v>87</v>
      </c>
      <c r="F4093" t="s">
        <v>274</v>
      </c>
    </row>
    <row r="4094" spans="1:6" x14ac:dyDescent="0.25">
      <c r="A4094" t="s">
        <v>12897</v>
      </c>
      <c r="B4094" t="s">
        <v>73</v>
      </c>
      <c r="C4094" t="s">
        <v>165</v>
      </c>
      <c r="D4094" t="s">
        <v>10119</v>
      </c>
      <c r="E4094">
        <v>266</v>
      </c>
      <c r="F4094" t="s">
        <v>274</v>
      </c>
    </row>
    <row r="4095" spans="1:6" x14ac:dyDescent="0.25">
      <c r="A4095" t="s">
        <v>12504</v>
      </c>
      <c r="B4095" t="s">
        <v>73</v>
      </c>
      <c r="C4095" t="s">
        <v>166</v>
      </c>
      <c r="D4095" t="s">
        <v>10119</v>
      </c>
      <c r="E4095">
        <v>59</v>
      </c>
      <c r="F4095" t="s">
        <v>274</v>
      </c>
    </row>
    <row r="4096" spans="1:6" x14ac:dyDescent="0.25">
      <c r="A4096" t="s">
        <v>10822</v>
      </c>
      <c r="B4096" t="s">
        <v>73</v>
      </c>
      <c r="C4096" t="s">
        <v>167</v>
      </c>
      <c r="D4096" t="s">
        <v>10119</v>
      </c>
      <c r="E4096">
        <v>67</v>
      </c>
      <c r="F4096" t="s">
        <v>274</v>
      </c>
    </row>
    <row r="4097" spans="1:6" x14ac:dyDescent="0.25">
      <c r="A4097" t="s">
        <v>12390</v>
      </c>
      <c r="B4097" t="s">
        <v>73</v>
      </c>
      <c r="C4097" t="s">
        <v>168</v>
      </c>
      <c r="D4097" t="s">
        <v>10119</v>
      </c>
      <c r="E4097">
        <v>215</v>
      </c>
      <c r="F4097" t="s">
        <v>274</v>
      </c>
    </row>
    <row r="4098" spans="1:6" x14ac:dyDescent="0.25">
      <c r="A4098" t="s">
        <v>10530</v>
      </c>
      <c r="B4098" t="s">
        <v>73</v>
      </c>
      <c r="C4098" t="s">
        <v>169</v>
      </c>
      <c r="D4098" t="s">
        <v>10119</v>
      </c>
      <c r="E4098">
        <v>114</v>
      </c>
      <c r="F4098" t="s">
        <v>274</v>
      </c>
    </row>
    <row r="4099" spans="1:6" x14ac:dyDescent="0.25">
      <c r="A4099" t="s">
        <v>12120</v>
      </c>
      <c r="B4099" t="s">
        <v>73</v>
      </c>
      <c r="C4099" t="s">
        <v>170</v>
      </c>
      <c r="D4099" t="s">
        <v>10119</v>
      </c>
      <c r="E4099">
        <v>79</v>
      </c>
      <c r="F4099" t="s">
        <v>274</v>
      </c>
    </row>
    <row r="4100" spans="1:6" x14ac:dyDescent="0.25">
      <c r="A4100" t="s">
        <v>11052</v>
      </c>
      <c r="B4100" t="s">
        <v>73</v>
      </c>
      <c r="C4100" t="s">
        <v>171</v>
      </c>
      <c r="D4100" t="s">
        <v>10119</v>
      </c>
      <c r="E4100">
        <v>210</v>
      </c>
      <c r="F4100" t="s">
        <v>274</v>
      </c>
    </row>
    <row r="4101" spans="1:6" x14ac:dyDescent="0.25">
      <c r="A4101" t="s">
        <v>10464</v>
      </c>
      <c r="B4101" t="s">
        <v>73</v>
      </c>
      <c r="C4101" t="s">
        <v>172</v>
      </c>
      <c r="D4101" t="s">
        <v>10119</v>
      </c>
      <c r="E4101">
        <v>94</v>
      </c>
      <c r="F4101" t="s">
        <v>274</v>
      </c>
    </row>
    <row r="4102" spans="1:6" x14ac:dyDescent="0.25">
      <c r="A4102" t="s">
        <v>12355</v>
      </c>
      <c r="B4102" t="s">
        <v>73</v>
      </c>
      <c r="C4102" t="s">
        <v>246</v>
      </c>
      <c r="D4102" t="s">
        <v>10119</v>
      </c>
      <c r="E4102">
        <v>8</v>
      </c>
      <c r="F4102" t="s">
        <v>274</v>
      </c>
    </row>
    <row r="4103" spans="1:6" x14ac:dyDescent="0.25">
      <c r="A4103" t="s">
        <v>12010</v>
      </c>
      <c r="B4103" t="s">
        <v>73</v>
      </c>
      <c r="C4103" t="s">
        <v>173</v>
      </c>
      <c r="D4103" t="s">
        <v>10119</v>
      </c>
      <c r="E4103">
        <v>100</v>
      </c>
      <c r="F4103" t="s">
        <v>274</v>
      </c>
    </row>
    <row r="4104" spans="1:6" x14ac:dyDescent="0.25">
      <c r="A4104" t="s">
        <v>10722</v>
      </c>
      <c r="B4104" t="s">
        <v>73</v>
      </c>
      <c r="C4104" t="s">
        <v>174</v>
      </c>
      <c r="D4104" t="s">
        <v>10119</v>
      </c>
      <c r="E4104">
        <v>357</v>
      </c>
      <c r="F4104" t="s">
        <v>274</v>
      </c>
    </row>
    <row r="4105" spans="1:6" x14ac:dyDescent="0.25">
      <c r="A4105" t="s">
        <v>11987</v>
      </c>
      <c r="B4105" t="s">
        <v>73</v>
      </c>
      <c r="C4105" t="s">
        <v>175</v>
      </c>
      <c r="D4105" t="s">
        <v>10119</v>
      </c>
      <c r="E4105">
        <v>101</v>
      </c>
      <c r="F4105" t="s">
        <v>274</v>
      </c>
    </row>
    <row r="4106" spans="1:6" x14ac:dyDescent="0.25">
      <c r="A4106" t="s">
        <v>12842</v>
      </c>
      <c r="B4106" t="s">
        <v>73</v>
      </c>
      <c r="C4106" t="s">
        <v>176</v>
      </c>
      <c r="D4106" t="s">
        <v>10119</v>
      </c>
      <c r="E4106">
        <v>336</v>
      </c>
      <c r="F4106" t="s">
        <v>274</v>
      </c>
    </row>
    <row r="4107" spans="1:6" x14ac:dyDescent="0.25">
      <c r="A4107" t="s">
        <v>11176</v>
      </c>
      <c r="B4107" t="s">
        <v>73</v>
      </c>
      <c r="C4107" t="s">
        <v>177</v>
      </c>
      <c r="D4107" t="s">
        <v>10119</v>
      </c>
      <c r="E4107">
        <v>108</v>
      </c>
      <c r="F4107" t="s">
        <v>274</v>
      </c>
    </row>
    <row r="4108" spans="1:6" x14ac:dyDescent="0.25">
      <c r="A4108" t="s">
        <v>11397</v>
      </c>
      <c r="B4108" t="s">
        <v>73</v>
      </c>
      <c r="C4108" t="s">
        <v>178</v>
      </c>
      <c r="D4108" t="s">
        <v>10119</v>
      </c>
      <c r="E4108">
        <v>68</v>
      </c>
      <c r="F4108" t="s">
        <v>274</v>
      </c>
    </row>
    <row r="4109" spans="1:6" x14ac:dyDescent="0.25">
      <c r="A4109" t="s">
        <v>12048</v>
      </c>
      <c r="B4109" t="s">
        <v>73</v>
      </c>
      <c r="C4109" t="s">
        <v>179</v>
      </c>
      <c r="D4109" t="s">
        <v>10119</v>
      </c>
      <c r="E4109">
        <v>63</v>
      </c>
      <c r="F4109" t="s">
        <v>274</v>
      </c>
    </row>
    <row r="4110" spans="1:6" x14ac:dyDescent="0.25">
      <c r="A4110" t="s">
        <v>10299</v>
      </c>
      <c r="B4110" t="s">
        <v>73</v>
      </c>
      <c r="C4110" t="s">
        <v>180</v>
      </c>
      <c r="D4110" t="s">
        <v>10119</v>
      </c>
      <c r="E4110">
        <v>79</v>
      </c>
      <c r="F4110" t="s">
        <v>274</v>
      </c>
    </row>
    <row r="4111" spans="1:6" x14ac:dyDescent="0.25">
      <c r="A4111" t="s">
        <v>11115</v>
      </c>
      <c r="B4111" t="s">
        <v>73</v>
      </c>
      <c r="C4111" t="s">
        <v>181</v>
      </c>
      <c r="D4111" t="s">
        <v>10119</v>
      </c>
      <c r="E4111">
        <v>104</v>
      </c>
      <c r="F4111" t="s">
        <v>274</v>
      </c>
    </row>
    <row r="4112" spans="1:6" x14ac:dyDescent="0.25">
      <c r="A4112" t="s">
        <v>10768</v>
      </c>
      <c r="B4112" t="s">
        <v>73</v>
      </c>
      <c r="C4112" t="s">
        <v>182</v>
      </c>
      <c r="D4112" t="s">
        <v>10119</v>
      </c>
      <c r="E4112">
        <v>80</v>
      </c>
      <c r="F4112" t="s">
        <v>274</v>
      </c>
    </row>
    <row r="4113" spans="1:6" x14ac:dyDescent="0.25">
      <c r="A4113" t="s">
        <v>12356</v>
      </c>
      <c r="B4113" t="s">
        <v>73</v>
      </c>
      <c r="C4113" t="s">
        <v>183</v>
      </c>
      <c r="D4113" t="s">
        <v>10119</v>
      </c>
      <c r="E4113">
        <v>119</v>
      </c>
      <c r="F4113" t="s">
        <v>274</v>
      </c>
    </row>
    <row r="4114" spans="1:6" x14ac:dyDescent="0.25">
      <c r="A4114" t="s">
        <v>10504</v>
      </c>
      <c r="B4114" t="s">
        <v>73</v>
      </c>
      <c r="C4114" t="s">
        <v>184</v>
      </c>
      <c r="D4114" t="s">
        <v>10119</v>
      </c>
      <c r="E4114">
        <v>112</v>
      </c>
      <c r="F4114" t="s">
        <v>274</v>
      </c>
    </row>
    <row r="4115" spans="1:6" x14ac:dyDescent="0.25">
      <c r="A4115" t="s">
        <v>12123</v>
      </c>
      <c r="B4115" t="s">
        <v>73</v>
      </c>
      <c r="C4115" t="s">
        <v>185</v>
      </c>
      <c r="D4115" t="s">
        <v>10119</v>
      </c>
      <c r="E4115">
        <v>131</v>
      </c>
      <c r="F4115" t="s">
        <v>274</v>
      </c>
    </row>
    <row r="4116" spans="1:6" x14ac:dyDescent="0.25">
      <c r="A4116" t="s">
        <v>10617</v>
      </c>
      <c r="B4116" t="s">
        <v>73</v>
      </c>
      <c r="C4116" t="s">
        <v>186</v>
      </c>
      <c r="D4116" t="s">
        <v>10119</v>
      </c>
      <c r="E4116">
        <v>10</v>
      </c>
      <c r="F4116" t="s">
        <v>274</v>
      </c>
    </row>
    <row r="4117" spans="1:6" x14ac:dyDescent="0.25">
      <c r="A4117" t="s">
        <v>12050</v>
      </c>
      <c r="B4117" t="s">
        <v>73</v>
      </c>
      <c r="C4117" t="s">
        <v>187</v>
      </c>
      <c r="D4117" t="s">
        <v>10119</v>
      </c>
      <c r="E4117">
        <v>113</v>
      </c>
      <c r="F4117" t="s">
        <v>274</v>
      </c>
    </row>
    <row r="4118" spans="1:6" x14ac:dyDescent="0.25">
      <c r="A4118" t="s">
        <v>12710</v>
      </c>
      <c r="B4118" t="s">
        <v>73</v>
      </c>
      <c r="C4118" t="s">
        <v>188</v>
      </c>
      <c r="D4118" t="s">
        <v>10119</v>
      </c>
      <c r="E4118">
        <v>78</v>
      </c>
      <c r="F4118" t="s">
        <v>274</v>
      </c>
    </row>
    <row r="4119" spans="1:6" x14ac:dyDescent="0.25">
      <c r="A4119" t="s">
        <v>10828</v>
      </c>
      <c r="B4119" t="s">
        <v>73</v>
      </c>
      <c r="C4119" t="s">
        <v>189</v>
      </c>
      <c r="D4119" t="s">
        <v>10119</v>
      </c>
      <c r="E4119">
        <v>62</v>
      </c>
      <c r="F4119" t="s">
        <v>274</v>
      </c>
    </row>
    <row r="4120" spans="1:6" x14ac:dyDescent="0.25">
      <c r="A4120" t="s">
        <v>12370</v>
      </c>
      <c r="B4120" t="s">
        <v>73</v>
      </c>
      <c r="C4120" t="s">
        <v>190</v>
      </c>
      <c r="D4120" t="s">
        <v>10119</v>
      </c>
      <c r="E4120">
        <v>169</v>
      </c>
      <c r="F4120" t="s">
        <v>274</v>
      </c>
    </row>
    <row r="4121" spans="1:6" x14ac:dyDescent="0.25">
      <c r="A4121" t="s">
        <v>11800</v>
      </c>
      <c r="B4121" t="s">
        <v>73</v>
      </c>
      <c r="C4121" t="s">
        <v>191</v>
      </c>
      <c r="D4121" t="s">
        <v>10119</v>
      </c>
      <c r="E4121">
        <v>86</v>
      </c>
      <c r="F4121" t="s">
        <v>274</v>
      </c>
    </row>
    <row r="4122" spans="1:6" x14ac:dyDescent="0.25">
      <c r="A4122" t="s">
        <v>11004</v>
      </c>
      <c r="B4122" t="s">
        <v>73</v>
      </c>
      <c r="C4122" t="s">
        <v>192</v>
      </c>
      <c r="D4122" t="s">
        <v>10119</v>
      </c>
      <c r="E4122">
        <v>63</v>
      </c>
      <c r="F4122" t="s">
        <v>274</v>
      </c>
    </row>
    <row r="4123" spans="1:6" x14ac:dyDescent="0.25">
      <c r="A4123" t="s">
        <v>11990</v>
      </c>
      <c r="B4123" t="s">
        <v>73</v>
      </c>
      <c r="C4123" t="s">
        <v>193</v>
      </c>
      <c r="D4123" t="s">
        <v>10119</v>
      </c>
      <c r="E4123">
        <v>92</v>
      </c>
      <c r="F4123" t="s">
        <v>274</v>
      </c>
    </row>
    <row r="4124" spans="1:6" x14ac:dyDescent="0.25">
      <c r="A4124" t="s">
        <v>11214</v>
      </c>
      <c r="B4124" t="s">
        <v>73</v>
      </c>
      <c r="C4124" t="s">
        <v>194</v>
      </c>
      <c r="D4124" t="s">
        <v>10119</v>
      </c>
      <c r="E4124">
        <v>176</v>
      </c>
      <c r="F4124" t="s">
        <v>274</v>
      </c>
    </row>
    <row r="4125" spans="1:6" x14ac:dyDescent="0.25">
      <c r="A4125" t="s">
        <v>12359</v>
      </c>
      <c r="B4125" t="s">
        <v>73</v>
      </c>
      <c r="C4125" t="s">
        <v>195</v>
      </c>
      <c r="D4125" t="s">
        <v>10119</v>
      </c>
      <c r="E4125">
        <v>109</v>
      </c>
      <c r="F4125" t="s">
        <v>274</v>
      </c>
    </row>
    <row r="4126" spans="1:6" x14ac:dyDescent="0.25">
      <c r="A4126" t="s">
        <v>11430</v>
      </c>
      <c r="B4126" t="s">
        <v>73</v>
      </c>
      <c r="C4126" t="s">
        <v>196</v>
      </c>
      <c r="D4126" t="s">
        <v>10119</v>
      </c>
      <c r="E4126">
        <v>44</v>
      </c>
      <c r="F4126" t="s">
        <v>274</v>
      </c>
    </row>
    <row r="4127" spans="1:6" x14ac:dyDescent="0.25">
      <c r="A4127" t="s">
        <v>12760</v>
      </c>
      <c r="B4127" t="s">
        <v>73</v>
      </c>
      <c r="C4127" t="s">
        <v>197</v>
      </c>
      <c r="D4127" t="s">
        <v>10119</v>
      </c>
      <c r="E4127">
        <v>83</v>
      </c>
      <c r="F4127" t="s">
        <v>274</v>
      </c>
    </row>
    <row r="4128" spans="1:6" x14ac:dyDescent="0.25">
      <c r="A4128" t="s">
        <v>10165</v>
      </c>
      <c r="B4128" t="s">
        <v>73</v>
      </c>
      <c r="C4128" t="s">
        <v>198</v>
      </c>
      <c r="D4128" t="s">
        <v>10119</v>
      </c>
      <c r="E4128">
        <v>99</v>
      </c>
      <c r="F4128" t="s">
        <v>274</v>
      </c>
    </row>
    <row r="4129" spans="1:6" x14ac:dyDescent="0.25">
      <c r="A4129" t="s">
        <v>12392</v>
      </c>
      <c r="B4129" t="s">
        <v>73</v>
      </c>
      <c r="C4129" t="s">
        <v>199</v>
      </c>
      <c r="D4129" t="s">
        <v>10119</v>
      </c>
      <c r="E4129">
        <v>192</v>
      </c>
      <c r="F4129" t="s">
        <v>274</v>
      </c>
    </row>
    <row r="4130" spans="1:6" x14ac:dyDescent="0.25">
      <c r="A4130" t="s">
        <v>12652</v>
      </c>
      <c r="B4130" t="s">
        <v>73</v>
      </c>
      <c r="C4130" t="s">
        <v>200</v>
      </c>
      <c r="D4130" t="s">
        <v>10119</v>
      </c>
      <c r="E4130">
        <v>33</v>
      </c>
      <c r="F4130" t="s">
        <v>274</v>
      </c>
    </row>
    <row r="4131" spans="1:6" x14ac:dyDescent="0.25">
      <c r="A4131" t="s">
        <v>10130</v>
      </c>
      <c r="B4131" t="s">
        <v>73</v>
      </c>
      <c r="C4131" t="s">
        <v>201</v>
      </c>
      <c r="D4131" t="s">
        <v>10119</v>
      </c>
      <c r="E4131">
        <v>299</v>
      </c>
      <c r="F4131" t="s">
        <v>274</v>
      </c>
    </row>
    <row r="4132" spans="1:6" x14ac:dyDescent="0.25">
      <c r="A4132" t="s">
        <v>10389</v>
      </c>
      <c r="B4132" t="s">
        <v>73</v>
      </c>
      <c r="C4132" t="s">
        <v>202</v>
      </c>
      <c r="D4132" t="s">
        <v>10119</v>
      </c>
      <c r="E4132">
        <v>189</v>
      </c>
      <c r="F4132" t="s">
        <v>274</v>
      </c>
    </row>
    <row r="4133" spans="1:6" x14ac:dyDescent="0.25">
      <c r="A4133" t="s">
        <v>10740</v>
      </c>
      <c r="B4133" t="s">
        <v>73</v>
      </c>
      <c r="C4133" t="s">
        <v>203</v>
      </c>
      <c r="D4133" t="s">
        <v>10119</v>
      </c>
      <c r="E4133">
        <v>89</v>
      </c>
      <c r="F4133" t="s">
        <v>274</v>
      </c>
    </row>
    <row r="4134" spans="1:6" x14ac:dyDescent="0.25">
      <c r="A4134" t="s">
        <v>12514</v>
      </c>
      <c r="B4134" t="s">
        <v>73</v>
      </c>
      <c r="C4134" t="s">
        <v>204</v>
      </c>
      <c r="D4134" t="s">
        <v>10119</v>
      </c>
      <c r="E4134">
        <v>48</v>
      </c>
      <c r="F4134" t="s">
        <v>274</v>
      </c>
    </row>
    <row r="4135" spans="1:6" x14ac:dyDescent="0.25">
      <c r="A4135" t="s">
        <v>10612</v>
      </c>
      <c r="B4135" t="s">
        <v>73</v>
      </c>
      <c r="C4135" t="s">
        <v>205</v>
      </c>
      <c r="D4135" t="s">
        <v>10119</v>
      </c>
      <c r="E4135">
        <v>229</v>
      </c>
      <c r="F4135" t="s">
        <v>274</v>
      </c>
    </row>
    <row r="4136" spans="1:6" x14ac:dyDescent="0.25">
      <c r="A4136" t="s">
        <v>11665</v>
      </c>
      <c r="B4136" t="s">
        <v>73</v>
      </c>
      <c r="C4136" t="s">
        <v>206</v>
      </c>
      <c r="D4136" t="s">
        <v>10119</v>
      </c>
      <c r="E4136">
        <v>69</v>
      </c>
      <c r="F4136" t="s">
        <v>274</v>
      </c>
    </row>
    <row r="4137" spans="1:6" x14ac:dyDescent="0.25">
      <c r="A4137" t="s">
        <v>10146</v>
      </c>
      <c r="B4137" t="s">
        <v>73</v>
      </c>
      <c r="C4137" t="s">
        <v>207</v>
      </c>
      <c r="D4137" t="s">
        <v>10119</v>
      </c>
      <c r="E4137">
        <v>894</v>
      </c>
      <c r="F4137" t="s">
        <v>274</v>
      </c>
    </row>
    <row r="4138" spans="1:6" x14ac:dyDescent="0.25">
      <c r="A4138" t="s">
        <v>12369</v>
      </c>
      <c r="B4138" t="s">
        <v>73</v>
      </c>
      <c r="C4138" t="s">
        <v>208</v>
      </c>
      <c r="D4138" t="s">
        <v>10119</v>
      </c>
      <c r="E4138">
        <v>154</v>
      </c>
      <c r="F4138" t="s">
        <v>274</v>
      </c>
    </row>
    <row r="4139" spans="1:6" x14ac:dyDescent="0.25">
      <c r="A4139" t="s">
        <v>11082</v>
      </c>
      <c r="B4139" t="s">
        <v>73</v>
      </c>
      <c r="C4139" t="s">
        <v>209</v>
      </c>
      <c r="D4139" t="s">
        <v>10119</v>
      </c>
      <c r="E4139">
        <v>132</v>
      </c>
      <c r="F4139" t="s">
        <v>274</v>
      </c>
    </row>
    <row r="4140" spans="1:6" x14ac:dyDescent="0.25">
      <c r="A4140" t="s">
        <v>10154</v>
      </c>
      <c r="B4140" t="s">
        <v>73</v>
      </c>
      <c r="C4140" t="s">
        <v>210</v>
      </c>
      <c r="D4140" t="s">
        <v>10119</v>
      </c>
      <c r="E4140">
        <v>140</v>
      </c>
      <c r="F4140" t="s">
        <v>274</v>
      </c>
    </row>
    <row r="4141" spans="1:6" x14ac:dyDescent="0.25">
      <c r="A4141" t="s">
        <v>10519</v>
      </c>
      <c r="B4141" t="s">
        <v>73</v>
      </c>
      <c r="C4141" t="s">
        <v>211</v>
      </c>
      <c r="D4141" t="s">
        <v>10119</v>
      </c>
      <c r="E4141">
        <v>64</v>
      </c>
      <c r="F4141" t="s">
        <v>274</v>
      </c>
    </row>
    <row r="4142" spans="1:6" x14ac:dyDescent="0.25">
      <c r="A4142" t="s">
        <v>10744</v>
      </c>
      <c r="B4142" t="s">
        <v>73</v>
      </c>
      <c r="C4142" t="s">
        <v>212</v>
      </c>
      <c r="D4142" t="s">
        <v>10119</v>
      </c>
      <c r="E4142">
        <v>120</v>
      </c>
      <c r="F4142" t="s">
        <v>274</v>
      </c>
    </row>
    <row r="4143" spans="1:6" x14ac:dyDescent="0.25">
      <c r="A4143" t="s">
        <v>10118</v>
      </c>
      <c r="B4143" t="s">
        <v>73</v>
      </c>
      <c r="C4143" t="s">
        <v>213</v>
      </c>
      <c r="D4143" t="s">
        <v>10119</v>
      </c>
      <c r="E4143">
        <v>54</v>
      </c>
      <c r="F4143" t="s">
        <v>274</v>
      </c>
    </row>
    <row r="4144" spans="1:6" x14ac:dyDescent="0.25">
      <c r="A4144" t="s">
        <v>10846</v>
      </c>
      <c r="B4144" t="s">
        <v>73</v>
      </c>
      <c r="C4144" t="s">
        <v>214</v>
      </c>
      <c r="D4144" t="s">
        <v>10119</v>
      </c>
      <c r="E4144">
        <v>71</v>
      </c>
      <c r="F4144" t="s">
        <v>274</v>
      </c>
    </row>
    <row r="4145" spans="1:6" x14ac:dyDescent="0.25">
      <c r="A4145" t="s">
        <v>12740</v>
      </c>
      <c r="B4145" t="s">
        <v>73</v>
      </c>
      <c r="C4145" t="s">
        <v>215</v>
      </c>
      <c r="D4145" t="s">
        <v>10119</v>
      </c>
      <c r="E4145">
        <v>123</v>
      </c>
      <c r="F4145" t="s">
        <v>274</v>
      </c>
    </row>
    <row r="4146" spans="1:6" x14ac:dyDescent="0.25">
      <c r="A4146" t="s">
        <v>10608</v>
      </c>
      <c r="B4146" t="s">
        <v>73</v>
      </c>
      <c r="C4146" t="s">
        <v>216</v>
      </c>
      <c r="D4146" t="s">
        <v>10119</v>
      </c>
      <c r="E4146">
        <v>182</v>
      </c>
      <c r="F4146" t="s">
        <v>274</v>
      </c>
    </row>
    <row r="4147" spans="1:6" x14ac:dyDescent="0.25">
      <c r="A4147" t="s">
        <v>12833</v>
      </c>
      <c r="B4147" t="s">
        <v>73</v>
      </c>
      <c r="C4147" t="s">
        <v>217</v>
      </c>
      <c r="D4147" t="s">
        <v>10119</v>
      </c>
      <c r="E4147">
        <v>61</v>
      </c>
      <c r="F4147" t="s">
        <v>274</v>
      </c>
    </row>
    <row r="4148" spans="1:6" x14ac:dyDescent="0.25">
      <c r="A4148" t="s">
        <v>10516</v>
      </c>
      <c r="B4148" t="s">
        <v>73</v>
      </c>
      <c r="C4148" t="s">
        <v>218</v>
      </c>
      <c r="D4148" t="s">
        <v>10119</v>
      </c>
      <c r="E4148">
        <v>146</v>
      </c>
      <c r="F4148" t="s">
        <v>274</v>
      </c>
    </row>
    <row r="4149" spans="1:6" x14ac:dyDescent="0.25">
      <c r="A4149" t="s">
        <v>11479</v>
      </c>
      <c r="B4149" t="s">
        <v>73</v>
      </c>
      <c r="C4149" t="s">
        <v>219</v>
      </c>
      <c r="D4149" t="s">
        <v>10119</v>
      </c>
      <c r="E4149">
        <v>126</v>
      </c>
      <c r="F4149" t="s">
        <v>274</v>
      </c>
    </row>
    <row r="4150" spans="1:6" x14ac:dyDescent="0.25">
      <c r="A4150" t="s">
        <v>11814</v>
      </c>
      <c r="B4150" t="s">
        <v>73</v>
      </c>
      <c r="C4150" t="s">
        <v>220</v>
      </c>
      <c r="D4150" t="s">
        <v>10119</v>
      </c>
      <c r="E4150">
        <v>87</v>
      </c>
      <c r="F4150" t="s">
        <v>274</v>
      </c>
    </row>
    <row r="4151" spans="1:6" x14ac:dyDescent="0.25">
      <c r="A4151" t="s">
        <v>11781</v>
      </c>
      <c r="B4151" t="s">
        <v>73</v>
      </c>
      <c r="C4151" t="s">
        <v>221</v>
      </c>
      <c r="D4151" t="s">
        <v>10119</v>
      </c>
      <c r="E4151">
        <v>238</v>
      </c>
      <c r="F4151" t="s">
        <v>274</v>
      </c>
    </row>
    <row r="4152" spans="1:6" x14ac:dyDescent="0.25">
      <c r="A4152" t="s">
        <v>12025</v>
      </c>
      <c r="B4152" t="s">
        <v>73</v>
      </c>
      <c r="C4152" t="s">
        <v>222</v>
      </c>
      <c r="D4152" t="s">
        <v>10119</v>
      </c>
      <c r="E4152">
        <v>97</v>
      </c>
      <c r="F4152" t="s">
        <v>274</v>
      </c>
    </row>
    <row r="4153" spans="1:6" x14ac:dyDescent="0.25">
      <c r="A4153" t="s">
        <v>11390</v>
      </c>
      <c r="B4153" t="s">
        <v>73</v>
      </c>
      <c r="C4153" t="s">
        <v>223</v>
      </c>
      <c r="D4153" t="s">
        <v>10119</v>
      </c>
      <c r="E4153">
        <v>189</v>
      </c>
      <c r="F4153" t="s">
        <v>274</v>
      </c>
    </row>
    <row r="4154" spans="1:6" x14ac:dyDescent="0.25">
      <c r="A4154" t="s">
        <v>12023</v>
      </c>
      <c r="B4154" t="s">
        <v>73</v>
      </c>
      <c r="C4154" t="s">
        <v>224</v>
      </c>
      <c r="D4154" t="s">
        <v>10119</v>
      </c>
      <c r="E4154">
        <v>363</v>
      </c>
      <c r="F4154" t="s">
        <v>274</v>
      </c>
    </row>
    <row r="4155" spans="1:6" x14ac:dyDescent="0.25">
      <c r="A4155" t="s">
        <v>12102</v>
      </c>
      <c r="B4155" t="s">
        <v>73</v>
      </c>
      <c r="C4155" t="s">
        <v>225</v>
      </c>
      <c r="D4155" t="s">
        <v>10119</v>
      </c>
      <c r="E4155">
        <v>48</v>
      </c>
      <c r="F4155" t="s">
        <v>274</v>
      </c>
    </row>
    <row r="4156" spans="1:6" x14ac:dyDescent="0.25">
      <c r="A4156" t="s">
        <v>12605</v>
      </c>
      <c r="B4156" t="s">
        <v>73</v>
      </c>
      <c r="C4156" t="s">
        <v>226</v>
      </c>
      <c r="D4156" t="s">
        <v>10119</v>
      </c>
      <c r="E4156">
        <v>43</v>
      </c>
      <c r="F4156" t="s">
        <v>274</v>
      </c>
    </row>
    <row r="4157" spans="1:6" x14ac:dyDescent="0.25">
      <c r="A4157" t="s">
        <v>10669</v>
      </c>
      <c r="B4157" t="s">
        <v>73</v>
      </c>
      <c r="C4157" t="s">
        <v>227</v>
      </c>
      <c r="D4157" t="s">
        <v>10119</v>
      </c>
      <c r="E4157">
        <v>107</v>
      </c>
      <c r="F4157" t="s">
        <v>274</v>
      </c>
    </row>
    <row r="4158" spans="1:6" x14ac:dyDescent="0.25">
      <c r="A4158" t="s">
        <v>11793</v>
      </c>
      <c r="B4158" t="s">
        <v>73</v>
      </c>
      <c r="C4158" t="s">
        <v>228</v>
      </c>
      <c r="D4158" t="s">
        <v>10119</v>
      </c>
      <c r="E4158">
        <v>274</v>
      </c>
      <c r="F4158" t="s">
        <v>274</v>
      </c>
    </row>
    <row r="4159" spans="1:6" x14ac:dyDescent="0.25">
      <c r="A4159" t="s">
        <v>11773</v>
      </c>
      <c r="B4159" t="s">
        <v>73</v>
      </c>
      <c r="C4159" t="s">
        <v>229</v>
      </c>
      <c r="D4159" t="s">
        <v>10119</v>
      </c>
      <c r="E4159">
        <v>75</v>
      </c>
      <c r="F4159" t="s">
        <v>274</v>
      </c>
    </row>
    <row r="4160" spans="1:6" x14ac:dyDescent="0.25">
      <c r="A4160" t="s">
        <v>10218</v>
      </c>
      <c r="B4160" t="s">
        <v>73</v>
      </c>
      <c r="C4160" t="s">
        <v>230</v>
      </c>
      <c r="D4160" t="s">
        <v>10119</v>
      </c>
      <c r="E4160">
        <v>118</v>
      </c>
      <c r="F4160" t="s">
        <v>274</v>
      </c>
    </row>
    <row r="4161" spans="1:6" x14ac:dyDescent="0.25">
      <c r="A4161" t="s">
        <v>11089</v>
      </c>
      <c r="B4161" t="s">
        <v>73</v>
      </c>
      <c r="C4161" t="s">
        <v>231</v>
      </c>
      <c r="D4161" t="s">
        <v>10119</v>
      </c>
      <c r="E4161">
        <v>131</v>
      </c>
      <c r="F4161" t="s">
        <v>274</v>
      </c>
    </row>
    <row r="4162" spans="1:6" x14ac:dyDescent="0.25">
      <c r="A4162" t="s">
        <v>11054</v>
      </c>
      <c r="B4162" t="s">
        <v>73</v>
      </c>
      <c r="C4162" t="s">
        <v>232</v>
      </c>
      <c r="D4162" t="s">
        <v>10119</v>
      </c>
      <c r="E4162">
        <v>59</v>
      </c>
      <c r="F4162" t="s">
        <v>274</v>
      </c>
    </row>
    <row r="4163" spans="1:6" x14ac:dyDescent="0.25">
      <c r="A4163" t="s">
        <v>11818</v>
      </c>
      <c r="B4163" t="s">
        <v>73</v>
      </c>
      <c r="C4163" t="s">
        <v>233</v>
      </c>
      <c r="D4163" t="s">
        <v>10119</v>
      </c>
      <c r="E4163">
        <v>180</v>
      </c>
      <c r="F4163" t="s">
        <v>274</v>
      </c>
    </row>
    <row r="4164" spans="1:6" x14ac:dyDescent="0.25">
      <c r="A4164" t="s">
        <v>10767</v>
      </c>
      <c r="B4164" t="s">
        <v>73</v>
      </c>
      <c r="C4164" t="s">
        <v>234</v>
      </c>
      <c r="D4164" t="s">
        <v>10119</v>
      </c>
      <c r="E4164">
        <v>98</v>
      </c>
      <c r="F4164" t="s">
        <v>274</v>
      </c>
    </row>
  </sheetData>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79998168889431442"/>
  </sheetPr>
  <dimension ref="A1:J68"/>
  <sheetViews>
    <sheetView showGridLines="0" zoomScaleNormal="100" workbookViewId="0">
      <selection activeCell="B4" sqref="B4:D4"/>
    </sheetView>
  </sheetViews>
  <sheetFormatPr defaultColWidth="8.81640625" defaultRowHeight="12.5" x14ac:dyDescent="0.25"/>
  <cols>
    <col min="1" max="1" width="63.54296875" style="196" customWidth="1"/>
    <col min="2" max="2" width="10.54296875" style="5" customWidth="1"/>
    <col min="3" max="5" width="18.7265625" style="5" customWidth="1"/>
    <col min="6" max="6" width="7.54296875" style="5" customWidth="1"/>
    <col min="7" max="16384" width="8.81640625" style="5"/>
  </cols>
  <sheetData>
    <row r="1" spans="1:6" ht="34.5" customHeight="1" x14ac:dyDescent="0.35">
      <c r="A1" s="257" t="s">
        <v>28021</v>
      </c>
      <c r="B1" s="370"/>
      <c r="C1" s="370"/>
      <c r="D1" s="370"/>
      <c r="E1" s="370"/>
      <c r="F1" s="383"/>
    </row>
    <row r="2" spans="1:6" ht="21" x14ac:dyDescent="0.25">
      <c r="A2" s="521" t="s">
        <v>487</v>
      </c>
      <c r="B2" s="370"/>
      <c r="C2" s="370"/>
      <c r="D2" s="370"/>
      <c r="E2" s="370"/>
      <c r="F2" s="383"/>
    </row>
    <row r="3" spans="1:6" ht="27.75" customHeight="1" x14ac:dyDescent="0.25">
      <c r="A3" s="748" t="str">
        <f>TEXT(provisional_end_date,"d mmmm yyyy")</f>
        <v>31 March 2025</v>
      </c>
      <c r="B3" s="749"/>
      <c r="C3" s="749"/>
      <c r="D3" s="749"/>
      <c r="E3" s="8"/>
    </row>
    <row r="4" spans="1:6" ht="13.5" customHeight="1" x14ac:dyDescent="0.25">
      <c r="A4" s="732" t="s">
        <v>323</v>
      </c>
      <c r="B4" s="874" t="s">
        <v>72</v>
      </c>
      <c r="C4" s="875"/>
      <c r="D4" s="876"/>
      <c r="E4" s="86"/>
      <c r="F4" s="86"/>
    </row>
    <row r="5" spans="1:6" ht="13.5" customHeight="1" x14ac:dyDescent="0.25">
      <c r="A5" s="683"/>
      <c r="B5" s="750"/>
      <c r="C5" s="750"/>
      <c r="D5" s="751"/>
      <c r="E5" s="86"/>
      <c r="F5" s="86"/>
    </row>
    <row r="6" spans="1:6" ht="13.5" customHeight="1" x14ac:dyDescent="0.25">
      <c r="A6" s="752" t="s">
        <v>311</v>
      </c>
      <c r="B6" s="857" t="s">
        <v>81</v>
      </c>
      <c r="C6" s="858"/>
      <c r="D6" s="859"/>
      <c r="E6" s="126"/>
      <c r="F6" s="301"/>
    </row>
    <row r="7" spans="1:6" ht="13.5" customHeight="1" x14ac:dyDescent="0.25">
      <c r="B7" s="26"/>
      <c r="C7" s="26"/>
      <c r="D7" s="26"/>
      <c r="E7" s="26"/>
    </row>
    <row r="8" spans="1:6" x14ac:dyDescent="0.25">
      <c r="A8" s="110"/>
      <c r="B8" s="877" t="s">
        <v>430</v>
      </c>
      <c r="C8" s="877"/>
      <c r="D8" s="877"/>
      <c r="E8" s="877"/>
      <c r="F8" s="78"/>
    </row>
    <row r="9" spans="1:6" ht="39" customHeight="1" x14ac:dyDescent="0.25">
      <c r="A9" s="110"/>
      <c r="B9" s="753" t="s">
        <v>270</v>
      </c>
      <c r="C9" s="753" t="s">
        <v>441</v>
      </c>
      <c r="D9" s="753" t="s">
        <v>481</v>
      </c>
      <c r="E9" s="753" t="s">
        <v>482</v>
      </c>
      <c r="F9" s="388"/>
    </row>
    <row r="10" spans="1:6" ht="25.5" customHeight="1" x14ac:dyDescent="0.25">
      <c r="A10" s="348" t="s">
        <v>483</v>
      </c>
      <c r="B10" s="80">
        <f>IF(ISERROR(VLOOKUP("All providers"&amp;$B$4&amp;$B$6&amp;"No of providers",Actions_Recommendations,5,FALSE))=TRUE,0,VLOOKUP("All providers"&amp;$B$4&amp;$B$6&amp;"No of providers",Actions_Recommendations,5,FALSE))</f>
        <v>46877</v>
      </c>
      <c r="C10" s="80">
        <f>IF(ISERROR(VLOOKUP("04 January 2024 onwards"&amp;$B$4&amp;$B$6&amp;"No of inspections",Actions_Recommendations,5,FALSE))=TRUE,0,VLOOKUP("04 January 2024 onwards"&amp;$B$4&amp;$B$6&amp;"No of inspections",Actions_Recommendations,5,FALSE))</f>
        <v>10755</v>
      </c>
      <c r="D10" s="80">
        <f>IF(ISERROR(VLOOKUP("04 January 2024 onwards"&amp;$B$4&amp;$B$6&amp;"Inspection has actions",Actions_Recommendations,5,FALSE))=TRUE,0,VLOOKUP("04 January 2024 onwards"&amp;$B$4&amp;$B$6&amp;"Inspection has actions",Actions_Recommendations,5,FALSE))</f>
        <v>536</v>
      </c>
      <c r="E10" s="80">
        <f>IF($C10&lt;1,"-",D10/$C10*100)</f>
        <v>4.9837284983728498</v>
      </c>
      <c r="F10" s="384"/>
    </row>
    <row r="11" spans="1:6" ht="26.65" customHeight="1" x14ac:dyDescent="0.25">
      <c r="A11" s="389" t="s">
        <v>488</v>
      </c>
      <c r="B11" s="550"/>
      <c r="C11" s="550"/>
      <c r="D11" s="550"/>
      <c r="E11" s="550"/>
      <c r="F11" s="249"/>
    </row>
    <row r="12" spans="1:6" ht="13.5" customHeight="1" x14ac:dyDescent="0.25">
      <c r="A12" s="566" t="s">
        <v>489</v>
      </c>
      <c r="B12" s="55">
        <f>IF(ISERROR(VLOOKUP("All providers"&amp;$B$4&amp;$B$6&amp;"No of providers",Actions_Recommendations,5,FALSE))=TRUE,0,VLOOKUP("All providers"&amp;$B$4&amp;$B$6&amp;"No of providers",Actions_Recommendations,5,FALSE))</f>
        <v>46877</v>
      </c>
      <c r="C12" s="55">
        <f>IF(ISERROR(VLOOKUP("04 January 2024 onwards"&amp;$B$4&amp;$B$6&amp;"No of inspections",Actions_Recommendations,5,FALSE))=TRUE,0,VLOOKUP("04 January 2024 onwards"&amp;$B$4&amp;$B$6&amp;"No of inspections",Actions_Recommendations,5,FALSE))</f>
        <v>10755</v>
      </c>
      <c r="D12" s="55">
        <f>IF(ISERROR(VLOOKUP("04 January 2024 onwards"&amp;$B$4&amp;$B$6&amp;$A12,Actions_Recommendations,5,FALSE))=TRUE,0,VLOOKUP("04 January 2024 onwards"&amp;$B$4&amp;$B$6&amp;$A12,Actions_Recommendations,5,FALSE))</f>
        <v>115</v>
      </c>
      <c r="E12" s="55">
        <f t="shared" ref="E12" si="0">IF($C12&lt;1,"-",D12/$C12*100)</f>
        <v>1.0692701069270107</v>
      </c>
    </row>
    <row r="13" spans="1:6" ht="13.5" customHeight="1" x14ac:dyDescent="0.25">
      <c r="A13" s="356" t="s">
        <v>463</v>
      </c>
      <c r="B13" s="55">
        <f>IF(ISERROR(VLOOKUP("All providers"&amp;$B$4&amp;$B$6&amp;"No of providers",Actions_Recommendations,5,FALSE))=TRUE,0,VLOOKUP("All providers"&amp;$B$4&amp;$B$6&amp;"No of providers",Actions_Recommendations,5,FALSE))</f>
        <v>46877</v>
      </c>
      <c r="C13" s="55">
        <f>IF(ISERROR(VLOOKUP("04 January 2024 onwards"&amp;$B$4&amp;$B$6&amp;"No of inspections",Actions_Recommendations,5,FALSE))=TRUE,0,VLOOKUP("04 January 2024 onwards"&amp;$B$4&amp;$B$6&amp;"No of inspections",Actions_Recommendations,5,FALSE))</f>
        <v>10755</v>
      </c>
      <c r="D13" s="55">
        <f>IF(ISERROR(VLOOKUP("04 January 2024 onwards"&amp;$B$4&amp;$B$6&amp;$A13,Actions_Recommendations,5,FALSE))=TRUE,0,VLOOKUP("04 January 2024 onwards"&amp;$B$4&amp;$B$6&amp;$A13,Actions_Recommendations,5,FALSE))</f>
        <v>287</v>
      </c>
      <c r="E13" s="55">
        <f t="shared" ref="E13:E62" si="1">IF($C13&lt;1,"-",D13/$C13*100)</f>
        <v>2.6685262668526266</v>
      </c>
    </row>
    <row r="14" spans="1:6" ht="13.5" customHeight="1" x14ac:dyDescent="0.25">
      <c r="A14" s="356"/>
      <c r="B14" s="55"/>
      <c r="C14" s="55"/>
      <c r="D14" s="55"/>
      <c r="E14" s="55"/>
    </row>
    <row r="15" spans="1:6" ht="26.65" customHeight="1" x14ac:dyDescent="0.25">
      <c r="A15" s="389" t="s">
        <v>451</v>
      </c>
      <c r="B15" s="550">
        <f>IF(ISERROR(VLOOKUP("All providers"&amp;$B$4&amp;$B$6&amp;"No of providers",Actions_Recommendations,5,FALSE))=TRUE,0,VLOOKUP("All providers"&amp;$B$4&amp;$B$6&amp;"No of providers",Actions_Recommendations,5,FALSE))</f>
        <v>46877</v>
      </c>
      <c r="C15" s="550">
        <f>IF(ISERROR(VLOOKUP("04 January 2024 onwards"&amp;$B$4&amp;$B$6&amp;"No of inspections",Actions_Recommendations,5,FALSE))=TRUE,0,VLOOKUP("04 January 2024 onwards"&amp;$B$4&amp;$B$6&amp;"No of inspections",Actions_Recommendations,5,FALSE))</f>
        <v>10755</v>
      </c>
      <c r="D15" s="550">
        <f>IF(ISERROR(VLOOKUP("04 January 2024 onwards"&amp;$B$4&amp;$B$6&amp;$A15,Actions_Recommendations,5,FALSE))=TRUE,0,VLOOKUP("04 January 2024 onwards"&amp;$B$4&amp;$B$6&amp;$A15,Actions_Recommendations,5,FALSE))</f>
        <v>56</v>
      </c>
      <c r="E15" s="550">
        <f t="shared" si="1"/>
        <v>0.5206880520688052</v>
      </c>
    </row>
    <row r="16" spans="1:6" ht="26.65" customHeight="1" x14ac:dyDescent="0.25">
      <c r="A16" s="567" t="s">
        <v>490</v>
      </c>
      <c r="B16" s="55"/>
      <c r="C16" s="55"/>
      <c r="D16" s="55"/>
      <c r="E16" s="55"/>
      <c r="F16" s="249"/>
    </row>
    <row r="17" spans="1:5" ht="13.5" customHeight="1" x14ac:dyDescent="0.25">
      <c r="A17" s="356" t="s">
        <v>469</v>
      </c>
      <c r="B17" s="55">
        <f t="shared" ref="B17:B62" si="2">IF(ISERROR(VLOOKUP("All providers"&amp;$B$4&amp;$B$6&amp;"No of providers",Actions_Recommendations,5,FALSE))=TRUE,0,VLOOKUP("All providers"&amp;$B$4&amp;$B$6&amp;"No of providers",Actions_Recommendations,5,FALSE))</f>
        <v>46877</v>
      </c>
      <c r="C17" s="55">
        <f t="shared" ref="C17:C62" si="3">IF(ISERROR(VLOOKUP("04 January 2024 onwards"&amp;$B$4&amp;$B$6&amp;"No of inspections",Actions_Recommendations,5,FALSE))=TRUE,0,VLOOKUP("04 January 2024 onwards"&amp;$B$4&amp;$B$6&amp;"No of inspections",Actions_Recommendations,5,FALSE))</f>
        <v>10755</v>
      </c>
      <c r="D17" s="55">
        <f t="shared" ref="D17:D61" si="4">IF(ISERROR(VLOOKUP("04 January 2024 onwards"&amp;$B$4&amp;$B$6&amp;$A17,Actions_Recommendations,5,FALSE))=TRUE,0,VLOOKUP("04 January 2024 onwards"&amp;$B$4&amp;$B$6&amp;$A17,Actions_Recommendations,5,FALSE))</f>
        <v>51</v>
      </c>
      <c r="E17" s="55">
        <f t="shared" si="1"/>
        <v>0.47419804741980476</v>
      </c>
    </row>
    <row r="18" spans="1:5" ht="13.5" customHeight="1" x14ac:dyDescent="0.25">
      <c r="A18" s="356" t="s">
        <v>458</v>
      </c>
      <c r="B18" s="55">
        <f t="shared" si="2"/>
        <v>46877</v>
      </c>
      <c r="C18" s="55">
        <f t="shared" si="3"/>
        <v>10755</v>
      </c>
      <c r="D18" s="55">
        <f t="shared" si="4"/>
        <v>18</v>
      </c>
      <c r="E18" s="55">
        <f t="shared" si="1"/>
        <v>0.16736401673640167</v>
      </c>
    </row>
    <row r="19" spans="1:5" ht="13.5" customHeight="1" x14ac:dyDescent="0.25">
      <c r="A19" s="356" t="s">
        <v>476</v>
      </c>
      <c r="B19" s="55">
        <f t="shared" si="2"/>
        <v>46877</v>
      </c>
      <c r="C19" s="55">
        <f t="shared" si="3"/>
        <v>10755</v>
      </c>
      <c r="D19" s="55">
        <f t="shared" si="4"/>
        <v>51</v>
      </c>
      <c r="E19" s="55">
        <f t="shared" si="1"/>
        <v>0.47419804741980476</v>
      </c>
    </row>
    <row r="20" spans="1:5" ht="13.5" customHeight="1" x14ac:dyDescent="0.25">
      <c r="A20" s="356" t="s">
        <v>484</v>
      </c>
      <c r="B20" s="55">
        <f t="shared" si="2"/>
        <v>46877</v>
      </c>
      <c r="C20" s="55">
        <f t="shared" si="3"/>
        <v>10755</v>
      </c>
      <c r="D20" s="55">
        <f t="shared" si="4"/>
        <v>0</v>
      </c>
      <c r="E20" s="55">
        <f t="shared" si="1"/>
        <v>0</v>
      </c>
    </row>
    <row r="21" spans="1:5" ht="13.5" customHeight="1" x14ac:dyDescent="0.25">
      <c r="A21" s="356" t="s">
        <v>491</v>
      </c>
      <c r="B21" s="55">
        <f t="shared" si="2"/>
        <v>46877</v>
      </c>
      <c r="C21" s="55">
        <f t="shared" si="3"/>
        <v>10755</v>
      </c>
      <c r="D21" s="55">
        <f t="shared" si="4"/>
        <v>1</v>
      </c>
      <c r="E21" s="55">
        <f t="shared" si="1"/>
        <v>9.2980009298000935E-3</v>
      </c>
    </row>
    <row r="22" spans="1:5" ht="13.5" customHeight="1" x14ac:dyDescent="0.25">
      <c r="A22" s="356" t="s">
        <v>492</v>
      </c>
      <c r="B22" s="55">
        <f t="shared" si="2"/>
        <v>46877</v>
      </c>
      <c r="C22" s="55">
        <f t="shared" si="3"/>
        <v>10755</v>
      </c>
      <c r="D22" s="55">
        <f t="shared" si="4"/>
        <v>1</v>
      </c>
      <c r="E22" s="55">
        <f t="shared" si="1"/>
        <v>9.2980009298000935E-3</v>
      </c>
    </row>
    <row r="23" spans="1:5" ht="13.5" customHeight="1" x14ac:dyDescent="0.25">
      <c r="A23" s="356" t="s">
        <v>493</v>
      </c>
      <c r="B23" s="55">
        <f t="shared" si="2"/>
        <v>46877</v>
      </c>
      <c r="C23" s="55">
        <f t="shared" si="3"/>
        <v>10755</v>
      </c>
      <c r="D23" s="55">
        <f t="shared" si="4"/>
        <v>65</v>
      </c>
      <c r="E23" s="55">
        <f t="shared" si="1"/>
        <v>0.60437006043700603</v>
      </c>
    </row>
    <row r="24" spans="1:5" ht="13.5" customHeight="1" x14ac:dyDescent="0.25">
      <c r="A24" s="356" t="s">
        <v>480</v>
      </c>
      <c r="B24" s="55">
        <f t="shared" si="2"/>
        <v>46877</v>
      </c>
      <c r="C24" s="55">
        <f t="shared" si="3"/>
        <v>10755</v>
      </c>
      <c r="D24" s="55">
        <f t="shared" si="4"/>
        <v>50</v>
      </c>
      <c r="E24" s="55">
        <f t="shared" si="1"/>
        <v>0.46490004649000466</v>
      </c>
    </row>
    <row r="25" spans="1:5" ht="13.5" customHeight="1" x14ac:dyDescent="0.25">
      <c r="A25" s="356" t="s">
        <v>470</v>
      </c>
      <c r="B25" s="55">
        <f t="shared" si="2"/>
        <v>46877</v>
      </c>
      <c r="C25" s="55">
        <f t="shared" si="3"/>
        <v>10755</v>
      </c>
      <c r="D25" s="55">
        <f t="shared" si="4"/>
        <v>33</v>
      </c>
      <c r="E25" s="55">
        <f t="shared" si="1"/>
        <v>0.30683403068340304</v>
      </c>
    </row>
    <row r="26" spans="1:5" x14ac:dyDescent="0.25">
      <c r="A26" s="356" t="s">
        <v>494</v>
      </c>
      <c r="B26" s="55">
        <f t="shared" si="2"/>
        <v>46877</v>
      </c>
      <c r="C26" s="55">
        <f t="shared" si="3"/>
        <v>10755</v>
      </c>
      <c r="D26" s="55">
        <f t="shared" si="4"/>
        <v>59</v>
      </c>
      <c r="E26" s="55">
        <f t="shared" si="1"/>
        <v>0.54858205485820544</v>
      </c>
    </row>
    <row r="27" spans="1:5" x14ac:dyDescent="0.25">
      <c r="A27" s="356" t="s">
        <v>468</v>
      </c>
      <c r="B27" s="55">
        <f t="shared" si="2"/>
        <v>46877</v>
      </c>
      <c r="C27" s="55">
        <f t="shared" si="3"/>
        <v>10755</v>
      </c>
      <c r="D27" s="55">
        <f t="shared" si="4"/>
        <v>0</v>
      </c>
      <c r="E27" s="55">
        <f t="shared" si="1"/>
        <v>0</v>
      </c>
    </row>
    <row r="28" spans="1:5" x14ac:dyDescent="0.25">
      <c r="A28" s="356" t="s">
        <v>495</v>
      </c>
      <c r="B28" s="55">
        <f t="shared" si="2"/>
        <v>46877</v>
      </c>
      <c r="C28" s="55">
        <f t="shared" si="3"/>
        <v>10755</v>
      </c>
      <c r="D28" s="55">
        <f t="shared" si="4"/>
        <v>66</v>
      </c>
      <c r="E28" s="55">
        <f t="shared" si="1"/>
        <v>0.61366806136680607</v>
      </c>
    </row>
    <row r="29" spans="1:5" ht="13.5" customHeight="1" x14ac:dyDescent="0.25">
      <c r="A29" s="356" t="s">
        <v>479</v>
      </c>
      <c r="B29" s="55">
        <f t="shared" si="2"/>
        <v>46877</v>
      </c>
      <c r="C29" s="55">
        <f t="shared" si="3"/>
        <v>10755</v>
      </c>
      <c r="D29" s="55">
        <f t="shared" si="4"/>
        <v>11</v>
      </c>
      <c r="E29" s="55">
        <f t="shared" si="1"/>
        <v>0.10227801022780103</v>
      </c>
    </row>
    <row r="30" spans="1:5" ht="13.5" customHeight="1" x14ac:dyDescent="0.25">
      <c r="A30" s="356" t="s">
        <v>467</v>
      </c>
      <c r="B30" s="55">
        <f t="shared" si="2"/>
        <v>46877</v>
      </c>
      <c r="C30" s="55">
        <f t="shared" si="3"/>
        <v>10755</v>
      </c>
      <c r="D30" s="55">
        <f t="shared" si="4"/>
        <v>18</v>
      </c>
      <c r="E30" s="55">
        <f t="shared" si="1"/>
        <v>0.16736401673640167</v>
      </c>
    </row>
    <row r="31" spans="1:5" ht="13.5" customHeight="1" x14ac:dyDescent="0.25">
      <c r="A31" s="356" t="s">
        <v>459</v>
      </c>
      <c r="B31" s="55">
        <f t="shared" si="2"/>
        <v>46877</v>
      </c>
      <c r="C31" s="55">
        <f t="shared" si="3"/>
        <v>10755</v>
      </c>
      <c r="D31" s="55">
        <f t="shared" si="4"/>
        <v>1</v>
      </c>
      <c r="E31" s="55">
        <f t="shared" si="1"/>
        <v>9.2980009298000935E-3</v>
      </c>
    </row>
    <row r="32" spans="1:5" x14ac:dyDescent="0.25">
      <c r="A32" s="356" t="s">
        <v>462</v>
      </c>
      <c r="B32" s="55">
        <f t="shared" si="2"/>
        <v>46877</v>
      </c>
      <c r="C32" s="55">
        <f t="shared" si="3"/>
        <v>10755</v>
      </c>
      <c r="D32" s="55">
        <f t="shared" si="4"/>
        <v>62</v>
      </c>
      <c r="E32" s="55">
        <f t="shared" si="1"/>
        <v>0.57647605764760579</v>
      </c>
    </row>
    <row r="33" spans="1:6" ht="13.5" customHeight="1" x14ac:dyDescent="0.25">
      <c r="A33" s="356" t="s">
        <v>475</v>
      </c>
      <c r="B33" s="55">
        <f t="shared" si="2"/>
        <v>46877</v>
      </c>
      <c r="C33" s="55">
        <f t="shared" si="3"/>
        <v>10755</v>
      </c>
      <c r="D33" s="55">
        <f t="shared" si="4"/>
        <v>72</v>
      </c>
      <c r="E33" s="55">
        <f t="shared" si="1"/>
        <v>0.66945606694560666</v>
      </c>
    </row>
    <row r="34" spans="1:6" ht="13.5" customHeight="1" x14ac:dyDescent="0.25">
      <c r="A34" s="356" t="s">
        <v>496</v>
      </c>
      <c r="B34" s="55">
        <f t="shared" si="2"/>
        <v>46877</v>
      </c>
      <c r="C34" s="55">
        <f t="shared" si="3"/>
        <v>10755</v>
      </c>
      <c r="D34" s="55">
        <f t="shared" si="4"/>
        <v>0</v>
      </c>
      <c r="E34" s="55">
        <f t="shared" si="1"/>
        <v>0</v>
      </c>
    </row>
    <row r="35" spans="1:6" ht="13.5" customHeight="1" x14ac:dyDescent="0.25">
      <c r="A35" s="356" t="s">
        <v>464</v>
      </c>
      <c r="B35" s="55">
        <f t="shared" si="2"/>
        <v>46877</v>
      </c>
      <c r="C35" s="55">
        <f t="shared" si="3"/>
        <v>10755</v>
      </c>
      <c r="D35" s="55">
        <f t="shared" si="4"/>
        <v>24</v>
      </c>
      <c r="E35" s="55">
        <f t="shared" si="1"/>
        <v>0.22315202231520223</v>
      </c>
    </row>
    <row r="36" spans="1:6" x14ac:dyDescent="0.25">
      <c r="A36" s="356" t="s">
        <v>453</v>
      </c>
      <c r="B36" s="55">
        <f t="shared" si="2"/>
        <v>46877</v>
      </c>
      <c r="C36" s="55">
        <f t="shared" si="3"/>
        <v>10755</v>
      </c>
      <c r="D36" s="55">
        <f t="shared" si="4"/>
        <v>17</v>
      </c>
      <c r="E36" s="55">
        <f t="shared" si="1"/>
        <v>0.15806601580660157</v>
      </c>
    </row>
    <row r="37" spans="1:6" x14ac:dyDescent="0.25">
      <c r="A37" s="356" t="s">
        <v>460</v>
      </c>
      <c r="B37" s="55">
        <f t="shared" si="2"/>
        <v>46877</v>
      </c>
      <c r="C37" s="55">
        <f t="shared" si="3"/>
        <v>10755</v>
      </c>
      <c r="D37" s="55">
        <f t="shared" si="4"/>
        <v>9</v>
      </c>
      <c r="E37" s="55">
        <f t="shared" si="1"/>
        <v>8.3682008368200833E-2</v>
      </c>
    </row>
    <row r="38" spans="1:6" ht="13.5" customHeight="1" x14ac:dyDescent="0.25">
      <c r="A38" s="356" t="s">
        <v>497</v>
      </c>
      <c r="B38" s="55">
        <f t="shared" si="2"/>
        <v>46877</v>
      </c>
      <c r="C38" s="55">
        <f t="shared" si="3"/>
        <v>10755</v>
      </c>
      <c r="D38" s="55">
        <f t="shared" si="4"/>
        <v>0</v>
      </c>
      <c r="E38" s="55">
        <f t="shared" si="1"/>
        <v>0</v>
      </c>
    </row>
    <row r="39" spans="1:6" ht="13.5" customHeight="1" x14ac:dyDescent="0.25">
      <c r="A39" s="356" t="s">
        <v>477</v>
      </c>
      <c r="B39" s="55">
        <f t="shared" si="2"/>
        <v>46877</v>
      </c>
      <c r="C39" s="55">
        <f t="shared" si="3"/>
        <v>10755</v>
      </c>
      <c r="D39" s="55">
        <f t="shared" si="4"/>
        <v>88</v>
      </c>
      <c r="E39" s="55">
        <f t="shared" si="1"/>
        <v>0.81822408182240824</v>
      </c>
    </row>
    <row r="40" spans="1:6" ht="13.5" customHeight="1" x14ac:dyDescent="0.25">
      <c r="A40" s="356" t="s">
        <v>474</v>
      </c>
      <c r="B40" s="55">
        <f t="shared" si="2"/>
        <v>46877</v>
      </c>
      <c r="C40" s="55">
        <f t="shared" si="3"/>
        <v>10755</v>
      </c>
      <c r="D40" s="55">
        <f t="shared" si="4"/>
        <v>52</v>
      </c>
      <c r="E40" s="55">
        <f t="shared" si="1"/>
        <v>0.4834960483496048</v>
      </c>
    </row>
    <row r="41" spans="1:6" ht="13.5" customHeight="1" x14ac:dyDescent="0.25">
      <c r="A41" s="356" t="s">
        <v>450</v>
      </c>
      <c r="B41" s="55">
        <f t="shared" si="2"/>
        <v>46877</v>
      </c>
      <c r="C41" s="55">
        <f t="shared" si="3"/>
        <v>10755</v>
      </c>
      <c r="D41" s="55">
        <f t="shared" si="4"/>
        <v>10</v>
      </c>
      <c r="E41" s="55">
        <f t="shared" si="1"/>
        <v>9.2980009298000932E-2</v>
      </c>
      <c r="F41" s="385"/>
    </row>
    <row r="42" spans="1:6" ht="13.5" customHeight="1" x14ac:dyDescent="0.25">
      <c r="A42" s="356" t="s">
        <v>471</v>
      </c>
      <c r="B42" s="55">
        <f t="shared" si="2"/>
        <v>46877</v>
      </c>
      <c r="C42" s="55">
        <f t="shared" si="3"/>
        <v>10755</v>
      </c>
      <c r="D42" s="55">
        <f t="shared" si="4"/>
        <v>33</v>
      </c>
      <c r="E42" s="55">
        <f t="shared" si="1"/>
        <v>0.30683403068340304</v>
      </c>
      <c r="F42" s="385"/>
    </row>
    <row r="43" spans="1:6" x14ac:dyDescent="0.25">
      <c r="A43" s="356" t="s">
        <v>498</v>
      </c>
      <c r="B43" s="55">
        <f t="shared" si="2"/>
        <v>46877</v>
      </c>
      <c r="C43" s="55">
        <f t="shared" si="3"/>
        <v>10755</v>
      </c>
      <c r="D43" s="55">
        <f t="shared" si="4"/>
        <v>5</v>
      </c>
      <c r="E43" s="55">
        <f t="shared" si="1"/>
        <v>4.6490004649000466E-2</v>
      </c>
    </row>
    <row r="44" spans="1:6" x14ac:dyDescent="0.25">
      <c r="A44" s="356" t="s">
        <v>466</v>
      </c>
      <c r="B44" s="55">
        <f t="shared" si="2"/>
        <v>46877</v>
      </c>
      <c r="C44" s="55">
        <f t="shared" si="3"/>
        <v>10755</v>
      </c>
      <c r="D44" s="55">
        <f t="shared" si="4"/>
        <v>7</v>
      </c>
      <c r="E44" s="55">
        <f t="shared" si="1"/>
        <v>6.508600650860065E-2</v>
      </c>
      <c r="F44" s="249"/>
    </row>
    <row r="45" spans="1:6" ht="13.5" customHeight="1" x14ac:dyDescent="0.25">
      <c r="A45" s="356" t="s">
        <v>473</v>
      </c>
      <c r="B45" s="55">
        <f t="shared" si="2"/>
        <v>46877</v>
      </c>
      <c r="C45" s="55">
        <f t="shared" si="3"/>
        <v>10755</v>
      </c>
      <c r="D45" s="55">
        <f t="shared" si="4"/>
        <v>14</v>
      </c>
      <c r="E45" s="55">
        <f t="shared" si="1"/>
        <v>0.1301720130172013</v>
      </c>
      <c r="F45" s="385"/>
    </row>
    <row r="46" spans="1:6" ht="13.5" customHeight="1" x14ac:dyDescent="0.25">
      <c r="A46" s="356" t="s">
        <v>499</v>
      </c>
      <c r="B46" s="55">
        <f t="shared" si="2"/>
        <v>46877</v>
      </c>
      <c r="C46" s="55">
        <f t="shared" si="3"/>
        <v>10755</v>
      </c>
      <c r="D46" s="55">
        <f t="shared" si="4"/>
        <v>4</v>
      </c>
      <c r="E46" s="55">
        <f t="shared" si="1"/>
        <v>3.7192003719200374E-2</v>
      </c>
      <c r="F46" s="385"/>
    </row>
    <row r="47" spans="1:6" ht="13.5" customHeight="1" x14ac:dyDescent="0.25">
      <c r="A47" s="356" t="s">
        <v>478</v>
      </c>
      <c r="B47" s="55">
        <f t="shared" si="2"/>
        <v>46877</v>
      </c>
      <c r="C47" s="55">
        <f t="shared" si="3"/>
        <v>10755</v>
      </c>
      <c r="D47" s="55">
        <f t="shared" si="4"/>
        <v>11</v>
      </c>
      <c r="E47" s="55">
        <f t="shared" si="1"/>
        <v>0.10227801022780103</v>
      </c>
      <c r="F47" s="385"/>
    </row>
    <row r="48" spans="1:6" ht="13.5" customHeight="1" x14ac:dyDescent="0.25">
      <c r="A48" s="356" t="s">
        <v>465</v>
      </c>
      <c r="B48" s="55">
        <f t="shared" si="2"/>
        <v>46877</v>
      </c>
      <c r="C48" s="55">
        <f t="shared" si="3"/>
        <v>10755</v>
      </c>
      <c r="D48" s="55">
        <f t="shared" si="4"/>
        <v>1</v>
      </c>
      <c r="E48" s="55">
        <f t="shared" si="1"/>
        <v>9.2980009298000935E-3</v>
      </c>
      <c r="F48" s="385"/>
    </row>
    <row r="49" spans="1:10" ht="13.5" customHeight="1" x14ac:dyDescent="0.25">
      <c r="A49" s="356" t="s">
        <v>456</v>
      </c>
      <c r="B49" s="55">
        <f t="shared" si="2"/>
        <v>46877</v>
      </c>
      <c r="C49" s="55">
        <f t="shared" si="3"/>
        <v>10755</v>
      </c>
      <c r="D49" s="55">
        <f t="shared" si="4"/>
        <v>1</v>
      </c>
      <c r="E49" s="55">
        <f t="shared" si="1"/>
        <v>9.2980009298000935E-3</v>
      </c>
      <c r="F49" s="385"/>
    </row>
    <row r="50" spans="1:10" ht="13.5" customHeight="1" x14ac:dyDescent="0.25">
      <c r="A50" s="356" t="s">
        <v>472</v>
      </c>
      <c r="B50" s="55">
        <f t="shared" si="2"/>
        <v>46877</v>
      </c>
      <c r="C50" s="55">
        <f t="shared" si="3"/>
        <v>10755</v>
      </c>
      <c r="D50" s="55">
        <f t="shared" si="4"/>
        <v>5</v>
      </c>
      <c r="E50" s="55">
        <f t="shared" si="1"/>
        <v>4.6490004649000466E-2</v>
      </c>
      <c r="F50" s="385"/>
    </row>
    <row r="51" spans="1:10" ht="13.5" customHeight="1" x14ac:dyDescent="0.25">
      <c r="A51" s="356" t="s">
        <v>457</v>
      </c>
      <c r="B51" s="55">
        <f t="shared" si="2"/>
        <v>46877</v>
      </c>
      <c r="C51" s="55">
        <f t="shared" si="3"/>
        <v>10755</v>
      </c>
      <c r="D51" s="55">
        <f t="shared" si="4"/>
        <v>71</v>
      </c>
      <c r="E51" s="55">
        <f t="shared" si="1"/>
        <v>0.66015806601580662</v>
      </c>
      <c r="F51" s="385"/>
    </row>
    <row r="52" spans="1:10" ht="13.5" customHeight="1" x14ac:dyDescent="0.25">
      <c r="A52" s="356" t="s">
        <v>461</v>
      </c>
      <c r="B52" s="55">
        <f t="shared" si="2"/>
        <v>46877</v>
      </c>
      <c r="C52" s="55">
        <f t="shared" si="3"/>
        <v>10755</v>
      </c>
      <c r="D52" s="55">
        <f t="shared" si="4"/>
        <v>29</v>
      </c>
      <c r="E52" s="55">
        <f t="shared" si="1"/>
        <v>0.2696420269642027</v>
      </c>
      <c r="F52" s="385"/>
    </row>
    <row r="53" spans="1:10" ht="13.5" customHeight="1" x14ac:dyDescent="0.25">
      <c r="A53" s="356" t="s">
        <v>454</v>
      </c>
      <c r="B53" s="55">
        <f t="shared" si="2"/>
        <v>46877</v>
      </c>
      <c r="C53" s="55">
        <f t="shared" si="3"/>
        <v>10755</v>
      </c>
      <c r="D53" s="55">
        <f t="shared" si="4"/>
        <v>6</v>
      </c>
      <c r="E53" s="55">
        <f t="shared" si="1"/>
        <v>5.5788005578800558E-2</v>
      </c>
      <c r="F53" s="385"/>
    </row>
    <row r="54" spans="1:10" ht="13.5" customHeight="1" x14ac:dyDescent="0.25">
      <c r="A54" s="356" t="s">
        <v>455</v>
      </c>
      <c r="B54" s="55">
        <f t="shared" si="2"/>
        <v>46877</v>
      </c>
      <c r="C54" s="55">
        <f t="shared" si="3"/>
        <v>10755</v>
      </c>
      <c r="D54" s="55">
        <f t="shared" si="4"/>
        <v>25</v>
      </c>
      <c r="E54" s="55">
        <f t="shared" si="1"/>
        <v>0.23245002324500233</v>
      </c>
      <c r="F54" s="385"/>
    </row>
    <row r="55" spans="1:10" ht="13.5" customHeight="1" x14ac:dyDescent="0.25">
      <c r="A55" s="356" t="s">
        <v>452</v>
      </c>
      <c r="B55" s="55">
        <f t="shared" si="2"/>
        <v>46877</v>
      </c>
      <c r="C55" s="55">
        <f t="shared" si="3"/>
        <v>10755</v>
      </c>
      <c r="D55" s="55">
        <f t="shared" si="4"/>
        <v>4</v>
      </c>
      <c r="E55" s="55">
        <f t="shared" si="1"/>
        <v>3.7192003719200374E-2</v>
      </c>
      <c r="F55" s="385"/>
    </row>
    <row r="56" spans="1:10" ht="13.5" customHeight="1" x14ac:dyDescent="0.25">
      <c r="A56" s="356" t="s">
        <v>19143</v>
      </c>
      <c r="B56" s="55">
        <f t="shared" si="2"/>
        <v>46877</v>
      </c>
      <c r="C56" s="55">
        <f t="shared" si="3"/>
        <v>10755</v>
      </c>
      <c r="D56" s="55">
        <f t="shared" si="4"/>
        <v>1</v>
      </c>
      <c r="E56" s="55">
        <f t="shared" ref="E56:E61" si="5">IF($C56&lt;1,"-",D56/$C56*100)</f>
        <v>9.2980009298000935E-3</v>
      </c>
      <c r="F56" s="385"/>
    </row>
    <row r="57" spans="1:10" ht="13.5" customHeight="1" x14ac:dyDescent="0.25">
      <c r="A57" s="356" t="s">
        <v>19142</v>
      </c>
      <c r="B57" s="55">
        <f t="shared" si="2"/>
        <v>46877</v>
      </c>
      <c r="C57" s="55">
        <f t="shared" si="3"/>
        <v>10755</v>
      </c>
      <c r="D57" s="55">
        <f t="shared" si="4"/>
        <v>0</v>
      </c>
      <c r="E57" s="55">
        <f t="shared" si="5"/>
        <v>0</v>
      </c>
      <c r="F57" s="385"/>
    </row>
    <row r="58" spans="1:10" ht="13.5" customHeight="1" x14ac:dyDescent="0.25">
      <c r="A58" s="356" t="s">
        <v>19144</v>
      </c>
      <c r="B58" s="55">
        <f t="shared" si="2"/>
        <v>46877</v>
      </c>
      <c r="C58" s="55">
        <f t="shared" si="3"/>
        <v>10755</v>
      </c>
      <c r="D58" s="55">
        <f t="shared" si="4"/>
        <v>4</v>
      </c>
      <c r="E58" s="55">
        <f t="shared" si="5"/>
        <v>3.7192003719200374E-2</v>
      </c>
      <c r="F58" s="385"/>
    </row>
    <row r="59" spans="1:10" ht="13.5" customHeight="1" x14ac:dyDescent="0.25">
      <c r="A59" s="356" t="s">
        <v>10385</v>
      </c>
      <c r="B59" s="55">
        <f t="shared" si="2"/>
        <v>46877</v>
      </c>
      <c r="C59" s="55">
        <f t="shared" si="3"/>
        <v>10755</v>
      </c>
      <c r="D59" s="55">
        <f t="shared" si="4"/>
        <v>5</v>
      </c>
      <c r="E59" s="55">
        <f t="shared" si="5"/>
        <v>4.6490004649000466E-2</v>
      </c>
      <c r="F59" s="385"/>
    </row>
    <row r="60" spans="1:10" ht="13.5" customHeight="1" x14ac:dyDescent="0.25">
      <c r="A60" s="356" t="s">
        <v>10318</v>
      </c>
      <c r="B60" s="55">
        <f t="shared" si="2"/>
        <v>46877</v>
      </c>
      <c r="C60" s="55">
        <f t="shared" si="3"/>
        <v>10755</v>
      </c>
      <c r="D60" s="55">
        <f t="shared" si="4"/>
        <v>11</v>
      </c>
      <c r="E60" s="55">
        <f t="shared" si="5"/>
        <v>0.10227801022780103</v>
      </c>
      <c r="F60" s="385"/>
    </row>
    <row r="61" spans="1:10" ht="13.5" customHeight="1" x14ac:dyDescent="0.25">
      <c r="A61" s="356" t="s">
        <v>11101</v>
      </c>
      <c r="B61" s="55">
        <f t="shared" si="2"/>
        <v>46877</v>
      </c>
      <c r="C61" s="55">
        <f t="shared" si="3"/>
        <v>10755</v>
      </c>
      <c r="D61" s="55">
        <f t="shared" si="4"/>
        <v>0</v>
      </c>
      <c r="E61" s="55">
        <f t="shared" si="5"/>
        <v>0</v>
      </c>
      <c r="F61" s="385"/>
    </row>
    <row r="62" spans="1:10" ht="35.25" customHeight="1" x14ac:dyDescent="0.25">
      <c r="A62" s="390" t="s">
        <v>485</v>
      </c>
      <c r="B62" s="336">
        <f t="shared" si="2"/>
        <v>46877</v>
      </c>
      <c r="C62" s="336">
        <f t="shared" si="3"/>
        <v>10755</v>
      </c>
      <c r="D62" s="336">
        <f>IF(ISERROR(VLOOKUP("04 January 2024 onwards"&amp;$B$4&amp;$B$6&amp;"Inspection has recommendations",Actions_Recommendations,5,FALSE))=TRUE,0,VLOOKUP("04 January 2024 onwards"&amp;$B$4&amp;$B$6&amp;"Inspection has recommendations",Actions_Recommendations,5,FALSE))</f>
        <v>9379</v>
      </c>
      <c r="E62" s="336">
        <f t="shared" si="1"/>
        <v>87.205950720595069</v>
      </c>
      <c r="F62" s="249"/>
    </row>
    <row r="63" spans="1:10" x14ac:dyDescent="0.25">
      <c r="E63" s="316" t="s">
        <v>433</v>
      </c>
    </row>
    <row r="64" spans="1:10" x14ac:dyDescent="0.25">
      <c r="A64" s="263" t="s">
        <v>319</v>
      </c>
      <c r="B64" s="23"/>
      <c r="C64" s="23"/>
      <c r="D64" s="23"/>
      <c r="E64" s="23"/>
      <c r="F64" s="23"/>
      <c r="G64" s="23"/>
      <c r="H64" s="23"/>
      <c r="I64" s="23"/>
      <c r="J64" s="23"/>
    </row>
    <row r="65" spans="1:10" ht="12.75" customHeight="1" x14ac:dyDescent="0.25">
      <c r="A65" s="263" t="s">
        <v>486</v>
      </c>
      <c r="B65" s="195"/>
      <c r="C65" s="195"/>
      <c r="D65" s="195"/>
      <c r="E65" s="195"/>
      <c r="F65" s="195"/>
      <c r="G65" s="195"/>
      <c r="H65" s="195"/>
      <c r="I65" s="195"/>
      <c r="J65" s="195"/>
    </row>
    <row r="66" spans="1:10" x14ac:dyDescent="0.25">
      <c r="A66" s="324" t="s">
        <v>500</v>
      </c>
      <c r="B66" s="353"/>
      <c r="C66" s="353"/>
      <c r="D66" s="353"/>
      <c r="E66" s="353"/>
      <c r="F66" s="386"/>
      <c r="G66" s="386"/>
      <c r="H66" s="386"/>
      <c r="I66" s="386"/>
      <c r="J66" s="387"/>
    </row>
    <row r="67" spans="1:10" x14ac:dyDescent="0.25">
      <c r="A67" s="324" t="s">
        <v>28033</v>
      </c>
    </row>
    <row r="68" spans="1:10" x14ac:dyDescent="0.25">
      <c r="A68" s="14" t="s">
        <v>501</v>
      </c>
    </row>
  </sheetData>
  <sheetProtection sheet="1" objects="1" scenarios="1"/>
  <mergeCells count="3">
    <mergeCell ref="B4:D4"/>
    <mergeCell ref="B6:D6"/>
    <mergeCell ref="B8:E8"/>
  </mergeCells>
  <dataValidations count="2">
    <dataValidation type="list" allowBlank="1" showInputMessage="1" showErrorMessage="1" sqref="B6" xr:uid="{00000000-0002-0000-1600-000000000000}">
      <formula1>LocalAuthority</formula1>
    </dataValidation>
    <dataValidation type="list" allowBlank="1" showInputMessage="1" showErrorMessage="1" sqref="B4:D4" xr:uid="{00000000-0002-0000-1600-000001000000}">
      <formula1>ey_provision_type</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C7BE5-CB19-43AD-9907-BB63B0DDFAAE}">
  <sheetPr>
    <tabColor rgb="FF0070C0"/>
  </sheetPr>
  <dimension ref="A1:H6"/>
  <sheetViews>
    <sheetView workbookViewId="0"/>
  </sheetViews>
  <sheetFormatPr defaultRowHeight="12.5" x14ac:dyDescent="0.25"/>
  <cols>
    <col min="1" max="2" width="30.54296875" bestFit="1" customWidth="1"/>
    <col min="3" max="3" width="5.54296875" bestFit="1" customWidth="1"/>
    <col min="4" max="4" width="12.26953125" bestFit="1" customWidth="1"/>
    <col min="5" max="5" width="5.7265625" bestFit="1" customWidth="1"/>
    <col min="6" max="6" width="22.6328125" bestFit="1" customWidth="1"/>
    <col min="7" max="7" width="11.7265625" bestFit="1" customWidth="1"/>
    <col min="8" max="8" width="12.26953125" bestFit="1" customWidth="1"/>
  </cols>
  <sheetData>
    <row r="1" spans="1:8" x14ac:dyDescent="0.25">
      <c r="A1" t="s">
        <v>381</v>
      </c>
      <c r="B1" t="s">
        <v>266</v>
      </c>
      <c r="C1" t="s">
        <v>384</v>
      </c>
      <c r="D1" t="s">
        <v>385</v>
      </c>
      <c r="E1" t="s">
        <v>386</v>
      </c>
      <c r="F1" t="s">
        <v>387</v>
      </c>
      <c r="G1" t="s">
        <v>388</v>
      </c>
      <c r="H1" t="s">
        <v>389</v>
      </c>
    </row>
    <row r="2" spans="1:8" x14ac:dyDescent="0.25">
      <c r="A2" t="s">
        <v>72</v>
      </c>
      <c r="B2" t="s">
        <v>72</v>
      </c>
      <c r="C2">
        <v>6015</v>
      </c>
      <c r="D2">
        <v>618</v>
      </c>
      <c r="E2">
        <v>4273</v>
      </c>
      <c r="F2">
        <v>455</v>
      </c>
      <c r="G2">
        <v>669</v>
      </c>
      <c r="H2">
        <v>0</v>
      </c>
    </row>
    <row r="3" spans="1:8" x14ac:dyDescent="0.25">
      <c r="A3" t="s">
        <v>75</v>
      </c>
      <c r="B3" t="s">
        <v>75</v>
      </c>
      <c r="C3">
        <v>46</v>
      </c>
      <c r="D3">
        <v>6</v>
      </c>
      <c r="E3">
        <v>28</v>
      </c>
      <c r="F3">
        <v>4</v>
      </c>
      <c r="G3">
        <v>8</v>
      </c>
      <c r="H3">
        <v>0</v>
      </c>
    </row>
    <row r="4" spans="1:8" x14ac:dyDescent="0.25">
      <c r="A4" t="s">
        <v>74</v>
      </c>
      <c r="B4" t="s">
        <v>74</v>
      </c>
      <c r="C4">
        <v>2666</v>
      </c>
      <c r="D4">
        <v>260</v>
      </c>
      <c r="E4">
        <v>1786</v>
      </c>
      <c r="F4">
        <v>252</v>
      </c>
      <c r="G4">
        <v>368</v>
      </c>
      <c r="H4">
        <v>0</v>
      </c>
    </row>
    <row r="5" spans="1:8" x14ac:dyDescent="0.25">
      <c r="A5" t="s">
        <v>73</v>
      </c>
      <c r="B5" t="s">
        <v>73</v>
      </c>
      <c r="C5">
        <v>3283</v>
      </c>
      <c r="D5">
        <v>350</v>
      </c>
      <c r="E5">
        <v>2447</v>
      </c>
      <c r="F5">
        <v>198</v>
      </c>
      <c r="G5">
        <v>288</v>
      </c>
      <c r="H5">
        <v>0</v>
      </c>
    </row>
    <row r="6" spans="1:8" x14ac:dyDescent="0.25">
      <c r="A6" t="s">
        <v>76</v>
      </c>
      <c r="B6" t="s">
        <v>76</v>
      </c>
      <c r="C6">
        <v>20</v>
      </c>
      <c r="D6">
        <v>2</v>
      </c>
      <c r="E6">
        <v>12</v>
      </c>
      <c r="F6">
        <v>1</v>
      </c>
      <c r="G6">
        <v>5</v>
      </c>
      <c r="H6">
        <v>0</v>
      </c>
    </row>
  </sheetData>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tint="0.79998168889431442"/>
  </sheetPr>
  <dimension ref="A1:J17"/>
  <sheetViews>
    <sheetView showGridLines="0" workbookViewId="0"/>
  </sheetViews>
  <sheetFormatPr defaultColWidth="8.81640625" defaultRowHeight="12.5" x14ac:dyDescent="0.25"/>
  <cols>
    <col min="1" max="1" width="36.453125" style="196" customWidth="1"/>
    <col min="2" max="2" width="22.54296875" style="5" customWidth="1"/>
    <col min="3" max="4" width="11.7265625" style="5" customWidth="1"/>
    <col min="5" max="5" width="11.81640625" style="5" customWidth="1"/>
    <col min="6" max="8" width="11.7265625" style="5" customWidth="1"/>
    <col min="9" max="9" width="11.81640625" style="5" customWidth="1"/>
    <col min="10" max="10" width="11.7265625" style="5" customWidth="1"/>
    <col min="11" max="16384" width="8.81640625" style="5"/>
  </cols>
  <sheetData>
    <row r="1" spans="1:10" ht="34.5" customHeight="1" x14ac:dyDescent="0.35">
      <c r="A1" s="257" t="s">
        <v>502</v>
      </c>
      <c r="B1" s="125"/>
      <c r="C1" s="125"/>
      <c r="D1" s="125"/>
      <c r="E1" s="125"/>
      <c r="F1" s="125"/>
      <c r="G1" s="125"/>
      <c r="H1" s="125"/>
      <c r="I1" s="125"/>
      <c r="J1" s="125"/>
    </row>
    <row r="2" spans="1:10" ht="21" x14ac:dyDescent="0.25">
      <c r="A2" s="521" t="s">
        <v>503</v>
      </c>
      <c r="B2" s="125"/>
      <c r="C2" s="125"/>
      <c r="D2" s="125"/>
      <c r="E2" s="125"/>
      <c r="F2" s="125"/>
      <c r="G2" s="125"/>
      <c r="H2" s="125"/>
      <c r="I2" s="125"/>
      <c r="J2" s="125"/>
    </row>
    <row r="3" spans="1:10" s="394" customFormat="1" ht="27.75" customHeight="1" x14ac:dyDescent="0.3">
      <c r="A3" s="477" t="str">
        <f>TEXT(provisional_end_date,"d mmmm yyyy")</f>
        <v>31 March 2025</v>
      </c>
      <c r="B3" s="392"/>
      <c r="C3" s="392"/>
      <c r="D3" s="393"/>
      <c r="E3" s="393"/>
    </row>
    <row r="4" spans="1:10" ht="14.25" customHeight="1" x14ac:dyDescent="0.25">
      <c r="A4" s="355"/>
      <c r="B4" s="878"/>
      <c r="C4" s="878"/>
      <c r="D4" s="878"/>
      <c r="E4" s="878"/>
      <c r="F4" s="879"/>
      <c r="G4" s="880" t="s">
        <v>431</v>
      </c>
      <c r="H4" s="880"/>
      <c r="I4" s="880"/>
      <c r="J4" s="880"/>
    </row>
    <row r="5" spans="1:10" ht="26.65" customHeight="1" x14ac:dyDescent="0.25">
      <c r="A5" s="355"/>
      <c r="B5" s="155" t="s">
        <v>504</v>
      </c>
      <c r="C5" s="78" t="s">
        <v>385</v>
      </c>
      <c r="D5" s="78" t="s">
        <v>386</v>
      </c>
      <c r="E5" s="86" t="s">
        <v>432</v>
      </c>
      <c r="F5" s="754" t="s">
        <v>388</v>
      </c>
      <c r="G5" s="78" t="s">
        <v>385</v>
      </c>
      <c r="H5" s="78" t="s">
        <v>386</v>
      </c>
      <c r="I5" s="86" t="s">
        <v>432</v>
      </c>
      <c r="J5" s="78" t="s">
        <v>388</v>
      </c>
    </row>
    <row r="6" spans="1:10" ht="24.75" customHeight="1" x14ac:dyDescent="0.25">
      <c r="A6" s="348" t="s">
        <v>72</v>
      </c>
      <c r="B6" s="80">
        <f>IF(ISERROR(VLOOKUP($A6,LeftEYRRegister_insp_only[],3,FALSE))=TRUE,0,VLOOKUP($A6,LeftEYRRegister_insp_only[],3,FALSE))</f>
        <v>6015</v>
      </c>
      <c r="C6" s="80">
        <f>IF(ISERROR(VLOOKUP($A6,LeftEYRRegister_insp_only[],4,FALSE))=TRUE,0,VLOOKUP($A6,LeftEYRRegister_insp_only[],4,FALSE))</f>
        <v>618</v>
      </c>
      <c r="D6" s="80">
        <f>IF(ISERROR(VLOOKUP($A6,LeftEYRRegister_insp_only[],5,FALSE))=TRUE,0,VLOOKUP($A6,LeftEYRRegister_insp_only[],5,FALSE))</f>
        <v>4273</v>
      </c>
      <c r="E6" s="80">
        <f>IF(ISERROR(VLOOKUP($A6,LeftEYRRegister_insp_only[],6,FALSE))=TRUE,0,VLOOKUP($A6,LeftEYRRegister_insp_only[],6,FALSE))</f>
        <v>455</v>
      </c>
      <c r="F6" s="755">
        <f>IF(ISERROR(VLOOKUP($A6,LeftEYRRegister_insp_only[],7,FALSE))=TRUE,0,VLOOKUP($A6,LeftEYRRegister_insp_only[],7,FALSE))</f>
        <v>669</v>
      </c>
      <c r="G6" s="80">
        <f>IF(ISERROR(100*C6/$B6),"-",100*C6/$B6)</f>
        <v>10.274314214463841</v>
      </c>
      <c r="H6" s="80">
        <f>IF(ISERROR(100*D6/$B6),"-",100*D6/$B6)</f>
        <v>71.039068994181207</v>
      </c>
      <c r="I6" s="80">
        <f>IF(ISERROR(100*E6/$B6),"-",100*E6/$B6)</f>
        <v>7.5644222776392356</v>
      </c>
      <c r="J6" s="80">
        <f>IF(ISERROR(100*F6/$B6),"-",100*F6/$B6)</f>
        <v>11.12219451371571</v>
      </c>
    </row>
    <row r="7" spans="1:10" ht="12" customHeight="1" x14ac:dyDescent="0.25">
      <c r="A7" s="110" t="s">
        <v>73</v>
      </c>
      <c r="B7" s="50">
        <f>IF(ISERROR(VLOOKUP($A7,LeftEYRRegister_insp_only[],3,FALSE))=TRUE,0,VLOOKUP($A7,LeftEYRRegister_insp_only[],3,FALSE))</f>
        <v>3283</v>
      </c>
      <c r="C7" s="50">
        <f>IF(ISERROR(VLOOKUP($A7,LeftEYRRegister_insp_only[],4,FALSE))=TRUE,0,VLOOKUP($A7,LeftEYRRegister_insp_only[],4,FALSE))</f>
        <v>350</v>
      </c>
      <c r="D7" s="50">
        <f>IF(ISERROR(VLOOKUP($A7,LeftEYRRegister_insp_only[],5,FALSE))=TRUE,0,VLOOKUP($A7,LeftEYRRegister_insp_only[],5,FALSE))</f>
        <v>2447</v>
      </c>
      <c r="E7" s="50">
        <f>IF(ISERROR(VLOOKUP($A7,LeftEYRRegister_insp_only[],6,FALSE))=TRUE,0,VLOOKUP($A7,LeftEYRRegister_insp_only[],6,FALSE))</f>
        <v>198</v>
      </c>
      <c r="F7" s="756">
        <f>IF(ISERROR(VLOOKUP($A7,LeftEYRRegister_insp_only[],7,FALSE))=TRUE,0,VLOOKUP($A7,LeftEYRRegister_insp_only[],7,FALSE))</f>
        <v>288</v>
      </c>
      <c r="G7" s="50">
        <f>IF(ISERROR(100*C7/$B7),"-",100*C7/$B7)</f>
        <v>10.660980810234541</v>
      </c>
      <c r="H7" s="50">
        <f t="shared" ref="G7:J10" si="0">IF(ISERROR(100*D7/$B7),"-",100*D7/$B7)</f>
        <v>74.535485836125488</v>
      </c>
      <c r="I7" s="50">
        <f t="shared" si="0"/>
        <v>6.0310691440755404</v>
      </c>
      <c r="J7" s="50">
        <f t="shared" si="0"/>
        <v>8.7724642095644221</v>
      </c>
    </row>
    <row r="8" spans="1:10" ht="12" customHeight="1" x14ac:dyDescent="0.25">
      <c r="A8" s="110" t="s">
        <v>19169</v>
      </c>
      <c r="B8" s="50">
        <f>IF(ISERROR(VLOOKUP($A8,LeftEYRRegister_insp_only[],3,FALSE))=TRUE,0,VLOOKUP($A8,LeftEYRRegister_insp_only[],3,FALSE))</f>
        <v>0</v>
      </c>
      <c r="C8" s="50">
        <f>IF(ISERROR(VLOOKUP($A8,LeftEYRRegister_insp_only[],4,FALSE))=TRUE,0,VLOOKUP($A8,LeftEYRRegister_insp_only[],4,FALSE))</f>
        <v>0</v>
      </c>
      <c r="D8" s="50">
        <f>IF(ISERROR(VLOOKUP($A8,LeftEYRRegister_insp_only[],5,FALSE))=TRUE,0,VLOOKUP($A8,LeftEYRRegister_insp_only[],5,FALSE))</f>
        <v>0</v>
      </c>
      <c r="E8" s="50">
        <f>IF(ISERROR(VLOOKUP($A8,LeftEYRRegister_insp_only[],6,FALSE))=TRUE,0,VLOOKUP($A8,LeftEYRRegister_insp_only[],6,FALSE))</f>
        <v>0</v>
      </c>
      <c r="F8" s="756">
        <f>IF(ISERROR(VLOOKUP($A8,LeftEYRRegister_insp_only[],7,FALSE))=TRUE,0,VLOOKUP($A8,LeftEYRRegister_insp_only[],7,FALSE))</f>
        <v>0</v>
      </c>
      <c r="G8" s="50" t="str">
        <f>IF(ISERROR(100*C8/$B8),"-",100*C8/$B8)</f>
        <v>-</v>
      </c>
      <c r="H8" s="50" t="str">
        <f t="shared" ref="H8" si="1">IF(ISERROR(100*D8/$B8),"-",100*D8/$B8)</f>
        <v>-</v>
      </c>
      <c r="I8" s="50" t="str">
        <f t="shared" ref="I8" si="2">IF(ISERROR(100*E8/$B8),"-",100*E8/$B8)</f>
        <v>-</v>
      </c>
      <c r="J8" s="50" t="str">
        <f t="shared" ref="J8" si="3">IF(ISERROR(100*F8/$B8),"-",100*F8/$B8)</f>
        <v>-</v>
      </c>
    </row>
    <row r="9" spans="1:10" ht="12" customHeight="1" x14ac:dyDescent="0.25">
      <c r="A9" s="757" t="s">
        <v>74</v>
      </c>
      <c r="B9" s="50">
        <f>IF(ISERROR(VLOOKUP($A9,LeftEYRRegister_insp_only[],3,FALSE))=TRUE,0,VLOOKUP($A9,LeftEYRRegister_insp_only[],3,FALSE))</f>
        <v>2666</v>
      </c>
      <c r="C9" s="50">
        <f>IF(ISERROR(VLOOKUP($A9,LeftEYRRegister_insp_only[],4,FALSE))=TRUE,0,VLOOKUP($A9,LeftEYRRegister_insp_only[],4,FALSE))</f>
        <v>260</v>
      </c>
      <c r="D9" s="50">
        <f>IF(ISERROR(VLOOKUP($A9,LeftEYRRegister_insp_only[],5,FALSE))=TRUE,0,VLOOKUP($A9,LeftEYRRegister_insp_only[],5,FALSE))</f>
        <v>1786</v>
      </c>
      <c r="E9" s="50">
        <f>IF(ISERROR(VLOOKUP($A9,LeftEYRRegister_insp_only[],6,FALSE))=TRUE,0,VLOOKUP($A9,LeftEYRRegister_insp_only[],6,FALSE))</f>
        <v>252</v>
      </c>
      <c r="F9" s="756">
        <f>IF(ISERROR(VLOOKUP($A9,LeftEYRRegister_insp_only[],7,FALSE))=TRUE,0,VLOOKUP($A9,LeftEYRRegister_insp_only[],7,FALSE))</f>
        <v>368</v>
      </c>
      <c r="G9" s="50">
        <f t="shared" si="0"/>
        <v>9.7524381095273824</v>
      </c>
      <c r="H9" s="50">
        <f t="shared" si="0"/>
        <v>66.99174793698424</v>
      </c>
      <c r="I9" s="50">
        <f t="shared" si="0"/>
        <v>9.4523630907726925</v>
      </c>
      <c r="J9" s="50">
        <f t="shared" si="0"/>
        <v>13.803450862715678</v>
      </c>
    </row>
    <row r="10" spans="1:10" s="6" customFormat="1" ht="25.5" customHeight="1" x14ac:dyDescent="0.25">
      <c r="A10" s="743" t="s">
        <v>75</v>
      </c>
      <c r="B10" s="339">
        <f>IF(ISERROR(VLOOKUP($A10,LeftEYRRegister_insp_only[],3,FALSE))=TRUE,0,VLOOKUP($A10,LeftEYRRegister_insp_only[],3,FALSE))</f>
        <v>46</v>
      </c>
      <c r="C10" s="339">
        <f>IF(ISERROR(VLOOKUP($A10,LeftEYRRegister_insp_only[],4,FALSE))=TRUE,0,VLOOKUP($A10,LeftEYRRegister_insp_only[],4,FALSE))</f>
        <v>6</v>
      </c>
      <c r="D10" s="339">
        <f>IF(ISERROR(VLOOKUP($A10,LeftEYRRegister_insp_only[],5,FALSE))=TRUE,0,VLOOKUP($A10,LeftEYRRegister_insp_only[],5,FALSE))</f>
        <v>28</v>
      </c>
      <c r="E10" s="339">
        <f>IF(ISERROR(VLOOKUP($A10,LeftEYRRegister_insp_only[],6,FALSE))=TRUE,0,VLOOKUP($A10,LeftEYRRegister_insp_only[],6,FALSE))</f>
        <v>4</v>
      </c>
      <c r="F10" s="395">
        <f>IF(ISERROR(VLOOKUP($A10,LeftEYRRegister_insp_only[],7,FALSE))=TRUE,0,VLOOKUP($A10,LeftEYRRegister_insp_only[],7,FALSE))</f>
        <v>8</v>
      </c>
      <c r="G10" s="339">
        <f t="shared" si="0"/>
        <v>13.043478260869565</v>
      </c>
      <c r="H10" s="339">
        <f t="shared" si="0"/>
        <v>60.869565217391305</v>
      </c>
      <c r="I10" s="339">
        <f t="shared" si="0"/>
        <v>8.695652173913043</v>
      </c>
      <c r="J10" s="339">
        <f t="shared" si="0"/>
        <v>17.391304347826086</v>
      </c>
    </row>
    <row r="11" spans="1:10" x14ac:dyDescent="0.25">
      <c r="A11" s="110"/>
      <c r="B11" s="724"/>
      <c r="C11" s="724"/>
      <c r="D11" s="116"/>
      <c r="E11" s="724"/>
      <c r="F11" s="116"/>
      <c r="G11" s="116"/>
      <c r="H11" s="116"/>
      <c r="I11" s="116"/>
      <c r="J11" s="316" t="s">
        <v>433</v>
      </c>
    </row>
    <row r="12" spans="1:10" x14ac:dyDescent="0.25">
      <c r="A12" s="263" t="s">
        <v>319</v>
      </c>
      <c r="B12" s="23"/>
      <c r="C12" s="23"/>
      <c r="D12" s="23"/>
      <c r="E12" s="23"/>
      <c r="F12" s="23"/>
      <c r="G12" s="23"/>
      <c r="H12" s="23"/>
      <c r="I12" s="23"/>
      <c r="J12" s="23"/>
    </row>
    <row r="13" spans="1:10" ht="13.5" customHeight="1" x14ac:dyDescent="0.25">
      <c r="A13" s="263" t="s">
        <v>434</v>
      </c>
      <c r="B13" s="195"/>
      <c r="C13" s="195"/>
      <c r="D13" s="195"/>
      <c r="E13" s="195"/>
      <c r="F13" s="195"/>
      <c r="G13" s="195"/>
      <c r="H13" s="195"/>
      <c r="I13" s="195"/>
      <c r="J13" s="195"/>
    </row>
    <row r="14" spans="1:10" x14ac:dyDescent="0.25">
      <c r="A14" s="324" t="s">
        <v>19153</v>
      </c>
      <c r="B14" s="353"/>
      <c r="C14" s="353"/>
      <c r="D14" s="353"/>
      <c r="E14" s="353"/>
      <c r="F14" s="353"/>
      <c r="G14" s="353"/>
      <c r="H14" s="353"/>
      <c r="I14" s="353"/>
      <c r="J14" s="353"/>
    </row>
    <row r="15" spans="1:10" x14ac:dyDescent="0.25">
      <c r="A15" s="324" t="s">
        <v>505</v>
      </c>
      <c r="B15" s="353"/>
      <c r="C15" s="353"/>
      <c r="D15" s="353"/>
      <c r="E15" s="353"/>
      <c r="F15" s="353"/>
      <c r="G15" s="353"/>
      <c r="H15" s="353"/>
      <c r="I15" s="353"/>
      <c r="J15" s="353"/>
    </row>
    <row r="16" spans="1:10" x14ac:dyDescent="0.25">
      <c r="A16" s="324" t="str">
        <f>"4. Data includes "&amp;VLOOKUP("Home childcarer",LeftEYRRegister_insp_only[],3,FALSE)&amp;" providers in 'All provision' that are not included in the individual provision types. These providers left the EYR and became home childcarers."</f>
        <v>4. Data includes 20 providers in 'All provision' that are not included in the individual provision types. These providers left the EYR and became home childcarers.</v>
      </c>
      <c r="B16" s="116"/>
      <c r="C16" s="116"/>
      <c r="D16" s="116"/>
      <c r="E16" s="116"/>
      <c r="F16" s="116"/>
      <c r="G16" s="116"/>
      <c r="H16" s="116"/>
      <c r="I16" s="116"/>
      <c r="J16" s="116"/>
    </row>
    <row r="17" spans="1:10" x14ac:dyDescent="0.25">
      <c r="A17" s="110"/>
      <c r="B17" s="116"/>
      <c r="C17" s="116"/>
      <c r="D17" s="116"/>
      <c r="E17" s="116"/>
      <c r="F17" s="116"/>
      <c r="G17" s="116"/>
      <c r="H17" s="116"/>
      <c r="I17" s="116"/>
      <c r="J17" s="116"/>
    </row>
  </sheetData>
  <sheetProtection sheet="1" objects="1" scenarios="1"/>
  <mergeCells count="2">
    <mergeCell ref="B4:F4"/>
    <mergeCell ref="G4:J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tint="0.79998168889431442"/>
  </sheetPr>
  <dimension ref="A1:J22"/>
  <sheetViews>
    <sheetView showGridLines="0" workbookViewId="0"/>
  </sheetViews>
  <sheetFormatPr defaultColWidth="8.81640625" defaultRowHeight="12.5" x14ac:dyDescent="0.25"/>
  <cols>
    <col min="1" max="1" width="64.81640625" style="5" customWidth="1"/>
    <col min="2" max="8" width="11.7265625" style="5" customWidth="1"/>
    <col min="9" max="16384" width="8.81640625" style="5"/>
  </cols>
  <sheetData>
    <row r="1" spans="1:10" ht="34.5" customHeight="1" x14ac:dyDescent="0.35">
      <c r="A1" s="273" t="s">
        <v>506</v>
      </c>
      <c r="B1" s="125"/>
      <c r="C1" s="125"/>
      <c r="D1" s="125"/>
      <c r="E1" s="125"/>
      <c r="F1" s="125"/>
      <c r="G1" s="125"/>
      <c r="H1" s="125"/>
      <c r="I1" s="156"/>
      <c r="J1" s="89"/>
    </row>
    <row r="2" spans="1:10" ht="21" x14ac:dyDescent="0.25">
      <c r="A2" s="522" t="s">
        <v>507</v>
      </c>
      <c r="B2" s="125"/>
      <c r="C2" s="125"/>
      <c r="D2" s="125"/>
      <c r="E2" s="125"/>
      <c r="F2" s="125"/>
      <c r="G2" s="125"/>
      <c r="H2" s="125"/>
      <c r="I2" s="156"/>
      <c r="J2" s="89"/>
    </row>
    <row r="3" spans="1:10" s="481" customFormat="1" ht="27.75" customHeight="1" x14ac:dyDescent="0.3">
      <c r="A3" s="477" t="str">
        <f>TEXT(provisional_end_date,"d mmmm yyyy")</f>
        <v>31 March 2025</v>
      </c>
      <c r="B3" s="482"/>
      <c r="C3" s="483"/>
      <c r="D3" s="483"/>
      <c r="E3" s="484"/>
      <c r="F3" s="484"/>
      <c r="G3" s="484"/>
      <c r="H3" s="484"/>
      <c r="I3" s="484"/>
    </row>
    <row r="4" spans="1:10" x14ac:dyDescent="0.25">
      <c r="A4" s="95"/>
      <c r="B4" s="878" t="s">
        <v>430</v>
      </c>
      <c r="C4" s="878"/>
      <c r="D4" s="878"/>
      <c r="E4" s="879"/>
      <c r="F4" s="878" t="s">
        <v>431</v>
      </c>
      <c r="G4" s="881"/>
      <c r="H4" s="881"/>
      <c r="I4" s="85"/>
      <c r="J4" s="87"/>
    </row>
    <row r="5" spans="1:10" ht="25" x14ac:dyDescent="0.25">
      <c r="A5" s="355"/>
      <c r="B5" s="155" t="s">
        <v>441</v>
      </c>
      <c r="C5" s="78" t="s">
        <v>391</v>
      </c>
      <c r="D5" s="86" t="s">
        <v>508</v>
      </c>
      <c r="E5" s="758" t="s">
        <v>443</v>
      </c>
      <c r="F5" s="78" t="s">
        <v>391</v>
      </c>
      <c r="G5" s="86" t="s">
        <v>508</v>
      </c>
      <c r="H5" s="86" t="s">
        <v>443</v>
      </c>
      <c r="I5" s="84"/>
      <c r="J5" s="85"/>
    </row>
    <row r="6" spans="1:10" ht="24.75" customHeight="1" x14ac:dyDescent="0.25">
      <c r="A6" s="723" t="s">
        <v>394</v>
      </c>
      <c r="B6" s="83"/>
      <c r="C6" s="83"/>
      <c r="D6" s="83"/>
      <c r="E6" s="759"/>
      <c r="F6" s="760"/>
      <c r="G6" s="760"/>
      <c r="H6" s="760"/>
      <c r="I6" s="82"/>
      <c r="J6" s="81"/>
    </row>
    <row r="7" spans="1:10" ht="16.5" customHeight="1" x14ac:dyDescent="0.25">
      <c r="A7" s="726" t="s">
        <v>72</v>
      </c>
      <c r="B7" s="80">
        <f>IF(ISERROR(VLOOKUP($A7&amp;"All England"&amp;$A$6,EYR_most_recent_outcomes,11,FALSE))=TRUE,0,VLOOKUP($A7&amp;"All England"&amp;$A$6,EYR_most_recent_outcomes,11,FALSE))</f>
        <v>30209</v>
      </c>
      <c r="C7" s="80">
        <f>IF(ISERROR(VLOOKUP($A7&amp;"All England"&amp;$A$6,EYR_most_recent_outcomes,12,FALSE))=TRUE,0,VLOOKUP($A7&amp;"All England"&amp;$A$6,EYR_most_recent_outcomes,12,FALSE))</f>
        <v>29903</v>
      </c>
      <c r="D7" s="80">
        <f>IF(ISERROR(VLOOKUP($A7&amp;"All England"&amp;$A$6,EYR_most_recent_outcomes,13,FALSE))=TRUE,0,VLOOKUP($A7&amp;"All England"&amp;$A$6,EYR_most_recent_outcomes,13,FALSE))</f>
        <v>267</v>
      </c>
      <c r="E7" s="696">
        <f>IF(ISERROR(VLOOKUP($A7&amp;"All England"&amp;$A$6,EYR_most_recent_outcomes,14,FALSE))=TRUE,0,VLOOKUP($A7&amp;"All England"&amp;$A$6,EYR_most_recent_outcomes,14,FALSE))</f>
        <v>39</v>
      </c>
      <c r="F7" s="80">
        <f t="shared" ref="F7:H11" si="0">IF($B7 &lt;1,"-",C7/$B7*100)</f>
        <v>98.987056837366353</v>
      </c>
      <c r="G7" s="80">
        <f t="shared" si="0"/>
        <v>0.88384256347446133</v>
      </c>
      <c r="H7" s="80">
        <f t="shared" si="0"/>
        <v>0.12910059915919098</v>
      </c>
      <c r="I7" s="76"/>
      <c r="J7" s="76"/>
    </row>
    <row r="8" spans="1:10" ht="13.5" customHeight="1" x14ac:dyDescent="0.25">
      <c r="A8" s="761" t="s">
        <v>73</v>
      </c>
      <c r="B8" s="55">
        <f>IF(ISERROR(VLOOKUP($A8&amp;"All England"&amp;$A$6,EYR_most_recent_outcomes,11,FALSE))=TRUE,0,VLOOKUP($A8&amp;"All England"&amp;$A$6,EYR_most_recent_outcomes,11,FALSE))</f>
        <v>19701</v>
      </c>
      <c r="C8" s="55">
        <f>IF(ISERROR(VLOOKUP($A8&amp;"All England"&amp;$A$6,EYR_most_recent_outcomes,12,FALSE))=TRUE,0,VLOOKUP($A8&amp;"All England"&amp;$A$6,EYR_most_recent_outcomes,12,FALSE))</f>
        <v>19489</v>
      </c>
      <c r="D8" s="55">
        <f>IF(ISERROR(VLOOKUP($A8&amp;"All England"&amp;$A$6,EYR_most_recent_outcomes,13,FALSE))=TRUE,0,VLOOKUP($A8&amp;"All England"&amp;$A$6,EYR_most_recent_outcomes,13,FALSE))</f>
        <v>186</v>
      </c>
      <c r="E8" s="762">
        <f>IF(ISERROR(VLOOKUP($A8&amp;"All England"&amp;$A$6,EYR_most_recent_outcomes,14,FALSE))=TRUE,0,VLOOKUP($A8&amp;"All England"&amp;$A$6,EYR_most_recent_outcomes,14,FALSE))</f>
        <v>26</v>
      </c>
      <c r="F8" s="55">
        <f t="shared" si="0"/>
        <v>98.923912491751693</v>
      </c>
      <c r="G8" s="55">
        <f t="shared" si="0"/>
        <v>0.94411451195370799</v>
      </c>
      <c r="H8" s="55">
        <f t="shared" si="0"/>
        <v>0.13197299629460435</v>
      </c>
      <c r="I8" s="76"/>
      <c r="J8" s="76"/>
    </row>
    <row r="9" spans="1:10" ht="13.5" customHeight="1" x14ac:dyDescent="0.25">
      <c r="A9" s="761" t="s">
        <v>19169</v>
      </c>
      <c r="B9" s="55">
        <f>IF(ISERROR(VLOOKUP($A9&amp;"All England"&amp;$A$6,EYR_most_recent_outcomes,11,FALSE))=TRUE,0,VLOOKUP($A9&amp;"All England"&amp;$A$6,EYR_most_recent_outcomes,11,FALSE))</f>
        <v>0</v>
      </c>
      <c r="C9" s="55">
        <f>IF(ISERROR(VLOOKUP($A9&amp;"All England"&amp;$A$6,EYR_most_recent_outcomes,12,FALSE))=TRUE,0,VLOOKUP($A9&amp;"All England"&amp;$A$6,EYR_most_recent_outcomes,12,FALSE))</f>
        <v>0</v>
      </c>
      <c r="D9" s="55">
        <f>IF(ISERROR(VLOOKUP($A9&amp;"All England"&amp;$A$6,EYR_most_recent_outcomes,13,FALSE))=TRUE,0,VLOOKUP($A9&amp;"All England"&amp;$A$6,EYR_most_recent_outcomes,13,FALSE))</f>
        <v>0</v>
      </c>
      <c r="E9" s="762">
        <f>IF(ISERROR(VLOOKUP($A9&amp;"All England"&amp;$A$6,EYR_most_recent_outcomes,14,FALSE))=TRUE,0,VLOOKUP($A9&amp;"All England"&amp;$A$6,EYR_most_recent_outcomes,14,FALSE))</f>
        <v>0</v>
      </c>
      <c r="F9" s="55" t="str">
        <f t="shared" ref="F9" si="1">IF($B9 &lt;1,"-",C9/$B9*100)</f>
        <v>-</v>
      </c>
      <c r="G9" s="55" t="str">
        <f t="shared" ref="G9" si="2">IF($B9 &lt;1,"-",D9/$B9*100)</f>
        <v>-</v>
      </c>
      <c r="H9" s="55" t="str">
        <f t="shared" ref="H9" si="3">IF($B9 &lt;1,"-",E9/$B9*100)</f>
        <v>-</v>
      </c>
      <c r="I9" s="76"/>
      <c r="J9" s="76"/>
    </row>
    <row r="10" spans="1:10" ht="13.5" customHeight="1" x14ac:dyDescent="0.25">
      <c r="A10" s="763" t="s">
        <v>74</v>
      </c>
      <c r="B10" s="55">
        <f>IF(ISERROR(VLOOKUP($A10&amp;"All England"&amp;$A$6,EYR_most_recent_outcomes,11,FALSE))=TRUE,0,VLOOKUP($A10&amp;"All England"&amp;$A$6,EYR_most_recent_outcomes,11,FALSE))</f>
        <v>10379</v>
      </c>
      <c r="C10" s="55">
        <f>IF(ISERROR(VLOOKUP($A10&amp;"All England"&amp;$A$6,EYR_most_recent_outcomes,12,FALSE))=TRUE,0,VLOOKUP($A10&amp;"All England"&amp;$A$6,EYR_most_recent_outcomes,12,FALSE))</f>
        <v>10287</v>
      </c>
      <c r="D10" s="55">
        <f>IF(ISERROR(VLOOKUP($A10&amp;"All England"&amp;$A$6,EYR_most_recent_outcomes,13,FALSE))=TRUE,0,VLOOKUP($A10&amp;"All England"&amp;$A$6,EYR_most_recent_outcomes,13,FALSE))</f>
        <v>80</v>
      </c>
      <c r="E10" s="762">
        <f>IF(ISERROR(VLOOKUP($A10&amp;"All England"&amp;$A$6,EYR_most_recent_outcomes,14,FALSE))=TRUE,0,VLOOKUP($A10&amp;"All England"&amp;$A$6,EYR_most_recent_outcomes,14,FALSE))</f>
        <v>12</v>
      </c>
      <c r="F10" s="55">
        <f t="shared" si="0"/>
        <v>99.113594758647267</v>
      </c>
      <c r="G10" s="55">
        <f t="shared" si="0"/>
        <v>0.7707871663936795</v>
      </c>
      <c r="H10" s="55">
        <f t="shared" si="0"/>
        <v>0.11561807495905194</v>
      </c>
      <c r="I10" s="76"/>
      <c r="J10" s="76"/>
    </row>
    <row r="11" spans="1:10" ht="13.5" customHeight="1" x14ac:dyDescent="0.25">
      <c r="A11" s="763" t="s">
        <v>75</v>
      </c>
      <c r="B11" s="55">
        <f>IF(ISERROR(VLOOKUP($A11&amp;"All England"&amp;$A$6,EYR_most_recent_outcomes,11,FALSE))=TRUE,0,VLOOKUP($A11&amp;"All England"&amp;$A$6,EYR_most_recent_outcomes,11,FALSE))</f>
        <v>129</v>
      </c>
      <c r="C11" s="55">
        <f>IF(ISERROR(VLOOKUP($A11&amp;"All England"&amp;$A$6,EYR_most_recent_outcomes,12,FALSE))=TRUE,0,VLOOKUP($A11&amp;"All England"&amp;$A$6,EYR_most_recent_outcomes,12,FALSE))</f>
        <v>127</v>
      </c>
      <c r="D11" s="55">
        <f>IF(ISERROR(VLOOKUP($A11&amp;"All England"&amp;$A$6,EYR_most_recent_outcomes,13,FALSE))=TRUE,0,VLOOKUP($A11&amp;"All England"&amp;$A$6,EYR_most_recent_outcomes,13,FALSE))</f>
        <v>1</v>
      </c>
      <c r="E11" s="762">
        <f>IF(ISERROR(VLOOKUP($A11&amp;"All England"&amp;$A$6,EYR_most_recent_outcomes,14,FALSE))=TRUE,0,VLOOKUP($A11&amp;"All England"&amp;$A$6,EYR_most_recent_outcomes,14,FALSE))</f>
        <v>1</v>
      </c>
      <c r="F11" s="55">
        <f t="shared" si="0"/>
        <v>98.449612403100772</v>
      </c>
      <c r="G11" s="55">
        <f t="shared" si="0"/>
        <v>0.77519379844961245</v>
      </c>
      <c r="H11" s="55">
        <f t="shared" si="0"/>
        <v>0.77519379844961245</v>
      </c>
      <c r="I11" s="76"/>
      <c r="J11" s="76"/>
    </row>
    <row r="12" spans="1:10" ht="20.25" customHeight="1" x14ac:dyDescent="0.25">
      <c r="A12" s="723" t="s">
        <v>395</v>
      </c>
      <c r="B12" s="83"/>
      <c r="C12" s="83"/>
      <c r="D12" s="83"/>
      <c r="E12" s="759"/>
      <c r="F12" s="764"/>
      <c r="G12" s="764"/>
      <c r="H12" s="764"/>
      <c r="I12" s="82"/>
      <c r="J12" s="81"/>
    </row>
    <row r="13" spans="1:10" ht="13.5" customHeight="1" x14ac:dyDescent="0.25">
      <c r="A13" s="726" t="s">
        <v>72</v>
      </c>
      <c r="B13" s="80">
        <f>IF(ISERROR(VLOOKUP($A13&amp;"All England"&amp;$A$12,EYR_most_recent_outcomes,11,FALSE))=TRUE,0,VLOOKUP($A13&amp;"All England"&amp;$A$12,EYR_most_recent_outcomes,11,FALSE))</f>
        <v>26410</v>
      </c>
      <c r="C13" s="80">
        <f>IF(ISERROR(VLOOKUP($A13&amp;"All England"&amp;$A$12,EYR_most_recent_outcomes,12,FALSE))=TRUE,0,VLOOKUP($A13&amp;"All England"&amp;$A$12,EYR_most_recent_outcomes,12,FALSE))</f>
        <v>26144</v>
      </c>
      <c r="D13" s="80">
        <f>IF(ISERROR(VLOOKUP($A13&amp;"All England"&amp;$A$12,EYR_most_recent_outcomes,13,FALSE))=TRUE,0,VLOOKUP($A13&amp;"All England"&amp;$A$12,EYR_most_recent_outcomes,13,FALSE))</f>
        <v>228</v>
      </c>
      <c r="E13" s="696">
        <f>IF(ISERROR(VLOOKUP($A13&amp;"All England"&amp;$A$12,EYR_most_recent_outcomes,14,FALSE))=TRUE,0,VLOOKUP($A13&amp;"All England"&amp;$A$12,EYR_most_recent_outcomes,14,FALSE))</f>
        <v>38</v>
      </c>
      <c r="F13" s="80">
        <f t="shared" ref="F13:G17" si="4">IF($B13 &lt;1,"-",C13/$B13*100)</f>
        <v>98.992805755395679</v>
      </c>
      <c r="G13" s="80">
        <f t="shared" si="4"/>
        <v>0.86330935251798557</v>
      </c>
      <c r="H13" s="80">
        <f>IF($B13 &lt;1, "-",E13/$B13*100)</f>
        <v>0.14388489208633093</v>
      </c>
      <c r="I13" s="76"/>
      <c r="J13" s="76"/>
    </row>
    <row r="14" spans="1:10" ht="13.5" customHeight="1" x14ac:dyDescent="0.25">
      <c r="A14" s="761" t="s">
        <v>73</v>
      </c>
      <c r="B14" s="55">
        <f>IF(ISERROR(VLOOKUP($A14&amp;"All England"&amp;$A$12,EYR_most_recent_outcomes,11,FALSE))=TRUE,0,VLOOKUP($A14&amp;"All England"&amp;$A$12,EYR_most_recent_outcomes,11,FALSE))</f>
        <v>18205</v>
      </c>
      <c r="C14" s="55">
        <f>IF(ISERROR(VLOOKUP($A14&amp;"All England"&amp;$A$12,EYR_most_recent_outcomes,12,FALSE))=TRUE,0,VLOOKUP($A14&amp;"All England"&amp;$A$12,EYR_most_recent_outcomes,12,FALSE))</f>
        <v>18016</v>
      </c>
      <c r="D14" s="55">
        <f>IF(ISERROR(VLOOKUP($A14&amp;"All England"&amp;$A$12,EYR_most_recent_outcomes,13,FALSE))=TRUE,0,VLOOKUP($A14&amp;"All England"&amp;$A$12,EYR_most_recent_outcomes,13,FALSE))</f>
        <v>163</v>
      </c>
      <c r="E14" s="762">
        <f>IF(ISERROR(VLOOKUP($A14&amp;"All England"&amp;$A$12,EYR_most_recent_outcomes,14,FALSE))=TRUE,0,VLOOKUP($A14&amp;"All England"&amp;$A$12,EYR_most_recent_outcomes,14,FALSE))</f>
        <v>26</v>
      </c>
      <c r="F14" s="55">
        <f t="shared" si="4"/>
        <v>98.96182367481461</v>
      </c>
      <c r="G14" s="55">
        <f t="shared" si="4"/>
        <v>0.89535841801702842</v>
      </c>
      <c r="H14" s="55">
        <f>IF($B14 &lt;1, "-",E14/$B14*100)</f>
        <v>0.14281790716836035</v>
      </c>
      <c r="I14" s="76"/>
      <c r="J14" s="76"/>
    </row>
    <row r="15" spans="1:10" ht="13.5" customHeight="1" x14ac:dyDescent="0.25">
      <c r="A15" s="761" t="s">
        <v>19169</v>
      </c>
      <c r="B15" s="55">
        <f>IF(ISERROR(VLOOKUP($A15&amp;"All England"&amp;$A$12,EYR_most_recent_outcomes,11,FALSE))=TRUE,0,VLOOKUP($A15&amp;"All England"&amp;$A$12,EYR_most_recent_outcomes,11,FALSE))</f>
        <v>0</v>
      </c>
      <c r="C15" s="55">
        <f>IF(ISERROR(VLOOKUP($A15&amp;"All England"&amp;$A$12,EYR_most_recent_outcomes,12,FALSE))=TRUE,0,VLOOKUP($A15&amp;"All England"&amp;$A$12,EYR_most_recent_outcomes,12,FALSE))</f>
        <v>0</v>
      </c>
      <c r="D15" s="55">
        <f>IF(ISERROR(VLOOKUP($A15&amp;"All England"&amp;$A$12,EYR_most_recent_outcomes,13,FALSE))=TRUE,0,VLOOKUP($A15&amp;"All England"&amp;$A$12,EYR_most_recent_outcomes,13,FALSE))</f>
        <v>0</v>
      </c>
      <c r="E15" s="762">
        <f>IF(ISERROR(VLOOKUP($A15&amp;"All England"&amp;$A$12,EYR_most_recent_outcomes,14,FALSE))=TRUE,0,VLOOKUP($A15&amp;"All England"&amp;$A$12,EYR_most_recent_outcomes,14,FALSE))</f>
        <v>0</v>
      </c>
      <c r="F15" s="55" t="str">
        <f t="shared" ref="F15" si="5">IF($B15 &lt;1,"-",C15/$B15*100)</f>
        <v>-</v>
      </c>
      <c r="G15" s="55" t="str">
        <f t="shared" ref="G15" si="6">IF($B15 &lt;1,"-",D15/$B15*100)</f>
        <v>-</v>
      </c>
      <c r="H15" s="55" t="str">
        <f>IF($B15 &lt;1, "-",E15/$B15*100)</f>
        <v>-</v>
      </c>
      <c r="I15" s="76"/>
      <c r="J15" s="76"/>
    </row>
    <row r="16" spans="1:10" ht="13.5" customHeight="1" x14ac:dyDescent="0.25">
      <c r="A16" s="763" t="s">
        <v>74</v>
      </c>
      <c r="B16" s="55">
        <f>IF(ISERROR(VLOOKUP($A16&amp;"All England"&amp;$A$12,EYR_most_recent_outcomes,11,FALSE))=TRUE,0,VLOOKUP($A16&amp;"All England"&amp;$A$12,EYR_most_recent_outcomes,11,FALSE))</f>
        <v>8104</v>
      </c>
      <c r="C16" s="55">
        <f>IF(ISERROR(VLOOKUP($A16&amp;"All England"&amp;$A$12,EYR_most_recent_outcomes,12,FALSE))=TRUE,0,VLOOKUP($A16&amp;"All England"&amp;$A$12,EYR_most_recent_outcomes,12,FALSE))</f>
        <v>8029</v>
      </c>
      <c r="D16" s="55">
        <f>IF(ISERROR(VLOOKUP($A16&amp;"All England"&amp;$A$12,EYR_most_recent_outcomes,13,FALSE))=TRUE,0,VLOOKUP($A16&amp;"All England"&amp;$A$12,EYR_most_recent_outcomes,13,FALSE))</f>
        <v>64</v>
      </c>
      <c r="E16" s="765">
        <f>IF(ISERROR(VLOOKUP($A16&amp;"All England"&amp;$A$12,EYR_most_recent_outcomes,14,FALSE))=TRUE,0,VLOOKUP($A16&amp;"All England"&amp;$A$12,EYR_most_recent_outcomes,14,FALSE))</f>
        <v>11</v>
      </c>
      <c r="F16" s="55">
        <f t="shared" si="4"/>
        <v>99.074531095755177</v>
      </c>
      <c r="G16" s="55">
        <f t="shared" si="4"/>
        <v>0.78973346495557739</v>
      </c>
      <c r="H16" s="55">
        <f>IF($B16 &lt;1, "-",E16/$B16*100)</f>
        <v>0.13573543928923987</v>
      </c>
      <c r="I16" s="76"/>
      <c r="J16" s="76"/>
    </row>
    <row r="17" spans="1:10" s="6" customFormat="1" ht="26.65" customHeight="1" x14ac:dyDescent="0.25">
      <c r="A17" s="357" t="s">
        <v>75</v>
      </c>
      <c r="B17" s="339">
        <f>IF(ISERROR(VLOOKUP($A17&amp;"All England"&amp;$A$12,EYR_most_recent_outcomes,11,FALSE))=TRUE,0,VLOOKUP($A17&amp;"All England"&amp;$A$12,EYR_most_recent_outcomes,11,FALSE))</f>
        <v>101</v>
      </c>
      <c r="C17" s="339">
        <f>IF(ISERROR(VLOOKUP($A17&amp;"All England"&amp;$A$12,EYR_most_recent_outcomes,12,FALSE))=TRUE,0,VLOOKUP($A17&amp;"All England"&amp;$A$12,EYR_most_recent_outcomes,12,FALSE))</f>
        <v>99</v>
      </c>
      <c r="D17" s="339">
        <f>IF(ISERROR(VLOOKUP($A17&amp;"All England"&amp;$A$12,EYR_most_recent_outcomes,13,FALSE))=TRUE,0,VLOOKUP($A17&amp;"All England"&amp;$A$12,EYR_most_recent_outcomes,13,FALSE))</f>
        <v>1</v>
      </c>
      <c r="E17" s="395">
        <f>IF(ISERROR(VLOOKUP($A17&amp;"All England"&amp;$A$12,EYR_most_recent_outcomes,14,FALSE))=TRUE,0,VLOOKUP($A17&amp;"All England"&amp;$A$12,EYR_most_recent_outcomes,14,FALSE))</f>
        <v>1</v>
      </c>
      <c r="F17" s="339">
        <f t="shared" si="4"/>
        <v>98.019801980198025</v>
      </c>
      <c r="G17" s="339">
        <f t="shared" si="4"/>
        <v>0.99009900990099009</v>
      </c>
      <c r="H17" s="339">
        <f>IF($B17 &lt;1, "-",E17/$B17*100)</f>
        <v>0.99009900990099009</v>
      </c>
      <c r="I17" s="82"/>
      <c r="J17" s="82"/>
    </row>
    <row r="18" spans="1:10" ht="13.5" customHeight="1" x14ac:dyDescent="0.25">
      <c r="A18" s="110"/>
      <c r="B18" s="78"/>
      <c r="C18" s="78"/>
      <c r="D18" s="78"/>
      <c r="E18" s="78"/>
      <c r="F18" s="78"/>
      <c r="G18" s="78"/>
      <c r="H18" s="154" t="s">
        <v>433</v>
      </c>
      <c r="I18" s="76"/>
      <c r="J18" s="76"/>
    </row>
    <row r="19" spans="1:10" ht="13.5" customHeight="1" x14ac:dyDescent="0.25">
      <c r="A19" s="263" t="s">
        <v>319</v>
      </c>
      <c r="B19" s="23"/>
      <c r="C19" s="23"/>
      <c r="D19" s="23"/>
      <c r="E19" s="23"/>
      <c r="F19" s="23"/>
      <c r="G19" s="23"/>
      <c r="H19" s="23"/>
      <c r="I19" s="23"/>
      <c r="J19" s="23"/>
    </row>
    <row r="20" spans="1:10" ht="13.5" customHeight="1" x14ac:dyDescent="0.25">
      <c r="A20" s="264" t="s">
        <v>434</v>
      </c>
      <c r="B20" s="195"/>
      <c r="C20" s="195"/>
      <c r="D20" s="195"/>
      <c r="E20" s="195"/>
      <c r="F20" s="195"/>
      <c r="G20" s="195"/>
      <c r="H20" s="195"/>
      <c r="I20" s="195"/>
      <c r="J20" s="195"/>
    </row>
    <row r="21" spans="1:10" ht="13.5" customHeight="1" x14ac:dyDescent="0.25">
      <c r="A21" s="324" t="s">
        <v>435</v>
      </c>
      <c r="B21" s="396"/>
      <c r="C21" s="397"/>
      <c r="D21" s="396"/>
      <c r="E21" s="397"/>
      <c r="F21" s="396"/>
      <c r="G21" s="397"/>
      <c r="H21" s="396"/>
      <c r="I21" s="76"/>
      <c r="J21" s="76"/>
    </row>
    <row r="22" spans="1:10" ht="16.5" customHeight="1" x14ac:dyDescent="0.25">
      <c r="A22" s="398"/>
      <c r="B22" s="396"/>
      <c r="C22" s="397"/>
      <c r="D22" s="396"/>
      <c r="E22" s="397"/>
      <c r="F22" s="396"/>
      <c r="G22" s="397"/>
      <c r="H22" s="396"/>
      <c r="I22" s="76"/>
      <c r="J22" s="76"/>
    </row>
  </sheetData>
  <sheetProtection sheet="1" objects="1" scenarios="1"/>
  <mergeCells count="2">
    <mergeCell ref="B4:E4"/>
    <mergeCell ref="F4:H4"/>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sheetPr>
  <dimension ref="A1:H12"/>
  <sheetViews>
    <sheetView workbookViewId="0">
      <pane ySplit="1" topLeftCell="A2" activePane="bottomLeft" state="frozen"/>
      <selection pane="bottomLeft"/>
    </sheetView>
  </sheetViews>
  <sheetFormatPr defaultRowHeight="12.5" x14ac:dyDescent="0.25"/>
  <cols>
    <col min="1" max="1" width="45.81640625" bestFit="1" customWidth="1"/>
    <col min="2" max="2" width="13.1796875" bestFit="1" customWidth="1"/>
    <col min="3" max="3" width="33.1796875" bestFit="1" customWidth="1"/>
    <col min="4" max="4" width="15.1796875" bestFit="1" customWidth="1"/>
    <col min="5" max="5" width="5.54296875" bestFit="1" customWidth="1"/>
    <col min="6" max="6" width="4.81640625" bestFit="1" customWidth="1"/>
    <col min="7" max="7" width="16.08984375" bestFit="1" customWidth="1"/>
    <col min="8" max="8" width="21.453125" bestFit="1" customWidth="1"/>
    <col min="11" max="12" width="24.54296875" bestFit="1" customWidth="1"/>
  </cols>
  <sheetData>
    <row r="1" spans="1:8" x14ac:dyDescent="0.25">
      <c r="A1" t="s">
        <v>381</v>
      </c>
      <c r="B1" t="s">
        <v>383</v>
      </c>
      <c r="C1" t="s">
        <v>266</v>
      </c>
      <c r="D1" t="s">
        <v>509</v>
      </c>
      <c r="E1" t="s">
        <v>384</v>
      </c>
      <c r="F1" t="s">
        <v>391</v>
      </c>
      <c r="G1" t="s">
        <v>392</v>
      </c>
      <c r="H1" t="s">
        <v>393</v>
      </c>
    </row>
    <row r="2" spans="1:8" x14ac:dyDescent="0.25">
      <c r="A2" t="s">
        <v>12959</v>
      </c>
      <c r="B2" t="s">
        <v>509</v>
      </c>
      <c r="C2" t="s">
        <v>72</v>
      </c>
      <c r="D2">
        <v>13519</v>
      </c>
      <c r="E2">
        <v>0</v>
      </c>
      <c r="F2">
        <v>0</v>
      </c>
      <c r="G2">
        <v>0</v>
      </c>
      <c r="H2">
        <v>0</v>
      </c>
    </row>
    <row r="3" spans="1:8" x14ac:dyDescent="0.25">
      <c r="A3" t="s">
        <v>12960</v>
      </c>
      <c r="B3" t="s">
        <v>12961</v>
      </c>
      <c r="C3" t="s">
        <v>72</v>
      </c>
      <c r="D3">
        <v>0</v>
      </c>
      <c r="E3">
        <v>5639</v>
      </c>
      <c r="F3">
        <v>4999</v>
      </c>
      <c r="G3">
        <v>613</v>
      </c>
      <c r="H3">
        <v>27</v>
      </c>
    </row>
    <row r="4" spans="1:8" x14ac:dyDescent="0.25">
      <c r="A4" t="s">
        <v>12962</v>
      </c>
      <c r="B4" t="s">
        <v>509</v>
      </c>
      <c r="C4" t="s">
        <v>75</v>
      </c>
      <c r="D4">
        <v>4</v>
      </c>
      <c r="E4">
        <v>0</v>
      </c>
      <c r="F4">
        <v>0</v>
      </c>
      <c r="G4">
        <v>0</v>
      </c>
      <c r="H4">
        <v>0</v>
      </c>
    </row>
    <row r="5" spans="1:8" x14ac:dyDescent="0.25">
      <c r="A5" t="s">
        <v>12966</v>
      </c>
      <c r="B5" t="s">
        <v>12961</v>
      </c>
      <c r="C5" t="s">
        <v>75</v>
      </c>
      <c r="D5">
        <v>0</v>
      </c>
      <c r="E5">
        <v>1</v>
      </c>
      <c r="F5">
        <v>1</v>
      </c>
      <c r="G5">
        <v>0</v>
      </c>
      <c r="H5">
        <v>0</v>
      </c>
    </row>
    <row r="6" spans="1:8" x14ac:dyDescent="0.25">
      <c r="A6" t="s">
        <v>12963</v>
      </c>
      <c r="B6" t="s">
        <v>509</v>
      </c>
      <c r="C6" t="s">
        <v>74</v>
      </c>
      <c r="D6">
        <v>4575</v>
      </c>
      <c r="E6">
        <v>0</v>
      </c>
      <c r="F6">
        <v>0</v>
      </c>
      <c r="G6">
        <v>0</v>
      </c>
      <c r="H6">
        <v>0</v>
      </c>
    </row>
    <row r="7" spans="1:8" x14ac:dyDescent="0.25">
      <c r="A7" t="s">
        <v>12967</v>
      </c>
      <c r="B7" t="s">
        <v>12961</v>
      </c>
      <c r="C7" t="s">
        <v>74</v>
      </c>
      <c r="D7">
        <v>0</v>
      </c>
      <c r="E7">
        <v>1719</v>
      </c>
      <c r="F7">
        <v>1607</v>
      </c>
      <c r="G7">
        <v>109</v>
      </c>
      <c r="H7">
        <v>3</v>
      </c>
    </row>
    <row r="8" spans="1:8" x14ac:dyDescent="0.25">
      <c r="A8" t="s">
        <v>21469</v>
      </c>
      <c r="B8" t="s">
        <v>509</v>
      </c>
      <c r="C8" t="s">
        <v>19169</v>
      </c>
      <c r="D8">
        <v>5</v>
      </c>
      <c r="E8">
        <v>0</v>
      </c>
      <c r="F8">
        <v>0</v>
      </c>
      <c r="G8">
        <v>0</v>
      </c>
      <c r="H8">
        <v>0</v>
      </c>
    </row>
    <row r="9" spans="1:8" x14ac:dyDescent="0.25">
      <c r="A9" t="s">
        <v>12964</v>
      </c>
      <c r="B9" t="s">
        <v>509</v>
      </c>
      <c r="C9" t="s">
        <v>73</v>
      </c>
      <c r="D9">
        <v>1573</v>
      </c>
      <c r="E9">
        <v>0</v>
      </c>
      <c r="F9">
        <v>0</v>
      </c>
      <c r="G9">
        <v>0</v>
      </c>
      <c r="H9">
        <v>0</v>
      </c>
    </row>
    <row r="10" spans="1:8" x14ac:dyDescent="0.25">
      <c r="A10" t="s">
        <v>12968</v>
      </c>
      <c r="B10" t="s">
        <v>12961</v>
      </c>
      <c r="C10" t="s">
        <v>73</v>
      </c>
      <c r="D10">
        <v>0</v>
      </c>
      <c r="E10">
        <v>772</v>
      </c>
      <c r="F10">
        <v>674</v>
      </c>
      <c r="G10">
        <v>93</v>
      </c>
      <c r="H10">
        <v>5</v>
      </c>
    </row>
    <row r="11" spans="1:8" x14ac:dyDescent="0.25">
      <c r="A11" t="s">
        <v>12965</v>
      </c>
      <c r="B11" t="s">
        <v>509</v>
      </c>
      <c r="C11" t="s">
        <v>76</v>
      </c>
      <c r="D11">
        <v>7362</v>
      </c>
      <c r="E11">
        <v>0</v>
      </c>
      <c r="F11">
        <v>0</v>
      </c>
      <c r="G11">
        <v>0</v>
      </c>
      <c r="H11">
        <v>0</v>
      </c>
    </row>
    <row r="12" spans="1:8" x14ac:dyDescent="0.25">
      <c r="A12" t="s">
        <v>12969</v>
      </c>
      <c r="B12" t="s">
        <v>12961</v>
      </c>
      <c r="C12" t="s">
        <v>76</v>
      </c>
      <c r="D12">
        <v>0</v>
      </c>
      <c r="E12">
        <v>3147</v>
      </c>
      <c r="F12">
        <v>2717</v>
      </c>
      <c r="G12">
        <v>411</v>
      </c>
      <c r="H12">
        <v>19</v>
      </c>
    </row>
  </sheetData>
  <pageMargins left="0.7" right="0.7" top="0.75" bottom="0.75" header="0.3" footer="0.3"/>
  <pageSetup paperSize="9"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79998168889431442"/>
  </sheetPr>
  <dimension ref="A1:K18"/>
  <sheetViews>
    <sheetView showGridLines="0" workbookViewId="0"/>
  </sheetViews>
  <sheetFormatPr defaultColWidth="8.81640625" defaultRowHeight="12.5" x14ac:dyDescent="0.25"/>
  <cols>
    <col min="1" max="1" width="42.81640625" style="196" customWidth="1"/>
    <col min="2" max="9" width="11.7265625" style="5" customWidth="1"/>
    <col min="10" max="16384" width="8.81640625" style="5"/>
  </cols>
  <sheetData>
    <row r="1" spans="1:11" ht="34.5" customHeight="1" x14ac:dyDescent="0.35">
      <c r="A1" s="257" t="s">
        <v>510</v>
      </c>
      <c r="B1" s="391"/>
      <c r="C1" s="391"/>
      <c r="D1" s="391"/>
      <c r="E1" s="391"/>
      <c r="F1" s="391"/>
      <c r="G1" s="391"/>
      <c r="H1" s="391"/>
      <c r="I1" s="391"/>
      <c r="J1" s="125"/>
      <c r="K1" s="125"/>
    </row>
    <row r="2" spans="1:11" ht="21" x14ac:dyDescent="0.25">
      <c r="A2" s="521" t="s">
        <v>511</v>
      </c>
      <c r="B2" s="391"/>
      <c r="C2" s="391"/>
      <c r="D2" s="391"/>
      <c r="E2" s="391"/>
      <c r="F2" s="391"/>
      <c r="G2" s="391"/>
      <c r="H2" s="391"/>
      <c r="I2" s="391"/>
      <c r="J2" s="125"/>
      <c r="K2" s="125"/>
    </row>
    <row r="3" spans="1:11" ht="27.75" customHeight="1" x14ac:dyDescent="0.25">
      <c r="A3" s="477" t="str">
        <f>TEXT(provisional_end_date,"d mmmm yyyy")</f>
        <v>31 March 2025</v>
      </c>
      <c r="B3" s="7"/>
      <c r="C3" s="7"/>
      <c r="D3" s="7"/>
      <c r="E3" s="8"/>
      <c r="F3" s="8"/>
      <c r="H3" s="4"/>
      <c r="I3" s="4"/>
    </row>
    <row r="4" spans="1:11" x14ac:dyDescent="0.25">
      <c r="A4" s="348"/>
      <c r="B4" s="877" t="s">
        <v>430</v>
      </c>
      <c r="C4" s="877"/>
      <c r="D4" s="877"/>
      <c r="E4" s="877"/>
      <c r="F4" s="882"/>
      <c r="G4" s="877" t="s">
        <v>431</v>
      </c>
      <c r="H4" s="877"/>
      <c r="I4" s="877"/>
      <c r="J4" s="399"/>
      <c r="K4" s="399"/>
    </row>
    <row r="5" spans="1:11" ht="26.65" customHeight="1" x14ac:dyDescent="0.25">
      <c r="A5" s="348"/>
      <c r="B5" s="155" t="s">
        <v>512</v>
      </c>
      <c r="C5" s="155" t="s">
        <v>441</v>
      </c>
      <c r="D5" s="78" t="s">
        <v>391</v>
      </c>
      <c r="E5" s="86" t="s">
        <v>508</v>
      </c>
      <c r="F5" s="766" t="s">
        <v>443</v>
      </c>
      <c r="G5" s="78" t="s">
        <v>391</v>
      </c>
      <c r="H5" s="86" t="s">
        <v>508</v>
      </c>
      <c r="I5" s="86" t="s">
        <v>443</v>
      </c>
      <c r="J5" s="76"/>
      <c r="K5" s="79"/>
    </row>
    <row r="6" spans="1:11" ht="25.5" customHeight="1" x14ac:dyDescent="0.25">
      <c r="A6" s="348" t="s">
        <v>72</v>
      </c>
      <c r="B6" s="80">
        <f t="shared" ref="B6:B11" si="0">IF(ISERROR(VLOOKUP($A6&amp;"No of Providers",CR_Most_recent_outcome,4,FALSE))=TRUE,0,VLOOKUP($A6&amp;"No of Providers",CR_Most_recent_outcome,4,FALSE))</f>
        <v>13519</v>
      </c>
      <c r="C6" s="80">
        <f t="shared" ref="C6:C11" si="1">IF(ISERROR(VLOOKUP($A6&amp;"Outcome",CR_Most_recent_outcome,5,FALSE))=TRUE,0,VLOOKUP($A6&amp;"Outcome",CR_Most_recent_outcome,5,FALSE))</f>
        <v>5639</v>
      </c>
      <c r="D6" s="80">
        <f t="shared" ref="D6:D11" si="2">IF(ISERROR(VLOOKUP($A6&amp;"Outcome",CR_Most_recent_outcome,6,FALSE))=TRUE,0,VLOOKUP($A6&amp;"Outcome",CR_Most_recent_outcome,6,FALSE))</f>
        <v>4999</v>
      </c>
      <c r="E6" s="80">
        <f t="shared" ref="E6:E11" si="3">IF(ISERROR(VLOOKUP($A6&amp;"Outcome",CR_Most_recent_outcome,7,FALSE))=TRUE,0,VLOOKUP($A6&amp;"Outcome",CR_Most_recent_outcome,7,FALSE))</f>
        <v>613</v>
      </c>
      <c r="F6" s="755">
        <f t="shared" ref="F6:F11" si="4">IF(ISERROR(VLOOKUP($A6&amp;"Outcome",CR_Most_recent_outcome,8,FALSE))=TRUE,0,VLOOKUP($A6&amp;"Outcome",CR_Most_recent_outcome,8,FALSE))</f>
        <v>27</v>
      </c>
      <c r="G6" s="80">
        <f t="shared" ref="G6:G9" si="5">IF($C6 &lt;1, "-",D6/$C6*100)</f>
        <v>88.650469941478988</v>
      </c>
      <c r="H6" s="80">
        <f t="shared" ref="H6:H9" si="6">IF($C6 &lt;1, "-",E6/$C6*100)</f>
        <v>10.870721759177158</v>
      </c>
      <c r="I6" s="80">
        <f t="shared" ref="I6:I9" si="7">IF($C6 &lt;1, "-",F6/$C6*100)</f>
        <v>0.47880829934385527</v>
      </c>
      <c r="J6" s="50"/>
      <c r="K6" s="92"/>
    </row>
    <row r="7" spans="1:11" x14ac:dyDescent="0.25">
      <c r="A7" s="402" t="s">
        <v>73</v>
      </c>
      <c r="B7" s="50">
        <f t="shared" si="0"/>
        <v>1573</v>
      </c>
      <c r="C7" s="50">
        <f t="shared" si="1"/>
        <v>772</v>
      </c>
      <c r="D7" s="50">
        <f t="shared" si="2"/>
        <v>674</v>
      </c>
      <c r="E7" s="50">
        <f t="shared" si="3"/>
        <v>93</v>
      </c>
      <c r="F7" s="756">
        <f t="shared" si="4"/>
        <v>5</v>
      </c>
      <c r="G7" s="50">
        <f t="shared" si="5"/>
        <v>87.30569948186529</v>
      </c>
      <c r="H7" s="50">
        <f t="shared" si="6"/>
        <v>12.046632124352332</v>
      </c>
      <c r="I7" s="50">
        <f t="shared" si="7"/>
        <v>0.64766839378238339</v>
      </c>
      <c r="J7" s="50"/>
      <c r="K7" s="92"/>
    </row>
    <row r="8" spans="1:11" x14ac:dyDescent="0.25">
      <c r="A8" s="402" t="s">
        <v>19169</v>
      </c>
      <c r="B8" s="50">
        <f t="shared" si="0"/>
        <v>5</v>
      </c>
      <c r="C8" s="50">
        <f t="shared" si="1"/>
        <v>0</v>
      </c>
      <c r="D8" s="50">
        <f t="shared" si="2"/>
        <v>0</v>
      </c>
      <c r="E8" s="50">
        <f t="shared" si="3"/>
        <v>0</v>
      </c>
      <c r="F8" s="756">
        <f t="shared" si="4"/>
        <v>0</v>
      </c>
      <c r="G8" s="50" t="str">
        <f t="shared" ref="G8" si="8">IF($C8 &lt;1, "-",D8/$C8*100)</f>
        <v>-</v>
      </c>
      <c r="H8" s="50" t="str">
        <f t="shared" ref="H8" si="9">IF($C8 &lt;1, "-",E8/$C8*100)</f>
        <v>-</v>
      </c>
      <c r="I8" s="50" t="str">
        <f t="shared" ref="I8" si="10">IF($C8 &lt;1, "-",F8/$C8*100)</f>
        <v>-</v>
      </c>
      <c r="J8" s="50"/>
      <c r="K8" s="92"/>
    </row>
    <row r="9" spans="1:11" x14ac:dyDescent="0.25">
      <c r="A9" s="767" t="s">
        <v>74</v>
      </c>
      <c r="B9" s="50">
        <f t="shared" si="0"/>
        <v>4575</v>
      </c>
      <c r="C9" s="50">
        <f t="shared" si="1"/>
        <v>1719</v>
      </c>
      <c r="D9" s="50">
        <f t="shared" si="2"/>
        <v>1607</v>
      </c>
      <c r="E9" s="50">
        <f t="shared" si="3"/>
        <v>109</v>
      </c>
      <c r="F9" s="756">
        <f t="shared" si="4"/>
        <v>3</v>
      </c>
      <c r="G9" s="50">
        <f t="shared" si="5"/>
        <v>93.484584060500282</v>
      </c>
      <c r="H9" s="50">
        <f t="shared" si="6"/>
        <v>6.340895869691682</v>
      </c>
      <c r="I9" s="50">
        <f t="shared" si="7"/>
        <v>0.17452006980802792</v>
      </c>
      <c r="J9" s="50"/>
      <c r="K9" s="92"/>
    </row>
    <row r="10" spans="1:11" x14ac:dyDescent="0.25">
      <c r="A10" s="767" t="s">
        <v>75</v>
      </c>
      <c r="B10" s="50">
        <f t="shared" si="0"/>
        <v>4</v>
      </c>
      <c r="C10" s="50">
        <f t="shared" si="1"/>
        <v>1</v>
      </c>
      <c r="D10" s="50">
        <f t="shared" si="2"/>
        <v>1</v>
      </c>
      <c r="E10" s="50">
        <f t="shared" si="3"/>
        <v>0</v>
      </c>
      <c r="F10" s="756">
        <f t="shared" si="4"/>
        <v>0</v>
      </c>
      <c r="G10" s="50">
        <f>IF($C10 &lt;1, "-",D10/$C10*100)</f>
        <v>100</v>
      </c>
      <c r="H10" s="50">
        <f t="shared" ref="H10:I10" si="11">IF($C10 &lt;1, "-",E10/$C10*100)</f>
        <v>0</v>
      </c>
      <c r="I10" s="50">
        <f t="shared" si="11"/>
        <v>0</v>
      </c>
      <c r="J10" s="50"/>
      <c r="K10" s="92"/>
    </row>
    <row r="11" spans="1:11" s="6" customFormat="1" ht="26.65" customHeight="1" x14ac:dyDescent="0.25">
      <c r="A11" s="768" t="s">
        <v>76</v>
      </c>
      <c r="B11" s="339">
        <f t="shared" si="0"/>
        <v>7362</v>
      </c>
      <c r="C11" s="339">
        <f t="shared" si="1"/>
        <v>3147</v>
      </c>
      <c r="D11" s="339">
        <f t="shared" si="2"/>
        <v>2717</v>
      </c>
      <c r="E11" s="339">
        <f t="shared" si="3"/>
        <v>411</v>
      </c>
      <c r="F11" s="395">
        <f t="shared" si="4"/>
        <v>19</v>
      </c>
      <c r="G11" s="339">
        <f t="shared" ref="G11" si="12">IF($C11 &lt;1, "-",D11/$C11*100)</f>
        <v>86.336193199872895</v>
      </c>
      <c r="H11" s="339">
        <f t="shared" ref="H11" si="13">IF($C11 &lt;1, "-",E11/$C11*100)</f>
        <v>13.06005719733079</v>
      </c>
      <c r="I11" s="339">
        <f t="shared" ref="I11" si="14">IF($C11 &lt;1, "-",F11/$C11*100)</f>
        <v>0.60374960279631396</v>
      </c>
      <c r="J11" s="403"/>
      <c r="K11" s="12"/>
    </row>
    <row r="12" spans="1:11" x14ac:dyDescent="0.25">
      <c r="A12" s="683"/>
      <c r="B12" s="769"/>
      <c r="C12" s="380"/>
      <c r="D12" s="380"/>
      <c r="E12" s="380"/>
      <c r="F12" s="380"/>
      <c r="G12" s="380"/>
      <c r="H12" s="79"/>
      <c r="I12" s="316" t="s">
        <v>433</v>
      </c>
      <c r="J12" s="79"/>
      <c r="K12" s="79"/>
    </row>
    <row r="13" spans="1:11" x14ac:dyDescent="0.25">
      <c r="A13" s="263" t="s">
        <v>319</v>
      </c>
      <c r="B13" s="23"/>
      <c r="C13" s="23"/>
      <c r="D13" s="23"/>
      <c r="E13" s="23"/>
      <c r="F13" s="23"/>
      <c r="G13" s="23"/>
      <c r="H13" s="23"/>
      <c r="I13" s="23"/>
      <c r="J13" s="23"/>
      <c r="K13" s="23"/>
    </row>
    <row r="14" spans="1:11" ht="13.5" customHeight="1" x14ac:dyDescent="0.25">
      <c r="A14" s="263" t="s">
        <v>437</v>
      </c>
      <c r="B14" s="23"/>
      <c r="C14" s="23"/>
      <c r="D14" s="23"/>
      <c r="E14" s="23"/>
      <c r="F14" s="23"/>
      <c r="G14" s="23"/>
      <c r="H14" s="23"/>
      <c r="I14" s="23"/>
      <c r="J14" s="23"/>
      <c r="K14" s="23"/>
    </row>
    <row r="15" spans="1:11" x14ac:dyDescent="0.25">
      <c r="A15" s="263" t="s">
        <v>513</v>
      </c>
      <c r="B15" s="379"/>
      <c r="C15" s="76"/>
      <c r="D15" s="385"/>
      <c r="E15" s="385"/>
      <c r="F15" s="385"/>
      <c r="G15" s="79"/>
      <c r="H15" s="379"/>
      <c r="I15" s="379"/>
      <c r="J15" s="76"/>
      <c r="K15" s="76"/>
    </row>
    <row r="16" spans="1:11" x14ac:dyDescent="0.25">
      <c r="A16" s="346"/>
      <c r="B16" s="343"/>
      <c r="C16" s="396"/>
      <c r="D16" s="397"/>
      <c r="E16" s="385"/>
      <c r="F16" s="397"/>
      <c r="G16" s="385"/>
      <c r="H16" s="397"/>
      <c r="I16" s="385"/>
      <c r="J16" s="379"/>
      <c r="K16" s="379"/>
    </row>
    <row r="17" spans="1:11" x14ac:dyDescent="0.25">
      <c r="A17" s="400"/>
      <c r="B17" s="343"/>
      <c r="C17" s="396"/>
      <c r="D17" s="397"/>
      <c r="E17" s="385"/>
      <c r="F17" s="397"/>
      <c r="G17" s="385"/>
      <c r="H17" s="397"/>
      <c r="I17" s="385"/>
      <c r="J17" s="379"/>
      <c r="K17" s="379"/>
    </row>
    <row r="18" spans="1:11" x14ac:dyDescent="0.25">
      <c r="A18" s="401"/>
      <c r="B18" s="398"/>
      <c r="C18" s="396"/>
      <c r="D18" s="397"/>
      <c r="E18" s="385"/>
      <c r="F18" s="397"/>
      <c r="G18" s="385"/>
      <c r="H18" s="397"/>
      <c r="I18" s="385"/>
      <c r="J18" s="379"/>
      <c r="K18" s="379"/>
    </row>
  </sheetData>
  <sheetProtection sheet="1" objects="1" scenarios="1"/>
  <mergeCells count="2">
    <mergeCell ref="B4:F4"/>
    <mergeCell ref="G4:I4"/>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79998168889431442"/>
  </sheetPr>
  <dimension ref="A1:M52"/>
  <sheetViews>
    <sheetView showGridLines="0" zoomScaleNormal="100" workbookViewId="0"/>
  </sheetViews>
  <sheetFormatPr defaultColWidth="8.81640625" defaultRowHeight="12.5" x14ac:dyDescent="0.25"/>
  <cols>
    <col min="1" max="1" width="36.26953125" style="196" customWidth="1"/>
    <col min="2" max="9" width="11.7265625" style="5" customWidth="1"/>
    <col min="10" max="10" width="4" style="5" customWidth="1"/>
    <col min="11" max="16384" width="8.81640625" style="5"/>
  </cols>
  <sheetData>
    <row r="1" spans="1:13" s="196" customFormat="1" ht="34.5" customHeight="1" x14ac:dyDescent="0.35">
      <c r="A1" s="257" t="s">
        <v>514</v>
      </c>
      <c r="B1" s="409"/>
      <c r="C1" s="409"/>
      <c r="D1" s="409"/>
      <c r="E1" s="409"/>
      <c r="F1" s="409"/>
      <c r="G1" s="409"/>
      <c r="H1" s="409"/>
      <c r="I1" s="409"/>
      <c r="J1" s="410"/>
      <c r="K1" s="410"/>
    </row>
    <row r="2" spans="1:13" s="196" customFormat="1" ht="21" x14ac:dyDescent="0.35">
      <c r="A2" s="257" t="s">
        <v>28027</v>
      </c>
      <c r="B2" s="409"/>
      <c r="C2" s="409"/>
      <c r="D2" s="409"/>
      <c r="E2" s="409"/>
      <c r="F2" s="409"/>
      <c r="G2" s="409"/>
      <c r="H2" s="409"/>
      <c r="I2" s="409"/>
      <c r="J2" s="410"/>
      <c r="K2" s="410"/>
    </row>
    <row r="3" spans="1:13" ht="27.75" customHeight="1" x14ac:dyDescent="0.25">
      <c r="A3" s="477" t="str">
        <f>TEXT(provisional_end_date,"d mmmm yyyy")</f>
        <v>31 March 2025</v>
      </c>
      <c r="B3" s="7"/>
      <c r="C3" s="7"/>
      <c r="D3" s="8"/>
      <c r="E3" s="8"/>
      <c r="H3" s="4"/>
      <c r="M3" s="4"/>
    </row>
    <row r="4" spans="1:13" x14ac:dyDescent="0.25">
      <c r="A4" s="110"/>
      <c r="B4" s="79"/>
      <c r="C4" s="78"/>
      <c r="D4" s="78"/>
      <c r="E4" s="78"/>
      <c r="F4" s="78"/>
      <c r="G4" s="78"/>
      <c r="H4" s="78"/>
      <c r="I4" s="78"/>
      <c r="J4" s="78"/>
      <c r="K4" s="78"/>
      <c r="L4" s="79"/>
      <c r="M4" s="314"/>
    </row>
    <row r="5" spans="1:13" x14ac:dyDescent="0.25">
      <c r="A5" s="110"/>
      <c r="B5" s="79"/>
      <c r="C5" s="78"/>
      <c r="D5" s="78"/>
      <c r="E5" s="78"/>
      <c r="F5" s="78"/>
      <c r="G5" s="78"/>
      <c r="H5" s="78"/>
      <c r="I5" s="78"/>
      <c r="J5" s="78"/>
      <c r="K5" s="78"/>
      <c r="L5" s="79"/>
      <c r="M5" s="314"/>
    </row>
    <row r="6" spans="1:13" x14ac:dyDescent="0.25">
      <c r="A6" s="110"/>
      <c r="B6" s="79"/>
      <c r="C6" s="78"/>
      <c r="D6" s="78"/>
      <c r="E6" s="78"/>
      <c r="F6" s="78"/>
      <c r="G6" s="78"/>
      <c r="H6" s="78"/>
      <c r="I6" s="78"/>
      <c r="J6" s="78"/>
      <c r="K6" s="78"/>
      <c r="L6" s="79"/>
      <c r="M6" s="314"/>
    </row>
    <row r="7" spans="1:13" x14ac:dyDescent="0.25">
      <c r="A7" s="110"/>
      <c r="B7" s="79"/>
      <c r="C7" s="78"/>
      <c r="D7" s="78"/>
      <c r="E7" s="78"/>
      <c r="F7" s="78"/>
      <c r="G7" s="78"/>
      <c r="H7" s="78"/>
      <c r="I7" s="78"/>
      <c r="J7" s="78"/>
      <c r="K7" s="78"/>
      <c r="L7" s="79"/>
      <c r="M7" s="314"/>
    </row>
    <row r="8" spans="1:13" x14ac:dyDescent="0.25">
      <c r="A8" s="110"/>
      <c r="B8" s="79"/>
      <c r="C8" s="78"/>
      <c r="D8" s="78"/>
      <c r="E8" s="78"/>
      <c r="F8" s="78"/>
      <c r="G8" s="78"/>
      <c r="H8" s="78"/>
      <c r="I8" s="78"/>
      <c r="J8" s="78"/>
      <c r="K8" s="78"/>
      <c r="L8" s="79"/>
      <c r="M8" s="314"/>
    </row>
    <row r="9" spans="1:13" x14ac:dyDescent="0.25">
      <c r="A9" s="110"/>
      <c r="B9" s="79"/>
      <c r="C9" s="78"/>
      <c r="D9" s="78"/>
      <c r="E9" s="78"/>
      <c r="F9" s="78"/>
      <c r="G9" s="78"/>
      <c r="H9" s="78"/>
      <c r="I9" s="78"/>
      <c r="J9" s="78"/>
      <c r="K9" s="78"/>
      <c r="L9" s="79"/>
      <c r="M9" s="314"/>
    </row>
    <row r="10" spans="1:13" x14ac:dyDescent="0.25">
      <c r="A10" s="110"/>
      <c r="B10" s="79"/>
      <c r="C10" s="78"/>
      <c r="D10" s="78"/>
      <c r="E10" s="78"/>
      <c r="F10" s="78"/>
      <c r="G10" s="78"/>
      <c r="H10" s="78"/>
      <c r="I10" s="78"/>
      <c r="J10" s="78"/>
      <c r="K10" s="78"/>
      <c r="L10" s="79"/>
      <c r="M10" s="314"/>
    </row>
    <row r="11" spans="1:13" x14ac:dyDescent="0.25">
      <c r="A11" s="110"/>
      <c r="B11" s="79"/>
      <c r="C11" s="78"/>
      <c r="D11" s="78"/>
      <c r="E11" s="78"/>
      <c r="F11" s="78"/>
      <c r="G11" s="78"/>
      <c r="H11" s="78"/>
      <c r="I11" s="78"/>
      <c r="J11" s="78"/>
      <c r="K11" s="78"/>
      <c r="L11" s="79"/>
      <c r="M11" s="314"/>
    </row>
    <row r="12" spans="1:13" x14ac:dyDescent="0.25">
      <c r="A12" s="110"/>
      <c r="B12" s="79"/>
      <c r="C12" s="78"/>
      <c r="D12" s="78"/>
      <c r="E12" s="78"/>
      <c r="F12" s="78"/>
      <c r="G12" s="78"/>
      <c r="H12" s="78"/>
      <c r="I12" s="78"/>
      <c r="J12" s="78"/>
      <c r="K12" s="78"/>
      <c r="L12" s="79"/>
      <c r="M12" s="314"/>
    </row>
    <row r="13" spans="1:13" x14ac:dyDescent="0.25">
      <c r="A13" s="110"/>
      <c r="B13" s="79"/>
      <c r="C13" s="78"/>
      <c r="D13" s="78"/>
      <c r="E13" s="78"/>
      <c r="F13" s="78"/>
      <c r="G13" s="78"/>
      <c r="H13" s="78"/>
      <c r="I13" s="78"/>
      <c r="J13" s="78"/>
      <c r="K13" s="78"/>
      <c r="L13" s="79"/>
      <c r="M13" s="314"/>
    </row>
    <row r="14" spans="1:13" x14ac:dyDescent="0.25">
      <c r="A14" s="110"/>
      <c r="B14" s="79"/>
      <c r="C14" s="78"/>
      <c r="D14" s="78"/>
      <c r="E14" s="78"/>
      <c r="F14" s="78"/>
      <c r="G14" s="78"/>
      <c r="H14" s="78"/>
      <c r="I14" s="78"/>
      <c r="J14" s="78"/>
      <c r="K14" s="78"/>
      <c r="L14" s="79"/>
      <c r="M14" s="314"/>
    </row>
    <row r="15" spans="1:13" x14ac:dyDescent="0.25">
      <c r="A15" s="110"/>
      <c r="B15" s="79"/>
      <c r="C15" s="78"/>
      <c r="D15" s="78"/>
      <c r="E15" s="78"/>
      <c r="F15" s="78"/>
      <c r="G15" s="78"/>
      <c r="H15" s="78"/>
      <c r="I15" s="78"/>
      <c r="J15" s="78"/>
      <c r="K15" s="78"/>
      <c r="L15" s="79"/>
      <c r="M15" s="314"/>
    </row>
    <row r="16" spans="1:13" x14ac:dyDescent="0.25">
      <c r="A16" s="110"/>
      <c r="B16" s="79"/>
      <c r="C16" s="78"/>
      <c r="D16" s="78"/>
      <c r="E16" s="78"/>
      <c r="F16" s="78"/>
      <c r="G16" s="78"/>
      <c r="H16" s="78"/>
      <c r="I16" s="78"/>
      <c r="J16" s="78"/>
      <c r="K16" s="78"/>
      <c r="L16" s="79"/>
      <c r="M16" s="314"/>
    </row>
    <row r="17" spans="1:13" x14ac:dyDescent="0.25">
      <c r="A17" s="110"/>
      <c r="B17" s="79"/>
      <c r="C17" s="78"/>
      <c r="D17" s="78"/>
      <c r="E17" s="78"/>
      <c r="F17" s="78"/>
      <c r="G17" s="78"/>
      <c r="H17" s="78"/>
      <c r="I17" s="78"/>
      <c r="J17" s="78"/>
      <c r="K17" s="78"/>
      <c r="L17" s="79"/>
      <c r="M17" s="314"/>
    </row>
    <row r="18" spans="1:13" x14ac:dyDescent="0.25">
      <c r="A18" s="110"/>
      <c r="B18" s="79"/>
      <c r="C18" s="78"/>
      <c r="D18" s="78"/>
      <c r="E18" s="78"/>
      <c r="F18" s="78"/>
      <c r="G18" s="78"/>
      <c r="H18" s="78"/>
      <c r="I18" s="78"/>
      <c r="J18" s="78"/>
      <c r="K18" s="78"/>
      <c r="L18" s="79"/>
      <c r="M18" s="314"/>
    </row>
    <row r="19" spans="1:13" x14ac:dyDescent="0.25">
      <c r="A19" s="110"/>
      <c r="B19" s="79"/>
      <c r="C19" s="78"/>
      <c r="D19" s="78"/>
      <c r="E19" s="78"/>
      <c r="F19" s="78"/>
      <c r="G19" s="78"/>
      <c r="H19" s="78"/>
      <c r="I19" s="78"/>
      <c r="J19" s="78"/>
      <c r="K19" s="78"/>
      <c r="L19" s="79"/>
      <c r="M19" s="314"/>
    </row>
    <row r="20" spans="1:13" x14ac:dyDescent="0.25">
      <c r="A20" s="110"/>
      <c r="B20" s="79"/>
      <c r="C20" s="78"/>
      <c r="D20" s="78"/>
      <c r="E20" s="78"/>
      <c r="F20" s="78"/>
      <c r="G20" s="78"/>
      <c r="H20" s="78"/>
      <c r="I20" s="78"/>
      <c r="J20" s="78"/>
      <c r="K20" s="78"/>
      <c r="L20" s="79"/>
      <c r="M20" s="314"/>
    </row>
    <row r="21" spans="1:13" x14ac:dyDescent="0.25">
      <c r="A21" s="110"/>
      <c r="B21" s="79"/>
      <c r="C21" s="78"/>
      <c r="D21" s="78"/>
      <c r="E21" s="78"/>
      <c r="F21" s="78"/>
      <c r="G21" s="78"/>
      <c r="H21" s="78"/>
      <c r="I21" s="78"/>
      <c r="J21" s="78"/>
      <c r="K21" s="78"/>
      <c r="L21" s="79"/>
      <c r="M21" s="314"/>
    </row>
    <row r="22" spans="1:13" x14ac:dyDescent="0.25">
      <c r="A22" s="110"/>
      <c r="B22" s="79"/>
      <c r="C22" s="78"/>
      <c r="D22" s="78"/>
      <c r="E22" s="78"/>
      <c r="F22" s="78"/>
      <c r="G22" s="78"/>
      <c r="H22" s="78"/>
      <c r="I22" s="78"/>
      <c r="J22" s="78"/>
      <c r="K22" s="78"/>
      <c r="L22" s="79"/>
      <c r="M22" s="314"/>
    </row>
    <row r="23" spans="1:13" x14ac:dyDescent="0.25">
      <c r="A23" s="110"/>
      <c r="B23" s="79"/>
      <c r="C23" s="78"/>
      <c r="D23" s="78"/>
      <c r="E23" s="78"/>
      <c r="F23" s="78"/>
      <c r="G23" s="78"/>
      <c r="H23" s="78"/>
      <c r="I23" s="78"/>
      <c r="J23" s="78"/>
      <c r="K23" s="78"/>
      <c r="L23" s="79"/>
      <c r="M23" s="314"/>
    </row>
    <row r="24" spans="1:13" x14ac:dyDescent="0.25">
      <c r="A24" s="110"/>
      <c r="B24" s="79"/>
      <c r="C24" s="78"/>
      <c r="D24" s="78"/>
      <c r="E24" s="78"/>
      <c r="F24" s="78"/>
      <c r="G24" s="78"/>
      <c r="H24" s="78"/>
      <c r="I24" s="78"/>
      <c r="J24" s="78"/>
      <c r="K24" s="78"/>
      <c r="L24" s="79"/>
      <c r="M24" s="314"/>
    </row>
    <row r="25" spans="1:13" x14ac:dyDescent="0.25">
      <c r="A25" s="110"/>
      <c r="B25" s="79"/>
      <c r="C25" s="78"/>
      <c r="D25" s="78"/>
      <c r="E25" s="78"/>
      <c r="F25" s="78"/>
      <c r="G25" s="78"/>
      <c r="H25" s="78"/>
      <c r="I25" s="78"/>
      <c r="J25" s="78"/>
      <c r="K25" s="78"/>
      <c r="L25" s="79"/>
      <c r="M25" s="314"/>
    </row>
    <row r="26" spans="1:13" x14ac:dyDescent="0.25">
      <c r="A26" s="110"/>
      <c r="B26" s="79"/>
      <c r="C26" s="78"/>
      <c r="D26" s="78"/>
      <c r="E26" s="78"/>
      <c r="F26" s="78"/>
      <c r="G26" s="78"/>
      <c r="H26" s="78"/>
      <c r="I26" s="78"/>
      <c r="J26" s="78"/>
      <c r="K26" s="78"/>
      <c r="L26" s="79"/>
      <c r="M26" s="314"/>
    </row>
    <row r="27" spans="1:13" x14ac:dyDescent="0.25">
      <c r="A27" s="406"/>
      <c r="B27" s="366"/>
      <c r="C27" s="78"/>
      <c r="D27" s="78"/>
      <c r="E27" s="78"/>
      <c r="F27" s="78"/>
      <c r="G27" s="78"/>
      <c r="H27" s="78"/>
      <c r="I27" s="78"/>
      <c r="J27" s="78"/>
      <c r="K27" s="78"/>
      <c r="L27" s="79"/>
      <c r="M27" s="314"/>
    </row>
    <row r="28" spans="1:13" x14ac:dyDescent="0.25">
      <c r="A28" s="346"/>
      <c r="B28" s="343"/>
      <c r="C28" s="78"/>
      <c r="D28" s="78"/>
      <c r="E28" s="78"/>
      <c r="F28" s="78"/>
      <c r="G28" s="78"/>
      <c r="H28" s="78"/>
      <c r="I28" s="78"/>
      <c r="J28" s="78"/>
      <c r="K28" s="78"/>
      <c r="L28" s="79"/>
      <c r="M28" s="314"/>
    </row>
    <row r="29" spans="1:13" x14ac:dyDescent="0.25">
      <c r="A29" s="346"/>
      <c r="B29" s="343"/>
      <c r="C29" s="78"/>
      <c r="D29" s="78"/>
      <c r="E29" s="78"/>
      <c r="F29" s="78"/>
      <c r="G29" s="78"/>
      <c r="H29" s="78"/>
      <c r="I29" s="78"/>
      <c r="J29" s="78"/>
      <c r="K29" s="78"/>
      <c r="L29" s="79"/>
      <c r="M29" s="314"/>
    </row>
    <row r="30" spans="1:13" x14ac:dyDescent="0.25">
      <c r="A30" s="406"/>
      <c r="B30" s="366"/>
      <c r="C30" s="78"/>
      <c r="D30" s="78"/>
      <c r="E30" s="78"/>
      <c r="F30" s="78"/>
      <c r="G30" s="78"/>
      <c r="H30" s="78"/>
      <c r="I30" s="78"/>
      <c r="J30" s="78"/>
      <c r="K30" s="78"/>
      <c r="L30" s="79"/>
      <c r="M30" s="314"/>
    </row>
    <row r="31" spans="1:13" x14ac:dyDescent="0.25">
      <c r="A31" s="346"/>
      <c r="B31" s="367"/>
      <c r="C31" s="78"/>
      <c r="D31" s="78"/>
      <c r="E31" s="78"/>
      <c r="F31" s="78"/>
      <c r="G31" s="78"/>
      <c r="H31" s="78"/>
      <c r="I31" s="78"/>
      <c r="J31" s="78"/>
      <c r="K31" s="78"/>
      <c r="L31" s="79"/>
      <c r="M31" s="314"/>
    </row>
    <row r="32" spans="1:13" x14ac:dyDescent="0.25">
      <c r="A32" s="346"/>
      <c r="B32" s="367"/>
      <c r="C32" s="78"/>
      <c r="D32" s="78"/>
      <c r="E32" s="78"/>
      <c r="F32" s="78"/>
      <c r="G32" s="78"/>
      <c r="H32" s="78"/>
      <c r="I32" s="78"/>
      <c r="J32" s="78"/>
      <c r="K32" s="78"/>
      <c r="L32" s="79"/>
      <c r="M32" s="314"/>
    </row>
    <row r="33" spans="1:13" x14ac:dyDescent="0.25">
      <c r="A33" s="346"/>
      <c r="B33" s="367"/>
      <c r="C33" s="78"/>
      <c r="D33" s="78"/>
      <c r="E33" s="78"/>
      <c r="F33" s="78"/>
      <c r="G33" s="78"/>
      <c r="H33" s="78"/>
      <c r="I33" s="78"/>
      <c r="J33" s="78"/>
      <c r="K33" s="78"/>
      <c r="L33" s="79"/>
      <c r="M33" s="314"/>
    </row>
    <row r="34" spans="1:13" x14ac:dyDescent="0.25">
      <c r="A34" s="346"/>
      <c r="B34" s="343"/>
      <c r="C34" s="78"/>
      <c r="D34" s="78"/>
      <c r="E34" s="78"/>
      <c r="F34" s="78"/>
      <c r="G34" s="78"/>
      <c r="H34" s="78"/>
      <c r="I34" s="78"/>
      <c r="J34" s="78"/>
      <c r="K34" s="78"/>
      <c r="L34" s="79"/>
      <c r="M34" s="314"/>
    </row>
    <row r="35" spans="1:13" x14ac:dyDescent="0.25">
      <c r="A35" s="346"/>
      <c r="B35" s="343"/>
      <c r="C35" s="78"/>
      <c r="D35" s="78"/>
      <c r="E35" s="78"/>
      <c r="F35" s="78"/>
      <c r="G35" s="78"/>
      <c r="H35" s="78"/>
      <c r="I35" s="78"/>
      <c r="J35" s="78"/>
      <c r="K35" s="78"/>
      <c r="L35" s="79"/>
      <c r="M35" s="314"/>
    </row>
    <row r="36" spans="1:13" x14ac:dyDescent="0.25">
      <c r="A36" s="407"/>
      <c r="B36" s="405"/>
      <c r="C36" s="405"/>
      <c r="H36" s="78"/>
      <c r="I36" s="78"/>
      <c r="J36" s="78"/>
      <c r="K36" s="78"/>
      <c r="L36" s="79"/>
      <c r="M36" s="314"/>
    </row>
    <row r="37" spans="1:13" x14ac:dyDescent="0.25">
      <c r="A37" s="95"/>
      <c r="B37" s="88"/>
      <c r="C37" s="88"/>
      <c r="D37" s="88"/>
      <c r="E37" s="88"/>
      <c r="F37" s="88"/>
      <c r="G37" s="88"/>
      <c r="H37" s="88"/>
      <c r="I37" s="88"/>
      <c r="J37" s="88"/>
      <c r="K37" s="88"/>
      <c r="L37" s="60"/>
      <c r="M37" s="60"/>
    </row>
    <row r="38" spans="1:13" x14ac:dyDescent="0.25">
      <c r="A38" s="95"/>
      <c r="B38" s="88"/>
      <c r="C38" s="88"/>
      <c r="D38" s="88"/>
      <c r="E38" s="88"/>
      <c r="F38" s="88"/>
      <c r="G38" s="88"/>
      <c r="H38" s="88"/>
      <c r="I38" s="88"/>
      <c r="J38" s="88"/>
      <c r="K38" s="88"/>
      <c r="L38" s="60"/>
      <c r="M38" s="60"/>
    </row>
    <row r="39" spans="1:13" x14ac:dyDescent="0.25">
      <c r="A39" s="95"/>
      <c r="B39" s="88"/>
      <c r="C39" s="88"/>
      <c r="D39" s="88"/>
      <c r="E39" s="88"/>
      <c r="F39" s="88"/>
      <c r="G39" s="88"/>
      <c r="H39" s="88"/>
      <c r="I39" s="88"/>
      <c r="J39" s="88"/>
      <c r="K39" s="88"/>
      <c r="L39" s="60"/>
      <c r="M39" s="60"/>
    </row>
    <row r="40" spans="1:13" x14ac:dyDescent="0.25">
      <c r="A40" s="95"/>
      <c r="B40" s="88"/>
      <c r="C40" s="88"/>
      <c r="D40" s="88"/>
      <c r="E40" s="88"/>
      <c r="F40" s="88"/>
      <c r="G40" s="88"/>
      <c r="H40" s="88"/>
      <c r="I40" s="88"/>
      <c r="J40" s="88"/>
      <c r="K40" s="88"/>
      <c r="L40" s="60"/>
      <c r="M40" s="60"/>
    </row>
    <row r="41" spans="1:13" x14ac:dyDescent="0.25">
      <c r="A41" s="95"/>
      <c r="B41" s="88"/>
      <c r="C41" s="88"/>
      <c r="D41" s="88"/>
      <c r="E41" s="88"/>
      <c r="F41" s="88"/>
      <c r="G41" s="88"/>
      <c r="H41" s="88"/>
      <c r="I41" s="88"/>
      <c r="J41" s="88"/>
      <c r="K41" s="88"/>
      <c r="L41" s="60"/>
      <c r="M41" s="60"/>
    </row>
    <row r="42" spans="1:13" x14ac:dyDescent="0.25">
      <c r="A42" s="95"/>
      <c r="B42" s="88"/>
      <c r="C42" s="88"/>
      <c r="D42" s="88"/>
      <c r="E42" s="88"/>
      <c r="F42" s="88"/>
      <c r="G42" s="88"/>
      <c r="H42" s="88"/>
      <c r="I42" s="88"/>
      <c r="J42" s="88"/>
      <c r="K42" s="88"/>
      <c r="L42" s="60"/>
      <c r="M42" s="60"/>
    </row>
    <row r="43" spans="1:13" x14ac:dyDescent="0.25">
      <c r="A43" s="110"/>
      <c r="B43" s="79"/>
      <c r="C43" s="78"/>
      <c r="D43" s="78"/>
      <c r="E43" s="78"/>
      <c r="F43" s="78"/>
      <c r="G43" s="78"/>
      <c r="H43" s="78"/>
      <c r="I43" s="78"/>
      <c r="J43" s="78"/>
      <c r="K43" s="78"/>
      <c r="L43" s="79"/>
      <c r="M43" s="314"/>
    </row>
    <row r="44" spans="1:13" x14ac:dyDescent="0.25">
      <c r="A44" s="408"/>
      <c r="B44" s="368"/>
      <c r="C44" s="368"/>
      <c r="D44" s="368"/>
      <c r="E44" s="368"/>
      <c r="F44" s="368"/>
      <c r="G44" s="368"/>
      <c r="H44" s="368"/>
      <c r="I44" s="368"/>
      <c r="J44" s="368"/>
      <c r="K44" s="79"/>
      <c r="L44" s="79"/>
      <c r="M44" s="314"/>
    </row>
    <row r="45" spans="1:13" x14ac:dyDescent="0.25">
      <c r="A45" s="110"/>
      <c r="B45" s="79"/>
      <c r="C45" s="79"/>
      <c r="D45" s="79"/>
      <c r="E45" s="79"/>
      <c r="F45" s="79"/>
      <c r="G45" s="79"/>
      <c r="I45" s="404"/>
      <c r="J45" s="369" t="s">
        <v>433</v>
      </c>
      <c r="K45" s="79"/>
      <c r="L45" s="79"/>
      <c r="M45" s="314"/>
    </row>
    <row r="46" spans="1:13" x14ac:dyDescent="0.25">
      <c r="A46" s="263" t="s">
        <v>380</v>
      </c>
      <c r="B46" s="23"/>
      <c r="C46" s="23"/>
      <c r="D46" s="23"/>
      <c r="E46" s="23"/>
      <c r="F46" s="23"/>
      <c r="G46" s="23"/>
      <c r="H46" s="23"/>
      <c r="I46" s="23"/>
      <c r="J46" s="23"/>
      <c r="K46" s="23"/>
      <c r="L46" s="23"/>
      <c r="M46" s="23"/>
    </row>
    <row r="47" spans="1:13" ht="13.5" customHeight="1" x14ac:dyDescent="0.25">
      <c r="A47" s="263" t="s">
        <v>434</v>
      </c>
      <c r="B47" s="195"/>
      <c r="C47" s="195"/>
      <c r="D47" s="195"/>
      <c r="E47" s="195"/>
      <c r="F47" s="195"/>
      <c r="G47" s="195"/>
      <c r="H47" s="195"/>
      <c r="I47" s="195"/>
      <c r="J47" s="195"/>
      <c r="K47" s="195"/>
      <c r="L47" s="60"/>
      <c r="M47" s="60"/>
    </row>
    <row r="48" spans="1:13" ht="13.5" customHeight="1" x14ac:dyDescent="0.25">
      <c r="A48" s="263" t="s">
        <v>515</v>
      </c>
      <c r="B48" s="195"/>
      <c r="C48" s="195"/>
      <c r="D48" s="195"/>
      <c r="E48" s="195"/>
      <c r="F48" s="195"/>
      <c r="G48" s="195"/>
      <c r="H48" s="195"/>
      <c r="I48" s="195"/>
      <c r="J48" s="195"/>
      <c r="K48" s="195"/>
      <c r="L48" s="79"/>
      <c r="M48" s="314"/>
    </row>
    <row r="49" spans="1:13" ht="13.5" customHeight="1" x14ac:dyDescent="0.25">
      <c r="A49" s="263" t="s">
        <v>516</v>
      </c>
      <c r="B49" s="195"/>
      <c r="C49" s="195"/>
      <c r="D49" s="195"/>
      <c r="E49" s="195"/>
      <c r="F49" s="195"/>
      <c r="G49" s="195"/>
      <c r="H49" s="195"/>
      <c r="I49" s="195"/>
      <c r="J49" s="195"/>
      <c r="K49" s="195"/>
      <c r="L49" s="79"/>
      <c r="M49" s="314"/>
    </row>
    <row r="50" spans="1:13" x14ac:dyDescent="0.25">
      <c r="A50" s="324" t="s">
        <v>28013</v>
      </c>
      <c r="B50" s="79"/>
      <c r="C50" s="78"/>
      <c r="D50" s="78"/>
      <c r="E50" s="78"/>
      <c r="F50" s="78"/>
      <c r="G50" s="78"/>
      <c r="H50" s="78"/>
      <c r="I50" s="78"/>
      <c r="J50" s="78"/>
      <c r="K50" s="78"/>
      <c r="L50" s="79"/>
      <c r="M50" s="314"/>
    </row>
    <row r="51" spans="1:13" x14ac:dyDescent="0.25">
      <c r="A51" s="263" t="s">
        <v>28014</v>
      </c>
      <c r="B51" s="79"/>
      <c r="C51" s="78"/>
      <c r="D51" s="78"/>
      <c r="E51" s="78"/>
      <c r="F51" s="78"/>
      <c r="G51" s="78"/>
      <c r="H51" s="78"/>
      <c r="I51" s="78"/>
      <c r="J51" s="78"/>
      <c r="K51" s="78"/>
      <c r="L51" s="79"/>
      <c r="M51" s="314"/>
    </row>
    <row r="52" spans="1:13" x14ac:dyDescent="0.25">
      <c r="A52" s="263" t="s">
        <v>28019</v>
      </c>
      <c r="B52" s="79"/>
      <c r="C52" s="78"/>
      <c r="D52" s="78"/>
      <c r="E52" s="78"/>
      <c r="F52" s="78"/>
      <c r="G52" s="78"/>
      <c r="H52" s="78"/>
      <c r="I52" s="78"/>
      <c r="J52" s="78"/>
      <c r="K52" s="78"/>
      <c r="L52" s="79"/>
      <c r="M52" s="314"/>
    </row>
  </sheetData>
  <sheetProtection sheet="1" objects="1" scenarios="1"/>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00000"/>
  </sheetPr>
  <dimension ref="A1:J21"/>
  <sheetViews>
    <sheetView workbookViewId="0">
      <selection sqref="A1:B1"/>
    </sheetView>
  </sheetViews>
  <sheetFormatPr defaultRowHeight="12.5" x14ac:dyDescent="0.25"/>
  <cols>
    <col min="1" max="1" width="36.7265625" customWidth="1"/>
    <col min="2" max="2" width="39.26953125" bestFit="1" customWidth="1"/>
    <col min="3" max="3" width="13.54296875" bestFit="1" customWidth="1"/>
    <col min="4" max="4" width="7.7265625" bestFit="1" customWidth="1"/>
    <col min="5" max="5" width="22.26953125" bestFit="1" customWidth="1"/>
    <col min="6" max="6" width="12.7265625" bestFit="1" customWidth="1"/>
    <col min="7" max="7" width="17.7265625" bestFit="1" customWidth="1"/>
    <col min="9" max="9" width="31.26953125" bestFit="1" customWidth="1"/>
  </cols>
  <sheetData>
    <row r="1" spans="1:10" ht="53.25" customHeight="1" x14ac:dyDescent="0.25">
      <c r="A1" s="884" t="s">
        <v>57</v>
      </c>
      <c r="B1" s="884"/>
      <c r="C1" s="126" t="s">
        <v>517</v>
      </c>
      <c r="D1" s="126" t="s">
        <v>518</v>
      </c>
      <c r="E1" s="126" t="s">
        <v>519</v>
      </c>
      <c r="F1" s="126" t="s">
        <v>520</v>
      </c>
      <c r="G1" s="123" t="s">
        <v>521</v>
      </c>
    </row>
    <row r="2" spans="1:10" ht="13.5" customHeight="1" x14ac:dyDescent="0.25">
      <c r="A2" s="885" t="s">
        <v>522</v>
      </c>
      <c r="B2" s="123" t="str">
        <f>CONCATENATE($I2," (",TEXT($J2,"#,###"),")")</f>
        <v>All provision (36,098)</v>
      </c>
      <c r="C2" s="124">
        <f>IFERROR(VLOOKUP($I2&amp;"All England"&amp;$A$2,EYR_most_recent_outcomes,6,FALSE), 0)*100/$J2</f>
        <v>13.504903318743422</v>
      </c>
      <c r="D2" s="124">
        <f>IFERROR(VLOOKUP($I2&amp;"All England"&amp;$A$2,EYR_most_recent_outcomes,7,FALSE), 0)*100/$J2</f>
        <v>84.373095462352481</v>
      </c>
      <c r="E2" s="124">
        <f>IFERROR(VLOOKUP($I2&amp;"All England"&amp;$A$2,EYR_most_recent_outcomes,8,FALSE), 0)*100/$J2</f>
        <v>1.5042384619646518</v>
      </c>
      <c r="F2" s="124">
        <f>IFERROR(VLOOKUP($I2&amp;"All England"&amp;$A$2,EYR_most_recent_outcomes,9,FALSE), 0)*100/$J2</f>
        <v>0.6177627569394426</v>
      </c>
      <c r="G2" s="122">
        <f>SUM(C2:F2)</f>
        <v>99.999999999999986</v>
      </c>
      <c r="I2" s="157" t="s">
        <v>72</v>
      </c>
      <c r="J2" s="158">
        <f>IFERROR(VLOOKUP($I2&amp;"All England"&amp;$A$2,EYR_most_recent_outcomes,5,FALSE), 0)</f>
        <v>36098</v>
      </c>
    </row>
    <row r="3" spans="1:10" x14ac:dyDescent="0.25">
      <c r="A3" s="885"/>
      <c r="B3" s="123" t="str">
        <f t="shared" ref="B3:B21" si="0">CONCATENATE($I3," (",TEXT($J3,"#,###"),")")</f>
        <v>Childminder (19,888)</v>
      </c>
      <c r="C3" s="124">
        <f>IFERROR(VLOOKUP($I3&amp;"All England"&amp;$A$2,EYR_most_recent_outcomes,6,FALSE), 0)*100/$J3</f>
        <v>12.062550281576831</v>
      </c>
      <c r="D3" s="124">
        <f>IFERROR(VLOOKUP($I3&amp;"All England"&amp;$A$2,EYR_most_recent_outcomes,7,FALSE), 0)*100/$J3</f>
        <v>85.860820595333863</v>
      </c>
      <c r="E3" s="124">
        <f>IFERROR(VLOOKUP($I3&amp;"All England"&amp;$A$2,EYR_most_recent_outcomes,8,FALSE), 0)*100/$J3</f>
        <v>1.4179404666130331</v>
      </c>
      <c r="F3" s="124">
        <f>IFERROR(VLOOKUP($I3&amp;"All England"&amp;$A$2,EYR_most_recent_outcomes,9,FALSE), 0)*100/$J3</f>
        <v>0.65868865647626706</v>
      </c>
      <c r="G3" s="124">
        <f t="shared" ref="G3:G18" si="1">SUM(C3:F3)</f>
        <v>100</v>
      </c>
      <c r="I3" s="157" t="s">
        <v>73</v>
      </c>
      <c r="J3" s="158">
        <f>IFERROR(VLOOKUP($I3&amp;"All England"&amp;$A$2,EYR_most_recent_outcomes,5,FALSE), 0)</f>
        <v>19888</v>
      </c>
    </row>
    <row r="4" spans="1:10" x14ac:dyDescent="0.25">
      <c r="A4" s="885"/>
      <c r="B4" s="123" t="str">
        <f t="shared" si="0"/>
        <v>Childcare on non-domestic premises (16,044)</v>
      </c>
      <c r="C4" s="124">
        <f>IFERROR(VLOOKUP($I4&amp;"All England"&amp;$A$2,EYR_most_recent_outcomes,6,FALSE), 0)*100/$J4</f>
        <v>15.264273248566441</v>
      </c>
      <c r="D4" s="124">
        <f>IFERROR(VLOOKUP($I4&amp;"All England"&amp;$A$2,EYR_most_recent_outcomes,7,FALSE), 0)*100/$J4</f>
        <v>82.560458738469208</v>
      </c>
      <c r="E4" s="124">
        <f>IFERROR(VLOOKUP($I4&amp;"All England"&amp;$A$2,EYR_most_recent_outcomes,8,FALSE), 0)*100/$J4</f>
        <v>1.6143106457242582</v>
      </c>
      <c r="F4" s="124">
        <f>IFERROR(VLOOKUP($I4&amp;"All England"&amp;$A$2,EYR_most_recent_outcomes,9,FALSE), 0)*100/$J4</f>
        <v>0.56095736724008971</v>
      </c>
      <c r="G4" s="124">
        <f t="shared" si="1"/>
        <v>100</v>
      </c>
      <c r="I4" s="157" t="s">
        <v>74</v>
      </c>
      <c r="J4" s="158">
        <f>IFERROR(VLOOKUP($I4&amp;"All England"&amp;$A$2,EYR_most_recent_outcomes,5,FALSE), 0)</f>
        <v>16044</v>
      </c>
    </row>
    <row r="5" spans="1:10" x14ac:dyDescent="0.25">
      <c r="A5" s="885"/>
      <c r="B5" s="123" t="str">
        <f t="shared" si="0"/>
        <v>Childcare on domestic premises (166)</v>
      </c>
      <c r="C5" s="124">
        <f>IFERROR(VLOOKUP($I5&amp;"All England"&amp;$A$2,EYR_most_recent_outcomes,6,FALSE), 0)*100/$J5</f>
        <v>16.265060240963855</v>
      </c>
      <c r="D5" s="124">
        <f>IFERROR(VLOOKUP($I5&amp;"All England"&amp;$A$2,EYR_most_recent_outcomes,7,FALSE), 0)*100/$J5</f>
        <v>81.325301204819283</v>
      </c>
      <c r="E5" s="124">
        <f>IFERROR(VLOOKUP($I5&amp;"All England"&amp;$A$2,EYR_most_recent_outcomes,8,FALSE), 0)*100/$J5</f>
        <v>1.2048192771084338</v>
      </c>
      <c r="F5" s="124">
        <f>IFERROR(VLOOKUP($I5&amp;"All England"&amp;$A$2,EYR_most_recent_outcomes,9,FALSE), 0)*100/$J5</f>
        <v>1.2048192771084338</v>
      </c>
      <c r="G5" s="124">
        <f t="shared" si="1"/>
        <v>100</v>
      </c>
      <c r="I5" s="157" t="s">
        <v>75</v>
      </c>
      <c r="J5" s="158">
        <f>IFERROR(VLOOKUP($I5&amp;"All England"&amp;$A$2,EYR_most_recent_outcomes,5,FALSE), 0)</f>
        <v>166</v>
      </c>
    </row>
    <row r="6" spans="1:10" ht="13.5" customHeight="1" x14ac:dyDescent="0.25">
      <c r="A6" s="883" t="s">
        <v>399</v>
      </c>
      <c r="B6" s="123" t="str">
        <f t="shared" si="0"/>
        <v>All provision (33,662)</v>
      </c>
      <c r="C6" s="124">
        <f>IFERROR(VLOOKUP($I6&amp;"All England"&amp;$A$6,EYR_most_recent_outcomes,6,FALSE), 0)*100/$J6</f>
        <v>13.68308478402947</v>
      </c>
      <c r="D6" s="124">
        <f>IFERROR(VLOOKUP($I6&amp;"All England"&amp;$A$6,EYR_most_recent_outcomes,7,FALSE), 0)*100/$J6</f>
        <v>84.584991979086212</v>
      </c>
      <c r="E6" s="124">
        <f>IFERROR(VLOOKUP($I6&amp;"All England"&amp;$A$6,EYR_most_recent_outcomes,8,FALSE), 0)*100/$J6</f>
        <v>1.3011704592715823</v>
      </c>
      <c r="F6" s="124">
        <f>IFERROR(VLOOKUP($I6&amp;"All England"&amp;$A$6,EYR_most_recent_outcomes,9,FALSE), 0)*100/$J6</f>
        <v>0.43075277761273839</v>
      </c>
      <c r="G6" s="122">
        <f t="shared" si="1"/>
        <v>100.00000000000001</v>
      </c>
      <c r="I6" s="157" t="s">
        <v>72</v>
      </c>
      <c r="J6" s="158">
        <f>IFERROR(VLOOKUP($I6&amp;"All England"&amp;$A$6,EYR_most_recent_outcomes,5,FALSE), 0)</f>
        <v>33662</v>
      </c>
    </row>
    <row r="7" spans="1:10" x14ac:dyDescent="0.25">
      <c r="A7" s="883"/>
      <c r="B7" s="123" t="str">
        <f t="shared" si="0"/>
        <v>Childminder (17,869)</v>
      </c>
      <c r="C7" s="124">
        <f>IFERROR(VLOOKUP($I7&amp;"All England"&amp;$A$6,EYR_most_recent_outcomes,6,FALSE), 0)*100/$J7</f>
        <v>12.356595220773407</v>
      </c>
      <c r="D7" s="124">
        <f>IFERROR(VLOOKUP($I7&amp;"All England"&amp;$A$6,EYR_most_recent_outcomes,7,FALSE), 0)*100/$J7</f>
        <v>86.182774637640605</v>
      </c>
      <c r="E7" s="124">
        <f>IFERROR(VLOOKUP($I7&amp;"All England"&amp;$A$6,EYR_most_recent_outcomes,8,FALSE), 0)*100/$J7</f>
        <v>1.0129274161956461</v>
      </c>
      <c r="F7" s="124">
        <f>IFERROR(VLOOKUP($I7&amp;"All England"&amp;$A$6,EYR_most_recent_outcomes,9,FALSE), 0)*100/$J7</f>
        <v>0.44770272539034084</v>
      </c>
      <c r="G7" s="124">
        <f t="shared" si="1"/>
        <v>100</v>
      </c>
      <c r="I7" s="157" t="s">
        <v>73</v>
      </c>
      <c r="J7" s="158">
        <f>IFERROR(VLOOKUP($I7&amp;"All England"&amp;$A$6,EYR_most_recent_outcomes,5,FALSE), 0)</f>
        <v>17869</v>
      </c>
    </row>
    <row r="8" spans="1:10" x14ac:dyDescent="0.25">
      <c r="A8" s="883"/>
      <c r="B8" s="123" t="str">
        <f t="shared" si="0"/>
        <v>Childcare on non-domestic premises (15,635)</v>
      </c>
      <c r="C8" s="124">
        <f>IFERROR(VLOOKUP($I8&amp;"All England"&amp;$A$6,EYR_most_recent_outcomes,6,FALSE), 0)*100/$J8</f>
        <v>15.203070035177486</v>
      </c>
      <c r="D8" s="124">
        <f>IFERROR(VLOOKUP($I8&amp;"All England"&amp;$A$6,EYR_most_recent_outcomes,7,FALSE), 0)*100/$J8</f>
        <v>82.763031659737763</v>
      </c>
      <c r="E8" s="124">
        <f>IFERROR(VLOOKUP($I8&amp;"All England"&amp;$A$6,EYR_most_recent_outcomes,8,FALSE), 0)*100/$J8</f>
        <v>1.6309561880396546</v>
      </c>
      <c r="F8" s="124">
        <f>IFERROR(VLOOKUP($I8&amp;"All England"&amp;$A$6,EYR_most_recent_outcomes,9,FALSE), 0)*100/$J8</f>
        <v>0.40294211704509114</v>
      </c>
      <c r="G8" s="124">
        <f t="shared" si="1"/>
        <v>100</v>
      </c>
      <c r="I8" s="157" t="s">
        <v>74</v>
      </c>
      <c r="J8" s="158">
        <f>IFERROR(VLOOKUP($I8&amp;"All England"&amp;$A$6,EYR_most_recent_outcomes,5,FALSE), 0)</f>
        <v>15635</v>
      </c>
    </row>
    <row r="9" spans="1:10" x14ac:dyDescent="0.25">
      <c r="A9" s="883"/>
      <c r="B9" s="123" t="str">
        <f t="shared" si="0"/>
        <v>Childcare on domestic premises (158)</v>
      </c>
      <c r="C9" s="124">
        <f>IFERROR(VLOOKUP($I9&amp;"All England"&amp;$A$6,EYR_most_recent_outcomes,6,FALSE), 0)*100/$J9</f>
        <v>13.291139240506329</v>
      </c>
      <c r="D9" s="124">
        <f>IFERROR(VLOOKUP($I9&amp;"All England"&amp;$A$6,EYR_most_recent_outcomes,7,FALSE), 0)*100/$J9</f>
        <v>84.177215189873422</v>
      </c>
      <c r="E9" s="124">
        <f>IFERROR(VLOOKUP($I9&amp;"All England"&amp;$A$6,EYR_most_recent_outcomes,8,FALSE), 0)*100/$J9</f>
        <v>1.2658227848101267</v>
      </c>
      <c r="F9" s="124">
        <f>IFERROR(VLOOKUP($I9&amp;"All England"&amp;$A$6,EYR_most_recent_outcomes,9,FALSE), 0)*100/$J9</f>
        <v>1.2658227848101267</v>
      </c>
      <c r="G9" s="124">
        <f t="shared" si="1"/>
        <v>100</v>
      </c>
      <c r="I9" s="157" t="s">
        <v>75</v>
      </c>
      <c r="J9" s="158">
        <f>IFERROR(VLOOKUP($I9&amp;"All England"&amp;$A$6,EYR_most_recent_outcomes,5,FALSE), 0)</f>
        <v>158</v>
      </c>
    </row>
    <row r="10" spans="1:10" ht="13.5" customHeight="1" x14ac:dyDescent="0.25">
      <c r="A10" s="885" t="s">
        <v>396</v>
      </c>
      <c r="B10" s="123" t="str">
        <f t="shared" si="0"/>
        <v>All provision (33,662)</v>
      </c>
      <c r="C10" s="124">
        <f>IFERROR(VLOOKUP($I10&amp;"All England"&amp;$A$10,EYR_most_recent_outcomes,6,FALSE), 0)*100/$J10</f>
        <v>15.931911354049076</v>
      </c>
      <c r="D10" s="124">
        <f>IFERROR(VLOOKUP($I10&amp;"All England"&amp;$A$10,EYR_most_recent_outcomes,7,FALSE), 0)*100/$J10</f>
        <v>82.368843205988952</v>
      </c>
      <c r="E10" s="124">
        <f>IFERROR(VLOOKUP($I10&amp;"All England"&amp;$A$10,EYR_most_recent_outcomes,8,FALSE), 0)*100/$J10</f>
        <v>1.2774047887826034</v>
      </c>
      <c r="F10" s="124">
        <f>IFERROR(VLOOKUP($I10&amp;"All England"&amp;$A$10,EYR_most_recent_outcomes,9,FALSE), 0)*100/$J10</f>
        <v>0.42184065117937142</v>
      </c>
      <c r="G10" s="122">
        <f t="shared" si="1"/>
        <v>100</v>
      </c>
      <c r="I10" s="157" t="s">
        <v>72</v>
      </c>
      <c r="J10" s="158">
        <f>IFERROR(VLOOKUP($I10&amp;"All England"&amp;$A$10,EYR_most_recent_outcomes,5,FALSE), 0)</f>
        <v>33662</v>
      </c>
    </row>
    <row r="11" spans="1:10" x14ac:dyDescent="0.25">
      <c r="A11" s="885"/>
      <c r="B11" s="123" t="str">
        <f t="shared" si="0"/>
        <v>Childminder (17,869)</v>
      </c>
      <c r="C11" s="124">
        <f>IFERROR(VLOOKUP($I11&amp;"All England"&amp;$A$10,EYR_most_recent_outcomes,6,FALSE), 0)*100/$J11</f>
        <v>14.600705131792489</v>
      </c>
      <c r="D11" s="124">
        <f>IFERROR(VLOOKUP($I11&amp;"All England"&amp;$A$10,EYR_most_recent_outcomes,7,FALSE), 0)*100/$J11</f>
        <v>83.966646146958425</v>
      </c>
      <c r="E11" s="124">
        <f>IFERROR(VLOOKUP($I11&amp;"All England"&amp;$A$10,EYR_most_recent_outcomes,8,FALSE), 0)*100/$J11</f>
        <v>0.99613856399350831</v>
      </c>
      <c r="F11" s="124">
        <f>IFERROR(VLOOKUP($I11&amp;"All England"&amp;$A$10,EYR_most_recent_outcomes,9,FALSE), 0)*100/$J11</f>
        <v>0.43651015725558229</v>
      </c>
      <c r="G11" s="124">
        <f t="shared" si="1"/>
        <v>100.00000000000001</v>
      </c>
      <c r="I11" s="157" t="s">
        <v>73</v>
      </c>
      <c r="J11" s="158">
        <f>IFERROR(VLOOKUP($I11&amp;"All England"&amp;$A$10,EYR_most_recent_outcomes,5,FALSE), 0)</f>
        <v>17869</v>
      </c>
    </row>
    <row r="12" spans="1:10" x14ac:dyDescent="0.25">
      <c r="A12" s="885"/>
      <c r="B12" s="123" t="str">
        <f t="shared" si="0"/>
        <v>Childcare on non-domestic premises (15,635)</v>
      </c>
      <c r="C12" s="124">
        <f>IFERROR(VLOOKUP($I12&amp;"All England"&amp;$A$10,EYR_most_recent_outcomes,6,FALSE), 0)*100/$J12</f>
        <v>17.435241445474897</v>
      </c>
      <c r="D12" s="124">
        <f>IFERROR(VLOOKUP($I12&amp;"All England"&amp;$A$10,EYR_most_recent_outcomes,7,FALSE), 0)*100/$J12</f>
        <v>80.569235689158944</v>
      </c>
      <c r="E12" s="124">
        <f>IFERROR(VLOOKUP($I12&amp;"All England"&amp;$A$10,EYR_most_recent_outcomes,8,FALSE), 0)*100/$J12</f>
        <v>1.598976654940838</v>
      </c>
      <c r="F12" s="124">
        <f>IFERROR(VLOOKUP($I12&amp;"All England"&amp;$A$10,EYR_most_recent_outcomes,9,FALSE), 0)*100/$J12</f>
        <v>0.39654621042532778</v>
      </c>
      <c r="G12" s="124">
        <f t="shared" si="1"/>
        <v>100.00000000000001</v>
      </c>
      <c r="I12" s="157" t="s">
        <v>74</v>
      </c>
      <c r="J12" s="158">
        <f>IFERROR(VLOOKUP($I12&amp;"All England"&amp;$A$10,EYR_most_recent_outcomes,5,FALSE), 0)</f>
        <v>15635</v>
      </c>
    </row>
    <row r="13" spans="1:10" x14ac:dyDescent="0.25">
      <c r="A13" s="885"/>
      <c r="B13" s="123" t="str">
        <f t="shared" si="0"/>
        <v>Childcare on domestic premises (158)</v>
      </c>
      <c r="C13" s="124">
        <f>IFERROR(VLOOKUP($I13&amp;"All England"&amp;$A$10,EYR_most_recent_outcomes,6,FALSE), 0)*100/$J13</f>
        <v>17.721518987341771</v>
      </c>
      <c r="D13" s="124">
        <f>IFERROR(VLOOKUP($I13&amp;"All England"&amp;$A$10,EYR_most_recent_outcomes,7,FALSE), 0)*100/$J13</f>
        <v>79.74683544303798</v>
      </c>
      <c r="E13" s="124">
        <f>IFERROR(VLOOKUP($I13&amp;"All England"&amp;$A$10,EYR_most_recent_outcomes,8,FALSE), 0)*100/$J13</f>
        <v>1.2658227848101267</v>
      </c>
      <c r="F13" s="124">
        <f>IFERROR(VLOOKUP($I13&amp;"All England"&amp;$A$10,EYR_most_recent_outcomes,9,FALSE), 0)*100/$J13</f>
        <v>1.2658227848101267</v>
      </c>
      <c r="G13" s="124">
        <f t="shared" si="1"/>
        <v>100</v>
      </c>
      <c r="I13" s="157" t="s">
        <v>75</v>
      </c>
      <c r="J13" s="158">
        <f>IFERROR(VLOOKUP($I13&amp;"All England"&amp;$A$10,EYR_most_recent_outcomes,5,FALSE), 0)</f>
        <v>158</v>
      </c>
    </row>
    <row r="14" spans="1:10" ht="13.5" customHeight="1" x14ac:dyDescent="0.25">
      <c r="A14" s="885" t="s">
        <v>398</v>
      </c>
      <c r="B14" s="123" t="str">
        <f t="shared" si="0"/>
        <v>All provision (33,662)</v>
      </c>
      <c r="C14" s="124">
        <f>IFERROR(VLOOKUP($I14&amp;"All England"&amp;$A$14,EYR_most_recent_outcomes,6,FALSE), 0)*100/$J14</f>
        <v>14.936723902323095</v>
      </c>
      <c r="D14" s="124">
        <f>IFERROR(VLOOKUP($I14&amp;"All England"&amp;$A$14,EYR_most_recent_outcomes,7,FALSE), 0)*100/$J14</f>
        <v>83.215495217158818</v>
      </c>
      <c r="E14" s="124">
        <f>IFERROR(VLOOKUP($I14&amp;"All England"&amp;$A$14,EYR_most_recent_outcomes,8,FALSE), 0)*100/$J14</f>
        <v>1.2714633711603589</v>
      </c>
      <c r="F14" s="124">
        <f>IFERROR(VLOOKUP($I14&amp;"All England"&amp;$A$14,EYR_most_recent_outcomes,9,FALSE), 0)*100/$J14</f>
        <v>0.57631750935773274</v>
      </c>
      <c r="G14" s="122">
        <f t="shared" si="1"/>
        <v>100.00000000000001</v>
      </c>
      <c r="I14" s="157" t="s">
        <v>72</v>
      </c>
      <c r="J14" s="158">
        <f>IFERROR(VLOOKUP($I14&amp;"All England"&amp;$A$14,EYR_most_recent_outcomes,5,FALSE), 0)</f>
        <v>33662</v>
      </c>
    </row>
    <row r="15" spans="1:10" x14ac:dyDescent="0.25">
      <c r="A15" s="885"/>
      <c r="B15" s="123" t="str">
        <f t="shared" si="0"/>
        <v>Childminder (17,869)</v>
      </c>
      <c r="C15" s="124">
        <f>IFERROR(VLOOKUP($I15&amp;"All England"&amp;$A$14,EYR_most_recent_outcomes,6,FALSE), 0)*100/$J15</f>
        <v>13.565392579327327</v>
      </c>
      <c r="D15" s="124">
        <f>IFERROR(VLOOKUP($I15&amp;"All England"&amp;$A$14,EYR_most_recent_outcomes,7,FALSE), 0)*100/$J15</f>
        <v>84.862051597739097</v>
      </c>
      <c r="E15" s="124">
        <f>IFERROR(VLOOKUP($I15&amp;"All England"&amp;$A$14,EYR_most_recent_outcomes,8,FALSE), 0)*100/$J15</f>
        <v>0.97934971179137054</v>
      </c>
      <c r="F15" s="124">
        <f>IFERROR(VLOOKUP($I15&amp;"All England"&amp;$A$14,EYR_most_recent_outcomes,9,FALSE), 0)*100/$J15</f>
        <v>0.59320611114220156</v>
      </c>
      <c r="G15" s="124">
        <f t="shared" si="1"/>
        <v>100</v>
      </c>
      <c r="I15" s="157" t="s">
        <v>73</v>
      </c>
      <c r="J15" s="158">
        <f>IFERROR(VLOOKUP($I15&amp;"All England"&amp;$A$14,EYR_most_recent_outcomes,5,FALSE), 0)</f>
        <v>17869</v>
      </c>
    </row>
    <row r="16" spans="1:10" x14ac:dyDescent="0.25">
      <c r="A16" s="885"/>
      <c r="B16" s="123" t="str">
        <f t="shared" si="0"/>
        <v>Childcare on non-domestic premises (15,635)</v>
      </c>
      <c r="C16" s="124">
        <f>IFERROR(VLOOKUP($I16&amp;"All England"&amp;$A$14,EYR_most_recent_outcomes,6,FALSE), 0)*100/$J16</f>
        <v>16.501439078989446</v>
      </c>
      <c r="D16" s="124">
        <f>IFERROR(VLOOKUP($I16&amp;"All England"&amp;$A$14,EYR_most_recent_outcomes,7,FALSE), 0)*100/$J16</f>
        <v>81.34314039015031</v>
      </c>
      <c r="E16" s="124">
        <f>IFERROR(VLOOKUP($I16&amp;"All England"&amp;$A$14,EYR_most_recent_outcomes,8,FALSE), 0)*100/$J16</f>
        <v>1.6053725615606012</v>
      </c>
      <c r="F16" s="124">
        <f>IFERROR(VLOOKUP($I16&amp;"All England"&amp;$A$14,EYR_most_recent_outcomes,9,FALSE), 0)*100/$J16</f>
        <v>0.55004796929964828</v>
      </c>
      <c r="G16" s="124">
        <f t="shared" si="1"/>
        <v>100.00000000000001</v>
      </c>
      <c r="I16" s="157" t="s">
        <v>74</v>
      </c>
      <c r="J16" s="158">
        <f>IFERROR(VLOOKUP($I16&amp;"All England"&amp;$A$14,EYR_most_recent_outcomes,5,FALSE), 0)</f>
        <v>15635</v>
      </c>
    </row>
    <row r="17" spans="1:10" x14ac:dyDescent="0.25">
      <c r="A17" s="885"/>
      <c r="B17" s="123" t="str">
        <f t="shared" si="0"/>
        <v>Childcare on domestic premises (158)</v>
      </c>
      <c r="C17" s="124">
        <f>IFERROR(VLOOKUP($I17&amp;"All England"&amp;$A$14,EYR_most_recent_outcomes,6,FALSE), 0)*100/$J17</f>
        <v>15.189873417721518</v>
      </c>
      <c r="D17" s="124">
        <f>IFERROR(VLOOKUP($I17&amp;"All England"&amp;$A$14,EYR_most_recent_outcomes,7,FALSE), 0)*100/$J17</f>
        <v>82.278481012658233</v>
      </c>
      <c r="E17" s="124">
        <f>IFERROR(VLOOKUP($I17&amp;"All England"&amp;$A$14,EYR_most_recent_outcomes,8,FALSE), 0)*100/$J17</f>
        <v>1.2658227848101267</v>
      </c>
      <c r="F17" s="124">
        <f>IFERROR(VLOOKUP($I17&amp;"All England"&amp;$A$14,EYR_most_recent_outcomes,9,FALSE), 0)*100/$J17</f>
        <v>1.2658227848101267</v>
      </c>
      <c r="G17" s="124">
        <f t="shared" si="1"/>
        <v>100</v>
      </c>
      <c r="I17" s="157" t="s">
        <v>75</v>
      </c>
      <c r="J17" s="158">
        <f>IFERROR(VLOOKUP($I17&amp;"All England"&amp;$A$14,EYR_most_recent_outcomes,5,FALSE), 0)</f>
        <v>158</v>
      </c>
    </row>
    <row r="18" spans="1:10" x14ac:dyDescent="0.25">
      <c r="A18" s="883" t="s">
        <v>436</v>
      </c>
      <c r="B18" s="123" t="str">
        <f t="shared" si="0"/>
        <v>All provision (36,098)</v>
      </c>
      <c r="C18" s="124">
        <f>IFERROR(VLOOKUP($I18&amp;"All England"&amp;$A$18,EYR_most_recent_outcomes,6,FALSE), 0)*100/$J18</f>
        <v>13.582469942933127</v>
      </c>
      <c r="D18" s="124">
        <f>IFERROR(VLOOKUP($I18&amp;"All England"&amp;$A$18,EYR_most_recent_outcomes,7,FALSE), 0)*100/$J18</f>
        <v>84.281677655271764</v>
      </c>
      <c r="E18" s="124">
        <f>IFERROR(VLOOKUP($I18&amp;"All England"&amp;$A$18,EYR_most_recent_outcomes,8,FALSE), 0)*100/$J18</f>
        <v>1.5180896448556707</v>
      </c>
      <c r="F18" s="124">
        <f>IFERROR(VLOOKUP($I18&amp;"All England"&amp;$A$18,EYR_most_recent_outcomes,9,FALSE), 0)*100/$J18</f>
        <v>0.6177627569394426</v>
      </c>
      <c r="G18" s="122">
        <f t="shared" si="1"/>
        <v>100</v>
      </c>
      <c r="I18" s="157" t="s">
        <v>72</v>
      </c>
      <c r="J18" s="158">
        <f>IFERROR(VLOOKUP($I18&amp;"All England"&amp;$A$18,EYR_most_recent_outcomes,5,FALSE), 0)</f>
        <v>36098</v>
      </c>
    </row>
    <row r="19" spans="1:10" x14ac:dyDescent="0.25">
      <c r="A19" s="883"/>
      <c r="B19" s="123" t="str">
        <f t="shared" si="0"/>
        <v>Childminder (19,888)</v>
      </c>
      <c r="C19" s="124">
        <f>IFERROR(VLOOKUP($I19&amp;"All England"&amp;$A$18,EYR_most_recent_outcomes,6,FALSE), 0)*100/$J19</f>
        <v>12.10277554304103</v>
      </c>
      <c r="D19" s="124">
        <f>IFERROR(VLOOKUP($I19&amp;"All England"&amp;$A$18,EYR_most_recent_outcomes,7,FALSE), 0)*100/$J19</f>
        <v>85.80551086082059</v>
      </c>
      <c r="E19" s="124">
        <f>IFERROR(VLOOKUP($I19&amp;"All England"&amp;$A$18,EYR_most_recent_outcomes,8,FALSE), 0)*100/$J19</f>
        <v>1.4330249396621078</v>
      </c>
      <c r="F19" s="124">
        <f>IFERROR(VLOOKUP($I19&amp;"All England"&amp;$A$18,EYR_most_recent_outcomes,9,FALSE), 0)*100/$J19</f>
        <v>0.65868865647626706</v>
      </c>
      <c r="G19" s="124">
        <f>SUM(C19:F19)</f>
        <v>100</v>
      </c>
      <c r="I19" s="157" t="s">
        <v>73</v>
      </c>
      <c r="J19" s="158">
        <f>IFERROR(VLOOKUP($I19&amp;"All England"&amp;$A$18,EYR_most_recent_outcomes,5,FALSE), 0)</f>
        <v>19888</v>
      </c>
    </row>
    <row r="20" spans="1:10" x14ac:dyDescent="0.25">
      <c r="A20" s="883"/>
      <c r="B20" s="123" t="str">
        <f t="shared" si="0"/>
        <v>Childcare on non-domestic premises (16,044)</v>
      </c>
      <c r="C20" s="124">
        <f>IFERROR(VLOOKUP($I20&amp;"All England"&amp;$A$18,EYR_most_recent_outcomes,6,FALSE), 0)*100/$J20</f>
        <v>15.388930441286462</v>
      </c>
      <c r="D20" s="124">
        <f>IFERROR(VLOOKUP($I20&amp;"All England"&amp;$A$18,EYR_most_recent_outcomes,7,FALSE), 0)*100/$J20</f>
        <v>82.429568686113186</v>
      </c>
      <c r="E20" s="124">
        <f>IFERROR(VLOOKUP($I20&amp;"All England"&amp;$A$18,EYR_most_recent_outcomes,8,FALSE), 0)*100/$J20</f>
        <v>1.6205435053602593</v>
      </c>
      <c r="F20" s="124">
        <f>IFERROR(VLOOKUP($I20&amp;"All England"&amp;$A$18,EYR_most_recent_outcomes,9,FALSE), 0)*100/$J20</f>
        <v>0.56095736724008971</v>
      </c>
      <c r="G20" s="124">
        <f>SUM(C20:F20)</f>
        <v>100</v>
      </c>
      <c r="I20" s="157" t="s">
        <v>74</v>
      </c>
      <c r="J20" s="158">
        <f>IFERROR(VLOOKUP($I20&amp;"All England"&amp;$A$18,EYR_most_recent_outcomes,5,FALSE), 0)</f>
        <v>16044</v>
      </c>
    </row>
    <row r="21" spans="1:10" x14ac:dyDescent="0.25">
      <c r="A21" s="883"/>
      <c r="B21" s="123" t="str">
        <f t="shared" si="0"/>
        <v>Childcare on domestic premises (166)</v>
      </c>
      <c r="C21" s="124">
        <f>IFERROR(VLOOKUP($I21&amp;"All England"&amp;$A$18,EYR_most_recent_outcomes,6,FALSE), 0)*100/$J21</f>
        <v>16.265060240963855</v>
      </c>
      <c r="D21" s="124">
        <f>IFERROR(VLOOKUP($I21&amp;"All England"&amp;$A$18,EYR_most_recent_outcomes,7,FALSE), 0)*100/$J21</f>
        <v>80.722891566265062</v>
      </c>
      <c r="E21" s="124">
        <f>IFERROR(VLOOKUP($I21&amp;"All England"&amp;$A$18,EYR_most_recent_outcomes,8,FALSE), 0)*100/$J21</f>
        <v>1.8072289156626506</v>
      </c>
      <c r="F21" s="124">
        <f>IFERROR(VLOOKUP($I21&amp;"All England"&amp;$A$18,EYR_most_recent_outcomes,9,FALSE), 0)*100/$J21</f>
        <v>1.2048192771084338</v>
      </c>
      <c r="G21" s="124">
        <f>SUM(C21:F21)</f>
        <v>99.999999999999986</v>
      </c>
      <c r="I21" s="157" t="s">
        <v>75</v>
      </c>
      <c r="J21" s="158">
        <f>IFERROR(VLOOKUP($I21&amp;"All England"&amp;$A$18,EYR_most_recent_outcomes,5,FALSE), 0)</f>
        <v>166</v>
      </c>
    </row>
  </sheetData>
  <mergeCells count="6">
    <mergeCell ref="A18:A21"/>
    <mergeCell ref="A1:B1"/>
    <mergeCell ref="A2:A5"/>
    <mergeCell ref="A6:A9"/>
    <mergeCell ref="A10:A13"/>
    <mergeCell ref="A14:A17"/>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sheetPr>
  <dimension ref="A1:Q12649"/>
  <sheetViews>
    <sheetView workbookViewId="0">
      <pane ySplit="1" topLeftCell="A2" activePane="bottomLeft" state="frozen"/>
      <selection pane="bottomLeft"/>
    </sheetView>
  </sheetViews>
  <sheetFormatPr defaultRowHeight="12.5" x14ac:dyDescent="0.25"/>
  <cols>
    <col min="1" max="1" width="80.7265625" bestFit="1" customWidth="1"/>
    <col min="2" max="2" width="30.54296875" bestFit="1" customWidth="1"/>
    <col min="3" max="3" width="29.90625" bestFit="1" customWidth="1"/>
    <col min="4" max="4" width="37.26953125" bestFit="1" customWidth="1"/>
    <col min="5" max="5" width="30.81640625" bestFit="1" customWidth="1"/>
    <col min="6" max="6" width="54" bestFit="1" customWidth="1"/>
    <col min="7" max="7" width="22.08984375" bestFit="1" customWidth="1"/>
    <col min="8" max="8" width="5.54296875" bestFit="1" customWidth="1"/>
    <col min="9" max="9" width="12.26953125" bestFit="1" customWidth="1"/>
    <col min="10" max="10" width="5.7265625" bestFit="1" customWidth="1"/>
    <col min="11" max="11" width="22.6328125" bestFit="1" customWidth="1"/>
    <col min="12" max="12" width="11.7265625" bestFit="1" customWidth="1"/>
    <col min="13" max="13" width="12.26953125" bestFit="1" customWidth="1"/>
    <col min="14" max="14" width="29.26953125" bestFit="1" customWidth="1"/>
    <col min="15" max="15" width="4.81640625" bestFit="1" customWidth="1"/>
    <col min="16" max="16" width="16.08984375" bestFit="1" customWidth="1"/>
    <col min="17" max="17" width="21.453125" bestFit="1" customWidth="1"/>
    <col min="18" max="18" width="24.54296875" bestFit="1" customWidth="1"/>
  </cols>
  <sheetData>
    <row r="1" spans="1:17" x14ac:dyDescent="0.25">
      <c r="A1" t="s">
        <v>381</v>
      </c>
      <c r="B1" t="s">
        <v>266</v>
      </c>
      <c r="C1" t="s">
        <v>382</v>
      </c>
      <c r="D1" t="s">
        <v>523</v>
      </c>
      <c r="E1" t="s">
        <v>524</v>
      </c>
      <c r="F1" t="s">
        <v>383</v>
      </c>
      <c r="G1" t="s">
        <v>525</v>
      </c>
      <c r="H1" t="s">
        <v>384</v>
      </c>
      <c r="I1" t="s">
        <v>385</v>
      </c>
      <c r="J1" t="s">
        <v>386</v>
      </c>
      <c r="K1" t="s">
        <v>387</v>
      </c>
      <c r="L1" t="s">
        <v>388</v>
      </c>
      <c r="M1" t="s">
        <v>389</v>
      </c>
      <c r="N1" t="s">
        <v>390</v>
      </c>
      <c r="O1" t="s">
        <v>391</v>
      </c>
      <c r="P1" t="s">
        <v>392</v>
      </c>
      <c r="Q1" t="s">
        <v>393</v>
      </c>
    </row>
    <row r="2" spans="1:17" x14ac:dyDescent="0.25">
      <c r="A2" t="s">
        <v>21470</v>
      </c>
      <c r="B2" t="s">
        <v>72</v>
      </c>
      <c r="C2" t="s">
        <v>100</v>
      </c>
      <c r="D2" t="s">
        <v>526</v>
      </c>
      <c r="E2" t="s">
        <v>21471</v>
      </c>
      <c r="F2" t="s">
        <v>394</v>
      </c>
      <c r="G2">
        <v>0</v>
      </c>
      <c r="H2">
        <v>0</v>
      </c>
      <c r="I2">
        <v>0</v>
      </c>
      <c r="J2">
        <v>0</v>
      </c>
      <c r="K2">
        <v>0</v>
      </c>
      <c r="L2">
        <v>0</v>
      </c>
      <c r="M2">
        <v>0</v>
      </c>
      <c r="N2">
        <v>11</v>
      </c>
      <c r="O2">
        <v>11</v>
      </c>
      <c r="P2">
        <v>0</v>
      </c>
      <c r="Q2">
        <v>0</v>
      </c>
    </row>
    <row r="3" spans="1:17" x14ac:dyDescent="0.25">
      <c r="A3" t="s">
        <v>21472</v>
      </c>
      <c r="B3" t="s">
        <v>72</v>
      </c>
      <c r="C3" t="s">
        <v>100</v>
      </c>
      <c r="D3" t="s">
        <v>526</v>
      </c>
      <c r="E3" t="s">
        <v>21471</v>
      </c>
      <c r="F3" t="s">
        <v>395</v>
      </c>
      <c r="G3">
        <v>0</v>
      </c>
      <c r="H3">
        <v>0</v>
      </c>
      <c r="I3">
        <v>0</v>
      </c>
      <c r="J3">
        <v>0</v>
      </c>
      <c r="K3">
        <v>0</v>
      </c>
      <c r="L3">
        <v>0</v>
      </c>
      <c r="M3">
        <v>0</v>
      </c>
      <c r="N3">
        <v>11</v>
      </c>
      <c r="O3">
        <v>11</v>
      </c>
      <c r="P3">
        <v>0</v>
      </c>
      <c r="Q3">
        <v>0</v>
      </c>
    </row>
    <row r="4" spans="1:17" x14ac:dyDescent="0.25">
      <c r="A4" t="s">
        <v>21473</v>
      </c>
      <c r="B4" t="s">
        <v>72</v>
      </c>
      <c r="C4" t="s">
        <v>100</v>
      </c>
      <c r="D4" t="s">
        <v>526</v>
      </c>
      <c r="E4" t="s">
        <v>21471</v>
      </c>
      <c r="F4" t="s">
        <v>525</v>
      </c>
      <c r="G4">
        <v>11</v>
      </c>
      <c r="H4">
        <v>0</v>
      </c>
      <c r="I4">
        <v>0</v>
      </c>
      <c r="J4">
        <v>0</v>
      </c>
      <c r="K4">
        <v>0</v>
      </c>
      <c r="L4">
        <v>0</v>
      </c>
      <c r="M4">
        <v>0</v>
      </c>
      <c r="N4">
        <v>0</v>
      </c>
      <c r="O4">
        <v>0</v>
      </c>
      <c r="P4">
        <v>0</v>
      </c>
      <c r="Q4">
        <v>0</v>
      </c>
    </row>
    <row r="5" spans="1:17" x14ac:dyDescent="0.25">
      <c r="A5" t="s">
        <v>15306</v>
      </c>
      <c r="B5" t="s">
        <v>72</v>
      </c>
      <c r="C5" t="s">
        <v>100</v>
      </c>
      <c r="D5" t="s">
        <v>12971</v>
      </c>
      <c r="E5" t="s">
        <v>563</v>
      </c>
      <c r="F5" t="s">
        <v>525</v>
      </c>
      <c r="G5">
        <v>3</v>
      </c>
      <c r="H5">
        <v>0</v>
      </c>
      <c r="I5">
        <v>0</v>
      </c>
      <c r="J5">
        <v>0</v>
      </c>
      <c r="K5">
        <v>0</v>
      </c>
      <c r="L5">
        <v>0</v>
      </c>
      <c r="M5">
        <v>0</v>
      </c>
      <c r="N5">
        <v>0</v>
      </c>
      <c r="O5">
        <v>0</v>
      </c>
      <c r="P5">
        <v>0</v>
      </c>
      <c r="Q5">
        <v>0</v>
      </c>
    </row>
    <row r="6" spans="1:17" x14ac:dyDescent="0.25">
      <c r="A6" t="s">
        <v>21474</v>
      </c>
      <c r="B6" t="s">
        <v>72</v>
      </c>
      <c r="C6" t="s">
        <v>100</v>
      </c>
      <c r="D6" t="s">
        <v>12971</v>
      </c>
      <c r="E6" t="s">
        <v>21471</v>
      </c>
      <c r="F6" t="s">
        <v>525</v>
      </c>
      <c r="G6">
        <v>2</v>
      </c>
      <c r="H6">
        <v>0</v>
      </c>
      <c r="I6">
        <v>0</v>
      </c>
      <c r="J6">
        <v>0</v>
      </c>
      <c r="K6">
        <v>0</v>
      </c>
      <c r="L6">
        <v>0</v>
      </c>
      <c r="M6">
        <v>0</v>
      </c>
      <c r="N6">
        <v>0</v>
      </c>
      <c r="O6">
        <v>0</v>
      </c>
      <c r="P6">
        <v>0</v>
      </c>
      <c r="Q6">
        <v>0</v>
      </c>
    </row>
    <row r="7" spans="1:17" x14ac:dyDescent="0.25">
      <c r="A7" t="s">
        <v>15307</v>
      </c>
      <c r="B7" t="s">
        <v>72</v>
      </c>
      <c r="C7" t="s">
        <v>101</v>
      </c>
      <c r="D7" t="s">
        <v>529</v>
      </c>
      <c r="E7" t="s">
        <v>563</v>
      </c>
      <c r="F7" t="s">
        <v>525</v>
      </c>
      <c r="G7">
        <v>1</v>
      </c>
      <c r="H7">
        <v>0</v>
      </c>
      <c r="I7">
        <v>0</v>
      </c>
      <c r="J7">
        <v>0</v>
      </c>
      <c r="K7">
        <v>0</v>
      </c>
      <c r="L7">
        <v>0</v>
      </c>
      <c r="M7">
        <v>0</v>
      </c>
      <c r="N7">
        <v>0</v>
      </c>
      <c r="O7">
        <v>0</v>
      </c>
      <c r="P7">
        <v>0</v>
      </c>
      <c r="Q7">
        <v>0</v>
      </c>
    </row>
    <row r="8" spans="1:17" x14ac:dyDescent="0.25">
      <c r="A8" t="s">
        <v>21475</v>
      </c>
      <c r="B8" t="s">
        <v>72</v>
      </c>
      <c r="C8" t="s">
        <v>101</v>
      </c>
      <c r="D8" t="s">
        <v>529</v>
      </c>
      <c r="E8" t="s">
        <v>21471</v>
      </c>
      <c r="F8" t="s">
        <v>525</v>
      </c>
      <c r="G8">
        <v>3</v>
      </c>
      <c r="H8">
        <v>0</v>
      </c>
      <c r="I8">
        <v>0</v>
      </c>
      <c r="J8">
        <v>0</v>
      </c>
      <c r="K8">
        <v>0</v>
      </c>
      <c r="L8">
        <v>0</v>
      </c>
      <c r="M8">
        <v>0</v>
      </c>
      <c r="N8">
        <v>0</v>
      </c>
      <c r="O8">
        <v>0</v>
      </c>
      <c r="P8">
        <v>0</v>
      </c>
      <c r="Q8">
        <v>0</v>
      </c>
    </row>
    <row r="9" spans="1:17" x14ac:dyDescent="0.25">
      <c r="A9" t="s">
        <v>15804</v>
      </c>
      <c r="B9" t="s">
        <v>72</v>
      </c>
      <c r="C9" t="s">
        <v>101</v>
      </c>
      <c r="D9" t="s">
        <v>526</v>
      </c>
      <c r="E9" t="s">
        <v>563</v>
      </c>
      <c r="F9" t="s">
        <v>396</v>
      </c>
      <c r="G9">
        <v>0</v>
      </c>
      <c r="H9">
        <v>6</v>
      </c>
      <c r="I9">
        <v>1</v>
      </c>
      <c r="J9">
        <v>5</v>
      </c>
      <c r="K9">
        <v>0</v>
      </c>
      <c r="L9">
        <v>0</v>
      </c>
      <c r="M9">
        <v>0</v>
      </c>
      <c r="N9">
        <v>0</v>
      </c>
      <c r="O9">
        <v>0</v>
      </c>
      <c r="P9">
        <v>0</v>
      </c>
      <c r="Q9">
        <v>0</v>
      </c>
    </row>
    <row r="10" spans="1:17" x14ac:dyDescent="0.25">
      <c r="A10" t="s">
        <v>15805</v>
      </c>
      <c r="B10" t="s">
        <v>72</v>
      </c>
      <c r="C10" t="s">
        <v>101</v>
      </c>
      <c r="D10" t="s">
        <v>526</v>
      </c>
      <c r="E10" t="s">
        <v>563</v>
      </c>
      <c r="F10" t="s">
        <v>4236</v>
      </c>
      <c r="G10">
        <v>0</v>
      </c>
      <c r="H10">
        <v>6</v>
      </c>
      <c r="I10">
        <v>1</v>
      </c>
      <c r="J10">
        <v>5</v>
      </c>
      <c r="K10">
        <v>0</v>
      </c>
      <c r="L10">
        <v>0</v>
      </c>
      <c r="M10">
        <v>0</v>
      </c>
      <c r="N10">
        <v>0</v>
      </c>
      <c r="O10">
        <v>0</v>
      </c>
      <c r="P10">
        <v>0</v>
      </c>
      <c r="Q10">
        <v>0</v>
      </c>
    </row>
    <row r="11" spans="1:17" x14ac:dyDescent="0.25">
      <c r="A11" t="s">
        <v>15806</v>
      </c>
      <c r="B11" t="s">
        <v>72</v>
      </c>
      <c r="C11" t="s">
        <v>101</v>
      </c>
      <c r="D11" t="s">
        <v>526</v>
      </c>
      <c r="E11" t="s">
        <v>563</v>
      </c>
      <c r="F11" t="s">
        <v>4238</v>
      </c>
      <c r="G11">
        <v>0</v>
      </c>
      <c r="H11">
        <v>0</v>
      </c>
      <c r="I11">
        <v>0</v>
      </c>
      <c r="J11">
        <v>0</v>
      </c>
      <c r="K11">
        <v>0</v>
      </c>
      <c r="L11">
        <v>0</v>
      </c>
      <c r="M11">
        <v>6</v>
      </c>
      <c r="N11">
        <v>0</v>
      </c>
      <c r="O11">
        <v>0</v>
      </c>
      <c r="P11">
        <v>0</v>
      </c>
      <c r="Q11">
        <v>0</v>
      </c>
    </row>
    <row r="12" spans="1:17" x14ac:dyDescent="0.25">
      <c r="A12" t="s">
        <v>15807</v>
      </c>
      <c r="B12" t="s">
        <v>72</v>
      </c>
      <c r="C12" t="s">
        <v>101</v>
      </c>
      <c r="D12" t="s">
        <v>526</v>
      </c>
      <c r="E12" t="s">
        <v>563</v>
      </c>
      <c r="F12" t="s">
        <v>397</v>
      </c>
      <c r="G12">
        <v>0</v>
      </c>
      <c r="H12">
        <v>6</v>
      </c>
      <c r="I12">
        <v>1</v>
      </c>
      <c r="J12">
        <v>5</v>
      </c>
      <c r="K12">
        <v>0</v>
      </c>
      <c r="L12">
        <v>0</v>
      </c>
      <c r="M12">
        <v>0</v>
      </c>
      <c r="N12">
        <v>0</v>
      </c>
      <c r="O12">
        <v>0</v>
      </c>
      <c r="P12">
        <v>0</v>
      </c>
      <c r="Q12">
        <v>0</v>
      </c>
    </row>
    <row r="13" spans="1:17" x14ac:dyDescent="0.25">
      <c r="A13" t="s">
        <v>15808</v>
      </c>
      <c r="B13" t="s">
        <v>72</v>
      </c>
      <c r="C13" t="s">
        <v>101</v>
      </c>
      <c r="D13" t="s">
        <v>526</v>
      </c>
      <c r="E13" t="s">
        <v>563</v>
      </c>
      <c r="F13" t="s">
        <v>398</v>
      </c>
      <c r="G13">
        <v>0</v>
      </c>
      <c r="H13">
        <v>6</v>
      </c>
      <c r="I13">
        <v>1</v>
      </c>
      <c r="J13">
        <v>5</v>
      </c>
      <c r="K13">
        <v>0</v>
      </c>
      <c r="L13">
        <v>0</v>
      </c>
      <c r="M13">
        <v>0</v>
      </c>
      <c r="N13">
        <v>0</v>
      </c>
      <c r="O13">
        <v>0</v>
      </c>
      <c r="P13">
        <v>0</v>
      </c>
      <c r="Q13">
        <v>0</v>
      </c>
    </row>
    <row r="14" spans="1:17" x14ac:dyDescent="0.25">
      <c r="A14" t="s">
        <v>15809</v>
      </c>
      <c r="B14" t="s">
        <v>72</v>
      </c>
      <c r="C14" t="s">
        <v>101</v>
      </c>
      <c r="D14" t="s">
        <v>526</v>
      </c>
      <c r="E14" t="s">
        <v>563</v>
      </c>
      <c r="F14" t="s">
        <v>4242</v>
      </c>
      <c r="G14">
        <v>0</v>
      </c>
      <c r="H14">
        <v>0</v>
      </c>
      <c r="I14">
        <v>0</v>
      </c>
      <c r="J14">
        <v>0</v>
      </c>
      <c r="K14">
        <v>0</v>
      </c>
      <c r="L14">
        <v>0</v>
      </c>
      <c r="M14">
        <v>6</v>
      </c>
      <c r="N14">
        <v>0</v>
      </c>
      <c r="O14">
        <v>0</v>
      </c>
      <c r="P14">
        <v>0</v>
      </c>
      <c r="Q14">
        <v>0</v>
      </c>
    </row>
    <row r="15" spans="1:17" x14ac:dyDescent="0.25">
      <c r="A15" t="s">
        <v>15810</v>
      </c>
      <c r="B15" t="s">
        <v>72</v>
      </c>
      <c r="C15" t="s">
        <v>101</v>
      </c>
      <c r="D15" t="s">
        <v>526</v>
      </c>
      <c r="E15" t="s">
        <v>563</v>
      </c>
      <c r="F15" t="s">
        <v>399</v>
      </c>
      <c r="G15">
        <v>0</v>
      </c>
      <c r="H15">
        <v>6</v>
      </c>
      <c r="I15">
        <v>1</v>
      </c>
      <c r="J15">
        <v>5</v>
      </c>
      <c r="K15">
        <v>0</v>
      </c>
      <c r="L15">
        <v>0</v>
      </c>
      <c r="M15">
        <v>0</v>
      </c>
      <c r="N15">
        <v>0</v>
      </c>
      <c r="O15">
        <v>0</v>
      </c>
      <c r="P15">
        <v>0</v>
      </c>
      <c r="Q15">
        <v>0</v>
      </c>
    </row>
    <row r="16" spans="1:17" x14ac:dyDescent="0.25">
      <c r="A16" t="s">
        <v>15811</v>
      </c>
      <c r="B16" t="s">
        <v>72</v>
      </c>
      <c r="C16" t="s">
        <v>101</v>
      </c>
      <c r="D16" t="s">
        <v>526</v>
      </c>
      <c r="E16" t="s">
        <v>563</v>
      </c>
      <c r="F16" t="s">
        <v>4245</v>
      </c>
      <c r="G16">
        <v>0</v>
      </c>
      <c r="H16">
        <v>0</v>
      </c>
      <c r="I16">
        <v>0</v>
      </c>
      <c r="J16">
        <v>0</v>
      </c>
      <c r="K16">
        <v>0</v>
      </c>
      <c r="L16">
        <v>0</v>
      </c>
      <c r="M16">
        <v>6</v>
      </c>
      <c r="N16">
        <v>0</v>
      </c>
      <c r="O16">
        <v>0</v>
      </c>
      <c r="P16">
        <v>0</v>
      </c>
      <c r="Q16">
        <v>0</v>
      </c>
    </row>
    <row r="17" spans="1:17" x14ac:dyDescent="0.25">
      <c r="A17" t="s">
        <v>15812</v>
      </c>
      <c r="B17" t="s">
        <v>72</v>
      </c>
      <c r="C17" t="s">
        <v>101</v>
      </c>
      <c r="D17" t="s">
        <v>526</v>
      </c>
      <c r="E17" t="s">
        <v>563</v>
      </c>
      <c r="F17" t="s">
        <v>394</v>
      </c>
      <c r="G17">
        <v>0</v>
      </c>
      <c r="H17">
        <v>0</v>
      </c>
      <c r="I17">
        <v>0</v>
      </c>
      <c r="J17">
        <v>0</v>
      </c>
      <c r="K17">
        <v>0</v>
      </c>
      <c r="L17">
        <v>0</v>
      </c>
      <c r="M17">
        <v>0</v>
      </c>
      <c r="N17">
        <v>4</v>
      </c>
      <c r="O17">
        <v>4</v>
      </c>
      <c r="P17">
        <v>0</v>
      </c>
      <c r="Q17">
        <v>0</v>
      </c>
    </row>
    <row r="18" spans="1:17" x14ac:dyDescent="0.25">
      <c r="A18" t="s">
        <v>15813</v>
      </c>
      <c r="B18" t="s">
        <v>72</v>
      </c>
      <c r="C18" t="s">
        <v>101</v>
      </c>
      <c r="D18" t="s">
        <v>526</v>
      </c>
      <c r="E18" t="s">
        <v>563</v>
      </c>
      <c r="F18" t="s">
        <v>395</v>
      </c>
      <c r="G18">
        <v>0</v>
      </c>
      <c r="H18">
        <v>0</v>
      </c>
      <c r="I18">
        <v>0</v>
      </c>
      <c r="J18">
        <v>0</v>
      </c>
      <c r="K18">
        <v>0</v>
      </c>
      <c r="L18">
        <v>0</v>
      </c>
      <c r="M18">
        <v>0</v>
      </c>
      <c r="N18">
        <v>4</v>
      </c>
      <c r="O18">
        <v>4</v>
      </c>
      <c r="P18">
        <v>0</v>
      </c>
      <c r="Q18">
        <v>0</v>
      </c>
    </row>
    <row r="19" spans="1:17" x14ac:dyDescent="0.25">
      <c r="A19" t="s">
        <v>15814</v>
      </c>
      <c r="B19" t="s">
        <v>72</v>
      </c>
      <c r="C19" t="s">
        <v>101</v>
      </c>
      <c r="D19" t="s">
        <v>526</v>
      </c>
      <c r="E19" t="s">
        <v>563</v>
      </c>
      <c r="F19" t="s">
        <v>525</v>
      </c>
      <c r="G19">
        <v>6</v>
      </c>
      <c r="H19">
        <v>0</v>
      </c>
      <c r="I19">
        <v>0</v>
      </c>
      <c r="J19">
        <v>0</v>
      </c>
      <c r="K19">
        <v>0</v>
      </c>
      <c r="L19">
        <v>0</v>
      </c>
      <c r="M19">
        <v>0</v>
      </c>
      <c r="N19">
        <v>0</v>
      </c>
      <c r="O19">
        <v>0</v>
      </c>
      <c r="P19">
        <v>0</v>
      </c>
      <c r="Q19">
        <v>0</v>
      </c>
    </row>
    <row r="20" spans="1:17" x14ac:dyDescent="0.25">
      <c r="A20" t="s">
        <v>21476</v>
      </c>
      <c r="B20" t="s">
        <v>72</v>
      </c>
      <c r="C20" t="s">
        <v>101</v>
      </c>
      <c r="D20" t="s">
        <v>526</v>
      </c>
      <c r="E20" t="s">
        <v>21471</v>
      </c>
      <c r="F20" t="s">
        <v>396</v>
      </c>
      <c r="G20">
        <v>0</v>
      </c>
      <c r="H20">
        <v>18</v>
      </c>
      <c r="I20">
        <v>9</v>
      </c>
      <c r="J20">
        <v>9</v>
      </c>
      <c r="K20">
        <v>0</v>
      </c>
      <c r="L20">
        <v>0</v>
      </c>
      <c r="M20">
        <v>0</v>
      </c>
      <c r="N20">
        <v>0</v>
      </c>
      <c r="O20">
        <v>0</v>
      </c>
      <c r="P20">
        <v>0</v>
      </c>
      <c r="Q20">
        <v>0</v>
      </c>
    </row>
    <row r="21" spans="1:17" x14ac:dyDescent="0.25">
      <c r="A21" t="s">
        <v>21477</v>
      </c>
      <c r="B21" t="s">
        <v>72</v>
      </c>
      <c r="C21" t="s">
        <v>101</v>
      </c>
      <c r="D21" t="s">
        <v>526</v>
      </c>
      <c r="E21" t="s">
        <v>21471</v>
      </c>
      <c r="F21" t="s">
        <v>4236</v>
      </c>
      <c r="G21">
        <v>0</v>
      </c>
      <c r="H21">
        <v>18</v>
      </c>
      <c r="I21">
        <v>9</v>
      </c>
      <c r="J21">
        <v>8</v>
      </c>
      <c r="K21">
        <v>0</v>
      </c>
      <c r="L21">
        <v>1</v>
      </c>
      <c r="M21">
        <v>0</v>
      </c>
      <c r="N21">
        <v>0</v>
      </c>
      <c r="O21">
        <v>0</v>
      </c>
      <c r="P21">
        <v>0</v>
      </c>
      <c r="Q21">
        <v>0</v>
      </c>
    </row>
    <row r="22" spans="1:17" x14ac:dyDescent="0.25">
      <c r="A22" t="s">
        <v>21478</v>
      </c>
      <c r="B22" t="s">
        <v>72</v>
      </c>
      <c r="C22" t="s">
        <v>101</v>
      </c>
      <c r="D22" t="s">
        <v>526</v>
      </c>
      <c r="E22" t="s">
        <v>21471</v>
      </c>
      <c r="F22" t="s">
        <v>4238</v>
      </c>
      <c r="G22">
        <v>0</v>
      </c>
      <c r="H22">
        <v>0</v>
      </c>
      <c r="I22">
        <v>0</v>
      </c>
      <c r="J22">
        <v>0</v>
      </c>
      <c r="K22">
        <v>0</v>
      </c>
      <c r="L22">
        <v>0</v>
      </c>
      <c r="M22">
        <v>18</v>
      </c>
      <c r="N22">
        <v>0</v>
      </c>
      <c r="O22">
        <v>0</v>
      </c>
      <c r="P22">
        <v>0</v>
      </c>
      <c r="Q22">
        <v>0</v>
      </c>
    </row>
    <row r="23" spans="1:17" x14ac:dyDescent="0.25">
      <c r="A23" t="s">
        <v>21479</v>
      </c>
      <c r="B23" t="s">
        <v>72</v>
      </c>
      <c r="C23" t="s">
        <v>101</v>
      </c>
      <c r="D23" t="s">
        <v>526</v>
      </c>
      <c r="E23" t="s">
        <v>21471</v>
      </c>
      <c r="F23" t="s">
        <v>397</v>
      </c>
      <c r="G23">
        <v>0</v>
      </c>
      <c r="H23">
        <v>18</v>
      </c>
      <c r="I23">
        <v>9</v>
      </c>
      <c r="J23">
        <v>8</v>
      </c>
      <c r="K23">
        <v>0</v>
      </c>
      <c r="L23">
        <v>1</v>
      </c>
      <c r="M23">
        <v>0</v>
      </c>
      <c r="N23">
        <v>0</v>
      </c>
      <c r="O23">
        <v>0</v>
      </c>
      <c r="P23">
        <v>0</v>
      </c>
      <c r="Q23">
        <v>0</v>
      </c>
    </row>
    <row r="24" spans="1:17" x14ac:dyDescent="0.25">
      <c r="A24" t="s">
        <v>21480</v>
      </c>
      <c r="B24" t="s">
        <v>72</v>
      </c>
      <c r="C24" t="s">
        <v>101</v>
      </c>
      <c r="D24" t="s">
        <v>526</v>
      </c>
      <c r="E24" t="s">
        <v>21471</v>
      </c>
      <c r="F24" t="s">
        <v>398</v>
      </c>
      <c r="G24">
        <v>0</v>
      </c>
      <c r="H24">
        <v>18</v>
      </c>
      <c r="I24">
        <v>9</v>
      </c>
      <c r="J24">
        <v>8</v>
      </c>
      <c r="K24">
        <v>0</v>
      </c>
      <c r="L24">
        <v>1</v>
      </c>
      <c r="M24">
        <v>0</v>
      </c>
      <c r="N24">
        <v>0</v>
      </c>
      <c r="O24">
        <v>0</v>
      </c>
      <c r="P24">
        <v>0</v>
      </c>
      <c r="Q24">
        <v>0</v>
      </c>
    </row>
    <row r="25" spans="1:17" x14ac:dyDescent="0.25">
      <c r="A25" t="s">
        <v>21481</v>
      </c>
      <c r="B25" t="s">
        <v>72</v>
      </c>
      <c r="C25" t="s">
        <v>101</v>
      </c>
      <c r="D25" t="s">
        <v>526</v>
      </c>
      <c r="E25" t="s">
        <v>21471</v>
      </c>
      <c r="F25" t="s">
        <v>4242</v>
      </c>
      <c r="G25">
        <v>0</v>
      </c>
      <c r="H25">
        <v>0</v>
      </c>
      <c r="I25">
        <v>0</v>
      </c>
      <c r="J25">
        <v>0</v>
      </c>
      <c r="K25">
        <v>0</v>
      </c>
      <c r="L25">
        <v>0</v>
      </c>
      <c r="M25">
        <v>18</v>
      </c>
      <c r="N25">
        <v>0</v>
      </c>
      <c r="O25">
        <v>0</v>
      </c>
      <c r="P25">
        <v>0</v>
      </c>
      <c r="Q25">
        <v>0</v>
      </c>
    </row>
    <row r="26" spans="1:17" x14ac:dyDescent="0.25">
      <c r="A26" t="s">
        <v>21482</v>
      </c>
      <c r="B26" t="s">
        <v>72</v>
      </c>
      <c r="C26" t="s">
        <v>101</v>
      </c>
      <c r="D26" t="s">
        <v>526</v>
      </c>
      <c r="E26" t="s">
        <v>21471</v>
      </c>
      <c r="F26" t="s">
        <v>399</v>
      </c>
      <c r="G26">
        <v>0</v>
      </c>
      <c r="H26">
        <v>18</v>
      </c>
      <c r="I26">
        <v>9</v>
      </c>
      <c r="J26">
        <v>9</v>
      </c>
      <c r="K26">
        <v>0</v>
      </c>
      <c r="L26">
        <v>0</v>
      </c>
      <c r="M26">
        <v>0</v>
      </c>
      <c r="N26">
        <v>0</v>
      </c>
      <c r="O26">
        <v>0</v>
      </c>
      <c r="P26">
        <v>0</v>
      </c>
      <c r="Q26">
        <v>0</v>
      </c>
    </row>
    <row r="27" spans="1:17" x14ac:dyDescent="0.25">
      <c r="A27" t="s">
        <v>21483</v>
      </c>
      <c r="B27" t="s">
        <v>72</v>
      </c>
      <c r="C27" t="s">
        <v>101</v>
      </c>
      <c r="D27" t="s">
        <v>526</v>
      </c>
      <c r="E27" t="s">
        <v>21471</v>
      </c>
      <c r="F27" t="s">
        <v>4245</v>
      </c>
      <c r="G27">
        <v>0</v>
      </c>
      <c r="H27">
        <v>0</v>
      </c>
      <c r="I27">
        <v>0</v>
      </c>
      <c r="J27">
        <v>0</v>
      </c>
      <c r="K27">
        <v>0</v>
      </c>
      <c r="L27">
        <v>0</v>
      </c>
      <c r="M27">
        <v>18</v>
      </c>
      <c r="N27">
        <v>0</v>
      </c>
      <c r="O27">
        <v>0</v>
      </c>
      <c r="P27">
        <v>0</v>
      </c>
      <c r="Q27">
        <v>0</v>
      </c>
    </row>
    <row r="28" spans="1:17" x14ac:dyDescent="0.25">
      <c r="A28" t="s">
        <v>21484</v>
      </c>
      <c r="B28" t="s">
        <v>72</v>
      </c>
      <c r="C28" t="s">
        <v>101</v>
      </c>
      <c r="D28" t="s">
        <v>526</v>
      </c>
      <c r="E28" t="s">
        <v>21471</v>
      </c>
      <c r="F28" t="s">
        <v>394</v>
      </c>
      <c r="G28">
        <v>0</v>
      </c>
      <c r="H28">
        <v>0</v>
      </c>
      <c r="I28">
        <v>0</v>
      </c>
      <c r="J28">
        <v>0</v>
      </c>
      <c r="K28">
        <v>0</v>
      </c>
      <c r="L28">
        <v>0</v>
      </c>
      <c r="M28">
        <v>0</v>
      </c>
      <c r="N28">
        <v>14</v>
      </c>
      <c r="O28">
        <v>13</v>
      </c>
      <c r="P28">
        <v>1</v>
      </c>
      <c r="Q28">
        <v>0</v>
      </c>
    </row>
    <row r="29" spans="1:17" x14ac:dyDescent="0.25">
      <c r="A29" t="s">
        <v>21485</v>
      </c>
      <c r="B29" t="s">
        <v>72</v>
      </c>
      <c r="C29" t="s">
        <v>101</v>
      </c>
      <c r="D29" t="s">
        <v>526</v>
      </c>
      <c r="E29" t="s">
        <v>21471</v>
      </c>
      <c r="F29" t="s">
        <v>395</v>
      </c>
      <c r="G29">
        <v>0</v>
      </c>
      <c r="H29">
        <v>0</v>
      </c>
      <c r="I29">
        <v>0</v>
      </c>
      <c r="J29">
        <v>0</v>
      </c>
      <c r="K29">
        <v>0</v>
      </c>
      <c r="L29">
        <v>0</v>
      </c>
      <c r="M29">
        <v>0</v>
      </c>
      <c r="N29">
        <v>14</v>
      </c>
      <c r="O29">
        <v>13</v>
      </c>
      <c r="P29">
        <v>1</v>
      </c>
      <c r="Q29">
        <v>0</v>
      </c>
    </row>
    <row r="30" spans="1:17" x14ac:dyDescent="0.25">
      <c r="A30" t="s">
        <v>21486</v>
      </c>
      <c r="B30" t="s">
        <v>72</v>
      </c>
      <c r="C30" t="s">
        <v>101</v>
      </c>
      <c r="D30" t="s">
        <v>526</v>
      </c>
      <c r="E30" t="s">
        <v>21471</v>
      </c>
      <c r="F30" t="s">
        <v>525</v>
      </c>
      <c r="G30">
        <v>18</v>
      </c>
      <c r="H30">
        <v>0</v>
      </c>
      <c r="I30">
        <v>0</v>
      </c>
      <c r="J30">
        <v>0</v>
      </c>
      <c r="K30">
        <v>0</v>
      </c>
      <c r="L30">
        <v>0</v>
      </c>
      <c r="M30">
        <v>0</v>
      </c>
      <c r="N30">
        <v>0</v>
      </c>
      <c r="O30">
        <v>0</v>
      </c>
      <c r="P30">
        <v>0</v>
      </c>
      <c r="Q30">
        <v>0</v>
      </c>
    </row>
    <row r="31" spans="1:17" x14ac:dyDescent="0.25">
      <c r="A31" t="s">
        <v>15815</v>
      </c>
      <c r="B31" t="s">
        <v>72</v>
      </c>
      <c r="C31" t="s">
        <v>101</v>
      </c>
      <c r="D31" t="s">
        <v>12971</v>
      </c>
      <c r="E31" t="s">
        <v>563</v>
      </c>
      <c r="F31" t="s">
        <v>525</v>
      </c>
      <c r="G31">
        <v>1</v>
      </c>
      <c r="H31">
        <v>0</v>
      </c>
      <c r="I31">
        <v>0</v>
      </c>
      <c r="J31">
        <v>0</v>
      </c>
      <c r="K31">
        <v>0</v>
      </c>
      <c r="L31">
        <v>0</v>
      </c>
      <c r="M31">
        <v>0</v>
      </c>
      <c r="N31">
        <v>0</v>
      </c>
      <c r="O31">
        <v>0</v>
      </c>
      <c r="P31">
        <v>0</v>
      </c>
      <c r="Q31">
        <v>0</v>
      </c>
    </row>
    <row r="32" spans="1:17" x14ac:dyDescent="0.25">
      <c r="A32" t="s">
        <v>21487</v>
      </c>
      <c r="B32" t="s">
        <v>72</v>
      </c>
      <c r="C32" t="s">
        <v>162</v>
      </c>
      <c r="D32" t="s">
        <v>526</v>
      </c>
      <c r="E32" t="s">
        <v>21471</v>
      </c>
      <c r="F32" t="s">
        <v>398</v>
      </c>
      <c r="G32">
        <v>0</v>
      </c>
      <c r="H32">
        <v>37</v>
      </c>
      <c r="I32">
        <v>6</v>
      </c>
      <c r="J32">
        <v>25</v>
      </c>
      <c r="K32">
        <v>3</v>
      </c>
      <c r="L32">
        <v>3</v>
      </c>
      <c r="M32">
        <v>0</v>
      </c>
      <c r="N32">
        <v>0</v>
      </c>
      <c r="O32">
        <v>0</v>
      </c>
      <c r="P32">
        <v>0</v>
      </c>
      <c r="Q32">
        <v>0</v>
      </c>
    </row>
    <row r="33" spans="1:17" x14ac:dyDescent="0.25">
      <c r="A33" t="s">
        <v>21488</v>
      </c>
      <c r="B33" t="s">
        <v>72</v>
      </c>
      <c r="C33" t="s">
        <v>162</v>
      </c>
      <c r="D33" t="s">
        <v>526</v>
      </c>
      <c r="E33" t="s">
        <v>21471</v>
      </c>
      <c r="F33" t="s">
        <v>4242</v>
      </c>
      <c r="G33">
        <v>0</v>
      </c>
      <c r="H33">
        <v>0</v>
      </c>
      <c r="I33">
        <v>0</v>
      </c>
      <c r="J33">
        <v>0</v>
      </c>
      <c r="K33">
        <v>0</v>
      </c>
      <c r="L33">
        <v>0</v>
      </c>
      <c r="M33">
        <v>37</v>
      </c>
      <c r="N33">
        <v>0</v>
      </c>
      <c r="O33">
        <v>0</v>
      </c>
      <c r="P33">
        <v>0</v>
      </c>
      <c r="Q33">
        <v>0</v>
      </c>
    </row>
    <row r="34" spans="1:17" x14ac:dyDescent="0.25">
      <c r="A34" t="s">
        <v>21489</v>
      </c>
      <c r="B34" t="s">
        <v>72</v>
      </c>
      <c r="C34" t="s">
        <v>162</v>
      </c>
      <c r="D34" t="s">
        <v>526</v>
      </c>
      <c r="E34" t="s">
        <v>21471</v>
      </c>
      <c r="F34" t="s">
        <v>399</v>
      </c>
      <c r="G34">
        <v>0</v>
      </c>
      <c r="H34">
        <v>37</v>
      </c>
      <c r="I34">
        <v>6</v>
      </c>
      <c r="J34">
        <v>26</v>
      </c>
      <c r="K34">
        <v>3</v>
      </c>
      <c r="L34">
        <v>2</v>
      </c>
      <c r="M34">
        <v>0</v>
      </c>
      <c r="N34">
        <v>0</v>
      </c>
      <c r="O34">
        <v>0</v>
      </c>
      <c r="P34">
        <v>0</v>
      </c>
      <c r="Q34">
        <v>0</v>
      </c>
    </row>
    <row r="35" spans="1:17" x14ac:dyDescent="0.25">
      <c r="A35" t="s">
        <v>21490</v>
      </c>
      <c r="B35" t="s">
        <v>72</v>
      </c>
      <c r="C35" t="s">
        <v>162</v>
      </c>
      <c r="D35" t="s">
        <v>526</v>
      </c>
      <c r="E35" t="s">
        <v>21471</v>
      </c>
      <c r="F35" t="s">
        <v>4245</v>
      </c>
      <c r="G35">
        <v>0</v>
      </c>
      <c r="H35">
        <v>0</v>
      </c>
      <c r="I35">
        <v>0</v>
      </c>
      <c r="J35">
        <v>0</v>
      </c>
      <c r="K35">
        <v>0</v>
      </c>
      <c r="L35">
        <v>0</v>
      </c>
      <c r="M35">
        <v>37</v>
      </c>
      <c r="N35">
        <v>0</v>
      </c>
      <c r="O35">
        <v>0</v>
      </c>
      <c r="P35">
        <v>0</v>
      </c>
      <c r="Q35">
        <v>0</v>
      </c>
    </row>
    <row r="36" spans="1:17" x14ac:dyDescent="0.25">
      <c r="A36" t="s">
        <v>21491</v>
      </c>
      <c r="B36" t="s">
        <v>72</v>
      </c>
      <c r="C36" t="s">
        <v>162</v>
      </c>
      <c r="D36" t="s">
        <v>526</v>
      </c>
      <c r="E36" t="s">
        <v>21471</v>
      </c>
      <c r="F36" t="s">
        <v>394</v>
      </c>
      <c r="G36">
        <v>0</v>
      </c>
      <c r="H36">
        <v>0</v>
      </c>
      <c r="I36">
        <v>0</v>
      </c>
      <c r="J36">
        <v>0</v>
      </c>
      <c r="K36">
        <v>0</v>
      </c>
      <c r="L36">
        <v>0</v>
      </c>
      <c r="M36">
        <v>0</v>
      </c>
      <c r="N36">
        <v>31</v>
      </c>
      <c r="O36">
        <v>28</v>
      </c>
      <c r="P36">
        <v>2</v>
      </c>
      <c r="Q36">
        <v>1</v>
      </c>
    </row>
    <row r="37" spans="1:17" x14ac:dyDescent="0.25">
      <c r="A37" t="s">
        <v>21492</v>
      </c>
      <c r="B37" t="s">
        <v>72</v>
      </c>
      <c r="C37" t="s">
        <v>162</v>
      </c>
      <c r="D37" t="s">
        <v>526</v>
      </c>
      <c r="E37" t="s">
        <v>21471</v>
      </c>
      <c r="F37" t="s">
        <v>395</v>
      </c>
      <c r="G37">
        <v>0</v>
      </c>
      <c r="H37">
        <v>0</v>
      </c>
      <c r="I37">
        <v>0</v>
      </c>
      <c r="J37">
        <v>0</v>
      </c>
      <c r="K37">
        <v>0</v>
      </c>
      <c r="L37">
        <v>0</v>
      </c>
      <c r="M37">
        <v>0</v>
      </c>
      <c r="N37">
        <v>23</v>
      </c>
      <c r="O37">
        <v>22</v>
      </c>
      <c r="P37">
        <v>1</v>
      </c>
      <c r="Q37">
        <v>0</v>
      </c>
    </row>
    <row r="38" spans="1:17" x14ac:dyDescent="0.25">
      <c r="A38" t="s">
        <v>21493</v>
      </c>
      <c r="B38" t="s">
        <v>72</v>
      </c>
      <c r="C38" t="s">
        <v>162</v>
      </c>
      <c r="D38" t="s">
        <v>526</v>
      </c>
      <c r="E38" t="s">
        <v>21471</v>
      </c>
      <c r="F38" t="s">
        <v>525</v>
      </c>
      <c r="G38">
        <v>37</v>
      </c>
      <c r="H38">
        <v>0</v>
      </c>
      <c r="I38">
        <v>0</v>
      </c>
      <c r="J38">
        <v>0</v>
      </c>
      <c r="K38">
        <v>0</v>
      </c>
      <c r="L38">
        <v>0</v>
      </c>
      <c r="M38">
        <v>0</v>
      </c>
      <c r="N38">
        <v>0</v>
      </c>
      <c r="O38">
        <v>0</v>
      </c>
      <c r="P38">
        <v>0</v>
      </c>
      <c r="Q38">
        <v>0</v>
      </c>
    </row>
    <row r="39" spans="1:17" x14ac:dyDescent="0.25">
      <c r="A39" t="s">
        <v>14682</v>
      </c>
      <c r="B39" t="s">
        <v>72</v>
      </c>
      <c r="C39" t="s">
        <v>162</v>
      </c>
      <c r="D39" t="s">
        <v>527</v>
      </c>
      <c r="E39" t="s">
        <v>563</v>
      </c>
      <c r="F39" t="s">
        <v>528</v>
      </c>
      <c r="G39">
        <v>0</v>
      </c>
      <c r="H39">
        <v>0</v>
      </c>
      <c r="I39">
        <v>0</v>
      </c>
      <c r="J39">
        <v>0</v>
      </c>
      <c r="K39">
        <v>0</v>
      </c>
      <c r="L39">
        <v>0</v>
      </c>
      <c r="M39">
        <v>0</v>
      </c>
      <c r="N39">
        <v>2</v>
      </c>
      <c r="O39">
        <v>2</v>
      </c>
      <c r="P39">
        <v>0</v>
      </c>
      <c r="Q39">
        <v>0</v>
      </c>
    </row>
    <row r="40" spans="1:17" x14ac:dyDescent="0.25">
      <c r="A40" t="s">
        <v>14683</v>
      </c>
      <c r="B40" t="s">
        <v>72</v>
      </c>
      <c r="C40" t="s">
        <v>162</v>
      </c>
      <c r="D40" t="s">
        <v>527</v>
      </c>
      <c r="E40" t="s">
        <v>563</v>
      </c>
      <c r="F40" t="s">
        <v>525</v>
      </c>
      <c r="G40">
        <v>2</v>
      </c>
      <c r="H40">
        <v>0</v>
      </c>
      <c r="I40">
        <v>0</v>
      </c>
      <c r="J40">
        <v>0</v>
      </c>
      <c r="K40">
        <v>0</v>
      </c>
      <c r="L40">
        <v>0</v>
      </c>
      <c r="M40">
        <v>0</v>
      </c>
      <c r="N40">
        <v>0</v>
      </c>
      <c r="O40">
        <v>0</v>
      </c>
      <c r="P40">
        <v>0</v>
      </c>
      <c r="Q40">
        <v>0</v>
      </c>
    </row>
    <row r="41" spans="1:17" x14ac:dyDescent="0.25">
      <c r="A41" t="s">
        <v>21494</v>
      </c>
      <c r="B41" t="s">
        <v>72</v>
      </c>
      <c r="C41" t="s">
        <v>162</v>
      </c>
      <c r="D41" t="s">
        <v>527</v>
      </c>
      <c r="E41" t="s">
        <v>21471</v>
      </c>
      <c r="F41" t="s">
        <v>528</v>
      </c>
      <c r="G41">
        <v>0</v>
      </c>
      <c r="H41">
        <v>0</v>
      </c>
      <c r="I41">
        <v>0</v>
      </c>
      <c r="J41">
        <v>0</v>
      </c>
      <c r="K41">
        <v>0</v>
      </c>
      <c r="L41">
        <v>0</v>
      </c>
      <c r="M41">
        <v>0</v>
      </c>
      <c r="N41">
        <v>3</v>
      </c>
      <c r="O41">
        <v>2</v>
      </c>
      <c r="P41">
        <v>1</v>
      </c>
      <c r="Q41">
        <v>0</v>
      </c>
    </row>
    <row r="42" spans="1:17" x14ac:dyDescent="0.25">
      <c r="A42" t="s">
        <v>21495</v>
      </c>
      <c r="B42" t="s">
        <v>72</v>
      </c>
      <c r="C42" t="s">
        <v>162</v>
      </c>
      <c r="D42" t="s">
        <v>527</v>
      </c>
      <c r="E42" t="s">
        <v>21471</v>
      </c>
      <c r="F42" t="s">
        <v>525</v>
      </c>
      <c r="G42">
        <v>3</v>
      </c>
      <c r="H42">
        <v>0</v>
      </c>
      <c r="I42">
        <v>0</v>
      </c>
      <c r="J42">
        <v>0</v>
      </c>
      <c r="K42">
        <v>0</v>
      </c>
      <c r="L42">
        <v>0</v>
      </c>
      <c r="M42">
        <v>0</v>
      </c>
      <c r="N42">
        <v>0</v>
      </c>
      <c r="O42">
        <v>0</v>
      </c>
      <c r="P42">
        <v>0</v>
      </c>
      <c r="Q42">
        <v>0</v>
      </c>
    </row>
    <row r="43" spans="1:17" x14ac:dyDescent="0.25">
      <c r="A43" t="s">
        <v>14684</v>
      </c>
      <c r="B43" t="s">
        <v>72</v>
      </c>
      <c r="C43" t="s">
        <v>162</v>
      </c>
      <c r="D43" t="s">
        <v>12971</v>
      </c>
      <c r="E43" t="s">
        <v>563</v>
      </c>
      <c r="F43" t="s">
        <v>525</v>
      </c>
      <c r="G43">
        <v>1</v>
      </c>
      <c r="H43">
        <v>0</v>
      </c>
      <c r="I43">
        <v>0</v>
      </c>
      <c r="J43">
        <v>0</v>
      </c>
      <c r="K43">
        <v>0</v>
      </c>
      <c r="L43">
        <v>0</v>
      </c>
      <c r="M43">
        <v>0</v>
      </c>
      <c r="N43">
        <v>0</v>
      </c>
      <c r="O43">
        <v>0</v>
      </c>
      <c r="P43">
        <v>0</v>
      </c>
      <c r="Q43">
        <v>0</v>
      </c>
    </row>
    <row r="44" spans="1:17" x14ac:dyDescent="0.25">
      <c r="A44" t="s">
        <v>21496</v>
      </c>
      <c r="B44" t="s">
        <v>72</v>
      </c>
      <c r="C44" t="s">
        <v>162</v>
      </c>
      <c r="D44" t="s">
        <v>12971</v>
      </c>
      <c r="E44" t="s">
        <v>21471</v>
      </c>
      <c r="F44" t="s">
        <v>525</v>
      </c>
      <c r="G44">
        <v>1</v>
      </c>
      <c r="H44">
        <v>0</v>
      </c>
      <c r="I44">
        <v>0</v>
      </c>
      <c r="J44">
        <v>0</v>
      </c>
      <c r="K44">
        <v>0</v>
      </c>
      <c r="L44">
        <v>0</v>
      </c>
      <c r="M44">
        <v>0</v>
      </c>
      <c r="N44">
        <v>0</v>
      </c>
      <c r="O44">
        <v>0</v>
      </c>
      <c r="P44">
        <v>0</v>
      </c>
      <c r="Q44">
        <v>0</v>
      </c>
    </row>
    <row r="45" spans="1:17" x14ac:dyDescent="0.25">
      <c r="A45" t="s">
        <v>14685</v>
      </c>
      <c r="B45" t="s">
        <v>72</v>
      </c>
      <c r="C45" t="s">
        <v>163</v>
      </c>
      <c r="D45" t="s">
        <v>529</v>
      </c>
      <c r="E45" t="s">
        <v>563</v>
      </c>
      <c r="F45" t="s">
        <v>525</v>
      </c>
      <c r="G45">
        <v>2</v>
      </c>
      <c r="H45">
        <v>0</v>
      </c>
      <c r="I45">
        <v>0</v>
      </c>
      <c r="J45">
        <v>0</v>
      </c>
      <c r="K45">
        <v>0</v>
      </c>
      <c r="L45">
        <v>0</v>
      </c>
      <c r="M45">
        <v>0</v>
      </c>
      <c r="N45">
        <v>0</v>
      </c>
      <c r="O45">
        <v>0</v>
      </c>
      <c r="P45">
        <v>0</v>
      </c>
      <c r="Q45">
        <v>0</v>
      </c>
    </row>
    <row r="46" spans="1:17" x14ac:dyDescent="0.25">
      <c r="A46" t="s">
        <v>14686</v>
      </c>
      <c r="B46" t="s">
        <v>72</v>
      </c>
      <c r="C46" t="s">
        <v>163</v>
      </c>
      <c r="D46" t="s">
        <v>526</v>
      </c>
      <c r="E46" t="s">
        <v>563</v>
      </c>
      <c r="F46" t="s">
        <v>396</v>
      </c>
      <c r="G46">
        <v>0</v>
      </c>
      <c r="H46">
        <v>14</v>
      </c>
      <c r="I46">
        <v>2</v>
      </c>
      <c r="J46">
        <v>12</v>
      </c>
      <c r="K46">
        <v>0</v>
      </c>
      <c r="L46">
        <v>0</v>
      </c>
      <c r="M46">
        <v>0</v>
      </c>
      <c r="N46">
        <v>0</v>
      </c>
      <c r="O46">
        <v>0</v>
      </c>
      <c r="P46">
        <v>0</v>
      </c>
      <c r="Q46">
        <v>0</v>
      </c>
    </row>
    <row r="47" spans="1:17" x14ac:dyDescent="0.25">
      <c r="A47" t="s">
        <v>14687</v>
      </c>
      <c r="B47" t="s">
        <v>72</v>
      </c>
      <c r="C47" t="s">
        <v>163</v>
      </c>
      <c r="D47" t="s">
        <v>526</v>
      </c>
      <c r="E47" t="s">
        <v>563</v>
      </c>
      <c r="F47" t="s">
        <v>4236</v>
      </c>
      <c r="G47">
        <v>0</v>
      </c>
      <c r="H47">
        <v>14</v>
      </c>
      <c r="I47">
        <v>2</v>
      </c>
      <c r="J47">
        <v>12</v>
      </c>
      <c r="K47">
        <v>0</v>
      </c>
      <c r="L47">
        <v>0</v>
      </c>
      <c r="M47">
        <v>0</v>
      </c>
      <c r="N47">
        <v>0</v>
      </c>
      <c r="O47">
        <v>0</v>
      </c>
      <c r="P47">
        <v>0</v>
      </c>
      <c r="Q47">
        <v>0</v>
      </c>
    </row>
    <row r="48" spans="1:17" x14ac:dyDescent="0.25">
      <c r="A48" t="s">
        <v>14688</v>
      </c>
      <c r="B48" t="s">
        <v>72</v>
      </c>
      <c r="C48" t="s">
        <v>163</v>
      </c>
      <c r="D48" t="s">
        <v>526</v>
      </c>
      <c r="E48" t="s">
        <v>563</v>
      </c>
      <c r="F48" t="s">
        <v>4238</v>
      </c>
      <c r="G48">
        <v>0</v>
      </c>
      <c r="H48">
        <v>0</v>
      </c>
      <c r="I48">
        <v>0</v>
      </c>
      <c r="J48">
        <v>0</v>
      </c>
      <c r="K48">
        <v>0</v>
      </c>
      <c r="L48">
        <v>0</v>
      </c>
      <c r="M48">
        <v>14</v>
      </c>
      <c r="N48">
        <v>0</v>
      </c>
      <c r="O48">
        <v>0</v>
      </c>
      <c r="P48">
        <v>0</v>
      </c>
      <c r="Q48">
        <v>0</v>
      </c>
    </row>
    <row r="49" spans="1:17" x14ac:dyDescent="0.25">
      <c r="A49" t="s">
        <v>14689</v>
      </c>
      <c r="B49" t="s">
        <v>72</v>
      </c>
      <c r="C49" t="s">
        <v>163</v>
      </c>
      <c r="D49" t="s">
        <v>526</v>
      </c>
      <c r="E49" t="s">
        <v>563</v>
      </c>
      <c r="F49" t="s">
        <v>397</v>
      </c>
      <c r="G49">
        <v>0</v>
      </c>
      <c r="H49">
        <v>14</v>
      </c>
      <c r="I49">
        <v>2</v>
      </c>
      <c r="J49">
        <v>12</v>
      </c>
      <c r="K49">
        <v>0</v>
      </c>
      <c r="L49">
        <v>0</v>
      </c>
      <c r="M49">
        <v>0</v>
      </c>
      <c r="N49">
        <v>0</v>
      </c>
      <c r="O49">
        <v>0</v>
      </c>
      <c r="P49">
        <v>0</v>
      </c>
      <c r="Q49">
        <v>0</v>
      </c>
    </row>
    <row r="50" spans="1:17" x14ac:dyDescent="0.25">
      <c r="A50" t="s">
        <v>14690</v>
      </c>
      <c r="B50" t="s">
        <v>72</v>
      </c>
      <c r="C50" t="s">
        <v>163</v>
      </c>
      <c r="D50" t="s">
        <v>526</v>
      </c>
      <c r="E50" t="s">
        <v>563</v>
      </c>
      <c r="F50" t="s">
        <v>398</v>
      </c>
      <c r="G50">
        <v>0</v>
      </c>
      <c r="H50">
        <v>14</v>
      </c>
      <c r="I50">
        <v>2</v>
      </c>
      <c r="J50">
        <v>12</v>
      </c>
      <c r="K50">
        <v>0</v>
      </c>
      <c r="L50">
        <v>0</v>
      </c>
      <c r="M50">
        <v>0</v>
      </c>
      <c r="N50">
        <v>0</v>
      </c>
      <c r="O50">
        <v>0</v>
      </c>
      <c r="P50">
        <v>0</v>
      </c>
      <c r="Q50">
        <v>0</v>
      </c>
    </row>
    <row r="51" spans="1:17" x14ac:dyDescent="0.25">
      <c r="A51" t="s">
        <v>14691</v>
      </c>
      <c r="B51" t="s">
        <v>72</v>
      </c>
      <c r="C51" t="s">
        <v>163</v>
      </c>
      <c r="D51" t="s">
        <v>526</v>
      </c>
      <c r="E51" t="s">
        <v>563</v>
      </c>
      <c r="F51" t="s">
        <v>4242</v>
      </c>
      <c r="G51">
        <v>0</v>
      </c>
      <c r="H51">
        <v>0</v>
      </c>
      <c r="I51">
        <v>0</v>
      </c>
      <c r="J51">
        <v>0</v>
      </c>
      <c r="K51">
        <v>0</v>
      </c>
      <c r="L51">
        <v>0</v>
      </c>
      <c r="M51">
        <v>14</v>
      </c>
      <c r="N51">
        <v>0</v>
      </c>
      <c r="O51">
        <v>0</v>
      </c>
      <c r="P51">
        <v>0</v>
      </c>
      <c r="Q51">
        <v>0</v>
      </c>
    </row>
    <row r="52" spans="1:17" x14ac:dyDescent="0.25">
      <c r="A52" t="s">
        <v>14692</v>
      </c>
      <c r="B52" t="s">
        <v>72</v>
      </c>
      <c r="C52" t="s">
        <v>163</v>
      </c>
      <c r="D52" t="s">
        <v>526</v>
      </c>
      <c r="E52" t="s">
        <v>563</v>
      </c>
      <c r="F52" t="s">
        <v>399</v>
      </c>
      <c r="G52">
        <v>0</v>
      </c>
      <c r="H52">
        <v>14</v>
      </c>
      <c r="I52">
        <v>2</v>
      </c>
      <c r="J52">
        <v>12</v>
      </c>
      <c r="K52">
        <v>0</v>
      </c>
      <c r="L52">
        <v>0</v>
      </c>
      <c r="M52">
        <v>0</v>
      </c>
      <c r="N52">
        <v>0</v>
      </c>
      <c r="O52">
        <v>0</v>
      </c>
      <c r="P52">
        <v>0</v>
      </c>
      <c r="Q52">
        <v>0</v>
      </c>
    </row>
    <row r="53" spans="1:17" x14ac:dyDescent="0.25">
      <c r="A53" t="s">
        <v>14693</v>
      </c>
      <c r="B53" t="s">
        <v>72</v>
      </c>
      <c r="C53" t="s">
        <v>163</v>
      </c>
      <c r="D53" t="s">
        <v>526</v>
      </c>
      <c r="E53" t="s">
        <v>563</v>
      </c>
      <c r="F53" t="s">
        <v>4245</v>
      </c>
      <c r="G53">
        <v>0</v>
      </c>
      <c r="H53">
        <v>0</v>
      </c>
      <c r="I53">
        <v>0</v>
      </c>
      <c r="J53">
        <v>0</v>
      </c>
      <c r="K53">
        <v>0</v>
      </c>
      <c r="L53">
        <v>0</v>
      </c>
      <c r="M53">
        <v>14</v>
      </c>
      <c r="N53">
        <v>0</v>
      </c>
      <c r="O53">
        <v>0</v>
      </c>
      <c r="P53">
        <v>0</v>
      </c>
      <c r="Q53">
        <v>0</v>
      </c>
    </row>
    <row r="54" spans="1:17" x14ac:dyDescent="0.25">
      <c r="A54" t="s">
        <v>14694</v>
      </c>
      <c r="B54" t="s">
        <v>72</v>
      </c>
      <c r="C54" t="s">
        <v>163</v>
      </c>
      <c r="D54" t="s">
        <v>526</v>
      </c>
      <c r="E54" t="s">
        <v>563</v>
      </c>
      <c r="F54" t="s">
        <v>394</v>
      </c>
      <c r="G54">
        <v>0</v>
      </c>
      <c r="H54">
        <v>0</v>
      </c>
      <c r="I54">
        <v>0</v>
      </c>
      <c r="J54">
        <v>0</v>
      </c>
      <c r="K54">
        <v>0</v>
      </c>
      <c r="L54">
        <v>0</v>
      </c>
      <c r="M54">
        <v>0</v>
      </c>
      <c r="N54">
        <v>11</v>
      </c>
      <c r="O54">
        <v>11</v>
      </c>
      <c r="P54">
        <v>0</v>
      </c>
      <c r="Q54">
        <v>0</v>
      </c>
    </row>
    <row r="55" spans="1:17" x14ac:dyDescent="0.25">
      <c r="A55" t="s">
        <v>14695</v>
      </c>
      <c r="B55" t="s">
        <v>72</v>
      </c>
      <c r="C55" t="s">
        <v>163</v>
      </c>
      <c r="D55" t="s">
        <v>526</v>
      </c>
      <c r="E55" t="s">
        <v>563</v>
      </c>
      <c r="F55" t="s">
        <v>395</v>
      </c>
      <c r="G55">
        <v>0</v>
      </c>
      <c r="H55">
        <v>0</v>
      </c>
      <c r="I55">
        <v>0</v>
      </c>
      <c r="J55">
        <v>0</v>
      </c>
      <c r="K55">
        <v>0</v>
      </c>
      <c r="L55">
        <v>0</v>
      </c>
      <c r="M55">
        <v>0</v>
      </c>
      <c r="N55">
        <v>8</v>
      </c>
      <c r="O55">
        <v>8</v>
      </c>
      <c r="P55">
        <v>0</v>
      </c>
      <c r="Q55">
        <v>0</v>
      </c>
    </row>
    <row r="56" spans="1:17" x14ac:dyDescent="0.25">
      <c r="A56" t="s">
        <v>14696</v>
      </c>
      <c r="B56" t="s">
        <v>72</v>
      </c>
      <c r="C56" t="s">
        <v>163</v>
      </c>
      <c r="D56" t="s">
        <v>526</v>
      </c>
      <c r="E56" t="s">
        <v>563</v>
      </c>
      <c r="F56" t="s">
        <v>525</v>
      </c>
      <c r="G56">
        <v>14</v>
      </c>
      <c r="H56">
        <v>0</v>
      </c>
      <c r="I56">
        <v>0</v>
      </c>
      <c r="J56">
        <v>0</v>
      </c>
      <c r="K56">
        <v>0</v>
      </c>
      <c r="L56">
        <v>0</v>
      </c>
      <c r="M56">
        <v>0</v>
      </c>
      <c r="N56">
        <v>0</v>
      </c>
      <c r="O56">
        <v>0</v>
      </c>
      <c r="P56">
        <v>0</v>
      </c>
      <c r="Q56">
        <v>0</v>
      </c>
    </row>
    <row r="57" spans="1:17" x14ac:dyDescent="0.25">
      <c r="A57" t="s">
        <v>21497</v>
      </c>
      <c r="B57" t="s">
        <v>72</v>
      </c>
      <c r="C57" t="s">
        <v>163</v>
      </c>
      <c r="D57" t="s">
        <v>526</v>
      </c>
      <c r="E57" t="s">
        <v>21471</v>
      </c>
      <c r="F57" t="s">
        <v>396</v>
      </c>
      <c r="G57">
        <v>0</v>
      </c>
      <c r="H57">
        <v>17</v>
      </c>
      <c r="I57">
        <v>2</v>
      </c>
      <c r="J57">
        <v>13</v>
      </c>
      <c r="K57">
        <v>2</v>
      </c>
      <c r="L57">
        <v>0</v>
      </c>
      <c r="M57">
        <v>0</v>
      </c>
      <c r="N57">
        <v>0</v>
      </c>
      <c r="O57">
        <v>0</v>
      </c>
      <c r="P57">
        <v>0</v>
      </c>
      <c r="Q57">
        <v>0</v>
      </c>
    </row>
    <row r="58" spans="1:17" x14ac:dyDescent="0.25">
      <c r="A58" t="s">
        <v>21498</v>
      </c>
      <c r="B58" t="s">
        <v>72</v>
      </c>
      <c r="C58" t="s">
        <v>163</v>
      </c>
      <c r="D58" t="s">
        <v>526</v>
      </c>
      <c r="E58" t="s">
        <v>21471</v>
      </c>
      <c r="F58" t="s">
        <v>4236</v>
      </c>
      <c r="G58">
        <v>0</v>
      </c>
      <c r="H58">
        <v>17</v>
      </c>
      <c r="I58">
        <v>2</v>
      </c>
      <c r="J58">
        <v>13</v>
      </c>
      <c r="K58">
        <v>2</v>
      </c>
      <c r="L58">
        <v>0</v>
      </c>
      <c r="M58">
        <v>0</v>
      </c>
      <c r="N58">
        <v>0</v>
      </c>
      <c r="O58">
        <v>0</v>
      </c>
      <c r="P58">
        <v>0</v>
      </c>
      <c r="Q58">
        <v>0</v>
      </c>
    </row>
    <row r="59" spans="1:17" x14ac:dyDescent="0.25">
      <c r="A59" t="s">
        <v>21499</v>
      </c>
      <c r="B59" t="s">
        <v>72</v>
      </c>
      <c r="C59" t="s">
        <v>163</v>
      </c>
      <c r="D59" t="s">
        <v>526</v>
      </c>
      <c r="E59" t="s">
        <v>21471</v>
      </c>
      <c r="F59" t="s">
        <v>4238</v>
      </c>
      <c r="G59">
        <v>0</v>
      </c>
      <c r="H59">
        <v>0</v>
      </c>
      <c r="I59">
        <v>0</v>
      </c>
      <c r="J59">
        <v>0</v>
      </c>
      <c r="K59">
        <v>0</v>
      </c>
      <c r="L59">
        <v>0</v>
      </c>
      <c r="M59">
        <v>17</v>
      </c>
      <c r="N59">
        <v>0</v>
      </c>
      <c r="O59">
        <v>0</v>
      </c>
      <c r="P59">
        <v>0</v>
      </c>
      <c r="Q59">
        <v>0</v>
      </c>
    </row>
    <row r="60" spans="1:17" x14ac:dyDescent="0.25">
      <c r="A60" t="s">
        <v>21500</v>
      </c>
      <c r="B60" t="s">
        <v>72</v>
      </c>
      <c r="C60" t="s">
        <v>163</v>
      </c>
      <c r="D60" t="s">
        <v>526</v>
      </c>
      <c r="E60" t="s">
        <v>21471</v>
      </c>
      <c r="F60" t="s">
        <v>397</v>
      </c>
      <c r="G60">
        <v>0</v>
      </c>
      <c r="H60">
        <v>17</v>
      </c>
      <c r="I60">
        <v>2</v>
      </c>
      <c r="J60">
        <v>13</v>
      </c>
      <c r="K60">
        <v>2</v>
      </c>
      <c r="L60">
        <v>0</v>
      </c>
      <c r="M60">
        <v>0</v>
      </c>
      <c r="N60">
        <v>0</v>
      </c>
      <c r="O60">
        <v>0</v>
      </c>
      <c r="P60">
        <v>0</v>
      </c>
      <c r="Q60">
        <v>0</v>
      </c>
    </row>
    <row r="61" spans="1:17" x14ac:dyDescent="0.25">
      <c r="A61" t="s">
        <v>21501</v>
      </c>
      <c r="B61" t="s">
        <v>72</v>
      </c>
      <c r="C61" t="s">
        <v>163</v>
      </c>
      <c r="D61" t="s">
        <v>526</v>
      </c>
      <c r="E61" t="s">
        <v>21471</v>
      </c>
      <c r="F61" t="s">
        <v>398</v>
      </c>
      <c r="G61">
        <v>0</v>
      </c>
      <c r="H61">
        <v>17</v>
      </c>
      <c r="I61">
        <v>2</v>
      </c>
      <c r="J61">
        <v>13</v>
      </c>
      <c r="K61">
        <v>2</v>
      </c>
      <c r="L61">
        <v>0</v>
      </c>
      <c r="M61">
        <v>0</v>
      </c>
      <c r="N61">
        <v>0</v>
      </c>
      <c r="O61">
        <v>0</v>
      </c>
      <c r="P61">
        <v>0</v>
      </c>
      <c r="Q61">
        <v>0</v>
      </c>
    </row>
    <row r="62" spans="1:17" x14ac:dyDescent="0.25">
      <c r="A62" t="s">
        <v>21502</v>
      </c>
      <c r="B62" t="s">
        <v>72</v>
      </c>
      <c r="C62" t="s">
        <v>223</v>
      </c>
      <c r="D62" t="s">
        <v>526</v>
      </c>
      <c r="E62" t="s">
        <v>21471</v>
      </c>
      <c r="F62" t="s">
        <v>4245</v>
      </c>
      <c r="G62">
        <v>0</v>
      </c>
      <c r="H62">
        <v>0</v>
      </c>
      <c r="I62">
        <v>0</v>
      </c>
      <c r="J62">
        <v>0</v>
      </c>
      <c r="K62">
        <v>0</v>
      </c>
      <c r="L62">
        <v>0</v>
      </c>
      <c r="M62">
        <v>48</v>
      </c>
      <c r="N62">
        <v>0</v>
      </c>
      <c r="O62">
        <v>0</v>
      </c>
      <c r="P62">
        <v>0</v>
      </c>
      <c r="Q62">
        <v>0</v>
      </c>
    </row>
    <row r="63" spans="1:17" x14ac:dyDescent="0.25">
      <c r="A63" t="s">
        <v>21503</v>
      </c>
      <c r="B63" t="s">
        <v>72</v>
      </c>
      <c r="C63" t="s">
        <v>223</v>
      </c>
      <c r="D63" t="s">
        <v>526</v>
      </c>
      <c r="E63" t="s">
        <v>21471</v>
      </c>
      <c r="F63" t="s">
        <v>394</v>
      </c>
      <c r="G63">
        <v>0</v>
      </c>
      <c r="H63">
        <v>0</v>
      </c>
      <c r="I63">
        <v>0</v>
      </c>
      <c r="J63">
        <v>0</v>
      </c>
      <c r="K63">
        <v>0</v>
      </c>
      <c r="L63">
        <v>0</v>
      </c>
      <c r="M63">
        <v>0</v>
      </c>
      <c r="N63">
        <v>41</v>
      </c>
      <c r="O63">
        <v>38</v>
      </c>
      <c r="P63">
        <v>3</v>
      </c>
      <c r="Q63">
        <v>0</v>
      </c>
    </row>
    <row r="64" spans="1:17" x14ac:dyDescent="0.25">
      <c r="A64" t="s">
        <v>21504</v>
      </c>
      <c r="B64" t="s">
        <v>72</v>
      </c>
      <c r="C64" t="s">
        <v>223</v>
      </c>
      <c r="D64" t="s">
        <v>526</v>
      </c>
      <c r="E64" t="s">
        <v>21471</v>
      </c>
      <c r="F64" t="s">
        <v>395</v>
      </c>
      <c r="G64">
        <v>0</v>
      </c>
      <c r="H64">
        <v>0</v>
      </c>
      <c r="I64">
        <v>0</v>
      </c>
      <c r="J64">
        <v>0</v>
      </c>
      <c r="K64">
        <v>0</v>
      </c>
      <c r="L64">
        <v>0</v>
      </c>
      <c r="M64">
        <v>0</v>
      </c>
      <c r="N64">
        <v>38</v>
      </c>
      <c r="O64">
        <v>35</v>
      </c>
      <c r="P64">
        <v>3</v>
      </c>
      <c r="Q64">
        <v>0</v>
      </c>
    </row>
    <row r="65" spans="1:17" x14ac:dyDescent="0.25">
      <c r="A65" t="s">
        <v>21505</v>
      </c>
      <c r="B65" t="s">
        <v>72</v>
      </c>
      <c r="C65" t="s">
        <v>223</v>
      </c>
      <c r="D65" t="s">
        <v>526</v>
      </c>
      <c r="E65" t="s">
        <v>21471</v>
      </c>
      <c r="F65" t="s">
        <v>525</v>
      </c>
      <c r="G65">
        <v>48</v>
      </c>
      <c r="H65">
        <v>0</v>
      </c>
      <c r="I65">
        <v>0</v>
      </c>
      <c r="J65">
        <v>0</v>
      </c>
      <c r="K65">
        <v>0</v>
      </c>
      <c r="L65">
        <v>0</v>
      </c>
      <c r="M65">
        <v>0</v>
      </c>
      <c r="N65">
        <v>0</v>
      </c>
      <c r="O65">
        <v>0</v>
      </c>
      <c r="P65">
        <v>0</v>
      </c>
      <c r="Q65">
        <v>0</v>
      </c>
    </row>
    <row r="66" spans="1:17" x14ac:dyDescent="0.25">
      <c r="A66" t="s">
        <v>14697</v>
      </c>
      <c r="B66" t="s">
        <v>72</v>
      </c>
      <c r="C66" t="s">
        <v>223</v>
      </c>
      <c r="D66" t="s">
        <v>12971</v>
      </c>
      <c r="E66" t="s">
        <v>563</v>
      </c>
      <c r="F66" t="s">
        <v>525</v>
      </c>
      <c r="G66">
        <v>3</v>
      </c>
      <c r="H66">
        <v>0</v>
      </c>
      <c r="I66">
        <v>0</v>
      </c>
      <c r="J66">
        <v>0</v>
      </c>
      <c r="K66">
        <v>0</v>
      </c>
      <c r="L66">
        <v>0</v>
      </c>
      <c r="M66">
        <v>0</v>
      </c>
      <c r="N66">
        <v>0</v>
      </c>
      <c r="O66">
        <v>0</v>
      </c>
      <c r="P66">
        <v>0</v>
      </c>
      <c r="Q66">
        <v>0</v>
      </c>
    </row>
    <row r="67" spans="1:17" x14ac:dyDescent="0.25">
      <c r="A67" t="s">
        <v>21506</v>
      </c>
      <c r="B67" t="s">
        <v>72</v>
      </c>
      <c r="C67" t="s">
        <v>223</v>
      </c>
      <c r="D67" t="s">
        <v>12971</v>
      </c>
      <c r="E67" t="s">
        <v>21471</v>
      </c>
      <c r="F67" t="s">
        <v>525</v>
      </c>
      <c r="G67">
        <v>3</v>
      </c>
      <c r="H67">
        <v>0</v>
      </c>
      <c r="I67">
        <v>0</v>
      </c>
      <c r="J67">
        <v>0</v>
      </c>
      <c r="K67">
        <v>0</v>
      </c>
      <c r="L67">
        <v>0</v>
      </c>
      <c r="M67">
        <v>0</v>
      </c>
      <c r="N67">
        <v>0</v>
      </c>
      <c r="O67">
        <v>0</v>
      </c>
      <c r="P67">
        <v>0</v>
      </c>
      <c r="Q67">
        <v>0</v>
      </c>
    </row>
    <row r="68" spans="1:17" x14ac:dyDescent="0.25">
      <c r="A68" t="s">
        <v>14698</v>
      </c>
      <c r="B68" t="s">
        <v>72</v>
      </c>
      <c r="C68" t="s">
        <v>224</v>
      </c>
      <c r="D68" t="s">
        <v>529</v>
      </c>
      <c r="E68" t="s">
        <v>563</v>
      </c>
      <c r="F68" t="s">
        <v>525</v>
      </c>
      <c r="G68">
        <v>15</v>
      </c>
      <c r="H68">
        <v>0</v>
      </c>
      <c r="I68">
        <v>0</v>
      </c>
      <c r="J68">
        <v>0</v>
      </c>
      <c r="K68">
        <v>0</v>
      </c>
      <c r="L68">
        <v>0</v>
      </c>
      <c r="M68">
        <v>0</v>
      </c>
      <c r="N68">
        <v>0</v>
      </c>
      <c r="O68">
        <v>0</v>
      </c>
      <c r="P68">
        <v>0</v>
      </c>
      <c r="Q68">
        <v>0</v>
      </c>
    </row>
    <row r="69" spans="1:17" x14ac:dyDescent="0.25">
      <c r="A69" t="s">
        <v>21507</v>
      </c>
      <c r="B69" t="s">
        <v>72</v>
      </c>
      <c r="C69" t="s">
        <v>224</v>
      </c>
      <c r="D69" t="s">
        <v>529</v>
      </c>
      <c r="E69" t="s">
        <v>21471</v>
      </c>
      <c r="F69" t="s">
        <v>525</v>
      </c>
      <c r="G69">
        <v>6</v>
      </c>
      <c r="H69">
        <v>0</v>
      </c>
      <c r="I69">
        <v>0</v>
      </c>
      <c r="J69">
        <v>0</v>
      </c>
      <c r="K69">
        <v>0</v>
      </c>
      <c r="L69">
        <v>0</v>
      </c>
      <c r="M69">
        <v>0</v>
      </c>
      <c r="N69">
        <v>0</v>
      </c>
      <c r="O69">
        <v>0</v>
      </c>
      <c r="P69">
        <v>0</v>
      </c>
      <c r="Q69">
        <v>0</v>
      </c>
    </row>
    <row r="70" spans="1:17" x14ac:dyDescent="0.25">
      <c r="A70" t="s">
        <v>14699</v>
      </c>
      <c r="B70" t="s">
        <v>72</v>
      </c>
      <c r="C70" t="s">
        <v>224</v>
      </c>
      <c r="D70" t="s">
        <v>526</v>
      </c>
      <c r="E70" t="s">
        <v>563</v>
      </c>
      <c r="F70" t="s">
        <v>396</v>
      </c>
      <c r="G70">
        <v>0</v>
      </c>
      <c r="H70">
        <v>82</v>
      </c>
      <c r="I70">
        <v>8</v>
      </c>
      <c r="J70">
        <v>68</v>
      </c>
      <c r="K70">
        <v>3</v>
      </c>
      <c r="L70">
        <v>3</v>
      </c>
      <c r="M70">
        <v>0</v>
      </c>
      <c r="N70">
        <v>0</v>
      </c>
      <c r="O70">
        <v>0</v>
      </c>
      <c r="P70">
        <v>0</v>
      </c>
      <c r="Q70">
        <v>0</v>
      </c>
    </row>
    <row r="71" spans="1:17" x14ac:dyDescent="0.25">
      <c r="A71" t="s">
        <v>14700</v>
      </c>
      <c r="B71" t="s">
        <v>72</v>
      </c>
      <c r="C71" t="s">
        <v>224</v>
      </c>
      <c r="D71" t="s">
        <v>526</v>
      </c>
      <c r="E71" t="s">
        <v>563</v>
      </c>
      <c r="F71" t="s">
        <v>4236</v>
      </c>
      <c r="G71">
        <v>0</v>
      </c>
      <c r="H71">
        <v>82</v>
      </c>
      <c r="I71">
        <v>8</v>
      </c>
      <c r="J71">
        <v>64</v>
      </c>
      <c r="K71">
        <v>5</v>
      </c>
      <c r="L71">
        <v>5</v>
      </c>
      <c r="M71">
        <v>0</v>
      </c>
      <c r="N71">
        <v>0</v>
      </c>
      <c r="O71">
        <v>0</v>
      </c>
      <c r="P71">
        <v>0</v>
      </c>
      <c r="Q71">
        <v>0</v>
      </c>
    </row>
    <row r="72" spans="1:17" x14ac:dyDescent="0.25">
      <c r="A72" t="s">
        <v>14701</v>
      </c>
      <c r="B72" t="s">
        <v>72</v>
      </c>
      <c r="C72" t="s">
        <v>224</v>
      </c>
      <c r="D72" t="s">
        <v>526</v>
      </c>
      <c r="E72" t="s">
        <v>563</v>
      </c>
      <c r="F72" t="s">
        <v>4238</v>
      </c>
      <c r="G72">
        <v>0</v>
      </c>
      <c r="H72">
        <v>0</v>
      </c>
      <c r="I72">
        <v>0</v>
      </c>
      <c r="J72">
        <v>0</v>
      </c>
      <c r="K72">
        <v>0</v>
      </c>
      <c r="L72">
        <v>0</v>
      </c>
      <c r="M72">
        <v>82</v>
      </c>
      <c r="N72">
        <v>0</v>
      </c>
      <c r="O72">
        <v>0</v>
      </c>
      <c r="P72">
        <v>0</v>
      </c>
      <c r="Q72">
        <v>0</v>
      </c>
    </row>
    <row r="73" spans="1:17" x14ac:dyDescent="0.25">
      <c r="A73" t="s">
        <v>14702</v>
      </c>
      <c r="B73" t="s">
        <v>72</v>
      </c>
      <c r="C73" t="s">
        <v>224</v>
      </c>
      <c r="D73" t="s">
        <v>526</v>
      </c>
      <c r="E73" t="s">
        <v>563</v>
      </c>
      <c r="F73" t="s">
        <v>397</v>
      </c>
      <c r="G73">
        <v>0</v>
      </c>
      <c r="H73">
        <v>82</v>
      </c>
      <c r="I73">
        <v>8</v>
      </c>
      <c r="J73">
        <v>64</v>
      </c>
      <c r="K73">
        <v>5</v>
      </c>
      <c r="L73">
        <v>5</v>
      </c>
      <c r="M73">
        <v>0</v>
      </c>
      <c r="N73">
        <v>0</v>
      </c>
      <c r="O73">
        <v>0</v>
      </c>
      <c r="P73">
        <v>0</v>
      </c>
      <c r="Q73">
        <v>0</v>
      </c>
    </row>
    <row r="74" spans="1:17" x14ac:dyDescent="0.25">
      <c r="A74" t="s">
        <v>14703</v>
      </c>
      <c r="B74" t="s">
        <v>72</v>
      </c>
      <c r="C74" t="s">
        <v>224</v>
      </c>
      <c r="D74" t="s">
        <v>526</v>
      </c>
      <c r="E74" t="s">
        <v>563</v>
      </c>
      <c r="F74" t="s">
        <v>398</v>
      </c>
      <c r="G74">
        <v>0</v>
      </c>
      <c r="H74">
        <v>82</v>
      </c>
      <c r="I74">
        <v>8</v>
      </c>
      <c r="J74">
        <v>64</v>
      </c>
      <c r="K74">
        <v>5</v>
      </c>
      <c r="L74">
        <v>5</v>
      </c>
      <c r="M74">
        <v>0</v>
      </c>
      <c r="N74">
        <v>0</v>
      </c>
      <c r="O74">
        <v>0</v>
      </c>
      <c r="P74">
        <v>0</v>
      </c>
      <c r="Q74">
        <v>0</v>
      </c>
    </row>
    <row r="75" spans="1:17" x14ac:dyDescent="0.25">
      <c r="A75" t="s">
        <v>14704</v>
      </c>
      <c r="B75" t="s">
        <v>72</v>
      </c>
      <c r="C75" t="s">
        <v>224</v>
      </c>
      <c r="D75" t="s">
        <v>526</v>
      </c>
      <c r="E75" t="s">
        <v>563</v>
      </c>
      <c r="F75" t="s">
        <v>4242</v>
      </c>
      <c r="G75">
        <v>0</v>
      </c>
      <c r="H75">
        <v>0</v>
      </c>
      <c r="I75">
        <v>0</v>
      </c>
      <c r="J75">
        <v>0</v>
      </c>
      <c r="K75">
        <v>0</v>
      </c>
      <c r="L75">
        <v>0</v>
      </c>
      <c r="M75">
        <v>82</v>
      </c>
      <c r="N75">
        <v>0</v>
      </c>
      <c r="O75">
        <v>0</v>
      </c>
      <c r="P75">
        <v>0</v>
      </c>
      <c r="Q75">
        <v>0</v>
      </c>
    </row>
    <row r="76" spans="1:17" x14ac:dyDescent="0.25">
      <c r="A76" t="s">
        <v>14705</v>
      </c>
      <c r="B76" t="s">
        <v>72</v>
      </c>
      <c r="C76" t="s">
        <v>224</v>
      </c>
      <c r="D76" t="s">
        <v>526</v>
      </c>
      <c r="E76" t="s">
        <v>563</v>
      </c>
      <c r="F76" t="s">
        <v>399</v>
      </c>
      <c r="G76">
        <v>0</v>
      </c>
      <c r="H76">
        <v>82</v>
      </c>
      <c r="I76">
        <v>8</v>
      </c>
      <c r="J76">
        <v>68</v>
      </c>
      <c r="K76">
        <v>3</v>
      </c>
      <c r="L76">
        <v>3</v>
      </c>
      <c r="M76">
        <v>0</v>
      </c>
      <c r="N76">
        <v>0</v>
      </c>
      <c r="O76">
        <v>0</v>
      </c>
      <c r="P76">
        <v>0</v>
      </c>
      <c r="Q76">
        <v>0</v>
      </c>
    </row>
    <row r="77" spans="1:17" x14ac:dyDescent="0.25">
      <c r="A77" t="s">
        <v>14706</v>
      </c>
      <c r="B77" t="s">
        <v>72</v>
      </c>
      <c r="C77" t="s">
        <v>224</v>
      </c>
      <c r="D77" t="s">
        <v>526</v>
      </c>
      <c r="E77" t="s">
        <v>563</v>
      </c>
      <c r="F77" t="s">
        <v>4245</v>
      </c>
      <c r="G77">
        <v>0</v>
      </c>
      <c r="H77">
        <v>0</v>
      </c>
      <c r="I77">
        <v>0</v>
      </c>
      <c r="J77">
        <v>0</v>
      </c>
      <c r="K77">
        <v>0</v>
      </c>
      <c r="L77">
        <v>0</v>
      </c>
      <c r="M77">
        <v>82</v>
      </c>
      <c r="N77">
        <v>0</v>
      </c>
      <c r="O77">
        <v>0</v>
      </c>
      <c r="P77">
        <v>0</v>
      </c>
      <c r="Q77">
        <v>0</v>
      </c>
    </row>
    <row r="78" spans="1:17" x14ac:dyDescent="0.25">
      <c r="A78" t="s">
        <v>14707</v>
      </c>
      <c r="B78" t="s">
        <v>72</v>
      </c>
      <c r="C78" t="s">
        <v>224</v>
      </c>
      <c r="D78" t="s">
        <v>526</v>
      </c>
      <c r="E78" t="s">
        <v>563</v>
      </c>
      <c r="F78" t="s">
        <v>394</v>
      </c>
      <c r="G78">
        <v>0</v>
      </c>
      <c r="H78">
        <v>0</v>
      </c>
      <c r="I78">
        <v>0</v>
      </c>
      <c r="J78">
        <v>0</v>
      </c>
      <c r="K78">
        <v>0</v>
      </c>
      <c r="L78">
        <v>0</v>
      </c>
      <c r="M78">
        <v>0</v>
      </c>
      <c r="N78">
        <v>70</v>
      </c>
      <c r="O78">
        <v>66</v>
      </c>
      <c r="P78">
        <v>4</v>
      </c>
      <c r="Q78">
        <v>0</v>
      </c>
    </row>
    <row r="79" spans="1:17" x14ac:dyDescent="0.25">
      <c r="A79" t="s">
        <v>14708</v>
      </c>
      <c r="B79" t="s">
        <v>72</v>
      </c>
      <c r="C79" t="s">
        <v>224</v>
      </c>
      <c r="D79" t="s">
        <v>526</v>
      </c>
      <c r="E79" t="s">
        <v>563</v>
      </c>
      <c r="F79" t="s">
        <v>395</v>
      </c>
      <c r="G79">
        <v>0</v>
      </c>
      <c r="H79">
        <v>0</v>
      </c>
      <c r="I79">
        <v>0</v>
      </c>
      <c r="J79">
        <v>0</v>
      </c>
      <c r="K79">
        <v>0</v>
      </c>
      <c r="L79">
        <v>0</v>
      </c>
      <c r="M79">
        <v>0</v>
      </c>
      <c r="N79">
        <v>66</v>
      </c>
      <c r="O79">
        <v>63</v>
      </c>
      <c r="P79">
        <v>3</v>
      </c>
      <c r="Q79">
        <v>0</v>
      </c>
    </row>
    <row r="80" spans="1:17" x14ac:dyDescent="0.25">
      <c r="A80" t="s">
        <v>14709</v>
      </c>
      <c r="B80" t="s">
        <v>72</v>
      </c>
      <c r="C80" t="s">
        <v>224</v>
      </c>
      <c r="D80" t="s">
        <v>526</v>
      </c>
      <c r="E80" t="s">
        <v>563</v>
      </c>
      <c r="F80" t="s">
        <v>525</v>
      </c>
      <c r="G80">
        <v>82</v>
      </c>
      <c r="H80">
        <v>0</v>
      </c>
      <c r="I80">
        <v>0</v>
      </c>
      <c r="J80">
        <v>0</v>
      </c>
      <c r="K80">
        <v>0</v>
      </c>
      <c r="L80">
        <v>0</v>
      </c>
      <c r="M80">
        <v>0</v>
      </c>
      <c r="N80">
        <v>0</v>
      </c>
      <c r="O80">
        <v>0</v>
      </c>
      <c r="P80">
        <v>0</v>
      </c>
      <c r="Q80">
        <v>0</v>
      </c>
    </row>
    <row r="81" spans="1:17" x14ac:dyDescent="0.25">
      <c r="A81" t="s">
        <v>21508</v>
      </c>
      <c r="B81" t="s">
        <v>72</v>
      </c>
      <c r="C81" t="s">
        <v>224</v>
      </c>
      <c r="D81" t="s">
        <v>526</v>
      </c>
      <c r="E81" t="s">
        <v>21471</v>
      </c>
      <c r="F81" t="s">
        <v>396</v>
      </c>
      <c r="G81">
        <v>0</v>
      </c>
      <c r="H81">
        <v>107</v>
      </c>
      <c r="I81">
        <v>12</v>
      </c>
      <c r="J81">
        <v>90</v>
      </c>
      <c r="K81">
        <v>5</v>
      </c>
      <c r="L81">
        <v>0</v>
      </c>
      <c r="M81">
        <v>0</v>
      </c>
      <c r="N81">
        <v>0</v>
      </c>
      <c r="O81">
        <v>0</v>
      </c>
      <c r="P81">
        <v>0</v>
      </c>
      <c r="Q81">
        <v>0</v>
      </c>
    </row>
    <row r="82" spans="1:17" x14ac:dyDescent="0.25">
      <c r="A82" t="s">
        <v>21509</v>
      </c>
      <c r="B82" t="s">
        <v>72</v>
      </c>
      <c r="C82" t="s">
        <v>224</v>
      </c>
      <c r="D82" t="s">
        <v>526</v>
      </c>
      <c r="E82" t="s">
        <v>21471</v>
      </c>
      <c r="F82" t="s">
        <v>4236</v>
      </c>
      <c r="G82">
        <v>0</v>
      </c>
      <c r="H82">
        <v>107</v>
      </c>
      <c r="I82">
        <v>12</v>
      </c>
      <c r="J82">
        <v>86</v>
      </c>
      <c r="K82">
        <v>6</v>
      </c>
      <c r="L82">
        <v>3</v>
      </c>
      <c r="M82">
        <v>0</v>
      </c>
      <c r="N82">
        <v>0</v>
      </c>
      <c r="O82">
        <v>0</v>
      </c>
      <c r="P82">
        <v>0</v>
      </c>
      <c r="Q82">
        <v>0</v>
      </c>
    </row>
    <row r="83" spans="1:17" x14ac:dyDescent="0.25">
      <c r="A83" t="s">
        <v>21510</v>
      </c>
      <c r="B83" t="s">
        <v>72</v>
      </c>
      <c r="C83" t="s">
        <v>224</v>
      </c>
      <c r="D83" t="s">
        <v>526</v>
      </c>
      <c r="E83" t="s">
        <v>21471</v>
      </c>
      <c r="F83" t="s">
        <v>4238</v>
      </c>
      <c r="G83">
        <v>0</v>
      </c>
      <c r="H83">
        <v>0</v>
      </c>
      <c r="I83">
        <v>0</v>
      </c>
      <c r="J83">
        <v>0</v>
      </c>
      <c r="K83">
        <v>0</v>
      </c>
      <c r="L83">
        <v>0</v>
      </c>
      <c r="M83">
        <v>107</v>
      </c>
      <c r="N83">
        <v>0</v>
      </c>
      <c r="O83">
        <v>0</v>
      </c>
      <c r="P83">
        <v>0</v>
      </c>
      <c r="Q83">
        <v>0</v>
      </c>
    </row>
    <row r="84" spans="1:17" x14ac:dyDescent="0.25">
      <c r="A84" t="s">
        <v>21511</v>
      </c>
      <c r="B84" t="s">
        <v>72</v>
      </c>
      <c r="C84" t="s">
        <v>224</v>
      </c>
      <c r="D84" t="s">
        <v>526</v>
      </c>
      <c r="E84" t="s">
        <v>21471</v>
      </c>
      <c r="F84" t="s">
        <v>397</v>
      </c>
      <c r="G84">
        <v>0</v>
      </c>
      <c r="H84">
        <v>107</v>
      </c>
      <c r="I84">
        <v>12</v>
      </c>
      <c r="J84">
        <v>86</v>
      </c>
      <c r="K84">
        <v>6</v>
      </c>
      <c r="L84">
        <v>3</v>
      </c>
      <c r="M84">
        <v>0</v>
      </c>
      <c r="N84">
        <v>0</v>
      </c>
      <c r="O84">
        <v>0</v>
      </c>
      <c r="P84">
        <v>0</v>
      </c>
      <c r="Q84">
        <v>0</v>
      </c>
    </row>
    <row r="85" spans="1:17" x14ac:dyDescent="0.25">
      <c r="A85" t="s">
        <v>21512</v>
      </c>
      <c r="B85" t="s">
        <v>72</v>
      </c>
      <c r="C85" t="s">
        <v>224</v>
      </c>
      <c r="D85" t="s">
        <v>526</v>
      </c>
      <c r="E85" t="s">
        <v>21471</v>
      </c>
      <c r="F85" t="s">
        <v>398</v>
      </c>
      <c r="G85">
        <v>0</v>
      </c>
      <c r="H85">
        <v>107</v>
      </c>
      <c r="I85">
        <v>13</v>
      </c>
      <c r="J85">
        <v>85</v>
      </c>
      <c r="K85">
        <v>6</v>
      </c>
      <c r="L85">
        <v>3</v>
      </c>
      <c r="M85">
        <v>0</v>
      </c>
      <c r="N85">
        <v>0</v>
      </c>
      <c r="O85">
        <v>0</v>
      </c>
      <c r="P85">
        <v>0</v>
      </c>
      <c r="Q85">
        <v>0</v>
      </c>
    </row>
    <row r="86" spans="1:17" x14ac:dyDescent="0.25">
      <c r="A86" t="s">
        <v>21513</v>
      </c>
      <c r="B86" t="s">
        <v>72</v>
      </c>
      <c r="C86" t="s">
        <v>224</v>
      </c>
      <c r="D86" t="s">
        <v>526</v>
      </c>
      <c r="E86" t="s">
        <v>21471</v>
      </c>
      <c r="F86" t="s">
        <v>4242</v>
      </c>
      <c r="G86">
        <v>0</v>
      </c>
      <c r="H86">
        <v>0</v>
      </c>
      <c r="I86">
        <v>0</v>
      </c>
      <c r="J86">
        <v>0</v>
      </c>
      <c r="K86">
        <v>0</v>
      </c>
      <c r="L86">
        <v>0</v>
      </c>
      <c r="M86">
        <v>107</v>
      </c>
      <c r="N86">
        <v>0</v>
      </c>
      <c r="O86">
        <v>0</v>
      </c>
      <c r="P86">
        <v>0</v>
      </c>
      <c r="Q86">
        <v>0</v>
      </c>
    </row>
    <row r="87" spans="1:17" x14ac:dyDescent="0.25">
      <c r="A87" t="s">
        <v>21514</v>
      </c>
      <c r="B87" t="s">
        <v>72</v>
      </c>
      <c r="C87" t="s">
        <v>224</v>
      </c>
      <c r="D87" t="s">
        <v>526</v>
      </c>
      <c r="E87" t="s">
        <v>21471</v>
      </c>
      <c r="F87" t="s">
        <v>399</v>
      </c>
      <c r="G87">
        <v>0</v>
      </c>
      <c r="H87">
        <v>107</v>
      </c>
      <c r="I87">
        <v>12</v>
      </c>
      <c r="J87">
        <v>90</v>
      </c>
      <c r="K87">
        <v>5</v>
      </c>
      <c r="L87">
        <v>0</v>
      </c>
      <c r="M87">
        <v>0</v>
      </c>
      <c r="N87">
        <v>0</v>
      </c>
      <c r="O87">
        <v>0</v>
      </c>
      <c r="P87">
        <v>0</v>
      </c>
      <c r="Q87">
        <v>0</v>
      </c>
    </row>
    <row r="88" spans="1:17" x14ac:dyDescent="0.25">
      <c r="A88" t="s">
        <v>21515</v>
      </c>
      <c r="B88" t="s">
        <v>72</v>
      </c>
      <c r="C88" t="s">
        <v>224</v>
      </c>
      <c r="D88" t="s">
        <v>526</v>
      </c>
      <c r="E88" t="s">
        <v>21471</v>
      </c>
      <c r="F88" t="s">
        <v>4245</v>
      </c>
      <c r="G88">
        <v>0</v>
      </c>
      <c r="H88">
        <v>0</v>
      </c>
      <c r="I88">
        <v>0</v>
      </c>
      <c r="J88">
        <v>0</v>
      </c>
      <c r="K88">
        <v>0</v>
      </c>
      <c r="L88">
        <v>0</v>
      </c>
      <c r="M88">
        <v>107</v>
      </c>
      <c r="N88">
        <v>0</v>
      </c>
      <c r="O88">
        <v>0</v>
      </c>
      <c r="P88">
        <v>0</v>
      </c>
      <c r="Q88">
        <v>0</v>
      </c>
    </row>
    <row r="89" spans="1:17" x14ac:dyDescent="0.25">
      <c r="A89" t="s">
        <v>21516</v>
      </c>
      <c r="B89" t="s">
        <v>72</v>
      </c>
      <c r="C89" t="s">
        <v>224</v>
      </c>
      <c r="D89" t="s">
        <v>526</v>
      </c>
      <c r="E89" t="s">
        <v>21471</v>
      </c>
      <c r="F89" t="s">
        <v>394</v>
      </c>
      <c r="G89">
        <v>0</v>
      </c>
      <c r="H89">
        <v>0</v>
      </c>
      <c r="I89">
        <v>0</v>
      </c>
      <c r="J89">
        <v>0</v>
      </c>
      <c r="K89">
        <v>0</v>
      </c>
      <c r="L89">
        <v>0</v>
      </c>
      <c r="M89">
        <v>0</v>
      </c>
      <c r="N89">
        <v>81</v>
      </c>
      <c r="O89">
        <v>80</v>
      </c>
      <c r="P89">
        <v>1</v>
      </c>
      <c r="Q89">
        <v>0</v>
      </c>
    </row>
    <row r="90" spans="1:17" x14ac:dyDescent="0.25">
      <c r="A90" t="s">
        <v>21517</v>
      </c>
      <c r="B90" t="s">
        <v>72</v>
      </c>
      <c r="C90" t="s">
        <v>224</v>
      </c>
      <c r="D90" t="s">
        <v>526</v>
      </c>
      <c r="E90" t="s">
        <v>21471</v>
      </c>
      <c r="F90" t="s">
        <v>395</v>
      </c>
      <c r="G90">
        <v>0</v>
      </c>
      <c r="H90">
        <v>0</v>
      </c>
      <c r="I90">
        <v>0</v>
      </c>
      <c r="J90">
        <v>0</v>
      </c>
      <c r="K90">
        <v>0</v>
      </c>
      <c r="L90">
        <v>0</v>
      </c>
      <c r="M90">
        <v>0</v>
      </c>
      <c r="N90">
        <v>66</v>
      </c>
      <c r="O90">
        <v>65</v>
      </c>
      <c r="P90">
        <v>1</v>
      </c>
      <c r="Q90">
        <v>0</v>
      </c>
    </row>
    <row r="91" spans="1:17" x14ac:dyDescent="0.25">
      <c r="A91" t="s">
        <v>21518</v>
      </c>
      <c r="B91" t="s">
        <v>72</v>
      </c>
      <c r="C91" t="s">
        <v>224</v>
      </c>
      <c r="D91" t="s">
        <v>526</v>
      </c>
      <c r="E91" t="s">
        <v>21471</v>
      </c>
      <c r="F91" t="s">
        <v>525</v>
      </c>
      <c r="G91">
        <v>107</v>
      </c>
      <c r="H91">
        <v>0</v>
      </c>
      <c r="I91">
        <v>0</v>
      </c>
      <c r="J91">
        <v>0</v>
      </c>
      <c r="K91">
        <v>0</v>
      </c>
      <c r="L91">
        <v>0</v>
      </c>
      <c r="M91">
        <v>0</v>
      </c>
      <c r="N91">
        <v>0</v>
      </c>
      <c r="O91">
        <v>0</v>
      </c>
      <c r="P91">
        <v>0</v>
      </c>
      <c r="Q91">
        <v>0</v>
      </c>
    </row>
    <row r="92" spans="1:17" x14ac:dyDescent="0.25">
      <c r="A92" t="s">
        <v>21519</v>
      </c>
      <c r="B92" t="s">
        <v>74</v>
      </c>
      <c r="C92" t="s">
        <v>114</v>
      </c>
      <c r="D92" t="s">
        <v>526</v>
      </c>
      <c r="E92" t="s">
        <v>21471</v>
      </c>
      <c r="F92" t="s">
        <v>396</v>
      </c>
      <c r="G92">
        <v>0</v>
      </c>
      <c r="H92">
        <v>25</v>
      </c>
      <c r="I92">
        <v>1</v>
      </c>
      <c r="J92">
        <v>24</v>
      </c>
      <c r="K92">
        <v>0</v>
      </c>
      <c r="L92">
        <v>0</v>
      </c>
      <c r="M92">
        <v>0</v>
      </c>
      <c r="N92">
        <v>0</v>
      </c>
      <c r="O92">
        <v>0</v>
      </c>
      <c r="P92">
        <v>0</v>
      </c>
      <c r="Q92">
        <v>0</v>
      </c>
    </row>
    <row r="93" spans="1:17" x14ac:dyDescent="0.25">
      <c r="A93" t="s">
        <v>21520</v>
      </c>
      <c r="B93" t="s">
        <v>74</v>
      </c>
      <c r="C93" t="s">
        <v>114</v>
      </c>
      <c r="D93" t="s">
        <v>526</v>
      </c>
      <c r="E93" t="s">
        <v>21471</v>
      </c>
      <c r="F93" t="s">
        <v>4236</v>
      </c>
      <c r="G93">
        <v>0</v>
      </c>
      <c r="H93">
        <v>25</v>
      </c>
      <c r="I93">
        <v>1</v>
      </c>
      <c r="J93">
        <v>23</v>
      </c>
      <c r="K93">
        <v>0</v>
      </c>
      <c r="L93">
        <v>1</v>
      </c>
      <c r="M93">
        <v>0</v>
      </c>
      <c r="N93">
        <v>0</v>
      </c>
      <c r="O93">
        <v>0</v>
      </c>
      <c r="P93">
        <v>0</v>
      </c>
      <c r="Q93">
        <v>0</v>
      </c>
    </row>
    <row r="94" spans="1:17" x14ac:dyDescent="0.25">
      <c r="A94" t="s">
        <v>21521</v>
      </c>
      <c r="B94" t="s">
        <v>74</v>
      </c>
      <c r="C94" t="s">
        <v>114</v>
      </c>
      <c r="D94" t="s">
        <v>526</v>
      </c>
      <c r="E94" t="s">
        <v>21471</v>
      </c>
      <c r="F94" t="s">
        <v>4238</v>
      </c>
      <c r="G94">
        <v>0</v>
      </c>
      <c r="H94">
        <v>0</v>
      </c>
      <c r="I94">
        <v>0</v>
      </c>
      <c r="J94">
        <v>0</v>
      </c>
      <c r="K94">
        <v>0</v>
      </c>
      <c r="L94">
        <v>0</v>
      </c>
      <c r="M94">
        <v>25</v>
      </c>
      <c r="N94">
        <v>0</v>
      </c>
      <c r="O94">
        <v>0</v>
      </c>
      <c r="P94">
        <v>0</v>
      </c>
      <c r="Q94">
        <v>0</v>
      </c>
    </row>
    <row r="95" spans="1:17" x14ac:dyDescent="0.25">
      <c r="A95" t="s">
        <v>21522</v>
      </c>
      <c r="B95" t="s">
        <v>74</v>
      </c>
      <c r="C95" t="s">
        <v>114</v>
      </c>
      <c r="D95" t="s">
        <v>526</v>
      </c>
      <c r="E95" t="s">
        <v>21471</v>
      </c>
      <c r="F95" t="s">
        <v>397</v>
      </c>
      <c r="G95">
        <v>0</v>
      </c>
      <c r="H95">
        <v>25</v>
      </c>
      <c r="I95">
        <v>1</v>
      </c>
      <c r="J95">
        <v>23</v>
      </c>
      <c r="K95">
        <v>0</v>
      </c>
      <c r="L95">
        <v>1</v>
      </c>
      <c r="M95">
        <v>0</v>
      </c>
      <c r="N95">
        <v>0</v>
      </c>
      <c r="O95">
        <v>0</v>
      </c>
      <c r="P95">
        <v>0</v>
      </c>
      <c r="Q95">
        <v>0</v>
      </c>
    </row>
    <row r="96" spans="1:17" x14ac:dyDescent="0.25">
      <c r="A96" t="s">
        <v>21523</v>
      </c>
      <c r="B96" t="s">
        <v>74</v>
      </c>
      <c r="C96" t="s">
        <v>114</v>
      </c>
      <c r="D96" t="s">
        <v>526</v>
      </c>
      <c r="E96" t="s">
        <v>21471</v>
      </c>
      <c r="F96" t="s">
        <v>398</v>
      </c>
      <c r="G96">
        <v>0</v>
      </c>
      <c r="H96">
        <v>25</v>
      </c>
      <c r="I96">
        <v>1</v>
      </c>
      <c r="J96">
        <v>23</v>
      </c>
      <c r="K96">
        <v>0</v>
      </c>
      <c r="L96">
        <v>1</v>
      </c>
      <c r="M96">
        <v>0</v>
      </c>
      <c r="N96">
        <v>0</v>
      </c>
      <c r="O96">
        <v>0</v>
      </c>
      <c r="P96">
        <v>0</v>
      </c>
      <c r="Q96">
        <v>0</v>
      </c>
    </row>
    <row r="97" spans="1:17" x14ac:dyDescent="0.25">
      <c r="A97" t="s">
        <v>21524</v>
      </c>
      <c r="B97" t="s">
        <v>74</v>
      </c>
      <c r="C97" t="s">
        <v>114</v>
      </c>
      <c r="D97" t="s">
        <v>526</v>
      </c>
      <c r="E97" t="s">
        <v>21471</v>
      </c>
      <c r="F97" t="s">
        <v>4242</v>
      </c>
      <c r="G97">
        <v>0</v>
      </c>
      <c r="H97">
        <v>0</v>
      </c>
      <c r="I97">
        <v>0</v>
      </c>
      <c r="J97">
        <v>0</v>
      </c>
      <c r="K97">
        <v>0</v>
      </c>
      <c r="L97">
        <v>0</v>
      </c>
      <c r="M97">
        <v>25</v>
      </c>
      <c r="N97">
        <v>0</v>
      </c>
      <c r="O97">
        <v>0</v>
      </c>
      <c r="P97">
        <v>0</v>
      </c>
      <c r="Q97">
        <v>0</v>
      </c>
    </row>
    <row r="98" spans="1:17" x14ac:dyDescent="0.25">
      <c r="A98" t="s">
        <v>21525</v>
      </c>
      <c r="B98" t="s">
        <v>74</v>
      </c>
      <c r="C98" t="s">
        <v>114</v>
      </c>
      <c r="D98" t="s">
        <v>526</v>
      </c>
      <c r="E98" t="s">
        <v>21471</v>
      </c>
      <c r="F98" t="s">
        <v>399</v>
      </c>
      <c r="G98">
        <v>0</v>
      </c>
      <c r="H98">
        <v>25</v>
      </c>
      <c r="I98">
        <v>1</v>
      </c>
      <c r="J98">
        <v>24</v>
      </c>
      <c r="K98">
        <v>0</v>
      </c>
      <c r="L98">
        <v>0</v>
      </c>
      <c r="M98">
        <v>0</v>
      </c>
      <c r="N98">
        <v>0</v>
      </c>
      <c r="O98">
        <v>0</v>
      </c>
      <c r="P98">
        <v>0</v>
      </c>
      <c r="Q98">
        <v>0</v>
      </c>
    </row>
    <row r="99" spans="1:17" x14ac:dyDescent="0.25">
      <c r="A99" t="s">
        <v>21526</v>
      </c>
      <c r="B99" t="s">
        <v>74</v>
      </c>
      <c r="C99" t="s">
        <v>114</v>
      </c>
      <c r="D99" t="s">
        <v>526</v>
      </c>
      <c r="E99" t="s">
        <v>21471</v>
      </c>
      <c r="F99" t="s">
        <v>4245</v>
      </c>
      <c r="G99">
        <v>0</v>
      </c>
      <c r="H99">
        <v>0</v>
      </c>
      <c r="I99">
        <v>0</v>
      </c>
      <c r="J99">
        <v>0</v>
      </c>
      <c r="K99">
        <v>0</v>
      </c>
      <c r="L99">
        <v>0</v>
      </c>
      <c r="M99">
        <v>25</v>
      </c>
      <c r="N99">
        <v>0</v>
      </c>
      <c r="O99">
        <v>0</v>
      </c>
      <c r="P99">
        <v>0</v>
      </c>
      <c r="Q99">
        <v>0</v>
      </c>
    </row>
    <row r="100" spans="1:17" x14ac:dyDescent="0.25">
      <c r="A100" t="s">
        <v>21527</v>
      </c>
      <c r="B100" t="s">
        <v>74</v>
      </c>
      <c r="C100" t="s">
        <v>114</v>
      </c>
      <c r="D100" t="s">
        <v>526</v>
      </c>
      <c r="E100" t="s">
        <v>21471</v>
      </c>
      <c r="F100" t="s">
        <v>394</v>
      </c>
      <c r="G100">
        <v>0</v>
      </c>
      <c r="H100">
        <v>0</v>
      </c>
      <c r="I100">
        <v>0</v>
      </c>
      <c r="J100">
        <v>0</v>
      </c>
      <c r="K100">
        <v>0</v>
      </c>
      <c r="L100">
        <v>0</v>
      </c>
      <c r="M100">
        <v>0</v>
      </c>
      <c r="N100">
        <v>19</v>
      </c>
      <c r="O100">
        <v>19</v>
      </c>
      <c r="P100">
        <v>0</v>
      </c>
      <c r="Q100">
        <v>0</v>
      </c>
    </row>
    <row r="101" spans="1:17" x14ac:dyDescent="0.25">
      <c r="A101" t="s">
        <v>21528</v>
      </c>
      <c r="B101" t="s">
        <v>74</v>
      </c>
      <c r="C101" t="s">
        <v>114</v>
      </c>
      <c r="D101" t="s">
        <v>526</v>
      </c>
      <c r="E101" t="s">
        <v>21471</v>
      </c>
      <c r="F101" t="s">
        <v>395</v>
      </c>
      <c r="G101">
        <v>0</v>
      </c>
      <c r="H101">
        <v>0</v>
      </c>
      <c r="I101">
        <v>0</v>
      </c>
      <c r="J101">
        <v>0</v>
      </c>
      <c r="K101">
        <v>0</v>
      </c>
      <c r="L101">
        <v>0</v>
      </c>
      <c r="M101">
        <v>0</v>
      </c>
      <c r="N101">
        <v>17</v>
      </c>
      <c r="O101">
        <v>17</v>
      </c>
      <c r="P101">
        <v>0</v>
      </c>
      <c r="Q101">
        <v>0</v>
      </c>
    </row>
    <row r="102" spans="1:17" x14ac:dyDescent="0.25">
      <c r="A102" t="s">
        <v>21529</v>
      </c>
      <c r="B102" t="s">
        <v>74</v>
      </c>
      <c r="C102" t="s">
        <v>114</v>
      </c>
      <c r="D102" t="s">
        <v>526</v>
      </c>
      <c r="E102" t="s">
        <v>21471</v>
      </c>
      <c r="F102" t="s">
        <v>525</v>
      </c>
      <c r="G102">
        <v>25</v>
      </c>
      <c r="H102">
        <v>0</v>
      </c>
      <c r="I102">
        <v>0</v>
      </c>
      <c r="J102">
        <v>0</v>
      </c>
      <c r="K102">
        <v>0</v>
      </c>
      <c r="L102">
        <v>0</v>
      </c>
      <c r="M102">
        <v>0</v>
      </c>
      <c r="N102">
        <v>0</v>
      </c>
      <c r="O102">
        <v>0</v>
      </c>
      <c r="P102">
        <v>0</v>
      </c>
      <c r="Q102">
        <v>0</v>
      </c>
    </row>
    <row r="103" spans="1:17" x14ac:dyDescent="0.25">
      <c r="A103" t="s">
        <v>15879</v>
      </c>
      <c r="B103" t="s">
        <v>74</v>
      </c>
      <c r="C103" t="s">
        <v>114</v>
      </c>
      <c r="D103" t="s">
        <v>12971</v>
      </c>
      <c r="E103" t="s">
        <v>563</v>
      </c>
      <c r="F103" t="s">
        <v>525</v>
      </c>
      <c r="G103">
        <v>2</v>
      </c>
      <c r="H103">
        <v>0</v>
      </c>
      <c r="I103">
        <v>0</v>
      </c>
      <c r="J103">
        <v>0</v>
      </c>
      <c r="K103">
        <v>0</v>
      </c>
      <c r="L103">
        <v>0</v>
      </c>
      <c r="M103">
        <v>0</v>
      </c>
      <c r="N103">
        <v>0</v>
      </c>
      <c r="O103">
        <v>0</v>
      </c>
      <c r="P103">
        <v>0</v>
      </c>
      <c r="Q103">
        <v>0</v>
      </c>
    </row>
    <row r="104" spans="1:17" x14ac:dyDescent="0.25">
      <c r="A104" t="s">
        <v>21530</v>
      </c>
      <c r="B104" t="s">
        <v>74</v>
      </c>
      <c r="C104" t="s">
        <v>114</v>
      </c>
      <c r="D104" t="s">
        <v>12971</v>
      </c>
      <c r="E104" t="s">
        <v>21471</v>
      </c>
      <c r="F104" t="s">
        <v>525</v>
      </c>
      <c r="G104">
        <v>12</v>
      </c>
      <c r="H104">
        <v>0</v>
      </c>
      <c r="I104">
        <v>0</v>
      </c>
      <c r="J104">
        <v>0</v>
      </c>
      <c r="K104">
        <v>0</v>
      </c>
      <c r="L104">
        <v>0</v>
      </c>
      <c r="M104">
        <v>0</v>
      </c>
      <c r="N104">
        <v>0</v>
      </c>
      <c r="O104">
        <v>0</v>
      </c>
      <c r="P104">
        <v>0</v>
      </c>
      <c r="Q104">
        <v>0</v>
      </c>
    </row>
    <row r="105" spans="1:17" x14ac:dyDescent="0.25">
      <c r="A105" t="s">
        <v>15880</v>
      </c>
      <c r="B105" t="s">
        <v>74</v>
      </c>
      <c r="C105" t="s">
        <v>115</v>
      </c>
      <c r="D105" t="s">
        <v>529</v>
      </c>
      <c r="E105" t="s">
        <v>563</v>
      </c>
      <c r="F105" t="s">
        <v>525</v>
      </c>
      <c r="G105">
        <v>3</v>
      </c>
      <c r="H105">
        <v>0</v>
      </c>
      <c r="I105">
        <v>0</v>
      </c>
      <c r="J105">
        <v>0</v>
      </c>
      <c r="K105">
        <v>0</v>
      </c>
      <c r="L105">
        <v>0</v>
      </c>
      <c r="M105">
        <v>0</v>
      </c>
      <c r="N105">
        <v>0</v>
      </c>
      <c r="O105">
        <v>0</v>
      </c>
      <c r="P105">
        <v>0</v>
      </c>
      <c r="Q105">
        <v>0</v>
      </c>
    </row>
    <row r="106" spans="1:17" x14ac:dyDescent="0.25">
      <c r="A106" t="s">
        <v>21531</v>
      </c>
      <c r="B106" t="s">
        <v>74</v>
      </c>
      <c r="C106" t="s">
        <v>115</v>
      </c>
      <c r="D106" t="s">
        <v>529</v>
      </c>
      <c r="E106" t="s">
        <v>21471</v>
      </c>
      <c r="F106" t="s">
        <v>525</v>
      </c>
      <c r="G106">
        <v>1</v>
      </c>
      <c r="H106">
        <v>0</v>
      </c>
      <c r="I106">
        <v>0</v>
      </c>
      <c r="J106">
        <v>0</v>
      </c>
      <c r="K106">
        <v>0</v>
      </c>
      <c r="L106">
        <v>0</v>
      </c>
      <c r="M106">
        <v>0</v>
      </c>
      <c r="N106">
        <v>0</v>
      </c>
      <c r="O106">
        <v>0</v>
      </c>
      <c r="P106">
        <v>0</v>
      </c>
      <c r="Q106">
        <v>0</v>
      </c>
    </row>
    <row r="107" spans="1:17" x14ac:dyDescent="0.25">
      <c r="A107" t="s">
        <v>16061</v>
      </c>
      <c r="B107" t="s">
        <v>74</v>
      </c>
      <c r="C107" t="s">
        <v>115</v>
      </c>
      <c r="D107" t="s">
        <v>526</v>
      </c>
      <c r="E107" t="s">
        <v>563</v>
      </c>
      <c r="F107" t="s">
        <v>396</v>
      </c>
      <c r="G107">
        <v>0</v>
      </c>
      <c r="H107">
        <v>24</v>
      </c>
      <c r="I107">
        <v>1</v>
      </c>
      <c r="J107">
        <v>19</v>
      </c>
      <c r="K107">
        <v>2</v>
      </c>
      <c r="L107">
        <v>2</v>
      </c>
      <c r="M107">
        <v>0</v>
      </c>
      <c r="N107">
        <v>0</v>
      </c>
      <c r="O107">
        <v>0</v>
      </c>
      <c r="P107">
        <v>0</v>
      </c>
      <c r="Q107">
        <v>0</v>
      </c>
    </row>
    <row r="108" spans="1:17" x14ac:dyDescent="0.25">
      <c r="A108" t="s">
        <v>16062</v>
      </c>
      <c r="B108" t="s">
        <v>74</v>
      </c>
      <c r="C108" t="s">
        <v>115</v>
      </c>
      <c r="D108" t="s">
        <v>526</v>
      </c>
      <c r="E108" t="s">
        <v>563</v>
      </c>
      <c r="F108" t="s">
        <v>4236</v>
      </c>
      <c r="G108">
        <v>0</v>
      </c>
      <c r="H108">
        <v>24</v>
      </c>
      <c r="I108">
        <v>1</v>
      </c>
      <c r="J108">
        <v>19</v>
      </c>
      <c r="K108">
        <v>2</v>
      </c>
      <c r="L108">
        <v>2</v>
      </c>
      <c r="M108">
        <v>0</v>
      </c>
      <c r="N108">
        <v>0</v>
      </c>
      <c r="O108">
        <v>0</v>
      </c>
      <c r="P108">
        <v>0</v>
      </c>
      <c r="Q108">
        <v>0</v>
      </c>
    </row>
    <row r="109" spans="1:17" x14ac:dyDescent="0.25">
      <c r="A109" t="s">
        <v>16063</v>
      </c>
      <c r="B109" t="s">
        <v>74</v>
      </c>
      <c r="C109" t="s">
        <v>115</v>
      </c>
      <c r="D109" t="s">
        <v>526</v>
      </c>
      <c r="E109" t="s">
        <v>563</v>
      </c>
      <c r="F109" t="s">
        <v>4238</v>
      </c>
      <c r="G109">
        <v>0</v>
      </c>
      <c r="H109">
        <v>0</v>
      </c>
      <c r="I109">
        <v>0</v>
      </c>
      <c r="J109">
        <v>0</v>
      </c>
      <c r="K109">
        <v>0</v>
      </c>
      <c r="L109">
        <v>0</v>
      </c>
      <c r="M109">
        <v>24</v>
      </c>
      <c r="N109">
        <v>0</v>
      </c>
      <c r="O109">
        <v>0</v>
      </c>
      <c r="P109">
        <v>0</v>
      </c>
      <c r="Q109">
        <v>0</v>
      </c>
    </row>
    <row r="110" spans="1:17" x14ac:dyDescent="0.25">
      <c r="A110" t="s">
        <v>16064</v>
      </c>
      <c r="B110" t="s">
        <v>74</v>
      </c>
      <c r="C110" t="s">
        <v>115</v>
      </c>
      <c r="D110" t="s">
        <v>526</v>
      </c>
      <c r="E110" t="s">
        <v>563</v>
      </c>
      <c r="F110" t="s">
        <v>397</v>
      </c>
      <c r="G110">
        <v>0</v>
      </c>
      <c r="H110">
        <v>24</v>
      </c>
      <c r="I110">
        <v>1</v>
      </c>
      <c r="J110">
        <v>19</v>
      </c>
      <c r="K110">
        <v>2</v>
      </c>
      <c r="L110">
        <v>2</v>
      </c>
      <c r="M110">
        <v>0</v>
      </c>
      <c r="N110">
        <v>0</v>
      </c>
      <c r="O110">
        <v>0</v>
      </c>
      <c r="P110">
        <v>0</v>
      </c>
      <c r="Q110">
        <v>0</v>
      </c>
    </row>
    <row r="111" spans="1:17" x14ac:dyDescent="0.25">
      <c r="A111" t="s">
        <v>16065</v>
      </c>
      <c r="B111" t="s">
        <v>74</v>
      </c>
      <c r="C111" t="s">
        <v>115</v>
      </c>
      <c r="D111" t="s">
        <v>526</v>
      </c>
      <c r="E111" t="s">
        <v>563</v>
      </c>
      <c r="F111" t="s">
        <v>398</v>
      </c>
      <c r="G111">
        <v>0</v>
      </c>
      <c r="H111">
        <v>24</v>
      </c>
      <c r="I111">
        <v>1</v>
      </c>
      <c r="J111">
        <v>19</v>
      </c>
      <c r="K111">
        <v>2</v>
      </c>
      <c r="L111">
        <v>2</v>
      </c>
      <c r="M111">
        <v>0</v>
      </c>
      <c r="N111">
        <v>0</v>
      </c>
      <c r="O111">
        <v>0</v>
      </c>
      <c r="P111">
        <v>0</v>
      </c>
      <c r="Q111">
        <v>0</v>
      </c>
    </row>
    <row r="112" spans="1:17" x14ac:dyDescent="0.25">
      <c r="A112" t="s">
        <v>16066</v>
      </c>
      <c r="B112" t="s">
        <v>74</v>
      </c>
      <c r="C112" t="s">
        <v>115</v>
      </c>
      <c r="D112" t="s">
        <v>526</v>
      </c>
      <c r="E112" t="s">
        <v>563</v>
      </c>
      <c r="F112" t="s">
        <v>4242</v>
      </c>
      <c r="G112">
        <v>0</v>
      </c>
      <c r="H112">
        <v>0</v>
      </c>
      <c r="I112">
        <v>0</v>
      </c>
      <c r="J112">
        <v>0</v>
      </c>
      <c r="K112">
        <v>0</v>
      </c>
      <c r="L112">
        <v>0</v>
      </c>
      <c r="M112">
        <v>24</v>
      </c>
      <c r="N112">
        <v>0</v>
      </c>
      <c r="O112">
        <v>0</v>
      </c>
      <c r="P112">
        <v>0</v>
      </c>
      <c r="Q112">
        <v>0</v>
      </c>
    </row>
    <row r="113" spans="1:17" x14ac:dyDescent="0.25">
      <c r="A113" t="s">
        <v>16067</v>
      </c>
      <c r="B113" t="s">
        <v>74</v>
      </c>
      <c r="C113" t="s">
        <v>115</v>
      </c>
      <c r="D113" t="s">
        <v>526</v>
      </c>
      <c r="E113" t="s">
        <v>563</v>
      </c>
      <c r="F113" t="s">
        <v>399</v>
      </c>
      <c r="G113">
        <v>0</v>
      </c>
      <c r="H113">
        <v>24</v>
      </c>
      <c r="I113">
        <v>1</v>
      </c>
      <c r="J113">
        <v>19</v>
      </c>
      <c r="K113">
        <v>2</v>
      </c>
      <c r="L113">
        <v>2</v>
      </c>
      <c r="M113">
        <v>0</v>
      </c>
      <c r="N113">
        <v>0</v>
      </c>
      <c r="O113">
        <v>0</v>
      </c>
      <c r="P113">
        <v>0</v>
      </c>
      <c r="Q113">
        <v>0</v>
      </c>
    </row>
    <row r="114" spans="1:17" x14ac:dyDescent="0.25">
      <c r="A114" t="s">
        <v>16068</v>
      </c>
      <c r="B114" t="s">
        <v>74</v>
      </c>
      <c r="C114" t="s">
        <v>115</v>
      </c>
      <c r="D114" t="s">
        <v>526</v>
      </c>
      <c r="E114" t="s">
        <v>563</v>
      </c>
      <c r="F114" t="s">
        <v>4245</v>
      </c>
      <c r="G114">
        <v>0</v>
      </c>
      <c r="H114">
        <v>0</v>
      </c>
      <c r="I114">
        <v>0</v>
      </c>
      <c r="J114">
        <v>0</v>
      </c>
      <c r="K114">
        <v>0</v>
      </c>
      <c r="L114">
        <v>0</v>
      </c>
      <c r="M114">
        <v>24</v>
      </c>
      <c r="N114">
        <v>0</v>
      </c>
      <c r="O114">
        <v>0</v>
      </c>
      <c r="P114">
        <v>0</v>
      </c>
      <c r="Q114">
        <v>0</v>
      </c>
    </row>
    <row r="115" spans="1:17" x14ac:dyDescent="0.25">
      <c r="A115" t="s">
        <v>16069</v>
      </c>
      <c r="B115" t="s">
        <v>74</v>
      </c>
      <c r="C115" t="s">
        <v>115</v>
      </c>
      <c r="D115" t="s">
        <v>526</v>
      </c>
      <c r="E115" t="s">
        <v>563</v>
      </c>
      <c r="F115" t="s">
        <v>394</v>
      </c>
      <c r="G115">
        <v>0</v>
      </c>
      <c r="H115">
        <v>0</v>
      </c>
      <c r="I115">
        <v>0</v>
      </c>
      <c r="J115">
        <v>0</v>
      </c>
      <c r="K115">
        <v>0</v>
      </c>
      <c r="L115">
        <v>0</v>
      </c>
      <c r="M115">
        <v>0</v>
      </c>
      <c r="N115">
        <v>19</v>
      </c>
      <c r="O115">
        <v>18</v>
      </c>
      <c r="P115">
        <v>1</v>
      </c>
      <c r="Q115">
        <v>0</v>
      </c>
    </row>
    <row r="116" spans="1:17" x14ac:dyDescent="0.25">
      <c r="A116" t="s">
        <v>16070</v>
      </c>
      <c r="B116" t="s">
        <v>74</v>
      </c>
      <c r="C116" t="s">
        <v>115</v>
      </c>
      <c r="D116" t="s">
        <v>526</v>
      </c>
      <c r="E116" t="s">
        <v>563</v>
      </c>
      <c r="F116" t="s">
        <v>395</v>
      </c>
      <c r="G116">
        <v>0</v>
      </c>
      <c r="H116">
        <v>0</v>
      </c>
      <c r="I116">
        <v>0</v>
      </c>
      <c r="J116">
        <v>0</v>
      </c>
      <c r="K116">
        <v>0</v>
      </c>
      <c r="L116">
        <v>0</v>
      </c>
      <c r="M116">
        <v>0</v>
      </c>
      <c r="N116">
        <v>13</v>
      </c>
      <c r="O116">
        <v>12</v>
      </c>
      <c r="P116">
        <v>1</v>
      </c>
      <c r="Q116">
        <v>0</v>
      </c>
    </row>
    <row r="117" spans="1:17" x14ac:dyDescent="0.25">
      <c r="A117" t="s">
        <v>14679</v>
      </c>
      <c r="B117" t="s">
        <v>72</v>
      </c>
      <c r="C117" t="s">
        <v>103</v>
      </c>
      <c r="D117" t="s">
        <v>529</v>
      </c>
      <c r="E117" t="s">
        <v>563</v>
      </c>
      <c r="F117" t="s">
        <v>525</v>
      </c>
      <c r="G117">
        <v>4</v>
      </c>
      <c r="H117">
        <v>0</v>
      </c>
      <c r="I117">
        <v>0</v>
      </c>
      <c r="J117">
        <v>0</v>
      </c>
      <c r="K117">
        <v>0</v>
      </c>
      <c r="L117">
        <v>0</v>
      </c>
      <c r="M117">
        <v>0</v>
      </c>
      <c r="N117">
        <v>0</v>
      </c>
      <c r="O117">
        <v>0</v>
      </c>
      <c r="P117">
        <v>0</v>
      </c>
      <c r="Q117">
        <v>0</v>
      </c>
    </row>
    <row r="118" spans="1:17" x14ac:dyDescent="0.25">
      <c r="A118" t="s">
        <v>21658</v>
      </c>
      <c r="B118" t="s">
        <v>72</v>
      </c>
      <c r="C118" t="s">
        <v>103</v>
      </c>
      <c r="D118" t="s">
        <v>529</v>
      </c>
      <c r="E118" t="s">
        <v>21471</v>
      </c>
      <c r="F118" t="s">
        <v>525</v>
      </c>
      <c r="G118">
        <v>4</v>
      </c>
      <c r="H118">
        <v>0</v>
      </c>
      <c r="I118">
        <v>0</v>
      </c>
      <c r="J118">
        <v>0</v>
      </c>
      <c r="K118">
        <v>0</v>
      </c>
      <c r="L118">
        <v>0</v>
      </c>
      <c r="M118">
        <v>0</v>
      </c>
      <c r="N118">
        <v>0</v>
      </c>
      <c r="O118">
        <v>0</v>
      </c>
      <c r="P118">
        <v>0</v>
      </c>
      <c r="Q118">
        <v>0</v>
      </c>
    </row>
    <row r="119" spans="1:17" x14ac:dyDescent="0.25">
      <c r="A119" t="s">
        <v>14680</v>
      </c>
      <c r="B119" t="s">
        <v>72</v>
      </c>
      <c r="C119" t="s">
        <v>103</v>
      </c>
      <c r="D119" t="s">
        <v>526</v>
      </c>
      <c r="E119" t="s">
        <v>563</v>
      </c>
      <c r="F119" t="s">
        <v>396</v>
      </c>
      <c r="G119">
        <v>0</v>
      </c>
      <c r="H119">
        <v>14</v>
      </c>
      <c r="I119">
        <v>0</v>
      </c>
      <c r="J119">
        <v>14</v>
      </c>
      <c r="K119">
        <v>0</v>
      </c>
      <c r="L119">
        <v>0</v>
      </c>
      <c r="M119">
        <v>0</v>
      </c>
      <c r="N119">
        <v>0</v>
      </c>
      <c r="O119">
        <v>0</v>
      </c>
      <c r="P119">
        <v>0</v>
      </c>
      <c r="Q119">
        <v>0</v>
      </c>
    </row>
    <row r="120" spans="1:17" x14ac:dyDescent="0.25">
      <c r="A120" t="s">
        <v>14681</v>
      </c>
      <c r="B120" t="s">
        <v>72</v>
      </c>
      <c r="C120" t="s">
        <v>103</v>
      </c>
      <c r="D120" t="s">
        <v>526</v>
      </c>
      <c r="E120" t="s">
        <v>563</v>
      </c>
      <c r="F120" t="s">
        <v>4236</v>
      </c>
      <c r="G120">
        <v>0</v>
      </c>
      <c r="H120">
        <v>14</v>
      </c>
      <c r="I120">
        <v>0</v>
      </c>
      <c r="J120">
        <v>14</v>
      </c>
      <c r="K120">
        <v>0</v>
      </c>
      <c r="L120">
        <v>0</v>
      </c>
      <c r="M120">
        <v>0</v>
      </c>
      <c r="N120">
        <v>0</v>
      </c>
      <c r="O120">
        <v>0</v>
      </c>
      <c r="P120">
        <v>0</v>
      </c>
      <c r="Q120">
        <v>0</v>
      </c>
    </row>
    <row r="121" spans="1:17" x14ac:dyDescent="0.25">
      <c r="A121" t="s">
        <v>15918</v>
      </c>
      <c r="B121" t="s">
        <v>72</v>
      </c>
      <c r="C121" t="s">
        <v>103</v>
      </c>
      <c r="D121" t="s">
        <v>526</v>
      </c>
      <c r="E121" t="s">
        <v>563</v>
      </c>
      <c r="F121" t="s">
        <v>4238</v>
      </c>
      <c r="G121">
        <v>0</v>
      </c>
      <c r="H121">
        <v>0</v>
      </c>
      <c r="I121">
        <v>0</v>
      </c>
      <c r="J121">
        <v>0</v>
      </c>
      <c r="K121">
        <v>0</v>
      </c>
      <c r="L121">
        <v>0</v>
      </c>
      <c r="M121">
        <v>14</v>
      </c>
      <c r="N121">
        <v>0</v>
      </c>
      <c r="O121">
        <v>0</v>
      </c>
      <c r="P121">
        <v>0</v>
      </c>
      <c r="Q121">
        <v>0</v>
      </c>
    </row>
    <row r="122" spans="1:17" x14ac:dyDescent="0.25">
      <c r="A122" t="s">
        <v>15919</v>
      </c>
      <c r="B122" t="s">
        <v>72</v>
      </c>
      <c r="C122" t="s">
        <v>103</v>
      </c>
      <c r="D122" t="s">
        <v>526</v>
      </c>
      <c r="E122" t="s">
        <v>563</v>
      </c>
      <c r="F122" t="s">
        <v>397</v>
      </c>
      <c r="G122">
        <v>0</v>
      </c>
      <c r="H122">
        <v>14</v>
      </c>
      <c r="I122">
        <v>0</v>
      </c>
      <c r="J122">
        <v>14</v>
      </c>
      <c r="K122">
        <v>0</v>
      </c>
      <c r="L122">
        <v>0</v>
      </c>
      <c r="M122">
        <v>0</v>
      </c>
      <c r="N122">
        <v>0</v>
      </c>
      <c r="O122">
        <v>0</v>
      </c>
      <c r="P122">
        <v>0</v>
      </c>
      <c r="Q122">
        <v>0</v>
      </c>
    </row>
    <row r="123" spans="1:17" x14ac:dyDescent="0.25">
      <c r="A123" t="s">
        <v>15920</v>
      </c>
      <c r="B123" t="s">
        <v>72</v>
      </c>
      <c r="C123" t="s">
        <v>103</v>
      </c>
      <c r="D123" t="s">
        <v>526</v>
      </c>
      <c r="E123" t="s">
        <v>563</v>
      </c>
      <c r="F123" t="s">
        <v>398</v>
      </c>
      <c r="G123">
        <v>0</v>
      </c>
      <c r="H123">
        <v>14</v>
      </c>
      <c r="I123">
        <v>0</v>
      </c>
      <c r="J123">
        <v>14</v>
      </c>
      <c r="K123">
        <v>0</v>
      </c>
      <c r="L123">
        <v>0</v>
      </c>
      <c r="M123">
        <v>0</v>
      </c>
      <c r="N123">
        <v>0</v>
      </c>
      <c r="O123">
        <v>0</v>
      </c>
      <c r="P123">
        <v>0</v>
      </c>
      <c r="Q123">
        <v>0</v>
      </c>
    </row>
    <row r="124" spans="1:17" x14ac:dyDescent="0.25">
      <c r="A124" t="s">
        <v>15921</v>
      </c>
      <c r="B124" t="s">
        <v>72</v>
      </c>
      <c r="C124" t="s">
        <v>103</v>
      </c>
      <c r="D124" t="s">
        <v>526</v>
      </c>
      <c r="E124" t="s">
        <v>563</v>
      </c>
      <c r="F124" t="s">
        <v>4242</v>
      </c>
      <c r="G124">
        <v>0</v>
      </c>
      <c r="H124">
        <v>0</v>
      </c>
      <c r="I124">
        <v>0</v>
      </c>
      <c r="J124">
        <v>0</v>
      </c>
      <c r="K124">
        <v>0</v>
      </c>
      <c r="L124">
        <v>0</v>
      </c>
      <c r="M124">
        <v>14</v>
      </c>
      <c r="N124">
        <v>0</v>
      </c>
      <c r="O124">
        <v>0</v>
      </c>
      <c r="P124">
        <v>0</v>
      </c>
      <c r="Q124">
        <v>0</v>
      </c>
    </row>
    <row r="125" spans="1:17" x14ac:dyDescent="0.25">
      <c r="A125" t="s">
        <v>15922</v>
      </c>
      <c r="B125" t="s">
        <v>72</v>
      </c>
      <c r="C125" t="s">
        <v>103</v>
      </c>
      <c r="D125" t="s">
        <v>526</v>
      </c>
      <c r="E125" t="s">
        <v>563</v>
      </c>
      <c r="F125" t="s">
        <v>399</v>
      </c>
      <c r="G125">
        <v>0</v>
      </c>
      <c r="H125">
        <v>14</v>
      </c>
      <c r="I125">
        <v>0</v>
      </c>
      <c r="J125">
        <v>14</v>
      </c>
      <c r="K125">
        <v>0</v>
      </c>
      <c r="L125">
        <v>0</v>
      </c>
      <c r="M125">
        <v>0</v>
      </c>
      <c r="N125">
        <v>0</v>
      </c>
      <c r="O125">
        <v>0</v>
      </c>
      <c r="P125">
        <v>0</v>
      </c>
      <c r="Q125">
        <v>0</v>
      </c>
    </row>
    <row r="126" spans="1:17" x14ac:dyDescent="0.25">
      <c r="A126" t="s">
        <v>15923</v>
      </c>
      <c r="B126" t="s">
        <v>72</v>
      </c>
      <c r="C126" t="s">
        <v>103</v>
      </c>
      <c r="D126" t="s">
        <v>526</v>
      </c>
      <c r="E126" t="s">
        <v>563</v>
      </c>
      <c r="F126" t="s">
        <v>4245</v>
      </c>
      <c r="G126">
        <v>0</v>
      </c>
      <c r="H126">
        <v>0</v>
      </c>
      <c r="I126">
        <v>0</v>
      </c>
      <c r="J126">
        <v>0</v>
      </c>
      <c r="K126">
        <v>0</v>
      </c>
      <c r="L126">
        <v>0</v>
      </c>
      <c r="M126">
        <v>14</v>
      </c>
      <c r="N126">
        <v>0</v>
      </c>
      <c r="O126">
        <v>0</v>
      </c>
      <c r="P126">
        <v>0</v>
      </c>
      <c r="Q126">
        <v>0</v>
      </c>
    </row>
    <row r="127" spans="1:17" x14ac:dyDescent="0.25">
      <c r="A127" t="s">
        <v>15924</v>
      </c>
      <c r="B127" t="s">
        <v>72</v>
      </c>
      <c r="C127" t="s">
        <v>103</v>
      </c>
      <c r="D127" t="s">
        <v>526</v>
      </c>
      <c r="E127" t="s">
        <v>563</v>
      </c>
      <c r="F127" t="s">
        <v>394</v>
      </c>
      <c r="G127">
        <v>0</v>
      </c>
      <c r="H127">
        <v>0</v>
      </c>
      <c r="I127">
        <v>0</v>
      </c>
      <c r="J127">
        <v>0</v>
      </c>
      <c r="K127">
        <v>0</v>
      </c>
      <c r="L127">
        <v>0</v>
      </c>
      <c r="M127">
        <v>0</v>
      </c>
      <c r="N127">
        <v>12</v>
      </c>
      <c r="O127">
        <v>12</v>
      </c>
      <c r="P127">
        <v>0</v>
      </c>
      <c r="Q127">
        <v>0</v>
      </c>
    </row>
    <row r="128" spans="1:17" x14ac:dyDescent="0.25">
      <c r="A128" t="s">
        <v>15925</v>
      </c>
      <c r="B128" t="s">
        <v>72</v>
      </c>
      <c r="C128" t="s">
        <v>103</v>
      </c>
      <c r="D128" t="s">
        <v>526</v>
      </c>
      <c r="E128" t="s">
        <v>563</v>
      </c>
      <c r="F128" t="s">
        <v>395</v>
      </c>
      <c r="G128">
        <v>0</v>
      </c>
      <c r="H128">
        <v>0</v>
      </c>
      <c r="I128">
        <v>0</v>
      </c>
      <c r="J128">
        <v>0</v>
      </c>
      <c r="K128">
        <v>0</v>
      </c>
      <c r="L128">
        <v>0</v>
      </c>
      <c r="M128">
        <v>0</v>
      </c>
      <c r="N128">
        <v>9</v>
      </c>
      <c r="O128">
        <v>9</v>
      </c>
      <c r="P128">
        <v>0</v>
      </c>
      <c r="Q128">
        <v>0</v>
      </c>
    </row>
    <row r="129" spans="1:17" x14ac:dyDescent="0.25">
      <c r="A129" t="s">
        <v>15926</v>
      </c>
      <c r="B129" t="s">
        <v>72</v>
      </c>
      <c r="C129" t="s">
        <v>103</v>
      </c>
      <c r="D129" t="s">
        <v>526</v>
      </c>
      <c r="E129" t="s">
        <v>563</v>
      </c>
      <c r="F129" t="s">
        <v>525</v>
      </c>
      <c r="G129">
        <v>14</v>
      </c>
      <c r="H129">
        <v>0</v>
      </c>
      <c r="I129">
        <v>0</v>
      </c>
      <c r="J129">
        <v>0</v>
      </c>
      <c r="K129">
        <v>0</v>
      </c>
      <c r="L129">
        <v>0</v>
      </c>
      <c r="M129">
        <v>0</v>
      </c>
      <c r="N129">
        <v>0</v>
      </c>
      <c r="O129">
        <v>0</v>
      </c>
      <c r="P129">
        <v>0</v>
      </c>
      <c r="Q129">
        <v>0</v>
      </c>
    </row>
    <row r="130" spans="1:17" x14ac:dyDescent="0.25">
      <c r="A130" t="s">
        <v>21659</v>
      </c>
      <c r="B130" t="s">
        <v>72</v>
      </c>
      <c r="C130" t="s">
        <v>103</v>
      </c>
      <c r="D130" t="s">
        <v>526</v>
      </c>
      <c r="E130" t="s">
        <v>21471</v>
      </c>
      <c r="F130" t="s">
        <v>396</v>
      </c>
      <c r="G130">
        <v>0</v>
      </c>
      <c r="H130">
        <v>19</v>
      </c>
      <c r="I130">
        <v>4</v>
      </c>
      <c r="J130">
        <v>14</v>
      </c>
      <c r="K130">
        <v>1</v>
      </c>
      <c r="L130">
        <v>0</v>
      </c>
      <c r="M130">
        <v>0</v>
      </c>
      <c r="N130">
        <v>0</v>
      </c>
      <c r="O130">
        <v>0</v>
      </c>
      <c r="P130">
        <v>0</v>
      </c>
      <c r="Q130">
        <v>0</v>
      </c>
    </row>
    <row r="131" spans="1:17" x14ac:dyDescent="0.25">
      <c r="A131" t="s">
        <v>21660</v>
      </c>
      <c r="B131" t="s">
        <v>72</v>
      </c>
      <c r="C131" t="s">
        <v>103</v>
      </c>
      <c r="D131" t="s">
        <v>526</v>
      </c>
      <c r="E131" t="s">
        <v>21471</v>
      </c>
      <c r="F131" t="s">
        <v>4236</v>
      </c>
      <c r="G131">
        <v>0</v>
      </c>
      <c r="H131">
        <v>19</v>
      </c>
      <c r="I131">
        <v>4</v>
      </c>
      <c r="J131">
        <v>14</v>
      </c>
      <c r="K131">
        <v>1</v>
      </c>
      <c r="L131">
        <v>0</v>
      </c>
      <c r="M131">
        <v>0</v>
      </c>
      <c r="N131">
        <v>0</v>
      </c>
      <c r="O131">
        <v>0</v>
      </c>
      <c r="P131">
        <v>0</v>
      </c>
      <c r="Q131">
        <v>0</v>
      </c>
    </row>
    <row r="132" spans="1:17" x14ac:dyDescent="0.25">
      <c r="A132" t="s">
        <v>21661</v>
      </c>
      <c r="B132" t="s">
        <v>72</v>
      </c>
      <c r="C132" t="s">
        <v>103</v>
      </c>
      <c r="D132" t="s">
        <v>526</v>
      </c>
      <c r="E132" t="s">
        <v>21471</v>
      </c>
      <c r="F132" t="s">
        <v>4238</v>
      </c>
      <c r="G132">
        <v>0</v>
      </c>
      <c r="H132">
        <v>0</v>
      </c>
      <c r="I132">
        <v>0</v>
      </c>
      <c r="J132">
        <v>0</v>
      </c>
      <c r="K132">
        <v>0</v>
      </c>
      <c r="L132">
        <v>0</v>
      </c>
      <c r="M132">
        <v>19</v>
      </c>
      <c r="N132">
        <v>0</v>
      </c>
      <c r="O132">
        <v>0</v>
      </c>
      <c r="P132">
        <v>0</v>
      </c>
      <c r="Q132">
        <v>0</v>
      </c>
    </row>
    <row r="133" spans="1:17" x14ac:dyDescent="0.25">
      <c r="A133" t="s">
        <v>21662</v>
      </c>
      <c r="B133" t="s">
        <v>72</v>
      </c>
      <c r="C133" t="s">
        <v>103</v>
      </c>
      <c r="D133" t="s">
        <v>526</v>
      </c>
      <c r="E133" t="s">
        <v>21471</v>
      </c>
      <c r="F133" t="s">
        <v>397</v>
      </c>
      <c r="G133">
        <v>0</v>
      </c>
      <c r="H133">
        <v>19</v>
      </c>
      <c r="I133">
        <v>4</v>
      </c>
      <c r="J133">
        <v>14</v>
      </c>
      <c r="K133">
        <v>1</v>
      </c>
      <c r="L133">
        <v>0</v>
      </c>
      <c r="M133">
        <v>0</v>
      </c>
      <c r="N133">
        <v>0</v>
      </c>
      <c r="O133">
        <v>0</v>
      </c>
      <c r="P133">
        <v>0</v>
      </c>
      <c r="Q133">
        <v>0</v>
      </c>
    </row>
    <row r="134" spans="1:17" x14ac:dyDescent="0.25">
      <c r="A134" t="s">
        <v>21663</v>
      </c>
      <c r="B134" t="s">
        <v>72</v>
      </c>
      <c r="C134" t="s">
        <v>103</v>
      </c>
      <c r="D134" t="s">
        <v>526</v>
      </c>
      <c r="E134" t="s">
        <v>21471</v>
      </c>
      <c r="F134" t="s">
        <v>398</v>
      </c>
      <c r="G134">
        <v>0</v>
      </c>
      <c r="H134">
        <v>19</v>
      </c>
      <c r="I134">
        <v>4</v>
      </c>
      <c r="J134">
        <v>14</v>
      </c>
      <c r="K134">
        <v>1</v>
      </c>
      <c r="L134">
        <v>0</v>
      </c>
      <c r="M134">
        <v>0</v>
      </c>
      <c r="N134">
        <v>0</v>
      </c>
      <c r="O134">
        <v>0</v>
      </c>
      <c r="P134">
        <v>0</v>
      </c>
      <c r="Q134">
        <v>0</v>
      </c>
    </row>
    <row r="135" spans="1:17" x14ac:dyDescent="0.25">
      <c r="A135" t="s">
        <v>21664</v>
      </c>
      <c r="B135" t="s">
        <v>72</v>
      </c>
      <c r="C135" t="s">
        <v>103</v>
      </c>
      <c r="D135" t="s">
        <v>526</v>
      </c>
      <c r="E135" t="s">
        <v>21471</v>
      </c>
      <c r="F135" t="s">
        <v>4242</v>
      </c>
      <c r="G135">
        <v>0</v>
      </c>
      <c r="H135">
        <v>0</v>
      </c>
      <c r="I135">
        <v>0</v>
      </c>
      <c r="J135">
        <v>0</v>
      </c>
      <c r="K135">
        <v>0</v>
      </c>
      <c r="L135">
        <v>0</v>
      </c>
      <c r="M135">
        <v>19</v>
      </c>
      <c r="N135">
        <v>0</v>
      </c>
      <c r="O135">
        <v>0</v>
      </c>
      <c r="P135">
        <v>0</v>
      </c>
      <c r="Q135">
        <v>0</v>
      </c>
    </row>
    <row r="136" spans="1:17" x14ac:dyDescent="0.25">
      <c r="A136" t="s">
        <v>21665</v>
      </c>
      <c r="B136" t="s">
        <v>72</v>
      </c>
      <c r="C136" t="s">
        <v>103</v>
      </c>
      <c r="D136" t="s">
        <v>526</v>
      </c>
      <c r="E136" t="s">
        <v>21471</v>
      </c>
      <c r="F136" t="s">
        <v>399</v>
      </c>
      <c r="G136">
        <v>0</v>
      </c>
      <c r="H136">
        <v>19</v>
      </c>
      <c r="I136">
        <v>4</v>
      </c>
      <c r="J136">
        <v>14</v>
      </c>
      <c r="K136">
        <v>1</v>
      </c>
      <c r="L136">
        <v>0</v>
      </c>
      <c r="M136">
        <v>0</v>
      </c>
      <c r="N136">
        <v>0</v>
      </c>
      <c r="O136">
        <v>0</v>
      </c>
      <c r="P136">
        <v>0</v>
      </c>
      <c r="Q136">
        <v>0</v>
      </c>
    </row>
    <row r="137" spans="1:17" x14ac:dyDescent="0.25">
      <c r="A137" t="s">
        <v>21666</v>
      </c>
      <c r="B137" t="s">
        <v>72</v>
      </c>
      <c r="C137" t="s">
        <v>103</v>
      </c>
      <c r="D137" t="s">
        <v>526</v>
      </c>
      <c r="E137" t="s">
        <v>21471</v>
      </c>
      <c r="F137" t="s">
        <v>4245</v>
      </c>
      <c r="G137">
        <v>0</v>
      </c>
      <c r="H137">
        <v>0</v>
      </c>
      <c r="I137">
        <v>0</v>
      </c>
      <c r="J137">
        <v>0</v>
      </c>
      <c r="K137">
        <v>0</v>
      </c>
      <c r="L137">
        <v>0</v>
      </c>
      <c r="M137">
        <v>19</v>
      </c>
      <c r="N137">
        <v>0</v>
      </c>
      <c r="O137">
        <v>0</v>
      </c>
      <c r="P137">
        <v>0</v>
      </c>
      <c r="Q137">
        <v>0</v>
      </c>
    </row>
    <row r="138" spans="1:17" x14ac:dyDescent="0.25">
      <c r="A138" t="s">
        <v>21667</v>
      </c>
      <c r="B138" t="s">
        <v>72</v>
      </c>
      <c r="C138" t="s">
        <v>103</v>
      </c>
      <c r="D138" t="s">
        <v>526</v>
      </c>
      <c r="E138" t="s">
        <v>21471</v>
      </c>
      <c r="F138" t="s">
        <v>394</v>
      </c>
      <c r="G138">
        <v>0</v>
      </c>
      <c r="H138">
        <v>0</v>
      </c>
      <c r="I138">
        <v>0</v>
      </c>
      <c r="J138">
        <v>0</v>
      </c>
      <c r="K138">
        <v>0</v>
      </c>
      <c r="L138">
        <v>0</v>
      </c>
      <c r="M138">
        <v>0</v>
      </c>
      <c r="N138">
        <v>13</v>
      </c>
      <c r="O138">
        <v>13</v>
      </c>
      <c r="P138">
        <v>0</v>
      </c>
      <c r="Q138">
        <v>0</v>
      </c>
    </row>
    <row r="139" spans="1:17" x14ac:dyDescent="0.25">
      <c r="A139" t="s">
        <v>21668</v>
      </c>
      <c r="B139" t="s">
        <v>72</v>
      </c>
      <c r="C139" t="s">
        <v>103</v>
      </c>
      <c r="D139" t="s">
        <v>526</v>
      </c>
      <c r="E139" t="s">
        <v>21471</v>
      </c>
      <c r="F139" t="s">
        <v>395</v>
      </c>
      <c r="G139">
        <v>0</v>
      </c>
      <c r="H139">
        <v>0</v>
      </c>
      <c r="I139">
        <v>0</v>
      </c>
      <c r="J139">
        <v>0</v>
      </c>
      <c r="K139">
        <v>0</v>
      </c>
      <c r="L139">
        <v>0</v>
      </c>
      <c r="M139">
        <v>0</v>
      </c>
      <c r="N139">
        <v>12</v>
      </c>
      <c r="O139">
        <v>12</v>
      </c>
      <c r="P139">
        <v>0</v>
      </c>
      <c r="Q139">
        <v>0</v>
      </c>
    </row>
    <row r="140" spans="1:17" x14ac:dyDescent="0.25">
      <c r="A140" t="s">
        <v>21669</v>
      </c>
      <c r="B140" t="s">
        <v>72</v>
      </c>
      <c r="C140" t="s">
        <v>103</v>
      </c>
      <c r="D140" t="s">
        <v>526</v>
      </c>
      <c r="E140" t="s">
        <v>21471</v>
      </c>
      <c r="F140" t="s">
        <v>525</v>
      </c>
      <c r="G140">
        <v>19</v>
      </c>
      <c r="H140">
        <v>0</v>
      </c>
      <c r="I140">
        <v>0</v>
      </c>
      <c r="J140">
        <v>0</v>
      </c>
      <c r="K140">
        <v>0</v>
      </c>
      <c r="L140">
        <v>0</v>
      </c>
      <c r="M140">
        <v>0</v>
      </c>
      <c r="N140">
        <v>0</v>
      </c>
      <c r="O140">
        <v>0</v>
      </c>
      <c r="P140">
        <v>0</v>
      </c>
      <c r="Q140">
        <v>0</v>
      </c>
    </row>
    <row r="141" spans="1:17" x14ac:dyDescent="0.25">
      <c r="A141" t="s">
        <v>15927</v>
      </c>
      <c r="B141" t="s">
        <v>72</v>
      </c>
      <c r="C141" t="s">
        <v>103</v>
      </c>
      <c r="D141" t="s">
        <v>527</v>
      </c>
      <c r="E141" t="s">
        <v>563</v>
      </c>
      <c r="F141" t="s">
        <v>528</v>
      </c>
      <c r="G141">
        <v>0</v>
      </c>
      <c r="H141">
        <v>0</v>
      </c>
      <c r="I141">
        <v>0</v>
      </c>
      <c r="J141">
        <v>0</v>
      </c>
      <c r="K141">
        <v>0</v>
      </c>
      <c r="L141">
        <v>0</v>
      </c>
      <c r="M141">
        <v>0</v>
      </c>
      <c r="N141">
        <v>1</v>
      </c>
      <c r="O141">
        <v>1</v>
      </c>
      <c r="P141">
        <v>0</v>
      </c>
      <c r="Q141">
        <v>0</v>
      </c>
    </row>
    <row r="142" spans="1:17" x14ac:dyDescent="0.25">
      <c r="A142" t="s">
        <v>15928</v>
      </c>
      <c r="B142" t="s">
        <v>72</v>
      </c>
      <c r="C142" t="s">
        <v>103</v>
      </c>
      <c r="D142" t="s">
        <v>527</v>
      </c>
      <c r="E142" t="s">
        <v>563</v>
      </c>
      <c r="F142" t="s">
        <v>525</v>
      </c>
      <c r="G142">
        <v>1</v>
      </c>
      <c r="H142">
        <v>0</v>
      </c>
      <c r="I142">
        <v>0</v>
      </c>
      <c r="J142">
        <v>0</v>
      </c>
      <c r="K142">
        <v>0</v>
      </c>
      <c r="L142">
        <v>0</v>
      </c>
      <c r="M142">
        <v>0</v>
      </c>
      <c r="N142">
        <v>0</v>
      </c>
      <c r="O142">
        <v>0</v>
      </c>
      <c r="P142">
        <v>0</v>
      </c>
      <c r="Q142">
        <v>0</v>
      </c>
    </row>
    <row r="143" spans="1:17" x14ac:dyDescent="0.25">
      <c r="A143" t="s">
        <v>21670</v>
      </c>
      <c r="B143" t="s">
        <v>72</v>
      </c>
      <c r="C143" t="s">
        <v>103</v>
      </c>
      <c r="D143" t="s">
        <v>527</v>
      </c>
      <c r="E143" t="s">
        <v>21471</v>
      </c>
      <c r="F143" t="s">
        <v>528</v>
      </c>
      <c r="G143">
        <v>0</v>
      </c>
      <c r="H143">
        <v>0</v>
      </c>
      <c r="I143">
        <v>0</v>
      </c>
      <c r="J143">
        <v>0</v>
      </c>
      <c r="K143">
        <v>0</v>
      </c>
      <c r="L143">
        <v>0</v>
      </c>
      <c r="M143">
        <v>0</v>
      </c>
      <c r="N143">
        <v>1</v>
      </c>
      <c r="O143">
        <v>1</v>
      </c>
      <c r="P143">
        <v>0</v>
      </c>
      <c r="Q143">
        <v>0</v>
      </c>
    </row>
    <row r="144" spans="1:17" x14ac:dyDescent="0.25">
      <c r="A144" t="s">
        <v>21671</v>
      </c>
      <c r="B144" t="s">
        <v>72</v>
      </c>
      <c r="C144" t="s">
        <v>103</v>
      </c>
      <c r="D144" t="s">
        <v>527</v>
      </c>
      <c r="E144" t="s">
        <v>21471</v>
      </c>
      <c r="F144" t="s">
        <v>525</v>
      </c>
      <c r="G144">
        <v>1</v>
      </c>
      <c r="H144">
        <v>0</v>
      </c>
      <c r="I144">
        <v>0</v>
      </c>
      <c r="J144">
        <v>0</v>
      </c>
      <c r="K144">
        <v>0</v>
      </c>
      <c r="L144">
        <v>0</v>
      </c>
      <c r="M144">
        <v>0</v>
      </c>
      <c r="N144">
        <v>0</v>
      </c>
      <c r="O144">
        <v>0</v>
      </c>
      <c r="P144">
        <v>0</v>
      </c>
      <c r="Q144">
        <v>0</v>
      </c>
    </row>
    <row r="145" spans="1:17" x14ac:dyDescent="0.25">
      <c r="A145" t="s">
        <v>15929</v>
      </c>
      <c r="B145" t="s">
        <v>72</v>
      </c>
      <c r="C145" t="s">
        <v>103</v>
      </c>
      <c r="D145" t="s">
        <v>12971</v>
      </c>
      <c r="E145" t="s">
        <v>563</v>
      </c>
      <c r="F145" t="s">
        <v>525</v>
      </c>
      <c r="G145">
        <v>1</v>
      </c>
      <c r="H145">
        <v>0</v>
      </c>
      <c r="I145">
        <v>0</v>
      </c>
      <c r="J145">
        <v>0</v>
      </c>
      <c r="K145">
        <v>0</v>
      </c>
      <c r="L145">
        <v>0</v>
      </c>
      <c r="M145">
        <v>0</v>
      </c>
      <c r="N145">
        <v>0</v>
      </c>
      <c r="O145">
        <v>0</v>
      </c>
      <c r="P145">
        <v>0</v>
      </c>
      <c r="Q145">
        <v>0</v>
      </c>
    </row>
    <row r="146" spans="1:17" x14ac:dyDescent="0.25">
      <c r="A146" t="s">
        <v>21672</v>
      </c>
      <c r="B146" t="s">
        <v>72</v>
      </c>
      <c r="C146" t="s">
        <v>103</v>
      </c>
      <c r="D146" t="s">
        <v>12971</v>
      </c>
      <c r="E146" t="s">
        <v>21471</v>
      </c>
      <c r="F146" t="s">
        <v>525</v>
      </c>
      <c r="G146">
        <v>2</v>
      </c>
      <c r="H146">
        <v>0</v>
      </c>
      <c r="I146">
        <v>0</v>
      </c>
      <c r="J146">
        <v>0</v>
      </c>
      <c r="K146">
        <v>0</v>
      </c>
      <c r="L146">
        <v>0</v>
      </c>
      <c r="M146">
        <v>0</v>
      </c>
      <c r="N146">
        <v>0</v>
      </c>
      <c r="O146">
        <v>0</v>
      </c>
      <c r="P146">
        <v>0</v>
      </c>
      <c r="Q146">
        <v>0</v>
      </c>
    </row>
    <row r="147" spans="1:17" x14ac:dyDescent="0.25">
      <c r="A147" t="s">
        <v>15930</v>
      </c>
      <c r="B147" t="s">
        <v>72</v>
      </c>
      <c r="C147" t="s">
        <v>104</v>
      </c>
      <c r="D147" t="s">
        <v>529</v>
      </c>
      <c r="E147" t="s">
        <v>563</v>
      </c>
      <c r="F147" t="s">
        <v>525</v>
      </c>
      <c r="G147">
        <v>1</v>
      </c>
      <c r="H147">
        <v>0</v>
      </c>
      <c r="I147">
        <v>0</v>
      </c>
      <c r="J147">
        <v>0</v>
      </c>
      <c r="K147">
        <v>0</v>
      </c>
      <c r="L147">
        <v>0</v>
      </c>
      <c r="M147">
        <v>0</v>
      </c>
      <c r="N147">
        <v>0</v>
      </c>
      <c r="O147">
        <v>0</v>
      </c>
      <c r="P147">
        <v>0</v>
      </c>
      <c r="Q147">
        <v>0</v>
      </c>
    </row>
    <row r="148" spans="1:17" x14ac:dyDescent="0.25">
      <c r="A148" t="s">
        <v>21673</v>
      </c>
      <c r="B148" t="s">
        <v>72</v>
      </c>
      <c r="C148" t="s">
        <v>164</v>
      </c>
      <c r="D148" t="s">
        <v>526</v>
      </c>
      <c r="E148" t="s">
        <v>21471</v>
      </c>
      <c r="F148" t="s">
        <v>4242</v>
      </c>
      <c r="G148">
        <v>0</v>
      </c>
      <c r="H148">
        <v>0</v>
      </c>
      <c r="I148">
        <v>0</v>
      </c>
      <c r="J148">
        <v>0</v>
      </c>
      <c r="K148">
        <v>0</v>
      </c>
      <c r="L148">
        <v>0</v>
      </c>
      <c r="M148">
        <v>20</v>
      </c>
      <c r="N148">
        <v>0</v>
      </c>
      <c r="O148">
        <v>0</v>
      </c>
      <c r="P148">
        <v>0</v>
      </c>
      <c r="Q148">
        <v>0</v>
      </c>
    </row>
    <row r="149" spans="1:17" x14ac:dyDescent="0.25">
      <c r="A149" t="s">
        <v>21674</v>
      </c>
      <c r="B149" t="s">
        <v>72</v>
      </c>
      <c r="C149" t="s">
        <v>164</v>
      </c>
      <c r="D149" t="s">
        <v>526</v>
      </c>
      <c r="E149" t="s">
        <v>21471</v>
      </c>
      <c r="F149" t="s">
        <v>399</v>
      </c>
      <c r="G149">
        <v>0</v>
      </c>
      <c r="H149">
        <v>20</v>
      </c>
      <c r="I149">
        <v>1</v>
      </c>
      <c r="J149">
        <v>17</v>
      </c>
      <c r="K149">
        <v>2</v>
      </c>
      <c r="L149">
        <v>0</v>
      </c>
      <c r="M149">
        <v>0</v>
      </c>
      <c r="N149">
        <v>0</v>
      </c>
      <c r="O149">
        <v>0</v>
      </c>
      <c r="P149">
        <v>0</v>
      </c>
      <c r="Q149">
        <v>0</v>
      </c>
    </row>
    <row r="150" spans="1:17" x14ac:dyDescent="0.25">
      <c r="A150" t="s">
        <v>21675</v>
      </c>
      <c r="B150" t="s">
        <v>72</v>
      </c>
      <c r="C150" t="s">
        <v>164</v>
      </c>
      <c r="D150" t="s">
        <v>526</v>
      </c>
      <c r="E150" t="s">
        <v>21471</v>
      </c>
      <c r="F150" t="s">
        <v>4245</v>
      </c>
      <c r="G150">
        <v>0</v>
      </c>
      <c r="H150">
        <v>0</v>
      </c>
      <c r="I150">
        <v>0</v>
      </c>
      <c r="J150">
        <v>0</v>
      </c>
      <c r="K150">
        <v>0</v>
      </c>
      <c r="L150">
        <v>0</v>
      </c>
      <c r="M150">
        <v>20</v>
      </c>
      <c r="N150">
        <v>0</v>
      </c>
      <c r="O150">
        <v>0</v>
      </c>
      <c r="P150">
        <v>0</v>
      </c>
      <c r="Q150">
        <v>0</v>
      </c>
    </row>
    <row r="151" spans="1:17" x14ac:dyDescent="0.25">
      <c r="A151" t="s">
        <v>21676</v>
      </c>
      <c r="B151" t="s">
        <v>72</v>
      </c>
      <c r="C151" t="s">
        <v>164</v>
      </c>
      <c r="D151" t="s">
        <v>526</v>
      </c>
      <c r="E151" t="s">
        <v>21471</v>
      </c>
      <c r="F151" t="s">
        <v>394</v>
      </c>
      <c r="G151">
        <v>0</v>
      </c>
      <c r="H151">
        <v>0</v>
      </c>
      <c r="I151">
        <v>0</v>
      </c>
      <c r="J151">
        <v>0</v>
      </c>
      <c r="K151">
        <v>0</v>
      </c>
      <c r="L151">
        <v>0</v>
      </c>
      <c r="M151">
        <v>0</v>
      </c>
      <c r="N151">
        <v>12</v>
      </c>
      <c r="O151">
        <v>12</v>
      </c>
      <c r="P151">
        <v>0</v>
      </c>
      <c r="Q151">
        <v>0</v>
      </c>
    </row>
    <row r="152" spans="1:17" x14ac:dyDescent="0.25">
      <c r="A152" t="s">
        <v>21677</v>
      </c>
      <c r="B152" t="s">
        <v>72</v>
      </c>
      <c r="C152" t="s">
        <v>164</v>
      </c>
      <c r="D152" t="s">
        <v>526</v>
      </c>
      <c r="E152" t="s">
        <v>21471</v>
      </c>
      <c r="F152" t="s">
        <v>395</v>
      </c>
      <c r="G152">
        <v>0</v>
      </c>
      <c r="H152">
        <v>0</v>
      </c>
      <c r="I152">
        <v>0</v>
      </c>
      <c r="J152">
        <v>0</v>
      </c>
      <c r="K152">
        <v>0</v>
      </c>
      <c r="L152">
        <v>0</v>
      </c>
      <c r="M152">
        <v>0</v>
      </c>
      <c r="N152">
        <v>10</v>
      </c>
      <c r="O152">
        <v>10</v>
      </c>
      <c r="P152">
        <v>0</v>
      </c>
      <c r="Q152">
        <v>0</v>
      </c>
    </row>
    <row r="153" spans="1:17" x14ac:dyDescent="0.25">
      <c r="A153" t="s">
        <v>21678</v>
      </c>
      <c r="B153" t="s">
        <v>72</v>
      </c>
      <c r="C153" t="s">
        <v>164</v>
      </c>
      <c r="D153" t="s">
        <v>526</v>
      </c>
      <c r="E153" t="s">
        <v>21471</v>
      </c>
      <c r="F153" t="s">
        <v>525</v>
      </c>
      <c r="G153">
        <v>20</v>
      </c>
      <c r="H153">
        <v>0</v>
      </c>
      <c r="I153">
        <v>0</v>
      </c>
      <c r="J153">
        <v>0</v>
      </c>
      <c r="K153">
        <v>0</v>
      </c>
      <c r="L153">
        <v>0</v>
      </c>
      <c r="M153">
        <v>0</v>
      </c>
      <c r="N153">
        <v>0</v>
      </c>
      <c r="O153">
        <v>0</v>
      </c>
      <c r="P153">
        <v>0</v>
      </c>
      <c r="Q153">
        <v>0</v>
      </c>
    </row>
    <row r="154" spans="1:17" x14ac:dyDescent="0.25">
      <c r="A154" t="s">
        <v>15949</v>
      </c>
      <c r="B154" t="s">
        <v>72</v>
      </c>
      <c r="C154" t="s">
        <v>164</v>
      </c>
      <c r="D154" t="s">
        <v>527</v>
      </c>
      <c r="E154" t="s">
        <v>563</v>
      </c>
      <c r="F154" t="s">
        <v>528</v>
      </c>
      <c r="G154">
        <v>0</v>
      </c>
      <c r="H154">
        <v>0</v>
      </c>
      <c r="I154">
        <v>0</v>
      </c>
      <c r="J154">
        <v>0</v>
      </c>
      <c r="K154">
        <v>0</v>
      </c>
      <c r="L154">
        <v>0</v>
      </c>
      <c r="M154">
        <v>0</v>
      </c>
      <c r="N154">
        <v>4</v>
      </c>
      <c r="O154">
        <v>2</v>
      </c>
      <c r="P154">
        <v>2</v>
      </c>
      <c r="Q154">
        <v>0</v>
      </c>
    </row>
    <row r="155" spans="1:17" x14ac:dyDescent="0.25">
      <c r="A155" t="s">
        <v>15950</v>
      </c>
      <c r="B155" t="s">
        <v>72</v>
      </c>
      <c r="C155" t="s">
        <v>164</v>
      </c>
      <c r="D155" t="s">
        <v>527</v>
      </c>
      <c r="E155" t="s">
        <v>563</v>
      </c>
      <c r="F155" t="s">
        <v>525</v>
      </c>
      <c r="G155">
        <v>4</v>
      </c>
      <c r="H155">
        <v>0</v>
      </c>
      <c r="I155">
        <v>0</v>
      </c>
      <c r="J155">
        <v>0</v>
      </c>
      <c r="K155">
        <v>0</v>
      </c>
      <c r="L155">
        <v>0</v>
      </c>
      <c r="M155">
        <v>0</v>
      </c>
      <c r="N155">
        <v>0</v>
      </c>
      <c r="O155">
        <v>0</v>
      </c>
      <c r="P155">
        <v>0</v>
      </c>
      <c r="Q155">
        <v>0</v>
      </c>
    </row>
    <row r="156" spans="1:17" x14ac:dyDescent="0.25">
      <c r="A156" t="s">
        <v>21679</v>
      </c>
      <c r="B156" t="s">
        <v>72</v>
      </c>
      <c r="C156" t="s">
        <v>164</v>
      </c>
      <c r="D156" t="s">
        <v>527</v>
      </c>
      <c r="E156" t="s">
        <v>21471</v>
      </c>
      <c r="F156" t="s">
        <v>528</v>
      </c>
      <c r="G156">
        <v>0</v>
      </c>
      <c r="H156">
        <v>0</v>
      </c>
      <c r="I156">
        <v>0</v>
      </c>
      <c r="J156">
        <v>0</v>
      </c>
      <c r="K156">
        <v>0</v>
      </c>
      <c r="L156">
        <v>0</v>
      </c>
      <c r="M156">
        <v>0</v>
      </c>
      <c r="N156">
        <v>5</v>
      </c>
      <c r="O156">
        <v>3</v>
      </c>
      <c r="P156">
        <v>2</v>
      </c>
      <c r="Q156">
        <v>0</v>
      </c>
    </row>
    <row r="157" spans="1:17" x14ac:dyDescent="0.25">
      <c r="A157" t="s">
        <v>21680</v>
      </c>
      <c r="B157" t="s">
        <v>72</v>
      </c>
      <c r="C157" t="s">
        <v>164</v>
      </c>
      <c r="D157" t="s">
        <v>527</v>
      </c>
      <c r="E157" t="s">
        <v>21471</v>
      </c>
      <c r="F157" t="s">
        <v>525</v>
      </c>
      <c r="G157">
        <v>5</v>
      </c>
      <c r="H157">
        <v>0</v>
      </c>
      <c r="I157">
        <v>0</v>
      </c>
      <c r="J157">
        <v>0</v>
      </c>
      <c r="K157">
        <v>0</v>
      </c>
      <c r="L157">
        <v>0</v>
      </c>
      <c r="M157">
        <v>0</v>
      </c>
      <c r="N157">
        <v>0</v>
      </c>
      <c r="O157">
        <v>0</v>
      </c>
      <c r="P157">
        <v>0</v>
      </c>
      <c r="Q157">
        <v>0</v>
      </c>
    </row>
    <row r="158" spans="1:17" x14ac:dyDescent="0.25">
      <c r="A158" t="s">
        <v>16260</v>
      </c>
      <c r="B158" t="s">
        <v>72</v>
      </c>
      <c r="C158" t="s">
        <v>164</v>
      </c>
      <c r="D158" t="s">
        <v>12971</v>
      </c>
      <c r="E158" t="s">
        <v>563</v>
      </c>
      <c r="F158" t="s">
        <v>525</v>
      </c>
      <c r="G158">
        <v>2</v>
      </c>
      <c r="H158">
        <v>0</v>
      </c>
      <c r="I158">
        <v>0</v>
      </c>
      <c r="J158">
        <v>0</v>
      </c>
      <c r="K158">
        <v>0</v>
      </c>
      <c r="L158">
        <v>0</v>
      </c>
      <c r="M158">
        <v>0</v>
      </c>
      <c r="N158">
        <v>0</v>
      </c>
      <c r="O158">
        <v>0</v>
      </c>
      <c r="P158">
        <v>0</v>
      </c>
      <c r="Q158">
        <v>0</v>
      </c>
    </row>
    <row r="159" spans="1:17" x14ac:dyDescent="0.25">
      <c r="A159" t="s">
        <v>21681</v>
      </c>
      <c r="B159" t="s">
        <v>72</v>
      </c>
      <c r="C159" t="s">
        <v>164</v>
      </c>
      <c r="D159" t="s">
        <v>12971</v>
      </c>
      <c r="E159" t="s">
        <v>21471</v>
      </c>
      <c r="F159" t="s">
        <v>525</v>
      </c>
      <c r="G159">
        <v>3</v>
      </c>
      <c r="H159">
        <v>0</v>
      </c>
      <c r="I159">
        <v>0</v>
      </c>
      <c r="J159">
        <v>0</v>
      </c>
      <c r="K159">
        <v>0</v>
      </c>
      <c r="L159">
        <v>0</v>
      </c>
      <c r="M159">
        <v>0</v>
      </c>
      <c r="N159">
        <v>0</v>
      </c>
      <c r="O159">
        <v>0</v>
      </c>
      <c r="P159">
        <v>0</v>
      </c>
      <c r="Q159">
        <v>0</v>
      </c>
    </row>
    <row r="160" spans="1:17" x14ac:dyDescent="0.25">
      <c r="A160" t="s">
        <v>16261</v>
      </c>
      <c r="B160" t="s">
        <v>72</v>
      </c>
      <c r="C160" t="s">
        <v>165</v>
      </c>
      <c r="D160" t="s">
        <v>529</v>
      </c>
      <c r="E160" t="s">
        <v>563</v>
      </c>
      <c r="F160" t="s">
        <v>525</v>
      </c>
      <c r="G160">
        <v>1</v>
      </c>
      <c r="H160">
        <v>0</v>
      </c>
      <c r="I160">
        <v>0</v>
      </c>
      <c r="J160">
        <v>0</v>
      </c>
      <c r="K160">
        <v>0</v>
      </c>
      <c r="L160">
        <v>0</v>
      </c>
      <c r="M160">
        <v>0</v>
      </c>
      <c r="N160">
        <v>0</v>
      </c>
      <c r="O160">
        <v>0</v>
      </c>
      <c r="P160">
        <v>0</v>
      </c>
      <c r="Q160">
        <v>0</v>
      </c>
    </row>
    <row r="161" spans="1:17" x14ac:dyDescent="0.25">
      <c r="A161" t="s">
        <v>21682</v>
      </c>
      <c r="B161" t="s">
        <v>72</v>
      </c>
      <c r="C161" t="s">
        <v>165</v>
      </c>
      <c r="D161" t="s">
        <v>529</v>
      </c>
      <c r="E161" t="s">
        <v>21471</v>
      </c>
      <c r="F161" t="s">
        <v>525</v>
      </c>
      <c r="G161">
        <v>5</v>
      </c>
      <c r="H161">
        <v>0</v>
      </c>
      <c r="I161">
        <v>0</v>
      </c>
      <c r="J161">
        <v>0</v>
      </c>
      <c r="K161">
        <v>0</v>
      </c>
      <c r="L161">
        <v>0</v>
      </c>
      <c r="M161">
        <v>0</v>
      </c>
      <c r="N161">
        <v>0</v>
      </c>
      <c r="O161">
        <v>0</v>
      </c>
      <c r="P161">
        <v>0</v>
      </c>
      <c r="Q161">
        <v>0</v>
      </c>
    </row>
    <row r="162" spans="1:17" x14ac:dyDescent="0.25">
      <c r="A162" t="s">
        <v>16262</v>
      </c>
      <c r="B162" t="s">
        <v>72</v>
      </c>
      <c r="C162" t="s">
        <v>165</v>
      </c>
      <c r="D162" t="s">
        <v>526</v>
      </c>
      <c r="E162" t="s">
        <v>563</v>
      </c>
      <c r="F162" t="s">
        <v>396</v>
      </c>
      <c r="G162">
        <v>0</v>
      </c>
      <c r="H162">
        <v>41</v>
      </c>
      <c r="I162">
        <v>2</v>
      </c>
      <c r="J162">
        <v>38</v>
      </c>
      <c r="K162">
        <v>1</v>
      </c>
      <c r="L162">
        <v>0</v>
      </c>
      <c r="M162">
        <v>0</v>
      </c>
      <c r="N162">
        <v>0</v>
      </c>
      <c r="O162">
        <v>0</v>
      </c>
      <c r="P162">
        <v>0</v>
      </c>
      <c r="Q162">
        <v>0</v>
      </c>
    </row>
    <row r="163" spans="1:17" x14ac:dyDescent="0.25">
      <c r="A163" t="s">
        <v>16263</v>
      </c>
      <c r="B163" t="s">
        <v>72</v>
      </c>
      <c r="C163" t="s">
        <v>165</v>
      </c>
      <c r="D163" t="s">
        <v>526</v>
      </c>
      <c r="E163" t="s">
        <v>563</v>
      </c>
      <c r="F163" t="s">
        <v>4236</v>
      </c>
      <c r="G163">
        <v>0</v>
      </c>
      <c r="H163">
        <v>41</v>
      </c>
      <c r="I163">
        <v>2</v>
      </c>
      <c r="J163">
        <v>38</v>
      </c>
      <c r="K163">
        <v>1</v>
      </c>
      <c r="L163">
        <v>0</v>
      </c>
      <c r="M163">
        <v>0</v>
      </c>
      <c r="N163">
        <v>0</v>
      </c>
      <c r="O163">
        <v>0</v>
      </c>
      <c r="P163">
        <v>0</v>
      </c>
      <c r="Q163">
        <v>0</v>
      </c>
    </row>
    <row r="164" spans="1:17" x14ac:dyDescent="0.25">
      <c r="A164" t="s">
        <v>16264</v>
      </c>
      <c r="B164" t="s">
        <v>72</v>
      </c>
      <c r="C164" t="s">
        <v>165</v>
      </c>
      <c r="D164" t="s">
        <v>526</v>
      </c>
      <c r="E164" t="s">
        <v>563</v>
      </c>
      <c r="F164" t="s">
        <v>4238</v>
      </c>
      <c r="G164">
        <v>0</v>
      </c>
      <c r="H164">
        <v>0</v>
      </c>
      <c r="I164">
        <v>0</v>
      </c>
      <c r="J164">
        <v>0</v>
      </c>
      <c r="K164">
        <v>0</v>
      </c>
      <c r="L164">
        <v>0</v>
      </c>
      <c r="M164">
        <v>41</v>
      </c>
      <c r="N164">
        <v>0</v>
      </c>
      <c r="O164">
        <v>0</v>
      </c>
      <c r="P164">
        <v>0</v>
      </c>
      <c r="Q164">
        <v>0</v>
      </c>
    </row>
    <row r="165" spans="1:17" x14ac:dyDescent="0.25">
      <c r="A165" t="s">
        <v>16265</v>
      </c>
      <c r="B165" t="s">
        <v>72</v>
      </c>
      <c r="C165" t="s">
        <v>165</v>
      </c>
      <c r="D165" t="s">
        <v>526</v>
      </c>
      <c r="E165" t="s">
        <v>563</v>
      </c>
      <c r="F165" t="s">
        <v>397</v>
      </c>
      <c r="G165">
        <v>0</v>
      </c>
      <c r="H165">
        <v>41</v>
      </c>
      <c r="I165">
        <v>2</v>
      </c>
      <c r="J165">
        <v>38</v>
      </c>
      <c r="K165">
        <v>1</v>
      </c>
      <c r="L165">
        <v>0</v>
      </c>
      <c r="M165">
        <v>0</v>
      </c>
      <c r="N165">
        <v>0</v>
      </c>
      <c r="O165">
        <v>0</v>
      </c>
      <c r="P165">
        <v>0</v>
      </c>
      <c r="Q165">
        <v>0</v>
      </c>
    </row>
    <row r="166" spans="1:17" x14ac:dyDescent="0.25">
      <c r="A166" t="s">
        <v>16266</v>
      </c>
      <c r="B166" t="s">
        <v>72</v>
      </c>
      <c r="C166" t="s">
        <v>165</v>
      </c>
      <c r="D166" t="s">
        <v>526</v>
      </c>
      <c r="E166" t="s">
        <v>563</v>
      </c>
      <c r="F166" t="s">
        <v>398</v>
      </c>
      <c r="G166">
        <v>0</v>
      </c>
      <c r="H166">
        <v>41</v>
      </c>
      <c r="I166">
        <v>2</v>
      </c>
      <c r="J166">
        <v>38</v>
      </c>
      <c r="K166">
        <v>1</v>
      </c>
      <c r="L166">
        <v>0</v>
      </c>
      <c r="M166">
        <v>0</v>
      </c>
      <c r="N166">
        <v>0</v>
      </c>
      <c r="O166">
        <v>0</v>
      </c>
      <c r="P166">
        <v>0</v>
      </c>
      <c r="Q166">
        <v>0</v>
      </c>
    </row>
    <row r="167" spans="1:17" x14ac:dyDescent="0.25">
      <c r="A167" t="s">
        <v>16267</v>
      </c>
      <c r="B167" t="s">
        <v>72</v>
      </c>
      <c r="C167" t="s">
        <v>165</v>
      </c>
      <c r="D167" t="s">
        <v>526</v>
      </c>
      <c r="E167" t="s">
        <v>563</v>
      </c>
      <c r="F167" t="s">
        <v>4242</v>
      </c>
      <c r="G167">
        <v>0</v>
      </c>
      <c r="H167">
        <v>0</v>
      </c>
      <c r="I167">
        <v>0</v>
      </c>
      <c r="J167">
        <v>0</v>
      </c>
      <c r="K167">
        <v>0</v>
      </c>
      <c r="L167">
        <v>0</v>
      </c>
      <c r="M167">
        <v>41</v>
      </c>
      <c r="N167">
        <v>0</v>
      </c>
      <c r="O167">
        <v>0</v>
      </c>
      <c r="P167">
        <v>0</v>
      </c>
      <c r="Q167">
        <v>0</v>
      </c>
    </row>
    <row r="168" spans="1:17" x14ac:dyDescent="0.25">
      <c r="A168" t="s">
        <v>16268</v>
      </c>
      <c r="B168" t="s">
        <v>72</v>
      </c>
      <c r="C168" t="s">
        <v>165</v>
      </c>
      <c r="D168" t="s">
        <v>526</v>
      </c>
      <c r="E168" t="s">
        <v>563</v>
      </c>
      <c r="F168" t="s">
        <v>399</v>
      </c>
      <c r="G168">
        <v>0</v>
      </c>
      <c r="H168">
        <v>41</v>
      </c>
      <c r="I168">
        <v>2</v>
      </c>
      <c r="J168">
        <v>38</v>
      </c>
      <c r="K168">
        <v>1</v>
      </c>
      <c r="L168">
        <v>0</v>
      </c>
      <c r="M168">
        <v>0</v>
      </c>
      <c r="N168">
        <v>0</v>
      </c>
      <c r="O168">
        <v>0</v>
      </c>
      <c r="P168">
        <v>0</v>
      </c>
      <c r="Q168">
        <v>0</v>
      </c>
    </row>
    <row r="169" spans="1:17" x14ac:dyDescent="0.25">
      <c r="A169" t="s">
        <v>16269</v>
      </c>
      <c r="B169" t="s">
        <v>72</v>
      </c>
      <c r="C169" t="s">
        <v>165</v>
      </c>
      <c r="D169" t="s">
        <v>526</v>
      </c>
      <c r="E169" t="s">
        <v>563</v>
      </c>
      <c r="F169" t="s">
        <v>4245</v>
      </c>
      <c r="G169">
        <v>0</v>
      </c>
      <c r="H169">
        <v>0</v>
      </c>
      <c r="I169">
        <v>0</v>
      </c>
      <c r="J169">
        <v>0</v>
      </c>
      <c r="K169">
        <v>0</v>
      </c>
      <c r="L169">
        <v>0</v>
      </c>
      <c r="M169">
        <v>41</v>
      </c>
      <c r="N169">
        <v>0</v>
      </c>
      <c r="O169">
        <v>0</v>
      </c>
      <c r="P169">
        <v>0</v>
      </c>
      <c r="Q169">
        <v>0</v>
      </c>
    </row>
    <row r="170" spans="1:17" x14ac:dyDescent="0.25">
      <c r="A170" t="s">
        <v>16270</v>
      </c>
      <c r="B170" t="s">
        <v>72</v>
      </c>
      <c r="C170" t="s">
        <v>165</v>
      </c>
      <c r="D170" t="s">
        <v>526</v>
      </c>
      <c r="E170" t="s">
        <v>563</v>
      </c>
      <c r="F170" t="s">
        <v>394</v>
      </c>
      <c r="G170">
        <v>0</v>
      </c>
      <c r="H170">
        <v>0</v>
      </c>
      <c r="I170">
        <v>0</v>
      </c>
      <c r="J170">
        <v>0</v>
      </c>
      <c r="K170">
        <v>0</v>
      </c>
      <c r="L170">
        <v>0</v>
      </c>
      <c r="M170">
        <v>0</v>
      </c>
      <c r="N170">
        <v>30</v>
      </c>
      <c r="O170">
        <v>30</v>
      </c>
      <c r="P170">
        <v>0</v>
      </c>
      <c r="Q170">
        <v>0</v>
      </c>
    </row>
    <row r="171" spans="1:17" x14ac:dyDescent="0.25">
      <c r="A171" t="s">
        <v>16271</v>
      </c>
      <c r="B171" t="s">
        <v>72</v>
      </c>
      <c r="C171" t="s">
        <v>165</v>
      </c>
      <c r="D171" t="s">
        <v>526</v>
      </c>
      <c r="E171" t="s">
        <v>563</v>
      </c>
      <c r="F171" t="s">
        <v>395</v>
      </c>
      <c r="G171">
        <v>0</v>
      </c>
      <c r="H171">
        <v>0</v>
      </c>
      <c r="I171">
        <v>0</v>
      </c>
      <c r="J171">
        <v>0</v>
      </c>
      <c r="K171">
        <v>0</v>
      </c>
      <c r="L171">
        <v>0</v>
      </c>
      <c r="M171">
        <v>0</v>
      </c>
      <c r="N171">
        <v>25</v>
      </c>
      <c r="O171">
        <v>25</v>
      </c>
      <c r="P171">
        <v>0</v>
      </c>
      <c r="Q171">
        <v>0</v>
      </c>
    </row>
    <row r="172" spans="1:17" x14ac:dyDescent="0.25">
      <c r="A172" t="s">
        <v>16272</v>
      </c>
      <c r="B172" t="s">
        <v>72</v>
      </c>
      <c r="C172" t="s">
        <v>165</v>
      </c>
      <c r="D172" t="s">
        <v>526</v>
      </c>
      <c r="E172" t="s">
        <v>563</v>
      </c>
      <c r="F172" t="s">
        <v>525</v>
      </c>
      <c r="G172">
        <v>41</v>
      </c>
      <c r="H172">
        <v>0</v>
      </c>
      <c r="I172">
        <v>0</v>
      </c>
      <c r="J172">
        <v>0</v>
      </c>
      <c r="K172">
        <v>0</v>
      </c>
      <c r="L172">
        <v>0</v>
      </c>
      <c r="M172">
        <v>0</v>
      </c>
      <c r="N172">
        <v>0</v>
      </c>
      <c r="O172">
        <v>0</v>
      </c>
      <c r="P172">
        <v>0</v>
      </c>
      <c r="Q172">
        <v>0</v>
      </c>
    </row>
    <row r="173" spans="1:17" x14ac:dyDescent="0.25">
      <c r="A173" t="s">
        <v>21683</v>
      </c>
      <c r="B173" t="s">
        <v>72</v>
      </c>
      <c r="C173" t="s">
        <v>165</v>
      </c>
      <c r="D173" t="s">
        <v>526</v>
      </c>
      <c r="E173" t="s">
        <v>21471</v>
      </c>
      <c r="F173" t="s">
        <v>396</v>
      </c>
      <c r="G173">
        <v>0</v>
      </c>
      <c r="H173">
        <v>91</v>
      </c>
      <c r="I173">
        <v>11</v>
      </c>
      <c r="J173">
        <v>76</v>
      </c>
      <c r="K173">
        <v>2</v>
      </c>
      <c r="L173">
        <v>2</v>
      </c>
      <c r="M173">
        <v>0</v>
      </c>
      <c r="N173">
        <v>0</v>
      </c>
      <c r="O173">
        <v>0</v>
      </c>
      <c r="P173">
        <v>0</v>
      </c>
      <c r="Q173">
        <v>0</v>
      </c>
    </row>
    <row r="174" spans="1:17" x14ac:dyDescent="0.25">
      <c r="A174" t="s">
        <v>21684</v>
      </c>
      <c r="B174" t="s">
        <v>72</v>
      </c>
      <c r="C174" t="s">
        <v>165</v>
      </c>
      <c r="D174" t="s">
        <v>526</v>
      </c>
      <c r="E174" t="s">
        <v>21471</v>
      </c>
      <c r="F174" t="s">
        <v>4236</v>
      </c>
      <c r="G174">
        <v>0</v>
      </c>
      <c r="H174">
        <v>91</v>
      </c>
      <c r="I174">
        <v>9</v>
      </c>
      <c r="J174">
        <v>76</v>
      </c>
      <c r="K174">
        <v>4</v>
      </c>
      <c r="L174">
        <v>2</v>
      </c>
      <c r="M174">
        <v>0</v>
      </c>
      <c r="N174">
        <v>0</v>
      </c>
      <c r="O174">
        <v>0</v>
      </c>
      <c r="P174">
        <v>0</v>
      </c>
      <c r="Q174">
        <v>0</v>
      </c>
    </row>
    <row r="175" spans="1:17" x14ac:dyDescent="0.25">
      <c r="A175" t="s">
        <v>21685</v>
      </c>
      <c r="B175" t="s">
        <v>72</v>
      </c>
      <c r="C175" t="s">
        <v>165</v>
      </c>
      <c r="D175" t="s">
        <v>526</v>
      </c>
      <c r="E175" t="s">
        <v>21471</v>
      </c>
      <c r="F175" t="s">
        <v>4238</v>
      </c>
      <c r="G175">
        <v>0</v>
      </c>
      <c r="H175">
        <v>0</v>
      </c>
      <c r="I175">
        <v>0</v>
      </c>
      <c r="J175">
        <v>0</v>
      </c>
      <c r="K175">
        <v>0</v>
      </c>
      <c r="L175">
        <v>0</v>
      </c>
      <c r="M175">
        <v>91</v>
      </c>
      <c r="N175">
        <v>0</v>
      </c>
      <c r="O175">
        <v>0</v>
      </c>
      <c r="P175">
        <v>0</v>
      </c>
      <c r="Q175">
        <v>0</v>
      </c>
    </row>
    <row r="176" spans="1:17" x14ac:dyDescent="0.25">
      <c r="A176" t="s">
        <v>21686</v>
      </c>
      <c r="B176" t="s">
        <v>72</v>
      </c>
      <c r="C176" t="s">
        <v>165</v>
      </c>
      <c r="D176" t="s">
        <v>526</v>
      </c>
      <c r="E176" t="s">
        <v>21471</v>
      </c>
      <c r="F176" t="s">
        <v>397</v>
      </c>
      <c r="G176">
        <v>0</v>
      </c>
      <c r="H176">
        <v>91</v>
      </c>
      <c r="I176">
        <v>9</v>
      </c>
      <c r="J176">
        <v>76</v>
      </c>
      <c r="K176">
        <v>4</v>
      </c>
      <c r="L176">
        <v>2</v>
      </c>
      <c r="M176">
        <v>0</v>
      </c>
      <c r="N176">
        <v>0</v>
      </c>
      <c r="O176">
        <v>0</v>
      </c>
      <c r="P176">
        <v>0</v>
      </c>
      <c r="Q176">
        <v>0</v>
      </c>
    </row>
    <row r="177" spans="1:17" x14ac:dyDescent="0.25">
      <c r="A177" t="s">
        <v>21687</v>
      </c>
      <c r="B177" t="s">
        <v>72</v>
      </c>
      <c r="C177" t="s">
        <v>165</v>
      </c>
      <c r="D177" t="s">
        <v>526</v>
      </c>
      <c r="E177" t="s">
        <v>21471</v>
      </c>
      <c r="F177" t="s">
        <v>398</v>
      </c>
      <c r="G177">
        <v>0</v>
      </c>
      <c r="H177">
        <v>91</v>
      </c>
      <c r="I177">
        <v>9</v>
      </c>
      <c r="J177">
        <v>78</v>
      </c>
      <c r="K177">
        <v>2</v>
      </c>
      <c r="L177">
        <v>2</v>
      </c>
      <c r="M177">
        <v>0</v>
      </c>
      <c r="N177">
        <v>0</v>
      </c>
      <c r="O177">
        <v>0</v>
      </c>
      <c r="P177">
        <v>0</v>
      </c>
      <c r="Q177">
        <v>0</v>
      </c>
    </row>
    <row r="178" spans="1:17" x14ac:dyDescent="0.25">
      <c r="A178" t="s">
        <v>21688</v>
      </c>
      <c r="B178" t="s">
        <v>72</v>
      </c>
      <c r="C178" t="s">
        <v>165</v>
      </c>
      <c r="D178" t="s">
        <v>526</v>
      </c>
      <c r="E178" t="s">
        <v>21471</v>
      </c>
      <c r="F178" t="s">
        <v>4242</v>
      </c>
      <c r="G178">
        <v>0</v>
      </c>
      <c r="H178">
        <v>0</v>
      </c>
      <c r="I178">
        <v>0</v>
      </c>
      <c r="J178">
        <v>0</v>
      </c>
      <c r="K178">
        <v>0</v>
      </c>
      <c r="L178">
        <v>0</v>
      </c>
      <c r="M178">
        <v>91</v>
      </c>
      <c r="N178">
        <v>0</v>
      </c>
      <c r="O178">
        <v>0</v>
      </c>
      <c r="P178">
        <v>0</v>
      </c>
      <c r="Q178">
        <v>0</v>
      </c>
    </row>
    <row r="179" spans="1:17" x14ac:dyDescent="0.25">
      <c r="A179" t="s">
        <v>21689</v>
      </c>
      <c r="B179" t="s">
        <v>72</v>
      </c>
      <c r="C179" t="s">
        <v>225</v>
      </c>
      <c r="D179" t="s">
        <v>527</v>
      </c>
      <c r="E179" t="s">
        <v>21471</v>
      </c>
      <c r="F179" t="s">
        <v>528</v>
      </c>
      <c r="G179">
        <v>0</v>
      </c>
      <c r="H179">
        <v>0</v>
      </c>
      <c r="I179">
        <v>0</v>
      </c>
      <c r="J179">
        <v>0</v>
      </c>
      <c r="K179">
        <v>0</v>
      </c>
      <c r="L179">
        <v>0</v>
      </c>
      <c r="M179">
        <v>0</v>
      </c>
      <c r="N179">
        <v>3</v>
      </c>
      <c r="O179">
        <v>3</v>
      </c>
      <c r="P179">
        <v>0</v>
      </c>
      <c r="Q179">
        <v>0</v>
      </c>
    </row>
    <row r="180" spans="1:17" x14ac:dyDescent="0.25">
      <c r="A180" t="s">
        <v>21690</v>
      </c>
      <c r="B180" t="s">
        <v>72</v>
      </c>
      <c r="C180" t="s">
        <v>225</v>
      </c>
      <c r="D180" t="s">
        <v>527</v>
      </c>
      <c r="E180" t="s">
        <v>21471</v>
      </c>
      <c r="F180" t="s">
        <v>525</v>
      </c>
      <c r="G180">
        <v>3</v>
      </c>
      <c r="H180">
        <v>0</v>
      </c>
      <c r="I180">
        <v>0</v>
      </c>
      <c r="J180">
        <v>0</v>
      </c>
      <c r="K180">
        <v>0</v>
      </c>
      <c r="L180">
        <v>0</v>
      </c>
      <c r="M180">
        <v>0</v>
      </c>
      <c r="N180">
        <v>0</v>
      </c>
      <c r="O180">
        <v>0</v>
      </c>
      <c r="P180">
        <v>0</v>
      </c>
      <c r="Q180">
        <v>0</v>
      </c>
    </row>
    <row r="181" spans="1:17" x14ac:dyDescent="0.25">
      <c r="A181" t="s">
        <v>16468</v>
      </c>
      <c r="B181" t="s">
        <v>72</v>
      </c>
      <c r="C181" t="s">
        <v>225</v>
      </c>
      <c r="D181" t="s">
        <v>12971</v>
      </c>
      <c r="E181" t="s">
        <v>563</v>
      </c>
      <c r="F181" t="s">
        <v>525</v>
      </c>
      <c r="G181">
        <v>1</v>
      </c>
      <c r="H181">
        <v>0</v>
      </c>
      <c r="I181">
        <v>0</v>
      </c>
      <c r="J181">
        <v>0</v>
      </c>
      <c r="K181">
        <v>0</v>
      </c>
      <c r="L181">
        <v>0</v>
      </c>
      <c r="M181">
        <v>0</v>
      </c>
      <c r="N181">
        <v>0</v>
      </c>
      <c r="O181">
        <v>0</v>
      </c>
      <c r="P181">
        <v>0</v>
      </c>
      <c r="Q181">
        <v>0</v>
      </c>
    </row>
    <row r="182" spans="1:17" x14ac:dyDescent="0.25">
      <c r="A182" t="s">
        <v>21691</v>
      </c>
      <c r="B182" t="s">
        <v>72</v>
      </c>
      <c r="C182" t="s">
        <v>225</v>
      </c>
      <c r="D182" t="s">
        <v>12971</v>
      </c>
      <c r="E182" t="s">
        <v>21471</v>
      </c>
      <c r="F182" t="s">
        <v>525</v>
      </c>
      <c r="G182">
        <v>1</v>
      </c>
      <c r="H182">
        <v>0</v>
      </c>
      <c r="I182">
        <v>0</v>
      </c>
      <c r="J182">
        <v>0</v>
      </c>
      <c r="K182">
        <v>0</v>
      </c>
      <c r="L182">
        <v>0</v>
      </c>
      <c r="M182">
        <v>0</v>
      </c>
      <c r="N182">
        <v>0</v>
      </c>
      <c r="O182">
        <v>0</v>
      </c>
      <c r="P182">
        <v>0</v>
      </c>
      <c r="Q182">
        <v>0</v>
      </c>
    </row>
    <row r="183" spans="1:17" x14ac:dyDescent="0.25">
      <c r="A183" t="s">
        <v>21692</v>
      </c>
      <c r="B183" t="s">
        <v>72</v>
      </c>
      <c r="C183" t="s">
        <v>226</v>
      </c>
      <c r="D183" t="s">
        <v>529</v>
      </c>
      <c r="E183" t="s">
        <v>21471</v>
      </c>
      <c r="F183" t="s">
        <v>525</v>
      </c>
      <c r="G183">
        <v>2</v>
      </c>
      <c r="H183">
        <v>0</v>
      </c>
      <c r="I183">
        <v>0</v>
      </c>
      <c r="J183">
        <v>0</v>
      </c>
      <c r="K183">
        <v>0</v>
      </c>
      <c r="L183">
        <v>0</v>
      </c>
      <c r="M183">
        <v>0</v>
      </c>
      <c r="N183">
        <v>0</v>
      </c>
      <c r="O183">
        <v>0</v>
      </c>
      <c r="P183">
        <v>0</v>
      </c>
      <c r="Q183">
        <v>0</v>
      </c>
    </row>
    <row r="184" spans="1:17" x14ac:dyDescent="0.25">
      <c r="A184" t="s">
        <v>16274</v>
      </c>
      <c r="B184" t="s">
        <v>72</v>
      </c>
      <c r="C184" t="s">
        <v>226</v>
      </c>
      <c r="D184" t="s">
        <v>526</v>
      </c>
      <c r="E184" t="s">
        <v>563</v>
      </c>
      <c r="F184" t="s">
        <v>396</v>
      </c>
      <c r="G184">
        <v>0</v>
      </c>
      <c r="H184">
        <v>7</v>
      </c>
      <c r="I184">
        <v>0</v>
      </c>
      <c r="J184">
        <v>5</v>
      </c>
      <c r="K184">
        <v>1</v>
      </c>
      <c r="L184">
        <v>1</v>
      </c>
      <c r="M184">
        <v>0</v>
      </c>
      <c r="N184">
        <v>0</v>
      </c>
      <c r="O184">
        <v>0</v>
      </c>
      <c r="P184">
        <v>0</v>
      </c>
      <c r="Q184">
        <v>0</v>
      </c>
    </row>
    <row r="185" spans="1:17" x14ac:dyDescent="0.25">
      <c r="A185" t="s">
        <v>16275</v>
      </c>
      <c r="B185" t="s">
        <v>72</v>
      </c>
      <c r="C185" t="s">
        <v>226</v>
      </c>
      <c r="D185" t="s">
        <v>526</v>
      </c>
      <c r="E185" t="s">
        <v>563</v>
      </c>
      <c r="F185" t="s">
        <v>4236</v>
      </c>
      <c r="G185">
        <v>0</v>
      </c>
      <c r="H185">
        <v>7</v>
      </c>
      <c r="I185">
        <v>0</v>
      </c>
      <c r="J185">
        <v>5</v>
      </c>
      <c r="K185">
        <v>1</v>
      </c>
      <c r="L185">
        <v>1</v>
      </c>
      <c r="M185">
        <v>0</v>
      </c>
      <c r="N185">
        <v>0</v>
      </c>
      <c r="O185">
        <v>0</v>
      </c>
      <c r="P185">
        <v>0</v>
      </c>
      <c r="Q185">
        <v>0</v>
      </c>
    </row>
    <row r="186" spans="1:17" x14ac:dyDescent="0.25">
      <c r="A186" t="s">
        <v>16276</v>
      </c>
      <c r="B186" t="s">
        <v>72</v>
      </c>
      <c r="C186" t="s">
        <v>226</v>
      </c>
      <c r="D186" t="s">
        <v>526</v>
      </c>
      <c r="E186" t="s">
        <v>563</v>
      </c>
      <c r="F186" t="s">
        <v>4238</v>
      </c>
      <c r="G186">
        <v>0</v>
      </c>
      <c r="H186">
        <v>0</v>
      </c>
      <c r="I186">
        <v>0</v>
      </c>
      <c r="J186">
        <v>0</v>
      </c>
      <c r="K186">
        <v>0</v>
      </c>
      <c r="L186">
        <v>0</v>
      </c>
      <c r="M186">
        <v>7</v>
      </c>
      <c r="N186">
        <v>0</v>
      </c>
      <c r="O186">
        <v>0</v>
      </c>
      <c r="P186">
        <v>0</v>
      </c>
      <c r="Q186">
        <v>0</v>
      </c>
    </row>
    <row r="187" spans="1:17" x14ac:dyDescent="0.25">
      <c r="A187" t="s">
        <v>16277</v>
      </c>
      <c r="B187" t="s">
        <v>72</v>
      </c>
      <c r="C187" t="s">
        <v>226</v>
      </c>
      <c r="D187" t="s">
        <v>526</v>
      </c>
      <c r="E187" t="s">
        <v>563</v>
      </c>
      <c r="F187" t="s">
        <v>397</v>
      </c>
      <c r="G187">
        <v>0</v>
      </c>
      <c r="H187">
        <v>7</v>
      </c>
      <c r="I187">
        <v>0</v>
      </c>
      <c r="J187">
        <v>5</v>
      </c>
      <c r="K187">
        <v>1</v>
      </c>
      <c r="L187">
        <v>1</v>
      </c>
      <c r="M187">
        <v>0</v>
      </c>
      <c r="N187">
        <v>0</v>
      </c>
      <c r="O187">
        <v>0</v>
      </c>
      <c r="P187">
        <v>0</v>
      </c>
      <c r="Q187">
        <v>0</v>
      </c>
    </row>
    <row r="188" spans="1:17" x14ac:dyDescent="0.25">
      <c r="A188" t="s">
        <v>16278</v>
      </c>
      <c r="B188" t="s">
        <v>72</v>
      </c>
      <c r="C188" t="s">
        <v>226</v>
      </c>
      <c r="D188" t="s">
        <v>526</v>
      </c>
      <c r="E188" t="s">
        <v>563</v>
      </c>
      <c r="F188" t="s">
        <v>398</v>
      </c>
      <c r="G188">
        <v>0</v>
      </c>
      <c r="H188">
        <v>7</v>
      </c>
      <c r="I188">
        <v>0</v>
      </c>
      <c r="J188">
        <v>5</v>
      </c>
      <c r="K188">
        <v>1</v>
      </c>
      <c r="L188">
        <v>1</v>
      </c>
      <c r="M188">
        <v>0</v>
      </c>
      <c r="N188">
        <v>0</v>
      </c>
      <c r="O188">
        <v>0</v>
      </c>
      <c r="P188">
        <v>0</v>
      </c>
      <c r="Q188">
        <v>0</v>
      </c>
    </row>
    <row r="189" spans="1:17" x14ac:dyDescent="0.25">
      <c r="A189" t="s">
        <v>16279</v>
      </c>
      <c r="B189" t="s">
        <v>72</v>
      </c>
      <c r="C189" t="s">
        <v>226</v>
      </c>
      <c r="D189" t="s">
        <v>526</v>
      </c>
      <c r="E189" t="s">
        <v>563</v>
      </c>
      <c r="F189" t="s">
        <v>4242</v>
      </c>
      <c r="G189">
        <v>0</v>
      </c>
      <c r="H189">
        <v>0</v>
      </c>
      <c r="I189">
        <v>0</v>
      </c>
      <c r="J189">
        <v>0</v>
      </c>
      <c r="K189">
        <v>0</v>
      </c>
      <c r="L189">
        <v>0</v>
      </c>
      <c r="M189">
        <v>7</v>
      </c>
      <c r="N189">
        <v>0</v>
      </c>
      <c r="O189">
        <v>0</v>
      </c>
      <c r="P189">
        <v>0</v>
      </c>
      <c r="Q189">
        <v>0</v>
      </c>
    </row>
    <row r="190" spans="1:17" x14ac:dyDescent="0.25">
      <c r="A190" t="s">
        <v>16280</v>
      </c>
      <c r="B190" t="s">
        <v>72</v>
      </c>
      <c r="C190" t="s">
        <v>226</v>
      </c>
      <c r="D190" t="s">
        <v>526</v>
      </c>
      <c r="E190" t="s">
        <v>563</v>
      </c>
      <c r="F190" t="s">
        <v>399</v>
      </c>
      <c r="G190">
        <v>0</v>
      </c>
      <c r="H190">
        <v>7</v>
      </c>
      <c r="I190">
        <v>0</v>
      </c>
      <c r="J190">
        <v>5</v>
      </c>
      <c r="K190">
        <v>1</v>
      </c>
      <c r="L190">
        <v>1</v>
      </c>
      <c r="M190">
        <v>0</v>
      </c>
      <c r="N190">
        <v>0</v>
      </c>
      <c r="O190">
        <v>0</v>
      </c>
      <c r="P190">
        <v>0</v>
      </c>
      <c r="Q190">
        <v>0</v>
      </c>
    </row>
    <row r="191" spans="1:17" x14ac:dyDescent="0.25">
      <c r="A191" t="s">
        <v>16281</v>
      </c>
      <c r="B191" t="s">
        <v>72</v>
      </c>
      <c r="C191" t="s">
        <v>226</v>
      </c>
      <c r="D191" t="s">
        <v>526</v>
      </c>
      <c r="E191" t="s">
        <v>563</v>
      </c>
      <c r="F191" t="s">
        <v>4245</v>
      </c>
      <c r="G191">
        <v>0</v>
      </c>
      <c r="H191">
        <v>0</v>
      </c>
      <c r="I191">
        <v>0</v>
      </c>
      <c r="J191">
        <v>0</v>
      </c>
      <c r="K191">
        <v>0</v>
      </c>
      <c r="L191">
        <v>0</v>
      </c>
      <c r="M191">
        <v>7</v>
      </c>
      <c r="N191">
        <v>0</v>
      </c>
      <c r="O191">
        <v>0</v>
      </c>
      <c r="P191">
        <v>0</v>
      </c>
      <c r="Q191">
        <v>0</v>
      </c>
    </row>
    <row r="192" spans="1:17" x14ac:dyDescent="0.25">
      <c r="A192" t="s">
        <v>16282</v>
      </c>
      <c r="B192" t="s">
        <v>72</v>
      </c>
      <c r="C192" t="s">
        <v>226</v>
      </c>
      <c r="D192" t="s">
        <v>526</v>
      </c>
      <c r="E192" t="s">
        <v>563</v>
      </c>
      <c r="F192" t="s">
        <v>394</v>
      </c>
      <c r="G192">
        <v>0</v>
      </c>
      <c r="H192">
        <v>0</v>
      </c>
      <c r="I192">
        <v>0</v>
      </c>
      <c r="J192">
        <v>0</v>
      </c>
      <c r="K192">
        <v>0</v>
      </c>
      <c r="L192">
        <v>0</v>
      </c>
      <c r="M192">
        <v>0</v>
      </c>
      <c r="N192">
        <v>5</v>
      </c>
      <c r="O192">
        <v>4</v>
      </c>
      <c r="P192">
        <v>1</v>
      </c>
      <c r="Q192">
        <v>0</v>
      </c>
    </row>
    <row r="193" spans="1:17" x14ac:dyDescent="0.25">
      <c r="A193" t="s">
        <v>16283</v>
      </c>
      <c r="B193" t="s">
        <v>72</v>
      </c>
      <c r="C193" t="s">
        <v>226</v>
      </c>
      <c r="D193" t="s">
        <v>526</v>
      </c>
      <c r="E193" t="s">
        <v>563</v>
      </c>
      <c r="F193" t="s">
        <v>395</v>
      </c>
      <c r="G193">
        <v>0</v>
      </c>
      <c r="H193">
        <v>0</v>
      </c>
      <c r="I193">
        <v>0</v>
      </c>
      <c r="J193">
        <v>0</v>
      </c>
      <c r="K193">
        <v>0</v>
      </c>
      <c r="L193">
        <v>0</v>
      </c>
      <c r="M193">
        <v>0</v>
      </c>
      <c r="N193">
        <v>5</v>
      </c>
      <c r="O193">
        <v>4</v>
      </c>
      <c r="P193">
        <v>1</v>
      </c>
      <c r="Q193">
        <v>0</v>
      </c>
    </row>
    <row r="194" spans="1:17" x14ac:dyDescent="0.25">
      <c r="A194" t="s">
        <v>16284</v>
      </c>
      <c r="B194" t="s">
        <v>72</v>
      </c>
      <c r="C194" t="s">
        <v>226</v>
      </c>
      <c r="D194" t="s">
        <v>526</v>
      </c>
      <c r="E194" t="s">
        <v>563</v>
      </c>
      <c r="F194" t="s">
        <v>525</v>
      </c>
      <c r="G194">
        <v>7</v>
      </c>
      <c r="H194">
        <v>0</v>
      </c>
      <c r="I194">
        <v>0</v>
      </c>
      <c r="J194">
        <v>0</v>
      </c>
      <c r="K194">
        <v>0</v>
      </c>
      <c r="L194">
        <v>0</v>
      </c>
      <c r="M194">
        <v>0</v>
      </c>
      <c r="N194">
        <v>0</v>
      </c>
      <c r="O194">
        <v>0</v>
      </c>
      <c r="P194">
        <v>0</v>
      </c>
      <c r="Q194">
        <v>0</v>
      </c>
    </row>
    <row r="195" spans="1:17" x14ac:dyDescent="0.25">
      <c r="A195" t="s">
        <v>21693</v>
      </c>
      <c r="B195" t="s">
        <v>72</v>
      </c>
      <c r="C195" t="s">
        <v>226</v>
      </c>
      <c r="D195" t="s">
        <v>526</v>
      </c>
      <c r="E195" t="s">
        <v>21471</v>
      </c>
      <c r="F195" t="s">
        <v>396</v>
      </c>
      <c r="G195">
        <v>0</v>
      </c>
      <c r="H195">
        <v>4</v>
      </c>
      <c r="I195">
        <v>0</v>
      </c>
      <c r="J195">
        <v>3</v>
      </c>
      <c r="K195">
        <v>1</v>
      </c>
      <c r="L195">
        <v>0</v>
      </c>
      <c r="M195">
        <v>0</v>
      </c>
      <c r="N195">
        <v>0</v>
      </c>
      <c r="O195">
        <v>0</v>
      </c>
      <c r="P195">
        <v>0</v>
      </c>
      <c r="Q195">
        <v>0</v>
      </c>
    </row>
    <row r="196" spans="1:17" x14ac:dyDescent="0.25">
      <c r="A196" t="s">
        <v>21694</v>
      </c>
      <c r="B196" t="s">
        <v>72</v>
      </c>
      <c r="C196" t="s">
        <v>226</v>
      </c>
      <c r="D196" t="s">
        <v>526</v>
      </c>
      <c r="E196" t="s">
        <v>21471</v>
      </c>
      <c r="F196" t="s">
        <v>4236</v>
      </c>
      <c r="G196">
        <v>0</v>
      </c>
      <c r="H196">
        <v>4</v>
      </c>
      <c r="I196">
        <v>0</v>
      </c>
      <c r="J196">
        <v>3</v>
      </c>
      <c r="K196">
        <v>1</v>
      </c>
      <c r="L196">
        <v>0</v>
      </c>
      <c r="M196">
        <v>0</v>
      </c>
      <c r="N196">
        <v>0</v>
      </c>
      <c r="O196">
        <v>0</v>
      </c>
      <c r="P196">
        <v>0</v>
      </c>
      <c r="Q196">
        <v>0</v>
      </c>
    </row>
    <row r="197" spans="1:17" x14ac:dyDescent="0.25">
      <c r="A197" t="s">
        <v>21695</v>
      </c>
      <c r="B197" t="s">
        <v>72</v>
      </c>
      <c r="C197" t="s">
        <v>226</v>
      </c>
      <c r="D197" t="s">
        <v>526</v>
      </c>
      <c r="E197" t="s">
        <v>21471</v>
      </c>
      <c r="F197" t="s">
        <v>4238</v>
      </c>
      <c r="G197">
        <v>0</v>
      </c>
      <c r="H197">
        <v>0</v>
      </c>
      <c r="I197">
        <v>0</v>
      </c>
      <c r="J197">
        <v>0</v>
      </c>
      <c r="K197">
        <v>0</v>
      </c>
      <c r="L197">
        <v>0</v>
      </c>
      <c r="M197">
        <v>4</v>
      </c>
      <c r="N197">
        <v>0</v>
      </c>
      <c r="O197">
        <v>0</v>
      </c>
      <c r="P197">
        <v>0</v>
      </c>
      <c r="Q197">
        <v>0</v>
      </c>
    </row>
    <row r="198" spans="1:17" x14ac:dyDescent="0.25">
      <c r="A198" t="s">
        <v>21696</v>
      </c>
      <c r="B198" t="s">
        <v>72</v>
      </c>
      <c r="C198" t="s">
        <v>226</v>
      </c>
      <c r="D198" t="s">
        <v>526</v>
      </c>
      <c r="E198" t="s">
        <v>21471</v>
      </c>
      <c r="F198" t="s">
        <v>397</v>
      </c>
      <c r="G198">
        <v>0</v>
      </c>
      <c r="H198">
        <v>4</v>
      </c>
      <c r="I198">
        <v>0</v>
      </c>
      <c r="J198">
        <v>3</v>
      </c>
      <c r="K198">
        <v>1</v>
      </c>
      <c r="L198">
        <v>0</v>
      </c>
      <c r="M198">
        <v>0</v>
      </c>
      <c r="N198">
        <v>0</v>
      </c>
      <c r="O198">
        <v>0</v>
      </c>
      <c r="P198">
        <v>0</v>
      </c>
      <c r="Q198">
        <v>0</v>
      </c>
    </row>
    <row r="199" spans="1:17" x14ac:dyDescent="0.25">
      <c r="A199" t="s">
        <v>21697</v>
      </c>
      <c r="B199" t="s">
        <v>72</v>
      </c>
      <c r="C199" t="s">
        <v>226</v>
      </c>
      <c r="D199" t="s">
        <v>526</v>
      </c>
      <c r="E199" t="s">
        <v>21471</v>
      </c>
      <c r="F199" t="s">
        <v>398</v>
      </c>
      <c r="G199">
        <v>0</v>
      </c>
      <c r="H199">
        <v>4</v>
      </c>
      <c r="I199">
        <v>0</v>
      </c>
      <c r="J199">
        <v>3</v>
      </c>
      <c r="K199">
        <v>1</v>
      </c>
      <c r="L199">
        <v>0</v>
      </c>
      <c r="M199">
        <v>0</v>
      </c>
      <c r="N199">
        <v>0</v>
      </c>
      <c r="O199">
        <v>0</v>
      </c>
      <c r="P199">
        <v>0</v>
      </c>
      <c r="Q199">
        <v>0</v>
      </c>
    </row>
    <row r="200" spans="1:17" x14ac:dyDescent="0.25">
      <c r="A200" t="s">
        <v>21698</v>
      </c>
      <c r="B200" t="s">
        <v>72</v>
      </c>
      <c r="C200" t="s">
        <v>226</v>
      </c>
      <c r="D200" t="s">
        <v>526</v>
      </c>
      <c r="E200" t="s">
        <v>21471</v>
      </c>
      <c r="F200" t="s">
        <v>4242</v>
      </c>
      <c r="G200">
        <v>0</v>
      </c>
      <c r="H200">
        <v>0</v>
      </c>
      <c r="I200">
        <v>0</v>
      </c>
      <c r="J200">
        <v>0</v>
      </c>
      <c r="K200">
        <v>0</v>
      </c>
      <c r="L200">
        <v>0</v>
      </c>
      <c r="M200">
        <v>4</v>
      </c>
      <c r="N200">
        <v>0</v>
      </c>
      <c r="O200">
        <v>0</v>
      </c>
      <c r="P200">
        <v>0</v>
      </c>
      <c r="Q200">
        <v>0</v>
      </c>
    </row>
    <row r="201" spans="1:17" x14ac:dyDescent="0.25">
      <c r="A201" t="s">
        <v>21699</v>
      </c>
      <c r="B201" t="s">
        <v>72</v>
      </c>
      <c r="C201" t="s">
        <v>226</v>
      </c>
      <c r="D201" t="s">
        <v>526</v>
      </c>
      <c r="E201" t="s">
        <v>21471</v>
      </c>
      <c r="F201" t="s">
        <v>399</v>
      </c>
      <c r="G201">
        <v>0</v>
      </c>
      <c r="H201">
        <v>4</v>
      </c>
      <c r="I201">
        <v>0</v>
      </c>
      <c r="J201">
        <v>3</v>
      </c>
      <c r="K201">
        <v>1</v>
      </c>
      <c r="L201">
        <v>0</v>
      </c>
      <c r="M201">
        <v>0</v>
      </c>
      <c r="N201">
        <v>0</v>
      </c>
      <c r="O201">
        <v>0</v>
      </c>
      <c r="P201">
        <v>0</v>
      </c>
      <c r="Q201">
        <v>0</v>
      </c>
    </row>
    <row r="202" spans="1:17" x14ac:dyDescent="0.25">
      <c r="A202" t="s">
        <v>21700</v>
      </c>
      <c r="B202" t="s">
        <v>72</v>
      </c>
      <c r="C202" t="s">
        <v>226</v>
      </c>
      <c r="D202" t="s">
        <v>526</v>
      </c>
      <c r="E202" t="s">
        <v>21471</v>
      </c>
      <c r="F202" t="s">
        <v>4245</v>
      </c>
      <c r="G202">
        <v>0</v>
      </c>
      <c r="H202">
        <v>0</v>
      </c>
      <c r="I202">
        <v>0</v>
      </c>
      <c r="J202">
        <v>0</v>
      </c>
      <c r="K202">
        <v>0</v>
      </c>
      <c r="L202">
        <v>0</v>
      </c>
      <c r="M202">
        <v>4</v>
      </c>
      <c r="N202">
        <v>0</v>
      </c>
      <c r="O202">
        <v>0</v>
      </c>
      <c r="P202">
        <v>0</v>
      </c>
      <c r="Q202">
        <v>0</v>
      </c>
    </row>
    <row r="203" spans="1:17" x14ac:dyDescent="0.25">
      <c r="A203" t="s">
        <v>21701</v>
      </c>
      <c r="B203" t="s">
        <v>72</v>
      </c>
      <c r="C203" t="s">
        <v>226</v>
      </c>
      <c r="D203" t="s">
        <v>526</v>
      </c>
      <c r="E203" t="s">
        <v>21471</v>
      </c>
      <c r="F203" t="s">
        <v>394</v>
      </c>
      <c r="G203">
        <v>0</v>
      </c>
      <c r="H203">
        <v>0</v>
      </c>
      <c r="I203">
        <v>0</v>
      </c>
      <c r="J203">
        <v>0</v>
      </c>
      <c r="K203">
        <v>0</v>
      </c>
      <c r="L203">
        <v>0</v>
      </c>
      <c r="M203">
        <v>0</v>
      </c>
      <c r="N203">
        <v>3</v>
      </c>
      <c r="O203">
        <v>3</v>
      </c>
      <c r="P203">
        <v>0</v>
      </c>
      <c r="Q203">
        <v>0</v>
      </c>
    </row>
    <row r="204" spans="1:17" x14ac:dyDescent="0.25">
      <c r="A204" t="s">
        <v>21702</v>
      </c>
      <c r="B204" t="s">
        <v>72</v>
      </c>
      <c r="C204" t="s">
        <v>226</v>
      </c>
      <c r="D204" t="s">
        <v>526</v>
      </c>
      <c r="E204" t="s">
        <v>21471</v>
      </c>
      <c r="F204" t="s">
        <v>395</v>
      </c>
      <c r="G204">
        <v>0</v>
      </c>
      <c r="H204">
        <v>0</v>
      </c>
      <c r="I204">
        <v>0</v>
      </c>
      <c r="J204">
        <v>0</v>
      </c>
      <c r="K204">
        <v>0</v>
      </c>
      <c r="L204">
        <v>0</v>
      </c>
      <c r="M204">
        <v>0</v>
      </c>
      <c r="N204">
        <v>2</v>
      </c>
      <c r="O204">
        <v>2</v>
      </c>
      <c r="P204">
        <v>0</v>
      </c>
      <c r="Q204">
        <v>0</v>
      </c>
    </row>
    <row r="205" spans="1:17" x14ac:dyDescent="0.25">
      <c r="A205" t="s">
        <v>21703</v>
      </c>
      <c r="B205" t="s">
        <v>72</v>
      </c>
      <c r="C205" t="s">
        <v>226</v>
      </c>
      <c r="D205" t="s">
        <v>526</v>
      </c>
      <c r="E205" t="s">
        <v>21471</v>
      </c>
      <c r="F205" t="s">
        <v>525</v>
      </c>
      <c r="G205">
        <v>4</v>
      </c>
      <c r="H205">
        <v>0</v>
      </c>
      <c r="I205">
        <v>0</v>
      </c>
      <c r="J205">
        <v>0</v>
      </c>
      <c r="K205">
        <v>0</v>
      </c>
      <c r="L205">
        <v>0</v>
      </c>
      <c r="M205">
        <v>0</v>
      </c>
      <c r="N205">
        <v>0</v>
      </c>
      <c r="O205">
        <v>0</v>
      </c>
      <c r="P205">
        <v>0</v>
      </c>
      <c r="Q205">
        <v>0</v>
      </c>
    </row>
    <row r="206" spans="1:17" x14ac:dyDescent="0.25">
      <c r="A206" t="s">
        <v>16285</v>
      </c>
      <c r="B206" t="s">
        <v>72</v>
      </c>
      <c r="C206" t="s">
        <v>226</v>
      </c>
      <c r="D206" t="s">
        <v>527</v>
      </c>
      <c r="E206" t="s">
        <v>563</v>
      </c>
      <c r="F206" t="s">
        <v>528</v>
      </c>
      <c r="G206">
        <v>0</v>
      </c>
      <c r="H206">
        <v>0</v>
      </c>
      <c r="I206">
        <v>0</v>
      </c>
      <c r="J206">
        <v>0</v>
      </c>
      <c r="K206">
        <v>0</v>
      </c>
      <c r="L206">
        <v>0</v>
      </c>
      <c r="M206">
        <v>0</v>
      </c>
      <c r="N206">
        <v>1</v>
      </c>
      <c r="O206">
        <v>1</v>
      </c>
      <c r="P206">
        <v>0</v>
      </c>
      <c r="Q206">
        <v>0</v>
      </c>
    </row>
    <row r="207" spans="1:17" x14ac:dyDescent="0.25">
      <c r="A207" t="s">
        <v>16286</v>
      </c>
      <c r="B207" t="s">
        <v>72</v>
      </c>
      <c r="C207" t="s">
        <v>226</v>
      </c>
      <c r="D207" t="s">
        <v>527</v>
      </c>
      <c r="E207" t="s">
        <v>563</v>
      </c>
      <c r="F207" t="s">
        <v>525</v>
      </c>
      <c r="G207">
        <v>1</v>
      </c>
      <c r="H207">
        <v>0</v>
      </c>
      <c r="I207">
        <v>0</v>
      </c>
      <c r="J207">
        <v>0</v>
      </c>
      <c r="K207">
        <v>0</v>
      </c>
      <c r="L207">
        <v>0</v>
      </c>
      <c r="M207">
        <v>0</v>
      </c>
      <c r="N207">
        <v>0</v>
      </c>
      <c r="O207">
        <v>0</v>
      </c>
      <c r="P207">
        <v>0</v>
      </c>
      <c r="Q207">
        <v>0</v>
      </c>
    </row>
    <row r="208" spans="1:17" x14ac:dyDescent="0.25">
      <c r="A208" t="s">
        <v>21704</v>
      </c>
      <c r="B208" t="s">
        <v>74</v>
      </c>
      <c r="C208" t="s">
        <v>116</v>
      </c>
      <c r="D208" t="s">
        <v>526</v>
      </c>
      <c r="E208" t="s">
        <v>21471</v>
      </c>
      <c r="F208" t="s">
        <v>4242</v>
      </c>
      <c r="G208">
        <v>0</v>
      </c>
      <c r="H208">
        <v>0</v>
      </c>
      <c r="I208">
        <v>0</v>
      </c>
      <c r="J208">
        <v>0</v>
      </c>
      <c r="K208">
        <v>0</v>
      </c>
      <c r="L208">
        <v>0</v>
      </c>
      <c r="M208">
        <v>7</v>
      </c>
      <c r="N208">
        <v>0</v>
      </c>
      <c r="O208">
        <v>0</v>
      </c>
      <c r="P208">
        <v>0</v>
      </c>
      <c r="Q208">
        <v>0</v>
      </c>
    </row>
    <row r="209" spans="1:17" x14ac:dyDescent="0.25">
      <c r="A209" t="s">
        <v>21705</v>
      </c>
      <c r="B209" t="s">
        <v>74</v>
      </c>
      <c r="C209" t="s">
        <v>116</v>
      </c>
      <c r="D209" t="s">
        <v>526</v>
      </c>
      <c r="E209" t="s">
        <v>21471</v>
      </c>
      <c r="F209" t="s">
        <v>399</v>
      </c>
      <c r="G209">
        <v>0</v>
      </c>
      <c r="H209">
        <v>7</v>
      </c>
      <c r="I209">
        <v>0</v>
      </c>
      <c r="J209">
        <v>7</v>
      </c>
      <c r="K209">
        <v>0</v>
      </c>
      <c r="L209">
        <v>0</v>
      </c>
      <c r="M209">
        <v>0</v>
      </c>
      <c r="N209">
        <v>0</v>
      </c>
      <c r="O209">
        <v>0</v>
      </c>
      <c r="P209">
        <v>0</v>
      </c>
      <c r="Q209">
        <v>0</v>
      </c>
    </row>
    <row r="210" spans="1:17" x14ac:dyDescent="0.25">
      <c r="A210" t="s">
        <v>21706</v>
      </c>
      <c r="B210" t="s">
        <v>74</v>
      </c>
      <c r="C210" t="s">
        <v>116</v>
      </c>
      <c r="D210" t="s">
        <v>526</v>
      </c>
      <c r="E210" t="s">
        <v>21471</v>
      </c>
      <c r="F210" t="s">
        <v>4245</v>
      </c>
      <c r="G210">
        <v>0</v>
      </c>
      <c r="H210">
        <v>0</v>
      </c>
      <c r="I210">
        <v>0</v>
      </c>
      <c r="J210">
        <v>0</v>
      </c>
      <c r="K210">
        <v>0</v>
      </c>
      <c r="L210">
        <v>0</v>
      </c>
      <c r="M210">
        <v>7</v>
      </c>
      <c r="N210">
        <v>0</v>
      </c>
      <c r="O210">
        <v>0</v>
      </c>
      <c r="P210">
        <v>0</v>
      </c>
      <c r="Q210">
        <v>0</v>
      </c>
    </row>
    <row r="211" spans="1:17" x14ac:dyDescent="0.25">
      <c r="A211" t="s">
        <v>21707</v>
      </c>
      <c r="B211" t="s">
        <v>74</v>
      </c>
      <c r="C211" t="s">
        <v>116</v>
      </c>
      <c r="D211" t="s">
        <v>526</v>
      </c>
      <c r="E211" t="s">
        <v>21471</v>
      </c>
      <c r="F211" t="s">
        <v>394</v>
      </c>
      <c r="G211">
        <v>0</v>
      </c>
      <c r="H211">
        <v>0</v>
      </c>
      <c r="I211">
        <v>0</v>
      </c>
      <c r="J211">
        <v>0</v>
      </c>
      <c r="K211">
        <v>0</v>
      </c>
      <c r="L211">
        <v>0</v>
      </c>
      <c r="M211">
        <v>0</v>
      </c>
      <c r="N211">
        <v>6</v>
      </c>
      <c r="O211">
        <v>6</v>
      </c>
      <c r="P211">
        <v>0</v>
      </c>
      <c r="Q211">
        <v>0</v>
      </c>
    </row>
    <row r="212" spans="1:17" x14ac:dyDescent="0.25">
      <c r="A212" t="s">
        <v>21708</v>
      </c>
      <c r="B212" t="s">
        <v>74</v>
      </c>
      <c r="C212" t="s">
        <v>116</v>
      </c>
      <c r="D212" t="s">
        <v>526</v>
      </c>
      <c r="E212" t="s">
        <v>21471</v>
      </c>
      <c r="F212" t="s">
        <v>395</v>
      </c>
      <c r="G212">
        <v>0</v>
      </c>
      <c r="H212">
        <v>0</v>
      </c>
      <c r="I212">
        <v>0</v>
      </c>
      <c r="J212">
        <v>0</v>
      </c>
      <c r="K212">
        <v>0</v>
      </c>
      <c r="L212">
        <v>0</v>
      </c>
      <c r="M212">
        <v>0</v>
      </c>
      <c r="N212">
        <v>6</v>
      </c>
      <c r="O212">
        <v>6</v>
      </c>
      <c r="P212">
        <v>0</v>
      </c>
      <c r="Q212">
        <v>0</v>
      </c>
    </row>
    <row r="213" spans="1:17" x14ac:dyDescent="0.25">
      <c r="A213" t="s">
        <v>21709</v>
      </c>
      <c r="B213" t="s">
        <v>74</v>
      </c>
      <c r="C213" t="s">
        <v>116</v>
      </c>
      <c r="D213" t="s">
        <v>526</v>
      </c>
      <c r="E213" t="s">
        <v>21471</v>
      </c>
      <c r="F213" t="s">
        <v>525</v>
      </c>
      <c r="G213">
        <v>7</v>
      </c>
      <c r="H213">
        <v>0</v>
      </c>
      <c r="I213">
        <v>0</v>
      </c>
      <c r="J213">
        <v>0</v>
      </c>
      <c r="K213">
        <v>0</v>
      </c>
      <c r="L213">
        <v>0</v>
      </c>
      <c r="M213">
        <v>0</v>
      </c>
      <c r="N213">
        <v>0</v>
      </c>
      <c r="O213">
        <v>0</v>
      </c>
      <c r="P213">
        <v>0</v>
      </c>
      <c r="Q213">
        <v>0</v>
      </c>
    </row>
    <row r="214" spans="1:17" x14ac:dyDescent="0.25">
      <c r="A214" t="s">
        <v>21710</v>
      </c>
      <c r="B214" t="s">
        <v>74</v>
      </c>
      <c r="C214" t="s">
        <v>116</v>
      </c>
      <c r="D214" t="s">
        <v>12971</v>
      </c>
      <c r="E214" t="s">
        <v>21471</v>
      </c>
      <c r="F214" t="s">
        <v>525</v>
      </c>
      <c r="G214">
        <v>1</v>
      </c>
      <c r="H214">
        <v>0</v>
      </c>
      <c r="I214">
        <v>0</v>
      </c>
      <c r="J214">
        <v>0</v>
      </c>
      <c r="K214">
        <v>0</v>
      </c>
      <c r="L214">
        <v>0</v>
      </c>
      <c r="M214">
        <v>0</v>
      </c>
      <c r="N214">
        <v>0</v>
      </c>
      <c r="O214">
        <v>0</v>
      </c>
      <c r="P214">
        <v>0</v>
      </c>
      <c r="Q214">
        <v>0</v>
      </c>
    </row>
    <row r="215" spans="1:17" x14ac:dyDescent="0.25">
      <c r="A215" t="s">
        <v>16154</v>
      </c>
      <c r="B215" t="s">
        <v>74</v>
      </c>
      <c r="C215" t="s">
        <v>117</v>
      </c>
      <c r="D215" t="s">
        <v>529</v>
      </c>
      <c r="E215" t="s">
        <v>563</v>
      </c>
      <c r="F215" t="s">
        <v>525</v>
      </c>
      <c r="G215">
        <v>5</v>
      </c>
      <c r="H215">
        <v>0</v>
      </c>
      <c r="I215">
        <v>0</v>
      </c>
      <c r="J215">
        <v>0</v>
      </c>
      <c r="K215">
        <v>0</v>
      </c>
      <c r="L215">
        <v>0</v>
      </c>
      <c r="M215">
        <v>0</v>
      </c>
      <c r="N215">
        <v>0</v>
      </c>
      <c r="O215">
        <v>0</v>
      </c>
      <c r="P215">
        <v>0</v>
      </c>
      <c r="Q215">
        <v>0</v>
      </c>
    </row>
    <row r="216" spans="1:17" x14ac:dyDescent="0.25">
      <c r="A216" t="s">
        <v>21711</v>
      </c>
      <c r="B216" t="s">
        <v>74</v>
      </c>
      <c r="C216" t="s">
        <v>117</v>
      </c>
      <c r="D216" t="s">
        <v>529</v>
      </c>
      <c r="E216" t="s">
        <v>21471</v>
      </c>
      <c r="F216" t="s">
        <v>525</v>
      </c>
      <c r="G216">
        <v>3</v>
      </c>
      <c r="H216">
        <v>0</v>
      </c>
      <c r="I216">
        <v>0</v>
      </c>
      <c r="J216">
        <v>0</v>
      </c>
      <c r="K216">
        <v>0</v>
      </c>
      <c r="L216">
        <v>0</v>
      </c>
      <c r="M216">
        <v>0</v>
      </c>
      <c r="N216">
        <v>0</v>
      </c>
      <c r="O216">
        <v>0</v>
      </c>
      <c r="P216">
        <v>0</v>
      </c>
      <c r="Q216">
        <v>0</v>
      </c>
    </row>
    <row r="217" spans="1:17" x14ac:dyDescent="0.25">
      <c r="A217" t="s">
        <v>16155</v>
      </c>
      <c r="B217" t="s">
        <v>74</v>
      </c>
      <c r="C217" t="s">
        <v>117</v>
      </c>
      <c r="D217" t="s">
        <v>526</v>
      </c>
      <c r="E217" t="s">
        <v>563</v>
      </c>
      <c r="F217" t="s">
        <v>396</v>
      </c>
      <c r="G217">
        <v>0</v>
      </c>
      <c r="H217">
        <v>12</v>
      </c>
      <c r="I217">
        <v>3</v>
      </c>
      <c r="J217">
        <v>5</v>
      </c>
      <c r="K217">
        <v>3</v>
      </c>
      <c r="L217">
        <v>1</v>
      </c>
      <c r="M217">
        <v>0</v>
      </c>
      <c r="N217">
        <v>0</v>
      </c>
      <c r="O217">
        <v>0</v>
      </c>
      <c r="P217">
        <v>0</v>
      </c>
      <c r="Q217">
        <v>0</v>
      </c>
    </row>
    <row r="218" spans="1:17" x14ac:dyDescent="0.25">
      <c r="A218" t="s">
        <v>16156</v>
      </c>
      <c r="B218" t="s">
        <v>74</v>
      </c>
      <c r="C218" t="s">
        <v>117</v>
      </c>
      <c r="D218" t="s">
        <v>526</v>
      </c>
      <c r="E218" t="s">
        <v>563</v>
      </c>
      <c r="F218" t="s">
        <v>4236</v>
      </c>
      <c r="G218">
        <v>0</v>
      </c>
      <c r="H218">
        <v>12</v>
      </c>
      <c r="I218">
        <v>3</v>
      </c>
      <c r="J218">
        <v>5</v>
      </c>
      <c r="K218">
        <v>3</v>
      </c>
      <c r="L218">
        <v>1</v>
      </c>
      <c r="M218">
        <v>0</v>
      </c>
      <c r="N218">
        <v>0</v>
      </c>
      <c r="O218">
        <v>0</v>
      </c>
      <c r="P218">
        <v>0</v>
      </c>
      <c r="Q218">
        <v>0</v>
      </c>
    </row>
    <row r="219" spans="1:17" x14ac:dyDescent="0.25">
      <c r="A219" t="s">
        <v>16157</v>
      </c>
      <c r="B219" t="s">
        <v>74</v>
      </c>
      <c r="C219" t="s">
        <v>117</v>
      </c>
      <c r="D219" t="s">
        <v>526</v>
      </c>
      <c r="E219" t="s">
        <v>563</v>
      </c>
      <c r="F219" t="s">
        <v>4238</v>
      </c>
      <c r="G219">
        <v>0</v>
      </c>
      <c r="H219">
        <v>0</v>
      </c>
      <c r="I219">
        <v>0</v>
      </c>
      <c r="J219">
        <v>0</v>
      </c>
      <c r="K219">
        <v>0</v>
      </c>
      <c r="L219">
        <v>0</v>
      </c>
      <c r="M219">
        <v>12</v>
      </c>
      <c r="N219">
        <v>0</v>
      </c>
      <c r="O219">
        <v>0</v>
      </c>
      <c r="P219">
        <v>0</v>
      </c>
      <c r="Q219">
        <v>0</v>
      </c>
    </row>
    <row r="220" spans="1:17" x14ac:dyDescent="0.25">
      <c r="A220" t="s">
        <v>16158</v>
      </c>
      <c r="B220" t="s">
        <v>74</v>
      </c>
      <c r="C220" t="s">
        <v>117</v>
      </c>
      <c r="D220" t="s">
        <v>526</v>
      </c>
      <c r="E220" t="s">
        <v>563</v>
      </c>
      <c r="F220" t="s">
        <v>397</v>
      </c>
      <c r="G220">
        <v>0</v>
      </c>
      <c r="H220">
        <v>12</v>
      </c>
      <c r="I220">
        <v>3</v>
      </c>
      <c r="J220">
        <v>5</v>
      </c>
      <c r="K220">
        <v>3</v>
      </c>
      <c r="L220">
        <v>1</v>
      </c>
      <c r="M220">
        <v>0</v>
      </c>
      <c r="N220">
        <v>0</v>
      </c>
      <c r="O220">
        <v>0</v>
      </c>
      <c r="P220">
        <v>0</v>
      </c>
      <c r="Q220">
        <v>0</v>
      </c>
    </row>
    <row r="221" spans="1:17" x14ac:dyDescent="0.25">
      <c r="A221" t="s">
        <v>16159</v>
      </c>
      <c r="B221" t="s">
        <v>74</v>
      </c>
      <c r="C221" t="s">
        <v>117</v>
      </c>
      <c r="D221" t="s">
        <v>526</v>
      </c>
      <c r="E221" t="s">
        <v>563</v>
      </c>
      <c r="F221" t="s">
        <v>398</v>
      </c>
      <c r="G221">
        <v>0</v>
      </c>
      <c r="H221">
        <v>12</v>
      </c>
      <c r="I221">
        <v>3</v>
      </c>
      <c r="J221">
        <v>5</v>
      </c>
      <c r="K221">
        <v>3</v>
      </c>
      <c r="L221">
        <v>1</v>
      </c>
      <c r="M221">
        <v>0</v>
      </c>
      <c r="N221">
        <v>0</v>
      </c>
      <c r="O221">
        <v>0</v>
      </c>
      <c r="P221">
        <v>0</v>
      </c>
      <c r="Q221">
        <v>0</v>
      </c>
    </row>
    <row r="222" spans="1:17" x14ac:dyDescent="0.25">
      <c r="A222" t="s">
        <v>16160</v>
      </c>
      <c r="B222" t="s">
        <v>74</v>
      </c>
      <c r="C222" t="s">
        <v>117</v>
      </c>
      <c r="D222" t="s">
        <v>526</v>
      </c>
      <c r="E222" t="s">
        <v>563</v>
      </c>
      <c r="F222" t="s">
        <v>4242</v>
      </c>
      <c r="G222">
        <v>0</v>
      </c>
      <c r="H222">
        <v>0</v>
      </c>
      <c r="I222">
        <v>0</v>
      </c>
      <c r="J222">
        <v>0</v>
      </c>
      <c r="K222">
        <v>0</v>
      </c>
      <c r="L222">
        <v>0</v>
      </c>
      <c r="M222">
        <v>12</v>
      </c>
      <c r="N222">
        <v>0</v>
      </c>
      <c r="O222">
        <v>0</v>
      </c>
      <c r="P222">
        <v>0</v>
      </c>
      <c r="Q222">
        <v>0</v>
      </c>
    </row>
    <row r="223" spans="1:17" x14ac:dyDescent="0.25">
      <c r="A223" t="s">
        <v>16161</v>
      </c>
      <c r="B223" t="s">
        <v>74</v>
      </c>
      <c r="C223" t="s">
        <v>117</v>
      </c>
      <c r="D223" t="s">
        <v>526</v>
      </c>
      <c r="E223" t="s">
        <v>563</v>
      </c>
      <c r="F223" t="s">
        <v>399</v>
      </c>
      <c r="G223">
        <v>0</v>
      </c>
      <c r="H223">
        <v>12</v>
      </c>
      <c r="I223">
        <v>3</v>
      </c>
      <c r="J223">
        <v>5</v>
      </c>
      <c r="K223">
        <v>3</v>
      </c>
      <c r="L223">
        <v>1</v>
      </c>
      <c r="M223">
        <v>0</v>
      </c>
      <c r="N223">
        <v>0</v>
      </c>
      <c r="O223">
        <v>0</v>
      </c>
      <c r="P223">
        <v>0</v>
      </c>
      <c r="Q223">
        <v>0</v>
      </c>
    </row>
    <row r="224" spans="1:17" x14ac:dyDescent="0.25">
      <c r="A224" t="s">
        <v>14712</v>
      </c>
      <c r="B224" t="s">
        <v>74</v>
      </c>
      <c r="C224" t="s">
        <v>117</v>
      </c>
      <c r="D224" t="s">
        <v>526</v>
      </c>
      <c r="E224" t="s">
        <v>563</v>
      </c>
      <c r="F224" t="s">
        <v>4245</v>
      </c>
      <c r="G224">
        <v>0</v>
      </c>
      <c r="H224">
        <v>0</v>
      </c>
      <c r="I224">
        <v>0</v>
      </c>
      <c r="J224">
        <v>0</v>
      </c>
      <c r="K224">
        <v>0</v>
      </c>
      <c r="L224">
        <v>0</v>
      </c>
      <c r="M224">
        <v>12</v>
      </c>
      <c r="N224">
        <v>0</v>
      </c>
      <c r="O224">
        <v>0</v>
      </c>
      <c r="P224">
        <v>0</v>
      </c>
      <c r="Q224">
        <v>0</v>
      </c>
    </row>
    <row r="225" spans="1:17" x14ac:dyDescent="0.25">
      <c r="A225" t="s">
        <v>14713</v>
      </c>
      <c r="B225" t="s">
        <v>74</v>
      </c>
      <c r="C225" t="s">
        <v>117</v>
      </c>
      <c r="D225" t="s">
        <v>526</v>
      </c>
      <c r="E225" t="s">
        <v>563</v>
      </c>
      <c r="F225" t="s">
        <v>394</v>
      </c>
      <c r="G225">
        <v>0</v>
      </c>
      <c r="H225">
        <v>0</v>
      </c>
      <c r="I225">
        <v>0</v>
      </c>
      <c r="J225">
        <v>0</v>
      </c>
      <c r="K225">
        <v>0</v>
      </c>
      <c r="L225">
        <v>0</v>
      </c>
      <c r="M225">
        <v>0</v>
      </c>
      <c r="N225">
        <v>9</v>
      </c>
      <c r="O225">
        <v>8</v>
      </c>
      <c r="P225">
        <v>0</v>
      </c>
      <c r="Q225">
        <v>1</v>
      </c>
    </row>
    <row r="226" spans="1:17" x14ac:dyDescent="0.25">
      <c r="A226" t="s">
        <v>14714</v>
      </c>
      <c r="B226" t="s">
        <v>74</v>
      </c>
      <c r="C226" t="s">
        <v>117</v>
      </c>
      <c r="D226" t="s">
        <v>526</v>
      </c>
      <c r="E226" t="s">
        <v>563</v>
      </c>
      <c r="F226" t="s">
        <v>395</v>
      </c>
      <c r="G226">
        <v>0</v>
      </c>
      <c r="H226">
        <v>0</v>
      </c>
      <c r="I226">
        <v>0</v>
      </c>
      <c r="J226">
        <v>0</v>
      </c>
      <c r="K226">
        <v>0</v>
      </c>
      <c r="L226">
        <v>0</v>
      </c>
      <c r="M226">
        <v>0</v>
      </c>
      <c r="N226">
        <v>9</v>
      </c>
      <c r="O226">
        <v>8</v>
      </c>
      <c r="P226">
        <v>0</v>
      </c>
      <c r="Q226">
        <v>1</v>
      </c>
    </row>
    <row r="227" spans="1:17" x14ac:dyDescent="0.25">
      <c r="A227" t="s">
        <v>14715</v>
      </c>
      <c r="B227" t="s">
        <v>74</v>
      </c>
      <c r="C227" t="s">
        <v>117</v>
      </c>
      <c r="D227" t="s">
        <v>526</v>
      </c>
      <c r="E227" t="s">
        <v>563</v>
      </c>
      <c r="F227" t="s">
        <v>525</v>
      </c>
      <c r="G227">
        <v>12</v>
      </c>
      <c r="H227">
        <v>0</v>
      </c>
      <c r="I227">
        <v>0</v>
      </c>
      <c r="J227">
        <v>0</v>
      </c>
      <c r="K227">
        <v>0</v>
      </c>
      <c r="L227">
        <v>0</v>
      </c>
      <c r="M227">
        <v>0</v>
      </c>
      <c r="N227">
        <v>0</v>
      </c>
      <c r="O227">
        <v>0</v>
      </c>
      <c r="P227">
        <v>0</v>
      </c>
      <c r="Q227">
        <v>0</v>
      </c>
    </row>
    <row r="228" spans="1:17" x14ac:dyDescent="0.25">
      <c r="A228" t="s">
        <v>21712</v>
      </c>
      <c r="B228" t="s">
        <v>74</v>
      </c>
      <c r="C228" t="s">
        <v>117</v>
      </c>
      <c r="D228" t="s">
        <v>526</v>
      </c>
      <c r="E228" t="s">
        <v>21471</v>
      </c>
      <c r="F228" t="s">
        <v>396</v>
      </c>
      <c r="G228">
        <v>0</v>
      </c>
      <c r="H228">
        <v>19</v>
      </c>
      <c r="I228">
        <v>4</v>
      </c>
      <c r="J228">
        <v>15</v>
      </c>
      <c r="K228">
        <v>0</v>
      </c>
      <c r="L228">
        <v>0</v>
      </c>
      <c r="M228">
        <v>0</v>
      </c>
      <c r="N228">
        <v>0</v>
      </c>
      <c r="O228">
        <v>0</v>
      </c>
      <c r="P228">
        <v>0</v>
      </c>
      <c r="Q228">
        <v>0</v>
      </c>
    </row>
    <row r="229" spans="1:17" x14ac:dyDescent="0.25">
      <c r="A229" t="s">
        <v>21713</v>
      </c>
      <c r="B229" t="s">
        <v>74</v>
      </c>
      <c r="C229" t="s">
        <v>117</v>
      </c>
      <c r="D229" t="s">
        <v>526</v>
      </c>
      <c r="E229" t="s">
        <v>21471</v>
      </c>
      <c r="F229" t="s">
        <v>4236</v>
      </c>
      <c r="G229">
        <v>0</v>
      </c>
      <c r="H229">
        <v>19</v>
      </c>
      <c r="I229">
        <v>4</v>
      </c>
      <c r="J229">
        <v>13</v>
      </c>
      <c r="K229">
        <v>1</v>
      </c>
      <c r="L229">
        <v>1</v>
      </c>
      <c r="M229">
        <v>0</v>
      </c>
      <c r="N229">
        <v>0</v>
      </c>
      <c r="O229">
        <v>0</v>
      </c>
      <c r="P229">
        <v>0</v>
      </c>
      <c r="Q229">
        <v>0</v>
      </c>
    </row>
    <row r="230" spans="1:17" x14ac:dyDescent="0.25">
      <c r="A230" t="s">
        <v>21714</v>
      </c>
      <c r="B230" t="s">
        <v>74</v>
      </c>
      <c r="C230" t="s">
        <v>117</v>
      </c>
      <c r="D230" t="s">
        <v>526</v>
      </c>
      <c r="E230" t="s">
        <v>21471</v>
      </c>
      <c r="F230" t="s">
        <v>4238</v>
      </c>
      <c r="G230">
        <v>0</v>
      </c>
      <c r="H230">
        <v>0</v>
      </c>
      <c r="I230">
        <v>0</v>
      </c>
      <c r="J230">
        <v>0</v>
      </c>
      <c r="K230">
        <v>0</v>
      </c>
      <c r="L230">
        <v>0</v>
      </c>
      <c r="M230">
        <v>19</v>
      </c>
      <c r="N230">
        <v>0</v>
      </c>
      <c r="O230">
        <v>0</v>
      </c>
      <c r="P230">
        <v>0</v>
      </c>
      <c r="Q230">
        <v>0</v>
      </c>
    </row>
    <row r="231" spans="1:17" x14ac:dyDescent="0.25">
      <c r="A231" t="s">
        <v>21715</v>
      </c>
      <c r="B231" t="s">
        <v>74</v>
      </c>
      <c r="C231" t="s">
        <v>117</v>
      </c>
      <c r="D231" t="s">
        <v>526</v>
      </c>
      <c r="E231" t="s">
        <v>21471</v>
      </c>
      <c r="F231" t="s">
        <v>397</v>
      </c>
      <c r="G231">
        <v>0</v>
      </c>
      <c r="H231">
        <v>19</v>
      </c>
      <c r="I231">
        <v>4</v>
      </c>
      <c r="J231">
        <v>13</v>
      </c>
      <c r="K231">
        <v>1</v>
      </c>
      <c r="L231">
        <v>1</v>
      </c>
      <c r="M231">
        <v>0</v>
      </c>
      <c r="N231">
        <v>0</v>
      </c>
      <c r="O231">
        <v>0</v>
      </c>
      <c r="P231">
        <v>0</v>
      </c>
      <c r="Q231">
        <v>0</v>
      </c>
    </row>
    <row r="232" spans="1:17" x14ac:dyDescent="0.25">
      <c r="A232" t="s">
        <v>21716</v>
      </c>
      <c r="B232" t="s">
        <v>74</v>
      </c>
      <c r="C232" t="s">
        <v>117</v>
      </c>
      <c r="D232" t="s">
        <v>526</v>
      </c>
      <c r="E232" t="s">
        <v>21471</v>
      </c>
      <c r="F232" t="s">
        <v>398</v>
      </c>
      <c r="G232">
        <v>0</v>
      </c>
      <c r="H232">
        <v>19</v>
      </c>
      <c r="I232">
        <v>4</v>
      </c>
      <c r="J232">
        <v>13</v>
      </c>
      <c r="K232">
        <v>1</v>
      </c>
      <c r="L232">
        <v>1</v>
      </c>
      <c r="M232">
        <v>0</v>
      </c>
      <c r="N232">
        <v>0</v>
      </c>
      <c r="O232">
        <v>0</v>
      </c>
      <c r="P232">
        <v>0</v>
      </c>
      <c r="Q232">
        <v>0</v>
      </c>
    </row>
    <row r="233" spans="1:17" x14ac:dyDescent="0.25">
      <c r="A233" t="s">
        <v>21717</v>
      </c>
      <c r="B233" t="s">
        <v>74</v>
      </c>
      <c r="C233" t="s">
        <v>117</v>
      </c>
      <c r="D233" t="s">
        <v>526</v>
      </c>
      <c r="E233" t="s">
        <v>21471</v>
      </c>
      <c r="F233" t="s">
        <v>4242</v>
      </c>
      <c r="G233">
        <v>0</v>
      </c>
      <c r="H233">
        <v>0</v>
      </c>
      <c r="I233">
        <v>0</v>
      </c>
      <c r="J233">
        <v>0</v>
      </c>
      <c r="K233">
        <v>0</v>
      </c>
      <c r="L233">
        <v>0</v>
      </c>
      <c r="M233">
        <v>19</v>
      </c>
      <c r="N233">
        <v>0</v>
      </c>
      <c r="O233">
        <v>0</v>
      </c>
      <c r="P233">
        <v>0</v>
      </c>
      <c r="Q233">
        <v>0</v>
      </c>
    </row>
    <row r="234" spans="1:17" x14ac:dyDescent="0.25">
      <c r="A234" t="s">
        <v>21718</v>
      </c>
      <c r="B234" t="s">
        <v>74</v>
      </c>
      <c r="C234" t="s">
        <v>117</v>
      </c>
      <c r="D234" t="s">
        <v>526</v>
      </c>
      <c r="E234" t="s">
        <v>21471</v>
      </c>
      <c r="F234" t="s">
        <v>399</v>
      </c>
      <c r="G234">
        <v>0</v>
      </c>
      <c r="H234">
        <v>19</v>
      </c>
      <c r="I234">
        <v>4</v>
      </c>
      <c r="J234">
        <v>15</v>
      </c>
      <c r="K234">
        <v>0</v>
      </c>
      <c r="L234">
        <v>0</v>
      </c>
      <c r="M234">
        <v>0</v>
      </c>
      <c r="N234">
        <v>0</v>
      </c>
      <c r="O234">
        <v>0</v>
      </c>
      <c r="P234">
        <v>0</v>
      </c>
      <c r="Q234">
        <v>0</v>
      </c>
    </row>
    <row r="235" spans="1:17" x14ac:dyDescent="0.25">
      <c r="A235" t="s">
        <v>21595</v>
      </c>
      <c r="B235" t="s">
        <v>72</v>
      </c>
      <c r="C235" t="s">
        <v>97</v>
      </c>
      <c r="D235" t="s">
        <v>526</v>
      </c>
      <c r="E235" t="s">
        <v>21471</v>
      </c>
      <c r="F235" t="s">
        <v>399</v>
      </c>
      <c r="G235">
        <v>0</v>
      </c>
      <c r="H235">
        <v>47</v>
      </c>
      <c r="I235">
        <v>5</v>
      </c>
      <c r="J235">
        <v>38</v>
      </c>
      <c r="K235">
        <v>3</v>
      </c>
      <c r="L235">
        <v>1</v>
      </c>
      <c r="M235">
        <v>0</v>
      </c>
      <c r="N235">
        <v>0</v>
      </c>
      <c r="O235">
        <v>0</v>
      </c>
      <c r="P235">
        <v>0</v>
      </c>
      <c r="Q235">
        <v>0</v>
      </c>
    </row>
    <row r="236" spans="1:17" x14ac:dyDescent="0.25">
      <c r="A236" t="s">
        <v>21596</v>
      </c>
      <c r="B236" t="s">
        <v>72</v>
      </c>
      <c r="C236" t="s">
        <v>97</v>
      </c>
      <c r="D236" t="s">
        <v>526</v>
      </c>
      <c r="E236" t="s">
        <v>21471</v>
      </c>
      <c r="F236" t="s">
        <v>4245</v>
      </c>
      <c r="G236">
        <v>0</v>
      </c>
      <c r="H236">
        <v>0</v>
      </c>
      <c r="I236">
        <v>0</v>
      </c>
      <c r="J236">
        <v>0</v>
      </c>
      <c r="K236">
        <v>0</v>
      </c>
      <c r="L236">
        <v>0</v>
      </c>
      <c r="M236">
        <v>47</v>
      </c>
      <c r="N236">
        <v>0</v>
      </c>
      <c r="O236">
        <v>0</v>
      </c>
      <c r="P236">
        <v>0</v>
      </c>
      <c r="Q236">
        <v>0</v>
      </c>
    </row>
    <row r="237" spans="1:17" x14ac:dyDescent="0.25">
      <c r="A237" t="s">
        <v>21597</v>
      </c>
      <c r="B237" t="s">
        <v>72</v>
      </c>
      <c r="C237" t="s">
        <v>97</v>
      </c>
      <c r="D237" t="s">
        <v>526</v>
      </c>
      <c r="E237" t="s">
        <v>21471</v>
      </c>
      <c r="F237" t="s">
        <v>394</v>
      </c>
      <c r="G237">
        <v>0</v>
      </c>
      <c r="H237">
        <v>0</v>
      </c>
      <c r="I237">
        <v>0</v>
      </c>
      <c r="J237">
        <v>0</v>
      </c>
      <c r="K237">
        <v>0</v>
      </c>
      <c r="L237">
        <v>0</v>
      </c>
      <c r="M237">
        <v>0</v>
      </c>
      <c r="N237">
        <v>37</v>
      </c>
      <c r="O237">
        <v>37</v>
      </c>
      <c r="P237">
        <v>0</v>
      </c>
      <c r="Q237">
        <v>0</v>
      </c>
    </row>
    <row r="238" spans="1:17" x14ac:dyDescent="0.25">
      <c r="A238" t="s">
        <v>21598</v>
      </c>
      <c r="B238" t="s">
        <v>72</v>
      </c>
      <c r="C238" t="s">
        <v>97</v>
      </c>
      <c r="D238" t="s">
        <v>526</v>
      </c>
      <c r="E238" t="s">
        <v>21471</v>
      </c>
      <c r="F238" t="s">
        <v>395</v>
      </c>
      <c r="G238">
        <v>0</v>
      </c>
      <c r="H238">
        <v>0</v>
      </c>
      <c r="I238">
        <v>0</v>
      </c>
      <c r="J238">
        <v>0</v>
      </c>
      <c r="K238">
        <v>0</v>
      </c>
      <c r="L238">
        <v>0</v>
      </c>
      <c r="M238">
        <v>0</v>
      </c>
      <c r="N238">
        <v>32</v>
      </c>
      <c r="O238">
        <v>32</v>
      </c>
      <c r="P238">
        <v>0</v>
      </c>
      <c r="Q238">
        <v>0</v>
      </c>
    </row>
    <row r="239" spans="1:17" x14ac:dyDescent="0.25">
      <c r="A239" t="s">
        <v>21599</v>
      </c>
      <c r="B239" t="s">
        <v>72</v>
      </c>
      <c r="C239" t="s">
        <v>97</v>
      </c>
      <c r="D239" t="s">
        <v>526</v>
      </c>
      <c r="E239" t="s">
        <v>21471</v>
      </c>
      <c r="F239" t="s">
        <v>525</v>
      </c>
      <c r="G239">
        <v>47</v>
      </c>
      <c r="H239">
        <v>0</v>
      </c>
      <c r="I239">
        <v>0</v>
      </c>
      <c r="J239">
        <v>0</v>
      </c>
      <c r="K239">
        <v>0</v>
      </c>
      <c r="L239">
        <v>0</v>
      </c>
      <c r="M239">
        <v>0</v>
      </c>
      <c r="N239">
        <v>0</v>
      </c>
      <c r="O239">
        <v>0</v>
      </c>
      <c r="P239">
        <v>0</v>
      </c>
      <c r="Q239">
        <v>0</v>
      </c>
    </row>
    <row r="240" spans="1:17" x14ac:dyDescent="0.25">
      <c r="A240" t="s">
        <v>18438</v>
      </c>
      <c r="B240" t="s">
        <v>72</v>
      </c>
      <c r="C240" t="s">
        <v>97</v>
      </c>
      <c r="D240" t="s">
        <v>527</v>
      </c>
      <c r="E240" t="s">
        <v>563</v>
      </c>
      <c r="F240" t="s">
        <v>528</v>
      </c>
      <c r="G240">
        <v>0</v>
      </c>
      <c r="H240">
        <v>0</v>
      </c>
      <c r="I240">
        <v>0</v>
      </c>
      <c r="J240">
        <v>0</v>
      </c>
      <c r="K240">
        <v>0</v>
      </c>
      <c r="L240">
        <v>0</v>
      </c>
      <c r="M240">
        <v>0</v>
      </c>
      <c r="N240">
        <v>3</v>
      </c>
      <c r="O240">
        <v>2</v>
      </c>
      <c r="P240">
        <v>1</v>
      </c>
      <c r="Q240">
        <v>0</v>
      </c>
    </row>
    <row r="241" spans="1:17" x14ac:dyDescent="0.25">
      <c r="A241" t="s">
        <v>15788</v>
      </c>
      <c r="B241" t="s">
        <v>72</v>
      </c>
      <c r="C241" t="s">
        <v>97</v>
      </c>
      <c r="D241" t="s">
        <v>527</v>
      </c>
      <c r="E241" t="s">
        <v>563</v>
      </c>
      <c r="F241" t="s">
        <v>525</v>
      </c>
      <c r="G241">
        <v>3</v>
      </c>
      <c r="H241">
        <v>0</v>
      </c>
      <c r="I241">
        <v>0</v>
      </c>
      <c r="J241">
        <v>0</v>
      </c>
      <c r="K241">
        <v>0</v>
      </c>
      <c r="L241">
        <v>0</v>
      </c>
      <c r="M241">
        <v>0</v>
      </c>
      <c r="N241">
        <v>0</v>
      </c>
      <c r="O241">
        <v>0</v>
      </c>
      <c r="P241">
        <v>0</v>
      </c>
      <c r="Q241">
        <v>0</v>
      </c>
    </row>
    <row r="242" spans="1:17" x14ac:dyDescent="0.25">
      <c r="A242" t="s">
        <v>21600</v>
      </c>
      <c r="B242" t="s">
        <v>72</v>
      </c>
      <c r="C242" t="s">
        <v>97</v>
      </c>
      <c r="D242" t="s">
        <v>527</v>
      </c>
      <c r="E242" t="s">
        <v>21471</v>
      </c>
      <c r="F242" t="s">
        <v>528</v>
      </c>
      <c r="G242">
        <v>0</v>
      </c>
      <c r="H242">
        <v>0</v>
      </c>
      <c r="I242">
        <v>0</v>
      </c>
      <c r="J242">
        <v>0</v>
      </c>
      <c r="K242">
        <v>0</v>
      </c>
      <c r="L242">
        <v>0</v>
      </c>
      <c r="M242">
        <v>0</v>
      </c>
      <c r="N242">
        <v>2</v>
      </c>
      <c r="O242">
        <v>2</v>
      </c>
      <c r="P242">
        <v>0</v>
      </c>
      <c r="Q242">
        <v>0</v>
      </c>
    </row>
    <row r="243" spans="1:17" x14ac:dyDescent="0.25">
      <c r="A243" t="s">
        <v>21601</v>
      </c>
      <c r="B243" t="s">
        <v>72</v>
      </c>
      <c r="C243" t="s">
        <v>97</v>
      </c>
      <c r="D243" t="s">
        <v>527</v>
      </c>
      <c r="E243" t="s">
        <v>21471</v>
      </c>
      <c r="F243" t="s">
        <v>525</v>
      </c>
      <c r="G243">
        <v>2</v>
      </c>
      <c r="H243">
        <v>0</v>
      </c>
      <c r="I243">
        <v>0</v>
      </c>
      <c r="J243">
        <v>0</v>
      </c>
      <c r="K243">
        <v>0</v>
      </c>
      <c r="L243">
        <v>0</v>
      </c>
      <c r="M243">
        <v>0</v>
      </c>
      <c r="N243">
        <v>0</v>
      </c>
      <c r="O243">
        <v>0</v>
      </c>
      <c r="P243">
        <v>0</v>
      </c>
      <c r="Q243">
        <v>0</v>
      </c>
    </row>
    <row r="244" spans="1:17" x14ac:dyDescent="0.25">
      <c r="A244" t="s">
        <v>15789</v>
      </c>
      <c r="B244" t="s">
        <v>72</v>
      </c>
      <c r="C244" t="s">
        <v>97</v>
      </c>
      <c r="D244" t="s">
        <v>12971</v>
      </c>
      <c r="E244" t="s">
        <v>563</v>
      </c>
      <c r="F244" t="s">
        <v>525</v>
      </c>
      <c r="G244">
        <v>4</v>
      </c>
      <c r="H244">
        <v>0</v>
      </c>
      <c r="I244">
        <v>0</v>
      </c>
      <c r="J244">
        <v>0</v>
      </c>
      <c r="K244">
        <v>0</v>
      </c>
      <c r="L244">
        <v>0</v>
      </c>
      <c r="M244">
        <v>0</v>
      </c>
      <c r="N244">
        <v>0</v>
      </c>
      <c r="O244">
        <v>0</v>
      </c>
      <c r="P244">
        <v>0</v>
      </c>
      <c r="Q244">
        <v>0</v>
      </c>
    </row>
    <row r="245" spans="1:17" x14ac:dyDescent="0.25">
      <c r="A245" t="s">
        <v>21602</v>
      </c>
      <c r="B245" t="s">
        <v>72</v>
      </c>
      <c r="C245" t="s">
        <v>97</v>
      </c>
      <c r="D245" t="s">
        <v>12971</v>
      </c>
      <c r="E245" t="s">
        <v>21471</v>
      </c>
      <c r="F245" t="s">
        <v>525</v>
      </c>
      <c r="G245">
        <v>6</v>
      </c>
      <c r="H245">
        <v>0</v>
      </c>
      <c r="I245">
        <v>0</v>
      </c>
      <c r="J245">
        <v>0</v>
      </c>
      <c r="K245">
        <v>0</v>
      </c>
      <c r="L245">
        <v>0</v>
      </c>
      <c r="M245">
        <v>0</v>
      </c>
      <c r="N245">
        <v>0</v>
      </c>
      <c r="O245">
        <v>0</v>
      </c>
      <c r="P245">
        <v>0</v>
      </c>
      <c r="Q245">
        <v>0</v>
      </c>
    </row>
    <row r="246" spans="1:17" x14ac:dyDescent="0.25">
      <c r="A246" t="s">
        <v>15790</v>
      </c>
      <c r="B246" t="s">
        <v>72</v>
      </c>
      <c r="C246" t="s">
        <v>98</v>
      </c>
      <c r="D246" t="s">
        <v>529</v>
      </c>
      <c r="E246" t="s">
        <v>563</v>
      </c>
      <c r="F246" t="s">
        <v>525</v>
      </c>
      <c r="G246">
        <v>7</v>
      </c>
      <c r="H246">
        <v>0</v>
      </c>
      <c r="I246">
        <v>0</v>
      </c>
      <c r="J246">
        <v>0</v>
      </c>
      <c r="K246">
        <v>0</v>
      </c>
      <c r="L246">
        <v>0</v>
      </c>
      <c r="M246">
        <v>0</v>
      </c>
      <c r="N246">
        <v>0</v>
      </c>
      <c r="O246">
        <v>0</v>
      </c>
      <c r="P246">
        <v>0</v>
      </c>
      <c r="Q246">
        <v>0</v>
      </c>
    </row>
    <row r="247" spans="1:17" x14ac:dyDescent="0.25">
      <c r="A247" t="s">
        <v>21603</v>
      </c>
      <c r="B247" t="s">
        <v>72</v>
      </c>
      <c r="C247" t="s">
        <v>98</v>
      </c>
      <c r="D247" t="s">
        <v>529</v>
      </c>
      <c r="E247" t="s">
        <v>21471</v>
      </c>
      <c r="F247" t="s">
        <v>525</v>
      </c>
      <c r="G247">
        <v>4</v>
      </c>
      <c r="H247">
        <v>0</v>
      </c>
      <c r="I247">
        <v>0</v>
      </c>
      <c r="J247">
        <v>0</v>
      </c>
      <c r="K247">
        <v>0</v>
      </c>
      <c r="L247">
        <v>0</v>
      </c>
      <c r="M247">
        <v>0</v>
      </c>
      <c r="N247">
        <v>0</v>
      </c>
      <c r="O247">
        <v>0</v>
      </c>
      <c r="P247">
        <v>0</v>
      </c>
      <c r="Q247">
        <v>0</v>
      </c>
    </row>
    <row r="248" spans="1:17" x14ac:dyDescent="0.25">
      <c r="A248" t="s">
        <v>15791</v>
      </c>
      <c r="B248" t="s">
        <v>72</v>
      </c>
      <c r="C248" t="s">
        <v>98</v>
      </c>
      <c r="D248" t="s">
        <v>526</v>
      </c>
      <c r="E248" t="s">
        <v>563</v>
      </c>
      <c r="F248" t="s">
        <v>396</v>
      </c>
      <c r="G248">
        <v>0</v>
      </c>
      <c r="H248">
        <v>47</v>
      </c>
      <c r="I248">
        <v>6</v>
      </c>
      <c r="J248">
        <v>40</v>
      </c>
      <c r="K248">
        <v>0</v>
      </c>
      <c r="L248">
        <v>1</v>
      </c>
      <c r="M248">
        <v>0</v>
      </c>
      <c r="N248">
        <v>0</v>
      </c>
      <c r="O248">
        <v>0</v>
      </c>
      <c r="P248">
        <v>0</v>
      </c>
      <c r="Q248">
        <v>0</v>
      </c>
    </row>
    <row r="249" spans="1:17" x14ac:dyDescent="0.25">
      <c r="A249" t="s">
        <v>15792</v>
      </c>
      <c r="B249" t="s">
        <v>72</v>
      </c>
      <c r="C249" t="s">
        <v>98</v>
      </c>
      <c r="D249" t="s">
        <v>526</v>
      </c>
      <c r="E249" t="s">
        <v>563</v>
      </c>
      <c r="F249" t="s">
        <v>4236</v>
      </c>
      <c r="G249">
        <v>0</v>
      </c>
      <c r="H249">
        <v>47</v>
      </c>
      <c r="I249">
        <v>6</v>
      </c>
      <c r="J249">
        <v>40</v>
      </c>
      <c r="K249">
        <v>0</v>
      </c>
      <c r="L249">
        <v>1</v>
      </c>
      <c r="M249">
        <v>0</v>
      </c>
      <c r="N249">
        <v>0</v>
      </c>
      <c r="O249">
        <v>0</v>
      </c>
      <c r="P249">
        <v>0</v>
      </c>
      <c r="Q249">
        <v>0</v>
      </c>
    </row>
    <row r="250" spans="1:17" x14ac:dyDescent="0.25">
      <c r="A250" t="s">
        <v>15793</v>
      </c>
      <c r="B250" t="s">
        <v>72</v>
      </c>
      <c r="C250" t="s">
        <v>98</v>
      </c>
      <c r="D250" t="s">
        <v>526</v>
      </c>
      <c r="E250" t="s">
        <v>563</v>
      </c>
      <c r="F250" t="s">
        <v>4238</v>
      </c>
      <c r="G250">
        <v>0</v>
      </c>
      <c r="H250">
        <v>0</v>
      </c>
      <c r="I250">
        <v>0</v>
      </c>
      <c r="J250">
        <v>0</v>
      </c>
      <c r="K250">
        <v>0</v>
      </c>
      <c r="L250">
        <v>0</v>
      </c>
      <c r="M250">
        <v>47</v>
      </c>
      <c r="N250">
        <v>0</v>
      </c>
      <c r="O250">
        <v>0</v>
      </c>
      <c r="P250">
        <v>0</v>
      </c>
      <c r="Q250">
        <v>0</v>
      </c>
    </row>
    <row r="251" spans="1:17" x14ac:dyDescent="0.25">
      <c r="A251" t="s">
        <v>15794</v>
      </c>
      <c r="B251" t="s">
        <v>72</v>
      </c>
      <c r="C251" t="s">
        <v>98</v>
      </c>
      <c r="D251" t="s">
        <v>526</v>
      </c>
      <c r="E251" t="s">
        <v>563</v>
      </c>
      <c r="F251" t="s">
        <v>397</v>
      </c>
      <c r="G251">
        <v>0</v>
      </c>
      <c r="H251">
        <v>47</v>
      </c>
      <c r="I251">
        <v>6</v>
      </c>
      <c r="J251">
        <v>40</v>
      </c>
      <c r="K251">
        <v>0</v>
      </c>
      <c r="L251">
        <v>1</v>
      </c>
      <c r="M251">
        <v>0</v>
      </c>
      <c r="N251">
        <v>0</v>
      </c>
      <c r="O251">
        <v>0</v>
      </c>
      <c r="P251">
        <v>0</v>
      </c>
      <c r="Q251">
        <v>0</v>
      </c>
    </row>
    <row r="252" spans="1:17" x14ac:dyDescent="0.25">
      <c r="A252" t="s">
        <v>15795</v>
      </c>
      <c r="B252" t="s">
        <v>72</v>
      </c>
      <c r="C252" t="s">
        <v>98</v>
      </c>
      <c r="D252" t="s">
        <v>526</v>
      </c>
      <c r="E252" t="s">
        <v>563</v>
      </c>
      <c r="F252" t="s">
        <v>398</v>
      </c>
      <c r="G252">
        <v>0</v>
      </c>
      <c r="H252">
        <v>47</v>
      </c>
      <c r="I252">
        <v>6</v>
      </c>
      <c r="J252">
        <v>40</v>
      </c>
      <c r="K252">
        <v>0</v>
      </c>
      <c r="L252">
        <v>1</v>
      </c>
      <c r="M252">
        <v>0</v>
      </c>
      <c r="N252">
        <v>0</v>
      </c>
      <c r="O252">
        <v>0</v>
      </c>
      <c r="P252">
        <v>0</v>
      </c>
      <c r="Q252">
        <v>0</v>
      </c>
    </row>
    <row r="253" spans="1:17" x14ac:dyDescent="0.25">
      <c r="A253" t="s">
        <v>15796</v>
      </c>
      <c r="B253" t="s">
        <v>72</v>
      </c>
      <c r="C253" t="s">
        <v>98</v>
      </c>
      <c r="D253" t="s">
        <v>526</v>
      </c>
      <c r="E253" t="s">
        <v>563</v>
      </c>
      <c r="F253" t="s">
        <v>4242</v>
      </c>
      <c r="G253">
        <v>0</v>
      </c>
      <c r="H253">
        <v>0</v>
      </c>
      <c r="I253">
        <v>0</v>
      </c>
      <c r="J253">
        <v>0</v>
      </c>
      <c r="K253">
        <v>0</v>
      </c>
      <c r="L253">
        <v>0</v>
      </c>
      <c r="M253">
        <v>47</v>
      </c>
      <c r="N253">
        <v>0</v>
      </c>
      <c r="O253">
        <v>0</v>
      </c>
      <c r="P253">
        <v>0</v>
      </c>
      <c r="Q253">
        <v>0</v>
      </c>
    </row>
    <row r="254" spans="1:17" x14ac:dyDescent="0.25">
      <c r="A254" t="s">
        <v>15797</v>
      </c>
      <c r="B254" t="s">
        <v>72</v>
      </c>
      <c r="C254" t="s">
        <v>98</v>
      </c>
      <c r="D254" t="s">
        <v>526</v>
      </c>
      <c r="E254" t="s">
        <v>563</v>
      </c>
      <c r="F254" t="s">
        <v>399</v>
      </c>
      <c r="G254">
        <v>0</v>
      </c>
      <c r="H254">
        <v>47</v>
      </c>
      <c r="I254">
        <v>6</v>
      </c>
      <c r="J254">
        <v>40</v>
      </c>
      <c r="K254">
        <v>0</v>
      </c>
      <c r="L254">
        <v>1</v>
      </c>
      <c r="M254">
        <v>0</v>
      </c>
      <c r="N254">
        <v>0</v>
      </c>
      <c r="O254">
        <v>0</v>
      </c>
      <c r="P254">
        <v>0</v>
      </c>
      <c r="Q254">
        <v>0</v>
      </c>
    </row>
    <row r="255" spans="1:17" x14ac:dyDescent="0.25">
      <c r="A255" t="s">
        <v>15798</v>
      </c>
      <c r="B255" t="s">
        <v>72</v>
      </c>
      <c r="C255" t="s">
        <v>98</v>
      </c>
      <c r="D255" t="s">
        <v>526</v>
      </c>
      <c r="E255" t="s">
        <v>563</v>
      </c>
      <c r="F255" t="s">
        <v>4245</v>
      </c>
      <c r="G255">
        <v>0</v>
      </c>
      <c r="H255">
        <v>0</v>
      </c>
      <c r="I255">
        <v>0</v>
      </c>
      <c r="J255">
        <v>0</v>
      </c>
      <c r="K255">
        <v>0</v>
      </c>
      <c r="L255">
        <v>0</v>
      </c>
      <c r="M255">
        <v>47</v>
      </c>
      <c r="N255">
        <v>0</v>
      </c>
      <c r="O255">
        <v>0</v>
      </c>
      <c r="P255">
        <v>0</v>
      </c>
      <c r="Q255">
        <v>0</v>
      </c>
    </row>
    <row r="256" spans="1:17" x14ac:dyDescent="0.25">
      <c r="A256" t="s">
        <v>15799</v>
      </c>
      <c r="B256" t="s">
        <v>72</v>
      </c>
      <c r="C256" t="s">
        <v>98</v>
      </c>
      <c r="D256" t="s">
        <v>526</v>
      </c>
      <c r="E256" t="s">
        <v>563</v>
      </c>
      <c r="F256" t="s">
        <v>394</v>
      </c>
      <c r="G256">
        <v>0</v>
      </c>
      <c r="H256">
        <v>0</v>
      </c>
      <c r="I256">
        <v>0</v>
      </c>
      <c r="J256">
        <v>0</v>
      </c>
      <c r="K256">
        <v>0</v>
      </c>
      <c r="L256">
        <v>0</v>
      </c>
      <c r="M256">
        <v>0</v>
      </c>
      <c r="N256">
        <v>38</v>
      </c>
      <c r="O256">
        <v>37</v>
      </c>
      <c r="P256">
        <v>0</v>
      </c>
      <c r="Q256">
        <v>1</v>
      </c>
    </row>
    <row r="257" spans="1:17" x14ac:dyDescent="0.25">
      <c r="A257" t="s">
        <v>15800</v>
      </c>
      <c r="B257" t="s">
        <v>72</v>
      </c>
      <c r="C257" t="s">
        <v>98</v>
      </c>
      <c r="D257" t="s">
        <v>526</v>
      </c>
      <c r="E257" t="s">
        <v>563</v>
      </c>
      <c r="F257" t="s">
        <v>395</v>
      </c>
      <c r="G257">
        <v>0</v>
      </c>
      <c r="H257">
        <v>0</v>
      </c>
      <c r="I257">
        <v>0</v>
      </c>
      <c r="J257">
        <v>0</v>
      </c>
      <c r="K257">
        <v>0</v>
      </c>
      <c r="L257">
        <v>0</v>
      </c>
      <c r="M257">
        <v>0</v>
      </c>
      <c r="N257">
        <v>35</v>
      </c>
      <c r="O257">
        <v>35</v>
      </c>
      <c r="P257">
        <v>0</v>
      </c>
      <c r="Q257">
        <v>0</v>
      </c>
    </row>
    <row r="258" spans="1:17" x14ac:dyDescent="0.25">
      <c r="A258" t="s">
        <v>15801</v>
      </c>
      <c r="B258" t="s">
        <v>72</v>
      </c>
      <c r="C258" t="s">
        <v>98</v>
      </c>
      <c r="D258" t="s">
        <v>526</v>
      </c>
      <c r="E258" t="s">
        <v>563</v>
      </c>
      <c r="F258" t="s">
        <v>525</v>
      </c>
      <c r="G258">
        <v>47</v>
      </c>
      <c r="H258">
        <v>0</v>
      </c>
      <c r="I258">
        <v>0</v>
      </c>
      <c r="J258">
        <v>0</v>
      </c>
      <c r="K258">
        <v>0</v>
      </c>
      <c r="L258">
        <v>0</v>
      </c>
      <c r="M258">
        <v>0</v>
      </c>
      <c r="N258">
        <v>0</v>
      </c>
      <c r="O258">
        <v>0</v>
      </c>
      <c r="P258">
        <v>0</v>
      </c>
      <c r="Q258">
        <v>0</v>
      </c>
    </row>
    <row r="259" spans="1:17" x14ac:dyDescent="0.25">
      <c r="A259" t="s">
        <v>21604</v>
      </c>
      <c r="B259" t="s">
        <v>72</v>
      </c>
      <c r="C259" t="s">
        <v>98</v>
      </c>
      <c r="D259" t="s">
        <v>526</v>
      </c>
      <c r="E259" t="s">
        <v>21471</v>
      </c>
      <c r="F259" t="s">
        <v>396</v>
      </c>
      <c r="G259">
        <v>0</v>
      </c>
      <c r="H259">
        <v>61</v>
      </c>
      <c r="I259">
        <v>5</v>
      </c>
      <c r="J259">
        <v>52</v>
      </c>
      <c r="K259">
        <v>3</v>
      </c>
      <c r="L259">
        <v>1</v>
      </c>
      <c r="M259">
        <v>0</v>
      </c>
      <c r="N259">
        <v>0</v>
      </c>
      <c r="O259">
        <v>0</v>
      </c>
      <c r="P259">
        <v>0</v>
      </c>
      <c r="Q259">
        <v>0</v>
      </c>
    </row>
    <row r="260" spans="1:17" x14ac:dyDescent="0.25">
      <c r="A260" t="s">
        <v>21605</v>
      </c>
      <c r="B260" t="s">
        <v>72</v>
      </c>
      <c r="C260" t="s">
        <v>98</v>
      </c>
      <c r="D260" t="s">
        <v>526</v>
      </c>
      <c r="E260" t="s">
        <v>21471</v>
      </c>
      <c r="F260" t="s">
        <v>4236</v>
      </c>
      <c r="G260">
        <v>0</v>
      </c>
      <c r="H260">
        <v>61</v>
      </c>
      <c r="I260">
        <v>5</v>
      </c>
      <c r="J260">
        <v>52</v>
      </c>
      <c r="K260">
        <v>3</v>
      </c>
      <c r="L260">
        <v>1</v>
      </c>
      <c r="M260">
        <v>0</v>
      </c>
      <c r="N260">
        <v>0</v>
      </c>
      <c r="O260">
        <v>0</v>
      </c>
      <c r="P260">
        <v>0</v>
      </c>
      <c r="Q260">
        <v>0</v>
      </c>
    </row>
    <row r="261" spans="1:17" x14ac:dyDescent="0.25">
      <c r="A261" t="s">
        <v>21606</v>
      </c>
      <c r="B261" t="s">
        <v>72</v>
      </c>
      <c r="C261" t="s">
        <v>98</v>
      </c>
      <c r="D261" t="s">
        <v>526</v>
      </c>
      <c r="E261" t="s">
        <v>21471</v>
      </c>
      <c r="F261" t="s">
        <v>4238</v>
      </c>
      <c r="G261">
        <v>0</v>
      </c>
      <c r="H261">
        <v>0</v>
      </c>
      <c r="I261">
        <v>0</v>
      </c>
      <c r="J261">
        <v>0</v>
      </c>
      <c r="K261">
        <v>0</v>
      </c>
      <c r="L261">
        <v>0</v>
      </c>
      <c r="M261">
        <v>61</v>
      </c>
      <c r="N261">
        <v>0</v>
      </c>
      <c r="O261">
        <v>0</v>
      </c>
      <c r="P261">
        <v>0</v>
      </c>
      <c r="Q261">
        <v>0</v>
      </c>
    </row>
    <row r="262" spans="1:17" x14ac:dyDescent="0.25">
      <c r="A262" t="s">
        <v>21607</v>
      </c>
      <c r="B262" t="s">
        <v>72</v>
      </c>
      <c r="C262" t="s">
        <v>98</v>
      </c>
      <c r="D262" t="s">
        <v>526</v>
      </c>
      <c r="E262" t="s">
        <v>21471</v>
      </c>
      <c r="F262" t="s">
        <v>397</v>
      </c>
      <c r="G262">
        <v>0</v>
      </c>
      <c r="H262">
        <v>61</v>
      </c>
      <c r="I262">
        <v>5</v>
      </c>
      <c r="J262">
        <v>52</v>
      </c>
      <c r="K262">
        <v>3</v>
      </c>
      <c r="L262">
        <v>1</v>
      </c>
      <c r="M262">
        <v>0</v>
      </c>
      <c r="N262">
        <v>0</v>
      </c>
      <c r="O262">
        <v>0</v>
      </c>
      <c r="P262">
        <v>0</v>
      </c>
      <c r="Q262">
        <v>0</v>
      </c>
    </row>
    <row r="263" spans="1:17" x14ac:dyDescent="0.25">
      <c r="A263" t="s">
        <v>21608</v>
      </c>
      <c r="B263" t="s">
        <v>72</v>
      </c>
      <c r="C263" t="s">
        <v>98</v>
      </c>
      <c r="D263" t="s">
        <v>526</v>
      </c>
      <c r="E263" t="s">
        <v>21471</v>
      </c>
      <c r="F263" t="s">
        <v>398</v>
      </c>
      <c r="G263">
        <v>0</v>
      </c>
      <c r="H263">
        <v>61</v>
      </c>
      <c r="I263">
        <v>5</v>
      </c>
      <c r="J263">
        <v>52</v>
      </c>
      <c r="K263">
        <v>3</v>
      </c>
      <c r="L263">
        <v>1</v>
      </c>
      <c r="M263">
        <v>0</v>
      </c>
      <c r="N263">
        <v>0</v>
      </c>
      <c r="O263">
        <v>0</v>
      </c>
      <c r="P263">
        <v>0</v>
      </c>
      <c r="Q263">
        <v>0</v>
      </c>
    </row>
    <row r="264" spans="1:17" x14ac:dyDescent="0.25">
      <c r="A264" t="s">
        <v>21609</v>
      </c>
      <c r="B264" t="s">
        <v>72</v>
      </c>
      <c r="C264" t="s">
        <v>98</v>
      </c>
      <c r="D264" t="s">
        <v>526</v>
      </c>
      <c r="E264" t="s">
        <v>21471</v>
      </c>
      <c r="F264" t="s">
        <v>4242</v>
      </c>
      <c r="G264">
        <v>0</v>
      </c>
      <c r="H264">
        <v>0</v>
      </c>
      <c r="I264">
        <v>0</v>
      </c>
      <c r="J264">
        <v>0</v>
      </c>
      <c r="K264">
        <v>0</v>
      </c>
      <c r="L264">
        <v>0</v>
      </c>
      <c r="M264">
        <v>61</v>
      </c>
      <c r="N264">
        <v>0</v>
      </c>
      <c r="O264">
        <v>0</v>
      </c>
      <c r="P264">
        <v>0</v>
      </c>
      <c r="Q264">
        <v>0</v>
      </c>
    </row>
    <row r="265" spans="1:17" x14ac:dyDescent="0.25">
      <c r="A265" t="s">
        <v>21610</v>
      </c>
      <c r="B265" t="s">
        <v>72</v>
      </c>
      <c r="C265" t="s">
        <v>98</v>
      </c>
      <c r="D265" t="s">
        <v>526</v>
      </c>
      <c r="E265" t="s">
        <v>21471</v>
      </c>
      <c r="F265" t="s">
        <v>399</v>
      </c>
      <c r="G265">
        <v>0</v>
      </c>
      <c r="H265">
        <v>61</v>
      </c>
      <c r="I265">
        <v>5</v>
      </c>
      <c r="J265">
        <v>52</v>
      </c>
      <c r="K265">
        <v>3</v>
      </c>
      <c r="L265">
        <v>1</v>
      </c>
      <c r="M265">
        <v>0</v>
      </c>
      <c r="N265">
        <v>0</v>
      </c>
      <c r="O265">
        <v>0</v>
      </c>
      <c r="P265">
        <v>0</v>
      </c>
      <c r="Q265">
        <v>0</v>
      </c>
    </row>
    <row r="266" spans="1:17" x14ac:dyDescent="0.25">
      <c r="A266" t="s">
        <v>18178</v>
      </c>
      <c r="B266" t="s">
        <v>72</v>
      </c>
      <c r="C266" t="s">
        <v>159</v>
      </c>
      <c r="D266" t="s">
        <v>526</v>
      </c>
      <c r="E266" t="s">
        <v>563</v>
      </c>
      <c r="F266" t="s">
        <v>395</v>
      </c>
      <c r="G266">
        <v>0</v>
      </c>
      <c r="H266">
        <v>0</v>
      </c>
      <c r="I266">
        <v>0</v>
      </c>
      <c r="J266">
        <v>0</v>
      </c>
      <c r="K266">
        <v>0</v>
      </c>
      <c r="L266">
        <v>0</v>
      </c>
      <c r="M266">
        <v>0</v>
      </c>
      <c r="N266">
        <v>11</v>
      </c>
      <c r="O266">
        <v>11</v>
      </c>
      <c r="P266">
        <v>0</v>
      </c>
      <c r="Q266">
        <v>0</v>
      </c>
    </row>
    <row r="267" spans="1:17" x14ac:dyDescent="0.25">
      <c r="A267" t="s">
        <v>18179</v>
      </c>
      <c r="B267" t="s">
        <v>72</v>
      </c>
      <c r="C267" t="s">
        <v>159</v>
      </c>
      <c r="D267" t="s">
        <v>526</v>
      </c>
      <c r="E267" t="s">
        <v>563</v>
      </c>
      <c r="F267" t="s">
        <v>525</v>
      </c>
      <c r="G267">
        <v>17</v>
      </c>
      <c r="H267">
        <v>0</v>
      </c>
      <c r="I267">
        <v>0</v>
      </c>
      <c r="J267">
        <v>0</v>
      </c>
      <c r="K267">
        <v>0</v>
      </c>
      <c r="L267">
        <v>0</v>
      </c>
      <c r="M267">
        <v>0</v>
      </c>
      <c r="N267">
        <v>0</v>
      </c>
      <c r="O267">
        <v>0</v>
      </c>
      <c r="P267">
        <v>0</v>
      </c>
      <c r="Q267">
        <v>0</v>
      </c>
    </row>
    <row r="268" spans="1:17" x14ac:dyDescent="0.25">
      <c r="A268" t="s">
        <v>21611</v>
      </c>
      <c r="B268" t="s">
        <v>72</v>
      </c>
      <c r="C268" t="s">
        <v>159</v>
      </c>
      <c r="D268" t="s">
        <v>526</v>
      </c>
      <c r="E268" t="s">
        <v>21471</v>
      </c>
      <c r="F268" t="s">
        <v>396</v>
      </c>
      <c r="G268">
        <v>0</v>
      </c>
      <c r="H268">
        <v>26</v>
      </c>
      <c r="I268">
        <v>3</v>
      </c>
      <c r="J268">
        <v>21</v>
      </c>
      <c r="K268">
        <v>1</v>
      </c>
      <c r="L268">
        <v>1</v>
      </c>
      <c r="M268">
        <v>0</v>
      </c>
      <c r="N268">
        <v>0</v>
      </c>
      <c r="O268">
        <v>0</v>
      </c>
      <c r="P268">
        <v>0</v>
      </c>
      <c r="Q268">
        <v>0</v>
      </c>
    </row>
    <row r="269" spans="1:17" x14ac:dyDescent="0.25">
      <c r="A269" t="s">
        <v>21612</v>
      </c>
      <c r="B269" t="s">
        <v>72</v>
      </c>
      <c r="C269" t="s">
        <v>159</v>
      </c>
      <c r="D269" t="s">
        <v>526</v>
      </c>
      <c r="E269" t="s">
        <v>21471</v>
      </c>
      <c r="F269" t="s">
        <v>4236</v>
      </c>
      <c r="G269">
        <v>0</v>
      </c>
      <c r="H269">
        <v>26</v>
      </c>
      <c r="I269">
        <v>3</v>
      </c>
      <c r="J269">
        <v>21</v>
      </c>
      <c r="K269">
        <v>1</v>
      </c>
      <c r="L269">
        <v>1</v>
      </c>
      <c r="M269">
        <v>0</v>
      </c>
      <c r="N269">
        <v>0</v>
      </c>
      <c r="O269">
        <v>0</v>
      </c>
      <c r="P269">
        <v>0</v>
      </c>
      <c r="Q269">
        <v>0</v>
      </c>
    </row>
    <row r="270" spans="1:17" x14ac:dyDescent="0.25">
      <c r="A270" t="s">
        <v>21613</v>
      </c>
      <c r="B270" t="s">
        <v>72</v>
      </c>
      <c r="C270" t="s">
        <v>159</v>
      </c>
      <c r="D270" t="s">
        <v>526</v>
      </c>
      <c r="E270" t="s">
        <v>21471</v>
      </c>
      <c r="F270" t="s">
        <v>4238</v>
      </c>
      <c r="G270">
        <v>0</v>
      </c>
      <c r="H270">
        <v>0</v>
      </c>
      <c r="I270">
        <v>0</v>
      </c>
      <c r="J270">
        <v>0</v>
      </c>
      <c r="K270">
        <v>0</v>
      </c>
      <c r="L270">
        <v>0</v>
      </c>
      <c r="M270">
        <v>26</v>
      </c>
      <c r="N270">
        <v>0</v>
      </c>
      <c r="O270">
        <v>0</v>
      </c>
      <c r="P270">
        <v>0</v>
      </c>
      <c r="Q270">
        <v>0</v>
      </c>
    </row>
    <row r="271" spans="1:17" x14ac:dyDescent="0.25">
      <c r="A271" t="s">
        <v>21614</v>
      </c>
      <c r="B271" t="s">
        <v>72</v>
      </c>
      <c r="C271" t="s">
        <v>159</v>
      </c>
      <c r="D271" t="s">
        <v>526</v>
      </c>
      <c r="E271" t="s">
        <v>21471</v>
      </c>
      <c r="F271" t="s">
        <v>397</v>
      </c>
      <c r="G271">
        <v>0</v>
      </c>
      <c r="H271">
        <v>26</v>
      </c>
      <c r="I271">
        <v>3</v>
      </c>
      <c r="J271">
        <v>21</v>
      </c>
      <c r="K271">
        <v>1</v>
      </c>
      <c r="L271">
        <v>1</v>
      </c>
      <c r="M271">
        <v>0</v>
      </c>
      <c r="N271">
        <v>0</v>
      </c>
      <c r="O271">
        <v>0</v>
      </c>
      <c r="P271">
        <v>0</v>
      </c>
      <c r="Q271">
        <v>0</v>
      </c>
    </row>
    <row r="272" spans="1:17" x14ac:dyDescent="0.25">
      <c r="A272" t="s">
        <v>21615</v>
      </c>
      <c r="B272" t="s">
        <v>72</v>
      </c>
      <c r="C272" t="s">
        <v>159</v>
      </c>
      <c r="D272" t="s">
        <v>526</v>
      </c>
      <c r="E272" t="s">
        <v>21471</v>
      </c>
      <c r="F272" t="s">
        <v>398</v>
      </c>
      <c r="G272">
        <v>0</v>
      </c>
      <c r="H272">
        <v>26</v>
      </c>
      <c r="I272">
        <v>3</v>
      </c>
      <c r="J272">
        <v>21</v>
      </c>
      <c r="K272">
        <v>1</v>
      </c>
      <c r="L272">
        <v>1</v>
      </c>
      <c r="M272">
        <v>0</v>
      </c>
      <c r="N272">
        <v>0</v>
      </c>
      <c r="O272">
        <v>0</v>
      </c>
      <c r="P272">
        <v>0</v>
      </c>
      <c r="Q272">
        <v>0</v>
      </c>
    </row>
    <row r="273" spans="1:17" x14ac:dyDescent="0.25">
      <c r="A273" t="s">
        <v>21616</v>
      </c>
      <c r="B273" t="s">
        <v>72</v>
      </c>
      <c r="C273" t="s">
        <v>159</v>
      </c>
      <c r="D273" t="s">
        <v>526</v>
      </c>
      <c r="E273" t="s">
        <v>21471</v>
      </c>
      <c r="F273" t="s">
        <v>4242</v>
      </c>
      <c r="G273">
        <v>0</v>
      </c>
      <c r="H273">
        <v>0</v>
      </c>
      <c r="I273">
        <v>0</v>
      </c>
      <c r="J273">
        <v>0</v>
      </c>
      <c r="K273">
        <v>0</v>
      </c>
      <c r="L273">
        <v>0</v>
      </c>
      <c r="M273">
        <v>26</v>
      </c>
      <c r="N273">
        <v>0</v>
      </c>
      <c r="O273">
        <v>0</v>
      </c>
      <c r="P273">
        <v>0</v>
      </c>
      <c r="Q273">
        <v>0</v>
      </c>
    </row>
    <row r="274" spans="1:17" x14ac:dyDescent="0.25">
      <c r="A274" t="s">
        <v>21617</v>
      </c>
      <c r="B274" t="s">
        <v>72</v>
      </c>
      <c r="C274" t="s">
        <v>159</v>
      </c>
      <c r="D274" t="s">
        <v>526</v>
      </c>
      <c r="E274" t="s">
        <v>21471</v>
      </c>
      <c r="F274" t="s">
        <v>399</v>
      </c>
      <c r="G274">
        <v>0</v>
      </c>
      <c r="H274">
        <v>26</v>
      </c>
      <c r="I274">
        <v>3</v>
      </c>
      <c r="J274">
        <v>21</v>
      </c>
      <c r="K274">
        <v>1</v>
      </c>
      <c r="L274">
        <v>1</v>
      </c>
      <c r="M274">
        <v>0</v>
      </c>
      <c r="N274">
        <v>0</v>
      </c>
      <c r="O274">
        <v>0</v>
      </c>
      <c r="P274">
        <v>0</v>
      </c>
      <c r="Q274">
        <v>0</v>
      </c>
    </row>
    <row r="275" spans="1:17" x14ac:dyDescent="0.25">
      <c r="A275" t="s">
        <v>21618</v>
      </c>
      <c r="B275" t="s">
        <v>72</v>
      </c>
      <c r="C275" t="s">
        <v>159</v>
      </c>
      <c r="D275" t="s">
        <v>526</v>
      </c>
      <c r="E275" t="s">
        <v>21471</v>
      </c>
      <c r="F275" t="s">
        <v>4245</v>
      </c>
      <c r="G275">
        <v>0</v>
      </c>
      <c r="H275">
        <v>0</v>
      </c>
      <c r="I275">
        <v>0</v>
      </c>
      <c r="J275">
        <v>0</v>
      </c>
      <c r="K275">
        <v>0</v>
      </c>
      <c r="L275">
        <v>0</v>
      </c>
      <c r="M275">
        <v>26</v>
      </c>
      <c r="N275">
        <v>0</v>
      </c>
      <c r="O275">
        <v>0</v>
      </c>
      <c r="P275">
        <v>0</v>
      </c>
      <c r="Q275">
        <v>0</v>
      </c>
    </row>
    <row r="276" spans="1:17" x14ac:dyDescent="0.25">
      <c r="A276" t="s">
        <v>21619</v>
      </c>
      <c r="B276" t="s">
        <v>72</v>
      </c>
      <c r="C276" t="s">
        <v>159</v>
      </c>
      <c r="D276" t="s">
        <v>526</v>
      </c>
      <c r="E276" t="s">
        <v>21471</v>
      </c>
      <c r="F276" t="s">
        <v>394</v>
      </c>
      <c r="G276">
        <v>0</v>
      </c>
      <c r="H276">
        <v>0</v>
      </c>
      <c r="I276">
        <v>0</v>
      </c>
      <c r="J276">
        <v>0</v>
      </c>
      <c r="K276">
        <v>0</v>
      </c>
      <c r="L276">
        <v>0</v>
      </c>
      <c r="M276">
        <v>0</v>
      </c>
      <c r="N276">
        <v>23</v>
      </c>
      <c r="O276">
        <v>22</v>
      </c>
      <c r="P276">
        <v>1</v>
      </c>
      <c r="Q276">
        <v>0</v>
      </c>
    </row>
    <row r="277" spans="1:17" x14ac:dyDescent="0.25">
      <c r="A277" t="s">
        <v>21620</v>
      </c>
      <c r="B277" t="s">
        <v>72</v>
      </c>
      <c r="C277" t="s">
        <v>159</v>
      </c>
      <c r="D277" t="s">
        <v>526</v>
      </c>
      <c r="E277" t="s">
        <v>21471</v>
      </c>
      <c r="F277" t="s">
        <v>395</v>
      </c>
      <c r="G277">
        <v>0</v>
      </c>
      <c r="H277">
        <v>0</v>
      </c>
      <c r="I277">
        <v>0</v>
      </c>
      <c r="J277">
        <v>0</v>
      </c>
      <c r="K277">
        <v>0</v>
      </c>
      <c r="L277">
        <v>0</v>
      </c>
      <c r="M277">
        <v>0</v>
      </c>
      <c r="N277">
        <v>21</v>
      </c>
      <c r="O277">
        <v>20</v>
      </c>
      <c r="P277">
        <v>1</v>
      </c>
      <c r="Q277">
        <v>0</v>
      </c>
    </row>
    <row r="278" spans="1:17" x14ac:dyDescent="0.25">
      <c r="A278" t="s">
        <v>21621</v>
      </c>
      <c r="B278" t="s">
        <v>72</v>
      </c>
      <c r="C278" t="s">
        <v>159</v>
      </c>
      <c r="D278" t="s">
        <v>526</v>
      </c>
      <c r="E278" t="s">
        <v>21471</v>
      </c>
      <c r="F278" t="s">
        <v>525</v>
      </c>
      <c r="G278">
        <v>26</v>
      </c>
      <c r="H278">
        <v>0</v>
      </c>
      <c r="I278">
        <v>0</v>
      </c>
      <c r="J278">
        <v>0</v>
      </c>
      <c r="K278">
        <v>0</v>
      </c>
      <c r="L278">
        <v>0</v>
      </c>
      <c r="M278">
        <v>0</v>
      </c>
      <c r="N278">
        <v>0</v>
      </c>
      <c r="O278">
        <v>0</v>
      </c>
      <c r="P278">
        <v>0</v>
      </c>
      <c r="Q278">
        <v>0</v>
      </c>
    </row>
    <row r="279" spans="1:17" x14ac:dyDescent="0.25">
      <c r="A279" t="s">
        <v>21622</v>
      </c>
      <c r="B279" t="s">
        <v>72</v>
      </c>
      <c r="C279" t="s">
        <v>159</v>
      </c>
      <c r="D279" t="s">
        <v>527</v>
      </c>
      <c r="E279" t="s">
        <v>21471</v>
      </c>
      <c r="F279" t="s">
        <v>528</v>
      </c>
      <c r="G279">
        <v>0</v>
      </c>
      <c r="H279">
        <v>0</v>
      </c>
      <c r="I279">
        <v>0</v>
      </c>
      <c r="J279">
        <v>0</v>
      </c>
      <c r="K279">
        <v>0</v>
      </c>
      <c r="L279">
        <v>0</v>
      </c>
      <c r="M279">
        <v>0</v>
      </c>
      <c r="N279">
        <v>1</v>
      </c>
      <c r="O279">
        <v>0</v>
      </c>
      <c r="P279">
        <v>1</v>
      </c>
      <c r="Q279">
        <v>0</v>
      </c>
    </row>
    <row r="280" spans="1:17" x14ac:dyDescent="0.25">
      <c r="A280" t="s">
        <v>21623</v>
      </c>
      <c r="B280" t="s">
        <v>72</v>
      </c>
      <c r="C280" t="s">
        <v>159</v>
      </c>
      <c r="D280" t="s">
        <v>527</v>
      </c>
      <c r="E280" t="s">
        <v>21471</v>
      </c>
      <c r="F280" t="s">
        <v>525</v>
      </c>
      <c r="G280">
        <v>1</v>
      </c>
      <c r="H280">
        <v>0</v>
      </c>
      <c r="I280">
        <v>0</v>
      </c>
      <c r="J280">
        <v>0</v>
      </c>
      <c r="K280">
        <v>0</v>
      </c>
      <c r="L280">
        <v>0</v>
      </c>
      <c r="M280">
        <v>0</v>
      </c>
      <c r="N280">
        <v>0</v>
      </c>
      <c r="O280">
        <v>0</v>
      </c>
      <c r="P280">
        <v>0</v>
      </c>
      <c r="Q280">
        <v>0</v>
      </c>
    </row>
    <row r="281" spans="1:17" x14ac:dyDescent="0.25">
      <c r="A281" t="s">
        <v>15839</v>
      </c>
      <c r="B281" t="s">
        <v>72</v>
      </c>
      <c r="C281" t="s">
        <v>159</v>
      </c>
      <c r="D281" t="s">
        <v>12971</v>
      </c>
      <c r="E281" t="s">
        <v>563</v>
      </c>
      <c r="F281" t="s">
        <v>525</v>
      </c>
      <c r="G281">
        <v>3</v>
      </c>
      <c r="H281">
        <v>0</v>
      </c>
      <c r="I281">
        <v>0</v>
      </c>
      <c r="J281">
        <v>0</v>
      </c>
      <c r="K281">
        <v>0</v>
      </c>
      <c r="L281">
        <v>0</v>
      </c>
      <c r="M281">
        <v>0</v>
      </c>
      <c r="N281">
        <v>0</v>
      </c>
      <c r="O281">
        <v>0</v>
      </c>
      <c r="P281">
        <v>0</v>
      </c>
      <c r="Q281">
        <v>0</v>
      </c>
    </row>
    <row r="282" spans="1:17" x14ac:dyDescent="0.25">
      <c r="A282" t="s">
        <v>21624</v>
      </c>
      <c r="B282" t="s">
        <v>72</v>
      </c>
      <c r="C282" t="s">
        <v>159</v>
      </c>
      <c r="D282" t="s">
        <v>12971</v>
      </c>
      <c r="E282" t="s">
        <v>21471</v>
      </c>
      <c r="F282" t="s">
        <v>525</v>
      </c>
      <c r="G282">
        <v>2</v>
      </c>
      <c r="H282">
        <v>0</v>
      </c>
      <c r="I282">
        <v>0</v>
      </c>
      <c r="J282">
        <v>0</v>
      </c>
      <c r="K282">
        <v>0</v>
      </c>
      <c r="L282">
        <v>0</v>
      </c>
      <c r="M282">
        <v>0</v>
      </c>
      <c r="N282">
        <v>0</v>
      </c>
      <c r="O282">
        <v>0</v>
      </c>
      <c r="P282">
        <v>0</v>
      </c>
      <c r="Q282">
        <v>0</v>
      </c>
    </row>
    <row r="283" spans="1:17" x14ac:dyDescent="0.25">
      <c r="A283" t="s">
        <v>15840</v>
      </c>
      <c r="B283" t="s">
        <v>72</v>
      </c>
      <c r="C283" t="s">
        <v>160</v>
      </c>
      <c r="D283" t="s">
        <v>529</v>
      </c>
      <c r="E283" t="s">
        <v>563</v>
      </c>
      <c r="F283" t="s">
        <v>525</v>
      </c>
      <c r="G283">
        <v>4</v>
      </c>
      <c r="H283">
        <v>0</v>
      </c>
      <c r="I283">
        <v>0</v>
      </c>
      <c r="J283">
        <v>0</v>
      </c>
      <c r="K283">
        <v>0</v>
      </c>
      <c r="L283">
        <v>0</v>
      </c>
      <c r="M283">
        <v>0</v>
      </c>
      <c r="N283">
        <v>0</v>
      </c>
      <c r="O283">
        <v>0</v>
      </c>
      <c r="P283">
        <v>0</v>
      </c>
      <c r="Q283">
        <v>0</v>
      </c>
    </row>
    <row r="284" spans="1:17" x14ac:dyDescent="0.25">
      <c r="A284" t="s">
        <v>21625</v>
      </c>
      <c r="B284" t="s">
        <v>72</v>
      </c>
      <c r="C284" t="s">
        <v>160</v>
      </c>
      <c r="D284" t="s">
        <v>529</v>
      </c>
      <c r="E284" t="s">
        <v>21471</v>
      </c>
      <c r="F284" t="s">
        <v>525</v>
      </c>
      <c r="G284">
        <v>5</v>
      </c>
      <c r="H284">
        <v>0</v>
      </c>
      <c r="I284">
        <v>0</v>
      </c>
      <c r="J284">
        <v>0</v>
      </c>
      <c r="K284">
        <v>0</v>
      </c>
      <c r="L284">
        <v>0</v>
      </c>
      <c r="M284">
        <v>0</v>
      </c>
      <c r="N284">
        <v>0</v>
      </c>
      <c r="O284">
        <v>0</v>
      </c>
      <c r="P284">
        <v>0</v>
      </c>
      <c r="Q284">
        <v>0</v>
      </c>
    </row>
    <row r="285" spans="1:17" x14ac:dyDescent="0.25">
      <c r="A285" t="s">
        <v>15841</v>
      </c>
      <c r="B285" t="s">
        <v>72</v>
      </c>
      <c r="C285" t="s">
        <v>160</v>
      </c>
      <c r="D285" t="s">
        <v>526</v>
      </c>
      <c r="E285" t="s">
        <v>563</v>
      </c>
      <c r="F285" t="s">
        <v>396</v>
      </c>
      <c r="G285">
        <v>0</v>
      </c>
      <c r="H285">
        <v>19</v>
      </c>
      <c r="I285">
        <v>1</v>
      </c>
      <c r="J285">
        <v>15</v>
      </c>
      <c r="K285">
        <v>1</v>
      </c>
      <c r="L285">
        <v>2</v>
      </c>
      <c r="M285">
        <v>0</v>
      </c>
      <c r="N285">
        <v>0</v>
      </c>
      <c r="O285">
        <v>0</v>
      </c>
      <c r="P285">
        <v>0</v>
      </c>
      <c r="Q285">
        <v>0</v>
      </c>
    </row>
    <row r="286" spans="1:17" x14ac:dyDescent="0.25">
      <c r="A286" t="s">
        <v>15842</v>
      </c>
      <c r="B286" t="s">
        <v>72</v>
      </c>
      <c r="C286" t="s">
        <v>160</v>
      </c>
      <c r="D286" t="s">
        <v>526</v>
      </c>
      <c r="E286" t="s">
        <v>563</v>
      </c>
      <c r="F286" t="s">
        <v>4236</v>
      </c>
      <c r="G286">
        <v>0</v>
      </c>
      <c r="H286">
        <v>19</v>
      </c>
      <c r="I286">
        <v>1</v>
      </c>
      <c r="J286">
        <v>15</v>
      </c>
      <c r="K286">
        <v>1</v>
      </c>
      <c r="L286">
        <v>2</v>
      </c>
      <c r="M286">
        <v>0</v>
      </c>
      <c r="N286">
        <v>0</v>
      </c>
      <c r="O286">
        <v>0</v>
      </c>
      <c r="P286">
        <v>0</v>
      </c>
      <c r="Q286">
        <v>0</v>
      </c>
    </row>
    <row r="287" spans="1:17" x14ac:dyDescent="0.25">
      <c r="A287" t="s">
        <v>15843</v>
      </c>
      <c r="B287" t="s">
        <v>72</v>
      </c>
      <c r="C287" t="s">
        <v>160</v>
      </c>
      <c r="D287" t="s">
        <v>526</v>
      </c>
      <c r="E287" t="s">
        <v>563</v>
      </c>
      <c r="F287" t="s">
        <v>4238</v>
      </c>
      <c r="G287">
        <v>0</v>
      </c>
      <c r="H287">
        <v>0</v>
      </c>
      <c r="I287">
        <v>0</v>
      </c>
      <c r="J287">
        <v>0</v>
      </c>
      <c r="K287">
        <v>0</v>
      </c>
      <c r="L287">
        <v>0</v>
      </c>
      <c r="M287">
        <v>19</v>
      </c>
      <c r="N287">
        <v>0</v>
      </c>
      <c r="O287">
        <v>0</v>
      </c>
      <c r="P287">
        <v>0</v>
      </c>
      <c r="Q287">
        <v>0</v>
      </c>
    </row>
    <row r="288" spans="1:17" x14ac:dyDescent="0.25">
      <c r="A288" t="s">
        <v>15844</v>
      </c>
      <c r="B288" t="s">
        <v>72</v>
      </c>
      <c r="C288" t="s">
        <v>160</v>
      </c>
      <c r="D288" t="s">
        <v>526</v>
      </c>
      <c r="E288" t="s">
        <v>563</v>
      </c>
      <c r="F288" t="s">
        <v>397</v>
      </c>
      <c r="G288">
        <v>0</v>
      </c>
      <c r="H288">
        <v>19</v>
      </c>
      <c r="I288">
        <v>1</v>
      </c>
      <c r="J288">
        <v>15</v>
      </c>
      <c r="K288">
        <v>1</v>
      </c>
      <c r="L288">
        <v>2</v>
      </c>
      <c r="M288">
        <v>0</v>
      </c>
      <c r="N288">
        <v>0</v>
      </c>
      <c r="O288">
        <v>0</v>
      </c>
      <c r="P288">
        <v>0</v>
      </c>
      <c r="Q288">
        <v>0</v>
      </c>
    </row>
    <row r="289" spans="1:17" x14ac:dyDescent="0.25">
      <c r="A289" t="s">
        <v>15845</v>
      </c>
      <c r="B289" t="s">
        <v>72</v>
      </c>
      <c r="C289" t="s">
        <v>160</v>
      </c>
      <c r="D289" t="s">
        <v>526</v>
      </c>
      <c r="E289" t="s">
        <v>563</v>
      </c>
      <c r="F289" t="s">
        <v>398</v>
      </c>
      <c r="G289">
        <v>0</v>
      </c>
      <c r="H289">
        <v>19</v>
      </c>
      <c r="I289">
        <v>1</v>
      </c>
      <c r="J289">
        <v>15</v>
      </c>
      <c r="K289">
        <v>1</v>
      </c>
      <c r="L289">
        <v>2</v>
      </c>
      <c r="M289">
        <v>0</v>
      </c>
      <c r="N289">
        <v>0</v>
      </c>
      <c r="O289">
        <v>0</v>
      </c>
      <c r="P289">
        <v>0</v>
      </c>
      <c r="Q289">
        <v>0</v>
      </c>
    </row>
    <row r="290" spans="1:17" x14ac:dyDescent="0.25">
      <c r="A290" t="s">
        <v>15846</v>
      </c>
      <c r="B290" t="s">
        <v>72</v>
      </c>
      <c r="C290" t="s">
        <v>160</v>
      </c>
      <c r="D290" t="s">
        <v>526</v>
      </c>
      <c r="E290" t="s">
        <v>563</v>
      </c>
      <c r="F290" t="s">
        <v>4242</v>
      </c>
      <c r="G290">
        <v>0</v>
      </c>
      <c r="H290">
        <v>0</v>
      </c>
      <c r="I290">
        <v>0</v>
      </c>
      <c r="J290">
        <v>0</v>
      </c>
      <c r="K290">
        <v>0</v>
      </c>
      <c r="L290">
        <v>0</v>
      </c>
      <c r="M290">
        <v>19</v>
      </c>
      <c r="N290">
        <v>0</v>
      </c>
      <c r="O290">
        <v>0</v>
      </c>
      <c r="P290">
        <v>0</v>
      </c>
      <c r="Q290">
        <v>0</v>
      </c>
    </row>
    <row r="291" spans="1:17" x14ac:dyDescent="0.25">
      <c r="A291" t="s">
        <v>15847</v>
      </c>
      <c r="B291" t="s">
        <v>72</v>
      </c>
      <c r="C291" t="s">
        <v>160</v>
      </c>
      <c r="D291" t="s">
        <v>526</v>
      </c>
      <c r="E291" t="s">
        <v>563</v>
      </c>
      <c r="F291" t="s">
        <v>399</v>
      </c>
      <c r="G291">
        <v>0</v>
      </c>
      <c r="H291">
        <v>19</v>
      </c>
      <c r="I291">
        <v>1</v>
      </c>
      <c r="J291">
        <v>15</v>
      </c>
      <c r="K291">
        <v>1</v>
      </c>
      <c r="L291">
        <v>2</v>
      </c>
      <c r="M291">
        <v>0</v>
      </c>
      <c r="N291">
        <v>0</v>
      </c>
      <c r="O291">
        <v>0</v>
      </c>
      <c r="P291">
        <v>0</v>
      </c>
      <c r="Q291">
        <v>0</v>
      </c>
    </row>
    <row r="292" spans="1:17" x14ac:dyDescent="0.25">
      <c r="A292" t="s">
        <v>15848</v>
      </c>
      <c r="B292" t="s">
        <v>72</v>
      </c>
      <c r="C292" t="s">
        <v>160</v>
      </c>
      <c r="D292" t="s">
        <v>526</v>
      </c>
      <c r="E292" t="s">
        <v>563</v>
      </c>
      <c r="F292" t="s">
        <v>4245</v>
      </c>
      <c r="G292">
        <v>0</v>
      </c>
      <c r="H292">
        <v>0</v>
      </c>
      <c r="I292">
        <v>0</v>
      </c>
      <c r="J292">
        <v>0</v>
      </c>
      <c r="K292">
        <v>0</v>
      </c>
      <c r="L292">
        <v>0</v>
      </c>
      <c r="M292">
        <v>19</v>
      </c>
      <c r="N292">
        <v>0</v>
      </c>
      <c r="O292">
        <v>0</v>
      </c>
      <c r="P292">
        <v>0</v>
      </c>
      <c r="Q292">
        <v>0</v>
      </c>
    </row>
    <row r="293" spans="1:17" x14ac:dyDescent="0.25">
      <c r="A293" t="s">
        <v>15849</v>
      </c>
      <c r="B293" t="s">
        <v>72</v>
      </c>
      <c r="C293" t="s">
        <v>160</v>
      </c>
      <c r="D293" t="s">
        <v>526</v>
      </c>
      <c r="E293" t="s">
        <v>563</v>
      </c>
      <c r="F293" t="s">
        <v>394</v>
      </c>
      <c r="G293">
        <v>0</v>
      </c>
      <c r="H293">
        <v>0</v>
      </c>
      <c r="I293">
        <v>0</v>
      </c>
      <c r="J293">
        <v>0</v>
      </c>
      <c r="K293">
        <v>0</v>
      </c>
      <c r="L293">
        <v>0</v>
      </c>
      <c r="M293">
        <v>0</v>
      </c>
      <c r="N293">
        <v>15</v>
      </c>
      <c r="O293">
        <v>13</v>
      </c>
      <c r="P293">
        <v>1</v>
      </c>
      <c r="Q293">
        <v>1</v>
      </c>
    </row>
    <row r="294" spans="1:17" x14ac:dyDescent="0.25">
      <c r="A294" t="s">
        <v>15850</v>
      </c>
      <c r="B294" t="s">
        <v>72</v>
      </c>
      <c r="C294" t="s">
        <v>160</v>
      </c>
      <c r="D294" t="s">
        <v>526</v>
      </c>
      <c r="E294" t="s">
        <v>563</v>
      </c>
      <c r="F294" t="s">
        <v>395</v>
      </c>
      <c r="G294">
        <v>0</v>
      </c>
      <c r="H294">
        <v>0</v>
      </c>
      <c r="I294">
        <v>0</v>
      </c>
      <c r="J294">
        <v>0</v>
      </c>
      <c r="K294">
        <v>0</v>
      </c>
      <c r="L294">
        <v>0</v>
      </c>
      <c r="M294">
        <v>0</v>
      </c>
      <c r="N294">
        <v>12</v>
      </c>
      <c r="O294">
        <v>10</v>
      </c>
      <c r="P294">
        <v>1</v>
      </c>
      <c r="Q294">
        <v>1</v>
      </c>
    </row>
    <row r="295" spans="1:17" x14ac:dyDescent="0.25">
      <c r="A295" t="s">
        <v>15851</v>
      </c>
      <c r="B295" t="s">
        <v>72</v>
      </c>
      <c r="C295" t="s">
        <v>160</v>
      </c>
      <c r="D295" t="s">
        <v>526</v>
      </c>
      <c r="E295" t="s">
        <v>563</v>
      </c>
      <c r="F295" t="s">
        <v>525</v>
      </c>
      <c r="G295">
        <v>19</v>
      </c>
      <c r="H295">
        <v>0</v>
      </c>
      <c r="I295">
        <v>0</v>
      </c>
      <c r="J295">
        <v>0</v>
      </c>
      <c r="K295">
        <v>0</v>
      </c>
      <c r="L295">
        <v>0</v>
      </c>
      <c r="M295">
        <v>0</v>
      </c>
      <c r="N295">
        <v>0</v>
      </c>
      <c r="O295">
        <v>0</v>
      </c>
      <c r="P295">
        <v>0</v>
      </c>
      <c r="Q295">
        <v>0</v>
      </c>
    </row>
    <row r="296" spans="1:17" x14ac:dyDescent="0.25">
      <c r="A296" t="s">
        <v>21626</v>
      </c>
      <c r="B296" t="s">
        <v>72</v>
      </c>
      <c r="C296" t="s">
        <v>160</v>
      </c>
      <c r="D296" t="s">
        <v>526</v>
      </c>
      <c r="E296" t="s">
        <v>21471</v>
      </c>
      <c r="F296" t="s">
        <v>396</v>
      </c>
      <c r="G296">
        <v>0</v>
      </c>
      <c r="H296">
        <v>29</v>
      </c>
      <c r="I296">
        <v>1</v>
      </c>
      <c r="J296">
        <v>27</v>
      </c>
      <c r="K296">
        <v>1</v>
      </c>
      <c r="L296">
        <v>0</v>
      </c>
      <c r="M296">
        <v>0</v>
      </c>
      <c r="N296">
        <v>0</v>
      </c>
      <c r="O296">
        <v>0</v>
      </c>
      <c r="P296">
        <v>0</v>
      </c>
      <c r="Q296">
        <v>0</v>
      </c>
    </row>
    <row r="297" spans="1:17" x14ac:dyDescent="0.25">
      <c r="A297" t="s">
        <v>21853</v>
      </c>
      <c r="B297" t="s">
        <v>72</v>
      </c>
      <c r="C297" t="s">
        <v>166</v>
      </c>
      <c r="D297" t="s">
        <v>526</v>
      </c>
      <c r="E297" t="s">
        <v>21471</v>
      </c>
      <c r="F297" t="s">
        <v>394</v>
      </c>
      <c r="G297">
        <v>0</v>
      </c>
      <c r="H297">
        <v>0</v>
      </c>
      <c r="I297">
        <v>0</v>
      </c>
      <c r="J297">
        <v>0</v>
      </c>
      <c r="K297">
        <v>0</v>
      </c>
      <c r="L297">
        <v>0</v>
      </c>
      <c r="M297">
        <v>0</v>
      </c>
      <c r="N297">
        <v>16</v>
      </c>
      <c r="O297">
        <v>14</v>
      </c>
      <c r="P297">
        <v>2</v>
      </c>
      <c r="Q297">
        <v>0</v>
      </c>
    </row>
    <row r="298" spans="1:17" x14ac:dyDescent="0.25">
      <c r="A298" t="s">
        <v>21854</v>
      </c>
      <c r="B298" t="s">
        <v>72</v>
      </c>
      <c r="C298" t="s">
        <v>166</v>
      </c>
      <c r="D298" t="s">
        <v>526</v>
      </c>
      <c r="E298" t="s">
        <v>21471</v>
      </c>
      <c r="F298" t="s">
        <v>395</v>
      </c>
      <c r="G298">
        <v>0</v>
      </c>
      <c r="H298">
        <v>0</v>
      </c>
      <c r="I298">
        <v>0</v>
      </c>
      <c r="J298">
        <v>0</v>
      </c>
      <c r="K298">
        <v>0</v>
      </c>
      <c r="L298">
        <v>0</v>
      </c>
      <c r="M298">
        <v>0</v>
      </c>
      <c r="N298">
        <v>13</v>
      </c>
      <c r="O298">
        <v>11</v>
      </c>
      <c r="P298">
        <v>2</v>
      </c>
      <c r="Q298">
        <v>0</v>
      </c>
    </row>
    <row r="299" spans="1:17" x14ac:dyDescent="0.25">
      <c r="A299" t="s">
        <v>21855</v>
      </c>
      <c r="B299" t="s">
        <v>72</v>
      </c>
      <c r="C299" t="s">
        <v>166</v>
      </c>
      <c r="D299" t="s">
        <v>526</v>
      </c>
      <c r="E299" t="s">
        <v>21471</v>
      </c>
      <c r="F299" t="s">
        <v>525</v>
      </c>
      <c r="G299">
        <v>17</v>
      </c>
      <c r="H299">
        <v>0</v>
      </c>
      <c r="I299">
        <v>0</v>
      </c>
      <c r="J299">
        <v>0</v>
      </c>
      <c r="K299">
        <v>0</v>
      </c>
      <c r="L299">
        <v>0</v>
      </c>
      <c r="M299">
        <v>0</v>
      </c>
      <c r="N299">
        <v>0</v>
      </c>
      <c r="O299">
        <v>0</v>
      </c>
      <c r="P299">
        <v>0</v>
      </c>
      <c r="Q299">
        <v>0</v>
      </c>
    </row>
    <row r="300" spans="1:17" x14ac:dyDescent="0.25">
      <c r="A300" t="s">
        <v>21856</v>
      </c>
      <c r="B300" t="s">
        <v>72</v>
      </c>
      <c r="C300" t="s">
        <v>166</v>
      </c>
      <c r="D300" t="s">
        <v>527</v>
      </c>
      <c r="E300" t="s">
        <v>21471</v>
      </c>
      <c r="F300" t="s">
        <v>528</v>
      </c>
      <c r="G300">
        <v>0</v>
      </c>
      <c r="H300">
        <v>0</v>
      </c>
      <c r="I300">
        <v>0</v>
      </c>
      <c r="J300">
        <v>0</v>
      </c>
      <c r="K300">
        <v>0</v>
      </c>
      <c r="L300">
        <v>0</v>
      </c>
      <c r="M300">
        <v>0</v>
      </c>
      <c r="N300">
        <v>1</v>
      </c>
      <c r="O300">
        <v>1</v>
      </c>
      <c r="P300">
        <v>0</v>
      </c>
      <c r="Q300">
        <v>0</v>
      </c>
    </row>
    <row r="301" spans="1:17" x14ac:dyDescent="0.25">
      <c r="A301" t="s">
        <v>21857</v>
      </c>
      <c r="B301" t="s">
        <v>72</v>
      </c>
      <c r="C301" t="s">
        <v>166</v>
      </c>
      <c r="D301" t="s">
        <v>527</v>
      </c>
      <c r="E301" t="s">
        <v>21471</v>
      </c>
      <c r="F301" t="s">
        <v>525</v>
      </c>
      <c r="G301">
        <v>1</v>
      </c>
      <c r="H301">
        <v>0</v>
      </c>
      <c r="I301">
        <v>0</v>
      </c>
      <c r="J301">
        <v>0</v>
      </c>
      <c r="K301">
        <v>0</v>
      </c>
      <c r="L301">
        <v>0</v>
      </c>
      <c r="M301">
        <v>0</v>
      </c>
      <c r="N301">
        <v>0</v>
      </c>
      <c r="O301">
        <v>0</v>
      </c>
      <c r="P301">
        <v>0</v>
      </c>
      <c r="Q301">
        <v>0</v>
      </c>
    </row>
    <row r="302" spans="1:17" x14ac:dyDescent="0.25">
      <c r="A302" t="s">
        <v>15171</v>
      </c>
      <c r="B302" t="s">
        <v>72</v>
      </c>
      <c r="C302" t="s">
        <v>167</v>
      </c>
      <c r="D302" t="s">
        <v>529</v>
      </c>
      <c r="E302" t="s">
        <v>563</v>
      </c>
      <c r="F302" t="s">
        <v>525</v>
      </c>
      <c r="G302">
        <v>1</v>
      </c>
      <c r="H302">
        <v>0</v>
      </c>
      <c r="I302">
        <v>0</v>
      </c>
      <c r="J302">
        <v>0</v>
      </c>
      <c r="K302">
        <v>0</v>
      </c>
      <c r="L302">
        <v>0</v>
      </c>
      <c r="M302">
        <v>0</v>
      </c>
      <c r="N302">
        <v>0</v>
      </c>
      <c r="O302">
        <v>0</v>
      </c>
      <c r="P302">
        <v>0</v>
      </c>
      <c r="Q302">
        <v>0</v>
      </c>
    </row>
    <row r="303" spans="1:17" x14ac:dyDescent="0.25">
      <c r="A303" t="s">
        <v>15172</v>
      </c>
      <c r="B303" t="s">
        <v>72</v>
      </c>
      <c r="C303" t="s">
        <v>167</v>
      </c>
      <c r="D303" t="s">
        <v>526</v>
      </c>
      <c r="E303" t="s">
        <v>563</v>
      </c>
      <c r="F303" t="s">
        <v>396</v>
      </c>
      <c r="G303">
        <v>0</v>
      </c>
      <c r="H303">
        <v>12</v>
      </c>
      <c r="I303">
        <v>4</v>
      </c>
      <c r="J303">
        <v>8</v>
      </c>
      <c r="K303">
        <v>0</v>
      </c>
      <c r="L303">
        <v>0</v>
      </c>
      <c r="M303">
        <v>0</v>
      </c>
      <c r="N303">
        <v>0</v>
      </c>
      <c r="O303">
        <v>0</v>
      </c>
      <c r="P303">
        <v>0</v>
      </c>
      <c r="Q303">
        <v>0</v>
      </c>
    </row>
    <row r="304" spans="1:17" x14ac:dyDescent="0.25">
      <c r="A304" t="s">
        <v>15173</v>
      </c>
      <c r="B304" t="s">
        <v>72</v>
      </c>
      <c r="C304" t="s">
        <v>167</v>
      </c>
      <c r="D304" t="s">
        <v>526</v>
      </c>
      <c r="E304" t="s">
        <v>563</v>
      </c>
      <c r="F304" t="s">
        <v>4236</v>
      </c>
      <c r="G304">
        <v>0</v>
      </c>
      <c r="H304">
        <v>12</v>
      </c>
      <c r="I304">
        <v>4</v>
      </c>
      <c r="J304">
        <v>8</v>
      </c>
      <c r="K304">
        <v>0</v>
      </c>
      <c r="L304">
        <v>0</v>
      </c>
      <c r="M304">
        <v>0</v>
      </c>
      <c r="N304">
        <v>0</v>
      </c>
      <c r="O304">
        <v>0</v>
      </c>
      <c r="P304">
        <v>0</v>
      </c>
      <c r="Q304">
        <v>0</v>
      </c>
    </row>
    <row r="305" spans="1:17" x14ac:dyDescent="0.25">
      <c r="A305" t="s">
        <v>15174</v>
      </c>
      <c r="B305" t="s">
        <v>72</v>
      </c>
      <c r="C305" t="s">
        <v>167</v>
      </c>
      <c r="D305" t="s">
        <v>526</v>
      </c>
      <c r="E305" t="s">
        <v>563</v>
      </c>
      <c r="F305" t="s">
        <v>4238</v>
      </c>
      <c r="G305">
        <v>0</v>
      </c>
      <c r="H305">
        <v>0</v>
      </c>
      <c r="I305">
        <v>0</v>
      </c>
      <c r="J305">
        <v>0</v>
      </c>
      <c r="K305">
        <v>0</v>
      </c>
      <c r="L305">
        <v>0</v>
      </c>
      <c r="M305">
        <v>12</v>
      </c>
      <c r="N305">
        <v>0</v>
      </c>
      <c r="O305">
        <v>0</v>
      </c>
      <c r="P305">
        <v>0</v>
      </c>
      <c r="Q305">
        <v>0</v>
      </c>
    </row>
    <row r="306" spans="1:17" x14ac:dyDescent="0.25">
      <c r="A306" t="s">
        <v>18004</v>
      </c>
      <c r="B306" t="s">
        <v>72</v>
      </c>
      <c r="C306" t="s">
        <v>167</v>
      </c>
      <c r="D306" t="s">
        <v>526</v>
      </c>
      <c r="E306" t="s">
        <v>563</v>
      </c>
      <c r="F306" t="s">
        <v>397</v>
      </c>
      <c r="G306">
        <v>0</v>
      </c>
      <c r="H306">
        <v>12</v>
      </c>
      <c r="I306">
        <v>4</v>
      </c>
      <c r="J306">
        <v>8</v>
      </c>
      <c r="K306">
        <v>0</v>
      </c>
      <c r="L306">
        <v>0</v>
      </c>
      <c r="M306">
        <v>0</v>
      </c>
      <c r="N306">
        <v>0</v>
      </c>
      <c r="O306">
        <v>0</v>
      </c>
      <c r="P306">
        <v>0</v>
      </c>
      <c r="Q306">
        <v>0</v>
      </c>
    </row>
    <row r="307" spans="1:17" x14ac:dyDescent="0.25">
      <c r="A307" t="s">
        <v>18005</v>
      </c>
      <c r="B307" t="s">
        <v>72</v>
      </c>
      <c r="C307" t="s">
        <v>167</v>
      </c>
      <c r="D307" t="s">
        <v>526</v>
      </c>
      <c r="E307" t="s">
        <v>563</v>
      </c>
      <c r="F307" t="s">
        <v>398</v>
      </c>
      <c r="G307">
        <v>0</v>
      </c>
      <c r="H307">
        <v>12</v>
      </c>
      <c r="I307">
        <v>4</v>
      </c>
      <c r="J307">
        <v>8</v>
      </c>
      <c r="K307">
        <v>0</v>
      </c>
      <c r="L307">
        <v>0</v>
      </c>
      <c r="M307">
        <v>0</v>
      </c>
      <c r="N307">
        <v>0</v>
      </c>
      <c r="O307">
        <v>0</v>
      </c>
      <c r="P307">
        <v>0</v>
      </c>
      <c r="Q307">
        <v>0</v>
      </c>
    </row>
    <row r="308" spans="1:17" x14ac:dyDescent="0.25">
      <c r="A308" t="s">
        <v>18006</v>
      </c>
      <c r="B308" t="s">
        <v>72</v>
      </c>
      <c r="C308" t="s">
        <v>167</v>
      </c>
      <c r="D308" t="s">
        <v>526</v>
      </c>
      <c r="E308" t="s">
        <v>563</v>
      </c>
      <c r="F308" t="s">
        <v>4242</v>
      </c>
      <c r="G308">
        <v>0</v>
      </c>
      <c r="H308">
        <v>0</v>
      </c>
      <c r="I308">
        <v>0</v>
      </c>
      <c r="J308">
        <v>0</v>
      </c>
      <c r="K308">
        <v>0</v>
      </c>
      <c r="L308">
        <v>0</v>
      </c>
      <c r="M308">
        <v>12</v>
      </c>
      <c r="N308">
        <v>0</v>
      </c>
      <c r="O308">
        <v>0</v>
      </c>
      <c r="P308">
        <v>0</v>
      </c>
      <c r="Q308">
        <v>0</v>
      </c>
    </row>
    <row r="309" spans="1:17" x14ac:dyDescent="0.25">
      <c r="A309" t="s">
        <v>18007</v>
      </c>
      <c r="B309" t="s">
        <v>72</v>
      </c>
      <c r="C309" t="s">
        <v>167</v>
      </c>
      <c r="D309" t="s">
        <v>526</v>
      </c>
      <c r="E309" t="s">
        <v>563</v>
      </c>
      <c r="F309" t="s">
        <v>399</v>
      </c>
      <c r="G309">
        <v>0</v>
      </c>
      <c r="H309">
        <v>12</v>
      </c>
      <c r="I309">
        <v>4</v>
      </c>
      <c r="J309">
        <v>8</v>
      </c>
      <c r="K309">
        <v>0</v>
      </c>
      <c r="L309">
        <v>0</v>
      </c>
      <c r="M309">
        <v>0</v>
      </c>
      <c r="N309">
        <v>0</v>
      </c>
      <c r="O309">
        <v>0</v>
      </c>
      <c r="P309">
        <v>0</v>
      </c>
      <c r="Q309">
        <v>0</v>
      </c>
    </row>
    <row r="310" spans="1:17" x14ac:dyDescent="0.25">
      <c r="A310" t="s">
        <v>18008</v>
      </c>
      <c r="B310" t="s">
        <v>72</v>
      </c>
      <c r="C310" t="s">
        <v>167</v>
      </c>
      <c r="D310" t="s">
        <v>526</v>
      </c>
      <c r="E310" t="s">
        <v>563</v>
      </c>
      <c r="F310" t="s">
        <v>4245</v>
      </c>
      <c r="G310">
        <v>0</v>
      </c>
      <c r="H310">
        <v>0</v>
      </c>
      <c r="I310">
        <v>0</v>
      </c>
      <c r="J310">
        <v>0</v>
      </c>
      <c r="K310">
        <v>0</v>
      </c>
      <c r="L310">
        <v>0</v>
      </c>
      <c r="M310">
        <v>12</v>
      </c>
      <c r="N310">
        <v>0</v>
      </c>
      <c r="O310">
        <v>0</v>
      </c>
      <c r="P310">
        <v>0</v>
      </c>
      <c r="Q310">
        <v>0</v>
      </c>
    </row>
    <row r="311" spans="1:17" x14ac:dyDescent="0.25">
      <c r="A311" t="s">
        <v>18009</v>
      </c>
      <c r="B311" t="s">
        <v>72</v>
      </c>
      <c r="C311" t="s">
        <v>167</v>
      </c>
      <c r="D311" t="s">
        <v>526</v>
      </c>
      <c r="E311" t="s">
        <v>563</v>
      </c>
      <c r="F311" t="s">
        <v>394</v>
      </c>
      <c r="G311">
        <v>0</v>
      </c>
      <c r="H311">
        <v>0</v>
      </c>
      <c r="I311">
        <v>0</v>
      </c>
      <c r="J311">
        <v>0</v>
      </c>
      <c r="K311">
        <v>0</v>
      </c>
      <c r="L311">
        <v>0</v>
      </c>
      <c r="M311">
        <v>0</v>
      </c>
      <c r="N311">
        <v>10</v>
      </c>
      <c r="O311">
        <v>10</v>
      </c>
      <c r="P311">
        <v>0</v>
      </c>
      <c r="Q311">
        <v>0</v>
      </c>
    </row>
    <row r="312" spans="1:17" x14ac:dyDescent="0.25">
      <c r="A312" t="s">
        <v>18010</v>
      </c>
      <c r="B312" t="s">
        <v>72</v>
      </c>
      <c r="C312" t="s">
        <v>167</v>
      </c>
      <c r="D312" t="s">
        <v>526</v>
      </c>
      <c r="E312" t="s">
        <v>563</v>
      </c>
      <c r="F312" t="s">
        <v>395</v>
      </c>
      <c r="G312">
        <v>0</v>
      </c>
      <c r="H312">
        <v>0</v>
      </c>
      <c r="I312">
        <v>0</v>
      </c>
      <c r="J312">
        <v>0</v>
      </c>
      <c r="K312">
        <v>0</v>
      </c>
      <c r="L312">
        <v>0</v>
      </c>
      <c r="M312">
        <v>0</v>
      </c>
      <c r="N312">
        <v>9</v>
      </c>
      <c r="O312">
        <v>9</v>
      </c>
      <c r="P312">
        <v>0</v>
      </c>
      <c r="Q312">
        <v>0</v>
      </c>
    </row>
    <row r="313" spans="1:17" x14ac:dyDescent="0.25">
      <c r="A313" t="s">
        <v>18011</v>
      </c>
      <c r="B313" t="s">
        <v>72</v>
      </c>
      <c r="C313" t="s">
        <v>167</v>
      </c>
      <c r="D313" t="s">
        <v>526</v>
      </c>
      <c r="E313" t="s">
        <v>563</v>
      </c>
      <c r="F313" t="s">
        <v>525</v>
      </c>
      <c r="G313">
        <v>12</v>
      </c>
      <c r="H313">
        <v>0</v>
      </c>
      <c r="I313">
        <v>0</v>
      </c>
      <c r="J313">
        <v>0</v>
      </c>
      <c r="K313">
        <v>0</v>
      </c>
      <c r="L313">
        <v>0</v>
      </c>
      <c r="M313">
        <v>0</v>
      </c>
      <c r="N313">
        <v>0</v>
      </c>
      <c r="O313">
        <v>0</v>
      </c>
      <c r="P313">
        <v>0</v>
      </c>
      <c r="Q313">
        <v>0</v>
      </c>
    </row>
    <row r="314" spans="1:17" x14ac:dyDescent="0.25">
      <c r="A314" t="s">
        <v>21858</v>
      </c>
      <c r="B314" t="s">
        <v>72</v>
      </c>
      <c r="C314" t="s">
        <v>167</v>
      </c>
      <c r="D314" t="s">
        <v>526</v>
      </c>
      <c r="E314" t="s">
        <v>21471</v>
      </c>
      <c r="F314" t="s">
        <v>396</v>
      </c>
      <c r="G314">
        <v>0</v>
      </c>
      <c r="H314">
        <v>9</v>
      </c>
      <c r="I314">
        <v>0</v>
      </c>
      <c r="J314">
        <v>9</v>
      </c>
      <c r="K314">
        <v>0</v>
      </c>
      <c r="L314">
        <v>0</v>
      </c>
      <c r="M314">
        <v>0</v>
      </c>
      <c r="N314">
        <v>0</v>
      </c>
      <c r="O314">
        <v>0</v>
      </c>
      <c r="P314">
        <v>0</v>
      </c>
      <c r="Q314">
        <v>0</v>
      </c>
    </row>
    <row r="315" spans="1:17" x14ac:dyDescent="0.25">
      <c r="A315" t="s">
        <v>21859</v>
      </c>
      <c r="B315" t="s">
        <v>72</v>
      </c>
      <c r="C315" t="s">
        <v>167</v>
      </c>
      <c r="D315" t="s">
        <v>526</v>
      </c>
      <c r="E315" t="s">
        <v>21471</v>
      </c>
      <c r="F315" t="s">
        <v>4236</v>
      </c>
      <c r="G315">
        <v>0</v>
      </c>
      <c r="H315">
        <v>9</v>
      </c>
      <c r="I315">
        <v>0</v>
      </c>
      <c r="J315">
        <v>9</v>
      </c>
      <c r="K315">
        <v>0</v>
      </c>
      <c r="L315">
        <v>0</v>
      </c>
      <c r="M315">
        <v>0</v>
      </c>
      <c r="N315">
        <v>0</v>
      </c>
      <c r="O315">
        <v>0</v>
      </c>
      <c r="P315">
        <v>0</v>
      </c>
      <c r="Q315">
        <v>0</v>
      </c>
    </row>
    <row r="316" spans="1:17" x14ac:dyDescent="0.25">
      <c r="A316" t="s">
        <v>21860</v>
      </c>
      <c r="B316" t="s">
        <v>72</v>
      </c>
      <c r="C316" t="s">
        <v>167</v>
      </c>
      <c r="D316" t="s">
        <v>526</v>
      </c>
      <c r="E316" t="s">
        <v>21471</v>
      </c>
      <c r="F316" t="s">
        <v>4238</v>
      </c>
      <c r="G316">
        <v>0</v>
      </c>
      <c r="H316">
        <v>0</v>
      </c>
      <c r="I316">
        <v>0</v>
      </c>
      <c r="J316">
        <v>0</v>
      </c>
      <c r="K316">
        <v>0</v>
      </c>
      <c r="L316">
        <v>0</v>
      </c>
      <c r="M316">
        <v>9</v>
      </c>
      <c r="N316">
        <v>0</v>
      </c>
      <c r="O316">
        <v>0</v>
      </c>
      <c r="P316">
        <v>0</v>
      </c>
      <c r="Q316">
        <v>0</v>
      </c>
    </row>
    <row r="317" spans="1:17" x14ac:dyDescent="0.25">
      <c r="A317" t="s">
        <v>21861</v>
      </c>
      <c r="B317" t="s">
        <v>72</v>
      </c>
      <c r="C317" t="s">
        <v>167</v>
      </c>
      <c r="D317" t="s">
        <v>526</v>
      </c>
      <c r="E317" t="s">
        <v>21471</v>
      </c>
      <c r="F317" t="s">
        <v>397</v>
      </c>
      <c r="G317">
        <v>0</v>
      </c>
      <c r="H317">
        <v>9</v>
      </c>
      <c r="I317">
        <v>0</v>
      </c>
      <c r="J317">
        <v>9</v>
      </c>
      <c r="K317">
        <v>0</v>
      </c>
      <c r="L317">
        <v>0</v>
      </c>
      <c r="M317">
        <v>0</v>
      </c>
      <c r="N317">
        <v>0</v>
      </c>
      <c r="O317">
        <v>0</v>
      </c>
      <c r="P317">
        <v>0</v>
      </c>
      <c r="Q317">
        <v>0</v>
      </c>
    </row>
    <row r="318" spans="1:17" x14ac:dyDescent="0.25">
      <c r="A318" t="s">
        <v>21862</v>
      </c>
      <c r="B318" t="s">
        <v>72</v>
      </c>
      <c r="C318" t="s">
        <v>167</v>
      </c>
      <c r="D318" t="s">
        <v>526</v>
      </c>
      <c r="E318" t="s">
        <v>21471</v>
      </c>
      <c r="F318" t="s">
        <v>398</v>
      </c>
      <c r="G318">
        <v>0</v>
      </c>
      <c r="H318">
        <v>9</v>
      </c>
      <c r="I318">
        <v>0</v>
      </c>
      <c r="J318">
        <v>9</v>
      </c>
      <c r="K318">
        <v>0</v>
      </c>
      <c r="L318">
        <v>0</v>
      </c>
      <c r="M318">
        <v>0</v>
      </c>
      <c r="N318">
        <v>0</v>
      </c>
      <c r="O318">
        <v>0</v>
      </c>
      <c r="P318">
        <v>0</v>
      </c>
      <c r="Q318">
        <v>0</v>
      </c>
    </row>
    <row r="319" spans="1:17" x14ac:dyDescent="0.25">
      <c r="A319" t="s">
        <v>21863</v>
      </c>
      <c r="B319" t="s">
        <v>72</v>
      </c>
      <c r="C319" t="s">
        <v>167</v>
      </c>
      <c r="D319" t="s">
        <v>526</v>
      </c>
      <c r="E319" t="s">
        <v>21471</v>
      </c>
      <c r="F319" t="s">
        <v>4242</v>
      </c>
      <c r="G319">
        <v>0</v>
      </c>
      <c r="H319">
        <v>0</v>
      </c>
      <c r="I319">
        <v>0</v>
      </c>
      <c r="J319">
        <v>0</v>
      </c>
      <c r="K319">
        <v>0</v>
      </c>
      <c r="L319">
        <v>0</v>
      </c>
      <c r="M319">
        <v>9</v>
      </c>
      <c r="N319">
        <v>0</v>
      </c>
      <c r="O319">
        <v>0</v>
      </c>
      <c r="P319">
        <v>0</v>
      </c>
      <c r="Q319">
        <v>0</v>
      </c>
    </row>
    <row r="320" spans="1:17" x14ac:dyDescent="0.25">
      <c r="A320" t="s">
        <v>21864</v>
      </c>
      <c r="B320" t="s">
        <v>72</v>
      </c>
      <c r="C320" t="s">
        <v>167</v>
      </c>
      <c r="D320" t="s">
        <v>526</v>
      </c>
      <c r="E320" t="s">
        <v>21471</v>
      </c>
      <c r="F320" t="s">
        <v>399</v>
      </c>
      <c r="G320">
        <v>0</v>
      </c>
      <c r="H320">
        <v>9</v>
      </c>
      <c r="I320">
        <v>0</v>
      </c>
      <c r="J320">
        <v>9</v>
      </c>
      <c r="K320">
        <v>0</v>
      </c>
      <c r="L320">
        <v>0</v>
      </c>
      <c r="M320">
        <v>0</v>
      </c>
      <c r="N320">
        <v>0</v>
      </c>
      <c r="O320">
        <v>0</v>
      </c>
      <c r="P320">
        <v>0</v>
      </c>
      <c r="Q320">
        <v>0</v>
      </c>
    </row>
    <row r="321" spans="1:17" x14ac:dyDescent="0.25">
      <c r="A321" t="s">
        <v>21865</v>
      </c>
      <c r="B321" t="s">
        <v>72</v>
      </c>
      <c r="C321" t="s">
        <v>167</v>
      </c>
      <c r="D321" t="s">
        <v>526</v>
      </c>
      <c r="E321" t="s">
        <v>21471</v>
      </c>
      <c r="F321" t="s">
        <v>4245</v>
      </c>
      <c r="G321">
        <v>0</v>
      </c>
      <c r="H321">
        <v>0</v>
      </c>
      <c r="I321">
        <v>0</v>
      </c>
      <c r="J321">
        <v>0</v>
      </c>
      <c r="K321">
        <v>0</v>
      </c>
      <c r="L321">
        <v>0</v>
      </c>
      <c r="M321">
        <v>9</v>
      </c>
      <c r="N321">
        <v>0</v>
      </c>
      <c r="O321">
        <v>0</v>
      </c>
      <c r="P321">
        <v>0</v>
      </c>
      <c r="Q321">
        <v>0</v>
      </c>
    </row>
    <row r="322" spans="1:17" x14ac:dyDescent="0.25">
      <c r="A322" t="s">
        <v>21866</v>
      </c>
      <c r="B322" t="s">
        <v>72</v>
      </c>
      <c r="C322" t="s">
        <v>167</v>
      </c>
      <c r="D322" t="s">
        <v>526</v>
      </c>
      <c r="E322" t="s">
        <v>21471</v>
      </c>
      <c r="F322" t="s">
        <v>394</v>
      </c>
      <c r="G322">
        <v>0</v>
      </c>
      <c r="H322">
        <v>0</v>
      </c>
      <c r="I322">
        <v>0</v>
      </c>
      <c r="J322">
        <v>0</v>
      </c>
      <c r="K322">
        <v>0</v>
      </c>
      <c r="L322">
        <v>0</v>
      </c>
      <c r="M322">
        <v>0</v>
      </c>
      <c r="N322">
        <v>9</v>
      </c>
      <c r="O322">
        <v>9</v>
      </c>
      <c r="P322">
        <v>0</v>
      </c>
      <c r="Q322">
        <v>0</v>
      </c>
    </row>
    <row r="323" spans="1:17" x14ac:dyDescent="0.25">
      <c r="A323" t="s">
        <v>21867</v>
      </c>
      <c r="B323" t="s">
        <v>72</v>
      </c>
      <c r="C323" t="s">
        <v>167</v>
      </c>
      <c r="D323" t="s">
        <v>526</v>
      </c>
      <c r="E323" t="s">
        <v>21471</v>
      </c>
      <c r="F323" t="s">
        <v>395</v>
      </c>
      <c r="G323">
        <v>0</v>
      </c>
      <c r="H323">
        <v>0</v>
      </c>
      <c r="I323">
        <v>0</v>
      </c>
      <c r="J323">
        <v>0</v>
      </c>
      <c r="K323">
        <v>0</v>
      </c>
      <c r="L323">
        <v>0</v>
      </c>
      <c r="M323">
        <v>0</v>
      </c>
      <c r="N323">
        <v>7</v>
      </c>
      <c r="O323">
        <v>7</v>
      </c>
      <c r="P323">
        <v>0</v>
      </c>
      <c r="Q323">
        <v>0</v>
      </c>
    </row>
    <row r="324" spans="1:17" x14ac:dyDescent="0.25">
      <c r="A324" t="s">
        <v>21868</v>
      </c>
      <c r="B324" t="s">
        <v>72</v>
      </c>
      <c r="C324" t="s">
        <v>167</v>
      </c>
      <c r="D324" t="s">
        <v>526</v>
      </c>
      <c r="E324" t="s">
        <v>21471</v>
      </c>
      <c r="F324" t="s">
        <v>525</v>
      </c>
      <c r="G324">
        <v>9</v>
      </c>
      <c r="H324">
        <v>0</v>
      </c>
      <c r="I324">
        <v>0</v>
      </c>
      <c r="J324">
        <v>0</v>
      </c>
      <c r="K324">
        <v>0</v>
      </c>
      <c r="L324">
        <v>0</v>
      </c>
      <c r="M324">
        <v>0</v>
      </c>
      <c r="N324">
        <v>0</v>
      </c>
      <c r="O324">
        <v>0</v>
      </c>
      <c r="P324">
        <v>0</v>
      </c>
      <c r="Q324">
        <v>0</v>
      </c>
    </row>
    <row r="325" spans="1:17" x14ac:dyDescent="0.25">
      <c r="A325" t="s">
        <v>21869</v>
      </c>
      <c r="B325" t="s">
        <v>72</v>
      </c>
      <c r="C325" t="s">
        <v>167</v>
      </c>
      <c r="D325" t="s">
        <v>527</v>
      </c>
      <c r="E325" t="s">
        <v>21471</v>
      </c>
      <c r="F325" t="s">
        <v>528</v>
      </c>
      <c r="G325">
        <v>0</v>
      </c>
      <c r="H325">
        <v>0</v>
      </c>
      <c r="I325">
        <v>0</v>
      </c>
      <c r="J325">
        <v>0</v>
      </c>
      <c r="K325">
        <v>0</v>
      </c>
      <c r="L325">
        <v>0</v>
      </c>
      <c r="M325">
        <v>0</v>
      </c>
      <c r="N325">
        <v>2</v>
      </c>
      <c r="O325">
        <v>2</v>
      </c>
      <c r="P325">
        <v>0</v>
      </c>
      <c r="Q325">
        <v>0</v>
      </c>
    </row>
    <row r="326" spans="1:17" x14ac:dyDescent="0.25">
      <c r="A326" t="s">
        <v>15186</v>
      </c>
      <c r="B326" t="s">
        <v>72</v>
      </c>
      <c r="C326" t="s">
        <v>228</v>
      </c>
      <c r="D326" t="s">
        <v>526</v>
      </c>
      <c r="E326" t="s">
        <v>563</v>
      </c>
      <c r="F326" t="s">
        <v>4238</v>
      </c>
      <c r="G326">
        <v>0</v>
      </c>
      <c r="H326">
        <v>0</v>
      </c>
      <c r="I326">
        <v>0</v>
      </c>
      <c r="J326">
        <v>0</v>
      </c>
      <c r="K326">
        <v>0</v>
      </c>
      <c r="L326">
        <v>0</v>
      </c>
      <c r="M326">
        <v>32</v>
      </c>
      <c r="N326">
        <v>0</v>
      </c>
      <c r="O326">
        <v>0</v>
      </c>
      <c r="P326">
        <v>0</v>
      </c>
      <c r="Q326">
        <v>0</v>
      </c>
    </row>
    <row r="327" spans="1:17" x14ac:dyDescent="0.25">
      <c r="A327" t="s">
        <v>15187</v>
      </c>
      <c r="B327" t="s">
        <v>72</v>
      </c>
      <c r="C327" t="s">
        <v>228</v>
      </c>
      <c r="D327" t="s">
        <v>526</v>
      </c>
      <c r="E327" t="s">
        <v>563</v>
      </c>
      <c r="F327" t="s">
        <v>397</v>
      </c>
      <c r="G327">
        <v>0</v>
      </c>
      <c r="H327">
        <v>32</v>
      </c>
      <c r="I327">
        <v>4</v>
      </c>
      <c r="J327">
        <v>23</v>
      </c>
      <c r="K327">
        <v>1</v>
      </c>
      <c r="L327">
        <v>4</v>
      </c>
      <c r="M327">
        <v>0</v>
      </c>
      <c r="N327">
        <v>0</v>
      </c>
      <c r="O327">
        <v>0</v>
      </c>
      <c r="P327">
        <v>0</v>
      </c>
      <c r="Q327">
        <v>0</v>
      </c>
    </row>
    <row r="328" spans="1:17" x14ac:dyDescent="0.25">
      <c r="A328" t="s">
        <v>15188</v>
      </c>
      <c r="B328" t="s">
        <v>72</v>
      </c>
      <c r="C328" t="s">
        <v>228</v>
      </c>
      <c r="D328" t="s">
        <v>526</v>
      </c>
      <c r="E328" t="s">
        <v>563</v>
      </c>
      <c r="F328" t="s">
        <v>398</v>
      </c>
      <c r="G328">
        <v>0</v>
      </c>
      <c r="H328">
        <v>32</v>
      </c>
      <c r="I328">
        <v>5</v>
      </c>
      <c r="J328">
        <v>22</v>
      </c>
      <c r="K328">
        <v>1</v>
      </c>
      <c r="L328">
        <v>4</v>
      </c>
      <c r="M328">
        <v>0</v>
      </c>
      <c r="N328">
        <v>0</v>
      </c>
      <c r="O328">
        <v>0</v>
      </c>
      <c r="P328">
        <v>0</v>
      </c>
      <c r="Q328">
        <v>0</v>
      </c>
    </row>
    <row r="329" spans="1:17" x14ac:dyDescent="0.25">
      <c r="A329" t="s">
        <v>15189</v>
      </c>
      <c r="B329" t="s">
        <v>72</v>
      </c>
      <c r="C329" t="s">
        <v>228</v>
      </c>
      <c r="D329" t="s">
        <v>526</v>
      </c>
      <c r="E329" t="s">
        <v>563</v>
      </c>
      <c r="F329" t="s">
        <v>4242</v>
      </c>
      <c r="G329">
        <v>0</v>
      </c>
      <c r="H329">
        <v>0</v>
      </c>
      <c r="I329">
        <v>0</v>
      </c>
      <c r="J329">
        <v>0</v>
      </c>
      <c r="K329">
        <v>0</v>
      </c>
      <c r="L329">
        <v>0</v>
      </c>
      <c r="M329">
        <v>32</v>
      </c>
      <c r="N329">
        <v>0</v>
      </c>
      <c r="O329">
        <v>0</v>
      </c>
      <c r="P329">
        <v>0</v>
      </c>
      <c r="Q329">
        <v>0</v>
      </c>
    </row>
    <row r="330" spans="1:17" x14ac:dyDescent="0.25">
      <c r="A330" t="s">
        <v>15190</v>
      </c>
      <c r="B330" t="s">
        <v>72</v>
      </c>
      <c r="C330" t="s">
        <v>228</v>
      </c>
      <c r="D330" t="s">
        <v>526</v>
      </c>
      <c r="E330" t="s">
        <v>563</v>
      </c>
      <c r="F330" t="s">
        <v>399</v>
      </c>
      <c r="G330">
        <v>0</v>
      </c>
      <c r="H330">
        <v>32</v>
      </c>
      <c r="I330">
        <v>4</v>
      </c>
      <c r="J330">
        <v>23</v>
      </c>
      <c r="K330">
        <v>1</v>
      </c>
      <c r="L330">
        <v>4</v>
      </c>
      <c r="M330">
        <v>0</v>
      </c>
      <c r="N330">
        <v>0</v>
      </c>
      <c r="O330">
        <v>0</v>
      </c>
      <c r="P330">
        <v>0</v>
      </c>
      <c r="Q330">
        <v>0</v>
      </c>
    </row>
    <row r="331" spans="1:17" x14ac:dyDescent="0.25">
      <c r="A331" t="s">
        <v>15191</v>
      </c>
      <c r="B331" t="s">
        <v>72</v>
      </c>
      <c r="C331" t="s">
        <v>228</v>
      </c>
      <c r="D331" t="s">
        <v>526</v>
      </c>
      <c r="E331" t="s">
        <v>563</v>
      </c>
      <c r="F331" t="s">
        <v>4245</v>
      </c>
      <c r="G331">
        <v>0</v>
      </c>
      <c r="H331">
        <v>0</v>
      </c>
      <c r="I331">
        <v>0</v>
      </c>
      <c r="J331">
        <v>0</v>
      </c>
      <c r="K331">
        <v>0</v>
      </c>
      <c r="L331">
        <v>0</v>
      </c>
      <c r="M331">
        <v>32</v>
      </c>
      <c r="N331">
        <v>0</v>
      </c>
      <c r="O331">
        <v>0</v>
      </c>
      <c r="P331">
        <v>0</v>
      </c>
      <c r="Q331">
        <v>0</v>
      </c>
    </row>
    <row r="332" spans="1:17" x14ac:dyDescent="0.25">
      <c r="A332" t="s">
        <v>18019</v>
      </c>
      <c r="B332" t="s">
        <v>72</v>
      </c>
      <c r="C332" t="s">
        <v>228</v>
      </c>
      <c r="D332" t="s">
        <v>526</v>
      </c>
      <c r="E332" t="s">
        <v>563</v>
      </c>
      <c r="F332" t="s">
        <v>394</v>
      </c>
      <c r="G332">
        <v>0</v>
      </c>
      <c r="H332">
        <v>0</v>
      </c>
      <c r="I332">
        <v>0</v>
      </c>
      <c r="J332">
        <v>0</v>
      </c>
      <c r="K332">
        <v>0</v>
      </c>
      <c r="L332">
        <v>0</v>
      </c>
      <c r="M332">
        <v>0</v>
      </c>
      <c r="N332">
        <v>28</v>
      </c>
      <c r="O332">
        <v>25</v>
      </c>
      <c r="P332">
        <v>2</v>
      </c>
      <c r="Q332">
        <v>1</v>
      </c>
    </row>
    <row r="333" spans="1:17" x14ac:dyDescent="0.25">
      <c r="A333" t="s">
        <v>18020</v>
      </c>
      <c r="B333" t="s">
        <v>72</v>
      </c>
      <c r="C333" t="s">
        <v>228</v>
      </c>
      <c r="D333" t="s">
        <v>526</v>
      </c>
      <c r="E333" t="s">
        <v>563</v>
      </c>
      <c r="F333" t="s">
        <v>395</v>
      </c>
      <c r="G333">
        <v>0</v>
      </c>
      <c r="H333">
        <v>0</v>
      </c>
      <c r="I333">
        <v>0</v>
      </c>
      <c r="J333">
        <v>0</v>
      </c>
      <c r="K333">
        <v>0</v>
      </c>
      <c r="L333">
        <v>0</v>
      </c>
      <c r="M333">
        <v>0</v>
      </c>
      <c r="N333">
        <v>23</v>
      </c>
      <c r="O333">
        <v>22</v>
      </c>
      <c r="P333">
        <v>1</v>
      </c>
      <c r="Q333">
        <v>0</v>
      </c>
    </row>
    <row r="334" spans="1:17" x14ac:dyDescent="0.25">
      <c r="A334" t="s">
        <v>18021</v>
      </c>
      <c r="B334" t="s">
        <v>72</v>
      </c>
      <c r="C334" t="s">
        <v>228</v>
      </c>
      <c r="D334" t="s">
        <v>526</v>
      </c>
      <c r="E334" t="s">
        <v>563</v>
      </c>
      <c r="F334" t="s">
        <v>525</v>
      </c>
      <c r="G334">
        <v>32</v>
      </c>
      <c r="H334">
        <v>0</v>
      </c>
      <c r="I334">
        <v>0</v>
      </c>
      <c r="J334">
        <v>0</v>
      </c>
      <c r="K334">
        <v>0</v>
      </c>
      <c r="L334">
        <v>0</v>
      </c>
      <c r="M334">
        <v>0</v>
      </c>
      <c r="N334">
        <v>0</v>
      </c>
      <c r="O334">
        <v>0</v>
      </c>
      <c r="P334">
        <v>0</v>
      </c>
      <c r="Q334">
        <v>0</v>
      </c>
    </row>
    <row r="335" spans="1:17" x14ac:dyDescent="0.25">
      <c r="A335" t="s">
        <v>21870</v>
      </c>
      <c r="B335" t="s">
        <v>72</v>
      </c>
      <c r="C335" t="s">
        <v>228</v>
      </c>
      <c r="D335" t="s">
        <v>526</v>
      </c>
      <c r="E335" t="s">
        <v>21471</v>
      </c>
      <c r="F335" t="s">
        <v>396</v>
      </c>
      <c r="G335">
        <v>0</v>
      </c>
      <c r="H335">
        <v>70</v>
      </c>
      <c r="I335">
        <v>6</v>
      </c>
      <c r="J335">
        <v>59</v>
      </c>
      <c r="K335">
        <v>3</v>
      </c>
      <c r="L335">
        <v>2</v>
      </c>
      <c r="M335">
        <v>0</v>
      </c>
      <c r="N335">
        <v>0</v>
      </c>
      <c r="O335">
        <v>0</v>
      </c>
      <c r="P335">
        <v>0</v>
      </c>
      <c r="Q335">
        <v>0</v>
      </c>
    </row>
    <row r="336" spans="1:17" x14ac:dyDescent="0.25">
      <c r="A336" t="s">
        <v>21871</v>
      </c>
      <c r="B336" t="s">
        <v>72</v>
      </c>
      <c r="C336" t="s">
        <v>228</v>
      </c>
      <c r="D336" t="s">
        <v>526</v>
      </c>
      <c r="E336" t="s">
        <v>21471</v>
      </c>
      <c r="F336" t="s">
        <v>4236</v>
      </c>
      <c r="G336">
        <v>0</v>
      </c>
      <c r="H336">
        <v>70</v>
      </c>
      <c r="I336">
        <v>5</v>
      </c>
      <c r="J336">
        <v>60</v>
      </c>
      <c r="K336">
        <v>2</v>
      </c>
      <c r="L336">
        <v>3</v>
      </c>
      <c r="M336">
        <v>0</v>
      </c>
      <c r="N336">
        <v>0</v>
      </c>
      <c r="O336">
        <v>0</v>
      </c>
      <c r="P336">
        <v>0</v>
      </c>
      <c r="Q336">
        <v>0</v>
      </c>
    </row>
    <row r="337" spans="1:17" x14ac:dyDescent="0.25">
      <c r="A337" t="s">
        <v>21872</v>
      </c>
      <c r="B337" t="s">
        <v>72</v>
      </c>
      <c r="C337" t="s">
        <v>228</v>
      </c>
      <c r="D337" t="s">
        <v>526</v>
      </c>
      <c r="E337" t="s">
        <v>21471</v>
      </c>
      <c r="F337" t="s">
        <v>4238</v>
      </c>
      <c r="G337">
        <v>0</v>
      </c>
      <c r="H337">
        <v>0</v>
      </c>
      <c r="I337">
        <v>0</v>
      </c>
      <c r="J337">
        <v>0</v>
      </c>
      <c r="K337">
        <v>0</v>
      </c>
      <c r="L337">
        <v>0</v>
      </c>
      <c r="M337">
        <v>70</v>
      </c>
      <c r="N337">
        <v>0</v>
      </c>
      <c r="O337">
        <v>0</v>
      </c>
      <c r="P337">
        <v>0</v>
      </c>
      <c r="Q337">
        <v>0</v>
      </c>
    </row>
    <row r="338" spans="1:17" x14ac:dyDescent="0.25">
      <c r="A338" t="s">
        <v>21873</v>
      </c>
      <c r="B338" t="s">
        <v>72</v>
      </c>
      <c r="C338" t="s">
        <v>228</v>
      </c>
      <c r="D338" t="s">
        <v>526</v>
      </c>
      <c r="E338" t="s">
        <v>21471</v>
      </c>
      <c r="F338" t="s">
        <v>397</v>
      </c>
      <c r="G338">
        <v>0</v>
      </c>
      <c r="H338">
        <v>70</v>
      </c>
      <c r="I338">
        <v>5</v>
      </c>
      <c r="J338">
        <v>60</v>
      </c>
      <c r="K338">
        <v>2</v>
      </c>
      <c r="L338">
        <v>3</v>
      </c>
      <c r="M338">
        <v>0</v>
      </c>
      <c r="N338">
        <v>0</v>
      </c>
      <c r="O338">
        <v>0</v>
      </c>
      <c r="P338">
        <v>0</v>
      </c>
      <c r="Q338">
        <v>0</v>
      </c>
    </row>
    <row r="339" spans="1:17" x14ac:dyDescent="0.25">
      <c r="A339" t="s">
        <v>21874</v>
      </c>
      <c r="B339" t="s">
        <v>72</v>
      </c>
      <c r="C339" t="s">
        <v>228</v>
      </c>
      <c r="D339" t="s">
        <v>526</v>
      </c>
      <c r="E339" t="s">
        <v>21471</v>
      </c>
      <c r="F339" t="s">
        <v>398</v>
      </c>
      <c r="G339">
        <v>0</v>
      </c>
      <c r="H339">
        <v>70</v>
      </c>
      <c r="I339">
        <v>5</v>
      </c>
      <c r="J339">
        <v>60</v>
      </c>
      <c r="K339">
        <v>2</v>
      </c>
      <c r="L339">
        <v>3</v>
      </c>
      <c r="M339">
        <v>0</v>
      </c>
      <c r="N339">
        <v>0</v>
      </c>
      <c r="O339">
        <v>0</v>
      </c>
      <c r="P339">
        <v>0</v>
      </c>
      <c r="Q339">
        <v>0</v>
      </c>
    </row>
    <row r="340" spans="1:17" x14ac:dyDescent="0.25">
      <c r="A340" t="s">
        <v>21875</v>
      </c>
      <c r="B340" t="s">
        <v>72</v>
      </c>
      <c r="C340" t="s">
        <v>228</v>
      </c>
      <c r="D340" t="s">
        <v>526</v>
      </c>
      <c r="E340" t="s">
        <v>21471</v>
      </c>
      <c r="F340" t="s">
        <v>4242</v>
      </c>
      <c r="G340">
        <v>0</v>
      </c>
      <c r="H340">
        <v>0</v>
      </c>
      <c r="I340">
        <v>0</v>
      </c>
      <c r="J340">
        <v>0</v>
      </c>
      <c r="K340">
        <v>0</v>
      </c>
      <c r="L340">
        <v>0</v>
      </c>
      <c r="M340">
        <v>70</v>
      </c>
      <c r="N340">
        <v>0</v>
      </c>
      <c r="O340">
        <v>0</v>
      </c>
      <c r="P340">
        <v>0</v>
      </c>
      <c r="Q340">
        <v>0</v>
      </c>
    </row>
    <row r="341" spans="1:17" x14ac:dyDescent="0.25">
      <c r="A341" t="s">
        <v>21876</v>
      </c>
      <c r="B341" t="s">
        <v>72</v>
      </c>
      <c r="C341" t="s">
        <v>228</v>
      </c>
      <c r="D341" t="s">
        <v>526</v>
      </c>
      <c r="E341" t="s">
        <v>21471</v>
      </c>
      <c r="F341" t="s">
        <v>399</v>
      </c>
      <c r="G341">
        <v>0</v>
      </c>
      <c r="H341">
        <v>70</v>
      </c>
      <c r="I341">
        <v>5</v>
      </c>
      <c r="J341">
        <v>60</v>
      </c>
      <c r="K341">
        <v>3</v>
      </c>
      <c r="L341">
        <v>2</v>
      </c>
      <c r="M341">
        <v>0</v>
      </c>
      <c r="N341">
        <v>0</v>
      </c>
      <c r="O341">
        <v>0</v>
      </c>
      <c r="P341">
        <v>0</v>
      </c>
      <c r="Q341">
        <v>0</v>
      </c>
    </row>
    <row r="342" spans="1:17" x14ac:dyDescent="0.25">
      <c r="A342" t="s">
        <v>21877</v>
      </c>
      <c r="B342" t="s">
        <v>72</v>
      </c>
      <c r="C342" t="s">
        <v>228</v>
      </c>
      <c r="D342" t="s">
        <v>526</v>
      </c>
      <c r="E342" t="s">
        <v>21471</v>
      </c>
      <c r="F342" t="s">
        <v>4245</v>
      </c>
      <c r="G342">
        <v>0</v>
      </c>
      <c r="H342">
        <v>0</v>
      </c>
      <c r="I342">
        <v>0</v>
      </c>
      <c r="J342">
        <v>0</v>
      </c>
      <c r="K342">
        <v>0</v>
      </c>
      <c r="L342">
        <v>0</v>
      </c>
      <c r="M342">
        <v>70</v>
      </c>
      <c r="N342">
        <v>0</v>
      </c>
      <c r="O342">
        <v>0</v>
      </c>
      <c r="P342">
        <v>0</v>
      </c>
      <c r="Q342">
        <v>0</v>
      </c>
    </row>
    <row r="343" spans="1:17" x14ac:dyDescent="0.25">
      <c r="A343" t="s">
        <v>21878</v>
      </c>
      <c r="B343" t="s">
        <v>72</v>
      </c>
      <c r="C343" t="s">
        <v>228</v>
      </c>
      <c r="D343" t="s">
        <v>526</v>
      </c>
      <c r="E343" t="s">
        <v>21471</v>
      </c>
      <c r="F343" t="s">
        <v>394</v>
      </c>
      <c r="G343">
        <v>0</v>
      </c>
      <c r="H343">
        <v>0</v>
      </c>
      <c r="I343">
        <v>0</v>
      </c>
      <c r="J343">
        <v>0</v>
      </c>
      <c r="K343">
        <v>0</v>
      </c>
      <c r="L343">
        <v>0</v>
      </c>
      <c r="M343">
        <v>0</v>
      </c>
      <c r="N343">
        <v>58</v>
      </c>
      <c r="O343">
        <v>57</v>
      </c>
      <c r="P343">
        <v>1</v>
      </c>
      <c r="Q343">
        <v>0</v>
      </c>
    </row>
    <row r="344" spans="1:17" x14ac:dyDescent="0.25">
      <c r="A344" t="s">
        <v>21879</v>
      </c>
      <c r="B344" t="s">
        <v>72</v>
      </c>
      <c r="C344" t="s">
        <v>228</v>
      </c>
      <c r="D344" t="s">
        <v>526</v>
      </c>
      <c r="E344" t="s">
        <v>21471</v>
      </c>
      <c r="F344" t="s">
        <v>395</v>
      </c>
      <c r="G344">
        <v>0</v>
      </c>
      <c r="H344">
        <v>0</v>
      </c>
      <c r="I344">
        <v>0</v>
      </c>
      <c r="J344">
        <v>0</v>
      </c>
      <c r="K344">
        <v>0</v>
      </c>
      <c r="L344">
        <v>0</v>
      </c>
      <c r="M344">
        <v>0</v>
      </c>
      <c r="N344">
        <v>56</v>
      </c>
      <c r="O344">
        <v>55</v>
      </c>
      <c r="P344">
        <v>1</v>
      </c>
      <c r="Q344">
        <v>0</v>
      </c>
    </row>
    <row r="345" spans="1:17" x14ac:dyDescent="0.25">
      <c r="A345" t="s">
        <v>21880</v>
      </c>
      <c r="B345" t="s">
        <v>72</v>
      </c>
      <c r="C345" t="s">
        <v>228</v>
      </c>
      <c r="D345" t="s">
        <v>526</v>
      </c>
      <c r="E345" t="s">
        <v>21471</v>
      </c>
      <c r="F345" t="s">
        <v>525</v>
      </c>
      <c r="G345">
        <v>70</v>
      </c>
      <c r="H345">
        <v>0</v>
      </c>
      <c r="I345">
        <v>0</v>
      </c>
      <c r="J345">
        <v>0</v>
      </c>
      <c r="K345">
        <v>0</v>
      </c>
      <c r="L345">
        <v>0</v>
      </c>
      <c r="M345">
        <v>0</v>
      </c>
      <c r="N345">
        <v>0</v>
      </c>
      <c r="O345">
        <v>0</v>
      </c>
      <c r="P345">
        <v>0</v>
      </c>
      <c r="Q345">
        <v>0</v>
      </c>
    </row>
    <row r="346" spans="1:17" x14ac:dyDescent="0.25">
      <c r="A346" t="s">
        <v>18022</v>
      </c>
      <c r="B346" t="s">
        <v>72</v>
      </c>
      <c r="C346" t="s">
        <v>228</v>
      </c>
      <c r="D346" t="s">
        <v>527</v>
      </c>
      <c r="E346" t="s">
        <v>563</v>
      </c>
      <c r="F346" t="s">
        <v>528</v>
      </c>
      <c r="G346">
        <v>0</v>
      </c>
      <c r="H346">
        <v>0</v>
      </c>
      <c r="I346">
        <v>0</v>
      </c>
      <c r="J346">
        <v>0</v>
      </c>
      <c r="K346">
        <v>0</v>
      </c>
      <c r="L346">
        <v>0</v>
      </c>
      <c r="M346">
        <v>0</v>
      </c>
      <c r="N346">
        <v>2</v>
      </c>
      <c r="O346">
        <v>2</v>
      </c>
      <c r="P346">
        <v>0</v>
      </c>
      <c r="Q346">
        <v>0</v>
      </c>
    </row>
    <row r="347" spans="1:17" x14ac:dyDescent="0.25">
      <c r="A347" t="s">
        <v>18023</v>
      </c>
      <c r="B347" t="s">
        <v>72</v>
      </c>
      <c r="C347" t="s">
        <v>228</v>
      </c>
      <c r="D347" t="s">
        <v>527</v>
      </c>
      <c r="E347" t="s">
        <v>563</v>
      </c>
      <c r="F347" t="s">
        <v>525</v>
      </c>
      <c r="G347">
        <v>2</v>
      </c>
      <c r="H347">
        <v>0</v>
      </c>
      <c r="I347">
        <v>0</v>
      </c>
      <c r="J347">
        <v>0</v>
      </c>
      <c r="K347">
        <v>0</v>
      </c>
      <c r="L347">
        <v>0</v>
      </c>
      <c r="M347">
        <v>0</v>
      </c>
      <c r="N347">
        <v>0</v>
      </c>
      <c r="O347">
        <v>0</v>
      </c>
      <c r="P347">
        <v>0</v>
      </c>
      <c r="Q347">
        <v>0</v>
      </c>
    </row>
    <row r="348" spans="1:17" x14ac:dyDescent="0.25">
      <c r="A348" t="s">
        <v>21881</v>
      </c>
      <c r="B348" t="s">
        <v>72</v>
      </c>
      <c r="C348" t="s">
        <v>228</v>
      </c>
      <c r="D348" t="s">
        <v>527</v>
      </c>
      <c r="E348" t="s">
        <v>21471</v>
      </c>
      <c r="F348" t="s">
        <v>528</v>
      </c>
      <c r="G348">
        <v>0</v>
      </c>
      <c r="H348">
        <v>0</v>
      </c>
      <c r="I348">
        <v>0</v>
      </c>
      <c r="J348">
        <v>0</v>
      </c>
      <c r="K348">
        <v>0</v>
      </c>
      <c r="L348">
        <v>0</v>
      </c>
      <c r="M348">
        <v>0</v>
      </c>
      <c r="N348">
        <v>2</v>
      </c>
      <c r="O348">
        <v>2</v>
      </c>
      <c r="P348">
        <v>0</v>
      </c>
      <c r="Q348">
        <v>0</v>
      </c>
    </row>
    <row r="349" spans="1:17" x14ac:dyDescent="0.25">
      <c r="A349" t="s">
        <v>21882</v>
      </c>
      <c r="B349" t="s">
        <v>72</v>
      </c>
      <c r="C349" t="s">
        <v>228</v>
      </c>
      <c r="D349" t="s">
        <v>527</v>
      </c>
      <c r="E349" t="s">
        <v>21471</v>
      </c>
      <c r="F349" t="s">
        <v>525</v>
      </c>
      <c r="G349">
        <v>2</v>
      </c>
      <c r="H349">
        <v>0</v>
      </c>
      <c r="I349">
        <v>0</v>
      </c>
      <c r="J349">
        <v>0</v>
      </c>
      <c r="K349">
        <v>0</v>
      </c>
      <c r="L349">
        <v>0</v>
      </c>
      <c r="M349">
        <v>0</v>
      </c>
      <c r="N349">
        <v>0</v>
      </c>
      <c r="O349">
        <v>0</v>
      </c>
      <c r="P349">
        <v>0</v>
      </c>
      <c r="Q349">
        <v>0</v>
      </c>
    </row>
    <row r="350" spans="1:17" x14ac:dyDescent="0.25">
      <c r="A350" t="s">
        <v>18024</v>
      </c>
      <c r="B350" t="s">
        <v>72</v>
      </c>
      <c r="C350" t="s">
        <v>228</v>
      </c>
      <c r="D350" t="s">
        <v>12971</v>
      </c>
      <c r="E350" t="s">
        <v>563</v>
      </c>
      <c r="F350" t="s">
        <v>525</v>
      </c>
      <c r="G350">
        <v>3</v>
      </c>
      <c r="H350">
        <v>0</v>
      </c>
      <c r="I350">
        <v>0</v>
      </c>
      <c r="J350">
        <v>0</v>
      </c>
      <c r="K350">
        <v>0</v>
      </c>
      <c r="L350">
        <v>0</v>
      </c>
      <c r="M350">
        <v>0</v>
      </c>
      <c r="N350">
        <v>0</v>
      </c>
      <c r="O350">
        <v>0</v>
      </c>
      <c r="P350">
        <v>0</v>
      </c>
      <c r="Q350">
        <v>0</v>
      </c>
    </row>
    <row r="351" spans="1:17" x14ac:dyDescent="0.25">
      <c r="A351" t="s">
        <v>21883</v>
      </c>
      <c r="B351" t="s">
        <v>72</v>
      </c>
      <c r="C351" t="s">
        <v>228</v>
      </c>
      <c r="D351" t="s">
        <v>12971</v>
      </c>
      <c r="E351" t="s">
        <v>21471</v>
      </c>
      <c r="F351" t="s">
        <v>525</v>
      </c>
      <c r="G351">
        <v>10</v>
      </c>
      <c r="H351">
        <v>0</v>
      </c>
      <c r="I351">
        <v>0</v>
      </c>
      <c r="J351">
        <v>0</v>
      </c>
      <c r="K351">
        <v>0</v>
      </c>
      <c r="L351">
        <v>0</v>
      </c>
      <c r="M351">
        <v>0</v>
      </c>
      <c r="N351">
        <v>0</v>
      </c>
      <c r="O351">
        <v>0</v>
      </c>
      <c r="P351">
        <v>0</v>
      </c>
      <c r="Q351">
        <v>0</v>
      </c>
    </row>
    <row r="352" spans="1:17" x14ac:dyDescent="0.25">
      <c r="A352" t="s">
        <v>18025</v>
      </c>
      <c r="B352" t="s">
        <v>72</v>
      </c>
      <c r="C352" t="s">
        <v>229</v>
      </c>
      <c r="D352" t="s">
        <v>529</v>
      </c>
      <c r="E352" t="s">
        <v>563</v>
      </c>
      <c r="F352" t="s">
        <v>525</v>
      </c>
      <c r="G352">
        <v>5</v>
      </c>
      <c r="H352">
        <v>0</v>
      </c>
      <c r="I352">
        <v>0</v>
      </c>
      <c r="J352">
        <v>0</v>
      </c>
      <c r="K352">
        <v>0</v>
      </c>
      <c r="L352">
        <v>0</v>
      </c>
      <c r="M352">
        <v>0</v>
      </c>
      <c r="N352">
        <v>0</v>
      </c>
      <c r="O352">
        <v>0</v>
      </c>
      <c r="P352">
        <v>0</v>
      </c>
      <c r="Q352">
        <v>0</v>
      </c>
    </row>
    <row r="353" spans="1:17" x14ac:dyDescent="0.25">
      <c r="A353" t="s">
        <v>21884</v>
      </c>
      <c r="B353" t="s">
        <v>72</v>
      </c>
      <c r="C353" t="s">
        <v>229</v>
      </c>
      <c r="D353" t="s">
        <v>529</v>
      </c>
      <c r="E353" t="s">
        <v>21471</v>
      </c>
      <c r="F353" t="s">
        <v>525</v>
      </c>
      <c r="G353">
        <v>3</v>
      </c>
      <c r="H353">
        <v>0</v>
      </c>
      <c r="I353">
        <v>0</v>
      </c>
      <c r="J353">
        <v>0</v>
      </c>
      <c r="K353">
        <v>0</v>
      </c>
      <c r="L353">
        <v>0</v>
      </c>
      <c r="M353">
        <v>0</v>
      </c>
      <c r="N353">
        <v>0</v>
      </c>
      <c r="O353">
        <v>0</v>
      </c>
      <c r="P353">
        <v>0</v>
      </c>
      <c r="Q353">
        <v>0</v>
      </c>
    </row>
    <row r="354" spans="1:17" x14ac:dyDescent="0.25">
      <c r="A354" t="s">
        <v>18026</v>
      </c>
      <c r="B354" t="s">
        <v>72</v>
      </c>
      <c r="C354" t="s">
        <v>229</v>
      </c>
      <c r="D354" t="s">
        <v>526</v>
      </c>
      <c r="E354" t="s">
        <v>563</v>
      </c>
      <c r="F354" t="s">
        <v>396</v>
      </c>
      <c r="G354">
        <v>0</v>
      </c>
      <c r="H354">
        <v>12</v>
      </c>
      <c r="I354">
        <v>0</v>
      </c>
      <c r="J354">
        <v>12</v>
      </c>
      <c r="K354">
        <v>0</v>
      </c>
      <c r="L354">
        <v>0</v>
      </c>
      <c r="M354">
        <v>0</v>
      </c>
      <c r="N354">
        <v>0</v>
      </c>
      <c r="O354">
        <v>0</v>
      </c>
      <c r="P354">
        <v>0</v>
      </c>
      <c r="Q354">
        <v>0</v>
      </c>
    </row>
    <row r="355" spans="1:17" x14ac:dyDescent="0.25">
      <c r="A355" t="s">
        <v>21719</v>
      </c>
      <c r="B355" t="s">
        <v>72</v>
      </c>
      <c r="C355" t="s">
        <v>101</v>
      </c>
      <c r="D355" t="s">
        <v>12971</v>
      </c>
      <c r="E355" t="s">
        <v>21471</v>
      </c>
      <c r="F355" t="s">
        <v>525</v>
      </c>
      <c r="G355">
        <v>1</v>
      </c>
      <c r="H355">
        <v>0</v>
      </c>
      <c r="I355">
        <v>0</v>
      </c>
      <c r="J355">
        <v>0</v>
      </c>
      <c r="K355">
        <v>0</v>
      </c>
      <c r="L355">
        <v>0</v>
      </c>
      <c r="M355">
        <v>0</v>
      </c>
      <c r="N355">
        <v>0</v>
      </c>
      <c r="O355">
        <v>0</v>
      </c>
      <c r="P355">
        <v>0</v>
      </c>
      <c r="Q355">
        <v>0</v>
      </c>
    </row>
    <row r="356" spans="1:17" x14ac:dyDescent="0.25">
      <c r="A356" t="s">
        <v>21720</v>
      </c>
      <c r="B356" t="s">
        <v>72</v>
      </c>
      <c r="C356" t="s">
        <v>102</v>
      </c>
      <c r="D356" t="s">
        <v>529</v>
      </c>
      <c r="E356" t="s">
        <v>21471</v>
      </c>
      <c r="F356" t="s">
        <v>525</v>
      </c>
      <c r="G356">
        <v>9</v>
      </c>
      <c r="H356">
        <v>0</v>
      </c>
      <c r="I356">
        <v>0</v>
      </c>
      <c r="J356">
        <v>0</v>
      </c>
      <c r="K356">
        <v>0</v>
      </c>
      <c r="L356">
        <v>0</v>
      </c>
      <c r="M356">
        <v>0</v>
      </c>
      <c r="N356">
        <v>0</v>
      </c>
      <c r="O356">
        <v>0</v>
      </c>
      <c r="P356">
        <v>0</v>
      </c>
      <c r="Q356">
        <v>0</v>
      </c>
    </row>
    <row r="357" spans="1:17" x14ac:dyDescent="0.25">
      <c r="A357" t="s">
        <v>15816</v>
      </c>
      <c r="B357" t="s">
        <v>72</v>
      </c>
      <c r="C357" t="s">
        <v>102</v>
      </c>
      <c r="D357" t="s">
        <v>526</v>
      </c>
      <c r="E357" t="s">
        <v>563</v>
      </c>
      <c r="F357" t="s">
        <v>396</v>
      </c>
      <c r="G357">
        <v>0</v>
      </c>
      <c r="H357">
        <v>73</v>
      </c>
      <c r="I357">
        <v>14</v>
      </c>
      <c r="J357">
        <v>56</v>
      </c>
      <c r="K357">
        <v>3</v>
      </c>
      <c r="L357">
        <v>0</v>
      </c>
      <c r="M357">
        <v>0</v>
      </c>
      <c r="N357">
        <v>0</v>
      </c>
      <c r="O357">
        <v>0</v>
      </c>
      <c r="P357">
        <v>0</v>
      </c>
      <c r="Q357">
        <v>0</v>
      </c>
    </row>
    <row r="358" spans="1:17" x14ac:dyDescent="0.25">
      <c r="A358" t="s">
        <v>15817</v>
      </c>
      <c r="B358" t="s">
        <v>72</v>
      </c>
      <c r="C358" t="s">
        <v>102</v>
      </c>
      <c r="D358" t="s">
        <v>526</v>
      </c>
      <c r="E358" t="s">
        <v>563</v>
      </c>
      <c r="F358" t="s">
        <v>4236</v>
      </c>
      <c r="G358">
        <v>0</v>
      </c>
      <c r="H358">
        <v>73</v>
      </c>
      <c r="I358">
        <v>14</v>
      </c>
      <c r="J358">
        <v>56</v>
      </c>
      <c r="K358">
        <v>3</v>
      </c>
      <c r="L358">
        <v>0</v>
      </c>
      <c r="M358">
        <v>0</v>
      </c>
      <c r="N358">
        <v>0</v>
      </c>
      <c r="O358">
        <v>0</v>
      </c>
      <c r="P358">
        <v>0</v>
      </c>
      <c r="Q358">
        <v>0</v>
      </c>
    </row>
    <row r="359" spans="1:17" x14ac:dyDescent="0.25">
      <c r="A359" t="s">
        <v>14146</v>
      </c>
      <c r="B359" t="s">
        <v>72</v>
      </c>
      <c r="C359" t="s">
        <v>102</v>
      </c>
      <c r="D359" t="s">
        <v>526</v>
      </c>
      <c r="E359" t="s">
        <v>563</v>
      </c>
      <c r="F359" t="s">
        <v>4238</v>
      </c>
      <c r="G359">
        <v>0</v>
      </c>
      <c r="H359">
        <v>0</v>
      </c>
      <c r="I359">
        <v>0</v>
      </c>
      <c r="J359">
        <v>0</v>
      </c>
      <c r="K359">
        <v>0</v>
      </c>
      <c r="L359">
        <v>0</v>
      </c>
      <c r="M359">
        <v>73</v>
      </c>
      <c r="N359">
        <v>0</v>
      </c>
      <c r="O359">
        <v>0</v>
      </c>
      <c r="P359">
        <v>0</v>
      </c>
      <c r="Q359">
        <v>0</v>
      </c>
    </row>
    <row r="360" spans="1:17" x14ac:dyDescent="0.25">
      <c r="A360" t="s">
        <v>14147</v>
      </c>
      <c r="B360" t="s">
        <v>72</v>
      </c>
      <c r="C360" t="s">
        <v>102</v>
      </c>
      <c r="D360" t="s">
        <v>526</v>
      </c>
      <c r="E360" t="s">
        <v>563</v>
      </c>
      <c r="F360" t="s">
        <v>397</v>
      </c>
      <c r="G360">
        <v>0</v>
      </c>
      <c r="H360">
        <v>73</v>
      </c>
      <c r="I360">
        <v>14</v>
      </c>
      <c r="J360">
        <v>56</v>
      </c>
      <c r="K360">
        <v>3</v>
      </c>
      <c r="L360">
        <v>0</v>
      </c>
      <c r="M360">
        <v>0</v>
      </c>
      <c r="N360">
        <v>0</v>
      </c>
      <c r="O360">
        <v>0</v>
      </c>
      <c r="P360">
        <v>0</v>
      </c>
      <c r="Q360">
        <v>0</v>
      </c>
    </row>
    <row r="361" spans="1:17" x14ac:dyDescent="0.25">
      <c r="A361" t="s">
        <v>14148</v>
      </c>
      <c r="B361" t="s">
        <v>72</v>
      </c>
      <c r="C361" t="s">
        <v>102</v>
      </c>
      <c r="D361" t="s">
        <v>526</v>
      </c>
      <c r="E361" t="s">
        <v>563</v>
      </c>
      <c r="F361" t="s">
        <v>398</v>
      </c>
      <c r="G361">
        <v>0</v>
      </c>
      <c r="H361">
        <v>73</v>
      </c>
      <c r="I361">
        <v>14</v>
      </c>
      <c r="J361">
        <v>56</v>
      </c>
      <c r="K361">
        <v>3</v>
      </c>
      <c r="L361">
        <v>0</v>
      </c>
      <c r="M361">
        <v>0</v>
      </c>
      <c r="N361">
        <v>0</v>
      </c>
      <c r="O361">
        <v>0</v>
      </c>
      <c r="P361">
        <v>0</v>
      </c>
      <c r="Q361">
        <v>0</v>
      </c>
    </row>
    <row r="362" spans="1:17" x14ac:dyDescent="0.25">
      <c r="A362" t="s">
        <v>14149</v>
      </c>
      <c r="B362" t="s">
        <v>72</v>
      </c>
      <c r="C362" t="s">
        <v>102</v>
      </c>
      <c r="D362" t="s">
        <v>526</v>
      </c>
      <c r="E362" t="s">
        <v>563</v>
      </c>
      <c r="F362" t="s">
        <v>4242</v>
      </c>
      <c r="G362">
        <v>0</v>
      </c>
      <c r="H362">
        <v>0</v>
      </c>
      <c r="I362">
        <v>0</v>
      </c>
      <c r="J362">
        <v>0</v>
      </c>
      <c r="K362">
        <v>0</v>
      </c>
      <c r="L362">
        <v>0</v>
      </c>
      <c r="M362">
        <v>73</v>
      </c>
      <c r="N362">
        <v>0</v>
      </c>
      <c r="O362">
        <v>0</v>
      </c>
      <c r="P362">
        <v>0</v>
      </c>
      <c r="Q362">
        <v>0</v>
      </c>
    </row>
    <row r="363" spans="1:17" x14ac:dyDescent="0.25">
      <c r="A363" t="s">
        <v>14150</v>
      </c>
      <c r="B363" t="s">
        <v>72</v>
      </c>
      <c r="C363" t="s">
        <v>102</v>
      </c>
      <c r="D363" t="s">
        <v>526</v>
      </c>
      <c r="E363" t="s">
        <v>563</v>
      </c>
      <c r="F363" t="s">
        <v>399</v>
      </c>
      <c r="G363">
        <v>0</v>
      </c>
      <c r="H363">
        <v>73</v>
      </c>
      <c r="I363">
        <v>14</v>
      </c>
      <c r="J363">
        <v>56</v>
      </c>
      <c r="K363">
        <v>3</v>
      </c>
      <c r="L363">
        <v>0</v>
      </c>
      <c r="M363">
        <v>0</v>
      </c>
      <c r="N363">
        <v>0</v>
      </c>
      <c r="O363">
        <v>0</v>
      </c>
      <c r="P363">
        <v>0</v>
      </c>
      <c r="Q363">
        <v>0</v>
      </c>
    </row>
    <row r="364" spans="1:17" x14ac:dyDescent="0.25">
      <c r="A364" t="s">
        <v>14151</v>
      </c>
      <c r="B364" t="s">
        <v>72</v>
      </c>
      <c r="C364" t="s">
        <v>102</v>
      </c>
      <c r="D364" t="s">
        <v>526</v>
      </c>
      <c r="E364" t="s">
        <v>563</v>
      </c>
      <c r="F364" t="s">
        <v>4245</v>
      </c>
      <c r="G364">
        <v>0</v>
      </c>
      <c r="H364">
        <v>0</v>
      </c>
      <c r="I364">
        <v>0</v>
      </c>
      <c r="J364">
        <v>0</v>
      </c>
      <c r="K364">
        <v>0</v>
      </c>
      <c r="L364">
        <v>0</v>
      </c>
      <c r="M364">
        <v>73</v>
      </c>
      <c r="N364">
        <v>0</v>
      </c>
      <c r="O364">
        <v>0</v>
      </c>
      <c r="P364">
        <v>0</v>
      </c>
      <c r="Q364">
        <v>0</v>
      </c>
    </row>
    <row r="365" spans="1:17" x14ac:dyDescent="0.25">
      <c r="A365" t="s">
        <v>14673</v>
      </c>
      <c r="B365" t="s">
        <v>72</v>
      </c>
      <c r="C365" t="s">
        <v>102</v>
      </c>
      <c r="D365" t="s">
        <v>526</v>
      </c>
      <c r="E365" t="s">
        <v>563</v>
      </c>
      <c r="F365" t="s">
        <v>394</v>
      </c>
      <c r="G365">
        <v>0</v>
      </c>
      <c r="H365">
        <v>0</v>
      </c>
      <c r="I365">
        <v>0</v>
      </c>
      <c r="J365">
        <v>0</v>
      </c>
      <c r="K365">
        <v>0</v>
      </c>
      <c r="L365">
        <v>0</v>
      </c>
      <c r="M365">
        <v>0</v>
      </c>
      <c r="N365">
        <v>60</v>
      </c>
      <c r="O365">
        <v>60</v>
      </c>
      <c r="P365">
        <v>0</v>
      </c>
      <c r="Q365">
        <v>0</v>
      </c>
    </row>
    <row r="366" spans="1:17" x14ac:dyDescent="0.25">
      <c r="A366" t="s">
        <v>14674</v>
      </c>
      <c r="B366" t="s">
        <v>72</v>
      </c>
      <c r="C366" t="s">
        <v>102</v>
      </c>
      <c r="D366" t="s">
        <v>526</v>
      </c>
      <c r="E366" t="s">
        <v>563</v>
      </c>
      <c r="F366" t="s">
        <v>395</v>
      </c>
      <c r="G366">
        <v>0</v>
      </c>
      <c r="H366">
        <v>0</v>
      </c>
      <c r="I366">
        <v>0</v>
      </c>
      <c r="J366">
        <v>0</v>
      </c>
      <c r="K366">
        <v>0</v>
      </c>
      <c r="L366">
        <v>0</v>
      </c>
      <c r="M366">
        <v>0</v>
      </c>
      <c r="N366">
        <v>53</v>
      </c>
      <c r="O366">
        <v>53</v>
      </c>
      <c r="P366">
        <v>0</v>
      </c>
      <c r="Q366">
        <v>0</v>
      </c>
    </row>
    <row r="367" spans="1:17" x14ac:dyDescent="0.25">
      <c r="A367" t="s">
        <v>14675</v>
      </c>
      <c r="B367" t="s">
        <v>72</v>
      </c>
      <c r="C367" t="s">
        <v>102</v>
      </c>
      <c r="D367" t="s">
        <v>526</v>
      </c>
      <c r="E367" t="s">
        <v>563</v>
      </c>
      <c r="F367" t="s">
        <v>525</v>
      </c>
      <c r="G367">
        <v>73</v>
      </c>
      <c r="H367">
        <v>0</v>
      </c>
      <c r="I367">
        <v>0</v>
      </c>
      <c r="J367">
        <v>0</v>
      </c>
      <c r="K367">
        <v>0</v>
      </c>
      <c r="L367">
        <v>0</v>
      </c>
      <c r="M367">
        <v>0</v>
      </c>
      <c r="N367">
        <v>0</v>
      </c>
      <c r="O367">
        <v>0</v>
      </c>
      <c r="P367">
        <v>0</v>
      </c>
      <c r="Q367">
        <v>0</v>
      </c>
    </row>
    <row r="368" spans="1:17" x14ac:dyDescent="0.25">
      <c r="A368" t="s">
        <v>21721</v>
      </c>
      <c r="B368" t="s">
        <v>72</v>
      </c>
      <c r="C368" t="s">
        <v>102</v>
      </c>
      <c r="D368" t="s">
        <v>526</v>
      </c>
      <c r="E368" t="s">
        <v>21471</v>
      </c>
      <c r="F368" t="s">
        <v>396</v>
      </c>
      <c r="G368">
        <v>0</v>
      </c>
      <c r="H368">
        <v>82</v>
      </c>
      <c r="I368">
        <v>4</v>
      </c>
      <c r="J368">
        <v>75</v>
      </c>
      <c r="K368">
        <v>2</v>
      </c>
      <c r="L368">
        <v>1</v>
      </c>
      <c r="M368">
        <v>0</v>
      </c>
      <c r="N368">
        <v>0</v>
      </c>
      <c r="O368">
        <v>0</v>
      </c>
      <c r="P368">
        <v>0</v>
      </c>
      <c r="Q368">
        <v>0</v>
      </c>
    </row>
    <row r="369" spans="1:17" x14ac:dyDescent="0.25">
      <c r="A369" t="s">
        <v>21722</v>
      </c>
      <c r="B369" t="s">
        <v>72</v>
      </c>
      <c r="C369" t="s">
        <v>102</v>
      </c>
      <c r="D369" t="s">
        <v>526</v>
      </c>
      <c r="E369" t="s">
        <v>21471</v>
      </c>
      <c r="F369" t="s">
        <v>4236</v>
      </c>
      <c r="G369">
        <v>0</v>
      </c>
      <c r="H369">
        <v>82</v>
      </c>
      <c r="I369">
        <v>4</v>
      </c>
      <c r="J369">
        <v>75</v>
      </c>
      <c r="K369">
        <v>2</v>
      </c>
      <c r="L369">
        <v>1</v>
      </c>
      <c r="M369">
        <v>0</v>
      </c>
      <c r="N369">
        <v>0</v>
      </c>
      <c r="O369">
        <v>0</v>
      </c>
      <c r="P369">
        <v>0</v>
      </c>
      <c r="Q369">
        <v>0</v>
      </c>
    </row>
    <row r="370" spans="1:17" x14ac:dyDescent="0.25">
      <c r="A370" t="s">
        <v>21723</v>
      </c>
      <c r="B370" t="s">
        <v>72</v>
      </c>
      <c r="C370" t="s">
        <v>102</v>
      </c>
      <c r="D370" t="s">
        <v>526</v>
      </c>
      <c r="E370" t="s">
        <v>21471</v>
      </c>
      <c r="F370" t="s">
        <v>4238</v>
      </c>
      <c r="G370">
        <v>0</v>
      </c>
      <c r="H370">
        <v>0</v>
      </c>
      <c r="I370">
        <v>0</v>
      </c>
      <c r="J370">
        <v>0</v>
      </c>
      <c r="K370">
        <v>0</v>
      </c>
      <c r="L370">
        <v>0</v>
      </c>
      <c r="M370">
        <v>82</v>
      </c>
      <c r="N370">
        <v>0</v>
      </c>
      <c r="O370">
        <v>0</v>
      </c>
      <c r="P370">
        <v>0</v>
      </c>
      <c r="Q370">
        <v>0</v>
      </c>
    </row>
    <row r="371" spans="1:17" x14ac:dyDescent="0.25">
      <c r="A371" t="s">
        <v>21724</v>
      </c>
      <c r="B371" t="s">
        <v>72</v>
      </c>
      <c r="C371" t="s">
        <v>102</v>
      </c>
      <c r="D371" t="s">
        <v>526</v>
      </c>
      <c r="E371" t="s">
        <v>21471</v>
      </c>
      <c r="F371" t="s">
        <v>397</v>
      </c>
      <c r="G371">
        <v>0</v>
      </c>
      <c r="H371">
        <v>82</v>
      </c>
      <c r="I371">
        <v>4</v>
      </c>
      <c r="J371">
        <v>75</v>
      </c>
      <c r="K371">
        <v>2</v>
      </c>
      <c r="L371">
        <v>1</v>
      </c>
      <c r="M371">
        <v>0</v>
      </c>
      <c r="N371">
        <v>0</v>
      </c>
      <c r="O371">
        <v>0</v>
      </c>
      <c r="P371">
        <v>0</v>
      </c>
      <c r="Q371">
        <v>0</v>
      </c>
    </row>
    <row r="372" spans="1:17" x14ac:dyDescent="0.25">
      <c r="A372" t="s">
        <v>21725</v>
      </c>
      <c r="B372" t="s">
        <v>72</v>
      </c>
      <c r="C372" t="s">
        <v>102</v>
      </c>
      <c r="D372" t="s">
        <v>526</v>
      </c>
      <c r="E372" t="s">
        <v>21471</v>
      </c>
      <c r="F372" t="s">
        <v>398</v>
      </c>
      <c r="G372">
        <v>0</v>
      </c>
      <c r="H372">
        <v>82</v>
      </c>
      <c r="I372">
        <v>4</v>
      </c>
      <c r="J372">
        <v>75</v>
      </c>
      <c r="K372">
        <v>2</v>
      </c>
      <c r="L372">
        <v>1</v>
      </c>
      <c r="M372">
        <v>0</v>
      </c>
      <c r="N372">
        <v>0</v>
      </c>
      <c r="O372">
        <v>0</v>
      </c>
      <c r="P372">
        <v>0</v>
      </c>
      <c r="Q372">
        <v>0</v>
      </c>
    </row>
    <row r="373" spans="1:17" x14ac:dyDescent="0.25">
      <c r="A373" t="s">
        <v>21726</v>
      </c>
      <c r="B373" t="s">
        <v>72</v>
      </c>
      <c r="C373" t="s">
        <v>102</v>
      </c>
      <c r="D373" t="s">
        <v>526</v>
      </c>
      <c r="E373" t="s">
        <v>21471</v>
      </c>
      <c r="F373" t="s">
        <v>4242</v>
      </c>
      <c r="G373">
        <v>0</v>
      </c>
      <c r="H373">
        <v>0</v>
      </c>
      <c r="I373">
        <v>0</v>
      </c>
      <c r="J373">
        <v>0</v>
      </c>
      <c r="K373">
        <v>0</v>
      </c>
      <c r="L373">
        <v>0</v>
      </c>
      <c r="M373">
        <v>82</v>
      </c>
      <c r="N373">
        <v>0</v>
      </c>
      <c r="O373">
        <v>0</v>
      </c>
      <c r="P373">
        <v>0</v>
      </c>
      <c r="Q373">
        <v>0</v>
      </c>
    </row>
    <row r="374" spans="1:17" x14ac:dyDescent="0.25">
      <c r="A374" t="s">
        <v>21727</v>
      </c>
      <c r="B374" t="s">
        <v>72</v>
      </c>
      <c r="C374" t="s">
        <v>102</v>
      </c>
      <c r="D374" t="s">
        <v>526</v>
      </c>
      <c r="E374" t="s">
        <v>21471</v>
      </c>
      <c r="F374" t="s">
        <v>399</v>
      </c>
      <c r="G374">
        <v>0</v>
      </c>
      <c r="H374">
        <v>82</v>
      </c>
      <c r="I374">
        <v>4</v>
      </c>
      <c r="J374">
        <v>75</v>
      </c>
      <c r="K374">
        <v>2</v>
      </c>
      <c r="L374">
        <v>1</v>
      </c>
      <c r="M374">
        <v>0</v>
      </c>
      <c r="N374">
        <v>0</v>
      </c>
      <c r="O374">
        <v>0</v>
      </c>
      <c r="P374">
        <v>0</v>
      </c>
      <c r="Q374">
        <v>0</v>
      </c>
    </row>
    <row r="375" spans="1:17" x14ac:dyDescent="0.25">
      <c r="A375" t="s">
        <v>21728</v>
      </c>
      <c r="B375" t="s">
        <v>72</v>
      </c>
      <c r="C375" t="s">
        <v>102</v>
      </c>
      <c r="D375" t="s">
        <v>526</v>
      </c>
      <c r="E375" t="s">
        <v>21471</v>
      </c>
      <c r="F375" t="s">
        <v>4245</v>
      </c>
      <c r="G375">
        <v>0</v>
      </c>
      <c r="H375">
        <v>0</v>
      </c>
      <c r="I375">
        <v>0</v>
      </c>
      <c r="J375">
        <v>0</v>
      </c>
      <c r="K375">
        <v>0</v>
      </c>
      <c r="L375">
        <v>0</v>
      </c>
      <c r="M375">
        <v>82</v>
      </c>
      <c r="N375">
        <v>0</v>
      </c>
      <c r="O375">
        <v>0</v>
      </c>
      <c r="P375">
        <v>0</v>
      </c>
      <c r="Q375">
        <v>0</v>
      </c>
    </row>
    <row r="376" spans="1:17" x14ac:dyDescent="0.25">
      <c r="A376" t="s">
        <v>21729</v>
      </c>
      <c r="B376" t="s">
        <v>72</v>
      </c>
      <c r="C376" t="s">
        <v>102</v>
      </c>
      <c r="D376" t="s">
        <v>526</v>
      </c>
      <c r="E376" t="s">
        <v>21471</v>
      </c>
      <c r="F376" t="s">
        <v>394</v>
      </c>
      <c r="G376">
        <v>0</v>
      </c>
      <c r="H376">
        <v>0</v>
      </c>
      <c r="I376">
        <v>0</v>
      </c>
      <c r="J376">
        <v>0</v>
      </c>
      <c r="K376">
        <v>0</v>
      </c>
      <c r="L376">
        <v>0</v>
      </c>
      <c r="M376">
        <v>0</v>
      </c>
      <c r="N376">
        <v>65</v>
      </c>
      <c r="O376">
        <v>64</v>
      </c>
      <c r="P376">
        <v>1</v>
      </c>
      <c r="Q376">
        <v>0</v>
      </c>
    </row>
    <row r="377" spans="1:17" x14ac:dyDescent="0.25">
      <c r="A377" t="s">
        <v>21730</v>
      </c>
      <c r="B377" t="s">
        <v>72</v>
      </c>
      <c r="C377" t="s">
        <v>102</v>
      </c>
      <c r="D377" t="s">
        <v>526</v>
      </c>
      <c r="E377" t="s">
        <v>21471</v>
      </c>
      <c r="F377" t="s">
        <v>395</v>
      </c>
      <c r="G377">
        <v>0</v>
      </c>
      <c r="H377">
        <v>0</v>
      </c>
      <c r="I377">
        <v>0</v>
      </c>
      <c r="J377">
        <v>0</v>
      </c>
      <c r="K377">
        <v>0</v>
      </c>
      <c r="L377">
        <v>0</v>
      </c>
      <c r="M377">
        <v>0</v>
      </c>
      <c r="N377">
        <v>57</v>
      </c>
      <c r="O377">
        <v>57</v>
      </c>
      <c r="P377">
        <v>0</v>
      </c>
      <c r="Q377">
        <v>0</v>
      </c>
    </row>
    <row r="378" spans="1:17" x14ac:dyDescent="0.25">
      <c r="A378" t="s">
        <v>21731</v>
      </c>
      <c r="B378" t="s">
        <v>72</v>
      </c>
      <c r="C378" t="s">
        <v>102</v>
      </c>
      <c r="D378" t="s">
        <v>526</v>
      </c>
      <c r="E378" t="s">
        <v>21471</v>
      </c>
      <c r="F378" t="s">
        <v>525</v>
      </c>
      <c r="G378">
        <v>82</v>
      </c>
      <c r="H378">
        <v>0</v>
      </c>
      <c r="I378">
        <v>0</v>
      </c>
      <c r="J378">
        <v>0</v>
      </c>
      <c r="K378">
        <v>0</v>
      </c>
      <c r="L378">
        <v>0</v>
      </c>
      <c r="M378">
        <v>0</v>
      </c>
      <c r="N378">
        <v>0</v>
      </c>
      <c r="O378">
        <v>0</v>
      </c>
      <c r="P378">
        <v>0</v>
      </c>
      <c r="Q378">
        <v>0</v>
      </c>
    </row>
    <row r="379" spans="1:17" x14ac:dyDescent="0.25">
      <c r="A379" t="s">
        <v>14676</v>
      </c>
      <c r="B379" t="s">
        <v>72</v>
      </c>
      <c r="C379" t="s">
        <v>102</v>
      </c>
      <c r="D379" t="s">
        <v>527</v>
      </c>
      <c r="E379" t="s">
        <v>563</v>
      </c>
      <c r="F379" t="s">
        <v>528</v>
      </c>
      <c r="G379">
        <v>0</v>
      </c>
      <c r="H379">
        <v>0</v>
      </c>
      <c r="I379">
        <v>0</v>
      </c>
      <c r="J379">
        <v>0</v>
      </c>
      <c r="K379">
        <v>0</v>
      </c>
      <c r="L379">
        <v>0</v>
      </c>
      <c r="M379">
        <v>0</v>
      </c>
      <c r="N379">
        <v>1</v>
      </c>
      <c r="O379">
        <v>1</v>
      </c>
      <c r="P379">
        <v>0</v>
      </c>
      <c r="Q379">
        <v>0</v>
      </c>
    </row>
    <row r="380" spans="1:17" x14ac:dyDescent="0.25">
      <c r="A380" t="s">
        <v>14677</v>
      </c>
      <c r="B380" t="s">
        <v>72</v>
      </c>
      <c r="C380" t="s">
        <v>102</v>
      </c>
      <c r="D380" t="s">
        <v>527</v>
      </c>
      <c r="E380" t="s">
        <v>563</v>
      </c>
      <c r="F380" t="s">
        <v>525</v>
      </c>
      <c r="G380">
        <v>1</v>
      </c>
      <c r="H380">
        <v>0</v>
      </c>
      <c r="I380">
        <v>0</v>
      </c>
      <c r="J380">
        <v>0</v>
      </c>
      <c r="K380">
        <v>0</v>
      </c>
      <c r="L380">
        <v>0</v>
      </c>
      <c r="M380">
        <v>0</v>
      </c>
      <c r="N380">
        <v>0</v>
      </c>
      <c r="O380">
        <v>0</v>
      </c>
      <c r="P380">
        <v>0</v>
      </c>
      <c r="Q380">
        <v>0</v>
      </c>
    </row>
    <row r="381" spans="1:17" x14ac:dyDescent="0.25">
      <c r="A381" t="s">
        <v>21732</v>
      </c>
      <c r="B381" t="s">
        <v>72</v>
      </c>
      <c r="C381" t="s">
        <v>102</v>
      </c>
      <c r="D381" t="s">
        <v>527</v>
      </c>
      <c r="E381" t="s">
        <v>21471</v>
      </c>
      <c r="F381" t="s">
        <v>528</v>
      </c>
      <c r="G381">
        <v>0</v>
      </c>
      <c r="H381">
        <v>0</v>
      </c>
      <c r="I381">
        <v>0</v>
      </c>
      <c r="J381">
        <v>0</v>
      </c>
      <c r="K381">
        <v>0</v>
      </c>
      <c r="L381">
        <v>0</v>
      </c>
      <c r="M381">
        <v>0</v>
      </c>
      <c r="N381">
        <v>3</v>
      </c>
      <c r="O381">
        <v>3</v>
      </c>
      <c r="P381">
        <v>0</v>
      </c>
      <c r="Q381">
        <v>0</v>
      </c>
    </row>
    <row r="382" spans="1:17" x14ac:dyDescent="0.25">
      <c r="A382" t="s">
        <v>21733</v>
      </c>
      <c r="B382" t="s">
        <v>72</v>
      </c>
      <c r="C382" t="s">
        <v>102</v>
      </c>
      <c r="D382" t="s">
        <v>527</v>
      </c>
      <c r="E382" t="s">
        <v>21471</v>
      </c>
      <c r="F382" t="s">
        <v>525</v>
      </c>
      <c r="G382">
        <v>3</v>
      </c>
      <c r="H382">
        <v>0</v>
      </c>
      <c r="I382">
        <v>0</v>
      </c>
      <c r="J382">
        <v>0</v>
      </c>
      <c r="K382">
        <v>0</v>
      </c>
      <c r="L382">
        <v>0</v>
      </c>
      <c r="M382">
        <v>0</v>
      </c>
      <c r="N382">
        <v>0</v>
      </c>
      <c r="O382">
        <v>0</v>
      </c>
      <c r="P382">
        <v>0</v>
      </c>
      <c r="Q382">
        <v>0</v>
      </c>
    </row>
    <row r="383" spans="1:17" x14ac:dyDescent="0.25">
      <c r="A383" t="s">
        <v>14678</v>
      </c>
      <c r="B383" t="s">
        <v>72</v>
      </c>
      <c r="C383" t="s">
        <v>102</v>
      </c>
      <c r="D383" t="s">
        <v>12971</v>
      </c>
      <c r="E383" t="s">
        <v>563</v>
      </c>
      <c r="F383" t="s">
        <v>525</v>
      </c>
      <c r="G383">
        <v>10</v>
      </c>
      <c r="H383">
        <v>0</v>
      </c>
      <c r="I383">
        <v>0</v>
      </c>
      <c r="J383">
        <v>0</v>
      </c>
      <c r="K383">
        <v>0</v>
      </c>
      <c r="L383">
        <v>0</v>
      </c>
      <c r="M383">
        <v>0</v>
      </c>
      <c r="N383">
        <v>0</v>
      </c>
      <c r="O383">
        <v>0</v>
      </c>
      <c r="P383">
        <v>0</v>
      </c>
      <c r="Q383">
        <v>0</v>
      </c>
    </row>
    <row r="384" spans="1:17" x14ac:dyDescent="0.25">
      <c r="A384" t="s">
        <v>21734</v>
      </c>
      <c r="B384" t="s">
        <v>72</v>
      </c>
      <c r="C384" t="s">
        <v>102</v>
      </c>
      <c r="D384" t="s">
        <v>12971</v>
      </c>
      <c r="E384" t="s">
        <v>21471</v>
      </c>
      <c r="F384" t="s">
        <v>525</v>
      </c>
      <c r="G384">
        <v>9</v>
      </c>
      <c r="H384">
        <v>0</v>
      </c>
      <c r="I384">
        <v>0</v>
      </c>
      <c r="J384">
        <v>0</v>
      </c>
      <c r="K384">
        <v>0</v>
      </c>
      <c r="L384">
        <v>0</v>
      </c>
      <c r="M384">
        <v>0</v>
      </c>
      <c r="N384">
        <v>0</v>
      </c>
      <c r="O384">
        <v>0</v>
      </c>
      <c r="P384">
        <v>0</v>
      </c>
      <c r="Q384">
        <v>0</v>
      </c>
    </row>
    <row r="385" spans="1:17" x14ac:dyDescent="0.25">
      <c r="A385" t="s">
        <v>21735</v>
      </c>
      <c r="B385" t="s">
        <v>72</v>
      </c>
      <c r="C385" t="s">
        <v>163</v>
      </c>
      <c r="D385" t="s">
        <v>526</v>
      </c>
      <c r="E385" t="s">
        <v>21471</v>
      </c>
      <c r="F385" t="s">
        <v>4242</v>
      </c>
      <c r="G385">
        <v>0</v>
      </c>
      <c r="H385">
        <v>0</v>
      </c>
      <c r="I385">
        <v>0</v>
      </c>
      <c r="J385">
        <v>0</v>
      </c>
      <c r="K385">
        <v>0</v>
      </c>
      <c r="L385">
        <v>0</v>
      </c>
      <c r="M385">
        <v>17</v>
      </c>
      <c r="N385">
        <v>0</v>
      </c>
      <c r="O385">
        <v>0</v>
      </c>
      <c r="P385">
        <v>0</v>
      </c>
      <c r="Q385">
        <v>0</v>
      </c>
    </row>
    <row r="386" spans="1:17" x14ac:dyDescent="0.25">
      <c r="A386" t="s">
        <v>21736</v>
      </c>
      <c r="B386" t="s">
        <v>72</v>
      </c>
      <c r="C386" t="s">
        <v>163</v>
      </c>
      <c r="D386" t="s">
        <v>526</v>
      </c>
      <c r="E386" t="s">
        <v>21471</v>
      </c>
      <c r="F386" t="s">
        <v>399</v>
      </c>
      <c r="G386">
        <v>0</v>
      </c>
      <c r="H386">
        <v>17</v>
      </c>
      <c r="I386">
        <v>2</v>
      </c>
      <c r="J386">
        <v>13</v>
      </c>
      <c r="K386">
        <v>2</v>
      </c>
      <c r="L386">
        <v>0</v>
      </c>
      <c r="M386">
        <v>0</v>
      </c>
      <c r="N386">
        <v>0</v>
      </c>
      <c r="O386">
        <v>0</v>
      </c>
      <c r="P386">
        <v>0</v>
      </c>
      <c r="Q386">
        <v>0</v>
      </c>
    </row>
    <row r="387" spans="1:17" x14ac:dyDescent="0.25">
      <c r="A387" t="s">
        <v>21737</v>
      </c>
      <c r="B387" t="s">
        <v>72</v>
      </c>
      <c r="C387" t="s">
        <v>163</v>
      </c>
      <c r="D387" t="s">
        <v>526</v>
      </c>
      <c r="E387" t="s">
        <v>21471</v>
      </c>
      <c r="F387" t="s">
        <v>4245</v>
      </c>
      <c r="G387">
        <v>0</v>
      </c>
      <c r="H387">
        <v>0</v>
      </c>
      <c r="I387">
        <v>0</v>
      </c>
      <c r="J387">
        <v>0</v>
      </c>
      <c r="K387">
        <v>0</v>
      </c>
      <c r="L387">
        <v>0</v>
      </c>
      <c r="M387">
        <v>17</v>
      </c>
      <c r="N387">
        <v>0</v>
      </c>
      <c r="O387">
        <v>0</v>
      </c>
      <c r="P387">
        <v>0</v>
      </c>
      <c r="Q387">
        <v>0</v>
      </c>
    </row>
    <row r="388" spans="1:17" x14ac:dyDescent="0.25">
      <c r="A388" t="s">
        <v>21738</v>
      </c>
      <c r="B388" t="s">
        <v>72</v>
      </c>
      <c r="C388" t="s">
        <v>163</v>
      </c>
      <c r="D388" t="s">
        <v>526</v>
      </c>
      <c r="E388" t="s">
        <v>21471</v>
      </c>
      <c r="F388" t="s">
        <v>394</v>
      </c>
      <c r="G388">
        <v>0</v>
      </c>
      <c r="H388">
        <v>0</v>
      </c>
      <c r="I388">
        <v>0</v>
      </c>
      <c r="J388">
        <v>0</v>
      </c>
      <c r="K388">
        <v>0</v>
      </c>
      <c r="L388">
        <v>0</v>
      </c>
      <c r="M388">
        <v>0</v>
      </c>
      <c r="N388">
        <v>11</v>
      </c>
      <c r="O388">
        <v>11</v>
      </c>
      <c r="P388">
        <v>0</v>
      </c>
      <c r="Q388">
        <v>0</v>
      </c>
    </row>
    <row r="389" spans="1:17" x14ac:dyDescent="0.25">
      <c r="A389" t="s">
        <v>21739</v>
      </c>
      <c r="B389" t="s">
        <v>72</v>
      </c>
      <c r="C389" t="s">
        <v>163</v>
      </c>
      <c r="D389" t="s">
        <v>526</v>
      </c>
      <c r="E389" t="s">
        <v>21471</v>
      </c>
      <c r="F389" t="s">
        <v>395</v>
      </c>
      <c r="G389">
        <v>0</v>
      </c>
      <c r="H389">
        <v>0</v>
      </c>
      <c r="I389">
        <v>0</v>
      </c>
      <c r="J389">
        <v>0</v>
      </c>
      <c r="K389">
        <v>0</v>
      </c>
      <c r="L389">
        <v>0</v>
      </c>
      <c r="M389">
        <v>0</v>
      </c>
      <c r="N389">
        <v>10</v>
      </c>
      <c r="O389">
        <v>10</v>
      </c>
      <c r="P389">
        <v>0</v>
      </c>
      <c r="Q389">
        <v>0</v>
      </c>
    </row>
    <row r="390" spans="1:17" x14ac:dyDescent="0.25">
      <c r="A390" t="s">
        <v>21740</v>
      </c>
      <c r="B390" t="s">
        <v>72</v>
      </c>
      <c r="C390" t="s">
        <v>163</v>
      </c>
      <c r="D390" t="s">
        <v>526</v>
      </c>
      <c r="E390" t="s">
        <v>21471</v>
      </c>
      <c r="F390" t="s">
        <v>525</v>
      </c>
      <c r="G390">
        <v>17</v>
      </c>
      <c r="H390">
        <v>0</v>
      </c>
      <c r="I390">
        <v>0</v>
      </c>
      <c r="J390">
        <v>0</v>
      </c>
      <c r="K390">
        <v>0</v>
      </c>
      <c r="L390">
        <v>0</v>
      </c>
      <c r="M390">
        <v>0</v>
      </c>
      <c r="N390">
        <v>0</v>
      </c>
      <c r="O390">
        <v>0</v>
      </c>
      <c r="P390">
        <v>0</v>
      </c>
      <c r="Q390">
        <v>0</v>
      </c>
    </row>
    <row r="391" spans="1:17" x14ac:dyDescent="0.25">
      <c r="A391" t="s">
        <v>15934</v>
      </c>
      <c r="B391" t="s">
        <v>72</v>
      </c>
      <c r="C391" t="s">
        <v>163</v>
      </c>
      <c r="D391" t="s">
        <v>527</v>
      </c>
      <c r="E391" t="s">
        <v>563</v>
      </c>
      <c r="F391" t="s">
        <v>528</v>
      </c>
      <c r="G391">
        <v>0</v>
      </c>
      <c r="H391">
        <v>0</v>
      </c>
      <c r="I391">
        <v>0</v>
      </c>
      <c r="J391">
        <v>0</v>
      </c>
      <c r="K391">
        <v>0</v>
      </c>
      <c r="L391">
        <v>0</v>
      </c>
      <c r="M391">
        <v>0</v>
      </c>
      <c r="N391">
        <v>1</v>
      </c>
      <c r="O391">
        <v>0</v>
      </c>
      <c r="P391">
        <v>0</v>
      </c>
      <c r="Q391">
        <v>1</v>
      </c>
    </row>
    <row r="392" spans="1:17" x14ac:dyDescent="0.25">
      <c r="A392" t="s">
        <v>15935</v>
      </c>
      <c r="B392" t="s">
        <v>72</v>
      </c>
      <c r="C392" t="s">
        <v>163</v>
      </c>
      <c r="D392" t="s">
        <v>527</v>
      </c>
      <c r="E392" t="s">
        <v>563</v>
      </c>
      <c r="F392" t="s">
        <v>525</v>
      </c>
      <c r="G392">
        <v>1</v>
      </c>
      <c r="H392">
        <v>0</v>
      </c>
      <c r="I392">
        <v>0</v>
      </c>
      <c r="J392">
        <v>0</v>
      </c>
      <c r="K392">
        <v>0</v>
      </c>
      <c r="L392">
        <v>0</v>
      </c>
      <c r="M392">
        <v>0</v>
      </c>
      <c r="N392">
        <v>0</v>
      </c>
      <c r="O392">
        <v>0</v>
      </c>
      <c r="P392">
        <v>0</v>
      </c>
      <c r="Q392">
        <v>0</v>
      </c>
    </row>
    <row r="393" spans="1:17" x14ac:dyDescent="0.25">
      <c r="A393" t="s">
        <v>21741</v>
      </c>
      <c r="B393" t="s">
        <v>72</v>
      </c>
      <c r="C393" t="s">
        <v>163</v>
      </c>
      <c r="D393" t="s">
        <v>527</v>
      </c>
      <c r="E393" t="s">
        <v>21471</v>
      </c>
      <c r="F393" t="s">
        <v>528</v>
      </c>
      <c r="G393">
        <v>0</v>
      </c>
      <c r="H393">
        <v>0</v>
      </c>
      <c r="I393">
        <v>0</v>
      </c>
      <c r="J393">
        <v>0</v>
      </c>
      <c r="K393">
        <v>0</v>
      </c>
      <c r="L393">
        <v>0</v>
      </c>
      <c r="M393">
        <v>0</v>
      </c>
      <c r="N393">
        <v>1</v>
      </c>
      <c r="O393">
        <v>1</v>
      </c>
      <c r="P393">
        <v>0</v>
      </c>
      <c r="Q393">
        <v>0</v>
      </c>
    </row>
    <row r="394" spans="1:17" x14ac:dyDescent="0.25">
      <c r="A394" t="s">
        <v>21742</v>
      </c>
      <c r="B394" t="s">
        <v>72</v>
      </c>
      <c r="C394" t="s">
        <v>163</v>
      </c>
      <c r="D394" t="s">
        <v>527</v>
      </c>
      <c r="E394" t="s">
        <v>21471</v>
      </c>
      <c r="F394" t="s">
        <v>525</v>
      </c>
      <c r="G394">
        <v>1</v>
      </c>
      <c r="H394">
        <v>0</v>
      </c>
      <c r="I394">
        <v>0</v>
      </c>
      <c r="J394">
        <v>0</v>
      </c>
      <c r="K394">
        <v>0</v>
      </c>
      <c r="L394">
        <v>0</v>
      </c>
      <c r="M394">
        <v>0</v>
      </c>
      <c r="N394">
        <v>0</v>
      </c>
      <c r="O394">
        <v>0</v>
      </c>
      <c r="P394">
        <v>0</v>
      </c>
      <c r="Q394">
        <v>0</v>
      </c>
    </row>
    <row r="395" spans="1:17" x14ac:dyDescent="0.25">
      <c r="A395" t="s">
        <v>15936</v>
      </c>
      <c r="B395" t="s">
        <v>72</v>
      </c>
      <c r="C395" t="s">
        <v>163</v>
      </c>
      <c r="D395" t="s">
        <v>12971</v>
      </c>
      <c r="E395" t="s">
        <v>563</v>
      </c>
      <c r="F395" t="s">
        <v>525</v>
      </c>
      <c r="G395">
        <v>1</v>
      </c>
      <c r="H395">
        <v>0</v>
      </c>
      <c r="I395">
        <v>0</v>
      </c>
      <c r="J395">
        <v>0</v>
      </c>
      <c r="K395">
        <v>0</v>
      </c>
      <c r="L395">
        <v>0</v>
      </c>
      <c r="M395">
        <v>0</v>
      </c>
      <c r="N395">
        <v>0</v>
      </c>
      <c r="O395">
        <v>0</v>
      </c>
      <c r="P395">
        <v>0</v>
      </c>
      <c r="Q395">
        <v>0</v>
      </c>
    </row>
    <row r="396" spans="1:17" x14ac:dyDescent="0.25">
      <c r="A396" t="s">
        <v>21743</v>
      </c>
      <c r="B396" t="s">
        <v>72</v>
      </c>
      <c r="C396" t="s">
        <v>163</v>
      </c>
      <c r="D396" t="s">
        <v>12971</v>
      </c>
      <c r="E396" t="s">
        <v>21471</v>
      </c>
      <c r="F396" t="s">
        <v>525</v>
      </c>
      <c r="G396">
        <v>3</v>
      </c>
      <c r="H396">
        <v>0</v>
      </c>
      <c r="I396">
        <v>0</v>
      </c>
      <c r="J396">
        <v>0</v>
      </c>
      <c r="K396">
        <v>0</v>
      </c>
      <c r="L396">
        <v>0</v>
      </c>
      <c r="M396">
        <v>0</v>
      </c>
      <c r="N396">
        <v>0</v>
      </c>
      <c r="O396">
        <v>0</v>
      </c>
      <c r="P396">
        <v>0</v>
      </c>
      <c r="Q396">
        <v>0</v>
      </c>
    </row>
    <row r="397" spans="1:17" x14ac:dyDescent="0.25">
      <c r="A397" t="s">
        <v>15937</v>
      </c>
      <c r="B397" t="s">
        <v>72</v>
      </c>
      <c r="C397" t="s">
        <v>164</v>
      </c>
      <c r="D397" t="s">
        <v>529</v>
      </c>
      <c r="E397" t="s">
        <v>563</v>
      </c>
      <c r="F397" t="s">
        <v>525</v>
      </c>
      <c r="G397">
        <v>15</v>
      </c>
      <c r="H397">
        <v>0</v>
      </c>
      <c r="I397">
        <v>0</v>
      </c>
      <c r="J397">
        <v>0</v>
      </c>
      <c r="K397">
        <v>0</v>
      </c>
      <c r="L397">
        <v>0</v>
      </c>
      <c r="M397">
        <v>0</v>
      </c>
      <c r="N397">
        <v>0</v>
      </c>
      <c r="O397">
        <v>0</v>
      </c>
      <c r="P397">
        <v>0</v>
      </c>
      <c r="Q397">
        <v>0</v>
      </c>
    </row>
    <row r="398" spans="1:17" x14ac:dyDescent="0.25">
      <c r="A398" t="s">
        <v>21744</v>
      </c>
      <c r="B398" t="s">
        <v>72</v>
      </c>
      <c r="C398" t="s">
        <v>164</v>
      </c>
      <c r="D398" t="s">
        <v>529</v>
      </c>
      <c r="E398" t="s">
        <v>21471</v>
      </c>
      <c r="F398" t="s">
        <v>525</v>
      </c>
      <c r="G398">
        <v>11</v>
      </c>
      <c r="H398">
        <v>0</v>
      </c>
      <c r="I398">
        <v>0</v>
      </c>
      <c r="J398">
        <v>0</v>
      </c>
      <c r="K398">
        <v>0</v>
      </c>
      <c r="L398">
        <v>0</v>
      </c>
      <c r="M398">
        <v>0</v>
      </c>
      <c r="N398">
        <v>0</v>
      </c>
      <c r="O398">
        <v>0</v>
      </c>
      <c r="P398">
        <v>0</v>
      </c>
      <c r="Q398">
        <v>0</v>
      </c>
    </row>
    <row r="399" spans="1:17" x14ac:dyDescent="0.25">
      <c r="A399" t="s">
        <v>15938</v>
      </c>
      <c r="B399" t="s">
        <v>72</v>
      </c>
      <c r="C399" t="s">
        <v>164</v>
      </c>
      <c r="D399" t="s">
        <v>526</v>
      </c>
      <c r="E399" t="s">
        <v>563</v>
      </c>
      <c r="F399" t="s">
        <v>396</v>
      </c>
      <c r="G399">
        <v>0</v>
      </c>
      <c r="H399">
        <v>12</v>
      </c>
      <c r="I399">
        <v>2</v>
      </c>
      <c r="J399">
        <v>7</v>
      </c>
      <c r="K399">
        <v>2</v>
      </c>
      <c r="L399">
        <v>1</v>
      </c>
      <c r="M399">
        <v>0</v>
      </c>
      <c r="N399">
        <v>0</v>
      </c>
      <c r="O399">
        <v>0</v>
      </c>
      <c r="P399">
        <v>0</v>
      </c>
      <c r="Q399">
        <v>0</v>
      </c>
    </row>
    <row r="400" spans="1:17" x14ac:dyDescent="0.25">
      <c r="A400" t="s">
        <v>15939</v>
      </c>
      <c r="B400" t="s">
        <v>72</v>
      </c>
      <c r="C400" t="s">
        <v>164</v>
      </c>
      <c r="D400" t="s">
        <v>526</v>
      </c>
      <c r="E400" t="s">
        <v>563</v>
      </c>
      <c r="F400" t="s">
        <v>4236</v>
      </c>
      <c r="G400">
        <v>0</v>
      </c>
      <c r="H400">
        <v>12</v>
      </c>
      <c r="I400">
        <v>2</v>
      </c>
      <c r="J400">
        <v>7</v>
      </c>
      <c r="K400">
        <v>1</v>
      </c>
      <c r="L400">
        <v>2</v>
      </c>
      <c r="M400">
        <v>0</v>
      </c>
      <c r="N400">
        <v>0</v>
      </c>
      <c r="O400">
        <v>0</v>
      </c>
      <c r="P400">
        <v>0</v>
      </c>
      <c r="Q400">
        <v>0</v>
      </c>
    </row>
    <row r="401" spans="1:17" x14ac:dyDescent="0.25">
      <c r="A401" t="s">
        <v>15940</v>
      </c>
      <c r="B401" t="s">
        <v>72</v>
      </c>
      <c r="C401" t="s">
        <v>164</v>
      </c>
      <c r="D401" t="s">
        <v>526</v>
      </c>
      <c r="E401" t="s">
        <v>563</v>
      </c>
      <c r="F401" t="s">
        <v>4238</v>
      </c>
      <c r="G401">
        <v>0</v>
      </c>
      <c r="H401">
        <v>0</v>
      </c>
      <c r="I401">
        <v>0</v>
      </c>
      <c r="J401">
        <v>0</v>
      </c>
      <c r="K401">
        <v>0</v>
      </c>
      <c r="L401">
        <v>0</v>
      </c>
      <c r="M401">
        <v>12</v>
      </c>
      <c r="N401">
        <v>0</v>
      </c>
      <c r="O401">
        <v>0</v>
      </c>
      <c r="P401">
        <v>0</v>
      </c>
      <c r="Q401">
        <v>0</v>
      </c>
    </row>
    <row r="402" spans="1:17" x14ac:dyDescent="0.25">
      <c r="A402" t="s">
        <v>15941</v>
      </c>
      <c r="B402" t="s">
        <v>72</v>
      </c>
      <c r="C402" t="s">
        <v>164</v>
      </c>
      <c r="D402" t="s">
        <v>526</v>
      </c>
      <c r="E402" t="s">
        <v>563</v>
      </c>
      <c r="F402" t="s">
        <v>397</v>
      </c>
      <c r="G402">
        <v>0</v>
      </c>
      <c r="H402">
        <v>12</v>
      </c>
      <c r="I402">
        <v>2</v>
      </c>
      <c r="J402">
        <v>7</v>
      </c>
      <c r="K402">
        <v>1</v>
      </c>
      <c r="L402">
        <v>2</v>
      </c>
      <c r="M402">
        <v>0</v>
      </c>
      <c r="N402">
        <v>0</v>
      </c>
      <c r="O402">
        <v>0</v>
      </c>
      <c r="P402">
        <v>0</v>
      </c>
      <c r="Q402">
        <v>0</v>
      </c>
    </row>
    <row r="403" spans="1:17" x14ac:dyDescent="0.25">
      <c r="A403" t="s">
        <v>15942</v>
      </c>
      <c r="B403" t="s">
        <v>72</v>
      </c>
      <c r="C403" t="s">
        <v>164</v>
      </c>
      <c r="D403" t="s">
        <v>526</v>
      </c>
      <c r="E403" t="s">
        <v>563</v>
      </c>
      <c r="F403" t="s">
        <v>398</v>
      </c>
      <c r="G403">
        <v>0</v>
      </c>
      <c r="H403">
        <v>12</v>
      </c>
      <c r="I403">
        <v>2</v>
      </c>
      <c r="J403">
        <v>7</v>
      </c>
      <c r="K403">
        <v>2</v>
      </c>
      <c r="L403">
        <v>1</v>
      </c>
      <c r="M403">
        <v>0</v>
      </c>
      <c r="N403">
        <v>0</v>
      </c>
      <c r="O403">
        <v>0</v>
      </c>
      <c r="P403">
        <v>0</v>
      </c>
      <c r="Q403">
        <v>0</v>
      </c>
    </row>
    <row r="404" spans="1:17" x14ac:dyDescent="0.25">
      <c r="A404" t="s">
        <v>15943</v>
      </c>
      <c r="B404" t="s">
        <v>72</v>
      </c>
      <c r="C404" t="s">
        <v>164</v>
      </c>
      <c r="D404" t="s">
        <v>526</v>
      </c>
      <c r="E404" t="s">
        <v>563</v>
      </c>
      <c r="F404" t="s">
        <v>4242</v>
      </c>
      <c r="G404">
        <v>0</v>
      </c>
      <c r="H404">
        <v>0</v>
      </c>
      <c r="I404">
        <v>0</v>
      </c>
      <c r="J404">
        <v>0</v>
      </c>
      <c r="K404">
        <v>0</v>
      </c>
      <c r="L404">
        <v>0</v>
      </c>
      <c r="M404">
        <v>12</v>
      </c>
      <c r="N404">
        <v>0</v>
      </c>
      <c r="O404">
        <v>0</v>
      </c>
      <c r="P404">
        <v>0</v>
      </c>
      <c r="Q404">
        <v>0</v>
      </c>
    </row>
    <row r="405" spans="1:17" x14ac:dyDescent="0.25">
      <c r="A405" t="s">
        <v>15944</v>
      </c>
      <c r="B405" t="s">
        <v>72</v>
      </c>
      <c r="C405" t="s">
        <v>164</v>
      </c>
      <c r="D405" t="s">
        <v>526</v>
      </c>
      <c r="E405" t="s">
        <v>563</v>
      </c>
      <c r="F405" t="s">
        <v>399</v>
      </c>
      <c r="G405">
        <v>0</v>
      </c>
      <c r="H405">
        <v>12</v>
      </c>
      <c r="I405">
        <v>2</v>
      </c>
      <c r="J405">
        <v>7</v>
      </c>
      <c r="K405">
        <v>2</v>
      </c>
      <c r="L405">
        <v>1</v>
      </c>
      <c r="M405">
        <v>0</v>
      </c>
      <c r="N405">
        <v>0</v>
      </c>
      <c r="O405">
        <v>0</v>
      </c>
      <c r="P405">
        <v>0</v>
      </c>
      <c r="Q405">
        <v>0</v>
      </c>
    </row>
    <row r="406" spans="1:17" x14ac:dyDescent="0.25">
      <c r="A406" t="s">
        <v>15945</v>
      </c>
      <c r="B406" t="s">
        <v>72</v>
      </c>
      <c r="C406" t="s">
        <v>164</v>
      </c>
      <c r="D406" t="s">
        <v>526</v>
      </c>
      <c r="E406" t="s">
        <v>563</v>
      </c>
      <c r="F406" t="s">
        <v>4245</v>
      </c>
      <c r="G406">
        <v>0</v>
      </c>
      <c r="H406">
        <v>0</v>
      </c>
      <c r="I406">
        <v>0</v>
      </c>
      <c r="J406">
        <v>0</v>
      </c>
      <c r="K406">
        <v>0</v>
      </c>
      <c r="L406">
        <v>0</v>
      </c>
      <c r="M406">
        <v>12</v>
      </c>
      <c r="N406">
        <v>0</v>
      </c>
      <c r="O406">
        <v>0</v>
      </c>
      <c r="P406">
        <v>0</v>
      </c>
      <c r="Q406">
        <v>0</v>
      </c>
    </row>
    <row r="407" spans="1:17" x14ac:dyDescent="0.25">
      <c r="A407" t="s">
        <v>15946</v>
      </c>
      <c r="B407" t="s">
        <v>72</v>
      </c>
      <c r="C407" t="s">
        <v>164</v>
      </c>
      <c r="D407" t="s">
        <v>526</v>
      </c>
      <c r="E407" t="s">
        <v>563</v>
      </c>
      <c r="F407" t="s">
        <v>394</v>
      </c>
      <c r="G407">
        <v>0</v>
      </c>
      <c r="H407">
        <v>0</v>
      </c>
      <c r="I407">
        <v>0</v>
      </c>
      <c r="J407">
        <v>0</v>
      </c>
      <c r="K407">
        <v>0</v>
      </c>
      <c r="L407">
        <v>0</v>
      </c>
      <c r="M407">
        <v>0</v>
      </c>
      <c r="N407">
        <v>10</v>
      </c>
      <c r="O407">
        <v>9</v>
      </c>
      <c r="P407">
        <v>1</v>
      </c>
      <c r="Q407">
        <v>0</v>
      </c>
    </row>
    <row r="408" spans="1:17" x14ac:dyDescent="0.25">
      <c r="A408" t="s">
        <v>15947</v>
      </c>
      <c r="B408" t="s">
        <v>72</v>
      </c>
      <c r="C408" t="s">
        <v>164</v>
      </c>
      <c r="D408" t="s">
        <v>526</v>
      </c>
      <c r="E408" t="s">
        <v>563</v>
      </c>
      <c r="F408" t="s">
        <v>395</v>
      </c>
      <c r="G408">
        <v>0</v>
      </c>
      <c r="H408">
        <v>0</v>
      </c>
      <c r="I408">
        <v>0</v>
      </c>
      <c r="J408">
        <v>0</v>
      </c>
      <c r="K408">
        <v>0</v>
      </c>
      <c r="L408">
        <v>0</v>
      </c>
      <c r="M408">
        <v>0</v>
      </c>
      <c r="N408">
        <v>7</v>
      </c>
      <c r="O408">
        <v>7</v>
      </c>
      <c r="P408">
        <v>0</v>
      </c>
      <c r="Q408">
        <v>0</v>
      </c>
    </row>
    <row r="409" spans="1:17" x14ac:dyDescent="0.25">
      <c r="A409" t="s">
        <v>15948</v>
      </c>
      <c r="B409" t="s">
        <v>72</v>
      </c>
      <c r="C409" t="s">
        <v>164</v>
      </c>
      <c r="D409" t="s">
        <v>526</v>
      </c>
      <c r="E409" t="s">
        <v>563</v>
      </c>
      <c r="F409" t="s">
        <v>525</v>
      </c>
      <c r="G409">
        <v>12</v>
      </c>
      <c r="H409">
        <v>0</v>
      </c>
      <c r="I409">
        <v>0</v>
      </c>
      <c r="J409">
        <v>0</v>
      </c>
      <c r="K409">
        <v>0</v>
      </c>
      <c r="L409">
        <v>0</v>
      </c>
      <c r="M409">
        <v>0</v>
      </c>
      <c r="N409">
        <v>0</v>
      </c>
      <c r="O409">
        <v>0</v>
      </c>
      <c r="P409">
        <v>0</v>
      </c>
      <c r="Q409">
        <v>0</v>
      </c>
    </row>
    <row r="410" spans="1:17" x14ac:dyDescent="0.25">
      <c r="A410" t="s">
        <v>21745</v>
      </c>
      <c r="B410" t="s">
        <v>72</v>
      </c>
      <c r="C410" t="s">
        <v>164</v>
      </c>
      <c r="D410" t="s">
        <v>526</v>
      </c>
      <c r="E410" t="s">
        <v>21471</v>
      </c>
      <c r="F410" t="s">
        <v>396</v>
      </c>
      <c r="G410">
        <v>0</v>
      </c>
      <c r="H410">
        <v>20</v>
      </c>
      <c r="I410">
        <v>1</v>
      </c>
      <c r="J410">
        <v>17</v>
      </c>
      <c r="K410">
        <v>2</v>
      </c>
      <c r="L410">
        <v>0</v>
      </c>
      <c r="M410">
        <v>0</v>
      </c>
      <c r="N410">
        <v>0</v>
      </c>
      <c r="O410">
        <v>0</v>
      </c>
      <c r="P410">
        <v>0</v>
      </c>
      <c r="Q410">
        <v>0</v>
      </c>
    </row>
    <row r="411" spans="1:17" x14ac:dyDescent="0.25">
      <c r="A411" t="s">
        <v>21746</v>
      </c>
      <c r="B411" t="s">
        <v>72</v>
      </c>
      <c r="C411" t="s">
        <v>164</v>
      </c>
      <c r="D411" t="s">
        <v>526</v>
      </c>
      <c r="E411" t="s">
        <v>21471</v>
      </c>
      <c r="F411" t="s">
        <v>4236</v>
      </c>
      <c r="G411">
        <v>0</v>
      </c>
      <c r="H411">
        <v>20</v>
      </c>
      <c r="I411">
        <v>1</v>
      </c>
      <c r="J411">
        <v>17</v>
      </c>
      <c r="K411">
        <v>2</v>
      </c>
      <c r="L411">
        <v>0</v>
      </c>
      <c r="M411">
        <v>0</v>
      </c>
      <c r="N411">
        <v>0</v>
      </c>
      <c r="O411">
        <v>0</v>
      </c>
      <c r="P411">
        <v>0</v>
      </c>
      <c r="Q411">
        <v>0</v>
      </c>
    </row>
    <row r="412" spans="1:17" x14ac:dyDescent="0.25">
      <c r="A412" t="s">
        <v>21747</v>
      </c>
      <c r="B412" t="s">
        <v>72</v>
      </c>
      <c r="C412" t="s">
        <v>164</v>
      </c>
      <c r="D412" t="s">
        <v>526</v>
      </c>
      <c r="E412" t="s">
        <v>21471</v>
      </c>
      <c r="F412" t="s">
        <v>4238</v>
      </c>
      <c r="G412">
        <v>0</v>
      </c>
      <c r="H412">
        <v>0</v>
      </c>
      <c r="I412">
        <v>0</v>
      </c>
      <c r="J412">
        <v>0</v>
      </c>
      <c r="K412">
        <v>0</v>
      </c>
      <c r="L412">
        <v>0</v>
      </c>
      <c r="M412">
        <v>20</v>
      </c>
      <c r="N412">
        <v>0</v>
      </c>
      <c r="O412">
        <v>0</v>
      </c>
      <c r="P412">
        <v>0</v>
      </c>
      <c r="Q412">
        <v>0</v>
      </c>
    </row>
    <row r="413" spans="1:17" x14ac:dyDescent="0.25">
      <c r="A413" t="s">
        <v>21748</v>
      </c>
      <c r="B413" t="s">
        <v>72</v>
      </c>
      <c r="C413" t="s">
        <v>164</v>
      </c>
      <c r="D413" t="s">
        <v>526</v>
      </c>
      <c r="E413" t="s">
        <v>21471</v>
      </c>
      <c r="F413" t="s">
        <v>397</v>
      </c>
      <c r="G413">
        <v>0</v>
      </c>
      <c r="H413">
        <v>20</v>
      </c>
      <c r="I413">
        <v>1</v>
      </c>
      <c r="J413">
        <v>17</v>
      </c>
      <c r="K413">
        <v>2</v>
      </c>
      <c r="L413">
        <v>0</v>
      </c>
      <c r="M413">
        <v>0</v>
      </c>
      <c r="N413">
        <v>0</v>
      </c>
      <c r="O413">
        <v>0</v>
      </c>
      <c r="P413">
        <v>0</v>
      </c>
      <c r="Q413">
        <v>0</v>
      </c>
    </row>
    <row r="414" spans="1:17" x14ac:dyDescent="0.25">
      <c r="A414" t="s">
        <v>21749</v>
      </c>
      <c r="B414" t="s">
        <v>72</v>
      </c>
      <c r="C414" t="s">
        <v>164</v>
      </c>
      <c r="D414" t="s">
        <v>526</v>
      </c>
      <c r="E414" t="s">
        <v>21471</v>
      </c>
      <c r="F414" t="s">
        <v>398</v>
      </c>
      <c r="G414">
        <v>0</v>
      </c>
      <c r="H414">
        <v>20</v>
      </c>
      <c r="I414">
        <v>1</v>
      </c>
      <c r="J414">
        <v>17</v>
      </c>
      <c r="K414">
        <v>2</v>
      </c>
      <c r="L414">
        <v>0</v>
      </c>
      <c r="M414">
        <v>0</v>
      </c>
      <c r="N414">
        <v>0</v>
      </c>
      <c r="O414">
        <v>0</v>
      </c>
      <c r="P414">
        <v>0</v>
      </c>
      <c r="Q414">
        <v>0</v>
      </c>
    </row>
    <row r="415" spans="1:17" x14ac:dyDescent="0.25">
      <c r="A415" t="s">
        <v>14710</v>
      </c>
      <c r="B415" t="s">
        <v>72</v>
      </c>
      <c r="C415" t="s">
        <v>224</v>
      </c>
      <c r="D415" t="s">
        <v>527</v>
      </c>
      <c r="E415" t="s">
        <v>563</v>
      </c>
      <c r="F415" t="s">
        <v>528</v>
      </c>
      <c r="G415">
        <v>0</v>
      </c>
      <c r="H415">
        <v>0</v>
      </c>
      <c r="I415">
        <v>0</v>
      </c>
      <c r="J415">
        <v>0</v>
      </c>
      <c r="K415">
        <v>0</v>
      </c>
      <c r="L415">
        <v>0</v>
      </c>
      <c r="M415">
        <v>0</v>
      </c>
      <c r="N415">
        <v>6</v>
      </c>
      <c r="O415">
        <v>5</v>
      </c>
      <c r="P415">
        <v>1</v>
      </c>
      <c r="Q415">
        <v>0</v>
      </c>
    </row>
    <row r="416" spans="1:17" x14ac:dyDescent="0.25">
      <c r="A416" t="s">
        <v>14711</v>
      </c>
      <c r="B416" t="s">
        <v>72</v>
      </c>
      <c r="C416" t="s">
        <v>224</v>
      </c>
      <c r="D416" t="s">
        <v>527</v>
      </c>
      <c r="E416" t="s">
        <v>563</v>
      </c>
      <c r="F416" t="s">
        <v>525</v>
      </c>
      <c r="G416">
        <v>6</v>
      </c>
      <c r="H416">
        <v>0</v>
      </c>
      <c r="I416">
        <v>0</v>
      </c>
      <c r="J416">
        <v>0</v>
      </c>
      <c r="K416">
        <v>0</v>
      </c>
      <c r="L416">
        <v>0</v>
      </c>
      <c r="M416">
        <v>0</v>
      </c>
      <c r="N416">
        <v>0</v>
      </c>
      <c r="O416">
        <v>0</v>
      </c>
      <c r="P416">
        <v>0</v>
      </c>
      <c r="Q416">
        <v>0</v>
      </c>
    </row>
    <row r="417" spans="1:17" x14ac:dyDescent="0.25">
      <c r="A417" t="s">
        <v>21750</v>
      </c>
      <c r="B417" t="s">
        <v>72</v>
      </c>
      <c r="C417" t="s">
        <v>224</v>
      </c>
      <c r="D417" t="s">
        <v>527</v>
      </c>
      <c r="E417" t="s">
        <v>21471</v>
      </c>
      <c r="F417" t="s">
        <v>528</v>
      </c>
      <c r="G417">
        <v>0</v>
      </c>
      <c r="H417">
        <v>0</v>
      </c>
      <c r="I417">
        <v>0</v>
      </c>
      <c r="J417">
        <v>0</v>
      </c>
      <c r="K417">
        <v>0</v>
      </c>
      <c r="L417">
        <v>0</v>
      </c>
      <c r="M417">
        <v>0</v>
      </c>
      <c r="N417">
        <v>5</v>
      </c>
      <c r="O417">
        <v>3</v>
      </c>
      <c r="P417">
        <v>2</v>
      </c>
      <c r="Q417">
        <v>0</v>
      </c>
    </row>
    <row r="418" spans="1:17" x14ac:dyDescent="0.25">
      <c r="A418" t="s">
        <v>21751</v>
      </c>
      <c r="B418" t="s">
        <v>72</v>
      </c>
      <c r="C418" t="s">
        <v>224</v>
      </c>
      <c r="D418" t="s">
        <v>527</v>
      </c>
      <c r="E418" t="s">
        <v>21471</v>
      </c>
      <c r="F418" t="s">
        <v>525</v>
      </c>
      <c r="G418">
        <v>5</v>
      </c>
      <c r="H418">
        <v>0</v>
      </c>
      <c r="I418">
        <v>0</v>
      </c>
      <c r="J418">
        <v>0</v>
      </c>
      <c r="K418">
        <v>0</v>
      </c>
      <c r="L418">
        <v>0</v>
      </c>
      <c r="M418">
        <v>0</v>
      </c>
      <c r="N418">
        <v>0</v>
      </c>
      <c r="O418">
        <v>0</v>
      </c>
      <c r="P418">
        <v>0</v>
      </c>
      <c r="Q418">
        <v>0</v>
      </c>
    </row>
    <row r="419" spans="1:17" x14ac:dyDescent="0.25">
      <c r="A419" t="s">
        <v>15951</v>
      </c>
      <c r="B419" t="s">
        <v>72</v>
      </c>
      <c r="C419" t="s">
        <v>224</v>
      </c>
      <c r="D419" t="s">
        <v>12971</v>
      </c>
      <c r="E419" t="s">
        <v>563</v>
      </c>
      <c r="F419" t="s">
        <v>525</v>
      </c>
      <c r="G419">
        <v>7</v>
      </c>
      <c r="H419">
        <v>0</v>
      </c>
      <c r="I419">
        <v>0</v>
      </c>
      <c r="J419">
        <v>0</v>
      </c>
      <c r="K419">
        <v>0</v>
      </c>
      <c r="L419">
        <v>0</v>
      </c>
      <c r="M419">
        <v>0</v>
      </c>
      <c r="N419">
        <v>0</v>
      </c>
      <c r="O419">
        <v>0</v>
      </c>
      <c r="P419">
        <v>0</v>
      </c>
      <c r="Q419">
        <v>0</v>
      </c>
    </row>
    <row r="420" spans="1:17" x14ac:dyDescent="0.25">
      <c r="A420" t="s">
        <v>21752</v>
      </c>
      <c r="B420" t="s">
        <v>72</v>
      </c>
      <c r="C420" t="s">
        <v>224</v>
      </c>
      <c r="D420" t="s">
        <v>12971</v>
      </c>
      <c r="E420" t="s">
        <v>21471</v>
      </c>
      <c r="F420" t="s">
        <v>525</v>
      </c>
      <c r="G420">
        <v>13</v>
      </c>
      <c r="H420">
        <v>0</v>
      </c>
      <c r="I420">
        <v>0</v>
      </c>
      <c r="J420">
        <v>0</v>
      </c>
      <c r="K420">
        <v>0</v>
      </c>
      <c r="L420">
        <v>0</v>
      </c>
      <c r="M420">
        <v>0</v>
      </c>
      <c r="N420">
        <v>0</v>
      </c>
      <c r="O420">
        <v>0</v>
      </c>
      <c r="P420">
        <v>0</v>
      </c>
      <c r="Q420">
        <v>0</v>
      </c>
    </row>
    <row r="421" spans="1:17" x14ac:dyDescent="0.25">
      <c r="A421" t="s">
        <v>15952</v>
      </c>
      <c r="B421" t="s">
        <v>72</v>
      </c>
      <c r="C421" t="s">
        <v>225</v>
      </c>
      <c r="D421" t="s">
        <v>529</v>
      </c>
      <c r="E421" t="s">
        <v>563</v>
      </c>
      <c r="F421" t="s">
        <v>525</v>
      </c>
      <c r="G421">
        <v>4</v>
      </c>
      <c r="H421">
        <v>0</v>
      </c>
      <c r="I421">
        <v>0</v>
      </c>
      <c r="J421">
        <v>0</v>
      </c>
      <c r="K421">
        <v>0</v>
      </c>
      <c r="L421">
        <v>0</v>
      </c>
      <c r="M421">
        <v>0</v>
      </c>
      <c r="N421">
        <v>0</v>
      </c>
      <c r="O421">
        <v>0</v>
      </c>
      <c r="P421">
        <v>0</v>
      </c>
      <c r="Q421">
        <v>0</v>
      </c>
    </row>
    <row r="422" spans="1:17" x14ac:dyDescent="0.25">
      <c r="A422" t="s">
        <v>21753</v>
      </c>
      <c r="B422" t="s">
        <v>72</v>
      </c>
      <c r="C422" t="s">
        <v>225</v>
      </c>
      <c r="D422" t="s">
        <v>529</v>
      </c>
      <c r="E422" t="s">
        <v>21471</v>
      </c>
      <c r="F422" t="s">
        <v>525</v>
      </c>
      <c r="G422">
        <v>3</v>
      </c>
      <c r="H422">
        <v>0</v>
      </c>
      <c r="I422">
        <v>0</v>
      </c>
      <c r="J422">
        <v>0</v>
      </c>
      <c r="K422">
        <v>0</v>
      </c>
      <c r="L422">
        <v>0</v>
      </c>
      <c r="M422">
        <v>0</v>
      </c>
      <c r="N422">
        <v>0</v>
      </c>
      <c r="O422">
        <v>0</v>
      </c>
      <c r="P422">
        <v>0</v>
      </c>
      <c r="Q422">
        <v>0</v>
      </c>
    </row>
    <row r="423" spans="1:17" x14ac:dyDescent="0.25">
      <c r="A423" t="s">
        <v>15953</v>
      </c>
      <c r="B423" t="s">
        <v>72</v>
      </c>
      <c r="C423" t="s">
        <v>225</v>
      </c>
      <c r="D423" t="s">
        <v>526</v>
      </c>
      <c r="E423" t="s">
        <v>563</v>
      </c>
      <c r="F423" t="s">
        <v>396</v>
      </c>
      <c r="G423">
        <v>0</v>
      </c>
      <c r="H423">
        <v>4</v>
      </c>
      <c r="I423">
        <v>1</v>
      </c>
      <c r="J423">
        <v>3</v>
      </c>
      <c r="K423">
        <v>0</v>
      </c>
      <c r="L423">
        <v>0</v>
      </c>
      <c r="M423">
        <v>0</v>
      </c>
      <c r="N423">
        <v>0</v>
      </c>
      <c r="O423">
        <v>0</v>
      </c>
      <c r="P423">
        <v>0</v>
      </c>
      <c r="Q423">
        <v>0</v>
      </c>
    </row>
    <row r="424" spans="1:17" x14ac:dyDescent="0.25">
      <c r="A424" t="s">
        <v>15954</v>
      </c>
      <c r="B424" t="s">
        <v>72</v>
      </c>
      <c r="C424" t="s">
        <v>225</v>
      </c>
      <c r="D424" t="s">
        <v>526</v>
      </c>
      <c r="E424" t="s">
        <v>563</v>
      </c>
      <c r="F424" t="s">
        <v>4236</v>
      </c>
      <c r="G424">
        <v>0</v>
      </c>
      <c r="H424">
        <v>4</v>
      </c>
      <c r="I424">
        <v>1</v>
      </c>
      <c r="J424">
        <v>2</v>
      </c>
      <c r="K424">
        <v>1</v>
      </c>
      <c r="L424">
        <v>0</v>
      </c>
      <c r="M424">
        <v>0</v>
      </c>
      <c r="N424">
        <v>0</v>
      </c>
      <c r="O424">
        <v>0</v>
      </c>
      <c r="P424">
        <v>0</v>
      </c>
      <c r="Q424">
        <v>0</v>
      </c>
    </row>
    <row r="425" spans="1:17" x14ac:dyDescent="0.25">
      <c r="A425" t="s">
        <v>15955</v>
      </c>
      <c r="B425" t="s">
        <v>72</v>
      </c>
      <c r="C425" t="s">
        <v>225</v>
      </c>
      <c r="D425" t="s">
        <v>526</v>
      </c>
      <c r="E425" t="s">
        <v>563</v>
      </c>
      <c r="F425" t="s">
        <v>4238</v>
      </c>
      <c r="G425">
        <v>0</v>
      </c>
      <c r="H425">
        <v>0</v>
      </c>
      <c r="I425">
        <v>0</v>
      </c>
      <c r="J425">
        <v>0</v>
      </c>
      <c r="K425">
        <v>0</v>
      </c>
      <c r="L425">
        <v>0</v>
      </c>
      <c r="M425">
        <v>4</v>
      </c>
      <c r="N425">
        <v>0</v>
      </c>
      <c r="O425">
        <v>0</v>
      </c>
      <c r="P425">
        <v>0</v>
      </c>
      <c r="Q425">
        <v>0</v>
      </c>
    </row>
    <row r="426" spans="1:17" x14ac:dyDescent="0.25">
      <c r="A426" t="s">
        <v>15956</v>
      </c>
      <c r="B426" t="s">
        <v>72</v>
      </c>
      <c r="C426" t="s">
        <v>225</v>
      </c>
      <c r="D426" t="s">
        <v>526</v>
      </c>
      <c r="E426" t="s">
        <v>563</v>
      </c>
      <c r="F426" t="s">
        <v>397</v>
      </c>
      <c r="G426">
        <v>0</v>
      </c>
      <c r="H426">
        <v>4</v>
      </c>
      <c r="I426">
        <v>1</v>
      </c>
      <c r="J426">
        <v>2</v>
      </c>
      <c r="K426">
        <v>1</v>
      </c>
      <c r="L426">
        <v>0</v>
      </c>
      <c r="M426">
        <v>0</v>
      </c>
      <c r="N426">
        <v>0</v>
      </c>
      <c r="O426">
        <v>0</v>
      </c>
      <c r="P426">
        <v>0</v>
      </c>
      <c r="Q426">
        <v>0</v>
      </c>
    </row>
    <row r="427" spans="1:17" x14ac:dyDescent="0.25">
      <c r="A427" t="s">
        <v>15957</v>
      </c>
      <c r="B427" t="s">
        <v>72</v>
      </c>
      <c r="C427" t="s">
        <v>225</v>
      </c>
      <c r="D427" t="s">
        <v>526</v>
      </c>
      <c r="E427" t="s">
        <v>563</v>
      </c>
      <c r="F427" t="s">
        <v>398</v>
      </c>
      <c r="G427">
        <v>0</v>
      </c>
      <c r="H427">
        <v>4</v>
      </c>
      <c r="I427">
        <v>1</v>
      </c>
      <c r="J427">
        <v>2</v>
      </c>
      <c r="K427">
        <v>1</v>
      </c>
      <c r="L427">
        <v>0</v>
      </c>
      <c r="M427">
        <v>0</v>
      </c>
      <c r="N427">
        <v>0</v>
      </c>
      <c r="O427">
        <v>0</v>
      </c>
      <c r="P427">
        <v>0</v>
      </c>
      <c r="Q427">
        <v>0</v>
      </c>
    </row>
    <row r="428" spans="1:17" x14ac:dyDescent="0.25">
      <c r="A428" t="s">
        <v>15958</v>
      </c>
      <c r="B428" t="s">
        <v>72</v>
      </c>
      <c r="C428" t="s">
        <v>225</v>
      </c>
      <c r="D428" t="s">
        <v>526</v>
      </c>
      <c r="E428" t="s">
        <v>563</v>
      </c>
      <c r="F428" t="s">
        <v>4242</v>
      </c>
      <c r="G428">
        <v>0</v>
      </c>
      <c r="H428">
        <v>0</v>
      </c>
      <c r="I428">
        <v>0</v>
      </c>
      <c r="J428">
        <v>0</v>
      </c>
      <c r="K428">
        <v>0</v>
      </c>
      <c r="L428">
        <v>0</v>
      </c>
      <c r="M428">
        <v>4</v>
      </c>
      <c r="N428">
        <v>0</v>
      </c>
      <c r="O428">
        <v>0</v>
      </c>
      <c r="P428">
        <v>0</v>
      </c>
      <c r="Q428">
        <v>0</v>
      </c>
    </row>
    <row r="429" spans="1:17" x14ac:dyDescent="0.25">
      <c r="A429" t="s">
        <v>15959</v>
      </c>
      <c r="B429" t="s">
        <v>72</v>
      </c>
      <c r="C429" t="s">
        <v>225</v>
      </c>
      <c r="D429" t="s">
        <v>526</v>
      </c>
      <c r="E429" t="s">
        <v>563</v>
      </c>
      <c r="F429" t="s">
        <v>399</v>
      </c>
      <c r="G429">
        <v>0</v>
      </c>
      <c r="H429">
        <v>4</v>
      </c>
      <c r="I429">
        <v>1</v>
      </c>
      <c r="J429">
        <v>3</v>
      </c>
      <c r="K429">
        <v>0</v>
      </c>
      <c r="L429">
        <v>0</v>
      </c>
      <c r="M429">
        <v>0</v>
      </c>
      <c r="N429">
        <v>0</v>
      </c>
      <c r="O429">
        <v>0</v>
      </c>
      <c r="P429">
        <v>0</v>
      </c>
      <c r="Q429">
        <v>0</v>
      </c>
    </row>
    <row r="430" spans="1:17" x14ac:dyDescent="0.25">
      <c r="A430" t="s">
        <v>15960</v>
      </c>
      <c r="B430" t="s">
        <v>72</v>
      </c>
      <c r="C430" t="s">
        <v>225</v>
      </c>
      <c r="D430" t="s">
        <v>526</v>
      </c>
      <c r="E430" t="s">
        <v>563</v>
      </c>
      <c r="F430" t="s">
        <v>4245</v>
      </c>
      <c r="G430">
        <v>0</v>
      </c>
      <c r="H430">
        <v>0</v>
      </c>
      <c r="I430">
        <v>0</v>
      </c>
      <c r="J430">
        <v>0</v>
      </c>
      <c r="K430">
        <v>0</v>
      </c>
      <c r="L430">
        <v>0</v>
      </c>
      <c r="M430">
        <v>4</v>
      </c>
      <c r="N430">
        <v>0</v>
      </c>
      <c r="O430">
        <v>0</v>
      </c>
      <c r="P430">
        <v>0</v>
      </c>
      <c r="Q430">
        <v>0</v>
      </c>
    </row>
    <row r="431" spans="1:17" x14ac:dyDescent="0.25">
      <c r="A431" t="s">
        <v>15961</v>
      </c>
      <c r="B431" t="s">
        <v>72</v>
      </c>
      <c r="C431" t="s">
        <v>225</v>
      </c>
      <c r="D431" t="s">
        <v>526</v>
      </c>
      <c r="E431" t="s">
        <v>563</v>
      </c>
      <c r="F431" t="s">
        <v>394</v>
      </c>
      <c r="G431">
        <v>0</v>
      </c>
      <c r="H431">
        <v>0</v>
      </c>
      <c r="I431">
        <v>0</v>
      </c>
      <c r="J431">
        <v>0</v>
      </c>
      <c r="K431">
        <v>0</v>
      </c>
      <c r="L431">
        <v>0</v>
      </c>
      <c r="M431">
        <v>0</v>
      </c>
      <c r="N431">
        <v>3</v>
      </c>
      <c r="O431">
        <v>3</v>
      </c>
      <c r="P431">
        <v>0</v>
      </c>
      <c r="Q431">
        <v>0</v>
      </c>
    </row>
    <row r="432" spans="1:17" x14ac:dyDescent="0.25">
      <c r="A432" t="s">
        <v>15962</v>
      </c>
      <c r="B432" t="s">
        <v>72</v>
      </c>
      <c r="C432" t="s">
        <v>225</v>
      </c>
      <c r="D432" t="s">
        <v>526</v>
      </c>
      <c r="E432" t="s">
        <v>563</v>
      </c>
      <c r="F432" t="s">
        <v>395</v>
      </c>
      <c r="G432">
        <v>0</v>
      </c>
      <c r="H432">
        <v>0</v>
      </c>
      <c r="I432">
        <v>0</v>
      </c>
      <c r="J432">
        <v>0</v>
      </c>
      <c r="K432">
        <v>0</v>
      </c>
      <c r="L432">
        <v>0</v>
      </c>
      <c r="M432">
        <v>0</v>
      </c>
      <c r="N432">
        <v>2</v>
      </c>
      <c r="O432">
        <v>2</v>
      </c>
      <c r="P432">
        <v>0</v>
      </c>
      <c r="Q432">
        <v>0</v>
      </c>
    </row>
    <row r="433" spans="1:17" x14ac:dyDescent="0.25">
      <c r="A433" t="s">
        <v>15963</v>
      </c>
      <c r="B433" t="s">
        <v>72</v>
      </c>
      <c r="C433" t="s">
        <v>225</v>
      </c>
      <c r="D433" t="s">
        <v>526</v>
      </c>
      <c r="E433" t="s">
        <v>563</v>
      </c>
      <c r="F433" t="s">
        <v>525</v>
      </c>
      <c r="G433">
        <v>4</v>
      </c>
      <c r="H433">
        <v>0</v>
      </c>
      <c r="I433">
        <v>0</v>
      </c>
      <c r="J433">
        <v>0</v>
      </c>
      <c r="K433">
        <v>0</v>
      </c>
      <c r="L433">
        <v>0</v>
      </c>
      <c r="M433">
        <v>0</v>
      </c>
      <c r="N433">
        <v>0</v>
      </c>
      <c r="O433">
        <v>0</v>
      </c>
      <c r="P433">
        <v>0</v>
      </c>
      <c r="Q433">
        <v>0</v>
      </c>
    </row>
    <row r="434" spans="1:17" x14ac:dyDescent="0.25">
      <c r="A434" t="s">
        <v>21754</v>
      </c>
      <c r="B434" t="s">
        <v>72</v>
      </c>
      <c r="C434" t="s">
        <v>225</v>
      </c>
      <c r="D434" t="s">
        <v>526</v>
      </c>
      <c r="E434" t="s">
        <v>21471</v>
      </c>
      <c r="F434" t="s">
        <v>396</v>
      </c>
      <c r="G434">
        <v>0</v>
      </c>
      <c r="H434">
        <v>15</v>
      </c>
      <c r="I434">
        <v>4</v>
      </c>
      <c r="J434">
        <v>10</v>
      </c>
      <c r="K434">
        <v>1</v>
      </c>
      <c r="L434">
        <v>0</v>
      </c>
      <c r="M434">
        <v>0</v>
      </c>
      <c r="N434">
        <v>0</v>
      </c>
      <c r="O434">
        <v>0</v>
      </c>
      <c r="P434">
        <v>0</v>
      </c>
      <c r="Q434">
        <v>0</v>
      </c>
    </row>
    <row r="435" spans="1:17" x14ac:dyDescent="0.25">
      <c r="A435" t="s">
        <v>21755</v>
      </c>
      <c r="B435" t="s">
        <v>72</v>
      </c>
      <c r="C435" t="s">
        <v>225</v>
      </c>
      <c r="D435" t="s">
        <v>526</v>
      </c>
      <c r="E435" t="s">
        <v>21471</v>
      </c>
      <c r="F435" t="s">
        <v>4236</v>
      </c>
      <c r="G435">
        <v>0</v>
      </c>
      <c r="H435">
        <v>15</v>
      </c>
      <c r="I435">
        <v>4</v>
      </c>
      <c r="J435">
        <v>10</v>
      </c>
      <c r="K435">
        <v>1</v>
      </c>
      <c r="L435">
        <v>0</v>
      </c>
      <c r="M435">
        <v>0</v>
      </c>
      <c r="N435">
        <v>0</v>
      </c>
      <c r="O435">
        <v>0</v>
      </c>
      <c r="P435">
        <v>0</v>
      </c>
      <c r="Q435">
        <v>0</v>
      </c>
    </row>
    <row r="436" spans="1:17" x14ac:dyDescent="0.25">
      <c r="A436" t="s">
        <v>21756</v>
      </c>
      <c r="B436" t="s">
        <v>72</v>
      </c>
      <c r="C436" t="s">
        <v>225</v>
      </c>
      <c r="D436" t="s">
        <v>526</v>
      </c>
      <c r="E436" t="s">
        <v>21471</v>
      </c>
      <c r="F436" t="s">
        <v>4238</v>
      </c>
      <c r="G436">
        <v>0</v>
      </c>
      <c r="H436">
        <v>0</v>
      </c>
      <c r="I436">
        <v>0</v>
      </c>
      <c r="J436">
        <v>0</v>
      </c>
      <c r="K436">
        <v>0</v>
      </c>
      <c r="L436">
        <v>0</v>
      </c>
      <c r="M436">
        <v>15</v>
      </c>
      <c r="N436">
        <v>0</v>
      </c>
      <c r="O436">
        <v>0</v>
      </c>
      <c r="P436">
        <v>0</v>
      </c>
      <c r="Q436">
        <v>0</v>
      </c>
    </row>
    <row r="437" spans="1:17" x14ac:dyDescent="0.25">
      <c r="A437" t="s">
        <v>21757</v>
      </c>
      <c r="B437" t="s">
        <v>72</v>
      </c>
      <c r="C437" t="s">
        <v>225</v>
      </c>
      <c r="D437" t="s">
        <v>526</v>
      </c>
      <c r="E437" t="s">
        <v>21471</v>
      </c>
      <c r="F437" t="s">
        <v>397</v>
      </c>
      <c r="G437">
        <v>0</v>
      </c>
      <c r="H437">
        <v>15</v>
      </c>
      <c r="I437">
        <v>4</v>
      </c>
      <c r="J437">
        <v>10</v>
      </c>
      <c r="K437">
        <v>1</v>
      </c>
      <c r="L437">
        <v>0</v>
      </c>
      <c r="M437">
        <v>0</v>
      </c>
      <c r="N437">
        <v>0</v>
      </c>
      <c r="O437">
        <v>0</v>
      </c>
      <c r="P437">
        <v>0</v>
      </c>
      <c r="Q437">
        <v>0</v>
      </c>
    </row>
    <row r="438" spans="1:17" x14ac:dyDescent="0.25">
      <c r="A438" t="s">
        <v>21758</v>
      </c>
      <c r="B438" t="s">
        <v>72</v>
      </c>
      <c r="C438" t="s">
        <v>225</v>
      </c>
      <c r="D438" t="s">
        <v>526</v>
      </c>
      <c r="E438" t="s">
        <v>21471</v>
      </c>
      <c r="F438" t="s">
        <v>398</v>
      </c>
      <c r="G438">
        <v>0</v>
      </c>
      <c r="H438">
        <v>15</v>
      </c>
      <c r="I438">
        <v>4</v>
      </c>
      <c r="J438">
        <v>10</v>
      </c>
      <c r="K438">
        <v>1</v>
      </c>
      <c r="L438">
        <v>0</v>
      </c>
      <c r="M438">
        <v>0</v>
      </c>
      <c r="N438">
        <v>0</v>
      </c>
      <c r="O438">
        <v>0</v>
      </c>
      <c r="P438">
        <v>0</v>
      </c>
      <c r="Q438">
        <v>0</v>
      </c>
    </row>
    <row r="439" spans="1:17" x14ac:dyDescent="0.25">
      <c r="A439" t="s">
        <v>21759</v>
      </c>
      <c r="B439" t="s">
        <v>72</v>
      </c>
      <c r="C439" t="s">
        <v>225</v>
      </c>
      <c r="D439" t="s">
        <v>526</v>
      </c>
      <c r="E439" t="s">
        <v>21471</v>
      </c>
      <c r="F439" t="s">
        <v>4242</v>
      </c>
      <c r="G439">
        <v>0</v>
      </c>
      <c r="H439">
        <v>0</v>
      </c>
      <c r="I439">
        <v>0</v>
      </c>
      <c r="J439">
        <v>0</v>
      </c>
      <c r="K439">
        <v>0</v>
      </c>
      <c r="L439">
        <v>0</v>
      </c>
      <c r="M439">
        <v>15</v>
      </c>
      <c r="N439">
        <v>0</v>
      </c>
      <c r="O439">
        <v>0</v>
      </c>
      <c r="P439">
        <v>0</v>
      </c>
      <c r="Q439">
        <v>0</v>
      </c>
    </row>
    <row r="440" spans="1:17" x14ac:dyDescent="0.25">
      <c r="A440" t="s">
        <v>21760</v>
      </c>
      <c r="B440" t="s">
        <v>72</v>
      </c>
      <c r="C440" t="s">
        <v>225</v>
      </c>
      <c r="D440" t="s">
        <v>526</v>
      </c>
      <c r="E440" t="s">
        <v>21471</v>
      </c>
      <c r="F440" t="s">
        <v>399</v>
      </c>
      <c r="G440">
        <v>0</v>
      </c>
      <c r="H440">
        <v>15</v>
      </c>
      <c r="I440">
        <v>4</v>
      </c>
      <c r="J440">
        <v>10</v>
      </c>
      <c r="K440">
        <v>1</v>
      </c>
      <c r="L440">
        <v>0</v>
      </c>
      <c r="M440">
        <v>0</v>
      </c>
      <c r="N440">
        <v>0</v>
      </c>
      <c r="O440">
        <v>0</v>
      </c>
      <c r="P440">
        <v>0</v>
      </c>
      <c r="Q440">
        <v>0</v>
      </c>
    </row>
    <row r="441" spans="1:17" x14ac:dyDescent="0.25">
      <c r="A441" t="s">
        <v>21761</v>
      </c>
      <c r="B441" t="s">
        <v>72</v>
      </c>
      <c r="C441" t="s">
        <v>225</v>
      </c>
      <c r="D441" t="s">
        <v>526</v>
      </c>
      <c r="E441" t="s">
        <v>21471</v>
      </c>
      <c r="F441" t="s">
        <v>4245</v>
      </c>
      <c r="G441">
        <v>0</v>
      </c>
      <c r="H441">
        <v>0</v>
      </c>
      <c r="I441">
        <v>0</v>
      </c>
      <c r="J441">
        <v>0</v>
      </c>
      <c r="K441">
        <v>0</v>
      </c>
      <c r="L441">
        <v>0</v>
      </c>
      <c r="M441">
        <v>15</v>
      </c>
      <c r="N441">
        <v>0</v>
      </c>
      <c r="O441">
        <v>0</v>
      </c>
      <c r="P441">
        <v>0</v>
      </c>
      <c r="Q441">
        <v>0</v>
      </c>
    </row>
    <row r="442" spans="1:17" x14ac:dyDescent="0.25">
      <c r="A442" t="s">
        <v>21762</v>
      </c>
      <c r="B442" t="s">
        <v>72</v>
      </c>
      <c r="C442" t="s">
        <v>225</v>
      </c>
      <c r="D442" t="s">
        <v>526</v>
      </c>
      <c r="E442" t="s">
        <v>21471</v>
      </c>
      <c r="F442" t="s">
        <v>394</v>
      </c>
      <c r="G442">
        <v>0</v>
      </c>
      <c r="H442">
        <v>0</v>
      </c>
      <c r="I442">
        <v>0</v>
      </c>
      <c r="J442">
        <v>0</v>
      </c>
      <c r="K442">
        <v>0</v>
      </c>
      <c r="L442">
        <v>0</v>
      </c>
      <c r="M442">
        <v>0</v>
      </c>
      <c r="N442">
        <v>9</v>
      </c>
      <c r="O442">
        <v>9</v>
      </c>
      <c r="P442">
        <v>0</v>
      </c>
      <c r="Q442">
        <v>0</v>
      </c>
    </row>
    <row r="443" spans="1:17" x14ac:dyDescent="0.25">
      <c r="A443" t="s">
        <v>21763</v>
      </c>
      <c r="B443" t="s">
        <v>72</v>
      </c>
      <c r="C443" t="s">
        <v>225</v>
      </c>
      <c r="D443" t="s">
        <v>526</v>
      </c>
      <c r="E443" t="s">
        <v>21471</v>
      </c>
      <c r="F443" t="s">
        <v>395</v>
      </c>
      <c r="G443">
        <v>0</v>
      </c>
      <c r="H443">
        <v>0</v>
      </c>
      <c r="I443">
        <v>0</v>
      </c>
      <c r="J443">
        <v>0</v>
      </c>
      <c r="K443">
        <v>0</v>
      </c>
      <c r="L443">
        <v>0</v>
      </c>
      <c r="M443">
        <v>0</v>
      </c>
      <c r="N443">
        <v>7</v>
      </c>
      <c r="O443">
        <v>7</v>
      </c>
      <c r="P443">
        <v>0</v>
      </c>
      <c r="Q443">
        <v>0</v>
      </c>
    </row>
    <row r="444" spans="1:17" x14ac:dyDescent="0.25">
      <c r="A444" t="s">
        <v>21764</v>
      </c>
      <c r="B444" t="s">
        <v>72</v>
      </c>
      <c r="C444" t="s">
        <v>225</v>
      </c>
      <c r="D444" t="s">
        <v>526</v>
      </c>
      <c r="E444" t="s">
        <v>21471</v>
      </c>
      <c r="F444" t="s">
        <v>525</v>
      </c>
      <c r="G444">
        <v>15</v>
      </c>
      <c r="H444">
        <v>0</v>
      </c>
      <c r="I444">
        <v>0</v>
      </c>
      <c r="J444">
        <v>0</v>
      </c>
      <c r="K444">
        <v>0</v>
      </c>
      <c r="L444">
        <v>0</v>
      </c>
      <c r="M444">
        <v>0</v>
      </c>
      <c r="N444">
        <v>0</v>
      </c>
      <c r="O444">
        <v>0</v>
      </c>
      <c r="P444">
        <v>0</v>
      </c>
      <c r="Q444">
        <v>0</v>
      </c>
    </row>
    <row r="445" spans="1:17" x14ac:dyDescent="0.25">
      <c r="A445" t="s">
        <v>21765</v>
      </c>
      <c r="B445" t="s">
        <v>74</v>
      </c>
      <c r="C445" t="s">
        <v>115</v>
      </c>
      <c r="D445" t="s">
        <v>526</v>
      </c>
      <c r="E445" t="s">
        <v>21471</v>
      </c>
      <c r="F445" t="s">
        <v>4238</v>
      </c>
      <c r="G445">
        <v>0</v>
      </c>
      <c r="H445">
        <v>0</v>
      </c>
      <c r="I445">
        <v>0</v>
      </c>
      <c r="J445">
        <v>0</v>
      </c>
      <c r="K445">
        <v>0</v>
      </c>
      <c r="L445">
        <v>0</v>
      </c>
      <c r="M445">
        <v>47</v>
      </c>
      <c r="N445">
        <v>0</v>
      </c>
      <c r="O445">
        <v>0</v>
      </c>
      <c r="P445">
        <v>0</v>
      </c>
      <c r="Q445">
        <v>0</v>
      </c>
    </row>
    <row r="446" spans="1:17" x14ac:dyDescent="0.25">
      <c r="A446" t="s">
        <v>21766</v>
      </c>
      <c r="B446" t="s">
        <v>74</v>
      </c>
      <c r="C446" t="s">
        <v>115</v>
      </c>
      <c r="D446" t="s">
        <v>526</v>
      </c>
      <c r="E446" t="s">
        <v>21471</v>
      </c>
      <c r="F446" t="s">
        <v>397</v>
      </c>
      <c r="G446">
        <v>0</v>
      </c>
      <c r="H446">
        <v>47</v>
      </c>
      <c r="I446">
        <v>3</v>
      </c>
      <c r="J446">
        <v>39</v>
      </c>
      <c r="K446">
        <v>4</v>
      </c>
      <c r="L446">
        <v>1</v>
      </c>
      <c r="M446">
        <v>0</v>
      </c>
      <c r="N446">
        <v>0</v>
      </c>
      <c r="O446">
        <v>0</v>
      </c>
      <c r="P446">
        <v>0</v>
      </c>
      <c r="Q446">
        <v>0</v>
      </c>
    </row>
    <row r="447" spans="1:17" x14ac:dyDescent="0.25">
      <c r="A447" t="s">
        <v>21767</v>
      </c>
      <c r="B447" t="s">
        <v>74</v>
      </c>
      <c r="C447" t="s">
        <v>115</v>
      </c>
      <c r="D447" t="s">
        <v>526</v>
      </c>
      <c r="E447" t="s">
        <v>21471</v>
      </c>
      <c r="F447" t="s">
        <v>398</v>
      </c>
      <c r="G447">
        <v>0</v>
      </c>
      <c r="H447">
        <v>47</v>
      </c>
      <c r="I447">
        <v>3</v>
      </c>
      <c r="J447">
        <v>39</v>
      </c>
      <c r="K447">
        <v>4</v>
      </c>
      <c r="L447">
        <v>1</v>
      </c>
      <c r="M447">
        <v>0</v>
      </c>
      <c r="N447">
        <v>0</v>
      </c>
      <c r="O447">
        <v>0</v>
      </c>
      <c r="P447">
        <v>0</v>
      </c>
      <c r="Q447">
        <v>0</v>
      </c>
    </row>
    <row r="448" spans="1:17" x14ac:dyDescent="0.25">
      <c r="A448" t="s">
        <v>21768</v>
      </c>
      <c r="B448" t="s">
        <v>74</v>
      </c>
      <c r="C448" t="s">
        <v>115</v>
      </c>
      <c r="D448" t="s">
        <v>526</v>
      </c>
      <c r="E448" t="s">
        <v>21471</v>
      </c>
      <c r="F448" t="s">
        <v>4242</v>
      </c>
      <c r="G448">
        <v>0</v>
      </c>
      <c r="H448">
        <v>0</v>
      </c>
      <c r="I448">
        <v>0</v>
      </c>
      <c r="J448">
        <v>0</v>
      </c>
      <c r="K448">
        <v>0</v>
      </c>
      <c r="L448">
        <v>0</v>
      </c>
      <c r="M448">
        <v>47</v>
      </c>
      <c r="N448">
        <v>0</v>
      </c>
      <c r="O448">
        <v>0</v>
      </c>
      <c r="P448">
        <v>0</v>
      </c>
      <c r="Q448">
        <v>0</v>
      </c>
    </row>
    <row r="449" spans="1:17" x14ac:dyDescent="0.25">
      <c r="A449" t="s">
        <v>21769</v>
      </c>
      <c r="B449" t="s">
        <v>74</v>
      </c>
      <c r="C449" t="s">
        <v>115</v>
      </c>
      <c r="D449" t="s">
        <v>526</v>
      </c>
      <c r="E449" t="s">
        <v>21471</v>
      </c>
      <c r="F449" t="s">
        <v>399</v>
      </c>
      <c r="G449">
        <v>0</v>
      </c>
      <c r="H449">
        <v>47</v>
      </c>
      <c r="I449">
        <v>3</v>
      </c>
      <c r="J449">
        <v>39</v>
      </c>
      <c r="K449">
        <v>4</v>
      </c>
      <c r="L449">
        <v>1</v>
      </c>
      <c r="M449">
        <v>0</v>
      </c>
      <c r="N449">
        <v>0</v>
      </c>
      <c r="O449">
        <v>0</v>
      </c>
      <c r="P449">
        <v>0</v>
      </c>
      <c r="Q449">
        <v>0</v>
      </c>
    </row>
    <row r="450" spans="1:17" x14ac:dyDescent="0.25">
      <c r="A450" t="s">
        <v>21770</v>
      </c>
      <c r="B450" t="s">
        <v>74</v>
      </c>
      <c r="C450" t="s">
        <v>115</v>
      </c>
      <c r="D450" t="s">
        <v>526</v>
      </c>
      <c r="E450" t="s">
        <v>21471</v>
      </c>
      <c r="F450" t="s">
        <v>4245</v>
      </c>
      <c r="G450">
        <v>0</v>
      </c>
      <c r="H450">
        <v>0</v>
      </c>
      <c r="I450">
        <v>0</v>
      </c>
      <c r="J450">
        <v>0</v>
      </c>
      <c r="K450">
        <v>0</v>
      </c>
      <c r="L450">
        <v>0</v>
      </c>
      <c r="M450">
        <v>47</v>
      </c>
      <c r="N450">
        <v>0</v>
      </c>
      <c r="O450">
        <v>0</v>
      </c>
      <c r="P450">
        <v>0</v>
      </c>
      <c r="Q450">
        <v>0</v>
      </c>
    </row>
    <row r="451" spans="1:17" x14ac:dyDescent="0.25">
      <c r="A451" t="s">
        <v>21771</v>
      </c>
      <c r="B451" t="s">
        <v>74</v>
      </c>
      <c r="C451" t="s">
        <v>115</v>
      </c>
      <c r="D451" t="s">
        <v>526</v>
      </c>
      <c r="E451" t="s">
        <v>21471</v>
      </c>
      <c r="F451" t="s">
        <v>394</v>
      </c>
      <c r="G451">
        <v>0</v>
      </c>
      <c r="H451">
        <v>0</v>
      </c>
      <c r="I451">
        <v>0</v>
      </c>
      <c r="J451">
        <v>0</v>
      </c>
      <c r="K451">
        <v>0</v>
      </c>
      <c r="L451">
        <v>0</v>
      </c>
      <c r="M451">
        <v>0</v>
      </c>
      <c r="N451">
        <v>32</v>
      </c>
      <c r="O451">
        <v>32</v>
      </c>
      <c r="P451">
        <v>0</v>
      </c>
      <c r="Q451">
        <v>0</v>
      </c>
    </row>
    <row r="452" spans="1:17" x14ac:dyDescent="0.25">
      <c r="A452" t="s">
        <v>21772</v>
      </c>
      <c r="B452" t="s">
        <v>74</v>
      </c>
      <c r="C452" t="s">
        <v>115</v>
      </c>
      <c r="D452" t="s">
        <v>526</v>
      </c>
      <c r="E452" t="s">
        <v>21471</v>
      </c>
      <c r="F452" t="s">
        <v>395</v>
      </c>
      <c r="G452">
        <v>0</v>
      </c>
      <c r="H452">
        <v>0</v>
      </c>
      <c r="I452">
        <v>0</v>
      </c>
      <c r="J452">
        <v>0</v>
      </c>
      <c r="K452">
        <v>0</v>
      </c>
      <c r="L452">
        <v>0</v>
      </c>
      <c r="M452">
        <v>0</v>
      </c>
      <c r="N452">
        <v>27</v>
      </c>
      <c r="O452">
        <v>27</v>
      </c>
      <c r="P452">
        <v>0</v>
      </c>
      <c r="Q452">
        <v>0</v>
      </c>
    </row>
    <row r="453" spans="1:17" x14ac:dyDescent="0.25">
      <c r="A453" t="s">
        <v>21773</v>
      </c>
      <c r="B453" t="s">
        <v>74</v>
      </c>
      <c r="C453" t="s">
        <v>115</v>
      </c>
      <c r="D453" t="s">
        <v>526</v>
      </c>
      <c r="E453" t="s">
        <v>21471</v>
      </c>
      <c r="F453" t="s">
        <v>525</v>
      </c>
      <c r="G453">
        <v>47</v>
      </c>
      <c r="H453">
        <v>0</v>
      </c>
      <c r="I453">
        <v>0</v>
      </c>
      <c r="J453">
        <v>0</v>
      </c>
      <c r="K453">
        <v>0</v>
      </c>
      <c r="L453">
        <v>0</v>
      </c>
      <c r="M453">
        <v>0</v>
      </c>
      <c r="N453">
        <v>0</v>
      </c>
      <c r="O453">
        <v>0</v>
      </c>
      <c r="P453">
        <v>0</v>
      </c>
      <c r="Q453">
        <v>0</v>
      </c>
    </row>
    <row r="454" spans="1:17" x14ac:dyDescent="0.25">
      <c r="A454" t="s">
        <v>16072</v>
      </c>
      <c r="B454" t="s">
        <v>74</v>
      </c>
      <c r="C454" t="s">
        <v>115</v>
      </c>
      <c r="D454" t="s">
        <v>12971</v>
      </c>
      <c r="E454" t="s">
        <v>563</v>
      </c>
      <c r="F454" t="s">
        <v>525</v>
      </c>
      <c r="G454">
        <v>6</v>
      </c>
      <c r="H454">
        <v>0</v>
      </c>
      <c r="I454">
        <v>0</v>
      </c>
      <c r="J454">
        <v>0</v>
      </c>
      <c r="K454">
        <v>0</v>
      </c>
      <c r="L454">
        <v>0</v>
      </c>
      <c r="M454">
        <v>0</v>
      </c>
      <c r="N454">
        <v>0</v>
      </c>
      <c r="O454">
        <v>0</v>
      </c>
      <c r="P454">
        <v>0</v>
      </c>
      <c r="Q454">
        <v>0</v>
      </c>
    </row>
    <row r="455" spans="1:17" x14ac:dyDescent="0.25">
      <c r="A455" t="s">
        <v>21774</v>
      </c>
      <c r="B455" t="s">
        <v>74</v>
      </c>
      <c r="C455" t="s">
        <v>115</v>
      </c>
      <c r="D455" t="s">
        <v>12971</v>
      </c>
      <c r="E455" t="s">
        <v>21471</v>
      </c>
      <c r="F455" t="s">
        <v>525</v>
      </c>
      <c r="G455">
        <v>4</v>
      </c>
      <c r="H455">
        <v>0</v>
      </c>
      <c r="I455">
        <v>0</v>
      </c>
      <c r="J455">
        <v>0</v>
      </c>
      <c r="K455">
        <v>0</v>
      </c>
      <c r="L455">
        <v>0</v>
      </c>
      <c r="M455">
        <v>0</v>
      </c>
      <c r="N455">
        <v>0</v>
      </c>
      <c r="O455">
        <v>0</v>
      </c>
      <c r="P455">
        <v>0</v>
      </c>
      <c r="Q455">
        <v>0</v>
      </c>
    </row>
    <row r="456" spans="1:17" x14ac:dyDescent="0.25">
      <c r="A456" t="s">
        <v>16073</v>
      </c>
      <c r="B456" t="s">
        <v>74</v>
      </c>
      <c r="C456" t="s">
        <v>116</v>
      </c>
      <c r="D456" t="s">
        <v>529</v>
      </c>
      <c r="E456" t="s">
        <v>563</v>
      </c>
      <c r="F456" t="s">
        <v>525</v>
      </c>
      <c r="G456">
        <v>2</v>
      </c>
      <c r="H456">
        <v>0</v>
      </c>
      <c r="I456">
        <v>0</v>
      </c>
      <c r="J456">
        <v>0</v>
      </c>
      <c r="K456">
        <v>0</v>
      </c>
      <c r="L456">
        <v>0</v>
      </c>
      <c r="M456">
        <v>0</v>
      </c>
      <c r="N456">
        <v>0</v>
      </c>
      <c r="O456">
        <v>0</v>
      </c>
      <c r="P456">
        <v>0</v>
      </c>
      <c r="Q456">
        <v>0</v>
      </c>
    </row>
    <row r="457" spans="1:17" x14ac:dyDescent="0.25">
      <c r="A457" t="s">
        <v>16074</v>
      </c>
      <c r="B457" t="s">
        <v>74</v>
      </c>
      <c r="C457" t="s">
        <v>116</v>
      </c>
      <c r="D457" t="s">
        <v>526</v>
      </c>
      <c r="E457" t="s">
        <v>563</v>
      </c>
      <c r="F457" t="s">
        <v>396</v>
      </c>
      <c r="G457">
        <v>0</v>
      </c>
      <c r="H457">
        <v>7</v>
      </c>
      <c r="I457">
        <v>2</v>
      </c>
      <c r="J457">
        <v>5</v>
      </c>
      <c r="K457">
        <v>0</v>
      </c>
      <c r="L457">
        <v>0</v>
      </c>
      <c r="M457">
        <v>0</v>
      </c>
      <c r="N457">
        <v>0</v>
      </c>
      <c r="O457">
        <v>0</v>
      </c>
      <c r="P457">
        <v>0</v>
      </c>
      <c r="Q457">
        <v>0</v>
      </c>
    </row>
    <row r="458" spans="1:17" x14ac:dyDescent="0.25">
      <c r="A458" t="s">
        <v>16075</v>
      </c>
      <c r="B458" t="s">
        <v>74</v>
      </c>
      <c r="C458" t="s">
        <v>116</v>
      </c>
      <c r="D458" t="s">
        <v>526</v>
      </c>
      <c r="E458" t="s">
        <v>563</v>
      </c>
      <c r="F458" t="s">
        <v>4236</v>
      </c>
      <c r="G458">
        <v>0</v>
      </c>
      <c r="H458">
        <v>7</v>
      </c>
      <c r="I458">
        <v>2</v>
      </c>
      <c r="J458">
        <v>5</v>
      </c>
      <c r="K458">
        <v>0</v>
      </c>
      <c r="L458">
        <v>0</v>
      </c>
      <c r="M458">
        <v>0</v>
      </c>
      <c r="N458">
        <v>0</v>
      </c>
      <c r="O458">
        <v>0</v>
      </c>
      <c r="P458">
        <v>0</v>
      </c>
      <c r="Q458">
        <v>0</v>
      </c>
    </row>
    <row r="459" spans="1:17" x14ac:dyDescent="0.25">
      <c r="A459" t="s">
        <v>16076</v>
      </c>
      <c r="B459" t="s">
        <v>74</v>
      </c>
      <c r="C459" t="s">
        <v>116</v>
      </c>
      <c r="D459" t="s">
        <v>526</v>
      </c>
      <c r="E459" t="s">
        <v>563</v>
      </c>
      <c r="F459" t="s">
        <v>4238</v>
      </c>
      <c r="G459">
        <v>0</v>
      </c>
      <c r="H459">
        <v>0</v>
      </c>
      <c r="I459">
        <v>0</v>
      </c>
      <c r="J459">
        <v>0</v>
      </c>
      <c r="K459">
        <v>0</v>
      </c>
      <c r="L459">
        <v>0</v>
      </c>
      <c r="M459">
        <v>7</v>
      </c>
      <c r="N459">
        <v>0</v>
      </c>
      <c r="O459">
        <v>0</v>
      </c>
      <c r="P459">
        <v>0</v>
      </c>
      <c r="Q459">
        <v>0</v>
      </c>
    </row>
    <row r="460" spans="1:17" x14ac:dyDescent="0.25">
      <c r="A460" t="s">
        <v>16146</v>
      </c>
      <c r="B460" t="s">
        <v>74</v>
      </c>
      <c r="C460" t="s">
        <v>116</v>
      </c>
      <c r="D460" t="s">
        <v>526</v>
      </c>
      <c r="E460" t="s">
        <v>563</v>
      </c>
      <c r="F460" t="s">
        <v>397</v>
      </c>
      <c r="G460">
        <v>0</v>
      </c>
      <c r="H460">
        <v>7</v>
      </c>
      <c r="I460">
        <v>2</v>
      </c>
      <c r="J460">
        <v>5</v>
      </c>
      <c r="K460">
        <v>0</v>
      </c>
      <c r="L460">
        <v>0</v>
      </c>
      <c r="M460">
        <v>0</v>
      </c>
      <c r="N460">
        <v>0</v>
      </c>
      <c r="O460">
        <v>0</v>
      </c>
      <c r="P460">
        <v>0</v>
      </c>
      <c r="Q460">
        <v>0</v>
      </c>
    </row>
    <row r="461" spans="1:17" x14ac:dyDescent="0.25">
      <c r="A461" t="s">
        <v>16147</v>
      </c>
      <c r="B461" t="s">
        <v>74</v>
      </c>
      <c r="C461" t="s">
        <v>116</v>
      </c>
      <c r="D461" t="s">
        <v>526</v>
      </c>
      <c r="E461" t="s">
        <v>563</v>
      </c>
      <c r="F461" t="s">
        <v>398</v>
      </c>
      <c r="G461">
        <v>0</v>
      </c>
      <c r="H461">
        <v>7</v>
      </c>
      <c r="I461">
        <v>2</v>
      </c>
      <c r="J461">
        <v>5</v>
      </c>
      <c r="K461">
        <v>0</v>
      </c>
      <c r="L461">
        <v>0</v>
      </c>
      <c r="M461">
        <v>0</v>
      </c>
      <c r="N461">
        <v>0</v>
      </c>
      <c r="O461">
        <v>0</v>
      </c>
      <c r="P461">
        <v>0</v>
      </c>
      <c r="Q461">
        <v>0</v>
      </c>
    </row>
    <row r="462" spans="1:17" x14ac:dyDescent="0.25">
      <c r="A462" t="s">
        <v>16148</v>
      </c>
      <c r="B462" t="s">
        <v>74</v>
      </c>
      <c r="C462" t="s">
        <v>116</v>
      </c>
      <c r="D462" t="s">
        <v>526</v>
      </c>
      <c r="E462" t="s">
        <v>563</v>
      </c>
      <c r="F462" t="s">
        <v>4242</v>
      </c>
      <c r="G462">
        <v>0</v>
      </c>
      <c r="H462">
        <v>0</v>
      </c>
      <c r="I462">
        <v>0</v>
      </c>
      <c r="J462">
        <v>0</v>
      </c>
      <c r="K462">
        <v>0</v>
      </c>
      <c r="L462">
        <v>0</v>
      </c>
      <c r="M462">
        <v>7</v>
      </c>
      <c r="N462">
        <v>0</v>
      </c>
      <c r="O462">
        <v>0</v>
      </c>
      <c r="P462">
        <v>0</v>
      </c>
      <c r="Q462">
        <v>0</v>
      </c>
    </row>
    <row r="463" spans="1:17" x14ac:dyDescent="0.25">
      <c r="A463" t="s">
        <v>16149</v>
      </c>
      <c r="B463" t="s">
        <v>74</v>
      </c>
      <c r="C463" t="s">
        <v>116</v>
      </c>
      <c r="D463" t="s">
        <v>526</v>
      </c>
      <c r="E463" t="s">
        <v>563</v>
      </c>
      <c r="F463" t="s">
        <v>399</v>
      </c>
      <c r="G463">
        <v>0</v>
      </c>
      <c r="H463">
        <v>7</v>
      </c>
      <c r="I463">
        <v>2</v>
      </c>
      <c r="J463">
        <v>5</v>
      </c>
      <c r="K463">
        <v>0</v>
      </c>
      <c r="L463">
        <v>0</v>
      </c>
      <c r="M463">
        <v>0</v>
      </c>
      <c r="N463">
        <v>0</v>
      </c>
      <c r="O463">
        <v>0</v>
      </c>
      <c r="P463">
        <v>0</v>
      </c>
      <c r="Q463">
        <v>0</v>
      </c>
    </row>
    <row r="464" spans="1:17" x14ac:dyDescent="0.25">
      <c r="A464" t="s">
        <v>16150</v>
      </c>
      <c r="B464" t="s">
        <v>74</v>
      </c>
      <c r="C464" t="s">
        <v>116</v>
      </c>
      <c r="D464" t="s">
        <v>526</v>
      </c>
      <c r="E464" t="s">
        <v>563</v>
      </c>
      <c r="F464" t="s">
        <v>4245</v>
      </c>
      <c r="G464">
        <v>0</v>
      </c>
      <c r="H464">
        <v>0</v>
      </c>
      <c r="I464">
        <v>0</v>
      </c>
      <c r="J464">
        <v>0</v>
      </c>
      <c r="K464">
        <v>0</v>
      </c>
      <c r="L464">
        <v>0</v>
      </c>
      <c r="M464">
        <v>7</v>
      </c>
      <c r="N464">
        <v>0</v>
      </c>
      <c r="O464">
        <v>0</v>
      </c>
      <c r="P464">
        <v>0</v>
      </c>
      <c r="Q464">
        <v>0</v>
      </c>
    </row>
    <row r="465" spans="1:17" x14ac:dyDescent="0.25">
      <c r="A465" t="s">
        <v>16151</v>
      </c>
      <c r="B465" t="s">
        <v>74</v>
      </c>
      <c r="C465" t="s">
        <v>116</v>
      </c>
      <c r="D465" t="s">
        <v>526</v>
      </c>
      <c r="E465" t="s">
        <v>563</v>
      </c>
      <c r="F465" t="s">
        <v>394</v>
      </c>
      <c r="G465">
        <v>0</v>
      </c>
      <c r="H465">
        <v>0</v>
      </c>
      <c r="I465">
        <v>0</v>
      </c>
      <c r="J465">
        <v>0</v>
      </c>
      <c r="K465">
        <v>0</v>
      </c>
      <c r="L465">
        <v>0</v>
      </c>
      <c r="M465">
        <v>0</v>
      </c>
      <c r="N465">
        <v>2</v>
      </c>
      <c r="O465">
        <v>2</v>
      </c>
      <c r="P465">
        <v>0</v>
      </c>
      <c r="Q465">
        <v>0</v>
      </c>
    </row>
    <row r="466" spans="1:17" x14ac:dyDescent="0.25">
      <c r="A466" t="s">
        <v>16152</v>
      </c>
      <c r="B466" t="s">
        <v>74</v>
      </c>
      <c r="C466" t="s">
        <v>116</v>
      </c>
      <c r="D466" t="s">
        <v>526</v>
      </c>
      <c r="E466" t="s">
        <v>563</v>
      </c>
      <c r="F466" t="s">
        <v>395</v>
      </c>
      <c r="G466">
        <v>0</v>
      </c>
      <c r="H466">
        <v>0</v>
      </c>
      <c r="I466">
        <v>0</v>
      </c>
      <c r="J466">
        <v>0</v>
      </c>
      <c r="K466">
        <v>0</v>
      </c>
      <c r="L466">
        <v>0</v>
      </c>
      <c r="M466">
        <v>0</v>
      </c>
      <c r="N466">
        <v>2</v>
      </c>
      <c r="O466">
        <v>2</v>
      </c>
      <c r="P466">
        <v>0</v>
      </c>
      <c r="Q466">
        <v>0</v>
      </c>
    </row>
    <row r="467" spans="1:17" x14ac:dyDescent="0.25">
      <c r="A467" t="s">
        <v>16153</v>
      </c>
      <c r="B467" t="s">
        <v>74</v>
      </c>
      <c r="C467" t="s">
        <v>116</v>
      </c>
      <c r="D467" t="s">
        <v>526</v>
      </c>
      <c r="E467" t="s">
        <v>563</v>
      </c>
      <c r="F467" t="s">
        <v>525</v>
      </c>
      <c r="G467">
        <v>7</v>
      </c>
      <c r="H467">
        <v>0</v>
      </c>
      <c r="I467">
        <v>0</v>
      </c>
      <c r="J467">
        <v>0</v>
      </c>
      <c r="K467">
        <v>0</v>
      </c>
      <c r="L467">
        <v>0</v>
      </c>
      <c r="M467">
        <v>0</v>
      </c>
      <c r="N467">
        <v>0</v>
      </c>
      <c r="O467">
        <v>0</v>
      </c>
      <c r="P467">
        <v>0</v>
      </c>
      <c r="Q467">
        <v>0</v>
      </c>
    </row>
    <row r="468" spans="1:17" x14ac:dyDescent="0.25">
      <c r="A468" t="s">
        <v>21775</v>
      </c>
      <c r="B468" t="s">
        <v>74</v>
      </c>
      <c r="C468" t="s">
        <v>116</v>
      </c>
      <c r="D468" t="s">
        <v>526</v>
      </c>
      <c r="E468" t="s">
        <v>21471</v>
      </c>
      <c r="F468" t="s">
        <v>396</v>
      </c>
      <c r="G468">
        <v>0</v>
      </c>
      <c r="H468">
        <v>7</v>
      </c>
      <c r="I468">
        <v>1</v>
      </c>
      <c r="J468">
        <v>6</v>
      </c>
      <c r="K468">
        <v>0</v>
      </c>
      <c r="L468">
        <v>0</v>
      </c>
      <c r="M468">
        <v>0</v>
      </c>
      <c r="N468">
        <v>0</v>
      </c>
      <c r="O468">
        <v>0</v>
      </c>
      <c r="P468">
        <v>0</v>
      </c>
      <c r="Q468">
        <v>0</v>
      </c>
    </row>
    <row r="469" spans="1:17" x14ac:dyDescent="0.25">
      <c r="A469" t="s">
        <v>21776</v>
      </c>
      <c r="B469" t="s">
        <v>74</v>
      </c>
      <c r="C469" t="s">
        <v>116</v>
      </c>
      <c r="D469" t="s">
        <v>526</v>
      </c>
      <c r="E469" t="s">
        <v>21471</v>
      </c>
      <c r="F469" t="s">
        <v>4236</v>
      </c>
      <c r="G469">
        <v>0</v>
      </c>
      <c r="H469">
        <v>7</v>
      </c>
      <c r="I469">
        <v>0</v>
      </c>
      <c r="J469">
        <v>7</v>
      </c>
      <c r="K469">
        <v>0</v>
      </c>
      <c r="L469">
        <v>0</v>
      </c>
      <c r="M469">
        <v>0</v>
      </c>
      <c r="N469">
        <v>0</v>
      </c>
      <c r="O469">
        <v>0</v>
      </c>
      <c r="P469">
        <v>0</v>
      </c>
      <c r="Q469">
        <v>0</v>
      </c>
    </row>
    <row r="470" spans="1:17" x14ac:dyDescent="0.25">
      <c r="A470" t="s">
        <v>21777</v>
      </c>
      <c r="B470" t="s">
        <v>74</v>
      </c>
      <c r="C470" t="s">
        <v>116</v>
      </c>
      <c r="D470" t="s">
        <v>526</v>
      </c>
      <c r="E470" t="s">
        <v>21471</v>
      </c>
      <c r="F470" t="s">
        <v>4238</v>
      </c>
      <c r="G470">
        <v>0</v>
      </c>
      <c r="H470">
        <v>0</v>
      </c>
      <c r="I470">
        <v>0</v>
      </c>
      <c r="J470">
        <v>0</v>
      </c>
      <c r="K470">
        <v>0</v>
      </c>
      <c r="L470">
        <v>0</v>
      </c>
      <c r="M470">
        <v>7</v>
      </c>
      <c r="N470">
        <v>0</v>
      </c>
      <c r="O470">
        <v>0</v>
      </c>
      <c r="P470">
        <v>0</v>
      </c>
      <c r="Q470">
        <v>0</v>
      </c>
    </row>
    <row r="471" spans="1:17" x14ac:dyDescent="0.25">
      <c r="A471" t="s">
        <v>21778</v>
      </c>
      <c r="B471" t="s">
        <v>74</v>
      </c>
      <c r="C471" t="s">
        <v>116</v>
      </c>
      <c r="D471" t="s">
        <v>526</v>
      </c>
      <c r="E471" t="s">
        <v>21471</v>
      </c>
      <c r="F471" t="s">
        <v>397</v>
      </c>
      <c r="G471">
        <v>0</v>
      </c>
      <c r="H471">
        <v>7</v>
      </c>
      <c r="I471">
        <v>0</v>
      </c>
      <c r="J471">
        <v>7</v>
      </c>
      <c r="K471">
        <v>0</v>
      </c>
      <c r="L471">
        <v>0</v>
      </c>
      <c r="M471">
        <v>0</v>
      </c>
      <c r="N471">
        <v>0</v>
      </c>
      <c r="O471">
        <v>0</v>
      </c>
      <c r="P471">
        <v>0</v>
      </c>
      <c r="Q471">
        <v>0</v>
      </c>
    </row>
    <row r="472" spans="1:17" x14ac:dyDescent="0.25">
      <c r="A472" t="s">
        <v>21779</v>
      </c>
      <c r="B472" t="s">
        <v>72</v>
      </c>
      <c r="C472" t="s">
        <v>99</v>
      </c>
      <c r="D472" t="s">
        <v>526</v>
      </c>
      <c r="E472" t="s">
        <v>21471</v>
      </c>
      <c r="F472" t="s">
        <v>4245</v>
      </c>
      <c r="G472">
        <v>0</v>
      </c>
      <c r="H472">
        <v>0</v>
      </c>
      <c r="I472">
        <v>0</v>
      </c>
      <c r="J472">
        <v>0</v>
      </c>
      <c r="K472">
        <v>0</v>
      </c>
      <c r="L472">
        <v>0</v>
      </c>
      <c r="M472">
        <v>72</v>
      </c>
      <c r="N472">
        <v>0</v>
      </c>
      <c r="O472">
        <v>0</v>
      </c>
      <c r="P472">
        <v>0</v>
      </c>
      <c r="Q472">
        <v>0</v>
      </c>
    </row>
    <row r="473" spans="1:17" x14ac:dyDescent="0.25">
      <c r="A473" t="s">
        <v>21780</v>
      </c>
      <c r="B473" t="s">
        <v>72</v>
      </c>
      <c r="C473" t="s">
        <v>99</v>
      </c>
      <c r="D473" t="s">
        <v>526</v>
      </c>
      <c r="E473" t="s">
        <v>21471</v>
      </c>
      <c r="F473" t="s">
        <v>394</v>
      </c>
      <c r="G473">
        <v>0</v>
      </c>
      <c r="H473">
        <v>0</v>
      </c>
      <c r="I473">
        <v>0</v>
      </c>
      <c r="J473">
        <v>0</v>
      </c>
      <c r="K473">
        <v>0</v>
      </c>
      <c r="L473">
        <v>0</v>
      </c>
      <c r="M473">
        <v>0</v>
      </c>
      <c r="N473">
        <v>61</v>
      </c>
      <c r="O473">
        <v>58</v>
      </c>
      <c r="P473">
        <v>3</v>
      </c>
      <c r="Q473">
        <v>0</v>
      </c>
    </row>
    <row r="474" spans="1:17" x14ac:dyDescent="0.25">
      <c r="A474" t="s">
        <v>21781</v>
      </c>
      <c r="B474" t="s">
        <v>72</v>
      </c>
      <c r="C474" t="s">
        <v>99</v>
      </c>
      <c r="D474" t="s">
        <v>526</v>
      </c>
      <c r="E474" t="s">
        <v>21471</v>
      </c>
      <c r="F474" t="s">
        <v>395</v>
      </c>
      <c r="G474">
        <v>0</v>
      </c>
      <c r="H474">
        <v>0</v>
      </c>
      <c r="I474">
        <v>0</v>
      </c>
      <c r="J474">
        <v>0</v>
      </c>
      <c r="K474">
        <v>0</v>
      </c>
      <c r="L474">
        <v>0</v>
      </c>
      <c r="M474">
        <v>0</v>
      </c>
      <c r="N474">
        <v>55</v>
      </c>
      <c r="O474">
        <v>53</v>
      </c>
      <c r="P474">
        <v>2</v>
      </c>
      <c r="Q474">
        <v>0</v>
      </c>
    </row>
    <row r="475" spans="1:17" x14ac:dyDescent="0.25">
      <c r="A475" t="s">
        <v>21782</v>
      </c>
      <c r="B475" t="s">
        <v>72</v>
      </c>
      <c r="C475" t="s">
        <v>99</v>
      </c>
      <c r="D475" t="s">
        <v>526</v>
      </c>
      <c r="E475" t="s">
        <v>21471</v>
      </c>
      <c r="F475" t="s">
        <v>525</v>
      </c>
      <c r="G475">
        <v>72</v>
      </c>
      <c r="H475">
        <v>0</v>
      </c>
      <c r="I475">
        <v>0</v>
      </c>
      <c r="J475">
        <v>0</v>
      </c>
      <c r="K475">
        <v>0</v>
      </c>
      <c r="L475">
        <v>0</v>
      </c>
      <c r="M475">
        <v>0</v>
      </c>
      <c r="N475">
        <v>0</v>
      </c>
      <c r="O475">
        <v>0</v>
      </c>
      <c r="P475">
        <v>0</v>
      </c>
      <c r="Q475">
        <v>0</v>
      </c>
    </row>
    <row r="476" spans="1:17" x14ac:dyDescent="0.25">
      <c r="A476" t="s">
        <v>14144</v>
      </c>
      <c r="B476" t="s">
        <v>72</v>
      </c>
      <c r="C476" t="s">
        <v>99</v>
      </c>
      <c r="D476" t="s">
        <v>527</v>
      </c>
      <c r="E476" t="s">
        <v>563</v>
      </c>
      <c r="F476" t="s">
        <v>528</v>
      </c>
      <c r="G476">
        <v>0</v>
      </c>
      <c r="H476">
        <v>0</v>
      </c>
      <c r="I476">
        <v>0</v>
      </c>
      <c r="J476">
        <v>0</v>
      </c>
      <c r="K476">
        <v>0</v>
      </c>
      <c r="L476">
        <v>0</v>
      </c>
      <c r="M476">
        <v>0</v>
      </c>
      <c r="N476">
        <v>8</v>
      </c>
      <c r="O476">
        <v>7</v>
      </c>
      <c r="P476">
        <v>1</v>
      </c>
      <c r="Q476">
        <v>0</v>
      </c>
    </row>
    <row r="477" spans="1:17" x14ac:dyDescent="0.25">
      <c r="A477" t="s">
        <v>14145</v>
      </c>
      <c r="B477" t="s">
        <v>72</v>
      </c>
      <c r="C477" t="s">
        <v>99</v>
      </c>
      <c r="D477" t="s">
        <v>527</v>
      </c>
      <c r="E477" t="s">
        <v>563</v>
      </c>
      <c r="F477" t="s">
        <v>525</v>
      </c>
      <c r="G477">
        <v>8</v>
      </c>
      <c r="H477">
        <v>0</v>
      </c>
      <c r="I477">
        <v>0</v>
      </c>
      <c r="J477">
        <v>0</v>
      </c>
      <c r="K477">
        <v>0</v>
      </c>
      <c r="L477">
        <v>0</v>
      </c>
      <c r="M477">
        <v>0</v>
      </c>
      <c r="N477">
        <v>0</v>
      </c>
      <c r="O477">
        <v>0</v>
      </c>
      <c r="P477">
        <v>0</v>
      </c>
      <c r="Q477">
        <v>0</v>
      </c>
    </row>
    <row r="478" spans="1:17" x14ac:dyDescent="0.25">
      <c r="A478" t="s">
        <v>21783</v>
      </c>
      <c r="B478" t="s">
        <v>72</v>
      </c>
      <c r="C478" t="s">
        <v>99</v>
      </c>
      <c r="D478" t="s">
        <v>527</v>
      </c>
      <c r="E478" t="s">
        <v>21471</v>
      </c>
      <c r="F478" t="s">
        <v>528</v>
      </c>
      <c r="G478">
        <v>0</v>
      </c>
      <c r="H478">
        <v>0</v>
      </c>
      <c r="I478">
        <v>0</v>
      </c>
      <c r="J478">
        <v>0</v>
      </c>
      <c r="K478">
        <v>0</v>
      </c>
      <c r="L478">
        <v>0</v>
      </c>
      <c r="M478">
        <v>0</v>
      </c>
      <c r="N478">
        <v>8</v>
      </c>
      <c r="O478">
        <v>8</v>
      </c>
      <c r="P478">
        <v>0</v>
      </c>
      <c r="Q478">
        <v>0</v>
      </c>
    </row>
    <row r="479" spans="1:17" x14ac:dyDescent="0.25">
      <c r="A479" t="s">
        <v>21784</v>
      </c>
      <c r="B479" t="s">
        <v>72</v>
      </c>
      <c r="C479" t="s">
        <v>99</v>
      </c>
      <c r="D479" t="s">
        <v>527</v>
      </c>
      <c r="E479" t="s">
        <v>21471</v>
      </c>
      <c r="F479" t="s">
        <v>525</v>
      </c>
      <c r="G479">
        <v>8</v>
      </c>
      <c r="H479">
        <v>0</v>
      </c>
      <c r="I479">
        <v>0</v>
      </c>
      <c r="J479">
        <v>0</v>
      </c>
      <c r="K479">
        <v>0</v>
      </c>
      <c r="L479">
        <v>0</v>
      </c>
      <c r="M479">
        <v>0</v>
      </c>
      <c r="N479">
        <v>0</v>
      </c>
      <c r="O479">
        <v>0</v>
      </c>
      <c r="P479">
        <v>0</v>
      </c>
      <c r="Q479">
        <v>0</v>
      </c>
    </row>
    <row r="480" spans="1:17" x14ac:dyDescent="0.25">
      <c r="A480" t="s">
        <v>15293</v>
      </c>
      <c r="B480" t="s">
        <v>72</v>
      </c>
      <c r="C480" t="s">
        <v>99</v>
      </c>
      <c r="D480" t="s">
        <v>12971</v>
      </c>
      <c r="E480" t="s">
        <v>563</v>
      </c>
      <c r="F480" t="s">
        <v>525</v>
      </c>
      <c r="G480">
        <v>12</v>
      </c>
      <c r="H480">
        <v>0</v>
      </c>
      <c r="I480">
        <v>0</v>
      </c>
      <c r="J480">
        <v>0</v>
      </c>
      <c r="K480">
        <v>0</v>
      </c>
      <c r="L480">
        <v>0</v>
      </c>
      <c r="M480">
        <v>0</v>
      </c>
      <c r="N480">
        <v>0</v>
      </c>
      <c r="O480">
        <v>0</v>
      </c>
      <c r="P480">
        <v>0</v>
      </c>
      <c r="Q480">
        <v>0</v>
      </c>
    </row>
    <row r="481" spans="1:17" x14ac:dyDescent="0.25">
      <c r="A481" t="s">
        <v>21785</v>
      </c>
      <c r="B481" t="s">
        <v>72</v>
      </c>
      <c r="C481" t="s">
        <v>99</v>
      </c>
      <c r="D481" t="s">
        <v>12971</v>
      </c>
      <c r="E481" t="s">
        <v>21471</v>
      </c>
      <c r="F481" t="s">
        <v>525</v>
      </c>
      <c r="G481">
        <v>8</v>
      </c>
      <c r="H481">
        <v>0</v>
      </c>
      <c r="I481">
        <v>0</v>
      </c>
      <c r="J481">
        <v>0</v>
      </c>
      <c r="K481">
        <v>0</v>
      </c>
      <c r="L481">
        <v>0</v>
      </c>
      <c r="M481">
        <v>0</v>
      </c>
      <c r="N481">
        <v>0</v>
      </c>
      <c r="O481">
        <v>0</v>
      </c>
      <c r="P481">
        <v>0</v>
      </c>
      <c r="Q481">
        <v>0</v>
      </c>
    </row>
    <row r="482" spans="1:17" x14ac:dyDescent="0.25">
      <c r="A482" t="s">
        <v>15294</v>
      </c>
      <c r="B482" t="s">
        <v>72</v>
      </c>
      <c r="C482" t="s">
        <v>100</v>
      </c>
      <c r="D482" t="s">
        <v>529</v>
      </c>
      <c r="E482" t="s">
        <v>563</v>
      </c>
      <c r="F482" t="s">
        <v>525</v>
      </c>
      <c r="G482">
        <v>3</v>
      </c>
      <c r="H482">
        <v>0</v>
      </c>
      <c r="I482">
        <v>0</v>
      </c>
      <c r="J482">
        <v>0</v>
      </c>
      <c r="K482">
        <v>0</v>
      </c>
      <c r="L482">
        <v>0</v>
      </c>
      <c r="M482">
        <v>0</v>
      </c>
      <c r="N482">
        <v>0</v>
      </c>
      <c r="O482">
        <v>0</v>
      </c>
      <c r="P482">
        <v>0</v>
      </c>
      <c r="Q482">
        <v>0</v>
      </c>
    </row>
    <row r="483" spans="1:17" x14ac:dyDescent="0.25">
      <c r="A483" t="s">
        <v>21786</v>
      </c>
      <c r="B483" t="s">
        <v>72</v>
      </c>
      <c r="C483" t="s">
        <v>100</v>
      </c>
      <c r="D483" t="s">
        <v>529</v>
      </c>
      <c r="E483" t="s">
        <v>21471</v>
      </c>
      <c r="F483" t="s">
        <v>525</v>
      </c>
      <c r="G483">
        <v>2</v>
      </c>
      <c r="H483">
        <v>0</v>
      </c>
      <c r="I483">
        <v>0</v>
      </c>
      <c r="J483">
        <v>0</v>
      </c>
      <c r="K483">
        <v>0</v>
      </c>
      <c r="L483">
        <v>0</v>
      </c>
      <c r="M483">
        <v>0</v>
      </c>
      <c r="N483">
        <v>0</v>
      </c>
      <c r="O483">
        <v>0</v>
      </c>
      <c r="P483">
        <v>0</v>
      </c>
      <c r="Q483">
        <v>0</v>
      </c>
    </row>
    <row r="484" spans="1:17" x14ac:dyDescent="0.25">
      <c r="A484" t="s">
        <v>15295</v>
      </c>
      <c r="B484" t="s">
        <v>72</v>
      </c>
      <c r="C484" t="s">
        <v>100</v>
      </c>
      <c r="D484" t="s">
        <v>526</v>
      </c>
      <c r="E484" t="s">
        <v>563</v>
      </c>
      <c r="F484" t="s">
        <v>396</v>
      </c>
      <c r="G484">
        <v>0</v>
      </c>
      <c r="H484">
        <v>9</v>
      </c>
      <c r="I484">
        <v>0</v>
      </c>
      <c r="J484">
        <v>9</v>
      </c>
      <c r="K484">
        <v>0</v>
      </c>
      <c r="L484">
        <v>0</v>
      </c>
      <c r="M484">
        <v>0</v>
      </c>
      <c r="N484">
        <v>0</v>
      </c>
      <c r="O484">
        <v>0</v>
      </c>
      <c r="P484">
        <v>0</v>
      </c>
      <c r="Q484">
        <v>0</v>
      </c>
    </row>
    <row r="485" spans="1:17" x14ac:dyDescent="0.25">
      <c r="A485" t="s">
        <v>15296</v>
      </c>
      <c r="B485" t="s">
        <v>72</v>
      </c>
      <c r="C485" t="s">
        <v>100</v>
      </c>
      <c r="D485" t="s">
        <v>526</v>
      </c>
      <c r="E485" t="s">
        <v>563</v>
      </c>
      <c r="F485" t="s">
        <v>4236</v>
      </c>
      <c r="G485">
        <v>0</v>
      </c>
      <c r="H485">
        <v>9</v>
      </c>
      <c r="I485">
        <v>0</v>
      </c>
      <c r="J485">
        <v>9</v>
      </c>
      <c r="K485">
        <v>0</v>
      </c>
      <c r="L485">
        <v>0</v>
      </c>
      <c r="M485">
        <v>0</v>
      </c>
      <c r="N485">
        <v>0</v>
      </c>
      <c r="O485">
        <v>0</v>
      </c>
      <c r="P485">
        <v>0</v>
      </c>
      <c r="Q485">
        <v>0</v>
      </c>
    </row>
    <row r="486" spans="1:17" x14ac:dyDescent="0.25">
      <c r="A486" t="s">
        <v>15297</v>
      </c>
      <c r="B486" t="s">
        <v>72</v>
      </c>
      <c r="C486" t="s">
        <v>100</v>
      </c>
      <c r="D486" t="s">
        <v>526</v>
      </c>
      <c r="E486" t="s">
        <v>563</v>
      </c>
      <c r="F486" t="s">
        <v>4238</v>
      </c>
      <c r="G486">
        <v>0</v>
      </c>
      <c r="H486">
        <v>0</v>
      </c>
      <c r="I486">
        <v>0</v>
      </c>
      <c r="J486">
        <v>0</v>
      </c>
      <c r="K486">
        <v>0</v>
      </c>
      <c r="L486">
        <v>0</v>
      </c>
      <c r="M486">
        <v>9</v>
      </c>
      <c r="N486">
        <v>0</v>
      </c>
      <c r="O486">
        <v>0</v>
      </c>
      <c r="P486">
        <v>0</v>
      </c>
      <c r="Q486">
        <v>0</v>
      </c>
    </row>
    <row r="487" spans="1:17" x14ac:dyDescent="0.25">
      <c r="A487" t="s">
        <v>15298</v>
      </c>
      <c r="B487" t="s">
        <v>72</v>
      </c>
      <c r="C487" t="s">
        <v>100</v>
      </c>
      <c r="D487" t="s">
        <v>526</v>
      </c>
      <c r="E487" t="s">
        <v>563</v>
      </c>
      <c r="F487" t="s">
        <v>397</v>
      </c>
      <c r="G487">
        <v>0</v>
      </c>
      <c r="H487">
        <v>9</v>
      </c>
      <c r="I487">
        <v>0</v>
      </c>
      <c r="J487">
        <v>9</v>
      </c>
      <c r="K487">
        <v>0</v>
      </c>
      <c r="L487">
        <v>0</v>
      </c>
      <c r="M487">
        <v>0</v>
      </c>
      <c r="N487">
        <v>0</v>
      </c>
      <c r="O487">
        <v>0</v>
      </c>
      <c r="P487">
        <v>0</v>
      </c>
      <c r="Q487">
        <v>0</v>
      </c>
    </row>
    <row r="488" spans="1:17" x14ac:dyDescent="0.25">
      <c r="A488" t="s">
        <v>15299</v>
      </c>
      <c r="B488" t="s">
        <v>72</v>
      </c>
      <c r="C488" t="s">
        <v>100</v>
      </c>
      <c r="D488" t="s">
        <v>526</v>
      </c>
      <c r="E488" t="s">
        <v>563</v>
      </c>
      <c r="F488" t="s">
        <v>398</v>
      </c>
      <c r="G488">
        <v>0</v>
      </c>
      <c r="H488">
        <v>9</v>
      </c>
      <c r="I488">
        <v>0</v>
      </c>
      <c r="J488">
        <v>9</v>
      </c>
      <c r="K488">
        <v>0</v>
      </c>
      <c r="L488">
        <v>0</v>
      </c>
      <c r="M488">
        <v>0</v>
      </c>
      <c r="N488">
        <v>0</v>
      </c>
      <c r="O488">
        <v>0</v>
      </c>
      <c r="P488">
        <v>0</v>
      </c>
      <c r="Q488">
        <v>0</v>
      </c>
    </row>
    <row r="489" spans="1:17" x14ac:dyDescent="0.25">
      <c r="A489" t="s">
        <v>15300</v>
      </c>
      <c r="B489" t="s">
        <v>72</v>
      </c>
      <c r="C489" t="s">
        <v>100</v>
      </c>
      <c r="D489" t="s">
        <v>526</v>
      </c>
      <c r="E489" t="s">
        <v>563</v>
      </c>
      <c r="F489" t="s">
        <v>4242</v>
      </c>
      <c r="G489">
        <v>0</v>
      </c>
      <c r="H489">
        <v>0</v>
      </c>
      <c r="I489">
        <v>0</v>
      </c>
      <c r="J489">
        <v>0</v>
      </c>
      <c r="K489">
        <v>0</v>
      </c>
      <c r="L489">
        <v>0</v>
      </c>
      <c r="M489">
        <v>9</v>
      </c>
      <c r="N489">
        <v>0</v>
      </c>
      <c r="O489">
        <v>0</v>
      </c>
      <c r="P489">
        <v>0</v>
      </c>
      <c r="Q489">
        <v>0</v>
      </c>
    </row>
    <row r="490" spans="1:17" x14ac:dyDescent="0.25">
      <c r="A490" t="s">
        <v>15301</v>
      </c>
      <c r="B490" t="s">
        <v>72</v>
      </c>
      <c r="C490" t="s">
        <v>100</v>
      </c>
      <c r="D490" t="s">
        <v>526</v>
      </c>
      <c r="E490" t="s">
        <v>563</v>
      </c>
      <c r="F490" t="s">
        <v>399</v>
      </c>
      <c r="G490">
        <v>0</v>
      </c>
      <c r="H490">
        <v>9</v>
      </c>
      <c r="I490">
        <v>0</v>
      </c>
      <c r="J490">
        <v>9</v>
      </c>
      <c r="K490">
        <v>0</v>
      </c>
      <c r="L490">
        <v>0</v>
      </c>
      <c r="M490">
        <v>0</v>
      </c>
      <c r="N490">
        <v>0</v>
      </c>
      <c r="O490">
        <v>0</v>
      </c>
      <c r="P490">
        <v>0</v>
      </c>
      <c r="Q490">
        <v>0</v>
      </c>
    </row>
    <row r="491" spans="1:17" x14ac:dyDescent="0.25">
      <c r="A491" t="s">
        <v>15302</v>
      </c>
      <c r="B491" t="s">
        <v>72</v>
      </c>
      <c r="C491" t="s">
        <v>100</v>
      </c>
      <c r="D491" t="s">
        <v>526</v>
      </c>
      <c r="E491" t="s">
        <v>563</v>
      </c>
      <c r="F491" t="s">
        <v>4245</v>
      </c>
      <c r="G491">
        <v>0</v>
      </c>
      <c r="H491">
        <v>0</v>
      </c>
      <c r="I491">
        <v>0</v>
      </c>
      <c r="J491">
        <v>0</v>
      </c>
      <c r="K491">
        <v>0</v>
      </c>
      <c r="L491">
        <v>0</v>
      </c>
      <c r="M491">
        <v>9</v>
      </c>
      <c r="N491">
        <v>0</v>
      </c>
      <c r="O491">
        <v>0</v>
      </c>
      <c r="P491">
        <v>0</v>
      </c>
      <c r="Q491">
        <v>0</v>
      </c>
    </row>
    <row r="492" spans="1:17" x14ac:dyDescent="0.25">
      <c r="A492" t="s">
        <v>15303</v>
      </c>
      <c r="B492" t="s">
        <v>72</v>
      </c>
      <c r="C492" t="s">
        <v>100</v>
      </c>
      <c r="D492" t="s">
        <v>526</v>
      </c>
      <c r="E492" t="s">
        <v>563</v>
      </c>
      <c r="F492" t="s">
        <v>394</v>
      </c>
      <c r="G492">
        <v>0</v>
      </c>
      <c r="H492">
        <v>0</v>
      </c>
      <c r="I492">
        <v>0</v>
      </c>
      <c r="J492">
        <v>0</v>
      </c>
      <c r="K492">
        <v>0</v>
      </c>
      <c r="L492">
        <v>0</v>
      </c>
      <c r="M492">
        <v>0</v>
      </c>
      <c r="N492">
        <v>8</v>
      </c>
      <c r="O492">
        <v>8</v>
      </c>
      <c r="P492">
        <v>0</v>
      </c>
      <c r="Q492">
        <v>0</v>
      </c>
    </row>
    <row r="493" spans="1:17" x14ac:dyDescent="0.25">
      <c r="A493" t="s">
        <v>15304</v>
      </c>
      <c r="B493" t="s">
        <v>72</v>
      </c>
      <c r="C493" t="s">
        <v>100</v>
      </c>
      <c r="D493" t="s">
        <v>526</v>
      </c>
      <c r="E493" t="s">
        <v>563</v>
      </c>
      <c r="F493" t="s">
        <v>395</v>
      </c>
      <c r="G493">
        <v>0</v>
      </c>
      <c r="H493">
        <v>0</v>
      </c>
      <c r="I493">
        <v>0</v>
      </c>
      <c r="J493">
        <v>0</v>
      </c>
      <c r="K493">
        <v>0</v>
      </c>
      <c r="L493">
        <v>0</v>
      </c>
      <c r="M493">
        <v>0</v>
      </c>
      <c r="N493">
        <v>6</v>
      </c>
      <c r="O493">
        <v>6</v>
      </c>
      <c r="P493">
        <v>0</v>
      </c>
      <c r="Q493">
        <v>0</v>
      </c>
    </row>
    <row r="494" spans="1:17" x14ac:dyDescent="0.25">
      <c r="A494" t="s">
        <v>15305</v>
      </c>
      <c r="B494" t="s">
        <v>72</v>
      </c>
      <c r="C494" t="s">
        <v>100</v>
      </c>
      <c r="D494" t="s">
        <v>526</v>
      </c>
      <c r="E494" t="s">
        <v>563</v>
      </c>
      <c r="F494" t="s">
        <v>525</v>
      </c>
      <c r="G494">
        <v>9</v>
      </c>
      <c r="H494">
        <v>0</v>
      </c>
      <c r="I494">
        <v>0</v>
      </c>
      <c r="J494">
        <v>0</v>
      </c>
      <c r="K494">
        <v>0</v>
      </c>
      <c r="L494">
        <v>0</v>
      </c>
      <c r="M494">
        <v>0</v>
      </c>
      <c r="N494">
        <v>0</v>
      </c>
      <c r="O494">
        <v>0</v>
      </c>
      <c r="P494">
        <v>0</v>
      </c>
      <c r="Q494">
        <v>0</v>
      </c>
    </row>
    <row r="495" spans="1:17" x14ac:dyDescent="0.25">
      <c r="A495" t="s">
        <v>21787</v>
      </c>
      <c r="B495" t="s">
        <v>72</v>
      </c>
      <c r="C495" t="s">
        <v>100</v>
      </c>
      <c r="D495" t="s">
        <v>526</v>
      </c>
      <c r="E495" t="s">
        <v>21471</v>
      </c>
      <c r="F495" t="s">
        <v>396</v>
      </c>
      <c r="G495">
        <v>0</v>
      </c>
      <c r="H495">
        <v>11</v>
      </c>
      <c r="I495">
        <v>1</v>
      </c>
      <c r="J495">
        <v>8</v>
      </c>
      <c r="K495">
        <v>2</v>
      </c>
      <c r="L495">
        <v>0</v>
      </c>
      <c r="M495">
        <v>0</v>
      </c>
      <c r="N495">
        <v>0</v>
      </c>
      <c r="O495">
        <v>0</v>
      </c>
      <c r="P495">
        <v>0</v>
      </c>
      <c r="Q495">
        <v>0</v>
      </c>
    </row>
    <row r="496" spans="1:17" x14ac:dyDescent="0.25">
      <c r="A496" t="s">
        <v>21788</v>
      </c>
      <c r="B496" t="s">
        <v>72</v>
      </c>
      <c r="C496" t="s">
        <v>100</v>
      </c>
      <c r="D496" t="s">
        <v>526</v>
      </c>
      <c r="E496" t="s">
        <v>21471</v>
      </c>
      <c r="F496" t="s">
        <v>4236</v>
      </c>
      <c r="G496">
        <v>0</v>
      </c>
      <c r="H496">
        <v>11</v>
      </c>
      <c r="I496">
        <v>1</v>
      </c>
      <c r="J496">
        <v>8</v>
      </c>
      <c r="K496">
        <v>2</v>
      </c>
      <c r="L496">
        <v>0</v>
      </c>
      <c r="M496">
        <v>0</v>
      </c>
      <c r="N496">
        <v>0</v>
      </c>
      <c r="O496">
        <v>0</v>
      </c>
      <c r="P496">
        <v>0</v>
      </c>
      <c r="Q496">
        <v>0</v>
      </c>
    </row>
    <row r="497" spans="1:17" x14ac:dyDescent="0.25">
      <c r="A497" t="s">
        <v>21789</v>
      </c>
      <c r="B497" t="s">
        <v>72</v>
      </c>
      <c r="C497" t="s">
        <v>100</v>
      </c>
      <c r="D497" t="s">
        <v>526</v>
      </c>
      <c r="E497" t="s">
        <v>21471</v>
      </c>
      <c r="F497" t="s">
        <v>4238</v>
      </c>
      <c r="G497">
        <v>0</v>
      </c>
      <c r="H497">
        <v>0</v>
      </c>
      <c r="I497">
        <v>0</v>
      </c>
      <c r="J497">
        <v>0</v>
      </c>
      <c r="K497">
        <v>0</v>
      </c>
      <c r="L497">
        <v>0</v>
      </c>
      <c r="M497">
        <v>11</v>
      </c>
      <c r="N497">
        <v>0</v>
      </c>
      <c r="O497">
        <v>0</v>
      </c>
      <c r="P497">
        <v>0</v>
      </c>
      <c r="Q497">
        <v>0</v>
      </c>
    </row>
    <row r="498" spans="1:17" x14ac:dyDescent="0.25">
      <c r="A498" t="s">
        <v>21790</v>
      </c>
      <c r="B498" t="s">
        <v>72</v>
      </c>
      <c r="C498" t="s">
        <v>100</v>
      </c>
      <c r="D498" t="s">
        <v>526</v>
      </c>
      <c r="E498" t="s">
        <v>21471</v>
      </c>
      <c r="F498" t="s">
        <v>397</v>
      </c>
      <c r="G498">
        <v>0</v>
      </c>
      <c r="H498">
        <v>11</v>
      </c>
      <c r="I498">
        <v>1</v>
      </c>
      <c r="J498">
        <v>8</v>
      </c>
      <c r="K498">
        <v>2</v>
      </c>
      <c r="L498">
        <v>0</v>
      </c>
      <c r="M498">
        <v>0</v>
      </c>
      <c r="N498">
        <v>0</v>
      </c>
      <c r="O498">
        <v>0</v>
      </c>
      <c r="P498">
        <v>0</v>
      </c>
      <c r="Q498">
        <v>0</v>
      </c>
    </row>
    <row r="499" spans="1:17" x14ac:dyDescent="0.25">
      <c r="A499" t="s">
        <v>21791</v>
      </c>
      <c r="B499" t="s">
        <v>72</v>
      </c>
      <c r="C499" t="s">
        <v>100</v>
      </c>
      <c r="D499" t="s">
        <v>526</v>
      </c>
      <c r="E499" t="s">
        <v>21471</v>
      </c>
      <c r="F499" t="s">
        <v>398</v>
      </c>
      <c r="G499">
        <v>0</v>
      </c>
      <c r="H499">
        <v>11</v>
      </c>
      <c r="I499">
        <v>1</v>
      </c>
      <c r="J499">
        <v>8</v>
      </c>
      <c r="K499">
        <v>2</v>
      </c>
      <c r="L499">
        <v>0</v>
      </c>
      <c r="M499">
        <v>0</v>
      </c>
      <c r="N499">
        <v>0</v>
      </c>
      <c r="O499">
        <v>0</v>
      </c>
      <c r="P499">
        <v>0</v>
      </c>
      <c r="Q499">
        <v>0</v>
      </c>
    </row>
    <row r="500" spans="1:17" x14ac:dyDescent="0.25">
      <c r="A500" t="s">
        <v>21792</v>
      </c>
      <c r="B500" t="s">
        <v>72</v>
      </c>
      <c r="C500" t="s">
        <v>100</v>
      </c>
      <c r="D500" t="s">
        <v>526</v>
      </c>
      <c r="E500" t="s">
        <v>21471</v>
      </c>
      <c r="F500" t="s">
        <v>4242</v>
      </c>
      <c r="G500">
        <v>0</v>
      </c>
      <c r="H500">
        <v>0</v>
      </c>
      <c r="I500">
        <v>0</v>
      </c>
      <c r="J500">
        <v>0</v>
      </c>
      <c r="K500">
        <v>0</v>
      </c>
      <c r="L500">
        <v>0</v>
      </c>
      <c r="M500">
        <v>11</v>
      </c>
      <c r="N500">
        <v>0</v>
      </c>
      <c r="O500">
        <v>0</v>
      </c>
      <c r="P500">
        <v>0</v>
      </c>
      <c r="Q500">
        <v>0</v>
      </c>
    </row>
    <row r="501" spans="1:17" x14ac:dyDescent="0.25">
      <c r="A501" t="s">
        <v>21793</v>
      </c>
      <c r="B501" t="s">
        <v>72</v>
      </c>
      <c r="C501" t="s">
        <v>100</v>
      </c>
      <c r="D501" t="s">
        <v>526</v>
      </c>
      <c r="E501" t="s">
        <v>21471</v>
      </c>
      <c r="F501" t="s">
        <v>399</v>
      </c>
      <c r="G501">
        <v>0</v>
      </c>
      <c r="H501">
        <v>11</v>
      </c>
      <c r="I501">
        <v>1</v>
      </c>
      <c r="J501">
        <v>8</v>
      </c>
      <c r="K501">
        <v>2</v>
      </c>
      <c r="L501">
        <v>0</v>
      </c>
      <c r="M501">
        <v>0</v>
      </c>
      <c r="N501">
        <v>0</v>
      </c>
      <c r="O501">
        <v>0</v>
      </c>
      <c r="P501">
        <v>0</v>
      </c>
      <c r="Q501">
        <v>0</v>
      </c>
    </row>
    <row r="502" spans="1:17" x14ac:dyDescent="0.25">
      <c r="A502" t="s">
        <v>21794</v>
      </c>
      <c r="B502" t="s">
        <v>72</v>
      </c>
      <c r="C502" t="s">
        <v>100</v>
      </c>
      <c r="D502" t="s">
        <v>526</v>
      </c>
      <c r="E502" t="s">
        <v>21471</v>
      </c>
      <c r="F502" t="s">
        <v>4245</v>
      </c>
      <c r="G502">
        <v>0</v>
      </c>
      <c r="H502">
        <v>0</v>
      </c>
      <c r="I502">
        <v>0</v>
      </c>
      <c r="J502">
        <v>0</v>
      </c>
      <c r="K502">
        <v>0</v>
      </c>
      <c r="L502">
        <v>0</v>
      </c>
      <c r="M502">
        <v>11</v>
      </c>
      <c r="N502">
        <v>0</v>
      </c>
      <c r="O502">
        <v>0</v>
      </c>
      <c r="P502">
        <v>0</v>
      </c>
      <c r="Q502">
        <v>0</v>
      </c>
    </row>
    <row r="503" spans="1:17" x14ac:dyDescent="0.25">
      <c r="A503" t="s">
        <v>21795</v>
      </c>
      <c r="B503" t="s">
        <v>72</v>
      </c>
      <c r="C503" t="s">
        <v>161</v>
      </c>
      <c r="D503" t="s">
        <v>526</v>
      </c>
      <c r="E503" t="s">
        <v>21471</v>
      </c>
      <c r="F503" t="s">
        <v>4238</v>
      </c>
      <c r="G503">
        <v>0</v>
      </c>
      <c r="H503">
        <v>0</v>
      </c>
      <c r="I503">
        <v>0</v>
      </c>
      <c r="J503">
        <v>0</v>
      </c>
      <c r="K503">
        <v>0</v>
      </c>
      <c r="L503">
        <v>0</v>
      </c>
      <c r="M503">
        <v>7</v>
      </c>
      <c r="N503">
        <v>0</v>
      </c>
      <c r="O503">
        <v>0</v>
      </c>
      <c r="P503">
        <v>0</v>
      </c>
      <c r="Q503">
        <v>0</v>
      </c>
    </row>
    <row r="504" spans="1:17" x14ac:dyDescent="0.25">
      <c r="A504" t="s">
        <v>21796</v>
      </c>
      <c r="B504" t="s">
        <v>72</v>
      </c>
      <c r="C504" t="s">
        <v>161</v>
      </c>
      <c r="D504" t="s">
        <v>526</v>
      </c>
      <c r="E504" t="s">
        <v>21471</v>
      </c>
      <c r="F504" t="s">
        <v>397</v>
      </c>
      <c r="G504">
        <v>0</v>
      </c>
      <c r="H504">
        <v>7</v>
      </c>
      <c r="I504">
        <v>0</v>
      </c>
      <c r="J504">
        <v>6</v>
      </c>
      <c r="K504">
        <v>1</v>
      </c>
      <c r="L504">
        <v>0</v>
      </c>
      <c r="M504">
        <v>0</v>
      </c>
      <c r="N504">
        <v>0</v>
      </c>
      <c r="O504">
        <v>0</v>
      </c>
      <c r="P504">
        <v>0</v>
      </c>
      <c r="Q504">
        <v>0</v>
      </c>
    </row>
    <row r="505" spans="1:17" x14ac:dyDescent="0.25">
      <c r="A505" t="s">
        <v>21797</v>
      </c>
      <c r="B505" t="s">
        <v>72</v>
      </c>
      <c r="C505" t="s">
        <v>161</v>
      </c>
      <c r="D505" t="s">
        <v>526</v>
      </c>
      <c r="E505" t="s">
        <v>21471</v>
      </c>
      <c r="F505" t="s">
        <v>398</v>
      </c>
      <c r="G505">
        <v>0</v>
      </c>
      <c r="H505">
        <v>7</v>
      </c>
      <c r="I505">
        <v>0</v>
      </c>
      <c r="J505">
        <v>6</v>
      </c>
      <c r="K505">
        <v>1</v>
      </c>
      <c r="L505">
        <v>0</v>
      </c>
      <c r="M505">
        <v>0</v>
      </c>
      <c r="N505">
        <v>0</v>
      </c>
      <c r="O505">
        <v>0</v>
      </c>
      <c r="P505">
        <v>0</v>
      </c>
      <c r="Q505">
        <v>0</v>
      </c>
    </row>
    <row r="506" spans="1:17" x14ac:dyDescent="0.25">
      <c r="A506" t="s">
        <v>21798</v>
      </c>
      <c r="B506" t="s">
        <v>72</v>
      </c>
      <c r="C506" t="s">
        <v>161</v>
      </c>
      <c r="D506" t="s">
        <v>526</v>
      </c>
      <c r="E506" t="s">
        <v>21471</v>
      </c>
      <c r="F506" t="s">
        <v>4242</v>
      </c>
      <c r="G506">
        <v>0</v>
      </c>
      <c r="H506">
        <v>0</v>
      </c>
      <c r="I506">
        <v>0</v>
      </c>
      <c r="J506">
        <v>0</v>
      </c>
      <c r="K506">
        <v>0</v>
      </c>
      <c r="L506">
        <v>0</v>
      </c>
      <c r="M506">
        <v>7</v>
      </c>
      <c r="N506">
        <v>0</v>
      </c>
      <c r="O506">
        <v>0</v>
      </c>
      <c r="P506">
        <v>0</v>
      </c>
      <c r="Q506">
        <v>0</v>
      </c>
    </row>
    <row r="507" spans="1:17" x14ac:dyDescent="0.25">
      <c r="A507" t="s">
        <v>21799</v>
      </c>
      <c r="B507" t="s">
        <v>72</v>
      </c>
      <c r="C507" t="s">
        <v>161</v>
      </c>
      <c r="D507" t="s">
        <v>526</v>
      </c>
      <c r="E507" t="s">
        <v>21471</v>
      </c>
      <c r="F507" t="s">
        <v>399</v>
      </c>
      <c r="G507">
        <v>0</v>
      </c>
      <c r="H507">
        <v>7</v>
      </c>
      <c r="I507">
        <v>0</v>
      </c>
      <c r="J507">
        <v>6</v>
      </c>
      <c r="K507">
        <v>1</v>
      </c>
      <c r="L507">
        <v>0</v>
      </c>
      <c r="M507">
        <v>0</v>
      </c>
      <c r="N507">
        <v>0</v>
      </c>
      <c r="O507">
        <v>0</v>
      </c>
      <c r="P507">
        <v>0</v>
      </c>
      <c r="Q507">
        <v>0</v>
      </c>
    </row>
    <row r="508" spans="1:17" x14ac:dyDescent="0.25">
      <c r="A508" t="s">
        <v>21800</v>
      </c>
      <c r="B508" t="s">
        <v>72</v>
      </c>
      <c r="C508" t="s">
        <v>161</v>
      </c>
      <c r="D508" t="s">
        <v>526</v>
      </c>
      <c r="E508" t="s">
        <v>21471</v>
      </c>
      <c r="F508" t="s">
        <v>4245</v>
      </c>
      <c r="G508">
        <v>0</v>
      </c>
      <c r="H508">
        <v>0</v>
      </c>
      <c r="I508">
        <v>0</v>
      </c>
      <c r="J508">
        <v>0</v>
      </c>
      <c r="K508">
        <v>0</v>
      </c>
      <c r="L508">
        <v>0</v>
      </c>
      <c r="M508">
        <v>7</v>
      </c>
      <c r="N508">
        <v>0</v>
      </c>
      <c r="O508">
        <v>0</v>
      </c>
      <c r="P508">
        <v>0</v>
      </c>
      <c r="Q508">
        <v>0</v>
      </c>
    </row>
    <row r="509" spans="1:17" x14ac:dyDescent="0.25">
      <c r="A509" t="s">
        <v>21801</v>
      </c>
      <c r="B509" t="s">
        <v>72</v>
      </c>
      <c r="C509" t="s">
        <v>161</v>
      </c>
      <c r="D509" t="s">
        <v>526</v>
      </c>
      <c r="E509" t="s">
        <v>21471</v>
      </c>
      <c r="F509" t="s">
        <v>394</v>
      </c>
      <c r="G509">
        <v>0</v>
      </c>
      <c r="H509">
        <v>0</v>
      </c>
      <c r="I509">
        <v>0</v>
      </c>
      <c r="J509">
        <v>0</v>
      </c>
      <c r="K509">
        <v>0</v>
      </c>
      <c r="L509">
        <v>0</v>
      </c>
      <c r="M509">
        <v>0</v>
      </c>
      <c r="N509">
        <v>7</v>
      </c>
      <c r="O509">
        <v>6</v>
      </c>
      <c r="P509">
        <v>1</v>
      </c>
      <c r="Q509">
        <v>0</v>
      </c>
    </row>
    <row r="510" spans="1:17" x14ac:dyDescent="0.25">
      <c r="A510" t="s">
        <v>21802</v>
      </c>
      <c r="B510" t="s">
        <v>72</v>
      </c>
      <c r="C510" t="s">
        <v>161</v>
      </c>
      <c r="D510" t="s">
        <v>526</v>
      </c>
      <c r="E510" t="s">
        <v>21471</v>
      </c>
      <c r="F510" t="s">
        <v>395</v>
      </c>
      <c r="G510">
        <v>0</v>
      </c>
      <c r="H510">
        <v>0</v>
      </c>
      <c r="I510">
        <v>0</v>
      </c>
      <c r="J510">
        <v>0</v>
      </c>
      <c r="K510">
        <v>0</v>
      </c>
      <c r="L510">
        <v>0</v>
      </c>
      <c r="M510">
        <v>0</v>
      </c>
      <c r="N510">
        <v>7</v>
      </c>
      <c r="O510">
        <v>6</v>
      </c>
      <c r="P510">
        <v>1</v>
      </c>
      <c r="Q510">
        <v>0</v>
      </c>
    </row>
    <row r="511" spans="1:17" x14ac:dyDescent="0.25">
      <c r="A511" t="s">
        <v>21803</v>
      </c>
      <c r="B511" t="s">
        <v>72</v>
      </c>
      <c r="C511" t="s">
        <v>161</v>
      </c>
      <c r="D511" t="s">
        <v>526</v>
      </c>
      <c r="E511" t="s">
        <v>21471</v>
      </c>
      <c r="F511" t="s">
        <v>525</v>
      </c>
      <c r="G511">
        <v>7</v>
      </c>
      <c r="H511">
        <v>0</v>
      </c>
      <c r="I511">
        <v>0</v>
      </c>
      <c r="J511">
        <v>0</v>
      </c>
      <c r="K511">
        <v>0</v>
      </c>
      <c r="L511">
        <v>0</v>
      </c>
      <c r="M511">
        <v>0</v>
      </c>
      <c r="N511">
        <v>0</v>
      </c>
      <c r="O511">
        <v>0</v>
      </c>
      <c r="P511">
        <v>0</v>
      </c>
      <c r="Q511">
        <v>0</v>
      </c>
    </row>
    <row r="512" spans="1:17" x14ac:dyDescent="0.25">
      <c r="A512" t="s">
        <v>15818</v>
      </c>
      <c r="B512" t="s">
        <v>72</v>
      </c>
      <c r="C512" t="s">
        <v>161</v>
      </c>
      <c r="D512" t="s">
        <v>527</v>
      </c>
      <c r="E512" t="s">
        <v>563</v>
      </c>
      <c r="F512" t="s">
        <v>528</v>
      </c>
      <c r="G512">
        <v>0</v>
      </c>
      <c r="H512">
        <v>0</v>
      </c>
      <c r="I512">
        <v>0</v>
      </c>
      <c r="J512">
        <v>0</v>
      </c>
      <c r="K512">
        <v>0</v>
      </c>
      <c r="L512">
        <v>0</v>
      </c>
      <c r="M512">
        <v>0</v>
      </c>
      <c r="N512">
        <v>1</v>
      </c>
      <c r="O512">
        <v>0</v>
      </c>
      <c r="P512">
        <v>1</v>
      </c>
      <c r="Q512">
        <v>0</v>
      </c>
    </row>
    <row r="513" spans="1:17" x14ac:dyDescent="0.25">
      <c r="A513" t="s">
        <v>15819</v>
      </c>
      <c r="B513" t="s">
        <v>72</v>
      </c>
      <c r="C513" t="s">
        <v>161</v>
      </c>
      <c r="D513" t="s">
        <v>527</v>
      </c>
      <c r="E513" t="s">
        <v>563</v>
      </c>
      <c r="F513" t="s">
        <v>525</v>
      </c>
      <c r="G513">
        <v>1</v>
      </c>
      <c r="H513">
        <v>0</v>
      </c>
      <c r="I513">
        <v>0</v>
      </c>
      <c r="J513">
        <v>0</v>
      </c>
      <c r="K513">
        <v>0</v>
      </c>
      <c r="L513">
        <v>0</v>
      </c>
      <c r="M513">
        <v>0</v>
      </c>
      <c r="N513">
        <v>0</v>
      </c>
      <c r="O513">
        <v>0</v>
      </c>
      <c r="P513">
        <v>0</v>
      </c>
      <c r="Q513">
        <v>0</v>
      </c>
    </row>
    <row r="514" spans="1:17" x14ac:dyDescent="0.25">
      <c r="A514" t="s">
        <v>21804</v>
      </c>
      <c r="B514" t="s">
        <v>72</v>
      </c>
      <c r="C514" t="s">
        <v>161</v>
      </c>
      <c r="D514" t="s">
        <v>527</v>
      </c>
      <c r="E514" t="s">
        <v>21471</v>
      </c>
      <c r="F514" t="s">
        <v>528</v>
      </c>
      <c r="G514">
        <v>0</v>
      </c>
      <c r="H514">
        <v>0</v>
      </c>
      <c r="I514">
        <v>0</v>
      </c>
      <c r="J514">
        <v>0</v>
      </c>
      <c r="K514">
        <v>0</v>
      </c>
      <c r="L514">
        <v>0</v>
      </c>
      <c r="M514">
        <v>0</v>
      </c>
      <c r="N514">
        <v>1</v>
      </c>
      <c r="O514">
        <v>1</v>
      </c>
      <c r="P514">
        <v>0</v>
      </c>
      <c r="Q514">
        <v>0</v>
      </c>
    </row>
    <row r="515" spans="1:17" x14ac:dyDescent="0.25">
      <c r="A515" t="s">
        <v>21805</v>
      </c>
      <c r="B515" t="s">
        <v>72</v>
      </c>
      <c r="C515" t="s">
        <v>161</v>
      </c>
      <c r="D515" t="s">
        <v>527</v>
      </c>
      <c r="E515" t="s">
        <v>21471</v>
      </c>
      <c r="F515" t="s">
        <v>525</v>
      </c>
      <c r="G515">
        <v>1</v>
      </c>
      <c r="H515">
        <v>0</v>
      </c>
      <c r="I515">
        <v>0</v>
      </c>
      <c r="J515">
        <v>0</v>
      </c>
      <c r="K515">
        <v>0</v>
      </c>
      <c r="L515">
        <v>0</v>
      </c>
      <c r="M515">
        <v>0</v>
      </c>
      <c r="N515">
        <v>0</v>
      </c>
      <c r="O515">
        <v>0</v>
      </c>
      <c r="P515">
        <v>0</v>
      </c>
      <c r="Q515">
        <v>0</v>
      </c>
    </row>
    <row r="516" spans="1:17" x14ac:dyDescent="0.25">
      <c r="A516" t="s">
        <v>15820</v>
      </c>
      <c r="B516" t="s">
        <v>72</v>
      </c>
      <c r="C516" t="s">
        <v>162</v>
      </c>
      <c r="D516" t="s">
        <v>529</v>
      </c>
      <c r="E516" t="s">
        <v>563</v>
      </c>
      <c r="F516" t="s">
        <v>525</v>
      </c>
      <c r="G516">
        <v>11</v>
      </c>
      <c r="H516">
        <v>0</v>
      </c>
      <c r="I516">
        <v>0</v>
      </c>
      <c r="J516">
        <v>0</v>
      </c>
      <c r="K516">
        <v>0</v>
      </c>
      <c r="L516">
        <v>0</v>
      </c>
      <c r="M516">
        <v>0</v>
      </c>
      <c r="N516">
        <v>0</v>
      </c>
      <c r="O516">
        <v>0</v>
      </c>
      <c r="P516">
        <v>0</v>
      </c>
      <c r="Q516">
        <v>0</v>
      </c>
    </row>
    <row r="517" spans="1:17" x14ac:dyDescent="0.25">
      <c r="A517" t="s">
        <v>21806</v>
      </c>
      <c r="B517" t="s">
        <v>72</v>
      </c>
      <c r="C517" t="s">
        <v>162</v>
      </c>
      <c r="D517" t="s">
        <v>529</v>
      </c>
      <c r="E517" t="s">
        <v>21471</v>
      </c>
      <c r="F517" t="s">
        <v>525</v>
      </c>
      <c r="G517">
        <v>11</v>
      </c>
      <c r="H517">
        <v>0</v>
      </c>
      <c r="I517">
        <v>0</v>
      </c>
      <c r="J517">
        <v>0</v>
      </c>
      <c r="K517">
        <v>0</v>
      </c>
      <c r="L517">
        <v>0</v>
      </c>
      <c r="M517">
        <v>0</v>
      </c>
      <c r="N517">
        <v>0</v>
      </c>
      <c r="O517">
        <v>0</v>
      </c>
      <c r="P517">
        <v>0</v>
      </c>
      <c r="Q517">
        <v>0</v>
      </c>
    </row>
    <row r="518" spans="1:17" x14ac:dyDescent="0.25">
      <c r="A518" t="s">
        <v>15821</v>
      </c>
      <c r="B518" t="s">
        <v>72</v>
      </c>
      <c r="C518" t="s">
        <v>162</v>
      </c>
      <c r="D518" t="s">
        <v>526</v>
      </c>
      <c r="E518" t="s">
        <v>563</v>
      </c>
      <c r="F518" t="s">
        <v>396</v>
      </c>
      <c r="G518">
        <v>0</v>
      </c>
      <c r="H518">
        <v>24</v>
      </c>
      <c r="I518">
        <v>2</v>
      </c>
      <c r="J518">
        <v>22</v>
      </c>
      <c r="K518">
        <v>0</v>
      </c>
      <c r="L518">
        <v>0</v>
      </c>
      <c r="M518">
        <v>0</v>
      </c>
      <c r="N518">
        <v>0</v>
      </c>
      <c r="O518">
        <v>0</v>
      </c>
      <c r="P518">
        <v>0</v>
      </c>
      <c r="Q518">
        <v>0</v>
      </c>
    </row>
    <row r="519" spans="1:17" x14ac:dyDescent="0.25">
      <c r="A519" t="s">
        <v>15822</v>
      </c>
      <c r="B519" t="s">
        <v>72</v>
      </c>
      <c r="C519" t="s">
        <v>162</v>
      </c>
      <c r="D519" t="s">
        <v>526</v>
      </c>
      <c r="E519" t="s">
        <v>563</v>
      </c>
      <c r="F519" t="s">
        <v>4236</v>
      </c>
      <c r="G519">
        <v>0</v>
      </c>
      <c r="H519">
        <v>24</v>
      </c>
      <c r="I519">
        <v>1</v>
      </c>
      <c r="J519">
        <v>23</v>
      </c>
      <c r="K519">
        <v>0</v>
      </c>
      <c r="L519">
        <v>0</v>
      </c>
      <c r="M519">
        <v>0</v>
      </c>
      <c r="N519">
        <v>0</v>
      </c>
      <c r="O519">
        <v>0</v>
      </c>
      <c r="P519">
        <v>0</v>
      </c>
      <c r="Q519">
        <v>0</v>
      </c>
    </row>
    <row r="520" spans="1:17" x14ac:dyDescent="0.25">
      <c r="A520" t="s">
        <v>15823</v>
      </c>
      <c r="B520" t="s">
        <v>72</v>
      </c>
      <c r="C520" t="s">
        <v>162</v>
      </c>
      <c r="D520" t="s">
        <v>526</v>
      </c>
      <c r="E520" t="s">
        <v>563</v>
      </c>
      <c r="F520" t="s">
        <v>4238</v>
      </c>
      <c r="G520">
        <v>0</v>
      </c>
      <c r="H520">
        <v>0</v>
      </c>
      <c r="I520">
        <v>0</v>
      </c>
      <c r="J520">
        <v>0</v>
      </c>
      <c r="K520">
        <v>0</v>
      </c>
      <c r="L520">
        <v>0</v>
      </c>
      <c r="M520">
        <v>24</v>
      </c>
      <c r="N520">
        <v>0</v>
      </c>
      <c r="O520">
        <v>0</v>
      </c>
      <c r="P520">
        <v>0</v>
      </c>
      <c r="Q520">
        <v>0</v>
      </c>
    </row>
    <row r="521" spans="1:17" x14ac:dyDescent="0.25">
      <c r="A521" t="s">
        <v>15824</v>
      </c>
      <c r="B521" t="s">
        <v>72</v>
      </c>
      <c r="C521" t="s">
        <v>162</v>
      </c>
      <c r="D521" t="s">
        <v>526</v>
      </c>
      <c r="E521" t="s">
        <v>563</v>
      </c>
      <c r="F521" t="s">
        <v>397</v>
      </c>
      <c r="G521">
        <v>0</v>
      </c>
      <c r="H521">
        <v>24</v>
      </c>
      <c r="I521">
        <v>1</v>
      </c>
      <c r="J521">
        <v>23</v>
      </c>
      <c r="K521">
        <v>0</v>
      </c>
      <c r="L521">
        <v>0</v>
      </c>
      <c r="M521">
        <v>0</v>
      </c>
      <c r="N521">
        <v>0</v>
      </c>
      <c r="O521">
        <v>0</v>
      </c>
      <c r="P521">
        <v>0</v>
      </c>
      <c r="Q521">
        <v>0</v>
      </c>
    </row>
    <row r="522" spans="1:17" x14ac:dyDescent="0.25">
      <c r="A522" t="s">
        <v>15825</v>
      </c>
      <c r="B522" t="s">
        <v>72</v>
      </c>
      <c r="C522" t="s">
        <v>162</v>
      </c>
      <c r="D522" t="s">
        <v>526</v>
      </c>
      <c r="E522" t="s">
        <v>563</v>
      </c>
      <c r="F522" t="s">
        <v>398</v>
      </c>
      <c r="G522">
        <v>0</v>
      </c>
      <c r="H522">
        <v>24</v>
      </c>
      <c r="I522">
        <v>1</v>
      </c>
      <c r="J522">
        <v>23</v>
      </c>
      <c r="K522">
        <v>0</v>
      </c>
      <c r="L522">
        <v>0</v>
      </c>
      <c r="M522">
        <v>0</v>
      </c>
      <c r="N522">
        <v>0</v>
      </c>
      <c r="O522">
        <v>0</v>
      </c>
      <c r="P522">
        <v>0</v>
      </c>
      <c r="Q522">
        <v>0</v>
      </c>
    </row>
    <row r="523" spans="1:17" x14ac:dyDescent="0.25">
      <c r="A523" t="s">
        <v>15826</v>
      </c>
      <c r="B523" t="s">
        <v>72</v>
      </c>
      <c r="C523" t="s">
        <v>162</v>
      </c>
      <c r="D523" t="s">
        <v>526</v>
      </c>
      <c r="E523" t="s">
        <v>563</v>
      </c>
      <c r="F523" t="s">
        <v>4242</v>
      </c>
      <c r="G523">
        <v>0</v>
      </c>
      <c r="H523">
        <v>0</v>
      </c>
      <c r="I523">
        <v>0</v>
      </c>
      <c r="J523">
        <v>0</v>
      </c>
      <c r="K523">
        <v>0</v>
      </c>
      <c r="L523">
        <v>0</v>
      </c>
      <c r="M523">
        <v>24</v>
      </c>
      <c r="N523">
        <v>0</v>
      </c>
      <c r="O523">
        <v>0</v>
      </c>
      <c r="P523">
        <v>0</v>
      </c>
      <c r="Q523">
        <v>0</v>
      </c>
    </row>
    <row r="524" spans="1:17" x14ac:dyDescent="0.25">
      <c r="A524" t="s">
        <v>15827</v>
      </c>
      <c r="B524" t="s">
        <v>72</v>
      </c>
      <c r="C524" t="s">
        <v>162</v>
      </c>
      <c r="D524" t="s">
        <v>526</v>
      </c>
      <c r="E524" t="s">
        <v>563</v>
      </c>
      <c r="F524" t="s">
        <v>399</v>
      </c>
      <c r="G524">
        <v>0</v>
      </c>
      <c r="H524">
        <v>24</v>
      </c>
      <c r="I524">
        <v>1</v>
      </c>
      <c r="J524">
        <v>23</v>
      </c>
      <c r="K524">
        <v>0</v>
      </c>
      <c r="L524">
        <v>0</v>
      </c>
      <c r="M524">
        <v>0</v>
      </c>
      <c r="N524">
        <v>0</v>
      </c>
      <c r="O524">
        <v>0</v>
      </c>
      <c r="P524">
        <v>0</v>
      </c>
      <c r="Q524">
        <v>0</v>
      </c>
    </row>
    <row r="525" spans="1:17" x14ac:dyDescent="0.25">
      <c r="A525" t="s">
        <v>15828</v>
      </c>
      <c r="B525" t="s">
        <v>72</v>
      </c>
      <c r="C525" t="s">
        <v>162</v>
      </c>
      <c r="D525" t="s">
        <v>526</v>
      </c>
      <c r="E525" t="s">
        <v>563</v>
      </c>
      <c r="F525" t="s">
        <v>4245</v>
      </c>
      <c r="G525">
        <v>0</v>
      </c>
      <c r="H525">
        <v>0</v>
      </c>
      <c r="I525">
        <v>0</v>
      </c>
      <c r="J525">
        <v>0</v>
      </c>
      <c r="K525">
        <v>0</v>
      </c>
      <c r="L525">
        <v>0</v>
      </c>
      <c r="M525">
        <v>24</v>
      </c>
      <c r="N525">
        <v>0</v>
      </c>
      <c r="O525">
        <v>0</v>
      </c>
      <c r="P525">
        <v>0</v>
      </c>
      <c r="Q525">
        <v>0</v>
      </c>
    </row>
    <row r="526" spans="1:17" x14ac:dyDescent="0.25">
      <c r="A526" t="s">
        <v>15829</v>
      </c>
      <c r="B526" t="s">
        <v>72</v>
      </c>
      <c r="C526" t="s">
        <v>162</v>
      </c>
      <c r="D526" t="s">
        <v>526</v>
      </c>
      <c r="E526" t="s">
        <v>563</v>
      </c>
      <c r="F526" t="s">
        <v>394</v>
      </c>
      <c r="G526">
        <v>0</v>
      </c>
      <c r="H526">
        <v>0</v>
      </c>
      <c r="I526">
        <v>0</v>
      </c>
      <c r="J526">
        <v>0</v>
      </c>
      <c r="K526">
        <v>0</v>
      </c>
      <c r="L526">
        <v>0</v>
      </c>
      <c r="M526">
        <v>0</v>
      </c>
      <c r="N526">
        <v>22</v>
      </c>
      <c r="O526">
        <v>22</v>
      </c>
      <c r="P526">
        <v>0</v>
      </c>
      <c r="Q526">
        <v>0</v>
      </c>
    </row>
    <row r="527" spans="1:17" x14ac:dyDescent="0.25">
      <c r="A527" t="s">
        <v>15830</v>
      </c>
      <c r="B527" t="s">
        <v>72</v>
      </c>
      <c r="C527" t="s">
        <v>162</v>
      </c>
      <c r="D527" t="s">
        <v>526</v>
      </c>
      <c r="E527" t="s">
        <v>563</v>
      </c>
      <c r="F527" t="s">
        <v>395</v>
      </c>
      <c r="G527">
        <v>0</v>
      </c>
      <c r="H527">
        <v>0</v>
      </c>
      <c r="I527">
        <v>0</v>
      </c>
      <c r="J527">
        <v>0</v>
      </c>
      <c r="K527">
        <v>0</v>
      </c>
      <c r="L527">
        <v>0</v>
      </c>
      <c r="M527">
        <v>0</v>
      </c>
      <c r="N527">
        <v>18</v>
      </c>
      <c r="O527">
        <v>18</v>
      </c>
      <c r="P527">
        <v>0</v>
      </c>
      <c r="Q527">
        <v>0</v>
      </c>
    </row>
    <row r="528" spans="1:17" x14ac:dyDescent="0.25">
      <c r="A528" t="s">
        <v>15831</v>
      </c>
      <c r="B528" t="s">
        <v>72</v>
      </c>
      <c r="C528" t="s">
        <v>162</v>
      </c>
      <c r="D528" t="s">
        <v>526</v>
      </c>
      <c r="E528" t="s">
        <v>563</v>
      </c>
      <c r="F528" t="s">
        <v>525</v>
      </c>
      <c r="G528">
        <v>24</v>
      </c>
      <c r="H528">
        <v>0</v>
      </c>
      <c r="I528">
        <v>0</v>
      </c>
      <c r="J528">
        <v>0</v>
      </c>
      <c r="K528">
        <v>0</v>
      </c>
      <c r="L528">
        <v>0</v>
      </c>
      <c r="M528">
        <v>0</v>
      </c>
      <c r="N528">
        <v>0</v>
      </c>
      <c r="O528">
        <v>0</v>
      </c>
      <c r="P528">
        <v>0</v>
      </c>
      <c r="Q528">
        <v>0</v>
      </c>
    </row>
    <row r="529" spans="1:17" x14ac:dyDescent="0.25">
      <c r="A529" t="s">
        <v>21807</v>
      </c>
      <c r="B529" t="s">
        <v>72</v>
      </c>
      <c r="C529" t="s">
        <v>162</v>
      </c>
      <c r="D529" t="s">
        <v>526</v>
      </c>
      <c r="E529" t="s">
        <v>21471</v>
      </c>
      <c r="F529" t="s">
        <v>396</v>
      </c>
      <c r="G529">
        <v>0</v>
      </c>
      <c r="H529">
        <v>37</v>
      </c>
      <c r="I529">
        <v>6</v>
      </c>
      <c r="J529">
        <v>26</v>
      </c>
      <c r="K529">
        <v>3</v>
      </c>
      <c r="L529">
        <v>2</v>
      </c>
      <c r="M529">
        <v>0</v>
      </c>
      <c r="N529">
        <v>0</v>
      </c>
      <c r="O529">
        <v>0</v>
      </c>
      <c r="P529">
        <v>0</v>
      </c>
      <c r="Q529">
        <v>0</v>
      </c>
    </row>
    <row r="530" spans="1:17" x14ac:dyDescent="0.25">
      <c r="A530" t="s">
        <v>21808</v>
      </c>
      <c r="B530" t="s">
        <v>72</v>
      </c>
      <c r="C530" t="s">
        <v>162</v>
      </c>
      <c r="D530" t="s">
        <v>526</v>
      </c>
      <c r="E530" t="s">
        <v>21471</v>
      </c>
      <c r="F530" t="s">
        <v>4236</v>
      </c>
      <c r="G530">
        <v>0</v>
      </c>
      <c r="H530">
        <v>37</v>
      </c>
      <c r="I530">
        <v>6</v>
      </c>
      <c r="J530">
        <v>25</v>
      </c>
      <c r="K530">
        <v>3</v>
      </c>
      <c r="L530">
        <v>3</v>
      </c>
      <c r="M530">
        <v>0</v>
      </c>
      <c r="N530">
        <v>0</v>
      </c>
      <c r="O530">
        <v>0</v>
      </c>
      <c r="P530">
        <v>0</v>
      </c>
      <c r="Q530">
        <v>0</v>
      </c>
    </row>
    <row r="531" spans="1:17" x14ac:dyDescent="0.25">
      <c r="A531" t="s">
        <v>21809</v>
      </c>
      <c r="B531" t="s">
        <v>72</v>
      </c>
      <c r="C531" t="s">
        <v>162</v>
      </c>
      <c r="D531" t="s">
        <v>526</v>
      </c>
      <c r="E531" t="s">
        <v>21471</v>
      </c>
      <c r="F531" t="s">
        <v>4238</v>
      </c>
      <c r="G531">
        <v>0</v>
      </c>
      <c r="H531">
        <v>0</v>
      </c>
      <c r="I531">
        <v>0</v>
      </c>
      <c r="J531">
        <v>0</v>
      </c>
      <c r="K531">
        <v>0</v>
      </c>
      <c r="L531">
        <v>0</v>
      </c>
      <c r="M531">
        <v>37</v>
      </c>
      <c r="N531">
        <v>0</v>
      </c>
      <c r="O531">
        <v>0</v>
      </c>
      <c r="P531">
        <v>0</v>
      </c>
      <c r="Q531">
        <v>0</v>
      </c>
    </row>
    <row r="532" spans="1:17" x14ac:dyDescent="0.25">
      <c r="A532" t="s">
        <v>21810</v>
      </c>
      <c r="B532" t="s">
        <v>72</v>
      </c>
      <c r="C532" t="s">
        <v>162</v>
      </c>
      <c r="D532" t="s">
        <v>526</v>
      </c>
      <c r="E532" t="s">
        <v>21471</v>
      </c>
      <c r="F532" t="s">
        <v>397</v>
      </c>
      <c r="G532">
        <v>0</v>
      </c>
      <c r="H532">
        <v>37</v>
      </c>
      <c r="I532">
        <v>6</v>
      </c>
      <c r="J532">
        <v>25</v>
      </c>
      <c r="K532">
        <v>3</v>
      </c>
      <c r="L532">
        <v>3</v>
      </c>
      <c r="M532">
        <v>0</v>
      </c>
      <c r="N532">
        <v>0</v>
      </c>
      <c r="O532">
        <v>0</v>
      </c>
      <c r="P532">
        <v>0</v>
      </c>
      <c r="Q532">
        <v>0</v>
      </c>
    </row>
    <row r="533" spans="1:17" x14ac:dyDescent="0.25">
      <c r="A533" t="s">
        <v>21811</v>
      </c>
      <c r="B533" t="s">
        <v>72</v>
      </c>
      <c r="C533" t="s">
        <v>222</v>
      </c>
      <c r="D533" t="s">
        <v>526</v>
      </c>
      <c r="E533" t="s">
        <v>21471</v>
      </c>
      <c r="F533" t="s">
        <v>399</v>
      </c>
      <c r="G533">
        <v>0</v>
      </c>
      <c r="H533">
        <v>19</v>
      </c>
      <c r="I533">
        <v>1</v>
      </c>
      <c r="J533">
        <v>17</v>
      </c>
      <c r="K533">
        <v>0</v>
      </c>
      <c r="L533">
        <v>1</v>
      </c>
      <c r="M533">
        <v>0</v>
      </c>
      <c r="N533">
        <v>0</v>
      </c>
      <c r="O533">
        <v>0</v>
      </c>
      <c r="P533">
        <v>0</v>
      </c>
      <c r="Q533">
        <v>0</v>
      </c>
    </row>
    <row r="534" spans="1:17" x14ac:dyDescent="0.25">
      <c r="A534" t="s">
        <v>21812</v>
      </c>
      <c r="B534" t="s">
        <v>72</v>
      </c>
      <c r="C534" t="s">
        <v>222</v>
      </c>
      <c r="D534" t="s">
        <v>526</v>
      </c>
      <c r="E534" t="s">
        <v>21471</v>
      </c>
      <c r="F534" t="s">
        <v>4245</v>
      </c>
      <c r="G534">
        <v>0</v>
      </c>
      <c r="H534">
        <v>0</v>
      </c>
      <c r="I534">
        <v>0</v>
      </c>
      <c r="J534">
        <v>0</v>
      </c>
      <c r="K534">
        <v>0</v>
      </c>
      <c r="L534">
        <v>0</v>
      </c>
      <c r="M534">
        <v>19</v>
      </c>
      <c r="N534">
        <v>0</v>
      </c>
      <c r="O534">
        <v>0</v>
      </c>
      <c r="P534">
        <v>0</v>
      </c>
      <c r="Q534">
        <v>0</v>
      </c>
    </row>
    <row r="535" spans="1:17" x14ac:dyDescent="0.25">
      <c r="A535" t="s">
        <v>21813</v>
      </c>
      <c r="B535" t="s">
        <v>72</v>
      </c>
      <c r="C535" t="s">
        <v>222</v>
      </c>
      <c r="D535" t="s">
        <v>526</v>
      </c>
      <c r="E535" t="s">
        <v>21471</v>
      </c>
      <c r="F535" t="s">
        <v>394</v>
      </c>
      <c r="G535">
        <v>0</v>
      </c>
      <c r="H535">
        <v>0</v>
      </c>
      <c r="I535">
        <v>0</v>
      </c>
      <c r="J535">
        <v>0</v>
      </c>
      <c r="K535">
        <v>0</v>
      </c>
      <c r="L535">
        <v>0</v>
      </c>
      <c r="M535">
        <v>0</v>
      </c>
      <c r="N535">
        <v>16</v>
      </c>
      <c r="O535">
        <v>15</v>
      </c>
      <c r="P535">
        <v>1</v>
      </c>
      <c r="Q535">
        <v>0</v>
      </c>
    </row>
    <row r="536" spans="1:17" x14ac:dyDescent="0.25">
      <c r="A536" t="s">
        <v>21814</v>
      </c>
      <c r="B536" t="s">
        <v>72</v>
      </c>
      <c r="C536" t="s">
        <v>222</v>
      </c>
      <c r="D536" t="s">
        <v>526</v>
      </c>
      <c r="E536" t="s">
        <v>21471</v>
      </c>
      <c r="F536" t="s">
        <v>395</v>
      </c>
      <c r="G536">
        <v>0</v>
      </c>
      <c r="H536">
        <v>0</v>
      </c>
      <c r="I536">
        <v>0</v>
      </c>
      <c r="J536">
        <v>0</v>
      </c>
      <c r="K536">
        <v>0</v>
      </c>
      <c r="L536">
        <v>0</v>
      </c>
      <c r="M536">
        <v>0</v>
      </c>
      <c r="N536">
        <v>14</v>
      </c>
      <c r="O536">
        <v>13</v>
      </c>
      <c r="P536">
        <v>1</v>
      </c>
      <c r="Q536">
        <v>0</v>
      </c>
    </row>
    <row r="537" spans="1:17" x14ac:dyDescent="0.25">
      <c r="A537" t="s">
        <v>21815</v>
      </c>
      <c r="B537" t="s">
        <v>72</v>
      </c>
      <c r="C537" t="s">
        <v>222</v>
      </c>
      <c r="D537" t="s">
        <v>526</v>
      </c>
      <c r="E537" t="s">
        <v>21471</v>
      </c>
      <c r="F537" t="s">
        <v>525</v>
      </c>
      <c r="G537">
        <v>19</v>
      </c>
      <c r="H537">
        <v>0</v>
      </c>
      <c r="I537">
        <v>0</v>
      </c>
      <c r="J537">
        <v>0</v>
      </c>
      <c r="K537">
        <v>0</v>
      </c>
      <c r="L537">
        <v>0</v>
      </c>
      <c r="M537">
        <v>0</v>
      </c>
      <c r="N537">
        <v>0</v>
      </c>
      <c r="O537">
        <v>0</v>
      </c>
      <c r="P537">
        <v>0</v>
      </c>
      <c r="Q537">
        <v>0</v>
      </c>
    </row>
    <row r="538" spans="1:17" x14ac:dyDescent="0.25">
      <c r="A538" t="s">
        <v>16059</v>
      </c>
      <c r="B538" t="s">
        <v>72</v>
      </c>
      <c r="C538" t="s">
        <v>222</v>
      </c>
      <c r="D538" t="s">
        <v>527</v>
      </c>
      <c r="E538" t="s">
        <v>563</v>
      </c>
      <c r="F538" t="s">
        <v>528</v>
      </c>
      <c r="G538">
        <v>0</v>
      </c>
      <c r="H538">
        <v>0</v>
      </c>
      <c r="I538">
        <v>0</v>
      </c>
      <c r="J538">
        <v>0</v>
      </c>
      <c r="K538">
        <v>0</v>
      </c>
      <c r="L538">
        <v>0</v>
      </c>
      <c r="M538">
        <v>0</v>
      </c>
      <c r="N538">
        <v>1</v>
      </c>
      <c r="O538">
        <v>1</v>
      </c>
      <c r="P538">
        <v>0</v>
      </c>
      <c r="Q538">
        <v>0</v>
      </c>
    </row>
    <row r="539" spans="1:17" x14ac:dyDescent="0.25">
      <c r="A539" t="s">
        <v>16060</v>
      </c>
      <c r="B539" t="s">
        <v>72</v>
      </c>
      <c r="C539" t="s">
        <v>222</v>
      </c>
      <c r="D539" t="s">
        <v>527</v>
      </c>
      <c r="E539" t="s">
        <v>563</v>
      </c>
      <c r="F539" t="s">
        <v>525</v>
      </c>
      <c r="G539">
        <v>1</v>
      </c>
      <c r="H539">
        <v>0</v>
      </c>
      <c r="I539">
        <v>0</v>
      </c>
      <c r="J539">
        <v>0</v>
      </c>
      <c r="K539">
        <v>0</v>
      </c>
      <c r="L539">
        <v>0</v>
      </c>
      <c r="M539">
        <v>0</v>
      </c>
      <c r="N539">
        <v>0</v>
      </c>
      <c r="O539">
        <v>0</v>
      </c>
      <c r="P539">
        <v>0</v>
      </c>
      <c r="Q539">
        <v>0</v>
      </c>
    </row>
    <row r="540" spans="1:17" x14ac:dyDescent="0.25">
      <c r="A540" t="s">
        <v>15832</v>
      </c>
      <c r="B540" t="s">
        <v>72</v>
      </c>
      <c r="C540" t="s">
        <v>222</v>
      </c>
      <c r="D540" t="s">
        <v>12971</v>
      </c>
      <c r="E540" t="s">
        <v>563</v>
      </c>
      <c r="F540" t="s">
        <v>525</v>
      </c>
      <c r="G540">
        <v>7</v>
      </c>
      <c r="H540">
        <v>0</v>
      </c>
      <c r="I540">
        <v>0</v>
      </c>
      <c r="J540">
        <v>0</v>
      </c>
      <c r="K540">
        <v>0</v>
      </c>
      <c r="L540">
        <v>0</v>
      </c>
      <c r="M540">
        <v>0</v>
      </c>
      <c r="N540">
        <v>0</v>
      </c>
      <c r="O540">
        <v>0</v>
      </c>
      <c r="P540">
        <v>0</v>
      </c>
      <c r="Q540">
        <v>0</v>
      </c>
    </row>
    <row r="541" spans="1:17" x14ac:dyDescent="0.25">
      <c r="A541" t="s">
        <v>21816</v>
      </c>
      <c r="B541" t="s">
        <v>72</v>
      </c>
      <c r="C541" t="s">
        <v>222</v>
      </c>
      <c r="D541" t="s">
        <v>12971</v>
      </c>
      <c r="E541" t="s">
        <v>21471</v>
      </c>
      <c r="F541" t="s">
        <v>525</v>
      </c>
      <c r="G541">
        <v>2</v>
      </c>
      <c r="H541">
        <v>0</v>
      </c>
      <c r="I541">
        <v>0</v>
      </c>
      <c r="J541">
        <v>0</v>
      </c>
      <c r="K541">
        <v>0</v>
      </c>
      <c r="L541">
        <v>0</v>
      </c>
      <c r="M541">
        <v>0</v>
      </c>
      <c r="N541">
        <v>0</v>
      </c>
      <c r="O541">
        <v>0</v>
      </c>
      <c r="P541">
        <v>0</v>
      </c>
      <c r="Q541">
        <v>0</v>
      </c>
    </row>
    <row r="542" spans="1:17" x14ac:dyDescent="0.25">
      <c r="A542" t="s">
        <v>15833</v>
      </c>
      <c r="B542" t="s">
        <v>72</v>
      </c>
      <c r="C542" t="s">
        <v>223</v>
      </c>
      <c r="D542" t="s">
        <v>529</v>
      </c>
      <c r="E542" t="s">
        <v>563</v>
      </c>
      <c r="F542" t="s">
        <v>525</v>
      </c>
      <c r="G542">
        <v>3</v>
      </c>
      <c r="H542">
        <v>0</v>
      </c>
      <c r="I542">
        <v>0</v>
      </c>
      <c r="J542">
        <v>0</v>
      </c>
      <c r="K542">
        <v>0</v>
      </c>
      <c r="L542">
        <v>0</v>
      </c>
      <c r="M542">
        <v>0</v>
      </c>
      <c r="N542">
        <v>0</v>
      </c>
      <c r="O542">
        <v>0</v>
      </c>
      <c r="P542">
        <v>0</v>
      </c>
      <c r="Q542">
        <v>0</v>
      </c>
    </row>
    <row r="543" spans="1:17" x14ac:dyDescent="0.25">
      <c r="A543" t="s">
        <v>21817</v>
      </c>
      <c r="B543" t="s">
        <v>72</v>
      </c>
      <c r="C543" t="s">
        <v>223</v>
      </c>
      <c r="D543" t="s">
        <v>529</v>
      </c>
      <c r="E543" t="s">
        <v>21471</v>
      </c>
      <c r="F543" t="s">
        <v>525</v>
      </c>
      <c r="G543">
        <v>1</v>
      </c>
      <c r="H543">
        <v>0</v>
      </c>
      <c r="I543">
        <v>0</v>
      </c>
      <c r="J543">
        <v>0</v>
      </c>
      <c r="K543">
        <v>0</v>
      </c>
      <c r="L543">
        <v>0</v>
      </c>
      <c r="M543">
        <v>0</v>
      </c>
      <c r="N543">
        <v>0</v>
      </c>
      <c r="O543">
        <v>0</v>
      </c>
      <c r="P543">
        <v>0</v>
      </c>
      <c r="Q543">
        <v>0</v>
      </c>
    </row>
    <row r="544" spans="1:17" x14ac:dyDescent="0.25">
      <c r="A544" t="s">
        <v>15834</v>
      </c>
      <c r="B544" t="s">
        <v>72</v>
      </c>
      <c r="C544" t="s">
        <v>223</v>
      </c>
      <c r="D544" t="s">
        <v>526</v>
      </c>
      <c r="E544" t="s">
        <v>563</v>
      </c>
      <c r="F544" t="s">
        <v>396</v>
      </c>
      <c r="G544">
        <v>0</v>
      </c>
      <c r="H544">
        <v>25</v>
      </c>
      <c r="I544">
        <v>1</v>
      </c>
      <c r="J544">
        <v>19</v>
      </c>
      <c r="K544">
        <v>3</v>
      </c>
      <c r="L544">
        <v>2</v>
      </c>
      <c r="M544">
        <v>0</v>
      </c>
      <c r="N544">
        <v>0</v>
      </c>
      <c r="O544">
        <v>0</v>
      </c>
      <c r="P544">
        <v>0</v>
      </c>
      <c r="Q544">
        <v>0</v>
      </c>
    </row>
    <row r="545" spans="1:17" x14ac:dyDescent="0.25">
      <c r="A545" t="s">
        <v>15835</v>
      </c>
      <c r="B545" t="s">
        <v>72</v>
      </c>
      <c r="C545" t="s">
        <v>223</v>
      </c>
      <c r="D545" t="s">
        <v>526</v>
      </c>
      <c r="E545" t="s">
        <v>563</v>
      </c>
      <c r="F545" t="s">
        <v>4236</v>
      </c>
      <c r="G545">
        <v>0</v>
      </c>
      <c r="H545">
        <v>25</v>
      </c>
      <c r="I545">
        <v>1</v>
      </c>
      <c r="J545">
        <v>19</v>
      </c>
      <c r="K545">
        <v>2</v>
      </c>
      <c r="L545">
        <v>3</v>
      </c>
      <c r="M545">
        <v>0</v>
      </c>
      <c r="N545">
        <v>0</v>
      </c>
      <c r="O545">
        <v>0</v>
      </c>
      <c r="P545">
        <v>0</v>
      </c>
      <c r="Q545">
        <v>0</v>
      </c>
    </row>
    <row r="546" spans="1:17" x14ac:dyDescent="0.25">
      <c r="A546" t="s">
        <v>15836</v>
      </c>
      <c r="B546" t="s">
        <v>72</v>
      </c>
      <c r="C546" t="s">
        <v>223</v>
      </c>
      <c r="D546" t="s">
        <v>526</v>
      </c>
      <c r="E546" t="s">
        <v>563</v>
      </c>
      <c r="F546" t="s">
        <v>4238</v>
      </c>
      <c r="G546">
        <v>0</v>
      </c>
      <c r="H546">
        <v>0</v>
      </c>
      <c r="I546">
        <v>0</v>
      </c>
      <c r="J546">
        <v>0</v>
      </c>
      <c r="K546">
        <v>0</v>
      </c>
      <c r="L546">
        <v>0</v>
      </c>
      <c r="M546">
        <v>25</v>
      </c>
      <c r="N546">
        <v>0</v>
      </c>
      <c r="O546">
        <v>0</v>
      </c>
      <c r="P546">
        <v>0</v>
      </c>
      <c r="Q546">
        <v>0</v>
      </c>
    </row>
    <row r="547" spans="1:17" x14ac:dyDescent="0.25">
      <c r="A547" t="s">
        <v>15837</v>
      </c>
      <c r="B547" t="s">
        <v>72</v>
      </c>
      <c r="C547" t="s">
        <v>223</v>
      </c>
      <c r="D547" t="s">
        <v>526</v>
      </c>
      <c r="E547" t="s">
        <v>563</v>
      </c>
      <c r="F547" t="s">
        <v>397</v>
      </c>
      <c r="G547">
        <v>0</v>
      </c>
      <c r="H547">
        <v>25</v>
      </c>
      <c r="I547">
        <v>1</v>
      </c>
      <c r="J547">
        <v>19</v>
      </c>
      <c r="K547">
        <v>2</v>
      </c>
      <c r="L547">
        <v>3</v>
      </c>
      <c r="M547">
        <v>0</v>
      </c>
      <c r="N547">
        <v>0</v>
      </c>
      <c r="O547">
        <v>0</v>
      </c>
      <c r="P547">
        <v>0</v>
      </c>
      <c r="Q547">
        <v>0</v>
      </c>
    </row>
    <row r="548" spans="1:17" x14ac:dyDescent="0.25">
      <c r="A548" t="s">
        <v>15838</v>
      </c>
      <c r="B548" t="s">
        <v>72</v>
      </c>
      <c r="C548" t="s">
        <v>223</v>
      </c>
      <c r="D548" t="s">
        <v>526</v>
      </c>
      <c r="E548" t="s">
        <v>563</v>
      </c>
      <c r="F548" t="s">
        <v>398</v>
      </c>
      <c r="G548">
        <v>0</v>
      </c>
      <c r="H548">
        <v>25</v>
      </c>
      <c r="I548">
        <v>1</v>
      </c>
      <c r="J548">
        <v>19</v>
      </c>
      <c r="K548">
        <v>2</v>
      </c>
      <c r="L548">
        <v>3</v>
      </c>
      <c r="M548">
        <v>0</v>
      </c>
      <c r="N548">
        <v>0</v>
      </c>
      <c r="O548">
        <v>0</v>
      </c>
      <c r="P548">
        <v>0</v>
      </c>
      <c r="Q548">
        <v>0</v>
      </c>
    </row>
    <row r="549" spans="1:17" x14ac:dyDescent="0.25">
      <c r="A549" t="s">
        <v>16140</v>
      </c>
      <c r="B549" t="s">
        <v>72</v>
      </c>
      <c r="C549" t="s">
        <v>223</v>
      </c>
      <c r="D549" t="s">
        <v>526</v>
      </c>
      <c r="E549" t="s">
        <v>563</v>
      </c>
      <c r="F549" t="s">
        <v>4242</v>
      </c>
      <c r="G549">
        <v>0</v>
      </c>
      <c r="H549">
        <v>0</v>
      </c>
      <c r="I549">
        <v>0</v>
      </c>
      <c r="J549">
        <v>0</v>
      </c>
      <c r="K549">
        <v>0</v>
      </c>
      <c r="L549">
        <v>0</v>
      </c>
      <c r="M549">
        <v>25</v>
      </c>
      <c r="N549">
        <v>0</v>
      </c>
      <c r="O549">
        <v>0</v>
      </c>
      <c r="P549">
        <v>0</v>
      </c>
      <c r="Q549">
        <v>0</v>
      </c>
    </row>
    <row r="550" spans="1:17" x14ac:dyDescent="0.25">
      <c r="A550" t="s">
        <v>16141</v>
      </c>
      <c r="B550" t="s">
        <v>72</v>
      </c>
      <c r="C550" t="s">
        <v>223</v>
      </c>
      <c r="D550" t="s">
        <v>526</v>
      </c>
      <c r="E550" t="s">
        <v>563</v>
      </c>
      <c r="F550" t="s">
        <v>399</v>
      </c>
      <c r="G550">
        <v>0</v>
      </c>
      <c r="H550">
        <v>25</v>
      </c>
      <c r="I550">
        <v>1</v>
      </c>
      <c r="J550">
        <v>19</v>
      </c>
      <c r="K550">
        <v>3</v>
      </c>
      <c r="L550">
        <v>2</v>
      </c>
      <c r="M550">
        <v>0</v>
      </c>
      <c r="N550">
        <v>0</v>
      </c>
      <c r="O550">
        <v>0</v>
      </c>
      <c r="P550">
        <v>0</v>
      </c>
      <c r="Q550">
        <v>0</v>
      </c>
    </row>
    <row r="551" spans="1:17" x14ac:dyDescent="0.25">
      <c r="A551" t="s">
        <v>16142</v>
      </c>
      <c r="B551" t="s">
        <v>72</v>
      </c>
      <c r="C551" t="s">
        <v>223</v>
      </c>
      <c r="D551" t="s">
        <v>526</v>
      </c>
      <c r="E551" t="s">
        <v>563</v>
      </c>
      <c r="F551" t="s">
        <v>4245</v>
      </c>
      <c r="G551">
        <v>0</v>
      </c>
      <c r="H551">
        <v>0</v>
      </c>
      <c r="I551">
        <v>0</v>
      </c>
      <c r="J551">
        <v>0</v>
      </c>
      <c r="K551">
        <v>0</v>
      </c>
      <c r="L551">
        <v>0</v>
      </c>
      <c r="M551">
        <v>25</v>
      </c>
      <c r="N551">
        <v>0</v>
      </c>
      <c r="O551">
        <v>0</v>
      </c>
      <c r="P551">
        <v>0</v>
      </c>
      <c r="Q551">
        <v>0</v>
      </c>
    </row>
    <row r="552" spans="1:17" x14ac:dyDescent="0.25">
      <c r="A552" t="s">
        <v>16143</v>
      </c>
      <c r="B552" t="s">
        <v>72</v>
      </c>
      <c r="C552" t="s">
        <v>223</v>
      </c>
      <c r="D552" t="s">
        <v>526</v>
      </c>
      <c r="E552" t="s">
        <v>563</v>
      </c>
      <c r="F552" t="s">
        <v>394</v>
      </c>
      <c r="G552">
        <v>0</v>
      </c>
      <c r="H552">
        <v>0</v>
      </c>
      <c r="I552">
        <v>0</v>
      </c>
      <c r="J552">
        <v>0</v>
      </c>
      <c r="K552">
        <v>0</v>
      </c>
      <c r="L552">
        <v>0</v>
      </c>
      <c r="M552">
        <v>0</v>
      </c>
      <c r="N552">
        <v>21</v>
      </c>
      <c r="O552">
        <v>19</v>
      </c>
      <c r="P552">
        <v>1</v>
      </c>
      <c r="Q552">
        <v>1</v>
      </c>
    </row>
    <row r="553" spans="1:17" x14ac:dyDescent="0.25">
      <c r="A553" t="s">
        <v>16144</v>
      </c>
      <c r="B553" t="s">
        <v>72</v>
      </c>
      <c r="C553" t="s">
        <v>223</v>
      </c>
      <c r="D553" t="s">
        <v>526</v>
      </c>
      <c r="E553" t="s">
        <v>563</v>
      </c>
      <c r="F553" t="s">
        <v>395</v>
      </c>
      <c r="G553">
        <v>0</v>
      </c>
      <c r="H553">
        <v>0</v>
      </c>
      <c r="I553">
        <v>0</v>
      </c>
      <c r="J553">
        <v>0</v>
      </c>
      <c r="K553">
        <v>0</v>
      </c>
      <c r="L553">
        <v>0</v>
      </c>
      <c r="M553">
        <v>0</v>
      </c>
      <c r="N553">
        <v>16</v>
      </c>
      <c r="O553">
        <v>14</v>
      </c>
      <c r="P553">
        <v>1</v>
      </c>
      <c r="Q553">
        <v>1</v>
      </c>
    </row>
    <row r="554" spans="1:17" x14ac:dyDescent="0.25">
      <c r="A554" t="s">
        <v>16145</v>
      </c>
      <c r="B554" t="s">
        <v>72</v>
      </c>
      <c r="C554" t="s">
        <v>223</v>
      </c>
      <c r="D554" t="s">
        <v>526</v>
      </c>
      <c r="E554" t="s">
        <v>563</v>
      </c>
      <c r="F554" t="s">
        <v>525</v>
      </c>
      <c r="G554">
        <v>25</v>
      </c>
      <c r="H554">
        <v>0</v>
      </c>
      <c r="I554">
        <v>0</v>
      </c>
      <c r="J554">
        <v>0</v>
      </c>
      <c r="K554">
        <v>0</v>
      </c>
      <c r="L554">
        <v>0</v>
      </c>
      <c r="M554">
        <v>0</v>
      </c>
      <c r="N554">
        <v>0</v>
      </c>
      <c r="O554">
        <v>0</v>
      </c>
      <c r="P554">
        <v>0</v>
      </c>
      <c r="Q554">
        <v>0</v>
      </c>
    </row>
    <row r="555" spans="1:17" x14ac:dyDescent="0.25">
      <c r="A555" t="s">
        <v>21818</v>
      </c>
      <c r="B555" t="s">
        <v>72</v>
      </c>
      <c r="C555" t="s">
        <v>223</v>
      </c>
      <c r="D555" t="s">
        <v>526</v>
      </c>
      <c r="E555" t="s">
        <v>21471</v>
      </c>
      <c r="F555" t="s">
        <v>396</v>
      </c>
      <c r="G555">
        <v>0</v>
      </c>
      <c r="H555">
        <v>48</v>
      </c>
      <c r="I555">
        <v>4</v>
      </c>
      <c r="J555">
        <v>40</v>
      </c>
      <c r="K555">
        <v>3</v>
      </c>
      <c r="L555">
        <v>1</v>
      </c>
      <c r="M555">
        <v>0</v>
      </c>
      <c r="N555">
        <v>0</v>
      </c>
      <c r="O555">
        <v>0</v>
      </c>
      <c r="P555">
        <v>0</v>
      </c>
      <c r="Q555">
        <v>0</v>
      </c>
    </row>
    <row r="556" spans="1:17" x14ac:dyDescent="0.25">
      <c r="A556" t="s">
        <v>21819</v>
      </c>
      <c r="B556" t="s">
        <v>72</v>
      </c>
      <c r="C556" t="s">
        <v>223</v>
      </c>
      <c r="D556" t="s">
        <v>526</v>
      </c>
      <c r="E556" t="s">
        <v>21471</v>
      </c>
      <c r="F556" t="s">
        <v>4236</v>
      </c>
      <c r="G556">
        <v>0</v>
      </c>
      <c r="H556">
        <v>48</v>
      </c>
      <c r="I556">
        <v>3</v>
      </c>
      <c r="J556">
        <v>40</v>
      </c>
      <c r="K556">
        <v>2</v>
      </c>
      <c r="L556">
        <v>3</v>
      </c>
      <c r="M556">
        <v>0</v>
      </c>
      <c r="N556">
        <v>0</v>
      </c>
      <c r="O556">
        <v>0</v>
      </c>
      <c r="P556">
        <v>0</v>
      </c>
      <c r="Q556">
        <v>0</v>
      </c>
    </row>
    <row r="557" spans="1:17" x14ac:dyDescent="0.25">
      <c r="A557" t="s">
        <v>21820</v>
      </c>
      <c r="B557" t="s">
        <v>72</v>
      </c>
      <c r="C557" t="s">
        <v>223</v>
      </c>
      <c r="D557" t="s">
        <v>526</v>
      </c>
      <c r="E557" t="s">
        <v>21471</v>
      </c>
      <c r="F557" t="s">
        <v>4238</v>
      </c>
      <c r="G557">
        <v>0</v>
      </c>
      <c r="H557">
        <v>0</v>
      </c>
      <c r="I557">
        <v>0</v>
      </c>
      <c r="J557">
        <v>0</v>
      </c>
      <c r="K557">
        <v>0</v>
      </c>
      <c r="L557">
        <v>0</v>
      </c>
      <c r="M557">
        <v>48</v>
      </c>
      <c r="N557">
        <v>0</v>
      </c>
      <c r="O557">
        <v>0</v>
      </c>
      <c r="P557">
        <v>0</v>
      </c>
      <c r="Q557">
        <v>0</v>
      </c>
    </row>
    <row r="558" spans="1:17" x14ac:dyDescent="0.25">
      <c r="A558" t="s">
        <v>21821</v>
      </c>
      <c r="B558" t="s">
        <v>72</v>
      </c>
      <c r="C558" t="s">
        <v>223</v>
      </c>
      <c r="D558" t="s">
        <v>526</v>
      </c>
      <c r="E558" t="s">
        <v>21471</v>
      </c>
      <c r="F558" t="s">
        <v>397</v>
      </c>
      <c r="G558">
        <v>0</v>
      </c>
      <c r="H558">
        <v>48</v>
      </c>
      <c r="I558">
        <v>3</v>
      </c>
      <c r="J558">
        <v>40</v>
      </c>
      <c r="K558">
        <v>2</v>
      </c>
      <c r="L558">
        <v>3</v>
      </c>
      <c r="M558">
        <v>0</v>
      </c>
      <c r="N558">
        <v>0</v>
      </c>
      <c r="O558">
        <v>0</v>
      </c>
      <c r="P558">
        <v>0</v>
      </c>
      <c r="Q558">
        <v>0</v>
      </c>
    </row>
    <row r="559" spans="1:17" x14ac:dyDescent="0.25">
      <c r="A559" t="s">
        <v>21822</v>
      </c>
      <c r="B559" t="s">
        <v>72</v>
      </c>
      <c r="C559" t="s">
        <v>223</v>
      </c>
      <c r="D559" t="s">
        <v>526</v>
      </c>
      <c r="E559" t="s">
        <v>21471</v>
      </c>
      <c r="F559" t="s">
        <v>398</v>
      </c>
      <c r="G559">
        <v>0</v>
      </c>
      <c r="H559">
        <v>48</v>
      </c>
      <c r="I559">
        <v>3</v>
      </c>
      <c r="J559">
        <v>40</v>
      </c>
      <c r="K559">
        <v>2</v>
      </c>
      <c r="L559">
        <v>3</v>
      </c>
      <c r="M559">
        <v>0</v>
      </c>
      <c r="N559">
        <v>0</v>
      </c>
      <c r="O559">
        <v>0</v>
      </c>
      <c r="P559">
        <v>0</v>
      </c>
      <c r="Q559">
        <v>0</v>
      </c>
    </row>
    <row r="560" spans="1:17" x14ac:dyDescent="0.25">
      <c r="A560" t="s">
        <v>21823</v>
      </c>
      <c r="B560" t="s">
        <v>72</v>
      </c>
      <c r="C560" t="s">
        <v>223</v>
      </c>
      <c r="D560" t="s">
        <v>526</v>
      </c>
      <c r="E560" t="s">
        <v>21471</v>
      </c>
      <c r="F560" t="s">
        <v>4242</v>
      </c>
      <c r="G560">
        <v>0</v>
      </c>
      <c r="H560">
        <v>0</v>
      </c>
      <c r="I560">
        <v>0</v>
      </c>
      <c r="J560">
        <v>0</v>
      </c>
      <c r="K560">
        <v>0</v>
      </c>
      <c r="L560">
        <v>0</v>
      </c>
      <c r="M560">
        <v>48</v>
      </c>
      <c r="N560">
        <v>0</v>
      </c>
      <c r="O560">
        <v>0</v>
      </c>
      <c r="P560">
        <v>0</v>
      </c>
      <c r="Q560">
        <v>0</v>
      </c>
    </row>
    <row r="561" spans="1:17" x14ac:dyDescent="0.25">
      <c r="A561" t="s">
        <v>21824</v>
      </c>
      <c r="B561" t="s">
        <v>72</v>
      </c>
      <c r="C561" t="s">
        <v>223</v>
      </c>
      <c r="D561" t="s">
        <v>526</v>
      </c>
      <c r="E561" t="s">
        <v>21471</v>
      </c>
      <c r="F561" t="s">
        <v>399</v>
      </c>
      <c r="G561">
        <v>0</v>
      </c>
      <c r="H561">
        <v>48</v>
      </c>
      <c r="I561">
        <v>3</v>
      </c>
      <c r="J561">
        <v>41</v>
      </c>
      <c r="K561">
        <v>3</v>
      </c>
      <c r="L561">
        <v>1</v>
      </c>
      <c r="M561">
        <v>0</v>
      </c>
      <c r="N561">
        <v>0</v>
      </c>
      <c r="O561">
        <v>0</v>
      </c>
      <c r="P561">
        <v>0</v>
      </c>
      <c r="Q561">
        <v>0</v>
      </c>
    </row>
    <row r="562" spans="1:17" x14ac:dyDescent="0.25">
      <c r="A562" t="s">
        <v>18202</v>
      </c>
      <c r="B562" t="s">
        <v>74</v>
      </c>
      <c r="C562" t="s">
        <v>113</v>
      </c>
      <c r="D562" t="s">
        <v>526</v>
      </c>
      <c r="E562" t="s">
        <v>563</v>
      </c>
      <c r="F562" t="s">
        <v>394</v>
      </c>
      <c r="G562">
        <v>0</v>
      </c>
      <c r="H562">
        <v>0</v>
      </c>
      <c r="I562">
        <v>0</v>
      </c>
      <c r="J562">
        <v>0</v>
      </c>
      <c r="K562">
        <v>0</v>
      </c>
      <c r="L562">
        <v>0</v>
      </c>
      <c r="M562">
        <v>0</v>
      </c>
      <c r="N562">
        <v>3</v>
      </c>
      <c r="O562">
        <v>2</v>
      </c>
      <c r="P562">
        <v>1</v>
      </c>
      <c r="Q562">
        <v>0</v>
      </c>
    </row>
    <row r="563" spans="1:17" x14ac:dyDescent="0.25">
      <c r="A563" t="s">
        <v>18203</v>
      </c>
      <c r="B563" t="s">
        <v>74</v>
      </c>
      <c r="C563" t="s">
        <v>113</v>
      </c>
      <c r="D563" t="s">
        <v>526</v>
      </c>
      <c r="E563" t="s">
        <v>563</v>
      </c>
      <c r="F563" t="s">
        <v>395</v>
      </c>
      <c r="G563">
        <v>0</v>
      </c>
      <c r="H563">
        <v>0</v>
      </c>
      <c r="I563">
        <v>0</v>
      </c>
      <c r="J563">
        <v>0</v>
      </c>
      <c r="K563">
        <v>0</v>
      </c>
      <c r="L563">
        <v>0</v>
      </c>
      <c r="M563">
        <v>0</v>
      </c>
      <c r="N563">
        <v>3</v>
      </c>
      <c r="O563">
        <v>2</v>
      </c>
      <c r="P563">
        <v>1</v>
      </c>
      <c r="Q563">
        <v>0</v>
      </c>
    </row>
    <row r="564" spans="1:17" x14ac:dyDescent="0.25">
      <c r="A564" t="s">
        <v>18204</v>
      </c>
      <c r="B564" t="s">
        <v>74</v>
      </c>
      <c r="C564" t="s">
        <v>113</v>
      </c>
      <c r="D564" t="s">
        <v>526</v>
      </c>
      <c r="E564" t="s">
        <v>563</v>
      </c>
      <c r="F564" t="s">
        <v>525</v>
      </c>
      <c r="G564">
        <v>6</v>
      </c>
      <c r="H564">
        <v>0</v>
      </c>
      <c r="I564">
        <v>0</v>
      </c>
      <c r="J564">
        <v>0</v>
      </c>
      <c r="K564">
        <v>0</v>
      </c>
      <c r="L564">
        <v>0</v>
      </c>
      <c r="M564">
        <v>0</v>
      </c>
      <c r="N564">
        <v>0</v>
      </c>
      <c r="O564">
        <v>0</v>
      </c>
      <c r="P564">
        <v>0</v>
      </c>
      <c r="Q564">
        <v>0</v>
      </c>
    </row>
    <row r="565" spans="1:17" x14ac:dyDescent="0.25">
      <c r="A565" t="s">
        <v>21825</v>
      </c>
      <c r="B565" t="s">
        <v>74</v>
      </c>
      <c r="C565" t="s">
        <v>113</v>
      </c>
      <c r="D565" t="s">
        <v>526</v>
      </c>
      <c r="E565" t="s">
        <v>21471</v>
      </c>
      <c r="F565" t="s">
        <v>396</v>
      </c>
      <c r="G565">
        <v>0</v>
      </c>
      <c r="H565">
        <v>11</v>
      </c>
      <c r="I565">
        <v>1</v>
      </c>
      <c r="J565">
        <v>9</v>
      </c>
      <c r="K565">
        <v>0</v>
      </c>
      <c r="L565">
        <v>1</v>
      </c>
      <c r="M565">
        <v>0</v>
      </c>
      <c r="N565">
        <v>0</v>
      </c>
      <c r="O565">
        <v>0</v>
      </c>
      <c r="P565">
        <v>0</v>
      </c>
      <c r="Q565">
        <v>0</v>
      </c>
    </row>
    <row r="566" spans="1:17" x14ac:dyDescent="0.25">
      <c r="A566" t="s">
        <v>21826</v>
      </c>
      <c r="B566" t="s">
        <v>74</v>
      </c>
      <c r="C566" t="s">
        <v>113</v>
      </c>
      <c r="D566" t="s">
        <v>526</v>
      </c>
      <c r="E566" t="s">
        <v>21471</v>
      </c>
      <c r="F566" t="s">
        <v>4236</v>
      </c>
      <c r="G566">
        <v>0</v>
      </c>
      <c r="H566">
        <v>11</v>
      </c>
      <c r="I566">
        <v>1</v>
      </c>
      <c r="J566">
        <v>9</v>
      </c>
      <c r="K566">
        <v>0</v>
      </c>
      <c r="L566">
        <v>1</v>
      </c>
      <c r="M566">
        <v>0</v>
      </c>
      <c r="N566">
        <v>0</v>
      </c>
      <c r="O566">
        <v>0</v>
      </c>
      <c r="P566">
        <v>0</v>
      </c>
      <c r="Q566">
        <v>0</v>
      </c>
    </row>
    <row r="567" spans="1:17" x14ac:dyDescent="0.25">
      <c r="A567" t="s">
        <v>21827</v>
      </c>
      <c r="B567" t="s">
        <v>74</v>
      </c>
      <c r="C567" t="s">
        <v>113</v>
      </c>
      <c r="D567" t="s">
        <v>526</v>
      </c>
      <c r="E567" t="s">
        <v>21471</v>
      </c>
      <c r="F567" t="s">
        <v>4238</v>
      </c>
      <c r="G567">
        <v>0</v>
      </c>
      <c r="H567">
        <v>0</v>
      </c>
      <c r="I567">
        <v>0</v>
      </c>
      <c r="J567">
        <v>0</v>
      </c>
      <c r="K567">
        <v>0</v>
      </c>
      <c r="L567">
        <v>0</v>
      </c>
      <c r="M567">
        <v>11</v>
      </c>
      <c r="N567">
        <v>0</v>
      </c>
      <c r="O567">
        <v>0</v>
      </c>
      <c r="P567">
        <v>0</v>
      </c>
      <c r="Q567">
        <v>0</v>
      </c>
    </row>
    <row r="568" spans="1:17" x14ac:dyDescent="0.25">
      <c r="A568" t="s">
        <v>21828</v>
      </c>
      <c r="B568" t="s">
        <v>74</v>
      </c>
      <c r="C568" t="s">
        <v>113</v>
      </c>
      <c r="D568" t="s">
        <v>526</v>
      </c>
      <c r="E568" t="s">
        <v>21471</v>
      </c>
      <c r="F568" t="s">
        <v>397</v>
      </c>
      <c r="G568">
        <v>0</v>
      </c>
      <c r="H568">
        <v>11</v>
      </c>
      <c r="I568">
        <v>1</v>
      </c>
      <c r="J568">
        <v>9</v>
      </c>
      <c r="K568">
        <v>0</v>
      </c>
      <c r="L568">
        <v>1</v>
      </c>
      <c r="M568">
        <v>0</v>
      </c>
      <c r="N568">
        <v>0</v>
      </c>
      <c r="O568">
        <v>0</v>
      </c>
      <c r="P568">
        <v>0</v>
      </c>
      <c r="Q568">
        <v>0</v>
      </c>
    </row>
    <row r="569" spans="1:17" x14ac:dyDescent="0.25">
      <c r="A569" t="s">
        <v>21829</v>
      </c>
      <c r="B569" t="s">
        <v>74</v>
      </c>
      <c r="C569" t="s">
        <v>113</v>
      </c>
      <c r="D569" t="s">
        <v>526</v>
      </c>
      <c r="E569" t="s">
        <v>21471</v>
      </c>
      <c r="F569" t="s">
        <v>398</v>
      </c>
      <c r="G569">
        <v>0</v>
      </c>
      <c r="H569">
        <v>11</v>
      </c>
      <c r="I569">
        <v>1</v>
      </c>
      <c r="J569">
        <v>9</v>
      </c>
      <c r="K569">
        <v>0</v>
      </c>
      <c r="L569">
        <v>1</v>
      </c>
      <c r="M569">
        <v>0</v>
      </c>
      <c r="N569">
        <v>0</v>
      </c>
      <c r="O569">
        <v>0</v>
      </c>
      <c r="P569">
        <v>0</v>
      </c>
      <c r="Q569">
        <v>0</v>
      </c>
    </row>
    <row r="570" spans="1:17" x14ac:dyDescent="0.25">
      <c r="A570" t="s">
        <v>21830</v>
      </c>
      <c r="B570" t="s">
        <v>74</v>
      </c>
      <c r="C570" t="s">
        <v>113</v>
      </c>
      <c r="D570" t="s">
        <v>526</v>
      </c>
      <c r="E570" t="s">
        <v>21471</v>
      </c>
      <c r="F570" t="s">
        <v>4242</v>
      </c>
      <c r="G570">
        <v>0</v>
      </c>
      <c r="H570">
        <v>0</v>
      </c>
      <c r="I570">
        <v>0</v>
      </c>
      <c r="J570">
        <v>0</v>
      </c>
      <c r="K570">
        <v>0</v>
      </c>
      <c r="L570">
        <v>0</v>
      </c>
      <c r="M570">
        <v>11</v>
      </c>
      <c r="N570">
        <v>0</v>
      </c>
      <c r="O570">
        <v>0</v>
      </c>
      <c r="P570">
        <v>0</v>
      </c>
      <c r="Q570">
        <v>0</v>
      </c>
    </row>
    <row r="571" spans="1:17" x14ac:dyDescent="0.25">
      <c r="A571" t="s">
        <v>21831</v>
      </c>
      <c r="B571" t="s">
        <v>74</v>
      </c>
      <c r="C571" t="s">
        <v>113</v>
      </c>
      <c r="D571" t="s">
        <v>526</v>
      </c>
      <c r="E571" t="s">
        <v>21471</v>
      </c>
      <c r="F571" t="s">
        <v>399</v>
      </c>
      <c r="G571">
        <v>0</v>
      </c>
      <c r="H571">
        <v>11</v>
      </c>
      <c r="I571">
        <v>1</v>
      </c>
      <c r="J571">
        <v>9</v>
      </c>
      <c r="K571">
        <v>0</v>
      </c>
      <c r="L571">
        <v>1</v>
      </c>
      <c r="M571">
        <v>0</v>
      </c>
      <c r="N571">
        <v>0</v>
      </c>
      <c r="O571">
        <v>0</v>
      </c>
      <c r="P571">
        <v>0</v>
      </c>
      <c r="Q571">
        <v>0</v>
      </c>
    </row>
    <row r="572" spans="1:17" x14ac:dyDescent="0.25">
      <c r="A572" t="s">
        <v>21832</v>
      </c>
      <c r="B572" t="s">
        <v>74</v>
      </c>
      <c r="C572" t="s">
        <v>113</v>
      </c>
      <c r="D572" t="s">
        <v>526</v>
      </c>
      <c r="E572" t="s">
        <v>21471</v>
      </c>
      <c r="F572" t="s">
        <v>4245</v>
      </c>
      <c r="G572">
        <v>0</v>
      </c>
      <c r="H572">
        <v>0</v>
      </c>
      <c r="I572">
        <v>0</v>
      </c>
      <c r="J572">
        <v>0</v>
      </c>
      <c r="K572">
        <v>0</v>
      </c>
      <c r="L572">
        <v>0</v>
      </c>
      <c r="M572">
        <v>11</v>
      </c>
      <c r="N572">
        <v>0</v>
      </c>
      <c r="O572">
        <v>0</v>
      </c>
      <c r="P572">
        <v>0</v>
      </c>
      <c r="Q572">
        <v>0</v>
      </c>
    </row>
    <row r="573" spans="1:17" x14ac:dyDescent="0.25">
      <c r="A573" t="s">
        <v>21833</v>
      </c>
      <c r="B573" t="s">
        <v>74</v>
      </c>
      <c r="C573" t="s">
        <v>113</v>
      </c>
      <c r="D573" t="s">
        <v>526</v>
      </c>
      <c r="E573" t="s">
        <v>21471</v>
      </c>
      <c r="F573" t="s">
        <v>394</v>
      </c>
      <c r="G573">
        <v>0</v>
      </c>
      <c r="H573">
        <v>0</v>
      </c>
      <c r="I573">
        <v>0</v>
      </c>
      <c r="J573">
        <v>0</v>
      </c>
      <c r="K573">
        <v>0</v>
      </c>
      <c r="L573">
        <v>0</v>
      </c>
      <c r="M573">
        <v>0</v>
      </c>
      <c r="N573">
        <v>7</v>
      </c>
      <c r="O573">
        <v>6</v>
      </c>
      <c r="P573">
        <v>1</v>
      </c>
      <c r="Q573">
        <v>0</v>
      </c>
    </row>
    <row r="574" spans="1:17" x14ac:dyDescent="0.25">
      <c r="A574" t="s">
        <v>21834</v>
      </c>
      <c r="B574" t="s">
        <v>74</v>
      </c>
      <c r="C574" t="s">
        <v>113</v>
      </c>
      <c r="D574" t="s">
        <v>526</v>
      </c>
      <c r="E574" t="s">
        <v>21471</v>
      </c>
      <c r="F574" t="s">
        <v>395</v>
      </c>
      <c r="G574">
        <v>0</v>
      </c>
      <c r="H574">
        <v>0</v>
      </c>
      <c r="I574">
        <v>0</v>
      </c>
      <c r="J574">
        <v>0</v>
      </c>
      <c r="K574">
        <v>0</v>
      </c>
      <c r="L574">
        <v>0</v>
      </c>
      <c r="M574">
        <v>0</v>
      </c>
      <c r="N574">
        <v>6</v>
      </c>
      <c r="O574">
        <v>5</v>
      </c>
      <c r="P574">
        <v>1</v>
      </c>
      <c r="Q574">
        <v>0</v>
      </c>
    </row>
    <row r="575" spans="1:17" x14ac:dyDescent="0.25">
      <c r="A575" t="s">
        <v>21835</v>
      </c>
      <c r="B575" t="s">
        <v>74</v>
      </c>
      <c r="C575" t="s">
        <v>113</v>
      </c>
      <c r="D575" t="s">
        <v>526</v>
      </c>
      <c r="E575" t="s">
        <v>21471</v>
      </c>
      <c r="F575" t="s">
        <v>525</v>
      </c>
      <c r="G575">
        <v>11</v>
      </c>
      <c r="H575">
        <v>0</v>
      </c>
      <c r="I575">
        <v>0</v>
      </c>
      <c r="J575">
        <v>0</v>
      </c>
      <c r="K575">
        <v>0</v>
      </c>
      <c r="L575">
        <v>0</v>
      </c>
      <c r="M575">
        <v>0</v>
      </c>
      <c r="N575">
        <v>0</v>
      </c>
      <c r="O575">
        <v>0</v>
      </c>
      <c r="P575">
        <v>0</v>
      </c>
      <c r="Q575">
        <v>0</v>
      </c>
    </row>
    <row r="576" spans="1:17" x14ac:dyDescent="0.25">
      <c r="A576" t="s">
        <v>21836</v>
      </c>
      <c r="B576" t="s">
        <v>74</v>
      </c>
      <c r="C576" t="s">
        <v>113</v>
      </c>
      <c r="D576" t="s">
        <v>12971</v>
      </c>
      <c r="E576" t="s">
        <v>21471</v>
      </c>
      <c r="F576" t="s">
        <v>525</v>
      </c>
      <c r="G576">
        <v>1</v>
      </c>
      <c r="H576">
        <v>0</v>
      </c>
      <c r="I576">
        <v>0</v>
      </c>
      <c r="J576">
        <v>0</v>
      </c>
      <c r="K576">
        <v>0</v>
      </c>
      <c r="L576">
        <v>0</v>
      </c>
      <c r="M576">
        <v>0</v>
      </c>
      <c r="N576">
        <v>0</v>
      </c>
      <c r="O576">
        <v>0</v>
      </c>
      <c r="P576">
        <v>0</v>
      </c>
      <c r="Q576">
        <v>0</v>
      </c>
    </row>
    <row r="577" spans="1:17" x14ac:dyDescent="0.25">
      <c r="A577" t="s">
        <v>15867</v>
      </c>
      <c r="B577" t="s">
        <v>74</v>
      </c>
      <c r="C577" t="s">
        <v>114</v>
      </c>
      <c r="D577" t="s">
        <v>529</v>
      </c>
      <c r="E577" t="s">
        <v>563</v>
      </c>
      <c r="F577" t="s">
        <v>525</v>
      </c>
      <c r="G577">
        <v>1</v>
      </c>
      <c r="H577">
        <v>0</v>
      </c>
      <c r="I577">
        <v>0</v>
      </c>
      <c r="J577">
        <v>0</v>
      </c>
      <c r="K577">
        <v>0</v>
      </c>
      <c r="L577">
        <v>0</v>
      </c>
      <c r="M577">
        <v>0</v>
      </c>
      <c r="N577">
        <v>0</v>
      </c>
      <c r="O577">
        <v>0</v>
      </c>
      <c r="P577">
        <v>0</v>
      </c>
      <c r="Q577">
        <v>0</v>
      </c>
    </row>
    <row r="578" spans="1:17" x14ac:dyDescent="0.25">
      <c r="A578" t="s">
        <v>21837</v>
      </c>
      <c r="B578" t="s">
        <v>74</v>
      </c>
      <c r="C578" t="s">
        <v>114</v>
      </c>
      <c r="D578" t="s">
        <v>529</v>
      </c>
      <c r="E578" t="s">
        <v>21471</v>
      </c>
      <c r="F578" t="s">
        <v>525</v>
      </c>
      <c r="G578">
        <v>2</v>
      </c>
      <c r="H578">
        <v>0</v>
      </c>
      <c r="I578">
        <v>0</v>
      </c>
      <c r="J578">
        <v>0</v>
      </c>
      <c r="K578">
        <v>0</v>
      </c>
      <c r="L578">
        <v>0</v>
      </c>
      <c r="M578">
        <v>0</v>
      </c>
      <c r="N578">
        <v>0</v>
      </c>
      <c r="O578">
        <v>0</v>
      </c>
      <c r="P578">
        <v>0</v>
      </c>
      <c r="Q578">
        <v>0</v>
      </c>
    </row>
    <row r="579" spans="1:17" x14ac:dyDescent="0.25">
      <c r="A579" t="s">
        <v>15868</v>
      </c>
      <c r="B579" t="s">
        <v>74</v>
      </c>
      <c r="C579" t="s">
        <v>114</v>
      </c>
      <c r="D579" t="s">
        <v>526</v>
      </c>
      <c r="E579" t="s">
        <v>563</v>
      </c>
      <c r="F579" t="s">
        <v>396</v>
      </c>
      <c r="G579">
        <v>0</v>
      </c>
      <c r="H579">
        <v>16</v>
      </c>
      <c r="I579">
        <v>1</v>
      </c>
      <c r="J579">
        <v>14</v>
      </c>
      <c r="K579">
        <v>1</v>
      </c>
      <c r="L579">
        <v>0</v>
      </c>
      <c r="M579">
        <v>0</v>
      </c>
      <c r="N579">
        <v>0</v>
      </c>
      <c r="O579">
        <v>0</v>
      </c>
      <c r="P579">
        <v>0</v>
      </c>
      <c r="Q579">
        <v>0</v>
      </c>
    </row>
    <row r="580" spans="1:17" x14ac:dyDescent="0.25">
      <c r="A580" t="s">
        <v>15869</v>
      </c>
      <c r="B580" t="s">
        <v>74</v>
      </c>
      <c r="C580" t="s">
        <v>114</v>
      </c>
      <c r="D580" t="s">
        <v>526</v>
      </c>
      <c r="E580" t="s">
        <v>563</v>
      </c>
      <c r="F580" t="s">
        <v>4236</v>
      </c>
      <c r="G580">
        <v>0</v>
      </c>
      <c r="H580">
        <v>16</v>
      </c>
      <c r="I580">
        <v>1</v>
      </c>
      <c r="J580">
        <v>14</v>
      </c>
      <c r="K580">
        <v>0</v>
      </c>
      <c r="L580">
        <v>1</v>
      </c>
      <c r="M580">
        <v>0</v>
      </c>
      <c r="N580">
        <v>0</v>
      </c>
      <c r="O580">
        <v>0</v>
      </c>
      <c r="P580">
        <v>0</v>
      </c>
      <c r="Q580">
        <v>0</v>
      </c>
    </row>
    <row r="581" spans="1:17" x14ac:dyDescent="0.25">
      <c r="A581" t="s">
        <v>15870</v>
      </c>
      <c r="B581" t="s">
        <v>74</v>
      </c>
      <c r="C581" t="s">
        <v>114</v>
      </c>
      <c r="D581" t="s">
        <v>526</v>
      </c>
      <c r="E581" t="s">
        <v>563</v>
      </c>
      <c r="F581" t="s">
        <v>4238</v>
      </c>
      <c r="G581">
        <v>0</v>
      </c>
      <c r="H581">
        <v>0</v>
      </c>
      <c r="I581">
        <v>0</v>
      </c>
      <c r="J581">
        <v>0</v>
      </c>
      <c r="K581">
        <v>0</v>
      </c>
      <c r="L581">
        <v>0</v>
      </c>
      <c r="M581">
        <v>16</v>
      </c>
      <c r="N581">
        <v>0</v>
      </c>
      <c r="O581">
        <v>0</v>
      </c>
      <c r="P581">
        <v>0</v>
      </c>
      <c r="Q581">
        <v>0</v>
      </c>
    </row>
    <row r="582" spans="1:17" x14ac:dyDescent="0.25">
      <c r="A582" t="s">
        <v>15871</v>
      </c>
      <c r="B582" t="s">
        <v>74</v>
      </c>
      <c r="C582" t="s">
        <v>114</v>
      </c>
      <c r="D582" t="s">
        <v>526</v>
      </c>
      <c r="E582" t="s">
        <v>563</v>
      </c>
      <c r="F582" t="s">
        <v>397</v>
      </c>
      <c r="G582">
        <v>0</v>
      </c>
      <c r="H582">
        <v>16</v>
      </c>
      <c r="I582">
        <v>1</v>
      </c>
      <c r="J582">
        <v>14</v>
      </c>
      <c r="K582">
        <v>0</v>
      </c>
      <c r="L582">
        <v>1</v>
      </c>
      <c r="M582">
        <v>0</v>
      </c>
      <c r="N582">
        <v>0</v>
      </c>
      <c r="O582">
        <v>0</v>
      </c>
      <c r="P582">
        <v>0</v>
      </c>
      <c r="Q582">
        <v>0</v>
      </c>
    </row>
    <row r="583" spans="1:17" x14ac:dyDescent="0.25">
      <c r="A583" t="s">
        <v>15872</v>
      </c>
      <c r="B583" t="s">
        <v>74</v>
      </c>
      <c r="C583" t="s">
        <v>114</v>
      </c>
      <c r="D583" t="s">
        <v>526</v>
      </c>
      <c r="E583" t="s">
        <v>563</v>
      </c>
      <c r="F583" t="s">
        <v>398</v>
      </c>
      <c r="G583">
        <v>0</v>
      </c>
      <c r="H583">
        <v>16</v>
      </c>
      <c r="I583">
        <v>1</v>
      </c>
      <c r="J583">
        <v>14</v>
      </c>
      <c r="K583">
        <v>0</v>
      </c>
      <c r="L583">
        <v>1</v>
      </c>
      <c r="M583">
        <v>0</v>
      </c>
      <c r="N583">
        <v>0</v>
      </c>
      <c r="O583">
        <v>0</v>
      </c>
      <c r="P583">
        <v>0</v>
      </c>
      <c r="Q583">
        <v>0</v>
      </c>
    </row>
    <row r="584" spans="1:17" x14ac:dyDescent="0.25">
      <c r="A584" t="s">
        <v>15873</v>
      </c>
      <c r="B584" t="s">
        <v>74</v>
      </c>
      <c r="C584" t="s">
        <v>114</v>
      </c>
      <c r="D584" t="s">
        <v>526</v>
      </c>
      <c r="E584" t="s">
        <v>563</v>
      </c>
      <c r="F584" t="s">
        <v>4242</v>
      </c>
      <c r="G584">
        <v>0</v>
      </c>
      <c r="H584">
        <v>0</v>
      </c>
      <c r="I584">
        <v>0</v>
      </c>
      <c r="J584">
        <v>0</v>
      </c>
      <c r="K584">
        <v>0</v>
      </c>
      <c r="L584">
        <v>0</v>
      </c>
      <c r="M584">
        <v>16</v>
      </c>
      <c r="N584">
        <v>0</v>
      </c>
      <c r="O584">
        <v>0</v>
      </c>
      <c r="P584">
        <v>0</v>
      </c>
      <c r="Q584">
        <v>0</v>
      </c>
    </row>
    <row r="585" spans="1:17" x14ac:dyDescent="0.25">
      <c r="A585" t="s">
        <v>15874</v>
      </c>
      <c r="B585" t="s">
        <v>74</v>
      </c>
      <c r="C585" t="s">
        <v>114</v>
      </c>
      <c r="D585" t="s">
        <v>526</v>
      </c>
      <c r="E585" t="s">
        <v>563</v>
      </c>
      <c r="F585" t="s">
        <v>399</v>
      </c>
      <c r="G585">
        <v>0</v>
      </c>
      <c r="H585">
        <v>16</v>
      </c>
      <c r="I585">
        <v>1</v>
      </c>
      <c r="J585">
        <v>14</v>
      </c>
      <c r="K585">
        <v>1</v>
      </c>
      <c r="L585">
        <v>0</v>
      </c>
      <c r="M585">
        <v>0</v>
      </c>
      <c r="N585">
        <v>0</v>
      </c>
      <c r="O585">
        <v>0</v>
      </c>
      <c r="P585">
        <v>0</v>
      </c>
      <c r="Q585">
        <v>0</v>
      </c>
    </row>
    <row r="586" spans="1:17" x14ac:dyDescent="0.25">
      <c r="A586" t="s">
        <v>15875</v>
      </c>
      <c r="B586" t="s">
        <v>74</v>
      </c>
      <c r="C586" t="s">
        <v>114</v>
      </c>
      <c r="D586" t="s">
        <v>526</v>
      </c>
      <c r="E586" t="s">
        <v>563</v>
      </c>
      <c r="F586" t="s">
        <v>4245</v>
      </c>
      <c r="G586">
        <v>0</v>
      </c>
      <c r="H586">
        <v>0</v>
      </c>
      <c r="I586">
        <v>0</v>
      </c>
      <c r="J586">
        <v>0</v>
      </c>
      <c r="K586">
        <v>0</v>
      </c>
      <c r="L586">
        <v>0</v>
      </c>
      <c r="M586">
        <v>16</v>
      </c>
      <c r="N586">
        <v>0</v>
      </c>
      <c r="O586">
        <v>0</v>
      </c>
      <c r="P586">
        <v>0</v>
      </c>
      <c r="Q586">
        <v>0</v>
      </c>
    </row>
    <row r="587" spans="1:17" x14ac:dyDescent="0.25">
      <c r="A587" t="s">
        <v>15876</v>
      </c>
      <c r="B587" t="s">
        <v>74</v>
      </c>
      <c r="C587" t="s">
        <v>114</v>
      </c>
      <c r="D587" t="s">
        <v>526</v>
      </c>
      <c r="E587" t="s">
        <v>563</v>
      </c>
      <c r="F587" t="s">
        <v>394</v>
      </c>
      <c r="G587">
        <v>0</v>
      </c>
      <c r="H587">
        <v>0</v>
      </c>
      <c r="I587">
        <v>0</v>
      </c>
      <c r="J587">
        <v>0</v>
      </c>
      <c r="K587">
        <v>0</v>
      </c>
      <c r="L587">
        <v>0</v>
      </c>
      <c r="M587">
        <v>0</v>
      </c>
      <c r="N587">
        <v>12</v>
      </c>
      <c r="O587">
        <v>11</v>
      </c>
      <c r="P587">
        <v>1</v>
      </c>
      <c r="Q587">
        <v>0</v>
      </c>
    </row>
    <row r="588" spans="1:17" x14ac:dyDescent="0.25">
      <c r="A588" t="s">
        <v>16071</v>
      </c>
      <c r="B588" t="s">
        <v>74</v>
      </c>
      <c r="C588" t="s">
        <v>115</v>
      </c>
      <c r="D588" t="s">
        <v>526</v>
      </c>
      <c r="E588" t="s">
        <v>563</v>
      </c>
      <c r="F588" t="s">
        <v>525</v>
      </c>
      <c r="G588">
        <v>24</v>
      </c>
      <c r="H588">
        <v>0</v>
      </c>
      <c r="I588">
        <v>0</v>
      </c>
      <c r="J588">
        <v>0</v>
      </c>
      <c r="K588">
        <v>0</v>
      </c>
      <c r="L588">
        <v>0</v>
      </c>
      <c r="M588">
        <v>0</v>
      </c>
      <c r="N588">
        <v>0</v>
      </c>
      <c r="O588">
        <v>0</v>
      </c>
      <c r="P588">
        <v>0</v>
      </c>
      <c r="Q588">
        <v>0</v>
      </c>
    </row>
    <row r="589" spans="1:17" x14ac:dyDescent="0.25">
      <c r="A589" t="s">
        <v>22023</v>
      </c>
      <c r="B589" t="s">
        <v>74</v>
      </c>
      <c r="C589" t="s">
        <v>115</v>
      </c>
      <c r="D589" t="s">
        <v>526</v>
      </c>
      <c r="E589" t="s">
        <v>21471</v>
      </c>
      <c r="F589" t="s">
        <v>396</v>
      </c>
      <c r="G589">
        <v>0</v>
      </c>
      <c r="H589">
        <v>47</v>
      </c>
      <c r="I589">
        <v>3</v>
      </c>
      <c r="J589">
        <v>39</v>
      </c>
      <c r="K589">
        <v>4</v>
      </c>
      <c r="L589">
        <v>1</v>
      </c>
      <c r="M589">
        <v>0</v>
      </c>
      <c r="N589">
        <v>0</v>
      </c>
      <c r="O589">
        <v>0</v>
      </c>
      <c r="P589">
        <v>0</v>
      </c>
      <c r="Q589">
        <v>0</v>
      </c>
    </row>
    <row r="590" spans="1:17" x14ac:dyDescent="0.25">
      <c r="A590" t="s">
        <v>22024</v>
      </c>
      <c r="B590" t="s">
        <v>74</v>
      </c>
      <c r="C590" t="s">
        <v>115</v>
      </c>
      <c r="D590" t="s">
        <v>526</v>
      </c>
      <c r="E590" t="s">
        <v>21471</v>
      </c>
      <c r="F590" t="s">
        <v>4236</v>
      </c>
      <c r="G590">
        <v>0</v>
      </c>
      <c r="H590">
        <v>47</v>
      </c>
      <c r="I590">
        <v>3</v>
      </c>
      <c r="J590">
        <v>39</v>
      </c>
      <c r="K590">
        <v>4</v>
      </c>
      <c r="L590">
        <v>1</v>
      </c>
      <c r="M590">
        <v>0</v>
      </c>
      <c r="N590">
        <v>0</v>
      </c>
      <c r="O590">
        <v>0</v>
      </c>
      <c r="P590">
        <v>0</v>
      </c>
      <c r="Q590">
        <v>0</v>
      </c>
    </row>
    <row r="591" spans="1:17" x14ac:dyDescent="0.25">
      <c r="A591" t="s">
        <v>22025</v>
      </c>
      <c r="B591" t="s">
        <v>74</v>
      </c>
      <c r="C591" t="s">
        <v>177</v>
      </c>
      <c r="D591" t="s">
        <v>526</v>
      </c>
      <c r="E591" t="s">
        <v>21471</v>
      </c>
      <c r="F591" t="s">
        <v>4245</v>
      </c>
      <c r="G591">
        <v>0</v>
      </c>
      <c r="H591">
        <v>0</v>
      </c>
      <c r="I591">
        <v>0</v>
      </c>
      <c r="J591">
        <v>0</v>
      </c>
      <c r="K591">
        <v>0</v>
      </c>
      <c r="L591">
        <v>0</v>
      </c>
      <c r="M591">
        <v>16</v>
      </c>
      <c r="N591">
        <v>0</v>
      </c>
      <c r="O591">
        <v>0</v>
      </c>
      <c r="P591">
        <v>0</v>
      </c>
      <c r="Q591">
        <v>0</v>
      </c>
    </row>
    <row r="592" spans="1:17" x14ac:dyDescent="0.25">
      <c r="A592" t="s">
        <v>22026</v>
      </c>
      <c r="B592" t="s">
        <v>74</v>
      </c>
      <c r="C592" t="s">
        <v>177</v>
      </c>
      <c r="D592" t="s">
        <v>526</v>
      </c>
      <c r="E592" t="s">
        <v>21471</v>
      </c>
      <c r="F592" t="s">
        <v>394</v>
      </c>
      <c r="G592">
        <v>0</v>
      </c>
      <c r="H592">
        <v>0</v>
      </c>
      <c r="I592">
        <v>0</v>
      </c>
      <c r="J592">
        <v>0</v>
      </c>
      <c r="K592">
        <v>0</v>
      </c>
      <c r="L592">
        <v>0</v>
      </c>
      <c r="M592">
        <v>0</v>
      </c>
      <c r="N592">
        <v>11</v>
      </c>
      <c r="O592">
        <v>11</v>
      </c>
      <c r="P592">
        <v>0</v>
      </c>
      <c r="Q592">
        <v>0</v>
      </c>
    </row>
    <row r="593" spans="1:17" x14ac:dyDescent="0.25">
      <c r="A593" t="s">
        <v>22027</v>
      </c>
      <c r="B593" t="s">
        <v>74</v>
      </c>
      <c r="C593" t="s">
        <v>177</v>
      </c>
      <c r="D593" t="s">
        <v>526</v>
      </c>
      <c r="E593" t="s">
        <v>21471</v>
      </c>
      <c r="F593" t="s">
        <v>395</v>
      </c>
      <c r="G593">
        <v>0</v>
      </c>
      <c r="H593">
        <v>0</v>
      </c>
      <c r="I593">
        <v>0</v>
      </c>
      <c r="J593">
        <v>0</v>
      </c>
      <c r="K593">
        <v>0</v>
      </c>
      <c r="L593">
        <v>0</v>
      </c>
      <c r="M593">
        <v>0</v>
      </c>
      <c r="N593">
        <v>10</v>
      </c>
      <c r="O593">
        <v>10</v>
      </c>
      <c r="P593">
        <v>0</v>
      </c>
      <c r="Q593">
        <v>0</v>
      </c>
    </row>
    <row r="594" spans="1:17" x14ac:dyDescent="0.25">
      <c r="A594" t="s">
        <v>22028</v>
      </c>
      <c r="B594" t="s">
        <v>74</v>
      </c>
      <c r="C594" t="s">
        <v>177</v>
      </c>
      <c r="D594" t="s">
        <v>526</v>
      </c>
      <c r="E594" t="s">
        <v>21471</v>
      </c>
      <c r="F594" t="s">
        <v>525</v>
      </c>
      <c r="G594">
        <v>16</v>
      </c>
      <c r="H594">
        <v>0</v>
      </c>
      <c r="I594">
        <v>0</v>
      </c>
      <c r="J594">
        <v>0</v>
      </c>
      <c r="K594">
        <v>0</v>
      </c>
      <c r="L594">
        <v>0</v>
      </c>
      <c r="M594">
        <v>0</v>
      </c>
      <c r="N594">
        <v>0</v>
      </c>
      <c r="O594">
        <v>0</v>
      </c>
      <c r="P594">
        <v>0</v>
      </c>
      <c r="Q594">
        <v>0</v>
      </c>
    </row>
    <row r="595" spans="1:17" x14ac:dyDescent="0.25">
      <c r="A595" t="s">
        <v>18209</v>
      </c>
      <c r="B595" t="s">
        <v>74</v>
      </c>
      <c r="C595" t="s">
        <v>177</v>
      </c>
      <c r="D595" t="s">
        <v>12971</v>
      </c>
      <c r="E595" t="s">
        <v>563</v>
      </c>
      <c r="F595" t="s">
        <v>525</v>
      </c>
      <c r="G595">
        <v>2</v>
      </c>
      <c r="H595">
        <v>0</v>
      </c>
      <c r="I595">
        <v>0</v>
      </c>
      <c r="J595">
        <v>0</v>
      </c>
      <c r="K595">
        <v>0</v>
      </c>
      <c r="L595">
        <v>0</v>
      </c>
      <c r="M595">
        <v>0</v>
      </c>
      <c r="N595">
        <v>0</v>
      </c>
      <c r="O595">
        <v>0</v>
      </c>
      <c r="P595">
        <v>0</v>
      </c>
      <c r="Q595">
        <v>0</v>
      </c>
    </row>
    <row r="596" spans="1:17" x14ac:dyDescent="0.25">
      <c r="A596" t="s">
        <v>18210</v>
      </c>
      <c r="B596" t="s">
        <v>74</v>
      </c>
      <c r="C596" t="s">
        <v>178</v>
      </c>
      <c r="D596" t="s">
        <v>526</v>
      </c>
      <c r="E596" t="s">
        <v>563</v>
      </c>
      <c r="F596" t="s">
        <v>396</v>
      </c>
      <c r="G596">
        <v>0</v>
      </c>
      <c r="H596">
        <v>8</v>
      </c>
      <c r="I596">
        <v>0</v>
      </c>
      <c r="J596">
        <v>7</v>
      </c>
      <c r="K596">
        <v>0</v>
      </c>
      <c r="L596">
        <v>1</v>
      </c>
      <c r="M596">
        <v>0</v>
      </c>
      <c r="N596">
        <v>0</v>
      </c>
      <c r="O596">
        <v>0</v>
      </c>
      <c r="P596">
        <v>0</v>
      </c>
      <c r="Q596">
        <v>0</v>
      </c>
    </row>
    <row r="597" spans="1:17" x14ac:dyDescent="0.25">
      <c r="A597" t="s">
        <v>18211</v>
      </c>
      <c r="B597" t="s">
        <v>74</v>
      </c>
      <c r="C597" t="s">
        <v>178</v>
      </c>
      <c r="D597" t="s">
        <v>526</v>
      </c>
      <c r="E597" t="s">
        <v>563</v>
      </c>
      <c r="F597" t="s">
        <v>4236</v>
      </c>
      <c r="G597">
        <v>0</v>
      </c>
      <c r="H597">
        <v>8</v>
      </c>
      <c r="I597">
        <v>0</v>
      </c>
      <c r="J597">
        <v>7</v>
      </c>
      <c r="K597">
        <v>0</v>
      </c>
      <c r="L597">
        <v>1</v>
      </c>
      <c r="M597">
        <v>0</v>
      </c>
      <c r="N597">
        <v>0</v>
      </c>
      <c r="O597">
        <v>0</v>
      </c>
      <c r="P597">
        <v>0</v>
      </c>
      <c r="Q597">
        <v>0</v>
      </c>
    </row>
    <row r="598" spans="1:17" x14ac:dyDescent="0.25">
      <c r="A598" t="s">
        <v>18212</v>
      </c>
      <c r="B598" t="s">
        <v>74</v>
      </c>
      <c r="C598" t="s">
        <v>178</v>
      </c>
      <c r="D598" t="s">
        <v>526</v>
      </c>
      <c r="E598" t="s">
        <v>563</v>
      </c>
      <c r="F598" t="s">
        <v>4238</v>
      </c>
      <c r="G598">
        <v>0</v>
      </c>
      <c r="H598">
        <v>0</v>
      </c>
      <c r="I598">
        <v>0</v>
      </c>
      <c r="J598">
        <v>0</v>
      </c>
      <c r="K598">
        <v>0</v>
      </c>
      <c r="L598">
        <v>0</v>
      </c>
      <c r="M598">
        <v>8</v>
      </c>
      <c r="N598">
        <v>0</v>
      </c>
      <c r="O598">
        <v>0</v>
      </c>
      <c r="P598">
        <v>0</v>
      </c>
      <c r="Q598">
        <v>0</v>
      </c>
    </row>
    <row r="599" spans="1:17" x14ac:dyDescent="0.25">
      <c r="A599" t="s">
        <v>18213</v>
      </c>
      <c r="B599" t="s">
        <v>74</v>
      </c>
      <c r="C599" t="s">
        <v>178</v>
      </c>
      <c r="D599" t="s">
        <v>526</v>
      </c>
      <c r="E599" t="s">
        <v>563</v>
      </c>
      <c r="F599" t="s">
        <v>397</v>
      </c>
      <c r="G599">
        <v>0</v>
      </c>
      <c r="H599">
        <v>8</v>
      </c>
      <c r="I599">
        <v>0</v>
      </c>
      <c r="J599">
        <v>7</v>
      </c>
      <c r="K599">
        <v>0</v>
      </c>
      <c r="L599">
        <v>1</v>
      </c>
      <c r="M599">
        <v>0</v>
      </c>
      <c r="N599">
        <v>0</v>
      </c>
      <c r="O599">
        <v>0</v>
      </c>
      <c r="P599">
        <v>0</v>
      </c>
      <c r="Q599">
        <v>0</v>
      </c>
    </row>
    <row r="600" spans="1:17" x14ac:dyDescent="0.25">
      <c r="A600" t="s">
        <v>18214</v>
      </c>
      <c r="B600" t="s">
        <v>74</v>
      </c>
      <c r="C600" t="s">
        <v>178</v>
      </c>
      <c r="D600" t="s">
        <v>526</v>
      </c>
      <c r="E600" t="s">
        <v>563</v>
      </c>
      <c r="F600" t="s">
        <v>398</v>
      </c>
      <c r="G600">
        <v>0</v>
      </c>
      <c r="H600">
        <v>8</v>
      </c>
      <c r="I600">
        <v>0</v>
      </c>
      <c r="J600">
        <v>7</v>
      </c>
      <c r="K600">
        <v>0</v>
      </c>
      <c r="L600">
        <v>1</v>
      </c>
      <c r="M600">
        <v>0</v>
      </c>
      <c r="N600">
        <v>0</v>
      </c>
      <c r="O600">
        <v>0</v>
      </c>
      <c r="P600">
        <v>0</v>
      </c>
      <c r="Q600">
        <v>0</v>
      </c>
    </row>
    <row r="601" spans="1:17" x14ac:dyDescent="0.25">
      <c r="A601" t="s">
        <v>18215</v>
      </c>
      <c r="B601" t="s">
        <v>74</v>
      </c>
      <c r="C601" t="s">
        <v>178</v>
      </c>
      <c r="D601" t="s">
        <v>526</v>
      </c>
      <c r="E601" t="s">
        <v>563</v>
      </c>
      <c r="F601" t="s">
        <v>4242</v>
      </c>
      <c r="G601">
        <v>0</v>
      </c>
      <c r="H601">
        <v>0</v>
      </c>
      <c r="I601">
        <v>0</v>
      </c>
      <c r="J601">
        <v>0</v>
      </c>
      <c r="K601">
        <v>0</v>
      </c>
      <c r="L601">
        <v>0</v>
      </c>
      <c r="M601">
        <v>8</v>
      </c>
      <c r="N601">
        <v>0</v>
      </c>
      <c r="O601">
        <v>0</v>
      </c>
      <c r="P601">
        <v>0</v>
      </c>
      <c r="Q601">
        <v>0</v>
      </c>
    </row>
    <row r="602" spans="1:17" x14ac:dyDescent="0.25">
      <c r="A602" t="s">
        <v>18216</v>
      </c>
      <c r="B602" t="s">
        <v>74</v>
      </c>
      <c r="C602" t="s">
        <v>178</v>
      </c>
      <c r="D602" t="s">
        <v>526</v>
      </c>
      <c r="E602" t="s">
        <v>563</v>
      </c>
      <c r="F602" t="s">
        <v>399</v>
      </c>
      <c r="G602">
        <v>0</v>
      </c>
      <c r="H602">
        <v>8</v>
      </c>
      <c r="I602">
        <v>0</v>
      </c>
      <c r="J602">
        <v>7</v>
      </c>
      <c r="K602">
        <v>0</v>
      </c>
      <c r="L602">
        <v>1</v>
      </c>
      <c r="M602">
        <v>0</v>
      </c>
      <c r="N602">
        <v>0</v>
      </c>
      <c r="O602">
        <v>0</v>
      </c>
      <c r="P602">
        <v>0</v>
      </c>
      <c r="Q602">
        <v>0</v>
      </c>
    </row>
    <row r="603" spans="1:17" x14ac:dyDescent="0.25">
      <c r="A603" t="s">
        <v>18217</v>
      </c>
      <c r="B603" t="s">
        <v>74</v>
      </c>
      <c r="C603" t="s">
        <v>178</v>
      </c>
      <c r="D603" t="s">
        <v>526</v>
      </c>
      <c r="E603" t="s">
        <v>563</v>
      </c>
      <c r="F603" t="s">
        <v>4245</v>
      </c>
      <c r="G603">
        <v>0</v>
      </c>
      <c r="H603">
        <v>0</v>
      </c>
      <c r="I603">
        <v>0</v>
      </c>
      <c r="J603">
        <v>0</v>
      </c>
      <c r="K603">
        <v>0</v>
      </c>
      <c r="L603">
        <v>0</v>
      </c>
      <c r="M603">
        <v>8</v>
      </c>
      <c r="N603">
        <v>0</v>
      </c>
      <c r="O603">
        <v>0</v>
      </c>
      <c r="P603">
        <v>0</v>
      </c>
      <c r="Q603">
        <v>0</v>
      </c>
    </row>
    <row r="604" spans="1:17" x14ac:dyDescent="0.25">
      <c r="A604" t="s">
        <v>18218</v>
      </c>
      <c r="B604" t="s">
        <v>74</v>
      </c>
      <c r="C604" t="s">
        <v>178</v>
      </c>
      <c r="D604" t="s">
        <v>526</v>
      </c>
      <c r="E604" t="s">
        <v>563</v>
      </c>
      <c r="F604" t="s">
        <v>394</v>
      </c>
      <c r="G604">
        <v>0</v>
      </c>
      <c r="H604">
        <v>0</v>
      </c>
      <c r="I604">
        <v>0</v>
      </c>
      <c r="J604">
        <v>0</v>
      </c>
      <c r="K604">
        <v>0</v>
      </c>
      <c r="L604">
        <v>0</v>
      </c>
      <c r="M604">
        <v>0</v>
      </c>
      <c r="N604">
        <v>7</v>
      </c>
      <c r="O604">
        <v>6</v>
      </c>
      <c r="P604">
        <v>1</v>
      </c>
      <c r="Q604">
        <v>0</v>
      </c>
    </row>
    <row r="605" spans="1:17" x14ac:dyDescent="0.25">
      <c r="A605" t="s">
        <v>18267</v>
      </c>
      <c r="B605" t="s">
        <v>74</v>
      </c>
      <c r="C605" t="s">
        <v>178</v>
      </c>
      <c r="D605" t="s">
        <v>526</v>
      </c>
      <c r="E605" t="s">
        <v>563</v>
      </c>
      <c r="F605" t="s">
        <v>395</v>
      </c>
      <c r="G605">
        <v>0</v>
      </c>
      <c r="H605">
        <v>0</v>
      </c>
      <c r="I605">
        <v>0</v>
      </c>
      <c r="J605">
        <v>0</v>
      </c>
      <c r="K605">
        <v>0</v>
      </c>
      <c r="L605">
        <v>0</v>
      </c>
      <c r="M605">
        <v>0</v>
      </c>
      <c r="N605">
        <v>7</v>
      </c>
      <c r="O605">
        <v>6</v>
      </c>
      <c r="P605">
        <v>1</v>
      </c>
      <c r="Q605">
        <v>0</v>
      </c>
    </row>
    <row r="606" spans="1:17" x14ac:dyDescent="0.25">
      <c r="A606" t="s">
        <v>15377</v>
      </c>
      <c r="B606" t="s">
        <v>74</v>
      </c>
      <c r="C606" t="s">
        <v>178</v>
      </c>
      <c r="D606" t="s">
        <v>526</v>
      </c>
      <c r="E606" t="s">
        <v>563</v>
      </c>
      <c r="F606" t="s">
        <v>525</v>
      </c>
      <c r="G606">
        <v>8</v>
      </c>
      <c r="H606">
        <v>0</v>
      </c>
      <c r="I606">
        <v>0</v>
      </c>
      <c r="J606">
        <v>0</v>
      </c>
      <c r="K606">
        <v>0</v>
      </c>
      <c r="L606">
        <v>0</v>
      </c>
      <c r="M606">
        <v>0</v>
      </c>
      <c r="N606">
        <v>0</v>
      </c>
      <c r="O606">
        <v>0</v>
      </c>
      <c r="P606">
        <v>0</v>
      </c>
      <c r="Q606">
        <v>0</v>
      </c>
    </row>
    <row r="607" spans="1:17" x14ac:dyDescent="0.25">
      <c r="A607" t="s">
        <v>22029</v>
      </c>
      <c r="B607" t="s">
        <v>74</v>
      </c>
      <c r="C607" t="s">
        <v>178</v>
      </c>
      <c r="D607" t="s">
        <v>526</v>
      </c>
      <c r="E607" t="s">
        <v>21471</v>
      </c>
      <c r="F607" t="s">
        <v>396</v>
      </c>
      <c r="G607">
        <v>0</v>
      </c>
      <c r="H607">
        <v>11</v>
      </c>
      <c r="I607">
        <v>1</v>
      </c>
      <c r="J607">
        <v>7</v>
      </c>
      <c r="K607">
        <v>1</v>
      </c>
      <c r="L607">
        <v>2</v>
      </c>
      <c r="M607">
        <v>0</v>
      </c>
      <c r="N607">
        <v>0</v>
      </c>
      <c r="O607">
        <v>0</v>
      </c>
      <c r="P607">
        <v>0</v>
      </c>
      <c r="Q607">
        <v>0</v>
      </c>
    </row>
    <row r="608" spans="1:17" x14ac:dyDescent="0.25">
      <c r="A608" t="s">
        <v>22030</v>
      </c>
      <c r="B608" t="s">
        <v>74</v>
      </c>
      <c r="C608" t="s">
        <v>178</v>
      </c>
      <c r="D608" t="s">
        <v>526</v>
      </c>
      <c r="E608" t="s">
        <v>21471</v>
      </c>
      <c r="F608" t="s">
        <v>4236</v>
      </c>
      <c r="G608">
        <v>0</v>
      </c>
      <c r="H608">
        <v>11</v>
      </c>
      <c r="I608">
        <v>1</v>
      </c>
      <c r="J608">
        <v>7</v>
      </c>
      <c r="K608">
        <v>1</v>
      </c>
      <c r="L608">
        <v>2</v>
      </c>
      <c r="M608">
        <v>0</v>
      </c>
      <c r="N608">
        <v>0</v>
      </c>
      <c r="O608">
        <v>0</v>
      </c>
      <c r="P608">
        <v>0</v>
      </c>
      <c r="Q608">
        <v>0</v>
      </c>
    </row>
    <row r="609" spans="1:17" x14ac:dyDescent="0.25">
      <c r="A609" t="s">
        <v>22031</v>
      </c>
      <c r="B609" t="s">
        <v>74</v>
      </c>
      <c r="C609" t="s">
        <v>178</v>
      </c>
      <c r="D609" t="s">
        <v>526</v>
      </c>
      <c r="E609" t="s">
        <v>21471</v>
      </c>
      <c r="F609" t="s">
        <v>4238</v>
      </c>
      <c r="G609">
        <v>0</v>
      </c>
      <c r="H609">
        <v>0</v>
      </c>
      <c r="I609">
        <v>0</v>
      </c>
      <c r="J609">
        <v>0</v>
      </c>
      <c r="K609">
        <v>0</v>
      </c>
      <c r="L609">
        <v>0</v>
      </c>
      <c r="M609">
        <v>11</v>
      </c>
      <c r="N609">
        <v>0</v>
      </c>
      <c r="O609">
        <v>0</v>
      </c>
      <c r="P609">
        <v>0</v>
      </c>
      <c r="Q609">
        <v>0</v>
      </c>
    </row>
    <row r="610" spans="1:17" x14ac:dyDescent="0.25">
      <c r="A610" t="s">
        <v>22032</v>
      </c>
      <c r="B610" t="s">
        <v>74</v>
      </c>
      <c r="C610" t="s">
        <v>178</v>
      </c>
      <c r="D610" t="s">
        <v>526</v>
      </c>
      <c r="E610" t="s">
        <v>21471</v>
      </c>
      <c r="F610" t="s">
        <v>397</v>
      </c>
      <c r="G610">
        <v>0</v>
      </c>
      <c r="H610">
        <v>11</v>
      </c>
      <c r="I610">
        <v>1</v>
      </c>
      <c r="J610">
        <v>7</v>
      </c>
      <c r="K610">
        <v>1</v>
      </c>
      <c r="L610">
        <v>2</v>
      </c>
      <c r="M610">
        <v>0</v>
      </c>
      <c r="N610">
        <v>0</v>
      </c>
      <c r="O610">
        <v>0</v>
      </c>
      <c r="P610">
        <v>0</v>
      </c>
      <c r="Q610">
        <v>0</v>
      </c>
    </row>
    <row r="611" spans="1:17" x14ac:dyDescent="0.25">
      <c r="A611" t="s">
        <v>22033</v>
      </c>
      <c r="B611" t="s">
        <v>74</v>
      </c>
      <c r="C611" t="s">
        <v>178</v>
      </c>
      <c r="D611" t="s">
        <v>526</v>
      </c>
      <c r="E611" t="s">
        <v>21471</v>
      </c>
      <c r="F611" t="s">
        <v>398</v>
      </c>
      <c r="G611">
        <v>0</v>
      </c>
      <c r="H611">
        <v>11</v>
      </c>
      <c r="I611">
        <v>1</v>
      </c>
      <c r="J611">
        <v>7</v>
      </c>
      <c r="K611">
        <v>1</v>
      </c>
      <c r="L611">
        <v>2</v>
      </c>
      <c r="M611">
        <v>0</v>
      </c>
      <c r="N611">
        <v>0</v>
      </c>
      <c r="O611">
        <v>0</v>
      </c>
      <c r="P611">
        <v>0</v>
      </c>
      <c r="Q611">
        <v>0</v>
      </c>
    </row>
    <row r="612" spans="1:17" x14ac:dyDescent="0.25">
      <c r="A612" t="s">
        <v>22034</v>
      </c>
      <c r="B612" t="s">
        <v>74</v>
      </c>
      <c r="C612" t="s">
        <v>178</v>
      </c>
      <c r="D612" t="s">
        <v>526</v>
      </c>
      <c r="E612" t="s">
        <v>21471</v>
      </c>
      <c r="F612" t="s">
        <v>4242</v>
      </c>
      <c r="G612">
        <v>0</v>
      </c>
      <c r="H612">
        <v>0</v>
      </c>
      <c r="I612">
        <v>0</v>
      </c>
      <c r="J612">
        <v>0</v>
      </c>
      <c r="K612">
        <v>0</v>
      </c>
      <c r="L612">
        <v>0</v>
      </c>
      <c r="M612">
        <v>11</v>
      </c>
      <c r="N612">
        <v>0</v>
      </c>
      <c r="O612">
        <v>0</v>
      </c>
      <c r="P612">
        <v>0</v>
      </c>
      <c r="Q612">
        <v>0</v>
      </c>
    </row>
    <row r="613" spans="1:17" x14ac:dyDescent="0.25">
      <c r="A613" t="s">
        <v>22035</v>
      </c>
      <c r="B613" t="s">
        <v>74</v>
      </c>
      <c r="C613" t="s">
        <v>178</v>
      </c>
      <c r="D613" t="s">
        <v>526</v>
      </c>
      <c r="E613" t="s">
        <v>21471</v>
      </c>
      <c r="F613" t="s">
        <v>399</v>
      </c>
      <c r="G613">
        <v>0</v>
      </c>
      <c r="H613">
        <v>11</v>
      </c>
      <c r="I613">
        <v>1</v>
      </c>
      <c r="J613">
        <v>7</v>
      </c>
      <c r="K613">
        <v>1</v>
      </c>
      <c r="L613">
        <v>2</v>
      </c>
      <c r="M613">
        <v>0</v>
      </c>
      <c r="N613">
        <v>0</v>
      </c>
      <c r="O613">
        <v>0</v>
      </c>
      <c r="P613">
        <v>0</v>
      </c>
      <c r="Q613">
        <v>0</v>
      </c>
    </row>
    <row r="614" spans="1:17" x14ac:dyDescent="0.25">
      <c r="A614" t="s">
        <v>22036</v>
      </c>
      <c r="B614" t="s">
        <v>74</v>
      </c>
      <c r="C614" t="s">
        <v>178</v>
      </c>
      <c r="D614" t="s">
        <v>526</v>
      </c>
      <c r="E614" t="s">
        <v>21471</v>
      </c>
      <c r="F614" t="s">
        <v>4245</v>
      </c>
      <c r="G614">
        <v>0</v>
      </c>
      <c r="H614">
        <v>0</v>
      </c>
      <c r="I614">
        <v>0</v>
      </c>
      <c r="J614">
        <v>0</v>
      </c>
      <c r="K614">
        <v>0</v>
      </c>
      <c r="L614">
        <v>0</v>
      </c>
      <c r="M614">
        <v>11</v>
      </c>
      <c r="N614">
        <v>0</v>
      </c>
      <c r="O614">
        <v>0</v>
      </c>
      <c r="P614">
        <v>0</v>
      </c>
      <c r="Q614">
        <v>0</v>
      </c>
    </row>
    <row r="615" spans="1:17" x14ac:dyDescent="0.25">
      <c r="A615" t="s">
        <v>22037</v>
      </c>
      <c r="B615" t="s">
        <v>74</v>
      </c>
      <c r="C615" t="s">
        <v>178</v>
      </c>
      <c r="D615" t="s">
        <v>526</v>
      </c>
      <c r="E615" t="s">
        <v>21471</v>
      </c>
      <c r="F615" t="s">
        <v>394</v>
      </c>
      <c r="G615">
        <v>0</v>
      </c>
      <c r="H615">
        <v>0</v>
      </c>
      <c r="I615">
        <v>0</v>
      </c>
      <c r="J615">
        <v>0</v>
      </c>
      <c r="K615">
        <v>0</v>
      </c>
      <c r="L615">
        <v>0</v>
      </c>
      <c r="M615">
        <v>0</v>
      </c>
      <c r="N615">
        <v>6</v>
      </c>
      <c r="O615">
        <v>5</v>
      </c>
      <c r="P615">
        <v>1</v>
      </c>
      <c r="Q615">
        <v>0</v>
      </c>
    </row>
    <row r="616" spans="1:17" x14ac:dyDescent="0.25">
      <c r="A616" t="s">
        <v>22038</v>
      </c>
      <c r="B616" t="s">
        <v>74</v>
      </c>
      <c r="C616" t="s">
        <v>178</v>
      </c>
      <c r="D616" t="s">
        <v>526</v>
      </c>
      <c r="E616" t="s">
        <v>21471</v>
      </c>
      <c r="F616" t="s">
        <v>395</v>
      </c>
      <c r="G616">
        <v>0</v>
      </c>
      <c r="H616">
        <v>0</v>
      </c>
      <c r="I616">
        <v>0</v>
      </c>
      <c r="J616">
        <v>0</v>
      </c>
      <c r="K616">
        <v>0</v>
      </c>
      <c r="L616">
        <v>0</v>
      </c>
      <c r="M616">
        <v>0</v>
      </c>
      <c r="N616">
        <v>4</v>
      </c>
      <c r="O616">
        <v>3</v>
      </c>
      <c r="P616">
        <v>1</v>
      </c>
      <c r="Q616">
        <v>0</v>
      </c>
    </row>
    <row r="617" spans="1:17" x14ac:dyDescent="0.25">
      <c r="A617" t="s">
        <v>22039</v>
      </c>
      <c r="B617" t="s">
        <v>74</v>
      </c>
      <c r="C617" t="s">
        <v>178</v>
      </c>
      <c r="D617" t="s">
        <v>526</v>
      </c>
      <c r="E617" t="s">
        <v>21471</v>
      </c>
      <c r="F617" t="s">
        <v>525</v>
      </c>
      <c r="G617">
        <v>11</v>
      </c>
      <c r="H617">
        <v>0</v>
      </c>
      <c r="I617">
        <v>0</v>
      </c>
      <c r="J617">
        <v>0</v>
      </c>
      <c r="K617">
        <v>0</v>
      </c>
      <c r="L617">
        <v>0</v>
      </c>
      <c r="M617">
        <v>0</v>
      </c>
      <c r="N617">
        <v>0</v>
      </c>
      <c r="O617">
        <v>0</v>
      </c>
      <c r="P617">
        <v>0</v>
      </c>
      <c r="Q617">
        <v>0</v>
      </c>
    </row>
    <row r="618" spans="1:17" x14ac:dyDescent="0.25">
      <c r="A618" t="s">
        <v>22040</v>
      </c>
      <c r="B618" t="s">
        <v>74</v>
      </c>
      <c r="C618" t="s">
        <v>178</v>
      </c>
      <c r="D618" t="s">
        <v>12971</v>
      </c>
      <c r="E618" t="s">
        <v>21471</v>
      </c>
      <c r="F618" t="s">
        <v>525</v>
      </c>
      <c r="G618">
        <v>1</v>
      </c>
      <c r="H618">
        <v>0</v>
      </c>
      <c r="I618">
        <v>0</v>
      </c>
      <c r="J618">
        <v>0</v>
      </c>
      <c r="K618">
        <v>0</v>
      </c>
      <c r="L618">
        <v>0</v>
      </c>
      <c r="M618">
        <v>0</v>
      </c>
      <c r="N618">
        <v>0</v>
      </c>
      <c r="O618">
        <v>0</v>
      </c>
      <c r="P618">
        <v>0</v>
      </c>
      <c r="Q618">
        <v>0</v>
      </c>
    </row>
    <row r="619" spans="1:17" x14ac:dyDescent="0.25">
      <c r="A619" t="s">
        <v>22041</v>
      </c>
      <c r="B619" t="s">
        <v>73</v>
      </c>
      <c r="C619" t="s">
        <v>86</v>
      </c>
      <c r="D619" t="s">
        <v>526</v>
      </c>
      <c r="E619" t="s">
        <v>21471</v>
      </c>
      <c r="F619" t="s">
        <v>4245</v>
      </c>
      <c r="G619">
        <v>0</v>
      </c>
      <c r="H619">
        <v>0</v>
      </c>
      <c r="I619">
        <v>0</v>
      </c>
      <c r="J619">
        <v>0</v>
      </c>
      <c r="K619">
        <v>0</v>
      </c>
      <c r="L619">
        <v>0</v>
      </c>
      <c r="M619">
        <v>11</v>
      </c>
      <c r="N619">
        <v>0</v>
      </c>
      <c r="O619">
        <v>0</v>
      </c>
      <c r="P619">
        <v>0</v>
      </c>
      <c r="Q619">
        <v>0</v>
      </c>
    </row>
    <row r="620" spans="1:17" x14ac:dyDescent="0.25">
      <c r="A620" t="s">
        <v>22042</v>
      </c>
      <c r="B620" t="s">
        <v>73</v>
      </c>
      <c r="C620" t="s">
        <v>86</v>
      </c>
      <c r="D620" t="s">
        <v>526</v>
      </c>
      <c r="E620" t="s">
        <v>21471</v>
      </c>
      <c r="F620" t="s">
        <v>394</v>
      </c>
      <c r="G620">
        <v>0</v>
      </c>
      <c r="H620">
        <v>0</v>
      </c>
      <c r="I620">
        <v>0</v>
      </c>
      <c r="J620">
        <v>0</v>
      </c>
      <c r="K620">
        <v>0</v>
      </c>
      <c r="L620">
        <v>0</v>
      </c>
      <c r="M620">
        <v>0</v>
      </c>
      <c r="N620">
        <v>11</v>
      </c>
      <c r="O620">
        <v>11</v>
      </c>
      <c r="P620">
        <v>0</v>
      </c>
      <c r="Q620">
        <v>0</v>
      </c>
    </row>
    <row r="621" spans="1:17" x14ac:dyDescent="0.25">
      <c r="A621" t="s">
        <v>22043</v>
      </c>
      <c r="B621" t="s">
        <v>73</v>
      </c>
      <c r="C621" t="s">
        <v>86</v>
      </c>
      <c r="D621" t="s">
        <v>526</v>
      </c>
      <c r="E621" t="s">
        <v>21471</v>
      </c>
      <c r="F621" t="s">
        <v>395</v>
      </c>
      <c r="G621">
        <v>0</v>
      </c>
      <c r="H621">
        <v>0</v>
      </c>
      <c r="I621">
        <v>0</v>
      </c>
      <c r="J621">
        <v>0</v>
      </c>
      <c r="K621">
        <v>0</v>
      </c>
      <c r="L621">
        <v>0</v>
      </c>
      <c r="M621">
        <v>0</v>
      </c>
      <c r="N621">
        <v>9</v>
      </c>
      <c r="O621">
        <v>9</v>
      </c>
      <c r="P621">
        <v>0</v>
      </c>
      <c r="Q621">
        <v>0</v>
      </c>
    </row>
    <row r="622" spans="1:17" x14ac:dyDescent="0.25">
      <c r="A622" t="s">
        <v>22044</v>
      </c>
      <c r="B622" t="s">
        <v>73</v>
      </c>
      <c r="C622" t="s">
        <v>86</v>
      </c>
      <c r="D622" t="s">
        <v>526</v>
      </c>
      <c r="E622" t="s">
        <v>21471</v>
      </c>
      <c r="F622" t="s">
        <v>525</v>
      </c>
      <c r="G622">
        <v>11</v>
      </c>
      <c r="H622">
        <v>0</v>
      </c>
      <c r="I622">
        <v>0</v>
      </c>
      <c r="J622">
        <v>0</v>
      </c>
      <c r="K622">
        <v>0</v>
      </c>
      <c r="L622">
        <v>0</v>
      </c>
      <c r="M622">
        <v>0</v>
      </c>
      <c r="N622">
        <v>0</v>
      </c>
      <c r="O622">
        <v>0</v>
      </c>
      <c r="P622">
        <v>0</v>
      </c>
      <c r="Q622">
        <v>0</v>
      </c>
    </row>
    <row r="623" spans="1:17" x14ac:dyDescent="0.25">
      <c r="A623" t="s">
        <v>18268</v>
      </c>
      <c r="B623" t="s">
        <v>73</v>
      </c>
      <c r="C623" t="s">
        <v>86</v>
      </c>
      <c r="D623" t="s">
        <v>527</v>
      </c>
      <c r="E623" t="s">
        <v>563</v>
      </c>
      <c r="F623" t="s">
        <v>528</v>
      </c>
      <c r="G623">
        <v>0</v>
      </c>
      <c r="H623">
        <v>0</v>
      </c>
      <c r="I623">
        <v>0</v>
      </c>
      <c r="J623">
        <v>0</v>
      </c>
      <c r="K623">
        <v>0</v>
      </c>
      <c r="L623">
        <v>0</v>
      </c>
      <c r="M623">
        <v>0</v>
      </c>
      <c r="N623">
        <v>2</v>
      </c>
      <c r="O623">
        <v>1</v>
      </c>
      <c r="P623">
        <v>1</v>
      </c>
      <c r="Q623">
        <v>0</v>
      </c>
    </row>
    <row r="624" spans="1:17" x14ac:dyDescent="0.25">
      <c r="A624" t="s">
        <v>18269</v>
      </c>
      <c r="B624" t="s">
        <v>73</v>
      </c>
      <c r="C624" t="s">
        <v>86</v>
      </c>
      <c r="D624" t="s">
        <v>527</v>
      </c>
      <c r="E624" t="s">
        <v>563</v>
      </c>
      <c r="F624" t="s">
        <v>525</v>
      </c>
      <c r="G624">
        <v>2</v>
      </c>
      <c r="H624">
        <v>0</v>
      </c>
      <c r="I624">
        <v>0</v>
      </c>
      <c r="J624">
        <v>0</v>
      </c>
      <c r="K624">
        <v>0</v>
      </c>
      <c r="L624">
        <v>0</v>
      </c>
      <c r="M624">
        <v>0</v>
      </c>
      <c r="N624">
        <v>0</v>
      </c>
      <c r="O624">
        <v>0</v>
      </c>
      <c r="P624">
        <v>0</v>
      </c>
      <c r="Q624">
        <v>0</v>
      </c>
    </row>
    <row r="625" spans="1:17" x14ac:dyDescent="0.25">
      <c r="A625" t="s">
        <v>18270</v>
      </c>
      <c r="B625" t="s">
        <v>73</v>
      </c>
      <c r="C625" t="s">
        <v>87</v>
      </c>
      <c r="D625" t="s">
        <v>529</v>
      </c>
      <c r="E625" t="s">
        <v>563</v>
      </c>
      <c r="F625" t="s">
        <v>525</v>
      </c>
      <c r="G625">
        <v>1</v>
      </c>
      <c r="H625">
        <v>0</v>
      </c>
      <c r="I625">
        <v>0</v>
      </c>
      <c r="J625">
        <v>0</v>
      </c>
      <c r="K625">
        <v>0</v>
      </c>
      <c r="L625">
        <v>0</v>
      </c>
      <c r="M625">
        <v>0</v>
      </c>
      <c r="N625">
        <v>0</v>
      </c>
      <c r="O625">
        <v>0</v>
      </c>
      <c r="P625">
        <v>0</v>
      </c>
      <c r="Q625">
        <v>0</v>
      </c>
    </row>
    <row r="626" spans="1:17" x14ac:dyDescent="0.25">
      <c r="A626" t="s">
        <v>22045</v>
      </c>
      <c r="B626" t="s">
        <v>73</v>
      </c>
      <c r="C626" t="s">
        <v>87</v>
      </c>
      <c r="D626" t="s">
        <v>529</v>
      </c>
      <c r="E626" t="s">
        <v>21471</v>
      </c>
      <c r="F626" t="s">
        <v>525</v>
      </c>
      <c r="G626">
        <v>1</v>
      </c>
      <c r="H626">
        <v>0</v>
      </c>
      <c r="I626">
        <v>0</v>
      </c>
      <c r="J626">
        <v>0</v>
      </c>
      <c r="K626">
        <v>0</v>
      </c>
      <c r="L626">
        <v>0</v>
      </c>
      <c r="M626">
        <v>0</v>
      </c>
      <c r="N626">
        <v>0</v>
      </c>
      <c r="O626">
        <v>0</v>
      </c>
      <c r="P626">
        <v>0</v>
      </c>
      <c r="Q626">
        <v>0</v>
      </c>
    </row>
    <row r="627" spans="1:17" x14ac:dyDescent="0.25">
      <c r="A627" t="s">
        <v>18271</v>
      </c>
      <c r="B627" t="s">
        <v>73</v>
      </c>
      <c r="C627" t="s">
        <v>87</v>
      </c>
      <c r="D627" t="s">
        <v>526</v>
      </c>
      <c r="E627" t="s">
        <v>563</v>
      </c>
      <c r="F627" t="s">
        <v>396</v>
      </c>
      <c r="G627">
        <v>0</v>
      </c>
      <c r="H627">
        <v>19</v>
      </c>
      <c r="I627">
        <v>1</v>
      </c>
      <c r="J627">
        <v>18</v>
      </c>
      <c r="K627">
        <v>0</v>
      </c>
      <c r="L627">
        <v>0</v>
      </c>
      <c r="M627">
        <v>0</v>
      </c>
      <c r="N627">
        <v>0</v>
      </c>
      <c r="O627">
        <v>0</v>
      </c>
      <c r="P627">
        <v>0</v>
      </c>
      <c r="Q627">
        <v>0</v>
      </c>
    </row>
    <row r="628" spans="1:17" x14ac:dyDescent="0.25">
      <c r="A628" t="s">
        <v>18272</v>
      </c>
      <c r="B628" t="s">
        <v>73</v>
      </c>
      <c r="C628" t="s">
        <v>87</v>
      </c>
      <c r="D628" t="s">
        <v>526</v>
      </c>
      <c r="E628" t="s">
        <v>563</v>
      </c>
      <c r="F628" t="s">
        <v>4236</v>
      </c>
      <c r="G628">
        <v>0</v>
      </c>
      <c r="H628">
        <v>19</v>
      </c>
      <c r="I628">
        <v>1</v>
      </c>
      <c r="J628">
        <v>18</v>
      </c>
      <c r="K628">
        <v>0</v>
      </c>
      <c r="L628">
        <v>0</v>
      </c>
      <c r="M628">
        <v>0</v>
      </c>
      <c r="N628">
        <v>0</v>
      </c>
      <c r="O628">
        <v>0</v>
      </c>
      <c r="P628">
        <v>0</v>
      </c>
      <c r="Q628">
        <v>0</v>
      </c>
    </row>
    <row r="629" spans="1:17" x14ac:dyDescent="0.25">
      <c r="A629" t="s">
        <v>18273</v>
      </c>
      <c r="B629" t="s">
        <v>73</v>
      </c>
      <c r="C629" t="s">
        <v>87</v>
      </c>
      <c r="D629" t="s">
        <v>526</v>
      </c>
      <c r="E629" t="s">
        <v>563</v>
      </c>
      <c r="F629" t="s">
        <v>4238</v>
      </c>
      <c r="G629">
        <v>0</v>
      </c>
      <c r="H629">
        <v>0</v>
      </c>
      <c r="I629">
        <v>0</v>
      </c>
      <c r="J629">
        <v>0</v>
      </c>
      <c r="K629">
        <v>0</v>
      </c>
      <c r="L629">
        <v>0</v>
      </c>
      <c r="M629">
        <v>19</v>
      </c>
      <c r="N629">
        <v>0</v>
      </c>
      <c r="O629">
        <v>0</v>
      </c>
      <c r="P629">
        <v>0</v>
      </c>
      <c r="Q629">
        <v>0</v>
      </c>
    </row>
    <row r="630" spans="1:17" x14ac:dyDescent="0.25">
      <c r="A630" t="s">
        <v>18274</v>
      </c>
      <c r="B630" t="s">
        <v>73</v>
      </c>
      <c r="C630" t="s">
        <v>87</v>
      </c>
      <c r="D630" t="s">
        <v>526</v>
      </c>
      <c r="E630" t="s">
        <v>563</v>
      </c>
      <c r="F630" t="s">
        <v>397</v>
      </c>
      <c r="G630">
        <v>0</v>
      </c>
      <c r="H630">
        <v>19</v>
      </c>
      <c r="I630">
        <v>1</v>
      </c>
      <c r="J630">
        <v>18</v>
      </c>
      <c r="K630">
        <v>0</v>
      </c>
      <c r="L630">
        <v>0</v>
      </c>
      <c r="M630">
        <v>0</v>
      </c>
      <c r="N630">
        <v>0</v>
      </c>
      <c r="O630">
        <v>0</v>
      </c>
      <c r="P630">
        <v>0</v>
      </c>
      <c r="Q630">
        <v>0</v>
      </c>
    </row>
    <row r="631" spans="1:17" x14ac:dyDescent="0.25">
      <c r="A631" t="s">
        <v>18275</v>
      </c>
      <c r="B631" t="s">
        <v>73</v>
      </c>
      <c r="C631" t="s">
        <v>87</v>
      </c>
      <c r="D631" t="s">
        <v>526</v>
      </c>
      <c r="E631" t="s">
        <v>563</v>
      </c>
      <c r="F631" t="s">
        <v>398</v>
      </c>
      <c r="G631">
        <v>0</v>
      </c>
      <c r="H631">
        <v>19</v>
      </c>
      <c r="I631">
        <v>1</v>
      </c>
      <c r="J631">
        <v>18</v>
      </c>
      <c r="K631">
        <v>0</v>
      </c>
      <c r="L631">
        <v>0</v>
      </c>
      <c r="M631">
        <v>0</v>
      </c>
      <c r="N631">
        <v>0</v>
      </c>
      <c r="O631">
        <v>0</v>
      </c>
      <c r="P631">
        <v>0</v>
      </c>
      <c r="Q631">
        <v>0</v>
      </c>
    </row>
    <row r="632" spans="1:17" x14ac:dyDescent="0.25">
      <c r="A632" t="s">
        <v>18276</v>
      </c>
      <c r="B632" t="s">
        <v>73</v>
      </c>
      <c r="C632" t="s">
        <v>87</v>
      </c>
      <c r="D632" t="s">
        <v>526</v>
      </c>
      <c r="E632" t="s">
        <v>563</v>
      </c>
      <c r="F632" t="s">
        <v>4242</v>
      </c>
      <c r="G632">
        <v>0</v>
      </c>
      <c r="H632">
        <v>0</v>
      </c>
      <c r="I632">
        <v>0</v>
      </c>
      <c r="J632">
        <v>0</v>
      </c>
      <c r="K632">
        <v>0</v>
      </c>
      <c r="L632">
        <v>0</v>
      </c>
      <c r="M632">
        <v>19</v>
      </c>
      <c r="N632">
        <v>0</v>
      </c>
      <c r="O632">
        <v>0</v>
      </c>
      <c r="P632">
        <v>0</v>
      </c>
      <c r="Q632">
        <v>0</v>
      </c>
    </row>
    <row r="633" spans="1:17" x14ac:dyDescent="0.25">
      <c r="A633" t="s">
        <v>18277</v>
      </c>
      <c r="B633" t="s">
        <v>73</v>
      </c>
      <c r="C633" t="s">
        <v>87</v>
      </c>
      <c r="D633" t="s">
        <v>526</v>
      </c>
      <c r="E633" t="s">
        <v>563</v>
      </c>
      <c r="F633" t="s">
        <v>399</v>
      </c>
      <c r="G633">
        <v>0</v>
      </c>
      <c r="H633">
        <v>19</v>
      </c>
      <c r="I633">
        <v>1</v>
      </c>
      <c r="J633">
        <v>18</v>
      </c>
      <c r="K633">
        <v>0</v>
      </c>
      <c r="L633">
        <v>0</v>
      </c>
      <c r="M633">
        <v>0</v>
      </c>
      <c r="N633">
        <v>0</v>
      </c>
      <c r="O633">
        <v>0</v>
      </c>
      <c r="P633">
        <v>0</v>
      </c>
      <c r="Q633">
        <v>0</v>
      </c>
    </row>
    <row r="634" spans="1:17" x14ac:dyDescent="0.25">
      <c r="A634" t="s">
        <v>18278</v>
      </c>
      <c r="B634" t="s">
        <v>73</v>
      </c>
      <c r="C634" t="s">
        <v>87</v>
      </c>
      <c r="D634" t="s">
        <v>526</v>
      </c>
      <c r="E634" t="s">
        <v>563</v>
      </c>
      <c r="F634" t="s">
        <v>4245</v>
      </c>
      <c r="G634">
        <v>0</v>
      </c>
      <c r="H634">
        <v>0</v>
      </c>
      <c r="I634">
        <v>0</v>
      </c>
      <c r="J634">
        <v>0</v>
      </c>
      <c r="K634">
        <v>0</v>
      </c>
      <c r="L634">
        <v>0</v>
      </c>
      <c r="M634">
        <v>19</v>
      </c>
      <c r="N634">
        <v>0</v>
      </c>
      <c r="O634">
        <v>0</v>
      </c>
      <c r="P634">
        <v>0</v>
      </c>
      <c r="Q634">
        <v>0</v>
      </c>
    </row>
    <row r="635" spans="1:17" x14ac:dyDescent="0.25">
      <c r="A635" t="s">
        <v>18279</v>
      </c>
      <c r="B635" t="s">
        <v>73</v>
      </c>
      <c r="C635" t="s">
        <v>87</v>
      </c>
      <c r="D635" t="s">
        <v>526</v>
      </c>
      <c r="E635" t="s">
        <v>563</v>
      </c>
      <c r="F635" t="s">
        <v>394</v>
      </c>
      <c r="G635">
        <v>0</v>
      </c>
      <c r="H635">
        <v>0</v>
      </c>
      <c r="I635">
        <v>0</v>
      </c>
      <c r="J635">
        <v>0</v>
      </c>
      <c r="K635">
        <v>0</v>
      </c>
      <c r="L635">
        <v>0</v>
      </c>
      <c r="M635">
        <v>0</v>
      </c>
      <c r="N635">
        <v>17</v>
      </c>
      <c r="O635">
        <v>17</v>
      </c>
      <c r="P635">
        <v>0</v>
      </c>
      <c r="Q635">
        <v>0</v>
      </c>
    </row>
    <row r="636" spans="1:17" x14ac:dyDescent="0.25">
      <c r="A636" t="s">
        <v>18280</v>
      </c>
      <c r="B636" t="s">
        <v>73</v>
      </c>
      <c r="C636" t="s">
        <v>87</v>
      </c>
      <c r="D636" t="s">
        <v>526</v>
      </c>
      <c r="E636" t="s">
        <v>563</v>
      </c>
      <c r="F636" t="s">
        <v>395</v>
      </c>
      <c r="G636">
        <v>0</v>
      </c>
      <c r="H636">
        <v>0</v>
      </c>
      <c r="I636">
        <v>0</v>
      </c>
      <c r="J636">
        <v>0</v>
      </c>
      <c r="K636">
        <v>0</v>
      </c>
      <c r="L636">
        <v>0</v>
      </c>
      <c r="M636">
        <v>0</v>
      </c>
      <c r="N636">
        <v>16</v>
      </c>
      <c r="O636">
        <v>16</v>
      </c>
      <c r="P636">
        <v>0</v>
      </c>
      <c r="Q636">
        <v>0</v>
      </c>
    </row>
    <row r="637" spans="1:17" x14ac:dyDescent="0.25">
      <c r="A637" t="s">
        <v>18281</v>
      </c>
      <c r="B637" t="s">
        <v>73</v>
      </c>
      <c r="C637" t="s">
        <v>87</v>
      </c>
      <c r="D637" t="s">
        <v>526</v>
      </c>
      <c r="E637" t="s">
        <v>563</v>
      </c>
      <c r="F637" t="s">
        <v>525</v>
      </c>
      <c r="G637">
        <v>19</v>
      </c>
      <c r="H637">
        <v>0</v>
      </c>
      <c r="I637">
        <v>0</v>
      </c>
      <c r="J637">
        <v>0</v>
      </c>
      <c r="K637">
        <v>0</v>
      </c>
      <c r="L637">
        <v>0</v>
      </c>
      <c r="M637">
        <v>0</v>
      </c>
      <c r="N637">
        <v>0</v>
      </c>
      <c r="O637">
        <v>0</v>
      </c>
      <c r="P637">
        <v>0</v>
      </c>
      <c r="Q637">
        <v>0</v>
      </c>
    </row>
    <row r="638" spans="1:17" x14ac:dyDescent="0.25">
      <c r="A638" t="s">
        <v>22046</v>
      </c>
      <c r="B638" t="s">
        <v>73</v>
      </c>
      <c r="C638" t="s">
        <v>87</v>
      </c>
      <c r="D638" t="s">
        <v>526</v>
      </c>
      <c r="E638" t="s">
        <v>21471</v>
      </c>
      <c r="F638" t="s">
        <v>396</v>
      </c>
      <c r="G638">
        <v>0</v>
      </c>
      <c r="H638">
        <v>29</v>
      </c>
      <c r="I638">
        <v>0</v>
      </c>
      <c r="J638">
        <v>27</v>
      </c>
      <c r="K638">
        <v>2</v>
      </c>
      <c r="L638">
        <v>0</v>
      </c>
      <c r="M638">
        <v>0</v>
      </c>
      <c r="N638">
        <v>0</v>
      </c>
      <c r="O638">
        <v>0</v>
      </c>
      <c r="P638">
        <v>0</v>
      </c>
      <c r="Q638">
        <v>0</v>
      </c>
    </row>
    <row r="639" spans="1:17" x14ac:dyDescent="0.25">
      <c r="A639" t="s">
        <v>22047</v>
      </c>
      <c r="B639" t="s">
        <v>73</v>
      </c>
      <c r="C639" t="s">
        <v>87</v>
      </c>
      <c r="D639" t="s">
        <v>526</v>
      </c>
      <c r="E639" t="s">
        <v>21471</v>
      </c>
      <c r="F639" t="s">
        <v>4236</v>
      </c>
      <c r="G639">
        <v>0</v>
      </c>
      <c r="H639">
        <v>29</v>
      </c>
      <c r="I639">
        <v>0</v>
      </c>
      <c r="J639">
        <v>27</v>
      </c>
      <c r="K639">
        <v>2</v>
      </c>
      <c r="L639">
        <v>0</v>
      </c>
      <c r="M639">
        <v>0</v>
      </c>
      <c r="N639">
        <v>0</v>
      </c>
      <c r="O639">
        <v>0</v>
      </c>
      <c r="P639">
        <v>0</v>
      </c>
      <c r="Q639">
        <v>0</v>
      </c>
    </row>
    <row r="640" spans="1:17" x14ac:dyDescent="0.25">
      <c r="A640" t="s">
        <v>22048</v>
      </c>
      <c r="B640" t="s">
        <v>73</v>
      </c>
      <c r="C640" t="s">
        <v>87</v>
      </c>
      <c r="D640" t="s">
        <v>526</v>
      </c>
      <c r="E640" t="s">
        <v>21471</v>
      </c>
      <c r="F640" t="s">
        <v>4238</v>
      </c>
      <c r="G640">
        <v>0</v>
      </c>
      <c r="H640">
        <v>0</v>
      </c>
      <c r="I640">
        <v>0</v>
      </c>
      <c r="J640">
        <v>0</v>
      </c>
      <c r="K640">
        <v>0</v>
      </c>
      <c r="L640">
        <v>0</v>
      </c>
      <c r="M640">
        <v>29</v>
      </c>
      <c r="N640">
        <v>0</v>
      </c>
      <c r="O640">
        <v>0</v>
      </c>
      <c r="P640">
        <v>0</v>
      </c>
      <c r="Q640">
        <v>0</v>
      </c>
    </row>
    <row r="641" spans="1:17" x14ac:dyDescent="0.25">
      <c r="A641" t="s">
        <v>22049</v>
      </c>
      <c r="B641" t="s">
        <v>73</v>
      </c>
      <c r="C641" t="s">
        <v>87</v>
      </c>
      <c r="D641" t="s">
        <v>526</v>
      </c>
      <c r="E641" t="s">
        <v>21471</v>
      </c>
      <c r="F641" t="s">
        <v>397</v>
      </c>
      <c r="G641">
        <v>0</v>
      </c>
      <c r="H641">
        <v>29</v>
      </c>
      <c r="I641">
        <v>0</v>
      </c>
      <c r="J641">
        <v>27</v>
      </c>
      <c r="K641">
        <v>2</v>
      </c>
      <c r="L641">
        <v>0</v>
      </c>
      <c r="M641">
        <v>0</v>
      </c>
      <c r="N641">
        <v>0</v>
      </c>
      <c r="O641">
        <v>0</v>
      </c>
      <c r="P641">
        <v>0</v>
      </c>
      <c r="Q641">
        <v>0</v>
      </c>
    </row>
    <row r="642" spans="1:17" x14ac:dyDescent="0.25">
      <c r="A642" t="s">
        <v>22050</v>
      </c>
      <c r="B642" t="s">
        <v>73</v>
      </c>
      <c r="C642" t="s">
        <v>87</v>
      </c>
      <c r="D642" t="s">
        <v>526</v>
      </c>
      <c r="E642" t="s">
        <v>21471</v>
      </c>
      <c r="F642" t="s">
        <v>398</v>
      </c>
      <c r="G642">
        <v>0</v>
      </c>
      <c r="H642">
        <v>29</v>
      </c>
      <c r="I642">
        <v>0</v>
      </c>
      <c r="J642">
        <v>27</v>
      </c>
      <c r="K642">
        <v>2</v>
      </c>
      <c r="L642">
        <v>0</v>
      </c>
      <c r="M642">
        <v>0</v>
      </c>
      <c r="N642">
        <v>0</v>
      </c>
      <c r="O642">
        <v>0</v>
      </c>
      <c r="P642">
        <v>0</v>
      </c>
      <c r="Q642">
        <v>0</v>
      </c>
    </row>
    <row r="643" spans="1:17" x14ac:dyDescent="0.25">
      <c r="A643" t="s">
        <v>22051</v>
      </c>
      <c r="B643" t="s">
        <v>73</v>
      </c>
      <c r="C643" t="s">
        <v>87</v>
      </c>
      <c r="D643" t="s">
        <v>526</v>
      </c>
      <c r="E643" t="s">
        <v>21471</v>
      </c>
      <c r="F643" t="s">
        <v>4242</v>
      </c>
      <c r="G643">
        <v>0</v>
      </c>
      <c r="H643">
        <v>0</v>
      </c>
      <c r="I643">
        <v>0</v>
      </c>
      <c r="J643">
        <v>0</v>
      </c>
      <c r="K643">
        <v>0</v>
      </c>
      <c r="L643">
        <v>0</v>
      </c>
      <c r="M643">
        <v>29</v>
      </c>
      <c r="N643">
        <v>0</v>
      </c>
      <c r="O643">
        <v>0</v>
      </c>
      <c r="P643">
        <v>0</v>
      </c>
      <c r="Q643">
        <v>0</v>
      </c>
    </row>
    <row r="644" spans="1:17" x14ac:dyDescent="0.25">
      <c r="A644" t="s">
        <v>22052</v>
      </c>
      <c r="B644" t="s">
        <v>73</v>
      </c>
      <c r="C644" t="s">
        <v>87</v>
      </c>
      <c r="D644" t="s">
        <v>526</v>
      </c>
      <c r="E644" t="s">
        <v>21471</v>
      </c>
      <c r="F644" t="s">
        <v>399</v>
      </c>
      <c r="G644">
        <v>0</v>
      </c>
      <c r="H644">
        <v>29</v>
      </c>
      <c r="I644">
        <v>0</v>
      </c>
      <c r="J644">
        <v>27</v>
      </c>
      <c r="K644">
        <v>2</v>
      </c>
      <c r="L644">
        <v>0</v>
      </c>
      <c r="M644">
        <v>0</v>
      </c>
      <c r="N644">
        <v>0</v>
      </c>
      <c r="O644">
        <v>0</v>
      </c>
      <c r="P644">
        <v>0</v>
      </c>
      <c r="Q644">
        <v>0</v>
      </c>
    </row>
    <row r="645" spans="1:17" x14ac:dyDescent="0.25">
      <c r="A645" t="s">
        <v>22053</v>
      </c>
      <c r="B645" t="s">
        <v>73</v>
      </c>
      <c r="C645" t="s">
        <v>87</v>
      </c>
      <c r="D645" t="s">
        <v>526</v>
      </c>
      <c r="E645" t="s">
        <v>21471</v>
      </c>
      <c r="F645" t="s">
        <v>4245</v>
      </c>
      <c r="G645">
        <v>0</v>
      </c>
      <c r="H645">
        <v>0</v>
      </c>
      <c r="I645">
        <v>0</v>
      </c>
      <c r="J645">
        <v>0</v>
      </c>
      <c r="K645">
        <v>0</v>
      </c>
      <c r="L645">
        <v>0</v>
      </c>
      <c r="M645">
        <v>29</v>
      </c>
      <c r="N645">
        <v>0</v>
      </c>
      <c r="O645">
        <v>0</v>
      </c>
      <c r="P645">
        <v>0</v>
      </c>
      <c r="Q645">
        <v>0</v>
      </c>
    </row>
    <row r="646" spans="1:17" x14ac:dyDescent="0.25">
      <c r="A646" t="s">
        <v>22054</v>
      </c>
      <c r="B646" t="s">
        <v>73</v>
      </c>
      <c r="C646" t="s">
        <v>87</v>
      </c>
      <c r="D646" t="s">
        <v>526</v>
      </c>
      <c r="E646" t="s">
        <v>21471</v>
      </c>
      <c r="F646" t="s">
        <v>394</v>
      </c>
      <c r="G646">
        <v>0</v>
      </c>
      <c r="H646">
        <v>0</v>
      </c>
      <c r="I646">
        <v>0</v>
      </c>
      <c r="J646">
        <v>0</v>
      </c>
      <c r="K646">
        <v>0</v>
      </c>
      <c r="L646">
        <v>0</v>
      </c>
      <c r="M646">
        <v>0</v>
      </c>
      <c r="N646">
        <v>28</v>
      </c>
      <c r="O646">
        <v>27</v>
      </c>
      <c r="P646">
        <v>1</v>
      </c>
      <c r="Q646">
        <v>0</v>
      </c>
    </row>
    <row r="647" spans="1:17" x14ac:dyDescent="0.25">
      <c r="A647" t="s">
        <v>22055</v>
      </c>
      <c r="B647" t="s">
        <v>73</v>
      </c>
      <c r="C647" t="s">
        <v>87</v>
      </c>
      <c r="D647" t="s">
        <v>526</v>
      </c>
      <c r="E647" t="s">
        <v>21471</v>
      </c>
      <c r="F647" t="s">
        <v>395</v>
      </c>
      <c r="G647">
        <v>0</v>
      </c>
      <c r="H647">
        <v>0</v>
      </c>
      <c r="I647">
        <v>0</v>
      </c>
      <c r="J647">
        <v>0</v>
      </c>
      <c r="K647">
        <v>0</v>
      </c>
      <c r="L647">
        <v>0</v>
      </c>
      <c r="M647">
        <v>0</v>
      </c>
      <c r="N647">
        <v>27</v>
      </c>
      <c r="O647">
        <v>26</v>
      </c>
      <c r="P647">
        <v>1</v>
      </c>
      <c r="Q647">
        <v>0</v>
      </c>
    </row>
    <row r="648" spans="1:17" x14ac:dyDescent="0.25">
      <c r="A648" t="s">
        <v>22056</v>
      </c>
      <c r="B648" t="s">
        <v>73</v>
      </c>
      <c r="C648" t="s">
        <v>87</v>
      </c>
      <c r="D648" t="s">
        <v>526</v>
      </c>
      <c r="E648" t="s">
        <v>21471</v>
      </c>
      <c r="F648" t="s">
        <v>525</v>
      </c>
      <c r="G648">
        <v>29</v>
      </c>
      <c r="H648">
        <v>0</v>
      </c>
      <c r="I648">
        <v>0</v>
      </c>
      <c r="J648">
        <v>0</v>
      </c>
      <c r="K648">
        <v>0</v>
      </c>
      <c r="L648">
        <v>0</v>
      </c>
      <c r="M648">
        <v>0</v>
      </c>
      <c r="N648">
        <v>0</v>
      </c>
      <c r="O648">
        <v>0</v>
      </c>
      <c r="P648">
        <v>0</v>
      </c>
      <c r="Q648">
        <v>0</v>
      </c>
    </row>
    <row r="649" spans="1:17" x14ac:dyDescent="0.25">
      <c r="A649" t="s">
        <v>15390</v>
      </c>
      <c r="B649" t="s">
        <v>73</v>
      </c>
      <c r="C649" t="s">
        <v>87</v>
      </c>
      <c r="D649" t="s">
        <v>527</v>
      </c>
      <c r="E649" t="s">
        <v>563</v>
      </c>
      <c r="F649" t="s">
        <v>528</v>
      </c>
      <c r="G649">
        <v>0</v>
      </c>
      <c r="H649">
        <v>0</v>
      </c>
      <c r="I649">
        <v>0</v>
      </c>
      <c r="J649">
        <v>0</v>
      </c>
      <c r="K649">
        <v>0</v>
      </c>
      <c r="L649">
        <v>0</v>
      </c>
      <c r="M649">
        <v>0</v>
      </c>
      <c r="N649">
        <v>2</v>
      </c>
      <c r="O649">
        <v>2</v>
      </c>
      <c r="P649">
        <v>0</v>
      </c>
      <c r="Q649">
        <v>0</v>
      </c>
    </row>
    <row r="650" spans="1:17" x14ac:dyDescent="0.25">
      <c r="A650" t="s">
        <v>22057</v>
      </c>
      <c r="B650" t="s">
        <v>73</v>
      </c>
      <c r="C650" t="s">
        <v>154</v>
      </c>
      <c r="D650" t="s">
        <v>527</v>
      </c>
      <c r="E650" t="s">
        <v>21471</v>
      </c>
      <c r="F650" t="s">
        <v>525</v>
      </c>
      <c r="G650">
        <v>13</v>
      </c>
      <c r="H650">
        <v>0</v>
      </c>
      <c r="I650">
        <v>0</v>
      </c>
      <c r="J650">
        <v>0</v>
      </c>
      <c r="K650">
        <v>0</v>
      </c>
      <c r="L650">
        <v>0</v>
      </c>
      <c r="M650">
        <v>0</v>
      </c>
      <c r="N650">
        <v>0</v>
      </c>
      <c r="O650">
        <v>0</v>
      </c>
      <c r="P650">
        <v>0</v>
      </c>
      <c r="Q650">
        <v>0</v>
      </c>
    </row>
    <row r="651" spans="1:17" x14ac:dyDescent="0.25">
      <c r="A651" t="s">
        <v>15755</v>
      </c>
      <c r="B651" t="s">
        <v>73</v>
      </c>
      <c r="C651" t="s">
        <v>154</v>
      </c>
      <c r="D651" t="s">
        <v>12971</v>
      </c>
      <c r="E651" t="s">
        <v>563</v>
      </c>
      <c r="F651" t="s">
        <v>525</v>
      </c>
      <c r="G651">
        <v>1</v>
      </c>
      <c r="H651">
        <v>0</v>
      </c>
      <c r="I651">
        <v>0</v>
      </c>
      <c r="J651">
        <v>0</v>
      </c>
      <c r="K651">
        <v>0</v>
      </c>
      <c r="L651">
        <v>0</v>
      </c>
      <c r="M651">
        <v>0</v>
      </c>
      <c r="N651">
        <v>0</v>
      </c>
      <c r="O651">
        <v>0</v>
      </c>
      <c r="P651">
        <v>0</v>
      </c>
      <c r="Q651">
        <v>0</v>
      </c>
    </row>
    <row r="652" spans="1:17" x14ac:dyDescent="0.25">
      <c r="A652" t="s">
        <v>22058</v>
      </c>
      <c r="B652" t="s">
        <v>73</v>
      </c>
      <c r="C652" t="s">
        <v>154</v>
      </c>
      <c r="D652" t="s">
        <v>12971</v>
      </c>
      <c r="E652" t="s">
        <v>21471</v>
      </c>
      <c r="F652" t="s">
        <v>525</v>
      </c>
      <c r="G652">
        <v>1</v>
      </c>
      <c r="H652">
        <v>0</v>
      </c>
      <c r="I652">
        <v>0</v>
      </c>
      <c r="J652">
        <v>0</v>
      </c>
      <c r="K652">
        <v>0</v>
      </c>
      <c r="L652">
        <v>0</v>
      </c>
      <c r="M652">
        <v>0</v>
      </c>
      <c r="N652">
        <v>0</v>
      </c>
      <c r="O652">
        <v>0</v>
      </c>
      <c r="P652">
        <v>0</v>
      </c>
      <c r="Q652">
        <v>0</v>
      </c>
    </row>
    <row r="653" spans="1:17" x14ac:dyDescent="0.25">
      <c r="A653" t="s">
        <v>15756</v>
      </c>
      <c r="B653" t="s">
        <v>73</v>
      </c>
      <c r="C653" t="s">
        <v>155</v>
      </c>
      <c r="D653" t="s">
        <v>529</v>
      </c>
      <c r="E653" t="s">
        <v>563</v>
      </c>
      <c r="F653" t="s">
        <v>525</v>
      </c>
      <c r="G653">
        <v>3</v>
      </c>
      <c r="H653">
        <v>0</v>
      </c>
      <c r="I653">
        <v>0</v>
      </c>
      <c r="J653">
        <v>0</v>
      </c>
      <c r="K653">
        <v>0</v>
      </c>
      <c r="L653">
        <v>0</v>
      </c>
      <c r="M653">
        <v>0</v>
      </c>
      <c r="N653">
        <v>0</v>
      </c>
      <c r="O653">
        <v>0</v>
      </c>
      <c r="P653">
        <v>0</v>
      </c>
      <c r="Q653">
        <v>0</v>
      </c>
    </row>
    <row r="654" spans="1:17" x14ac:dyDescent="0.25">
      <c r="A654" t="s">
        <v>15757</v>
      </c>
      <c r="B654" t="s">
        <v>73</v>
      </c>
      <c r="C654" t="s">
        <v>155</v>
      </c>
      <c r="D654" t="s">
        <v>526</v>
      </c>
      <c r="E654" t="s">
        <v>563</v>
      </c>
      <c r="F654" t="s">
        <v>396</v>
      </c>
      <c r="G654">
        <v>0</v>
      </c>
      <c r="H654">
        <v>25</v>
      </c>
      <c r="I654">
        <v>1</v>
      </c>
      <c r="J654">
        <v>21</v>
      </c>
      <c r="K654">
        <v>3</v>
      </c>
      <c r="L654">
        <v>0</v>
      </c>
      <c r="M654">
        <v>0</v>
      </c>
      <c r="N654">
        <v>0</v>
      </c>
      <c r="O654">
        <v>0</v>
      </c>
      <c r="P654">
        <v>0</v>
      </c>
      <c r="Q654">
        <v>0</v>
      </c>
    </row>
    <row r="655" spans="1:17" x14ac:dyDescent="0.25">
      <c r="A655" t="s">
        <v>15758</v>
      </c>
      <c r="B655" t="s">
        <v>73</v>
      </c>
      <c r="C655" t="s">
        <v>155</v>
      </c>
      <c r="D655" t="s">
        <v>526</v>
      </c>
      <c r="E655" t="s">
        <v>563</v>
      </c>
      <c r="F655" t="s">
        <v>4236</v>
      </c>
      <c r="G655">
        <v>0</v>
      </c>
      <c r="H655">
        <v>25</v>
      </c>
      <c r="I655">
        <v>1</v>
      </c>
      <c r="J655">
        <v>21</v>
      </c>
      <c r="K655">
        <v>3</v>
      </c>
      <c r="L655">
        <v>0</v>
      </c>
      <c r="M655">
        <v>0</v>
      </c>
      <c r="N655">
        <v>0</v>
      </c>
      <c r="O655">
        <v>0</v>
      </c>
      <c r="P655">
        <v>0</v>
      </c>
      <c r="Q655">
        <v>0</v>
      </c>
    </row>
    <row r="656" spans="1:17" x14ac:dyDescent="0.25">
      <c r="A656" t="s">
        <v>15759</v>
      </c>
      <c r="B656" t="s">
        <v>73</v>
      </c>
      <c r="C656" t="s">
        <v>155</v>
      </c>
      <c r="D656" t="s">
        <v>526</v>
      </c>
      <c r="E656" t="s">
        <v>563</v>
      </c>
      <c r="F656" t="s">
        <v>4238</v>
      </c>
      <c r="G656">
        <v>0</v>
      </c>
      <c r="H656">
        <v>0</v>
      </c>
      <c r="I656">
        <v>0</v>
      </c>
      <c r="J656">
        <v>0</v>
      </c>
      <c r="K656">
        <v>0</v>
      </c>
      <c r="L656">
        <v>0</v>
      </c>
      <c r="M656">
        <v>25</v>
      </c>
      <c r="N656">
        <v>0</v>
      </c>
      <c r="O656">
        <v>0</v>
      </c>
      <c r="P656">
        <v>0</v>
      </c>
      <c r="Q656">
        <v>0</v>
      </c>
    </row>
    <row r="657" spans="1:17" x14ac:dyDescent="0.25">
      <c r="A657" t="s">
        <v>15760</v>
      </c>
      <c r="B657" t="s">
        <v>73</v>
      </c>
      <c r="C657" t="s">
        <v>155</v>
      </c>
      <c r="D657" t="s">
        <v>526</v>
      </c>
      <c r="E657" t="s">
        <v>563</v>
      </c>
      <c r="F657" t="s">
        <v>397</v>
      </c>
      <c r="G657">
        <v>0</v>
      </c>
      <c r="H657">
        <v>25</v>
      </c>
      <c r="I657">
        <v>1</v>
      </c>
      <c r="J657">
        <v>21</v>
      </c>
      <c r="K657">
        <v>3</v>
      </c>
      <c r="L657">
        <v>0</v>
      </c>
      <c r="M657">
        <v>0</v>
      </c>
      <c r="N657">
        <v>0</v>
      </c>
      <c r="O657">
        <v>0</v>
      </c>
      <c r="P657">
        <v>0</v>
      </c>
      <c r="Q657">
        <v>0</v>
      </c>
    </row>
    <row r="658" spans="1:17" x14ac:dyDescent="0.25">
      <c r="A658" t="s">
        <v>15761</v>
      </c>
      <c r="B658" t="s">
        <v>73</v>
      </c>
      <c r="C658" t="s">
        <v>155</v>
      </c>
      <c r="D658" t="s">
        <v>526</v>
      </c>
      <c r="E658" t="s">
        <v>563</v>
      </c>
      <c r="F658" t="s">
        <v>398</v>
      </c>
      <c r="G658">
        <v>0</v>
      </c>
      <c r="H658">
        <v>25</v>
      </c>
      <c r="I658">
        <v>1</v>
      </c>
      <c r="J658">
        <v>21</v>
      </c>
      <c r="K658">
        <v>3</v>
      </c>
      <c r="L658">
        <v>0</v>
      </c>
      <c r="M658">
        <v>0</v>
      </c>
      <c r="N658">
        <v>0</v>
      </c>
      <c r="O658">
        <v>0</v>
      </c>
      <c r="P658">
        <v>0</v>
      </c>
      <c r="Q658">
        <v>0</v>
      </c>
    </row>
    <row r="659" spans="1:17" x14ac:dyDescent="0.25">
      <c r="A659" t="s">
        <v>15762</v>
      </c>
      <c r="B659" t="s">
        <v>73</v>
      </c>
      <c r="C659" t="s">
        <v>155</v>
      </c>
      <c r="D659" t="s">
        <v>526</v>
      </c>
      <c r="E659" t="s">
        <v>563</v>
      </c>
      <c r="F659" t="s">
        <v>4242</v>
      </c>
      <c r="G659">
        <v>0</v>
      </c>
      <c r="H659">
        <v>0</v>
      </c>
      <c r="I659">
        <v>0</v>
      </c>
      <c r="J659">
        <v>0</v>
      </c>
      <c r="K659">
        <v>0</v>
      </c>
      <c r="L659">
        <v>0</v>
      </c>
      <c r="M659">
        <v>25</v>
      </c>
      <c r="N659">
        <v>0</v>
      </c>
      <c r="O659">
        <v>0</v>
      </c>
      <c r="P659">
        <v>0</v>
      </c>
      <c r="Q659">
        <v>0</v>
      </c>
    </row>
    <row r="660" spans="1:17" x14ac:dyDescent="0.25">
      <c r="A660" t="s">
        <v>15763</v>
      </c>
      <c r="B660" t="s">
        <v>73</v>
      </c>
      <c r="C660" t="s">
        <v>155</v>
      </c>
      <c r="D660" t="s">
        <v>526</v>
      </c>
      <c r="E660" t="s">
        <v>563</v>
      </c>
      <c r="F660" t="s">
        <v>399</v>
      </c>
      <c r="G660">
        <v>0</v>
      </c>
      <c r="H660">
        <v>25</v>
      </c>
      <c r="I660">
        <v>1</v>
      </c>
      <c r="J660">
        <v>21</v>
      </c>
      <c r="K660">
        <v>3</v>
      </c>
      <c r="L660">
        <v>0</v>
      </c>
      <c r="M660">
        <v>0</v>
      </c>
      <c r="N660">
        <v>0</v>
      </c>
      <c r="O660">
        <v>0</v>
      </c>
      <c r="P660">
        <v>0</v>
      </c>
      <c r="Q660">
        <v>0</v>
      </c>
    </row>
    <row r="661" spans="1:17" x14ac:dyDescent="0.25">
      <c r="A661" t="s">
        <v>15764</v>
      </c>
      <c r="B661" t="s">
        <v>73</v>
      </c>
      <c r="C661" t="s">
        <v>155</v>
      </c>
      <c r="D661" t="s">
        <v>526</v>
      </c>
      <c r="E661" t="s">
        <v>563</v>
      </c>
      <c r="F661" t="s">
        <v>4245</v>
      </c>
      <c r="G661">
        <v>0</v>
      </c>
      <c r="H661">
        <v>0</v>
      </c>
      <c r="I661">
        <v>0</v>
      </c>
      <c r="J661">
        <v>0</v>
      </c>
      <c r="K661">
        <v>0</v>
      </c>
      <c r="L661">
        <v>0</v>
      </c>
      <c r="M661">
        <v>25</v>
      </c>
      <c r="N661">
        <v>0</v>
      </c>
      <c r="O661">
        <v>0</v>
      </c>
      <c r="P661">
        <v>0</v>
      </c>
      <c r="Q661">
        <v>0</v>
      </c>
    </row>
    <row r="662" spans="1:17" x14ac:dyDescent="0.25">
      <c r="A662" t="s">
        <v>15765</v>
      </c>
      <c r="B662" t="s">
        <v>73</v>
      </c>
      <c r="C662" t="s">
        <v>155</v>
      </c>
      <c r="D662" t="s">
        <v>526</v>
      </c>
      <c r="E662" t="s">
        <v>563</v>
      </c>
      <c r="F662" t="s">
        <v>394</v>
      </c>
      <c r="G662">
        <v>0</v>
      </c>
      <c r="H662">
        <v>0</v>
      </c>
      <c r="I662">
        <v>0</v>
      </c>
      <c r="J662">
        <v>0</v>
      </c>
      <c r="K662">
        <v>0</v>
      </c>
      <c r="L662">
        <v>0</v>
      </c>
      <c r="M662">
        <v>0</v>
      </c>
      <c r="N662">
        <v>25</v>
      </c>
      <c r="O662">
        <v>24</v>
      </c>
      <c r="P662">
        <v>1</v>
      </c>
      <c r="Q662">
        <v>0</v>
      </c>
    </row>
    <row r="663" spans="1:17" x14ac:dyDescent="0.25">
      <c r="A663" t="s">
        <v>15766</v>
      </c>
      <c r="B663" t="s">
        <v>73</v>
      </c>
      <c r="C663" t="s">
        <v>155</v>
      </c>
      <c r="D663" t="s">
        <v>526</v>
      </c>
      <c r="E663" t="s">
        <v>563</v>
      </c>
      <c r="F663" t="s">
        <v>395</v>
      </c>
      <c r="G663">
        <v>0</v>
      </c>
      <c r="H663">
        <v>0</v>
      </c>
      <c r="I663">
        <v>0</v>
      </c>
      <c r="J663">
        <v>0</v>
      </c>
      <c r="K663">
        <v>0</v>
      </c>
      <c r="L663">
        <v>0</v>
      </c>
      <c r="M663">
        <v>0</v>
      </c>
      <c r="N663">
        <v>24</v>
      </c>
      <c r="O663">
        <v>23</v>
      </c>
      <c r="P663">
        <v>1</v>
      </c>
      <c r="Q663">
        <v>0</v>
      </c>
    </row>
    <row r="664" spans="1:17" x14ac:dyDescent="0.25">
      <c r="A664" t="s">
        <v>15767</v>
      </c>
      <c r="B664" t="s">
        <v>73</v>
      </c>
      <c r="C664" t="s">
        <v>155</v>
      </c>
      <c r="D664" t="s">
        <v>526</v>
      </c>
      <c r="E664" t="s">
        <v>563</v>
      </c>
      <c r="F664" t="s">
        <v>525</v>
      </c>
      <c r="G664">
        <v>25</v>
      </c>
      <c r="H664">
        <v>0</v>
      </c>
      <c r="I664">
        <v>0</v>
      </c>
      <c r="J664">
        <v>0</v>
      </c>
      <c r="K664">
        <v>0</v>
      </c>
      <c r="L664">
        <v>0</v>
      </c>
      <c r="M664">
        <v>0</v>
      </c>
      <c r="N664">
        <v>0</v>
      </c>
      <c r="O664">
        <v>0</v>
      </c>
      <c r="P664">
        <v>0</v>
      </c>
      <c r="Q664">
        <v>0</v>
      </c>
    </row>
    <row r="665" spans="1:17" x14ac:dyDescent="0.25">
      <c r="A665" t="s">
        <v>22059</v>
      </c>
      <c r="B665" t="s">
        <v>73</v>
      </c>
      <c r="C665" t="s">
        <v>155</v>
      </c>
      <c r="D665" t="s">
        <v>526</v>
      </c>
      <c r="E665" t="s">
        <v>21471</v>
      </c>
      <c r="F665" t="s">
        <v>396</v>
      </c>
      <c r="G665">
        <v>0</v>
      </c>
      <c r="H665">
        <v>43</v>
      </c>
      <c r="I665">
        <v>2</v>
      </c>
      <c r="J665">
        <v>40</v>
      </c>
      <c r="K665">
        <v>0</v>
      </c>
      <c r="L665">
        <v>1</v>
      </c>
      <c r="M665">
        <v>0</v>
      </c>
      <c r="N665">
        <v>0</v>
      </c>
      <c r="O665">
        <v>0</v>
      </c>
      <c r="P665">
        <v>0</v>
      </c>
      <c r="Q665">
        <v>0</v>
      </c>
    </row>
    <row r="666" spans="1:17" x14ac:dyDescent="0.25">
      <c r="A666" t="s">
        <v>22060</v>
      </c>
      <c r="B666" t="s">
        <v>73</v>
      </c>
      <c r="C666" t="s">
        <v>155</v>
      </c>
      <c r="D666" t="s">
        <v>526</v>
      </c>
      <c r="E666" t="s">
        <v>21471</v>
      </c>
      <c r="F666" t="s">
        <v>4236</v>
      </c>
      <c r="G666">
        <v>0</v>
      </c>
      <c r="H666">
        <v>43</v>
      </c>
      <c r="I666">
        <v>2</v>
      </c>
      <c r="J666">
        <v>38</v>
      </c>
      <c r="K666">
        <v>1</v>
      </c>
      <c r="L666">
        <v>2</v>
      </c>
      <c r="M666">
        <v>0</v>
      </c>
      <c r="N666">
        <v>0</v>
      </c>
      <c r="O666">
        <v>0</v>
      </c>
      <c r="P666">
        <v>0</v>
      </c>
      <c r="Q666">
        <v>0</v>
      </c>
    </row>
    <row r="667" spans="1:17" x14ac:dyDescent="0.25">
      <c r="A667" t="s">
        <v>22061</v>
      </c>
      <c r="B667" t="s">
        <v>73</v>
      </c>
      <c r="C667" t="s">
        <v>155</v>
      </c>
      <c r="D667" t="s">
        <v>526</v>
      </c>
      <c r="E667" t="s">
        <v>21471</v>
      </c>
      <c r="F667" t="s">
        <v>4238</v>
      </c>
      <c r="G667">
        <v>0</v>
      </c>
      <c r="H667">
        <v>0</v>
      </c>
      <c r="I667">
        <v>0</v>
      </c>
      <c r="J667">
        <v>0</v>
      </c>
      <c r="K667">
        <v>0</v>
      </c>
      <c r="L667">
        <v>0</v>
      </c>
      <c r="M667">
        <v>43</v>
      </c>
      <c r="N667">
        <v>0</v>
      </c>
      <c r="O667">
        <v>0</v>
      </c>
      <c r="P667">
        <v>0</v>
      </c>
      <c r="Q667">
        <v>0</v>
      </c>
    </row>
    <row r="668" spans="1:17" x14ac:dyDescent="0.25">
      <c r="A668" t="s">
        <v>22062</v>
      </c>
      <c r="B668" t="s">
        <v>73</v>
      </c>
      <c r="C668" t="s">
        <v>155</v>
      </c>
      <c r="D668" t="s">
        <v>526</v>
      </c>
      <c r="E668" t="s">
        <v>21471</v>
      </c>
      <c r="F668" t="s">
        <v>397</v>
      </c>
      <c r="G668">
        <v>0</v>
      </c>
      <c r="H668">
        <v>43</v>
      </c>
      <c r="I668">
        <v>2</v>
      </c>
      <c r="J668">
        <v>38</v>
      </c>
      <c r="K668">
        <v>1</v>
      </c>
      <c r="L668">
        <v>2</v>
      </c>
      <c r="M668">
        <v>0</v>
      </c>
      <c r="N668">
        <v>0</v>
      </c>
      <c r="O668">
        <v>0</v>
      </c>
      <c r="P668">
        <v>0</v>
      </c>
      <c r="Q668">
        <v>0</v>
      </c>
    </row>
    <row r="669" spans="1:17" x14ac:dyDescent="0.25">
      <c r="A669" t="s">
        <v>22063</v>
      </c>
      <c r="B669" t="s">
        <v>73</v>
      </c>
      <c r="C669" t="s">
        <v>155</v>
      </c>
      <c r="D669" t="s">
        <v>526</v>
      </c>
      <c r="E669" t="s">
        <v>21471</v>
      </c>
      <c r="F669" t="s">
        <v>398</v>
      </c>
      <c r="G669">
        <v>0</v>
      </c>
      <c r="H669">
        <v>43</v>
      </c>
      <c r="I669">
        <v>2</v>
      </c>
      <c r="J669">
        <v>38</v>
      </c>
      <c r="K669">
        <v>1</v>
      </c>
      <c r="L669">
        <v>2</v>
      </c>
      <c r="M669">
        <v>0</v>
      </c>
      <c r="N669">
        <v>0</v>
      </c>
      <c r="O669">
        <v>0</v>
      </c>
      <c r="P669">
        <v>0</v>
      </c>
      <c r="Q669">
        <v>0</v>
      </c>
    </row>
    <row r="670" spans="1:17" x14ac:dyDescent="0.25">
      <c r="A670" t="s">
        <v>22064</v>
      </c>
      <c r="B670" t="s">
        <v>73</v>
      </c>
      <c r="C670" t="s">
        <v>155</v>
      </c>
      <c r="D670" t="s">
        <v>526</v>
      </c>
      <c r="E670" t="s">
        <v>21471</v>
      </c>
      <c r="F670" t="s">
        <v>4242</v>
      </c>
      <c r="G670">
        <v>0</v>
      </c>
      <c r="H670">
        <v>0</v>
      </c>
      <c r="I670">
        <v>0</v>
      </c>
      <c r="J670">
        <v>0</v>
      </c>
      <c r="K670">
        <v>0</v>
      </c>
      <c r="L670">
        <v>0</v>
      </c>
      <c r="M670">
        <v>43</v>
      </c>
      <c r="N670">
        <v>0</v>
      </c>
      <c r="O670">
        <v>0</v>
      </c>
      <c r="P670">
        <v>0</v>
      </c>
      <c r="Q670">
        <v>0</v>
      </c>
    </row>
    <row r="671" spans="1:17" x14ac:dyDescent="0.25">
      <c r="A671" t="s">
        <v>22065</v>
      </c>
      <c r="B671" t="s">
        <v>73</v>
      </c>
      <c r="C671" t="s">
        <v>155</v>
      </c>
      <c r="D671" t="s">
        <v>526</v>
      </c>
      <c r="E671" t="s">
        <v>21471</v>
      </c>
      <c r="F671" t="s">
        <v>399</v>
      </c>
      <c r="G671">
        <v>0</v>
      </c>
      <c r="H671">
        <v>43</v>
      </c>
      <c r="I671">
        <v>2</v>
      </c>
      <c r="J671">
        <v>40</v>
      </c>
      <c r="K671">
        <v>0</v>
      </c>
      <c r="L671">
        <v>1</v>
      </c>
      <c r="M671">
        <v>0</v>
      </c>
      <c r="N671">
        <v>0</v>
      </c>
      <c r="O671">
        <v>0</v>
      </c>
      <c r="P671">
        <v>0</v>
      </c>
      <c r="Q671">
        <v>0</v>
      </c>
    </row>
    <row r="672" spans="1:17" x14ac:dyDescent="0.25">
      <c r="A672" t="s">
        <v>22066</v>
      </c>
      <c r="B672" t="s">
        <v>73</v>
      </c>
      <c r="C672" t="s">
        <v>155</v>
      </c>
      <c r="D672" t="s">
        <v>526</v>
      </c>
      <c r="E672" t="s">
        <v>21471</v>
      </c>
      <c r="F672" t="s">
        <v>4245</v>
      </c>
      <c r="G672">
        <v>0</v>
      </c>
      <c r="H672">
        <v>0</v>
      </c>
      <c r="I672">
        <v>0</v>
      </c>
      <c r="J672">
        <v>0</v>
      </c>
      <c r="K672">
        <v>0</v>
      </c>
      <c r="L672">
        <v>0</v>
      </c>
      <c r="M672">
        <v>43</v>
      </c>
      <c r="N672">
        <v>0</v>
      </c>
      <c r="O672">
        <v>0</v>
      </c>
      <c r="P672">
        <v>0</v>
      </c>
      <c r="Q672">
        <v>0</v>
      </c>
    </row>
    <row r="673" spans="1:17" x14ac:dyDescent="0.25">
      <c r="A673" t="s">
        <v>22067</v>
      </c>
      <c r="B673" t="s">
        <v>73</v>
      </c>
      <c r="C673" t="s">
        <v>155</v>
      </c>
      <c r="D673" t="s">
        <v>526</v>
      </c>
      <c r="E673" t="s">
        <v>21471</v>
      </c>
      <c r="F673" t="s">
        <v>394</v>
      </c>
      <c r="G673">
        <v>0</v>
      </c>
      <c r="H673">
        <v>0</v>
      </c>
      <c r="I673">
        <v>0</v>
      </c>
      <c r="J673">
        <v>0</v>
      </c>
      <c r="K673">
        <v>0</v>
      </c>
      <c r="L673">
        <v>0</v>
      </c>
      <c r="M673">
        <v>0</v>
      </c>
      <c r="N673">
        <v>42</v>
      </c>
      <c r="O673">
        <v>39</v>
      </c>
      <c r="P673">
        <v>3</v>
      </c>
      <c r="Q673">
        <v>0</v>
      </c>
    </row>
    <row r="674" spans="1:17" x14ac:dyDescent="0.25">
      <c r="A674" t="s">
        <v>22068</v>
      </c>
      <c r="B674" t="s">
        <v>73</v>
      </c>
      <c r="C674" t="s">
        <v>155</v>
      </c>
      <c r="D674" t="s">
        <v>526</v>
      </c>
      <c r="E674" t="s">
        <v>21471</v>
      </c>
      <c r="F674" t="s">
        <v>395</v>
      </c>
      <c r="G674">
        <v>0</v>
      </c>
      <c r="H674">
        <v>0</v>
      </c>
      <c r="I674">
        <v>0</v>
      </c>
      <c r="J674">
        <v>0</v>
      </c>
      <c r="K674">
        <v>0</v>
      </c>
      <c r="L674">
        <v>0</v>
      </c>
      <c r="M674">
        <v>0</v>
      </c>
      <c r="N674">
        <v>40</v>
      </c>
      <c r="O674">
        <v>37</v>
      </c>
      <c r="P674">
        <v>3</v>
      </c>
      <c r="Q674">
        <v>0</v>
      </c>
    </row>
    <row r="675" spans="1:17" x14ac:dyDescent="0.25">
      <c r="A675" t="s">
        <v>22069</v>
      </c>
      <c r="B675" t="s">
        <v>73</v>
      </c>
      <c r="C675" t="s">
        <v>155</v>
      </c>
      <c r="D675" t="s">
        <v>526</v>
      </c>
      <c r="E675" t="s">
        <v>21471</v>
      </c>
      <c r="F675" t="s">
        <v>525</v>
      </c>
      <c r="G675">
        <v>43</v>
      </c>
      <c r="H675">
        <v>0</v>
      </c>
      <c r="I675">
        <v>0</v>
      </c>
      <c r="J675">
        <v>0</v>
      </c>
      <c r="K675">
        <v>0</v>
      </c>
      <c r="L675">
        <v>0</v>
      </c>
      <c r="M675">
        <v>0</v>
      </c>
      <c r="N675">
        <v>0</v>
      </c>
      <c r="O675">
        <v>0</v>
      </c>
      <c r="P675">
        <v>0</v>
      </c>
      <c r="Q675">
        <v>0</v>
      </c>
    </row>
    <row r="676" spans="1:17" x14ac:dyDescent="0.25">
      <c r="A676" t="s">
        <v>18282</v>
      </c>
      <c r="B676" t="s">
        <v>73</v>
      </c>
      <c r="C676" t="s">
        <v>155</v>
      </c>
      <c r="D676" t="s">
        <v>527</v>
      </c>
      <c r="E676" t="s">
        <v>563</v>
      </c>
      <c r="F676" t="s">
        <v>528</v>
      </c>
      <c r="G676">
        <v>0</v>
      </c>
      <c r="H676">
        <v>0</v>
      </c>
      <c r="I676">
        <v>0</v>
      </c>
      <c r="J676">
        <v>0</v>
      </c>
      <c r="K676">
        <v>0</v>
      </c>
      <c r="L676">
        <v>0</v>
      </c>
      <c r="M676">
        <v>0</v>
      </c>
      <c r="N676">
        <v>2</v>
      </c>
      <c r="O676">
        <v>2</v>
      </c>
      <c r="P676">
        <v>0</v>
      </c>
      <c r="Q676">
        <v>0</v>
      </c>
    </row>
    <row r="677" spans="1:17" x14ac:dyDescent="0.25">
      <c r="A677" t="s">
        <v>18283</v>
      </c>
      <c r="B677" t="s">
        <v>73</v>
      </c>
      <c r="C677" t="s">
        <v>155</v>
      </c>
      <c r="D677" t="s">
        <v>527</v>
      </c>
      <c r="E677" t="s">
        <v>563</v>
      </c>
      <c r="F677" t="s">
        <v>525</v>
      </c>
      <c r="G677">
        <v>2</v>
      </c>
      <c r="H677">
        <v>0</v>
      </c>
      <c r="I677">
        <v>0</v>
      </c>
      <c r="J677">
        <v>0</v>
      </c>
      <c r="K677">
        <v>0</v>
      </c>
      <c r="L677">
        <v>0</v>
      </c>
      <c r="M677">
        <v>0</v>
      </c>
      <c r="N677">
        <v>0</v>
      </c>
      <c r="O677">
        <v>0</v>
      </c>
      <c r="P677">
        <v>0</v>
      </c>
      <c r="Q677">
        <v>0</v>
      </c>
    </row>
    <row r="678" spans="1:17" x14ac:dyDescent="0.25">
      <c r="A678" t="s">
        <v>22070</v>
      </c>
      <c r="B678" t="s">
        <v>73</v>
      </c>
      <c r="C678" t="s">
        <v>155</v>
      </c>
      <c r="D678" t="s">
        <v>527</v>
      </c>
      <c r="E678" t="s">
        <v>21471</v>
      </c>
      <c r="F678" t="s">
        <v>528</v>
      </c>
      <c r="G678">
        <v>0</v>
      </c>
      <c r="H678">
        <v>0</v>
      </c>
      <c r="I678">
        <v>0</v>
      </c>
      <c r="J678">
        <v>0</v>
      </c>
      <c r="K678">
        <v>0</v>
      </c>
      <c r="L678">
        <v>0</v>
      </c>
      <c r="M678">
        <v>0</v>
      </c>
      <c r="N678">
        <v>5</v>
      </c>
      <c r="O678">
        <v>4</v>
      </c>
      <c r="P678">
        <v>1</v>
      </c>
      <c r="Q678">
        <v>0</v>
      </c>
    </row>
    <row r="679" spans="1:17" x14ac:dyDescent="0.25">
      <c r="A679" t="s">
        <v>22071</v>
      </c>
      <c r="B679" t="s">
        <v>73</v>
      </c>
      <c r="C679" t="s">
        <v>155</v>
      </c>
      <c r="D679" t="s">
        <v>527</v>
      </c>
      <c r="E679" t="s">
        <v>21471</v>
      </c>
      <c r="F679" t="s">
        <v>525</v>
      </c>
      <c r="G679">
        <v>5</v>
      </c>
      <c r="H679">
        <v>0</v>
      </c>
      <c r="I679">
        <v>0</v>
      </c>
      <c r="J679">
        <v>0</v>
      </c>
      <c r="K679">
        <v>0</v>
      </c>
      <c r="L679">
        <v>0</v>
      </c>
      <c r="M679">
        <v>0</v>
      </c>
      <c r="N679">
        <v>0</v>
      </c>
      <c r="O679">
        <v>0</v>
      </c>
      <c r="P679">
        <v>0</v>
      </c>
      <c r="Q679">
        <v>0</v>
      </c>
    </row>
    <row r="680" spans="1:17" x14ac:dyDescent="0.25">
      <c r="A680" t="s">
        <v>16864</v>
      </c>
      <c r="B680" t="s">
        <v>73</v>
      </c>
      <c r="C680" t="s">
        <v>221</v>
      </c>
      <c r="D680" t="s">
        <v>526</v>
      </c>
      <c r="E680" t="s">
        <v>563</v>
      </c>
      <c r="F680" t="s">
        <v>4242</v>
      </c>
      <c r="G680">
        <v>0</v>
      </c>
      <c r="H680">
        <v>0</v>
      </c>
      <c r="I680">
        <v>0</v>
      </c>
      <c r="J680">
        <v>0</v>
      </c>
      <c r="K680">
        <v>0</v>
      </c>
      <c r="L680">
        <v>0</v>
      </c>
      <c r="M680">
        <v>12</v>
      </c>
      <c r="N680">
        <v>0</v>
      </c>
      <c r="O680">
        <v>0</v>
      </c>
      <c r="P680">
        <v>0</v>
      </c>
      <c r="Q680">
        <v>0</v>
      </c>
    </row>
    <row r="681" spans="1:17" x14ac:dyDescent="0.25">
      <c r="A681" t="s">
        <v>16865</v>
      </c>
      <c r="B681" t="s">
        <v>73</v>
      </c>
      <c r="C681" t="s">
        <v>221</v>
      </c>
      <c r="D681" t="s">
        <v>526</v>
      </c>
      <c r="E681" t="s">
        <v>563</v>
      </c>
      <c r="F681" t="s">
        <v>399</v>
      </c>
      <c r="G681">
        <v>0</v>
      </c>
      <c r="H681">
        <v>12</v>
      </c>
      <c r="I681">
        <v>2</v>
      </c>
      <c r="J681">
        <v>10</v>
      </c>
      <c r="K681">
        <v>0</v>
      </c>
      <c r="L681">
        <v>0</v>
      </c>
      <c r="M681">
        <v>0</v>
      </c>
      <c r="N681">
        <v>0</v>
      </c>
      <c r="O681">
        <v>0</v>
      </c>
      <c r="P681">
        <v>0</v>
      </c>
      <c r="Q681">
        <v>0</v>
      </c>
    </row>
    <row r="682" spans="1:17" x14ac:dyDescent="0.25">
      <c r="A682" t="s">
        <v>16866</v>
      </c>
      <c r="B682" t="s">
        <v>73</v>
      </c>
      <c r="C682" t="s">
        <v>221</v>
      </c>
      <c r="D682" t="s">
        <v>526</v>
      </c>
      <c r="E682" t="s">
        <v>563</v>
      </c>
      <c r="F682" t="s">
        <v>4245</v>
      </c>
      <c r="G682">
        <v>0</v>
      </c>
      <c r="H682">
        <v>0</v>
      </c>
      <c r="I682">
        <v>0</v>
      </c>
      <c r="J682">
        <v>0</v>
      </c>
      <c r="K682">
        <v>0</v>
      </c>
      <c r="L682">
        <v>0</v>
      </c>
      <c r="M682">
        <v>12</v>
      </c>
      <c r="N682">
        <v>0</v>
      </c>
      <c r="O682">
        <v>0</v>
      </c>
      <c r="P682">
        <v>0</v>
      </c>
      <c r="Q682">
        <v>0</v>
      </c>
    </row>
    <row r="683" spans="1:17" x14ac:dyDescent="0.25">
      <c r="A683" t="s">
        <v>16867</v>
      </c>
      <c r="B683" t="s">
        <v>73</v>
      </c>
      <c r="C683" t="s">
        <v>221</v>
      </c>
      <c r="D683" t="s">
        <v>526</v>
      </c>
      <c r="E683" t="s">
        <v>563</v>
      </c>
      <c r="F683" t="s">
        <v>394</v>
      </c>
      <c r="G683">
        <v>0</v>
      </c>
      <c r="H683">
        <v>0</v>
      </c>
      <c r="I683">
        <v>0</v>
      </c>
      <c r="J683">
        <v>0</v>
      </c>
      <c r="K683">
        <v>0</v>
      </c>
      <c r="L683">
        <v>0</v>
      </c>
      <c r="M683">
        <v>0</v>
      </c>
      <c r="N683">
        <v>12</v>
      </c>
      <c r="O683">
        <v>12</v>
      </c>
      <c r="P683">
        <v>0</v>
      </c>
      <c r="Q683">
        <v>0</v>
      </c>
    </row>
    <row r="684" spans="1:17" x14ac:dyDescent="0.25">
      <c r="A684" t="s">
        <v>16868</v>
      </c>
      <c r="B684" t="s">
        <v>73</v>
      </c>
      <c r="C684" t="s">
        <v>221</v>
      </c>
      <c r="D684" t="s">
        <v>526</v>
      </c>
      <c r="E684" t="s">
        <v>563</v>
      </c>
      <c r="F684" t="s">
        <v>395</v>
      </c>
      <c r="G684">
        <v>0</v>
      </c>
      <c r="H684">
        <v>0</v>
      </c>
      <c r="I684">
        <v>0</v>
      </c>
      <c r="J684">
        <v>0</v>
      </c>
      <c r="K684">
        <v>0</v>
      </c>
      <c r="L684">
        <v>0</v>
      </c>
      <c r="M684">
        <v>0</v>
      </c>
      <c r="N684">
        <v>11</v>
      </c>
      <c r="O684">
        <v>11</v>
      </c>
      <c r="P684">
        <v>0</v>
      </c>
      <c r="Q684">
        <v>0</v>
      </c>
    </row>
    <row r="685" spans="1:17" x14ac:dyDescent="0.25">
      <c r="A685" t="s">
        <v>15768</v>
      </c>
      <c r="B685" t="s">
        <v>73</v>
      </c>
      <c r="C685" t="s">
        <v>221</v>
      </c>
      <c r="D685" t="s">
        <v>526</v>
      </c>
      <c r="E685" t="s">
        <v>563</v>
      </c>
      <c r="F685" t="s">
        <v>525</v>
      </c>
      <c r="G685">
        <v>12</v>
      </c>
      <c r="H685">
        <v>0</v>
      </c>
      <c r="I685">
        <v>0</v>
      </c>
      <c r="J685">
        <v>0</v>
      </c>
      <c r="K685">
        <v>0</v>
      </c>
      <c r="L685">
        <v>0</v>
      </c>
      <c r="M685">
        <v>0</v>
      </c>
      <c r="N685">
        <v>0</v>
      </c>
      <c r="O685">
        <v>0</v>
      </c>
      <c r="P685">
        <v>0</v>
      </c>
      <c r="Q685">
        <v>0</v>
      </c>
    </row>
    <row r="686" spans="1:17" x14ac:dyDescent="0.25">
      <c r="A686" t="s">
        <v>22072</v>
      </c>
      <c r="B686" t="s">
        <v>73</v>
      </c>
      <c r="C686" t="s">
        <v>221</v>
      </c>
      <c r="D686" t="s">
        <v>526</v>
      </c>
      <c r="E686" t="s">
        <v>21471</v>
      </c>
      <c r="F686" t="s">
        <v>396</v>
      </c>
      <c r="G686">
        <v>0</v>
      </c>
      <c r="H686">
        <v>33</v>
      </c>
      <c r="I686">
        <v>3</v>
      </c>
      <c r="J686">
        <v>28</v>
      </c>
      <c r="K686">
        <v>2</v>
      </c>
      <c r="L686">
        <v>0</v>
      </c>
      <c r="M686">
        <v>0</v>
      </c>
      <c r="N686">
        <v>0</v>
      </c>
      <c r="O686">
        <v>0</v>
      </c>
      <c r="P686">
        <v>0</v>
      </c>
      <c r="Q686">
        <v>0</v>
      </c>
    </row>
    <row r="687" spans="1:17" x14ac:dyDescent="0.25">
      <c r="A687" t="s">
        <v>22073</v>
      </c>
      <c r="B687" t="s">
        <v>73</v>
      </c>
      <c r="C687" t="s">
        <v>221</v>
      </c>
      <c r="D687" t="s">
        <v>526</v>
      </c>
      <c r="E687" t="s">
        <v>21471</v>
      </c>
      <c r="F687" t="s">
        <v>4236</v>
      </c>
      <c r="G687">
        <v>0</v>
      </c>
      <c r="H687">
        <v>33</v>
      </c>
      <c r="I687">
        <v>3</v>
      </c>
      <c r="J687">
        <v>28</v>
      </c>
      <c r="K687">
        <v>1</v>
      </c>
      <c r="L687">
        <v>1</v>
      </c>
      <c r="M687">
        <v>0</v>
      </c>
      <c r="N687">
        <v>0</v>
      </c>
      <c r="O687">
        <v>0</v>
      </c>
      <c r="P687">
        <v>0</v>
      </c>
      <c r="Q687">
        <v>0</v>
      </c>
    </row>
    <row r="688" spans="1:17" x14ac:dyDescent="0.25">
      <c r="A688" t="s">
        <v>22074</v>
      </c>
      <c r="B688" t="s">
        <v>73</v>
      </c>
      <c r="C688" t="s">
        <v>221</v>
      </c>
      <c r="D688" t="s">
        <v>526</v>
      </c>
      <c r="E688" t="s">
        <v>21471</v>
      </c>
      <c r="F688" t="s">
        <v>4238</v>
      </c>
      <c r="G688">
        <v>0</v>
      </c>
      <c r="H688">
        <v>0</v>
      </c>
      <c r="I688">
        <v>0</v>
      </c>
      <c r="J688">
        <v>0</v>
      </c>
      <c r="K688">
        <v>0</v>
      </c>
      <c r="L688">
        <v>0</v>
      </c>
      <c r="M688">
        <v>33</v>
      </c>
      <c r="N688">
        <v>0</v>
      </c>
      <c r="O688">
        <v>0</v>
      </c>
      <c r="P688">
        <v>0</v>
      </c>
      <c r="Q688">
        <v>0</v>
      </c>
    </row>
    <row r="689" spans="1:17" x14ac:dyDescent="0.25">
      <c r="A689" t="s">
        <v>22075</v>
      </c>
      <c r="B689" t="s">
        <v>73</v>
      </c>
      <c r="C689" t="s">
        <v>221</v>
      </c>
      <c r="D689" t="s">
        <v>526</v>
      </c>
      <c r="E689" t="s">
        <v>21471</v>
      </c>
      <c r="F689" t="s">
        <v>397</v>
      </c>
      <c r="G689">
        <v>0</v>
      </c>
      <c r="H689">
        <v>33</v>
      </c>
      <c r="I689">
        <v>3</v>
      </c>
      <c r="J689">
        <v>28</v>
      </c>
      <c r="K689">
        <v>1</v>
      </c>
      <c r="L689">
        <v>1</v>
      </c>
      <c r="M689">
        <v>0</v>
      </c>
      <c r="N689">
        <v>0</v>
      </c>
      <c r="O689">
        <v>0</v>
      </c>
      <c r="P689">
        <v>0</v>
      </c>
      <c r="Q689">
        <v>0</v>
      </c>
    </row>
    <row r="690" spans="1:17" x14ac:dyDescent="0.25">
      <c r="A690" t="s">
        <v>22076</v>
      </c>
      <c r="B690" t="s">
        <v>73</v>
      </c>
      <c r="C690" t="s">
        <v>221</v>
      </c>
      <c r="D690" t="s">
        <v>526</v>
      </c>
      <c r="E690" t="s">
        <v>21471</v>
      </c>
      <c r="F690" t="s">
        <v>398</v>
      </c>
      <c r="G690">
        <v>0</v>
      </c>
      <c r="H690">
        <v>33</v>
      </c>
      <c r="I690">
        <v>3</v>
      </c>
      <c r="J690">
        <v>28</v>
      </c>
      <c r="K690">
        <v>1</v>
      </c>
      <c r="L690">
        <v>1</v>
      </c>
      <c r="M690">
        <v>0</v>
      </c>
      <c r="N690">
        <v>0</v>
      </c>
      <c r="O690">
        <v>0</v>
      </c>
      <c r="P690">
        <v>0</v>
      </c>
      <c r="Q690">
        <v>0</v>
      </c>
    </row>
    <row r="691" spans="1:17" x14ac:dyDescent="0.25">
      <c r="A691" t="s">
        <v>22077</v>
      </c>
      <c r="B691" t="s">
        <v>73</v>
      </c>
      <c r="C691" t="s">
        <v>221</v>
      </c>
      <c r="D691" t="s">
        <v>526</v>
      </c>
      <c r="E691" t="s">
        <v>21471</v>
      </c>
      <c r="F691" t="s">
        <v>4242</v>
      </c>
      <c r="G691">
        <v>0</v>
      </c>
      <c r="H691">
        <v>0</v>
      </c>
      <c r="I691">
        <v>0</v>
      </c>
      <c r="J691">
        <v>0</v>
      </c>
      <c r="K691">
        <v>0</v>
      </c>
      <c r="L691">
        <v>0</v>
      </c>
      <c r="M691">
        <v>33</v>
      </c>
      <c r="N691">
        <v>0</v>
      </c>
      <c r="O691">
        <v>0</v>
      </c>
      <c r="P691">
        <v>0</v>
      </c>
      <c r="Q691">
        <v>0</v>
      </c>
    </row>
    <row r="692" spans="1:17" x14ac:dyDescent="0.25">
      <c r="A692" t="s">
        <v>22078</v>
      </c>
      <c r="B692" t="s">
        <v>73</v>
      </c>
      <c r="C692" t="s">
        <v>221</v>
      </c>
      <c r="D692" t="s">
        <v>526</v>
      </c>
      <c r="E692" t="s">
        <v>21471</v>
      </c>
      <c r="F692" t="s">
        <v>399</v>
      </c>
      <c r="G692">
        <v>0</v>
      </c>
      <c r="H692">
        <v>33</v>
      </c>
      <c r="I692">
        <v>3</v>
      </c>
      <c r="J692">
        <v>28</v>
      </c>
      <c r="K692">
        <v>2</v>
      </c>
      <c r="L692">
        <v>0</v>
      </c>
      <c r="M692">
        <v>0</v>
      </c>
      <c r="N692">
        <v>0</v>
      </c>
      <c r="O692">
        <v>0</v>
      </c>
      <c r="P692">
        <v>0</v>
      </c>
      <c r="Q692">
        <v>0</v>
      </c>
    </row>
    <row r="693" spans="1:17" x14ac:dyDescent="0.25">
      <c r="A693" t="s">
        <v>22079</v>
      </c>
      <c r="B693" t="s">
        <v>73</v>
      </c>
      <c r="C693" t="s">
        <v>221</v>
      </c>
      <c r="D693" t="s">
        <v>526</v>
      </c>
      <c r="E693" t="s">
        <v>21471</v>
      </c>
      <c r="F693" t="s">
        <v>4245</v>
      </c>
      <c r="G693">
        <v>0</v>
      </c>
      <c r="H693">
        <v>0</v>
      </c>
      <c r="I693">
        <v>0</v>
      </c>
      <c r="J693">
        <v>0</v>
      </c>
      <c r="K693">
        <v>0</v>
      </c>
      <c r="L693">
        <v>0</v>
      </c>
      <c r="M693">
        <v>33</v>
      </c>
      <c r="N693">
        <v>0</v>
      </c>
      <c r="O693">
        <v>0</v>
      </c>
      <c r="P693">
        <v>0</v>
      </c>
      <c r="Q693">
        <v>0</v>
      </c>
    </row>
    <row r="694" spans="1:17" x14ac:dyDescent="0.25">
      <c r="A694" t="s">
        <v>22080</v>
      </c>
      <c r="B694" t="s">
        <v>73</v>
      </c>
      <c r="C694" t="s">
        <v>221</v>
      </c>
      <c r="D694" t="s">
        <v>526</v>
      </c>
      <c r="E694" t="s">
        <v>21471</v>
      </c>
      <c r="F694" t="s">
        <v>394</v>
      </c>
      <c r="G694">
        <v>0</v>
      </c>
      <c r="H694">
        <v>0</v>
      </c>
      <c r="I694">
        <v>0</v>
      </c>
      <c r="J694">
        <v>0</v>
      </c>
      <c r="K694">
        <v>0</v>
      </c>
      <c r="L694">
        <v>0</v>
      </c>
      <c r="M694">
        <v>0</v>
      </c>
      <c r="N694">
        <v>33</v>
      </c>
      <c r="O694">
        <v>32</v>
      </c>
      <c r="P694">
        <v>0</v>
      </c>
      <c r="Q694">
        <v>1</v>
      </c>
    </row>
    <row r="695" spans="1:17" x14ac:dyDescent="0.25">
      <c r="A695" t="s">
        <v>22081</v>
      </c>
      <c r="B695" t="s">
        <v>73</v>
      </c>
      <c r="C695" t="s">
        <v>221</v>
      </c>
      <c r="D695" t="s">
        <v>526</v>
      </c>
      <c r="E695" t="s">
        <v>21471</v>
      </c>
      <c r="F695" t="s">
        <v>395</v>
      </c>
      <c r="G695">
        <v>0</v>
      </c>
      <c r="H695">
        <v>0</v>
      </c>
      <c r="I695">
        <v>0</v>
      </c>
      <c r="J695">
        <v>0</v>
      </c>
      <c r="K695">
        <v>0</v>
      </c>
      <c r="L695">
        <v>0</v>
      </c>
      <c r="M695">
        <v>0</v>
      </c>
      <c r="N695">
        <v>30</v>
      </c>
      <c r="O695">
        <v>29</v>
      </c>
      <c r="P695">
        <v>0</v>
      </c>
      <c r="Q695">
        <v>1</v>
      </c>
    </row>
    <row r="696" spans="1:17" x14ac:dyDescent="0.25">
      <c r="A696" t="s">
        <v>22082</v>
      </c>
      <c r="B696" t="s">
        <v>73</v>
      </c>
      <c r="C696" t="s">
        <v>221</v>
      </c>
      <c r="D696" t="s">
        <v>526</v>
      </c>
      <c r="E696" t="s">
        <v>21471</v>
      </c>
      <c r="F696" t="s">
        <v>525</v>
      </c>
      <c r="G696">
        <v>33</v>
      </c>
      <c r="H696">
        <v>0</v>
      </c>
      <c r="I696">
        <v>0</v>
      </c>
      <c r="J696">
        <v>0</v>
      </c>
      <c r="K696">
        <v>0</v>
      </c>
      <c r="L696">
        <v>0</v>
      </c>
      <c r="M696">
        <v>0</v>
      </c>
      <c r="N696">
        <v>0</v>
      </c>
      <c r="O696">
        <v>0</v>
      </c>
      <c r="P696">
        <v>0</v>
      </c>
      <c r="Q696">
        <v>0</v>
      </c>
    </row>
    <row r="697" spans="1:17" x14ac:dyDescent="0.25">
      <c r="A697" t="s">
        <v>15769</v>
      </c>
      <c r="B697" t="s">
        <v>73</v>
      </c>
      <c r="C697" t="s">
        <v>221</v>
      </c>
      <c r="D697" t="s">
        <v>527</v>
      </c>
      <c r="E697" t="s">
        <v>563</v>
      </c>
      <c r="F697" t="s">
        <v>528</v>
      </c>
      <c r="G697">
        <v>0</v>
      </c>
      <c r="H697">
        <v>0</v>
      </c>
      <c r="I697">
        <v>0</v>
      </c>
      <c r="J697">
        <v>0</v>
      </c>
      <c r="K697">
        <v>0</v>
      </c>
      <c r="L697">
        <v>0</v>
      </c>
      <c r="M697">
        <v>0</v>
      </c>
      <c r="N697">
        <v>1</v>
      </c>
      <c r="O697">
        <v>1</v>
      </c>
      <c r="P697">
        <v>0</v>
      </c>
      <c r="Q697">
        <v>0</v>
      </c>
    </row>
    <row r="698" spans="1:17" x14ac:dyDescent="0.25">
      <c r="A698" t="s">
        <v>15770</v>
      </c>
      <c r="B698" t="s">
        <v>73</v>
      </c>
      <c r="C698" t="s">
        <v>221</v>
      </c>
      <c r="D698" t="s">
        <v>527</v>
      </c>
      <c r="E698" t="s">
        <v>563</v>
      </c>
      <c r="F698" t="s">
        <v>525</v>
      </c>
      <c r="G698">
        <v>1</v>
      </c>
      <c r="H698">
        <v>0</v>
      </c>
      <c r="I698">
        <v>0</v>
      </c>
      <c r="J698">
        <v>0</v>
      </c>
      <c r="K698">
        <v>0</v>
      </c>
      <c r="L698">
        <v>0</v>
      </c>
      <c r="M698">
        <v>0</v>
      </c>
      <c r="N698">
        <v>0</v>
      </c>
      <c r="O698">
        <v>0</v>
      </c>
      <c r="P698">
        <v>0</v>
      </c>
      <c r="Q698">
        <v>0</v>
      </c>
    </row>
    <row r="699" spans="1:17" x14ac:dyDescent="0.25">
      <c r="A699" t="s">
        <v>22083</v>
      </c>
      <c r="B699" t="s">
        <v>73</v>
      </c>
      <c r="C699" t="s">
        <v>221</v>
      </c>
      <c r="D699" t="s">
        <v>527</v>
      </c>
      <c r="E699" t="s">
        <v>21471</v>
      </c>
      <c r="F699" t="s">
        <v>528</v>
      </c>
      <c r="G699">
        <v>0</v>
      </c>
      <c r="H699">
        <v>0</v>
      </c>
      <c r="I699">
        <v>0</v>
      </c>
      <c r="J699">
        <v>0</v>
      </c>
      <c r="K699">
        <v>0</v>
      </c>
      <c r="L699">
        <v>0</v>
      </c>
      <c r="M699">
        <v>0</v>
      </c>
      <c r="N699">
        <v>1</v>
      </c>
      <c r="O699">
        <v>1</v>
      </c>
      <c r="P699">
        <v>0</v>
      </c>
      <c r="Q699">
        <v>0</v>
      </c>
    </row>
    <row r="700" spans="1:17" x14ac:dyDescent="0.25">
      <c r="A700" t="s">
        <v>22084</v>
      </c>
      <c r="B700" t="s">
        <v>73</v>
      </c>
      <c r="C700" t="s">
        <v>221</v>
      </c>
      <c r="D700" t="s">
        <v>527</v>
      </c>
      <c r="E700" t="s">
        <v>21471</v>
      </c>
      <c r="F700" t="s">
        <v>525</v>
      </c>
      <c r="G700">
        <v>1</v>
      </c>
      <c r="H700">
        <v>0</v>
      </c>
      <c r="I700">
        <v>0</v>
      </c>
      <c r="J700">
        <v>0</v>
      </c>
      <c r="K700">
        <v>0</v>
      </c>
      <c r="L700">
        <v>0</v>
      </c>
      <c r="M700">
        <v>0</v>
      </c>
      <c r="N700">
        <v>0</v>
      </c>
      <c r="O700">
        <v>0</v>
      </c>
      <c r="P700">
        <v>0</v>
      </c>
      <c r="Q700">
        <v>0</v>
      </c>
    </row>
    <row r="701" spans="1:17" x14ac:dyDescent="0.25">
      <c r="A701" t="s">
        <v>22085</v>
      </c>
      <c r="B701" t="s">
        <v>73</v>
      </c>
      <c r="C701" t="s">
        <v>221</v>
      </c>
      <c r="D701" t="s">
        <v>12971</v>
      </c>
      <c r="E701" t="s">
        <v>21471</v>
      </c>
      <c r="F701" t="s">
        <v>525</v>
      </c>
      <c r="G701">
        <v>1</v>
      </c>
      <c r="H701">
        <v>0</v>
      </c>
      <c r="I701">
        <v>0</v>
      </c>
      <c r="J701">
        <v>0</v>
      </c>
      <c r="K701">
        <v>0</v>
      </c>
      <c r="L701">
        <v>0</v>
      </c>
      <c r="M701">
        <v>0</v>
      </c>
      <c r="N701">
        <v>0</v>
      </c>
      <c r="O701">
        <v>0</v>
      </c>
      <c r="P701">
        <v>0</v>
      </c>
      <c r="Q701">
        <v>0</v>
      </c>
    </row>
    <row r="702" spans="1:17" x14ac:dyDescent="0.25">
      <c r="A702" t="s">
        <v>15771</v>
      </c>
      <c r="B702" t="s">
        <v>73</v>
      </c>
      <c r="C702" t="s">
        <v>222</v>
      </c>
      <c r="D702" t="s">
        <v>526</v>
      </c>
      <c r="E702" t="s">
        <v>563</v>
      </c>
      <c r="F702" t="s">
        <v>396</v>
      </c>
      <c r="G702">
        <v>0</v>
      </c>
      <c r="H702">
        <v>17</v>
      </c>
      <c r="I702">
        <v>0</v>
      </c>
      <c r="J702">
        <v>16</v>
      </c>
      <c r="K702">
        <v>1</v>
      </c>
      <c r="L702">
        <v>0</v>
      </c>
      <c r="M702">
        <v>0</v>
      </c>
      <c r="N702">
        <v>0</v>
      </c>
      <c r="O702">
        <v>0</v>
      </c>
      <c r="P702">
        <v>0</v>
      </c>
      <c r="Q702">
        <v>0</v>
      </c>
    </row>
    <row r="703" spans="1:17" x14ac:dyDescent="0.25">
      <c r="A703" t="s">
        <v>15772</v>
      </c>
      <c r="B703" t="s">
        <v>73</v>
      </c>
      <c r="C703" t="s">
        <v>222</v>
      </c>
      <c r="D703" t="s">
        <v>526</v>
      </c>
      <c r="E703" t="s">
        <v>563</v>
      </c>
      <c r="F703" t="s">
        <v>4236</v>
      </c>
      <c r="G703">
        <v>0</v>
      </c>
      <c r="H703">
        <v>17</v>
      </c>
      <c r="I703">
        <v>0</v>
      </c>
      <c r="J703">
        <v>15</v>
      </c>
      <c r="K703">
        <v>1</v>
      </c>
      <c r="L703">
        <v>1</v>
      </c>
      <c r="M703">
        <v>0</v>
      </c>
      <c r="N703">
        <v>0</v>
      </c>
      <c r="O703">
        <v>0</v>
      </c>
      <c r="P703">
        <v>0</v>
      </c>
      <c r="Q703">
        <v>0</v>
      </c>
    </row>
    <row r="704" spans="1:17" x14ac:dyDescent="0.25">
      <c r="A704" t="s">
        <v>21838</v>
      </c>
      <c r="B704" t="s">
        <v>72</v>
      </c>
      <c r="C704" t="s">
        <v>104</v>
      </c>
      <c r="D704" t="s">
        <v>529</v>
      </c>
      <c r="E704" t="s">
        <v>21471</v>
      </c>
      <c r="F704" t="s">
        <v>525</v>
      </c>
      <c r="G704">
        <v>5</v>
      </c>
      <c r="H704">
        <v>0</v>
      </c>
      <c r="I704">
        <v>0</v>
      </c>
      <c r="J704">
        <v>0</v>
      </c>
      <c r="K704">
        <v>0</v>
      </c>
      <c r="L704">
        <v>0</v>
      </c>
      <c r="M704">
        <v>0</v>
      </c>
      <c r="N704">
        <v>0</v>
      </c>
      <c r="O704">
        <v>0</v>
      </c>
      <c r="P704">
        <v>0</v>
      </c>
      <c r="Q704">
        <v>0</v>
      </c>
    </row>
    <row r="705" spans="1:17" x14ac:dyDescent="0.25">
      <c r="A705" t="s">
        <v>15931</v>
      </c>
      <c r="B705" t="s">
        <v>72</v>
      </c>
      <c r="C705" t="s">
        <v>104</v>
      </c>
      <c r="D705" t="s">
        <v>526</v>
      </c>
      <c r="E705" t="s">
        <v>563</v>
      </c>
      <c r="F705" t="s">
        <v>396</v>
      </c>
      <c r="G705">
        <v>0</v>
      </c>
      <c r="H705">
        <v>29</v>
      </c>
      <c r="I705">
        <v>7</v>
      </c>
      <c r="J705">
        <v>22</v>
      </c>
      <c r="K705">
        <v>0</v>
      </c>
      <c r="L705">
        <v>0</v>
      </c>
      <c r="M705">
        <v>0</v>
      </c>
      <c r="N705">
        <v>0</v>
      </c>
      <c r="O705">
        <v>0</v>
      </c>
      <c r="P705">
        <v>0</v>
      </c>
      <c r="Q705">
        <v>0</v>
      </c>
    </row>
    <row r="706" spans="1:17" x14ac:dyDescent="0.25">
      <c r="A706" t="s">
        <v>15932</v>
      </c>
      <c r="B706" t="s">
        <v>72</v>
      </c>
      <c r="C706" t="s">
        <v>104</v>
      </c>
      <c r="D706" t="s">
        <v>526</v>
      </c>
      <c r="E706" t="s">
        <v>563</v>
      </c>
      <c r="F706" t="s">
        <v>4236</v>
      </c>
      <c r="G706">
        <v>0</v>
      </c>
      <c r="H706">
        <v>29</v>
      </c>
      <c r="I706">
        <v>6</v>
      </c>
      <c r="J706">
        <v>23</v>
      </c>
      <c r="K706">
        <v>0</v>
      </c>
      <c r="L706">
        <v>0</v>
      </c>
      <c r="M706">
        <v>0</v>
      </c>
      <c r="N706">
        <v>0</v>
      </c>
      <c r="O706">
        <v>0</v>
      </c>
      <c r="P706">
        <v>0</v>
      </c>
      <c r="Q706">
        <v>0</v>
      </c>
    </row>
    <row r="707" spans="1:17" x14ac:dyDescent="0.25">
      <c r="A707" t="s">
        <v>15933</v>
      </c>
      <c r="B707" t="s">
        <v>72</v>
      </c>
      <c r="C707" t="s">
        <v>104</v>
      </c>
      <c r="D707" t="s">
        <v>526</v>
      </c>
      <c r="E707" t="s">
        <v>563</v>
      </c>
      <c r="F707" t="s">
        <v>4238</v>
      </c>
      <c r="G707">
        <v>0</v>
      </c>
      <c r="H707">
        <v>0</v>
      </c>
      <c r="I707">
        <v>0</v>
      </c>
      <c r="J707">
        <v>0</v>
      </c>
      <c r="K707">
        <v>0</v>
      </c>
      <c r="L707">
        <v>0</v>
      </c>
      <c r="M707">
        <v>29</v>
      </c>
      <c r="N707">
        <v>0</v>
      </c>
      <c r="O707">
        <v>0</v>
      </c>
      <c r="P707">
        <v>0</v>
      </c>
      <c r="Q707">
        <v>0</v>
      </c>
    </row>
    <row r="708" spans="1:17" x14ac:dyDescent="0.25">
      <c r="A708" t="s">
        <v>15145</v>
      </c>
      <c r="B708" t="s">
        <v>72</v>
      </c>
      <c r="C708" t="s">
        <v>104</v>
      </c>
      <c r="D708" t="s">
        <v>526</v>
      </c>
      <c r="E708" t="s">
        <v>563</v>
      </c>
      <c r="F708" t="s">
        <v>397</v>
      </c>
      <c r="G708">
        <v>0</v>
      </c>
      <c r="H708">
        <v>29</v>
      </c>
      <c r="I708">
        <v>6</v>
      </c>
      <c r="J708">
        <v>23</v>
      </c>
      <c r="K708">
        <v>0</v>
      </c>
      <c r="L708">
        <v>0</v>
      </c>
      <c r="M708">
        <v>0</v>
      </c>
      <c r="N708">
        <v>0</v>
      </c>
      <c r="O708">
        <v>0</v>
      </c>
      <c r="P708">
        <v>0</v>
      </c>
      <c r="Q708">
        <v>0</v>
      </c>
    </row>
    <row r="709" spans="1:17" x14ac:dyDescent="0.25">
      <c r="A709" t="s">
        <v>15146</v>
      </c>
      <c r="B709" t="s">
        <v>72</v>
      </c>
      <c r="C709" t="s">
        <v>104</v>
      </c>
      <c r="D709" t="s">
        <v>526</v>
      </c>
      <c r="E709" t="s">
        <v>563</v>
      </c>
      <c r="F709" t="s">
        <v>398</v>
      </c>
      <c r="G709">
        <v>0</v>
      </c>
      <c r="H709">
        <v>29</v>
      </c>
      <c r="I709">
        <v>6</v>
      </c>
      <c r="J709">
        <v>23</v>
      </c>
      <c r="K709">
        <v>0</v>
      </c>
      <c r="L709">
        <v>0</v>
      </c>
      <c r="M709">
        <v>0</v>
      </c>
      <c r="N709">
        <v>0</v>
      </c>
      <c r="O709">
        <v>0</v>
      </c>
      <c r="P709">
        <v>0</v>
      </c>
      <c r="Q709">
        <v>0</v>
      </c>
    </row>
    <row r="710" spans="1:17" x14ac:dyDescent="0.25">
      <c r="A710" t="s">
        <v>15147</v>
      </c>
      <c r="B710" t="s">
        <v>72</v>
      </c>
      <c r="C710" t="s">
        <v>104</v>
      </c>
      <c r="D710" t="s">
        <v>526</v>
      </c>
      <c r="E710" t="s">
        <v>563</v>
      </c>
      <c r="F710" t="s">
        <v>4242</v>
      </c>
      <c r="G710">
        <v>0</v>
      </c>
      <c r="H710">
        <v>0</v>
      </c>
      <c r="I710">
        <v>0</v>
      </c>
      <c r="J710">
        <v>0</v>
      </c>
      <c r="K710">
        <v>0</v>
      </c>
      <c r="L710">
        <v>0</v>
      </c>
      <c r="M710">
        <v>29</v>
      </c>
      <c r="N710">
        <v>0</v>
      </c>
      <c r="O710">
        <v>0</v>
      </c>
      <c r="P710">
        <v>0</v>
      </c>
      <c r="Q710">
        <v>0</v>
      </c>
    </row>
    <row r="711" spans="1:17" x14ac:dyDescent="0.25">
      <c r="A711" t="s">
        <v>15148</v>
      </c>
      <c r="B711" t="s">
        <v>72</v>
      </c>
      <c r="C711" t="s">
        <v>104</v>
      </c>
      <c r="D711" t="s">
        <v>526</v>
      </c>
      <c r="E711" t="s">
        <v>563</v>
      </c>
      <c r="F711" t="s">
        <v>399</v>
      </c>
      <c r="G711">
        <v>0</v>
      </c>
      <c r="H711">
        <v>29</v>
      </c>
      <c r="I711">
        <v>6</v>
      </c>
      <c r="J711">
        <v>23</v>
      </c>
      <c r="K711">
        <v>0</v>
      </c>
      <c r="L711">
        <v>0</v>
      </c>
      <c r="M711">
        <v>0</v>
      </c>
      <c r="N711">
        <v>0</v>
      </c>
      <c r="O711">
        <v>0</v>
      </c>
      <c r="P711">
        <v>0</v>
      </c>
      <c r="Q711">
        <v>0</v>
      </c>
    </row>
    <row r="712" spans="1:17" x14ac:dyDescent="0.25">
      <c r="A712" t="s">
        <v>15149</v>
      </c>
      <c r="B712" t="s">
        <v>72</v>
      </c>
      <c r="C712" t="s">
        <v>104</v>
      </c>
      <c r="D712" t="s">
        <v>526</v>
      </c>
      <c r="E712" t="s">
        <v>563</v>
      </c>
      <c r="F712" t="s">
        <v>4245</v>
      </c>
      <c r="G712">
        <v>0</v>
      </c>
      <c r="H712">
        <v>0</v>
      </c>
      <c r="I712">
        <v>0</v>
      </c>
      <c r="J712">
        <v>0</v>
      </c>
      <c r="K712">
        <v>0</v>
      </c>
      <c r="L712">
        <v>0</v>
      </c>
      <c r="M712">
        <v>29</v>
      </c>
      <c r="N712">
        <v>0</v>
      </c>
      <c r="O712">
        <v>0</v>
      </c>
      <c r="P712">
        <v>0</v>
      </c>
      <c r="Q712">
        <v>0</v>
      </c>
    </row>
    <row r="713" spans="1:17" x14ac:dyDescent="0.25">
      <c r="A713" t="s">
        <v>15150</v>
      </c>
      <c r="B713" t="s">
        <v>72</v>
      </c>
      <c r="C713" t="s">
        <v>104</v>
      </c>
      <c r="D713" t="s">
        <v>526</v>
      </c>
      <c r="E713" t="s">
        <v>563</v>
      </c>
      <c r="F713" t="s">
        <v>394</v>
      </c>
      <c r="G713">
        <v>0</v>
      </c>
      <c r="H713">
        <v>0</v>
      </c>
      <c r="I713">
        <v>0</v>
      </c>
      <c r="J713">
        <v>0</v>
      </c>
      <c r="K713">
        <v>0</v>
      </c>
      <c r="L713">
        <v>0</v>
      </c>
      <c r="M713">
        <v>0</v>
      </c>
      <c r="N713">
        <v>29</v>
      </c>
      <c r="O713">
        <v>29</v>
      </c>
      <c r="P713">
        <v>0</v>
      </c>
      <c r="Q713">
        <v>0</v>
      </c>
    </row>
    <row r="714" spans="1:17" x14ac:dyDescent="0.25">
      <c r="A714" t="s">
        <v>15151</v>
      </c>
      <c r="B714" t="s">
        <v>72</v>
      </c>
      <c r="C714" t="s">
        <v>104</v>
      </c>
      <c r="D714" t="s">
        <v>526</v>
      </c>
      <c r="E714" t="s">
        <v>563</v>
      </c>
      <c r="F714" t="s">
        <v>395</v>
      </c>
      <c r="G714">
        <v>0</v>
      </c>
      <c r="H714">
        <v>0</v>
      </c>
      <c r="I714">
        <v>0</v>
      </c>
      <c r="J714">
        <v>0</v>
      </c>
      <c r="K714">
        <v>0</v>
      </c>
      <c r="L714">
        <v>0</v>
      </c>
      <c r="M714">
        <v>0</v>
      </c>
      <c r="N714">
        <v>26</v>
      </c>
      <c r="O714">
        <v>26</v>
      </c>
      <c r="P714">
        <v>0</v>
      </c>
      <c r="Q714">
        <v>0</v>
      </c>
    </row>
    <row r="715" spans="1:17" x14ac:dyDescent="0.25">
      <c r="A715" t="s">
        <v>15152</v>
      </c>
      <c r="B715" t="s">
        <v>72</v>
      </c>
      <c r="C715" t="s">
        <v>104</v>
      </c>
      <c r="D715" t="s">
        <v>526</v>
      </c>
      <c r="E715" t="s">
        <v>563</v>
      </c>
      <c r="F715" t="s">
        <v>525</v>
      </c>
      <c r="G715">
        <v>29</v>
      </c>
      <c r="H715">
        <v>0</v>
      </c>
      <c r="I715">
        <v>0</v>
      </c>
      <c r="J715">
        <v>0</v>
      </c>
      <c r="K715">
        <v>0</v>
      </c>
      <c r="L715">
        <v>0</v>
      </c>
      <c r="M715">
        <v>0</v>
      </c>
      <c r="N715">
        <v>0</v>
      </c>
      <c r="O715">
        <v>0</v>
      </c>
      <c r="P715">
        <v>0</v>
      </c>
      <c r="Q715">
        <v>0</v>
      </c>
    </row>
    <row r="716" spans="1:17" x14ac:dyDescent="0.25">
      <c r="A716" t="s">
        <v>21839</v>
      </c>
      <c r="B716" t="s">
        <v>72</v>
      </c>
      <c r="C716" t="s">
        <v>104</v>
      </c>
      <c r="D716" t="s">
        <v>526</v>
      </c>
      <c r="E716" t="s">
        <v>21471</v>
      </c>
      <c r="F716" t="s">
        <v>396</v>
      </c>
      <c r="G716">
        <v>0</v>
      </c>
      <c r="H716">
        <v>38</v>
      </c>
      <c r="I716">
        <v>3</v>
      </c>
      <c r="J716">
        <v>32</v>
      </c>
      <c r="K716">
        <v>2</v>
      </c>
      <c r="L716">
        <v>1</v>
      </c>
      <c r="M716">
        <v>0</v>
      </c>
      <c r="N716">
        <v>0</v>
      </c>
      <c r="O716">
        <v>0</v>
      </c>
      <c r="P716">
        <v>0</v>
      </c>
      <c r="Q716">
        <v>0</v>
      </c>
    </row>
    <row r="717" spans="1:17" x14ac:dyDescent="0.25">
      <c r="A717" t="s">
        <v>21840</v>
      </c>
      <c r="B717" t="s">
        <v>72</v>
      </c>
      <c r="C717" t="s">
        <v>104</v>
      </c>
      <c r="D717" t="s">
        <v>526</v>
      </c>
      <c r="E717" t="s">
        <v>21471</v>
      </c>
      <c r="F717" t="s">
        <v>4236</v>
      </c>
      <c r="G717">
        <v>0</v>
      </c>
      <c r="H717">
        <v>38</v>
      </c>
      <c r="I717">
        <v>3</v>
      </c>
      <c r="J717">
        <v>32</v>
      </c>
      <c r="K717">
        <v>2</v>
      </c>
      <c r="L717">
        <v>1</v>
      </c>
      <c r="M717">
        <v>0</v>
      </c>
      <c r="N717">
        <v>0</v>
      </c>
      <c r="O717">
        <v>0</v>
      </c>
      <c r="P717">
        <v>0</v>
      </c>
      <c r="Q717">
        <v>0</v>
      </c>
    </row>
    <row r="718" spans="1:17" x14ac:dyDescent="0.25">
      <c r="A718" t="s">
        <v>21841</v>
      </c>
      <c r="B718" t="s">
        <v>72</v>
      </c>
      <c r="C718" t="s">
        <v>104</v>
      </c>
      <c r="D718" t="s">
        <v>526</v>
      </c>
      <c r="E718" t="s">
        <v>21471</v>
      </c>
      <c r="F718" t="s">
        <v>4238</v>
      </c>
      <c r="G718">
        <v>0</v>
      </c>
      <c r="H718">
        <v>0</v>
      </c>
      <c r="I718">
        <v>0</v>
      </c>
      <c r="J718">
        <v>0</v>
      </c>
      <c r="K718">
        <v>0</v>
      </c>
      <c r="L718">
        <v>0</v>
      </c>
      <c r="M718">
        <v>38</v>
      </c>
      <c r="N718">
        <v>0</v>
      </c>
      <c r="O718">
        <v>0</v>
      </c>
      <c r="P718">
        <v>0</v>
      </c>
      <c r="Q718">
        <v>0</v>
      </c>
    </row>
    <row r="719" spans="1:17" x14ac:dyDescent="0.25">
      <c r="A719" t="s">
        <v>21842</v>
      </c>
      <c r="B719" t="s">
        <v>72</v>
      </c>
      <c r="C719" t="s">
        <v>104</v>
      </c>
      <c r="D719" t="s">
        <v>526</v>
      </c>
      <c r="E719" t="s">
        <v>21471</v>
      </c>
      <c r="F719" t="s">
        <v>397</v>
      </c>
      <c r="G719">
        <v>0</v>
      </c>
      <c r="H719">
        <v>38</v>
      </c>
      <c r="I719">
        <v>3</v>
      </c>
      <c r="J719">
        <v>32</v>
      </c>
      <c r="K719">
        <v>2</v>
      </c>
      <c r="L719">
        <v>1</v>
      </c>
      <c r="M719">
        <v>0</v>
      </c>
      <c r="N719">
        <v>0</v>
      </c>
      <c r="O719">
        <v>0</v>
      </c>
      <c r="P719">
        <v>0</v>
      </c>
      <c r="Q719">
        <v>0</v>
      </c>
    </row>
    <row r="720" spans="1:17" x14ac:dyDescent="0.25">
      <c r="A720" t="s">
        <v>21843</v>
      </c>
      <c r="B720" t="s">
        <v>72</v>
      </c>
      <c r="C720" t="s">
        <v>104</v>
      </c>
      <c r="D720" t="s">
        <v>526</v>
      </c>
      <c r="E720" t="s">
        <v>21471</v>
      </c>
      <c r="F720" t="s">
        <v>398</v>
      </c>
      <c r="G720">
        <v>0</v>
      </c>
      <c r="H720">
        <v>38</v>
      </c>
      <c r="I720">
        <v>3</v>
      </c>
      <c r="J720">
        <v>32</v>
      </c>
      <c r="K720">
        <v>2</v>
      </c>
      <c r="L720">
        <v>1</v>
      </c>
      <c r="M720">
        <v>0</v>
      </c>
      <c r="N720">
        <v>0</v>
      </c>
      <c r="O720">
        <v>0</v>
      </c>
      <c r="P720">
        <v>0</v>
      </c>
      <c r="Q720">
        <v>0</v>
      </c>
    </row>
    <row r="721" spans="1:17" x14ac:dyDescent="0.25">
      <c r="A721" t="s">
        <v>21844</v>
      </c>
      <c r="B721" t="s">
        <v>72</v>
      </c>
      <c r="C721" t="s">
        <v>104</v>
      </c>
      <c r="D721" t="s">
        <v>526</v>
      </c>
      <c r="E721" t="s">
        <v>21471</v>
      </c>
      <c r="F721" t="s">
        <v>4242</v>
      </c>
      <c r="G721">
        <v>0</v>
      </c>
      <c r="H721">
        <v>0</v>
      </c>
      <c r="I721">
        <v>0</v>
      </c>
      <c r="J721">
        <v>0</v>
      </c>
      <c r="K721">
        <v>0</v>
      </c>
      <c r="L721">
        <v>0</v>
      </c>
      <c r="M721">
        <v>38</v>
      </c>
      <c r="N721">
        <v>0</v>
      </c>
      <c r="O721">
        <v>0</v>
      </c>
      <c r="P721">
        <v>0</v>
      </c>
      <c r="Q721">
        <v>0</v>
      </c>
    </row>
    <row r="722" spans="1:17" x14ac:dyDescent="0.25">
      <c r="A722" t="s">
        <v>21845</v>
      </c>
      <c r="B722" t="s">
        <v>72</v>
      </c>
      <c r="C722" t="s">
        <v>104</v>
      </c>
      <c r="D722" t="s">
        <v>526</v>
      </c>
      <c r="E722" t="s">
        <v>21471</v>
      </c>
      <c r="F722" t="s">
        <v>399</v>
      </c>
      <c r="G722">
        <v>0</v>
      </c>
      <c r="H722">
        <v>38</v>
      </c>
      <c r="I722">
        <v>3</v>
      </c>
      <c r="J722">
        <v>32</v>
      </c>
      <c r="K722">
        <v>2</v>
      </c>
      <c r="L722">
        <v>1</v>
      </c>
      <c r="M722">
        <v>0</v>
      </c>
      <c r="N722">
        <v>0</v>
      </c>
      <c r="O722">
        <v>0</v>
      </c>
      <c r="P722">
        <v>0</v>
      </c>
      <c r="Q722">
        <v>0</v>
      </c>
    </row>
    <row r="723" spans="1:17" x14ac:dyDescent="0.25">
      <c r="A723" t="s">
        <v>21846</v>
      </c>
      <c r="B723" t="s">
        <v>72</v>
      </c>
      <c r="C723" t="s">
        <v>104</v>
      </c>
      <c r="D723" t="s">
        <v>526</v>
      </c>
      <c r="E723" t="s">
        <v>21471</v>
      </c>
      <c r="F723" t="s">
        <v>4245</v>
      </c>
      <c r="G723">
        <v>0</v>
      </c>
      <c r="H723">
        <v>0</v>
      </c>
      <c r="I723">
        <v>0</v>
      </c>
      <c r="J723">
        <v>0</v>
      </c>
      <c r="K723">
        <v>0</v>
      </c>
      <c r="L723">
        <v>0</v>
      </c>
      <c r="M723">
        <v>38</v>
      </c>
      <c r="N723">
        <v>0</v>
      </c>
      <c r="O723">
        <v>0</v>
      </c>
      <c r="P723">
        <v>0</v>
      </c>
      <c r="Q723">
        <v>0</v>
      </c>
    </row>
    <row r="724" spans="1:17" x14ac:dyDescent="0.25">
      <c r="A724" t="s">
        <v>21847</v>
      </c>
      <c r="B724" t="s">
        <v>72</v>
      </c>
      <c r="C724" t="s">
        <v>104</v>
      </c>
      <c r="D724" t="s">
        <v>526</v>
      </c>
      <c r="E724" t="s">
        <v>21471</v>
      </c>
      <c r="F724" t="s">
        <v>394</v>
      </c>
      <c r="G724">
        <v>0</v>
      </c>
      <c r="H724">
        <v>0</v>
      </c>
      <c r="I724">
        <v>0</v>
      </c>
      <c r="J724">
        <v>0</v>
      </c>
      <c r="K724">
        <v>0</v>
      </c>
      <c r="L724">
        <v>0</v>
      </c>
      <c r="M724">
        <v>0</v>
      </c>
      <c r="N724">
        <v>35</v>
      </c>
      <c r="O724">
        <v>34</v>
      </c>
      <c r="P724">
        <v>0</v>
      </c>
      <c r="Q724">
        <v>1</v>
      </c>
    </row>
    <row r="725" spans="1:17" x14ac:dyDescent="0.25">
      <c r="A725" t="s">
        <v>21848</v>
      </c>
      <c r="B725" t="s">
        <v>72</v>
      </c>
      <c r="C725" t="s">
        <v>104</v>
      </c>
      <c r="D725" t="s">
        <v>526</v>
      </c>
      <c r="E725" t="s">
        <v>21471</v>
      </c>
      <c r="F725" t="s">
        <v>395</v>
      </c>
      <c r="G725">
        <v>0</v>
      </c>
      <c r="H725">
        <v>0</v>
      </c>
      <c r="I725">
        <v>0</v>
      </c>
      <c r="J725">
        <v>0</v>
      </c>
      <c r="K725">
        <v>0</v>
      </c>
      <c r="L725">
        <v>0</v>
      </c>
      <c r="M725">
        <v>0</v>
      </c>
      <c r="N725">
        <v>31</v>
      </c>
      <c r="O725">
        <v>31</v>
      </c>
      <c r="P725">
        <v>0</v>
      </c>
      <c r="Q725">
        <v>0</v>
      </c>
    </row>
    <row r="726" spans="1:17" x14ac:dyDescent="0.25">
      <c r="A726" t="s">
        <v>21849</v>
      </c>
      <c r="B726" t="s">
        <v>72</v>
      </c>
      <c r="C726" t="s">
        <v>104</v>
      </c>
      <c r="D726" t="s">
        <v>526</v>
      </c>
      <c r="E726" t="s">
        <v>21471</v>
      </c>
      <c r="F726" t="s">
        <v>525</v>
      </c>
      <c r="G726">
        <v>38</v>
      </c>
      <c r="H726">
        <v>0</v>
      </c>
      <c r="I726">
        <v>0</v>
      </c>
      <c r="J726">
        <v>0</v>
      </c>
      <c r="K726">
        <v>0</v>
      </c>
      <c r="L726">
        <v>0</v>
      </c>
      <c r="M726">
        <v>0</v>
      </c>
      <c r="N726">
        <v>0</v>
      </c>
      <c r="O726">
        <v>0</v>
      </c>
      <c r="P726">
        <v>0</v>
      </c>
      <c r="Q726">
        <v>0</v>
      </c>
    </row>
    <row r="727" spans="1:17" x14ac:dyDescent="0.25">
      <c r="A727" t="s">
        <v>15153</v>
      </c>
      <c r="B727" t="s">
        <v>72</v>
      </c>
      <c r="C727" t="s">
        <v>104</v>
      </c>
      <c r="D727" t="s">
        <v>527</v>
      </c>
      <c r="E727" t="s">
        <v>563</v>
      </c>
      <c r="F727" t="s">
        <v>528</v>
      </c>
      <c r="G727">
        <v>0</v>
      </c>
      <c r="H727">
        <v>0</v>
      </c>
      <c r="I727">
        <v>0</v>
      </c>
      <c r="J727">
        <v>0</v>
      </c>
      <c r="K727">
        <v>0</v>
      </c>
      <c r="L727">
        <v>0</v>
      </c>
      <c r="M727">
        <v>0</v>
      </c>
      <c r="N727">
        <v>3</v>
      </c>
      <c r="O727">
        <v>3</v>
      </c>
      <c r="P727">
        <v>0</v>
      </c>
      <c r="Q727">
        <v>0</v>
      </c>
    </row>
    <row r="728" spans="1:17" x14ac:dyDescent="0.25">
      <c r="A728" t="s">
        <v>15154</v>
      </c>
      <c r="B728" t="s">
        <v>72</v>
      </c>
      <c r="C728" t="s">
        <v>104</v>
      </c>
      <c r="D728" t="s">
        <v>527</v>
      </c>
      <c r="E728" t="s">
        <v>563</v>
      </c>
      <c r="F728" t="s">
        <v>525</v>
      </c>
      <c r="G728">
        <v>3</v>
      </c>
      <c r="H728">
        <v>0</v>
      </c>
      <c r="I728">
        <v>0</v>
      </c>
      <c r="J728">
        <v>0</v>
      </c>
      <c r="K728">
        <v>0</v>
      </c>
      <c r="L728">
        <v>0</v>
      </c>
      <c r="M728">
        <v>0</v>
      </c>
      <c r="N728">
        <v>0</v>
      </c>
      <c r="O728">
        <v>0</v>
      </c>
      <c r="P728">
        <v>0</v>
      </c>
      <c r="Q728">
        <v>0</v>
      </c>
    </row>
    <row r="729" spans="1:17" x14ac:dyDescent="0.25">
      <c r="A729" t="s">
        <v>21850</v>
      </c>
      <c r="B729" t="s">
        <v>72</v>
      </c>
      <c r="C729" t="s">
        <v>104</v>
      </c>
      <c r="D729" t="s">
        <v>527</v>
      </c>
      <c r="E729" t="s">
        <v>21471</v>
      </c>
      <c r="F729" t="s">
        <v>528</v>
      </c>
      <c r="G729">
        <v>0</v>
      </c>
      <c r="H729">
        <v>0</v>
      </c>
      <c r="I729">
        <v>0</v>
      </c>
      <c r="J729">
        <v>0</v>
      </c>
      <c r="K729">
        <v>0</v>
      </c>
      <c r="L729">
        <v>0</v>
      </c>
      <c r="M729">
        <v>0</v>
      </c>
      <c r="N729">
        <v>3</v>
      </c>
      <c r="O729">
        <v>3</v>
      </c>
      <c r="P729">
        <v>0</v>
      </c>
      <c r="Q729">
        <v>0</v>
      </c>
    </row>
    <row r="730" spans="1:17" x14ac:dyDescent="0.25">
      <c r="A730" t="s">
        <v>21851</v>
      </c>
      <c r="B730" t="s">
        <v>72</v>
      </c>
      <c r="C730" t="s">
        <v>104</v>
      </c>
      <c r="D730" t="s">
        <v>527</v>
      </c>
      <c r="E730" t="s">
        <v>21471</v>
      </c>
      <c r="F730" t="s">
        <v>525</v>
      </c>
      <c r="G730">
        <v>3</v>
      </c>
      <c r="H730">
        <v>0</v>
      </c>
      <c r="I730">
        <v>0</v>
      </c>
      <c r="J730">
        <v>0</v>
      </c>
      <c r="K730">
        <v>0</v>
      </c>
      <c r="L730">
        <v>0</v>
      </c>
      <c r="M730">
        <v>0</v>
      </c>
      <c r="N730">
        <v>0</v>
      </c>
      <c r="O730">
        <v>0</v>
      </c>
      <c r="P730">
        <v>0</v>
      </c>
      <c r="Q730">
        <v>0</v>
      </c>
    </row>
    <row r="731" spans="1:17" x14ac:dyDescent="0.25">
      <c r="A731" t="s">
        <v>15155</v>
      </c>
      <c r="B731" t="s">
        <v>72</v>
      </c>
      <c r="C731" t="s">
        <v>104</v>
      </c>
      <c r="D731" t="s">
        <v>12971</v>
      </c>
      <c r="E731" t="s">
        <v>563</v>
      </c>
      <c r="F731" t="s">
        <v>525</v>
      </c>
      <c r="G731">
        <v>1</v>
      </c>
      <c r="H731">
        <v>0</v>
      </c>
      <c r="I731">
        <v>0</v>
      </c>
      <c r="J731">
        <v>0</v>
      </c>
      <c r="K731">
        <v>0</v>
      </c>
      <c r="L731">
        <v>0</v>
      </c>
      <c r="M731">
        <v>0</v>
      </c>
      <c r="N731">
        <v>0</v>
      </c>
      <c r="O731">
        <v>0</v>
      </c>
      <c r="P731">
        <v>0</v>
      </c>
      <c r="Q731">
        <v>0</v>
      </c>
    </row>
    <row r="732" spans="1:17" x14ac:dyDescent="0.25">
      <c r="A732" t="s">
        <v>21852</v>
      </c>
      <c r="B732" t="s">
        <v>72</v>
      </c>
      <c r="C732" t="s">
        <v>104</v>
      </c>
      <c r="D732" t="s">
        <v>12971</v>
      </c>
      <c r="E732" t="s">
        <v>21471</v>
      </c>
      <c r="F732" t="s">
        <v>525</v>
      </c>
      <c r="G732">
        <v>3</v>
      </c>
      <c r="H732">
        <v>0</v>
      </c>
      <c r="I732">
        <v>0</v>
      </c>
      <c r="J732">
        <v>0</v>
      </c>
      <c r="K732">
        <v>0</v>
      </c>
      <c r="L732">
        <v>0</v>
      </c>
      <c r="M732">
        <v>0</v>
      </c>
      <c r="N732">
        <v>0</v>
      </c>
      <c r="O732">
        <v>0</v>
      </c>
      <c r="P732">
        <v>0</v>
      </c>
      <c r="Q732">
        <v>0</v>
      </c>
    </row>
    <row r="733" spans="1:17" x14ac:dyDescent="0.25">
      <c r="A733" t="s">
        <v>21548</v>
      </c>
      <c r="B733" t="s">
        <v>72</v>
      </c>
      <c r="C733" t="s">
        <v>165</v>
      </c>
      <c r="D733" t="s">
        <v>526</v>
      </c>
      <c r="E733" t="s">
        <v>21471</v>
      </c>
      <c r="F733" t="s">
        <v>399</v>
      </c>
      <c r="G733">
        <v>0</v>
      </c>
      <c r="H733">
        <v>91</v>
      </c>
      <c r="I733">
        <v>9</v>
      </c>
      <c r="J733">
        <v>78</v>
      </c>
      <c r="K733">
        <v>2</v>
      </c>
      <c r="L733">
        <v>2</v>
      </c>
      <c r="M733">
        <v>0</v>
      </c>
      <c r="N733">
        <v>0</v>
      </c>
      <c r="O733">
        <v>0</v>
      </c>
      <c r="P733">
        <v>0</v>
      </c>
      <c r="Q733">
        <v>0</v>
      </c>
    </row>
    <row r="734" spans="1:17" x14ac:dyDescent="0.25">
      <c r="A734" t="s">
        <v>21549</v>
      </c>
      <c r="B734" t="s">
        <v>72</v>
      </c>
      <c r="C734" t="s">
        <v>165</v>
      </c>
      <c r="D734" t="s">
        <v>526</v>
      </c>
      <c r="E734" t="s">
        <v>21471</v>
      </c>
      <c r="F734" t="s">
        <v>4245</v>
      </c>
      <c r="G734">
        <v>0</v>
      </c>
      <c r="H734">
        <v>0</v>
      </c>
      <c r="I734">
        <v>0</v>
      </c>
      <c r="J734">
        <v>0</v>
      </c>
      <c r="K734">
        <v>0</v>
      </c>
      <c r="L734">
        <v>0</v>
      </c>
      <c r="M734">
        <v>91</v>
      </c>
      <c r="N734">
        <v>0</v>
      </c>
      <c r="O734">
        <v>0</v>
      </c>
      <c r="P734">
        <v>0</v>
      </c>
      <c r="Q734">
        <v>0</v>
      </c>
    </row>
    <row r="735" spans="1:17" x14ac:dyDescent="0.25">
      <c r="A735" t="s">
        <v>21550</v>
      </c>
      <c r="B735" t="s">
        <v>72</v>
      </c>
      <c r="C735" t="s">
        <v>165</v>
      </c>
      <c r="D735" t="s">
        <v>526</v>
      </c>
      <c r="E735" t="s">
        <v>21471</v>
      </c>
      <c r="F735" t="s">
        <v>394</v>
      </c>
      <c r="G735">
        <v>0</v>
      </c>
      <c r="H735">
        <v>0</v>
      </c>
      <c r="I735">
        <v>0</v>
      </c>
      <c r="J735">
        <v>0</v>
      </c>
      <c r="K735">
        <v>0</v>
      </c>
      <c r="L735">
        <v>0</v>
      </c>
      <c r="M735">
        <v>0</v>
      </c>
      <c r="N735">
        <v>75</v>
      </c>
      <c r="O735">
        <v>73</v>
      </c>
      <c r="P735">
        <v>2</v>
      </c>
      <c r="Q735">
        <v>0</v>
      </c>
    </row>
    <row r="736" spans="1:17" x14ac:dyDescent="0.25">
      <c r="A736" t="s">
        <v>21551</v>
      </c>
      <c r="B736" t="s">
        <v>72</v>
      </c>
      <c r="C736" t="s">
        <v>165</v>
      </c>
      <c r="D736" t="s">
        <v>526</v>
      </c>
      <c r="E736" t="s">
        <v>21471</v>
      </c>
      <c r="F736" t="s">
        <v>395</v>
      </c>
      <c r="G736">
        <v>0</v>
      </c>
      <c r="H736">
        <v>0</v>
      </c>
      <c r="I736">
        <v>0</v>
      </c>
      <c r="J736">
        <v>0</v>
      </c>
      <c r="K736">
        <v>0</v>
      </c>
      <c r="L736">
        <v>0</v>
      </c>
      <c r="M736">
        <v>0</v>
      </c>
      <c r="N736">
        <v>62</v>
      </c>
      <c r="O736">
        <v>60</v>
      </c>
      <c r="P736">
        <v>2</v>
      </c>
      <c r="Q736">
        <v>0</v>
      </c>
    </row>
    <row r="737" spans="1:17" x14ac:dyDescent="0.25">
      <c r="A737" t="s">
        <v>21552</v>
      </c>
      <c r="B737" t="s">
        <v>72</v>
      </c>
      <c r="C737" t="s">
        <v>165</v>
      </c>
      <c r="D737" t="s">
        <v>526</v>
      </c>
      <c r="E737" t="s">
        <v>21471</v>
      </c>
      <c r="F737" t="s">
        <v>525</v>
      </c>
      <c r="G737">
        <v>91</v>
      </c>
      <c r="H737">
        <v>0</v>
      </c>
      <c r="I737">
        <v>0</v>
      </c>
      <c r="J737">
        <v>0</v>
      </c>
      <c r="K737">
        <v>0</v>
      </c>
      <c r="L737">
        <v>0</v>
      </c>
      <c r="M737">
        <v>0</v>
      </c>
      <c r="N737">
        <v>0</v>
      </c>
      <c r="O737">
        <v>0</v>
      </c>
      <c r="P737">
        <v>0</v>
      </c>
      <c r="Q737">
        <v>0</v>
      </c>
    </row>
    <row r="738" spans="1:17" x14ac:dyDescent="0.25">
      <c r="A738" t="s">
        <v>21553</v>
      </c>
      <c r="B738" t="s">
        <v>72</v>
      </c>
      <c r="C738" t="s">
        <v>165</v>
      </c>
      <c r="D738" t="s">
        <v>527</v>
      </c>
      <c r="E738" t="s">
        <v>21471</v>
      </c>
      <c r="F738" t="s">
        <v>528</v>
      </c>
      <c r="G738">
        <v>0</v>
      </c>
      <c r="H738">
        <v>0</v>
      </c>
      <c r="I738">
        <v>0</v>
      </c>
      <c r="J738">
        <v>0</v>
      </c>
      <c r="K738">
        <v>0</v>
      </c>
      <c r="L738">
        <v>0</v>
      </c>
      <c r="M738">
        <v>0</v>
      </c>
      <c r="N738">
        <v>5</v>
      </c>
      <c r="O738">
        <v>5</v>
      </c>
      <c r="P738">
        <v>0</v>
      </c>
      <c r="Q738">
        <v>0</v>
      </c>
    </row>
    <row r="739" spans="1:17" x14ac:dyDescent="0.25">
      <c r="A739" t="s">
        <v>21554</v>
      </c>
      <c r="B739" t="s">
        <v>72</v>
      </c>
      <c r="C739" t="s">
        <v>165</v>
      </c>
      <c r="D739" t="s">
        <v>527</v>
      </c>
      <c r="E739" t="s">
        <v>21471</v>
      </c>
      <c r="F739" t="s">
        <v>525</v>
      </c>
      <c r="G739">
        <v>5</v>
      </c>
      <c r="H739">
        <v>0</v>
      </c>
      <c r="I739">
        <v>0</v>
      </c>
      <c r="J739">
        <v>0</v>
      </c>
      <c r="K739">
        <v>0</v>
      </c>
      <c r="L739">
        <v>0</v>
      </c>
      <c r="M739">
        <v>0</v>
      </c>
      <c r="N739">
        <v>0</v>
      </c>
      <c r="O739">
        <v>0</v>
      </c>
      <c r="P739">
        <v>0</v>
      </c>
      <c r="Q739">
        <v>0</v>
      </c>
    </row>
    <row r="740" spans="1:17" x14ac:dyDescent="0.25">
      <c r="A740" t="s">
        <v>16273</v>
      </c>
      <c r="B740" t="s">
        <v>72</v>
      </c>
      <c r="C740" t="s">
        <v>165</v>
      </c>
      <c r="D740" t="s">
        <v>12971</v>
      </c>
      <c r="E740" t="s">
        <v>563</v>
      </c>
      <c r="F740" t="s">
        <v>525</v>
      </c>
      <c r="G740">
        <v>1</v>
      </c>
      <c r="H740">
        <v>0</v>
      </c>
      <c r="I740">
        <v>0</v>
      </c>
      <c r="J740">
        <v>0</v>
      </c>
      <c r="K740">
        <v>0</v>
      </c>
      <c r="L740">
        <v>0</v>
      </c>
      <c r="M740">
        <v>0</v>
      </c>
      <c r="N740">
        <v>0</v>
      </c>
      <c r="O740">
        <v>0</v>
      </c>
      <c r="P740">
        <v>0</v>
      </c>
      <c r="Q740">
        <v>0</v>
      </c>
    </row>
    <row r="741" spans="1:17" x14ac:dyDescent="0.25">
      <c r="A741" t="s">
        <v>21555</v>
      </c>
      <c r="B741" t="s">
        <v>72</v>
      </c>
      <c r="C741" t="s">
        <v>165</v>
      </c>
      <c r="D741" t="s">
        <v>12971</v>
      </c>
      <c r="E741" t="s">
        <v>21471</v>
      </c>
      <c r="F741" t="s">
        <v>525</v>
      </c>
      <c r="G741">
        <v>4</v>
      </c>
      <c r="H741">
        <v>0</v>
      </c>
      <c r="I741">
        <v>0</v>
      </c>
      <c r="J741">
        <v>0</v>
      </c>
      <c r="K741">
        <v>0</v>
      </c>
      <c r="L741">
        <v>0</v>
      </c>
      <c r="M741">
        <v>0</v>
      </c>
      <c r="N741">
        <v>0</v>
      </c>
      <c r="O741">
        <v>0</v>
      </c>
      <c r="P741">
        <v>0</v>
      </c>
      <c r="Q741">
        <v>0</v>
      </c>
    </row>
    <row r="742" spans="1:17" x14ac:dyDescent="0.25">
      <c r="A742" t="s">
        <v>15159</v>
      </c>
      <c r="B742" t="s">
        <v>72</v>
      </c>
      <c r="C742" t="s">
        <v>166</v>
      </c>
      <c r="D742" t="s">
        <v>529</v>
      </c>
      <c r="E742" t="s">
        <v>563</v>
      </c>
      <c r="F742" t="s">
        <v>525</v>
      </c>
      <c r="G742">
        <v>1</v>
      </c>
      <c r="H742">
        <v>0</v>
      </c>
      <c r="I742">
        <v>0</v>
      </c>
      <c r="J742">
        <v>0</v>
      </c>
      <c r="K742">
        <v>0</v>
      </c>
      <c r="L742">
        <v>0</v>
      </c>
      <c r="M742">
        <v>0</v>
      </c>
      <c r="N742">
        <v>0</v>
      </c>
      <c r="O742">
        <v>0</v>
      </c>
      <c r="P742">
        <v>0</v>
      </c>
      <c r="Q742">
        <v>0</v>
      </c>
    </row>
    <row r="743" spans="1:17" x14ac:dyDescent="0.25">
      <c r="A743" t="s">
        <v>15160</v>
      </c>
      <c r="B743" t="s">
        <v>72</v>
      </c>
      <c r="C743" t="s">
        <v>166</v>
      </c>
      <c r="D743" t="s">
        <v>526</v>
      </c>
      <c r="E743" t="s">
        <v>563</v>
      </c>
      <c r="F743" t="s">
        <v>396</v>
      </c>
      <c r="G743">
        <v>0</v>
      </c>
      <c r="H743">
        <v>11</v>
      </c>
      <c r="I743">
        <v>3</v>
      </c>
      <c r="J743">
        <v>7</v>
      </c>
      <c r="K743">
        <v>0</v>
      </c>
      <c r="L743">
        <v>1</v>
      </c>
      <c r="M743">
        <v>0</v>
      </c>
      <c r="N743">
        <v>0</v>
      </c>
      <c r="O743">
        <v>0</v>
      </c>
      <c r="P743">
        <v>0</v>
      </c>
      <c r="Q743">
        <v>0</v>
      </c>
    </row>
    <row r="744" spans="1:17" x14ac:dyDescent="0.25">
      <c r="A744" t="s">
        <v>15161</v>
      </c>
      <c r="B744" t="s">
        <v>72</v>
      </c>
      <c r="C744" t="s">
        <v>166</v>
      </c>
      <c r="D744" t="s">
        <v>526</v>
      </c>
      <c r="E744" t="s">
        <v>563</v>
      </c>
      <c r="F744" t="s">
        <v>4236</v>
      </c>
      <c r="G744">
        <v>0</v>
      </c>
      <c r="H744">
        <v>11</v>
      </c>
      <c r="I744">
        <v>3</v>
      </c>
      <c r="J744">
        <v>7</v>
      </c>
      <c r="K744">
        <v>0</v>
      </c>
      <c r="L744">
        <v>1</v>
      </c>
      <c r="M744">
        <v>0</v>
      </c>
      <c r="N744">
        <v>0</v>
      </c>
      <c r="O744">
        <v>0</v>
      </c>
      <c r="P744">
        <v>0</v>
      </c>
      <c r="Q744">
        <v>0</v>
      </c>
    </row>
    <row r="745" spans="1:17" x14ac:dyDescent="0.25">
      <c r="A745" t="s">
        <v>15162</v>
      </c>
      <c r="B745" t="s">
        <v>72</v>
      </c>
      <c r="C745" t="s">
        <v>166</v>
      </c>
      <c r="D745" t="s">
        <v>526</v>
      </c>
      <c r="E745" t="s">
        <v>563</v>
      </c>
      <c r="F745" t="s">
        <v>4238</v>
      </c>
      <c r="G745">
        <v>0</v>
      </c>
      <c r="H745">
        <v>0</v>
      </c>
      <c r="I745">
        <v>0</v>
      </c>
      <c r="J745">
        <v>0</v>
      </c>
      <c r="K745">
        <v>0</v>
      </c>
      <c r="L745">
        <v>0</v>
      </c>
      <c r="M745">
        <v>11</v>
      </c>
      <c r="N745">
        <v>0</v>
      </c>
      <c r="O745">
        <v>0</v>
      </c>
      <c r="P745">
        <v>0</v>
      </c>
      <c r="Q745">
        <v>0</v>
      </c>
    </row>
    <row r="746" spans="1:17" x14ac:dyDescent="0.25">
      <c r="A746" t="s">
        <v>15163</v>
      </c>
      <c r="B746" t="s">
        <v>72</v>
      </c>
      <c r="C746" t="s">
        <v>166</v>
      </c>
      <c r="D746" t="s">
        <v>526</v>
      </c>
      <c r="E746" t="s">
        <v>563</v>
      </c>
      <c r="F746" t="s">
        <v>397</v>
      </c>
      <c r="G746">
        <v>0</v>
      </c>
      <c r="H746">
        <v>11</v>
      </c>
      <c r="I746">
        <v>3</v>
      </c>
      <c r="J746">
        <v>7</v>
      </c>
      <c r="K746">
        <v>0</v>
      </c>
      <c r="L746">
        <v>1</v>
      </c>
      <c r="M746">
        <v>0</v>
      </c>
      <c r="N746">
        <v>0</v>
      </c>
      <c r="O746">
        <v>0</v>
      </c>
      <c r="P746">
        <v>0</v>
      </c>
      <c r="Q746">
        <v>0</v>
      </c>
    </row>
    <row r="747" spans="1:17" x14ac:dyDescent="0.25">
      <c r="A747" t="s">
        <v>15164</v>
      </c>
      <c r="B747" t="s">
        <v>72</v>
      </c>
      <c r="C747" t="s">
        <v>166</v>
      </c>
      <c r="D747" t="s">
        <v>526</v>
      </c>
      <c r="E747" t="s">
        <v>563</v>
      </c>
      <c r="F747" t="s">
        <v>398</v>
      </c>
      <c r="G747">
        <v>0</v>
      </c>
      <c r="H747">
        <v>11</v>
      </c>
      <c r="I747">
        <v>3</v>
      </c>
      <c r="J747">
        <v>7</v>
      </c>
      <c r="K747">
        <v>0</v>
      </c>
      <c r="L747">
        <v>1</v>
      </c>
      <c r="M747">
        <v>0</v>
      </c>
      <c r="N747">
        <v>0</v>
      </c>
      <c r="O747">
        <v>0</v>
      </c>
      <c r="P747">
        <v>0</v>
      </c>
      <c r="Q747">
        <v>0</v>
      </c>
    </row>
    <row r="748" spans="1:17" x14ac:dyDescent="0.25">
      <c r="A748" t="s">
        <v>15165</v>
      </c>
      <c r="B748" t="s">
        <v>72</v>
      </c>
      <c r="C748" t="s">
        <v>166</v>
      </c>
      <c r="D748" t="s">
        <v>526</v>
      </c>
      <c r="E748" t="s">
        <v>563</v>
      </c>
      <c r="F748" t="s">
        <v>4242</v>
      </c>
      <c r="G748">
        <v>0</v>
      </c>
      <c r="H748">
        <v>0</v>
      </c>
      <c r="I748">
        <v>0</v>
      </c>
      <c r="J748">
        <v>0</v>
      </c>
      <c r="K748">
        <v>0</v>
      </c>
      <c r="L748">
        <v>0</v>
      </c>
      <c r="M748">
        <v>11</v>
      </c>
      <c r="N748">
        <v>0</v>
      </c>
      <c r="O748">
        <v>0</v>
      </c>
      <c r="P748">
        <v>0</v>
      </c>
      <c r="Q748">
        <v>0</v>
      </c>
    </row>
    <row r="749" spans="1:17" x14ac:dyDescent="0.25">
      <c r="A749" t="s">
        <v>15166</v>
      </c>
      <c r="B749" t="s">
        <v>72</v>
      </c>
      <c r="C749" t="s">
        <v>166</v>
      </c>
      <c r="D749" t="s">
        <v>526</v>
      </c>
      <c r="E749" t="s">
        <v>563</v>
      </c>
      <c r="F749" t="s">
        <v>399</v>
      </c>
      <c r="G749">
        <v>0</v>
      </c>
      <c r="H749">
        <v>11</v>
      </c>
      <c r="I749">
        <v>3</v>
      </c>
      <c r="J749">
        <v>7</v>
      </c>
      <c r="K749">
        <v>0</v>
      </c>
      <c r="L749">
        <v>1</v>
      </c>
      <c r="M749">
        <v>0</v>
      </c>
      <c r="N749">
        <v>0</v>
      </c>
      <c r="O749">
        <v>0</v>
      </c>
      <c r="P749">
        <v>0</v>
      </c>
      <c r="Q749">
        <v>0</v>
      </c>
    </row>
    <row r="750" spans="1:17" x14ac:dyDescent="0.25">
      <c r="A750" t="s">
        <v>15167</v>
      </c>
      <c r="B750" t="s">
        <v>72</v>
      </c>
      <c r="C750" t="s">
        <v>166</v>
      </c>
      <c r="D750" t="s">
        <v>526</v>
      </c>
      <c r="E750" t="s">
        <v>563</v>
      </c>
      <c r="F750" t="s">
        <v>4245</v>
      </c>
      <c r="G750">
        <v>0</v>
      </c>
      <c r="H750">
        <v>0</v>
      </c>
      <c r="I750">
        <v>0</v>
      </c>
      <c r="J750">
        <v>0</v>
      </c>
      <c r="K750">
        <v>0</v>
      </c>
      <c r="L750">
        <v>0</v>
      </c>
      <c r="M750">
        <v>11</v>
      </c>
      <c r="N750">
        <v>0</v>
      </c>
      <c r="O750">
        <v>0</v>
      </c>
      <c r="P750">
        <v>0</v>
      </c>
      <c r="Q750">
        <v>0</v>
      </c>
    </row>
    <row r="751" spans="1:17" x14ac:dyDescent="0.25">
      <c r="A751" t="s">
        <v>15168</v>
      </c>
      <c r="B751" t="s">
        <v>72</v>
      </c>
      <c r="C751" t="s">
        <v>166</v>
      </c>
      <c r="D751" t="s">
        <v>526</v>
      </c>
      <c r="E751" t="s">
        <v>563</v>
      </c>
      <c r="F751" t="s">
        <v>394</v>
      </c>
      <c r="G751">
        <v>0</v>
      </c>
      <c r="H751">
        <v>0</v>
      </c>
      <c r="I751">
        <v>0</v>
      </c>
      <c r="J751">
        <v>0</v>
      </c>
      <c r="K751">
        <v>0</v>
      </c>
      <c r="L751">
        <v>0</v>
      </c>
      <c r="M751">
        <v>0</v>
      </c>
      <c r="N751">
        <v>10</v>
      </c>
      <c r="O751">
        <v>9</v>
      </c>
      <c r="P751">
        <v>1</v>
      </c>
      <c r="Q751">
        <v>0</v>
      </c>
    </row>
    <row r="752" spans="1:17" x14ac:dyDescent="0.25">
      <c r="A752" t="s">
        <v>15169</v>
      </c>
      <c r="B752" t="s">
        <v>72</v>
      </c>
      <c r="C752" t="s">
        <v>166</v>
      </c>
      <c r="D752" t="s">
        <v>526</v>
      </c>
      <c r="E752" t="s">
        <v>563</v>
      </c>
      <c r="F752" t="s">
        <v>395</v>
      </c>
      <c r="G752">
        <v>0</v>
      </c>
      <c r="H752">
        <v>0</v>
      </c>
      <c r="I752">
        <v>0</v>
      </c>
      <c r="J752">
        <v>0</v>
      </c>
      <c r="K752">
        <v>0</v>
      </c>
      <c r="L752">
        <v>0</v>
      </c>
      <c r="M752">
        <v>0</v>
      </c>
      <c r="N752">
        <v>10</v>
      </c>
      <c r="O752">
        <v>9</v>
      </c>
      <c r="P752">
        <v>1</v>
      </c>
      <c r="Q752">
        <v>0</v>
      </c>
    </row>
    <row r="753" spans="1:17" x14ac:dyDescent="0.25">
      <c r="A753" t="s">
        <v>15170</v>
      </c>
      <c r="B753" t="s">
        <v>72</v>
      </c>
      <c r="C753" t="s">
        <v>166</v>
      </c>
      <c r="D753" t="s">
        <v>526</v>
      </c>
      <c r="E753" t="s">
        <v>563</v>
      </c>
      <c r="F753" t="s">
        <v>525</v>
      </c>
      <c r="G753">
        <v>11</v>
      </c>
      <c r="H753">
        <v>0</v>
      </c>
      <c r="I753">
        <v>0</v>
      </c>
      <c r="J753">
        <v>0</v>
      </c>
      <c r="K753">
        <v>0</v>
      </c>
      <c r="L753">
        <v>0</v>
      </c>
      <c r="M753">
        <v>0</v>
      </c>
      <c r="N753">
        <v>0</v>
      </c>
      <c r="O753">
        <v>0</v>
      </c>
      <c r="P753">
        <v>0</v>
      </c>
      <c r="Q753">
        <v>0</v>
      </c>
    </row>
    <row r="754" spans="1:17" x14ac:dyDescent="0.25">
      <c r="A754" t="s">
        <v>21556</v>
      </c>
      <c r="B754" t="s">
        <v>72</v>
      </c>
      <c r="C754" t="s">
        <v>166</v>
      </c>
      <c r="D754" t="s">
        <v>526</v>
      </c>
      <c r="E754" t="s">
        <v>21471</v>
      </c>
      <c r="F754" t="s">
        <v>396</v>
      </c>
      <c r="G754">
        <v>0</v>
      </c>
      <c r="H754">
        <v>17</v>
      </c>
      <c r="I754">
        <v>1</v>
      </c>
      <c r="J754">
        <v>13</v>
      </c>
      <c r="K754">
        <v>1</v>
      </c>
      <c r="L754">
        <v>2</v>
      </c>
      <c r="M754">
        <v>0</v>
      </c>
      <c r="N754">
        <v>0</v>
      </c>
      <c r="O754">
        <v>0</v>
      </c>
      <c r="P754">
        <v>0</v>
      </c>
      <c r="Q754">
        <v>0</v>
      </c>
    </row>
    <row r="755" spans="1:17" x14ac:dyDescent="0.25">
      <c r="A755" t="s">
        <v>21557</v>
      </c>
      <c r="B755" t="s">
        <v>72</v>
      </c>
      <c r="C755" t="s">
        <v>166</v>
      </c>
      <c r="D755" t="s">
        <v>526</v>
      </c>
      <c r="E755" t="s">
        <v>21471</v>
      </c>
      <c r="F755" t="s">
        <v>4236</v>
      </c>
      <c r="G755">
        <v>0</v>
      </c>
      <c r="H755">
        <v>17</v>
      </c>
      <c r="I755">
        <v>1</v>
      </c>
      <c r="J755">
        <v>13</v>
      </c>
      <c r="K755">
        <v>1</v>
      </c>
      <c r="L755">
        <v>2</v>
      </c>
      <c r="M755">
        <v>0</v>
      </c>
      <c r="N755">
        <v>0</v>
      </c>
      <c r="O755">
        <v>0</v>
      </c>
      <c r="P755">
        <v>0</v>
      </c>
      <c r="Q755">
        <v>0</v>
      </c>
    </row>
    <row r="756" spans="1:17" x14ac:dyDescent="0.25">
      <c r="A756" t="s">
        <v>21558</v>
      </c>
      <c r="B756" t="s">
        <v>72</v>
      </c>
      <c r="C756" t="s">
        <v>166</v>
      </c>
      <c r="D756" t="s">
        <v>526</v>
      </c>
      <c r="E756" t="s">
        <v>21471</v>
      </c>
      <c r="F756" t="s">
        <v>4238</v>
      </c>
      <c r="G756">
        <v>0</v>
      </c>
      <c r="H756">
        <v>0</v>
      </c>
      <c r="I756">
        <v>0</v>
      </c>
      <c r="J756">
        <v>0</v>
      </c>
      <c r="K756">
        <v>0</v>
      </c>
      <c r="L756">
        <v>0</v>
      </c>
      <c r="M756">
        <v>17</v>
      </c>
      <c r="N756">
        <v>0</v>
      </c>
      <c r="O756">
        <v>0</v>
      </c>
      <c r="P756">
        <v>0</v>
      </c>
      <c r="Q756">
        <v>0</v>
      </c>
    </row>
    <row r="757" spans="1:17" x14ac:dyDescent="0.25">
      <c r="A757" t="s">
        <v>21559</v>
      </c>
      <c r="B757" t="s">
        <v>72</v>
      </c>
      <c r="C757" t="s">
        <v>166</v>
      </c>
      <c r="D757" t="s">
        <v>526</v>
      </c>
      <c r="E757" t="s">
        <v>21471</v>
      </c>
      <c r="F757" t="s">
        <v>397</v>
      </c>
      <c r="G757">
        <v>0</v>
      </c>
      <c r="H757">
        <v>17</v>
      </c>
      <c r="I757">
        <v>1</v>
      </c>
      <c r="J757">
        <v>13</v>
      </c>
      <c r="K757">
        <v>1</v>
      </c>
      <c r="L757">
        <v>2</v>
      </c>
      <c r="M757">
        <v>0</v>
      </c>
      <c r="N757">
        <v>0</v>
      </c>
      <c r="O757">
        <v>0</v>
      </c>
      <c r="P757">
        <v>0</v>
      </c>
      <c r="Q757">
        <v>0</v>
      </c>
    </row>
    <row r="758" spans="1:17" x14ac:dyDescent="0.25">
      <c r="A758" t="s">
        <v>21560</v>
      </c>
      <c r="B758" t="s">
        <v>72</v>
      </c>
      <c r="C758" t="s">
        <v>166</v>
      </c>
      <c r="D758" t="s">
        <v>526</v>
      </c>
      <c r="E758" t="s">
        <v>21471</v>
      </c>
      <c r="F758" t="s">
        <v>398</v>
      </c>
      <c r="G758">
        <v>0</v>
      </c>
      <c r="H758">
        <v>17</v>
      </c>
      <c r="I758">
        <v>1</v>
      </c>
      <c r="J758">
        <v>13</v>
      </c>
      <c r="K758">
        <v>1</v>
      </c>
      <c r="L758">
        <v>2</v>
      </c>
      <c r="M758">
        <v>0</v>
      </c>
      <c r="N758">
        <v>0</v>
      </c>
      <c r="O758">
        <v>0</v>
      </c>
      <c r="P758">
        <v>0</v>
      </c>
      <c r="Q758">
        <v>0</v>
      </c>
    </row>
    <row r="759" spans="1:17" x14ac:dyDescent="0.25">
      <c r="A759" t="s">
        <v>21561</v>
      </c>
      <c r="B759" t="s">
        <v>72</v>
      </c>
      <c r="C759" t="s">
        <v>166</v>
      </c>
      <c r="D759" t="s">
        <v>526</v>
      </c>
      <c r="E759" t="s">
        <v>21471</v>
      </c>
      <c r="F759" t="s">
        <v>4242</v>
      </c>
      <c r="G759">
        <v>0</v>
      </c>
      <c r="H759">
        <v>0</v>
      </c>
      <c r="I759">
        <v>0</v>
      </c>
      <c r="J759">
        <v>0</v>
      </c>
      <c r="K759">
        <v>0</v>
      </c>
      <c r="L759">
        <v>0</v>
      </c>
      <c r="M759">
        <v>17</v>
      </c>
      <c r="N759">
        <v>0</v>
      </c>
      <c r="O759">
        <v>0</v>
      </c>
      <c r="P759">
        <v>0</v>
      </c>
      <c r="Q759">
        <v>0</v>
      </c>
    </row>
    <row r="760" spans="1:17" x14ac:dyDescent="0.25">
      <c r="A760" t="s">
        <v>21562</v>
      </c>
      <c r="B760" t="s">
        <v>72</v>
      </c>
      <c r="C760" t="s">
        <v>166</v>
      </c>
      <c r="D760" t="s">
        <v>526</v>
      </c>
      <c r="E760" t="s">
        <v>21471</v>
      </c>
      <c r="F760" t="s">
        <v>399</v>
      </c>
      <c r="G760">
        <v>0</v>
      </c>
      <c r="H760">
        <v>17</v>
      </c>
      <c r="I760">
        <v>1</v>
      </c>
      <c r="J760">
        <v>13</v>
      </c>
      <c r="K760">
        <v>1</v>
      </c>
      <c r="L760">
        <v>2</v>
      </c>
      <c r="M760">
        <v>0</v>
      </c>
      <c r="N760">
        <v>0</v>
      </c>
      <c r="O760">
        <v>0</v>
      </c>
      <c r="P760">
        <v>0</v>
      </c>
      <c r="Q760">
        <v>0</v>
      </c>
    </row>
    <row r="761" spans="1:17" x14ac:dyDescent="0.25">
      <c r="A761" t="s">
        <v>21563</v>
      </c>
      <c r="B761" t="s">
        <v>72</v>
      </c>
      <c r="C761" t="s">
        <v>166</v>
      </c>
      <c r="D761" t="s">
        <v>526</v>
      </c>
      <c r="E761" t="s">
        <v>21471</v>
      </c>
      <c r="F761" t="s">
        <v>4245</v>
      </c>
      <c r="G761">
        <v>0</v>
      </c>
      <c r="H761">
        <v>0</v>
      </c>
      <c r="I761">
        <v>0</v>
      </c>
      <c r="J761">
        <v>0</v>
      </c>
      <c r="K761">
        <v>0</v>
      </c>
      <c r="L761">
        <v>0</v>
      </c>
      <c r="M761">
        <v>17</v>
      </c>
      <c r="N761">
        <v>0</v>
      </c>
      <c r="O761">
        <v>0</v>
      </c>
      <c r="P761">
        <v>0</v>
      </c>
      <c r="Q761">
        <v>0</v>
      </c>
    </row>
    <row r="762" spans="1:17" x14ac:dyDescent="0.25">
      <c r="A762" t="s">
        <v>21564</v>
      </c>
      <c r="B762" t="s">
        <v>72</v>
      </c>
      <c r="C762" t="s">
        <v>226</v>
      </c>
      <c r="D762" t="s">
        <v>12971</v>
      </c>
      <c r="E762" t="s">
        <v>21471</v>
      </c>
      <c r="F762" t="s">
        <v>525</v>
      </c>
      <c r="G762">
        <v>1</v>
      </c>
      <c r="H762">
        <v>0</v>
      </c>
      <c r="I762">
        <v>0</v>
      </c>
      <c r="J762">
        <v>0</v>
      </c>
      <c r="K762">
        <v>0</v>
      </c>
      <c r="L762">
        <v>0</v>
      </c>
      <c r="M762">
        <v>0</v>
      </c>
      <c r="N762">
        <v>0</v>
      </c>
      <c r="O762">
        <v>0</v>
      </c>
      <c r="P762">
        <v>0</v>
      </c>
      <c r="Q762">
        <v>0</v>
      </c>
    </row>
    <row r="763" spans="1:17" x14ac:dyDescent="0.25">
      <c r="A763" t="s">
        <v>16287</v>
      </c>
      <c r="B763" t="s">
        <v>72</v>
      </c>
      <c r="C763" t="s">
        <v>227</v>
      </c>
      <c r="D763" t="s">
        <v>526</v>
      </c>
      <c r="E763" t="s">
        <v>563</v>
      </c>
      <c r="F763" t="s">
        <v>396</v>
      </c>
      <c r="G763">
        <v>0</v>
      </c>
      <c r="H763">
        <v>14</v>
      </c>
      <c r="I763">
        <v>3</v>
      </c>
      <c r="J763">
        <v>9</v>
      </c>
      <c r="K763">
        <v>2</v>
      </c>
      <c r="L763">
        <v>0</v>
      </c>
      <c r="M763">
        <v>0</v>
      </c>
      <c r="N763">
        <v>0</v>
      </c>
      <c r="O763">
        <v>0</v>
      </c>
      <c r="P763">
        <v>0</v>
      </c>
      <c r="Q763">
        <v>0</v>
      </c>
    </row>
    <row r="764" spans="1:17" x14ac:dyDescent="0.25">
      <c r="A764" t="s">
        <v>16288</v>
      </c>
      <c r="B764" t="s">
        <v>72</v>
      </c>
      <c r="C764" t="s">
        <v>227</v>
      </c>
      <c r="D764" t="s">
        <v>526</v>
      </c>
      <c r="E764" t="s">
        <v>563</v>
      </c>
      <c r="F764" t="s">
        <v>4236</v>
      </c>
      <c r="G764">
        <v>0</v>
      </c>
      <c r="H764">
        <v>14</v>
      </c>
      <c r="I764">
        <v>3</v>
      </c>
      <c r="J764">
        <v>9</v>
      </c>
      <c r="K764">
        <v>2</v>
      </c>
      <c r="L764">
        <v>0</v>
      </c>
      <c r="M764">
        <v>0</v>
      </c>
      <c r="N764">
        <v>0</v>
      </c>
      <c r="O764">
        <v>0</v>
      </c>
      <c r="P764">
        <v>0</v>
      </c>
      <c r="Q764">
        <v>0</v>
      </c>
    </row>
    <row r="765" spans="1:17" x14ac:dyDescent="0.25">
      <c r="A765" t="s">
        <v>16289</v>
      </c>
      <c r="B765" t="s">
        <v>72</v>
      </c>
      <c r="C765" t="s">
        <v>227</v>
      </c>
      <c r="D765" t="s">
        <v>526</v>
      </c>
      <c r="E765" t="s">
        <v>563</v>
      </c>
      <c r="F765" t="s">
        <v>4238</v>
      </c>
      <c r="G765">
        <v>0</v>
      </c>
      <c r="H765">
        <v>0</v>
      </c>
      <c r="I765">
        <v>0</v>
      </c>
      <c r="J765">
        <v>0</v>
      </c>
      <c r="K765">
        <v>0</v>
      </c>
      <c r="L765">
        <v>0</v>
      </c>
      <c r="M765">
        <v>14</v>
      </c>
      <c r="N765">
        <v>0</v>
      </c>
      <c r="O765">
        <v>0</v>
      </c>
      <c r="P765">
        <v>0</v>
      </c>
      <c r="Q765">
        <v>0</v>
      </c>
    </row>
    <row r="766" spans="1:17" x14ac:dyDescent="0.25">
      <c r="A766" t="s">
        <v>16290</v>
      </c>
      <c r="B766" t="s">
        <v>72</v>
      </c>
      <c r="C766" t="s">
        <v>227</v>
      </c>
      <c r="D766" t="s">
        <v>526</v>
      </c>
      <c r="E766" t="s">
        <v>563</v>
      </c>
      <c r="F766" t="s">
        <v>397</v>
      </c>
      <c r="G766">
        <v>0</v>
      </c>
      <c r="H766">
        <v>14</v>
      </c>
      <c r="I766">
        <v>3</v>
      </c>
      <c r="J766">
        <v>9</v>
      </c>
      <c r="K766">
        <v>2</v>
      </c>
      <c r="L766">
        <v>0</v>
      </c>
      <c r="M766">
        <v>0</v>
      </c>
      <c r="N766">
        <v>0</v>
      </c>
      <c r="O766">
        <v>0</v>
      </c>
      <c r="P766">
        <v>0</v>
      </c>
      <c r="Q766">
        <v>0</v>
      </c>
    </row>
    <row r="767" spans="1:17" x14ac:dyDescent="0.25">
      <c r="A767" t="s">
        <v>15175</v>
      </c>
      <c r="B767" t="s">
        <v>72</v>
      </c>
      <c r="C767" t="s">
        <v>227</v>
      </c>
      <c r="D767" t="s">
        <v>526</v>
      </c>
      <c r="E767" t="s">
        <v>563</v>
      </c>
      <c r="F767" t="s">
        <v>398</v>
      </c>
      <c r="G767">
        <v>0</v>
      </c>
      <c r="H767">
        <v>14</v>
      </c>
      <c r="I767">
        <v>3</v>
      </c>
      <c r="J767">
        <v>9</v>
      </c>
      <c r="K767">
        <v>2</v>
      </c>
      <c r="L767">
        <v>0</v>
      </c>
      <c r="M767">
        <v>0</v>
      </c>
      <c r="N767">
        <v>0</v>
      </c>
      <c r="O767">
        <v>0</v>
      </c>
      <c r="P767">
        <v>0</v>
      </c>
      <c r="Q767">
        <v>0</v>
      </c>
    </row>
    <row r="768" spans="1:17" x14ac:dyDescent="0.25">
      <c r="A768" t="s">
        <v>15176</v>
      </c>
      <c r="B768" t="s">
        <v>72</v>
      </c>
      <c r="C768" t="s">
        <v>227</v>
      </c>
      <c r="D768" t="s">
        <v>526</v>
      </c>
      <c r="E768" t="s">
        <v>563</v>
      </c>
      <c r="F768" t="s">
        <v>4242</v>
      </c>
      <c r="G768">
        <v>0</v>
      </c>
      <c r="H768">
        <v>0</v>
      </c>
      <c r="I768">
        <v>0</v>
      </c>
      <c r="J768">
        <v>0</v>
      </c>
      <c r="K768">
        <v>0</v>
      </c>
      <c r="L768">
        <v>0</v>
      </c>
      <c r="M768">
        <v>14</v>
      </c>
      <c r="N768">
        <v>0</v>
      </c>
      <c r="O768">
        <v>0</v>
      </c>
      <c r="P768">
        <v>0</v>
      </c>
      <c r="Q768">
        <v>0</v>
      </c>
    </row>
    <row r="769" spans="1:17" x14ac:dyDescent="0.25">
      <c r="A769" t="s">
        <v>15177</v>
      </c>
      <c r="B769" t="s">
        <v>72</v>
      </c>
      <c r="C769" t="s">
        <v>227</v>
      </c>
      <c r="D769" t="s">
        <v>526</v>
      </c>
      <c r="E769" t="s">
        <v>563</v>
      </c>
      <c r="F769" t="s">
        <v>399</v>
      </c>
      <c r="G769">
        <v>0</v>
      </c>
      <c r="H769">
        <v>14</v>
      </c>
      <c r="I769">
        <v>3</v>
      </c>
      <c r="J769">
        <v>9</v>
      </c>
      <c r="K769">
        <v>2</v>
      </c>
      <c r="L769">
        <v>0</v>
      </c>
      <c r="M769">
        <v>0</v>
      </c>
      <c r="N769">
        <v>0</v>
      </c>
      <c r="O769">
        <v>0</v>
      </c>
      <c r="P769">
        <v>0</v>
      </c>
      <c r="Q769">
        <v>0</v>
      </c>
    </row>
    <row r="770" spans="1:17" x14ac:dyDescent="0.25">
      <c r="A770" t="s">
        <v>15178</v>
      </c>
      <c r="B770" t="s">
        <v>72</v>
      </c>
      <c r="C770" t="s">
        <v>227</v>
      </c>
      <c r="D770" t="s">
        <v>526</v>
      </c>
      <c r="E770" t="s">
        <v>563</v>
      </c>
      <c r="F770" t="s">
        <v>4245</v>
      </c>
      <c r="G770">
        <v>0</v>
      </c>
      <c r="H770">
        <v>0</v>
      </c>
      <c r="I770">
        <v>0</v>
      </c>
      <c r="J770">
        <v>0</v>
      </c>
      <c r="K770">
        <v>0</v>
      </c>
      <c r="L770">
        <v>0</v>
      </c>
      <c r="M770">
        <v>14</v>
      </c>
      <c r="N770">
        <v>0</v>
      </c>
      <c r="O770">
        <v>0</v>
      </c>
      <c r="P770">
        <v>0</v>
      </c>
      <c r="Q770">
        <v>0</v>
      </c>
    </row>
    <row r="771" spans="1:17" x14ac:dyDescent="0.25">
      <c r="A771" t="s">
        <v>15179</v>
      </c>
      <c r="B771" t="s">
        <v>72</v>
      </c>
      <c r="C771" t="s">
        <v>227</v>
      </c>
      <c r="D771" t="s">
        <v>526</v>
      </c>
      <c r="E771" t="s">
        <v>563</v>
      </c>
      <c r="F771" t="s">
        <v>394</v>
      </c>
      <c r="G771">
        <v>0</v>
      </c>
      <c r="H771">
        <v>0</v>
      </c>
      <c r="I771">
        <v>0</v>
      </c>
      <c r="J771">
        <v>0</v>
      </c>
      <c r="K771">
        <v>0</v>
      </c>
      <c r="L771">
        <v>0</v>
      </c>
      <c r="M771">
        <v>0</v>
      </c>
      <c r="N771">
        <v>12</v>
      </c>
      <c r="O771">
        <v>12</v>
      </c>
      <c r="P771">
        <v>0</v>
      </c>
      <c r="Q771">
        <v>0</v>
      </c>
    </row>
    <row r="772" spans="1:17" x14ac:dyDescent="0.25">
      <c r="A772" t="s">
        <v>15180</v>
      </c>
      <c r="B772" t="s">
        <v>72</v>
      </c>
      <c r="C772" t="s">
        <v>227</v>
      </c>
      <c r="D772" t="s">
        <v>526</v>
      </c>
      <c r="E772" t="s">
        <v>563</v>
      </c>
      <c r="F772" t="s">
        <v>395</v>
      </c>
      <c r="G772">
        <v>0</v>
      </c>
      <c r="H772">
        <v>0</v>
      </c>
      <c r="I772">
        <v>0</v>
      </c>
      <c r="J772">
        <v>0</v>
      </c>
      <c r="K772">
        <v>0</v>
      </c>
      <c r="L772">
        <v>0</v>
      </c>
      <c r="M772">
        <v>0</v>
      </c>
      <c r="N772">
        <v>11</v>
      </c>
      <c r="O772">
        <v>11</v>
      </c>
      <c r="P772">
        <v>0</v>
      </c>
      <c r="Q772">
        <v>0</v>
      </c>
    </row>
    <row r="773" spans="1:17" x14ac:dyDescent="0.25">
      <c r="A773" t="s">
        <v>15181</v>
      </c>
      <c r="B773" t="s">
        <v>72</v>
      </c>
      <c r="C773" t="s">
        <v>227</v>
      </c>
      <c r="D773" t="s">
        <v>526</v>
      </c>
      <c r="E773" t="s">
        <v>563</v>
      </c>
      <c r="F773" t="s">
        <v>525</v>
      </c>
      <c r="G773">
        <v>14</v>
      </c>
      <c r="H773">
        <v>0</v>
      </c>
      <c r="I773">
        <v>0</v>
      </c>
      <c r="J773">
        <v>0</v>
      </c>
      <c r="K773">
        <v>0</v>
      </c>
      <c r="L773">
        <v>0</v>
      </c>
      <c r="M773">
        <v>0</v>
      </c>
      <c r="N773">
        <v>0</v>
      </c>
      <c r="O773">
        <v>0</v>
      </c>
      <c r="P773">
        <v>0</v>
      </c>
      <c r="Q773">
        <v>0</v>
      </c>
    </row>
    <row r="774" spans="1:17" x14ac:dyDescent="0.25">
      <c r="A774" t="s">
        <v>21565</v>
      </c>
      <c r="B774" t="s">
        <v>72</v>
      </c>
      <c r="C774" t="s">
        <v>227</v>
      </c>
      <c r="D774" t="s">
        <v>526</v>
      </c>
      <c r="E774" t="s">
        <v>21471</v>
      </c>
      <c r="F774" t="s">
        <v>396</v>
      </c>
      <c r="G774">
        <v>0</v>
      </c>
      <c r="H774">
        <v>18</v>
      </c>
      <c r="I774">
        <v>1</v>
      </c>
      <c r="J774">
        <v>17</v>
      </c>
      <c r="K774">
        <v>0</v>
      </c>
      <c r="L774">
        <v>0</v>
      </c>
      <c r="M774">
        <v>0</v>
      </c>
      <c r="N774">
        <v>0</v>
      </c>
      <c r="O774">
        <v>0</v>
      </c>
      <c r="P774">
        <v>0</v>
      </c>
      <c r="Q774">
        <v>0</v>
      </c>
    </row>
    <row r="775" spans="1:17" x14ac:dyDescent="0.25">
      <c r="A775" t="s">
        <v>21566</v>
      </c>
      <c r="B775" t="s">
        <v>72</v>
      </c>
      <c r="C775" t="s">
        <v>227</v>
      </c>
      <c r="D775" t="s">
        <v>526</v>
      </c>
      <c r="E775" t="s">
        <v>21471</v>
      </c>
      <c r="F775" t="s">
        <v>4236</v>
      </c>
      <c r="G775">
        <v>0</v>
      </c>
      <c r="H775">
        <v>18</v>
      </c>
      <c r="I775">
        <v>1</v>
      </c>
      <c r="J775">
        <v>17</v>
      </c>
      <c r="K775">
        <v>0</v>
      </c>
      <c r="L775">
        <v>0</v>
      </c>
      <c r="M775">
        <v>0</v>
      </c>
      <c r="N775">
        <v>0</v>
      </c>
      <c r="O775">
        <v>0</v>
      </c>
      <c r="P775">
        <v>0</v>
      </c>
      <c r="Q775">
        <v>0</v>
      </c>
    </row>
    <row r="776" spans="1:17" x14ac:dyDescent="0.25">
      <c r="A776" t="s">
        <v>21567</v>
      </c>
      <c r="B776" t="s">
        <v>72</v>
      </c>
      <c r="C776" t="s">
        <v>227</v>
      </c>
      <c r="D776" t="s">
        <v>526</v>
      </c>
      <c r="E776" t="s">
        <v>21471</v>
      </c>
      <c r="F776" t="s">
        <v>4238</v>
      </c>
      <c r="G776">
        <v>0</v>
      </c>
      <c r="H776">
        <v>0</v>
      </c>
      <c r="I776">
        <v>0</v>
      </c>
      <c r="J776">
        <v>0</v>
      </c>
      <c r="K776">
        <v>0</v>
      </c>
      <c r="L776">
        <v>0</v>
      </c>
      <c r="M776">
        <v>18</v>
      </c>
      <c r="N776">
        <v>0</v>
      </c>
      <c r="O776">
        <v>0</v>
      </c>
      <c r="P776">
        <v>0</v>
      </c>
      <c r="Q776">
        <v>0</v>
      </c>
    </row>
    <row r="777" spans="1:17" x14ac:dyDescent="0.25">
      <c r="A777" t="s">
        <v>21568</v>
      </c>
      <c r="B777" t="s">
        <v>72</v>
      </c>
      <c r="C777" t="s">
        <v>227</v>
      </c>
      <c r="D777" t="s">
        <v>526</v>
      </c>
      <c r="E777" t="s">
        <v>21471</v>
      </c>
      <c r="F777" t="s">
        <v>397</v>
      </c>
      <c r="G777">
        <v>0</v>
      </c>
      <c r="H777">
        <v>18</v>
      </c>
      <c r="I777">
        <v>1</v>
      </c>
      <c r="J777">
        <v>17</v>
      </c>
      <c r="K777">
        <v>0</v>
      </c>
      <c r="L777">
        <v>0</v>
      </c>
      <c r="M777">
        <v>0</v>
      </c>
      <c r="N777">
        <v>0</v>
      </c>
      <c r="O777">
        <v>0</v>
      </c>
      <c r="P777">
        <v>0</v>
      </c>
      <c r="Q777">
        <v>0</v>
      </c>
    </row>
    <row r="778" spans="1:17" x14ac:dyDescent="0.25">
      <c r="A778" t="s">
        <v>21569</v>
      </c>
      <c r="B778" t="s">
        <v>72</v>
      </c>
      <c r="C778" t="s">
        <v>227</v>
      </c>
      <c r="D778" t="s">
        <v>526</v>
      </c>
      <c r="E778" t="s">
        <v>21471</v>
      </c>
      <c r="F778" t="s">
        <v>398</v>
      </c>
      <c r="G778">
        <v>0</v>
      </c>
      <c r="H778">
        <v>18</v>
      </c>
      <c r="I778">
        <v>1</v>
      </c>
      <c r="J778">
        <v>17</v>
      </c>
      <c r="K778">
        <v>0</v>
      </c>
      <c r="L778">
        <v>0</v>
      </c>
      <c r="M778">
        <v>0</v>
      </c>
      <c r="N778">
        <v>0</v>
      </c>
      <c r="O778">
        <v>0</v>
      </c>
      <c r="P778">
        <v>0</v>
      </c>
      <c r="Q778">
        <v>0</v>
      </c>
    </row>
    <row r="779" spans="1:17" x14ac:dyDescent="0.25">
      <c r="A779" t="s">
        <v>21570</v>
      </c>
      <c r="B779" t="s">
        <v>72</v>
      </c>
      <c r="C779" t="s">
        <v>227</v>
      </c>
      <c r="D779" t="s">
        <v>526</v>
      </c>
      <c r="E779" t="s">
        <v>21471</v>
      </c>
      <c r="F779" t="s">
        <v>4242</v>
      </c>
      <c r="G779">
        <v>0</v>
      </c>
      <c r="H779">
        <v>0</v>
      </c>
      <c r="I779">
        <v>0</v>
      </c>
      <c r="J779">
        <v>0</v>
      </c>
      <c r="K779">
        <v>0</v>
      </c>
      <c r="L779">
        <v>0</v>
      </c>
      <c r="M779">
        <v>18</v>
      </c>
      <c r="N779">
        <v>0</v>
      </c>
      <c r="O779">
        <v>0</v>
      </c>
      <c r="P779">
        <v>0</v>
      </c>
      <c r="Q779">
        <v>0</v>
      </c>
    </row>
    <row r="780" spans="1:17" x14ac:dyDescent="0.25">
      <c r="A780" t="s">
        <v>21571</v>
      </c>
      <c r="B780" t="s">
        <v>72</v>
      </c>
      <c r="C780" t="s">
        <v>227</v>
      </c>
      <c r="D780" t="s">
        <v>526</v>
      </c>
      <c r="E780" t="s">
        <v>21471</v>
      </c>
      <c r="F780" t="s">
        <v>399</v>
      </c>
      <c r="G780">
        <v>0</v>
      </c>
      <c r="H780">
        <v>18</v>
      </c>
      <c r="I780">
        <v>1</v>
      </c>
      <c r="J780">
        <v>17</v>
      </c>
      <c r="K780">
        <v>0</v>
      </c>
      <c r="L780">
        <v>0</v>
      </c>
      <c r="M780">
        <v>0</v>
      </c>
      <c r="N780">
        <v>0</v>
      </c>
      <c r="O780">
        <v>0</v>
      </c>
      <c r="P780">
        <v>0</v>
      </c>
      <c r="Q780">
        <v>0</v>
      </c>
    </row>
    <row r="781" spans="1:17" x14ac:dyDescent="0.25">
      <c r="A781" t="s">
        <v>21572</v>
      </c>
      <c r="B781" t="s">
        <v>72</v>
      </c>
      <c r="C781" t="s">
        <v>227</v>
      </c>
      <c r="D781" t="s">
        <v>526</v>
      </c>
      <c r="E781" t="s">
        <v>21471</v>
      </c>
      <c r="F781" t="s">
        <v>4245</v>
      </c>
      <c r="G781">
        <v>0</v>
      </c>
      <c r="H781">
        <v>0</v>
      </c>
      <c r="I781">
        <v>0</v>
      </c>
      <c r="J781">
        <v>0</v>
      </c>
      <c r="K781">
        <v>0</v>
      </c>
      <c r="L781">
        <v>0</v>
      </c>
      <c r="M781">
        <v>18</v>
      </c>
      <c r="N781">
        <v>0</v>
      </c>
      <c r="O781">
        <v>0</v>
      </c>
      <c r="P781">
        <v>0</v>
      </c>
      <c r="Q781">
        <v>0</v>
      </c>
    </row>
    <row r="782" spans="1:17" x14ac:dyDescent="0.25">
      <c r="A782" t="s">
        <v>21573</v>
      </c>
      <c r="B782" t="s">
        <v>72</v>
      </c>
      <c r="C782" t="s">
        <v>227</v>
      </c>
      <c r="D782" t="s">
        <v>526</v>
      </c>
      <c r="E782" t="s">
        <v>21471</v>
      </c>
      <c r="F782" t="s">
        <v>394</v>
      </c>
      <c r="G782">
        <v>0</v>
      </c>
      <c r="H782">
        <v>0</v>
      </c>
      <c r="I782">
        <v>0</v>
      </c>
      <c r="J782">
        <v>0</v>
      </c>
      <c r="K782">
        <v>0</v>
      </c>
      <c r="L782">
        <v>0</v>
      </c>
      <c r="M782">
        <v>0</v>
      </c>
      <c r="N782">
        <v>16</v>
      </c>
      <c r="O782">
        <v>16</v>
      </c>
      <c r="P782">
        <v>0</v>
      </c>
      <c r="Q782">
        <v>0</v>
      </c>
    </row>
    <row r="783" spans="1:17" x14ac:dyDescent="0.25">
      <c r="A783" t="s">
        <v>21574</v>
      </c>
      <c r="B783" t="s">
        <v>72</v>
      </c>
      <c r="C783" t="s">
        <v>227</v>
      </c>
      <c r="D783" t="s">
        <v>526</v>
      </c>
      <c r="E783" t="s">
        <v>21471</v>
      </c>
      <c r="F783" t="s">
        <v>395</v>
      </c>
      <c r="G783">
        <v>0</v>
      </c>
      <c r="H783">
        <v>0</v>
      </c>
      <c r="I783">
        <v>0</v>
      </c>
      <c r="J783">
        <v>0</v>
      </c>
      <c r="K783">
        <v>0</v>
      </c>
      <c r="L783">
        <v>0</v>
      </c>
      <c r="M783">
        <v>0</v>
      </c>
      <c r="N783">
        <v>14</v>
      </c>
      <c r="O783">
        <v>14</v>
      </c>
      <c r="P783">
        <v>0</v>
      </c>
      <c r="Q783">
        <v>0</v>
      </c>
    </row>
    <row r="784" spans="1:17" x14ac:dyDescent="0.25">
      <c r="A784" t="s">
        <v>21575</v>
      </c>
      <c r="B784" t="s">
        <v>72</v>
      </c>
      <c r="C784" t="s">
        <v>227</v>
      </c>
      <c r="D784" t="s">
        <v>526</v>
      </c>
      <c r="E784" t="s">
        <v>21471</v>
      </c>
      <c r="F784" t="s">
        <v>525</v>
      </c>
      <c r="G784">
        <v>18</v>
      </c>
      <c r="H784">
        <v>0</v>
      </c>
      <c r="I784">
        <v>0</v>
      </c>
      <c r="J784">
        <v>0</v>
      </c>
      <c r="K784">
        <v>0</v>
      </c>
      <c r="L784">
        <v>0</v>
      </c>
      <c r="M784">
        <v>0</v>
      </c>
      <c r="N784">
        <v>0</v>
      </c>
      <c r="O784">
        <v>0</v>
      </c>
      <c r="P784">
        <v>0</v>
      </c>
      <c r="Q784">
        <v>0</v>
      </c>
    </row>
    <row r="785" spans="1:17" x14ac:dyDescent="0.25">
      <c r="A785" t="s">
        <v>21576</v>
      </c>
      <c r="B785" t="s">
        <v>72</v>
      </c>
      <c r="C785" t="s">
        <v>227</v>
      </c>
      <c r="D785" t="s">
        <v>527</v>
      </c>
      <c r="E785" t="s">
        <v>21471</v>
      </c>
      <c r="F785" t="s">
        <v>528</v>
      </c>
      <c r="G785">
        <v>0</v>
      </c>
      <c r="H785">
        <v>0</v>
      </c>
      <c r="I785">
        <v>0</v>
      </c>
      <c r="J785">
        <v>0</v>
      </c>
      <c r="K785">
        <v>0</v>
      </c>
      <c r="L785">
        <v>0</v>
      </c>
      <c r="M785">
        <v>0</v>
      </c>
      <c r="N785">
        <v>3</v>
      </c>
      <c r="O785">
        <v>2</v>
      </c>
      <c r="P785">
        <v>1</v>
      </c>
      <c r="Q785">
        <v>0</v>
      </c>
    </row>
    <row r="786" spans="1:17" x14ac:dyDescent="0.25">
      <c r="A786" t="s">
        <v>21577</v>
      </c>
      <c r="B786" t="s">
        <v>72</v>
      </c>
      <c r="C786" t="s">
        <v>227</v>
      </c>
      <c r="D786" t="s">
        <v>527</v>
      </c>
      <c r="E786" t="s">
        <v>21471</v>
      </c>
      <c r="F786" t="s">
        <v>525</v>
      </c>
      <c r="G786">
        <v>3</v>
      </c>
      <c r="H786">
        <v>0</v>
      </c>
      <c r="I786">
        <v>0</v>
      </c>
      <c r="J786">
        <v>0</v>
      </c>
      <c r="K786">
        <v>0</v>
      </c>
      <c r="L786">
        <v>0</v>
      </c>
      <c r="M786">
        <v>0</v>
      </c>
      <c r="N786">
        <v>0</v>
      </c>
      <c r="O786">
        <v>0</v>
      </c>
      <c r="P786">
        <v>0</v>
      </c>
      <c r="Q786">
        <v>0</v>
      </c>
    </row>
    <row r="787" spans="1:17" x14ac:dyDescent="0.25">
      <c r="A787" t="s">
        <v>15182</v>
      </c>
      <c r="B787" t="s">
        <v>72</v>
      </c>
      <c r="C787" t="s">
        <v>227</v>
      </c>
      <c r="D787" t="s">
        <v>12971</v>
      </c>
      <c r="E787" t="s">
        <v>563</v>
      </c>
      <c r="F787" t="s">
        <v>525</v>
      </c>
      <c r="G787">
        <v>5</v>
      </c>
      <c r="H787">
        <v>0</v>
      </c>
      <c r="I787">
        <v>0</v>
      </c>
      <c r="J787">
        <v>0</v>
      </c>
      <c r="K787">
        <v>0</v>
      </c>
      <c r="L787">
        <v>0</v>
      </c>
      <c r="M787">
        <v>0</v>
      </c>
      <c r="N787">
        <v>0</v>
      </c>
      <c r="O787">
        <v>0</v>
      </c>
      <c r="P787">
        <v>0</v>
      </c>
      <c r="Q787">
        <v>0</v>
      </c>
    </row>
    <row r="788" spans="1:17" x14ac:dyDescent="0.25">
      <c r="A788" t="s">
        <v>21578</v>
      </c>
      <c r="B788" t="s">
        <v>72</v>
      </c>
      <c r="C788" t="s">
        <v>227</v>
      </c>
      <c r="D788" t="s">
        <v>12971</v>
      </c>
      <c r="E788" t="s">
        <v>21471</v>
      </c>
      <c r="F788" t="s">
        <v>525</v>
      </c>
      <c r="G788">
        <v>2</v>
      </c>
      <c r="H788">
        <v>0</v>
      </c>
      <c r="I788">
        <v>0</v>
      </c>
      <c r="J788">
        <v>0</v>
      </c>
      <c r="K788">
        <v>0</v>
      </c>
      <c r="L788">
        <v>0</v>
      </c>
      <c r="M788">
        <v>0</v>
      </c>
      <c r="N788">
        <v>0</v>
      </c>
      <c r="O788">
        <v>0</v>
      </c>
      <c r="P788">
        <v>0</v>
      </c>
      <c r="Q788">
        <v>0</v>
      </c>
    </row>
    <row r="789" spans="1:17" x14ac:dyDescent="0.25">
      <c r="A789" t="s">
        <v>15183</v>
      </c>
      <c r="B789" t="s">
        <v>72</v>
      </c>
      <c r="C789" t="s">
        <v>228</v>
      </c>
      <c r="D789" t="s">
        <v>529</v>
      </c>
      <c r="E789" t="s">
        <v>563</v>
      </c>
      <c r="F789" t="s">
        <v>525</v>
      </c>
      <c r="G789">
        <v>4</v>
      </c>
      <c r="H789">
        <v>0</v>
      </c>
      <c r="I789">
        <v>0</v>
      </c>
      <c r="J789">
        <v>0</v>
      </c>
      <c r="K789">
        <v>0</v>
      </c>
      <c r="L789">
        <v>0</v>
      </c>
      <c r="M789">
        <v>0</v>
      </c>
      <c r="N789">
        <v>0</v>
      </c>
      <c r="O789">
        <v>0</v>
      </c>
      <c r="P789">
        <v>0</v>
      </c>
      <c r="Q789">
        <v>0</v>
      </c>
    </row>
    <row r="790" spans="1:17" x14ac:dyDescent="0.25">
      <c r="A790" t="s">
        <v>21579</v>
      </c>
      <c r="B790" t="s">
        <v>72</v>
      </c>
      <c r="C790" t="s">
        <v>228</v>
      </c>
      <c r="D790" t="s">
        <v>529</v>
      </c>
      <c r="E790" t="s">
        <v>21471</v>
      </c>
      <c r="F790" t="s">
        <v>525</v>
      </c>
      <c r="G790">
        <v>6</v>
      </c>
      <c r="H790">
        <v>0</v>
      </c>
      <c r="I790">
        <v>0</v>
      </c>
      <c r="J790">
        <v>0</v>
      </c>
      <c r="K790">
        <v>0</v>
      </c>
      <c r="L790">
        <v>0</v>
      </c>
      <c r="M790">
        <v>0</v>
      </c>
      <c r="N790">
        <v>0</v>
      </c>
      <c r="O790">
        <v>0</v>
      </c>
      <c r="P790">
        <v>0</v>
      </c>
      <c r="Q790">
        <v>0</v>
      </c>
    </row>
    <row r="791" spans="1:17" x14ac:dyDescent="0.25">
      <c r="A791" t="s">
        <v>15184</v>
      </c>
      <c r="B791" t="s">
        <v>72</v>
      </c>
      <c r="C791" t="s">
        <v>228</v>
      </c>
      <c r="D791" t="s">
        <v>526</v>
      </c>
      <c r="E791" t="s">
        <v>563</v>
      </c>
      <c r="F791" t="s">
        <v>396</v>
      </c>
      <c r="G791">
        <v>0</v>
      </c>
      <c r="H791">
        <v>32</v>
      </c>
      <c r="I791">
        <v>5</v>
      </c>
      <c r="J791">
        <v>22</v>
      </c>
      <c r="K791">
        <v>1</v>
      </c>
      <c r="L791">
        <v>4</v>
      </c>
      <c r="M791">
        <v>0</v>
      </c>
      <c r="N791">
        <v>0</v>
      </c>
      <c r="O791">
        <v>0</v>
      </c>
      <c r="P791">
        <v>0</v>
      </c>
      <c r="Q791">
        <v>0</v>
      </c>
    </row>
    <row r="792" spans="1:17" x14ac:dyDescent="0.25">
      <c r="A792" t="s">
        <v>15185</v>
      </c>
      <c r="B792" t="s">
        <v>72</v>
      </c>
      <c r="C792" t="s">
        <v>228</v>
      </c>
      <c r="D792" t="s">
        <v>526</v>
      </c>
      <c r="E792" t="s">
        <v>563</v>
      </c>
      <c r="F792" t="s">
        <v>4236</v>
      </c>
      <c r="G792">
        <v>0</v>
      </c>
      <c r="H792">
        <v>32</v>
      </c>
      <c r="I792">
        <v>4</v>
      </c>
      <c r="J792">
        <v>23</v>
      </c>
      <c r="K792">
        <v>1</v>
      </c>
      <c r="L792">
        <v>4</v>
      </c>
      <c r="M792">
        <v>0</v>
      </c>
      <c r="N792">
        <v>0</v>
      </c>
      <c r="O792">
        <v>0</v>
      </c>
      <c r="P792">
        <v>0</v>
      </c>
      <c r="Q792">
        <v>0</v>
      </c>
    </row>
    <row r="793" spans="1:17" x14ac:dyDescent="0.25">
      <c r="A793" t="s">
        <v>21580</v>
      </c>
      <c r="B793" t="s">
        <v>74</v>
      </c>
      <c r="C793" t="s">
        <v>117</v>
      </c>
      <c r="D793" t="s">
        <v>526</v>
      </c>
      <c r="E793" t="s">
        <v>21471</v>
      </c>
      <c r="F793" t="s">
        <v>394</v>
      </c>
      <c r="G793">
        <v>0</v>
      </c>
      <c r="H793">
        <v>0</v>
      </c>
      <c r="I793">
        <v>0</v>
      </c>
      <c r="J793">
        <v>0</v>
      </c>
      <c r="K793">
        <v>0</v>
      </c>
      <c r="L793">
        <v>0</v>
      </c>
      <c r="M793">
        <v>0</v>
      </c>
      <c r="N793">
        <v>12</v>
      </c>
      <c r="O793">
        <v>11</v>
      </c>
      <c r="P793">
        <v>1</v>
      </c>
      <c r="Q793">
        <v>0</v>
      </c>
    </row>
    <row r="794" spans="1:17" x14ac:dyDescent="0.25">
      <c r="A794" t="s">
        <v>21581</v>
      </c>
      <c r="B794" t="s">
        <v>74</v>
      </c>
      <c r="C794" t="s">
        <v>117</v>
      </c>
      <c r="D794" t="s">
        <v>526</v>
      </c>
      <c r="E794" t="s">
        <v>21471</v>
      </c>
      <c r="F794" t="s">
        <v>395</v>
      </c>
      <c r="G794">
        <v>0</v>
      </c>
      <c r="H794">
        <v>0</v>
      </c>
      <c r="I794">
        <v>0</v>
      </c>
      <c r="J794">
        <v>0</v>
      </c>
      <c r="K794">
        <v>0</v>
      </c>
      <c r="L794">
        <v>0</v>
      </c>
      <c r="M794">
        <v>0</v>
      </c>
      <c r="N794">
        <v>10</v>
      </c>
      <c r="O794">
        <v>9</v>
      </c>
      <c r="P794">
        <v>1</v>
      </c>
      <c r="Q794">
        <v>0</v>
      </c>
    </row>
    <row r="795" spans="1:17" x14ac:dyDescent="0.25">
      <c r="A795" t="s">
        <v>21582</v>
      </c>
      <c r="B795" t="s">
        <v>74</v>
      </c>
      <c r="C795" t="s">
        <v>117</v>
      </c>
      <c r="D795" t="s">
        <v>526</v>
      </c>
      <c r="E795" t="s">
        <v>21471</v>
      </c>
      <c r="F795" t="s">
        <v>525</v>
      </c>
      <c r="G795">
        <v>19</v>
      </c>
      <c r="H795">
        <v>0</v>
      </c>
      <c r="I795">
        <v>0</v>
      </c>
      <c r="J795">
        <v>0</v>
      </c>
      <c r="K795">
        <v>0</v>
      </c>
      <c r="L795">
        <v>0</v>
      </c>
      <c r="M795">
        <v>0</v>
      </c>
      <c r="N795">
        <v>0</v>
      </c>
      <c r="O795">
        <v>0</v>
      </c>
      <c r="P795">
        <v>0</v>
      </c>
      <c r="Q795">
        <v>0</v>
      </c>
    </row>
    <row r="796" spans="1:17" x14ac:dyDescent="0.25">
      <c r="A796" t="s">
        <v>21583</v>
      </c>
      <c r="B796" t="s">
        <v>74</v>
      </c>
      <c r="C796" t="s">
        <v>118</v>
      </c>
      <c r="D796" t="s">
        <v>529</v>
      </c>
      <c r="E796" t="s">
        <v>21471</v>
      </c>
      <c r="F796" t="s">
        <v>525</v>
      </c>
      <c r="G796">
        <v>1</v>
      </c>
      <c r="H796">
        <v>0</v>
      </c>
      <c r="I796">
        <v>0</v>
      </c>
      <c r="J796">
        <v>0</v>
      </c>
      <c r="K796">
        <v>0</v>
      </c>
      <c r="L796">
        <v>0</v>
      </c>
      <c r="M796">
        <v>0</v>
      </c>
      <c r="N796">
        <v>0</v>
      </c>
      <c r="O796">
        <v>0</v>
      </c>
      <c r="P796">
        <v>0</v>
      </c>
      <c r="Q796">
        <v>0</v>
      </c>
    </row>
    <row r="797" spans="1:17" x14ac:dyDescent="0.25">
      <c r="A797" t="s">
        <v>14716</v>
      </c>
      <c r="B797" t="s">
        <v>74</v>
      </c>
      <c r="C797" t="s">
        <v>118</v>
      </c>
      <c r="D797" t="s">
        <v>526</v>
      </c>
      <c r="E797" t="s">
        <v>563</v>
      </c>
      <c r="F797" t="s">
        <v>396</v>
      </c>
      <c r="G797">
        <v>0</v>
      </c>
      <c r="H797">
        <v>10</v>
      </c>
      <c r="I797">
        <v>0</v>
      </c>
      <c r="J797">
        <v>8</v>
      </c>
      <c r="K797">
        <v>2</v>
      </c>
      <c r="L797">
        <v>0</v>
      </c>
      <c r="M797">
        <v>0</v>
      </c>
      <c r="N797">
        <v>0</v>
      </c>
      <c r="O797">
        <v>0</v>
      </c>
      <c r="P797">
        <v>0</v>
      </c>
      <c r="Q797">
        <v>0</v>
      </c>
    </row>
    <row r="798" spans="1:17" x14ac:dyDescent="0.25">
      <c r="A798" t="s">
        <v>14717</v>
      </c>
      <c r="B798" t="s">
        <v>74</v>
      </c>
      <c r="C798" t="s">
        <v>118</v>
      </c>
      <c r="D798" t="s">
        <v>526</v>
      </c>
      <c r="E798" t="s">
        <v>563</v>
      </c>
      <c r="F798" t="s">
        <v>4236</v>
      </c>
      <c r="G798">
        <v>0</v>
      </c>
      <c r="H798">
        <v>10</v>
      </c>
      <c r="I798">
        <v>0</v>
      </c>
      <c r="J798">
        <v>8</v>
      </c>
      <c r="K798">
        <v>2</v>
      </c>
      <c r="L798">
        <v>0</v>
      </c>
      <c r="M798">
        <v>0</v>
      </c>
      <c r="N798">
        <v>0</v>
      </c>
      <c r="O798">
        <v>0</v>
      </c>
      <c r="P798">
        <v>0</v>
      </c>
      <c r="Q798">
        <v>0</v>
      </c>
    </row>
    <row r="799" spans="1:17" x14ac:dyDescent="0.25">
      <c r="A799" t="s">
        <v>14718</v>
      </c>
      <c r="B799" t="s">
        <v>74</v>
      </c>
      <c r="C799" t="s">
        <v>118</v>
      </c>
      <c r="D799" t="s">
        <v>526</v>
      </c>
      <c r="E799" t="s">
        <v>563</v>
      </c>
      <c r="F799" t="s">
        <v>4238</v>
      </c>
      <c r="G799">
        <v>0</v>
      </c>
      <c r="H799">
        <v>0</v>
      </c>
      <c r="I799">
        <v>0</v>
      </c>
      <c r="J799">
        <v>0</v>
      </c>
      <c r="K799">
        <v>0</v>
      </c>
      <c r="L799">
        <v>0</v>
      </c>
      <c r="M799">
        <v>10</v>
      </c>
      <c r="N799">
        <v>0</v>
      </c>
      <c r="O799">
        <v>0</v>
      </c>
      <c r="P799">
        <v>0</v>
      </c>
      <c r="Q799">
        <v>0</v>
      </c>
    </row>
    <row r="800" spans="1:17" x14ac:dyDescent="0.25">
      <c r="A800" t="s">
        <v>14719</v>
      </c>
      <c r="B800" t="s">
        <v>74</v>
      </c>
      <c r="C800" t="s">
        <v>118</v>
      </c>
      <c r="D800" t="s">
        <v>526</v>
      </c>
      <c r="E800" t="s">
        <v>563</v>
      </c>
      <c r="F800" t="s">
        <v>397</v>
      </c>
      <c r="G800">
        <v>0</v>
      </c>
      <c r="H800">
        <v>10</v>
      </c>
      <c r="I800">
        <v>0</v>
      </c>
      <c r="J800">
        <v>8</v>
      </c>
      <c r="K800">
        <v>2</v>
      </c>
      <c r="L800">
        <v>0</v>
      </c>
      <c r="M800">
        <v>0</v>
      </c>
      <c r="N800">
        <v>0</v>
      </c>
      <c r="O800">
        <v>0</v>
      </c>
      <c r="P800">
        <v>0</v>
      </c>
      <c r="Q800">
        <v>0</v>
      </c>
    </row>
    <row r="801" spans="1:17" x14ac:dyDescent="0.25">
      <c r="A801" t="s">
        <v>14720</v>
      </c>
      <c r="B801" t="s">
        <v>74</v>
      </c>
      <c r="C801" t="s">
        <v>118</v>
      </c>
      <c r="D801" t="s">
        <v>526</v>
      </c>
      <c r="E801" t="s">
        <v>563</v>
      </c>
      <c r="F801" t="s">
        <v>398</v>
      </c>
      <c r="G801">
        <v>0</v>
      </c>
      <c r="H801">
        <v>10</v>
      </c>
      <c r="I801">
        <v>0</v>
      </c>
      <c r="J801">
        <v>8</v>
      </c>
      <c r="K801">
        <v>2</v>
      </c>
      <c r="L801">
        <v>0</v>
      </c>
      <c r="M801">
        <v>0</v>
      </c>
      <c r="N801">
        <v>0</v>
      </c>
      <c r="O801">
        <v>0</v>
      </c>
      <c r="P801">
        <v>0</v>
      </c>
      <c r="Q801">
        <v>0</v>
      </c>
    </row>
    <row r="802" spans="1:17" x14ac:dyDescent="0.25">
      <c r="A802" t="s">
        <v>14721</v>
      </c>
      <c r="B802" t="s">
        <v>74</v>
      </c>
      <c r="C802" t="s">
        <v>118</v>
      </c>
      <c r="D802" t="s">
        <v>526</v>
      </c>
      <c r="E802" t="s">
        <v>563</v>
      </c>
      <c r="F802" t="s">
        <v>4242</v>
      </c>
      <c r="G802">
        <v>0</v>
      </c>
      <c r="H802">
        <v>0</v>
      </c>
      <c r="I802">
        <v>0</v>
      </c>
      <c r="J802">
        <v>0</v>
      </c>
      <c r="K802">
        <v>0</v>
      </c>
      <c r="L802">
        <v>0</v>
      </c>
      <c r="M802">
        <v>10</v>
      </c>
      <c r="N802">
        <v>0</v>
      </c>
      <c r="O802">
        <v>0</v>
      </c>
      <c r="P802">
        <v>0</v>
      </c>
      <c r="Q802">
        <v>0</v>
      </c>
    </row>
    <row r="803" spans="1:17" x14ac:dyDescent="0.25">
      <c r="A803" t="s">
        <v>14722</v>
      </c>
      <c r="B803" t="s">
        <v>74</v>
      </c>
      <c r="C803" t="s">
        <v>118</v>
      </c>
      <c r="D803" t="s">
        <v>526</v>
      </c>
      <c r="E803" t="s">
        <v>563</v>
      </c>
      <c r="F803" t="s">
        <v>399</v>
      </c>
      <c r="G803">
        <v>0</v>
      </c>
      <c r="H803">
        <v>10</v>
      </c>
      <c r="I803">
        <v>0</v>
      </c>
      <c r="J803">
        <v>8</v>
      </c>
      <c r="K803">
        <v>2</v>
      </c>
      <c r="L803">
        <v>0</v>
      </c>
      <c r="M803">
        <v>0</v>
      </c>
      <c r="N803">
        <v>0</v>
      </c>
      <c r="O803">
        <v>0</v>
      </c>
      <c r="P803">
        <v>0</v>
      </c>
      <c r="Q803">
        <v>0</v>
      </c>
    </row>
    <row r="804" spans="1:17" x14ac:dyDescent="0.25">
      <c r="A804" t="s">
        <v>14723</v>
      </c>
      <c r="B804" t="s">
        <v>74</v>
      </c>
      <c r="C804" t="s">
        <v>118</v>
      </c>
      <c r="D804" t="s">
        <v>526</v>
      </c>
      <c r="E804" t="s">
        <v>563</v>
      </c>
      <c r="F804" t="s">
        <v>4245</v>
      </c>
      <c r="G804">
        <v>0</v>
      </c>
      <c r="H804">
        <v>0</v>
      </c>
      <c r="I804">
        <v>0</v>
      </c>
      <c r="J804">
        <v>0</v>
      </c>
      <c r="K804">
        <v>0</v>
      </c>
      <c r="L804">
        <v>0</v>
      </c>
      <c r="M804">
        <v>10</v>
      </c>
      <c r="N804">
        <v>0</v>
      </c>
      <c r="O804">
        <v>0</v>
      </c>
      <c r="P804">
        <v>0</v>
      </c>
      <c r="Q804">
        <v>0</v>
      </c>
    </row>
    <row r="805" spans="1:17" x14ac:dyDescent="0.25">
      <c r="A805" t="s">
        <v>14724</v>
      </c>
      <c r="B805" t="s">
        <v>74</v>
      </c>
      <c r="C805" t="s">
        <v>118</v>
      </c>
      <c r="D805" t="s">
        <v>526</v>
      </c>
      <c r="E805" t="s">
        <v>563</v>
      </c>
      <c r="F805" t="s">
        <v>394</v>
      </c>
      <c r="G805">
        <v>0</v>
      </c>
      <c r="H805">
        <v>0</v>
      </c>
      <c r="I805">
        <v>0</v>
      </c>
      <c r="J805">
        <v>0</v>
      </c>
      <c r="K805">
        <v>0</v>
      </c>
      <c r="L805">
        <v>0</v>
      </c>
      <c r="M805">
        <v>0</v>
      </c>
      <c r="N805">
        <v>4</v>
      </c>
      <c r="O805">
        <v>4</v>
      </c>
      <c r="P805">
        <v>0</v>
      </c>
      <c r="Q805">
        <v>0</v>
      </c>
    </row>
    <row r="806" spans="1:17" x14ac:dyDescent="0.25">
      <c r="A806" t="s">
        <v>14725</v>
      </c>
      <c r="B806" t="s">
        <v>74</v>
      </c>
      <c r="C806" t="s">
        <v>118</v>
      </c>
      <c r="D806" t="s">
        <v>526</v>
      </c>
      <c r="E806" t="s">
        <v>563</v>
      </c>
      <c r="F806" t="s">
        <v>395</v>
      </c>
      <c r="G806">
        <v>0</v>
      </c>
      <c r="H806">
        <v>0</v>
      </c>
      <c r="I806">
        <v>0</v>
      </c>
      <c r="J806">
        <v>0</v>
      </c>
      <c r="K806">
        <v>0</v>
      </c>
      <c r="L806">
        <v>0</v>
      </c>
      <c r="M806">
        <v>0</v>
      </c>
      <c r="N806">
        <v>4</v>
      </c>
      <c r="O806">
        <v>4</v>
      </c>
      <c r="P806">
        <v>0</v>
      </c>
      <c r="Q806">
        <v>0</v>
      </c>
    </row>
    <row r="807" spans="1:17" x14ac:dyDescent="0.25">
      <c r="A807" t="s">
        <v>14726</v>
      </c>
      <c r="B807" t="s">
        <v>74</v>
      </c>
      <c r="C807" t="s">
        <v>118</v>
      </c>
      <c r="D807" t="s">
        <v>526</v>
      </c>
      <c r="E807" t="s">
        <v>563</v>
      </c>
      <c r="F807" t="s">
        <v>525</v>
      </c>
      <c r="G807">
        <v>10</v>
      </c>
      <c r="H807">
        <v>0</v>
      </c>
      <c r="I807">
        <v>0</v>
      </c>
      <c r="J807">
        <v>0</v>
      </c>
      <c r="K807">
        <v>0</v>
      </c>
      <c r="L807">
        <v>0</v>
      </c>
      <c r="M807">
        <v>0</v>
      </c>
      <c r="N807">
        <v>0</v>
      </c>
      <c r="O807">
        <v>0</v>
      </c>
      <c r="P807">
        <v>0</v>
      </c>
      <c r="Q807">
        <v>0</v>
      </c>
    </row>
    <row r="808" spans="1:17" x14ac:dyDescent="0.25">
      <c r="A808" t="s">
        <v>21584</v>
      </c>
      <c r="B808" t="s">
        <v>74</v>
      </c>
      <c r="C808" t="s">
        <v>118</v>
      </c>
      <c r="D808" t="s">
        <v>526</v>
      </c>
      <c r="E808" t="s">
        <v>21471</v>
      </c>
      <c r="F808" t="s">
        <v>396</v>
      </c>
      <c r="G808">
        <v>0</v>
      </c>
      <c r="H808">
        <v>9</v>
      </c>
      <c r="I808">
        <v>2</v>
      </c>
      <c r="J808">
        <v>6</v>
      </c>
      <c r="K808">
        <v>0</v>
      </c>
      <c r="L808">
        <v>1</v>
      </c>
      <c r="M808">
        <v>0</v>
      </c>
      <c r="N808">
        <v>0</v>
      </c>
      <c r="O808">
        <v>0</v>
      </c>
      <c r="P808">
        <v>0</v>
      </c>
      <c r="Q808">
        <v>0</v>
      </c>
    </row>
    <row r="809" spans="1:17" x14ac:dyDescent="0.25">
      <c r="A809" t="s">
        <v>21585</v>
      </c>
      <c r="B809" t="s">
        <v>74</v>
      </c>
      <c r="C809" t="s">
        <v>118</v>
      </c>
      <c r="D809" t="s">
        <v>526</v>
      </c>
      <c r="E809" t="s">
        <v>21471</v>
      </c>
      <c r="F809" t="s">
        <v>4236</v>
      </c>
      <c r="G809">
        <v>0</v>
      </c>
      <c r="H809">
        <v>9</v>
      </c>
      <c r="I809">
        <v>2</v>
      </c>
      <c r="J809">
        <v>6</v>
      </c>
      <c r="K809">
        <v>0</v>
      </c>
      <c r="L809">
        <v>1</v>
      </c>
      <c r="M809">
        <v>0</v>
      </c>
      <c r="N809">
        <v>0</v>
      </c>
      <c r="O809">
        <v>0</v>
      </c>
      <c r="P809">
        <v>0</v>
      </c>
      <c r="Q809">
        <v>0</v>
      </c>
    </row>
    <row r="810" spans="1:17" x14ac:dyDescent="0.25">
      <c r="A810" t="s">
        <v>21586</v>
      </c>
      <c r="B810" t="s">
        <v>74</v>
      </c>
      <c r="C810" t="s">
        <v>118</v>
      </c>
      <c r="D810" t="s">
        <v>526</v>
      </c>
      <c r="E810" t="s">
        <v>21471</v>
      </c>
      <c r="F810" t="s">
        <v>4238</v>
      </c>
      <c r="G810">
        <v>0</v>
      </c>
      <c r="H810">
        <v>0</v>
      </c>
      <c r="I810">
        <v>0</v>
      </c>
      <c r="J810">
        <v>0</v>
      </c>
      <c r="K810">
        <v>0</v>
      </c>
      <c r="L810">
        <v>0</v>
      </c>
      <c r="M810">
        <v>9</v>
      </c>
      <c r="N810">
        <v>0</v>
      </c>
      <c r="O810">
        <v>0</v>
      </c>
      <c r="P810">
        <v>0</v>
      </c>
      <c r="Q810">
        <v>0</v>
      </c>
    </row>
    <row r="811" spans="1:17" x14ac:dyDescent="0.25">
      <c r="A811" t="s">
        <v>21587</v>
      </c>
      <c r="B811" t="s">
        <v>74</v>
      </c>
      <c r="C811" t="s">
        <v>118</v>
      </c>
      <c r="D811" t="s">
        <v>526</v>
      </c>
      <c r="E811" t="s">
        <v>21471</v>
      </c>
      <c r="F811" t="s">
        <v>397</v>
      </c>
      <c r="G811">
        <v>0</v>
      </c>
      <c r="H811">
        <v>9</v>
      </c>
      <c r="I811">
        <v>2</v>
      </c>
      <c r="J811">
        <v>6</v>
      </c>
      <c r="K811">
        <v>0</v>
      </c>
      <c r="L811">
        <v>1</v>
      </c>
      <c r="M811">
        <v>0</v>
      </c>
      <c r="N811">
        <v>0</v>
      </c>
      <c r="O811">
        <v>0</v>
      </c>
      <c r="P811">
        <v>0</v>
      </c>
      <c r="Q811">
        <v>0</v>
      </c>
    </row>
    <row r="812" spans="1:17" x14ac:dyDescent="0.25">
      <c r="A812" t="s">
        <v>21588</v>
      </c>
      <c r="B812" t="s">
        <v>74</v>
      </c>
      <c r="C812" t="s">
        <v>118</v>
      </c>
      <c r="D812" t="s">
        <v>526</v>
      </c>
      <c r="E812" t="s">
        <v>21471</v>
      </c>
      <c r="F812" t="s">
        <v>398</v>
      </c>
      <c r="G812">
        <v>0</v>
      </c>
      <c r="H812">
        <v>9</v>
      </c>
      <c r="I812">
        <v>2</v>
      </c>
      <c r="J812">
        <v>6</v>
      </c>
      <c r="K812">
        <v>0</v>
      </c>
      <c r="L812">
        <v>1</v>
      </c>
      <c r="M812">
        <v>0</v>
      </c>
      <c r="N812">
        <v>0</v>
      </c>
      <c r="O812">
        <v>0</v>
      </c>
      <c r="P812">
        <v>0</v>
      </c>
      <c r="Q812">
        <v>0</v>
      </c>
    </row>
    <row r="813" spans="1:17" x14ac:dyDescent="0.25">
      <c r="A813" t="s">
        <v>21589</v>
      </c>
      <c r="B813" t="s">
        <v>74</v>
      </c>
      <c r="C813" t="s">
        <v>118</v>
      </c>
      <c r="D813" t="s">
        <v>526</v>
      </c>
      <c r="E813" t="s">
        <v>21471</v>
      </c>
      <c r="F813" t="s">
        <v>4242</v>
      </c>
      <c r="G813">
        <v>0</v>
      </c>
      <c r="H813">
        <v>0</v>
      </c>
      <c r="I813">
        <v>0</v>
      </c>
      <c r="J813">
        <v>0</v>
      </c>
      <c r="K813">
        <v>0</v>
      </c>
      <c r="L813">
        <v>0</v>
      </c>
      <c r="M813">
        <v>9</v>
      </c>
      <c r="N813">
        <v>0</v>
      </c>
      <c r="O813">
        <v>0</v>
      </c>
      <c r="P813">
        <v>0</v>
      </c>
      <c r="Q813">
        <v>0</v>
      </c>
    </row>
    <row r="814" spans="1:17" x14ac:dyDescent="0.25">
      <c r="A814" t="s">
        <v>21590</v>
      </c>
      <c r="B814" t="s">
        <v>74</v>
      </c>
      <c r="C814" t="s">
        <v>118</v>
      </c>
      <c r="D814" t="s">
        <v>526</v>
      </c>
      <c r="E814" t="s">
        <v>21471</v>
      </c>
      <c r="F814" t="s">
        <v>399</v>
      </c>
      <c r="G814">
        <v>0</v>
      </c>
      <c r="H814">
        <v>9</v>
      </c>
      <c r="I814">
        <v>2</v>
      </c>
      <c r="J814">
        <v>6</v>
      </c>
      <c r="K814">
        <v>0</v>
      </c>
      <c r="L814">
        <v>1</v>
      </c>
      <c r="M814">
        <v>0</v>
      </c>
      <c r="N814">
        <v>0</v>
      </c>
      <c r="O814">
        <v>0</v>
      </c>
      <c r="P814">
        <v>0</v>
      </c>
      <c r="Q814">
        <v>0</v>
      </c>
    </row>
    <row r="815" spans="1:17" x14ac:dyDescent="0.25">
      <c r="A815" t="s">
        <v>21591</v>
      </c>
      <c r="B815" t="s">
        <v>74</v>
      </c>
      <c r="C815" t="s">
        <v>118</v>
      </c>
      <c r="D815" t="s">
        <v>526</v>
      </c>
      <c r="E815" t="s">
        <v>21471</v>
      </c>
      <c r="F815" t="s">
        <v>4245</v>
      </c>
      <c r="G815">
        <v>0</v>
      </c>
      <c r="H815">
        <v>0</v>
      </c>
      <c r="I815">
        <v>0</v>
      </c>
      <c r="J815">
        <v>0</v>
      </c>
      <c r="K815">
        <v>0</v>
      </c>
      <c r="L815">
        <v>0</v>
      </c>
      <c r="M815">
        <v>9</v>
      </c>
      <c r="N815">
        <v>0</v>
      </c>
      <c r="O815">
        <v>0</v>
      </c>
      <c r="P815">
        <v>0</v>
      </c>
      <c r="Q815">
        <v>0</v>
      </c>
    </row>
    <row r="816" spans="1:17" x14ac:dyDescent="0.25">
      <c r="A816" t="s">
        <v>21592</v>
      </c>
      <c r="B816" t="s">
        <v>74</v>
      </c>
      <c r="C816" t="s">
        <v>118</v>
      </c>
      <c r="D816" t="s">
        <v>526</v>
      </c>
      <c r="E816" t="s">
        <v>21471</v>
      </c>
      <c r="F816" t="s">
        <v>394</v>
      </c>
      <c r="G816">
        <v>0</v>
      </c>
      <c r="H816">
        <v>0</v>
      </c>
      <c r="I816">
        <v>0</v>
      </c>
      <c r="J816">
        <v>0</v>
      </c>
      <c r="K816">
        <v>0</v>
      </c>
      <c r="L816">
        <v>0</v>
      </c>
      <c r="M816">
        <v>0</v>
      </c>
      <c r="N816">
        <v>4</v>
      </c>
      <c r="O816">
        <v>3</v>
      </c>
      <c r="P816">
        <v>1</v>
      </c>
      <c r="Q816">
        <v>0</v>
      </c>
    </row>
    <row r="817" spans="1:17" x14ac:dyDescent="0.25">
      <c r="A817" t="s">
        <v>21593</v>
      </c>
      <c r="B817" t="s">
        <v>74</v>
      </c>
      <c r="C817" t="s">
        <v>118</v>
      </c>
      <c r="D817" t="s">
        <v>526</v>
      </c>
      <c r="E817" t="s">
        <v>21471</v>
      </c>
      <c r="F817" t="s">
        <v>395</v>
      </c>
      <c r="G817">
        <v>0</v>
      </c>
      <c r="H817">
        <v>0</v>
      </c>
      <c r="I817">
        <v>0</v>
      </c>
      <c r="J817">
        <v>0</v>
      </c>
      <c r="K817">
        <v>0</v>
      </c>
      <c r="L817">
        <v>0</v>
      </c>
      <c r="M817">
        <v>0</v>
      </c>
      <c r="N817">
        <v>3</v>
      </c>
      <c r="O817">
        <v>2</v>
      </c>
      <c r="P817">
        <v>1</v>
      </c>
      <c r="Q817">
        <v>0</v>
      </c>
    </row>
    <row r="818" spans="1:17" x14ac:dyDescent="0.25">
      <c r="A818" t="s">
        <v>21594</v>
      </c>
      <c r="B818" t="s">
        <v>74</v>
      </c>
      <c r="C818" t="s">
        <v>118</v>
      </c>
      <c r="D818" t="s">
        <v>526</v>
      </c>
      <c r="E818" t="s">
        <v>21471</v>
      </c>
      <c r="F818" t="s">
        <v>525</v>
      </c>
      <c r="G818">
        <v>9</v>
      </c>
      <c r="H818">
        <v>0</v>
      </c>
      <c r="I818">
        <v>0</v>
      </c>
      <c r="J818">
        <v>0</v>
      </c>
      <c r="K818">
        <v>0</v>
      </c>
      <c r="L818">
        <v>0</v>
      </c>
      <c r="M818">
        <v>0</v>
      </c>
      <c r="N818">
        <v>0</v>
      </c>
      <c r="O818">
        <v>0</v>
      </c>
      <c r="P818">
        <v>0</v>
      </c>
      <c r="Q818">
        <v>0</v>
      </c>
    </row>
    <row r="819" spans="1:17" x14ac:dyDescent="0.25">
      <c r="A819" t="s">
        <v>21897</v>
      </c>
      <c r="B819" t="s">
        <v>72</v>
      </c>
      <c r="C819" t="s">
        <v>98</v>
      </c>
      <c r="D819" t="s">
        <v>526</v>
      </c>
      <c r="E819" t="s">
        <v>21471</v>
      </c>
      <c r="F819" t="s">
        <v>4245</v>
      </c>
      <c r="G819">
        <v>0</v>
      </c>
      <c r="H819">
        <v>0</v>
      </c>
      <c r="I819">
        <v>0</v>
      </c>
      <c r="J819">
        <v>0</v>
      </c>
      <c r="K819">
        <v>0</v>
      </c>
      <c r="L819">
        <v>0</v>
      </c>
      <c r="M819">
        <v>61</v>
      </c>
      <c r="N819">
        <v>0</v>
      </c>
      <c r="O819">
        <v>0</v>
      </c>
      <c r="P819">
        <v>0</v>
      </c>
      <c r="Q819">
        <v>0</v>
      </c>
    </row>
    <row r="820" spans="1:17" x14ac:dyDescent="0.25">
      <c r="A820" t="s">
        <v>21898</v>
      </c>
      <c r="B820" t="s">
        <v>72</v>
      </c>
      <c r="C820" t="s">
        <v>98</v>
      </c>
      <c r="D820" t="s">
        <v>526</v>
      </c>
      <c r="E820" t="s">
        <v>21471</v>
      </c>
      <c r="F820" t="s">
        <v>394</v>
      </c>
      <c r="G820">
        <v>0</v>
      </c>
      <c r="H820">
        <v>0</v>
      </c>
      <c r="I820">
        <v>0</v>
      </c>
      <c r="J820">
        <v>0</v>
      </c>
      <c r="K820">
        <v>0</v>
      </c>
      <c r="L820">
        <v>0</v>
      </c>
      <c r="M820">
        <v>0</v>
      </c>
      <c r="N820">
        <v>51</v>
      </c>
      <c r="O820">
        <v>50</v>
      </c>
      <c r="P820">
        <v>1</v>
      </c>
      <c r="Q820">
        <v>0</v>
      </c>
    </row>
    <row r="821" spans="1:17" x14ac:dyDescent="0.25">
      <c r="A821" t="s">
        <v>21899</v>
      </c>
      <c r="B821" t="s">
        <v>72</v>
      </c>
      <c r="C821" t="s">
        <v>98</v>
      </c>
      <c r="D821" t="s">
        <v>526</v>
      </c>
      <c r="E821" t="s">
        <v>21471</v>
      </c>
      <c r="F821" t="s">
        <v>395</v>
      </c>
      <c r="G821">
        <v>0</v>
      </c>
      <c r="H821">
        <v>0</v>
      </c>
      <c r="I821">
        <v>0</v>
      </c>
      <c r="J821">
        <v>0</v>
      </c>
      <c r="K821">
        <v>0</v>
      </c>
      <c r="L821">
        <v>0</v>
      </c>
      <c r="M821">
        <v>0</v>
      </c>
      <c r="N821">
        <v>42</v>
      </c>
      <c r="O821">
        <v>41</v>
      </c>
      <c r="P821">
        <v>1</v>
      </c>
      <c r="Q821">
        <v>0</v>
      </c>
    </row>
    <row r="822" spans="1:17" x14ac:dyDescent="0.25">
      <c r="A822" t="s">
        <v>21900</v>
      </c>
      <c r="B822" t="s">
        <v>72</v>
      </c>
      <c r="C822" t="s">
        <v>98</v>
      </c>
      <c r="D822" t="s">
        <v>526</v>
      </c>
      <c r="E822" t="s">
        <v>21471</v>
      </c>
      <c r="F822" t="s">
        <v>525</v>
      </c>
      <c r="G822">
        <v>61</v>
      </c>
      <c r="H822">
        <v>0</v>
      </c>
      <c r="I822">
        <v>0</v>
      </c>
      <c r="J822">
        <v>0</v>
      </c>
      <c r="K822">
        <v>0</v>
      </c>
      <c r="L822">
        <v>0</v>
      </c>
      <c r="M822">
        <v>0</v>
      </c>
      <c r="N822">
        <v>0</v>
      </c>
      <c r="O822">
        <v>0</v>
      </c>
      <c r="P822">
        <v>0</v>
      </c>
      <c r="Q822">
        <v>0</v>
      </c>
    </row>
    <row r="823" spans="1:17" x14ac:dyDescent="0.25">
      <c r="A823" t="s">
        <v>15802</v>
      </c>
      <c r="B823" t="s">
        <v>72</v>
      </c>
      <c r="C823" t="s">
        <v>98</v>
      </c>
      <c r="D823" t="s">
        <v>527</v>
      </c>
      <c r="E823" t="s">
        <v>563</v>
      </c>
      <c r="F823" t="s">
        <v>528</v>
      </c>
      <c r="G823">
        <v>0</v>
      </c>
      <c r="H823">
        <v>0</v>
      </c>
      <c r="I823">
        <v>0</v>
      </c>
      <c r="J823">
        <v>0</v>
      </c>
      <c r="K823">
        <v>0</v>
      </c>
      <c r="L823">
        <v>0</v>
      </c>
      <c r="M823">
        <v>0</v>
      </c>
      <c r="N823">
        <v>3</v>
      </c>
      <c r="O823">
        <v>3</v>
      </c>
      <c r="P823">
        <v>0</v>
      </c>
      <c r="Q823">
        <v>0</v>
      </c>
    </row>
    <row r="824" spans="1:17" x14ac:dyDescent="0.25">
      <c r="A824" t="s">
        <v>15803</v>
      </c>
      <c r="B824" t="s">
        <v>72</v>
      </c>
      <c r="C824" t="s">
        <v>98</v>
      </c>
      <c r="D824" t="s">
        <v>527</v>
      </c>
      <c r="E824" t="s">
        <v>563</v>
      </c>
      <c r="F824" t="s">
        <v>525</v>
      </c>
      <c r="G824">
        <v>3</v>
      </c>
      <c r="H824">
        <v>0</v>
      </c>
      <c r="I824">
        <v>0</v>
      </c>
      <c r="J824">
        <v>0</v>
      </c>
      <c r="K824">
        <v>0</v>
      </c>
      <c r="L824">
        <v>0</v>
      </c>
      <c r="M824">
        <v>0</v>
      </c>
      <c r="N824">
        <v>0</v>
      </c>
      <c r="O824">
        <v>0</v>
      </c>
      <c r="P824">
        <v>0</v>
      </c>
      <c r="Q824">
        <v>0</v>
      </c>
    </row>
    <row r="825" spans="1:17" x14ac:dyDescent="0.25">
      <c r="A825" t="s">
        <v>21901</v>
      </c>
      <c r="B825" t="s">
        <v>72</v>
      </c>
      <c r="C825" t="s">
        <v>98</v>
      </c>
      <c r="D825" t="s">
        <v>527</v>
      </c>
      <c r="E825" t="s">
        <v>21471</v>
      </c>
      <c r="F825" t="s">
        <v>528</v>
      </c>
      <c r="G825">
        <v>0</v>
      </c>
      <c r="H825">
        <v>0</v>
      </c>
      <c r="I825">
        <v>0</v>
      </c>
      <c r="J825">
        <v>0</v>
      </c>
      <c r="K825">
        <v>0</v>
      </c>
      <c r="L825">
        <v>0</v>
      </c>
      <c r="M825">
        <v>0</v>
      </c>
      <c r="N825">
        <v>9</v>
      </c>
      <c r="O825">
        <v>6</v>
      </c>
      <c r="P825">
        <v>2</v>
      </c>
      <c r="Q825">
        <v>1</v>
      </c>
    </row>
    <row r="826" spans="1:17" x14ac:dyDescent="0.25">
      <c r="A826" t="s">
        <v>21902</v>
      </c>
      <c r="B826" t="s">
        <v>72</v>
      </c>
      <c r="C826" t="s">
        <v>98</v>
      </c>
      <c r="D826" t="s">
        <v>527</v>
      </c>
      <c r="E826" t="s">
        <v>21471</v>
      </c>
      <c r="F826" t="s">
        <v>525</v>
      </c>
      <c r="G826">
        <v>9</v>
      </c>
      <c r="H826">
        <v>0</v>
      </c>
      <c r="I826">
        <v>0</v>
      </c>
      <c r="J826">
        <v>0</v>
      </c>
      <c r="K826">
        <v>0</v>
      </c>
      <c r="L826">
        <v>0</v>
      </c>
      <c r="M826">
        <v>0</v>
      </c>
      <c r="N826">
        <v>0</v>
      </c>
      <c r="O826">
        <v>0</v>
      </c>
      <c r="P826">
        <v>0</v>
      </c>
      <c r="Q826">
        <v>0</v>
      </c>
    </row>
    <row r="827" spans="1:17" x14ac:dyDescent="0.25">
      <c r="A827" t="s">
        <v>14131</v>
      </c>
      <c r="B827" t="s">
        <v>72</v>
      </c>
      <c r="C827" t="s">
        <v>98</v>
      </c>
      <c r="D827" t="s">
        <v>12971</v>
      </c>
      <c r="E827" t="s">
        <v>563</v>
      </c>
      <c r="F827" t="s">
        <v>525</v>
      </c>
      <c r="G827">
        <v>4</v>
      </c>
      <c r="H827">
        <v>0</v>
      </c>
      <c r="I827">
        <v>0</v>
      </c>
      <c r="J827">
        <v>0</v>
      </c>
      <c r="K827">
        <v>0</v>
      </c>
      <c r="L827">
        <v>0</v>
      </c>
      <c r="M827">
        <v>0</v>
      </c>
      <c r="N827">
        <v>0</v>
      </c>
      <c r="O827">
        <v>0</v>
      </c>
      <c r="P827">
        <v>0</v>
      </c>
      <c r="Q827">
        <v>0</v>
      </c>
    </row>
    <row r="828" spans="1:17" x14ac:dyDescent="0.25">
      <c r="A828" t="s">
        <v>21903</v>
      </c>
      <c r="B828" t="s">
        <v>72</v>
      </c>
      <c r="C828" t="s">
        <v>98</v>
      </c>
      <c r="D828" t="s">
        <v>12971</v>
      </c>
      <c r="E828" t="s">
        <v>21471</v>
      </c>
      <c r="F828" t="s">
        <v>525</v>
      </c>
      <c r="G828">
        <v>5</v>
      </c>
      <c r="H828">
        <v>0</v>
      </c>
      <c r="I828">
        <v>0</v>
      </c>
      <c r="J828">
        <v>0</v>
      </c>
      <c r="K828">
        <v>0</v>
      </c>
      <c r="L828">
        <v>0</v>
      </c>
      <c r="M828">
        <v>0</v>
      </c>
      <c r="N828">
        <v>0</v>
      </c>
      <c r="O828">
        <v>0</v>
      </c>
      <c r="P828">
        <v>0</v>
      </c>
      <c r="Q828">
        <v>0</v>
      </c>
    </row>
    <row r="829" spans="1:17" x14ac:dyDescent="0.25">
      <c r="A829" t="s">
        <v>14132</v>
      </c>
      <c r="B829" t="s">
        <v>72</v>
      </c>
      <c r="C829" t="s">
        <v>99</v>
      </c>
      <c r="D829" t="s">
        <v>529</v>
      </c>
      <c r="E829" t="s">
        <v>563</v>
      </c>
      <c r="F829" t="s">
        <v>525</v>
      </c>
      <c r="G829">
        <v>15</v>
      </c>
      <c r="H829">
        <v>0</v>
      </c>
      <c r="I829">
        <v>0</v>
      </c>
      <c r="J829">
        <v>0</v>
      </c>
      <c r="K829">
        <v>0</v>
      </c>
      <c r="L829">
        <v>0</v>
      </c>
      <c r="M829">
        <v>0</v>
      </c>
      <c r="N829">
        <v>0</v>
      </c>
      <c r="O829">
        <v>0</v>
      </c>
      <c r="P829">
        <v>0</v>
      </c>
      <c r="Q829">
        <v>0</v>
      </c>
    </row>
    <row r="830" spans="1:17" x14ac:dyDescent="0.25">
      <c r="A830" t="s">
        <v>21904</v>
      </c>
      <c r="B830" t="s">
        <v>72</v>
      </c>
      <c r="C830" t="s">
        <v>99</v>
      </c>
      <c r="D830" t="s">
        <v>529</v>
      </c>
      <c r="E830" t="s">
        <v>21471</v>
      </c>
      <c r="F830" t="s">
        <v>525</v>
      </c>
      <c r="G830">
        <v>7</v>
      </c>
      <c r="H830">
        <v>0</v>
      </c>
      <c r="I830">
        <v>0</v>
      </c>
      <c r="J830">
        <v>0</v>
      </c>
      <c r="K830">
        <v>0</v>
      </c>
      <c r="L830">
        <v>0</v>
      </c>
      <c r="M830">
        <v>0</v>
      </c>
      <c r="N830">
        <v>0</v>
      </c>
      <c r="O830">
        <v>0</v>
      </c>
      <c r="P830">
        <v>0</v>
      </c>
      <c r="Q830">
        <v>0</v>
      </c>
    </row>
    <row r="831" spans="1:17" x14ac:dyDescent="0.25">
      <c r="A831" t="s">
        <v>14133</v>
      </c>
      <c r="B831" t="s">
        <v>72</v>
      </c>
      <c r="C831" t="s">
        <v>99</v>
      </c>
      <c r="D831" t="s">
        <v>526</v>
      </c>
      <c r="E831" t="s">
        <v>563</v>
      </c>
      <c r="F831" t="s">
        <v>396</v>
      </c>
      <c r="G831">
        <v>0</v>
      </c>
      <c r="H831">
        <v>48</v>
      </c>
      <c r="I831">
        <v>1</v>
      </c>
      <c r="J831">
        <v>40</v>
      </c>
      <c r="K831">
        <v>6</v>
      </c>
      <c r="L831">
        <v>1</v>
      </c>
      <c r="M831">
        <v>0</v>
      </c>
      <c r="N831">
        <v>0</v>
      </c>
      <c r="O831">
        <v>0</v>
      </c>
      <c r="P831">
        <v>0</v>
      </c>
      <c r="Q831">
        <v>0</v>
      </c>
    </row>
    <row r="832" spans="1:17" x14ac:dyDescent="0.25">
      <c r="A832" t="s">
        <v>14134</v>
      </c>
      <c r="B832" t="s">
        <v>72</v>
      </c>
      <c r="C832" t="s">
        <v>99</v>
      </c>
      <c r="D832" t="s">
        <v>526</v>
      </c>
      <c r="E832" t="s">
        <v>563</v>
      </c>
      <c r="F832" t="s">
        <v>4236</v>
      </c>
      <c r="G832">
        <v>0</v>
      </c>
      <c r="H832">
        <v>48</v>
      </c>
      <c r="I832">
        <v>1</v>
      </c>
      <c r="J832">
        <v>40</v>
      </c>
      <c r="K832">
        <v>6</v>
      </c>
      <c r="L832">
        <v>1</v>
      </c>
      <c r="M832">
        <v>0</v>
      </c>
      <c r="N832">
        <v>0</v>
      </c>
      <c r="O832">
        <v>0</v>
      </c>
      <c r="P832">
        <v>0</v>
      </c>
      <c r="Q832">
        <v>0</v>
      </c>
    </row>
    <row r="833" spans="1:17" x14ac:dyDescent="0.25">
      <c r="A833" t="s">
        <v>14135</v>
      </c>
      <c r="B833" t="s">
        <v>72</v>
      </c>
      <c r="C833" t="s">
        <v>99</v>
      </c>
      <c r="D833" t="s">
        <v>526</v>
      </c>
      <c r="E833" t="s">
        <v>563</v>
      </c>
      <c r="F833" t="s">
        <v>4238</v>
      </c>
      <c r="G833">
        <v>0</v>
      </c>
      <c r="H833">
        <v>0</v>
      </c>
      <c r="I833">
        <v>0</v>
      </c>
      <c r="J833">
        <v>0</v>
      </c>
      <c r="K833">
        <v>0</v>
      </c>
      <c r="L833">
        <v>0</v>
      </c>
      <c r="M833">
        <v>48</v>
      </c>
      <c r="N833">
        <v>0</v>
      </c>
      <c r="O833">
        <v>0</v>
      </c>
      <c r="P833">
        <v>0</v>
      </c>
      <c r="Q833">
        <v>0</v>
      </c>
    </row>
    <row r="834" spans="1:17" x14ac:dyDescent="0.25">
      <c r="A834" t="s">
        <v>14136</v>
      </c>
      <c r="B834" t="s">
        <v>72</v>
      </c>
      <c r="C834" t="s">
        <v>99</v>
      </c>
      <c r="D834" t="s">
        <v>526</v>
      </c>
      <c r="E834" t="s">
        <v>563</v>
      </c>
      <c r="F834" t="s">
        <v>397</v>
      </c>
      <c r="G834">
        <v>0</v>
      </c>
      <c r="H834">
        <v>48</v>
      </c>
      <c r="I834">
        <v>1</v>
      </c>
      <c r="J834">
        <v>40</v>
      </c>
      <c r="K834">
        <v>6</v>
      </c>
      <c r="L834">
        <v>1</v>
      </c>
      <c r="M834">
        <v>0</v>
      </c>
      <c r="N834">
        <v>0</v>
      </c>
      <c r="O834">
        <v>0</v>
      </c>
      <c r="P834">
        <v>0</v>
      </c>
      <c r="Q834">
        <v>0</v>
      </c>
    </row>
    <row r="835" spans="1:17" x14ac:dyDescent="0.25">
      <c r="A835" t="s">
        <v>14137</v>
      </c>
      <c r="B835" t="s">
        <v>72</v>
      </c>
      <c r="C835" t="s">
        <v>99</v>
      </c>
      <c r="D835" t="s">
        <v>526</v>
      </c>
      <c r="E835" t="s">
        <v>563</v>
      </c>
      <c r="F835" t="s">
        <v>398</v>
      </c>
      <c r="G835">
        <v>0</v>
      </c>
      <c r="H835">
        <v>48</v>
      </c>
      <c r="I835">
        <v>1</v>
      </c>
      <c r="J835">
        <v>40</v>
      </c>
      <c r="K835">
        <v>6</v>
      </c>
      <c r="L835">
        <v>1</v>
      </c>
      <c r="M835">
        <v>0</v>
      </c>
      <c r="N835">
        <v>0</v>
      </c>
      <c r="O835">
        <v>0</v>
      </c>
      <c r="P835">
        <v>0</v>
      </c>
      <c r="Q835">
        <v>0</v>
      </c>
    </row>
    <row r="836" spans="1:17" x14ac:dyDescent="0.25">
      <c r="A836" t="s">
        <v>14138</v>
      </c>
      <c r="B836" t="s">
        <v>72</v>
      </c>
      <c r="C836" t="s">
        <v>99</v>
      </c>
      <c r="D836" t="s">
        <v>526</v>
      </c>
      <c r="E836" t="s">
        <v>563</v>
      </c>
      <c r="F836" t="s">
        <v>4242</v>
      </c>
      <c r="G836">
        <v>0</v>
      </c>
      <c r="H836">
        <v>0</v>
      </c>
      <c r="I836">
        <v>0</v>
      </c>
      <c r="J836">
        <v>0</v>
      </c>
      <c r="K836">
        <v>0</v>
      </c>
      <c r="L836">
        <v>0</v>
      </c>
      <c r="M836">
        <v>48</v>
      </c>
      <c r="N836">
        <v>0</v>
      </c>
      <c r="O836">
        <v>0</v>
      </c>
      <c r="P836">
        <v>0</v>
      </c>
      <c r="Q836">
        <v>0</v>
      </c>
    </row>
    <row r="837" spans="1:17" x14ac:dyDescent="0.25">
      <c r="A837" t="s">
        <v>14139</v>
      </c>
      <c r="B837" t="s">
        <v>72</v>
      </c>
      <c r="C837" t="s">
        <v>99</v>
      </c>
      <c r="D837" t="s">
        <v>526</v>
      </c>
      <c r="E837" t="s">
        <v>563</v>
      </c>
      <c r="F837" t="s">
        <v>399</v>
      </c>
      <c r="G837">
        <v>0</v>
      </c>
      <c r="H837">
        <v>48</v>
      </c>
      <c r="I837">
        <v>1</v>
      </c>
      <c r="J837">
        <v>40</v>
      </c>
      <c r="K837">
        <v>6</v>
      </c>
      <c r="L837">
        <v>1</v>
      </c>
      <c r="M837">
        <v>0</v>
      </c>
      <c r="N837">
        <v>0</v>
      </c>
      <c r="O837">
        <v>0</v>
      </c>
      <c r="P837">
        <v>0</v>
      </c>
      <c r="Q837">
        <v>0</v>
      </c>
    </row>
    <row r="838" spans="1:17" x14ac:dyDescent="0.25">
      <c r="A838" t="s">
        <v>14140</v>
      </c>
      <c r="B838" t="s">
        <v>72</v>
      </c>
      <c r="C838" t="s">
        <v>99</v>
      </c>
      <c r="D838" t="s">
        <v>526</v>
      </c>
      <c r="E838" t="s">
        <v>563</v>
      </c>
      <c r="F838" t="s">
        <v>4245</v>
      </c>
      <c r="G838">
        <v>0</v>
      </c>
      <c r="H838">
        <v>0</v>
      </c>
      <c r="I838">
        <v>0</v>
      </c>
      <c r="J838">
        <v>0</v>
      </c>
      <c r="K838">
        <v>0</v>
      </c>
      <c r="L838">
        <v>0</v>
      </c>
      <c r="M838">
        <v>48</v>
      </c>
      <c r="N838">
        <v>0</v>
      </c>
      <c r="O838">
        <v>0</v>
      </c>
      <c r="P838">
        <v>0</v>
      </c>
      <c r="Q838">
        <v>0</v>
      </c>
    </row>
    <row r="839" spans="1:17" x14ac:dyDescent="0.25">
      <c r="A839" t="s">
        <v>14141</v>
      </c>
      <c r="B839" t="s">
        <v>72</v>
      </c>
      <c r="C839" t="s">
        <v>99</v>
      </c>
      <c r="D839" t="s">
        <v>526</v>
      </c>
      <c r="E839" t="s">
        <v>563</v>
      </c>
      <c r="F839" t="s">
        <v>394</v>
      </c>
      <c r="G839">
        <v>0</v>
      </c>
      <c r="H839">
        <v>0</v>
      </c>
      <c r="I839">
        <v>0</v>
      </c>
      <c r="J839">
        <v>0</v>
      </c>
      <c r="K839">
        <v>0</v>
      </c>
      <c r="L839">
        <v>0</v>
      </c>
      <c r="M839">
        <v>0</v>
      </c>
      <c r="N839">
        <v>39</v>
      </c>
      <c r="O839">
        <v>36</v>
      </c>
      <c r="P839">
        <v>3</v>
      </c>
      <c r="Q839">
        <v>0</v>
      </c>
    </row>
    <row r="840" spans="1:17" x14ac:dyDescent="0.25">
      <c r="A840" t="s">
        <v>14142</v>
      </c>
      <c r="B840" t="s">
        <v>72</v>
      </c>
      <c r="C840" t="s">
        <v>99</v>
      </c>
      <c r="D840" t="s">
        <v>526</v>
      </c>
      <c r="E840" t="s">
        <v>563</v>
      </c>
      <c r="F840" t="s">
        <v>395</v>
      </c>
      <c r="G840">
        <v>0</v>
      </c>
      <c r="H840">
        <v>0</v>
      </c>
      <c r="I840">
        <v>0</v>
      </c>
      <c r="J840">
        <v>0</v>
      </c>
      <c r="K840">
        <v>0</v>
      </c>
      <c r="L840">
        <v>0</v>
      </c>
      <c r="M840">
        <v>0</v>
      </c>
      <c r="N840">
        <v>34</v>
      </c>
      <c r="O840">
        <v>31</v>
      </c>
      <c r="P840">
        <v>3</v>
      </c>
      <c r="Q840">
        <v>0</v>
      </c>
    </row>
    <row r="841" spans="1:17" x14ac:dyDescent="0.25">
      <c r="A841" t="s">
        <v>14143</v>
      </c>
      <c r="B841" t="s">
        <v>72</v>
      </c>
      <c r="C841" t="s">
        <v>99</v>
      </c>
      <c r="D841" t="s">
        <v>526</v>
      </c>
      <c r="E841" t="s">
        <v>563</v>
      </c>
      <c r="F841" t="s">
        <v>525</v>
      </c>
      <c r="G841">
        <v>48</v>
      </c>
      <c r="H841">
        <v>0</v>
      </c>
      <c r="I841">
        <v>0</v>
      </c>
      <c r="J841">
        <v>0</v>
      </c>
      <c r="K841">
        <v>0</v>
      </c>
      <c r="L841">
        <v>0</v>
      </c>
      <c r="M841">
        <v>0</v>
      </c>
      <c r="N841">
        <v>0</v>
      </c>
      <c r="O841">
        <v>0</v>
      </c>
      <c r="P841">
        <v>0</v>
      </c>
      <c r="Q841">
        <v>0</v>
      </c>
    </row>
    <row r="842" spans="1:17" x14ac:dyDescent="0.25">
      <c r="A842" t="s">
        <v>21905</v>
      </c>
      <c r="B842" t="s">
        <v>72</v>
      </c>
      <c r="C842" t="s">
        <v>99</v>
      </c>
      <c r="D842" t="s">
        <v>526</v>
      </c>
      <c r="E842" t="s">
        <v>21471</v>
      </c>
      <c r="F842" t="s">
        <v>396</v>
      </c>
      <c r="G842">
        <v>0</v>
      </c>
      <c r="H842">
        <v>72</v>
      </c>
      <c r="I842">
        <v>6</v>
      </c>
      <c r="J842">
        <v>58</v>
      </c>
      <c r="K842">
        <v>6</v>
      </c>
      <c r="L842">
        <v>2</v>
      </c>
      <c r="M842">
        <v>0</v>
      </c>
      <c r="N842">
        <v>0</v>
      </c>
      <c r="O842">
        <v>0</v>
      </c>
      <c r="P842">
        <v>0</v>
      </c>
      <c r="Q842">
        <v>0</v>
      </c>
    </row>
    <row r="843" spans="1:17" x14ac:dyDescent="0.25">
      <c r="A843" t="s">
        <v>21906</v>
      </c>
      <c r="B843" t="s">
        <v>72</v>
      </c>
      <c r="C843" t="s">
        <v>99</v>
      </c>
      <c r="D843" t="s">
        <v>526</v>
      </c>
      <c r="E843" t="s">
        <v>21471</v>
      </c>
      <c r="F843" t="s">
        <v>4236</v>
      </c>
      <c r="G843">
        <v>0</v>
      </c>
      <c r="H843">
        <v>72</v>
      </c>
      <c r="I843">
        <v>6</v>
      </c>
      <c r="J843">
        <v>58</v>
      </c>
      <c r="K843">
        <v>6</v>
      </c>
      <c r="L843">
        <v>2</v>
      </c>
      <c r="M843">
        <v>0</v>
      </c>
      <c r="N843">
        <v>0</v>
      </c>
      <c r="O843">
        <v>0</v>
      </c>
      <c r="P843">
        <v>0</v>
      </c>
      <c r="Q843">
        <v>0</v>
      </c>
    </row>
    <row r="844" spans="1:17" x14ac:dyDescent="0.25">
      <c r="A844" t="s">
        <v>21907</v>
      </c>
      <c r="B844" t="s">
        <v>72</v>
      </c>
      <c r="C844" t="s">
        <v>99</v>
      </c>
      <c r="D844" t="s">
        <v>526</v>
      </c>
      <c r="E844" t="s">
        <v>21471</v>
      </c>
      <c r="F844" t="s">
        <v>4238</v>
      </c>
      <c r="G844">
        <v>0</v>
      </c>
      <c r="H844">
        <v>0</v>
      </c>
      <c r="I844">
        <v>0</v>
      </c>
      <c r="J844">
        <v>0</v>
      </c>
      <c r="K844">
        <v>0</v>
      </c>
      <c r="L844">
        <v>0</v>
      </c>
      <c r="M844">
        <v>72</v>
      </c>
      <c r="N844">
        <v>0</v>
      </c>
      <c r="O844">
        <v>0</v>
      </c>
      <c r="P844">
        <v>0</v>
      </c>
      <c r="Q844">
        <v>0</v>
      </c>
    </row>
    <row r="845" spans="1:17" x14ac:dyDescent="0.25">
      <c r="A845" t="s">
        <v>21908</v>
      </c>
      <c r="B845" t="s">
        <v>72</v>
      </c>
      <c r="C845" t="s">
        <v>99</v>
      </c>
      <c r="D845" t="s">
        <v>526</v>
      </c>
      <c r="E845" t="s">
        <v>21471</v>
      </c>
      <c r="F845" t="s">
        <v>397</v>
      </c>
      <c r="G845">
        <v>0</v>
      </c>
      <c r="H845">
        <v>72</v>
      </c>
      <c r="I845">
        <v>6</v>
      </c>
      <c r="J845">
        <v>58</v>
      </c>
      <c r="K845">
        <v>6</v>
      </c>
      <c r="L845">
        <v>2</v>
      </c>
      <c r="M845">
        <v>0</v>
      </c>
      <c r="N845">
        <v>0</v>
      </c>
      <c r="O845">
        <v>0</v>
      </c>
      <c r="P845">
        <v>0</v>
      </c>
      <c r="Q845">
        <v>0</v>
      </c>
    </row>
    <row r="846" spans="1:17" x14ac:dyDescent="0.25">
      <c r="A846" t="s">
        <v>21909</v>
      </c>
      <c r="B846" t="s">
        <v>72</v>
      </c>
      <c r="C846" t="s">
        <v>99</v>
      </c>
      <c r="D846" t="s">
        <v>526</v>
      </c>
      <c r="E846" t="s">
        <v>21471</v>
      </c>
      <c r="F846" t="s">
        <v>398</v>
      </c>
      <c r="G846">
        <v>0</v>
      </c>
      <c r="H846">
        <v>72</v>
      </c>
      <c r="I846">
        <v>7</v>
      </c>
      <c r="J846">
        <v>57</v>
      </c>
      <c r="K846">
        <v>6</v>
      </c>
      <c r="L846">
        <v>2</v>
      </c>
      <c r="M846">
        <v>0</v>
      </c>
      <c r="N846">
        <v>0</v>
      </c>
      <c r="O846">
        <v>0</v>
      </c>
      <c r="P846">
        <v>0</v>
      </c>
      <c r="Q846">
        <v>0</v>
      </c>
    </row>
    <row r="847" spans="1:17" x14ac:dyDescent="0.25">
      <c r="A847" t="s">
        <v>21910</v>
      </c>
      <c r="B847" t="s">
        <v>72</v>
      </c>
      <c r="C847" t="s">
        <v>99</v>
      </c>
      <c r="D847" t="s">
        <v>526</v>
      </c>
      <c r="E847" t="s">
        <v>21471</v>
      </c>
      <c r="F847" t="s">
        <v>4242</v>
      </c>
      <c r="G847">
        <v>0</v>
      </c>
      <c r="H847">
        <v>0</v>
      </c>
      <c r="I847">
        <v>0</v>
      </c>
      <c r="J847">
        <v>0</v>
      </c>
      <c r="K847">
        <v>0</v>
      </c>
      <c r="L847">
        <v>0</v>
      </c>
      <c r="M847">
        <v>72</v>
      </c>
      <c r="N847">
        <v>0</v>
      </c>
      <c r="O847">
        <v>0</v>
      </c>
      <c r="P847">
        <v>0</v>
      </c>
      <c r="Q847">
        <v>0</v>
      </c>
    </row>
    <row r="848" spans="1:17" x14ac:dyDescent="0.25">
      <c r="A848" t="s">
        <v>21911</v>
      </c>
      <c r="B848" t="s">
        <v>72</v>
      </c>
      <c r="C848" t="s">
        <v>99</v>
      </c>
      <c r="D848" t="s">
        <v>526</v>
      </c>
      <c r="E848" t="s">
        <v>21471</v>
      </c>
      <c r="F848" t="s">
        <v>399</v>
      </c>
      <c r="G848">
        <v>0</v>
      </c>
      <c r="H848">
        <v>72</v>
      </c>
      <c r="I848">
        <v>6</v>
      </c>
      <c r="J848">
        <v>58</v>
      </c>
      <c r="K848">
        <v>6</v>
      </c>
      <c r="L848">
        <v>2</v>
      </c>
      <c r="M848">
        <v>0</v>
      </c>
      <c r="N848">
        <v>0</v>
      </c>
      <c r="O848">
        <v>0</v>
      </c>
      <c r="P848">
        <v>0</v>
      </c>
      <c r="Q848">
        <v>0</v>
      </c>
    </row>
    <row r="849" spans="1:17" x14ac:dyDescent="0.25">
      <c r="A849" t="s">
        <v>21912</v>
      </c>
      <c r="B849" t="s">
        <v>72</v>
      </c>
      <c r="C849" t="s">
        <v>160</v>
      </c>
      <c r="D849" t="s">
        <v>526</v>
      </c>
      <c r="E849" t="s">
        <v>21471</v>
      </c>
      <c r="F849" t="s">
        <v>4236</v>
      </c>
      <c r="G849">
        <v>0</v>
      </c>
      <c r="H849">
        <v>29</v>
      </c>
      <c r="I849">
        <v>1</v>
      </c>
      <c r="J849">
        <v>27</v>
      </c>
      <c r="K849">
        <v>1</v>
      </c>
      <c r="L849">
        <v>0</v>
      </c>
      <c r="M849">
        <v>0</v>
      </c>
      <c r="N849">
        <v>0</v>
      </c>
      <c r="O849">
        <v>0</v>
      </c>
      <c r="P849">
        <v>0</v>
      </c>
      <c r="Q849">
        <v>0</v>
      </c>
    </row>
    <row r="850" spans="1:17" x14ac:dyDescent="0.25">
      <c r="A850" t="s">
        <v>21913</v>
      </c>
      <c r="B850" t="s">
        <v>72</v>
      </c>
      <c r="C850" t="s">
        <v>160</v>
      </c>
      <c r="D850" t="s">
        <v>526</v>
      </c>
      <c r="E850" t="s">
        <v>21471</v>
      </c>
      <c r="F850" t="s">
        <v>4238</v>
      </c>
      <c r="G850">
        <v>0</v>
      </c>
      <c r="H850">
        <v>0</v>
      </c>
      <c r="I850">
        <v>0</v>
      </c>
      <c r="J850">
        <v>0</v>
      </c>
      <c r="K850">
        <v>0</v>
      </c>
      <c r="L850">
        <v>0</v>
      </c>
      <c r="M850">
        <v>29</v>
      </c>
      <c r="N850">
        <v>0</v>
      </c>
      <c r="O850">
        <v>0</v>
      </c>
      <c r="P850">
        <v>0</v>
      </c>
      <c r="Q850">
        <v>0</v>
      </c>
    </row>
    <row r="851" spans="1:17" x14ac:dyDescent="0.25">
      <c r="A851" t="s">
        <v>21914</v>
      </c>
      <c r="B851" t="s">
        <v>72</v>
      </c>
      <c r="C851" t="s">
        <v>160</v>
      </c>
      <c r="D851" t="s">
        <v>526</v>
      </c>
      <c r="E851" t="s">
        <v>21471</v>
      </c>
      <c r="F851" t="s">
        <v>397</v>
      </c>
      <c r="G851">
        <v>0</v>
      </c>
      <c r="H851">
        <v>29</v>
      </c>
      <c r="I851">
        <v>1</v>
      </c>
      <c r="J851">
        <v>27</v>
      </c>
      <c r="K851">
        <v>1</v>
      </c>
      <c r="L851">
        <v>0</v>
      </c>
      <c r="M851">
        <v>0</v>
      </c>
      <c r="N851">
        <v>0</v>
      </c>
      <c r="O851">
        <v>0</v>
      </c>
      <c r="P851">
        <v>0</v>
      </c>
      <c r="Q851">
        <v>0</v>
      </c>
    </row>
    <row r="852" spans="1:17" x14ac:dyDescent="0.25">
      <c r="A852" t="s">
        <v>21915</v>
      </c>
      <c r="B852" t="s">
        <v>72</v>
      </c>
      <c r="C852" t="s">
        <v>160</v>
      </c>
      <c r="D852" t="s">
        <v>526</v>
      </c>
      <c r="E852" t="s">
        <v>21471</v>
      </c>
      <c r="F852" t="s">
        <v>398</v>
      </c>
      <c r="G852">
        <v>0</v>
      </c>
      <c r="H852">
        <v>29</v>
      </c>
      <c r="I852">
        <v>1</v>
      </c>
      <c r="J852">
        <v>27</v>
      </c>
      <c r="K852">
        <v>1</v>
      </c>
      <c r="L852">
        <v>0</v>
      </c>
      <c r="M852">
        <v>0</v>
      </c>
      <c r="N852">
        <v>0</v>
      </c>
      <c r="O852">
        <v>0</v>
      </c>
      <c r="P852">
        <v>0</v>
      </c>
      <c r="Q852">
        <v>0</v>
      </c>
    </row>
    <row r="853" spans="1:17" x14ac:dyDescent="0.25">
      <c r="A853" t="s">
        <v>21916</v>
      </c>
      <c r="B853" t="s">
        <v>72</v>
      </c>
      <c r="C853" t="s">
        <v>160</v>
      </c>
      <c r="D853" t="s">
        <v>526</v>
      </c>
      <c r="E853" t="s">
        <v>21471</v>
      </c>
      <c r="F853" t="s">
        <v>4242</v>
      </c>
      <c r="G853">
        <v>0</v>
      </c>
      <c r="H853">
        <v>0</v>
      </c>
      <c r="I853">
        <v>0</v>
      </c>
      <c r="J853">
        <v>0</v>
      </c>
      <c r="K853">
        <v>0</v>
      </c>
      <c r="L853">
        <v>0</v>
      </c>
      <c r="M853">
        <v>29</v>
      </c>
      <c r="N853">
        <v>0</v>
      </c>
      <c r="O853">
        <v>0</v>
      </c>
      <c r="P853">
        <v>0</v>
      </c>
      <c r="Q853">
        <v>0</v>
      </c>
    </row>
    <row r="854" spans="1:17" x14ac:dyDescent="0.25">
      <c r="A854" t="s">
        <v>21917</v>
      </c>
      <c r="B854" t="s">
        <v>72</v>
      </c>
      <c r="C854" t="s">
        <v>160</v>
      </c>
      <c r="D854" t="s">
        <v>526</v>
      </c>
      <c r="E854" t="s">
        <v>21471</v>
      </c>
      <c r="F854" t="s">
        <v>399</v>
      </c>
      <c r="G854">
        <v>0</v>
      </c>
      <c r="H854">
        <v>29</v>
      </c>
      <c r="I854">
        <v>1</v>
      </c>
      <c r="J854">
        <v>27</v>
      </c>
      <c r="K854">
        <v>1</v>
      </c>
      <c r="L854">
        <v>0</v>
      </c>
      <c r="M854">
        <v>0</v>
      </c>
      <c r="N854">
        <v>0</v>
      </c>
      <c r="O854">
        <v>0</v>
      </c>
      <c r="P854">
        <v>0</v>
      </c>
      <c r="Q854">
        <v>0</v>
      </c>
    </row>
    <row r="855" spans="1:17" x14ac:dyDescent="0.25">
      <c r="A855" t="s">
        <v>21918</v>
      </c>
      <c r="B855" t="s">
        <v>72</v>
      </c>
      <c r="C855" t="s">
        <v>160</v>
      </c>
      <c r="D855" t="s">
        <v>526</v>
      </c>
      <c r="E855" t="s">
        <v>21471</v>
      </c>
      <c r="F855" t="s">
        <v>4245</v>
      </c>
      <c r="G855">
        <v>0</v>
      </c>
      <c r="H855">
        <v>0</v>
      </c>
      <c r="I855">
        <v>0</v>
      </c>
      <c r="J855">
        <v>0</v>
      </c>
      <c r="K855">
        <v>0</v>
      </c>
      <c r="L855">
        <v>0</v>
      </c>
      <c r="M855">
        <v>29</v>
      </c>
      <c r="N855">
        <v>0</v>
      </c>
      <c r="O855">
        <v>0</v>
      </c>
      <c r="P855">
        <v>0</v>
      </c>
      <c r="Q855">
        <v>0</v>
      </c>
    </row>
    <row r="856" spans="1:17" x14ac:dyDescent="0.25">
      <c r="A856" t="s">
        <v>21919</v>
      </c>
      <c r="B856" t="s">
        <v>72</v>
      </c>
      <c r="C856" t="s">
        <v>160</v>
      </c>
      <c r="D856" t="s">
        <v>526</v>
      </c>
      <c r="E856" t="s">
        <v>21471</v>
      </c>
      <c r="F856" t="s">
        <v>394</v>
      </c>
      <c r="G856">
        <v>0</v>
      </c>
      <c r="H856">
        <v>0</v>
      </c>
      <c r="I856">
        <v>0</v>
      </c>
      <c r="J856">
        <v>0</v>
      </c>
      <c r="K856">
        <v>0</v>
      </c>
      <c r="L856">
        <v>0</v>
      </c>
      <c r="M856">
        <v>0</v>
      </c>
      <c r="N856">
        <v>26</v>
      </c>
      <c r="O856">
        <v>25</v>
      </c>
      <c r="P856">
        <v>1</v>
      </c>
      <c r="Q856">
        <v>0</v>
      </c>
    </row>
    <row r="857" spans="1:17" x14ac:dyDescent="0.25">
      <c r="A857" t="s">
        <v>21920</v>
      </c>
      <c r="B857" t="s">
        <v>72</v>
      </c>
      <c r="C857" t="s">
        <v>160</v>
      </c>
      <c r="D857" t="s">
        <v>526</v>
      </c>
      <c r="E857" t="s">
        <v>21471</v>
      </c>
      <c r="F857" t="s">
        <v>395</v>
      </c>
      <c r="G857">
        <v>0</v>
      </c>
      <c r="H857">
        <v>0</v>
      </c>
      <c r="I857">
        <v>0</v>
      </c>
      <c r="J857">
        <v>0</v>
      </c>
      <c r="K857">
        <v>0</v>
      </c>
      <c r="L857">
        <v>0</v>
      </c>
      <c r="M857">
        <v>0</v>
      </c>
      <c r="N857">
        <v>24</v>
      </c>
      <c r="O857">
        <v>24</v>
      </c>
      <c r="P857">
        <v>0</v>
      </c>
      <c r="Q857">
        <v>0</v>
      </c>
    </row>
    <row r="858" spans="1:17" x14ac:dyDescent="0.25">
      <c r="A858" t="s">
        <v>21921</v>
      </c>
      <c r="B858" t="s">
        <v>72</v>
      </c>
      <c r="C858" t="s">
        <v>160</v>
      </c>
      <c r="D858" t="s">
        <v>526</v>
      </c>
      <c r="E858" t="s">
        <v>21471</v>
      </c>
      <c r="F858" t="s">
        <v>525</v>
      </c>
      <c r="G858">
        <v>29</v>
      </c>
      <c r="H858">
        <v>0</v>
      </c>
      <c r="I858">
        <v>0</v>
      </c>
      <c r="J858">
        <v>0</v>
      </c>
      <c r="K858">
        <v>0</v>
      </c>
      <c r="L858">
        <v>0</v>
      </c>
      <c r="M858">
        <v>0</v>
      </c>
      <c r="N858">
        <v>0</v>
      </c>
      <c r="O858">
        <v>0</v>
      </c>
      <c r="P858">
        <v>0</v>
      </c>
      <c r="Q858">
        <v>0</v>
      </c>
    </row>
    <row r="859" spans="1:17" x14ac:dyDescent="0.25">
      <c r="A859" t="s">
        <v>16031</v>
      </c>
      <c r="B859" t="s">
        <v>72</v>
      </c>
      <c r="C859" t="s">
        <v>160</v>
      </c>
      <c r="D859" t="s">
        <v>527</v>
      </c>
      <c r="E859" t="s">
        <v>563</v>
      </c>
      <c r="F859" t="s">
        <v>528</v>
      </c>
      <c r="G859">
        <v>0</v>
      </c>
      <c r="H859">
        <v>0</v>
      </c>
      <c r="I859">
        <v>0</v>
      </c>
      <c r="J859">
        <v>0</v>
      </c>
      <c r="K859">
        <v>0</v>
      </c>
      <c r="L859">
        <v>0</v>
      </c>
      <c r="M859">
        <v>0</v>
      </c>
      <c r="N859">
        <v>3</v>
      </c>
      <c r="O859">
        <v>3</v>
      </c>
      <c r="P859">
        <v>0</v>
      </c>
      <c r="Q859">
        <v>0</v>
      </c>
    </row>
    <row r="860" spans="1:17" x14ac:dyDescent="0.25">
      <c r="A860" t="s">
        <v>16032</v>
      </c>
      <c r="B860" t="s">
        <v>72</v>
      </c>
      <c r="C860" t="s">
        <v>160</v>
      </c>
      <c r="D860" t="s">
        <v>527</v>
      </c>
      <c r="E860" t="s">
        <v>563</v>
      </c>
      <c r="F860" t="s">
        <v>525</v>
      </c>
      <c r="G860">
        <v>3</v>
      </c>
      <c r="H860">
        <v>0</v>
      </c>
      <c r="I860">
        <v>0</v>
      </c>
      <c r="J860">
        <v>0</v>
      </c>
      <c r="K860">
        <v>0</v>
      </c>
      <c r="L860">
        <v>0</v>
      </c>
      <c r="M860">
        <v>0</v>
      </c>
      <c r="N860">
        <v>0</v>
      </c>
      <c r="O860">
        <v>0</v>
      </c>
      <c r="P860">
        <v>0</v>
      </c>
      <c r="Q860">
        <v>0</v>
      </c>
    </row>
    <row r="861" spans="1:17" x14ac:dyDescent="0.25">
      <c r="A861" t="s">
        <v>21922</v>
      </c>
      <c r="B861" t="s">
        <v>72</v>
      </c>
      <c r="C861" t="s">
        <v>160</v>
      </c>
      <c r="D861" t="s">
        <v>527</v>
      </c>
      <c r="E861" t="s">
        <v>21471</v>
      </c>
      <c r="F861" t="s">
        <v>528</v>
      </c>
      <c r="G861">
        <v>0</v>
      </c>
      <c r="H861">
        <v>0</v>
      </c>
      <c r="I861">
        <v>0</v>
      </c>
      <c r="J861">
        <v>0</v>
      </c>
      <c r="K861">
        <v>0</v>
      </c>
      <c r="L861">
        <v>0</v>
      </c>
      <c r="M861">
        <v>0</v>
      </c>
      <c r="N861">
        <v>1</v>
      </c>
      <c r="O861">
        <v>1</v>
      </c>
      <c r="P861">
        <v>0</v>
      </c>
      <c r="Q861">
        <v>0</v>
      </c>
    </row>
    <row r="862" spans="1:17" x14ac:dyDescent="0.25">
      <c r="A862" t="s">
        <v>21923</v>
      </c>
      <c r="B862" t="s">
        <v>72</v>
      </c>
      <c r="C862" t="s">
        <v>160</v>
      </c>
      <c r="D862" t="s">
        <v>527</v>
      </c>
      <c r="E862" t="s">
        <v>21471</v>
      </c>
      <c r="F862" t="s">
        <v>525</v>
      </c>
      <c r="G862">
        <v>1</v>
      </c>
      <c r="H862">
        <v>0</v>
      </c>
      <c r="I862">
        <v>0</v>
      </c>
      <c r="J862">
        <v>0</v>
      </c>
      <c r="K862">
        <v>0</v>
      </c>
      <c r="L862">
        <v>0</v>
      </c>
      <c r="M862">
        <v>0</v>
      </c>
      <c r="N862">
        <v>0</v>
      </c>
      <c r="O862">
        <v>0</v>
      </c>
      <c r="P862">
        <v>0</v>
      </c>
      <c r="Q862">
        <v>0</v>
      </c>
    </row>
    <row r="863" spans="1:17" x14ac:dyDescent="0.25">
      <c r="A863" t="s">
        <v>16033</v>
      </c>
      <c r="B863" t="s">
        <v>72</v>
      </c>
      <c r="C863" t="s">
        <v>160</v>
      </c>
      <c r="D863" t="s">
        <v>12971</v>
      </c>
      <c r="E863" t="s">
        <v>563</v>
      </c>
      <c r="F863" t="s">
        <v>525</v>
      </c>
      <c r="G863">
        <v>1</v>
      </c>
      <c r="H863">
        <v>0</v>
      </c>
      <c r="I863">
        <v>0</v>
      </c>
      <c r="J863">
        <v>0</v>
      </c>
      <c r="K863">
        <v>0</v>
      </c>
      <c r="L863">
        <v>0</v>
      </c>
      <c r="M863">
        <v>0</v>
      </c>
      <c r="N863">
        <v>0</v>
      </c>
      <c r="O863">
        <v>0</v>
      </c>
      <c r="P863">
        <v>0</v>
      </c>
      <c r="Q863">
        <v>0</v>
      </c>
    </row>
    <row r="864" spans="1:17" x14ac:dyDescent="0.25">
      <c r="A864" t="s">
        <v>21924</v>
      </c>
      <c r="B864" t="s">
        <v>72</v>
      </c>
      <c r="C864" t="s">
        <v>160</v>
      </c>
      <c r="D864" t="s">
        <v>12971</v>
      </c>
      <c r="E864" t="s">
        <v>21471</v>
      </c>
      <c r="F864" t="s">
        <v>525</v>
      </c>
      <c r="G864">
        <v>5</v>
      </c>
      <c r="H864">
        <v>0</v>
      </c>
      <c r="I864">
        <v>0</v>
      </c>
      <c r="J864">
        <v>0</v>
      </c>
      <c r="K864">
        <v>0</v>
      </c>
      <c r="L864">
        <v>0</v>
      </c>
      <c r="M864">
        <v>0</v>
      </c>
      <c r="N864">
        <v>0</v>
      </c>
      <c r="O864">
        <v>0</v>
      </c>
      <c r="P864">
        <v>0</v>
      </c>
      <c r="Q864">
        <v>0</v>
      </c>
    </row>
    <row r="865" spans="1:17" x14ac:dyDescent="0.25">
      <c r="A865" t="s">
        <v>16034</v>
      </c>
      <c r="B865" t="s">
        <v>72</v>
      </c>
      <c r="C865" t="s">
        <v>161</v>
      </c>
      <c r="D865" t="s">
        <v>529</v>
      </c>
      <c r="E865" t="s">
        <v>563</v>
      </c>
      <c r="F865" t="s">
        <v>525</v>
      </c>
      <c r="G865">
        <v>1</v>
      </c>
      <c r="H865">
        <v>0</v>
      </c>
      <c r="I865">
        <v>0</v>
      </c>
      <c r="J865">
        <v>0</v>
      </c>
      <c r="K865">
        <v>0</v>
      </c>
      <c r="L865">
        <v>0</v>
      </c>
      <c r="M865">
        <v>0</v>
      </c>
      <c r="N865">
        <v>0</v>
      </c>
      <c r="O865">
        <v>0</v>
      </c>
      <c r="P865">
        <v>0</v>
      </c>
      <c r="Q865">
        <v>0</v>
      </c>
    </row>
    <row r="866" spans="1:17" x14ac:dyDescent="0.25">
      <c r="A866" t="s">
        <v>16035</v>
      </c>
      <c r="B866" t="s">
        <v>72</v>
      </c>
      <c r="C866" t="s">
        <v>161</v>
      </c>
      <c r="D866" t="s">
        <v>526</v>
      </c>
      <c r="E866" t="s">
        <v>563</v>
      </c>
      <c r="F866" t="s">
        <v>396</v>
      </c>
      <c r="G866">
        <v>0</v>
      </c>
      <c r="H866">
        <v>11</v>
      </c>
      <c r="I866">
        <v>4</v>
      </c>
      <c r="J866">
        <v>6</v>
      </c>
      <c r="K866">
        <v>1</v>
      </c>
      <c r="L866">
        <v>0</v>
      </c>
      <c r="M866">
        <v>0</v>
      </c>
      <c r="N866">
        <v>0</v>
      </c>
      <c r="O866">
        <v>0</v>
      </c>
      <c r="P866">
        <v>0</v>
      </c>
      <c r="Q866">
        <v>0</v>
      </c>
    </row>
    <row r="867" spans="1:17" x14ac:dyDescent="0.25">
      <c r="A867" t="s">
        <v>16036</v>
      </c>
      <c r="B867" t="s">
        <v>72</v>
      </c>
      <c r="C867" t="s">
        <v>161</v>
      </c>
      <c r="D867" t="s">
        <v>526</v>
      </c>
      <c r="E867" t="s">
        <v>563</v>
      </c>
      <c r="F867" t="s">
        <v>4236</v>
      </c>
      <c r="G867">
        <v>0</v>
      </c>
      <c r="H867">
        <v>11</v>
      </c>
      <c r="I867">
        <v>4</v>
      </c>
      <c r="J867">
        <v>6</v>
      </c>
      <c r="K867">
        <v>1</v>
      </c>
      <c r="L867">
        <v>0</v>
      </c>
      <c r="M867">
        <v>0</v>
      </c>
      <c r="N867">
        <v>0</v>
      </c>
      <c r="O867">
        <v>0</v>
      </c>
      <c r="P867">
        <v>0</v>
      </c>
      <c r="Q867">
        <v>0</v>
      </c>
    </row>
    <row r="868" spans="1:17" x14ac:dyDescent="0.25">
      <c r="A868" t="s">
        <v>16037</v>
      </c>
      <c r="B868" t="s">
        <v>72</v>
      </c>
      <c r="C868" t="s">
        <v>161</v>
      </c>
      <c r="D868" t="s">
        <v>526</v>
      </c>
      <c r="E868" t="s">
        <v>563</v>
      </c>
      <c r="F868" t="s">
        <v>4238</v>
      </c>
      <c r="G868">
        <v>0</v>
      </c>
      <c r="H868">
        <v>0</v>
      </c>
      <c r="I868">
        <v>0</v>
      </c>
      <c r="J868">
        <v>0</v>
      </c>
      <c r="K868">
        <v>0</v>
      </c>
      <c r="L868">
        <v>0</v>
      </c>
      <c r="M868">
        <v>11</v>
      </c>
      <c r="N868">
        <v>0</v>
      </c>
      <c r="O868">
        <v>0</v>
      </c>
      <c r="P868">
        <v>0</v>
      </c>
      <c r="Q868">
        <v>0</v>
      </c>
    </row>
    <row r="869" spans="1:17" x14ac:dyDescent="0.25">
      <c r="A869" t="s">
        <v>16038</v>
      </c>
      <c r="B869" t="s">
        <v>72</v>
      </c>
      <c r="C869" t="s">
        <v>161</v>
      </c>
      <c r="D869" t="s">
        <v>526</v>
      </c>
      <c r="E869" t="s">
        <v>563</v>
      </c>
      <c r="F869" t="s">
        <v>397</v>
      </c>
      <c r="G869">
        <v>0</v>
      </c>
      <c r="H869">
        <v>11</v>
      </c>
      <c r="I869">
        <v>4</v>
      </c>
      <c r="J869">
        <v>6</v>
      </c>
      <c r="K869">
        <v>1</v>
      </c>
      <c r="L869">
        <v>0</v>
      </c>
      <c r="M869">
        <v>0</v>
      </c>
      <c r="N869">
        <v>0</v>
      </c>
      <c r="O869">
        <v>0</v>
      </c>
      <c r="P869">
        <v>0</v>
      </c>
      <c r="Q869">
        <v>0</v>
      </c>
    </row>
    <row r="870" spans="1:17" x14ac:dyDescent="0.25">
      <c r="A870" t="s">
        <v>16039</v>
      </c>
      <c r="B870" t="s">
        <v>72</v>
      </c>
      <c r="C870" t="s">
        <v>161</v>
      </c>
      <c r="D870" t="s">
        <v>526</v>
      </c>
      <c r="E870" t="s">
        <v>563</v>
      </c>
      <c r="F870" t="s">
        <v>398</v>
      </c>
      <c r="G870">
        <v>0</v>
      </c>
      <c r="H870">
        <v>11</v>
      </c>
      <c r="I870">
        <v>4</v>
      </c>
      <c r="J870">
        <v>6</v>
      </c>
      <c r="K870">
        <v>1</v>
      </c>
      <c r="L870">
        <v>0</v>
      </c>
      <c r="M870">
        <v>0</v>
      </c>
      <c r="N870">
        <v>0</v>
      </c>
      <c r="O870">
        <v>0</v>
      </c>
      <c r="P870">
        <v>0</v>
      </c>
      <c r="Q870">
        <v>0</v>
      </c>
    </row>
    <row r="871" spans="1:17" x14ac:dyDescent="0.25">
      <c r="A871" t="s">
        <v>16040</v>
      </c>
      <c r="B871" t="s">
        <v>72</v>
      </c>
      <c r="C871" t="s">
        <v>161</v>
      </c>
      <c r="D871" t="s">
        <v>526</v>
      </c>
      <c r="E871" t="s">
        <v>563</v>
      </c>
      <c r="F871" t="s">
        <v>4242</v>
      </c>
      <c r="G871">
        <v>0</v>
      </c>
      <c r="H871">
        <v>0</v>
      </c>
      <c r="I871">
        <v>0</v>
      </c>
      <c r="J871">
        <v>0</v>
      </c>
      <c r="K871">
        <v>0</v>
      </c>
      <c r="L871">
        <v>0</v>
      </c>
      <c r="M871">
        <v>11</v>
      </c>
      <c r="N871">
        <v>0</v>
      </c>
      <c r="O871">
        <v>0</v>
      </c>
      <c r="P871">
        <v>0</v>
      </c>
      <c r="Q871">
        <v>0</v>
      </c>
    </row>
    <row r="872" spans="1:17" x14ac:dyDescent="0.25">
      <c r="A872" t="s">
        <v>16041</v>
      </c>
      <c r="B872" t="s">
        <v>72</v>
      </c>
      <c r="C872" t="s">
        <v>161</v>
      </c>
      <c r="D872" t="s">
        <v>526</v>
      </c>
      <c r="E872" t="s">
        <v>563</v>
      </c>
      <c r="F872" t="s">
        <v>399</v>
      </c>
      <c r="G872">
        <v>0</v>
      </c>
      <c r="H872">
        <v>11</v>
      </c>
      <c r="I872">
        <v>4</v>
      </c>
      <c r="J872">
        <v>6</v>
      </c>
      <c r="K872">
        <v>1</v>
      </c>
      <c r="L872">
        <v>0</v>
      </c>
      <c r="M872">
        <v>0</v>
      </c>
      <c r="N872">
        <v>0</v>
      </c>
      <c r="O872">
        <v>0</v>
      </c>
      <c r="P872">
        <v>0</v>
      </c>
      <c r="Q872">
        <v>0</v>
      </c>
    </row>
    <row r="873" spans="1:17" x14ac:dyDescent="0.25">
      <c r="A873" t="s">
        <v>16042</v>
      </c>
      <c r="B873" t="s">
        <v>72</v>
      </c>
      <c r="C873" t="s">
        <v>161</v>
      </c>
      <c r="D873" t="s">
        <v>526</v>
      </c>
      <c r="E873" t="s">
        <v>563</v>
      </c>
      <c r="F873" t="s">
        <v>4245</v>
      </c>
      <c r="G873">
        <v>0</v>
      </c>
      <c r="H873">
        <v>0</v>
      </c>
      <c r="I873">
        <v>0</v>
      </c>
      <c r="J873">
        <v>0</v>
      </c>
      <c r="K873">
        <v>0</v>
      </c>
      <c r="L873">
        <v>0</v>
      </c>
      <c r="M873">
        <v>11</v>
      </c>
      <c r="N873">
        <v>0</v>
      </c>
      <c r="O873">
        <v>0</v>
      </c>
      <c r="P873">
        <v>0</v>
      </c>
      <c r="Q873">
        <v>0</v>
      </c>
    </row>
    <row r="874" spans="1:17" x14ac:dyDescent="0.25">
      <c r="A874" t="s">
        <v>16043</v>
      </c>
      <c r="B874" t="s">
        <v>72</v>
      </c>
      <c r="C874" t="s">
        <v>161</v>
      </c>
      <c r="D874" t="s">
        <v>526</v>
      </c>
      <c r="E874" t="s">
        <v>563</v>
      </c>
      <c r="F874" t="s">
        <v>394</v>
      </c>
      <c r="G874">
        <v>0</v>
      </c>
      <c r="H874">
        <v>0</v>
      </c>
      <c r="I874">
        <v>0</v>
      </c>
      <c r="J874">
        <v>0</v>
      </c>
      <c r="K874">
        <v>0</v>
      </c>
      <c r="L874">
        <v>0</v>
      </c>
      <c r="M874">
        <v>0</v>
      </c>
      <c r="N874">
        <v>11</v>
      </c>
      <c r="O874">
        <v>11</v>
      </c>
      <c r="P874">
        <v>0</v>
      </c>
      <c r="Q874">
        <v>0</v>
      </c>
    </row>
    <row r="875" spans="1:17" x14ac:dyDescent="0.25">
      <c r="A875" t="s">
        <v>16044</v>
      </c>
      <c r="B875" t="s">
        <v>72</v>
      </c>
      <c r="C875" t="s">
        <v>161</v>
      </c>
      <c r="D875" t="s">
        <v>526</v>
      </c>
      <c r="E875" t="s">
        <v>563</v>
      </c>
      <c r="F875" t="s">
        <v>395</v>
      </c>
      <c r="G875">
        <v>0</v>
      </c>
      <c r="H875">
        <v>0</v>
      </c>
      <c r="I875">
        <v>0</v>
      </c>
      <c r="J875">
        <v>0</v>
      </c>
      <c r="K875">
        <v>0</v>
      </c>
      <c r="L875">
        <v>0</v>
      </c>
      <c r="M875">
        <v>0</v>
      </c>
      <c r="N875">
        <v>8</v>
      </c>
      <c r="O875">
        <v>8</v>
      </c>
      <c r="P875">
        <v>0</v>
      </c>
      <c r="Q875">
        <v>0</v>
      </c>
    </row>
    <row r="876" spans="1:17" x14ac:dyDescent="0.25">
      <c r="A876" t="s">
        <v>16045</v>
      </c>
      <c r="B876" t="s">
        <v>72</v>
      </c>
      <c r="C876" t="s">
        <v>161</v>
      </c>
      <c r="D876" t="s">
        <v>526</v>
      </c>
      <c r="E876" t="s">
        <v>563</v>
      </c>
      <c r="F876" t="s">
        <v>525</v>
      </c>
      <c r="G876">
        <v>11</v>
      </c>
      <c r="H876">
        <v>0</v>
      </c>
      <c r="I876">
        <v>0</v>
      </c>
      <c r="J876">
        <v>0</v>
      </c>
      <c r="K876">
        <v>0</v>
      </c>
      <c r="L876">
        <v>0</v>
      </c>
      <c r="M876">
        <v>0</v>
      </c>
      <c r="N876">
        <v>0</v>
      </c>
      <c r="O876">
        <v>0</v>
      </c>
      <c r="P876">
        <v>0</v>
      </c>
      <c r="Q876">
        <v>0</v>
      </c>
    </row>
    <row r="877" spans="1:17" x14ac:dyDescent="0.25">
      <c r="A877" t="s">
        <v>21925</v>
      </c>
      <c r="B877" t="s">
        <v>72</v>
      </c>
      <c r="C877" t="s">
        <v>161</v>
      </c>
      <c r="D877" t="s">
        <v>526</v>
      </c>
      <c r="E877" t="s">
        <v>21471</v>
      </c>
      <c r="F877" t="s">
        <v>396</v>
      </c>
      <c r="G877">
        <v>0</v>
      </c>
      <c r="H877">
        <v>7</v>
      </c>
      <c r="I877">
        <v>0</v>
      </c>
      <c r="J877">
        <v>6</v>
      </c>
      <c r="K877">
        <v>1</v>
      </c>
      <c r="L877">
        <v>0</v>
      </c>
      <c r="M877">
        <v>0</v>
      </c>
      <c r="N877">
        <v>0</v>
      </c>
      <c r="O877">
        <v>0</v>
      </c>
      <c r="P877">
        <v>0</v>
      </c>
      <c r="Q877">
        <v>0</v>
      </c>
    </row>
    <row r="878" spans="1:17" x14ac:dyDescent="0.25">
      <c r="A878" t="s">
        <v>21926</v>
      </c>
      <c r="B878" t="s">
        <v>72</v>
      </c>
      <c r="C878" t="s">
        <v>161</v>
      </c>
      <c r="D878" t="s">
        <v>526</v>
      </c>
      <c r="E878" t="s">
        <v>21471</v>
      </c>
      <c r="F878" t="s">
        <v>4236</v>
      </c>
      <c r="G878">
        <v>0</v>
      </c>
      <c r="H878">
        <v>7</v>
      </c>
      <c r="I878">
        <v>0</v>
      </c>
      <c r="J878">
        <v>6</v>
      </c>
      <c r="K878">
        <v>1</v>
      </c>
      <c r="L878">
        <v>0</v>
      </c>
      <c r="M878">
        <v>0</v>
      </c>
      <c r="N878">
        <v>0</v>
      </c>
      <c r="O878">
        <v>0</v>
      </c>
      <c r="P878">
        <v>0</v>
      </c>
      <c r="Q878">
        <v>0</v>
      </c>
    </row>
    <row r="879" spans="1:17" x14ac:dyDescent="0.25">
      <c r="A879" t="s">
        <v>21627</v>
      </c>
      <c r="B879" t="s">
        <v>72</v>
      </c>
      <c r="C879" t="s">
        <v>220</v>
      </c>
      <c r="D879" t="s">
        <v>526</v>
      </c>
      <c r="E879" t="s">
        <v>21471</v>
      </c>
      <c r="F879" t="s">
        <v>398</v>
      </c>
      <c r="G879">
        <v>0</v>
      </c>
      <c r="H879">
        <v>24</v>
      </c>
      <c r="I879">
        <v>4</v>
      </c>
      <c r="J879">
        <v>18</v>
      </c>
      <c r="K879">
        <v>2</v>
      </c>
      <c r="L879">
        <v>0</v>
      </c>
      <c r="M879">
        <v>0</v>
      </c>
      <c r="N879">
        <v>0</v>
      </c>
      <c r="O879">
        <v>0</v>
      </c>
      <c r="P879">
        <v>0</v>
      </c>
      <c r="Q879">
        <v>0</v>
      </c>
    </row>
    <row r="880" spans="1:17" x14ac:dyDescent="0.25">
      <c r="A880" t="s">
        <v>21628</v>
      </c>
      <c r="B880" t="s">
        <v>72</v>
      </c>
      <c r="C880" t="s">
        <v>220</v>
      </c>
      <c r="D880" t="s">
        <v>526</v>
      </c>
      <c r="E880" t="s">
        <v>21471</v>
      </c>
      <c r="F880" t="s">
        <v>4242</v>
      </c>
      <c r="G880">
        <v>0</v>
      </c>
      <c r="H880">
        <v>0</v>
      </c>
      <c r="I880">
        <v>0</v>
      </c>
      <c r="J880">
        <v>0</v>
      </c>
      <c r="K880">
        <v>0</v>
      </c>
      <c r="L880">
        <v>0</v>
      </c>
      <c r="M880">
        <v>24</v>
      </c>
      <c r="N880">
        <v>0</v>
      </c>
      <c r="O880">
        <v>0</v>
      </c>
      <c r="P880">
        <v>0</v>
      </c>
      <c r="Q880">
        <v>0</v>
      </c>
    </row>
    <row r="881" spans="1:17" x14ac:dyDescent="0.25">
      <c r="A881" t="s">
        <v>21629</v>
      </c>
      <c r="B881" t="s">
        <v>72</v>
      </c>
      <c r="C881" t="s">
        <v>220</v>
      </c>
      <c r="D881" t="s">
        <v>526</v>
      </c>
      <c r="E881" t="s">
        <v>21471</v>
      </c>
      <c r="F881" t="s">
        <v>399</v>
      </c>
      <c r="G881">
        <v>0</v>
      </c>
      <c r="H881">
        <v>24</v>
      </c>
      <c r="I881">
        <v>4</v>
      </c>
      <c r="J881">
        <v>18</v>
      </c>
      <c r="K881">
        <v>2</v>
      </c>
      <c r="L881">
        <v>0</v>
      </c>
      <c r="M881">
        <v>0</v>
      </c>
      <c r="N881">
        <v>0</v>
      </c>
      <c r="O881">
        <v>0</v>
      </c>
      <c r="P881">
        <v>0</v>
      </c>
      <c r="Q881">
        <v>0</v>
      </c>
    </row>
    <row r="882" spans="1:17" x14ac:dyDescent="0.25">
      <c r="A882" t="s">
        <v>21630</v>
      </c>
      <c r="B882" t="s">
        <v>72</v>
      </c>
      <c r="C882" t="s">
        <v>220</v>
      </c>
      <c r="D882" t="s">
        <v>526</v>
      </c>
      <c r="E882" t="s">
        <v>21471</v>
      </c>
      <c r="F882" t="s">
        <v>4245</v>
      </c>
      <c r="G882">
        <v>0</v>
      </c>
      <c r="H882">
        <v>0</v>
      </c>
      <c r="I882">
        <v>0</v>
      </c>
      <c r="J882">
        <v>0</v>
      </c>
      <c r="K882">
        <v>0</v>
      </c>
      <c r="L882">
        <v>0</v>
      </c>
      <c r="M882">
        <v>24</v>
      </c>
      <c r="N882">
        <v>0</v>
      </c>
      <c r="O882">
        <v>0</v>
      </c>
      <c r="P882">
        <v>0</v>
      </c>
      <c r="Q882">
        <v>0</v>
      </c>
    </row>
    <row r="883" spans="1:17" x14ac:dyDescent="0.25">
      <c r="A883" t="s">
        <v>21631</v>
      </c>
      <c r="B883" t="s">
        <v>72</v>
      </c>
      <c r="C883" t="s">
        <v>220</v>
      </c>
      <c r="D883" t="s">
        <v>526</v>
      </c>
      <c r="E883" t="s">
        <v>21471</v>
      </c>
      <c r="F883" t="s">
        <v>394</v>
      </c>
      <c r="G883">
        <v>0</v>
      </c>
      <c r="H883">
        <v>0</v>
      </c>
      <c r="I883">
        <v>0</v>
      </c>
      <c r="J883">
        <v>0</v>
      </c>
      <c r="K883">
        <v>0</v>
      </c>
      <c r="L883">
        <v>0</v>
      </c>
      <c r="M883">
        <v>0</v>
      </c>
      <c r="N883">
        <v>20</v>
      </c>
      <c r="O883">
        <v>20</v>
      </c>
      <c r="P883">
        <v>0</v>
      </c>
      <c r="Q883">
        <v>0</v>
      </c>
    </row>
    <row r="884" spans="1:17" x14ac:dyDescent="0.25">
      <c r="A884" t="s">
        <v>21632</v>
      </c>
      <c r="B884" t="s">
        <v>72</v>
      </c>
      <c r="C884" t="s">
        <v>220</v>
      </c>
      <c r="D884" t="s">
        <v>526</v>
      </c>
      <c r="E884" t="s">
        <v>21471</v>
      </c>
      <c r="F884" t="s">
        <v>395</v>
      </c>
      <c r="G884">
        <v>0</v>
      </c>
      <c r="H884">
        <v>0</v>
      </c>
      <c r="I884">
        <v>0</v>
      </c>
      <c r="J884">
        <v>0</v>
      </c>
      <c r="K884">
        <v>0</v>
      </c>
      <c r="L884">
        <v>0</v>
      </c>
      <c r="M884">
        <v>0</v>
      </c>
      <c r="N884">
        <v>19</v>
      </c>
      <c r="O884">
        <v>19</v>
      </c>
      <c r="P884">
        <v>0</v>
      </c>
      <c r="Q884">
        <v>0</v>
      </c>
    </row>
    <row r="885" spans="1:17" x14ac:dyDescent="0.25">
      <c r="A885" t="s">
        <v>21633</v>
      </c>
      <c r="B885" t="s">
        <v>72</v>
      </c>
      <c r="C885" t="s">
        <v>220</v>
      </c>
      <c r="D885" t="s">
        <v>526</v>
      </c>
      <c r="E885" t="s">
        <v>21471</v>
      </c>
      <c r="F885" t="s">
        <v>525</v>
      </c>
      <c r="G885">
        <v>24</v>
      </c>
      <c r="H885">
        <v>0</v>
      </c>
      <c r="I885">
        <v>0</v>
      </c>
      <c r="J885">
        <v>0</v>
      </c>
      <c r="K885">
        <v>0</v>
      </c>
      <c r="L885">
        <v>0</v>
      </c>
      <c r="M885">
        <v>0</v>
      </c>
      <c r="N885">
        <v>0</v>
      </c>
      <c r="O885">
        <v>0</v>
      </c>
      <c r="P885">
        <v>0</v>
      </c>
      <c r="Q885">
        <v>0</v>
      </c>
    </row>
    <row r="886" spans="1:17" x14ac:dyDescent="0.25">
      <c r="A886" t="s">
        <v>21634</v>
      </c>
      <c r="B886" t="s">
        <v>72</v>
      </c>
      <c r="C886" t="s">
        <v>220</v>
      </c>
      <c r="D886" t="s">
        <v>527</v>
      </c>
      <c r="E886" t="s">
        <v>21471</v>
      </c>
      <c r="F886" t="s">
        <v>528</v>
      </c>
      <c r="G886">
        <v>0</v>
      </c>
      <c r="H886">
        <v>0</v>
      </c>
      <c r="I886">
        <v>0</v>
      </c>
      <c r="J886">
        <v>0</v>
      </c>
      <c r="K886">
        <v>0</v>
      </c>
      <c r="L886">
        <v>0</v>
      </c>
      <c r="M886">
        <v>0</v>
      </c>
      <c r="N886">
        <v>2</v>
      </c>
      <c r="O886">
        <v>2</v>
      </c>
      <c r="P886">
        <v>0</v>
      </c>
      <c r="Q886">
        <v>0</v>
      </c>
    </row>
    <row r="887" spans="1:17" x14ac:dyDescent="0.25">
      <c r="A887" t="s">
        <v>21635</v>
      </c>
      <c r="B887" t="s">
        <v>72</v>
      </c>
      <c r="C887" t="s">
        <v>220</v>
      </c>
      <c r="D887" t="s">
        <v>527</v>
      </c>
      <c r="E887" t="s">
        <v>21471</v>
      </c>
      <c r="F887" t="s">
        <v>525</v>
      </c>
      <c r="G887">
        <v>2</v>
      </c>
      <c r="H887">
        <v>0</v>
      </c>
      <c r="I887">
        <v>0</v>
      </c>
      <c r="J887">
        <v>0</v>
      </c>
      <c r="K887">
        <v>0</v>
      </c>
      <c r="L887">
        <v>0</v>
      </c>
      <c r="M887">
        <v>0</v>
      </c>
      <c r="N887">
        <v>0</v>
      </c>
      <c r="O887">
        <v>0</v>
      </c>
      <c r="P887">
        <v>0</v>
      </c>
      <c r="Q887">
        <v>0</v>
      </c>
    </row>
    <row r="888" spans="1:17" x14ac:dyDescent="0.25">
      <c r="A888" t="s">
        <v>15852</v>
      </c>
      <c r="B888" t="s">
        <v>72</v>
      </c>
      <c r="C888" t="s">
        <v>220</v>
      </c>
      <c r="D888" t="s">
        <v>12971</v>
      </c>
      <c r="E888" t="s">
        <v>563</v>
      </c>
      <c r="F888" t="s">
        <v>525</v>
      </c>
      <c r="G888">
        <v>2</v>
      </c>
      <c r="H888">
        <v>0</v>
      </c>
      <c r="I888">
        <v>0</v>
      </c>
      <c r="J888">
        <v>0</v>
      </c>
      <c r="K888">
        <v>0</v>
      </c>
      <c r="L888">
        <v>0</v>
      </c>
      <c r="M888">
        <v>0</v>
      </c>
      <c r="N888">
        <v>0</v>
      </c>
      <c r="O888">
        <v>0</v>
      </c>
      <c r="P888">
        <v>0</v>
      </c>
      <c r="Q888">
        <v>0</v>
      </c>
    </row>
    <row r="889" spans="1:17" x14ac:dyDescent="0.25">
      <c r="A889" t="s">
        <v>21636</v>
      </c>
      <c r="B889" t="s">
        <v>72</v>
      </c>
      <c r="C889" t="s">
        <v>220</v>
      </c>
      <c r="D889" t="s">
        <v>12971</v>
      </c>
      <c r="E889" t="s">
        <v>21471</v>
      </c>
      <c r="F889" t="s">
        <v>525</v>
      </c>
      <c r="G889">
        <v>4</v>
      </c>
      <c r="H889">
        <v>0</v>
      </c>
      <c r="I889">
        <v>0</v>
      </c>
      <c r="J889">
        <v>0</v>
      </c>
      <c r="K889">
        <v>0</v>
      </c>
      <c r="L889">
        <v>0</v>
      </c>
      <c r="M889">
        <v>0</v>
      </c>
      <c r="N889">
        <v>0</v>
      </c>
      <c r="O889">
        <v>0</v>
      </c>
      <c r="P889">
        <v>0</v>
      </c>
      <c r="Q889">
        <v>0</v>
      </c>
    </row>
    <row r="890" spans="1:17" x14ac:dyDescent="0.25">
      <c r="A890" t="s">
        <v>15853</v>
      </c>
      <c r="B890" t="s">
        <v>72</v>
      </c>
      <c r="C890" t="s">
        <v>221</v>
      </c>
      <c r="D890" t="s">
        <v>529</v>
      </c>
      <c r="E890" t="s">
        <v>563</v>
      </c>
      <c r="F890" t="s">
        <v>525</v>
      </c>
      <c r="G890">
        <v>5</v>
      </c>
      <c r="H890">
        <v>0</v>
      </c>
      <c r="I890">
        <v>0</v>
      </c>
      <c r="J890">
        <v>0</v>
      </c>
      <c r="K890">
        <v>0</v>
      </c>
      <c r="L890">
        <v>0</v>
      </c>
      <c r="M890">
        <v>0</v>
      </c>
      <c r="N890">
        <v>0</v>
      </c>
      <c r="O890">
        <v>0</v>
      </c>
      <c r="P890">
        <v>0</v>
      </c>
      <c r="Q890">
        <v>0</v>
      </c>
    </row>
    <row r="891" spans="1:17" x14ac:dyDescent="0.25">
      <c r="A891" t="s">
        <v>21637</v>
      </c>
      <c r="B891" t="s">
        <v>72</v>
      </c>
      <c r="C891" t="s">
        <v>221</v>
      </c>
      <c r="D891" t="s">
        <v>529</v>
      </c>
      <c r="E891" t="s">
        <v>21471</v>
      </c>
      <c r="F891" t="s">
        <v>525</v>
      </c>
      <c r="G891">
        <v>2</v>
      </c>
      <c r="H891">
        <v>0</v>
      </c>
      <c r="I891">
        <v>0</v>
      </c>
      <c r="J891">
        <v>0</v>
      </c>
      <c r="K891">
        <v>0</v>
      </c>
      <c r="L891">
        <v>0</v>
      </c>
      <c r="M891">
        <v>0</v>
      </c>
      <c r="N891">
        <v>0</v>
      </c>
      <c r="O891">
        <v>0</v>
      </c>
      <c r="P891">
        <v>0</v>
      </c>
      <c r="Q891">
        <v>0</v>
      </c>
    </row>
    <row r="892" spans="1:17" x14ac:dyDescent="0.25">
      <c r="A892" t="s">
        <v>15854</v>
      </c>
      <c r="B892" t="s">
        <v>72</v>
      </c>
      <c r="C892" t="s">
        <v>221</v>
      </c>
      <c r="D892" t="s">
        <v>526</v>
      </c>
      <c r="E892" t="s">
        <v>563</v>
      </c>
      <c r="F892" t="s">
        <v>396</v>
      </c>
      <c r="G892">
        <v>0</v>
      </c>
      <c r="H892">
        <v>39</v>
      </c>
      <c r="I892">
        <v>7</v>
      </c>
      <c r="J892">
        <v>28</v>
      </c>
      <c r="K892">
        <v>3</v>
      </c>
      <c r="L892">
        <v>1</v>
      </c>
      <c r="M892">
        <v>0</v>
      </c>
      <c r="N892">
        <v>0</v>
      </c>
      <c r="O892">
        <v>0</v>
      </c>
      <c r="P892">
        <v>0</v>
      </c>
      <c r="Q892">
        <v>0</v>
      </c>
    </row>
    <row r="893" spans="1:17" x14ac:dyDescent="0.25">
      <c r="A893" t="s">
        <v>15855</v>
      </c>
      <c r="B893" t="s">
        <v>72</v>
      </c>
      <c r="C893" t="s">
        <v>221</v>
      </c>
      <c r="D893" t="s">
        <v>526</v>
      </c>
      <c r="E893" t="s">
        <v>563</v>
      </c>
      <c r="F893" t="s">
        <v>4236</v>
      </c>
      <c r="G893">
        <v>0</v>
      </c>
      <c r="H893">
        <v>39</v>
      </c>
      <c r="I893">
        <v>7</v>
      </c>
      <c r="J893">
        <v>27</v>
      </c>
      <c r="K893">
        <v>2</v>
      </c>
      <c r="L893">
        <v>3</v>
      </c>
      <c r="M893">
        <v>0</v>
      </c>
      <c r="N893">
        <v>0</v>
      </c>
      <c r="O893">
        <v>0</v>
      </c>
      <c r="P893">
        <v>0</v>
      </c>
      <c r="Q893">
        <v>0</v>
      </c>
    </row>
    <row r="894" spans="1:17" x14ac:dyDescent="0.25">
      <c r="A894" t="s">
        <v>15856</v>
      </c>
      <c r="B894" t="s">
        <v>72</v>
      </c>
      <c r="C894" t="s">
        <v>221</v>
      </c>
      <c r="D894" t="s">
        <v>526</v>
      </c>
      <c r="E894" t="s">
        <v>563</v>
      </c>
      <c r="F894" t="s">
        <v>4238</v>
      </c>
      <c r="G894">
        <v>0</v>
      </c>
      <c r="H894">
        <v>0</v>
      </c>
      <c r="I894">
        <v>0</v>
      </c>
      <c r="J894">
        <v>0</v>
      </c>
      <c r="K894">
        <v>0</v>
      </c>
      <c r="L894">
        <v>0</v>
      </c>
      <c r="M894">
        <v>39</v>
      </c>
      <c r="N894">
        <v>0</v>
      </c>
      <c r="O894">
        <v>0</v>
      </c>
      <c r="P894">
        <v>0</v>
      </c>
      <c r="Q894">
        <v>0</v>
      </c>
    </row>
    <row r="895" spans="1:17" x14ac:dyDescent="0.25">
      <c r="A895" t="s">
        <v>15857</v>
      </c>
      <c r="B895" t="s">
        <v>72</v>
      </c>
      <c r="C895" t="s">
        <v>221</v>
      </c>
      <c r="D895" t="s">
        <v>526</v>
      </c>
      <c r="E895" t="s">
        <v>563</v>
      </c>
      <c r="F895" t="s">
        <v>397</v>
      </c>
      <c r="G895">
        <v>0</v>
      </c>
      <c r="H895">
        <v>39</v>
      </c>
      <c r="I895">
        <v>7</v>
      </c>
      <c r="J895">
        <v>27</v>
      </c>
      <c r="K895">
        <v>2</v>
      </c>
      <c r="L895">
        <v>3</v>
      </c>
      <c r="M895">
        <v>0</v>
      </c>
      <c r="N895">
        <v>0</v>
      </c>
      <c r="O895">
        <v>0</v>
      </c>
      <c r="P895">
        <v>0</v>
      </c>
      <c r="Q895">
        <v>0</v>
      </c>
    </row>
    <row r="896" spans="1:17" x14ac:dyDescent="0.25">
      <c r="A896" t="s">
        <v>15858</v>
      </c>
      <c r="B896" t="s">
        <v>72</v>
      </c>
      <c r="C896" t="s">
        <v>221</v>
      </c>
      <c r="D896" t="s">
        <v>526</v>
      </c>
      <c r="E896" t="s">
        <v>563</v>
      </c>
      <c r="F896" t="s">
        <v>398</v>
      </c>
      <c r="G896">
        <v>0</v>
      </c>
      <c r="H896">
        <v>39</v>
      </c>
      <c r="I896">
        <v>7</v>
      </c>
      <c r="J896">
        <v>27</v>
      </c>
      <c r="K896">
        <v>2</v>
      </c>
      <c r="L896">
        <v>3</v>
      </c>
      <c r="M896">
        <v>0</v>
      </c>
      <c r="N896">
        <v>0</v>
      </c>
      <c r="O896">
        <v>0</v>
      </c>
      <c r="P896">
        <v>0</v>
      </c>
      <c r="Q896">
        <v>0</v>
      </c>
    </row>
    <row r="897" spans="1:17" x14ac:dyDescent="0.25">
      <c r="A897" t="s">
        <v>15859</v>
      </c>
      <c r="B897" t="s">
        <v>72</v>
      </c>
      <c r="C897" t="s">
        <v>221</v>
      </c>
      <c r="D897" t="s">
        <v>526</v>
      </c>
      <c r="E897" t="s">
        <v>563</v>
      </c>
      <c r="F897" t="s">
        <v>4242</v>
      </c>
      <c r="G897">
        <v>0</v>
      </c>
      <c r="H897">
        <v>0</v>
      </c>
      <c r="I897">
        <v>0</v>
      </c>
      <c r="J897">
        <v>0</v>
      </c>
      <c r="K897">
        <v>0</v>
      </c>
      <c r="L897">
        <v>0</v>
      </c>
      <c r="M897">
        <v>39</v>
      </c>
      <c r="N897">
        <v>0</v>
      </c>
      <c r="O897">
        <v>0</v>
      </c>
      <c r="P897">
        <v>0</v>
      </c>
      <c r="Q897">
        <v>0</v>
      </c>
    </row>
    <row r="898" spans="1:17" x14ac:dyDescent="0.25">
      <c r="A898" t="s">
        <v>15860</v>
      </c>
      <c r="B898" t="s">
        <v>72</v>
      </c>
      <c r="C898" t="s">
        <v>221</v>
      </c>
      <c r="D898" t="s">
        <v>526</v>
      </c>
      <c r="E898" t="s">
        <v>563</v>
      </c>
      <c r="F898" t="s">
        <v>399</v>
      </c>
      <c r="G898">
        <v>0</v>
      </c>
      <c r="H898">
        <v>39</v>
      </c>
      <c r="I898">
        <v>7</v>
      </c>
      <c r="J898">
        <v>28</v>
      </c>
      <c r="K898">
        <v>3</v>
      </c>
      <c r="L898">
        <v>1</v>
      </c>
      <c r="M898">
        <v>0</v>
      </c>
      <c r="N898">
        <v>0</v>
      </c>
      <c r="O898">
        <v>0</v>
      </c>
      <c r="P898">
        <v>0</v>
      </c>
      <c r="Q898">
        <v>0</v>
      </c>
    </row>
    <row r="899" spans="1:17" x14ac:dyDescent="0.25">
      <c r="A899" t="s">
        <v>15861</v>
      </c>
      <c r="B899" t="s">
        <v>72</v>
      </c>
      <c r="C899" t="s">
        <v>221</v>
      </c>
      <c r="D899" t="s">
        <v>526</v>
      </c>
      <c r="E899" t="s">
        <v>563</v>
      </c>
      <c r="F899" t="s">
        <v>4245</v>
      </c>
      <c r="G899">
        <v>0</v>
      </c>
      <c r="H899">
        <v>0</v>
      </c>
      <c r="I899">
        <v>0</v>
      </c>
      <c r="J899">
        <v>0</v>
      </c>
      <c r="K899">
        <v>0</v>
      </c>
      <c r="L899">
        <v>0</v>
      </c>
      <c r="M899">
        <v>39</v>
      </c>
      <c r="N899">
        <v>0</v>
      </c>
      <c r="O899">
        <v>0</v>
      </c>
      <c r="P899">
        <v>0</v>
      </c>
      <c r="Q899">
        <v>0</v>
      </c>
    </row>
    <row r="900" spans="1:17" x14ac:dyDescent="0.25">
      <c r="A900" t="s">
        <v>15862</v>
      </c>
      <c r="B900" t="s">
        <v>72</v>
      </c>
      <c r="C900" t="s">
        <v>221</v>
      </c>
      <c r="D900" t="s">
        <v>526</v>
      </c>
      <c r="E900" t="s">
        <v>563</v>
      </c>
      <c r="F900" t="s">
        <v>394</v>
      </c>
      <c r="G900">
        <v>0</v>
      </c>
      <c r="H900">
        <v>0</v>
      </c>
      <c r="I900">
        <v>0</v>
      </c>
      <c r="J900">
        <v>0</v>
      </c>
      <c r="K900">
        <v>0</v>
      </c>
      <c r="L900">
        <v>0</v>
      </c>
      <c r="M900">
        <v>0</v>
      </c>
      <c r="N900">
        <v>28</v>
      </c>
      <c r="O900">
        <v>27</v>
      </c>
      <c r="P900">
        <v>1</v>
      </c>
      <c r="Q900">
        <v>0</v>
      </c>
    </row>
    <row r="901" spans="1:17" x14ac:dyDescent="0.25">
      <c r="A901" t="s">
        <v>15863</v>
      </c>
      <c r="B901" t="s">
        <v>72</v>
      </c>
      <c r="C901" t="s">
        <v>221</v>
      </c>
      <c r="D901" t="s">
        <v>526</v>
      </c>
      <c r="E901" t="s">
        <v>563</v>
      </c>
      <c r="F901" t="s">
        <v>395</v>
      </c>
      <c r="G901">
        <v>0</v>
      </c>
      <c r="H901">
        <v>0</v>
      </c>
      <c r="I901">
        <v>0</v>
      </c>
      <c r="J901">
        <v>0</v>
      </c>
      <c r="K901">
        <v>0</v>
      </c>
      <c r="L901">
        <v>0</v>
      </c>
      <c r="M901">
        <v>0</v>
      </c>
      <c r="N901">
        <v>23</v>
      </c>
      <c r="O901">
        <v>22</v>
      </c>
      <c r="P901">
        <v>1</v>
      </c>
      <c r="Q901">
        <v>0</v>
      </c>
    </row>
    <row r="902" spans="1:17" x14ac:dyDescent="0.25">
      <c r="A902" t="s">
        <v>15864</v>
      </c>
      <c r="B902" t="s">
        <v>72</v>
      </c>
      <c r="C902" t="s">
        <v>221</v>
      </c>
      <c r="D902" t="s">
        <v>526</v>
      </c>
      <c r="E902" t="s">
        <v>563</v>
      </c>
      <c r="F902" t="s">
        <v>525</v>
      </c>
      <c r="G902">
        <v>39</v>
      </c>
      <c r="H902">
        <v>0</v>
      </c>
      <c r="I902">
        <v>0</v>
      </c>
      <c r="J902">
        <v>0</v>
      </c>
      <c r="K902">
        <v>0</v>
      </c>
      <c r="L902">
        <v>0</v>
      </c>
      <c r="M902">
        <v>0</v>
      </c>
      <c r="N902">
        <v>0</v>
      </c>
      <c r="O902">
        <v>0</v>
      </c>
      <c r="P902">
        <v>0</v>
      </c>
      <c r="Q902">
        <v>0</v>
      </c>
    </row>
    <row r="903" spans="1:17" x14ac:dyDescent="0.25">
      <c r="A903" t="s">
        <v>21638</v>
      </c>
      <c r="B903" t="s">
        <v>72</v>
      </c>
      <c r="C903" t="s">
        <v>221</v>
      </c>
      <c r="D903" t="s">
        <v>526</v>
      </c>
      <c r="E903" t="s">
        <v>21471</v>
      </c>
      <c r="F903" t="s">
        <v>396</v>
      </c>
      <c r="G903">
        <v>0</v>
      </c>
      <c r="H903">
        <v>65</v>
      </c>
      <c r="I903">
        <v>9</v>
      </c>
      <c r="J903">
        <v>47</v>
      </c>
      <c r="K903">
        <v>5</v>
      </c>
      <c r="L903">
        <v>4</v>
      </c>
      <c r="M903">
        <v>0</v>
      </c>
      <c r="N903">
        <v>0</v>
      </c>
      <c r="O903">
        <v>0</v>
      </c>
      <c r="P903">
        <v>0</v>
      </c>
      <c r="Q903">
        <v>0</v>
      </c>
    </row>
    <row r="904" spans="1:17" x14ac:dyDescent="0.25">
      <c r="A904" t="s">
        <v>21639</v>
      </c>
      <c r="B904" t="s">
        <v>72</v>
      </c>
      <c r="C904" t="s">
        <v>221</v>
      </c>
      <c r="D904" t="s">
        <v>526</v>
      </c>
      <c r="E904" t="s">
        <v>21471</v>
      </c>
      <c r="F904" t="s">
        <v>4236</v>
      </c>
      <c r="G904">
        <v>0</v>
      </c>
      <c r="H904">
        <v>65</v>
      </c>
      <c r="I904">
        <v>9</v>
      </c>
      <c r="J904">
        <v>47</v>
      </c>
      <c r="K904">
        <v>4</v>
      </c>
      <c r="L904">
        <v>5</v>
      </c>
      <c r="M904">
        <v>0</v>
      </c>
      <c r="N904">
        <v>0</v>
      </c>
      <c r="O904">
        <v>0</v>
      </c>
      <c r="P904">
        <v>0</v>
      </c>
      <c r="Q904">
        <v>0</v>
      </c>
    </row>
    <row r="905" spans="1:17" x14ac:dyDescent="0.25">
      <c r="A905" t="s">
        <v>21640</v>
      </c>
      <c r="B905" t="s">
        <v>72</v>
      </c>
      <c r="C905" t="s">
        <v>221</v>
      </c>
      <c r="D905" t="s">
        <v>526</v>
      </c>
      <c r="E905" t="s">
        <v>21471</v>
      </c>
      <c r="F905" t="s">
        <v>4238</v>
      </c>
      <c r="G905">
        <v>0</v>
      </c>
      <c r="H905">
        <v>0</v>
      </c>
      <c r="I905">
        <v>0</v>
      </c>
      <c r="J905">
        <v>0</v>
      </c>
      <c r="K905">
        <v>0</v>
      </c>
      <c r="L905">
        <v>0</v>
      </c>
      <c r="M905">
        <v>65</v>
      </c>
      <c r="N905">
        <v>0</v>
      </c>
      <c r="O905">
        <v>0</v>
      </c>
      <c r="P905">
        <v>0</v>
      </c>
      <c r="Q905">
        <v>0</v>
      </c>
    </row>
    <row r="906" spans="1:17" x14ac:dyDescent="0.25">
      <c r="A906" t="s">
        <v>21641</v>
      </c>
      <c r="B906" t="s">
        <v>72</v>
      </c>
      <c r="C906" t="s">
        <v>221</v>
      </c>
      <c r="D906" t="s">
        <v>526</v>
      </c>
      <c r="E906" t="s">
        <v>21471</v>
      </c>
      <c r="F906" t="s">
        <v>397</v>
      </c>
      <c r="G906">
        <v>0</v>
      </c>
      <c r="H906">
        <v>65</v>
      </c>
      <c r="I906">
        <v>9</v>
      </c>
      <c r="J906">
        <v>47</v>
      </c>
      <c r="K906">
        <v>4</v>
      </c>
      <c r="L906">
        <v>5</v>
      </c>
      <c r="M906">
        <v>0</v>
      </c>
      <c r="N906">
        <v>0</v>
      </c>
      <c r="O906">
        <v>0</v>
      </c>
      <c r="P906">
        <v>0</v>
      </c>
      <c r="Q906">
        <v>0</v>
      </c>
    </row>
    <row r="907" spans="1:17" x14ac:dyDescent="0.25">
      <c r="A907" t="s">
        <v>21642</v>
      </c>
      <c r="B907" t="s">
        <v>72</v>
      </c>
      <c r="C907" t="s">
        <v>221</v>
      </c>
      <c r="D907" t="s">
        <v>526</v>
      </c>
      <c r="E907" t="s">
        <v>21471</v>
      </c>
      <c r="F907" t="s">
        <v>398</v>
      </c>
      <c r="G907">
        <v>0</v>
      </c>
      <c r="H907">
        <v>65</v>
      </c>
      <c r="I907">
        <v>9</v>
      </c>
      <c r="J907">
        <v>47</v>
      </c>
      <c r="K907">
        <v>4</v>
      </c>
      <c r="L907">
        <v>5</v>
      </c>
      <c r="M907">
        <v>0</v>
      </c>
      <c r="N907">
        <v>0</v>
      </c>
      <c r="O907">
        <v>0</v>
      </c>
      <c r="P907">
        <v>0</v>
      </c>
      <c r="Q907">
        <v>0</v>
      </c>
    </row>
    <row r="908" spans="1:17" x14ac:dyDescent="0.25">
      <c r="A908" t="s">
        <v>21643</v>
      </c>
      <c r="B908" t="s">
        <v>72</v>
      </c>
      <c r="C908" t="s">
        <v>221</v>
      </c>
      <c r="D908" t="s">
        <v>526</v>
      </c>
      <c r="E908" t="s">
        <v>21471</v>
      </c>
      <c r="F908" t="s">
        <v>4242</v>
      </c>
      <c r="G908">
        <v>0</v>
      </c>
      <c r="H908">
        <v>0</v>
      </c>
      <c r="I908">
        <v>0</v>
      </c>
      <c r="J908">
        <v>0</v>
      </c>
      <c r="K908">
        <v>0</v>
      </c>
      <c r="L908">
        <v>0</v>
      </c>
      <c r="M908">
        <v>65</v>
      </c>
      <c r="N908">
        <v>0</v>
      </c>
      <c r="O908">
        <v>0</v>
      </c>
      <c r="P908">
        <v>0</v>
      </c>
      <c r="Q908">
        <v>0</v>
      </c>
    </row>
    <row r="909" spans="1:17" x14ac:dyDescent="0.25">
      <c r="A909" t="s">
        <v>21644</v>
      </c>
      <c r="B909" t="s">
        <v>74</v>
      </c>
      <c r="C909" t="s">
        <v>110</v>
      </c>
      <c r="D909" t="s">
        <v>526</v>
      </c>
      <c r="E909" t="s">
        <v>21471</v>
      </c>
      <c r="F909" t="s">
        <v>4236</v>
      </c>
      <c r="G909">
        <v>0</v>
      </c>
      <c r="H909">
        <v>27</v>
      </c>
      <c r="I909">
        <v>0</v>
      </c>
      <c r="J909">
        <v>20</v>
      </c>
      <c r="K909">
        <v>5</v>
      </c>
      <c r="L909">
        <v>2</v>
      </c>
      <c r="M909">
        <v>0</v>
      </c>
      <c r="N909">
        <v>0</v>
      </c>
      <c r="O909">
        <v>0</v>
      </c>
      <c r="P909">
        <v>0</v>
      </c>
      <c r="Q909">
        <v>0</v>
      </c>
    </row>
    <row r="910" spans="1:17" x14ac:dyDescent="0.25">
      <c r="A910" t="s">
        <v>21645</v>
      </c>
      <c r="B910" t="s">
        <v>74</v>
      </c>
      <c r="C910" t="s">
        <v>110</v>
      </c>
      <c r="D910" t="s">
        <v>526</v>
      </c>
      <c r="E910" t="s">
        <v>21471</v>
      </c>
      <c r="F910" t="s">
        <v>4238</v>
      </c>
      <c r="G910">
        <v>0</v>
      </c>
      <c r="H910">
        <v>0</v>
      </c>
      <c r="I910">
        <v>0</v>
      </c>
      <c r="J910">
        <v>0</v>
      </c>
      <c r="K910">
        <v>0</v>
      </c>
      <c r="L910">
        <v>0</v>
      </c>
      <c r="M910">
        <v>27</v>
      </c>
      <c r="N910">
        <v>0</v>
      </c>
      <c r="O910">
        <v>0</v>
      </c>
      <c r="P910">
        <v>0</v>
      </c>
      <c r="Q910">
        <v>0</v>
      </c>
    </row>
    <row r="911" spans="1:17" x14ac:dyDescent="0.25">
      <c r="A911" t="s">
        <v>21646</v>
      </c>
      <c r="B911" t="s">
        <v>74</v>
      </c>
      <c r="C911" t="s">
        <v>110</v>
      </c>
      <c r="D911" t="s">
        <v>526</v>
      </c>
      <c r="E911" t="s">
        <v>21471</v>
      </c>
      <c r="F911" t="s">
        <v>397</v>
      </c>
      <c r="G911">
        <v>0</v>
      </c>
      <c r="H911">
        <v>27</v>
      </c>
      <c r="I911">
        <v>0</v>
      </c>
      <c r="J911">
        <v>20</v>
      </c>
      <c r="K911">
        <v>5</v>
      </c>
      <c r="L911">
        <v>2</v>
      </c>
      <c r="M911">
        <v>0</v>
      </c>
      <c r="N911">
        <v>0</v>
      </c>
      <c r="O911">
        <v>0</v>
      </c>
      <c r="P911">
        <v>0</v>
      </c>
      <c r="Q911">
        <v>0</v>
      </c>
    </row>
    <row r="912" spans="1:17" x14ac:dyDescent="0.25">
      <c r="A912" t="s">
        <v>21647</v>
      </c>
      <c r="B912" t="s">
        <v>74</v>
      </c>
      <c r="C912" t="s">
        <v>110</v>
      </c>
      <c r="D912" t="s">
        <v>526</v>
      </c>
      <c r="E912" t="s">
        <v>21471</v>
      </c>
      <c r="F912" t="s">
        <v>398</v>
      </c>
      <c r="G912">
        <v>0</v>
      </c>
      <c r="H912">
        <v>27</v>
      </c>
      <c r="I912">
        <v>0</v>
      </c>
      <c r="J912">
        <v>20</v>
      </c>
      <c r="K912">
        <v>5</v>
      </c>
      <c r="L912">
        <v>2</v>
      </c>
      <c r="M912">
        <v>0</v>
      </c>
      <c r="N912">
        <v>0</v>
      </c>
      <c r="O912">
        <v>0</v>
      </c>
      <c r="P912">
        <v>0</v>
      </c>
      <c r="Q912">
        <v>0</v>
      </c>
    </row>
    <row r="913" spans="1:17" x14ac:dyDescent="0.25">
      <c r="A913" t="s">
        <v>21648</v>
      </c>
      <c r="B913" t="s">
        <v>74</v>
      </c>
      <c r="C913" t="s">
        <v>110</v>
      </c>
      <c r="D913" t="s">
        <v>526</v>
      </c>
      <c r="E913" t="s">
        <v>21471</v>
      </c>
      <c r="F913" t="s">
        <v>4242</v>
      </c>
      <c r="G913">
        <v>0</v>
      </c>
      <c r="H913">
        <v>0</v>
      </c>
      <c r="I913">
        <v>0</v>
      </c>
      <c r="J913">
        <v>0</v>
      </c>
      <c r="K913">
        <v>0</v>
      </c>
      <c r="L913">
        <v>0</v>
      </c>
      <c r="M913">
        <v>27</v>
      </c>
      <c r="N913">
        <v>0</v>
      </c>
      <c r="O913">
        <v>0</v>
      </c>
      <c r="P913">
        <v>0</v>
      </c>
      <c r="Q913">
        <v>0</v>
      </c>
    </row>
    <row r="914" spans="1:17" x14ac:dyDescent="0.25">
      <c r="A914" t="s">
        <v>21649</v>
      </c>
      <c r="B914" t="s">
        <v>74</v>
      </c>
      <c r="C914" t="s">
        <v>110</v>
      </c>
      <c r="D914" t="s">
        <v>526</v>
      </c>
      <c r="E914" t="s">
        <v>21471</v>
      </c>
      <c r="F914" t="s">
        <v>399</v>
      </c>
      <c r="G914">
        <v>0</v>
      </c>
      <c r="H914">
        <v>27</v>
      </c>
      <c r="I914">
        <v>0</v>
      </c>
      <c r="J914">
        <v>20</v>
      </c>
      <c r="K914">
        <v>6</v>
      </c>
      <c r="L914">
        <v>1</v>
      </c>
      <c r="M914">
        <v>0</v>
      </c>
      <c r="N914">
        <v>0</v>
      </c>
      <c r="O914">
        <v>0</v>
      </c>
      <c r="P914">
        <v>0</v>
      </c>
      <c r="Q914">
        <v>0</v>
      </c>
    </row>
    <row r="915" spans="1:17" x14ac:dyDescent="0.25">
      <c r="A915" t="s">
        <v>21650</v>
      </c>
      <c r="B915" t="s">
        <v>74</v>
      </c>
      <c r="C915" t="s">
        <v>110</v>
      </c>
      <c r="D915" t="s">
        <v>526</v>
      </c>
      <c r="E915" t="s">
        <v>21471</v>
      </c>
      <c r="F915" t="s">
        <v>4245</v>
      </c>
      <c r="G915">
        <v>0</v>
      </c>
      <c r="H915">
        <v>0</v>
      </c>
      <c r="I915">
        <v>0</v>
      </c>
      <c r="J915">
        <v>0</v>
      </c>
      <c r="K915">
        <v>0</v>
      </c>
      <c r="L915">
        <v>0</v>
      </c>
      <c r="M915">
        <v>27</v>
      </c>
      <c r="N915">
        <v>0</v>
      </c>
      <c r="O915">
        <v>0</v>
      </c>
      <c r="P915">
        <v>0</v>
      </c>
      <c r="Q915">
        <v>0</v>
      </c>
    </row>
    <row r="916" spans="1:17" x14ac:dyDescent="0.25">
      <c r="A916" t="s">
        <v>21651</v>
      </c>
      <c r="B916" t="s">
        <v>74</v>
      </c>
      <c r="C916" t="s">
        <v>110</v>
      </c>
      <c r="D916" t="s">
        <v>526</v>
      </c>
      <c r="E916" t="s">
        <v>21471</v>
      </c>
      <c r="F916" t="s">
        <v>394</v>
      </c>
      <c r="G916">
        <v>0</v>
      </c>
      <c r="H916">
        <v>0</v>
      </c>
      <c r="I916">
        <v>0</v>
      </c>
      <c r="J916">
        <v>0</v>
      </c>
      <c r="K916">
        <v>0</v>
      </c>
      <c r="L916">
        <v>0</v>
      </c>
      <c r="M916">
        <v>0</v>
      </c>
      <c r="N916">
        <v>6</v>
      </c>
      <c r="O916">
        <v>6</v>
      </c>
      <c r="P916">
        <v>0</v>
      </c>
      <c r="Q916">
        <v>0</v>
      </c>
    </row>
    <row r="917" spans="1:17" x14ac:dyDescent="0.25">
      <c r="A917" t="s">
        <v>21652</v>
      </c>
      <c r="B917" t="s">
        <v>74</v>
      </c>
      <c r="C917" t="s">
        <v>110</v>
      </c>
      <c r="D917" t="s">
        <v>526</v>
      </c>
      <c r="E917" t="s">
        <v>21471</v>
      </c>
      <c r="F917" t="s">
        <v>395</v>
      </c>
      <c r="G917">
        <v>0</v>
      </c>
      <c r="H917">
        <v>0</v>
      </c>
      <c r="I917">
        <v>0</v>
      </c>
      <c r="J917">
        <v>0</v>
      </c>
      <c r="K917">
        <v>0</v>
      </c>
      <c r="L917">
        <v>0</v>
      </c>
      <c r="M917">
        <v>0</v>
      </c>
      <c r="N917">
        <v>3</v>
      </c>
      <c r="O917">
        <v>3</v>
      </c>
      <c r="P917">
        <v>0</v>
      </c>
      <c r="Q917">
        <v>0</v>
      </c>
    </row>
    <row r="918" spans="1:17" x14ac:dyDescent="0.25">
      <c r="A918" t="s">
        <v>21653</v>
      </c>
      <c r="B918" t="s">
        <v>74</v>
      </c>
      <c r="C918" t="s">
        <v>110</v>
      </c>
      <c r="D918" t="s">
        <v>526</v>
      </c>
      <c r="E918" t="s">
        <v>21471</v>
      </c>
      <c r="F918" t="s">
        <v>525</v>
      </c>
      <c r="G918">
        <v>27</v>
      </c>
      <c r="H918">
        <v>0</v>
      </c>
      <c r="I918">
        <v>0</v>
      </c>
      <c r="J918">
        <v>0</v>
      </c>
      <c r="K918">
        <v>0</v>
      </c>
      <c r="L918">
        <v>0</v>
      </c>
      <c r="M918">
        <v>0</v>
      </c>
      <c r="N918">
        <v>0</v>
      </c>
      <c r="O918">
        <v>0</v>
      </c>
      <c r="P918">
        <v>0</v>
      </c>
      <c r="Q918">
        <v>0</v>
      </c>
    </row>
    <row r="919" spans="1:17" x14ac:dyDescent="0.25">
      <c r="A919" t="s">
        <v>15528</v>
      </c>
      <c r="B919" t="s">
        <v>74</v>
      </c>
      <c r="C919" t="s">
        <v>110</v>
      </c>
      <c r="D919" t="s">
        <v>12971</v>
      </c>
      <c r="E919" t="s">
        <v>563</v>
      </c>
      <c r="F919" t="s">
        <v>525</v>
      </c>
      <c r="G919">
        <v>1</v>
      </c>
      <c r="H919">
        <v>0</v>
      </c>
      <c r="I919">
        <v>0</v>
      </c>
      <c r="J919">
        <v>0</v>
      </c>
      <c r="K919">
        <v>0</v>
      </c>
      <c r="L919">
        <v>0</v>
      </c>
      <c r="M919">
        <v>0</v>
      </c>
      <c r="N919">
        <v>0</v>
      </c>
      <c r="O919">
        <v>0</v>
      </c>
      <c r="P919">
        <v>0</v>
      </c>
      <c r="Q919">
        <v>0</v>
      </c>
    </row>
    <row r="920" spans="1:17" x14ac:dyDescent="0.25">
      <c r="A920" t="s">
        <v>21654</v>
      </c>
      <c r="B920" t="s">
        <v>74</v>
      </c>
      <c r="C920" t="s">
        <v>110</v>
      </c>
      <c r="D920" t="s">
        <v>12971</v>
      </c>
      <c r="E920" t="s">
        <v>21471</v>
      </c>
      <c r="F920" t="s">
        <v>525</v>
      </c>
      <c r="G920">
        <v>3</v>
      </c>
      <c r="H920">
        <v>0</v>
      </c>
      <c r="I920">
        <v>0</v>
      </c>
      <c r="J920">
        <v>0</v>
      </c>
      <c r="K920">
        <v>0</v>
      </c>
      <c r="L920">
        <v>0</v>
      </c>
      <c r="M920">
        <v>0</v>
      </c>
      <c r="N920">
        <v>0</v>
      </c>
      <c r="O920">
        <v>0</v>
      </c>
      <c r="P920">
        <v>0</v>
      </c>
      <c r="Q920">
        <v>0</v>
      </c>
    </row>
    <row r="921" spans="1:17" x14ac:dyDescent="0.25">
      <c r="A921" t="s">
        <v>15529</v>
      </c>
      <c r="B921" t="s">
        <v>74</v>
      </c>
      <c r="C921" t="s">
        <v>111</v>
      </c>
      <c r="D921" t="s">
        <v>529</v>
      </c>
      <c r="E921" t="s">
        <v>563</v>
      </c>
      <c r="F921" t="s">
        <v>525</v>
      </c>
      <c r="G921">
        <v>1</v>
      </c>
      <c r="H921">
        <v>0</v>
      </c>
      <c r="I921">
        <v>0</v>
      </c>
      <c r="J921">
        <v>0</v>
      </c>
      <c r="K921">
        <v>0</v>
      </c>
      <c r="L921">
        <v>0</v>
      </c>
      <c r="M921">
        <v>0</v>
      </c>
      <c r="N921">
        <v>0</v>
      </c>
      <c r="O921">
        <v>0</v>
      </c>
      <c r="P921">
        <v>0</v>
      </c>
      <c r="Q921">
        <v>0</v>
      </c>
    </row>
    <row r="922" spans="1:17" x14ac:dyDescent="0.25">
      <c r="A922" t="s">
        <v>15530</v>
      </c>
      <c r="B922" t="s">
        <v>74</v>
      </c>
      <c r="C922" t="s">
        <v>111</v>
      </c>
      <c r="D922" t="s">
        <v>526</v>
      </c>
      <c r="E922" t="s">
        <v>563</v>
      </c>
      <c r="F922" t="s">
        <v>396</v>
      </c>
      <c r="G922">
        <v>0</v>
      </c>
      <c r="H922">
        <v>1</v>
      </c>
      <c r="I922">
        <v>0</v>
      </c>
      <c r="J922">
        <v>1</v>
      </c>
      <c r="K922">
        <v>0</v>
      </c>
      <c r="L922">
        <v>0</v>
      </c>
      <c r="M922">
        <v>0</v>
      </c>
      <c r="N922">
        <v>0</v>
      </c>
      <c r="O922">
        <v>0</v>
      </c>
      <c r="P922">
        <v>0</v>
      </c>
      <c r="Q922">
        <v>0</v>
      </c>
    </row>
    <row r="923" spans="1:17" x14ac:dyDescent="0.25">
      <c r="A923" t="s">
        <v>15531</v>
      </c>
      <c r="B923" t="s">
        <v>74</v>
      </c>
      <c r="C923" t="s">
        <v>111</v>
      </c>
      <c r="D923" t="s">
        <v>526</v>
      </c>
      <c r="E923" t="s">
        <v>563</v>
      </c>
      <c r="F923" t="s">
        <v>4236</v>
      </c>
      <c r="G923">
        <v>0</v>
      </c>
      <c r="H923">
        <v>1</v>
      </c>
      <c r="I923">
        <v>0</v>
      </c>
      <c r="J923">
        <v>1</v>
      </c>
      <c r="K923">
        <v>0</v>
      </c>
      <c r="L923">
        <v>0</v>
      </c>
      <c r="M923">
        <v>0</v>
      </c>
      <c r="N923">
        <v>0</v>
      </c>
      <c r="O923">
        <v>0</v>
      </c>
      <c r="P923">
        <v>0</v>
      </c>
      <c r="Q923">
        <v>0</v>
      </c>
    </row>
    <row r="924" spans="1:17" x14ac:dyDescent="0.25">
      <c r="A924" t="s">
        <v>15532</v>
      </c>
      <c r="B924" t="s">
        <v>74</v>
      </c>
      <c r="C924" t="s">
        <v>111</v>
      </c>
      <c r="D924" t="s">
        <v>526</v>
      </c>
      <c r="E924" t="s">
        <v>563</v>
      </c>
      <c r="F924" t="s">
        <v>4238</v>
      </c>
      <c r="G924">
        <v>0</v>
      </c>
      <c r="H924">
        <v>0</v>
      </c>
      <c r="I924">
        <v>0</v>
      </c>
      <c r="J924">
        <v>0</v>
      </c>
      <c r="K924">
        <v>0</v>
      </c>
      <c r="L924">
        <v>0</v>
      </c>
      <c r="M924">
        <v>1</v>
      </c>
      <c r="N924">
        <v>0</v>
      </c>
      <c r="O924">
        <v>0</v>
      </c>
      <c r="P924">
        <v>0</v>
      </c>
      <c r="Q924">
        <v>0</v>
      </c>
    </row>
    <row r="925" spans="1:17" x14ac:dyDescent="0.25">
      <c r="A925" t="s">
        <v>15533</v>
      </c>
      <c r="B925" t="s">
        <v>74</v>
      </c>
      <c r="C925" t="s">
        <v>111</v>
      </c>
      <c r="D925" t="s">
        <v>526</v>
      </c>
      <c r="E925" t="s">
        <v>563</v>
      </c>
      <c r="F925" t="s">
        <v>397</v>
      </c>
      <c r="G925">
        <v>0</v>
      </c>
      <c r="H925">
        <v>1</v>
      </c>
      <c r="I925">
        <v>0</v>
      </c>
      <c r="J925">
        <v>1</v>
      </c>
      <c r="K925">
        <v>0</v>
      </c>
      <c r="L925">
        <v>0</v>
      </c>
      <c r="M925">
        <v>0</v>
      </c>
      <c r="N925">
        <v>0</v>
      </c>
      <c r="O925">
        <v>0</v>
      </c>
      <c r="P925">
        <v>0</v>
      </c>
      <c r="Q925">
        <v>0</v>
      </c>
    </row>
    <row r="926" spans="1:17" x14ac:dyDescent="0.25">
      <c r="A926" t="s">
        <v>15534</v>
      </c>
      <c r="B926" t="s">
        <v>74</v>
      </c>
      <c r="C926" t="s">
        <v>111</v>
      </c>
      <c r="D926" t="s">
        <v>526</v>
      </c>
      <c r="E926" t="s">
        <v>563</v>
      </c>
      <c r="F926" t="s">
        <v>398</v>
      </c>
      <c r="G926">
        <v>0</v>
      </c>
      <c r="H926">
        <v>1</v>
      </c>
      <c r="I926">
        <v>0</v>
      </c>
      <c r="J926">
        <v>1</v>
      </c>
      <c r="K926">
        <v>0</v>
      </c>
      <c r="L926">
        <v>0</v>
      </c>
      <c r="M926">
        <v>0</v>
      </c>
      <c r="N926">
        <v>0</v>
      </c>
      <c r="O926">
        <v>0</v>
      </c>
      <c r="P926">
        <v>0</v>
      </c>
      <c r="Q926">
        <v>0</v>
      </c>
    </row>
    <row r="927" spans="1:17" x14ac:dyDescent="0.25">
      <c r="A927" t="s">
        <v>15535</v>
      </c>
      <c r="B927" t="s">
        <v>74</v>
      </c>
      <c r="C927" t="s">
        <v>111</v>
      </c>
      <c r="D927" t="s">
        <v>526</v>
      </c>
      <c r="E927" t="s">
        <v>563</v>
      </c>
      <c r="F927" t="s">
        <v>4242</v>
      </c>
      <c r="G927">
        <v>0</v>
      </c>
      <c r="H927">
        <v>0</v>
      </c>
      <c r="I927">
        <v>0</v>
      </c>
      <c r="J927">
        <v>0</v>
      </c>
      <c r="K927">
        <v>0</v>
      </c>
      <c r="L927">
        <v>0</v>
      </c>
      <c r="M927">
        <v>1</v>
      </c>
      <c r="N927">
        <v>0</v>
      </c>
      <c r="O927">
        <v>0</v>
      </c>
      <c r="P927">
        <v>0</v>
      </c>
      <c r="Q927">
        <v>0</v>
      </c>
    </row>
    <row r="928" spans="1:17" x14ac:dyDescent="0.25">
      <c r="A928" t="s">
        <v>15536</v>
      </c>
      <c r="B928" t="s">
        <v>74</v>
      </c>
      <c r="C928" t="s">
        <v>111</v>
      </c>
      <c r="D928" t="s">
        <v>526</v>
      </c>
      <c r="E928" t="s">
        <v>563</v>
      </c>
      <c r="F928" t="s">
        <v>399</v>
      </c>
      <c r="G928">
        <v>0</v>
      </c>
      <c r="H928">
        <v>1</v>
      </c>
      <c r="I928">
        <v>0</v>
      </c>
      <c r="J928">
        <v>1</v>
      </c>
      <c r="K928">
        <v>0</v>
      </c>
      <c r="L928">
        <v>0</v>
      </c>
      <c r="M928">
        <v>0</v>
      </c>
      <c r="N928">
        <v>0</v>
      </c>
      <c r="O928">
        <v>0</v>
      </c>
      <c r="P928">
        <v>0</v>
      </c>
      <c r="Q928">
        <v>0</v>
      </c>
    </row>
    <row r="929" spans="1:17" x14ac:dyDescent="0.25">
      <c r="A929" t="s">
        <v>15537</v>
      </c>
      <c r="B929" t="s">
        <v>74</v>
      </c>
      <c r="C929" t="s">
        <v>111</v>
      </c>
      <c r="D929" t="s">
        <v>526</v>
      </c>
      <c r="E929" t="s">
        <v>563</v>
      </c>
      <c r="F929" t="s">
        <v>4245</v>
      </c>
      <c r="G929">
        <v>0</v>
      </c>
      <c r="H929">
        <v>0</v>
      </c>
      <c r="I929">
        <v>0</v>
      </c>
      <c r="J929">
        <v>0</v>
      </c>
      <c r="K929">
        <v>0</v>
      </c>
      <c r="L929">
        <v>0</v>
      </c>
      <c r="M929">
        <v>1</v>
      </c>
      <c r="N929">
        <v>0</v>
      </c>
      <c r="O929">
        <v>0</v>
      </c>
      <c r="P929">
        <v>0</v>
      </c>
      <c r="Q929">
        <v>0</v>
      </c>
    </row>
    <row r="930" spans="1:17" x14ac:dyDescent="0.25">
      <c r="A930" t="s">
        <v>15538</v>
      </c>
      <c r="B930" t="s">
        <v>74</v>
      </c>
      <c r="C930" t="s">
        <v>111</v>
      </c>
      <c r="D930" t="s">
        <v>526</v>
      </c>
      <c r="E930" t="s">
        <v>563</v>
      </c>
      <c r="F930" t="s">
        <v>394</v>
      </c>
      <c r="G930">
        <v>0</v>
      </c>
      <c r="H930">
        <v>0</v>
      </c>
      <c r="I930">
        <v>0</v>
      </c>
      <c r="J930">
        <v>0</v>
      </c>
      <c r="K930">
        <v>0</v>
      </c>
      <c r="L930">
        <v>0</v>
      </c>
      <c r="M930">
        <v>0</v>
      </c>
      <c r="N930">
        <v>0</v>
      </c>
      <c r="O930">
        <v>0</v>
      </c>
      <c r="P930">
        <v>0</v>
      </c>
      <c r="Q930">
        <v>0</v>
      </c>
    </row>
    <row r="931" spans="1:17" x14ac:dyDescent="0.25">
      <c r="A931" t="s">
        <v>15539</v>
      </c>
      <c r="B931" t="s">
        <v>74</v>
      </c>
      <c r="C931" t="s">
        <v>111</v>
      </c>
      <c r="D931" t="s">
        <v>526</v>
      </c>
      <c r="E931" t="s">
        <v>563</v>
      </c>
      <c r="F931" t="s">
        <v>395</v>
      </c>
      <c r="G931">
        <v>0</v>
      </c>
      <c r="H931">
        <v>0</v>
      </c>
      <c r="I931">
        <v>0</v>
      </c>
      <c r="J931">
        <v>0</v>
      </c>
      <c r="K931">
        <v>0</v>
      </c>
      <c r="L931">
        <v>0</v>
      </c>
      <c r="M931">
        <v>0</v>
      </c>
      <c r="N931">
        <v>0</v>
      </c>
      <c r="O931">
        <v>0</v>
      </c>
      <c r="P931">
        <v>0</v>
      </c>
      <c r="Q931">
        <v>0</v>
      </c>
    </row>
    <row r="932" spans="1:17" x14ac:dyDescent="0.25">
      <c r="A932" t="s">
        <v>15540</v>
      </c>
      <c r="B932" t="s">
        <v>74</v>
      </c>
      <c r="C932" t="s">
        <v>111</v>
      </c>
      <c r="D932" t="s">
        <v>526</v>
      </c>
      <c r="E932" t="s">
        <v>563</v>
      </c>
      <c r="F932" t="s">
        <v>525</v>
      </c>
      <c r="G932">
        <v>1</v>
      </c>
      <c r="H932">
        <v>0</v>
      </c>
      <c r="I932">
        <v>0</v>
      </c>
      <c r="J932">
        <v>0</v>
      </c>
      <c r="K932">
        <v>0</v>
      </c>
      <c r="L932">
        <v>0</v>
      </c>
      <c r="M932">
        <v>0</v>
      </c>
      <c r="N932">
        <v>0</v>
      </c>
      <c r="O932">
        <v>0</v>
      </c>
      <c r="P932">
        <v>0</v>
      </c>
      <c r="Q932">
        <v>0</v>
      </c>
    </row>
    <row r="933" spans="1:17" x14ac:dyDescent="0.25">
      <c r="A933" t="s">
        <v>21655</v>
      </c>
      <c r="B933" t="s">
        <v>74</v>
      </c>
      <c r="C933" t="s">
        <v>111</v>
      </c>
      <c r="D933" t="s">
        <v>526</v>
      </c>
      <c r="E933" t="s">
        <v>21471</v>
      </c>
      <c r="F933" t="s">
        <v>396</v>
      </c>
      <c r="G933">
        <v>0</v>
      </c>
      <c r="H933">
        <v>4</v>
      </c>
      <c r="I933">
        <v>0</v>
      </c>
      <c r="J933">
        <v>4</v>
      </c>
      <c r="K933">
        <v>0</v>
      </c>
      <c r="L933">
        <v>0</v>
      </c>
      <c r="M933">
        <v>0</v>
      </c>
      <c r="N933">
        <v>0</v>
      </c>
      <c r="O933">
        <v>0</v>
      </c>
      <c r="P933">
        <v>0</v>
      </c>
      <c r="Q933">
        <v>0</v>
      </c>
    </row>
    <row r="934" spans="1:17" x14ac:dyDescent="0.25">
      <c r="A934" t="s">
        <v>21656</v>
      </c>
      <c r="B934" t="s">
        <v>74</v>
      </c>
      <c r="C934" t="s">
        <v>111</v>
      </c>
      <c r="D934" t="s">
        <v>526</v>
      </c>
      <c r="E934" t="s">
        <v>21471</v>
      </c>
      <c r="F934" t="s">
        <v>4236</v>
      </c>
      <c r="G934">
        <v>0</v>
      </c>
      <c r="H934">
        <v>4</v>
      </c>
      <c r="I934">
        <v>0</v>
      </c>
      <c r="J934">
        <v>4</v>
      </c>
      <c r="K934">
        <v>0</v>
      </c>
      <c r="L934">
        <v>0</v>
      </c>
      <c r="M934">
        <v>0</v>
      </c>
      <c r="N934">
        <v>0</v>
      </c>
      <c r="O934">
        <v>0</v>
      </c>
      <c r="P934">
        <v>0</v>
      </c>
      <c r="Q934">
        <v>0</v>
      </c>
    </row>
    <row r="935" spans="1:17" x14ac:dyDescent="0.25">
      <c r="A935" t="s">
        <v>22205</v>
      </c>
      <c r="B935" t="s">
        <v>74</v>
      </c>
      <c r="C935" t="s">
        <v>117</v>
      </c>
      <c r="D935" t="s">
        <v>526</v>
      </c>
      <c r="E935" t="s">
        <v>21471</v>
      </c>
      <c r="F935" t="s">
        <v>4245</v>
      </c>
      <c r="G935">
        <v>0</v>
      </c>
      <c r="H935">
        <v>0</v>
      </c>
      <c r="I935">
        <v>0</v>
      </c>
      <c r="J935">
        <v>0</v>
      </c>
      <c r="K935">
        <v>0</v>
      </c>
      <c r="L935">
        <v>0</v>
      </c>
      <c r="M935">
        <v>19</v>
      </c>
      <c r="N935">
        <v>0</v>
      </c>
      <c r="O935">
        <v>0</v>
      </c>
      <c r="P935">
        <v>0</v>
      </c>
      <c r="Q935">
        <v>0</v>
      </c>
    </row>
    <row r="936" spans="1:17" x14ac:dyDescent="0.25">
      <c r="A936" t="s">
        <v>13778</v>
      </c>
      <c r="B936" t="s">
        <v>74</v>
      </c>
      <c r="C936" t="s">
        <v>180</v>
      </c>
      <c r="D936" t="s">
        <v>526</v>
      </c>
      <c r="E936" t="s">
        <v>563</v>
      </c>
      <c r="F936" t="s">
        <v>4238</v>
      </c>
      <c r="G936">
        <v>0</v>
      </c>
      <c r="H936">
        <v>0</v>
      </c>
      <c r="I936">
        <v>0</v>
      </c>
      <c r="J936">
        <v>0</v>
      </c>
      <c r="K936">
        <v>0</v>
      </c>
      <c r="L936">
        <v>0</v>
      </c>
      <c r="M936">
        <v>7</v>
      </c>
      <c r="N936">
        <v>0</v>
      </c>
      <c r="O936">
        <v>0</v>
      </c>
      <c r="P936">
        <v>0</v>
      </c>
      <c r="Q936">
        <v>0</v>
      </c>
    </row>
    <row r="937" spans="1:17" x14ac:dyDescent="0.25">
      <c r="A937" t="s">
        <v>13779</v>
      </c>
      <c r="B937" t="s">
        <v>74</v>
      </c>
      <c r="C937" t="s">
        <v>180</v>
      </c>
      <c r="D937" t="s">
        <v>526</v>
      </c>
      <c r="E937" t="s">
        <v>563</v>
      </c>
      <c r="F937" t="s">
        <v>397</v>
      </c>
      <c r="G937">
        <v>0</v>
      </c>
      <c r="H937">
        <v>7</v>
      </c>
      <c r="I937">
        <v>0</v>
      </c>
      <c r="J937">
        <v>6</v>
      </c>
      <c r="K937">
        <v>0</v>
      </c>
      <c r="L937">
        <v>1</v>
      </c>
      <c r="M937">
        <v>0</v>
      </c>
      <c r="N937">
        <v>0</v>
      </c>
      <c r="O937">
        <v>0</v>
      </c>
      <c r="P937">
        <v>0</v>
      </c>
      <c r="Q937">
        <v>0</v>
      </c>
    </row>
    <row r="938" spans="1:17" x14ac:dyDescent="0.25">
      <c r="A938" t="s">
        <v>13780</v>
      </c>
      <c r="B938" t="s">
        <v>74</v>
      </c>
      <c r="C938" t="s">
        <v>180</v>
      </c>
      <c r="D938" t="s">
        <v>526</v>
      </c>
      <c r="E938" t="s">
        <v>563</v>
      </c>
      <c r="F938" t="s">
        <v>398</v>
      </c>
      <c r="G938">
        <v>0</v>
      </c>
      <c r="H938">
        <v>7</v>
      </c>
      <c r="I938">
        <v>0</v>
      </c>
      <c r="J938">
        <v>6</v>
      </c>
      <c r="K938">
        <v>0</v>
      </c>
      <c r="L938">
        <v>1</v>
      </c>
      <c r="M938">
        <v>0</v>
      </c>
      <c r="N938">
        <v>0</v>
      </c>
      <c r="O938">
        <v>0</v>
      </c>
      <c r="P938">
        <v>0</v>
      </c>
      <c r="Q938">
        <v>0</v>
      </c>
    </row>
    <row r="939" spans="1:17" x14ac:dyDescent="0.25">
      <c r="A939" t="s">
        <v>13781</v>
      </c>
      <c r="B939" t="s">
        <v>74</v>
      </c>
      <c r="C939" t="s">
        <v>180</v>
      </c>
      <c r="D939" t="s">
        <v>526</v>
      </c>
      <c r="E939" t="s">
        <v>563</v>
      </c>
      <c r="F939" t="s">
        <v>4242</v>
      </c>
      <c r="G939">
        <v>0</v>
      </c>
      <c r="H939">
        <v>0</v>
      </c>
      <c r="I939">
        <v>0</v>
      </c>
      <c r="J939">
        <v>0</v>
      </c>
      <c r="K939">
        <v>0</v>
      </c>
      <c r="L939">
        <v>0</v>
      </c>
      <c r="M939">
        <v>7</v>
      </c>
      <c r="N939">
        <v>0</v>
      </c>
      <c r="O939">
        <v>0</v>
      </c>
      <c r="P939">
        <v>0</v>
      </c>
      <c r="Q939">
        <v>0</v>
      </c>
    </row>
    <row r="940" spans="1:17" x14ac:dyDescent="0.25">
      <c r="A940" t="s">
        <v>13782</v>
      </c>
      <c r="B940" t="s">
        <v>74</v>
      </c>
      <c r="C940" t="s">
        <v>180</v>
      </c>
      <c r="D940" t="s">
        <v>526</v>
      </c>
      <c r="E940" t="s">
        <v>563</v>
      </c>
      <c r="F940" t="s">
        <v>399</v>
      </c>
      <c r="G940">
        <v>0</v>
      </c>
      <c r="H940">
        <v>7</v>
      </c>
      <c r="I940">
        <v>0</v>
      </c>
      <c r="J940">
        <v>6</v>
      </c>
      <c r="K940">
        <v>0</v>
      </c>
      <c r="L940">
        <v>1</v>
      </c>
      <c r="M940">
        <v>0</v>
      </c>
      <c r="N940">
        <v>0</v>
      </c>
      <c r="O940">
        <v>0</v>
      </c>
      <c r="P940">
        <v>0</v>
      </c>
      <c r="Q940">
        <v>0</v>
      </c>
    </row>
    <row r="941" spans="1:17" x14ac:dyDescent="0.25">
      <c r="A941" t="s">
        <v>13783</v>
      </c>
      <c r="B941" t="s">
        <v>74</v>
      </c>
      <c r="C941" t="s">
        <v>180</v>
      </c>
      <c r="D941" t="s">
        <v>526</v>
      </c>
      <c r="E941" t="s">
        <v>563</v>
      </c>
      <c r="F941" t="s">
        <v>4245</v>
      </c>
      <c r="G941">
        <v>0</v>
      </c>
      <c r="H941">
        <v>0</v>
      </c>
      <c r="I941">
        <v>0</v>
      </c>
      <c r="J941">
        <v>0</v>
      </c>
      <c r="K941">
        <v>0</v>
      </c>
      <c r="L941">
        <v>0</v>
      </c>
      <c r="M941">
        <v>7</v>
      </c>
      <c r="N941">
        <v>0</v>
      </c>
      <c r="O941">
        <v>0</v>
      </c>
      <c r="P941">
        <v>0</v>
      </c>
      <c r="Q941">
        <v>0</v>
      </c>
    </row>
    <row r="942" spans="1:17" x14ac:dyDescent="0.25">
      <c r="A942" t="s">
        <v>13784</v>
      </c>
      <c r="B942" t="s">
        <v>74</v>
      </c>
      <c r="C942" t="s">
        <v>180</v>
      </c>
      <c r="D942" t="s">
        <v>526</v>
      </c>
      <c r="E942" t="s">
        <v>563</v>
      </c>
      <c r="F942" t="s">
        <v>394</v>
      </c>
      <c r="G942">
        <v>0</v>
      </c>
      <c r="H942">
        <v>0</v>
      </c>
      <c r="I942">
        <v>0</v>
      </c>
      <c r="J942">
        <v>0</v>
      </c>
      <c r="K942">
        <v>0</v>
      </c>
      <c r="L942">
        <v>0</v>
      </c>
      <c r="M942">
        <v>0</v>
      </c>
      <c r="N942">
        <v>4</v>
      </c>
      <c r="O942">
        <v>4</v>
      </c>
      <c r="P942">
        <v>0</v>
      </c>
      <c r="Q942">
        <v>0</v>
      </c>
    </row>
    <row r="943" spans="1:17" x14ac:dyDescent="0.25">
      <c r="A943" t="s">
        <v>13785</v>
      </c>
      <c r="B943" t="s">
        <v>74</v>
      </c>
      <c r="C943" t="s">
        <v>180</v>
      </c>
      <c r="D943" t="s">
        <v>526</v>
      </c>
      <c r="E943" t="s">
        <v>563</v>
      </c>
      <c r="F943" t="s">
        <v>395</v>
      </c>
      <c r="G943">
        <v>0</v>
      </c>
      <c r="H943">
        <v>0</v>
      </c>
      <c r="I943">
        <v>0</v>
      </c>
      <c r="J943">
        <v>0</v>
      </c>
      <c r="K943">
        <v>0</v>
      </c>
      <c r="L943">
        <v>0</v>
      </c>
      <c r="M943">
        <v>0</v>
      </c>
      <c r="N943">
        <v>2</v>
      </c>
      <c r="O943">
        <v>2</v>
      </c>
      <c r="P943">
        <v>0</v>
      </c>
      <c r="Q943">
        <v>0</v>
      </c>
    </row>
    <row r="944" spans="1:17" x14ac:dyDescent="0.25">
      <c r="A944" t="s">
        <v>13786</v>
      </c>
      <c r="B944" t="s">
        <v>74</v>
      </c>
      <c r="C944" t="s">
        <v>180</v>
      </c>
      <c r="D944" t="s">
        <v>526</v>
      </c>
      <c r="E944" t="s">
        <v>563</v>
      </c>
      <c r="F944" t="s">
        <v>525</v>
      </c>
      <c r="G944">
        <v>7</v>
      </c>
      <c r="H944">
        <v>0</v>
      </c>
      <c r="I944">
        <v>0</v>
      </c>
      <c r="J944">
        <v>0</v>
      </c>
      <c r="K944">
        <v>0</v>
      </c>
      <c r="L944">
        <v>0</v>
      </c>
      <c r="M944">
        <v>0</v>
      </c>
      <c r="N944">
        <v>0</v>
      </c>
      <c r="O944">
        <v>0</v>
      </c>
      <c r="P944">
        <v>0</v>
      </c>
      <c r="Q944">
        <v>0</v>
      </c>
    </row>
    <row r="945" spans="1:17" x14ac:dyDescent="0.25">
      <c r="A945" t="s">
        <v>22206</v>
      </c>
      <c r="B945" t="s">
        <v>74</v>
      </c>
      <c r="C945" t="s">
        <v>180</v>
      </c>
      <c r="D945" t="s">
        <v>526</v>
      </c>
      <c r="E945" t="s">
        <v>21471</v>
      </c>
      <c r="F945" t="s">
        <v>396</v>
      </c>
      <c r="G945">
        <v>0</v>
      </c>
      <c r="H945">
        <v>7</v>
      </c>
      <c r="I945">
        <v>0</v>
      </c>
      <c r="J945">
        <v>5</v>
      </c>
      <c r="K945">
        <v>1</v>
      </c>
      <c r="L945">
        <v>1</v>
      </c>
      <c r="M945">
        <v>0</v>
      </c>
      <c r="N945">
        <v>0</v>
      </c>
      <c r="O945">
        <v>0</v>
      </c>
      <c r="P945">
        <v>0</v>
      </c>
      <c r="Q945">
        <v>0</v>
      </c>
    </row>
    <row r="946" spans="1:17" x14ac:dyDescent="0.25">
      <c r="A946" t="s">
        <v>22207</v>
      </c>
      <c r="B946" t="s">
        <v>74</v>
      </c>
      <c r="C946" t="s">
        <v>180</v>
      </c>
      <c r="D946" t="s">
        <v>526</v>
      </c>
      <c r="E946" t="s">
        <v>21471</v>
      </c>
      <c r="F946" t="s">
        <v>4236</v>
      </c>
      <c r="G946">
        <v>0</v>
      </c>
      <c r="H946">
        <v>7</v>
      </c>
      <c r="I946">
        <v>0</v>
      </c>
      <c r="J946">
        <v>5</v>
      </c>
      <c r="K946">
        <v>1</v>
      </c>
      <c r="L946">
        <v>1</v>
      </c>
      <c r="M946">
        <v>0</v>
      </c>
      <c r="N946">
        <v>0</v>
      </c>
      <c r="O946">
        <v>0</v>
      </c>
      <c r="P946">
        <v>0</v>
      </c>
      <c r="Q946">
        <v>0</v>
      </c>
    </row>
    <row r="947" spans="1:17" x14ac:dyDescent="0.25">
      <c r="A947" t="s">
        <v>22208</v>
      </c>
      <c r="B947" t="s">
        <v>74</v>
      </c>
      <c r="C947" t="s">
        <v>180</v>
      </c>
      <c r="D947" t="s">
        <v>526</v>
      </c>
      <c r="E947" t="s">
        <v>21471</v>
      </c>
      <c r="F947" t="s">
        <v>4238</v>
      </c>
      <c r="G947">
        <v>0</v>
      </c>
      <c r="H947">
        <v>0</v>
      </c>
      <c r="I947">
        <v>0</v>
      </c>
      <c r="J947">
        <v>0</v>
      </c>
      <c r="K947">
        <v>0</v>
      </c>
      <c r="L947">
        <v>0</v>
      </c>
      <c r="M947">
        <v>7</v>
      </c>
      <c r="N947">
        <v>0</v>
      </c>
      <c r="O947">
        <v>0</v>
      </c>
      <c r="P947">
        <v>0</v>
      </c>
      <c r="Q947">
        <v>0</v>
      </c>
    </row>
    <row r="948" spans="1:17" x14ac:dyDescent="0.25">
      <c r="A948" t="s">
        <v>22209</v>
      </c>
      <c r="B948" t="s">
        <v>74</v>
      </c>
      <c r="C948" t="s">
        <v>180</v>
      </c>
      <c r="D948" t="s">
        <v>526</v>
      </c>
      <c r="E948" t="s">
        <v>21471</v>
      </c>
      <c r="F948" t="s">
        <v>397</v>
      </c>
      <c r="G948">
        <v>0</v>
      </c>
      <c r="H948">
        <v>7</v>
      </c>
      <c r="I948">
        <v>0</v>
      </c>
      <c r="J948">
        <v>5</v>
      </c>
      <c r="K948">
        <v>1</v>
      </c>
      <c r="L948">
        <v>1</v>
      </c>
      <c r="M948">
        <v>0</v>
      </c>
      <c r="N948">
        <v>0</v>
      </c>
      <c r="O948">
        <v>0</v>
      </c>
      <c r="P948">
        <v>0</v>
      </c>
      <c r="Q948">
        <v>0</v>
      </c>
    </row>
    <row r="949" spans="1:17" x14ac:dyDescent="0.25">
      <c r="A949" t="s">
        <v>22210</v>
      </c>
      <c r="B949" t="s">
        <v>74</v>
      </c>
      <c r="C949" t="s">
        <v>180</v>
      </c>
      <c r="D949" t="s">
        <v>526</v>
      </c>
      <c r="E949" t="s">
        <v>21471</v>
      </c>
      <c r="F949" t="s">
        <v>398</v>
      </c>
      <c r="G949">
        <v>0</v>
      </c>
      <c r="H949">
        <v>7</v>
      </c>
      <c r="I949">
        <v>0</v>
      </c>
      <c r="J949">
        <v>5</v>
      </c>
      <c r="K949">
        <v>1</v>
      </c>
      <c r="L949">
        <v>1</v>
      </c>
      <c r="M949">
        <v>0</v>
      </c>
      <c r="N949">
        <v>0</v>
      </c>
      <c r="O949">
        <v>0</v>
      </c>
      <c r="P949">
        <v>0</v>
      </c>
      <c r="Q949">
        <v>0</v>
      </c>
    </row>
    <row r="950" spans="1:17" x14ac:dyDescent="0.25">
      <c r="A950" t="s">
        <v>22211</v>
      </c>
      <c r="B950" t="s">
        <v>74</v>
      </c>
      <c r="C950" t="s">
        <v>180</v>
      </c>
      <c r="D950" t="s">
        <v>526</v>
      </c>
      <c r="E950" t="s">
        <v>21471</v>
      </c>
      <c r="F950" t="s">
        <v>4242</v>
      </c>
      <c r="G950">
        <v>0</v>
      </c>
      <c r="H950">
        <v>0</v>
      </c>
      <c r="I950">
        <v>0</v>
      </c>
      <c r="J950">
        <v>0</v>
      </c>
      <c r="K950">
        <v>0</v>
      </c>
      <c r="L950">
        <v>0</v>
      </c>
      <c r="M950">
        <v>7</v>
      </c>
      <c r="N950">
        <v>0</v>
      </c>
      <c r="O950">
        <v>0</v>
      </c>
      <c r="P950">
        <v>0</v>
      </c>
      <c r="Q950">
        <v>0</v>
      </c>
    </row>
    <row r="951" spans="1:17" x14ac:dyDescent="0.25">
      <c r="A951" t="s">
        <v>22212</v>
      </c>
      <c r="B951" t="s">
        <v>74</v>
      </c>
      <c r="C951" t="s">
        <v>180</v>
      </c>
      <c r="D951" t="s">
        <v>526</v>
      </c>
      <c r="E951" t="s">
        <v>21471</v>
      </c>
      <c r="F951" t="s">
        <v>399</v>
      </c>
      <c r="G951">
        <v>0</v>
      </c>
      <c r="H951">
        <v>7</v>
      </c>
      <c r="I951">
        <v>0</v>
      </c>
      <c r="J951">
        <v>5</v>
      </c>
      <c r="K951">
        <v>1</v>
      </c>
      <c r="L951">
        <v>1</v>
      </c>
      <c r="M951">
        <v>0</v>
      </c>
      <c r="N951">
        <v>0</v>
      </c>
      <c r="O951">
        <v>0</v>
      </c>
      <c r="P951">
        <v>0</v>
      </c>
      <c r="Q951">
        <v>0</v>
      </c>
    </row>
    <row r="952" spans="1:17" x14ac:dyDescent="0.25">
      <c r="A952" t="s">
        <v>22213</v>
      </c>
      <c r="B952" t="s">
        <v>74</v>
      </c>
      <c r="C952" t="s">
        <v>180</v>
      </c>
      <c r="D952" t="s">
        <v>526</v>
      </c>
      <c r="E952" t="s">
        <v>21471</v>
      </c>
      <c r="F952" t="s">
        <v>4245</v>
      </c>
      <c r="G952">
        <v>0</v>
      </c>
      <c r="H952">
        <v>0</v>
      </c>
      <c r="I952">
        <v>0</v>
      </c>
      <c r="J952">
        <v>0</v>
      </c>
      <c r="K952">
        <v>0</v>
      </c>
      <c r="L952">
        <v>0</v>
      </c>
      <c r="M952">
        <v>7</v>
      </c>
      <c r="N952">
        <v>0</v>
      </c>
      <c r="O952">
        <v>0</v>
      </c>
      <c r="P952">
        <v>0</v>
      </c>
      <c r="Q952">
        <v>0</v>
      </c>
    </row>
    <row r="953" spans="1:17" x14ac:dyDescent="0.25">
      <c r="A953" t="s">
        <v>22214</v>
      </c>
      <c r="B953" t="s">
        <v>74</v>
      </c>
      <c r="C953" t="s">
        <v>180</v>
      </c>
      <c r="D953" t="s">
        <v>526</v>
      </c>
      <c r="E953" t="s">
        <v>21471</v>
      </c>
      <c r="F953" t="s">
        <v>394</v>
      </c>
      <c r="G953">
        <v>0</v>
      </c>
      <c r="H953">
        <v>0</v>
      </c>
      <c r="I953">
        <v>0</v>
      </c>
      <c r="J953">
        <v>0</v>
      </c>
      <c r="K953">
        <v>0</v>
      </c>
      <c r="L953">
        <v>0</v>
      </c>
      <c r="M953">
        <v>0</v>
      </c>
      <c r="N953">
        <v>5</v>
      </c>
      <c r="O953">
        <v>4</v>
      </c>
      <c r="P953">
        <v>1</v>
      </c>
      <c r="Q953">
        <v>0</v>
      </c>
    </row>
    <row r="954" spans="1:17" x14ac:dyDescent="0.25">
      <c r="A954" t="s">
        <v>22215</v>
      </c>
      <c r="B954" t="s">
        <v>74</v>
      </c>
      <c r="C954" t="s">
        <v>180</v>
      </c>
      <c r="D954" t="s">
        <v>526</v>
      </c>
      <c r="E954" t="s">
        <v>21471</v>
      </c>
      <c r="F954" t="s">
        <v>395</v>
      </c>
      <c r="G954">
        <v>0</v>
      </c>
      <c r="H954">
        <v>0</v>
      </c>
      <c r="I954">
        <v>0</v>
      </c>
      <c r="J954">
        <v>0</v>
      </c>
      <c r="K954">
        <v>0</v>
      </c>
      <c r="L954">
        <v>0</v>
      </c>
      <c r="M954">
        <v>0</v>
      </c>
      <c r="N954">
        <v>3</v>
      </c>
      <c r="O954">
        <v>2</v>
      </c>
      <c r="P954">
        <v>1</v>
      </c>
      <c r="Q954">
        <v>0</v>
      </c>
    </row>
    <row r="955" spans="1:17" x14ac:dyDescent="0.25">
      <c r="A955" t="s">
        <v>22216</v>
      </c>
      <c r="B955" t="s">
        <v>74</v>
      </c>
      <c r="C955" t="s">
        <v>180</v>
      </c>
      <c r="D955" t="s">
        <v>526</v>
      </c>
      <c r="E955" t="s">
        <v>21471</v>
      </c>
      <c r="F955" t="s">
        <v>525</v>
      </c>
      <c r="G955">
        <v>7</v>
      </c>
      <c r="H955">
        <v>0</v>
      </c>
      <c r="I955">
        <v>0</v>
      </c>
      <c r="J955">
        <v>0</v>
      </c>
      <c r="K955">
        <v>0</v>
      </c>
      <c r="L955">
        <v>0</v>
      </c>
      <c r="M955">
        <v>0</v>
      </c>
      <c r="N955">
        <v>0</v>
      </c>
      <c r="O955">
        <v>0</v>
      </c>
      <c r="P955">
        <v>0</v>
      </c>
      <c r="Q955">
        <v>0</v>
      </c>
    </row>
    <row r="956" spans="1:17" x14ac:dyDescent="0.25">
      <c r="A956" t="s">
        <v>15038</v>
      </c>
      <c r="B956" t="s">
        <v>74</v>
      </c>
      <c r="C956" t="s">
        <v>180</v>
      </c>
      <c r="D956" t="s">
        <v>12971</v>
      </c>
      <c r="E956" t="s">
        <v>563</v>
      </c>
      <c r="F956" t="s">
        <v>525</v>
      </c>
      <c r="G956">
        <v>6</v>
      </c>
      <c r="H956">
        <v>0</v>
      </c>
      <c r="I956">
        <v>0</v>
      </c>
      <c r="J956">
        <v>0</v>
      </c>
      <c r="K956">
        <v>0</v>
      </c>
      <c r="L956">
        <v>0</v>
      </c>
      <c r="M956">
        <v>0</v>
      </c>
      <c r="N956">
        <v>0</v>
      </c>
      <c r="O956">
        <v>0</v>
      </c>
      <c r="P956">
        <v>0</v>
      </c>
      <c r="Q956">
        <v>0</v>
      </c>
    </row>
    <row r="957" spans="1:17" x14ac:dyDescent="0.25">
      <c r="A957" t="s">
        <v>22217</v>
      </c>
      <c r="B957" t="s">
        <v>74</v>
      </c>
      <c r="C957" t="s">
        <v>180</v>
      </c>
      <c r="D957" t="s">
        <v>12971</v>
      </c>
      <c r="E957" t="s">
        <v>21471</v>
      </c>
      <c r="F957" t="s">
        <v>525</v>
      </c>
      <c r="G957">
        <v>2</v>
      </c>
      <c r="H957">
        <v>0</v>
      </c>
      <c r="I957">
        <v>0</v>
      </c>
      <c r="J957">
        <v>0</v>
      </c>
      <c r="K957">
        <v>0</v>
      </c>
      <c r="L957">
        <v>0</v>
      </c>
      <c r="M957">
        <v>0</v>
      </c>
      <c r="N957">
        <v>0</v>
      </c>
      <c r="O957">
        <v>0</v>
      </c>
      <c r="P957">
        <v>0</v>
      </c>
      <c r="Q957">
        <v>0</v>
      </c>
    </row>
    <row r="958" spans="1:17" x14ac:dyDescent="0.25">
      <c r="A958" t="s">
        <v>15039</v>
      </c>
      <c r="B958" t="s">
        <v>74</v>
      </c>
      <c r="C958" t="s">
        <v>181</v>
      </c>
      <c r="D958" t="s">
        <v>529</v>
      </c>
      <c r="E958" t="s">
        <v>563</v>
      </c>
      <c r="F958" t="s">
        <v>525</v>
      </c>
      <c r="G958">
        <v>3</v>
      </c>
      <c r="H958">
        <v>0</v>
      </c>
      <c r="I958">
        <v>0</v>
      </c>
      <c r="J958">
        <v>0</v>
      </c>
      <c r="K958">
        <v>0</v>
      </c>
      <c r="L958">
        <v>0</v>
      </c>
      <c r="M958">
        <v>0</v>
      </c>
      <c r="N958">
        <v>0</v>
      </c>
      <c r="O958">
        <v>0</v>
      </c>
      <c r="P958">
        <v>0</v>
      </c>
      <c r="Q958">
        <v>0</v>
      </c>
    </row>
    <row r="959" spans="1:17" x14ac:dyDescent="0.25">
      <c r="A959" t="s">
        <v>15040</v>
      </c>
      <c r="B959" t="s">
        <v>74</v>
      </c>
      <c r="C959" t="s">
        <v>181</v>
      </c>
      <c r="D959" t="s">
        <v>526</v>
      </c>
      <c r="E959" t="s">
        <v>563</v>
      </c>
      <c r="F959" t="s">
        <v>396</v>
      </c>
      <c r="G959">
        <v>0</v>
      </c>
      <c r="H959">
        <v>8</v>
      </c>
      <c r="I959">
        <v>0</v>
      </c>
      <c r="J959">
        <v>7</v>
      </c>
      <c r="K959">
        <v>1</v>
      </c>
      <c r="L959">
        <v>0</v>
      </c>
      <c r="M959">
        <v>0</v>
      </c>
      <c r="N959">
        <v>0</v>
      </c>
      <c r="O959">
        <v>0</v>
      </c>
      <c r="P959">
        <v>0</v>
      </c>
      <c r="Q959">
        <v>0</v>
      </c>
    </row>
    <row r="960" spans="1:17" x14ac:dyDescent="0.25">
      <c r="A960" t="s">
        <v>15041</v>
      </c>
      <c r="B960" t="s">
        <v>74</v>
      </c>
      <c r="C960" t="s">
        <v>181</v>
      </c>
      <c r="D960" t="s">
        <v>526</v>
      </c>
      <c r="E960" t="s">
        <v>563</v>
      </c>
      <c r="F960" t="s">
        <v>4236</v>
      </c>
      <c r="G960">
        <v>0</v>
      </c>
      <c r="H960">
        <v>8</v>
      </c>
      <c r="I960">
        <v>0</v>
      </c>
      <c r="J960">
        <v>6</v>
      </c>
      <c r="K960">
        <v>1</v>
      </c>
      <c r="L960">
        <v>1</v>
      </c>
      <c r="M960">
        <v>0</v>
      </c>
      <c r="N960">
        <v>0</v>
      </c>
      <c r="O960">
        <v>0</v>
      </c>
      <c r="P960">
        <v>0</v>
      </c>
      <c r="Q960">
        <v>0</v>
      </c>
    </row>
    <row r="961" spans="1:17" x14ac:dyDescent="0.25">
      <c r="A961" t="s">
        <v>15042</v>
      </c>
      <c r="B961" t="s">
        <v>74</v>
      </c>
      <c r="C961" t="s">
        <v>181</v>
      </c>
      <c r="D961" t="s">
        <v>526</v>
      </c>
      <c r="E961" t="s">
        <v>563</v>
      </c>
      <c r="F961" t="s">
        <v>4238</v>
      </c>
      <c r="G961">
        <v>0</v>
      </c>
      <c r="H961">
        <v>0</v>
      </c>
      <c r="I961">
        <v>0</v>
      </c>
      <c r="J961">
        <v>0</v>
      </c>
      <c r="K961">
        <v>0</v>
      </c>
      <c r="L961">
        <v>0</v>
      </c>
      <c r="M961">
        <v>8</v>
      </c>
      <c r="N961">
        <v>0</v>
      </c>
      <c r="O961">
        <v>0</v>
      </c>
      <c r="P961">
        <v>0</v>
      </c>
      <c r="Q961">
        <v>0</v>
      </c>
    </row>
    <row r="962" spans="1:17" x14ac:dyDescent="0.25">
      <c r="A962" t="s">
        <v>15043</v>
      </c>
      <c r="B962" t="s">
        <v>74</v>
      </c>
      <c r="C962" t="s">
        <v>181</v>
      </c>
      <c r="D962" t="s">
        <v>526</v>
      </c>
      <c r="E962" t="s">
        <v>563</v>
      </c>
      <c r="F962" t="s">
        <v>397</v>
      </c>
      <c r="G962">
        <v>0</v>
      </c>
      <c r="H962">
        <v>8</v>
      </c>
      <c r="I962">
        <v>0</v>
      </c>
      <c r="J962">
        <v>6</v>
      </c>
      <c r="K962">
        <v>1</v>
      </c>
      <c r="L962">
        <v>1</v>
      </c>
      <c r="M962">
        <v>0</v>
      </c>
      <c r="N962">
        <v>0</v>
      </c>
      <c r="O962">
        <v>0</v>
      </c>
      <c r="P962">
        <v>0</v>
      </c>
      <c r="Q962">
        <v>0</v>
      </c>
    </row>
    <row r="963" spans="1:17" x14ac:dyDescent="0.25">
      <c r="A963" t="s">
        <v>15044</v>
      </c>
      <c r="B963" t="s">
        <v>74</v>
      </c>
      <c r="C963" t="s">
        <v>181</v>
      </c>
      <c r="D963" t="s">
        <v>526</v>
      </c>
      <c r="E963" t="s">
        <v>563</v>
      </c>
      <c r="F963" t="s">
        <v>398</v>
      </c>
      <c r="G963">
        <v>0</v>
      </c>
      <c r="H963">
        <v>8</v>
      </c>
      <c r="I963">
        <v>0</v>
      </c>
      <c r="J963">
        <v>6</v>
      </c>
      <c r="K963">
        <v>1</v>
      </c>
      <c r="L963">
        <v>1</v>
      </c>
      <c r="M963">
        <v>0</v>
      </c>
      <c r="N963">
        <v>0</v>
      </c>
      <c r="O963">
        <v>0</v>
      </c>
      <c r="P963">
        <v>0</v>
      </c>
      <c r="Q963">
        <v>0</v>
      </c>
    </row>
    <row r="964" spans="1:17" x14ac:dyDescent="0.25">
      <c r="A964" t="s">
        <v>13789</v>
      </c>
      <c r="B964" t="s">
        <v>73</v>
      </c>
      <c r="C964" t="s">
        <v>88</v>
      </c>
      <c r="D964" t="s">
        <v>12971</v>
      </c>
      <c r="E964" t="s">
        <v>563</v>
      </c>
      <c r="F964" t="s">
        <v>525</v>
      </c>
      <c r="G964">
        <v>1</v>
      </c>
      <c r="H964">
        <v>0</v>
      </c>
      <c r="I964">
        <v>0</v>
      </c>
      <c r="J964">
        <v>0</v>
      </c>
      <c r="K964">
        <v>0</v>
      </c>
      <c r="L964">
        <v>0</v>
      </c>
      <c r="M964">
        <v>0</v>
      </c>
      <c r="N964">
        <v>0</v>
      </c>
      <c r="O964">
        <v>0</v>
      </c>
      <c r="P964">
        <v>0</v>
      </c>
      <c r="Q964">
        <v>0</v>
      </c>
    </row>
    <row r="965" spans="1:17" x14ac:dyDescent="0.25">
      <c r="A965" t="s">
        <v>22218</v>
      </c>
      <c r="B965" t="s">
        <v>73</v>
      </c>
      <c r="C965" t="s">
        <v>88</v>
      </c>
      <c r="D965" t="s">
        <v>12971</v>
      </c>
      <c r="E965" t="s">
        <v>21471</v>
      </c>
      <c r="F965" t="s">
        <v>525</v>
      </c>
      <c r="G965">
        <v>1</v>
      </c>
      <c r="H965">
        <v>0</v>
      </c>
      <c r="I965">
        <v>0</v>
      </c>
      <c r="J965">
        <v>0</v>
      </c>
      <c r="K965">
        <v>0</v>
      </c>
      <c r="L965">
        <v>0</v>
      </c>
      <c r="M965">
        <v>0</v>
      </c>
      <c r="N965">
        <v>0</v>
      </c>
      <c r="O965">
        <v>0</v>
      </c>
      <c r="P965">
        <v>0</v>
      </c>
      <c r="Q965">
        <v>0</v>
      </c>
    </row>
    <row r="966" spans="1:17" x14ac:dyDescent="0.25">
      <c r="A966" t="s">
        <v>22219</v>
      </c>
      <c r="B966" t="s">
        <v>73</v>
      </c>
      <c r="C966" t="s">
        <v>89</v>
      </c>
      <c r="D966" t="s">
        <v>529</v>
      </c>
      <c r="E966" t="s">
        <v>21471</v>
      </c>
      <c r="F966" t="s">
        <v>525</v>
      </c>
      <c r="G966">
        <v>1</v>
      </c>
      <c r="H966">
        <v>0</v>
      </c>
      <c r="I966">
        <v>0</v>
      </c>
      <c r="J966">
        <v>0</v>
      </c>
      <c r="K966">
        <v>0</v>
      </c>
      <c r="L966">
        <v>0</v>
      </c>
      <c r="M966">
        <v>0</v>
      </c>
      <c r="N966">
        <v>0</v>
      </c>
      <c r="O966">
        <v>0</v>
      </c>
      <c r="P966">
        <v>0</v>
      </c>
      <c r="Q966">
        <v>0</v>
      </c>
    </row>
    <row r="967" spans="1:17" x14ac:dyDescent="0.25">
      <c r="A967" t="s">
        <v>13790</v>
      </c>
      <c r="B967" t="s">
        <v>73</v>
      </c>
      <c r="C967" t="s">
        <v>89</v>
      </c>
      <c r="D967" t="s">
        <v>526</v>
      </c>
      <c r="E967" t="s">
        <v>563</v>
      </c>
      <c r="F967" t="s">
        <v>396</v>
      </c>
      <c r="G967">
        <v>0</v>
      </c>
      <c r="H967">
        <v>2</v>
      </c>
      <c r="I967">
        <v>0</v>
      </c>
      <c r="J967">
        <v>2</v>
      </c>
      <c r="K967">
        <v>0</v>
      </c>
      <c r="L967">
        <v>0</v>
      </c>
      <c r="M967">
        <v>0</v>
      </c>
      <c r="N967">
        <v>0</v>
      </c>
      <c r="O967">
        <v>0</v>
      </c>
      <c r="P967">
        <v>0</v>
      </c>
      <c r="Q967">
        <v>0</v>
      </c>
    </row>
    <row r="968" spans="1:17" x14ac:dyDescent="0.25">
      <c r="A968" t="s">
        <v>13791</v>
      </c>
      <c r="B968" t="s">
        <v>73</v>
      </c>
      <c r="C968" t="s">
        <v>89</v>
      </c>
      <c r="D968" t="s">
        <v>526</v>
      </c>
      <c r="E968" t="s">
        <v>563</v>
      </c>
      <c r="F968" t="s">
        <v>4236</v>
      </c>
      <c r="G968">
        <v>0</v>
      </c>
      <c r="H968">
        <v>2</v>
      </c>
      <c r="I968">
        <v>0</v>
      </c>
      <c r="J968">
        <v>2</v>
      </c>
      <c r="K968">
        <v>0</v>
      </c>
      <c r="L968">
        <v>0</v>
      </c>
      <c r="M968">
        <v>0</v>
      </c>
      <c r="N968">
        <v>0</v>
      </c>
      <c r="O968">
        <v>0</v>
      </c>
      <c r="P968">
        <v>0</v>
      </c>
      <c r="Q968">
        <v>0</v>
      </c>
    </row>
    <row r="969" spans="1:17" x14ac:dyDescent="0.25">
      <c r="A969" t="s">
        <v>13792</v>
      </c>
      <c r="B969" t="s">
        <v>73</v>
      </c>
      <c r="C969" t="s">
        <v>89</v>
      </c>
      <c r="D969" t="s">
        <v>526</v>
      </c>
      <c r="E969" t="s">
        <v>563</v>
      </c>
      <c r="F969" t="s">
        <v>4238</v>
      </c>
      <c r="G969">
        <v>0</v>
      </c>
      <c r="H969">
        <v>0</v>
      </c>
      <c r="I969">
        <v>0</v>
      </c>
      <c r="J969">
        <v>0</v>
      </c>
      <c r="K969">
        <v>0</v>
      </c>
      <c r="L969">
        <v>0</v>
      </c>
      <c r="M969">
        <v>2</v>
      </c>
      <c r="N969">
        <v>0</v>
      </c>
      <c r="O969">
        <v>0</v>
      </c>
      <c r="P969">
        <v>0</v>
      </c>
      <c r="Q969">
        <v>0</v>
      </c>
    </row>
    <row r="970" spans="1:17" x14ac:dyDescent="0.25">
      <c r="A970" t="s">
        <v>13793</v>
      </c>
      <c r="B970" t="s">
        <v>73</v>
      </c>
      <c r="C970" t="s">
        <v>89</v>
      </c>
      <c r="D970" t="s">
        <v>526</v>
      </c>
      <c r="E970" t="s">
        <v>563</v>
      </c>
      <c r="F970" t="s">
        <v>397</v>
      </c>
      <c r="G970">
        <v>0</v>
      </c>
      <c r="H970">
        <v>2</v>
      </c>
      <c r="I970">
        <v>0</v>
      </c>
      <c r="J970">
        <v>2</v>
      </c>
      <c r="K970">
        <v>0</v>
      </c>
      <c r="L970">
        <v>0</v>
      </c>
      <c r="M970">
        <v>0</v>
      </c>
      <c r="N970">
        <v>0</v>
      </c>
      <c r="O970">
        <v>0</v>
      </c>
      <c r="P970">
        <v>0</v>
      </c>
      <c r="Q970">
        <v>0</v>
      </c>
    </row>
    <row r="971" spans="1:17" x14ac:dyDescent="0.25">
      <c r="A971" t="s">
        <v>13794</v>
      </c>
      <c r="B971" t="s">
        <v>73</v>
      </c>
      <c r="C971" t="s">
        <v>89</v>
      </c>
      <c r="D971" t="s">
        <v>526</v>
      </c>
      <c r="E971" t="s">
        <v>563</v>
      </c>
      <c r="F971" t="s">
        <v>398</v>
      </c>
      <c r="G971">
        <v>0</v>
      </c>
      <c r="H971">
        <v>2</v>
      </c>
      <c r="I971">
        <v>0</v>
      </c>
      <c r="J971">
        <v>2</v>
      </c>
      <c r="K971">
        <v>0</v>
      </c>
      <c r="L971">
        <v>0</v>
      </c>
      <c r="M971">
        <v>0</v>
      </c>
      <c r="N971">
        <v>0</v>
      </c>
      <c r="O971">
        <v>0</v>
      </c>
      <c r="P971">
        <v>0</v>
      </c>
      <c r="Q971">
        <v>0</v>
      </c>
    </row>
    <row r="972" spans="1:17" x14ac:dyDescent="0.25">
      <c r="A972" t="s">
        <v>13795</v>
      </c>
      <c r="B972" t="s">
        <v>73</v>
      </c>
      <c r="C972" t="s">
        <v>89</v>
      </c>
      <c r="D972" t="s">
        <v>526</v>
      </c>
      <c r="E972" t="s">
        <v>563</v>
      </c>
      <c r="F972" t="s">
        <v>4242</v>
      </c>
      <c r="G972">
        <v>0</v>
      </c>
      <c r="H972">
        <v>0</v>
      </c>
      <c r="I972">
        <v>0</v>
      </c>
      <c r="J972">
        <v>0</v>
      </c>
      <c r="K972">
        <v>0</v>
      </c>
      <c r="L972">
        <v>0</v>
      </c>
      <c r="M972">
        <v>2</v>
      </c>
      <c r="N972">
        <v>0</v>
      </c>
      <c r="O972">
        <v>0</v>
      </c>
      <c r="P972">
        <v>0</v>
      </c>
      <c r="Q972">
        <v>0</v>
      </c>
    </row>
    <row r="973" spans="1:17" x14ac:dyDescent="0.25">
      <c r="A973" t="s">
        <v>13796</v>
      </c>
      <c r="B973" t="s">
        <v>73</v>
      </c>
      <c r="C973" t="s">
        <v>89</v>
      </c>
      <c r="D973" t="s">
        <v>526</v>
      </c>
      <c r="E973" t="s">
        <v>563</v>
      </c>
      <c r="F973" t="s">
        <v>399</v>
      </c>
      <c r="G973">
        <v>0</v>
      </c>
      <c r="H973">
        <v>2</v>
      </c>
      <c r="I973">
        <v>0</v>
      </c>
      <c r="J973">
        <v>2</v>
      </c>
      <c r="K973">
        <v>0</v>
      </c>
      <c r="L973">
        <v>0</v>
      </c>
      <c r="M973">
        <v>0</v>
      </c>
      <c r="N973">
        <v>0</v>
      </c>
      <c r="O973">
        <v>0</v>
      </c>
      <c r="P973">
        <v>0</v>
      </c>
      <c r="Q973">
        <v>0</v>
      </c>
    </row>
    <row r="974" spans="1:17" x14ac:dyDescent="0.25">
      <c r="A974" t="s">
        <v>13797</v>
      </c>
      <c r="B974" t="s">
        <v>73</v>
      </c>
      <c r="C974" t="s">
        <v>89</v>
      </c>
      <c r="D974" t="s">
        <v>526</v>
      </c>
      <c r="E974" t="s">
        <v>563</v>
      </c>
      <c r="F974" t="s">
        <v>4245</v>
      </c>
      <c r="G974">
        <v>0</v>
      </c>
      <c r="H974">
        <v>0</v>
      </c>
      <c r="I974">
        <v>0</v>
      </c>
      <c r="J974">
        <v>0</v>
      </c>
      <c r="K974">
        <v>0</v>
      </c>
      <c r="L974">
        <v>0</v>
      </c>
      <c r="M974">
        <v>2</v>
      </c>
      <c r="N974">
        <v>0</v>
      </c>
      <c r="O974">
        <v>0</v>
      </c>
      <c r="P974">
        <v>0</v>
      </c>
      <c r="Q974">
        <v>0</v>
      </c>
    </row>
    <row r="975" spans="1:17" x14ac:dyDescent="0.25">
      <c r="A975" t="s">
        <v>13798</v>
      </c>
      <c r="B975" t="s">
        <v>73</v>
      </c>
      <c r="C975" t="s">
        <v>89</v>
      </c>
      <c r="D975" t="s">
        <v>526</v>
      </c>
      <c r="E975" t="s">
        <v>563</v>
      </c>
      <c r="F975" t="s">
        <v>394</v>
      </c>
      <c r="G975">
        <v>0</v>
      </c>
      <c r="H975">
        <v>0</v>
      </c>
      <c r="I975">
        <v>0</v>
      </c>
      <c r="J975">
        <v>0</v>
      </c>
      <c r="K975">
        <v>0</v>
      </c>
      <c r="L975">
        <v>0</v>
      </c>
      <c r="M975">
        <v>0</v>
      </c>
      <c r="N975">
        <v>2</v>
      </c>
      <c r="O975">
        <v>2</v>
      </c>
      <c r="P975">
        <v>0</v>
      </c>
      <c r="Q975">
        <v>0</v>
      </c>
    </row>
    <row r="976" spans="1:17" x14ac:dyDescent="0.25">
      <c r="A976" t="s">
        <v>13799</v>
      </c>
      <c r="B976" t="s">
        <v>73</v>
      </c>
      <c r="C976" t="s">
        <v>89</v>
      </c>
      <c r="D976" t="s">
        <v>526</v>
      </c>
      <c r="E976" t="s">
        <v>563</v>
      </c>
      <c r="F976" t="s">
        <v>395</v>
      </c>
      <c r="G976">
        <v>0</v>
      </c>
      <c r="H976">
        <v>0</v>
      </c>
      <c r="I976">
        <v>0</v>
      </c>
      <c r="J976">
        <v>0</v>
      </c>
      <c r="K976">
        <v>0</v>
      </c>
      <c r="L976">
        <v>0</v>
      </c>
      <c r="M976">
        <v>0</v>
      </c>
      <c r="N976">
        <v>2</v>
      </c>
      <c r="O976">
        <v>2</v>
      </c>
      <c r="P976">
        <v>0</v>
      </c>
      <c r="Q976">
        <v>0</v>
      </c>
    </row>
    <row r="977" spans="1:17" x14ac:dyDescent="0.25">
      <c r="A977" t="s">
        <v>13800</v>
      </c>
      <c r="B977" t="s">
        <v>73</v>
      </c>
      <c r="C977" t="s">
        <v>89</v>
      </c>
      <c r="D977" t="s">
        <v>526</v>
      </c>
      <c r="E977" t="s">
        <v>563</v>
      </c>
      <c r="F977" t="s">
        <v>525</v>
      </c>
      <c r="G977">
        <v>2</v>
      </c>
      <c r="H977">
        <v>0</v>
      </c>
      <c r="I977">
        <v>0</v>
      </c>
      <c r="J977">
        <v>0</v>
      </c>
      <c r="K977">
        <v>0</v>
      </c>
      <c r="L977">
        <v>0</v>
      </c>
      <c r="M977">
        <v>0</v>
      </c>
      <c r="N977">
        <v>0</v>
      </c>
      <c r="O977">
        <v>0</v>
      </c>
      <c r="P977">
        <v>0</v>
      </c>
      <c r="Q977">
        <v>0</v>
      </c>
    </row>
    <row r="978" spans="1:17" x14ac:dyDescent="0.25">
      <c r="A978" t="s">
        <v>22220</v>
      </c>
      <c r="B978" t="s">
        <v>73</v>
      </c>
      <c r="C978" t="s">
        <v>89</v>
      </c>
      <c r="D978" t="s">
        <v>526</v>
      </c>
      <c r="E978" t="s">
        <v>21471</v>
      </c>
      <c r="F978" t="s">
        <v>396</v>
      </c>
      <c r="G978">
        <v>0</v>
      </c>
      <c r="H978">
        <v>9</v>
      </c>
      <c r="I978">
        <v>1</v>
      </c>
      <c r="J978">
        <v>7</v>
      </c>
      <c r="K978">
        <v>0</v>
      </c>
      <c r="L978">
        <v>1</v>
      </c>
      <c r="M978">
        <v>0</v>
      </c>
      <c r="N978">
        <v>0</v>
      </c>
      <c r="O978">
        <v>0</v>
      </c>
      <c r="P978">
        <v>0</v>
      </c>
      <c r="Q978">
        <v>0</v>
      </c>
    </row>
    <row r="979" spans="1:17" x14ac:dyDescent="0.25">
      <c r="A979" t="s">
        <v>22221</v>
      </c>
      <c r="B979" t="s">
        <v>73</v>
      </c>
      <c r="C979" t="s">
        <v>89</v>
      </c>
      <c r="D979" t="s">
        <v>526</v>
      </c>
      <c r="E979" t="s">
        <v>21471</v>
      </c>
      <c r="F979" t="s">
        <v>4236</v>
      </c>
      <c r="G979">
        <v>0</v>
      </c>
      <c r="H979">
        <v>9</v>
      </c>
      <c r="I979">
        <v>1</v>
      </c>
      <c r="J979">
        <v>7</v>
      </c>
      <c r="K979">
        <v>0</v>
      </c>
      <c r="L979">
        <v>1</v>
      </c>
      <c r="M979">
        <v>0</v>
      </c>
      <c r="N979">
        <v>0</v>
      </c>
      <c r="O979">
        <v>0</v>
      </c>
      <c r="P979">
        <v>0</v>
      </c>
      <c r="Q979">
        <v>0</v>
      </c>
    </row>
    <row r="980" spans="1:17" x14ac:dyDescent="0.25">
      <c r="A980" t="s">
        <v>22222</v>
      </c>
      <c r="B980" t="s">
        <v>73</v>
      </c>
      <c r="C980" t="s">
        <v>89</v>
      </c>
      <c r="D980" t="s">
        <v>526</v>
      </c>
      <c r="E980" t="s">
        <v>21471</v>
      </c>
      <c r="F980" t="s">
        <v>4238</v>
      </c>
      <c r="G980">
        <v>0</v>
      </c>
      <c r="H980">
        <v>0</v>
      </c>
      <c r="I980">
        <v>0</v>
      </c>
      <c r="J980">
        <v>0</v>
      </c>
      <c r="K980">
        <v>0</v>
      </c>
      <c r="L980">
        <v>0</v>
      </c>
      <c r="M980">
        <v>9</v>
      </c>
      <c r="N980">
        <v>0</v>
      </c>
      <c r="O980">
        <v>0</v>
      </c>
      <c r="P980">
        <v>0</v>
      </c>
      <c r="Q980">
        <v>0</v>
      </c>
    </row>
    <row r="981" spans="1:17" x14ac:dyDescent="0.25">
      <c r="A981" t="s">
        <v>22223</v>
      </c>
      <c r="B981" t="s">
        <v>73</v>
      </c>
      <c r="C981" t="s">
        <v>89</v>
      </c>
      <c r="D981" t="s">
        <v>526</v>
      </c>
      <c r="E981" t="s">
        <v>21471</v>
      </c>
      <c r="F981" t="s">
        <v>397</v>
      </c>
      <c r="G981">
        <v>0</v>
      </c>
      <c r="H981">
        <v>9</v>
      </c>
      <c r="I981">
        <v>1</v>
      </c>
      <c r="J981">
        <v>7</v>
      </c>
      <c r="K981">
        <v>0</v>
      </c>
      <c r="L981">
        <v>1</v>
      </c>
      <c r="M981">
        <v>0</v>
      </c>
      <c r="N981">
        <v>0</v>
      </c>
      <c r="O981">
        <v>0</v>
      </c>
      <c r="P981">
        <v>0</v>
      </c>
      <c r="Q981">
        <v>0</v>
      </c>
    </row>
    <row r="982" spans="1:17" x14ac:dyDescent="0.25">
      <c r="A982" t="s">
        <v>22224</v>
      </c>
      <c r="B982" t="s">
        <v>73</v>
      </c>
      <c r="C982" t="s">
        <v>89</v>
      </c>
      <c r="D982" t="s">
        <v>526</v>
      </c>
      <c r="E982" t="s">
        <v>21471</v>
      </c>
      <c r="F982" t="s">
        <v>398</v>
      </c>
      <c r="G982">
        <v>0</v>
      </c>
      <c r="H982">
        <v>9</v>
      </c>
      <c r="I982">
        <v>1</v>
      </c>
      <c r="J982">
        <v>7</v>
      </c>
      <c r="K982">
        <v>0</v>
      </c>
      <c r="L982">
        <v>1</v>
      </c>
      <c r="M982">
        <v>0</v>
      </c>
      <c r="N982">
        <v>0</v>
      </c>
      <c r="O982">
        <v>0</v>
      </c>
      <c r="P982">
        <v>0</v>
      </c>
      <c r="Q982">
        <v>0</v>
      </c>
    </row>
    <row r="983" spans="1:17" x14ac:dyDescent="0.25">
      <c r="A983" t="s">
        <v>22225</v>
      </c>
      <c r="B983" t="s">
        <v>73</v>
      </c>
      <c r="C983" t="s">
        <v>89</v>
      </c>
      <c r="D983" t="s">
        <v>526</v>
      </c>
      <c r="E983" t="s">
        <v>21471</v>
      </c>
      <c r="F983" t="s">
        <v>4242</v>
      </c>
      <c r="G983">
        <v>0</v>
      </c>
      <c r="H983">
        <v>0</v>
      </c>
      <c r="I983">
        <v>0</v>
      </c>
      <c r="J983">
        <v>0</v>
      </c>
      <c r="K983">
        <v>0</v>
      </c>
      <c r="L983">
        <v>0</v>
      </c>
      <c r="M983">
        <v>9</v>
      </c>
      <c r="N983">
        <v>0</v>
      </c>
      <c r="O983">
        <v>0</v>
      </c>
      <c r="P983">
        <v>0</v>
      </c>
      <c r="Q983">
        <v>0</v>
      </c>
    </row>
    <row r="984" spans="1:17" x14ac:dyDescent="0.25">
      <c r="A984" t="s">
        <v>22226</v>
      </c>
      <c r="B984" t="s">
        <v>73</v>
      </c>
      <c r="C984" t="s">
        <v>89</v>
      </c>
      <c r="D984" t="s">
        <v>526</v>
      </c>
      <c r="E984" t="s">
        <v>21471</v>
      </c>
      <c r="F984" t="s">
        <v>399</v>
      </c>
      <c r="G984">
        <v>0</v>
      </c>
      <c r="H984">
        <v>9</v>
      </c>
      <c r="I984">
        <v>1</v>
      </c>
      <c r="J984">
        <v>7</v>
      </c>
      <c r="K984">
        <v>0</v>
      </c>
      <c r="L984">
        <v>1</v>
      </c>
      <c r="M984">
        <v>0</v>
      </c>
      <c r="N984">
        <v>0</v>
      </c>
      <c r="O984">
        <v>0</v>
      </c>
      <c r="P984">
        <v>0</v>
      </c>
      <c r="Q984">
        <v>0</v>
      </c>
    </row>
    <row r="985" spans="1:17" x14ac:dyDescent="0.25">
      <c r="A985" t="s">
        <v>22227</v>
      </c>
      <c r="B985" t="s">
        <v>73</v>
      </c>
      <c r="C985" t="s">
        <v>89</v>
      </c>
      <c r="D985" t="s">
        <v>526</v>
      </c>
      <c r="E985" t="s">
        <v>21471</v>
      </c>
      <c r="F985" t="s">
        <v>4245</v>
      </c>
      <c r="G985">
        <v>0</v>
      </c>
      <c r="H985">
        <v>0</v>
      </c>
      <c r="I985">
        <v>0</v>
      </c>
      <c r="J985">
        <v>0</v>
      </c>
      <c r="K985">
        <v>0</v>
      </c>
      <c r="L985">
        <v>0</v>
      </c>
      <c r="M985">
        <v>9</v>
      </c>
      <c r="N985">
        <v>0</v>
      </c>
      <c r="O985">
        <v>0</v>
      </c>
      <c r="P985">
        <v>0</v>
      </c>
      <c r="Q985">
        <v>0</v>
      </c>
    </row>
    <row r="986" spans="1:17" x14ac:dyDescent="0.25">
      <c r="A986" t="s">
        <v>22228</v>
      </c>
      <c r="B986" t="s">
        <v>73</v>
      </c>
      <c r="C986" t="s">
        <v>89</v>
      </c>
      <c r="D986" t="s">
        <v>526</v>
      </c>
      <c r="E986" t="s">
        <v>21471</v>
      </c>
      <c r="F986" t="s">
        <v>394</v>
      </c>
      <c r="G986">
        <v>0</v>
      </c>
      <c r="H986">
        <v>0</v>
      </c>
      <c r="I986">
        <v>0</v>
      </c>
      <c r="J986">
        <v>0</v>
      </c>
      <c r="K986">
        <v>0</v>
      </c>
      <c r="L986">
        <v>0</v>
      </c>
      <c r="M986">
        <v>0</v>
      </c>
      <c r="N986">
        <v>9</v>
      </c>
      <c r="O986">
        <v>8</v>
      </c>
      <c r="P986">
        <v>1</v>
      </c>
      <c r="Q986">
        <v>0</v>
      </c>
    </row>
    <row r="987" spans="1:17" x14ac:dyDescent="0.25">
      <c r="A987" t="s">
        <v>22229</v>
      </c>
      <c r="B987" t="s">
        <v>73</v>
      </c>
      <c r="C987" t="s">
        <v>89</v>
      </c>
      <c r="D987" t="s">
        <v>526</v>
      </c>
      <c r="E987" t="s">
        <v>21471</v>
      </c>
      <c r="F987" t="s">
        <v>395</v>
      </c>
      <c r="G987">
        <v>0</v>
      </c>
      <c r="H987">
        <v>0</v>
      </c>
      <c r="I987">
        <v>0</v>
      </c>
      <c r="J987">
        <v>0</v>
      </c>
      <c r="K987">
        <v>0</v>
      </c>
      <c r="L987">
        <v>0</v>
      </c>
      <c r="M987">
        <v>0</v>
      </c>
      <c r="N987">
        <v>8</v>
      </c>
      <c r="O987">
        <v>8</v>
      </c>
      <c r="P987">
        <v>0</v>
      </c>
      <c r="Q987">
        <v>0</v>
      </c>
    </row>
    <row r="988" spans="1:17" x14ac:dyDescent="0.25">
      <c r="A988" t="s">
        <v>22230</v>
      </c>
      <c r="B988" t="s">
        <v>73</v>
      </c>
      <c r="C988" t="s">
        <v>89</v>
      </c>
      <c r="D988" t="s">
        <v>526</v>
      </c>
      <c r="E988" t="s">
        <v>21471</v>
      </c>
      <c r="F988" t="s">
        <v>525</v>
      </c>
      <c r="G988">
        <v>9</v>
      </c>
      <c r="H988">
        <v>0</v>
      </c>
      <c r="I988">
        <v>0</v>
      </c>
      <c r="J988">
        <v>0</v>
      </c>
      <c r="K988">
        <v>0</v>
      </c>
      <c r="L988">
        <v>0</v>
      </c>
      <c r="M988">
        <v>0</v>
      </c>
      <c r="N988">
        <v>0</v>
      </c>
      <c r="O988">
        <v>0</v>
      </c>
      <c r="P988">
        <v>0</v>
      </c>
      <c r="Q988">
        <v>0</v>
      </c>
    </row>
    <row r="989" spans="1:17" x14ac:dyDescent="0.25">
      <c r="A989" t="s">
        <v>15051</v>
      </c>
      <c r="B989" t="s">
        <v>73</v>
      </c>
      <c r="C989" t="s">
        <v>89</v>
      </c>
      <c r="D989" t="s">
        <v>527</v>
      </c>
      <c r="E989" t="s">
        <v>563</v>
      </c>
      <c r="F989" t="s">
        <v>528</v>
      </c>
      <c r="G989">
        <v>0</v>
      </c>
      <c r="H989">
        <v>0</v>
      </c>
      <c r="I989">
        <v>0</v>
      </c>
      <c r="J989">
        <v>0</v>
      </c>
      <c r="K989">
        <v>0</v>
      </c>
      <c r="L989">
        <v>0</v>
      </c>
      <c r="M989">
        <v>0</v>
      </c>
      <c r="N989">
        <v>1</v>
      </c>
      <c r="O989">
        <v>1</v>
      </c>
      <c r="P989">
        <v>0</v>
      </c>
      <c r="Q989">
        <v>0</v>
      </c>
    </row>
    <row r="990" spans="1:17" x14ac:dyDescent="0.25">
      <c r="A990" t="s">
        <v>15052</v>
      </c>
      <c r="B990" t="s">
        <v>73</v>
      </c>
      <c r="C990" t="s">
        <v>89</v>
      </c>
      <c r="D990" t="s">
        <v>527</v>
      </c>
      <c r="E990" t="s">
        <v>563</v>
      </c>
      <c r="F990" t="s">
        <v>525</v>
      </c>
      <c r="G990">
        <v>1</v>
      </c>
      <c r="H990">
        <v>0</v>
      </c>
      <c r="I990">
        <v>0</v>
      </c>
      <c r="J990">
        <v>0</v>
      </c>
      <c r="K990">
        <v>0</v>
      </c>
      <c r="L990">
        <v>0</v>
      </c>
      <c r="M990">
        <v>0</v>
      </c>
      <c r="N990">
        <v>0</v>
      </c>
      <c r="O990">
        <v>0</v>
      </c>
      <c r="P990">
        <v>0</v>
      </c>
      <c r="Q990">
        <v>0</v>
      </c>
    </row>
    <row r="991" spans="1:17" x14ac:dyDescent="0.25">
      <c r="A991" t="s">
        <v>22231</v>
      </c>
      <c r="B991" t="s">
        <v>73</v>
      </c>
      <c r="C991" t="s">
        <v>89</v>
      </c>
      <c r="D991" t="s">
        <v>527</v>
      </c>
      <c r="E991" t="s">
        <v>21471</v>
      </c>
      <c r="F991" t="s">
        <v>528</v>
      </c>
      <c r="G991">
        <v>0</v>
      </c>
      <c r="H991">
        <v>0</v>
      </c>
      <c r="I991">
        <v>0</v>
      </c>
      <c r="J991">
        <v>0</v>
      </c>
      <c r="K991">
        <v>0</v>
      </c>
      <c r="L991">
        <v>0</v>
      </c>
      <c r="M991">
        <v>0</v>
      </c>
      <c r="N991">
        <v>1</v>
      </c>
      <c r="O991">
        <v>1</v>
      </c>
      <c r="P991">
        <v>0</v>
      </c>
      <c r="Q991">
        <v>0</v>
      </c>
    </row>
    <row r="992" spans="1:17" x14ac:dyDescent="0.25">
      <c r="A992" t="s">
        <v>22232</v>
      </c>
      <c r="B992" t="s">
        <v>73</v>
      </c>
      <c r="C992" t="s">
        <v>89</v>
      </c>
      <c r="D992" t="s">
        <v>527</v>
      </c>
      <c r="E992" t="s">
        <v>21471</v>
      </c>
      <c r="F992" t="s">
        <v>525</v>
      </c>
      <c r="G992">
        <v>1</v>
      </c>
      <c r="H992">
        <v>0</v>
      </c>
      <c r="I992">
        <v>0</v>
      </c>
      <c r="J992">
        <v>0</v>
      </c>
      <c r="K992">
        <v>0</v>
      </c>
      <c r="L992">
        <v>0</v>
      </c>
      <c r="M992">
        <v>0</v>
      </c>
      <c r="N992">
        <v>0</v>
      </c>
      <c r="O992">
        <v>0</v>
      </c>
      <c r="P992">
        <v>0</v>
      </c>
      <c r="Q992">
        <v>0</v>
      </c>
    </row>
    <row r="993" spans="1:17" x14ac:dyDescent="0.25">
      <c r="A993" t="s">
        <v>15408</v>
      </c>
      <c r="B993" t="s">
        <v>73</v>
      </c>
      <c r="C993" t="s">
        <v>157</v>
      </c>
      <c r="D993" t="s">
        <v>526</v>
      </c>
      <c r="E993" t="s">
        <v>563</v>
      </c>
      <c r="F993" t="s">
        <v>4238</v>
      </c>
      <c r="G993">
        <v>0</v>
      </c>
      <c r="H993">
        <v>0</v>
      </c>
      <c r="I993">
        <v>0</v>
      </c>
      <c r="J993">
        <v>0</v>
      </c>
      <c r="K993">
        <v>0</v>
      </c>
      <c r="L993">
        <v>0</v>
      </c>
      <c r="M993">
        <v>5</v>
      </c>
      <c r="N993">
        <v>0</v>
      </c>
      <c r="O993">
        <v>0</v>
      </c>
      <c r="P993">
        <v>0</v>
      </c>
      <c r="Q993">
        <v>0</v>
      </c>
    </row>
    <row r="994" spans="1:17" x14ac:dyDescent="0.25">
      <c r="A994" t="s">
        <v>15409</v>
      </c>
      <c r="B994" t="s">
        <v>73</v>
      </c>
      <c r="C994" t="s">
        <v>157</v>
      </c>
      <c r="D994" t="s">
        <v>526</v>
      </c>
      <c r="E994" t="s">
        <v>563</v>
      </c>
      <c r="F994" t="s">
        <v>397</v>
      </c>
      <c r="G994">
        <v>0</v>
      </c>
      <c r="H994">
        <v>5</v>
      </c>
      <c r="I994">
        <v>0</v>
      </c>
      <c r="J994">
        <v>5</v>
      </c>
      <c r="K994">
        <v>0</v>
      </c>
      <c r="L994">
        <v>0</v>
      </c>
      <c r="M994">
        <v>0</v>
      </c>
      <c r="N994">
        <v>0</v>
      </c>
      <c r="O994">
        <v>0</v>
      </c>
      <c r="P994">
        <v>0</v>
      </c>
      <c r="Q994">
        <v>0</v>
      </c>
    </row>
    <row r="995" spans="1:17" x14ac:dyDescent="0.25">
      <c r="A995" t="s">
        <v>15410</v>
      </c>
      <c r="B995" t="s">
        <v>73</v>
      </c>
      <c r="C995" t="s">
        <v>157</v>
      </c>
      <c r="D995" t="s">
        <v>526</v>
      </c>
      <c r="E995" t="s">
        <v>563</v>
      </c>
      <c r="F995" t="s">
        <v>398</v>
      </c>
      <c r="G995">
        <v>0</v>
      </c>
      <c r="H995">
        <v>5</v>
      </c>
      <c r="I995">
        <v>0</v>
      </c>
      <c r="J995">
        <v>5</v>
      </c>
      <c r="K995">
        <v>0</v>
      </c>
      <c r="L995">
        <v>0</v>
      </c>
      <c r="M995">
        <v>0</v>
      </c>
      <c r="N995">
        <v>0</v>
      </c>
      <c r="O995">
        <v>0</v>
      </c>
      <c r="P995">
        <v>0</v>
      </c>
      <c r="Q995">
        <v>0</v>
      </c>
    </row>
    <row r="996" spans="1:17" x14ac:dyDescent="0.25">
      <c r="A996" t="s">
        <v>15411</v>
      </c>
      <c r="B996" t="s">
        <v>73</v>
      </c>
      <c r="C996" t="s">
        <v>157</v>
      </c>
      <c r="D996" t="s">
        <v>526</v>
      </c>
      <c r="E996" t="s">
        <v>563</v>
      </c>
      <c r="F996" t="s">
        <v>4242</v>
      </c>
      <c r="G996">
        <v>0</v>
      </c>
      <c r="H996">
        <v>0</v>
      </c>
      <c r="I996">
        <v>0</v>
      </c>
      <c r="J996">
        <v>0</v>
      </c>
      <c r="K996">
        <v>0</v>
      </c>
      <c r="L996">
        <v>0</v>
      </c>
      <c r="M996">
        <v>5</v>
      </c>
      <c r="N996">
        <v>0</v>
      </c>
      <c r="O996">
        <v>0</v>
      </c>
      <c r="P996">
        <v>0</v>
      </c>
      <c r="Q996">
        <v>0</v>
      </c>
    </row>
    <row r="997" spans="1:17" x14ac:dyDescent="0.25">
      <c r="A997" t="s">
        <v>15412</v>
      </c>
      <c r="B997" t="s">
        <v>73</v>
      </c>
      <c r="C997" t="s">
        <v>157</v>
      </c>
      <c r="D997" t="s">
        <v>526</v>
      </c>
      <c r="E997" t="s">
        <v>563</v>
      </c>
      <c r="F997" t="s">
        <v>399</v>
      </c>
      <c r="G997">
        <v>0</v>
      </c>
      <c r="H997">
        <v>5</v>
      </c>
      <c r="I997">
        <v>0</v>
      </c>
      <c r="J997">
        <v>5</v>
      </c>
      <c r="K997">
        <v>0</v>
      </c>
      <c r="L997">
        <v>0</v>
      </c>
      <c r="M997">
        <v>0</v>
      </c>
      <c r="N997">
        <v>0</v>
      </c>
      <c r="O997">
        <v>0</v>
      </c>
      <c r="P997">
        <v>0</v>
      </c>
      <c r="Q997">
        <v>0</v>
      </c>
    </row>
    <row r="998" spans="1:17" x14ac:dyDescent="0.25">
      <c r="A998" t="s">
        <v>15413</v>
      </c>
      <c r="B998" t="s">
        <v>73</v>
      </c>
      <c r="C998" t="s">
        <v>157</v>
      </c>
      <c r="D998" t="s">
        <v>526</v>
      </c>
      <c r="E998" t="s">
        <v>563</v>
      </c>
      <c r="F998" t="s">
        <v>4245</v>
      </c>
      <c r="G998">
        <v>0</v>
      </c>
      <c r="H998">
        <v>0</v>
      </c>
      <c r="I998">
        <v>0</v>
      </c>
      <c r="J998">
        <v>0</v>
      </c>
      <c r="K998">
        <v>0</v>
      </c>
      <c r="L998">
        <v>0</v>
      </c>
      <c r="M998">
        <v>5</v>
      </c>
      <c r="N998">
        <v>0</v>
      </c>
      <c r="O998">
        <v>0</v>
      </c>
      <c r="P998">
        <v>0</v>
      </c>
      <c r="Q998">
        <v>0</v>
      </c>
    </row>
    <row r="999" spans="1:17" x14ac:dyDescent="0.25">
      <c r="A999" t="s">
        <v>15414</v>
      </c>
      <c r="B999" t="s">
        <v>73</v>
      </c>
      <c r="C999" t="s">
        <v>157</v>
      </c>
      <c r="D999" t="s">
        <v>526</v>
      </c>
      <c r="E999" t="s">
        <v>563</v>
      </c>
      <c r="F999" t="s">
        <v>394</v>
      </c>
      <c r="G999">
        <v>0</v>
      </c>
      <c r="H999">
        <v>0</v>
      </c>
      <c r="I999">
        <v>0</v>
      </c>
      <c r="J999">
        <v>0</v>
      </c>
      <c r="K999">
        <v>0</v>
      </c>
      <c r="L999">
        <v>0</v>
      </c>
      <c r="M999">
        <v>0</v>
      </c>
      <c r="N999">
        <v>5</v>
      </c>
      <c r="O999">
        <v>5</v>
      </c>
      <c r="P999">
        <v>0</v>
      </c>
      <c r="Q999">
        <v>0</v>
      </c>
    </row>
    <row r="1000" spans="1:17" x14ac:dyDescent="0.25">
      <c r="A1000" t="s">
        <v>15415</v>
      </c>
      <c r="B1000" t="s">
        <v>73</v>
      </c>
      <c r="C1000" t="s">
        <v>157</v>
      </c>
      <c r="D1000" t="s">
        <v>526</v>
      </c>
      <c r="E1000" t="s">
        <v>563</v>
      </c>
      <c r="F1000" t="s">
        <v>395</v>
      </c>
      <c r="G1000">
        <v>0</v>
      </c>
      <c r="H1000">
        <v>0</v>
      </c>
      <c r="I1000">
        <v>0</v>
      </c>
      <c r="J1000">
        <v>0</v>
      </c>
      <c r="K1000">
        <v>0</v>
      </c>
      <c r="L1000">
        <v>0</v>
      </c>
      <c r="M1000">
        <v>0</v>
      </c>
      <c r="N1000">
        <v>4</v>
      </c>
      <c r="O1000">
        <v>4</v>
      </c>
      <c r="P1000">
        <v>0</v>
      </c>
      <c r="Q1000">
        <v>0</v>
      </c>
    </row>
    <row r="1001" spans="1:17" x14ac:dyDescent="0.25">
      <c r="A1001" t="s">
        <v>15416</v>
      </c>
      <c r="B1001" t="s">
        <v>73</v>
      </c>
      <c r="C1001" t="s">
        <v>157</v>
      </c>
      <c r="D1001" t="s">
        <v>526</v>
      </c>
      <c r="E1001" t="s">
        <v>563</v>
      </c>
      <c r="F1001" t="s">
        <v>525</v>
      </c>
      <c r="G1001">
        <v>5</v>
      </c>
      <c r="H1001">
        <v>0</v>
      </c>
      <c r="I1001">
        <v>0</v>
      </c>
      <c r="J1001">
        <v>0</v>
      </c>
      <c r="K1001">
        <v>0</v>
      </c>
      <c r="L1001">
        <v>0</v>
      </c>
      <c r="M1001">
        <v>0</v>
      </c>
      <c r="N1001">
        <v>0</v>
      </c>
      <c r="O1001">
        <v>0</v>
      </c>
      <c r="P1001">
        <v>0</v>
      </c>
      <c r="Q1001">
        <v>0</v>
      </c>
    </row>
    <row r="1002" spans="1:17" x14ac:dyDescent="0.25">
      <c r="A1002" t="s">
        <v>22233</v>
      </c>
      <c r="B1002" t="s">
        <v>73</v>
      </c>
      <c r="C1002" t="s">
        <v>157</v>
      </c>
      <c r="D1002" t="s">
        <v>526</v>
      </c>
      <c r="E1002" t="s">
        <v>21471</v>
      </c>
      <c r="F1002" t="s">
        <v>396</v>
      </c>
      <c r="G1002">
        <v>0</v>
      </c>
      <c r="H1002">
        <v>7</v>
      </c>
      <c r="I1002">
        <v>1</v>
      </c>
      <c r="J1002">
        <v>5</v>
      </c>
      <c r="K1002">
        <v>1</v>
      </c>
      <c r="L1002">
        <v>0</v>
      </c>
      <c r="M1002">
        <v>0</v>
      </c>
      <c r="N1002">
        <v>0</v>
      </c>
      <c r="O1002">
        <v>0</v>
      </c>
      <c r="P1002">
        <v>0</v>
      </c>
      <c r="Q1002">
        <v>0</v>
      </c>
    </row>
    <row r="1003" spans="1:17" x14ac:dyDescent="0.25">
      <c r="A1003" t="s">
        <v>22234</v>
      </c>
      <c r="B1003" t="s">
        <v>73</v>
      </c>
      <c r="C1003" t="s">
        <v>157</v>
      </c>
      <c r="D1003" t="s">
        <v>526</v>
      </c>
      <c r="E1003" t="s">
        <v>21471</v>
      </c>
      <c r="F1003" t="s">
        <v>4236</v>
      </c>
      <c r="G1003">
        <v>0</v>
      </c>
      <c r="H1003">
        <v>7</v>
      </c>
      <c r="I1003">
        <v>1</v>
      </c>
      <c r="J1003">
        <v>5</v>
      </c>
      <c r="K1003">
        <v>1</v>
      </c>
      <c r="L1003">
        <v>0</v>
      </c>
      <c r="M1003">
        <v>0</v>
      </c>
      <c r="N1003">
        <v>0</v>
      </c>
      <c r="O1003">
        <v>0</v>
      </c>
      <c r="P1003">
        <v>0</v>
      </c>
      <c r="Q1003">
        <v>0</v>
      </c>
    </row>
    <row r="1004" spans="1:17" x14ac:dyDescent="0.25">
      <c r="A1004" t="s">
        <v>22235</v>
      </c>
      <c r="B1004" t="s">
        <v>73</v>
      </c>
      <c r="C1004" t="s">
        <v>157</v>
      </c>
      <c r="D1004" t="s">
        <v>526</v>
      </c>
      <c r="E1004" t="s">
        <v>21471</v>
      </c>
      <c r="F1004" t="s">
        <v>4238</v>
      </c>
      <c r="G1004">
        <v>0</v>
      </c>
      <c r="H1004">
        <v>0</v>
      </c>
      <c r="I1004">
        <v>0</v>
      </c>
      <c r="J1004">
        <v>0</v>
      </c>
      <c r="K1004">
        <v>0</v>
      </c>
      <c r="L1004">
        <v>0</v>
      </c>
      <c r="M1004">
        <v>7</v>
      </c>
      <c r="N1004">
        <v>0</v>
      </c>
      <c r="O1004">
        <v>0</v>
      </c>
      <c r="P1004">
        <v>0</v>
      </c>
      <c r="Q1004">
        <v>0</v>
      </c>
    </row>
    <row r="1005" spans="1:17" x14ac:dyDescent="0.25">
      <c r="A1005" t="s">
        <v>22236</v>
      </c>
      <c r="B1005" t="s">
        <v>73</v>
      </c>
      <c r="C1005" t="s">
        <v>157</v>
      </c>
      <c r="D1005" t="s">
        <v>526</v>
      </c>
      <c r="E1005" t="s">
        <v>21471</v>
      </c>
      <c r="F1005" t="s">
        <v>397</v>
      </c>
      <c r="G1005">
        <v>0</v>
      </c>
      <c r="H1005">
        <v>7</v>
      </c>
      <c r="I1005">
        <v>1</v>
      </c>
      <c r="J1005">
        <v>5</v>
      </c>
      <c r="K1005">
        <v>1</v>
      </c>
      <c r="L1005">
        <v>0</v>
      </c>
      <c r="M1005">
        <v>0</v>
      </c>
      <c r="N1005">
        <v>0</v>
      </c>
      <c r="O1005">
        <v>0</v>
      </c>
      <c r="P1005">
        <v>0</v>
      </c>
      <c r="Q1005">
        <v>0</v>
      </c>
    </row>
    <row r="1006" spans="1:17" x14ac:dyDescent="0.25">
      <c r="A1006" t="s">
        <v>22237</v>
      </c>
      <c r="B1006" t="s">
        <v>73</v>
      </c>
      <c r="C1006" t="s">
        <v>157</v>
      </c>
      <c r="D1006" t="s">
        <v>526</v>
      </c>
      <c r="E1006" t="s">
        <v>21471</v>
      </c>
      <c r="F1006" t="s">
        <v>398</v>
      </c>
      <c r="G1006">
        <v>0</v>
      </c>
      <c r="H1006">
        <v>7</v>
      </c>
      <c r="I1006">
        <v>1</v>
      </c>
      <c r="J1006">
        <v>5</v>
      </c>
      <c r="K1006">
        <v>1</v>
      </c>
      <c r="L1006">
        <v>0</v>
      </c>
      <c r="M1006">
        <v>0</v>
      </c>
      <c r="N1006">
        <v>0</v>
      </c>
      <c r="O1006">
        <v>0</v>
      </c>
      <c r="P1006">
        <v>0</v>
      </c>
      <c r="Q1006">
        <v>0</v>
      </c>
    </row>
    <row r="1007" spans="1:17" x14ac:dyDescent="0.25">
      <c r="A1007" t="s">
        <v>22238</v>
      </c>
      <c r="B1007" t="s">
        <v>73</v>
      </c>
      <c r="C1007" t="s">
        <v>157</v>
      </c>
      <c r="D1007" t="s">
        <v>526</v>
      </c>
      <c r="E1007" t="s">
        <v>21471</v>
      </c>
      <c r="F1007" t="s">
        <v>4242</v>
      </c>
      <c r="G1007">
        <v>0</v>
      </c>
      <c r="H1007">
        <v>0</v>
      </c>
      <c r="I1007">
        <v>0</v>
      </c>
      <c r="J1007">
        <v>0</v>
      </c>
      <c r="K1007">
        <v>0</v>
      </c>
      <c r="L1007">
        <v>0</v>
      </c>
      <c r="M1007">
        <v>7</v>
      </c>
      <c r="N1007">
        <v>0</v>
      </c>
      <c r="O1007">
        <v>0</v>
      </c>
      <c r="P1007">
        <v>0</v>
      </c>
      <c r="Q1007">
        <v>0</v>
      </c>
    </row>
    <row r="1008" spans="1:17" x14ac:dyDescent="0.25">
      <c r="A1008" t="s">
        <v>22239</v>
      </c>
      <c r="B1008" t="s">
        <v>73</v>
      </c>
      <c r="C1008" t="s">
        <v>157</v>
      </c>
      <c r="D1008" t="s">
        <v>526</v>
      </c>
      <c r="E1008" t="s">
        <v>21471</v>
      </c>
      <c r="F1008" t="s">
        <v>399</v>
      </c>
      <c r="G1008">
        <v>0</v>
      </c>
      <c r="H1008">
        <v>7</v>
      </c>
      <c r="I1008">
        <v>1</v>
      </c>
      <c r="J1008">
        <v>5</v>
      </c>
      <c r="K1008">
        <v>1</v>
      </c>
      <c r="L1008">
        <v>0</v>
      </c>
      <c r="M1008">
        <v>0</v>
      </c>
      <c r="N1008">
        <v>0</v>
      </c>
      <c r="O1008">
        <v>0</v>
      </c>
      <c r="P1008">
        <v>0</v>
      </c>
      <c r="Q1008">
        <v>0</v>
      </c>
    </row>
    <row r="1009" spans="1:17" x14ac:dyDescent="0.25">
      <c r="A1009" t="s">
        <v>22240</v>
      </c>
      <c r="B1009" t="s">
        <v>73</v>
      </c>
      <c r="C1009" t="s">
        <v>157</v>
      </c>
      <c r="D1009" t="s">
        <v>526</v>
      </c>
      <c r="E1009" t="s">
        <v>21471</v>
      </c>
      <c r="F1009" t="s">
        <v>4245</v>
      </c>
      <c r="G1009">
        <v>0</v>
      </c>
      <c r="H1009">
        <v>0</v>
      </c>
      <c r="I1009">
        <v>0</v>
      </c>
      <c r="J1009">
        <v>0</v>
      </c>
      <c r="K1009">
        <v>0</v>
      </c>
      <c r="L1009">
        <v>0</v>
      </c>
      <c r="M1009">
        <v>7</v>
      </c>
      <c r="N1009">
        <v>0</v>
      </c>
      <c r="O1009">
        <v>0</v>
      </c>
      <c r="P1009">
        <v>0</v>
      </c>
      <c r="Q1009">
        <v>0</v>
      </c>
    </row>
    <row r="1010" spans="1:17" x14ac:dyDescent="0.25">
      <c r="A1010" t="s">
        <v>22241</v>
      </c>
      <c r="B1010" t="s">
        <v>73</v>
      </c>
      <c r="C1010" t="s">
        <v>157</v>
      </c>
      <c r="D1010" t="s">
        <v>526</v>
      </c>
      <c r="E1010" t="s">
        <v>21471</v>
      </c>
      <c r="F1010" t="s">
        <v>394</v>
      </c>
      <c r="G1010">
        <v>0</v>
      </c>
      <c r="H1010">
        <v>0</v>
      </c>
      <c r="I1010">
        <v>0</v>
      </c>
      <c r="J1010">
        <v>0</v>
      </c>
      <c r="K1010">
        <v>0</v>
      </c>
      <c r="L1010">
        <v>0</v>
      </c>
      <c r="M1010">
        <v>0</v>
      </c>
      <c r="N1010">
        <v>7</v>
      </c>
      <c r="O1010">
        <v>7</v>
      </c>
      <c r="P1010">
        <v>0</v>
      </c>
      <c r="Q1010">
        <v>0</v>
      </c>
    </row>
    <row r="1011" spans="1:17" x14ac:dyDescent="0.25">
      <c r="A1011" t="s">
        <v>22242</v>
      </c>
      <c r="B1011" t="s">
        <v>73</v>
      </c>
      <c r="C1011" t="s">
        <v>157</v>
      </c>
      <c r="D1011" t="s">
        <v>526</v>
      </c>
      <c r="E1011" t="s">
        <v>21471</v>
      </c>
      <c r="F1011" t="s">
        <v>395</v>
      </c>
      <c r="G1011">
        <v>0</v>
      </c>
      <c r="H1011">
        <v>0</v>
      </c>
      <c r="I1011">
        <v>0</v>
      </c>
      <c r="J1011">
        <v>0</v>
      </c>
      <c r="K1011">
        <v>0</v>
      </c>
      <c r="L1011">
        <v>0</v>
      </c>
      <c r="M1011">
        <v>0</v>
      </c>
      <c r="N1011">
        <v>7</v>
      </c>
      <c r="O1011">
        <v>7</v>
      </c>
      <c r="P1011">
        <v>0</v>
      </c>
      <c r="Q1011">
        <v>0</v>
      </c>
    </row>
    <row r="1012" spans="1:17" x14ac:dyDescent="0.25">
      <c r="A1012" t="s">
        <v>22243</v>
      </c>
      <c r="B1012" t="s">
        <v>73</v>
      </c>
      <c r="C1012" t="s">
        <v>157</v>
      </c>
      <c r="D1012" t="s">
        <v>526</v>
      </c>
      <c r="E1012" t="s">
        <v>21471</v>
      </c>
      <c r="F1012" t="s">
        <v>525</v>
      </c>
      <c r="G1012">
        <v>7</v>
      </c>
      <c r="H1012">
        <v>0</v>
      </c>
      <c r="I1012">
        <v>0</v>
      </c>
      <c r="J1012">
        <v>0</v>
      </c>
      <c r="K1012">
        <v>0</v>
      </c>
      <c r="L1012">
        <v>0</v>
      </c>
      <c r="M1012">
        <v>0</v>
      </c>
      <c r="N1012">
        <v>0</v>
      </c>
      <c r="O1012">
        <v>0</v>
      </c>
      <c r="P1012">
        <v>0</v>
      </c>
      <c r="Q1012">
        <v>0</v>
      </c>
    </row>
    <row r="1013" spans="1:17" x14ac:dyDescent="0.25">
      <c r="A1013" t="s">
        <v>15417</v>
      </c>
      <c r="B1013" t="s">
        <v>73</v>
      </c>
      <c r="C1013" t="s">
        <v>157</v>
      </c>
      <c r="D1013" t="s">
        <v>527</v>
      </c>
      <c r="E1013" t="s">
        <v>563</v>
      </c>
      <c r="F1013" t="s">
        <v>528</v>
      </c>
      <c r="G1013">
        <v>0</v>
      </c>
      <c r="H1013">
        <v>0</v>
      </c>
      <c r="I1013">
        <v>0</v>
      </c>
      <c r="J1013">
        <v>0</v>
      </c>
      <c r="K1013">
        <v>0</v>
      </c>
      <c r="L1013">
        <v>0</v>
      </c>
      <c r="M1013">
        <v>0</v>
      </c>
      <c r="N1013">
        <v>1</v>
      </c>
      <c r="O1013">
        <v>0</v>
      </c>
      <c r="P1013">
        <v>0</v>
      </c>
      <c r="Q1013">
        <v>1</v>
      </c>
    </row>
    <row r="1014" spans="1:17" x14ac:dyDescent="0.25">
      <c r="A1014" t="s">
        <v>15418</v>
      </c>
      <c r="B1014" t="s">
        <v>73</v>
      </c>
      <c r="C1014" t="s">
        <v>157</v>
      </c>
      <c r="D1014" t="s">
        <v>527</v>
      </c>
      <c r="E1014" t="s">
        <v>563</v>
      </c>
      <c r="F1014" t="s">
        <v>525</v>
      </c>
      <c r="G1014">
        <v>1</v>
      </c>
      <c r="H1014">
        <v>0</v>
      </c>
      <c r="I1014">
        <v>0</v>
      </c>
      <c r="J1014">
        <v>0</v>
      </c>
      <c r="K1014">
        <v>0</v>
      </c>
      <c r="L1014">
        <v>0</v>
      </c>
      <c r="M1014">
        <v>0</v>
      </c>
      <c r="N1014">
        <v>0</v>
      </c>
      <c r="O1014">
        <v>0</v>
      </c>
      <c r="P1014">
        <v>0</v>
      </c>
      <c r="Q1014">
        <v>0</v>
      </c>
    </row>
    <row r="1015" spans="1:17" x14ac:dyDescent="0.25">
      <c r="A1015" t="s">
        <v>15419</v>
      </c>
      <c r="B1015" t="s">
        <v>73</v>
      </c>
      <c r="C1015" t="s">
        <v>158</v>
      </c>
      <c r="D1015" t="s">
        <v>529</v>
      </c>
      <c r="E1015" t="s">
        <v>563</v>
      </c>
      <c r="F1015" t="s">
        <v>525</v>
      </c>
      <c r="G1015">
        <v>3</v>
      </c>
      <c r="H1015">
        <v>0</v>
      </c>
      <c r="I1015">
        <v>0</v>
      </c>
      <c r="J1015">
        <v>0</v>
      </c>
      <c r="K1015">
        <v>0</v>
      </c>
      <c r="L1015">
        <v>0</v>
      </c>
      <c r="M1015">
        <v>0</v>
      </c>
      <c r="N1015">
        <v>0</v>
      </c>
      <c r="O1015">
        <v>0</v>
      </c>
      <c r="P1015">
        <v>0</v>
      </c>
      <c r="Q1015">
        <v>0</v>
      </c>
    </row>
    <row r="1016" spans="1:17" x14ac:dyDescent="0.25">
      <c r="A1016" t="s">
        <v>22244</v>
      </c>
      <c r="B1016" t="s">
        <v>73</v>
      </c>
      <c r="C1016" t="s">
        <v>158</v>
      </c>
      <c r="D1016" t="s">
        <v>529</v>
      </c>
      <c r="E1016" t="s">
        <v>21471</v>
      </c>
      <c r="F1016" t="s">
        <v>525</v>
      </c>
      <c r="G1016">
        <v>4</v>
      </c>
      <c r="H1016">
        <v>0</v>
      </c>
      <c r="I1016">
        <v>0</v>
      </c>
      <c r="J1016">
        <v>0</v>
      </c>
      <c r="K1016">
        <v>0</v>
      </c>
      <c r="L1016">
        <v>0</v>
      </c>
      <c r="M1016">
        <v>0</v>
      </c>
      <c r="N1016">
        <v>0</v>
      </c>
      <c r="O1016">
        <v>0</v>
      </c>
      <c r="P1016">
        <v>0</v>
      </c>
      <c r="Q1016">
        <v>0</v>
      </c>
    </row>
    <row r="1017" spans="1:17" x14ac:dyDescent="0.25">
      <c r="A1017" t="s">
        <v>13801</v>
      </c>
      <c r="B1017" t="s">
        <v>73</v>
      </c>
      <c r="C1017" t="s">
        <v>158</v>
      </c>
      <c r="D1017" t="s">
        <v>526</v>
      </c>
      <c r="E1017" t="s">
        <v>563</v>
      </c>
      <c r="F1017" t="s">
        <v>396</v>
      </c>
      <c r="G1017">
        <v>0</v>
      </c>
      <c r="H1017">
        <v>11</v>
      </c>
      <c r="I1017">
        <v>1</v>
      </c>
      <c r="J1017">
        <v>10</v>
      </c>
      <c r="K1017">
        <v>0</v>
      </c>
      <c r="L1017">
        <v>0</v>
      </c>
      <c r="M1017">
        <v>0</v>
      </c>
      <c r="N1017">
        <v>0</v>
      </c>
      <c r="O1017">
        <v>0</v>
      </c>
      <c r="P1017">
        <v>0</v>
      </c>
      <c r="Q1017">
        <v>0</v>
      </c>
    </row>
    <row r="1018" spans="1:17" x14ac:dyDescent="0.25">
      <c r="A1018" t="s">
        <v>13802</v>
      </c>
      <c r="B1018" t="s">
        <v>73</v>
      </c>
      <c r="C1018" t="s">
        <v>158</v>
      </c>
      <c r="D1018" t="s">
        <v>526</v>
      </c>
      <c r="E1018" t="s">
        <v>563</v>
      </c>
      <c r="F1018" t="s">
        <v>4236</v>
      </c>
      <c r="G1018">
        <v>0</v>
      </c>
      <c r="H1018">
        <v>11</v>
      </c>
      <c r="I1018">
        <v>1</v>
      </c>
      <c r="J1018">
        <v>10</v>
      </c>
      <c r="K1018">
        <v>0</v>
      </c>
      <c r="L1018">
        <v>0</v>
      </c>
      <c r="M1018">
        <v>0</v>
      </c>
      <c r="N1018">
        <v>0</v>
      </c>
      <c r="O1018">
        <v>0</v>
      </c>
      <c r="P1018">
        <v>0</v>
      </c>
      <c r="Q1018">
        <v>0</v>
      </c>
    </row>
    <row r="1019" spans="1:17" x14ac:dyDescent="0.25">
      <c r="A1019" t="s">
        <v>13803</v>
      </c>
      <c r="B1019" t="s">
        <v>73</v>
      </c>
      <c r="C1019" t="s">
        <v>158</v>
      </c>
      <c r="D1019" t="s">
        <v>526</v>
      </c>
      <c r="E1019" t="s">
        <v>563</v>
      </c>
      <c r="F1019" t="s">
        <v>4238</v>
      </c>
      <c r="G1019">
        <v>0</v>
      </c>
      <c r="H1019">
        <v>0</v>
      </c>
      <c r="I1019">
        <v>0</v>
      </c>
      <c r="J1019">
        <v>0</v>
      </c>
      <c r="K1019">
        <v>0</v>
      </c>
      <c r="L1019">
        <v>0</v>
      </c>
      <c r="M1019">
        <v>11</v>
      </c>
      <c r="N1019">
        <v>0</v>
      </c>
      <c r="O1019">
        <v>0</v>
      </c>
      <c r="P1019">
        <v>0</v>
      </c>
      <c r="Q1019">
        <v>0</v>
      </c>
    </row>
    <row r="1020" spans="1:17" x14ac:dyDescent="0.25">
      <c r="A1020" t="s">
        <v>13804</v>
      </c>
      <c r="B1020" t="s">
        <v>73</v>
      </c>
      <c r="C1020" t="s">
        <v>158</v>
      </c>
      <c r="D1020" t="s">
        <v>526</v>
      </c>
      <c r="E1020" t="s">
        <v>563</v>
      </c>
      <c r="F1020" t="s">
        <v>397</v>
      </c>
      <c r="G1020">
        <v>0</v>
      </c>
      <c r="H1020">
        <v>11</v>
      </c>
      <c r="I1020">
        <v>1</v>
      </c>
      <c r="J1020">
        <v>10</v>
      </c>
      <c r="K1020">
        <v>0</v>
      </c>
      <c r="L1020">
        <v>0</v>
      </c>
      <c r="M1020">
        <v>0</v>
      </c>
      <c r="N1020">
        <v>0</v>
      </c>
      <c r="O1020">
        <v>0</v>
      </c>
      <c r="P1020">
        <v>0</v>
      </c>
      <c r="Q1020">
        <v>0</v>
      </c>
    </row>
    <row r="1021" spans="1:17" x14ac:dyDescent="0.25">
      <c r="A1021" t="s">
        <v>13805</v>
      </c>
      <c r="B1021" t="s">
        <v>73</v>
      </c>
      <c r="C1021" t="s">
        <v>158</v>
      </c>
      <c r="D1021" t="s">
        <v>526</v>
      </c>
      <c r="E1021" t="s">
        <v>563</v>
      </c>
      <c r="F1021" t="s">
        <v>398</v>
      </c>
      <c r="G1021">
        <v>0</v>
      </c>
      <c r="H1021">
        <v>11</v>
      </c>
      <c r="I1021">
        <v>1</v>
      </c>
      <c r="J1021">
        <v>10</v>
      </c>
      <c r="K1021">
        <v>0</v>
      </c>
      <c r="L1021">
        <v>0</v>
      </c>
      <c r="M1021">
        <v>0</v>
      </c>
      <c r="N1021">
        <v>0</v>
      </c>
      <c r="O1021">
        <v>0</v>
      </c>
      <c r="P1021">
        <v>0</v>
      </c>
      <c r="Q1021">
        <v>0</v>
      </c>
    </row>
    <row r="1022" spans="1:17" x14ac:dyDescent="0.25">
      <c r="A1022" t="s">
        <v>13806</v>
      </c>
      <c r="B1022" t="s">
        <v>73</v>
      </c>
      <c r="C1022" t="s">
        <v>158</v>
      </c>
      <c r="D1022" t="s">
        <v>526</v>
      </c>
      <c r="E1022" t="s">
        <v>563</v>
      </c>
      <c r="F1022" t="s">
        <v>4242</v>
      </c>
      <c r="G1022">
        <v>0</v>
      </c>
      <c r="H1022">
        <v>0</v>
      </c>
      <c r="I1022">
        <v>0</v>
      </c>
      <c r="J1022">
        <v>0</v>
      </c>
      <c r="K1022">
        <v>0</v>
      </c>
      <c r="L1022">
        <v>0</v>
      </c>
      <c r="M1022">
        <v>11</v>
      </c>
      <c r="N1022">
        <v>0</v>
      </c>
      <c r="O1022">
        <v>0</v>
      </c>
      <c r="P1022">
        <v>0</v>
      </c>
      <c r="Q1022">
        <v>0</v>
      </c>
    </row>
    <row r="1023" spans="1:17" x14ac:dyDescent="0.25">
      <c r="A1023" t="s">
        <v>13807</v>
      </c>
      <c r="B1023" t="s">
        <v>73</v>
      </c>
      <c r="C1023" t="s">
        <v>158</v>
      </c>
      <c r="D1023" t="s">
        <v>526</v>
      </c>
      <c r="E1023" t="s">
        <v>563</v>
      </c>
      <c r="F1023" t="s">
        <v>399</v>
      </c>
      <c r="G1023">
        <v>0</v>
      </c>
      <c r="H1023">
        <v>11</v>
      </c>
      <c r="I1023">
        <v>1</v>
      </c>
      <c r="J1023">
        <v>10</v>
      </c>
      <c r="K1023">
        <v>0</v>
      </c>
      <c r="L1023">
        <v>0</v>
      </c>
      <c r="M1023">
        <v>0</v>
      </c>
      <c r="N1023">
        <v>0</v>
      </c>
      <c r="O1023">
        <v>0</v>
      </c>
      <c r="P1023">
        <v>0</v>
      </c>
      <c r="Q1023">
        <v>0</v>
      </c>
    </row>
    <row r="1024" spans="1:17" x14ac:dyDescent="0.25">
      <c r="A1024" t="s">
        <v>22245</v>
      </c>
      <c r="B1024" t="s">
        <v>73</v>
      </c>
      <c r="C1024" t="s">
        <v>223</v>
      </c>
      <c r="D1024" t="s">
        <v>526</v>
      </c>
      <c r="E1024" t="s">
        <v>21471</v>
      </c>
      <c r="F1024" t="s">
        <v>4236</v>
      </c>
      <c r="G1024">
        <v>0</v>
      </c>
      <c r="H1024">
        <v>25</v>
      </c>
      <c r="I1024">
        <v>2</v>
      </c>
      <c r="J1024">
        <v>20</v>
      </c>
      <c r="K1024">
        <v>1</v>
      </c>
      <c r="L1024">
        <v>2</v>
      </c>
      <c r="M1024">
        <v>0</v>
      </c>
      <c r="N1024">
        <v>0</v>
      </c>
      <c r="O1024">
        <v>0</v>
      </c>
      <c r="P1024">
        <v>0</v>
      </c>
      <c r="Q1024">
        <v>0</v>
      </c>
    </row>
    <row r="1025" spans="1:17" x14ac:dyDescent="0.25">
      <c r="A1025" t="s">
        <v>22246</v>
      </c>
      <c r="B1025" t="s">
        <v>73</v>
      </c>
      <c r="C1025" t="s">
        <v>223</v>
      </c>
      <c r="D1025" t="s">
        <v>526</v>
      </c>
      <c r="E1025" t="s">
        <v>21471</v>
      </c>
      <c r="F1025" t="s">
        <v>4238</v>
      </c>
      <c r="G1025">
        <v>0</v>
      </c>
      <c r="H1025">
        <v>0</v>
      </c>
      <c r="I1025">
        <v>0</v>
      </c>
      <c r="J1025">
        <v>0</v>
      </c>
      <c r="K1025">
        <v>0</v>
      </c>
      <c r="L1025">
        <v>0</v>
      </c>
      <c r="M1025">
        <v>25</v>
      </c>
      <c r="N1025">
        <v>0</v>
      </c>
      <c r="O1025">
        <v>0</v>
      </c>
      <c r="P1025">
        <v>0</v>
      </c>
      <c r="Q1025">
        <v>0</v>
      </c>
    </row>
    <row r="1026" spans="1:17" x14ac:dyDescent="0.25">
      <c r="A1026" t="s">
        <v>22247</v>
      </c>
      <c r="B1026" t="s">
        <v>73</v>
      </c>
      <c r="C1026" t="s">
        <v>223</v>
      </c>
      <c r="D1026" t="s">
        <v>526</v>
      </c>
      <c r="E1026" t="s">
        <v>21471</v>
      </c>
      <c r="F1026" t="s">
        <v>397</v>
      </c>
      <c r="G1026">
        <v>0</v>
      </c>
      <c r="H1026">
        <v>25</v>
      </c>
      <c r="I1026">
        <v>2</v>
      </c>
      <c r="J1026">
        <v>20</v>
      </c>
      <c r="K1026">
        <v>1</v>
      </c>
      <c r="L1026">
        <v>2</v>
      </c>
      <c r="M1026">
        <v>0</v>
      </c>
      <c r="N1026">
        <v>0</v>
      </c>
      <c r="O1026">
        <v>0</v>
      </c>
      <c r="P1026">
        <v>0</v>
      </c>
      <c r="Q1026">
        <v>0</v>
      </c>
    </row>
    <row r="1027" spans="1:17" x14ac:dyDescent="0.25">
      <c r="A1027" t="s">
        <v>22248</v>
      </c>
      <c r="B1027" t="s">
        <v>73</v>
      </c>
      <c r="C1027" t="s">
        <v>223</v>
      </c>
      <c r="D1027" t="s">
        <v>526</v>
      </c>
      <c r="E1027" t="s">
        <v>21471</v>
      </c>
      <c r="F1027" t="s">
        <v>398</v>
      </c>
      <c r="G1027">
        <v>0</v>
      </c>
      <c r="H1027">
        <v>25</v>
      </c>
      <c r="I1027">
        <v>2</v>
      </c>
      <c r="J1027">
        <v>20</v>
      </c>
      <c r="K1027">
        <v>1</v>
      </c>
      <c r="L1027">
        <v>2</v>
      </c>
      <c r="M1027">
        <v>0</v>
      </c>
      <c r="N1027">
        <v>0</v>
      </c>
      <c r="O1027">
        <v>0</v>
      </c>
      <c r="P1027">
        <v>0</v>
      </c>
      <c r="Q1027">
        <v>0</v>
      </c>
    </row>
    <row r="1028" spans="1:17" x14ac:dyDescent="0.25">
      <c r="A1028" t="s">
        <v>22249</v>
      </c>
      <c r="B1028" t="s">
        <v>73</v>
      </c>
      <c r="C1028" t="s">
        <v>223</v>
      </c>
      <c r="D1028" t="s">
        <v>526</v>
      </c>
      <c r="E1028" t="s">
        <v>21471</v>
      </c>
      <c r="F1028" t="s">
        <v>4242</v>
      </c>
      <c r="G1028">
        <v>0</v>
      </c>
      <c r="H1028">
        <v>0</v>
      </c>
      <c r="I1028">
        <v>0</v>
      </c>
      <c r="J1028">
        <v>0</v>
      </c>
      <c r="K1028">
        <v>0</v>
      </c>
      <c r="L1028">
        <v>0</v>
      </c>
      <c r="M1028">
        <v>25</v>
      </c>
      <c r="N1028">
        <v>0</v>
      </c>
      <c r="O1028">
        <v>0</v>
      </c>
      <c r="P1028">
        <v>0</v>
      </c>
      <c r="Q1028">
        <v>0</v>
      </c>
    </row>
    <row r="1029" spans="1:17" x14ac:dyDescent="0.25">
      <c r="A1029" t="s">
        <v>22250</v>
      </c>
      <c r="B1029" t="s">
        <v>73</v>
      </c>
      <c r="C1029" t="s">
        <v>223</v>
      </c>
      <c r="D1029" t="s">
        <v>526</v>
      </c>
      <c r="E1029" t="s">
        <v>21471</v>
      </c>
      <c r="F1029" t="s">
        <v>399</v>
      </c>
      <c r="G1029">
        <v>0</v>
      </c>
      <c r="H1029">
        <v>25</v>
      </c>
      <c r="I1029">
        <v>2</v>
      </c>
      <c r="J1029">
        <v>20</v>
      </c>
      <c r="K1029">
        <v>2</v>
      </c>
      <c r="L1029">
        <v>1</v>
      </c>
      <c r="M1029">
        <v>0</v>
      </c>
      <c r="N1029">
        <v>0</v>
      </c>
      <c r="O1029">
        <v>0</v>
      </c>
      <c r="P1029">
        <v>0</v>
      </c>
      <c r="Q1029">
        <v>0</v>
      </c>
    </row>
    <row r="1030" spans="1:17" x14ac:dyDescent="0.25">
      <c r="A1030" t="s">
        <v>22251</v>
      </c>
      <c r="B1030" t="s">
        <v>73</v>
      </c>
      <c r="C1030" t="s">
        <v>223</v>
      </c>
      <c r="D1030" t="s">
        <v>526</v>
      </c>
      <c r="E1030" t="s">
        <v>21471</v>
      </c>
      <c r="F1030" t="s">
        <v>4245</v>
      </c>
      <c r="G1030">
        <v>0</v>
      </c>
      <c r="H1030">
        <v>0</v>
      </c>
      <c r="I1030">
        <v>0</v>
      </c>
      <c r="J1030">
        <v>0</v>
      </c>
      <c r="K1030">
        <v>0</v>
      </c>
      <c r="L1030">
        <v>0</v>
      </c>
      <c r="M1030">
        <v>25</v>
      </c>
      <c r="N1030">
        <v>0</v>
      </c>
      <c r="O1030">
        <v>0</v>
      </c>
      <c r="P1030">
        <v>0</v>
      </c>
      <c r="Q1030">
        <v>0</v>
      </c>
    </row>
    <row r="1031" spans="1:17" x14ac:dyDescent="0.25">
      <c r="A1031" t="s">
        <v>22252</v>
      </c>
      <c r="B1031" t="s">
        <v>73</v>
      </c>
      <c r="C1031" t="s">
        <v>223</v>
      </c>
      <c r="D1031" t="s">
        <v>526</v>
      </c>
      <c r="E1031" t="s">
        <v>21471</v>
      </c>
      <c r="F1031" t="s">
        <v>394</v>
      </c>
      <c r="G1031">
        <v>0</v>
      </c>
      <c r="H1031">
        <v>0</v>
      </c>
      <c r="I1031">
        <v>0</v>
      </c>
      <c r="J1031">
        <v>0</v>
      </c>
      <c r="K1031">
        <v>0</v>
      </c>
      <c r="L1031">
        <v>0</v>
      </c>
      <c r="M1031">
        <v>0</v>
      </c>
      <c r="N1031">
        <v>24</v>
      </c>
      <c r="O1031">
        <v>22</v>
      </c>
      <c r="P1031">
        <v>2</v>
      </c>
      <c r="Q1031">
        <v>0</v>
      </c>
    </row>
    <row r="1032" spans="1:17" x14ac:dyDescent="0.25">
      <c r="A1032" t="s">
        <v>22253</v>
      </c>
      <c r="B1032" t="s">
        <v>73</v>
      </c>
      <c r="C1032" t="s">
        <v>223</v>
      </c>
      <c r="D1032" t="s">
        <v>526</v>
      </c>
      <c r="E1032" t="s">
        <v>21471</v>
      </c>
      <c r="F1032" t="s">
        <v>395</v>
      </c>
      <c r="G1032">
        <v>0</v>
      </c>
      <c r="H1032">
        <v>0</v>
      </c>
      <c r="I1032">
        <v>0</v>
      </c>
      <c r="J1032">
        <v>0</v>
      </c>
      <c r="K1032">
        <v>0</v>
      </c>
      <c r="L1032">
        <v>0</v>
      </c>
      <c r="M1032">
        <v>0</v>
      </c>
      <c r="N1032">
        <v>23</v>
      </c>
      <c r="O1032">
        <v>21</v>
      </c>
      <c r="P1032">
        <v>2</v>
      </c>
      <c r="Q1032">
        <v>0</v>
      </c>
    </row>
    <row r="1033" spans="1:17" x14ac:dyDescent="0.25">
      <c r="A1033" t="s">
        <v>22254</v>
      </c>
      <c r="B1033" t="s">
        <v>73</v>
      </c>
      <c r="C1033" t="s">
        <v>223</v>
      </c>
      <c r="D1033" t="s">
        <v>526</v>
      </c>
      <c r="E1033" t="s">
        <v>21471</v>
      </c>
      <c r="F1033" t="s">
        <v>525</v>
      </c>
      <c r="G1033">
        <v>25</v>
      </c>
      <c r="H1033">
        <v>0</v>
      </c>
      <c r="I1033">
        <v>0</v>
      </c>
      <c r="J1033">
        <v>0</v>
      </c>
      <c r="K1033">
        <v>0</v>
      </c>
      <c r="L1033">
        <v>0</v>
      </c>
      <c r="M1033">
        <v>0</v>
      </c>
      <c r="N1033">
        <v>0</v>
      </c>
      <c r="O1033">
        <v>0</v>
      </c>
      <c r="P1033">
        <v>0</v>
      </c>
      <c r="Q1033">
        <v>0</v>
      </c>
    </row>
    <row r="1034" spans="1:17" x14ac:dyDescent="0.25">
      <c r="A1034" t="s">
        <v>15906</v>
      </c>
      <c r="B1034" t="s">
        <v>73</v>
      </c>
      <c r="C1034" t="s">
        <v>224</v>
      </c>
      <c r="D1034" t="s">
        <v>529</v>
      </c>
      <c r="E1034" t="s">
        <v>563</v>
      </c>
      <c r="F1034" t="s">
        <v>525</v>
      </c>
      <c r="G1034">
        <v>1</v>
      </c>
      <c r="H1034">
        <v>0</v>
      </c>
      <c r="I1034">
        <v>0</v>
      </c>
      <c r="J1034">
        <v>0</v>
      </c>
      <c r="K1034">
        <v>0</v>
      </c>
      <c r="L1034">
        <v>0</v>
      </c>
      <c r="M1034">
        <v>0</v>
      </c>
      <c r="N1034">
        <v>0</v>
      </c>
      <c r="O1034">
        <v>0</v>
      </c>
      <c r="P1034">
        <v>0</v>
      </c>
      <c r="Q1034">
        <v>0</v>
      </c>
    </row>
    <row r="1035" spans="1:17" x14ac:dyDescent="0.25">
      <c r="A1035" t="s">
        <v>22255</v>
      </c>
      <c r="B1035" t="s">
        <v>73</v>
      </c>
      <c r="C1035" t="s">
        <v>224</v>
      </c>
      <c r="D1035" t="s">
        <v>529</v>
      </c>
      <c r="E1035" t="s">
        <v>21471</v>
      </c>
      <c r="F1035" t="s">
        <v>525</v>
      </c>
      <c r="G1035">
        <v>2</v>
      </c>
      <c r="H1035">
        <v>0</v>
      </c>
      <c r="I1035">
        <v>0</v>
      </c>
      <c r="J1035">
        <v>0</v>
      </c>
      <c r="K1035">
        <v>0</v>
      </c>
      <c r="L1035">
        <v>0</v>
      </c>
      <c r="M1035">
        <v>0</v>
      </c>
      <c r="N1035">
        <v>0</v>
      </c>
      <c r="O1035">
        <v>0</v>
      </c>
      <c r="P1035">
        <v>0</v>
      </c>
      <c r="Q1035">
        <v>0</v>
      </c>
    </row>
    <row r="1036" spans="1:17" x14ac:dyDescent="0.25">
      <c r="A1036" t="s">
        <v>15907</v>
      </c>
      <c r="B1036" t="s">
        <v>73</v>
      </c>
      <c r="C1036" t="s">
        <v>224</v>
      </c>
      <c r="D1036" t="s">
        <v>526</v>
      </c>
      <c r="E1036" t="s">
        <v>563</v>
      </c>
      <c r="F1036" t="s">
        <v>396</v>
      </c>
      <c r="G1036">
        <v>0</v>
      </c>
      <c r="H1036">
        <v>47</v>
      </c>
      <c r="I1036">
        <v>6</v>
      </c>
      <c r="J1036">
        <v>40</v>
      </c>
      <c r="K1036">
        <v>1</v>
      </c>
      <c r="L1036">
        <v>0</v>
      </c>
      <c r="M1036">
        <v>0</v>
      </c>
      <c r="N1036">
        <v>0</v>
      </c>
      <c r="O1036">
        <v>0</v>
      </c>
      <c r="P1036">
        <v>0</v>
      </c>
      <c r="Q1036">
        <v>0</v>
      </c>
    </row>
    <row r="1037" spans="1:17" x14ac:dyDescent="0.25">
      <c r="A1037" t="s">
        <v>15908</v>
      </c>
      <c r="B1037" t="s">
        <v>73</v>
      </c>
      <c r="C1037" t="s">
        <v>224</v>
      </c>
      <c r="D1037" t="s">
        <v>526</v>
      </c>
      <c r="E1037" t="s">
        <v>563</v>
      </c>
      <c r="F1037" t="s">
        <v>4236</v>
      </c>
      <c r="G1037">
        <v>0</v>
      </c>
      <c r="H1037">
        <v>47</v>
      </c>
      <c r="I1037">
        <v>6</v>
      </c>
      <c r="J1037">
        <v>39</v>
      </c>
      <c r="K1037">
        <v>2</v>
      </c>
      <c r="L1037">
        <v>0</v>
      </c>
      <c r="M1037">
        <v>0</v>
      </c>
      <c r="N1037">
        <v>0</v>
      </c>
      <c r="O1037">
        <v>0</v>
      </c>
      <c r="P1037">
        <v>0</v>
      </c>
      <c r="Q1037">
        <v>0</v>
      </c>
    </row>
    <row r="1038" spans="1:17" x14ac:dyDescent="0.25">
      <c r="A1038" t="s">
        <v>15909</v>
      </c>
      <c r="B1038" t="s">
        <v>73</v>
      </c>
      <c r="C1038" t="s">
        <v>224</v>
      </c>
      <c r="D1038" t="s">
        <v>526</v>
      </c>
      <c r="E1038" t="s">
        <v>563</v>
      </c>
      <c r="F1038" t="s">
        <v>4238</v>
      </c>
      <c r="G1038">
        <v>0</v>
      </c>
      <c r="H1038">
        <v>0</v>
      </c>
      <c r="I1038">
        <v>0</v>
      </c>
      <c r="J1038">
        <v>0</v>
      </c>
      <c r="K1038">
        <v>0</v>
      </c>
      <c r="L1038">
        <v>0</v>
      </c>
      <c r="M1038">
        <v>47</v>
      </c>
      <c r="N1038">
        <v>0</v>
      </c>
      <c r="O1038">
        <v>0</v>
      </c>
      <c r="P1038">
        <v>0</v>
      </c>
      <c r="Q1038">
        <v>0</v>
      </c>
    </row>
    <row r="1039" spans="1:17" x14ac:dyDescent="0.25">
      <c r="A1039" t="s">
        <v>15910</v>
      </c>
      <c r="B1039" t="s">
        <v>73</v>
      </c>
      <c r="C1039" t="s">
        <v>224</v>
      </c>
      <c r="D1039" t="s">
        <v>526</v>
      </c>
      <c r="E1039" t="s">
        <v>563</v>
      </c>
      <c r="F1039" t="s">
        <v>397</v>
      </c>
      <c r="G1039">
        <v>0</v>
      </c>
      <c r="H1039">
        <v>47</v>
      </c>
      <c r="I1039">
        <v>6</v>
      </c>
      <c r="J1039">
        <v>39</v>
      </c>
      <c r="K1039">
        <v>2</v>
      </c>
      <c r="L1039">
        <v>0</v>
      </c>
      <c r="M1039">
        <v>0</v>
      </c>
      <c r="N1039">
        <v>0</v>
      </c>
      <c r="O1039">
        <v>0</v>
      </c>
      <c r="P1039">
        <v>0</v>
      </c>
      <c r="Q1039">
        <v>0</v>
      </c>
    </row>
    <row r="1040" spans="1:17" x14ac:dyDescent="0.25">
      <c r="A1040" t="s">
        <v>15911</v>
      </c>
      <c r="B1040" t="s">
        <v>73</v>
      </c>
      <c r="C1040" t="s">
        <v>224</v>
      </c>
      <c r="D1040" t="s">
        <v>526</v>
      </c>
      <c r="E1040" t="s">
        <v>563</v>
      </c>
      <c r="F1040" t="s">
        <v>398</v>
      </c>
      <c r="G1040">
        <v>0</v>
      </c>
      <c r="H1040">
        <v>47</v>
      </c>
      <c r="I1040">
        <v>6</v>
      </c>
      <c r="J1040">
        <v>39</v>
      </c>
      <c r="K1040">
        <v>2</v>
      </c>
      <c r="L1040">
        <v>0</v>
      </c>
      <c r="M1040">
        <v>0</v>
      </c>
      <c r="N1040">
        <v>0</v>
      </c>
      <c r="O1040">
        <v>0</v>
      </c>
      <c r="P1040">
        <v>0</v>
      </c>
      <c r="Q1040">
        <v>0</v>
      </c>
    </row>
    <row r="1041" spans="1:17" x14ac:dyDescent="0.25">
      <c r="A1041" t="s">
        <v>15912</v>
      </c>
      <c r="B1041" t="s">
        <v>73</v>
      </c>
      <c r="C1041" t="s">
        <v>224</v>
      </c>
      <c r="D1041" t="s">
        <v>526</v>
      </c>
      <c r="E1041" t="s">
        <v>563</v>
      </c>
      <c r="F1041" t="s">
        <v>4242</v>
      </c>
      <c r="G1041">
        <v>0</v>
      </c>
      <c r="H1041">
        <v>0</v>
      </c>
      <c r="I1041">
        <v>0</v>
      </c>
      <c r="J1041">
        <v>0</v>
      </c>
      <c r="K1041">
        <v>0</v>
      </c>
      <c r="L1041">
        <v>0</v>
      </c>
      <c r="M1041">
        <v>47</v>
      </c>
      <c r="N1041">
        <v>0</v>
      </c>
      <c r="O1041">
        <v>0</v>
      </c>
      <c r="P1041">
        <v>0</v>
      </c>
      <c r="Q1041">
        <v>0</v>
      </c>
    </row>
    <row r="1042" spans="1:17" x14ac:dyDescent="0.25">
      <c r="A1042" t="s">
        <v>15913</v>
      </c>
      <c r="B1042" t="s">
        <v>73</v>
      </c>
      <c r="C1042" t="s">
        <v>224</v>
      </c>
      <c r="D1042" t="s">
        <v>526</v>
      </c>
      <c r="E1042" t="s">
        <v>563</v>
      </c>
      <c r="F1042" t="s">
        <v>399</v>
      </c>
      <c r="G1042">
        <v>0</v>
      </c>
      <c r="H1042">
        <v>47</v>
      </c>
      <c r="I1042">
        <v>6</v>
      </c>
      <c r="J1042">
        <v>40</v>
      </c>
      <c r="K1042">
        <v>1</v>
      </c>
      <c r="L1042">
        <v>0</v>
      </c>
      <c r="M1042">
        <v>0</v>
      </c>
      <c r="N1042">
        <v>0</v>
      </c>
      <c r="O1042">
        <v>0</v>
      </c>
      <c r="P1042">
        <v>0</v>
      </c>
      <c r="Q1042">
        <v>0</v>
      </c>
    </row>
    <row r="1043" spans="1:17" x14ac:dyDescent="0.25">
      <c r="A1043" t="s">
        <v>15914</v>
      </c>
      <c r="B1043" t="s">
        <v>73</v>
      </c>
      <c r="C1043" t="s">
        <v>224</v>
      </c>
      <c r="D1043" t="s">
        <v>526</v>
      </c>
      <c r="E1043" t="s">
        <v>563</v>
      </c>
      <c r="F1043" t="s">
        <v>4245</v>
      </c>
      <c r="G1043">
        <v>0</v>
      </c>
      <c r="H1043">
        <v>0</v>
      </c>
      <c r="I1043">
        <v>0</v>
      </c>
      <c r="J1043">
        <v>0</v>
      </c>
      <c r="K1043">
        <v>0</v>
      </c>
      <c r="L1043">
        <v>0</v>
      </c>
      <c r="M1043">
        <v>47</v>
      </c>
      <c r="N1043">
        <v>0</v>
      </c>
      <c r="O1043">
        <v>0</v>
      </c>
      <c r="P1043">
        <v>0</v>
      </c>
      <c r="Q1043">
        <v>0</v>
      </c>
    </row>
    <row r="1044" spans="1:17" x14ac:dyDescent="0.25">
      <c r="A1044" t="s">
        <v>15915</v>
      </c>
      <c r="B1044" t="s">
        <v>73</v>
      </c>
      <c r="C1044" t="s">
        <v>224</v>
      </c>
      <c r="D1044" t="s">
        <v>526</v>
      </c>
      <c r="E1044" t="s">
        <v>563</v>
      </c>
      <c r="F1044" t="s">
        <v>394</v>
      </c>
      <c r="G1044">
        <v>0</v>
      </c>
      <c r="H1044">
        <v>0</v>
      </c>
      <c r="I1044">
        <v>0</v>
      </c>
      <c r="J1044">
        <v>0</v>
      </c>
      <c r="K1044">
        <v>0</v>
      </c>
      <c r="L1044">
        <v>0</v>
      </c>
      <c r="M1044">
        <v>0</v>
      </c>
      <c r="N1044">
        <v>47</v>
      </c>
      <c r="O1044">
        <v>47</v>
      </c>
      <c r="P1044">
        <v>0</v>
      </c>
      <c r="Q1044">
        <v>0</v>
      </c>
    </row>
    <row r="1045" spans="1:17" x14ac:dyDescent="0.25">
      <c r="A1045" t="s">
        <v>15916</v>
      </c>
      <c r="B1045" t="s">
        <v>73</v>
      </c>
      <c r="C1045" t="s">
        <v>224</v>
      </c>
      <c r="D1045" t="s">
        <v>526</v>
      </c>
      <c r="E1045" t="s">
        <v>563</v>
      </c>
      <c r="F1045" t="s">
        <v>395</v>
      </c>
      <c r="G1045">
        <v>0</v>
      </c>
      <c r="H1045">
        <v>0</v>
      </c>
      <c r="I1045">
        <v>0</v>
      </c>
      <c r="J1045">
        <v>0</v>
      </c>
      <c r="K1045">
        <v>0</v>
      </c>
      <c r="L1045">
        <v>0</v>
      </c>
      <c r="M1045">
        <v>0</v>
      </c>
      <c r="N1045">
        <v>47</v>
      </c>
      <c r="O1045">
        <v>47</v>
      </c>
      <c r="P1045">
        <v>0</v>
      </c>
      <c r="Q1045">
        <v>0</v>
      </c>
    </row>
    <row r="1046" spans="1:17" x14ac:dyDescent="0.25">
      <c r="A1046" t="s">
        <v>15917</v>
      </c>
      <c r="B1046" t="s">
        <v>73</v>
      </c>
      <c r="C1046" t="s">
        <v>224</v>
      </c>
      <c r="D1046" t="s">
        <v>526</v>
      </c>
      <c r="E1046" t="s">
        <v>563</v>
      </c>
      <c r="F1046" t="s">
        <v>525</v>
      </c>
      <c r="G1046">
        <v>47</v>
      </c>
      <c r="H1046">
        <v>0</v>
      </c>
      <c r="I1046">
        <v>0</v>
      </c>
      <c r="J1046">
        <v>0</v>
      </c>
      <c r="K1046">
        <v>0</v>
      </c>
      <c r="L1046">
        <v>0</v>
      </c>
      <c r="M1046">
        <v>0</v>
      </c>
      <c r="N1046">
        <v>0</v>
      </c>
      <c r="O1046">
        <v>0</v>
      </c>
      <c r="P1046">
        <v>0</v>
      </c>
      <c r="Q1046">
        <v>0</v>
      </c>
    </row>
    <row r="1047" spans="1:17" x14ac:dyDescent="0.25">
      <c r="A1047" t="s">
        <v>22256</v>
      </c>
      <c r="B1047" t="s">
        <v>73</v>
      </c>
      <c r="C1047" t="s">
        <v>224</v>
      </c>
      <c r="D1047" t="s">
        <v>526</v>
      </c>
      <c r="E1047" t="s">
        <v>21471</v>
      </c>
      <c r="F1047" t="s">
        <v>396</v>
      </c>
      <c r="G1047">
        <v>0</v>
      </c>
      <c r="H1047">
        <v>58</v>
      </c>
      <c r="I1047">
        <v>4</v>
      </c>
      <c r="J1047">
        <v>53</v>
      </c>
      <c r="K1047">
        <v>1</v>
      </c>
      <c r="L1047">
        <v>0</v>
      </c>
      <c r="M1047">
        <v>0</v>
      </c>
      <c r="N1047">
        <v>0</v>
      </c>
      <c r="O1047">
        <v>0</v>
      </c>
      <c r="P1047">
        <v>0</v>
      </c>
      <c r="Q1047">
        <v>0</v>
      </c>
    </row>
    <row r="1048" spans="1:17" x14ac:dyDescent="0.25">
      <c r="A1048" t="s">
        <v>22257</v>
      </c>
      <c r="B1048" t="s">
        <v>73</v>
      </c>
      <c r="C1048" t="s">
        <v>224</v>
      </c>
      <c r="D1048" t="s">
        <v>526</v>
      </c>
      <c r="E1048" t="s">
        <v>21471</v>
      </c>
      <c r="F1048" t="s">
        <v>4236</v>
      </c>
      <c r="G1048">
        <v>0</v>
      </c>
      <c r="H1048">
        <v>58</v>
      </c>
      <c r="I1048">
        <v>4</v>
      </c>
      <c r="J1048">
        <v>52</v>
      </c>
      <c r="K1048">
        <v>2</v>
      </c>
      <c r="L1048">
        <v>0</v>
      </c>
      <c r="M1048">
        <v>0</v>
      </c>
      <c r="N1048">
        <v>0</v>
      </c>
      <c r="O1048">
        <v>0</v>
      </c>
      <c r="P1048">
        <v>0</v>
      </c>
      <c r="Q1048">
        <v>0</v>
      </c>
    </row>
    <row r="1049" spans="1:17" x14ac:dyDescent="0.25">
      <c r="A1049" t="s">
        <v>22258</v>
      </c>
      <c r="B1049" t="s">
        <v>73</v>
      </c>
      <c r="C1049" t="s">
        <v>224</v>
      </c>
      <c r="D1049" t="s">
        <v>526</v>
      </c>
      <c r="E1049" t="s">
        <v>21471</v>
      </c>
      <c r="F1049" t="s">
        <v>4238</v>
      </c>
      <c r="G1049">
        <v>0</v>
      </c>
      <c r="H1049">
        <v>0</v>
      </c>
      <c r="I1049">
        <v>0</v>
      </c>
      <c r="J1049">
        <v>0</v>
      </c>
      <c r="K1049">
        <v>0</v>
      </c>
      <c r="L1049">
        <v>0</v>
      </c>
      <c r="M1049">
        <v>58</v>
      </c>
      <c r="N1049">
        <v>0</v>
      </c>
      <c r="O1049">
        <v>0</v>
      </c>
      <c r="P1049">
        <v>0</v>
      </c>
      <c r="Q1049">
        <v>0</v>
      </c>
    </row>
    <row r="1050" spans="1:17" x14ac:dyDescent="0.25">
      <c r="A1050" t="s">
        <v>22259</v>
      </c>
      <c r="B1050" t="s">
        <v>73</v>
      </c>
      <c r="C1050" t="s">
        <v>224</v>
      </c>
      <c r="D1050" t="s">
        <v>526</v>
      </c>
      <c r="E1050" t="s">
        <v>21471</v>
      </c>
      <c r="F1050" t="s">
        <v>397</v>
      </c>
      <c r="G1050">
        <v>0</v>
      </c>
      <c r="H1050">
        <v>58</v>
      </c>
      <c r="I1050">
        <v>4</v>
      </c>
      <c r="J1050">
        <v>52</v>
      </c>
      <c r="K1050">
        <v>2</v>
      </c>
      <c r="L1050">
        <v>0</v>
      </c>
      <c r="M1050">
        <v>0</v>
      </c>
      <c r="N1050">
        <v>0</v>
      </c>
      <c r="O1050">
        <v>0</v>
      </c>
      <c r="P1050">
        <v>0</v>
      </c>
      <c r="Q1050">
        <v>0</v>
      </c>
    </row>
    <row r="1051" spans="1:17" x14ac:dyDescent="0.25">
      <c r="A1051" t="s">
        <v>18027</v>
      </c>
      <c r="B1051" t="s">
        <v>72</v>
      </c>
      <c r="C1051" t="s">
        <v>229</v>
      </c>
      <c r="D1051" t="s">
        <v>526</v>
      </c>
      <c r="E1051" t="s">
        <v>563</v>
      </c>
      <c r="F1051" t="s">
        <v>4236</v>
      </c>
      <c r="G1051">
        <v>0</v>
      </c>
      <c r="H1051">
        <v>12</v>
      </c>
      <c r="I1051">
        <v>0</v>
      </c>
      <c r="J1051">
        <v>11</v>
      </c>
      <c r="K1051">
        <v>0</v>
      </c>
      <c r="L1051">
        <v>1</v>
      </c>
      <c r="M1051">
        <v>0</v>
      </c>
      <c r="N1051">
        <v>0</v>
      </c>
      <c r="O1051">
        <v>0</v>
      </c>
      <c r="P1051">
        <v>0</v>
      </c>
      <c r="Q1051">
        <v>0</v>
      </c>
    </row>
    <row r="1052" spans="1:17" x14ac:dyDescent="0.25">
      <c r="A1052" t="s">
        <v>16470</v>
      </c>
      <c r="B1052" t="s">
        <v>74</v>
      </c>
      <c r="C1052" t="s">
        <v>119</v>
      </c>
      <c r="D1052" t="s">
        <v>526</v>
      </c>
      <c r="E1052" t="s">
        <v>563</v>
      </c>
      <c r="F1052" t="s">
        <v>396</v>
      </c>
      <c r="G1052">
        <v>0</v>
      </c>
      <c r="H1052">
        <v>14</v>
      </c>
      <c r="I1052">
        <v>2</v>
      </c>
      <c r="J1052">
        <v>12</v>
      </c>
      <c r="K1052">
        <v>0</v>
      </c>
      <c r="L1052">
        <v>0</v>
      </c>
      <c r="M1052">
        <v>0</v>
      </c>
      <c r="N1052">
        <v>0</v>
      </c>
      <c r="O1052">
        <v>0</v>
      </c>
      <c r="P1052">
        <v>0</v>
      </c>
      <c r="Q1052">
        <v>0</v>
      </c>
    </row>
    <row r="1053" spans="1:17" x14ac:dyDescent="0.25">
      <c r="A1053" t="s">
        <v>16471</v>
      </c>
      <c r="B1053" t="s">
        <v>74</v>
      </c>
      <c r="C1053" t="s">
        <v>119</v>
      </c>
      <c r="D1053" t="s">
        <v>526</v>
      </c>
      <c r="E1053" t="s">
        <v>563</v>
      </c>
      <c r="F1053" t="s">
        <v>4236</v>
      </c>
      <c r="G1053">
        <v>0</v>
      </c>
      <c r="H1053">
        <v>14</v>
      </c>
      <c r="I1053">
        <v>2</v>
      </c>
      <c r="J1053">
        <v>12</v>
      </c>
      <c r="K1053">
        <v>0</v>
      </c>
      <c r="L1053">
        <v>0</v>
      </c>
      <c r="M1053">
        <v>0</v>
      </c>
      <c r="N1053">
        <v>0</v>
      </c>
      <c r="O1053">
        <v>0</v>
      </c>
      <c r="P1053">
        <v>0</v>
      </c>
      <c r="Q1053">
        <v>0</v>
      </c>
    </row>
    <row r="1054" spans="1:17" x14ac:dyDescent="0.25">
      <c r="A1054" t="s">
        <v>16472</v>
      </c>
      <c r="B1054" t="s">
        <v>74</v>
      </c>
      <c r="C1054" t="s">
        <v>119</v>
      </c>
      <c r="D1054" t="s">
        <v>526</v>
      </c>
      <c r="E1054" t="s">
        <v>563</v>
      </c>
      <c r="F1054" t="s">
        <v>4238</v>
      </c>
      <c r="G1054">
        <v>0</v>
      </c>
      <c r="H1054">
        <v>0</v>
      </c>
      <c r="I1054">
        <v>0</v>
      </c>
      <c r="J1054">
        <v>0</v>
      </c>
      <c r="K1054">
        <v>0</v>
      </c>
      <c r="L1054">
        <v>0</v>
      </c>
      <c r="M1054">
        <v>14</v>
      </c>
      <c r="N1054">
        <v>0</v>
      </c>
      <c r="O1054">
        <v>0</v>
      </c>
      <c r="P1054">
        <v>0</v>
      </c>
      <c r="Q1054">
        <v>0</v>
      </c>
    </row>
    <row r="1055" spans="1:17" x14ac:dyDescent="0.25">
      <c r="A1055" t="s">
        <v>16473</v>
      </c>
      <c r="B1055" t="s">
        <v>74</v>
      </c>
      <c r="C1055" t="s">
        <v>119</v>
      </c>
      <c r="D1055" t="s">
        <v>526</v>
      </c>
      <c r="E1055" t="s">
        <v>563</v>
      </c>
      <c r="F1055" t="s">
        <v>397</v>
      </c>
      <c r="G1055">
        <v>0</v>
      </c>
      <c r="H1055">
        <v>14</v>
      </c>
      <c r="I1055">
        <v>2</v>
      </c>
      <c r="J1055">
        <v>12</v>
      </c>
      <c r="K1055">
        <v>0</v>
      </c>
      <c r="L1055">
        <v>0</v>
      </c>
      <c r="M1055">
        <v>0</v>
      </c>
      <c r="N1055">
        <v>0</v>
      </c>
      <c r="O1055">
        <v>0</v>
      </c>
      <c r="P1055">
        <v>0</v>
      </c>
      <c r="Q1055">
        <v>0</v>
      </c>
    </row>
    <row r="1056" spans="1:17" x14ac:dyDescent="0.25">
      <c r="A1056" t="s">
        <v>16474</v>
      </c>
      <c r="B1056" t="s">
        <v>74</v>
      </c>
      <c r="C1056" t="s">
        <v>119</v>
      </c>
      <c r="D1056" t="s">
        <v>526</v>
      </c>
      <c r="E1056" t="s">
        <v>563</v>
      </c>
      <c r="F1056" t="s">
        <v>398</v>
      </c>
      <c r="G1056">
        <v>0</v>
      </c>
      <c r="H1056">
        <v>14</v>
      </c>
      <c r="I1056">
        <v>2</v>
      </c>
      <c r="J1056">
        <v>12</v>
      </c>
      <c r="K1056">
        <v>0</v>
      </c>
      <c r="L1056">
        <v>0</v>
      </c>
      <c r="M1056">
        <v>0</v>
      </c>
      <c r="N1056">
        <v>0</v>
      </c>
      <c r="O1056">
        <v>0</v>
      </c>
      <c r="P1056">
        <v>0</v>
      </c>
      <c r="Q1056">
        <v>0</v>
      </c>
    </row>
    <row r="1057" spans="1:17" x14ac:dyDescent="0.25">
      <c r="A1057" t="s">
        <v>16475</v>
      </c>
      <c r="B1057" t="s">
        <v>74</v>
      </c>
      <c r="C1057" t="s">
        <v>119</v>
      </c>
      <c r="D1057" t="s">
        <v>526</v>
      </c>
      <c r="E1057" t="s">
        <v>563</v>
      </c>
      <c r="F1057" t="s">
        <v>4242</v>
      </c>
      <c r="G1057">
        <v>0</v>
      </c>
      <c r="H1057">
        <v>0</v>
      </c>
      <c r="I1057">
        <v>0</v>
      </c>
      <c r="J1057">
        <v>0</v>
      </c>
      <c r="K1057">
        <v>0</v>
      </c>
      <c r="L1057">
        <v>0</v>
      </c>
      <c r="M1057">
        <v>14</v>
      </c>
      <c r="N1057">
        <v>0</v>
      </c>
      <c r="O1057">
        <v>0</v>
      </c>
      <c r="P1057">
        <v>0</v>
      </c>
      <c r="Q1057">
        <v>0</v>
      </c>
    </row>
    <row r="1058" spans="1:17" x14ac:dyDescent="0.25">
      <c r="A1058" t="s">
        <v>16476</v>
      </c>
      <c r="B1058" t="s">
        <v>74</v>
      </c>
      <c r="C1058" t="s">
        <v>119</v>
      </c>
      <c r="D1058" t="s">
        <v>526</v>
      </c>
      <c r="E1058" t="s">
        <v>563</v>
      </c>
      <c r="F1058" t="s">
        <v>399</v>
      </c>
      <c r="G1058">
        <v>0</v>
      </c>
      <c r="H1058">
        <v>14</v>
      </c>
      <c r="I1058">
        <v>2</v>
      </c>
      <c r="J1058">
        <v>12</v>
      </c>
      <c r="K1058">
        <v>0</v>
      </c>
      <c r="L1058">
        <v>0</v>
      </c>
      <c r="M1058">
        <v>0</v>
      </c>
      <c r="N1058">
        <v>0</v>
      </c>
      <c r="O1058">
        <v>0</v>
      </c>
      <c r="P1058">
        <v>0</v>
      </c>
      <c r="Q1058">
        <v>0</v>
      </c>
    </row>
    <row r="1059" spans="1:17" x14ac:dyDescent="0.25">
      <c r="A1059" t="s">
        <v>16477</v>
      </c>
      <c r="B1059" t="s">
        <v>74</v>
      </c>
      <c r="C1059" t="s">
        <v>119</v>
      </c>
      <c r="D1059" t="s">
        <v>526</v>
      </c>
      <c r="E1059" t="s">
        <v>563</v>
      </c>
      <c r="F1059" t="s">
        <v>4245</v>
      </c>
      <c r="G1059">
        <v>0</v>
      </c>
      <c r="H1059">
        <v>0</v>
      </c>
      <c r="I1059">
        <v>0</v>
      </c>
      <c r="J1059">
        <v>0</v>
      </c>
      <c r="K1059">
        <v>0</v>
      </c>
      <c r="L1059">
        <v>0</v>
      </c>
      <c r="M1059">
        <v>14</v>
      </c>
      <c r="N1059">
        <v>0</v>
      </c>
      <c r="O1059">
        <v>0</v>
      </c>
      <c r="P1059">
        <v>0</v>
      </c>
      <c r="Q1059">
        <v>0</v>
      </c>
    </row>
    <row r="1060" spans="1:17" x14ac:dyDescent="0.25">
      <c r="A1060" t="s">
        <v>16478</v>
      </c>
      <c r="B1060" t="s">
        <v>74</v>
      </c>
      <c r="C1060" t="s">
        <v>119</v>
      </c>
      <c r="D1060" t="s">
        <v>526</v>
      </c>
      <c r="E1060" t="s">
        <v>563</v>
      </c>
      <c r="F1060" t="s">
        <v>394</v>
      </c>
      <c r="G1060">
        <v>0</v>
      </c>
      <c r="H1060">
        <v>0</v>
      </c>
      <c r="I1060">
        <v>0</v>
      </c>
      <c r="J1060">
        <v>0</v>
      </c>
      <c r="K1060">
        <v>0</v>
      </c>
      <c r="L1060">
        <v>0</v>
      </c>
      <c r="M1060">
        <v>0</v>
      </c>
      <c r="N1060">
        <v>11</v>
      </c>
      <c r="O1060">
        <v>11</v>
      </c>
      <c r="P1060">
        <v>0</v>
      </c>
      <c r="Q1060">
        <v>0</v>
      </c>
    </row>
    <row r="1061" spans="1:17" x14ac:dyDescent="0.25">
      <c r="A1061" t="s">
        <v>16479</v>
      </c>
      <c r="B1061" t="s">
        <v>74</v>
      </c>
      <c r="C1061" t="s">
        <v>119</v>
      </c>
      <c r="D1061" t="s">
        <v>526</v>
      </c>
      <c r="E1061" t="s">
        <v>563</v>
      </c>
      <c r="F1061" t="s">
        <v>395</v>
      </c>
      <c r="G1061">
        <v>0</v>
      </c>
      <c r="H1061">
        <v>0</v>
      </c>
      <c r="I1061">
        <v>0</v>
      </c>
      <c r="J1061">
        <v>0</v>
      </c>
      <c r="K1061">
        <v>0</v>
      </c>
      <c r="L1061">
        <v>0</v>
      </c>
      <c r="M1061">
        <v>0</v>
      </c>
      <c r="N1061">
        <v>9</v>
      </c>
      <c r="O1061">
        <v>9</v>
      </c>
      <c r="P1061">
        <v>0</v>
      </c>
      <c r="Q1061">
        <v>0</v>
      </c>
    </row>
    <row r="1062" spans="1:17" x14ac:dyDescent="0.25">
      <c r="A1062" t="s">
        <v>16480</v>
      </c>
      <c r="B1062" t="s">
        <v>74</v>
      </c>
      <c r="C1062" t="s">
        <v>119</v>
      </c>
      <c r="D1062" t="s">
        <v>526</v>
      </c>
      <c r="E1062" t="s">
        <v>563</v>
      </c>
      <c r="F1062" t="s">
        <v>525</v>
      </c>
      <c r="G1062">
        <v>14</v>
      </c>
      <c r="H1062">
        <v>0</v>
      </c>
      <c r="I1062">
        <v>0</v>
      </c>
      <c r="J1062">
        <v>0</v>
      </c>
      <c r="K1062">
        <v>0</v>
      </c>
      <c r="L1062">
        <v>0</v>
      </c>
      <c r="M1062">
        <v>0</v>
      </c>
      <c r="N1062">
        <v>0</v>
      </c>
      <c r="O1062">
        <v>0</v>
      </c>
      <c r="P1062">
        <v>0</v>
      </c>
      <c r="Q1062">
        <v>0</v>
      </c>
    </row>
    <row r="1063" spans="1:17" x14ac:dyDescent="0.25">
      <c r="A1063" t="s">
        <v>21885</v>
      </c>
      <c r="B1063" t="s">
        <v>74</v>
      </c>
      <c r="C1063" t="s">
        <v>119</v>
      </c>
      <c r="D1063" t="s">
        <v>526</v>
      </c>
      <c r="E1063" t="s">
        <v>21471</v>
      </c>
      <c r="F1063" t="s">
        <v>396</v>
      </c>
      <c r="G1063">
        <v>0</v>
      </c>
      <c r="H1063">
        <v>7</v>
      </c>
      <c r="I1063">
        <v>1</v>
      </c>
      <c r="J1063">
        <v>4</v>
      </c>
      <c r="K1063">
        <v>1</v>
      </c>
      <c r="L1063">
        <v>1</v>
      </c>
      <c r="M1063">
        <v>0</v>
      </c>
      <c r="N1063">
        <v>0</v>
      </c>
      <c r="O1063">
        <v>0</v>
      </c>
      <c r="P1063">
        <v>0</v>
      </c>
      <c r="Q1063">
        <v>0</v>
      </c>
    </row>
    <row r="1064" spans="1:17" x14ac:dyDescent="0.25">
      <c r="A1064" t="s">
        <v>21886</v>
      </c>
      <c r="B1064" t="s">
        <v>74</v>
      </c>
      <c r="C1064" t="s">
        <v>119</v>
      </c>
      <c r="D1064" t="s">
        <v>526</v>
      </c>
      <c r="E1064" t="s">
        <v>21471</v>
      </c>
      <c r="F1064" t="s">
        <v>4236</v>
      </c>
      <c r="G1064">
        <v>0</v>
      </c>
      <c r="H1064">
        <v>7</v>
      </c>
      <c r="I1064">
        <v>0</v>
      </c>
      <c r="J1064">
        <v>5</v>
      </c>
      <c r="K1064">
        <v>1</v>
      </c>
      <c r="L1064">
        <v>1</v>
      </c>
      <c r="M1064">
        <v>0</v>
      </c>
      <c r="N1064">
        <v>0</v>
      </c>
      <c r="O1064">
        <v>0</v>
      </c>
      <c r="P1064">
        <v>0</v>
      </c>
      <c r="Q1064">
        <v>0</v>
      </c>
    </row>
    <row r="1065" spans="1:17" x14ac:dyDescent="0.25">
      <c r="A1065" t="s">
        <v>21887</v>
      </c>
      <c r="B1065" t="s">
        <v>74</v>
      </c>
      <c r="C1065" t="s">
        <v>119</v>
      </c>
      <c r="D1065" t="s">
        <v>526</v>
      </c>
      <c r="E1065" t="s">
        <v>21471</v>
      </c>
      <c r="F1065" t="s">
        <v>4238</v>
      </c>
      <c r="G1065">
        <v>0</v>
      </c>
      <c r="H1065">
        <v>0</v>
      </c>
      <c r="I1065">
        <v>0</v>
      </c>
      <c r="J1065">
        <v>0</v>
      </c>
      <c r="K1065">
        <v>0</v>
      </c>
      <c r="L1065">
        <v>0</v>
      </c>
      <c r="M1065">
        <v>7</v>
      </c>
      <c r="N1065">
        <v>0</v>
      </c>
      <c r="O1065">
        <v>0</v>
      </c>
      <c r="P1065">
        <v>0</v>
      </c>
      <c r="Q1065">
        <v>0</v>
      </c>
    </row>
    <row r="1066" spans="1:17" x14ac:dyDescent="0.25">
      <c r="A1066" t="s">
        <v>21888</v>
      </c>
      <c r="B1066" t="s">
        <v>74</v>
      </c>
      <c r="C1066" t="s">
        <v>119</v>
      </c>
      <c r="D1066" t="s">
        <v>526</v>
      </c>
      <c r="E1066" t="s">
        <v>21471</v>
      </c>
      <c r="F1066" t="s">
        <v>397</v>
      </c>
      <c r="G1066">
        <v>0</v>
      </c>
      <c r="H1066">
        <v>7</v>
      </c>
      <c r="I1066">
        <v>0</v>
      </c>
      <c r="J1066">
        <v>5</v>
      </c>
      <c r="K1066">
        <v>1</v>
      </c>
      <c r="L1066">
        <v>1</v>
      </c>
      <c r="M1066">
        <v>0</v>
      </c>
      <c r="N1066">
        <v>0</v>
      </c>
      <c r="O1066">
        <v>0</v>
      </c>
      <c r="P1066">
        <v>0</v>
      </c>
      <c r="Q1066">
        <v>0</v>
      </c>
    </row>
    <row r="1067" spans="1:17" x14ac:dyDescent="0.25">
      <c r="A1067" t="s">
        <v>21889</v>
      </c>
      <c r="B1067" t="s">
        <v>74</v>
      </c>
      <c r="C1067" t="s">
        <v>119</v>
      </c>
      <c r="D1067" t="s">
        <v>526</v>
      </c>
      <c r="E1067" t="s">
        <v>21471</v>
      </c>
      <c r="F1067" t="s">
        <v>398</v>
      </c>
      <c r="G1067">
        <v>0</v>
      </c>
      <c r="H1067">
        <v>7</v>
      </c>
      <c r="I1067">
        <v>0</v>
      </c>
      <c r="J1067">
        <v>5</v>
      </c>
      <c r="K1067">
        <v>1</v>
      </c>
      <c r="L1067">
        <v>1</v>
      </c>
      <c r="M1067">
        <v>0</v>
      </c>
      <c r="N1067">
        <v>0</v>
      </c>
      <c r="O1067">
        <v>0</v>
      </c>
      <c r="P1067">
        <v>0</v>
      </c>
      <c r="Q1067">
        <v>0</v>
      </c>
    </row>
    <row r="1068" spans="1:17" x14ac:dyDescent="0.25">
      <c r="A1068" t="s">
        <v>21890</v>
      </c>
      <c r="B1068" t="s">
        <v>74</v>
      </c>
      <c r="C1068" t="s">
        <v>119</v>
      </c>
      <c r="D1068" t="s">
        <v>526</v>
      </c>
      <c r="E1068" t="s">
        <v>21471</v>
      </c>
      <c r="F1068" t="s">
        <v>4242</v>
      </c>
      <c r="G1068">
        <v>0</v>
      </c>
      <c r="H1068">
        <v>0</v>
      </c>
      <c r="I1068">
        <v>0</v>
      </c>
      <c r="J1068">
        <v>0</v>
      </c>
      <c r="K1068">
        <v>0</v>
      </c>
      <c r="L1068">
        <v>0</v>
      </c>
      <c r="M1068">
        <v>7</v>
      </c>
      <c r="N1068">
        <v>0</v>
      </c>
      <c r="O1068">
        <v>0</v>
      </c>
      <c r="P1068">
        <v>0</v>
      </c>
      <c r="Q1068">
        <v>0</v>
      </c>
    </row>
    <row r="1069" spans="1:17" x14ac:dyDescent="0.25">
      <c r="A1069" t="s">
        <v>21891</v>
      </c>
      <c r="B1069" t="s">
        <v>74</v>
      </c>
      <c r="C1069" t="s">
        <v>119</v>
      </c>
      <c r="D1069" t="s">
        <v>526</v>
      </c>
      <c r="E1069" t="s">
        <v>21471</v>
      </c>
      <c r="F1069" t="s">
        <v>399</v>
      </c>
      <c r="G1069">
        <v>0</v>
      </c>
      <c r="H1069">
        <v>7</v>
      </c>
      <c r="I1069">
        <v>0</v>
      </c>
      <c r="J1069">
        <v>5</v>
      </c>
      <c r="K1069">
        <v>1</v>
      </c>
      <c r="L1069">
        <v>1</v>
      </c>
      <c r="M1069">
        <v>0</v>
      </c>
      <c r="N1069">
        <v>0</v>
      </c>
      <c r="O1069">
        <v>0</v>
      </c>
      <c r="P1069">
        <v>0</v>
      </c>
      <c r="Q1069">
        <v>0</v>
      </c>
    </row>
    <row r="1070" spans="1:17" x14ac:dyDescent="0.25">
      <c r="A1070" t="s">
        <v>21892</v>
      </c>
      <c r="B1070" t="s">
        <v>74</v>
      </c>
      <c r="C1070" t="s">
        <v>119</v>
      </c>
      <c r="D1070" t="s">
        <v>526</v>
      </c>
      <c r="E1070" t="s">
        <v>21471</v>
      </c>
      <c r="F1070" t="s">
        <v>4245</v>
      </c>
      <c r="G1070">
        <v>0</v>
      </c>
      <c r="H1070">
        <v>0</v>
      </c>
      <c r="I1070">
        <v>0</v>
      </c>
      <c r="J1070">
        <v>0</v>
      </c>
      <c r="K1070">
        <v>0</v>
      </c>
      <c r="L1070">
        <v>0</v>
      </c>
      <c r="M1070">
        <v>7</v>
      </c>
      <c r="N1070">
        <v>0</v>
      </c>
      <c r="O1070">
        <v>0</v>
      </c>
      <c r="P1070">
        <v>0</v>
      </c>
      <c r="Q1070">
        <v>0</v>
      </c>
    </row>
    <row r="1071" spans="1:17" x14ac:dyDescent="0.25">
      <c r="A1071" t="s">
        <v>21893</v>
      </c>
      <c r="B1071" t="s">
        <v>74</v>
      </c>
      <c r="C1071" t="s">
        <v>119</v>
      </c>
      <c r="D1071" t="s">
        <v>526</v>
      </c>
      <c r="E1071" t="s">
        <v>21471</v>
      </c>
      <c r="F1071" t="s">
        <v>394</v>
      </c>
      <c r="G1071">
        <v>0</v>
      </c>
      <c r="H1071">
        <v>0</v>
      </c>
      <c r="I1071">
        <v>0</v>
      </c>
      <c r="J1071">
        <v>0</v>
      </c>
      <c r="K1071">
        <v>0</v>
      </c>
      <c r="L1071">
        <v>0</v>
      </c>
      <c r="M1071">
        <v>0</v>
      </c>
      <c r="N1071">
        <v>5</v>
      </c>
      <c r="O1071">
        <v>4</v>
      </c>
      <c r="P1071">
        <v>1</v>
      </c>
      <c r="Q1071">
        <v>0</v>
      </c>
    </row>
    <row r="1072" spans="1:17" x14ac:dyDescent="0.25">
      <c r="A1072" t="s">
        <v>21894</v>
      </c>
      <c r="B1072" t="s">
        <v>74</v>
      </c>
      <c r="C1072" t="s">
        <v>119</v>
      </c>
      <c r="D1072" t="s">
        <v>526</v>
      </c>
      <c r="E1072" t="s">
        <v>21471</v>
      </c>
      <c r="F1072" t="s">
        <v>395</v>
      </c>
      <c r="G1072">
        <v>0</v>
      </c>
      <c r="H1072">
        <v>0</v>
      </c>
      <c r="I1072">
        <v>0</v>
      </c>
      <c r="J1072">
        <v>0</v>
      </c>
      <c r="K1072">
        <v>0</v>
      </c>
      <c r="L1072">
        <v>0</v>
      </c>
      <c r="M1072">
        <v>0</v>
      </c>
      <c r="N1072">
        <v>3</v>
      </c>
      <c r="O1072">
        <v>3</v>
      </c>
      <c r="P1072">
        <v>0</v>
      </c>
      <c r="Q1072">
        <v>0</v>
      </c>
    </row>
    <row r="1073" spans="1:17" x14ac:dyDescent="0.25">
      <c r="A1073" t="s">
        <v>21895</v>
      </c>
      <c r="B1073" t="s">
        <v>74</v>
      </c>
      <c r="C1073" t="s">
        <v>119</v>
      </c>
      <c r="D1073" t="s">
        <v>526</v>
      </c>
      <c r="E1073" t="s">
        <v>21471</v>
      </c>
      <c r="F1073" t="s">
        <v>525</v>
      </c>
      <c r="G1073">
        <v>7</v>
      </c>
      <c r="H1073">
        <v>0</v>
      </c>
      <c r="I1073">
        <v>0</v>
      </c>
      <c r="J1073">
        <v>0</v>
      </c>
      <c r="K1073">
        <v>0</v>
      </c>
      <c r="L1073">
        <v>0</v>
      </c>
      <c r="M1073">
        <v>0</v>
      </c>
      <c r="N1073">
        <v>0</v>
      </c>
      <c r="O1073">
        <v>0</v>
      </c>
      <c r="P1073">
        <v>0</v>
      </c>
      <c r="Q1073">
        <v>0</v>
      </c>
    </row>
    <row r="1074" spans="1:17" x14ac:dyDescent="0.25">
      <c r="A1074" t="s">
        <v>16291</v>
      </c>
      <c r="B1074" t="s">
        <v>74</v>
      </c>
      <c r="C1074" t="s">
        <v>119</v>
      </c>
      <c r="D1074" t="s">
        <v>12971</v>
      </c>
      <c r="E1074" t="s">
        <v>563</v>
      </c>
      <c r="F1074" t="s">
        <v>525</v>
      </c>
      <c r="G1074">
        <v>2</v>
      </c>
      <c r="H1074">
        <v>0</v>
      </c>
      <c r="I1074">
        <v>0</v>
      </c>
      <c r="J1074">
        <v>0</v>
      </c>
      <c r="K1074">
        <v>0</v>
      </c>
      <c r="L1074">
        <v>0</v>
      </c>
      <c r="M1074">
        <v>0</v>
      </c>
      <c r="N1074">
        <v>0</v>
      </c>
      <c r="O1074">
        <v>0</v>
      </c>
      <c r="P1074">
        <v>0</v>
      </c>
      <c r="Q1074">
        <v>0</v>
      </c>
    </row>
    <row r="1075" spans="1:17" x14ac:dyDescent="0.25">
      <c r="A1075" t="s">
        <v>21896</v>
      </c>
      <c r="B1075" t="s">
        <v>74</v>
      </c>
      <c r="C1075" t="s">
        <v>119</v>
      </c>
      <c r="D1075" t="s">
        <v>12971</v>
      </c>
      <c r="E1075" t="s">
        <v>21471</v>
      </c>
      <c r="F1075" t="s">
        <v>525</v>
      </c>
      <c r="G1075">
        <v>2</v>
      </c>
      <c r="H1075">
        <v>0</v>
      </c>
      <c r="I1075">
        <v>0</v>
      </c>
      <c r="J1075">
        <v>0</v>
      </c>
      <c r="K1075">
        <v>0</v>
      </c>
      <c r="L1075">
        <v>0</v>
      </c>
      <c r="M1075">
        <v>0</v>
      </c>
      <c r="N1075">
        <v>0</v>
      </c>
      <c r="O1075">
        <v>0</v>
      </c>
      <c r="P1075">
        <v>0</v>
      </c>
      <c r="Q1075">
        <v>0</v>
      </c>
    </row>
    <row r="1076" spans="1:17" x14ac:dyDescent="0.25">
      <c r="A1076" t="s">
        <v>16292</v>
      </c>
      <c r="B1076" t="s">
        <v>74</v>
      </c>
      <c r="C1076" t="s">
        <v>120</v>
      </c>
      <c r="D1076" t="s">
        <v>529</v>
      </c>
      <c r="E1076" t="s">
        <v>563</v>
      </c>
      <c r="F1076" t="s">
        <v>525</v>
      </c>
      <c r="G1076">
        <v>6</v>
      </c>
      <c r="H1076">
        <v>0</v>
      </c>
      <c r="I1076">
        <v>0</v>
      </c>
      <c r="J1076">
        <v>0</v>
      </c>
      <c r="K1076">
        <v>0</v>
      </c>
      <c r="L1076">
        <v>0</v>
      </c>
      <c r="M1076">
        <v>0</v>
      </c>
      <c r="N1076">
        <v>0</v>
      </c>
      <c r="O1076">
        <v>0</v>
      </c>
      <c r="P1076">
        <v>0</v>
      </c>
      <c r="Q1076">
        <v>0</v>
      </c>
    </row>
    <row r="1077" spans="1:17" x14ac:dyDescent="0.25">
      <c r="A1077" t="s">
        <v>16293</v>
      </c>
      <c r="B1077" t="s">
        <v>74</v>
      </c>
      <c r="C1077" t="s">
        <v>120</v>
      </c>
      <c r="D1077" t="s">
        <v>526</v>
      </c>
      <c r="E1077" t="s">
        <v>563</v>
      </c>
      <c r="F1077" t="s">
        <v>396</v>
      </c>
      <c r="G1077">
        <v>0</v>
      </c>
      <c r="H1077">
        <v>18</v>
      </c>
      <c r="I1077">
        <v>3</v>
      </c>
      <c r="J1077">
        <v>11</v>
      </c>
      <c r="K1077">
        <v>3</v>
      </c>
      <c r="L1077">
        <v>1</v>
      </c>
      <c r="M1077">
        <v>0</v>
      </c>
      <c r="N1077">
        <v>0</v>
      </c>
      <c r="O1077">
        <v>0</v>
      </c>
      <c r="P1077">
        <v>0</v>
      </c>
      <c r="Q1077">
        <v>0</v>
      </c>
    </row>
    <row r="1078" spans="1:17" x14ac:dyDescent="0.25">
      <c r="A1078" t="s">
        <v>16294</v>
      </c>
      <c r="B1078" t="s">
        <v>74</v>
      </c>
      <c r="C1078" t="s">
        <v>120</v>
      </c>
      <c r="D1078" t="s">
        <v>526</v>
      </c>
      <c r="E1078" t="s">
        <v>563</v>
      </c>
      <c r="F1078" t="s">
        <v>4236</v>
      </c>
      <c r="G1078">
        <v>0</v>
      </c>
      <c r="H1078">
        <v>18</v>
      </c>
      <c r="I1078">
        <v>3</v>
      </c>
      <c r="J1078">
        <v>11</v>
      </c>
      <c r="K1078">
        <v>2</v>
      </c>
      <c r="L1078">
        <v>2</v>
      </c>
      <c r="M1078">
        <v>0</v>
      </c>
      <c r="N1078">
        <v>0</v>
      </c>
      <c r="O1078">
        <v>0</v>
      </c>
      <c r="P1078">
        <v>0</v>
      </c>
      <c r="Q1078">
        <v>0</v>
      </c>
    </row>
    <row r="1079" spans="1:17" x14ac:dyDescent="0.25">
      <c r="A1079" t="s">
        <v>16295</v>
      </c>
      <c r="B1079" t="s">
        <v>74</v>
      </c>
      <c r="C1079" t="s">
        <v>120</v>
      </c>
      <c r="D1079" t="s">
        <v>526</v>
      </c>
      <c r="E1079" t="s">
        <v>563</v>
      </c>
      <c r="F1079" t="s">
        <v>4238</v>
      </c>
      <c r="G1079">
        <v>0</v>
      </c>
      <c r="H1079">
        <v>0</v>
      </c>
      <c r="I1079">
        <v>0</v>
      </c>
      <c r="J1079">
        <v>0</v>
      </c>
      <c r="K1079">
        <v>0</v>
      </c>
      <c r="L1079">
        <v>0</v>
      </c>
      <c r="M1079">
        <v>18</v>
      </c>
      <c r="N1079">
        <v>0</v>
      </c>
      <c r="O1079">
        <v>0</v>
      </c>
      <c r="P1079">
        <v>0</v>
      </c>
      <c r="Q1079">
        <v>0</v>
      </c>
    </row>
    <row r="1080" spans="1:17" x14ac:dyDescent="0.25">
      <c r="A1080" t="s">
        <v>15454</v>
      </c>
      <c r="B1080" t="s">
        <v>74</v>
      </c>
      <c r="C1080" t="s">
        <v>182</v>
      </c>
      <c r="D1080" t="s">
        <v>526</v>
      </c>
      <c r="E1080" t="s">
        <v>563</v>
      </c>
      <c r="F1080" t="s">
        <v>394</v>
      </c>
      <c r="G1080">
        <v>0</v>
      </c>
      <c r="H1080">
        <v>0</v>
      </c>
      <c r="I1080">
        <v>0</v>
      </c>
      <c r="J1080">
        <v>0</v>
      </c>
      <c r="K1080">
        <v>0</v>
      </c>
      <c r="L1080">
        <v>0</v>
      </c>
      <c r="M1080">
        <v>0</v>
      </c>
      <c r="N1080">
        <v>2</v>
      </c>
      <c r="O1080">
        <v>2</v>
      </c>
      <c r="P1080">
        <v>0</v>
      </c>
      <c r="Q1080">
        <v>0</v>
      </c>
    </row>
    <row r="1081" spans="1:17" x14ac:dyDescent="0.25">
      <c r="A1081" t="s">
        <v>15455</v>
      </c>
      <c r="B1081" t="s">
        <v>74</v>
      </c>
      <c r="C1081" t="s">
        <v>182</v>
      </c>
      <c r="D1081" t="s">
        <v>526</v>
      </c>
      <c r="E1081" t="s">
        <v>563</v>
      </c>
      <c r="F1081" t="s">
        <v>395</v>
      </c>
      <c r="G1081">
        <v>0</v>
      </c>
      <c r="H1081">
        <v>0</v>
      </c>
      <c r="I1081">
        <v>0</v>
      </c>
      <c r="J1081">
        <v>0</v>
      </c>
      <c r="K1081">
        <v>0</v>
      </c>
      <c r="L1081">
        <v>0</v>
      </c>
      <c r="M1081">
        <v>0</v>
      </c>
      <c r="N1081">
        <v>2</v>
      </c>
      <c r="O1081">
        <v>2</v>
      </c>
      <c r="P1081">
        <v>0</v>
      </c>
      <c r="Q1081">
        <v>0</v>
      </c>
    </row>
    <row r="1082" spans="1:17" x14ac:dyDescent="0.25">
      <c r="A1082" t="s">
        <v>15456</v>
      </c>
      <c r="B1082" t="s">
        <v>74</v>
      </c>
      <c r="C1082" t="s">
        <v>182</v>
      </c>
      <c r="D1082" t="s">
        <v>526</v>
      </c>
      <c r="E1082" t="s">
        <v>563</v>
      </c>
      <c r="F1082" t="s">
        <v>525</v>
      </c>
      <c r="G1082">
        <v>2</v>
      </c>
      <c r="H1082">
        <v>0</v>
      </c>
      <c r="I1082">
        <v>0</v>
      </c>
      <c r="J1082">
        <v>0</v>
      </c>
      <c r="K1082">
        <v>0</v>
      </c>
      <c r="L1082">
        <v>0</v>
      </c>
      <c r="M1082">
        <v>0</v>
      </c>
      <c r="N1082">
        <v>0</v>
      </c>
      <c r="O1082">
        <v>0</v>
      </c>
      <c r="P1082">
        <v>0</v>
      </c>
      <c r="Q1082">
        <v>0</v>
      </c>
    </row>
    <row r="1083" spans="1:17" x14ac:dyDescent="0.25">
      <c r="A1083" t="s">
        <v>22379</v>
      </c>
      <c r="B1083" t="s">
        <v>74</v>
      </c>
      <c r="C1083" t="s">
        <v>182</v>
      </c>
      <c r="D1083" t="s">
        <v>526</v>
      </c>
      <c r="E1083" t="s">
        <v>21471</v>
      </c>
      <c r="F1083" t="s">
        <v>396</v>
      </c>
      <c r="G1083">
        <v>0</v>
      </c>
      <c r="H1083">
        <v>2</v>
      </c>
      <c r="I1083">
        <v>0</v>
      </c>
      <c r="J1083">
        <v>1</v>
      </c>
      <c r="K1083">
        <v>0</v>
      </c>
      <c r="L1083">
        <v>1</v>
      </c>
      <c r="M1083">
        <v>0</v>
      </c>
      <c r="N1083">
        <v>0</v>
      </c>
      <c r="O1083">
        <v>0</v>
      </c>
      <c r="P1083">
        <v>0</v>
      </c>
      <c r="Q1083">
        <v>0</v>
      </c>
    </row>
    <row r="1084" spans="1:17" x14ac:dyDescent="0.25">
      <c r="A1084" t="s">
        <v>22380</v>
      </c>
      <c r="B1084" t="s">
        <v>74</v>
      </c>
      <c r="C1084" t="s">
        <v>182</v>
      </c>
      <c r="D1084" t="s">
        <v>526</v>
      </c>
      <c r="E1084" t="s">
        <v>21471</v>
      </c>
      <c r="F1084" t="s">
        <v>4236</v>
      </c>
      <c r="G1084">
        <v>0</v>
      </c>
      <c r="H1084">
        <v>2</v>
      </c>
      <c r="I1084">
        <v>0</v>
      </c>
      <c r="J1084">
        <v>0</v>
      </c>
      <c r="K1084">
        <v>1</v>
      </c>
      <c r="L1084">
        <v>1</v>
      </c>
      <c r="M1084">
        <v>0</v>
      </c>
      <c r="N1084">
        <v>0</v>
      </c>
      <c r="O1084">
        <v>0</v>
      </c>
      <c r="P1084">
        <v>0</v>
      </c>
      <c r="Q1084">
        <v>0</v>
      </c>
    </row>
    <row r="1085" spans="1:17" x14ac:dyDescent="0.25">
      <c r="A1085" t="s">
        <v>22381</v>
      </c>
      <c r="B1085" t="s">
        <v>74</v>
      </c>
      <c r="C1085" t="s">
        <v>182</v>
      </c>
      <c r="D1085" t="s">
        <v>526</v>
      </c>
      <c r="E1085" t="s">
        <v>21471</v>
      </c>
      <c r="F1085" t="s">
        <v>4238</v>
      </c>
      <c r="G1085">
        <v>0</v>
      </c>
      <c r="H1085">
        <v>0</v>
      </c>
      <c r="I1085">
        <v>0</v>
      </c>
      <c r="J1085">
        <v>0</v>
      </c>
      <c r="K1085">
        <v>0</v>
      </c>
      <c r="L1085">
        <v>0</v>
      </c>
      <c r="M1085">
        <v>2</v>
      </c>
      <c r="N1085">
        <v>0</v>
      </c>
      <c r="O1085">
        <v>0</v>
      </c>
      <c r="P1085">
        <v>0</v>
      </c>
      <c r="Q1085">
        <v>0</v>
      </c>
    </row>
    <row r="1086" spans="1:17" x14ac:dyDescent="0.25">
      <c r="A1086" t="s">
        <v>22382</v>
      </c>
      <c r="B1086" t="s">
        <v>74</v>
      </c>
      <c r="C1086" t="s">
        <v>182</v>
      </c>
      <c r="D1086" t="s">
        <v>526</v>
      </c>
      <c r="E1086" t="s">
        <v>21471</v>
      </c>
      <c r="F1086" t="s">
        <v>397</v>
      </c>
      <c r="G1086">
        <v>0</v>
      </c>
      <c r="H1086">
        <v>2</v>
      </c>
      <c r="I1086">
        <v>0</v>
      </c>
      <c r="J1086">
        <v>0</v>
      </c>
      <c r="K1086">
        <v>1</v>
      </c>
      <c r="L1086">
        <v>1</v>
      </c>
      <c r="M1086">
        <v>0</v>
      </c>
      <c r="N1086">
        <v>0</v>
      </c>
      <c r="O1086">
        <v>0</v>
      </c>
      <c r="P1086">
        <v>0</v>
      </c>
      <c r="Q1086">
        <v>0</v>
      </c>
    </row>
    <row r="1087" spans="1:17" x14ac:dyDescent="0.25">
      <c r="A1087" t="s">
        <v>22383</v>
      </c>
      <c r="B1087" t="s">
        <v>74</v>
      </c>
      <c r="C1087" t="s">
        <v>182</v>
      </c>
      <c r="D1087" t="s">
        <v>526</v>
      </c>
      <c r="E1087" t="s">
        <v>21471</v>
      </c>
      <c r="F1087" t="s">
        <v>398</v>
      </c>
      <c r="G1087">
        <v>0</v>
      </c>
      <c r="H1087">
        <v>2</v>
      </c>
      <c r="I1087">
        <v>0</v>
      </c>
      <c r="J1087">
        <v>1</v>
      </c>
      <c r="K1087">
        <v>0</v>
      </c>
      <c r="L1087">
        <v>1</v>
      </c>
      <c r="M1087">
        <v>0</v>
      </c>
      <c r="N1087">
        <v>0</v>
      </c>
      <c r="O1087">
        <v>0</v>
      </c>
      <c r="P1087">
        <v>0</v>
      </c>
      <c r="Q1087">
        <v>0</v>
      </c>
    </row>
    <row r="1088" spans="1:17" x14ac:dyDescent="0.25">
      <c r="A1088" t="s">
        <v>22384</v>
      </c>
      <c r="B1088" t="s">
        <v>74</v>
      </c>
      <c r="C1088" t="s">
        <v>182</v>
      </c>
      <c r="D1088" t="s">
        <v>526</v>
      </c>
      <c r="E1088" t="s">
        <v>21471</v>
      </c>
      <c r="F1088" t="s">
        <v>4242</v>
      </c>
      <c r="G1088">
        <v>0</v>
      </c>
      <c r="H1088">
        <v>0</v>
      </c>
      <c r="I1088">
        <v>0</v>
      </c>
      <c r="J1088">
        <v>0</v>
      </c>
      <c r="K1088">
        <v>0</v>
      </c>
      <c r="L1088">
        <v>0</v>
      </c>
      <c r="M1088">
        <v>2</v>
      </c>
      <c r="N1088">
        <v>0</v>
      </c>
      <c r="O1088">
        <v>0</v>
      </c>
      <c r="P1088">
        <v>0</v>
      </c>
      <c r="Q1088">
        <v>0</v>
      </c>
    </row>
    <row r="1089" spans="1:17" x14ac:dyDescent="0.25">
      <c r="A1089" t="s">
        <v>22385</v>
      </c>
      <c r="B1089" t="s">
        <v>74</v>
      </c>
      <c r="C1089" t="s">
        <v>182</v>
      </c>
      <c r="D1089" t="s">
        <v>526</v>
      </c>
      <c r="E1089" t="s">
        <v>21471</v>
      </c>
      <c r="F1089" t="s">
        <v>399</v>
      </c>
      <c r="G1089">
        <v>0</v>
      </c>
      <c r="H1089">
        <v>2</v>
      </c>
      <c r="I1089">
        <v>0</v>
      </c>
      <c r="J1089">
        <v>0</v>
      </c>
      <c r="K1089">
        <v>1</v>
      </c>
      <c r="L1089">
        <v>1</v>
      </c>
      <c r="M1089">
        <v>0</v>
      </c>
      <c r="N1089">
        <v>0</v>
      </c>
      <c r="O1089">
        <v>0</v>
      </c>
      <c r="P1089">
        <v>0</v>
      </c>
      <c r="Q1089">
        <v>0</v>
      </c>
    </row>
    <row r="1090" spans="1:17" x14ac:dyDescent="0.25">
      <c r="A1090" t="s">
        <v>22386</v>
      </c>
      <c r="B1090" t="s">
        <v>74</v>
      </c>
      <c r="C1090" t="s">
        <v>182</v>
      </c>
      <c r="D1090" t="s">
        <v>526</v>
      </c>
      <c r="E1090" t="s">
        <v>21471</v>
      </c>
      <c r="F1090" t="s">
        <v>4245</v>
      </c>
      <c r="G1090">
        <v>0</v>
      </c>
      <c r="H1090">
        <v>0</v>
      </c>
      <c r="I1090">
        <v>0</v>
      </c>
      <c r="J1090">
        <v>0</v>
      </c>
      <c r="K1090">
        <v>0</v>
      </c>
      <c r="L1090">
        <v>0</v>
      </c>
      <c r="M1090">
        <v>2</v>
      </c>
      <c r="N1090">
        <v>0</v>
      </c>
      <c r="O1090">
        <v>0</v>
      </c>
      <c r="P1090">
        <v>0</v>
      </c>
      <c r="Q1090">
        <v>0</v>
      </c>
    </row>
    <row r="1091" spans="1:17" x14ac:dyDescent="0.25">
      <c r="A1091" t="s">
        <v>22387</v>
      </c>
      <c r="B1091" t="s">
        <v>74</v>
      </c>
      <c r="C1091" t="s">
        <v>182</v>
      </c>
      <c r="D1091" t="s">
        <v>526</v>
      </c>
      <c r="E1091" t="s">
        <v>21471</v>
      </c>
      <c r="F1091" t="s">
        <v>394</v>
      </c>
      <c r="G1091">
        <v>0</v>
      </c>
      <c r="H1091">
        <v>0</v>
      </c>
      <c r="I1091">
        <v>0</v>
      </c>
      <c r="J1091">
        <v>0</v>
      </c>
      <c r="K1091">
        <v>0</v>
      </c>
      <c r="L1091">
        <v>0</v>
      </c>
      <c r="M1091">
        <v>0</v>
      </c>
      <c r="N1091">
        <v>2</v>
      </c>
      <c r="O1091">
        <v>1</v>
      </c>
      <c r="P1091">
        <v>1</v>
      </c>
      <c r="Q1091">
        <v>0</v>
      </c>
    </row>
    <row r="1092" spans="1:17" x14ac:dyDescent="0.25">
      <c r="A1092" t="s">
        <v>22388</v>
      </c>
      <c r="B1092" t="s">
        <v>74</v>
      </c>
      <c r="C1092" t="s">
        <v>182</v>
      </c>
      <c r="D1092" t="s">
        <v>526</v>
      </c>
      <c r="E1092" t="s">
        <v>21471</v>
      </c>
      <c r="F1092" t="s">
        <v>395</v>
      </c>
      <c r="G1092">
        <v>0</v>
      </c>
      <c r="H1092">
        <v>0</v>
      </c>
      <c r="I1092">
        <v>0</v>
      </c>
      <c r="J1092">
        <v>0</v>
      </c>
      <c r="K1092">
        <v>0</v>
      </c>
      <c r="L1092">
        <v>0</v>
      </c>
      <c r="M1092">
        <v>0</v>
      </c>
      <c r="N1092">
        <v>2</v>
      </c>
      <c r="O1092">
        <v>1</v>
      </c>
      <c r="P1092">
        <v>1</v>
      </c>
      <c r="Q1092">
        <v>0</v>
      </c>
    </row>
    <row r="1093" spans="1:17" x14ac:dyDescent="0.25">
      <c r="A1093" t="s">
        <v>22389</v>
      </c>
      <c r="B1093" t="s">
        <v>74</v>
      </c>
      <c r="C1093" t="s">
        <v>182</v>
      </c>
      <c r="D1093" t="s">
        <v>526</v>
      </c>
      <c r="E1093" t="s">
        <v>21471</v>
      </c>
      <c r="F1093" t="s">
        <v>525</v>
      </c>
      <c r="G1093">
        <v>2</v>
      </c>
      <c r="H1093">
        <v>0</v>
      </c>
      <c r="I1093">
        <v>0</v>
      </c>
      <c r="J1093">
        <v>0</v>
      </c>
      <c r="K1093">
        <v>0</v>
      </c>
      <c r="L1093">
        <v>0</v>
      </c>
      <c r="M1093">
        <v>0</v>
      </c>
      <c r="N1093">
        <v>0</v>
      </c>
      <c r="O1093">
        <v>0</v>
      </c>
      <c r="P1093">
        <v>0</v>
      </c>
      <c r="Q1093">
        <v>0</v>
      </c>
    </row>
    <row r="1094" spans="1:17" x14ac:dyDescent="0.25">
      <c r="A1094" t="s">
        <v>15637</v>
      </c>
      <c r="B1094" t="s">
        <v>74</v>
      </c>
      <c r="C1094" t="s">
        <v>183</v>
      </c>
      <c r="D1094" t="s">
        <v>529</v>
      </c>
      <c r="E1094" t="s">
        <v>563</v>
      </c>
      <c r="F1094" t="s">
        <v>525</v>
      </c>
      <c r="G1094">
        <v>3</v>
      </c>
      <c r="H1094">
        <v>0</v>
      </c>
      <c r="I1094">
        <v>0</v>
      </c>
      <c r="J1094">
        <v>0</v>
      </c>
      <c r="K1094">
        <v>0</v>
      </c>
      <c r="L1094">
        <v>0</v>
      </c>
      <c r="M1094">
        <v>0</v>
      </c>
      <c r="N1094">
        <v>0</v>
      </c>
      <c r="O1094">
        <v>0</v>
      </c>
      <c r="P1094">
        <v>0</v>
      </c>
      <c r="Q1094">
        <v>0</v>
      </c>
    </row>
    <row r="1095" spans="1:17" x14ac:dyDescent="0.25">
      <c r="A1095" t="s">
        <v>22390</v>
      </c>
      <c r="B1095" t="s">
        <v>74</v>
      </c>
      <c r="C1095" t="s">
        <v>183</v>
      </c>
      <c r="D1095" t="s">
        <v>529</v>
      </c>
      <c r="E1095" t="s">
        <v>21471</v>
      </c>
      <c r="F1095" t="s">
        <v>525</v>
      </c>
      <c r="G1095">
        <v>3</v>
      </c>
      <c r="H1095">
        <v>0</v>
      </c>
      <c r="I1095">
        <v>0</v>
      </c>
      <c r="J1095">
        <v>0</v>
      </c>
      <c r="K1095">
        <v>0</v>
      </c>
      <c r="L1095">
        <v>0</v>
      </c>
      <c r="M1095">
        <v>0</v>
      </c>
      <c r="N1095">
        <v>0</v>
      </c>
      <c r="O1095">
        <v>0</v>
      </c>
      <c r="P1095">
        <v>0</v>
      </c>
      <c r="Q1095">
        <v>0</v>
      </c>
    </row>
    <row r="1096" spans="1:17" x14ac:dyDescent="0.25">
      <c r="A1096" t="s">
        <v>15638</v>
      </c>
      <c r="B1096" t="s">
        <v>74</v>
      </c>
      <c r="C1096" t="s">
        <v>183</v>
      </c>
      <c r="D1096" t="s">
        <v>526</v>
      </c>
      <c r="E1096" t="s">
        <v>563</v>
      </c>
      <c r="F1096" t="s">
        <v>396</v>
      </c>
      <c r="G1096">
        <v>0</v>
      </c>
      <c r="H1096">
        <v>19</v>
      </c>
      <c r="I1096">
        <v>1</v>
      </c>
      <c r="J1096">
        <v>15</v>
      </c>
      <c r="K1096">
        <v>3</v>
      </c>
      <c r="L1096">
        <v>0</v>
      </c>
      <c r="M1096">
        <v>0</v>
      </c>
      <c r="N1096">
        <v>0</v>
      </c>
      <c r="O1096">
        <v>0</v>
      </c>
      <c r="P1096">
        <v>0</v>
      </c>
      <c r="Q1096">
        <v>0</v>
      </c>
    </row>
    <row r="1097" spans="1:17" x14ac:dyDescent="0.25">
      <c r="A1097" t="s">
        <v>15639</v>
      </c>
      <c r="B1097" t="s">
        <v>74</v>
      </c>
      <c r="C1097" t="s">
        <v>183</v>
      </c>
      <c r="D1097" t="s">
        <v>526</v>
      </c>
      <c r="E1097" t="s">
        <v>563</v>
      </c>
      <c r="F1097" t="s">
        <v>4236</v>
      </c>
      <c r="G1097">
        <v>0</v>
      </c>
      <c r="H1097">
        <v>19</v>
      </c>
      <c r="I1097">
        <v>1</v>
      </c>
      <c r="J1097">
        <v>15</v>
      </c>
      <c r="K1097">
        <v>3</v>
      </c>
      <c r="L1097">
        <v>0</v>
      </c>
      <c r="M1097">
        <v>0</v>
      </c>
      <c r="N1097">
        <v>0</v>
      </c>
      <c r="O1097">
        <v>0</v>
      </c>
      <c r="P1097">
        <v>0</v>
      </c>
      <c r="Q1097">
        <v>0</v>
      </c>
    </row>
    <row r="1098" spans="1:17" x14ac:dyDescent="0.25">
      <c r="A1098" t="s">
        <v>15640</v>
      </c>
      <c r="B1098" t="s">
        <v>74</v>
      </c>
      <c r="C1098" t="s">
        <v>183</v>
      </c>
      <c r="D1098" t="s">
        <v>526</v>
      </c>
      <c r="E1098" t="s">
        <v>563</v>
      </c>
      <c r="F1098" t="s">
        <v>4238</v>
      </c>
      <c r="G1098">
        <v>0</v>
      </c>
      <c r="H1098">
        <v>0</v>
      </c>
      <c r="I1098">
        <v>0</v>
      </c>
      <c r="J1098">
        <v>0</v>
      </c>
      <c r="K1098">
        <v>0</v>
      </c>
      <c r="L1098">
        <v>0</v>
      </c>
      <c r="M1098">
        <v>19</v>
      </c>
      <c r="N1098">
        <v>0</v>
      </c>
      <c r="O1098">
        <v>0</v>
      </c>
      <c r="P1098">
        <v>0</v>
      </c>
      <c r="Q1098">
        <v>0</v>
      </c>
    </row>
    <row r="1099" spans="1:17" x14ac:dyDescent="0.25">
      <c r="A1099" t="s">
        <v>15641</v>
      </c>
      <c r="B1099" t="s">
        <v>74</v>
      </c>
      <c r="C1099" t="s">
        <v>183</v>
      </c>
      <c r="D1099" t="s">
        <v>526</v>
      </c>
      <c r="E1099" t="s">
        <v>563</v>
      </c>
      <c r="F1099" t="s">
        <v>397</v>
      </c>
      <c r="G1099">
        <v>0</v>
      </c>
      <c r="H1099">
        <v>19</v>
      </c>
      <c r="I1099">
        <v>1</v>
      </c>
      <c r="J1099">
        <v>15</v>
      </c>
      <c r="K1099">
        <v>3</v>
      </c>
      <c r="L1099">
        <v>0</v>
      </c>
      <c r="M1099">
        <v>0</v>
      </c>
      <c r="N1099">
        <v>0</v>
      </c>
      <c r="O1099">
        <v>0</v>
      </c>
      <c r="P1099">
        <v>0</v>
      </c>
      <c r="Q1099">
        <v>0</v>
      </c>
    </row>
    <row r="1100" spans="1:17" x14ac:dyDescent="0.25">
      <c r="A1100" t="s">
        <v>15642</v>
      </c>
      <c r="B1100" t="s">
        <v>74</v>
      </c>
      <c r="C1100" t="s">
        <v>183</v>
      </c>
      <c r="D1100" t="s">
        <v>526</v>
      </c>
      <c r="E1100" t="s">
        <v>563</v>
      </c>
      <c r="F1100" t="s">
        <v>398</v>
      </c>
      <c r="G1100">
        <v>0</v>
      </c>
      <c r="H1100">
        <v>19</v>
      </c>
      <c r="I1100">
        <v>1</v>
      </c>
      <c r="J1100">
        <v>15</v>
      </c>
      <c r="K1100">
        <v>3</v>
      </c>
      <c r="L1100">
        <v>0</v>
      </c>
      <c r="M1100">
        <v>0</v>
      </c>
      <c r="N1100">
        <v>0</v>
      </c>
      <c r="O1100">
        <v>0</v>
      </c>
      <c r="P1100">
        <v>0</v>
      </c>
      <c r="Q1100">
        <v>0</v>
      </c>
    </row>
    <row r="1101" spans="1:17" x14ac:dyDescent="0.25">
      <c r="A1101" t="s">
        <v>15643</v>
      </c>
      <c r="B1101" t="s">
        <v>74</v>
      </c>
      <c r="C1101" t="s">
        <v>183</v>
      </c>
      <c r="D1101" t="s">
        <v>526</v>
      </c>
      <c r="E1101" t="s">
        <v>563</v>
      </c>
      <c r="F1101" t="s">
        <v>4242</v>
      </c>
      <c r="G1101">
        <v>0</v>
      </c>
      <c r="H1101">
        <v>0</v>
      </c>
      <c r="I1101">
        <v>0</v>
      </c>
      <c r="J1101">
        <v>0</v>
      </c>
      <c r="K1101">
        <v>0</v>
      </c>
      <c r="L1101">
        <v>0</v>
      </c>
      <c r="M1101">
        <v>19</v>
      </c>
      <c r="N1101">
        <v>0</v>
      </c>
      <c r="O1101">
        <v>0</v>
      </c>
      <c r="P1101">
        <v>0</v>
      </c>
      <c r="Q1101">
        <v>0</v>
      </c>
    </row>
    <row r="1102" spans="1:17" x14ac:dyDescent="0.25">
      <c r="A1102" t="s">
        <v>15644</v>
      </c>
      <c r="B1102" t="s">
        <v>74</v>
      </c>
      <c r="C1102" t="s">
        <v>183</v>
      </c>
      <c r="D1102" t="s">
        <v>526</v>
      </c>
      <c r="E1102" t="s">
        <v>563</v>
      </c>
      <c r="F1102" t="s">
        <v>399</v>
      </c>
      <c r="G1102">
        <v>0</v>
      </c>
      <c r="H1102">
        <v>19</v>
      </c>
      <c r="I1102">
        <v>1</v>
      </c>
      <c r="J1102">
        <v>15</v>
      </c>
      <c r="K1102">
        <v>3</v>
      </c>
      <c r="L1102">
        <v>0</v>
      </c>
      <c r="M1102">
        <v>0</v>
      </c>
      <c r="N1102">
        <v>0</v>
      </c>
      <c r="O1102">
        <v>0</v>
      </c>
      <c r="P1102">
        <v>0</v>
      </c>
      <c r="Q1102">
        <v>0</v>
      </c>
    </row>
    <row r="1103" spans="1:17" x14ac:dyDescent="0.25">
      <c r="A1103" t="s">
        <v>15645</v>
      </c>
      <c r="B1103" t="s">
        <v>74</v>
      </c>
      <c r="C1103" t="s">
        <v>183</v>
      </c>
      <c r="D1103" t="s">
        <v>526</v>
      </c>
      <c r="E1103" t="s">
        <v>563</v>
      </c>
      <c r="F1103" t="s">
        <v>4245</v>
      </c>
      <c r="G1103">
        <v>0</v>
      </c>
      <c r="H1103">
        <v>0</v>
      </c>
      <c r="I1103">
        <v>0</v>
      </c>
      <c r="J1103">
        <v>0</v>
      </c>
      <c r="K1103">
        <v>0</v>
      </c>
      <c r="L1103">
        <v>0</v>
      </c>
      <c r="M1103">
        <v>19</v>
      </c>
      <c r="N1103">
        <v>0</v>
      </c>
      <c r="O1103">
        <v>0</v>
      </c>
      <c r="P1103">
        <v>0</v>
      </c>
      <c r="Q1103">
        <v>0</v>
      </c>
    </row>
    <row r="1104" spans="1:17" x14ac:dyDescent="0.25">
      <c r="A1104" t="s">
        <v>15646</v>
      </c>
      <c r="B1104" t="s">
        <v>74</v>
      </c>
      <c r="C1104" t="s">
        <v>183</v>
      </c>
      <c r="D1104" t="s">
        <v>526</v>
      </c>
      <c r="E1104" t="s">
        <v>563</v>
      </c>
      <c r="F1104" t="s">
        <v>394</v>
      </c>
      <c r="G1104">
        <v>0</v>
      </c>
      <c r="H1104">
        <v>0</v>
      </c>
      <c r="I1104">
        <v>0</v>
      </c>
      <c r="J1104">
        <v>0</v>
      </c>
      <c r="K1104">
        <v>0</v>
      </c>
      <c r="L1104">
        <v>0</v>
      </c>
      <c r="M1104">
        <v>0</v>
      </c>
      <c r="N1104">
        <v>9</v>
      </c>
      <c r="O1104">
        <v>9</v>
      </c>
      <c r="P1104">
        <v>0</v>
      </c>
      <c r="Q1104">
        <v>0</v>
      </c>
    </row>
    <row r="1105" spans="1:17" x14ac:dyDescent="0.25">
      <c r="A1105" t="s">
        <v>15647</v>
      </c>
      <c r="B1105" t="s">
        <v>74</v>
      </c>
      <c r="C1105" t="s">
        <v>183</v>
      </c>
      <c r="D1105" t="s">
        <v>526</v>
      </c>
      <c r="E1105" t="s">
        <v>563</v>
      </c>
      <c r="F1105" t="s">
        <v>395</v>
      </c>
      <c r="G1105">
        <v>0</v>
      </c>
      <c r="H1105">
        <v>0</v>
      </c>
      <c r="I1105">
        <v>0</v>
      </c>
      <c r="J1105">
        <v>0</v>
      </c>
      <c r="K1105">
        <v>0</v>
      </c>
      <c r="L1105">
        <v>0</v>
      </c>
      <c r="M1105">
        <v>0</v>
      </c>
      <c r="N1105">
        <v>3</v>
      </c>
      <c r="O1105">
        <v>3</v>
      </c>
      <c r="P1105">
        <v>0</v>
      </c>
      <c r="Q1105">
        <v>0</v>
      </c>
    </row>
    <row r="1106" spans="1:17" x14ac:dyDescent="0.25">
      <c r="A1106" t="s">
        <v>15648</v>
      </c>
      <c r="B1106" t="s">
        <v>74</v>
      </c>
      <c r="C1106" t="s">
        <v>183</v>
      </c>
      <c r="D1106" t="s">
        <v>526</v>
      </c>
      <c r="E1106" t="s">
        <v>563</v>
      </c>
      <c r="F1106" t="s">
        <v>525</v>
      </c>
      <c r="G1106">
        <v>19</v>
      </c>
      <c r="H1106">
        <v>0</v>
      </c>
      <c r="I1106">
        <v>0</v>
      </c>
      <c r="J1106">
        <v>0</v>
      </c>
      <c r="K1106">
        <v>0</v>
      </c>
      <c r="L1106">
        <v>0</v>
      </c>
      <c r="M1106">
        <v>0</v>
      </c>
      <c r="N1106">
        <v>0</v>
      </c>
      <c r="O1106">
        <v>0</v>
      </c>
      <c r="P1106">
        <v>0</v>
      </c>
      <c r="Q1106">
        <v>0</v>
      </c>
    </row>
    <row r="1107" spans="1:17" x14ac:dyDescent="0.25">
      <c r="A1107" t="s">
        <v>22391</v>
      </c>
      <c r="B1107" t="s">
        <v>73</v>
      </c>
      <c r="C1107" t="s">
        <v>91</v>
      </c>
      <c r="D1107" t="s">
        <v>526</v>
      </c>
      <c r="E1107" t="s">
        <v>21471</v>
      </c>
      <c r="F1107" t="s">
        <v>394</v>
      </c>
      <c r="G1107">
        <v>0</v>
      </c>
      <c r="H1107">
        <v>0</v>
      </c>
      <c r="I1107">
        <v>0</v>
      </c>
      <c r="J1107">
        <v>0</v>
      </c>
      <c r="K1107">
        <v>0</v>
      </c>
      <c r="L1107">
        <v>0</v>
      </c>
      <c r="M1107">
        <v>0</v>
      </c>
      <c r="N1107">
        <v>11</v>
      </c>
      <c r="O1107">
        <v>10</v>
      </c>
      <c r="P1107">
        <v>0</v>
      </c>
      <c r="Q1107">
        <v>1</v>
      </c>
    </row>
    <row r="1108" spans="1:17" x14ac:dyDescent="0.25">
      <c r="A1108" t="s">
        <v>22392</v>
      </c>
      <c r="B1108" t="s">
        <v>73</v>
      </c>
      <c r="C1108" t="s">
        <v>91</v>
      </c>
      <c r="D1108" t="s">
        <v>526</v>
      </c>
      <c r="E1108" t="s">
        <v>21471</v>
      </c>
      <c r="F1108" t="s">
        <v>395</v>
      </c>
      <c r="G1108">
        <v>0</v>
      </c>
      <c r="H1108">
        <v>0</v>
      </c>
      <c r="I1108">
        <v>0</v>
      </c>
      <c r="J1108">
        <v>0</v>
      </c>
      <c r="K1108">
        <v>0</v>
      </c>
      <c r="L1108">
        <v>0</v>
      </c>
      <c r="M1108">
        <v>0</v>
      </c>
      <c r="N1108">
        <v>11</v>
      </c>
      <c r="O1108">
        <v>10</v>
      </c>
      <c r="P1108">
        <v>0</v>
      </c>
      <c r="Q1108">
        <v>1</v>
      </c>
    </row>
    <row r="1109" spans="1:17" x14ac:dyDescent="0.25">
      <c r="A1109" t="s">
        <v>22393</v>
      </c>
      <c r="B1109" t="s">
        <v>73</v>
      </c>
      <c r="C1109" t="s">
        <v>91</v>
      </c>
      <c r="D1109" t="s">
        <v>526</v>
      </c>
      <c r="E1109" t="s">
        <v>21471</v>
      </c>
      <c r="F1109" t="s">
        <v>525</v>
      </c>
      <c r="G1109">
        <v>11</v>
      </c>
      <c r="H1109">
        <v>0</v>
      </c>
      <c r="I1109">
        <v>0</v>
      </c>
      <c r="J1109">
        <v>0</v>
      </c>
      <c r="K1109">
        <v>0</v>
      </c>
      <c r="L1109">
        <v>0</v>
      </c>
      <c r="M1109">
        <v>0</v>
      </c>
      <c r="N1109">
        <v>0</v>
      </c>
      <c r="O1109">
        <v>0</v>
      </c>
      <c r="P1109">
        <v>0</v>
      </c>
      <c r="Q1109">
        <v>0</v>
      </c>
    </row>
    <row r="1110" spans="1:17" x14ac:dyDescent="0.25">
      <c r="A1110" t="s">
        <v>15457</v>
      </c>
      <c r="B1110" t="s">
        <v>73</v>
      </c>
      <c r="C1110" t="s">
        <v>91</v>
      </c>
      <c r="D1110" t="s">
        <v>527</v>
      </c>
      <c r="E1110" t="s">
        <v>563</v>
      </c>
      <c r="F1110" t="s">
        <v>528</v>
      </c>
      <c r="G1110">
        <v>0</v>
      </c>
      <c r="H1110">
        <v>0</v>
      </c>
      <c r="I1110">
        <v>0</v>
      </c>
      <c r="J1110">
        <v>0</v>
      </c>
      <c r="K1110">
        <v>0</v>
      </c>
      <c r="L1110">
        <v>0</v>
      </c>
      <c r="M1110">
        <v>0</v>
      </c>
      <c r="N1110">
        <v>1</v>
      </c>
      <c r="O1110">
        <v>0</v>
      </c>
      <c r="P1110">
        <v>0</v>
      </c>
      <c r="Q1110">
        <v>1</v>
      </c>
    </row>
    <row r="1111" spans="1:17" x14ac:dyDescent="0.25">
      <c r="A1111" t="s">
        <v>15458</v>
      </c>
      <c r="B1111" t="s">
        <v>73</v>
      </c>
      <c r="C1111" t="s">
        <v>91</v>
      </c>
      <c r="D1111" t="s">
        <v>527</v>
      </c>
      <c r="E1111" t="s">
        <v>563</v>
      </c>
      <c r="F1111" t="s">
        <v>525</v>
      </c>
      <c r="G1111">
        <v>1</v>
      </c>
      <c r="H1111">
        <v>0</v>
      </c>
      <c r="I1111">
        <v>0</v>
      </c>
      <c r="J1111">
        <v>0</v>
      </c>
      <c r="K1111">
        <v>0</v>
      </c>
      <c r="L1111">
        <v>0</v>
      </c>
      <c r="M1111">
        <v>0</v>
      </c>
      <c r="N1111">
        <v>0</v>
      </c>
      <c r="O1111">
        <v>0</v>
      </c>
      <c r="P1111">
        <v>0</v>
      </c>
      <c r="Q1111">
        <v>0</v>
      </c>
    </row>
    <row r="1112" spans="1:17" x14ac:dyDescent="0.25">
      <c r="A1112" t="s">
        <v>22394</v>
      </c>
      <c r="B1112" t="s">
        <v>73</v>
      </c>
      <c r="C1112" t="s">
        <v>91</v>
      </c>
      <c r="D1112" t="s">
        <v>527</v>
      </c>
      <c r="E1112" t="s">
        <v>21471</v>
      </c>
      <c r="F1112" t="s">
        <v>528</v>
      </c>
      <c r="G1112">
        <v>0</v>
      </c>
      <c r="H1112">
        <v>0</v>
      </c>
      <c r="I1112">
        <v>0</v>
      </c>
      <c r="J1112">
        <v>0</v>
      </c>
      <c r="K1112">
        <v>0</v>
      </c>
      <c r="L1112">
        <v>0</v>
      </c>
      <c r="M1112">
        <v>0</v>
      </c>
      <c r="N1112">
        <v>2</v>
      </c>
      <c r="O1112">
        <v>2</v>
      </c>
      <c r="P1112">
        <v>0</v>
      </c>
      <c r="Q1112">
        <v>0</v>
      </c>
    </row>
    <row r="1113" spans="1:17" x14ac:dyDescent="0.25">
      <c r="A1113" t="s">
        <v>22395</v>
      </c>
      <c r="B1113" t="s">
        <v>73</v>
      </c>
      <c r="C1113" t="s">
        <v>91</v>
      </c>
      <c r="D1113" t="s">
        <v>527</v>
      </c>
      <c r="E1113" t="s">
        <v>21471</v>
      </c>
      <c r="F1113" t="s">
        <v>525</v>
      </c>
      <c r="G1113">
        <v>2</v>
      </c>
      <c r="H1113">
        <v>0</v>
      </c>
      <c r="I1113">
        <v>0</v>
      </c>
      <c r="J1113">
        <v>0</v>
      </c>
      <c r="K1113">
        <v>0</v>
      </c>
      <c r="L1113">
        <v>0</v>
      </c>
      <c r="M1113">
        <v>0</v>
      </c>
      <c r="N1113">
        <v>0</v>
      </c>
      <c r="O1113">
        <v>0</v>
      </c>
      <c r="P1113">
        <v>0</v>
      </c>
      <c r="Q1113">
        <v>0</v>
      </c>
    </row>
    <row r="1114" spans="1:17" x14ac:dyDescent="0.25">
      <c r="A1114" t="s">
        <v>15459</v>
      </c>
      <c r="B1114" t="s">
        <v>73</v>
      </c>
      <c r="C1114" t="s">
        <v>92</v>
      </c>
      <c r="D1114" t="s">
        <v>526</v>
      </c>
      <c r="E1114" t="s">
        <v>563</v>
      </c>
      <c r="F1114" t="s">
        <v>396</v>
      </c>
      <c r="G1114">
        <v>0</v>
      </c>
      <c r="H1114">
        <v>7</v>
      </c>
      <c r="I1114">
        <v>1</v>
      </c>
      <c r="J1114">
        <v>6</v>
      </c>
      <c r="K1114">
        <v>0</v>
      </c>
      <c r="L1114">
        <v>0</v>
      </c>
      <c r="M1114">
        <v>0</v>
      </c>
      <c r="N1114">
        <v>0</v>
      </c>
      <c r="O1114">
        <v>0</v>
      </c>
      <c r="P1114">
        <v>0</v>
      </c>
      <c r="Q1114">
        <v>0</v>
      </c>
    </row>
    <row r="1115" spans="1:17" x14ac:dyDescent="0.25">
      <c r="A1115" t="s">
        <v>15460</v>
      </c>
      <c r="B1115" t="s">
        <v>73</v>
      </c>
      <c r="C1115" t="s">
        <v>92</v>
      </c>
      <c r="D1115" t="s">
        <v>526</v>
      </c>
      <c r="E1115" t="s">
        <v>563</v>
      </c>
      <c r="F1115" t="s">
        <v>4236</v>
      </c>
      <c r="G1115">
        <v>0</v>
      </c>
      <c r="H1115">
        <v>7</v>
      </c>
      <c r="I1115">
        <v>1</v>
      </c>
      <c r="J1115">
        <v>4</v>
      </c>
      <c r="K1115">
        <v>0</v>
      </c>
      <c r="L1115">
        <v>2</v>
      </c>
      <c r="M1115">
        <v>0</v>
      </c>
      <c r="N1115">
        <v>0</v>
      </c>
      <c r="O1115">
        <v>0</v>
      </c>
      <c r="P1115">
        <v>0</v>
      </c>
      <c r="Q1115">
        <v>0</v>
      </c>
    </row>
    <row r="1116" spans="1:17" x14ac:dyDescent="0.25">
      <c r="A1116" t="s">
        <v>15461</v>
      </c>
      <c r="B1116" t="s">
        <v>73</v>
      </c>
      <c r="C1116" t="s">
        <v>92</v>
      </c>
      <c r="D1116" t="s">
        <v>526</v>
      </c>
      <c r="E1116" t="s">
        <v>563</v>
      </c>
      <c r="F1116" t="s">
        <v>4238</v>
      </c>
      <c r="G1116">
        <v>0</v>
      </c>
      <c r="H1116">
        <v>0</v>
      </c>
      <c r="I1116">
        <v>0</v>
      </c>
      <c r="J1116">
        <v>0</v>
      </c>
      <c r="K1116">
        <v>0</v>
      </c>
      <c r="L1116">
        <v>0</v>
      </c>
      <c r="M1116">
        <v>7</v>
      </c>
      <c r="N1116">
        <v>0</v>
      </c>
      <c r="O1116">
        <v>0</v>
      </c>
      <c r="P1116">
        <v>0</v>
      </c>
      <c r="Q1116">
        <v>0</v>
      </c>
    </row>
    <row r="1117" spans="1:17" x14ac:dyDescent="0.25">
      <c r="A1117" t="s">
        <v>15462</v>
      </c>
      <c r="B1117" t="s">
        <v>73</v>
      </c>
      <c r="C1117" t="s">
        <v>92</v>
      </c>
      <c r="D1117" t="s">
        <v>526</v>
      </c>
      <c r="E1117" t="s">
        <v>563</v>
      </c>
      <c r="F1117" t="s">
        <v>397</v>
      </c>
      <c r="G1117">
        <v>0</v>
      </c>
      <c r="H1117">
        <v>7</v>
      </c>
      <c r="I1117">
        <v>1</v>
      </c>
      <c r="J1117">
        <v>4</v>
      </c>
      <c r="K1117">
        <v>0</v>
      </c>
      <c r="L1117">
        <v>2</v>
      </c>
      <c r="M1117">
        <v>0</v>
      </c>
      <c r="N1117">
        <v>0</v>
      </c>
      <c r="O1117">
        <v>0</v>
      </c>
      <c r="P1117">
        <v>0</v>
      </c>
      <c r="Q1117">
        <v>0</v>
      </c>
    </row>
    <row r="1118" spans="1:17" x14ac:dyDescent="0.25">
      <c r="A1118" t="s">
        <v>15463</v>
      </c>
      <c r="B1118" t="s">
        <v>73</v>
      </c>
      <c r="C1118" t="s">
        <v>92</v>
      </c>
      <c r="D1118" t="s">
        <v>526</v>
      </c>
      <c r="E1118" t="s">
        <v>563</v>
      </c>
      <c r="F1118" t="s">
        <v>398</v>
      </c>
      <c r="G1118">
        <v>0</v>
      </c>
      <c r="H1118">
        <v>7</v>
      </c>
      <c r="I1118">
        <v>1</v>
      </c>
      <c r="J1118">
        <v>4</v>
      </c>
      <c r="K1118">
        <v>0</v>
      </c>
      <c r="L1118">
        <v>2</v>
      </c>
      <c r="M1118">
        <v>0</v>
      </c>
      <c r="N1118">
        <v>0</v>
      </c>
      <c r="O1118">
        <v>0</v>
      </c>
      <c r="P1118">
        <v>0</v>
      </c>
      <c r="Q1118">
        <v>0</v>
      </c>
    </row>
    <row r="1119" spans="1:17" x14ac:dyDescent="0.25">
      <c r="A1119" t="s">
        <v>15464</v>
      </c>
      <c r="B1119" t="s">
        <v>73</v>
      </c>
      <c r="C1119" t="s">
        <v>92</v>
      </c>
      <c r="D1119" t="s">
        <v>526</v>
      </c>
      <c r="E1119" t="s">
        <v>563</v>
      </c>
      <c r="F1119" t="s">
        <v>4242</v>
      </c>
      <c r="G1119">
        <v>0</v>
      </c>
      <c r="H1119">
        <v>0</v>
      </c>
      <c r="I1119">
        <v>0</v>
      </c>
      <c r="J1119">
        <v>0</v>
      </c>
      <c r="K1119">
        <v>0</v>
      </c>
      <c r="L1119">
        <v>0</v>
      </c>
      <c r="M1119">
        <v>7</v>
      </c>
      <c r="N1119">
        <v>0</v>
      </c>
      <c r="O1119">
        <v>0</v>
      </c>
      <c r="P1119">
        <v>0</v>
      </c>
      <c r="Q1119">
        <v>0</v>
      </c>
    </row>
    <row r="1120" spans="1:17" x14ac:dyDescent="0.25">
      <c r="A1120" t="s">
        <v>15465</v>
      </c>
      <c r="B1120" t="s">
        <v>73</v>
      </c>
      <c r="C1120" t="s">
        <v>92</v>
      </c>
      <c r="D1120" t="s">
        <v>526</v>
      </c>
      <c r="E1120" t="s">
        <v>563</v>
      </c>
      <c r="F1120" t="s">
        <v>399</v>
      </c>
      <c r="G1120">
        <v>0</v>
      </c>
      <c r="H1120">
        <v>7</v>
      </c>
      <c r="I1120">
        <v>1</v>
      </c>
      <c r="J1120">
        <v>6</v>
      </c>
      <c r="K1120">
        <v>0</v>
      </c>
      <c r="L1120">
        <v>0</v>
      </c>
      <c r="M1120">
        <v>0</v>
      </c>
      <c r="N1120">
        <v>0</v>
      </c>
      <c r="O1120">
        <v>0</v>
      </c>
      <c r="P1120">
        <v>0</v>
      </c>
      <c r="Q1120">
        <v>0</v>
      </c>
    </row>
    <row r="1121" spans="1:17" x14ac:dyDescent="0.25">
      <c r="A1121" t="s">
        <v>15466</v>
      </c>
      <c r="B1121" t="s">
        <v>73</v>
      </c>
      <c r="C1121" t="s">
        <v>92</v>
      </c>
      <c r="D1121" t="s">
        <v>526</v>
      </c>
      <c r="E1121" t="s">
        <v>563</v>
      </c>
      <c r="F1121" t="s">
        <v>4245</v>
      </c>
      <c r="G1121">
        <v>0</v>
      </c>
      <c r="H1121">
        <v>0</v>
      </c>
      <c r="I1121">
        <v>0</v>
      </c>
      <c r="J1121">
        <v>0</v>
      </c>
      <c r="K1121">
        <v>0</v>
      </c>
      <c r="L1121">
        <v>0</v>
      </c>
      <c r="M1121">
        <v>7</v>
      </c>
      <c r="N1121">
        <v>0</v>
      </c>
      <c r="O1121">
        <v>0</v>
      </c>
      <c r="P1121">
        <v>0</v>
      </c>
      <c r="Q1121">
        <v>0</v>
      </c>
    </row>
    <row r="1122" spans="1:17" x14ac:dyDescent="0.25">
      <c r="A1122" t="s">
        <v>15467</v>
      </c>
      <c r="B1122" t="s">
        <v>73</v>
      </c>
      <c r="C1122" t="s">
        <v>92</v>
      </c>
      <c r="D1122" t="s">
        <v>526</v>
      </c>
      <c r="E1122" t="s">
        <v>563</v>
      </c>
      <c r="F1122" t="s">
        <v>394</v>
      </c>
      <c r="G1122">
        <v>0</v>
      </c>
      <c r="H1122">
        <v>0</v>
      </c>
      <c r="I1122">
        <v>0</v>
      </c>
      <c r="J1122">
        <v>0</v>
      </c>
      <c r="K1122">
        <v>0</v>
      </c>
      <c r="L1122">
        <v>0</v>
      </c>
      <c r="M1122">
        <v>0</v>
      </c>
      <c r="N1122">
        <v>7</v>
      </c>
      <c r="O1122">
        <v>5</v>
      </c>
      <c r="P1122">
        <v>2</v>
      </c>
      <c r="Q1122">
        <v>0</v>
      </c>
    </row>
    <row r="1123" spans="1:17" x14ac:dyDescent="0.25">
      <c r="A1123" t="s">
        <v>15468</v>
      </c>
      <c r="B1123" t="s">
        <v>73</v>
      </c>
      <c r="C1123" t="s">
        <v>92</v>
      </c>
      <c r="D1123" t="s">
        <v>526</v>
      </c>
      <c r="E1123" t="s">
        <v>563</v>
      </c>
      <c r="F1123" t="s">
        <v>395</v>
      </c>
      <c r="G1123">
        <v>0</v>
      </c>
      <c r="H1123">
        <v>0</v>
      </c>
      <c r="I1123">
        <v>0</v>
      </c>
      <c r="J1123">
        <v>0</v>
      </c>
      <c r="K1123">
        <v>0</v>
      </c>
      <c r="L1123">
        <v>0</v>
      </c>
      <c r="M1123">
        <v>0</v>
      </c>
      <c r="N1123">
        <v>7</v>
      </c>
      <c r="O1123">
        <v>5</v>
      </c>
      <c r="P1123">
        <v>2</v>
      </c>
      <c r="Q1123">
        <v>0</v>
      </c>
    </row>
    <row r="1124" spans="1:17" x14ac:dyDescent="0.25">
      <c r="A1124" t="s">
        <v>15469</v>
      </c>
      <c r="B1124" t="s">
        <v>73</v>
      </c>
      <c r="C1124" t="s">
        <v>92</v>
      </c>
      <c r="D1124" t="s">
        <v>526</v>
      </c>
      <c r="E1124" t="s">
        <v>563</v>
      </c>
      <c r="F1124" t="s">
        <v>525</v>
      </c>
      <c r="G1124">
        <v>7</v>
      </c>
      <c r="H1124">
        <v>0</v>
      </c>
      <c r="I1124">
        <v>0</v>
      </c>
      <c r="J1124">
        <v>0</v>
      </c>
      <c r="K1124">
        <v>0</v>
      </c>
      <c r="L1124">
        <v>0</v>
      </c>
      <c r="M1124">
        <v>0</v>
      </c>
      <c r="N1124">
        <v>0</v>
      </c>
      <c r="O1124">
        <v>0</v>
      </c>
      <c r="P1124">
        <v>0</v>
      </c>
      <c r="Q1124">
        <v>0</v>
      </c>
    </row>
    <row r="1125" spans="1:17" x14ac:dyDescent="0.25">
      <c r="A1125" t="s">
        <v>22396</v>
      </c>
      <c r="B1125" t="s">
        <v>73</v>
      </c>
      <c r="C1125" t="s">
        <v>92</v>
      </c>
      <c r="D1125" t="s">
        <v>526</v>
      </c>
      <c r="E1125" t="s">
        <v>21471</v>
      </c>
      <c r="F1125" t="s">
        <v>396</v>
      </c>
      <c r="G1125">
        <v>0</v>
      </c>
      <c r="H1125">
        <v>10</v>
      </c>
      <c r="I1125">
        <v>3</v>
      </c>
      <c r="J1125">
        <v>7</v>
      </c>
      <c r="K1125">
        <v>0</v>
      </c>
      <c r="L1125">
        <v>0</v>
      </c>
      <c r="M1125">
        <v>0</v>
      </c>
      <c r="N1125">
        <v>0</v>
      </c>
      <c r="O1125">
        <v>0</v>
      </c>
      <c r="P1125">
        <v>0</v>
      </c>
      <c r="Q1125">
        <v>0</v>
      </c>
    </row>
    <row r="1126" spans="1:17" x14ac:dyDescent="0.25">
      <c r="A1126" t="s">
        <v>22397</v>
      </c>
      <c r="B1126" t="s">
        <v>73</v>
      </c>
      <c r="C1126" t="s">
        <v>92</v>
      </c>
      <c r="D1126" t="s">
        <v>526</v>
      </c>
      <c r="E1126" t="s">
        <v>21471</v>
      </c>
      <c r="F1126" t="s">
        <v>4236</v>
      </c>
      <c r="G1126">
        <v>0</v>
      </c>
      <c r="H1126">
        <v>10</v>
      </c>
      <c r="I1126">
        <v>3</v>
      </c>
      <c r="J1126">
        <v>7</v>
      </c>
      <c r="K1126">
        <v>0</v>
      </c>
      <c r="L1126">
        <v>0</v>
      </c>
      <c r="M1126">
        <v>0</v>
      </c>
      <c r="N1126">
        <v>0</v>
      </c>
      <c r="O1126">
        <v>0</v>
      </c>
      <c r="P1126">
        <v>0</v>
      </c>
      <c r="Q1126">
        <v>0</v>
      </c>
    </row>
    <row r="1127" spans="1:17" x14ac:dyDescent="0.25">
      <c r="A1127" t="s">
        <v>22398</v>
      </c>
      <c r="B1127" t="s">
        <v>73</v>
      </c>
      <c r="C1127" t="s">
        <v>92</v>
      </c>
      <c r="D1127" t="s">
        <v>526</v>
      </c>
      <c r="E1127" t="s">
        <v>21471</v>
      </c>
      <c r="F1127" t="s">
        <v>4238</v>
      </c>
      <c r="G1127">
        <v>0</v>
      </c>
      <c r="H1127">
        <v>0</v>
      </c>
      <c r="I1127">
        <v>0</v>
      </c>
      <c r="J1127">
        <v>0</v>
      </c>
      <c r="K1127">
        <v>0</v>
      </c>
      <c r="L1127">
        <v>0</v>
      </c>
      <c r="M1127">
        <v>10</v>
      </c>
      <c r="N1127">
        <v>0</v>
      </c>
      <c r="O1127">
        <v>0</v>
      </c>
      <c r="P1127">
        <v>0</v>
      </c>
      <c r="Q1127">
        <v>0</v>
      </c>
    </row>
    <row r="1128" spans="1:17" x14ac:dyDescent="0.25">
      <c r="A1128" t="s">
        <v>22399</v>
      </c>
      <c r="B1128" t="s">
        <v>73</v>
      </c>
      <c r="C1128" t="s">
        <v>92</v>
      </c>
      <c r="D1128" t="s">
        <v>526</v>
      </c>
      <c r="E1128" t="s">
        <v>21471</v>
      </c>
      <c r="F1128" t="s">
        <v>397</v>
      </c>
      <c r="G1128">
        <v>0</v>
      </c>
      <c r="H1128">
        <v>10</v>
      </c>
      <c r="I1128">
        <v>3</v>
      </c>
      <c r="J1128">
        <v>7</v>
      </c>
      <c r="K1128">
        <v>0</v>
      </c>
      <c r="L1128">
        <v>0</v>
      </c>
      <c r="M1128">
        <v>0</v>
      </c>
      <c r="N1128">
        <v>0</v>
      </c>
      <c r="O1128">
        <v>0</v>
      </c>
      <c r="P1128">
        <v>0</v>
      </c>
      <c r="Q1128">
        <v>0</v>
      </c>
    </row>
    <row r="1129" spans="1:17" x14ac:dyDescent="0.25">
      <c r="A1129" t="s">
        <v>22400</v>
      </c>
      <c r="B1129" t="s">
        <v>73</v>
      </c>
      <c r="C1129" t="s">
        <v>92</v>
      </c>
      <c r="D1129" t="s">
        <v>526</v>
      </c>
      <c r="E1129" t="s">
        <v>21471</v>
      </c>
      <c r="F1129" t="s">
        <v>398</v>
      </c>
      <c r="G1129">
        <v>0</v>
      </c>
      <c r="H1129">
        <v>10</v>
      </c>
      <c r="I1129">
        <v>3</v>
      </c>
      <c r="J1129">
        <v>7</v>
      </c>
      <c r="K1129">
        <v>0</v>
      </c>
      <c r="L1129">
        <v>0</v>
      </c>
      <c r="M1129">
        <v>0</v>
      </c>
      <c r="N1129">
        <v>0</v>
      </c>
      <c r="O1129">
        <v>0</v>
      </c>
      <c r="P1129">
        <v>0</v>
      </c>
      <c r="Q1129">
        <v>0</v>
      </c>
    </row>
    <row r="1130" spans="1:17" x14ac:dyDescent="0.25">
      <c r="A1130" t="s">
        <v>22401</v>
      </c>
      <c r="B1130" t="s">
        <v>73</v>
      </c>
      <c r="C1130" t="s">
        <v>92</v>
      </c>
      <c r="D1130" t="s">
        <v>526</v>
      </c>
      <c r="E1130" t="s">
        <v>21471</v>
      </c>
      <c r="F1130" t="s">
        <v>4242</v>
      </c>
      <c r="G1130">
        <v>0</v>
      </c>
      <c r="H1130">
        <v>0</v>
      </c>
      <c r="I1130">
        <v>0</v>
      </c>
      <c r="J1130">
        <v>0</v>
      </c>
      <c r="K1130">
        <v>0</v>
      </c>
      <c r="L1130">
        <v>0</v>
      </c>
      <c r="M1130">
        <v>10</v>
      </c>
      <c r="N1130">
        <v>0</v>
      </c>
      <c r="O1130">
        <v>0</v>
      </c>
      <c r="P1130">
        <v>0</v>
      </c>
      <c r="Q1130">
        <v>0</v>
      </c>
    </row>
    <row r="1131" spans="1:17" x14ac:dyDescent="0.25">
      <c r="A1131" t="s">
        <v>22402</v>
      </c>
      <c r="B1131" t="s">
        <v>73</v>
      </c>
      <c r="C1131" t="s">
        <v>92</v>
      </c>
      <c r="D1131" t="s">
        <v>526</v>
      </c>
      <c r="E1131" t="s">
        <v>21471</v>
      </c>
      <c r="F1131" t="s">
        <v>399</v>
      </c>
      <c r="G1131">
        <v>0</v>
      </c>
      <c r="H1131">
        <v>10</v>
      </c>
      <c r="I1131">
        <v>3</v>
      </c>
      <c r="J1131">
        <v>7</v>
      </c>
      <c r="K1131">
        <v>0</v>
      </c>
      <c r="L1131">
        <v>0</v>
      </c>
      <c r="M1131">
        <v>0</v>
      </c>
      <c r="N1131">
        <v>0</v>
      </c>
      <c r="O1131">
        <v>0</v>
      </c>
      <c r="P1131">
        <v>0</v>
      </c>
      <c r="Q1131">
        <v>0</v>
      </c>
    </row>
    <row r="1132" spans="1:17" x14ac:dyDescent="0.25">
      <c r="A1132" t="s">
        <v>22403</v>
      </c>
      <c r="B1132" t="s">
        <v>73</v>
      </c>
      <c r="C1132" t="s">
        <v>92</v>
      </c>
      <c r="D1132" t="s">
        <v>526</v>
      </c>
      <c r="E1132" t="s">
        <v>21471</v>
      </c>
      <c r="F1132" t="s">
        <v>4245</v>
      </c>
      <c r="G1132">
        <v>0</v>
      </c>
      <c r="H1132">
        <v>0</v>
      </c>
      <c r="I1132">
        <v>0</v>
      </c>
      <c r="J1132">
        <v>0</v>
      </c>
      <c r="K1132">
        <v>0</v>
      </c>
      <c r="L1132">
        <v>0</v>
      </c>
      <c r="M1132">
        <v>10</v>
      </c>
      <c r="N1132">
        <v>0</v>
      </c>
      <c r="O1132">
        <v>0</v>
      </c>
      <c r="P1132">
        <v>0</v>
      </c>
      <c r="Q1132">
        <v>0</v>
      </c>
    </row>
    <row r="1133" spans="1:17" x14ac:dyDescent="0.25">
      <c r="A1133" t="s">
        <v>22404</v>
      </c>
      <c r="B1133" t="s">
        <v>73</v>
      </c>
      <c r="C1133" t="s">
        <v>92</v>
      </c>
      <c r="D1133" t="s">
        <v>526</v>
      </c>
      <c r="E1133" t="s">
        <v>21471</v>
      </c>
      <c r="F1133" t="s">
        <v>394</v>
      </c>
      <c r="G1133">
        <v>0</v>
      </c>
      <c r="H1133">
        <v>0</v>
      </c>
      <c r="I1133">
        <v>0</v>
      </c>
      <c r="J1133">
        <v>0</v>
      </c>
      <c r="K1133">
        <v>0</v>
      </c>
      <c r="L1133">
        <v>0</v>
      </c>
      <c r="M1133">
        <v>0</v>
      </c>
      <c r="N1133">
        <v>10</v>
      </c>
      <c r="O1133">
        <v>10</v>
      </c>
      <c r="P1133">
        <v>0</v>
      </c>
      <c r="Q1133">
        <v>0</v>
      </c>
    </row>
    <row r="1134" spans="1:17" x14ac:dyDescent="0.25">
      <c r="A1134" t="s">
        <v>22405</v>
      </c>
      <c r="B1134" t="s">
        <v>73</v>
      </c>
      <c r="C1134" t="s">
        <v>92</v>
      </c>
      <c r="D1134" t="s">
        <v>526</v>
      </c>
      <c r="E1134" t="s">
        <v>21471</v>
      </c>
      <c r="F1134" t="s">
        <v>395</v>
      </c>
      <c r="G1134">
        <v>0</v>
      </c>
      <c r="H1134">
        <v>0</v>
      </c>
      <c r="I1134">
        <v>0</v>
      </c>
      <c r="J1134">
        <v>0</v>
      </c>
      <c r="K1134">
        <v>0</v>
      </c>
      <c r="L1134">
        <v>0</v>
      </c>
      <c r="M1134">
        <v>0</v>
      </c>
      <c r="N1134">
        <v>8</v>
      </c>
      <c r="O1134">
        <v>8</v>
      </c>
      <c r="P1134">
        <v>0</v>
      </c>
      <c r="Q1134">
        <v>0</v>
      </c>
    </row>
    <row r="1135" spans="1:17" x14ac:dyDescent="0.25">
      <c r="A1135" t="s">
        <v>15071</v>
      </c>
      <c r="B1135" t="s">
        <v>73</v>
      </c>
      <c r="C1135" t="s">
        <v>159</v>
      </c>
      <c r="D1135" t="s">
        <v>526</v>
      </c>
      <c r="E1135" t="s">
        <v>563</v>
      </c>
      <c r="F1135" t="s">
        <v>525</v>
      </c>
      <c r="G1135">
        <v>7</v>
      </c>
      <c r="H1135">
        <v>0</v>
      </c>
      <c r="I1135">
        <v>0</v>
      </c>
      <c r="J1135">
        <v>0</v>
      </c>
      <c r="K1135">
        <v>0</v>
      </c>
      <c r="L1135">
        <v>0</v>
      </c>
      <c r="M1135">
        <v>0</v>
      </c>
      <c r="N1135">
        <v>0</v>
      </c>
      <c r="O1135">
        <v>0</v>
      </c>
      <c r="P1135">
        <v>0</v>
      </c>
      <c r="Q1135">
        <v>0</v>
      </c>
    </row>
    <row r="1136" spans="1:17" x14ac:dyDescent="0.25">
      <c r="A1136" t="s">
        <v>22406</v>
      </c>
      <c r="B1136" t="s">
        <v>73</v>
      </c>
      <c r="C1136" t="s">
        <v>159</v>
      </c>
      <c r="D1136" t="s">
        <v>526</v>
      </c>
      <c r="E1136" t="s">
        <v>21471</v>
      </c>
      <c r="F1136" t="s">
        <v>396</v>
      </c>
      <c r="G1136">
        <v>0</v>
      </c>
      <c r="H1136">
        <v>13</v>
      </c>
      <c r="I1136">
        <v>0</v>
      </c>
      <c r="J1136">
        <v>12</v>
      </c>
      <c r="K1136">
        <v>1</v>
      </c>
      <c r="L1136">
        <v>0</v>
      </c>
      <c r="M1136">
        <v>0</v>
      </c>
      <c r="N1136">
        <v>0</v>
      </c>
      <c r="O1136">
        <v>0</v>
      </c>
      <c r="P1136">
        <v>0</v>
      </c>
      <c r="Q1136">
        <v>0</v>
      </c>
    </row>
    <row r="1137" spans="1:17" x14ac:dyDescent="0.25">
      <c r="A1137" t="s">
        <v>22407</v>
      </c>
      <c r="B1137" t="s">
        <v>73</v>
      </c>
      <c r="C1137" t="s">
        <v>159</v>
      </c>
      <c r="D1137" t="s">
        <v>526</v>
      </c>
      <c r="E1137" t="s">
        <v>21471</v>
      </c>
      <c r="F1137" t="s">
        <v>4236</v>
      </c>
      <c r="G1137">
        <v>0</v>
      </c>
      <c r="H1137">
        <v>13</v>
      </c>
      <c r="I1137">
        <v>0</v>
      </c>
      <c r="J1137">
        <v>12</v>
      </c>
      <c r="K1137">
        <v>1</v>
      </c>
      <c r="L1137">
        <v>0</v>
      </c>
      <c r="M1137">
        <v>0</v>
      </c>
      <c r="N1137">
        <v>0</v>
      </c>
      <c r="O1137">
        <v>0</v>
      </c>
      <c r="P1137">
        <v>0</v>
      </c>
      <c r="Q1137">
        <v>0</v>
      </c>
    </row>
    <row r="1138" spans="1:17" x14ac:dyDescent="0.25">
      <c r="A1138" t="s">
        <v>22408</v>
      </c>
      <c r="B1138" t="s">
        <v>73</v>
      </c>
      <c r="C1138" t="s">
        <v>159</v>
      </c>
      <c r="D1138" t="s">
        <v>526</v>
      </c>
      <c r="E1138" t="s">
        <v>21471</v>
      </c>
      <c r="F1138" t="s">
        <v>4238</v>
      </c>
      <c r="G1138">
        <v>0</v>
      </c>
      <c r="H1138">
        <v>0</v>
      </c>
      <c r="I1138">
        <v>0</v>
      </c>
      <c r="J1138">
        <v>0</v>
      </c>
      <c r="K1138">
        <v>0</v>
      </c>
      <c r="L1138">
        <v>0</v>
      </c>
      <c r="M1138">
        <v>13</v>
      </c>
      <c r="N1138">
        <v>0</v>
      </c>
      <c r="O1138">
        <v>0</v>
      </c>
      <c r="P1138">
        <v>0</v>
      </c>
      <c r="Q1138">
        <v>0</v>
      </c>
    </row>
    <row r="1139" spans="1:17" x14ac:dyDescent="0.25">
      <c r="A1139" t="s">
        <v>22409</v>
      </c>
      <c r="B1139" t="s">
        <v>73</v>
      </c>
      <c r="C1139" t="s">
        <v>159</v>
      </c>
      <c r="D1139" t="s">
        <v>526</v>
      </c>
      <c r="E1139" t="s">
        <v>21471</v>
      </c>
      <c r="F1139" t="s">
        <v>397</v>
      </c>
      <c r="G1139">
        <v>0</v>
      </c>
      <c r="H1139">
        <v>13</v>
      </c>
      <c r="I1139">
        <v>0</v>
      </c>
      <c r="J1139">
        <v>12</v>
      </c>
      <c r="K1139">
        <v>1</v>
      </c>
      <c r="L1139">
        <v>0</v>
      </c>
      <c r="M1139">
        <v>0</v>
      </c>
      <c r="N1139">
        <v>0</v>
      </c>
      <c r="O1139">
        <v>0</v>
      </c>
      <c r="P1139">
        <v>0</v>
      </c>
      <c r="Q1139">
        <v>0</v>
      </c>
    </row>
    <row r="1140" spans="1:17" x14ac:dyDescent="0.25">
      <c r="A1140" t="s">
        <v>22410</v>
      </c>
      <c r="B1140" t="s">
        <v>73</v>
      </c>
      <c r="C1140" t="s">
        <v>159</v>
      </c>
      <c r="D1140" t="s">
        <v>526</v>
      </c>
      <c r="E1140" t="s">
        <v>21471</v>
      </c>
      <c r="F1140" t="s">
        <v>398</v>
      </c>
      <c r="G1140">
        <v>0</v>
      </c>
      <c r="H1140">
        <v>13</v>
      </c>
      <c r="I1140">
        <v>0</v>
      </c>
      <c r="J1140">
        <v>12</v>
      </c>
      <c r="K1140">
        <v>1</v>
      </c>
      <c r="L1140">
        <v>0</v>
      </c>
      <c r="M1140">
        <v>0</v>
      </c>
      <c r="N1140">
        <v>0</v>
      </c>
      <c r="O1140">
        <v>0</v>
      </c>
      <c r="P1140">
        <v>0</v>
      </c>
      <c r="Q1140">
        <v>0</v>
      </c>
    </row>
    <row r="1141" spans="1:17" x14ac:dyDescent="0.25">
      <c r="A1141" t="s">
        <v>22411</v>
      </c>
      <c r="B1141" t="s">
        <v>73</v>
      </c>
      <c r="C1141" t="s">
        <v>159</v>
      </c>
      <c r="D1141" t="s">
        <v>526</v>
      </c>
      <c r="E1141" t="s">
        <v>21471</v>
      </c>
      <c r="F1141" t="s">
        <v>4242</v>
      </c>
      <c r="G1141">
        <v>0</v>
      </c>
      <c r="H1141">
        <v>0</v>
      </c>
      <c r="I1141">
        <v>0</v>
      </c>
      <c r="J1141">
        <v>0</v>
      </c>
      <c r="K1141">
        <v>0</v>
      </c>
      <c r="L1141">
        <v>0</v>
      </c>
      <c r="M1141">
        <v>13</v>
      </c>
      <c r="N1141">
        <v>0</v>
      </c>
      <c r="O1141">
        <v>0</v>
      </c>
      <c r="P1141">
        <v>0</v>
      </c>
      <c r="Q1141">
        <v>0</v>
      </c>
    </row>
    <row r="1142" spans="1:17" x14ac:dyDescent="0.25">
      <c r="A1142" t="s">
        <v>22412</v>
      </c>
      <c r="B1142" t="s">
        <v>73</v>
      </c>
      <c r="C1142" t="s">
        <v>159</v>
      </c>
      <c r="D1142" t="s">
        <v>526</v>
      </c>
      <c r="E1142" t="s">
        <v>21471</v>
      </c>
      <c r="F1142" t="s">
        <v>399</v>
      </c>
      <c r="G1142">
        <v>0</v>
      </c>
      <c r="H1142">
        <v>13</v>
      </c>
      <c r="I1142">
        <v>0</v>
      </c>
      <c r="J1142">
        <v>12</v>
      </c>
      <c r="K1142">
        <v>1</v>
      </c>
      <c r="L1142">
        <v>0</v>
      </c>
      <c r="M1142">
        <v>0</v>
      </c>
      <c r="N1142">
        <v>0</v>
      </c>
      <c r="O1142">
        <v>0</v>
      </c>
      <c r="P1142">
        <v>0</v>
      </c>
      <c r="Q1142">
        <v>0</v>
      </c>
    </row>
    <row r="1143" spans="1:17" x14ac:dyDescent="0.25">
      <c r="A1143" t="s">
        <v>22413</v>
      </c>
      <c r="B1143" t="s">
        <v>73</v>
      </c>
      <c r="C1143" t="s">
        <v>159</v>
      </c>
      <c r="D1143" t="s">
        <v>526</v>
      </c>
      <c r="E1143" t="s">
        <v>21471</v>
      </c>
      <c r="F1143" t="s">
        <v>4245</v>
      </c>
      <c r="G1143">
        <v>0</v>
      </c>
      <c r="H1143">
        <v>0</v>
      </c>
      <c r="I1143">
        <v>0</v>
      </c>
      <c r="J1143">
        <v>0</v>
      </c>
      <c r="K1143">
        <v>0</v>
      </c>
      <c r="L1143">
        <v>0</v>
      </c>
      <c r="M1143">
        <v>13</v>
      </c>
      <c r="N1143">
        <v>0</v>
      </c>
      <c r="O1143">
        <v>0</v>
      </c>
      <c r="P1143">
        <v>0</v>
      </c>
      <c r="Q1143">
        <v>0</v>
      </c>
    </row>
    <row r="1144" spans="1:17" x14ac:dyDescent="0.25">
      <c r="A1144" t="s">
        <v>22414</v>
      </c>
      <c r="B1144" t="s">
        <v>73</v>
      </c>
      <c r="C1144" t="s">
        <v>159</v>
      </c>
      <c r="D1144" t="s">
        <v>526</v>
      </c>
      <c r="E1144" t="s">
        <v>21471</v>
      </c>
      <c r="F1144" t="s">
        <v>394</v>
      </c>
      <c r="G1144">
        <v>0</v>
      </c>
      <c r="H1144">
        <v>0</v>
      </c>
      <c r="I1144">
        <v>0</v>
      </c>
      <c r="J1144">
        <v>0</v>
      </c>
      <c r="K1144">
        <v>0</v>
      </c>
      <c r="L1144">
        <v>0</v>
      </c>
      <c r="M1144">
        <v>0</v>
      </c>
      <c r="N1144">
        <v>13</v>
      </c>
      <c r="O1144">
        <v>13</v>
      </c>
      <c r="P1144">
        <v>0</v>
      </c>
      <c r="Q1144">
        <v>0</v>
      </c>
    </row>
    <row r="1145" spans="1:17" x14ac:dyDescent="0.25">
      <c r="A1145" t="s">
        <v>22415</v>
      </c>
      <c r="B1145" t="s">
        <v>73</v>
      </c>
      <c r="C1145" t="s">
        <v>159</v>
      </c>
      <c r="D1145" t="s">
        <v>526</v>
      </c>
      <c r="E1145" t="s">
        <v>21471</v>
      </c>
      <c r="F1145" t="s">
        <v>395</v>
      </c>
      <c r="G1145">
        <v>0</v>
      </c>
      <c r="H1145">
        <v>0</v>
      </c>
      <c r="I1145">
        <v>0</v>
      </c>
      <c r="J1145">
        <v>0</v>
      </c>
      <c r="K1145">
        <v>0</v>
      </c>
      <c r="L1145">
        <v>0</v>
      </c>
      <c r="M1145">
        <v>0</v>
      </c>
      <c r="N1145">
        <v>13</v>
      </c>
      <c r="O1145">
        <v>13</v>
      </c>
      <c r="P1145">
        <v>0</v>
      </c>
      <c r="Q1145">
        <v>0</v>
      </c>
    </row>
    <row r="1146" spans="1:17" x14ac:dyDescent="0.25">
      <c r="A1146" t="s">
        <v>22416</v>
      </c>
      <c r="B1146" t="s">
        <v>73</v>
      </c>
      <c r="C1146" t="s">
        <v>159</v>
      </c>
      <c r="D1146" t="s">
        <v>526</v>
      </c>
      <c r="E1146" t="s">
        <v>21471</v>
      </c>
      <c r="F1146" t="s">
        <v>525</v>
      </c>
      <c r="G1146">
        <v>13</v>
      </c>
      <c r="H1146">
        <v>0</v>
      </c>
      <c r="I1146">
        <v>0</v>
      </c>
      <c r="J1146">
        <v>0</v>
      </c>
      <c r="K1146">
        <v>0</v>
      </c>
      <c r="L1146">
        <v>0</v>
      </c>
      <c r="M1146">
        <v>0</v>
      </c>
      <c r="N1146">
        <v>0</v>
      </c>
      <c r="O1146">
        <v>0</v>
      </c>
      <c r="P1146">
        <v>0</v>
      </c>
      <c r="Q1146">
        <v>0</v>
      </c>
    </row>
    <row r="1147" spans="1:17" x14ac:dyDescent="0.25">
      <c r="A1147" t="s">
        <v>22417</v>
      </c>
      <c r="B1147" t="s">
        <v>73</v>
      </c>
      <c r="C1147" t="s">
        <v>159</v>
      </c>
      <c r="D1147" t="s">
        <v>527</v>
      </c>
      <c r="E1147" t="s">
        <v>21471</v>
      </c>
      <c r="F1147" t="s">
        <v>528</v>
      </c>
      <c r="G1147">
        <v>0</v>
      </c>
      <c r="H1147">
        <v>0</v>
      </c>
      <c r="I1147">
        <v>0</v>
      </c>
      <c r="J1147">
        <v>0</v>
      </c>
      <c r="K1147">
        <v>0</v>
      </c>
      <c r="L1147">
        <v>0</v>
      </c>
      <c r="M1147">
        <v>0</v>
      </c>
      <c r="N1147">
        <v>1</v>
      </c>
      <c r="O1147">
        <v>0</v>
      </c>
      <c r="P1147">
        <v>1</v>
      </c>
      <c r="Q1147">
        <v>0</v>
      </c>
    </row>
    <row r="1148" spans="1:17" x14ac:dyDescent="0.25">
      <c r="A1148" t="s">
        <v>22418</v>
      </c>
      <c r="B1148" t="s">
        <v>73</v>
      </c>
      <c r="C1148" t="s">
        <v>159</v>
      </c>
      <c r="D1148" t="s">
        <v>527</v>
      </c>
      <c r="E1148" t="s">
        <v>21471</v>
      </c>
      <c r="F1148" t="s">
        <v>525</v>
      </c>
      <c r="G1148">
        <v>1</v>
      </c>
      <c r="H1148">
        <v>0</v>
      </c>
      <c r="I1148">
        <v>0</v>
      </c>
      <c r="J1148">
        <v>0</v>
      </c>
      <c r="K1148">
        <v>0</v>
      </c>
      <c r="L1148">
        <v>0</v>
      </c>
      <c r="M1148">
        <v>0</v>
      </c>
      <c r="N1148">
        <v>0</v>
      </c>
      <c r="O1148">
        <v>0</v>
      </c>
      <c r="P1148">
        <v>0</v>
      </c>
      <c r="Q1148">
        <v>0</v>
      </c>
    </row>
    <row r="1149" spans="1:17" x14ac:dyDescent="0.25">
      <c r="A1149" t="s">
        <v>22419</v>
      </c>
      <c r="B1149" t="s">
        <v>73</v>
      </c>
      <c r="C1149" t="s">
        <v>159</v>
      </c>
      <c r="D1149" t="s">
        <v>12971</v>
      </c>
      <c r="E1149" t="s">
        <v>21471</v>
      </c>
      <c r="F1149" t="s">
        <v>525</v>
      </c>
      <c r="G1149">
        <v>1</v>
      </c>
      <c r="H1149">
        <v>0</v>
      </c>
      <c r="I1149">
        <v>0</v>
      </c>
      <c r="J1149">
        <v>0</v>
      </c>
      <c r="K1149">
        <v>0</v>
      </c>
      <c r="L1149">
        <v>0</v>
      </c>
      <c r="M1149">
        <v>0</v>
      </c>
      <c r="N1149">
        <v>0</v>
      </c>
      <c r="O1149">
        <v>0</v>
      </c>
      <c r="P1149">
        <v>0</v>
      </c>
      <c r="Q1149">
        <v>0</v>
      </c>
    </row>
    <row r="1150" spans="1:17" x14ac:dyDescent="0.25">
      <c r="A1150" t="s">
        <v>15253</v>
      </c>
      <c r="B1150" t="s">
        <v>73</v>
      </c>
      <c r="C1150" t="s">
        <v>160</v>
      </c>
      <c r="D1150" t="s">
        <v>526</v>
      </c>
      <c r="E1150" t="s">
        <v>563</v>
      </c>
      <c r="F1150" t="s">
        <v>396</v>
      </c>
      <c r="G1150">
        <v>0</v>
      </c>
      <c r="H1150">
        <v>11</v>
      </c>
      <c r="I1150">
        <v>0</v>
      </c>
      <c r="J1150">
        <v>8</v>
      </c>
      <c r="K1150">
        <v>1</v>
      </c>
      <c r="L1150">
        <v>2</v>
      </c>
      <c r="M1150">
        <v>0</v>
      </c>
      <c r="N1150">
        <v>0</v>
      </c>
      <c r="O1150">
        <v>0</v>
      </c>
      <c r="P1150">
        <v>0</v>
      </c>
      <c r="Q1150">
        <v>0</v>
      </c>
    </row>
    <row r="1151" spans="1:17" x14ac:dyDescent="0.25">
      <c r="A1151" t="s">
        <v>15254</v>
      </c>
      <c r="B1151" t="s">
        <v>73</v>
      </c>
      <c r="C1151" t="s">
        <v>160</v>
      </c>
      <c r="D1151" t="s">
        <v>526</v>
      </c>
      <c r="E1151" t="s">
        <v>563</v>
      </c>
      <c r="F1151" t="s">
        <v>4236</v>
      </c>
      <c r="G1151">
        <v>0</v>
      </c>
      <c r="H1151">
        <v>11</v>
      </c>
      <c r="I1151">
        <v>0</v>
      </c>
      <c r="J1151">
        <v>8</v>
      </c>
      <c r="K1151">
        <v>1</v>
      </c>
      <c r="L1151">
        <v>2</v>
      </c>
      <c r="M1151">
        <v>0</v>
      </c>
      <c r="N1151">
        <v>0</v>
      </c>
      <c r="O1151">
        <v>0</v>
      </c>
      <c r="P1151">
        <v>0</v>
      </c>
      <c r="Q1151">
        <v>0</v>
      </c>
    </row>
    <row r="1152" spans="1:17" x14ac:dyDescent="0.25">
      <c r="A1152" t="s">
        <v>15255</v>
      </c>
      <c r="B1152" t="s">
        <v>73</v>
      </c>
      <c r="C1152" t="s">
        <v>160</v>
      </c>
      <c r="D1152" t="s">
        <v>526</v>
      </c>
      <c r="E1152" t="s">
        <v>563</v>
      </c>
      <c r="F1152" t="s">
        <v>4238</v>
      </c>
      <c r="G1152">
        <v>0</v>
      </c>
      <c r="H1152">
        <v>0</v>
      </c>
      <c r="I1152">
        <v>0</v>
      </c>
      <c r="J1152">
        <v>0</v>
      </c>
      <c r="K1152">
        <v>0</v>
      </c>
      <c r="L1152">
        <v>0</v>
      </c>
      <c r="M1152">
        <v>11</v>
      </c>
      <c r="N1152">
        <v>0</v>
      </c>
      <c r="O1152">
        <v>0</v>
      </c>
      <c r="P1152">
        <v>0</v>
      </c>
      <c r="Q1152">
        <v>0</v>
      </c>
    </row>
    <row r="1153" spans="1:17" x14ac:dyDescent="0.25">
      <c r="A1153" t="s">
        <v>15256</v>
      </c>
      <c r="B1153" t="s">
        <v>73</v>
      </c>
      <c r="C1153" t="s">
        <v>160</v>
      </c>
      <c r="D1153" t="s">
        <v>526</v>
      </c>
      <c r="E1153" t="s">
        <v>563</v>
      </c>
      <c r="F1153" t="s">
        <v>397</v>
      </c>
      <c r="G1153">
        <v>0</v>
      </c>
      <c r="H1153">
        <v>11</v>
      </c>
      <c r="I1153">
        <v>0</v>
      </c>
      <c r="J1153">
        <v>8</v>
      </c>
      <c r="K1153">
        <v>1</v>
      </c>
      <c r="L1153">
        <v>2</v>
      </c>
      <c r="M1153">
        <v>0</v>
      </c>
      <c r="N1153">
        <v>0</v>
      </c>
      <c r="O1153">
        <v>0</v>
      </c>
      <c r="P1153">
        <v>0</v>
      </c>
      <c r="Q1153">
        <v>0</v>
      </c>
    </row>
    <row r="1154" spans="1:17" x14ac:dyDescent="0.25">
      <c r="A1154" t="s">
        <v>15257</v>
      </c>
      <c r="B1154" t="s">
        <v>73</v>
      </c>
      <c r="C1154" t="s">
        <v>160</v>
      </c>
      <c r="D1154" t="s">
        <v>526</v>
      </c>
      <c r="E1154" t="s">
        <v>563</v>
      </c>
      <c r="F1154" t="s">
        <v>398</v>
      </c>
      <c r="G1154">
        <v>0</v>
      </c>
      <c r="H1154">
        <v>11</v>
      </c>
      <c r="I1154">
        <v>0</v>
      </c>
      <c r="J1154">
        <v>8</v>
      </c>
      <c r="K1154">
        <v>1</v>
      </c>
      <c r="L1154">
        <v>2</v>
      </c>
      <c r="M1154">
        <v>0</v>
      </c>
      <c r="N1154">
        <v>0</v>
      </c>
      <c r="O1154">
        <v>0</v>
      </c>
      <c r="P1154">
        <v>0</v>
      </c>
      <c r="Q1154">
        <v>0</v>
      </c>
    </row>
    <row r="1155" spans="1:17" x14ac:dyDescent="0.25">
      <c r="A1155" t="s">
        <v>15258</v>
      </c>
      <c r="B1155" t="s">
        <v>73</v>
      </c>
      <c r="C1155" t="s">
        <v>160</v>
      </c>
      <c r="D1155" t="s">
        <v>526</v>
      </c>
      <c r="E1155" t="s">
        <v>563</v>
      </c>
      <c r="F1155" t="s">
        <v>4242</v>
      </c>
      <c r="G1155">
        <v>0</v>
      </c>
      <c r="H1155">
        <v>0</v>
      </c>
      <c r="I1155">
        <v>0</v>
      </c>
      <c r="J1155">
        <v>0</v>
      </c>
      <c r="K1155">
        <v>0</v>
      </c>
      <c r="L1155">
        <v>0</v>
      </c>
      <c r="M1155">
        <v>11</v>
      </c>
      <c r="N1155">
        <v>0</v>
      </c>
      <c r="O1155">
        <v>0</v>
      </c>
      <c r="P1155">
        <v>0</v>
      </c>
      <c r="Q1155">
        <v>0</v>
      </c>
    </row>
    <row r="1156" spans="1:17" x14ac:dyDescent="0.25">
      <c r="A1156" t="s">
        <v>15259</v>
      </c>
      <c r="B1156" t="s">
        <v>73</v>
      </c>
      <c r="C1156" t="s">
        <v>160</v>
      </c>
      <c r="D1156" t="s">
        <v>526</v>
      </c>
      <c r="E1156" t="s">
        <v>563</v>
      </c>
      <c r="F1156" t="s">
        <v>399</v>
      </c>
      <c r="G1156">
        <v>0</v>
      </c>
      <c r="H1156">
        <v>11</v>
      </c>
      <c r="I1156">
        <v>0</v>
      </c>
      <c r="J1156">
        <v>8</v>
      </c>
      <c r="K1156">
        <v>1</v>
      </c>
      <c r="L1156">
        <v>2</v>
      </c>
      <c r="M1156">
        <v>0</v>
      </c>
      <c r="N1156">
        <v>0</v>
      </c>
      <c r="O1156">
        <v>0</v>
      </c>
      <c r="P1156">
        <v>0</v>
      </c>
      <c r="Q1156">
        <v>0</v>
      </c>
    </row>
    <row r="1157" spans="1:17" x14ac:dyDescent="0.25">
      <c r="A1157" t="s">
        <v>15260</v>
      </c>
      <c r="B1157" t="s">
        <v>73</v>
      </c>
      <c r="C1157" t="s">
        <v>160</v>
      </c>
      <c r="D1157" t="s">
        <v>526</v>
      </c>
      <c r="E1157" t="s">
        <v>563</v>
      </c>
      <c r="F1157" t="s">
        <v>4245</v>
      </c>
      <c r="G1157">
        <v>0</v>
      </c>
      <c r="H1157">
        <v>0</v>
      </c>
      <c r="I1157">
        <v>0</v>
      </c>
      <c r="J1157">
        <v>0</v>
      </c>
      <c r="K1157">
        <v>0</v>
      </c>
      <c r="L1157">
        <v>0</v>
      </c>
      <c r="M1157">
        <v>11</v>
      </c>
      <c r="N1157">
        <v>0</v>
      </c>
      <c r="O1157">
        <v>0</v>
      </c>
      <c r="P1157">
        <v>0</v>
      </c>
      <c r="Q1157">
        <v>0</v>
      </c>
    </row>
    <row r="1158" spans="1:17" x14ac:dyDescent="0.25">
      <c r="A1158" t="s">
        <v>15261</v>
      </c>
      <c r="B1158" t="s">
        <v>73</v>
      </c>
      <c r="C1158" t="s">
        <v>160</v>
      </c>
      <c r="D1158" t="s">
        <v>526</v>
      </c>
      <c r="E1158" t="s">
        <v>563</v>
      </c>
      <c r="F1158" t="s">
        <v>394</v>
      </c>
      <c r="G1158">
        <v>0</v>
      </c>
      <c r="H1158">
        <v>0</v>
      </c>
      <c r="I1158">
        <v>0</v>
      </c>
      <c r="J1158">
        <v>0</v>
      </c>
      <c r="K1158">
        <v>0</v>
      </c>
      <c r="L1158">
        <v>0</v>
      </c>
      <c r="M1158">
        <v>0</v>
      </c>
      <c r="N1158">
        <v>11</v>
      </c>
      <c r="O1158">
        <v>9</v>
      </c>
      <c r="P1158">
        <v>1</v>
      </c>
      <c r="Q1158">
        <v>1</v>
      </c>
    </row>
    <row r="1159" spans="1:17" x14ac:dyDescent="0.25">
      <c r="A1159" t="s">
        <v>15470</v>
      </c>
      <c r="B1159" t="s">
        <v>73</v>
      </c>
      <c r="C1159" t="s">
        <v>160</v>
      </c>
      <c r="D1159" t="s">
        <v>526</v>
      </c>
      <c r="E1159" t="s">
        <v>563</v>
      </c>
      <c r="F1159" t="s">
        <v>395</v>
      </c>
      <c r="G1159">
        <v>0</v>
      </c>
      <c r="H1159">
        <v>0</v>
      </c>
      <c r="I1159">
        <v>0</v>
      </c>
      <c r="J1159">
        <v>0</v>
      </c>
      <c r="K1159">
        <v>0</v>
      </c>
      <c r="L1159">
        <v>0</v>
      </c>
      <c r="M1159">
        <v>0</v>
      </c>
      <c r="N1159">
        <v>9</v>
      </c>
      <c r="O1159">
        <v>7</v>
      </c>
      <c r="P1159">
        <v>1</v>
      </c>
      <c r="Q1159">
        <v>1</v>
      </c>
    </row>
    <row r="1160" spans="1:17" x14ac:dyDescent="0.25">
      <c r="A1160" t="s">
        <v>22321</v>
      </c>
      <c r="B1160" t="s">
        <v>74</v>
      </c>
      <c r="C1160" t="s">
        <v>116</v>
      </c>
      <c r="D1160" t="s">
        <v>526</v>
      </c>
      <c r="E1160" t="s">
        <v>21471</v>
      </c>
      <c r="F1160" t="s">
        <v>398</v>
      </c>
      <c r="G1160">
        <v>0</v>
      </c>
      <c r="H1160">
        <v>7</v>
      </c>
      <c r="I1160">
        <v>1</v>
      </c>
      <c r="J1160">
        <v>6</v>
      </c>
      <c r="K1160">
        <v>0</v>
      </c>
      <c r="L1160">
        <v>0</v>
      </c>
      <c r="M1160">
        <v>0</v>
      </c>
      <c r="N1160">
        <v>0</v>
      </c>
      <c r="O1160">
        <v>0</v>
      </c>
      <c r="P1160">
        <v>0</v>
      </c>
      <c r="Q1160">
        <v>0</v>
      </c>
    </row>
    <row r="1161" spans="1:17" x14ac:dyDescent="0.25">
      <c r="A1161" t="s">
        <v>15378</v>
      </c>
      <c r="B1161" t="s">
        <v>74</v>
      </c>
      <c r="C1161" t="s">
        <v>179</v>
      </c>
      <c r="D1161" t="s">
        <v>529</v>
      </c>
      <c r="E1161" t="s">
        <v>563</v>
      </c>
      <c r="F1161" t="s">
        <v>525</v>
      </c>
      <c r="G1161">
        <v>1</v>
      </c>
      <c r="H1161">
        <v>0</v>
      </c>
      <c r="I1161">
        <v>0</v>
      </c>
      <c r="J1161">
        <v>0</v>
      </c>
      <c r="K1161">
        <v>0</v>
      </c>
      <c r="L1161">
        <v>0</v>
      </c>
      <c r="M1161">
        <v>0</v>
      </c>
      <c r="N1161">
        <v>0</v>
      </c>
      <c r="O1161">
        <v>0</v>
      </c>
      <c r="P1161">
        <v>0</v>
      </c>
      <c r="Q1161">
        <v>0</v>
      </c>
    </row>
    <row r="1162" spans="1:17" x14ac:dyDescent="0.25">
      <c r="A1162" t="s">
        <v>22322</v>
      </c>
      <c r="B1162" t="s">
        <v>74</v>
      </c>
      <c r="C1162" t="s">
        <v>179</v>
      </c>
      <c r="D1162" t="s">
        <v>529</v>
      </c>
      <c r="E1162" t="s">
        <v>21471</v>
      </c>
      <c r="F1162" t="s">
        <v>525</v>
      </c>
      <c r="G1162">
        <v>1</v>
      </c>
      <c r="H1162">
        <v>0</v>
      </c>
      <c r="I1162">
        <v>0</v>
      </c>
      <c r="J1162">
        <v>0</v>
      </c>
      <c r="K1162">
        <v>0</v>
      </c>
      <c r="L1162">
        <v>0</v>
      </c>
      <c r="M1162">
        <v>0</v>
      </c>
      <c r="N1162">
        <v>0</v>
      </c>
      <c r="O1162">
        <v>0</v>
      </c>
      <c r="P1162">
        <v>0</v>
      </c>
      <c r="Q1162">
        <v>0</v>
      </c>
    </row>
    <row r="1163" spans="1:17" x14ac:dyDescent="0.25">
      <c r="A1163" t="s">
        <v>15379</v>
      </c>
      <c r="B1163" t="s">
        <v>74</v>
      </c>
      <c r="C1163" t="s">
        <v>179</v>
      </c>
      <c r="D1163" t="s">
        <v>526</v>
      </c>
      <c r="E1163" t="s">
        <v>563</v>
      </c>
      <c r="F1163" t="s">
        <v>396</v>
      </c>
      <c r="G1163">
        <v>0</v>
      </c>
      <c r="H1163">
        <v>8</v>
      </c>
      <c r="I1163">
        <v>0</v>
      </c>
      <c r="J1163">
        <v>7</v>
      </c>
      <c r="K1163">
        <v>1</v>
      </c>
      <c r="L1163">
        <v>0</v>
      </c>
      <c r="M1163">
        <v>0</v>
      </c>
      <c r="N1163">
        <v>0</v>
      </c>
      <c r="O1163">
        <v>0</v>
      </c>
      <c r="P1163">
        <v>0</v>
      </c>
      <c r="Q1163">
        <v>0</v>
      </c>
    </row>
    <row r="1164" spans="1:17" x14ac:dyDescent="0.25">
      <c r="A1164" t="s">
        <v>15380</v>
      </c>
      <c r="B1164" t="s">
        <v>74</v>
      </c>
      <c r="C1164" t="s">
        <v>179</v>
      </c>
      <c r="D1164" t="s">
        <v>526</v>
      </c>
      <c r="E1164" t="s">
        <v>563</v>
      </c>
      <c r="F1164" t="s">
        <v>4236</v>
      </c>
      <c r="G1164">
        <v>0</v>
      </c>
      <c r="H1164">
        <v>8</v>
      </c>
      <c r="I1164">
        <v>0</v>
      </c>
      <c r="J1164">
        <v>7</v>
      </c>
      <c r="K1164">
        <v>1</v>
      </c>
      <c r="L1164">
        <v>0</v>
      </c>
      <c r="M1164">
        <v>0</v>
      </c>
      <c r="N1164">
        <v>0</v>
      </c>
      <c r="O1164">
        <v>0</v>
      </c>
      <c r="P1164">
        <v>0</v>
      </c>
      <c r="Q1164">
        <v>0</v>
      </c>
    </row>
    <row r="1165" spans="1:17" x14ac:dyDescent="0.25">
      <c r="A1165" t="s">
        <v>15381</v>
      </c>
      <c r="B1165" t="s">
        <v>74</v>
      </c>
      <c r="C1165" t="s">
        <v>179</v>
      </c>
      <c r="D1165" t="s">
        <v>526</v>
      </c>
      <c r="E1165" t="s">
        <v>563</v>
      </c>
      <c r="F1165" t="s">
        <v>4238</v>
      </c>
      <c r="G1165">
        <v>0</v>
      </c>
      <c r="H1165">
        <v>0</v>
      </c>
      <c r="I1165">
        <v>0</v>
      </c>
      <c r="J1165">
        <v>0</v>
      </c>
      <c r="K1165">
        <v>0</v>
      </c>
      <c r="L1165">
        <v>0</v>
      </c>
      <c r="M1165">
        <v>8</v>
      </c>
      <c r="N1165">
        <v>0</v>
      </c>
      <c r="O1165">
        <v>0</v>
      </c>
      <c r="P1165">
        <v>0</v>
      </c>
      <c r="Q1165">
        <v>0</v>
      </c>
    </row>
    <row r="1166" spans="1:17" x14ac:dyDescent="0.25">
      <c r="A1166" t="s">
        <v>15382</v>
      </c>
      <c r="B1166" t="s">
        <v>74</v>
      </c>
      <c r="C1166" t="s">
        <v>179</v>
      </c>
      <c r="D1166" t="s">
        <v>526</v>
      </c>
      <c r="E1166" t="s">
        <v>563</v>
      </c>
      <c r="F1166" t="s">
        <v>397</v>
      </c>
      <c r="G1166">
        <v>0</v>
      </c>
      <c r="H1166">
        <v>8</v>
      </c>
      <c r="I1166">
        <v>0</v>
      </c>
      <c r="J1166">
        <v>7</v>
      </c>
      <c r="K1166">
        <v>1</v>
      </c>
      <c r="L1166">
        <v>0</v>
      </c>
      <c r="M1166">
        <v>0</v>
      </c>
      <c r="N1166">
        <v>0</v>
      </c>
      <c r="O1166">
        <v>0</v>
      </c>
      <c r="P1166">
        <v>0</v>
      </c>
      <c r="Q1166">
        <v>0</v>
      </c>
    </row>
    <row r="1167" spans="1:17" x14ac:dyDescent="0.25">
      <c r="A1167" t="s">
        <v>15383</v>
      </c>
      <c r="B1167" t="s">
        <v>74</v>
      </c>
      <c r="C1167" t="s">
        <v>179</v>
      </c>
      <c r="D1167" t="s">
        <v>526</v>
      </c>
      <c r="E1167" t="s">
        <v>563</v>
      </c>
      <c r="F1167" t="s">
        <v>398</v>
      </c>
      <c r="G1167">
        <v>0</v>
      </c>
      <c r="H1167">
        <v>8</v>
      </c>
      <c r="I1167">
        <v>0</v>
      </c>
      <c r="J1167">
        <v>7</v>
      </c>
      <c r="K1167">
        <v>1</v>
      </c>
      <c r="L1167">
        <v>0</v>
      </c>
      <c r="M1167">
        <v>0</v>
      </c>
      <c r="N1167">
        <v>0</v>
      </c>
      <c r="O1167">
        <v>0</v>
      </c>
      <c r="P1167">
        <v>0</v>
      </c>
      <c r="Q1167">
        <v>0</v>
      </c>
    </row>
    <row r="1168" spans="1:17" x14ac:dyDescent="0.25">
      <c r="A1168" t="s">
        <v>15384</v>
      </c>
      <c r="B1168" t="s">
        <v>74</v>
      </c>
      <c r="C1168" t="s">
        <v>179</v>
      </c>
      <c r="D1168" t="s">
        <v>526</v>
      </c>
      <c r="E1168" t="s">
        <v>563</v>
      </c>
      <c r="F1168" t="s">
        <v>4242</v>
      </c>
      <c r="G1168">
        <v>0</v>
      </c>
      <c r="H1168">
        <v>0</v>
      </c>
      <c r="I1168">
        <v>0</v>
      </c>
      <c r="J1168">
        <v>0</v>
      </c>
      <c r="K1168">
        <v>0</v>
      </c>
      <c r="L1168">
        <v>0</v>
      </c>
      <c r="M1168">
        <v>8</v>
      </c>
      <c r="N1168">
        <v>0</v>
      </c>
      <c r="O1168">
        <v>0</v>
      </c>
      <c r="P1168">
        <v>0</v>
      </c>
      <c r="Q1168">
        <v>0</v>
      </c>
    </row>
    <row r="1169" spans="1:17" x14ac:dyDescent="0.25">
      <c r="A1169" t="s">
        <v>15385</v>
      </c>
      <c r="B1169" t="s">
        <v>74</v>
      </c>
      <c r="C1169" t="s">
        <v>179</v>
      </c>
      <c r="D1169" t="s">
        <v>526</v>
      </c>
      <c r="E1169" t="s">
        <v>563</v>
      </c>
      <c r="F1169" t="s">
        <v>399</v>
      </c>
      <c r="G1169">
        <v>0</v>
      </c>
      <c r="H1169">
        <v>8</v>
      </c>
      <c r="I1169">
        <v>0</v>
      </c>
      <c r="J1169">
        <v>7</v>
      </c>
      <c r="K1169">
        <v>1</v>
      </c>
      <c r="L1169">
        <v>0</v>
      </c>
      <c r="M1169">
        <v>0</v>
      </c>
      <c r="N1169">
        <v>0</v>
      </c>
      <c r="O1169">
        <v>0</v>
      </c>
      <c r="P1169">
        <v>0</v>
      </c>
      <c r="Q1169">
        <v>0</v>
      </c>
    </row>
    <row r="1170" spans="1:17" x14ac:dyDescent="0.25">
      <c r="A1170" t="s">
        <v>15386</v>
      </c>
      <c r="B1170" t="s">
        <v>74</v>
      </c>
      <c r="C1170" t="s">
        <v>179</v>
      </c>
      <c r="D1170" t="s">
        <v>526</v>
      </c>
      <c r="E1170" t="s">
        <v>563</v>
      </c>
      <c r="F1170" t="s">
        <v>4245</v>
      </c>
      <c r="G1170">
        <v>0</v>
      </c>
      <c r="H1170">
        <v>0</v>
      </c>
      <c r="I1170">
        <v>0</v>
      </c>
      <c r="J1170">
        <v>0</v>
      </c>
      <c r="K1170">
        <v>0</v>
      </c>
      <c r="L1170">
        <v>0</v>
      </c>
      <c r="M1170">
        <v>8</v>
      </c>
      <c r="N1170">
        <v>0</v>
      </c>
      <c r="O1170">
        <v>0</v>
      </c>
      <c r="P1170">
        <v>0</v>
      </c>
      <c r="Q1170">
        <v>0</v>
      </c>
    </row>
    <row r="1171" spans="1:17" x14ac:dyDescent="0.25">
      <c r="A1171" t="s">
        <v>15387</v>
      </c>
      <c r="B1171" t="s">
        <v>74</v>
      </c>
      <c r="C1171" t="s">
        <v>179</v>
      </c>
      <c r="D1171" t="s">
        <v>526</v>
      </c>
      <c r="E1171" t="s">
        <v>563</v>
      </c>
      <c r="F1171" t="s">
        <v>394</v>
      </c>
      <c r="G1171">
        <v>0</v>
      </c>
      <c r="H1171">
        <v>0</v>
      </c>
      <c r="I1171">
        <v>0</v>
      </c>
      <c r="J1171">
        <v>0</v>
      </c>
      <c r="K1171">
        <v>0</v>
      </c>
      <c r="L1171">
        <v>0</v>
      </c>
      <c r="M1171">
        <v>0</v>
      </c>
      <c r="N1171">
        <v>4</v>
      </c>
      <c r="O1171">
        <v>4</v>
      </c>
      <c r="P1171">
        <v>0</v>
      </c>
      <c r="Q1171">
        <v>0</v>
      </c>
    </row>
    <row r="1172" spans="1:17" x14ac:dyDescent="0.25">
      <c r="A1172" t="s">
        <v>15388</v>
      </c>
      <c r="B1172" t="s">
        <v>74</v>
      </c>
      <c r="C1172" t="s">
        <v>179</v>
      </c>
      <c r="D1172" t="s">
        <v>526</v>
      </c>
      <c r="E1172" t="s">
        <v>563</v>
      </c>
      <c r="F1172" t="s">
        <v>395</v>
      </c>
      <c r="G1172">
        <v>0</v>
      </c>
      <c r="H1172">
        <v>0</v>
      </c>
      <c r="I1172">
        <v>0</v>
      </c>
      <c r="J1172">
        <v>0</v>
      </c>
      <c r="K1172">
        <v>0</v>
      </c>
      <c r="L1172">
        <v>0</v>
      </c>
      <c r="M1172">
        <v>0</v>
      </c>
      <c r="N1172">
        <v>2</v>
      </c>
      <c r="O1172">
        <v>2</v>
      </c>
      <c r="P1172">
        <v>0</v>
      </c>
      <c r="Q1172">
        <v>0</v>
      </c>
    </row>
    <row r="1173" spans="1:17" x14ac:dyDescent="0.25">
      <c r="A1173" t="s">
        <v>15389</v>
      </c>
      <c r="B1173" t="s">
        <v>74</v>
      </c>
      <c r="C1173" t="s">
        <v>179</v>
      </c>
      <c r="D1173" t="s">
        <v>526</v>
      </c>
      <c r="E1173" t="s">
        <v>563</v>
      </c>
      <c r="F1173" t="s">
        <v>525</v>
      </c>
      <c r="G1173">
        <v>8</v>
      </c>
      <c r="H1173">
        <v>0</v>
      </c>
      <c r="I1173">
        <v>0</v>
      </c>
      <c r="J1173">
        <v>0</v>
      </c>
      <c r="K1173">
        <v>0</v>
      </c>
      <c r="L1173">
        <v>0</v>
      </c>
      <c r="M1173">
        <v>0</v>
      </c>
      <c r="N1173">
        <v>0</v>
      </c>
      <c r="O1173">
        <v>0</v>
      </c>
      <c r="P1173">
        <v>0</v>
      </c>
      <c r="Q1173">
        <v>0</v>
      </c>
    </row>
    <row r="1174" spans="1:17" x14ac:dyDescent="0.25">
      <c r="A1174" t="s">
        <v>22323</v>
      </c>
      <c r="B1174" t="s">
        <v>74</v>
      </c>
      <c r="C1174" t="s">
        <v>179</v>
      </c>
      <c r="D1174" t="s">
        <v>526</v>
      </c>
      <c r="E1174" t="s">
        <v>21471</v>
      </c>
      <c r="F1174" t="s">
        <v>396</v>
      </c>
      <c r="G1174">
        <v>0</v>
      </c>
      <c r="H1174">
        <v>14</v>
      </c>
      <c r="I1174">
        <v>1</v>
      </c>
      <c r="J1174">
        <v>10</v>
      </c>
      <c r="K1174">
        <v>2</v>
      </c>
      <c r="L1174">
        <v>1</v>
      </c>
      <c r="M1174">
        <v>0</v>
      </c>
      <c r="N1174">
        <v>0</v>
      </c>
      <c r="O1174">
        <v>0</v>
      </c>
      <c r="P1174">
        <v>0</v>
      </c>
      <c r="Q1174">
        <v>0</v>
      </c>
    </row>
    <row r="1175" spans="1:17" x14ac:dyDescent="0.25">
      <c r="A1175" t="s">
        <v>22324</v>
      </c>
      <c r="B1175" t="s">
        <v>74</v>
      </c>
      <c r="C1175" t="s">
        <v>179</v>
      </c>
      <c r="D1175" t="s">
        <v>526</v>
      </c>
      <c r="E1175" t="s">
        <v>21471</v>
      </c>
      <c r="F1175" t="s">
        <v>4236</v>
      </c>
      <c r="G1175">
        <v>0</v>
      </c>
      <c r="H1175">
        <v>14</v>
      </c>
      <c r="I1175">
        <v>1</v>
      </c>
      <c r="J1175">
        <v>10</v>
      </c>
      <c r="K1175">
        <v>2</v>
      </c>
      <c r="L1175">
        <v>1</v>
      </c>
      <c r="M1175">
        <v>0</v>
      </c>
      <c r="N1175">
        <v>0</v>
      </c>
      <c r="O1175">
        <v>0</v>
      </c>
      <c r="P1175">
        <v>0</v>
      </c>
      <c r="Q1175">
        <v>0</v>
      </c>
    </row>
    <row r="1176" spans="1:17" x14ac:dyDescent="0.25">
      <c r="A1176" t="s">
        <v>22325</v>
      </c>
      <c r="B1176" t="s">
        <v>74</v>
      </c>
      <c r="C1176" t="s">
        <v>179</v>
      </c>
      <c r="D1176" t="s">
        <v>526</v>
      </c>
      <c r="E1176" t="s">
        <v>21471</v>
      </c>
      <c r="F1176" t="s">
        <v>4238</v>
      </c>
      <c r="G1176">
        <v>0</v>
      </c>
      <c r="H1176">
        <v>0</v>
      </c>
      <c r="I1176">
        <v>0</v>
      </c>
      <c r="J1176">
        <v>0</v>
      </c>
      <c r="K1176">
        <v>0</v>
      </c>
      <c r="L1176">
        <v>0</v>
      </c>
      <c r="M1176">
        <v>14</v>
      </c>
      <c r="N1176">
        <v>0</v>
      </c>
      <c r="O1176">
        <v>0</v>
      </c>
      <c r="P1176">
        <v>0</v>
      </c>
      <c r="Q1176">
        <v>0</v>
      </c>
    </row>
    <row r="1177" spans="1:17" x14ac:dyDescent="0.25">
      <c r="A1177" t="s">
        <v>22326</v>
      </c>
      <c r="B1177" t="s">
        <v>74</v>
      </c>
      <c r="C1177" t="s">
        <v>179</v>
      </c>
      <c r="D1177" t="s">
        <v>526</v>
      </c>
      <c r="E1177" t="s">
        <v>21471</v>
      </c>
      <c r="F1177" t="s">
        <v>397</v>
      </c>
      <c r="G1177">
        <v>0</v>
      </c>
      <c r="H1177">
        <v>14</v>
      </c>
      <c r="I1177">
        <v>1</v>
      </c>
      <c r="J1177">
        <v>10</v>
      </c>
      <c r="K1177">
        <v>2</v>
      </c>
      <c r="L1177">
        <v>1</v>
      </c>
      <c r="M1177">
        <v>0</v>
      </c>
      <c r="N1177">
        <v>0</v>
      </c>
      <c r="O1177">
        <v>0</v>
      </c>
      <c r="P1177">
        <v>0</v>
      </c>
      <c r="Q1177">
        <v>0</v>
      </c>
    </row>
    <row r="1178" spans="1:17" x14ac:dyDescent="0.25">
      <c r="A1178" t="s">
        <v>22327</v>
      </c>
      <c r="B1178" t="s">
        <v>74</v>
      </c>
      <c r="C1178" t="s">
        <v>179</v>
      </c>
      <c r="D1178" t="s">
        <v>526</v>
      </c>
      <c r="E1178" t="s">
        <v>21471</v>
      </c>
      <c r="F1178" t="s">
        <v>398</v>
      </c>
      <c r="G1178">
        <v>0</v>
      </c>
      <c r="H1178">
        <v>14</v>
      </c>
      <c r="I1178">
        <v>1</v>
      </c>
      <c r="J1178">
        <v>10</v>
      </c>
      <c r="K1178">
        <v>2</v>
      </c>
      <c r="L1178">
        <v>1</v>
      </c>
      <c r="M1178">
        <v>0</v>
      </c>
      <c r="N1178">
        <v>0</v>
      </c>
      <c r="O1178">
        <v>0</v>
      </c>
      <c r="P1178">
        <v>0</v>
      </c>
      <c r="Q1178">
        <v>0</v>
      </c>
    </row>
    <row r="1179" spans="1:17" x14ac:dyDescent="0.25">
      <c r="A1179" t="s">
        <v>22328</v>
      </c>
      <c r="B1179" t="s">
        <v>74</v>
      </c>
      <c r="C1179" t="s">
        <v>179</v>
      </c>
      <c r="D1179" t="s">
        <v>526</v>
      </c>
      <c r="E1179" t="s">
        <v>21471</v>
      </c>
      <c r="F1179" t="s">
        <v>4242</v>
      </c>
      <c r="G1179">
        <v>0</v>
      </c>
      <c r="H1179">
        <v>0</v>
      </c>
      <c r="I1179">
        <v>0</v>
      </c>
      <c r="J1179">
        <v>0</v>
      </c>
      <c r="K1179">
        <v>0</v>
      </c>
      <c r="L1179">
        <v>0</v>
      </c>
      <c r="M1179">
        <v>14</v>
      </c>
      <c r="N1179">
        <v>0</v>
      </c>
      <c r="O1179">
        <v>0</v>
      </c>
      <c r="P1179">
        <v>0</v>
      </c>
      <c r="Q1179">
        <v>0</v>
      </c>
    </row>
    <row r="1180" spans="1:17" x14ac:dyDescent="0.25">
      <c r="A1180" t="s">
        <v>22329</v>
      </c>
      <c r="B1180" t="s">
        <v>74</v>
      </c>
      <c r="C1180" t="s">
        <v>179</v>
      </c>
      <c r="D1180" t="s">
        <v>526</v>
      </c>
      <c r="E1180" t="s">
        <v>21471</v>
      </c>
      <c r="F1180" t="s">
        <v>399</v>
      </c>
      <c r="G1180">
        <v>0</v>
      </c>
      <c r="H1180">
        <v>14</v>
      </c>
      <c r="I1180">
        <v>1</v>
      </c>
      <c r="J1180">
        <v>10</v>
      </c>
      <c r="K1180">
        <v>2</v>
      </c>
      <c r="L1180">
        <v>1</v>
      </c>
      <c r="M1180">
        <v>0</v>
      </c>
      <c r="N1180">
        <v>0</v>
      </c>
      <c r="O1180">
        <v>0</v>
      </c>
      <c r="P1180">
        <v>0</v>
      </c>
      <c r="Q1180">
        <v>0</v>
      </c>
    </row>
    <row r="1181" spans="1:17" x14ac:dyDescent="0.25">
      <c r="A1181" t="s">
        <v>22330</v>
      </c>
      <c r="B1181" t="s">
        <v>74</v>
      </c>
      <c r="C1181" t="s">
        <v>179</v>
      </c>
      <c r="D1181" t="s">
        <v>526</v>
      </c>
      <c r="E1181" t="s">
        <v>21471</v>
      </c>
      <c r="F1181" t="s">
        <v>4245</v>
      </c>
      <c r="G1181">
        <v>0</v>
      </c>
      <c r="H1181">
        <v>0</v>
      </c>
      <c r="I1181">
        <v>0</v>
      </c>
      <c r="J1181">
        <v>0</v>
      </c>
      <c r="K1181">
        <v>0</v>
      </c>
      <c r="L1181">
        <v>0</v>
      </c>
      <c r="M1181">
        <v>14</v>
      </c>
      <c r="N1181">
        <v>0</v>
      </c>
      <c r="O1181">
        <v>0</v>
      </c>
      <c r="P1181">
        <v>0</v>
      </c>
      <c r="Q1181">
        <v>0</v>
      </c>
    </row>
    <row r="1182" spans="1:17" x14ac:dyDescent="0.25">
      <c r="A1182" t="s">
        <v>22331</v>
      </c>
      <c r="B1182" t="s">
        <v>74</v>
      </c>
      <c r="C1182" t="s">
        <v>179</v>
      </c>
      <c r="D1182" t="s">
        <v>526</v>
      </c>
      <c r="E1182" t="s">
        <v>21471</v>
      </c>
      <c r="F1182" t="s">
        <v>394</v>
      </c>
      <c r="G1182">
        <v>0</v>
      </c>
      <c r="H1182">
        <v>0</v>
      </c>
      <c r="I1182">
        <v>0</v>
      </c>
      <c r="J1182">
        <v>0</v>
      </c>
      <c r="K1182">
        <v>0</v>
      </c>
      <c r="L1182">
        <v>0</v>
      </c>
      <c r="M1182">
        <v>0</v>
      </c>
      <c r="N1182">
        <v>10</v>
      </c>
      <c r="O1182">
        <v>10</v>
      </c>
      <c r="P1182">
        <v>0</v>
      </c>
      <c r="Q1182">
        <v>0</v>
      </c>
    </row>
    <row r="1183" spans="1:17" x14ac:dyDescent="0.25">
      <c r="A1183" t="s">
        <v>22332</v>
      </c>
      <c r="B1183" t="s">
        <v>74</v>
      </c>
      <c r="C1183" t="s">
        <v>179</v>
      </c>
      <c r="D1183" t="s">
        <v>526</v>
      </c>
      <c r="E1183" t="s">
        <v>21471</v>
      </c>
      <c r="F1183" t="s">
        <v>395</v>
      </c>
      <c r="G1183">
        <v>0</v>
      </c>
      <c r="H1183">
        <v>0</v>
      </c>
      <c r="I1183">
        <v>0</v>
      </c>
      <c r="J1183">
        <v>0</v>
      </c>
      <c r="K1183">
        <v>0</v>
      </c>
      <c r="L1183">
        <v>0</v>
      </c>
      <c r="M1183">
        <v>0</v>
      </c>
      <c r="N1183">
        <v>5</v>
      </c>
      <c r="O1183">
        <v>5</v>
      </c>
      <c r="P1183">
        <v>0</v>
      </c>
      <c r="Q1183">
        <v>0</v>
      </c>
    </row>
    <row r="1184" spans="1:17" x14ac:dyDescent="0.25">
      <c r="A1184" t="s">
        <v>22333</v>
      </c>
      <c r="B1184" t="s">
        <v>74</v>
      </c>
      <c r="C1184" t="s">
        <v>179</v>
      </c>
      <c r="D1184" t="s">
        <v>526</v>
      </c>
      <c r="E1184" t="s">
        <v>21471</v>
      </c>
      <c r="F1184" t="s">
        <v>525</v>
      </c>
      <c r="G1184">
        <v>14</v>
      </c>
      <c r="H1184">
        <v>0</v>
      </c>
      <c r="I1184">
        <v>0</v>
      </c>
      <c r="J1184">
        <v>0</v>
      </c>
      <c r="K1184">
        <v>0</v>
      </c>
      <c r="L1184">
        <v>0</v>
      </c>
      <c r="M1184">
        <v>0</v>
      </c>
      <c r="N1184">
        <v>0</v>
      </c>
      <c r="O1184">
        <v>0</v>
      </c>
      <c r="P1184">
        <v>0</v>
      </c>
      <c r="Q1184">
        <v>0</v>
      </c>
    </row>
    <row r="1185" spans="1:17" x14ac:dyDescent="0.25">
      <c r="A1185" t="s">
        <v>22334</v>
      </c>
      <c r="B1185" t="s">
        <v>74</v>
      </c>
      <c r="C1185" t="s">
        <v>179</v>
      </c>
      <c r="D1185" t="s">
        <v>12971</v>
      </c>
      <c r="E1185" t="s">
        <v>21471</v>
      </c>
      <c r="F1185" t="s">
        <v>525</v>
      </c>
      <c r="G1185">
        <v>2</v>
      </c>
      <c r="H1185">
        <v>0</v>
      </c>
      <c r="I1185">
        <v>0</v>
      </c>
      <c r="J1185">
        <v>0</v>
      </c>
      <c r="K1185">
        <v>0</v>
      </c>
      <c r="L1185">
        <v>0</v>
      </c>
      <c r="M1185">
        <v>0</v>
      </c>
      <c r="N1185">
        <v>0</v>
      </c>
      <c r="O1185">
        <v>0</v>
      </c>
      <c r="P1185">
        <v>0</v>
      </c>
      <c r="Q1185">
        <v>0</v>
      </c>
    </row>
    <row r="1186" spans="1:17" x14ac:dyDescent="0.25">
      <c r="A1186" t="s">
        <v>13775</v>
      </c>
      <c r="B1186" t="s">
        <v>74</v>
      </c>
      <c r="C1186" t="s">
        <v>180</v>
      </c>
      <c r="D1186" t="s">
        <v>529</v>
      </c>
      <c r="E1186" t="s">
        <v>563</v>
      </c>
      <c r="F1186" t="s">
        <v>525</v>
      </c>
      <c r="G1186">
        <v>2</v>
      </c>
      <c r="H1186">
        <v>0</v>
      </c>
      <c r="I1186">
        <v>0</v>
      </c>
      <c r="J1186">
        <v>0</v>
      </c>
      <c r="K1186">
        <v>0</v>
      </c>
      <c r="L1186">
        <v>0</v>
      </c>
      <c r="M1186">
        <v>0</v>
      </c>
      <c r="N1186">
        <v>0</v>
      </c>
      <c r="O1186">
        <v>0</v>
      </c>
      <c r="P1186">
        <v>0</v>
      </c>
      <c r="Q1186">
        <v>0</v>
      </c>
    </row>
    <row r="1187" spans="1:17" x14ac:dyDescent="0.25">
      <c r="A1187" t="s">
        <v>13776</v>
      </c>
      <c r="B1187" t="s">
        <v>74</v>
      </c>
      <c r="C1187" t="s">
        <v>180</v>
      </c>
      <c r="D1187" t="s">
        <v>526</v>
      </c>
      <c r="E1187" t="s">
        <v>563</v>
      </c>
      <c r="F1187" t="s">
        <v>396</v>
      </c>
      <c r="G1187">
        <v>0</v>
      </c>
      <c r="H1187">
        <v>7</v>
      </c>
      <c r="I1187">
        <v>0</v>
      </c>
      <c r="J1187">
        <v>6</v>
      </c>
      <c r="K1187">
        <v>0</v>
      </c>
      <c r="L1187">
        <v>1</v>
      </c>
      <c r="M1187">
        <v>0</v>
      </c>
      <c r="N1187">
        <v>0</v>
      </c>
      <c r="O1187">
        <v>0</v>
      </c>
      <c r="P1187">
        <v>0</v>
      </c>
      <c r="Q1187">
        <v>0</v>
      </c>
    </row>
    <row r="1188" spans="1:17" x14ac:dyDescent="0.25">
      <c r="A1188" t="s">
        <v>13777</v>
      </c>
      <c r="B1188" t="s">
        <v>74</v>
      </c>
      <c r="C1188" t="s">
        <v>180</v>
      </c>
      <c r="D1188" t="s">
        <v>526</v>
      </c>
      <c r="E1188" t="s">
        <v>563</v>
      </c>
      <c r="F1188" t="s">
        <v>4236</v>
      </c>
      <c r="G1188">
        <v>0</v>
      </c>
      <c r="H1188">
        <v>7</v>
      </c>
      <c r="I1188">
        <v>0</v>
      </c>
      <c r="J1188">
        <v>6</v>
      </c>
      <c r="K1188">
        <v>0</v>
      </c>
      <c r="L1188">
        <v>1</v>
      </c>
      <c r="M1188">
        <v>0</v>
      </c>
      <c r="N1188">
        <v>0</v>
      </c>
      <c r="O1188">
        <v>0</v>
      </c>
      <c r="P1188">
        <v>0</v>
      </c>
      <c r="Q1188">
        <v>0</v>
      </c>
    </row>
    <row r="1189" spans="1:17" x14ac:dyDescent="0.25">
      <c r="A1189" t="s">
        <v>15391</v>
      </c>
      <c r="B1189" t="s">
        <v>73</v>
      </c>
      <c r="C1189" t="s">
        <v>87</v>
      </c>
      <c r="D1189" t="s">
        <v>527</v>
      </c>
      <c r="E1189" t="s">
        <v>563</v>
      </c>
      <c r="F1189" t="s">
        <v>525</v>
      </c>
      <c r="G1189">
        <v>2</v>
      </c>
      <c r="H1189">
        <v>0</v>
      </c>
      <c r="I1189">
        <v>0</v>
      </c>
      <c r="J1189">
        <v>0</v>
      </c>
      <c r="K1189">
        <v>0</v>
      </c>
      <c r="L1189">
        <v>0</v>
      </c>
      <c r="M1189">
        <v>0</v>
      </c>
      <c r="N1189">
        <v>0</v>
      </c>
      <c r="O1189">
        <v>0</v>
      </c>
      <c r="P1189">
        <v>0</v>
      </c>
      <c r="Q1189">
        <v>0</v>
      </c>
    </row>
    <row r="1190" spans="1:17" x14ac:dyDescent="0.25">
      <c r="A1190" t="s">
        <v>22335</v>
      </c>
      <c r="B1190" t="s">
        <v>73</v>
      </c>
      <c r="C1190" t="s">
        <v>87</v>
      </c>
      <c r="D1190" t="s">
        <v>527</v>
      </c>
      <c r="E1190" t="s">
        <v>21471</v>
      </c>
      <c r="F1190" t="s">
        <v>528</v>
      </c>
      <c r="G1190">
        <v>0</v>
      </c>
      <c r="H1190">
        <v>0</v>
      </c>
      <c r="I1190">
        <v>0</v>
      </c>
      <c r="J1190">
        <v>0</v>
      </c>
      <c r="K1190">
        <v>0</v>
      </c>
      <c r="L1190">
        <v>0</v>
      </c>
      <c r="M1190">
        <v>0</v>
      </c>
      <c r="N1190">
        <v>6</v>
      </c>
      <c r="O1190">
        <v>5</v>
      </c>
      <c r="P1190">
        <v>1</v>
      </c>
      <c r="Q1190">
        <v>0</v>
      </c>
    </row>
    <row r="1191" spans="1:17" x14ac:dyDescent="0.25">
      <c r="A1191" t="s">
        <v>22336</v>
      </c>
      <c r="B1191" t="s">
        <v>73</v>
      </c>
      <c r="C1191" t="s">
        <v>87</v>
      </c>
      <c r="D1191" t="s">
        <v>527</v>
      </c>
      <c r="E1191" t="s">
        <v>21471</v>
      </c>
      <c r="F1191" t="s">
        <v>525</v>
      </c>
      <c r="G1191">
        <v>6</v>
      </c>
      <c r="H1191">
        <v>0</v>
      </c>
      <c r="I1191">
        <v>0</v>
      </c>
      <c r="J1191">
        <v>0</v>
      </c>
      <c r="K1191">
        <v>0</v>
      </c>
      <c r="L1191">
        <v>0</v>
      </c>
      <c r="M1191">
        <v>0</v>
      </c>
      <c r="N1191">
        <v>0</v>
      </c>
      <c r="O1191">
        <v>0</v>
      </c>
      <c r="P1191">
        <v>0</v>
      </c>
      <c r="Q1191">
        <v>0</v>
      </c>
    </row>
    <row r="1192" spans="1:17" x14ac:dyDescent="0.25">
      <c r="A1192" t="s">
        <v>15392</v>
      </c>
      <c r="B1192" t="s">
        <v>73</v>
      </c>
      <c r="C1192" t="s">
        <v>88</v>
      </c>
      <c r="D1192" t="s">
        <v>529</v>
      </c>
      <c r="E1192" t="s">
        <v>563</v>
      </c>
      <c r="F1192" t="s">
        <v>525</v>
      </c>
      <c r="G1192">
        <v>2</v>
      </c>
      <c r="H1192">
        <v>0</v>
      </c>
      <c r="I1192">
        <v>0</v>
      </c>
      <c r="J1192">
        <v>0</v>
      </c>
      <c r="K1192">
        <v>0</v>
      </c>
      <c r="L1192">
        <v>0</v>
      </c>
      <c r="M1192">
        <v>0</v>
      </c>
      <c r="N1192">
        <v>0</v>
      </c>
      <c r="O1192">
        <v>0</v>
      </c>
      <c r="P1192">
        <v>0</v>
      </c>
      <c r="Q1192">
        <v>0</v>
      </c>
    </row>
    <row r="1193" spans="1:17" x14ac:dyDescent="0.25">
      <c r="A1193" t="s">
        <v>22337</v>
      </c>
      <c r="B1193" t="s">
        <v>73</v>
      </c>
      <c r="C1193" t="s">
        <v>88</v>
      </c>
      <c r="D1193" t="s">
        <v>529</v>
      </c>
      <c r="E1193" t="s">
        <v>21471</v>
      </c>
      <c r="F1193" t="s">
        <v>525</v>
      </c>
      <c r="G1193">
        <v>7</v>
      </c>
      <c r="H1193">
        <v>0</v>
      </c>
      <c r="I1193">
        <v>0</v>
      </c>
      <c r="J1193">
        <v>0</v>
      </c>
      <c r="K1193">
        <v>0</v>
      </c>
      <c r="L1193">
        <v>0</v>
      </c>
      <c r="M1193">
        <v>0</v>
      </c>
      <c r="N1193">
        <v>0</v>
      </c>
      <c r="O1193">
        <v>0</v>
      </c>
      <c r="P1193">
        <v>0</v>
      </c>
      <c r="Q1193">
        <v>0</v>
      </c>
    </row>
    <row r="1194" spans="1:17" x14ac:dyDescent="0.25">
      <c r="A1194" t="s">
        <v>15393</v>
      </c>
      <c r="B1194" t="s">
        <v>73</v>
      </c>
      <c r="C1194" t="s">
        <v>88</v>
      </c>
      <c r="D1194" t="s">
        <v>526</v>
      </c>
      <c r="E1194" t="s">
        <v>563</v>
      </c>
      <c r="F1194" t="s">
        <v>396</v>
      </c>
      <c r="G1194">
        <v>0</v>
      </c>
      <c r="H1194">
        <v>22</v>
      </c>
      <c r="I1194">
        <v>1</v>
      </c>
      <c r="J1194">
        <v>17</v>
      </c>
      <c r="K1194">
        <v>1</v>
      </c>
      <c r="L1194">
        <v>3</v>
      </c>
      <c r="M1194">
        <v>0</v>
      </c>
      <c r="N1194">
        <v>0</v>
      </c>
      <c r="O1194">
        <v>0</v>
      </c>
      <c r="P1194">
        <v>0</v>
      </c>
      <c r="Q1194">
        <v>0</v>
      </c>
    </row>
    <row r="1195" spans="1:17" x14ac:dyDescent="0.25">
      <c r="A1195" t="s">
        <v>15394</v>
      </c>
      <c r="B1195" t="s">
        <v>73</v>
      </c>
      <c r="C1195" t="s">
        <v>88</v>
      </c>
      <c r="D1195" t="s">
        <v>526</v>
      </c>
      <c r="E1195" t="s">
        <v>563</v>
      </c>
      <c r="F1195" t="s">
        <v>4236</v>
      </c>
      <c r="G1195">
        <v>0</v>
      </c>
      <c r="H1195">
        <v>22</v>
      </c>
      <c r="I1195">
        <v>1</v>
      </c>
      <c r="J1195">
        <v>17</v>
      </c>
      <c r="K1195">
        <v>1</v>
      </c>
      <c r="L1195">
        <v>3</v>
      </c>
      <c r="M1195">
        <v>0</v>
      </c>
      <c r="N1195">
        <v>0</v>
      </c>
      <c r="O1195">
        <v>0</v>
      </c>
      <c r="P1195">
        <v>0</v>
      </c>
      <c r="Q1195">
        <v>0</v>
      </c>
    </row>
    <row r="1196" spans="1:17" x14ac:dyDescent="0.25">
      <c r="A1196" t="s">
        <v>15395</v>
      </c>
      <c r="B1196" t="s">
        <v>73</v>
      </c>
      <c r="C1196" t="s">
        <v>88</v>
      </c>
      <c r="D1196" t="s">
        <v>526</v>
      </c>
      <c r="E1196" t="s">
        <v>563</v>
      </c>
      <c r="F1196" t="s">
        <v>4238</v>
      </c>
      <c r="G1196">
        <v>0</v>
      </c>
      <c r="H1196">
        <v>0</v>
      </c>
      <c r="I1196">
        <v>0</v>
      </c>
      <c r="J1196">
        <v>0</v>
      </c>
      <c r="K1196">
        <v>0</v>
      </c>
      <c r="L1196">
        <v>0</v>
      </c>
      <c r="M1196">
        <v>22</v>
      </c>
      <c r="N1196">
        <v>0</v>
      </c>
      <c r="O1196">
        <v>0</v>
      </c>
      <c r="P1196">
        <v>0</v>
      </c>
      <c r="Q1196">
        <v>0</v>
      </c>
    </row>
    <row r="1197" spans="1:17" x14ac:dyDescent="0.25">
      <c r="A1197" t="s">
        <v>15396</v>
      </c>
      <c r="B1197" t="s">
        <v>73</v>
      </c>
      <c r="C1197" t="s">
        <v>88</v>
      </c>
      <c r="D1197" t="s">
        <v>526</v>
      </c>
      <c r="E1197" t="s">
        <v>563</v>
      </c>
      <c r="F1197" t="s">
        <v>397</v>
      </c>
      <c r="G1197">
        <v>0</v>
      </c>
      <c r="H1197">
        <v>22</v>
      </c>
      <c r="I1197">
        <v>1</v>
      </c>
      <c r="J1197">
        <v>17</v>
      </c>
      <c r="K1197">
        <v>1</v>
      </c>
      <c r="L1197">
        <v>3</v>
      </c>
      <c r="M1197">
        <v>0</v>
      </c>
      <c r="N1197">
        <v>0</v>
      </c>
      <c r="O1197">
        <v>0</v>
      </c>
      <c r="P1197">
        <v>0</v>
      </c>
      <c r="Q1197">
        <v>0</v>
      </c>
    </row>
    <row r="1198" spans="1:17" x14ac:dyDescent="0.25">
      <c r="A1198" t="s">
        <v>15397</v>
      </c>
      <c r="B1198" t="s">
        <v>73</v>
      </c>
      <c r="C1198" t="s">
        <v>88</v>
      </c>
      <c r="D1198" t="s">
        <v>526</v>
      </c>
      <c r="E1198" t="s">
        <v>563</v>
      </c>
      <c r="F1198" t="s">
        <v>398</v>
      </c>
      <c r="G1198">
        <v>0</v>
      </c>
      <c r="H1198">
        <v>22</v>
      </c>
      <c r="I1198">
        <v>1</v>
      </c>
      <c r="J1198">
        <v>17</v>
      </c>
      <c r="K1198">
        <v>1</v>
      </c>
      <c r="L1198">
        <v>3</v>
      </c>
      <c r="M1198">
        <v>0</v>
      </c>
      <c r="N1198">
        <v>0</v>
      </c>
      <c r="O1198">
        <v>0</v>
      </c>
      <c r="P1198">
        <v>0</v>
      </c>
      <c r="Q1198">
        <v>0</v>
      </c>
    </row>
    <row r="1199" spans="1:17" x14ac:dyDescent="0.25">
      <c r="A1199" t="s">
        <v>15398</v>
      </c>
      <c r="B1199" t="s">
        <v>73</v>
      </c>
      <c r="C1199" t="s">
        <v>88</v>
      </c>
      <c r="D1199" t="s">
        <v>526</v>
      </c>
      <c r="E1199" t="s">
        <v>563</v>
      </c>
      <c r="F1199" t="s">
        <v>4242</v>
      </c>
      <c r="G1199">
        <v>0</v>
      </c>
      <c r="H1199">
        <v>0</v>
      </c>
      <c r="I1199">
        <v>0</v>
      </c>
      <c r="J1199">
        <v>0</v>
      </c>
      <c r="K1199">
        <v>0</v>
      </c>
      <c r="L1199">
        <v>0</v>
      </c>
      <c r="M1199">
        <v>22</v>
      </c>
      <c r="N1199">
        <v>0</v>
      </c>
      <c r="O1199">
        <v>0</v>
      </c>
      <c r="P1199">
        <v>0</v>
      </c>
      <c r="Q1199">
        <v>0</v>
      </c>
    </row>
    <row r="1200" spans="1:17" x14ac:dyDescent="0.25">
      <c r="A1200" t="s">
        <v>15399</v>
      </c>
      <c r="B1200" t="s">
        <v>73</v>
      </c>
      <c r="C1200" t="s">
        <v>88</v>
      </c>
      <c r="D1200" t="s">
        <v>526</v>
      </c>
      <c r="E1200" t="s">
        <v>563</v>
      </c>
      <c r="F1200" t="s">
        <v>399</v>
      </c>
      <c r="G1200">
        <v>0</v>
      </c>
      <c r="H1200">
        <v>22</v>
      </c>
      <c r="I1200">
        <v>1</v>
      </c>
      <c r="J1200">
        <v>17</v>
      </c>
      <c r="K1200">
        <v>1</v>
      </c>
      <c r="L1200">
        <v>3</v>
      </c>
      <c r="M1200">
        <v>0</v>
      </c>
      <c r="N1200">
        <v>0</v>
      </c>
      <c r="O1200">
        <v>0</v>
      </c>
      <c r="P1200">
        <v>0</v>
      </c>
      <c r="Q1200">
        <v>0</v>
      </c>
    </row>
    <row r="1201" spans="1:17" x14ac:dyDescent="0.25">
      <c r="A1201" t="s">
        <v>15400</v>
      </c>
      <c r="B1201" t="s">
        <v>73</v>
      </c>
      <c r="C1201" t="s">
        <v>88</v>
      </c>
      <c r="D1201" t="s">
        <v>526</v>
      </c>
      <c r="E1201" t="s">
        <v>563</v>
      </c>
      <c r="F1201" t="s">
        <v>4245</v>
      </c>
      <c r="G1201">
        <v>0</v>
      </c>
      <c r="H1201">
        <v>0</v>
      </c>
      <c r="I1201">
        <v>0</v>
      </c>
      <c r="J1201">
        <v>0</v>
      </c>
      <c r="K1201">
        <v>0</v>
      </c>
      <c r="L1201">
        <v>0</v>
      </c>
      <c r="M1201">
        <v>22</v>
      </c>
      <c r="N1201">
        <v>0</v>
      </c>
      <c r="O1201">
        <v>0</v>
      </c>
      <c r="P1201">
        <v>0</v>
      </c>
      <c r="Q1201">
        <v>0</v>
      </c>
    </row>
    <row r="1202" spans="1:17" x14ac:dyDescent="0.25">
      <c r="A1202" t="s">
        <v>15401</v>
      </c>
      <c r="B1202" t="s">
        <v>73</v>
      </c>
      <c r="C1202" t="s">
        <v>88</v>
      </c>
      <c r="D1202" t="s">
        <v>526</v>
      </c>
      <c r="E1202" t="s">
        <v>563</v>
      </c>
      <c r="F1202" t="s">
        <v>394</v>
      </c>
      <c r="G1202">
        <v>0</v>
      </c>
      <c r="H1202">
        <v>0</v>
      </c>
      <c r="I1202">
        <v>0</v>
      </c>
      <c r="J1202">
        <v>0</v>
      </c>
      <c r="K1202">
        <v>0</v>
      </c>
      <c r="L1202">
        <v>0</v>
      </c>
      <c r="M1202">
        <v>0</v>
      </c>
      <c r="N1202">
        <v>22</v>
      </c>
      <c r="O1202">
        <v>19</v>
      </c>
      <c r="P1202">
        <v>2</v>
      </c>
      <c r="Q1202">
        <v>1</v>
      </c>
    </row>
    <row r="1203" spans="1:17" x14ac:dyDescent="0.25">
      <c r="A1203" t="s">
        <v>15402</v>
      </c>
      <c r="B1203" t="s">
        <v>73</v>
      </c>
      <c r="C1203" t="s">
        <v>88</v>
      </c>
      <c r="D1203" t="s">
        <v>526</v>
      </c>
      <c r="E1203" t="s">
        <v>563</v>
      </c>
      <c r="F1203" t="s">
        <v>395</v>
      </c>
      <c r="G1203">
        <v>0</v>
      </c>
      <c r="H1203">
        <v>0</v>
      </c>
      <c r="I1203">
        <v>0</v>
      </c>
      <c r="J1203">
        <v>0</v>
      </c>
      <c r="K1203">
        <v>0</v>
      </c>
      <c r="L1203">
        <v>0</v>
      </c>
      <c r="M1203">
        <v>0</v>
      </c>
      <c r="N1203">
        <v>17</v>
      </c>
      <c r="O1203">
        <v>14</v>
      </c>
      <c r="P1203">
        <v>2</v>
      </c>
      <c r="Q1203">
        <v>1</v>
      </c>
    </row>
    <row r="1204" spans="1:17" x14ac:dyDescent="0.25">
      <c r="A1204" t="s">
        <v>15403</v>
      </c>
      <c r="B1204" t="s">
        <v>73</v>
      </c>
      <c r="C1204" t="s">
        <v>88</v>
      </c>
      <c r="D1204" t="s">
        <v>526</v>
      </c>
      <c r="E1204" t="s">
        <v>563</v>
      </c>
      <c r="F1204" t="s">
        <v>525</v>
      </c>
      <c r="G1204">
        <v>22</v>
      </c>
      <c r="H1204">
        <v>0</v>
      </c>
      <c r="I1204">
        <v>0</v>
      </c>
      <c r="J1204">
        <v>0</v>
      </c>
      <c r="K1204">
        <v>0</v>
      </c>
      <c r="L1204">
        <v>0</v>
      </c>
      <c r="M1204">
        <v>0</v>
      </c>
      <c r="N1204">
        <v>0</v>
      </c>
      <c r="O1204">
        <v>0</v>
      </c>
      <c r="P1204">
        <v>0</v>
      </c>
      <c r="Q1204">
        <v>0</v>
      </c>
    </row>
    <row r="1205" spans="1:17" x14ac:dyDescent="0.25">
      <c r="A1205" t="s">
        <v>22338</v>
      </c>
      <c r="B1205" t="s">
        <v>73</v>
      </c>
      <c r="C1205" t="s">
        <v>88</v>
      </c>
      <c r="D1205" t="s">
        <v>526</v>
      </c>
      <c r="E1205" t="s">
        <v>21471</v>
      </c>
      <c r="F1205" t="s">
        <v>396</v>
      </c>
      <c r="G1205">
        <v>0</v>
      </c>
      <c r="H1205">
        <v>45</v>
      </c>
      <c r="I1205">
        <v>0</v>
      </c>
      <c r="J1205">
        <v>43</v>
      </c>
      <c r="K1205">
        <v>2</v>
      </c>
      <c r="L1205">
        <v>0</v>
      </c>
      <c r="M1205">
        <v>0</v>
      </c>
      <c r="N1205">
        <v>0</v>
      </c>
      <c r="O1205">
        <v>0</v>
      </c>
      <c r="P1205">
        <v>0</v>
      </c>
      <c r="Q1205">
        <v>0</v>
      </c>
    </row>
    <row r="1206" spans="1:17" x14ac:dyDescent="0.25">
      <c r="A1206" t="s">
        <v>22339</v>
      </c>
      <c r="B1206" t="s">
        <v>73</v>
      </c>
      <c r="C1206" t="s">
        <v>88</v>
      </c>
      <c r="D1206" t="s">
        <v>526</v>
      </c>
      <c r="E1206" t="s">
        <v>21471</v>
      </c>
      <c r="F1206" t="s">
        <v>4236</v>
      </c>
      <c r="G1206">
        <v>0</v>
      </c>
      <c r="H1206">
        <v>45</v>
      </c>
      <c r="I1206">
        <v>0</v>
      </c>
      <c r="J1206">
        <v>43</v>
      </c>
      <c r="K1206">
        <v>2</v>
      </c>
      <c r="L1206">
        <v>0</v>
      </c>
      <c r="M1206">
        <v>0</v>
      </c>
      <c r="N1206">
        <v>0</v>
      </c>
      <c r="O1206">
        <v>0</v>
      </c>
      <c r="P1206">
        <v>0</v>
      </c>
      <c r="Q1206">
        <v>0</v>
      </c>
    </row>
    <row r="1207" spans="1:17" x14ac:dyDescent="0.25">
      <c r="A1207" t="s">
        <v>22340</v>
      </c>
      <c r="B1207" t="s">
        <v>73</v>
      </c>
      <c r="C1207" t="s">
        <v>88</v>
      </c>
      <c r="D1207" t="s">
        <v>526</v>
      </c>
      <c r="E1207" t="s">
        <v>21471</v>
      </c>
      <c r="F1207" t="s">
        <v>4238</v>
      </c>
      <c r="G1207">
        <v>0</v>
      </c>
      <c r="H1207">
        <v>0</v>
      </c>
      <c r="I1207">
        <v>0</v>
      </c>
      <c r="J1207">
        <v>0</v>
      </c>
      <c r="K1207">
        <v>0</v>
      </c>
      <c r="L1207">
        <v>0</v>
      </c>
      <c r="M1207">
        <v>45</v>
      </c>
      <c r="N1207">
        <v>0</v>
      </c>
      <c r="O1207">
        <v>0</v>
      </c>
      <c r="P1207">
        <v>0</v>
      </c>
      <c r="Q1207">
        <v>0</v>
      </c>
    </row>
    <row r="1208" spans="1:17" x14ac:dyDescent="0.25">
      <c r="A1208" t="s">
        <v>22341</v>
      </c>
      <c r="B1208" t="s">
        <v>73</v>
      </c>
      <c r="C1208" t="s">
        <v>88</v>
      </c>
      <c r="D1208" t="s">
        <v>526</v>
      </c>
      <c r="E1208" t="s">
        <v>21471</v>
      </c>
      <c r="F1208" t="s">
        <v>397</v>
      </c>
      <c r="G1208">
        <v>0</v>
      </c>
      <c r="H1208">
        <v>45</v>
      </c>
      <c r="I1208">
        <v>0</v>
      </c>
      <c r="J1208">
        <v>43</v>
      </c>
      <c r="K1208">
        <v>2</v>
      </c>
      <c r="L1208">
        <v>0</v>
      </c>
      <c r="M1208">
        <v>0</v>
      </c>
      <c r="N1208">
        <v>0</v>
      </c>
      <c r="O1208">
        <v>0</v>
      </c>
      <c r="P1208">
        <v>0</v>
      </c>
      <c r="Q1208">
        <v>0</v>
      </c>
    </row>
    <row r="1209" spans="1:17" x14ac:dyDescent="0.25">
      <c r="A1209" t="s">
        <v>22342</v>
      </c>
      <c r="B1209" t="s">
        <v>73</v>
      </c>
      <c r="C1209" t="s">
        <v>88</v>
      </c>
      <c r="D1209" t="s">
        <v>526</v>
      </c>
      <c r="E1209" t="s">
        <v>21471</v>
      </c>
      <c r="F1209" t="s">
        <v>398</v>
      </c>
      <c r="G1209">
        <v>0</v>
      </c>
      <c r="H1209">
        <v>45</v>
      </c>
      <c r="I1209">
        <v>0</v>
      </c>
      <c r="J1209">
        <v>43</v>
      </c>
      <c r="K1209">
        <v>2</v>
      </c>
      <c r="L1209">
        <v>0</v>
      </c>
      <c r="M1209">
        <v>0</v>
      </c>
      <c r="N1209">
        <v>0</v>
      </c>
      <c r="O1209">
        <v>0</v>
      </c>
      <c r="P1209">
        <v>0</v>
      </c>
      <c r="Q1209">
        <v>0</v>
      </c>
    </row>
    <row r="1210" spans="1:17" x14ac:dyDescent="0.25">
      <c r="A1210" t="s">
        <v>22343</v>
      </c>
      <c r="B1210" t="s">
        <v>73</v>
      </c>
      <c r="C1210" t="s">
        <v>88</v>
      </c>
      <c r="D1210" t="s">
        <v>526</v>
      </c>
      <c r="E1210" t="s">
        <v>21471</v>
      </c>
      <c r="F1210" t="s">
        <v>4242</v>
      </c>
      <c r="G1210">
        <v>0</v>
      </c>
      <c r="H1210">
        <v>0</v>
      </c>
      <c r="I1210">
        <v>0</v>
      </c>
      <c r="J1210">
        <v>0</v>
      </c>
      <c r="K1210">
        <v>0</v>
      </c>
      <c r="L1210">
        <v>0</v>
      </c>
      <c r="M1210">
        <v>45</v>
      </c>
      <c r="N1210">
        <v>0</v>
      </c>
      <c r="O1210">
        <v>0</v>
      </c>
      <c r="P1210">
        <v>0</v>
      </c>
      <c r="Q1210">
        <v>0</v>
      </c>
    </row>
    <row r="1211" spans="1:17" x14ac:dyDescent="0.25">
      <c r="A1211" t="s">
        <v>22344</v>
      </c>
      <c r="B1211" t="s">
        <v>73</v>
      </c>
      <c r="C1211" t="s">
        <v>88</v>
      </c>
      <c r="D1211" t="s">
        <v>526</v>
      </c>
      <c r="E1211" t="s">
        <v>21471</v>
      </c>
      <c r="F1211" t="s">
        <v>399</v>
      </c>
      <c r="G1211">
        <v>0</v>
      </c>
      <c r="H1211">
        <v>45</v>
      </c>
      <c r="I1211">
        <v>0</v>
      </c>
      <c r="J1211">
        <v>43</v>
      </c>
      <c r="K1211">
        <v>2</v>
      </c>
      <c r="L1211">
        <v>0</v>
      </c>
      <c r="M1211">
        <v>0</v>
      </c>
      <c r="N1211">
        <v>0</v>
      </c>
      <c r="O1211">
        <v>0</v>
      </c>
      <c r="P1211">
        <v>0</v>
      </c>
      <c r="Q1211">
        <v>0</v>
      </c>
    </row>
    <row r="1212" spans="1:17" x14ac:dyDescent="0.25">
      <c r="A1212" t="s">
        <v>22345</v>
      </c>
      <c r="B1212" t="s">
        <v>73</v>
      </c>
      <c r="C1212" t="s">
        <v>88</v>
      </c>
      <c r="D1212" t="s">
        <v>526</v>
      </c>
      <c r="E1212" t="s">
        <v>21471</v>
      </c>
      <c r="F1212" t="s">
        <v>4245</v>
      </c>
      <c r="G1212">
        <v>0</v>
      </c>
      <c r="H1212">
        <v>0</v>
      </c>
      <c r="I1212">
        <v>0</v>
      </c>
      <c r="J1212">
        <v>0</v>
      </c>
      <c r="K1212">
        <v>0</v>
      </c>
      <c r="L1212">
        <v>0</v>
      </c>
      <c r="M1212">
        <v>45</v>
      </c>
      <c r="N1212">
        <v>0</v>
      </c>
      <c r="O1212">
        <v>0</v>
      </c>
      <c r="P1212">
        <v>0</v>
      </c>
      <c r="Q1212">
        <v>0</v>
      </c>
    </row>
    <row r="1213" spans="1:17" x14ac:dyDescent="0.25">
      <c r="A1213" t="s">
        <v>22346</v>
      </c>
      <c r="B1213" t="s">
        <v>73</v>
      </c>
      <c r="C1213" t="s">
        <v>88</v>
      </c>
      <c r="D1213" t="s">
        <v>526</v>
      </c>
      <c r="E1213" t="s">
        <v>21471</v>
      </c>
      <c r="F1213" t="s">
        <v>394</v>
      </c>
      <c r="G1213">
        <v>0</v>
      </c>
      <c r="H1213">
        <v>0</v>
      </c>
      <c r="I1213">
        <v>0</v>
      </c>
      <c r="J1213">
        <v>0</v>
      </c>
      <c r="K1213">
        <v>0</v>
      </c>
      <c r="L1213">
        <v>0</v>
      </c>
      <c r="M1213">
        <v>0</v>
      </c>
      <c r="N1213">
        <v>45</v>
      </c>
      <c r="O1213">
        <v>45</v>
      </c>
      <c r="P1213">
        <v>0</v>
      </c>
      <c r="Q1213">
        <v>0</v>
      </c>
    </row>
    <row r="1214" spans="1:17" x14ac:dyDescent="0.25">
      <c r="A1214" t="s">
        <v>22347</v>
      </c>
      <c r="B1214" t="s">
        <v>73</v>
      </c>
      <c r="C1214" t="s">
        <v>88</v>
      </c>
      <c r="D1214" t="s">
        <v>526</v>
      </c>
      <c r="E1214" t="s">
        <v>21471</v>
      </c>
      <c r="F1214" t="s">
        <v>395</v>
      </c>
      <c r="G1214">
        <v>0</v>
      </c>
      <c r="H1214">
        <v>0</v>
      </c>
      <c r="I1214">
        <v>0</v>
      </c>
      <c r="J1214">
        <v>0</v>
      </c>
      <c r="K1214">
        <v>0</v>
      </c>
      <c r="L1214">
        <v>0</v>
      </c>
      <c r="M1214">
        <v>0</v>
      </c>
      <c r="N1214">
        <v>39</v>
      </c>
      <c r="O1214">
        <v>39</v>
      </c>
      <c r="P1214">
        <v>0</v>
      </c>
      <c r="Q1214">
        <v>0</v>
      </c>
    </row>
    <row r="1215" spans="1:17" x14ac:dyDescent="0.25">
      <c r="A1215" t="s">
        <v>22348</v>
      </c>
      <c r="B1215" t="s">
        <v>73</v>
      </c>
      <c r="C1215" t="s">
        <v>88</v>
      </c>
      <c r="D1215" t="s">
        <v>526</v>
      </c>
      <c r="E1215" t="s">
        <v>21471</v>
      </c>
      <c r="F1215" t="s">
        <v>525</v>
      </c>
      <c r="G1215">
        <v>45</v>
      </c>
      <c r="H1215">
        <v>0</v>
      </c>
      <c r="I1215">
        <v>0</v>
      </c>
      <c r="J1215">
        <v>0</v>
      </c>
      <c r="K1215">
        <v>0</v>
      </c>
      <c r="L1215">
        <v>0</v>
      </c>
      <c r="M1215">
        <v>0</v>
      </c>
      <c r="N1215">
        <v>0</v>
      </c>
      <c r="O1215">
        <v>0</v>
      </c>
      <c r="P1215">
        <v>0</v>
      </c>
      <c r="Q1215">
        <v>0</v>
      </c>
    </row>
    <row r="1216" spans="1:17" x14ac:dyDescent="0.25">
      <c r="A1216" t="s">
        <v>13787</v>
      </c>
      <c r="B1216" t="s">
        <v>73</v>
      </c>
      <c r="C1216" t="s">
        <v>88</v>
      </c>
      <c r="D1216" t="s">
        <v>527</v>
      </c>
      <c r="E1216" t="s">
        <v>563</v>
      </c>
      <c r="F1216" t="s">
        <v>528</v>
      </c>
      <c r="G1216">
        <v>0</v>
      </c>
      <c r="H1216">
        <v>0</v>
      </c>
      <c r="I1216">
        <v>0</v>
      </c>
      <c r="J1216">
        <v>0</v>
      </c>
      <c r="K1216">
        <v>0</v>
      </c>
      <c r="L1216">
        <v>0</v>
      </c>
      <c r="M1216">
        <v>0</v>
      </c>
      <c r="N1216">
        <v>2</v>
      </c>
      <c r="O1216">
        <v>2</v>
      </c>
      <c r="P1216">
        <v>0</v>
      </c>
      <c r="Q1216">
        <v>0</v>
      </c>
    </row>
    <row r="1217" spans="1:17" x14ac:dyDescent="0.25">
      <c r="A1217" t="s">
        <v>13788</v>
      </c>
      <c r="B1217" t="s">
        <v>73</v>
      </c>
      <c r="C1217" t="s">
        <v>88</v>
      </c>
      <c r="D1217" t="s">
        <v>527</v>
      </c>
      <c r="E1217" t="s">
        <v>563</v>
      </c>
      <c r="F1217" t="s">
        <v>525</v>
      </c>
      <c r="G1217">
        <v>2</v>
      </c>
      <c r="H1217">
        <v>0</v>
      </c>
      <c r="I1217">
        <v>0</v>
      </c>
      <c r="J1217">
        <v>0</v>
      </c>
      <c r="K1217">
        <v>0</v>
      </c>
      <c r="L1217">
        <v>0</v>
      </c>
      <c r="M1217">
        <v>0</v>
      </c>
      <c r="N1217">
        <v>0</v>
      </c>
      <c r="O1217">
        <v>0</v>
      </c>
      <c r="P1217">
        <v>0</v>
      </c>
      <c r="Q1217">
        <v>0</v>
      </c>
    </row>
    <row r="1218" spans="1:17" x14ac:dyDescent="0.25">
      <c r="A1218" t="s">
        <v>22349</v>
      </c>
      <c r="B1218" t="s">
        <v>73</v>
      </c>
      <c r="C1218" t="s">
        <v>88</v>
      </c>
      <c r="D1218" t="s">
        <v>527</v>
      </c>
      <c r="E1218" t="s">
        <v>21471</v>
      </c>
      <c r="F1218" t="s">
        <v>528</v>
      </c>
      <c r="G1218">
        <v>0</v>
      </c>
      <c r="H1218">
        <v>0</v>
      </c>
      <c r="I1218">
        <v>0</v>
      </c>
      <c r="J1218">
        <v>0</v>
      </c>
      <c r="K1218">
        <v>0</v>
      </c>
      <c r="L1218">
        <v>0</v>
      </c>
      <c r="M1218">
        <v>0</v>
      </c>
      <c r="N1218">
        <v>8</v>
      </c>
      <c r="O1218">
        <v>6</v>
      </c>
      <c r="P1218">
        <v>2</v>
      </c>
      <c r="Q1218">
        <v>0</v>
      </c>
    </row>
    <row r="1219" spans="1:17" x14ac:dyDescent="0.25">
      <c r="A1219" t="s">
        <v>22350</v>
      </c>
      <c r="B1219" t="s">
        <v>73</v>
      </c>
      <c r="C1219" t="s">
        <v>88</v>
      </c>
      <c r="D1219" t="s">
        <v>527</v>
      </c>
      <c r="E1219" t="s">
        <v>21471</v>
      </c>
      <c r="F1219" t="s">
        <v>525</v>
      </c>
      <c r="G1219">
        <v>8</v>
      </c>
      <c r="H1219">
        <v>0</v>
      </c>
      <c r="I1219">
        <v>0</v>
      </c>
      <c r="J1219">
        <v>0</v>
      </c>
      <c r="K1219">
        <v>0</v>
      </c>
      <c r="L1219">
        <v>0</v>
      </c>
      <c r="M1219">
        <v>0</v>
      </c>
      <c r="N1219">
        <v>0</v>
      </c>
      <c r="O1219">
        <v>0</v>
      </c>
      <c r="P1219">
        <v>0</v>
      </c>
      <c r="Q1219">
        <v>0</v>
      </c>
    </row>
    <row r="1220" spans="1:17" x14ac:dyDescent="0.25">
      <c r="A1220" t="s">
        <v>22351</v>
      </c>
      <c r="B1220" t="s">
        <v>73</v>
      </c>
      <c r="C1220" t="s">
        <v>155</v>
      </c>
      <c r="D1220" t="s">
        <v>12971</v>
      </c>
      <c r="E1220" t="s">
        <v>21471</v>
      </c>
      <c r="F1220" t="s">
        <v>525</v>
      </c>
      <c r="G1220">
        <v>1</v>
      </c>
      <c r="H1220">
        <v>0</v>
      </c>
      <c r="I1220">
        <v>0</v>
      </c>
      <c r="J1220">
        <v>0</v>
      </c>
      <c r="K1220">
        <v>0</v>
      </c>
      <c r="L1220">
        <v>0</v>
      </c>
      <c r="M1220">
        <v>0</v>
      </c>
      <c r="N1220">
        <v>0</v>
      </c>
      <c r="O1220">
        <v>0</v>
      </c>
      <c r="P1220">
        <v>0</v>
      </c>
      <c r="Q1220">
        <v>0</v>
      </c>
    </row>
    <row r="1221" spans="1:17" x14ac:dyDescent="0.25">
      <c r="A1221" t="s">
        <v>18284</v>
      </c>
      <c r="B1221" t="s">
        <v>73</v>
      </c>
      <c r="C1221" t="s">
        <v>156</v>
      </c>
      <c r="D1221" t="s">
        <v>526</v>
      </c>
      <c r="E1221" t="s">
        <v>563</v>
      </c>
      <c r="F1221" t="s">
        <v>396</v>
      </c>
      <c r="G1221">
        <v>0</v>
      </c>
      <c r="H1221">
        <v>11</v>
      </c>
      <c r="I1221">
        <v>0</v>
      </c>
      <c r="J1221">
        <v>11</v>
      </c>
      <c r="K1221">
        <v>0</v>
      </c>
      <c r="L1221">
        <v>0</v>
      </c>
      <c r="M1221">
        <v>0</v>
      </c>
      <c r="N1221">
        <v>0</v>
      </c>
      <c r="O1221">
        <v>0</v>
      </c>
      <c r="P1221">
        <v>0</v>
      </c>
      <c r="Q1221">
        <v>0</v>
      </c>
    </row>
    <row r="1222" spans="1:17" x14ac:dyDescent="0.25">
      <c r="A1222" t="s">
        <v>18285</v>
      </c>
      <c r="B1222" t="s">
        <v>73</v>
      </c>
      <c r="C1222" t="s">
        <v>156</v>
      </c>
      <c r="D1222" t="s">
        <v>526</v>
      </c>
      <c r="E1222" t="s">
        <v>563</v>
      </c>
      <c r="F1222" t="s">
        <v>4236</v>
      </c>
      <c r="G1222">
        <v>0</v>
      </c>
      <c r="H1222">
        <v>11</v>
      </c>
      <c r="I1222">
        <v>0</v>
      </c>
      <c r="J1222">
        <v>11</v>
      </c>
      <c r="K1222">
        <v>0</v>
      </c>
      <c r="L1222">
        <v>0</v>
      </c>
      <c r="M1222">
        <v>0</v>
      </c>
      <c r="N1222">
        <v>0</v>
      </c>
      <c r="O1222">
        <v>0</v>
      </c>
      <c r="P1222">
        <v>0</v>
      </c>
      <c r="Q1222">
        <v>0</v>
      </c>
    </row>
    <row r="1223" spans="1:17" x14ac:dyDescent="0.25">
      <c r="A1223" t="s">
        <v>18286</v>
      </c>
      <c r="B1223" t="s">
        <v>73</v>
      </c>
      <c r="C1223" t="s">
        <v>156</v>
      </c>
      <c r="D1223" t="s">
        <v>526</v>
      </c>
      <c r="E1223" t="s">
        <v>563</v>
      </c>
      <c r="F1223" t="s">
        <v>4238</v>
      </c>
      <c r="G1223">
        <v>0</v>
      </c>
      <c r="H1223">
        <v>0</v>
      </c>
      <c r="I1223">
        <v>0</v>
      </c>
      <c r="J1223">
        <v>0</v>
      </c>
      <c r="K1223">
        <v>0</v>
      </c>
      <c r="L1223">
        <v>0</v>
      </c>
      <c r="M1223">
        <v>11</v>
      </c>
      <c r="N1223">
        <v>0</v>
      </c>
      <c r="O1223">
        <v>0</v>
      </c>
      <c r="P1223">
        <v>0</v>
      </c>
      <c r="Q1223">
        <v>0</v>
      </c>
    </row>
    <row r="1224" spans="1:17" x14ac:dyDescent="0.25">
      <c r="A1224" t="s">
        <v>18287</v>
      </c>
      <c r="B1224" t="s">
        <v>73</v>
      </c>
      <c r="C1224" t="s">
        <v>156</v>
      </c>
      <c r="D1224" t="s">
        <v>526</v>
      </c>
      <c r="E1224" t="s">
        <v>563</v>
      </c>
      <c r="F1224" t="s">
        <v>397</v>
      </c>
      <c r="G1224">
        <v>0</v>
      </c>
      <c r="H1224">
        <v>11</v>
      </c>
      <c r="I1224">
        <v>0</v>
      </c>
      <c r="J1224">
        <v>11</v>
      </c>
      <c r="K1224">
        <v>0</v>
      </c>
      <c r="L1224">
        <v>0</v>
      </c>
      <c r="M1224">
        <v>0</v>
      </c>
      <c r="N1224">
        <v>0</v>
      </c>
      <c r="O1224">
        <v>0</v>
      </c>
      <c r="P1224">
        <v>0</v>
      </c>
      <c r="Q1224">
        <v>0</v>
      </c>
    </row>
    <row r="1225" spans="1:17" x14ac:dyDescent="0.25">
      <c r="A1225" t="s">
        <v>18288</v>
      </c>
      <c r="B1225" t="s">
        <v>73</v>
      </c>
      <c r="C1225" t="s">
        <v>156</v>
      </c>
      <c r="D1225" t="s">
        <v>526</v>
      </c>
      <c r="E1225" t="s">
        <v>563</v>
      </c>
      <c r="F1225" t="s">
        <v>398</v>
      </c>
      <c r="G1225">
        <v>0</v>
      </c>
      <c r="H1225">
        <v>11</v>
      </c>
      <c r="I1225">
        <v>0</v>
      </c>
      <c r="J1225">
        <v>11</v>
      </c>
      <c r="K1225">
        <v>0</v>
      </c>
      <c r="L1225">
        <v>0</v>
      </c>
      <c r="M1225">
        <v>0</v>
      </c>
      <c r="N1225">
        <v>0</v>
      </c>
      <c r="O1225">
        <v>0</v>
      </c>
      <c r="P1225">
        <v>0</v>
      </c>
      <c r="Q1225">
        <v>0</v>
      </c>
    </row>
    <row r="1226" spans="1:17" x14ac:dyDescent="0.25">
      <c r="A1226" t="s">
        <v>18289</v>
      </c>
      <c r="B1226" t="s">
        <v>73</v>
      </c>
      <c r="C1226" t="s">
        <v>156</v>
      </c>
      <c r="D1226" t="s">
        <v>526</v>
      </c>
      <c r="E1226" t="s">
        <v>563</v>
      </c>
      <c r="F1226" t="s">
        <v>4242</v>
      </c>
      <c r="G1226">
        <v>0</v>
      </c>
      <c r="H1226">
        <v>0</v>
      </c>
      <c r="I1226">
        <v>0</v>
      </c>
      <c r="J1226">
        <v>0</v>
      </c>
      <c r="K1226">
        <v>0</v>
      </c>
      <c r="L1226">
        <v>0</v>
      </c>
      <c r="M1226">
        <v>11</v>
      </c>
      <c r="N1226">
        <v>0</v>
      </c>
      <c r="O1226">
        <v>0</v>
      </c>
      <c r="P1226">
        <v>0</v>
      </c>
      <c r="Q1226">
        <v>0</v>
      </c>
    </row>
    <row r="1227" spans="1:17" x14ac:dyDescent="0.25">
      <c r="A1227" t="s">
        <v>18290</v>
      </c>
      <c r="B1227" t="s">
        <v>73</v>
      </c>
      <c r="C1227" t="s">
        <v>156</v>
      </c>
      <c r="D1227" t="s">
        <v>526</v>
      </c>
      <c r="E1227" t="s">
        <v>563</v>
      </c>
      <c r="F1227" t="s">
        <v>399</v>
      </c>
      <c r="G1227">
        <v>0</v>
      </c>
      <c r="H1227">
        <v>11</v>
      </c>
      <c r="I1227">
        <v>0</v>
      </c>
      <c r="J1227">
        <v>11</v>
      </c>
      <c r="K1227">
        <v>0</v>
      </c>
      <c r="L1227">
        <v>0</v>
      </c>
      <c r="M1227">
        <v>0</v>
      </c>
      <c r="N1227">
        <v>0</v>
      </c>
      <c r="O1227">
        <v>0</v>
      </c>
      <c r="P1227">
        <v>0</v>
      </c>
      <c r="Q1227">
        <v>0</v>
      </c>
    </row>
    <row r="1228" spans="1:17" x14ac:dyDescent="0.25">
      <c r="A1228" t="s">
        <v>18291</v>
      </c>
      <c r="B1228" t="s">
        <v>73</v>
      </c>
      <c r="C1228" t="s">
        <v>156</v>
      </c>
      <c r="D1228" t="s">
        <v>526</v>
      </c>
      <c r="E1228" t="s">
        <v>563</v>
      </c>
      <c r="F1228" t="s">
        <v>4245</v>
      </c>
      <c r="G1228">
        <v>0</v>
      </c>
      <c r="H1228">
        <v>0</v>
      </c>
      <c r="I1228">
        <v>0</v>
      </c>
      <c r="J1228">
        <v>0</v>
      </c>
      <c r="K1228">
        <v>0</v>
      </c>
      <c r="L1228">
        <v>0</v>
      </c>
      <c r="M1228">
        <v>11</v>
      </c>
      <c r="N1228">
        <v>0</v>
      </c>
      <c r="O1228">
        <v>0</v>
      </c>
      <c r="P1228">
        <v>0</v>
      </c>
      <c r="Q1228">
        <v>0</v>
      </c>
    </row>
    <row r="1229" spans="1:17" x14ac:dyDescent="0.25">
      <c r="A1229" t="s">
        <v>18292</v>
      </c>
      <c r="B1229" t="s">
        <v>73</v>
      </c>
      <c r="C1229" t="s">
        <v>156</v>
      </c>
      <c r="D1229" t="s">
        <v>526</v>
      </c>
      <c r="E1229" t="s">
        <v>563</v>
      </c>
      <c r="F1229" t="s">
        <v>394</v>
      </c>
      <c r="G1229">
        <v>0</v>
      </c>
      <c r="H1229">
        <v>0</v>
      </c>
      <c r="I1229">
        <v>0</v>
      </c>
      <c r="J1229">
        <v>0</v>
      </c>
      <c r="K1229">
        <v>0</v>
      </c>
      <c r="L1229">
        <v>0</v>
      </c>
      <c r="M1229">
        <v>0</v>
      </c>
      <c r="N1229">
        <v>10</v>
      </c>
      <c r="O1229">
        <v>10</v>
      </c>
      <c r="P1229">
        <v>0</v>
      </c>
      <c r="Q1229">
        <v>0</v>
      </c>
    </row>
    <row r="1230" spans="1:17" x14ac:dyDescent="0.25">
      <c r="A1230" t="s">
        <v>18293</v>
      </c>
      <c r="B1230" t="s">
        <v>73</v>
      </c>
      <c r="C1230" t="s">
        <v>156</v>
      </c>
      <c r="D1230" t="s">
        <v>526</v>
      </c>
      <c r="E1230" t="s">
        <v>563</v>
      </c>
      <c r="F1230" t="s">
        <v>395</v>
      </c>
      <c r="G1230">
        <v>0</v>
      </c>
      <c r="H1230">
        <v>0</v>
      </c>
      <c r="I1230">
        <v>0</v>
      </c>
      <c r="J1230">
        <v>0</v>
      </c>
      <c r="K1230">
        <v>0</v>
      </c>
      <c r="L1230">
        <v>0</v>
      </c>
      <c r="M1230">
        <v>0</v>
      </c>
      <c r="N1230">
        <v>10</v>
      </c>
      <c r="O1230">
        <v>10</v>
      </c>
      <c r="P1230">
        <v>0</v>
      </c>
      <c r="Q1230">
        <v>0</v>
      </c>
    </row>
    <row r="1231" spans="1:17" x14ac:dyDescent="0.25">
      <c r="A1231" t="s">
        <v>18294</v>
      </c>
      <c r="B1231" t="s">
        <v>73</v>
      </c>
      <c r="C1231" t="s">
        <v>156</v>
      </c>
      <c r="D1231" t="s">
        <v>526</v>
      </c>
      <c r="E1231" t="s">
        <v>563</v>
      </c>
      <c r="F1231" t="s">
        <v>525</v>
      </c>
      <c r="G1231">
        <v>11</v>
      </c>
      <c r="H1231">
        <v>0</v>
      </c>
      <c r="I1231">
        <v>0</v>
      </c>
      <c r="J1231">
        <v>0</v>
      </c>
      <c r="K1231">
        <v>0</v>
      </c>
      <c r="L1231">
        <v>0</v>
      </c>
      <c r="M1231">
        <v>0</v>
      </c>
      <c r="N1231">
        <v>0</v>
      </c>
      <c r="O1231">
        <v>0</v>
      </c>
      <c r="P1231">
        <v>0</v>
      </c>
      <c r="Q1231">
        <v>0</v>
      </c>
    </row>
    <row r="1232" spans="1:17" x14ac:dyDescent="0.25">
      <c r="A1232" t="s">
        <v>22352</v>
      </c>
      <c r="B1232" t="s">
        <v>73</v>
      </c>
      <c r="C1232" t="s">
        <v>156</v>
      </c>
      <c r="D1232" t="s">
        <v>526</v>
      </c>
      <c r="E1232" t="s">
        <v>21471</v>
      </c>
      <c r="F1232" t="s">
        <v>396</v>
      </c>
      <c r="G1232">
        <v>0</v>
      </c>
      <c r="H1232">
        <v>18</v>
      </c>
      <c r="I1232">
        <v>1</v>
      </c>
      <c r="J1232">
        <v>17</v>
      </c>
      <c r="K1232">
        <v>0</v>
      </c>
      <c r="L1232">
        <v>0</v>
      </c>
      <c r="M1232">
        <v>0</v>
      </c>
      <c r="N1232">
        <v>0</v>
      </c>
      <c r="O1232">
        <v>0</v>
      </c>
      <c r="P1232">
        <v>0</v>
      </c>
      <c r="Q1232">
        <v>0</v>
      </c>
    </row>
    <row r="1233" spans="1:17" x14ac:dyDescent="0.25">
      <c r="A1233" t="s">
        <v>22353</v>
      </c>
      <c r="B1233" t="s">
        <v>73</v>
      </c>
      <c r="C1233" t="s">
        <v>156</v>
      </c>
      <c r="D1233" t="s">
        <v>526</v>
      </c>
      <c r="E1233" t="s">
        <v>21471</v>
      </c>
      <c r="F1233" t="s">
        <v>4236</v>
      </c>
      <c r="G1233">
        <v>0</v>
      </c>
      <c r="H1233">
        <v>18</v>
      </c>
      <c r="I1233">
        <v>1</v>
      </c>
      <c r="J1233">
        <v>17</v>
      </c>
      <c r="K1233">
        <v>0</v>
      </c>
      <c r="L1233">
        <v>0</v>
      </c>
      <c r="M1233">
        <v>0</v>
      </c>
      <c r="N1233">
        <v>0</v>
      </c>
      <c r="O1233">
        <v>0</v>
      </c>
      <c r="P1233">
        <v>0</v>
      </c>
      <c r="Q1233">
        <v>0</v>
      </c>
    </row>
    <row r="1234" spans="1:17" x14ac:dyDescent="0.25">
      <c r="A1234" t="s">
        <v>22354</v>
      </c>
      <c r="B1234" t="s">
        <v>73</v>
      </c>
      <c r="C1234" t="s">
        <v>156</v>
      </c>
      <c r="D1234" t="s">
        <v>526</v>
      </c>
      <c r="E1234" t="s">
        <v>21471</v>
      </c>
      <c r="F1234" t="s">
        <v>4238</v>
      </c>
      <c r="G1234">
        <v>0</v>
      </c>
      <c r="H1234">
        <v>0</v>
      </c>
      <c r="I1234">
        <v>0</v>
      </c>
      <c r="J1234">
        <v>0</v>
      </c>
      <c r="K1234">
        <v>0</v>
      </c>
      <c r="L1234">
        <v>0</v>
      </c>
      <c r="M1234">
        <v>18</v>
      </c>
      <c r="N1234">
        <v>0</v>
      </c>
      <c r="O1234">
        <v>0</v>
      </c>
      <c r="P1234">
        <v>0</v>
      </c>
      <c r="Q1234">
        <v>0</v>
      </c>
    </row>
    <row r="1235" spans="1:17" x14ac:dyDescent="0.25">
      <c r="A1235" t="s">
        <v>22355</v>
      </c>
      <c r="B1235" t="s">
        <v>73</v>
      </c>
      <c r="C1235" t="s">
        <v>156</v>
      </c>
      <c r="D1235" t="s">
        <v>526</v>
      </c>
      <c r="E1235" t="s">
        <v>21471</v>
      </c>
      <c r="F1235" t="s">
        <v>397</v>
      </c>
      <c r="G1235">
        <v>0</v>
      </c>
      <c r="H1235">
        <v>18</v>
      </c>
      <c r="I1235">
        <v>1</v>
      </c>
      <c r="J1235">
        <v>17</v>
      </c>
      <c r="K1235">
        <v>0</v>
      </c>
      <c r="L1235">
        <v>0</v>
      </c>
      <c r="M1235">
        <v>0</v>
      </c>
      <c r="N1235">
        <v>0</v>
      </c>
      <c r="O1235">
        <v>0</v>
      </c>
      <c r="P1235">
        <v>0</v>
      </c>
      <c r="Q1235">
        <v>0</v>
      </c>
    </row>
    <row r="1236" spans="1:17" x14ac:dyDescent="0.25">
      <c r="A1236" t="s">
        <v>22356</v>
      </c>
      <c r="B1236" t="s">
        <v>73</v>
      </c>
      <c r="C1236" t="s">
        <v>156</v>
      </c>
      <c r="D1236" t="s">
        <v>526</v>
      </c>
      <c r="E1236" t="s">
        <v>21471</v>
      </c>
      <c r="F1236" t="s">
        <v>398</v>
      </c>
      <c r="G1236">
        <v>0</v>
      </c>
      <c r="H1236">
        <v>18</v>
      </c>
      <c r="I1236">
        <v>1</v>
      </c>
      <c r="J1236">
        <v>17</v>
      </c>
      <c r="K1236">
        <v>0</v>
      </c>
      <c r="L1236">
        <v>0</v>
      </c>
      <c r="M1236">
        <v>0</v>
      </c>
      <c r="N1236">
        <v>0</v>
      </c>
      <c r="O1236">
        <v>0</v>
      </c>
      <c r="P1236">
        <v>0</v>
      </c>
      <c r="Q1236">
        <v>0</v>
      </c>
    </row>
    <row r="1237" spans="1:17" x14ac:dyDescent="0.25">
      <c r="A1237" t="s">
        <v>22357</v>
      </c>
      <c r="B1237" t="s">
        <v>73</v>
      </c>
      <c r="C1237" t="s">
        <v>156</v>
      </c>
      <c r="D1237" t="s">
        <v>526</v>
      </c>
      <c r="E1237" t="s">
        <v>21471</v>
      </c>
      <c r="F1237" t="s">
        <v>4242</v>
      </c>
      <c r="G1237">
        <v>0</v>
      </c>
      <c r="H1237">
        <v>0</v>
      </c>
      <c r="I1237">
        <v>0</v>
      </c>
      <c r="J1237">
        <v>0</v>
      </c>
      <c r="K1237">
        <v>0</v>
      </c>
      <c r="L1237">
        <v>0</v>
      </c>
      <c r="M1237">
        <v>18</v>
      </c>
      <c r="N1237">
        <v>0</v>
      </c>
      <c r="O1237">
        <v>0</v>
      </c>
      <c r="P1237">
        <v>0</v>
      </c>
      <c r="Q1237">
        <v>0</v>
      </c>
    </row>
    <row r="1238" spans="1:17" x14ac:dyDescent="0.25">
      <c r="A1238" t="s">
        <v>22358</v>
      </c>
      <c r="B1238" t="s">
        <v>73</v>
      </c>
      <c r="C1238" t="s">
        <v>156</v>
      </c>
      <c r="D1238" t="s">
        <v>526</v>
      </c>
      <c r="E1238" t="s">
        <v>21471</v>
      </c>
      <c r="F1238" t="s">
        <v>399</v>
      </c>
      <c r="G1238">
        <v>0</v>
      </c>
      <c r="H1238">
        <v>18</v>
      </c>
      <c r="I1238">
        <v>1</v>
      </c>
      <c r="J1238">
        <v>17</v>
      </c>
      <c r="K1238">
        <v>0</v>
      </c>
      <c r="L1238">
        <v>0</v>
      </c>
      <c r="M1238">
        <v>0</v>
      </c>
      <c r="N1238">
        <v>0</v>
      </c>
      <c r="O1238">
        <v>0</v>
      </c>
      <c r="P1238">
        <v>0</v>
      </c>
      <c r="Q1238">
        <v>0</v>
      </c>
    </row>
    <row r="1239" spans="1:17" x14ac:dyDescent="0.25">
      <c r="A1239" t="s">
        <v>22359</v>
      </c>
      <c r="B1239" t="s">
        <v>73</v>
      </c>
      <c r="C1239" t="s">
        <v>156</v>
      </c>
      <c r="D1239" t="s">
        <v>526</v>
      </c>
      <c r="E1239" t="s">
        <v>21471</v>
      </c>
      <c r="F1239" t="s">
        <v>4245</v>
      </c>
      <c r="G1239">
        <v>0</v>
      </c>
      <c r="H1239">
        <v>0</v>
      </c>
      <c r="I1239">
        <v>0</v>
      </c>
      <c r="J1239">
        <v>0</v>
      </c>
      <c r="K1239">
        <v>0</v>
      </c>
      <c r="L1239">
        <v>0</v>
      </c>
      <c r="M1239">
        <v>18</v>
      </c>
      <c r="N1239">
        <v>0</v>
      </c>
      <c r="O1239">
        <v>0</v>
      </c>
      <c r="P1239">
        <v>0</v>
      </c>
      <c r="Q1239">
        <v>0</v>
      </c>
    </row>
    <row r="1240" spans="1:17" x14ac:dyDescent="0.25">
      <c r="A1240" t="s">
        <v>22360</v>
      </c>
      <c r="B1240" t="s">
        <v>73</v>
      </c>
      <c r="C1240" t="s">
        <v>156</v>
      </c>
      <c r="D1240" t="s">
        <v>526</v>
      </c>
      <c r="E1240" t="s">
        <v>21471</v>
      </c>
      <c r="F1240" t="s">
        <v>394</v>
      </c>
      <c r="G1240">
        <v>0</v>
      </c>
      <c r="H1240">
        <v>0</v>
      </c>
      <c r="I1240">
        <v>0</v>
      </c>
      <c r="J1240">
        <v>0</v>
      </c>
      <c r="K1240">
        <v>0</v>
      </c>
      <c r="L1240">
        <v>0</v>
      </c>
      <c r="M1240">
        <v>0</v>
      </c>
      <c r="N1240">
        <v>18</v>
      </c>
      <c r="O1240">
        <v>18</v>
      </c>
      <c r="P1240">
        <v>0</v>
      </c>
      <c r="Q1240">
        <v>0</v>
      </c>
    </row>
    <row r="1241" spans="1:17" x14ac:dyDescent="0.25">
      <c r="A1241" t="s">
        <v>22361</v>
      </c>
      <c r="B1241" t="s">
        <v>73</v>
      </c>
      <c r="C1241" t="s">
        <v>156</v>
      </c>
      <c r="D1241" t="s">
        <v>526</v>
      </c>
      <c r="E1241" t="s">
        <v>21471</v>
      </c>
      <c r="F1241" t="s">
        <v>395</v>
      </c>
      <c r="G1241">
        <v>0</v>
      </c>
      <c r="H1241">
        <v>0</v>
      </c>
      <c r="I1241">
        <v>0</v>
      </c>
      <c r="J1241">
        <v>0</v>
      </c>
      <c r="K1241">
        <v>0</v>
      </c>
      <c r="L1241">
        <v>0</v>
      </c>
      <c r="M1241">
        <v>0</v>
      </c>
      <c r="N1241">
        <v>17</v>
      </c>
      <c r="O1241">
        <v>17</v>
      </c>
      <c r="P1241">
        <v>0</v>
      </c>
      <c r="Q1241">
        <v>0</v>
      </c>
    </row>
    <row r="1242" spans="1:17" x14ac:dyDescent="0.25">
      <c r="A1242" t="s">
        <v>22362</v>
      </c>
      <c r="B1242" t="s">
        <v>73</v>
      </c>
      <c r="C1242" t="s">
        <v>156</v>
      </c>
      <c r="D1242" t="s">
        <v>526</v>
      </c>
      <c r="E1242" t="s">
        <v>21471</v>
      </c>
      <c r="F1242" t="s">
        <v>525</v>
      </c>
      <c r="G1242">
        <v>18</v>
      </c>
      <c r="H1242">
        <v>0</v>
      </c>
      <c r="I1242">
        <v>0</v>
      </c>
      <c r="J1242">
        <v>0</v>
      </c>
      <c r="K1242">
        <v>0</v>
      </c>
      <c r="L1242">
        <v>0</v>
      </c>
      <c r="M1242">
        <v>0</v>
      </c>
      <c r="N1242">
        <v>0</v>
      </c>
      <c r="O1242">
        <v>0</v>
      </c>
      <c r="P1242">
        <v>0</v>
      </c>
      <c r="Q1242">
        <v>0</v>
      </c>
    </row>
    <row r="1243" spans="1:17" x14ac:dyDescent="0.25">
      <c r="A1243" t="s">
        <v>15404</v>
      </c>
      <c r="B1243" t="s">
        <v>73</v>
      </c>
      <c r="C1243" t="s">
        <v>156</v>
      </c>
      <c r="D1243" t="s">
        <v>527</v>
      </c>
      <c r="E1243" t="s">
        <v>563</v>
      </c>
      <c r="F1243" t="s">
        <v>528</v>
      </c>
      <c r="G1243">
        <v>0</v>
      </c>
      <c r="H1243">
        <v>0</v>
      </c>
      <c r="I1243">
        <v>0</v>
      </c>
      <c r="J1243">
        <v>0</v>
      </c>
      <c r="K1243">
        <v>0</v>
      </c>
      <c r="L1243">
        <v>0</v>
      </c>
      <c r="M1243">
        <v>0</v>
      </c>
      <c r="N1243">
        <v>2</v>
      </c>
      <c r="O1243">
        <v>2</v>
      </c>
      <c r="P1243">
        <v>0</v>
      </c>
      <c r="Q1243">
        <v>0</v>
      </c>
    </row>
    <row r="1244" spans="1:17" x14ac:dyDescent="0.25">
      <c r="A1244" t="s">
        <v>15405</v>
      </c>
      <c r="B1244" t="s">
        <v>73</v>
      </c>
      <c r="C1244" t="s">
        <v>156</v>
      </c>
      <c r="D1244" t="s">
        <v>527</v>
      </c>
      <c r="E1244" t="s">
        <v>563</v>
      </c>
      <c r="F1244" t="s">
        <v>525</v>
      </c>
      <c r="G1244">
        <v>2</v>
      </c>
      <c r="H1244">
        <v>0</v>
      </c>
      <c r="I1244">
        <v>0</v>
      </c>
      <c r="J1244">
        <v>0</v>
      </c>
      <c r="K1244">
        <v>0</v>
      </c>
      <c r="L1244">
        <v>0</v>
      </c>
      <c r="M1244">
        <v>0</v>
      </c>
      <c r="N1244">
        <v>0</v>
      </c>
      <c r="O1244">
        <v>0</v>
      </c>
      <c r="P1244">
        <v>0</v>
      </c>
      <c r="Q1244">
        <v>0</v>
      </c>
    </row>
    <row r="1245" spans="1:17" x14ac:dyDescent="0.25">
      <c r="A1245" t="s">
        <v>22363</v>
      </c>
      <c r="B1245" t="s">
        <v>73</v>
      </c>
      <c r="C1245" t="s">
        <v>156</v>
      </c>
      <c r="D1245" t="s">
        <v>527</v>
      </c>
      <c r="E1245" t="s">
        <v>21471</v>
      </c>
      <c r="F1245" t="s">
        <v>528</v>
      </c>
      <c r="G1245">
        <v>0</v>
      </c>
      <c r="H1245">
        <v>0</v>
      </c>
      <c r="I1245">
        <v>0</v>
      </c>
      <c r="J1245">
        <v>0</v>
      </c>
      <c r="K1245">
        <v>0</v>
      </c>
      <c r="L1245">
        <v>0</v>
      </c>
      <c r="M1245">
        <v>0</v>
      </c>
      <c r="N1245">
        <v>2</v>
      </c>
      <c r="O1245">
        <v>1</v>
      </c>
      <c r="P1245">
        <v>1</v>
      </c>
      <c r="Q1245">
        <v>0</v>
      </c>
    </row>
    <row r="1246" spans="1:17" x14ac:dyDescent="0.25">
      <c r="A1246" t="s">
        <v>22364</v>
      </c>
      <c r="B1246" t="s">
        <v>73</v>
      </c>
      <c r="C1246" t="s">
        <v>156</v>
      </c>
      <c r="D1246" t="s">
        <v>527</v>
      </c>
      <c r="E1246" t="s">
        <v>21471</v>
      </c>
      <c r="F1246" t="s">
        <v>525</v>
      </c>
      <c r="G1246">
        <v>2</v>
      </c>
      <c r="H1246">
        <v>0</v>
      </c>
      <c r="I1246">
        <v>0</v>
      </c>
      <c r="J1246">
        <v>0</v>
      </c>
      <c r="K1246">
        <v>0</v>
      </c>
      <c r="L1246">
        <v>0</v>
      </c>
      <c r="M1246">
        <v>0</v>
      </c>
      <c r="N1246">
        <v>0</v>
      </c>
      <c r="O1246">
        <v>0</v>
      </c>
      <c r="P1246">
        <v>0</v>
      </c>
      <c r="Q1246">
        <v>0</v>
      </c>
    </row>
    <row r="1247" spans="1:17" x14ac:dyDescent="0.25">
      <c r="A1247" t="s">
        <v>22365</v>
      </c>
      <c r="B1247" t="s">
        <v>73</v>
      </c>
      <c r="C1247" t="s">
        <v>156</v>
      </c>
      <c r="D1247" t="s">
        <v>12971</v>
      </c>
      <c r="E1247" t="s">
        <v>21471</v>
      </c>
      <c r="F1247" t="s">
        <v>525</v>
      </c>
      <c r="G1247">
        <v>1</v>
      </c>
      <c r="H1247">
        <v>0</v>
      </c>
      <c r="I1247">
        <v>0</v>
      </c>
      <c r="J1247">
        <v>0</v>
      </c>
      <c r="K1247">
        <v>0</v>
      </c>
      <c r="L1247">
        <v>0</v>
      </c>
      <c r="M1247">
        <v>0</v>
      </c>
      <c r="N1247">
        <v>0</v>
      </c>
      <c r="O1247">
        <v>0</v>
      </c>
      <c r="P1247">
        <v>0</v>
      </c>
      <c r="Q1247">
        <v>0</v>
      </c>
    </row>
    <row r="1248" spans="1:17" x14ac:dyDescent="0.25">
      <c r="A1248" t="s">
        <v>22366</v>
      </c>
      <c r="B1248" t="s">
        <v>73</v>
      </c>
      <c r="C1248" t="s">
        <v>157</v>
      </c>
      <c r="D1248" t="s">
        <v>529</v>
      </c>
      <c r="E1248" t="s">
        <v>21471</v>
      </c>
      <c r="F1248" t="s">
        <v>525</v>
      </c>
      <c r="G1248">
        <v>1</v>
      </c>
      <c r="H1248">
        <v>0</v>
      </c>
      <c r="I1248">
        <v>0</v>
      </c>
      <c r="J1248">
        <v>0</v>
      </c>
      <c r="K1248">
        <v>0</v>
      </c>
      <c r="L1248">
        <v>0</v>
      </c>
      <c r="M1248">
        <v>0</v>
      </c>
      <c r="N1248">
        <v>0</v>
      </c>
      <c r="O1248">
        <v>0</v>
      </c>
      <c r="P1248">
        <v>0</v>
      </c>
      <c r="Q1248">
        <v>0</v>
      </c>
    </row>
    <row r="1249" spans="1:17" x14ac:dyDescent="0.25">
      <c r="A1249" t="s">
        <v>15406</v>
      </c>
      <c r="B1249" t="s">
        <v>73</v>
      </c>
      <c r="C1249" t="s">
        <v>157</v>
      </c>
      <c r="D1249" t="s">
        <v>526</v>
      </c>
      <c r="E1249" t="s">
        <v>563</v>
      </c>
      <c r="F1249" t="s">
        <v>396</v>
      </c>
      <c r="G1249">
        <v>0</v>
      </c>
      <c r="H1249">
        <v>5</v>
      </c>
      <c r="I1249">
        <v>0</v>
      </c>
      <c r="J1249">
        <v>5</v>
      </c>
      <c r="K1249">
        <v>0</v>
      </c>
      <c r="L1249">
        <v>0</v>
      </c>
      <c r="M1249">
        <v>0</v>
      </c>
      <c r="N1249">
        <v>0</v>
      </c>
      <c r="O1249">
        <v>0</v>
      </c>
      <c r="P1249">
        <v>0</v>
      </c>
      <c r="Q1249">
        <v>0</v>
      </c>
    </row>
    <row r="1250" spans="1:17" x14ac:dyDescent="0.25">
      <c r="A1250" t="s">
        <v>15407</v>
      </c>
      <c r="B1250" t="s">
        <v>73</v>
      </c>
      <c r="C1250" t="s">
        <v>157</v>
      </c>
      <c r="D1250" t="s">
        <v>526</v>
      </c>
      <c r="E1250" t="s">
        <v>563</v>
      </c>
      <c r="F1250" t="s">
        <v>4236</v>
      </c>
      <c r="G1250">
        <v>0</v>
      </c>
      <c r="H1250">
        <v>5</v>
      </c>
      <c r="I1250">
        <v>0</v>
      </c>
      <c r="J1250">
        <v>5</v>
      </c>
      <c r="K1250">
        <v>0</v>
      </c>
      <c r="L1250">
        <v>0</v>
      </c>
      <c r="M1250">
        <v>0</v>
      </c>
      <c r="N1250">
        <v>0</v>
      </c>
      <c r="O1250">
        <v>0</v>
      </c>
      <c r="P1250">
        <v>0</v>
      </c>
      <c r="Q1250">
        <v>0</v>
      </c>
    </row>
    <row r="1251" spans="1:17" x14ac:dyDescent="0.25">
      <c r="A1251" t="s">
        <v>15779</v>
      </c>
      <c r="B1251" t="s">
        <v>73</v>
      </c>
      <c r="C1251" t="s">
        <v>222</v>
      </c>
      <c r="D1251" t="s">
        <v>526</v>
      </c>
      <c r="E1251" t="s">
        <v>563</v>
      </c>
      <c r="F1251" t="s">
        <v>394</v>
      </c>
      <c r="G1251">
        <v>0</v>
      </c>
      <c r="H1251">
        <v>0</v>
      </c>
      <c r="I1251">
        <v>0</v>
      </c>
      <c r="J1251">
        <v>0</v>
      </c>
      <c r="K1251">
        <v>0</v>
      </c>
      <c r="L1251">
        <v>0</v>
      </c>
      <c r="M1251">
        <v>0</v>
      </c>
      <c r="N1251">
        <v>16</v>
      </c>
      <c r="O1251">
        <v>15</v>
      </c>
      <c r="P1251">
        <v>1</v>
      </c>
      <c r="Q1251">
        <v>0</v>
      </c>
    </row>
    <row r="1252" spans="1:17" x14ac:dyDescent="0.25">
      <c r="A1252" t="s">
        <v>15780</v>
      </c>
      <c r="B1252" t="s">
        <v>73</v>
      </c>
      <c r="C1252" t="s">
        <v>222</v>
      </c>
      <c r="D1252" t="s">
        <v>526</v>
      </c>
      <c r="E1252" t="s">
        <v>563</v>
      </c>
      <c r="F1252" t="s">
        <v>395</v>
      </c>
      <c r="G1252">
        <v>0</v>
      </c>
      <c r="H1252">
        <v>0</v>
      </c>
      <c r="I1252">
        <v>0</v>
      </c>
      <c r="J1252">
        <v>0</v>
      </c>
      <c r="K1252">
        <v>0</v>
      </c>
      <c r="L1252">
        <v>0</v>
      </c>
      <c r="M1252">
        <v>0</v>
      </c>
      <c r="N1252">
        <v>16</v>
      </c>
      <c r="O1252">
        <v>15</v>
      </c>
      <c r="P1252">
        <v>1</v>
      </c>
      <c r="Q1252">
        <v>0</v>
      </c>
    </row>
    <row r="1253" spans="1:17" x14ac:dyDescent="0.25">
      <c r="A1253" t="s">
        <v>15781</v>
      </c>
      <c r="B1253" t="s">
        <v>73</v>
      </c>
      <c r="C1253" t="s">
        <v>222</v>
      </c>
      <c r="D1253" t="s">
        <v>526</v>
      </c>
      <c r="E1253" t="s">
        <v>563</v>
      </c>
      <c r="F1253" t="s">
        <v>525</v>
      </c>
      <c r="G1253">
        <v>17</v>
      </c>
      <c r="H1253">
        <v>0</v>
      </c>
      <c r="I1253">
        <v>0</v>
      </c>
      <c r="J1253">
        <v>0</v>
      </c>
      <c r="K1253">
        <v>0</v>
      </c>
      <c r="L1253">
        <v>0</v>
      </c>
      <c r="M1253">
        <v>0</v>
      </c>
      <c r="N1253">
        <v>0</v>
      </c>
      <c r="O1253">
        <v>0</v>
      </c>
      <c r="P1253">
        <v>0</v>
      </c>
      <c r="Q1253">
        <v>0</v>
      </c>
    </row>
    <row r="1254" spans="1:17" x14ac:dyDescent="0.25">
      <c r="A1254" t="s">
        <v>22367</v>
      </c>
      <c r="B1254" t="s">
        <v>73</v>
      </c>
      <c r="C1254" t="s">
        <v>222</v>
      </c>
      <c r="D1254" t="s">
        <v>526</v>
      </c>
      <c r="E1254" t="s">
        <v>21471</v>
      </c>
      <c r="F1254" t="s">
        <v>396</v>
      </c>
      <c r="G1254">
        <v>0</v>
      </c>
      <c r="H1254">
        <v>12</v>
      </c>
      <c r="I1254">
        <v>0</v>
      </c>
      <c r="J1254">
        <v>12</v>
      </c>
      <c r="K1254">
        <v>0</v>
      </c>
      <c r="L1254">
        <v>0</v>
      </c>
      <c r="M1254">
        <v>0</v>
      </c>
      <c r="N1254">
        <v>0</v>
      </c>
      <c r="O1254">
        <v>0</v>
      </c>
      <c r="P1254">
        <v>0</v>
      </c>
      <c r="Q1254">
        <v>0</v>
      </c>
    </row>
    <row r="1255" spans="1:17" x14ac:dyDescent="0.25">
      <c r="A1255" t="s">
        <v>22368</v>
      </c>
      <c r="B1255" t="s">
        <v>73</v>
      </c>
      <c r="C1255" t="s">
        <v>222</v>
      </c>
      <c r="D1255" t="s">
        <v>526</v>
      </c>
      <c r="E1255" t="s">
        <v>21471</v>
      </c>
      <c r="F1255" t="s">
        <v>4236</v>
      </c>
      <c r="G1255">
        <v>0</v>
      </c>
      <c r="H1255">
        <v>12</v>
      </c>
      <c r="I1255">
        <v>0</v>
      </c>
      <c r="J1255">
        <v>12</v>
      </c>
      <c r="K1255">
        <v>0</v>
      </c>
      <c r="L1255">
        <v>0</v>
      </c>
      <c r="M1255">
        <v>0</v>
      </c>
      <c r="N1255">
        <v>0</v>
      </c>
      <c r="O1255">
        <v>0</v>
      </c>
      <c r="P1255">
        <v>0</v>
      </c>
      <c r="Q1255">
        <v>0</v>
      </c>
    </row>
    <row r="1256" spans="1:17" x14ac:dyDescent="0.25">
      <c r="A1256" t="s">
        <v>22369</v>
      </c>
      <c r="B1256" t="s">
        <v>73</v>
      </c>
      <c r="C1256" t="s">
        <v>222</v>
      </c>
      <c r="D1256" t="s">
        <v>526</v>
      </c>
      <c r="E1256" t="s">
        <v>21471</v>
      </c>
      <c r="F1256" t="s">
        <v>4238</v>
      </c>
      <c r="G1256">
        <v>0</v>
      </c>
      <c r="H1256">
        <v>0</v>
      </c>
      <c r="I1256">
        <v>0</v>
      </c>
      <c r="J1256">
        <v>0</v>
      </c>
      <c r="K1256">
        <v>0</v>
      </c>
      <c r="L1256">
        <v>0</v>
      </c>
      <c r="M1256">
        <v>12</v>
      </c>
      <c r="N1256">
        <v>0</v>
      </c>
      <c r="O1256">
        <v>0</v>
      </c>
      <c r="P1256">
        <v>0</v>
      </c>
      <c r="Q1256">
        <v>0</v>
      </c>
    </row>
    <row r="1257" spans="1:17" x14ac:dyDescent="0.25">
      <c r="A1257" t="s">
        <v>22370</v>
      </c>
      <c r="B1257" t="s">
        <v>73</v>
      </c>
      <c r="C1257" t="s">
        <v>222</v>
      </c>
      <c r="D1257" t="s">
        <v>526</v>
      </c>
      <c r="E1257" t="s">
        <v>21471</v>
      </c>
      <c r="F1257" t="s">
        <v>397</v>
      </c>
      <c r="G1257">
        <v>0</v>
      </c>
      <c r="H1257">
        <v>12</v>
      </c>
      <c r="I1257">
        <v>0</v>
      </c>
      <c r="J1257">
        <v>12</v>
      </c>
      <c r="K1257">
        <v>0</v>
      </c>
      <c r="L1257">
        <v>0</v>
      </c>
      <c r="M1257">
        <v>0</v>
      </c>
      <c r="N1257">
        <v>0</v>
      </c>
      <c r="O1257">
        <v>0</v>
      </c>
      <c r="P1257">
        <v>0</v>
      </c>
      <c r="Q1257">
        <v>0</v>
      </c>
    </row>
    <row r="1258" spans="1:17" x14ac:dyDescent="0.25">
      <c r="A1258" t="s">
        <v>22371</v>
      </c>
      <c r="B1258" t="s">
        <v>73</v>
      </c>
      <c r="C1258" t="s">
        <v>222</v>
      </c>
      <c r="D1258" t="s">
        <v>526</v>
      </c>
      <c r="E1258" t="s">
        <v>21471</v>
      </c>
      <c r="F1258" t="s">
        <v>398</v>
      </c>
      <c r="G1258">
        <v>0</v>
      </c>
      <c r="H1258">
        <v>12</v>
      </c>
      <c r="I1258">
        <v>0</v>
      </c>
      <c r="J1258">
        <v>12</v>
      </c>
      <c r="K1258">
        <v>0</v>
      </c>
      <c r="L1258">
        <v>0</v>
      </c>
      <c r="M1258">
        <v>0</v>
      </c>
      <c r="N1258">
        <v>0</v>
      </c>
      <c r="O1258">
        <v>0</v>
      </c>
      <c r="P1258">
        <v>0</v>
      </c>
      <c r="Q1258">
        <v>0</v>
      </c>
    </row>
    <row r="1259" spans="1:17" x14ac:dyDescent="0.25">
      <c r="A1259" t="s">
        <v>22372</v>
      </c>
      <c r="B1259" t="s">
        <v>73</v>
      </c>
      <c r="C1259" t="s">
        <v>222</v>
      </c>
      <c r="D1259" t="s">
        <v>526</v>
      </c>
      <c r="E1259" t="s">
        <v>21471</v>
      </c>
      <c r="F1259" t="s">
        <v>4242</v>
      </c>
      <c r="G1259">
        <v>0</v>
      </c>
      <c r="H1259">
        <v>0</v>
      </c>
      <c r="I1259">
        <v>0</v>
      </c>
      <c r="J1259">
        <v>0</v>
      </c>
      <c r="K1259">
        <v>0</v>
      </c>
      <c r="L1259">
        <v>0</v>
      </c>
      <c r="M1259">
        <v>12</v>
      </c>
      <c r="N1259">
        <v>0</v>
      </c>
      <c r="O1259">
        <v>0</v>
      </c>
      <c r="P1259">
        <v>0</v>
      </c>
      <c r="Q1259">
        <v>0</v>
      </c>
    </row>
    <row r="1260" spans="1:17" x14ac:dyDescent="0.25">
      <c r="A1260" t="s">
        <v>22373</v>
      </c>
      <c r="B1260" t="s">
        <v>73</v>
      </c>
      <c r="C1260" t="s">
        <v>222</v>
      </c>
      <c r="D1260" t="s">
        <v>526</v>
      </c>
      <c r="E1260" t="s">
        <v>21471</v>
      </c>
      <c r="F1260" t="s">
        <v>399</v>
      </c>
      <c r="G1260">
        <v>0</v>
      </c>
      <c r="H1260">
        <v>12</v>
      </c>
      <c r="I1260">
        <v>0</v>
      </c>
      <c r="J1260">
        <v>12</v>
      </c>
      <c r="K1260">
        <v>0</v>
      </c>
      <c r="L1260">
        <v>0</v>
      </c>
      <c r="M1260">
        <v>0</v>
      </c>
      <c r="N1260">
        <v>0</v>
      </c>
      <c r="O1260">
        <v>0</v>
      </c>
      <c r="P1260">
        <v>0</v>
      </c>
      <c r="Q1260">
        <v>0</v>
      </c>
    </row>
    <row r="1261" spans="1:17" x14ac:dyDescent="0.25">
      <c r="A1261" t="s">
        <v>22374</v>
      </c>
      <c r="B1261" t="s">
        <v>73</v>
      </c>
      <c r="C1261" t="s">
        <v>222</v>
      </c>
      <c r="D1261" t="s">
        <v>526</v>
      </c>
      <c r="E1261" t="s">
        <v>21471</v>
      </c>
      <c r="F1261" t="s">
        <v>4245</v>
      </c>
      <c r="G1261">
        <v>0</v>
      </c>
      <c r="H1261">
        <v>0</v>
      </c>
      <c r="I1261">
        <v>0</v>
      </c>
      <c r="J1261">
        <v>0</v>
      </c>
      <c r="K1261">
        <v>0</v>
      </c>
      <c r="L1261">
        <v>0</v>
      </c>
      <c r="M1261">
        <v>12</v>
      </c>
      <c r="N1261">
        <v>0</v>
      </c>
      <c r="O1261">
        <v>0</v>
      </c>
      <c r="P1261">
        <v>0</v>
      </c>
      <c r="Q1261">
        <v>0</v>
      </c>
    </row>
    <row r="1262" spans="1:17" x14ac:dyDescent="0.25">
      <c r="A1262" t="s">
        <v>22375</v>
      </c>
      <c r="B1262" t="s">
        <v>73</v>
      </c>
      <c r="C1262" t="s">
        <v>222</v>
      </c>
      <c r="D1262" t="s">
        <v>526</v>
      </c>
      <c r="E1262" t="s">
        <v>21471</v>
      </c>
      <c r="F1262" t="s">
        <v>394</v>
      </c>
      <c r="G1262">
        <v>0</v>
      </c>
      <c r="H1262">
        <v>0</v>
      </c>
      <c r="I1262">
        <v>0</v>
      </c>
      <c r="J1262">
        <v>0</v>
      </c>
      <c r="K1262">
        <v>0</v>
      </c>
      <c r="L1262">
        <v>0</v>
      </c>
      <c r="M1262">
        <v>0</v>
      </c>
      <c r="N1262">
        <v>12</v>
      </c>
      <c r="O1262">
        <v>12</v>
      </c>
      <c r="P1262">
        <v>0</v>
      </c>
      <c r="Q1262">
        <v>0</v>
      </c>
    </row>
    <row r="1263" spans="1:17" x14ac:dyDescent="0.25">
      <c r="A1263" t="s">
        <v>22376</v>
      </c>
      <c r="B1263" t="s">
        <v>73</v>
      </c>
      <c r="C1263" t="s">
        <v>222</v>
      </c>
      <c r="D1263" t="s">
        <v>526</v>
      </c>
      <c r="E1263" t="s">
        <v>21471</v>
      </c>
      <c r="F1263" t="s">
        <v>395</v>
      </c>
      <c r="G1263">
        <v>0</v>
      </c>
      <c r="H1263">
        <v>0</v>
      </c>
      <c r="I1263">
        <v>0</v>
      </c>
      <c r="J1263">
        <v>0</v>
      </c>
      <c r="K1263">
        <v>0</v>
      </c>
      <c r="L1263">
        <v>0</v>
      </c>
      <c r="M1263">
        <v>0</v>
      </c>
      <c r="N1263">
        <v>11</v>
      </c>
      <c r="O1263">
        <v>11</v>
      </c>
      <c r="P1263">
        <v>0</v>
      </c>
      <c r="Q1263">
        <v>0</v>
      </c>
    </row>
    <row r="1264" spans="1:17" x14ac:dyDescent="0.25">
      <c r="A1264" t="s">
        <v>22377</v>
      </c>
      <c r="B1264" t="s">
        <v>73</v>
      </c>
      <c r="C1264" t="s">
        <v>222</v>
      </c>
      <c r="D1264" t="s">
        <v>526</v>
      </c>
      <c r="E1264" t="s">
        <v>21471</v>
      </c>
      <c r="F1264" t="s">
        <v>525</v>
      </c>
      <c r="G1264">
        <v>12</v>
      </c>
      <c r="H1264">
        <v>0</v>
      </c>
      <c r="I1264">
        <v>0</v>
      </c>
      <c r="J1264">
        <v>0</v>
      </c>
      <c r="K1264">
        <v>0</v>
      </c>
      <c r="L1264">
        <v>0</v>
      </c>
      <c r="M1264">
        <v>0</v>
      </c>
      <c r="N1264">
        <v>0</v>
      </c>
      <c r="O1264">
        <v>0</v>
      </c>
      <c r="P1264">
        <v>0</v>
      </c>
      <c r="Q1264">
        <v>0</v>
      </c>
    </row>
    <row r="1265" spans="1:17" x14ac:dyDescent="0.25">
      <c r="A1265" t="s">
        <v>18295</v>
      </c>
      <c r="B1265" t="s">
        <v>73</v>
      </c>
      <c r="C1265" t="s">
        <v>222</v>
      </c>
      <c r="D1265" t="s">
        <v>527</v>
      </c>
      <c r="E1265" t="s">
        <v>563</v>
      </c>
      <c r="F1265" t="s">
        <v>528</v>
      </c>
      <c r="G1265">
        <v>0</v>
      </c>
      <c r="H1265">
        <v>0</v>
      </c>
      <c r="I1265">
        <v>0</v>
      </c>
      <c r="J1265">
        <v>0</v>
      </c>
      <c r="K1265">
        <v>0</v>
      </c>
      <c r="L1265">
        <v>0</v>
      </c>
      <c r="M1265">
        <v>0</v>
      </c>
      <c r="N1265">
        <v>1</v>
      </c>
      <c r="O1265">
        <v>1</v>
      </c>
      <c r="P1265">
        <v>0</v>
      </c>
      <c r="Q1265">
        <v>0</v>
      </c>
    </row>
    <row r="1266" spans="1:17" x14ac:dyDescent="0.25">
      <c r="A1266" t="s">
        <v>18296</v>
      </c>
      <c r="B1266" t="s">
        <v>73</v>
      </c>
      <c r="C1266" t="s">
        <v>222</v>
      </c>
      <c r="D1266" t="s">
        <v>527</v>
      </c>
      <c r="E1266" t="s">
        <v>563</v>
      </c>
      <c r="F1266" t="s">
        <v>525</v>
      </c>
      <c r="G1266">
        <v>1</v>
      </c>
      <c r="H1266">
        <v>0</v>
      </c>
      <c r="I1266">
        <v>0</v>
      </c>
      <c r="J1266">
        <v>0</v>
      </c>
      <c r="K1266">
        <v>0</v>
      </c>
      <c r="L1266">
        <v>0</v>
      </c>
      <c r="M1266">
        <v>0</v>
      </c>
      <c r="N1266">
        <v>0</v>
      </c>
      <c r="O1266">
        <v>0</v>
      </c>
      <c r="P1266">
        <v>0</v>
      </c>
      <c r="Q1266">
        <v>0</v>
      </c>
    </row>
    <row r="1267" spans="1:17" x14ac:dyDescent="0.25">
      <c r="A1267" t="s">
        <v>18297</v>
      </c>
      <c r="B1267" t="s">
        <v>73</v>
      </c>
      <c r="C1267" t="s">
        <v>223</v>
      </c>
      <c r="D1267" t="s">
        <v>529</v>
      </c>
      <c r="E1267" t="s">
        <v>563</v>
      </c>
      <c r="F1267" t="s">
        <v>525</v>
      </c>
      <c r="G1267">
        <v>2</v>
      </c>
      <c r="H1267">
        <v>0</v>
      </c>
      <c r="I1267">
        <v>0</v>
      </c>
      <c r="J1267">
        <v>0</v>
      </c>
      <c r="K1267">
        <v>0</v>
      </c>
      <c r="L1267">
        <v>0</v>
      </c>
      <c r="M1267">
        <v>0</v>
      </c>
      <c r="N1267">
        <v>0</v>
      </c>
      <c r="O1267">
        <v>0</v>
      </c>
      <c r="P1267">
        <v>0</v>
      </c>
      <c r="Q1267">
        <v>0</v>
      </c>
    </row>
    <row r="1268" spans="1:17" x14ac:dyDescent="0.25">
      <c r="A1268" t="s">
        <v>22378</v>
      </c>
      <c r="B1268" t="s">
        <v>73</v>
      </c>
      <c r="C1268" t="s">
        <v>223</v>
      </c>
      <c r="D1268" t="s">
        <v>529</v>
      </c>
      <c r="E1268" t="s">
        <v>21471</v>
      </c>
      <c r="F1268" t="s">
        <v>525</v>
      </c>
      <c r="G1268">
        <v>1</v>
      </c>
      <c r="H1268">
        <v>0</v>
      </c>
      <c r="I1268">
        <v>0</v>
      </c>
      <c r="J1268">
        <v>0</v>
      </c>
      <c r="K1268">
        <v>0</v>
      </c>
      <c r="L1268">
        <v>0</v>
      </c>
      <c r="M1268">
        <v>0</v>
      </c>
      <c r="N1268">
        <v>0</v>
      </c>
      <c r="O1268">
        <v>0</v>
      </c>
      <c r="P1268">
        <v>0</v>
      </c>
      <c r="Q1268">
        <v>0</v>
      </c>
    </row>
    <row r="1269" spans="1:17" x14ac:dyDescent="0.25">
      <c r="A1269" t="s">
        <v>18298</v>
      </c>
      <c r="B1269" t="s">
        <v>73</v>
      </c>
      <c r="C1269" t="s">
        <v>223</v>
      </c>
      <c r="D1269" t="s">
        <v>526</v>
      </c>
      <c r="E1269" t="s">
        <v>563</v>
      </c>
      <c r="F1269" t="s">
        <v>396</v>
      </c>
      <c r="G1269">
        <v>0</v>
      </c>
      <c r="H1269">
        <v>10</v>
      </c>
      <c r="I1269">
        <v>0</v>
      </c>
      <c r="J1269">
        <v>8</v>
      </c>
      <c r="K1269">
        <v>1</v>
      </c>
      <c r="L1269">
        <v>1</v>
      </c>
      <c r="M1269">
        <v>0</v>
      </c>
      <c r="N1269">
        <v>0</v>
      </c>
      <c r="O1269">
        <v>0</v>
      </c>
      <c r="P1269">
        <v>0</v>
      </c>
      <c r="Q1269">
        <v>0</v>
      </c>
    </row>
    <row r="1270" spans="1:17" x14ac:dyDescent="0.25">
      <c r="A1270" t="s">
        <v>18299</v>
      </c>
      <c r="B1270" t="s">
        <v>73</v>
      </c>
      <c r="C1270" t="s">
        <v>223</v>
      </c>
      <c r="D1270" t="s">
        <v>526</v>
      </c>
      <c r="E1270" t="s">
        <v>563</v>
      </c>
      <c r="F1270" t="s">
        <v>4236</v>
      </c>
      <c r="G1270">
        <v>0</v>
      </c>
      <c r="H1270">
        <v>10</v>
      </c>
      <c r="I1270">
        <v>0</v>
      </c>
      <c r="J1270">
        <v>8</v>
      </c>
      <c r="K1270">
        <v>1</v>
      </c>
      <c r="L1270">
        <v>1</v>
      </c>
      <c r="M1270">
        <v>0</v>
      </c>
      <c r="N1270">
        <v>0</v>
      </c>
      <c r="O1270">
        <v>0</v>
      </c>
      <c r="P1270">
        <v>0</v>
      </c>
      <c r="Q1270">
        <v>0</v>
      </c>
    </row>
    <row r="1271" spans="1:17" x14ac:dyDescent="0.25">
      <c r="A1271" t="s">
        <v>18300</v>
      </c>
      <c r="B1271" t="s">
        <v>73</v>
      </c>
      <c r="C1271" t="s">
        <v>223</v>
      </c>
      <c r="D1271" t="s">
        <v>526</v>
      </c>
      <c r="E1271" t="s">
        <v>563</v>
      </c>
      <c r="F1271" t="s">
        <v>4238</v>
      </c>
      <c r="G1271">
        <v>0</v>
      </c>
      <c r="H1271">
        <v>0</v>
      </c>
      <c r="I1271">
        <v>0</v>
      </c>
      <c r="J1271">
        <v>0</v>
      </c>
      <c r="K1271">
        <v>0</v>
      </c>
      <c r="L1271">
        <v>0</v>
      </c>
      <c r="M1271">
        <v>10</v>
      </c>
      <c r="N1271">
        <v>0</v>
      </c>
      <c r="O1271">
        <v>0</v>
      </c>
      <c r="P1271">
        <v>0</v>
      </c>
      <c r="Q1271">
        <v>0</v>
      </c>
    </row>
    <row r="1272" spans="1:17" x14ac:dyDescent="0.25">
      <c r="A1272" t="s">
        <v>18301</v>
      </c>
      <c r="B1272" t="s">
        <v>73</v>
      </c>
      <c r="C1272" t="s">
        <v>223</v>
      </c>
      <c r="D1272" t="s">
        <v>526</v>
      </c>
      <c r="E1272" t="s">
        <v>563</v>
      </c>
      <c r="F1272" t="s">
        <v>397</v>
      </c>
      <c r="G1272">
        <v>0</v>
      </c>
      <c r="H1272">
        <v>10</v>
      </c>
      <c r="I1272">
        <v>0</v>
      </c>
      <c r="J1272">
        <v>8</v>
      </c>
      <c r="K1272">
        <v>1</v>
      </c>
      <c r="L1272">
        <v>1</v>
      </c>
      <c r="M1272">
        <v>0</v>
      </c>
      <c r="N1272">
        <v>0</v>
      </c>
      <c r="O1272">
        <v>0</v>
      </c>
      <c r="P1272">
        <v>0</v>
      </c>
      <c r="Q1272">
        <v>0</v>
      </c>
    </row>
    <row r="1273" spans="1:17" x14ac:dyDescent="0.25">
      <c r="A1273" t="s">
        <v>18302</v>
      </c>
      <c r="B1273" t="s">
        <v>73</v>
      </c>
      <c r="C1273" t="s">
        <v>223</v>
      </c>
      <c r="D1273" t="s">
        <v>526</v>
      </c>
      <c r="E1273" t="s">
        <v>563</v>
      </c>
      <c r="F1273" t="s">
        <v>398</v>
      </c>
      <c r="G1273">
        <v>0</v>
      </c>
      <c r="H1273">
        <v>10</v>
      </c>
      <c r="I1273">
        <v>0</v>
      </c>
      <c r="J1273">
        <v>8</v>
      </c>
      <c r="K1273">
        <v>1</v>
      </c>
      <c r="L1273">
        <v>1</v>
      </c>
      <c r="M1273">
        <v>0</v>
      </c>
      <c r="N1273">
        <v>0</v>
      </c>
      <c r="O1273">
        <v>0</v>
      </c>
      <c r="P1273">
        <v>0</v>
      </c>
      <c r="Q1273">
        <v>0</v>
      </c>
    </row>
    <row r="1274" spans="1:17" x14ac:dyDescent="0.25">
      <c r="A1274" t="s">
        <v>18303</v>
      </c>
      <c r="B1274" t="s">
        <v>73</v>
      </c>
      <c r="C1274" t="s">
        <v>223</v>
      </c>
      <c r="D1274" t="s">
        <v>526</v>
      </c>
      <c r="E1274" t="s">
        <v>563</v>
      </c>
      <c r="F1274" t="s">
        <v>4242</v>
      </c>
      <c r="G1274">
        <v>0</v>
      </c>
      <c r="H1274">
        <v>0</v>
      </c>
      <c r="I1274">
        <v>0</v>
      </c>
      <c r="J1274">
        <v>0</v>
      </c>
      <c r="K1274">
        <v>0</v>
      </c>
      <c r="L1274">
        <v>0</v>
      </c>
      <c r="M1274">
        <v>10</v>
      </c>
      <c r="N1274">
        <v>0</v>
      </c>
      <c r="O1274">
        <v>0</v>
      </c>
      <c r="P1274">
        <v>0</v>
      </c>
      <c r="Q1274">
        <v>0</v>
      </c>
    </row>
    <row r="1275" spans="1:17" x14ac:dyDescent="0.25">
      <c r="A1275" t="s">
        <v>18304</v>
      </c>
      <c r="B1275" t="s">
        <v>73</v>
      </c>
      <c r="C1275" t="s">
        <v>223</v>
      </c>
      <c r="D1275" t="s">
        <v>526</v>
      </c>
      <c r="E1275" t="s">
        <v>563</v>
      </c>
      <c r="F1275" t="s">
        <v>399</v>
      </c>
      <c r="G1275">
        <v>0</v>
      </c>
      <c r="H1275">
        <v>10</v>
      </c>
      <c r="I1275">
        <v>0</v>
      </c>
      <c r="J1275">
        <v>8</v>
      </c>
      <c r="K1275">
        <v>1</v>
      </c>
      <c r="L1275">
        <v>1</v>
      </c>
      <c r="M1275">
        <v>0</v>
      </c>
      <c r="N1275">
        <v>0</v>
      </c>
      <c r="O1275">
        <v>0</v>
      </c>
      <c r="P1275">
        <v>0</v>
      </c>
      <c r="Q1275">
        <v>0</v>
      </c>
    </row>
    <row r="1276" spans="1:17" x14ac:dyDescent="0.25">
      <c r="A1276" t="s">
        <v>18305</v>
      </c>
      <c r="B1276" t="s">
        <v>73</v>
      </c>
      <c r="C1276" t="s">
        <v>223</v>
      </c>
      <c r="D1276" t="s">
        <v>526</v>
      </c>
      <c r="E1276" t="s">
        <v>563</v>
      </c>
      <c r="F1276" t="s">
        <v>4245</v>
      </c>
      <c r="G1276">
        <v>0</v>
      </c>
      <c r="H1276">
        <v>0</v>
      </c>
      <c r="I1276">
        <v>0</v>
      </c>
      <c r="J1276">
        <v>0</v>
      </c>
      <c r="K1276">
        <v>0</v>
      </c>
      <c r="L1276">
        <v>0</v>
      </c>
      <c r="M1276">
        <v>10</v>
      </c>
      <c r="N1276">
        <v>0</v>
      </c>
      <c r="O1276">
        <v>0</v>
      </c>
      <c r="P1276">
        <v>0</v>
      </c>
      <c r="Q1276">
        <v>0</v>
      </c>
    </row>
    <row r="1277" spans="1:17" x14ac:dyDescent="0.25">
      <c r="A1277" t="s">
        <v>18306</v>
      </c>
      <c r="B1277" t="s">
        <v>73</v>
      </c>
      <c r="C1277" t="s">
        <v>223</v>
      </c>
      <c r="D1277" t="s">
        <v>526</v>
      </c>
      <c r="E1277" t="s">
        <v>563</v>
      </c>
      <c r="F1277" t="s">
        <v>394</v>
      </c>
      <c r="G1277">
        <v>0</v>
      </c>
      <c r="H1277">
        <v>0</v>
      </c>
      <c r="I1277">
        <v>0</v>
      </c>
      <c r="J1277">
        <v>0</v>
      </c>
      <c r="K1277">
        <v>0</v>
      </c>
      <c r="L1277">
        <v>0</v>
      </c>
      <c r="M1277">
        <v>0</v>
      </c>
      <c r="N1277">
        <v>10</v>
      </c>
      <c r="O1277">
        <v>9</v>
      </c>
      <c r="P1277">
        <v>0</v>
      </c>
      <c r="Q1277">
        <v>1</v>
      </c>
    </row>
    <row r="1278" spans="1:17" x14ac:dyDescent="0.25">
      <c r="A1278" t="s">
        <v>16469</v>
      </c>
      <c r="B1278" t="s">
        <v>74</v>
      </c>
      <c r="C1278" t="s">
        <v>118</v>
      </c>
      <c r="D1278" t="s">
        <v>12971</v>
      </c>
      <c r="E1278" t="s">
        <v>563</v>
      </c>
      <c r="F1278" t="s">
        <v>525</v>
      </c>
      <c r="G1278">
        <v>1</v>
      </c>
      <c r="H1278">
        <v>0</v>
      </c>
      <c r="I1278">
        <v>0</v>
      </c>
      <c r="J1278">
        <v>0</v>
      </c>
      <c r="K1278">
        <v>0</v>
      </c>
      <c r="L1278">
        <v>0</v>
      </c>
      <c r="M1278">
        <v>0</v>
      </c>
      <c r="N1278">
        <v>0</v>
      </c>
      <c r="O1278">
        <v>0</v>
      </c>
      <c r="P1278">
        <v>0</v>
      </c>
      <c r="Q1278">
        <v>0</v>
      </c>
    </row>
    <row r="1279" spans="1:17" x14ac:dyDescent="0.25">
      <c r="A1279" t="s">
        <v>22147</v>
      </c>
      <c r="B1279" t="s">
        <v>74</v>
      </c>
      <c r="C1279" t="s">
        <v>118</v>
      </c>
      <c r="D1279" t="s">
        <v>12971</v>
      </c>
      <c r="E1279" t="s">
        <v>21471</v>
      </c>
      <c r="F1279" t="s">
        <v>525</v>
      </c>
      <c r="G1279">
        <v>3</v>
      </c>
      <c r="H1279">
        <v>0</v>
      </c>
      <c r="I1279">
        <v>0</v>
      </c>
      <c r="J1279">
        <v>0</v>
      </c>
      <c r="K1279">
        <v>0</v>
      </c>
      <c r="L1279">
        <v>0</v>
      </c>
      <c r="M1279">
        <v>0</v>
      </c>
      <c r="N1279">
        <v>0</v>
      </c>
      <c r="O1279">
        <v>0</v>
      </c>
      <c r="P1279">
        <v>0</v>
      </c>
      <c r="Q1279">
        <v>0</v>
      </c>
    </row>
    <row r="1280" spans="1:17" x14ac:dyDescent="0.25">
      <c r="A1280" t="s">
        <v>15045</v>
      </c>
      <c r="B1280" t="s">
        <v>74</v>
      </c>
      <c r="C1280" t="s">
        <v>181</v>
      </c>
      <c r="D1280" t="s">
        <v>526</v>
      </c>
      <c r="E1280" t="s">
        <v>563</v>
      </c>
      <c r="F1280" t="s">
        <v>4242</v>
      </c>
      <c r="G1280">
        <v>0</v>
      </c>
      <c r="H1280">
        <v>0</v>
      </c>
      <c r="I1280">
        <v>0</v>
      </c>
      <c r="J1280">
        <v>0</v>
      </c>
      <c r="K1280">
        <v>0</v>
      </c>
      <c r="L1280">
        <v>0</v>
      </c>
      <c r="M1280">
        <v>8</v>
      </c>
      <c r="N1280">
        <v>0</v>
      </c>
      <c r="O1280">
        <v>0</v>
      </c>
      <c r="P1280">
        <v>0</v>
      </c>
      <c r="Q1280">
        <v>0</v>
      </c>
    </row>
    <row r="1281" spans="1:17" x14ac:dyDescent="0.25">
      <c r="A1281" t="s">
        <v>15046</v>
      </c>
      <c r="B1281" t="s">
        <v>74</v>
      </c>
      <c r="C1281" t="s">
        <v>181</v>
      </c>
      <c r="D1281" t="s">
        <v>526</v>
      </c>
      <c r="E1281" t="s">
        <v>563</v>
      </c>
      <c r="F1281" t="s">
        <v>399</v>
      </c>
      <c r="G1281">
        <v>0</v>
      </c>
      <c r="H1281">
        <v>8</v>
      </c>
      <c r="I1281">
        <v>0</v>
      </c>
      <c r="J1281">
        <v>7</v>
      </c>
      <c r="K1281">
        <v>1</v>
      </c>
      <c r="L1281">
        <v>0</v>
      </c>
      <c r="M1281">
        <v>0</v>
      </c>
      <c r="N1281">
        <v>0</v>
      </c>
      <c r="O1281">
        <v>0</v>
      </c>
      <c r="P1281">
        <v>0</v>
      </c>
      <c r="Q1281">
        <v>0</v>
      </c>
    </row>
    <row r="1282" spans="1:17" x14ac:dyDescent="0.25">
      <c r="A1282" t="s">
        <v>15047</v>
      </c>
      <c r="B1282" t="s">
        <v>74</v>
      </c>
      <c r="C1282" t="s">
        <v>181</v>
      </c>
      <c r="D1282" t="s">
        <v>526</v>
      </c>
      <c r="E1282" t="s">
        <v>563</v>
      </c>
      <c r="F1282" t="s">
        <v>4245</v>
      </c>
      <c r="G1282">
        <v>0</v>
      </c>
      <c r="H1282">
        <v>0</v>
      </c>
      <c r="I1282">
        <v>0</v>
      </c>
      <c r="J1282">
        <v>0</v>
      </c>
      <c r="K1282">
        <v>0</v>
      </c>
      <c r="L1282">
        <v>0</v>
      </c>
      <c r="M1282">
        <v>8</v>
      </c>
      <c r="N1282">
        <v>0</v>
      </c>
      <c r="O1282">
        <v>0</v>
      </c>
      <c r="P1282">
        <v>0</v>
      </c>
      <c r="Q1282">
        <v>0</v>
      </c>
    </row>
    <row r="1283" spans="1:17" x14ac:dyDescent="0.25">
      <c r="A1283" t="s">
        <v>15048</v>
      </c>
      <c r="B1283" t="s">
        <v>74</v>
      </c>
      <c r="C1283" t="s">
        <v>181</v>
      </c>
      <c r="D1283" t="s">
        <v>526</v>
      </c>
      <c r="E1283" t="s">
        <v>563</v>
      </c>
      <c r="F1283" t="s">
        <v>394</v>
      </c>
      <c r="G1283">
        <v>0</v>
      </c>
      <c r="H1283">
        <v>0</v>
      </c>
      <c r="I1283">
        <v>0</v>
      </c>
      <c r="J1283">
        <v>0</v>
      </c>
      <c r="K1283">
        <v>0</v>
      </c>
      <c r="L1283">
        <v>0</v>
      </c>
      <c r="M1283">
        <v>0</v>
      </c>
      <c r="N1283">
        <v>6</v>
      </c>
      <c r="O1283">
        <v>5</v>
      </c>
      <c r="P1283">
        <v>1</v>
      </c>
      <c r="Q1283">
        <v>0</v>
      </c>
    </row>
    <row r="1284" spans="1:17" x14ac:dyDescent="0.25">
      <c r="A1284" t="s">
        <v>15049</v>
      </c>
      <c r="B1284" t="s">
        <v>74</v>
      </c>
      <c r="C1284" t="s">
        <v>181</v>
      </c>
      <c r="D1284" t="s">
        <v>526</v>
      </c>
      <c r="E1284" t="s">
        <v>563</v>
      </c>
      <c r="F1284" t="s">
        <v>395</v>
      </c>
      <c r="G1284">
        <v>0</v>
      </c>
      <c r="H1284">
        <v>0</v>
      </c>
      <c r="I1284">
        <v>0</v>
      </c>
      <c r="J1284">
        <v>0</v>
      </c>
      <c r="K1284">
        <v>0</v>
      </c>
      <c r="L1284">
        <v>0</v>
      </c>
      <c r="M1284">
        <v>0</v>
      </c>
      <c r="N1284">
        <v>5</v>
      </c>
      <c r="O1284">
        <v>4</v>
      </c>
      <c r="P1284">
        <v>1</v>
      </c>
      <c r="Q1284">
        <v>0</v>
      </c>
    </row>
    <row r="1285" spans="1:17" x14ac:dyDescent="0.25">
      <c r="A1285" t="s">
        <v>15050</v>
      </c>
      <c r="B1285" t="s">
        <v>74</v>
      </c>
      <c r="C1285" t="s">
        <v>181</v>
      </c>
      <c r="D1285" t="s">
        <v>526</v>
      </c>
      <c r="E1285" t="s">
        <v>563</v>
      </c>
      <c r="F1285" t="s">
        <v>525</v>
      </c>
      <c r="G1285">
        <v>8</v>
      </c>
      <c r="H1285">
        <v>0</v>
      </c>
      <c r="I1285">
        <v>0</v>
      </c>
      <c r="J1285">
        <v>0</v>
      </c>
      <c r="K1285">
        <v>0</v>
      </c>
      <c r="L1285">
        <v>0</v>
      </c>
      <c r="M1285">
        <v>0</v>
      </c>
      <c r="N1285">
        <v>0</v>
      </c>
      <c r="O1285">
        <v>0</v>
      </c>
      <c r="P1285">
        <v>0</v>
      </c>
      <c r="Q1285">
        <v>0</v>
      </c>
    </row>
    <row r="1286" spans="1:17" x14ac:dyDescent="0.25">
      <c r="A1286" t="s">
        <v>22148</v>
      </c>
      <c r="B1286" t="s">
        <v>74</v>
      </c>
      <c r="C1286" t="s">
        <v>181</v>
      </c>
      <c r="D1286" t="s">
        <v>526</v>
      </c>
      <c r="E1286" t="s">
        <v>21471</v>
      </c>
      <c r="F1286" t="s">
        <v>396</v>
      </c>
      <c r="G1286">
        <v>0</v>
      </c>
      <c r="H1286">
        <v>18</v>
      </c>
      <c r="I1286">
        <v>0</v>
      </c>
      <c r="J1286">
        <v>17</v>
      </c>
      <c r="K1286">
        <v>1</v>
      </c>
      <c r="L1286">
        <v>0</v>
      </c>
      <c r="M1286">
        <v>0</v>
      </c>
      <c r="N1286">
        <v>0</v>
      </c>
      <c r="O1286">
        <v>0</v>
      </c>
      <c r="P1286">
        <v>0</v>
      </c>
      <c r="Q1286">
        <v>0</v>
      </c>
    </row>
    <row r="1287" spans="1:17" x14ac:dyDescent="0.25">
      <c r="A1287" t="s">
        <v>22149</v>
      </c>
      <c r="B1287" t="s">
        <v>74</v>
      </c>
      <c r="C1287" t="s">
        <v>181</v>
      </c>
      <c r="D1287" t="s">
        <v>526</v>
      </c>
      <c r="E1287" t="s">
        <v>21471</v>
      </c>
      <c r="F1287" t="s">
        <v>4236</v>
      </c>
      <c r="G1287">
        <v>0</v>
      </c>
      <c r="H1287">
        <v>18</v>
      </c>
      <c r="I1287">
        <v>0</v>
      </c>
      <c r="J1287">
        <v>17</v>
      </c>
      <c r="K1287">
        <v>1</v>
      </c>
      <c r="L1287">
        <v>0</v>
      </c>
      <c r="M1287">
        <v>0</v>
      </c>
      <c r="N1287">
        <v>0</v>
      </c>
      <c r="O1287">
        <v>0</v>
      </c>
      <c r="P1287">
        <v>0</v>
      </c>
      <c r="Q1287">
        <v>0</v>
      </c>
    </row>
    <row r="1288" spans="1:17" x14ac:dyDescent="0.25">
      <c r="A1288" t="s">
        <v>22150</v>
      </c>
      <c r="B1288" t="s">
        <v>74</v>
      </c>
      <c r="C1288" t="s">
        <v>181</v>
      </c>
      <c r="D1288" t="s">
        <v>526</v>
      </c>
      <c r="E1288" t="s">
        <v>21471</v>
      </c>
      <c r="F1288" t="s">
        <v>4238</v>
      </c>
      <c r="G1288">
        <v>0</v>
      </c>
      <c r="H1288">
        <v>0</v>
      </c>
      <c r="I1288">
        <v>0</v>
      </c>
      <c r="J1288">
        <v>0</v>
      </c>
      <c r="K1288">
        <v>0</v>
      </c>
      <c r="L1288">
        <v>0</v>
      </c>
      <c r="M1288">
        <v>18</v>
      </c>
      <c r="N1288">
        <v>0</v>
      </c>
      <c r="O1288">
        <v>0</v>
      </c>
      <c r="P1288">
        <v>0</v>
      </c>
      <c r="Q1288">
        <v>0</v>
      </c>
    </row>
    <row r="1289" spans="1:17" x14ac:dyDescent="0.25">
      <c r="A1289" t="s">
        <v>22151</v>
      </c>
      <c r="B1289" t="s">
        <v>74</v>
      </c>
      <c r="C1289" t="s">
        <v>181</v>
      </c>
      <c r="D1289" t="s">
        <v>526</v>
      </c>
      <c r="E1289" t="s">
        <v>21471</v>
      </c>
      <c r="F1289" t="s">
        <v>397</v>
      </c>
      <c r="G1289">
        <v>0</v>
      </c>
      <c r="H1289">
        <v>18</v>
      </c>
      <c r="I1289">
        <v>0</v>
      </c>
      <c r="J1289">
        <v>17</v>
      </c>
      <c r="K1289">
        <v>1</v>
      </c>
      <c r="L1289">
        <v>0</v>
      </c>
      <c r="M1289">
        <v>0</v>
      </c>
      <c r="N1289">
        <v>0</v>
      </c>
      <c r="O1289">
        <v>0</v>
      </c>
      <c r="P1289">
        <v>0</v>
      </c>
      <c r="Q1289">
        <v>0</v>
      </c>
    </row>
    <row r="1290" spans="1:17" x14ac:dyDescent="0.25">
      <c r="A1290" t="s">
        <v>22152</v>
      </c>
      <c r="B1290" t="s">
        <v>74</v>
      </c>
      <c r="C1290" t="s">
        <v>181</v>
      </c>
      <c r="D1290" t="s">
        <v>526</v>
      </c>
      <c r="E1290" t="s">
        <v>21471</v>
      </c>
      <c r="F1290" t="s">
        <v>398</v>
      </c>
      <c r="G1290">
        <v>0</v>
      </c>
      <c r="H1290">
        <v>18</v>
      </c>
      <c r="I1290">
        <v>0</v>
      </c>
      <c r="J1290">
        <v>17</v>
      </c>
      <c r="K1290">
        <v>1</v>
      </c>
      <c r="L1290">
        <v>0</v>
      </c>
      <c r="M1290">
        <v>0</v>
      </c>
      <c r="N1290">
        <v>0</v>
      </c>
      <c r="O1290">
        <v>0</v>
      </c>
      <c r="P1290">
        <v>0</v>
      </c>
      <c r="Q1290">
        <v>0</v>
      </c>
    </row>
    <row r="1291" spans="1:17" x14ac:dyDescent="0.25">
      <c r="A1291" t="s">
        <v>22153</v>
      </c>
      <c r="B1291" t="s">
        <v>74</v>
      </c>
      <c r="C1291" t="s">
        <v>181</v>
      </c>
      <c r="D1291" t="s">
        <v>526</v>
      </c>
      <c r="E1291" t="s">
        <v>21471</v>
      </c>
      <c r="F1291" t="s">
        <v>4242</v>
      </c>
      <c r="G1291">
        <v>0</v>
      </c>
      <c r="H1291">
        <v>0</v>
      </c>
      <c r="I1291">
        <v>0</v>
      </c>
      <c r="J1291">
        <v>0</v>
      </c>
      <c r="K1291">
        <v>0</v>
      </c>
      <c r="L1291">
        <v>0</v>
      </c>
      <c r="M1291">
        <v>18</v>
      </c>
      <c r="N1291">
        <v>0</v>
      </c>
      <c r="O1291">
        <v>0</v>
      </c>
      <c r="P1291">
        <v>0</v>
      </c>
      <c r="Q1291">
        <v>0</v>
      </c>
    </row>
    <row r="1292" spans="1:17" x14ac:dyDescent="0.25">
      <c r="A1292" t="s">
        <v>22154</v>
      </c>
      <c r="B1292" t="s">
        <v>74</v>
      </c>
      <c r="C1292" t="s">
        <v>181</v>
      </c>
      <c r="D1292" t="s">
        <v>526</v>
      </c>
      <c r="E1292" t="s">
        <v>21471</v>
      </c>
      <c r="F1292" t="s">
        <v>399</v>
      </c>
      <c r="G1292">
        <v>0</v>
      </c>
      <c r="H1292">
        <v>18</v>
      </c>
      <c r="I1292">
        <v>0</v>
      </c>
      <c r="J1292">
        <v>17</v>
      </c>
      <c r="K1292">
        <v>1</v>
      </c>
      <c r="L1292">
        <v>0</v>
      </c>
      <c r="M1292">
        <v>0</v>
      </c>
      <c r="N1292">
        <v>0</v>
      </c>
      <c r="O1292">
        <v>0</v>
      </c>
      <c r="P1292">
        <v>0</v>
      </c>
      <c r="Q1292">
        <v>0</v>
      </c>
    </row>
    <row r="1293" spans="1:17" x14ac:dyDescent="0.25">
      <c r="A1293" t="s">
        <v>22155</v>
      </c>
      <c r="B1293" t="s">
        <v>74</v>
      </c>
      <c r="C1293" t="s">
        <v>181</v>
      </c>
      <c r="D1293" t="s">
        <v>526</v>
      </c>
      <c r="E1293" t="s">
        <v>21471</v>
      </c>
      <c r="F1293" t="s">
        <v>4245</v>
      </c>
      <c r="G1293">
        <v>0</v>
      </c>
      <c r="H1293">
        <v>0</v>
      </c>
      <c r="I1293">
        <v>0</v>
      </c>
      <c r="J1293">
        <v>0</v>
      </c>
      <c r="K1293">
        <v>0</v>
      </c>
      <c r="L1293">
        <v>0</v>
      </c>
      <c r="M1293">
        <v>18</v>
      </c>
      <c r="N1293">
        <v>0</v>
      </c>
      <c r="O1293">
        <v>0</v>
      </c>
      <c r="P1293">
        <v>0</v>
      </c>
      <c r="Q1293">
        <v>0</v>
      </c>
    </row>
    <row r="1294" spans="1:17" x14ac:dyDescent="0.25">
      <c r="A1294" t="s">
        <v>22156</v>
      </c>
      <c r="B1294" t="s">
        <v>74</v>
      </c>
      <c r="C1294" t="s">
        <v>181</v>
      </c>
      <c r="D1294" t="s">
        <v>526</v>
      </c>
      <c r="E1294" t="s">
        <v>21471</v>
      </c>
      <c r="F1294" t="s">
        <v>394</v>
      </c>
      <c r="G1294">
        <v>0</v>
      </c>
      <c r="H1294">
        <v>0</v>
      </c>
      <c r="I1294">
        <v>0</v>
      </c>
      <c r="J1294">
        <v>0</v>
      </c>
      <c r="K1294">
        <v>0</v>
      </c>
      <c r="L1294">
        <v>0</v>
      </c>
      <c r="M1294">
        <v>0</v>
      </c>
      <c r="N1294">
        <v>10</v>
      </c>
      <c r="O1294">
        <v>10</v>
      </c>
      <c r="P1294">
        <v>0</v>
      </c>
      <c r="Q1294">
        <v>0</v>
      </c>
    </row>
    <row r="1295" spans="1:17" x14ac:dyDescent="0.25">
      <c r="A1295" t="s">
        <v>22157</v>
      </c>
      <c r="B1295" t="s">
        <v>74</v>
      </c>
      <c r="C1295" t="s">
        <v>181</v>
      </c>
      <c r="D1295" t="s">
        <v>526</v>
      </c>
      <c r="E1295" t="s">
        <v>21471</v>
      </c>
      <c r="F1295" t="s">
        <v>395</v>
      </c>
      <c r="G1295">
        <v>0</v>
      </c>
      <c r="H1295">
        <v>0</v>
      </c>
      <c r="I1295">
        <v>0</v>
      </c>
      <c r="J1295">
        <v>0</v>
      </c>
      <c r="K1295">
        <v>0</v>
      </c>
      <c r="L1295">
        <v>0</v>
      </c>
      <c r="M1295">
        <v>0</v>
      </c>
      <c r="N1295">
        <v>5</v>
      </c>
      <c r="O1295">
        <v>5</v>
      </c>
      <c r="P1295">
        <v>0</v>
      </c>
      <c r="Q1295">
        <v>0</v>
      </c>
    </row>
    <row r="1296" spans="1:17" x14ac:dyDescent="0.25">
      <c r="A1296" t="s">
        <v>22158</v>
      </c>
      <c r="B1296" t="s">
        <v>74</v>
      </c>
      <c r="C1296" t="s">
        <v>181</v>
      </c>
      <c r="D1296" t="s">
        <v>526</v>
      </c>
      <c r="E1296" t="s">
        <v>21471</v>
      </c>
      <c r="F1296" t="s">
        <v>525</v>
      </c>
      <c r="G1296">
        <v>18</v>
      </c>
      <c r="H1296">
        <v>0</v>
      </c>
      <c r="I1296">
        <v>0</v>
      </c>
      <c r="J1296">
        <v>0</v>
      </c>
      <c r="K1296">
        <v>0</v>
      </c>
      <c r="L1296">
        <v>0</v>
      </c>
      <c r="M1296">
        <v>0</v>
      </c>
      <c r="N1296">
        <v>0</v>
      </c>
      <c r="O1296">
        <v>0</v>
      </c>
      <c r="P1296">
        <v>0</v>
      </c>
      <c r="Q1296">
        <v>0</v>
      </c>
    </row>
    <row r="1297" spans="1:17" x14ac:dyDescent="0.25">
      <c r="A1297" t="s">
        <v>15444</v>
      </c>
      <c r="B1297" t="s">
        <v>74</v>
      </c>
      <c r="C1297" t="s">
        <v>181</v>
      </c>
      <c r="D1297" t="s">
        <v>527</v>
      </c>
      <c r="E1297" t="s">
        <v>563</v>
      </c>
      <c r="F1297" t="s">
        <v>528</v>
      </c>
      <c r="G1297">
        <v>0</v>
      </c>
      <c r="H1297">
        <v>0</v>
      </c>
      <c r="I1297">
        <v>0</v>
      </c>
      <c r="J1297">
        <v>0</v>
      </c>
      <c r="K1297">
        <v>0</v>
      </c>
      <c r="L1297">
        <v>0</v>
      </c>
      <c r="M1297">
        <v>0</v>
      </c>
      <c r="N1297">
        <v>1</v>
      </c>
      <c r="O1297">
        <v>1</v>
      </c>
      <c r="P1297">
        <v>0</v>
      </c>
      <c r="Q1297">
        <v>0</v>
      </c>
    </row>
    <row r="1298" spans="1:17" x14ac:dyDescent="0.25">
      <c r="A1298" t="s">
        <v>15445</v>
      </c>
      <c r="B1298" t="s">
        <v>74</v>
      </c>
      <c r="C1298" t="s">
        <v>181</v>
      </c>
      <c r="D1298" t="s">
        <v>527</v>
      </c>
      <c r="E1298" t="s">
        <v>563</v>
      </c>
      <c r="F1298" t="s">
        <v>525</v>
      </c>
      <c r="G1298">
        <v>1</v>
      </c>
      <c r="H1298">
        <v>0</v>
      </c>
      <c r="I1298">
        <v>0</v>
      </c>
      <c r="J1298">
        <v>0</v>
      </c>
      <c r="K1298">
        <v>0</v>
      </c>
      <c r="L1298">
        <v>0</v>
      </c>
      <c r="M1298">
        <v>0</v>
      </c>
      <c r="N1298">
        <v>0</v>
      </c>
      <c r="O1298">
        <v>0</v>
      </c>
      <c r="P1298">
        <v>0</v>
      </c>
      <c r="Q1298">
        <v>0</v>
      </c>
    </row>
    <row r="1299" spans="1:17" x14ac:dyDescent="0.25">
      <c r="A1299" t="s">
        <v>22159</v>
      </c>
      <c r="B1299" t="s">
        <v>74</v>
      </c>
      <c r="C1299" t="s">
        <v>181</v>
      </c>
      <c r="D1299" t="s">
        <v>12971</v>
      </c>
      <c r="E1299" t="s">
        <v>21471</v>
      </c>
      <c r="F1299" t="s">
        <v>525</v>
      </c>
      <c r="G1299">
        <v>6</v>
      </c>
      <c r="H1299">
        <v>0</v>
      </c>
      <c r="I1299">
        <v>0</v>
      </c>
      <c r="J1299">
        <v>0</v>
      </c>
      <c r="K1299">
        <v>0</v>
      </c>
      <c r="L1299">
        <v>0</v>
      </c>
      <c r="M1299">
        <v>0</v>
      </c>
      <c r="N1299">
        <v>0</v>
      </c>
      <c r="O1299">
        <v>0</v>
      </c>
      <c r="P1299">
        <v>0</v>
      </c>
      <c r="Q1299">
        <v>0</v>
      </c>
    </row>
    <row r="1300" spans="1:17" x14ac:dyDescent="0.25">
      <c r="A1300" t="s">
        <v>15446</v>
      </c>
      <c r="B1300" t="s">
        <v>74</v>
      </c>
      <c r="C1300" t="s">
        <v>182</v>
      </c>
      <c r="D1300" t="s">
        <v>526</v>
      </c>
      <c r="E1300" t="s">
        <v>563</v>
      </c>
      <c r="F1300" t="s">
        <v>396</v>
      </c>
      <c r="G1300">
        <v>0</v>
      </c>
      <c r="H1300">
        <v>2</v>
      </c>
      <c r="I1300">
        <v>1</v>
      </c>
      <c r="J1300">
        <v>1</v>
      </c>
      <c r="K1300">
        <v>0</v>
      </c>
      <c r="L1300">
        <v>0</v>
      </c>
      <c r="M1300">
        <v>0</v>
      </c>
      <c r="N1300">
        <v>0</v>
      </c>
      <c r="O1300">
        <v>0</v>
      </c>
      <c r="P1300">
        <v>0</v>
      </c>
      <c r="Q1300">
        <v>0</v>
      </c>
    </row>
    <row r="1301" spans="1:17" x14ac:dyDescent="0.25">
      <c r="A1301" t="s">
        <v>15447</v>
      </c>
      <c r="B1301" t="s">
        <v>74</v>
      </c>
      <c r="C1301" t="s">
        <v>182</v>
      </c>
      <c r="D1301" t="s">
        <v>526</v>
      </c>
      <c r="E1301" t="s">
        <v>563</v>
      </c>
      <c r="F1301" t="s">
        <v>4236</v>
      </c>
      <c r="G1301">
        <v>0</v>
      </c>
      <c r="H1301">
        <v>2</v>
      </c>
      <c r="I1301">
        <v>1</v>
      </c>
      <c r="J1301">
        <v>1</v>
      </c>
      <c r="K1301">
        <v>0</v>
      </c>
      <c r="L1301">
        <v>0</v>
      </c>
      <c r="M1301">
        <v>0</v>
      </c>
      <c r="N1301">
        <v>0</v>
      </c>
      <c r="O1301">
        <v>0</v>
      </c>
      <c r="P1301">
        <v>0</v>
      </c>
      <c r="Q1301">
        <v>0</v>
      </c>
    </row>
    <row r="1302" spans="1:17" x14ac:dyDescent="0.25">
      <c r="A1302" t="s">
        <v>15448</v>
      </c>
      <c r="B1302" t="s">
        <v>74</v>
      </c>
      <c r="C1302" t="s">
        <v>182</v>
      </c>
      <c r="D1302" t="s">
        <v>526</v>
      </c>
      <c r="E1302" t="s">
        <v>563</v>
      </c>
      <c r="F1302" t="s">
        <v>4238</v>
      </c>
      <c r="G1302">
        <v>0</v>
      </c>
      <c r="H1302">
        <v>0</v>
      </c>
      <c r="I1302">
        <v>0</v>
      </c>
      <c r="J1302">
        <v>0</v>
      </c>
      <c r="K1302">
        <v>0</v>
      </c>
      <c r="L1302">
        <v>0</v>
      </c>
      <c r="M1302">
        <v>2</v>
      </c>
      <c r="N1302">
        <v>0</v>
      </c>
      <c r="O1302">
        <v>0</v>
      </c>
      <c r="P1302">
        <v>0</v>
      </c>
      <c r="Q1302">
        <v>0</v>
      </c>
    </row>
    <row r="1303" spans="1:17" x14ac:dyDescent="0.25">
      <c r="A1303" t="s">
        <v>15449</v>
      </c>
      <c r="B1303" t="s">
        <v>74</v>
      </c>
      <c r="C1303" t="s">
        <v>182</v>
      </c>
      <c r="D1303" t="s">
        <v>526</v>
      </c>
      <c r="E1303" t="s">
        <v>563</v>
      </c>
      <c r="F1303" t="s">
        <v>397</v>
      </c>
      <c r="G1303">
        <v>0</v>
      </c>
      <c r="H1303">
        <v>2</v>
      </c>
      <c r="I1303">
        <v>1</v>
      </c>
      <c r="J1303">
        <v>1</v>
      </c>
      <c r="K1303">
        <v>0</v>
      </c>
      <c r="L1303">
        <v>0</v>
      </c>
      <c r="M1303">
        <v>0</v>
      </c>
      <c r="N1303">
        <v>0</v>
      </c>
      <c r="O1303">
        <v>0</v>
      </c>
      <c r="P1303">
        <v>0</v>
      </c>
      <c r="Q1303">
        <v>0</v>
      </c>
    </row>
    <row r="1304" spans="1:17" x14ac:dyDescent="0.25">
      <c r="A1304" t="s">
        <v>15450</v>
      </c>
      <c r="B1304" t="s">
        <v>74</v>
      </c>
      <c r="C1304" t="s">
        <v>182</v>
      </c>
      <c r="D1304" t="s">
        <v>526</v>
      </c>
      <c r="E1304" t="s">
        <v>563</v>
      </c>
      <c r="F1304" t="s">
        <v>398</v>
      </c>
      <c r="G1304">
        <v>0</v>
      </c>
      <c r="H1304">
        <v>2</v>
      </c>
      <c r="I1304">
        <v>1</v>
      </c>
      <c r="J1304">
        <v>1</v>
      </c>
      <c r="K1304">
        <v>0</v>
      </c>
      <c r="L1304">
        <v>0</v>
      </c>
      <c r="M1304">
        <v>0</v>
      </c>
      <c r="N1304">
        <v>0</v>
      </c>
      <c r="O1304">
        <v>0</v>
      </c>
      <c r="P1304">
        <v>0</v>
      </c>
      <c r="Q1304">
        <v>0</v>
      </c>
    </row>
    <row r="1305" spans="1:17" x14ac:dyDescent="0.25">
      <c r="A1305" t="s">
        <v>15451</v>
      </c>
      <c r="B1305" t="s">
        <v>74</v>
      </c>
      <c r="C1305" t="s">
        <v>182</v>
      </c>
      <c r="D1305" t="s">
        <v>526</v>
      </c>
      <c r="E1305" t="s">
        <v>563</v>
      </c>
      <c r="F1305" t="s">
        <v>4242</v>
      </c>
      <c r="G1305">
        <v>0</v>
      </c>
      <c r="H1305">
        <v>0</v>
      </c>
      <c r="I1305">
        <v>0</v>
      </c>
      <c r="J1305">
        <v>0</v>
      </c>
      <c r="K1305">
        <v>0</v>
      </c>
      <c r="L1305">
        <v>0</v>
      </c>
      <c r="M1305">
        <v>2</v>
      </c>
      <c r="N1305">
        <v>0</v>
      </c>
      <c r="O1305">
        <v>0</v>
      </c>
      <c r="P1305">
        <v>0</v>
      </c>
      <c r="Q1305">
        <v>0</v>
      </c>
    </row>
    <row r="1306" spans="1:17" x14ac:dyDescent="0.25">
      <c r="A1306" t="s">
        <v>15452</v>
      </c>
      <c r="B1306" t="s">
        <v>74</v>
      </c>
      <c r="C1306" t="s">
        <v>182</v>
      </c>
      <c r="D1306" t="s">
        <v>526</v>
      </c>
      <c r="E1306" t="s">
        <v>563</v>
      </c>
      <c r="F1306" t="s">
        <v>399</v>
      </c>
      <c r="G1306">
        <v>0</v>
      </c>
      <c r="H1306">
        <v>2</v>
      </c>
      <c r="I1306">
        <v>1</v>
      </c>
      <c r="J1306">
        <v>1</v>
      </c>
      <c r="K1306">
        <v>0</v>
      </c>
      <c r="L1306">
        <v>0</v>
      </c>
      <c r="M1306">
        <v>0</v>
      </c>
      <c r="N1306">
        <v>0</v>
      </c>
      <c r="O1306">
        <v>0</v>
      </c>
      <c r="P1306">
        <v>0</v>
      </c>
      <c r="Q1306">
        <v>0</v>
      </c>
    </row>
    <row r="1307" spans="1:17" x14ac:dyDescent="0.25">
      <c r="A1307" t="s">
        <v>15453</v>
      </c>
      <c r="B1307" t="s">
        <v>74</v>
      </c>
      <c r="C1307" t="s">
        <v>182</v>
      </c>
      <c r="D1307" t="s">
        <v>526</v>
      </c>
      <c r="E1307" t="s">
        <v>563</v>
      </c>
      <c r="F1307" t="s">
        <v>4245</v>
      </c>
      <c r="G1307">
        <v>0</v>
      </c>
      <c r="H1307">
        <v>0</v>
      </c>
      <c r="I1307">
        <v>0</v>
      </c>
      <c r="J1307">
        <v>0</v>
      </c>
      <c r="K1307">
        <v>0</v>
      </c>
      <c r="L1307">
        <v>0</v>
      </c>
      <c r="M1307">
        <v>2</v>
      </c>
      <c r="N1307">
        <v>0</v>
      </c>
      <c r="O1307">
        <v>0</v>
      </c>
      <c r="P1307">
        <v>0</v>
      </c>
      <c r="Q1307">
        <v>0</v>
      </c>
    </row>
    <row r="1308" spans="1:17" x14ac:dyDescent="0.25">
      <c r="A1308" t="s">
        <v>22160</v>
      </c>
      <c r="B1308" t="s">
        <v>73</v>
      </c>
      <c r="C1308" t="s">
        <v>90</v>
      </c>
      <c r="D1308" t="s">
        <v>526</v>
      </c>
      <c r="E1308" t="s">
        <v>21471</v>
      </c>
      <c r="F1308" t="s">
        <v>396</v>
      </c>
      <c r="G1308">
        <v>0</v>
      </c>
      <c r="H1308">
        <v>8</v>
      </c>
      <c r="I1308">
        <v>1</v>
      </c>
      <c r="J1308">
        <v>7</v>
      </c>
      <c r="K1308">
        <v>0</v>
      </c>
      <c r="L1308">
        <v>0</v>
      </c>
      <c r="M1308">
        <v>0</v>
      </c>
      <c r="N1308">
        <v>0</v>
      </c>
      <c r="O1308">
        <v>0</v>
      </c>
      <c r="P1308">
        <v>0</v>
      </c>
      <c r="Q1308">
        <v>0</v>
      </c>
    </row>
    <row r="1309" spans="1:17" x14ac:dyDescent="0.25">
      <c r="A1309" t="s">
        <v>22161</v>
      </c>
      <c r="B1309" t="s">
        <v>73</v>
      </c>
      <c r="C1309" t="s">
        <v>90</v>
      </c>
      <c r="D1309" t="s">
        <v>526</v>
      </c>
      <c r="E1309" t="s">
        <v>21471</v>
      </c>
      <c r="F1309" t="s">
        <v>4236</v>
      </c>
      <c r="G1309">
        <v>0</v>
      </c>
      <c r="H1309">
        <v>8</v>
      </c>
      <c r="I1309">
        <v>1</v>
      </c>
      <c r="J1309">
        <v>7</v>
      </c>
      <c r="K1309">
        <v>0</v>
      </c>
      <c r="L1309">
        <v>0</v>
      </c>
      <c r="M1309">
        <v>0</v>
      </c>
      <c r="N1309">
        <v>0</v>
      </c>
      <c r="O1309">
        <v>0</v>
      </c>
      <c r="P1309">
        <v>0</v>
      </c>
      <c r="Q1309">
        <v>0</v>
      </c>
    </row>
    <row r="1310" spans="1:17" x14ac:dyDescent="0.25">
      <c r="A1310" t="s">
        <v>22162</v>
      </c>
      <c r="B1310" t="s">
        <v>73</v>
      </c>
      <c r="C1310" t="s">
        <v>90</v>
      </c>
      <c r="D1310" t="s">
        <v>526</v>
      </c>
      <c r="E1310" t="s">
        <v>21471</v>
      </c>
      <c r="F1310" t="s">
        <v>4238</v>
      </c>
      <c r="G1310">
        <v>0</v>
      </c>
      <c r="H1310">
        <v>0</v>
      </c>
      <c r="I1310">
        <v>0</v>
      </c>
      <c r="J1310">
        <v>0</v>
      </c>
      <c r="K1310">
        <v>0</v>
      </c>
      <c r="L1310">
        <v>0</v>
      </c>
      <c r="M1310">
        <v>8</v>
      </c>
      <c r="N1310">
        <v>0</v>
      </c>
      <c r="O1310">
        <v>0</v>
      </c>
      <c r="P1310">
        <v>0</v>
      </c>
      <c r="Q1310">
        <v>0</v>
      </c>
    </row>
    <row r="1311" spans="1:17" x14ac:dyDescent="0.25">
      <c r="A1311" t="s">
        <v>22163</v>
      </c>
      <c r="B1311" t="s">
        <v>73</v>
      </c>
      <c r="C1311" t="s">
        <v>90</v>
      </c>
      <c r="D1311" t="s">
        <v>526</v>
      </c>
      <c r="E1311" t="s">
        <v>21471</v>
      </c>
      <c r="F1311" t="s">
        <v>397</v>
      </c>
      <c r="G1311">
        <v>0</v>
      </c>
      <c r="H1311">
        <v>8</v>
      </c>
      <c r="I1311">
        <v>1</v>
      </c>
      <c r="J1311">
        <v>7</v>
      </c>
      <c r="K1311">
        <v>0</v>
      </c>
      <c r="L1311">
        <v>0</v>
      </c>
      <c r="M1311">
        <v>0</v>
      </c>
      <c r="N1311">
        <v>0</v>
      </c>
      <c r="O1311">
        <v>0</v>
      </c>
      <c r="P1311">
        <v>0</v>
      </c>
      <c r="Q1311">
        <v>0</v>
      </c>
    </row>
    <row r="1312" spans="1:17" x14ac:dyDescent="0.25">
      <c r="A1312" t="s">
        <v>22164</v>
      </c>
      <c r="B1312" t="s">
        <v>73</v>
      </c>
      <c r="C1312" t="s">
        <v>90</v>
      </c>
      <c r="D1312" t="s">
        <v>526</v>
      </c>
      <c r="E1312" t="s">
        <v>21471</v>
      </c>
      <c r="F1312" t="s">
        <v>398</v>
      </c>
      <c r="G1312">
        <v>0</v>
      </c>
      <c r="H1312">
        <v>8</v>
      </c>
      <c r="I1312">
        <v>1</v>
      </c>
      <c r="J1312">
        <v>7</v>
      </c>
      <c r="K1312">
        <v>0</v>
      </c>
      <c r="L1312">
        <v>0</v>
      </c>
      <c r="M1312">
        <v>0</v>
      </c>
      <c r="N1312">
        <v>0</v>
      </c>
      <c r="O1312">
        <v>0</v>
      </c>
      <c r="P1312">
        <v>0</v>
      </c>
      <c r="Q1312">
        <v>0</v>
      </c>
    </row>
    <row r="1313" spans="1:17" x14ac:dyDescent="0.25">
      <c r="A1313" t="s">
        <v>22165</v>
      </c>
      <c r="B1313" t="s">
        <v>73</v>
      </c>
      <c r="C1313" t="s">
        <v>90</v>
      </c>
      <c r="D1313" t="s">
        <v>526</v>
      </c>
      <c r="E1313" t="s">
        <v>21471</v>
      </c>
      <c r="F1313" t="s">
        <v>4242</v>
      </c>
      <c r="G1313">
        <v>0</v>
      </c>
      <c r="H1313">
        <v>0</v>
      </c>
      <c r="I1313">
        <v>0</v>
      </c>
      <c r="J1313">
        <v>0</v>
      </c>
      <c r="K1313">
        <v>0</v>
      </c>
      <c r="L1313">
        <v>0</v>
      </c>
      <c r="M1313">
        <v>8</v>
      </c>
      <c r="N1313">
        <v>0</v>
      </c>
      <c r="O1313">
        <v>0</v>
      </c>
      <c r="P1313">
        <v>0</v>
      </c>
      <c r="Q1313">
        <v>0</v>
      </c>
    </row>
    <row r="1314" spans="1:17" x14ac:dyDescent="0.25">
      <c r="A1314" t="s">
        <v>22166</v>
      </c>
      <c r="B1314" t="s">
        <v>73</v>
      </c>
      <c r="C1314" t="s">
        <v>90</v>
      </c>
      <c r="D1314" t="s">
        <v>526</v>
      </c>
      <c r="E1314" t="s">
        <v>21471</v>
      </c>
      <c r="F1314" t="s">
        <v>399</v>
      </c>
      <c r="G1314">
        <v>0</v>
      </c>
      <c r="H1314">
        <v>8</v>
      </c>
      <c r="I1314">
        <v>1</v>
      </c>
      <c r="J1314">
        <v>7</v>
      </c>
      <c r="K1314">
        <v>0</v>
      </c>
      <c r="L1314">
        <v>0</v>
      </c>
      <c r="M1314">
        <v>0</v>
      </c>
      <c r="N1314">
        <v>0</v>
      </c>
      <c r="O1314">
        <v>0</v>
      </c>
      <c r="P1314">
        <v>0</v>
      </c>
      <c r="Q1314">
        <v>0</v>
      </c>
    </row>
    <row r="1315" spans="1:17" x14ac:dyDescent="0.25">
      <c r="A1315" t="s">
        <v>22167</v>
      </c>
      <c r="B1315" t="s">
        <v>73</v>
      </c>
      <c r="C1315" t="s">
        <v>90</v>
      </c>
      <c r="D1315" t="s">
        <v>526</v>
      </c>
      <c r="E1315" t="s">
        <v>21471</v>
      </c>
      <c r="F1315" t="s">
        <v>4245</v>
      </c>
      <c r="G1315">
        <v>0</v>
      </c>
      <c r="H1315">
        <v>0</v>
      </c>
      <c r="I1315">
        <v>0</v>
      </c>
      <c r="J1315">
        <v>0</v>
      </c>
      <c r="K1315">
        <v>0</v>
      </c>
      <c r="L1315">
        <v>0</v>
      </c>
      <c r="M1315">
        <v>8</v>
      </c>
      <c r="N1315">
        <v>0</v>
      </c>
      <c r="O1315">
        <v>0</v>
      </c>
      <c r="P1315">
        <v>0</v>
      </c>
      <c r="Q1315">
        <v>0</v>
      </c>
    </row>
    <row r="1316" spans="1:17" x14ac:dyDescent="0.25">
      <c r="A1316" t="s">
        <v>22168</v>
      </c>
      <c r="B1316" t="s">
        <v>73</v>
      </c>
      <c r="C1316" t="s">
        <v>90</v>
      </c>
      <c r="D1316" t="s">
        <v>526</v>
      </c>
      <c r="E1316" t="s">
        <v>21471</v>
      </c>
      <c r="F1316" t="s">
        <v>394</v>
      </c>
      <c r="G1316">
        <v>0</v>
      </c>
      <c r="H1316">
        <v>0</v>
      </c>
      <c r="I1316">
        <v>0</v>
      </c>
      <c r="J1316">
        <v>0</v>
      </c>
      <c r="K1316">
        <v>0</v>
      </c>
      <c r="L1316">
        <v>0</v>
      </c>
      <c r="M1316">
        <v>0</v>
      </c>
      <c r="N1316">
        <v>8</v>
      </c>
      <c r="O1316">
        <v>8</v>
      </c>
      <c r="P1316">
        <v>0</v>
      </c>
      <c r="Q1316">
        <v>0</v>
      </c>
    </row>
    <row r="1317" spans="1:17" x14ac:dyDescent="0.25">
      <c r="A1317" t="s">
        <v>22169</v>
      </c>
      <c r="B1317" t="s">
        <v>73</v>
      </c>
      <c r="C1317" t="s">
        <v>90</v>
      </c>
      <c r="D1317" t="s">
        <v>526</v>
      </c>
      <c r="E1317" t="s">
        <v>21471</v>
      </c>
      <c r="F1317" t="s">
        <v>395</v>
      </c>
      <c r="G1317">
        <v>0</v>
      </c>
      <c r="H1317">
        <v>0</v>
      </c>
      <c r="I1317">
        <v>0</v>
      </c>
      <c r="J1317">
        <v>0</v>
      </c>
      <c r="K1317">
        <v>0</v>
      </c>
      <c r="L1317">
        <v>0</v>
      </c>
      <c r="M1317">
        <v>0</v>
      </c>
      <c r="N1317">
        <v>8</v>
      </c>
      <c r="O1317">
        <v>8</v>
      </c>
      <c r="P1317">
        <v>0</v>
      </c>
      <c r="Q1317">
        <v>0</v>
      </c>
    </row>
    <row r="1318" spans="1:17" x14ac:dyDescent="0.25">
      <c r="A1318" t="s">
        <v>22170</v>
      </c>
      <c r="B1318" t="s">
        <v>73</v>
      </c>
      <c r="C1318" t="s">
        <v>90</v>
      </c>
      <c r="D1318" t="s">
        <v>526</v>
      </c>
      <c r="E1318" t="s">
        <v>21471</v>
      </c>
      <c r="F1318" t="s">
        <v>525</v>
      </c>
      <c r="G1318">
        <v>8</v>
      </c>
      <c r="H1318">
        <v>0</v>
      </c>
      <c r="I1318">
        <v>0</v>
      </c>
      <c r="J1318">
        <v>0</v>
      </c>
      <c r="K1318">
        <v>0</v>
      </c>
      <c r="L1318">
        <v>0</v>
      </c>
      <c r="M1318">
        <v>0</v>
      </c>
      <c r="N1318">
        <v>0</v>
      </c>
      <c r="O1318">
        <v>0</v>
      </c>
      <c r="P1318">
        <v>0</v>
      </c>
      <c r="Q1318">
        <v>0</v>
      </c>
    </row>
    <row r="1319" spans="1:17" x14ac:dyDescent="0.25">
      <c r="A1319" t="s">
        <v>22171</v>
      </c>
      <c r="B1319" t="s">
        <v>73</v>
      </c>
      <c r="C1319" t="s">
        <v>91</v>
      </c>
      <c r="D1319" t="s">
        <v>529</v>
      </c>
      <c r="E1319" t="s">
        <v>21471</v>
      </c>
      <c r="F1319" t="s">
        <v>525</v>
      </c>
      <c r="G1319">
        <v>1</v>
      </c>
      <c r="H1319">
        <v>0</v>
      </c>
      <c r="I1319">
        <v>0</v>
      </c>
      <c r="J1319">
        <v>0</v>
      </c>
      <c r="K1319">
        <v>0</v>
      </c>
      <c r="L1319">
        <v>0</v>
      </c>
      <c r="M1319">
        <v>0</v>
      </c>
      <c r="N1319">
        <v>0</v>
      </c>
      <c r="O1319">
        <v>0</v>
      </c>
      <c r="P1319">
        <v>0</v>
      </c>
      <c r="Q1319">
        <v>0</v>
      </c>
    </row>
    <row r="1320" spans="1:17" x14ac:dyDescent="0.25">
      <c r="A1320" t="s">
        <v>15053</v>
      </c>
      <c r="B1320" t="s">
        <v>73</v>
      </c>
      <c r="C1320" t="s">
        <v>91</v>
      </c>
      <c r="D1320" t="s">
        <v>526</v>
      </c>
      <c r="E1320" t="s">
        <v>563</v>
      </c>
      <c r="F1320" t="s">
        <v>396</v>
      </c>
      <c r="G1320">
        <v>0</v>
      </c>
      <c r="H1320">
        <v>6</v>
      </c>
      <c r="I1320">
        <v>0</v>
      </c>
      <c r="J1320">
        <v>6</v>
      </c>
      <c r="K1320">
        <v>0</v>
      </c>
      <c r="L1320">
        <v>0</v>
      </c>
      <c r="M1320">
        <v>0</v>
      </c>
      <c r="N1320">
        <v>0</v>
      </c>
      <c r="O1320">
        <v>0</v>
      </c>
      <c r="P1320">
        <v>0</v>
      </c>
      <c r="Q1320">
        <v>0</v>
      </c>
    </row>
    <row r="1321" spans="1:17" x14ac:dyDescent="0.25">
      <c r="A1321" t="s">
        <v>15054</v>
      </c>
      <c r="B1321" t="s">
        <v>73</v>
      </c>
      <c r="C1321" t="s">
        <v>91</v>
      </c>
      <c r="D1321" t="s">
        <v>526</v>
      </c>
      <c r="E1321" t="s">
        <v>563</v>
      </c>
      <c r="F1321" t="s">
        <v>4236</v>
      </c>
      <c r="G1321">
        <v>0</v>
      </c>
      <c r="H1321">
        <v>6</v>
      </c>
      <c r="I1321">
        <v>0</v>
      </c>
      <c r="J1321">
        <v>6</v>
      </c>
      <c r="K1321">
        <v>0</v>
      </c>
      <c r="L1321">
        <v>0</v>
      </c>
      <c r="M1321">
        <v>0</v>
      </c>
      <c r="N1321">
        <v>0</v>
      </c>
      <c r="O1321">
        <v>0</v>
      </c>
      <c r="P1321">
        <v>0</v>
      </c>
      <c r="Q1321">
        <v>0</v>
      </c>
    </row>
    <row r="1322" spans="1:17" x14ac:dyDescent="0.25">
      <c r="A1322" t="s">
        <v>15055</v>
      </c>
      <c r="B1322" t="s">
        <v>73</v>
      </c>
      <c r="C1322" t="s">
        <v>91</v>
      </c>
      <c r="D1322" t="s">
        <v>526</v>
      </c>
      <c r="E1322" t="s">
        <v>563</v>
      </c>
      <c r="F1322" t="s">
        <v>4238</v>
      </c>
      <c r="G1322">
        <v>0</v>
      </c>
      <c r="H1322">
        <v>0</v>
      </c>
      <c r="I1322">
        <v>0</v>
      </c>
      <c r="J1322">
        <v>0</v>
      </c>
      <c r="K1322">
        <v>0</v>
      </c>
      <c r="L1322">
        <v>0</v>
      </c>
      <c r="M1322">
        <v>6</v>
      </c>
      <c r="N1322">
        <v>0</v>
      </c>
      <c r="O1322">
        <v>0</v>
      </c>
      <c r="P1322">
        <v>0</v>
      </c>
      <c r="Q1322">
        <v>0</v>
      </c>
    </row>
    <row r="1323" spans="1:17" x14ac:dyDescent="0.25">
      <c r="A1323" t="s">
        <v>15056</v>
      </c>
      <c r="B1323" t="s">
        <v>73</v>
      </c>
      <c r="C1323" t="s">
        <v>91</v>
      </c>
      <c r="D1323" t="s">
        <v>526</v>
      </c>
      <c r="E1323" t="s">
        <v>563</v>
      </c>
      <c r="F1323" t="s">
        <v>397</v>
      </c>
      <c r="G1323">
        <v>0</v>
      </c>
      <c r="H1323">
        <v>6</v>
      </c>
      <c r="I1323">
        <v>0</v>
      </c>
      <c r="J1323">
        <v>6</v>
      </c>
      <c r="K1323">
        <v>0</v>
      </c>
      <c r="L1323">
        <v>0</v>
      </c>
      <c r="M1323">
        <v>0</v>
      </c>
      <c r="N1323">
        <v>0</v>
      </c>
      <c r="O1323">
        <v>0</v>
      </c>
      <c r="P1323">
        <v>0</v>
      </c>
      <c r="Q1323">
        <v>0</v>
      </c>
    </row>
    <row r="1324" spans="1:17" x14ac:dyDescent="0.25">
      <c r="A1324" t="s">
        <v>15057</v>
      </c>
      <c r="B1324" t="s">
        <v>73</v>
      </c>
      <c r="C1324" t="s">
        <v>91</v>
      </c>
      <c r="D1324" t="s">
        <v>526</v>
      </c>
      <c r="E1324" t="s">
        <v>563</v>
      </c>
      <c r="F1324" t="s">
        <v>398</v>
      </c>
      <c r="G1324">
        <v>0</v>
      </c>
      <c r="H1324">
        <v>6</v>
      </c>
      <c r="I1324">
        <v>0</v>
      </c>
      <c r="J1324">
        <v>6</v>
      </c>
      <c r="K1324">
        <v>0</v>
      </c>
      <c r="L1324">
        <v>0</v>
      </c>
      <c r="M1324">
        <v>0</v>
      </c>
      <c r="N1324">
        <v>0</v>
      </c>
      <c r="O1324">
        <v>0</v>
      </c>
      <c r="P1324">
        <v>0</v>
      </c>
      <c r="Q1324">
        <v>0</v>
      </c>
    </row>
    <row r="1325" spans="1:17" x14ac:dyDescent="0.25">
      <c r="A1325" t="s">
        <v>15058</v>
      </c>
      <c r="B1325" t="s">
        <v>73</v>
      </c>
      <c r="C1325" t="s">
        <v>91</v>
      </c>
      <c r="D1325" t="s">
        <v>526</v>
      </c>
      <c r="E1325" t="s">
        <v>563</v>
      </c>
      <c r="F1325" t="s">
        <v>4242</v>
      </c>
      <c r="G1325">
        <v>0</v>
      </c>
      <c r="H1325">
        <v>0</v>
      </c>
      <c r="I1325">
        <v>0</v>
      </c>
      <c r="J1325">
        <v>0</v>
      </c>
      <c r="K1325">
        <v>0</v>
      </c>
      <c r="L1325">
        <v>0</v>
      </c>
      <c r="M1325">
        <v>6</v>
      </c>
      <c r="N1325">
        <v>0</v>
      </c>
      <c r="O1325">
        <v>0</v>
      </c>
      <c r="P1325">
        <v>0</v>
      </c>
      <c r="Q1325">
        <v>0</v>
      </c>
    </row>
    <row r="1326" spans="1:17" x14ac:dyDescent="0.25">
      <c r="A1326" t="s">
        <v>15059</v>
      </c>
      <c r="B1326" t="s">
        <v>73</v>
      </c>
      <c r="C1326" t="s">
        <v>91</v>
      </c>
      <c r="D1326" t="s">
        <v>526</v>
      </c>
      <c r="E1326" t="s">
        <v>563</v>
      </c>
      <c r="F1326" t="s">
        <v>399</v>
      </c>
      <c r="G1326">
        <v>0</v>
      </c>
      <c r="H1326">
        <v>6</v>
      </c>
      <c r="I1326">
        <v>0</v>
      </c>
      <c r="J1326">
        <v>6</v>
      </c>
      <c r="K1326">
        <v>0</v>
      </c>
      <c r="L1326">
        <v>0</v>
      </c>
      <c r="M1326">
        <v>0</v>
      </c>
      <c r="N1326">
        <v>0</v>
      </c>
      <c r="O1326">
        <v>0</v>
      </c>
      <c r="P1326">
        <v>0</v>
      </c>
      <c r="Q1326">
        <v>0</v>
      </c>
    </row>
    <row r="1327" spans="1:17" x14ac:dyDescent="0.25">
      <c r="A1327" t="s">
        <v>15060</v>
      </c>
      <c r="B1327" t="s">
        <v>73</v>
      </c>
      <c r="C1327" t="s">
        <v>91</v>
      </c>
      <c r="D1327" t="s">
        <v>526</v>
      </c>
      <c r="E1327" t="s">
        <v>563</v>
      </c>
      <c r="F1327" t="s">
        <v>4245</v>
      </c>
      <c r="G1327">
        <v>0</v>
      </c>
      <c r="H1327">
        <v>0</v>
      </c>
      <c r="I1327">
        <v>0</v>
      </c>
      <c r="J1327">
        <v>0</v>
      </c>
      <c r="K1327">
        <v>0</v>
      </c>
      <c r="L1327">
        <v>0</v>
      </c>
      <c r="M1327">
        <v>6</v>
      </c>
      <c r="N1327">
        <v>0</v>
      </c>
      <c r="O1327">
        <v>0</v>
      </c>
      <c r="P1327">
        <v>0</v>
      </c>
      <c r="Q1327">
        <v>0</v>
      </c>
    </row>
    <row r="1328" spans="1:17" x14ac:dyDescent="0.25">
      <c r="A1328" t="s">
        <v>15061</v>
      </c>
      <c r="B1328" t="s">
        <v>73</v>
      </c>
      <c r="C1328" t="s">
        <v>91</v>
      </c>
      <c r="D1328" t="s">
        <v>526</v>
      </c>
      <c r="E1328" t="s">
        <v>563</v>
      </c>
      <c r="F1328" t="s">
        <v>394</v>
      </c>
      <c r="G1328">
        <v>0</v>
      </c>
      <c r="H1328">
        <v>0</v>
      </c>
      <c r="I1328">
        <v>0</v>
      </c>
      <c r="J1328">
        <v>0</v>
      </c>
      <c r="K1328">
        <v>0</v>
      </c>
      <c r="L1328">
        <v>0</v>
      </c>
      <c r="M1328">
        <v>0</v>
      </c>
      <c r="N1328">
        <v>5</v>
      </c>
      <c r="O1328">
        <v>5</v>
      </c>
      <c r="P1328">
        <v>0</v>
      </c>
      <c r="Q1328">
        <v>0</v>
      </c>
    </row>
    <row r="1329" spans="1:17" x14ac:dyDescent="0.25">
      <c r="A1329" t="s">
        <v>15062</v>
      </c>
      <c r="B1329" t="s">
        <v>73</v>
      </c>
      <c r="C1329" t="s">
        <v>91</v>
      </c>
      <c r="D1329" t="s">
        <v>526</v>
      </c>
      <c r="E1329" t="s">
        <v>563</v>
      </c>
      <c r="F1329" t="s">
        <v>395</v>
      </c>
      <c r="G1329">
        <v>0</v>
      </c>
      <c r="H1329">
        <v>0</v>
      </c>
      <c r="I1329">
        <v>0</v>
      </c>
      <c r="J1329">
        <v>0</v>
      </c>
      <c r="K1329">
        <v>0</v>
      </c>
      <c r="L1329">
        <v>0</v>
      </c>
      <c r="M1329">
        <v>0</v>
      </c>
      <c r="N1329">
        <v>4</v>
      </c>
      <c r="O1329">
        <v>4</v>
      </c>
      <c r="P1329">
        <v>0</v>
      </c>
      <c r="Q1329">
        <v>0</v>
      </c>
    </row>
    <row r="1330" spans="1:17" x14ac:dyDescent="0.25">
      <c r="A1330" t="s">
        <v>15063</v>
      </c>
      <c r="B1330" t="s">
        <v>73</v>
      </c>
      <c r="C1330" t="s">
        <v>91</v>
      </c>
      <c r="D1330" t="s">
        <v>526</v>
      </c>
      <c r="E1330" t="s">
        <v>563</v>
      </c>
      <c r="F1330" t="s">
        <v>525</v>
      </c>
      <c r="G1330">
        <v>6</v>
      </c>
      <c r="H1330">
        <v>0</v>
      </c>
      <c r="I1330">
        <v>0</v>
      </c>
      <c r="J1330">
        <v>0</v>
      </c>
      <c r="K1330">
        <v>0</v>
      </c>
      <c r="L1330">
        <v>0</v>
      </c>
      <c r="M1330">
        <v>0</v>
      </c>
      <c r="N1330">
        <v>0</v>
      </c>
      <c r="O1330">
        <v>0</v>
      </c>
      <c r="P1330">
        <v>0</v>
      </c>
      <c r="Q1330">
        <v>0</v>
      </c>
    </row>
    <row r="1331" spans="1:17" x14ac:dyDescent="0.25">
      <c r="A1331" t="s">
        <v>22172</v>
      </c>
      <c r="B1331" t="s">
        <v>73</v>
      </c>
      <c r="C1331" t="s">
        <v>91</v>
      </c>
      <c r="D1331" t="s">
        <v>526</v>
      </c>
      <c r="E1331" t="s">
        <v>21471</v>
      </c>
      <c r="F1331" t="s">
        <v>396</v>
      </c>
      <c r="G1331">
        <v>0</v>
      </c>
      <c r="H1331">
        <v>11</v>
      </c>
      <c r="I1331">
        <v>1</v>
      </c>
      <c r="J1331">
        <v>9</v>
      </c>
      <c r="K1331">
        <v>1</v>
      </c>
      <c r="L1331">
        <v>0</v>
      </c>
      <c r="M1331">
        <v>0</v>
      </c>
      <c r="N1331">
        <v>0</v>
      </c>
      <c r="O1331">
        <v>0</v>
      </c>
      <c r="P1331">
        <v>0</v>
      </c>
      <c r="Q1331">
        <v>0</v>
      </c>
    </row>
    <row r="1332" spans="1:17" x14ac:dyDescent="0.25">
      <c r="A1332" t="s">
        <v>22173</v>
      </c>
      <c r="B1332" t="s">
        <v>73</v>
      </c>
      <c r="C1332" t="s">
        <v>91</v>
      </c>
      <c r="D1332" t="s">
        <v>526</v>
      </c>
      <c r="E1332" t="s">
        <v>21471</v>
      </c>
      <c r="F1332" t="s">
        <v>4236</v>
      </c>
      <c r="G1332">
        <v>0</v>
      </c>
      <c r="H1332">
        <v>11</v>
      </c>
      <c r="I1332">
        <v>1</v>
      </c>
      <c r="J1332">
        <v>9</v>
      </c>
      <c r="K1332">
        <v>0</v>
      </c>
      <c r="L1332">
        <v>1</v>
      </c>
      <c r="M1332">
        <v>0</v>
      </c>
      <c r="N1332">
        <v>0</v>
      </c>
      <c r="O1332">
        <v>0</v>
      </c>
      <c r="P1332">
        <v>0</v>
      </c>
      <c r="Q1332">
        <v>0</v>
      </c>
    </row>
    <row r="1333" spans="1:17" x14ac:dyDescent="0.25">
      <c r="A1333" t="s">
        <v>22174</v>
      </c>
      <c r="B1333" t="s">
        <v>73</v>
      </c>
      <c r="C1333" t="s">
        <v>91</v>
      </c>
      <c r="D1333" t="s">
        <v>526</v>
      </c>
      <c r="E1333" t="s">
        <v>21471</v>
      </c>
      <c r="F1333" t="s">
        <v>4238</v>
      </c>
      <c r="G1333">
        <v>0</v>
      </c>
      <c r="H1333">
        <v>0</v>
      </c>
      <c r="I1333">
        <v>0</v>
      </c>
      <c r="J1333">
        <v>0</v>
      </c>
      <c r="K1333">
        <v>0</v>
      </c>
      <c r="L1333">
        <v>0</v>
      </c>
      <c r="M1333">
        <v>11</v>
      </c>
      <c r="N1333">
        <v>0</v>
      </c>
      <c r="O1333">
        <v>0</v>
      </c>
      <c r="P1333">
        <v>0</v>
      </c>
      <c r="Q1333">
        <v>0</v>
      </c>
    </row>
    <row r="1334" spans="1:17" x14ac:dyDescent="0.25">
      <c r="A1334" t="s">
        <v>22175</v>
      </c>
      <c r="B1334" t="s">
        <v>73</v>
      </c>
      <c r="C1334" t="s">
        <v>91</v>
      </c>
      <c r="D1334" t="s">
        <v>526</v>
      </c>
      <c r="E1334" t="s">
        <v>21471</v>
      </c>
      <c r="F1334" t="s">
        <v>397</v>
      </c>
      <c r="G1334">
        <v>0</v>
      </c>
      <c r="H1334">
        <v>11</v>
      </c>
      <c r="I1334">
        <v>1</v>
      </c>
      <c r="J1334">
        <v>9</v>
      </c>
      <c r="K1334">
        <v>0</v>
      </c>
      <c r="L1334">
        <v>1</v>
      </c>
      <c r="M1334">
        <v>0</v>
      </c>
      <c r="N1334">
        <v>0</v>
      </c>
      <c r="O1334">
        <v>0</v>
      </c>
      <c r="P1334">
        <v>0</v>
      </c>
      <c r="Q1334">
        <v>0</v>
      </c>
    </row>
    <row r="1335" spans="1:17" x14ac:dyDescent="0.25">
      <c r="A1335" t="s">
        <v>22176</v>
      </c>
      <c r="B1335" t="s">
        <v>73</v>
      </c>
      <c r="C1335" t="s">
        <v>91</v>
      </c>
      <c r="D1335" t="s">
        <v>526</v>
      </c>
      <c r="E1335" t="s">
        <v>21471</v>
      </c>
      <c r="F1335" t="s">
        <v>398</v>
      </c>
      <c r="G1335">
        <v>0</v>
      </c>
      <c r="H1335">
        <v>11</v>
      </c>
      <c r="I1335">
        <v>1</v>
      </c>
      <c r="J1335">
        <v>9</v>
      </c>
      <c r="K1335">
        <v>0</v>
      </c>
      <c r="L1335">
        <v>1</v>
      </c>
      <c r="M1335">
        <v>0</v>
      </c>
      <c r="N1335">
        <v>0</v>
      </c>
      <c r="O1335">
        <v>0</v>
      </c>
      <c r="P1335">
        <v>0</v>
      </c>
      <c r="Q1335">
        <v>0</v>
      </c>
    </row>
    <row r="1336" spans="1:17" x14ac:dyDescent="0.25">
      <c r="A1336" t="s">
        <v>22177</v>
      </c>
      <c r="B1336" t="s">
        <v>73</v>
      </c>
      <c r="C1336" t="s">
        <v>91</v>
      </c>
      <c r="D1336" t="s">
        <v>526</v>
      </c>
      <c r="E1336" t="s">
        <v>21471</v>
      </c>
      <c r="F1336" t="s">
        <v>4242</v>
      </c>
      <c r="G1336">
        <v>0</v>
      </c>
      <c r="H1336">
        <v>0</v>
      </c>
      <c r="I1336">
        <v>0</v>
      </c>
      <c r="J1336">
        <v>0</v>
      </c>
      <c r="K1336">
        <v>0</v>
      </c>
      <c r="L1336">
        <v>0</v>
      </c>
      <c r="M1336">
        <v>11</v>
      </c>
      <c r="N1336">
        <v>0</v>
      </c>
      <c r="O1336">
        <v>0</v>
      </c>
      <c r="P1336">
        <v>0</v>
      </c>
      <c r="Q1336">
        <v>0</v>
      </c>
    </row>
    <row r="1337" spans="1:17" x14ac:dyDescent="0.25">
      <c r="A1337" t="s">
        <v>22178</v>
      </c>
      <c r="B1337" t="s">
        <v>73</v>
      </c>
      <c r="C1337" t="s">
        <v>91</v>
      </c>
      <c r="D1337" t="s">
        <v>526</v>
      </c>
      <c r="E1337" t="s">
        <v>21471</v>
      </c>
      <c r="F1337" t="s">
        <v>399</v>
      </c>
      <c r="G1337">
        <v>0</v>
      </c>
      <c r="H1337">
        <v>11</v>
      </c>
      <c r="I1337">
        <v>1</v>
      </c>
      <c r="J1337">
        <v>9</v>
      </c>
      <c r="K1337">
        <v>1</v>
      </c>
      <c r="L1337">
        <v>0</v>
      </c>
      <c r="M1337">
        <v>0</v>
      </c>
      <c r="N1337">
        <v>0</v>
      </c>
      <c r="O1337">
        <v>0</v>
      </c>
      <c r="P1337">
        <v>0</v>
      </c>
      <c r="Q1337">
        <v>0</v>
      </c>
    </row>
    <row r="1338" spans="1:17" x14ac:dyDescent="0.25">
      <c r="A1338" t="s">
        <v>22179</v>
      </c>
      <c r="B1338" t="s">
        <v>73</v>
      </c>
      <c r="C1338" t="s">
        <v>91</v>
      </c>
      <c r="D1338" t="s">
        <v>526</v>
      </c>
      <c r="E1338" t="s">
        <v>21471</v>
      </c>
      <c r="F1338" t="s">
        <v>4245</v>
      </c>
      <c r="G1338">
        <v>0</v>
      </c>
      <c r="H1338">
        <v>0</v>
      </c>
      <c r="I1338">
        <v>0</v>
      </c>
      <c r="J1338">
        <v>0</v>
      </c>
      <c r="K1338">
        <v>0</v>
      </c>
      <c r="L1338">
        <v>0</v>
      </c>
      <c r="M1338">
        <v>11</v>
      </c>
      <c r="N1338">
        <v>0</v>
      </c>
      <c r="O1338">
        <v>0</v>
      </c>
      <c r="P1338">
        <v>0</v>
      </c>
      <c r="Q1338">
        <v>0</v>
      </c>
    </row>
    <row r="1339" spans="1:17" x14ac:dyDescent="0.25">
      <c r="A1339" t="s">
        <v>13808</v>
      </c>
      <c r="B1339" t="s">
        <v>73</v>
      </c>
      <c r="C1339" t="s">
        <v>158</v>
      </c>
      <c r="D1339" t="s">
        <v>526</v>
      </c>
      <c r="E1339" t="s">
        <v>563</v>
      </c>
      <c r="F1339" t="s">
        <v>4245</v>
      </c>
      <c r="G1339">
        <v>0</v>
      </c>
      <c r="H1339">
        <v>0</v>
      </c>
      <c r="I1339">
        <v>0</v>
      </c>
      <c r="J1339">
        <v>0</v>
      </c>
      <c r="K1339">
        <v>0</v>
      </c>
      <c r="L1339">
        <v>0</v>
      </c>
      <c r="M1339">
        <v>11</v>
      </c>
      <c r="N1339">
        <v>0</v>
      </c>
      <c r="O1339">
        <v>0</v>
      </c>
      <c r="P1339">
        <v>0</v>
      </c>
      <c r="Q1339">
        <v>0</v>
      </c>
    </row>
    <row r="1340" spans="1:17" x14ac:dyDescent="0.25">
      <c r="A1340" t="s">
        <v>14091</v>
      </c>
      <c r="B1340" t="s">
        <v>73</v>
      </c>
      <c r="C1340" t="s">
        <v>158</v>
      </c>
      <c r="D1340" t="s">
        <v>526</v>
      </c>
      <c r="E1340" t="s">
        <v>563</v>
      </c>
      <c r="F1340" t="s">
        <v>394</v>
      </c>
      <c r="G1340">
        <v>0</v>
      </c>
      <c r="H1340">
        <v>0</v>
      </c>
      <c r="I1340">
        <v>0</v>
      </c>
      <c r="J1340">
        <v>0</v>
      </c>
      <c r="K1340">
        <v>0</v>
      </c>
      <c r="L1340">
        <v>0</v>
      </c>
      <c r="M1340">
        <v>0</v>
      </c>
      <c r="N1340">
        <v>11</v>
      </c>
      <c r="O1340">
        <v>11</v>
      </c>
      <c r="P1340">
        <v>0</v>
      </c>
      <c r="Q1340">
        <v>0</v>
      </c>
    </row>
    <row r="1341" spans="1:17" x14ac:dyDescent="0.25">
      <c r="A1341" t="s">
        <v>14092</v>
      </c>
      <c r="B1341" t="s">
        <v>73</v>
      </c>
      <c r="C1341" t="s">
        <v>158</v>
      </c>
      <c r="D1341" t="s">
        <v>526</v>
      </c>
      <c r="E1341" t="s">
        <v>563</v>
      </c>
      <c r="F1341" t="s">
        <v>395</v>
      </c>
      <c r="G1341">
        <v>0</v>
      </c>
      <c r="H1341">
        <v>0</v>
      </c>
      <c r="I1341">
        <v>0</v>
      </c>
      <c r="J1341">
        <v>0</v>
      </c>
      <c r="K1341">
        <v>0</v>
      </c>
      <c r="L1341">
        <v>0</v>
      </c>
      <c r="M1341">
        <v>0</v>
      </c>
      <c r="N1341">
        <v>9</v>
      </c>
      <c r="O1341">
        <v>9</v>
      </c>
      <c r="P1341">
        <v>0</v>
      </c>
      <c r="Q1341">
        <v>0</v>
      </c>
    </row>
    <row r="1342" spans="1:17" x14ac:dyDescent="0.25">
      <c r="A1342" t="s">
        <v>14093</v>
      </c>
      <c r="B1342" t="s">
        <v>73</v>
      </c>
      <c r="C1342" t="s">
        <v>158</v>
      </c>
      <c r="D1342" t="s">
        <v>526</v>
      </c>
      <c r="E1342" t="s">
        <v>563</v>
      </c>
      <c r="F1342" t="s">
        <v>525</v>
      </c>
      <c r="G1342">
        <v>11</v>
      </c>
      <c r="H1342">
        <v>0</v>
      </c>
      <c r="I1342">
        <v>0</v>
      </c>
      <c r="J1342">
        <v>0</v>
      </c>
      <c r="K1342">
        <v>0</v>
      </c>
      <c r="L1342">
        <v>0</v>
      </c>
      <c r="M1342">
        <v>0</v>
      </c>
      <c r="N1342">
        <v>0</v>
      </c>
      <c r="O1342">
        <v>0</v>
      </c>
      <c r="P1342">
        <v>0</v>
      </c>
      <c r="Q1342">
        <v>0</v>
      </c>
    </row>
    <row r="1343" spans="1:17" x14ac:dyDescent="0.25">
      <c r="A1343" t="s">
        <v>22180</v>
      </c>
      <c r="B1343" t="s">
        <v>73</v>
      </c>
      <c r="C1343" t="s">
        <v>158</v>
      </c>
      <c r="D1343" t="s">
        <v>526</v>
      </c>
      <c r="E1343" t="s">
        <v>21471</v>
      </c>
      <c r="F1343" t="s">
        <v>396</v>
      </c>
      <c r="G1343">
        <v>0</v>
      </c>
      <c r="H1343">
        <v>23</v>
      </c>
      <c r="I1343">
        <v>0</v>
      </c>
      <c r="J1343">
        <v>21</v>
      </c>
      <c r="K1343">
        <v>1</v>
      </c>
      <c r="L1343">
        <v>1</v>
      </c>
      <c r="M1343">
        <v>0</v>
      </c>
      <c r="N1343">
        <v>0</v>
      </c>
      <c r="O1343">
        <v>0</v>
      </c>
      <c r="P1343">
        <v>0</v>
      </c>
      <c r="Q1343">
        <v>0</v>
      </c>
    </row>
    <row r="1344" spans="1:17" x14ac:dyDescent="0.25">
      <c r="A1344" t="s">
        <v>22181</v>
      </c>
      <c r="B1344" t="s">
        <v>73</v>
      </c>
      <c r="C1344" t="s">
        <v>158</v>
      </c>
      <c r="D1344" t="s">
        <v>526</v>
      </c>
      <c r="E1344" t="s">
        <v>21471</v>
      </c>
      <c r="F1344" t="s">
        <v>4236</v>
      </c>
      <c r="G1344">
        <v>0</v>
      </c>
      <c r="H1344">
        <v>23</v>
      </c>
      <c r="I1344">
        <v>0</v>
      </c>
      <c r="J1344">
        <v>20</v>
      </c>
      <c r="K1344">
        <v>2</v>
      </c>
      <c r="L1344">
        <v>1</v>
      </c>
      <c r="M1344">
        <v>0</v>
      </c>
      <c r="N1344">
        <v>0</v>
      </c>
      <c r="O1344">
        <v>0</v>
      </c>
      <c r="P1344">
        <v>0</v>
      </c>
      <c r="Q1344">
        <v>0</v>
      </c>
    </row>
    <row r="1345" spans="1:17" x14ac:dyDescent="0.25">
      <c r="A1345" t="s">
        <v>22182</v>
      </c>
      <c r="B1345" t="s">
        <v>73</v>
      </c>
      <c r="C1345" t="s">
        <v>158</v>
      </c>
      <c r="D1345" t="s">
        <v>526</v>
      </c>
      <c r="E1345" t="s">
        <v>21471</v>
      </c>
      <c r="F1345" t="s">
        <v>4238</v>
      </c>
      <c r="G1345">
        <v>0</v>
      </c>
      <c r="H1345">
        <v>0</v>
      </c>
      <c r="I1345">
        <v>0</v>
      </c>
      <c r="J1345">
        <v>0</v>
      </c>
      <c r="K1345">
        <v>0</v>
      </c>
      <c r="L1345">
        <v>0</v>
      </c>
      <c r="M1345">
        <v>23</v>
      </c>
      <c r="N1345">
        <v>0</v>
      </c>
      <c r="O1345">
        <v>0</v>
      </c>
      <c r="P1345">
        <v>0</v>
      </c>
      <c r="Q1345">
        <v>0</v>
      </c>
    </row>
    <row r="1346" spans="1:17" x14ac:dyDescent="0.25">
      <c r="A1346" t="s">
        <v>22183</v>
      </c>
      <c r="B1346" t="s">
        <v>73</v>
      </c>
      <c r="C1346" t="s">
        <v>158</v>
      </c>
      <c r="D1346" t="s">
        <v>526</v>
      </c>
      <c r="E1346" t="s">
        <v>21471</v>
      </c>
      <c r="F1346" t="s">
        <v>397</v>
      </c>
      <c r="G1346">
        <v>0</v>
      </c>
      <c r="H1346">
        <v>23</v>
      </c>
      <c r="I1346">
        <v>0</v>
      </c>
      <c r="J1346">
        <v>20</v>
      </c>
      <c r="K1346">
        <v>2</v>
      </c>
      <c r="L1346">
        <v>1</v>
      </c>
      <c r="M1346">
        <v>0</v>
      </c>
      <c r="N1346">
        <v>0</v>
      </c>
      <c r="O1346">
        <v>0</v>
      </c>
      <c r="P1346">
        <v>0</v>
      </c>
      <c r="Q1346">
        <v>0</v>
      </c>
    </row>
    <row r="1347" spans="1:17" x14ac:dyDescent="0.25">
      <c r="A1347" t="s">
        <v>22184</v>
      </c>
      <c r="B1347" t="s">
        <v>73</v>
      </c>
      <c r="C1347" t="s">
        <v>158</v>
      </c>
      <c r="D1347" t="s">
        <v>526</v>
      </c>
      <c r="E1347" t="s">
        <v>21471</v>
      </c>
      <c r="F1347" t="s">
        <v>398</v>
      </c>
      <c r="G1347">
        <v>0</v>
      </c>
      <c r="H1347">
        <v>23</v>
      </c>
      <c r="I1347">
        <v>0</v>
      </c>
      <c r="J1347">
        <v>20</v>
      </c>
      <c r="K1347">
        <v>2</v>
      </c>
      <c r="L1347">
        <v>1</v>
      </c>
      <c r="M1347">
        <v>0</v>
      </c>
      <c r="N1347">
        <v>0</v>
      </c>
      <c r="O1347">
        <v>0</v>
      </c>
      <c r="P1347">
        <v>0</v>
      </c>
      <c r="Q1347">
        <v>0</v>
      </c>
    </row>
    <row r="1348" spans="1:17" x14ac:dyDescent="0.25">
      <c r="A1348" t="s">
        <v>22185</v>
      </c>
      <c r="B1348" t="s">
        <v>73</v>
      </c>
      <c r="C1348" t="s">
        <v>158</v>
      </c>
      <c r="D1348" t="s">
        <v>526</v>
      </c>
      <c r="E1348" t="s">
        <v>21471</v>
      </c>
      <c r="F1348" t="s">
        <v>4242</v>
      </c>
      <c r="G1348">
        <v>0</v>
      </c>
      <c r="H1348">
        <v>0</v>
      </c>
      <c r="I1348">
        <v>0</v>
      </c>
      <c r="J1348">
        <v>0</v>
      </c>
      <c r="K1348">
        <v>0</v>
      </c>
      <c r="L1348">
        <v>0</v>
      </c>
      <c r="M1348">
        <v>23</v>
      </c>
      <c r="N1348">
        <v>0</v>
      </c>
      <c r="O1348">
        <v>0</v>
      </c>
      <c r="P1348">
        <v>0</v>
      </c>
      <c r="Q1348">
        <v>0</v>
      </c>
    </row>
    <row r="1349" spans="1:17" x14ac:dyDescent="0.25">
      <c r="A1349" t="s">
        <v>22186</v>
      </c>
      <c r="B1349" t="s">
        <v>73</v>
      </c>
      <c r="C1349" t="s">
        <v>158</v>
      </c>
      <c r="D1349" t="s">
        <v>526</v>
      </c>
      <c r="E1349" t="s">
        <v>21471</v>
      </c>
      <c r="F1349" t="s">
        <v>399</v>
      </c>
      <c r="G1349">
        <v>0</v>
      </c>
      <c r="H1349">
        <v>23</v>
      </c>
      <c r="I1349">
        <v>0</v>
      </c>
      <c r="J1349">
        <v>21</v>
      </c>
      <c r="K1349">
        <v>1</v>
      </c>
      <c r="L1349">
        <v>1</v>
      </c>
      <c r="M1349">
        <v>0</v>
      </c>
      <c r="N1349">
        <v>0</v>
      </c>
      <c r="O1349">
        <v>0</v>
      </c>
      <c r="P1349">
        <v>0</v>
      </c>
      <c r="Q1349">
        <v>0</v>
      </c>
    </row>
    <row r="1350" spans="1:17" x14ac:dyDescent="0.25">
      <c r="A1350" t="s">
        <v>22187</v>
      </c>
      <c r="B1350" t="s">
        <v>73</v>
      </c>
      <c r="C1350" t="s">
        <v>158</v>
      </c>
      <c r="D1350" t="s">
        <v>526</v>
      </c>
      <c r="E1350" t="s">
        <v>21471</v>
      </c>
      <c r="F1350" t="s">
        <v>4245</v>
      </c>
      <c r="G1350">
        <v>0</v>
      </c>
      <c r="H1350">
        <v>0</v>
      </c>
      <c r="I1350">
        <v>0</v>
      </c>
      <c r="J1350">
        <v>0</v>
      </c>
      <c r="K1350">
        <v>0</v>
      </c>
      <c r="L1350">
        <v>0</v>
      </c>
      <c r="M1350">
        <v>23</v>
      </c>
      <c r="N1350">
        <v>0</v>
      </c>
      <c r="O1350">
        <v>0</v>
      </c>
      <c r="P1350">
        <v>0</v>
      </c>
      <c r="Q1350">
        <v>0</v>
      </c>
    </row>
    <row r="1351" spans="1:17" x14ac:dyDescent="0.25">
      <c r="A1351" t="s">
        <v>22188</v>
      </c>
      <c r="B1351" t="s">
        <v>73</v>
      </c>
      <c r="C1351" t="s">
        <v>158</v>
      </c>
      <c r="D1351" t="s">
        <v>526</v>
      </c>
      <c r="E1351" t="s">
        <v>21471</v>
      </c>
      <c r="F1351" t="s">
        <v>394</v>
      </c>
      <c r="G1351">
        <v>0</v>
      </c>
      <c r="H1351">
        <v>0</v>
      </c>
      <c r="I1351">
        <v>0</v>
      </c>
      <c r="J1351">
        <v>0</v>
      </c>
      <c r="K1351">
        <v>0</v>
      </c>
      <c r="L1351">
        <v>0</v>
      </c>
      <c r="M1351">
        <v>0</v>
      </c>
      <c r="N1351">
        <v>23</v>
      </c>
      <c r="O1351">
        <v>22</v>
      </c>
      <c r="P1351">
        <v>0</v>
      </c>
      <c r="Q1351">
        <v>1</v>
      </c>
    </row>
    <row r="1352" spans="1:17" x14ac:dyDescent="0.25">
      <c r="A1352" t="s">
        <v>22189</v>
      </c>
      <c r="B1352" t="s">
        <v>73</v>
      </c>
      <c r="C1352" t="s">
        <v>158</v>
      </c>
      <c r="D1352" t="s">
        <v>526</v>
      </c>
      <c r="E1352" t="s">
        <v>21471</v>
      </c>
      <c r="F1352" t="s">
        <v>395</v>
      </c>
      <c r="G1352">
        <v>0</v>
      </c>
      <c r="H1352">
        <v>0</v>
      </c>
      <c r="I1352">
        <v>0</v>
      </c>
      <c r="J1352">
        <v>0</v>
      </c>
      <c r="K1352">
        <v>0</v>
      </c>
      <c r="L1352">
        <v>0</v>
      </c>
      <c r="M1352">
        <v>0</v>
      </c>
      <c r="N1352">
        <v>22</v>
      </c>
      <c r="O1352">
        <v>21</v>
      </c>
      <c r="P1352">
        <v>0</v>
      </c>
      <c r="Q1352">
        <v>1</v>
      </c>
    </row>
    <row r="1353" spans="1:17" x14ac:dyDescent="0.25">
      <c r="A1353" t="s">
        <v>22190</v>
      </c>
      <c r="B1353" t="s">
        <v>73</v>
      </c>
      <c r="C1353" t="s">
        <v>158</v>
      </c>
      <c r="D1353" t="s">
        <v>526</v>
      </c>
      <c r="E1353" t="s">
        <v>21471</v>
      </c>
      <c r="F1353" t="s">
        <v>525</v>
      </c>
      <c r="G1353">
        <v>23</v>
      </c>
      <c r="H1353">
        <v>0</v>
      </c>
      <c r="I1353">
        <v>0</v>
      </c>
      <c r="J1353">
        <v>0</v>
      </c>
      <c r="K1353">
        <v>0</v>
      </c>
      <c r="L1353">
        <v>0</v>
      </c>
      <c r="M1353">
        <v>0</v>
      </c>
      <c r="N1353">
        <v>0</v>
      </c>
      <c r="O1353">
        <v>0</v>
      </c>
      <c r="P1353">
        <v>0</v>
      </c>
      <c r="Q1353">
        <v>0</v>
      </c>
    </row>
    <row r="1354" spans="1:17" x14ac:dyDescent="0.25">
      <c r="A1354" t="s">
        <v>14094</v>
      </c>
      <c r="B1354" t="s">
        <v>73</v>
      </c>
      <c r="C1354" t="s">
        <v>158</v>
      </c>
      <c r="D1354" t="s">
        <v>527</v>
      </c>
      <c r="E1354" t="s">
        <v>563</v>
      </c>
      <c r="F1354" t="s">
        <v>528</v>
      </c>
      <c r="G1354">
        <v>0</v>
      </c>
      <c r="H1354">
        <v>0</v>
      </c>
      <c r="I1354">
        <v>0</v>
      </c>
      <c r="J1354">
        <v>0</v>
      </c>
      <c r="K1354">
        <v>0</v>
      </c>
      <c r="L1354">
        <v>0</v>
      </c>
      <c r="M1354">
        <v>0</v>
      </c>
      <c r="N1354">
        <v>2</v>
      </c>
      <c r="O1354">
        <v>2</v>
      </c>
      <c r="P1354">
        <v>0</v>
      </c>
      <c r="Q1354">
        <v>0</v>
      </c>
    </row>
    <row r="1355" spans="1:17" x14ac:dyDescent="0.25">
      <c r="A1355" t="s">
        <v>14095</v>
      </c>
      <c r="B1355" t="s">
        <v>73</v>
      </c>
      <c r="C1355" t="s">
        <v>158</v>
      </c>
      <c r="D1355" t="s">
        <v>527</v>
      </c>
      <c r="E1355" t="s">
        <v>563</v>
      </c>
      <c r="F1355" t="s">
        <v>525</v>
      </c>
      <c r="G1355">
        <v>2</v>
      </c>
      <c r="H1355">
        <v>0</v>
      </c>
      <c r="I1355">
        <v>0</v>
      </c>
      <c r="J1355">
        <v>0</v>
      </c>
      <c r="K1355">
        <v>0</v>
      </c>
      <c r="L1355">
        <v>0</v>
      </c>
      <c r="M1355">
        <v>0</v>
      </c>
      <c r="N1355">
        <v>0</v>
      </c>
      <c r="O1355">
        <v>0</v>
      </c>
      <c r="P1355">
        <v>0</v>
      </c>
      <c r="Q1355">
        <v>0</v>
      </c>
    </row>
    <row r="1356" spans="1:17" x14ac:dyDescent="0.25">
      <c r="A1356" t="s">
        <v>22191</v>
      </c>
      <c r="B1356" t="s">
        <v>73</v>
      </c>
      <c r="C1356" t="s">
        <v>158</v>
      </c>
      <c r="D1356" t="s">
        <v>527</v>
      </c>
      <c r="E1356" t="s">
        <v>21471</v>
      </c>
      <c r="F1356" t="s">
        <v>528</v>
      </c>
      <c r="G1356">
        <v>0</v>
      </c>
      <c r="H1356">
        <v>0</v>
      </c>
      <c r="I1356">
        <v>0</v>
      </c>
      <c r="J1356">
        <v>0</v>
      </c>
      <c r="K1356">
        <v>0</v>
      </c>
      <c r="L1356">
        <v>0</v>
      </c>
      <c r="M1356">
        <v>0</v>
      </c>
      <c r="N1356">
        <v>6</v>
      </c>
      <c r="O1356">
        <v>5</v>
      </c>
      <c r="P1356">
        <v>1</v>
      </c>
      <c r="Q1356">
        <v>0</v>
      </c>
    </row>
    <row r="1357" spans="1:17" x14ac:dyDescent="0.25">
      <c r="A1357" t="s">
        <v>22192</v>
      </c>
      <c r="B1357" t="s">
        <v>73</v>
      </c>
      <c r="C1357" t="s">
        <v>158</v>
      </c>
      <c r="D1357" t="s">
        <v>527</v>
      </c>
      <c r="E1357" t="s">
        <v>21471</v>
      </c>
      <c r="F1357" t="s">
        <v>525</v>
      </c>
      <c r="G1357">
        <v>6</v>
      </c>
      <c r="H1357">
        <v>0</v>
      </c>
      <c r="I1357">
        <v>0</v>
      </c>
      <c r="J1357">
        <v>0</v>
      </c>
      <c r="K1357">
        <v>0</v>
      </c>
      <c r="L1357">
        <v>0</v>
      </c>
      <c r="M1357">
        <v>0</v>
      </c>
      <c r="N1357">
        <v>0</v>
      </c>
      <c r="O1357">
        <v>0</v>
      </c>
      <c r="P1357">
        <v>0</v>
      </c>
      <c r="Q1357">
        <v>0</v>
      </c>
    </row>
    <row r="1358" spans="1:17" x14ac:dyDescent="0.25">
      <c r="A1358" t="s">
        <v>14096</v>
      </c>
      <c r="B1358" t="s">
        <v>73</v>
      </c>
      <c r="C1358" t="s">
        <v>159</v>
      </c>
      <c r="D1358" t="s">
        <v>529</v>
      </c>
      <c r="E1358" t="s">
        <v>563</v>
      </c>
      <c r="F1358" t="s">
        <v>525</v>
      </c>
      <c r="G1358">
        <v>1</v>
      </c>
      <c r="H1358">
        <v>0</v>
      </c>
      <c r="I1358">
        <v>0</v>
      </c>
      <c r="J1358">
        <v>0</v>
      </c>
      <c r="K1358">
        <v>0</v>
      </c>
      <c r="L1358">
        <v>0</v>
      </c>
      <c r="M1358">
        <v>0</v>
      </c>
      <c r="N1358">
        <v>0</v>
      </c>
      <c r="O1358">
        <v>0</v>
      </c>
      <c r="P1358">
        <v>0</v>
      </c>
      <c r="Q1358">
        <v>0</v>
      </c>
    </row>
    <row r="1359" spans="1:17" x14ac:dyDescent="0.25">
      <c r="A1359" t="s">
        <v>22193</v>
      </c>
      <c r="B1359" t="s">
        <v>73</v>
      </c>
      <c r="C1359" t="s">
        <v>159</v>
      </c>
      <c r="D1359" t="s">
        <v>529</v>
      </c>
      <c r="E1359" t="s">
        <v>21471</v>
      </c>
      <c r="F1359" t="s">
        <v>525</v>
      </c>
      <c r="G1359">
        <v>4</v>
      </c>
      <c r="H1359">
        <v>0</v>
      </c>
      <c r="I1359">
        <v>0</v>
      </c>
      <c r="J1359">
        <v>0</v>
      </c>
      <c r="K1359">
        <v>0</v>
      </c>
      <c r="L1359">
        <v>0</v>
      </c>
      <c r="M1359">
        <v>0</v>
      </c>
      <c r="N1359">
        <v>0</v>
      </c>
      <c r="O1359">
        <v>0</v>
      </c>
      <c r="P1359">
        <v>0</v>
      </c>
      <c r="Q1359">
        <v>0</v>
      </c>
    </row>
    <row r="1360" spans="1:17" x14ac:dyDescent="0.25">
      <c r="A1360" t="s">
        <v>14097</v>
      </c>
      <c r="B1360" t="s">
        <v>73</v>
      </c>
      <c r="C1360" t="s">
        <v>159</v>
      </c>
      <c r="D1360" t="s">
        <v>526</v>
      </c>
      <c r="E1360" t="s">
        <v>563</v>
      </c>
      <c r="F1360" t="s">
        <v>396</v>
      </c>
      <c r="G1360">
        <v>0</v>
      </c>
      <c r="H1360">
        <v>7</v>
      </c>
      <c r="I1360">
        <v>0</v>
      </c>
      <c r="J1360">
        <v>7</v>
      </c>
      <c r="K1360">
        <v>0</v>
      </c>
      <c r="L1360">
        <v>0</v>
      </c>
      <c r="M1360">
        <v>0</v>
      </c>
      <c r="N1360">
        <v>0</v>
      </c>
      <c r="O1360">
        <v>0</v>
      </c>
      <c r="P1360">
        <v>0</v>
      </c>
      <c r="Q1360">
        <v>0</v>
      </c>
    </row>
    <row r="1361" spans="1:17" x14ac:dyDescent="0.25">
      <c r="A1361" t="s">
        <v>14098</v>
      </c>
      <c r="B1361" t="s">
        <v>73</v>
      </c>
      <c r="C1361" t="s">
        <v>159</v>
      </c>
      <c r="D1361" t="s">
        <v>526</v>
      </c>
      <c r="E1361" t="s">
        <v>563</v>
      </c>
      <c r="F1361" t="s">
        <v>4236</v>
      </c>
      <c r="G1361">
        <v>0</v>
      </c>
      <c r="H1361">
        <v>7</v>
      </c>
      <c r="I1361">
        <v>0</v>
      </c>
      <c r="J1361">
        <v>7</v>
      </c>
      <c r="K1361">
        <v>0</v>
      </c>
      <c r="L1361">
        <v>0</v>
      </c>
      <c r="M1361">
        <v>0</v>
      </c>
      <c r="N1361">
        <v>0</v>
      </c>
      <c r="O1361">
        <v>0</v>
      </c>
      <c r="P1361">
        <v>0</v>
      </c>
      <c r="Q1361">
        <v>0</v>
      </c>
    </row>
    <row r="1362" spans="1:17" x14ac:dyDescent="0.25">
      <c r="A1362" t="s">
        <v>14099</v>
      </c>
      <c r="B1362" t="s">
        <v>73</v>
      </c>
      <c r="C1362" t="s">
        <v>159</v>
      </c>
      <c r="D1362" t="s">
        <v>526</v>
      </c>
      <c r="E1362" t="s">
        <v>563</v>
      </c>
      <c r="F1362" t="s">
        <v>4238</v>
      </c>
      <c r="G1362">
        <v>0</v>
      </c>
      <c r="H1362">
        <v>0</v>
      </c>
      <c r="I1362">
        <v>0</v>
      </c>
      <c r="J1362">
        <v>0</v>
      </c>
      <c r="K1362">
        <v>0</v>
      </c>
      <c r="L1362">
        <v>0</v>
      </c>
      <c r="M1362">
        <v>7</v>
      </c>
      <c r="N1362">
        <v>0</v>
      </c>
      <c r="O1362">
        <v>0</v>
      </c>
      <c r="P1362">
        <v>0</v>
      </c>
      <c r="Q1362">
        <v>0</v>
      </c>
    </row>
    <row r="1363" spans="1:17" x14ac:dyDescent="0.25">
      <c r="A1363" t="s">
        <v>15064</v>
      </c>
      <c r="B1363" t="s">
        <v>73</v>
      </c>
      <c r="C1363" t="s">
        <v>159</v>
      </c>
      <c r="D1363" t="s">
        <v>526</v>
      </c>
      <c r="E1363" t="s">
        <v>563</v>
      </c>
      <c r="F1363" t="s">
        <v>397</v>
      </c>
      <c r="G1363">
        <v>0</v>
      </c>
      <c r="H1363">
        <v>7</v>
      </c>
      <c r="I1363">
        <v>0</v>
      </c>
      <c r="J1363">
        <v>7</v>
      </c>
      <c r="K1363">
        <v>0</v>
      </c>
      <c r="L1363">
        <v>0</v>
      </c>
      <c r="M1363">
        <v>0</v>
      </c>
      <c r="N1363">
        <v>0</v>
      </c>
      <c r="O1363">
        <v>0</v>
      </c>
      <c r="P1363">
        <v>0</v>
      </c>
      <c r="Q1363">
        <v>0</v>
      </c>
    </row>
    <row r="1364" spans="1:17" x14ac:dyDescent="0.25">
      <c r="A1364" t="s">
        <v>15065</v>
      </c>
      <c r="B1364" t="s">
        <v>73</v>
      </c>
      <c r="C1364" t="s">
        <v>159</v>
      </c>
      <c r="D1364" t="s">
        <v>526</v>
      </c>
      <c r="E1364" t="s">
        <v>563</v>
      </c>
      <c r="F1364" t="s">
        <v>398</v>
      </c>
      <c r="G1364">
        <v>0</v>
      </c>
      <c r="H1364">
        <v>7</v>
      </c>
      <c r="I1364">
        <v>0</v>
      </c>
      <c r="J1364">
        <v>7</v>
      </c>
      <c r="K1364">
        <v>0</v>
      </c>
      <c r="L1364">
        <v>0</v>
      </c>
      <c r="M1364">
        <v>0</v>
      </c>
      <c r="N1364">
        <v>0</v>
      </c>
      <c r="O1364">
        <v>0</v>
      </c>
      <c r="P1364">
        <v>0</v>
      </c>
      <c r="Q1364">
        <v>0</v>
      </c>
    </row>
    <row r="1365" spans="1:17" x14ac:dyDescent="0.25">
      <c r="A1365" t="s">
        <v>15066</v>
      </c>
      <c r="B1365" t="s">
        <v>73</v>
      </c>
      <c r="C1365" t="s">
        <v>159</v>
      </c>
      <c r="D1365" t="s">
        <v>526</v>
      </c>
      <c r="E1365" t="s">
        <v>563</v>
      </c>
      <c r="F1365" t="s">
        <v>4242</v>
      </c>
      <c r="G1365">
        <v>0</v>
      </c>
      <c r="H1365">
        <v>0</v>
      </c>
      <c r="I1365">
        <v>0</v>
      </c>
      <c r="J1365">
        <v>0</v>
      </c>
      <c r="K1365">
        <v>0</v>
      </c>
      <c r="L1365">
        <v>0</v>
      </c>
      <c r="M1365">
        <v>7</v>
      </c>
      <c r="N1365">
        <v>0</v>
      </c>
      <c r="O1365">
        <v>0</v>
      </c>
      <c r="P1365">
        <v>0</v>
      </c>
      <c r="Q1365">
        <v>0</v>
      </c>
    </row>
    <row r="1366" spans="1:17" x14ac:dyDescent="0.25">
      <c r="A1366" t="s">
        <v>15067</v>
      </c>
      <c r="B1366" t="s">
        <v>73</v>
      </c>
      <c r="C1366" t="s">
        <v>159</v>
      </c>
      <c r="D1366" t="s">
        <v>526</v>
      </c>
      <c r="E1366" t="s">
        <v>563</v>
      </c>
      <c r="F1366" t="s">
        <v>399</v>
      </c>
      <c r="G1366">
        <v>0</v>
      </c>
      <c r="H1366">
        <v>7</v>
      </c>
      <c r="I1366">
        <v>0</v>
      </c>
      <c r="J1366">
        <v>7</v>
      </c>
      <c r="K1366">
        <v>0</v>
      </c>
      <c r="L1366">
        <v>0</v>
      </c>
      <c r="M1366">
        <v>0</v>
      </c>
      <c r="N1366">
        <v>0</v>
      </c>
      <c r="O1366">
        <v>0</v>
      </c>
      <c r="P1366">
        <v>0</v>
      </c>
      <c r="Q1366">
        <v>0</v>
      </c>
    </row>
    <row r="1367" spans="1:17" x14ac:dyDescent="0.25">
      <c r="A1367" t="s">
        <v>15068</v>
      </c>
      <c r="B1367" t="s">
        <v>73</v>
      </c>
      <c r="C1367" t="s">
        <v>159</v>
      </c>
      <c r="D1367" t="s">
        <v>526</v>
      </c>
      <c r="E1367" t="s">
        <v>563</v>
      </c>
      <c r="F1367" t="s">
        <v>4245</v>
      </c>
      <c r="G1367">
        <v>0</v>
      </c>
      <c r="H1367">
        <v>0</v>
      </c>
      <c r="I1367">
        <v>0</v>
      </c>
      <c r="J1367">
        <v>0</v>
      </c>
      <c r="K1367">
        <v>0</v>
      </c>
      <c r="L1367">
        <v>0</v>
      </c>
      <c r="M1367">
        <v>7</v>
      </c>
      <c r="N1367">
        <v>0</v>
      </c>
      <c r="O1367">
        <v>0</v>
      </c>
      <c r="P1367">
        <v>0</v>
      </c>
      <c r="Q1367">
        <v>0</v>
      </c>
    </row>
    <row r="1368" spans="1:17" x14ac:dyDescent="0.25">
      <c r="A1368" t="s">
        <v>15069</v>
      </c>
      <c r="B1368" t="s">
        <v>73</v>
      </c>
      <c r="C1368" t="s">
        <v>159</v>
      </c>
      <c r="D1368" t="s">
        <v>526</v>
      </c>
      <c r="E1368" t="s">
        <v>563</v>
      </c>
      <c r="F1368" t="s">
        <v>394</v>
      </c>
      <c r="G1368">
        <v>0</v>
      </c>
      <c r="H1368">
        <v>0</v>
      </c>
      <c r="I1368">
        <v>0</v>
      </c>
      <c r="J1368">
        <v>0</v>
      </c>
      <c r="K1368">
        <v>0</v>
      </c>
      <c r="L1368">
        <v>0</v>
      </c>
      <c r="M1368">
        <v>0</v>
      </c>
      <c r="N1368">
        <v>7</v>
      </c>
      <c r="O1368">
        <v>7</v>
      </c>
      <c r="P1368">
        <v>0</v>
      </c>
      <c r="Q1368">
        <v>0</v>
      </c>
    </row>
    <row r="1369" spans="1:17" x14ac:dyDescent="0.25">
      <c r="A1369" t="s">
        <v>15070</v>
      </c>
      <c r="B1369" t="s">
        <v>73</v>
      </c>
      <c r="C1369" t="s">
        <v>159</v>
      </c>
      <c r="D1369" t="s">
        <v>526</v>
      </c>
      <c r="E1369" t="s">
        <v>563</v>
      </c>
      <c r="F1369" t="s">
        <v>395</v>
      </c>
      <c r="G1369">
        <v>0</v>
      </c>
      <c r="H1369">
        <v>0</v>
      </c>
      <c r="I1369">
        <v>0</v>
      </c>
      <c r="J1369">
        <v>0</v>
      </c>
      <c r="K1369">
        <v>0</v>
      </c>
      <c r="L1369">
        <v>0</v>
      </c>
      <c r="M1369">
        <v>0</v>
      </c>
      <c r="N1369">
        <v>7</v>
      </c>
      <c r="O1369">
        <v>7</v>
      </c>
      <c r="P1369">
        <v>0</v>
      </c>
      <c r="Q1369">
        <v>0</v>
      </c>
    </row>
    <row r="1370" spans="1:17" x14ac:dyDescent="0.25">
      <c r="A1370" t="s">
        <v>22194</v>
      </c>
      <c r="B1370" t="s">
        <v>73</v>
      </c>
      <c r="C1370" t="s">
        <v>224</v>
      </c>
      <c r="D1370" t="s">
        <v>526</v>
      </c>
      <c r="E1370" t="s">
        <v>21471</v>
      </c>
      <c r="F1370" t="s">
        <v>4245</v>
      </c>
      <c r="G1370">
        <v>0</v>
      </c>
      <c r="H1370">
        <v>0</v>
      </c>
      <c r="I1370">
        <v>0</v>
      </c>
      <c r="J1370">
        <v>0</v>
      </c>
      <c r="K1370">
        <v>0</v>
      </c>
      <c r="L1370">
        <v>0</v>
      </c>
      <c r="M1370">
        <v>58</v>
      </c>
      <c r="N1370">
        <v>0</v>
      </c>
      <c r="O1370">
        <v>0</v>
      </c>
      <c r="P1370">
        <v>0</v>
      </c>
      <c r="Q1370">
        <v>0</v>
      </c>
    </row>
    <row r="1371" spans="1:17" x14ac:dyDescent="0.25">
      <c r="A1371" t="s">
        <v>22195</v>
      </c>
      <c r="B1371" t="s">
        <v>73</v>
      </c>
      <c r="C1371" t="s">
        <v>224</v>
      </c>
      <c r="D1371" t="s">
        <v>526</v>
      </c>
      <c r="E1371" t="s">
        <v>21471</v>
      </c>
      <c r="F1371" t="s">
        <v>394</v>
      </c>
      <c r="G1371">
        <v>0</v>
      </c>
      <c r="H1371">
        <v>0</v>
      </c>
      <c r="I1371">
        <v>0</v>
      </c>
      <c r="J1371">
        <v>0</v>
      </c>
      <c r="K1371">
        <v>0</v>
      </c>
      <c r="L1371">
        <v>0</v>
      </c>
      <c r="M1371">
        <v>0</v>
      </c>
      <c r="N1371">
        <v>55</v>
      </c>
      <c r="O1371">
        <v>55</v>
      </c>
      <c r="P1371">
        <v>0</v>
      </c>
      <c r="Q1371">
        <v>0</v>
      </c>
    </row>
    <row r="1372" spans="1:17" x14ac:dyDescent="0.25">
      <c r="A1372" t="s">
        <v>22196</v>
      </c>
      <c r="B1372" t="s">
        <v>73</v>
      </c>
      <c r="C1372" t="s">
        <v>224</v>
      </c>
      <c r="D1372" t="s">
        <v>526</v>
      </c>
      <c r="E1372" t="s">
        <v>21471</v>
      </c>
      <c r="F1372" t="s">
        <v>395</v>
      </c>
      <c r="G1372">
        <v>0</v>
      </c>
      <c r="H1372">
        <v>0</v>
      </c>
      <c r="I1372">
        <v>0</v>
      </c>
      <c r="J1372">
        <v>0</v>
      </c>
      <c r="K1372">
        <v>0</v>
      </c>
      <c r="L1372">
        <v>0</v>
      </c>
      <c r="M1372">
        <v>0</v>
      </c>
      <c r="N1372">
        <v>50</v>
      </c>
      <c r="O1372">
        <v>50</v>
      </c>
      <c r="P1372">
        <v>0</v>
      </c>
      <c r="Q1372">
        <v>0</v>
      </c>
    </row>
    <row r="1373" spans="1:17" x14ac:dyDescent="0.25">
      <c r="A1373" t="s">
        <v>22197</v>
      </c>
      <c r="B1373" t="s">
        <v>73</v>
      </c>
      <c r="C1373" t="s">
        <v>224</v>
      </c>
      <c r="D1373" t="s">
        <v>526</v>
      </c>
      <c r="E1373" t="s">
        <v>21471</v>
      </c>
      <c r="F1373" t="s">
        <v>525</v>
      </c>
      <c r="G1373">
        <v>58</v>
      </c>
      <c r="H1373">
        <v>0</v>
      </c>
      <c r="I1373">
        <v>0</v>
      </c>
      <c r="J1373">
        <v>0</v>
      </c>
      <c r="K1373">
        <v>0</v>
      </c>
      <c r="L1373">
        <v>0</v>
      </c>
      <c r="M1373">
        <v>0</v>
      </c>
      <c r="N1373">
        <v>0</v>
      </c>
      <c r="O1373">
        <v>0</v>
      </c>
      <c r="P1373">
        <v>0</v>
      </c>
      <c r="Q1373">
        <v>0</v>
      </c>
    </row>
    <row r="1374" spans="1:17" x14ac:dyDescent="0.25">
      <c r="A1374" t="s">
        <v>17946</v>
      </c>
      <c r="B1374" t="s">
        <v>73</v>
      </c>
      <c r="C1374" t="s">
        <v>224</v>
      </c>
      <c r="D1374" t="s">
        <v>527</v>
      </c>
      <c r="E1374" t="s">
        <v>563</v>
      </c>
      <c r="F1374" t="s">
        <v>528</v>
      </c>
      <c r="G1374">
        <v>0</v>
      </c>
      <c r="H1374">
        <v>0</v>
      </c>
      <c r="I1374">
        <v>0</v>
      </c>
      <c r="J1374">
        <v>0</v>
      </c>
      <c r="K1374">
        <v>0</v>
      </c>
      <c r="L1374">
        <v>0</v>
      </c>
      <c r="M1374">
        <v>0</v>
      </c>
      <c r="N1374">
        <v>6</v>
      </c>
      <c r="O1374">
        <v>5</v>
      </c>
      <c r="P1374">
        <v>1</v>
      </c>
      <c r="Q1374">
        <v>0</v>
      </c>
    </row>
    <row r="1375" spans="1:17" x14ac:dyDescent="0.25">
      <c r="A1375" t="s">
        <v>17947</v>
      </c>
      <c r="B1375" t="s">
        <v>73</v>
      </c>
      <c r="C1375" t="s">
        <v>224</v>
      </c>
      <c r="D1375" t="s">
        <v>527</v>
      </c>
      <c r="E1375" t="s">
        <v>563</v>
      </c>
      <c r="F1375" t="s">
        <v>525</v>
      </c>
      <c r="G1375">
        <v>6</v>
      </c>
      <c r="H1375">
        <v>0</v>
      </c>
      <c r="I1375">
        <v>0</v>
      </c>
      <c r="J1375">
        <v>0</v>
      </c>
      <c r="K1375">
        <v>0</v>
      </c>
      <c r="L1375">
        <v>0</v>
      </c>
      <c r="M1375">
        <v>0</v>
      </c>
      <c r="N1375">
        <v>0</v>
      </c>
      <c r="O1375">
        <v>0</v>
      </c>
      <c r="P1375">
        <v>0</v>
      </c>
      <c r="Q1375">
        <v>0</v>
      </c>
    </row>
    <row r="1376" spans="1:17" x14ac:dyDescent="0.25">
      <c r="A1376" t="s">
        <v>22198</v>
      </c>
      <c r="B1376" t="s">
        <v>73</v>
      </c>
      <c r="C1376" t="s">
        <v>224</v>
      </c>
      <c r="D1376" t="s">
        <v>527</v>
      </c>
      <c r="E1376" t="s">
        <v>21471</v>
      </c>
      <c r="F1376" t="s">
        <v>528</v>
      </c>
      <c r="G1376">
        <v>0</v>
      </c>
      <c r="H1376">
        <v>0</v>
      </c>
      <c r="I1376">
        <v>0</v>
      </c>
      <c r="J1376">
        <v>0</v>
      </c>
      <c r="K1376">
        <v>0</v>
      </c>
      <c r="L1376">
        <v>0</v>
      </c>
      <c r="M1376">
        <v>0</v>
      </c>
      <c r="N1376">
        <v>5</v>
      </c>
      <c r="O1376">
        <v>3</v>
      </c>
      <c r="P1376">
        <v>2</v>
      </c>
      <c r="Q1376">
        <v>0</v>
      </c>
    </row>
    <row r="1377" spans="1:17" x14ac:dyDescent="0.25">
      <c r="A1377" t="s">
        <v>22199</v>
      </c>
      <c r="B1377" t="s">
        <v>73</v>
      </c>
      <c r="C1377" t="s">
        <v>224</v>
      </c>
      <c r="D1377" t="s">
        <v>527</v>
      </c>
      <c r="E1377" t="s">
        <v>21471</v>
      </c>
      <c r="F1377" t="s">
        <v>525</v>
      </c>
      <c r="G1377">
        <v>5</v>
      </c>
      <c r="H1377">
        <v>0</v>
      </c>
      <c r="I1377">
        <v>0</v>
      </c>
      <c r="J1377">
        <v>0</v>
      </c>
      <c r="K1377">
        <v>0</v>
      </c>
      <c r="L1377">
        <v>0</v>
      </c>
      <c r="M1377">
        <v>0</v>
      </c>
      <c r="N1377">
        <v>0</v>
      </c>
      <c r="O1377">
        <v>0</v>
      </c>
      <c r="P1377">
        <v>0</v>
      </c>
      <c r="Q1377">
        <v>0</v>
      </c>
    </row>
    <row r="1378" spans="1:17" x14ac:dyDescent="0.25">
      <c r="A1378" t="s">
        <v>17948</v>
      </c>
      <c r="B1378" t="s">
        <v>73</v>
      </c>
      <c r="C1378" t="s">
        <v>224</v>
      </c>
      <c r="D1378" t="s">
        <v>12971</v>
      </c>
      <c r="E1378" t="s">
        <v>563</v>
      </c>
      <c r="F1378" t="s">
        <v>525</v>
      </c>
      <c r="G1378">
        <v>1</v>
      </c>
      <c r="H1378">
        <v>0</v>
      </c>
      <c r="I1378">
        <v>0</v>
      </c>
      <c r="J1378">
        <v>0</v>
      </c>
      <c r="K1378">
        <v>0</v>
      </c>
      <c r="L1378">
        <v>0</v>
      </c>
      <c r="M1378">
        <v>0</v>
      </c>
      <c r="N1378">
        <v>0</v>
      </c>
      <c r="O1378">
        <v>0</v>
      </c>
      <c r="P1378">
        <v>0</v>
      </c>
      <c r="Q1378">
        <v>0</v>
      </c>
    </row>
    <row r="1379" spans="1:17" x14ac:dyDescent="0.25">
      <c r="A1379" t="s">
        <v>22200</v>
      </c>
      <c r="B1379" t="s">
        <v>73</v>
      </c>
      <c r="C1379" t="s">
        <v>225</v>
      </c>
      <c r="D1379" t="s">
        <v>529</v>
      </c>
      <c r="E1379" t="s">
        <v>21471</v>
      </c>
      <c r="F1379" t="s">
        <v>525</v>
      </c>
      <c r="G1379">
        <v>1</v>
      </c>
      <c r="H1379">
        <v>0</v>
      </c>
      <c r="I1379">
        <v>0</v>
      </c>
      <c r="J1379">
        <v>0</v>
      </c>
      <c r="K1379">
        <v>0</v>
      </c>
      <c r="L1379">
        <v>0</v>
      </c>
      <c r="M1379">
        <v>0</v>
      </c>
      <c r="N1379">
        <v>0</v>
      </c>
      <c r="O1379">
        <v>0</v>
      </c>
      <c r="P1379">
        <v>0</v>
      </c>
      <c r="Q1379">
        <v>0</v>
      </c>
    </row>
    <row r="1380" spans="1:17" x14ac:dyDescent="0.25">
      <c r="A1380" t="s">
        <v>17949</v>
      </c>
      <c r="B1380" t="s">
        <v>73</v>
      </c>
      <c r="C1380" t="s">
        <v>225</v>
      </c>
      <c r="D1380" t="s">
        <v>526</v>
      </c>
      <c r="E1380" t="s">
        <v>563</v>
      </c>
      <c r="F1380" t="s">
        <v>396</v>
      </c>
      <c r="G1380">
        <v>0</v>
      </c>
      <c r="H1380">
        <v>2</v>
      </c>
      <c r="I1380">
        <v>0</v>
      </c>
      <c r="J1380">
        <v>2</v>
      </c>
      <c r="K1380">
        <v>0</v>
      </c>
      <c r="L1380">
        <v>0</v>
      </c>
      <c r="M1380">
        <v>0</v>
      </c>
      <c r="N1380">
        <v>0</v>
      </c>
      <c r="O1380">
        <v>0</v>
      </c>
      <c r="P1380">
        <v>0</v>
      </c>
      <c r="Q1380">
        <v>0</v>
      </c>
    </row>
    <row r="1381" spans="1:17" x14ac:dyDescent="0.25">
      <c r="A1381" t="s">
        <v>17950</v>
      </c>
      <c r="B1381" t="s">
        <v>73</v>
      </c>
      <c r="C1381" t="s">
        <v>225</v>
      </c>
      <c r="D1381" t="s">
        <v>526</v>
      </c>
      <c r="E1381" t="s">
        <v>563</v>
      </c>
      <c r="F1381" t="s">
        <v>4236</v>
      </c>
      <c r="G1381">
        <v>0</v>
      </c>
      <c r="H1381">
        <v>2</v>
      </c>
      <c r="I1381">
        <v>0</v>
      </c>
      <c r="J1381">
        <v>2</v>
      </c>
      <c r="K1381">
        <v>0</v>
      </c>
      <c r="L1381">
        <v>0</v>
      </c>
      <c r="M1381">
        <v>0</v>
      </c>
      <c r="N1381">
        <v>0</v>
      </c>
      <c r="O1381">
        <v>0</v>
      </c>
      <c r="P1381">
        <v>0</v>
      </c>
      <c r="Q1381">
        <v>0</v>
      </c>
    </row>
    <row r="1382" spans="1:17" x14ac:dyDescent="0.25">
      <c r="A1382" t="s">
        <v>17951</v>
      </c>
      <c r="B1382" t="s">
        <v>73</v>
      </c>
      <c r="C1382" t="s">
        <v>225</v>
      </c>
      <c r="D1382" t="s">
        <v>526</v>
      </c>
      <c r="E1382" t="s">
        <v>563</v>
      </c>
      <c r="F1382" t="s">
        <v>4238</v>
      </c>
      <c r="G1382">
        <v>0</v>
      </c>
      <c r="H1382">
        <v>0</v>
      </c>
      <c r="I1382">
        <v>0</v>
      </c>
      <c r="J1382">
        <v>0</v>
      </c>
      <c r="K1382">
        <v>0</v>
      </c>
      <c r="L1382">
        <v>0</v>
      </c>
      <c r="M1382">
        <v>2</v>
      </c>
      <c r="N1382">
        <v>0</v>
      </c>
      <c r="O1382">
        <v>0</v>
      </c>
      <c r="P1382">
        <v>0</v>
      </c>
      <c r="Q1382">
        <v>0</v>
      </c>
    </row>
    <row r="1383" spans="1:17" x14ac:dyDescent="0.25">
      <c r="A1383" t="s">
        <v>17952</v>
      </c>
      <c r="B1383" t="s">
        <v>73</v>
      </c>
      <c r="C1383" t="s">
        <v>225</v>
      </c>
      <c r="D1383" t="s">
        <v>526</v>
      </c>
      <c r="E1383" t="s">
        <v>563</v>
      </c>
      <c r="F1383" t="s">
        <v>397</v>
      </c>
      <c r="G1383">
        <v>0</v>
      </c>
      <c r="H1383">
        <v>2</v>
      </c>
      <c r="I1383">
        <v>0</v>
      </c>
      <c r="J1383">
        <v>2</v>
      </c>
      <c r="K1383">
        <v>0</v>
      </c>
      <c r="L1383">
        <v>0</v>
      </c>
      <c r="M1383">
        <v>0</v>
      </c>
      <c r="N1383">
        <v>0</v>
      </c>
      <c r="O1383">
        <v>0</v>
      </c>
      <c r="P1383">
        <v>0</v>
      </c>
      <c r="Q1383">
        <v>0</v>
      </c>
    </row>
    <row r="1384" spans="1:17" x14ac:dyDescent="0.25">
      <c r="A1384" t="s">
        <v>17953</v>
      </c>
      <c r="B1384" t="s">
        <v>73</v>
      </c>
      <c r="C1384" t="s">
        <v>225</v>
      </c>
      <c r="D1384" t="s">
        <v>526</v>
      </c>
      <c r="E1384" t="s">
        <v>563</v>
      </c>
      <c r="F1384" t="s">
        <v>398</v>
      </c>
      <c r="G1384">
        <v>0</v>
      </c>
      <c r="H1384">
        <v>2</v>
      </c>
      <c r="I1384">
        <v>0</v>
      </c>
      <c r="J1384">
        <v>2</v>
      </c>
      <c r="K1384">
        <v>0</v>
      </c>
      <c r="L1384">
        <v>0</v>
      </c>
      <c r="M1384">
        <v>0</v>
      </c>
      <c r="N1384">
        <v>0</v>
      </c>
      <c r="O1384">
        <v>0</v>
      </c>
      <c r="P1384">
        <v>0</v>
      </c>
      <c r="Q1384">
        <v>0</v>
      </c>
    </row>
    <row r="1385" spans="1:17" x14ac:dyDescent="0.25">
      <c r="A1385" t="s">
        <v>17954</v>
      </c>
      <c r="B1385" t="s">
        <v>73</v>
      </c>
      <c r="C1385" t="s">
        <v>225</v>
      </c>
      <c r="D1385" t="s">
        <v>526</v>
      </c>
      <c r="E1385" t="s">
        <v>563</v>
      </c>
      <c r="F1385" t="s">
        <v>4242</v>
      </c>
      <c r="G1385">
        <v>0</v>
      </c>
      <c r="H1385">
        <v>0</v>
      </c>
      <c r="I1385">
        <v>0</v>
      </c>
      <c r="J1385">
        <v>0</v>
      </c>
      <c r="K1385">
        <v>0</v>
      </c>
      <c r="L1385">
        <v>0</v>
      </c>
      <c r="M1385">
        <v>2</v>
      </c>
      <c r="N1385">
        <v>0</v>
      </c>
      <c r="O1385">
        <v>0</v>
      </c>
      <c r="P1385">
        <v>0</v>
      </c>
      <c r="Q1385">
        <v>0</v>
      </c>
    </row>
    <row r="1386" spans="1:17" x14ac:dyDescent="0.25">
      <c r="A1386" t="s">
        <v>17955</v>
      </c>
      <c r="B1386" t="s">
        <v>73</v>
      </c>
      <c r="C1386" t="s">
        <v>225</v>
      </c>
      <c r="D1386" t="s">
        <v>526</v>
      </c>
      <c r="E1386" t="s">
        <v>563</v>
      </c>
      <c r="F1386" t="s">
        <v>399</v>
      </c>
      <c r="G1386">
        <v>0</v>
      </c>
      <c r="H1386">
        <v>2</v>
      </c>
      <c r="I1386">
        <v>0</v>
      </c>
      <c r="J1386">
        <v>2</v>
      </c>
      <c r="K1386">
        <v>0</v>
      </c>
      <c r="L1386">
        <v>0</v>
      </c>
      <c r="M1386">
        <v>0</v>
      </c>
      <c r="N1386">
        <v>0</v>
      </c>
      <c r="O1386">
        <v>0</v>
      </c>
      <c r="P1386">
        <v>0</v>
      </c>
      <c r="Q1386">
        <v>0</v>
      </c>
    </row>
    <row r="1387" spans="1:17" x14ac:dyDescent="0.25">
      <c r="A1387" t="s">
        <v>17956</v>
      </c>
      <c r="B1387" t="s">
        <v>73</v>
      </c>
      <c r="C1387" t="s">
        <v>225</v>
      </c>
      <c r="D1387" t="s">
        <v>526</v>
      </c>
      <c r="E1387" t="s">
        <v>563</v>
      </c>
      <c r="F1387" t="s">
        <v>4245</v>
      </c>
      <c r="G1387">
        <v>0</v>
      </c>
      <c r="H1387">
        <v>0</v>
      </c>
      <c r="I1387">
        <v>0</v>
      </c>
      <c r="J1387">
        <v>0</v>
      </c>
      <c r="K1387">
        <v>0</v>
      </c>
      <c r="L1387">
        <v>0</v>
      </c>
      <c r="M1387">
        <v>2</v>
      </c>
      <c r="N1387">
        <v>0</v>
      </c>
      <c r="O1387">
        <v>0</v>
      </c>
      <c r="P1387">
        <v>0</v>
      </c>
      <c r="Q1387">
        <v>0</v>
      </c>
    </row>
    <row r="1388" spans="1:17" x14ac:dyDescent="0.25">
      <c r="A1388" t="s">
        <v>17957</v>
      </c>
      <c r="B1388" t="s">
        <v>73</v>
      </c>
      <c r="C1388" t="s">
        <v>225</v>
      </c>
      <c r="D1388" t="s">
        <v>526</v>
      </c>
      <c r="E1388" t="s">
        <v>563</v>
      </c>
      <c r="F1388" t="s">
        <v>394</v>
      </c>
      <c r="G1388">
        <v>0</v>
      </c>
      <c r="H1388">
        <v>0</v>
      </c>
      <c r="I1388">
        <v>0</v>
      </c>
      <c r="J1388">
        <v>0</v>
      </c>
      <c r="K1388">
        <v>0</v>
      </c>
      <c r="L1388">
        <v>0</v>
      </c>
      <c r="M1388">
        <v>0</v>
      </c>
      <c r="N1388">
        <v>2</v>
      </c>
      <c r="O1388">
        <v>2</v>
      </c>
      <c r="P1388">
        <v>0</v>
      </c>
      <c r="Q1388">
        <v>0</v>
      </c>
    </row>
    <row r="1389" spans="1:17" x14ac:dyDescent="0.25">
      <c r="A1389" t="s">
        <v>17958</v>
      </c>
      <c r="B1389" t="s">
        <v>73</v>
      </c>
      <c r="C1389" t="s">
        <v>225</v>
      </c>
      <c r="D1389" t="s">
        <v>526</v>
      </c>
      <c r="E1389" t="s">
        <v>563</v>
      </c>
      <c r="F1389" t="s">
        <v>395</v>
      </c>
      <c r="G1389">
        <v>0</v>
      </c>
      <c r="H1389">
        <v>0</v>
      </c>
      <c r="I1389">
        <v>0</v>
      </c>
      <c r="J1389">
        <v>0</v>
      </c>
      <c r="K1389">
        <v>0</v>
      </c>
      <c r="L1389">
        <v>0</v>
      </c>
      <c r="M1389">
        <v>0</v>
      </c>
      <c r="N1389">
        <v>2</v>
      </c>
      <c r="O1389">
        <v>2</v>
      </c>
      <c r="P1389">
        <v>0</v>
      </c>
      <c r="Q1389">
        <v>0</v>
      </c>
    </row>
    <row r="1390" spans="1:17" x14ac:dyDescent="0.25">
      <c r="A1390" t="s">
        <v>17959</v>
      </c>
      <c r="B1390" t="s">
        <v>73</v>
      </c>
      <c r="C1390" t="s">
        <v>225</v>
      </c>
      <c r="D1390" t="s">
        <v>526</v>
      </c>
      <c r="E1390" t="s">
        <v>563</v>
      </c>
      <c r="F1390" t="s">
        <v>525</v>
      </c>
      <c r="G1390">
        <v>2</v>
      </c>
      <c r="H1390">
        <v>0</v>
      </c>
      <c r="I1390">
        <v>0</v>
      </c>
      <c r="J1390">
        <v>0</v>
      </c>
      <c r="K1390">
        <v>0</v>
      </c>
      <c r="L1390">
        <v>0</v>
      </c>
      <c r="M1390">
        <v>0</v>
      </c>
      <c r="N1390">
        <v>0</v>
      </c>
      <c r="O1390">
        <v>0</v>
      </c>
      <c r="P1390">
        <v>0</v>
      </c>
      <c r="Q1390">
        <v>0</v>
      </c>
    </row>
    <row r="1391" spans="1:17" x14ac:dyDescent="0.25">
      <c r="A1391" t="s">
        <v>22201</v>
      </c>
      <c r="B1391" t="s">
        <v>73</v>
      </c>
      <c r="C1391" t="s">
        <v>225</v>
      </c>
      <c r="D1391" t="s">
        <v>526</v>
      </c>
      <c r="E1391" t="s">
        <v>21471</v>
      </c>
      <c r="F1391" t="s">
        <v>396</v>
      </c>
      <c r="G1391">
        <v>0</v>
      </c>
      <c r="H1391">
        <v>5</v>
      </c>
      <c r="I1391">
        <v>1</v>
      </c>
      <c r="J1391">
        <v>4</v>
      </c>
      <c r="K1391">
        <v>0</v>
      </c>
      <c r="L1391">
        <v>0</v>
      </c>
      <c r="M1391">
        <v>0</v>
      </c>
      <c r="N1391">
        <v>0</v>
      </c>
      <c r="O1391">
        <v>0</v>
      </c>
      <c r="P1391">
        <v>0</v>
      </c>
      <c r="Q1391">
        <v>0</v>
      </c>
    </row>
    <row r="1392" spans="1:17" x14ac:dyDescent="0.25">
      <c r="A1392" t="s">
        <v>22202</v>
      </c>
      <c r="B1392" t="s">
        <v>73</v>
      </c>
      <c r="C1392" t="s">
        <v>225</v>
      </c>
      <c r="D1392" t="s">
        <v>526</v>
      </c>
      <c r="E1392" t="s">
        <v>21471</v>
      </c>
      <c r="F1392" t="s">
        <v>4236</v>
      </c>
      <c r="G1392">
        <v>0</v>
      </c>
      <c r="H1392">
        <v>5</v>
      </c>
      <c r="I1392">
        <v>1</v>
      </c>
      <c r="J1392">
        <v>4</v>
      </c>
      <c r="K1392">
        <v>0</v>
      </c>
      <c r="L1392">
        <v>0</v>
      </c>
      <c r="M1392">
        <v>0</v>
      </c>
      <c r="N1392">
        <v>0</v>
      </c>
      <c r="O1392">
        <v>0</v>
      </c>
      <c r="P1392">
        <v>0</v>
      </c>
      <c r="Q1392">
        <v>0</v>
      </c>
    </row>
    <row r="1393" spans="1:17" x14ac:dyDescent="0.25">
      <c r="A1393" t="s">
        <v>22203</v>
      </c>
      <c r="B1393" t="s">
        <v>73</v>
      </c>
      <c r="C1393" t="s">
        <v>225</v>
      </c>
      <c r="D1393" t="s">
        <v>526</v>
      </c>
      <c r="E1393" t="s">
        <v>21471</v>
      </c>
      <c r="F1393" t="s">
        <v>4238</v>
      </c>
      <c r="G1393">
        <v>0</v>
      </c>
      <c r="H1393">
        <v>0</v>
      </c>
      <c r="I1393">
        <v>0</v>
      </c>
      <c r="J1393">
        <v>0</v>
      </c>
      <c r="K1393">
        <v>0</v>
      </c>
      <c r="L1393">
        <v>0</v>
      </c>
      <c r="M1393">
        <v>5</v>
      </c>
      <c r="N1393">
        <v>0</v>
      </c>
      <c r="O1393">
        <v>0</v>
      </c>
      <c r="P1393">
        <v>0</v>
      </c>
      <c r="Q1393">
        <v>0</v>
      </c>
    </row>
    <row r="1394" spans="1:17" x14ac:dyDescent="0.25">
      <c r="A1394" t="s">
        <v>22204</v>
      </c>
      <c r="B1394" t="s">
        <v>73</v>
      </c>
      <c r="C1394" t="s">
        <v>225</v>
      </c>
      <c r="D1394" t="s">
        <v>526</v>
      </c>
      <c r="E1394" t="s">
        <v>21471</v>
      </c>
      <c r="F1394" t="s">
        <v>397</v>
      </c>
      <c r="G1394">
        <v>0</v>
      </c>
      <c r="H1394">
        <v>5</v>
      </c>
      <c r="I1394">
        <v>1</v>
      </c>
      <c r="J1394">
        <v>4</v>
      </c>
      <c r="K1394">
        <v>0</v>
      </c>
      <c r="L1394">
        <v>0</v>
      </c>
      <c r="M1394">
        <v>0</v>
      </c>
      <c r="N1394">
        <v>0</v>
      </c>
      <c r="O1394">
        <v>0</v>
      </c>
      <c r="P1394">
        <v>0</v>
      </c>
      <c r="Q1394">
        <v>0</v>
      </c>
    </row>
    <row r="1395" spans="1:17" x14ac:dyDescent="0.25">
      <c r="A1395" t="s">
        <v>15877</v>
      </c>
      <c r="B1395" t="s">
        <v>74</v>
      </c>
      <c r="C1395" t="s">
        <v>114</v>
      </c>
      <c r="D1395" t="s">
        <v>526</v>
      </c>
      <c r="E1395" t="s">
        <v>563</v>
      </c>
      <c r="F1395" t="s">
        <v>395</v>
      </c>
      <c r="G1395">
        <v>0</v>
      </c>
      <c r="H1395">
        <v>0</v>
      </c>
      <c r="I1395">
        <v>0</v>
      </c>
      <c r="J1395">
        <v>0</v>
      </c>
      <c r="K1395">
        <v>0</v>
      </c>
      <c r="L1395">
        <v>0</v>
      </c>
      <c r="M1395">
        <v>0</v>
      </c>
      <c r="N1395">
        <v>9</v>
      </c>
      <c r="O1395">
        <v>8</v>
      </c>
      <c r="P1395">
        <v>1</v>
      </c>
      <c r="Q1395">
        <v>0</v>
      </c>
    </row>
    <row r="1396" spans="1:17" x14ac:dyDescent="0.25">
      <c r="A1396" t="s">
        <v>15878</v>
      </c>
      <c r="B1396" t="s">
        <v>74</v>
      </c>
      <c r="C1396" t="s">
        <v>114</v>
      </c>
      <c r="D1396" t="s">
        <v>526</v>
      </c>
      <c r="E1396" t="s">
        <v>563</v>
      </c>
      <c r="F1396" t="s">
        <v>525</v>
      </c>
      <c r="G1396">
        <v>16</v>
      </c>
      <c r="H1396">
        <v>0</v>
      </c>
      <c r="I1396">
        <v>0</v>
      </c>
      <c r="J1396">
        <v>0</v>
      </c>
      <c r="K1396">
        <v>0</v>
      </c>
      <c r="L1396">
        <v>0</v>
      </c>
      <c r="M1396">
        <v>0</v>
      </c>
      <c r="N1396">
        <v>0</v>
      </c>
      <c r="O1396">
        <v>0</v>
      </c>
      <c r="P1396">
        <v>0</v>
      </c>
      <c r="Q1396">
        <v>0</v>
      </c>
    </row>
    <row r="1397" spans="1:17" x14ac:dyDescent="0.25">
      <c r="A1397" t="s">
        <v>22260</v>
      </c>
      <c r="B1397" t="s">
        <v>74</v>
      </c>
      <c r="C1397" t="s">
        <v>176</v>
      </c>
      <c r="D1397" t="s">
        <v>526</v>
      </c>
      <c r="E1397" t="s">
        <v>21471</v>
      </c>
      <c r="F1397" t="s">
        <v>4245</v>
      </c>
      <c r="G1397">
        <v>0</v>
      </c>
      <c r="H1397">
        <v>0</v>
      </c>
      <c r="I1397">
        <v>0</v>
      </c>
      <c r="J1397">
        <v>0</v>
      </c>
      <c r="K1397">
        <v>0</v>
      </c>
      <c r="L1397">
        <v>0</v>
      </c>
      <c r="M1397">
        <v>33</v>
      </c>
      <c r="N1397">
        <v>0</v>
      </c>
      <c r="O1397">
        <v>0</v>
      </c>
      <c r="P1397">
        <v>0</v>
      </c>
      <c r="Q1397">
        <v>0</v>
      </c>
    </row>
    <row r="1398" spans="1:17" x14ac:dyDescent="0.25">
      <c r="A1398" t="s">
        <v>22261</v>
      </c>
      <c r="B1398" t="s">
        <v>74</v>
      </c>
      <c r="C1398" t="s">
        <v>176</v>
      </c>
      <c r="D1398" t="s">
        <v>526</v>
      </c>
      <c r="E1398" t="s">
        <v>21471</v>
      </c>
      <c r="F1398" t="s">
        <v>394</v>
      </c>
      <c r="G1398">
        <v>0</v>
      </c>
      <c r="H1398">
        <v>0</v>
      </c>
      <c r="I1398">
        <v>0</v>
      </c>
      <c r="J1398">
        <v>0</v>
      </c>
      <c r="K1398">
        <v>0</v>
      </c>
      <c r="L1398">
        <v>0</v>
      </c>
      <c r="M1398">
        <v>0</v>
      </c>
      <c r="N1398">
        <v>19</v>
      </c>
      <c r="O1398">
        <v>18</v>
      </c>
      <c r="P1398">
        <v>1</v>
      </c>
      <c r="Q1398">
        <v>0</v>
      </c>
    </row>
    <row r="1399" spans="1:17" x14ac:dyDescent="0.25">
      <c r="A1399" t="s">
        <v>22262</v>
      </c>
      <c r="B1399" t="s">
        <v>74</v>
      </c>
      <c r="C1399" t="s">
        <v>176</v>
      </c>
      <c r="D1399" t="s">
        <v>526</v>
      </c>
      <c r="E1399" t="s">
        <v>21471</v>
      </c>
      <c r="F1399" t="s">
        <v>395</v>
      </c>
      <c r="G1399">
        <v>0</v>
      </c>
      <c r="H1399">
        <v>0</v>
      </c>
      <c r="I1399">
        <v>0</v>
      </c>
      <c r="J1399">
        <v>0</v>
      </c>
      <c r="K1399">
        <v>0</v>
      </c>
      <c r="L1399">
        <v>0</v>
      </c>
      <c r="M1399">
        <v>0</v>
      </c>
      <c r="N1399">
        <v>14</v>
      </c>
      <c r="O1399">
        <v>13</v>
      </c>
      <c r="P1399">
        <v>1</v>
      </c>
      <c r="Q1399">
        <v>0</v>
      </c>
    </row>
    <row r="1400" spans="1:17" x14ac:dyDescent="0.25">
      <c r="A1400" t="s">
        <v>22263</v>
      </c>
      <c r="B1400" t="s">
        <v>74</v>
      </c>
      <c r="C1400" t="s">
        <v>176</v>
      </c>
      <c r="D1400" t="s">
        <v>526</v>
      </c>
      <c r="E1400" t="s">
        <v>21471</v>
      </c>
      <c r="F1400" t="s">
        <v>525</v>
      </c>
      <c r="G1400">
        <v>33</v>
      </c>
      <c r="H1400">
        <v>0</v>
      </c>
      <c r="I1400">
        <v>0</v>
      </c>
      <c r="J1400">
        <v>0</v>
      </c>
      <c r="K1400">
        <v>0</v>
      </c>
      <c r="L1400">
        <v>0</v>
      </c>
      <c r="M1400">
        <v>0</v>
      </c>
      <c r="N1400">
        <v>0</v>
      </c>
      <c r="O1400">
        <v>0</v>
      </c>
      <c r="P1400">
        <v>0</v>
      </c>
      <c r="Q1400">
        <v>0</v>
      </c>
    </row>
    <row r="1401" spans="1:17" x14ac:dyDescent="0.25">
      <c r="A1401" t="s">
        <v>22264</v>
      </c>
      <c r="B1401" t="s">
        <v>74</v>
      </c>
      <c r="C1401" t="s">
        <v>176</v>
      </c>
      <c r="D1401" t="s">
        <v>527</v>
      </c>
      <c r="E1401" t="s">
        <v>21471</v>
      </c>
      <c r="F1401" t="s">
        <v>528</v>
      </c>
      <c r="G1401">
        <v>0</v>
      </c>
      <c r="H1401">
        <v>0</v>
      </c>
      <c r="I1401">
        <v>0</v>
      </c>
      <c r="J1401">
        <v>0</v>
      </c>
      <c r="K1401">
        <v>0</v>
      </c>
      <c r="L1401">
        <v>0</v>
      </c>
      <c r="M1401">
        <v>0</v>
      </c>
      <c r="N1401">
        <v>1</v>
      </c>
      <c r="O1401">
        <v>1</v>
      </c>
      <c r="P1401">
        <v>0</v>
      </c>
      <c r="Q1401">
        <v>0</v>
      </c>
    </row>
    <row r="1402" spans="1:17" x14ac:dyDescent="0.25">
      <c r="A1402" t="s">
        <v>22265</v>
      </c>
      <c r="B1402" t="s">
        <v>74</v>
      </c>
      <c r="C1402" t="s">
        <v>176</v>
      </c>
      <c r="D1402" t="s">
        <v>527</v>
      </c>
      <c r="E1402" t="s">
        <v>21471</v>
      </c>
      <c r="F1402" t="s">
        <v>525</v>
      </c>
      <c r="G1402">
        <v>1</v>
      </c>
      <c r="H1402">
        <v>0</v>
      </c>
      <c r="I1402">
        <v>0</v>
      </c>
      <c r="J1402">
        <v>0</v>
      </c>
      <c r="K1402">
        <v>0</v>
      </c>
      <c r="L1402">
        <v>0</v>
      </c>
      <c r="M1402">
        <v>0</v>
      </c>
      <c r="N1402">
        <v>0</v>
      </c>
      <c r="O1402">
        <v>0</v>
      </c>
      <c r="P1402">
        <v>0</v>
      </c>
      <c r="Q1402">
        <v>0</v>
      </c>
    </row>
    <row r="1403" spans="1:17" x14ac:dyDescent="0.25">
      <c r="A1403" t="s">
        <v>15731</v>
      </c>
      <c r="B1403" t="s">
        <v>74</v>
      </c>
      <c r="C1403" t="s">
        <v>176</v>
      </c>
      <c r="D1403" t="s">
        <v>12971</v>
      </c>
      <c r="E1403" t="s">
        <v>563</v>
      </c>
      <c r="F1403" t="s">
        <v>525</v>
      </c>
      <c r="G1403">
        <v>5</v>
      </c>
      <c r="H1403">
        <v>0</v>
      </c>
      <c r="I1403">
        <v>0</v>
      </c>
      <c r="J1403">
        <v>0</v>
      </c>
      <c r="K1403">
        <v>0</v>
      </c>
      <c r="L1403">
        <v>0</v>
      </c>
      <c r="M1403">
        <v>0</v>
      </c>
      <c r="N1403">
        <v>0</v>
      </c>
      <c r="O1403">
        <v>0</v>
      </c>
      <c r="P1403">
        <v>0</v>
      </c>
      <c r="Q1403">
        <v>0</v>
      </c>
    </row>
    <row r="1404" spans="1:17" x14ac:dyDescent="0.25">
      <c r="A1404" t="s">
        <v>22266</v>
      </c>
      <c r="B1404" t="s">
        <v>74</v>
      </c>
      <c r="C1404" t="s">
        <v>176</v>
      </c>
      <c r="D1404" t="s">
        <v>12971</v>
      </c>
      <c r="E1404" t="s">
        <v>21471</v>
      </c>
      <c r="F1404" t="s">
        <v>525</v>
      </c>
      <c r="G1404">
        <v>6</v>
      </c>
      <c r="H1404">
        <v>0</v>
      </c>
      <c r="I1404">
        <v>0</v>
      </c>
      <c r="J1404">
        <v>0</v>
      </c>
      <c r="K1404">
        <v>0</v>
      </c>
      <c r="L1404">
        <v>0</v>
      </c>
      <c r="M1404">
        <v>0</v>
      </c>
      <c r="N1404">
        <v>0</v>
      </c>
      <c r="O1404">
        <v>0</v>
      </c>
      <c r="P1404">
        <v>0</v>
      </c>
      <c r="Q1404">
        <v>0</v>
      </c>
    </row>
    <row r="1405" spans="1:17" x14ac:dyDescent="0.25">
      <c r="A1405" t="s">
        <v>15732</v>
      </c>
      <c r="B1405" t="s">
        <v>74</v>
      </c>
      <c r="C1405" t="s">
        <v>177</v>
      </c>
      <c r="D1405" t="s">
        <v>529</v>
      </c>
      <c r="E1405" t="s">
        <v>563</v>
      </c>
      <c r="F1405" t="s">
        <v>525</v>
      </c>
      <c r="G1405">
        <v>1</v>
      </c>
      <c r="H1405">
        <v>0</v>
      </c>
      <c r="I1405">
        <v>0</v>
      </c>
      <c r="J1405">
        <v>0</v>
      </c>
      <c r="K1405">
        <v>0</v>
      </c>
      <c r="L1405">
        <v>0</v>
      </c>
      <c r="M1405">
        <v>0</v>
      </c>
      <c r="N1405">
        <v>0</v>
      </c>
      <c r="O1405">
        <v>0</v>
      </c>
      <c r="P1405">
        <v>0</v>
      </c>
      <c r="Q1405">
        <v>0</v>
      </c>
    </row>
    <row r="1406" spans="1:17" x14ac:dyDescent="0.25">
      <c r="A1406" t="s">
        <v>22267</v>
      </c>
      <c r="B1406" t="s">
        <v>74</v>
      </c>
      <c r="C1406" t="s">
        <v>177</v>
      </c>
      <c r="D1406" t="s">
        <v>529</v>
      </c>
      <c r="E1406" t="s">
        <v>21471</v>
      </c>
      <c r="F1406" t="s">
        <v>525</v>
      </c>
      <c r="G1406">
        <v>1</v>
      </c>
      <c r="H1406">
        <v>0</v>
      </c>
      <c r="I1406">
        <v>0</v>
      </c>
      <c r="J1406">
        <v>0</v>
      </c>
      <c r="K1406">
        <v>0</v>
      </c>
      <c r="L1406">
        <v>0</v>
      </c>
      <c r="M1406">
        <v>0</v>
      </c>
      <c r="N1406">
        <v>0</v>
      </c>
      <c r="O1406">
        <v>0</v>
      </c>
      <c r="P1406">
        <v>0</v>
      </c>
      <c r="Q1406">
        <v>0</v>
      </c>
    </row>
    <row r="1407" spans="1:17" x14ac:dyDescent="0.25">
      <c r="A1407" t="s">
        <v>15733</v>
      </c>
      <c r="B1407" t="s">
        <v>74</v>
      </c>
      <c r="C1407" t="s">
        <v>177</v>
      </c>
      <c r="D1407" t="s">
        <v>526</v>
      </c>
      <c r="E1407" t="s">
        <v>563</v>
      </c>
      <c r="F1407" t="s">
        <v>396</v>
      </c>
      <c r="G1407">
        <v>0</v>
      </c>
      <c r="H1407">
        <v>5</v>
      </c>
      <c r="I1407">
        <v>1</v>
      </c>
      <c r="J1407">
        <v>4</v>
      </c>
      <c r="K1407">
        <v>0</v>
      </c>
      <c r="L1407">
        <v>0</v>
      </c>
      <c r="M1407">
        <v>0</v>
      </c>
      <c r="N1407">
        <v>0</v>
      </c>
      <c r="O1407">
        <v>0</v>
      </c>
      <c r="P1407">
        <v>0</v>
      </c>
      <c r="Q1407">
        <v>0</v>
      </c>
    </row>
    <row r="1408" spans="1:17" x14ac:dyDescent="0.25">
      <c r="A1408" t="s">
        <v>15734</v>
      </c>
      <c r="B1408" t="s">
        <v>74</v>
      </c>
      <c r="C1408" t="s">
        <v>177</v>
      </c>
      <c r="D1408" t="s">
        <v>526</v>
      </c>
      <c r="E1408" t="s">
        <v>563</v>
      </c>
      <c r="F1408" t="s">
        <v>4236</v>
      </c>
      <c r="G1408">
        <v>0</v>
      </c>
      <c r="H1408">
        <v>5</v>
      </c>
      <c r="I1408">
        <v>1</v>
      </c>
      <c r="J1408">
        <v>4</v>
      </c>
      <c r="K1408">
        <v>0</v>
      </c>
      <c r="L1408">
        <v>0</v>
      </c>
      <c r="M1408">
        <v>0</v>
      </c>
      <c r="N1408">
        <v>0</v>
      </c>
      <c r="O1408">
        <v>0</v>
      </c>
      <c r="P1408">
        <v>0</v>
      </c>
      <c r="Q1408">
        <v>0</v>
      </c>
    </row>
    <row r="1409" spans="1:17" x14ac:dyDescent="0.25">
      <c r="A1409" t="s">
        <v>15735</v>
      </c>
      <c r="B1409" t="s">
        <v>74</v>
      </c>
      <c r="C1409" t="s">
        <v>177</v>
      </c>
      <c r="D1409" t="s">
        <v>526</v>
      </c>
      <c r="E1409" t="s">
        <v>563</v>
      </c>
      <c r="F1409" t="s">
        <v>4238</v>
      </c>
      <c r="G1409">
        <v>0</v>
      </c>
      <c r="H1409">
        <v>0</v>
      </c>
      <c r="I1409">
        <v>0</v>
      </c>
      <c r="J1409">
        <v>0</v>
      </c>
      <c r="K1409">
        <v>0</v>
      </c>
      <c r="L1409">
        <v>0</v>
      </c>
      <c r="M1409">
        <v>5</v>
      </c>
      <c r="N1409">
        <v>0</v>
      </c>
      <c r="O1409">
        <v>0</v>
      </c>
      <c r="P1409">
        <v>0</v>
      </c>
      <c r="Q1409">
        <v>0</v>
      </c>
    </row>
    <row r="1410" spans="1:17" x14ac:dyDescent="0.25">
      <c r="A1410" t="s">
        <v>15736</v>
      </c>
      <c r="B1410" t="s">
        <v>74</v>
      </c>
      <c r="C1410" t="s">
        <v>177</v>
      </c>
      <c r="D1410" t="s">
        <v>526</v>
      </c>
      <c r="E1410" t="s">
        <v>563</v>
      </c>
      <c r="F1410" t="s">
        <v>397</v>
      </c>
      <c r="G1410">
        <v>0</v>
      </c>
      <c r="H1410">
        <v>5</v>
      </c>
      <c r="I1410">
        <v>1</v>
      </c>
      <c r="J1410">
        <v>4</v>
      </c>
      <c r="K1410">
        <v>0</v>
      </c>
      <c r="L1410">
        <v>0</v>
      </c>
      <c r="M1410">
        <v>0</v>
      </c>
      <c r="N1410">
        <v>0</v>
      </c>
      <c r="O1410">
        <v>0</v>
      </c>
      <c r="P1410">
        <v>0</v>
      </c>
      <c r="Q1410">
        <v>0</v>
      </c>
    </row>
    <row r="1411" spans="1:17" x14ac:dyDescent="0.25">
      <c r="A1411" t="s">
        <v>15737</v>
      </c>
      <c r="B1411" t="s">
        <v>74</v>
      </c>
      <c r="C1411" t="s">
        <v>177</v>
      </c>
      <c r="D1411" t="s">
        <v>526</v>
      </c>
      <c r="E1411" t="s">
        <v>563</v>
      </c>
      <c r="F1411" t="s">
        <v>398</v>
      </c>
      <c r="G1411">
        <v>0</v>
      </c>
      <c r="H1411">
        <v>5</v>
      </c>
      <c r="I1411">
        <v>1</v>
      </c>
      <c r="J1411">
        <v>4</v>
      </c>
      <c r="K1411">
        <v>0</v>
      </c>
      <c r="L1411">
        <v>0</v>
      </c>
      <c r="M1411">
        <v>0</v>
      </c>
      <c r="N1411">
        <v>0</v>
      </c>
      <c r="O1411">
        <v>0</v>
      </c>
      <c r="P1411">
        <v>0</v>
      </c>
      <c r="Q1411">
        <v>0</v>
      </c>
    </row>
    <row r="1412" spans="1:17" x14ac:dyDescent="0.25">
      <c r="A1412" t="s">
        <v>15738</v>
      </c>
      <c r="B1412" t="s">
        <v>74</v>
      </c>
      <c r="C1412" t="s">
        <v>177</v>
      </c>
      <c r="D1412" t="s">
        <v>526</v>
      </c>
      <c r="E1412" t="s">
        <v>563</v>
      </c>
      <c r="F1412" t="s">
        <v>4242</v>
      </c>
      <c r="G1412">
        <v>0</v>
      </c>
      <c r="H1412">
        <v>0</v>
      </c>
      <c r="I1412">
        <v>0</v>
      </c>
      <c r="J1412">
        <v>0</v>
      </c>
      <c r="K1412">
        <v>0</v>
      </c>
      <c r="L1412">
        <v>0</v>
      </c>
      <c r="M1412">
        <v>5</v>
      </c>
      <c r="N1412">
        <v>0</v>
      </c>
      <c r="O1412">
        <v>0</v>
      </c>
      <c r="P1412">
        <v>0</v>
      </c>
      <c r="Q1412">
        <v>0</v>
      </c>
    </row>
    <row r="1413" spans="1:17" x14ac:dyDescent="0.25">
      <c r="A1413" t="s">
        <v>15739</v>
      </c>
      <c r="B1413" t="s">
        <v>74</v>
      </c>
      <c r="C1413" t="s">
        <v>177</v>
      </c>
      <c r="D1413" t="s">
        <v>526</v>
      </c>
      <c r="E1413" t="s">
        <v>563</v>
      </c>
      <c r="F1413" t="s">
        <v>399</v>
      </c>
      <c r="G1413">
        <v>0</v>
      </c>
      <c r="H1413">
        <v>5</v>
      </c>
      <c r="I1413">
        <v>1</v>
      </c>
      <c r="J1413">
        <v>4</v>
      </c>
      <c r="K1413">
        <v>0</v>
      </c>
      <c r="L1413">
        <v>0</v>
      </c>
      <c r="M1413">
        <v>0</v>
      </c>
      <c r="N1413">
        <v>0</v>
      </c>
      <c r="O1413">
        <v>0</v>
      </c>
      <c r="P1413">
        <v>0</v>
      </c>
      <c r="Q1413">
        <v>0</v>
      </c>
    </row>
    <row r="1414" spans="1:17" x14ac:dyDescent="0.25">
      <c r="A1414" t="s">
        <v>18205</v>
      </c>
      <c r="B1414" t="s">
        <v>74</v>
      </c>
      <c r="C1414" t="s">
        <v>177</v>
      </c>
      <c r="D1414" t="s">
        <v>526</v>
      </c>
      <c r="E1414" t="s">
        <v>563</v>
      </c>
      <c r="F1414" t="s">
        <v>4245</v>
      </c>
      <c r="G1414">
        <v>0</v>
      </c>
      <c r="H1414">
        <v>0</v>
      </c>
      <c r="I1414">
        <v>0</v>
      </c>
      <c r="J1414">
        <v>0</v>
      </c>
      <c r="K1414">
        <v>0</v>
      </c>
      <c r="L1414">
        <v>0</v>
      </c>
      <c r="M1414">
        <v>5</v>
      </c>
      <c r="N1414">
        <v>0</v>
      </c>
      <c r="O1414">
        <v>0</v>
      </c>
      <c r="P1414">
        <v>0</v>
      </c>
      <c r="Q1414">
        <v>0</v>
      </c>
    </row>
    <row r="1415" spans="1:17" x14ac:dyDescent="0.25">
      <c r="A1415" t="s">
        <v>18206</v>
      </c>
      <c r="B1415" t="s">
        <v>74</v>
      </c>
      <c r="C1415" t="s">
        <v>177</v>
      </c>
      <c r="D1415" t="s">
        <v>526</v>
      </c>
      <c r="E1415" t="s">
        <v>563</v>
      </c>
      <c r="F1415" t="s">
        <v>394</v>
      </c>
      <c r="G1415">
        <v>0</v>
      </c>
      <c r="H1415">
        <v>0</v>
      </c>
      <c r="I1415">
        <v>0</v>
      </c>
      <c r="J1415">
        <v>0</v>
      </c>
      <c r="K1415">
        <v>0</v>
      </c>
      <c r="L1415">
        <v>0</v>
      </c>
      <c r="M1415">
        <v>0</v>
      </c>
      <c r="N1415">
        <v>3</v>
      </c>
      <c r="O1415">
        <v>3</v>
      </c>
      <c r="P1415">
        <v>0</v>
      </c>
      <c r="Q1415">
        <v>0</v>
      </c>
    </row>
    <row r="1416" spans="1:17" x14ac:dyDescent="0.25">
      <c r="A1416" t="s">
        <v>18207</v>
      </c>
      <c r="B1416" t="s">
        <v>74</v>
      </c>
      <c r="C1416" t="s">
        <v>177</v>
      </c>
      <c r="D1416" t="s">
        <v>526</v>
      </c>
      <c r="E1416" t="s">
        <v>563</v>
      </c>
      <c r="F1416" t="s">
        <v>395</v>
      </c>
      <c r="G1416">
        <v>0</v>
      </c>
      <c r="H1416">
        <v>0</v>
      </c>
      <c r="I1416">
        <v>0</v>
      </c>
      <c r="J1416">
        <v>0</v>
      </c>
      <c r="K1416">
        <v>0</v>
      </c>
      <c r="L1416">
        <v>0</v>
      </c>
      <c r="M1416">
        <v>0</v>
      </c>
      <c r="N1416">
        <v>2</v>
      </c>
      <c r="O1416">
        <v>2</v>
      </c>
      <c r="P1416">
        <v>0</v>
      </c>
      <c r="Q1416">
        <v>0</v>
      </c>
    </row>
    <row r="1417" spans="1:17" x14ac:dyDescent="0.25">
      <c r="A1417" t="s">
        <v>18208</v>
      </c>
      <c r="B1417" t="s">
        <v>74</v>
      </c>
      <c r="C1417" t="s">
        <v>177</v>
      </c>
      <c r="D1417" t="s">
        <v>526</v>
      </c>
      <c r="E1417" t="s">
        <v>563</v>
      </c>
      <c r="F1417" t="s">
        <v>525</v>
      </c>
      <c r="G1417">
        <v>5</v>
      </c>
      <c r="H1417">
        <v>0</v>
      </c>
      <c r="I1417">
        <v>0</v>
      </c>
      <c r="J1417">
        <v>0</v>
      </c>
      <c r="K1417">
        <v>0</v>
      </c>
      <c r="L1417">
        <v>0</v>
      </c>
      <c r="M1417">
        <v>0</v>
      </c>
      <c r="N1417">
        <v>0</v>
      </c>
      <c r="O1417">
        <v>0</v>
      </c>
      <c r="P1417">
        <v>0</v>
      </c>
      <c r="Q1417">
        <v>0</v>
      </c>
    </row>
    <row r="1418" spans="1:17" x14ac:dyDescent="0.25">
      <c r="A1418" t="s">
        <v>22268</v>
      </c>
      <c r="B1418" t="s">
        <v>74</v>
      </c>
      <c r="C1418" t="s">
        <v>177</v>
      </c>
      <c r="D1418" t="s">
        <v>526</v>
      </c>
      <c r="E1418" t="s">
        <v>21471</v>
      </c>
      <c r="F1418" t="s">
        <v>396</v>
      </c>
      <c r="G1418">
        <v>0</v>
      </c>
      <c r="H1418">
        <v>16</v>
      </c>
      <c r="I1418">
        <v>2</v>
      </c>
      <c r="J1418">
        <v>11</v>
      </c>
      <c r="K1418">
        <v>3</v>
      </c>
      <c r="L1418">
        <v>0</v>
      </c>
      <c r="M1418">
        <v>0</v>
      </c>
      <c r="N1418">
        <v>0</v>
      </c>
      <c r="O1418">
        <v>0</v>
      </c>
      <c r="P1418">
        <v>0</v>
      </c>
      <c r="Q1418">
        <v>0</v>
      </c>
    </row>
    <row r="1419" spans="1:17" x14ac:dyDescent="0.25">
      <c r="A1419" t="s">
        <v>22269</v>
      </c>
      <c r="B1419" t="s">
        <v>74</v>
      </c>
      <c r="C1419" t="s">
        <v>177</v>
      </c>
      <c r="D1419" t="s">
        <v>526</v>
      </c>
      <c r="E1419" t="s">
        <v>21471</v>
      </c>
      <c r="F1419" t="s">
        <v>4236</v>
      </c>
      <c r="G1419">
        <v>0</v>
      </c>
      <c r="H1419">
        <v>16</v>
      </c>
      <c r="I1419">
        <v>2</v>
      </c>
      <c r="J1419">
        <v>11</v>
      </c>
      <c r="K1419">
        <v>3</v>
      </c>
      <c r="L1419">
        <v>0</v>
      </c>
      <c r="M1419">
        <v>0</v>
      </c>
      <c r="N1419">
        <v>0</v>
      </c>
      <c r="O1419">
        <v>0</v>
      </c>
      <c r="P1419">
        <v>0</v>
      </c>
      <c r="Q1419">
        <v>0</v>
      </c>
    </row>
    <row r="1420" spans="1:17" x14ac:dyDescent="0.25">
      <c r="A1420" t="s">
        <v>22270</v>
      </c>
      <c r="B1420" t="s">
        <v>74</v>
      </c>
      <c r="C1420" t="s">
        <v>177</v>
      </c>
      <c r="D1420" t="s">
        <v>526</v>
      </c>
      <c r="E1420" t="s">
        <v>21471</v>
      </c>
      <c r="F1420" t="s">
        <v>4238</v>
      </c>
      <c r="G1420">
        <v>0</v>
      </c>
      <c r="H1420">
        <v>0</v>
      </c>
      <c r="I1420">
        <v>0</v>
      </c>
      <c r="J1420">
        <v>0</v>
      </c>
      <c r="K1420">
        <v>0</v>
      </c>
      <c r="L1420">
        <v>0</v>
      </c>
      <c r="M1420">
        <v>16</v>
      </c>
      <c r="N1420">
        <v>0</v>
      </c>
      <c r="O1420">
        <v>0</v>
      </c>
      <c r="P1420">
        <v>0</v>
      </c>
      <c r="Q1420">
        <v>0</v>
      </c>
    </row>
    <row r="1421" spans="1:17" x14ac:dyDescent="0.25">
      <c r="A1421" t="s">
        <v>22271</v>
      </c>
      <c r="B1421" t="s">
        <v>74</v>
      </c>
      <c r="C1421" t="s">
        <v>177</v>
      </c>
      <c r="D1421" t="s">
        <v>526</v>
      </c>
      <c r="E1421" t="s">
        <v>21471</v>
      </c>
      <c r="F1421" t="s">
        <v>397</v>
      </c>
      <c r="G1421">
        <v>0</v>
      </c>
      <c r="H1421">
        <v>16</v>
      </c>
      <c r="I1421">
        <v>2</v>
      </c>
      <c r="J1421">
        <v>11</v>
      </c>
      <c r="K1421">
        <v>3</v>
      </c>
      <c r="L1421">
        <v>0</v>
      </c>
      <c r="M1421">
        <v>0</v>
      </c>
      <c r="N1421">
        <v>0</v>
      </c>
      <c r="O1421">
        <v>0</v>
      </c>
      <c r="P1421">
        <v>0</v>
      </c>
      <c r="Q1421">
        <v>0</v>
      </c>
    </row>
    <row r="1422" spans="1:17" x14ac:dyDescent="0.25">
      <c r="A1422" t="s">
        <v>22272</v>
      </c>
      <c r="B1422" t="s">
        <v>74</v>
      </c>
      <c r="C1422" t="s">
        <v>177</v>
      </c>
      <c r="D1422" t="s">
        <v>526</v>
      </c>
      <c r="E1422" t="s">
        <v>21471</v>
      </c>
      <c r="F1422" t="s">
        <v>398</v>
      </c>
      <c r="G1422">
        <v>0</v>
      </c>
      <c r="H1422">
        <v>16</v>
      </c>
      <c r="I1422">
        <v>2</v>
      </c>
      <c r="J1422">
        <v>11</v>
      </c>
      <c r="K1422">
        <v>3</v>
      </c>
      <c r="L1422">
        <v>0</v>
      </c>
      <c r="M1422">
        <v>0</v>
      </c>
      <c r="N1422">
        <v>0</v>
      </c>
      <c r="O1422">
        <v>0</v>
      </c>
      <c r="P1422">
        <v>0</v>
      </c>
      <c r="Q1422">
        <v>0</v>
      </c>
    </row>
    <row r="1423" spans="1:17" x14ac:dyDescent="0.25">
      <c r="A1423" t="s">
        <v>22273</v>
      </c>
      <c r="B1423" t="s">
        <v>74</v>
      </c>
      <c r="C1423" t="s">
        <v>177</v>
      </c>
      <c r="D1423" t="s">
        <v>526</v>
      </c>
      <c r="E1423" t="s">
        <v>21471</v>
      </c>
      <c r="F1423" t="s">
        <v>4242</v>
      </c>
      <c r="G1423">
        <v>0</v>
      </c>
      <c r="H1423">
        <v>0</v>
      </c>
      <c r="I1423">
        <v>0</v>
      </c>
      <c r="J1423">
        <v>0</v>
      </c>
      <c r="K1423">
        <v>0</v>
      </c>
      <c r="L1423">
        <v>0</v>
      </c>
      <c r="M1423">
        <v>16</v>
      </c>
      <c r="N1423">
        <v>0</v>
      </c>
      <c r="O1423">
        <v>0</v>
      </c>
      <c r="P1423">
        <v>0</v>
      </c>
      <c r="Q1423">
        <v>0</v>
      </c>
    </row>
    <row r="1424" spans="1:17" x14ac:dyDescent="0.25">
      <c r="A1424" t="s">
        <v>22274</v>
      </c>
      <c r="B1424" t="s">
        <v>74</v>
      </c>
      <c r="C1424" t="s">
        <v>177</v>
      </c>
      <c r="D1424" t="s">
        <v>526</v>
      </c>
      <c r="E1424" t="s">
        <v>21471</v>
      </c>
      <c r="F1424" t="s">
        <v>399</v>
      </c>
      <c r="G1424">
        <v>0</v>
      </c>
      <c r="H1424">
        <v>16</v>
      </c>
      <c r="I1424">
        <v>2</v>
      </c>
      <c r="J1424">
        <v>11</v>
      </c>
      <c r="K1424">
        <v>3</v>
      </c>
      <c r="L1424">
        <v>0</v>
      </c>
      <c r="M1424">
        <v>0</v>
      </c>
      <c r="N1424">
        <v>0</v>
      </c>
      <c r="O1424">
        <v>0</v>
      </c>
      <c r="P1424">
        <v>0</v>
      </c>
      <c r="Q1424">
        <v>0</v>
      </c>
    </row>
    <row r="1425" spans="1:17" x14ac:dyDescent="0.25">
      <c r="A1425" t="s">
        <v>16467</v>
      </c>
      <c r="B1425" t="s">
        <v>73</v>
      </c>
      <c r="C1425" t="s">
        <v>84</v>
      </c>
      <c r="D1425" t="s">
        <v>526</v>
      </c>
      <c r="E1425" t="s">
        <v>563</v>
      </c>
      <c r="F1425" t="s">
        <v>525</v>
      </c>
      <c r="G1425">
        <v>15</v>
      </c>
      <c r="H1425">
        <v>0</v>
      </c>
      <c r="I1425">
        <v>0</v>
      </c>
      <c r="J1425">
        <v>0</v>
      </c>
      <c r="K1425">
        <v>0</v>
      </c>
      <c r="L1425">
        <v>0</v>
      </c>
      <c r="M1425">
        <v>0</v>
      </c>
      <c r="N1425">
        <v>0</v>
      </c>
      <c r="O1425">
        <v>0</v>
      </c>
      <c r="P1425">
        <v>0</v>
      </c>
      <c r="Q1425">
        <v>0</v>
      </c>
    </row>
    <row r="1426" spans="1:17" x14ac:dyDescent="0.25">
      <c r="A1426" t="s">
        <v>22452</v>
      </c>
      <c r="B1426" t="s">
        <v>73</v>
      </c>
      <c r="C1426" t="s">
        <v>84</v>
      </c>
      <c r="D1426" t="s">
        <v>526</v>
      </c>
      <c r="E1426" t="s">
        <v>21471</v>
      </c>
      <c r="F1426" t="s">
        <v>396</v>
      </c>
      <c r="G1426">
        <v>0</v>
      </c>
      <c r="H1426">
        <v>13</v>
      </c>
      <c r="I1426">
        <v>0</v>
      </c>
      <c r="J1426">
        <v>13</v>
      </c>
      <c r="K1426">
        <v>0</v>
      </c>
      <c r="L1426">
        <v>0</v>
      </c>
      <c r="M1426">
        <v>0</v>
      </c>
      <c r="N1426">
        <v>0</v>
      </c>
      <c r="O1426">
        <v>0</v>
      </c>
      <c r="P1426">
        <v>0</v>
      </c>
      <c r="Q1426">
        <v>0</v>
      </c>
    </row>
    <row r="1427" spans="1:17" x14ac:dyDescent="0.25">
      <c r="A1427" t="s">
        <v>22453</v>
      </c>
      <c r="B1427" t="s">
        <v>73</v>
      </c>
      <c r="C1427" t="s">
        <v>84</v>
      </c>
      <c r="D1427" t="s">
        <v>526</v>
      </c>
      <c r="E1427" t="s">
        <v>21471</v>
      </c>
      <c r="F1427" t="s">
        <v>4236</v>
      </c>
      <c r="G1427">
        <v>0</v>
      </c>
      <c r="H1427">
        <v>13</v>
      </c>
      <c r="I1427">
        <v>0</v>
      </c>
      <c r="J1427">
        <v>13</v>
      </c>
      <c r="K1427">
        <v>0</v>
      </c>
      <c r="L1427">
        <v>0</v>
      </c>
      <c r="M1427">
        <v>0</v>
      </c>
      <c r="N1427">
        <v>0</v>
      </c>
      <c r="O1427">
        <v>0</v>
      </c>
      <c r="P1427">
        <v>0</v>
      </c>
      <c r="Q1427">
        <v>0</v>
      </c>
    </row>
    <row r="1428" spans="1:17" x14ac:dyDescent="0.25">
      <c r="A1428" t="s">
        <v>22454</v>
      </c>
      <c r="B1428" t="s">
        <v>73</v>
      </c>
      <c r="C1428" t="s">
        <v>84</v>
      </c>
      <c r="D1428" t="s">
        <v>526</v>
      </c>
      <c r="E1428" t="s">
        <v>21471</v>
      </c>
      <c r="F1428" t="s">
        <v>4238</v>
      </c>
      <c r="G1428">
        <v>0</v>
      </c>
      <c r="H1428">
        <v>0</v>
      </c>
      <c r="I1428">
        <v>0</v>
      </c>
      <c r="J1428">
        <v>0</v>
      </c>
      <c r="K1428">
        <v>0</v>
      </c>
      <c r="L1428">
        <v>0</v>
      </c>
      <c r="M1428">
        <v>13</v>
      </c>
      <c r="N1428">
        <v>0</v>
      </c>
      <c r="O1428">
        <v>0</v>
      </c>
      <c r="P1428">
        <v>0</v>
      </c>
      <c r="Q1428">
        <v>0</v>
      </c>
    </row>
    <row r="1429" spans="1:17" x14ac:dyDescent="0.25">
      <c r="A1429" t="s">
        <v>22455</v>
      </c>
      <c r="B1429" t="s">
        <v>73</v>
      </c>
      <c r="C1429" t="s">
        <v>84</v>
      </c>
      <c r="D1429" t="s">
        <v>526</v>
      </c>
      <c r="E1429" t="s">
        <v>21471</v>
      </c>
      <c r="F1429" t="s">
        <v>397</v>
      </c>
      <c r="G1429">
        <v>0</v>
      </c>
      <c r="H1429">
        <v>13</v>
      </c>
      <c r="I1429">
        <v>0</v>
      </c>
      <c r="J1429">
        <v>13</v>
      </c>
      <c r="K1429">
        <v>0</v>
      </c>
      <c r="L1429">
        <v>0</v>
      </c>
      <c r="M1429">
        <v>0</v>
      </c>
      <c r="N1429">
        <v>0</v>
      </c>
      <c r="O1429">
        <v>0</v>
      </c>
      <c r="P1429">
        <v>0</v>
      </c>
      <c r="Q1429">
        <v>0</v>
      </c>
    </row>
    <row r="1430" spans="1:17" x14ac:dyDescent="0.25">
      <c r="A1430" t="s">
        <v>22456</v>
      </c>
      <c r="B1430" t="s">
        <v>73</v>
      </c>
      <c r="C1430" t="s">
        <v>84</v>
      </c>
      <c r="D1430" t="s">
        <v>526</v>
      </c>
      <c r="E1430" t="s">
        <v>21471</v>
      </c>
      <c r="F1430" t="s">
        <v>398</v>
      </c>
      <c r="G1430">
        <v>0</v>
      </c>
      <c r="H1430">
        <v>13</v>
      </c>
      <c r="I1430">
        <v>0</v>
      </c>
      <c r="J1430">
        <v>13</v>
      </c>
      <c r="K1430">
        <v>0</v>
      </c>
      <c r="L1430">
        <v>0</v>
      </c>
      <c r="M1430">
        <v>0</v>
      </c>
      <c r="N1430">
        <v>0</v>
      </c>
      <c r="O1430">
        <v>0</v>
      </c>
      <c r="P1430">
        <v>0</v>
      </c>
      <c r="Q1430">
        <v>0</v>
      </c>
    </row>
    <row r="1431" spans="1:17" x14ac:dyDescent="0.25">
      <c r="A1431" t="s">
        <v>22457</v>
      </c>
      <c r="B1431" t="s">
        <v>73</v>
      </c>
      <c r="C1431" t="s">
        <v>84</v>
      </c>
      <c r="D1431" t="s">
        <v>526</v>
      </c>
      <c r="E1431" t="s">
        <v>21471</v>
      </c>
      <c r="F1431" t="s">
        <v>4242</v>
      </c>
      <c r="G1431">
        <v>0</v>
      </c>
      <c r="H1431">
        <v>0</v>
      </c>
      <c r="I1431">
        <v>0</v>
      </c>
      <c r="J1431">
        <v>0</v>
      </c>
      <c r="K1431">
        <v>0</v>
      </c>
      <c r="L1431">
        <v>0</v>
      </c>
      <c r="M1431">
        <v>13</v>
      </c>
      <c r="N1431">
        <v>0</v>
      </c>
      <c r="O1431">
        <v>0</v>
      </c>
      <c r="P1431">
        <v>0</v>
      </c>
      <c r="Q1431">
        <v>0</v>
      </c>
    </row>
    <row r="1432" spans="1:17" x14ac:dyDescent="0.25">
      <c r="A1432" t="s">
        <v>22458</v>
      </c>
      <c r="B1432" t="s">
        <v>73</v>
      </c>
      <c r="C1432" t="s">
        <v>84</v>
      </c>
      <c r="D1432" t="s">
        <v>526</v>
      </c>
      <c r="E1432" t="s">
        <v>21471</v>
      </c>
      <c r="F1432" t="s">
        <v>399</v>
      </c>
      <c r="G1432">
        <v>0</v>
      </c>
      <c r="H1432">
        <v>13</v>
      </c>
      <c r="I1432">
        <v>0</v>
      </c>
      <c r="J1432">
        <v>13</v>
      </c>
      <c r="K1432">
        <v>0</v>
      </c>
      <c r="L1432">
        <v>0</v>
      </c>
      <c r="M1432">
        <v>0</v>
      </c>
      <c r="N1432">
        <v>0</v>
      </c>
      <c r="O1432">
        <v>0</v>
      </c>
      <c r="P1432">
        <v>0</v>
      </c>
      <c r="Q1432">
        <v>0</v>
      </c>
    </row>
    <row r="1433" spans="1:17" x14ac:dyDescent="0.25">
      <c r="A1433" t="s">
        <v>22459</v>
      </c>
      <c r="B1433" t="s">
        <v>73</v>
      </c>
      <c r="C1433" t="s">
        <v>84</v>
      </c>
      <c r="D1433" t="s">
        <v>526</v>
      </c>
      <c r="E1433" t="s">
        <v>21471</v>
      </c>
      <c r="F1433" t="s">
        <v>4245</v>
      </c>
      <c r="G1433">
        <v>0</v>
      </c>
      <c r="H1433">
        <v>0</v>
      </c>
      <c r="I1433">
        <v>0</v>
      </c>
      <c r="J1433">
        <v>0</v>
      </c>
      <c r="K1433">
        <v>0</v>
      </c>
      <c r="L1433">
        <v>0</v>
      </c>
      <c r="M1433">
        <v>13</v>
      </c>
      <c r="N1433">
        <v>0</v>
      </c>
      <c r="O1433">
        <v>0</v>
      </c>
      <c r="P1433">
        <v>0</v>
      </c>
      <c r="Q1433">
        <v>0</v>
      </c>
    </row>
    <row r="1434" spans="1:17" x14ac:dyDescent="0.25">
      <c r="A1434" t="s">
        <v>22460</v>
      </c>
      <c r="B1434" t="s">
        <v>73</v>
      </c>
      <c r="C1434" t="s">
        <v>84</v>
      </c>
      <c r="D1434" t="s">
        <v>526</v>
      </c>
      <c r="E1434" t="s">
        <v>21471</v>
      </c>
      <c r="F1434" t="s">
        <v>394</v>
      </c>
      <c r="G1434">
        <v>0</v>
      </c>
      <c r="H1434">
        <v>0</v>
      </c>
      <c r="I1434">
        <v>0</v>
      </c>
      <c r="J1434">
        <v>0</v>
      </c>
      <c r="K1434">
        <v>0</v>
      </c>
      <c r="L1434">
        <v>0</v>
      </c>
      <c r="M1434">
        <v>0</v>
      </c>
      <c r="N1434">
        <v>13</v>
      </c>
      <c r="O1434">
        <v>13</v>
      </c>
      <c r="P1434">
        <v>0</v>
      </c>
      <c r="Q1434">
        <v>0</v>
      </c>
    </row>
    <row r="1435" spans="1:17" x14ac:dyDescent="0.25">
      <c r="A1435" t="s">
        <v>22461</v>
      </c>
      <c r="B1435" t="s">
        <v>73</v>
      </c>
      <c r="C1435" t="s">
        <v>84</v>
      </c>
      <c r="D1435" t="s">
        <v>526</v>
      </c>
      <c r="E1435" t="s">
        <v>21471</v>
      </c>
      <c r="F1435" t="s">
        <v>395</v>
      </c>
      <c r="G1435">
        <v>0</v>
      </c>
      <c r="H1435">
        <v>0</v>
      </c>
      <c r="I1435">
        <v>0</v>
      </c>
      <c r="J1435">
        <v>0</v>
      </c>
      <c r="K1435">
        <v>0</v>
      </c>
      <c r="L1435">
        <v>0</v>
      </c>
      <c r="M1435">
        <v>0</v>
      </c>
      <c r="N1435">
        <v>12</v>
      </c>
      <c r="O1435">
        <v>12</v>
      </c>
      <c r="P1435">
        <v>0</v>
      </c>
      <c r="Q1435">
        <v>0</v>
      </c>
    </row>
    <row r="1436" spans="1:17" x14ac:dyDescent="0.25">
      <c r="A1436" t="s">
        <v>22462</v>
      </c>
      <c r="B1436" t="s">
        <v>73</v>
      </c>
      <c r="C1436" t="s">
        <v>84</v>
      </c>
      <c r="D1436" t="s">
        <v>526</v>
      </c>
      <c r="E1436" t="s">
        <v>21471</v>
      </c>
      <c r="F1436" t="s">
        <v>525</v>
      </c>
      <c r="G1436">
        <v>13</v>
      </c>
      <c r="H1436">
        <v>0</v>
      </c>
      <c r="I1436">
        <v>0</v>
      </c>
      <c r="J1436">
        <v>0</v>
      </c>
      <c r="K1436">
        <v>0</v>
      </c>
      <c r="L1436">
        <v>0</v>
      </c>
      <c r="M1436">
        <v>0</v>
      </c>
      <c r="N1436">
        <v>0</v>
      </c>
      <c r="O1436">
        <v>0</v>
      </c>
      <c r="P1436">
        <v>0</v>
      </c>
      <c r="Q1436">
        <v>0</v>
      </c>
    </row>
    <row r="1437" spans="1:17" x14ac:dyDescent="0.25">
      <c r="A1437" t="s">
        <v>16827</v>
      </c>
      <c r="B1437" t="s">
        <v>73</v>
      </c>
      <c r="C1437" t="s">
        <v>84</v>
      </c>
      <c r="D1437" t="s">
        <v>527</v>
      </c>
      <c r="E1437" t="s">
        <v>563</v>
      </c>
      <c r="F1437" t="s">
        <v>528</v>
      </c>
      <c r="G1437">
        <v>0</v>
      </c>
      <c r="H1437">
        <v>0</v>
      </c>
      <c r="I1437">
        <v>0</v>
      </c>
      <c r="J1437">
        <v>0</v>
      </c>
      <c r="K1437">
        <v>0</v>
      </c>
      <c r="L1437">
        <v>0</v>
      </c>
      <c r="M1437">
        <v>0</v>
      </c>
      <c r="N1437">
        <v>2</v>
      </c>
      <c r="O1437">
        <v>2</v>
      </c>
      <c r="P1437">
        <v>0</v>
      </c>
      <c r="Q1437">
        <v>0</v>
      </c>
    </row>
    <row r="1438" spans="1:17" x14ac:dyDescent="0.25">
      <c r="A1438" t="s">
        <v>16828</v>
      </c>
      <c r="B1438" t="s">
        <v>73</v>
      </c>
      <c r="C1438" t="s">
        <v>84</v>
      </c>
      <c r="D1438" t="s">
        <v>527</v>
      </c>
      <c r="E1438" t="s">
        <v>563</v>
      </c>
      <c r="F1438" t="s">
        <v>525</v>
      </c>
      <c r="G1438">
        <v>2</v>
      </c>
      <c r="H1438">
        <v>0</v>
      </c>
      <c r="I1438">
        <v>0</v>
      </c>
      <c r="J1438">
        <v>0</v>
      </c>
      <c r="K1438">
        <v>0</v>
      </c>
      <c r="L1438">
        <v>0</v>
      </c>
      <c r="M1438">
        <v>0</v>
      </c>
      <c r="N1438">
        <v>0</v>
      </c>
      <c r="O1438">
        <v>0</v>
      </c>
      <c r="P1438">
        <v>0</v>
      </c>
      <c r="Q1438">
        <v>0</v>
      </c>
    </row>
    <row r="1439" spans="1:17" x14ac:dyDescent="0.25">
      <c r="A1439" t="s">
        <v>22463</v>
      </c>
      <c r="B1439" t="s">
        <v>73</v>
      </c>
      <c r="C1439" t="s">
        <v>84</v>
      </c>
      <c r="D1439" t="s">
        <v>12971</v>
      </c>
      <c r="E1439" t="s">
        <v>21471</v>
      </c>
      <c r="F1439" t="s">
        <v>525</v>
      </c>
      <c r="G1439">
        <v>1</v>
      </c>
      <c r="H1439">
        <v>0</v>
      </c>
      <c r="I1439">
        <v>0</v>
      </c>
      <c r="J1439">
        <v>0</v>
      </c>
      <c r="K1439">
        <v>0</v>
      </c>
      <c r="L1439">
        <v>0</v>
      </c>
      <c r="M1439">
        <v>0</v>
      </c>
      <c r="N1439">
        <v>0</v>
      </c>
      <c r="O1439">
        <v>0</v>
      </c>
      <c r="P1439">
        <v>0</v>
      </c>
      <c r="Q1439">
        <v>0</v>
      </c>
    </row>
    <row r="1440" spans="1:17" x14ac:dyDescent="0.25">
      <c r="A1440" t="s">
        <v>16829</v>
      </c>
      <c r="B1440" t="s">
        <v>73</v>
      </c>
      <c r="C1440" t="s">
        <v>85</v>
      </c>
      <c r="D1440" t="s">
        <v>526</v>
      </c>
      <c r="E1440" t="s">
        <v>563</v>
      </c>
      <c r="F1440" t="s">
        <v>396</v>
      </c>
      <c r="G1440">
        <v>0</v>
      </c>
      <c r="H1440">
        <v>6</v>
      </c>
      <c r="I1440">
        <v>0</v>
      </c>
      <c r="J1440">
        <v>6</v>
      </c>
      <c r="K1440">
        <v>0</v>
      </c>
      <c r="L1440">
        <v>0</v>
      </c>
      <c r="M1440">
        <v>0</v>
      </c>
      <c r="N1440">
        <v>0</v>
      </c>
      <c r="O1440">
        <v>0</v>
      </c>
      <c r="P1440">
        <v>0</v>
      </c>
      <c r="Q1440">
        <v>0</v>
      </c>
    </row>
    <row r="1441" spans="1:17" x14ac:dyDescent="0.25">
      <c r="A1441" t="s">
        <v>16830</v>
      </c>
      <c r="B1441" t="s">
        <v>73</v>
      </c>
      <c r="C1441" t="s">
        <v>85</v>
      </c>
      <c r="D1441" t="s">
        <v>526</v>
      </c>
      <c r="E1441" t="s">
        <v>563</v>
      </c>
      <c r="F1441" t="s">
        <v>4236</v>
      </c>
      <c r="G1441">
        <v>0</v>
      </c>
      <c r="H1441">
        <v>6</v>
      </c>
      <c r="I1441">
        <v>0</v>
      </c>
      <c r="J1441">
        <v>6</v>
      </c>
      <c r="K1441">
        <v>0</v>
      </c>
      <c r="L1441">
        <v>0</v>
      </c>
      <c r="M1441">
        <v>0</v>
      </c>
      <c r="N1441">
        <v>0</v>
      </c>
      <c r="O1441">
        <v>0</v>
      </c>
      <c r="P1441">
        <v>0</v>
      </c>
      <c r="Q1441">
        <v>0</v>
      </c>
    </row>
    <row r="1442" spans="1:17" x14ac:dyDescent="0.25">
      <c r="A1442" t="s">
        <v>16831</v>
      </c>
      <c r="B1442" t="s">
        <v>73</v>
      </c>
      <c r="C1442" t="s">
        <v>85</v>
      </c>
      <c r="D1442" t="s">
        <v>526</v>
      </c>
      <c r="E1442" t="s">
        <v>563</v>
      </c>
      <c r="F1442" t="s">
        <v>4238</v>
      </c>
      <c r="G1442">
        <v>0</v>
      </c>
      <c r="H1442">
        <v>0</v>
      </c>
      <c r="I1442">
        <v>0</v>
      </c>
      <c r="J1442">
        <v>0</v>
      </c>
      <c r="K1442">
        <v>0</v>
      </c>
      <c r="L1442">
        <v>0</v>
      </c>
      <c r="M1442">
        <v>6</v>
      </c>
      <c r="N1442">
        <v>0</v>
      </c>
      <c r="O1442">
        <v>0</v>
      </c>
      <c r="P1442">
        <v>0</v>
      </c>
      <c r="Q1442">
        <v>0</v>
      </c>
    </row>
    <row r="1443" spans="1:17" x14ac:dyDescent="0.25">
      <c r="A1443" t="s">
        <v>16832</v>
      </c>
      <c r="B1443" t="s">
        <v>73</v>
      </c>
      <c r="C1443" t="s">
        <v>85</v>
      </c>
      <c r="D1443" t="s">
        <v>526</v>
      </c>
      <c r="E1443" t="s">
        <v>563</v>
      </c>
      <c r="F1443" t="s">
        <v>397</v>
      </c>
      <c r="G1443">
        <v>0</v>
      </c>
      <c r="H1443">
        <v>6</v>
      </c>
      <c r="I1443">
        <v>0</v>
      </c>
      <c r="J1443">
        <v>6</v>
      </c>
      <c r="K1443">
        <v>0</v>
      </c>
      <c r="L1443">
        <v>0</v>
      </c>
      <c r="M1443">
        <v>0</v>
      </c>
      <c r="N1443">
        <v>0</v>
      </c>
      <c r="O1443">
        <v>0</v>
      </c>
      <c r="P1443">
        <v>0</v>
      </c>
      <c r="Q1443">
        <v>0</v>
      </c>
    </row>
    <row r="1444" spans="1:17" x14ac:dyDescent="0.25">
      <c r="A1444" t="s">
        <v>16833</v>
      </c>
      <c r="B1444" t="s">
        <v>73</v>
      </c>
      <c r="C1444" t="s">
        <v>85</v>
      </c>
      <c r="D1444" t="s">
        <v>526</v>
      </c>
      <c r="E1444" t="s">
        <v>563</v>
      </c>
      <c r="F1444" t="s">
        <v>398</v>
      </c>
      <c r="G1444">
        <v>0</v>
      </c>
      <c r="H1444">
        <v>6</v>
      </c>
      <c r="I1444">
        <v>0</v>
      </c>
      <c r="J1444">
        <v>6</v>
      </c>
      <c r="K1444">
        <v>0</v>
      </c>
      <c r="L1444">
        <v>0</v>
      </c>
      <c r="M1444">
        <v>0</v>
      </c>
      <c r="N1444">
        <v>0</v>
      </c>
      <c r="O1444">
        <v>0</v>
      </c>
      <c r="P1444">
        <v>0</v>
      </c>
      <c r="Q1444">
        <v>0</v>
      </c>
    </row>
    <row r="1445" spans="1:17" x14ac:dyDescent="0.25">
      <c r="A1445" t="s">
        <v>16834</v>
      </c>
      <c r="B1445" t="s">
        <v>73</v>
      </c>
      <c r="C1445" t="s">
        <v>85</v>
      </c>
      <c r="D1445" t="s">
        <v>526</v>
      </c>
      <c r="E1445" t="s">
        <v>563</v>
      </c>
      <c r="F1445" t="s">
        <v>4242</v>
      </c>
      <c r="G1445">
        <v>0</v>
      </c>
      <c r="H1445">
        <v>0</v>
      </c>
      <c r="I1445">
        <v>0</v>
      </c>
      <c r="J1445">
        <v>0</v>
      </c>
      <c r="K1445">
        <v>0</v>
      </c>
      <c r="L1445">
        <v>0</v>
      </c>
      <c r="M1445">
        <v>6</v>
      </c>
      <c r="N1445">
        <v>0</v>
      </c>
      <c r="O1445">
        <v>0</v>
      </c>
      <c r="P1445">
        <v>0</v>
      </c>
      <c r="Q1445">
        <v>0</v>
      </c>
    </row>
    <row r="1446" spans="1:17" x14ac:dyDescent="0.25">
      <c r="A1446" t="s">
        <v>16835</v>
      </c>
      <c r="B1446" t="s">
        <v>73</v>
      </c>
      <c r="C1446" t="s">
        <v>85</v>
      </c>
      <c r="D1446" t="s">
        <v>526</v>
      </c>
      <c r="E1446" t="s">
        <v>563</v>
      </c>
      <c r="F1446" t="s">
        <v>399</v>
      </c>
      <c r="G1446">
        <v>0</v>
      </c>
      <c r="H1446">
        <v>6</v>
      </c>
      <c r="I1446">
        <v>0</v>
      </c>
      <c r="J1446">
        <v>6</v>
      </c>
      <c r="K1446">
        <v>0</v>
      </c>
      <c r="L1446">
        <v>0</v>
      </c>
      <c r="M1446">
        <v>0</v>
      </c>
      <c r="N1446">
        <v>0</v>
      </c>
      <c r="O1446">
        <v>0</v>
      </c>
      <c r="P1446">
        <v>0</v>
      </c>
      <c r="Q1446">
        <v>0</v>
      </c>
    </row>
    <row r="1447" spans="1:17" x14ac:dyDescent="0.25">
      <c r="A1447" t="s">
        <v>16836</v>
      </c>
      <c r="B1447" t="s">
        <v>73</v>
      </c>
      <c r="C1447" t="s">
        <v>85</v>
      </c>
      <c r="D1447" t="s">
        <v>526</v>
      </c>
      <c r="E1447" t="s">
        <v>563</v>
      </c>
      <c r="F1447" t="s">
        <v>4245</v>
      </c>
      <c r="G1447">
        <v>0</v>
      </c>
      <c r="H1447">
        <v>0</v>
      </c>
      <c r="I1447">
        <v>0</v>
      </c>
      <c r="J1447">
        <v>0</v>
      </c>
      <c r="K1447">
        <v>0</v>
      </c>
      <c r="L1447">
        <v>0</v>
      </c>
      <c r="M1447">
        <v>6</v>
      </c>
      <c r="N1447">
        <v>0</v>
      </c>
      <c r="O1447">
        <v>0</v>
      </c>
      <c r="P1447">
        <v>0</v>
      </c>
      <c r="Q1447">
        <v>0</v>
      </c>
    </row>
    <row r="1448" spans="1:17" x14ac:dyDescent="0.25">
      <c r="A1448" t="s">
        <v>16837</v>
      </c>
      <c r="B1448" t="s">
        <v>73</v>
      </c>
      <c r="C1448" t="s">
        <v>85</v>
      </c>
      <c r="D1448" t="s">
        <v>526</v>
      </c>
      <c r="E1448" t="s">
        <v>563</v>
      </c>
      <c r="F1448" t="s">
        <v>394</v>
      </c>
      <c r="G1448">
        <v>0</v>
      </c>
      <c r="H1448">
        <v>0</v>
      </c>
      <c r="I1448">
        <v>0</v>
      </c>
      <c r="J1448">
        <v>0</v>
      </c>
      <c r="K1448">
        <v>0</v>
      </c>
      <c r="L1448">
        <v>0</v>
      </c>
      <c r="M1448">
        <v>0</v>
      </c>
      <c r="N1448">
        <v>6</v>
      </c>
      <c r="O1448">
        <v>6</v>
      </c>
      <c r="P1448">
        <v>0</v>
      </c>
      <c r="Q1448">
        <v>0</v>
      </c>
    </row>
    <row r="1449" spans="1:17" x14ac:dyDescent="0.25">
      <c r="A1449" t="s">
        <v>16838</v>
      </c>
      <c r="B1449" t="s">
        <v>73</v>
      </c>
      <c r="C1449" t="s">
        <v>85</v>
      </c>
      <c r="D1449" t="s">
        <v>526</v>
      </c>
      <c r="E1449" t="s">
        <v>563</v>
      </c>
      <c r="F1449" t="s">
        <v>395</v>
      </c>
      <c r="G1449">
        <v>0</v>
      </c>
      <c r="H1449">
        <v>0</v>
      </c>
      <c r="I1449">
        <v>0</v>
      </c>
      <c r="J1449">
        <v>0</v>
      </c>
      <c r="K1449">
        <v>0</v>
      </c>
      <c r="L1449">
        <v>0</v>
      </c>
      <c r="M1449">
        <v>0</v>
      </c>
      <c r="N1449">
        <v>6</v>
      </c>
      <c r="O1449">
        <v>6</v>
      </c>
      <c r="P1449">
        <v>0</v>
      </c>
      <c r="Q1449">
        <v>0</v>
      </c>
    </row>
    <row r="1450" spans="1:17" x14ac:dyDescent="0.25">
      <c r="A1450" t="s">
        <v>16839</v>
      </c>
      <c r="B1450" t="s">
        <v>73</v>
      </c>
      <c r="C1450" t="s">
        <v>85</v>
      </c>
      <c r="D1450" t="s">
        <v>526</v>
      </c>
      <c r="E1450" t="s">
        <v>563</v>
      </c>
      <c r="F1450" t="s">
        <v>525</v>
      </c>
      <c r="G1450">
        <v>6</v>
      </c>
      <c r="H1450">
        <v>0</v>
      </c>
      <c r="I1450">
        <v>0</v>
      </c>
      <c r="J1450">
        <v>0</v>
      </c>
      <c r="K1450">
        <v>0</v>
      </c>
      <c r="L1450">
        <v>0</v>
      </c>
      <c r="M1450">
        <v>0</v>
      </c>
      <c r="N1450">
        <v>0</v>
      </c>
      <c r="O1450">
        <v>0</v>
      </c>
      <c r="P1450">
        <v>0</v>
      </c>
      <c r="Q1450">
        <v>0</v>
      </c>
    </row>
    <row r="1451" spans="1:17" x14ac:dyDescent="0.25">
      <c r="A1451" t="s">
        <v>22464</v>
      </c>
      <c r="B1451" t="s">
        <v>73</v>
      </c>
      <c r="C1451" t="s">
        <v>85</v>
      </c>
      <c r="D1451" t="s">
        <v>526</v>
      </c>
      <c r="E1451" t="s">
        <v>21471</v>
      </c>
      <c r="F1451" t="s">
        <v>396</v>
      </c>
      <c r="G1451">
        <v>0</v>
      </c>
      <c r="H1451">
        <v>14</v>
      </c>
      <c r="I1451">
        <v>2</v>
      </c>
      <c r="J1451">
        <v>11</v>
      </c>
      <c r="K1451">
        <v>0</v>
      </c>
      <c r="L1451">
        <v>1</v>
      </c>
      <c r="M1451">
        <v>0</v>
      </c>
      <c r="N1451">
        <v>0</v>
      </c>
      <c r="O1451">
        <v>0</v>
      </c>
      <c r="P1451">
        <v>0</v>
      </c>
      <c r="Q1451">
        <v>0</v>
      </c>
    </row>
    <row r="1452" spans="1:17" x14ac:dyDescent="0.25">
      <c r="A1452" t="s">
        <v>22465</v>
      </c>
      <c r="B1452" t="s">
        <v>73</v>
      </c>
      <c r="C1452" t="s">
        <v>85</v>
      </c>
      <c r="D1452" t="s">
        <v>526</v>
      </c>
      <c r="E1452" t="s">
        <v>21471</v>
      </c>
      <c r="F1452" t="s">
        <v>4236</v>
      </c>
      <c r="G1452">
        <v>0</v>
      </c>
      <c r="H1452">
        <v>14</v>
      </c>
      <c r="I1452">
        <v>2</v>
      </c>
      <c r="J1452">
        <v>11</v>
      </c>
      <c r="K1452">
        <v>0</v>
      </c>
      <c r="L1452">
        <v>1</v>
      </c>
      <c r="M1452">
        <v>0</v>
      </c>
      <c r="N1452">
        <v>0</v>
      </c>
      <c r="O1452">
        <v>0</v>
      </c>
      <c r="P1452">
        <v>0</v>
      </c>
      <c r="Q1452">
        <v>0</v>
      </c>
    </row>
    <row r="1453" spans="1:17" x14ac:dyDescent="0.25">
      <c r="A1453" t="s">
        <v>22466</v>
      </c>
      <c r="B1453" t="s">
        <v>73</v>
      </c>
      <c r="C1453" t="s">
        <v>85</v>
      </c>
      <c r="D1453" t="s">
        <v>526</v>
      </c>
      <c r="E1453" t="s">
        <v>21471</v>
      </c>
      <c r="F1453" t="s">
        <v>4238</v>
      </c>
      <c r="G1453">
        <v>0</v>
      </c>
      <c r="H1453">
        <v>0</v>
      </c>
      <c r="I1453">
        <v>0</v>
      </c>
      <c r="J1453">
        <v>0</v>
      </c>
      <c r="K1453">
        <v>0</v>
      </c>
      <c r="L1453">
        <v>0</v>
      </c>
      <c r="M1453">
        <v>14</v>
      </c>
      <c r="N1453">
        <v>0</v>
      </c>
      <c r="O1453">
        <v>0</v>
      </c>
      <c r="P1453">
        <v>0</v>
      </c>
      <c r="Q1453">
        <v>0</v>
      </c>
    </row>
    <row r="1454" spans="1:17" x14ac:dyDescent="0.25">
      <c r="A1454" t="s">
        <v>22467</v>
      </c>
      <c r="B1454" t="s">
        <v>73</v>
      </c>
      <c r="C1454" t="s">
        <v>152</v>
      </c>
      <c r="D1454" t="s">
        <v>526</v>
      </c>
      <c r="E1454" t="s">
        <v>21471</v>
      </c>
      <c r="F1454" t="s">
        <v>399</v>
      </c>
      <c r="G1454">
        <v>0</v>
      </c>
      <c r="H1454">
        <v>10</v>
      </c>
      <c r="I1454">
        <v>1</v>
      </c>
      <c r="J1454">
        <v>7</v>
      </c>
      <c r="K1454">
        <v>1</v>
      </c>
      <c r="L1454">
        <v>1</v>
      </c>
      <c r="M1454">
        <v>0</v>
      </c>
      <c r="N1454">
        <v>0</v>
      </c>
      <c r="O1454">
        <v>0</v>
      </c>
      <c r="P1454">
        <v>0</v>
      </c>
      <c r="Q1454">
        <v>0</v>
      </c>
    </row>
    <row r="1455" spans="1:17" x14ac:dyDescent="0.25">
      <c r="A1455" t="s">
        <v>22468</v>
      </c>
      <c r="B1455" t="s">
        <v>73</v>
      </c>
      <c r="C1455" t="s">
        <v>152</v>
      </c>
      <c r="D1455" t="s">
        <v>526</v>
      </c>
      <c r="E1455" t="s">
        <v>21471</v>
      </c>
      <c r="F1455" t="s">
        <v>4245</v>
      </c>
      <c r="G1455">
        <v>0</v>
      </c>
      <c r="H1455">
        <v>0</v>
      </c>
      <c r="I1455">
        <v>0</v>
      </c>
      <c r="J1455">
        <v>0</v>
      </c>
      <c r="K1455">
        <v>0</v>
      </c>
      <c r="L1455">
        <v>0</v>
      </c>
      <c r="M1455">
        <v>10</v>
      </c>
      <c r="N1455">
        <v>0</v>
      </c>
      <c r="O1455">
        <v>0</v>
      </c>
      <c r="P1455">
        <v>0</v>
      </c>
      <c r="Q1455">
        <v>0</v>
      </c>
    </row>
    <row r="1456" spans="1:17" x14ac:dyDescent="0.25">
      <c r="A1456" t="s">
        <v>22469</v>
      </c>
      <c r="B1456" t="s">
        <v>73</v>
      </c>
      <c r="C1456" t="s">
        <v>152</v>
      </c>
      <c r="D1456" t="s">
        <v>526</v>
      </c>
      <c r="E1456" t="s">
        <v>21471</v>
      </c>
      <c r="F1456" t="s">
        <v>394</v>
      </c>
      <c r="G1456">
        <v>0</v>
      </c>
      <c r="H1456">
        <v>0</v>
      </c>
      <c r="I1456">
        <v>0</v>
      </c>
      <c r="J1456">
        <v>0</v>
      </c>
      <c r="K1456">
        <v>0</v>
      </c>
      <c r="L1456">
        <v>0</v>
      </c>
      <c r="M1456">
        <v>0</v>
      </c>
      <c r="N1456">
        <v>10</v>
      </c>
      <c r="O1456">
        <v>9</v>
      </c>
      <c r="P1456">
        <v>1</v>
      </c>
      <c r="Q1456">
        <v>0</v>
      </c>
    </row>
    <row r="1457" spans="1:17" x14ac:dyDescent="0.25">
      <c r="A1457" t="s">
        <v>22470</v>
      </c>
      <c r="B1457" t="s">
        <v>73</v>
      </c>
      <c r="C1457" t="s">
        <v>152</v>
      </c>
      <c r="D1457" t="s">
        <v>526</v>
      </c>
      <c r="E1457" t="s">
        <v>21471</v>
      </c>
      <c r="F1457" t="s">
        <v>395</v>
      </c>
      <c r="G1457">
        <v>0</v>
      </c>
      <c r="H1457">
        <v>0</v>
      </c>
      <c r="I1457">
        <v>0</v>
      </c>
      <c r="J1457">
        <v>0</v>
      </c>
      <c r="K1457">
        <v>0</v>
      </c>
      <c r="L1457">
        <v>0</v>
      </c>
      <c r="M1457">
        <v>0</v>
      </c>
      <c r="N1457">
        <v>10</v>
      </c>
      <c r="O1457">
        <v>9</v>
      </c>
      <c r="P1457">
        <v>1</v>
      </c>
      <c r="Q1457">
        <v>0</v>
      </c>
    </row>
    <row r="1458" spans="1:17" x14ac:dyDescent="0.25">
      <c r="A1458" t="s">
        <v>22471</v>
      </c>
      <c r="B1458" t="s">
        <v>73</v>
      </c>
      <c r="C1458" t="s">
        <v>152</v>
      </c>
      <c r="D1458" t="s">
        <v>526</v>
      </c>
      <c r="E1458" t="s">
        <v>21471</v>
      </c>
      <c r="F1458" t="s">
        <v>525</v>
      </c>
      <c r="G1458">
        <v>10</v>
      </c>
      <c r="H1458">
        <v>0</v>
      </c>
      <c r="I1458">
        <v>0</v>
      </c>
      <c r="J1458">
        <v>0</v>
      </c>
      <c r="K1458">
        <v>0</v>
      </c>
      <c r="L1458">
        <v>0</v>
      </c>
      <c r="M1458">
        <v>0</v>
      </c>
      <c r="N1458">
        <v>0</v>
      </c>
      <c r="O1458">
        <v>0</v>
      </c>
      <c r="P1458">
        <v>0</v>
      </c>
      <c r="Q1458">
        <v>0</v>
      </c>
    </row>
    <row r="1459" spans="1:17" x14ac:dyDescent="0.25">
      <c r="A1459" t="s">
        <v>22472</v>
      </c>
      <c r="B1459" t="s">
        <v>73</v>
      </c>
      <c r="C1459" t="s">
        <v>152</v>
      </c>
      <c r="D1459" t="s">
        <v>527</v>
      </c>
      <c r="E1459" t="s">
        <v>21471</v>
      </c>
      <c r="F1459" t="s">
        <v>528</v>
      </c>
      <c r="G1459">
        <v>0</v>
      </c>
      <c r="H1459">
        <v>0</v>
      </c>
      <c r="I1459">
        <v>0</v>
      </c>
      <c r="J1459">
        <v>0</v>
      </c>
      <c r="K1459">
        <v>0</v>
      </c>
      <c r="L1459">
        <v>0</v>
      </c>
      <c r="M1459">
        <v>0</v>
      </c>
      <c r="N1459">
        <v>1</v>
      </c>
      <c r="O1459">
        <v>1</v>
      </c>
      <c r="P1459">
        <v>0</v>
      </c>
      <c r="Q1459">
        <v>0</v>
      </c>
    </row>
    <row r="1460" spans="1:17" x14ac:dyDescent="0.25">
      <c r="A1460" t="s">
        <v>22473</v>
      </c>
      <c r="B1460" t="s">
        <v>73</v>
      </c>
      <c r="C1460" t="s">
        <v>152</v>
      </c>
      <c r="D1460" t="s">
        <v>527</v>
      </c>
      <c r="E1460" t="s">
        <v>21471</v>
      </c>
      <c r="F1460" t="s">
        <v>525</v>
      </c>
      <c r="G1460">
        <v>1</v>
      </c>
      <c r="H1460">
        <v>0</v>
      </c>
      <c r="I1460">
        <v>0</v>
      </c>
      <c r="J1460">
        <v>0</v>
      </c>
      <c r="K1460">
        <v>0</v>
      </c>
      <c r="L1460">
        <v>0</v>
      </c>
      <c r="M1460">
        <v>0</v>
      </c>
      <c r="N1460">
        <v>0</v>
      </c>
      <c r="O1460">
        <v>0</v>
      </c>
      <c r="P1460">
        <v>0</v>
      </c>
      <c r="Q1460">
        <v>0</v>
      </c>
    </row>
    <row r="1461" spans="1:17" x14ac:dyDescent="0.25">
      <c r="A1461" t="s">
        <v>22474</v>
      </c>
      <c r="B1461" t="s">
        <v>73</v>
      </c>
      <c r="C1461" t="s">
        <v>153</v>
      </c>
      <c r="D1461" t="s">
        <v>529</v>
      </c>
      <c r="E1461" t="s">
        <v>21471</v>
      </c>
      <c r="F1461" t="s">
        <v>525</v>
      </c>
      <c r="G1461">
        <v>2</v>
      </c>
      <c r="H1461">
        <v>0</v>
      </c>
      <c r="I1461">
        <v>0</v>
      </c>
      <c r="J1461">
        <v>0</v>
      </c>
      <c r="K1461">
        <v>0</v>
      </c>
      <c r="L1461">
        <v>0</v>
      </c>
      <c r="M1461">
        <v>0</v>
      </c>
      <c r="N1461">
        <v>0</v>
      </c>
      <c r="O1461">
        <v>0</v>
      </c>
      <c r="P1461">
        <v>0</v>
      </c>
      <c r="Q1461">
        <v>0</v>
      </c>
    </row>
    <row r="1462" spans="1:17" x14ac:dyDescent="0.25">
      <c r="A1462" t="s">
        <v>16805</v>
      </c>
      <c r="B1462" t="s">
        <v>73</v>
      </c>
      <c r="C1462" t="s">
        <v>153</v>
      </c>
      <c r="D1462" t="s">
        <v>526</v>
      </c>
      <c r="E1462" t="s">
        <v>563</v>
      </c>
      <c r="F1462" t="s">
        <v>396</v>
      </c>
      <c r="G1462">
        <v>0</v>
      </c>
      <c r="H1462">
        <v>23</v>
      </c>
      <c r="I1462">
        <v>1</v>
      </c>
      <c r="J1462">
        <v>20</v>
      </c>
      <c r="K1462">
        <v>2</v>
      </c>
      <c r="L1462">
        <v>0</v>
      </c>
      <c r="M1462">
        <v>0</v>
      </c>
      <c r="N1462">
        <v>0</v>
      </c>
      <c r="O1462">
        <v>0</v>
      </c>
      <c r="P1462">
        <v>0</v>
      </c>
      <c r="Q1462">
        <v>0</v>
      </c>
    </row>
    <row r="1463" spans="1:17" x14ac:dyDescent="0.25">
      <c r="A1463" t="s">
        <v>16806</v>
      </c>
      <c r="B1463" t="s">
        <v>73</v>
      </c>
      <c r="C1463" t="s">
        <v>153</v>
      </c>
      <c r="D1463" t="s">
        <v>526</v>
      </c>
      <c r="E1463" t="s">
        <v>563</v>
      </c>
      <c r="F1463" t="s">
        <v>4236</v>
      </c>
      <c r="G1463">
        <v>0</v>
      </c>
      <c r="H1463">
        <v>23</v>
      </c>
      <c r="I1463">
        <v>0</v>
      </c>
      <c r="J1463">
        <v>21</v>
      </c>
      <c r="K1463">
        <v>2</v>
      </c>
      <c r="L1463">
        <v>0</v>
      </c>
      <c r="M1463">
        <v>0</v>
      </c>
      <c r="N1463">
        <v>0</v>
      </c>
      <c r="O1463">
        <v>0</v>
      </c>
      <c r="P1463">
        <v>0</v>
      </c>
      <c r="Q1463">
        <v>0</v>
      </c>
    </row>
    <row r="1464" spans="1:17" x14ac:dyDescent="0.25">
      <c r="A1464" t="s">
        <v>16807</v>
      </c>
      <c r="B1464" t="s">
        <v>73</v>
      </c>
      <c r="C1464" t="s">
        <v>153</v>
      </c>
      <c r="D1464" t="s">
        <v>526</v>
      </c>
      <c r="E1464" t="s">
        <v>563</v>
      </c>
      <c r="F1464" t="s">
        <v>4238</v>
      </c>
      <c r="G1464">
        <v>0</v>
      </c>
      <c r="H1464">
        <v>0</v>
      </c>
      <c r="I1464">
        <v>0</v>
      </c>
      <c r="J1464">
        <v>0</v>
      </c>
      <c r="K1464">
        <v>0</v>
      </c>
      <c r="L1464">
        <v>0</v>
      </c>
      <c r="M1464">
        <v>23</v>
      </c>
      <c r="N1464">
        <v>0</v>
      </c>
      <c r="O1464">
        <v>0</v>
      </c>
      <c r="P1464">
        <v>0</v>
      </c>
      <c r="Q1464">
        <v>0</v>
      </c>
    </row>
    <row r="1465" spans="1:17" x14ac:dyDescent="0.25">
      <c r="A1465" t="s">
        <v>16808</v>
      </c>
      <c r="B1465" t="s">
        <v>73</v>
      </c>
      <c r="C1465" t="s">
        <v>153</v>
      </c>
      <c r="D1465" t="s">
        <v>526</v>
      </c>
      <c r="E1465" t="s">
        <v>563</v>
      </c>
      <c r="F1465" t="s">
        <v>397</v>
      </c>
      <c r="G1465">
        <v>0</v>
      </c>
      <c r="H1465">
        <v>23</v>
      </c>
      <c r="I1465">
        <v>0</v>
      </c>
      <c r="J1465">
        <v>21</v>
      </c>
      <c r="K1465">
        <v>2</v>
      </c>
      <c r="L1465">
        <v>0</v>
      </c>
      <c r="M1465">
        <v>0</v>
      </c>
      <c r="N1465">
        <v>0</v>
      </c>
      <c r="O1465">
        <v>0</v>
      </c>
      <c r="P1465">
        <v>0</v>
      </c>
      <c r="Q1465">
        <v>0</v>
      </c>
    </row>
    <row r="1466" spans="1:17" x14ac:dyDescent="0.25">
      <c r="A1466" t="s">
        <v>16809</v>
      </c>
      <c r="B1466" t="s">
        <v>73</v>
      </c>
      <c r="C1466" t="s">
        <v>153</v>
      </c>
      <c r="D1466" t="s">
        <v>526</v>
      </c>
      <c r="E1466" t="s">
        <v>563</v>
      </c>
      <c r="F1466" t="s">
        <v>398</v>
      </c>
      <c r="G1466">
        <v>0</v>
      </c>
      <c r="H1466">
        <v>23</v>
      </c>
      <c r="I1466">
        <v>1</v>
      </c>
      <c r="J1466">
        <v>20</v>
      </c>
      <c r="K1466">
        <v>2</v>
      </c>
      <c r="L1466">
        <v>0</v>
      </c>
      <c r="M1466">
        <v>0</v>
      </c>
      <c r="N1466">
        <v>0</v>
      </c>
      <c r="O1466">
        <v>0</v>
      </c>
      <c r="P1466">
        <v>0</v>
      </c>
      <c r="Q1466">
        <v>0</v>
      </c>
    </row>
    <row r="1467" spans="1:17" x14ac:dyDescent="0.25">
      <c r="A1467" t="s">
        <v>16810</v>
      </c>
      <c r="B1467" t="s">
        <v>73</v>
      </c>
      <c r="C1467" t="s">
        <v>153</v>
      </c>
      <c r="D1467" t="s">
        <v>526</v>
      </c>
      <c r="E1467" t="s">
        <v>563</v>
      </c>
      <c r="F1467" t="s">
        <v>4242</v>
      </c>
      <c r="G1467">
        <v>0</v>
      </c>
      <c r="H1467">
        <v>0</v>
      </c>
      <c r="I1467">
        <v>0</v>
      </c>
      <c r="J1467">
        <v>0</v>
      </c>
      <c r="K1467">
        <v>0</v>
      </c>
      <c r="L1467">
        <v>0</v>
      </c>
      <c r="M1467">
        <v>23</v>
      </c>
      <c r="N1467">
        <v>0</v>
      </c>
      <c r="O1467">
        <v>0</v>
      </c>
      <c r="P1467">
        <v>0</v>
      </c>
      <c r="Q1467">
        <v>0</v>
      </c>
    </row>
    <row r="1468" spans="1:17" x14ac:dyDescent="0.25">
      <c r="A1468" t="s">
        <v>16811</v>
      </c>
      <c r="B1468" t="s">
        <v>73</v>
      </c>
      <c r="C1468" t="s">
        <v>153</v>
      </c>
      <c r="D1468" t="s">
        <v>526</v>
      </c>
      <c r="E1468" t="s">
        <v>563</v>
      </c>
      <c r="F1468" t="s">
        <v>399</v>
      </c>
      <c r="G1468">
        <v>0</v>
      </c>
      <c r="H1468">
        <v>23</v>
      </c>
      <c r="I1468">
        <v>0</v>
      </c>
      <c r="J1468">
        <v>21</v>
      </c>
      <c r="K1468">
        <v>2</v>
      </c>
      <c r="L1468">
        <v>0</v>
      </c>
      <c r="M1468">
        <v>0</v>
      </c>
      <c r="N1468">
        <v>0</v>
      </c>
      <c r="O1468">
        <v>0</v>
      </c>
      <c r="P1468">
        <v>0</v>
      </c>
      <c r="Q1468">
        <v>0</v>
      </c>
    </row>
    <row r="1469" spans="1:17" x14ac:dyDescent="0.25">
      <c r="A1469" t="s">
        <v>16812</v>
      </c>
      <c r="B1469" t="s">
        <v>73</v>
      </c>
      <c r="C1469" t="s">
        <v>153</v>
      </c>
      <c r="D1469" t="s">
        <v>526</v>
      </c>
      <c r="E1469" t="s">
        <v>563</v>
      </c>
      <c r="F1469" t="s">
        <v>4245</v>
      </c>
      <c r="G1469">
        <v>0</v>
      </c>
      <c r="H1469">
        <v>0</v>
      </c>
      <c r="I1469">
        <v>0</v>
      </c>
      <c r="J1469">
        <v>0</v>
      </c>
      <c r="K1469">
        <v>0</v>
      </c>
      <c r="L1469">
        <v>0</v>
      </c>
      <c r="M1469">
        <v>23</v>
      </c>
      <c r="N1469">
        <v>0</v>
      </c>
      <c r="O1469">
        <v>0</v>
      </c>
      <c r="P1469">
        <v>0</v>
      </c>
      <c r="Q1469">
        <v>0</v>
      </c>
    </row>
    <row r="1470" spans="1:17" x14ac:dyDescent="0.25">
      <c r="A1470" t="s">
        <v>16813</v>
      </c>
      <c r="B1470" t="s">
        <v>73</v>
      </c>
      <c r="C1470" t="s">
        <v>153</v>
      </c>
      <c r="D1470" t="s">
        <v>526</v>
      </c>
      <c r="E1470" t="s">
        <v>563</v>
      </c>
      <c r="F1470" t="s">
        <v>394</v>
      </c>
      <c r="G1470">
        <v>0</v>
      </c>
      <c r="H1470">
        <v>0</v>
      </c>
      <c r="I1470">
        <v>0</v>
      </c>
      <c r="J1470">
        <v>0</v>
      </c>
      <c r="K1470">
        <v>0</v>
      </c>
      <c r="L1470">
        <v>0</v>
      </c>
      <c r="M1470">
        <v>0</v>
      </c>
      <c r="N1470">
        <v>23</v>
      </c>
      <c r="O1470">
        <v>23</v>
      </c>
      <c r="P1470">
        <v>0</v>
      </c>
      <c r="Q1470">
        <v>0</v>
      </c>
    </row>
    <row r="1471" spans="1:17" x14ac:dyDescent="0.25">
      <c r="A1471" t="s">
        <v>16814</v>
      </c>
      <c r="B1471" t="s">
        <v>73</v>
      </c>
      <c r="C1471" t="s">
        <v>153</v>
      </c>
      <c r="D1471" t="s">
        <v>526</v>
      </c>
      <c r="E1471" t="s">
        <v>563</v>
      </c>
      <c r="F1471" t="s">
        <v>395</v>
      </c>
      <c r="G1471">
        <v>0</v>
      </c>
      <c r="H1471">
        <v>0</v>
      </c>
      <c r="I1471">
        <v>0</v>
      </c>
      <c r="J1471">
        <v>0</v>
      </c>
      <c r="K1471">
        <v>0</v>
      </c>
      <c r="L1471">
        <v>0</v>
      </c>
      <c r="M1471">
        <v>0</v>
      </c>
      <c r="N1471">
        <v>22</v>
      </c>
      <c r="O1471">
        <v>22</v>
      </c>
      <c r="P1471">
        <v>0</v>
      </c>
      <c r="Q1471">
        <v>0</v>
      </c>
    </row>
    <row r="1472" spans="1:17" x14ac:dyDescent="0.25">
      <c r="A1472" t="s">
        <v>16815</v>
      </c>
      <c r="B1472" t="s">
        <v>73</v>
      </c>
      <c r="C1472" t="s">
        <v>153</v>
      </c>
      <c r="D1472" t="s">
        <v>526</v>
      </c>
      <c r="E1472" t="s">
        <v>563</v>
      </c>
      <c r="F1472" t="s">
        <v>525</v>
      </c>
      <c r="G1472">
        <v>23</v>
      </c>
      <c r="H1472">
        <v>0</v>
      </c>
      <c r="I1472">
        <v>0</v>
      </c>
      <c r="J1472">
        <v>0</v>
      </c>
      <c r="K1472">
        <v>0</v>
      </c>
      <c r="L1472">
        <v>0</v>
      </c>
      <c r="M1472">
        <v>0</v>
      </c>
      <c r="N1472">
        <v>0</v>
      </c>
      <c r="O1472">
        <v>0</v>
      </c>
      <c r="P1472">
        <v>0</v>
      </c>
      <c r="Q1472">
        <v>0</v>
      </c>
    </row>
    <row r="1473" spans="1:17" x14ac:dyDescent="0.25">
      <c r="A1473" t="s">
        <v>22475</v>
      </c>
      <c r="B1473" t="s">
        <v>73</v>
      </c>
      <c r="C1473" t="s">
        <v>153</v>
      </c>
      <c r="D1473" t="s">
        <v>526</v>
      </c>
      <c r="E1473" t="s">
        <v>21471</v>
      </c>
      <c r="F1473" t="s">
        <v>396</v>
      </c>
      <c r="G1473">
        <v>0</v>
      </c>
      <c r="H1473">
        <v>46</v>
      </c>
      <c r="I1473">
        <v>4</v>
      </c>
      <c r="J1473">
        <v>40</v>
      </c>
      <c r="K1473">
        <v>1</v>
      </c>
      <c r="L1473">
        <v>1</v>
      </c>
      <c r="M1473">
        <v>0</v>
      </c>
      <c r="N1473">
        <v>0</v>
      </c>
      <c r="O1473">
        <v>0</v>
      </c>
      <c r="P1473">
        <v>0</v>
      </c>
      <c r="Q1473">
        <v>0</v>
      </c>
    </row>
    <row r="1474" spans="1:17" x14ac:dyDescent="0.25">
      <c r="A1474" t="s">
        <v>22476</v>
      </c>
      <c r="B1474" t="s">
        <v>73</v>
      </c>
      <c r="C1474" t="s">
        <v>153</v>
      </c>
      <c r="D1474" t="s">
        <v>526</v>
      </c>
      <c r="E1474" t="s">
        <v>21471</v>
      </c>
      <c r="F1474" t="s">
        <v>4236</v>
      </c>
      <c r="G1474">
        <v>0</v>
      </c>
      <c r="H1474">
        <v>46</v>
      </c>
      <c r="I1474">
        <v>3</v>
      </c>
      <c r="J1474">
        <v>41</v>
      </c>
      <c r="K1474">
        <v>1</v>
      </c>
      <c r="L1474">
        <v>1</v>
      </c>
      <c r="M1474">
        <v>0</v>
      </c>
      <c r="N1474">
        <v>0</v>
      </c>
      <c r="O1474">
        <v>0</v>
      </c>
      <c r="P1474">
        <v>0</v>
      </c>
      <c r="Q1474">
        <v>0</v>
      </c>
    </row>
    <row r="1475" spans="1:17" x14ac:dyDescent="0.25">
      <c r="A1475" t="s">
        <v>22477</v>
      </c>
      <c r="B1475" t="s">
        <v>73</v>
      </c>
      <c r="C1475" t="s">
        <v>153</v>
      </c>
      <c r="D1475" t="s">
        <v>526</v>
      </c>
      <c r="E1475" t="s">
        <v>21471</v>
      </c>
      <c r="F1475" t="s">
        <v>4238</v>
      </c>
      <c r="G1475">
        <v>0</v>
      </c>
      <c r="H1475">
        <v>0</v>
      </c>
      <c r="I1475">
        <v>0</v>
      </c>
      <c r="J1475">
        <v>0</v>
      </c>
      <c r="K1475">
        <v>0</v>
      </c>
      <c r="L1475">
        <v>0</v>
      </c>
      <c r="M1475">
        <v>46</v>
      </c>
      <c r="N1475">
        <v>0</v>
      </c>
      <c r="O1475">
        <v>0</v>
      </c>
      <c r="P1475">
        <v>0</v>
      </c>
      <c r="Q1475">
        <v>0</v>
      </c>
    </row>
    <row r="1476" spans="1:17" x14ac:dyDescent="0.25">
      <c r="A1476" t="s">
        <v>22478</v>
      </c>
      <c r="B1476" t="s">
        <v>73</v>
      </c>
      <c r="C1476" t="s">
        <v>153</v>
      </c>
      <c r="D1476" t="s">
        <v>526</v>
      </c>
      <c r="E1476" t="s">
        <v>21471</v>
      </c>
      <c r="F1476" t="s">
        <v>397</v>
      </c>
      <c r="G1476">
        <v>0</v>
      </c>
      <c r="H1476">
        <v>46</v>
      </c>
      <c r="I1476">
        <v>3</v>
      </c>
      <c r="J1476">
        <v>41</v>
      </c>
      <c r="K1476">
        <v>1</v>
      </c>
      <c r="L1476">
        <v>1</v>
      </c>
      <c r="M1476">
        <v>0</v>
      </c>
      <c r="N1476">
        <v>0</v>
      </c>
      <c r="O1476">
        <v>0</v>
      </c>
      <c r="P1476">
        <v>0</v>
      </c>
      <c r="Q1476">
        <v>0</v>
      </c>
    </row>
    <row r="1477" spans="1:17" x14ac:dyDescent="0.25">
      <c r="A1477" t="s">
        <v>22479</v>
      </c>
      <c r="B1477" t="s">
        <v>73</v>
      </c>
      <c r="C1477" t="s">
        <v>153</v>
      </c>
      <c r="D1477" t="s">
        <v>526</v>
      </c>
      <c r="E1477" t="s">
        <v>21471</v>
      </c>
      <c r="F1477" t="s">
        <v>398</v>
      </c>
      <c r="G1477">
        <v>0</v>
      </c>
      <c r="H1477">
        <v>46</v>
      </c>
      <c r="I1477">
        <v>4</v>
      </c>
      <c r="J1477">
        <v>40</v>
      </c>
      <c r="K1477">
        <v>1</v>
      </c>
      <c r="L1477">
        <v>1</v>
      </c>
      <c r="M1477">
        <v>0</v>
      </c>
      <c r="N1477">
        <v>0</v>
      </c>
      <c r="O1477">
        <v>0</v>
      </c>
      <c r="P1477">
        <v>0</v>
      </c>
      <c r="Q1477">
        <v>0</v>
      </c>
    </row>
    <row r="1478" spans="1:17" x14ac:dyDescent="0.25">
      <c r="A1478" t="s">
        <v>22480</v>
      </c>
      <c r="B1478" t="s">
        <v>73</v>
      </c>
      <c r="C1478" t="s">
        <v>153</v>
      </c>
      <c r="D1478" t="s">
        <v>526</v>
      </c>
      <c r="E1478" t="s">
        <v>21471</v>
      </c>
      <c r="F1478" t="s">
        <v>4242</v>
      </c>
      <c r="G1478">
        <v>0</v>
      </c>
      <c r="H1478">
        <v>0</v>
      </c>
      <c r="I1478">
        <v>0</v>
      </c>
      <c r="J1478">
        <v>0</v>
      </c>
      <c r="K1478">
        <v>0</v>
      </c>
      <c r="L1478">
        <v>0</v>
      </c>
      <c r="M1478">
        <v>46</v>
      </c>
      <c r="N1478">
        <v>0</v>
      </c>
      <c r="O1478">
        <v>0</v>
      </c>
      <c r="P1478">
        <v>0</v>
      </c>
      <c r="Q1478">
        <v>0</v>
      </c>
    </row>
    <row r="1479" spans="1:17" x14ac:dyDescent="0.25">
      <c r="A1479" t="s">
        <v>22481</v>
      </c>
      <c r="B1479" t="s">
        <v>73</v>
      </c>
      <c r="C1479" t="s">
        <v>153</v>
      </c>
      <c r="D1479" t="s">
        <v>526</v>
      </c>
      <c r="E1479" t="s">
        <v>21471</v>
      </c>
      <c r="F1479" t="s">
        <v>399</v>
      </c>
      <c r="G1479">
        <v>0</v>
      </c>
      <c r="H1479">
        <v>46</v>
      </c>
      <c r="I1479">
        <v>3</v>
      </c>
      <c r="J1479">
        <v>41</v>
      </c>
      <c r="K1479">
        <v>1</v>
      </c>
      <c r="L1479">
        <v>1</v>
      </c>
      <c r="M1479">
        <v>0</v>
      </c>
      <c r="N1479">
        <v>0</v>
      </c>
      <c r="O1479">
        <v>0</v>
      </c>
      <c r="P1479">
        <v>0</v>
      </c>
      <c r="Q1479">
        <v>0</v>
      </c>
    </row>
    <row r="1480" spans="1:17" x14ac:dyDescent="0.25">
      <c r="A1480" t="s">
        <v>22482</v>
      </c>
      <c r="B1480" t="s">
        <v>73</v>
      </c>
      <c r="C1480" t="s">
        <v>153</v>
      </c>
      <c r="D1480" t="s">
        <v>526</v>
      </c>
      <c r="E1480" t="s">
        <v>21471</v>
      </c>
      <c r="F1480" t="s">
        <v>4245</v>
      </c>
      <c r="G1480">
        <v>0</v>
      </c>
      <c r="H1480">
        <v>0</v>
      </c>
      <c r="I1480">
        <v>0</v>
      </c>
      <c r="J1480">
        <v>0</v>
      </c>
      <c r="K1480">
        <v>0</v>
      </c>
      <c r="L1480">
        <v>0</v>
      </c>
      <c r="M1480">
        <v>46</v>
      </c>
      <c r="N1480">
        <v>0</v>
      </c>
      <c r="O1480">
        <v>0</v>
      </c>
      <c r="P1480">
        <v>0</v>
      </c>
      <c r="Q1480">
        <v>0</v>
      </c>
    </row>
    <row r="1481" spans="1:17" x14ac:dyDescent="0.25">
      <c r="A1481" t="s">
        <v>22483</v>
      </c>
      <c r="B1481" t="s">
        <v>73</v>
      </c>
      <c r="C1481" t="s">
        <v>153</v>
      </c>
      <c r="D1481" t="s">
        <v>526</v>
      </c>
      <c r="E1481" t="s">
        <v>21471</v>
      </c>
      <c r="F1481" t="s">
        <v>394</v>
      </c>
      <c r="G1481">
        <v>0</v>
      </c>
      <c r="H1481">
        <v>0</v>
      </c>
      <c r="I1481">
        <v>0</v>
      </c>
      <c r="J1481">
        <v>0</v>
      </c>
      <c r="K1481">
        <v>0</v>
      </c>
      <c r="L1481">
        <v>0</v>
      </c>
      <c r="M1481">
        <v>0</v>
      </c>
      <c r="N1481">
        <v>43</v>
      </c>
      <c r="O1481">
        <v>42</v>
      </c>
      <c r="P1481">
        <v>0</v>
      </c>
      <c r="Q1481">
        <v>1</v>
      </c>
    </row>
    <row r="1482" spans="1:17" x14ac:dyDescent="0.25">
      <c r="A1482" t="s">
        <v>22484</v>
      </c>
      <c r="B1482" t="s">
        <v>73</v>
      </c>
      <c r="C1482" t="s">
        <v>153</v>
      </c>
      <c r="D1482" t="s">
        <v>526</v>
      </c>
      <c r="E1482" t="s">
        <v>21471</v>
      </c>
      <c r="F1482" t="s">
        <v>395</v>
      </c>
      <c r="G1482">
        <v>0</v>
      </c>
      <c r="H1482">
        <v>0</v>
      </c>
      <c r="I1482">
        <v>0</v>
      </c>
      <c r="J1482">
        <v>0</v>
      </c>
      <c r="K1482">
        <v>0</v>
      </c>
      <c r="L1482">
        <v>0</v>
      </c>
      <c r="M1482">
        <v>0</v>
      </c>
      <c r="N1482">
        <v>38</v>
      </c>
      <c r="O1482">
        <v>37</v>
      </c>
      <c r="P1482">
        <v>0</v>
      </c>
      <c r="Q1482">
        <v>1</v>
      </c>
    </row>
    <row r="1483" spans="1:17" x14ac:dyDescent="0.25">
      <c r="A1483" t="s">
        <v>22485</v>
      </c>
      <c r="B1483" t="s">
        <v>73</v>
      </c>
      <c r="C1483" t="s">
        <v>153</v>
      </c>
      <c r="D1483" t="s">
        <v>526</v>
      </c>
      <c r="E1483" t="s">
        <v>21471</v>
      </c>
      <c r="F1483" t="s">
        <v>525</v>
      </c>
      <c r="G1483">
        <v>46</v>
      </c>
      <c r="H1483">
        <v>0</v>
      </c>
      <c r="I1483">
        <v>0</v>
      </c>
      <c r="J1483">
        <v>0</v>
      </c>
      <c r="K1483">
        <v>0</v>
      </c>
      <c r="L1483">
        <v>0</v>
      </c>
      <c r="M1483">
        <v>0</v>
      </c>
      <c r="N1483">
        <v>0</v>
      </c>
      <c r="O1483">
        <v>0</v>
      </c>
      <c r="P1483">
        <v>0</v>
      </c>
      <c r="Q1483">
        <v>0</v>
      </c>
    </row>
    <row r="1484" spans="1:17" x14ac:dyDescent="0.25">
      <c r="A1484" t="s">
        <v>22486</v>
      </c>
      <c r="B1484" t="s">
        <v>73</v>
      </c>
      <c r="C1484" t="s">
        <v>218</v>
      </c>
      <c r="D1484" t="s">
        <v>526</v>
      </c>
      <c r="E1484" t="s">
        <v>21471</v>
      </c>
      <c r="F1484" t="s">
        <v>525</v>
      </c>
      <c r="G1484">
        <v>19</v>
      </c>
      <c r="H1484">
        <v>0</v>
      </c>
      <c r="I1484">
        <v>0</v>
      </c>
      <c r="J1484">
        <v>0</v>
      </c>
      <c r="K1484">
        <v>0</v>
      </c>
      <c r="L1484">
        <v>0</v>
      </c>
      <c r="M1484">
        <v>0</v>
      </c>
      <c r="N1484">
        <v>0</v>
      </c>
      <c r="O1484">
        <v>0</v>
      </c>
      <c r="P1484">
        <v>0</v>
      </c>
      <c r="Q1484">
        <v>0</v>
      </c>
    </row>
    <row r="1485" spans="1:17" x14ac:dyDescent="0.25">
      <c r="A1485" t="s">
        <v>15236</v>
      </c>
      <c r="B1485" t="s">
        <v>73</v>
      </c>
      <c r="C1485" t="s">
        <v>218</v>
      </c>
      <c r="D1485" t="s">
        <v>527</v>
      </c>
      <c r="E1485" t="s">
        <v>563</v>
      </c>
      <c r="F1485" t="s">
        <v>528</v>
      </c>
      <c r="G1485">
        <v>0</v>
      </c>
      <c r="H1485">
        <v>0</v>
      </c>
      <c r="I1485">
        <v>0</v>
      </c>
      <c r="J1485">
        <v>0</v>
      </c>
      <c r="K1485">
        <v>0</v>
      </c>
      <c r="L1485">
        <v>0</v>
      </c>
      <c r="M1485">
        <v>0</v>
      </c>
      <c r="N1485">
        <v>2</v>
      </c>
      <c r="O1485">
        <v>2</v>
      </c>
      <c r="P1485">
        <v>0</v>
      </c>
      <c r="Q1485">
        <v>0</v>
      </c>
    </row>
    <row r="1486" spans="1:17" x14ac:dyDescent="0.25">
      <c r="A1486" t="s">
        <v>15237</v>
      </c>
      <c r="B1486" t="s">
        <v>73</v>
      </c>
      <c r="C1486" t="s">
        <v>218</v>
      </c>
      <c r="D1486" t="s">
        <v>527</v>
      </c>
      <c r="E1486" t="s">
        <v>563</v>
      </c>
      <c r="F1486" t="s">
        <v>525</v>
      </c>
      <c r="G1486">
        <v>2</v>
      </c>
      <c r="H1486">
        <v>0</v>
      </c>
      <c r="I1486">
        <v>0</v>
      </c>
      <c r="J1486">
        <v>0</v>
      </c>
      <c r="K1486">
        <v>0</v>
      </c>
      <c r="L1486">
        <v>0</v>
      </c>
      <c r="M1486">
        <v>0</v>
      </c>
      <c r="N1486">
        <v>0</v>
      </c>
      <c r="O1486">
        <v>0</v>
      </c>
      <c r="P1486">
        <v>0</v>
      </c>
      <c r="Q1486">
        <v>0</v>
      </c>
    </row>
    <row r="1487" spans="1:17" x14ac:dyDescent="0.25">
      <c r="A1487" t="s">
        <v>22487</v>
      </c>
      <c r="B1487" t="s">
        <v>73</v>
      </c>
      <c r="C1487" t="s">
        <v>218</v>
      </c>
      <c r="D1487" t="s">
        <v>527</v>
      </c>
      <c r="E1487" t="s">
        <v>21471</v>
      </c>
      <c r="F1487" t="s">
        <v>528</v>
      </c>
      <c r="G1487">
        <v>0</v>
      </c>
      <c r="H1487">
        <v>0</v>
      </c>
      <c r="I1487">
        <v>0</v>
      </c>
      <c r="J1487">
        <v>0</v>
      </c>
      <c r="K1487">
        <v>0</v>
      </c>
      <c r="L1487">
        <v>0</v>
      </c>
      <c r="M1487">
        <v>0</v>
      </c>
      <c r="N1487">
        <v>1</v>
      </c>
      <c r="O1487">
        <v>0</v>
      </c>
      <c r="P1487">
        <v>1</v>
      </c>
      <c r="Q1487">
        <v>0</v>
      </c>
    </row>
    <row r="1488" spans="1:17" x14ac:dyDescent="0.25">
      <c r="A1488" t="s">
        <v>22488</v>
      </c>
      <c r="B1488" t="s">
        <v>73</v>
      </c>
      <c r="C1488" t="s">
        <v>218</v>
      </c>
      <c r="D1488" t="s">
        <v>527</v>
      </c>
      <c r="E1488" t="s">
        <v>21471</v>
      </c>
      <c r="F1488" t="s">
        <v>525</v>
      </c>
      <c r="G1488">
        <v>1</v>
      </c>
      <c r="H1488">
        <v>0</v>
      </c>
      <c r="I1488">
        <v>0</v>
      </c>
      <c r="J1488">
        <v>0</v>
      </c>
      <c r="K1488">
        <v>0</v>
      </c>
      <c r="L1488">
        <v>0</v>
      </c>
      <c r="M1488">
        <v>0</v>
      </c>
      <c r="N1488">
        <v>0</v>
      </c>
      <c r="O1488">
        <v>0</v>
      </c>
      <c r="P1488">
        <v>0</v>
      </c>
      <c r="Q1488">
        <v>0</v>
      </c>
    </row>
    <row r="1489" spans="1:17" x14ac:dyDescent="0.25">
      <c r="A1489" t="s">
        <v>22489</v>
      </c>
      <c r="B1489" t="s">
        <v>73</v>
      </c>
      <c r="C1489" t="s">
        <v>218</v>
      </c>
      <c r="D1489" t="s">
        <v>12971</v>
      </c>
      <c r="E1489" t="s">
        <v>21471</v>
      </c>
      <c r="F1489" t="s">
        <v>525</v>
      </c>
      <c r="G1489">
        <v>1</v>
      </c>
      <c r="H1489">
        <v>0</v>
      </c>
      <c r="I1489">
        <v>0</v>
      </c>
      <c r="J1489">
        <v>0</v>
      </c>
      <c r="K1489">
        <v>0</v>
      </c>
      <c r="L1489">
        <v>0</v>
      </c>
      <c r="M1489">
        <v>0</v>
      </c>
      <c r="N1489">
        <v>0</v>
      </c>
      <c r="O1489">
        <v>0</v>
      </c>
      <c r="P1489">
        <v>0</v>
      </c>
      <c r="Q1489">
        <v>0</v>
      </c>
    </row>
    <row r="1490" spans="1:17" x14ac:dyDescent="0.25">
      <c r="A1490" t="s">
        <v>16816</v>
      </c>
      <c r="B1490" t="s">
        <v>73</v>
      </c>
      <c r="C1490" t="s">
        <v>219</v>
      </c>
      <c r="D1490" t="s">
        <v>526</v>
      </c>
      <c r="E1490" t="s">
        <v>563</v>
      </c>
      <c r="F1490" t="s">
        <v>396</v>
      </c>
      <c r="G1490">
        <v>0</v>
      </c>
      <c r="H1490">
        <v>7</v>
      </c>
      <c r="I1490">
        <v>1</v>
      </c>
      <c r="J1490">
        <v>6</v>
      </c>
      <c r="K1490">
        <v>0</v>
      </c>
      <c r="L1490">
        <v>0</v>
      </c>
      <c r="M1490">
        <v>0</v>
      </c>
      <c r="N1490">
        <v>0</v>
      </c>
      <c r="O1490">
        <v>0</v>
      </c>
      <c r="P1490">
        <v>0</v>
      </c>
      <c r="Q1490">
        <v>0</v>
      </c>
    </row>
    <row r="1491" spans="1:17" x14ac:dyDescent="0.25">
      <c r="A1491" t="s">
        <v>16817</v>
      </c>
      <c r="B1491" t="s">
        <v>73</v>
      </c>
      <c r="C1491" t="s">
        <v>219</v>
      </c>
      <c r="D1491" t="s">
        <v>526</v>
      </c>
      <c r="E1491" t="s">
        <v>563</v>
      </c>
      <c r="F1491" t="s">
        <v>4236</v>
      </c>
      <c r="G1491">
        <v>0</v>
      </c>
      <c r="H1491">
        <v>7</v>
      </c>
      <c r="I1491">
        <v>1</v>
      </c>
      <c r="J1491">
        <v>6</v>
      </c>
      <c r="K1491">
        <v>0</v>
      </c>
      <c r="L1491">
        <v>0</v>
      </c>
      <c r="M1491">
        <v>0</v>
      </c>
      <c r="N1491">
        <v>0</v>
      </c>
      <c r="O1491">
        <v>0</v>
      </c>
      <c r="P1491">
        <v>0</v>
      </c>
      <c r="Q1491">
        <v>0</v>
      </c>
    </row>
    <row r="1492" spans="1:17" x14ac:dyDescent="0.25">
      <c r="A1492" t="s">
        <v>16818</v>
      </c>
      <c r="B1492" t="s">
        <v>73</v>
      </c>
      <c r="C1492" t="s">
        <v>219</v>
      </c>
      <c r="D1492" t="s">
        <v>526</v>
      </c>
      <c r="E1492" t="s">
        <v>563</v>
      </c>
      <c r="F1492" t="s">
        <v>4238</v>
      </c>
      <c r="G1492">
        <v>0</v>
      </c>
      <c r="H1492">
        <v>0</v>
      </c>
      <c r="I1492">
        <v>0</v>
      </c>
      <c r="J1492">
        <v>0</v>
      </c>
      <c r="K1492">
        <v>0</v>
      </c>
      <c r="L1492">
        <v>0</v>
      </c>
      <c r="M1492">
        <v>7</v>
      </c>
      <c r="N1492">
        <v>0</v>
      </c>
      <c r="O1492">
        <v>0</v>
      </c>
      <c r="P1492">
        <v>0</v>
      </c>
      <c r="Q1492">
        <v>0</v>
      </c>
    </row>
    <row r="1493" spans="1:17" x14ac:dyDescent="0.25">
      <c r="A1493" t="s">
        <v>16819</v>
      </c>
      <c r="B1493" t="s">
        <v>73</v>
      </c>
      <c r="C1493" t="s">
        <v>219</v>
      </c>
      <c r="D1493" t="s">
        <v>526</v>
      </c>
      <c r="E1493" t="s">
        <v>563</v>
      </c>
      <c r="F1493" t="s">
        <v>397</v>
      </c>
      <c r="G1493">
        <v>0</v>
      </c>
      <c r="H1493">
        <v>7</v>
      </c>
      <c r="I1493">
        <v>1</v>
      </c>
      <c r="J1493">
        <v>6</v>
      </c>
      <c r="K1493">
        <v>0</v>
      </c>
      <c r="L1493">
        <v>0</v>
      </c>
      <c r="M1493">
        <v>0</v>
      </c>
      <c r="N1493">
        <v>0</v>
      </c>
      <c r="O1493">
        <v>0</v>
      </c>
      <c r="P1493">
        <v>0</v>
      </c>
      <c r="Q1493">
        <v>0</v>
      </c>
    </row>
    <row r="1494" spans="1:17" x14ac:dyDescent="0.25">
      <c r="A1494" t="s">
        <v>16820</v>
      </c>
      <c r="B1494" t="s">
        <v>73</v>
      </c>
      <c r="C1494" t="s">
        <v>219</v>
      </c>
      <c r="D1494" t="s">
        <v>526</v>
      </c>
      <c r="E1494" t="s">
        <v>563</v>
      </c>
      <c r="F1494" t="s">
        <v>398</v>
      </c>
      <c r="G1494">
        <v>0</v>
      </c>
      <c r="H1494">
        <v>7</v>
      </c>
      <c r="I1494">
        <v>1</v>
      </c>
      <c r="J1494">
        <v>6</v>
      </c>
      <c r="K1494">
        <v>0</v>
      </c>
      <c r="L1494">
        <v>0</v>
      </c>
      <c r="M1494">
        <v>0</v>
      </c>
      <c r="N1494">
        <v>0</v>
      </c>
      <c r="O1494">
        <v>0</v>
      </c>
      <c r="P1494">
        <v>0</v>
      </c>
      <c r="Q1494">
        <v>0</v>
      </c>
    </row>
    <row r="1495" spans="1:17" x14ac:dyDescent="0.25">
      <c r="A1495" t="s">
        <v>16821</v>
      </c>
      <c r="B1495" t="s">
        <v>73</v>
      </c>
      <c r="C1495" t="s">
        <v>219</v>
      </c>
      <c r="D1495" t="s">
        <v>526</v>
      </c>
      <c r="E1495" t="s">
        <v>563</v>
      </c>
      <c r="F1495" t="s">
        <v>4242</v>
      </c>
      <c r="G1495">
        <v>0</v>
      </c>
      <c r="H1495">
        <v>0</v>
      </c>
      <c r="I1495">
        <v>0</v>
      </c>
      <c r="J1495">
        <v>0</v>
      </c>
      <c r="K1495">
        <v>0</v>
      </c>
      <c r="L1495">
        <v>0</v>
      </c>
      <c r="M1495">
        <v>7</v>
      </c>
      <c r="N1495">
        <v>0</v>
      </c>
      <c r="O1495">
        <v>0</v>
      </c>
      <c r="P1495">
        <v>0</v>
      </c>
      <c r="Q1495">
        <v>0</v>
      </c>
    </row>
    <row r="1496" spans="1:17" x14ac:dyDescent="0.25">
      <c r="A1496" t="s">
        <v>16822</v>
      </c>
      <c r="B1496" t="s">
        <v>73</v>
      </c>
      <c r="C1496" t="s">
        <v>219</v>
      </c>
      <c r="D1496" t="s">
        <v>526</v>
      </c>
      <c r="E1496" t="s">
        <v>563</v>
      </c>
      <c r="F1496" t="s">
        <v>399</v>
      </c>
      <c r="G1496">
        <v>0</v>
      </c>
      <c r="H1496">
        <v>7</v>
      </c>
      <c r="I1496">
        <v>1</v>
      </c>
      <c r="J1496">
        <v>6</v>
      </c>
      <c r="K1496">
        <v>0</v>
      </c>
      <c r="L1496">
        <v>0</v>
      </c>
      <c r="M1496">
        <v>0</v>
      </c>
      <c r="N1496">
        <v>0</v>
      </c>
      <c r="O1496">
        <v>0</v>
      </c>
      <c r="P1496">
        <v>0</v>
      </c>
      <c r="Q1496">
        <v>0</v>
      </c>
    </row>
    <row r="1497" spans="1:17" x14ac:dyDescent="0.25">
      <c r="A1497" t="s">
        <v>16823</v>
      </c>
      <c r="B1497" t="s">
        <v>73</v>
      </c>
      <c r="C1497" t="s">
        <v>219</v>
      </c>
      <c r="D1497" t="s">
        <v>526</v>
      </c>
      <c r="E1497" t="s">
        <v>563</v>
      </c>
      <c r="F1497" t="s">
        <v>4245</v>
      </c>
      <c r="G1497">
        <v>0</v>
      </c>
      <c r="H1497">
        <v>0</v>
      </c>
      <c r="I1497">
        <v>0</v>
      </c>
      <c r="J1497">
        <v>0</v>
      </c>
      <c r="K1497">
        <v>0</v>
      </c>
      <c r="L1497">
        <v>0</v>
      </c>
      <c r="M1497">
        <v>7</v>
      </c>
      <c r="N1497">
        <v>0</v>
      </c>
      <c r="O1497">
        <v>0</v>
      </c>
      <c r="P1497">
        <v>0</v>
      </c>
      <c r="Q1497">
        <v>0</v>
      </c>
    </row>
    <row r="1498" spans="1:17" x14ac:dyDescent="0.25">
      <c r="A1498" t="s">
        <v>16824</v>
      </c>
      <c r="B1498" t="s">
        <v>73</v>
      </c>
      <c r="C1498" t="s">
        <v>219</v>
      </c>
      <c r="D1498" t="s">
        <v>526</v>
      </c>
      <c r="E1498" t="s">
        <v>563</v>
      </c>
      <c r="F1498" t="s">
        <v>394</v>
      </c>
      <c r="G1498">
        <v>0</v>
      </c>
      <c r="H1498">
        <v>0</v>
      </c>
      <c r="I1498">
        <v>0</v>
      </c>
      <c r="J1498">
        <v>0</v>
      </c>
      <c r="K1498">
        <v>0</v>
      </c>
      <c r="L1498">
        <v>0</v>
      </c>
      <c r="M1498">
        <v>0</v>
      </c>
      <c r="N1498">
        <v>7</v>
      </c>
      <c r="O1498">
        <v>7</v>
      </c>
      <c r="P1498">
        <v>0</v>
      </c>
      <c r="Q1498">
        <v>0</v>
      </c>
    </row>
    <row r="1499" spans="1:17" x14ac:dyDescent="0.25">
      <c r="A1499" t="s">
        <v>16825</v>
      </c>
      <c r="B1499" t="s">
        <v>73</v>
      </c>
      <c r="C1499" t="s">
        <v>219</v>
      </c>
      <c r="D1499" t="s">
        <v>526</v>
      </c>
      <c r="E1499" t="s">
        <v>563</v>
      </c>
      <c r="F1499" t="s">
        <v>395</v>
      </c>
      <c r="G1499">
        <v>0</v>
      </c>
      <c r="H1499">
        <v>0</v>
      </c>
      <c r="I1499">
        <v>0</v>
      </c>
      <c r="J1499">
        <v>0</v>
      </c>
      <c r="K1499">
        <v>0</v>
      </c>
      <c r="L1499">
        <v>0</v>
      </c>
      <c r="M1499">
        <v>0</v>
      </c>
      <c r="N1499">
        <v>7</v>
      </c>
      <c r="O1499">
        <v>7</v>
      </c>
      <c r="P1499">
        <v>0</v>
      </c>
      <c r="Q1499">
        <v>0</v>
      </c>
    </row>
    <row r="1500" spans="1:17" x14ac:dyDescent="0.25">
      <c r="A1500" t="s">
        <v>16826</v>
      </c>
      <c r="B1500" t="s">
        <v>73</v>
      </c>
      <c r="C1500" t="s">
        <v>219</v>
      </c>
      <c r="D1500" t="s">
        <v>526</v>
      </c>
      <c r="E1500" t="s">
        <v>563</v>
      </c>
      <c r="F1500" t="s">
        <v>525</v>
      </c>
      <c r="G1500">
        <v>7</v>
      </c>
      <c r="H1500">
        <v>0</v>
      </c>
      <c r="I1500">
        <v>0</v>
      </c>
      <c r="J1500">
        <v>0</v>
      </c>
      <c r="K1500">
        <v>0</v>
      </c>
      <c r="L1500">
        <v>0</v>
      </c>
      <c r="M1500">
        <v>0</v>
      </c>
      <c r="N1500">
        <v>0</v>
      </c>
      <c r="O1500">
        <v>0</v>
      </c>
      <c r="P1500">
        <v>0</v>
      </c>
      <c r="Q1500">
        <v>0</v>
      </c>
    </row>
    <row r="1501" spans="1:17" x14ac:dyDescent="0.25">
      <c r="A1501" t="s">
        <v>22490</v>
      </c>
      <c r="B1501" t="s">
        <v>73</v>
      </c>
      <c r="C1501" t="s">
        <v>219</v>
      </c>
      <c r="D1501" t="s">
        <v>526</v>
      </c>
      <c r="E1501" t="s">
        <v>21471</v>
      </c>
      <c r="F1501" t="s">
        <v>396</v>
      </c>
      <c r="G1501">
        <v>0</v>
      </c>
      <c r="H1501">
        <v>7</v>
      </c>
      <c r="I1501">
        <v>1</v>
      </c>
      <c r="J1501">
        <v>6</v>
      </c>
      <c r="K1501">
        <v>0</v>
      </c>
      <c r="L1501">
        <v>0</v>
      </c>
      <c r="M1501">
        <v>0</v>
      </c>
      <c r="N1501">
        <v>0</v>
      </c>
      <c r="O1501">
        <v>0</v>
      </c>
      <c r="P1501">
        <v>0</v>
      </c>
      <c r="Q1501">
        <v>0</v>
      </c>
    </row>
    <row r="1502" spans="1:17" x14ac:dyDescent="0.25">
      <c r="A1502" t="s">
        <v>22491</v>
      </c>
      <c r="B1502" t="s">
        <v>73</v>
      </c>
      <c r="C1502" t="s">
        <v>219</v>
      </c>
      <c r="D1502" t="s">
        <v>526</v>
      </c>
      <c r="E1502" t="s">
        <v>21471</v>
      </c>
      <c r="F1502" t="s">
        <v>4236</v>
      </c>
      <c r="G1502">
        <v>0</v>
      </c>
      <c r="H1502">
        <v>7</v>
      </c>
      <c r="I1502">
        <v>1</v>
      </c>
      <c r="J1502">
        <v>6</v>
      </c>
      <c r="K1502">
        <v>0</v>
      </c>
      <c r="L1502">
        <v>0</v>
      </c>
      <c r="M1502">
        <v>0</v>
      </c>
      <c r="N1502">
        <v>0</v>
      </c>
      <c r="O1502">
        <v>0</v>
      </c>
      <c r="P1502">
        <v>0</v>
      </c>
      <c r="Q1502">
        <v>0</v>
      </c>
    </row>
    <row r="1503" spans="1:17" x14ac:dyDescent="0.25">
      <c r="A1503" t="s">
        <v>22492</v>
      </c>
      <c r="B1503" t="s">
        <v>73</v>
      </c>
      <c r="C1503" t="s">
        <v>219</v>
      </c>
      <c r="D1503" t="s">
        <v>526</v>
      </c>
      <c r="E1503" t="s">
        <v>21471</v>
      </c>
      <c r="F1503" t="s">
        <v>4238</v>
      </c>
      <c r="G1503">
        <v>0</v>
      </c>
      <c r="H1503">
        <v>0</v>
      </c>
      <c r="I1503">
        <v>0</v>
      </c>
      <c r="J1503">
        <v>0</v>
      </c>
      <c r="K1503">
        <v>0</v>
      </c>
      <c r="L1503">
        <v>0</v>
      </c>
      <c r="M1503">
        <v>7</v>
      </c>
      <c r="N1503">
        <v>0</v>
      </c>
      <c r="O1503">
        <v>0</v>
      </c>
      <c r="P1503">
        <v>0</v>
      </c>
      <c r="Q1503">
        <v>0</v>
      </c>
    </row>
    <row r="1504" spans="1:17" x14ac:dyDescent="0.25">
      <c r="A1504" t="s">
        <v>22493</v>
      </c>
      <c r="B1504" t="s">
        <v>73</v>
      </c>
      <c r="C1504" t="s">
        <v>219</v>
      </c>
      <c r="D1504" t="s">
        <v>526</v>
      </c>
      <c r="E1504" t="s">
        <v>21471</v>
      </c>
      <c r="F1504" t="s">
        <v>397</v>
      </c>
      <c r="G1504">
        <v>0</v>
      </c>
      <c r="H1504">
        <v>7</v>
      </c>
      <c r="I1504">
        <v>1</v>
      </c>
      <c r="J1504">
        <v>6</v>
      </c>
      <c r="K1504">
        <v>0</v>
      </c>
      <c r="L1504">
        <v>0</v>
      </c>
      <c r="M1504">
        <v>0</v>
      </c>
      <c r="N1504">
        <v>0</v>
      </c>
      <c r="O1504">
        <v>0</v>
      </c>
      <c r="P1504">
        <v>0</v>
      </c>
      <c r="Q1504">
        <v>0</v>
      </c>
    </row>
    <row r="1505" spans="1:17" x14ac:dyDescent="0.25">
      <c r="A1505" t="s">
        <v>22494</v>
      </c>
      <c r="B1505" t="s">
        <v>73</v>
      </c>
      <c r="C1505" t="s">
        <v>219</v>
      </c>
      <c r="D1505" t="s">
        <v>526</v>
      </c>
      <c r="E1505" t="s">
        <v>21471</v>
      </c>
      <c r="F1505" t="s">
        <v>398</v>
      </c>
      <c r="G1505">
        <v>0</v>
      </c>
      <c r="H1505">
        <v>7</v>
      </c>
      <c r="I1505">
        <v>1</v>
      </c>
      <c r="J1505">
        <v>6</v>
      </c>
      <c r="K1505">
        <v>0</v>
      </c>
      <c r="L1505">
        <v>0</v>
      </c>
      <c r="M1505">
        <v>0</v>
      </c>
      <c r="N1505">
        <v>0</v>
      </c>
      <c r="O1505">
        <v>0</v>
      </c>
      <c r="P1505">
        <v>0</v>
      </c>
      <c r="Q1505">
        <v>0</v>
      </c>
    </row>
    <row r="1506" spans="1:17" x14ac:dyDescent="0.25">
      <c r="A1506" t="s">
        <v>22495</v>
      </c>
      <c r="B1506" t="s">
        <v>73</v>
      </c>
      <c r="C1506" t="s">
        <v>219</v>
      </c>
      <c r="D1506" t="s">
        <v>526</v>
      </c>
      <c r="E1506" t="s">
        <v>21471</v>
      </c>
      <c r="F1506" t="s">
        <v>4242</v>
      </c>
      <c r="G1506">
        <v>0</v>
      </c>
      <c r="H1506">
        <v>0</v>
      </c>
      <c r="I1506">
        <v>0</v>
      </c>
      <c r="J1506">
        <v>0</v>
      </c>
      <c r="K1506">
        <v>0</v>
      </c>
      <c r="L1506">
        <v>0</v>
      </c>
      <c r="M1506">
        <v>7</v>
      </c>
      <c r="N1506">
        <v>0</v>
      </c>
      <c r="O1506">
        <v>0</v>
      </c>
      <c r="P1506">
        <v>0</v>
      </c>
      <c r="Q1506">
        <v>0</v>
      </c>
    </row>
    <row r="1507" spans="1:17" x14ac:dyDescent="0.25">
      <c r="A1507" t="s">
        <v>22496</v>
      </c>
      <c r="B1507" t="s">
        <v>73</v>
      </c>
      <c r="C1507" t="s">
        <v>219</v>
      </c>
      <c r="D1507" t="s">
        <v>526</v>
      </c>
      <c r="E1507" t="s">
        <v>21471</v>
      </c>
      <c r="F1507" t="s">
        <v>399</v>
      </c>
      <c r="G1507">
        <v>0</v>
      </c>
      <c r="H1507">
        <v>7</v>
      </c>
      <c r="I1507">
        <v>1</v>
      </c>
      <c r="J1507">
        <v>6</v>
      </c>
      <c r="K1507">
        <v>0</v>
      </c>
      <c r="L1507">
        <v>0</v>
      </c>
      <c r="M1507">
        <v>0</v>
      </c>
      <c r="N1507">
        <v>0</v>
      </c>
      <c r="O1507">
        <v>0</v>
      </c>
      <c r="P1507">
        <v>0</v>
      </c>
      <c r="Q1507">
        <v>0</v>
      </c>
    </row>
    <row r="1508" spans="1:17" x14ac:dyDescent="0.25">
      <c r="A1508" t="s">
        <v>22855</v>
      </c>
      <c r="B1508" t="s">
        <v>73</v>
      </c>
      <c r="C1508" t="s">
        <v>219</v>
      </c>
      <c r="D1508" t="s">
        <v>526</v>
      </c>
      <c r="E1508" t="s">
        <v>21471</v>
      </c>
      <c r="F1508" t="s">
        <v>4245</v>
      </c>
      <c r="G1508">
        <v>0</v>
      </c>
      <c r="H1508">
        <v>0</v>
      </c>
      <c r="I1508">
        <v>0</v>
      </c>
      <c r="J1508">
        <v>0</v>
      </c>
      <c r="K1508">
        <v>0</v>
      </c>
      <c r="L1508">
        <v>0</v>
      </c>
      <c r="M1508">
        <v>7</v>
      </c>
      <c r="N1508">
        <v>0</v>
      </c>
      <c r="O1508">
        <v>0</v>
      </c>
      <c r="P1508">
        <v>0</v>
      </c>
      <c r="Q1508">
        <v>0</v>
      </c>
    </row>
    <row r="1509" spans="1:17" x14ac:dyDescent="0.25">
      <c r="A1509" t="s">
        <v>21657</v>
      </c>
      <c r="B1509" t="s">
        <v>74</v>
      </c>
      <c r="C1509" t="s">
        <v>111</v>
      </c>
      <c r="D1509" t="s">
        <v>526</v>
      </c>
      <c r="E1509" t="s">
        <v>21471</v>
      </c>
      <c r="F1509" t="s">
        <v>4238</v>
      </c>
      <c r="G1509">
        <v>0</v>
      </c>
      <c r="H1509">
        <v>0</v>
      </c>
      <c r="I1509">
        <v>0</v>
      </c>
      <c r="J1509">
        <v>0</v>
      </c>
      <c r="K1509">
        <v>0</v>
      </c>
      <c r="L1509">
        <v>0</v>
      </c>
      <c r="M1509">
        <v>4</v>
      </c>
      <c r="N1509">
        <v>0</v>
      </c>
      <c r="O1509">
        <v>0</v>
      </c>
      <c r="P1509">
        <v>0</v>
      </c>
      <c r="Q1509">
        <v>0</v>
      </c>
    </row>
    <row r="1510" spans="1:17" x14ac:dyDescent="0.25">
      <c r="A1510" t="s">
        <v>21962</v>
      </c>
      <c r="B1510" t="s">
        <v>74</v>
      </c>
      <c r="C1510" t="s">
        <v>111</v>
      </c>
      <c r="D1510" t="s">
        <v>526</v>
      </c>
      <c r="E1510" t="s">
        <v>21471</v>
      </c>
      <c r="F1510" t="s">
        <v>397</v>
      </c>
      <c r="G1510">
        <v>0</v>
      </c>
      <c r="H1510">
        <v>4</v>
      </c>
      <c r="I1510">
        <v>0</v>
      </c>
      <c r="J1510">
        <v>4</v>
      </c>
      <c r="K1510">
        <v>0</v>
      </c>
      <c r="L1510">
        <v>0</v>
      </c>
      <c r="M1510">
        <v>0</v>
      </c>
      <c r="N1510">
        <v>0</v>
      </c>
      <c r="O1510">
        <v>0</v>
      </c>
      <c r="P1510">
        <v>0</v>
      </c>
      <c r="Q1510">
        <v>0</v>
      </c>
    </row>
    <row r="1511" spans="1:17" x14ac:dyDescent="0.25">
      <c r="A1511" t="s">
        <v>22437</v>
      </c>
      <c r="B1511" t="s">
        <v>74</v>
      </c>
      <c r="C1511" t="s">
        <v>175</v>
      </c>
      <c r="D1511" t="s">
        <v>526</v>
      </c>
      <c r="E1511" t="s">
        <v>21471</v>
      </c>
      <c r="F1511" t="s">
        <v>4242</v>
      </c>
      <c r="G1511">
        <v>0</v>
      </c>
      <c r="H1511">
        <v>0</v>
      </c>
      <c r="I1511">
        <v>0</v>
      </c>
      <c r="J1511">
        <v>0</v>
      </c>
      <c r="K1511">
        <v>0</v>
      </c>
      <c r="L1511">
        <v>0</v>
      </c>
      <c r="M1511">
        <v>15</v>
      </c>
      <c r="N1511">
        <v>0</v>
      </c>
      <c r="O1511">
        <v>0</v>
      </c>
      <c r="P1511">
        <v>0</v>
      </c>
      <c r="Q1511">
        <v>0</v>
      </c>
    </row>
    <row r="1512" spans="1:17" x14ac:dyDescent="0.25">
      <c r="A1512" t="s">
        <v>22438</v>
      </c>
      <c r="B1512" t="s">
        <v>74</v>
      </c>
      <c r="C1512" t="s">
        <v>175</v>
      </c>
      <c r="D1512" t="s">
        <v>526</v>
      </c>
      <c r="E1512" t="s">
        <v>21471</v>
      </c>
      <c r="F1512" t="s">
        <v>399</v>
      </c>
      <c r="G1512">
        <v>0</v>
      </c>
      <c r="H1512">
        <v>15</v>
      </c>
      <c r="I1512">
        <v>1</v>
      </c>
      <c r="J1512">
        <v>11</v>
      </c>
      <c r="K1512">
        <v>1</v>
      </c>
      <c r="L1512">
        <v>2</v>
      </c>
      <c r="M1512">
        <v>0</v>
      </c>
      <c r="N1512">
        <v>0</v>
      </c>
      <c r="O1512">
        <v>0</v>
      </c>
      <c r="P1512">
        <v>0</v>
      </c>
      <c r="Q1512">
        <v>0</v>
      </c>
    </row>
    <row r="1513" spans="1:17" x14ac:dyDescent="0.25">
      <c r="A1513" t="s">
        <v>22439</v>
      </c>
      <c r="B1513" t="s">
        <v>74</v>
      </c>
      <c r="C1513" t="s">
        <v>175</v>
      </c>
      <c r="D1513" t="s">
        <v>526</v>
      </c>
      <c r="E1513" t="s">
        <v>21471</v>
      </c>
      <c r="F1513" t="s">
        <v>4245</v>
      </c>
      <c r="G1513">
        <v>0</v>
      </c>
      <c r="H1513">
        <v>0</v>
      </c>
      <c r="I1513">
        <v>0</v>
      </c>
      <c r="J1513">
        <v>0</v>
      </c>
      <c r="K1513">
        <v>0</v>
      </c>
      <c r="L1513">
        <v>0</v>
      </c>
      <c r="M1513">
        <v>15</v>
      </c>
      <c r="N1513">
        <v>0</v>
      </c>
      <c r="O1513">
        <v>0</v>
      </c>
      <c r="P1513">
        <v>0</v>
      </c>
      <c r="Q1513">
        <v>0</v>
      </c>
    </row>
    <row r="1514" spans="1:17" x14ac:dyDescent="0.25">
      <c r="A1514" t="s">
        <v>22440</v>
      </c>
      <c r="B1514" t="s">
        <v>74</v>
      </c>
      <c r="C1514" t="s">
        <v>175</v>
      </c>
      <c r="D1514" t="s">
        <v>526</v>
      </c>
      <c r="E1514" t="s">
        <v>21471</v>
      </c>
      <c r="F1514" t="s">
        <v>394</v>
      </c>
      <c r="G1514">
        <v>0</v>
      </c>
      <c r="H1514">
        <v>0</v>
      </c>
      <c r="I1514">
        <v>0</v>
      </c>
      <c r="J1514">
        <v>0</v>
      </c>
      <c r="K1514">
        <v>0</v>
      </c>
      <c r="L1514">
        <v>0</v>
      </c>
      <c r="M1514">
        <v>0</v>
      </c>
      <c r="N1514">
        <v>10</v>
      </c>
      <c r="O1514">
        <v>8</v>
      </c>
      <c r="P1514">
        <v>0</v>
      </c>
      <c r="Q1514">
        <v>2</v>
      </c>
    </row>
    <row r="1515" spans="1:17" x14ac:dyDescent="0.25">
      <c r="A1515" t="s">
        <v>22441</v>
      </c>
      <c r="B1515" t="s">
        <v>74</v>
      </c>
      <c r="C1515" t="s">
        <v>175</v>
      </c>
      <c r="D1515" t="s">
        <v>526</v>
      </c>
      <c r="E1515" t="s">
        <v>21471</v>
      </c>
      <c r="F1515" t="s">
        <v>395</v>
      </c>
      <c r="G1515">
        <v>0</v>
      </c>
      <c r="H1515">
        <v>0</v>
      </c>
      <c r="I1515">
        <v>0</v>
      </c>
      <c r="J1515">
        <v>0</v>
      </c>
      <c r="K1515">
        <v>0</v>
      </c>
      <c r="L1515">
        <v>0</v>
      </c>
      <c r="M1515">
        <v>0</v>
      </c>
      <c r="N1515">
        <v>8</v>
      </c>
      <c r="O1515">
        <v>6</v>
      </c>
      <c r="P1515">
        <v>0</v>
      </c>
      <c r="Q1515">
        <v>2</v>
      </c>
    </row>
    <row r="1516" spans="1:17" x14ac:dyDescent="0.25">
      <c r="A1516" t="s">
        <v>22442</v>
      </c>
      <c r="B1516" t="s">
        <v>74</v>
      </c>
      <c r="C1516" t="s">
        <v>175</v>
      </c>
      <c r="D1516" t="s">
        <v>526</v>
      </c>
      <c r="E1516" t="s">
        <v>21471</v>
      </c>
      <c r="F1516" t="s">
        <v>525</v>
      </c>
      <c r="G1516">
        <v>15</v>
      </c>
      <c r="H1516">
        <v>0</v>
      </c>
      <c r="I1516">
        <v>0</v>
      </c>
      <c r="J1516">
        <v>0</v>
      </c>
      <c r="K1516">
        <v>0</v>
      </c>
      <c r="L1516">
        <v>0</v>
      </c>
      <c r="M1516">
        <v>0</v>
      </c>
      <c r="N1516">
        <v>0</v>
      </c>
      <c r="O1516">
        <v>0</v>
      </c>
      <c r="P1516">
        <v>0</v>
      </c>
      <c r="Q1516">
        <v>0</v>
      </c>
    </row>
    <row r="1517" spans="1:17" x14ac:dyDescent="0.25">
      <c r="A1517" t="s">
        <v>16459</v>
      </c>
      <c r="B1517" t="s">
        <v>74</v>
      </c>
      <c r="C1517" t="s">
        <v>175</v>
      </c>
      <c r="D1517" t="s">
        <v>12971</v>
      </c>
      <c r="E1517" t="s">
        <v>563</v>
      </c>
      <c r="F1517" t="s">
        <v>525</v>
      </c>
      <c r="G1517">
        <v>2</v>
      </c>
      <c r="H1517">
        <v>0</v>
      </c>
      <c r="I1517">
        <v>0</v>
      </c>
      <c r="J1517">
        <v>0</v>
      </c>
      <c r="K1517">
        <v>0</v>
      </c>
      <c r="L1517">
        <v>0</v>
      </c>
      <c r="M1517">
        <v>0</v>
      </c>
      <c r="N1517">
        <v>0</v>
      </c>
      <c r="O1517">
        <v>0</v>
      </c>
      <c r="P1517">
        <v>0</v>
      </c>
      <c r="Q1517">
        <v>0</v>
      </c>
    </row>
    <row r="1518" spans="1:17" x14ac:dyDescent="0.25">
      <c r="A1518" t="s">
        <v>22443</v>
      </c>
      <c r="B1518" t="s">
        <v>74</v>
      </c>
      <c r="C1518" t="s">
        <v>175</v>
      </c>
      <c r="D1518" t="s">
        <v>12971</v>
      </c>
      <c r="E1518" t="s">
        <v>21471</v>
      </c>
      <c r="F1518" t="s">
        <v>525</v>
      </c>
      <c r="G1518">
        <v>4</v>
      </c>
      <c r="H1518">
        <v>0</v>
      </c>
      <c r="I1518">
        <v>0</v>
      </c>
      <c r="J1518">
        <v>0</v>
      </c>
      <c r="K1518">
        <v>0</v>
      </c>
      <c r="L1518">
        <v>0</v>
      </c>
      <c r="M1518">
        <v>0</v>
      </c>
      <c r="N1518">
        <v>0</v>
      </c>
      <c r="O1518">
        <v>0</v>
      </c>
      <c r="P1518">
        <v>0</v>
      </c>
      <c r="Q1518">
        <v>0</v>
      </c>
    </row>
    <row r="1519" spans="1:17" x14ac:dyDescent="0.25">
      <c r="A1519" t="s">
        <v>16460</v>
      </c>
      <c r="B1519" t="s">
        <v>74</v>
      </c>
      <c r="C1519" t="s">
        <v>176</v>
      </c>
      <c r="D1519" t="s">
        <v>529</v>
      </c>
      <c r="E1519" t="s">
        <v>563</v>
      </c>
      <c r="F1519" t="s">
        <v>525</v>
      </c>
      <c r="G1519">
        <v>3</v>
      </c>
      <c r="H1519">
        <v>0</v>
      </c>
      <c r="I1519">
        <v>0</v>
      </c>
      <c r="J1519">
        <v>0</v>
      </c>
      <c r="K1519">
        <v>0</v>
      </c>
      <c r="L1519">
        <v>0</v>
      </c>
      <c r="M1519">
        <v>0</v>
      </c>
      <c r="N1519">
        <v>0</v>
      </c>
      <c r="O1519">
        <v>0</v>
      </c>
      <c r="P1519">
        <v>0</v>
      </c>
      <c r="Q1519">
        <v>0</v>
      </c>
    </row>
    <row r="1520" spans="1:17" x14ac:dyDescent="0.25">
      <c r="A1520" t="s">
        <v>22444</v>
      </c>
      <c r="B1520" t="s">
        <v>74</v>
      </c>
      <c r="C1520" t="s">
        <v>176</v>
      </c>
      <c r="D1520" t="s">
        <v>529</v>
      </c>
      <c r="E1520" t="s">
        <v>21471</v>
      </c>
      <c r="F1520" t="s">
        <v>525</v>
      </c>
      <c r="G1520">
        <v>5</v>
      </c>
      <c r="H1520">
        <v>0</v>
      </c>
      <c r="I1520">
        <v>0</v>
      </c>
      <c r="J1520">
        <v>0</v>
      </c>
      <c r="K1520">
        <v>0</v>
      </c>
      <c r="L1520">
        <v>0</v>
      </c>
      <c r="M1520">
        <v>0</v>
      </c>
      <c r="N1520">
        <v>0</v>
      </c>
      <c r="O1520">
        <v>0</v>
      </c>
      <c r="P1520">
        <v>0</v>
      </c>
      <c r="Q1520">
        <v>0</v>
      </c>
    </row>
    <row r="1521" spans="1:17" x14ac:dyDescent="0.25">
      <c r="A1521" t="s">
        <v>16461</v>
      </c>
      <c r="B1521" t="s">
        <v>74</v>
      </c>
      <c r="C1521" t="s">
        <v>176</v>
      </c>
      <c r="D1521" t="s">
        <v>526</v>
      </c>
      <c r="E1521" t="s">
        <v>563</v>
      </c>
      <c r="F1521" t="s">
        <v>396</v>
      </c>
      <c r="G1521">
        <v>0</v>
      </c>
      <c r="H1521">
        <v>25</v>
      </c>
      <c r="I1521">
        <v>4</v>
      </c>
      <c r="J1521">
        <v>18</v>
      </c>
      <c r="K1521">
        <v>2</v>
      </c>
      <c r="L1521">
        <v>1</v>
      </c>
      <c r="M1521">
        <v>0</v>
      </c>
      <c r="N1521">
        <v>0</v>
      </c>
      <c r="O1521">
        <v>0</v>
      </c>
      <c r="P1521">
        <v>0</v>
      </c>
      <c r="Q1521">
        <v>0</v>
      </c>
    </row>
    <row r="1522" spans="1:17" x14ac:dyDescent="0.25">
      <c r="A1522" t="s">
        <v>16462</v>
      </c>
      <c r="B1522" t="s">
        <v>74</v>
      </c>
      <c r="C1522" t="s">
        <v>176</v>
      </c>
      <c r="D1522" t="s">
        <v>526</v>
      </c>
      <c r="E1522" t="s">
        <v>563</v>
      </c>
      <c r="F1522" t="s">
        <v>4236</v>
      </c>
      <c r="G1522">
        <v>0</v>
      </c>
      <c r="H1522">
        <v>25</v>
      </c>
      <c r="I1522">
        <v>3</v>
      </c>
      <c r="J1522">
        <v>19</v>
      </c>
      <c r="K1522">
        <v>2</v>
      </c>
      <c r="L1522">
        <v>1</v>
      </c>
      <c r="M1522">
        <v>0</v>
      </c>
      <c r="N1522">
        <v>0</v>
      </c>
      <c r="O1522">
        <v>0</v>
      </c>
      <c r="P1522">
        <v>0</v>
      </c>
      <c r="Q1522">
        <v>0</v>
      </c>
    </row>
    <row r="1523" spans="1:17" x14ac:dyDescent="0.25">
      <c r="A1523" t="s">
        <v>16463</v>
      </c>
      <c r="B1523" t="s">
        <v>74</v>
      </c>
      <c r="C1523" t="s">
        <v>176</v>
      </c>
      <c r="D1523" t="s">
        <v>526</v>
      </c>
      <c r="E1523" t="s">
        <v>563</v>
      </c>
      <c r="F1523" t="s">
        <v>4238</v>
      </c>
      <c r="G1523">
        <v>0</v>
      </c>
      <c r="H1523">
        <v>0</v>
      </c>
      <c r="I1523">
        <v>0</v>
      </c>
      <c r="J1523">
        <v>0</v>
      </c>
      <c r="K1523">
        <v>0</v>
      </c>
      <c r="L1523">
        <v>0</v>
      </c>
      <c r="M1523">
        <v>25</v>
      </c>
      <c r="N1523">
        <v>0</v>
      </c>
      <c r="O1523">
        <v>0</v>
      </c>
      <c r="P1523">
        <v>0</v>
      </c>
      <c r="Q1523">
        <v>0</v>
      </c>
    </row>
    <row r="1524" spans="1:17" x14ac:dyDescent="0.25">
      <c r="A1524" t="s">
        <v>16464</v>
      </c>
      <c r="B1524" t="s">
        <v>74</v>
      </c>
      <c r="C1524" t="s">
        <v>176</v>
      </c>
      <c r="D1524" t="s">
        <v>526</v>
      </c>
      <c r="E1524" t="s">
        <v>563</v>
      </c>
      <c r="F1524" t="s">
        <v>397</v>
      </c>
      <c r="G1524">
        <v>0</v>
      </c>
      <c r="H1524">
        <v>25</v>
      </c>
      <c r="I1524">
        <v>3</v>
      </c>
      <c r="J1524">
        <v>19</v>
      </c>
      <c r="K1524">
        <v>2</v>
      </c>
      <c r="L1524">
        <v>1</v>
      </c>
      <c r="M1524">
        <v>0</v>
      </c>
      <c r="N1524">
        <v>0</v>
      </c>
      <c r="O1524">
        <v>0</v>
      </c>
      <c r="P1524">
        <v>0</v>
      </c>
      <c r="Q1524">
        <v>0</v>
      </c>
    </row>
    <row r="1525" spans="1:17" x14ac:dyDescent="0.25">
      <c r="A1525" t="s">
        <v>15541</v>
      </c>
      <c r="B1525" t="s">
        <v>74</v>
      </c>
      <c r="C1525" t="s">
        <v>176</v>
      </c>
      <c r="D1525" t="s">
        <v>526</v>
      </c>
      <c r="E1525" t="s">
        <v>563</v>
      </c>
      <c r="F1525" t="s">
        <v>398</v>
      </c>
      <c r="G1525">
        <v>0</v>
      </c>
      <c r="H1525">
        <v>25</v>
      </c>
      <c r="I1525">
        <v>3</v>
      </c>
      <c r="J1525">
        <v>19</v>
      </c>
      <c r="K1525">
        <v>2</v>
      </c>
      <c r="L1525">
        <v>1</v>
      </c>
      <c r="M1525">
        <v>0</v>
      </c>
      <c r="N1525">
        <v>0</v>
      </c>
      <c r="O1525">
        <v>0</v>
      </c>
      <c r="P1525">
        <v>0</v>
      </c>
      <c r="Q1525">
        <v>0</v>
      </c>
    </row>
    <row r="1526" spans="1:17" x14ac:dyDescent="0.25">
      <c r="A1526" t="s">
        <v>15725</v>
      </c>
      <c r="B1526" t="s">
        <v>74</v>
      </c>
      <c r="C1526" t="s">
        <v>176</v>
      </c>
      <c r="D1526" t="s">
        <v>526</v>
      </c>
      <c r="E1526" t="s">
        <v>563</v>
      </c>
      <c r="F1526" t="s">
        <v>4242</v>
      </c>
      <c r="G1526">
        <v>0</v>
      </c>
      <c r="H1526">
        <v>0</v>
      </c>
      <c r="I1526">
        <v>0</v>
      </c>
      <c r="J1526">
        <v>0</v>
      </c>
      <c r="K1526">
        <v>0</v>
      </c>
      <c r="L1526">
        <v>0</v>
      </c>
      <c r="M1526">
        <v>25</v>
      </c>
      <c r="N1526">
        <v>0</v>
      </c>
      <c r="O1526">
        <v>0</v>
      </c>
      <c r="P1526">
        <v>0</v>
      </c>
      <c r="Q1526">
        <v>0</v>
      </c>
    </row>
    <row r="1527" spans="1:17" x14ac:dyDescent="0.25">
      <c r="A1527" t="s">
        <v>15726</v>
      </c>
      <c r="B1527" t="s">
        <v>74</v>
      </c>
      <c r="C1527" t="s">
        <v>176</v>
      </c>
      <c r="D1527" t="s">
        <v>526</v>
      </c>
      <c r="E1527" t="s">
        <v>563</v>
      </c>
      <c r="F1527" t="s">
        <v>399</v>
      </c>
      <c r="G1527">
        <v>0</v>
      </c>
      <c r="H1527">
        <v>25</v>
      </c>
      <c r="I1527">
        <v>3</v>
      </c>
      <c r="J1527">
        <v>19</v>
      </c>
      <c r="K1527">
        <v>2</v>
      </c>
      <c r="L1527">
        <v>1</v>
      </c>
      <c r="M1527">
        <v>0</v>
      </c>
      <c r="N1527">
        <v>0</v>
      </c>
      <c r="O1527">
        <v>0</v>
      </c>
      <c r="P1527">
        <v>0</v>
      </c>
      <c r="Q1527">
        <v>0</v>
      </c>
    </row>
    <row r="1528" spans="1:17" x14ac:dyDescent="0.25">
      <c r="A1528" t="s">
        <v>15727</v>
      </c>
      <c r="B1528" t="s">
        <v>74</v>
      </c>
      <c r="C1528" t="s">
        <v>176</v>
      </c>
      <c r="D1528" t="s">
        <v>526</v>
      </c>
      <c r="E1528" t="s">
        <v>563</v>
      </c>
      <c r="F1528" t="s">
        <v>4245</v>
      </c>
      <c r="G1528">
        <v>0</v>
      </c>
      <c r="H1528">
        <v>0</v>
      </c>
      <c r="I1528">
        <v>0</v>
      </c>
      <c r="J1528">
        <v>0</v>
      </c>
      <c r="K1528">
        <v>0</v>
      </c>
      <c r="L1528">
        <v>0</v>
      </c>
      <c r="M1528">
        <v>25</v>
      </c>
      <c r="N1528">
        <v>0</v>
      </c>
      <c r="O1528">
        <v>0</v>
      </c>
      <c r="P1528">
        <v>0</v>
      </c>
      <c r="Q1528">
        <v>0</v>
      </c>
    </row>
    <row r="1529" spans="1:17" x14ac:dyDescent="0.25">
      <c r="A1529" t="s">
        <v>15728</v>
      </c>
      <c r="B1529" t="s">
        <v>74</v>
      </c>
      <c r="C1529" t="s">
        <v>176</v>
      </c>
      <c r="D1529" t="s">
        <v>526</v>
      </c>
      <c r="E1529" t="s">
        <v>563</v>
      </c>
      <c r="F1529" t="s">
        <v>394</v>
      </c>
      <c r="G1529">
        <v>0</v>
      </c>
      <c r="H1529">
        <v>0</v>
      </c>
      <c r="I1529">
        <v>0</v>
      </c>
      <c r="J1529">
        <v>0</v>
      </c>
      <c r="K1529">
        <v>0</v>
      </c>
      <c r="L1529">
        <v>0</v>
      </c>
      <c r="M1529">
        <v>0</v>
      </c>
      <c r="N1529">
        <v>19</v>
      </c>
      <c r="O1529">
        <v>17</v>
      </c>
      <c r="P1529">
        <v>1</v>
      </c>
      <c r="Q1529">
        <v>1</v>
      </c>
    </row>
    <row r="1530" spans="1:17" x14ac:dyDescent="0.25">
      <c r="A1530" t="s">
        <v>15729</v>
      </c>
      <c r="B1530" t="s">
        <v>74</v>
      </c>
      <c r="C1530" t="s">
        <v>176</v>
      </c>
      <c r="D1530" t="s">
        <v>526</v>
      </c>
      <c r="E1530" t="s">
        <v>563</v>
      </c>
      <c r="F1530" t="s">
        <v>395</v>
      </c>
      <c r="G1530">
        <v>0</v>
      </c>
      <c r="H1530">
        <v>0</v>
      </c>
      <c r="I1530">
        <v>0</v>
      </c>
      <c r="J1530">
        <v>0</v>
      </c>
      <c r="K1530">
        <v>0</v>
      </c>
      <c r="L1530">
        <v>0</v>
      </c>
      <c r="M1530">
        <v>0</v>
      </c>
      <c r="N1530">
        <v>18</v>
      </c>
      <c r="O1530">
        <v>16</v>
      </c>
      <c r="P1530">
        <v>1</v>
      </c>
      <c r="Q1530">
        <v>1</v>
      </c>
    </row>
    <row r="1531" spans="1:17" x14ac:dyDescent="0.25">
      <c r="A1531" t="s">
        <v>15730</v>
      </c>
      <c r="B1531" t="s">
        <v>74</v>
      </c>
      <c r="C1531" t="s">
        <v>176</v>
      </c>
      <c r="D1531" t="s">
        <v>526</v>
      </c>
      <c r="E1531" t="s">
        <v>563</v>
      </c>
      <c r="F1531" t="s">
        <v>525</v>
      </c>
      <c r="G1531">
        <v>25</v>
      </c>
      <c r="H1531">
        <v>0</v>
      </c>
      <c r="I1531">
        <v>0</v>
      </c>
      <c r="J1531">
        <v>0</v>
      </c>
      <c r="K1531">
        <v>0</v>
      </c>
      <c r="L1531">
        <v>0</v>
      </c>
      <c r="M1531">
        <v>0</v>
      </c>
      <c r="N1531">
        <v>0</v>
      </c>
      <c r="O1531">
        <v>0</v>
      </c>
      <c r="P1531">
        <v>0</v>
      </c>
      <c r="Q1531">
        <v>0</v>
      </c>
    </row>
    <row r="1532" spans="1:17" x14ac:dyDescent="0.25">
      <c r="A1532" t="s">
        <v>22445</v>
      </c>
      <c r="B1532" t="s">
        <v>74</v>
      </c>
      <c r="C1532" t="s">
        <v>176</v>
      </c>
      <c r="D1532" t="s">
        <v>526</v>
      </c>
      <c r="E1532" t="s">
        <v>21471</v>
      </c>
      <c r="F1532" t="s">
        <v>396</v>
      </c>
      <c r="G1532">
        <v>0</v>
      </c>
      <c r="H1532">
        <v>33</v>
      </c>
      <c r="I1532">
        <v>4</v>
      </c>
      <c r="J1532">
        <v>25</v>
      </c>
      <c r="K1532">
        <v>4</v>
      </c>
      <c r="L1532">
        <v>0</v>
      </c>
      <c r="M1532">
        <v>0</v>
      </c>
      <c r="N1532">
        <v>0</v>
      </c>
      <c r="O1532">
        <v>0</v>
      </c>
      <c r="P1532">
        <v>0</v>
      </c>
      <c r="Q1532">
        <v>0</v>
      </c>
    </row>
    <row r="1533" spans="1:17" x14ac:dyDescent="0.25">
      <c r="A1533" t="s">
        <v>22446</v>
      </c>
      <c r="B1533" t="s">
        <v>74</v>
      </c>
      <c r="C1533" t="s">
        <v>176</v>
      </c>
      <c r="D1533" t="s">
        <v>526</v>
      </c>
      <c r="E1533" t="s">
        <v>21471</v>
      </c>
      <c r="F1533" t="s">
        <v>4236</v>
      </c>
      <c r="G1533">
        <v>0</v>
      </c>
      <c r="H1533">
        <v>33</v>
      </c>
      <c r="I1533">
        <v>3</v>
      </c>
      <c r="J1533">
        <v>23</v>
      </c>
      <c r="K1533">
        <v>7</v>
      </c>
      <c r="L1533">
        <v>0</v>
      </c>
      <c r="M1533">
        <v>0</v>
      </c>
      <c r="N1533">
        <v>0</v>
      </c>
      <c r="O1533">
        <v>0</v>
      </c>
      <c r="P1533">
        <v>0</v>
      </c>
      <c r="Q1533">
        <v>0</v>
      </c>
    </row>
    <row r="1534" spans="1:17" x14ac:dyDescent="0.25">
      <c r="A1534" t="s">
        <v>22447</v>
      </c>
      <c r="B1534" t="s">
        <v>74</v>
      </c>
      <c r="C1534" t="s">
        <v>176</v>
      </c>
      <c r="D1534" t="s">
        <v>526</v>
      </c>
      <c r="E1534" t="s">
        <v>21471</v>
      </c>
      <c r="F1534" t="s">
        <v>4238</v>
      </c>
      <c r="G1534">
        <v>0</v>
      </c>
      <c r="H1534">
        <v>0</v>
      </c>
      <c r="I1534">
        <v>0</v>
      </c>
      <c r="J1534">
        <v>0</v>
      </c>
      <c r="K1534">
        <v>0</v>
      </c>
      <c r="L1534">
        <v>0</v>
      </c>
      <c r="M1534">
        <v>33</v>
      </c>
      <c r="N1534">
        <v>0</v>
      </c>
      <c r="O1534">
        <v>0</v>
      </c>
      <c r="P1534">
        <v>0</v>
      </c>
      <c r="Q1534">
        <v>0</v>
      </c>
    </row>
    <row r="1535" spans="1:17" x14ac:dyDescent="0.25">
      <c r="A1535" t="s">
        <v>22448</v>
      </c>
      <c r="B1535" t="s">
        <v>74</v>
      </c>
      <c r="C1535" t="s">
        <v>176</v>
      </c>
      <c r="D1535" t="s">
        <v>526</v>
      </c>
      <c r="E1535" t="s">
        <v>21471</v>
      </c>
      <c r="F1535" t="s">
        <v>397</v>
      </c>
      <c r="G1535">
        <v>0</v>
      </c>
      <c r="H1535">
        <v>33</v>
      </c>
      <c r="I1535">
        <v>3</v>
      </c>
      <c r="J1535">
        <v>23</v>
      </c>
      <c r="K1535">
        <v>7</v>
      </c>
      <c r="L1535">
        <v>0</v>
      </c>
      <c r="M1535">
        <v>0</v>
      </c>
      <c r="N1535">
        <v>0</v>
      </c>
      <c r="O1535">
        <v>0</v>
      </c>
      <c r="P1535">
        <v>0</v>
      </c>
      <c r="Q1535">
        <v>0</v>
      </c>
    </row>
    <row r="1536" spans="1:17" x14ac:dyDescent="0.25">
      <c r="A1536" t="s">
        <v>22449</v>
      </c>
      <c r="B1536" t="s">
        <v>74</v>
      </c>
      <c r="C1536" t="s">
        <v>176</v>
      </c>
      <c r="D1536" t="s">
        <v>526</v>
      </c>
      <c r="E1536" t="s">
        <v>21471</v>
      </c>
      <c r="F1536" t="s">
        <v>398</v>
      </c>
      <c r="G1536">
        <v>0</v>
      </c>
      <c r="H1536">
        <v>33</v>
      </c>
      <c r="I1536">
        <v>3</v>
      </c>
      <c r="J1536">
        <v>23</v>
      </c>
      <c r="K1536">
        <v>7</v>
      </c>
      <c r="L1536">
        <v>0</v>
      </c>
      <c r="M1536">
        <v>0</v>
      </c>
      <c r="N1536">
        <v>0</v>
      </c>
      <c r="O1536">
        <v>0</v>
      </c>
      <c r="P1536">
        <v>0</v>
      </c>
      <c r="Q1536">
        <v>0</v>
      </c>
    </row>
    <row r="1537" spans="1:17" x14ac:dyDescent="0.25">
      <c r="A1537" t="s">
        <v>22450</v>
      </c>
      <c r="B1537" t="s">
        <v>74</v>
      </c>
      <c r="C1537" t="s">
        <v>176</v>
      </c>
      <c r="D1537" t="s">
        <v>526</v>
      </c>
      <c r="E1537" t="s">
        <v>21471</v>
      </c>
      <c r="F1537" t="s">
        <v>4242</v>
      </c>
      <c r="G1537">
        <v>0</v>
      </c>
      <c r="H1537">
        <v>0</v>
      </c>
      <c r="I1537">
        <v>0</v>
      </c>
      <c r="J1537">
        <v>0</v>
      </c>
      <c r="K1537">
        <v>0</v>
      </c>
      <c r="L1537">
        <v>0</v>
      </c>
      <c r="M1537">
        <v>33</v>
      </c>
      <c r="N1537">
        <v>0</v>
      </c>
      <c r="O1537">
        <v>0</v>
      </c>
      <c r="P1537">
        <v>0</v>
      </c>
      <c r="Q1537">
        <v>0</v>
      </c>
    </row>
    <row r="1538" spans="1:17" x14ac:dyDescent="0.25">
      <c r="A1538" t="s">
        <v>22451</v>
      </c>
      <c r="B1538" t="s">
        <v>74</v>
      </c>
      <c r="C1538" t="s">
        <v>176</v>
      </c>
      <c r="D1538" t="s">
        <v>526</v>
      </c>
      <c r="E1538" t="s">
        <v>21471</v>
      </c>
      <c r="F1538" t="s">
        <v>399</v>
      </c>
      <c r="G1538">
        <v>0</v>
      </c>
      <c r="H1538">
        <v>33</v>
      </c>
      <c r="I1538">
        <v>3</v>
      </c>
      <c r="J1538">
        <v>26</v>
      </c>
      <c r="K1538">
        <v>4</v>
      </c>
      <c r="L1538">
        <v>0</v>
      </c>
      <c r="M1538">
        <v>0</v>
      </c>
      <c r="N1538">
        <v>0</v>
      </c>
      <c r="O1538">
        <v>0</v>
      </c>
      <c r="P1538">
        <v>0</v>
      </c>
      <c r="Q1538">
        <v>0</v>
      </c>
    </row>
    <row r="1539" spans="1:17" x14ac:dyDescent="0.25">
      <c r="A1539" t="s">
        <v>22275</v>
      </c>
      <c r="B1539" t="s">
        <v>73</v>
      </c>
      <c r="C1539" t="s">
        <v>85</v>
      </c>
      <c r="D1539" t="s">
        <v>526</v>
      </c>
      <c r="E1539" t="s">
        <v>21471</v>
      </c>
      <c r="F1539" t="s">
        <v>397</v>
      </c>
      <c r="G1539">
        <v>0</v>
      </c>
      <c r="H1539">
        <v>14</v>
      </c>
      <c r="I1539">
        <v>2</v>
      </c>
      <c r="J1539">
        <v>11</v>
      </c>
      <c r="K1539">
        <v>0</v>
      </c>
      <c r="L1539">
        <v>1</v>
      </c>
      <c r="M1539">
        <v>0</v>
      </c>
      <c r="N1539">
        <v>0</v>
      </c>
      <c r="O1539">
        <v>0</v>
      </c>
      <c r="P1539">
        <v>0</v>
      </c>
      <c r="Q1539">
        <v>0</v>
      </c>
    </row>
    <row r="1540" spans="1:17" x14ac:dyDescent="0.25">
      <c r="A1540" t="s">
        <v>22276</v>
      </c>
      <c r="B1540" t="s">
        <v>73</v>
      </c>
      <c r="C1540" t="s">
        <v>85</v>
      </c>
      <c r="D1540" t="s">
        <v>526</v>
      </c>
      <c r="E1540" t="s">
        <v>21471</v>
      </c>
      <c r="F1540" t="s">
        <v>398</v>
      </c>
      <c r="G1540">
        <v>0</v>
      </c>
      <c r="H1540">
        <v>14</v>
      </c>
      <c r="I1540">
        <v>2</v>
      </c>
      <c r="J1540">
        <v>11</v>
      </c>
      <c r="K1540">
        <v>0</v>
      </c>
      <c r="L1540">
        <v>1</v>
      </c>
      <c r="M1540">
        <v>0</v>
      </c>
      <c r="N1540">
        <v>0</v>
      </c>
      <c r="O1540">
        <v>0</v>
      </c>
      <c r="P1540">
        <v>0</v>
      </c>
      <c r="Q1540">
        <v>0</v>
      </c>
    </row>
    <row r="1541" spans="1:17" x14ac:dyDescent="0.25">
      <c r="A1541" t="s">
        <v>22277</v>
      </c>
      <c r="B1541" t="s">
        <v>73</v>
      </c>
      <c r="C1541" t="s">
        <v>85</v>
      </c>
      <c r="D1541" t="s">
        <v>526</v>
      </c>
      <c r="E1541" t="s">
        <v>21471</v>
      </c>
      <c r="F1541" t="s">
        <v>4242</v>
      </c>
      <c r="G1541">
        <v>0</v>
      </c>
      <c r="H1541">
        <v>0</v>
      </c>
      <c r="I1541">
        <v>0</v>
      </c>
      <c r="J1541">
        <v>0</v>
      </c>
      <c r="K1541">
        <v>0</v>
      </c>
      <c r="L1541">
        <v>0</v>
      </c>
      <c r="M1541">
        <v>14</v>
      </c>
      <c r="N1541">
        <v>0</v>
      </c>
      <c r="O1541">
        <v>0</v>
      </c>
      <c r="P1541">
        <v>0</v>
      </c>
      <c r="Q1541">
        <v>0</v>
      </c>
    </row>
    <row r="1542" spans="1:17" x14ac:dyDescent="0.25">
      <c r="A1542" t="s">
        <v>22278</v>
      </c>
      <c r="B1542" t="s">
        <v>73</v>
      </c>
      <c r="C1542" t="s">
        <v>85</v>
      </c>
      <c r="D1542" t="s">
        <v>526</v>
      </c>
      <c r="E1542" t="s">
        <v>21471</v>
      </c>
      <c r="F1542" t="s">
        <v>399</v>
      </c>
      <c r="G1542">
        <v>0</v>
      </c>
      <c r="H1542">
        <v>14</v>
      </c>
      <c r="I1542">
        <v>2</v>
      </c>
      <c r="J1542">
        <v>11</v>
      </c>
      <c r="K1542">
        <v>0</v>
      </c>
      <c r="L1542">
        <v>1</v>
      </c>
      <c r="M1542">
        <v>0</v>
      </c>
      <c r="N1542">
        <v>0</v>
      </c>
      <c r="O1542">
        <v>0</v>
      </c>
      <c r="P1542">
        <v>0</v>
      </c>
      <c r="Q1542">
        <v>0</v>
      </c>
    </row>
    <row r="1543" spans="1:17" x14ac:dyDescent="0.25">
      <c r="A1543" t="s">
        <v>22279</v>
      </c>
      <c r="B1543" t="s">
        <v>73</v>
      </c>
      <c r="C1543" t="s">
        <v>85</v>
      </c>
      <c r="D1543" t="s">
        <v>526</v>
      </c>
      <c r="E1543" t="s">
        <v>21471</v>
      </c>
      <c r="F1543" t="s">
        <v>4245</v>
      </c>
      <c r="G1543">
        <v>0</v>
      </c>
      <c r="H1543">
        <v>0</v>
      </c>
      <c r="I1543">
        <v>0</v>
      </c>
      <c r="J1543">
        <v>0</v>
      </c>
      <c r="K1543">
        <v>0</v>
      </c>
      <c r="L1543">
        <v>0</v>
      </c>
      <c r="M1543">
        <v>14</v>
      </c>
      <c r="N1543">
        <v>0</v>
      </c>
      <c r="O1543">
        <v>0</v>
      </c>
      <c r="P1543">
        <v>0</v>
      </c>
      <c r="Q1543">
        <v>0</v>
      </c>
    </row>
    <row r="1544" spans="1:17" x14ac:dyDescent="0.25">
      <c r="A1544" t="s">
        <v>22280</v>
      </c>
      <c r="B1544" t="s">
        <v>73</v>
      </c>
      <c r="C1544" t="s">
        <v>85</v>
      </c>
      <c r="D1544" t="s">
        <v>526</v>
      </c>
      <c r="E1544" t="s">
        <v>21471</v>
      </c>
      <c r="F1544" t="s">
        <v>394</v>
      </c>
      <c r="G1544">
        <v>0</v>
      </c>
      <c r="H1544">
        <v>0</v>
      </c>
      <c r="I1544">
        <v>0</v>
      </c>
      <c r="J1544">
        <v>0</v>
      </c>
      <c r="K1544">
        <v>0</v>
      </c>
      <c r="L1544">
        <v>0</v>
      </c>
      <c r="M1544">
        <v>0</v>
      </c>
      <c r="N1544">
        <v>14</v>
      </c>
      <c r="O1544">
        <v>14</v>
      </c>
      <c r="P1544">
        <v>0</v>
      </c>
      <c r="Q1544">
        <v>0</v>
      </c>
    </row>
    <row r="1545" spans="1:17" x14ac:dyDescent="0.25">
      <c r="A1545" t="s">
        <v>22281</v>
      </c>
      <c r="B1545" t="s">
        <v>73</v>
      </c>
      <c r="C1545" t="s">
        <v>85</v>
      </c>
      <c r="D1545" t="s">
        <v>526</v>
      </c>
      <c r="E1545" t="s">
        <v>21471</v>
      </c>
      <c r="F1545" t="s">
        <v>395</v>
      </c>
      <c r="G1545">
        <v>0</v>
      </c>
      <c r="H1545">
        <v>0</v>
      </c>
      <c r="I1545">
        <v>0</v>
      </c>
      <c r="J1545">
        <v>0</v>
      </c>
      <c r="K1545">
        <v>0</v>
      </c>
      <c r="L1545">
        <v>0</v>
      </c>
      <c r="M1545">
        <v>0</v>
      </c>
      <c r="N1545">
        <v>14</v>
      </c>
      <c r="O1545">
        <v>14</v>
      </c>
      <c r="P1545">
        <v>0</v>
      </c>
      <c r="Q1545">
        <v>0</v>
      </c>
    </row>
    <row r="1546" spans="1:17" x14ac:dyDescent="0.25">
      <c r="A1546" t="s">
        <v>22282</v>
      </c>
      <c r="B1546" t="s">
        <v>73</v>
      </c>
      <c r="C1546" t="s">
        <v>85</v>
      </c>
      <c r="D1546" t="s">
        <v>526</v>
      </c>
      <c r="E1546" t="s">
        <v>21471</v>
      </c>
      <c r="F1546" t="s">
        <v>525</v>
      </c>
      <c r="G1546">
        <v>14</v>
      </c>
      <c r="H1546">
        <v>0</v>
      </c>
      <c r="I1546">
        <v>0</v>
      </c>
      <c r="J1546">
        <v>0</v>
      </c>
      <c r="K1546">
        <v>0</v>
      </c>
      <c r="L1546">
        <v>0</v>
      </c>
      <c r="M1546">
        <v>0</v>
      </c>
      <c r="N1546">
        <v>0</v>
      </c>
      <c r="O1546">
        <v>0</v>
      </c>
      <c r="P1546">
        <v>0</v>
      </c>
      <c r="Q1546">
        <v>0</v>
      </c>
    </row>
    <row r="1547" spans="1:17" x14ac:dyDescent="0.25">
      <c r="A1547" t="s">
        <v>15740</v>
      </c>
      <c r="B1547" t="s">
        <v>73</v>
      </c>
      <c r="C1547" t="s">
        <v>85</v>
      </c>
      <c r="D1547" t="s">
        <v>527</v>
      </c>
      <c r="E1547" t="s">
        <v>563</v>
      </c>
      <c r="F1547" t="s">
        <v>528</v>
      </c>
      <c r="G1547">
        <v>0</v>
      </c>
      <c r="H1547">
        <v>0</v>
      </c>
      <c r="I1547">
        <v>0</v>
      </c>
      <c r="J1547">
        <v>0</v>
      </c>
      <c r="K1547">
        <v>0</v>
      </c>
      <c r="L1547">
        <v>0</v>
      </c>
      <c r="M1547">
        <v>0</v>
      </c>
      <c r="N1547">
        <v>1</v>
      </c>
      <c r="O1547">
        <v>1</v>
      </c>
      <c r="P1547">
        <v>0</v>
      </c>
      <c r="Q1547">
        <v>0</v>
      </c>
    </row>
    <row r="1548" spans="1:17" x14ac:dyDescent="0.25">
      <c r="A1548" t="s">
        <v>15741</v>
      </c>
      <c r="B1548" t="s">
        <v>73</v>
      </c>
      <c r="C1548" t="s">
        <v>85</v>
      </c>
      <c r="D1548" t="s">
        <v>527</v>
      </c>
      <c r="E1548" t="s">
        <v>563</v>
      </c>
      <c r="F1548" t="s">
        <v>525</v>
      </c>
      <c r="G1548">
        <v>1</v>
      </c>
      <c r="H1548">
        <v>0</v>
      </c>
      <c r="I1548">
        <v>0</v>
      </c>
      <c r="J1548">
        <v>0</v>
      </c>
      <c r="K1548">
        <v>0</v>
      </c>
      <c r="L1548">
        <v>0</v>
      </c>
      <c r="M1548">
        <v>0</v>
      </c>
      <c r="N1548">
        <v>0</v>
      </c>
      <c r="O1548">
        <v>0</v>
      </c>
      <c r="P1548">
        <v>0</v>
      </c>
      <c r="Q1548">
        <v>0</v>
      </c>
    </row>
    <row r="1549" spans="1:17" x14ac:dyDescent="0.25">
      <c r="A1549" t="s">
        <v>22283</v>
      </c>
      <c r="B1549" t="s">
        <v>73</v>
      </c>
      <c r="C1549" t="s">
        <v>85</v>
      </c>
      <c r="D1549" t="s">
        <v>527</v>
      </c>
      <c r="E1549" t="s">
        <v>21471</v>
      </c>
      <c r="F1549" t="s">
        <v>528</v>
      </c>
      <c r="G1549">
        <v>0</v>
      </c>
      <c r="H1549">
        <v>0</v>
      </c>
      <c r="I1549">
        <v>0</v>
      </c>
      <c r="J1549">
        <v>0</v>
      </c>
      <c r="K1549">
        <v>0</v>
      </c>
      <c r="L1549">
        <v>0</v>
      </c>
      <c r="M1549">
        <v>0</v>
      </c>
      <c r="N1549">
        <v>1</v>
      </c>
      <c r="O1549">
        <v>1</v>
      </c>
      <c r="P1549">
        <v>0</v>
      </c>
      <c r="Q1549">
        <v>0</v>
      </c>
    </row>
    <row r="1550" spans="1:17" x14ac:dyDescent="0.25">
      <c r="A1550" t="s">
        <v>22284</v>
      </c>
      <c r="B1550" t="s">
        <v>73</v>
      </c>
      <c r="C1550" t="s">
        <v>85</v>
      </c>
      <c r="D1550" t="s">
        <v>527</v>
      </c>
      <c r="E1550" t="s">
        <v>21471</v>
      </c>
      <c r="F1550" t="s">
        <v>525</v>
      </c>
      <c r="G1550">
        <v>1</v>
      </c>
      <c r="H1550">
        <v>0</v>
      </c>
      <c r="I1550">
        <v>0</v>
      </c>
      <c r="J1550">
        <v>0</v>
      </c>
      <c r="K1550">
        <v>0</v>
      </c>
      <c r="L1550">
        <v>0</v>
      </c>
      <c r="M1550">
        <v>0</v>
      </c>
      <c r="N1550">
        <v>0</v>
      </c>
      <c r="O1550">
        <v>0</v>
      </c>
      <c r="P1550">
        <v>0</v>
      </c>
      <c r="Q1550">
        <v>0</v>
      </c>
    </row>
    <row r="1551" spans="1:17" x14ac:dyDescent="0.25">
      <c r="A1551" t="s">
        <v>15742</v>
      </c>
      <c r="B1551" t="s">
        <v>73</v>
      </c>
      <c r="C1551" t="s">
        <v>86</v>
      </c>
      <c r="D1551" t="s">
        <v>526</v>
      </c>
      <c r="E1551" t="s">
        <v>563</v>
      </c>
      <c r="F1551" t="s">
        <v>396</v>
      </c>
      <c r="G1551">
        <v>0</v>
      </c>
      <c r="H1551">
        <v>12</v>
      </c>
      <c r="I1551">
        <v>3</v>
      </c>
      <c r="J1551">
        <v>6</v>
      </c>
      <c r="K1551">
        <v>1</v>
      </c>
      <c r="L1551">
        <v>2</v>
      </c>
      <c r="M1551">
        <v>0</v>
      </c>
      <c r="N1551">
        <v>0</v>
      </c>
      <c r="O1551">
        <v>0</v>
      </c>
      <c r="P1551">
        <v>0</v>
      </c>
      <c r="Q1551">
        <v>0</v>
      </c>
    </row>
    <row r="1552" spans="1:17" x14ac:dyDescent="0.25">
      <c r="A1552" t="s">
        <v>15743</v>
      </c>
      <c r="B1552" t="s">
        <v>73</v>
      </c>
      <c r="C1552" t="s">
        <v>86</v>
      </c>
      <c r="D1552" t="s">
        <v>526</v>
      </c>
      <c r="E1552" t="s">
        <v>563</v>
      </c>
      <c r="F1552" t="s">
        <v>4236</v>
      </c>
      <c r="G1552">
        <v>0</v>
      </c>
      <c r="H1552">
        <v>12</v>
      </c>
      <c r="I1552">
        <v>2</v>
      </c>
      <c r="J1552">
        <v>7</v>
      </c>
      <c r="K1552">
        <v>1</v>
      </c>
      <c r="L1552">
        <v>2</v>
      </c>
      <c r="M1552">
        <v>0</v>
      </c>
      <c r="N1552">
        <v>0</v>
      </c>
      <c r="O1552">
        <v>0</v>
      </c>
      <c r="P1552">
        <v>0</v>
      </c>
      <c r="Q1552">
        <v>0</v>
      </c>
    </row>
    <row r="1553" spans="1:17" x14ac:dyDescent="0.25">
      <c r="A1553" t="s">
        <v>15744</v>
      </c>
      <c r="B1553" t="s">
        <v>73</v>
      </c>
      <c r="C1553" t="s">
        <v>86</v>
      </c>
      <c r="D1553" t="s">
        <v>526</v>
      </c>
      <c r="E1553" t="s">
        <v>563</v>
      </c>
      <c r="F1553" t="s">
        <v>4238</v>
      </c>
      <c r="G1553">
        <v>0</v>
      </c>
      <c r="H1553">
        <v>0</v>
      </c>
      <c r="I1553">
        <v>0</v>
      </c>
      <c r="J1553">
        <v>0</v>
      </c>
      <c r="K1553">
        <v>0</v>
      </c>
      <c r="L1553">
        <v>0</v>
      </c>
      <c r="M1553">
        <v>12</v>
      </c>
      <c r="N1553">
        <v>0</v>
      </c>
      <c r="O1553">
        <v>0</v>
      </c>
      <c r="P1553">
        <v>0</v>
      </c>
      <c r="Q1553">
        <v>0</v>
      </c>
    </row>
    <row r="1554" spans="1:17" x14ac:dyDescent="0.25">
      <c r="A1554" t="s">
        <v>15745</v>
      </c>
      <c r="B1554" t="s">
        <v>73</v>
      </c>
      <c r="C1554" t="s">
        <v>86</v>
      </c>
      <c r="D1554" t="s">
        <v>526</v>
      </c>
      <c r="E1554" t="s">
        <v>563</v>
      </c>
      <c r="F1554" t="s">
        <v>397</v>
      </c>
      <c r="G1554">
        <v>0</v>
      </c>
      <c r="H1554">
        <v>12</v>
      </c>
      <c r="I1554">
        <v>2</v>
      </c>
      <c r="J1554">
        <v>7</v>
      </c>
      <c r="K1554">
        <v>1</v>
      </c>
      <c r="L1554">
        <v>2</v>
      </c>
      <c r="M1554">
        <v>0</v>
      </c>
      <c r="N1554">
        <v>0</v>
      </c>
      <c r="O1554">
        <v>0</v>
      </c>
      <c r="P1554">
        <v>0</v>
      </c>
      <c r="Q1554">
        <v>0</v>
      </c>
    </row>
    <row r="1555" spans="1:17" x14ac:dyDescent="0.25">
      <c r="A1555" t="s">
        <v>15746</v>
      </c>
      <c r="B1555" t="s">
        <v>73</v>
      </c>
      <c r="C1555" t="s">
        <v>86</v>
      </c>
      <c r="D1555" t="s">
        <v>526</v>
      </c>
      <c r="E1555" t="s">
        <v>563</v>
      </c>
      <c r="F1555" t="s">
        <v>398</v>
      </c>
      <c r="G1555">
        <v>0</v>
      </c>
      <c r="H1555">
        <v>12</v>
      </c>
      <c r="I1555">
        <v>2</v>
      </c>
      <c r="J1555">
        <v>7</v>
      </c>
      <c r="K1555">
        <v>1</v>
      </c>
      <c r="L1555">
        <v>2</v>
      </c>
      <c r="M1555">
        <v>0</v>
      </c>
      <c r="N1555">
        <v>0</v>
      </c>
      <c r="O1555">
        <v>0</v>
      </c>
      <c r="P1555">
        <v>0</v>
      </c>
      <c r="Q1555">
        <v>0</v>
      </c>
    </row>
    <row r="1556" spans="1:17" x14ac:dyDescent="0.25">
      <c r="A1556" t="s">
        <v>15747</v>
      </c>
      <c r="B1556" t="s">
        <v>73</v>
      </c>
      <c r="C1556" t="s">
        <v>86</v>
      </c>
      <c r="D1556" t="s">
        <v>526</v>
      </c>
      <c r="E1556" t="s">
        <v>563</v>
      </c>
      <c r="F1556" t="s">
        <v>4242</v>
      </c>
      <c r="G1556">
        <v>0</v>
      </c>
      <c r="H1556">
        <v>0</v>
      </c>
      <c r="I1556">
        <v>0</v>
      </c>
      <c r="J1556">
        <v>0</v>
      </c>
      <c r="K1556">
        <v>0</v>
      </c>
      <c r="L1556">
        <v>0</v>
      </c>
      <c r="M1556">
        <v>12</v>
      </c>
      <c r="N1556">
        <v>0</v>
      </c>
      <c r="O1556">
        <v>0</v>
      </c>
      <c r="P1556">
        <v>0</v>
      </c>
      <c r="Q1556">
        <v>0</v>
      </c>
    </row>
    <row r="1557" spans="1:17" x14ac:dyDescent="0.25">
      <c r="A1557" t="s">
        <v>15748</v>
      </c>
      <c r="B1557" t="s">
        <v>73</v>
      </c>
      <c r="C1557" t="s">
        <v>86</v>
      </c>
      <c r="D1557" t="s">
        <v>526</v>
      </c>
      <c r="E1557" t="s">
        <v>563</v>
      </c>
      <c r="F1557" t="s">
        <v>399</v>
      </c>
      <c r="G1557">
        <v>0</v>
      </c>
      <c r="H1557">
        <v>12</v>
      </c>
      <c r="I1557">
        <v>2</v>
      </c>
      <c r="J1557">
        <v>7</v>
      </c>
      <c r="K1557">
        <v>1</v>
      </c>
      <c r="L1557">
        <v>2</v>
      </c>
      <c r="M1557">
        <v>0</v>
      </c>
      <c r="N1557">
        <v>0</v>
      </c>
      <c r="O1557">
        <v>0</v>
      </c>
      <c r="P1557">
        <v>0</v>
      </c>
      <c r="Q1557">
        <v>0</v>
      </c>
    </row>
    <row r="1558" spans="1:17" x14ac:dyDescent="0.25">
      <c r="A1558" t="s">
        <v>15749</v>
      </c>
      <c r="B1558" t="s">
        <v>73</v>
      </c>
      <c r="C1558" t="s">
        <v>86</v>
      </c>
      <c r="D1558" t="s">
        <v>526</v>
      </c>
      <c r="E1558" t="s">
        <v>563</v>
      </c>
      <c r="F1558" t="s">
        <v>4245</v>
      </c>
      <c r="G1558">
        <v>0</v>
      </c>
      <c r="H1558">
        <v>0</v>
      </c>
      <c r="I1558">
        <v>0</v>
      </c>
      <c r="J1558">
        <v>0</v>
      </c>
      <c r="K1558">
        <v>0</v>
      </c>
      <c r="L1558">
        <v>0</v>
      </c>
      <c r="M1558">
        <v>12</v>
      </c>
      <c r="N1558">
        <v>0</v>
      </c>
      <c r="O1558">
        <v>0</v>
      </c>
      <c r="P1558">
        <v>0</v>
      </c>
      <c r="Q1558">
        <v>0</v>
      </c>
    </row>
    <row r="1559" spans="1:17" x14ac:dyDescent="0.25">
      <c r="A1559" t="s">
        <v>15750</v>
      </c>
      <c r="B1559" t="s">
        <v>73</v>
      </c>
      <c r="C1559" t="s">
        <v>86</v>
      </c>
      <c r="D1559" t="s">
        <v>526</v>
      </c>
      <c r="E1559" t="s">
        <v>563</v>
      </c>
      <c r="F1559" t="s">
        <v>394</v>
      </c>
      <c r="G1559">
        <v>0</v>
      </c>
      <c r="H1559">
        <v>0</v>
      </c>
      <c r="I1559">
        <v>0</v>
      </c>
      <c r="J1559">
        <v>0</v>
      </c>
      <c r="K1559">
        <v>0</v>
      </c>
      <c r="L1559">
        <v>0</v>
      </c>
      <c r="M1559">
        <v>0</v>
      </c>
      <c r="N1559">
        <v>12</v>
      </c>
      <c r="O1559">
        <v>10</v>
      </c>
      <c r="P1559">
        <v>1</v>
      </c>
      <c r="Q1559">
        <v>1</v>
      </c>
    </row>
    <row r="1560" spans="1:17" x14ac:dyDescent="0.25">
      <c r="A1560" t="s">
        <v>15751</v>
      </c>
      <c r="B1560" t="s">
        <v>73</v>
      </c>
      <c r="C1560" t="s">
        <v>86</v>
      </c>
      <c r="D1560" t="s">
        <v>526</v>
      </c>
      <c r="E1560" t="s">
        <v>563</v>
      </c>
      <c r="F1560" t="s">
        <v>395</v>
      </c>
      <c r="G1560">
        <v>0</v>
      </c>
      <c r="H1560">
        <v>0</v>
      </c>
      <c r="I1560">
        <v>0</v>
      </c>
      <c r="J1560">
        <v>0</v>
      </c>
      <c r="K1560">
        <v>0</v>
      </c>
      <c r="L1560">
        <v>0</v>
      </c>
      <c r="M1560">
        <v>0</v>
      </c>
      <c r="N1560">
        <v>10</v>
      </c>
      <c r="O1560">
        <v>8</v>
      </c>
      <c r="P1560">
        <v>1</v>
      </c>
      <c r="Q1560">
        <v>1</v>
      </c>
    </row>
    <row r="1561" spans="1:17" x14ac:dyDescent="0.25">
      <c r="A1561" t="s">
        <v>15752</v>
      </c>
      <c r="B1561" t="s">
        <v>73</v>
      </c>
      <c r="C1561" t="s">
        <v>86</v>
      </c>
      <c r="D1561" t="s">
        <v>526</v>
      </c>
      <c r="E1561" t="s">
        <v>563</v>
      </c>
      <c r="F1561" t="s">
        <v>525</v>
      </c>
      <c r="G1561">
        <v>12</v>
      </c>
      <c r="H1561">
        <v>0</v>
      </c>
      <c r="I1561">
        <v>0</v>
      </c>
      <c r="J1561">
        <v>0</v>
      </c>
      <c r="K1561">
        <v>0</v>
      </c>
      <c r="L1561">
        <v>0</v>
      </c>
      <c r="M1561">
        <v>0</v>
      </c>
      <c r="N1561">
        <v>0</v>
      </c>
      <c r="O1561">
        <v>0</v>
      </c>
      <c r="P1561">
        <v>0</v>
      </c>
      <c r="Q1561">
        <v>0</v>
      </c>
    </row>
    <row r="1562" spans="1:17" x14ac:dyDescent="0.25">
      <c r="A1562" t="s">
        <v>22285</v>
      </c>
      <c r="B1562" t="s">
        <v>73</v>
      </c>
      <c r="C1562" t="s">
        <v>86</v>
      </c>
      <c r="D1562" t="s">
        <v>526</v>
      </c>
      <c r="E1562" t="s">
        <v>21471</v>
      </c>
      <c r="F1562" t="s">
        <v>396</v>
      </c>
      <c r="G1562">
        <v>0</v>
      </c>
      <c r="H1562">
        <v>11</v>
      </c>
      <c r="I1562">
        <v>1</v>
      </c>
      <c r="J1562">
        <v>8</v>
      </c>
      <c r="K1562">
        <v>1</v>
      </c>
      <c r="L1562">
        <v>1</v>
      </c>
      <c r="M1562">
        <v>0</v>
      </c>
      <c r="N1562">
        <v>0</v>
      </c>
      <c r="O1562">
        <v>0</v>
      </c>
      <c r="P1562">
        <v>0</v>
      </c>
      <c r="Q1562">
        <v>0</v>
      </c>
    </row>
    <row r="1563" spans="1:17" x14ac:dyDescent="0.25">
      <c r="A1563" t="s">
        <v>22286</v>
      </c>
      <c r="B1563" t="s">
        <v>73</v>
      </c>
      <c r="C1563" t="s">
        <v>86</v>
      </c>
      <c r="D1563" t="s">
        <v>526</v>
      </c>
      <c r="E1563" t="s">
        <v>21471</v>
      </c>
      <c r="F1563" t="s">
        <v>4236</v>
      </c>
      <c r="G1563">
        <v>0</v>
      </c>
      <c r="H1563">
        <v>11</v>
      </c>
      <c r="I1563">
        <v>1</v>
      </c>
      <c r="J1563">
        <v>8</v>
      </c>
      <c r="K1563">
        <v>1</v>
      </c>
      <c r="L1563">
        <v>1</v>
      </c>
      <c r="M1563">
        <v>0</v>
      </c>
      <c r="N1563">
        <v>0</v>
      </c>
      <c r="O1563">
        <v>0</v>
      </c>
      <c r="P1563">
        <v>0</v>
      </c>
      <c r="Q1563">
        <v>0</v>
      </c>
    </row>
    <row r="1564" spans="1:17" x14ac:dyDescent="0.25">
      <c r="A1564" t="s">
        <v>22287</v>
      </c>
      <c r="B1564" t="s">
        <v>73</v>
      </c>
      <c r="C1564" t="s">
        <v>86</v>
      </c>
      <c r="D1564" t="s">
        <v>526</v>
      </c>
      <c r="E1564" t="s">
        <v>21471</v>
      </c>
      <c r="F1564" t="s">
        <v>4238</v>
      </c>
      <c r="G1564">
        <v>0</v>
      </c>
      <c r="H1564">
        <v>0</v>
      </c>
      <c r="I1564">
        <v>0</v>
      </c>
      <c r="J1564">
        <v>0</v>
      </c>
      <c r="K1564">
        <v>0</v>
      </c>
      <c r="L1564">
        <v>0</v>
      </c>
      <c r="M1564">
        <v>11</v>
      </c>
      <c r="N1564">
        <v>0</v>
      </c>
      <c r="O1564">
        <v>0</v>
      </c>
      <c r="P1564">
        <v>0</v>
      </c>
      <c r="Q1564">
        <v>0</v>
      </c>
    </row>
    <row r="1565" spans="1:17" x14ac:dyDescent="0.25">
      <c r="A1565" t="s">
        <v>22288</v>
      </c>
      <c r="B1565" t="s">
        <v>73</v>
      </c>
      <c r="C1565" t="s">
        <v>86</v>
      </c>
      <c r="D1565" t="s">
        <v>526</v>
      </c>
      <c r="E1565" t="s">
        <v>21471</v>
      </c>
      <c r="F1565" t="s">
        <v>397</v>
      </c>
      <c r="G1565">
        <v>0</v>
      </c>
      <c r="H1565">
        <v>11</v>
      </c>
      <c r="I1565">
        <v>1</v>
      </c>
      <c r="J1565">
        <v>8</v>
      </c>
      <c r="K1565">
        <v>1</v>
      </c>
      <c r="L1565">
        <v>1</v>
      </c>
      <c r="M1565">
        <v>0</v>
      </c>
      <c r="N1565">
        <v>0</v>
      </c>
      <c r="O1565">
        <v>0</v>
      </c>
      <c r="P1565">
        <v>0</v>
      </c>
      <c r="Q1565">
        <v>0</v>
      </c>
    </row>
    <row r="1566" spans="1:17" x14ac:dyDescent="0.25">
      <c r="A1566" t="s">
        <v>22289</v>
      </c>
      <c r="B1566" t="s">
        <v>73</v>
      </c>
      <c r="C1566" t="s">
        <v>86</v>
      </c>
      <c r="D1566" t="s">
        <v>526</v>
      </c>
      <c r="E1566" t="s">
        <v>21471</v>
      </c>
      <c r="F1566" t="s">
        <v>398</v>
      </c>
      <c r="G1566">
        <v>0</v>
      </c>
      <c r="H1566">
        <v>11</v>
      </c>
      <c r="I1566">
        <v>1</v>
      </c>
      <c r="J1566">
        <v>8</v>
      </c>
      <c r="K1566">
        <v>1</v>
      </c>
      <c r="L1566">
        <v>1</v>
      </c>
      <c r="M1566">
        <v>0</v>
      </c>
      <c r="N1566">
        <v>0</v>
      </c>
      <c r="O1566">
        <v>0</v>
      </c>
      <c r="P1566">
        <v>0</v>
      </c>
      <c r="Q1566">
        <v>0</v>
      </c>
    </row>
    <row r="1567" spans="1:17" x14ac:dyDescent="0.25">
      <c r="A1567" t="s">
        <v>22290</v>
      </c>
      <c r="B1567" t="s">
        <v>73</v>
      </c>
      <c r="C1567" t="s">
        <v>86</v>
      </c>
      <c r="D1567" t="s">
        <v>526</v>
      </c>
      <c r="E1567" t="s">
        <v>21471</v>
      </c>
      <c r="F1567" t="s">
        <v>4242</v>
      </c>
      <c r="G1567">
        <v>0</v>
      </c>
      <c r="H1567">
        <v>0</v>
      </c>
      <c r="I1567">
        <v>0</v>
      </c>
      <c r="J1567">
        <v>0</v>
      </c>
      <c r="K1567">
        <v>0</v>
      </c>
      <c r="L1567">
        <v>0</v>
      </c>
      <c r="M1567">
        <v>11</v>
      </c>
      <c r="N1567">
        <v>0</v>
      </c>
      <c r="O1567">
        <v>0</v>
      </c>
      <c r="P1567">
        <v>0</v>
      </c>
      <c r="Q1567">
        <v>0</v>
      </c>
    </row>
    <row r="1568" spans="1:17" x14ac:dyDescent="0.25">
      <c r="A1568" t="s">
        <v>22291</v>
      </c>
      <c r="B1568" t="s">
        <v>73</v>
      </c>
      <c r="C1568" t="s">
        <v>86</v>
      </c>
      <c r="D1568" t="s">
        <v>526</v>
      </c>
      <c r="E1568" t="s">
        <v>21471</v>
      </c>
      <c r="F1568" t="s">
        <v>399</v>
      </c>
      <c r="G1568">
        <v>0</v>
      </c>
      <c r="H1568">
        <v>11</v>
      </c>
      <c r="I1568">
        <v>1</v>
      </c>
      <c r="J1568">
        <v>8</v>
      </c>
      <c r="K1568">
        <v>1</v>
      </c>
      <c r="L1568">
        <v>1</v>
      </c>
      <c r="M1568">
        <v>0</v>
      </c>
      <c r="N1568">
        <v>0</v>
      </c>
      <c r="O1568">
        <v>0</v>
      </c>
      <c r="P1568">
        <v>0</v>
      </c>
      <c r="Q1568">
        <v>0</v>
      </c>
    </row>
    <row r="1569" spans="1:17" x14ac:dyDescent="0.25">
      <c r="A1569" t="s">
        <v>16840</v>
      </c>
      <c r="B1569" t="s">
        <v>73</v>
      </c>
      <c r="C1569" t="s">
        <v>153</v>
      </c>
      <c r="D1569" t="s">
        <v>527</v>
      </c>
      <c r="E1569" t="s">
        <v>563</v>
      </c>
      <c r="F1569" t="s">
        <v>528</v>
      </c>
      <c r="G1569">
        <v>0</v>
      </c>
      <c r="H1569">
        <v>0</v>
      </c>
      <c r="I1569">
        <v>0</v>
      </c>
      <c r="J1569">
        <v>0</v>
      </c>
      <c r="K1569">
        <v>0</v>
      </c>
      <c r="L1569">
        <v>0</v>
      </c>
      <c r="M1569">
        <v>0</v>
      </c>
      <c r="N1569">
        <v>1</v>
      </c>
      <c r="O1569">
        <v>1</v>
      </c>
      <c r="P1569">
        <v>0</v>
      </c>
      <c r="Q1569">
        <v>0</v>
      </c>
    </row>
    <row r="1570" spans="1:17" x14ac:dyDescent="0.25">
      <c r="A1570" t="s">
        <v>16841</v>
      </c>
      <c r="B1570" t="s">
        <v>73</v>
      </c>
      <c r="C1570" t="s">
        <v>153</v>
      </c>
      <c r="D1570" t="s">
        <v>527</v>
      </c>
      <c r="E1570" t="s">
        <v>563</v>
      </c>
      <c r="F1570" t="s">
        <v>525</v>
      </c>
      <c r="G1570">
        <v>1</v>
      </c>
      <c r="H1570">
        <v>0</v>
      </c>
      <c r="I1570">
        <v>0</v>
      </c>
      <c r="J1570">
        <v>0</v>
      </c>
      <c r="K1570">
        <v>0</v>
      </c>
      <c r="L1570">
        <v>0</v>
      </c>
      <c r="M1570">
        <v>0</v>
      </c>
      <c r="N1570">
        <v>0</v>
      </c>
      <c r="O1570">
        <v>0</v>
      </c>
      <c r="P1570">
        <v>0</v>
      </c>
      <c r="Q1570">
        <v>0</v>
      </c>
    </row>
    <row r="1571" spans="1:17" x14ac:dyDescent="0.25">
      <c r="A1571" t="s">
        <v>22292</v>
      </c>
      <c r="B1571" t="s">
        <v>73</v>
      </c>
      <c r="C1571" t="s">
        <v>153</v>
      </c>
      <c r="D1571" t="s">
        <v>527</v>
      </c>
      <c r="E1571" t="s">
        <v>21471</v>
      </c>
      <c r="F1571" t="s">
        <v>528</v>
      </c>
      <c r="G1571">
        <v>0</v>
      </c>
      <c r="H1571">
        <v>0</v>
      </c>
      <c r="I1571">
        <v>0</v>
      </c>
      <c r="J1571">
        <v>0</v>
      </c>
      <c r="K1571">
        <v>0</v>
      </c>
      <c r="L1571">
        <v>0</v>
      </c>
      <c r="M1571">
        <v>0</v>
      </c>
      <c r="N1571">
        <v>5</v>
      </c>
      <c r="O1571">
        <v>4</v>
      </c>
      <c r="P1571">
        <v>1</v>
      </c>
      <c r="Q1571">
        <v>0</v>
      </c>
    </row>
    <row r="1572" spans="1:17" x14ac:dyDescent="0.25">
      <c r="A1572" t="s">
        <v>22293</v>
      </c>
      <c r="B1572" t="s">
        <v>73</v>
      </c>
      <c r="C1572" t="s">
        <v>153</v>
      </c>
      <c r="D1572" t="s">
        <v>527</v>
      </c>
      <c r="E1572" t="s">
        <v>21471</v>
      </c>
      <c r="F1572" t="s">
        <v>525</v>
      </c>
      <c r="G1572">
        <v>5</v>
      </c>
      <c r="H1572">
        <v>0</v>
      </c>
      <c r="I1572">
        <v>0</v>
      </c>
      <c r="J1572">
        <v>0</v>
      </c>
      <c r="K1572">
        <v>0</v>
      </c>
      <c r="L1572">
        <v>0</v>
      </c>
      <c r="M1572">
        <v>0</v>
      </c>
      <c r="N1572">
        <v>0</v>
      </c>
      <c r="O1572">
        <v>0</v>
      </c>
      <c r="P1572">
        <v>0</v>
      </c>
      <c r="Q1572">
        <v>0</v>
      </c>
    </row>
    <row r="1573" spans="1:17" x14ac:dyDescent="0.25">
      <c r="A1573" t="s">
        <v>22294</v>
      </c>
      <c r="B1573" t="s">
        <v>73</v>
      </c>
      <c r="C1573" t="s">
        <v>153</v>
      </c>
      <c r="D1573" t="s">
        <v>12971</v>
      </c>
      <c r="E1573" t="s">
        <v>21471</v>
      </c>
      <c r="F1573" t="s">
        <v>525</v>
      </c>
      <c r="G1573">
        <v>1</v>
      </c>
      <c r="H1573">
        <v>0</v>
      </c>
      <c r="I1573">
        <v>0</v>
      </c>
      <c r="J1573">
        <v>0</v>
      </c>
      <c r="K1573">
        <v>0</v>
      </c>
      <c r="L1573">
        <v>0</v>
      </c>
      <c r="M1573">
        <v>0</v>
      </c>
      <c r="N1573">
        <v>0</v>
      </c>
      <c r="O1573">
        <v>0</v>
      </c>
      <c r="P1573">
        <v>0</v>
      </c>
      <c r="Q1573">
        <v>0</v>
      </c>
    </row>
    <row r="1574" spans="1:17" x14ac:dyDescent="0.25">
      <c r="A1574" t="s">
        <v>22295</v>
      </c>
      <c r="B1574" t="s">
        <v>73</v>
      </c>
      <c r="C1574" t="s">
        <v>154</v>
      </c>
      <c r="D1574" t="s">
        <v>529</v>
      </c>
      <c r="E1574" t="s">
        <v>21471</v>
      </c>
      <c r="F1574" t="s">
        <v>525</v>
      </c>
      <c r="G1574">
        <v>8</v>
      </c>
      <c r="H1574">
        <v>0</v>
      </c>
      <c r="I1574">
        <v>0</v>
      </c>
      <c r="J1574">
        <v>0</v>
      </c>
      <c r="K1574">
        <v>0</v>
      </c>
      <c r="L1574">
        <v>0</v>
      </c>
      <c r="M1574">
        <v>0</v>
      </c>
      <c r="N1574">
        <v>0</v>
      </c>
      <c r="O1574">
        <v>0</v>
      </c>
      <c r="P1574">
        <v>0</v>
      </c>
      <c r="Q1574">
        <v>0</v>
      </c>
    </row>
    <row r="1575" spans="1:17" x14ac:dyDescent="0.25">
      <c r="A1575" t="s">
        <v>16842</v>
      </c>
      <c r="B1575" t="s">
        <v>73</v>
      </c>
      <c r="C1575" t="s">
        <v>154</v>
      </c>
      <c r="D1575" t="s">
        <v>526</v>
      </c>
      <c r="E1575" t="s">
        <v>563</v>
      </c>
      <c r="F1575" t="s">
        <v>396</v>
      </c>
      <c r="G1575">
        <v>0</v>
      </c>
      <c r="H1575">
        <v>15</v>
      </c>
      <c r="I1575">
        <v>0</v>
      </c>
      <c r="J1575">
        <v>13</v>
      </c>
      <c r="K1575">
        <v>0</v>
      </c>
      <c r="L1575">
        <v>2</v>
      </c>
      <c r="M1575">
        <v>0</v>
      </c>
      <c r="N1575">
        <v>0</v>
      </c>
      <c r="O1575">
        <v>0</v>
      </c>
      <c r="P1575">
        <v>0</v>
      </c>
      <c r="Q1575">
        <v>0</v>
      </c>
    </row>
    <row r="1576" spans="1:17" x14ac:dyDescent="0.25">
      <c r="A1576" t="s">
        <v>16843</v>
      </c>
      <c r="B1576" t="s">
        <v>73</v>
      </c>
      <c r="C1576" t="s">
        <v>154</v>
      </c>
      <c r="D1576" t="s">
        <v>526</v>
      </c>
      <c r="E1576" t="s">
        <v>563</v>
      </c>
      <c r="F1576" t="s">
        <v>4236</v>
      </c>
      <c r="G1576">
        <v>0</v>
      </c>
      <c r="H1576">
        <v>15</v>
      </c>
      <c r="I1576">
        <v>0</v>
      </c>
      <c r="J1576">
        <v>13</v>
      </c>
      <c r="K1576">
        <v>0</v>
      </c>
      <c r="L1576">
        <v>2</v>
      </c>
      <c r="M1576">
        <v>0</v>
      </c>
      <c r="N1576">
        <v>0</v>
      </c>
      <c r="O1576">
        <v>0</v>
      </c>
      <c r="P1576">
        <v>0</v>
      </c>
      <c r="Q1576">
        <v>0</v>
      </c>
    </row>
    <row r="1577" spans="1:17" x14ac:dyDescent="0.25">
      <c r="A1577" t="s">
        <v>16844</v>
      </c>
      <c r="B1577" t="s">
        <v>73</v>
      </c>
      <c r="C1577" t="s">
        <v>154</v>
      </c>
      <c r="D1577" t="s">
        <v>526</v>
      </c>
      <c r="E1577" t="s">
        <v>563</v>
      </c>
      <c r="F1577" t="s">
        <v>4238</v>
      </c>
      <c r="G1577">
        <v>0</v>
      </c>
      <c r="H1577">
        <v>0</v>
      </c>
      <c r="I1577">
        <v>0</v>
      </c>
      <c r="J1577">
        <v>0</v>
      </c>
      <c r="K1577">
        <v>0</v>
      </c>
      <c r="L1577">
        <v>0</v>
      </c>
      <c r="M1577">
        <v>15</v>
      </c>
      <c r="N1577">
        <v>0</v>
      </c>
      <c r="O1577">
        <v>0</v>
      </c>
      <c r="P1577">
        <v>0</v>
      </c>
      <c r="Q1577">
        <v>0</v>
      </c>
    </row>
    <row r="1578" spans="1:17" x14ac:dyDescent="0.25">
      <c r="A1578" t="s">
        <v>16845</v>
      </c>
      <c r="B1578" t="s">
        <v>73</v>
      </c>
      <c r="C1578" t="s">
        <v>154</v>
      </c>
      <c r="D1578" t="s">
        <v>526</v>
      </c>
      <c r="E1578" t="s">
        <v>563</v>
      </c>
      <c r="F1578" t="s">
        <v>397</v>
      </c>
      <c r="G1578">
        <v>0</v>
      </c>
      <c r="H1578">
        <v>15</v>
      </c>
      <c r="I1578">
        <v>0</v>
      </c>
      <c r="J1578">
        <v>13</v>
      </c>
      <c r="K1578">
        <v>0</v>
      </c>
      <c r="L1578">
        <v>2</v>
      </c>
      <c r="M1578">
        <v>0</v>
      </c>
      <c r="N1578">
        <v>0</v>
      </c>
      <c r="O1578">
        <v>0</v>
      </c>
      <c r="P1578">
        <v>0</v>
      </c>
      <c r="Q1578">
        <v>0</v>
      </c>
    </row>
    <row r="1579" spans="1:17" x14ac:dyDescent="0.25">
      <c r="A1579" t="s">
        <v>16846</v>
      </c>
      <c r="B1579" t="s">
        <v>73</v>
      </c>
      <c r="C1579" t="s">
        <v>154</v>
      </c>
      <c r="D1579" t="s">
        <v>526</v>
      </c>
      <c r="E1579" t="s">
        <v>563</v>
      </c>
      <c r="F1579" t="s">
        <v>398</v>
      </c>
      <c r="G1579">
        <v>0</v>
      </c>
      <c r="H1579">
        <v>15</v>
      </c>
      <c r="I1579">
        <v>0</v>
      </c>
      <c r="J1579">
        <v>13</v>
      </c>
      <c r="K1579">
        <v>0</v>
      </c>
      <c r="L1579">
        <v>2</v>
      </c>
      <c r="M1579">
        <v>0</v>
      </c>
      <c r="N1579">
        <v>0</v>
      </c>
      <c r="O1579">
        <v>0</v>
      </c>
      <c r="P1579">
        <v>0</v>
      </c>
      <c r="Q1579">
        <v>0</v>
      </c>
    </row>
    <row r="1580" spans="1:17" x14ac:dyDescent="0.25">
      <c r="A1580" t="s">
        <v>16847</v>
      </c>
      <c r="B1580" t="s">
        <v>73</v>
      </c>
      <c r="C1580" t="s">
        <v>154</v>
      </c>
      <c r="D1580" t="s">
        <v>526</v>
      </c>
      <c r="E1580" t="s">
        <v>563</v>
      </c>
      <c r="F1580" t="s">
        <v>4242</v>
      </c>
      <c r="G1580">
        <v>0</v>
      </c>
      <c r="H1580">
        <v>0</v>
      </c>
      <c r="I1580">
        <v>0</v>
      </c>
      <c r="J1580">
        <v>0</v>
      </c>
      <c r="K1580">
        <v>0</v>
      </c>
      <c r="L1580">
        <v>0</v>
      </c>
      <c r="M1580">
        <v>15</v>
      </c>
      <c r="N1580">
        <v>0</v>
      </c>
      <c r="O1580">
        <v>0</v>
      </c>
      <c r="P1580">
        <v>0</v>
      </c>
      <c r="Q1580">
        <v>0</v>
      </c>
    </row>
    <row r="1581" spans="1:17" x14ac:dyDescent="0.25">
      <c r="A1581" t="s">
        <v>16848</v>
      </c>
      <c r="B1581" t="s">
        <v>73</v>
      </c>
      <c r="C1581" t="s">
        <v>154</v>
      </c>
      <c r="D1581" t="s">
        <v>526</v>
      </c>
      <c r="E1581" t="s">
        <v>563</v>
      </c>
      <c r="F1581" t="s">
        <v>399</v>
      </c>
      <c r="G1581">
        <v>0</v>
      </c>
      <c r="H1581">
        <v>15</v>
      </c>
      <c r="I1581">
        <v>0</v>
      </c>
      <c r="J1581">
        <v>13</v>
      </c>
      <c r="K1581">
        <v>0</v>
      </c>
      <c r="L1581">
        <v>2</v>
      </c>
      <c r="M1581">
        <v>0</v>
      </c>
      <c r="N1581">
        <v>0</v>
      </c>
      <c r="O1581">
        <v>0</v>
      </c>
      <c r="P1581">
        <v>0</v>
      </c>
      <c r="Q1581">
        <v>0</v>
      </c>
    </row>
    <row r="1582" spans="1:17" x14ac:dyDescent="0.25">
      <c r="A1582" t="s">
        <v>16849</v>
      </c>
      <c r="B1582" t="s">
        <v>73</v>
      </c>
      <c r="C1582" t="s">
        <v>154</v>
      </c>
      <c r="D1582" t="s">
        <v>526</v>
      </c>
      <c r="E1582" t="s">
        <v>563</v>
      </c>
      <c r="F1582" t="s">
        <v>4245</v>
      </c>
      <c r="G1582">
        <v>0</v>
      </c>
      <c r="H1582">
        <v>0</v>
      </c>
      <c r="I1582">
        <v>0</v>
      </c>
      <c r="J1582">
        <v>0</v>
      </c>
      <c r="K1582">
        <v>0</v>
      </c>
      <c r="L1582">
        <v>0</v>
      </c>
      <c r="M1582">
        <v>15</v>
      </c>
      <c r="N1582">
        <v>0</v>
      </c>
      <c r="O1582">
        <v>0</v>
      </c>
      <c r="P1582">
        <v>0</v>
      </c>
      <c r="Q1582">
        <v>0</v>
      </c>
    </row>
    <row r="1583" spans="1:17" x14ac:dyDescent="0.25">
      <c r="A1583" t="s">
        <v>16850</v>
      </c>
      <c r="B1583" t="s">
        <v>73</v>
      </c>
      <c r="C1583" t="s">
        <v>154</v>
      </c>
      <c r="D1583" t="s">
        <v>526</v>
      </c>
      <c r="E1583" t="s">
        <v>563</v>
      </c>
      <c r="F1583" t="s">
        <v>394</v>
      </c>
      <c r="G1583">
        <v>0</v>
      </c>
      <c r="H1583">
        <v>0</v>
      </c>
      <c r="I1583">
        <v>0</v>
      </c>
      <c r="J1583">
        <v>0</v>
      </c>
      <c r="K1583">
        <v>0</v>
      </c>
      <c r="L1583">
        <v>0</v>
      </c>
      <c r="M1583">
        <v>0</v>
      </c>
      <c r="N1583">
        <v>14</v>
      </c>
      <c r="O1583">
        <v>12</v>
      </c>
      <c r="P1583">
        <v>2</v>
      </c>
      <c r="Q1583">
        <v>0</v>
      </c>
    </row>
    <row r="1584" spans="1:17" x14ac:dyDescent="0.25">
      <c r="A1584" t="s">
        <v>16851</v>
      </c>
      <c r="B1584" t="s">
        <v>73</v>
      </c>
      <c r="C1584" t="s">
        <v>154</v>
      </c>
      <c r="D1584" t="s">
        <v>526</v>
      </c>
      <c r="E1584" t="s">
        <v>563</v>
      </c>
      <c r="F1584" t="s">
        <v>395</v>
      </c>
      <c r="G1584">
        <v>0</v>
      </c>
      <c r="H1584">
        <v>0</v>
      </c>
      <c r="I1584">
        <v>0</v>
      </c>
      <c r="J1584">
        <v>0</v>
      </c>
      <c r="K1584">
        <v>0</v>
      </c>
      <c r="L1584">
        <v>0</v>
      </c>
      <c r="M1584">
        <v>0</v>
      </c>
      <c r="N1584">
        <v>11</v>
      </c>
      <c r="O1584">
        <v>10</v>
      </c>
      <c r="P1584">
        <v>1</v>
      </c>
      <c r="Q1584">
        <v>0</v>
      </c>
    </row>
    <row r="1585" spans="1:17" x14ac:dyDescent="0.25">
      <c r="A1585" t="s">
        <v>16852</v>
      </c>
      <c r="B1585" t="s">
        <v>73</v>
      </c>
      <c r="C1585" t="s">
        <v>154</v>
      </c>
      <c r="D1585" t="s">
        <v>526</v>
      </c>
      <c r="E1585" t="s">
        <v>563</v>
      </c>
      <c r="F1585" t="s">
        <v>525</v>
      </c>
      <c r="G1585">
        <v>15</v>
      </c>
      <c r="H1585">
        <v>0</v>
      </c>
      <c r="I1585">
        <v>0</v>
      </c>
      <c r="J1585">
        <v>0</v>
      </c>
      <c r="K1585">
        <v>0</v>
      </c>
      <c r="L1585">
        <v>0</v>
      </c>
      <c r="M1585">
        <v>0</v>
      </c>
      <c r="N1585">
        <v>0</v>
      </c>
      <c r="O1585">
        <v>0</v>
      </c>
      <c r="P1585">
        <v>0</v>
      </c>
      <c r="Q1585">
        <v>0</v>
      </c>
    </row>
    <row r="1586" spans="1:17" x14ac:dyDescent="0.25">
      <c r="A1586" t="s">
        <v>22296</v>
      </c>
      <c r="B1586" t="s">
        <v>73</v>
      </c>
      <c r="C1586" t="s">
        <v>154</v>
      </c>
      <c r="D1586" t="s">
        <v>526</v>
      </c>
      <c r="E1586" t="s">
        <v>21471</v>
      </c>
      <c r="F1586" t="s">
        <v>396</v>
      </c>
      <c r="G1586">
        <v>0</v>
      </c>
      <c r="H1586">
        <v>22</v>
      </c>
      <c r="I1586">
        <v>2</v>
      </c>
      <c r="J1586">
        <v>16</v>
      </c>
      <c r="K1586">
        <v>3</v>
      </c>
      <c r="L1586">
        <v>1</v>
      </c>
      <c r="M1586">
        <v>0</v>
      </c>
      <c r="N1586">
        <v>0</v>
      </c>
      <c r="O1586">
        <v>0</v>
      </c>
      <c r="P1586">
        <v>0</v>
      </c>
      <c r="Q1586">
        <v>0</v>
      </c>
    </row>
    <row r="1587" spans="1:17" x14ac:dyDescent="0.25">
      <c r="A1587" t="s">
        <v>22297</v>
      </c>
      <c r="B1587" t="s">
        <v>73</v>
      </c>
      <c r="C1587" t="s">
        <v>154</v>
      </c>
      <c r="D1587" t="s">
        <v>526</v>
      </c>
      <c r="E1587" t="s">
        <v>21471</v>
      </c>
      <c r="F1587" t="s">
        <v>4236</v>
      </c>
      <c r="G1587">
        <v>0</v>
      </c>
      <c r="H1587">
        <v>22</v>
      </c>
      <c r="I1587">
        <v>2</v>
      </c>
      <c r="J1587">
        <v>16</v>
      </c>
      <c r="K1587">
        <v>3</v>
      </c>
      <c r="L1587">
        <v>1</v>
      </c>
      <c r="M1587">
        <v>0</v>
      </c>
      <c r="N1587">
        <v>0</v>
      </c>
      <c r="O1587">
        <v>0</v>
      </c>
      <c r="P1587">
        <v>0</v>
      </c>
      <c r="Q1587">
        <v>0</v>
      </c>
    </row>
    <row r="1588" spans="1:17" x14ac:dyDescent="0.25">
      <c r="A1588" t="s">
        <v>22298</v>
      </c>
      <c r="B1588" t="s">
        <v>73</v>
      </c>
      <c r="C1588" t="s">
        <v>154</v>
      </c>
      <c r="D1588" t="s">
        <v>526</v>
      </c>
      <c r="E1588" t="s">
        <v>21471</v>
      </c>
      <c r="F1588" t="s">
        <v>4238</v>
      </c>
      <c r="G1588">
        <v>0</v>
      </c>
      <c r="H1588">
        <v>0</v>
      </c>
      <c r="I1588">
        <v>0</v>
      </c>
      <c r="J1588">
        <v>0</v>
      </c>
      <c r="K1588">
        <v>0</v>
      </c>
      <c r="L1588">
        <v>0</v>
      </c>
      <c r="M1588">
        <v>22</v>
      </c>
      <c r="N1588">
        <v>0</v>
      </c>
      <c r="O1588">
        <v>0</v>
      </c>
      <c r="P1588">
        <v>0</v>
      </c>
      <c r="Q1588">
        <v>0</v>
      </c>
    </row>
    <row r="1589" spans="1:17" x14ac:dyDescent="0.25">
      <c r="A1589" t="s">
        <v>22299</v>
      </c>
      <c r="B1589" t="s">
        <v>73</v>
      </c>
      <c r="C1589" t="s">
        <v>154</v>
      </c>
      <c r="D1589" t="s">
        <v>526</v>
      </c>
      <c r="E1589" t="s">
        <v>21471</v>
      </c>
      <c r="F1589" t="s">
        <v>397</v>
      </c>
      <c r="G1589">
        <v>0</v>
      </c>
      <c r="H1589">
        <v>22</v>
      </c>
      <c r="I1589">
        <v>2</v>
      </c>
      <c r="J1589">
        <v>16</v>
      </c>
      <c r="K1589">
        <v>3</v>
      </c>
      <c r="L1589">
        <v>1</v>
      </c>
      <c r="M1589">
        <v>0</v>
      </c>
      <c r="N1589">
        <v>0</v>
      </c>
      <c r="O1589">
        <v>0</v>
      </c>
      <c r="P1589">
        <v>0</v>
      </c>
      <c r="Q1589">
        <v>0</v>
      </c>
    </row>
    <row r="1590" spans="1:17" x14ac:dyDescent="0.25">
      <c r="A1590" t="s">
        <v>22300</v>
      </c>
      <c r="B1590" t="s">
        <v>73</v>
      </c>
      <c r="C1590" t="s">
        <v>154</v>
      </c>
      <c r="D1590" t="s">
        <v>526</v>
      </c>
      <c r="E1590" t="s">
        <v>21471</v>
      </c>
      <c r="F1590" t="s">
        <v>398</v>
      </c>
      <c r="G1590">
        <v>0</v>
      </c>
      <c r="H1590">
        <v>22</v>
      </c>
      <c r="I1590">
        <v>2</v>
      </c>
      <c r="J1590">
        <v>16</v>
      </c>
      <c r="K1590">
        <v>3</v>
      </c>
      <c r="L1590">
        <v>1</v>
      </c>
      <c r="M1590">
        <v>0</v>
      </c>
      <c r="N1590">
        <v>0</v>
      </c>
      <c r="O1590">
        <v>0</v>
      </c>
      <c r="P1590">
        <v>0</v>
      </c>
      <c r="Q1590">
        <v>0</v>
      </c>
    </row>
    <row r="1591" spans="1:17" x14ac:dyDescent="0.25">
      <c r="A1591" t="s">
        <v>22301</v>
      </c>
      <c r="B1591" t="s">
        <v>73</v>
      </c>
      <c r="C1591" t="s">
        <v>154</v>
      </c>
      <c r="D1591" t="s">
        <v>526</v>
      </c>
      <c r="E1591" t="s">
        <v>21471</v>
      </c>
      <c r="F1591" t="s">
        <v>4242</v>
      </c>
      <c r="G1591">
        <v>0</v>
      </c>
      <c r="H1591">
        <v>0</v>
      </c>
      <c r="I1591">
        <v>0</v>
      </c>
      <c r="J1591">
        <v>0</v>
      </c>
      <c r="K1591">
        <v>0</v>
      </c>
      <c r="L1591">
        <v>0</v>
      </c>
      <c r="M1591">
        <v>22</v>
      </c>
      <c r="N1591">
        <v>0</v>
      </c>
      <c r="O1591">
        <v>0</v>
      </c>
      <c r="P1591">
        <v>0</v>
      </c>
      <c r="Q1591">
        <v>0</v>
      </c>
    </row>
    <row r="1592" spans="1:17" x14ac:dyDescent="0.25">
      <c r="A1592" t="s">
        <v>22302</v>
      </c>
      <c r="B1592" t="s">
        <v>73</v>
      </c>
      <c r="C1592" t="s">
        <v>154</v>
      </c>
      <c r="D1592" t="s">
        <v>526</v>
      </c>
      <c r="E1592" t="s">
        <v>21471</v>
      </c>
      <c r="F1592" t="s">
        <v>399</v>
      </c>
      <c r="G1592">
        <v>0</v>
      </c>
      <c r="H1592">
        <v>22</v>
      </c>
      <c r="I1592">
        <v>2</v>
      </c>
      <c r="J1592">
        <v>16</v>
      </c>
      <c r="K1592">
        <v>3</v>
      </c>
      <c r="L1592">
        <v>1</v>
      </c>
      <c r="M1592">
        <v>0</v>
      </c>
      <c r="N1592">
        <v>0</v>
      </c>
      <c r="O1592">
        <v>0</v>
      </c>
      <c r="P1592">
        <v>0</v>
      </c>
      <c r="Q1592">
        <v>0</v>
      </c>
    </row>
    <row r="1593" spans="1:17" x14ac:dyDescent="0.25">
      <c r="A1593" t="s">
        <v>22303</v>
      </c>
      <c r="B1593" t="s">
        <v>73</v>
      </c>
      <c r="C1593" t="s">
        <v>154</v>
      </c>
      <c r="D1593" t="s">
        <v>526</v>
      </c>
      <c r="E1593" t="s">
        <v>21471</v>
      </c>
      <c r="F1593" t="s">
        <v>4245</v>
      </c>
      <c r="G1593">
        <v>0</v>
      </c>
      <c r="H1593">
        <v>0</v>
      </c>
      <c r="I1593">
        <v>0</v>
      </c>
      <c r="J1593">
        <v>0</v>
      </c>
      <c r="K1593">
        <v>0</v>
      </c>
      <c r="L1593">
        <v>0</v>
      </c>
      <c r="M1593">
        <v>22</v>
      </c>
      <c r="N1593">
        <v>0</v>
      </c>
      <c r="O1593">
        <v>0</v>
      </c>
      <c r="P1593">
        <v>0</v>
      </c>
      <c r="Q1593">
        <v>0</v>
      </c>
    </row>
    <row r="1594" spans="1:17" x14ac:dyDescent="0.25">
      <c r="A1594" t="s">
        <v>22304</v>
      </c>
      <c r="B1594" t="s">
        <v>73</v>
      </c>
      <c r="C1594" t="s">
        <v>154</v>
      </c>
      <c r="D1594" t="s">
        <v>526</v>
      </c>
      <c r="E1594" t="s">
        <v>21471</v>
      </c>
      <c r="F1594" t="s">
        <v>394</v>
      </c>
      <c r="G1594">
        <v>0</v>
      </c>
      <c r="H1594">
        <v>0</v>
      </c>
      <c r="I1594">
        <v>0</v>
      </c>
      <c r="J1594">
        <v>0</v>
      </c>
      <c r="K1594">
        <v>0</v>
      </c>
      <c r="L1594">
        <v>0</v>
      </c>
      <c r="M1594">
        <v>0</v>
      </c>
      <c r="N1594">
        <v>22</v>
      </c>
      <c r="O1594">
        <v>21</v>
      </c>
      <c r="P1594">
        <v>1</v>
      </c>
      <c r="Q1594">
        <v>0</v>
      </c>
    </row>
    <row r="1595" spans="1:17" x14ac:dyDescent="0.25">
      <c r="A1595" t="s">
        <v>22305</v>
      </c>
      <c r="B1595" t="s">
        <v>73</v>
      </c>
      <c r="C1595" t="s">
        <v>154</v>
      </c>
      <c r="D1595" t="s">
        <v>526</v>
      </c>
      <c r="E1595" t="s">
        <v>21471</v>
      </c>
      <c r="F1595" t="s">
        <v>395</v>
      </c>
      <c r="G1595">
        <v>0</v>
      </c>
      <c r="H1595">
        <v>0</v>
      </c>
      <c r="I1595">
        <v>0</v>
      </c>
      <c r="J1595">
        <v>0</v>
      </c>
      <c r="K1595">
        <v>0</v>
      </c>
      <c r="L1595">
        <v>0</v>
      </c>
      <c r="M1595">
        <v>0</v>
      </c>
      <c r="N1595">
        <v>20</v>
      </c>
      <c r="O1595">
        <v>19</v>
      </c>
      <c r="P1595">
        <v>1</v>
      </c>
      <c r="Q1595">
        <v>0</v>
      </c>
    </row>
    <row r="1596" spans="1:17" x14ac:dyDescent="0.25">
      <c r="A1596" t="s">
        <v>22306</v>
      </c>
      <c r="B1596" t="s">
        <v>73</v>
      </c>
      <c r="C1596" t="s">
        <v>154</v>
      </c>
      <c r="D1596" t="s">
        <v>526</v>
      </c>
      <c r="E1596" t="s">
        <v>21471</v>
      </c>
      <c r="F1596" t="s">
        <v>525</v>
      </c>
      <c r="G1596">
        <v>22</v>
      </c>
      <c r="H1596">
        <v>0</v>
      </c>
      <c r="I1596">
        <v>0</v>
      </c>
      <c r="J1596">
        <v>0</v>
      </c>
      <c r="K1596">
        <v>0</v>
      </c>
      <c r="L1596">
        <v>0</v>
      </c>
      <c r="M1596">
        <v>0</v>
      </c>
      <c r="N1596">
        <v>0</v>
      </c>
      <c r="O1596">
        <v>0</v>
      </c>
      <c r="P1596">
        <v>0</v>
      </c>
      <c r="Q1596">
        <v>0</v>
      </c>
    </row>
    <row r="1597" spans="1:17" x14ac:dyDescent="0.25">
      <c r="A1597" t="s">
        <v>15753</v>
      </c>
      <c r="B1597" t="s">
        <v>73</v>
      </c>
      <c r="C1597" t="s">
        <v>154</v>
      </c>
      <c r="D1597" t="s">
        <v>527</v>
      </c>
      <c r="E1597" t="s">
        <v>563</v>
      </c>
      <c r="F1597" t="s">
        <v>528</v>
      </c>
      <c r="G1597">
        <v>0</v>
      </c>
      <c r="H1597">
        <v>0</v>
      </c>
      <c r="I1597">
        <v>0</v>
      </c>
      <c r="J1597">
        <v>0</v>
      </c>
      <c r="K1597">
        <v>0</v>
      </c>
      <c r="L1597">
        <v>0</v>
      </c>
      <c r="M1597">
        <v>0</v>
      </c>
      <c r="N1597">
        <v>3</v>
      </c>
      <c r="O1597">
        <v>2</v>
      </c>
      <c r="P1597">
        <v>1</v>
      </c>
      <c r="Q1597">
        <v>0</v>
      </c>
    </row>
    <row r="1598" spans="1:17" x14ac:dyDescent="0.25">
      <c r="A1598" t="s">
        <v>15754</v>
      </c>
      <c r="B1598" t="s">
        <v>73</v>
      </c>
      <c r="C1598" t="s">
        <v>154</v>
      </c>
      <c r="D1598" t="s">
        <v>527</v>
      </c>
      <c r="E1598" t="s">
        <v>563</v>
      </c>
      <c r="F1598" t="s">
        <v>525</v>
      </c>
      <c r="G1598">
        <v>3</v>
      </c>
      <c r="H1598">
        <v>0</v>
      </c>
      <c r="I1598">
        <v>0</v>
      </c>
      <c r="J1598">
        <v>0</v>
      </c>
      <c r="K1598">
        <v>0</v>
      </c>
      <c r="L1598">
        <v>0</v>
      </c>
      <c r="M1598">
        <v>0</v>
      </c>
      <c r="N1598">
        <v>0</v>
      </c>
      <c r="O1598">
        <v>0</v>
      </c>
      <c r="P1598">
        <v>0</v>
      </c>
      <c r="Q1598">
        <v>0</v>
      </c>
    </row>
    <row r="1599" spans="1:17" x14ac:dyDescent="0.25">
      <c r="A1599" t="s">
        <v>22307</v>
      </c>
      <c r="B1599" t="s">
        <v>73</v>
      </c>
      <c r="C1599" t="s">
        <v>154</v>
      </c>
      <c r="D1599" t="s">
        <v>527</v>
      </c>
      <c r="E1599" t="s">
        <v>21471</v>
      </c>
      <c r="F1599" t="s">
        <v>528</v>
      </c>
      <c r="G1599">
        <v>0</v>
      </c>
      <c r="H1599">
        <v>0</v>
      </c>
      <c r="I1599">
        <v>0</v>
      </c>
      <c r="J1599">
        <v>0</v>
      </c>
      <c r="K1599">
        <v>0</v>
      </c>
      <c r="L1599">
        <v>0</v>
      </c>
      <c r="M1599">
        <v>0</v>
      </c>
      <c r="N1599">
        <v>13</v>
      </c>
      <c r="O1599">
        <v>12</v>
      </c>
      <c r="P1599">
        <v>1</v>
      </c>
      <c r="Q1599">
        <v>0</v>
      </c>
    </row>
    <row r="1600" spans="1:17" x14ac:dyDescent="0.25">
      <c r="A1600" t="s">
        <v>22308</v>
      </c>
      <c r="B1600" t="s">
        <v>73</v>
      </c>
      <c r="C1600" t="s">
        <v>220</v>
      </c>
      <c r="D1600" t="s">
        <v>529</v>
      </c>
      <c r="E1600" t="s">
        <v>21471</v>
      </c>
      <c r="F1600" t="s">
        <v>525</v>
      </c>
      <c r="G1600">
        <v>1</v>
      </c>
      <c r="H1600">
        <v>0</v>
      </c>
      <c r="I1600">
        <v>0</v>
      </c>
      <c r="J1600">
        <v>0</v>
      </c>
      <c r="K1600">
        <v>0</v>
      </c>
      <c r="L1600">
        <v>0</v>
      </c>
      <c r="M1600">
        <v>0</v>
      </c>
      <c r="N1600">
        <v>0</v>
      </c>
      <c r="O1600">
        <v>0</v>
      </c>
      <c r="P1600">
        <v>0</v>
      </c>
      <c r="Q1600">
        <v>0</v>
      </c>
    </row>
    <row r="1601" spans="1:17" x14ac:dyDescent="0.25">
      <c r="A1601" t="s">
        <v>17144</v>
      </c>
      <c r="B1601" t="s">
        <v>73</v>
      </c>
      <c r="C1601" t="s">
        <v>220</v>
      </c>
      <c r="D1601" t="s">
        <v>526</v>
      </c>
      <c r="E1601" t="s">
        <v>563</v>
      </c>
      <c r="F1601" t="s">
        <v>396</v>
      </c>
      <c r="G1601">
        <v>0</v>
      </c>
      <c r="H1601">
        <v>5</v>
      </c>
      <c r="I1601">
        <v>0</v>
      </c>
      <c r="J1601">
        <v>4</v>
      </c>
      <c r="K1601">
        <v>0</v>
      </c>
      <c r="L1601">
        <v>1</v>
      </c>
      <c r="M1601">
        <v>0</v>
      </c>
      <c r="N1601">
        <v>0</v>
      </c>
      <c r="O1601">
        <v>0</v>
      </c>
      <c r="P1601">
        <v>0</v>
      </c>
      <c r="Q1601">
        <v>0</v>
      </c>
    </row>
    <row r="1602" spans="1:17" x14ac:dyDescent="0.25">
      <c r="A1602" t="s">
        <v>17145</v>
      </c>
      <c r="B1602" t="s">
        <v>73</v>
      </c>
      <c r="C1602" t="s">
        <v>220</v>
      </c>
      <c r="D1602" t="s">
        <v>526</v>
      </c>
      <c r="E1602" t="s">
        <v>563</v>
      </c>
      <c r="F1602" t="s">
        <v>4236</v>
      </c>
      <c r="G1602">
        <v>0</v>
      </c>
      <c r="H1602">
        <v>5</v>
      </c>
      <c r="I1602">
        <v>0</v>
      </c>
      <c r="J1602">
        <v>4</v>
      </c>
      <c r="K1602">
        <v>0</v>
      </c>
      <c r="L1602">
        <v>1</v>
      </c>
      <c r="M1602">
        <v>0</v>
      </c>
      <c r="N1602">
        <v>0</v>
      </c>
      <c r="O1602">
        <v>0</v>
      </c>
      <c r="P1602">
        <v>0</v>
      </c>
      <c r="Q1602">
        <v>0</v>
      </c>
    </row>
    <row r="1603" spans="1:17" x14ac:dyDescent="0.25">
      <c r="A1603" t="s">
        <v>17146</v>
      </c>
      <c r="B1603" t="s">
        <v>73</v>
      </c>
      <c r="C1603" t="s">
        <v>220</v>
      </c>
      <c r="D1603" t="s">
        <v>526</v>
      </c>
      <c r="E1603" t="s">
        <v>563</v>
      </c>
      <c r="F1603" t="s">
        <v>4238</v>
      </c>
      <c r="G1603">
        <v>0</v>
      </c>
      <c r="H1603">
        <v>0</v>
      </c>
      <c r="I1603">
        <v>0</v>
      </c>
      <c r="J1603">
        <v>0</v>
      </c>
      <c r="K1603">
        <v>0</v>
      </c>
      <c r="L1603">
        <v>0</v>
      </c>
      <c r="M1603">
        <v>5</v>
      </c>
      <c r="N1603">
        <v>0</v>
      </c>
      <c r="O1603">
        <v>0</v>
      </c>
      <c r="P1603">
        <v>0</v>
      </c>
      <c r="Q1603">
        <v>0</v>
      </c>
    </row>
    <row r="1604" spans="1:17" x14ac:dyDescent="0.25">
      <c r="A1604" t="s">
        <v>17147</v>
      </c>
      <c r="B1604" t="s">
        <v>73</v>
      </c>
      <c r="C1604" t="s">
        <v>220</v>
      </c>
      <c r="D1604" t="s">
        <v>526</v>
      </c>
      <c r="E1604" t="s">
        <v>563</v>
      </c>
      <c r="F1604" t="s">
        <v>397</v>
      </c>
      <c r="G1604">
        <v>0</v>
      </c>
      <c r="H1604">
        <v>5</v>
      </c>
      <c r="I1604">
        <v>0</v>
      </c>
      <c r="J1604">
        <v>4</v>
      </c>
      <c r="K1604">
        <v>0</v>
      </c>
      <c r="L1604">
        <v>1</v>
      </c>
      <c r="M1604">
        <v>0</v>
      </c>
      <c r="N1604">
        <v>0</v>
      </c>
      <c r="O1604">
        <v>0</v>
      </c>
      <c r="P1604">
        <v>0</v>
      </c>
      <c r="Q1604">
        <v>0</v>
      </c>
    </row>
    <row r="1605" spans="1:17" x14ac:dyDescent="0.25">
      <c r="A1605" t="s">
        <v>17148</v>
      </c>
      <c r="B1605" t="s">
        <v>73</v>
      </c>
      <c r="C1605" t="s">
        <v>220</v>
      </c>
      <c r="D1605" t="s">
        <v>526</v>
      </c>
      <c r="E1605" t="s">
        <v>563</v>
      </c>
      <c r="F1605" t="s">
        <v>398</v>
      </c>
      <c r="G1605">
        <v>0</v>
      </c>
      <c r="H1605">
        <v>5</v>
      </c>
      <c r="I1605">
        <v>0</v>
      </c>
      <c r="J1605">
        <v>4</v>
      </c>
      <c r="K1605">
        <v>0</v>
      </c>
      <c r="L1605">
        <v>1</v>
      </c>
      <c r="M1605">
        <v>0</v>
      </c>
      <c r="N1605">
        <v>0</v>
      </c>
      <c r="O1605">
        <v>0</v>
      </c>
      <c r="P1605">
        <v>0</v>
      </c>
      <c r="Q1605">
        <v>0</v>
      </c>
    </row>
    <row r="1606" spans="1:17" x14ac:dyDescent="0.25">
      <c r="A1606" t="s">
        <v>16853</v>
      </c>
      <c r="B1606" t="s">
        <v>73</v>
      </c>
      <c r="C1606" t="s">
        <v>220</v>
      </c>
      <c r="D1606" t="s">
        <v>526</v>
      </c>
      <c r="E1606" t="s">
        <v>563</v>
      </c>
      <c r="F1606" t="s">
        <v>4242</v>
      </c>
      <c r="G1606">
        <v>0</v>
      </c>
      <c r="H1606">
        <v>0</v>
      </c>
      <c r="I1606">
        <v>0</v>
      </c>
      <c r="J1606">
        <v>0</v>
      </c>
      <c r="K1606">
        <v>0</v>
      </c>
      <c r="L1606">
        <v>0</v>
      </c>
      <c r="M1606">
        <v>5</v>
      </c>
      <c r="N1606">
        <v>0</v>
      </c>
      <c r="O1606">
        <v>0</v>
      </c>
      <c r="P1606">
        <v>0</v>
      </c>
      <c r="Q1606">
        <v>0</v>
      </c>
    </row>
    <row r="1607" spans="1:17" x14ac:dyDescent="0.25">
      <c r="A1607" t="s">
        <v>16854</v>
      </c>
      <c r="B1607" t="s">
        <v>73</v>
      </c>
      <c r="C1607" t="s">
        <v>220</v>
      </c>
      <c r="D1607" t="s">
        <v>526</v>
      </c>
      <c r="E1607" t="s">
        <v>563</v>
      </c>
      <c r="F1607" t="s">
        <v>399</v>
      </c>
      <c r="G1607">
        <v>0</v>
      </c>
      <c r="H1607">
        <v>5</v>
      </c>
      <c r="I1607">
        <v>0</v>
      </c>
      <c r="J1607">
        <v>4</v>
      </c>
      <c r="K1607">
        <v>0</v>
      </c>
      <c r="L1607">
        <v>1</v>
      </c>
      <c r="M1607">
        <v>0</v>
      </c>
      <c r="N1607">
        <v>0</v>
      </c>
      <c r="O1607">
        <v>0</v>
      </c>
      <c r="P1607">
        <v>0</v>
      </c>
      <c r="Q1607">
        <v>0</v>
      </c>
    </row>
    <row r="1608" spans="1:17" x14ac:dyDescent="0.25">
      <c r="A1608" t="s">
        <v>16855</v>
      </c>
      <c r="B1608" t="s">
        <v>73</v>
      </c>
      <c r="C1608" t="s">
        <v>220</v>
      </c>
      <c r="D1608" t="s">
        <v>526</v>
      </c>
      <c r="E1608" t="s">
        <v>563</v>
      </c>
      <c r="F1608" t="s">
        <v>4245</v>
      </c>
      <c r="G1608">
        <v>0</v>
      </c>
      <c r="H1608">
        <v>0</v>
      </c>
      <c r="I1608">
        <v>0</v>
      </c>
      <c r="J1608">
        <v>0</v>
      </c>
      <c r="K1608">
        <v>0</v>
      </c>
      <c r="L1608">
        <v>0</v>
      </c>
      <c r="M1608">
        <v>5</v>
      </c>
      <c r="N1608">
        <v>0</v>
      </c>
      <c r="O1608">
        <v>0</v>
      </c>
      <c r="P1608">
        <v>0</v>
      </c>
      <c r="Q1608">
        <v>0</v>
      </c>
    </row>
    <row r="1609" spans="1:17" x14ac:dyDescent="0.25">
      <c r="A1609" t="s">
        <v>16856</v>
      </c>
      <c r="B1609" t="s">
        <v>73</v>
      </c>
      <c r="C1609" t="s">
        <v>220</v>
      </c>
      <c r="D1609" t="s">
        <v>526</v>
      </c>
      <c r="E1609" t="s">
        <v>563</v>
      </c>
      <c r="F1609" t="s">
        <v>394</v>
      </c>
      <c r="G1609">
        <v>0</v>
      </c>
      <c r="H1609">
        <v>0</v>
      </c>
      <c r="I1609">
        <v>0</v>
      </c>
      <c r="J1609">
        <v>0</v>
      </c>
      <c r="K1609">
        <v>0</v>
      </c>
      <c r="L1609">
        <v>0</v>
      </c>
      <c r="M1609">
        <v>0</v>
      </c>
      <c r="N1609">
        <v>5</v>
      </c>
      <c r="O1609">
        <v>4</v>
      </c>
      <c r="P1609">
        <v>1</v>
      </c>
      <c r="Q1609">
        <v>0</v>
      </c>
    </row>
    <row r="1610" spans="1:17" x14ac:dyDescent="0.25">
      <c r="A1610" t="s">
        <v>16857</v>
      </c>
      <c r="B1610" t="s">
        <v>73</v>
      </c>
      <c r="C1610" t="s">
        <v>220</v>
      </c>
      <c r="D1610" t="s">
        <v>526</v>
      </c>
      <c r="E1610" t="s">
        <v>563</v>
      </c>
      <c r="F1610" t="s">
        <v>395</v>
      </c>
      <c r="G1610">
        <v>0</v>
      </c>
      <c r="H1610">
        <v>0</v>
      </c>
      <c r="I1610">
        <v>0</v>
      </c>
      <c r="J1610">
        <v>0</v>
      </c>
      <c r="K1610">
        <v>0</v>
      </c>
      <c r="L1610">
        <v>0</v>
      </c>
      <c r="M1610">
        <v>0</v>
      </c>
      <c r="N1610">
        <v>5</v>
      </c>
      <c r="O1610">
        <v>4</v>
      </c>
      <c r="P1610">
        <v>1</v>
      </c>
      <c r="Q1610">
        <v>0</v>
      </c>
    </row>
    <row r="1611" spans="1:17" x14ac:dyDescent="0.25">
      <c r="A1611" t="s">
        <v>16858</v>
      </c>
      <c r="B1611" t="s">
        <v>73</v>
      </c>
      <c r="C1611" t="s">
        <v>220</v>
      </c>
      <c r="D1611" t="s">
        <v>526</v>
      </c>
      <c r="E1611" t="s">
        <v>563</v>
      </c>
      <c r="F1611" t="s">
        <v>525</v>
      </c>
      <c r="G1611">
        <v>5</v>
      </c>
      <c r="H1611">
        <v>0</v>
      </c>
      <c r="I1611">
        <v>0</v>
      </c>
      <c r="J1611">
        <v>0</v>
      </c>
      <c r="K1611">
        <v>0</v>
      </c>
      <c r="L1611">
        <v>0</v>
      </c>
      <c r="M1611">
        <v>0</v>
      </c>
      <c r="N1611">
        <v>0</v>
      </c>
      <c r="O1611">
        <v>0</v>
      </c>
      <c r="P1611">
        <v>0</v>
      </c>
      <c r="Q1611">
        <v>0</v>
      </c>
    </row>
    <row r="1612" spans="1:17" x14ac:dyDescent="0.25">
      <c r="A1612" t="s">
        <v>22309</v>
      </c>
      <c r="B1612" t="s">
        <v>73</v>
      </c>
      <c r="C1612" t="s">
        <v>220</v>
      </c>
      <c r="D1612" t="s">
        <v>526</v>
      </c>
      <c r="E1612" t="s">
        <v>21471</v>
      </c>
      <c r="F1612" t="s">
        <v>396</v>
      </c>
      <c r="G1612">
        <v>0</v>
      </c>
      <c r="H1612">
        <v>14</v>
      </c>
      <c r="I1612">
        <v>0</v>
      </c>
      <c r="J1612">
        <v>12</v>
      </c>
      <c r="K1612">
        <v>2</v>
      </c>
      <c r="L1612">
        <v>0</v>
      </c>
      <c r="M1612">
        <v>0</v>
      </c>
      <c r="N1612">
        <v>0</v>
      </c>
      <c r="O1612">
        <v>0</v>
      </c>
      <c r="P1612">
        <v>0</v>
      </c>
      <c r="Q1612">
        <v>0</v>
      </c>
    </row>
    <row r="1613" spans="1:17" x14ac:dyDescent="0.25">
      <c r="A1613" t="s">
        <v>22310</v>
      </c>
      <c r="B1613" t="s">
        <v>73</v>
      </c>
      <c r="C1613" t="s">
        <v>220</v>
      </c>
      <c r="D1613" t="s">
        <v>526</v>
      </c>
      <c r="E1613" t="s">
        <v>21471</v>
      </c>
      <c r="F1613" t="s">
        <v>4236</v>
      </c>
      <c r="G1613">
        <v>0</v>
      </c>
      <c r="H1613">
        <v>14</v>
      </c>
      <c r="I1613">
        <v>0</v>
      </c>
      <c r="J1613">
        <v>12</v>
      </c>
      <c r="K1613">
        <v>2</v>
      </c>
      <c r="L1613">
        <v>0</v>
      </c>
      <c r="M1613">
        <v>0</v>
      </c>
      <c r="N1613">
        <v>0</v>
      </c>
      <c r="O1613">
        <v>0</v>
      </c>
      <c r="P1613">
        <v>0</v>
      </c>
      <c r="Q1613">
        <v>0</v>
      </c>
    </row>
    <row r="1614" spans="1:17" x14ac:dyDescent="0.25">
      <c r="A1614" t="s">
        <v>22311</v>
      </c>
      <c r="B1614" t="s">
        <v>73</v>
      </c>
      <c r="C1614" t="s">
        <v>220</v>
      </c>
      <c r="D1614" t="s">
        <v>526</v>
      </c>
      <c r="E1614" t="s">
        <v>21471</v>
      </c>
      <c r="F1614" t="s">
        <v>4238</v>
      </c>
      <c r="G1614">
        <v>0</v>
      </c>
      <c r="H1614">
        <v>0</v>
      </c>
      <c r="I1614">
        <v>0</v>
      </c>
      <c r="J1614">
        <v>0</v>
      </c>
      <c r="K1614">
        <v>0</v>
      </c>
      <c r="L1614">
        <v>0</v>
      </c>
      <c r="M1614">
        <v>14</v>
      </c>
      <c r="N1614">
        <v>0</v>
      </c>
      <c r="O1614">
        <v>0</v>
      </c>
      <c r="P1614">
        <v>0</v>
      </c>
      <c r="Q1614">
        <v>0</v>
      </c>
    </row>
    <row r="1615" spans="1:17" x14ac:dyDescent="0.25">
      <c r="A1615" t="s">
        <v>22312</v>
      </c>
      <c r="B1615" t="s">
        <v>73</v>
      </c>
      <c r="C1615" t="s">
        <v>220</v>
      </c>
      <c r="D1615" t="s">
        <v>526</v>
      </c>
      <c r="E1615" t="s">
        <v>21471</v>
      </c>
      <c r="F1615" t="s">
        <v>397</v>
      </c>
      <c r="G1615">
        <v>0</v>
      </c>
      <c r="H1615">
        <v>14</v>
      </c>
      <c r="I1615">
        <v>0</v>
      </c>
      <c r="J1615">
        <v>12</v>
      </c>
      <c r="K1615">
        <v>2</v>
      </c>
      <c r="L1615">
        <v>0</v>
      </c>
      <c r="M1615">
        <v>0</v>
      </c>
      <c r="N1615">
        <v>0</v>
      </c>
      <c r="O1615">
        <v>0</v>
      </c>
      <c r="P1615">
        <v>0</v>
      </c>
      <c r="Q1615">
        <v>0</v>
      </c>
    </row>
    <row r="1616" spans="1:17" x14ac:dyDescent="0.25">
      <c r="A1616" t="s">
        <v>22313</v>
      </c>
      <c r="B1616" t="s">
        <v>73</v>
      </c>
      <c r="C1616" t="s">
        <v>220</v>
      </c>
      <c r="D1616" t="s">
        <v>526</v>
      </c>
      <c r="E1616" t="s">
        <v>21471</v>
      </c>
      <c r="F1616" t="s">
        <v>398</v>
      </c>
      <c r="G1616">
        <v>0</v>
      </c>
      <c r="H1616">
        <v>14</v>
      </c>
      <c r="I1616">
        <v>0</v>
      </c>
      <c r="J1616">
        <v>12</v>
      </c>
      <c r="K1616">
        <v>2</v>
      </c>
      <c r="L1616">
        <v>0</v>
      </c>
      <c r="M1616">
        <v>0</v>
      </c>
      <c r="N1616">
        <v>0</v>
      </c>
      <c r="O1616">
        <v>0</v>
      </c>
      <c r="P1616">
        <v>0</v>
      </c>
      <c r="Q1616">
        <v>0</v>
      </c>
    </row>
    <row r="1617" spans="1:17" x14ac:dyDescent="0.25">
      <c r="A1617" t="s">
        <v>22314</v>
      </c>
      <c r="B1617" t="s">
        <v>73</v>
      </c>
      <c r="C1617" t="s">
        <v>220</v>
      </c>
      <c r="D1617" t="s">
        <v>526</v>
      </c>
      <c r="E1617" t="s">
        <v>21471</v>
      </c>
      <c r="F1617" t="s">
        <v>4242</v>
      </c>
      <c r="G1617">
        <v>0</v>
      </c>
      <c r="H1617">
        <v>0</v>
      </c>
      <c r="I1617">
        <v>0</v>
      </c>
      <c r="J1617">
        <v>0</v>
      </c>
      <c r="K1617">
        <v>0</v>
      </c>
      <c r="L1617">
        <v>0</v>
      </c>
      <c r="M1617">
        <v>14</v>
      </c>
      <c r="N1617">
        <v>0</v>
      </c>
      <c r="O1617">
        <v>0</v>
      </c>
      <c r="P1617">
        <v>0</v>
      </c>
      <c r="Q1617">
        <v>0</v>
      </c>
    </row>
    <row r="1618" spans="1:17" x14ac:dyDescent="0.25">
      <c r="A1618" t="s">
        <v>22315</v>
      </c>
      <c r="B1618" t="s">
        <v>73</v>
      </c>
      <c r="C1618" t="s">
        <v>220</v>
      </c>
      <c r="D1618" t="s">
        <v>526</v>
      </c>
      <c r="E1618" t="s">
        <v>21471</v>
      </c>
      <c r="F1618" t="s">
        <v>399</v>
      </c>
      <c r="G1618">
        <v>0</v>
      </c>
      <c r="H1618">
        <v>14</v>
      </c>
      <c r="I1618">
        <v>0</v>
      </c>
      <c r="J1618">
        <v>12</v>
      </c>
      <c r="K1618">
        <v>2</v>
      </c>
      <c r="L1618">
        <v>0</v>
      </c>
      <c r="M1618">
        <v>0</v>
      </c>
      <c r="N1618">
        <v>0</v>
      </c>
      <c r="O1618">
        <v>0</v>
      </c>
      <c r="P1618">
        <v>0</v>
      </c>
      <c r="Q1618">
        <v>0</v>
      </c>
    </row>
    <row r="1619" spans="1:17" x14ac:dyDescent="0.25">
      <c r="A1619" t="s">
        <v>22316</v>
      </c>
      <c r="B1619" t="s">
        <v>73</v>
      </c>
      <c r="C1619" t="s">
        <v>220</v>
      </c>
      <c r="D1619" t="s">
        <v>526</v>
      </c>
      <c r="E1619" t="s">
        <v>21471</v>
      </c>
      <c r="F1619" t="s">
        <v>4245</v>
      </c>
      <c r="G1619">
        <v>0</v>
      </c>
      <c r="H1619">
        <v>0</v>
      </c>
      <c r="I1619">
        <v>0</v>
      </c>
      <c r="J1619">
        <v>0</v>
      </c>
      <c r="K1619">
        <v>0</v>
      </c>
      <c r="L1619">
        <v>0</v>
      </c>
      <c r="M1619">
        <v>14</v>
      </c>
      <c r="N1619">
        <v>0</v>
      </c>
      <c r="O1619">
        <v>0</v>
      </c>
      <c r="P1619">
        <v>0</v>
      </c>
      <c r="Q1619">
        <v>0</v>
      </c>
    </row>
    <row r="1620" spans="1:17" x14ac:dyDescent="0.25">
      <c r="A1620" t="s">
        <v>22317</v>
      </c>
      <c r="B1620" t="s">
        <v>73</v>
      </c>
      <c r="C1620" t="s">
        <v>220</v>
      </c>
      <c r="D1620" t="s">
        <v>526</v>
      </c>
      <c r="E1620" t="s">
        <v>21471</v>
      </c>
      <c r="F1620" t="s">
        <v>394</v>
      </c>
      <c r="G1620">
        <v>0</v>
      </c>
      <c r="H1620">
        <v>0</v>
      </c>
      <c r="I1620">
        <v>0</v>
      </c>
      <c r="J1620">
        <v>0</v>
      </c>
      <c r="K1620">
        <v>0</v>
      </c>
      <c r="L1620">
        <v>0</v>
      </c>
      <c r="M1620">
        <v>0</v>
      </c>
      <c r="N1620">
        <v>14</v>
      </c>
      <c r="O1620">
        <v>14</v>
      </c>
      <c r="P1620">
        <v>0</v>
      </c>
      <c r="Q1620">
        <v>0</v>
      </c>
    </row>
    <row r="1621" spans="1:17" x14ac:dyDescent="0.25">
      <c r="A1621" t="s">
        <v>22318</v>
      </c>
      <c r="B1621" t="s">
        <v>73</v>
      </c>
      <c r="C1621" t="s">
        <v>220</v>
      </c>
      <c r="D1621" t="s">
        <v>526</v>
      </c>
      <c r="E1621" t="s">
        <v>21471</v>
      </c>
      <c r="F1621" t="s">
        <v>395</v>
      </c>
      <c r="G1621">
        <v>0</v>
      </c>
      <c r="H1621">
        <v>0</v>
      </c>
      <c r="I1621">
        <v>0</v>
      </c>
      <c r="J1621">
        <v>0</v>
      </c>
      <c r="K1621">
        <v>0</v>
      </c>
      <c r="L1621">
        <v>0</v>
      </c>
      <c r="M1621">
        <v>0</v>
      </c>
      <c r="N1621">
        <v>13</v>
      </c>
      <c r="O1621">
        <v>13</v>
      </c>
      <c r="P1621">
        <v>0</v>
      </c>
      <c r="Q1621">
        <v>0</v>
      </c>
    </row>
    <row r="1622" spans="1:17" x14ac:dyDescent="0.25">
      <c r="A1622" t="s">
        <v>22319</v>
      </c>
      <c r="B1622" t="s">
        <v>73</v>
      </c>
      <c r="C1622" t="s">
        <v>220</v>
      </c>
      <c r="D1622" t="s">
        <v>526</v>
      </c>
      <c r="E1622" t="s">
        <v>21471</v>
      </c>
      <c r="F1622" t="s">
        <v>525</v>
      </c>
      <c r="G1622">
        <v>14</v>
      </c>
      <c r="H1622">
        <v>0</v>
      </c>
      <c r="I1622">
        <v>0</v>
      </c>
      <c r="J1622">
        <v>0</v>
      </c>
      <c r="K1622">
        <v>0</v>
      </c>
      <c r="L1622">
        <v>0</v>
      </c>
      <c r="M1622">
        <v>0</v>
      </c>
      <c r="N1622">
        <v>0</v>
      </c>
      <c r="O1622">
        <v>0</v>
      </c>
      <c r="P1622">
        <v>0</v>
      </c>
      <c r="Q1622">
        <v>0</v>
      </c>
    </row>
    <row r="1623" spans="1:17" x14ac:dyDescent="0.25">
      <c r="A1623" t="s">
        <v>22320</v>
      </c>
      <c r="B1623" t="s">
        <v>73</v>
      </c>
      <c r="C1623" t="s">
        <v>220</v>
      </c>
      <c r="D1623" t="s">
        <v>527</v>
      </c>
      <c r="E1623" t="s">
        <v>21471</v>
      </c>
      <c r="F1623" t="s">
        <v>528</v>
      </c>
      <c r="G1623">
        <v>0</v>
      </c>
      <c r="H1623">
        <v>0</v>
      </c>
      <c r="I1623">
        <v>0</v>
      </c>
      <c r="J1623">
        <v>0</v>
      </c>
      <c r="K1623">
        <v>0</v>
      </c>
      <c r="L1623">
        <v>0</v>
      </c>
      <c r="M1623">
        <v>0</v>
      </c>
      <c r="N1623">
        <v>2</v>
      </c>
      <c r="O1623">
        <v>2</v>
      </c>
      <c r="P1623">
        <v>0</v>
      </c>
      <c r="Q1623">
        <v>0</v>
      </c>
    </row>
    <row r="1624" spans="1:17" x14ac:dyDescent="0.25">
      <c r="A1624" t="s">
        <v>22741</v>
      </c>
      <c r="B1624" t="s">
        <v>73</v>
      </c>
      <c r="C1624" t="s">
        <v>220</v>
      </c>
      <c r="D1624" t="s">
        <v>527</v>
      </c>
      <c r="E1624" t="s">
        <v>21471</v>
      </c>
      <c r="F1624" t="s">
        <v>525</v>
      </c>
      <c r="G1624">
        <v>2</v>
      </c>
      <c r="H1624">
        <v>0</v>
      </c>
      <c r="I1624">
        <v>0</v>
      </c>
      <c r="J1624">
        <v>0</v>
      </c>
      <c r="K1624">
        <v>0</v>
      </c>
      <c r="L1624">
        <v>0</v>
      </c>
      <c r="M1624">
        <v>0</v>
      </c>
      <c r="N1624">
        <v>0</v>
      </c>
      <c r="O1624">
        <v>0</v>
      </c>
      <c r="P1624">
        <v>0</v>
      </c>
      <c r="Q1624">
        <v>0</v>
      </c>
    </row>
    <row r="1625" spans="1:17" x14ac:dyDescent="0.25">
      <c r="A1625" t="s">
        <v>15773</v>
      </c>
      <c r="B1625" t="s">
        <v>73</v>
      </c>
      <c r="C1625" t="s">
        <v>222</v>
      </c>
      <c r="D1625" t="s">
        <v>526</v>
      </c>
      <c r="E1625" t="s">
        <v>563</v>
      </c>
      <c r="F1625" t="s">
        <v>4238</v>
      </c>
      <c r="G1625">
        <v>0</v>
      </c>
      <c r="H1625">
        <v>0</v>
      </c>
      <c r="I1625">
        <v>0</v>
      </c>
      <c r="J1625">
        <v>0</v>
      </c>
      <c r="K1625">
        <v>0</v>
      </c>
      <c r="L1625">
        <v>0</v>
      </c>
      <c r="M1625">
        <v>17</v>
      </c>
      <c r="N1625">
        <v>0</v>
      </c>
      <c r="O1625">
        <v>0</v>
      </c>
      <c r="P1625">
        <v>0</v>
      </c>
      <c r="Q1625">
        <v>0</v>
      </c>
    </row>
    <row r="1626" spans="1:17" x14ac:dyDescent="0.25">
      <c r="A1626" t="s">
        <v>15774</v>
      </c>
      <c r="B1626" t="s">
        <v>73</v>
      </c>
      <c r="C1626" t="s">
        <v>222</v>
      </c>
      <c r="D1626" t="s">
        <v>526</v>
      </c>
      <c r="E1626" t="s">
        <v>563</v>
      </c>
      <c r="F1626" t="s">
        <v>397</v>
      </c>
      <c r="G1626">
        <v>0</v>
      </c>
      <c r="H1626">
        <v>17</v>
      </c>
      <c r="I1626">
        <v>0</v>
      </c>
      <c r="J1626">
        <v>15</v>
      </c>
      <c r="K1626">
        <v>1</v>
      </c>
      <c r="L1626">
        <v>1</v>
      </c>
      <c r="M1626">
        <v>0</v>
      </c>
      <c r="N1626">
        <v>0</v>
      </c>
      <c r="O1626">
        <v>0</v>
      </c>
      <c r="P1626">
        <v>0</v>
      </c>
      <c r="Q1626">
        <v>0</v>
      </c>
    </row>
    <row r="1627" spans="1:17" x14ac:dyDescent="0.25">
      <c r="A1627" t="s">
        <v>15775</v>
      </c>
      <c r="B1627" t="s">
        <v>73</v>
      </c>
      <c r="C1627" t="s">
        <v>222</v>
      </c>
      <c r="D1627" t="s">
        <v>526</v>
      </c>
      <c r="E1627" t="s">
        <v>563</v>
      </c>
      <c r="F1627" t="s">
        <v>398</v>
      </c>
      <c r="G1627">
        <v>0</v>
      </c>
      <c r="H1627">
        <v>17</v>
      </c>
      <c r="I1627">
        <v>0</v>
      </c>
      <c r="J1627">
        <v>15</v>
      </c>
      <c r="K1627">
        <v>1</v>
      </c>
      <c r="L1627">
        <v>1</v>
      </c>
      <c r="M1627">
        <v>0</v>
      </c>
      <c r="N1627">
        <v>0</v>
      </c>
      <c r="O1627">
        <v>0</v>
      </c>
      <c r="P1627">
        <v>0</v>
      </c>
      <c r="Q1627">
        <v>0</v>
      </c>
    </row>
    <row r="1628" spans="1:17" x14ac:dyDescent="0.25">
      <c r="A1628" t="s">
        <v>15776</v>
      </c>
      <c r="B1628" t="s">
        <v>73</v>
      </c>
      <c r="C1628" t="s">
        <v>222</v>
      </c>
      <c r="D1628" t="s">
        <v>526</v>
      </c>
      <c r="E1628" t="s">
        <v>563</v>
      </c>
      <c r="F1628" t="s">
        <v>4242</v>
      </c>
      <c r="G1628">
        <v>0</v>
      </c>
      <c r="H1628">
        <v>0</v>
      </c>
      <c r="I1628">
        <v>0</v>
      </c>
      <c r="J1628">
        <v>0</v>
      </c>
      <c r="K1628">
        <v>0</v>
      </c>
      <c r="L1628">
        <v>0</v>
      </c>
      <c r="M1628">
        <v>17</v>
      </c>
      <c r="N1628">
        <v>0</v>
      </c>
      <c r="O1628">
        <v>0</v>
      </c>
      <c r="P1628">
        <v>0</v>
      </c>
      <c r="Q1628">
        <v>0</v>
      </c>
    </row>
    <row r="1629" spans="1:17" x14ac:dyDescent="0.25">
      <c r="A1629" t="s">
        <v>15777</v>
      </c>
      <c r="B1629" t="s">
        <v>73</v>
      </c>
      <c r="C1629" t="s">
        <v>222</v>
      </c>
      <c r="D1629" t="s">
        <v>526</v>
      </c>
      <c r="E1629" t="s">
        <v>563</v>
      </c>
      <c r="F1629" t="s">
        <v>399</v>
      </c>
      <c r="G1629">
        <v>0</v>
      </c>
      <c r="H1629">
        <v>17</v>
      </c>
      <c r="I1629">
        <v>0</v>
      </c>
      <c r="J1629">
        <v>16</v>
      </c>
      <c r="K1629">
        <v>1</v>
      </c>
      <c r="L1629">
        <v>0</v>
      </c>
      <c r="M1629">
        <v>0</v>
      </c>
      <c r="N1629">
        <v>0</v>
      </c>
      <c r="O1629">
        <v>0</v>
      </c>
      <c r="P1629">
        <v>0</v>
      </c>
      <c r="Q1629">
        <v>0</v>
      </c>
    </row>
    <row r="1630" spans="1:17" x14ac:dyDescent="0.25">
      <c r="A1630" t="s">
        <v>15778</v>
      </c>
      <c r="B1630" t="s">
        <v>73</v>
      </c>
      <c r="C1630" t="s">
        <v>222</v>
      </c>
      <c r="D1630" t="s">
        <v>526</v>
      </c>
      <c r="E1630" t="s">
        <v>563</v>
      </c>
      <c r="F1630" t="s">
        <v>4245</v>
      </c>
      <c r="G1630">
        <v>0</v>
      </c>
      <c r="H1630">
        <v>0</v>
      </c>
      <c r="I1630">
        <v>0</v>
      </c>
      <c r="J1630">
        <v>0</v>
      </c>
      <c r="K1630">
        <v>0</v>
      </c>
      <c r="L1630">
        <v>0</v>
      </c>
      <c r="M1630">
        <v>17</v>
      </c>
      <c r="N1630">
        <v>0</v>
      </c>
      <c r="O1630">
        <v>0</v>
      </c>
      <c r="P1630">
        <v>0</v>
      </c>
      <c r="Q1630">
        <v>0</v>
      </c>
    </row>
    <row r="1631" spans="1:17" x14ac:dyDescent="0.25">
      <c r="A1631" t="s">
        <v>22621</v>
      </c>
      <c r="B1631" t="s">
        <v>72</v>
      </c>
      <c r="C1631" t="s">
        <v>96</v>
      </c>
      <c r="D1631" t="s">
        <v>526</v>
      </c>
      <c r="E1631" t="s">
        <v>21471</v>
      </c>
      <c r="F1631" t="s">
        <v>399</v>
      </c>
      <c r="G1631">
        <v>0</v>
      </c>
      <c r="H1631">
        <v>27</v>
      </c>
      <c r="I1631">
        <v>3</v>
      </c>
      <c r="J1631">
        <v>23</v>
      </c>
      <c r="K1631">
        <v>0</v>
      </c>
      <c r="L1631">
        <v>1</v>
      </c>
      <c r="M1631">
        <v>0</v>
      </c>
      <c r="N1631">
        <v>0</v>
      </c>
      <c r="O1631">
        <v>0</v>
      </c>
      <c r="P1631">
        <v>0</v>
      </c>
      <c r="Q1631">
        <v>0</v>
      </c>
    </row>
    <row r="1632" spans="1:17" x14ac:dyDescent="0.25">
      <c r="A1632" t="s">
        <v>22622</v>
      </c>
      <c r="B1632" t="s">
        <v>72</v>
      </c>
      <c r="C1632" t="s">
        <v>96</v>
      </c>
      <c r="D1632" t="s">
        <v>526</v>
      </c>
      <c r="E1632" t="s">
        <v>21471</v>
      </c>
      <c r="F1632" t="s">
        <v>4245</v>
      </c>
      <c r="G1632">
        <v>0</v>
      </c>
      <c r="H1632">
        <v>0</v>
      </c>
      <c r="I1632">
        <v>0</v>
      </c>
      <c r="J1632">
        <v>0</v>
      </c>
      <c r="K1632">
        <v>0</v>
      </c>
      <c r="L1632">
        <v>0</v>
      </c>
      <c r="M1632">
        <v>27</v>
      </c>
      <c r="N1632">
        <v>0</v>
      </c>
      <c r="O1632">
        <v>0</v>
      </c>
      <c r="P1632">
        <v>0</v>
      </c>
      <c r="Q1632">
        <v>0</v>
      </c>
    </row>
    <row r="1633" spans="1:17" x14ac:dyDescent="0.25">
      <c r="A1633" t="s">
        <v>22623</v>
      </c>
      <c r="B1633" t="s">
        <v>72</v>
      </c>
      <c r="C1633" t="s">
        <v>96</v>
      </c>
      <c r="D1633" t="s">
        <v>526</v>
      </c>
      <c r="E1633" t="s">
        <v>21471</v>
      </c>
      <c r="F1633" t="s">
        <v>394</v>
      </c>
      <c r="G1633">
        <v>0</v>
      </c>
      <c r="H1633">
        <v>0</v>
      </c>
      <c r="I1633">
        <v>0</v>
      </c>
      <c r="J1633">
        <v>0</v>
      </c>
      <c r="K1633">
        <v>0</v>
      </c>
      <c r="L1633">
        <v>0</v>
      </c>
      <c r="M1633">
        <v>0</v>
      </c>
      <c r="N1633">
        <v>16</v>
      </c>
      <c r="O1633">
        <v>14</v>
      </c>
      <c r="P1633">
        <v>2</v>
      </c>
      <c r="Q1633">
        <v>0</v>
      </c>
    </row>
    <row r="1634" spans="1:17" x14ac:dyDescent="0.25">
      <c r="A1634" t="s">
        <v>22624</v>
      </c>
      <c r="B1634" t="s">
        <v>72</v>
      </c>
      <c r="C1634" t="s">
        <v>96</v>
      </c>
      <c r="D1634" t="s">
        <v>526</v>
      </c>
      <c r="E1634" t="s">
        <v>21471</v>
      </c>
      <c r="F1634" t="s">
        <v>395</v>
      </c>
      <c r="G1634">
        <v>0</v>
      </c>
      <c r="H1634">
        <v>0</v>
      </c>
      <c r="I1634">
        <v>0</v>
      </c>
      <c r="J1634">
        <v>0</v>
      </c>
      <c r="K1634">
        <v>0</v>
      </c>
      <c r="L1634">
        <v>0</v>
      </c>
      <c r="M1634">
        <v>0</v>
      </c>
      <c r="N1634">
        <v>10</v>
      </c>
      <c r="O1634">
        <v>8</v>
      </c>
      <c r="P1634">
        <v>2</v>
      </c>
      <c r="Q1634">
        <v>0</v>
      </c>
    </row>
    <row r="1635" spans="1:17" x14ac:dyDescent="0.25">
      <c r="A1635" t="s">
        <v>22625</v>
      </c>
      <c r="B1635" t="s">
        <v>72</v>
      </c>
      <c r="C1635" t="s">
        <v>96</v>
      </c>
      <c r="D1635" t="s">
        <v>526</v>
      </c>
      <c r="E1635" t="s">
        <v>21471</v>
      </c>
      <c r="F1635" t="s">
        <v>525</v>
      </c>
      <c r="G1635">
        <v>27</v>
      </c>
      <c r="H1635">
        <v>0</v>
      </c>
      <c r="I1635">
        <v>0</v>
      </c>
      <c r="J1635">
        <v>0</v>
      </c>
      <c r="K1635">
        <v>0</v>
      </c>
      <c r="L1635">
        <v>0</v>
      </c>
      <c r="M1635">
        <v>0</v>
      </c>
      <c r="N1635">
        <v>0</v>
      </c>
      <c r="O1635">
        <v>0</v>
      </c>
      <c r="P1635">
        <v>0</v>
      </c>
      <c r="Q1635">
        <v>0</v>
      </c>
    </row>
    <row r="1636" spans="1:17" x14ac:dyDescent="0.25">
      <c r="A1636" t="s">
        <v>18309</v>
      </c>
      <c r="B1636" t="s">
        <v>72</v>
      </c>
      <c r="C1636" t="s">
        <v>96</v>
      </c>
      <c r="D1636" t="s">
        <v>527</v>
      </c>
      <c r="E1636" t="s">
        <v>563</v>
      </c>
      <c r="F1636" t="s">
        <v>528</v>
      </c>
      <c r="G1636">
        <v>0</v>
      </c>
      <c r="H1636">
        <v>0</v>
      </c>
      <c r="I1636">
        <v>0</v>
      </c>
      <c r="J1636">
        <v>0</v>
      </c>
      <c r="K1636">
        <v>0</v>
      </c>
      <c r="L1636">
        <v>0</v>
      </c>
      <c r="M1636">
        <v>0</v>
      </c>
      <c r="N1636">
        <v>1</v>
      </c>
      <c r="O1636">
        <v>1</v>
      </c>
      <c r="P1636">
        <v>0</v>
      </c>
      <c r="Q1636">
        <v>0</v>
      </c>
    </row>
    <row r="1637" spans="1:17" x14ac:dyDescent="0.25">
      <c r="A1637" t="s">
        <v>18310</v>
      </c>
      <c r="B1637" t="s">
        <v>72</v>
      </c>
      <c r="C1637" t="s">
        <v>96</v>
      </c>
      <c r="D1637" t="s">
        <v>527</v>
      </c>
      <c r="E1637" t="s">
        <v>563</v>
      </c>
      <c r="F1637" t="s">
        <v>525</v>
      </c>
      <c r="G1637">
        <v>1</v>
      </c>
      <c r="H1637">
        <v>0</v>
      </c>
      <c r="I1637">
        <v>0</v>
      </c>
      <c r="J1637">
        <v>0</v>
      </c>
      <c r="K1637">
        <v>0</v>
      </c>
      <c r="L1637">
        <v>0</v>
      </c>
      <c r="M1637">
        <v>0</v>
      </c>
      <c r="N1637">
        <v>0</v>
      </c>
      <c r="O1637">
        <v>0</v>
      </c>
      <c r="P1637">
        <v>0</v>
      </c>
      <c r="Q1637">
        <v>0</v>
      </c>
    </row>
    <row r="1638" spans="1:17" x14ac:dyDescent="0.25">
      <c r="A1638" t="s">
        <v>22626</v>
      </c>
      <c r="B1638" t="s">
        <v>72</v>
      </c>
      <c r="C1638" t="s">
        <v>96</v>
      </c>
      <c r="D1638" t="s">
        <v>527</v>
      </c>
      <c r="E1638" t="s">
        <v>21471</v>
      </c>
      <c r="F1638" t="s">
        <v>528</v>
      </c>
      <c r="G1638">
        <v>0</v>
      </c>
      <c r="H1638">
        <v>0</v>
      </c>
      <c r="I1638">
        <v>0</v>
      </c>
      <c r="J1638">
        <v>0</v>
      </c>
      <c r="K1638">
        <v>0</v>
      </c>
      <c r="L1638">
        <v>0</v>
      </c>
      <c r="M1638">
        <v>0</v>
      </c>
      <c r="N1638">
        <v>1</v>
      </c>
      <c r="O1638">
        <v>1</v>
      </c>
      <c r="P1638">
        <v>0</v>
      </c>
      <c r="Q1638">
        <v>0</v>
      </c>
    </row>
    <row r="1639" spans="1:17" x14ac:dyDescent="0.25">
      <c r="A1639" t="s">
        <v>22627</v>
      </c>
      <c r="B1639" t="s">
        <v>72</v>
      </c>
      <c r="C1639" t="s">
        <v>96</v>
      </c>
      <c r="D1639" t="s">
        <v>527</v>
      </c>
      <c r="E1639" t="s">
        <v>21471</v>
      </c>
      <c r="F1639" t="s">
        <v>525</v>
      </c>
      <c r="G1639">
        <v>1</v>
      </c>
      <c r="H1639">
        <v>0</v>
      </c>
      <c r="I1639">
        <v>0</v>
      </c>
      <c r="J1639">
        <v>0</v>
      </c>
      <c r="K1639">
        <v>0</v>
      </c>
      <c r="L1639">
        <v>0</v>
      </c>
      <c r="M1639">
        <v>0</v>
      </c>
      <c r="N1639">
        <v>0</v>
      </c>
      <c r="O1639">
        <v>0</v>
      </c>
      <c r="P1639">
        <v>0</v>
      </c>
      <c r="Q1639">
        <v>0</v>
      </c>
    </row>
    <row r="1640" spans="1:17" x14ac:dyDescent="0.25">
      <c r="A1640" t="s">
        <v>18311</v>
      </c>
      <c r="B1640" t="s">
        <v>72</v>
      </c>
      <c r="C1640" t="s">
        <v>96</v>
      </c>
      <c r="D1640" t="s">
        <v>12971</v>
      </c>
      <c r="E1640" t="s">
        <v>563</v>
      </c>
      <c r="F1640" t="s">
        <v>525</v>
      </c>
      <c r="G1640">
        <v>6</v>
      </c>
      <c r="H1640">
        <v>0</v>
      </c>
      <c r="I1640">
        <v>0</v>
      </c>
      <c r="J1640">
        <v>0</v>
      </c>
      <c r="K1640">
        <v>0</v>
      </c>
      <c r="L1640">
        <v>0</v>
      </c>
      <c r="M1640">
        <v>0</v>
      </c>
      <c r="N1640">
        <v>0</v>
      </c>
      <c r="O1640">
        <v>0</v>
      </c>
      <c r="P1640">
        <v>0</v>
      </c>
      <c r="Q1640">
        <v>0</v>
      </c>
    </row>
    <row r="1641" spans="1:17" x14ac:dyDescent="0.25">
      <c r="A1641" t="s">
        <v>22628</v>
      </c>
      <c r="B1641" t="s">
        <v>72</v>
      </c>
      <c r="C1641" t="s">
        <v>96</v>
      </c>
      <c r="D1641" t="s">
        <v>12971</v>
      </c>
      <c r="E1641" t="s">
        <v>21471</v>
      </c>
      <c r="F1641" t="s">
        <v>525</v>
      </c>
      <c r="G1641">
        <v>3</v>
      </c>
      <c r="H1641">
        <v>0</v>
      </c>
      <c r="I1641">
        <v>0</v>
      </c>
      <c r="J1641">
        <v>0</v>
      </c>
      <c r="K1641">
        <v>0</v>
      </c>
      <c r="L1641">
        <v>0</v>
      </c>
      <c r="M1641">
        <v>0</v>
      </c>
      <c r="N1641">
        <v>0</v>
      </c>
      <c r="O1641">
        <v>0</v>
      </c>
      <c r="P1641">
        <v>0</v>
      </c>
      <c r="Q1641">
        <v>0</v>
      </c>
    </row>
    <row r="1642" spans="1:17" x14ac:dyDescent="0.25">
      <c r="A1642" t="s">
        <v>18312</v>
      </c>
      <c r="B1642" t="s">
        <v>72</v>
      </c>
      <c r="C1642" t="s">
        <v>97</v>
      </c>
      <c r="D1642" t="s">
        <v>529</v>
      </c>
      <c r="E1642" t="s">
        <v>563</v>
      </c>
      <c r="F1642" t="s">
        <v>525</v>
      </c>
      <c r="G1642">
        <v>6</v>
      </c>
      <c r="H1642">
        <v>0</v>
      </c>
      <c r="I1642">
        <v>0</v>
      </c>
      <c r="J1642">
        <v>0</v>
      </c>
      <c r="K1642">
        <v>0</v>
      </c>
      <c r="L1642">
        <v>0</v>
      </c>
      <c r="M1642">
        <v>0</v>
      </c>
      <c r="N1642">
        <v>0</v>
      </c>
      <c r="O1642">
        <v>0</v>
      </c>
      <c r="P1642">
        <v>0</v>
      </c>
      <c r="Q1642">
        <v>0</v>
      </c>
    </row>
    <row r="1643" spans="1:17" x14ac:dyDescent="0.25">
      <c r="A1643" t="s">
        <v>22629</v>
      </c>
      <c r="B1643" t="s">
        <v>72</v>
      </c>
      <c r="C1643" t="s">
        <v>97</v>
      </c>
      <c r="D1643" t="s">
        <v>529</v>
      </c>
      <c r="E1643" t="s">
        <v>21471</v>
      </c>
      <c r="F1643" t="s">
        <v>525</v>
      </c>
      <c r="G1643">
        <v>15</v>
      </c>
      <c r="H1643">
        <v>0</v>
      </c>
      <c r="I1643">
        <v>0</v>
      </c>
      <c r="J1643">
        <v>0</v>
      </c>
      <c r="K1643">
        <v>0</v>
      </c>
      <c r="L1643">
        <v>0</v>
      </c>
      <c r="M1643">
        <v>0</v>
      </c>
      <c r="N1643">
        <v>0</v>
      </c>
      <c r="O1643">
        <v>0</v>
      </c>
      <c r="P1643">
        <v>0</v>
      </c>
      <c r="Q1643">
        <v>0</v>
      </c>
    </row>
    <row r="1644" spans="1:17" x14ac:dyDescent="0.25">
      <c r="A1644" t="s">
        <v>18313</v>
      </c>
      <c r="B1644" t="s">
        <v>72</v>
      </c>
      <c r="C1644" t="s">
        <v>97</v>
      </c>
      <c r="D1644" t="s">
        <v>526</v>
      </c>
      <c r="E1644" t="s">
        <v>563</v>
      </c>
      <c r="F1644" t="s">
        <v>396</v>
      </c>
      <c r="G1644">
        <v>0</v>
      </c>
      <c r="H1644">
        <v>27</v>
      </c>
      <c r="I1644">
        <v>4</v>
      </c>
      <c r="J1644">
        <v>22</v>
      </c>
      <c r="K1644">
        <v>0</v>
      </c>
      <c r="L1644">
        <v>1</v>
      </c>
      <c r="M1644">
        <v>0</v>
      </c>
      <c r="N1644">
        <v>0</v>
      </c>
      <c r="O1644">
        <v>0</v>
      </c>
      <c r="P1644">
        <v>0</v>
      </c>
      <c r="Q1644">
        <v>0</v>
      </c>
    </row>
    <row r="1645" spans="1:17" x14ac:dyDescent="0.25">
      <c r="A1645" t="s">
        <v>18314</v>
      </c>
      <c r="B1645" t="s">
        <v>72</v>
      </c>
      <c r="C1645" t="s">
        <v>97</v>
      </c>
      <c r="D1645" t="s">
        <v>526</v>
      </c>
      <c r="E1645" t="s">
        <v>563</v>
      </c>
      <c r="F1645" t="s">
        <v>4236</v>
      </c>
      <c r="G1645">
        <v>0</v>
      </c>
      <c r="H1645">
        <v>27</v>
      </c>
      <c r="I1645">
        <v>4</v>
      </c>
      <c r="J1645">
        <v>22</v>
      </c>
      <c r="K1645">
        <v>0</v>
      </c>
      <c r="L1645">
        <v>1</v>
      </c>
      <c r="M1645">
        <v>0</v>
      </c>
      <c r="N1645">
        <v>0</v>
      </c>
      <c r="O1645">
        <v>0</v>
      </c>
      <c r="P1645">
        <v>0</v>
      </c>
      <c r="Q1645">
        <v>0</v>
      </c>
    </row>
    <row r="1646" spans="1:17" x14ac:dyDescent="0.25">
      <c r="A1646" t="s">
        <v>18315</v>
      </c>
      <c r="B1646" t="s">
        <v>72</v>
      </c>
      <c r="C1646" t="s">
        <v>97</v>
      </c>
      <c r="D1646" t="s">
        <v>526</v>
      </c>
      <c r="E1646" t="s">
        <v>563</v>
      </c>
      <c r="F1646" t="s">
        <v>4238</v>
      </c>
      <c r="G1646">
        <v>0</v>
      </c>
      <c r="H1646">
        <v>0</v>
      </c>
      <c r="I1646">
        <v>0</v>
      </c>
      <c r="J1646">
        <v>0</v>
      </c>
      <c r="K1646">
        <v>0</v>
      </c>
      <c r="L1646">
        <v>0</v>
      </c>
      <c r="M1646">
        <v>27</v>
      </c>
      <c r="N1646">
        <v>0</v>
      </c>
      <c r="O1646">
        <v>0</v>
      </c>
      <c r="P1646">
        <v>0</v>
      </c>
      <c r="Q1646">
        <v>0</v>
      </c>
    </row>
    <row r="1647" spans="1:17" x14ac:dyDescent="0.25">
      <c r="A1647" t="s">
        <v>18316</v>
      </c>
      <c r="B1647" t="s">
        <v>72</v>
      </c>
      <c r="C1647" t="s">
        <v>97</v>
      </c>
      <c r="D1647" t="s">
        <v>526</v>
      </c>
      <c r="E1647" t="s">
        <v>563</v>
      </c>
      <c r="F1647" t="s">
        <v>397</v>
      </c>
      <c r="G1647">
        <v>0</v>
      </c>
      <c r="H1647">
        <v>27</v>
      </c>
      <c r="I1647">
        <v>4</v>
      </c>
      <c r="J1647">
        <v>22</v>
      </c>
      <c r="K1647">
        <v>0</v>
      </c>
      <c r="L1647">
        <v>1</v>
      </c>
      <c r="M1647">
        <v>0</v>
      </c>
      <c r="N1647">
        <v>0</v>
      </c>
      <c r="O1647">
        <v>0</v>
      </c>
      <c r="P1647">
        <v>0</v>
      </c>
      <c r="Q1647">
        <v>0</v>
      </c>
    </row>
    <row r="1648" spans="1:17" x14ac:dyDescent="0.25">
      <c r="A1648" t="s">
        <v>18317</v>
      </c>
      <c r="B1648" t="s">
        <v>72</v>
      </c>
      <c r="C1648" t="s">
        <v>97</v>
      </c>
      <c r="D1648" t="s">
        <v>526</v>
      </c>
      <c r="E1648" t="s">
        <v>563</v>
      </c>
      <c r="F1648" t="s">
        <v>398</v>
      </c>
      <c r="G1648">
        <v>0</v>
      </c>
      <c r="H1648">
        <v>27</v>
      </c>
      <c r="I1648">
        <v>5</v>
      </c>
      <c r="J1648">
        <v>21</v>
      </c>
      <c r="K1648">
        <v>0</v>
      </c>
      <c r="L1648">
        <v>1</v>
      </c>
      <c r="M1648">
        <v>0</v>
      </c>
      <c r="N1648">
        <v>0</v>
      </c>
      <c r="O1648">
        <v>0</v>
      </c>
      <c r="P1648">
        <v>0</v>
      </c>
      <c r="Q1648">
        <v>0</v>
      </c>
    </row>
    <row r="1649" spans="1:17" x14ac:dyDescent="0.25">
      <c r="A1649" t="s">
        <v>18318</v>
      </c>
      <c r="B1649" t="s">
        <v>72</v>
      </c>
      <c r="C1649" t="s">
        <v>97</v>
      </c>
      <c r="D1649" t="s">
        <v>526</v>
      </c>
      <c r="E1649" t="s">
        <v>563</v>
      </c>
      <c r="F1649" t="s">
        <v>4242</v>
      </c>
      <c r="G1649">
        <v>0</v>
      </c>
      <c r="H1649">
        <v>0</v>
      </c>
      <c r="I1649">
        <v>0</v>
      </c>
      <c r="J1649">
        <v>0</v>
      </c>
      <c r="K1649">
        <v>0</v>
      </c>
      <c r="L1649">
        <v>0</v>
      </c>
      <c r="M1649">
        <v>27</v>
      </c>
      <c r="N1649">
        <v>0</v>
      </c>
      <c r="O1649">
        <v>0</v>
      </c>
      <c r="P1649">
        <v>0</v>
      </c>
      <c r="Q1649">
        <v>0</v>
      </c>
    </row>
    <row r="1650" spans="1:17" x14ac:dyDescent="0.25">
      <c r="A1650" t="s">
        <v>18319</v>
      </c>
      <c r="B1650" t="s">
        <v>72</v>
      </c>
      <c r="C1650" t="s">
        <v>97</v>
      </c>
      <c r="D1650" t="s">
        <v>526</v>
      </c>
      <c r="E1650" t="s">
        <v>563</v>
      </c>
      <c r="F1650" t="s">
        <v>399</v>
      </c>
      <c r="G1650">
        <v>0</v>
      </c>
      <c r="H1650">
        <v>27</v>
      </c>
      <c r="I1650">
        <v>4</v>
      </c>
      <c r="J1650">
        <v>22</v>
      </c>
      <c r="K1650">
        <v>0</v>
      </c>
      <c r="L1650">
        <v>1</v>
      </c>
      <c r="M1650">
        <v>0</v>
      </c>
      <c r="N1650">
        <v>0</v>
      </c>
      <c r="O1650">
        <v>0</v>
      </c>
      <c r="P1650">
        <v>0</v>
      </c>
      <c r="Q1650">
        <v>0</v>
      </c>
    </row>
    <row r="1651" spans="1:17" x14ac:dyDescent="0.25">
      <c r="A1651" t="s">
        <v>18320</v>
      </c>
      <c r="B1651" t="s">
        <v>72</v>
      </c>
      <c r="C1651" t="s">
        <v>97</v>
      </c>
      <c r="D1651" t="s">
        <v>526</v>
      </c>
      <c r="E1651" t="s">
        <v>563</v>
      </c>
      <c r="F1651" t="s">
        <v>4245</v>
      </c>
      <c r="G1651">
        <v>0</v>
      </c>
      <c r="H1651">
        <v>0</v>
      </c>
      <c r="I1651">
        <v>0</v>
      </c>
      <c r="J1651">
        <v>0</v>
      </c>
      <c r="K1651">
        <v>0</v>
      </c>
      <c r="L1651">
        <v>0</v>
      </c>
      <c r="M1651">
        <v>27</v>
      </c>
      <c r="N1651">
        <v>0</v>
      </c>
      <c r="O1651">
        <v>0</v>
      </c>
      <c r="P1651">
        <v>0</v>
      </c>
      <c r="Q1651">
        <v>0</v>
      </c>
    </row>
    <row r="1652" spans="1:17" x14ac:dyDescent="0.25">
      <c r="A1652" t="s">
        <v>18321</v>
      </c>
      <c r="B1652" t="s">
        <v>72</v>
      </c>
      <c r="C1652" t="s">
        <v>97</v>
      </c>
      <c r="D1652" t="s">
        <v>526</v>
      </c>
      <c r="E1652" t="s">
        <v>563</v>
      </c>
      <c r="F1652" t="s">
        <v>394</v>
      </c>
      <c r="G1652">
        <v>0</v>
      </c>
      <c r="H1652">
        <v>0</v>
      </c>
      <c r="I1652">
        <v>0</v>
      </c>
      <c r="J1652">
        <v>0</v>
      </c>
      <c r="K1652">
        <v>0</v>
      </c>
      <c r="L1652">
        <v>0</v>
      </c>
      <c r="M1652">
        <v>0</v>
      </c>
      <c r="N1652">
        <v>23</v>
      </c>
      <c r="O1652">
        <v>22</v>
      </c>
      <c r="P1652">
        <v>0</v>
      </c>
      <c r="Q1652">
        <v>1</v>
      </c>
    </row>
    <row r="1653" spans="1:17" x14ac:dyDescent="0.25">
      <c r="A1653" t="s">
        <v>18322</v>
      </c>
      <c r="B1653" t="s">
        <v>72</v>
      </c>
      <c r="C1653" t="s">
        <v>97</v>
      </c>
      <c r="D1653" t="s">
        <v>526</v>
      </c>
      <c r="E1653" t="s">
        <v>563</v>
      </c>
      <c r="F1653" t="s">
        <v>395</v>
      </c>
      <c r="G1653">
        <v>0</v>
      </c>
      <c r="H1653">
        <v>0</v>
      </c>
      <c r="I1653">
        <v>0</v>
      </c>
      <c r="J1653">
        <v>0</v>
      </c>
      <c r="K1653">
        <v>0</v>
      </c>
      <c r="L1653">
        <v>0</v>
      </c>
      <c r="M1653">
        <v>0</v>
      </c>
      <c r="N1653">
        <v>22</v>
      </c>
      <c r="O1653">
        <v>21</v>
      </c>
      <c r="P1653">
        <v>0</v>
      </c>
      <c r="Q1653">
        <v>1</v>
      </c>
    </row>
    <row r="1654" spans="1:17" x14ac:dyDescent="0.25">
      <c r="A1654" t="s">
        <v>18323</v>
      </c>
      <c r="B1654" t="s">
        <v>72</v>
      </c>
      <c r="C1654" t="s">
        <v>97</v>
      </c>
      <c r="D1654" t="s">
        <v>526</v>
      </c>
      <c r="E1654" t="s">
        <v>563</v>
      </c>
      <c r="F1654" t="s">
        <v>525</v>
      </c>
      <c r="G1654">
        <v>27</v>
      </c>
      <c r="H1654">
        <v>0</v>
      </c>
      <c r="I1654">
        <v>0</v>
      </c>
      <c r="J1654">
        <v>0</v>
      </c>
      <c r="K1654">
        <v>0</v>
      </c>
      <c r="L1654">
        <v>0</v>
      </c>
      <c r="M1654">
        <v>0</v>
      </c>
      <c r="N1654">
        <v>0</v>
      </c>
      <c r="O1654">
        <v>0</v>
      </c>
      <c r="P1654">
        <v>0</v>
      </c>
      <c r="Q1654">
        <v>0</v>
      </c>
    </row>
    <row r="1655" spans="1:17" x14ac:dyDescent="0.25">
      <c r="A1655" t="s">
        <v>22630</v>
      </c>
      <c r="B1655" t="s">
        <v>72</v>
      </c>
      <c r="C1655" t="s">
        <v>97</v>
      </c>
      <c r="D1655" t="s">
        <v>526</v>
      </c>
      <c r="E1655" t="s">
        <v>21471</v>
      </c>
      <c r="F1655" t="s">
        <v>396</v>
      </c>
      <c r="G1655">
        <v>0</v>
      </c>
      <c r="H1655">
        <v>47</v>
      </c>
      <c r="I1655">
        <v>5</v>
      </c>
      <c r="J1655">
        <v>38</v>
      </c>
      <c r="K1655">
        <v>4</v>
      </c>
      <c r="L1655">
        <v>0</v>
      </c>
      <c r="M1655">
        <v>0</v>
      </c>
      <c r="N1655">
        <v>0</v>
      </c>
      <c r="O1655">
        <v>0</v>
      </c>
      <c r="P1655">
        <v>0</v>
      </c>
      <c r="Q1655">
        <v>0</v>
      </c>
    </row>
    <row r="1656" spans="1:17" x14ac:dyDescent="0.25">
      <c r="A1656" t="s">
        <v>22631</v>
      </c>
      <c r="B1656" t="s">
        <v>72</v>
      </c>
      <c r="C1656" t="s">
        <v>97</v>
      </c>
      <c r="D1656" t="s">
        <v>526</v>
      </c>
      <c r="E1656" t="s">
        <v>21471</v>
      </c>
      <c r="F1656" t="s">
        <v>4236</v>
      </c>
      <c r="G1656">
        <v>0</v>
      </c>
      <c r="H1656">
        <v>47</v>
      </c>
      <c r="I1656">
        <v>5</v>
      </c>
      <c r="J1656">
        <v>38</v>
      </c>
      <c r="K1656">
        <v>3</v>
      </c>
      <c r="L1656">
        <v>1</v>
      </c>
      <c r="M1656">
        <v>0</v>
      </c>
      <c r="N1656">
        <v>0</v>
      </c>
      <c r="O1656">
        <v>0</v>
      </c>
      <c r="P1656">
        <v>0</v>
      </c>
      <c r="Q1656">
        <v>0</v>
      </c>
    </row>
    <row r="1657" spans="1:17" x14ac:dyDescent="0.25">
      <c r="A1657" t="s">
        <v>22632</v>
      </c>
      <c r="B1657" t="s">
        <v>72</v>
      </c>
      <c r="C1657" t="s">
        <v>97</v>
      </c>
      <c r="D1657" t="s">
        <v>526</v>
      </c>
      <c r="E1657" t="s">
        <v>21471</v>
      </c>
      <c r="F1657" t="s">
        <v>4238</v>
      </c>
      <c r="G1657">
        <v>0</v>
      </c>
      <c r="H1657">
        <v>0</v>
      </c>
      <c r="I1657">
        <v>0</v>
      </c>
      <c r="J1657">
        <v>0</v>
      </c>
      <c r="K1657">
        <v>0</v>
      </c>
      <c r="L1657">
        <v>0</v>
      </c>
      <c r="M1657">
        <v>47</v>
      </c>
      <c r="N1657">
        <v>0</v>
      </c>
      <c r="O1657">
        <v>0</v>
      </c>
      <c r="P1657">
        <v>0</v>
      </c>
      <c r="Q1657">
        <v>0</v>
      </c>
    </row>
    <row r="1658" spans="1:17" x14ac:dyDescent="0.25">
      <c r="A1658" t="s">
        <v>22633</v>
      </c>
      <c r="B1658" t="s">
        <v>72</v>
      </c>
      <c r="C1658" t="s">
        <v>97</v>
      </c>
      <c r="D1658" t="s">
        <v>526</v>
      </c>
      <c r="E1658" t="s">
        <v>21471</v>
      </c>
      <c r="F1658" t="s">
        <v>397</v>
      </c>
      <c r="G1658">
        <v>0</v>
      </c>
      <c r="H1658">
        <v>47</v>
      </c>
      <c r="I1658">
        <v>5</v>
      </c>
      <c r="J1658">
        <v>38</v>
      </c>
      <c r="K1658">
        <v>3</v>
      </c>
      <c r="L1658">
        <v>1</v>
      </c>
      <c r="M1658">
        <v>0</v>
      </c>
      <c r="N1658">
        <v>0</v>
      </c>
      <c r="O1658">
        <v>0</v>
      </c>
      <c r="P1658">
        <v>0</v>
      </c>
      <c r="Q1658">
        <v>0</v>
      </c>
    </row>
    <row r="1659" spans="1:17" x14ac:dyDescent="0.25">
      <c r="A1659" t="s">
        <v>22634</v>
      </c>
      <c r="B1659" t="s">
        <v>72</v>
      </c>
      <c r="C1659" t="s">
        <v>97</v>
      </c>
      <c r="D1659" t="s">
        <v>526</v>
      </c>
      <c r="E1659" t="s">
        <v>21471</v>
      </c>
      <c r="F1659" t="s">
        <v>398</v>
      </c>
      <c r="G1659">
        <v>0</v>
      </c>
      <c r="H1659">
        <v>47</v>
      </c>
      <c r="I1659">
        <v>5</v>
      </c>
      <c r="J1659">
        <v>38</v>
      </c>
      <c r="K1659">
        <v>4</v>
      </c>
      <c r="L1659">
        <v>0</v>
      </c>
      <c r="M1659">
        <v>0</v>
      </c>
      <c r="N1659">
        <v>0</v>
      </c>
      <c r="O1659">
        <v>0</v>
      </c>
      <c r="P1659">
        <v>0</v>
      </c>
      <c r="Q1659">
        <v>0</v>
      </c>
    </row>
    <row r="1660" spans="1:17" x14ac:dyDescent="0.25">
      <c r="A1660" t="s">
        <v>22635</v>
      </c>
      <c r="B1660" t="s">
        <v>72</v>
      </c>
      <c r="C1660" t="s">
        <v>97</v>
      </c>
      <c r="D1660" t="s">
        <v>526</v>
      </c>
      <c r="E1660" t="s">
        <v>21471</v>
      </c>
      <c r="F1660" t="s">
        <v>4242</v>
      </c>
      <c r="G1660">
        <v>0</v>
      </c>
      <c r="H1660">
        <v>0</v>
      </c>
      <c r="I1660">
        <v>0</v>
      </c>
      <c r="J1660">
        <v>0</v>
      </c>
      <c r="K1660">
        <v>0</v>
      </c>
      <c r="L1660">
        <v>0</v>
      </c>
      <c r="M1660">
        <v>47</v>
      </c>
      <c r="N1660">
        <v>0</v>
      </c>
      <c r="O1660">
        <v>0</v>
      </c>
      <c r="P1660">
        <v>0</v>
      </c>
      <c r="Q1660">
        <v>0</v>
      </c>
    </row>
    <row r="1661" spans="1:17" x14ac:dyDescent="0.25">
      <c r="A1661" t="s">
        <v>15510</v>
      </c>
      <c r="B1661" t="s">
        <v>72</v>
      </c>
      <c r="C1661" t="s">
        <v>158</v>
      </c>
      <c r="D1661" t="s">
        <v>526</v>
      </c>
      <c r="E1661" t="s">
        <v>563</v>
      </c>
      <c r="F1661" t="s">
        <v>394</v>
      </c>
      <c r="G1661">
        <v>0</v>
      </c>
      <c r="H1661">
        <v>0</v>
      </c>
      <c r="I1661">
        <v>0</v>
      </c>
      <c r="J1661">
        <v>0</v>
      </c>
      <c r="K1661">
        <v>0</v>
      </c>
      <c r="L1661">
        <v>0</v>
      </c>
      <c r="M1661">
        <v>0</v>
      </c>
      <c r="N1661">
        <v>19</v>
      </c>
      <c r="O1661">
        <v>19</v>
      </c>
      <c r="P1661">
        <v>0</v>
      </c>
      <c r="Q1661">
        <v>0</v>
      </c>
    </row>
    <row r="1662" spans="1:17" x14ac:dyDescent="0.25">
      <c r="A1662" t="s">
        <v>15511</v>
      </c>
      <c r="B1662" t="s">
        <v>72</v>
      </c>
      <c r="C1662" t="s">
        <v>158</v>
      </c>
      <c r="D1662" t="s">
        <v>526</v>
      </c>
      <c r="E1662" t="s">
        <v>563</v>
      </c>
      <c r="F1662" t="s">
        <v>395</v>
      </c>
      <c r="G1662">
        <v>0</v>
      </c>
      <c r="H1662">
        <v>0</v>
      </c>
      <c r="I1662">
        <v>0</v>
      </c>
      <c r="J1662">
        <v>0</v>
      </c>
      <c r="K1662">
        <v>0</v>
      </c>
      <c r="L1662">
        <v>0</v>
      </c>
      <c r="M1662">
        <v>0</v>
      </c>
      <c r="N1662">
        <v>16</v>
      </c>
      <c r="O1662">
        <v>16</v>
      </c>
      <c r="P1662">
        <v>0</v>
      </c>
      <c r="Q1662">
        <v>0</v>
      </c>
    </row>
    <row r="1663" spans="1:17" x14ac:dyDescent="0.25">
      <c r="A1663" t="s">
        <v>15512</v>
      </c>
      <c r="B1663" t="s">
        <v>72</v>
      </c>
      <c r="C1663" t="s">
        <v>158</v>
      </c>
      <c r="D1663" t="s">
        <v>526</v>
      </c>
      <c r="E1663" t="s">
        <v>563</v>
      </c>
      <c r="F1663" t="s">
        <v>525</v>
      </c>
      <c r="G1663">
        <v>22</v>
      </c>
      <c r="H1663">
        <v>0</v>
      </c>
      <c r="I1663">
        <v>0</v>
      </c>
      <c r="J1663">
        <v>0</v>
      </c>
      <c r="K1663">
        <v>0</v>
      </c>
      <c r="L1663">
        <v>0</v>
      </c>
      <c r="M1663">
        <v>0</v>
      </c>
      <c r="N1663">
        <v>0</v>
      </c>
      <c r="O1663">
        <v>0</v>
      </c>
      <c r="P1663">
        <v>0</v>
      </c>
      <c r="Q1663">
        <v>0</v>
      </c>
    </row>
    <row r="1664" spans="1:17" x14ac:dyDescent="0.25">
      <c r="A1664" t="s">
        <v>22636</v>
      </c>
      <c r="B1664" t="s">
        <v>72</v>
      </c>
      <c r="C1664" t="s">
        <v>158</v>
      </c>
      <c r="D1664" t="s">
        <v>526</v>
      </c>
      <c r="E1664" t="s">
        <v>21471</v>
      </c>
      <c r="F1664" t="s">
        <v>396</v>
      </c>
      <c r="G1664">
        <v>0</v>
      </c>
      <c r="H1664">
        <v>35</v>
      </c>
      <c r="I1664">
        <v>1</v>
      </c>
      <c r="J1664">
        <v>30</v>
      </c>
      <c r="K1664">
        <v>2</v>
      </c>
      <c r="L1664">
        <v>2</v>
      </c>
      <c r="M1664">
        <v>0</v>
      </c>
      <c r="N1664">
        <v>0</v>
      </c>
      <c r="O1664">
        <v>0</v>
      </c>
      <c r="P1664">
        <v>0</v>
      </c>
      <c r="Q1664">
        <v>0</v>
      </c>
    </row>
    <row r="1665" spans="1:17" x14ac:dyDescent="0.25">
      <c r="A1665" t="s">
        <v>22637</v>
      </c>
      <c r="B1665" t="s">
        <v>72</v>
      </c>
      <c r="C1665" t="s">
        <v>158</v>
      </c>
      <c r="D1665" t="s">
        <v>526</v>
      </c>
      <c r="E1665" t="s">
        <v>21471</v>
      </c>
      <c r="F1665" t="s">
        <v>4236</v>
      </c>
      <c r="G1665">
        <v>0</v>
      </c>
      <c r="H1665">
        <v>35</v>
      </c>
      <c r="I1665">
        <v>0</v>
      </c>
      <c r="J1665">
        <v>30</v>
      </c>
      <c r="K1665">
        <v>3</v>
      </c>
      <c r="L1665">
        <v>2</v>
      </c>
      <c r="M1665">
        <v>0</v>
      </c>
      <c r="N1665">
        <v>0</v>
      </c>
      <c r="O1665">
        <v>0</v>
      </c>
      <c r="P1665">
        <v>0</v>
      </c>
      <c r="Q1665">
        <v>0</v>
      </c>
    </row>
    <row r="1666" spans="1:17" x14ac:dyDescent="0.25">
      <c r="A1666" t="s">
        <v>22638</v>
      </c>
      <c r="B1666" t="s">
        <v>72</v>
      </c>
      <c r="C1666" t="s">
        <v>158</v>
      </c>
      <c r="D1666" t="s">
        <v>526</v>
      </c>
      <c r="E1666" t="s">
        <v>21471</v>
      </c>
      <c r="F1666" t="s">
        <v>4238</v>
      </c>
      <c r="G1666">
        <v>0</v>
      </c>
      <c r="H1666">
        <v>0</v>
      </c>
      <c r="I1666">
        <v>0</v>
      </c>
      <c r="J1666">
        <v>0</v>
      </c>
      <c r="K1666">
        <v>0</v>
      </c>
      <c r="L1666">
        <v>0</v>
      </c>
      <c r="M1666">
        <v>35</v>
      </c>
      <c r="N1666">
        <v>0</v>
      </c>
      <c r="O1666">
        <v>0</v>
      </c>
      <c r="P1666">
        <v>0</v>
      </c>
      <c r="Q1666">
        <v>0</v>
      </c>
    </row>
    <row r="1667" spans="1:17" x14ac:dyDescent="0.25">
      <c r="A1667" t="s">
        <v>22639</v>
      </c>
      <c r="B1667" t="s">
        <v>72</v>
      </c>
      <c r="C1667" t="s">
        <v>158</v>
      </c>
      <c r="D1667" t="s">
        <v>526</v>
      </c>
      <c r="E1667" t="s">
        <v>21471</v>
      </c>
      <c r="F1667" t="s">
        <v>397</v>
      </c>
      <c r="G1667">
        <v>0</v>
      </c>
      <c r="H1667">
        <v>35</v>
      </c>
      <c r="I1667">
        <v>0</v>
      </c>
      <c r="J1667">
        <v>30</v>
      </c>
      <c r="K1667">
        <v>3</v>
      </c>
      <c r="L1667">
        <v>2</v>
      </c>
      <c r="M1667">
        <v>0</v>
      </c>
      <c r="N1667">
        <v>0</v>
      </c>
      <c r="O1667">
        <v>0</v>
      </c>
      <c r="P1667">
        <v>0</v>
      </c>
      <c r="Q1667">
        <v>0</v>
      </c>
    </row>
    <row r="1668" spans="1:17" x14ac:dyDescent="0.25">
      <c r="A1668" t="s">
        <v>22640</v>
      </c>
      <c r="B1668" t="s">
        <v>72</v>
      </c>
      <c r="C1668" t="s">
        <v>158</v>
      </c>
      <c r="D1668" t="s">
        <v>526</v>
      </c>
      <c r="E1668" t="s">
        <v>21471</v>
      </c>
      <c r="F1668" t="s">
        <v>398</v>
      </c>
      <c r="G1668">
        <v>0</v>
      </c>
      <c r="H1668">
        <v>35</v>
      </c>
      <c r="I1668">
        <v>0</v>
      </c>
      <c r="J1668">
        <v>30</v>
      </c>
      <c r="K1668">
        <v>3</v>
      </c>
      <c r="L1668">
        <v>2</v>
      </c>
      <c r="M1668">
        <v>0</v>
      </c>
      <c r="N1668">
        <v>0</v>
      </c>
      <c r="O1668">
        <v>0</v>
      </c>
      <c r="P1668">
        <v>0</v>
      </c>
      <c r="Q1668">
        <v>0</v>
      </c>
    </row>
    <row r="1669" spans="1:17" x14ac:dyDescent="0.25">
      <c r="A1669" t="s">
        <v>22641</v>
      </c>
      <c r="B1669" t="s">
        <v>72</v>
      </c>
      <c r="C1669" t="s">
        <v>158</v>
      </c>
      <c r="D1669" t="s">
        <v>526</v>
      </c>
      <c r="E1669" t="s">
        <v>21471</v>
      </c>
      <c r="F1669" t="s">
        <v>4242</v>
      </c>
      <c r="G1669">
        <v>0</v>
      </c>
      <c r="H1669">
        <v>0</v>
      </c>
      <c r="I1669">
        <v>0</v>
      </c>
      <c r="J1669">
        <v>0</v>
      </c>
      <c r="K1669">
        <v>0</v>
      </c>
      <c r="L1669">
        <v>0</v>
      </c>
      <c r="M1669">
        <v>35</v>
      </c>
      <c r="N1669">
        <v>0</v>
      </c>
      <c r="O1669">
        <v>0</v>
      </c>
      <c r="P1669">
        <v>0</v>
      </c>
      <c r="Q1669">
        <v>0</v>
      </c>
    </row>
    <row r="1670" spans="1:17" x14ac:dyDescent="0.25">
      <c r="A1670" t="s">
        <v>22642</v>
      </c>
      <c r="B1670" t="s">
        <v>72</v>
      </c>
      <c r="C1670" t="s">
        <v>158</v>
      </c>
      <c r="D1670" t="s">
        <v>526</v>
      </c>
      <c r="E1670" t="s">
        <v>21471</v>
      </c>
      <c r="F1670" t="s">
        <v>399</v>
      </c>
      <c r="G1670">
        <v>0</v>
      </c>
      <c r="H1670">
        <v>35</v>
      </c>
      <c r="I1670">
        <v>0</v>
      </c>
      <c r="J1670">
        <v>31</v>
      </c>
      <c r="K1670">
        <v>2</v>
      </c>
      <c r="L1670">
        <v>2</v>
      </c>
      <c r="M1670">
        <v>0</v>
      </c>
      <c r="N1670">
        <v>0</v>
      </c>
      <c r="O1670">
        <v>0</v>
      </c>
      <c r="P1670">
        <v>0</v>
      </c>
      <c r="Q1670">
        <v>0</v>
      </c>
    </row>
    <row r="1671" spans="1:17" x14ac:dyDescent="0.25">
      <c r="A1671" t="s">
        <v>22643</v>
      </c>
      <c r="B1671" t="s">
        <v>72</v>
      </c>
      <c r="C1671" t="s">
        <v>158</v>
      </c>
      <c r="D1671" t="s">
        <v>526</v>
      </c>
      <c r="E1671" t="s">
        <v>21471</v>
      </c>
      <c r="F1671" t="s">
        <v>4245</v>
      </c>
      <c r="G1671">
        <v>0</v>
      </c>
      <c r="H1671">
        <v>0</v>
      </c>
      <c r="I1671">
        <v>0</v>
      </c>
      <c r="J1671">
        <v>0</v>
      </c>
      <c r="K1671">
        <v>0</v>
      </c>
      <c r="L1671">
        <v>0</v>
      </c>
      <c r="M1671">
        <v>35</v>
      </c>
      <c r="N1671">
        <v>0</v>
      </c>
      <c r="O1671">
        <v>0</v>
      </c>
      <c r="P1671">
        <v>0</v>
      </c>
      <c r="Q1671">
        <v>0</v>
      </c>
    </row>
    <row r="1672" spans="1:17" x14ac:dyDescent="0.25">
      <c r="A1672" t="s">
        <v>22644</v>
      </c>
      <c r="B1672" t="s">
        <v>72</v>
      </c>
      <c r="C1672" t="s">
        <v>158</v>
      </c>
      <c r="D1672" t="s">
        <v>526</v>
      </c>
      <c r="E1672" t="s">
        <v>21471</v>
      </c>
      <c r="F1672" t="s">
        <v>394</v>
      </c>
      <c r="G1672">
        <v>0</v>
      </c>
      <c r="H1672">
        <v>0</v>
      </c>
      <c r="I1672">
        <v>0</v>
      </c>
      <c r="J1672">
        <v>0</v>
      </c>
      <c r="K1672">
        <v>0</v>
      </c>
      <c r="L1672">
        <v>0</v>
      </c>
      <c r="M1672">
        <v>0</v>
      </c>
      <c r="N1672">
        <v>35</v>
      </c>
      <c r="O1672">
        <v>33</v>
      </c>
      <c r="P1672">
        <v>0</v>
      </c>
      <c r="Q1672">
        <v>2</v>
      </c>
    </row>
    <row r="1673" spans="1:17" x14ac:dyDescent="0.25">
      <c r="A1673" t="s">
        <v>22645</v>
      </c>
      <c r="B1673" t="s">
        <v>72</v>
      </c>
      <c r="C1673" t="s">
        <v>158</v>
      </c>
      <c r="D1673" t="s">
        <v>526</v>
      </c>
      <c r="E1673" t="s">
        <v>21471</v>
      </c>
      <c r="F1673" t="s">
        <v>395</v>
      </c>
      <c r="G1673">
        <v>0</v>
      </c>
      <c r="H1673">
        <v>0</v>
      </c>
      <c r="I1673">
        <v>0</v>
      </c>
      <c r="J1673">
        <v>0</v>
      </c>
      <c r="K1673">
        <v>0</v>
      </c>
      <c r="L1673">
        <v>0</v>
      </c>
      <c r="M1673">
        <v>0</v>
      </c>
      <c r="N1673">
        <v>32</v>
      </c>
      <c r="O1673">
        <v>30</v>
      </c>
      <c r="P1673">
        <v>0</v>
      </c>
      <c r="Q1673">
        <v>2</v>
      </c>
    </row>
    <row r="1674" spans="1:17" x14ac:dyDescent="0.25">
      <c r="A1674" t="s">
        <v>22646</v>
      </c>
      <c r="B1674" t="s">
        <v>72</v>
      </c>
      <c r="C1674" t="s">
        <v>158</v>
      </c>
      <c r="D1674" t="s">
        <v>526</v>
      </c>
      <c r="E1674" t="s">
        <v>21471</v>
      </c>
      <c r="F1674" t="s">
        <v>525</v>
      </c>
      <c r="G1674">
        <v>35</v>
      </c>
      <c r="H1674">
        <v>0</v>
      </c>
      <c r="I1674">
        <v>0</v>
      </c>
      <c r="J1674">
        <v>0</v>
      </c>
      <c r="K1674">
        <v>0</v>
      </c>
      <c r="L1674">
        <v>0</v>
      </c>
      <c r="M1674">
        <v>0</v>
      </c>
      <c r="N1674">
        <v>0</v>
      </c>
      <c r="O1674">
        <v>0</v>
      </c>
      <c r="P1674">
        <v>0</v>
      </c>
      <c r="Q1674">
        <v>0</v>
      </c>
    </row>
    <row r="1675" spans="1:17" x14ac:dyDescent="0.25">
      <c r="A1675" t="s">
        <v>18165</v>
      </c>
      <c r="B1675" t="s">
        <v>72</v>
      </c>
      <c r="C1675" t="s">
        <v>158</v>
      </c>
      <c r="D1675" t="s">
        <v>527</v>
      </c>
      <c r="E1675" t="s">
        <v>563</v>
      </c>
      <c r="F1675" t="s">
        <v>528</v>
      </c>
      <c r="G1675">
        <v>0</v>
      </c>
      <c r="H1675">
        <v>0</v>
      </c>
      <c r="I1675">
        <v>0</v>
      </c>
      <c r="J1675">
        <v>0</v>
      </c>
      <c r="K1675">
        <v>0</v>
      </c>
      <c r="L1675">
        <v>0</v>
      </c>
      <c r="M1675">
        <v>0</v>
      </c>
      <c r="N1675">
        <v>2</v>
      </c>
      <c r="O1675">
        <v>2</v>
      </c>
      <c r="P1675">
        <v>0</v>
      </c>
      <c r="Q1675">
        <v>0</v>
      </c>
    </row>
    <row r="1676" spans="1:17" x14ac:dyDescent="0.25">
      <c r="A1676" t="s">
        <v>18166</v>
      </c>
      <c r="B1676" t="s">
        <v>72</v>
      </c>
      <c r="C1676" t="s">
        <v>158</v>
      </c>
      <c r="D1676" t="s">
        <v>527</v>
      </c>
      <c r="E1676" t="s">
        <v>563</v>
      </c>
      <c r="F1676" t="s">
        <v>525</v>
      </c>
      <c r="G1676">
        <v>2</v>
      </c>
      <c r="H1676">
        <v>0</v>
      </c>
      <c r="I1676">
        <v>0</v>
      </c>
      <c r="J1676">
        <v>0</v>
      </c>
      <c r="K1676">
        <v>0</v>
      </c>
      <c r="L1676">
        <v>0</v>
      </c>
      <c r="M1676">
        <v>0</v>
      </c>
      <c r="N1676">
        <v>0</v>
      </c>
      <c r="O1676">
        <v>0</v>
      </c>
      <c r="P1676">
        <v>0</v>
      </c>
      <c r="Q1676">
        <v>0</v>
      </c>
    </row>
    <row r="1677" spans="1:17" x14ac:dyDescent="0.25">
      <c r="A1677" t="s">
        <v>22647</v>
      </c>
      <c r="B1677" t="s">
        <v>72</v>
      </c>
      <c r="C1677" t="s">
        <v>158</v>
      </c>
      <c r="D1677" t="s">
        <v>527</v>
      </c>
      <c r="E1677" t="s">
        <v>21471</v>
      </c>
      <c r="F1677" t="s">
        <v>528</v>
      </c>
      <c r="G1677">
        <v>0</v>
      </c>
      <c r="H1677">
        <v>0</v>
      </c>
      <c r="I1677">
        <v>0</v>
      </c>
      <c r="J1677">
        <v>0</v>
      </c>
      <c r="K1677">
        <v>0</v>
      </c>
      <c r="L1677">
        <v>0</v>
      </c>
      <c r="M1677">
        <v>0</v>
      </c>
      <c r="N1677">
        <v>7</v>
      </c>
      <c r="O1677">
        <v>6</v>
      </c>
      <c r="P1677">
        <v>1</v>
      </c>
      <c r="Q1677">
        <v>0</v>
      </c>
    </row>
    <row r="1678" spans="1:17" x14ac:dyDescent="0.25">
      <c r="A1678" t="s">
        <v>22648</v>
      </c>
      <c r="B1678" t="s">
        <v>72</v>
      </c>
      <c r="C1678" t="s">
        <v>158</v>
      </c>
      <c r="D1678" t="s">
        <v>527</v>
      </c>
      <c r="E1678" t="s">
        <v>21471</v>
      </c>
      <c r="F1678" t="s">
        <v>525</v>
      </c>
      <c r="G1678">
        <v>7</v>
      </c>
      <c r="H1678">
        <v>0</v>
      </c>
      <c r="I1678">
        <v>0</v>
      </c>
      <c r="J1678">
        <v>0</v>
      </c>
      <c r="K1678">
        <v>0</v>
      </c>
      <c r="L1678">
        <v>0</v>
      </c>
      <c r="M1678">
        <v>0</v>
      </c>
      <c r="N1678">
        <v>0</v>
      </c>
      <c r="O1678">
        <v>0</v>
      </c>
      <c r="P1678">
        <v>0</v>
      </c>
      <c r="Q1678">
        <v>0</v>
      </c>
    </row>
    <row r="1679" spans="1:17" x14ac:dyDescent="0.25">
      <c r="A1679" t="s">
        <v>18167</v>
      </c>
      <c r="B1679" t="s">
        <v>72</v>
      </c>
      <c r="C1679" t="s">
        <v>158</v>
      </c>
      <c r="D1679" t="s">
        <v>12971</v>
      </c>
      <c r="E1679" t="s">
        <v>563</v>
      </c>
      <c r="F1679" t="s">
        <v>525</v>
      </c>
      <c r="G1679">
        <v>1</v>
      </c>
      <c r="H1679">
        <v>0</v>
      </c>
      <c r="I1679">
        <v>0</v>
      </c>
      <c r="J1679">
        <v>0</v>
      </c>
      <c r="K1679">
        <v>0</v>
      </c>
      <c r="L1679">
        <v>0</v>
      </c>
      <c r="M1679">
        <v>0</v>
      </c>
      <c r="N1679">
        <v>0</v>
      </c>
      <c r="O1679">
        <v>0</v>
      </c>
      <c r="P1679">
        <v>0</v>
      </c>
      <c r="Q1679">
        <v>0</v>
      </c>
    </row>
    <row r="1680" spans="1:17" x14ac:dyDescent="0.25">
      <c r="A1680" t="s">
        <v>22649</v>
      </c>
      <c r="B1680" t="s">
        <v>72</v>
      </c>
      <c r="C1680" t="s">
        <v>158</v>
      </c>
      <c r="D1680" t="s">
        <v>12971</v>
      </c>
      <c r="E1680" t="s">
        <v>21471</v>
      </c>
      <c r="F1680" t="s">
        <v>525</v>
      </c>
      <c r="G1680">
        <v>7</v>
      </c>
      <c r="H1680">
        <v>0</v>
      </c>
      <c r="I1680">
        <v>0</v>
      </c>
      <c r="J1680">
        <v>0</v>
      </c>
      <c r="K1680">
        <v>0</v>
      </c>
      <c r="L1680">
        <v>0</v>
      </c>
      <c r="M1680">
        <v>0</v>
      </c>
      <c r="N1680">
        <v>0</v>
      </c>
      <c r="O1680">
        <v>0</v>
      </c>
      <c r="P1680">
        <v>0</v>
      </c>
      <c r="Q1680">
        <v>0</v>
      </c>
    </row>
    <row r="1681" spans="1:17" x14ac:dyDescent="0.25">
      <c r="A1681" t="s">
        <v>18168</v>
      </c>
      <c r="B1681" t="s">
        <v>72</v>
      </c>
      <c r="C1681" t="s">
        <v>159</v>
      </c>
      <c r="D1681" t="s">
        <v>529</v>
      </c>
      <c r="E1681" t="s">
        <v>563</v>
      </c>
      <c r="F1681" t="s">
        <v>525</v>
      </c>
      <c r="G1681">
        <v>2</v>
      </c>
      <c r="H1681">
        <v>0</v>
      </c>
      <c r="I1681">
        <v>0</v>
      </c>
      <c r="J1681">
        <v>0</v>
      </c>
      <c r="K1681">
        <v>0</v>
      </c>
      <c r="L1681">
        <v>0</v>
      </c>
      <c r="M1681">
        <v>0</v>
      </c>
      <c r="N1681">
        <v>0</v>
      </c>
      <c r="O1681">
        <v>0</v>
      </c>
      <c r="P1681">
        <v>0</v>
      </c>
      <c r="Q1681">
        <v>0</v>
      </c>
    </row>
    <row r="1682" spans="1:17" x14ac:dyDescent="0.25">
      <c r="A1682" t="s">
        <v>22650</v>
      </c>
      <c r="B1682" t="s">
        <v>72</v>
      </c>
      <c r="C1682" t="s">
        <v>159</v>
      </c>
      <c r="D1682" t="s">
        <v>529</v>
      </c>
      <c r="E1682" t="s">
        <v>21471</v>
      </c>
      <c r="F1682" t="s">
        <v>525</v>
      </c>
      <c r="G1682">
        <v>6</v>
      </c>
      <c r="H1682">
        <v>0</v>
      </c>
      <c r="I1682">
        <v>0</v>
      </c>
      <c r="J1682">
        <v>0</v>
      </c>
      <c r="K1682">
        <v>0</v>
      </c>
      <c r="L1682">
        <v>0</v>
      </c>
      <c r="M1682">
        <v>0</v>
      </c>
      <c r="N1682">
        <v>0</v>
      </c>
      <c r="O1682">
        <v>0</v>
      </c>
      <c r="P1682">
        <v>0</v>
      </c>
      <c r="Q1682">
        <v>0</v>
      </c>
    </row>
    <row r="1683" spans="1:17" x14ac:dyDescent="0.25">
      <c r="A1683" t="s">
        <v>18169</v>
      </c>
      <c r="B1683" t="s">
        <v>72</v>
      </c>
      <c r="C1683" t="s">
        <v>159</v>
      </c>
      <c r="D1683" t="s">
        <v>526</v>
      </c>
      <c r="E1683" t="s">
        <v>563</v>
      </c>
      <c r="F1683" t="s">
        <v>396</v>
      </c>
      <c r="G1683">
        <v>0</v>
      </c>
      <c r="H1683">
        <v>17</v>
      </c>
      <c r="I1683">
        <v>1</v>
      </c>
      <c r="J1683">
        <v>15</v>
      </c>
      <c r="K1683">
        <v>0</v>
      </c>
      <c r="L1683">
        <v>1</v>
      </c>
      <c r="M1683">
        <v>0</v>
      </c>
      <c r="N1683">
        <v>0</v>
      </c>
      <c r="O1683">
        <v>0</v>
      </c>
      <c r="P1683">
        <v>0</v>
      </c>
      <c r="Q1683">
        <v>0</v>
      </c>
    </row>
    <row r="1684" spans="1:17" x14ac:dyDescent="0.25">
      <c r="A1684" t="s">
        <v>18170</v>
      </c>
      <c r="B1684" t="s">
        <v>72</v>
      </c>
      <c r="C1684" t="s">
        <v>159</v>
      </c>
      <c r="D1684" t="s">
        <v>526</v>
      </c>
      <c r="E1684" t="s">
        <v>563</v>
      </c>
      <c r="F1684" t="s">
        <v>4236</v>
      </c>
      <c r="G1684">
        <v>0</v>
      </c>
      <c r="H1684">
        <v>17</v>
      </c>
      <c r="I1684">
        <v>1</v>
      </c>
      <c r="J1684">
        <v>14</v>
      </c>
      <c r="K1684">
        <v>0</v>
      </c>
      <c r="L1684">
        <v>2</v>
      </c>
      <c r="M1684">
        <v>0</v>
      </c>
      <c r="N1684">
        <v>0</v>
      </c>
      <c r="O1684">
        <v>0</v>
      </c>
      <c r="P1684">
        <v>0</v>
      </c>
      <c r="Q1684">
        <v>0</v>
      </c>
    </row>
    <row r="1685" spans="1:17" x14ac:dyDescent="0.25">
      <c r="A1685" t="s">
        <v>18171</v>
      </c>
      <c r="B1685" t="s">
        <v>72</v>
      </c>
      <c r="C1685" t="s">
        <v>159</v>
      </c>
      <c r="D1685" t="s">
        <v>526</v>
      </c>
      <c r="E1685" t="s">
        <v>563</v>
      </c>
      <c r="F1685" t="s">
        <v>4238</v>
      </c>
      <c r="G1685">
        <v>0</v>
      </c>
      <c r="H1685">
        <v>0</v>
      </c>
      <c r="I1685">
        <v>0</v>
      </c>
      <c r="J1685">
        <v>0</v>
      </c>
      <c r="K1685">
        <v>0</v>
      </c>
      <c r="L1685">
        <v>0</v>
      </c>
      <c r="M1685">
        <v>17</v>
      </c>
      <c r="N1685">
        <v>0</v>
      </c>
      <c r="O1685">
        <v>0</v>
      </c>
      <c r="P1685">
        <v>0</v>
      </c>
      <c r="Q1685">
        <v>0</v>
      </c>
    </row>
    <row r="1686" spans="1:17" x14ac:dyDescent="0.25">
      <c r="A1686" t="s">
        <v>18172</v>
      </c>
      <c r="B1686" t="s">
        <v>72</v>
      </c>
      <c r="C1686" t="s">
        <v>159</v>
      </c>
      <c r="D1686" t="s">
        <v>526</v>
      </c>
      <c r="E1686" t="s">
        <v>563</v>
      </c>
      <c r="F1686" t="s">
        <v>397</v>
      </c>
      <c r="G1686">
        <v>0</v>
      </c>
      <c r="H1686">
        <v>17</v>
      </c>
      <c r="I1686">
        <v>1</v>
      </c>
      <c r="J1686">
        <v>14</v>
      </c>
      <c r="K1686">
        <v>0</v>
      </c>
      <c r="L1686">
        <v>2</v>
      </c>
      <c r="M1686">
        <v>0</v>
      </c>
      <c r="N1686">
        <v>0</v>
      </c>
      <c r="O1686">
        <v>0</v>
      </c>
      <c r="P1686">
        <v>0</v>
      </c>
      <c r="Q1686">
        <v>0</v>
      </c>
    </row>
    <row r="1687" spans="1:17" x14ac:dyDescent="0.25">
      <c r="A1687" t="s">
        <v>18173</v>
      </c>
      <c r="B1687" t="s">
        <v>72</v>
      </c>
      <c r="C1687" t="s">
        <v>159</v>
      </c>
      <c r="D1687" t="s">
        <v>526</v>
      </c>
      <c r="E1687" t="s">
        <v>563</v>
      </c>
      <c r="F1687" t="s">
        <v>398</v>
      </c>
      <c r="G1687">
        <v>0</v>
      </c>
      <c r="H1687">
        <v>17</v>
      </c>
      <c r="I1687">
        <v>1</v>
      </c>
      <c r="J1687">
        <v>14</v>
      </c>
      <c r="K1687">
        <v>0</v>
      </c>
      <c r="L1687">
        <v>2</v>
      </c>
      <c r="M1687">
        <v>0</v>
      </c>
      <c r="N1687">
        <v>0</v>
      </c>
      <c r="O1687">
        <v>0</v>
      </c>
      <c r="P1687">
        <v>0</v>
      </c>
      <c r="Q1687">
        <v>0</v>
      </c>
    </row>
    <row r="1688" spans="1:17" x14ac:dyDescent="0.25">
      <c r="A1688" t="s">
        <v>18174</v>
      </c>
      <c r="B1688" t="s">
        <v>72</v>
      </c>
      <c r="C1688" t="s">
        <v>159</v>
      </c>
      <c r="D1688" t="s">
        <v>526</v>
      </c>
      <c r="E1688" t="s">
        <v>563</v>
      </c>
      <c r="F1688" t="s">
        <v>4242</v>
      </c>
      <c r="G1688">
        <v>0</v>
      </c>
      <c r="H1688">
        <v>0</v>
      </c>
      <c r="I1688">
        <v>0</v>
      </c>
      <c r="J1688">
        <v>0</v>
      </c>
      <c r="K1688">
        <v>0</v>
      </c>
      <c r="L1688">
        <v>0</v>
      </c>
      <c r="M1688">
        <v>17</v>
      </c>
      <c r="N1688">
        <v>0</v>
      </c>
      <c r="O1688">
        <v>0</v>
      </c>
      <c r="P1688">
        <v>0</v>
      </c>
      <c r="Q1688">
        <v>0</v>
      </c>
    </row>
    <row r="1689" spans="1:17" x14ac:dyDescent="0.25">
      <c r="A1689" t="s">
        <v>18175</v>
      </c>
      <c r="B1689" t="s">
        <v>72</v>
      </c>
      <c r="C1689" t="s">
        <v>159</v>
      </c>
      <c r="D1689" t="s">
        <v>526</v>
      </c>
      <c r="E1689" t="s">
        <v>563</v>
      </c>
      <c r="F1689" t="s">
        <v>399</v>
      </c>
      <c r="G1689">
        <v>0</v>
      </c>
      <c r="H1689">
        <v>17</v>
      </c>
      <c r="I1689">
        <v>1</v>
      </c>
      <c r="J1689">
        <v>15</v>
      </c>
      <c r="K1689">
        <v>0</v>
      </c>
      <c r="L1689">
        <v>1</v>
      </c>
      <c r="M1689">
        <v>0</v>
      </c>
      <c r="N1689">
        <v>0</v>
      </c>
      <c r="O1689">
        <v>0</v>
      </c>
      <c r="P1689">
        <v>0</v>
      </c>
      <c r="Q1689">
        <v>0</v>
      </c>
    </row>
    <row r="1690" spans="1:17" x14ac:dyDescent="0.25">
      <c r="A1690" t="s">
        <v>18176</v>
      </c>
      <c r="B1690" t="s">
        <v>72</v>
      </c>
      <c r="C1690" t="s">
        <v>159</v>
      </c>
      <c r="D1690" t="s">
        <v>526</v>
      </c>
      <c r="E1690" t="s">
        <v>563</v>
      </c>
      <c r="F1690" t="s">
        <v>4245</v>
      </c>
      <c r="G1690">
        <v>0</v>
      </c>
      <c r="H1690">
        <v>0</v>
      </c>
      <c r="I1690">
        <v>0</v>
      </c>
      <c r="J1690">
        <v>0</v>
      </c>
      <c r="K1690">
        <v>0</v>
      </c>
      <c r="L1690">
        <v>0</v>
      </c>
      <c r="M1690">
        <v>17</v>
      </c>
      <c r="N1690">
        <v>0</v>
      </c>
      <c r="O1690">
        <v>0</v>
      </c>
      <c r="P1690">
        <v>0</v>
      </c>
      <c r="Q1690">
        <v>0</v>
      </c>
    </row>
    <row r="1691" spans="1:17" x14ac:dyDescent="0.25">
      <c r="A1691" t="s">
        <v>18177</v>
      </c>
      <c r="B1691" t="s">
        <v>72</v>
      </c>
      <c r="C1691" t="s">
        <v>159</v>
      </c>
      <c r="D1691" t="s">
        <v>526</v>
      </c>
      <c r="E1691" t="s">
        <v>563</v>
      </c>
      <c r="F1691" t="s">
        <v>394</v>
      </c>
      <c r="G1691">
        <v>0</v>
      </c>
      <c r="H1691">
        <v>0</v>
      </c>
      <c r="I1691">
        <v>0</v>
      </c>
      <c r="J1691">
        <v>0</v>
      </c>
      <c r="K1691">
        <v>0</v>
      </c>
      <c r="L1691">
        <v>0</v>
      </c>
      <c r="M1691">
        <v>0</v>
      </c>
      <c r="N1691">
        <v>13</v>
      </c>
      <c r="O1691">
        <v>12</v>
      </c>
      <c r="P1691">
        <v>1</v>
      </c>
      <c r="Q1691">
        <v>0</v>
      </c>
    </row>
    <row r="1692" spans="1:17" x14ac:dyDescent="0.25">
      <c r="A1692" t="s">
        <v>22651</v>
      </c>
      <c r="B1692" t="s">
        <v>72</v>
      </c>
      <c r="C1692" t="s">
        <v>219</v>
      </c>
      <c r="D1692" t="s">
        <v>526</v>
      </c>
      <c r="E1692" t="s">
        <v>21471</v>
      </c>
      <c r="F1692" t="s">
        <v>397</v>
      </c>
      <c r="G1692">
        <v>0</v>
      </c>
      <c r="H1692">
        <v>29</v>
      </c>
      <c r="I1692">
        <v>5</v>
      </c>
      <c r="J1692">
        <v>22</v>
      </c>
      <c r="K1692">
        <v>1</v>
      </c>
      <c r="L1692">
        <v>1</v>
      </c>
      <c r="M1692">
        <v>0</v>
      </c>
      <c r="N1692">
        <v>0</v>
      </c>
      <c r="O1692">
        <v>0</v>
      </c>
      <c r="P1692">
        <v>0</v>
      </c>
      <c r="Q1692">
        <v>0</v>
      </c>
    </row>
    <row r="1693" spans="1:17" x14ac:dyDescent="0.25">
      <c r="A1693" t="s">
        <v>22652</v>
      </c>
      <c r="B1693" t="s">
        <v>72</v>
      </c>
      <c r="C1693" t="s">
        <v>219</v>
      </c>
      <c r="D1693" t="s">
        <v>526</v>
      </c>
      <c r="E1693" t="s">
        <v>21471</v>
      </c>
      <c r="F1693" t="s">
        <v>398</v>
      </c>
      <c r="G1693">
        <v>0</v>
      </c>
      <c r="H1693">
        <v>29</v>
      </c>
      <c r="I1693">
        <v>5</v>
      </c>
      <c r="J1693">
        <v>22</v>
      </c>
      <c r="K1693">
        <v>1</v>
      </c>
      <c r="L1693">
        <v>1</v>
      </c>
      <c r="M1693">
        <v>0</v>
      </c>
      <c r="N1693">
        <v>0</v>
      </c>
      <c r="O1693">
        <v>0</v>
      </c>
      <c r="P1693">
        <v>0</v>
      </c>
      <c r="Q1693">
        <v>0</v>
      </c>
    </row>
    <row r="1694" spans="1:17" x14ac:dyDescent="0.25">
      <c r="A1694" t="s">
        <v>22653</v>
      </c>
      <c r="B1694" t="s">
        <v>72</v>
      </c>
      <c r="C1694" t="s">
        <v>219</v>
      </c>
      <c r="D1694" t="s">
        <v>526</v>
      </c>
      <c r="E1694" t="s">
        <v>21471</v>
      </c>
      <c r="F1694" t="s">
        <v>4242</v>
      </c>
      <c r="G1694">
        <v>0</v>
      </c>
      <c r="H1694">
        <v>0</v>
      </c>
      <c r="I1694">
        <v>0</v>
      </c>
      <c r="J1694">
        <v>0</v>
      </c>
      <c r="K1694">
        <v>0</v>
      </c>
      <c r="L1694">
        <v>0</v>
      </c>
      <c r="M1694">
        <v>29</v>
      </c>
      <c r="N1694">
        <v>0</v>
      </c>
      <c r="O1694">
        <v>0</v>
      </c>
      <c r="P1694">
        <v>0</v>
      </c>
      <c r="Q1694">
        <v>0</v>
      </c>
    </row>
    <row r="1695" spans="1:17" x14ac:dyDescent="0.25">
      <c r="A1695" t="s">
        <v>22654</v>
      </c>
      <c r="B1695" t="s">
        <v>72</v>
      </c>
      <c r="C1695" t="s">
        <v>219</v>
      </c>
      <c r="D1695" t="s">
        <v>526</v>
      </c>
      <c r="E1695" t="s">
        <v>21471</v>
      </c>
      <c r="F1695" t="s">
        <v>399</v>
      </c>
      <c r="G1695">
        <v>0</v>
      </c>
      <c r="H1695">
        <v>29</v>
      </c>
      <c r="I1695">
        <v>5</v>
      </c>
      <c r="J1695">
        <v>23</v>
      </c>
      <c r="K1695">
        <v>0</v>
      </c>
      <c r="L1695">
        <v>1</v>
      </c>
      <c r="M1695">
        <v>0</v>
      </c>
      <c r="N1695">
        <v>0</v>
      </c>
      <c r="O1695">
        <v>0</v>
      </c>
      <c r="P1695">
        <v>0</v>
      </c>
      <c r="Q1695">
        <v>0</v>
      </c>
    </row>
    <row r="1696" spans="1:17" x14ac:dyDescent="0.25">
      <c r="A1696" t="s">
        <v>22655</v>
      </c>
      <c r="B1696" t="s">
        <v>72</v>
      </c>
      <c r="C1696" t="s">
        <v>219</v>
      </c>
      <c r="D1696" t="s">
        <v>526</v>
      </c>
      <c r="E1696" t="s">
        <v>21471</v>
      </c>
      <c r="F1696" t="s">
        <v>4245</v>
      </c>
      <c r="G1696">
        <v>0</v>
      </c>
      <c r="H1696">
        <v>0</v>
      </c>
      <c r="I1696">
        <v>0</v>
      </c>
      <c r="J1696">
        <v>0</v>
      </c>
      <c r="K1696">
        <v>0</v>
      </c>
      <c r="L1696">
        <v>0</v>
      </c>
      <c r="M1696">
        <v>29</v>
      </c>
      <c r="N1696">
        <v>0</v>
      </c>
      <c r="O1696">
        <v>0</v>
      </c>
      <c r="P1696">
        <v>0</v>
      </c>
      <c r="Q1696">
        <v>0</v>
      </c>
    </row>
    <row r="1697" spans="1:17" x14ac:dyDescent="0.25">
      <c r="A1697" t="s">
        <v>22656</v>
      </c>
      <c r="B1697" t="s">
        <v>72</v>
      </c>
      <c r="C1697" t="s">
        <v>219</v>
      </c>
      <c r="D1697" t="s">
        <v>526</v>
      </c>
      <c r="E1697" t="s">
        <v>21471</v>
      </c>
      <c r="F1697" t="s">
        <v>394</v>
      </c>
      <c r="G1697">
        <v>0</v>
      </c>
      <c r="H1697">
        <v>0</v>
      </c>
      <c r="I1697">
        <v>0</v>
      </c>
      <c r="J1697">
        <v>0</v>
      </c>
      <c r="K1697">
        <v>0</v>
      </c>
      <c r="L1697">
        <v>0</v>
      </c>
      <c r="M1697">
        <v>0</v>
      </c>
      <c r="N1697">
        <v>15</v>
      </c>
      <c r="O1697">
        <v>14</v>
      </c>
      <c r="P1697">
        <v>1</v>
      </c>
      <c r="Q1697">
        <v>0</v>
      </c>
    </row>
    <row r="1698" spans="1:17" x14ac:dyDescent="0.25">
      <c r="A1698" t="s">
        <v>22657</v>
      </c>
      <c r="B1698" t="s">
        <v>72</v>
      </c>
      <c r="C1698" t="s">
        <v>219</v>
      </c>
      <c r="D1698" t="s">
        <v>526</v>
      </c>
      <c r="E1698" t="s">
        <v>21471</v>
      </c>
      <c r="F1698" t="s">
        <v>395</v>
      </c>
      <c r="G1698">
        <v>0</v>
      </c>
      <c r="H1698">
        <v>0</v>
      </c>
      <c r="I1698">
        <v>0</v>
      </c>
      <c r="J1698">
        <v>0</v>
      </c>
      <c r="K1698">
        <v>0</v>
      </c>
      <c r="L1698">
        <v>0</v>
      </c>
      <c r="M1698">
        <v>0</v>
      </c>
      <c r="N1698">
        <v>11</v>
      </c>
      <c r="O1698">
        <v>10</v>
      </c>
      <c r="P1698">
        <v>1</v>
      </c>
      <c r="Q1698">
        <v>0</v>
      </c>
    </row>
    <row r="1699" spans="1:17" x14ac:dyDescent="0.25">
      <c r="A1699" t="s">
        <v>22658</v>
      </c>
      <c r="B1699" t="s">
        <v>72</v>
      </c>
      <c r="C1699" t="s">
        <v>219</v>
      </c>
      <c r="D1699" t="s">
        <v>526</v>
      </c>
      <c r="E1699" t="s">
        <v>21471</v>
      </c>
      <c r="F1699" t="s">
        <v>525</v>
      </c>
      <c r="G1699">
        <v>29</v>
      </c>
      <c r="H1699">
        <v>0</v>
      </c>
      <c r="I1699">
        <v>0</v>
      </c>
      <c r="J1699">
        <v>0</v>
      </c>
      <c r="K1699">
        <v>0</v>
      </c>
      <c r="L1699">
        <v>0</v>
      </c>
      <c r="M1699">
        <v>0</v>
      </c>
      <c r="N1699">
        <v>0</v>
      </c>
      <c r="O1699">
        <v>0</v>
      </c>
      <c r="P1699">
        <v>0</v>
      </c>
      <c r="Q1699">
        <v>0</v>
      </c>
    </row>
    <row r="1700" spans="1:17" x14ac:dyDescent="0.25">
      <c r="A1700" t="s">
        <v>18180</v>
      </c>
      <c r="B1700" t="s">
        <v>72</v>
      </c>
      <c r="C1700" t="s">
        <v>219</v>
      </c>
      <c r="D1700" t="s">
        <v>527</v>
      </c>
      <c r="E1700" t="s">
        <v>563</v>
      </c>
      <c r="F1700" t="s">
        <v>528</v>
      </c>
      <c r="G1700">
        <v>0</v>
      </c>
      <c r="H1700">
        <v>0</v>
      </c>
      <c r="I1700">
        <v>0</v>
      </c>
      <c r="J1700">
        <v>0</v>
      </c>
      <c r="K1700">
        <v>0</v>
      </c>
      <c r="L1700">
        <v>0</v>
      </c>
      <c r="M1700">
        <v>0</v>
      </c>
      <c r="N1700">
        <v>2</v>
      </c>
      <c r="O1700">
        <v>2</v>
      </c>
      <c r="P1700">
        <v>0</v>
      </c>
      <c r="Q1700">
        <v>0</v>
      </c>
    </row>
    <row r="1701" spans="1:17" x14ac:dyDescent="0.25">
      <c r="A1701" t="s">
        <v>18181</v>
      </c>
      <c r="B1701" t="s">
        <v>72</v>
      </c>
      <c r="C1701" t="s">
        <v>219</v>
      </c>
      <c r="D1701" t="s">
        <v>527</v>
      </c>
      <c r="E1701" t="s">
        <v>563</v>
      </c>
      <c r="F1701" t="s">
        <v>525</v>
      </c>
      <c r="G1701">
        <v>2</v>
      </c>
      <c r="H1701">
        <v>0</v>
      </c>
      <c r="I1701">
        <v>0</v>
      </c>
      <c r="J1701">
        <v>0</v>
      </c>
      <c r="K1701">
        <v>0</v>
      </c>
      <c r="L1701">
        <v>0</v>
      </c>
      <c r="M1701">
        <v>0</v>
      </c>
      <c r="N1701">
        <v>0</v>
      </c>
      <c r="O1701">
        <v>0</v>
      </c>
      <c r="P1701">
        <v>0</v>
      </c>
      <c r="Q1701">
        <v>0</v>
      </c>
    </row>
    <row r="1702" spans="1:17" x14ac:dyDescent="0.25">
      <c r="A1702" t="s">
        <v>22659</v>
      </c>
      <c r="B1702" t="s">
        <v>72</v>
      </c>
      <c r="C1702" t="s">
        <v>219</v>
      </c>
      <c r="D1702" t="s">
        <v>527</v>
      </c>
      <c r="E1702" t="s">
        <v>21471</v>
      </c>
      <c r="F1702" t="s">
        <v>528</v>
      </c>
      <c r="G1702">
        <v>0</v>
      </c>
      <c r="H1702">
        <v>0</v>
      </c>
      <c r="I1702">
        <v>0</v>
      </c>
      <c r="J1702">
        <v>0</v>
      </c>
      <c r="K1702">
        <v>0</v>
      </c>
      <c r="L1702">
        <v>0</v>
      </c>
      <c r="M1702">
        <v>0</v>
      </c>
      <c r="N1702">
        <v>1</v>
      </c>
      <c r="O1702">
        <v>0</v>
      </c>
      <c r="P1702">
        <v>1</v>
      </c>
      <c r="Q1702">
        <v>0</v>
      </c>
    </row>
    <row r="1703" spans="1:17" x14ac:dyDescent="0.25">
      <c r="A1703" t="s">
        <v>22660</v>
      </c>
      <c r="B1703" t="s">
        <v>72</v>
      </c>
      <c r="C1703" t="s">
        <v>219</v>
      </c>
      <c r="D1703" t="s">
        <v>527</v>
      </c>
      <c r="E1703" t="s">
        <v>21471</v>
      </c>
      <c r="F1703" t="s">
        <v>525</v>
      </c>
      <c r="G1703">
        <v>1</v>
      </c>
      <c r="H1703">
        <v>0</v>
      </c>
      <c r="I1703">
        <v>0</v>
      </c>
      <c r="J1703">
        <v>0</v>
      </c>
      <c r="K1703">
        <v>0</v>
      </c>
      <c r="L1703">
        <v>0</v>
      </c>
      <c r="M1703">
        <v>0</v>
      </c>
      <c r="N1703">
        <v>0</v>
      </c>
      <c r="O1703">
        <v>0</v>
      </c>
      <c r="P1703">
        <v>0</v>
      </c>
      <c r="Q1703">
        <v>0</v>
      </c>
    </row>
    <row r="1704" spans="1:17" x14ac:dyDescent="0.25">
      <c r="A1704" t="s">
        <v>18182</v>
      </c>
      <c r="B1704" t="s">
        <v>72</v>
      </c>
      <c r="C1704" t="s">
        <v>219</v>
      </c>
      <c r="D1704" t="s">
        <v>12971</v>
      </c>
      <c r="E1704" t="s">
        <v>563</v>
      </c>
      <c r="F1704" t="s">
        <v>525</v>
      </c>
      <c r="G1704">
        <v>3</v>
      </c>
      <c r="H1704">
        <v>0</v>
      </c>
      <c r="I1704">
        <v>0</v>
      </c>
      <c r="J1704">
        <v>0</v>
      </c>
      <c r="K1704">
        <v>0</v>
      </c>
      <c r="L1704">
        <v>0</v>
      </c>
      <c r="M1704">
        <v>0</v>
      </c>
      <c r="N1704">
        <v>0</v>
      </c>
      <c r="O1704">
        <v>0</v>
      </c>
      <c r="P1704">
        <v>0</v>
      </c>
      <c r="Q1704">
        <v>0</v>
      </c>
    </row>
    <row r="1705" spans="1:17" x14ac:dyDescent="0.25">
      <c r="A1705" t="s">
        <v>22661</v>
      </c>
      <c r="B1705" t="s">
        <v>72</v>
      </c>
      <c r="C1705" t="s">
        <v>219</v>
      </c>
      <c r="D1705" t="s">
        <v>12971</v>
      </c>
      <c r="E1705" t="s">
        <v>21471</v>
      </c>
      <c r="F1705" t="s">
        <v>525</v>
      </c>
      <c r="G1705">
        <v>5</v>
      </c>
      <c r="H1705">
        <v>0</v>
      </c>
      <c r="I1705">
        <v>0</v>
      </c>
      <c r="J1705">
        <v>0</v>
      </c>
      <c r="K1705">
        <v>0</v>
      </c>
      <c r="L1705">
        <v>0</v>
      </c>
      <c r="M1705">
        <v>0</v>
      </c>
      <c r="N1705">
        <v>0</v>
      </c>
      <c r="O1705">
        <v>0</v>
      </c>
      <c r="P1705">
        <v>0</v>
      </c>
      <c r="Q1705">
        <v>0</v>
      </c>
    </row>
    <row r="1706" spans="1:17" x14ac:dyDescent="0.25">
      <c r="A1706" t="s">
        <v>22662</v>
      </c>
      <c r="B1706" t="s">
        <v>72</v>
      </c>
      <c r="C1706" t="s">
        <v>220</v>
      </c>
      <c r="D1706" t="s">
        <v>529</v>
      </c>
      <c r="E1706" t="s">
        <v>21471</v>
      </c>
      <c r="F1706" t="s">
        <v>525</v>
      </c>
      <c r="G1706">
        <v>3</v>
      </c>
      <c r="H1706">
        <v>0</v>
      </c>
      <c r="I1706">
        <v>0</v>
      </c>
      <c r="J1706">
        <v>0</v>
      </c>
      <c r="K1706">
        <v>0</v>
      </c>
      <c r="L1706">
        <v>0</v>
      </c>
      <c r="M1706">
        <v>0</v>
      </c>
      <c r="N1706">
        <v>0</v>
      </c>
      <c r="O1706">
        <v>0</v>
      </c>
      <c r="P1706">
        <v>0</v>
      </c>
      <c r="Q1706">
        <v>0</v>
      </c>
    </row>
    <row r="1707" spans="1:17" x14ac:dyDescent="0.25">
      <c r="A1707" t="s">
        <v>18183</v>
      </c>
      <c r="B1707" t="s">
        <v>72</v>
      </c>
      <c r="C1707" t="s">
        <v>220</v>
      </c>
      <c r="D1707" t="s">
        <v>526</v>
      </c>
      <c r="E1707" t="s">
        <v>563</v>
      </c>
      <c r="F1707" t="s">
        <v>396</v>
      </c>
      <c r="G1707">
        <v>0</v>
      </c>
      <c r="H1707">
        <v>16</v>
      </c>
      <c r="I1707">
        <v>2</v>
      </c>
      <c r="J1707">
        <v>12</v>
      </c>
      <c r="K1707">
        <v>1</v>
      </c>
      <c r="L1707">
        <v>1</v>
      </c>
      <c r="M1707">
        <v>0</v>
      </c>
      <c r="N1707">
        <v>0</v>
      </c>
      <c r="O1707">
        <v>0</v>
      </c>
      <c r="P1707">
        <v>0</v>
      </c>
      <c r="Q1707">
        <v>0</v>
      </c>
    </row>
    <row r="1708" spans="1:17" x14ac:dyDescent="0.25">
      <c r="A1708" t="s">
        <v>18184</v>
      </c>
      <c r="B1708" t="s">
        <v>72</v>
      </c>
      <c r="C1708" t="s">
        <v>220</v>
      </c>
      <c r="D1708" t="s">
        <v>526</v>
      </c>
      <c r="E1708" t="s">
        <v>563</v>
      </c>
      <c r="F1708" t="s">
        <v>4236</v>
      </c>
      <c r="G1708">
        <v>0</v>
      </c>
      <c r="H1708">
        <v>16</v>
      </c>
      <c r="I1708">
        <v>1</v>
      </c>
      <c r="J1708">
        <v>13</v>
      </c>
      <c r="K1708">
        <v>1</v>
      </c>
      <c r="L1708">
        <v>1</v>
      </c>
      <c r="M1708">
        <v>0</v>
      </c>
      <c r="N1708">
        <v>0</v>
      </c>
      <c r="O1708">
        <v>0</v>
      </c>
      <c r="P1708">
        <v>0</v>
      </c>
      <c r="Q1708">
        <v>0</v>
      </c>
    </row>
    <row r="1709" spans="1:17" x14ac:dyDescent="0.25">
      <c r="A1709" t="s">
        <v>18185</v>
      </c>
      <c r="B1709" t="s">
        <v>72</v>
      </c>
      <c r="C1709" t="s">
        <v>220</v>
      </c>
      <c r="D1709" t="s">
        <v>526</v>
      </c>
      <c r="E1709" t="s">
        <v>563</v>
      </c>
      <c r="F1709" t="s">
        <v>4238</v>
      </c>
      <c r="G1709">
        <v>0</v>
      </c>
      <c r="H1709">
        <v>0</v>
      </c>
      <c r="I1709">
        <v>0</v>
      </c>
      <c r="J1709">
        <v>0</v>
      </c>
      <c r="K1709">
        <v>0</v>
      </c>
      <c r="L1709">
        <v>0</v>
      </c>
      <c r="M1709">
        <v>16</v>
      </c>
      <c r="N1709">
        <v>0</v>
      </c>
      <c r="O1709">
        <v>0</v>
      </c>
      <c r="P1709">
        <v>0</v>
      </c>
      <c r="Q1709">
        <v>0</v>
      </c>
    </row>
    <row r="1710" spans="1:17" x14ac:dyDescent="0.25">
      <c r="A1710" t="s">
        <v>18186</v>
      </c>
      <c r="B1710" t="s">
        <v>72</v>
      </c>
      <c r="C1710" t="s">
        <v>220</v>
      </c>
      <c r="D1710" t="s">
        <v>526</v>
      </c>
      <c r="E1710" t="s">
        <v>563</v>
      </c>
      <c r="F1710" t="s">
        <v>397</v>
      </c>
      <c r="G1710">
        <v>0</v>
      </c>
      <c r="H1710">
        <v>16</v>
      </c>
      <c r="I1710">
        <v>1</v>
      </c>
      <c r="J1710">
        <v>13</v>
      </c>
      <c r="K1710">
        <v>1</v>
      </c>
      <c r="L1710">
        <v>1</v>
      </c>
      <c r="M1710">
        <v>0</v>
      </c>
      <c r="N1710">
        <v>0</v>
      </c>
      <c r="O1710">
        <v>0</v>
      </c>
      <c r="P1710">
        <v>0</v>
      </c>
      <c r="Q1710">
        <v>0</v>
      </c>
    </row>
    <row r="1711" spans="1:17" x14ac:dyDescent="0.25">
      <c r="A1711" t="s">
        <v>18187</v>
      </c>
      <c r="B1711" t="s">
        <v>72</v>
      </c>
      <c r="C1711" t="s">
        <v>220</v>
      </c>
      <c r="D1711" t="s">
        <v>526</v>
      </c>
      <c r="E1711" t="s">
        <v>563</v>
      </c>
      <c r="F1711" t="s">
        <v>398</v>
      </c>
      <c r="G1711">
        <v>0</v>
      </c>
      <c r="H1711">
        <v>16</v>
      </c>
      <c r="I1711">
        <v>1</v>
      </c>
      <c r="J1711">
        <v>13</v>
      </c>
      <c r="K1711">
        <v>1</v>
      </c>
      <c r="L1711">
        <v>1</v>
      </c>
      <c r="M1711">
        <v>0</v>
      </c>
      <c r="N1711">
        <v>0</v>
      </c>
      <c r="O1711">
        <v>0</v>
      </c>
      <c r="P1711">
        <v>0</v>
      </c>
      <c r="Q1711">
        <v>0</v>
      </c>
    </row>
    <row r="1712" spans="1:17" x14ac:dyDescent="0.25">
      <c r="A1712" t="s">
        <v>18188</v>
      </c>
      <c r="B1712" t="s">
        <v>72</v>
      </c>
      <c r="C1712" t="s">
        <v>220</v>
      </c>
      <c r="D1712" t="s">
        <v>526</v>
      </c>
      <c r="E1712" t="s">
        <v>563</v>
      </c>
      <c r="F1712" t="s">
        <v>4242</v>
      </c>
      <c r="G1712">
        <v>0</v>
      </c>
      <c r="H1712">
        <v>0</v>
      </c>
      <c r="I1712">
        <v>0</v>
      </c>
      <c r="J1712">
        <v>0</v>
      </c>
      <c r="K1712">
        <v>0</v>
      </c>
      <c r="L1712">
        <v>0</v>
      </c>
      <c r="M1712">
        <v>16</v>
      </c>
      <c r="N1712">
        <v>0</v>
      </c>
      <c r="O1712">
        <v>0</v>
      </c>
      <c r="P1712">
        <v>0</v>
      </c>
      <c r="Q1712">
        <v>0</v>
      </c>
    </row>
    <row r="1713" spans="1:17" x14ac:dyDescent="0.25">
      <c r="A1713" t="s">
        <v>18189</v>
      </c>
      <c r="B1713" t="s">
        <v>72</v>
      </c>
      <c r="C1713" t="s">
        <v>220</v>
      </c>
      <c r="D1713" t="s">
        <v>526</v>
      </c>
      <c r="E1713" t="s">
        <v>563</v>
      </c>
      <c r="F1713" t="s">
        <v>399</v>
      </c>
      <c r="G1713">
        <v>0</v>
      </c>
      <c r="H1713">
        <v>16</v>
      </c>
      <c r="I1713">
        <v>1</v>
      </c>
      <c r="J1713">
        <v>13</v>
      </c>
      <c r="K1713">
        <v>1</v>
      </c>
      <c r="L1713">
        <v>1</v>
      </c>
      <c r="M1713">
        <v>0</v>
      </c>
      <c r="N1713">
        <v>0</v>
      </c>
      <c r="O1713">
        <v>0</v>
      </c>
      <c r="P1713">
        <v>0</v>
      </c>
      <c r="Q1713">
        <v>0</v>
      </c>
    </row>
    <row r="1714" spans="1:17" x14ac:dyDescent="0.25">
      <c r="A1714" t="s">
        <v>18190</v>
      </c>
      <c r="B1714" t="s">
        <v>72</v>
      </c>
      <c r="C1714" t="s">
        <v>220</v>
      </c>
      <c r="D1714" t="s">
        <v>526</v>
      </c>
      <c r="E1714" t="s">
        <v>563</v>
      </c>
      <c r="F1714" t="s">
        <v>4245</v>
      </c>
      <c r="G1714">
        <v>0</v>
      </c>
      <c r="H1714">
        <v>0</v>
      </c>
      <c r="I1714">
        <v>0</v>
      </c>
      <c r="J1714">
        <v>0</v>
      </c>
      <c r="K1714">
        <v>0</v>
      </c>
      <c r="L1714">
        <v>0</v>
      </c>
      <c r="M1714">
        <v>16</v>
      </c>
      <c r="N1714">
        <v>0</v>
      </c>
      <c r="O1714">
        <v>0</v>
      </c>
      <c r="P1714">
        <v>0</v>
      </c>
      <c r="Q1714">
        <v>0</v>
      </c>
    </row>
    <row r="1715" spans="1:17" x14ac:dyDescent="0.25">
      <c r="A1715" t="s">
        <v>18191</v>
      </c>
      <c r="B1715" t="s">
        <v>72</v>
      </c>
      <c r="C1715" t="s">
        <v>220</v>
      </c>
      <c r="D1715" t="s">
        <v>526</v>
      </c>
      <c r="E1715" t="s">
        <v>563</v>
      </c>
      <c r="F1715" t="s">
        <v>394</v>
      </c>
      <c r="G1715">
        <v>0</v>
      </c>
      <c r="H1715">
        <v>0</v>
      </c>
      <c r="I1715">
        <v>0</v>
      </c>
      <c r="J1715">
        <v>0</v>
      </c>
      <c r="K1715">
        <v>0</v>
      </c>
      <c r="L1715">
        <v>0</v>
      </c>
      <c r="M1715">
        <v>0</v>
      </c>
      <c r="N1715">
        <v>10</v>
      </c>
      <c r="O1715">
        <v>9</v>
      </c>
      <c r="P1715">
        <v>1</v>
      </c>
      <c r="Q1715">
        <v>0</v>
      </c>
    </row>
    <row r="1716" spans="1:17" x14ac:dyDescent="0.25">
      <c r="A1716" t="s">
        <v>18192</v>
      </c>
      <c r="B1716" t="s">
        <v>72</v>
      </c>
      <c r="C1716" t="s">
        <v>220</v>
      </c>
      <c r="D1716" t="s">
        <v>526</v>
      </c>
      <c r="E1716" t="s">
        <v>563</v>
      </c>
      <c r="F1716" t="s">
        <v>395</v>
      </c>
      <c r="G1716">
        <v>0</v>
      </c>
      <c r="H1716">
        <v>0</v>
      </c>
      <c r="I1716">
        <v>0</v>
      </c>
      <c r="J1716">
        <v>0</v>
      </c>
      <c r="K1716">
        <v>0</v>
      </c>
      <c r="L1716">
        <v>0</v>
      </c>
      <c r="M1716">
        <v>0</v>
      </c>
      <c r="N1716">
        <v>8</v>
      </c>
      <c r="O1716">
        <v>7</v>
      </c>
      <c r="P1716">
        <v>1</v>
      </c>
      <c r="Q1716">
        <v>0</v>
      </c>
    </row>
    <row r="1717" spans="1:17" x14ac:dyDescent="0.25">
      <c r="A1717" t="s">
        <v>18193</v>
      </c>
      <c r="B1717" t="s">
        <v>72</v>
      </c>
      <c r="C1717" t="s">
        <v>220</v>
      </c>
      <c r="D1717" t="s">
        <v>526</v>
      </c>
      <c r="E1717" t="s">
        <v>563</v>
      </c>
      <c r="F1717" t="s">
        <v>525</v>
      </c>
      <c r="G1717">
        <v>16</v>
      </c>
      <c r="H1717">
        <v>0</v>
      </c>
      <c r="I1717">
        <v>0</v>
      </c>
      <c r="J1717">
        <v>0</v>
      </c>
      <c r="K1717">
        <v>0</v>
      </c>
      <c r="L1717">
        <v>0</v>
      </c>
      <c r="M1717">
        <v>0</v>
      </c>
      <c r="N1717">
        <v>0</v>
      </c>
      <c r="O1717">
        <v>0</v>
      </c>
      <c r="P1717">
        <v>0</v>
      </c>
      <c r="Q1717">
        <v>0</v>
      </c>
    </row>
    <row r="1718" spans="1:17" x14ac:dyDescent="0.25">
      <c r="A1718" t="s">
        <v>22663</v>
      </c>
      <c r="B1718" t="s">
        <v>72</v>
      </c>
      <c r="C1718" t="s">
        <v>220</v>
      </c>
      <c r="D1718" t="s">
        <v>526</v>
      </c>
      <c r="E1718" t="s">
        <v>21471</v>
      </c>
      <c r="F1718" t="s">
        <v>396</v>
      </c>
      <c r="G1718">
        <v>0</v>
      </c>
      <c r="H1718">
        <v>24</v>
      </c>
      <c r="I1718">
        <v>4</v>
      </c>
      <c r="J1718">
        <v>18</v>
      </c>
      <c r="K1718">
        <v>2</v>
      </c>
      <c r="L1718">
        <v>0</v>
      </c>
      <c r="M1718">
        <v>0</v>
      </c>
      <c r="N1718">
        <v>0</v>
      </c>
      <c r="O1718">
        <v>0</v>
      </c>
      <c r="P1718">
        <v>0</v>
      </c>
      <c r="Q1718">
        <v>0</v>
      </c>
    </row>
    <row r="1719" spans="1:17" x14ac:dyDescent="0.25">
      <c r="A1719" t="s">
        <v>22664</v>
      </c>
      <c r="B1719" t="s">
        <v>72</v>
      </c>
      <c r="C1719" t="s">
        <v>220</v>
      </c>
      <c r="D1719" t="s">
        <v>526</v>
      </c>
      <c r="E1719" t="s">
        <v>21471</v>
      </c>
      <c r="F1719" t="s">
        <v>4236</v>
      </c>
      <c r="G1719">
        <v>0</v>
      </c>
      <c r="H1719">
        <v>24</v>
      </c>
      <c r="I1719">
        <v>4</v>
      </c>
      <c r="J1719">
        <v>18</v>
      </c>
      <c r="K1719">
        <v>2</v>
      </c>
      <c r="L1719">
        <v>0</v>
      </c>
      <c r="M1719">
        <v>0</v>
      </c>
      <c r="N1719">
        <v>0</v>
      </c>
      <c r="O1719">
        <v>0</v>
      </c>
      <c r="P1719">
        <v>0</v>
      </c>
      <c r="Q1719">
        <v>0</v>
      </c>
    </row>
    <row r="1720" spans="1:17" x14ac:dyDescent="0.25">
      <c r="A1720" t="s">
        <v>22665</v>
      </c>
      <c r="B1720" t="s">
        <v>72</v>
      </c>
      <c r="C1720" t="s">
        <v>220</v>
      </c>
      <c r="D1720" t="s">
        <v>526</v>
      </c>
      <c r="E1720" t="s">
        <v>21471</v>
      </c>
      <c r="F1720" t="s">
        <v>4238</v>
      </c>
      <c r="G1720">
        <v>0</v>
      </c>
      <c r="H1720">
        <v>0</v>
      </c>
      <c r="I1720">
        <v>0</v>
      </c>
      <c r="J1720">
        <v>0</v>
      </c>
      <c r="K1720">
        <v>0</v>
      </c>
      <c r="L1720">
        <v>0</v>
      </c>
      <c r="M1720">
        <v>24</v>
      </c>
      <c r="N1720">
        <v>0</v>
      </c>
      <c r="O1720">
        <v>0</v>
      </c>
      <c r="P1720">
        <v>0</v>
      </c>
      <c r="Q1720">
        <v>0</v>
      </c>
    </row>
    <row r="1721" spans="1:17" x14ac:dyDescent="0.25">
      <c r="A1721" t="s">
        <v>22666</v>
      </c>
      <c r="B1721" t="s">
        <v>72</v>
      </c>
      <c r="C1721" t="s">
        <v>220</v>
      </c>
      <c r="D1721" t="s">
        <v>526</v>
      </c>
      <c r="E1721" t="s">
        <v>21471</v>
      </c>
      <c r="F1721" t="s">
        <v>397</v>
      </c>
      <c r="G1721">
        <v>0</v>
      </c>
      <c r="H1721">
        <v>24</v>
      </c>
      <c r="I1721">
        <v>4</v>
      </c>
      <c r="J1721">
        <v>18</v>
      </c>
      <c r="K1721">
        <v>2</v>
      </c>
      <c r="L1721">
        <v>0</v>
      </c>
      <c r="M1721">
        <v>0</v>
      </c>
      <c r="N1721">
        <v>0</v>
      </c>
      <c r="O1721">
        <v>0</v>
      </c>
      <c r="P1721">
        <v>0</v>
      </c>
      <c r="Q1721">
        <v>0</v>
      </c>
    </row>
    <row r="1722" spans="1:17" x14ac:dyDescent="0.25">
      <c r="A1722" t="s">
        <v>16767</v>
      </c>
      <c r="B1722" t="s">
        <v>74</v>
      </c>
      <c r="C1722" t="s">
        <v>109</v>
      </c>
      <c r="D1722" t="s">
        <v>526</v>
      </c>
      <c r="E1722" t="s">
        <v>563</v>
      </c>
      <c r="F1722" t="s">
        <v>395</v>
      </c>
      <c r="G1722">
        <v>0</v>
      </c>
      <c r="H1722">
        <v>0</v>
      </c>
      <c r="I1722">
        <v>0</v>
      </c>
      <c r="J1722">
        <v>0</v>
      </c>
      <c r="K1722">
        <v>0</v>
      </c>
      <c r="L1722">
        <v>0</v>
      </c>
      <c r="M1722">
        <v>0</v>
      </c>
      <c r="N1722">
        <v>8</v>
      </c>
      <c r="O1722">
        <v>7</v>
      </c>
      <c r="P1722">
        <v>1</v>
      </c>
      <c r="Q1722">
        <v>0</v>
      </c>
    </row>
    <row r="1723" spans="1:17" x14ac:dyDescent="0.25">
      <c r="A1723" t="s">
        <v>16768</v>
      </c>
      <c r="B1723" t="s">
        <v>74</v>
      </c>
      <c r="C1723" t="s">
        <v>109</v>
      </c>
      <c r="D1723" t="s">
        <v>526</v>
      </c>
      <c r="E1723" t="s">
        <v>563</v>
      </c>
      <c r="F1723" t="s">
        <v>525</v>
      </c>
      <c r="G1723">
        <v>15</v>
      </c>
      <c r="H1723">
        <v>0</v>
      </c>
      <c r="I1723">
        <v>0</v>
      </c>
      <c r="J1723">
        <v>0</v>
      </c>
      <c r="K1723">
        <v>0</v>
      </c>
      <c r="L1723">
        <v>0</v>
      </c>
      <c r="M1723">
        <v>0</v>
      </c>
      <c r="N1723">
        <v>0</v>
      </c>
      <c r="O1723">
        <v>0</v>
      </c>
      <c r="P1723">
        <v>0</v>
      </c>
      <c r="Q1723">
        <v>0</v>
      </c>
    </row>
    <row r="1724" spans="1:17" x14ac:dyDescent="0.25">
      <c r="A1724" t="s">
        <v>22667</v>
      </c>
      <c r="B1724" t="s">
        <v>74</v>
      </c>
      <c r="C1724" t="s">
        <v>109</v>
      </c>
      <c r="D1724" t="s">
        <v>526</v>
      </c>
      <c r="E1724" t="s">
        <v>21471</v>
      </c>
      <c r="F1724" t="s">
        <v>396</v>
      </c>
      <c r="G1724">
        <v>0</v>
      </c>
      <c r="H1724">
        <v>11</v>
      </c>
      <c r="I1724">
        <v>1</v>
      </c>
      <c r="J1724">
        <v>9</v>
      </c>
      <c r="K1724">
        <v>1</v>
      </c>
      <c r="L1724">
        <v>0</v>
      </c>
      <c r="M1724">
        <v>0</v>
      </c>
      <c r="N1724">
        <v>0</v>
      </c>
      <c r="O1724">
        <v>0</v>
      </c>
      <c r="P1724">
        <v>0</v>
      </c>
      <c r="Q1724">
        <v>0</v>
      </c>
    </row>
    <row r="1725" spans="1:17" x14ac:dyDescent="0.25">
      <c r="A1725" t="s">
        <v>22668</v>
      </c>
      <c r="B1725" t="s">
        <v>74</v>
      </c>
      <c r="C1725" t="s">
        <v>109</v>
      </c>
      <c r="D1725" t="s">
        <v>526</v>
      </c>
      <c r="E1725" t="s">
        <v>21471</v>
      </c>
      <c r="F1725" t="s">
        <v>4236</v>
      </c>
      <c r="G1725">
        <v>0</v>
      </c>
      <c r="H1725">
        <v>11</v>
      </c>
      <c r="I1725">
        <v>1</v>
      </c>
      <c r="J1725">
        <v>9</v>
      </c>
      <c r="K1725">
        <v>1</v>
      </c>
      <c r="L1725">
        <v>0</v>
      </c>
      <c r="M1725">
        <v>0</v>
      </c>
      <c r="N1725">
        <v>0</v>
      </c>
      <c r="O1725">
        <v>0</v>
      </c>
      <c r="P1725">
        <v>0</v>
      </c>
      <c r="Q1725">
        <v>0</v>
      </c>
    </row>
    <row r="1726" spans="1:17" x14ac:dyDescent="0.25">
      <c r="A1726" t="s">
        <v>22669</v>
      </c>
      <c r="B1726" t="s">
        <v>74</v>
      </c>
      <c r="C1726" t="s">
        <v>109</v>
      </c>
      <c r="D1726" t="s">
        <v>526</v>
      </c>
      <c r="E1726" t="s">
        <v>21471</v>
      </c>
      <c r="F1726" t="s">
        <v>4238</v>
      </c>
      <c r="G1726">
        <v>0</v>
      </c>
      <c r="H1726">
        <v>0</v>
      </c>
      <c r="I1726">
        <v>0</v>
      </c>
      <c r="J1726">
        <v>0</v>
      </c>
      <c r="K1726">
        <v>0</v>
      </c>
      <c r="L1726">
        <v>0</v>
      </c>
      <c r="M1726">
        <v>11</v>
      </c>
      <c r="N1726">
        <v>0</v>
      </c>
      <c r="O1726">
        <v>0</v>
      </c>
      <c r="P1726">
        <v>0</v>
      </c>
      <c r="Q1726">
        <v>0</v>
      </c>
    </row>
    <row r="1727" spans="1:17" x14ac:dyDescent="0.25">
      <c r="A1727" t="s">
        <v>22670</v>
      </c>
      <c r="B1727" t="s">
        <v>74</v>
      </c>
      <c r="C1727" t="s">
        <v>109</v>
      </c>
      <c r="D1727" t="s">
        <v>526</v>
      </c>
      <c r="E1727" t="s">
        <v>21471</v>
      </c>
      <c r="F1727" t="s">
        <v>397</v>
      </c>
      <c r="G1727">
        <v>0</v>
      </c>
      <c r="H1727">
        <v>11</v>
      </c>
      <c r="I1727">
        <v>1</v>
      </c>
      <c r="J1727">
        <v>9</v>
      </c>
      <c r="K1727">
        <v>1</v>
      </c>
      <c r="L1727">
        <v>0</v>
      </c>
      <c r="M1727">
        <v>0</v>
      </c>
      <c r="N1727">
        <v>0</v>
      </c>
      <c r="O1727">
        <v>0</v>
      </c>
      <c r="P1727">
        <v>0</v>
      </c>
      <c r="Q1727">
        <v>0</v>
      </c>
    </row>
    <row r="1728" spans="1:17" x14ac:dyDescent="0.25">
      <c r="A1728" t="s">
        <v>22671</v>
      </c>
      <c r="B1728" t="s">
        <v>74</v>
      </c>
      <c r="C1728" t="s">
        <v>109</v>
      </c>
      <c r="D1728" t="s">
        <v>526</v>
      </c>
      <c r="E1728" t="s">
        <v>21471</v>
      </c>
      <c r="F1728" t="s">
        <v>398</v>
      </c>
      <c r="G1728">
        <v>0</v>
      </c>
      <c r="H1728">
        <v>11</v>
      </c>
      <c r="I1728">
        <v>1</v>
      </c>
      <c r="J1728">
        <v>9</v>
      </c>
      <c r="K1728">
        <v>1</v>
      </c>
      <c r="L1728">
        <v>0</v>
      </c>
      <c r="M1728">
        <v>0</v>
      </c>
      <c r="N1728">
        <v>0</v>
      </c>
      <c r="O1728">
        <v>0</v>
      </c>
      <c r="P1728">
        <v>0</v>
      </c>
      <c r="Q1728">
        <v>0</v>
      </c>
    </row>
    <row r="1729" spans="1:17" x14ac:dyDescent="0.25">
      <c r="A1729" t="s">
        <v>22672</v>
      </c>
      <c r="B1729" t="s">
        <v>74</v>
      </c>
      <c r="C1729" t="s">
        <v>109</v>
      </c>
      <c r="D1729" t="s">
        <v>526</v>
      </c>
      <c r="E1729" t="s">
        <v>21471</v>
      </c>
      <c r="F1729" t="s">
        <v>4242</v>
      </c>
      <c r="G1729">
        <v>0</v>
      </c>
      <c r="H1729">
        <v>0</v>
      </c>
      <c r="I1729">
        <v>0</v>
      </c>
      <c r="J1729">
        <v>0</v>
      </c>
      <c r="K1729">
        <v>0</v>
      </c>
      <c r="L1729">
        <v>0</v>
      </c>
      <c r="M1729">
        <v>11</v>
      </c>
      <c r="N1729">
        <v>0</v>
      </c>
      <c r="O1729">
        <v>0</v>
      </c>
      <c r="P1729">
        <v>0</v>
      </c>
      <c r="Q1729">
        <v>0</v>
      </c>
    </row>
    <row r="1730" spans="1:17" x14ac:dyDescent="0.25">
      <c r="A1730" t="s">
        <v>22673</v>
      </c>
      <c r="B1730" t="s">
        <v>74</v>
      </c>
      <c r="C1730" t="s">
        <v>109</v>
      </c>
      <c r="D1730" t="s">
        <v>526</v>
      </c>
      <c r="E1730" t="s">
        <v>21471</v>
      </c>
      <c r="F1730" t="s">
        <v>399</v>
      </c>
      <c r="G1730">
        <v>0</v>
      </c>
      <c r="H1730">
        <v>11</v>
      </c>
      <c r="I1730">
        <v>1</v>
      </c>
      <c r="J1730">
        <v>9</v>
      </c>
      <c r="K1730">
        <v>1</v>
      </c>
      <c r="L1730">
        <v>0</v>
      </c>
      <c r="M1730">
        <v>0</v>
      </c>
      <c r="N1730">
        <v>0</v>
      </c>
      <c r="O1730">
        <v>0</v>
      </c>
      <c r="P1730">
        <v>0</v>
      </c>
      <c r="Q1730">
        <v>0</v>
      </c>
    </row>
    <row r="1731" spans="1:17" x14ac:dyDescent="0.25">
      <c r="A1731" t="s">
        <v>22674</v>
      </c>
      <c r="B1731" t="s">
        <v>74</v>
      </c>
      <c r="C1731" t="s">
        <v>109</v>
      </c>
      <c r="D1731" t="s">
        <v>526</v>
      </c>
      <c r="E1731" t="s">
        <v>21471</v>
      </c>
      <c r="F1731" t="s">
        <v>4245</v>
      </c>
      <c r="G1731">
        <v>0</v>
      </c>
      <c r="H1731">
        <v>0</v>
      </c>
      <c r="I1731">
        <v>0</v>
      </c>
      <c r="J1731">
        <v>0</v>
      </c>
      <c r="K1731">
        <v>0</v>
      </c>
      <c r="L1731">
        <v>0</v>
      </c>
      <c r="M1731">
        <v>11</v>
      </c>
      <c r="N1731">
        <v>0</v>
      </c>
      <c r="O1731">
        <v>0</v>
      </c>
      <c r="P1731">
        <v>0</v>
      </c>
      <c r="Q1731">
        <v>0</v>
      </c>
    </row>
    <row r="1732" spans="1:17" x14ac:dyDescent="0.25">
      <c r="A1732" t="s">
        <v>22675</v>
      </c>
      <c r="B1732" t="s">
        <v>74</v>
      </c>
      <c r="C1732" t="s">
        <v>109</v>
      </c>
      <c r="D1732" t="s">
        <v>526</v>
      </c>
      <c r="E1732" t="s">
        <v>21471</v>
      </c>
      <c r="F1732" t="s">
        <v>394</v>
      </c>
      <c r="G1732">
        <v>0</v>
      </c>
      <c r="H1732">
        <v>0</v>
      </c>
      <c r="I1732">
        <v>0</v>
      </c>
      <c r="J1732">
        <v>0</v>
      </c>
      <c r="K1732">
        <v>0</v>
      </c>
      <c r="L1732">
        <v>0</v>
      </c>
      <c r="M1732">
        <v>0</v>
      </c>
      <c r="N1732">
        <v>7</v>
      </c>
      <c r="O1732">
        <v>7</v>
      </c>
      <c r="P1732">
        <v>0</v>
      </c>
      <c r="Q1732">
        <v>0</v>
      </c>
    </row>
    <row r="1733" spans="1:17" x14ac:dyDescent="0.25">
      <c r="A1733" t="s">
        <v>22676</v>
      </c>
      <c r="B1733" t="s">
        <v>74</v>
      </c>
      <c r="C1733" t="s">
        <v>109</v>
      </c>
      <c r="D1733" t="s">
        <v>526</v>
      </c>
      <c r="E1733" t="s">
        <v>21471</v>
      </c>
      <c r="F1733" t="s">
        <v>395</v>
      </c>
      <c r="G1733">
        <v>0</v>
      </c>
      <c r="H1733">
        <v>0</v>
      </c>
      <c r="I1733">
        <v>0</v>
      </c>
      <c r="J1733">
        <v>0</v>
      </c>
      <c r="K1733">
        <v>0</v>
      </c>
      <c r="L1733">
        <v>0</v>
      </c>
      <c r="M1733">
        <v>0</v>
      </c>
      <c r="N1733">
        <v>5</v>
      </c>
      <c r="O1733">
        <v>5</v>
      </c>
      <c r="P1733">
        <v>0</v>
      </c>
      <c r="Q1733">
        <v>0</v>
      </c>
    </row>
    <row r="1734" spans="1:17" x14ac:dyDescent="0.25">
      <c r="A1734" t="s">
        <v>22677</v>
      </c>
      <c r="B1734" t="s">
        <v>74</v>
      </c>
      <c r="C1734" t="s">
        <v>109</v>
      </c>
      <c r="D1734" t="s">
        <v>526</v>
      </c>
      <c r="E1734" t="s">
        <v>21471</v>
      </c>
      <c r="F1734" t="s">
        <v>525</v>
      </c>
      <c r="G1734">
        <v>11</v>
      </c>
      <c r="H1734">
        <v>0</v>
      </c>
      <c r="I1734">
        <v>0</v>
      </c>
      <c r="J1734">
        <v>0</v>
      </c>
      <c r="K1734">
        <v>0</v>
      </c>
      <c r="L1734">
        <v>0</v>
      </c>
      <c r="M1734">
        <v>0</v>
      </c>
      <c r="N1734">
        <v>0</v>
      </c>
      <c r="O1734">
        <v>0</v>
      </c>
      <c r="P1734">
        <v>0</v>
      </c>
      <c r="Q1734">
        <v>0</v>
      </c>
    </row>
    <row r="1735" spans="1:17" x14ac:dyDescent="0.25">
      <c r="A1735" t="s">
        <v>16436</v>
      </c>
      <c r="B1735" t="s">
        <v>74</v>
      </c>
      <c r="C1735" t="s">
        <v>109</v>
      </c>
      <c r="D1735" t="s">
        <v>12971</v>
      </c>
      <c r="E1735" t="s">
        <v>563</v>
      </c>
      <c r="F1735" t="s">
        <v>525</v>
      </c>
      <c r="G1735">
        <v>1</v>
      </c>
      <c r="H1735">
        <v>0</v>
      </c>
      <c r="I1735">
        <v>0</v>
      </c>
      <c r="J1735">
        <v>0</v>
      </c>
      <c r="K1735">
        <v>0</v>
      </c>
      <c r="L1735">
        <v>0</v>
      </c>
      <c r="M1735">
        <v>0</v>
      </c>
      <c r="N1735">
        <v>0</v>
      </c>
      <c r="O1735">
        <v>0</v>
      </c>
      <c r="P1735">
        <v>0</v>
      </c>
      <c r="Q1735">
        <v>0</v>
      </c>
    </row>
    <row r="1736" spans="1:17" x14ac:dyDescent="0.25">
      <c r="A1736" t="s">
        <v>22678</v>
      </c>
      <c r="B1736" t="s">
        <v>74</v>
      </c>
      <c r="C1736" t="s">
        <v>109</v>
      </c>
      <c r="D1736" t="s">
        <v>12971</v>
      </c>
      <c r="E1736" t="s">
        <v>21471</v>
      </c>
      <c r="F1736" t="s">
        <v>525</v>
      </c>
      <c r="G1736">
        <v>1</v>
      </c>
      <c r="H1736">
        <v>0</v>
      </c>
      <c r="I1736">
        <v>0</v>
      </c>
      <c r="J1736">
        <v>0</v>
      </c>
      <c r="K1736">
        <v>0</v>
      </c>
      <c r="L1736">
        <v>0</v>
      </c>
      <c r="M1736">
        <v>0</v>
      </c>
      <c r="N1736">
        <v>0</v>
      </c>
      <c r="O1736">
        <v>0</v>
      </c>
      <c r="P1736">
        <v>0</v>
      </c>
      <c r="Q1736">
        <v>0</v>
      </c>
    </row>
    <row r="1737" spans="1:17" x14ac:dyDescent="0.25">
      <c r="A1737" t="s">
        <v>16437</v>
      </c>
      <c r="B1737" t="s">
        <v>74</v>
      </c>
      <c r="C1737" t="s">
        <v>110</v>
      </c>
      <c r="D1737" t="s">
        <v>529</v>
      </c>
      <c r="E1737" t="s">
        <v>563</v>
      </c>
      <c r="F1737" t="s">
        <v>525</v>
      </c>
      <c r="G1737">
        <v>2</v>
      </c>
      <c r="H1737">
        <v>0</v>
      </c>
      <c r="I1737">
        <v>0</v>
      </c>
      <c r="J1737">
        <v>0</v>
      </c>
      <c r="K1737">
        <v>0</v>
      </c>
      <c r="L1737">
        <v>0</v>
      </c>
      <c r="M1737">
        <v>0</v>
      </c>
      <c r="N1737">
        <v>0</v>
      </c>
      <c r="O1737">
        <v>0</v>
      </c>
      <c r="P1737">
        <v>0</v>
      </c>
      <c r="Q1737">
        <v>0</v>
      </c>
    </row>
    <row r="1738" spans="1:17" x14ac:dyDescent="0.25">
      <c r="A1738" t="s">
        <v>16438</v>
      </c>
      <c r="B1738" t="s">
        <v>74</v>
      </c>
      <c r="C1738" t="s">
        <v>110</v>
      </c>
      <c r="D1738" t="s">
        <v>526</v>
      </c>
      <c r="E1738" t="s">
        <v>563</v>
      </c>
      <c r="F1738" t="s">
        <v>396</v>
      </c>
      <c r="G1738">
        <v>0</v>
      </c>
      <c r="H1738">
        <v>13</v>
      </c>
      <c r="I1738">
        <v>0</v>
      </c>
      <c r="J1738">
        <v>13</v>
      </c>
      <c r="K1738">
        <v>0</v>
      </c>
      <c r="L1738">
        <v>0</v>
      </c>
      <c r="M1738">
        <v>0</v>
      </c>
      <c r="N1738">
        <v>0</v>
      </c>
      <c r="O1738">
        <v>0</v>
      </c>
      <c r="P1738">
        <v>0</v>
      </c>
      <c r="Q1738">
        <v>0</v>
      </c>
    </row>
    <row r="1739" spans="1:17" x14ac:dyDescent="0.25">
      <c r="A1739" t="s">
        <v>16439</v>
      </c>
      <c r="B1739" t="s">
        <v>74</v>
      </c>
      <c r="C1739" t="s">
        <v>110</v>
      </c>
      <c r="D1739" t="s">
        <v>526</v>
      </c>
      <c r="E1739" t="s">
        <v>563</v>
      </c>
      <c r="F1739" t="s">
        <v>4236</v>
      </c>
      <c r="G1739">
        <v>0</v>
      </c>
      <c r="H1739">
        <v>13</v>
      </c>
      <c r="I1739">
        <v>0</v>
      </c>
      <c r="J1739">
        <v>13</v>
      </c>
      <c r="K1739">
        <v>0</v>
      </c>
      <c r="L1739">
        <v>0</v>
      </c>
      <c r="M1739">
        <v>0</v>
      </c>
      <c r="N1739">
        <v>0</v>
      </c>
      <c r="O1739">
        <v>0</v>
      </c>
      <c r="P1739">
        <v>0</v>
      </c>
      <c r="Q1739">
        <v>0</v>
      </c>
    </row>
    <row r="1740" spans="1:17" x14ac:dyDescent="0.25">
      <c r="A1740" t="s">
        <v>16440</v>
      </c>
      <c r="B1740" t="s">
        <v>74</v>
      </c>
      <c r="C1740" t="s">
        <v>110</v>
      </c>
      <c r="D1740" t="s">
        <v>526</v>
      </c>
      <c r="E1740" t="s">
        <v>563</v>
      </c>
      <c r="F1740" t="s">
        <v>4238</v>
      </c>
      <c r="G1740">
        <v>0</v>
      </c>
      <c r="H1740">
        <v>0</v>
      </c>
      <c r="I1740">
        <v>0</v>
      </c>
      <c r="J1740">
        <v>0</v>
      </c>
      <c r="K1740">
        <v>0</v>
      </c>
      <c r="L1740">
        <v>0</v>
      </c>
      <c r="M1740">
        <v>13</v>
      </c>
      <c r="N1740">
        <v>0</v>
      </c>
      <c r="O1740">
        <v>0</v>
      </c>
      <c r="P1740">
        <v>0</v>
      </c>
      <c r="Q1740">
        <v>0</v>
      </c>
    </row>
    <row r="1741" spans="1:17" x14ac:dyDescent="0.25">
      <c r="A1741" t="s">
        <v>16441</v>
      </c>
      <c r="B1741" t="s">
        <v>74</v>
      </c>
      <c r="C1741" t="s">
        <v>110</v>
      </c>
      <c r="D1741" t="s">
        <v>526</v>
      </c>
      <c r="E1741" t="s">
        <v>563</v>
      </c>
      <c r="F1741" t="s">
        <v>397</v>
      </c>
      <c r="G1741">
        <v>0</v>
      </c>
      <c r="H1741">
        <v>13</v>
      </c>
      <c r="I1741">
        <v>0</v>
      </c>
      <c r="J1741">
        <v>13</v>
      </c>
      <c r="K1741">
        <v>0</v>
      </c>
      <c r="L1741">
        <v>0</v>
      </c>
      <c r="M1741">
        <v>0</v>
      </c>
      <c r="N1741">
        <v>0</v>
      </c>
      <c r="O1741">
        <v>0</v>
      </c>
      <c r="P1741">
        <v>0</v>
      </c>
      <c r="Q1741">
        <v>0</v>
      </c>
    </row>
    <row r="1742" spans="1:17" x14ac:dyDescent="0.25">
      <c r="A1742" t="s">
        <v>16442</v>
      </c>
      <c r="B1742" t="s">
        <v>74</v>
      </c>
      <c r="C1742" t="s">
        <v>110</v>
      </c>
      <c r="D1742" t="s">
        <v>526</v>
      </c>
      <c r="E1742" t="s">
        <v>563</v>
      </c>
      <c r="F1742" t="s">
        <v>398</v>
      </c>
      <c r="G1742">
        <v>0</v>
      </c>
      <c r="H1742">
        <v>13</v>
      </c>
      <c r="I1742">
        <v>0</v>
      </c>
      <c r="J1742">
        <v>13</v>
      </c>
      <c r="K1742">
        <v>0</v>
      </c>
      <c r="L1742">
        <v>0</v>
      </c>
      <c r="M1742">
        <v>0</v>
      </c>
      <c r="N1742">
        <v>0</v>
      </c>
      <c r="O1742">
        <v>0</v>
      </c>
      <c r="P1742">
        <v>0</v>
      </c>
      <c r="Q1742">
        <v>0</v>
      </c>
    </row>
    <row r="1743" spans="1:17" x14ac:dyDescent="0.25">
      <c r="A1743" t="s">
        <v>16443</v>
      </c>
      <c r="B1743" t="s">
        <v>74</v>
      </c>
      <c r="C1743" t="s">
        <v>110</v>
      </c>
      <c r="D1743" t="s">
        <v>526</v>
      </c>
      <c r="E1743" t="s">
        <v>563</v>
      </c>
      <c r="F1743" t="s">
        <v>4242</v>
      </c>
      <c r="G1743">
        <v>0</v>
      </c>
      <c r="H1743">
        <v>0</v>
      </c>
      <c r="I1743">
        <v>0</v>
      </c>
      <c r="J1743">
        <v>0</v>
      </c>
      <c r="K1743">
        <v>0</v>
      </c>
      <c r="L1743">
        <v>0</v>
      </c>
      <c r="M1743">
        <v>13</v>
      </c>
      <c r="N1743">
        <v>0</v>
      </c>
      <c r="O1743">
        <v>0</v>
      </c>
      <c r="P1743">
        <v>0</v>
      </c>
      <c r="Q1743">
        <v>0</v>
      </c>
    </row>
    <row r="1744" spans="1:17" x14ac:dyDescent="0.25">
      <c r="A1744" t="s">
        <v>18307</v>
      </c>
      <c r="B1744" t="s">
        <v>73</v>
      </c>
      <c r="C1744" t="s">
        <v>223</v>
      </c>
      <c r="D1744" t="s">
        <v>526</v>
      </c>
      <c r="E1744" t="s">
        <v>563</v>
      </c>
      <c r="F1744" t="s">
        <v>395</v>
      </c>
      <c r="G1744">
        <v>0</v>
      </c>
      <c r="H1744">
        <v>0</v>
      </c>
      <c r="I1744">
        <v>0</v>
      </c>
      <c r="J1744">
        <v>0</v>
      </c>
      <c r="K1744">
        <v>0</v>
      </c>
      <c r="L1744">
        <v>0</v>
      </c>
      <c r="M1744">
        <v>0</v>
      </c>
      <c r="N1744">
        <v>9</v>
      </c>
      <c r="O1744">
        <v>8</v>
      </c>
      <c r="P1744">
        <v>0</v>
      </c>
      <c r="Q1744">
        <v>1</v>
      </c>
    </row>
    <row r="1745" spans="1:17" x14ac:dyDescent="0.25">
      <c r="A1745" t="s">
        <v>18308</v>
      </c>
      <c r="B1745" t="s">
        <v>73</v>
      </c>
      <c r="C1745" t="s">
        <v>223</v>
      </c>
      <c r="D1745" t="s">
        <v>526</v>
      </c>
      <c r="E1745" t="s">
        <v>563</v>
      </c>
      <c r="F1745" t="s">
        <v>525</v>
      </c>
      <c r="G1745">
        <v>10</v>
      </c>
      <c r="H1745">
        <v>0</v>
      </c>
      <c r="I1745">
        <v>0</v>
      </c>
      <c r="J1745">
        <v>0</v>
      </c>
      <c r="K1745">
        <v>0</v>
      </c>
      <c r="L1745">
        <v>0</v>
      </c>
      <c r="M1745">
        <v>0</v>
      </c>
      <c r="N1745">
        <v>0</v>
      </c>
      <c r="O1745">
        <v>0</v>
      </c>
      <c r="P1745">
        <v>0</v>
      </c>
      <c r="Q1745">
        <v>0</v>
      </c>
    </row>
    <row r="1746" spans="1:17" x14ac:dyDescent="0.25">
      <c r="A1746" t="s">
        <v>22799</v>
      </c>
      <c r="B1746" t="s">
        <v>73</v>
      </c>
      <c r="C1746" t="s">
        <v>223</v>
      </c>
      <c r="D1746" t="s">
        <v>526</v>
      </c>
      <c r="E1746" t="s">
        <v>21471</v>
      </c>
      <c r="F1746" t="s">
        <v>396</v>
      </c>
      <c r="G1746">
        <v>0</v>
      </c>
      <c r="H1746">
        <v>25</v>
      </c>
      <c r="I1746">
        <v>2</v>
      </c>
      <c r="J1746">
        <v>20</v>
      </c>
      <c r="K1746">
        <v>2</v>
      </c>
      <c r="L1746">
        <v>1</v>
      </c>
      <c r="M1746">
        <v>0</v>
      </c>
      <c r="N1746">
        <v>0</v>
      </c>
      <c r="O1746">
        <v>0</v>
      </c>
      <c r="P1746">
        <v>0</v>
      </c>
      <c r="Q1746">
        <v>0</v>
      </c>
    </row>
    <row r="1747" spans="1:17" x14ac:dyDescent="0.25">
      <c r="A1747" t="s">
        <v>22800</v>
      </c>
      <c r="B1747" t="s">
        <v>72</v>
      </c>
      <c r="C1747" t="s">
        <v>92</v>
      </c>
      <c r="D1747" t="s">
        <v>526</v>
      </c>
      <c r="E1747" t="s">
        <v>21471</v>
      </c>
      <c r="F1747" t="s">
        <v>4238</v>
      </c>
      <c r="G1747">
        <v>0</v>
      </c>
      <c r="H1747">
        <v>0</v>
      </c>
      <c r="I1747">
        <v>0</v>
      </c>
      <c r="J1747">
        <v>0</v>
      </c>
      <c r="K1747">
        <v>0</v>
      </c>
      <c r="L1747">
        <v>0</v>
      </c>
      <c r="M1747">
        <v>32</v>
      </c>
      <c r="N1747">
        <v>0</v>
      </c>
      <c r="O1747">
        <v>0</v>
      </c>
      <c r="P1747">
        <v>0</v>
      </c>
      <c r="Q1747">
        <v>0</v>
      </c>
    </row>
    <row r="1748" spans="1:17" x14ac:dyDescent="0.25">
      <c r="A1748" t="s">
        <v>22801</v>
      </c>
      <c r="B1748" t="s">
        <v>72</v>
      </c>
      <c r="C1748" t="s">
        <v>92</v>
      </c>
      <c r="D1748" t="s">
        <v>526</v>
      </c>
      <c r="E1748" t="s">
        <v>21471</v>
      </c>
      <c r="F1748" t="s">
        <v>397</v>
      </c>
      <c r="G1748">
        <v>0</v>
      </c>
      <c r="H1748">
        <v>32</v>
      </c>
      <c r="I1748">
        <v>6</v>
      </c>
      <c r="J1748">
        <v>22</v>
      </c>
      <c r="K1748">
        <v>3</v>
      </c>
      <c r="L1748">
        <v>1</v>
      </c>
      <c r="M1748">
        <v>0</v>
      </c>
      <c r="N1748">
        <v>0</v>
      </c>
      <c r="O1748">
        <v>0</v>
      </c>
      <c r="P1748">
        <v>0</v>
      </c>
      <c r="Q1748">
        <v>0</v>
      </c>
    </row>
    <row r="1749" spans="1:17" x14ac:dyDescent="0.25">
      <c r="A1749" t="s">
        <v>22802</v>
      </c>
      <c r="B1749" t="s">
        <v>72</v>
      </c>
      <c r="C1749" t="s">
        <v>92</v>
      </c>
      <c r="D1749" t="s">
        <v>526</v>
      </c>
      <c r="E1749" t="s">
        <v>21471</v>
      </c>
      <c r="F1749" t="s">
        <v>398</v>
      </c>
      <c r="G1749">
        <v>0</v>
      </c>
      <c r="H1749">
        <v>32</v>
      </c>
      <c r="I1749">
        <v>6</v>
      </c>
      <c r="J1749">
        <v>22</v>
      </c>
      <c r="K1749">
        <v>3</v>
      </c>
      <c r="L1749">
        <v>1</v>
      </c>
      <c r="M1749">
        <v>0</v>
      </c>
      <c r="N1749">
        <v>0</v>
      </c>
      <c r="O1749">
        <v>0</v>
      </c>
      <c r="P1749">
        <v>0</v>
      </c>
      <c r="Q1749">
        <v>0</v>
      </c>
    </row>
    <row r="1750" spans="1:17" x14ac:dyDescent="0.25">
      <c r="A1750" t="s">
        <v>22803</v>
      </c>
      <c r="B1750" t="s">
        <v>72</v>
      </c>
      <c r="C1750" t="s">
        <v>92</v>
      </c>
      <c r="D1750" t="s">
        <v>526</v>
      </c>
      <c r="E1750" t="s">
        <v>21471</v>
      </c>
      <c r="F1750" t="s">
        <v>4242</v>
      </c>
      <c r="G1750">
        <v>0</v>
      </c>
      <c r="H1750">
        <v>0</v>
      </c>
      <c r="I1750">
        <v>0</v>
      </c>
      <c r="J1750">
        <v>0</v>
      </c>
      <c r="K1750">
        <v>0</v>
      </c>
      <c r="L1750">
        <v>0</v>
      </c>
      <c r="M1750">
        <v>32</v>
      </c>
      <c r="N1750">
        <v>0</v>
      </c>
      <c r="O1750">
        <v>0</v>
      </c>
      <c r="P1750">
        <v>0</v>
      </c>
      <c r="Q1750">
        <v>0</v>
      </c>
    </row>
    <row r="1751" spans="1:17" x14ac:dyDescent="0.25">
      <c r="A1751" t="s">
        <v>22804</v>
      </c>
      <c r="B1751" t="s">
        <v>72</v>
      </c>
      <c r="C1751" t="s">
        <v>92</v>
      </c>
      <c r="D1751" t="s">
        <v>526</v>
      </c>
      <c r="E1751" t="s">
        <v>21471</v>
      </c>
      <c r="F1751" t="s">
        <v>399</v>
      </c>
      <c r="G1751">
        <v>0</v>
      </c>
      <c r="H1751">
        <v>32</v>
      </c>
      <c r="I1751">
        <v>6</v>
      </c>
      <c r="J1751">
        <v>22</v>
      </c>
      <c r="K1751">
        <v>3</v>
      </c>
      <c r="L1751">
        <v>1</v>
      </c>
      <c r="M1751">
        <v>0</v>
      </c>
      <c r="N1751">
        <v>0</v>
      </c>
      <c r="O1751">
        <v>0</v>
      </c>
      <c r="P1751">
        <v>0</v>
      </c>
      <c r="Q1751">
        <v>0</v>
      </c>
    </row>
    <row r="1752" spans="1:17" x14ac:dyDescent="0.25">
      <c r="A1752" t="s">
        <v>22805</v>
      </c>
      <c r="B1752" t="s">
        <v>72</v>
      </c>
      <c r="C1752" t="s">
        <v>92</v>
      </c>
      <c r="D1752" t="s">
        <v>526</v>
      </c>
      <c r="E1752" t="s">
        <v>21471</v>
      </c>
      <c r="F1752" t="s">
        <v>4245</v>
      </c>
      <c r="G1752">
        <v>0</v>
      </c>
      <c r="H1752">
        <v>0</v>
      </c>
      <c r="I1752">
        <v>0</v>
      </c>
      <c r="J1752">
        <v>0</v>
      </c>
      <c r="K1752">
        <v>0</v>
      </c>
      <c r="L1752">
        <v>0</v>
      </c>
      <c r="M1752">
        <v>32</v>
      </c>
      <c r="N1752">
        <v>0</v>
      </c>
      <c r="O1752">
        <v>0</v>
      </c>
      <c r="P1752">
        <v>0</v>
      </c>
      <c r="Q1752">
        <v>0</v>
      </c>
    </row>
    <row r="1753" spans="1:17" x14ac:dyDescent="0.25">
      <c r="A1753" t="s">
        <v>22806</v>
      </c>
      <c r="B1753" t="s">
        <v>72</v>
      </c>
      <c r="C1753" t="s">
        <v>92</v>
      </c>
      <c r="D1753" t="s">
        <v>526</v>
      </c>
      <c r="E1753" t="s">
        <v>21471</v>
      </c>
      <c r="F1753" t="s">
        <v>394</v>
      </c>
      <c r="G1753">
        <v>0</v>
      </c>
      <c r="H1753">
        <v>0</v>
      </c>
      <c r="I1753">
        <v>0</v>
      </c>
      <c r="J1753">
        <v>0</v>
      </c>
      <c r="K1753">
        <v>0</v>
      </c>
      <c r="L1753">
        <v>0</v>
      </c>
      <c r="M1753">
        <v>0</v>
      </c>
      <c r="N1753">
        <v>21</v>
      </c>
      <c r="O1753">
        <v>20</v>
      </c>
      <c r="P1753">
        <v>1</v>
      </c>
      <c r="Q1753">
        <v>0</v>
      </c>
    </row>
    <row r="1754" spans="1:17" x14ac:dyDescent="0.25">
      <c r="A1754" t="s">
        <v>22807</v>
      </c>
      <c r="B1754" t="s">
        <v>72</v>
      </c>
      <c r="C1754" t="s">
        <v>92</v>
      </c>
      <c r="D1754" t="s">
        <v>526</v>
      </c>
      <c r="E1754" t="s">
        <v>21471</v>
      </c>
      <c r="F1754" t="s">
        <v>395</v>
      </c>
      <c r="G1754">
        <v>0</v>
      </c>
      <c r="H1754">
        <v>0</v>
      </c>
      <c r="I1754">
        <v>0</v>
      </c>
      <c r="J1754">
        <v>0</v>
      </c>
      <c r="K1754">
        <v>0</v>
      </c>
      <c r="L1754">
        <v>0</v>
      </c>
      <c r="M1754">
        <v>0</v>
      </c>
      <c r="N1754">
        <v>15</v>
      </c>
      <c r="O1754">
        <v>15</v>
      </c>
      <c r="P1754">
        <v>0</v>
      </c>
      <c r="Q1754">
        <v>0</v>
      </c>
    </row>
    <row r="1755" spans="1:17" x14ac:dyDescent="0.25">
      <c r="A1755" t="s">
        <v>22808</v>
      </c>
      <c r="B1755" t="s">
        <v>72</v>
      </c>
      <c r="C1755" t="s">
        <v>92</v>
      </c>
      <c r="D1755" t="s">
        <v>526</v>
      </c>
      <c r="E1755" t="s">
        <v>21471</v>
      </c>
      <c r="F1755" t="s">
        <v>525</v>
      </c>
      <c r="G1755">
        <v>32</v>
      </c>
      <c r="H1755">
        <v>0</v>
      </c>
      <c r="I1755">
        <v>0</v>
      </c>
      <c r="J1755">
        <v>0</v>
      </c>
      <c r="K1755">
        <v>0</v>
      </c>
      <c r="L1755">
        <v>0</v>
      </c>
      <c r="M1755">
        <v>0</v>
      </c>
      <c r="N1755">
        <v>0</v>
      </c>
      <c r="O1755">
        <v>0</v>
      </c>
      <c r="P1755">
        <v>0</v>
      </c>
      <c r="Q1755">
        <v>0</v>
      </c>
    </row>
    <row r="1756" spans="1:17" x14ac:dyDescent="0.25">
      <c r="A1756" t="s">
        <v>15238</v>
      </c>
      <c r="B1756" t="s">
        <v>72</v>
      </c>
      <c r="C1756" t="s">
        <v>92</v>
      </c>
      <c r="D1756" t="s">
        <v>527</v>
      </c>
      <c r="E1756" t="s">
        <v>563</v>
      </c>
      <c r="F1756" t="s">
        <v>528</v>
      </c>
      <c r="G1756">
        <v>0</v>
      </c>
      <c r="H1756">
        <v>0</v>
      </c>
      <c r="I1756">
        <v>0</v>
      </c>
      <c r="J1756">
        <v>0</v>
      </c>
      <c r="K1756">
        <v>0</v>
      </c>
      <c r="L1756">
        <v>0</v>
      </c>
      <c r="M1756">
        <v>0</v>
      </c>
      <c r="N1756">
        <v>1</v>
      </c>
      <c r="O1756">
        <v>1</v>
      </c>
      <c r="P1756">
        <v>0</v>
      </c>
      <c r="Q1756">
        <v>0</v>
      </c>
    </row>
    <row r="1757" spans="1:17" x14ac:dyDescent="0.25">
      <c r="A1757" t="s">
        <v>15239</v>
      </c>
      <c r="B1757" t="s">
        <v>72</v>
      </c>
      <c r="C1757" t="s">
        <v>92</v>
      </c>
      <c r="D1757" t="s">
        <v>527</v>
      </c>
      <c r="E1757" t="s">
        <v>563</v>
      </c>
      <c r="F1757" t="s">
        <v>525</v>
      </c>
      <c r="G1757">
        <v>1</v>
      </c>
      <c r="H1757">
        <v>0</v>
      </c>
      <c r="I1757">
        <v>0</v>
      </c>
      <c r="J1757">
        <v>0</v>
      </c>
      <c r="K1757">
        <v>0</v>
      </c>
      <c r="L1757">
        <v>0</v>
      </c>
      <c r="M1757">
        <v>0</v>
      </c>
      <c r="N1757">
        <v>0</v>
      </c>
      <c r="O1757">
        <v>0</v>
      </c>
      <c r="P1757">
        <v>0</v>
      </c>
      <c r="Q1757">
        <v>0</v>
      </c>
    </row>
    <row r="1758" spans="1:17" x14ac:dyDescent="0.25">
      <c r="A1758" t="s">
        <v>15240</v>
      </c>
      <c r="B1758" t="s">
        <v>72</v>
      </c>
      <c r="C1758" t="s">
        <v>92</v>
      </c>
      <c r="D1758" t="s">
        <v>12971</v>
      </c>
      <c r="E1758" t="s">
        <v>563</v>
      </c>
      <c r="F1758" t="s">
        <v>525</v>
      </c>
      <c r="G1758">
        <v>3</v>
      </c>
      <c r="H1758">
        <v>0</v>
      </c>
      <c r="I1758">
        <v>0</v>
      </c>
      <c r="J1758">
        <v>0</v>
      </c>
      <c r="K1758">
        <v>0</v>
      </c>
      <c r="L1758">
        <v>0</v>
      </c>
      <c r="M1758">
        <v>0</v>
      </c>
      <c r="N1758">
        <v>0</v>
      </c>
      <c r="O1758">
        <v>0</v>
      </c>
      <c r="P1758">
        <v>0</v>
      </c>
      <c r="Q1758">
        <v>0</v>
      </c>
    </row>
    <row r="1759" spans="1:17" x14ac:dyDescent="0.25">
      <c r="A1759" t="s">
        <v>22809</v>
      </c>
      <c r="B1759" t="s">
        <v>72</v>
      </c>
      <c r="C1759" t="s">
        <v>92</v>
      </c>
      <c r="D1759" t="s">
        <v>12971</v>
      </c>
      <c r="E1759" t="s">
        <v>21471</v>
      </c>
      <c r="F1759" t="s">
        <v>525</v>
      </c>
      <c r="G1759">
        <v>3</v>
      </c>
      <c r="H1759">
        <v>0</v>
      </c>
      <c r="I1759">
        <v>0</v>
      </c>
      <c r="J1759">
        <v>0</v>
      </c>
      <c r="K1759">
        <v>0</v>
      </c>
      <c r="L1759">
        <v>0</v>
      </c>
      <c r="M1759">
        <v>0</v>
      </c>
      <c r="N1759">
        <v>0</v>
      </c>
      <c r="O1759">
        <v>0</v>
      </c>
      <c r="P1759">
        <v>0</v>
      </c>
      <c r="Q1759">
        <v>0</v>
      </c>
    </row>
    <row r="1760" spans="1:17" x14ac:dyDescent="0.25">
      <c r="A1760" t="s">
        <v>15241</v>
      </c>
      <c r="B1760" t="s">
        <v>72</v>
      </c>
      <c r="C1760" t="s">
        <v>93</v>
      </c>
      <c r="D1760" t="s">
        <v>529</v>
      </c>
      <c r="E1760" t="s">
        <v>563</v>
      </c>
      <c r="F1760" t="s">
        <v>525</v>
      </c>
      <c r="G1760">
        <v>3</v>
      </c>
      <c r="H1760">
        <v>0</v>
      </c>
      <c r="I1760">
        <v>0</v>
      </c>
      <c r="J1760">
        <v>0</v>
      </c>
      <c r="K1760">
        <v>0</v>
      </c>
      <c r="L1760">
        <v>0</v>
      </c>
      <c r="M1760">
        <v>0</v>
      </c>
      <c r="N1760">
        <v>0</v>
      </c>
      <c r="O1760">
        <v>0</v>
      </c>
      <c r="P1760">
        <v>0</v>
      </c>
      <c r="Q1760">
        <v>0</v>
      </c>
    </row>
    <row r="1761" spans="1:17" x14ac:dyDescent="0.25">
      <c r="A1761" t="s">
        <v>22810</v>
      </c>
      <c r="B1761" t="s">
        <v>72</v>
      </c>
      <c r="C1761" t="s">
        <v>93</v>
      </c>
      <c r="D1761" t="s">
        <v>529</v>
      </c>
      <c r="E1761" t="s">
        <v>21471</v>
      </c>
      <c r="F1761" t="s">
        <v>525</v>
      </c>
      <c r="G1761">
        <v>1</v>
      </c>
      <c r="H1761">
        <v>0</v>
      </c>
      <c r="I1761">
        <v>0</v>
      </c>
      <c r="J1761">
        <v>0</v>
      </c>
      <c r="K1761">
        <v>0</v>
      </c>
      <c r="L1761">
        <v>0</v>
      </c>
      <c r="M1761">
        <v>0</v>
      </c>
      <c r="N1761">
        <v>0</v>
      </c>
      <c r="O1761">
        <v>0</v>
      </c>
      <c r="P1761">
        <v>0</v>
      </c>
      <c r="Q1761">
        <v>0</v>
      </c>
    </row>
    <row r="1762" spans="1:17" x14ac:dyDescent="0.25">
      <c r="A1762" t="s">
        <v>15242</v>
      </c>
      <c r="B1762" t="s">
        <v>72</v>
      </c>
      <c r="C1762" t="s">
        <v>93</v>
      </c>
      <c r="D1762" t="s">
        <v>526</v>
      </c>
      <c r="E1762" t="s">
        <v>563</v>
      </c>
      <c r="F1762" t="s">
        <v>396</v>
      </c>
      <c r="G1762">
        <v>0</v>
      </c>
      <c r="H1762">
        <v>28</v>
      </c>
      <c r="I1762">
        <v>4</v>
      </c>
      <c r="J1762">
        <v>22</v>
      </c>
      <c r="K1762">
        <v>0</v>
      </c>
      <c r="L1762">
        <v>2</v>
      </c>
      <c r="M1762">
        <v>0</v>
      </c>
      <c r="N1762">
        <v>0</v>
      </c>
      <c r="O1762">
        <v>0</v>
      </c>
      <c r="P1762">
        <v>0</v>
      </c>
      <c r="Q1762">
        <v>0</v>
      </c>
    </row>
    <row r="1763" spans="1:17" x14ac:dyDescent="0.25">
      <c r="A1763" t="s">
        <v>15243</v>
      </c>
      <c r="B1763" t="s">
        <v>72</v>
      </c>
      <c r="C1763" t="s">
        <v>93</v>
      </c>
      <c r="D1763" t="s">
        <v>526</v>
      </c>
      <c r="E1763" t="s">
        <v>563</v>
      </c>
      <c r="F1763" t="s">
        <v>4236</v>
      </c>
      <c r="G1763">
        <v>0</v>
      </c>
      <c r="H1763">
        <v>28</v>
      </c>
      <c r="I1763">
        <v>3</v>
      </c>
      <c r="J1763">
        <v>22</v>
      </c>
      <c r="K1763">
        <v>1</v>
      </c>
      <c r="L1763">
        <v>2</v>
      </c>
      <c r="M1763">
        <v>0</v>
      </c>
      <c r="N1763">
        <v>0</v>
      </c>
      <c r="O1763">
        <v>0</v>
      </c>
      <c r="P1763">
        <v>0</v>
      </c>
      <c r="Q1763">
        <v>0</v>
      </c>
    </row>
    <row r="1764" spans="1:17" x14ac:dyDescent="0.25">
      <c r="A1764" t="s">
        <v>15244</v>
      </c>
      <c r="B1764" t="s">
        <v>72</v>
      </c>
      <c r="C1764" t="s">
        <v>93</v>
      </c>
      <c r="D1764" t="s">
        <v>526</v>
      </c>
      <c r="E1764" t="s">
        <v>563</v>
      </c>
      <c r="F1764" t="s">
        <v>4238</v>
      </c>
      <c r="G1764">
        <v>0</v>
      </c>
      <c r="H1764">
        <v>0</v>
      </c>
      <c r="I1764">
        <v>0</v>
      </c>
      <c r="J1764">
        <v>0</v>
      </c>
      <c r="K1764">
        <v>0</v>
      </c>
      <c r="L1764">
        <v>0</v>
      </c>
      <c r="M1764">
        <v>28</v>
      </c>
      <c r="N1764">
        <v>0</v>
      </c>
      <c r="O1764">
        <v>0</v>
      </c>
      <c r="P1764">
        <v>0</v>
      </c>
      <c r="Q1764">
        <v>0</v>
      </c>
    </row>
    <row r="1765" spans="1:17" x14ac:dyDescent="0.25">
      <c r="A1765" t="s">
        <v>15245</v>
      </c>
      <c r="B1765" t="s">
        <v>72</v>
      </c>
      <c r="C1765" t="s">
        <v>93</v>
      </c>
      <c r="D1765" t="s">
        <v>526</v>
      </c>
      <c r="E1765" t="s">
        <v>563</v>
      </c>
      <c r="F1765" t="s">
        <v>397</v>
      </c>
      <c r="G1765">
        <v>0</v>
      </c>
      <c r="H1765">
        <v>28</v>
      </c>
      <c r="I1765">
        <v>3</v>
      </c>
      <c r="J1765">
        <v>22</v>
      </c>
      <c r="K1765">
        <v>1</v>
      </c>
      <c r="L1765">
        <v>2</v>
      </c>
      <c r="M1765">
        <v>0</v>
      </c>
      <c r="N1765">
        <v>0</v>
      </c>
      <c r="O1765">
        <v>0</v>
      </c>
      <c r="P1765">
        <v>0</v>
      </c>
      <c r="Q1765">
        <v>0</v>
      </c>
    </row>
    <row r="1766" spans="1:17" x14ac:dyDescent="0.25">
      <c r="A1766" t="s">
        <v>15246</v>
      </c>
      <c r="B1766" t="s">
        <v>72</v>
      </c>
      <c r="C1766" t="s">
        <v>93</v>
      </c>
      <c r="D1766" t="s">
        <v>526</v>
      </c>
      <c r="E1766" t="s">
        <v>563</v>
      </c>
      <c r="F1766" t="s">
        <v>398</v>
      </c>
      <c r="G1766">
        <v>0</v>
      </c>
      <c r="H1766">
        <v>28</v>
      </c>
      <c r="I1766">
        <v>3</v>
      </c>
      <c r="J1766">
        <v>22</v>
      </c>
      <c r="K1766">
        <v>1</v>
      </c>
      <c r="L1766">
        <v>2</v>
      </c>
      <c r="M1766">
        <v>0</v>
      </c>
      <c r="N1766">
        <v>0</v>
      </c>
      <c r="O1766">
        <v>0</v>
      </c>
      <c r="P1766">
        <v>0</v>
      </c>
      <c r="Q1766">
        <v>0</v>
      </c>
    </row>
    <row r="1767" spans="1:17" x14ac:dyDescent="0.25">
      <c r="A1767" t="s">
        <v>15247</v>
      </c>
      <c r="B1767" t="s">
        <v>72</v>
      </c>
      <c r="C1767" t="s">
        <v>93</v>
      </c>
      <c r="D1767" t="s">
        <v>526</v>
      </c>
      <c r="E1767" t="s">
        <v>563</v>
      </c>
      <c r="F1767" t="s">
        <v>4242</v>
      </c>
      <c r="G1767">
        <v>0</v>
      </c>
      <c r="H1767">
        <v>0</v>
      </c>
      <c r="I1767">
        <v>0</v>
      </c>
      <c r="J1767">
        <v>0</v>
      </c>
      <c r="K1767">
        <v>0</v>
      </c>
      <c r="L1767">
        <v>0</v>
      </c>
      <c r="M1767">
        <v>28</v>
      </c>
      <c r="N1767">
        <v>0</v>
      </c>
      <c r="O1767">
        <v>0</v>
      </c>
      <c r="P1767">
        <v>0</v>
      </c>
      <c r="Q1767">
        <v>0</v>
      </c>
    </row>
    <row r="1768" spans="1:17" x14ac:dyDescent="0.25">
      <c r="A1768" t="s">
        <v>15248</v>
      </c>
      <c r="B1768" t="s">
        <v>72</v>
      </c>
      <c r="C1768" t="s">
        <v>93</v>
      </c>
      <c r="D1768" t="s">
        <v>526</v>
      </c>
      <c r="E1768" t="s">
        <v>563</v>
      </c>
      <c r="F1768" t="s">
        <v>399</v>
      </c>
      <c r="G1768">
        <v>0</v>
      </c>
      <c r="H1768">
        <v>28</v>
      </c>
      <c r="I1768">
        <v>3</v>
      </c>
      <c r="J1768">
        <v>22</v>
      </c>
      <c r="K1768">
        <v>1</v>
      </c>
      <c r="L1768">
        <v>2</v>
      </c>
      <c r="M1768">
        <v>0</v>
      </c>
      <c r="N1768">
        <v>0</v>
      </c>
      <c r="O1768">
        <v>0</v>
      </c>
      <c r="P1768">
        <v>0</v>
      </c>
      <c r="Q1768">
        <v>0</v>
      </c>
    </row>
    <row r="1769" spans="1:17" x14ac:dyDescent="0.25">
      <c r="A1769" t="s">
        <v>15249</v>
      </c>
      <c r="B1769" t="s">
        <v>72</v>
      </c>
      <c r="C1769" t="s">
        <v>93</v>
      </c>
      <c r="D1769" t="s">
        <v>526</v>
      </c>
      <c r="E1769" t="s">
        <v>563</v>
      </c>
      <c r="F1769" t="s">
        <v>4245</v>
      </c>
      <c r="G1769">
        <v>0</v>
      </c>
      <c r="H1769">
        <v>0</v>
      </c>
      <c r="I1769">
        <v>0</v>
      </c>
      <c r="J1769">
        <v>0</v>
      </c>
      <c r="K1769">
        <v>0</v>
      </c>
      <c r="L1769">
        <v>0</v>
      </c>
      <c r="M1769">
        <v>28</v>
      </c>
      <c r="N1769">
        <v>0</v>
      </c>
      <c r="O1769">
        <v>0</v>
      </c>
      <c r="P1769">
        <v>0</v>
      </c>
      <c r="Q1769">
        <v>0</v>
      </c>
    </row>
    <row r="1770" spans="1:17" x14ac:dyDescent="0.25">
      <c r="A1770" t="s">
        <v>15250</v>
      </c>
      <c r="B1770" t="s">
        <v>72</v>
      </c>
      <c r="C1770" t="s">
        <v>93</v>
      </c>
      <c r="D1770" t="s">
        <v>526</v>
      </c>
      <c r="E1770" t="s">
        <v>563</v>
      </c>
      <c r="F1770" t="s">
        <v>394</v>
      </c>
      <c r="G1770">
        <v>0</v>
      </c>
      <c r="H1770">
        <v>0</v>
      </c>
      <c r="I1770">
        <v>0</v>
      </c>
      <c r="J1770">
        <v>0</v>
      </c>
      <c r="K1770">
        <v>0</v>
      </c>
      <c r="L1770">
        <v>0</v>
      </c>
      <c r="M1770">
        <v>0</v>
      </c>
      <c r="N1770">
        <v>24</v>
      </c>
      <c r="O1770">
        <v>22</v>
      </c>
      <c r="P1770">
        <v>2</v>
      </c>
      <c r="Q1770">
        <v>0</v>
      </c>
    </row>
    <row r="1771" spans="1:17" x14ac:dyDescent="0.25">
      <c r="A1771" t="s">
        <v>15251</v>
      </c>
      <c r="B1771" t="s">
        <v>72</v>
      </c>
      <c r="C1771" t="s">
        <v>93</v>
      </c>
      <c r="D1771" t="s">
        <v>526</v>
      </c>
      <c r="E1771" t="s">
        <v>563</v>
      </c>
      <c r="F1771" t="s">
        <v>395</v>
      </c>
      <c r="G1771">
        <v>0</v>
      </c>
      <c r="H1771">
        <v>0</v>
      </c>
      <c r="I1771">
        <v>0</v>
      </c>
      <c r="J1771">
        <v>0</v>
      </c>
      <c r="K1771">
        <v>0</v>
      </c>
      <c r="L1771">
        <v>0</v>
      </c>
      <c r="M1771">
        <v>0</v>
      </c>
      <c r="N1771">
        <v>21</v>
      </c>
      <c r="O1771">
        <v>20</v>
      </c>
      <c r="P1771">
        <v>1</v>
      </c>
      <c r="Q1771">
        <v>0</v>
      </c>
    </row>
    <row r="1772" spans="1:17" x14ac:dyDescent="0.25">
      <c r="A1772" t="s">
        <v>15252</v>
      </c>
      <c r="B1772" t="s">
        <v>72</v>
      </c>
      <c r="C1772" t="s">
        <v>93</v>
      </c>
      <c r="D1772" t="s">
        <v>526</v>
      </c>
      <c r="E1772" t="s">
        <v>563</v>
      </c>
      <c r="F1772" t="s">
        <v>525</v>
      </c>
      <c r="G1772">
        <v>28</v>
      </c>
      <c r="H1772">
        <v>0</v>
      </c>
      <c r="I1772">
        <v>0</v>
      </c>
      <c r="J1772">
        <v>0</v>
      </c>
      <c r="K1772">
        <v>0</v>
      </c>
      <c r="L1772">
        <v>0</v>
      </c>
      <c r="M1772">
        <v>0</v>
      </c>
      <c r="N1772">
        <v>0</v>
      </c>
      <c r="O1772">
        <v>0</v>
      </c>
      <c r="P1772">
        <v>0</v>
      </c>
      <c r="Q1772">
        <v>0</v>
      </c>
    </row>
    <row r="1773" spans="1:17" x14ac:dyDescent="0.25">
      <c r="A1773" t="s">
        <v>22811</v>
      </c>
      <c r="B1773" t="s">
        <v>72</v>
      </c>
      <c r="C1773" t="s">
        <v>93</v>
      </c>
      <c r="D1773" t="s">
        <v>526</v>
      </c>
      <c r="E1773" t="s">
        <v>21471</v>
      </c>
      <c r="F1773" t="s">
        <v>396</v>
      </c>
      <c r="G1773">
        <v>0</v>
      </c>
      <c r="H1773">
        <v>18</v>
      </c>
      <c r="I1773">
        <v>2</v>
      </c>
      <c r="J1773">
        <v>15</v>
      </c>
      <c r="K1773">
        <v>1</v>
      </c>
      <c r="L1773">
        <v>0</v>
      </c>
      <c r="M1773">
        <v>0</v>
      </c>
      <c r="N1773">
        <v>0</v>
      </c>
      <c r="O1773">
        <v>0</v>
      </c>
      <c r="P1773">
        <v>0</v>
      </c>
      <c r="Q1773">
        <v>0</v>
      </c>
    </row>
    <row r="1774" spans="1:17" x14ac:dyDescent="0.25">
      <c r="A1774" t="s">
        <v>22812</v>
      </c>
      <c r="B1774" t="s">
        <v>72</v>
      </c>
      <c r="C1774" t="s">
        <v>93</v>
      </c>
      <c r="D1774" t="s">
        <v>526</v>
      </c>
      <c r="E1774" t="s">
        <v>21471</v>
      </c>
      <c r="F1774" t="s">
        <v>4236</v>
      </c>
      <c r="G1774">
        <v>0</v>
      </c>
      <c r="H1774">
        <v>18</v>
      </c>
      <c r="I1774">
        <v>2</v>
      </c>
      <c r="J1774">
        <v>15</v>
      </c>
      <c r="K1774">
        <v>1</v>
      </c>
      <c r="L1774">
        <v>0</v>
      </c>
      <c r="M1774">
        <v>0</v>
      </c>
      <c r="N1774">
        <v>0</v>
      </c>
      <c r="O1774">
        <v>0</v>
      </c>
      <c r="P1774">
        <v>0</v>
      </c>
      <c r="Q1774">
        <v>0</v>
      </c>
    </row>
    <row r="1775" spans="1:17" x14ac:dyDescent="0.25">
      <c r="A1775" t="s">
        <v>22813</v>
      </c>
      <c r="B1775" t="s">
        <v>72</v>
      </c>
      <c r="C1775" t="s">
        <v>93</v>
      </c>
      <c r="D1775" t="s">
        <v>526</v>
      </c>
      <c r="E1775" t="s">
        <v>21471</v>
      </c>
      <c r="F1775" t="s">
        <v>4238</v>
      </c>
      <c r="G1775">
        <v>0</v>
      </c>
      <c r="H1775">
        <v>0</v>
      </c>
      <c r="I1775">
        <v>0</v>
      </c>
      <c r="J1775">
        <v>0</v>
      </c>
      <c r="K1775">
        <v>0</v>
      </c>
      <c r="L1775">
        <v>0</v>
      </c>
      <c r="M1775">
        <v>18</v>
      </c>
      <c r="N1775">
        <v>0</v>
      </c>
      <c r="O1775">
        <v>0</v>
      </c>
      <c r="P1775">
        <v>0</v>
      </c>
      <c r="Q1775">
        <v>0</v>
      </c>
    </row>
    <row r="1776" spans="1:17" x14ac:dyDescent="0.25">
      <c r="A1776" t="s">
        <v>16173</v>
      </c>
      <c r="B1776" t="s">
        <v>72</v>
      </c>
      <c r="C1776" t="s">
        <v>154</v>
      </c>
      <c r="D1776" t="s">
        <v>526</v>
      </c>
      <c r="E1776" t="s">
        <v>563</v>
      </c>
      <c r="F1776" t="s">
        <v>4236</v>
      </c>
      <c r="G1776">
        <v>0</v>
      </c>
      <c r="H1776">
        <v>32</v>
      </c>
      <c r="I1776">
        <v>1</v>
      </c>
      <c r="J1776">
        <v>26</v>
      </c>
      <c r="K1776">
        <v>1</v>
      </c>
      <c r="L1776">
        <v>4</v>
      </c>
      <c r="M1776">
        <v>0</v>
      </c>
      <c r="N1776">
        <v>0</v>
      </c>
      <c r="O1776">
        <v>0</v>
      </c>
      <c r="P1776">
        <v>0</v>
      </c>
      <c r="Q1776">
        <v>0</v>
      </c>
    </row>
    <row r="1777" spans="1:17" x14ac:dyDescent="0.25">
      <c r="A1777" t="s">
        <v>16174</v>
      </c>
      <c r="B1777" t="s">
        <v>72</v>
      </c>
      <c r="C1777" t="s">
        <v>154</v>
      </c>
      <c r="D1777" t="s">
        <v>526</v>
      </c>
      <c r="E1777" t="s">
        <v>563</v>
      </c>
      <c r="F1777" t="s">
        <v>4238</v>
      </c>
      <c r="G1777">
        <v>0</v>
      </c>
      <c r="H1777">
        <v>0</v>
      </c>
      <c r="I1777">
        <v>0</v>
      </c>
      <c r="J1777">
        <v>0</v>
      </c>
      <c r="K1777">
        <v>0</v>
      </c>
      <c r="L1777">
        <v>0</v>
      </c>
      <c r="M1777">
        <v>32</v>
      </c>
      <c r="N1777">
        <v>0</v>
      </c>
      <c r="O1777">
        <v>0</v>
      </c>
      <c r="P1777">
        <v>0</v>
      </c>
      <c r="Q1777">
        <v>0</v>
      </c>
    </row>
    <row r="1778" spans="1:17" x14ac:dyDescent="0.25">
      <c r="A1778" t="s">
        <v>16175</v>
      </c>
      <c r="B1778" t="s">
        <v>72</v>
      </c>
      <c r="C1778" t="s">
        <v>154</v>
      </c>
      <c r="D1778" t="s">
        <v>526</v>
      </c>
      <c r="E1778" t="s">
        <v>563</v>
      </c>
      <c r="F1778" t="s">
        <v>397</v>
      </c>
      <c r="G1778">
        <v>0</v>
      </c>
      <c r="H1778">
        <v>32</v>
      </c>
      <c r="I1778">
        <v>1</v>
      </c>
      <c r="J1778">
        <v>26</v>
      </c>
      <c r="K1778">
        <v>1</v>
      </c>
      <c r="L1778">
        <v>4</v>
      </c>
      <c r="M1778">
        <v>0</v>
      </c>
      <c r="N1778">
        <v>0</v>
      </c>
      <c r="O1778">
        <v>0</v>
      </c>
      <c r="P1778">
        <v>0</v>
      </c>
      <c r="Q1778">
        <v>0</v>
      </c>
    </row>
    <row r="1779" spans="1:17" x14ac:dyDescent="0.25">
      <c r="A1779" t="s">
        <v>16176</v>
      </c>
      <c r="B1779" t="s">
        <v>72</v>
      </c>
      <c r="C1779" t="s">
        <v>154</v>
      </c>
      <c r="D1779" t="s">
        <v>526</v>
      </c>
      <c r="E1779" t="s">
        <v>563</v>
      </c>
      <c r="F1779" t="s">
        <v>398</v>
      </c>
      <c r="G1779">
        <v>0</v>
      </c>
      <c r="H1779">
        <v>32</v>
      </c>
      <c r="I1779">
        <v>1</v>
      </c>
      <c r="J1779">
        <v>26</v>
      </c>
      <c r="K1779">
        <v>1</v>
      </c>
      <c r="L1779">
        <v>4</v>
      </c>
      <c r="M1779">
        <v>0</v>
      </c>
      <c r="N1779">
        <v>0</v>
      </c>
      <c r="O1779">
        <v>0</v>
      </c>
      <c r="P1779">
        <v>0</v>
      </c>
      <c r="Q1779">
        <v>0</v>
      </c>
    </row>
    <row r="1780" spans="1:17" x14ac:dyDescent="0.25">
      <c r="A1780" t="s">
        <v>14727</v>
      </c>
      <c r="B1780" t="s">
        <v>72</v>
      </c>
      <c r="C1780" t="s">
        <v>154</v>
      </c>
      <c r="D1780" t="s">
        <v>526</v>
      </c>
      <c r="E1780" t="s">
        <v>563</v>
      </c>
      <c r="F1780" t="s">
        <v>4242</v>
      </c>
      <c r="G1780">
        <v>0</v>
      </c>
      <c r="H1780">
        <v>0</v>
      </c>
      <c r="I1780">
        <v>0</v>
      </c>
      <c r="J1780">
        <v>0</v>
      </c>
      <c r="K1780">
        <v>0</v>
      </c>
      <c r="L1780">
        <v>0</v>
      </c>
      <c r="M1780">
        <v>32</v>
      </c>
      <c r="N1780">
        <v>0</v>
      </c>
      <c r="O1780">
        <v>0</v>
      </c>
      <c r="P1780">
        <v>0</v>
      </c>
      <c r="Q1780">
        <v>0</v>
      </c>
    </row>
    <row r="1781" spans="1:17" x14ac:dyDescent="0.25">
      <c r="A1781" t="s">
        <v>14728</v>
      </c>
      <c r="B1781" t="s">
        <v>72</v>
      </c>
      <c r="C1781" t="s">
        <v>154</v>
      </c>
      <c r="D1781" t="s">
        <v>526</v>
      </c>
      <c r="E1781" t="s">
        <v>563</v>
      </c>
      <c r="F1781" t="s">
        <v>399</v>
      </c>
      <c r="G1781">
        <v>0</v>
      </c>
      <c r="H1781">
        <v>32</v>
      </c>
      <c r="I1781">
        <v>1</v>
      </c>
      <c r="J1781">
        <v>26</v>
      </c>
      <c r="K1781">
        <v>1</v>
      </c>
      <c r="L1781">
        <v>4</v>
      </c>
      <c r="M1781">
        <v>0</v>
      </c>
      <c r="N1781">
        <v>0</v>
      </c>
      <c r="O1781">
        <v>0</v>
      </c>
      <c r="P1781">
        <v>0</v>
      </c>
      <c r="Q1781">
        <v>0</v>
      </c>
    </row>
    <row r="1782" spans="1:17" x14ac:dyDescent="0.25">
      <c r="A1782" t="s">
        <v>14729</v>
      </c>
      <c r="B1782" t="s">
        <v>72</v>
      </c>
      <c r="C1782" t="s">
        <v>154</v>
      </c>
      <c r="D1782" t="s">
        <v>526</v>
      </c>
      <c r="E1782" t="s">
        <v>563</v>
      </c>
      <c r="F1782" t="s">
        <v>4245</v>
      </c>
      <c r="G1782">
        <v>0</v>
      </c>
      <c r="H1782">
        <v>0</v>
      </c>
      <c r="I1782">
        <v>0</v>
      </c>
      <c r="J1782">
        <v>0</v>
      </c>
      <c r="K1782">
        <v>0</v>
      </c>
      <c r="L1782">
        <v>0</v>
      </c>
      <c r="M1782">
        <v>32</v>
      </c>
      <c r="N1782">
        <v>0</v>
      </c>
      <c r="O1782">
        <v>0</v>
      </c>
      <c r="P1782">
        <v>0</v>
      </c>
      <c r="Q1782">
        <v>0</v>
      </c>
    </row>
    <row r="1783" spans="1:17" x14ac:dyDescent="0.25">
      <c r="A1783" t="s">
        <v>14730</v>
      </c>
      <c r="B1783" t="s">
        <v>72</v>
      </c>
      <c r="C1783" t="s">
        <v>154</v>
      </c>
      <c r="D1783" t="s">
        <v>526</v>
      </c>
      <c r="E1783" t="s">
        <v>563</v>
      </c>
      <c r="F1783" t="s">
        <v>394</v>
      </c>
      <c r="G1783">
        <v>0</v>
      </c>
      <c r="H1783">
        <v>0</v>
      </c>
      <c r="I1783">
        <v>0</v>
      </c>
      <c r="J1783">
        <v>0</v>
      </c>
      <c r="K1783">
        <v>0</v>
      </c>
      <c r="L1783">
        <v>0</v>
      </c>
      <c r="M1783">
        <v>0</v>
      </c>
      <c r="N1783">
        <v>28</v>
      </c>
      <c r="O1783">
        <v>24</v>
      </c>
      <c r="P1783">
        <v>4</v>
      </c>
      <c r="Q1783">
        <v>0</v>
      </c>
    </row>
    <row r="1784" spans="1:17" x14ac:dyDescent="0.25">
      <c r="A1784" t="s">
        <v>14897</v>
      </c>
      <c r="B1784" t="s">
        <v>72</v>
      </c>
      <c r="C1784" t="s">
        <v>154</v>
      </c>
      <c r="D1784" t="s">
        <v>526</v>
      </c>
      <c r="E1784" t="s">
        <v>563</v>
      </c>
      <c r="F1784" t="s">
        <v>395</v>
      </c>
      <c r="G1784">
        <v>0</v>
      </c>
      <c r="H1784">
        <v>0</v>
      </c>
      <c r="I1784">
        <v>0</v>
      </c>
      <c r="J1784">
        <v>0</v>
      </c>
      <c r="K1784">
        <v>0</v>
      </c>
      <c r="L1784">
        <v>0</v>
      </c>
      <c r="M1784">
        <v>0</v>
      </c>
      <c r="N1784">
        <v>25</v>
      </c>
      <c r="O1784">
        <v>22</v>
      </c>
      <c r="P1784">
        <v>3</v>
      </c>
      <c r="Q1784">
        <v>0</v>
      </c>
    </row>
    <row r="1785" spans="1:17" x14ac:dyDescent="0.25">
      <c r="A1785" t="s">
        <v>14898</v>
      </c>
      <c r="B1785" t="s">
        <v>72</v>
      </c>
      <c r="C1785" t="s">
        <v>154</v>
      </c>
      <c r="D1785" t="s">
        <v>526</v>
      </c>
      <c r="E1785" t="s">
        <v>563</v>
      </c>
      <c r="F1785" t="s">
        <v>525</v>
      </c>
      <c r="G1785">
        <v>32</v>
      </c>
      <c r="H1785">
        <v>0</v>
      </c>
      <c r="I1785">
        <v>0</v>
      </c>
      <c r="J1785">
        <v>0</v>
      </c>
      <c r="K1785">
        <v>0</v>
      </c>
      <c r="L1785">
        <v>0</v>
      </c>
      <c r="M1785">
        <v>0</v>
      </c>
      <c r="N1785">
        <v>0</v>
      </c>
      <c r="O1785">
        <v>0</v>
      </c>
      <c r="P1785">
        <v>0</v>
      </c>
      <c r="Q1785">
        <v>0</v>
      </c>
    </row>
    <row r="1786" spans="1:17" x14ac:dyDescent="0.25">
      <c r="A1786" t="s">
        <v>22814</v>
      </c>
      <c r="B1786" t="s">
        <v>72</v>
      </c>
      <c r="C1786" t="s">
        <v>154</v>
      </c>
      <c r="D1786" t="s">
        <v>526</v>
      </c>
      <c r="E1786" t="s">
        <v>21471</v>
      </c>
      <c r="F1786" t="s">
        <v>396</v>
      </c>
      <c r="G1786">
        <v>0</v>
      </c>
      <c r="H1786">
        <v>34</v>
      </c>
      <c r="I1786">
        <v>3</v>
      </c>
      <c r="J1786">
        <v>26</v>
      </c>
      <c r="K1786">
        <v>4</v>
      </c>
      <c r="L1786">
        <v>1</v>
      </c>
      <c r="M1786">
        <v>0</v>
      </c>
      <c r="N1786">
        <v>0</v>
      </c>
      <c r="O1786">
        <v>0</v>
      </c>
      <c r="P1786">
        <v>0</v>
      </c>
      <c r="Q1786">
        <v>0</v>
      </c>
    </row>
    <row r="1787" spans="1:17" x14ac:dyDescent="0.25">
      <c r="A1787" t="s">
        <v>22815</v>
      </c>
      <c r="B1787" t="s">
        <v>72</v>
      </c>
      <c r="C1787" t="s">
        <v>154</v>
      </c>
      <c r="D1787" t="s">
        <v>526</v>
      </c>
      <c r="E1787" t="s">
        <v>21471</v>
      </c>
      <c r="F1787" t="s">
        <v>4236</v>
      </c>
      <c r="G1787">
        <v>0</v>
      </c>
      <c r="H1787">
        <v>34</v>
      </c>
      <c r="I1787">
        <v>3</v>
      </c>
      <c r="J1787">
        <v>26</v>
      </c>
      <c r="K1787">
        <v>4</v>
      </c>
      <c r="L1787">
        <v>1</v>
      </c>
      <c r="M1787">
        <v>0</v>
      </c>
      <c r="N1787">
        <v>0</v>
      </c>
      <c r="O1787">
        <v>0</v>
      </c>
      <c r="P1787">
        <v>0</v>
      </c>
      <c r="Q1787">
        <v>0</v>
      </c>
    </row>
    <row r="1788" spans="1:17" x14ac:dyDescent="0.25">
      <c r="A1788" t="s">
        <v>22816</v>
      </c>
      <c r="B1788" t="s">
        <v>72</v>
      </c>
      <c r="C1788" t="s">
        <v>154</v>
      </c>
      <c r="D1788" t="s">
        <v>526</v>
      </c>
      <c r="E1788" t="s">
        <v>21471</v>
      </c>
      <c r="F1788" t="s">
        <v>4238</v>
      </c>
      <c r="G1788">
        <v>0</v>
      </c>
      <c r="H1788">
        <v>0</v>
      </c>
      <c r="I1788">
        <v>0</v>
      </c>
      <c r="J1788">
        <v>0</v>
      </c>
      <c r="K1788">
        <v>0</v>
      </c>
      <c r="L1788">
        <v>0</v>
      </c>
      <c r="M1788">
        <v>34</v>
      </c>
      <c r="N1788">
        <v>0</v>
      </c>
      <c r="O1788">
        <v>0</v>
      </c>
      <c r="P1788">
        <v>0</v>
      </c>
      <c r="Q1788">
        <v>0</v>
      </c>
    </row>
    <row r="1789" spans="1:17" x14ac:dyDescent="0.25">
      <c r="A1789" t="s">
        <v>22817</v>
      </c>
      <c r="B1789" t="s">
        <v>72</v>
      </c>
      <c r="C1789" t="s">
        <v>154</v>
      </c>
      <c r="D1789" t="s">
        <v>526</v>
      </c>
      <c r="E1789" t="s">
        <v>21471</v>
      </c>
      <c r="F1789" t="s">
        <v>397</v>
      </c>
      <c r="G1789">
        <v>0</v>
      </c>
      <c r="H1789">
        <v>34</v>
      </c>
      <c r="I1789">
        <v>3</v>
      </c>
      <c r="J1789">
        <v>26</v>
      </c>
      <c r="K1789">
        <v>4</v>
      </c>
      <c r="L1789">
        <v>1</v>
      </c>
      <c r="M1789">
        <v>0</v>
      </c>
      <c r="N1789">
        <v>0</v>
      </c>
      <c r="O1789">
        <v>0</v>
      </c>
      <c r="P1789">
        <v>0</v>
      </c>
      <c r="Q1789">
        <v>0</v>
      </c>
    </row>
    <row r="1790" spans="1:17" x14ac:dyDescent="0.25">
      <c r="A1790" t="s">
        <v>22818</v>
      </c>
      <c r="B1790" t="s">
        <v>72</v>
      </c>
      <c r="C1790" t="s">
        <v>154</v>
      </c>
      <c r="D1790" t="s">
        <v>526</v>
      </c>
      <c r="E1790" t="s">
        <v>21471</v>
      </c>
      <c r="F1790" t="s">
        <v>398</v>
      </c>
      <c r="G1790">
        <v>0</v>
      </c>
      <c r="H1790">
        <v>34</v>
      </c>
      <c r="I1790">
        <v>3</v>
      </c>
      <c r="J1790">
        <v>26</v>
      </c>
      <c r="K1790">
        <v>4</v>
      </c>
      <c r="L1790">
        <v>1</v>
      </c>
      <c r="M1790">
        <v>0</v>
      </c>
      <c r="N1790">
        <v>0</v>
      </c>
      <c r="O1790">
        <v>0</v>
      </c>
      <c r="P1790">
        <v>0</v>
      </c>
      <c r="Q1790">
        <v>0</v>
      </c>
    </row>
    <row r="1791" spans="1:17" x14ac:dyDescent="0.25">
      <c r="A1791" t="s">
        <v>22819</v>
      </c>
      <c r="B1791" t="s">
        <v>72</v>
      </c>
      <c r="C1791" t="s">
        <v>154</v>
      </c>
      <c r="D1791" t="s">
        <v>526</v>
      </c>
      <c r="E1791" t="s">
        <v>21471</v>
      </c>
      <c r="F1791" t="s">
        <v>4242</v>
      </c>
      <c r="G1791">
        <v>0</v>
      </c>
      <c r="H1791">
        <v>0</v>
      </c>
      <c r="I1791">
        <v>0</v>
      </c>
      <c r="J1791">
        <v>0</v>
      </c>
      <c r="K1791">
        <v>0</v>
      </c>
      <c r="L1791">
        <v>0</v>
      </c>
      <c r="M1791">
        <v>34</v>
      </c>
      <c r="N1791">
        <v>0</v>
      </c>
      <c r="O1791">
        <v>0</v>
      </c>
      <c r="P1791">
        <v>0</v>
      </c>
      <c r="Q1791">
        <v>0</v>
      </c>
    </row>
    <row r="1792" spans="1:17" x14ac:dyDescent="0.25">
      <c r="A1792" t="s">
        <v>22820</v>
      </c>
      <c r="B1792" t="s">
        <v>72</v>
      </c>
      <c r="C1792" t="s">
        <v>154</v>
      </c>
      <c r="D1792" t="s">
        <v>526</v>
      </c>
      <c r="E1792" t="s">
        <v>21471</v>
      </c>
      <c r="F1792" t="s">
        <v>399</v>
      </c>
      <c r="G1792">
        <v>0</v>
      </c>
      <c r="H1792">
        <v>34</v>
      </c>
      <c r="I1792">
        <v>3</v>
      </c>
      <c r="J1792">
        <v>26</v>
      </c>
      <c r="K1792">
        <v>4</v>
      </c>
      <c r="L1792">
        <v>1</v>
      </c>
      <c r="M1792">
        <v>0</v>
      </c>
      <c r="N1792">
        <v>0</v>
      </c>
      <c r="O1792">
        <v>0</v>
      </c>
      <c r="P1792">
        <v>0</v>
      </c>
      <c r="Q1792">
        <v>0</v>
      </c>
    </row>
    <row r="1793" spans="1:17" x14ac:dyDescent="0.25">
      <c r="A1793" t="s">
        <v>22821</v>
      </c>
      <c r="B1793" t="s">
        <v>72</v>
      </c>
      <c r="C1793" t="s">
        <v>154</v>
      </c>
      <c r="D1793" t="s">
        <v>526</v>
      </c>
      <c r="E1793" t="s">
        <v>21471</v>
      </c>
      <c r="F1793" t="s">
        <v>4245</v>
      </c>
      <c r="G1793">
        <v>0</v>
      </c>
      <c r="H1793">
        <v>0</v>
      </c>
      <c r="I1793">
        <v>0</v>
      </c>
      <c r="J1793">
        <v>0</v>
      </c>
      <c r="K1793">
        <v>0</v>
      </c>
      <c r="L1793">
        <v>0</v>
      </c>
      <c r="M1793">
        <v>34</v>
      </c>
      <c r="N1793">
        <v>0</v>
      </c>
      <c r="O1793">
        <v>0</v>
      </c>
      <c r="P1793">
        <v>0</v>
      </c>
      <c r="Q1793">
        <v>0</v>
      </c>
    </row>
    <row r="1794" spans="1:17" x14ac:dyDescent="0.25">
      <c r="A1794" t="s">
        <v>22822</v>
      </c>
      <c r="B1794" t="s">
        <v>72</v>
      </c>
      <c r="C1794" t="s">
        <v>154</v>
      </c>
      <c r="D1794" t="s">
        <v>526</v>
      </c>
      <c r="E1794" t="s">
        <v>21471</v>
      </c>
      <c r="F1794" t="s">
        <v>394</v>
      </c>
      <c r="G1794">
        <v>0</v>
      </c>
      <c r="H1794">
        <v>0</v>
      </c>
      <c r="I1794">
        <v>0</v>
      </c>
      <c r="J1794">
        <v>0</v>
      </c>
      <c r="K1794">
        <v>0</v>
      </c>
      <c r="L1794">
        <v>0</v>
      </c>
      <c r="M1794">
        <v>0</v>
      </c>
      <c r="N1794">
        <v>29</v>
      </c>
      <c r="O1794">
        <v>28</v>
      </c>
      <c r="P1794">
        <v>1</v>
      </c>
      <c r="Q1794">
        <v>0</v>
      </c>
    </row>
    <row r="1795" spans="1:17" x14ac:dyDescent="0.25">
      <c r="A1795" t="s">
        <v>22823</v>
      </c>
      <c r="B1795" t="s">
        <v>72</v>
      </c>
      <c r="C1795" t="s">
        <v>154</v>
      </c>
      <c r="D1795" t="s">
        <v>526</v>
      </c>
      <c r="E1795" t="s">
        <v>21471</v>
      </c>
      <c r="F1795" t="s">
        <v>395</v>
      </c>
      <c r="G1795">
        <v>0</v>
      </c>
      <c r="H1795">
        <v>0</v>
      </c>
      <c r="I1795">
        <v>0</v>
      </c>
      <c r="J1795">
        <v>0</v>
      </c>
      <c r="K1795">
        <v>0</v>
      </c>
      <c r="L1795">
        <v>0</v>
      </c>
      <c r="M1795">
        <v>0</v>
      </c>
      <c r="N1795">
        <v>26</v>
      </c>
      <c r="O1795">
        <v>25</v>
      </c>
      <c r="P1795">
        <v>1</v>
      </c>
      <c r="Q1795">
        <v>0</v>
      </c>
    </row>
    <row r="1796" spans="1:17" x14ac:dyDescent="0.25">
      <c r="A1796" t="s">
        <v>22824</v>
      </c>
      <c r="B1796" t="s">
        <v>72</v>
      </c>
      <c r="C1796" t="s">
        <v>154</v>
      </c>
      <c r="D1796" t="s">
        <v>526</v>
      </c>
      <c r="E1796" t="s">
        <v>21471</v>
      </c>
      <c r="F1796" t="s">
        <v>525</v>
      </c>
      <c r="G1796">
        <v>34</v>
      </c>
      <c r="H1796">
        <v>0</v>
      </c>
      <c r="I1796">
        <v>0</v>
      </c>
      <c r="J1796">
        <v>0</v>
      </c>
      <c r="K1796">
        <v>0</v>
      </c>
      <c r="L1796">
        <v>0</v>
      </c>
      <c r="M1796">
        <v>0</v>
      </c>
      <c r="N1796">
        <v>0</v>
      </c>
      <c r="O1796">
        <v>0</v>
      </c>
      <c r="P1796">
        <v>0</v>
      </c>
      <c r="Q1796">
        <v>0</v>
      </c>
    </row>
    <row r="1797" spans="1:17" x14ac:dyDescent="0.25">
      <c r="A1797" t="s">
        <v>14899</v>
      </c>
      <c r="B1797" t="s">
        <v>72</v>
      </c>
      <c r="C1797" t="s">
        <v>154</v>
      </c>
      <c r="D1797" t="s">
        <v>527</v>
      </c>
      <c r="E1797" t="s">
        <v>563</v>
      </c>
      <c r="F1797" t="s">
        <v>528</v>
      </c>
      <c r="G1797">
        <v>0</v>
      </c>
      <c r="H1797">
        <v>0</v>
      </c>
      <c r="I1797">
        <v>0</v>
      </c>
      <c r="J1797">
        <v>0</v>
      </c>
      <c r="K1797">
        <v>0</v>
      </c>
      <c r="L1797">
        <v>0</v>
      </c>
      <c r="M1797">
        <v>0</v>
      </c>
      <c r="N1797">
        <v>3</v>
      </c>
      <c r="O1797">
        <v>2</v>
      </c>
      <c r="P1797">
        <v>1</v>
      </c>
      <c r="Q1797">
        <v>0</v>
      </c>
    </row>
    <row r="1798" spans="1:17" x14ac:dyDescent="0.25">
      <c r="A1798" t="s">
        <v>14900</v>
      </c>
      <c r="B1798" t="s">
        <v>72</v>
      </c>
      <c r="C1798" t="s">
        <v>154</v>
      </c>
      <c r="D1798" t="s">
        <v>527</v>
      </c>
      <c r="E1798" t="s">
        <v>563</v>
      </c>
      <c r="F1798" t="s">
        <v>525</v>
      </c>
      <c r="G1798">
        <v>3</v>
      </c>
      <c r="H1798">
        <v>0</v>
      </c>
      <c r="I1798">
        <v>0</v>
      </c>
      <c r="J1798">
        <v>0</v>
      </c>
      <c r="K1798">
        <v>0</v>
      </c>
      <c r="L1798">
        <v>0</v>
      </c>
      <c r="M1798">
        <v>0</v>
      </c>
      <c r="N1798">
        <v>0</v>
      </c>
      <c r="O1798">
        <v>0</v>
      </c>
      <c r="P1798">
        <v>0</v>
      </c>
      <c r="Q1798">
        <v>0</v>
      </c>
    </row>
    <row r="1799" spans="1:17" x14ac:dyDescent="0.25">
      <c r="A1799" t="s">
        <v>22825</v>
      </c>
      <c r="B1799" t="s">
        <v>72</v>
      </c>
      <c r="C1799" t="s">
        <v>154</v>
      </c>
      <c r="D1799" t="s">
        <v>527</v>
      </c>
      <c r="E1799" t="s">
        <v>21471</v>
      </c>
      <c r="F1799" t="s">
        <v>528</v>
      </c>
      <c r="G1799">
        <v>0</v>
      </c>
      <c r="H1799">
        <v>0</v>
      </c>
      <c r="I1799">
        <v>0</v>
      </c>
      <c r="J1799">
        <v>0</v>
      </c>
      <c r="K1799">
        <v>0</v>
      </c>
      <c r="L1799">
        <v>0</v>
      </c>
      <c r="M1799">
        <v>0</v>
      </c>
      <c r="N1799">
        <v>14</v>
      </c>
      <c r="O1799">
        <v>12</v>
      </c>
      <c r="P1799">
        <v>1</v>
      </c>
      <c r="Q1799">
        <v>1</v>
      </c>
    </row>
    <row r="1800" spans="1:17" x14ac:dyDescent="0.25">
      <c r="A1800" t="s">
        <v>22826</v>
      </c>
      <c r="B1800" t="s">
        <v>72</v>
      </c>
      <c r="C1800" t="s">
        <v>154</v>
      </c>
      <c r="D1800" t="s">
        <v>527</v>
      </c>
      <c r="E1800" t="s">
        <v>21471</v>
      </c>
      <c r="F1800" t="s">
        <v>525</v>
      </c>
      <c r="G1800">
        <v>14</v>
      </c>
      <c r="H1800">
        <v>0</v>
      </c>
      <c r="I1800">
        <v>0</v>
      </c>
      <c r="J1800">
        <v>0</v>
      </c>
      <c r="K1800">
        <v>0</v>
      </c>
      <c r="L1800">
        <v>0</v>
      </c>
      <c r="M1800">
        <v>0</v>
      </c>
      <c r="N1800">
        <v>0</v>
      </c>
      <c r="O1800">
        <v>0</v>
      </c>
      <c r="P1800">
        <v>0</v>
      </c>
      <c r="Q1800">
        <v>0</v>
      </c>
    </row>
    <row r="1801" spans="1:17" x14ac:dyDescent="0.25">
      <c r="A1801" t="s">
        <v>14901</v>
      </c>
      <c r="B1801" t="s">
        <v>72</v>
      </c>
      <c r="C1801" t="s">
        <v>154</v>
      </c>
      <c r="D1801" t="s">
        <v>12971</v>
      </c>
      <c r="E1801" t="s">
        <v>563</v>
      </c>
      <c r="F1801" t="s">
        <v>525</v>
      </c>
      <c r="G1801">
        <v>4</v>
      </c>
      <c r="H1801">
        <v>0</v>
      </c>
      <c r="I1801">
        <v>0</v>
      </c>
      <c r="J1801">
        <v>0</v>
      </c>
      <c r="K1801">
        <v>0</v>
      </c>
      <c r="L1801">
        <v>0</v>
      </c>
      <c r="M1801">
        <v>0</v>
      </c>
      <c r="N1801">
        <v>0</v>
      </c>
      <c r="O1801">
        <v>0</v>
      </c>
      <c r="P1801">
        <v>0</v>
      </c>
      <c r="Q1801">
        <v>0</v>
      </c>
    </row>
    <row r="1802" spans="1:17" x14ac:dyDescent="0.25">
      <c r="A1802" t="s">
        <v>22827</v>
      </c>
      <c r="B1802" t="s">
        <v>72</v>
      </c>
      <c r="C1802" t="s">
        <v>154</v>
      </c>
      <c r="D1802" t="s">
        <v>12971</v>
      </c>
      <c r="E1802" t="s">
        <v>21471</v>
      </c>
      <c r="F1802" t="s">
        <v>525</v>
      </c>
      <c r="G1802">
        <v>6</v>
      </c>
      <c r="H1802">
        <v>0</v>
      </c>
      <c r="I1802">
        <v>0</v>
      </c>
      <c r="J1802">
        <v>0</v>
      </c>
      <c r="K1802">
        <v>0</v>
      </c>
      <c r="L1802">
        <v>0</v>
      </c>
      <c r="M1802">
        <v>0</v>
      </c>
      <c r="N1802">
        <v>0</v>
      </c>
      <c r="O1802">
        <v>0</v>
      </c>
      <c r="P1802">
        <v>0</v>
      </c>
      <c r="Q1802">
        <v>0</v>
      </c>
    </row>
    <row r="1803" spans="1:17" x14ac:dyDescent="0.25">
      <c r="A1803" t="s">
        <v>14902</v>
      </c>
      <c r="B1803" t="s">
        <v>72</v>
      </c>
      <c r="C1803" t="s">
        <v>155</v>
      </c>
      <c r="D1803" t="s">
        <v>529</v>
      </c>
      <c r="E1803" t="s">
        <v>563</v>
      </c>
      <c r="F1803" t="s">
        <v>525</v>
      </c>
      <c r="G1803">
        <v>4</v>
      </c>
      <c r="H1803">
        <v>0</v>
      </c>
      <c r="I1803">
        <v>0</v>
      </c>
      <c r="J1803">
        <v>0</v>
      </c>
      <c r="K1803">
        <v>0</v>
      </c>
      <c r="L1803">
        <v>0</v>
      </c>
      <c r="M1803">
        <v>0</v>
      </c>
      <c r="N1803">
        <v>0</v>
      </c>
      <c r="O1803">
        <v>0</v>
      </c>
      <c r="P1803">
        <v>0</v>
      </c>
      <c r="Q1803">
        <v>0</v>
      </c>
    </row>
    <row r="1804" spans="1:17" x14ac:dyDescent="0.25">
      <c r="A1804" t="s">
        <v>22828</v>
      </c>
      <c r="B1804" t="s">
        <v>72</v>
      </c>
      <c r="C1804" t="s">
        <v>155</v>
      </c>
      <c r="D1804" t="s">
        <v>529</v>
      </c>
      <c r="E1804" t="s">
        <v>21471</v>
      </c>
      <c r="F1804" t="s">
        <v>525</v>
      </c>
      <c r="G1804">
        <v>2</v>
      </c>
      <c r="H1804">
        <v>0</v>
      </c>
      <c r="I1804">
        <v>0</v>
      </c>
      <c r="J1804">
        <v>0</v>
      </c>
      <c r="K1804">
        <v>0</v>
      </c>
      <c r="L1804">
        <v>0</v>
      </c>
      <c r="M1804">
        <v>0</v>
      </c>
      <c r="N1804">
        <v>0</v>
      </c>
      <c r="O1804">
        <v>0</v>
      </c>
      <c r="P1804">
        <v>0</v>
      </c>
      <c r="Q1804">
        <v>0</v>
      </c>
    </row>
    <row r="1805" spans="1:17" x14ac:dyDescent="0.25">
      <c r="A1805" t="s">
        <v>14903</v>
      </c>
      <c r="B1805" t="s">
        <v>72</v>
      </c>
      <c r="C1805" t="s">
        <v>155</v>
      </c>
      <c r="D1805" t="s">
        <v>526</v>
      </c>
      <c r="E1805" t="s">
        <v>563</v>
      </c>
      <c r="F1805" t="s">
        <v>396</v>
      </c>
      <c r="G1805">
        <v>0</v>
      </c>
      <c r="H1805">
        <v>48</v>
      </c>
      <c r="I1805">
        <v>3</v>
      </c>
      <c r="J1805">
        <v>40</v>
      </c>
      <c r="K1805">
        <v>5</v>
      </c>
      <c r="L1805">
        <v>0</v>
      </c>
      <c r="M1805">
        <v>0</v>
      </c>
      <c r="N1805">
        <v>0</v>
      </c>
      <c r="O1805">
        <v>0</v>
      </c>
      <c r="P1805">
        <v>0</v>
      </c>
      <c r="Q1805">
        <v>0</v>
      </c>
    </row>
    <row r="1806" spans="1:17" x14ac:dyDescent="0.25">
      <c r="A1806" t="s">
        <v>14904</v>
      </c>
      <c r="B1806" t="s">
        <v>72</v>
      </c>
      <c r="C1806" t="s">
        <v>155</v>
      </c>
      <c r="D1806" t="s">
        <v>526</v>
      </c>
      <c r="E1806" t="s">
        <v>563</v>
      </c>
      <c r="F1806" t="s">
        <v>4236</v>
      </c>
      <c r="G1806">
        <v>0</v>
      </c>
      <c r="H1806">
        <v>48</v>
      </c>
      <c r="I1806">
        <v>3</v>
      </c>
      <c r="J1806">
        <v>39</v>
      </c>
      <c r="K1806">
        <v>5</v>
      </c>
      <c r="L1806">
        <v>1</v>
      </c>
      <c r="M1806">
        <v>0</v>
      </c>
      <c r="N1806">
        <v>0</v>
      </c>
      <c r="O1806">
        <v>0</v>
      </c>
      <c r="P1806">
        <v>0</v>
      </c>
      <c r="Q1806">
        <v>0</v>
      </c>
    </row>
    <row r="1807" spans="1:17" x14ac:dyDescent="0.25">
      <c r="A1807" t="s">
        <v>16182</v>
      </c>
      <c r="B1807" t="s">
        <v>72</v>
      </c>
      <c r="C1807" t="s">
        <v>215</v>
      </c>
      <c r="D1807" t="s">
        <v>526</v>
      </c>
      <c r="E1807" t="s">
        <v>563</v>
      </c>
      <c r="F1807" t="s">
        <v>398</v>
      </c>
      <c r="G1807">
        <v>0</v>
      </c>
      <c r="H1807">
        <v>6</v>
      </c>
      <c r="I1807">
        <v>0</v>
      </c>
      <c r="J1807">
        <v>5</v>
      </c>
      <c r="K1807">
        <v>1</v>
      </c>
      <c r="L1807">
        <v>0</v>
      </c>
      <c r="M1807">
        <v>0</v>
      </c>
      <c r="N1807">
        <v>0</v>
      </c>
      <c r="O1807">
        <v>0</v>
      </c>
      <c r="P1807">
        <v>0</v>
      </c>
      <c r="Q1807">
        <v>0</v>
      </c>
    </row>
    <row r="1808" spans="1:17" x14ac:dyDescent="0.25">
      <c r="A1808" t="s">
        <v>16183</v>
      </c>
      <c r="B1808" t="s">
        <v>72</v>
      </c>
      <c r="C1808" t="s">
        <v>215</v>
      </c>
      <c r="D1808" t="s">
        <v>526</v>
      </c>
      <c r="E1808" t="s">
        <v>563</v>
      </c>
      <c r="F1808" t="s">
        <v>4242</v>
      </c>
      <c r="G1808">
        <v>0</v>
      </c>
      <c r="H1808">
        <v>0</v>
      </c>
      <c r="I1808">
        <v>0</v>
      </c>
      <c r="J1808">
        <v>0</v>
      </c>
      <c r="K1808">
        <v>0</v>
      </c>
      <c r="L1808">
        <v>0</v>
      </c>
      <c r="M1808">
        <v>6</v>
      </c>
      <c r="N1808">
        <v>0</v>
      </c>
      <c r="O1808">
        <v>0</v>
      </c>
      <c r="P1808">
        <v>0</v>
      </c>
      <c r="Q1808">
        <v>0</v>
      </c>
    </row>
    <row r="1809" spans="1:17" x14ac:dyDescent="0.25">
      <c r="A1809" t="s">
        <v>16184</v>
      </c>
      <c r="B1809" t="s">
        <v>72</v>
      </c>
      <c r="C1809" t="s">
        <v>215</v>
      </c>
      <c r="D1809" t="s">
        <v>526</v>
      </c>
      <c r="E1809" t="s">
        <v>563</v>
      </c>
      <c r="F1809" t="s">
        <v>399</v>
      </c>
      <c r="G1809">
        <v>0</v>
      </c>
      <c r="H1809">
        <v>6</v>
      </c>
      <c r="I1809">
        <v>0</v>
      </c>
      <c r="J1809">
        <v>5</v>
      </c>
      <c r="K1809">
        <v>1</v>
      </c>
      <c r="L1809">
        <v>0</v>
      </c>
      <c r="M1809">
        <v>0</v>
      </c>
      <c r="N1809">
        <v>0</v>
      </c>
      <c r="O1809">
        <v>0</v>
      </c>
      <c r="P1809">
        <v>0</v>
      </c>
      <c r="Q1809">
        <v>0</v>
      </c>
    </row>
    <row r="1810" spans="1:17" x14ac:dyDescent="0.25">
      <c r="A1810" t="s">
        <v>16185</v>
      </c>
      <c r="B1810" t="s">
        <v>72</v>
      </c>
      <c r="C1810" t="s">
        <v>215</v>
      </c>
      <c r="D1810" t="s">
        <v>526</v>
      </c>
      <c r="E1810" t="s">
        <v>563</v>
      </c>
      <c r="F1810" t="s">
        <v>4245</v>
      </c>
      <c r="G1810">
        <v>0</v>
      </c>
      <c r="H1810">
        <v>0</v>
      </c>
      <c r="I1810">
        <v>0</v>
      </c>
      <c r="J1810">
        <v>0</v>
      </c>
      <c r="K1810">
        <v>0</v>
      </c>
      <c r="L1810">
        <v>0</v>
      </c>
      <c r="M1810">
        <v>6</v>
      </c>
      <c r="N1810">
        <v>0</v>
      </c>
      <c r="O1810">
        <v>0</v>
      </c>
      <c r="P1810">
        <v>0</v>
      </c>
      <c r="Q1810">
        <v>0</v>
      </c>
    </row>
    <row r="1811" spans="1:17" x14ac:dyDescent="0.25">
      <c r="A1811" t="s">
        <v>16186</v>
      </c>
      <c r="B1811" t="s">
        <v>72</v>
      </c>
      <c r="C1811" t="s">
        <v>215</v>
      </c>
      <c r="D1811" t="s">
        <v>526</v>
      </c>
      <c r="E1811" t="s">
        <v>563</v>
      </c>
      <c r="F1811" t="s">
        <v>394</v>
      </c>
      <c r="G1811">
        <v>0</v>
      </c>
      <c r="H1811">
        <v>0</v>
      </c>
      <c r="I1811">
        <v>0</v>
      </c>
      <c r="J1811">
        <v>0</v>
      </c>
      <c r="K1811">
        <v>0</v>
      </c>
      <c r="L1811">
        <v>0</v>
      </c>
      <c r="M1811">
        <v>0</v>
      </c>
      <c r="N1811">
        <v>4</v>
      </c>
      <c r="O1811">
        <v>4</v>
      </c>
      <c r="P1811">
        <v>0</v>
      </c>
      <c r="Q1811">
        <v>0</v>
      </c>
    </row>
    <row r="1812" spans="1:17" x14ac:dyDescent="0.25">
      <c r="A1812" t="s">
        <v>16187</v>
      </c>
      <c r="B1812" t="s">
        <v>72</v>
      </c>
      <c r="C1812" t="s">
        <v>215</v>
      </c>
      <c r="D1812" t="s">
        <v>526</v>
      </c>
      <c r="E1812" t="s">
        <v>563</v>
      </c>
      <c r="F1812" t="s">
        <v>395</v>
      </c>
      <c r="G1812">
        <v>0</v>
      </c>
      <c r="H1812">
        <v>0</v>
      </c>
      <c r="I1812">
        <v>0</v>
      </c>
      <c r="J1812">
        <v>0</v>
      </c>
      <c r="K1812">
        <v>0</v>
      </c>
      <c r="L1812">
        <v>0</v>
      </c>
      <c r="M1812">
        <v>0</v>
      </c>
      <c r="N1812">
        <v>1</v>
      </c>
      <c r="O1812">
        <v>1</v>
      </c>
      <c r="P1812">
        <v>0</v>
      </c>
      <c r="Q1812">
        <v>0</v>
      </c>
    </row>
    <row r="1813" spans="1:17" x14ac:dyDescent="0.25">
      <c r="A1813" t="s">
        <v>16188</v>
      </c>
      <c r="B1813" t="s">
        <v>72</v>
      </c>
      <c r="C1813" t="s">
        <v>215</v>
      </c>
      <c r="D1813" t="s">
        <v>526</v>
      </c>
      <c r="E1813" t="s">
        <v>563</v>
      </c>
      <c r="F1813" t="s">
        <v>525</v>
      </c>
      <c r="G1813">
        <v>6</v>
      </c>
      <c r="H1813">
        <v>0</v>
      </c>
      <c r="I1813">
        <v>0</v>
      </c>
      <c r="J1813">
        <v>0</v>
      </c>
      <c r="K1813">
        <v>0</v>
      </c>
      <c r="L1813">
        <v>0</v>
      </c>
      <c r="M1813">
        <v>0</v>
      </c>
      <c r="N1813">
        <v>0</v>
      </c>
      <c r="O1813">
        <v>0</v>
      </c>
      <c r="P1813">
        <v>0</v>
      </c>
      <c r="Q1813">
        <v>0</v>
      </c>
    </row>
    <row r="1814" spans="1:17" x14ac:dyDescent="0.25">
      <c r="A1814" t="s">
        <v>22829</v>
      </c>
      <c r="B1814" t="s">
        <v>72</v>
      </c>
      <c r="C1814" t="s">
        <v>215</v>
      </c>
      <c r="D1814" t="s">
        <v>526</v>
      </c>
      <c r="E1814" t="s">
        <v>21471</v>
      </c>
      <c r="F1814" t="s">
        <v>396</v>
      </c>
      <c r="G1814">
        <v>0</v>
      </c>
      <c r="H1814">
        <v>22</v>
      </c>
      <c r="I1814">
        <v>3</v>
      </c>
      <c r="J1814">
        <v>18</v>
      </c>
      <c r="K1814">
        <v>1</v>
      </c>
      <c r="L1814">
        <v>0</v>
      </c>
      <c r="M1814">
        <v>0</v>
      </c>
      <c r="N1814">
        <v>0</v>
      </c>
      <c r="O1814">
        <v>0</v>
      </c>
      <c r="P1814">
        <v>0</v>
      </c>
      <c r="Q1814">
        <v>0</v>
      </c>
    </row>
    <row r="1815" spans="1:17" x14ac:dyDescent="0.25">
      <c r="A1815" t="s">
        <v>22830</v>
      </c>
      <c r="B1815" t="s">
        <v>72</v>
      </c>
      <c r="C1815" t="s">
        <v>215</v>
      </c>
      <c r="D1815" t="s">
        <v>526</v>
      </c>
      <c r="E1815" t="s">
        <v>21471</v>
      </c>
      <c r="F1815" t="s">
        <v>4236</v>
      </c>
      <c r="G1815">
        <v>0</v>
      </c>
      <c r="H1815">
        <v>22</v>
      </c>
      <c r="I1815">
        <v>3</v>
      </c>
      <c r="J1815">
        <v>17</v>
      </c>
      <c r="K1815">
        <v>2</v>
      </c>
      <c r="L1815">
        <v>0</v>
      </c>
      <c r="M1815">
        <v>0</v>
      </c>
      <c r="N1815">
        <v>0</v>
      </c>
      <c r="O1815">
        <v>0</v>
      </c>
      <c r="P1815">
        <v>0</v>
      </c>
      <c r="Q1815">
        <v>0</v>
      </c>
    </row>
    <row r="1816" spans="1:17" x14ac:dyDescent="0.25">
      <c r="A1816" t="s">
        <v>22831</v>
      </c>
      <c r="B1816" t="s">
        <v>72</v>
      </c>
      <c r="C1816" t="s">
        <v>215</v>
      </c>
      <c r="D1816" t="s">
        <v>526</v>
      </c>
      <c r="E1816" t="s">
        <v>21471</v>
      </c>
      <c r="F1816" t="s">
        <v>4238</v>
      </c>
      <c r="G1816">
        <v>0</v>
      </c>
      <c r="H1816">
        <v>0</v>
      </c>
      <c r="I1816">
        <v>0</v>
      </c>
      <c r="J1816">
        <v>0</v>
      </c>
      <c r="K1816">
        <v>0</v>
      </c>
      <c r="L1816">
        <v>0</v>
      </c>
      <c r="M1816">
        <v>22</v>
      </c>
      <c r="N1816">
        <v>0</v>
      </c>
      <c r="O1816">
        <v>0</v>
      </c>
      <c r="P1816">
        <v>0</v>
      </c>
      <c r="Q1816">
        <v>0</v>
      </c>
    </row>
    <row r="1817" spans="1:17" x14ac:dyDescent="0.25">
      <c r="A1817" t="s">
        <v>22832</v>
      </c>
      <c r="B1817" t="s">
        <v>72</v>
      </c>
      <c r="C1817" t="s">
        <v>215</v>
      </c>
      <c r="D1817" t="s">
        <v>526</v>
      </c>
      <c r="E1817" t="s">
        <v>21471</v>
      </c>
      <c r="F1817" t="s">
        <v>397</v>
      </c>
      <c r="G1817">
        <v>0</v>
      </c>
      <c r="H1817">
        <v>22</v>
      </c>
      <c r="I1817">
        <v>3</v>
      </c>
      <c r="J1817">
        <v>17</v>
      </c>
      <c r="K1817">
        <v>2</v>
      </c>
      <c r="L1817">
        <v>0</v>
      </c>
      <c r="M1817">
        <v>0</v>
      </c>
      <c r="N1817">
        <v>0</v>
      </c>
      <c r="O1817">
        <v>0</v>
      </c>
      <c r="P1817">
        <v>0</v>
      </c>
      <c r="Q1817">
        <v>0</v>
      </c>
    </row>
    <row r="1818" spans="1:17" x14ac:dyDescent="0.25">
      <c r="A1818" t="s">
        <v>22833</v>
      </c>
      <c r="B1818" t="s">
        <v>72</v>
      </c>
      <c r="C1818" t="s">
        <v>215</v>
      </c>
      <c r="D1818" t="s">
        <v>526</v>
      </c>
      <c r="E1818" t="s">
        <v>21471</v>
      </c>
      <c r="F1818" t="s">
        <v>398</v>
      </c>
      <c r="G1818">
        <v>0</v>
      </c>
      <c r="H1818">
        <v>22</v>
      </c>
      <c r="I1818">
        <v>3</v>
      </c>
      <c r="J1818">
        <v>17</v>
      </c>
      <c r="K1818">
        <v>2</v>
      </c>
      <c r="L1818">
        <v>0</v>
      </c>
      <c r="M1818">
        <v>0</v>
      </c>
      <c r="N1818">
        <v>0</v>
      </c>
      <c r="O1818">
        <v>0</v>
      </c>
      <c r="P1818">
        <v>0</v>
      </c>
      <c r="Q1818">
        <v>0</v>
      </c>
    </row>
    <row r="1819" spans="1:17" x14ac:dyDescent="0.25">
      <c r="A1819" t="s">
        <v>22834</v>
      </c>
      <c r="B1819" t="s">
        <v>72</v>
      </c>
      <c r="C1819" t="s">
        <v>215</v>
      </c>
      <c r="D1819" t="s">
        <v>526</v>
      </c>
      <c r="E1819" t="s">
        <v>21471</v>
      </c>
      <c r="F1819" t="s">
        <v>4242</v>
      </c>
      <c r="G1819">
        <v>0</v>
      </c>
      <c r="H1819">
        <v>0</v>
      </c>
      <c r="I1819">
        <v>0</v>
      </c>
      <c r="J1819">
        <v>0</v>
      </c>
      <c r="K1819">
        <v>0</v>
      </c>
      <c r="L1819">
        <v>0</v>
      </c>
      <c r="M1819">
        <v>22</v>
      </c>
      <c r="N1819">
        <v>0</v>
      </c>
      <c r="O1819">
        <v>0</v>
      </c>
      <c r="P1819">
        <v>0</v>
      </c>
      <c r="Q1819">
        <v>0</v>
      </c>
    </row>
    <row r="1820" spans="1:17" x14ac:dyDescent="0.25">
      <c r="A1820" t="s">
        <v>22835</v>
      </c>
      <c r="B1820" t="s">
        <v>72</v>
      </c>
      <c r="C1820" t="s">
        <v>215</v>
      </c>
      <c r="D1820" t="s">
        <v>526</v>
      </c>
      <c r="E1820" t="s">
        <v>21471</v>
      </c>
      <c r="F1820" t="s">
        <v>399</v>
      </c>
      <c r="G1820">
        <v>0</v>
      </c>
      <c r="H1820">
        <v>22</v>
      </c>
      <c r="I1820">
        <v>3</v>
      </c>
      <c r="J1820">
        <v>17</v>
      </c>
      <c r="K1820">
        <v>2</v>
      </c>
      <c r="L1820">
        <v>0</v>
      </c>
      <c r="M1820">
        <v>0</v>
      </c>
      <c r="N1820">
        <v>0</v>
      </c>
      <c r="O1820">
        <v>0</v>
      </c>
      <c r="P1820">
        <v>0</v>
      </c>
      <c r="Q1820">
        <v>0</v>
      </c>
    </row>
    <row r="1821" spans="1:17" x14ac:dyDescent="0.25">
      <c r="A1821" t="s">
        <v>22836</v>
      </c>
      <c r="B1821" t="s">
        <v>72</v>
      </c>
      <c r="C1821" t="s">
        <v>215</v>
      </c>
      <c r="D1821" t="s">
        <v>526</v>
      </c>
      <c r="E1821" t="s">
        <v>21471</v>
      </c>
      <c r="F1821" t="s">
        <v>4245</v>
      </c>
      <c r="G1821">
        <v>0</v>
      </c>
      <c r="H1821">
        <v>0</v>
      </c>
      <c r="I1821">
        <v>0</v>
      </c>
      <c r="J1821">
        <v>0</v>
      </c>
      <c r="K1821">
        <v>0</v>
      </c>
      <c r="L1821">
        <v>0</v>
      </c>
      <c r="M1821">
        <v>22</v>
      </c>
      <c r="N1821">
        <v>0</v>
      </c>
      <c r="O1821">
        <v>0</v>
      </c>
      <c r="P1821">
        <v>0</v>
      </c>
      <c r="Q1821">
        <v>0</v>
      </c>
    </row>
    <row r="1822" spans="1:17" x14ac:dyDescent="0.25">
      <c r="A1822" t="s">
        <v>22837</v>
      </c>
      <c r="B1822" t="s">
        <v>72</v>
      </c>
      <c r="C1822" t="s">
        <v>215</v>
      </c>
      <c r="D1822" t="s">
        <v>526</v>
      </c>
      <c r="E1822" t="s">
        <v>21471</v>
      </c>
      <c r="F1822" t="s">
        <v>394</v>
      </c>
      <c r="G1822">
        <v>0</v>
      </c>
      <c r="H1822">
        <v>0</v>
      </c>
      <c r="I1822">
        <v>0</v>
      </c>
      <c r="J1822">
        <v>0</v>
      </c>
      <c r="K1822">
        <v>0</v>
      </c>
      <c r="L1822">
        <v>0</v>
      </c>
      <c r="M1822">
        <v>0</v>
      </c>
      <c r="N1822">
        <v>20</v>
      </c>
      <c r="O1822">
        <v>20</v>
      </c>
      <c r="P1822">
        <v>0</v>
      </c>
      <c r="Q1822">
        <v>0</v>
      </c>
    </row>
    <row r="1823" spans="1:17" x14ac:dyDescent="0.25">
      <c r="A1823" t="s">
        <v>22838</v>
      </c>
      <c r="B1823" t="s">
        <v>72</v>
      </c>
      <c r="C1823" t="s">
        <v>215</v>
      </c>
      <c r="D1823" t="s">
        <v>526</v>
      </c>
      <c r="E1823" t="s">
        <v>21471</v>
      </c>
      <c r="F1823" t="s">
        <v>395</v>
      </c>
      <c r="G1823">
        <v>0</v>
      </c>
      <c r="H1823">
        <v>0</v>
      </c>
      <c r="I1823">
        <v>0</v>
      </c>
      <c r="J1823">
        <v>0</v>
      </c>
      <c r="K1823">
        <v>0</v>
      </c>
      <c r="L1823">
        <v>0</v>
      </c>
      <c r="M1823">
        <v>0</v>
      </c>
      <c r="N1823">
        <v>20</v>
      </c>
      <c r="O1823">
        <v>20</v>
      </c>
      <c r="P1823">
        <v>0</v>
      </c>
      <c r="Q1823">
        <v>0</v>
      </c>
    </row>
    <row r="1824" spans="1:17" x14ac:dyDescent="0.25">
      <c r="A1824" t="s">
        <v>22839</v>
      </c>
      <c r="B1824" t="s">
        <v>72</v>
      </c>
      <c r="C1824" t="s">
        <v>215</v>
      </c>
      <c r="D1824" t="s">
        <v>526</v>
      </c>
      <c r="E1824" t="s">
        <v>21471</v>
      </c>
      <c r="F1824" t="s">
        <v>525</v>
      </c>
      <c r="G1824">
        <v>22</v>
      </c>
      <c r="H1824">
        <v>0</v>
      </c>
      <c r="I1824">
        <v>0</v>
      </c>
      <c r="J1824">
        <v>0</v>
      </c>
      <c r="K1824">
        <v>0</v>
      </c>
      <c r="L1824">
        <v>0</v>
      </c>
      <c r="M1824">
        <v>0</v>
      </c>
      <c r="N1824">
        <v>0</v>
      </c>
      <c r="O1824">
        <v>0</v>
      </c>
      <c r="P1824">
        <v>0</v>
      </c>
      <c r="Q1824">
        <v>0</v>
      </c>
    </row>
    <row r="1825" spans="1:17" x14ac:dyDescent="0.25">
      <c r="A1825" t="s">
        <v>14909</v>
      </c>
      <c r="B1825" t="s">
        <v>72</v>
      </c>
      <c r="C1825" t="s">
        <v>215</v>
      </c>
      <c r="D1825" t="s">
        <v>527</v>
      </c>
      <c r="E1825" t="s">
        <v>563</v>
      </c>
      <c r="F1825" t="s">
        <v>528</v>
      </c>
      <c r="G1825">
        <v>0</v>
      </c>
      <c r="H1825">
        <v>0</v>
      </c>
      <c r="I1825">
        <v>0</v>
      </c>
      <c r="J1825">
        <v>0</v>
      </c>
      <c r="K1825">
        <v>0</v>
      </c>
      <c r="L1825">
        <v>0</v>
      </c>
      <c r="M1825">
        <v>0</v>
      </c>
      <c r="N1825">
        <v>2</v>
      </c>
      <c r="O1825">
        <v>2</v>
      </c>
      <c r="P1825">
        <v>0</v>
      </c>
      <c r="Q1825">
        <v>0</v>
      </c>
    </row>
    <row r="1826" spans="1:17" x14ac:dyDescent="0.25">
      <c r="A1826" t="s">
        <v>14910</v>
      </c>
      <c r="B1826" t="s">
        <v>72</v>
      </c>
      <c r="C1826" t="s">
        <v>215</v>
      </c>
      <c r="D1826" t="s">
        <v>527</v>
      </c>
      <c r="E1826" t="s">
        <v>563</v>
      </c>
      <c r="F1826" t="s">
        <v>525</v>
      </c>
      <c r="G1826">
        <v>2</v>
      </c>
      <c r="H1826">
        <v>0</v>
      </c>
      <c r="I1826">
        <v>0</v>
      </c>
      <c r="J1826">
        <v>0</v>
      </c>
      <c r="K1826">
        <v>0</v>
      </c>
      <c r="L1826">
        <v>0</v>
      </c>
      <c r="M1826">
        <v>0</v>
      </c>
      <c r="N1826">
        <v>0</v>
      </c>
      <c r="O1826">
        <v>0</v>
      </c>
      <c r="P1826">
        <v>0</v>
      </c>
      <c r="Q1826">
        <v>0</v>
      </c>
    </row>
    <row r="1827" spans="1:17" x14ac:dyDescent="0.25">
      <c r="A1827" t="s">
        <v>22840</v>
      </c>
      <c r="B1827" t="s">
        <v>72</v>
      </c>
      <c r="C1827" t="s">
        <v>215</v>
      </c>
      <c r="D1827" t="s">
        <v>527</v>
      </c>
      <c r="E1827" t="s">
        <v>21471</v>
      </c>
      <c r="F1827" t="s">
        <v>528</v>
      </c>
      <c r="G1827">
        <v>0</v>
      </c>
      <c r="H1827">
        <v>0</v>
      </c>
      <c r="I1827">
        <v>0</v>
      </c>
      <c r="J1827">
        <v>0</v>
      </c>
      <c r="K1827">
        <v>0</v>
      </c>
      <c r="L1827">
        <v>0</v>
      </c>
      <c r="M1827">
        <v>0</v>
      </c>
      <c r="N1827">
        <v>2</v>
      </c>
      <c r="O1827">
        <v>2</v>
      </c>
      <c r="P1827">
        <v>0</v>
      </c>
      <c r="Q1827">
        <v>0</v>
      </c>
    </row>
    <row r="1828" spans="1:17" x14ac:dyDescent="0.25">
      <c r="A1828" t="s">
        <v>22841</v>
      </c>
      <c r="B1828" t="s">
        <v>72</v>
      </c>
      <c r="C1828" t="s">
        <v>215</v>
      </c>
      <c r="D1828" t="s">
        <v>527</v>
      </c>
      <c r="E1828" t="s">
        <v>21471</v>
      </c>
      <c r="F1828" t="s">
        <v>525</v>
      </c>
      <c r="G1828">
        <v>2</v>
      </c>
      <c r="H1828">
        <v>0</v>
      </c>
      <c r="I1828">
        <v>0</v>
      </c>
      <c r="J1828">
        <v>0</v>
      </c>
      <c r="K1828">
        <v>0</v>
      </c>
      <c r="L1828">
        <v>0</v>
      </c>
      <c r="M1828">
        <v>0</v>
      </c>
      <c r="N1828">
        <v>0</v>
      </c>
      <c r="O1828">
        <v>0</v>
      </c>
      <c r="P1828">
        <v>0</v>
      </c>
      <c r="Q1828">
        <v>0</v>
      </c>
    </row>
    <row r="1829" spans="1:17" x14ac:dyDescent="0.25">
      <c r="A1829" t="s">
        <v>14911</v>
      </c>
      <c r="B1829" t="s">
        <v>72</v>
      </c>
      <c r="C1829" t="s">
        <v>215</v>
      </c>
      <c r="D1829" t="s">
        <v>12971</v>
      </c>
      <c r="E1829" t="s">
        <v>563</v>
      </c>
      <c r="F1829" t="s">
        <v>525</v>
      </c>
      <c r="G1829">
        <v>2</v>
      </c>
      <c r="H1829">
        <v>0</v>
      </c>
      <c r="I1829">
        <v>0</v>
      </c>
      <c r="J1829">
        <v>0</v>
      </c>
      <c r="K1829">
        <v>0</v>
      </c>
      <c r="L1829">
        <v>0</v>
      </c>
      <c r="M1829">
        <v>0</v>
      </c>
      <c r="N1829">
        <v>0</v>
      </c>
      <c r="O1829">
        <v>0</v>
      </c>
      <c r="P1829">
        <v>0</v>
      </c>
      <c r="Q1829">
        <v>0</v>
      </c>
    </row>
    <row r="1830" spans="1:17" x14ac:dyDescent="0.25">
      <c r="A1830" t="s">
        <v>22842</v>
      </c>
      <c r="B1830" t="s">
        <v>72</v>
      </c>
      <c r="C1830" t="s">
        <v>215</v>
      </c>
      <c r="D1830" t="s">
        <v>12971</v>
      </c>
      <c r="E1830" t="s">
        <v>21471</v>
      </c>
      <c r="F1830" t="s">
        <v>525</v>
      </c>
      <c r="G1830">
        <v>2</v>
      </c>
      <c r="H1830">
        <v>0</v>
      </c>
      <c r="I1830">
        <v>0</v>
      </c>
      <c r="J1830">
        <v>0</v>
      </c>
      <c r="K1830">
        <v>0</v>
      </c>
      <c r="L1830">
        <v>0</v>
      </c>
      <c r="M1830">
        <v>0</v>
      </c>
      <c r="N1830">
        <v>0</v>
      </c>
      <c r="O1830">
        <v>0</v>
      </c>
      <c r="P1830">
        <v>0</v>
      </c>
      <c r="Q1830">
        <v>0</v>
      </c>
    </row>
    <row r="1831" spans="1:17" x14ac:dyDescent="0.25">
      <c r="A1831" t="s">
        <v>14912</v>
      </c>
      <c r="B1831" t="s">
        <v>72</v>
      </c>
      <c r="C1831" t="s">
        <v>216</v>
      </c>
      <c r="D1831" t="s">
        <v>529</v>
      </c>
      <c r="E1831" t="s">
        <v>563</v>
      </c>
      <c r="F1831" t="s">
        <v>525</v>
      </c>
      <c r="G1831">
        <v>1</v>
      </c>
      <c r="H1831">
        <v>0</v>
      </c>
      <c r="I1831">
        <v>0</v>
      </c>
      <c r="J1831">
        <v>0</v>
      </c>
      <c r="K1831">
        <v>0</v>
      </c>
      <c r="L1831">
        <v>0</v>
      </c>
      <c r="M1831">
        <v>0</v>
      </c>
      <c r="N1831">
        <v>0</v>
      </c>
      <c r="O1831">
        <v>0</v>
      </c>
      <c r="P1831">
        <v>0</v>
      </c>
      <c r="Q1831">
        <v>0</v>
      </c>
    </row>
    <row r="1832" spans="1:17" x14ac:dyDescent="0.25">
      <c r="A1832" t="s">
        <v>14913</v>
      </c>
      <c r="B1832" t="s">
        <v>72</v>
      </c>
      <c r="C1832" t="s">
        <v>216</v>
      </c>
      <c r="D1832" t="s">
        <v>526</v>
      </c>
      <c r="E1832" t="s">
        <v>563</v>
      </c>
      <c r="F1832" t="s">
        <v>396</v>
      </c>
      <c r="G1832">
        <v>0</v>
      </c>
      <c r="H1832">
        <v>18</v>
      </c>
      <c r="I1832">
        <v>1</v>
      </c>
      <c r="J1832">
        <v>13</v>
      </c>
      <c r="K1832">
        <v>2</v>
      </c>
      <c r="L1832">
        <v>2</v>
      </c>
      <c r="M1832">
        <v>0</v>
      </c>
      <c r="N1832">
        <v>0</v>
      </c>
      <c r="O1832">
        <v>0</v>
      </c>
      <c r="P1832">
        <v>0</v>
      </c>
      <c r="Q1832">
        <v>0</v>
      </c>
    </row>
    <row r="1833" spans="1:17" x14ac:dyDescent="0.25">
      <c r="A1833" t="s">
        <v>14914</v>
      </c>
      <c r="B1833" t="s">
        <v>72</v>
      </c>
      <c r="C1833" t="s">
        <v>216</v>
      </c>
      <c r="D1833" t="s">
        <v>526</v>
      </c>
      <c r="E1833" t="s">
        <v>563</v>
      </c>
      <c r="F1833" t="s">
        <v>4236</v>
      </c>
      <c r="G1833">
        <v>0</v>
      </c>
      <c r="H1833">
        <v>18</v>
      </c>
      <c r="I1833">
        <v>1</v>
      </c>
      <c r="J1833">
        <v>13</v>
      </c>
      <c r="K1833">
        <v>2</v>
      </c>
      <c r="L1833">
        <v>2</v>
      </c>
      <c r="M1833">
        <v>0</v>
      </c>
      <c r="N1833">
        <v>0</v>
      </c>
      <c r="O1833">
        <v>0</v>
      </c>
      <c r="P1833">
        <v>0</v>
      </c>
      <c r="Q1833">
        <v>0</v>
      </c>
    </row>
    <row r="1834" spans="1:17" x14ac:dyDescent="0.25">
      <c r="A1834" t="s">
        <v>14915</v>
      </c>
      <c r="B1834" t="s">
        <v>72</v>
      </c>
      <c r="C1834" t="s">
        <v>216</v>
      </c>
      <c r="D1834" t="s">
        <v>526</v>
      </c>
      <c r="E1834" t="s">
        <v>563</v>
      </c>
      <c r="F1834" t="s">
        <v>4238</v>
      </c>
      <c r="G1834">
        <v>0</v>
      </c>
      <c r="H1834">
        <v>0</v>
      </c>
      <c r="I1834">
        <v>0</v>
      </c>
      <c r="J1834">
        <v>0</v>
      </c>
      <c r="K1834">
        <v>0</v>
      </c>
      <c r="L1834">
        <v>0</v>
      </c>
      <c r="M1834">
        <v>18</v>
      </c>
      <c r="N1834">
        <v>0</v>
      </c>
      <c r="O1834">
        <v>0</v>
      </c>
      <c r="P1834">
        <v>0</v>
      </c>
      <c r="Q1834">
        <v>0</v>
      </c>
    </row>
    <row r="1835" spans="1:17" x14ac:dyDescent="0.25">
      <c r="A1835" t="s">
        <v>14916</v>
      </c>
      <c r="B1835" t="s">
        <v>72</v>
      </c>
      <c r="C1835" t="s">
        <v>216</v>
      </c>
      <c r="D1835" t="s">
        <v>526</v>
      </c>
      <c r="E1835" t="s">
        <v>563</v>
      </c>
      <c r="F1835" t="s">
        <v>397</v>
      </c>
      <c r="G1835">
        <v>0</v>
      </c>
      <c r="H1835">
        <v>18</v>
      </c>
      <c r="I1835">
        <v>1</v>
      </c>
      <c r="J1835">
        <v>13</v>
      </c>
      <c r="K1835">
        <v>2</v>
      </c>
      <c r="L1835">
        <v>2</v>
      </c>
      <c r="M1835">
        <v>0</v>
      </c>
      <c r="N1835">
        <v>0</v>
      </c>
      <c r="O1835">
        <v>0</v>
      </c>
      <c r="P1835">
        <v>0</v>
      </c>
      <c r="Q1835">
        <v>0</v>
      </c>
    </row>
    <row r="1836" spans="1:17" x14ac:dyDescent="0.25">
      <c r="A1836" t="s">
        <v>14917</v>
      </c>
      <c r="B1836" t="s">
        <v>72</v>
      </c>
      <c r="C1836" t="s">
        <v>216</v>
      </c>
      <c r="D1836" t="s">
        <v>526</v>
      </c>
      <c r="E1836" t="s">
        <v>563</v>
      </c>
      <c r="F1836" t="s">
        <v>398</v>
      </c>
      <c r="G1836">
        <v>0</v>
      </c>
      <c r="H1836">
        <v>18</v>
      </c>
      <c r="I1836">
        <v>1</v>
      </c>
      <c r="J1836">
        <v>13</v>
      </c>
      <c r="K1836">
        <v>2</v>
      </c>
      <c r="L1836">
        <v>2</v>
      </c>
      <c r="M1836">
        <v>0</v>
      </c>
      <c r="N1836">
        <v>0</v>
      </c>
      <c r="O1836">
        <v>0</v>
      </c>
      <c r="P1836">
        <v>0</v>
      </c>
      <c r="Q1836">
        <v>0</v>
      </c>
    </row>
    <row r="1837" spans="1:17" x14ac:dyDescent="0.25">
      <c r="A1837" t="s">
        <v>14918</v>
      </c>
      <c r="B1837" t="s">
        <v>72</v>
      </c>
      <c r="C1837" t="s">
        <v>216</v>
      </c>
      <c r="D1837" t="s">
        <v>526</v>
      </c>
      <c r="E1837" t="s">
        <v>563</v>
      </c>
      <c r="F1837" t="s">
        <v>4242</v>
      </c>
      <c r="G1837">
        <v>0</v>
      </c>
      <c r="H1837">
        <v>0</v>
      </c>
      <c r="I1837">
        <v>0</v>
      </c>
      <c r="J1837">
        <v>0</v>
      </c>
      <c r="K1837">
        <v>0</v>
      </c>
      <c r="L1837">
        <v>0</v>
      </c>
      <c r="M1837">
        <v>18</v>
      </c>
      <c r="N1837">
        <v>0</v>
      </c>
      <c r="O1837">
        <v>0</v>
      </c>
      <c r="P1837">
        <v>0</v>
      </c>
      <c r="Q1837">
        <v>0</v>
      </c>
    </row>
    <row r="1838" spans="1:17" x14ac:dyDescent="0.25">
      <c r="A1838" t="s">
        <v>16384</v>
      </c>
      <c r="B1838" t="s">
        <v>74</v>
      </c>
      <c r="C1838" t="s">
        <v>104</v>
      </c>
      <c r="D1838" t="s">
        <v>526</v>
      </c>
      <c r="E1838" t="s">
        <v>563</v>
      </c>
      <c r="F1838" t="s">
        <v>395</v>
      </c>
      <c r="G1838">
        <v>0</v>
      </c>
      <c r="H1838">
        <v>0</v>
      </c>
      <c r="I1838">
        <v>0</v>
      </c>
      <c r="J1838">
        <v>0</v>
      </c>
      <c r="K1838">
        <v>0</v>
      </c>
      <c r="L1838">
        <v>0</v>
      </c>
      <c r="M1838">
        <v>0</v>
      </c>
      <c r="N1838">
        <v>5</v>
      </c>
      <c r="O1838">
        <v>5</v>
      </c>
      <c r="P1838">
        <v>0</v>
      </c>
      <c r="Q1838">
        <v>0</v>
      </c>
    </row>
    <row r="1839" spans="1:17" x14ac:dyDescent="0.25">
      <c r="A1839" t="s">
        <v>16385</v>
      </c>
      <c r="B1839" t="s">
        <v>74</v>
      </c>
      <c r="C1839" t="s">
        <v>104</v>
      </c>
      <c r="D1839" t="s">
        <v>526</v>
      </c>
      <c r="E1839" t="s">
        <v>563</v>
      </c>
      <c r="F1839" t="s">
        <v>525</v>
      </c>
      <c r="G1839">
        <v>5</v>
      </c>
      <c r="H1839">
        <v>0</v>
      </c>
      <c r="I1839">
        <v>0</v>
      </c>
      <c r="J1839">
        <v>0</v>
      </c>
      <c r="K1839">
        <v>0</v>
      </c>
      <c r="L1839">
        <v>0</v>
      </c>
      <c r="M1839">
        <v>0</v>
      </c>
      <c r="N1839">
        <v>0</v>
      </c>
      <c r="O1839">
        <v>0</v>
      </c>
      <c r="P1839">
        <v>0</v>
      </c>
      <c r="Q1839">
        <v>0</v>
      </c>
    </row>
    <row r="1840" spans="1:17" x14ac:dyDescent="0.25">
      <c r="A1840" t="s">
        <v>22843</v>
      </c>
      <c r="B1840" t="s">
        <v>74</v>
      </c>
      <c r="C1840" t="s">
        <v>104</v>
      </c>
      <c r="D1840" t="s">
        <v>526</v>
      </c>
      <c r="E1840" t="s">
        <v>21471</v>
      </c>
      <c r="F1840" t="s">
        <v>396</v>
      </c>
      <c r="G1840">
        <v>0</v>
      </c>
      <c r="H1840">
        <v>12</v>
      </c>
      <c r="I1840">
        <v>1</v>
      </c>
      <c r="J1840">
        <v>9</v>
      </c>
      <c r="K1840">
        <v>1</v>
      </c>
      <c r="L1840">
        <v>1</v>
      </c>
      <c r="M1840">
        <v>0</v>
      </c>
      <c r="N1840">
        <v>0</v>
      </c>
      <c r="O1840">
        <v>0</v>
      </c>
      <c r="P1840">
        <v>0</v>
      </c>
      <c r="Q1840">
        <v>0</v>
      </c>
    </row>
    <row r="1841" spans="1:17" x14ac:dyDescent="0.25">
      <c r="A1841" t="s">
        <v>22844</v>
      </c>
      <c r="B1841" t="s">
        <v>74</v>
      </c>
      <c r="C1841" t="s">
        <v>104</v>
      </c>
      <c r="D1841" t="s">
        <v>526</v>
      </c>
      <c r="E1841" t="s">
        <v>21471</v>
      </c>
      <c r="F1841" t="s">
        <v>4236</v>
      </c>
      <c r="G1841">
        <v>0</v>
      </c>
      <c r="H1841">
        <v>12</v>
      </c>
      <c r="I1841">
        <v>1</v>
      </c>
      <c r="J1841">
        <v>9</v>
      </c>
      <c r="K1841">
        <v>1</v>
      </c>
      <c r="L1841">
        <v>1</v>
      </c>
      <c r="M1841">
        <v>0</v>
      </c>
      <c r="N1841">
        <v>0</v>
      </c>
      <c r="O1841">
        <v>0</v>
      </c>
      <c r="P1841">
        <v>0</v>
      </c>
      <c r="Q1841">
        <v>0</v>
      </c>
    </row>
    <row r="1842" spans="1:17" x14ac:dyDescent="0.25">
      <c r="A1842" t="s">
        <v>22845</v>
      </c>
      <c r="B1842" t="s">
        <v>74</v>
      </c>
      <c r="C1842" t="s">
        <v>104</v>
      </c>
      <c r="D1842" t="s">
        <v>526</v>
      </c>
      <c r="E1842" t="s">
        <v>21471</v>
      </c>
      <c r="F1842" t="s">
        <v>4238</v>
      </c>
      <c r="G1842">
        <v>0</v>
      </c>
      <c r="H1842">
        <v>0</v>
      </c>
      <c r="I1842">
        <v>0</v>
      </c>
      <c r="J1842">
        <v>0</v>
      </c>
      <c r="K1842">
        <v>0</v>
      </c>
      <c r="L1842">
        <v>0</v>
      </c>
      <c r="M1842">
        <v>12</v>
      </c>
      <c r="N1842">
        <v>0</v>
      </c>
      <c r="O1842">
        <v>0</v>
      </c>
      <c r="P1842">
        <v>0</v>
      </c>
      <c r="Q1842">
        <v>0</v>
      </c>
    </row>
    <row r="1843" spans="1:17" x14ac:dyDescent="0.25">
      <c r="A1843" t="s">
        <v>22846</v>
      </c>
      <c r="B1843" t="s">
        <v>74</v>
      </c>
      <c r="C1843" t="s">
        <v>104</v>
      </c>
      <c r="D1843" t="s">
        <v>526</v>
      </c>
      <c r="E1843" t="s">
        <v>21471</v>
      </c>
      <c r="F1843" t="s">
        <v>397</v>
      </c>
      <c r="G1843">
        <v>0</v>
      </c>
      <c r="H1843">
        <v>12</v>
      </c>
      <c r="I1843">
        <v>1</v>
      </c>
      <c r="J1843">
        <v>9</v>
      </c>
      <c r="K1843">
        <v>1</v>
      </c>
      <c r="L1843">
        <v>1</v>
      </c>
      <c r="M1843">
        <v>0</v>
      </c>
      <c r="N1843">
        <v>0</v>
      </c>
      <c r="O1843">
        <v>0</v>
      </c>
      <c r="P1843">
        <v>0</v>
      </c>
      <c r="Q1843">
        <v>0</v>
      </c>
    </row>
    <row r="1844" spans="1:17" x14ac:dyDescent="0.25">
      <c r="A1844" t="s">
        <v>22847</v>
      </c>
      <c r="B1844" t="s">
        <v>74</v>
      </c>
      <c r="C1844" t="s">
        <v>104</v>
      </c>
      <c r="D1844" t="s">
        <v>526</v>
      </c>
      <c r="E1844" t="s">
        <v>21471</v>
      </c>
      <c r="F1844" t="s">
        <v>398</v>
      </c>
      <c r="G1844">
        <v>0</v>
      </c>
      <c r="H1844">
        <v>12</v>
      </c>
      <c r="I1844">
        <v>1</v>
      </c>
      <c r="J1844">
        <v>9</v>
      </c>
      <c r="K1844">
        <v>1</v>
      </c>
      <c r="L1844">
        <v>1</v>
      </c>
      <c r="M1844">
        <v>0</v>
      </c>
      <c r="N1844">
        <v>0</v>
      </c>
      <c r="O1844">
        <v>0</v>
      </c>
      <c r="P1844">
        <v>0</v>
      </c>
      <c r="Q1844">
        <v>0</v>
      </c>
    </row>
    <row r="1845" spans="1:17" x14ac:dyDescent="0.25">
      <c r="A1845" t="s">
        <v>22848</v>
      </c>
      <c r="B1845" t="s">
        <v>74</v>
      </c>
      <c r="C1845" t="s">
        <v>104</v>
      </c>
      <c r="D1845" t="s">
        <v>526</v>
      </c>
      <c r="E1845" t="s">
        <v>21471</v>
      </c>
      <c r="F1845" t="s">
        <v>4242</v>
      </c>
      <c r="G1845">
        <v>0</v>
      </c>
      <c r="H1845">
        <v>0</v>
      </c>
      <c r="I1845">
        <v>0</v>
      </c>
      <c r="J1845">
        <v>0</v>
      </c>
      <c r="K1845">
        <v>0</v>
      </c>
      <c r="L1845">
        <v>0</v>
      </c>
      <c r="M1845">
        <v>12</v>
      </c>
      <c r="N1845">
        <v>0</v>
      </c>
      <c r="O1845">
        <v>0</v>
      </c>
      <c r="P1845">
        <v>0</v>
      </c>
      <c r="Q1845">
        <v>0</v>
      </c>
    </row>
    <row r="1846" spans="1:17" x14ac:dyDescent="0.25">
      <c r="A1846" t="s">
        <v>22849</v>
      </c>
      <c r="B1846" t="s">
        <v>74</v>
      </c>
      <c r="C1846" t="s">
        <v>104</v>
      </c>
      <c r="D1846" t="s">
        <v>526</v>
      </c>
      <c r="E1846" t="s">
        <v>21471</v>
      </c>
      <c r="F1846" t="s">
        <v>399</v>
      </c>
      <c r="G1846">
        <v>0</v>
      </c>
      <c r="H1846">
        <v>12</v>
      </c>
      <c r="I1846">
        <v>1</v>
      </c>
      <c r="J1846">
        <v>9</v>
      </c>
      <c r="K1846">
        <v>1</v>
      </c>
      <c r="L1846">
        <v>1</v>
      </c>
      <c r="M1846">
        <v>0</v>
      </c>
      <c r="N1846">
        <v>0</v>
      </c>
      <c r="O1846">
        <v>0</v>
      </c>
      <c r="P1846">
        <v>0</v>
      </c>
      <c r="Q1846">
        <v>0</v>
      </c>
    </row>
    <row r="1847" spans="1:17" x14ac:dyDescent="0.25">
      <c r="A1847" t="s">
        <v>22850</v>
      </c>
      <c r="B1847" t="s">
        <v>74</v>
      </c>
      <c r="C1847" t="s">
        <v>104</v>
      </c>
      <c r="D1847" t="s">
        <v>526</v>
      </c>
      <c r="E1847" t="s">
        <v>21471</v>
      </c>
      <c r="F1847" t="s">
        <v>4245</v>
      </c>
      <c r="G1847">
        <v>0</v>
      </c>
      <c r="H1847">
        <v>0</v>
      </c>
      <c r="I1847">
        <v>0</v>
      </c>
      <c r="J1847">
        <v>0</v>
      </c>
      <c r="K1847">
        <v>0</v>
      </c>
      <c r="L1847">
        <v>0</v>
      </c>
      <c r="M1847">
        <v>12</v>
      </c>
      <c r="N1847">
        <v>0</v>
      </c>
      <c r="O1847">
        <v>0</v>
      </c>
      <c r="P1847">
        <v>0</v>
      </c>
      <c r="Q1847">
        <v>0</v>
      </c>
    </row>
    <row r="1848" spans="1:17" x14ac:dyDescent="0.25">
      <c r="A1848" t="s">
        <v>22851</v>
      </c>
      <c r="B1848" t="s">
        <v>74</v>
      </c>
      <c r="C1848" t="s">
        <v>104</v>
      </c>
      <c r="D1848" t="s">
        <v>526</v>
      </c>
      <c r="E1848" t="s">
        <v>21471</v>
      </c>
      <c r="F1848" t="s">
        <v>394</v>
      </c>
      <c r="G1848">
        <v>0</v>
      </c>
      <c r="H1848">
        <v>0</v>
      </c>
      <c r="I1848">
        <v>0</v>
      </c>
      <c r="J1848">
        <v>0</v>
      </c>
      <c r="K1848">
        <v>0</v>
      </c>
      <c r="L1848">
        <v>0</v>
      </c>
      <c r="M1848">
        <v>0</v>
      </c>
      <c r="N1848">
        <v>9</v>
      </c>
      <c r="O1848">
        <v>8</v>
      </c>
      <c r="P1848">
        <v>0</v>
      </c>
      <c r="Q1848">
        <v>1</v>
      </c>
    </row>
    <row r="1849" spans="1:17" x14ac:dyDescent="0.25">
      <c r="A1849" t="s">
        <v>22852</v>
      </c>
      <c r="B1849" t="s">
        <v>74</v>
      </c>
      <c r="C1849" t="s">
        <v>104</v>
      </c>
      <c r="D1849" t="s">
        <v>526</v>
      </c>
      <c r="E1849" t="s">
        <v>21471</v>
      </c>
      <c r="F1849" t="s">
        <v>395</v>
      </c>
      <c r="G1849">
        <v>0</v>
      </c>
      <c r="H1849">
        <v>0</v>
      </c>
      <c r="I1849">
        <v>0</v>
      </c>
      <c r="J1849">
        <v>0</v>
      </c>
      <c r="K1849">
        <v>0</v>
      </c>
      <c r="L1849">
        <v>0</v>
      </c>
      <c r="M1849">
        <v>0</v>
      </c>
      <c r="N1849">
        <v>5</v>
      </c>
      <c r="O1849">
        <v>5</v>
      </c>
      <c r="P1849">
        <v>0</v>
      </c>
      <c r="Q1849">
        <v>0</v>
      </c>
    </row>
    <row r="1850" spans="1:17" x14ac:dyDescent="0.25">
      <c r="A1850" t="s">
        <v>22853</v>
      </c>
      <c r="B1850" t="s">
        <v>74</v>
      </c>
      <c r="C1850" t="s">
        <v>104</v>
      </c>
      <c r="D1850" t="s">
        <v>526</v>
      </c>
      <c r="E1850" t="s">
        <v>21471</v>
      </c>
      <c r="F1850" t="s">
        <v>525</v>
      </c>
      <c r="G1850">
        <v>12</v>
      </c>
      <c r="H1850">
        <v>0</v>
      </c>
      <c r="I1850">
        <v>0</v>
      </c>
      <c r="J1850">
        <v>0</v>
      </c>
      <c r="K1850">
        <v>0</v>
      </c>
      <c r="L1850">
        <v>0</v>
      </c>
      <c r="M1850">
        <v>0</v>
      </c>
      <c r="N1850">
        <v>0</v>
      </c>
      <c r="O1850">
        <v>0</v>
      </c>
      <c r="P1850">
        <v>0</v>
      </c>
      <c r="Q1850">
        <v>0</v>
      </c>
    </row>
    <row r="1851" spans="1:17" x14ac:dyDescent="0.25">
      <c r="A1851" t="s">
        <v>16337</v>
      </c>
      <c r="B1851" t="s">
        <v>74</v>
      </c>
      <c r="C1851" t="s">
        <v>104</v>
      </c>
      <c r="D1851" t="s">
        <v>12971</v>
      </c>
      <c r="E1851" t="s">
        <v>563</v>
      </c>
      <c r="F1851" t="s">
        <v>525</v>
      </c>
      <c r="G1851">
        <v>1</v>
      </c>
      <c r="H1851">
        <v>0</v>
      </c>
      <c r="I1851">
        <v>0</v>
      </c>
      <c r="J1851">
        <v>0</v>
      </c>
      <c r="K1851">
        <v>0</v>
      </c>
      <c r="L1851">
        <v>0</v>
      </c>
      <c r="M1851">
        <v>0</v>
      </c>
      <c r="N1851">
        <v>0</v>
      </c>
      <c r="O1851">
        <v>0</v>
      </c>
      <c r="P1851">
        <v>0</v>
      </c>
      <c r="Q1851">
        <v>0</v>
      </c>
    </row>
    <row r="1852" spans="1:17" x14ac:dyDescent="0.25">
      <c r="A1852" t="s">
        <v>22854</v>
      </c>
      <c r="B1852" t="s">
        <v>74</v>
      </c>
      <c r="C1852" t="s">
        <v>104</v>
      </c>
      <c r="D1852" t="s">
        <v>12971</v>
      </c>
      <c r="E1852" t="s">
        <v>21471</v>
      </c>
      <c r="F1852" t="s">
        <v>525</v>
      </c>
      <c r="G1852">
        <v>3</v>
      </c>
      <c r="H1852">
        <v>0</v>
      </c>
      <c r="I1852">
        <v>0</v>
      </c>
      <c r="J1852">
        <v>0</v>
      </c>
      <c r="K1852">
        <v>0</v>
      </c>
      <c r="L1852">
        <v>0</v>
      </c>
      <c r="M1852">
        <v>0</v>
      </c>
      <c r="N1852">
        <v>0</v>
      </c>
      <c r="O1852">
        <v>0</v>
      </c>
      <c r="P1852">
        <v>0</v>
      </c>
      <c r="Q1852">
        <v>0</v>
      </c>
    </row>
    <row r="1853" spans="1:17" x14ac:dyDescent="0.25">
      <c r="A1853" t="s">
        <v>16338</v>
      </c>
      <c r="B1853" t="s">
        <v>74</v>
      </c>
      <c r="C1853" t="s">
        <v>105</v>
      </c>
      <c r="D1853" t="s">
        <v>529</v>
      </c>
      <c r="E1853" t="s">
        <v>563</v>
      </c>
      <c r="F1853" t="s">
        <v>525</v>
      </c>
      <c r="G1853">
        <v>1</v>
      </c>
      <c r="H1853">
        <v>0</v>
      </c>
      <c r="I1853">
        <v>0</v>
      </c>
      <c r="J1853">
        <v>0</v>
      </c>
      <c r="K1853">
        <v>0</v>
      </c>
      <c r="L1853">
        <v>0</v>
      </c>
      <c r="M1853">
        <v>0</v>
      </c>
      <c r="N1853">
        <v>0</v>
      </c>
      <c r="O1853">
        <v>0</v>
      </c>
      <c r="P1853">
        <v>0</v>
      </c>
      <c r="Q1853">
        <v>0</v>
      </c>
    </row>
    <row r="1854" spans="1:17" x14ac:dyDescent="0.25">
      <c r="A1854" t="s">
        <v>16339</v>
      </c>
      <c r="B1854" t="s">
        <v>74</v>
      </c>
      <c r="C1854" t="s">
        <v>105</v>
      </c>
      <c r="D1854" t="s">
        <v>526</v>
      </c>
      <c r="E1854" t="s">
        <v>563</v>
      </c>
      <c r="F1854" t="s">
        <v>396</v>
      </c>
      <c r="G1854">
        <v>0</v>
      </c>
      <c r="H1854">
        <v>9</v>
      </c>
      <c r="I1854">
        <v>0</v>
      </c>
      <c r="J1854">
        <v>8</v>
      </c>
      <c r="K1854">
        <v>1</v>
      </c>
      <c r="L1854">
        <v>0</v>
      </c>
      <c r="M1854">
        <v>0</v>
      </c>
      <c r="N1854">
        <v>0</v>
      </c>
      <c r="O1854">
        <v>0</v>
      </c>
      <c r="P1854">
        <v>0</v>
      </c>
      <c r="Q1854">
        <v>0</v>
      </c>
    </row>
    <row r="1855" spans="1:17" x14ac:dyDescent="0.25">
      <c r="A1855" t="s">
        <v>16340</v>
      </c>
      <c r="B1855" t="s">
        <v>74</v>
      </c>
      <c r="C1855" t="s">
        <v>105</v>
      </c>
      <c r="D1855" t="s">
        <v>526</v>
      </c>
      <c r="E1855" t="s">
        <v>563</v>
      </c>
      <c r="F1855" t="s">
        <v>4236</v>
      </c>
      <c r="G1855">
        <v>0</v>
      </c>
      <c r="H1855">
        <v>9</v>
      </c>
      <c r="I1855">
        <v>0</v>
      </c>
      <c r="J1855">
        <v>8</v>
      </c>
      <c r="K1855">
        <v>0</v>
      </c>
      <c r="L1855">
        <v>1</v>
      </c>
      <c r="M1855">
        <v>0</v>
      </c>
      <c r="N1855">
        <v>0</v>
      </c>
      <c r="O1855">
        <v>0</v>
      </c>
      <c r="P1855">
        <v>0</v>
      </c>
      <c r="Q1855">
        <v>0</v>
      </c>
    </row>
    <row r="1856" spans="1:17" x14ac:dyDescent="0.25">
      <c r="A1856" t="s">
        <v>16341</v>
      </c>
      <c r="B1856" t="s">
        <v>74</v>
      </c>
      <c r="C1856" t="s">
        <v>105</v>
      </c>
      <c r="D1856" t="s">
        <v>526</v>
      </c>
      <c r="E1856" t="s">
        <v>563</v>
      </c>
      <c r="F1856" t="s">
        <v>4238</v>
      </c>
      <c r="G1856">
        <v>0</v>
      </c>
      <c r="H1856">
        <v>0</v>
      </c>
      <c r="I1856">
        <v>0</v>
      </c>
      <c r="J1856">
        <v>0</v>
      </c>
      <c r="K1856">
        <v>0</v>
      </c>
      <c r="L1856">
        <v>0</v>
      </c>
      <c r="M1856">
        <v>9</v>
      </c>
      <c r="N1856">
        <v>0</v>
      </c>
      <c r="O1856">
        <v>0</v>
      </c>
      <c r="P1856">
        <v>0</v>
      </c>
      <c r="Q1856">
        <v>0</v>
      </c>
    </row>
    <row r="1857" spans="1:17" x14ac:dyDescent="0.25">
      <c r="A1857" t="s">
        <v>16342</v>
      </c>
      <c r="B1857" t="s">
        <v>74</v>
      </c>
      <c r="C1857" t="s">
        <v>105</v>
      </c>
      <c r="D1857" t="s">
        <v>526</v>
      </c>
      <c r="E1857" t="s">
        <v>563</v>
      </c>
      <c r="F1857" t="s">
        <v>397</v>
      </c>
      <c r="G1857">
        <v>0</v>
      </c>
      <c r="H1857">
        <v>9</v>
      </c>
      <c r="I1857">
        <v>0</v>
      </c>
      <c r="J1857">
        <v>8</v>
      </c>
      <c r="K1857">
        <v>0</v>
      </c>
      <c r="L1857">
        <v>1</v>
      </c>
      <c r="M1857">
        <v>0</v>
      </c>
      <c r="N1857">
        <v>0</v>
      </c>
      <c r="O1857">
        <v>0</v>
      </c>
      <c r="P1857">
        <v>0</v>
      </c>
      <c r="Q1857">
        <v>0</v>
      </c>
    </row>
    <row r="1858" spans="1:17" x14ac:dyDescent="0.25">
      <c r="A1858" t="s">
        <v>16343</v>
      </c>
      <c r="B1858" t="s">
        <v>74</v>
      </c>
      <c r="C1858" t="s">
        <v>105</v>
      </c>
      <c r="D1858" t="s">
        <v>526</v>
      </c>
      <c r="E1858" t="s">
        <v>563</v>
      </c>
      <c r="F1858" t="s">
        <v>398</v>
      </c>
      <c r="G1858">
        <v>0</v>
      </c>
      <c r="H1858">
        <v>9</v>
      </c>
      <c r="I1858">
        <v>2</v>
      </c>
      <c r="J1858">
        <v>6</v>
      </c>
      <c r="K1858">
        <v>0</v>
      </c>
      <c r="L1858">
        <v>1</v>
      </c>
      <c r="M1858">
        <v>0</v>
      </c>
      <c r="N1858">
        <v>0</v>
      </c>
      <c r="O1858">
        <v>0</v>
      </c>
      <c r="P1858">
        <v>0</v>
      </c>
      <c r="Q1858">
        <v>0</v>
      </c>
    </row>
    <row r="1859" spans="1:17" x14ac:dyDescent="0.25">
      <c r="A1859" t="s">
        <v>22548</v>
      </c>
      <c r="B1859" t="s">
        <v>73</v>
      </c>
      <c r="C1859" t="s">
        <v>225</v>
      </c>
      <c r="D1859" t="s">
        <v>526</v>
      </c>
      <c r="E1859" t="s">
        <v>21471</v>
      </c>
      <c r="F1859" t="s">
        <v>398</v>
      </c>
      <c r="G1859">
        <v>0</v>
      </c>
      <c r="H1859">
        <v>5</v>
      </c>
      <c r="I1859">
        <v>1</v>
      </c>
      <c r="J1859">
        <v>4</v>
      </c>
      <c r="K1859">
        <v>0</v>
      </c>
      <c r="L1859">
        <v>0</v>
      </c>
      <c r="M1859">
        <v>0</v>
      </c>
      <c r="N1859">
        <v>0</v>
      </c>
      <c r="O1859">
        <v>0</v>
      </c>
      <c r="P1859">
        <v>0</v>
      </c>
      <c r="Q1859">
        <v>0</v>
      </c>
    </row>
    <row r="1860" spans="1:17" x14ac:dyDescent="0.25">
      <c r="A1860" t="s">
        <v>22549</v>
      </c>
      <c r="B1860" t="s">
        <v>73</v>
      </c>
      <c r="C1860" t="s">
        <v>225</v>
      </c>
      <c r="D1860" t="s">
        <v>526</v>
      </c>
      <c r="E1860" t="s">
        <v>21471</v>
      </c>
      <c r="F1860" t="s">
        <v>4242</v>
      </c>
      <c r="G1860">
        <v>0</v>
      </c>
      <c r="H1860">
        <v>0</v>
      </c>
      <c r="I1860">
        <v>0</v>
      </c>
      <c r="J1860">
        <v>0</v>
      </c>
      <c r="K1860">
        <v>0</v>
      </c>
      <c r="L1860">
        <v>0</v>
      </c>
      <c r="M1860">
        <v>5</v>
      </c>
      <c r="N1860">
        <v>0</v>
      </c>
      <c r="O1860">
        <v>0</v>
      </c>
      <c r="P1860">
        <v>0</v>
      </c>
      <c r="Q1860">
        <v>0</v>
      </c>
    </row>
    <row r="1861" spans="1:17" x14ac:dyDescent="0.25">
      <c r="A1861" t="s">
        <v>22550</v>
      </c>
      <c r="B1861" t="s">
        <v>73</v>
      </c>
      <c r="C1861" t="s">
        <v>225</v>
      </c>
      <c r="D1861" t="s">
        <v>526</v>
      </c>
      <c r="E1861" t="s">
        <v>21471</v>
      </c>
      <c r="F1861" t="s">
        <v>399</v>
      </c>
      <c r="G1861">
        <v>0</v>
      </c>
      <c r="H1861">
        <v>5</v>
      </c>
      <c r="I1861">
        <v>1</v>
      </c>
      <c r="J1861">
        <v>4</v>
      </c>
      <c r="K1861">
        <v>0</v>
      </c>
      <c r="L1861">
        <v>0</v>
      </c>
      <c r="M1861">
        <v>0</v>
      </c>
      <c r="N1861">
        <v>0</v>
      </c>
      <c r="O1861">
        <v>0</v>
      </c>
      <c r="P1861">
        <v>0</v>
      </c>
      <c r="Q1861">
        <v>0</v>
      </c>
    </row>
    <row r="1862" spans="1:17" x14ac:dyDescent="0.25">
      <c r="A1862" t="s">
        <v>22551</v>
      </c>
      <c r="B1862" t="s">
        <v>73</v>
      </c>
      <c r="C1862" t="s">
        <v>225</v>
      </c>
      <c r="D1862" t="s">
        <v>526</v>
      </c>
      <c r="E1862" t="s">
        <v>21471</v>
      </c>
      <c r="F1862" t="s">
        <v>4245</v>
      </c>
      <c r="G1862">
        <v>0</v>
      </c>
      <c r="H1862">
        <v>0</v>
      </c>
      <c r="I1862">
        <v>0</v>
      </c>
      <c r="J1862">
        <v>0</v>
      </c>
      <c r="K1862">
        <v>0</v>
      </c>
      <c r="L1862">
        <v>0</v>
      </c>
      <c r="M1862">
        <v>5</v>
      </c>
      <c r="N1862">
        <v>0</v>
      </c>
      <c r="O1862">
        <v>0</v>
      </c>
      <c r="P1862">
        <v>0</v>
      </c>
      <c r="Q1862">
        <v>0</v>
      </c>
    </row>
    <row r="1863" spans="1:17" x14ac:dyDescent="0.25">
      <c r="A1863" t="s">
        <v>22552</v>
      </c>
      <c r="B1863" t="s">
        <v>73</v>
      </c>
      <c r="C1863" t="s">
        <v>225</v>
      </c>
      <c r="D1863" t="s">
        <v>526</v>
      </c>
      <c r="E1863" t="s">
        <v>21471</v>
      </c>
      <c r="F1863" t="s">
        <v>394</v>
      </c>
      <c r="G1863">
        <v>0</v>
      </c>
      <c r="H1863">
        <v>0</v>
      </c>
      <c r="I1863">
        <v>0</v>
      </c>
      <c r="J1863">
        <v>0</v>
      </c>
      <c r="K1863">
        <v>0</v>
      </c>
      <c r="L1863">
        <v>0</v>
      </c>
      <c r="M1863">
        <v>0</v>
      </c>
      <c r="N1863">
        <v>5</v>
      </c>
      <c r="O1863">
        <v>5</v>
      </c>
      <c r="P1863">
        <v>0</v>
      </c>
      <c r="Q1863">
        <v>0</v>
      </c>
    </row>
    <row r="1864" spans="1:17" x14ac:dyDescent="0.25">
      <c r="A1864" t="s">
        <v>22553</v>
      </c>
      <c r="B1864" t="s">
        <v>72</v>
      </c>
      <c r="C1864" t="s">
        <v>94</v>
      </c>
      <c r="D1864" t="s">
        <v>526</v>
      </c>
      <c r="E1864" t="s">
        <v>21471</v>
      </c>
      <c r="F1864" t="s">
        <v>4242</v>
      </c>
      <c r="G1864">
        <v>0</v>
      </c>
      <c r="H1864">
        <v>0</v>
      </c>
      <c r="I1864">
        <v>0</v>
      </c>
      <c r="J1864">
        <v>0</v>
      </c>
      <c r="K1864">
        <v>0</v>
      </c>
      <c r="L1864">
        <v>0</v>
      </c>
      <c r="M1864">
        <v>42</v>
      </c>
      <c r="N1864">
        <v>0</v>
      </c>
      <c r="O1864">
        <v>0</v>
      </c>
      <c r="P1864">
        <v>0</v>
      </c>
      <c r="Q1864">
        <v>0</v>
      </c>
    </row>
    <row r="1865" spans="1:17" x14ac:dyDescent="0.25">
      <c r="A1865" t="s">
        <v>22554</v>
      </c>
      <c r="B1865" t="s">
        <v>72</v>
      </c>
      <c r="C1865" t="s">
        <v>94</v>
      </c>
      <c r="D1865" t="s">
        <v>526</v>
      </c>
      <c r="E1865" t="s">
        <v>21471</v>
      </c>
      <c r="F1865" t="s">
        <v>399</v>
      </c>
      <c r="G1865">
        <v>0</v>
      </c>
      <c r="H1865">
        <v>42</v>
      </c>
      <c r="I1865">
        <v>8</v>
      </c>
      <c r="J1865">
        <v>32</v>
      </c>
      <c r="K1865">
        <v>1</v>
      </c>
      <c r="L1865">
        <v>1</v>
      </c>
      <c r="M1865">
        <v>0</v>
      </c>
      <c r="N1865">
        <v>0</v>
      </c>
      <c r="O1865">
        <v>0</v>
      </c>
      <c r="P1865">
        <v>0</v>
      </c>
      <c r="Q1865">
        <v>0</v>
      </c>
    </row>
    <row r="1866" spans="1:17" x14ac:dyDescent="0.25">
      <c r="A1866" t="s">
        <v>22555</v>
      </c>
      <c r="B1866" t="s">
        <v>72</v>
      </c>
      <c r="C1866" t="s">
        <v>94</v>
      </c>
      <c r="D1866" t="s">
        <v>526</v>
      </c>
      <c r="E1866" t="s">
        <v>21471</v>
      </c>
      <c r="F1866" t="s">
        <v>4245</v>
      </c>
      <c r="G1866">
        <v>0</v>
      </c>
      <c r="H1866">
        <v>0</v>
      </c>
      <c r="I1866">
        <v>0</v>
      </c>
      <c r="J1866">
        <v>0</v>
      </c>
      <c r="K1866">
        <v>0</v>
      </c>
      <c r="L1866">
        <v>0</v>
      </c>
      <c r="M1866">
        <v>42</v>
      </c>
      <c r="N1866">
        <v>0</v>
      </c>
      <c r="O1866">
        <v>0</v>
      </c>
      <c r="P1866">
        <v>0</v>
      </c>
      <c r="Q1866">
        <v>0</v>
      </c>
    </row>
    <row r="1867" spans="1:17" x14ac:dyDescent="0.25">
      <c r="A1867" t="s">
        <v>22556</v>
      </c>
      <c r="B1867" t="s">
        <v>72</v>
      </c>
      <c r="C1867" t="s">
        <v>94</v>
      </c>
      <c r="D1867" t="s">
        <v>526</v>
      </c>
      <c r="E1867" t="s">
        <v>21471</v>
      </c>
      <c r="F1867" t="s">
        <v>394</v>
      </c>
      <c r="G1867">
        <v>0</v>
      </c>
      <c r="H1867">
        <v>0</v>
      </c>
      <c r="I1867">
        <v>0</v>
      </c>
      <c r="J1867">
        <v>0</v>
      </c>
      <c r="K1867">
        <v>0</v>
      </c>
      <c r="L1867">
        <v>0</v>
      </c>
      <c r="M1867">
        <v>0</v>
      </c>
      <c r="N1867">
        <v>36</v>
      </c>
      <c r="O1867">
        <v>35</v>
      </c>
      <c r="P1867">
        <v>0</v>
      </c>
      <c r="Q1867">
        <v>1</v>
      </c>
    </row>
    <row r="1868" spans="1:17" x14ac:dyDescent="0.25">
      <c r="A1868" t="s">
        <v>22557</v>
      </c>
      <c r="B1868" t="s">
        <v>72</v>
      </c>
      <c r="C1868" t="s">
        <v>94</v>
      </c>
      <c r="D1868" t="s">
        <v>526</v>
      </c>
      <c r="E1868" t="s">
        <v>21471</v>
      </c>
      <c r="F1868" t="s">
        <v>395</v>
      </c>
      <c r="G1868">
        <v>0</v>
      </c>
      <c r="H1868">
        <v>0</v>
      </c>
      <c r="I1868">
        <v>0</v>
      </c>
      <c r="J1868">
        <v>0</v>
      </c>
      <c r="K1868">
        <v>0</v>
      </c>
      <c r="L1868">
        <v>0</v>
      </c>
      <c r="M1868">
        <v>0</v>
      </c>
      <c r="N1868">
        <v>32</v>
      </c>
      <c r="O1868">
        <v>32</v>
      </c>
      <c r="P1868">
        <v>0</v>
      </c>
      <c r="Q1868">
        <v>0</v>
      </c>
    </row>
    <row r="1869" spans="1:17" x14ac:dyDescent="0.25">
      <c r="A1869" t="s">
        <v>22558</v>
      </c>
      <c r="B1869" t="s">
        <v>72</v>
      </c>
      <c r="C1869" t="s">
        <v>94</v>
      </c>
      <c r="D1869" t="s">
        <v>526</v>
      </c>
      <c r="E1869" t="s">
        <v>21471</v>
      </c>
      <c r="F1869" t="s">
        <v>525</v>
      </c>
      <c r="G1869">
        <v>42</v>
      </c>
      <c r="H1869">
        <v>0</v>
      </c>
      <c r="I1869">
        <v>0</v>
      </c>
      <c r="J1869">
        <v>0</v>
      </c>
      <c r="K1869">
        <v>0</v>
      </c>
      <c r="L1869">
        <v>0</v>
      </c>
      <c r="M1869">
        <v>0</v>
      </c>
      <c r="N1869">
        <v>0</v>
      </c>
      <c r="O1869">
        <v>0</v>
      </c>
      <c r="P1869">
        <v>0</v>
      </c>
      <c r="Q1869">
        <v>0</v>
      </c>
    </row>
    <row r="1870" spans="1:17" x14ac:dyDescent="0.25">
      <c r="A1870" t="s">
        <v>16869</v>
      </c>
      <c r="B1870" t="s">
        <v>72</v>
      </c>
      <c r="C1870" t="s">
        <v>94</v>
      </c>
      <c r="D1870" t="s">
        <v>527</v>
      </c>
      <c r="E1870" t="s">
        <v>563</v>
      </c>
      <c r="F1870" t="s">
        <v>528</v>
      </c>
      <c r="G1870">
        <v>0</v>
      </c>
      <c r="H1870">
        <v>0</v>
      </c>
      <c r="I1870">
        <v>0</v>
      </c>
      <c r="J1870">
        <v>0</v>
      </c>
      <c r="K1870">
        <v>0</v>
      </c>
      <c r="L1870">
        <v>0</v>
      </c>
      <c r="M1870">
        <v>0</v>
      </c>
      <c r="N1870">
        <v>1</v>
      </c>
      <c r="O1870">
        <v>1</v>
      </c>
      <c r="P1870">
        <v>0</v>
      </c>
      <c r="Q1870">
        <v>0</v>
      </c>
    </row>
    <row r="1871" spans="1:17" x14ac:dyDescent="0.25">
      <c r="A1871" t="s">
        <v>16870</v>
      </c>
      <c r="B1871" t="s">
        <v>72</v>
      </c>
      <c r="C1871" t="s">
        <v>94</v>
      </c>
      <c r="D1871" t="s">
        <v>527</v>
      </c>
      <c r="E1871" t="s">
        <v>563</v>
      </c>
      <c r="F1871" t="s">
        <v>525</v>
      </c>
      <c r="G1871">
        <v>1</v>
      </c>
      <c r="H1871">
        <v>0</v>
      </c>
      <c r="I1871">
        <v>0</v>
      </c>
      <c r="J1871">
        <v>0</v>
      </c>
      <c r="K1871">
        <v>0</v>
      </c>
      <c r="L1871">
        <v>0</v>
      </c>
      <c r="M1871">
        <v>0</v>
      </c>
      <c r="N1871">
        <v>0</v>
      </c>
      <c r="O1871">
        <v>0</v>
      </c>
      <c r="P1871">
        <v>0</v>
      </c>
      <c r="Q1871">
        <v>0</v>
      </c>
    </row>
    <row r="1872" spans="1:17" x14ac:dyDescent="0.25">
      <c r="A1872" t="s">
        <v>22559</v>
      </c>
      <c r="B1872" t="s">
        <v>72</v>
      </c>
      <c r="C1872" t="s">
        <v>94</v>
      </c>
      <c r="D1872" t="s">
        <v>527</v>
      </c>
      <c r="E1872" t="s">
        <v>21471</v>
      </c>
      <c r="F1872" t="s">
        <v>528</v>
      </c>
      <c r="G1872">
        <v>0</v>
      </c>
      <c r="H1872">
        <v>0</v>
      </c>
      <c r="I1872">
        <v>0</v>
      </c>
      <c r="J1872">
        <v>0</v>
      </c>
      <c r="K1872">
        <v>0</v>
      </c>
      <c r="L1872">
        <v>0</v>
      </c>
      <c r="M1872">
        <v>0</v>
      </c>
      <c r="N1872">
        <v>3</v>
      </c>
      <c r="O1872">
        <v>3</v>
      </c>
      <c r="P1872">
        <v>0</v>
      </c>
      <c r="Q1872">
        <v>0</v>
      </c>
    </row>
    <row r="1873" spans="1:17" x14ac:dyDescent="0.25">
      <c r="A1873" t="s">
        <v>22560</v>
      </c>
      <c r="B1873" t="s">
        <v>72</v>
      </c>
      <c r="C1873" t="s">
        <v>94</v>
      </c>
      <c r="D1873" t="s">
        <v>527</v>
      </c>
      <c r="E1873" t="s">
        <v>21471</v>
      </c>
      <c r="F1873" t="s">
        <v>525</v>
      </c>
      <c r="G1873">
        <v>3</v>
      </c>
      <c r="H1873">
        <v>0</v>
      </c>
      <c r="I1873">
        <v>0</v>
      </c>
      <c r="J1873">
        <v>0</v>
      </c>
      <c r="K1873">
        <v>0</v>
      </c>
      <c r="L1873">
        <v>0</v>
      </c>
      <c r="M1873">
        <v>0</v>
      </c>
      <c r="N1873">
        <v>0</v>
      </c>
      <c r="O1873">
        <v>0</v>
      </c>
      <c r="P1873">
        <v>0</v>
      </c>
      <c r="Q1873">
        <v>0</v>
      </c>
    </row>
    <row r="1874" spans="1:17" x14ac:dyDescent="0.25">
      <c r="A1874" t="s">
        <v>16871</v>
      </c>
      <c r="B1874" t="s">
        <v>72</v>
      </c>
      <c r="C1874" t="s">
        <v>94</v>
      </c>
      <c r="D1874" t="s">
        <v>12971</v>
      </c>
      <c r="E1874" t="s">
        <v>563</v>
      </c>
      <c r="F1874" t="s">
        <v>525</v>
      </c>
      <c r="G1874">
        <v>2</v>
      </c>
      <c r="H1874">
        <v>0</v>
      </c>
      <c r="I1874">
        <v>0</v>
      </c>
      <c r="J1874">
        <v>0</v>
      </c>
      <c r="K1874">
        <v>0</v>
      </c>
      <c r="L1874">
        <v>0</v>
      </c>
      <c r="M1874">
        <v>0</v>
      </c>
      <c r="N1874">
        <v>0</v>
      </c>
      <c r="O1874">
        <v>0</v>
      </c>
      <c r="P1874">
        <v>0</v>
      </c>
      <c r="Q1874">
        <v>0</v>
      </c>
    </row>
    <row r="1875" spans="1:17" x14ac:dyDescent="0.25">
      <c r="A1875" t="s">
        <v>22561</v>
      </c>
      <c r="B1875" t="s">
        <v>72</v>
      </c>
      <c r="C1875" t="s">
        <v>94</v>
      </c>
      <c r="D1875" t="s">
        <v>12971</v>
      </c>
      <c r="E1875" t="s">
        <v>21471</v>
      </c>
      <c r="F1875" t="s">
        <v>525</v>
      </c>
      <c r="G1875">
        <v>2</v>
      </c>
      <c r="H1875">
        <v>0</v>
      </c>
      <c r="I1875">
        <v>0</v>
      </c>
      <c r="J1875">
        <v>0</v>
      </c>
      <c r="K1875">
        <v>0</v>
      </c>
      <c r="L1875">
        <v>0</v>
      </c>
      <c r="M1875">
        <v>0</v>
      </c>
      <c r="N1875">
        <v>0</v>
      </c>
      <c r="O1875">
        <v>0</v>
      </c>
      <c r="P1875">
        <v>0</v>
      </c>
      <c r="Q1875">
        <v>0</v>
      </c>
    </row>
    <row r="1876" spans="1:17" x14ac:dyDescent="0.25">
      <c r="A1876" t="s">
        <v>16872</v>
      </c>
      <c r="B1876" t="s">
        <v>72</v>
      </c>
      <c r="C1876" t="s">
        <v>95</v>
      </c>
      <c r="D1876" t="s">
        <v>529</v>
      </c>
      <c r="E1876" t="s">
        <v>563</v>
      </c>
      <c r="F1876" t="s">
        <v>525</v>
      </c>
      <c r="G1876">
        <v>13</v>
      </c>
      <c r="H1876">
        <v>0</v>
      </c>
      <c r="I1876">
        <v>0</v>
      </c>
      <c r="J1876">
        <v>0</v>
      </c>
      <c r="K1876">
        <v>0</v>
      </c>
      <c r="L1876">
        <v>0</v>
      </c>
      <c r="M1876">
        <v>0</v>
      </c>
      <c r="N1876">
        <v>0</v>
      </c>
      <c r="O1876">
        <v>0</v>
      </c>
      <c r="P1876">
        <v>0</v>
      </c>
      <c r="Q1876">
        <v>0</v>
      </c>
    </row>
    <row r="1877" spans="1:17" x14ac:dyDescent="0.25">
      <c r="A1877" t="s">
        <v>22562</v>
      </c>
      <c r="B1877" t="s">
        <v>72</v>
      </c>
      <c r="C1877" t="s">
        <v>95</v>
      </c>
      <c r="D1877" t="s">
        <v>529</v>
      </c>
      <c r="E1877" t="s">
        <v>21471</v>
      </c>
      <c r="F1877" t="s">
        <v>525</v>
      </c>
      <c r="G1877">
        <v>13</v>
      </c>
      <c r="H1877">
        <v>0</v>
      </c>
      <c r="I1877">
        <v>0</v>
      </c>
      <c r="J1877">
        <v>0</v>
      </c>
      <c r="K1877">
        <v>0</v>
      </c>
      <c r="L1877">
        <v>0</v>
      </c>
      <c r="M1877">
        <v>0</v>
      </c>
      <c r="N1877">
        <v>0</v>
      </c>
      <c r="O1877">
        <v>0</v>
      </c>
      <c r="P1877">
        <v>0</v>
      </c>
      <c r="Q1877">
        <v>0</v>
      </c>
    </row>
    <row r="1878" spans="1:17" x14ac:dyDescent="0.25">
      <c r="A1878" t="s">
        <v>16873</v>
      </c>
      <c r="B1878" t="s">
        <v>72</v>
      </c>
      <c r="C1878" t="s">
        <v>95</v>
      </c>
      <c r="D1878" t="s">
        <v>526</v>
      </c>
      <c r="E1878" t="s">
        <v>563</v>
      </c>
      <c r="F1878" t="s">
        <v>396</v>
      </c>
      <c r="G1878">
        <v>0</v>
      </c>
      <c r="H1878">
        <v>18</v>
      </c>
      <c r="I1878">
        <v>0</v>
      </c>
      <c r="J1878">
        <v>15</v>
      </c>
      <c r="K1878">
        <v>2</v>
      </c>
      <c r="L1878">
        <v>1</v>
      </c>
      <c r="M1878">
        <v>0</v>
      </c>
      <c r="N1878">
        <v>0</v>
      </c>
      <c r="O1878">
        <v>0</v>
      </c>
      <c r="P1878">
        <v>0</v>
      </c>
      <c r="Q1878">
        <v>0</v>
      </c>
    </row>
    <row r="1879" spans="1:17" x14ac:dyDescent="0.25">
      <c r="A1879" t="s">
        <v>16874</v>
      </c>
      <c r="B1879" t="s">
        <v>72</v>
      </c>
      <c r="C1879" t="s">
        <v>95</v>
      </c>
      <c r="D1879" t="s">
        <v>526</v>
      </c>
      <c r="E1879" t="s">
        <v>563</v>
      </c>
      <c r="F1879" t="s">
        <v>4236</v>
      </c>
      <c r="G1879">
        <v>0</v>
      </c>
      <c r="H1879">
        <v>18</v>
      </c>
      <c r="I1879">
        <v>0</v>
      </c>
      <c r="J1879">
        <v>14</v>
      </c>
      <c r="K1879">
        <v>3</v>
      </c>
      <c r="L1879">
        <v>1</v>
      </c>
      <c r="M1879">
        <v>0</v>
      </c>
      <c r="N1879">
        <v>0</v>
      </c>
      <c r="O1879">
        <v>0</v>
      </c>
      <c r="P1879">
        <v>0</v>
      </c>
      <c r="Q1879">
        <v>0</v>
      </c>
    </row>
    <row r="1880" spans="1:17" x14ac:dyDescent="0.25">
      <c r="A1880" t="s">
        <v>16875</v>
      </c>
      <c r="B1880" t="s">
        <v>72</v>
      </c>
      <c r="C1880" t="s">
        <v>95</v>
      </c>
      <c r="D1880" t="s">
        <v>526</v>
      </c>
      <c r="E1880" t="s">
        <v>563</v>
      </c>
      <c r="F1880" t="s">
        <v>4238</v>
      </c>
      <c r="G1880">
        <v>0</v>
      </c>
      <c r="H1880">
        <v>0</v>
      </c>
      <c r="I1880">
        <v>0</v>
      </c>
      <c r="J1880">
        <v>0</v>
      </c>
      <c r="K1880">
        <v>0</v>
      </c>
      <c r="L1880">
        <v>0</v>
      </c>
      <c r="M1880">
        <v>18</v>
      </c>
      <c r="N1880">
        <v>0</v>
      </c>
      <c r="O1880">
        <v>0</v>
      </c>
      <c r="P1880">
        <v>0</v>
      </c>
      <c r="Q1880">
        <v>0</v>
      </c>
    </row>
    <row r="1881" spans="1:17" x14ac:dyDescent="0.25">
      <c r="A1881" t="s">
        <v>16876</v>
      </c>
      <c r="B1881" t="s">
        <v>72</v>
      </c>
      <c r="C1881" t="s">
        <v>95</v>
      </c>
      <c r="D1881" t="s">
        <v>526</v>
      </c>
      <c r="E1881" t="s">
        <v>563</v>
      </c>
      <c r="F1881" t="s">
        <v>397</v>
      </c>
      <c r="G1881">
        <v>0</v>
      </c>
      <c r="H1881">
        <v>18</v>
      </c>
      <c r="I1881">
        <v>0</v>
      </c>
      <c r="J1881">
        <v>14</v>
      </c>
      <c r="K1881">
        <v>3</v>
      </c>
      <c r="L1881">
        <v>1</v>
      </c>
      <c r="M1881">
        <v>0</v>
      </c>
      <c r="N1881">
        <v>0</v>
      </c>
      <c r="O1881">
        <v>0</v>
      </c>
      <c r="P1881">
        <v>0</v>
      </c>
      <c r="Q1881">
        <v>0</v>
      </c>
    </row>
    <row r="1882" spans="1:17" x14ac:dyDescent="0.25">
      <c r="A1882" t="s">
        <v>16877</v>
      </c>
      <c r="B1882" t="s">
        <v>72</v>
      </c>
      <c r="C1882" t="s">
        <v>95</v>
      </c>
      <c r="D1882" t="s">
        <v>526</v>
      </c>
      <c r="E1882" t="s">
        <v>563</v>
      </c>
      <c r="F1882" t="s">
        <v>398</v>
      </c>
      <c r="G1882">
        <v>0</v>
      </c>
      <c r="H1882">
        <v>18</v>
      </c>
      <c r="I1882">
        <v>0</v>
      </c>
      <c r="J1882">
        <v>14</v>
      </c>
      <c r="K1882">
        <v>3</v>
      </c>
      <c r="L1882">
        <v>1</v>
      </c>
      <c r="M1882">
        <v>0</v>
      </c>
      <c r="N1882">
        <v>0</v>
      </c>
      <c r="O1882">
        <v>0</v>
      </c>
      <c r="P1882">
        <v>0</v>
      </c>
      <c r="Q1882">
        <v>0</v>
      </c>
    </row>
    <row r="1883" spans="1:17" x14ac:dyDescent="0.25">
      <c r="A1883" t="s">
        <v>16878</v>
      </c>
      <c r="B1883" t="s">
        <v>72</v>
      </c>
      <c r="C1883" t="s">
        <v>95</v>
      </c>
      <c r="D1883" t="s">
        <v>526</v>
      </c>
      <c r="E1883" t="s">
        <v>563</v>
      </c>
      <c r="F1883" t="s">
        <v>4242</v>
      </c>
      <c r="G1883">
        <v>0</v>
      </c>
      <c r="H1883">
        <v>0</v>
      </c>
      <c r="I1883">
        <v>0</v>
      </c>
      <c r="J1883">
        <v>0</v>
      </c>
      <c r="K1883">
        <v>0</v>
      </c>
      <c r="L1883">
        <v>0</v>
      </c>
      <c r="M1883">
        <v>18</v>
      </c>
      <c r="N1883">
        <v>0</v>
      </c>
      <c r="O1883">
        <v>0</v>
      </c>
      <c r="P1883">
        <v>0</v>
      </c>
      <c r="Q1883">
        <v>0</v>
      </c>
    </row>
    <row r="1884" spans="1:17" x14ac:dyDescent="0.25">
      <c r="A1884" t="s">
        <v>16879</v>
      </c>
      <c r="B1884" t="s">
        <v>72</v>
      </c>
      <c r="C1884" t="s">
        <v>95</v>
      </c>
      <c r="D1884" t="s">
        <v>526</v>
      </c>
      <c r="E1884" t="s">
        <v>563</v>
      </c>
      <c r="F1884" t="s">
        <v>399</v>
      </c>
      <c r="G1884">
        <v>0</v>
      </c>
      <c r="H1884">
        <v>18</v>
      </c>
      <c r="I1884">
        <v>0</v>
      </c>
      <c r="J1884">
        <v>15</v>
      </c>
      <c r="K1884">
        <v>2</v>
      </c>
      <c r="L1884">
        <v>1</v>
      </c>
      <c r="M1884">
        <v>0</v>
      </c>
      <c r="N1884">
        <v>0</v>
      </c>
      <c r="O1884">
        <v>0</v>
      </c>
      <c r="P1884">
        <v>0</v>
      </c>
      <c r="Q1884">
        <v>0</v>
      </c>
    </row>
    <row r="1885" spans="1:17" x14ac:dyDescent="0.25">
      <c r="A1885" t="s">
        <v>16880</v>
      </c>
      <c r="B1885" t="s">
        <v>72</v>
      </c>
      <c r="C1885" t="s">
        <v>95</v>
      </c>
      <c r="D1885" t="s">
        <v>526</v>
      </c>
      <c r="E1885" t="s">
        <v>563</v>
      </c>
      <c r="F1885" t="s">
        <v>4245</v>
      </c>
      <c r="G1885">
        <v>0</v>
      </c>
      <c r="H1885">
        <v>0</v>
      </c>
      <c r="I1885">
        <v>0</v>
      </c>
      <c r="J1885">
        <v>0</v>
      </c>
      <c r="K1885">
        <v>0</v>
      </c>
      <c r="L1885">
        <v>0</v>
      </c>
      <c r="M1885">
        <v>18</v>
      </c>
      <c r="N1885">
        <v>0</v>
      </c>
      <c r="O1885">
        <v>0</v>
      </c>
      <c r="P1885">
        <v>0</v>
      </c>
      <c r="Q1885">
        <v>0</v>
      </c>
    </row>
    <row r="1886" spans="1:17" x14ac:dyDescent="0.25">
      <c r="A1886" t="s">
        <v>16881</v>
      </c>
      <c r="B1886" t="s">
        <v>72</v>
      </c>
      <c r="C1886" t="s">
        <v>95</v>
      </c>
      <c r="D1886" t="s">
        <v>526</v>
      </c>
      <c r="E1886" t="s">
        <v>563</v>
      </c>
      <c r="F1886" t="s">
        <v>394</v>
      </c>
      <c r="G1886">
        <v>0</v>
      </c>
      <c r="H1886">
        <v>0</v>
      </c>
      <c r="I1886">
        <v>0</v>
      </c>
      <c r="J1886">
        <v>0</v>
      </c>
      <c r="K1886">
        <v>0</v>
      </c>
      <c r="L1886">
        <v>0</v>
      </c>
      <c r="M1886">
        <v>0</v>
      </c>
      <c r="N1886">
        <v>12</v>
      </c>
      <c r="O1886">
        <v>10</v>
      </c>
      <c r="P1886">
        <v>2</v>
      </c>
      <c r="Q1886">
        <v>0</v>
      </c>
    </row>
    <row r="1887" spans="1:17" x14ac:dyDescent="0.25">
      <c r="A1887" t="s">
        <v>16882</v>
      </c>
      <c r="B1887" t="s">
        <v>72</v>
      </c>
      <c r="C1887" t="s">
        <v>95</v>
      </c>
      <c r="D1887" t="s">
        <v>526</v>
      </c>
      <c r="E1887" t="s">
        <v>563</v>
      </c>
      <c r="F1887" t="s">
        <v>395</v>
      </c>
      <c r="G1887">
        <v>0</v>
      </c>
      <c r="H1887">
        <v>0</v>
      </c>
      <c r="I1887">
        <v>0</v>
      </c>
      <c r="J1887">
        <v>0</v>
      </c>
      <c r="K1887">
        <v>0</v>
      </c>
      <c r="L1887">
        <v>0</v>
      </c>
      <c r="M1887">
        <v>0</v>
      </c>
      <c r="N1887">
        <v>10</v>
      </c>
      <c r="O1887">
        <v>9</v>
      </c>
      <c r="P1887">
        <v>1</v>
      </c>
      <c r="Q1887">
        <v>0</v>
      </c>
    </row>
    <row r="1888" spans="1:17" x14ac:dyDescent="0.25">
      <c r="A1888" t="s">
        <v>16883</v>
      </c>
      <c r="B1888" t="s">
        <v>72</v>
      </c>
      <c r="C1888" t="s">
        <v>95</v>
      </c>
      <c r="D1888" t="s">
        <v>526</v>
      </c>
      <c r="E1888" t="s">
        <v>563</v>
      </c>
      <c r="F1888" t="s">
        <v>525</v>
      </c>
      <c r="G1888">
        <v>18</v>
      </c>
      <c r="H1888">
        <v>0</v>
      </c>
      <c r="I1888">
        <v>0</v>
      </c>
      <c r="J1888">
        <v>0</v>
      </c>
      <c r="K1888">
        <v>0</v>
      </c>
      <c r="L1888">
        <v>0</v>
      </c>
      <c r="M1888">
        <v>0</v>
      </c>
      <c r="N1888">
        <v>0</v>
      </c>
      <c r="O1888">
        <v>0</v>
      </c>
      <c r="P1888">
        <v>0</v>
      </c>
      <c r="Q1888">
        <v>0</v>
      </c>
    </row>
    <row r="1889" spans="1:17" x14ac:dyDescent="0.25">
      <c r="A1889" t="s">
        <v>22563</v>
      </c>
      <c r="B1889" t="s">
        <v>72</v>
      </c>
      <c r="C1889" t="s">
        <v>95</v>
      </c>
      <c r="D1889" t="s">
        <v>526</v>
      </c>
      <c r="E1889" t="s">
        <v>21471</v>
      </c>
      <c r="F1889" t="s">
        <v>396</v>
      </c>
      <c r="G1889">
        <v>0</v>
      </c>
      <c r="H1889">
        <v>27</v>
      </c>
      <c r="I1889">
        <v>0</v>
      </c>
      <c r="J1889">
        <v>25</v>
      </c>
      <c r="K1889">
        <v>1</v>
      </c>
      <c r="L1889">
        <v>1</v>
      </c>
      <c r="M1889">
        <v>0</v>
      </c>
      <c r="N1889">
        <v>0</v>
      </c>
      <c r="O1889">
        <v>0</v>
      </c>
      <c r="P1889">
        <v>0</v>
      </c>
      <c r="Q1889">
        <v>0</v>
      </c>
    </row>
    <row r="1890" spans="1:17" x14ac:dyDescent="0.25">
      <c r="A1890" t="s">
        <v>22564</v>
      </c>
      <c r="B1890" t="s">
        <v>72</v>
      </c>
      <c r="C1890" t="s">
        <v>95</v>
      </c>
      <c r="D1890" t="s">
        <v>526</v>
      </c>
      <c r="E1890" t="s">
        <v>21471</v>
      </c>
      <c r="F1890" t="s">
        <v>4236</v>
      </c>
      <c r="G1890">
        <v>0</v>
      </c>
      <c r="H1890">
        <v>27</v>
      </c>
      <c r="I1890">
        <v>0</v>
      </c>
      <c r="J1890">
        <v>25</v>
      </c>
      <c r="K1890">
        <v>1</v>
      </c>
      <c r="L1890">
        <v>1</v>
      </c>
      <c r="M1890">
        <v>0</v>
      </c>
      <c r="N1890">
        <v>0</v>
      </c>
      <c r="O1890">
        <v>0</v>
      </c>
      <c r="P1890">
        <v>0</v>
      </c>
      <c r="Q1890">
        <v>0</v>
      </c>
    </row>
    <row r="1891" spans="1:17" x14ac:dyDescent="0.25">
      <c r="A1891" t="s">
        <v>22565</v>
      </c>
      <c r="B1891" t="s">
        <v>72</v>
      </c>
      <c r="C1891" t="s">
        <v>95</v>
      </c>
      <c r="D1891" t="s">
        <v>526</v>
      </c>
      <c r="E1891" t="s">
        <v>21471</v>
      </c>
      <c r="F1891" t="s">
        <v>4238</v>
      </c>
      <c r="G1891">
        <v>0</v>
      </c>
      <c r="H1891">
        <v>0</v>
      </c>
      <c r="I1891">
        <v>0</v>
      </c>
      <c r="J1891">
        <v>0</v>
      </c>
      <c r="K1891">
        <v>0</v>
      </c>
      <c r="L1891">
        <v>0</v>
      </c>
      <c r="M1891">
        <v>27</v>
      </c>
      <c r="N1891">
        <v>0</v>
      </c>
      <c r="O1891">
        <v>0</v>
      </c>
      <c r="P1891">
        <v>0</v>
      </c>
      <c r="Q1891">
        <v>0</v>
      </c>
    </row>
    <row r="1892" spans="1:17" x14ac:dyDescent="0.25">
      <c r="A1892" t="s">
        <v>22566</v>
      </c>
      <c r="B1892" t="s">
        <v>72</v>
      </c>
      <c r="C1892" t="s">
        <v>95</v>
      </c>
      <c r="D1892" t="s">
        <v>526</v>
      </c>
      <c r="E1892" t="s">
        <v>21471</v>
      </c>
      <c r="F1892" t="s">
        <v>397</v>
      </c>
      <c r="G1892">
        <v>0</v>
      </c>
      <c r="H1892">
        <v>27</v>
      </c>
      <c r="I1892">
        <v>0</v>
      </c>
      <c r="J1892">
        <v>25</v>
      </c>
      <c r="K1892">
        <v>1</v>
      </c>
      <c r="L1892">
        <v>1</v>
      </c>
      <c r="M1892">
        <v>0</v>
      </c>
      <c r="N1892">
        <v>0</v>
      </c>
      <c r="O1892">
        <v>0</v>
      </c>
      <c r="P1892">
        <v>0</v>
      </c>
      <c r="Q1892">
        <v>0</v>
      </c>
    </row>
    <row r="1893" spans="1:17" x14ac:dyDescent="0.25">
      <c r="A1893" t="s">
        <v>22567</v>
      </c>
      <c r="B1893" t="s">
        <v>72</v>
      </c>
      <c r="C1893" t="s">
        <v>95</v>
      </c>
      <c r="D1893" t="s">
        <v>526</v>
      </c>
      <c r="E1893" t="s">
        <v>21471</v>
      </c>
      <c r="F1893" t="s">
        <v>398</v>
      </c>
      <c r="G1893">
        <v>0</v>
      </c>
      <c r="H1893">
        <v>27</v>
      </c>
      <c r="I1893">
        <v>0</v>
      </c>
      <c r="J1893">
        <v>25</v>
      </c>
      <c r="K1893">
        <v>1</v>
      </c>
      <c r="L1893">
        <v>1</v>
      </c>
      <c r="M1893">
        <v>0</v>
      </c>
      <c r="N1893">
        <v>0</v>
      </c>
      <c r="O1893">
        <v>0</v>
      </c>
      <c r="P1893">
        <v>0</v>
      </c>
      <c r="Q1893">
        <v>0</v>
      </c>
    </row>
    <row r="1894" spans="1:17" x14ac:dyDescent="0.25">
      <c r="A1894" t="s">
        <v>22568</v>
      </c>
      <c r="B1894" t="s">
        <v>72</v>
      </c>
      <c r="C1894" t="s">
        <v>95</v>
      </c>
      <c r="D1894" t="s">
        <v>526</v>
      </c>
      <c r="E1894" t="s">
        <v>21471</v>
      </c>
      <c r="F1894" t="s">
        <v>4242</v>
      </c>
      <c r="G1894">
        <v>0</v>
      </c>
      <c r="H1894">
        <v>0</v>
      </c>
      <c r="I1894">
        <v>0</v>
      </c>
      <c r="J1894">
        <v>0</v>
      </c>
      <c r="K1894">
        <v>0</v>
      </c>
      <c r="L1894">
        <v>0</v>
      </c>
      <c r="M1894">
        <v>27</v>
      </c>
      <c r="N1894">
        <v>0</v>
      </c>
      <c r="O1894">
        <v>0</v>
      </c>
      <c r="P1894">
        <v>0</v>
      </c>
      <c r="Q1894">
        <v>0</v>
      </c>
    </row>
    <row r="1895" spans="1:17" x14ac:dyDescent="0.25">
      <c r="A1895" t="s">
        <v>16492</v>
      </c>
      <c r="B1895" t="s">
        <v>72</v>
      </c>
      <c r="C1895" t="s">
        <v>156</v>
      </c>
      <c r="D1895" t="s">
        <v>526</v>
      </c>
      <c r="E1895" t="s">
        <v>563</v>
      </c>
      <c r="F1895" t="s">
        <v>4238</v>
      </c>
      <c r="G1895">
        <v>0</v>
      </c>
      <c r="H1895">
        <v>0</v>
      </c>
      <c r="I1895">
        <v>0</v>
      </c>
      <c r="J1895">
        <v>0</v>
      </c>
      <c r="K1895">
        <v>0</v>
      </c>
      <c r="L1895">
        <v>0</v>
      </c>
      <c r="M1895">
        <v>28</v>
      </c>
      <c r="N1895">
        <v>0</v>
      </c>
      <c r="O1895">
        <v>0</v>
      </c>
      <c r="P1895">
        <v>0</v>
      </c>
      <c r="Q1895">
        <v>0</v>
      </c>
    </row>
    <row r="1896" spans="1:17" x14ac:dyDescent="0.25">
      <c r="A1896" t="s">
        <v>16493</v>
      </c>
      <c r="B1896" t="s">
        <v>72</v>
      </c>
      <c r="C1896" t="s">
        <v>156</v>
      </c>
      <c r="D1896" t="s">
        <v>526</v>
      </c>
      <c r="E1896" t="s">
        <v>563</v>
      </c>
      <c r="F1896" t="s">
        <v>397</v>
      </c>
      <c r="G1896">
        <v>0</v>
      </c>
      <c r="H1896">
        <v>28</v>
      </c>
      <c r="I1896">
        <v>4</v>
      </c>
      <c r="J1896">
        <v>24</v>
      </c>
      <c r="K1896">
        <v>0</v>
      </c>
      <c r="L1896">
        <v>0</v>
      </c>
      <c r="M1896">
        <v>0</v>
      </c>
      <c r="N1896">
        <v>0</v>
      </c>
      <c r="O1896">
        <v>0</v>
      </c>
      <c r="P1896">
        <v>0</v>
      </c>
      <c r="Q1896">
        <v>0</v>
      </c>
    </row>
    <row r="1897" spans="1:17" x14ac:dyDescent="0.25">
      <c r="A1897" t="s">
        <v>16494</v>
      </c>
      <c r="B1897" t="s">
        <v>72</v>
      </c>
      <c r="C1897" t="s">
        <v>156</v>
      </c>
      <c r="D1897" t="s">
        <v>526</v>
      </c>
      <c r="E1897" t="s">
        <v>563</v>
      </c>
      <c r="F1897" t="s">
        <v>398</v>
      </c>
      <c r="G1897">
        <v>0</v>
      </c>
      <c r="H1897">
        <v>28</v>
      </c>
      <c r="I1897">
        <v>4</v>
      </c>
      <c r="J1897">
        <v>24</v>
      </c>
      <c r="K1897">
        <v>0</v>
      </c>
      <c r="L1897">
        <v>0</v>
      </c>
      <c r="M1897">
        <v>0</v>
      </c>
      <c r="N1897">
        <v>0</v>
      </c>
      <c r="O1897">
        <v>0</v>
      </c>
      <c r="P1897">
        <v>0</v>
      </c>
      <c r="Q1897">
        <v>0</v>
      </c>
    </row>
    <row r="1898" spans="1:17" x14ac:dyDescent="0.25">
      <c r="A1898" t="s">
        <v>16495</v>
      </c>
      <c r="B1898" t="s">
        <v>72</v>
      </c>
      <c r="C1898" t="s">
        <v>156</v>
      </c>
      <c r="D1898" t="s">
        <v>526</v>
      </c>
      <c r="E1898" t="s">
        <v>563</v>
      </c>
      <c r="F1898" t="s">
        <v>4242</v>
      </c>
      <c r="G1898">
        <v>0</v>
      </c>
      <c r="H1898">
        <v>0</v>
      </c>
      <c r="I1898">
        <v>0</v>
      </c>
      <c r="J1898">
        <v>0</v>
      </c>
      <c r="K1898">
        <v>0</v>
      </c>
      <c r="L1898">
        <v>0</v>
      </c>
      <c r="M1898">
        <v>28</v>
      </c>
      <c r="N1898">
        <v>0</v>
      </c>
      <c r="O1898">
        <v>0</v>
      </c>
      <c r="P1898">
        <v>0</v>
      </c>
      <c r="Q1898">
        <v>0</v>
      </c>
    </row>
    <row r="1899" spans="1:17" x14ac:dyDescent="0.25">
      <c r="A1899" t="s">
        <v>16304</v>
      </c>
      <c r="B1899" t="s">
        <v>72</v>
      </c>
      <c r="C1899" t="s">
        <v>156</v>
      </c>
      <c r="D1899" t="s">
        <v>526</v>
      </c>
      <c r="E1899" t="s">
        <v>563</v>
      </c>
      <c r="F1899" t="s">
        <v>399</v>
      </c>
      <c r="G1899">
        <v>0</v>
      </c>
      <c r="H1899">
        <v>28</v>
      </c>
      <c r="I1899">
        <v>4</v>
      </c>
      <c r="J1899">
        <v>24</v>
      </c>
      <c r="K1899">
        <v>0</v>
      </c>
      <c r="L1899">
        <v>0</v>
      </c>
      <c r="M1899">
        <v>0</v>
      </c>
      <c r="N1899">
        <v>0</v>
      </c>
      <c r="O1899">
        <v>0</v>
      </c>
      <c r="P1899">
        <v>0</v>
      </c>
      <c r="Q1899">
        <v>0</v>
      </c>
    </row>
    <row r="1900" spans="1:17" x14ac:dyDescent="0.25">
      <c r="A1900" t="s">
        <v>16305</v>
      </c>
      <c r="B1900" t="s">
        <v>72</v>
      </c>
      <c r="C1900" t="s">
        <v>156</v>
      </c>
      <c r="D1900" t="s">
        <v>526</v>
      </c>
      <c r="E1900" t="s">
        <v>563</v>
      </c>
      <c r="F1900" t="s">
        <v>4245</v>
      </c>
      <c r="G1900">
        <v>0</v>
      </c>
      <c r="H1900">
        <v>0</v>
      </c>
      <c r="I1900">
        <v>0</v>
      </c>
      <c r="J1900">
        <v>0</v>
      </c>
      <c r="K1900">
        <v>0</v>
      </c>
      <c r="L1900">
        <v>0</v>
      </c>
      <c r="M1900">
        <v>28</v>
      </c>
      <c r="N1900">
        <v>0</v>
      </c>
      <c r="O1900">
        <v>0</v>
      </c>
      <c r="P1900">
        <v>0</v>
      </c>
      <c r="Q1900">
        <v>0</v>
      </c>
    </row>
    <row r="1901" spans="1:17" x14ac:dyDescent="0.25">
      <c r="A1901" t="s">
        <v>16306</v>
      </c>
      <c r="B1901" t="s">
        <v>72</v>
      </c>
      <c r="C1901" t="s">
        <v>156</v>
      </c>
      <c r="D1901" t="s">
        <v>526</v>
      </c>
      <c r="E1901" t="s">
        <v>563</v>
      </c>
      <c r="F1901" t="s">
        <v>394</v>
      </c>
      <c r="G1901">
        <v>0</v>
      </c>
      <c r="H1901">
        <v>0</v>
      </c>
      <c r="I1901">
        <v>0</v>
      </c>
      <c r="J1901">
        <v>0</v>
      </c>
      <c r="K1901">
        <v>0</v>
      </c>
      <c r="L1901">
        <v>0</v>
      </c>
      <c r="M1901">
        <v>0</v>
      </c>
      <c r="N1901">
        <v>17</v>
      </c>
      <c r="O1901">
        <v>17</v>
      </c>
      <c r="P1901">
        <v>0</v>
      </c>
      <c r="Q1901">
        <v>0</v>
      </c>
    </row>
    <row r="1902" spans="1:17" x14ac:dyDescent="0.25">
      <c r="A1902" t="s">
        <v>16307</v>
      </c>
      <c r="B1902" t="s">
        <v>72</v>
      </c>
      <c r="C1902" t="s">
        <v>156</v>
      </c>
      <c r="D1902" t="s">
        <v>526</v>
      </c>
      <c r="E1902" t="s">
        <v>563</v>
      </c>
      <c r="F1902" t="s">
        <v>395</v>
      </c>
      <c r="G1902">
        <v>0</v>
      </c>
      <c r="H1902">
        <v>0</v>
      </c>
      <c r="I1902">
        <v>0</v>
      </c>
      <c r="J1902">
        <v>0</v>
      </c>
      <c r="K1902">
        <v>0</v>
      </c>
      <c r="L1902">
        <v>0</v>
      </c>
      <c r="M1902">
        <v>0</v>
      </c>
      <c r="N1902">
        <v>16</v>
      </c>
      <c r="O1902">
        <v>16</v>
      </c>
      <c r="P1902">
        <v>0</v>
      </c>
      <c r="Q1902">
        <v>0</v>
      </c>
    </row>
    <row r="1903" spans="1:17" x14ac:dyDescent="0.25">
      <c r="A1903" t="s">
        <v>16308</v>
      </c>
      <c r="B1903" t="s">
        <v>72</v>
      </c>
      <c r="C1903" t="s">
        <v>156</v>
      </c>
      <c r="D1903" t="s">
        <v>526</v>
      </c>
      <c r="E1903" t="s">
        <v>563</v>
      </c>
      <c r="F1903" t="s">
        <v>525</v>
      </c>
      <c r="G1903">
        <v>28</v>
      </c>
      <c r="H1903">
        <v>0</v>
      </c>
      <c r="I1903">
        <v>0</v>
      </c>
      <c r="J1903">
        <v>0</v>
      </c>
      <c r="K1903">
        <v>0</v>
      </c>
      <c r="L1903">
        <v>0</v>
      </c>
      <c r="M1903">
        <v>0</v>
      </c>
      <c r="N1903">
        <v>0</v>
      </c>
      <c r="O1903">
        <v>0</v>
      </c>
      <c r="P1903">
        <v>0</v>
      </c>
      <c r="Q1903">
        <v>0</v>
      </c>
    </row>
    <row r="1904" spans="1:17" x14ac:dyDescent="0.25">
      <c r="A1904" t="s">
        <v>22569</v>
      </c>
      <c r="B1904" t="s">
        <v>72</v>
      </c>
      <c r="C1904" t="s">
        <v>156</v>
      </c>
      <c r="D1904" t="s">
        <v>526</v>
      </c>
      <c r="E1904" t="s">
        <v>21471</v>
      </c>
      <c r="F1904" t="s">
        <v>396</v>
      </c>
      <c r="G1904">
        <v>0</v>
      </c>
      <c r="H1904">
        <v>38</v>
      </c>
      <c r="I1904">
        <v>5</v>
      </c>
      <c r="J1904">
        <v>32</v>
      </c>
      <c r="K1904">
        <v>0</v>
      </c>
      <c r="L1904">
        <v>1</v>
      </c>
      <c r="M1904">
        <v>0</v>
      </c>
      <c r="N1904">
        <v>0</v>
      </c>
      <c r="O1904">
        <v>0</v>
      </c>
      <c r="P1904">
        <v>0</v>
      </c>
      <c r="Q1904">
        <v>0</v>
      </c>
    </row>
    <row r="1905" spans="1:17" x14ac:dyDescent="0.25">
      <c r="A1905" t="s">
        <v>22570</v>
      </c>
      <c r="B1905" t="s">
        <v>72</v>
      </c>
      <c r="C1905" t="s">
        <v>156</v>
      </c>
      <c r="D1905" t="s">
        <v>526</v>
      </c>
      <c r="E1905" t="s">
        <v>21471</v>
      </c>
      <c r="F1905" t="s">
        <v>4236</v>
      </c>
      <c r="G1905">
        <v>0</v>
      </c>
      <c r="H1905">
        <v>38</v>
      </c>
      <c r="I1905">
        <v>5</v>
      </c>
      <c r="J1905">
        <v>32</v>
      </c>
      <c r="K1905">
        <v>0</v>
      </c>
      <c r="L1905">
        <v>1</v>
      </c>
      <c r="M1905">
        <v>0</v>
      </c>
      <c r="N1905">
        <v>0</v>
      </c>
      <c r="O1905">
        <v>0</v>
      </c>
      <c r="P1905">
        <v>0</v>
      </c>
      <c r="Q1905">
        <v>0</v>
      </c>
    </row>
    <row r="1906" spans="1:17" x14ac:dyDescent="0.25">
      <c r="A1906" t="s">
        <v>22571</v>
      </c>
      <c r="B1906" t="s">
        <v>72</v>
      </c>
      <c r="C1906" t="s">
        <v>156</v>
      </c>
      <c r="D1906" t="s">
        <v>526</v>
      </c>
      <c r="E1906" t="s">
        <v>21471</v>
      </c>
      <c r="F1906" t="s">
        <v>4238</v>
      </c>
      <c r="G1906">
        <v>0</v>
      </c>
      <c r="H1906">
        <v>0</v>
      </c>
      <c r="I1906">
        <v>0</v>
      </c>
      <c r="J1906">
        <v>0</v>
      </c>
      <c r="K1906">
        <v>0</v>
      </c>
      <c r="L1906">
        <v>0</v>
      </c>
      <c r="M1906">
        <v>38</v>
      </c>
      <c r="N1906">
        <v>0</v>
      </c>
      <c r="O1906">
        <v>0</v>
      </c>
      <c r="P1906">
        <v>0</v>
      </c>
      <c r="Q1906">
        <v>0</v>
      </c>
    </row>
    <row r="1907" spans="1:17" x14ac:dyDescent="0.25">
      <c r="A1907" t="s">
        <v>22572</v>
      </c>
      <c r="B1907" t="s">
        <v>72</v>
      </c>
      <c r="C1907" t="s">
        <v>156</v>
      </c>
      <c r="D1907" t="s">
        <v>526</v>
      </c>
      <c r="E1907" t="s">
        <v>21471</v>
      </c>
      <c r="F1907" t="s">
        <v>397</v>
      </c>
      <c r="G1907">
        <v>0</v>
      </c>
      <c r="H1907">
        <v>38</v>
      </c>
      <c r="I1907">
        <v>5</v>
      </c>
      <c r="J1907">
        <v>32</v>
      </c>
      <c r="K1907">
        <v>0</v>
      </c>
      <c r="L1907">
        <v>1</v>
      </c>
      <c r="M1907">
        <v>0</v>
      </c>
      <c r="N1907">
        <v>0</v>
      </c>
      <c r="O1907">
        <v>0</v>
      </c>
      <c r="P1907">
        <v>0</v>
      </c>
      <c r="Q1907">
        <v>0</v>
      </c>
    </row>
    <row r="1908" spans="1:17" x14ac:dyDescent="0.25">
      <c r="A1908" t="s">
        <v>22573</v>
      </c>
      <c r="B1908" t="s">
        <v>72</v>
      </c>
      <c r="C1908" t="s">
        <v>156</v>
      </c>
      <c r="D1908" t="s">
        <v>526</v>
      </c>
      <c r="E1908" t="s">
        <v>21471</v>
      </c>
      <c r="F1908" t="s">
        <v>398</v>
      </c>
      <c r="G1908">
        <v>0</v>
      </c>
      <c r="H1908">
        <v>38</v>
      </c>
      <c r="I1908">
        <v>5</v>
      </c>
      <c r="J1908">
        <v>32</v>
      </c>
      <c r="K1908">
        <v>0</v>
      </c>
      <c r="L1908">
        <v>1</v>
      </c>
      <c r="M1908">
        <v>0</v>
      </c>
      <c r="N1908">
        <v>0</v>
      </c>
      <c r="O1908">
        <v>0</v>
      </c>
      <c r="P1908">
        <v>0</v>
      </c>
      <c r="Q1908">
        <v>0</v>
      </c>
    </row>
    <row r="1909" spans="1:17" x14ac:dyDescent="0.25">
      <c r="A1909" t="s">
        <v>22574</v>
      </c>
      <c r="B1909" t="s">
        <v>72</v>
      </c>
      <c r="C1909" t="s">
        <v>156</v>
      </c>
      <c r="D1909" t="s">
        <v>526</v>
      </c>
      <c r="E1909" t="s">
        <v>21471</v>
      </c>
      <c r="F1909" t="s">
        <v>4242</v>
      </c>
      <c r="G1909">
        <v>0</v>
      </c>
      <c r="H1909">
        <v>0</v>
      </c>
      <c r="I1909">
        <v>0</v>
      </c>
      <c r="J1909">
        <v>0</v>
      </c>
      <c r="K1909">
        <v>0</v>
      </c>
      <c r="L1909">
        <v>0</v>
      </c>
      <c r="M1909">
        <v>38</v>
      </c>
      <c r="N1909">
        <v>0</v>
      </c>
      <c r="O1909">
        <v>0</v>
      </c>
      <c r="P1909">
        <v>0</v>
      </c>
      <c r="Q1909">
        <v>0</v>
      </c>
    </row>
    <row r="1910" spans="1:17" x14ac:dyDescent="0.25">
      <c r="A1910" t="s">
        <v>22575</v>
      </c>
      <c r="B1910" t="s">
        <v>72</v>
      </c>
      <c r="C1910" t="s">
        <v>156</v>
      </c>
      <c r="D1910" t="s">
        <v>526</v>
      </c>
      <c r="E1910" t="s">
        <v>21471</v>
      </c>
      <c r="F1910" t="s">
        <v>399</v>
      </c>
      <c r="G1910">
        <v>0</v>
      </c>
      <c r="H1910">
        <v>38</v>
      </c>
      <c r="I1910">
        <v>5</v>
      </c>
      <c r="J1910">
        <v>32</v>
      </c>
      <c r="K1910">
        <v>0</v>
      </c>
      <c r="L1910">
        <v>1</v>
      </c>
      <c r="M1910">
        <v>0</v>
      </c>
      <c r="N1910">
        <v>0</v>
      </c>
      <c r="O1910">
        <v>0</v>
      </c>
      <c r="P1910">
        <v>0</v>
      </c>
      <c r="Q1910">
        <v>0</v>
      </c>
    </row>
    <row r="1911" spans="1:17" x14ac:dyDescent="0.25">
      <c r="A1911" t="s">
        <v>22576</v>
      </c>
      <c r="B1911" t="s">
        <v>72</v>
      </c>
      <c r="C1911" t="s">
        <v>156</v>
      </c>
      <c r="D1911" t="s">
        <v>526</v>
      </c>
      <c r="E1911" t="s">
        <v>21471</v>
      </c>
      <c r="F1911" t="s">
        <v>4245</v>
      </c>
      <c r="G1911">
        <v>0</v>
      </c>
      <c r="H1911">
        <v>0</v>
      </c>
      <c r="I1911">
        <v>0</v>
      </c>
      <c r="J1911">
        <v>0</v>
      </c>
      <c r="K1911">
        <v>0</v>
      </c>
      <c r="L1911">
        <v>0</v>
      </c>
      <c r="M1911">
        <v>38</v>
      </c>
      <c r="N1911">
        <v>0</v>
      </c>
      <c r="O1911">
        <v>0</v>
      </c>
      <c r="P1911">
        <v>0</v>
      </c>
      <c r="Q1911">
        <v>0</v>
      </c>
    </row>
    <row r="1912" spans="1:17" x14ac:dyDescent="0.25">
      <c r="A1912" t="s">
        <v>22577</v>
      </c>
      <c r="B1912" t="s">
        <v>72</v>
      </c>
      <c r="C1912" t="s">
        <v>156</v>
      </c>
      <c r="D1912" t="s">
        <v>526</v>
      </c>
      <c r="E1912" t="s">
        <v>21471</v>
      </c>
      <c r="F1912" t="s">
        <v>394</v>
      </c>
      <c r="G1912">
        <v>0</v>
      </c>
      <c r="H1912">
        <v>0</v>
      </c>
      <c r="I1912">
        <v>0</v>
      </c>
      <c r="J1912">
        <v>0</v>
      </c>
      <c r="K1912">
        <v>0</v>
      </c>
      <c r="L1912">
        <v>0</v>
      </c>
      <c r="M1912">
        <v>0</v>
      </c>
      <c r="N1912">
        <v>30</v>
      </c>
      <c r="O1912">
        <v>30</v>
      </c>
      <c r="P1912">
        <v>0</v>
      </c>
      <c r="Q1912">
        <v>0</v>
      </c>
    </row>
    <row r="1913" spans="1:17" x14ac:dyDescent="0.25">
      <c r="A1913" t="s">
        <v>22578</v>
      </c>
      <c r="B1913" t="s">
        <v>72</v>
      </c>
      <c r="C1913" t="s">
        <v>156</v>
      </c>
      <c r="D1913" t="s">
        <v>526</v>
      </c>
      <c r="E1913" t="s">
        <v>21471</v>
      </c>
      <c r="F1913" t="s">
        <v>395</v>
      </c>
      <c r="G1913">
        <v>0</v>
      </c>
      <c r="H1913">
        <v>0</v>
      </c>
      <c r="I1913">
        <v>0</v>
      </c>
      <c r="J1913">
        <v>0</v>
      </c>
      <c r="K1913">
        <v>0</v>
      </c>
      <c r="L1913">
        <v>0</v>
      </c>
      <c r="M1913">
        <v>0</v>
      </c>
      <c r="N1913">
        <v>27</v>
      </c>
      <c r="O1913">
        <v>27</v>
      </c>
      <c r="P1913">
        <v>0</v>
      </c>
      <c r="Q1913">
        <v>0</v>
      </c>
    </row>
    <row r="1914" spans="1:17" x14ac:dyDescent="0.25">
      <c r="A1914" t="s">
        <v>22579</v>
      </c>
      <c r="B1914" t="s">
        <v>72</v>
      </c>
      <c r="C1914" t="s">
        <v>156</v>
      </c>
      <c r="D1914" t="s">
        <v>526</v>
      </c>
      <c r="E1914" t="s">
        <v>21471</v>
      </c>
      <c r="F1914" t="s">
        <v>525</v>
      </c>
      <c r="G1914">
        <v>38</v>
      </c>
      <c r="H1914">
        <v>0</v>
      </c>
      <c r="I1914">
        <v>0</v>
      </c>
      <c r="J1914">
        <v>0</v>
      </c>
      <c r="K1914">
        <v>0</v>
      </c>
      <c r="L1914">
        <v>0</v>
      </c>
      <c r="M1914">
        <v>0</v>
      </c>
      <c r="N1914">
        <v>0</v>
      </c>
      <c r="O1914">
        <v>0</v>
      </c>
      <c r="P1914">
        <v>0</v>
      </c>
      <c r="Q1914">
        <v>0</v>
      </c>
    </row>
    <row r="1915" spans="1:17" x14ac:dyDescent="0.25">
      <c r="A1915" t="s">
        <v>16412</v>
      </c>
      <c r="B1915" t="s">
        <v>72</v>
      </c>
      <c r="C1915" t="s">
        <v>156</v>
      </c>
      <c r="D1915" t="s">
        <v>527</v>
      </c>
      <c r="E1915" t="s">
        <v>563</v>
      </c>
      <c r="F1915" t="s">
        <v>528</v>
      </c>
      <c r="G1915">
        <v>0</v>
      </c>
      <c r="H1915">
        <v>0</v>
      </c>
      <c r="I1915">
        <v>0</v>
      </c>
      <c r="J1915">
        <v>0</v>
      </c>
      <c r="K1915">
        <v>0</v>
      </c>
      <c r="L1915">
        <v>0</v>
      </c>
      <c r="M1915">
        <v>0</v>
      </c>
      <c r="N1915">
        <v>2</v>
      </c>
      <c r="O1915">
        <v>2</v>
      </c>
      <c r="P1915">
        <v>0</v>
      </c>
      <c r="Q1915">
        <v>0</v>
      </c>
    </row>
    <row r="1916" spans="1:17" x14ac:dyDescent="0.25">
      <c r="A1916" t="s">
        <v>16413</v>
      </c>
      <c r="B1916" t="s">
        <v>72</v>
      </c>
      <c r="C1916" t="s">
        <v>156</v>
      </c>
      <c r="D1916" t="s">
        <v>527</v>
      </c>
      <c r="E1916" t="s">
        <v>563</v>
      </c>
      <c r="F1916" t="s">
        <v>525</v>
      </c>
      <c r="G1916">
        <v>2</v>
      </c>
      <c r="H1916">
        <v>0</v>
      </c>
      <c r="I1916">
        <v>0</v>
      </c>
      <c r="J1916">
        <v>0</v>
      </c>
      <c r="K1916">
        <v>0</v>
      </c>
      <c r="L1916">
        <v>0</v>
      </c>
      <c r="M1916">
        <v>0</v>
      </c>
      <c r="N1916">
        <v>0</v>
      </c>
      <c r="O1916">
        <v>0</v>
      </c>
      <c r="P1916">
        <v>0</v>
      </c>
      <c r="Q1916">
        <v>0</v>
      </c>
    </row>
    <row r="1917" spans="1:17" x14ac:dyDescent="0.25">
      <c r="A1917" t="s">
        <v>22580</v>
      </c>
      <c r="B1917" t="s">
        <v>72</v>
      </c>
      <c r="C1917" t="s">
        <v>156</v>
      </c>
      <c r="D1917" t="s">
        <v>527</v>
      </c>
      <c r="E1917" t="s">
        <v>21471</v>
      </c>
      <c r="F1917" t="s">
        <v>528</v>
      </c>
      <c r="G1917">
        <v>0</v>
      </c>
      <c r="H1917">
        <v>0</v>
      </c>
      <c r="I1917">
        <v>0</v>
      </c>
      <c r="J1917">
        <v>0</v>
      </c>
      <c r="K1917">
        <v>0</v>
      </c>
      <c r="L1917">
        <v>0</v>
      </c>
      <c r="M1917">
        <v>0</v>
      </c>
      <c r="N1917">
        <v>2</v>
      </c>
      <c r="O1917">
        <v>1</v>
      </c>
      <c r="P1917">
        <v>1</v>
      </c>
      <c r="Q1917">
        <v>0</v>
      </c>
    </row>
    <row r="1918" spans="1:17" x14ac:dyDescent="0.25">
      <c r="A1918" t="s">
        <v>22581</v>
      </c>
      <c r="B1918" t="s">
        <v>72</v>
      </c>
      <c r="C1918" t="s">
        <v>156</v>
      </c>
      <c r="D1918" t="s">
        <v>527</v>
      </c>
      <c r="E1918" t="s">
        <v>21471</v>
      </c>
      <c r="F1918" t="s">
        <v>525</v>
      </c>
      <c r="G1918">
        <v>2</v>
      </c>
      <c r="H1918">
        <v>0</v>
      </c>
      <c r="I1918">
        <v>0</v>
      </c>
      <c r="J1918">
        <v>0</v>
      </c>
      <c r="K1918">
        <v>0</v>
      </c>
      <c r="L1918">
        <v>0</v>
      </c>
      <c r="M1918">
        <v>0</v>
      </c>
      <c r="N1918">
        <v>0</v>
      </c>
      <c r="O1918">
        <v>0</v>
      </c>
      <c r="P1918">
        <v>0</v>
      </c>
      <c r="Q1918">
        <v>0</v>
      </c>
    </row>
    <row r="1919" spans="1:17" x14ac:dyDescent="0.25">
      <c r="A1919" t="s">
        <v>16414</v>
      </c>
      <c r="B1919" t="s">
        <v>72</v>
      </c>
      <c r="C1919" t="s">
        <v>156</v>
      </c>
      <c r="D1919" t="s">
        <v>12971</v>
      </c>
      <c r="E1919" t="s">
        <v>563</v>
      </c>
      <c r="F1919" t="s">
        <v>525</v>
      </c>
      <c r="G1919">
        <v>4</v>
      </c>
      <c r="H1919">
        <v>0</v>
      </c>
      <c r="I1919">
        <v>0</v>
      </c>
      <c r="J1919">
        <v>0</v>
      </c>
      <c r="K1919">
        <v>0</v>
      </c>
      <c r="L1919">
        <v>0</v>
      </c>
      <c r="M1919">
        <v>0</v>
      </c>
      <c r="N1919">
        <v>0</v>
      </c>
      <c r="O1919">
        <v>0</v>
      </c>
      <c r="P1919">
        <v>0</v>
      </c>
      <c r="Q1919">
        <v>0</v>
      </c>
    </row>
    <row r="1920" spans="1:17" x14ac:dyDescent="0.25">
      <c r="A1920" t="s">
        <v>22582</v>
      </c>
      <c r="B1920" t="s">
        <v>72</v>
      </c>
      <c r="C1920" t="s">
        <v>156</v>
      </c>
      <c r="D1920" t="s">
        <v>12971</v>
      </c>
      <c r="E1920" t="s">
        <v>21471</v>
      </c>
      <c r="F1920" t="s">
        <v>525</v>
      </c>
      <c r="G1920">
        <v>7</v>
      </c>
      <c r="H1920">
        <v>0</v>
      </c>
      <c r="I1920">
        <v>0</v>
      </c>
      <c r="J1920">
        <v>0</v>
      </c>
      <c r="K1920">
        <v>0</v>
      </c>
      <c r="L1920">
        <v>0</v>
      </c>
      <c r="M1920">
        <v>0</v>
      </c>
      <c r="N1920">
        <v>0</v>
      </c>
      <c r="O1920">
        <v>0</v>
      </c>
      <c r="P1920">
        <v>0</v>
      </c>
      <c r="Q1920">
        <v>0</v>
      </c>
    </row>
    <row r="1921" spans="1:17" x14ac:dyDescent="0.25">
      <c r="A1921" t="s">
        <v>16415</v>
      </c>
      <c r="B1921" t="s">
        <v>72</v>
      </c>
      <c r="C1921" t="s">
        <v>157</v>
      </c>
      <c r="D1921" t="s">
        <v>529</v>
      </c>
      <c r="E1921" t="s">
        <v>563</v>
      </c>
      <c r="F1921" t="s">
        <v>525</v>
      </c>
      <c r="G1921">
        <v>1</v>
      </c>
      <c r="H1921">
        <v>0</v>
      </c>
      <c r="I1921">
        <v>0</v>
      </c>
      <c r="J1921">
        <v>0</v>
      </c>
      <c r="K1921">
        <v>0</v>
      </c>
      <c r="L1921">
        <v>0</v>
      </c>
      <c r="M1921">
        <v>0</v>
      </c>
      <c r="N1921">
        <v>0</v>
      </c>
      <c r="O1921">
        <v>0</v>
      </c>
      <c r="P1921">
        <v>0</v>
      </c>
      <c r="Q1921">
        <v>0</v>
      </c>
    </row>
    <row r="1922" spans="1:17" x14ac:dyDescent="0.25">
      <c r="A1922" t="s">
        <v>22583</v>
      </c>
      <c r="B1922" t="s">
        <v>72</v>
      </c>
      <c r="C1922" t="s">
        <v>157</v>
      </c>
      <c r="D1922" t="s">
        <v>529</v>
      </c>
      <c r="E1922" t="s">
        <v>21471</v>
      </c>
      <c r="F1922" t="s">
        <v>525</v>
      </c>
      <c r="G1922">
        <v>2</v>
      </c>
      <c r="H1922">
        <v>0</v>
      </c>
      <c r="I1922">
        <v>0</v>
      </c>
      <c r="J1922">
        <v>0</v>
      </c>
      <c r="K1922">
        <v>0</v>
      </c>
      <c r="L1922">
        <v>0</v>
      </c>
      <c r="M1922">
        <v>0</v>
      </c>
      <c r="N1922">
        <v>0</v>
      </c>
      <c r="O1922">
        <v>0</v>
      </c>
      <c r="P1922">
        <v>0</v>
      </c>
      <c r="Q1922">
        <v>0</v>
      </c>
    </row>
    <row r="1923" spans="1:17" x14ac:dyDescent="0.25">
      <c r="A1923" t="s">
        <v>16416</v>
      </c>
      <c r="B1923" t="s">
        <v>72</v>
      </c>
      <c r="C1923" t="s">
        <v>157</v>
      </c>
      <c r="D1923" t="s">
        <v>526</v>
      </c>
      <c r="E1923" t="s">
        <v>563</v>
      </c>
      <c r="F1923" t="s">
        <v>396</v>
      </c>
      <c r="G1923">
        <v>0</v>
      </c>
      <c r="H1923">
        <v>11</v>
      </c>
      <c r="I1923">
        <v>0</v>
      </c>
      <c r="J1923">
        <v>10</v>
      </c>
      <c r="K1923">
        <v>0</v>
      </c>
      <c r="L1923">
        <v>1</v>
      </c>
      <c r="M1923">
        <v>0</v>
      </c>
      <c r="N1923">
        <v>0</v>
      </c>
      <c r="O1923">
        <v>0</v>
      </c>
      <c r="P1923">
        <v>0</v>
      </c>
      <c r="Q1923">
        <v>0</v>
      </c>
    </row>
    <row r="1924" spans="1:17" x14ac:dyDescent="0.25">
      <c r="A1924" t="s">
        <v>16417</v>
      </c>
      <c r="B1924" t="s">
        <v>72</v>
      </c>
      <c r="C1924" t="s">
        <v>157</v>
      </c>
      <c r="D1924" t="s">
        <v>526</v>
      </c>
      <c r="E1924" t="s">
        <v>563</v>
      </c>
      <c r="F1924" t="s">
        <v>4236</v>
      </c>
      <c r="G1924">
        <v>0</v>
      </c>
      <c r="H1924">
        <v>11</v>
      </c>
      <c r="I1924">
        <v>0</v>
      </c>
      <c r="J1924">
        <v>10</v>
      </c>
      <c r="K1924">
        <v>0</v>
      </c>
      <c r="L1924">
        <v>1</v>
      </c>
      <c r="M1924">
        <v>0</v>
      </c>
      <c r="N1924">
        <v>0</v>
      </c>
      <c r="O1924">
        <v>0</v>
      </c>
      <c r="P1924">
        <v>0</v>
      </c>
      <c r="Q1924">
        <v>0</v>
      </c>
    </row>
    <row r="1925" spans="1:17" x14ac:dyDescent="0.25">
      <c r="A1925" t="s">
        <v>16418</v>
      </c>
      <c r="B1925" t="s">
        <v>72</v>
      </c>
      <c r="C1925" t="s">
        <v>157</v>
      </c>
      <c r="D1925" t="s">
        <v>526</v>
      </c>
      <c r="E1925" t="s">
        <v>563</v>
      </c>
      <c r="F1925" t="s">
        <v>4238</v>
      </c>
      <c r="G1925">
        <v>0</v>
      </c>
      <c r="H1925">
        <v>0</v>
      </c>
      <c r="I1925">
        <v>0</v>
      </c>
      <c r="J1925">
        <v>0</v>
      </c>
      <c r="K1925">
        <v>0</v>
      </c>
      <c r="L1925">
        <v>0</v>
      </c>
      <c r="M1925">
        <v>11</v>
      </c>
      <c r="N1925">
        <v>0</v>
      </c>
      <c r="O1925">
        <v>0</v>
      </c>
      <c r="P1925">
        <v>0</v>
      </c>
      <c r="Q1925">
        <v>0</v>
      </c>
    </row>
    <row r="1926" spans="1:17" x14ac:dyDescent="0.25">
      <c r="A1926" t="s">
        <v>22584</v>
      </c>
      <c r="B1926" t="s">
        <v>72</v>
      </c>
      <c r="C1926" t="s">
        <v>217</v>
      </c>
      <c r="D1926" t="s">
        <v>526</v>
      </c>
      <c r="E1926" t="s">
        <v>21471</v>
      </c>
      <c r="F1926" t="s">
        <v>396</v>
      </c>
      <c r="G1926">
        <v>0</v>
      </c>
      <c r="H1926">
        <v>7</v>
      </c>
      <c r="I1926">
        <v>0</v>
      </c>
      <c r="J1926">
        <v>4</v>
      </c>
      <c r="K1926">
        <v>1</v>
      </c>
      <c r="L1926">
        <v>2</v>
      </c>
      <c r="M1926">
        <v>0</v>
      </c>
      <c r="N1926">
        <v>0</v>
      </c>
      <c r="O1926">
        <v>0</v>
      </c>
      <c r="P1926">
        <v>0</v>
      </c>
      <c r="Q1926">
        <v>0</v>
      </c>
    </row>
    <row r="1927" spans="1:17" x14ac:dyDescent="0.25">
      <c r="A1927" t="s">
        <v>22585</v>
      </c>
      <c r="B1927" t="s">
        <v>72</v>
      </c>
      <c r="C1927" t="s">
        <v>217</v>
      </c>
      <c r="D1927" t="s">
        <v>526</v>
      </c>
      <c r="E1927" t="s">
        <v>21471</v>
      </c>
      <c r="F1927" t="s">
        <v>4236</v>
      </c>
      <c r="G1927">
        <v>0</v>
      </c>
      <c r="H1927">
        <v>7</v>
      </c>
      <c r="I1927">
        <v>0</v>
      </c>
      <c r="J1927">
        <v>4</v>
      </c>
      <c r="K1927">
        <v>1</v>
      </c>
      <c r="L1927">
        <v>2</v>
      </c>
      <c r="M1927">
        <v>0</v>
      </c>
      <c r="N1927">
        <v>0</v>
      </c>
      <c r="O1927">
        <v>0</v>
      </c>
      <c r="P1927">
        <v>0</v>
      </c>
      <c r="Q1927">
        <v>0</v>
      </c>
    </row>
    <row r="1928" spans="1:17" x14ac:dyDescent="0.25">
      <c r="A1928" t="s">
        <v>22586</v>
      </c>
      <c r="B1928" t="s">
        <v>72</v>
      </c>
      <c r="C1928" t="s">
        <v>217</v>
      </c>
      <c r="D1928" t="s">
        <v>526</v>
      </c>
      <c r="E1928" t="s">
        <v>21471</v>
      </c>
      <c r="F1928" t="s">
        <v>4238</v>
      </c>
      <c r="G1928">
        <v>0</v>
      </c>
      <c r="H1928">
        <v>0</v>
      </c>
      <c r="I1928">
        <v>0</v>
      </c>
      <c r="J1928">
        <v>0</v>
      </c>
      <c r="K1928">
        <v>0</v>
      </c>
      <c r="L1928">
        <v>0</v>
      </c>
      <c r="M1928">
        <v>7</v>
      </c>
      <c r="N1928">
        <v>0</v>
      </c>
      <c r="O1928">
        <v>0</v>
      </c>
      <c r="P1928">
        <v>0</v>
      </c>
      <c r="Q1928">
        <v>0</v>
      </c>
    </row>
    <row r="1929" spans="1:17" x14ac:dyDescent="0.25">
      <c r="A1929" t="s">
        <v>22587</v>
      </c>
      <c r="B1929" t="s">
        <v>72</v>
      </c>
      <c r="C1929" t="s">
        <v>217</v>
      </c>
      <c r="D1929" t="s">
        <v>526</v>
      </c>
      <c r="E1929" t="s">
        <v>21471</v>
      </c>
      <c r="F1929" t="s">
        <v>397</v>
      </c>
      <c r="G1929">
        <v>0</v>
      </c>
      <c r="H1929">
        <v>7</v>
      </c>
      <c r="I1929">
        <v>0</v>
      </c>
      <c r="J1929">
        <v>4</v>
      </c>
      <c r="K1929">
        <v>1</v>
      </c>
      <c r="L1929">
        <v>2</v>
      </c>
      <c r="M1929">
        <v>0</v>
      </c>
      <c r="N1929">
        <v>0</v>
      </c>
      <c r="O1929">
        <v>0</v>
      </c>
      <c r="P1929">
        <v>0</v>
      </c>
      <c r="Q1929">
        <v>0</v>
      </c>
    </row>
    <row r="1930" spans="1:17" x14ac:dyDescent="0.25">
      <c r="A1930" t="s">
        <v>22588</v>
      </c>
      <c r="B1930" t="s">
        <v>72</v>
      </c>
      <c r="C1930" t="s">
        <v>217</v>
      </c>
      <c r="D1930" t="s">
        <v>526</v>
      </c>
      <c r="E1930" t="s">
        <v>21471</v>
      </c>
      <c r="F1930" t="s">
        <v>398</v>
      </c>
      <c r="G1930">
        <v>0</v>
      </c>
      <c r="H1930">
        <v>7</v>
      </c>
      <c r="I1930">
        <v>0</v>
      </c>
      <c r="J1930">
        <v>4</v>
      </c>
      <c r="K1930">
        <v>1</v>
      </c>
      <c r="L1930">
        <v>2</v>
      </c>
      <c r="M1930">
        <v>0</v>
      </c>
      <c r="N1930">
        <v>0</v>
      </c>
      <c r="O1930">
        <v>0</v>
      </c>
      <c r="P1930">
        <v>0</v>
      </c>
      <c r="Q1930">
        <v>0</v>
      </c>
    </row>
    <row r="1931" spans="1:17" x14ac:dyDescent="0.25">
      <c r="A1931" t="s">
        <v>22589</v>
      </c>
      <c r="B1931" t="s">
        <v>72</v>
      </c>
      <c r="C1931" t="s">
        <v>217</v>
      </c>
      <c r="D1931" t="s">
        <v>526</v>
      </c>
      <c r="E1931" t="s">
        <v>21471</v>
      </c>
      <c r="F1931" t="s">
        <v>4242</v>
      </c>
      <c r="G1931">
        <v>0</v>
      </c>
      <c r="H1931">
        <v>0</v>
      </c>
      <c r="I1931">
        <v>0</v>
      </c>
      <c r="J1931">
        <v>0</v>
      </c>
      <c r="K1931">
        <v>0</v>
      </c>
      <c r="L1931">
        <v>0</v>
      </c>
      <c r="M1931">
        <v>7</v>
      </c>
      <c r="N1931">
        <v>0</v>
      </c>
      <c r="O1931">
        <v>0</v>
      </c>
      <c r="P1931">
        <v>0</v>
      </c>
      <c r="Q1931">
        <v>0</v>
      </c>
    </row>
    <row r="1932" spans="1:17" x14ac:dyDescent="0.25">
      <c r="A1932" t="s">
        <v>22590</v>
      </c>
      <c r="B1932" t="s">
        <v>72</v>
      </c>
      <c r="C1932" t="s">
        <v>217</v>
      </c>
      <c r="D1932" t="s">
        <v>526</v>
      </c>
      <c r="E1932" t="s">
        <v>21471</v>
      </c>
      <c r="F1932" t="s">
        <v>399</v>
      </c>
      <c r="G1932">
        <v>0</v>
      </c>
      <c r="H1932">
        <v>7</v>
      </c>
      <c r="I1932">
        <v>0</v>
      </c>
      <c r="J1932">
        <v>4</v>
      </c>
      <c r="K1932">
        <v>1</v>
      </c>
      <c r="L1932">
        <v>2</v>
      </c>
      <c r="M1932">
        <v>0</v>
      </c>
      <c r="N1932">
        <v>0</v>
      </c>
      <c r="O1932">
        <v>0</v>
      </c>
      <c r="P1932">
        <v>0</v>
      </c>
      <c r="Q1932">
        <v>0</v>
      </c>
    </row>
    <row r="1933" spans="1:17" x14ac:dyDescent="0.25">
      <c r="A1933" t="s">
        <v>22591</v>
      </c>
      <c r="B1933" t="s">
        <v>72</v>
      </c>
      <c r="C1933" t="s">
        <v>217</v>
      </c>
      <c r="D1933" t="s">
        <v>526</v>
      </c>
      <c r="E1933" t="s">
        <v>21471</v>
      </c>
      <c r="F1933" t="s">
        <v>4245</v>
      </c>
      <c r="G1933">
        <v>0</v>
      </c>
      <c r="H1933">
        <v>0</v>
      </c>
      <c r="I1933">
        <v>0</v>
      </c>
      <c r="J1933">
        <v>0</v>
      </c>
      <c r="K1933">
        <v>0</v>
      </c>
      <c r="L1933">
        <v>0</v>
      </c>
      <c r="M1933">
        <v>7</v>
      </c>
      <c r="N1933">
        <v>0</v>
      </c>
      <c r="O1933">
        <v>0</v>
      </c>
      <c r="P1933">
        <v>0</v>
      </c>
      <c r="Q1933">
        <v>0</v>
      </c>
    </row>
    <row r="1934" spans="1:17" x14ac:dyDescent="0.25">
      <c r="A1934" t="s">
        <v>22592</v>
      </c>
      <c r="B1934" t="s">
        <v>72</v>
      </c>
      <c r="C1934" t="s">
        <v>217</v>
      </c>
      <c r="D1934" t="s">
        <v>526</v>
      </c>
      <c r="E1934" t="s">
        <v>21471</v>
      </c>
      <c r="F1934" t="s">
        <v>394</v>
      </c>
      <c r="G1934">
        <v>0</v>
      </c>
      <c r="H1934">
        <v>0</v>
      </c>
      <c r="I1934">
        <v>0</v>
      </c>
      <c r="J1934">
        <v>0</v>
      </c>
      <c r="K1934">
        <v>0</v>
      </c>
      <c r="L1934">
        <v>0</v>
      </c>
      <c r="M1934">
        <v>0</v>
      </c>
      <c r="N1934">
        <v>4</v>
      </c>
      <c r="O1934">
        <v>3</v>
      </c>
      <c r="P1934">
        <v>1</v>
      </c>
      <c r="Q1934">
        <v>0</v>
      </c>
    </row>
    <row r="1935" spans="1:17" x14ac:dyDescent="0.25">
      <c r="A1935" t="s">
        <v>22593</v>
      </c>
      <c r="B1935" t="s">
        <v>72</v>
      </c>
      <c r="C1935" t="s">
        <v>217</v>
      </c>
      <c r="D1935" t="s">
        <v>526</v>
      </c>
      <c r="E1935" t="s">
        <v>21471</v>
      </c>
      <c r="F1935" t="s">
        <v>395</v>
      </c>
      <c r="G1935">
        <v>0</v>
      </c>
      <c r="H1935">
        <v>0</v>
      </c>
      <c r="I1935">
        <v>0</v>
      </c>
      <c r="J1935">
        <v>0</v>
      </c>
      <c r="K1935">
        <v>0</v>
      </c>
      <c r="L1935">
        <v>0</v>
      </c>
      <c r="M1935">
        <v>0</v>
      </c>
      <c r="N1935">
        <v>3</v>
      </c>
      <c r="O1935">
        <v>2</v>
      </c>
      <c r="P1935">
        <v>1</v>
      </c>
      <c r="Q1935">
        <v>0</v>
      </c>
    </row>
    <row r="1936" spans="1:17" x14ac:dyDescent="0.25">
      <c r="A1936" t="s">
        <v>22594</v>
      </c>
      <c r="B1936" t="s">
        <v>72</v>
      </c>
      <c r="C1936" t="s">
        <v>217</v>
      </c>
      <c r="D1936" t="s">
        <v>526</v>
      </c>
      <c r="E1936" t="s">
        <v>21471</v>
      </c>
      <c r="F1936" t="s">
        <v>525</v>
      </c>
      <c r="G1936">
        <v>7</v>
      </c>
      <c r="H1936">
        <v>0</v>
      </c>
      <c r="I1936">
        <v>0</v>
      </c>
      <c r="J1936">
        <v>0</v>
      </c>
      <c r="K1936">
        <v>0</v>
      </c>
      <c r="L1936">
        <v>0</v>
      </c>
      <c r="M1936">
        <v>0</v>
      </c>
      <c r="N1936">
        <v>0</v>
      </c>
      <c r="O1936">
        <v>0</v>
      </c>
      <c r="P1936">
        <v>0</v>
      </c>
      <c r="Q1936">
        <v>0</v>
      </c>
    </row>
    <row r="1937" spans="1:17" x14ac:dyDescent="0.25">
      <c r="A1937" t="s">
        <v>22595</v>
      </c>
      <c r="B1937" t="s">
        <v>72</v>
      </c>
      <c r="C1937" t="s">
        <v>217</v>
      </c>
      <c r="D1937" t="s">
        <v>527</v>
      </c>
      <c r="E1937" t="s">
        <v>21471</v>
      </c>
      <c r="F1937" t="s">
        <v>528</v>
      </c>
      <c r="G1937">
        <v>0</v>
      </c>
      <c r="H1937">
        <v>0</v>
      </c>
      <c r="I1937">
        <v>0</v>
      </c>
      <c r="J1937">
        <v>0</v>
      </c>
      <c r="K1937">
        <v>0</v>
      </c>
      <c r="L1937">
        <v>0</v>
      </c>
      <c r="M1937">
        <v>0</v>
      </c>
      <c r="N1937">
        <v>1</v>
      </c>
      <c r="O1937">
        <v>0</v>
      </c>
      <c r="P1937">
        <v>1</v>
      </c>
      <c r="Q1937">
        <v>0</v>
      </c>
    </row>
    <row r="1938" spans="1:17" x14ac:dyDescent="0.25">
      <c r="A1938" t="s">
        <v>22596</v>
      </c>
      <c r="B1938" t="s">
        <v>72</v>
      </c>
      <c r="C1938" t="s">
        <v>217</v>
      </c>
      <c r="D1938" t="s">
        <v>527</v>
      </c>
      <c r="E1938" t="s">
        <v>21471</v>
      </c>
      <c r="F1938" t="s">
        <v>525</v>
      </c>
      <c r="G1938">
        <v>1</v>
      </c>
      <c r="H1938">
        <v>0</v>
      </c>
      <c r="I1938">
        <v>0</v>
      </c>
      <c r="J1938">
        <v>0</v>
      </c>
      <c r="K1938">
        <v>0</v>
      </c>
      <c r="L1938">
        <v>0</v>
      </c>
      <c r="M1938">
        <v>0</v>
      </c>
      <c r="N1938">
        <v>0</v>
      </c>
      <c r="O1938">
        <v>0</v>
      </c>
      <c r="P1938">
        <v>0</v>
      </c>
      <c r="Q1938">
        <v>0</v>
      </c>
    </row>
    <row r="1939" spans="1:17" x14ac:dyDescent="0.25">
      <c r="A1939" t="s">
        <v>16423</v>
      </c>
      <c r="B1939" t="s">
        <v>72</v>
      </c>
      <c r="C1939" t="s">
        <v>217</v>
      </c>
      <c r="D1939" t="s">
        <v>12971</v>
      </c>
      <c r="E1939" t="s">
        <v>563</v>
      </c>
      <c r="F1939" t="s">
        <v>525</v>
      </c>
      <c r="G1939">
        <v>2</v>
      </c>
      <c r="H1939">
        <v>0</v>
      </c>
      <c r="I1939">
        <v>0</v>
      </c>
      <c r="J1939">
        <v>0</v>
      </c>
      <c r="K1939">
        <v>0</v>
      </c>
      <c r="L1939">
        <v>0</v>
      </c>
      <c r="M1939">
        <v>0</v>
      </c>
      <c r="N1939">
        <v>0</v>
      </c>
      <c r="O1939">
        <v>0</v>
      </c>
      <c r="P1939">
        <v>0</v>
      </c>
      <c r="Q1939">
        <v>0</v>
      </c>
    </row>
    <row r="1940" spans="1:17" x14ac:dyDescent="0.25">
      <c r="A1940" t="s">
        <v>16424</v>
      </c>
      <c r="B1940" t="s">
        <v>72</v>
      </c>
      <c r="C1940" t="s">
        <v>218</v>
      </c>
      <c r="D1940" t="s">
        <v>529</v>
      </c>
      <c r="E1940" t="s">
        <v>563</v>
      </c>
      <c r="F1940" t="s">
        <v>525</v>
      </c>
      <c r="G1940">
        <v>9</v>
      </c>
      <c r="H1940">
        <v>0</v>
      </c>
      <c r="I1940">
        <v>0</v>
      </c>
      <c r="J1940">
        <v>0</v>
      </c>
      <c r="K1940">
        <v>0</v>
      </c>
      <c r="L1940">
        <v>0</v>
      </c>
      <c r="M1940">
        <v>0</v>
      </c>
      <c r="N1940">
        <v>0</v>
      </c>
      <c r="O1940">
        <v>0</v>
      </c>
      <c r="P1940">
        <v>0</v>
      </c>
      <c r="Q1940">
        <v>0</v>
      </c>
    </row>
    <row r="1941" spans="1:17" x14ac:dyDescent="0.25">
      <c r="A1941" t="s">
        <v>22597</v>
      </c>
      <c r="B1941" t="s">
        <v>72</v>
      </c>
      <c r="C1941" t="s">
        <v>218</v>
      </c>
      <c r="D1941" t="s">
        <v>529</v>
      </c>
      <c r="E1941" t="s">
        <v>21471</v>
      </c>
      <c r="F1941" t="s">
        <v>525</v>
      </c>
      <c r="G1941">
        <v>14</v>
      </c>
      <c r="H1941">
        <v>0</v>
      </c>
      <c r="I1941">
        <v>0</v>
      </c>
      <c r="J1941">
        <v>0</v>
      </c>
      <c r="K1941">
        <v>0</v>
      </c>
      <c r="L1941">
        <v>0</v>
      </c>
      <c r="M1941">
        <v>0</v>
      </c>
      <c r="N1941">
        <v>0</v>
      </c>
      <c r="O1941">
        <v>0</v>
      </c>
      <c r="P1941">
        <v>0</v>
      </c>
      <c r="Q1941">
        <v>0</v>
      </c>
    </row>
    <row r="1942" spans="1:17" x14ac:dyDescent="0.25">
      <c r="A1942" t="s">
        <v>16425</v>
      </c>
      <c r="B1942" t="s">
        <v>72</v>
      </c>
      <c r="C1942" t="s">
        <v>218</v>
      </c>
      <c r="D1942" t="s">
        <v>526</v>
      </c>
      <c r="E1942" t="s">
        <v>563</v>
      </c>
      <c r="F1942" t="s">
        <v>396</v>
      </c>
      <c r="G1942">
        <v>0</v>
      </c>
      <c r="H1942">
        <v>12</v>
      </c>
      <c r="I1942">
        <v>2</v>
      </c>
      <c r="J1942">
        <v>10</v>
      </c>
      <c r="K1942">
        <v>0</v>
      </c>
      <c r="L1942">
        <v>0</v>
      </c>
      <c r="M1942">
        <v>0</v>
      </c>
      <c r="N1942">
        <v>0</v>
      </c>
      <c r="O1942">
        <v>0</v>
      </c>
      <c r="P1942">
        <v>0</v>
      </c>
      <c r="Q1942">
        <v>0</v>
      </c>
    </row>
    <row r="1943" spans="1:17" x14ac:dyDescent="0.25">
      <c r="A1943" t="s">
        <v>16426</v>
      </c>
      <c r="B1943" t="s">
        <v>72</v>
      </c>
      <c r="C1943" t="s">
        <v>218</v>
      </c>
      <c r="D1943" t="s">
        <v>526</v>
      </c>
      <c r="E1943" t="s">
        <v>563</v>
      </c>
      <c r="F1943" t="s">
        <v>4236</v>
      </c>
      <c r="G1943">
        <v>0</v>
      </c>
      <c r="H1943">
        <v>12</v>
      </c>
      <c r="I1943">
        <v>2</v>
      </c>
      <c r="J1943">
        <v>10</v>
      </c>
      <c r="K1943">
        <v>0</v>
      </c>
      <c r="L1943">
        <v>0</v>
      </c>
      <c r="M1943">
        <v>0</v>
      </c>
      <c r="N1943">
        <v>0</v>
      </c>
      <c r="O1943">
        <v>0</v>
      </c>
      <c r="P1943">
        <v>0</v>
      </c>
      <c r="Q1943">
        <v>0</v>
      </c>
    </row>
    <row r="1944" spans="1:17" x14ac:dyDescent="0.25">
      <c r="A1944" t="s">
        <v>16427</v>
      </c>
      <c r="B1944" t="s">
        <v>72</v>
      </c>
      <c r="C1944" t="s">
        <v>218</v>
      </c>
      <c r="D1944" t="s">
        <v>526</v>
      </c>
      <c r="E1944" t="s">
        <v>563</v>
      </c>
      <c r="F1944" t="s">
        <v>4238</v>
      </c>
      <c r="G1944">
        <v>0</v>
      </c>
      <c r="H1944">
        <v>0</v>
      </c>
      <c r="I1944">
        <v>0</v>
      </c>
      <c r="J1944">
        <v>0</v>
      </c>
      <c r="K1944">
        <v>0</v>
      </c>
      <c r="L1944">
        <v>0</v>
      </c>
      <c r="M1944">
        <v>12</v>
      </c>
      <c r="N1944">
        <v>0</v>
      </c>
      <c r="O1944">
        <v>0</v>
      </c>
      <c r="P1944">
        <v>0</v>
      </c>
      <c r="Q1944">
        <v>0</v>
      </c>
    </row>
    <row r="1945" spans="1:17" x14ac:dyDescent="0.25">
      <c r="A1945" t="s">
        <v>16428</v>
      </c>
      <c r="B1945" t="s">
        <v>72</v>
      </c>
      <c r="C1945" t="s">
        <v>218</v>
      </c>
      <c r="D1945" t="s">
        <v>526</v>
      </c>
      <c r="E1945" t="s">
        <v>563</v>
      </c>
      <c r="F1945" t="s">
        <v>397</v>
      </c>
      <c r="G1945">
        <v>0</v>
      </c>
      <c r="H1945">
        <v>12</v>
      </c>
      <c r="I1945">
        <v>2</v>
      </c>
      <c r="J1945">
        <v>10</v>
      </c>
      <c r="K1945">
        <v>0</v>
      </c>
      <c r="L1945">
        <v>0</v>
      </c>
      <c r="M1945">
        <v>0</v>
      </c>
      <c r="N1945">
        <v>0</v>
      </c>
      <c r="O1945">
        <v>0</v>
      </c>
      <c r="P1945">
        <v>0</v>
      </c>
      <c r="Q1945">
        <v>0</v>
      </c>
    </row>
    <row r="1946" spans="1:17" x14ac:dyDescent="0.25">
      <c r="A1946" t="s">
        <v>16429</v>
      </c>
      <c r="B1946" t="s">
        <v>72</v>
      </c>
      <c r="C1946" t="s">
        <v>218</v>
      </c>
      <c r="D1946" t="s">
        <v>526</v>
      </c>
      <c r="E1946" t="s">
        <v>563</v>
      </c>
      <c r="F1946" t="s">
        <v>398</v>
      </c>
      <c r="G1946">
        <v>0</v>
      </c>
      <c r="H1946">
        <v>12</v>
      </c>
      <c r="I1946">
        <v>2</v>
      </c>
      <c r="J1946">
        <v>10</v>
      </c>
      <c r="K1946">
        <v>0</v>
      </c>
      <c r="L1946">
        <v>0</v>
      </c>
      <c r="M1946">
        <v>0</v>
      </c>
      <c r="N1946">
        <v>0</v>
      </c>
      <c r="O1946">
        <v>0</v>
      </c>
      <c r="P1946">
        <v>0</v>
      </c>
      <c r="Q1946">
        <v>0</v>
      </c>
    </row>
    <row r="1947" spans="1:17" x14ac:dyDescent="0.25">
      <c r="A1947" t="s">
        <v>16430</v>
      </c>
      <c r="B1947" t="s">
        <v>72</v>
      </c>
      <c r="C1947" t="s">
        <v>218</v>
      </c>
      <c r="D1947" t="s">
        <v>526</v>
      </c>
      <c r="E1947" t="s">
        <v>563</v>
      </c>
      <c r="F1947" t="s">
        <v>4242</v>
      </c>
      <c r="G1947">
        <v>0</v>
      </c>
      <c r="H1947">
        <v>0</v>
      </c>
      <c r="I1947">
        <v>0</v>
      </c>
      <c r="J1947">
        <v>0</v>
      </c>
      <c r="K1947">
        <v>0</v>
      </c>
      <c r="L1947">
        <v>0</v>
      </c>
      <c r="M1947">
        <v>12</v>
      </c>
      <c r="N1947">
        <v>0</v>
      </c>
      <c r="O1947">
        <v>0</v>
      </c>
      <c r="P1947">
        <v>0</v>
      </c>
      <c r="Q1947">
        <v>0</v>
      </c>
    </row>
    <row r="1948" spans="1:17" x14ac:dyDescent="0.25">
      <c r="A1948" t="s">
        <v>16431</v>
      </c>
      <c r="B1948" t="s">
        <v>72</v>
      </c>
      <c r="C1948" t="s">
        <v>218</v>
      </c>
      <c r="D1948" t="s">
        <v>526</v>
      </c>
      <c r="E1948" t="s">
        <v>563</v>
      </c>
      <c r="F1948" t="s">
        <v>399</v>
      </c>
      <c r="G1948">
        <v>0</v>
      </c>
      <c r="H1948">
        <v>12</v>
      </c>
      <c r="I1948">
        <v>2</v>
      </c>
      <c r="J1948">
        <v>10</v>
      </c>
      <c r="K1948">
        <v>0</v>
      </c>
      <c r="L1948">
        <v>0</v>
      </c>
      <c r="M1948">
        <v>0</v>
      </c>
      <c r="N1948">
        <v>0</v>
      </c>
      <c r="O1948">
        <v>0</v>
      </c>
      <c r="P1948">
        <v>0</v>
      </c>
      <c r="Q1948">
        <v>0</v>
      </c>
    </row>
    <row r="1949" spans="1:17" x14ac:dyDescent="0.25">
      <c r="A1949" t="s">
        <v>16432</v>
      </c>
      <c r="B1949" t="s">
        <v>72</v>
      </c>
      <c r="C1949" t="s">
        <v>218</v>
      </c>
      <c r="D1949" t="s">
        <v>526</v>
      </c>
      <c r="E1949" t="s">
        <v>563</v>
      </c>
      <c r="F1949" t="s">
        <v>4245</v>
      </c>
      <c r="G1949">
        <v>0</v>
      </c>
      <c r="H1949">
        <v>0</v>
      </c>
      <c r="I1949">
        <v>0</v>
      </c>
      <c r="J1949">
        <v>0</v>
      </c>
      <c r="K1949">
        <v>0</v>
      </c>
      <c r="L1949">
        <v>0</v>
      </c>
      <c r="M1949">
        <v>12</v>
      </c>
      <c r="N1949">
        <v>0</v>
      </c>
      <c r="O1949">
        <v>0</v>
      </c>
      <c r="P1949">
        <v>0</v>
      </c>
      <c r="Q1949">
        <v>0</v>
      </c>
    </row>
    <row r="1950" spans="1:17" x14ac:dyDescent="0.25">
      <c r="A1950" t="s">
        <v>16433</v>
      </c>
      <c r="B1950" t="s">
        <v>72</v>
      </c>
      <c r="C1950" t="s">
        <v>218</v>
      </c>
      <c r="D1950" t="s">
        <v>526</v>
      </c>
      <c r="E1950" t="s">
        <v>563</v>
      </c>
      <c r="F1950" t="s">
        <v>394</v>
      </c>
      <c r="G1950">
        <v>0</v>
      </c>
      <c r="H1950">
        <v>0</v>
      </c>
      <c r="I1950">
        <v>0</v>
      </c>
      <c r="J1950">
        <v>0</v>
      </c>
      <c r="K1950">
        <v>0</v>
      </c>
      <c r="L1950">
        <v>0</v>
      </c>
      <c r="M1950">
        <v>0</v>
      </c>
      <c r="N1950">
        <v>9</v>
      </c>
      <c r="O1950">
        <v>9</v>
      </c>
      <c r="P1950">
        <v>0</v>
      </c>
      <c r="Q1950">
        <v>0</v>
      </c>
    </row>
    <row r="1951" spans="1:17" x14ac:dyDescent="0.25">
      <c r="A1951" t="s">
        <v>16434</v>
      </c>
      <c r="B1951" t="s">
        <v>72</v>
      </c>
      <c r="C1951" t="s">
        <v>218</v>
      </c>
      <c r="D1951" t="s">
        <v>526</v>
      </c>
      <c r="E1951" t="s">
        <v>563</v>
      </c>
      <c r="F1951" t="s">
        <v>395</v>
      </c>
      <c r="G1951">
        <v>0</v>
      </c>
      <c r="H1951">
        <v>0</v>
      </c>
      <c r="I1951">
        <v>0</v>
      </c>
      <c r="J1951">
        <v>0</v>
      </c>
      <c r="K1951">
        <v>0</v>
      </c>
      <c r="L1951">
        <v>0</v>
      </c>
      <c r="M1951">
        <v>0</v>
      </c>
      <c r="N1951">
        <v>8</v>
      </c>
      <c r="O1951">
        <v>8</v>
      </c>
      <c r="P1951">
        <v>0</v>
      </c>
      <c r="Q1951">
        <v>0</v>
      </c>
    </row>
    <row r="1952" spans="1:17" x14ac:dyDescent="0.25">
      <c r="A1952" t="s">
        <v>16435</v>
      </c>
      <c r="B1952" t="s">
        <v>72</v>
      </c>
      <c r="C1952" t="s">
        <v>218</v>
      </c>
      <c r="D1952" t="s">
        <v>526</v>
      </c>
      <c r="E1952" t="s">
        <v>563</v>
      </c>
      <c r="F1952" t="s">
        <v>525</v>
      </c>
      <c r="G1952">
        <v>12</v>
      </c>
      <c r="H1952">
        <v>0</v>
      </c>
      <c r="I1952">
        <v>0</v>
      </c>
      <c r="J1952">
        <v>0</v>
      </c>
      <c r="K1952">
        <v>0</v>
      </c>
      <c r="L1952">
        <v>0</v>
      </c>
      <c r="M1952">
        <v>0</v>
      </c>
      <c r="N1952">
        <v>0</v>
      </c>
      <c r="O1952">
        <v>0</v>
      </c>
      <c r="P1952">
        <v>0</v>
      </c>
      <c r="Q1952">
        <v>0</v>
      </c>
    </row>
    <row r="1953" spans="1:17" x14ac:dyDescent="0.25">
      <c r="A1953" t="s">
        <v>22598</v>
      </c>
      <c r="B1953" t="s">
        <v>72</v>
      </c>
      <c r="C1953" t="s">
        <v>218</v>
      </c>
      <c r="D1953" t="s">
        <v>526</v>
      </c>
      <c r="E1953" t="s">
        <v>21471</v>
      </c>
      <c r="F1953" t="s">
        <v>396</v>
      </c>
      <c r="G1953">
        <v>0</v>
      </c>
      <c r="H1953">
        <v>29</v>
      </c>
      <c r="I1953">
        <v>1</v>
      </c>
      <c r="J1953">
        <v>26</v>
      </c>
      <c r="K1953">
        <v>2</v>
      </c>
      <c r="L1953">
        <v>0</v>
      </c>
      <c r="M1953">
        <v>0</v>
      </c>
      <c r="N1953">
        <v>0</v>
      </c>
      <c r="O1953">
        <v>0</v>
      </c>
      <c r="P1953">
        <v>0</v>
      </c>
      <c r="Q1953">
        <v>0</v>
      </c>
    </row>
    <row r="1954" spans="1:17" x14ac:dyDescent="0.25">
      <c r="A1954" t="s">
        <v>22599</v>
      </c>
      <c r="B1954" t="s">
        <v>72</v>
      </c>
      <c r="C1954" t="s">
        <v>218</v>
      </c>
      <c r="D1954" t="s">
        <v>526</v>
      </c>
      <c r="E1954" t="s">
        <v>21471</v>
      </c>
      <c r="F1954" t="s">
        <v>4236</v>
      </c>
      <c r="G1954">
        <v>0</v>
      </c>
      <c r="H1954">
        <v>29</v>
      </c>
      <c r="I1954">
        <v>1</v>
      </c>
      <c r="J1954">
        <v>26</v>
      </c>
      <c r="K1954">
        <v>2</v>
      </c>
      <c r="L1954">
        <v>0</v>
      </c>
      <c r="M1954">
        <v>0</v>
      </c>
      <c r="N1954">
        <v>0</v>
      </c>
      <c r="O1954">
        <v>0</v>
      </c>
      <c r="P1954">
        <v>0</v>
      </c>
      <c r="Q1954">
        <v>0</v>
      </c>
    </row>
    <row r="1955" spans="1:17" x14ac:dyDescent="0.25">
      <c r="A1955" t="s">
        <v>22600</v>
      </c>
      <c r="B1955" t="s">
        <v>72</v>
      </c>
      <c r="C1955" t="s">
        <v>218</v>
      </c>
      <c r="D1955" t="s">
        <v>526</v>
      </c>
      <c r="E1955" t="s">
        <v>21471</v>
      </c>
      <c r="F1955" t="s">
        <v>4238</v>
      </c>
      <c r="G1955">
        <v>0</v>
      </c>
      <c r="H1955">
        <v>0</v>
      </c>
      <c r="I1955">
        <v>0</v>
      </c>
      <c r="J1955">
        <v>0</v>
      </c>
      <c r="K1955">
        <v>0</v>
      </c>
      <c r="L1955">
        <v>0</v>
      </c>
      <c r="M1955">
        <v>29</v>
      </c>
      <c r="N1955">
        <v>0</v>
      </c>
      <c r="O1955">
        <v>0</v>
      </c>
      <c r="P1955">
        <v>0</v>
      </c>
      <c r="Q1955">
        <v>0</v>
      </c>
    </row>
    <row r="1956" spans="1:17" x14ac:dyDescent="0.25">
      <c r="A1956" t="s">
        <v>22601</v>
      </c>
      <c r="B1956" t="s">
        <v>74</v>
      </c>
      <c r="C1956" t="s">
        <v>106</v>
      </c>
      <c r="D1956" t="s">
        <v>526</v>
      </c>
      <c r="E1956" t="s">
        <v>21471</v>
      </c>
      <c r="F1956" t="s">
        <v>396</v>
      </c>
      <c r="G1956">
        <v>0</v>
      </c>
      <c r="H1956">
        <v>13</v>
      </c>
      <c r="I1956">
        <v>1</v>
      </c>
      <c r="J1956">
        <v>12</v>
      </c>
      <c r="K1956">
        <v>0</v>
      </c>
      <c r="L1956">
        <v>0</v>
      </c>
      <c r="M1956">
        <v>0</v>
      </c>
      <c r="N1956">
        <v>0</v>
      </c>
      <c r="O1956">
        <v>0</v>
      </c>
      <c r="P1956">
        <v>0</v>
      </c>
      <c r="Q1956">
        <v>0</v>
      </c>
    </row>
    <row r="1957" spans="1:17" x14ac:dyDescent="0.25">
      <c r="A1957" t="s">
        <v>22602</v>
      </c>
      <c r="B1957" t="s">
        <v>74</v>
      </c>
      <c r="C1957" t="s">
        <v>106</v>
      </c>
      <c r="D1957" t="s">
        <v>526</v>
      </c>
      <c r="E1957" t="s">
        <v>21471</v>
      </c>
      <c r="F1957" t="s">
        <v>4236</v>
      </c>
      <c r="G1957">
        <v>0</v>
      </c>
      <c r="H1957">
        <v>13</v>
      </c>
      <c r="I1957">
        <v>1</v>
      </c>
      <c r="J1957">
        <v>12</v>
      </c>
      <c r="K1957">
        <v>0</v>
      </c>
      <c r="L1957">
        <v>0</v>
      </c>
      <c r="M1957">
        <v>0</v>
      </c>
      <c r="N1957">
        <v>0</v>
      </c>
      <c r="O1957">
        <v>0</v>
      </c>
      <c r="P1957">
        <v>0</v>
      </c>
      <c r="Q1957">
        <v>0</v>
      </c>
    </row>
    <row r="1958" spans="1:17" x14ac:dyDescent="0.25">
      <c r="A1958" t="s">
        <v>22603</v>
      </c>
      <c r="B1958" t="s">
        <v>74</v>
      </c>
      <c r="C1958" t="s">
        <v>106</v>
      </c>
      <c r="D1958" t="s">
        <v>526</v>
      </c>
      <c r="E1958" t="s">
        <v>21471</v>
      </c>
      <c r="F1958" t="s">
        <v>4238</v>
      </c>
      <c r="G1958">
        <v>0</v>
      </c>
      <c r="H1958">
        <v>0</v>
      </c>
      <c r="I1958">
        <v>0</v>
      </c>
      <c r="J1958">
        <v>0</v>
      </c>
      <c r="K1958">
        <v>0</v>
      </c>
      <c r="L1958">
        <v>0</v>
      </c>
      <c r="M1958">
        <v>13</v>
      </c>
      <c r="N1958">
        <v>0</v>
      </c>
      <c r="O1958">
        <v>0</v>
      </c>
      <c r="P1958">
        <v>0</v>
      </c>
      <c r="Q1958">
        <v>0</v>
      </c>
    </row>
    <row r="1959" spans="1:17" x14ac:dyDescent="0.25">
      <c r="A1959" t="s">
        <v>22604</v>
      </c>
      <c r="B1959" t="s">
        <v>74</v>
      </c>
      <c r="C1959" t="s">
        <v>106</v>
      </c>
      <c r="D1959" t="s">
        <v>526</v>
      </c>
      <c r="E1959" t="s">
        <v>21471</v>
      </c>
      <c r="F1959" t="s">
        <v>397</v>
      </c>
      <c r="G1959">
        <v>0</v>
      </c>
      <c r="H1959">
        <v>13</v>
      </c>
      <c r="I1959">
        <v>1</v>
      </c>
      <c r="J1959">
        <v>12</v>
      </c>
      <c r="K1959">
        <v>0</v>
      </c>
      <c r="L1959">
        <v>0</v>
      </c>
      <c r="M1959">
        <v>0</v>
      </c>
      <c r="N1959">
        <v>0</v>
      </c>
      <c r="O1959">
        <v>0</v>
      </c>
      <c r="P1959">
        <v>0</v>
      </c>
      <c r="Q1959">
        <v>0</v>
      </c>
    </row>
    <row r="1960" spans="1:17" x14ac:dyDescent="0.25">
      <c r="A1960" t="s">
        <v>22605</v>
      </c>
      <c r="B1960" t="s">
        <v>74</v>
      </c>
      <c r="C1960" t="s">
        <v>106</v>
      </c>
      <c r="D1960" t="s">
        <v>526</v>
      </c>
      <c r="E1960" t="s">
        <v>21471</v>
      </c>
      <c r="F1960" t="s">
        <v>398</v>
      </c>
      <c r="G1960">
        <v>0</v>
      </c>
      <c r="H1960">
        <v>13</v>
      </c>
      <c r="I1960">
        <v>2</v>
      </c>
      <c r="J1960">
        <v>11</v>
      </c>
      <c r="K1960">
        <v>0</v>
      </c>
      <c r="L1960">
        <v>0</v>
      </c>
      <c r="M1960">
        <v>0</v>
      </c>
      <c r="N1960">
        <v>0</v>
      </c>
      <c r="O1960">
        <v>0</v>
      </c>
      <c r="P1960">
        <v>0</v>
      </c>
      <c r="Q1960">
        <v>0</v>
      </c>
    </row>
    <row r="1961" spans="1:17" x14ac:dyDescent="0.25">
      <c r="A1961" t="s">
        <v>22606</v>
      </c>
      <c r="B1961" t="s">
        <v>74</v>
      </c>
      <c r="C1961" t="s">
        <v>106</v>
      </c>
      <c r="D1961" t="s">
        <v>526</v>
      </c>
      <c r="E1961" t="s">
        <v>21471</v>
      </c>
      <c r="F1961" t="s">
        <v>4242</v>
      </c>
      <c r="G1961">
        <v>0</v>
      </c>
      <c r="H1961">
        <v>0</v>
      </c>
      <c r="I1961">
        <v>0</v>
      </c>
      <c r="J1961">
        <v>0</v>
      </c>
      <c r="K1961">
        <v>0</v>
      </c>
      <c r="L1961">
        <v>0</v>
      </c>
      <c r="M1961">
        <v>13</v>
      </c>
      <c r="N1961">
        <v>0</v>
      </c>
      <c r="O1961">
        <v>0</v>
      </c>
      <c r="P1961">
        <v>0</v>
      </c>
      <c r="Q1961">
        <v>0</v>
      </c>
    </row>
    <row r="1962" spans="1:17" x14ac:dyDescent="0.25">
      <c r="A1962" t="s">
        <v>22607</v>
      </c>
      <c r="B1962" t="s">
        <v>74</v>
      </c>
      <c r="C1962" t="s">
        <v>106</v>
      </c>
      <c r="D1962" t="s">
        <v>526</v>
      </c>
      <c r="E1962" t="s">
        <v>21471</v>
      </c>
      <c r="F1962" t="s">
        <v>399</v>
      </c>
      <c r="G1962">
        <v>0</v>
      </c>
      <c r="H1962">
        <v>13</v>
      </c>
      <c r="I1962">
        <v>1</v>
      </c>
      <c r="J1962">
        <v>12</v>
      </c>
      <c r="K1962">
        <v>0</v>
      </c>
      <c r="L1962">
        <v>0</v>
      </c>
      <c r="M1962">
        <v>0</v>
      </c>
      <c r="N1962">
        <v>0</v>
      </c>
      <c r="O1962">
        <v>0</v>
      </c>
      <c r="P1962">
        <v>0</v>
      </c>
      <c r="Q1962">
        <v>0</v>
      </c>
    </row>
    <row r="1963" spans="1:17" x14ac:dyDescent="0.25">
      <c r="A1963" t="s">
        <v>22608</v>
      </c>
      <c r="B1963" t="s">
        <v>74</v>
      </c>
      <c r="C1963" t="s">
        <v>106</v>
      </c>
      <c r="D1963" t="s">
        <v>526</v>
      </c>
      <c r="E1963" t="s">
        <v>21471</v>
      </c>
      <c r="F1963" t="s">
        <v>4245</v>
      </c>
      <c r="G1963">
        <v>0</v>
      </c>
      <c r="H1963">
        <v>0</v>
      </c>
      <c r="I1963">
        <v>0</v>
      </c>
      <c r="J1963">
        <v>0</v>
      </c>
      <c r="K1963">
        <v>0</v>
      </c>
      <c r="L1963">
        <v>0</v>
      </c>
      <c r="M1963">
        <v>13</v>
      </c>
      <c r="N1963">
        <v>0</v>
      </c>
      <c r="O1963">
        <v>0</v>
      </c>
      <c r="P1963">
        <v>0</v>
      </c>
      <c r="Q1963">
        <v>0</v>
      </c>
    </row>
    <row r="1964" spans="1:17" x14ac:dyDescent="0.25">
      <c r="A1964" t="s">
        <v>22609</v>
      </c>
      <c r="B1964" t="s">
        <v>74</v>
      </c>
      <c r="C1964" t="s">
        <v>106</v>
      </c>
      <c r="D1964" t="s">
        <v>526</v>
      </c>
      <c r="E1964" t="s">
        <v>21471</v>
      </c>
      <c r="F1964" t="s">
        <v>394</v>
      </c>
      <c r="G1964">
        <v>0</v>
      </c>
      <c r="H1964">
        <v>0</v>
      </c>
      <c r="I1964">
        <v>0</v>
      </c>
      <c r="J1964">
        <v>0</v>
      </c>
      <c r="K1964">
        <v>0</v>
      </c>
      <c r="L1964">
        <v>0</v>
      </c>
      <c r="M1964">
        <v>0</v>
      </c>
      <c r="N1964">
        <v>9</v>
      </c>
      <c r="O1964">
        <v>9</v>
      </c>
      <c r="P1964">
        <v>0</v>
      </c>
      <c r="Q1964">
        <v>0</v>
      </c>
    </row>
    <row r="1965" spans="1:17" x14ac:dyDescent="0.25">
      <c r="A1965" t="s">
        <v>22610</v>
      </c>
      <c r="B1965" t="s">
        <v>74</v>
      </c>
      <c r="C1965" t="s">
        <v>106</v>
      </c>
      <c r="D1965" t="s">
        <v>526</v>
      </c>
      <c r="E1965" t="s">
        <v>21471</v>
      </c>
      <c r="F1965" t="s">
        <v>395</v>
      </c>
      <c r="G1965">
        <v>0</v>
      </c>
      <c r="H1965">
        <v>0</v>
      </c>
      <c r="I1965">
        <v>0</v>
      </c>
      <c r="J1965">
        <v>0</v>
      </c>
      <c r="K1965">
        <v>0</v>
      </c>
      <c r="L1965">
        <v>0</v>
      </c>
      <c r="M1965">
        <v>0</v>
      </c>
      <c r="N1965">
        <v>8</v>
      </c>
      <c r="O1965">
        <v>8</v>
      </c>
      <c r="P1965">
        <v>0</v>
      </c>
      <c r="Q1965">
        <v>0</v>
      </c>
    </row>
    <row r="1966" spans="1:17" x14ac:dyDescent="0.25">
      <c r="A1966" t="s">
        <v>22611</v>
      </c>
      <c r="B1966" t="s">
        <v>74</v>
      </c>
      <c r="C1966" t="s">
        <v>106</v>
      </c>
      <c r="D1966" t="s">
        <v>526</v>
      </c>
      <c r="E1966" t="s">
        <v>21471</v>
      </c>
      <c r="F1966" t="s">
        <v>525</v>
      </c>
      <c r="G1966">
        <v>13</v>
      </c>
      <c r="H1966">
        <v>0</v>
      </c>
      <c r="I1966">
        <v>0</v>
      </c>
      <c r="J1966">
        <v>0</v>
      </c>
      <c r="K1966">
        <v>0</v>
      </c>
      <c r="L1966">
        <v>0</v>
      </c>
      <c r="M1966">
        <v>0</v>
      </c>
      <c r="N1966">
        <v>0</v>
      </c>
      <c r="O1966">
        <v>0</v>
      </c>
      <c r="P1966">
        <v>0</v>
      </c>
      <c r="Q1966">
        <v>0</v>
      </c>
    </row>
    <row r="1967" spans="1:17" x14ac:dyDescent="0.25">
      <c r="A1967" t="s">
        <v>14924</v>
      </c>
      <c r="B1967" t="s">
        <v>74</v>
      </c>
      <c r="C1967" t="s">
        <v>106</v>
      </c>
      <c r="D1967" t="s">
        <v>12971</v>
      </c>
      <c r="E1967" t="s">
        <v>563</v>
      </c>
      <c r="F1967" t="s">
        <v>525</v>
      </c>
      <c r="G1967">
        <v>2</v>
      </c>
      <c r="H1967">
        <v>0</v>
      </c>
      <c r="I1967">
        <v>0</v>
      </c>
      <c r="J1967">
        <v>0</v>
      </c>
      <c r="K1967">
        <v>0</v>
      </c>
      <c r="L1967">
        <v>0</v>
      </c>
      <c r="M1967">
        <v>0</v>
      </c>
      <c r="N1967">
        <v>0</v>
      </c>
      <c r="O1967">
        <v>0</v>
      </c>
      <c r="P1967">
        <v>0</v>
      </c>
      <c r="Q1967">
        <v>0</v>
      </c>
    </row>
    <row r="1968" spans="1:17" x14ac:dyDescent="0.25">
      <c r="A1968" t="s">
        <v>22612</v>
      </c>
      <c r="B1968" t="s">
        <v>74</v>
      </c>
      <c r="C1968" t="s">
        <v>106</v>
      </c>
      <c r="D1968" t="s">
        <v>12971</v>
      </c>
      <c r="E1968" t="s">
        <v>21471</v>
      </c>
      <c r="F1968" t="s">
        <v>525</v>
      </c>
      <c r="G1968">
        <v>6</v>
      </c>
      <c r="H1968">
        <v>0</v>
      </c>
      <c r="I1968">
        <v>0</v>
      </c>
      <c r="J1968">
        <v>0</v>
      </c>
      <c r="K1968">
        <v>0</v>
      </c>
      <c r="L1968">
        <v>0</v>
      </c>
      <c r="M1968">
        <v>0</v>
      </c>
      <c r="N1968">
        <v>0</v>
      </c>
      <c r="O1968">
        <v>0</v>
      </c>
      <c r="P1968">
        <v>0</v>
      </c>
      <c r="Q1968">
        <v>0</v>
      </c>
    </row>
    <row r="1969" spans="1:17" x14ac:dyDescent="0.25">
      <c r="A1969" t="s">
        <v>22613</v>
      </c>
      <c r="B1969" t="s">
        <v>74</v>
      </c>
      <c r="C1969" t="s">
        <v>107</v>
      </c>
      <c r="D1969" t="s">
        <v>526</v>
      </c>
      <c r="E1969" t="s">
        <v>21471</v>
      </c>
      <c r="F1969" t="s">
        <v>396</v>
      </c>
      <c r="G1969">
        <v>0</v>
      </c>
      <c r="H1969">
        <v>1</v>
      </c>
      <c r="I1969">
        <v>0</v>
      </c>
      <c r="J1969">
        <v>1</v>
      </c>
      <c r="K1969">
        <v>0</v>
      </c>
      <c r="L1969">
        <v>0</v>
      </c>
      <c r="M1969">
        <v>0</v>
      </c>
      <c r="N1969">
        <v>0</v>
      </c>
      <c r="O1969">
        <v>0</v>
      </c>
      <c r="P1969">
        <v>0</v>
      </c>
      <c r="Q1969">
        <v>0</v>
      </c>
    </row>
    <row r="1970" spans="1:17" x14ac:dyDescent="0.25">
      <c r="A1970" t="s">
        <v>22614</v>
      </c>
      <c r="B1970" t="s">
        <v>74</v>
      </c>
      <c r="C1970" t="s">
        <v>107</v>
      </c>
      <c r="D1970" t="s">
        <v>526</v>
      </c>
      <c r="E1970" t="s">
        <v>21471</v>
      </c>
      <c r="F1970" t="s">
        <v>4236</v>
      </c>
      <c r="G1970">
        <v>0</v>
      </c>
      <c r="H1970">
        <v>1</v>
      </c>
      <c r="I1970">
        <v>0</v>
      </c>
      <c r="J1970">
        <v>1</v>
      </c>
      <c r="K1970">
        <v>0</v>
      </c>
      <c r="L1970">
        <v>0</v>
      </c>
      <c r="M1970">
        <v>0</v>
      </c>
      <c r="N1970">
        <v>0</v>
      </c>
      <c r="O1970">
        <v>0</v>
      </c>
      <c r="P1970">
        <v>0</v>
      </c>
      <c r="Q1970">
        <v>0</v>
      </c>
    </row>
    <row r="1971" spans="1:17" x14ac:dyDescent="0.25">
      <c r="A1971" t="s">
        <v>22615</v>
      </c>
      <c r="B1971" t="s">
        <v>74</v>
      </c>
      <c r="C1971" t="s">
        <v>107</v>
      </c>
      <c r="D1971" t="s">
        <v>526</v>
      </c>
      <c r="E1971" t="s">
        <v>21471</v>
      </c>
      <c r="F1971" t="s">
        <v>4238</v>
      </c>
      <c r="G1971">
        <v>0</v>
      </c>
      <c r="H1971">
        <v>0</v>
      </c>
      <c r="I1971">
        <v>0</v>
      </c>
      <c r="J1971">
        <v>0</v>
      </c>
      <c r="K1971">
        <v>0</v>
      </c>
      <c r="L1971">
        <v>0</v>
      </c>
      <c r="M1971">
        <v>1</v>
      </c>
      <c r="N1971">
        <v>0</v>
      </c>
      <c r="O1971">
        <v>0</v>
      </c>
      <c r="P1971">
        <v>0</v>
      </c>
      <c r="Q1971">
        <v>0</v>
      </c>
    </row>
    <row r="1972" spans="1:17" x14ac:dyDescent="0.25">
      <c r="A1972" t="s">
        <v>22616</v>
      </c>
      <c r="B1972" t="s">
        <v>74</v>
      </c>
      <c r="C1972" t="s">
        <v>107</v>
      </c>
      <c r="D1972" t="s">
        <v>526</v>
      </c>
      <c r="E1972" t="s">
        <v>21471</v>
      </c>
      <c r="F1972" t="s">
        <v>397</v>
      </c>
      <c r="G1972">
        <v>0</v>
      </c>
      <c r="H1972">
        <v>1</v>
      </c>
      <c r="I1972">
        <v>0</v>
      </c>
      <c r="J1972">
        <v>1</v>
      </c>
      <c r="K1972">
        <v>0</v>
      </c>
      <c r="L1972">
        <v>0</v>
      </c>
      <c r="M1972">
        <v>0</v>
      </c>
      <c r="N1972">
        <v>0</v>
      </c>
      <c r="O1972">
        <v>0</v>
      </c>
      <c r="P1972">
        <v>0</v>
      </c>
      <c r="Q1972">
        <v>0</v>
      </c>
    </row>
    <row r="1973" spans="1:17" x14ac:dyDescent="0.25">
      <c r="A1973" t="s">
        <v>22617</v>
      </c>
      <c r="B1973" t="s">
        <v>74</v>
      </c>
      <c r="C1973" t="s">
        <v>107</v>
      </c>
      <c r="D1973" t="s">
        <v>526</v>
      </c>
      <c r="E1973" t="s">
        <v>21471</v>
      </c>
      <c r="F1973" t="s">
        <v>398</v>
      </c>
      <c r="G1973">
        <v>0</v>
      </c>
      <c r="H1973">
        <v>1</v>
      </c>
      <c r="I1973">
        <v>0</v>
      </c>
      <c r="J1973">
        <v>1</v>
      </c>
      <c r="K1973">
        <v>0</v>
      </c>
      <c r="L1973">
        <v>0</v>
      </c>
      <c r="M1973">
        <v>0</v>
      </c>
      <c r="N1973">
        <v>0</v>
      </c>
      <c r="O1973">
        <v>0</v>
      </c>
      <c r="P1973">
        <v>0</v>
      </c>
      <c r="Q1973">
        <v>0</v>
      </c>
    </row>
    <row r="1974" spans="1:17" x14ac:dyDescent="0.25">
      <c r="A1974" t="s">
        <v>22618</v>
      </c>
      <c r="B1974" t="s">
        <v>74</v>
      </c>
      <c r="C1974" t="s">
        <v>107</v>
      </c>
      <c r="D1974" t="s">
        <v>526</v>
      </c>
      <c r="E1974" t="s">
        <v>21471</v>
      </c>
      <c r="F1974" t="s">
        <v>4242</v>
      </c>
      <c r="G1974">
        <v>0</v>
      </c>
      <c r="H1974">
        <v>0</v>
      </c>
      <c r="I1974">
        <v>0</v>
      </c>
      <c r="J1974">
        <v>0</v>
      </c>
      <c r="K1974">
        <v>0</v>
      </c>
      <c r="L1974">
        <v>0</v>
      </c>
      <c r="M1974">
        <v>1</v>
      </c>
      <c r="N1974">
        <v>0</v>
      </c>
      <c r="O1974">
        <v>0</v>
      </c>
      <c r="P1974">
        <v>0</v>
      </c>
      <c r="Q1974">
        <v>0</v>
      </c>
    </row>
    <row r="1975" spans="1:17" x14ac:dyDescent="0.25">
      <c r="A1975" t="s">
        <v>22619</v>
      </c>
      <c r="B1975" t="s">
        <v>74</v>
      </c>
      <c r="C1975" t="s">
        <v>107</v>
      </c>
      <c r="D1975" t="s">
        <v>526</v>
      </c>
      <c r="E1975" t="s">
        <v>21471</v>
      </c>
      <c r="F1975" t="s">
        <v>399</v>
      </c>
      <c r="G1975">
        <v>0</v>
      </c>
      <c r="H1975">
        <v>1</v>
      </c>
      <c r="I1975">
        <v>0</v>
      </c>
      <c r="J1975">
        <v>1</v>
      </c>
      <c r="K1975">
        <v>0</v>
      </c>
      <c r="L1975">
        <v>0</v>
      </c>
      <c r="M1975">
        <v>0</v>
      </c>
      <c r="N1975">
        <v>0</v>
      </c>
      <c r="O1975">
        <v>0</v>
      </c>
      <c r="P1975">
        <v>0</v>
      </c>
      <c r="Q1975">
        <v>0</v>
      </c>
    </row>
    <row r="1976" spans="1:17" x14ac:dyDescent="0.25">
      <c r="A1976" t="s">
        <v>22620</v>
      </c>
      <c r="B1976" t="s">
        <v>74</v>
      </c>
      <c r="C1976" t="s">
        <v>107</v>
      </c>
      <c r="D1976" t="s">
        <v>526</v>
      </c>
      <c r="E1976" t="s">
        <v>21471</v>
      </c>
      <c r="F1976" t="s">
        <v>4245</v>
      </c>
      <c r="G1976">
        <v>0</v>
      </c>
      <c r="H1976">
        <v>0</v>
      </c>
      <c r="I1976">
        <v>0</v>
      </c>
      <c r="J1976">
        <v>0</v>
      </c>
      <c r="K1976">
        <v>0</v>
      </c>
      <c r="L1976">
        <v>0</v>
      </c>
      <c r="M1976">
        <v>1</v>
      </c>
      <c r="N1976">
        <v>0</v>
      </c>
      <c r="O1976">
        <v>0</v>
      </c>
      <c r="P1976">
        <v>0</v>
      </c>
      <c r="Q1976">
        <v>0</v>
      </c>
    </row>
    <row r="1977" spans="1:17" x14ac:dyDescent="0.25">
      <c r="A1977" t="s">
        <v>15471</v>
      </c>
      <c r="B1977" t="s">
        <v>73</v>
      </c>
      <c r="C1977" t="s">
        <v>160</v>
      </c>
      <c r="D1977" t="s">
        <v>526</v>
      </c>
      <c r="E1977" t="s">
        <v>563</v>
      </c>
      <c r="F1977" t="s">
        <v>525</v>
      </c>
      <c r="G1977">
        <v>11</v>
      </c>
      <c r="H1977">
        <v>0</v>
      </c>
      <c r="I1977">
        <v>0</v>
      </c>
      <c r="J1977">
        <v>0</v>
      </c>
      <c r="K1977">
        <v>0</v>
      </c>
      <c r="L1977">
        <v>0</v>
      </c>
      <c r="M1977">
        <v>0</v>
      </c>
      <c r="N1977">
        <v>0</v>
      </c>
      <c r="O1977">
        <v>0</v>
      </c>
      <c r="P1977">
        <v>0</v>
      </c>
      <c r="Q1977">
        <v>0</v>
      </c>
    </row>
    <row r="1978" spans="1:17" x14ac:dyDescent="0.25">
      <c r="A1978" t="s">
        <v>22420</v>
      </c>
      <c r="B1978" t="s">
        <v>73</v>
      </c>
      <c r="C1978" t="s">
        <v>160</v>
      </c>
      <c r="D1978" t="s">
        <v>526</v>
      </c>
      <c r="E1978" t="s">
        <v>21471</v>
      </c>
      <c r="F1978" t="s">
        <v>396</v>
      </c>
      <c r="G1978">
        <v>0</v>
      </c>
      <c r="H1978">
        <v>23</v>
      </c>
      <c r="I1978">
        <v>1</v>
      </c>
      <c r="J1978">
        <v>22</v>
      </c>
      <c r="K1978">
        <v>0</v>
      </c>
      <c r="L1978">
        <v>0</v>
      </c>
      <c r="M1978">
        <v>0</v>
      </c>
      <c r="N1978">
        <v>0</v>
      </c>
      <c r="O1978">
        <v>0</v>
      </c>
      <c r="P1978">
        <v>0</v>
      </c>
      <c r="Q1978">
        <v>0</v>
      </c>
    </row>
    <row r="1979" spans="1:17" x14ac:dyDescent="0.25">
      <c r="A1979" t="s">
        <v>22421</v>
      </c>
      <c r="B1979" t="s">
        <v>73</v>
      </c>
      <c r="C1979" t="s">
        <v>160</v>
      </c>
      <c r="D1979" t="s">
        <v>526</v>
      </c>
      <c r="E1979" t="s">
        <v>21471</v>
      </c>
      <c r="F1979" t="s">
        <v>4236</v>
      </c>
      <c r="G1979">
        <v>0</v>
      </c>
      <c r="H1979">
        <v>23</v>
      </c>
      <c r="I1979">
        <v>1</v>
      </c>
      <c r="J1979">
        <v>22</v>
      </c>
      <c r="K1979">
        <v>0</v>
      </c>
      <c r="L1979">
        <v>0</v>
      </c>
      <c r="M1979">
        <v>0</v>
      </c>
      <c r="N1979">
        <v>0</v>
      </c>
      <c r="O1979">
        <v>0</v>
      </c>
      <c r="P1979">
        <v>0</v>
      </c>
      <c r="Q1979">
        <v>0</v>
      </c>
    </row>
    <row r="1980" spans="1:17" x14ac:dyDescent="0.25">
      <c r="A1980" t="s">
        <v>22422</v>
      </c>
      <c r="B1980" t="s">
        <v>73</v>
      </c>
      <c r="C1980" t="s">
        <v>160</v>
      </c>
      <c r="D1980" t="s">
        <v>526</v>
      </c>
      <c r="E1980" t="s">
        <v>21471</v>
      </c>
      <c r="F1980" t="s">
        <v>4238</v>
      </c>
      <c r="G1980">
        <v>0</v>
      </c>
      <c r="H1980">
        <v>0</v>
      </c>
      <c r="I1980">
        <v>0</v>
      </c>
      <c r="J1980">
        <v>0</v>
      </c>
      <c r="K1980">
        <v>0</v>
      </c>
      <c r="L1980">
        <v>0</v>
      </c>
      <c r="M1980">
        <v>23</v>
      </c>
      <c r="N1980">
        <v>0</v>
      </c>
      <c r="O1980">
        <v>0</v>
      </c>
      <c r="P1980">
        <v>0</v>
      </c>
      <c r="Q1980">
        <v>0</v>
      </c>
    </row>
    <row r="1981" spans="1:17" x14ac:dyDescent="0.25">
      <c r="A1981" t="s">
        <v>22423</v>
      </c>
      <c r="B1981" t="s">
        <v>73</v>
      </c>
      <c r="C1981" t="s">
        <v>160</v>
      </c>
      <c r="D1981" t="s">
        <v>526</v>
      </c>
      <c r="E1981" t="s">
        <v>21471</v>
      </c>
      <c r="F1981" t="s">
        <v>397</v>
      </c>
      <c r="G1981">
        <v>0</v>
      </c>
      <c r="H1981">
        <v>23</v>
      </c>
      <c r="I1981">
        <v>1</v>
      </c>
      <c r="J1981">
        <v>22</v>
      </c>
      <c r="K1981">
        <v>0</v>
      </c>
      <c r="L1981">
        <v>0</v>
      </c>
      <c r="M1981">
        <v>0</v>
      </c>
      <c r="N1981">
        <v>0</v>
      </c>
      <c r="O1981">
        <v>0</v>
      </c>
      <c r="P1981">
        <v>0</v>
      </c>
      <c r="Q1981">
        <v>0</v>
      </c>
    </row>
    <row r="1982" spans="1:17" x14ac:dyDescent="0.25">
      <c r="A1982" t="s">
        <v>22424</v>
      </c>
      <c r="B1982" t="s">
        <v>73</v>
      </c>
      <c r="C1982" t="s">
        <v>160</v>
      </c>
      <c r="D1982" t="s">
        <v>526</v>
      </c>
      <c r="E1982" t="s">
        <v>21471</v>
      </c>
      <c r="F1982" t="s">
        <v>398</v>
      </c>
      <c r="G1982">
        <v>0</v>
      </c>
      <c r="H1982">
        <v>23</v>
      </c>
      <c r="I1982">
        <v>1</v>
      </c>
      <c r="J1982">
        <v>22</v>
      </c>
      <c r="K1982">
        <v>0</v>
      </c>
      <c r="L1982">
        <v>0</v>
      </c>
      <c r="M1982">
        <v>0</v>
      </c>
      <c r="N1982">
        <v>0</v>
      </c>
      <c r="O1982">
        <v>0</v>
      </c>
      <c r="P1982">
        <v>0</v>
      </c>
      <c r="Q1982">
        <v>0</v>
      </c>
    </row>
    <row r="1983" spans="1:17" x14ac:dyDescent="0.25">
      <c r="A1983" t="s">
        <v>22425</v>
      </c>
      <c r="B1983" t="s">
        <v>73</v>
      </c>
      <c r="C1983" t="s">
        <v>225</v>
      </c>
      <c r="D1983" t="s">
        <v>526</v>
      </c>
      <c r="E1983" t="s">
        <v>21471</v>
      </c>
      <c r="F1983" t="s">
        <v>395</v>
      </c>
      <c r="G1983">
        <v>0</v>
      </c>
      <c r="H1983">
        <v>0</v>
      </c>
      <c r="I1983">
        <v>0</v>
      </c>
      <c r="J1983">
        <v>0</v>
      </c>
      <c r="K1983">
        <v>0</v>
      </c>
      <c r="L1983">
        <v>0</v>
      </c>
      <c r="M1983">
        <v>0</v>
      </c>
      <c r="N1983">
        <v>3</v>
      </c>
      <c r="O1983">
        <v>3</v>
      </c>
      <c r="P1983">
        <v>0</v>
      </c>
      <c r="Q1983">
        <v>0</v>
      </c>
    </row>
    <row r="1984" spans="1:17" x14ac:dyDescent="0.25">
      <c r="A1984" t="s">
        <v>22426</v>
      </c>
      <c r="B1984" t="s">
        <v>73</v>
      </c>
      <c r="C1984" t="s">
        <v>225</v>
      </c>
      <c r="D1984" t="s">
        <v>526</v>
      </c>
      <c r="E1984" t="s">
        <v>21471</v>
      </c>
      <c r="F1984" t="s">
        <v>525</v>
      </c>
      <c r="G1984">
        <v>5</v>
      </c>
      <c r="H1984">
        <v>0</v>
      </c>
      <c r="I1984">
        <v>0</v>
      </c>
      <c r="J1984">
        <v>0</v>
      </c>
      <c r="K1984">
        <v>0</v>
      </c>
      <c r="L1984">
        <v>0</v>
      </c>
      <c r="M1984">
        <v>0</v>
      </c>
      <c r="N1984">
        <v>0</v>
      </c>
      <c r="O1984">
        <v>0</v>
      </c>
      <c r="P1984">
        <v>0</v>
      </c>
      <c r="Q1984">
        <v>0</v>
      </c>
    </row>
    <row r="1985" spans="1:17" x14ac:dyDescent="0.25">
      <c r="A1985" t="s">
        <v>22427</v>
      </c>
      <c r="B1985" t="s">
        <v>73</v>
      </c>
      <c r="C1985" t="s">
        <v>225</v>
      </c>
      <c r="D1985" t="s">
        <v>527</v>
      </c>
      <c r="E1985" t="s">
        <v>21471</v>
      </c>
      <c r="F1985" t="s">
        <v>528</v>
      </c>
      <c r="G1985">
        <v>0</v>
      </c>
      <c r="H1985">
        <v>0</v>
      </c>
      <c r="I1985">
        <v>0</v>
      </c>
      <c r="J1985">
        <v>0</v>
      </c>
      <c r="K1985">
        <v>0</v>
      </c>
      <c r="L1985">
        <v>0</v>
      </c>
      <c r="M1985">
        <v>0</v>
      </c>
      <c r="N1985">
        <v>3</v>
      </c>
      <c r="O1985">
        <v>3</v>
      </c>
      <c r="P1985">
        <v>0</v>
      </c>
      <c r="Q1985">
        <v>0</v>
      </c>
    </row>
    <row r="1986" spans="1:17" x14ac:dyDescent="0.25">
      <c r="A1986" t="s">
        <v>22428</v>
      </c>
      <c r="B1986" t="s">
        <v>73</v>
      </c>
      <c r="C1986" t="s">
        <v>225</v>
      </c>
      <c r="D1986" t="s">
        <v>527</v>
      </c>
      <c r="E1986" t="s">
        <v>21471</v>
      </c>
      <c r="F1986" t="s">
        <v>525</v>
      </c>
      <c r="G1986">
        <v>3</v>
      </c>
      <c r="H1986">
        <v>0</v>
      </c>
      <c r="I1986">
        <v>0</v>
      </c>
      <c r="J1986">
        <v>0</v>
      </c>
      <c r="K1986">
        <v>0</v>
      </c>
      <c r="L1986">
        <v>0</v>
      </c>
      <c r="M1986">
        <v>0</v>
      </c>
      <c r="N1986">
        <v>0</v>
      </c>
      <c r="O1986">
        <v>0</v>
      </c>
      <c r="P1986">
        <v>0</v>
      </c>
      <c r="Q1986">
        <v>0</v>
      </c>
    </row>
    <row r="1987" spans="1:17" x14ac:dyDescent="0.25">
      <c r="A1987" t="s">
        <v>14100</v>
      </c>
      <c r="B1987" t="s">
        <v>73</v>
      </c>
      <c r="C1987" t="s">
        <v>226</v>
      </c>
      <c r="D1987" t="s">
        <v>526</v>
      </c>
      <c r="E1987" t="s">
        <v>563</v>
      </c>
      <c r="F1987" t="s">
        <v>396</v>
      </c>
      <c r="G1987">
        <v>0</v>
      </c>
      <c r="H1987">
        <v>2</v>
      </c>
      <c r="I1987">
        <v>0</v>
      </c>
      <c r="J1987">
        <v>2</v>
      </c>
      <c r="K1987">
        <v>0</v>
      </c>
      <c r="L1987">
        <v>0</v>
      </c>
      <c r="M1987">
        <v>0</v>
      </c>
      <c r="N1987">
        <v>0</v>
      </c>
      <c r="O1987">
        <v>0</v>
      </c>
      <c r="P1987">
        <v>0</v>
      </c>
      <c r="Q1987">
        <v>0</v>
      </c>
    </row>
    <row r="1988" spans="1:17" x14ac:dyDescent="0.25">
      <c r="A1988" t="s">
        <v>14101</v>
      </c>
      <c r="B1988" t="s">
        <v>73</v>
      </c>
      <c r="C1988" t="s">
        <v>226</v>
      </c>
      <c r="D1988" t="s">
        <v>526</v>
      </c>
      <c r="E1988" t="s">
        <v>563</v>
      </c>
      <c r="F1988" t="s">
        <v>4236</v>
      </c>
      <c r="G1988">
        <v>0</v>
      </c>
      <c r="H1988">
        <v>2</v>
      </c>
      <c r="I1988">
        <v>0</v>
      </c>
      <c r="J1988">
        <v>2</v>
      </c>
      <c r="K1988">
        <v>0</v>
      </c>
      <c r="L1988">
        <v>0</v>
      </c>
      <c r="M1988">
        <v>0</v>
      </c>
      <c r="N1988">
        <v>0</v>
      </c>
      <c r="O1988">
        <v>0</v>
      </c>
      <c r="P1988">
        <v>0</v>
      </c>
      <c r="Q1988">
        <v>0</v>
      </c>
    </row>
    <row r="1989" spans="1:17" x14ac:dyDescent="0.25">
      <c r="A1989" t="s">
        <v>14102</v>
      </c>
      <c r="B1989" t="s">
        <v>73</v>
      </c>
      <c r="C1989" t="s">
        <v>226</v>
      </c>
      <c r="D1989" t="s">
        <v>526</v>
      </c>
      <c r="E1989" t="s">
        <v>563</v>
      </c>
      <c r="F1989" t="s">
        <v>4238</v>
      </c>
      <c r="G1989">
        <v>0</v>
      </c>
      <c r="H1989">
        <v>0</v>
      </c>
      <c r="I1989">
        <v>0</v>
      </c>
      <c r="J1989">
        <v>0</v>
      </c>
      <c r="K1989">
        <v>0</v>
      </c>
      <c r="L1989">
        <v>0</v>
      </c>
      <c r="M1989">
        <v>2</v>
      </c>
      <c r="N1989">
        <v>0</v>
      </c>
      <c r="O1989">
        <v>0</v>
      </c>
      <c r="P1989">
        <v>0</v>
      </c>
      <c r="Q1989">
        <v>0</v>
      </c>
    </row>
    <row r="1990" spans="1:17" x14ac:dyDescent="0.25">
      <c r="A1990" t="s">
        <v>14103</v>
      </c>
      <c r="B1990" t="s">
        <v>73</v>
      </c>
      <c r="C1990" t="s">
        <v>226</v>
      </c>
      <c r="D1990" t="s">
        <v>526</v>
      </c>
      <c r="E1990" t="s">
        <v>563</v>
      </c>
      <c r="F1990" t="s">
        <v>397</v>
      </c>
      <c r="G1990">
        <v>0</v>
      </c>
      <c r="H1990">
        <v>2</v>
      </c>
      <c r="I1990">
        <v>0</v>
      </c>
      <c r="J1990">
        <v>2</v>
      </c>
      <c r="K1990">
        <v>0</v>
      </c>
      <c r="L1990">
        <v>0</v>
      </c>
      <c r="M1990">
        <v>0</v>
      </c>
      <c r="N1990">
        <v>0</v>
      </c>
      <c r="O1990">
        <v>0</v>
      </c>
      <c r="P1990">
        <v>0</v>
      </c>
      <c r="Q1990">
        <v>0</v>
      </c>
    </row>
    <row r="1991" spans="1:17" x14ac:dyDescent="0.25">
      <c r="A1991" t="s">
        <v>14104</v>
      </c>
      <c r="B1991" t="s">
        <v>73</v>
      </c>
      <c r="C1991" t="s">
        <v>226</v>
      </c>
      <c r="D1991" t="s">
        <v>526</v>
      </c>
      <c r="E1991" t="s">
        <v>563</v>
      </c>
      <c r="F1991" t="s">
        <v>398</v>
      </c>
      <c r="G1991">
        <v>0</v>
      </c>
      <c r="H1991">
        <v>2</v>
      </c>
      <c r="I1991">
        <v>0</v>
      </c>
      <c r="J1991">
        <v>2</v>
      </c>
      <c r="K1991">
        <v>0</v>
      </c>
      <c r="L1991">
        <v>0</v>
      </c>
      <c r="M1991">
        <v>0</v>
      </c>
      <c r="N1991">
        <v>0</v>
      </c>
      <c r="O1991">
        <v>0</v>
      </c>
      <c r="P1991">
        <v>0</v>
      </c>
      <c r="Q1991">
        <v>0</v>
      </c>
    </row>
    <row r="1992" spans="1:17" x14ac:dyDescent="0.25">
      <c r="A1992" t="s">
        <v>14105</v>
      </c>
      <c r="B1992" t="s">
        <v>73</v>
      </c>
      <c r="C1992" t="s">
        <v>226</v>
      </c>
      <c r="D1992" t="s">
        <v>526</v>
      </c>
      <c r="E1992" t="s">
        <v>563</v>
      </c>
      <c r="F1992" t="s">
        <v>4242</v>
      </c>
      <c r="G1992">
        <v>0</v>
      </c>
      <c r="H1992">
        <v>0</v>
      </c>
      <c r="I1992">
        <v>0</v>
      </c>
      <c r="J1992">
        <v>0</v>
      </c>
      <c r="K1992">
        <v>0</v>
      </c>
      <c r="L1992">
        <v>0</v>
      </c>
      <c r="M1992">
        <v>2</v>
      </c>
      <c r="N1992">
        <v>0</v>
      </c>
      <c r="O1992">
        <v>0</v>
      </c>
      <c r="P1992">
        <v>0</v>
      </c>
      <c r="Q1992">
        <v>0</v>
      </c>
    </row>
    <row r="1993" spans="1:17" x14ac:dyDescent="0.25">
      <c r="A1993" t="s">
        <v>14106</v>
      </c>
      <c r="B1993" t="s">
        <v>73</v>
      </c>
      <c r="C1993" t="s">
        <v>226</v>
      </c>
      <c r="D1993" t="s">
        <v>526</v>
      </c>
      <c r="E1993" t="s">
        <v>563</v>
      </c>
      <c r="F1993" t="s">
        <v>399</v>
      </c>
      <c r="G1993">
        <v>0</v>
      </c>
      <c r="H1993">
        <v>2</v>
      </c>
      <c r="I1993">
        <v>0</v>
      </c>
      <c r="J1993">
        <v>2</v>
      </c>
      <c r="K1993">
        <v>0</v>
      </c>
      <c r="L1993">
        <v>0</v>
      </c>
      <c r="M1993">
        <v>0</v>
      </c>
      <c r="N1993">
        <v>0</v>
      </c>
      <c r="O1993">
        <v>0</v>
      </c>
      <c r="P1993">
        <v>0</v>
      </c>
      <c r="Q1993">
        <v>0</v>
      </c>
    </row>
    <row r="1994" spans="1:17" x14ac:dyDescent="0.25">
      <c r="A1994" t="s">
        <v>14107</v>
      </c>
      <c r="B1994" t="s">
        <v>73</v>
      </c>
      <c r="C1994" t="s">
        <v>226</v>
      </c>
      <c r="D1994" t="s">
        <v>526</v>
      </c>
      <c r="E1994" t="s">
        <v>563</v>
      </c>
      <c r="F1994" t="s">
        <v>4245</v>
      </c>
      <c r="G1994">
        <v>0</v>
      </c>
      <c r="H1994">
        <v>0</v>
      </c>
      <c r="I1994">
        <v>0</v>
      </c>
      <c r="J1994">
        <v>0</v>
      </c>
      <c r="K1994">
        <v>0</v>
      </c>
      <c r="L1994">
        <v>0</v>
      </c>
      <c r="M1994">
        <v>2</v>
      </c>
      <c r="N1994">
        <v>0</v>
      </c>
      <c r="O1994">
        <v>0</v>
      </c>
      <c r="P1994">
        <v>0</v>
      </c>
      <c r="Q1994">
        <v>0</v>
      </c>
    </row>
    <row r="1995" spans="1:17" x14ac:dyDescent="0.25">
      <c r="A1995" t="s">
        <v>14108</v>
      </c>
      <c r="B1995" t="s">
        <v>73</v>
      </c>
      <c r="C1995" t="s">
        <v>226</v>
      </c>
      <c r="D1995" t="s">
        <v>526</v>
      </c>
      <c r="E1995" t="s">
        <v>563</v>
      </c>
      <c r="F1995" t="s">
        <v>394</v>
      </c>
      <c r="G1995">
        <v>0</v>
      </c>
      <c r="H1995">
        <v>0</v>
      </c>
      <c r="I1995">
        <v>0</v>
      </c>
      <c r="J1995">
        <v>0</v>
      </c>
      <c r="K1995">
        <v>0</v>
      </c>
      <c r="L1995">
        <v>0</v>
      </c>
      <c r="M1995">
        <v>0</v>
      </c>
      <c r="N1995">
        <v>2</v>
      </c>
      <c r="O1995">
        <v>2</v>
      </c>
      <c r="P1995">
        <v>0</v>
      </c>
      <c r="Q1995">
        <v>0</v>
      </c>
    </row>
    <row r="1996" spans="1:17" x14ac:dyDescent="0.25">
      <c r="A1996" t="s">
        <v>14109</v>
      </c>
      <c r="B1996" t="s">
        <v>73</v>
      </c>
      <c r="C1996" t="s">
        <v>226</v>
      </c>
      <c r="D1996" t="s">
        <v>526</v>
      </c>
      <c r="E1996" t="s">
        <v>563</v>
      </c>
      <c r="F1996" t="s">
        <v>395</v>
      </c>
      <c r="G1996">
        <v>0</v>
      </c>
      <c r="H1996">
        <v>0</v>
      </c>
      <c r="I1996">
        <v>0</v>
      </c>
      <c r="J1996">
        <v>0</v>
      </c>
      <c r="K1996">
        <v>0</v>
      </c>
      <c r="L1996">
        <v>0</v>
      </c>
      <c r="M1996">
        <v>0</v>
      </c>
      <c r="N1996">
        <v>2</v>
      </c>
      <c r="O1996">
        <v>2</v>
      </c>
      <c r="P1996">
        <v>0</v>
      </c>
      <c r="Q1996">
        <v>0</v>
      </c>
    </row>
    <row r="1997" spans="1:17" x14ac:dyDescent="0.25">
      <c r="A1997" t="s">
        <v>14110</v>
      </c>
      <c r="B1997" t="s">
        <v>73</v>
      </c>
      <c r="C1997" t="s">
        <v>226</v>
      </c>
      <c r="D1997" t="s">
        <v>526</v>
      </c>
      <c r="E1997" t="s">
        <v>563</v>
      </c>
      <c r="F1997" t="s">
        <v>525</v>
      </c>
      <c r="G1997">
        <v>2</v>
      </c>
      <c r="H1997">
        <v>0</v>
      </c>
      <c r="I1997">
        <v>0</v>
      </c>
      <c r="J1997">
        <v>0</v>
      </c>
      <c r="K1997">
        <v>0</v>
      </c>
      <c r="L1997">
        <v>0</v>
      </c>
      <c r="M1997">
        <v>0</v>
      </c>
      <c r="N1997">
        <v>0</v>
      </c>
      <c r="O1997">
        <v>0</v>
      </c>
      <c r="P1997">
        <v>0</v>
      </c>
      <c r="Q1997">
        <v>0</v>
      </c>
    </row>
    <row r="1998" spans="1:17" x14ac:dyDescent="0.25">
      <c r="A1998" t="s">
        <v>22429</v>
      </c>
      <c r="B1998" t="s">
        <v>73</v>
      </c>
      <c r="C1998" t="s">
        <v>226</v>
      </c>
      <c r="D1998" t="s">
        <v>526</v>
      </c>
      <c r="E1998" t="s">
        <v>21471</v>
      </c>
      <c r="F1998" t="s">
        <v>396</v>
      </c>
      <c r="G1998">
        <v>0</v>
      </c>
      <c r="H1998">
        <v>1</v>
      </c>
      <c r="I1998">
        <v>0</v>
      </c>
      <c r="J1998">
        <v>1</v>
      </c>
      <c r="K1998">
        <v>0</v>
      </c>
      <c r="L1998">
        <v>0</v>
      </c>
      <c r="M1998">
        <v>0</v>
      </c>
      <c r="N1998">
        <v>0</v>
      </c>
      <c r="O1998">
        <v>0</v>
      </c>
      <c r="P1998">
        <v>0</v>
      </c>
      <c r="Q1998">
        <v>0</v>
      </c>
    </row>
    <row r="1999" spans="1:17" x14ac:dyDescent="0.25">
      <c r="A1999" t="s">
        <v>22430</v>
      </c>
      <c r="B1999" t="s">
        <v>73</v>
      </c>
      <c r="C1999" t="s">
        <v>226</v>
      </c>
      <c r="D1999" t="s">
        <v>526</v>
      </c>
      <c r="E1999" t="s">
        <v>21471</v>
      </c>
      <c r="F1999" t="s">
        <v>4236</v>
      </c>
      <c r="G1999">
        <v>0</v>
      </c>
      <c r="H1999">
        <v>1</v>
      </c>
      <c r="I1999">
        <v>0</v>
      </c>
      <c r="J1999">
        <v>1</v>
      </c>
      <c r="K1999">
        <v>0</v>
      </c>
      <c r="L1999">
        <v>0</v>
      </c>
      <c r="M1999">
        <v>0</v>
      </c>
      <c r="N1999">
        <v>0</v>
      </c>
      <c r="O1999">
        <v>0</v>
      </c>
      <c r="P1999">
        <v>0</v>
      </c>
      <c r="Q1999">
        <v>0</v>
      </c>
    </row>
    <row r="2000" spans="1:17" x14ac:dyDescent="0.25">
      <c r="A2000" t="s">
        <v>22431</v>
      </c>
      <c r="B2000" t="s">
        <v>73</v>
      </c>
      <c r="C2000" t="s">
        <v>226</v>
      </c>
      <c r="D2000" t="s">
        <v>526</v>
      </c>
      <c r="E2000" t="s">
        <v>21471</v>
      </c>
      <c r="F2000" t="s">
        <v>4238</v>
      </c>
      <c r="G2000">
        <v>0</v>
      </c>
      <c r="H2000">
        <v>0</v>
      </c>
      <c r="I2000">
        <v>0</v>
      </c>
      <c r="J2000">
        <v>0</v>
      </c>
      <c r="K2000">
        <v>0</v>
      </c>
      <c r="L2000">
        <v>0</v>
      </c>
      <c r="M2000">
        <v>1</v>
      </c>
      <c r="N2000">
        <v>0</v>
      </c>
      <c r="O2000">
        <v>0</v>
      </c>
      <c r="P2000">
        <v>0</v>
      </c>
      <c r="Q2000">
        <v>0</v>
      </c>
    </row>
    <row r="2001" spans="1:17" x14ac:dyDescent="0.25">
      <c r="A2001" t="s">
        <v>22432</v>
      </c>
      <c r="B2001" t="s">
        <v>73</v>
      </c>
      <c r="C2001" t="s">
        <v>226</v>
      </c>
      <c r="D2001" t="s">
        <v>526</v>
      </c>
      <c r="E2001" t="s">
        <v>21471</v>
      </c>
      <c r="F2001" t="s">
        <v>397</v>
      </c>
      <c r="G2001">
        <v>0</v>
      </c>
      <c r="H2001">
        <v>1</v>
      </c>
      <c r="I2001">
        <v>0</v>
      </c>
      <c r="J2001">
        <v>1</v>
      </c>
      <c r="K2001">
        <v>0</v>
      </c>
      <c r="L2001">
        <v>0</v>
      </c>
      <c r="M2001">
        <v>0</v>
      </c>
      <c r="N2001">
        <v>0</v>
      </c>
      <c r="O2001">
        <v>0</v>
      </c>
      <c r="P2001">
        <v>0</v>
      </c>
      <c r="Q2001">
        <v>0</v>
      </c>
    </row>
    <row r="2002" spans="1:17" x14ac:dyDescent="0.25">
      <c r="A2002" t="s">
        <v>22433</v>
      </c>
      <c r="B2002" t="s">
        <v>73</v>
      </c>
      <c r="C2002" t="s">
        <v>226</v>
      </c>
      <c r="D2002" t="s">
        <v>526</v>
      </c>
      <c r="E2002" t="s">
        <v>21471</v>
      </c>
      <c r="F2002" t="s">
        <v>398</v>
      </c>
      <c r="G2002">
        <v>0</v>
      </c>
      <c r="H2002">
        <v>1</v>
      </c>
      <c r="I2002">
        <v>0</v>
      </c>
      <c r="J2002">
        <v>1</v>
      </c>
      <c r="K2002">
        <v>0</v>
      </c>
      <c r="L2002">
        <v>0</v>
      </c>
      <c r="M2002">
        <v>0</v>
      </c>
      <c r="N2002">
        <v>0</v>
      </c>
      <c r="O2002">
        <v>0</v>
      </c>
      <c r="P2002">
        <v>0</v>
      </c>
      <c r="Q2002">
        <v>0</v>
      </c>
    </row>
    <row r="2003" spans="1:17" x14ac:dyDescent="0.25">
      <c r="A2003" t="s">
        <v>22434</v>
      </c>
      <c r="B2003" t="s">
        <v>73</v>
      </c>
      <c r="C2003" t="s">
        <v>226</v>
      </c>
      <c r="D2003" t="s">
        <v>526</v>
      </c>
      <c r="E2003" t="s">
        <v>21471</v>
      </c>
      <c r="F2003" t="s">
        <v>4242</v>
      </c>
      <c r="G2003">
        <v>0</v>
      </c>
      <c r="H2003">
        <v>0</v>
      </c>
      <c r="I2003">
        <v>0</v>
      </c>
      <c r="J2003">
        <v>0</v>
      </c>
      <c r="K2003">
        <v>0</v>
      </c>
      <c r="L2003">
        <v>0</v>
      </c>
      <c r="M2003">
        <v>1</v>
      </c>
      <c r="N2003">
        <v>0</v>
      </c>
      <c r="O2003">
        <v>0</v>
      </c>
      <c r="P2003">
        <v>0</v>
      </c>
      <c r="Q2003">
        <v>0</v>
      </c>
    </row>
    <row r="2004" spans="1:17" x14ac:dyDescent="0.25">
      <c r="A2004" t="s">
        <v>22435</v>
      </c>
      <c r="B2004" t="s">
        <v>73</v>
      </c>
      <c r="C2004" t="s">
        <v>226</v>
      </c>
      <c r="D2004" t="s">
        <v>526</v>
      </c>
      <c r="E2004" t="s">
        <v>21471</v>
      </c>
      <c r="F2004" t="s">
        <v>399</v>
      </c>
      <c r="G2004">
        <v>0</v>
      </c>
      <c r="H2004">
        <v>1</v>
      </c>
      <c r="I2004">
        <v>0</v>
      </c>
      <c r="J2004">
        <v>1</v>
      </c>
      <c r="K2004">
        <v>0</v>
      </c>
      <c r="L2004">
        <v>0</v>
      </c>
      <c r="M2004">
        <v>0</v>
      </c>
      <c r="N2004">
        <v>0</v>
      </c>
      <c r="O2004">
        <v>0</v>
      </c>
      <c r="P2004">
        <v>0</v>
      </c>
      <c r="Q2004">
        <v>0</v>
      </c>
    </row>
    <row r="2005" spans="1:17" x14ac:dyDescent="0.25">
      <c r="A2005" t="s">
        <v>22436</v>
      </c>
      <c r="B2005" t="s">
        <v>73</v>
      </c>
      <c r="C2005" t="s">
        <v>226</v>
      </c>
      <c r="D2005" t="s">
        <v>526</v>
      </c>
      <c r="E2005" t="s">
        <v>21471</v>
      </c>
      <c r="F2005" t="s">
        <v>4245</v>
      </c>
      <c r="G2005">
        <v>0</v>
      </c>
      <c r="H2005">
        <v>0</v>
      </c>
      <c r="I2005">
        <v>0</v>
      </c>
      <c r="J2005">
        <v>0</v>
      </c>
      <c r="K2005">
        <v>0</v>
      </c>
      <c r="L2005">
        <v>0</v>
      </c>
      <c r="M2005">
        <v>1</v>
      </c>
      <c r="N2005">
        <v>0</v>
      </c>
      <c r="O2005">
        <v>0</v>
      </c>
      <c r="P2005">
        <v>0</v>
      </c>
      <c r="Q2005">
        <v>0</v>
      </c>
    </row>
    <row r="2006" spans="1:17" x14ac:dyDescent="0.25">
      <c r="A2006" t="s">
        <v>23047</v>
      </c>
      <c r="B2006" t="s">
        <v>73</v>
      </c>
      <c r="C2006" t="s">
        <v>226</v>
      </c>
      <c r="D2006" t="s">
        <v>526</v>
      </c>
      <c r="E2006" t="s">
        <v>21471</v>
      </c>
      <c r="F2006" t="s">
        <v>394</v>
      </c>
      <c r="G2006">
        <v>0</v>
      </c>
      <c r="H2006">
        <v>0</v>
      </c>
      <c r="I2006">
        <v>0</v>
      </c>
      <c r="J2006">
        <v>0</v>
      </c>
      <c r="K2006">
        <v>0</v>
      </c>
      <c r="L2006">
        <v>0</v>
      </c>
      <c r="M2006">
        <v>0</v>
      </c>
      <c r="N2006">
        <v>1</v>
      </c>
      <c r="O2006">
        <v>1</v>
      </c>
      <c r="P2006">
        <v>0</v>
      </c>
      <c r="Q2006">
        <v>0</v>
      </c>
    </row>
    <row r="2007" spans="1:17" x14ac:dyDescent="0.25">
      <c r="A2007" t="s">
        <v>23048</v>
      </c>
      <c r="B2007" t="s">
        <v>73</v>
      </c>
      <c r="C2007" t="s">
        <v>226</v>
      </c>
      <c r="D2007" t="s">
        <v>526</v>
      </c>
      <c r="E2007" t="s">
        <v>21471</v>
      </c>
      <c r="F2007" t="s">
        <v>395</v>
      </c>
      <c r="G2007">
        <v>0</v>
      </c>
      <c r="H2007">
        <v>0</v>
      </c>
      <c r="I2007">
        <v>0</v>
      </c>
      <c r="J2007">
        <v>0</v>
      </c>
      <c r="K2007">
        <v>0</v>
      </c>
      <c r="L2007">
        <v>0</v>
      </c>
      <c r="M2007">
        <v>0</v>
      </c>
      <c r="N2007">
        <v>1</v>
      </c>
      <c r="O2007">
        <v>1</v>
      </c>
      <c r="P2007">
        <v>0</v>
      </c>
      <c r="Q2007">
        <v>0</v>
      </c>
    </row>
    <row r="2008" spans="1:17" x14ac:dyDescent="0.25">
      <c r="A2008" t="s">
        <v>23049</v>
      </c>
      <c r="B2008" t="s">
        <v>73</v>
      </c>
      <c r="C2008" t="s">
        <v>226</v>
      </c>
      <c r="D2008" t="s">
        <v>526</v>
      </c>
      <c r="E2008" t="s">
        <v>21471</v>
      </c>
      <c r="F2008" t="s">
        <v>525</v>
      </c>
      <c r="G2008">
        <v>1</v>
      </c>
      <c r="H2008">
        <v>0</v>
      </c>
      <c r="I2008">
        <v>0</v>
      </c>
      <c r="J2008">
        <v>0</v>
      </c>
      <c r="K2008">
        <v>0</v>
      </c>
      <c r="L2008">
        <v>0</v>
      </c>
      <c r="M2008">
        <v>0</v>
      </c>
      <c r="N2008">
        <v>0</v>
      </c>
      <c r="O2008">
        <v>0</v>
      </c>
      <c r="P2008">
        <v>0</v>
      </c>
      <c r="Q2008">
        <v>0</v>
      </c>
    </row>
    <row r="2009" spans="1:17" x14ac:dyDescent="0.25">
      <c r="A2009" t="s">
        <v>14111</v>
      </c>
      <c r="B2009" t="s">
        <v>73</v>
      </c>
      <c r="C2009" t="s">
        <v>226</v>
      </c>
      <c r="D2009" t="s">
        <v>527</v>
      </c>
      <c r="E2009" t="s">
        <v>563</v>
      </c>
      <c r="F2009" t="s">
        <v>528</v>
      </c>
      <c r="G2009">
        <v>0</v>
      </c>
      <c r="H2009">
        <v>0</v>
      </c>
      <c r="I2009">
        <v>0</v>
      </c>
      <c r="J2009">
        <v>0</v>
      </c>
      <c r="K2009">
        <v>0</v>
      </c>
      <c r="L2009">
        <v>0</v>
      </c>
      <c r="M2009">
        <v>0</v>
      </c>
      <c r="N2009">
        <v>1</v>
      </c>
      <c r="O2009">
        <v>1</v>
      </c>
      <c r="P2009">
        <v>0</v>
      </c>
      <c r="Q2009">
        <v>0</v>
      </c>
    </row>
    <row r="2010" spans="1:17" x14ac:dyDescent="0.25">
      <c r="A2010" t="s">
        <v>14112</v>
      </c>
      <c r="B2010" t="s">
        <v>73</v>
      </c>
      <c r="C2010" t="s">
        <v>226</v>
      </c>
      <c r="D2010" t="s">
        <v>527</v>
      </c>
      <c r="E2010" t="s">
        <v>563</v>
      </c>
      <c r="F2010" t="s">
        <v>525</v>
      </c>
      <c r="G2010">
        <v>1</v>
      </c>
      <c r="H2010">
        <v>0</v>
      </c>
      <c r="I2010">
        <v>0</v>
      </c>
      <c r="J2010">
        <v>0</v>
      </c>
      <c r="K2010">
        <v>0</v>
      </c>
      <c r="L2010">
        <v>0</v>
      </c>
      <c r="M2010">
        <v>0</v>
      </c>
      <c r="N2010">
        <v>0</v>
      </c>
      <c r="O2010">
        <v>0</v>
      </c>
      <c r="P2010">
        <v>0</v>
      </c>
      <c r="Q2010">
        <v>0</v>
      </c>
    </row>
    <row r="2011" spans="1:17" x14ac:dyDescent="0.25">
      <c r="A2011" t="s">
        <v>14113</v>
      </c>
      <c r="B2011" t="s">
        <v>73</v>
      </c>
      <c r="C2011" t="s">
        <v>227</v>
      </c>
      <c r="D2011" t="s">
        <v>526</v>
      </c>
      <c r="E2011" t="s">
        <v>563</v>
      </c>
      <c r="F2011" t="s">
        <v>396</v>
      </c>
      <c r="G2011">
        <v>0</v>
      </c>
      <c r="H2011">
        <v>5</v>
      </c>
      <c r="I2011">
        <v>0</v>
      </c>
      <c r="J2011">
        <v>5</v>
      </c>
      <c r="K2011">
        <v>0</v>
      </c>
      <c r="L2011">
        <v>0</v>
      </c>
      <c r="M2011">
        <v>0</v>
      </c>
      <c r="N2011">
        <v>0</v>
      </c>
      <c r="O2011">
        <v>0</v>
      </c>
      <c r="P2011">
        <v>0</v>
      </c>
      <c r="Q2011">
        <v>0</v>
      </c>
    </row>
    <row r="2012" spans="1:17" x14ac:dyDescent="0.25">
      <c r="A2012" t="s">
        <v>23050</v>
      </c>
      <c r="B2012" t="s">
        <v>72</v>
      </c>
      <c r="C2012" t="s">
        <v>95</v>
      </c>
      <c r="D2012" t="s">
        <v>526</v>
      </c>
      <c r="E2012" t="s">
        <v>21471</v>
      </c>
      <c r="F2012" t="s">
        <v>399</v>
      </c>
      <c r="G2012">
        <v>0</v>
      </c>
      <c r="H2012">
        <v>27</v>
      </c>
      <c r="I2012">
        <v>0</v>
      </c>
      <c r="J2012">
        <v>25</v>
      </c>
      <c r="K2012">
        <v>1</v>
      </c>
      <c r="L2012">
        <v>1</v>
      </c>
      <c r="M2012">
        <v>0</v>
      </c>
      <c r="N2012">
        <v>0</v>
      </c>
      <c r="O2012">
        <v>0</v>
      </c>
      <c r="P2012">
        <v>0</v>
      </c>
      <c r="Q2012">
        <v>0</v>
      </c>
    </row>
    <row r="2013" spans="1:17" x14ac:dyDescent="0.25">
      <c r="A2013" t="s">
        <v>23051</v>
      </c>
      <c r="B2013" t="s">
        <v>72</v>
      </c>
      <c r="C2013" t="s">
        <v>95</v>
      </c>
      <c r="D2013" t="s">
        <v>526</v>
      </c>
      <c r="E2013" t="s">
        <v>21471</v>
      </c>
      <c r="F2013" t="s">
        <v>4245</v>
      </c>
      <c r="G2013">
        <v>0</v>
      </c>
      <c r="H2013">
        <v>0</v>
      </c>
      <c r="I2013">
        <v>0</v>
      </c>
      <c r="J2013">
        <v>0</v>
      </c>
      <c r="K2013">
        <v>0</v>
      </c>
      <c r="L2013">
        <v>0</v>
      </c>
      <c r="M2013">
        <v>27</v>
      </c>
      <c r="N2013">
        <v>0</v>
      </c>
      <c r="O2013">
        <v>0</v>
      </c>
      <c r="P2013">
        <v>0</v>
      </c>
      <c r="Q2013">
        <v>0</v>
      </c>
    </row>
    <row r="2014" spans="1:17" x14ac:dyDescent="0.25">
      <c r="A2014" t="s">
        <v>23052</v>
      </c>
      <c r="B2014" t="s">
        <v>72</v>
      </c>
      <c r="C2014" t="s">
        <v>95</v>
      </c>
      <c r="D2014" t="s">
        <v>526</v>
      </c>
      <c r="E2014" t="s">
        <v>21471</v>
      </c>
      <c r="F2014" t="s">
        <v>394</v>
      </c>
      <c r="G2014">
        <v>0</v>
      </c>
      <c r="H2014">
        <v>0</v>
      </c>
      <c r="I2014">
        <v>0</v>
      </c>
      <c r="J2014">
        <v>0</v>
      </c>
      <c r="K2014">
        <v>0</v>
      </c>
      <c r="L2014">
        <v>0</v>
      </c>
      <c r="M2014">
        <v>0</v>
      </c>
      <c r="N2014">
        <v>22</v>
      </c>
      <c r="O2014">
        <v>22</v>
      </c>
      <c r="P2014">
        <v>0</v>
      </c>
      <c r="Q2014">
        <v>0</v>
      </c>
    </row>
    <row r="2015" spans="1:17" x14ac:dyDescent="0.25">
      <c r="A2015" t="s">
        <v>23053</v>
      </c>
      <c r="B2015" t="s">
        <v>72</v>
      </c>
      <c r="C2015" t="s">
        <v>95</v>
      </c>
      <c r="D2015" t="s">
        <v>526</v>
      </c>
      <c r="E2015" t="s">
        <v>21471</v>
      </c>
      <c r="F2015" t="s">
        <v>395</v>
      </c>
      <c r="G2015">
        <v>0</v>
      </c>
      <c r="H2015">
        <v>0</v>
      </c>
      <c r="I2015">
        <v>0</v>
      </c>
      <c r="J2015">
        <v>0</v>
      </c>
      <c r="K2015">
        <v>0</v>
      </c>
      <c r="L2015">
        <v>0</v>
      </c>
      <c r="M2015">
        <v>0</v>
      </c>
      <c r="N2015">
        <v>18</v>
      </c>
      <c r="O2015">
        <v>18</v>
      </c>
      <c r="P2015">
        <v>0</v>
      </c>
      <c r="Q2015">
        <v>0</v>
      </c>
    </row>
    <row r="2016" spans="1:17" x14ac:dyDescent="0.25">
      <c r="A2016" t="s">
        <v>23054</v>
      </c>
      <c r="B2016" t="s">
        <v>72</v>
      </c>
      <c r="C2016" t="s">
        <v>95</v>
      </c>
      <c r="D2016" t="s">
        <v>526</v>
      </c>
      <c r="E2016" t="s">
        <v>21471</v>
      </c>
      <c r="F2016" t="s">
        <v>525</v>
      </c>
      <c r="G2016">
        <v>27</v>
      </c>
      <c r="H2016">
        <v>0</v>
      </c>
      <c r="I2016">
        <v>0</v>
      </c>
      <c r="J2016">
        <v>0</v>
      </c>
      <c r="K2016">
        <v>0</v>
      </c>
      <c r="L2016">
        <v>0</v>
      </c>
      <c r="M2016">
        <v>0</v>
      </c>
      <c r="N2016">
        <v>0</v>
      </c>
      <c r="O2016">
        <v>0</v>
      </c>
      <c r="P2016">
        <v>0</v>
      </c>
      <c r="Q2016">
        <v>0</v>
      </c>
    </row>
    <row r="2017" spans="1:17" x14ac:dyDescent="0.25">
      <c r="A2017" t="s">
        <v>16189</v>
      </c>
      <c r="B2017" t="s">
        <v>72</v>
      </c>
      <c r="C2017" t="s">
        <v>95</v>
      </c>
      <c r="D2017" t="s">
        <v>527</v>
      </c>
      <c r="E2017" t="s">
        <v>563</v>
      </c>
      <c r="F2017" t="s">
        <v>528</v>
      </c>
      <c r="G2017">
        <v>0</v>
      </c>
      <c r="H2017">
        <v>0</v>
      </c>
      <c r="I2017">
        <v>0</v>
      </c>
      <c r="J2017">
        <v>0</v>
      </c>
      <c r="K2017">
        <v>0</v>
      </c>
      <c r="L2017">
        <v>0</v>
      </c>
      <c r="M2017">
        <v>0</v>
      </c>
      <c r="N2017">
        <v>5</v>
      </c>
      <c r="O2017">
        <v>4</v>
      </c>
      <c r="P2017">
        <v>1</v>
      </c>
      <c r="Q2017">
        <v>0</v>
      </c>
    </row>
    <row r="2018" spans="1:17" x14ac:dyDescent="0.25">
      <c r="A2018" t="s">
        <v>16190</v>
      </c>
      <c r="B2018" t="s">
        <v>72</v>
      </c>
      <c r="C2018" t="s">
        <v>95</v>
      </c>
      <c r="D2018" t="s">
        <v>527</v>
      </c>
      <c r="E2018" t="s">
        <v>563</v>
      </c>
      <c r="F2018" t="s">
        <v>525</v>
      </c>
      <c r="G2018">
        <v>5</v>
      </c>
      <c r="H2018">
        <v>0</v>
      </c>
      <c r="I2018">
        <v>0</v>
      </c>
      <c r="J2018">
        <v>0</v>
      </c>
      <c r="K2018">
        <v>0</v>
      </c>
      <c r="L2018">
        <v>0</v>
      </c>
      <c r="M2018">
        <v>0</v>
      </c>
      <c r="N2018">
        <v>0</v>
      </c>
      <c r="O2018">
        <v>0</v>
      </c>
      <c r="P2018">
        <v>0</v>
      </c>
      <c r="Q2018">
        <v>0</v>
      </c>
    </row>
    <row r="2019" spans="1:17" x14ac:dyDescent="0.25">
      <c r="A2019" t="s">
        <v>23055</v>
      </c>
      <c r="B2019" t="s">
        <v>72</v>
      </c>
      <c r="C2019" t="s">
        <v>95</v>
      </c>
      <c r="D2019" t="s">
        <v>527</v>
      </c>
      <c r="E2019" t="s">
        <v>21471</v>
      </c>
      <c r="F2019" t="s">
        <v>528</v>
      </c>
      <c r="G2019">
        <v>0</v>
      </c>
      <c r="H2019">
        <v>0</v>
      </c>
      <c r="I2019">
        <v>0</v>
      </c>
      <c r="J2019">
        <v>0</v>
      </c>
      <c r="K2019">
        <v>0</v>
      </c>
      <c r="L2019">
        <v>0</v>
      </c>
      <c r="M2019">
        <v>0</v>
      </c>
      <c r="N2019">
        <v>2</v>
      </c>
      <c r="O2019">
        <v>1</v>
      </c>
      <c r="P2019">
        <v>1</v>
      </c>
      <c r="Q2019">
        <v>0</v>
      </c>
    </row>
    <row r="2020" spans="1:17" x14ac:dyDescent="0.25">
      <c r="A2020" t="s">
        <v>23056</v>
      </c>
      <c r="B2020" t="s">
        <v>72</v>
      </c>
      <c r="C2020" t="s">
        <v>95</v>
      </c>
      <c r="D2020" t="s">
        <v>527</v>
      </c>
      <c r="E2020" t="s">
        <v>21471</v>
      </c>
      <c r="F2020" t="s">
        <v>525</v>
      </c>
      <c r="G2020">
        <v>2</v>
      </c>
      <c r="H2020">
        <v>0</v>
      </c>
      <c r="I2020">
        <v>0</v>
      </c>
      <c r="J2020">
        <v>0</v>
      </c>
      <c r="K2020">
        <v>0</v>
      </c>
      <c r="L2020">
        <v>0</v>
      </c>
      <c r="M2020">
        <v>0</v>
      </c>
      <c r="N2020">
        <v>0</v>
      </c>
      <c r="O2020">
        <v>0</v>
      </c>
      <c r="P2020">
        <v>0</v>
      </c>
      <c r="Q2020">
        <v>0</v>
      </c>
    </row>
    <row r="2021" spans="1:17" x14ac:dyDescent="0.25">
      <c r="A2021" t="s">
        <v>16191</v>
      </c>
      <c r="B2021" t="s">
        <v>72</v>
      </c>
      <c r="C2021" t="s">
        <v>95</v>
      </c>
      <c r="D2021" t="s">
        <v>12971</v>
      </c>
      <c r="E2021" t="s">
        <v>563</v>
      </c>
      <c r="F2021" t="s">
        <v>525</v>
      </c>
      <c r="G2021">
        <v>3</v>
      </c>
      <c r="H2021">
        <v>0</v>
      </c>
      <c r="I2021">
        <v>0</v>
      </c>
      <c r="J2021">
        <v>0</v>
      </c>
      <c r="K2021">
        <v>0</v>
      </c>
      <c r="L2021">
        <v>0</v>
      </c>
      <c r="M2021">
        <v>0</v>
      </c>
      <c r="N2021">
        <v>0</v>
      </c>
      <c r="O2021">
        <v>0</v>
      </c>
      <c r="P2021">
        <v>0</v>
      </c>
      <c r="Q2021">
        <v>0</v>
      </c>
    </row>
    <row r="2022" spans="1:17" x14ac:dyDescent="0.25">
      <c r="A2022" t="s">
        <v>23057</v>
      </c>
      <c r="B2022" t="s">
        <v>72</v>
      </c>
      <c r="C2022" t="s">
        <v>95</v>
      </c>
      <c r="D2022" t="s">
        <v>12971</v>
      </c>
      <c r="E2022" t="s">
        <v>21471</v>
      </c>
      <c r="F2022" t="s">
        <v>525</v>
      </c>
      <c r="G2022">
        <v>5</v>
      </c>
      <c r="H2022">
        <v>0</v>
      </c>
      <c r="I2022">
        <v>0</v>
      </c>
      <c r="J2022">
        <v>0</v>
      </c>
      <c r="K2022">
        <v>0</v>
      </c>
      <c r="L2022">
        <v>0</v>
      </c>
      <c r="M2022">
        <v>0</v>
      </c>
      <c r="N2022">
        <v>0</v>
      </c>
      <c r="O2022">
        <v>0</v>
      </c>
      <c r="P2022">
        <v>0</v>
      </c>
      <c r="Q2022">
        <v>0</v>
      </c>
    </row>
    <row r="2023" spans="1:17" x14ac:dyDescent="0.25">
      <c r="A2023" t="s">
        <v>16192</v>
      </c>
      <c r="B2023" t="s">
        <v>72</v>
      </c>
      <c r="C2023" t="s">
        <v>96</v>
      </c>
      <c r="D2023" t="s">
        <v>529</v>
      </c>
      <c r="E2023" t="s">
        <v>563</v>
      </c>
      <c r="F2023" t="s">
        <v>525</v>
      </c>
      <c r="G2023">
        <v>4</v>
      </c>
      <c r="H2023">
        <v>0</v>
      </c>
      <c r="I2023">
        <v>0</v>
      </c>
      <c r="J2023">
        <v>0</v>
      </c>
      <c r="K2023">
        <v>0</v>
      </c>
      <c r="L2023">
        <v>0</v>
      </c>
      <c r="M2023">
        <v>0</v>
      </c>
      <c r="N2023">
        <v>0</v>
      </c>
      <c r="O2023">
        <v>0</v>
      </c>
      <c r="P2023">
        <v>0</v>
      </c>
      <c r="Q2023">
        <v>0</v>
      </c>
    </row>
    <row r="2024" spans="1:17" x14ac:dyDescent="0.25">
      <c r="A2024" t="s">
        <v>23058</v>
      </c>
      <c r="B2024" t="s">
        <v>72</v>
      </c>
      <c r="C2024" t="s">
        <v>96</v>
      </c>
      <c r="D2024" t="s">
        <v>529</v>
      </c>
      <c r="E2024" t="s">
        <v>21471</v>
      </c>
      <c r="F2024" t="s">
        <v>525</v>
      </c>
      <c r="G2024">
        <v>3</v>
      </c>
      <c r="H2024">
        <v>0</v>
      </c>
      <c r="I2024">
        <v>0</v>
      </c>
      <c r="J2024">
        <v>0</v>
      </c>
      <c r="K2024">
        <v>0</v>
      </c>
      <c r="L2024">
        <v>0</v>
      </c>
      <c r="M2024">
        <v>0</v>
      </c>
      <c r="N2024">
        <v>0</v>
      </c>
      <c r="O2024">
        <v>0</v>
      </c>
      <c r="P2024">
        <v>0</v>
      </c>
      <c r="Q2024">
        <v>0</v>
      </c>
    </row>
    <row r="2025" spans="1:17" x14ac:dyDescent="0.25">
      <c r="A2025" t="s">
        <v>16193</v>
      </c>
      <c r="B2025" t="s">
        <v>72</v>
      </c>
      <c r="C2025" t="s">
        <v>96</v>
      </c>
      <c r="D2025" t="s">
        <v>526</v>
      </c>
      <c r="E2025" t="s">
        <v>563</v>
      </c>
      <c r="F2025" t="s">
        <v>396</v>
      </c>
      <c r="G2025">
        <v>0</v>
      </c>
      <c r="H2025">
        <v>16</v>
      </c>
      <c r="I2025">
        <v>4</v>
      </c>
      <c r="J2025">
        <v>10</v>
      </c>
      <c r="K2025">
        <v>2</v>
      </c>
      <c r="L2025">
        <v>0</v>
      </c>
      <c r="M2025">
        <v>0</v>
      </c>
      <c r="N2025">
        <v>0</v>
      </c>
      <c r="O2025">
        <v>0</v>
      </c>
      <c r="P2025">
        <v>0</v>
      </c>
      <c r="Q2025">
        <v>0</v>
      </c>
    </row>
    <row r="2026" spans="1:17" x14ac:dyDescent="0.25">
      <c r="A2026" t="s">
        <v>16194</v>
      </c>
      <c r="B2026" t="s">
        <v>72</v>
      </c>
      <c r="C2026" t="s">
        <v>96</v>
      </c>
      <c r="D2026" t="s">
        <v>526</v>
      </c>
      <c r="E2026" t="s">
        <v>563</v>
      </c>
      <c r="F2026" t="s">
        <v>4236</v>
      </c>
      <c r="G2026">
        <v>0</v>
      </c>
      <c r="H2026">
        <v>16</v>
      </c>
      <c r="I2026">
        <v>4</v>
      </c>
      <c r="J2026">
        <v>9</v>
      </c>
      <c r="K2026">
        <v>2</v>
      </c>
      <c r="L2026">
        <v>1</v>
      </c>
      <c r="M2026">
        <v>0</v>
      </c>
      <c r="N2026">
        <v>0</v>
      </c>
      <c r="O2026">
        <v>0</v>
      </c>
      <c r="P2026">
        <v>0</v>
      </c>
      <c r="Q2026">
        <v>0</v>
      </c>
    </row>
    <row r="2027" spans="1:17" x14ac:dyDescent="0.25">
      <c r="A2027" t="s">
        <v>16195</v>
      </c>
      <c r="B2027" t="s">
        <v>72</v>
      </c>
      <c r="C2027" t="s">
        <v>96</v>
      </c>
      <c r="D2027" t="s">
        <v>526</v>
      </c>
      <c r="E2027" t="s">
        <v>563</v>
      </c>
      <c r="F2027" t="s">
        <v>4238</v>
      </c>
      <c r="G2027">
        <v>0</v>
      </c>
      <c r="H2027">
        <v>0</v>
      </c>
      <c r="I2027">
        <v>0</v>
      </c>
      <c r="J2027">
        <v>0</v>
      </c>
      <c r="K2027">
        <v>0</v>
      </c>
      <c r="L2027">
        <v>0</v>
      </c>
      <c r="M2027">
        <v>16</v>
      </c>
      <c r="N2027">
        <v>0</v>
      </c>
      <c r="O2027">
        <v>0</v>
      </c>
      <c r="P2027">
        <v>0</v>
      </c>
      <c r="Q2027">
        <v>0</v>
      </c>
    </row>
    <row r="2028" spans="1:17" x14ac:dyDescent="0.25">
      <c r="A2028" t="s">
        <v>16196</v>
      </c>
      <c r="B2028" t="s">
        <v>72</v>
      </c>
      <c r="C2028" t="s">
        <v>96</v>
      </c>
      <c r="D2028" t="s">
        <v>526</v>
      </c>
      <c r="E2028" t="s">
        <v>563</v>
      </c>
      <c r="F2028" t="s">
        <v>397</v>
      </c>
      <c r="G2028">
        <v>0</v>
      </c>
      <c r="H2028">
        <v>16</v>
      </c>
      <c r="I2028">
        <v>4</v>
      </c>
      <c r="J2028">
        <v>9</v>
      </c>
      <c r="K2028">
        <v>2</v>
      </c>
      <c r="L2028">
        <v>1</v>
      </c>
      <c r="M2028">
        <v>0</v>
      </c>
      <c r="N2028">
        <v>0</v>
      </c>
      <c r="O2028">
        <v>0</v>
      </c>
      <c r="P2028">
        <v>0</v>
      </c>
      <c r="Q2028">
        <v>0</v>
      </c>
    </row>
    <row r="2029" spans="1:17" x14ac:dyDescent="0.25">
      <c r="A2029" t="s">
        <v>16197</v>
      </c>
      <c r="B2029" t="s">
        <v>72</v>
      </c>
      <c r="C2029" t="s">
        <v>96</v>
      </c>
      <c r="D2029" t="s">
        <v>526</v>
      </c>
      <c r="E2029" t="s">
        <v>563</v>
      </c>
      <c r="F2029" t="s">
        <v>398</v>
      </c>
      <c r="G2029">
        <v>0</v>
      </c>
      <c r="H2029">
        <v>16</v>
      </c>
      <c r="I2029">
        <v>4</v>
      </c>
      <c r="J2029">
        <v>9</v>
      </c>
      <c r="K2029">
        <v>2</v>
      </c>
      <c r="L2029">
        <v>1</v>
      </c>
      <c r="M2029">
        <v>0</v>
      </c>
      <c r="N2029">
        <v>0</v>
      </c>
      <c r="O2029">
        <v>0</v>
      </c>
      <c r="P2029">
        <v>0</v>
      </c>
      <c r="Q2029">
        <v>0</v>
      </c>
    </row>
    <row r="2030" spans="1:17" x14ac:dyDescent="0.25">
      <c r="A2030" t="s">
        <v>16198</v>
      </c>
      <c r="B2030" t="s">
        <v>72</v>
      </c>
      <c r="C2030" t="s">
        <v>96</v>
      </c>
      <c r="D2030" t="s">
        <v>526</v>
      </c>
      <c r="E2030" t="s">
        <v>563</v>
      </c>
      <c r="F2030" t="s">
        <v>4242</v>
      </c>
      <c r="G2030">
        <v>0</v>
      </c>
      <c r="H2030">
        <v>0</v>
      </c>
      <c r="I2030">
        <v>0</v>
      </c>
      <c r="J2030">
        <v>0</v>
      </c>
      <c r="K2030">
        <v>0</v>
      </c>
      <c r="L2030">
        <v>0</v>
      </c>
      <c r="M2030">
        <v>16</v>
      </c>
      <c r="N2030">
        <v>0</v>
      </c>
      <c r="O2030">
        <v>0</v>
      </c>
      <c r="P2030">
        <v>0</v>
      </c>
      <c r="Q2030">
        <v>0</v>
      </c>
    </row>
    <row r="2031" spans="1:17" x14ac:dyDescent="0.25">
      <c r="A2031" t="s">
        <v>16199</v>
      </c>
      <c r="B2031" t="s">
        <v>72</v>
      </c>
      <c r="C2031" t="s">
        <v>96</v>
      </c>
      <c r="D2031" t="s">
        <v>526</v>
      </c>
      <c r="E2031" t="s">
        <v>563</v>
      </c>
      <c r="F2031" t="s">
        <v>399</v>
      </c>
      <c r="G2031">
        <v>0</v>
      </c>
      <c r="H2031">
        <v>16</v>
      </c>
      <c r="I2031">
        <v>4</v>
      </c>
      <c r="J2031">
        <v>10</v>
      </c>
      <c r="K2031">
        <v>2</v>
      </c>
      <c r="L2031">
        <v>0</v>
      </c>
      <c r="M2031">
        <v>0</v>
      </c>
      <c r="N2031">
        <v>0</v>
      </c>
      <c r="O2031">
        <v>0</v>
      </c>
      <c r="P2031">
        <v>0</v>
      </c>
      <c r="Q2031">
        <v>0</v>
      </c>
    </row>
    <row r="2032" spans="1:17" x14ac:dyDescent="0.25">
      <c r="A2032" t="s">
        <v>16200</v>
      </c>
      <c r="B2032" t="s">
        <v>72</v>
      </c>
      <c r="C2032" t="s">
        <v>96</v>
      </c>
      <c r="D2032" t="s">
        <v>526</v>
      </c>
      <c r="E2032" t="s">
        <v>563</v>
      </c>
      <c r="F2032" t="s">
        <v>4245</v>
      </c>
      <c r="G2032">
        <v>0</v>
      </c>
      <c r="H2032">
        <v>0</v>
      </c>
      <c r="I2032">
        <v>0</v>
      </c>
      <c r="J2032">
        <v>0</v>
      </c>
      <c r="K2032">
        <v>0</v>
      </c>
      <c r="L2032">
        <v>0</v>
      </c>
      <c r="M2032">
        <v>16</v>
      </c>
      <c r="N2032">
        <v>0</v>
      </c>
      <c r="O2032">
        <v>0</v>
      </c>
      <c r="P2032">
        <v>0</v>
      </c>
      <c r="Q2032">
        <v>0</v>
      </c>
    </row>
    <row r="2033" spans="1:17" x14ac:dyDescent="0.25">
      <c r="A2033" t="s">
        <v>16201</v>
      </c>
      <c r="B2033" t="s">
        <v>72</v>
      </c>
      <c r="C2033" t="s">
        <v>96</v>
      </c>
      <c r="D2033" t="s">
        <v>526</v>
      </c>
      <c r="E2033" t="s">
        <v>563</v>
      </c>
      <c r="F2033" t="s">
        <v>394</v>
      </c>
      <c r="G2033">
        <v>0</v>
      </c>
      <c r="H2033">
        <v>0</v>
      </c>
      <c r="I2033">
        <v>0</v>
      </c>
      <c r="J2033">
        <v>0</v>
      </c>
      <c r="K2033">
        <v>0</v>
      </c>
      <c r="L2033">
        <v>0</v>
      </c>
      <c r="M2033">
        <v>0</v>
      </c>
      <c r="N2033">
        <v>13</v>
      </c>
      <c r="O2033">
        <v>12</v>
      </c>
      <c r="P2033">
        <v>1</v>
      </c>
      <c r="Q2033">
        <v>0</v>
      </c>
    </row>
    <row r="2034" spans="1:17" x14ac:dyDescent="0.25">
      <c r="A2034" t="s">
        <v>16202</v>
      </c>
      <c r="B2034" t="s">
        <v>72</v>
      </c>
      <c r="C2034" t="s">
        <v>96</v>
      </c>
      <c r="D2034" t="s">
        <v>526</v>
      </c>
      <c r="E2034" t="s">
        <v>563</v>
      </c>
      <c r="F2034" t="s">
        <v>395</v>
      </c>
      <c r="G2034">
        <v>0</v>
      </c>
      <c r="H2034">
        <v>0</v>
      </c>
      <c r="I2034">
        <v>0</v>
      </c>
      <c r="J2034">
        <v>0</v>
      </c>
      <c r="K2034">
        <v>0</v>
      </c>
      <c r="L2034">
        <v>0</v>
      </c>
      <c r="M2034">
        <v>0</v>
      </c>
      <c r="N2034">
        <v>11</v>
      </c>
      <c r="O2034">
        <v>10</v>
      </c>
      <c r="P2034">
        <v>1</v>
      </c>
      <c r="Q2034">
        <v>0</v>
      </c>
    </row>
    <row r="2035" spans="1:17" x14ac:dyDescent="0.25">
      <c r="A2035" t="s">
        <v>16203</v>
      </c>
      <c r="B2035" t="s">
        <v>72</v>
      </c>
      <c r="C2035" t="s">
        <v>96</v>
      </c>
      <c r="D2035" t="s">
        <v>526</v>
      </c>
      <c r="E2035" t="s">
        <v>563</v>
      </c>
      <c r="F2035" t="s">
        <v>525</v>
      </c>
      <c r="G2035">
        <v>16</v>
      </c>
      <c r="H2035">
        <v>0</v>
      </c>
      <c r="I2035">
        <v>0</v>
      </c>
      <c r="J2035">
        <v>0</v>
      </c>
      <c r="K2035">
        <v>0</v>
      </c>
      <c r="L2035">
        <v>0</v>
      </c>
      <c r="M2035">
        <v>0</v>
      </c>
      <c r="N2035">
        <v>0</v>
      </c>
      <c r="O2035">
        <v>0</v>
      </c>
      <c r="P2035">
        <v>0</v>
      </c>
      <c r="Q2035">
        <v>0</v>
      </c>
    </row>
    <row r="2036" spans="1:17" x14ac:dyDescent="0.25">
      <c r="A2036" t="s">
        <v>23059</v>
      </c>
      <c r="B2036" t="s">
        <v>72</v>
      </c>
      <c r="C2036" t="s">
        <v>96</v>
      </c>
      <c r="D2036" t="s">
        <v>526</v>
      </c>
      <c r="E2036" t="s">
        <v>21471</v>
      </c>
      <c r="F2036" t="s">
        <v>396</v>
      </c>
      <c r="G2036">
        <v>0</v>
      </c>
      <c r="H2036">
        <v>27</v>
      </c>
      <c r="I2036">
        <v>3</v>
      </c>
      <c r="J2036">
        <v>23</v>
      </c>
      <c r="K2036">
        <v>0</v>
      </c>
      <c r="L2036">
        <v>1</v>
      </c>
      <c r="M2036">
        <v>0</v>
      </c>
      <c r="N2036">
        <v>0</v>
      </c>
      <c r="O2036">
        <v>0</v>
      </c>
      <c r="P2036">
        <v>0</v>
      </c>
      <c r="Q2036">
        <v>0</v>
      </c>
    </row>
    <row r="2037" spans="1:17" x14ac:dyDescent="0.25">
      <c r="A2037" t="s">
        <v>23060</v>
      </c>
      <c r="B2037" t="s">
        <v>72</v>
      </c>
      <c r="C2037" t="s">
        <v>96</v>
      </c>
      <c r="D2037" t="s">
        <v>526</v>
      </c>
      <c r="E2037" t="s">
        <v>21471</v>
      </c>
      <c r="F2037" t="s">
        <v>4236</v>
      </c>
      <c r="G2037">
        <v>0</v>
      </c>
      <c r="H2037">
        <v>27</v>
      </c>
      <c r="I2037">
        <v>3</v>
      </c>
      <c r="J2037">
        <v>21</v>
      </c>
      <c r="K2037">
        <v>0</v>
      </c>
      <c r="L2037">
        <v>3</v>
      </c>
      <c r="M2037">
        <v>0</v>
      </c>
      <c r="N2037">
        <v>0</v>
      </c>
      <c r="O2037">
        <v>0</v>
      </c>
      <c r="P2037">
        <v>0</v>
      </c>
      <c r="Q2037">
        <v>0</v>
      </c>
    </row>
    <row r="2038" spans="1:17" x14ac:dyDescent="0.25">
      <c r="A2038" t="s">
        <v>23061</v>
      </c>
      <c r="B2038" t="s">
        <v>72</v>
      </c>
      <c r="C2038" t="s">
        <v>96</v>
      </c>
      <c r="D2038" t="s">
        <v>526</v>
      </c>
      <c r="E2038" t="s">
        <v>21471</v>
      </c>
      <c r="F2038" t="s">
        <v>4238</v>
      </c>
      <c r="G2038">
        <v>0</v>
      </c>
      <c r="H2038">
        <v>0</v>
      </c>
      <c r="I2038">
        <v>0</v>
      </c>
      <c r="J2038">
        <v>0</v>
      </c>
      <c r="K2038">
        <v>0</v>
      </c>
      <c r="L2038">
        <v>0</v>
      </c>
      <c r="M2038">
        <v>27</v>
      </c>
      <c r="N2038">
        <v>0</v>
      </c>
      <c r="O2038">
        <v>0</v>
      </c>
      <c r="P2038">
        <v>0</v>
      </c>
      <c r="Q2038">
        <v>0</v>
      </c>
    </row>
    <row r="2039" spans="1:17" x14ac:dyDescent="0.25">
      <c r="A2039" t="s">
        <v>23062</v>
      </c>
      <c r="B2039" t="s">
        <v>72</v>
      </c>
      <c r="C2039" t="s">
        <v>96</v>
      </c>
      <c r="D2039" t="s">
        <v>526</v>
      </c>
      <c r="E2039" t="s">
        <v>21471</v>
      </c>
      <c r="F2039" t="s">
        <v>397</v>
      </c>
      <c r="G2039">
        <v>0</v>
      </c>
      <c r="H2039">
        <v>27</v>
      </c>
      <c r="I2039">
        <v>3</v>
      </c>
      <c r="J2039">
        <v>21</v>
      </c>
      <c r="K2039">
        <v>0</v>
      </c>
      <c r="L2039">
        <v>3</v>
      </c>
      <c r="M2039">
        <v>0</v>
      </c>
      <c r="N2039">
        <v>0</v>
      </c>
      <c r="O2039">
        <v>0</v>
      </c>
      <c r="P2039">
        <v>0</v>
      </c>
      <c r="Q2039">
        <v>0</v>
      </c>
    </row>
    <row r="2040" spans="1:17" x14ac:dyDescent="0.25">
      <c r="A2040" t="s">
        <v>23063</v>
      </c>
      <c r="B2040" t="s">
        <v>72</v>
      </c>
      <c r="C2040" t="s">
        <v>96</v>
      </c>
      <c r="D2040" t="s">
        <v>526</v>
      </c>
      <c r="E2040" t="s">
        <v>21471</v>
      </c>
      <c r="F2040" t="s">
        <v>398</v>
      </c>
      <c r="G2040">
        <v>0</v>
      </c>
      <c r="H2040">
        <v>27</v>
      </c>
      <c r="I2040">
        <v>3</v>
      </c>
      <c r="J2040">
        <v>21</v>
      </c>
      <c r="K2040">
        <v>0</v>
      </c>
      <c r="L2040">
        <v>3</v>
      </c>
      <c r="M2040">
        <v>0</v>
      </c>
      <c r="N2040">
        <v>0</v>
      </c>
      <c r="O2040">
        <v>0</v>
      </c>
      <c r="P2040">
        <v>0</v>
      </c>
      <c r="Q2040">
        <v>0</v>
      </c>
    </row>
    <row r="2041" spans="1:17" x14ac:dyDescent="0.25">
      <c r="A2041" t="s">
        <v>23064</v>
      </c>
      <c r="B2041" t="s">
        <v>72</v>
      </c>
      <c r="C2041" t="s">
        <v>96</v>
      </c>
      <c r="D2041" t="s">
        <v>526</v>
      </c>
      <c r="E2041" t="s">
        <v>21471</v>
      </c>
      <c r="F2041" t="s">
        <v>4242</v>
      </c>
      <c r="G2041">
        <v>0</v>
      </c>
      <c r="H2041">
        <v>0</v>
      </c>
      <c r="I2041">
        <v>0</v>
      </c>
      <c r="J2041">
        <v>0</v>
      </c>
      <c r="K2041">
        <v>0</v>
      </c>
      <c r="L2041">
        <v>0</v>
      </c>
      <c r="M2041">
        <v>27</v>
      </c>
      <c r="N2041">
        <v>0</v>
      </c>
      <c r="O2041">
        <v>0</v>
      </c>
      <c r="P2041">
        <v>0</v>
      </c>
      <c r="Q2041">
        <v>0</v>
      </c>
    </row>
    <row r="2042" spans="1:17" x14ac:dyDescent="0.25">
      <c r="A2042" t="s">
        <v>16419</v>
      </c>
      <c r="B2042" t="s">
        <v>72</v>
      </c>
      <c r="C2042" t="s">
        <v>157</v>
      </c>
      <c r="D2042" t="s">
        <v>526</v>
      </c>
      <c r="E2042" t="s">
        <v>563</v>
      </c>
      <c r="F2042" t="s">
        <v>397</v>
      </c>
      <c r="G2042">
        <v>0</v>
      </c>
      <c r="H2042">
        <v>11</v>
      </c>
      <c r="I2042">
        <v>0</v>
      </c>
      <c r="J2042">
        <v>10</v>
      </c>
      <c r="K2042">
        <v>0</v>
      </c>
      <c r="L2042">
        <v>1</v>
      </c>
      <c r="M2042">
        <v>0</v>
      </c>
      <c r="N2042">
        <v>0</v>
      </c>
      <c r="O2042">
        <v>0</v>
      </c>
      <c r="P2042">
        <v>0</v>
      </c>
      <c r="Q2042">
        <v>0</v>
      </c>
    </row>
    <row r="2043" spans="1:17" x14ac:dyDescent="0.25">
      <c r="A2043" t="s">
        <v>16420</v>
      </c>
      <c r="B2043" t="s">
        <v>72</v>
      </c>
      <c r="C2043" t="s">
        <v>157</v>
      </c>
      <c r="D2043" t="s">
        <v>526</v>
      </c>
      <c r="E2043" t="s">
        <v>563</v>
      </c>
      <c r="F2043" t="s">
        <v>398</v>
      </c>
      <c r="G2043">
        <v>0</v>
      </c>
      <c r="H2043">
        <v>11</v>
      </c>
      <c r="I2043">
        <v>0</v>
      </c>
      <c r="J2043">
        <v>10</v>
      </c>
      <c r="K2043">
        <v>0</v>
      </c>
      <c r="L2043">
        <v>1</v>
      </c>
      <c r="M2043">
        <v>0</v>
      </c>
      <c r="N2043">
        <v>0</v>
      </c>
      <c r="O2043">
        <v>0</v>
      </c>
      <c r="P2043">
        <v>0</v>
      </c>
      <c r="Q2043">
        <v>0</v>
      </c>
    </row>
    <row r="2044" spans="1:17" x14ac:dyDescent="0.25">
      <c r="A2044" t="s">
        <v>16421</v>
      </c>
      <c r="B2044" t="s">
        <v>72</v>
      </c>
      <c r="C2044" t="s">
        <v>157</v>
      </c>
      <c r="D2044" t="s">
        <v>526</v>
      </c>
      <c r="E2044" t="s">
        <v>563</v>
      </c>
      <c r="F2044" t="s">
        <v>4242</v>
      </c>
      <c r="G2044">
        <v>0</v>
      </c>
      <c r="H2044">
        <v>0</v>
      </c>
      <c r="I2044">
        <v>0</v>
      </c>
      <c r="J2044">
        <v>0</v>
      </c>
      <c r="K2044">
        <v>0</v>
      </c>
      <c r="L2044">
        <v>0</v>
      </c>
      <c r="M2044">
        <v>11</v>
      </c>
      <c r="N2044">
        <v>0</v>
      </c>
      <c r="O2044">
        <v>0</v>
      </c>
      <c r="P2044">
        <v>0</v>
      </c>
      <c r="Q2044">
        <v>0</v>
      </c>
    </row>
    <row r="2045" spans="1:17" x14ac:dyDescent="0.25">
      <c r="A2045" t="s">
        <v>16422</v>
      </c>
      <c r="B2045" t="s">
        <v>72</v>
      </c>
      <c r="C2045" t="s">
        <v>157</v>
      </c>
      <c r="D2045" t="s">
        <v>526</v>
      </c>
      <c r="E2045" t="s">
        <v>563</v>
      </c>
      <c r="F2045" t="s">
        <v>399</v>
      </c>
      <c r="G2045">
        <v>0</v>
      </c>
      <c r="H2045">
        <v>11</v>
      </c>
      <c r="I2045">
        <v>0</v>
      </c>
      <c r="J2045">
        <v>10</v>
      </c>
      <c r="K2045">
        <v>0</v>
      </c>
      <c r="L2045">
        <v>1</v>
      </c>
      <c r="M2045">
        <v>0</v>
      </c>
      <c r="N2045">
        <v>0</v>
      </c>
      <c r="O2045">
        <v>0</v>
      </c>
      <c r="P2045">
        <v>0</v>
      </c>
      <c r="Q2045">
        <v>0</v>
      </c>
    </row>
    <row r="2046" spans="1:17" x14ac:dyDescent="0.25">
      <c r="A2046" t="s">
        <v>15495</v>
      </c>
      <c r="B2046" t="s">
        <v>72</v>
      </c>
      <c r="C2046" t="s">
        <v>157</v>
      </c>
      <c r="D2046" t="s">
        <v>526</v>
      </c>
      <c r="E2046" t="s">
        <v>563</v>
      </c>
      <c r="F2046" t="s">
        <v>4245</v>
      </c>
      <c r="G2046">
        <v>0</v>
      </c>
      <c r="H2046">
        <v>0</v>
      </c>
      <c r="I2046">
        <v>0</v>
      </c>
      <c r="J2046">
        <v>0</v>
      </c>
      <c r="K2046">
        <v>0</v>
      </c>
      <c r="L2046">
        <v>0</v>
      </c>
      <c r="M2046">
        <v>11</v>
      </c>
      <c r="N2046">
        <v>0</v>
      </c>
      <c r="O2046">
        <v>0</v>
      </c>
      <c r="P2046">
        <v>0</v>
      </c>
      <c r="Q2046">
        <v>0</v>
      </c>
    </row>
    <row r="2047" spans="1:17" x14ac:dyDescent="0.25">
      <c r="A2047" t="s">
        <v>15496</v>
      </c>
      <c r="B2047" t="s">
        <v>72</v>
      </c>
      <c r="C2047" t="s">
        <v>157</v>
      </c>
      <c r="D2047" t="s">
        <v>526</v>
      </c>
      <c r="E2047" t="s">
        <v>563</v>
      </c>
      <c r="F2047" t="s">
        <v>394</v>
      </c>
      <c r="G2047">
        <v>0</v>
      </c>
      <c r="H2047">
        <v>0</v>
      </c>
      <c r="I2047">
        <v>0</v>
      </c>
      <c r="J2047">
        <v>0</v>
      </c>
      <c r="K2047">
        <v>0</v>
      </c>
      <c r="L2047">
        <v>0</v>
      </c>
      <c r="M2047">
        <v>0</v>
      </c>
      <c r="N2047">
        <v>6</v>
      </c>
      <c r="O2047">
        <v>6</v>
      </c>
      <c r="P2047">
        <v>0</v>
      </c>
      <c r="Q2047">
        <v>0</v>
      </c>
    </row>
    <row r="2048" spans="1:17" x14ac:dyDescent="0.25">
      <c r="A2048" t="s">
        <v>15497</v>
      </c>
      <c r="B2048" t="s">
        <v>72</v>
      </c>
      <c r="C2048" t="s">
        <v>157</v>
      </c>
      <c r="D2048" t="s">
        <v>526</v>
      </c>
      <c r="E2048" t="s">
        <v>563</v>
      </c>
      <c r="F2048" t="s">
        <v>395</v>
      </c>
      <c r="G2048">
        <v>0</v>
      </c>
      <c r="H2048">
        <v>0</v>
      </c>
      <c r="I2048">
        <v>0</v>
      </c>
      <c r="J2048">
        <v>0</v>
      </c>
      <c r="K2048">
        <v>0</v>
      </c>
      <c r="L2048">
        <v>0</v>
      </c>
      <c r="M2048">
        <v>0</v>
      </c>
      <c r="N2048">
        <v>5</v>
      </c>
      <c r="O2048">
        <v>5</v>
      </c>
      <c r="P2048">
        <v>0</v>
      </c>
      <c r="Q2048">
        <v>0</v>
      </c>
    </row>
    <row r="2049" spans="1:17" x14ac:dyDescent="0.25">
      <c r="A2049" t="s">
        <v>15498</v>
      </c>
      <c r="B2049" t="s">
        <v>72</v>
      </c>
      <c r="C2049" t="s">
        <v>157</v>
      </c>
      <c r="D2049" t="s">
        <v>526</v>
      </c>
      <c r="E2049" t="s">
        <v>563</v>
      </c>
      <c r="F2049" t="s">
        <v>525</v>
      </c>
      <c r="G2049">
        <v>11</v>
      </c>
      <c r="H2049">
        <v>0</v>
      </c>
      <c r="I2049">
        <v>0</v>
      </c>
      <c r="J2049">
        <v>0</v>
      </c>
      <c r="K2049">
        <v>0</v>
      </c>
      <c r="L2049">
        <v>0</v>
      </c>
      <c r="M2049">
        <v>0</v>
      </c>
      <c r="N2049">
        <v>0</v>
      </c>
      <c r="O2049">
        <v>0</v>
      </c>
      <c r="P2049">
        <v>0</v>
      </c>
      <c r="Q2049">
        <v>0</v>
      </c>
    </row>
    <row r="2050" spans="1:17" x14ac:dyDescent="0.25">
      <c r="A2050" t="s">
        <v>23065</v>
      </c>
      <c r="B2050" t="s">
        <v>72</v>
      </c>
      <c r="C2050" t="s">
        <v>157</v>
      </c>
      <c r="D2050" t="s">
        <v>526</v>
      </c>
      <c r="E2050" t="s">
        <v>21471</v>
      </c>
      <c r="F2050" t="s">
        <v>396</v>
      </c>
      <c r="G2050">
        <v>0</v>
      </c>
      <c r="H2050">
        <v>19</v>
      </c>
      <c r="I2050">
        <v>4</v>
      </c>
      <c r="J2050">
        <v>11</v>
      </c>
      <c r="K2050">
        <v>2</v>
      </c>
      <c r="L2050">
        <v>2</v>
      </c>
      <c r="M2050">
        <v>0</v>
      </c>
      <c r="N2050">
        <v>0</v>
      </c>
      <c r="O2050">
        <v>0</v>
      </c>
      <c r="P2050">
        <v>0</v>
      </c>
      <c r="Q2050">
        <v>0</v>
      </c>
    </row>
    <row r="2051" spans="1:17" x14ac:dyDescent="0.25">
      <c r="A2051" t="s">
        <v>23066</v>
      </c>
      <c r="B2051" t="s">
        <v>72</v>
      </c>
      <c r="C2051" t="s">
        <v>157</v>
      </c>
      <c r="D2051" t="s">
        <v>526</v>
      </c>
      <c r="E2051" t="s">
        <v>21471</v>
      </c>
      <c r="F2051" t="s">
        <v>4236</v>
      </c>
      <c r="G2051">
        <v>0</v>
      </c>
      <c r="H2051">
        <v>19</v>
      </c>
      <c r="I2051">
        <v>4</v>
      </c>
      <c r="J2051">
        <v>11</v>
      </c>
      <c r="K2051">
        <v>2</v>
      </c>
      <c r="L2051">
        <v>2</v>
      </c>
      <c r="M2051">
        <v>0</v>
      </c>
      <c r="N2051">
        <v>0</v>
      </c>
      <c r="O2051">
        <v>0</v>
      </c>
      <c r="P2051">
        <v>0</v>
      </c>
      <c r="Q2051">
        <v>0</v>
      </c>
    </row>
    <row r="2052" spans="1:17" x14ac:dyDescent="0.25">
      <c r="A2052" t="s">
        <v>23067</v>
      </c>
      <c r="B2052" t="s">
        <v>72</v>
      </c>
      <c r="C2052" t="s">
        <v>157</v>
      </c>
      <c r="D2052" t="s">
        <v>526</v>
      </c>
      <c r="E2052" t="s">
        <v>21471</v>
      </c>
      <c r="F2052" t="s">
        <v>4238</v>
      </c>
      <c r="G2052">
        <v>0</v>
      </c>
      <c r="H2052">
        <v>0</v>
      </c>
      <c r="I2052">
        <v>0</v>
      </c>
      <c r="J2052">
        <v>0</v>
      </c>
      <c r="K2052">
        <v>0</v>
      </c>
      <c r="L2052">
        <v>0</v>
      </c>
      <c r="M2052">
        <v>19</v>
      </c>
      <c r="N2052">
        <v>0</v>
      </c>
      <c r="O2052">
        <v>0</v>
      </c>
      <c r="P2052">
        <v>0</v>
      </c>
      <c r="Q2052">
        <v>0</v>
      </c>
    </row>
    <row r="2053" spans="1:17" x14ac:dyDescent="0.25">
      <c r="A2053" t="s">
        <v>23068</v>
      </c>
      <c r="B2053" t="s">
        <v>72</v>
      </c>
      <c r="C2053" t="s">
        <v>157</v>
      </c>
      <c r="D2053" t="s">
        <v>526</v>
      </c>
      <c r="E2053" t="s">
        <v>21471</v>
      </c>
      <c r="F2053" t="s">
        <v>397</v>
      </c>
      <c r="G2053">
        <v>0</v>
      </c>
      <c r="H2053">
        <v>19</v>
      </c>
      <c r="I2053">
        <v>4</v>
      </c>
      <c r="J2053">
        <v>11</v>
      </c>
      <c r="K2053">
        <v>2</v>
      </c>
      <c r="L2053">
        <v>2</v>
      </c>
      <c r="M2053">
        <v>0</v>
      </c>
      <c r="N2053">
        <v>0</v>
      </c>
      <c r="O2053">
        <v>0</v>
      </c>
      <c r="P2053">
        <v>0</v>
      </c>
      <c r="Q2053">
        <v>0</v>
      </c>
    </row>
    <row r="2054" spans="1:17" x14ac:dyDescent="0.25">
      <c r="A2054" t="s">
        <v>23069</v>
      </c>
      <c r="B2054" t="s">
        <v>72</v>
      </c>
      <c r="C2054" t="s">
        <v>157</v>
      </c>
      <c r="D2054" t="s">
        <v>526</v>
      </c>
      <c r="E2054" t="s">
        <v>21471</v>
      </c>
      <c r="F2054" t="s">
        <v>398</v>
      </c>
      <c r="G2054">
        <v>0</v>
      </c>
      <c r="H2054">
        <v>19</v>
      </c>
      <c r="I2054">
        <v>4</v>
      </c>
      <c r="J2054">
        <v>11</v>
      </c>
      <c r="K2054">
        <v>2</v>
      </c>
      <c r="L2054">
        <v>2</v>
      </c>
      <c r="M2054">
        <v>0</v>
      </c>
      <c r="N2054">
        <v>0</v>
      </c>
      <c r="O2054">
        <v>0</v>
      </c>
      <c r="P2054">
        <v>0</v>
      </c>
      <c r="Q2054">
        <v>0</v>
      </c>
    </row>
    <row r="2055" spans="1:17" x14ac:dyDescent="0.25">
      <c r="A2055" t="s">
        <v>23070</v>
      </c>
      <c r="B2055" t="s">
        <v>72</v>
      </c>
      <c r="C2055" t="s">
        <v>157</v>
      </c>
      <c r="D2055" t="s">
        <v>526</v>
      </c>
      <c r="E2055" t="s">
        <v>21471</v>
      </c>
      <c r="F2055" t="s">
        <v>4242</v>
      </c>
      <c r="G2055">
        <v>0</v>
      </c>
      <c r="H2055">
        <v>0</v>
      </c>
      <c r="I2055">
        <v>0</v>
      </c>
      <c r="J2055">
        <v>0</v>
      </c>
      <c r="K2055">
        <v>0</v>
      </c>
      <c r="L2055">
        <v>0</v>
      </c>
      <c r="M2055">
        <v>19</v>
      </c>
      <c r="N2055">
        <v>0</v>
      </c>
      <c r="O2055">
        <v>0</v>
      </c>
      <c r="P2055">
        <v>0</v>
      </c>
      <c r="Q2055">
        <v>0</v>
      </c>
    </row>
    <row r="2056" spans="1:17" x14ac:dyDescent="0.25">
      <c r="A2056" t="s">
        <v>23071</v>
      </c>
      <c r="B2056" t="s">
        <v>72</v>
      </c>
      <c r="C2056" t="s">
        <v>157</v>
      </c>
      <c r="D2056" t="s">
        <v>526</v>
      </c>
      <c r="E2056" t="s">
        <v>21471</v>
      </c>
      <c r="F2056" t="s">
        <v>399</v>
      </c>
      <c r="G2056">
        <v>0</v>
      </c>
      <c r="H2056">
        <v>19</v>
      </c>
      <c r="I2056">
        <v>4</v>
      </c>
      <c r="J2056">
        <v>11</v>
      </c>
      <c r="K2056">
        <v>2</v>
      </c>
      <c r="L2056">
        <v>2</v>
      </c>
      <c r="M2056">
        <v>0</v>
      </c>
      <c r="N2056">
        <v>0</v>
      </c>
      <c r="O2056">
        <v>0</v>
      </c>
      <c r="P2056">
        <v>0</v>
      </c>
      <c r="Q2056">
        <v>0</v>
      </c>
    </row>
    <row r="2057" spans="1:17" x14ac:dyDescent="0.25">
      <c r="A2057" t="s">
        <v>23072</v>
      </c>
      <c r="B2057" t="s">
        <v>72</v>
      </c>
      <c r="C2057" t="s">
        <v>157</v>
      </c>
      <c r="D2057" t="s">
        <v>526</v>
      </c>
      <c r="E2057" t="s">
        <v>21471</v>
      </c>
      <c r="F2057" t="s">
        <v>4245</v>
      </c>
      <c r="G2057">
        <v>0</v>
      </c>
      <c r="H2057">
        <v>0</v>
      </c>
      <c r="I2057">
        <v>0</v>
      </c>
      <c r="J2057">
        <v>0</v>
      </c>
      <c r="K2057">
        <v>0</v>
      </c>
      <c r="L2057">
        <v>0</v>
      </c>
      <c r="M2057">
        <v>19</v>
      </c>
      <c r="N2057">
        <v>0</v>
      </c>
      <c r="O2057">
        <v>0</v>
      </c>
      <c r="P2057">
        <v>0</v>
      </c>
      <c r="Q2057">
        <v>0</v>
      </c>
    </row>
    <row r="2058" spans="1:17" x14ac:dyDescent="0.25">
      <c r="A2058" t="s">
        <v>23073</v>
      </c>
      <c r="B2058" t="s">
        <v>72</v>
      </c>
      <c r="C2058" t="s">
        <v>157</v>
      </c>
      <c r="D2058" t="s">
        <v>526</v>
      </c>
      <c r="E2058" t="s">
        <v>21471</v>
      </c>
      <c r="F2058" t="s">
        <v>394</v>
      </c>
      <c r="G2058">
        <v>0</v>
      </c>
      <c r="H2058">
        <v>0</v>
      </c>
      <c r="I2058">
        <v>0</v>
      </c>
      <c r="J2058">
        <v>0</v>
      </c>
      <c r="K2058">
        <v>0</v>
      </c>
      <c r="L2058">
        <v>0</v>
      </c>
      <c r="M2058">
        <v>0</v>
      </c>
      <c r="N2058">
        <v>17</v>
      </c>
      <c r="O2058">
        <v>15</v>
      </c>
      <c r="P2058">
        <v>1</v>
      </c>
      <c r="Q2058">
        <v>1</v>
      </c>
    </row>
    <row r="2059" spans="1:17" x14ac:dyDescent="0.25">
      <c r="A2059" t="s">
        <v>23074</v>
      </c>
      <c r="B2059" t="s">
        <v>72</v>
      </c>
      <c r="C2059" t="s">
        <v>157</v>
      </c>
      <c r="D2059" t="s">
        <v>526</v>
      </c>
      <c r="E2059" t="s">
        <v>21471</v>
      </c>
      <c r="F2059" t="s">
        <v>395</v>
      </c>
      <c r="G2059">
        <v>0</v>
      </c>
      <c r="H2059">
        <v>0</v>
      </c>
      <c r="I2059">
        <v>0</v>
      </c>
      <c r="J2059">
        <v>0</v>
      </c>
      <c r="K2059">
        <v>0</v>
      </c>
      <c r="L2059">
        <v>0</v>
      </c>
      <c r="M2059">
        <v>0</v>
      </c>
      <c r="N2059">
        <v>16</v>
      </c>
      <c r="O2059">
        <v>14</v>
      </c>
      <c r="P2059">
        <v>1</v>
      </c>
      <c r="Q2059">
        <v>1</v>
      </c>
    </row>
    <row r="2060" spans="1:17" x14ac:dyDescent="0.25">
      <c r="A2060" t="s">
        <v>23075</v>
      </c>
      <c r="B2060" t="s">
        <v>72</v>
      </c>
      <c r="C2060" t="s">
        <v>157</v>
      </c>
      <c r="D2060" t="s">
        <v>526</v>
      </c>
      <c r="E2060" t="s">
        <v>21471</v>
      </c>
      <c r="F2060" t="s">
        <v>525</v>
      </c>
      <c r="G2060">
        <v>19</v>
      </c>
      <c r="H2060">
        <v>0</v>
      </c>
      <c r="I2060">
        <v>0</v>
      </c>
      <c r="J2060">
        <v>0</v>
      </c>
      <c r="K2060">
        <v>0</v>
      </c>
      <c r="L2060">
        <v>0</v>
      </c>
      <c r="M2060">
        <v>0</v>
      </c>
      <c r="N2060">
        <v>0</v>
      </c>
      <c r="O2060">
        <v>0</v>
      </c>
      <c r="P2060">
        <v>0</v>
      </c>
      <c r="Q2060">
        <v>0</v>
      </c>
    </row>
    <row r="2061" spans="1:17" x14ac:dyDescent="0.25">
      <c r="A2061" t="s">
        <v>15499</v>
      </c>
      <c r="B2061" t="s">
        <v>72</v>
      </c>
      <c r="C2061" t="s">
        <v>157</v>
      </c>
      <c r="D2061" t="s">
        <v>527</v>
      </c>
      <c r="E2061" t="s">
        <v>563</v>
      </c>
      <c r="F2061" t="s">
        <v>528</v>
      </c>
      <c r="G2061">
        <v>0</v>
      </c>
      <c r="H2061">
        <v>0</v>
      </c>
      <c r="I2061">
        <v>0</v>
      </c>
      <c r="J2061">
        <v>0</v>
      </c>
      <c r="K2061">
        <v>0</v>
      </c>
      <c r="L2061">
        <v>0</v>
      </c>
      <c r="M2061">
        <v>0</v>
      </c>
      <c r="N2061">
        <v>1</v>
      </c>
      <c r="O2061">
        <v>0</v>
      </c>
      <c r="P2061">
        <v>0</v>
      </c>
      <c r="Q2061">
        <v>1</v>
      </c>
    </row>
    <row r="2062" spans="1:17" x14ac:dyDescent="0.25">
      <c r="A2062" t="s">
        <v>15500</v>
      </c>
      <c r="B2062" t="s">
        <v>72</v>
      </c>
      <c r="C2062" t="s">
        <v>157</v>
      </c>
      <c r="D2062" t="s">
        <v>527</v>
      </c>
      <c r="E2062" t="s">
        <v>563</v>
      </c>
      <c r="F2062" t="s">
        <v>525</v>
      </c>
      <c r="G2062">
        <v>1</v>
      </c>
      <c r="H2062">
        <v>0</v>
      </c>
      <c r="I2062">
        <v>0</v>
      </c>
      <c r="J2062">
        <v>0</v>
      </c>
      <c r="K2062">
        <v>0</v>
      </c>
      <c r="L2062">
        <v>0</v>
      </c>
      <c r="M2062">
        <v>0</v>
      </c>
      <c r="N2062">
        <v>0</v>
      </c>
      <c r="O2062">
        <v>0</v>
      </c>
      <c r="P2062">
        <v>0</v>
      </c>
      <c r="Q2062">
        <v>0</v>
      </c>
    </row>
    <row r="2063" spans="1:17" x14ac:dyDescent="0.25">
      <c r="A2063" t="s">
        <v>15501</v>
      </c>
      <c r="B2063" t="s">
        <v>72</v>
      </c>
      <c r="C2063" t="s">
        <v>158</v>
      </c>
      <c r="D2063" t="s">
        <v>529</v>
      </c>
      <c r="E2063" t="s">
        <v>563</v>
      </c>
      <c r="F2063" t="s">
        <v>525</v>
      </c>
      <c r="G2063">
        <v>11</v>
      </c>
      <c r="H2063">
        <v>0</v>
      </c>
      <c r="I2063">
        <v>0</v>
      </c>
      <c r="J2063">
        <v>0</v>
      </c>
      <c r="K2063">
        <v>0</v>
      </c>
      <c r="L2063">
        <v>0</v>
      </c>
      <c r="M2063">
        <v>0</v>
      </c>
      <c r="N2063">
        <v>0</v>
      </c>
      <c r="O2063">
        <v>0</v>
      </c>
      <c r="P2063">
        <v>0</v>
      </c>
      <c r="Q2063">
        <v>0</v>
      </c>
    </row>
    <row r="2064" spans="1:17" x14ac:dyDescent="0.25">
      <c r="A2064" t="s">
        <v>23076</v>
      </c>
      <c r="B2064" t="s">
        <v>72</v>
      </c>
      <c r="C2064" t="s">
        <v>158</v>
      </c>
      <c r="D2064" t="s">
        <v>529</v>
      </c>
      <c r="E2064" t="s">
        <v>21471</v>
      </c>
      <c r="F2064" t="s">
        <v>525</v>
      </c>
      <c r="G2064">
        <v>13</v>
      </c>
      <c r="H2064">
        <v>0</v>
      </c>
      <c r="I2064">
        <v>0</v>
      </c>
      <c r="J2064">
        <v>0</v>
      </c>
      <c r="K2064">
        <v>0</v>
      </c>
      <c r="L2064">
        <v>0</v>
      </c>
      <c r="M2064">
        <v>0</v>
      </c>
      <c r="N2064">
        <v>0</v>
      </c>
      <c r="O2064">
        <v>0</v>
      </c>
      <c r="P2064">
        <v>0</v>
      </c>
      <c r="Q2064">
        <v>0</v>
      </c>
    </row>
    <row r="2065" spans="1:17" x14ac:dyDescent="0.25">
      <c r="A2065" t="s">
        <v>15502</v>
      </c>
      <c r="B2065" t="s">
        <v>72</v>
      </c>
      <c r="C2065" t="s">
        <v>158</v>
      </c>
      <c r="D2065" t="s">
        <v>526</v>
      </c>
      <c r="E2065" t="s">
        <v>563</v>
      </c>
      <c r="F2065" t="s">
        <v>396</v>
      </c>
      <c r="G2065">
        <v>0</v>
      </c>
      <c r="H2065">
        <v>22</v>
      </c>
      <c r="I2065">
        <v>2</v>
      </c>
      <c r="J2065">
        <v>19</v>
      </c>
      <c r="K2065">
        <v>1</v>
      </c>
      <c r="L2065">
        <v>0</v>
      </c>
      <c r="M2065">
        <v>0</v>
      </c>
      <c r="N2065">
        <v>0</v>
      </c>
      <c r="O2065">
        <v>0</v>
      </c>
      <c r="P2065">
        <v>0</v>
      </c>
      <c r="Q2065">
        <v>0</v>
      </c>
    </row>
    <row r="2066" spans="1:17" x14ac:dyDescent="0.25">
      <c r="A2066" t="s">
        <v>15503</v>
      </c>
      <c r="B2066" t="s">
        <v>72</v>
      </c>
      <c r="C2066" t="s">
        <v>158</v>
      </c>
      <c r="D2066" t="s">
        <v>526</v>
      </c>
      <c r="E2066" t="s">
        <v>563</v>
      </c>
      <c r="F2066" t="s">
        <v>4236</v>
      </c>
      <c r="G2066">
        <v>0</v>
      </c>
      <c r="H2066">
        <v>22</v>
      </c>
      <c r="I2066">
        <v>2</v>
      </c>
      <c r="J2066">
        <v>19</v>
      </c>
      <c r="K2066">
        <v>1</v>
      </c>
      <c r="L2066">
        <v>0</v>
      </c>
      <c r="M2066">
        <v>0</v>
      </c>
      <c r="N2066">
        <v>0</v>
      </c>
      <c r="O2066">
        <v>0</v>
      </c>
      <c r="P2066">
        <v>0</v>
      </c>
      <c r="Q2066">
        <v>0</v>
      </c>
    </row>
    <row r="2067" spans="1:17" x14ac:dyDescent="0.25">
      <c r="A2067" t="s">
        <v>15504</v>
      </c>
      <c r="B2067" t="s">
        <v>72</v>
      </c>
      <c r="C2067" t="s">
        <v>158</v>
      </c>
      <c r="D2067" t="s">
        <v>526</v>
      </c>
      <c r="E2067" t="s">
        <v>563</v>
      </c>
      <c r="F2067" t="s">
        <v>4238</v>
      </c>
      <c r="G2067">
        <v>0</v>
      </c>
      <c r="H2067">
        <v>0</v>
      </c>
      <c r="I2067">
        <v>0</v>
      </c>
      <c r="J2067">
        <v>0</v>
      </c>
      <c r="K2067">
        <v>0</v>
      </c>
      <c r="L2067">
        <v>0</v>
      </c>
      <c r="M2067">
        <v>22</v>
      </c>
      <c r="N2067">
        <v>0</v>
      </c>
      <c r="O2067">
        <v>0</v>
      </c>
      <c r="P2067">
        <v>0</v>
      </c>
      <c r="Q2067">
        <v>0</v>
      </c>
    </row>
    <row r="2068" spans="1:17" x14ac:dyDescent="0.25">
      <c r="A2068" t="s">
        <v>15505</v>
      </c>
      <c r="B2068" t="s">
        <v>72</v>
      </c>
      <c r="C2068" t="s">
        <v>158</v>
      </c>
      <c r="D2068" t="s">
        <v>526</v>
      </c>
      <c r="E2068" t="s">
        <v>563</v>
      </c>
      <c r="F2068" t="s">
        <v>397</v>
      </c>
      <c r="G2068">
        <v>0</v>
      </c>
      <c r="H2068">
        <v>22</v>
      </c>
      <c r="I2068">
        <v>2</v>
      </c>
      <c r="J2068">
        <v>19</v>
      </c>
      <c r="K2068">
        <v>1</v>
      </c>
      <c r="L2068">
        <v>0</v>
      </c>
      <c r="M2068">
        <v>0</v>
      </c>
      <c r="N2068">
        <v>0</v>
      </c>
      <c r="O2068">
        <v>0</v>
      </c>
      <c r="P2068">
        <v>0</v>
      </c>
      <c r="Q2068">
        <v>0</v>
      </c>
    </row>
    <row r="2069" spans="1:17" x14ac:dyDescent="0.25">
      <c r="A2069" t="s">
        <v>15506</v>
      </c>
      <c r="B2069" t="s">
        <v>72</v>
      </c>
      <c r="C2069" t="s">
        <v>158</v>
      </c>
      <c r="D2069" t="s">
        <v>526</v>
      </c>
      <c r="E2069" t="s">
        <v>563</v>
      </c>
      <c r="F2069" t="s">
        <v>398</v>
      </c>
      <c r="G2069">
        <v>0</v>
      </c>
      <c r="H2069">
        <v>22</v>
      </c>
      <c r="I2069">
        <v>2</v>
      </c>
      <c r="J2069">
        <v>19</v>
      </c>
      <c r="K2069">
        <v>1</v>
      </c>
      <c r="L2069">
        <v>0</v>
      </c>
      <c r="M2069">
        <v>0</v>
      </c>
      <c r="N2069">
        <v>0</v>
      </c>
      <c r="O2069">
        <v>0</v>
      </c>
      <c r="P2069">
        <v>0</v>
      </c>
      <c r="Q2069">
        <v>0</v>
      </c>
    </row>
    <row r="2070" spans="1:17" x14ac:dyDescent="0.25">
      <c r="A2070" t="s">
        <v>15507</v>
      </c>
      <c r="B2070" t="s">
        <v>72</v>
      </c>
      <c r="C2070" t="s">
        <v>158</v>
      </c>
      <c r="D2070" t="s">
        <v>526</v>
      </c>
      <c r="E2070" t="s">
        <v>563</v>
      </c>
      <c r="F2070" t="s">
        <v>4242</v>
      </c>
      <c r="G2070">
        <v>0</v>
      </c>
      <c r="H2070">
        <v>0</v>
      </c>
      <c r="I2070">
        <v>0</v>
      </c>
      <c r="J2070">
        <v>0</v>
      </c>
      <c r="K2070">
        <v>0</v>
      </c>
      <c r="L2070">
        <v>0</v>
      </c>
      <c r="M2070">
        <v>22</v>
      </c>
      <c r="N2070">
        <v>0</v>
      </c>
      <c r="O2070">
        <v>0</v>
      </c>
      <c r="P2070">
        <v>0</v>
      </c>
      <c r="Q2070">
        <v>0</v>
      </c>
    </row>
    <row r="2071" spans="1:17" x14ac:dyDescent="0.25">
      <c r="A2071" t="s">
        <v>15508</v>
      </c>
      <c r="B2071" t="s">
        <v>72</v>
      </c>
      <c r="C2071" t="s">
        <v>158</v>
      </c>
      <c r="D2071" t="s">
        <v>526</v>
      </c>
      <c r="E2071" t="s">
        <v>563</v>
      </c>
      <c r="F2071" t="s">
        <v>399</v>
      </c>
      <c r="G2071">
        <v>0</v>
      </c>
      <c r="H2071">
        <v>22</v>
      </c>
      <c r="I2071">
        <v>2</v>
      </c>
      <c r="J2071">
        <v>19</v>
      </c>
      <c r="K2071">
        <v>1</v>
      </c>
      <c r="L2071">
        <v>0</v>
      </c>
      <c r="M2071">
        <v>0</v>
      </c>
      <c r="N2071">
        <v>0</v>
      </c>
      <c r="O2071">
        <v>0</v>
      </c>
      <c r="P2071">
        <v>0</v>
      </c>
      <c r="Q2071">
        <v>0</v>
      </c>
    </row>
    <row r="2072" spans="1:17" x14ac:dyDescent="0.25">
      <c r="A2072" t="s">
        <v>15509</v>
      </c>
      <c r="B2072" t="s">
        <v>72</v>
      </c>
      <c r="C2072" t="s">
        <v>158</v>
      </c>
      <c r="D2072" t="s">
        <v>526</v>
      </c>
      <c r="E2072" t="s">
        <v>563</v>
      </c>
      <c r="F2072" t="s">
        <v>4245</v>
      </c>
      <c r="G2072">
        <v>0</v>
      </c>
      <c r="H2072">
        <v>0</v>
      </c>
      <c r="I2072">
        <v>0</v>
      </c>
      <c r="J2072">
        <v>0</v>
      </c>
      <c r="K2072">
        <v>0</v>
      </c>
      <c r="L2072">
        <v>0</v>
      </c>
      <c r="M2072">
        <v>22</v>
      </c>
      <c r="N2072">
        <v>0</v>
      </c>
      <c r="O2072">
        <v>0</v>
      </c>
      <c r="P2072">
        <v>0</v>
      </c>
      <c r="Q2072">
        <v>0</v>
      </c>
    </row>
    <row r="2073" spans="1:17" x14ac:dyDescent="0.25">
      <c r="A2073" t="s">
        <v>23077</v>
      </c>
      <c r="B2073" t="s">
        <v>72</v>
      </c>
      <c r="C2073" t="s">
        <v>218</v>
      </c>
      <c r="D2073" t="s">
        <v>526</v>
      </c>
      <c r="E2073" t="s">
        <v>21471</v>
      </c>
      <c r="F2073" t="s">
        <v>397</v>
      </c>
      <c r="G2073">
        <v>0</v>
      </c>
      <c r="H2073">
        <v>29</v>
      </c>
      <c r="I2073">
        <v>1</v>
      </c>
      <c r="J2073">
        <v>26</v>
      </c>
      <c r="K2073">
        <v>2</v>
      </c>
      <c r="L2073">
        <v>0</v>
      </c>
      <c r="M2073">
        <v>0</v>
      </c>
      <c r="N2073">
        <v>0</v>
      </c>
      <c r="O2073">
        <v>0</v>
      </c>
      <c r="P2073">
        <v>0</v>
      </c>
      <c r="Q2073">
        <v>0</v>
      </c>
    </row>
    <row r="2074" spans="1:17" x14ac:dyDescent="0.25">
      <c r="A2074" t="s">
        <v>23078</v>
      </c>
      <c r="B2074" t="s">
        <v>72</v>
      </c>
      <c r="C2074" t="s">
        <v>218</v>
      </c>
      <c r="D2074" t="s">
        <v>526</v>
      </c>
      <c r="E2074" t="s">
        <v>21471</v>
      </c>
      <c r="F2074" t="s">
        <v>398</v>
      </c>
      <c r="G2074">
        <v>0</v>
      </c>
      <c r="H2074">
        <v>29</v>
      </c>
      <c r="I2074">
        <v>1</v>
      </c>
      <c r="J2074">
        <v>26</v>
      </c>
      <c r="K2074">
        <v>2</v>
      </c>
      <c r="L2074">
        <v>0</v>
      </c>
      <c r="M2074">
        <v>0</v>
      </c>
      <c r="N2074">
        <v>0</v>
      </c>
      <c r="O2074">
        <v>0</v>
      </c>
      <c r="P2074">
        <v>0</v>
      </c>
      <c r="Q2074">
        <v>0</v>
      </c>
    </row>
    <row r="2075" spans="1:17" x14ac:dyDescent="0.25">
      <c r="A2075" t="s">
        <v>23079</v>
      </c>
      <c r="B2075" t="s">
        <v>72</v>
      </c>
      <c r="C2075" t="s">
        <v>218</v>
      </c>
      <c r="D2075" t="s">
        <v>526</v>
      </c>
      <c r="E2075" t="s">
        <v>21471</v>
      </c>
      <c r="F2075" t="s">
        <v>4242</v>
      </c>
      <c r="G2075">
        <v>0</v>
      </c>
      <c r="H2075">
        <v>0</v>
      </c>
      <c r="I2075">
        <v>0</v>
      </c>
      <c r="J2075">
        <v>0</v>
      </c>
      <c r="K2075">
        <v>0</v>
      </c>
      <c r="L2075">
        <v>0</v>
      </c>
      <c r="M2075">
        <v>29</v>
      </c>
      <c r="N2075">
        <v>0</v>
      </c>
      <c r="O2075">
        <v>0</v>
      </c>
      <c r="P2075">
        <v>0</v>
      </c>
      <c r="Q2075">
        <v>0</v>
      </c>
    </row>
    <row r="2076" spans="1:17" x14ac:dyDescent="0.25">
      <c r="A2076" t="s">
        <v>23080</v>
      </c>
      <c r="B2076" t="s">
        <v>72</v>
      </c>
      <c r="C2076" t="s">
        <v>218</v>
      </c>
      <c r="D2076" t="s">
        <v>526</v>
      </c>
      <c r="E2076" t="s">
        <v>21471</v>
      </c>
      <c r="F2076" t="s">
        <v>399</v>
      </c>
      <c r="G2076">
        <v>0</v>
      </c>
      <c r="H2076">
        <v>29</v>
      </c>
      <c r="I2076">
        <v>1</v>
      </c>
      <c r="J2076">
        <v>26</v>
      </c>
      <c r="K2076">
        <v>2</v>
      </c>
      <c r="L2076">
        <v>0</v>
      </c>
      <c r="M2076">
        <v>0</v>
      </c>
      <c r="N2076">
        <v>0</v>
      </c>
      <c r="O2076">
        <v>0</v>
      </c>
      <c r="P2076">
        <v>0</v>
      </c>
      <c r="Q2076">
        <v>0</v>
      </c>
    </row>
    <row r="2077" spans="1:17" x14ac:dyDescent="0.25">
      <c r="A2077" t="s">
        <v>23081</v>
      </c>
      <c r="B2077" t="s">
        <v>72</v>
      </c>
      <c r="C2077" t="s">
        <v>218</v>
      </c>
      <c r="D2077" t="s">
        <v>526</v>
      </c>
      <c r="E2077" t="s">
        <v>21471</v>
      </c>
      <c r="F2077" t="s">
        <v>4245</v>
      </c>
      <c r="G2077">
        <v>0</v>
      </c>
      <c r="H2077">
        <v>0</v>
      </c>
      <c r="I2077">
        <v>0</v>
      </c>
      <c r="J2077">
        <v>0</v>
      </c>
      <c r="K2077">
        <v>0</v>
      </c>
      <c r="L2077">
        <v>0</v>
      </c>
      <c r="M2077">
        <v>29</v>
      </c>
      <c r="N2077">
        <v>0</v>
      </c>
      <c r="O2077">
        <v>0</v>
      </c>
      <c r="P2077">
        <v>0</v>
      </c>
      <c r="Q2077">
        <v>0</v>
      </c>
    </row>
    <row r="2078" spans="1:17" x14ac:dyDescent="0.25">
      <c r="A2078" t="s">
        <v>23082</v>
      </c>
      <c r="B2078" t="s">
        <v>72</v>
      </c>
      <c r="C2078" t="s">
        <v>218</v>
      </c>
      <c r="D2078" t="s">
        <v>526</v>
      </c>
      <c r="E2078" t="s">
        <v>21471</v>
      </c>
      <c r="F2078" t="s">
        <v>394</v>
      </c>
      <c r="G2078">
        <v>0</v>
      </c>
      <c r="H2078">
        <v>0</v>
      </c>
      <c r="I2078">
        <v>0</v>
      </c>
      <c r="J2078">
        <v>0</v>
      </c>
      <c r="K2078">
        <v>0</v>
      </c>
      <c r="L2078">
        <v>0</v>
      </c>
      <c r="M2078">
        <v>0</v>
      </c>
      <c r="N2078">
        <v>26</v>
      </c>
      <c r="O2078">
        <v>26</v>
      </c>
      <c r="P2078">
        <v>0</v>
      </c>
      <c r="Q2078">
        <v>0</v>
      </c>
    </row>
    <row r="2079" spans="1:17" x14ac:dyDescent="0.25">
      <c r="A2079" t="s">
        <v>23083</v>
      </c>
      <c r="B2079" t="s">
        <v>72</v>
      </c>
      <c r="C2079" t="s">
        <v>218</v>
      </c>
      <c r="D2079" t="s">
        <v>526</v>
      </c>
      <c r="E2079" t="s">
        <v>21471</v>
      </c>
      <c r="F2079" t="s">
        <v>395</v>
      </c>
      <c r="G2079">
        <v>0</v>
      </c>
      <c r="H2079">
        <v>0</v>
      </c>
      <c r="I2079">
        <v>0</v>
      </c>
      <c r="J2079">
        <v>0</v>
      </c>
      <c r="K2079">
        <v>0</v>
      </c>
      <c r="L2079">
        <v>0</v>
      </c>
      <c r="M2079">
        <v>0</v>
      </c>
      <c r="N2079">
        <v>21</v>
      </c>
      <c r="O2079">
        <v>21</v>
      </c>
      <c r="P2079">
        <v>0</v>
      </c>
      <c r="Q2079">
        <v>0</v>
      </c>
    </row>
    <row r="2080" spans="1:17" x14ac:dyDescent="0.25">
      <c r="A2080" t="s">
        <v>23084</v>
      </c>
      <c r="B2080" t="s">
        <v>72</v>
      </c>
      <c r="C2080" t="s">
        <v>218</v>
      </c>
      <c r="D2080" t="s">
        <v>526</v>
      </c>
      <c r="E2080" t="s">
        <v>21471</v>
      </c>
      <c r="F2080" t="s">
        <v>525</v>
      </c>
      <c r="G2080">
        <v>29</v>
      </c>
      <c r="H2080">
        <v>0</v>
      </c>
      <c r="I2080">
        <v>0</v>
      </c>
      <c r="J2080">
        <v>0</v>
      </c>
      <c r="K2080">
        <v>0</v>
      </c>
      <c r="L2080">
        <v>0</v>
      </c>
      <c r="M2080">
        <v>0</v>
      </c>
      <c r="N2080">
        <v>0</v>
      </c>
      <c r="O2080">
        <v>0</v>
      </c>
      <c r="P2080">
        <v>0</v>
      </c>
      <c r="Q2080">
        <v>0</v>
      </c>
    </row>
    <row r="2081" spans="1:17" x14ac:dyDescent="0.25">
      <c r="A2081" t="s">
        <v>15513</v>
      </c>
      <c r="B2081" t="s">
        <v>72</v>
      </c>
      <c r="C2081" t="s">
        <v>218</v>
      </c>
      <c r="D2081" t="s">
        <v>527</v>
      </c>
      <c r="E2081" t="s">
        <v>563</v>
      </c>
      <c r="F2081" t="s">
        <v>528</v>
      </c>
      <c r="G2081">
        <v>0</v>
      </c>
      <c r="H2081">
        <v>0</v>
      </c>
      <c r="I2081">
        <v>0</v>
      </c>
      <c r="J2081">
        <v>0</v>
      </c>
      <c r="K2081">
        <v>0</v>
      </c>
      <c r="L2081">
        <v>0</v>
      </c>
      <c r="M2081">
        <v>0</v>
      </c>
      <c r="N2081">
        <v>2</v>
      </c>
      <c r="O2081">
        <v>2</v>
      </c>
      <c r="P2081">
        <v>0</v>
      </c>
      <c r="Q2081">
        <v>0</v>
      </c>
    </row>
    <row r="2082" spans="1:17" x14ac:dyDescent="0.25">
      <c r="A2082" t="s">
        <v>15514</v>
      </c>
      <c r="B2082" t="s">
        <v>72</v>
      </c>
      <c r="C2082" t="s">
        <v>218</v>
      </c>
      <c r="D2082" t="s">
        <v>527</v>
      </c>
      <c r="E2082" t="s">
        <v>563</v>
      </c>
      <c r="F2082" t="s">
        <v>525</v>
      </c>
      <c r="G2082">
        <v>2</v>
      </c>
      <c r="H2082">
        <v>0</v>
      </c>
      <c r="I2082">
        <v>0</v>
      </c>
      <c r="J2082">
        <v>0</v>
      </c>
      <c r="K2082">
        <v>0</v>
      </c>
      <c r="L2082">
        <v>0</v>
      </c>
      <c r="M2082">
        <v>0</v>
      </c>
      <c r="N2082">
        <v>0</v>
      </c>
      <c r="O2082">
        <v>0</v>
      </c>
      <c r="P2082">
        <v>0</v>
      </c>
      <c r="Q2082">
        <v>0</v>
      </c>
    </row>
    <row r="2083" spans="1:17" x14ac:dyDescent="0.25">
      <c r="A2083" t="s">
        <v>23085</v>
      </c>
      <c r="B2083" t="s">
        <v>72</v>
      </c>
      <c r="C2083" t="s">
        <v>218</v>
      </c>
      <c r="D2083" t="s">
        <v>527</v>
      </c>
      <c r="E2083" t="s">
        <v>21471</v>
      </c>
      <c r="F2083" t="s">
        <v>528</v>
      </c>
      <c r="G2083">
        <v>0</v>
      </c>
      <c r="H2083">
        <v>0</v>
      </c>
      <c r="I2083">
        <v>0</v>
      </c>
      <c r="J2083">
        <v>0</v>
      </c>
      <c r="K2083">
        <v>0</v>
      </c>
      <c r="L2083">
        <v>0</v>
      </c>
      <c r="M2083">
        <v>0</v>
      </c>
      <c r="N2083">
        <v>1</v>
      </c>
      <c r="O2083">
        <v>0</v>
      </c>
      <c r="P2083">
        <v>1</v>
      </c>
      <c r="Q2083">
        <v>0</v>
      </c>
    </row>
    <row r="2084" spans="1:17" x14ac:dyDescent="0.25">
      <c r="A2084" t="s">
        <v>23086</v>
      </c>
      <c r="B2084" t="s">
        <v>72</v>
      </c>
      <c r="C2084" t="s">
        <v>218</v>
      </c>
      <c r="D2084" t="s">
        <v>527</v>
      </c>
      <c r="E2084" t="s">
        <v>21471</v>
      </c>
      <c r="F2084" t="s">
        <v>525</v>
      </c>
      <c r="G2084">
        <v>1</v>
      </c>
      <c r="H2084">
        <v>0</v>
      </c>
      <c r="I2084">
        <v>0</v>
      </c>
      <c r="J2084">
        <v>0</v>
      </c>
      <c r="K2084">
        <v>0</v>
      </c>
      <c r="L2084">
        <v>0</v>
      </c>
      <c r="M2084">
        <v>0</v>
      </c>
      <c r="N2084">
        <v>0</v>
      </c>
      <c r="O2084">
        <v>0</v>
      </c>
      <c r="P2084">
        <v>0</v>
      </c>
      <c r="Q2084">
        <v>0</v>
      </c>
    </row>
    <row r="2085" spans="1:17" x14ac:dyDescent="0.25">
      <c r="A2085" t="s">
        <v>15515</v>
      </c>
      <c r="B2085" t="s">
        <v>72</v>
      </c>
      <c r="C2085" t="s">
        <v>218</v>
      </c>
      <c r="D2085" t="s">
        <v>12971</v>
      </c>
      <c r="E2085" t="s">
        <v>563</v>
      </c>
      <c r="F2085" t="s">
        <v>525</v>
      </c>
      <c r="G2085">
        <v>1</v>
      </c>
      <c r="H2085">
        <v>0</v>
      </c>
      <c r="I2085">
        <v>0</v>
      </c>
      <c r="J2085">
        <v>0</v>
      </c>
      <c r="K2085">
        <v>0</v>
      </c>
      <c r="L2085">
        <v>0</v>
      </c>
      <c r="M2085">
        <v>0</v>
      </c>
      <c r="N2085">
        <v>0</v>
      </c>
      <c r="O2085">
        <v>0</v>
      </c>
      <c r="P2085">
        <v>0</v>
      </c>
      <c r="Q2085">
        <v>0</v>
      </c>
    </row>
    <row r="2086" spans="1:17" x14ac:dyDescent="0.25">
      <c r="A2086" t="s">
        <v>23087</v>
      </c>
      <c r="B2086" t="s">
        <v>72</v>
      </c>
      <c r="C2086" t="s">
        <v>218</v>
      </c>
      <c r="D2086" t="s">
        <v>12971</v>
      </c>
      <c r="E2086" t="s">
        <v>21471</v>
      </c>
      <c r="F2086" t="s">
        <v>525</v>
      </c>
      <c r="G2086">
        <v>3</v>
      </c>
      <c r="H2086">
        <v>0</v>
      </c>
      <c r="I2086">
        <v>0</v>
      </c>
      <c r="J2086">
        <v>0</v>
      </c>
      <c r="K2086">
        <v>0</v>
      </c>
      <c r="L2086">
        <v>0</v>
      </c>
      <c r="M2086">
        <v>0</v>
      </c>
      <c r="N2086">
        <v>0</v>
      </c>
      <c r="O2086">
        <v>0</v>
      </c>
      <c r="P2086">
        <v>0</v>
      </c>
      <c r="Q2086">
        <v>0</v>
      </c>
    </row>
    <row r="2087" spans="1:17" x14ac:dyDescent="0.25">
      <c r="A2087" t="s">
        <v>15516</v>
      </c>
      <c r="B2087" t="s">
        <v>72</v>
      </c>
      <c r="C2087" t="s">
        <v>219</v>
      </c>
      <c r="D2087" t="s">
        <v>529</v>
      </c>
      <c r="E2087" t="s">
        <v>563</v>
      </c>
      <c r="F2087" t="s">
        <v>525</v>
      </c>
      <c r="G2087">
        <v>8</v>
      </c>
      <c r="H2087">
        <v>0</v>
      </c>
      <c r="I2087">
        <v>0</v>
      </c>
      <c r="J2087">
        <v>0</v>
      </c>
      <c r="K2087">
        <v>0</v>
      </c>
      <c r="L2087">
        <v>0</v>
      </c>
      <c r="M2087">
        <v>0</v>
      </c>
      <c r="N2087">
        <v>0</v>
      </c>
      <c r="O2087">
        <v>0</v>
      </c>
      <c r="P2087">
        <v>0</v>
      </c>
      <c r="Q2087">
        <v>0</v>
      </c>
    </row>
    <row r="2088" spans="1:17" x14ac:dyDescent="0.25">
      <c r="A2088" t="s">
        <v>23088</v>
      </c>
      <c r="B2088" t="s">
        <v>72</v>
      </c>
      <c r="C2088" t="s">
        <v>219</v>
      </c>
      <c r="D2088" t="s">
        <v>529</v>
      </c>
      <c r="E2088" t="s">
        <v>21471</v>
      </c>
      <c r="F2088" t="s">
        <v>525</v>
      </c>
      <c r="G2088">
        <v>4</v>
      </c>
      <c r="H2088">
        <v>0</v>
      </c>
      <c r="I2088">
        <v>0</v>
      </c>
      <c r="J2088">
        <v>0</v>
      </c>
      <c r="K2088">
        <v>0</v>
      </c>
      <c r="L2088">
        <v>0</v>
      </c>
      <c r="M2088">
        <v>0</v>
      </c>
      <c r="N2088">
        <v>0</v>
      </c>
      <c r="O2088">
        <v>0</v>
      </c>
      <c r="P2088">
        <v>0</v>
      </c>
      <c r="Q2088">
        <v>0</v>
      </c>
    </row>
    <row r="2089" spans="1:17" x14ac:dyDescent="0.25">
      <c r="A2089" t="s">
        <v>15517</v>
      </c>
      <c r="B2089" t="s">
        <v>72</v>
      </c>
      <c r="C2089" t="s">
        <v>219</v>
      </c>
      <c r="D2089" t="s">
        <v>526</v>
      </c>
      <c r="E2089" t="s">
        <v>563</v>
      </c>
      <c r="F2089" t="s">
        <v>396</v>
      </c>
      <c r="G2089">
        <v>0</v>
      </c>
      <c r="H2089">
        <v>15</v>
      </c>
      <c r="I2089">
        <v>3</v>
      </c>
      <c r="J2089">
        <v>10</v>
      </c>
      <c r="K2089">
        <v>1</v>
      </c>
      <c r="L2089">
        <v>1</v>
      </c>
      <c r="M2089">
        <v>0</v>
      </c>
      <c r="N2089">
        <v>0</v>
      </c>
      <c r="O2089">
        <v>0</v>
      </c>
      <c r="P2089">
        <v>0</v>
      </c>
      <c r="Q2089">
        <v>0</v>
      </c>
    </row>
    <row r="2090" spans="1:17" x14ac:dyDescent="0.25">
      <c r="A2090" t="s">
        <v>15518</v>
      </c>
      <c r="B2090" t="s">
        <v>72</v>
      </c>
      <c r="C2090" t="s">
        <v>219</v>
      </c>
      <c r="D2090" t="s">
        <v>526</v>
      </c>
      <c r="E2090" t="s">
        <v>563</v>
      </c>
      <c r="F2090" t="s">
        <v>4236</v>
      </c>
      <c r="G2090">
        <v>0</v>
      </c>
      <c r="H2090">
        <v>15</v>
      </c>
      <c r="I2090">
        <v>3</v>
      </c>
      <c r="J2090">
        <v>10</v>
      </c>
      <c r="K2090">
        <v>1</v>
      </c>
      <c r="L2090">
        <v>1</v>
      </c>
      <c r="M2090">
        <v>0</v>
      </c>
      <c r="N2090">
        <v>0</v>
      </c>
      <c r="O2090">
        <v>0</v>
      </c>
      <c r="P2090">
        <v>0</v>
      </c>
      <c r="Q2090">
        <v>0</v>
      </c>
    </row>
    <row r="2091" spans="1:17" x14ac:dyDescent="0.25">
      <c r="A2091" t="s">
        <v>15519</v>
      </c>
      <c r="B2091" t="s">
        <v>72</v>
      </c>
      <c r="C2091" t="s">
        <v>219</v>
      </c>
      <c r="D2091" t="s">
        <v>526</v>
      </c>
      <c r="E2091" t="s">
        <v>563</v>
      </c>
      <c r="F2091" t="s">
        <v>4238</v>
      </c>
      <c r="G2091">
        <v>0</v>
      </c>
      <c r="H2091">
        <v>0</v>
      </c>
      <c r="I2091">
        <v>0</v>
      </c>
      <c r="J2091">
        <v>0</v>
      </c>
      <c r="K2091">
        <v>0</v>
      </c>
      <c r="L2091">
        <v>0</v>
      </c>
      <c r="M2091">
        <v>15</v>
      </c>
      <c r="N2091">
        <v>0</v>
      </c>
      <c r="O2091">
        <v>0</v>
      </c>
      <c r="P2091">
        <v>0</v>
      </c>
      <c r="Q2091">
        <v>0</v>
      </c>
    </row>
    <row r="2092" spans="1:17" x14ac:dyDescent="0.25">
      <c r="A2092" t="s">
        <v>15520</v>
      </c>
      <c r="B2092" t="s">
        <v>72</v>
      </c>
      <c r="C2092" t="s">
        <v>219</v>
      </c>
      <c r="D2092" t="s">
        <v>526</v>
      </c>
      <c r="E2092" t="s">
        <v>563</v>
      </c>
      <c r="F2092" t="s">
        <v>397</v>
      </c>
      <c r="G2092">
        <v>0</v>
      </c>
      <c r="H2092">
        <v>15</v>
      </c>
      <c r="I2092">
        <v>3</v>
      </c>
      <c r="J2092">
        <v>10</v>
      </c>
      <c r="K2092">
        <v>1</v>
      </c>
      <c r="L2092">
        <v>1</v>
      </c>
      <c r="M2092">
        <v>0</v>
      </c>
      <c r="N2092">
        <v>0</v>
      </c>
      <c r="O2092">
        <v>0</v>
      </c>
      <c r="P2092">
        <v>0</v>
      </c>
      <c r="Q2092">
        <v>0</v>
      </c>
    </row>
    <row r="2093" spans="1:17" x14ac:dyDescent="0.25">
      <c r="A2093" t="s">
        <v>15521</v>
      </c>
      <c r="B2093" t="s">
        <v>72</v>
      </c>
      <c r="C2093" t="s">
        <v>219</v>
      </c>
      <c r="D2093" t="s">
        <v>526</v>
      </c>
      <c r="E2093" t="s">
        <v>563</v>
      </c>
      <c r="F2093" t="s">
        <v>398</v>
      </c>
      <c r="G2093">
        <v>0</v>
      </c>
      <c r="H2093">
        <v>15</v>
      </c>
      <c r="I2093">
        <v>3</v>
      </c>
      <c r="J2093">
        <v>10</v>
      </c>
      <c r="K2093">
        <v>1</v>
      </c>
      <c r="L2093">
        <v>1</v>
      </c>
      <c r="M2093">
        <v>0</v>
      </c>
      <c r="N2093">
        <v>0</v>
      </c>
      <c r="O2093">
        <v>0</v>
      </c>
      <c r="P2093">
        <v>0</v>
      </c>
      <c r="Q2093">
        <v>0</v>
      </c>
    </row>
    <row r="2094" spans="1:17" x14ac:dyDescent="0.25">
      <c r="A2094" t="s">
        <v>15522</v>
      </c>
      <c r="B2094" t="s">
        <v>72</v>
      </c>
      <c r="C2094" t="s">
        <v>219</v>
      </c>
      <c r="D2094" t="s">
        <v>526</v>
      </c>
      <c r="E2094" t="s">
        <v>563</v>
      </c>
      <c r="F2094" t="s">
        <v>4242</v>
      </c>
      <c r="G2094">
        <v>0</v>
      </c>
      <c r="H2094">
        <v>0</v>
      </c>
      <c r="I2094">
        <v>0</v>
      </c>
      <c r="J2094">
        <v>0</v>
      </c>
      <c r="K2094">
        <v>0</v>
      </c>
      <c r="L2094">
        <v>0</v>
      </c>
      <c r="M2094">
        <v>15</v>
      </c>
      <c r="N2094">
        <v>0</v>
      </c>
      <c r="O2094">
        <v>0</v>
      </c>
      <c r="P2094">
        <v>0</v>
      </c>
      <c r="Q2094">
        <v>0</v>
      </c>
    </row>
    <row r="2095" spans="1:17" x14ac:dyDescent="0.25">
      <c r="A2095" t="s">
        <v>15523</v>
      </c>
      <c r="B2095" t="s">
        <v>72</v>
      </c>
      <c r="C2095" t="s">
        <v>219</v>
      </c>
      <c r="D2095" t="s">
        <v>526</v>
      </c>
      <c r="E2095" t="s">
        <v>563</v>
      </c>
      <c r="F2095" t="s">
        <v>399</v>
      </c>
      <c r="G2095">
        <v>0</v>
      </c>
      <c r="H2095">
        <v>15</v>
      </c>
      <c r="I2095">
        <v>3</v>
      </c>
      <c r="J2095">
        <v>10</v>
      </c>
      <c r="K2095">
        <v>1</v>
      </c>
      <c r="L2095">
        <v>1</v>
      </c>
      <c r="M2095">
        <v>0</v>
      </c>
      <c r="N2095">
        <v>0</v>
      </c>
      <c r="O2095">
        <v>0</v>
      </c>
      <c r="P2095">
        <v>0</v>
      </c>
      <c r="Q2095">
        <v>0</v>
      </c>
    </row>
    <row r="2096" spans="1:17" x14ac:dyDescent="0.25">
      <c r="A2096" t="s">
        <v>15524</v>
      </c>
      <c r="B2096" t="s">
        <v>72</v>
      </c>
      <c r="C2096" t="s">
        <v>219</v>
      </c>
      <c r="D2096" t="s">
        <v>526</v>
      </c>
      <c r="E2096" t="s">
        <v>563</v>
      </c>
      <c r="F2096" t="s">
        <v>4245</v>
      </c>
      <c r="G2096">
        <v>0</v>
      </c>
      <c r="H2096">
        <v>0</v>
      </c>
      <c r="I2096">
        <v>0</v>
      </c>
      <c r="J2096">
        <v>0</v>
      </c>
      <c r="K2096">
        <v>0</v>
      </c>
      <c r="L2096">
        <v>0</v>
      </c>
      <c r="M2096">
        <v>15</v>
      </c>
      <c r="N2096">
        <v>0</v>
      </c>
      <c r="O2096">
        <v>0</v>
      </c>
      <c r="P2096">
        <v>0</v>
      </c>
      <c r="Q2096">
        <v>0</v>
      </c>
    </row>
    <row r="2097" spans="1:17" x14ac:dyDescent="0.25">
      <c r="A2097" t="s">
        <v>22679</v>
      </c>
      <c r="B2097" t="s">
        <v>73</v>
      </c>
      <c r="C2097" t="s">
        <v>224</v>
      </c>
      <c r="D2097" t="s">
        <v>526</v>
      </c>
      <c r="E2097" t="s">
        <v>21471</v>
      </c>
      <c r="F2097" t="s">
        <v>398</v>
      </c>
      <c r="G2097">
        <v>0</v>
      </c>
      <c r="H2097">
        <v>58</v>
      </c>
      <c r="I2097">
        <v>4</v>
      </c>
      <c r="J2097">
        <v>52</v>
      </c>
      <c r="K2097">
        <v>2</v>
      </c>
      <c r="L2097">
        <v>0</v>
      </c>
      <c r="M2097">
        <v>0</v>
      </c>
      <c r="N2097">
        <v>0</v>
      </c>
      <c r="O2097">
        <v>0</v>
      </c>
      <c r="P2097">
        <v>0</v>
      </c>
      <c r="Q2097">
        <v>0</v>
      </c>
    </row>
    <row r="2098" spans="1:17" x14ac:dyDescent="0.25">
      <c r="A2098" t="s">
        <v>22680</v>
      </c>
      <c r="B2098" t="s">
        <v>73</v>
      </c>
      <c r="C2098" t="s">
        <v>224</v>
      </c>
      <c r="D2098" t="s">
        <v>526</v>
      </c>
      <c r="E2098" t="s">
        <v>21471</v>
      </c>
      <c r="F2098" t="s">
        <v>4242</v>
      </c>
      <c r="G2098">
        <v>0</v>
      </c>
      <c r="H2098">
        <v>0</v>
      </c>
      <c r="I2098">
        <v>0</v>
      </c>
      <c r="J2098">
        <v>0</v>
      </c>
      <c r="K2098">
        <v>0</v>
      </c>
      <c r="L2098">
        <v>0</v>
      </c>
      <c r="M2098">
        <v>58</v>
      </c>
      <c r="N2098">
        <v>0</v>
      </c>
      <c r="O2098">
        <v>0</v>
      </c>
      <c r="P2098">
        <v>0</v>
      </c>
      <c r="Q2098">
        <v>0</v>
      </c>
    </row>
    <row r="2099" spans="1:17" x14ac:dyDescent="0.25">
      <c r="A2099" t="s">
        <v>22681</v>
      </c>
      <c r="B2099" t="s">
        <v>73</v>
      </c>
      <c r="C2099" t="s">
        <v>224</v>
      </c>
      <c r="D2099" t="s">
        <v>526</v>
      </c>
      <c r="E2099" t="s">
        <v>21471</v>
      </c>
      <c r="F2099" t="s">
        <v>399</v>
      </c>
      <c r="G2099">
        <v>0</v>
      </c>
      <c r="H2099">
        <v>58</v>
      </c>
      <c r="I2099">
        <v>4</v>
      </c>
      <c r="J2099">
        <v>53</v>
      </c>
      <c r="K2099">
        <v>1</v>
      </c>
      <c r="L2099">
        <v>0</v>
      </c>
      <c r="M2099">
        <v>0</v>
      </c>
      <c r="N2099">
        <v>0</v>
      </c>
      <c r="O2099">
        <v>0</v>
      </c>
      <c r="P2099">
        <v>0</v>
      </c>
      <c r="Q2099">
        <v>0</v>
      </c>
    </row>
    <row r="2100" spans="1:17" x14ac:dyDescent="0.25">
      <c r="A2100" t="s">
        <v>22682</v>
      </c>
      <c r="B2100" t="s">
        <v>72</v>
      </c>
      <c r="C2100" t="s">
        <v>93</v>
      </c>
      <c r="D2100" t="s">
        <v>526</v>
      </c>
      <c r="E2100" t="s">
        <v>21471</v>
      </c>
      <c r="F2100" t="s">
        <v>397</v>
      </c>
      <c r="G2100">
        <v>0</v>
      </c>
      <c r="H2100">
        <v>18</v>
      </c>
      <c r="I2100">
        <v>2</v>
      </c>
      <c r="J2100">
        <v>15</v>
      </c>
      <c r="K2100">
        <v>1</v>
      </c>
      <c r="L2100">
        <v>0</v>
      </c>
      <c r="M2100">
        <v>0</v>
      </c>
      <c r="N2100">
        <v>0</v>
      </c>
      <c r="O2100">
        <v>0</v>
      </c>
      <c r="P2100">
        <v>0</v>
      </c>
      <c r="Q2100">
        <v>0</v>
      </c>
    </row>
    <row r="2101" spans="1:17" x14ac:dyDescent="0.25">
      <c r="A2101" t="s">
        <v>22683</v>
      </c>
      <c r="B2101" t="s">
        <v>72</v>
      </c>
      <c r="C2101" t="s">
        <v>93</v>
      </c>
      <c r="D2101" t="s">
        <v>526</v>
      </c>
      <c r="E2101" t="s">
        <v>21471</v>
      </c>
      <c r="F2101" t="s">
        <v>398</v>
      </c>
      <c r="G2101">
        <v>0</v>
      </c>
      <c r="H2101">
        <v>18</v>
      </c>
      <c r="I2101">
        <v>2</v>
      </c>
      <c r="J2101">
        <v>15</v>
      </c>
      <c r="K2101">
        <v>1</v>
      </c>
      <c r="L2101">
        <v>0</v>
      </c>
      <c r="M2101">
        <v>0</v>
      </c>
      <c r="N2101">
        <v>0</v>
      </c>
      <c r="O2101">
        <v>0</v>
      </c>
      <c r="P2101">
        <v>0</v>
      </c>
      <c r="Q2101">
        <v>0</v>
      </c>
    </row>
    <row r="2102" spans="1:17" x14ac:dyDescent="0.25">
      <c r="A2102" t="s">
        <v>22684</v>
      </c>
      <c r="B2102" t="s">
        <v>72</v>
      </c>
      <c r="C2102" t="s">
        <v>93</v>
      </c>
      <c r="D2102" t="s">
        <v>526</v>
      </c>
      <c r="E2102" t="s">
        <v>21471</v>
      </c>
      <c r="F2102" t="s">
        <v>4242</v>
      </c>
      <c r="G2102">
        <v>0</v>
      </c>
      <c r="H2102">
        <v>0</v>
      </c>
      <c r="I2102">
        <v>0</v>
      </c>
      <c r="J2102">
        <v>0</v>
      </c>
      <c r="K2102">
        <v>0</v>
      </c>
      <c r="L2102">
        <v>0</v>
      </c>
      <c r="M2102">
        <v>18</v>
      </c>
      <c r="N2102">
        <v>0</v>
      </c>
      <c r="O2102">
        <v>0</v>
      </c>
      <c r="P2102">
        <v>0</v>
      </c>
      <c r="Q2102">
        <v>0</v>
      </c>
    </row>
    <row r="2103" spans="1:17" x14ac:dyDescent="0.25">
      <c r="A2103" t="s">
        <v>22685</v>
      </c>
      <c r="B2103" t="s">
        <v>72</v>
      </c>
      <c r="C2103" t="s">
        <v>93</v>
      </c>
      <c r="D2103" t="s">
        <v>526</v>
      </c>
      <c r="E2103" t="s">
        <v>21471</v>
      </c>
      <c r="F2103" t="s">
        <v>399</v>
      </c>
      <c r="G2103">
        <v>0</v>
      </c>
      <c r="H2103">
        <v>18</v>
      </c>
      <c r="I2103">
        <v>2</v>
      </c>
      <c r="J2103">
        <v>15</v>
      </c>
      <c r="K2103">
        <v>1</v>
      </c>
      <c r="L2103">
        <v>0</v>
      </c>
      <c r="M2103">
        <v>0</v>
      </c>
      <c r="N2103">
        <v>0</v>
      </c>
      <c r="O2103">
        <v>0</v>
      </c>
      <c r="P2103">
        <v>0</v>
      </c>
      <c r="Q2103">
        <v>0</v>
      </c>
    </row>
    <row r="2104" spans="1:17" x14ac:dyDescent="0.25">
      <c r="A2104" t="s">
        <v>22686</v>
      </c>
      <c r="B2104" t="s">
        <v>72</v>
      </c>
      <c r="C2104" t="s">
        <v>93</v>
      </c>
      <c r="D2104" t="s">
        <v>526</v>
      </c>
      <c r="E2104" t="s">
        <v>21471</v>
      </c>
      <c r="F2104" t="s">
        <v>4245</v>
      </c>
      <c r="G2104">
        <v>0</v>
      </c>
      <c r="H2104">
        <v>0</v>
      </c>
      <c r="I2104">
        <v>0</v>
      </c>
      <c r="J2104">
        <v>0</v>
      </c>
      <c r="K2104">
        <v>0</v>
      </c>
      <c r="L2104">
        <v>0</v>
      </c>
      <c r="M2104">
        <v>18</v>
      </c>
      <c r="N2104">
        <v>0</v>
      </c>
      <c r="O2104">
        <v>0</v>
      </c>
      <c r="P2104">
        <v>0</v>
      </c>
      <c r="Q2104">
        <v>0</v>
      </c>
    </row>
    <row r="2105" spans="1:17" x14ac:dyDescent="0.25">
      <c r="A2105" t="s">
        <v>22687</v>
      </c>
      <c r="B2105" t="s">
        <v>72</v>
      </c>
      <c r="C2105" t="s">
        <v>93</v>
      </c>
      <c r="D2105" t="s">
        <v>526</v>
      </c>
      <c r="E2105" t="s">
        <v>21471</v>
      </c>
      <c r="F2105" t="s">
        <v>394</v>
      </c>
      <c r="G2105">
        <v>0</v>
      </c>
      <c r="H2105">
        <v>0</v>
      </c>
      <c r="I2105">
        <v>0</v>
      </c>
      <c r="J2105">
        <v>0</v>
      </c>
      <c r="K2105">
        <v>0</v>
      </c>
      <c r="L2105">
        <v>0</v>
      </c>
      <c r="M2105">
        <v>0</v>
      </c>
      <c r="N2105">
        <v>15</v>
      </c>
      <c r="O2105">
        <v>15</v>
      </c>
      <c r="P2105">
        <v>0</v>
      </c>
      <c r="Q2105">
        <v>0</v>
      </c>
    </row>
    <row r="2106" spans="1:17" x14ac:dyDescent="0.25">
      <c r="A2106" t="s">
        <v>22688</v>
      </c>
      <c r="B2106" t="s">
        <v>72</v>
      </c>
      <c r="C2106" t="s">
        <v>93</v>
      </c>
      <c r="D2106" t="s">
        <v>526</v>
      </c>
      <c r="E2106" t="s">
        <v>21471</v>
      </c>
      <c r="F2106" t="s">
        <v>395</v>
      </c>
      <c r="G2106">
        <v>0</v>
      </c>
      <c r="H2106">
        <v>0</v>
      </c>
      <c r="I2106">
        <v>0</v>
      </c>
      <c r="J2106">
        <v>0</v>
      </c>
      <c r="K2106">
        <v>0</v>
      </c>
      <c r="L2106">
        <v>0</v>
      </c>
      <c r="M2106">
        <v>0</v>
      </c>
      <c r="N2106">
        <v>13</v>
      </c>
      <c r="O2106">
        <v>13</v>
      </c>
      <c r="P2106">
        <v>0</v>
      </c>
      <c r="Q2106">
        <v>0</v>
      </c>
    </row>
    <row r="2107" spans="1:17" x14ac:dyDescent="0.25">
      <c r="A2107" t="s">
        <v>22689</v>
      </c>
      <c r="B2107" t="s">
        <v>72</v>
      </c>
      <c r="C2107" t="s">
        <v>93</v>
      </c>
      <c r="D2107" t="s">
        <v>526</v>
      </c>
      <c r="E2107" t="s">
        <v>21471</v>
      </c>
      <c r="F2107" t="s">
        <v>525</v>
      </c>
      <c r="G2107">
        <v>18</v>
      </c>
      <c r="H2107">
        <v>0</v>
      </c>
      <c r="I2107">
        <v>0</v>
      </c>
      <c r="J2107">
        <v>0</v>
      </c>
      <c r="K2107">
        <v>0</v>
      </c>
      <c r="L2107">
        <v>0</v>
      </c>
      <c r="M2107">
        <v>0</v>
      </c>
      <c r="N2107">
        <v>0</v>
      </c>
      <c r="O2107">
        <v>0</v>
      </c>
      <c r="P2107">
        <v>0</v>
      </c>
      <c r="Q2107">
        <v>0</v>
      </c>
    </row>
    <row r="2108" spans="1:17" x14ac:dyDescent="0.25">
      <c r="A2108" t="s">
        <v>22690</v>
      </c>
      <c r="B2108" t="s">
        <v>72</v>
      </c>
      <c r="C2108" t="s">
        <v>93</v>
      </c>
      <c r="D2108" t="s">
        <v>527</v>
      </c>
      <c r="E2108" t="s">
        <v>21471</v>
      </c>
      <c r="F2108" t="s">
        <v>528</v>
      </c>
      <c r="G2108">
        <v>0</v>
      </c>
      <c r="H2108">
        <v>0</v>
      </c>
      <c r="I2108">
        <v>0</v>
      </c>
      <c r="J2108">
        <v>0</v>
      </c>
      <c r="K2108">
        <v>0</v>
      </c>
      <c r="L2108">
        <v>0</v>
      </c>
      <c r="M2108">
        <v>0</v>
      </c>
      <c r="N2108">
        <v>1</v>
      </c>
      <c r="O2108">
        <v>1</v>
      </c>
      <c r="P2108">
        <v>0</v>
      </c>
      <c r="Q2108">
        <v>0</v>
      </c>
    </row>
    <row r="2109" spans="1:17" x14ac:dyDescent="0.25">
      <c r="A2109" t="s">
        <v>22691</v>
      </c>
      <c r="B2109" t="s">
        <v>72</v>
      </c>
      <c r="C2109" t="s">
        <v>93</v>
      </c>
      <c r="D2109" t="s">
        <v>527</v>
      </c>
      <c r="E2109" t="s">
        <v>21471</v>
      </c>
      <c r="F2109" t="s">
        <v>525</v>
      </c>
      <c r="G2109">
        <v>1</v>
      </c>
      <c r="H2109">
        <v>0</v>
      </c>
      <c r="I2109">
        <v>0</v>
      </c>
      <c r="J2109">
        <v>0</v>
      </c>
      <c r="K2109">
        <v>0</v>
      </c>
      <c r="L2109">
        <v>0</v>
      </c>
      <c r="M2109">
        <v>0</v>
      </c>
      <c r="N2109">
        <v>0</v>
      </c>
      <c r="O2109">
        <v>0</v>
      </c>
      <c r="P2109">
        <v>0</v>
      </c>
      <c r="Q2109">
        <v>0</v>
      </c>
    </row>
    <row r="2110" spans="1:17" x14ac:dyDescent="0.25">
      <c r="A2110" t="s">
        <v>17149</v>
      </c>
      <c r="B2110" t="s">
        <v>72</v>
      </c>
      <c r="C2110" t="s">
        <v>93</v>
      </c>
      <c r="D2110" t="s">
        <v>12971</v>
      </c>
      <c r="E2110" t="s">
        <v>563</v>
      </c>
      <c r="F2110" t="s">
        <v>525</v>
      </c>
      <c r="G2110">
        <v>3</v>
      </c>
      <c r="H2110">
        <v>0</v>
      </c>
      <c r="I2110">
        <v>0</v>
      </c>
      <c r="J2110">
        <v>0</v>
      </c>
      <c r="K2110">
        <v>0</v>
      </c>
      <c r="L2110">
        <v>0</v>
      </c>
      <c r="M2110">
        <v>0</v>
      </c>
      <c r="N2110">
        <v>0</v>
      </c>
      <c r="O2110">
        <v>0</v>
      </c>
      <c r="P2110">
        <v>0</v>
      </c>
      <c r="Q2110">
        <v>0</v>
      </c>
    </row>
    <row r="2111" spans="1:17" x14ac:dyDescent="0.25">
      <c r="A2111" t="s">
        <v>22692</v>
      </c>
      <c r="B2111" t="s">
        <v>72</v>
      </c>
      <c r="C2111" t="s">
        <v>93</v>
      </c>
      <c r="D2111" t="s">
        <v>12971</v>
      </c>
      <c r="E2111" t="s">
        <v>21471</v>
      </c>
      <c r="F2111" t="s">
        <v>525</v>
      </c>
      <c r="G2111">
        <v>3</v>
      </c>
      <c r="H2111">
        <v>0</v>
      </c>
      <c r="I2111">
        <v>0</v>
      </c>
      <c r="J2111">
        <v>0</v>
      </c>
      <c r="K2111">
        <v>0</v>
      </c>
      <c r="L2111">
        <v>0</v>
      </c>
      <c r="M2111">
        <v>0</v>
      </c>
      <c r="N2111">
        <v>0</v>
      </c>
      <c r="O2111">
        <v>0</v>
      </c>
      <c r="P2111">
        <v>0</v>
      </c>
      <c r="Q2111">
        <v>0</v>
      </c>
    </row>
    <row r="2112" spans="1:17" x14ac:dyDescent="0.25">
      <c r="A2112" t="s">
        <v>17150</v>
      </c>
      <c r="B2112" t="s">
        <v>72</v>
      </c>
      <c r="C2112" t="s">
        <v>94</v>
      </c>
      <c r="D2112" t="s">
        <v>529</v>
      </c>
      <c r="E2112" t="s">
        <v>563</v>
      </c>
      <c r="F2112" t="s">
        <v>525</v>
      </c>
      <c r="G2112">
        <v>3</v>
      </c>
      <c r="H2112">
        <v>0</v>
      </c>
      <c r="I2112">
        <v>0</v>
      </c>
      <c r="J2112">
        <v>0</v>
      </c>
      <c r="K2112">
        <v>0</v>
      </c>
      <c r="L2112">
        <v>0</v>
      </c>
      <c r="M2112">
        <v>0</v>
      </c>
      <c r="N2112">
        <v>0</v>
      </c>
      <c r="O2112">
        <v>0</v>
      </c>
      <c r="P2112">
        <v>0</v>
      </c>
      <c r="Q2112">
        <v>0</v>
      </c>
    </row>
    <row r="2113" spans="1:17" x14ac:dyDescent="0.25">
      <c r="A2113" t="s">
        <v>22693</v>
      </c>
      <c r="B2113" t="s">
        <v>72</v>
      </c>
      <c r="C2113" t="s">
        <v>94</v>
      </c>
      <c r="D2113" t="s">
        <v>529</v>
      </c>
      <c r="E2113" t="s">
        <v>21471</v>
      </c>
      <c r="F2113" t="s">
        <v>525</v>
      </c>
      <c r="G2113">
        <v>10</v>
      </c>
      <c r="H2113">
        <v>0</v>
      </c>
      <c r="I2113">
        <v>0</v>
      </c>
      <c r="J2113">
        <v>0</v>
      </c>
      <c r="K2113">
        <v>0</v>
      </c>
      <c r="L2113">
        <v>0</v>
      </c>
      <c r="M2113">
        <v>0</v>
      </c>
      <c r="N2113">
        <v>0</v>
      </c>
      <c r="O2113">
        <v>0</v>
      </c>
      <c r="P2113">
        <v>0</v>
      </c>
      <c r="Q2113">
        <v>0</v>
      </c>
    </row>
    <row r="2114" spans="1:17" x14ac:dyDescent="0.25">
      <c r="A2114" t="s">
        <v>17151</v>
      </c>
      <c r="B2114" t="s">
        <v>72</v>
      </c>
      <c r="C2114" t="s">
        <v>94</v>
      </c>
      <c r="D2114" t="s">
        <v>526</v>
      </c>
      <c r="E2114" t="s">
        <v>563</v>
      </c>
      <c r="F2114" t="s">
        <v>396</v>
      </c>
      <c r="G2114">
        <v>0</v>
      </c>
      <c r="H2114">
        <v>41</v>
      </c>
      <c r="I2114">
        <v>8</v>
      </c>
      <c r="J2114">
        <v>32</v>
      </c>
      <c r="K2114">
        <v>0</v>
      </c>
      <c r="L2114">
        <v>1</v>
      </c>
      <c r="M2114">
        <v>0</v>
      </c>
      <c r="N2114">
        <v>0</v>
      </c>
      <c r="O2114">
        <v>0</v>
      </c>
      <c r="P2114">
        <v>0</v>
      </c>
      <c r="Q2114">
        <v>0</v>
      </c>
    </row>
    <row r="2115" spans="1:17" x14ac:dyDescent="0.25">
      <c r="A2115" t="s">
        <v>17152</v>
      </c>
      <c r="B2115" t="s">
        <v>72</v>
      </c>
      <c r="C2115" t="s">
        <v>94</v>
      </c>
      <c r="D2115" t="s">
        <v>526</v>
      </c>
      <c r="E2115" t="s">
        <v>563</v>
      </c>
      <c r="F2115" t="s">
        <v>4236</v>
      </c>
      <c r="G2115">
        <v>0</v>
      </c>
      <c r="H2115">
        <v>41</v>
      </c>
      <c r="I2115">
        <v>8</v>
      </c>
      <c r="J2115">
        <v>32</v>
      </c>
      <c r="K2115">
        <v>0</v>
      </c>
      <c r="L2115">
        <v>1</v>
      </c>
      <c r="M2115">
        <v>0</v>
      </c>
      <c r="N2115">
        <v>0</v>
      </c>
      <c r="O2115">
        <v>0</v>
      </c>
      <c r="P2115">
        <v>0</v>
      </c>
      <c r="Q2115">
        <v>0</v>
      </c>
    </row>
    <row r="2116" spans="1:17" x14ac:dyDescent="0.25">
      <c r="A2116" t="s">
        <v>17153</v>
      </c>
      <c r="B2116" t="s">
        <v>72</v>
      </c>
      <c r="C2116" t="s">
        <v>94</v>
      </c>
      <c r="D2116" t="s">
        <v>526</v>
      </c>
      <c r="E2116" t="s">
        <v>563</v>
      </c>
      <c r="F2116" t="s">
        <v>4238</v>
      </c>
      <c r="G2116">
        <v>0</v>
      </c>
      <c r="H2116">
        <v>0</v>
      </c>
      <c r="I2116">
        <v>0</v>
      </c>
      <c r="J2116">
        <v>0</v>
      </c>
      <c r="K2116">
        <v>0</v>
      </c>
      <c r="L2116">
        <v>0</v>
      </c>
      <c r="M2116">
        <v>41</v>
      </c>
      <c r="N2116">
        <v>0</v>
      </c>
      <c r="O2116">
        <v>0</v>
      </c>
      <c r="P2116">
        <v>0</v>
      </c>
      <c r="Q2116">
        <v>0</v>
      </c>
    </row>
    <row r="2117" spans="1:17" x14ac:dyDescent="0.25">
      <c r="A2117" t="s">
        <v>17154</v>
      </c>
      <c r="B2117" t="s">
        <v>72</v>
      </c>
      <c r="C2117" t="s">
        <v>94</v>
      </c>
      <c r="D2117" t="s">
        <v>526</v>
      </c>
      <c r="E2117" t="s">
        <v>563</v>
      </c>
      <c r="F2117" t="s">
        <v>397</v>
      </c>
      <c r="G2117">
        <v>0</v>
      </c>
      <c r="H2117">
        <v>41</v>
      </c>
      <c r="I2117">
        <v>7</v>
      </c>
      <c r="J2117">
        <v>33</v>
      </c>
      <c r="K2117">
        <v>0</v>
      </c>
      <c r="L2117">
        <v>1</v>
      </c>
      <c r="M2117">
        <v>0</v>
      </c>
      <c r="N2117">
        <v>0</v>
      </c>
      <c r="O2117">
        <v>0</v>
      </c>
      <c r="P2117">
        <v>0</v>
      </c>
      <c r="Q2117">
        <v>0</v>
      </c>
    </row>
    <row r="2118" spans="1:17" x14ac:dyDescent="0.25">
      <c r="A2118" t="s">
        <v>17155</v>
      </c>
      <c r="B2118" t="s">
        <v>72</v>
      </c>
      <c r="C2118" t="s">
        <v>94</v>
      </c>
      <c r="D2118" t="s">
        <v>526</v>
      </c>
      <c r="E2118" t="s">
        <v>563</v>
      </c>
      <c r="F2118" t="s">
        <v>398</v>
      </c>
      <c r="G2118">
        <v>0</v>
      </c>
      <c r="H2118">
        <v>41</v>
      </c>
      <c r="I2118">
        <v>8</v>
      </c>
      <c r="J2118">
        <v>32</v>
      </c>
      <c r="K2118">
        <v>0</v>
      </c>
      <c r="L2118">
        <v>1</v>
      </c>
      <c r="M2118">
        <v>0</v>
      </c>
      <c r="N2118">
        <v>0</v>
      </c>
      <c r="O2118">
        <v>0</v>
      </c>
      <c r="P2118">
        <v>0</v>
      </c>
      <c r="Q2118">
        <v>0</v>
      </c>
    </row>
    <row r="2119" spans="1:17" x14ac:dyDescent="0.25">
      <c r="A2119" t="s">
        <v>17156</v>
      </c>
      <c r="B2119" t="s">
        <v>72</v>
      </c>
      <c r="C2119" t="s">
        <v>94</v>
      </c>
      <c r="D2119" t="s">
        <v>526</v>
      </c>
      <c r="E2119" t="s">
        <v>563</v>
      </c>
      <c r="F2119" t="s">
        <v>4242</v>
      </c>
      <c r="G2119">
        <v>0</v>
      </c>
      <c r="H2119">
        <v>0</v>
      </c>
      <c r="I2119">
        <v>0</v>
      </c>
      <c r="J2119">
        <v>0</v>
      </c>
      <c r="K2119">
        <v>0</v>
      </c>
      <c r="L2119">
        <v>0</v>
      </c>
      <c r="M2119">
        <v>41</v>
      </c>
      <c r="N2119">
        <v>0</v>
      </c>
      <c r="O2119">
        <v>0</v>
      </c>
      <c r="P2119">
        <v>0</v>
      </c>
      <c r="Q2119">
        <v>0</v>
      </c>
    </row>
    <row r="2120" spans="1:17" x14ac:dyDescent="0.25">
      <c r="A2120" t="s">
        <v>17157</v>
      </c>
      <c r="B2120" t="s">
        <v>72</v>
      </c>
      <c r="C2120" t="s">
        <v>94</v>
      </c>
      <c r="D2120" t="s">
        <v>526</v>
      </c>
      <c r="E2120" t="s">
        <v>563</v>
      </c>
      <c r="F2120" t="s">
        <v>399</v>
      </c>
      <c r="G2120">
        <v>0</v>
      </c>
      <c r="H2120">
        <v>41</v>
      </c>
      <c r="I2120">
        <v>7</v>
      </c>
      <c r="J2120">
        <v>33</v>
      </c>
      <c r="K2120">
        <v>0</v>
      </c>
      <c r="L2120">
        <v>1</v>
      </c>
      <c r="M2120">
        <v>0</v>
      </c>
      <c r="N2120">
        <v>0</v>
      </c>
      <c r="O2120">
        <v>0</v>
      </c>
      <c r="P2120">
        <v>0</v>
      </c>
      <c r="Q2120">
        <v>0</v>
      </c>
    </row>
    <row r="2121" spans="1:17" x14ac:dyDescent="0.25">
      <c r="A2121" t="s">
        <v>17158</v>
      </c>
      <c r="B2121" t="s">
        <v>72</v>
      </c>
      <c r="C2121" t="s">
        <v>94</v>
      </c>
      <c r="D2121" t="s">
        <v>526</v>
      </c>
      <c r="E2121" t="s">
        <v>563</v>
      </c>
      <c r="F2121" t="s">
        <v>4245</v>
      </c>
      <c r="G2121">
        <v>0</v>
      </c>
      <c r="H2121">
        <v>0</v>
      </c>
      <c r="I2121">
        <v>0</v>
      </c>
      <c r="J2121">
        <v>0</v>
      </c>
      <c r="K2121">
        <v>0</v>
      </c>
      <c r="L2121">
        <v>0</v>
      </c>
      <c r="M2121">
        <v>41</v>
      </c>
      <c r="N2121">
        <v>0</v>
      </c>
      <c r="O2121">
        <v>0</v>
      </c>
      <c r="P2121">
        <v>0</v>
      </c>
      <c r="Q2121">
        <v>0</v>
      </c>
    </row>
    <row r="2122" spans="1:17" x14ac:dyDescent="0.25">
      <c r="A2122" t="s">
        <v>17159</v>
      </c>
      <c r="B2122" t="s">
        <v>72</v>
      </c>
      <c r="C2122" t="s">
        <v>94</v>
      </c>
      <c r="D2122" t="s">
        <v>526</v>
      </c>
      <c r="E2122" t="s">
        <v>563</v>
      </c>
      <c r="F2122" t="s">
        <v>394</v>
      </c>
      <c r="G2122">
        <v>0</v>
      </c>
      <c r="H2122">
        <v>0</v>
      </c>
      <c r="I2122">
        <v>0</v>
      </c>
      <c r="J2122">
        <v>0</v>
      </c>
      <c r="K2122">
        <v>0</v>
      </c>
      <c r="L2122">
        <v>0</v>
      </c>
      <c r="M2122">
        <v>0</v>
      </c>
      <c r="N2122">
        <v>32</v>
      </c>
      <c r="O2122">
        <v>31</v>
      </c>
      <c r="P2122">
        <v>1</v>
      </c>
      <c r="Q2122">
        <v>0</v>
      </c>
    </row>
    <row r="2123" spans="1:17" x14ac:dyDescent="0.25">
      <c r="A2123" t="s">
        <v>17160</v>
      </c>
      <c r="B2123" t="s">
        <v>72</v>
      </c>
      <c r="C2123" t="s">
        <v>94</v>
      </c>
      <c r="D2123" t="s">
        <v>526</v>
      </c>
      <c r="E2123" t="s">
        <v>563</v>
      </c>
      <c r="F2123" t="s">
        <v>395</v>
      </c>
      <c r="G2123">
        <v>0</v>
      </c>
      <c r="H2123">
        <v>0</v>
      </c>
      <c r="I2123">
        <v>0</v>
      </c>
      <c r="J2123">
        <v>0</v>
      </c>
      <c r="K2123">
        <v>0</v>
      </c>
      <c r="L2123">
        <v>0</v>
      </c>
      <c r="M2123">
        <v>0</v>
      </c>
      <c r="N2123">
        <v>31</v>
      </c>
      <c r="O2123">
        <v>30</v>
      </c>
      <c r="P2123">
        <v>1</v>
      </c>
      <c r="Q2123">
        <v>0</v>
      </c>
    </row>
    <row r="2124" spans="1:17" x14ac:dyDescent="0.25">
      <c r="A2124" t="s">
        <v>17161</v>
      </c>
      <c r="B2124" t="s">
        <v>72</v>
      </c>
      <c r="C2124" t="s">
        <v>94</v>
      </c>
      <c r="D2124" t="s">
        <v>526</v>
      </c>
      <c r="E2124" t="s">
        <v>563</v>
      </c>
      <c r="F2124" t="s">
        <v>525</v>
      </c>
      <c r="G2124">
        <v>41</v>
      </c>
      <c r="H2124">
        <v>0</v>
      </c>
      <c r="I2124">
        <v>0</v>
      </c>
      <c r="J2124">
        <v>0</v>
      </c>
      <c r="K2124">
        <v>0</v>
      </c>
      <c r="L2124">
        <v>0</v>
      </c>
      <c r="M2124">
        <v>0</v>
      </c>
      <c r="N2124">
        <v>0</v>
      </c>
      <c r="O2124">
        <v>0</v>
      </c>
      <c r="P2124">
        <v>0</v>
      </c>
      <c r="Q2124">
        <v>0</v>
      </c>
    </row>
    <row r="2125" spans="1:17" x14ac:dyDescent="0.25">
      <c r="A2125" t="s">
        <v>22694</v>
      </c>
      <c r="B2125" t="s">
        <v>72</v>
      </c>
      <c r="C2125" t="s">
        <v>94</v>
      </c>
      <c r="D2125" t="s">
        <v>526</v>
      </c>
      <c r="E2125" t="s">
        <v>21471</v>
      </c>
      <c r="F2125" t="s">
        <v>396</v>
      </c>
      <c r="G2125">
        <v>0</v>
      </c>
      <c r="H2125">
        <v>42</v>
      </c>
      <c r="I2125">
        <v>8</v>
      </c>
      <c r="J2125">
        <v>32</v>
      </c>
      <c r="K2125">
        <v>1</v>
      </c>
      <c r="L2125">
        <v>1</v>
      </c>
      <c r="M2125">
        <v>0</v>
      </c>
      <c r="N2125">
        <v>0</v>
      </c>
      <c r="O2125">
        <v>0</v>
      </c>
      <c r="P2125">
        <v>0</v>
      </c>
      <c r="Q2125">
        <v>0</v>
      </c>
    </row>
    <row r="2126" spans="1:17" x14ac:dyDescent="0.25">
      <c r="A2126" t="s">
        <v>22695</v>
      </c>
      <c r="B2126" t="s">
        <v>72</v>
      </c>
      <c r="C2126" t="s">
        <v>94</v>
      </c>
      <c r="D2126" t="s">
        <v>526</v>
      </c>
      <c r="E2126" t="s">
        <v>21471</v>
      </c>
      <c r="F2126" t="s">
        <v>4236</v>
      </c>
      <c r="G2126">
        <v>0</v>
      </c>
      <c r="H2126">
        <v>42</v>
      </c>
      <c r="I2126">
        <v>8</v>
      </c>
      <c r="J2126">
        <v>32</v>
      </c>
      <c r="K2126">
        <v>1</v>
      </c>
      <c r="L2126">
        <v>1</v>
      </c>
      <c r="M2126">
        <v>0</v>
      </c>
      <c r="N2126">
        <v>0</v>
      </c>
      <c r="O2126">
        <v>0</v>
      </c>
      <c r="P2126">
        <v>0</v>
      </c>
      <c r="Q2126">
        <v>0</v>
      </c>
    </row>
    <row r="2127" spans="1:17" x14ac:dyDescent="0.25">
      <c r="A2127" t="s">
        <v>22696</v>
      </c>
      <c r="B2127" t="s">
        <v>72</v>
      </c>
      <c r="C2127" t="s">
        <v>94</v>
      </c>
      <c r="D2127" t="s">
        <v>526</v>
      </c>
      <c r="E2127" t="s">
        <v>21471</v>
      </c>
      <c r="F2127" t="s">
        <v>4238</v>
      </c>
      <c r="G2127">
        <v>0</v>
      </c>
      <c r="H2127">
        <v>0</v>
      </c>
      <c r="I2127">
        <v>0</v>
      </c>
      <c r="J2127">
        <v>0</v>
      </c>
      <c r="K2127">
        <v>0</v>
      </c>
      <c r="L2127">
        <v>0</v>
      </c>
      <c r="M2127">
        <v>42</v>
      </c>
      <c r="N2127">
        <v>0</v>
      </c>
      <c r="O2127">
        <v>0</v>
      </c>
      <c r="P2127">
        <v>0</v>
      </c>
      <c r="Q2127">
        <v>0</v>
      </c>
    </row>
    <row r="2128" spans="1:17" x14ac:dyDescent="0.25">
      <c r="A2128" t="s">
        <v>22697</v>
      </c>
      <c r="B2128" t="s">
        <v>72</v>
      </c>
      <c r="C2128" t="s">
        <v>94</v>
      </c>
      <c r="D2128" t="s">
        <v>526</v>
      </c>
      <c r="E2128" t="s">
        <v>21471</v>
      </c>
      <c r="F2128" t="s">
        <v>397</v>
      </c>
      <c r="G2128">
        <v>0</v>
      </c>
      <c r="H2128">
        <v>42</v>
      </c>
      <c r="I2128">
        <v>8</v>
      </c>
      <c r="J2128">
        <v>32</v>
      </c>
      <c r="K2128">
        <v>1</v>
      </c>
      <c r="L2128">
        <v>1</v>
      </c>
      <c r="M2128">
        <v>0</v>
      </c>
      <c r="N2128">
        <v>0</v>
      </c>
      <c r="O2128">
        <v>0</v>
      </c>
      <c r="P2128">
        <v>0</v>
      </c>
      <c r="Q2128">
        <v>0</v>
      </c>
    </row>
    <row r="2129" spans="1:17" x14ac:dyDescent="0.25">
      <c r="A2129" t="s">
        <v>22698</v>
      </c>
      <c r="B2129" t="s">
        <v>72</v>
      </c>
      <c r="C2129" t="s">
        <v>94</v>
      </c>
      <c r="D2129" t="s">
        <v>526</v>
      </c>
      <c r="E2129" t="s">
        <v>21471</v>
      </c>
      <c r="F2129" t="s">
        <v>398</v>
      </c>
      <c r="G2129">
        <v>0</v>
      </c>
      <c r="H2129">
        <v>42</v>
      </c>
      <c r="I2129">
        <v>8</v>
      </c>
      <c r="J2129">
        <v>32</v>
      </c>
      <c r="K2129">
        <v>1</v>
      </c>
      <c r="L2129">
        <v>1</v>
      </c>
      <c r="M2129">
        <v>0</v>
      </c>
      <c r="N2129">
        <v>0</v>
      </c>
      <c r="O2129">
        <v>0</v>
      </c>
      <c r="P2129">
        <v>0</v>
      </c>
      <c r="Q2129">
        <v>0</v>
      </c>
    </row>
    <row r="2130" spans="1:17" x14ac:dyDescent="0.25">
      <c r="A2130" t="s">
        <v>14905</v>
      </c>
      <c r="B2130" t="s">
        <v>72</v>
      </c>
      <c r="C2130" t="s">
        <v>155</v>
      </c>
      <c r="D2130" t="s">
        <v>526</v>
      </c>
      <c r="E2130" t="s">
        <v>563</v>
      </c>
      <c r="F2130" t="s">
        <v>4238</v>
      </c>
      <c r="G2130">
        <v>0</v>
      </c>
      <c r="H2130">
        <v>0</v>
      </c>
      <c r="I2130">
        <v>0</v>
      </c>
      <c r="J2130">
        <v>0</v>
      </c>
      <c r="K2130">
        <v>0</v>
      </c>
      <c r="L2130">
        <v>0</v>
      </c>
      <c r="M2130">
        <v>48</v>
      </c>
      <c r="N2130">
        <v>0</v>
      </c>
      <c r="O2130">
        <v>0</v>
      </c>
      <c r="P2130">
        <v>0</v>
      </c>
      <c r="Q2130">
        <v>0</v>
      </c>
    </row>
    <row r="2131" spans="1:17" x14ac:dyDescent="0.25">
      <c r="A2131" t="s">
        <v>14906</v>
      </c>
      <c r="B2131" t="s">
        <v>72</v>
      </c>
      <c r="C2131" t="s">
        <v>155</v>
      </c>
      <c r="D2131" t="s">
        <v>526</v>
      </c>
      <c r="E2131" t="s">
        <v>563</v>
      </c>
      <c r="F2131" t="s">
        <v>397</v>
      </c>
      <c r="G2131">
        <v>0</v>
      </c>
      <c r="H2131">
        <v>48</v>
      </c>
      <c r="I2131">
        <v>3</v>
      </c>
      <c r="J2131">
        <v>39</v>
      </c>
      <c r="K2131">
        <v>5</v>
      </c>
      <c r="L2131">
        <v>1</v>
      </c>
      <c r="M2131">
        <v>0</v>
      </c>
      <c r="N2131">
        <v>0</v>
      </c>
      <c r="O2131">
        <v>0</v>
      </c>
      <c r="P2131">
        <v>0</v>
      </c>
      <c r="Q2131">
        <v>0</v>
      </c>
    </row>
    <row r="2132" spans="1:17" x14ac:dyDescent="0.25">
      <c r="A2132" t="s">
        <v>14907</v>
      </c>
      <c r="B2132" t="s">
        <v>72</v>
      </c>
      <c r="C2132" t="s">
        <v>155</v>
      </c>
      <c r="D2132" t="s">
        <v>526</v>
      </c>
      <c r="E2132" t="s">
        <v>563</v>
      </c>
      <c r="F2132" t="s">
        <v>398</v>
      </c>
      <c r="G2132">
        <v>0</v>
      </c>
      <c r="H2132">
        <v>48</v>
      </c>
      <c r="I2132">
        <v>3</v>
      </c>
      <c r="J2132">
        <v>39</v>
      </c>
      <c r="K2132">
        <v>5</v>
      </c>
      <c r="L2132">
        <v>1</v>
      </c>
      <c r="M2132">
        <v>0</v>
      </c>
      <c r="N2132">
        <v>0</v>
      </c>
      <c r="O2132">
        <v>0</v>
      </c>
      <c r="P2132">
        <v>0</v>
      </c>
      <c r="Q2132">
        <v>0</v>
      </c>
    </row>
    <row r="2133" spans="1:17" x14ac:dyDescent="0.25">
      <c r="A2133" t="s">
        <v>14908</v>
      </c>
      <c r="B2133" t="s">
        <v>72</v>
      </c>
      <c r="C2133" t="s">
        <v>155</v>
      </c>
      <c r="D2133" t="s">
        <v>526</v>
      </c>
      <c r="E2133" t="s">
        <v>563</v>
      </c>
      <c r="F2133" t="s">
        <v>4242</v>
      </c>
      <c r="G2133">
        <v>0</v>
      </c>
      <c r="H2133">
        <v>0</v>
      </c>
      <c r="I2133">
        <v>0</v>
      </c>
      <c r="J2133">
        <v>0</v>
      </c>
      <c r="K2133">
        <v>0</v>
      </c>
      <c r="L2133">
        <v>0</v>
      </c>
      <c r="M2133">
        <v>48</v>
      </c>
      <c r="N2133">
        <v>0</v>
      </c>
      <c r="O2133">
        <v>0</v>
      </c>
      <c r="P2133">
        <v>0</v>
      </c>
      <c r="Q2133">
        <v>0</v>
      </c>
    </row>
    <row r="2134" spans="1:17" x14ac:dyDescent="0.25">
      <c r="A2134" t="s">
        <v>16481</v>
      </c>
      <c r="B2134" t="s">
        <v>72</v>
      </c>
      <c r="C2134" t="s">
        <v>155</v>
      </c>
      <c r="D2134" t="s">
        <v>526</v>
      </c>
      <c r="E2134" t="s">
        <v>563</v>
      </c>
      <c r="F2134" t="s">
        <v>399</v>
      </c>
      <c r="G2134">
        <v>0</v>
      </c>
      <c r="H2134">
        <v>48</v>
      </c>
      <c r="I2134">
        <v>3</v>
      </c>
      <c r="J2134">
        <v>40</v>
      </c>
      <c r="K2134">
        <v>5</v>
      </c>
      <c r="L2134">
        <v>0</v>
      </c>
      <c r="M2134">
        <v>0</v>
      </c>
      <c r="N2134">
        <v>0</v>
      </c>
      <c r="O2134">
        <v>0</v>
      </c>
      <c r="P2134">
        <v>0</v>
      </c>
      <c r="Q2134">
        <v>0</v>
      </c>
    </row>
    <row r="2135" spans="1:17" x14ac:dyDescent="0.25">
      <c r="A2135" t="s">
        <v>16482</v>
      </c>
      <c r="B2135" t="s">
        <v>72</v>
      </c>
      <c r="C2135" t="s">
        <v>155</v>
      </c>
      <c r="D2135" t="s">
        <v>526</v>
      </c>
      <c r="E2135" t="s">
        <v>563</v>
      </c>
      <c r="F2135" t="s">
        <v>4245</v>
      </c>
      <c r="G2135">
        <v>0</v>
      </c>
      <c r="H2135">
        <v>0</v>
      </c>
      <c r="I2135">
        <v>0</v>
      </c>
      <c r="J2135">
        <v>0</v>
      </c>
      <c r="K2135">
        <v>0</v>
      </c>
      <c r="L2135">
        <v>0</v>
      </c>
      <c r="M2135">
        <v>48</v>
      </c>
      <c r="N2135">
        <v>0</v>
      </c>
      <c r="O2135">
        <v>0</v>
      </c>
      <c r="P2135">
        <v>0</v>
      </c>
      <c r="Q2135">
        <v>0</v>
      </c>
    </row>
    <row r="2136" spans="1:17" x14ac:dyDescent="0.25">
      <c r="A2136" t="s">
        <v>16483</v>
      </c>
      <c r="B2136" t="s">
        <v>72</v>
      </c>
      <c r="C2136" t="s">
        <v>155</v>
      </c>
      <c r="D2136" t="s">
        <v>526</v>
      </c>
      <c r="E2136" t="s">
        <v>563</v>
      </c>
      <c r="F2136" t="s">
        <v>394</v>
      </c>
      <c r="G2136">
        <v>0</v>
      </c>
      <c r="H2136">
        <v>0</v>
      </c>
      <c r="I2136">
        <v>0</v>
      </c>
      <c r="J2136">
        <v>0</v>
      </c>
      <c r="K2136">
        <v>0</v>
      </c>
      <c r="L2136">
        <v>0</v>
      </c>
      <c r="M2136">
        <v>0</v>
      </c>
      <c r="N2136">
        <v>43</v>
      </c>
      <c r="O2136">
        <v>40</v>
      </c>
      <c r="P2136">
        <v>3</v>
      </c>
      <c r="Q2136">
        <v>0</v>
      </c>
    </row>
    <row r="2137" spans="1:17" x14ac:dyDescent="0.25">
      <c r="A2137" t="s">
        <v>16484</v>
      </c>
      <c r="B2137" t="s">
        <v>72</v>
      </c>
      <c r="C2137" t="s">
        <v>155</v>
      </c>
      <c r="D2137" t="s">
        <v>526</v>
      </c>
      <c r="E2137" t="s">
        <v>563</v>
      </c>
      <c r="F2137" t="s">
        <v>395</v>
      </c>
      <c r="G2137">
        <v>0</v>
      </c>
      <c r="H2137">
        <v>0</v>
      </c>
      <c r="I2137">
        <v>0</v>
      </c>
      <c r="J2137">
        <v>0</v>
      </c>
      <c r="K2137">
        <v>0</v>
      </c>
      <c r="L2137">
        <v>0</v>
      </c>
      <c r="M2137">
        <v>0</v>
      </c>
      <c r="N2137">
        <v>39</v>
      </c>
      <c r="O2137">
        <v>36</v>
      </c>
      <c r="P2137">
        <v>3</v>
      </c>
      <c r="Q2137">
        <v>0</v>
      </c>
    </row>
    <row r="2138" spans="1:17" x14ac:dyDescent="0.25">
      <c r="A2138" t="s">
        <v>16485</v>
      </c>
      <c r="B2138" t="s">
        <v>72</v>
      </c>
      <c r="C2138" t="s">
        <v>155</v>
      </c>
      <c r="D2138" t="s">
        <v>526</v>
      </c>
      <c r="E2138" t="s">
        <v>563</v>
      </c>
      <c r="F2138" t="s">
        <v>525</v>
      </c>
      <c r="G2138">
        <v>48</v>
      </c>
      <c r="H2138">
        <v>0</v>
      </c>
      <c r="I2138">
        <v>0</v>
      </c>
      <c r="J2138">
        <v>0</v>
      </c>
      <c r="K2138">
        <v>0</v>
      </c>
      <c r="L2138">
        <v>0</v>
      </c>
      <c r="M2138">
        <v>0</v>
      </c>
      <c r="N2138">
        <v>0</v>
      </c>
      <c r="O2138">
        <v>0</v>
      </c>
      <c r="P2138">
        <v>0</v>
      </c>
      <c r="Q2138">
        <v>0</v>
      </c>
    </row>
    <row r="2139" spans="1:17" x14ac:dyDescent="0.25">
      <c r="A2139" t="s">
        <v>22699</v>
      </c>
      <c r="B2139" t="s">
        <v>72</v>
      </c>
      <c r="C2139" t="s">
        <v>155</v>
      </c>
      <c r="D2139" t="s">
        <v>526</v>
      </c>
      <c r="E2139" t="s">
        <v>21471</v>
      </c>
      <c r="F2139" t="s">
        <v>396</v>
      </c>
      <c r="G2139">
        <v>0</v>
      </c>
      <c r="H2139">
        <v>71</v>
      </c>
      <c r="I2139">
        <v>3</v>
      </c>
      <c r="J2139">
        <v>62</v>
      </c>
      <c r="K2139">
        <v>4</v>
      </c>
      <c r="L2139">
        <v>2</v>
      </c>
      <c r="M2139">
        <v>0</v>
      </c>
      <c r="N2139">
        <v>0</v>
      </c>
      <c r="O2139">
        <v>0</v>
      </c>
      <c r="P2139">
        <v>0</v>
      </c>
      <c r="Q2139">
        <v>0</v>
      </c>
    </row>
    <row r="2140" spans="1:17" x14ac:dyDescent="0.25">
      <c r="A2140" t="s">
        <v>22700</v>
      </c>
      <c r="B2140" t="s">
        <v>72</v>
      </c>
      <c r="C2140" t="s">
        <v>155</v>
      </c>
      <c r="D2140" t="s">
        <v>526</v>
      </c>
      <c r="E2140" t="s">
        <v>21471</v>
      </c>
      <c r="F2140" t="s">
        <v>4236</v>
      </c>
      <c r="G2140">
        <v>0</v>
      </c>
      <c r="H2140">
        <v>71</v>
      </c>
      <c r="I2140">
        <v>3</v>
      </c>
      <c r="J2140">
        <v>60</v>
      </c>
      <c r="K2140">
        <v>4</v>
      </c>
      <c r="L2140">
        <v>4</v>
      </c>
      <c r="M2140">
        <v>0</v>
      </c>
      <c r="N2140">
        <v>0</v>
      </c>
      <c r="O2140">
        <v>0</v>
      </c>
      <c r="P2140">
        <v>0</v>
      </c>
      <c r="Q2140">
        <v>0</v>
      </c>
    </row>
    <row r="2141" spans="1:17" x14ac:dyDescent="0.25">
      <c r="A2141" t="s">
        <v>22701</v>
      </c>
      <c r="B2141" t="s">
        <v>72</v>
      </c>
      <c r="C2141" t="s">
        <v>155</v>
      </c>
      <c r="D2141" t="s">
        <v>526</v>
      </c>
      <c r="E2141" t="s">
        <v>21471</v>
      </c>
      <c r="F2141" t="s">
        <v>4238</v>
      </c>
      <c r="G2141">
        <v>0</v>
      </c>
      <c r="H2141">
        <v>0</v>
      </c>
      <c r="I2141">
        <v>0</v>
      </c>
      <c r="J2141">
        <v>0</v>
      </c>
      <c r="K2141">
        <v>0</v>
      </c>
      <c r="L2141">
        <v>0</v>
      </c>
      <c r="M2141">
        <v>71</v>
      </c>
      <c r="N2141">
        <v>0</v>
      </c>
      <c r="O2141">
        <v>0</v>
      </c>
      <c r="P2141">
        <v>0</v>
      </c>
      <c r="Q2141">
        <v>0</v>
      </c>
    </row>
    <row r="2142" spans="1:17" x14ac:dyDescent="0.25">
      <c r="A2142" t="s">
        <v>22702</v>
      </c>
      <c r="B2142" t="s">
        <v>72</v>
      </c>
      <c r="C2142" t="s">
        <v>155</v>
      </c>
      <c r="D2142" t="s">
        <v>526</v>
      </c>
      <c r="E2142" t="s">
        <v>21471</v>
      </c>
      <c r="F2142" t="s">
        <v>397</v>
      </c>
      <c r="G2142">
        <v>0</v>
      </c>
      <c r="H2142">
        <v>71</v>
      </c>
      <c r="I2142">
        <v>3</v>
      </c>
      <c r="J2142">
        <v>60</v>
      </c>
      <c r="K2142">
        <v>4</v>
      </c>
      <c r="L2142">
        <v>4</v>
      </c>
      <c r="M2142">
        <v>0</v>
      </c>
      <c r="N2142">
        <v>0</v>
      </c>
      <c r="O2142">
        <v>0</v>
      </c>
      <c r="P2142">
        <v>0</v>
      </c>
      <c r="Q2142">
        <v>0</v>
      </c>
    </row>
    <row r="2143" spans="1:17" x14ac:dyDescent="0.25">
      <c r="A2143" t="s">
        <v>22703</v>
      </c>
      <c r="B2143" t="s">
        <v>72</v>
      </c>
      <c r="C2143" t="s">
        <v>155</v>
      </c>
      <c r="D2143" t="s">
        <v>526</v>
      </c>
      <c r="E2143" t="s">
        <v>21471</v>
      </c>
      <c r="F2143" t="s">
        <v>398</v>
      </c>
      <c r="G2143">
        <v>0</v>
      </c>
      <c r="H2143">
        <v>71</v>
      </c>
      <c r="I2143">
        <v>3</v>
      </c>
      <c r="J2143">
        <v>60</v>
      </c>
      <c r="K2143">
        <v>4</v>
      </c>
      <c r="L2143">
        <v>4</v>
      </c>
      <c r="M2143">
        <v>0</v>
      </c>
      <c r="N2143">
        <v>0</v>
      </c>
      <c r="O2143">
        <v>0</v>
      </c>
      <c r="P2143">
        <v>0</v>
      </c>
      <c r="Q2143">
        <v>0</v>
      </c>
    </row>
    <row r="2144" spans="1:17" x14ac:dyDescent="0.25">
      <c r="A2144" t="s">
        <v>22704</v>
      </c>
      <c r="B2144" t="s">
        <v>72</v>
      </c>
      <c r="C2144" t="s">
        <v>155</v>
      </c>
      <c r="D2144" t="s">
        <v>526</v>
      </c>
      <c r="E2144" t="s">
        <v>21471</v>
      </c>
      <c r="F2144" t="s">
        <v>4242</v>
      </c>
      <c r="G2144">
        <v>0</v>
      </c>
      <c r="H2144">
        <v>0</v>
      </c>
      <c r="I2144">
        <v>0</v>
      </c>
      <c r="J2144">
        <v>0</v>
      </c>
      <c r="K2144">
        <v>0</v>
      </c>
      <c r="L2144">
        <v>0</v>
      </c>
      <c r="M2144">
        <v>71</v>
      </c>
      <c r="N2144">
        <v>0</v>
      </c>
      <c r="O2144">
        <v>0</v>
      </c>
      <c r="P2144">
        <v>0</v>
      </c>
      <c r="Q2144">
        <v>0</v>
      </c>
    </row>
    <row r="2145" spans="1:17" x14ac:dyDescent="0.25">
      <c r="A2145" t="s">
        <v>22705</v>
      </c>
      <c r="B2145" t="s">
        <v>72</v>
      </c>
      <c r="C2145" t="s">
        <v>155</v>
      </c>
      <c r="D2145" t="s">
        <v>526</v>
      </c>
      <c r="E2145" t="s">
        <v>21471</v>
      </c>
      <c r="F2145" t="s">
        <v>399</v>
      </c>
      <c r="G2145">
        <v>0</v>
      </c>
      <c r="H2145">
        <v>71</v>
      </c>
      <c r="I2145">
        <v>3</v>
      </c>
      <c r="J2145">
        <v>62</v>
      </c>
      <c r="K2145">
        <v>4</v>
      </c>
      <c r="L2145">
        <v>2</v>
      </c>
      <c r="M2145">
        <v>0</v>
      </c>
      <c r="N2145">
        <v>0</v>
      </c>
      <c r="O2145">
        <v>0</v>
      </c>
      <c r="P2145">
        <v>0</v>
      </c>
      <c r="Q2145">
        <v>0</v>
      </c>
    </row>
    <row r="2146" spans="1:17" x14ac:dyDescent="0.25">
      <c r="A2146" t="s">
        <v>22706</v>
      </c>
      <c r="B2146" t="s">
        <v>72</v>
      </c>
      <c r="C2146" t="s">
        <v>155</v>
      </c>
      <c r="D2146" t="s">
        <v>526</v>
      </c>
      <c r="E2146" t="s">
        <v>21471</v>
      </c>
      <c r="F2146" t="s">
        <v>4245</v>
      </c>
      <c r="G2146">
        <v>0</v>
      </c>
      <c r="H2146">
        <v>0</v>
      </c>
      <c r="I2146">
        <v>0</v>
      </c>
      <c r="J2146">
        <v>0</v>
      </c>
      <c r="K2146">
        <v>0</v>
      </c>
      <c r="L2146">
        <v>0</v>
      </c>
      <c r="M2146">
        <v>71</v>
      </c>
      <c r="N2146">
        <v>0</v>
      </c>
      <c r="O2146">
        <v>0</v>
      </c>
      <c r="P2146">
        <v>0</v>
      </c>
      <c r="Q2146">
        <v>0</v>
      </c>
    </row>
    <row r="2147" spans="1:17" x14ac:dyDescent="0.25">
      <c r="A2147" t="s">
        <v>22707</v>
      </c>
      <c r="B2147" t="s">
        <v>72</v>
      </c>
      <c r="C2147" t="s">
        <v>155</v>
      </c>
      <c r="D2147" t="s">
        <v>526</v>
      </c>
      <c r="E2147" t="s">
        <v>21471</v>
      </c>
      <c r="F2147" t="s">
        <v>394</v>
      </c>
      <c r="G2147">
        <v>0</v>
      </c>
      <c r="H2147">
        <v>0</v>
      </c>
      <c r="I2147">
        <v>0</v>
      </c>
      <c r="J2147">
        <v>0</v>
      </c>
      <c r="K2147">
        <v>0</v>
      </c>
      <c r="L2147">
        <v>0</v>
      </c>
      <c r="M2147">
        <v>0</v>
      </c>
      <c r="N2147">
        <v>61</v>
      </c>
      <c r="O2147">
        <v>56</v>
      </c>
      <c r="P2147">
        <v>5</v>
      </c>
      <c r="Q2147">
        <v>0</v>
      </c>
    </row>
    <row r="2148" spans="1:17" x14ac:dyDescent="0.25">
      <c r="A2148" t="s">
        <v>22708</v>
      </c>
      <c r="B2148" t="s">
        <v>72</v>
      </c>
      <c r="C2148" t="s">
        <v>155</v>
      </c>
      <c r="D2148" t="s">
        <v>526</v>
      </c>
      <c r="E2148" t="s">
        <v>21471</v>
      </c>
      <c r="F2148" t="s">
        <v>395</v>
      </c>
      <c r="G2148">
        <v>0</v>
      </c>
      <c r="H2148">
        <v>0</v>
      </c>
      <c r="I2148">
        <v>0</v>
      </c>
      <c r="J2148">
        <v>0</v>
      </c>
      <c r="K2148">
        <v>0</v>
      </c>
      <c r="L2148">
        <v>0</v>
      </c>
      <c r="M2148">
        <v>0</v>
      </c>
      <c r="N2148">
        <v>58</v>
      </c>
      <c r="O2148">
        <v>53</v>
      </c>
      <c r="P2148">
        <v>5</v>
      </c>
      <c r="Q2148">
        <v>0</v>
      </c>
    </row>
    <row r="2149" spans="1:17" x14ac:dyDescent="0.25">
      <c r="A2149" t="s">
        <v>22709</v>
      </c>
      <c r="B2149" t="s">
        <v>72</v>
      </c>
      <c r="C2149" t="s">
        <v>155</v>
      </c>
      <c r="D2149" t="s">
        <v>526</v>
      </c>
      <c r="E2149" t="s">
        <v>21471</v>
      </c>
      <c r="F2149" t="s">
        <v>525</v>
      </c>
      <c r="G2149">
        <v>71</v>
      </c>
      <c r="H2149">
        <v>0</v>
      </c>
      <c r="I2149">
        <v>0</v>
      </c>
      <c r="J2149">
        <v>0</v>
      </c>
      <c r="K2149">
        <v>0</v>
      </c>
      <c r="L2149">
        <v>0</v>
      </c>
      <c r="M2149">
        <v>0</v>
      </c>
      <c r="N2149">
        <v>0</v>
      </c>
      <c r="O2149">
        <v>0</v>
      </c>
      <c r="P2149">
        <v>0</v>
      </c>
      <c r="Q2149">
        <v>0</v>
      </c>
    </row>
    <row r="2150" spans="1:17" x14ac:dyDescent="0.25">
      <c r="A2150" t="s">
        <v>16486</v>
      </c>
      <c r="B2150" t="s">
        <v>72</v>
      </c>
      <c r="C2150" t="s">
        <v>155</v>
      </c>
      <c r="D2150" t="s">
        <v>527</v>
      </c>
      <c r="E2150" t="s">
        <v>563</v>
      </c>
      <c r="F2150" t="s">
        <v>528</v>
      </c>
      <c r="G2150">
        <v>0</v>
      </c>
      <c r="H2150">
        <v>0</v>
      </c>
      <c r="I2150">
        <v>0</v>
      </c>
      <c r="J2150">
        <v>0</v>
      </c>
      <c r="K2150">
        <v>0</v>
      </c>
      <c r="L2150">
        <v>0</v>
      </c>
      <c r="M2150">
        <v>0</v>
      </c>
      <c r="N2150">
        <v>2</v>
      </c>
      <c r="O2150">
        <v>2</v>
      </c>
      <c r="P2150">
        <v>0</v>
      </c>
      <c r="Q2150">
        <v>0</v>
      </c>
    </row>
    <row r="2151" spans="1:17" x14ac:dyDescent="0.25">
      <c r="A2151" t="s">
        <v>16487</v>
      </c>
      <c r="B2151" t="s">
        <v>72</v>
      </c>
      <c r="C2151" t="s">
        <v>155</v>
      </c>
      <c r="D2151" t="s">
        <v>527</v>
      </c>
      <c r="E2151" t="s">
        <v>563</v>
      </c>
      <c r="F2151" t="s">
        <v>525</v>
      </c>
      <c r="G2151">
        <v>2</v>
      </c>
      <c r="H2151">
        <v>0</v>
      </c>
      <c r="I2151">
        <v>0</v>
      </c>
      <c r="J2151">
        <v>0</v>
      </c>
      <c r="K2151">
        <v>0</v>
      </c>
      <c r="L2151">
        <v>0</v>
      </c>
      <c r="M2151">
        <v>0</v>
      </c>
      <c r="N2151">
        <v>0</v>
      </c>
      <c r="O2151">
        <v>0</v>
      </c>
      <c r="P2151">
        <v>0</v>
      </c>
      <c r="Q2151">
        <v>0</v>
      </c>
    </row>
    <row r="2152" spans="1:17" x14ac:dyDescent="0.25">
      <c r="A2152" t="s">
        <v>22710</v>
      </c>
      <c r="B2152" t="s">
        <v>72</v>
      </c>
      <c r="C2152" t="s">
        <v>155</v>
      </c>
      <c r="D2152" t="s">
        <v>527</v>
      </c>
      <c r="E2152" t="s">
        <v>21471</v>
      </c>
      <c r="F2152" t="s">
        <v>528</v>
      </c>
      <c r="G2152">
        <v>0</v>
      </c>
      <c r="H2152">
        <v>0</v>
      </c>
      <c r="I2152">
        <v>0</v>
      </c>
      <c r="J2152">
        <v>0</v>
      </c>
      <c r="K2152">
        <v>0</v>
      </c>
      <c r="L2152">
        <v>0</v>
      </c>
      <c r="M2152">
        <v>0</v>
      </c>
      <c r="N2152">
        <v>5</v>
      </c>
      <c r="O2152">
        <v>4</v>
      </c>
      <c r="P2152">
        <v>1</v>
      </c>
      <c r="Q2152">
        <v>0</v>
      </c>
    </row>
    <row r="2153" spans="1:17" x14ac:dyDescent="0.25">
      <c r="A2153" t="s">
        <v>22711</v>
      </c>
      <c r="B2153" t="s">
        <v>72</v>
      </c>
      <c r="C2153" t="s">
        <v>155</v>
      </c>
      <c r="D2153" t="s">
        <v>527</v>
      </c>
      <c r="E2153" t="s">
        <v>21471</v>
      </c>
      <c r="F2153" t="s">
        <v>525</v>
      </c>
      <c r="G2153">
        <v>5</v>
      </c>
      <c r="H2153">
        <v>0</v>
      </c>
      <c r="I2153">
        <v>0</v>
      </c>
      <c r="J2153">
        <v>0</v>
      </c>
      <c r="K2153">
        <v>0</v>
      </c>
      <c r="L2153">
        <v>0</v>
      </c>
      <c r="M2153">
        <v>0</v>
      </c>
      <c r="N2153">
        <v>0</v>
      </c>
      <c r="O2153">
        <v>0</v>
      </c>
      <c r="P2153">
        <v>0</v>
      </c>
      <c r="Q2153">
        <v>0</v>
      </c>
    </row>
    <row r="2154" spans="1:17" x14ac:dyDescent="0.25">
      <c r="A2154" t="s">
        <v>16488</v>
      </c>
      <c r="B2154" t="s">
        <v>72</v>
      </c>
      <c r="C2154" t="s">
        <v>155</v>
      </c>
      <c r="D2154" t="s">
        <v>12971</v>
      </c>
      <c r="E2154" t="s">
        <v>563</v>
      </c>
      <c r="F2154" t="s">
        <v>525</v>
      </c>
      <c r="G2154">
        <v>7</v>
      </c>
      <c r="H2154">
        <v>0</v>
      </c>
      <c r="I2154">
        <v>0</v>
      </c>
      <c r="J2154">
        <v>0</v>
      </c>
      <c r="K2154">
        <v>0</v>
      </c>
      <c r="L2154">
        <v>0</v>
      </c>
      <c r="M2154">
        <v>0</v>
      </c>
      <c r="N2154">
        <v>0</v>
      </c>
      <c r="O2154">
        <v>0</v>
      </c>
      <c r="P2154">
        <v>0</v>
      </c>
      <c r="Q2154">
        <v>0</v>
      </c>
    </row>
    <row r="2155" spans="1:17" x14ac:dyDescent="0.25">
      <c r="A2155" t="s">
        <v>22712</v>
      </c>
      <c r="B2155" t="s">
        <v>72</v>
      </c>
      <c r="C2155" t="s">
        <v>155</v>
      </c>
      <c r="D2155" t="s">
        <v>12971</v>
      </c>
      <c r="E2155" t="s">
        <v>21471</v>
      </c>
      <c r="F2155" t="s">
        <v>525</v>
      </c>
      <c r="G2155">
        <v>3</v>
      </c>
      <c r="H2155">
        <v>0</v>
      </c>
      <c r="I2155">
        <v>0</v>
      </c>
      <c r="J2155">
        <v>0</v>
      </c>
      <c r="K2155">
        <v>0</v>
      </c>
      <c r="L2155">
        <v>0</v>
      </c>
      <c r="M2155">
        <v>0</v>
      </c>
      <c r="N2155">
        <v>0</v>
      </c>
      <c r="O2155">
        <v>0</v>
      </c>
      <c r="P2155">
        <v>0</v>
      </c>
      <c r="Q2155">
        <v>0</v>
      </c>
    </row>
    <row r="2156" spans="1:17" x14ac:dyDescent="0.25">
      <c r="A2156" t="s">
        <v>16489</v>
      </c>
      <c r="B2156" t="s">
        <v>72</v>
      </c>
      <c r="C2156" t="s">
        <v>156</v>
      </c>
      <c r="D2156" t="s">
        <v>529</v>
      </c>
      <c r="E2156" t="s">
        <v>563</v>
      </c>
      <c r="F2156" t="s">
        <v>525</v>
      </c>
      <c r="G2156">
        <v>4</v>
      </c>
      <c r="H2156">
        <v>0</v>
      </c>
      <c r="I2156">
        <v>0</v>
      </c>
      <c r="J2156">
        <v>0</v>
      </c>
      <c r="K2156">
        <v>0</v>
      </c>
      <c r="L2156">
        <v>0</v>
      </c>
      <c r="M2156">
        <v>0</v>
      </c>
      <c r="N2156">
        <v>0</v>
      </c>
      <c r="O2156">
        <v>0</v>
      </c>
      <c r="P2156">
        <v>0</v>
      </c>
      <c r="Q2156">
        <v>0</v>
      </c>
    </row>
    <row r="2157" spans="1:17" x14ac:dyDescent="0.25">
      <c r="A2157" t="s">
        <v>22713</v>
      </c>
      <c r="B2157" t="s">
        <v>72</v>
      </c>
      <c r="C2157" t="s">
        <v>156</v>
      </c>
      <c r="D2157" t="s">
        <v>529</v>
      </c>
      <c r="E2157" t="s">
        <v>21471</v>
      </c>
      <c r="F2157" t="s">
        <v>525</v>
      </c>
      <c r="G2157">
        <v>3</v>
      </c>
      <c r="H2157">
        <v>0</v>
      </c>
      <c r="I2157">
        <v>0</v>
      </c>
      <c r="J2157">
        <v>0</v>
      </c>
      <c r="K2157">
        <v>0</v>
      </c>
      <c r="L2157">
        <v>0</v>
      </c>
      <c r="M2157">
        <v>0</v>
      </c>
      <c r="N2157">
        <v>0</v>
      </c>
      <c r="O2157">
        <v>0</v>
      </c>
      <c r="P2157">
        <v>0</v>
      </c>
      <c r="Q2157">
        <v>0</v>
      </c>
    </row>
    <row r="2158" spans="1:17" x14ac:dyDescent="0.25">
      <c r="A2158" t="s">
        <v>16490</v>
      </c>
      <c r="B2158" t="s">
        <v>72</v>
      </c>
      <c r="C2158" t="s">
        <v>156</v>
      </c>
      <c r="D2158" t="s">
        <v>526</v>
      </c>
      <c r="E2158" t="s">
        <v>563</v>
      </c>
      <c r="F2158" t="s">
        <v>396</v>
      </c>
      <c r="G2158">
        <v>0</v>
      </c>
      <c r="H2158">
        <v>28</v>
      </c>
      <c r="I2158">
        <v>4</v>
      </c>
      <c r="J2158">
        <v>24</v>
      </c>
      <c r="K2158">
        <v>0</v>
      </c>
      <c r="L2158">
        <v>0</v>
      </c>
      <c r="M2158">
        <v>0</v>
      </c>
      <c r="N2158">
        <v>0</v>
      </c>
      <c r="O2158">
        <v>0</v>
      </c>
      <c r="P2158">
        <v>0</v>
      </c>
      <c r="Q2158">
        <v>0</v>
      </c>
    </row>
    <row r="2159" spans="1:17" x14ac:dyDescent="0.25">
      <c r="A2159" t="s">
        <v>16491</v>
      </c>
      <c r="B2159" t="s">
        <v>72</v>
      </c>
      <c r="C2159" t="s">
        <v>156</v>
      </c>
      <c r="D2159" t="s">
        <v>526</v>
      </c>
      <c r="E2159" t="s">
        <v>563</v>
      </c>
      <c r="F2159" t="s">
        <v>4236</v>
      </c>
      <c r="G2159">
        <v>0</v>
      </c>
      <c r="H2159">
        <v>28</v>
      </c>
      <c r="I2159">
        <v>4</v>
      </c>
      <c r="J2159">
        <v>24</v>
      </c>
      <c r="K2159">
        <v>0</v>
      </c>
      <c r="L2159">
        <v>0</v>
      </c>
      <c r="M2159">
        <v>0</v>
      </c>
      <c r="N2159">
        <v>0</v>
      </c>
      <c r="O2159">
        <v>0</v>
      </c>
      <c r="P2159">
        <v>0</v>
      </c>
      <c r="Q2159">
        <v>0</v>
      </c>
    </row>
    <row r="2160" spans="1:17" x14ac:dyDescent="0.25">
      <c r="A2160" t="s">
        <v>14919</v>
      </c>
      <c r="B2160" t="s">
        <v>72</v>
      </c>
      <c r="C2160" t="s">
        <v>216</v>
      </c>
      <c r="D2160" t="s">
        <v>526</v>
      </c>
      <c r="E2160" t="s">
        <v>563</v>
      </c>
      <c r="F2160" t="s">
        <v>399</v>
      </c>
      <c r="G2160">
        <v>0</v>
      </c>
      <c r="H2160">
        <v>18</v>
      </c>
      <c r="I2160">
        <v>1</v>
      </c>
      <c r="J2160">
        <v>13</v>
      </c>
      <c r="K2160">
        <v>2</v>
      </c>
      <c r="L2160">
        <v>2</v>
      </c>
      <c r="M2160">
        <v>0</v>
      </c>
      <c r="N2160">
        <v>0</v>
      </c>
      <c r="O2160">
        <v>0</v>
      </c>
      <c r="P2160">
        <v>0</v>
      </c>
      <c r="Q2160">
        <v>0</v>
      </c>
    </row>
    <row r="2161" spans="1:17" x14ac:dyDescent="0.25">
      <c r="A2161" t="s">
        <v>14920</v>
      </c>
      <c r="B2161" t="s">
        <v>72</v>
      </c>
      <c r="C2161" t="s">
        <v>216</v>
      </c>
      <c r="D2161" t="s">
        <v>526</v>
      </c>
      <c r="E2161" t="s">
        <v>563</v>
      </c>
      <c r="F2161" t="s">
        <v>4245</v>
      </c>
      <c r="G2161">
        <v>0</v>
      </c>
      <c r="H2161">
        <v>0</v>
      </c>
      <c r="I2161">
        <v>0</v>
      </c>
      <c r="J2161">
        <v>0</v>
      </c>
      <c r="K2161">
        <v>0</v>
      </c>
      <c r="L2161">
        <v>0</v>
      </c>
      <c r="M2161">
        <v>18</v>
      </c>
      <c r="N2161">
        <v>0</v>
      </c>
      <c r="O2161">
        <v>0</v>
      </c>
      <c r="P2161">
        <v>0</v>
      </c>
      <c r="Q2161">
        <v>0</v>
      </c>
    </row>
    <row r="2162" spans="1:17" x14ac:dyDescent="0.25">
      <c r="A2162" t="s">
        <v>14921</v>
      </c>
      <c r="B2162" t="s">
        <v>72</v>
      </c>
      <c r="C2162" t="s">
        <v>216</v>
      </c>
      <c r="D2162" t="s">
        <v>526</v>
      </c>
      <c r="E2162" t="s">
        <v>563</v>
      </c>
      <c r="F2162" t="s">
        <v>394</v>
      </c>
      <c r="G2162">
        <v>0</v>
      </c>
      <c r="H2162">
        <v>0</v>
      </c>
      <c r="I2162">
        <v>0</v>
      </c>
      <c r="J2162">
        <v>0</v>
      </c>
      <c r="K2162">
        <v>0</v>
      </c>
      <c r="L2162">
        <v>0</v>
      </c>
      <c r="M2162">
        <v>0</v>
      </c>
      <c r="N2162">
        <v>18</v>
      </c>
      <c r="O2162">
        <v>16</v>
      </c>
      <c r="P2162">
        <v>0</v>
      </c>
      <c r="Q2162">
        <v>2</v>
      </c>
    </row>
    <row r="2163" spans="1:17" x14ac:dyDescent="0.25">
      <c r="A2163" t="s">
        <v>14922</v>
      </c>
      <c r="B2163" t="s">
        <v>72</v>
      </c>
      <c r="C2163" t="s">
        <v>216</v>
      </c>
      <c r="D2163" t="s">
        <v>526</v>
      </c>
      <c r="E2163" t="s">
        <v>563</v>
      </c>
      <c r="F2163" t="s">
        <v>395</v>
      </c>
      <c r="G2163">
        <v>0</v>
      </c>
      <c r="H2163">
        <v>0</v>
      </c>
      <c r="I2163">
        <v>0</v>
      </c>
      <c r="J2163">
        <v>0</v>
      </c>
      <c r="K2163">
        <v>0</v>
      </c>
      <c r="L2163">
        <v>0</v>
      </c>
      <c r="M2163">
        <v>0</v>
      </c>
      <c r="N2163">
        <v>18</v>
      </c>
      <c r="O2163">
        <v>16</v>
      </c>
      <c r="P2163">
        <v>0</v>
      </c>
      <c r="Q2163">
        <v>2</v>
      </c>
    </row>
    <row r="2164" spans="1:17" x14ac:dyDescent="0.25">
      <c r="A2164" t="s">
        <v>14923</v>
      </c>
      <c r="B2164" t="s">
        <v>72</v>
      </c>
      <c r="C2164" t="s">
        <v>216</v>
      </c>
      <c r="D2164" t="s">
        <v>526</v>
      </c>
      <c r="E2164" t="s">
        <v>563</v>
      </c>
      <c r="F2164" t="s">
        <v>525</v>
      </c>
      <c r="G2164">
        <v>18</v>
      </c>
      <c r="H2164">
        <v>0</v>
      </c>
      <c r="I2164">
        <v>0</v>
      </c>
      <c r="J2164">
        <v>0</v>
      </c>
      <c r="K2164">
        <v>0</v>
      </c>
      <c r="L2164">
        <v>0</v>
      </c>
      <c r="M2164">
        <v>0</v>
      </c>
      <c r="N2164">
        <v>0</v>
      </c>
      <c r="O2164">
        <v>0</v>
      </c>
      <c r="P2164">
        <v>0</v>
      </c>
      <c r="Q2164">
        <v>0</v>
      </c>
    </row>
    <row r="2165" spans="1:17" x14ac:dyDescent="0.25">
      <c r="A2165" t="s">
        <v>22714</v>
      </c>
      <c r="B2165" t="s">
        <v>72</v>
      </c>
      <c r="C2165" t="s">
        <v>216</v>
      </c>
      <c r="D2165" t="s">
        <v>526</v>
      </c>
      <c r="E2165" t="s">
        <v>21471</v>
      </c>
      <c r="F2165" t="s">
        <v>396</v>
      </c>
      <c r="G2165">
        <v>0</v>
      </c>
      <c r="H2165">
        <v>46</v>
      </c>
      <c r="I2165">
        <v>8</v>
      </c>
      <c r="J2165">
        <v>33</v>
      </c>
      <c r="K2165">
        <v>5</v>
      </c>
      <c r="L2165">
        <v>0</v>
      </c>
      <c r="M2165">
        <v>0</v>
      </c>
      <c r="N2165">
        <v>0</v>
      </c>
      <c r="O2165">
        <v>0</v>
      </c>
      <c r="P2165">
        <v>0</v>
      </c>
      <c r="Q2165">
        <v>0</v>
      </c>
    </row>
    <row r="2166" spans="1:17" x14ac:dyDescent="0.25">
      <c r="A2166" t="s">
        <v>22715</v>
      </c>
      <c r="B2166" t="s">
        <v>72</v>
      </c>
      <c r="C2166" t="s">
        <v>216</v>
      </c>
      <c r="D2166" t="s">
        <v>526</v>
      </c>
      <c r="E2166" t="s">
        <v>21471</v>
      </c>
      <c r="F2166" t="s">
        <v>4236</v>
      </c>
      <c r="G2166">
        <v>0</v>
      </c>
      <c r="H2166">
        <v>46</v>
      </c>
      <c r="I2166">
        <v>8</v>
      </c>
      <c r="J2166">
        <v>33</v>
      </c>
      <c r="K2166">
        <v>5</v>
      </c>
      <c r="L2166">
        <v>0</v>
      </c>
      <c r="M2166">
        <v>0</v>
      </c>
      <c r="N2166">
        <v>0</v>
      </c>
      <c r="O2166">
        <v>0</v>
      </c>
      <c r="P2166">
        <v>0</v>
      </c>
      <c r="Q2166">
        <v>0</v>
      </c>
    </row>
    <row r="2167" spans="1:17" x14ac:dyDescent="0.25">
      <c r="A2167" t="s">
        <v>22716</v>
      </c>
      <c r="B2167" t="s">
        <v>72</v>
      </c>
      <c r="C2167" t="s">
        <v>216</v>
      </c>
      <c r="D2167" t="s">
        <v>526</v>
      </c>
      <c r="E2167" t="s">
        <v>21471</v>
      </c>
      <c r="F2167" t="s">
        <v>4238</v>
      </c>
      <c r="G2167">
        <v>0</v>
      </c>
      <c r="H2167">
        <v>0</v>
      </c>
      <c r="I2167">
        <v>0</v>
      </c>
      <c r="J2167">
        <v>0</v>
      </c>
      <c r="K2167">
        <v>0</v>
      </c>
      <c r="L2167">
        <v>0</v>
      </c>
      <c r="M2167">
        <v>46</v>
      </c>
      <c r="N2167">
        <v>0</v>
      </c>
      <c r="O2167">
        <v>0</v>
      </c>
      <c r="P2167">
        <v>0</v>
      </c>
      <c r="Q2167">
        <v>0</v>
      </c>
    </row>
    <row r="2168" spans="1:17" x14ac:dyDescent="0.25">
      <c r="A2168" t="s">
        <v>22717</v>
      </c>
      <c r="B2168" t="s">
        <v>72</v>
      </c>
      <c r="C2168" t="s">
        <v>216</v>
      </c>
      <c r="D2168" t="s">
        <v>526</v>
      </c>
      <c r="E2168" t="s">
        <v>21471</v>
      </c>
      <c r="F2168" t="s">
        <v>397</v>
      </c>
      <c r="G2168">
        <v>0</v>
      </c>
      <c r="H2168">
        <v>46</v>
      </c>
      <c r="I2168">
        <v>8</v>
      </c>
      <c r="J2168">
        <v>33</v>
      </c>
      <c r="K2168">
        <v>5</v>
      </c>
      <c r="L2168">
        <v>0</v>
      </c>
      <c r="M2168">
        <v>0</v>
      </c>
      <c r="N2168">
        <v>0</v>
      </c>
      <c r="O2168">
        <v>0</v>
      </c>
      <c r="P2168">
        <v>0</v>
      </c>
      <c r="Q2168">
        <v>0</v>
      </c>
    </row>
    <row r="2169" spans="1:17" x14ac:dyDescent="0.25">
      <c r="A2169" t="s">
        <v>22718</v>
      </c>
      <c r="B2169" t="s">
        <v>72</v>
      </c>
      <c r="C2169" t="s">
        <v>216</v>
      </c>
      <c r="D2169" t="s">
        <v>526</v>
      </c>
      <c r="E2169" t="s">
        <v>21471</v>
      </c>
      <c r="F2169" t="s">
        <v>398</v>
      </c>
      <c r="G2169">
        <v>0</v>
      </c>
      <c r="H2169">
        <v>46</v>
      </c>
      <c r="I2169">
        <v>8</v>
      </c>
      <c r="J2169">
        <v>33</v>
      </c>
      <c r="K2169">
        <v>5</v>
      </c>
      <c r="L2169">
        <v>0</v>
      </c>
      <c r="M2169">
        <v>0</v>
      </c>
      <c r="N2169">
        <v>0</v>
      </c>
      <c r="O2169">
        <v>0</v>
      </c>
      <c r="P2169">
        <v>0</v>
      </c>
      <c r="Q2169">
        <v>0</v>
      </c>
    </row>
    <row r="2170" spans="1:17" x14ac:dyDescent="0.25">
      <c r="A2170" t="s">
        <v>22719</v>
      </c>
      <c r="B2170" t="s">
        <v>72</v>
      </c>
      <c r="C2170" t="s">
        <v>216</v>
      </c>
      <c r="D2170" t="s">
        <v>526</v>
      </c>
      <c r="E2170" t="s">
        <v>21471</v>
      </c>
      <c r="F2170" t="s">
        <v>4242</v>
      </c>
      <c r="G2170">
        <v>0</v>
      </c>
      <c r="H2170">
        <v>0</v>
      </c>
      <c r="I2170">
        <v>0</v>
      </c>
      <c r="J2170">
        <v>0</v>
      </c>
      <c r="K2170">
        <v>0</v>
      </c>
      <c r="L2170">
        <v>0</v>
      </c>
      <c r="M2170">
        <v>46</v>
      </c>
      <c r="N2170">
        <v>0</v>
      </c>
      <c r="O2170">
        <v>0</v>
      </c>
      <c r="P2170">
        <v>0</v>
      </c>
      <c r="Q2170">
        <v>0</v>
      </c>
    </row>
    <row r="2171" spans="1:17" x14ac:dyDescent="0.25">
      <c r="A2171" t="s">
        <v>22720</v>
      </c>
      <c r="B2171" t="s">
        <v>72</v>
      </c>
      <c r="C2171" t="s">
        <v>216</v>
      </c>
      <c r="D2171" t="s">
        <v>526</v>
      </c>
      <c r="E2171" t="s">
        <v>21471</v>
      </c>
      <c r="F2171" t="s">
        <v>399</v>
      </c>
      <c r="G2171">
        <v>0</v>
      </c>
      <c r="H2171">
        <v>46</v>
      </c>
      <c r="I2171">
        <v>8</v>
      </c>
      <c r="J2171">
        <v>33</v>
      </c>
      <c r="K2171">
        <v>5</v>
      </c>
      <c r="L2171">
        <v>0</v>
      </c>
      <c r="M2171">
        <v>0</v>
      </c>
      <c r="N2171">
        <v>0</v>
      </c>
      <c r="O2171">
        <v>0</v>
      </c>
      <c r="P2171">
        <v>0</v>
      </c>
      <c r="Q2171">
        <v>0</v>
      </c>
    </row>
    <row r="2172" spans="1:17" x14ac:dyDescent="0.25">
      <c r="A2172" t="s">
        <v>22721</v>
      </c>
      <c r="B2172" t="s">
        <v>72</v>
      </c>
      <c r="C2172" t="s">
        <v>216</v>
      </c>
      <c r="D2172" t="s">
        <v>526</v>
      </c>
      <c r="E2172" t="s">
        <v>21471</v>
      </c>
      <c r="F2172" t="s">
        <v>4245</v>
      </c>
      <c r="G2172">
        <v>0</v>
      </c>
      <c r="H2172">
        <v>0</v>
      </c>
      <c r="I2172">
        <v>0</v>
      </c>
      <c r="J2172">
        <v>0</v>
      </c>
      <c r="K2172">
        <v>0</v>
      </c>
      <c r="L2172">
        <v>0</v>
      </c>
      <c r="M2172">
        <v>46</v>
      </c>
      <c r="N2172">
        <v>0</v>
      </c>
      <c r="O2172">
        <v>0</v>
      </c>
      <c r="P2172">
        <v>0</v>
      </c>
      <c r="Q2172">
        <v>0</v>
      </c>
    </row>
    <row r="2173" spans="1:17" x14ac:dyDescent="0.25">
      <c r="A2173" t="s">
        <v>22722</v>
      </c>
      <c r="B2173" t="s">
        <v>72</v>
      </c>
      <c r="C2173" t="s">
        <v>216</v>
      </c>
      <c r="D2173" t="s">
        <v>526</v>
      </c>
      <c r="E2173" t="s">
        <v>21471</v>
      </c>
      <c r="F2173" t="s">
        <v>394</v>
      </c>
      <c r="G2173">
        <v>0</v>
      </c>
      <c r="H2173">
        <v>0</v>
      </c>
      <c r="I2173">
        <v>0</v>
      </c>
      <c r="J2173">
        <v>0</v>
      </c>
      <c r="K2173">
        <v>0</v>
      </c>
      <c r="L2173">
        <v>0</v>
      </c>
      <c r="M2173">
        <v>0</v>
      </c>
      <c r="N2173">
        <v>42</v>
      </c>
      <c r="O2173">
        <v>42</v>
      </c>
      <c r="P2173">
        <v>0</v>
      </c>
      <c r="Q2173">
        <v>0</v>
      </c>
    </row>
    <row r="2174" spans="1:17" x14ac:dyDescent="0.25">
      <c r="A2174" t="s">
        <v>22723</v>
      </c>
      <c r="B2174" t="s">
        <v>72</v>
      </c>
      <c r="C2174" t="s">
        <v>216</v>
      </c>
      <c r="D2174" t="s">
        <v>526</v>
      </c>
      <c r="E2174" t="s">
        <v>21471</v>
      </c>
      <c r="F2174" t="s">
        <v>395</v>
      </c>
      <c r="G2174">
        <v>0</v>
      </c>
      <c r="H2174">
        <v>0</v>
      </c>
      <c r="I2174">
        <v>0</v>
      </c>
      <c r="J2174">
        <v>0</v>
      </c>
      <c r="K2174">
        <v>0</v>
      </c>
      <c r="L2174">
        <v>0</v>
      </c>
      <c r="M2174">
        <v>0</v>
      </c>
      <c r="N2174">
        <v>37</v>
      </c>
      <c r="O2174">
        <v>37</v>
      </c>
      <c r="P2174">
        <v>0</v>
      </c>
      <c r="Q2174">
        <v>0</v>
      </c>
    </row>
    <row r="2175" spans="1:17" x14ac:dyDescent="0.25">
      <c r="A2175" t="s">
        <v>22724</v>
      </c>
      <c r="B2175" t="s">
        <v>72</v>
      </c>
      <c r="C2175" t="s">
        <v>216</v>
      </c>
      <c r="D2175" t="s">
        <v>526</v>
      </c>
      <c r="E2175" t="s">
        <v>21471</v>
      </c>
      <c r="F2175" t="s">
        <v>525</v>
      </c>
      <c r="G2175">
        <v>46</v>
      </c>
      <c r="H2175">
        <v>0</v>
      </c>
      <c r="I2175">
        <v>0</v>
      </c>
      <c r="J2175">
        <v>0</v>
      </c>
      <c r="K2175">
        <v>0</v>
      </c>
      <c r="L2175">
        <v>0</v>
      </c>
      <c r="M2175">
        <v>0</v>
      </c>
      <c r="N2175">
        <v>0</v>
      </c>
      <c r="O2175">
        <v>0</v>
      </c>
      <c r="P2175">
        <v>0</v>
      </c>
      <c r="Q2175">
        <v>0</v>
      </c>
    </row>
    <row r="2176" spans="1:17" x14ac:dyDescent="0.25">
      <c r="A2176" t="s">
        <v>16496</v>
      </c>
      <c r="B2176" t="s">
        <v>72</v>
      </c>
      <c r="C2176" t="s">
        <v>216</v>
      </c>
      <c r="D2176" t="s">
        <v>12971</v>
      </c>
      <c r="E2176" t="s">
        <v>563</v>
      </c>
      <c r="F2176" t="s">
        <v>525</v>
      </c>
      <c r="G2176">
        <v>2</v>
      </c>
      <c r="H2176">
        <v>0</v>
      </c>
      <c r="I2176">
        <v>0</v>
      </c>
      <c r="J2176">
        <v>0</v>
      </c>
      <c r="K2176">
        <v>0</v>
      </c>
      <c r="L2176">
        <v>0</v>
      </c>
      <c r="M2176">
        <v>0</v>
      </c>
      <c r="N2176">
        <v>0</v>
      </c>
      <c r="O2176">
        <v>0</v>
      </c>
      <c r="P2176">
        <v>0</v>
      </c>
      <c r="Q2176">
        <v>0</v>
      </c>
    </row>
    <row r="2177" spans="1:17" x14ac:dyDescent="0.25">
      <c r="A2177" t="s">
        <v>22725</v>
      </c>
      <c r="B2177" t="s">
        <v>72</v>
      </c>
      <c r="C2177" t="s">
        <v>216</v>
      </c>
      <c r="D2177" t="s">
        <v>12971</v>
      </c>
      <c r="E2177" t="s">
        <v>21471</v>
      </c>
      <c r="F2177" t="s">
        <v>525</v>
      </c>
      <c r="G2177">
        <v>3</v>
      </c>
      <c r="H2177">
        <v>0</v>
      </c>
      <c r="I2177">
        <v>0</v>
      </c>
      <c r="J2177">
        <v>0</v>
      </c>
      <c r="K2177">
        <v>0</v>
      </c>
      <c r="L2177">
        <v>0</v>
      </c>
      <c r="M2177">
        <v>0</v>
      </c>
      <c r="N2177">
        <v>0</v>
      </c>
      <c r="O2177">
        <v>0</v>
      </c>
      <c r="P2177">
        <v>0</v>
      </c>
      <c r="Q2177">
        <v>0</v>
      </c>
    </row>
    <row r="2178" spans="1:17" x14ac:dyDescent="0.25">
      <c r="A2178" t="s">
        <v>22726</v>
      </c>
      <c r="B2178" t="s">
        <v>72</v>
      </c>
      <c r="C2178" t="s">
        <v>217</v>
      </c>
      <c r="D2178" t="s">
        <v>529</v>
      </c>
      <c r="E2178" t="s">
        <v>21471</v>
      </c>
      <c r="F2178" t="s">
        <v>525</v>
      </c>
      <c r="G2178">
        <v>3</v>
      </c>
      <c r="H2178">
        <v>0</v>
      </c>
      <c r="I2178">
        <v>0</v>
      </c>
      <c r="J2178">
        <v>0</v>
      </c>
      <c r="K2178">
        <v>0</v>
      </c>
      <c r="L2178">
        <v>0</v>
      </c>
      <c r="M2178">
        <v>0</v>
      </c>
      <c r="N2178">
        <v>0</v>
      </c>
      <c r="O2178">
        <v>0</v>
      </c>
      <c r="P2178">
        <v>0</v>
      </c>
      <c r="Q2178">
        <v>0</v>
      </c>
    </row>
    <row r="2179" spans="1:17" x14ac:dyDescent="0.25">
      <c r="A2179" t="s">
        <v>16497</v>
      </c>
      <c r="B2179" t="s">
        <v>72</v>
      </c>
      <c r="C2179" t="s">
        <v>217</v>
      </c>
      <c r="D2179" t="s">
        <v>526</v>
      </c>
      <c r="E2179" t="s">
        <v>563</v>
      </c>
      <c r="F2179" t="s">
        <v>396</v>
      </c>
      <c r="G2179">
        <v>0</v>
      </c>
      <c r="H2179">
        <v>22</v>
      </c>
      <c r="I2179">
        <v>2</v>
      </c>
      <c r="J2179">
        <v>18</v>
      </c>
      <c r="K2179">
        <v>1</v>
      </c>
      <c r="L2179">
        <v>1</v>
      </c>
      <c r="M2179">
        <v>0</v>
      </c>
      <c r="N2179">
        <v>0</v>
      </c>
      <c r="O2179">
        <v>0</v>
      </c>
      <c r="P2179">
        <v>0</v>
      </c>
      <c r="Q2179">
        <v>0</v>
      </c>
    </row>
    <row r="2180" spans="1:17" x14ac:dyDescent="0.25">
      <c r="A2180" t="s">
        <v>16498</v>
      </c>
      <c r="B2180" t="s">
        <v>72</v>
      </c>
      <c r="C2180" t="s">
        <v>217</v>
      </c>
      <c r="D2180" t="s">
        <v>526</v>
      </c>
      <c r="E2180" t="s">
        <v>563</v>
      </c>
      <c r="F2180" t="s">
        <v>4236</v>
      </c>
      <c r="G2180">
        <v>0</v>
      </c>
      <c r="H2180">
        <v>22</v>
      </c>
      <c r="I2180">
        <v>2</v>
      </c>
      <c r="J2180">
        <v>18</v>
      </c>
      <c r="K2180">
        <v>1</v>
      </c>
      <c r="L2180">
        <v>1</v>
      </c>
      <c r="M2180">
        <v>0</v>
      </c>
      <c r="N2180">
        <v>0</v>
      </c>
      <c r="O2180">
        <v>0</v>
      </c>
      <c r="P2180">
        <v>0</v>
      </c>
      <c r="Q2180">
        <v>0</v>
      </c>
    </row>
    <row r="2181" spans="1:17" x14ac:dyDescent="0.25">
      <c r="A2181" t="s">
        <v>16499</v>
      </c>
      <c r="B2181" t="s">
        <v>72</v>
      </c>
      <c r="C2181" t="s">
        <v>217</v>
      </c>
      <c r="D2181" t="s">
        <v>526</v>
      </c>
      <c r="E2181" t="s">
        <v>563</v>
      </c>
      <c r="F2181" t="s">
        <v>4238</v>
      </c>
      <c r="G2181">
        <v>0</v>
      </c>
      <c r="H2181">
        <v>0</v>
      </c>
      <c r="I2181">
        <v>0</v>
      </c>
      <c r="J2181">
        <v>0</v>
      </c>
      <c r="K2181">
        <v>0</v>
      </c>
      <c r="L2181">
        <v>0</v>
      </c>
      <c r="M2181">
        <v>22</v>
      </c>
      <c r="N2181">
        <v>0</v>
      </c>
      <c r="O2181">
        <v>0</v>
      </c>
      <c r="P2181">
        <v>0</v>
      </c>
      <c r="Q2181">
        <v>0</v>
      </c>
    </row>
    <row r="2182" spans="1:17" x14ac:dyDescent="0.25">
      <c r="A2182" t="s">
        <v>16500</v>
      </c>
      <c r="B2182" t="s">
        <v>72</v>
      </c>
      <c r="C2182" t="s">
        <v>217</v>
      </c>
      <c r="D2182" t="s">
        <v>526</v>
      </c>
      <c r="E2182" t="s">
        <v>563</v>
      </c>
      <c r="F2182" t="s">
        <v>397</v>
      </c>
      <c r="G2182">
        <v>0</v>
      </c>
      <c r="H2182">
        <v>22</v>
      </c>
      <c r="I2182">
        <v>2</v>
      </c>
      <c r="J2182">
        <v>18</v>
      </c>
      <c r="K2182">
        <v>1</v>
      </c>
      <c r="L2182">
        <v>1</v>
      </c>
      <c r="M2182">
        <v>0</v>
      </c>
      <c r="N2182">
        <v>0</v>
      </c>
      <c r="O2182">
        <v>0</v>
      </c>
      <c r="P2182">
        <v>0</v>
      </c>
      <c r="Q2182">
        <v>0</v>
      </c>
    </row>
    <row r="2183" spans="1:17" x14ac:dyDescent="0.25">
      <c r="A2183" t="s">
        <v>16501</v>
      </c>
      <c r="B2183" t="s">
        <v>72</v>
      </c>
      <c r="C2183" t="s">
        <v>217</v>
      </c>
      <c r="D2183" t="s">
        <v>526</v>
      </c>
      <c r="E2183" t="s">
        <v>563</v>
      </c>
      <c r="F2183" t="s">
        <v>398</v>
      </c>
      <c r="G2183">
        <v>0</v>
      </c>
      <c r="H2183">
        <v>22</v>
      </c>
      <c r="I2183">
        <v>2</v>
      </c>
      <c r="J2183">
        <v>18</v>
      </c>
      <c r="K2183">
        <v>1</v>
      </c>
      <c r="L2183">
        <v>1</v>
      </c>
      <c r="M2183">
        <v>0</v>
      </c>
      <c r="N2183">
        <v>0</v>
      </c>
      <c r="O2183">
        <v>0</v>
      </c>
      <c r="P2183">
        <v>0</v>
      </c>
      <c r="Q2183">
        <v>0</v>
      </c>
    </row>
    <row r="2184" spans="1:17" x14ac:dyDescent="0.25">
      <c r="A2184" t="s">
        <v>16502</v>
      </c>
      <c r="B2184" t="s">
        <v>72</v>
      </c>
      <c r="C2184" t="s">
        <v>217</v>
      </c>
      <c r="D2184" t="s">
        <v>526</v>
      </c>
      <c r="E2184" t="s">
        <v>563</v>
      </c>
      <c r="F2184" t="s">
        <v>4242</v>
      </c>
      <c r="G2184">
        <v>0</v>
      </c>
      <c r="H2184">
        <v>0</v>
      </c>
      <c r="I2184">
        <v>0</v>
      </c>
      <c r="J2184">
        <v>0</v>
      </c>
      <c r="K2184">
        <v>0</v>
      </c>
      <c r="L2184">
        <v>0</v>
      </c>
      <c r="M2184">
        <v>22</v>
      </c>
      <c r="N2184">
        <v>0</v>
      </c>
      <c r="O2184">
        <v>0</v>
      </c>
      <c r="P2184">
        <v>0</v>
      </c>
      <c r="Q2184">
        <v>0</v>
      </c>
    </row>
    <row r="2185" spans="1:17" x14ac:dyDescent="0.25">
      <c r="A2185" t="s">
        <v>16503</v>
      </c>
      <c r="B2185" t="s">
        <v>72</v>
      </c>
      <c r="C2185" t="s">
        <v>217</v>
      </c>
      <c r="D2185" t="s">
        <v>526</v>
      </c>
      <c r="E2185" t="s">
        <v>563</v>
      </c>
      <c r="F2185" t="s">
        <v>399</v>
      </c>
      <c r="G2185">
        <v>0</v>
      </c>
      <c r="H2185">
        <v>22</v>
      </c>
      <c r="I2185">
        <v>2</v>
      </c>
      <c r="J2185">
        <v>18</v>
      </c>
      <c r="K2185">
        <v>1</v>
      </c>
      <c r="L2185">
        <v>1</v>
      </c>
      <c r="M2185">
        <v>0</v>
      </c>
      <c r="N2185">
        <v>0</v>
      </c>
      <c r="O2185">
        <v>0</v>
      </c>
      <c r="P2185">
        <v>0</v>
      </c>
      <c r="Q2185">
        <v>0</v>
      </c>
    </row>
    <row r="2186" spans="1:17" x14ac:dyDescent="0.25">
      <c r="A2186" t="s">
        <v>16504</v>
      </c>
      <c r="B2186" t="s">
        <v>72</v>
      </c>
      <c r="C2186" t="s">
        <v>217</v>
      </c>
      <c r="D2186" t="s">
        <v>526</v>
      </c>
      <c r="E2186" t="s">
        <v>563</v>
      </c>
      <c r="F2186" t="s">
        <v>4245</v>
      </c>
      <c r="G2186">
        <v>0</v>
      </c>
      <c r="H2186">
        <v>0</v>
      </c>
      <c r="I2186">
        <v>0</v>
      </c>
      <c r="J2186">
        <v>0</v>
      </c>
      <c r="K2186">
        <v>0</v>
      </c>
      <c r="L2186">
        <v>0</v>
      </c>
      <c r="M2186">
        <v>22</v>
      </c>
      <c r="N2186">
        <v>0</v>
      </c>
      <c r="O2186">
        <v>0</v>
      </c>
      <c r="P2186">
        <v>0</v>
      </c>
      <c r="Q2186">
        <v>0</v>
      </c>
    </row>
    <row r="2187" spans="1:17" x14ac:dyDescent="0.25">
      <c r="A2187" t="s">
        <v>16505</v>
      </c>
      <c r="B2187" t="s">
        <v>72</v>
      </c>
      <c r="C2187" t="s">
        <v>217</v>
      </c>
      <c r="D2187" t="s">
        <v>526</v>
      </c>
      <c r="E2187" t="s">
        <v>563</v>
      </c>
      <c r="F2187" t="s">
        <v>394</v>
      </c>
      <c r="G2187">
        <v>0</v>
      </c>
      <c r="H2187">
        <v>0</v>
      </c>
      <c r="I2187">
        <v>0</v>
      </c>
      <c r="J2187">
        <v>0</v>
      </c>
      <c r="K2187">
        <v>0</v>
      </c>
      <c r="L2187">
        <v>0</v>
      </c>
      <c r="M2187">
        <v>0</v>
      </c>
      <c r="N2187">
        <v>18</v>
      </c>
      <c r="O2187">
        <v>16</v>
      </c>
      <c r="P2187">
        <v>1</v>
      </c>
      <c r="Q2187">
        <v>1</v>
      </c>
    </row>
    <row r="2188" spans="1:17" x14ac:dyDescent="0.25">
      <c r="A2188" t="s">
        <v>16506</v>
      </c>
      <c r="B2188" t="s">
        <v>72</v>
      </c>
      <c r="C2188" t="s">
        <v>217</v>
      </c>
      <c r="D2188" t="s">
        <v>526</v>
      </c>
      <c r="E2188" t="s">
        <v>563</v>
      </c>
      <c r="F2188" t="s">
        <v>395</v>
      </c>
      <c r="G2188">
        <v>0</v>
      </c>
      <c r="H2188">
        <v>0</v>
      </c>
      <c r="I2188">
        <v>0</v>
      </c>
      <c r="J2188">
        <v>0</v>
      </c>
      <c r="K2188">
        <v>0</v>
      </c>
      <c r="L2188">
        <v>0</v>
      </c>
      <c r="M2188">
        <v>0</v>
      </c>
      <c r="N2188">
        <v>17</v>
      </c>
      <c r="O2188">
        <v>15</v>
      </c>
      <c r="P2188">
        <v>1</v>
      </c>
      <c r="Q2188">
        <v>1</v>
      </c>
    </row>
    <row r="2189" spans="1:17" x14ac:dyDescent="0.25">
      <c r="A2189" t="s">
        <v>16507</v>
      </c>
      <c r="B2189" t="s">
        <v>72</v>
      </c>
      <c r="C2189" t="s">
        <v>217</v>
      </c>
      <c r="D2189" t="s">
        <v>526</v>
      </c>
      <c r="E2189" t="s">
        <v>563</v>
      </c>
      <c r="F2189" t="s">
        <v>525</v>
      </c>
      <c r="G2189">
        <v>22</v>
      </c>
      <c r="H2189">
        <v>0</v>
      </c>
      <c r="I2189">
        <v>0</v>
      </c>
      <c r="J2189">
        <v>0</v>
      </c>
      <c r="K2189">
        <v>0</v>
      </c>
      <c r="L2189">
        <v>0</v>
      </c>
      <c r="M2189">
        <v>0</v>
      </c>
      <c r="N2189">
        <v>0</v>
      </c>
      <c r="O2189">
        <v>0</v>
      </c>
      <c r="P2189">
        <v>0</v>
      </c>
      <c r="Q2189">
        <v>0</v>
      </c>
    </row>
    <row r="2190" spans="1:17" x14ac:dyDescent="0.25">
      <c r="A2190" t="s">
        <v>22727</v>
      </c>
      <c r="B2190" t="s">
        <v>74</v>
      </c>
      <c r="C2190" t="s">
        <v>105</v>
      </c>
      <c r="D2190" t="s">
        <v>526</v>
      </c>
      <c r="E2190" t="s">
        <v>21471</v>
      </c>
      <c r="F2190" t="s">
        <v>396</v>
      </c>
      <c r="G2190">
        <v>0</v>
      </c>
      <c r="H2190">
        <v>21</v>
      </c>
      <c r="I2190">
        <v>2</v>
      </c>
      <c r="J2190">
        <v>18</v>
      </c>
      <c r="K2190">
        <v>0</v>
      </c>
      <c r="L2190">
        <v>1</v>
      </c>
      <c r="M2190">
        <v>0</v>
      </c>
      <c r="N2190">
        <v>0</v>
      </c>
      <c r="O2190">
        <v>0</v>
      </c>
      <c r="P2190">
        <v>0</v>
      </c>
      <c r="Q2190">
        <v>0</v>
      </c>
    </row>
    <row r="2191" spans="1:17" x14ac:dyDescent="0.25">
      <c r="A2191" t="s">
        <v>22728</v>
      </c>
      <c r="B2191" t="s">
        <v>74</v>
      </c>
      <c r="C2191" t="s">
        <v>105</v>
      </c>
      <c r="D2191" t="s">
        <v>526</v>
      </c>
      <c r="E2191" t="s">
        <v>21471</v>
      </c>
      <c r="F2191" t="s">
        <v>4236</v>
      </c>
      <c r="G2191">
        <v>0</v>
      </c>
      <c r="H2191">
        <v>21</v>
      </c>
      <c r="I2191">
        <v>2</v>
      </c>
      <c r="J2191">
        <v>18</v>
      </c>
      <c r="K2191">
        <v>0</v>
      </c>
      <c r="L2191">
        <v>1</v>
      </c>
      <c r="M2191">
        <v>0</v>
      </c>
      <c r="N2191">
        <v>0</v>
      </c>
      <c r="O2191">
        <v>0</v>
      </c>
      <c r="P2191">
        <v>0</v>
      </c>
      <c r="Q2191">
        <v>0</v>
      </c>
    </row>
    <row r="2192" spans="1:17" x14ac:dyDescent="0.25">
      <c r="A2192" t="s">
        <v>22729</v>
      </c>
      <c r="B2192" t="s">
        <v>74</v>
      </c>
      <c r="C2192" t="s">
        <v>105</v>
      </c>
      <c r="D2192" t="s">
        <v>526</v>
      </c>
      <c r="E2192" t="s">
        <v>21471</v>
      </c>
      <c r="F2192" t="s">
        <v>4238</v>
      </c>
      <c r="G2192">
        <v>0</v>
      </c>
      <c r="H2192">
        <v>0</v>
      </c>
      <c r="I2192">
        <v>0</v>
      </c>
      <c r="J2192">
        <v>0</v>
      </c>
      <c r="K2192">
        <v>0</v>
      </c>
      <c r="L2192">
        <v>0</v>
      </c>
      <c r="M2192">
        <v>21</v>
      </c>
      <c r="N2192">
        <v>0</v>
      </c>
      <c r="O2192">
        <v>0</v>
      </c>
      <c r="P2192">
        <v>0</v>
      </c>
      <c r="Q2192">
        <v>0</v>
      </c>
    </row>
    <row r="2193" spans="1:17" x14ac:dyDescent="0.25">
      <c r="A2193" t="s">
        <v>22730</v>
      </c>
      <c r="B2193" t="s">
        <v>74</v>
      </c>
      <c r="C2193" t="s">
        <v>105</v>
      </c>
      <c r="D2193" t="s">
        <v>526</v>
      </c>
      <c r="E2193" t="s">
        <v>21471</v>
      </c>
      <c r="F2193" t="s">
        <v>397</v>
      </c>
      <c r="G2193">
        <v>0</v>
      </c>
      <c r="H2193">
        <v>21</v>
      </c>
      <c r="I2193">
        <v>2</v>
      </c>
      <c r="J2193">
        <v>18</v>
      </c>
      <c r="K2193">
        <v>0</v>
      </c>
      <c r="L2193">
        <v>1</v>
      </c>
      <c r="M2193">
        <v>0</v>
      </c>
      <c r="N2193">
        <v>0</v>
      </c>
      <c r="O2193">
        <v>0</v>
      </c>
      <c r="P2193">
        <v>0</v>
      </c>
      <c r="Q2193">
        <v>0</v>
      </c>
    </row>
    <row r="2194" spans="1:17" x14ac:dyDescent="0.25">
      <c r="A2194" t="s">
        <v>22731</v>
      </c>
      <c r="B2194" t="s">
        <v>74</v>
      </c>
      <c r="C2194" t="s">
        <v>105</v>
      </c>
      <c r="D2194" t="s">
        <v>526</v>
      </c>
      <c r="E2194" t="s">
        <v>21471</v>
      </c>
      <c r="F2194" t="s">
        <v>398</v>
      </c>
      <c r="G2194">
        <v>0</v>
      </c>
      <c r="H2194">
        <v>21</v>
      </c>
      <c r="I2194">
        <v>2</v>
      </c>
      <c r="J2194">
        <v>18</v>
      </c>
      <c r="K2194">
        <v>0</v>
      </c>
      <c r="L2194">
        <v>1</v>
      </c>
      <c r="M2194">
        <v>0</v>
      </c>
      <c r="N2194">
        <v>0</v>
      </c>
      <c r="O2194">
        <v>0</v>
      </c>
      <c r="P2194">
        <v>0</v>
      </c>
      <c r="Q2194">
        <v>0</v>
      </c>
    </row>
    <row r="2195" spans="1:17" x14ac:dyDescent="0.25">
      <c r="A2195" t="s">
        <v>22732</v>
      </c>
      <c r="B2195" t="s">
        <v>74</v>
      </c>
      <c r="C2195" t="s">
        <v>105</v>
      </c>
      <c r="D2195" t="s">
        <v>526</v>
      </c>
      <c r="E2195" t="s">
        <v>21471</v>
      </c>
      <c r="F2195" t="s">
        <v>4242</v>
      </c>
      <c r="G2195">
        <v>0</v>
      </c>
      <c r="H2195">
        <v>0</v>
      </c>
      <c r="I2195">
        <v>0</v>
      </c>
      <c r="J2195">
        <v>0</v>
      </c>
      <c r="K2195">
        <v>0</v>
      </c>
      <c r="L2195">
        <v>0</v>
      </c>
      <c r="M2195">
        <v>21</v>
      </c>
      <c r="N2195">
        <v>0</v>
      </c>
      <c r="O2195">
        <v>0</v>
      </c>
      <c r="P2195">
        <v>0</v>
      </c>
      <c r="Q2195">
        <v>0</v>
      </c>
    </row>
    <row r="2196" spans="1:17" x14ac:dyDescent="0.25">
      <c r="A2196" t="s">
        <v>22733</v>
      </c>
      <c r="B2196" t="s">
        <v>74</v>
      </c>
      <c r="C2196" t="s">
        <v>105</v>
      </c>
      <c r="D2196" t="s">
        <v>526</v>
      </c>
      <c r="E2196" t="s">
        <v>21471</v>
      </c>
      <c r="F2196" t="s">
        <v>399</v>
      </c>
      <c r="G2196">
        <v>0</v>
      </c>
      <c r="H2196">
        <v>21</v>
      </c>
      <c r="I2196">
        <v>2</v>
      </c>
      <c r="J2196">
        <v>18</v>
      </c>
      <c r="K2196">
        <v>0</v>
      </c>
      <c r="L2196">
        <v>1</v>
      </c>
      <c r="M2196">
        <v>0</v>
      </c>
      <c r="N2196">
        <v>0</v>
      </c>
      <c r="O2196">
        <v>0</v>
      </c>
      <c r="P2196">
        <v>0</v>
      </c>
      <c r="Q2196">
        <v>0</v>
      </c>
    </row>
    <row r="2197" spans="1:17" x14ac:dyDescent="0.25">
      <c r="A2197" t="s">
        <v>22734</v>
      </c>
      <c r="B2197" t="s">
        <v>74</v>
      </c>
      <c r="C2197" t="s">
        <v>105</v>
      </c>
      <c r="D2197" t="s">
        <v>526</v>
      </c>
      <c r="E2197" t="s">
        <v>21471</v>
      </c>
      <c r="F2197" t="s">
        <v>4245</v>
      </c>
      <c r="G2197">
        <v>0</v>
      </c>
      <c r="H2197">
        <v>0</v>
      </c>
      <c r="I2197">
        <v>0</v>
      </c>
      <c r="J2197">
        <v>0</v>
      </c>
      <c r="K2197">
        <v>0</v>
      </c>
      <c r="L2197">
        <v>0</v>
      </c>
      <c r="M2197">
        <v>21</v>
      </c>
      <c r="N2197">
        <v>0</v>
      </c>
      <c r="O2197">
        <v>0</v>
      </c>
      <c r="P2197">
        <v>0</v>
      </c>
      <c r="Q2197">
        <v>0</v>
      </c>
    </row>
    <row r="2198" spans="1:17" x14ac:dyDescent="0.25">
      <c r="A2198" t="s">
        <v>22735</v>
      </c>
      <c r="B2198" t="s">
        <v>74</v>
      </c>
      <c r="C2198" t="s">
        <v>105</v>
      </c>
      <c r="D2198" t="s">
        <v>526</v>
      </c>
      <c r="E2198" t="s">
        <v>21471</v>
      </c>
      <c r="F2198" t="s">
        <v>394</v>
      </c>
      <c r="G2198">
        <v>0</v>
      </c>
      <c r="H2198">
        <v>0</v>
      </c>
      <c r="I2198">
        <v>0</v>
      </c>
      <c r="J2198">
        <v>0</v>
      </c>
      <c r="K2198">
        <v>0</v>
      </c>
      <c r="L2198">
        <v>0</v>
      </c>
      <c r="M2198">
        <v>0</v>
      </c>
      <c r="N2198">
        <v>11</v>
      </c>
      <c r="O2198">
        <v>10</v>
      </c>
      <c r="P2198">
        <v>1</v>
      </c>
      <c r="Q2198">
        <v>0</v>
      </c>
    </row>
    <row r="2199" spans="1:17" x14ac:dyDescent="0.25">
      <c r="A2199" t="s">
        <v>22736</v>
      </c>
      <c r="B2199" t="s">
        <v>74</v>
      </c>
      <c r="C2199" t="s">
        <v>105</v>
      </c>
      <c r="D2199" t="s">
        <v>526</v>
      </c>
      <c r="E2199" t="s">
        <v>21471</v>
      </c>
      <c r="F2199" t="s">
        <v>395</v>
      </c>
      <c r="G2199">
        <v>0</v>
      </c>
      <c r="H2199">
        <v>0</v>
      </c>
      <c r="I2199">
        <v>0</v>
      </c>
      <c r="J2199">
        <v>0</v>
      </c>
      <c r="K2199">
        <v>0</v>
      </c>
      <c r="L2199">
        <v>0</v>
      </c>
      <c r="M2199">
        <v>0</v>
      </c>
      <c r="N2199">
        <v>10</v>
      </c>
      <c r="O2199">
        <v>9</v>
      </c>
      <c r="P2199">
        <v>1</v>
      </c>
      <c r="Q2199">
        <v>0</v>
      </c>
    </row>
    <row r="2200" spans="1:17" x14ac:dyDescent="0.25">
      <c r="A2200" t="s">
        <v>22737</v>
      </c>
      <c r="B2200" t="s">
        <v>74</v>
      </c>
      <c r="C2200" t="s">
        <v>105</v>
      </c>
      <c r="D2200" t="s">
        <v>526</v>
      </c>
      <c r="E2200" t="s">
        <v>21471</v>
      </c>
      <c r="F2200" t="s">
        <v>525</v>
      </c>
      <c r="G2200">
        <v>21</v>
      </c>
      <c r="H2200">
        <v>0</v>
      </c>
      <c r="I2200">
        <v>0</v>
      </c>
      <c r="J2200">
        <v>0</v>
      </c>
      <c r="K2200">
        <v>0</v>
      </c>
      <c r="L2200">
        <v>0</v>
      </c>
      <c r="M2200">
        <v>0</v>
      </c>
      <c r="N2200">
        <v>0</v>
      </c>
      <c r="O2200">
        <v>0</v>
      </c>
      <c r="P2200">
        <v>0</v>
      </c>
      <c r="Q2200">
        <v>0</v>
      </c>
    </row>
    <row r="2201" spans="1:17" x14ac:dyDescent="0.25">
      <c r="A2201" t="s">
        <v>22738</v>
      </c>
      <c r="B2201" t="s">
        <v>74</v>
      </c>
      <c r="C2201" t="s">
        <v>105</v>
      </c>
      <c r="D2201" t="s">
        <v>527</v>
      </c>
      <c r="E2201" t="s">
        <v>21471</v>
      </c>
      <c r="F2201" t="s">
        <v>528</v>
      </c>
      <c r="G2201">
        <v>0</v>
      </c>
      <c r="H2201">
        <v>0</v>
      </c>
      <c r="I2201">
        <v>0</v>
      </c>
      <c r="J2201">
        <v>0</v>
      </c>
      <c r="K2201">
        <v>0</v>
      </c>
      <c r="L2201">
        <v>0</v>
      </c>
      <c r="M2201">
        <v>0</v>
      </c>
      <c r="N2201">
        <v>1</v>
      </c>
      <c r="O2201">
        <v>1</v>
      </c>
      <c r="P2201">
        <v>0</v>
      </c>
      <c r="Q2201">
        <v>0</v>
      </c>
    </row>
    <row r="2202" spans="1:17" x14ac:dyDescent="0.25">
      <c r="A2202" t="s">
        <v>22739</v>
      </c>
      <c r="B2202" t="s">
        <v>74</v>
      </c>
      <c r="C2202" t="s">
        <v>105</v>
      </c>
      <c r="D2202" t="s">
        <v>527</v>
      </c>
      <c r="E2202" t="s">
        <v>21471</v>
      </c>
      <c r="F2202" t="s">
        <v>525</v>
      </c>
      <c r="G2202">
        <v>1</v>
      </c>
      <c r="H2202">
        <v>0</v>
      </c>
      <c r="I2202">
        <v>0</v>
      </c>
      <c r="J2202">
        <v>0</v>
      </c>
      <c r="K2202">
        <v>0</v>
      </c>
      <c r="L2202">
        <v>0</v>
      </c>
      <c r="M2202">
        <v>0</v>
      </c>
      <c r="N2202">
        <v>0</v>
      </c>
      <c r="O2202">
        <v>0</v>
      </c>
      <c r="P2202">
        <v>0</v>
      </c>
      <c r="Q2202">
        <v>0</v>
      </c>
    </row>
    <row r="2203" spans="1:17" x14ac:dyDescent="0.25">
      <c r="A2203" t="s">
        <v>16531</v>
      </c>
      <c r="B2203" t="s">
        <v>74</v>
      </c>
      <c r="C2203" t="s">
        <v>105</v>
      </c>
      <c r="D2203" t="s">
        <v>12971</v>
      </c>
      <c r="E2203" t="s">
        <v>563</v>
      </c>
      <c r="F2203" t="s">
        <v>525</v>
      </c>
      <c r="G2203">
        <v>1</v>
      </c>
      <c r="H2203">
        <v>0</v>
      </c>
      <c r="I2203">
        <v>0</v>
      </c>
      <c r="J2203">
        <v>0</v>
      </c>
      <c r="K2203">
        <v>0</v>
      </c>
      <c r="L2203">
        <v>0</v>
      </c>
      <c r="M2203">
        <v>0</v>
      </c>
      <c r="N2203">
        <v>0</v>
      </c>
      <c r="O2203">
        <v>0</v>
      </c>
      <c r="P2203">
        <v>0</v>
      </c>
      <c r="Q2203">
        <v>0</v>
      </c>
    </row>
    <row r="2204" spans="1:17" x14ac:dyDescent="0.25">
      <c r="A2204" t="s">
        <v>22740</v>
      </c>
      <c r="B2204" t="s">
        <v>74</v>
      </c>
      <c r="C2204" t="s">
        <v>105</v>
      </c>
      <c r="D2204" t="s">
        <v>12971</v>
      </c>
      <c r="E2204" t="s">
        <v>21471</v>
      </c>
      <c r="F2204" t="s">
        <v>525</v>
      </c>
      <c r="G2204">
        <v>1</v>
      </c>
      <c r="H2204">
        <v>0</v>
      </c>
      <c r="I2204">
        <v>0</v>
      </c>
      <c r="J2204">
        <v>0</v>
      </c>
      <c r="K2204">
        <v>0</v>
      </c>
      <c r="L2204">
        <v>0</v>
      </c>
      <c r="M2204">
        <v>0</v>
      </c>
      <c r="N2204">
        <v>0</v>
      </c>
      <c r="O2204">
        <v>0</v>
      </c>
      <c r="P2204">
        <v>0</v>
      </c>
      <c r="Q2204">
        <v>0</v>
      </c>
    </row>
    <row r="2205" spans="1:17" x14ac:dyDescent="0.25">
      <c r="A2205" t="s">
        <v>16532</v>
      </c>
      <c r="B2205" t="s">
        <v>74</v>
      </c>
      <c r="C2205" t="s">
        <v>106</v>
      </c>
      <c r="D2205" t="s">
        <v>529</v>
      </c>
      <c r="E2205" t="s">
        <v>563</v>
      </c>
      <c r="F2205" t="s">
        <v>525</v>
      </c>
      <c r="G2205">
        <v>1</v>
      </c>
      <c r="H2205">
        <v>0</v>
      </c>
      <c r="I2205">
        <v>0</v>
      </c>
      <c r="J2205">
        <v>0</v>
      </c>
      <c r="K2205">
        <v>0</v>
      </c>
      <c r="L2205">
        <v>0</v>
      </c>
      <c r="M2205">
        <v>0</v>
      </c>
      <c r="N2205">
        <v>0</v>
      </c>
      <c r="O2205">
        <v>0</v>
      </c>
      <c r="P2205">
        <v>0</v>
      </c>
      <c r="Q2205">
        <v>0</v>
      </c>
    </row>
    <row r="2206" spans="1:17" x14ac:dyDescent="0.25">
      <c r="A2206" t="s">
        <v>16533</v>
      </c>
      <c r="B2206" t="s">
        <v>74</v>
      </c>
      <c r="C2206" t="s">
        <v>106</v>
      </c>
      <c r="D2206" t="s">
        <v>526</v>
      </c>
      <c r="E2206" t="s">
        <v>563</v>
      </c>
      <c r="F2206" t="s">
        <v>396</v>
      </c>
      <c r="G2206">
        <v>0</v>
      </c>
      <c r="H2206">
        <v>9</v>
      </c>
      <c r="I2206">
        <v>2</v>
      </c>
      <c r="J2206">
        <v>6</v>
      </c>
      <c r="K2206">
        <v>1</v>
      </c>
      <c r="L2206">
        <v>0</v>
      </c>
      <c r="M2206">
        <v>0</v>
      </c>
      <c r="N2206">
        <v>0</v>
      </c>
      <c r="O2206">
        <v>0</v>
      </c>
      <c r="P2206">
        <v>0</v>
      </c>
      <c r="Q2206">
        <v>0</v>
      </c>
    </row>
    <row r="2207" spans="1:17" x14ac:dyDescent="0.25">
      <c r="A2207" t="s">
        <v>16534</v>
      </c>
      <c r="B2207" t="s">
        <v>74</v>
      </c>
      <c r="C2207" t="s">
        <v>106</v>
      </c>
      <c r="D2207" t="s">
        <v>526</v>
      </c>
      <c r="E2207" t="s">
        <v>563</v>
      </c>
      <c r="F2207" t="s">
        <v>4236</v>
      </c>
      <c r="G2207">
        <v>0</v>
      </c>
      <c r="H2207">
        <v>9</v>
      </c>
      <c r="I2207">
        <v>1</v>
      </c>
      <c r="J2207">
        <v>7</v>
      </c>
      <c r="K2207">
        <v>1</v>
      </c>
      <c r="L2207">
        <v>0</v>
      </c>
      <c r="M2207">
        <v>0</v>
      </c>
      <c r="N2207">
        <v>0</v>
      </c>
      <c r="O2207">
        <v>0</v>
      </c>
      <c r="P2207">
        <v>0</v>
      </c>
      <c r="Q2207">
        <v>0</v>
      </c>
    </row>
    <row r="2208" spans="1:17" x14ac:dyDescent="0.25">
      <c r="A2208" t="s">
        <v>16535</v>
      </c>
      <c r="B2208" t="s">
        <v>74</v>
      </c>
      <c r="C2208" t="s">
        <v>106</v>
      </c>
      <c r="D2208" t="s">
        <v>526</v>
      </c>
      <c r="E2208" t="s">
        <v>563</v>
      </c>
      <c r="F2208" t="s">
        <v>4238</v>
      </c>
      <c r="G2208">
        <v>0</v>
      </c>
      <c r="H2208">
        <v>0</v>
      </c>
      <c r="I2208">
        <v>0</v>
      </c>
      <c r="J2208">
        <v>0</v>
      </c>
      <c r="K2208">
        <v>0</v>
      </c>
      <c r="L2208">
        <v>0</v>
      </c>
      <c r="M2208">
        <v>9</v>
      </c>
      <c r="N2208">
        <v>0</v>
      </c>
      <c r="O2208">
        <v>0</v>
      </c>
      <c r="P2208">
        <v>0</v>
      </c>
      <c r="Q2208">
        <v>0</v>
      </c>
    </row>
    <row r="2209" spans="1:17" x14ac:dyDescent="0.25">
      <c r="A2209" t="s">
        <v>16536</v>
      </c>
      <c r="B2209" t="s">
        <v>74</v>
      </c>
      <c r="C2209" t="s">
        <v>106</v>
      </c>
      <c r="D2209" t="s">
        <v>526</v>
      </c>
      <c r="E2209" t="s">
        <v>563</v>
      </c>
      <c r="F2209" t="s">
        <v>397</v>
      </c>
      <c r="G2209">
        <v>0</v>
      </c>
      <c r="H2209">
        <v>9</v>
      </c>
      <c r="I2209">
        <v>1</v>
      </c>
      <c r="J2209">
        <v>7</v>
      </c>
      <c r="K2209">
        <v>1</v>
      </c>
      <c r="L2209">
        <v>0</v>
      </c>
      <c r="M2209">
        <v>0</v>
      </c>
      <c r="N2209">
        <v>0</v>
      </c>
      <c r="O2209">
        <v>0</v>
      </c>
      <c r="P2209">
        <v>0</v>
      </c>
      <c r="Q2209">
        <v>0</v>
      </c>
    </row>
    <row r="2210" spans="1:17" x14ac:dyDescent="0.25">
      <c r="A2210" t="s">
        <v>16537</v>
      </c>
      <c r="B2210" t="s">
        <v>74</v>
      </c>
      <c r="C2210" t="s">
        <v>106</v>
      </c>
      <c r="D2210" t="s">
        <v>526</v>
      </c>
      <c r="E2210" t="s">
        <v>563</v>
      </c>
      <c r="F2210" t="s">
        <v>398</v>
      </c>
      <c r="G2210">
        <v>0</v>
      </c>
      <c r="H2210">
        <v>9</v>
      </c>
      <c r="I2210">
        <v>2</v>
      </c>
      <c r="J2210">
        <v>6</v>
      </c>
      <c r="K2210">
        <v>1</v>
      </c>
      <c r="L2210">
        <v>0</v>
      </c>
      <c r="M2210">
        <v>0</v>
      </c>
      <c r="N2210">
        <v>0</v>
      </c>
      <c r="O2210">
        <v>0</v>
      </c>
      <c r="P2210">
        <v>0</v>
      </c>
      <c r="Q2210">
        <v>0</v>
      </c>
    </row>
    <row r="2211" spans="1:17" x14ac:dyDescent="0.25">
      <c r="A2211" t="s">
        <v>16538</v>
      </c>
      <c r="B2211" t="s">
        <v>74</v>
      </c>
      <c r="C2211" t="s">
        <v>106</v>
      </c>
      <c r="D2211" t="s">
        <v>526</v>
      </c>
      <c r="E2211" t="s">
        <v>563</v>
      </c>
      <c r="F2211" t="s">
        <v>4242</v>
      </c>
      <c r="G2211">
        <v>0</v>
      </c>
      <c r="H2211">
        <v>0</v>
      </c>
      <c r="I2211">
        <v>0</v>
      </c>
      <c r="J2211">
        <v>0</v>
      </c>
      <c r="K2211">
        <v>0</v>
      </c>
      <c r="L2211">
        <v>0</v>
      </c>
      <c r="M2211">
        <v>9</v>
      </c>
      <c r="N2211">
        <v>0</v>
      </c>
      <c r="O2211">
        <v>0</v>
      </c>
      <c r="P2211">
        <v>0</v>
      </c>
      <c r="Q2211">
        <v>0</v>
      </c>
    </row>
    <row r="2212" spans="1:17" x14ac:dyDescent="0.25">
      <c r="A2212" t="s">
        <v>16539</v>
      </c>
      <c r="B2212" t="s">
        <v>74</v>
      </c>
      <c r="C2212" t="s">
        <v>106</v>
      </c>
      <c r="D2212" t="s">
        <v>526</v>
      </c>
      <c r="E2212" t="s">
        <v>563</v>
      </c>
      <c r="F2212" t="s">
        <v>399</v>
      </c>
      <c r="G2212">
        <v>0</v>
      </c>
      <c r="H2212">
        <v>9</v>
      </c>
      <c r="I2212">
        <v>1</v>
      </c>
      <c r="J2212">
        <v>7</v>
      </c>
      <c r="K2212">
        <v>1</v>
      </c>
      <c r="L2212">
        <v>0</v>
      </c>
      <c r="M2212">
        <v>0</v>
      </c>
      <c r="N2212">
        <v>0</v>
      </c>
      <c r="O2212">
        <v>0</v>
      </c>
      <c r="P2212">
        <v>0</v>
      </c>
      <c r="Q2212">
        <v>0</v>
      </c>
    </row>
    <row r="2213" spans="1:17" x14ac:dyDescent="0.25">
      <c r="A2213" t="s">
        <v>16859</v>
      </c>
      <c r="B2213" t="s">
        <v>73</v>
      </c>
      <c r="C2213" t="s">
        <v>221</v>
      </c>
      <c r="D2213" t="s">
        <v>526</v>
      </c>
      <c r="E2213" t="s">
        <v>563</v>
      </c>
      <c r="F2213" t="s">
        <v>396</v>
      </c>
      <c r="G2213">
        <v>0</v>
      </c>
      <c r="H2213">
        <v>12</v>
      </c>
      <c r="I2213">
        <v>2</v>
      </c>
      <c r="J2213">
        <v>10</v>
      </c>
      <c r="K2213">
        <v>0</v>
      </c>
      <c r="L2213">
        <v>0</v>
      </c>
      <c r="M2213">
        <v>0</v>
      </c>
      <c r="N2213">
        <v>0</v>
      </c>
      <c r="O2213">
        <v>0</v>
      </c>
      <c r="P2213">
        <v>0</v>
      </c>
      <c r="Q2213">
        <v>0</v>
      </c>
    </row>
    <row r="2214" spans="1:17" x14ac:dyDescent="0.25">
      <c r="A2214" t="s">
        <v>16860</v>
      </c>
      <c r="B2214" t="s">
        <v>73</v>
      </c>
      <c r="C2214" t="s">
        <v>221</v>
      </c>
      <c r="D2214" t="s">
        <v>526</v>
      </c>
      <c r="E2214" t="s">
        <v>563</v>
      </c>
      <c r="F2214" t="s">
        <v>4236</v>
      </c>
      <c r="G2214">
        <v>0</v>
      </c>
      <c r="H2214">
        <v>12</v>
      </c>
      <c r="I2214">
        <v>2</v>
      </c>
      <c r="J2214">
        <v>10</v>
      </c>
      <c r="K2214">
        <v>0</v>
      </c>
      <c r="L2214">
        <v>0</v>
      </c>
      <c r="M2214">
        <v>0</v>
      </c>
      <c r="N2214">
        <v>0</v>
      </c>
      <c r="O2214">
        <v>0</v>
      </c>
      <c r="P2214">
        <v>0</v>
      </c>
      <c r="Q2214">
        <v>0</v>
      </c>
    </row>
    <row r="2215" spans="1:17" x14ac:dyDescent="0.25">
      <c r="A2215" t="s">
        <v>16861</v>
      </c>
      <c r="B2215" t="s">
        <v>73</v>
      </c>
      <c r="C2215" t="s">
        <v>221</v>
      </c>
      <c r="D2215" t="s">
        <v>526</v>
      </c>
      <c r="E2215" t="s">
        <v>563</v>
      </c>
      <c r="F2215" t="s">
        <v>4238</v>
      </c>
      <c r="G2215">
        <v>0</v>
      </c>
      <c r="H2215">
        <v>0</v>
      </c>
      <c r="I2215">
        <v>0</v>
      </c>
      <c r="J2215">
        <v>0</v>
      </c>
      <c r="K2215">
        <v>0</v>
      </c>
      <c r="L2215">
        <v>0</v>
      </c>
      <c r="M2215">
        <v>12</v>
      </c>
      <c r="N2215">
        <v>0</v>
      </c>
      <c r="O2215">
        <v>0</v>
      </c>
      <c r="P2215">
        <v>0</v>
      </c>
      <c r="Q2215">
        <v>0</v>
      </c>
    </row>
    <row r="2216" spans="1:17" x14ac:dyDescent="0.25">
      <c r="A2216" t="s">
        <v>16862</v>
      </c>
      <c r="B2216" t="s">
        <v>73</v>
      </c>
      <c r="C2216" t="s">
        <v>221</v>
      </c>
      <c r="D2216" t="s">
        <v>526</v>
      </c>
      <c r="E2216" t="s">
        <v>563</v>
      </c>
      <c r="F2216" t="s">
        <v>397</v>
      </c>
      <c r="G2216">
        <v>0</v>
      </c>
      <c r="H2216">
        <v>12</v>
      </c>
      <c r="I2216">
        <v>2</v>
      </c>
      <c r="J2216">
        <v>10</v>
      </c>
      <c r="K2216">
        <v>0</v>
      </c>
      <c r="L2216">
        <v>0</v>
      </c>
      <c r="M2216">
        <v>0</v>
      </c>
      <c r="N2216">
        <v>0</v>
      </c>
      <c r="O2216">
        <v>0</v>
      </c>
      <c r="P2216">
        <v>0</v>
      </c>
      <c r="Q2216">
        <v>0</v>
      </c>
    </row>
    <row r="2217" spans="1:17" x14ac:dyDescent="0.25">
      <c r="A2217" t="s">
        <v>16863</v>
      </c>
      <c r="B2217" t="s">
        <v>73</v>
      </c>
      <c r="C2217" t="s">
        <v>221</v>
      </c>
      <c r="D2217" t="s">
        <v>526</v>
      </c>
      <c r="E2217" t="s">
        <v>563</v>
      </c>
      <c r="F2217" t="s">
        <v>398</v>
      </c>
      <c r="G2217">
        <v>0</v>
      </c>
      <c r="H2217">
        <v>12</v>
      </c>
      <c r="I2217">
        <v>2</v>
      </c>
      <c r="J2217">
        <v>10</v>
      </c>
      <c r="K2217">
        <v>0</v>
      </c>
      <c r="L2217">
        <v>0</v>
      </c>
      <c r="M2217">
        <v>0</v>
      </c>
      <c r="N2217">
        <v>0</v>
      </c>
      <c r="O2217">
        <v>0</v>
      </c>
      <c r="P2217">
        <v>0</v>
      </c>
      <c r="Q2217">
        <v>0</v>
      </c>
    </row>
    <row r="2218" spans="1:17" x14ac:dyDescent="0.25">
      <c r="A2218" t="s">
        <v>22742</v>
      </c>
      <c r="B2218" t="s">
        <v>72</v>
      </c>
      <c r="C2218" t="s">
        <v>91</v>
      </c>
      <c r="D2218" t="s">
        <v>526</v>
      </c>
      <c r="E2218" t="s">
        <v>21471</v>
      </c>
      <c r="F2218" t="s">
        <v>397</v>
      </c>
      <c r="G2218">
        <v>0</v>
      </c>
      <c r="H2218">
        <v>24</v>
      </c>
      <c r="I2218">
        <v>4</v>
      </c>
      <c r="J2218">
        <v>18</v>
      </c>
      <c r="K2218">
        <v>1</v>
      </c>
      <c r="L2218">
        <v>1</v>
      </c>
      <c r="M2218">
        <v>0</v>
      </c>
      <c r="N2218">
        <v>0</v>
      </c>
      <c r="O2218">
        <v>0</v>
      </c>
      <c r="P2218">
        <v>0</v>
      </c>
      <c r="Q2218">
        <v>0</v>
      </c>
    </row>
    <row r="2219" spans="1:17" x14ac:dyDescent="0.25">
      <c r="A2219" t="s">
        <v>22743</v>
      </c>
      <c r="B2219" t="s">
        <v>72</v>
      </c>
      <c r="C2219" t="s">
        <v>91</v>
      </c>
      <c r="D2219" t="s">
        <v>526</v>
      </c>
      <c r="E2219" t="s">
        <v>21471</v>
      </c>
      <c r="F2219" t="s">
        <v>398</v>
      </c>
      <c r="G2219">
        <v>0</v>
      </c>
      <c r="H2219">
        <v>24</v>
      </c>
      <c r="I2219">
        <v>4</v>
      </c>
      <c r="J2219">
        <v>18</v>
      </c>
      <c r="K2219">
        <v>1</v>
      </c>
      <c r="L2219">
        <v>1</v>
      </c>
      <c r="M2219">
        <v>0</v>
      </c>
      <c r="N2219">
        <v>0</v>
      </c>
      <c r="O2219">
        <v>0</v>
      </c>
      <c r="P2219">
        <v>0</v>
      </c>
      <c r="Q2219">
        <v>0</v>
      </c>
    </row>
    <row r="2220" spans="1:17" x14ac:dyDescent="0.25">
      <c r="A2220" t="s">
        <v>22744</v>
      </c>
      <c r="B2220" t="s">
        <v>72</v>
      </c>
      <c r="C2220" t="s">
        <v>91</v>
      </c>
      <c r="D2220" t="s">
        <v>526</v>
      </c>
      <c r="E2220" t="s">
        <v>21471</v>
      </c>
      <c r="F2220" t="s">
        <v>4242</v>
      </c>
      <c r="G2220">
        <v>0</v>
      </c>
      <c r="H2220">
        <v>0</v>
      </c>
      <c r="I2220">
        <v>0</v>
      </c>
      <c r="J2220">
        <v>0</v>
      </c>
      <c r="K2220">
        <v>0</v>
      </c>
      <c r="L2220">
        <v>0</v>
      </c>
      <c r="M2220">
        <v>24</v>
      </c>
      <c r="N2220">
        <v>0</v>
      </c>
      <c r="O2220">
        <v>0</v>
      </c>
      <c r="P2220">
        <v>0</v>
      </c>
      <c r="Q2220">
        <v>0</v>
      </c>
    </row>
    <row r="2221" spans="1:17" x14ac:dyDescent="0.25">
      <c r="A2221" t="s">
        <v>22745</v>
      </c>
      <c r="B2221" t="s">
        <v>72</v>
      </c>
      <c r="C2221" t="s">
        <v>91</v>
      </c>
      <c r="D2221" t="s">
        <v>526</v>
      </c>
      <c r="E2221" t="s">
        <v>21471</v>
      </c>
      <c r="F2221" t="s">
        <v>399</v>
      </c>
      <c r="G2221">
        <v>0</v>
      </c>
      <c r="H2221">
        <v>24</v>
      </c>
      <c r="I2221">
        <v>4</v>
      </c>
      <c r="J2221">
        <v>18</v>
      </c>
      <c r="K2221">
        <v>2</v>
      </c>
      <c r="L2221">
        <v>0</v>
      </c>
      <c r="M2221">
        <v>0</v>
      </c>
      <c r="N2221">
        <v>0</v>
      </c>
      <c r="O2221">
        <v>0</v>
      </c>
      <c r="P2221">
        <v>0</v>
      </c>
      <c r="Q2221">
        <v>0</v>
      </c>
    </row>
    <row r="2222" spans="1:17" x14ac:dyDescent="0.25">
      <c r="A2222" t="s">
        <v>22746</v>
      </c>
      <c r="B2222" t="s">
        <v>72</v>
      </c>
      <c r="C2222" t="s">
        <v>91</v>
      </c>
      <c r="D2222" t="s">
        <v>526</v>
      </c>
      <c r="E2222" t="s">
        <v>21471</v>
      </c>
      <c r="F2222" t="s">
        <v>4245</v>
      </c>
      <c r="G2222">
        <v>0</v>
      </c>
      <c r="H2222">
        <v>0</v>
      </c>
      <c r="I2222">
        <v>0</v>
      </c>
      <c r="J2222">
        <v>0</v>
      </c>
      <c r="K2222">
        <v>0</v>
      </c>
      <c r="L2222">
        <v>0</v>
      </c>
      <c r="M2222">
        <v>24</v>
      </c>
      <c r="N2222">
        <v>0</v>
      </c>
      <c r="O2222">
        <v>0</v>
      </c>
      <c r="P2222">
        <v>0</v>
      </c>
      <c r="Q2222">
        <v>0</v>
      </c>
    </row>
    <row r="2223" spans="1:17" x14ac:dyDescent="0.25">
      <c r="A2223" t="s">
        <v>22747</v>
      </c>
      <c r="B2223" t="s">
        <v>72</v>
      </c>
      <c r="C2223" t="s">
        <v>91</v>
      </c>
      <c r="D2223" t="s">
        <v>526</v>
      </c>
      <c r="E2223" t="s">
        <v>21471</v>
      </c>
      <c r="F2223" t="s">
        <v>394</v>
      </c>
      <c r="G2223">
        <v>0</v>
      </c>
      <c r="H2223">
        <v>0</v>
      </c>
      <c r="I2223">
        <v>0</v>
      </c>
      <c r="J2223">
        <v>0</v>
      </c>
      <c r="K2223">
        <v>0</v>
      </c>
      <c r="L2223">
        <v>0</v>
      </c>
      <c r="M2223">
        <v>0</v>
      </c>
      <c r="N2223">
        <v>16</v>
      </c>
      <c r="O2223">
        <v>15</v>
      </c>
      <c r="P2223">
        <v>0</v>
      </c>
      <c r="Q2223">
        <v>1</v>
      </c>
    </row>
    <row r="2224" spans="1:17" x14ac:dyDescent="0.25">
      <c r="A2224" t="s">
        <v>22748</v>
      </c>
      <c r="B2224" t="s">
        <v>72</v>
      </c>
      <c r="C2224" t="s">
        <v>91</v>
      </c>
      <c r="D2224" t="s">
        <v>526</v>
      </c>
      <c r="E2224" t="s">
        <v>21471</v>
      </c>
      <c r="F2224" t="s">
        <v>395</v>
      </c>
      <c r="G2224">
        <v>0</v>
      </c>
      <c r="H2224">
        <v>0</v>
      </c>
      <c r="I2224">
        <v>0</v>
      </c>
      <c r="J2224">
        <v>0</v>
      </c>
      <c r="K2224">
        <v>0</v>
      </c>
      <c r="L2224">
        <v>0</v>
      </c>
      <c r="M2224">
        <v>0</v>
      </c>
      <c r="N2224">
        <v>14</v>
      </c>
      <c r="O2224">
        <v>13</v>
      </c>
      <c r="P2224">
        <v>0</v>
      </c>
      <c r="Q2224">
        <v>1</v>
      </c>
    </row>
    <row r="2225" spans="1:17" x14ac:dyDescent="0.25">
      <c r="A2225" t="s">
        <v>22749</v>
      </c>
      <c r="B2225" t="s">
        <v>72</v>
      </c>
      <c r="C2225" t="s">
        <v>91</v>
      </c>
      <c r="D2225" t="s">
        <v>526</v>
      </c>
      <c r="E2225" t="s">
        <v>21471</v>
      </c>
      <c r="F2225" t="s">
        <v>525</v>
      </c>
      <c r="G2225">
        <v>24</v>
      </c>
      <c r="H2225">
        <v>0</v>
      </c>
      <c r="I2225">
        <v>0</v>
      </c>
      <c r="J2225">
        <v>0</v>
      </c>
      <c r="K2225">
        <v>0</v>
      </c>
      <c r="L2225">
        <v>0</v>
      </c>
      <c r="M2225">
        <v>0</v>
      </c>
      <c r="N2225">
        <v>0</v>
      </c>
      <c r="O2225">
        <v>0</v>
      </c>
      <c r="P2225">
        <v>0</v>
      </c>
      <c r="Q2225">
        <v>0</v>
      </c>
    </row>
    <row r="2226" spans="1:17" x14ac:dyDescent="0.25">
      <c r="A2226" t="s">
        <v>17033</v>
      </c>
      <c r="B2226" t="s">
        <v>72</v>
      </c>
      <c r="C2226" t="s">
        <v>91</v>
      </c>
      <c r="D2226" t="s">
        <v>527</v>
      </c>
      <c r="E2226" t="s">
        <v>563</v>
      </c>
      <c r="F2226" t="s">
        <v>528</v>
      </c>
      <c r="G2226">
        <v>0</v>
      </c>
      <c r="H2226">
        <v>0</v>
      </c>
      <c r="I2226">
        <v>0</v>
      </c>
      <c r="J2226">
        <v>0</v>
      </c>
      <c r="K2226">
        <v>0</v>
      </c>
      <c r="L2226">
        <v>0</v>
      </c>
      <c r="M2226">
        <v>0</v>
      </c>
      <c r="N2226">
        <v>1</v>
      </c>
      <c r="O2226">
        <v>0</v>
      </c>
      <c r="P2226">
        <v>0</v>
      </c>
      <c r="Q2226">
        <v>1</v>
      </c>
    </row>
    <row r="2227" spans="1:17" x14ac:dyDescent="0.25">
      <c r="A2227" t="s">
        <v>17034</v>
      </c>
      <c r="B2227" t="s">
        <v>72</v>
      </c>
      <c r="C2227" t="s">
        <v>91</v>
      </c>
      <c r="D2227" t="s">
        <v>527</v>
      </c>
      <c r="E2227" t="s">
        <v>563</v>
      </c>
      <c r="F2227" t="s">
        <v>525</v>
      </c>
      <c r="G2227">
        <v>1</v>
      </c>
      <c r="H2227">
        <v>0</v>
      </c>
      <c r="I2227">
        <v>0</v>
      </c>
      <c r="J2227">
        <v>0</v>
      </c>
      <c r="K2227">
        <v>0</v>
      </c>
      <c r="L2227">
        <v>0</v>
      </c>
      <c r="M2227">
        <v>0</v>
      </c>
      <c r="N2227">
        <v>0</v>
      </c>
      <c r="O2227">
        <v>0</v>
      </c>
      <c r="P2227">
        <v>0</v>
      </c>
      <c r="Q2227">
        <v>0</v>
      </c>
    </row>
    <row r="2228" spans="1:17" x14ac:dyDescent="0.25">
      <c r="A2228" t="s">
        <v>22750</v>
      </c>
      <c r="B2228" t="s">
        <v>72</v>
      </c>
      <c r="C2228" t="s">
        <v>91</v>
      </c>
      <c r="D2228" t="s">
        <v>527</v>
      </c>
      <c r="E2228" t="s">
        <v>21471</v>
      </c>
      <c r="F2228" t="s">
        <v>528</v>
      </c>
      <c r="G2228">
        <v>0</v>
      </c>
      <c r="H2228">
        <v>0</v>
      </c>
      <c r="I2228">
        <v>0</v>
      </c>
      <c r="J2228">
        <v>0</v>
      </c>
      <c r="K2228">
        <v>0</v>
      </c>
      <c r="L2228">
        <v>0</v>
      </c>
      <c r="M2228">
        <v>0</v>
      </c>
      <c r="N2228">
        <v>2</v>
      </c>
      <c r="O2228">
        <v>2</v>
      </c>
      <c r="P2228">
        <v>0</v>
      </c>
      <c r="Q2228">
        <v>0</v>
      </c>
    </row>
    <row r="2229" spans="1:17" x14ac:dyDescent="0.25">
      <c r="A2229" t="s">
        <v>22751</v>
      </c>
      <c r="B2229" t="s">
        <v>72</v>
      </c>
      <c r="C2229" t="s">
        <v>91</v>
      </c>
      <c r="D2229" t="s">
        <v>527</v>
      </c>
      <c r="E2229" t="s">
        <v>21471</v>
      </c>
      <c r="F2229" t="s">
        <v>525</v>
      </c>
      <c r="G2229">
        <v>2</v>
      </c>
      <c r="H2229">
        <v>0</v>
      </c>
      <c r="I2229">
        <v>0</v>
      </c>
      <c r="J2229">
        <v>0</v>
      </c>
      <c r="K2229">
        <v>0</v>
      </c>
      <c r="L2229">
        <v>0</v>
      </c>
      <c r="M2229">
        <v>0</v>
      </c>
      <c r="N2229">
        <v>0</v>
      </c>
      <c r="O2229">
        <v>0</v>
      </c>
      <c r="P2229">
        <v>0</v>
      </c>
      <c r="Q2229">
        <v>0</v>
      </c>
    </row>
    <row r="2230" spans="1:17" x14ac:dyDescent="0.25">
      <c r="A2230" t="s">
        <v>17035</v>
      </c>
      <c r="B2230" t="s">
        <v>72</v>
      </c>
      <c r="C2230" t="s">
        <v>91</v>
      </c>
      <c r="D2230" t="s">
        <v>12971</v>
      </c>
      <c r="E2230" t="s">
        <v>563</v>
      </c>
      <c r="F2230" t="s">
        <v>525</v>
      </c>
      <c r="G2230">
        <v>2</v>
      </c>
      <c r="H2230">
        <v>0</v>
      </c>
      <c r="I2230">
        <v>0</v>
      </c>
      <c r="J2230">
        <v>0</v>
      </c>
      <c r="K2230">
        <v>0</v>
      </c>
      <c r="L2230">
        <v>0</v>
      </c>
      <c r="M2230">
        <v>0</v>
      </c>
      <c r="N2230">
        <v>0</v>
      </c>
      <c r="O2230">
        <v>0</v>
      </c>
      <c r="P2230">
        <v>0</v>
      </c>
      <c r="Q2230">
        <v>0</v>
      </c>
    </row>
    <row r="2231" spans="1:17" x14ac:dyDescent="0.25">
      <c r="A2231" t="s">
        <v>22752</v>
      </c>
      <c r="B2231" t="s">
        <v>72</v>
      </c>
      <c r="C2231" t="s">
        <v>91</v>
      </c>
      <c r="D2231" t="s">
        <v>12971</v>
      </c>
      <c r="E2231" t="s">
        <v>21471</v>
      </c>
      <c r="F2231" t="s">
        <v>525</v>
      </c>
      <c r="G2231">
        <v>2</v>
      </c>
      <c r="H2231">
        <v>0</v>
      </c>
      <c r="I2231">
        <v>0</v>
      </c>
      <c r="J2231">
        <v>0</v>
      </c>
      <c r="K2231">
        <v>0</v>
      </c>
      <c r="L2231">
        <v>0</v>
      </c>
      <c r="M2231">
        <v>0</v>
      </c>
      <c r="N2231">
        <v>0</v>
      </c>
      <c r="O2231">
        <v>0</v>
      </c>
      <c r="P2231">
        <v>0</v>
      </c>
      <c r="Q2231">
        <v>0</v>
      </c>
    </row>
    <row r="2232" spans="1:17" x14ac:dyDescent="0.25">
      <c r="A2232" t="s">
        <v>17036</v>
      </c>
      <c r="B2232" t="s">
        <v>72</v>
      </c>
      <c r="C2232" t="s">
        <v>92</v>
      </c>
      <c r="D2232" t="s">
        <v>529</v>
      </c>
      <c r="E2232" t="s">
        <v>563</v>
      </c>
      <c r="F2232" t="s">
        <v>525</v>
      </c>
      <c r="G2232">
        <v>3</v>
      </c>
      <c r="H2232">
        <v>0</v>
      </c>
      <c r="I2232">
        <v>0</v>
      </c>
      <c r="J2232">
        <v>0</v>
      </c>
      <c r="K2232">
        <v>0</v>
      </c>
      <c r="L2232">
        <v>0</v>
      </c>
      <c r="M2232">
        <v>0</v>
      </c>
      <c r="N2232">
        <v>0</v>
      </c>
      <c r="O2232">
        <v>0</v>
      </c>
      <c r="P2232">
        <v>0</v>
      </c>
      <c r="Q2232">
        <v>0</v>
      </c>
    </row>
    <row r="2233" spans="1:17" x14ac:dyDescent="0.25">
      <c r="A2233" t="s">
        <v>22753</v>
      </c>
      <c r="B2233" t="s">
        <v>72</v>
      </c>
      <c r="C2233" t="s">
        <v>92</v>
      </c>
      <c r="D2233" t="s">
        <v>529</v>
      </c>
      <c r="E2233" t="s">
        <v>21471</v>
      </c>
      <c r="F2233" t="s">
        <v>525</v>
      </c>
      <c r="G2233">
        <v>3</v>
      </c>
      <c r="H2233">
        <v>0</v>
      </c>
      <c r="I2233">
        <v>0</v>
      </c>
      <c r="J2233">
        <v>0</v>
      </c>
      <c r="K2233">
        <v>0</v>
      </c>
      <c r="L2233">
        <v>0</v>
      </c>
      <c r="M2233">
        <v>0</v>
      </c>
      <c r="N2233">
        <v>0</v>
      </c>
      <c r="O2233">
        <v>0</v>
      </c>
      <c r="P2233">
        <v>0</v>
      </c>
      <c r="Q2233">
        <v>0</v>
      </c>
    </row>
    <row r="2234" spans="1:17" x14ac:dyDescent="0.25">
      <c r="A2234" t="s">
        <v>17037</v>
      </c>
      <c r="B2234" t="s">
        <v>72</v>
      </c>
      <c r="C2234" t="s">
        <v>92</v>
      </c>
      <c r="D2234" t="s">
        <v>526</v>
      </c>
      <c r="E2234" t="s">
        <v>563</v>
      </c>
      <c r="F2234" t="s">
        <v>396</v>
      </c>
      <c r="G2234">
        <v>0</v>
      </c>
      <c r="H2234">
        <v>29</v>
      </c>
      <c r="I2234">
        <v>5</v>
      </c>
      <c r="J2234">
        <v>18</v>
      </c>
      <c r="K2234">
        <v>3</v>
      </c>
      <c r="L2234">
        <v>3</v>
      </c>
      <c r="M2234">
        <v>0</v>
      </c>
      <c r="N2234">
        <v>0</v>
      </c>
      <c r="O2234">
        <v>0</v>
      </c>
      <c r="P2234">
        <v>0</v>
      </c>
      <c r="Q2234">
        <v>0</v>
      </c>
    </row>
    <row r="2235" spans="1:17" x14ac:dyDescent="0.25">
      <c r="A2235" t="s">
        <v>17038</v>
      </c>
      <c r="B2235" t="s">
        <v>72</v>
      </c>
      <c r="C2235" t="s">
        <v>92</v>
      </c>
      <c r="D2235" t="s">
        <v>526</v>
      </c>
      <c r="E2235" t="s">
        <v>563</v>
      </c>
      <c r="F2235" t="s">
        <v>4236</v>
      </c>
      <c r="G2235">
        <v>0</v>
      </c>
      <c r="H2235">
        <v>29</v>
      </c>
      <c r="I2235">
        <v>5</v>
      </c>
      <c r="J2235">
        <v>16</v>
      </c>
      <c r="K2235">
        <v>3</v>
      </c>
      <c r="L2235">
        <v>5</v>
      </c>
      <c r="M2235">
        <v>0</v>
      </c>
      <c r="N2235">
        <v>0</v>
      </c>
      <c r="O2235">
        <v>0</v>
      </c>
      <c r="P2235">
        <v>0</v>
      </c>
      <c r="Q2235">
        <v>0</v>
      </c>
    </row>
    <row r="2236" spans="1:17" x14ac:dyDescent="0.25">
      <c r="A2236" t="s">
        <v>17039</v>
      </c>
      <c r="B2236" t="s">
        <v>72</v>
      </c>
      <c r="C2236" t="s">
        <v>92</v>
      </c>
      <c r="D2236" t="s">
        <v>526</v>
      </c>
      <c r="E2236" t="s">
        <v>563</v>
      </c>
      <c r="F2236" t="s">
        <v>4238</v>
      </c>
      <c r="G2236">
        <v>0</v>
      </c>
      <c r="H2236">
        <v>0</v>
      </c>
      <c r="I2236">
        <v>0</v>
      </c>
      <c r="J2236">
        <v>0</v>
      </c>
      <c r="K2236">
        <v>0</v>
      </c>
      <c r="L2236">
        <v>0</v>
      </c>
      <c r="M2236">
        <v>29</v>
      </c>
      <c r="N2236">
        <v>0</v>
      </c>
      <c r="O2236">
        <v>0</v>
      </c>
      <c r="P2236">
        <v>0</v>
      </c>
      <c r="Q2236">
        <v>0</v>
      </c>
    </row>
    <row r="2237" spans="1:17" x14ac:dyDescent="0.25">
      <c r="A2237" t="s">
        <v>17040</v>
      </c>
      <c r="B2237" t="s">
        <v>72</v>
      </c>
      <c r="C2237" t="s">
        <v>92</v>
      </c>
      <c r="D2237" t="s">
        <v>526</v>
      </c>
      <c r="E2237" t="s">
        <v>563</v>
      </c>
      <c r="F2237" t="s">
        <v>397</v>
      </c>
      <c r="G2237">
        <v>0</v>
      </c>
      <c r="H2237">
        <v>29</v>
      </c>
      <c r="I2237">
        <v>5</v>
      </c>
      <c r="J2237">
        <v>16</v>
      </c>
      <c r="K2237">
        <v>3</v>
      </c>
      <c r="L2237">
        <v>5</v>
      </c>
      <c r="M2237">
        <v>0</v>
      </c>
      <c r="N2237">
        <v>0</v>
      </c>
      <c r="O2237">
        <v>0</v>
      </c>
      <c r="P2237">
        <v>0</v>
      </c>
      <c r="Q2237">
        <v>0</v>
      </c>
    </row>
    <row r="2238" spans="1:17" x14ac:dyDescent="0.25">
      <c r="A2238" t="s">
        <v>17041</v>
      </c>
      <c r="B2238" t="s">
        <v>72</v>
      </c>
      <c r="C2238" t="s">
        <v>92</v>
      </c>
      <c r="D2238" t="s">
        <v>526</v>
      </c>
      <c r="E2238" t="s">
        <v>563</v>
      </c>
      <c r="F2238" t="s">
        <v>398</v>
      </c>
      <c r="G2238">
        <v>0</v>
      </c>
      <c r="H2238">
        <v>29</v>
      </c>
      <c r="I2238">
        <v>5</v>
      </c>
      <c r="J2238">
        <v>16</v>
      </c>
      <c r="K2238">
        <v>3</v>
      </c>
      <c r="L2238">
        <v>5</v>
      </c>
      <c r="M2238">
        <v>0</v>
      </c>
      <c r="N2238">
        <v>0</v>
      </c>
      <c r="O2238">
        <v>0</v>
      </c>
      <c r="P2238">
        <v>0</v>
      </c>
      <c r="Q2238">
        <v>0</v>
      </c>
    </row>
    <row r="2239" spans="1:17" x14ac:dyDescent="0.25">
      <c r="A2239" t="s">
        <v>17042</v>
      </c>
      <c r="B2239" t="s">
        <v>72</v>
      </c>
      <c r="C2239" t="s">
        <v>92</v>
      </c>
      <c r="D2239" t="s">
        <v>526</v>
      </c>
      <c r="E2239" t="s">
        <v>563</v>
      </c>
      <c r="F2239" t="s">
        <v>4242</v>
      </c>
      <c r="G2239">
        <v>0</v>
      </c>
      <c r="H2239">
        <v>0</v>
      </c>
      <c r="I2239">
        <v>0</v>
      </c>
      <c r="J2239">
        <v>0</v>
      </c>
      <c r="K2239">
        <v>0</v>
      </c>
      <c r="L2239">
        <v>0</v>
      </c>
      <c r="M2239">
        <v>29</v>
      </c>
      <c r="N2239">
        <v>0</v>
      </c>
      <c r="O2239">
        <v>0</v>
      </c>
      <c r="P2239">
        <v>0</v>
      </c>
      <c r="Q2239">
        <v>0</v>
      </c>
    </row>
    <row r="2240" spans="1:17" x14ac:dyDescent="0.25">
      <c r="A2240" t="s">
        <v>17043</v>
      </c>
      <c r="B2240" t="s">
        <v>72</v>
      </c>
      <c r="C2240" t="s">
        <v>92</v>
      </c>
      <c r="D2240" t="s">
        <v>526</v>
      </c>
      <c r="E2240" t="s">
        <v>563</v>
      </c>
      <c r="F2240" t="s">
        <v>399</v>
      </c>
      <c r="G2240">
        <v>0</v>
      </c>
      <c r="H2240">
        <v>29</v>
      </c>
      <c r="I2240">
        <v>5</v>
      </c>
      <c r="J2240">
        <v>18</v>
      </c>
      <c r="K2240">
        <v>3</v>
      </c>
      <c r="L2240">
        <v>3</v>
      </c>
      <c r="M2240">
        <v>0</v>
      </c>
      <c r="N2240">
        <v>0</v>
      </c>
      <c r="O2240">
        <v>0</v>
      </c>
      <c r="P2240">
        <v>0</v>
      </c>
      <c r="Q2240">
        <v>0</v>
      </c>
    </row>
    <row r="2241" spans="1:17" x14ac:dyDescent="0.25">
      <c r="A2241" t="s">
        <v>17044</v>
      </c>
      <c r="B2241" t="s">
        <v>72</v>
      </c>
      <c r="C2241" t="s">
        <v>92</v>
      </c>
      <c r="D2241" t="s">
        <v>526</v>
      </c>
      <c r="E2241" t="s">
        <v>563</v>
      </c>
      <c r="F2241" t="s">
        <v>4245</v>
      </c>
      <c r="G2241">
        <v>0</v>
      </c>
      <c r="H2241">
        <v>0</v>
      </c>
      <c r="I2241">
        <v>0</v>
      </c>
      <c r="J2241">
        <v>0</v>
      </c>
      <c r="K2241">
        <v>0</v>
      </c>
      <c r="L2241">
        <v>0</v>
      </c>
      <c r="M2241">
        <v>29</v>
      </c>
      <c r="N2241">
        <v>0</v>
      </c>
      <c r="O2241">
        <v>0</v>
      </c>
      <c r="P2241">
        <v>0</v>
      </c>
      <c r="Q2241">
        <v>0</v>
      </c>
    </row>
    <row r="2242" spans="1:17" x14ac:dyDescent="0.25">
      <c r="A2242" t="s">
        <v>17045</v>
      </c>
      <c r="B2242" t="s">
        <v>72</v>
      </c>
      <c r="C2242" t="s">
        <v>92</v>
      </c>
      <c r="D2242" t="s">
        <v>526</v>
      </c>
      <c r="E2242" t="s">
        <v>563</v>
      </c>
      <c r="F2242" t="s">
        <v>394</v>
      </c>
      <c r="G2242">
        <v>0</v>
      </c>
      <c r="H2242">
        <v>0</v>
      </c>
      <c r="I2242">
        <v>0</v>
      </c>
      <c r="J2242">
        <v>0</v>
      </c>
      <c r="K2242">
        <v>0</v>
      </c>
      <c r="L2242">
        <v>0</v>
      </c>
      <c r="M2242">
        <v>0</v>
      </c>
      <c r="N2242">
        <v>19</v>
      </c>
      <c r="O2242">
        <v>15</v>
      </c>
      <c r="P2242">
        <v>3</v>
      </c>
      <c r="Q2242">
        <v>1</v>
      </c>
    </row>
    <row r="2243" spans="1:17" x14ac:dyDescent="0.25">
      <c r="A2243" t="s">
        <v>17046</v>
      </c>
      <c r="B2243" t="s">
        <v>72</v>
      </c>
      <c r="C2243" t="s">
        <v>92</v>
      </c>
      <c r="D2243" t="s">
        <v>526</v>
      </c>
      <c r="E2243" t="s">
        <v>563</v>
      </c>
      <c r="F2243" t="s">
        <v>395</v>
      </c>
      <c r="G2243">
        <v>0</v>
      </c>
      <c r="H2243">
        <v>0</v>
      </c>
      <c r="I2243">
        <v>0</v>
      </c>
      <c r="J2243">
        <v>0</v>
      </c>
      <c r="K2243">
        <v>0</v>
      </c>
      <c r="L2243">
        <v>0</v>
      </c>
      <c r="M2243">
        <v>0</v>
      </c>
      <c r="N2243">
        <v>15</v>
      </c>
      <c r="O2243">
        <v>11</v>
      </c>
      <c r="P2243">
        <v>3</v>
      </c>
      <c r="Q2243">
        <v>1</v>
      </c>
    </row>
    <row r="2244" spans="1:17" x14ac:dyDescent="0.25">
      <c r="A2244" t="s">
        <v>17047</v>
      </c>
      <c r="B2244" t="s">
        <v>72</v>
      </c>
      <c r="C2244" t="s">
        <v>92</v>
      </c>
      <c r="D2244" t="s">
        <v>526</v>
      </c>
      <c r="E2244" t="s">
        <v>563</v>
      </c>
      <c r="F2244" t="s">
        <v>525</v>
      </c>
      <c r="G2244">
        <v>29</v>
      </c>
      <c r="H2244">
        <v>0</v>
      </c>
      <c r="I2244">
        <v>0</v>
      </c>
      <c r="J2244">
        <v>0</v>
      </c>
      <c r="K2244">
        <v>0</v>
      </c>
      <c r="L2244">
        <v>0</v>
      </c>
      <c r="M2244">
        <v>0</v>
      </c>
      <c r="N2244">
        <v>0</v>
      </c>
      <c r="O2244">
        <v>0</v>
      </c>
      <c r="P2244">
        <v>0</v>
      </c>
      <c r="Q2244">
        <v>0</v>
      </c>
    </row>
    <row r="2245" spans="1:17" x14ac:dyDescent="0.25">
      <c r="A2245" t="s">
        <v>22754</v>
      </c>
      <c r="B2245" t="s">
        <v>72</v>
      </c>
      <c r="C2245" t="s">
        <v>92</v>
      </c>
      <c r="D2245" t="s">
        <v>526</v>
      </c>
      <c r="E2245" t="s">
        <v>21471</v>
      </c>
      <c r="F2245" t="s">
        <v>396</v>
      </c>
      <c r="G2245">
        <v>0</v>
      </c>
      <c r="H2245">
        <v>32</v>
      </c>
      <c r="I2245">
        <v>6</v>
      </c>
      <c r="J2245">
        <v>22</v>
      </c>
      <c r="K2245">
        <v>3</v>
      </c>
      <c r="L2245">
        <v>1</v>
      </c>
      <c r="M2245">
        <v>0</v>
      </c>
      <c r="N2245">
        <v>0</v>
      </c>
      <c r="O2245">
        <v>0</v>
      </c>
      <c r="P2245">
        <v>0</v>
      </c>
      <c r="Q2245">
        <v>0</v>
      </c>
    </row>
    <row r="2246" spans="1:17" x14ac:dyDescent="0.25">
      <c r="A2246" t="s">
        <v>22755</v>
      </c>
      <c r="B2246" t="s">
        <v>72</v>
      </c>
      <c r="C2246" t="s">
        <v>92</v>
      </c>
      <c r="D2246" t="s">
        <v>526</v>
      </c>
      <c r="E2246" t="s">
        <v>21471</v>
      </c>
      <c r="F2246" t="s">
        <v>4236</v>
      </c>
      <c r="G2246">
        <v>0</v>
      </c>
      <c r="H2246">
        <v>32</v>
      </c>
      <c r="I2246">
        <v>6</v>
      </c>
      <c r="J2246">
        <v>22</v>
      </c>
      <c r="K2246">
        <v>3</v>
      </c>
      <c r="L2246">
        <v>1</v>
      </c>
      <c r="M2246">
        <v>0</v>
      </c>
      <c r="N2246">
        <v>0</v>
      </c>
      <c r="O2246">
        <v>0</v>
      </c>
      <c r="P2246">
        <v>0</v>
      </c>
      <c r="Q2246">
        <v>0</v>
      </c>
    </row>
    <row r="2247" spans="1:17" x14ac:dyDescent="0.25">
      <c r="A2247" t="s">
        <v>16317</v>
      </c>
      <c r="B2247" t="s">
        <v>72</v>
      </c>
      <c r="C2247" t="s">
        <v>153</v>
      </c>
      <c r="D2247" t="s">
        <v>526</v>
      </c>
      <c r="E2247" t="s">
        <v>563</v>
      </c>
      <c r="F2247" t="s">
        <v>4236</v>
      </c>
      <c r="G2247">
        <v>0</v>
      </c>
      <c r="H2247">
        <v>44</v>
      </c>
      <c r="I2247">
        <v>1</v>
      </c>
      <c r="J2247">
        <v>38</v>
      </c>
      <c r="K2247">
        <v>4</v>
      </c>
      <c r="L2247">
        <v>1</v>
      </c>
      <c r="M2247">
        <v>0</v>
      </c>
      <c r="N2247">
        <v>0</v>
      </c>
      <c r="O2247">
        <v>0</v>
      </c>
      <c r="P2247">
        <v>0</v>
      </c>
      <c r="Q2247">
        <v>0</v>
      </c>
    </row>
    <row r="2248" spans="1:17" x14ac:dyDescent="0.25">
      <c r="A2248" t="s">
        <v>16318</v>
      </c>
      <c r="B2248" t="s">
        <v>72</v>
      </c>
      <c r="C2248" t="s">
        <v>153</v>
      </c>
      <c r="D2248" t="s">
        <v>526</v>
      </c>
      <c r="E2248" t="s">
        <v>563</v>
      </c>
      <c r="F2248" t="s">
        <v>4238</v>
      </c>
      <c r="G2248">
        <v>0</v>
      </c>
      <c r="H2248">
        <v>0</v>
      </c>
      <c r="I2248">
        <v>0</v>
      </c>
      <c r="J2248">
        <v>0</v>
      </c>
      <c r="K2248">
        <v>0</v>
      </c>
      <c r="L2248">
        <v>0</v>
      </c>
      <c r="M2248">
        <v>44</v>
      </c>
      <c r="N2248">
        <v>0</v>
      </c>
      <c r="O2248">
        <v>0</v>
      </c>
      <c r="P2248">
        <v>0</v>
      </c>
      <c r="Q2248">
        <v>0</v>
      </c>
    </row>
    <row r="2249" spans="1:17" x14ac:dyDescent="0.25">
      <c r="A2249" t="s">
        <v>16319</v>
      </c>
      <c r="B2249" t="s">
        <v>72</v>
      </c>
      <c r="C2249" t="s">
        <v>153</v>
      </c>
      <c r="D2249" t="s">
        <v>526</v>
      </c>
      <c r="E2249" t="s">
        <v>563</v>
      </c>
      <c r="F2249" t="s">
        <v>397</v>
      </c>
      <c r="G2249">
        <v>0</v>
      </c>
      <c r="H2249">
        <v>44</v>
      </c>
      <c r="I2249">
        <v>1</v>
      </c>
      <c r="J2249">
        <v>38</v>
      </c>
      <c r="K2249">
        <v>4</v>
      </c>
      <c r="L2249">
        <v>1</v>
      </c>
      <c r="M2249">
        <v>0</v>
      </c>
      <c r="N2249">
        <v>0</v>
      </c>
      <c r="O2249">
        <v>0</v>
      </c>
      <c r="P2249">
        <v>0</v>
      </c>
      <c r="Q2249">
        <v>0</v>
      </c>
    </row>
    <row r="2250" spans="1:17" x14ac:dyDescent="0.25">
      <c r="A2250" t="s">
        <v>16320</v>
      </c>
      <c r="B2250" t="s">
        <v>72</v>
      </c>
      <c r="C2250" t="s">
        <v>153</v>
      </c>
      <c r="D2250" t="s">
        <v>526</v>
      </c>
      <c r="E2250" t="s">
        <v>563</v>
      </c>
      <c r="F2250" t="s">
        <v>398</v>
      </c>
      <c r="G2250">
        <v>0</v>
      </c>
      <c r="H2250">
        <v>44</v>
      </c>
      <c r="I2250">
        <v>4</v>
      </c>
      <c r="J2250">
        <v>35</v>
      </c>
      <c r="K2250">
        <v>4</v>
      </c>
      <c r="L2250">
        <v>1</v>
      </c>
      <c r="M2250">
        <v>0</v>
      </c>
      <c r="N2250">
        <v>0</v>
      </c>
      <c r="O2250">
        <v>0</v>
      </c>
      <c r="P2250">
        <v>0</v>
      </c>
      <c r="Q2250">
        <v>0</v>
      </c>
    </row>
    <row r="2251" spans="1:17" x14ac:dyDescent="0.25">
      <c r="A2251" t="s">
        <v>16162</v>
      </c>
      <c r="B2251" t="s">
        <v>72</v>
      </c>
      <c r="C2251" t="s">
        <v>153</v>
      </c>
      <c r="D2251" t="s">
        <v>526</v>
      </c>
      <c r="E2251" t="s">
        <v>563</v>
      </c>
      <c r="F2251" t="s">
        <v>4242</v>
      </c>
      <c r="G2251">
        <v>0</v>
      </c>
      <c r="H2251">
        <v>0</v>
      </c>
      <c r="I2251">
        <v>0</v>
      </c>
      <c r="J2251">
        <v>0</v>
      </c>
      <c r="K2251">
        <v>0</v>
      </c>
      <c r="L2251">
        <v>0</v>
      </c>
      <c r="M2251">
        <v>44</v>
      </c>
      <c r="N2251">
        <v>0</v>
      </c>
      <c r="O2251">
        <v>0</v>
      </c>
      <c r="P2251">
        <v>0</v>
      </c>
      <c r="Q2251">
        <v>0</v>
      </c>
    </row>
    <row r="2252" spans="1:17" x14ac:dyDescent="0.25">
      <c r="A2252" t="s">
        <v>16163</v>
      </c>
      <c r="B2252" t="s">
        <v>72</v>
      </c>
      <c r="C2252" t="s">
        <v>153</v>
      </c>
      <c r="D2252" t="s">
        <v>526</v>
      </c>
      <c r="E2252" t="s">
        <v>563</v>
      </c>
      <c r="F2252" t="s">
        <v>399</v>
      </c>
      <c r="G2252">
        <v>0</v>
      </c>
      <c r="H2252">
        <v>44</v>
      </c>
      <c r="I2252">
        <v>1</v>
      </c>
      <c r="J2252">
        <v>38</v>
      </c>
      <c r="K2252">
        <v>5</v>
      </c>
      <c r="L2252">
        <v>0</v>
      </c>
      <c r="M2252">
        <v>0</v>
      </c>
      <c r="N2252">
        <v>0</v>
      </c>
      <c r="O2252">
        <v>0</v>
      </c>
      <c r="P2252">
        <v>0</v>
      </c>
      <c r="Q2252">
        <v>0</v>
      </c>
    </row>
    <row r="2253" spans="1:17" x14ac:dyDescent="0.25">
      <c r="A2253" t="s">
        <v>16164</v>
      </c>
      <c r="B2253" t="s">
        <v>72</v>
      </c>
      <c r="C2253" t="s">
        <v>153</v>
      </c>
      <c r="D2253" t="s">
        <v>526</v>
      </c>
      <c r="E2253" t="s">
        <v>563</v>
      </c>
      <c r="F2253" t="s">
        <v>4245</v>
      </c>
      <c r="G2253">
        <v>0</v>
      </c>
      <c r="H2253">
        <v>0</v>
      </c>
      <c r="I2253">
        <v>0</v>
      </c>
      <c r="J2253">
        <v>0</v>
      </c>
      <c r="K2253">
        <v>0</v>
      </c>
      <c r="L2253">
        <v>0</v>
      </c>
      <c r="M2253">
        <v>44</v>
      </c>
      <c r="N2253">
        <v>0</v>
      </c>
      <c r="O2253">
        <v>0</v>
      </c>
      <c r="P2253">
        <v>0</v>
      </c>
      <c r="Q2253">
        <v>0</v>
      </c>
    </row>
    <row r="2254" spans="1:17" x14ac:dyDescent="0.25">
      <c r="A2254" t="s">
        <v>16165</v>
      </c>
      <c r="B2254" t="s">
        <v>72</v>
      </c>
      <c r="C2254" t="s">
        <v>153</v>
      </c>
      <c r="D2254" t="s">
        <v>526</v>
      </c>
      <c r="E2254" t="s">
        <v>563</v>
      </c>
      <c r="F2254" t="s">
        <v>394</v>
      </c>
      <c r="G2254">
        <v>0</v>
      </c>
      <c r="H2254">
        <v>0</v>
      </c>
      <c r="I2254">
        <v>0</v>
      </c>
      <c r="J2254">
        <v>0</v>
      </c>
      <c r="K2254">
        <v>0</v>
      </c>
      <c r="L2254">
        <v>0</v>
      </c>
      <c r="M2254">
        <v>0</v>
      </c>
      <c r="N2254">
        <v>36</v>
      </c>
      <c r="O2254">
        <v>35</v>
      </c>
      <c r="P2254">
        <v>1</v>
      </c>
      <c r="Q2254">
        <v>0</v>
      </c>
    </row>
    <row r="2255" spans="1:17" x14ac:dyDescent="0.25">
      <c r="A2255" t="s">
        <v>16166</v>
      </c>
      <c r="B2255" t="s">
        <v>72</v>
      </c>
      <c r="C2255" t="s">
        <v>153</v>
      </c>
      <c r="D2255" t="s">
        <v>526</v>
      </c>
      <c r="E2255" t="s">
        <v>563</v>
      </c>
      <c r="F2255" t="s">
        <v>395</v>
      </c>
      <c r="G2255">
        <v>0</v>
      </c>
      <c r="H2255">
        <v>0</v>
      </c>
      <c r="I2255">
        <v>0</v>
      </c>
      <c r="J2255">
        <v>0</v>
      </c>
      <c r="K2255">
        <v>0</v>
      </c>
      <c r="L2255">
        <v>0</v>
      </c>
      <c r="M2255">
        <v>0</v>
      </c>
      <c r="N2255">
        <v>34</v>
      </c>
      <c r="O2255">
        <v>33</v>
      </c>
      <c r="P2255">
        <v>1</v>
      </c>
      <c r="Q2255">
        <v>0</v>
      </c>
    </row>
    <row r="2256" spans="1:17" x14ac:dyDescent="0.25">
      <c r="A2256" t="s">
        <v>16167</v>
      </c>
      <c r="B2256" t="s">
        <v>72</v>
      </c>
      <c r="C2256" t="s">
        <v>153</v>
      </c>
      <c r="D2256" t="s">
        <v>526</v>
      </c>
      <c r="E2256" t="s">
        <v>563</v>
      </c>
      <c r="F2256" t="s">
        <v>525</v>
      </c>
      <c r="G2256">
        <v>44</v>
      </c>
      <c r="H2256">
        <v>0</v>
      </c>
      <c r="I2256">
        <v>0</v>
      </c>
      <c r="J2256">
        <v>0</v>
      </c>
      <c r="K2256">
        <v>0</v>
      </c>
      <c r="L2256">
        <v>0</v>
      </c>
      <c r="M2256">
        <v>0</v>
      </c>
      <c r="N2256">
        <v>0</v>
      </c>
      <c r="O2256">
        <v>0</v>
      </c>
      <c r="P2256">
        <v>0</v>
      </c>
      <c r="Q2256">
        <v>0</v>
      </c>
    </row>
    <row r="2257" spans="1:17" x14ac:dyDescent="0.25">
      <c r="A2257" t="s">
        <v>22756</v>
      </c>
      <c r="B2257" t="s">
        <v>72</v>
      </c>
      <c r="C2257" t="s">
        <v>153</v>
      </c>
      <c r="D2257" t="s">
        <v>526</v>
      </c>
      <c r="E2257" t="s">
        <v>21471</v>
      </c>
      <c r="F2257" t="s">
        <v>396</v>
      </c>
      <c r="G2257">
        <v>0</v>
      </c>
      <c r="H2257">
        <v>76</v>
      </c>
      <c r="I2257">
        <v>4</v>
      </c>
      <c r="J2257">
        <v>66</v>
      </c>
      <c r="K2257">
        <v>5</v>
      </c>
      <c r="L2257">
        <v>1</v>
      </c>
      <c r="M2257">
        <v>0</v>
      </c>
      <c r="N2257">
        <v>0</v>
      </c>
      <c r="O2257">
        <v>0</v>
      </c>
      <c r="P2257">
        <v>0</v>
      </c>
      <c r="Q2257">
        <v>0</v>
      </c>
    </row>
    <row r="2258" spans="1:17" x14ac:dyDescent="0.25">
      <c r="A2258" t="s">
        <v>22757</v>
      </c>
      <c r="B2258" t="s">
        <v>72</v>
      </c>
      <c r="C2258" t="s">
        <v>153</v>
      </c>
      <c r="D2258" t="s">
        <v>526</v>
      </c>
      <c r="E2258" t="s">
        <v>21471</v>
      </c>
      <c r="F2258" t="s">
        <v>4236</v>
      </c>
      <c r="G2258">
        <v>0</v>
      </c>
      <c r="H2258">
        <v>76</v>
      </c>
      <c r="I2258">
        <v>3</v>
      </c>
      <c r="J2258">
        <v>64</v>
      </c>
      <c r="K2258">
        <v>5</v>
      </c>
      <c r="L2258">
        <v>4</v>
      </c>
      <c r="M2258">
        <v>0</v>
      </c>
      <c r="N2258">
        <v>0</v>
      </c>
      <c r="O2258">
        <v>0</v>
      </c>
      <c r="P2258">
        <v>0</v>
      </c>
      <c r="Q2258">
        <v>0</v>
      </c>
    </row>
    <row r="2259" spans="1:17" x14ac:dyDescent="0.25">
      <c r="A2259" t="s">
        <v>22758</v>
      </c>
      <c r="B2259" t="s">
        <v>72</v>
      </c>
      <c r="C2259" t="s">
        <v>153</v>
      </c>
      <c r="D2259" t="s">
        <v>526</v>
      </c>
      <c r="E2259" t="s">
        <v>21471</v>
      </c>
      <c r="F2259" t="s">
        <v>4238</v>
      </c>
      <c r="G2259">
        <v>0</v>
      </c>
      <c r="H2259">
        <v>0</v>
      </c>
      <c r="I2259">
        <v>0</v>
      </c>
      <c r="J2259">
        <v>0</v>
      </c>
      <c r="K2259">
        <v>0</v>
      </c>
      <c r="L2259">
        <v>0</v>
      </c>
      <c r="M2259">
        <v>76</v>
      </c>
      <c r="N2259">
        <v>0</v>
      </c>
      <c r="O2259">
        <v>0</v>
      </c>
      <c r="P2259">
        <v>0</v>
      </c>
      <c r="Q2259">
        <v>0</v>
      </c>
    </row>
    <row r="2260" spans="1:17" x14ac:dyDescent="0.25">
      <c r="A2260" t="s">
        <v>22759</v>
      </c>
      <c r="B2260" t="s">
        <v>72</v>
      </c>
      <c r="C2260" t="s">
        <v>153</v>
      </c>
      <c r="D2260" t="s">
        <v>526</v>
      </c>
      <c r="E2260" t="s">
        <v>21471</v>
      </c>
      <c r="F2260" t="s">
        <v>397</v>
      </c>
      <c r="G2260">
        <v>0</v>
      </c>
      <c r="H2260">
        <v>76</v>
      </c>
      <c r="I2260">
        <v>3</v>
      </c>
      <c r="J2260">
        <v>64</v>
      </c>
      <c r="K2260">
        <v>5</v>
      </c>
      <c r="L2260">
        <v>4</v>
      </c>
      <c r="M2260">
        <v>0</v>
      </c>
      <c r="N2260">
        <v>0</v>
      </c>
      <c r="O2260">
        <v>0</v>
      </c>
      <c r="P2260">
        <v>0</v>
      </c>
      <c r="Q2260">
        <v>0</v>
      </c>
    </row>
    <row r="2261" spans="1:17" x14ac:dyDescent="0.25">
      <c r="A2261" t="s">
        <v>22760</v>
      </c>
      <c r="B2261" t="s">
        <v>72</v>
      </c>
      <c r="C2261" t="s">
        <v>153</v>
      </c>
      <c r="D2261" t="s">
        <v>526</v>
      </c>
      <c r="E2261" t="s">
        <v>21471</v>
      </c>
      <c r="F2261" t="s">
        <v>398</v>
      </c>
      <c r="G2261">
        <v>0</v>
      </c>
      <c r="H2261">
        <v>76</v>
      </c>
      <c r="I2261">
        <v>4</v>
      </c>
      <c r="J2261">
        <v>64</v>
      </c>
      <c r="K2261">
        <v>5</v>
      </c>
      <c r="L2261">
        <v>3</v>
      </c>
      <c r="M2261">
        <v>0</v>
      </c>
      <c r="N2261">
        <v>0</v>
      </c>
      <c r="O2261">
        <v>0</v>
      </c>
      <c r="P2261">
        <v>0</v>
      </c>
      <c r="Q2261">
        <v>0</v>
      </c>
    </row>
    <row r="2262" spans="1:17" x14ac:dyDescent="0.25">
      <c r="A2262" t="s">
        <v>22761</v>
      </c>
      <c r="B2262" t="s">
        <v>72</v>
      </c>
      <c r="C2262" t="s">
        <v>153</v>
      </c>
      <c r="D2262" t="s">
        <v>526</v>
      </c>
      <c r="E2262" t="s">
        <v>21471</v>
      </c>
      <c r="F2262" t="s">
        <v>4242</v>
      </c>
      <c r="G2262">
        <v>0</v>
      </c>
      <c r="H2262">
        <v>0</v>
      </c>
      <c r="I2262">
        <v>0</v>
      </c>
      <c r="J2262">
        <v>0</v>
      </c>
      <c r="K2262">
        <v>0</v>
      </c>
      <c r="L2262">
        <v>0</v>
      </c>
      <c r="M2262">
        <v>76</v>
      </c>
      <c r="N2262">
        <v>0</v>
      </c>
      <c r="O2262">
        <v>0</v>
      </c>
      <c r="P2262">
        <v>0</v>
      </c>
      <c r="Q2262">
        <v>0</v>
      </c>
    </row>
    <row r="2263" spans="1:17" x14ac:dyDescent="0.25">
      <c r="A2263" t="s">
        <v>22762</v>
      </c>
      <c r="B2263" t="s">
        <v>72</v>
      </c>
      <c r="C2263" t="s">
        <v>153</v>
      </c>
      <c r="D2263" t="s">
        <v>526</v>
      </c>
      <c r="E2263" t="s">
        <v>21471</v>
      </c>
      <c r="F2263" t="s">
        <v>399</v>
      </c>
      <c r="G2263">
        <v>0</v>
      </c>
      <c r="H2263">
        <v>76</v>
      </c>
      <c r="I2263">
        <v>3</v>
      </c>
      <c r="J2263">
        <v>67</v>
      </c>
      <c r="K2263">
        <v>5</v>
      </c>
      <c r="L2263">
        <v>1</v>
      </c>
      <c r="M2263">
        <v>0</v>
      </c>
      <c r="N2263">
        <v>0</v>
      </c>
      <c r="O2263">
        <v>0</v>
      </c>
      <c r="P2263">
        <v>0</v>
      </c>
      <c r="Q2263">
        <v>0</v>
      </c>
    </row>
    <row r="2264" spans="1:17" x14ac:dyDescent="0.25">
      <c r="A2264" t="s">
        <v>22763</v>
      </c>
      <c r="B2264" t="s">
        <v>72</v>
      </c>
      <c r="C2264" t="s">
        <v>153</v>
      </c>
      <c r="D2264" t="s">
        <v>526</v>
      </c>
      <c r="E2264" t="s">
        <v>21471</v>
      </c>
      <c r="F2264" t="s">
        <v>4245</v>
      </c>
      <c r="G2264">
        <v>0</v>
      </c>
      <c r="H2264">
        <v>0</v>
      </c>
      <c r="I2264">
        <v>0</v>
      </c>
      <c r="J2264">
        <v>0</v>
      </c>
      <c r="K2264">
        <v>0</v>
      </c>
      <c r="L2264">
        <v>0</v>
      </c>
      <c r="M2264">
        <v>76</v>
      </c>
      <c r="N2264">
        <v>0</v>
      </c>
      <c r="O2264">
        <v>0</v>
      </c>
      <c r="P2264">
        <v>0</v>
      </c>
      <c r="Q2264">
        <v>0</v>
      </c>
    </row>
    <row r="2265" spans="1:17" x14ac:dyDescent="0.25">
      <c r="A2265" t="s">
        <v>22764</v>
      </c>
      <c r="B2265" t="s">
        <v>72</v>
      </c>
      <c r="C2265" t="s">
        <v>153</v>
      </c>
      <c r="D2265" t="s">
        <v>526</v>
      </c>
      <c r="E2265" t="s">
        <v>21471</v>
      </c>
      <c r="F2265" t="s">
        <v>394</v>
      </c>
      <c r="G2265">
        <v>0</v>
      </c>
      <c r="H2265">
        <v>0</v>
      </c>
      <c r="I2265">
        <v>0</v>
      </c>
      <c r="J2265">
        <v>0</v>
      </c>
      <c r="K2265">
        <v>0</v>
      </c>
      <c r="L2265">
        <v>0</v>
      </c>
      <c r="M2265">
        <v>0</v>
      </c>
      <c r="N2265">
        <v>62</v>
      </c>
      <c r="O2265">
        <v>60</v>
      </c>
      <c r="P2265">
        <v>1</v>
      </c>
      <c r="Q2265">
        <v>1</v>
      </c>
    </row>
    <row r="2266" spans="1:17" x14ac:dyDescent="0.25">
      <c r="A2266" t="s">
        <v>22765</v>
      </c>
      <c r="B2266" t="s">
        <v>72</v>
      </c>
      <c r="C2266" t="s">
        <v>153</v>
      </c>
      <c r="D2266" t="s">
        <v>526</v>
      </c>
      <c r="E2266" t="s">
        <v>21471</v>
      </c>
      <c r="F2266" t="s">
        <v>395</v>
      </c>
      <c r="G2266">
        <v>0</v>
      </c>
      <c r="H2266">
        <v>0</v>
      </c>
      <c r="I2266">
        <v>0</v>
      </c>
      <c r="J2266">
        <v>0</v>
      </c>
      <c r="K2266">
        <v>0</v>
      </c>
      <c r="L2266">
        <v>0</v>
      </c>
      <c r="M2266">
        <v>0</v>
      </c>
      <c r="N2266">
        <v>55</v>
      </c>
      <c r="O2266">
        <v>53</v>
      </c>
      <c r="P2266">
        <v>1</v>
      </c>
      <c r="Q2266">
        <v>1</v>
      </c>
    </row>
    <row r="2267" spans="1:17" x14ac:dyDescent="0.25">
      <c r="A2267" t="s">
        <v>22766</v>
      </c>
      <c r="B2267" t="s">
        <v>72</v>
      </c>
      <c r="C2267" t="s">
        <v>153</v>
      </c>
      <c r="D2267" t="s">
        <v>526</v>
      </c>
      <c r="E2267" t="s">
        <v>21471</v>
      </c>
      <c r="F2267" t="s">
        <v>525</v>
      </c>
      <c r="G2267">
        <v>76</v>
      </c>
      <c r="H2267">
        <v>0</v>
      </c>
      <c r="I2267">
        <v>0</v>
      </c>
      <c r="J2267">
        <v>0</v>
      </c>
      <c r="K2267">
        <v>0</v>
      </c>
      <c r="L2267">
        <v>0</v>
      </c>
      <c r="M2267">
        <v>0</v>
      </c>
      <c r="N2267">
        <v>0</v>
      </c>
      <c r="O2267">
        <v>0</v>
      </c>
      <c r="P2267">
        <v>0</v>
      </c>
      <c r="Q2267">
        <v>0</v>
      </c>
    </row>
    <row r="2268" spans="1:17" x14ac:dyDescent="0.25">
      <c r="A2268" t="s">
        <v>16168</v>
      </c>
      <c r="B2268" t="s">
        <v>72</v>
      </c>
      <c r="C2268" t="s">
        <v>153</v>
      </c>
      <c r="D2268" t="s">
        <v>527</v>
      </c>
      <c r="E2268" t="s">
        <v>563</v>
      </c>
      <c r="F2268" t="s">
        <v>528</v>
      </c>
      <c r="G2268">
        <v>0</v>
      </c>
      <c r="H2268">
        <v>0</v>
      </c>
      <c r="I2268">
        <v>0</v>
      </c>
      <c r="J2268">
        <v>0</v>
      </c>
      <c r="K2268">
        <v>0</v>
      </c>
      <c r="L2268">
        <v>0</v>
      </c>
      <c r="M2268">
        <v>0</v>
      </c>
      <c r="N2268">
        <v>1</v>
      </c>
      <c r="O2268">
        <v>1</v>
      </c>
      <c r="P2268">
        <v>0</v>
      </c>
      <c r="Q2268">
        <v>0</v>
      </c>
    </row>
    <row r="2269" spans="1:17" x14ac:dyDescent="0.25">
      <c r="A2269" t="s">
        <v>16169</v>
      </c>
      <c r="B2269" t="s">
        <v>72</v>
      </c>
      <c r="C2269" t="s">
        <v>153</v>
      </c>
      <c r="D2269" t="s">
        <v>527</v>
      </c>
      <c r="E2269" t="s">
        <v>563</v>
      </c>
      <c r="F2269" t="s">
        <v>525</v>
      </c>
      <c r="G2269">
        <v>1</v>
      </c>
      <c r="H2269">
        <v>0</v>
      </c>
      <c r="I2269">
        <v>0</v>
      </c>
      <c r="J2269">
        <v>0</v>
      </c>
      <c r="K2269">
        <v>0</v>
      </c>
      <c r="L2269">
        <v>0</v>
      </c>
      <c r="M2269">
        <v>0</v>
      </c>
      <c r="N2269">
        <v>0</v>
      </c>
      <c r="O2269">
        <v>0</v>
      </c>
      <c r="P2269">
        <v>0</v>
      </c>
      <c r="Q2269">
        <v>0</v>
      </c>
    </row>
    <row r="2270" spans="1:17" x14ac:dyDescent="0.25">
      <c r="A2270" t="s">
        <v>22767</v>
      </c>
      <c r="B2270" t="s">
        <v>72</v>
      </c>
      <c r="C2270" t="s">
        <v>153</v>
      </c>
      <c r="D2270" t="s">
        <v>527</v>
      </c>
      <c r="E2270" t="s">
        <v>21471</v>
      </c>
      <c r="F2270" t="s">
        <v>528</v>
      </c>
      <c r="G2270">
        <v>0</v>
      </c>
      <c r="H2270">
        <v>0</v>
      </c>
      <c r="I2270">
        <v>0</v>
      </c>
      <c r="J2270">
        <v>0</v>
      </c>
      <c r="K2270">
        <v>0</v>
      </c>
      <c r="L2270">
        <v>0</v>
      </c>
      <c r="M2270">
        <v>0</v>
      </c>
      <c r="N2270">
        <v>5</v>
      </c>
      <c r="O2270">
        <v>4</v>
      </c>
      <c r="P2270">
        <v>1</v>
      </c>
      <c r="Q2270">
        <v>0</v>
      </c>
    </row>
    <row r="2271" spans="1:17" x14ac:dyDescent="0.25">
      <c r="A2271" t="s">
        <v>22768</v>
      </c>
      <c r="B2271" t="s">
        <v>72</v>
      </c>
      <c r="C2271" t="s">
        <v>153</v>
      </c>
      <c r="D2271" t="s">
        <v>527</v>
      </c>
      <c r="E2271" t="s">
        <v>21471</v>
      </c>
      <c r="F2271" t="s">
        <v>525</v>
      </c>
      <c r="G2271">
        <v>5</v>
      </c>
      <c r="H2271">
        <v>0</v>
      </c>
      <c r="I2271">
        <v>0</v>
      </c>
      <c r="J2271">
        <v>0</v>
      </c>
      <c r="K2271">
        <v>0</v>
      </c>
      <c r="L2271">
        <v>0</v>
      </c>
      <c r="M2271">
        <v>0</v>
      </c>
      <c r="N2271">
        <v>0</v>
      </c>
      <c r="O2271">
        <v>0</v>
      </c>
      <c r="P2271">
        <v>0</v>
      </c>
      <c r="Q2271">
        <v>0</v>
      </c>
    </row>
    <row r="2272" spans="1:17" x14ac:dyDescent="0.25">
      <c r="A2272" t="s">
        <v>16170</v>
      </c>
      <c r="B2272" t="s">
        <v>72</v>
      </c>
      <c r="C2272" t="s">
        <v>153</v>
      </c>
      <c r="D2272" t="s">
        <v>12971</v>
      </c>
      <c r="E2272" t="s">
        <v>563</v>
      </c>
      <c r="F2272" t="s">
        <v>525</v>
      </c>
      <c r="G2272">
        <v>1</v>
      </c>
      <c r="H2272">
        <v>0</v>
      </c>
      <c r="I2272">
        <v>0</v>
      </c>
      <c r="J2272">
        <v>0</v>
      </c>
      <c r="K2272">
        <v>0</v>
      </c>
      <c r="L2272">
        <v>0</v>
      </c>
      <c r="M2272">
        <v>0</v>
      </c>
      <c r="N2272">
        <v>0</v>
      </c>
      <c r="O2272">
        <v>0</v>
      </c>
      <c r="P2272">
        <v>0</v>
      </c>
      <c r="Q2272">
        <v>0</v>
      </c>
    </row>
    <row r="2273" spans="1:17" x14ac:dyDescent="0.25">
      <c r="A2273" t="s">
        <v>22769</v>
      </c>
      <c r="B2273" t="s">
        <v>72</v>
      </c>
      <c r="C2273" t="s">
        <v>153</v>
      </c>
      <c r="D2273" t="s">
        <v>12971</v>
      </c>
      <c r="E2273" t="s">
        <v>21471</v>
      </c>
      <c r="F2273" t="s">
        <v>525</v>
      </c>
      <c r="G2273">
        <v>13</v>
      </c>
      <c r="H2273">
        <v>0</v>
      </c>
      <c r="I2273">
        <v>0</v>
      </c>
      <c r="J2273">
        <v>0</v>
      </c>
      <c r="K2273">
        <v>0</v>
      </c>
      <c r="L2273">
        <v>0</v>
      </c>
      <c r="M2273">
        <v>0</v>
      </c>
      <c r="N2273">
        <v>0</v>
      </c>
      <c r="O2273">
        <v>0</v>
      </c>
      <c r="P2273">
        <v>0</v>
      </c>
      <c r="Q2273">
        <v>0</v>
      </c>
    </row>
    <row r="2274" spans="1:17" x14ac:dyDescent="0.25">
      <c r="A2274" t="s">
        <v>16171</v>
      </c>
      <c r="B2274" t="s">
        <v>72</v>
      </c>
      <c r="C2274" t="s">
        <v>154</v>
      </c>
      <c r="D2274" t="s">
        <v>529</v>
      </c>
      <c r="E2274" t="s">
        <v>563</v>
      </c>
      <c r="F2274" t="s">
        <v>525</v>
      </c>
      <c r="G2274">
        <v>13</v>
      </c>
      <c r="H2274">
        <v>0</v>
      </c>
      <c r="I2274">
        <v>0</v>
      </c>
      <c r="J2274">
        <v>0</v>
      </c>
      <c r="K2274">
        <v>0</v>
      </c>
      <c r="L2274">
        <v>0</v>
      </c>
      <c r="M2274">
        <v>0</v>
      </c>
      <c r="N2274">
        <v>0</v>
      </c>
      <c r="O2274">
        <v>0</v>
      </c>
      <c r="P2274">
        <v>0</v>
      </c>
      <c r="Q2274">
        <v>0</v>
      </c>
    </row>
    <row r="2275" spans="1:17" x14ac:dyDescent="0.25">
      <c r="A2275" t="s">
        <v>22770</v>
      </c>
      <c r="B2275" t="s">
        <v>72</v>
      </c>
      <c r="C2275" t="s">
        <v>154</v>
      </c>
      <c r="D2275" t="s">
        <v>529</v>
      </c>
      <c r="E2275" t="s">
        <v>21471</v>
      </c>
      <c r="F2275" t="s">
        <v>525</v>
      </c>
      <c r="G2275">
        <v>26</v>
      </c>
      <c r="H2275">
        <v>0</v>
      </c>
      <c r="I2275">
        <v>0</v>
      </c>
      <c r="J2275">
        <v>0</v>
      </c>
      <c r="K2275">
        <v>0</v>
      </c>
      <c r="L2275">
        <v>0</v>
      </c>
      <c r="M2275">
        <v>0</v>
      </c>
      <c r="N2275">
        <v>0</v>
      </c>
      <c r="O2275">
        <v>0</v>
      </c>
      <c r="P2275">
        <v>0</v>
      </c>
      <c r="Q2275">
        <v>0</v>
      </c>
    </row>
    <row r="2276" spans="1:17" x14ac:dyDescent="0.25">
      <c r="A2276" t="s">
        <v>16172</v>
      </c>
      <c r="B2276" t="s">
        <v>72</v>
      </c>
      <c r="C2276" t="s">
        <v>154</v>
      </c>
      <c r="D2276" t="s">
        <v>526</v>
      </c>
      <c r="E2276" t="s">
        <v>563</v>
      </c>
      <c r="F2276" t="s">
        <v>396</v>
      </c>
      <c r="G2276">
        <v>0</v>
      </c>
      <c r="H2276">
        <v>32</v>
      </c>
      <c r="I2276">
        <v>1</v>
      </c>
      <c r="J2276">
        <v>26</v>
      </c>
      <c r="K2276">
        <v>1</v>
      </c>
      <c r="L2276">
        <v>4</v>
      </c>
      <c r="M2276">
        <v>0</v>
      </c>
      <c r="N2276">
        <v>0</v>
      </c>
      <c r="O2276">
        <v>0</v>
      </c>
      <c r="P2276">
        <v>0</v>
      </c>
      <c r="Q2276">
        <v>0</v>
      </c>
    </row>
    <row r="2277" spans="1:17" x14ac:dyDescent="0.25">
      <c r="A2277" t="s">
        <v>16327</v>
      </c>
      <c r="B2277" t="s">
        <v>72</v>
      </c>
      <c r="C2277" t="s">
        <v>214</v>
      </c>
      <c r="D2277" t="s">
        <v>526</v>
      </c>
      <c r="E2277" t="s">
        <v>563</v>
      </c>
      <c r="F2277" t="s">
        <v>4236</v>
      </c>
      <c r="G2277">
        <v>0</v>
      </c>
      <c r="H2277">
        <v>16</v>
      </c>
      <c r="I2277">
        <v>1</v>
      </c>
      <c r="J2277">
        <v>15</v>
      </c>
      <c r="K2277">
        <v>0</v>
      </c>
      <c r="L2277">
        <v>0</v>
      </c>
      <c r="M2277">
        <v>0</v>
      </c>
      <c r="N2277">
        <v>0</v>
      </c>
      <c r="O2277">
        <v>0</v>
      </c>
      <c r="P2277">
        <v>0</v>
      </c>
      <c r="Q2277">
        <v>0</v>
      </c>
    </row>
    <row r="2278" spans="1:17" x14ac:dyDescent="0.25">
      <c r="A2278" t="s">
        <v>16328</v>
      </c>
      <c r="B2278" t="s">
        <v>72</v>
      </c>
      <c r="C2278" t="s">
        <v>214</v>
      </c>
      <c r="D2278" t="s">
        <v>526</v>
      </c>
      <c r="E2278" t="s">
        <v>563</v>
      </c>
      <c r="F2278" t="s">
        <v>4238</v>
      </c>
      <c r="G2278">
        <v>0</v>
      </c>
      <c r="H2278">
        <v>0</v>
      </c>
      <c r="I2278">
        <v>0</v>
      </c>
      <c r="J2278">
        <v>0</v>
      </c>
      <c r="K2278">
        <v>0</v>
      </c>
      <c r="L2278">
        <v>0</v>
      </c>
      <c r="M2278">
        <v>16</v>
      </c>
      <c r="N2278">
        <v>0</v>
      </c>
      <c r="O2278">
        <v>0</v>
      </c>
      <c r="P2278">
        <v>0</v>
      </c>
      <c r="Q2278">
        <v>0</v>
      </c>
    </row>
    <row r="2279" spans="1:17" x14ac:dyDescent="0.25">
      <c r="A2279" t="s">
        <v>16329</v>
      </c>
      <c r="B2279" t="s">
        <v>72</v>
      </c>
      <c r="C2279" t="s">
        <v>214</v>
      </c>
      <c r="D2279" t="s">
        <v>526</v>
      </c>
      <c r="E2279" t="s">
        <v>563</v>
      </c>
      <c r="F2279" t="s">
        <v>397</v>
      </c>
      <c r="G2279">
        <v>0</v>
      </c>
      <c r="H2279">
        <v>16</v>
      </c>
      <c r="I2279">
        <v>1</v>
      </c>
      <c r="J2279">
        <v>15</v>
      </c>
      <c r="K2279">
        <v>0</v>
      </c>
      <c r="L2279">
        <v>0</v>
      </c>
      <c r="M2279">
        <v>0</v>
      </c>
      <c r="N2279">
        <v>0</v>
      </c>
      <c r="O2279">
        <v>0</v>
      </c>
      <c r="P2279">
        <v>0</v>
      </c>
      <c r="Q2279">
        <v>0</v>
      </c>
    </row>
    <row r="2280" spans="1:17" x14ac:dyDescent="0.25">
      <c r="A2280" t="s">
        <v>16330</v>
      </c>
      <c r="B2280" t="s">
        <v>72</v>
      </c>
      <c r="C2280" t="s">
        <v>214</v>
      </c>
      <c r="D2280" t="s">
        <v>526</v>
      </c>
      <c r="E2280" t="s">
        <v>563</v>
      </c>
      <c r="F2280" t="s">
        <v>398</v>
      </c>
      <c r="G2280">
        <v>0</v>
      </c>
      <c r="H2280">
        <v>16</v>
      </c>
      <c r="I2280">
        <v>1</v>
      </c>
      <c r="J2280">
        <v>15</v>
      </c>
      <c r="K2280">
        <v>0</v>
      </c>
      <c r="L2280">
        <v>0</v>
      </c>
      <c r="M2280">
        <v>0</v>
      </c>
      <c r="N2280">
        <v>0</v>
      </c>
      <c r="O2280">
        <v>0</v>
      </c>
      <c r="P2280">
        <v>0</v>
      </c>
      <c r="Q2280">
        <v>0</v>
      </c>
    </row>
    <row r="2281" spans="1:17" x14ac:dyDescent="0.25">
      <c r="A2281" t="s">
        <v>16331</v>
      </c>
      <c r="B2281" t="s">
        <v>72</v>
      </c>
      <c r="C2281" t="s">
        <v>214</v>
      </c>
      <c r="D2281" t="s">
        <v>526</v>
      </c>
      <c r="E2281" t="s">
        <v>563</v>
      </c>
      <c r="F2281" t="s">
        <v>4242</v>
      </c>
      <c r="G2281">
        <v>0</v>
      </c>
      <c r="H2281">
        <v>0</v>
      </c>
      <c r="I2281">
        <v>0</v>
      </c>
      <c r="J2281">
        <v>0</v>
      </c>
      <c r="K2281">
        <v>0</v>
      </c>
      <c r="L2281">
        <v>0</v>
      </c>
      <c r="M2281">
        <v>16</v>
      </c>
      <c r="N2281">
        <v>0</v>
      </c>
      <c r="O2281">
        <v>0</v>
      </c>
      <c r="P2281">
        <v>0</v>
      </c>
      <c r="Q2281">
        <v>0</v>
      </c>
    </row>
    <row r="2282" spans="1:17" x14ac:dyDescent="0.25">
      <c r="A2282" t="s">
        <v>16332</v>
      </c>
      <c r="B2282" t="s">
        <v>72</v>
      </c>
      <c r="C2282" t="s">
        <v>214</v>
      </c>
      <c r="D2282" t="s">
        <v>526</v>
      </c>
      <c r="E2282" t="s">
        <v>563</v>
      </c>
      <c r="F2282" t="s">
        <v>399</v>
      </c>
      <c r="G2282">
        <v>0</v>
      </c>
      <c r="H2282">
        <v>16</v>
      </c>
      <c r="I2282">
        <v>1</v>
      </c>
      <c r="J2282">
        <v>15</v>
      </c>
      <c r="K2282">
        <v>0</v>
      </c>
      <c r="L2282">
        <v>0</v>
      </c>
      <c r="M2282">
        <v>0</v>
      </c>
      <c r="N2282">
        <v>0</v>
      </c>
      <c r="O2282">
        <v>0</v>
      </c>
      <c r="P2282">
        <v>0</v>
      </c>
      <c r="Q2282">
        <v>0</v>
      </c>
    </row>
    <row r="2283" spans="1:17" x14ac:dyDescent="0.25">
      <c r="A2283" t="s">
        <v>16333</v>
      </c>
      <c r="B2283" t="s">
        <v>72</v>
      </c>
      <c r="C2283" t="s">
        <v>214</v>
      </c>
      <c r="D2283" t="s">
        <v>526</v>
      </c>
      <c r="E2283" t="s">
        <v>563</v>
      </c>
      <c r="F2283" t="s">
        <v>4245</v>
      </c>
      <c r="G2283">
        <v>0</v>
      </c>
      <c r="H2283">
        <v>0</v>
      </c>
      <c r="I2283">
        <v>0</v>
      </c>
      <c r="J2283">
        <v>0</v>
      </c>
      <c r="K2283">
        <v>0</v>
      </c>
      <c r="L2283">
        <v>0</v>
      </c>
      <c r="M2283">
        <v>16</v>
      </c>
      <c r="N2283">
        <v>0</v>
      </c>
      <c r="O2283">
        <v>0</v>
      </c>
      <c r="P2283">
        <v>0</v>
      </c>
      <c r="Q2283">
        <v>0</v>
      </c>
    </row>
    <row r="2284" spans="1:17" x14ac:dyDescent="0.25">
      <c r="A2284" t="s">
        <v>16334</v>
      </c>
      <c r="B2284" t="s">
        <v>72</v>
      </c>
      <c r="C2284" t="s">
        <v>214</v>
      </c>
      <c r="D2284" t="s">
        <v>526</v>
      </c>
      <c r="E2284" t="s">
        <v>563</v>
      </c>
      <c r="F2284" t="s">
        <v>394</v>
      </c>
      <c r="G2284">
        <v>0</v>
      </c>
      <c r="H2284">
        <v>0</v>
      </c>
      <c r="I2284">
        <v>0</v>
      </c>
      <c r="J2284">
        <v>0</v>
      </c>
      <c r="K2284">
        <v>0</v>
      </c>
      <c r="L2284">
        <v>0</v>
      </c>
      <c r="M2284">
        <v>0</v>
      </c>
      <c r="N2284">
        <v>14</v>
      </c>
      <c r="O2284">
        <v>14</v>
      </c>
      <c r="P2284">
        <v>0</v>
      </c>
      <c r="Q2284">
        <v>0</v>
      </c>
    </row>
    <row r="2285" spans="1:17" x14ac:dyDescent="0.25">
      <c r="A2285" t="s">
        <v>16335</v>
      </c>
      <c r="B2285" t="s">
        <v>72</v>
      </c>
      <c r="C2285" t="s">
        <v>214</v>
      </c>
      <c r="D2285" t="s">
        <v>526</v>
      </c>
      <c r="E2285" t="s">
        <v>563</v>
      </c>
      <c r="F2285" t="s">
        <v>395</v>
      </c>
      <c r="G2285">
        <v>0</v>
      </c>
      <c r="H2285">
        <v>0</v>
      </c>
      <c r="I2285">
        <v>0</v>
      </c>
      <c r="J2285">
        <v>0</v>
      </c>
      <c r="K2285">
        <v>0</v>
      </c>
      <c r="L2285">
        <v>0</v>
      </c>
      <c r="M2285">
        <v>0</v>
      </c>
      <c r="N2285">
        <v>11</v>
      </c>
      <c r="O2285">
        <v>11</v>
      </c>
      <c r="P2285">
        <v>0</v>
      </c>
      <c r="Q2285">
        <v>0</v>
      </c>
    </row>
    <row r="2286" spans="1:17" x14ac:dyDescent="0.25">
      <c r="A2286" t="s">
        <v>16336</v>
      </c>
      <c r="B2286" t="s">
        <v>72</v>
      </c>
      <c r="C2286" t="s">
        <v>214</v>
      </c>
      <c r="D2286" t="s">
        <v>526</v>
      </c>
      <c r="E2286" t="s">
        <v>563</v>
      </c>
      <c r="F2286" t="s">
        <v>525</v>
      </c>
      <c r="G2286">
        <v>16</v>
      </c>
      <c r="H2286">
        <v>0</v>
      </c>
      <c r="I2286">
        <v>0</v>
      </c>
      <c r="J2286">
        <v>0</v>
      </c>
      <c r="K2286">
        <v>0</v>
      </c>
      <c r="L2286">
        <v>0</v>
      </c>
      <c r="M2286">
        <v>0</v>
      </c>
      <c r="N2286">
        <v>0</v>
      </c>
      <c r="O2286">
        <v>0</v>
      </c>
      <c r="P2286">
        <v>0</v>
      </c>
      <c r="Q2286">
        <v>0</v>
      </c>
    </row>
    <row r="2287" spans="1:17" x14ac:dyDescent="0.25">
      <c r="A2287" t="s">
        <v>22771</v>
      </c>
      <c r="B2287" t="s">
        <v>72</v>
      </c>
      <c r="C2287" t="s">
        <v>214</v>
      </c>
      <c r="D2287" t="s">
        <v>526</v>
      </c>
      <c r="E2287" t="s">
        <v>21471</v>
      </c>
      <c r="F2287" t="s">
        <v>396</v>
      </c>
      <c r="G2287">
        <v>0</v>
      </c>
      <c r="H2287">
        <v>22</v>
      </c>
      <c r="I2287">
        <v>4</v>
      </c>
      <c r="J2287">
        <v>18</v>
      </c>
      <c r="K2287">
        <v>0</v>
      </c>
      <c r="L2287">
        <v>0</v>
      </c>
      <c r="M2287">
        <v>0</v>
      </c>
      <c r="N2287">
        <v>0</v>
      </c>
      <c r="O2287">
        <v>0</v>
      </c>
      <c r="P2287">
        <v>0</v>
      </c>
      <c r="Q2287">
        <v>0</v>
      </c>
    </row>
    <row r="2288" spans="1:17" x14ac:dyDescent="0.25">
      <c r="A2288" t="s">
        <v>22772</v>
      </c>
      <c r="B2288" t="s">
        <v>72</v>
      </c>
      <c r="C2288" t="s">
        <v>214</v>
      </c>
      <c r="D2288" t="s">
        <v>526</v>
      </c>
      <c r="E2288" t="s">
        <v>21471</v>
      </c>
      <c r="F2288" t="s">
        <v>4236</v>
      </c>
      <c r="G2288">
        <v>0</v>
      </c>
      <c r="H2288">
        <v>22</v>
      </c>
      <c r="I2288">
        <v>4</v>
      </c>
      <c r="J2288">
        <v>18</v>
      </c>
      <c r="K2288">
        <v>0</v>
      </c>
      <c r="L2288">
        <v>0</v>
      </c>
      <c r="M2288">
        <v>0</v>
      </c>
      <c r="N2288">
        <v>0</v>
      </c>
      <c r="O2288">
        <v>0</v>
      </c>
      <c r="P2288">
        <v>0</v>
      </c>
      <c r="Q2288">
        <v>0</v>
      </c>
    </row>
    <row r="2289" spans="1:17" x14ac:dyDescent="0.25">
      <c r="A2289" t="s">
        <v>22773</v>
      </c>
      <c r="B2289" t="s">
        <v>72</v>
      </c>
      <c r="C2289" t="s">
        <v>214</v>
      </c>
      <c r="D2289" t="s">
        <v>526</v>
      </c>
      <c r="E2289" t="s">
        <v>21471</v>
      </c>
      <c r="F2289" t="s">
        <v>4238</v>
      </c>
      <c r="G2289">
        <v>0</v>
      </c>
      <c r="H2289">
        <v>0</v>
      </c>
      <c r="I2289">
        <v>0</v>
      </c>
      <c r="J2289">
        <v>0</v>
      </c>
      <c r="K2289">
        <v>0</v>
      </c>
      <c r="L2289">
        <v>0</v>
      </c>
      <c r="M2289">
        <v>22</v>
      </c>
      <c r="N2289">
        <v>0</v>
      </c>
      <c r="O2289">
        <v>0</v>
      </c>
      <c r="P2289">
        <v>0</v>
      </c>
      <c r="Q2289">
        <v>0</v>
      </c>
    </row>
    <row r="2290" spans="1:17" x14ac:dyDescent="0.25">
      <c r="A2290" t="s">
        <v>22774</v>
      </c>
      <c r="B2290" t="s">
        <v>72</v>
      </c>
      <c r="C2290" t="s">
        <v>214</v>
      </c>
      <c r="D2290" t="s">
        <v>526</v>
      </c>
      <c r="E2290" t="s">
        <v>21471</v>
      </c>
      <c r="F2290" t="s">
        <v>397</v>
      </c>
      <c r="G2290">
        <v>0</v>
      </c>
      <c r="H2290">
        <v>22</v>
      </c>
      <c r="I2290">
        <v>4</v>
      </c>
      <c r="J2290">
        <v>18</v>
      </c>
      <c r="K2290">
        <v>0</v>
      </c>
      <c r="L2290">
        <v>0</v>
      </c>
      <c r="M2290">
        <v>0</v>
      </c>
      <c r="N2290">
        <v>0</v>
      </c>
      <c r="O2290">
        <v>0</v>
      </c>
      <c r="P2290">
        <v>0</v>
      </c>
      <c r="Q2290">
        <v>0</v>
      </c>
    </row>
    <row r="2291" spans="1:17" x14ac:dyDescent="0.25">
      <c r="A2291" t="s">
        <v>22775</v>
      </c>
      <c r="B2291" t="s">
        <v>72</v>
      </c>
      <c r="C2291" t="s">
        <v>214</v>
      </c>
      <c r="D2291" t="s">
        <v>526</v>
      </c>
      <c r="E2291" t="s">
        <v>21471</v>
      </c>
      <c r="F2291" t="s">
        <v>398</v>
      </c>
      <c r="G2291">
        <v>0</v>
      </c>
      <c r="H2291">
        <v>22</v>
      </c>
      <c r="I2291">
        <v>4</v>
      </c>
      <c r="J2291">
        <v>18</v>
      </c>
      <c r="K2291">
        <v>0</v>
      </c>
      <c r="L2291">
        <v>0</v>
      </c>
      <c r="M2291">
        <v>0</v>
      </c>
      <c r="N2291">
        <v>0</v>
      </c>
      <c r="O2291">
        <v>0</v>
      </c>
      <c r="P2291">
        <v>0</v>
      </c>
      <c r="Q2291">
        <v>0</v>
      </c>
    </row>
    <row r="2292" spans="1:17" x14ac:dyDescent="0.25">
      <c r="A2292" t="s">
        <v>22776</v>
      </c>
      <c r="B2292" t="s">
        <v>72</v>
      </c>
      <c r="C2292" t="s">
        <v>214</v>
      </c>
      <c r="D2292" t="s">
        <v>526</v>
      </c>
      <c r="E2292" t="s">
        <v>21471</v>
      </c>
      <c r="F2292" t="s">
        <v>4242</v>
      </c>
      <c r="G2292">
        <v>0</v>
      </c>
      <c r="H2292">
        <v>0</v>
      </c>
      <c r="I2292">
        <v>0</v>
      </c>
      <c r="J2292">
        <v>0</v>
      </c>
      <c r="K2292">
        <v>0</v>
      </c>
      <c r="L2292">
        <v>0</v>
      </c>
      <c r="M2292">
        <v>22</v>
      </c>
      <c r="N2292">
        <v>0</v>
      </c>
      <c r="O2292">
        <v>0</v>
      </c>
      <c r="P2292">
        <v>0</v>
      </c>
      <c r="Q2292">
        <v>0</v>
      </c>
    </row>
    <row r="2293" spans="1:17" x14ac:dyDescent="0.25">
      <c r="A2293" t="s">
        <v>22777</v>
      </c>
      <c r="B2293" t="s">
        <v>72</v>
      </c>
      <c r="C2293" t="s">
        <v>214</v>
      </c>
      <c r="D2293" t="s">
        <v>526</v>
      </c>
      <c r="E2293" t="s">
        <v>21471</v>
      </c>
      <c r="F2293" t="s">
        <v>399</v>
      </c>
      <c r="G2293">
        <v>0</v>
      </c>
      <c r="H2293">
        <v>22</v>
      </c>
      <c r="I2293">
        <v>4</v>
      </c>
      <c r="J2293">
        <v>18</v>
      </c>
      <c r="K2293">
        <v>0</v>
      </c>
      <c r="L2293">
        <v>0</v>
      </c>
      <c r="M2293">
        <v>0</v>
      </c>
      <c r="N2293">
        <v>0</v>
      </c>
      <c r="O2293">
        <v>0</v>
      </c>
      <c r="P2293">
        <v>0</v>
      </c>
      <c r="Q2293">
        <v>0</v>
      </c>
    </row>
    <row r="2294" spans="1:17" x14ac:dyDescent="0.25">
      <c r="A2294" t="s">
        <v>22778</v>
      </c>
      <c r="B2294" t="s">
        <v>72</v>
      </c>
      <c r="C2294" t="s">
        <v>214</v>
      </c>
      <c r="D2294" t="s">
        <v>526</v>
      </c>
      <c r="E2294" t="s">
        <v>21471</v>
      </c>
      <c r="F2294" t="s">
        <v>4245</v>
      </c>
      <c r="G2294">
        <v>0</v>
      </c>
      <c r="H2294">
        <v>0</v>
      </c>
      <c r="I2294">
        <v>0</v>
      </c>
      <c r="J2294">
        <v>0</v>
      </c>
      <c r="K2294">
        <v>0</v>
      </c>
      <c r="L2294">
        <v>0</v>
      </c>
      <c r="M2294">
        <v>22</v>
      </c>
      <c r="N2294">
        <v>0</v>
      </c>
      <c r="O2294">
        <v>0</v>
      </c>
      <c r="P2294">
        <v>0</v>
      </c>
      <c r="Q2294">
        <v>0</v>
      </c>
    </row>
    <row r="2295" spans="1:17" x14ac:dyDescent="0.25">
      <c r="A2295" t="s">
        <v>22779</v>
      </c>
      <c r="B2295" t="s">
        <v>72</v>
      </c>
      <c r="C2295" t="s">
        <v>214</v>
      </c>
      <c r="D2295" t="s">
        <v>526</v>
      </c>
      <c r="E2295" t="s">
        <v>21471</v>
      </c>
      <c r="F2295" t="s">
        <v>394</v>
      </c>
      <c r="G2295">
        <v>0</v>
      </c>
      <c r="H2295">
        <v>0</v>
      </c>
      <c r="I2295">
        <v>0</v>
      </c>
      <c r="J2295">
        <v>0</v>
      </c>
      <c r="K2295">
        <v>0</v>
      </c>
      <c r="L2295">
        <v>0</v>
      </c>
      <c r="M2295">
        <v>0</v>
      </c>
      <c r="N2295">
        <v>15</v>
      </c>
      <c r="O2295">
        <v>15</v>
      </c>
      <c r="P2295">
        <v>0</v>
      </c>
      <c r="Q2295">
        <v>0</v>
      </c>
    </row>
    <row r="2296" spans="1:17" x14ac:dyDescent="0.25">
      <c r="A2296" t="s">
        <v>22780</v>
      </c>
      <c r="B2296" t="s">
        <v>72</v>
      </c>
      <c r="C2296" t="s">
        <v>214</v>
      </c>
      <c r="D2296" t="s">
        <v>526</v>
      </c>
      <c r="E2296" t="s">
        <v>21471</v>
      </c>
      <c r="F2296" t="s">
        <v>395</v>
      </c>
      <c r="G2296">
        <v>0</v>
      </c>
      <c r="H2296">
        <v>0</v>
      </c>
      <c r="I2296">
        <v>0</v>
      </c>
      <c r="J2296">
        <v>0</v>
      </c>
      <c r="K2296">
        <v>0</v>
      </c>
      <c r="L2296">
        <v>0</v>
      </c>
      <c r="M2296">
        <v>0</v>
      </c>
      <c r="N2296">
        <v>11</v>
      </c>
      <c r="O2296">
        <v>11</v>
      </c>
      <c r="P2296">
        <v>0</v>
      </c>
      <c r="Q2296">
        <v>0</v>
      </c>
    </row>
    <row r="2297" spans="1:17" x14ac:dyDescent="0.25">
      <c r="A2297" t="s">
        <v>22781</v>
      </c>
      <c r="B2297" t="s">
        <v>72</v>
      </c>
      <c r="C2297" t="s">
        <v>214</v>
      </c>
      <c r="D2297" t="s">
        <v>526</v>
      </c>
      <c r="E2297" t="s">
        <v>21471</v>
      </c>
      <c r="F2297" t="s">
        <v>525</v>
      </c>
      <c r="G2297">
        <v>22</v>
      </c>
      <c r="H2297">
        <v>0</v>
      </c>
      <c r="I2297">
        <v>0</v>
      </c>
      <c r="J2297">
        <v>0</v>
      </c>
      <c r="K2297">
        <v>0</v>
      </c>
      <c r="L2297">
        <v>0</v>
      </c>
      <c r="M2297">
        <v>0</v>
      </c>
      <c r="N2297">
        <v>0</v>
      </c>
      <c r="O2297">
        <v>0</v>
      </c>
      <c r="P2297">
        <v>0</v>
      </c>
      <c r="Q2297">
        <v>0</v>
      </c>
    </row>
    <row r="2298" spans="1:17" x14ac:dyDescent="0.25">
      <c r="A2298" t="s">
        <v>22782</v>
      </c>
      <c r="B2298" t="s">
        <v>72</v>
      </c>
      <c r="C2298" t="s">
        <v>214</v>
      </c>
      <c r="D2298" t="s">
        <v>527</v>
      </c>
      <c r="E2298" t="s">
        <v>21471</v>
      </c>
      <c r="F2298" t="s">
        <v>528</v>
      </c>
      <c r="G2298">
        <v>0</v>
      </c>
      <c r="H2298">
        <v>0</v>
      </c>
      <c r="I2298">
        <v>0</v>
      </c>
      <c r="J2298">
        <v>0</v>
      </c>
      <c r="K2298">
        <v>0</v>
      </c>
      <c r="L2298">
        <v>0</v>
      </c>
      <c r="M2298">
        <v>0</v>
      </c>
      <c r="N2298">
        <v>1</v>
      </c>
      <c r="O2298">
        <v>1</v>
      </c>
      <c r="P2298">
        <v>0</v>
      </c>
      <c r="Q2298">
        <v>0</v>
      </c>
    </row>
    <row r="2299" spans="1:17" x14ac:dyDescent="0.25">
      <c r="A2299" t="s">
        <v>22783</v>
      </c>
      <c r="B2299" t="s">
        <v>72</v>
      </c>
      <c r="C2299" t="s">
        <v>214</v>
      </c>
      <c r="D2299" t="s">
        <v>527</v>
      </c>
      <c r="E2299" t="s">
        <v>21471</v>
      </c>
      <c r="F2299" t="s">
        <v>525</v>
      </c>
      <c r="G2299">
        <v>1</v>
      </c>
      <c r="H2299">
        <v>0</v>
      </c>
      <c r="I2299">
        <v>0</v>
      </c>
      <c r="J2299">
        <v>0</v>
      </c>
      <c r="K2299">
        <v>0</v>
      </c>
      <c r="L2299">
        <v>0</v>
      </c>
      <c r="M2299">
        <v>0</v>
      </c>
      <c r="N2299">
        <v>0</v>
      </c>
      <c r="O2299">
        <v>0</v>
      </c>
      <c r="P2299">
        <v>0</v>
      </c>
      <c r="Q2299">
        <v>0</v>
      </c>
    </row>
    <row r="2300" spans="1:17" x14ac:dyDescent="0.25">
      <c r="A2300" t="s">
        <v>16177</v>
      </c>
      <c r="B2300" t="s">
        <v>72</v>
      </c>
      <c r="C2300" t="s">
        <v>214</v>
      </c>
      <c r="D2300" t="s">
        <v>12971</v>
      </c>
      <c r="E2300" t="s">
        <v>563</v>
      </c>
      <c r="F2300" t="s">
        <v>525</v>
      </c>
      <c r="G2300">
        <v>2</v>
      </c>
      <c r="H2300">
        <v>0</v>
      </c>
      <c r="I2300">
        <v>0</v>
      </c>
      <c r="J2300">
        <v>0</v>
      </c>
      <c r="K2300">
        <v>0</v>
      </c>
      <c r="L2300">
        <v>0</v>
      </c>
      <c r="M2300">
        <v>0</v>
      </c>
      <c r="N2300">
        <v>0</v>
      </c>
      <c r="O2300">
        <v>0</v>
      </c>
      <c r="P2300">
        <v>0</v>
      </c>
      <c r="Q2300">
        <v>0</v>
      </c>
    </row>
    <row r="2301" spans="1:17" x14ac:dyDescent="0.25">
      <c r="A2301" t="s">
        <v>22784</v>
      </c>
      <c r="B2301" t="s">
        <v>72</v>
      </c>
      <c r="C2301" t="s">
        <v>214</v>
      </c>
      <c r="D2301" t="s">
        <v>12971</v>
      </c>
      <c r="E2301" t="s">
        <v>21471</v>
      </c>
      <c r="F2301" t="s">
        <v>525</v>
      </c>
      <c r="G2301">
        <v>3</v>
      </c>
      <c r="H2301">
        <v>0</v>
      </c>
      <c r="I2301">
        <v>0</v>
      </c>
      <c r="J2301">
        <v>0</v>
      </c>
      <c r="K2301">
        <v>0</v>
      </c>
      <c r="L2301">
        <v>0</v>
      </c>
      <c r="M2301">
        <v>0</v>
      </c>
      <c r="N2301">
        <v>0</v>
      </c>
      <c r="O2301">
        <v>0</v>
      </c>
      <c r="P2301">
        <v>0</v>
      </c>
      <c r="Q2301">
        <v>0</v>
      </c>
    </row>
    <row r="2302" spans="1:17" x14ac:dyDescent="0.25">
      <c r="A2302" t="s">
        <v>22785</v>
      </c>
      <c r="B2302" t="s">
        <v>72</v>
      </c>
      <c r="C2302" t="s">
        <v>215</v>
      </c>
      <c r="D2302" t="s">
        <v>529</v>
      </c>
      <c r="E2302" t="s">
        <v>21471</v>
      </c>
      <c r="F2302" t="s">
        <v>525</v>
      </c>
      <c r="G2302">
        <v>8</v>
      </c>
      <c r="H2302">
        <v>0</v>
      </c>
      <c r="I2302">
        <v>0</v>
      </c>
      <c r="J2302">
        <v>0</v>
      </c>
      <c r="K2302">
        <v>0</v>
      </c>
      <c r="L2302">
        <v>0</v>
      </c>
      <c r="M2302">
        <v>0</v>
      </c>
      <c r="N2302">
        <v>0</v>
      </c>
      <c r="O2302">
        <v>0</v>
      </c>
      <c r="P2302">
        <v>0</v>
      </c>
      <c r="Q2302">
        <v>0</v>
      </c>
    </row>
    <row r="2303" spans="1:17" x14ac:dyDescent="0.25">
      <c r="A2303" t="s">
        <v>16178</v>
      </c>
      <c r="B2303" t="s">
        <v>72</v>
      </c>
      <c r="C2303" t="s">
        <v>215</v>
      </c>
      <c r="D2303" t="s">
        <v>526</v>
      </c>
      <c r="E2303" t="s">
        <v>563</v>
      </c>
      <c r="F2303" t="s">
        <v>396</v>
      </c>
      <c r="G2303">
        <v>0</v>
      </c>
      <c r="H2303">
        <v>6</v>
      </c>
      <c r="I2303">
        <v>0</v>
      </c>
      <c r="J2303">
        <v>5</v>
      </c>
      <c r="K2303">
        <v>1</v>
      </c>
      <c r="L2303">
        <v>0</v>
      </c>
      <c r="M2303">
        <v>0</v>
      </c>
      <c r="N2303">
        <v>0</v>
      </c>
      <c r="O2303">
        <v>0</v>
      </c>
      <c r="P2303">
        <v>0</v>
      </c>
      <c r="Q2303">
        <v>0</v>
      </c>
    </row>
    <row r="2304" spans="1:17" x14ac:dyDescent="0.25">
      <c r="A2304" t="s">
        <v>16179</v>
      </c>
      <c r="B2304" t="s">
        <v>72</v>
      </c>
      <c r="C2304" t="s">
        <v>215</v>
      </c>
      <c r="D2304" t="s">
        <v>526</v>
      </c>
      <c r="E2304" t="s">
        <v>563</v>
      </c>
      <c r="F2304" t="s">
        <v>4236</v>
      </c>
      <c r="G2304">
        <v>0</v>
      </c>
      <c r="H2304">
        <v>6</v>
      </c>
      <c r="I2304">
        <v>0</v>
      </c>
      <c r="J2304">
        <v>5</v>
      </c>
      <c r="K2304">
        <v>1</v>
      </c>
      <c r="L2304">
        <v>0</v>
      </c>
      <c r="M2304">
        <v>0</v>
      </c>
      <c r="N2304">
        <v>0</v>
      </c>
      <c r="O2304">
        <v>0</v>
      </c>
      <c r="P2304">
        <v>0</v>
      </c>
      <c r="Q2304">
        <v>0</v>
      </c>
    </row>
    <row r="2305" spans="1:17" x14ac:dyDescent="0.25">
      <c r="A2305" t="s">
        <v>16180</v>
      </c>
      <c r="B2305" t="s">
        <v>72</v>
      </c>
      <c r="C2305" t="s">
        <v>215</v>
      </c>
      <c r="D2305" t="s">
        <v>526</v>
      </c>
      <c r="E2305" t="s">
        <v>563</v>
      </c>
      <c r="F2305" t="s">
        <v>4238</v>
      </c>
      <c r="G2305">
        <v>0</v>
      </c>
      <c r="H2305">
        <v>0</v>
      </c>
      <c r="I2305">
        <v>0</v>
      </c>
      <c r="J2305">
        <v>0</v>
      </c>
      <c r="K2305">
        <v>0</v>
      </c>
      <c r="L2305">
        <v>0</v>
      </c>
      <c r="M2305">
        <v>6</v>
      </c>
      <c r="N2305">
        <v>0</v>
      </c>
      <c r="O2305">
        <v>0</v>
      </c>
      <c r="P2305">
        <v>0</v>
      </c>
      <c r="Q2305">
        <v>0</v>
      </c>
    </row>
    <row r="2306" spans="1:17" x14ac:dyDescent="0.25">
      <c r="A2306" t="s">
        <v>16181</v>
      </c>
      <c r="B2306" t="s">
        <v>72</v>
      </c>
      <c r="C2306" t="s">
        <v>215</v>
      </c>
      <c r="D2306" t="s">
        <v>526</v>
      </c>
      <c r="E2306" t="s">
        <v>563</v>
      </c>
      <c r="F2306" t="s">
        <v>397</v>
      </c>
      <c r="G2306">
        <v>0</v>
      </c>
      <c r="H2306">
        <v>6</v>
      </c>
      <c r="I2306">
        <v>0</v>
      </c>
      <c r="J2306">
        <v>5</v>
      </c>
      <c r="K2306">
        <v>1</v>
      </c>
      <c r="L2306">
        <v>0</v>
      </c>
      <c r="M2306">
        <v>0</v>
      </c>
      <c r="N2306">
        <v>0</v>
      </c>
      <c r="O2306">
        <v>0</v>
      </c>
      <c r="P2306">
        <v>0</v>
      </c>
      <c r="Q2306">
        <v>0</v>
      </c>
    </row>
    <row r="2307" spans="1:17" x14ac:dyDescent="0.25">
      <c r="A2307" t="s">
        <v>17425</v>
      </c>
      <c r="B2307" t="s">
        <v>74</v>
      </c>
      <c r="C2307" t="s">
        <v>103</v>
      </c>
      <c r="D2307" t="s">
        <v>526</v>
      </c>
      <c r="E2307" t="s">
        <v>563</v>
      </c>
      <c r="F2307" t="s">
        <v>399</v>
      </c>
      <c r="G2307">
        <v>0</v>
      </c>
      <c r="H2307">
        <v>8</v>
      </c>
      <c r="I2307">
        <v>0</v>
      </c>
      <c r="J2307">
        <v>8</v>
      </c>
      <c r="K2307">
        <v>0</v>
      </c>
      <c r="L2307">
        <v>0</v>
      </c>
      <c r="M2307">
        <v>0</v>
      </c>
      <c r="N2307">
        <v>0</v>
      </c>
      <c r="O2307">
        <v>0</v>
      </c>
      <c r="P2307">
        <v>0</v>
      </c>
      <c r="Q2307">
        <v>0</v>
      </c>
    </row>
    <row r="2308" spans="1:17" x14ac:dyDescent="0.25">
      <c r="A2308" t="s">
        <v>17426</v>
      </c>
      <c r="B2308" t="s">
        <v>74</v>
      </c>
      <c r="C2308" t="s">
        <v>103</v>
      </c>
      <c r="D2308" t="s">
        <v>526</v>
      </c>
      <c r="E2308" t="s">
        <v>563</v>
      </c>
      <c r="F2308" t="s">
        <v>4245</v>
      </c>
      <c r="G2308">
        <v>0</v>
      </c>
      <c r="H2308">
        <v>0</v>
      </c>
      <c r="I2308">
        <v>0</v>
      </c>
      <c r="J2308">
        <v>0</v>
      </c>
      <c r="K2308">
        <v>0</v>
      </c>
      <c r="L2308">
        <v>0</v>
      </c>
      <c r="M2308">
        <v>8</v>
      </c>
      <c r="N2308">
        <v>0</v>
      </c>
      <c r="O2308">
        <v>0</v>
      </c>
      <c r="P2308">
        <v>0</v>
      </c>
      <c r="Q2308">
        <v>0</v>
      </c>
    </row>
    <row r="2309" spans="1:17" x14ac:dyDescent="0.25">
      <c r="A2309" t="s">
        <v>17427</v>
      </c>
      <c r="B2309" t="s">
        <v>74</v>
      </c>
      <c r="C2309" t="s">
        <v>103</v>
      </c>
      <c r="D2309" t="s">
        <v>526</v>
      </c>
      <c r="E2309" t="s">
        <v>563</v>
      </c>
      <c r="F2309" t="s">
        <v>394</v>
      </c>
      <c r="G2309">
        <v>0</v>
      </c>
      <c r="H2309">
        <v>0</v>
      </c>
      <c r="I2309">
        <v>0</v>
      </c>
      <c r="J2309">
        <v>0</v>
      </c>
      <c r="K2309">
        <v>0</v>
      </c>
      <c r="L2309">
        <v>0</v>
      </c>
      <c r="M2309">
        <v>0</v>
      </c>
      <c r="N2309">
        <v>6</v>
      </c>
      <c r="O2309">
        <v>6</v>
      </c>
      <c r="P2309">
        <v>0</v>
      </c>
      <c r="Q2309">
        <v>0</v>
      </c>
    </row>
    <row r="2310" spans="1:17" x14ac:dyDescent="0.25">
      <c r="A2310" t="s">
        <v>17428</v>
      </c>
      <c r="B2310" t="s">
        <v>74</v>
      </c>
      <c r="C2310" t="s">
        <v>103</v>
      </c>
      <c r="D2310" t="s">
        <v>526</v>
      </c>
      <c r="E2310" t="s">
        <v>563</v>
      </c>
      <c r="F2310" t="s">
        <v>395</v>
      </c>
      <c r="G2310">
        <v>0</v>
      </c>
      <c r="H2310">
        <v>0</v>
      </c>
      <c r="I2310">
        <v>0</v>
      </c>
      <c r="J2310">
        <v>0</v>
      </c>
      <c r="K2310">
        <v>0</v>
      </c>
      <c r="L2310">
        <v>0</v>
      </c>
      <c r="M2310">
        <v>0</v>
      </c>
      <c r="N2310">
        <v>4</v>
      </c>
      <c r="O2310">
        <v>4</v>
      </c>
      <c r="P2310">
        <v>0</v>
      </c>
      <c r="Q2310">
        <v>0</v>
      </c>
    </row>
    <row r="2311" spans="1:17" x14ac:dyDescent="0.25">
      <c r="A2311" t="s">
        <v>17429</v>
      </c>
      <c r="B2311" t="s">
        <v>74</v>
      </c>
      <c r="C2311" t="s">
        <v>103</v>
      </c>
      <c r="D2311" t="s">
        <v>526</v>
      </c>
      <c r="E2311" t="s">
        <v>563</v>
      </c>
      <c r="F2311" t="s">
        <v>525</v>
      </c>
      <c r="G2311">
        <v>8</v>
      </c>
      <c r="H2311">
        <v>0</v>
      </c>
      <c r="I2311">
        <v>0</v>
      </c>
      <c r="J2311">
        <v>0</v>
      </c>
      <c r="K2311">
        <v>0</v>
      </c>
      <c r="L2311">
        <v>0</v>
      </c>
      <c r="M2311">
        <v>0</v>
      </c>
      <c r="N2311">
        <v>0</v>
      </c>
      <c r="O2311">
        <v>0</v>
      </c>
      <c r="P2311">
        <v>0</v>
      </c>
      <c r="Q2311">
        <v>0</v>
      </c>
    </row>
    <row r="2312" spans="1:17" x14ac:dyDescent="0.25">
      <c r="A2312" t="s">
        <v>22786</v>
      </c>
      <c r="B2312" t="s">
        <v>74</v>
      </c>
      <c r="C2312" t="s">
        <v>103</v>
      </c>
      <c r="D2312" t="s">
        <v>526</v>
      </c>
      <c r="E2312" t="s">
        <v>21471</v>
      </c>
      <c r="F2312" t="s">
        <v>396</v>
      </c>
      <c r="G2312">
        <v>0</v>
      </c>
      <c r="H2312">
        <v>13</v>
      </c>
      <c r="I2312">
        <v>4</v>
      </c>
      <c r="J2312">
        <v>9</v>
      </c>
      <c r="K2312">
        <v>0</v>
      </c>
      <c r="L2312">
        <v>0</v>
      </c>
      <c r="M2312">
        <v>0</v>
      </c>
      <c r="N2312">
        <v>0</v>
      </c>
      <c r="O2312">
        <v>0</v>
      </c>
      <c r="P2312">
        <v>0</v>
      </c>
      <c r="Q2312">
        <v>0</v>
      </c>
    </row>
    <row r="2313" spans="1:17" x14ac:dyDescent="0.25">
      <c r="A2313" t="s">
        <v>22787</v>
      </c>
      <c r="B2313" t="s">
        <v>74</v>
      </c>
      <c r="C2313" t="s">
        <v>103</v>
      </c>
      <c r="D2313" t="s">
        <v>526</v>
      </c>
      <c r="E2313" t="s">
        <v>21471</v>
      </c>
      <c r="F2313" t="s">
        <v>4236</v>
      </c>
      <c r="G2313">
        <v>0</v>
      </c>
      <c r="H2313">
        <v>13</v>
      </c>
      <c r="I2313">
        <v>4</v>
      </c>
      <c r="J2313">
        <v>9</v>
      </c>
      <c r="K2313">
        <v>0</v>
      </c>
      <c r="L2313">
        <v>0</v>
      </c>
      <c r="M2313">
        <v>0</v>
      </c>
      <c r="N2313">
        <v>0</v>
      </c>
      <c r="O2313">
        <v>0</v>
      </c>
      <c r="P2313">
        <v>0</v>
      </c>
      <c r="Q2313">
        <v>0</v>
      </c>
    </row>
    <row r="2314" spans="1:17" x14ac:dyDescent="0.25">
      <c r="A2314" t="s">
        <v>22788</v>
      </c>
      <c r="B2314" t="s">
        <v>74</v>
      </c>
      <c r="C2314" t="s">
        <v>103</v>
      </c>
      <c r="D2314" t="s">
        <v>526</v>
      </c>
      <c r="E2314" t="s">
        <v>21471</v>
      </c>
      <c r="F2314" t="s">
        <v>4238</v>
      </c>
      <c r="G2314">
        <v>0</v>
      </c>
      <c r="H2314">
        <v>0</v>
      </c>
      <c r="I2314">
        <v>0</v>
      </c>
      <c r="J2314">
        <v>0</v>
      </c>
      <c r="K2314">
        <v>0</v>
      </c>
      <c r="L2314">
        <v>0</v>
      </c>
      <c r="M2314">
        <v>13</v>
      </c>
      <c r="N2314">
        <v>0</v>
      </c>
      <c r="O2314">
        <v>0</v>
      </c>
      <c r="P2314">
        <v>0</v>
      </c>
      <c r="Q2314">
        <v>0</v>
      </c>
    </row>
    <row r="2315" spans="1:17" x14ac:dyDescent="0.25">
      <c r="A2315" t="s">
        <v>22789</v>
      </c>
      <c r="B2315" t="s">
        <v>74</v>
      </c>
      <c r="C2315" t="s">
        <v>103</v>
      </c>
      <c r="D2315" t="s">
        <v>526</v>
      </c>
      <c r="E2315" t="s">
        <v>21471</v>
      </c>
      <c r="F2315" t="s">
        <v>397</v>
      </c>
      <c r="G2315">
        <v>0</v>
      </c>
      <c r="H2315">
        <v>13</v>
      </c>
      <c r="I2315">
        <v>4</v>
      </c>
      <c r="J2315">
        <v>9</v>
      </c>
      <c r="K2315">
        <v>0</v>
      </c>
      <c r="L2315">
        <v>0</v>
      </c>
      <c r="M2315">
        <v>0</v>
      </c>
      <c r="N2315">
        <v>0</v>
      </c>
      <c r="O2315">
        <v>0</v>
      </c>
      <c r="P2315">
        <v>0</v>
      </c>
      <c r="Q2315">
        <v>0</v>
      </c>
    </row>
    <row r="2316" spans="1:17" x14ac:dyDescent="0.25">
      <c r="A2316" t="s">
        <v>22790</v>
      </c>
      <c r="B2316" t="s">
        <v>74</v>
      </c>
      <c r="C2316" t="s">
        <v>103</v>
      </c>
      <c r="D2316" t="s">
        <v>526</v>
      </c>
      <c r="E2316" t="s">
        <v>21471</v>
      </c>
      <c r="F2316" t="s">
        <v>398</v>
      </c>
      <c r="G2316">
        <v>0</v>
      </c>
      <c r="H2316">
        <v>13</v>
      </c>
      <c r="I2316">
        <v>4</v>
      </c>
      <c r="J2316">
        <v>9</v>
      </c>
      <c r="K2316">
        <v>0</v>
      </c>
      <c r="L2316">
        <v>0</v>
      </c>
      <c r="M2316">
        <v>0</v>
      </c>
      <c r="N2316">
        <v>0</v>
      </c>
      <c r="O2316">
        <v>0</v>
      </c>
      <c r="P2316">
        <v>0</v>
      </c>
      <c r="Q2316">
        <v>0</v>
      </c>
    </row>
    <row r="2317" spans="1:17" x14ac:dyDescent="0.25">
      <c r="A2317" t="s">
        <v>22791</v>
      </c>
      <c r="B2317" t="s">
        <v>74</v>
      </c>
      <c r="C2317" t="s">
        <v>103</v>
      </c>
      <c r="D2317" t="s">
        <v>526</v>
      </c>
      <c r="E2317" t="s">
        <v>21471</v>
      </c>
      <c r="F2317" t="s">
        <v>4242</v>
      </c>
      <c r="G2317">
        <v>0</v>
      </c>
      <c r="H2317">
        <v>0</v>
      </c>
      <c r="I2317">
        <v>0</v>
      </c>
      <c r="J2317">
        <v>0</v>
      </c>
      <c r="K2317">
        <v>0</v>
      </c>
      <c r="L2317">
        <v>0</v>
      </c>
      <c r="M2317">
        <v>13</v>
      </c>
      <c r="N2317">
        <v>0</v>
      </c>
      <c r="O2317">
        <v>0</v>
      </c>
      <c r="P2317">
        <v>0</v>
      </c>
      <c r="Q2317">
        <v>0</v>
      </c>
    </row>
    <row r="2318" spans="1:17" x14ac:dyDescent="0.25">
      <c r="A2318" t="s">
        <v>22792</v>
      </c>
      <c r="B2318" t="s">
        <v>74</v>
      </c>
      <c r="C2318" t="s">
        <v>103</v>
      </c>
      <c r="D2318" t="s">
        <v>526</v>
      </c>
      <c r="E2318" t="s">
        <v>21471</v>
      </c>
      <c r="F2318" t="s">
        <v>399</v>
      </c>
      <c r="G2318">
        <v>0</v>
      </c>
      <c r="H2318">
        <v>13</v>
      </c>
      <c r="I2318">
        <v>4</v>
      </c>
      <c r="J2318">
        <v>9</v>
      </c>
      <c r="K2318">
        <v>0</v>
      </c>
      <c r="L2318">
        <v>0</v>
      </c>
      <c r="M2318">
        <v>0</v>
      </c>
      <c r="N2318">
        <v>0</v>
      </c>
      <c r="O2318">
        <v>0</v>
      </c>
      <c r="P2318">
        <v>0</v>
      </c>
      <c r="Q2318">
        <v>0</v>
      </c>
    </row>
    <row r="2319" spans="1:17" x14ac:dyDescent="0.25">
      <c r="A2319" t="s">
        <v>22793</v>
      </c>
      <c r="B2319" t="s">
        <v>74</v>
      </c>
      <c r="C2319" t="s">
        <v>103</v>
      </c>
      <c r="D2319" t="s">
        <v>526</v>
      </c>
      <c r="E2319" t="s">
        <v>21471</v>
      </c>
      <c r="F2319" t="s">
        <v>4245</v>
      </c>
      <c r="G2319">
        <v>0</v>
      </c>
      <c r="H2319">
        <v>0</v>
      </c>
      <c r="I2319">
        <v>0</v>
      </c>
      <c r="J2319">
        <v>0</v>
      </c>
      <c r="K2319">
        <v>0</v>
      </c>
      <c r="L2319">
        <v>0</v>
      </c>
      <c r="M2319">
        <v>13</v>
      </c>
      <c r="N2319">
        <v>0</v>
      </c>
      <c r="O2319">
        <v>0</v>
      </c>
      <c r="P2319">
        <v>0</v>
      </c>
      <c r="Q2319">
        <v>0</v>
      </c>
    </row>
    <row r="2320" spans="1:17" x14ac:dyDescent="0.25">
      <c r="A2320" t="s">
        <v>22794</v>
      </c>
      <c r="B2320" t="s">
        <v>74</v>
      </c>
      <c r="C2320" t="s">
        <v>103</v>
      </c>
      <c r="D2320" t="s">
        <v>526</v>
      </c>
      <c r="E2320" t="s">
        <v>21471</v>
      </c>
      <c r="F2320" t="s">
        <v>394</v>
      </c>
      <c r="G2320">
        <v>0</v>
      </c>
      <c r="H2320">
        <v>0</v>
      </c>
      <c r="I2320">
        <v>0</v>
      </c>
      <c r="J2320">
        <v>0</v>
      </c>
      <c r="K2320">
        <v>0</v>
      </c>
      <c r="L2320">
        <v>0</v>
      </c>
      <c r="M2320">
        <v>0</v>
      </c>
      <c r="N2320">
        <v>7</v>
      </c>
      <c r="O2320">
        <v>7</v>
      </c>
      <c r="P2320">
        <v>0</v>
      </c>
      <c r="Q2320">
        <v>0</v>
      </c>
    </row>
    <row r="2321" spans="1:17" x14ac:dyDescent="0.25">
      <c r="A2321" t="s">
        <v>22795</v>
      </c>
      <c r="B2321" t="s">
        <v>74</v>
      </c>
      <c r="C2321" t="s">
        <v>103</v>
      </c>
      <c r="D2321" t="s">
        <v>526</v>
      </c>
      <c r="E2321" t="s">
        <v>21471</v>
      </c>
      <c r="F2321" t="s">
        <v>395</v>
      </c>
      <c r="G2321">
        <v>0</v>
      </c>
      <c r="H2321">
        <v>0</v>
      </c>
      <c r="I2321">
        <v>0</v>
      </c>
      <c r="J2321">
        <v>0</v>
      </c>
      <c r="K2321">
        <v>0</v>
      </c>
      <c r="L2321">
        <v>0</v>
      </c>
      <c r="M2321">
        <v>0</v>
      </c>
      <c r="N2321">
        <v>6</v>
      </c>
      <c r="O2321">
        <v>6</v>
      </c>
      <c r="P2321">
        <v>0</v>
      </c>
      <c r="Q2321">
        <v>0</v>
      </c>
    </row>
    <row r="2322" spans="1:17" x14ac:dyDescent="0.25">
      <c r="A2322" t="s">
        <v>22796</v>
      </c>
      <c r="B2322" t="s">
        <v>74</v>
      </c>
      <c r="C2322" t="s">
        <v>103</v>
      </c>
      <c r="D2322" t="s">
        <v>526</v>
      </c>
      <c r="E2322" t="s">
        <v>21471</v>
      </c>
      <c r="F2322" t="s">
        <v>525</v>
      </c>
      <c r="G2322">
        <v>13</v>
      </c>
      <c r="H2322">
        <v>0</v>
      </c>
      <c r="I2322">
        <v>0</v>
      </c>
      <c r="J2322">
        <v>0</v>
      </c>
      <c r="K2322">
        <v>0</v>
      </c>
      <c r="L2322">
        <v>0</v>
      </c>
      <c r="M2322">
        <v>0</v>
      </c>
      <c r="N2322">
        <v>0</v>
      </c>
      <c r="O2322">
        <v>0</v>
      </c>
      <c r="P2322">
        <v>0</v>
      </c>
      <c r="Q2322">
        <v>0</v>
      </c>
    </row>
    <row r="2323" spans="1:17" x14ac:dyDescent="0.25">
      <c r="A2323" t="s">
        <v>16374</v>
      </c>
      <c r="B2323" t="s">
        <v>74</v>
      </c>
      <c r="C2323" t="s">
        <v>103</v>
      </c>
      <c r="D2323" t="s">
        <v>12971</v>
      </c>
      <c r="E2323" t="s">
        <v>563</v>
      </c>
      <c r="F2323" t="s">
        <v>525</v>
      </c>
      <c r="G2323">
        <v>1</v>
      </c>
      <c r="H2323">
        <v>0</v>
      </c>
      <c r="I2323">
        <v>0</v>
      </c>
      <c r="J2323">
        <v>0</v>
      </c>
      <c r="K2323">
        <v>0</v>
      </c>
      <c r="L2323">
        <v>0</v>
      </c>
      <c r="M2323">
        <v>0</v>
      </c>
      <c r="N2323">
        <v>0</v>
      </c>
      <c r="O2323">
        <v>0</v>
      </c>
      <c r="P2323">
        <v>0</v>
      </c>
      <c r="Q2323">
        <v>0</v>
      </c>
    </row>
    <row r="2324" spans="1:17" x14ac:dyDescent="0.25">
      <c r="A2324" t="s">
        <v>22797</v>
      </c>
      <c r="B2324" t="s">
        <v>74</v>
      </c>
      <c r="C2324" t="s">
        <v>103</v>
      </c>
      <c r="D2324" t="s">
        <v>12971</v>
      </c>
      <c r="E2324" t="s">
        <v>21471</v>
      </c>
      <c r="F2324" t="s">
        <v>525</v>
      </c>
      <c r="G2324">
        <v>2</v>
      </c>
      <c r="H2324">
        <v>0</v>
      </c>
      <c r="I2324">
        <v>0</v>
      </c>
      <c r="J2324">
        <v>0</v>
      </c>
      <c r="K2324">
        <v>0</v>
      </c>
      <c r="L2324">
        <v>0</v>
      </c>
      <c r="M2324">
        <v>0</v>
      </c>
      <c r="N2324">
        <v>0</v>
      </c>
      <c r="O2324">
        <v>0</v>
      </c>
      <c r="P2324">
        <v>0</v>
      </c>
      <c r="Q2324">
        <v>0</v>
      </c>
    </row>
    <row r="2325" spans="1:17" x14ac:dyDescent="0.25">
      <c r="A2325" t="s">
        <v>22798</v>
      </c>
      <c r="B2325" t="s">
        <v>74</v>
      </c>
      <c r="C2325" t="s">
        <v>104</v>
      </c>
      <c r="D2325" t="s">
        <v>529</v>
      </c>
      <c r="E2325" t="s">
        <v>21471</v>
      </c>
      <c r="F2325" t="s">
        <v>525</v>
      </c>
      <c r="G2325">
        <v>1</v>
      </c>
      <c r="H2325">
        <v>0</v>
      </c>
      <c r="I2325">
        <v>0</v>
      </c>
      <c r="J2325">
        <v>0</v>
      </c>
      <c r="K2325">
        <v>0</v>
      </c>
      <c r="L2325">
        <v>0</v>
      </c>
      <c r="M2325">
        <v>0</v>
      </c>
      <c r="N2325">
        <v>0</v>
      </c>
      <c r="O2325">
        <v>0</v>
      </c>
      <c r="P2325">
        <v>0</v>
      </c>
      <c r="Q2325">
        <v>0</v>
      </c>
    </row>
    <row r="2326" spans="1:17" x14ac:dyDescent="0.25">
      <c r="A2326" t="s">
        <v>16375</v>
      </c>
      <c r="B2326" t="s">
        <v>74</v>
      </c>
      <c r="C2326" t="s">
        <v>104</v>
      </c>
      <c r="D2326" t="s">
        <v>526</v>
      </c>
      <c r="E2326" t="s">
        <v>563</v>
      </c>
      <c r="F2326" t="s">
        <v>396</v>
      </c>
      <c r="G2326">
        <v>0</v>
      </c>
      <c r="H2326">
        <v>5</v>
      </c>
      <c r="I2326">
        <v>2</v>
      </c>
      <c r="J2326">
        <v>3</v>
      </c>
      <c r="K2326">
        <v>0</v>
      </c>
      <c r="L2326">
        <v>0</v>
      </c>
      <c r="M2326">
        <v>0</v>
      </c>
      <c r="N2326">
        <v>0</v>
      </c>
      <c r="O2326">
        <v>0</v>
      </c>
      <c r="P2326">
        <v>0</v>
      </c>
      <c r="Q2326">
        <v>0</v>
      </c>
    </row>
    <row r="2327" spans="1:17" x14ac:dyDescent="0.25">
      <c r="A2327" t="s">
        <v>16376</v>
      </c>
      <c r="B2327" t="s">
        <v>74</v>
      </c>
      <c r="C2327" t="s">
        <v>104</v>
      </c>
      <c r="D2327" t="s">
        <v>526</v>
      </c>
      <c r="E2327" t="s">
        <v>563</v>
      </c>
      <c r="F2327" t="s">
        <v>4236</v>
      </c>
      <c r="G2327">
        <v>0</v>
      </c>
      <c r="H2327">
        <v>5</v>
      </c>
      <c r="I2327">
        <v>2</v>
      </c>
      <c r="J2327">
        <v>3</v>
      </c>
      <c r="K2327">
        <v>0</v>
      </c>
      <c r="L2327">
        <v>0</v>
      </c>
      <c r="M2327">
        <v>0</v>
      </c>
      <c r="N2327">
        <v>0</v>
      </c>
      <c r="O2327">
        <v>0</v>
      </c>
      <c r="P2327">
        <v>0</v>
      </c>
      <c r="Q2327">
        <v>0</v>
      </c>
    </row>
    <row r="2328" spans="1:17" x14ac:dyDescent="0.25">
      <c r="A2328" t="s">
        <v>16444</v>
      </c>
      <c r="B2328" t="s">
        <v>74</v>
      </c>
      <c r="C2328" t="s">
        <v>110</v>
      </c>
      <c r="D2328" t="s">
        <v>526</v>
      </c>
      <c r="E2328" t="s">
        <v>563</v>
      </c>
      <c r="F2328" t="s">
        <v>399</v>
      </c>
      <c r="G2328">
        <v>0</v>
      </c>
      <c r="H2328">
        <v>13</v>
      </c>
      <c r="I2328">
        <v>0</v>
      </c>
      <c r="J2328">
        <v>13</v>
      </c>
      <c r="K2328">
        <v>0</v>
      </c>
      <c r="L2328">
        <v>0</v>
      </c>
      <c r="M2328">
        <v>0</v>
      </c>
      <c r="N2328">
        <v>0</v>
      </c>
      <c r="O2328">
        <v>0</v>
      </c>
      <c r="P2328">
        <v>0</v>
      </c>
      <c r="Q2328">
        <v>0</v>
      </c>
    </row>
    <row r="2329" spans="1:17" x14ac:dyDescent="0.25">
      <c r="A2329" t="s">
        <v>16445</v>
      </c>
      <c r="B2329" t="s">
        <v>74</v>
      </c>
      <c r="C2329" t="s">
        <v>110</v>
      </c>
      <c r="D2329" t="s">
        <v>526</v>
      </c>
      <c r="E2329" t="s">
        <v>563</v>
      </c>
      <c r="F2329" t="s">
        <v>4245</v>
      </c>
      <c r="G2329">
        <v>0</v>
      </c>
      <c r="H2329">
        <v>0</v>
      </c>
      <c r="I2329">
        <v>0</v>
      </c>
      <c r="J2329">
        <v>0</v>
      </c>
      <c r="K2329">
        <v>0</v>
      </c>
      <c r="L2329">
        <v>0</v>
      </c>
      <c r="M2329">
        <v>13</v>
      </c>
      <c r="N2329">
        <v>0</v>
      </c>
      <c r="O2329">
        <v>0</v>
      </c>
      <c r="P2329">
        <v>0</v>
      </c>
      <c r="Q2329">
        <v>0</v>
      </c>
    </row>
    <row r="2330" spans="1:17" x14ac:dyDescent="0.25">
      <c r="A2330" t="s">
        <v>16446</v>
      </c>
      <c r="B2330" t="s">
        <v>74</v>
      </c>
      <c r="C2330" t="s">
        <v>110</v>
      </c>
      <c r="D2330" t="s">
        <v>526</v>
      </c>
      <c r="E2330" t="s">
        <v>563</v>
      </c>
      <c r="F2330" t="s">
        <v>394</v>
      </c>
      <c r="G2330">
        <v>0</v>
      </c>
      <c r="H2330">
        <v>0</v>
      </c>
      <c r="I2330">
        <v>0</v>
      </c>
      <c r="J2330">
        <v>0</v>
      </c>
      <c r="K2330">
        <v>0</v>
      </c>
      <c r="L2330">
        <v>0</v>
      </c>
      <c r="M2330">
        <v>0</v>
      </c>
      <c r="N2330">
        <v>4</v>
      </c>
      <c r="O2330">
        <v>4</v>
      </c>
      <c r="P2330">
        <v>0</v>
      </c>
      <c r="Q2330">
        <v>0</v>
      </c>
    </row>
    <row r="2331" spans="1:17" x14ac:dyDescent="0.25">
      <c r="A2331" t="s">
        <v>16447</v>
      </c>
      <c r="B2331" t="s">
        <v>74</v>
      </c>
      <c r="C2331" t="s">
        <v>110</v>
      </c>
      <c r="D2331" t="s">
        <v>526</v>
      </c>
      <c r="E2331" t="s">
        <v>563</v>
      </c>
      <c r="F2331" t="s">
        <v>395</v>
      </c>
      <c r="G2331">
        <v>0</v>
      </c>
      <c r="H2331">
        <v>0</v>
      </c>
      <c r="I2331">
        <v>0</v>
      </c>
      <c r="J2331">
        <v>0</v>
      </c>
      <c r="K2331">
        <v>0</v>
      </c>
      <c r="L2331">
        <v>0</v>
      </c>
      <c r="M2331">
        <v>0</v>
      </c>
      <c r="N2331">
        <v>3</v>
      </c>
      <c r="O2331">
        <v>3</v>
      </c>
      <c r="P2331">
        <v>0</v>
      </c>
      <c r="Q2331">
        <v>0</v>
      </c>
    </row>
    <row r="2332" spans="1:17" x14ac:dyDescent="0.25">
      <c r="A2332" t="s">
        <v>16448</v>
      </c>
      <c r="B2332" t="s">
        <v>74</v>
      </c>
      <c r="C2332" t="s">
        <v>110</v>
      </c>
      <c r="D2332" t="s">
        <v>526</v>
      </c>
      <c r="E2332" t="s">
        <v>563</v>
      </c>
      <c r="F2332" t="s">
        <v>525</v>
      </c>
      <c r="G2332">
        <v>13</v>
      </c>
      <c r="H2332">
        <v>0</v>
      </c>
      <c r="I2332">
        <v>0</v>
      </c>
      <c r="J2332">
        <v>0</v>
      </c>
      <c r="K2332">
        <v>0</v>
      </c>
      <c r="L2332">
        <v>0</v>
      </c>
      <c r="M2332">
        <v>0</v>
      </c>
      <c r="N2332">
        <v>0</v>
      </c>
      <c r="O2332">
        <v>0</v>
      </c>
      <c r="P2332">
        <v>0</v>
      </c>
      <c r="Q2332">
        <v>0</v>
      </c>
    </row>
    <row r="2333" spans="1:17" x14ac:dyDescent="0.25">
      <c r="A2333" t="s">
        <v>23154</v>
      </c>
      <c r="B2333" t="s">
        <v>74</v>
      </c>
      <c r="C2333" t="s">
        <v>110</v>
      </c>
      <c r="D2333" t="s">
        <v>526</v>
      </c>
      <c r="E2333" t="s">
        <v>21471</v>
      </c>
      <c r="F2333" t="s">
        <v>396</v>
      </c>
      <c r="G2333">
        <v>0</v>
      </c>
      <c r="H2333">
        <v>27</v>
      </c>
      <c r="I2333">
        <v>0</v>
      </c>
      <c r="J2333">
        <v>20</v>
      </c>
      <c r="K2333">
        <v>6</v>
      </c>
      <c r="L2333">
        <v>1</v>
      </c>
      <c r="M2333">
        <v>0</v>
      </c>
      <c r="N2333">
        <v>0</v>
      </c>
      <c r="O2333">
        <v>0</v>
      </c>
      <c r="P2333">
        <v>0</v>
      </c>
      <c r="Q2333">
        <v>0</v>
      </c>
    </row>
    <row r="2334" spans="1:17" x14ac:dyDescent="0.25">
      <c r="A2334" t="s">
        <v>23155</v>
      </c>
      <c r="B2334" t="s">
        <v>74</v>
      </c>
      <c r="C2334" t="s">
        <v>173</v>
      </c>
      <c r="D2334" t="s">
        <v>526</v>
      </c>
      <c r="E2334" t="s">
        <v>21471</v>
      </c>
      <c r="F2334" t="s">
        <v>4236</v>
      </c>
      <c r="G2334">
        <v>0</v>
      </c>
      <c r="H2334">
        <v>9</v>
      </c>
      <c r="I2334">
        <v>0</v>
      </c>
      <c r="J2334">
        <v>8</v>
      </c>
      <c r="K2334">
        <v>1</v>
      </c>
      <c r="L2334">
        <v>0</v>
      </c>
      <c r="M2334">
        <v>0</v>
      </c>
      <c r="N2334">
        <v>0</v>
      </c>
      <c r="O2334">
        <v>0</v>
      </c>
      <c r="P2334">
        <v>0</v>
      </c>
      <c r="Q2334">
        <v>0</v>
      </c>
    </row>
    <row r="2335" spans="1:17" x14ac:dyDescent="0.25">
      <c r="A2335" t="s">
        <v>23156</v>
      </c>
      <c r="B2335" t="s">
        <v>74</v>
      </c>
      <c r="C2335" t="s">
        <v>173</v>
      </c>
      <c r="D2335" t="s">
        <v>526</v>
      </c>
      <c r="E2335" t="s">
        <v>21471</v>
      </c>
      <c r="F2335" t="s">
        <v>4238</v>
      </c>
      <c r="G2335">
        <v>0</v>
      </c>
      <c r="H2335">
        <v>0</v>
      </c>
      <c r="I2335">
        <v>0</v>
      </c>
      <c r="J2335">
        <v>0</v>
      </c>
      <c r="K2335">
        <v>0</v>
      </c>
      <c r="L2335">
        <v>0</v>
      </c>
      <c r="M2335">
        <v>9</v>
      </c>
      <c r="N2335">
        <v>0</v>
      </c>
      <c r="O2335">
        <v>0</v>
      </c>
      <c r="P2335">
        <v>0</v>
      </c>
      <c r="Q2335">
        <v>0</v>
      </c>
    </row>
    <row r="2336" spans="1:17" x14ac:dyDescent="0.25">
      <c r="A2336" t="s">
        <v>23157</v>
      </c>
      <c r="B2336" t="s">
        <v>74</v>
      </c>
      <c r="C2336" t="s">
        <v>173</v>
      </c>
      <c r="D2336" t="s">
        <v>526</v>
      </c>
      <c r="E2336" t="s">
        <v>21471</v>
      </c>
      <c r="F2336" t="s">
        <v>397</v>
      </c>
      <c r="G2336">
        <v>0</v>
      </c>
      <c r="H2336">
        <v>9</v>
      </c>
      <c r="I2336">
        <v>0</v>
      </c>
      <c r="J2336">
        <v>8</v>
      </c>
      <c r="K2336">
        <v>1</v>
      </c>
      <c r="L2336">
        <v>0</v>
      </c>
      <c r="M2336">
        <v>0</v>
      </c>
      <c r="N2336">
        <v>0</v>
      </c>
      <c r="O2336">
        <v>0</v>
      </c>
      <c r="P2336">
        <v>0</v>
      </c>
      <c r="Q2336">
        <v>0</v>
      </c>
    </row>
    <row r="2337" spans="1:17" x14ac:dyDescent="0.25">
      <c r="A2337" t="s">
        <v>23158</v>
      </c>
      <c r="B2337" t="s">
        <v>74</v>
      </c>
      <c r="C2337" t="s">
        <v>173</v>
      </c>
      <c r="D2337" t="s">
        <v>526</v>
      </c>
      <c r="E2337" t="s">
        <v>21471</v>
      </c>
      <c r="F2337" t="s">
        <v>398</v>
      </c>
      <c r="G2337">
        <v>0</v>
      </c>
      <c r="H2337">
        <v>9</v>
      </c>
      <c r="I2337">
        <v>0</v>
      </c>
      <c r="J2337">
        <v>8</v>
      </c>
      <c r="K2337">
        <v>1</v>
      </c>
      <c r="L2337">
        <v>0</v>
      </c>
      <c r="M2337">
        <v>0</v>
      </c>
      <c r="N2337">
        <v>0</v>
      </c>
      <c r="O2337">
        <v>0</v>
      </c>
      <c r="P2337">
        <v>0</v>
      </c>
      <c r="Q2337">
        <v>0</v>
      </c>
    </row>
    <row r="2338" spans="1:17" x14ac:dyDescent="0.25">
      <c r="A2338" t="s">
        <v>23159</v>
      </c>
      <c r="B2338" t="s">
        <v>74</v>
      </c>
      <c r="C2338" t="s">
        <v>173</v>
      </c>
      <c r="D2338" t="s">
        <v>526</v>
      </c>
      <c r="E2338" t="s">
        <v>21471</v>
      </c>
      <c r="F2338" t="s">
        <v>4242</v>
      </c>
      <c r="G2338">
        <v>0</v>
      </c>
      <c r="H2338">
        <v>0</v>
      </c>
      <c r="I2338">
        <v>0</v>
      </c>
      <c r="J2338">
        <v>0</v>
      </c>
      <c r="K2338">
        <v>0</v>
      </c>
      <c r="L2338">
        <v>0</v>
      </c>
      <c r="M2338">
        <v>9</v>
      </c>
      <c r="N2338">
        <v>0</v>
      </c>
      <c r="O2338">
        <v>0</v>
      </c>
      <c r="P2338">
        <v>0</v>
      </c>
      <c r="Q2338">
        <v>0</v>
      </c>
    </row>
    <row r="2339" spans="1:17" x14ac:dyDescent="0.25">
      <c r="A2339" t="s">
        <v>23160</v>
      </c>
      <c r="B2339" t="s">
        <v>74</v>
      </c>
      <c r="C2339" t="s">
        <v>173</v>
      </c>
      <c r="D2339" t="s">
        <v>526</v>
      </c>
      <c r="E2339" t="s">
        <v>21471</v>
      </c>
      <c r="F2339" t="s">
        <v>399</v>
      </c>
      <c r="G2339">
        <v>0</v>
      </c>
      <c r="H2339">
        <v>9</v>
      </c>
      <c r="I2339">
        <v>0</v>
      </c>
      <c r="J2339">
        <v>8</v>
      </c>
      <c r="K2339">
        <v>1</v>
      </c>
      <c r="L2339">
        <v>0</v>
      </c>
      <c r="M2339">
        <v>0</v>
      </c>
      <c r="N2339">
        <v>0</v>
      </c>
      <c r="O2339">
        <v>0</v>
      </c>
      <c r="P2339">
        <v>0</v>
      </c>
      <c r="Q2339">
        <v>0</v>
      </c>
    </row>
    <row r="2340" spans="1:17" x14ac:dyDescent="0.25">
      <c r="A2340" t="s">
        <v>23161</v>
      </c>
      <c r="B2340" t="s">
        <v>74</v>
      </c>
      <c r="C2340" t="s">
        <v>173</v>
      </c>
      <c r="D2340" t="s">
        <v>526</v>
      </c>
      <c r="E2340" t="s">
        <v>21471</v>
      </c>
      <c r="F2340" t="s">
        <v>4245</v>
      </c>
      <c r="G2340">
        <v>0</v>
      </c>
      <c r="H2340">
        <v>0</v>
      </c>
      <c r="I2340">
        <v>0</v>
      </c>
      <c r="J2340">
        <v>0</v>
      </c>
      <c r="K2340">
        <v>0</v>
      </c>
      <c r="L2340">
        <v>0</v>
      </c>
      <c r="M2340">
        <v>9</v>
      </c>
      <c r="N2340">
        <v>0</v>
      </c>
      <c r="O2340">
        <v>0</v>
      </c>
      <c r="P2340">
        <v>0</v>
      </c>
      <c r="Q2340">
        <v>0</v>
      </c>
    </row>
    <row r="2341" spans="1:17" x14ac:dyDescent="0.25">
      <c r="A2341" t="s">
        <v>23162</v>
      </c>
      <c r="B2341" t="s">
        <v>74</v>
      </c>
      <c r="C2341" t="s">
        <v>173</v>
      </c>
      <c r="D2341" t="s">
        <v>526</v>
      </c>
      <c r="E2341" t="s">
        <v>21471</v>
      </c>
      <c r="F2341" t="s">
        <v>394</v>
      </c>
      <c r="G2341">
        <v>0</v>
      </c>
      <c r="H2341">
        <v>0</v>
      </c>
      <c r="I2341">
        <v>0</v>
      </c>
      <c r="J2341">
        <v>0</v>
      </c>
      <c r="K2341">
        <v>0</v>
      </c>
      <c r="L2341">
        <v>0</v>
      </c>
      <c r="M2341">
        <v>0</v>
      </c>
      <c r="N2341">
        <v>8</v>
      </c>
      <c r="O2341">
        <v>7</v>
      </c>
      <c r="P2341">
        <v>1</v>
      </c>
      <c r="Q2341">
        <v>0</v>
      </c>
    </row>
    <row r="2342" spans="1:17" x14ac:dyDescent="0.25">
      <c r="A2342" t="s">
        <v>23163</v>
      </c>
      <c r="B2342" t="s">
        <v>74</v>
      </c>
      <c r="C2342" t="s">
        <v>173</v>
      </c>
      <c r="D2342" t="s">
        <v>526</v>
      </c>
      <c r="E2342" t="s">
        <v>21471</v>
      </c>
      <c r="F2342" t="s">
        <v>395</v>
      </c>
      <c r="G2342">
        <v>0</v>
      </c>
      <c r="H2342">
        <v>0</v>
      </c>
      <c r="I2342">
        <v>0</v>
      </c>
      <c r="J2342">
        <v>0</v>
      </c>
      <c r="K2342">
        <v>0</v>
      </c>
      <c r="L2342">
        <v>0</v>
      </c>
      <c r="M2342">
        <v>0</v>
      </c>
      <c r="N2342">
        <v>6</v>
      </c>
      <c r="O2342">
        <v>5</v>
      </c>
      <c r="P2342">
        <v>1</v>
      </c>
      <c r="Q2342">
        <v>0</v>
      </c>
    </row>
    <row r="2343" spans="1:17" x14ac:dyDescent="0.25">
      <c r="A2343" t="s">
        <v>23164</v>
      </c>
      <c r="B2343" t="s">
        <v>74</v>
      </c>
      <c r="C2343" t="s">
        <v>173</v>
      </c>
      <c r="D2343" t="s">
        <v>526</v>
      </c>
      <c r="E2343" t="s">
        <v>21471</v>
      </c>
      <c r="F2343" t="s">
        <v>525</v>
      </c>
      <c r="G2343">
        <v>9</v>
      </c>
      <c r="H2343">
        <v>0</v>
      </c>
      <c r="I2343">
        <v>0</v>
      </c>
      <c r="J2343">
        <v>0</v>
      </c>
      <c r="K2343">
        <v>0</v>
      </c>
      <c r="L2343">
        <v>0</v>
      </c>
      <c r="M2343">
        <v>0</v>
      </c>
      <c r="N2343">
        <v>0</v>
      </c>
      <c r="O2343">
        <v>0</v>
      </c>
      <c r="P2343">
        <v>0</v>
      </c>
      <c r="Q2343">
        <v>0</v>
      </c>
    </row>
    <row r="2344" spans="1:17" x14ac:dyDescent="0.25">
      <c r="A2344" t="s">
        <v>14945</v>
      </c>
      <c r="B2344" t="s">
        <v>74</v>
      </c>
      <c r="C2344" t="s">
        <v>173</v>
      </c>
      <c r="D2344" t="s">
        <v>12971</v>
      </c>
      <c r="E2344" t="s">
        <v>563</v>
      </c>
      <c r="F2344" t="s">
        <v>525</v>
      </c>
      <c r="G2344">
        <v>1</v>
      </c>
      <c r="H2344">
        <v>0</v>
      </c>
      <c r="I2344">
        <v>0</v>
      </c>
      <c r="J2344">
        <v>0</v>
      </c>
      <c r="K2344">
        <v>0</v>
      </c>
      <c r="L2344">
        <v>0</v>
      </c>
      <c r="M2344">
        <v>0</v>
      </c>
      <c r="N2344">
        <v>0</v>
      </c>
      <c r="O2344">
        <v>0</v>
      </c>
      <c r="P2344">
        <v>0</v>
      </c>
      <c r="Q2344">
        <v>0</v>
      </c>
    </row>
    <row r="2345" spans="1:17" x14ac:dyDescent="0.25">
      <c r="A2345" t="s">
        <v>23165</v>
      </c>
      <c r="B2345" t="s">
        <v>74</v>
      </c>
      <c r="C2345" t="s">
        <v>173</v>
      </c>
      <c r="D2345" t="s">
        <v>12971</v>
      </c>
      <c r="E2345" t="s">
        <v>21471</v>
      </c>
      <c r="F2345" t="s">
        <v>525</v>
      </c>
      <c r="G2345">
        <v>2</v>
      </c>
      <c r="H2345">
        <v>0</v>
      </c>
      <c r="I2345">
        <v>0</v>
      </c>
      <c r="J2345">
        <v>0</v>
      </c>
      <c r="K2345">
        <v>0</v>
      </c>
      <c r="L2345">
        <v>0</v>
      </c>
      <c r="M2345">
        <v>0</v>
      </c>
      <c r="N2345">
        <v>0</v>
      </c>
      <c r="O2345">
        <v>0</v>
      </c>
      <c r="P2345">
        <v>0</v>
      </c>
      <c r="Q2345">
        <v>0</v>
      </c>
    </row>
    <row r="2346" spans="1:17" x14ac:dyDescent="0.25">
      <c r="A2346" t="s">
        <v>14946</v>
      </c>
      <c r="B2346" t="s">
        <v>74</v>
      </c>
      <c r="C2346" t="s">
        <v>174</v>
      </c>
      <c r="D2346" t="s">
        <v>529</v>
      </c>
      <c r="E2346" t="s">
        <v>563</v>
      </c>
      <c r="F2346" t="s">
        <v>525</v>
      </c>
      <c r="G2346">
        <v>1</v>
      </c>
      <c r="H2346">
        <v>0</v>
      </c>
      <c r="I2346">
        <v>0</v>
      </c>
      <c r="J2346">
        <v>0</v>
      </c>
      <c r="K2346">
        <v>0</v>
      </c>
      <c r="L2346">
        <v>0</v>
      </c>
      <c r="M2346">
        <v>0</v>
      </c>
      <c r="N2346">
        <v>0</v>
      </c>
      <c r="O2346">
        <v>0</v>
      </c>
      <c r="P2346">
        <v>0</v>
      </c>
      <c r="Q2346">
        <v>0</v>
      </c>
    </row>
    <row r="2347" spans="1:17" x14ac:dyDescent="0.25">
      <c r="A2347" t="s">
        <v>23166</v>
      </c>
      <c r="B2347" t="s">
        <v>74</v>
      </c>
      <c r="C2347" t="s">
        <v>174</v>
      </c>
      <c r="D2347" t="s">
        <v>529</v>
      </c>
      <c r="E2347" t="s">
        <v>21471</v>
      </c>
      <c r="F2347" t="s">
        <v>525</v>
      </c>
      <c r="G2347">
        <v>5</v>
      </c>
      <c r="H2347">
        <v>0</v>
      </c>
      <c r="I2347">
        <v>0</v>
      </c>
      <c r="J2347">
        <v>0</v>
      </c>
      <c r="K2347">
        <v>0</v>
      </c>
      <c r="L2347">
        <v>0</v>
      </c>
      <c r="M2347">
        <v>0</v>
      </c>
      <c r="N2347">
        <v>0</v>
      </c>
      <c r="O2347">
        <v>0</v>
      </c>
      <c r="P2347">
        <v>0</v>
      </c>
      <c r="Q2347">
        <v>0</v>
      </c>
    </row>
    <row r="2348" spans="1:17" x14ac:dyDescent="0.25">
      <c r="A2348" t="s">
        <v>16769</v>
      </c>
      <c r="B2348" t="s">
        <v>74</v>
      </c>
      <c r="C2348" t="s">
        <v>174</v>
      </c>
      <c r="D2348" t="s">
        <v>526</v>
      </c>
      <c r="E2348" t="s">
        <v>563</v>
      </c>
      <c r="F2348" t="s">
        <v>396</v>
      </c>
      <c r="G2348">
        <v>0</v>
      </c>
      <c r="H2348">
        <v>25</v>
      </c>
      <c r="I2348">
        <v>1</v>
      </c>
      <c r="J2348">
        <v>22</v>
      </c>
      <c r="K2348">
        <v>2</v>
      </c>
      <c r="L2348">
        <v>0</v>
      </c>
      <c r="M2348">
        <v>0</v>
      </c>
      <c r="N2348">
        <v>0</v>
      </c>
      <c r="O2348">
        <v>0</v>
      </c>
      <c r="P2348">
        <v>0</v>
      </c>
      <c r="Q2348">
        <v>0</v>
      </c>
    </row>
    <row r="2349" spans="1:17" x14ac:dyDescent="0.25">
      <c r="A2349" t="s">
        <v>16770</v>
      </c>
      <c r="B2349" t="s">
        <v>74</v>
      </c>
      <c r="C2349" t="s">
        <v>174</v>
      </c>
      <c r="D2349" t="s">
        <v>526</v>
      </c>
      <c r="E2349" t="s">
        <v>563</v>
      </c>
      <c r="F2349" t="s">
        <v>4236</v>
      </c>
      <c r="G2349">
        <v>0</v>
      </c>
      <c r="H2349">
        <v>25</v>
      </c>
      <c r="I2349">
        <v>1</v>
      </c>
      <c r="J2349">
        <v>22</v>
      </c>
      <c r="K2349">
        <v>2</v>
      </c>
      <c r="L2349">
        <v>0</v>
      </c>
      <c r="M2349">
        <v>0</v>
      </c>
      <c r="N2349">
        <v>0</v>
      </c>
      <c r="O2349">
        <v>0</v>
      </c>
      <c r="P2349">
        <v>0</v>
      </c>
      <c r="Q2349">
        <v>0</v>
      </c>
    </row>
    <row r="2350" spans="1:17" x14ac:dyDescent="0.25">
      <c r="A2350" t="s">
        <v>16771</v>
      </c>
      <c r="B2350" t="s">
        <v>74</v>
      </c>
      <c r="C2350" t="s">
        <v>174</v>
      </c>
      <c r="D2350" t="s">
        <v>526</v>
      </c>
      <c r="E2350" t="s">
        <v>563</v>
      </c>
      <c r="F2350" t="s">
        <v>4238</v>
      </c>
      <c r="G2350">
        <v>0</v>
      </c>
      <c r="H2350">
        <v>0</v>
      </c>
      <c r="I2350">
        <v>0</v>
      </c>
      <c r="J2350">
        <v>0</v>
      </c>
      <c r="K2350">
        <v>0</v>
      </c>
      <c r="L2350">
        <v>0</v>
      </c>
      <c r="M2350">
        <v>25</v>
      </c>
      <c r="N2350">
        <v>0</v>
      </c>
      <c r="O2350">
        <v>0</v>
      </c>
      <c r="P2350">
        <v>0</v>
      </c>
      <c r="Q2350">
        <v>0</v>
      </c>
    </row>
    <row r="2351" spans="1:17" x14ac:dyDescent="0.25">
      <c r="A2351" t="s">
        <v>16772</v>
      </c>
      <c r="B2351" t="s">
        <v>74</v>
      </c>
      <c r="C2351" t="s">
        <v>174</v>
      </c>
      <c r="D2351" t="s">
        <v>526</v>
      </c>
      <c r="E2351" t="s">
        <v>563</v>
      </c>
      <c r="F2351" t="s">
        <v>397</v>
      </c>
      <c r="G2351">
        <v>0</v>
      </c>
      <c r="H2351">
        <v>25</v>
      </c>
      <c r="I2351">
        <v>1</v>
      </c>
      <c r="J2351">
        <v>22</v>
      </c>
      <c r="K2351">
        <v>2</v>
      </c>
      <c r="L2351">
        <v>0</v>
      </c>
      <c r="M2351">
        <v>0</v>
      </c>
      <c r="N2351">
        <v>0</v>
      </c>
      <c r="O2351">
        <v>0</v>
      </c>
      <c r="P2351">
        <v>0</v>
      </c>
      <c r="Q2351">
        <v>0</v>
      </c>
    </row>
    <row r="2352" spans="1:17" x14ac:dyDescent="0.25">
      <c r="A2352" t="s">
        <v>16773</v>
      </c>
      <c r="B2352" t="s">
        <v>74</v>
      </c>
      <c r="C2352" t="s">
        <v>174</v>
      </c>
      <c r="D2352" t="s">
        <v>526</v>
      </c>
      <c r="E2352" t="s">
        <v>563</v>
      </c>
      <c r="F2352" t="s">
        <v>398</v>
      </c>
      <c r="G2352">
        <v>0</v>
      </c>
      <c r="H2352">
        <v>25</v>
      </c>
      <c r="I2352">
        <v>1</v>
      </c>
      <c r="J2352">
        <v>22</v>
      </c>
      <c r="K2352">
        <v>2</v>
      </c>
      <c r="L2352">
        <v>0</v>
      </c>
      <c r="M2352">
        <v>0</v>
      </c>
      <c r="N2352">
        <v>0</v>
      </c>
      <c r="O2352">
        <v>0</v>
      </c>
      <c r="P2352">
        <v>0</v>
      </c>
      <c r="Q2352">
        <v>0</v>
      </c>
    </row>
    <row r="2353" spans="1:17" x14ac:dyDescent="0.25">
      <c r="A2353" t="s">
        <v>16774</v>
      </c>
      <c r="B2353" t="s">
        <v>74</v>
      </c>
      <c r="C2353" t="s">
        <v>174</v>
      </c>
      <c r="D2353" t="s">
        <v>526</v>
      </c>
      <c r="E2353" t="s">
        <v>563</v>
      </c>
      <c r="F2353" t="s">
        <v>4242</v>
      </c>
      <c r="G2353">
        <v>0</v>
      </c>
      <c r="H2353">
        <v>0</v>
      </c>
      <c r="I2353">
        <v>0</v>
      </c>
      <c r="J2353">
        <v>0</v>
      </c>
      <c r="K2353">
        <v>0</v>
      </c>
      <c r="L2353">
        <v>0</v>
      </c>
      <c r="M2353">
        <v>25</v>
      </c>
      <c r="N2353">
        <v>0</v>
      </c>
      <c r="O2353">
        <v>0</v>
      </c>
      <c r="P2353">
        <v>0</v>
      </c>
      <c r="Q2353">
        <v>0</v>
      </c>
    </row>
    <row r="2354" spans="1:17" x14ac:dyDescent="0.25">
      <c r="A2354" t="s">
        <v>16775</v>
      </c>
      <c r="B2354" t="s">
        <v>74</v>
      </c>
      <c r="C2354" t="s">
        <v>174</v>
      </c>
      <c r="D2354" t="s">
        <v>526</v>
      </c>
      <c r="E2354" t="s">
        <v>563</v>
      </c>
      <c r="F2354" t="s">
        <v>399</v>
      </c>
      <c r="G2354">
        <v>0</v>
      </c>
      <c r="H2354">
        <v>25</v>
      </c>
      <c r="I2354">
        <v>1</v>
      </c>
      <c r="J2354">
        <v>22</v>
      </c>
      <c r="K2354">
        <v>2</v>
      </c>
      <c r="L2354">
        <v>0</v>
      </c>
      <c r="M2354">
        <v>0</v>
      </c>
      <c r="N2354">
        <v>0</v>
      </c>
      <c r="O2354">
        <v>0</v>
      </c>
      <c r="P2354">
        <v>0</v>
      </c>
      <c r="Q2354">
        <v>0</v>
      </c>
    </row>
    <row r="2355" spans="1:17" x14ac:dyDescent="0.25">
      <c r="A2355" t="s">
        <v>16776</v>
      </c>
      <c r="B2355" t="s">
        <v>74</v>
      </c>
      <c r="C2355" t="s">
        <v>174</v>
      </c>
      <c r="D2355" t="s">
        <v>526</v>
      </c>
      <c r="E2355" t="s">
        <v>563</v>
      </c>
      <c r="F2355" t="s">
        <v>4245</v>
      </c>
      <c r="G2355">
        <v>0</v>
      </c>
      <c r="H2355">
        <v>0</v>
      </c>
      <c r="I2355">
        <v>0</v>
      </c>
      <c r="J2355">
        <v>0</v>
      </c>
      <c r="K2355">
        <v>0</v>
      </c>
      <c r="L2355">
        <v>0</v>
      </c>
      <c r="M2355">
        <v>25</v>
      </c>
      <c r="N2355">
        <v>0</v>
      </c>
      <c r="O2355">
        <v>0</v>
      </c>
      <c r="P2355">
        <v>0</v>
      </c>
      <c r="Q2355">
        <v>0</v>
      </c>
    </row>
    <row r="2356" spans="1:17" x14ac:dyDescent="0.25">
      <c r="A2356" t="s">
        <v>16777</v>
      </c>
      <c r="B2356" t="s">
        <v>74</v>
      </c>
      <c r="C2356" t="s">
        <v>174</v>
      </c>
      <c r="D2356" t="s">
        <v>526</v>
      </c>
      <c r="E2356" t="s">
        <v>563</v>
      </c>
      <c r="F2356" t="s">
        <v>394</v>
      </c>
      <c r="G2356">
        <v>0</v>
      </c>
      <c r="H2356">
        <v>0</v>
      </c>
      <c r="I2356">
        <v>0</v>
      </c>
      <c r="J2356">
        <v>0</v>
      </c>
      <c r="K2356">
        <v>0</v>
      </c>
      <c r="L2356">
        <v>0</v>
      </c>
      <c r="M2356">
        <v>0</v>
      </c>
      <c r="N2356">
        <v>20</v>
      </c>
      <c r="O2356">
        <v>19</v>
      </c>
      <c r="P2356">
        <v>1</v>
      </c>
      <c r="Q2356">
        <v>0</v>
      </c>
    </row>
    <row r="2357" spans="1:17" x14ac:dyDescent="0.25">
      <c r="A2357" t="s">
        <v>16778</v>
      </c>
      <c r="B2357" t="s">
        <v>74</v>
      </c>
      <c r="C2357" t="s">
        <v>174</v>
      </c>
      <c r="D2357" t="s">
        <v>526</v>
      </c>
      <c r="E2357" t="s">
        <v>563</v>
      </c>
      <c r="F2357" t="s">
        <v>395</v>
      </c>
      <c r="G2357">
        <v>0</v>
      </c>
      <c r="H2357">
        <v>0</v>
      </c>
      <c r="I2357">
        <v>0</v>
      </c>
      <c r="J2357">
        <v>0</v>
      </c>
      <c r="K2357">
        <v>0</v>
      </c>
      <c r="L2357">
        <v>0</v>
      </c>
      <c r="M2357">
        <v>0</v>
      </c>
      <c r="N2357">
        <v>16</v>
      </c>
      <c r="O2357">
        <v>15</v>
      </c>
      <c r="P2357">
        <v>1</v>
      </c>
      <c r="Q2357">
        <v>0</v>
      </c>
    </row>
    <row r="2358" spans="1:17" x14ac:dyDescent="0.25">
      <c r="A2358" t="s">
        <v>16779</v>
      </c>
      <c r="B2358" t="s">
        <v>74</v>
      </c>
      <c r="C2358" t="s">
        <v>174</v>
      </c>
      <c r="D2358" t="s">
        <v>526</v>
      </c>
      <c r="E2358" t="s">
        <v>563</v>
      </c>
      <c r="F2358" t="s">
        <v>525</v>
      </c>
      <c r="G2358">
        <v>25</v>
      </c>
      <c r="H2358">
        <v>0</v>
      </c>
      <c r="I2358">
        <v>0</v>
      </c>
      <c r="J2358">
        <v>0</v>
      </c>
      <c r="K2358">
        <v>0</v>
      </c>
      <c r="L2358">
        <v>0</v>
      </c>
      <c r="M2358">
        <v>0</v>
      </c>
      <c r="N2358">
        <v>0</v>
      </c>
      <c r="O2358">
        <v>0</v>
      </c>
      <c r="P2358">
        <v>0</v>
      </c>
      <c r="Q2358">
        <v>0</v>
      </c>
    </row>
    <row r="2359" spans="1:17" x14ac:dyDescent="0.25">
      <c r="A2359" t="s">
        <v>23167</v>
      </c>
      <c r="B2359" t="s">
        <v>74</v>
      </c>
      <c r="C2359" t="s">
        <v>174</v>
      </c>
      <c r="D2359" t="s">
        <v>526</v>
      </c>
      <c r="E2359" t="s">
        <v>21471</v>
      </c>
      <c r="F2359" t="s">
        <v>396</v>
      </c>
      <c r="G2359">
        <v>0</v>
      </c>
      <c r="H2359">
        <v>23</v>
      </c>
      <c r="I2359">
        <v>2</v>
      </c>
      <c r="J2359">
        <v>15</v>
      </c>
      <c r="K2359">
        <v>5</v>
      </c>
      <c r="L2359">
        <v>1</v>
      </c>
      <c r="M2359">
        <v>0</v>
      </c>
      <c r="N2359">
        <v>0</v>
      </c>
      <c r="O2359">
        <v>0</v>
      </c>
      <c r="P2359">
        <v>0</v>
      </c>
      <c r="Q2359">
        <v>0</v>
      </c>
    </row>
    <row r="2360" spans="1:17" x14ac:dyDescent="0.25">
      <c r="A2360" t="s">
        <v>23168</v>
      </c>
      <c r="B2360" t="s">
        <v>74</v>
      </c>
      <c r="C2360" t="s">
        <v>174</v>
      </c>
      <c r="D2360" t="s">
        <v>526</v>
      </c>
      <c r="E2360" t="s">
        <v>21471</v>
      </c>
      <c r="F2360" t="s">
        <v>4236</v>
      </c>
      <c r="G2360">
        <v>0</v>
      </c>
      <c r="H2360">
        <v>23</v>
      </c>
      <c r="I2360">
        <v>1</v>
      </c>
      <c r="J2360">
        <v>16</v>
      </c>
      <c r="K2360">
        <v>3</v>
      </c>
      <c r="L2360">
        <v>3</v>
      </c>
      <c r="M2360">
        <v>0</v>
      </c>
      <c r="N2360">
        <v>0</v>
      </c>
      <c r="O2360">
        <v>0</v>
      </c>
      <c r="P2360">
        <v>0</v>
      </c>
      <c r="Q2360">
        <v>0</v>
      </c>
    </row>
    <row r="2361" spans="1:17" x14ac:dyDescent="0.25">
      <c r="A2361" t="s">
        <v>23169</v>
      </c>
      <c r="B2361" t="s">
        <v>74</v>
      </c>
      <c r="C2361" t="s">
        <v>174</v>
      </c>
      <c r="D2361" t="s">
        <v>526</v>
      </c>
      <c r="E2361" t="s">
        <v>21471</v>
      </c>
      <c r="F2361" t="s">
        <v>4238</v>
      </c>
      <c r="G2361">
        <v>0</v>
      </c>
      <c r="H2361">
        <v>0</v>
      </c>
      <c r="I2361">
        <v>0</v>
      </c>
      <c r="J2361">
        <v>0</v>
      </c>
      <c r="K2361">
        <v>0</v>
      </c>
      <c r="L2361">
        <v>0</v>
      </c>
      <c r="M2361">
        <v>23</v>
      </c>
      <c r="N2361">
        <v>0</v>
      </c>
      <c r="O2361">
        <v>0</v>
      </c>
      <c r="P2361">
        <v>0</v>
      </c>
      <c r="Q2361">
        <v>0</v>
      </c>
    </row>
    <row r="2362" spans="1:17" x14ac:dyDescent="0.25">
      <c r="A2362" t="s">
        <v>15196</v>
      </c>
      <c r="B2362" t="s">
        <v>73</v>
      </c>
      <c r="C2362" t="s">
        <v>82</v>
      </c>
      <c r="D2362" t="s">
        <v>526</v>
      </c>
      <c r="E2362" t="s">
        <v>563</v>
      </c>
      <c r="F2362" t="s">
        <v>397</v>
      </c>
      <c r="G2362">
        <v>0</v>
      </c>
      <c r="H2362">
        <v>4</v>
      </c>
      <c r="I2362">
        <v>1</v>
      </c>
      <c r="J2362">
        <v>2</v>
      </c>
      <c r="K2362">
        <v>1</v>
      </c>
      <c r="L2362">
        <v>0</v>
      </c>
      <c r="M2362">
        <v>0</v>
      </c>
      <c r="N2362">
        <v>0</v>
      </c>
      <c r="O2362">
        <v>0</v>
      </c>
      <c r="P2362">
        <v>0</v>
      </c>
      <c r="Q2362">
        <v>0</v>
      </c>
    </row>
    <row r="2363" spans="1:17" x14ac:dyDescent="0.25">
      <c r="A2363" t="s">
        <v>15197</v>
      </c>
      <c r="B2363" t="s">
        <v>73</v>
      </c>
      <c r="C2363" t="s">
        <v>82</v>
      </c>
      <c r="D2363" t="s">
        <v>526</v>
      </c>
      <c r="E2363" t="s">
        <v>563</v>
      </c>
      <c r="F2363" t="s">
        <v>398</v>
      </c>
      <c r="G2363">
        <v>0</v>
      </c>
      <c r="H2363">
        <v>4</v>
      </c>
      <c r="I2363">
        <v>1</v>
      </c>
      <c r="J2363">
        <v>2</v>
      </c>
      <c r="K2363">
        <v>1</v>
      </c>
      <c r="L2363">
        <v>0</v>
      </c>
      <c r="M2363">
        <v>0</v>
      </c>
      <c r="N2363">
        <v>0</v>
      </c>
      <c r="O2363">
        <v>0</v>
      </c>
      <c r="P2363">
        <v>0</v>
      </c>
      <c r="Q2363">
        <v>0</v>
      </c>
    </row>
    <row r="2364" spans="1:17" x14ac:dyDescent="0.25">
      <c r="A2364" t="s">
        <v>15198</v>
      </c>
      <c r="B2364" t="s">
        <v>73</v>
      </c>
      <c r="C2364" t="s">
        <v>82</v>
      </c>
      <c r="D2364" t="s">
        <v>526</v>
      </c>
      <c r="E2364" t="s">
        <v>563</v>
      </c>
      <c r="F2364" t="s">
        <v>4242</v>
      </c>
      <c r="G2364">
        <v>0</v>
      </c>
      <c r="H2364">
        <v>0</v>
      </c>
      <c r="I2364">
        <v>0</v>
      </c>
      <c r="J2364">
        <v>0</v>
      </c>
      <c r="K2364">
        <v>0</v>
      </c>
      <c r="L2364">
        <v>0</v>
      </c>
      <c r="M2364">
        <v>4</v>
      </c>
      <c r="N2364">
        <v>0</v>
      </c>
      <c r="O2364">
        <v>0</v>
      </c>
      <c r="P2364">
        <v>0</v>
      </c>
      <c r="Q2364">
        <v>0</v>
      </c>
    </row>
    <row r="2365" spans="1:17" x14ac:dyDescent="0.25">
      <c r="A2365" t="s">
        <v>15199</v>
      </c>
      <c r="B2365" t="s">
        <v>73</v>
      </c>
      <c r="C2365" t="s">
        <v>82</v>
      </c>
      <c r="D2365" t="s">
        <v>526</v>
      </c>
      <c r="E2365" t="s">
        <v>563</v>
      </c>
      <c r="F2365" t="s">
        <v>399</v>
      </c>
      <c r="G2365">
        <v>0</v>
      </c>
      <c r="H2365">
        <v>4</v>
      </c>
      <c r="I2365">
        <v>1</v>
      </c>
      <c r="J2365">
        <v>2</v>
      </c>
      <c r="K2365">
        <v>1</v>
      </c>
      <c r="L2365">
        <v>0</v>
      </c>
      <c r="M2365">
        <v>0</v>
      </c>
      <c r="N2365">
        <v>0</v>
      </c>
      <c r="O2365">
        <v>0</v>
      </c>
      <c r="P2365">
        <v>0</v>
      </c>
      <c r="Q2365">
        <v>0</v>
      </c>
    </row>
    <row r="2366" spans="1:17" x14ac:dyDescent="0.25">
      <c r="A2366" t="s">
        <v>15200</v>
      </c>
      <c r="B2366" t="s">
        <v>73</v>
      </c>
      <c r="C2366" t="s">
        <v>82</v>
      </c>
      <c r="D2366" t="s">
        <v>526</v>
      </c>
      <c r="E2366" t="s">
        <v>563</v>
      </c>
      <c r="F2366" t="s">
        <v>4245</v>
      </c>
      <c r="G2366">
        <v>0</v>
      </c>
      <c r="H2366">
        <v>0</v>
      </c>
      <c r="I2366">
        <v>0</v>
      </c>
      <c r="J2366">
        <v>0</v>
      </c>
      <c r="K2366">
        <v>0</v>
      </c>
      <c r="L2366">
        <v>0</v>
      </c>
      <c r="M2366">
        <v>4</v>
      </c>
      <c r="N2366">
        <v>0</v>
      </c>
      <c r="O2366">
        <v>0</v>
      </c>
      <c r="P2366">
        <v>0</v>
      </c>
      <c r="Q2366">
        <v>0</v>
      </c>
    </row>
    <row r="2367" spans="1:17" x14ac:dyDescent="0.25">
      <c r="A2367" t="s">
        <v>15201</v>
      </c>
      <c r="B2367" t="s">
        <v>73</v>
      </c>
      <c r="C2367" t="s">
        <v>82</v>
      </c>
      <c r="D2367" t="s">
        <v>526</v>
      </c>
      <c r="E2367" t="s">
        <v>563</v>
      </c>
      <c r="F2367" t="s">
        <v>394</v>
      </c>
      <c r="G2367">
        <v>0</v>
      </c>
      <c r="H2367">
        <v>0</v>
      </c>
      <c r="I2367">
        <v>0</v>
      </c>
      <c r="J2367">
        <v>0</v>
      </c>
      <c r="K2367">
        <v>0</v>
      </c>
      <c r="L2367">
        <v>0</v>
      </c>
      <c r="M2367">
        <v>0</v>
      </c>
      <c r="N2367">
        <v>4</v>
      </c>
      <c r="O2367">
        <v>4</v>
      </c>
      <c r="P2367">
        <v>0</v>
      </c>
      <c r="Q2367">
        <v>0</v>
      </c>
    </row>
    <row r="2368" spans="1:17" x14ac:dyDescent="0.25">
      <c r="A2368" t="s">
        <v>15202</v>
      </c>
      <c r="B2368" t="s">
        <v>73</v>
      </c>
      <c r="C2368" t="s">
        <v>82</v>
      </c>
      <c r="D2368" t="s">
        <v>526</v>
      </c>
      <c r="E2368" t="s">
        <v>563</v>
      </c>
      <c r="F2368" t="s">
        <v>395</v>
      </c>
      <c r="G2368">
        <v>0</v>
      </c>
      <c r="H2368">
        <v>0</v>
      </c>
      <c r="I2368">
        <v>0</v>
      </c>
      <c r="J2368">
        <v>0</v>
      </c>
      <c r="K2368">
        <v>0</v>
      </c>
      <c r="L2368">
        <v>0</v>
      </c>
      <c r="M2368">
        <v>0</v>
      </c>
      <c r="N2368">
        <v>4</v>
      </c>
      <c r="O2368">
        <v>4</v>
      </c>
      <c r="P2368">
        <v>0</v>
      </c>
      <c r="Q2368">
        <v>0</v>
      </c>
    </row>
    <row r="2369" spans="1:17" x14ac:dyDescent="0.25">
      <c r="A2369" t="s">
        <v>15203</v>
      </c>
      <c r="B2369" t="s">
        <v>73</v>
      </c>
      <c r="C2369" t="s">
        <v>82</v>
      </c>
      <c r="D2369" t="s">
        <v>526</v>
      </c>
      <c r="E2369" t="s">
        <v>563</v>
      </c>
      <c r="F2369" t="s">
        <v>525</v>
      </c>
      <c r="G2369">
        <v>4</v>
      </c>
      <c r="H2369">
        <v>0</v>
      </c>
      <c r="I2369">
        <v>0</v>
      </c>
      <c r="J2369">
        <v>0</v>
      </c>
      <c r="K2369">
        <v>0</v>
      </c>
      <c r="L2369">
        <v>0</v>
      </c>
      <c r="M2369">
        <v>0</v>
      </c>
      <c r="N2369">
        <v>0</v>
      </c>
      <c r="O2369">
        <v>0</v>
      </c>
      <c r="P2369">
        <v>0</v>
      </c>
      <c r="Q2369">
        <v>0</v>
      </c>
    </row>
    <row r="2370" spans="1:17" x14ac:dyDescent="0.25">
      <c r="A2370" t="s">
        <v>23170</v>
      </c>
      <c r="B2370" t="s">
        <v>73</v>
      </c>
      <c r="C2370" t="s">
        <v>82</v>
      </c>
      <c r="D2370" t="s">
        <v>526</v>
      </c>
      <c r="E2370" t="s">
        <v>21471</v>
      </c>
      <c r="F2370" t="s">
        <v>396</v>
      </c>
      <c r="G2370">
        <v>0</v>
      </c>
      <c r="H2370">
        <v>4</v>
      </c>
      <c r="I2370">
        <v>0</v>
      </c>
      <c r="J2370">
        <v>4</v>
      </c>
      <c r="K2370">
        <v>0</v>
      </c>
      <c r="L2370">
        <v>0</v>
      </c>
      <c r="M2370">
        <v>0</v>
      </c>
      <c r="N2370">
        <v>0</v>
      </c>
      <c r="O2370">
        <v>0</v>
      </c>
      <c r="P2370">
        <v>0</v>
      </c>
      <c r="Q2370">
        <v>0</v>
      </c>
    </row>
    <row r="2371" spans="1:17" x14ac:dyDescent="0.25">
      <c r="A2371" t="s">
        <v>23171</v>
      </c>
      <c r="B2371" t="s">
        <v>73</v>
      </c>
      <c r="C2371" t="s">
        <v>82</v>
      </c>
      <c r="D2371" t="s">
        <v>526</v>
      </c>
      <c r="E2371" t="s">
        <v>21471</v>
      </c>
      <c r="F2371" t="s">
        <v>4236</v>
      </c>
      <c r="G2371">
        <v>0</v>
      </c>
      <c r="H2371">
        <v>4</v>
      </c>
      <c r="I2371">
        <v>0</v>
      </c>
      <c r="J2371">
        <v>4</v>
      </c>
      <c r="K2371">
        <v>0</v>
      </c>
      <c r="L2371">
        <v>0</v>
      </c>
      <c r="M2371">
        <v>0</v>
      </c>
      <c r="N2371">
        <v>0</v>
      </c>
      <c r="O2371">
        <v>0</v>
      </c>
      <c r="P2371">
        <v>0</v>
      </c>
      <c r="Q2371">
        <v>0</v>
      </c>
    </row>
    <row r="2372" spans="1:17" x14ac:dyDescent="0.25">
      <c r="A2372" t="s">
        <v>23172</v>
      </c>
      <c r="B2372" t="s">
        <v>73</v>
      </c>
      <c r="C2372" t="s">
        <v>82</v>
      </c>
      <c r="D2372" t="s">
        <v>526</v>
      </c>
      <c r="E2372" t="s">
        <v>21471</v>
      </c>
      <c r="F2372" t="s">
        <v>4238</v>
      </c>
      <c r="G2372">
        <v>0</v>
      </c>
      <c r="H2372">
        <v>0</v>
      </c>
      <c r="I2372">
        <v>0</v>
      </c>
      <c r="J2372">
        <v>0</v>
      </c>
      <c r="K2372">
        <v>0</v>
      </c>
      <c r="L2372">
        <v>0</v>
      </c>
      <c r="M2372">
        <v>4</v>
      </c>
      <c r="N2372">
        <v>0</v>
      </c>
      <c r="O2372">
        <v>0</v>
      </c>
      <c r="P2372">
        <v>0</v>
      </c>
      <c r="Q2372">
        <v>0</v>
      </c>
    </row>
    <row r="2373" spans="1:17" x14ac:dyDescent="0.25">
      <c r="A2373" t="s">
        <v>23173</v>
      </c>
      <c r="B2373" t="s">
        <v>73</v>
      </c>
      <c r="C2373" t="s">
        <v>82</v>
      </c>
      <c r="D2373" t="s">
        <v>526</v>
      </c>
      <c r="E2373" t="s">
        <v>21471</v>
      </c>
      <c r="F2373" t="s">
        <v>397</v>
      </c>
      <c r="G2373">
        <v>0</v>
      </c>
      <c r="H2373">
        <v>4</v>
      </c>
      <c r="I2373">
        <v>0</v>
      </c>
      <c r="J2373">
        <v>4</v>
      </c>
      <c r="K2373">
        <v>0</v>
      </c>
      <c r="L2373">
        <v>0</v>
      </c>
      <c r="M2373">
        <v>0</v>
      </c>
      <c r="N2373">
        <v>0</v>
      </c>
      <c r="O2373">
        <v>0</v>
      </c>
      <c r="P2373">
        <v>0</v>
      </c>
      <c r="Q2373">
        <v>0</v>
      </c>
    </row>
    <row r="2374" spans="1:17" x14ac:dyDescent="0.25">
      <c r="A2374" t="s">
        <v>23174</v>
      </c>
      <c r="B2374" t="s">
        <v>73</v>
      </c>
      <c r="C2374" t="s">
        <v>82</v>
      </c>
      <c r="D2374" t="s">
        <v>526</v>
      </c>
      <c r="E2374" t="s">
        <v>21471</v>
      </c>
      <c r="F2374" t="s">
        <v>398</v>
      </c>
      <c r="G2374">
        <v>0</v>
      </c>
      <c r="H2374">
        <v>4</v>
      </c>
      <c r="I2374">
        <v>0</v>
      </c>
      <c r="J2374">
        <v>4</v>
      </c>
      <c r="K2374">
        <v>0</v>
      </c>
      <c r="L2374">
        <v>0</v>
      </c>
      <c r="M2374">
        <v>0</v>
      </c>
      <c r="N2374">
        <v>0</v>
      </c>
      <c r="O2374">
        <v>0</v>
      </c>
      <c r="P2374">
        <v>0</v>
      </c>
      <c r="Q2374">
        <v>0</v>
      </c>
    </row>
    <row r="2375" spans="1:17" x14ac:dyDescent="0.25">
      <c r="A2375" t="s">
        <v>23175</v>
      </c>
      <c r="B2375" t="s">
        <v>73</v>
      </c>
      <c r="C2375" t="s">
        <v>82</v>
      </c>
      <c r="D2375" t="s">
        <v>526</v>
      </c>
      <c r="E2375" t="s">
        <v>21471</v>
      </c>
      <c r="F2375" t="s">
        <v>4242</v>
      </c>
      <c r="G2375">
        <v>0</v>
      </c>
      <c r="H2375">
        <v>0</v>
      </c>
      <c r="I2375">
        <v>0</v>
      </c>
      <c r="J2375">
        <v>0</v>
      </c>
      <c r="K2375">
        <v>0</v>
      </c>
      <c r="L2375">
        <v>0</v>
      </c>
      <c r="M2375">
        <v>4</v>
      </c>
      <c r="N2375">
        <v>0</v>
      </c>
      <c r="O2375">
        <v>0</v>
      </c>
      <c r="P2375">
        <v>0</v>
      </c>
      <c r="Q2375">
        <v>0</v>
      </c>
    </row>
    <row r="2376" spans="1:17" x14ac:dyDescent="0.25">
      <c r="A2376" t="s">
        <v>23176</v>
      </c>
      <c r="B2376" t="s">
        <v>73</v>
      </c>
      <c r="C2376" t="s">
        <v>82</v>
      </c>
      <c r="D2376" t="s">
        <v>526</v>
      </c>
      <c r="E2376" t="s">
        <v>21471</v>
      </c>
      <c r="F2376" t="s">
        <v>399</v>
      </c>
      <c r="G2376">
        <v>0</v>
      </c>
      <c r="H2376">
        <v>4</v>
      </c>
      <c r="I2376">
        <v>0</v>
      </c>
      <c r="J2376">
        <v>4</v>
      </c>
      <c r="K2376">
        <v>0</v>
      </c>
      <c r="L2376">
        <v>0</v>
      </c>
      <c r="M2376">
        <v>0</v>
      </c>
      <c r="N2376">
        <v>0</v>
      </c>
      <c r="O2376">
        <v>0</v>
      </c>
      <c r="P2376">
        <v>0</v>
      </c>
      <c r="Q2376">
        <v>0</v>
      </c>
    </row>
    <row r="2377" spans="1:17" x14ac:dyDescent="0.25">
      <c r="A2377" t="s">
        <v>23177</v>
      </c>
      <c r="B2377" t="s">
        <v>73</v>
      </c>
      <c r="C2377" t="s">
        <v>82</v>
      </c>
      <c r="D2377" t="s">
        <v>526</v>
      </c>
      <c r="E2377" t="s">
        <v>21471</v>
      </c>
      <c r="F2377" t="s">
        <v>4245</v>
      </c>
      <c r="G2377">
        <v>0</v>
      </c>
      <c r="H2377">
        <v>0</v>
      </c>
      <c r="I2377">
        <v>0</v>
      </c>
      <c r="J2377">
        <v>0</v>
      </c>
      <c r="K2377">
        <v>0</v>
      </c>
      <c r="L2377">
        <v>0</v>
      </c>
      <c r="M2377">
        <v>4</v>
      </c>
      <c r="N2377">
        <v>0</v>
      </c>
      <c r="O2377">
        <v>0</v>
      </c>
      <c r="P2377">
        <v>0</v>
      </c>
      <c r="Q2377">
        <v>0</v>
      </c>
    </row>
    <row r="2378" spans="1:17" x14ac:dyDescent="0.25">
      <c r="A2378" t="s">
        <v>23178</v>
      </c>
      <c r="B2378" t="s">
        <v>73</v>
      </c>
      <c r="C2378" t="s">
        <v>82</v>
      </c>
      <c r="D2378" t="s">
        <v>526</v>
      </c>
      <c r="E2378" t="s">
        <v>21471</v>
      </c>
      <c r="F2378" t="s">
        <v>394</v>
      </c>
      <c r="G2378">
        <v>0</v>
      </c>
      <c r="H2378">
        <v>0</v>
      </c>
      <c r="I2378">
        <v>0</v>
      </c>
      <c r="J2378">
        <v>0</v>
      </c>
      <c r="K2378">
        <v>0</v>
      </c>
      <c r="L2378">
        <v>0</v>
      </c>
      <c r="M2378">
        <v>0</v>
      </c>
      <c r="N2378">
        <v>4</v>
      </c>
      <c r="O2378">
        <v>4</v>
      </c>
      <c r="P2378">
        <v>0</v>
      </c>
      <c r="Q2378">
        <v>0</v>
      </c>
    </row>
    <row r="2379" spans="1:17" x14ac:dyDescent="0.25">
      <c r="A2379" t="s">
        <v>23179</v>
      </c>
      <c r="B2379" t="s">
        <v>73</v>
      </c>
      <c r="C2379" t="s">
        <v>82</v>
      </c>
      <c r="D2379" t="s">
        <v>526</v>
      </c>
      <c r="E2379" t="s">
        <v>21471</v>
      </c>
      <c r="F2379" t="s">
        <v>395</v>
      </c>
      <c r="G2379">
        <v>0</v>
      </c>
      <c r="H2379">
        <v>0</v>
      </c>
      <c r="I2379">
        <v>0</v>
      </c>
      <c r="J2379">
        <v>0</v>
      </c>
      <c r="K2379">
        <v>0</v>
      </c>
      <c r="L2379">
        <v>0</v>
      </c>
      <c r="M2379">
        <v>0</v>
      </c>
      <c r="N2379">
        <v>4</v>
      </c>
      <c r="O2379">
        <v>4</v>
      </c>
      <c r="P2379">
        <v>0</v>
      </c>
      <c r="Q2379">
        <v>0</v>
      </c>
    </row>
    <row r="2380" spans="1:17" x14ac:dyDescent="0.25">
      <c r="A2380" t="s">
        <v>23180</v>
      </c>
      <c r="B2380" t="s">
        <v>73</v>
      </c>
      <c r="C2380" t="s">
        <v>82</v>
      </c>
      <c r="D2380" t="s">
        <v>526</v>
      </c>
      <c r="E2380" t="s">
        <v>21471</v>
      </c>
      <c r="F2380" t="s">
        <v>525</v>
      </c>
      <c r="G2380">
        <v>4</v>
      </c>
      <c r="H2380">
        <v>0</v>
      </c>
      <c r="I2380">
        <v>0</v>
      </c>
      <c r="J2380">
        <v>0</v>
      </c>
      <c r="K2380">
        <v>0</v>
      </c>
      <c r="L2380">
        <v>0</v>
      </c>
      <c r="M2380">
        <v>0</v>
      </c>
      <c r="N2380">
        <v>0</v>
      </c>
      <c r="O2380">
        <v>0</v>
      </c>
      <c r="P2380">
        <v>0</v>
      </c>
      <c r="Q2380">
        <v>0</v>
      </c>
    </row>
    <row r="2381" spans="1:17" x14ac:dyDescent="0.25">
      <c r="A2381" t="s">
        <v>15204</v>
      </c>
      <c r="B2381" t="s">
        <v>73</v>
      </c>
      <c r="C2381" t="s">
        <v>82</v>
      </c>
      <c r="D2381" t="s">
        <v>527</v>
      </c>
      <c r="E2381" t="s">
        <v>563</v>
      </c>
      <c r="F2381" t="s">
        <v>528</v>
      </c>
      <c r="G2381">
        <v>0</v>
      </c>
      <c r="H2381">
        <v>0</v>
      </c>
      <c r="I2381">
        <v>0</v>
      </c>
      <c r="J2381">
        <v>0</v>
      </c>
      <c r="K2381">
        <v>0</v>
      </c>
      <c r="L2381">
        <v>0</v>
      </c>
      <c r="M2381">
        <v>0</v>
      </c>
      <c r="N2381">
        <v>2</v>
      </c>
      <c r="O2381">
        <v>2</v>
      </c>
      <c r="P2381">
        <v>0</v>
      </c>
      <c r="Q2381">
        <v>0</v>
      </c>
    </row>
    <row r="2382" spans="1:17" x14ac:dyDescent="0.25">
      <c r="A2382" t="s">
        <v>15205</v>
      </c>
      <c r="B2382" t="s">
        <v>73</v>
      </c>
      <c r="C2382" t="s">
        <v>82</v>
      </c>
      <c r="D2382" t="s">
        <v>527</v>
      </c>
      <c r="E2382" t="s">
        <v>563</v>
      </c>
      <c r="F2382" t="s">
        <v>525</v>
      </c>
      <c r="G2382">
        <v>2</v>
      </c>
      <c r="H2382">
        <v>0</v>
      </c>
      <c r="I2382">
        <v>0</v>
      </c>
      <c r="J2382">
        <v>0</v>
      </c>
      <c r="K2382">
        <v>0</v>
      </c>
      <c r="L2382">
        <v>0</v>
      </c>
      <c r="M2382">
        <v>0</v>
      </c>
      <c r="N2382">
        <v>0</v>
      </c>
      <c r="O2382">
        <v>0</v>
      </c>
      <c r="P2382">
        <v>0</v>
      </c>
      <c r="Q2382">
        <v>0</v>
      </c>
    </row>
    <row r="2383" spans="1:17" x14ac:dyDescent="0.25">
      <c r="A2383" t="s">
        <v>23181</v>
      </c>
      <c r="B2383" t="s">
        <v>73</v>
      </c>
      <c r="C2383" t="s">
        <v>82</v>
      </c>
      <c r="D2383" t="s">
        <v>527</v>
      </c>
      <c r="E2383" t="s">
        <v>21471</v>
      </c>
      <c r="F2383" t="s">
        <v>528</v>
      </c>
      <c r="G2383">
        <v>0</v>
      </c>
      <c r="H2383">
        <v>0</v>
      </c>
      <c r="I2383">
        <v>0</v>
      </c>
      <c r="J2383">
        <v>0</v>
      </c>
      <c r="K2383">
        <v>0</v>
      </c>
      <c r="L2383">
        <v>0</v>
      </c>
      <c r="M2383">
        <v>0</v>
      </c>
      <c r="N2383">
        <v>5</v>
      </c>
      <c r="O2383">
        <v>5</v>
      </c>
      <c r="P2383">
        <v>0</v>
      </c>
      <c r="Q2383">
        <v>0</v>
      </c>
    </row>
    <row r="2384" spans="1:17" x14ac:dyDescent="0.25">
      <c r="A2384" t="s">
        <v>23182</v>
      </c>
      <c r="B2384" t="s">
        <v>73</v>
      </c>
      <c r="C2384" t="s">
        <v>82</v>
      </c>
      <c r="D2384" t="s">
        <v>527</v>
      </c>
      <c r="E2384" t="s">
        <v>21471</v>
      </c>
      <c r="F2384" t="s">
        <v>525</v>
      </c>
      <c r="G2384">
        <v>5</v>
      </c>
      <c r="H2384">
        <v>0</v>
      </c>
      <c r="I2384">
        <v>0</v>
      </c>
      <c r="J2384">
        <v>0</v>
      </c>
      <c r="K2384">
        <v>0</v>
      </c>
      <c r="L2384">
        <v>0</v>
      </c>
      <c r="M2384">
        <v>0</v>
      </c>
      <c r="N2384">
        <v>0</v>
      </c>
      <c r="O2384">
        <v>0</v>
      </c>
      <c r="P2384">
        <v>0</v>
      </c>
      <c r="Q2384">
        <v>0</v>
      </c>
    </row>
    <row r="2385" spans="1:17" x14ac:dyDescent="0.25">
      <c r="A2385" t="s">
        <v>23183</v>
      </c>
      <c r="B2385" t="s">
        <v>73</v>
      </c>
      <c r="C2385" t="s">
        <v>82</v>
      </c>
      <c r="D2385" t="s">
        <v>12971</v>
      </c>
      <c r="E2385" t="s">
        <v>21471</v>
      </c>
      <c r="F2385" t="s">
        <v>525</v>
      </c>
      <c r="G2385">
        <v>1</v>
      </c>
      <c r="H2385">
        <v>0</v>
      </c>
      <c r="I2385">
        <v>0</v>
      </c>
      <c r="J2385">
        <v>0</v>
      </c>
      <c r="K2385">
        <v>0</v>
      </c>
      <c r="L2385">
        <v>0</v>
      </c>
      <c r="M2385">
        <v>0</v>
      </c>
      <c r="N2385">
        <v>0</v>
      </c>
      <c r="O2385">
        <v>0</v>
      </c>
      <c r="P2385">
        <v>0</v>
      </c>
      <c r="Q2385">
        <v>0</v>
      </c>
    </row>
    <row r="2386" spans="1:17" x14ac:dyDescent="0.25">
      <c r="A2386" t="s">
        <v>15206</v>
      </c>
      <c r="B2386" t="s">
        <v>73</v>
      </c>
      <c r="C2386" t="s">
        <v>83</v>
      </c>
      <c r="D2386" t="s">
        <v>526</v>
      </c>
      <c r="E2386" t="s">
        <v>563</v>
      </c>
      <c r="F2386" t="s">
        <v>396</v>
      </c>
      <c r="G2386">
        <v>0</v>
      </c>
      <c r="H2386">
        <v>19</v>
      </c>
      <c r="I2386">
        <v>3</v>
      </c>
      <c r="J2386">
        <v>13</v>
      </c>
      <c r="K2386">
        <v>2</v>
      </c>
      <c r="L2386">
        <v>1</v>
      </c>
      <c r="M2386">
        <v>0</v>
      </c>
      <c r="N2386">
        <v>0</v>
      </c>
      <c r="O2386">
        <v>0</v>
      </c>
      <c r="P2386">
        <v>0</v>
      </c>
      <c r="Q2386">
        <v>0</v>
      </c>
    </row>
    <row r="2387" spans="1:17" x14ac:dyDescent="0.25">
      <c r="A2387" t="s">
        <v>15207</v>
      </c>
      <c r="B2387" t="s">
        <v>73</v>
      </c>
      <c r="C2387" t="s">
        <v>83</v>
      </c>
      <c r="D2387" t="s">
        <v>526</v>
      </c>
      <c r="E2387" t="s">
        <v>563</v>
      </c>
      <c r="F2387" t="s">
        <v>4236</v>
      </c>
      <c r="G2387">
        <v>0</v>
      </c>
      <c r="H2387">
        <v>19</v>
      </c>
      <c r="I2387">
        <v>3</v>
      </c>
      <c r="J2387">
        <v>13</v>
      </c>
      <c r="K2387">
        <v>2</v>
      </c>
      <c r="L2387">
        <v>1</v>
      </c>
      <c r="M2387">
        <v>0</v>
      </c>
      <c r="N2387">
        <v>0</v>
      </c>
      <c r="O2387">
        <v>0</v>
      </c>
      <c r="P2387">
        <v>0</v>
      </c>
      <c r="Q2387">
        <v>0</v>
      </c>
    </row>
    <row r="2388" spans="1:17" x14ac:dyDescent="0.25">
      <c r="A2388" t="s">
        <v>15208</v>
      </c>
      <c r="B2388" t="s">
        <v>73</v>
      </c>
      <c r="C2388" t="s">
        <v>83</v>
      </c>
      <c r="D2388" t="s">
        <v>526</v>
      </c>
      <c r="E2388" t="s">
        <v>563</v>
      </c>
      <c r="F2388" t="s">
        <v>4238</v>
      </c>
      <c r="G2388">
        <v>0</v>
      </c>
      <c r="H2388">
        <v>0</v>
      </c>
      <c r="I2388">
        <v>0</v>
      </c>
      <c r="J2388">
        <v>0</v>
      </c>
      <c r="K2388">
        <v>0</v>
      </c>
      <c r="L2388">
        <v>0</v>
      </c>
      <c r="M2388">
        <v>19</v>
      </c>
      <c r="N2388">
        <v>0</v>
      </c>
      <c r="O2388">
        <v>0</v>
      </c>
      <c r="P2388">
        <v>0</v>
      </c>
      <c r="Q2388">
        <v>0</v>
      </c>
    </row>
    <row r="2389" spans="1:17" x14ac:dyDescent="0.25">
      <c r="A2389" t="s">
        <v>16783</v>
      </c>
      <c r="B2389" t="s">
        <v>73</v>
      </c>
      <c r="C2389" t="s">
        <v>83</v>
      </c>
      <c r="D2389" t="s">
        <v>526</v>
      </c>
      <c r="E2389" t="s">
        <v>563</v>
      </c>
      <c r="F2389" t="s">
        <v>397</v>
      </c>
      <c r="G2389">
        <v>0</v>
      </c>
      <c r="H2389">
        <v>19</v>
      </c>
      <c r="I2389">
        <v>3</v>
      </c>
      <c r="J2389">
        <v>13</v>
      </c>
      <c r="K2389">
        <v>2</v>
      </c>
      <c r="L2389">
        <v>1</v>
      </c>
      <c r="M2389">
        <v>0</v>
      </c>
      <c r="N2389">
        <v>0</v>
      </c>
      <c r="O2389">
        <v>0</v>
      </c>
      <c r="P2389">
        <v>0</v>
      </c>
      <c r="Q2389">
        <v>0</v>
      </c>
    </row>
    <row r="2390" spans="1:17" x14ac:dyDescent="0.25">
      <c r="A2390" t="s">
        <v>16784</v>
      </c>
      <c r="B2390" t="s">
        <v>73</v>
      </c>
      <c r="C2390" t="s">
        <v>83</v>
      </c>
      <c r="D2390" t="s">
        <v>526</v>
      </c>
      <c r="E2390" t="s">
        <v>563</v>
      </c>
      <c r="F2390" t="s">
        <v>398</v>
      </c>
      <c r="G2390">
        <v>0</v>
      </c>
      <c r="H2390">
        <v>19</v>
      </c>
      <c r="I2390">
        <v>3</v>
      </c>
      <c r="J2390">
        <v>13</v>
      </c>
      <c r="K2390">
        <v>2</v>
      </c>
      <c r="L2390">
        <v>1</v>
      </c>
      <c r="M2390">
        <v>0</v>
      </c>
      <c r="N2390">
        <v>0</v>
      </c>
      <c r="O2390">
        <v>0</v>
      </c>
      <c r="P2390">
        <v>0</v>
      </c>
      <c r="Q2390">
        <v>0</v>
      </c>
    </row>
    <row r="2391" spans="1:17" x14ac:dyDescent="0.25">
      <c r="A2391" t="s">
        <v>23184</v>
      </c>
      <c r="B2391" t="s">
        <v>73</v>
      </c>
      <c r="C2391" t="s">
        <v>150</v>
      </c>
      <c r="D2391" t="s">
        <v>526</v>
      </c>
      <c r="E2391" t="s">
        <v>21471</v>
      </c>
      <c r="F2391" t="s">
        <v>4238</v>
      </c>
      <c r="G2391">
        <v>0</v>
      </c>
      <c r="H2391">
        <v>0</v>
      </c>
      <c r="I2391">
        <v>0</v>
      </c>
      <c r="J2391">
        <v>0</v>
      </c>
      <c r="K2391">
        <v>0</v>
      </c>
      <c r="L2391">
        <v>0</v>
      </c>
      <c r="M2391">
        <v>66</v>
      </c>
      <c r="N2391">
        <v>0</v>
      </c>
      <c r="O2391">
        <v>0</v>
      </c>
      <c r="P2391">
        <v>0</v>
      </c>
      <c r="Q2391">
        <v>0</v>
      </c>
    </row>
    <row r="2392" spans="1:17" x14ac:dyDescent="0.25">
      <c r="A2392" t="s">
        <v>23185</v>
      </c>
      <c r="B2392" t="s">
        <v>73</v>
      </c>
      <c r="C2392" t="s">
        <v>150</v>
      </c>
      <c r="D2392" t="s">
        <v>526</v>
      </c>
      <c r="E2392" t="s">
        <v>21471</v>
      </c>
      <c r="F2392" t="s">
        <v>397</v>
      </c>
      <c r="G2392">
        <v>0</v>
      </c>
      <c r="H2392">
        <v>66</v>
      </c>
      <c r="I2392">
        <v>7</v>
      </c>
      <c r="J2392">
        <v>56</v>
      </c>
      <c r="K2392">
        <v>1</v>
      </c>
      <c r="L2392">
        <v>2</v>
      </c>
      <c r="M2392">
        <v>0</v>
      </c>
      <c r="N2392">
        <v>0</v>
      </c>
      <c r="O2392">
        <v>0</v>
      </c>
      <c r="P2392">
        <v>0</v>
      </c>
      <c r="Q2392">
        <v>0</v>
      </c>
    </row>
    <row r="2393" spans="1:17" x14ac:dyDescent="0.25">
      <c r="A2393" t="s">
        <v>23186</v>
      </c>
      <c r="B2393" t="s">
        <v>73</v>
      </c>
      <c r="C2393" t="s">
        <v>150</v>
      </c>
      <c r="D2393" t="s">
        <v>526</v>
      </c>
      <c r="E2393" t="s">
        <v>21471</v>
      </c>
      <c r="F2393" t="s">
        <v>398</v>
      </c>
      <c r="G2393">
        <v>0</v>
      </c>
      <c r="H2393">
        <v>66</v>
      </c>
      <c r="I2393">
        <v>7</v>
      </c>
      <c r="J2393">
        <v>56</v>
      </c>
      <c r="K2393">
        <v>1</v>
      </c>
      <c r="L2393">
        <v>2</v>
      </c>
      <c r="M2393">
        <v>0</v>
      </c>
      <c r="N2393">
        <v>0</v>
      </c>
      <c r="O2393">
        <v>0</v>
      </c>
      <c r="P2393">
        <v>0</v>
      </c>
      <c r="Q2393">
        <v>0</v>
      </c>
    </row>
    <row r="2394" spans="1:17" x14ac:dyDescent="0.25">
      <c r="A2394" t="s">
        <v>23187</v>
      </c>
      <c r="B2394" t="s">
        <v>73</v>
      </c>
      <c r="C2394" t="s">
        <v>150</v>
      </c>
      <c r="D2394" t="s">
        <v>526</v>
      </c>
      <c r="E2394" t="s">
        <v>21471</v>
      </c>
      <c r="F2394" t="s">
        <v>4242</v>
      </c>
      <c r="G2394">
        <v>0</v>
      </c>
      <c r="H2394">
        <v>0</v>
      </c>
      <c r="I2394">
        <v>0</v>
      </c>
      <c r="J2394">
        <v>0</v>
      </c>
      <c r="K2394">
        <v>0</v>
      </c>
      <c r="L2394">
        <v>0</v>
      </c>
      <c r="M2394">
        <v>66</v>
      </c>
      <c r="N2394">
        <v>0</v>
      </c>
      <c r="O2394">
        <v>0</v>
      </c>
      <c r="P2394">
        <v>0</v>
      </c>
      <c r="Q2394">
        <v>0</v>
      </c>
    </row>
    <row r="2395" spans="1:17" x14ac:dyDescent="0.25">
      <c r="A2395" t="s">
        <v>23188</v>
      </c>
      <c r="B2395" t="s">
        <v>73</v>
      </c>
      <c r="C2395" t="s">
        <v>150</v>
      </c>
      <c r="D2395" t="s">
        <v>526</v>
      </c>
      <c r="E2395" t="s">
        <v>21471</v>
      </c>
      <c r="F2395" t="s">
        <v>399</v>
      </c>
      <c r="G2395">
        <v>0</v>
      </c>
      <c r="H2395">
        <v>66</v>
      </c>
      <c r="I2395">
        <v>7</v>
      </c>
      <c r="J2395">
        <v>56</v>
      </c>
      <c r="K2395">
        <v>2</v>
      </c>
      <c r="L2395">
        <v>1</v>
      </c>
      <c r="M2395">
        <v>0</v>
      </c>
      <c r="N2395">
        <v>0</v>
      </c>
      <c r="O2395">
        <v>0</v>
      </c>
      <c r="P2395">
        <v>0</v>
      </c>
      <c r="Q2395">
        <v>0</v>
      </c>
    </row>
    <row r="2396" spans="1:17" x14ac:dyDescent="0.25">
      <c r="A2396" t="s">
        <v>23189</v>
      </c>
      <c r="B2396" t="s">
        <v>73</v>
      </c>
      <c r="C2396" t="s">
        <v>150</v>
      </c>
      <c r="D2396" t="s">
        <v>526</v>
      </c>
      <c r="E2396" t="s">
        <v>21471</v>
      </c>
      <c r="F2396" t="s">
        <v>4245</v>
      </c>
      <c r="G2396">
        <v>0</v>
      </c>
      <c r="H2396">
        <v>0</v>
      </c>
      <c r="I2396">
        <v>0</v>
      </c>
      <c r="J2396">
        <v>0</v>
      </c>
      <c r="K2396">
        <v>0</v>
      </c>
      <c r="L2396">
        <v>0</v>
      </c>
      <c r="M2396">
        <v>66</v>
      </c>
      <c r="N2396">
        <v>0</v>
      </c>
      <c r="O2396">
        <v>0</v>
      </c>
      <c r="P2396">
        <v>0</v>
      </c>
      <c r="Q2396">
        <v>0</v>
      </c>
    </row>
    <row r="2397" spans="1:17" x14ac:dyDescent="0.25">
      <c r="A2397" t="s">
        <v>23190</v>
      </c>
      <c r="B2397" t="s">
        <v>73</v>
      </c>
      <c r="C2397" t="s">
        <v>150</v>
      </c>
      <c r="D2397" t="s">
        <v>526</v>
      </c>
      <c r="E2397" t="s">
        <v>21471</v>
      </c>
      <c r="F2397" t="s">
        <v>394</v>
      </c>
      <c r="G2397">
        <v>0</v>
      </c>
      <c r="H2397">
        <v>0</v>
      </c>
      <c r="I2397">
        <v>0</v>
      </c>
      <c r="J2397">
        <v>0</v>
      </c>
      <c r="K2397">
        <v>0</v>
      </c>
      <c r="L2397">
        <v>0</v>
      </c>
      <c r="M2397">
        <v>0</v>
      </c>
      <c r="N2397">
        <v>63</v>
      </c>
      <c r="O2397">
        <v>61</v>
      </c>
      <c r="P2397">
        <v>0</v>
      </c>
      <c r="Q2397">
        <v>2</v>
      </c>
    </row>
    <row r="2398" spans="1:17" x14ac:dyDescent="0.25">
      <c r="A2398" t="s">
        <v>23191</v>
      </c>
      <c r="B2398" t="s">
        <v>73</v>
      </c>
      <c r="C2398" t="s">
        <v>150</v>
      </c>
      <c r="D2398" t="s">
        <v>526</v>
      </c>
      <c r="E2398" t="s">
        <v>21471</v>
      </c>
      <c r="F2398" t="s">
        <v>395</v>
      </c>
      <c r="G2398">
        <v>0</v>
      </c>
      <c r="H2398">
        <v>0</v>
      </c>
      <c r="I2398">
        <v>0</v>
      </c>
      <c r="J2398">
        <v>0</v>
      </c>
      <c r="K2398">
        <v>0</v>
      </c>
      <c r="L2398">
        <v>0</v>
      </c>
      <c r="M2398">
        <v>0</v>
      </c>
      <c r="N2398">
        <v>59</v>
      </c>
      <c r="O2398">
        <v>57</v>
      </c>
      <c r="P2398">
        <v>0</v>
      </c>
      <c r="Q2398">
        <v>2</v>
      </c>
    </row>
    <row r="2399" spans="1:17" x14ac:dyDescent="0.25">
      <c r="A2399" t="s">
        <v>23192</v>
      </c>
      <c r="B2399" t="s">
        <v>73</v>
      </c>
      <c r="C2399" t="s">
        <v>150</v>
      </c>
      <c r="D2399" t="s">
        <v>526</v>
      </c>
      <c r="E2399" t="s">
        <v>21471</v>
      </c>
      <c r="F2399" t="s">
        <v>525</v>
      </c>
      <c r="G2399">
        <v>66</v>
      </c>
      <c r="H2399">
        <v>0</v>
      </c>
      <c r="I2399">
        <v>0</v>
      </c>
      <c r="J2399">
        <v>0</v>
      </c>
      <c r="K2399">
        <v>0</v>
      </c>
      <c r="L2399">
        <v>0</v>
      </c>
      <c r="M2399">
        <v>0</v>
      </c>
      <c r="N2399">
        <v>0</v>
      </c>
      <c r="O2399">
        <v>0</v>
      </c>
      <c r="P2399">
        <v>0</v>
      </c>
      <c r="Q2399">
        <v>0</v>
      </c>
    </row>
    <row r="2400" spans="1:17" x14ac:dyDescent="0.25">
      <c r="A2400" t="s">
        <v>16580</v>
      </c>
      <c r="B2400" t="s">
        <v>73</v>
      </c>
      <c r="C2400" t="s">
        <v>150</v>
      </c>
      <c r="D2400" t="s">
        <v>527</v>
      </c>
      <c r="E2400" t="s">
        <v>563</v>
      </c>
      <c r="F2400" t="s">
        <v>528</v>
      </c>
      <c r="G2400">
        <v>0</v>
      </c>
      <c r="H2400">
        <v>0</v>
      </c>
      <c r="I2400">
        <v>0</v>
      </c>
      <c r="J2400">
        <v>0</v>
      </c>
      <c r="K2400">
        <v>0</v>
      </c>
      <c r="L2400">
        <v>0</v>
      </c>
      <c r="M2400">
        <v>0</v>
      </c>
      <c r="N2400">
        <v>1</v>
      </c>
      <c r="O2400">
        <v>1</v>
      </c>
      <c r="P2400">
        <v>0</v>
      </c>
      <c r="Q2400">
        <v>0</v>
      </c>
    </row>
    <row r="2401" spans="1:17" x14ac:dyDescent="0.25">
      <c r="A2401" t="s">
        <v>16581</v>
      </c>
      <c r="B2401" t="s">
        <v>73</v>
      </c>
      <c r="C2401" t="s">
        <v>150</v>
      </c>
      <c r="D2401" t="s">
        <v>527</v>
      </c>
      <c r="E2401" t="s">
        <v>563</v>
      </c>
      <c r="F2401" t="s">
        <v>525</v>
      </c>
      <c r="G2401">
        <v>1</v>
      </c>
      <c r="H2401">
        <v>0</v>
      </c>
      <c r="I2401">
        <v>0</v>
      </c>
      <c r="J2401">
        <v>0</v>
      </c>
      <c r="K2401">
        <v>0</v>
      </c>
      <c r="L2401">
        <v>0</v>
      </c>
      <c r="M2401">
        <v>0</v>
      </c>
      <c r="N2401">
        <v>0</v>
      </c>
      <c r="O2401">
        <v>0</v>
      </c>
      <c r="P2401">
        <v>0</v>
      </c>
      <c r="Q2401">
        <v>0</v>
      </c>
    </row>
    <row r="2402" spans="1:17" x14ac:dyDescent="0.25">
      <c r="A2402" t="s">
        <v>23193</v>
      </c>
      <c r="B2402" t="s">
        <v>73</v>
      </c>
      <c r="C2402" t="s">
        <v>150</v>
      </c>
      <c r="D2402" t="s">
        <v>527</v>
      </c>
      <c r="E2402" t="s">
        <v>21471</v>
      </c>
      <c r="F2402" t="s">
        <v>528</v>
      </c>
      <c r="G2402">
        <v>0</v>
      </c>
      <c r="H2402">
        <v>0</v>
      </c>
      <c r="I2402">
        <v>0</v>
      </c>
      <c r="J2402">
        <v>0</v>
      </c>
      <c r="K2402">
        <v>0</v>
      </c>
      <c r="L2402">
        <v>0</v>
      </c>
      <c r="M2402">
        <v>0</v>
      </c>
      <c r="N2402">
        <v>5</v>
      </c>
      <c r="O2402">
        <v>4</v>
      </c>
      <c r="P2402">
        <v>0</v>
      </c>
      <c r="Q2402">
        <v>1</v>
      </c>
    </row>
    <row r="2403" spans="1:17" x14ac:dyDescent="0.25">
      <c r="A2403" t="s">
        <v>23194</v>
      </c>
      <c r="B2403" t="s">
        <v>73</v>
      </c>
      <c r="C2403" t="s">
        <v>150</v>
      </c>
      <c r="D2403" t="s">
        <v>527</v>
      </c>
      <c r="E2403" t="s">
        <v>21471</v>
      </c>
      <c r="F2403" t="s">
        <v>525</v>
      </c>
      <c r="G2403">
        <v>5</v>
      </c>
      <c r="H2403">
        <v>0</v>
      </c>
      <c r="I2403">
        <v>0</v>
      </c>
      <c r="J2403">
        <v>0</v>
      </c>
      <c r="K2403">
        <v>0</v>
      </c>
      <c r="L2403">
        <v>0</v>
      </c>
      <c r="M2403">
        <v>0</v>
      </c>
      <c r="N2403">
        <v>0</v>
      </c>
      <c r="O2403">
        <v>0</v>
      </c>
      <c r="P2403">
        <v>0</v>
      </c>
      <c r="Q2403">
        <v>0</v>
      </c>
    </row>
    <row r="2404" spans="1:17" x14ac:dyDescent="0.25">
      <c r="A2404" t="s">
        <v>23195</v>
      </c>
      <c r="B2404" t="s">
        <v>73</v>
      </c>
      <c r="C2404" t="s">
        <v>150</v>
      </c>
      <c r="D2404" t="s">
        <v>12971</v>
      </c>
      <c r="E2404" t="s">
        <v>21471</v>
      </c>
      <c r="F2404" t="s">
        <v>525</v>
      </c>
      <c r="G2404">
        <v>1</v>
      </c>
      <c r="H2404">
        <v>0</v>
      </c>
      <c r="I2404">
        <v>0</v>
      </c>
      <c r="J2404">
        <v>0</v>
      </c>
      <c r="K2404">
        <v>0</v>
      </c>
      <c r="L2404">
        <v>0</v>
      </c>
      <c r="M2404">
        <v>0</v>
      </c>
      <c r="N2404">
        <v>0</v>
      </c>
      <c r="O2404">
        <v>0</v>
      </c>
      <c r="P2404">
        <v>0</v>
      </c>
      <c r="Q2404">
        <v>0</v>
      </c>
    </row>
    <row r="2405" spans="1:17" x14ac:dyDescent="0.25">
      <c r="A2405" t="s">
        <v>16582</v>
      </c>
      <c r="B2405" t="s">
        <v>73</v>
      </c>
      <c r="C2405" t="s">
        <v>151</v>
      </c>
      <c r="D2405" t="s">
        <v>529</v>
      </c>
      <c r="E2405" t="s">
        <v>563</v>
      </c>
      <c r="F2405" t="s">
        <v>525</v>
      </c>
      <c r="G2405">
        <v>1</v>
      </c>
      <c r="H2405">
        <v>0</v>
      </c>
      <c r="I2405">
        <v>0</v>
      </c>
      <c r="J2405">
        <v>0</v>
      </c>
      <c r="K2405">
        <v>0</v>
      </c>
      <c r="L2405">
        <v>0</v>
      </c>
      <c r="M2405">
        <v>0</v>
      </c>
      <c r="N2405">
        <v>0</v>
      </c>
      <c r="O2405">
        <v>0</v>
      </c>
      <c r="P2405">
        <v>0</v>
      </c>
      <c r="Q2405">
        <v>0</v>
      </c>
    </row>
    <row r="2406" spans="1:17" x14ac:dyDescent="0.25">
      <c r="A2406" t="s">
        <v>23196</v>
      </c>
      <c r="B2406" t="s">
        <v>73</v>
      </c>
      <c r="C2406" t="s">
        <v>151</v>
      </c>
      <c r="D2406" t="s">
        <v>529</v>
      </c>
      <c r="E2406" t="s">
        <v>21471</v>
      </c>
      <c r="F2406" t="s">
        <v>525</v>
      </c>
      <c r="G2406">
        <v>1</v>
      </c>
      <c r="H2406">
        <v>0</v>
      </c>
      <c r="I2406">
        <v>0</v>
      </c>
      <c r="J2406">
        <v>0</v>
      </c>
      <c r="K2406">
        <v>0</v>
      </c>
      <c r="L2406">
        <v>0</v>
      </c>
      <c r="M2406">
        <v>0</v>
      </c>
      <c r="N2406">
        <v>0</v>
      </c>
      <c r="O2406">
        <v>0</v>
      </c>
      <c r="P2406">
        <v>0</v>
      </c>
      <c r="Q2406">
        <v>0</v>
      </c>
    </row>
    <row r="2407" spans="1:17" x14ac:dyDescent="0.25">
      <c r="A2407" t="s">
        <v>16583</v>
      </c>
      <c r="B2407" t="s">
        <v>73</v>
      </c>
      <c r="C2407" t="s">
        <v>151</v>
      </c>
      <c r="D2407" t="s">
        <v>526</v>
      </c>
      <c r="E2407" t="s">
        <v>563</v>
      </c>
      <c r="F2407" t="s">
        <v>396</v>
      </c>
      <c r="G2407">
        <v>0</v>
      </c>
      <c r="H2407">
        <v>48</v>
      </c>
      <c r="I2407">
        <v>12</v>
      </c>
      <c r="J2407">
        <v>34</v>
      </c>
      <c r="K2407">
        <v>2</v>
      </c>
      <c r="L2407">
        <v>0</v>
      </c>
      <c r="M2407">
        <v>0</v>
      </c>
      <c r="N2407">
        <v>0</v>
      </c>
      <c r="O2407">
        <v>0</v>
      </c>
      <c r="P2407">
        <v>0</v>
      </c>
      <c r="Q2407">
        <v>0</v>
      </c>
    </row>
    <row r="2408" spans="1:17" x14ac:dyDescent="0.25">
      <c r="A2408" t="s">
        <v>16584</v>
      </c>
      <c r="B2408" t="s">
        <v>73</v>
      </c>
      <c r="C2408" t="s">
        <v>151</v>
      </c>
      <c r="D2408" t="s">
        <v>526</v>
      </c>
      <c r="E2408" t="s">
        <v>563</v>
      </c>
      <c r="F2408" t="s">
        <v>4236</v>
      </c>
      <c r="G2408">
        <v>0</v>
      </c>
      <c r="H2408">
        <v>48</v>
      </c>
      <c r="I2408">
        <v>9</v>
      </c>
      <c r="J2408">
        <v>37</v>
      </c>
      <c r="K2408">
        <v>2</v>
      </c>
      <c r="L2408">
        <v>0</v>
      </c>
      <c r="M2408">
        <v>0</v>
      </c>
      <c r="N2408">
        <v>0</v>
      </c>
      <c r="O2408">
        <v>0</v>
      </c>
      <c r="P2408">
        <v>0</v>
      </c>
      <c r="Q2408">
        <v>0</v>
      </c>
    </row>
    <row r="2409" spans="1:17" x14ac:dyDescent="0.25">
      <c r="A2409" t="s">
        <v>16585</v>
      </c>
      <c r="B2409" t="s">
        <v>73</v>
      </c>
      <c r="C2409" t="s">
        <v>151</v>
      </c>
      <c r="D2409" t="s">
        <v>526</v>
      </c>
      <c r="E2409" t="s">
        <v>563</v>
      </c>
      <c r="F2409" t="s">
        <v>4238</v>
      </c>
      <c r="G2409">
        <v>0</v>
      </c>
      <c r="H2409">
        <v>0</v>
      </c>
      <c r="I2409">
        <v>0</v>
      </c>
      <c r="J2409">
        <v>0</v>
      </c>
      <c r="K2409">
        <v>0</v>
      </c>
      <c r="L2409">
        <v>0</v>
      </c>
      <c r="M2409">
        <v>48</v>
      </c>
      <c r="N2409">
        <v>0</v>
      </c>
      <c r="O2409">
        <v>0</v>
      </c>
      <c r="P2409">
        <v>0</v>
      </c>
      <c r="Q2409">
        <v>0</v>
      </c>
    </row>
    <row r="2410" spans="1:17" x14ac:dyDescent="0.25">
      <c r="A2410" t="s">
        <v>16586</v>
      </c>
      <c r="B2410" t="s">
        <v>73</v>
      </c>
      <c r="C2410" t="s">
        <v>151</v>
      </c>
      <c r="D2410" t="s">
        <v>526</v>
      </c>
      <c r="E2410" t="s">
        <v>563</v>
      </c>
      <c r="F2410" t="s">
        <v>397</v>
      </c>
      <c r="G2410">
        <v>0</v>
      </c>
      <c r="H2410">
        <v>48</v>
      </c>
      <c r="I2410">
        <v>9</v>
      </c>
      <c r="J2410">
        <v>37</v>
      </c>
      <c r="K2410">
        <v>2</v>
      </c>
      <c r="L2410">
        <v>0</v>
      </c>
      <c r="M2410">
        <v>0</v>
      </c>
      <c r="N2410">
        <v>0</v>
      </c>
      <c r="O2410">
        <v>0</v>
      </c>
      <c r="P2410">
        <v>0</v>
      </c>
      <c r="Q2410">
        <v>0</v>
      </c>
    </row>
    <row r="2411" spans="1:17" x14ac:dyDescent="0.25">
      <c r="A2411" t="s">
        <v>16587</v>
      </c>
      <c r="B2411" t="s">
        <v>73</v>
      </c>
      <c r="C2411" t="s">
        <v>151</v>
      </c>
      <c r="D2411" t="s">
        <v>526</v>
      </c>
      <c r="E2411" t="s">
        <v>563</v>
      </c>
      <c r="F2411" t="s">
        <v>398</v>
      </c>
      <c r="G2411">
        <v>0</v>
      </c>
      <c r="H2411">
        <v>48</v>
      </c>
      <c r="I2411">
        <v>9</v>
      </c>
      <c r="J2411">
        <v>37</v>
      </c>
      <c r="K2411">
        <v>2</v>
      </c>
      <c r="L2411">
        <v>0</v>
      </c>
      <c r="M2411">
        <v>0</v>
      </c>
      <c r="N2411">
        <v>0</v>
      </c>
      <c r="O2411">
        <v>0</v>
      </c>
      <c r="P2411">
        <v>0</v>
      </c>
      <c r="Q2411">
        <v>0</v>
      </c>
    </row>
    <row r="2412" spans="1:17" x14ac:dyDescent="0.25">
      <c r="A2412" t="s">
        <v>16588</v>
      </c>
      <c r="B2412" t="s">
        <v>73</v>
      </c>
      <c r="C2412" t="s">
        <v>151</v>
      </c>
      <c r="D2412" t="s">
        <v>526</v>
      </c>
      <c r="E2412" t="s">
        <v>563</v>
      </c>
      <c r="F2412" t="s">
        <v>4242</v>
      </c>
      <c r="G2412">
        <v>0</v>
      </c>
      <c r="H2412">
        <v>0</v>
      </c>
      <c r="I2412">
        <v>0</v>
      </c>
      <c r="J2412">
        <v>0</v>
      </c>
      <c r="K2412">
        <v>0</v>
      </c>
      <c r="L2412">
        <v>0</v>
      </c>
      <c r="M2412">
        <v>48</v>
      </c>
      <c r="N2412">
        <v>0</v>
      </c>
      <c r="O2412">
        <v>0</v>
      </c>
      <c r="P2412">
        <v>0</v>
      </c>
      <c r="Q2412">
        <v>0</v>
      </c>
    </row>
    <row r="2413" spans="1:17" x14ac:dyDescent="0.25">
      <c r="A2413" t="s">
        <v>15209</v>
      </c>
      <c r="B2413" t="s">
        <v>73</v>
      </c>
      <c r="C2413" t="s">
        <v>151</v>
      </c>
      <c r="D2413" t="s">
        <v>526</v>
      </c>
      <c r="E2413" t="s">
        <v>563</v>
      </c>
      <c r="F2413" t="s">
        <v>399</v>
      </c>
      <c r="G2413">
        <v>0</v>
      </c>
      <c r="H2413">
        <v>48</v>
      </c>
      <c r="I2413">
        <v>9</v>
      </c>
      <c r="J2413">
        <v>37</v>
      </c>
      <c r="K2413">
        <v>2</v>
      </c>
      <c r="L2413">
        <v>0</v>
      </c>
      <c r="M2413">
        <v>0</v>
      </c>
      <c r="N2413">
        <v>0</v>
      </c>
      <c r="O2413">
        <v>0</v>
      </c>
      <c r="P2413">
        <v>0</v>
      </c>
      <c r="Q2413">
        <v>0</v>
      </c>
    </row>
    <row r="2414" spans="1:17" x14ac:dyDescent="0.25">
      <c r="A2414" t="s">
        <v>15210</v>
      </c>
      <c r="B2414" t="s">
        <v>73</v>
      </c>
      <c r="C2414" t="s">
        <v>151</v>
      </c>
      <c r="D2414" t="s">
        <v>526</v>
      </c>
      <c r="E2414" t="s">
        <v>563</v>
      </c>
      <c r="F2414" t="s">
        <v>4245</v>
      </c>
      <c r="G2414">
        <v>0</v>
      </c>
      <c r="H2414">
        <v>0</v>
      </c>
      <c r="I2414">
        <v>0</v>
      </c>
      <c r="J2414">
        <v>0</v>
      </c>
      <c r="K2414">
        <v>0</v>
      </c>
      <c r="L2414">
        <v>0</v>
      </c>
      <c r="M2414">
        <v>48</v>
      </c>
      <c r="N2414">
        <v>0</v>
      </c>
      <c r="O2414">
        <v>0</v>
      </c>
      <c r="P2414">
        <v>0</v>
      </c>
      <c r="Q2414">
        <v>0</v>
      </c>
    </row>
    <row r="2415" spans="1:17" x14ac:dyDescent="0.25">
      <c r="A2415" t="s">
        <v>15211</v>
      </c>
      <c r="B2415" t="s">
        <v>73</v>
      </c>
      <c r="C2415" t="s">
        <v>151</v>
      </c>
      <c r="D2415" t="s">
        <v>526</v>
      </c>
      <c r="E2415" t="s">
        <v>563</v>
      </c>
      <c r="F2415" t="s">
        <v>394</v>
      </c>
      <c r="G2415">
        <v>0</v>
      </c>
      <c r="H2415">
        <v>0</v>
      </c>
      <c r="I2415">
        <v>0</v>
      </c>
      <c r="J2415">
        <v>0</v>
      </c>
      <c r="K2415">
        <v>0</v>
      </c>
      <c r="L2415">
        <v>0</v>
      </c>
      <c r="M2415">
        <v>0</v>
      </c>
      <c r="N2415">
        <v>48</v>
      </c>
      <c r="O2415">
        <v>48</v>
      </c>
      <c r="P2415">
        <v>0</v>
      </c>
      <c r="Q2415">
        <v>0</v>
      </c>
    </row>
    <row r="2416" spans="1:17" x14ac:dyDescent="0.25">
      <c r="A2416" t="s">
        <v>15212</v>
      </c>
      <c r="B2416" t="s">
        <v>73</v>
      </c>
      <c r="C2416" t="s">
        <v>151</v>
      </c>
      <c r="D2416" t="s">
        <v>526</v>
      </c>
      <c r="E2416" t="s">
        <v>563</v>
      </c>
      <c r="F2416" t="s">
        <v>395</v>
      </c>
      <c r="G2416">
        <v>0</v>
      </c>
      <c r="H2416">
        <v>0</v>
      </c>
      <c r="I2416">
        <v>0</v>
      </c>
      <c r="J2416">
        <v>0</v>
      </c>
      <c r="K2416">
        <v>0</v>
      </c>
      <c r="L2416">
        <v>0</v>
      </c>
      <c r="M2416">
        <v>0</v>
      </c>
      <c r="N2416">
        <v>46</v>
      </c>
      <c r="O2416">
        <v>46</v>
      </c>
      <c r="P2416">
        <v>0</v>
      </c>
      <c r="Q2416">
        <v>0</v>
      </c>
    </row>
    <row r="2417" spans="1:17" x14ac:dyDescent="0.25">
      <c r="A2417" t="s">
        <v>15213</v>
      </c>
      <c r="B2417" t="s">
        <v>73</v>
      </c>
      <c r="C2417" t="s">
        <v>151</v>
      </c>
      <c r="D2417" t="s">
        <v>526</v>
      </c>
      <c r="E2417" t="s">
        <v>563</v>
      </c>
      <c r="F2417" t="s">
        <v>525</v>
      </c>
      <c r="G2417">
        <v>48</v>
      </c>
      <c r="H2417">
        <v>0</v>
      </c>
      <c r="I2417">
        <v>0</v>
      </c>
      <c r="J2417">
        <v>0</v>
      </c>
      <c r="K2417">
        <v>0</v>
      </c>
      <c r="L2417">
        <v>0</v>
      </c>
      <c r="M2417">
        <v>0</v>
      </c>
      <c r="N2417">
        <v>0</v>
      </c>
      <c r="O2417">
        <v>0</v>
      </c>
      <c r="P2417">
        <v>0</v>
      </c>
      <c r="Q2417">
        <v>0</v>
      </c>
    </row>
    <row r="2418" spans="1:17" x14ac:dyDescent="0.25">
      <c r="A2418" t="s">
        <v>23197</v>
      </c>
      <c r="B2418" t="s">
        <v>73</v>
      </c>
      <c r="C2418" t="s">
        <v>151</v>
      </c>
      <c r="D2418" t="s">
        <v>526</v>
      </c>
      <c r="E2418" t="s">
        <v>21471</v>
      </c>
      <c r="F2418" t="s">
        <v>396</v>
      </c>
      <c r="G2418">
        <v>0</v>
      </c>
      <c r="H2418">
        <v>63</v>
      </c>
      <c r="I2418">
        <v>5</v>
      </c>
      <c r="J2418">
        <v>55</v>
      </c>
      <c r="K2418">
        <v>2</v>
      </c>
      <c r="L2418">
        <v>1</v>
      </c>
      <c r="M2418">
        <v>0</v>
      </c>
      <c r="N2418">
        <v>0</v>
      </c>
      <c r="O2418">
        <v>0</v>
      </c>
      <c r="P2418">
        <v>0</v>
      </c>
      <c r="Q2418">
        <v>0</v>
      </c>
    </row>
    <row r="2419" spans="1:17" x14ac:dyDescent="0.25">
      <c r="A2419" t="s">
        <v>23198</v>
      </c>
      <c r="B2419" t="s">
        <v>73</v>
      </c>
      <c r="C2419" t="s">
        <v>151</v>
      </c>
      <c r="D2419" t="s">
        <v>526</v>
      </c>
      <c r="E2419" t="s">
        <v>21471</v>
      </c>
      <c r="F2419" t="s">
        <v>4236</v>
      </c>
      <c r="G2419">
        <v>0</v>
      </c>
      <c r="H2419">
        <v>63</v>
      </c>
      <c r="I2419">
        <v>5</v>
      </c>
      <c r="J2419">
        <v>55</v>
      </c>
      <c r="K2419">
        <v>2</v>
      </c>
      <c r="L2419">
        <v>1</v>
      </c>
      <c r="M2419">
        <v>0</v>
      </c>
      <c r="N2419">
        <v>0</v>
      </c>
      <c r="O2419">
        <v>0</v>
      </c>
      <c r="P2419">
        <v>0</v>
      </c>
      <c r="Q2419">
        <v>0</v>
      </c>
    </row>
    <row r="2420" spans="1:17" x14ac:dyDescent="0.25">
      <c r="A2420" t="s">
        <v>23199</v>
      </c>
      <c r="B2420" t="s">
        <v>73</v>
      </c>
      <c r="C2420" t="s">
        <v>151</v>
      </c>
      <c r="D2420" t="s">
        <v>526</v>
      </c>
      <c r="E2420" t="s">
        <v>21471</v>
      </c>
      <c r="F2420" t="s">
        <v>4238</v>
      </c>
      <c r="G2420">
        <v>0</v>
      </c>
      <c r="H2420">
        <v>0</v>
      </c>
      <c r="I2420">
        <v>0</v>
      </c>
      <c r="J2420">
        <v>0</v>
      </c>
      <c r="K2420">
        <v>0</v>
      </c>
      <c r="L2420">
        <v>0</v>
      </c>
      <c r="M2420">
        <v>63</v>
      </c>
      <c r="N2420">
        <v>0</v>
      </c>
      <c r="O2420">
        <v>0</v>
      </c>
      <c r="P2420">
        <v>0</v>
      </c>
      <c r="Q2420">
        <v>0</v>
      </c>
    </row>
    <row r="2421" spans="1:17" x14ac:dyDescent="0.25">
      <c r="A2421" t="s">
        <v>23200</v>
      </c>
      <c r="B2421" t="s">
        <v>73</v>
      </c>
      <c r="C2421" t="s">
        <v>151</v>
      </c>
      <c r="D2421" t="s">
        <v>526</v>
      </c>
      <c r="E2421" t="s">
        <v>21471</v>
      </c>
      <c r="F2421" t="s">
        <v>397</v>
      </c>
      <c r="G2421">
        <v>0</v>
      </c>
      <c r="H2421">
        <v>63</v>
      </c>
      <c r="I2421">
        <v>5</v>
      </c>
      <c r="J2421">
        <v>55</v>
      </c>
      <c r="K2421">
        <v>2</v>
      </c>
      <c r="L2421">
        <v>1</v>
      </c>
      <c r="M2421">
        <v>0</v>
      </c>
      <c r="N2421">
        <v>0</v>
      </c>
      <c r="O2421">
        <v>0</v>
      </c>
      <c r="P2421">
        <v>0</v>
      </c>
      <c r="Q2421">
        <v>0</v>
      </c>
    </row>
    <row r="2422" spans="1:17" x14ac:dyDescent="0.25">
      <c r="A2422" t="s">
        <v>16739</v>
      </c>
      <c r="B2422" t="s">
        <v>73</v>
      </c>
      <c r="C2422" t="s">
        <v>216</v>
      </c>
      <c r="D2422" t="s">
        <v>526</v>
      </c>
      <c r="E2422" t="s">
        <v>563</v>
      </c>
      <c r="F2422" t="s">
        <v>4245</v>
      </c>
      <c r="G2422">
        <v>0</v>
      </c>
      <c r="H2422">
        <v>0</v>
      </c>
      <c r="I2422">
        <v>0</v>
      </c>
      <c r="J2422">
        <v>0</v>
      </c>
      <c r="K2422">
        <v>0</v>
      </c>
      <c r="L2422">
        <v>0</v>
      </c>
      <c r="M2422">
        <v>13</v>
      </c>
      <c r="N2422">
        <v>0</v>
      </c>
      <c r="O2422">
        <v>0</v>
      </c>
      <c r="P2422">
        <v>0</v>
      </c>
      <c r="Q2422">
        <v>0</v>
      </c>
    </row>
    <row r="2423" spans="1:17" x14ac:dyDescent="0.25">
      <c r="A2423" t="s">
        <v>16740</v>
      </c>
      <c r="B2423" t="s">
        <v>73</v>
      </c>
      <c r="C2423" t="s">
        <v>216</v>
      </c>
      <c r="D2423" t="s">
        <v>526</v>
      </c>
      <c r="E2423" t="s">
        <v>563</v>
      </c>
      <c r="F2423" t="s">
        <v>394</v>
      </c>
      <c r="G2423">
        <v>0</v>
      </c>
      <c r="H2423">
        <v>0</v>
      </c>
      <c r="I2423">
        <v>0</v>
      </c>
      <c r="J2423">
        <v>0</v>
      </c>
      <c r="K2423">
        <v>0</v>
      </c>
      <c r="L2423">
        <v>0</v>
      </c>
      <c r="M2423">
        <v>0</v>
      </c>
      <c r="N2423">
        <v>13</v>
      </c>
      <c r="O2423">
        <v>11</v>
      </c>
      <c r="P2423">
        <v>0</v>
      </c>
      <c r="Q2423">
        <v>2</v>
      </c>
    </row>
    <row r="2424" spans="1:17" x14ac:dyDescent="0.25">
      <c r="A2424" t="s">
        <v>16741</v>
      </c>
      <c r="B2424" t="s">
        <v>73</v>
      </c>
      <c r="C2424" t="s">
        <v>216</v>
      </c>
      <c r="D2424" t="s">
        <v>526</v>
      </c>
      <c r="E2424" t="s">
        <v>563</v>
      </c>
      <c r="F2424" t="s">
        <v>395</v>
      </c>
      <c r="G2424">
        <v>0</v>
      </c>
      <c r="H2424">
        <v>0</v>
      </c>
      <c r="I2424">
        <v>0</v>
      </c>
      <c r="J2424">
        <v>0</v>
      </c>
      <c r="K2424">
        <v>0</v>
      </c>
      <c r="L2424">
        <v>0</v>
      </c>
      <c r="M2424">
        <v>0</v>
      </c>
      <c r="N2424">
        <v>13</v>
      </c>
      <c r="O2424">
        <v>11</v>
      </c>
      <c r="P2424">
        <v>0</v>
      </c>
      <c r="Q2424">
        <v>2</v>
      </c>
    </row>
    <row r="2425" spans="1:17" x14ac:dyDescent="0.25">
      <c r="A2425" t="s">
        <v>16742</v>
      </c>
      <c r="B2425" t="s">
        <v>73</v>
      </c>
      <c r="C2425" t="s">
        <v>216</v>
      </c>
      <c r="D2425" t="s">
        <v>526</v>
      </c>
      <c r="E2425" t="s">
        <v>563</v>
      </c>
      <c r="F2425" t="s">
        <v>525</v>
      </c>
      <c r="G2425">
        <v>13</v>
      </c>
      <c r="H2425">
        <v>0</v>
      </c>
      <c r="I2425">
        <v>0</v>
      </c>
      <c r="J2425">
        <v>0</v>
      </c>
      <c r="K2425">
        <v>0</v>
      </c>
      <c r="L2425">
        <v>0</v>
      </c>
      <c r="M2425">
        <v>0</v>
      </c>
      <c r="N2425">
        <v>0</v>
      </c>
      <c r="O2425">
        <v>0</v>
      </c>
      <c r="P2425">
        <v>0</v>
      </c>
      <c r="Q2425">
        <v>0</v>
      </c>
    </row>
    <row r="2426" spans="1:17" x14ac:dyDescent="0.25">
      <c r="A2426" t="s">
        <v>23201</v>
      </c>
      <c r="B2426" t="s">
        <v>73</v>
      </c>
      <c r="C2426" t="s">
        <v>216</v>
      </c>
      <c r="D2426" t="s">
        <v>526</v>
      </c>
      <c r="E2426" t="s">
        <v>21471</v>
      </c>
      <c r="F2426" t="s">
        <v>396</v>
      </c>
      <c r="G2426">
        <v>0</v>
      </c>
      <c r="H2426">
        <v>34</v>
      </c>
      <c r="I2426">
        <v>4</v>
      </c>
      <c r="J2426">
        <v>26</v>
      </c>
      <c r="K2426">
        <v>4</v>
      </c>
      <c r="L2426">
        <v>0</v>
      </c>
      <c r="M2426">
        <v>0</v>
      </c>
      <c r="N2426">
        <v>0</v>
      </c>
      <c r="O2426">
        <v>0</v>
      </c>
      <c r="P2426">
        <v>0</v>
      </c>
      <c r="Q2426">
        <v>0</v>
      </c>
    </row>
    <row r="2427" spans="1:17" x14ac:dyDescent="0.25">
      <c r="A2427" t="s">
        <v>23202</v>
      </c>
      <c r="B2427" t="s">
        <v>73</v>
      </c>
      <c r="C2427" t="s">
        <v>216</v>
      </c>
      <c r="D2427" t="s">
        <v>526</v>
      </c>
      <c r="E2427" t="s">
        <v>21471</v>
      </c>
      <c r="F2427" t="s">
        <v>4236</v>
      </c>
      <c r="G2427">
        <v>0</v>
      </c>
      <c r="H2427">
        <v>34</v>
      </c>
      <c r="I2427">
        <v>4</v>
      </c>
      <c r="J2427">
        <v>26</v>
      </c>
      <c r="K2427">
        <v>4</v>
      </c>
      <c r="L2427">
        <v>0</v>
      </c>
      <c r="M2427">
        <v>0</v>
      </c>
      <c r="N2427">
        <v>0</v>
      </c>
      <c r="O2427">
        <v>0</v>
      </c>
      <c r="P2427">
        <v>0</v>
      </c>
      <c r="Q2427">
        <v>0</v>
      </c>
    </row>
    <row r="2428" spans="1:17" x14ac:dyDescent="0.25">
      <c r="A2428" t="s">
        <v>23203</v>
      </c>
      <c r="B2428" t="s">
        <v>73</v>
      </c>
      <c r="C2428" t="s">
        <v>216</v>
      </c>
      <c r="D2428" t="s">
        <v>526</v>
      </c>
      <c r="E2428" t="s">
        <v>21471</v>
      </c>
      <c r="F2428" t="s">
        <v>4238</v>
      </c>
      <c r="G2428">
        <v>0</v>
      </c>
      <c r="H2428">
        <v>0</v>
      </c>
      <c r="I2428">
        <v>0</v>
      </c>
      <c r="J2428">
        <v>0</v>
      </c>
      <c r="K2428">
        <v>0</v>
      </c>
      <c r="L2428">
        <v>0</v>
      </c>
      <c r="M2428">
        <v>34</v>
      </c>
      <c r="N2428">
        <v>0</v>
      </c>
      <c r="O2428">
        <v>0</v>
      </c>
      <c r="P2428">
        <v>0</v>
      </c>
      <c r="Q2428">
        <v>0</v>
      </c>
    </row>
    <row r="2429" spans="1:17" x14ac:dyDescent="0.25">
      <c r="A2429" t="s">
        <v>23204</v>
      </c>
      <c r="B2429" t="s">
        <v>73</v>
      </c>
      <c r="C2429" t="s">
        <v>216</v>
      </c>
      <c r="D2429" t="s">
        <v>526</v>
      </c>
      <c r="E2429" t="s">
        <v>21471</v>
      </c>
      <c r="F2429" t="s">
        <v>397</v>
      </c>
      <c r="G2429">
        <v>0</v>
      </c>
      <c r="H2429">
        <v>34</v>
      </c>
      <c r="I2429">
        <v>4</v>
      </c>
      <c r="J2429">
        <v>26</v>
      </c>
      <c r="K2429">
        <v>4</v>
      </c>
      <c r="L2429">
        <v>0</v>
      </c>
      <c r="M2429">
        <v>0</v>
      </c>
      <c r="N2429">
        <v>0</v>
      </c>
      <c r="O2429">
        <v>0</v>
      </c>
      <c r="P2429">
        <v>0</v>
      </c>
      <c r="Q2429">
        <v>0</v>
      </c>
    </row>
    <row r="2430" spans="1:17" x14ac:dyDescent="0.25">
      <c r="A2430" t="s">
        <v>23205</v>
      </c>
      <c r="B2430" t="s">
        <v>73</v>
      </c>
      <c r="C2430" t="s">
        <v>216</v>
      </c>
      <c r="D2430" t="s">
        <v>526</v>
      </c>
      <c r="E2430" t="s">
        <v>21471</v>
      </c>
      <c r="F2430" t="s">
        <v>398</v>
      </c>
      <c r="G2430">
        <v>0</v>
      </c>
      <c r="H2430">
        <v>34</v>
      </c>
      <c r="I2430">
        <v>4</v>
      </c>
      <c r="J2430">
        <v>26</v>
      </c>
      <c r="K2430">
        <v>4</v>
      </c>
      <c r="L2430">
        <v>0</v>
      </c>
      <c r="M2430">
        <v>0</v>
      </c>
      <c r="N2430">
        <v>0</v>
      </c>
      <c r="O2430">
        <v>0</v>
      </c>
      <c r="P2430">
        <v>0</v>
      </c>
      <c r="Q2430">
        <v>0</v>
      </c>
    </row>
    <row r="2431" spans="1:17" x14ac:dyDescent="0.25">
      <c r="A2431" t="s">
        <v>23206</v>
      </c>
      <c r="B2431" t="s">
        <v>73</v>
      </c>
      <c r="C2431" t="s">
        <v>216</v>
      </c>
      <c r="D2431" t="s">
        <v>526</v>
      </c>
      <c r="E2431" t="s">
        <v>21471</v>
      </c>
      <c r="F2431" t="s">
        <v>4242</v>
      </c>
      <c r="G2431">
        <v>0</v>
      </c>
      <c r="H2431">
        <v>0</v>
      </c>
      <c r="I2431">
        <v>0</v>
      </c>
      <c r="J2431">
        <v>0</v>
      </c>
      <c r="K2431">
        <v>0</v>
      </c>
      <c r="L2431">
        <v>0</v>
      </c>
      <c r="M2431">
        <v>34</v>
      </c>
      <c r="N2431">
        <v>0</v>
      </c>
      <c r="O2431">
        <v>0</v>
      </c>
      <c r="P2431">
        <v>0</v>
      </c>
      <c r="Q2431">
        <v>0</v>
      </c>
    </row>
    <row r="2432" spans="1:17" x14ac:dyDescent="0.25">
      <c r="A2432" t="s">
        <v>23207</v>
      </c>
      <c r="B2432" t="s">
        <v>73</v>
      </c>
      <c r="C2432" t="s">
        <v>216</v>
      </c>
      <c r="D2432" t="s">
        <v>526</v>
      </c>
      <c r="E2432" t="s">
        <v>21471</v>
      </c>
      <c r="F2432" t="s">
        <v>399</v>
      </c>
      <c r="G2432">
        <v>0</v>
      </c>
      <c r="H2432">
        <v>34</v>
      </c>
      <c r="I2432">
        <v>4</v>
      </c>
      <c r="J2432">
        <v>26</v>
      </c>
      <c r="K2432">
        <v>4</v>
      </c>
      <c r="L2432">
        <v>0</v>
      </c>
      <c r="M2432">
        <v>0</v>
      </c>
      <c r="N2432">
        <v>0</v>
      </c>
      <c r="O2432">
        <v>0</v>
      </c>
      <c r="P2432">
        <v>0</v>
      </c>
      <c r="Q2432">
        <v>0</v>
      </c>
    </row>
    <row r="2433" spans="1:17" x14ac:dyDescent="0.25">
      <c r="A2433" t="s">
        <v>23208</v>
      </c>
      <c r="B2433" t="s">
        <v>73</v>
      </c>
      <c r="C2433" t="s">
        <v>216</v>
      </c>
      <c r="D2433" t="s">
        <v>526</v>
      </c>
      <c r="E2433" t="s">
        <v>21471</v>
      </c>
      <c r="F2433" t="s">
        <v>4245</v>
      </c>
      <c r="G2433">
        <v>0</v>
      </c>
      <c r="H2433">
        <v>0</v>
      </c>
      <c r="I2433">
        <v>0</v>
      </c>
      <c r="J2433">
        <v>0</v>
      </c>
      <c r="K2433">
        <v>0</v>
      </c>
      <c r="L2433">
        <v>0</v>
      </c>
      <c r="M2433">
        <v>34</v>
      </c>
      <c r="N2433">
        <v>0</v>
      </c>
      <c r="O2433">
        <v>0</v>
      </c>
      <c r="P2433">
        <v>0</v>
      </c>
      <c r="Q2433">
        <v>0</v>
      </c>
    </row>
    <row r="2434" spans="1:17" x14ac:dyDescent="0.25">
      <c r="A2434" t="s">
        <v>23209</v>
      </c>
      <c r="B2434" t="s">
        <v>73</v>
      </c>
      <c r="C2434" t="s">
        <v>216</v>
      </c>
      <c r="D2434" t="s">
        <v>526</v>
      </c>
      <c r="E2434" t="s">
        <v>21471</v>
      </c>
      <c r="F2434" t="s">
        <v>394</v>
      </c>
      <c r="G2434">
        <v>0</v>
      </c>
      <c r="H2434">
        <v>0</v>
      </c>
      <c r="I2434">
        <v>0</v>
      </c>
      <c r="J2434">
        <v>0</v>
      </c>
      <c r="K2434">
        <v>0</v>
      </c>
      <c r="L2434">
        <v>0</v>
      </c>
      <c r="M2434">
        <v>0</v>
      </c>
      <c r="N2434">
        <v>33</v>
      </c>
      <c r="O2434">
        <v>33</v>
      </c>
      <c r="P2434">
        <v>0</v>
      </c>
      <c r="Q2434">
        <v>0</v>
      </c>
    </row>
    <row r="2435" spans="1:17" x14ac:dyDescent="0.25">
      <c r="A2435" t="s">
        <v>23210</v>
      </c>
      <c r="B2435" t="s">
        <v>73</v>
      </c>
      <c r="C2435" t="s">
        <v>216</v>
      </c>
      <c r="D2435" t="s">
        <v>526</v>
      </c>
      <c r="E2435" t="s">
        <v>21471</v>
      </c>
      <c r="F2435" t="s">
        <v>395</v>
      </c>
      <c r="G2435">
        <v>0</v>
      </c>
      <c r="H2435">
        <v>0</v>
      </c>
      <c r="I2435">
        <v>0</v>
      </c>
      <c r="J2435">
        <v>0</v>
      </c>
      <c r="K2435">
        <v>0</v>
      </c>
      <c r="L2435">
        <v>0</v>
      </c>
      <c r="M2435">
        <v>0</v>
      </c>
      <c r="N2435">
        <v>31</v>
      </c>
      <c r="O2435">
        <v>31</v>
      </c>
      <c r="P2435">
        <v>0</v>
      </c>
      <c r="Q2435">
        <v>0</v>
      </c>
    </row>
    <row r="2436" spans="1:17" x14ac:dyDescent="0.25">
      <c r="A2436" t="s">
        <v>23211</v>
      </c>
      <c r="B2436" t="s">
        <v>73</v>
      </c>
      <c r="C2436" t="s">
        <v>216</v>
      </c>
      <c r="D2436" t="s">
        <v>526</v>
      </c>
      <c r="E2436" t="s">
        <v>21471</v>
      </c>
      <c r="F2436" t="s">
        <v>525</v>
      </c>
      <c r="G2436">
        <v>34</v>
      </c>
      <c r="H2436">
        <v>0</v>
      </c>
      <c r="I2436">
        <v>0</v>
      </c>
      <c r="J2436">
        <v>0</v>
      </c>
      <c r="K2436">
        <v>0</v>
      </c>
      <c r="L2436">
        <v>0</v>
      </c>
      <c r="M2436">
        <v>0</v>
      </c>
      <c r="N2436">
        <v>0</v>
      </c>
      <c r="O2436">
        <v>0</v>
      </c>
      <c r="P2436">
        <v>0</v>
      </c>
      <c r="Q2436">
        <v>0</v>
      </c>
    </row>
    <row r="2437" spans="1:17" x14ac:dyDescent="0.25">
      <c r="A2437" t="s">
        <v>23212</v>
      </c>
      <c r="B2437" t="s">
        <v>73</v>
      </c>
      <c r="C2437" t="s">
        <v>216</v>
      </c>
      <c r="D2437" t="s">
        <v>12971</v>
      </c>
      <c r="E2437" t="s">
        <v>21471</v>
      </c>
      <c r="F2437" t="s">
        <v>525</v>
      </c>
      <c r="G2437">
        <v>1</v>
      </c>
      <c r="H2437">
        <v>0</v>
      </c>
      <c r="I2437">
        <v>0</v>
      </c>
      <c r="J2437">
        <v>0</v>
      </c>
      <c r="K2437">
        <v>0</v>
      </c>
      <c r="L2437">
        <v>0</v>
      </c>
      <c r="M2437">
        <v>0</v>
      </c>
      <c r="N2437">
        <v>0</v>
      </c>
      <c r="O2437">
        <v>0</v>
      </c>
      <c r="P2437">
        <v>0</v>
      </c>
      <c r="Q2437">
        <v>0</v>
      </c>
    </row>
    <row r="2438" spans="1:17" x14ac:dyDescent="0.25">
      <c r="A2438" t="s">
        <v>23213</v>
      </c>
      <c r="B2438" t="s">
        <v>73</v>
      </c>
      <c r="C2438" t="s">
        <v>217</v>
      </c>
      <c r="D2438" t="s">
        <v>529</v>
      </c>
      <c r="E2438" t="s">
        <v>21471</v>
      </c>
      <c r="F2438" t="s">
        <v>525</v>
      </c>
      <c r="G2438">
        <v>1</v>
      </c>
      <c r="H2438">
        <v>0</v>
      </c>
      <c r="I2438">
        <v>0</v>
      </c>
      <c r="J2438">
        <v>0</v>
      </c>
      <c r="K2438">
        <v>0</v>
      </c>
      <c r="L2438">
        <v>0</v>
      </c>
      <c r="M2438">
        <v>0</v>
      </c>
      <c r="N2438">
        <v>0</v>
      </c>
      <c r="O2438">
        <v>0</v>
      </c>
      <c r="P2438">
        <v>0</v>
      </c>
      <c r="Q2438">
        <v>0</v>
      </c>
    </row>
    <row r="2439" spans="1:17" x14ac:dyDescent="0.25">
      <c r="A2439" t="s">
        <v>17022</v>
      </c>
      <c r="B2439" t="s">
        <v>73</v>
      </c>
      <c r="C2439" t="s">
        <v>217</v>
      </c>
      <c r="D2439" t="s">
        <v>526</v>
      </c>
      <c r="E2439" t="s">
        <v>563</v>
      </c>
      <c r="F2439" t="s">
        <v>396</v>
      </c>
      <c r="G2439">
        <v>0</v>
      </c>
      <c r="H2439">
        <v>15</v>
      </c>
      <c r="I2439">
        <v>2</v>
      </c>
      <c r="J2439">
        <v>11</v>
      </c>
      <c r="K2439">
        <v>1</v>
      </c>
      <c r="L2439">
        <v>1</v>
      </c>
      <c r="M2439">
        <v>0</v>
      </c>
      <c r="N2439">
        <v>0</v>
      </c>
      <c r="O2439">
        <v>0</v>
      </c>
      <c r="P2439">
        <v>0</v>
      </c>
      <c r="Q2439">
        <v>0</v>
      </c>
    </row>
    <row r="2440" spans="1:17" x14ac:dyDescent="0.25">
      <c r="A2440" t="s">
        <v>17023</v>
      </c>
      <c r="B2440" t="s">
        <v>73</v>
      </c>
      <c r="C2440" t="s">
        <v>217</v>
      </c>
      <c r="D2440" t="s">
        <v>526</v>
      </c>
      <c r="E2440" t="s">
        <v>563</v>
      </c>
      <c r="F2440" t="s">
        <v>4236</v>
      </c>
      <c r="G2440">
        <v>0</v>
      </c>
      <c r="H2440">
        <v>15</v>
      </c>
      <c r="I2440">
        <v>2</v>
      </c>
      <c r="J2440">
        <v>11</v>
      </c>
      <c r="K2440">
        <v>1</v>
      </c>
      <c r="L2440">
        <v>1</v>
      </c>
      <c r="M2440">
        <v>0</v>
      </c>
      <c r="N2440">
        <v>0</v>
      </c>
      <c r="O2440">
        <v>0</v>
      </c>
      <c r="P2440">
        <v>0</v>
      </c>
      <c r="Q2440">
        <v>0</v>
      </c>
    </row>
    <row r="2441" spans="1:17" x14ac:dyDescent="0.25">
      <c r="A2441" t="s">
        <v>17024</v>
      </c>
      <c r="B2441" t="s">
        <v>73</v>
      </c>
      <c r="C2441" t="s">
        <v>217</v>
      </c>
      <c r="D2441" t="s">
        <v>526</v>
      </c>
      <c r="E2441" t="s">
        <v>563</v>
      </c>
      <c r="F2441" t="s">
        <v>4238</v>
      </c>
      <c r="G2441">
        <v>0</v>
      </c>
      <c r="H2441">
        <v>0</v>
      </c>
      <c r="I2441">
        <v>0</v>
      </c>
      <c r="J2441">
        <v>0</v>
      </c>
      <c r="K2441">
        <v>0</v>
      </c>
      <c r="L2441">
        <v>0</v>
      </c>
      <c r="M2441">
        <v>15</v>
      </c>
      <c r="N2441">
        <v>0</v>
      </c>
      <c r="O2441">
        <v>0</v>
      </c>
      <c r="P2441">
        <v>0</v>
      </c>
      <c r="Q2441">
        <v>0</v>
      </c>
    </row>
    <row r="2442" spans="1:17" x14ac:dyDescent="0.25">
      <c r="A2442" t="s">
        <v>16377</v>
      </c>
      <c r="B2442" t="s">
        <v>74</v>
      </c>
      <c r="C2442" t="s">
        <v>104</v>
      </c>
      <c r="D2442" t="s">
        <v>526</v>
      </c>
      <c r="E2442" t="s">
        <v>563</v>
      </c>
      <c r="F2442" t="s">
        <v>4238</v>
      </c>
      <c r="G2442">
        <v>0</v>
      </c>
      <c r="H2442">
        <v>0</v>
      </c>
      <c r="I2442">
        <v>0</v>
      </c>
      <c r="J2442">
        <v>0</v>
      </c>
      <c r="K2442">
        <v>0</v>
      </c>
      <c r="L2442">
        <v>0</v>
      </c>
      <c r="M2442">
        <v>5</v>
      </c>
      <c r="N2442">
        <v>0</v>
      </c>
      <c r="O2442">
        <v>0</v>
      </c>
      <c r="P2442">
        <v>0</v>
      </c>
      <c r="Q2442">
        <v>0</v>
      </c>
    </row>
    <row r="2443" spans="1:17" x14ac:dyDescent="0.25">
      <c r="A2443" t="s">
        <v>16378</v>
      </c>
      <c r="B2443" t="s">
        <v>74</v>
      </c>
      <c r="C2443" t="s">
        <v>104</v>
      </c>
      <c r="D2443" t="s">
        <v>526</v>
      </c>
      <c r="E2443" t="s">
        <v>563</v>
      </c>
      <c r="F2443" t="s">
        <v>397</v>
      </c>
      <c r="G2443">
        <v>0</v>
      </c>
      <c r="H2443">
        <v>5</v>
      </c>
      <c r="I2443">
        <v>2</v>
      </c>
      <c r="J2443">
        <v>3</v>
      </c>
      <c r="K2443">
        <v>0</v>
      </c>
      <c r="L2443">
        <v>0</v>
      </c>
      <c r="M2443">
        <v>0</v>
      </c>
      <c r="N2443">
        <v>0</v>
      </c>
      <c r="O2443">
        <v>0</v>
      </c>
      <c r="P2443">
        <v>0</v>
      </c>
      <c r="Q2443">
        <v>0</v>
      </c>
    </row>
    <row r="2444" spans="1:17" x14ac:dyDescent="0.25">
      <c r="A2444" t="s">
        <v>16379</v>
      </c>
      <c r="B2444" t="s">
        <v>74</v>
      </c>
      <c r="C2444" t="s">
        <v>104</v>
      </c>
      <c r="D2444" t="s">
        <v>526</v>
      </c>
      <c r="E2444" t="s">
        <v>563</v>
      </c>
      <c r="F2444" t="s">
        <v>398</v>
      </c>
      <c r="G2444">
        <v>0</v>
      </c>
      <c r="H2444">
        <v>5</v>
      </c>
      <c r="I2444">
        <v>2</v>
      </c>
      <c r="J2444">
        <v>3</v>
      </c>
      <c r="K2444">
        <v>0</v>
      </c>
      <c r="L2444">
        <v>0</v>
      </c>
      <c r="M2444">
        <v>0</v>
      </c>
      <c r="N2444">
        <v>0</v>
      </c>
      <c r="O2444">
        <v>0</v>
      </c>
      <c r="P2444">
        <v>0</v>
      </c>
      <c r="Q2444">
        <v>0</v>
      </c>
    </row>
    <row r="2445" spans="1:17" x14ac:dyDescent="0.25">
      <c r="A2445" t="s">
        <v>16380</v>
      </c>
      <c r="B2445" t="s">
        <v>74</v>
      </c>
      <c r="C2445" t="s">
        <v>104</v>
      </c>
      <c r="D2445" t="s">
        <v>526</v>
      </c>
      <c r="E2445" t="s">
        <v>563</v>
      </c>
      <c r="F2445" t="s">
        <v>4242</v>
      </c>
      <c r="G2445">
        <v>0</v>
      </c>
      <c r="H2445">
        <v>0</v>
      </c>
      <c r="I2445">
        <v>0</v>
      </c>
      <c r="J2445">
        <v>0</v>
      </c>
      <c r="K2445">
        <v>0</v>
      </c>
      <c r="L2445">
        <v>0</v>
      </c>
      <c r="M2445">
        <v>5</v>
      </c>
      <c r="N2445">
        <v>0</v>
      </c>
      <c r="O2445">
        <v>0</v>
      </c>
      <c r="P2445">
        <v>0</v>
      </c>
      <c r="Q2445">
        <v>0</v>
      </c>
    </row>
    <row r="2446" spans="1:17" x14ac:dyDescent="0.25">
      <c r="A2446" t="s">
        <v>16381</v>
      </c>
      <c r="B2446" t="s">
        <v>74</v>
      </c>
      <c r="C2446" t="s">
        <v>104</v>
      </c>
      <c r="D2446" t="s">
        <v>526</v>
      </c>
      <c r="E2446" t="s">
        <v>563</v>
      </c>
      <c r="F2446" t="s">
        <v>399</v>
      </c>
      <c r="G2446">
        <v>0</v>
      </c>
      <c r="H2446">
        <v>5</v>
      </c>
      <c r="I2446">
        <v>2</v>
      </c>
      <c r="J2446">
        <v>3</v>
      </c>
      <c r="K2446">
        <v>0</v>
      </c>
      <c r="L2446">
        <v>0</v>
      </c>
      <c r="M2446">
        <v>0</v>
      </c>
      <c r="N2446">
        <v>0</v>
      </c>
      <c r="O2446">
        <v>0</v>
      </c>
      <c r="P2446">
        <v>0</v>
      </c>
      <c r="Q2446">
        <v>0</v>
      </c>
    </row>
    <row r="2447" spans="1:17" x14ac:dyDescent="0.25">
      <c r="A2447" t="s">
        <v>16382</v>
      </c>
      <c r="B2447" t="s">
        <v>74</v>
      </c>
      <c r="C2447" t="s">
        <v>104</v>
      </c>
      <c r="D2447" t="s">
        <v>526</v>
      </c>
      <c r="E2447" t="s">
        <v>563</v>
      </c>
      <c r="F2447" t="s">
        <v>4245</v>
      </c>
      <c r="G2447">
        <v>0</v>
      </c>
      <c r="H2447">
        <v>0</v>
      </c>
      <c r="I2447">
        <v>0</v>
      </c>
      <c r="J2447">
        <v>0</v>
      </c>
      <c r="K2447">
        <v>0</v>
      </c>
      <c r="L2447">
        <v>0</v>
      </c>
      <c r="M2447">
        <v>5</v>
      </c>
      <c r="N2447">
        <v>0</v>
      </c>
      <c r="O2447">
        <v>0</v>
      </c>
      <c r="P2447">
        <v>0</v>
      </c>
      <c r="Q2447">
        <v>0</v>
      </c>
    </row>
    <row r="2448" spans="1:17" x14ac:dyDescent="0.25">
      <c r="A2448" t="s">
        <v>16383</v>
      </c>
      <c r="B2448" t="s">
        <v>74</v>
      </c>
      <c r="C2448" t="s">
        <v>104</v>
      </c>
      <c r="D2448" t="s">
        <v>526</v>
      </c>
      <c r="E2448" t="s">
        <v>563</v>
      </c>
      <c r="F2448" t="s">
        <v>394</v>
      </c>
      <c r="G2448">
        <v>0</v>
      </c>
      <c r="H2448">
        <v>0</v>
      </c>
      <c r="I2448">
        <v>0</v>
      </c>
      <c r="J2448">
        <v>0</v>
      </c>
      <c r="K2448">
        <v>0</v>
      </c>
      <c r="L2448">
        <v>0</v>
      </c>
      <c r="M2448">
        <v>0</v>
      </c>
      <c r="N2448">
        <v>5</v>
      </c>
      <c r="O2448">
        <v>5</v>
      </c>
      <c r="P2448">
        <v>0</v>
      </c>
      <c r="Q2448">
        <v>0</v>
      </c>
    </row>
    <row r="2449" spans="1:17" x14ac:dyDescent="0.25">
      <c r="A2449" t="s">
        <v>17432</v>
      </c>
      <c r="B2449" t="s">
        <v>74</v>
      </c>
      <c r="C2449" t="s">
        <v>168</v>
      </c>
      <c r="D2449" t="s">
        <v>526</v>
      </c>
      <c r="E2449" t="s">
        <v>563</v>
      </c>
      <c r="F2449" t="s">
        <v>4236</v>
      </c>
      <c r="G2449">
        <v>0</v>
      </c>
      <c r="H2449">
        <v>8</v>
      </c>
      <c r="I2449">
        <v>0</v>
      </c>
      <c r="J2449">
        <v>8</v>
      </c>
      <c r="K2449">
        <v>0</v>
      </c>
      <c r="L2449">
        <v>0</v>
      </c>
      <c r="M2449">
        <v>0</v>
      </c>
      <c r="N2449">
        <v>0</v>
      </c>
      <c r="O2449">
        <v>0</v>
      </c>
      <c r="P2449">
        <v>0</v>
      </c>
      <c r="Q2449">
        <v>0</v>
      </c>
    </row>
    <row r="2450" spans="1:17" x14ac:dyDescent="0.25">
      <c r="A2450" t="s">
        <v>17433</v>
      </c>
      <c r="B2450" t="s">
        <v>74</v>
      </c>
      <c r="C2450" t="s">
        <v>168</v>
      </c>
      <c r="D2450" t="s">
        <v>526</v>
      </c>
      <c r="E2450" t="s">
        <v>563</v>
      </c>
      <c r="F2450" t="s">
        <v>4238</v>
      </c>
      <c r="G2450">
        <v>0</v>
      </c>
      <c r="H2450">
        <v>0</v>
      </c>
      <c r="I2450">
        <v>0</v>
      </c>
      <c r="J2450">
        <v>0</v>
      </c>
      <c r="K2450">
        <v>0</v>
      </c>
      <c r="L2450">
        <v>0</v>
      </c>
      <c r="M2450">
        <v>8</v>
      </c>
      <c r="N2450">
        <v>0</v>
      </c>
      <c r="O2450">
        <v>0</v>
      </c>
      <c r="P2450">
        <v>0</v>
      </c>
      <c r="Q2450">
        <v>0</v>
      </c>
    </row>
    <row r="2451" spans="1:17" x14ac:dyDescent="0.25">
      <c r="A2451" t="s">
        <v>17434</v>
      </c>
      <c r="B2451" t="s">
        <v>74</v>
      </c>
      <c r="C2451" t="s">
        <v>168</v>
      </c>
      <c r="D2451" t="s">
        <v>526</v>
      </c>
      <c r="E2451" t="s">
        <v>563</v>
      </c>
      <c r="F2451" t="s">
        <v>397</v>
      </c>
      <c r="G2451">
        <v>0</v>
      </c>
      <c r="H2451">
        <v>8</v>
      </c>
      <c r="I2451">
        <v>0</v>
      </c>
      <c r="J2451">
        <v>8</v>
      </c>
      <c r="K2451">
        <v>0</v>
      </c>
      <c r="L2451">
        <v>0</v>
      </c>
      <c r="M2451">
        <v>0</v>
      </c>
      <c r="N2451">
        <v>0</v>
      </c>
      <c r="O2451">
        <v>0</v>
      </c>
      <c r="P2451">
        <v>0</v>
      </c>
      <c r="Q2451">
        <v>0</v>
      </c>
    </row>
    <row r="2452" spans="1:17" x14ac:dyDescent="0.25">
      <c r="A2452" t="s">
        <v>17435</v>
      </c>
      <c r="B2452" t="s">
        <v>74</v>
      </c>
      <c r="C2452" t="s">
        <v>168</v>
      </c>
      <c r="D2452" t="s">
        <v>526</v>
      </c>
      <c r="E2452" t="s">
        <v>563</v>
      </c>
      <c r="F2452" t="s">
        <v>398</v>
      </c>
      <c r="G2452">
        <v>0</v>
      </c>
      <c r="H2452">
        <v>8</v>
      </c>
      <c r="I2452">
        <v>0</v>
      </c>
      <c r="J2452">
        <v>8</v>
      </c>
      <c r="K2452">
        <v>0</v>
      </c>
      <c r="L2452">
        <v>0</v>
      </c>
      <c r="M2452">
        <v>0</v>
      </c>
      <c r="N2452">
        <v>0</v>
      </c>
      <c r="O2452">
        <v>0</v>
      </c>
      <c r="P2452">
        <v>0</v>
      </c>
      <c r="Q2452">
        <v>0</v>
      </c>
    </row>
    <row r="2453" spans="1:17" x14ac:dyDescent="0.25">
      <c r="A2453" t="s">
        <v>17436</v>
      </c>
      <c r="B2453" t="s">
        <v>74</v>
      </c>
      <c r="C2453" t="s">
        <v>168</v>
      </c>
      <c r="D2453" t="s">
        <v>526</v>
      </c>
      <c r="E2453" t="s">
        <v>563</v>
      </c>
      <c r="F2453" t="s">
        <v>4242</v>
      </c>
      <c r="G2453">
        <v>0</v>
      </c>
      <c r="H2453">
        <v>0</v>
      </c>
      <c r="I2453">
        <v>0</v>
      </c>
      <c r="J2453">
        <v>0</v>
      </c>
      <c r="K2453">
        <v>0</v>
      </c>
      <c r="L2453">
        <v>0</v>
      </c>
      <c r="M2453">
        <v>8</v>
      </c>
      <c r="N2453">
        <v>0</v>
      </c>
      <c r="O2453">
        <v>0</v>
      </c>
      <c r="P2453">
        <v>0</v>
      </c>
      <c r="Q2453">
        <v>0</v>
      </c>
    </row>
    <row r="2454" spans="1:17" x14ac:dyDescent="0.25">
      <c r="A2454" t="s">
        <v>17437</v>
      </c>
      <c r="B2454" t="s">
        <v>74</v>
      </c>
      <c r="C2454" t="s">
        <v>168</v>
      </c>
      <c r="D2454" t="s">
        <v>526</v>
      </c>
      <c r="E2454" t="s">
        <v>563</v>
      </c>
      <c r="F2454" t="s">
        <v>399</v>
      </c>
      <c r="G2454">
        <v>0</v>
      </c>
      <c r="H2454">
        <v>8</v>
      </c>
      <c r="I2454">
        <v>0</v>
      </c>
      <c r="J2454">
        <v>8</v>
      </c>
      <c r="K2454">
        <v>0</v>
      </c>
      <c r="L2454">
        <v>0</v>
      </c>
      <c r="M2454">
        <v>0</v>
      </c>
      <c r="N2454">
        <v>0</v>
      </c>
      <c r="O2454">
        <v>0</v>
      </c>
      <c r="P2454">
        <v>0</v>
      </c>
      <c r="Q2454">
        <v>0</v>
      </c>
    </row>
    <row r="2455" spans="1:17" x14ac:dyDescent="0.25">
      <c r="A2455" t="s">
        <v>17438</v>
      </c>
      <c r="B2455" t="s">
        <v>74</v>
      </c>
      <c r="C2455" t="s">
        <v>168</v>
      </c>
      <c r="D2455" t="s">
        <v>526</v>
      </c>
      <c r="E2455" t="s">
        <v>563</v>
      </c>
      <c r="F2455" t="s">
        <v>4245</v>
      </c>
      <c r="G2455">
        <v>0</v>
      </c>
      <c r="H2455">
        <v>0</v>
      </c>
      <c r="I2455">
        <v>0</v>
      </c>
      <c r="J2455">
        <v>0</v>
      </c>
      <c r="K2455">
        <v>0</v>
      </c>
      <c r="L2455">
        <v>0</v>
      </c>
      <c r="M2455">
        <v>8</v>
      </c>
      <c r="N2455">
        <v>0</v>
      </c>
      <c r="O2455">
        <v>0</v>
      </c>
      <c r="P2455">
        <v>0</v>
      </c>
      <c r="Q2455">
        <v>0</v>
      </c>
    </row>
    <row r="2456" spans="1:17" x14ac:dyDescent="0.25">
      <c r="A2456" t="s">
        <v>17439</v>
      </c>
      <c r="B2456" t="s">
        <v>74</v>
      </c>
      <c r="C2456" t="s">
        <v>168</v>
      </c>
      <c r="D2456" t="s">
        <v>526</v>
      </c>
      <c r="E2456" t="s">
        <v>563</v>
      </c>
      <c r="F2456" t="s">
        <v>394</v>
      </c>
      <c r="G2456">
        <v>0</v>
      </c>
      <c r="H2456">
        <v>0</v>
      </c>
      <c r="I2456">
        <v>0</v>
      </c>
      <c r="J2456">
        <v>0</v>
      </c>
      <c r="K2456">
        <v>0</v>
      </c>
      <c r="L2456">
        <v>0</v>
      </c>
      <c r="M2456">
        <v>0</v>
      </c>
      <c r="N2456">
        <v>6</v>
      </c>
      <c r="O2456">
        <v>6</v>
      </c>
      <c r="P2456">
        <v>0</v>
      </c>
      <c r="Q2456">
        <v>0</v>
      </c>
    </row>
    <row r="2457" spans="1:17" x14ac:dyDescent="0.25">
      <c r="A2457" t="s">
        <v>17440</v>
      </c>
      <c r="B2457" t="s">
        <v>74</v>
      </c>
      <c r="C2457" t="s">
        <v>168</v>
      </c>
      <c r="D2457" t="s">
        <v>526</v>
      </c>
      <c r="E2457" t="s">
        <v>563</v>
      </c>
      <c r="F2457" t="s">
        <v>395</v>
      </c>
      <c r="G2457">
        <v>0</v>
      </c>
      <c r="H2457">
        <v>0</v>
      </c>
      <c r="I2457">
        <v>0</v>
      </c>
      <c r="J2457">
        <v>0</v>
      </c>
      <c r="K2457">
        <v>0</v>
      </c>
      <c r="L2457">
        <v>0</v>
      </c>
      <c r="M2457">
        <v>0</v>
      </c>
      <c r="N2457">
        <v>4</v>
      </c>
      <c r="O2457">
        <v>4</v>
      </c>
      <c r="P2457">
        <v>0</v>
      </c>
      <c r="Q2457">
        <v>0</v>
      </c>
    </row>
    <row r="2458" spans="1:17" x14ac:dyDescent="0.25">
      <c r="A2458" t="s">
        <v>17441</v>
      </c>
      <c r="B2458" t="s">
        <v>74</v>
      </c>
      <c r="C2458" t="s">
        <v>168</v>
      </c>
      <c r="D2458" t="s">
        <v>526</v>
      </c>
      <c r="E2458" t="s">
        <v>563</v>
      </c>
      <c r="F2458" t="s">
        <v>525</v>
      </c>
      <c r="G2458">
        <v>8</v>
      </c>
      <c r="H2458">
        <v>0</v>
      </c>
      <c r="I2458">
        <v>0</v>
      </c>
      <c r="J2458">
        <v>0</v>
      </c>
      <c r="K2458">
        <v>0</v>
      </c>
      <c r="L2458">
        <v>0</v>
      </c>
      <c r="M2458">
        <v>0</v>
      </c>
      <c r="N2458">
        <v>0</v>
      </c>
      <c r="O2458">
        <v>0</v>
      </c>
      <c r="P2458">
        <v>0</v>
      </c>
      <c r="Q2458">
        <v>0</v>
      </c>
    </row>
    <row r="2459" spans="1:17" x14ac:dyDescent="0.25">
      <c r="A2459" t="s">
        <v>22991</v>
      </c>
      <c r="B2459" t="s">
        <v>74</v>
      </c>
      <c r="C2459" t="s">
        <v>168</v>
      </c>
      <c r="D2459" t="s">
        <v>526</v>
      </c>
      <c r="E2459" t="s">
        <v>21471</v>
      </c>
      <c r="F2459" t="s">
        <v>396</v>
      </c>
      <c r="G2459">
        <v>0</v>
      </c>
      <c r="H2459">
        <v>20</v>
      </c>
      <c r="I2459">
        <v>5</v>
      </c>
      <c r="J2459">
        <v>14</v>
      </c>
      <c r="K2459">
        <v>0</v>
      </c>
      <c r="L2459">
        <v>1</v>
      </c>
      <c r="M2459">
        <v>0</v>
      </c>
      <c r="N2459">
        <v>0</v>
      </c>
      <c r="O2459">
        <v>0</v>
      </c>
      <c r="P2459">
        <v>0</v>
      </c>
      <c r="Q2459">
        <v>0</v>
      </c>
    </row>
    <row r="2460" spans="1:17" x14ac:dyDescent="0.25">
      <c r="A2460" t="s">
        <v>22992</v>
      </c>
      <c r="B2460" t="s">
        <v>74</v>
      </c>
      <c r="C2460" t="s">
        <v>168</v>
      </c>
      <c r="D2460" t="s">
        <v>526</v>
      </c>
      <c r="E2460" t="s">
        <v>21471</v>
      </c>
      <c r="F2460" t="s">
        <v>4236</v>
      </c>
      <c r="G2460">
        <v>0</v>
      </c>
      <c r="H2460">
        <v>20</v>
      </c>
      <c r="I2460">
        <v>5</v>
      </c>
      <c r="J2460">
        <v>14</v>
      </c>
      <c r="K2460">
        <v>0</v>
      </c>
      <c r="L2460">
        <v>1</v>
      </c>
      <c r="M2460">
        <v>0</v>
      </c>
      <c r="N2460">
        <v>0</v>
      </c>
      <c r="O2460">
        <v>0</v>
      </c>
      <c r="P2460">
        <v>0</v>
      </c>
      <c r="Q2460">
        <v>0</v>
      </c>
    </row>
    <row r="2461" spans="1:17" x14ac:dyDescent="0.25">
      <c r="A2461" t="s">
        <v>22993</v>
      </c>
      <c r="B2461" t="s">
        <v>74</v>
      </c>
      <c r="C2461" t="s">
        <v>168</v>
      </c>
      <c r="D2461" t="s">
        <v>526</v>
      </c>
      <c r="E2461" t="s">
        <v>21471</v>
      </c>
      <c r="F2461" t="s">
        <v>4238</v>
      </c>
      <c r="G2461">
        <v>0</v>
      </c>
      <c r="H2461">
        <v>0</v>
      </c>
      <c r="I2461">
        <v>0</v>
      </c>
      <c r="J2461">
        <v>0</v>
      </c>
      <c r="K2461">
        <v>0</v>
      </c>
      <c r="L2461">
        <v>0</v>
      </c>
      <c r="M2461">
        <v>20</v>
      </c>
      <c r="N2461">
        <v>0</v>
      </c>
      <c r="O2461">
        <v>0</v>
      </c>
      <c r="P2461">
        <v>0</v>
      </c>
      <c r="Q2461">
        <v>0</v>
      </c>
    </row>
    <row r="2462" spans="1:17" x14ac:dyDescent="0.25">
      <c r="A2462" t="s">
        <v>22994</v>
      </c>
      <c r="B2462" t="s">
        <v>74</v>
      </c>
      <c r="C2462" t="s">
        <v>168</v>
      </c>
      <c r="D2462" t="s">
        <v>526</v>
      </c>
      <c r="E2462" t="s">
        <v>21471</v>
      </c>
      <c r="F2462" t="s">
        <v>397</v>
      </c>
      <c r="G2462">
        <v>0</v>
      </c>
      <c r="H2462">
        <v>20</v>
      </c>
      <c r="I2462">
        <v>5</v>
      </c>
      <c r="J2462">
        <v>14</v>
      </c>
      <c r="K2462">
        <v>0</v>
      </c>
      <c r="L2462">
        <v>1</v>
      </c>
      <c r="M2462">
        <v>0</v>
      </c>
      <c r="N2462">
        <v>0</v>
      </c>
      <c r="O2462">
        <v>0</v>
      </c>
      <c r="P2462">
        <v>0</v>
      </c>
      <c r="Q2462">
        <v>0</v>
      </c>
    </row>
    <row r="2463" spans="1:17" x14ac:dyDescent="0.25">
      <c r="A2463" t="s">
        <v>22995</v>
      </c>
      <c r="B2463" t="s">
        <v>74</v>
      </c>
      <c r="C2463" t="s">
        <v>168</v>
      </c>
      <c r="D2463" t="s">
        <v>526</v>
      </c>
      <c r="E2463" t="s">
        <v>21471</v>
      </c>
      <c r="F2463" t="s">
        <v>398</v>
      </c>
      <c r="G2463">
        <v>0</v>
      </c>
      <c r="H2463">
        <v>20</v>
      </c>
      <c r="I2463">
        <v>5</v>
      </c>
      <c r="J2463">
        <v>14</v>
      </c>
      <c r="K2463">
        <v>0</v>
      </c>
      <c r="L2463">
        <v>1</v>
      </c>
      <c r="M2463">
        <v>0</v>
      </c>
      <c r="N2463">
        <v>0</v>
      </c>
      <c r="O2463">
        <v>0</v>
      </c>
      <c r="P2463">
        <v>0</v>
      </c>
      <c r="Q2463">
        <v>0</v>
      </c>
    </row>
    <row r="2464" spans="1:17" x14ac:dyDescent="0.25">
      <c r="A2464" t="s">
        <v>22996</v>
      </c>
      <c r="B2464" t="s">
        <v>74</v>
      </c>
      <c r="C2464" t="s">
        <v>168</v>
      </c>
      <c r="D2464" t="s">
        <v>526</v>
      </c>
      <c r="E2464" t="s">
        <v>21471</v>
      </c>
      <c r="F2464" t="s">
        <v>4242</v>
      </c>
      <c r="G2464">
        <v>0</v>
      </c>
      <c r="H2464">
        <v>0</v>
      </c>
      <c r="I2464">
        <v>0</v>
      </c>
      <c r="J2464">
        <v>0</v>
      </c>
      <c r="K2464">
        <v>0</v>
      </c>
      <c r="L2464">
        <v>0</v>
      </c>
      <c r="M2464">
        <v>20</v>
      </c>
      <c r="N2464">
        <v>0</v>
      </c>
      <c r="O2464">
        <v>0</v>
      </c>
      <c r="P2464">
        <v>0</v>
      </c>
      <c r="Q2464">
        <v>0</v>
      </c>
    </row>
    <row r="2465" spans="1:17" x14ac:dyDescent="0.25">
      <c r="A2465" t="s">
        <v>22997</v>
      </c>
      <c r="B2465" t="s">
        <v>74</v>
      </c>
      <c r="C2465" t="s">
        <v>168</v>
      </c>
      <c r="D2465" t="s">
        <v>526</v>
      </c>
      <c r="E2465" t="s">
        <v>21471</v>
      </c>
      <c r="F2465" t="s">
        <v>399</v>
      </c>
      <c r="G2465">
        <v>0</v>
      </c>
      <c r="H2465">
        <v>20</v>
      </c>
      <c r="I2465">
        <v>5</v>
      </c>
      <c r="J2465">
        <v>14</v>
      </c>
      <c r="K2465">
        <v>0</v>
      </c>
      <c r="L2465">
        <v>1</v>
      </c>
      <c r="M2465">
        <v>0</v>
      </c>
      <c r="N2465">
        <v>0</v>
      </c>
      <c r="O2465">
        <v>0</v>
      </c>
      <c r="P2465">
        <v>0</v>
      </c>
      <c r="Q2465">
        <v>0</v>
      </c>
    </row>
    <row r="2466" spans="1:17" x14ac:dyDescent="0.25">
      <c r="A2466" t="s">
        <v>22998</v>
      </c>
      <c r="B2466" t="s">
        <v>74</v>
      </c>
      <c r="C2466" t="s">
        <v>168</v>
      </c>
      <c r="D2466" t="s">
        <v>526</v>
      </c>
      <c r="E2466" t="s">
        <v>21471</v>
      </c>
      <c r="F2466" t="s">
        <v>4245</v>
      </c>
      <c r="G2466">
        <v>0</v>
      </c>
      <c r="H2466">
        <v>0</v>
      </c>
      <c r="I2466">
        <v>0</v>
      </c>
      <c r="J2466">
        <v>0</v>
      </c>
      <c r="K2466">
        <v>0</v>
      </c>
      <c r="L2466">
        <v>0</v>
      </c>
      <c r="M2466">
        <v>20</v>
      </c>
      <c r="N2466">
        <v>0</v>
      </c>
      <c r="O2466">
        <v>0</v>
      </c>
      <c r="P2466">
        <v>0</v>
      </c>
      <c r="Q2466">
        <v>0</v>
      </c>
    </row>
    <row r="2467" spans="1:17" x14ac:dyDescent="0.25">
      <c r="A2467" t="s">
        <v>22999</v>
      </c>
      <c r="B2467" t="s">
        <v>74</v>
      </c>
      <c r="C2467" t="s">
        <v>168</v>
      </c>
      <c r="D2467" t="s">
        <v>526</v>
      </c>
      <c r="E2467" t="s">
        <v>21471</v>
      </c>
      <c r="F2467" t="s">
        <v>394</v>
      </c>
      <c r="G2467">
        <v>0</v>
      </c>
      <c r="H2467">
        <v>0</v>
      </c>
      <c r="I2467">
        <v>0</v>
      </c>
      <c r="J2467">
        <v>0</v>
      </c>
      <c r="K2467">
        <v>0</v>
      </c>
      <c r="L2467">
        <v>0</v>
      </c>
      <c r="M2467">
        <v>0</v>
      </c>
      <c r="N2467">
        <v>10</v>
      </c>
      <c r="O2467">
        <v>10</v>
      </c>
      <c r="P2467">
        <v>0</v>
      </c>
      <c r="Q2467">
        <v>0</v>
      </c>
    </row>
    <row r="2468" spans="1:17" x14ac:dyDescent="0.25">
      <c r="A2468" t="s">
        <v>23000</v>
      </c>
      <c r="B2468" t="s">
        <v>74</v>
      </c>
      <c r="C2468" t="s">
        <v>168</v>
      </c>
      <c r="D2468" t="s">
        <v>526</v>
      </c>
      <c r="E2468" t="s">
        <v>21471</v>
      </c>
      <c r="F2468" t="s">
        <v>395</v>
      </c>
      <c r="G2468">
        <v>0</v>
      </c>
      <c r="H2468">
        <v>0</v>
      </c>
      <c r="I2468">
        <v>0</v>
      </c>
      <c r="J2468">
        <v>0</v>
      </c>
      <c r="K2468">
        <v>0</v>
      </c>
      <c r="L2468">
        <v>0</v>
      </c>
      <c r="M2468">
        <v>0</v>
      </c>
      <c r="N2468">
        <v>7</v>
      </c>
      <c r="O2468">
        <v>7</v>
      </c>
      <c r="P2468">
        <v>0</v>
      </c>
      <c r="Q2468">
        <v>0</v>
      </c>
    </row>
    <row r="2469" spans="1:17" x14ac:dyDescent="0.25">
      <c r="A2469" t="s">
        <v>23001</v>
      </c>
      <c r="B2469" t="s">
        <v>74</v>
      </c>
      <c r="C2469" t="s">
        <v>168</v>
      </c>
      <c r="D2469" t="s">
        <v>526</v>
      </c>
      <c r="E2469" t="s">
        <v>21471</v>
      </c>
      <c r="F2469" t="s">
        <v>525</v>
      </c>
      <c r="G2469">
        <v>20</v>
      </c>
      <c r="H2469">
        <v>0</v>
      </c>
      <c r="I2469">
        <v>0</v>
      </c>
      <c r="J2469">
        <v>0</v>
      </c>
      <c r="K2469">
        <v>0</v>
      </c>
      <c r="L2469">
        <v>0</v>
      </c>
      <c r="M2469">
        <v>0</v>
      </c>
      <c r="N2469">
        <v>0</v>
      </c>
      <c r="O2469">
        <v>0</v>
      </c>
      <c r="P2469">
        <v>0</v>
      </c>
      <c r="Q2469">
        <v>0</v>
      </c>
    </row>
    <row r="2470" spans="1:17" x14ac:dyDescent="0.25">
      <c r="A2470" t="s">
        <v>17378</v>
      </c>
      <c r="B2470" t="s">
        <v>74</v>
      </c>
      <c r="C2470" t="s">
        <v>168</v>
      </c>
      <c r="D2470" t="s">
        <v>12971</v>
      </c>
      <c r="E2470" t="s">
        <v>563</v>
      </c>
      <c r="F2470" t="s">
        <v>525</v>
      </c>
      <c r="G2470">
        <v>2</v>
      </c>
      <c r="H2470">
        <v>0</v>
      </c>
      <c r="I2470">
        <v>0</v>
      </c>
      <c r="J2470">
        <v>0</v>
      </c>
      <c r="K2470">
        <v>0</v>
      </c>
      <c r="L2470">
        <v>0</v>
      </c>
      <c r="M2470">
        <v>0</v>
      </c>
      <c r="N2470">
        <v>0</v>
      </c>
      <c r="O2470">
        <v>0</v>
      </c>
      <c r="P2470">
        <v>0</v>
      </c>
      <c r="Q2470">
        <v>0</v>
      </c>
    </row>
    <row r="2471" spans="1:17" x14ac:dyDescent="0.25">
      <c r="A2471" t="s">
        <v>23002</v>
      </c>
      <c r="B2471" t="s">
        <v>74</v>
      </c>
      <c r="C2471" t="s">
        <v>168</v>
      </c>
      <c r="D2471" t="s">
        <v>12971</v>
      </c>
      <c r="E2471" t="s">
        <v>21471</v>
      </c>
      <c r="F2471" t="s">
        <v>525</v>
      </c>
      <c r="G2471">
        <v>2</v>
      </c>
      <c r="H2471">
        <v>0</v>
      </c>
      <c r="I2471">
        <v>0</v>
      </c>
      <c r="J2471">
        <v>0</v>
      </c>
      <c r="K2471">
        <v>0</v>
      </c>
      <c r="L2471">
        <v>0</v>
      </c>
      <c r="M2471">
        <v>0</v>
      </c>
      <c r="N2471">
        <v>0</v>
      </c>
      <c r="O2471">
        <v>0</v>
      </c>
      <c r="P2471">
        <v>0</v>
      </c>
      <c r="Q2471">
        <v>0</v>
      </c>
    </row>
    <row r="2472" spans="1:17" x14ac:dyDescent="0.25">
      <c r="A2472" t="s">
        <v>23003</v>
      </c>
      <c r="B2472" t="s">
        <v>74</v>
      </c>
      <c r="C2472" t="s">
        <v>169</v>
      </c>
      <c r="D2472" t="s">
        <v>529</v>
      </c>
      <c r="E2472" t="s">
        <v>21471</v>
      </c>
      <c r="F2472" t="s">
        <v>525</v>
      </c>
      <c r="G2472">
        <v>1</v>
      </c>
      <c r="H2472">
        <v>0</v>
      </c>
      <c r="I2472">
        <v>0</v>
      </c>
      <c r="J2472">
        <v>0</v>
      </c>
      <c r="K2472">
        <v>0</v>
      </c>
      <c r="L2472">
        <v>0</v>
      </c>
      <c r="M2472">
        <v>0</v>
      </c>
      <c r="N2472">
        <v>0</v>
      </c>
      <c r="O2472">
        <v>0</v>
      </c>
      <c r="P2472">
        <v>0</v>
      </c>
      <c r="Q2472">
        <v>0</v>
      </c>
    </row>
    <row r="2473" spans="1:17" x14ac:dyDescent="0.25">
      <c r="A2473" t="s">
        <v>17379</v>
      </c>
      <c r="B2473" t="s">
        <v>74</v>
      </c>
      <c r="C2473" t="s">
        <v>169</v>
      </c>
      <c r="D2473" t="s">
        <v>526</v>
      </c>
      <c r="E2473" t="s">
        <v>563</v>
      </c>
      <c r="F2473" t="s">
        <v>396</v>
      </c>
      <c r="G2473">
        <v>0</v>
      </c>
      <c r="H2473">
        <v>4</v>
      </c>
      <c r="I2473">
        <v>0</v>
      </c>
      <c r="J2473">
        <v>4</v>
      </c>
      <c r="K2473">
        <v>0</v>
      </c>
      <c r="L2473">
        <v>0</v>
      </c>
      <c r="M2473">
        <v>0</v>
      </c>
      <c r="N2473">
        <v>0</v>
      </c>
      <c r="O2473">
        <v>0</v>
      </c>
      <c r="P2473">
        <v>0</v>
      </c>
      <c r="Q2473">
        <v>0</v>
      </c>
    </row>
    <row r="2474" spans="1:17" x14ac:dyDescent="0.25">
      <c r="A2474" t="s">
        <v>17380</v>
      </c>
      <c r="B2474" t="s">
        <v>74</v>
      </c>
      <c r="C2474" t="s">
        <v>169</v>
      </c>
      <c r="D2474" t="s">
        <v>526</v>
      </c>
      <c r="E2474" t="s">
        <v>563</v>
      </c>
      <c r="F2474" t="s">
        <v>4236</v>
      </c>
      <c r="G2474">
        <v>0</v>
      </c>
      <c r="H2474">
        <v>4</v>
      </c>
      <c r="I2474">
        <v>0</v>
      </c>
      <c r="J2474">
        <v>4</v>
      </c>
      <c r="K2474">
        <v>0</v>
      </c>
      <c r="L2474">
        <v>0</v>
      </c>
      <c r="M2474">
        <v>0</v>
      </c>
      <c r="N2474">
        <v>0</v>
      </c>
      <c r="O2474">
        <v>0</v>
      </c>
      <c r="P2474">
        <v>0</v>
      </c>
      <c r="Q2474">
        <v>0</v>
      </c>
    </row>
    <row r="2475" spans="1:17" x14ac:dyDescent="0.25">
      <c r="A2475" t="s">
        <v>17381</v>
      </c>
      <c r="B2475" t="s">
        <v>74</v>
      </c>
      <c r="C2475" t="s">
        <v>169</v>
      </c>
      <c r="D2475" t="s">
        <v>526</v>
      </c>
      <c r="E2475" t="s">
        <v>563</v>
      </c>
      <c r="F2475" t="s">
        <v>4238</v>
      </c>
      <c r="G2475">
        <v>0</v>
      </c>
      <c r="H2475">
        <v>0</v>
      </c>
      <c r="I2475">
        <v>0</v>
      </c>
      <c r="J2475">
        <v>0</v>
      </c>
      <c r="K2475">
        <v>0</v>
      </c>
      <c r="L2475">
        <v>0</v>
      </c>
      <c r="M2475">
        <v>4</v>
      </c>
      <c r="N2475">
        <v>0</v>
      </c>
      <c r="O2475">
        <v>0</v>
      </c>
      <c r="P2475">
        <v>0</v>
      </c>
      <c r="Q2475">
        <v>0</v>
      </c>
    </row>
    <row r="2476" spans="1:17" x14ac:dyDescent="0.25">
      <c r="A2476" t="s">
        <v>23004</v>
      </c>
      <c r="B2476" t="s">
        <v>74</v>
      </c>
      <c r="C2476" t="s">
        <v>230</v>
      </c>
      <c r="D2476" t="s">
        <v>526</v>
      </c>
      <c r="E2476" t="s">
        <v>21471</v>
      </c>
      <c r="F2476" t="s">
        <v>4245</v>
      </c>
      <c r="G2476">
        <v>0</v>
      </c>
      <c r="H2476">
        <v>0</v>
      </c>
      <c r="I2476">
        <v>0</v>
      </c>
      <c r="J2476">
        <v>0</v>
      </c>
      <c r="K2476">
        <v>0</v>
      </c>
      <c r="L2476">
        <v>0</v>
      </c>
      <c r="M2476">
        <v>20</v>
      </c>
      <c r="N2476">
        <v>0</v>
      </c>
      <c r="O2476">
        <v>0</v>
      </c>
      <c r="P2476">
        <v>0</v>
      </c>
      <c r="Q2476">
        <v>0</v>
      </c>
    </row>
    <row r="2477" spans="1:17" x14ac:dyDescent="0.25">
      <c r="A2477" t="s">
        <v>23005</v>
      </c>
      <c r="B2477" t="s">
        <v>74</v>
      </c>
      <c r="C2477" t="s">
        <v>230</v>
      </c>
      <c r="D2477" t="s">
        <v>526</v>
      </c>
      <c r="E2477" t="s">
        <v>21471</v>
      </c>
      <c r="F2477" t="s">
        <v>394</v>
      </c>
      <c r="G2477">
        <v>0</v>
      </c>
      <c r="H2477">
        <v>0</v>
      </c>
      <c r="I2477">
        <v>0</v>
      </c>
      <c r="J2477">
        <v>0</v>
      </c>
      <c r="K2477">
        <v>0</v>
      </c>
      <c r="L2477">
        <v>0</v>
      </c>
      <c r="M2477">
        <v>0</v>
      </c>
      <c r="N2477">
        <v>11</v>
      </c>
      <c r="O2477">
        <v>11</v>
      </c>
      <c r="P2477">
        <v>0</v>
      </c>
      <c r="Q2477">
        <v>0</v>
      </c>
    </row>
    <row r="2478" spans="1:17" x14ac:dyDescent="0.25">
      <c r="A2478" t="s">
        <v>23006</v>
      </c>
      <c r="B2478" t="s">
        <v>74</v>
      </c>
      <c r="C2478" t="s">
        <v>230</v>
      </c>
      <c r="D2478" t="s">
        <v>526</v>
      </c>
      <c r="E2478" t="s">
        <v>21471</v>
      </c>
      <c r="F2478" t="s">
        <v>395</v>
      </c>
      <c r="G2478">
        <v>0</v>
      </c>
      <c r="H2478">
        <v>0</v>
      </c>
      <c r="I2478">
        <v>0</v>
      </c>
      <c r="J2478">
        <v>0</v>
      </c>
      <c r="K2478">
        <v>0</v>
      </c>
      <c r="L2478">
        <v>0</v>
      </c>
      <c r="M2478">
        <v>0</v>
      </c>
      <c r="N2478">
        <v>10</v>
      </c>
      <c r="O2478">
        <v>10</v>
      </c>
      <c r="P2478">
        <v>0</v>
      </c>
      <c r="Q2478">
        <v>0</v>
      </c>
    </row>
    <row r="2479" spans="1:17" x14ac:dyDescent="0.25">
      <c r="A2479" t="s">
        <v>23007</v>
      </c>
      <c r="B2479" t="s">
        <v>74</v>
      </c>
      <c r="C2479" t="s">
        <v>230</v>
      </c>
      <c r="D2479" t="s">
        <v>526</v>
      </c>
      <c r="E2479" t="s">
        <v>21471</v>
      </c>
      <c r="F2479" t="s">
        <v>525</v>
      </c>
      <c r="G2479">
        <v>20</v>
      </c>
      <c r="H2479">
        <v>0</v>
      </c>
      <c r="I2479">
        <v>0</v>
      </c>
      <c r="J2479">
        <v>0</v>
      </c>
      <c r="K2479">
        <v>0</v>
      </c>
      <c r="L2479">
        <v>0</v>
      </c>
      <c r="M2479">
        <v>0</v>
      </c>
      <c r="N2479">
        <v>0</v>
      </c>
      <c r="O2479">
        <v>0</v>
      </c>
      <c r="P2479">
        <v>0</v>
      </c>
      <c r="Q2479">
        <v>0</v>
      </c>
    </row>
    <row r="2480" spans="1:17" x14ac:dyDescent="0.25">
      <c r="A2480" t="s">
        <v>17442</v>
      </c>
      <c r="B2480" t="s">
        <v>74</v>
      </c>
      <c r="C2480" t="s">
        <v>230</v>
      </c>
      <c r="D2480" t="s">
        <v>12971</v>
      </c>
      <c r="E2480" t="s">
        <v>563</v>
      </c>
      <c r="F2480" t="s">
        <v>525</v>
      </c>
      <c r="G2480">
        <v>3</v>
      </c>
      <c r="H2480">
        <v>0</v>
      </c>
      <c r="I2480">
        <v>0</v>
      </c>
      <c r="J2480">
        <v>0</v>
      </c>
      <c r="K2480">
        <v>0</v>
      </c>
      <c r="L2480">
        <v>0</v>
      </c>
      <c r="M2480">
        <v>0</v>
      </c>
      <c r="N2480">
        <v>0</v>
      </c>
      <c r="O2480">
        <v>0</v>
      </c>
      <c r="P2480">
        <v>0</v>
      </c>
      <c r="Q2480">
        <v>0</v>
      </c>
    </row>
    <row r="2481" spans="1:17" x14ac:dyDescent="0.25">
      <c r="A2481" t="s">
        <v>23008</v>
      </c>
      <c r="B2481" t="s">
        <v>74</v>
      </c>
      <c r="C2481" t="s">
        <v>230</v>
      </c>
      <c r="D2481" t="s">
        <v>12971</v>
      </c>
      <c r="E2481" t="s">
        <v>21471</v>
      </c>
      <c r="F2481" t="s">
        <v>525</v>
      </c>
      <c r="G2481">
        <v>3</v>
      </c>
      <c r="H2481">
        <v>0</v>
      </c>
      <c r="I2481">
        <v>0</v>
      </c>
      <c r="J2481">
        <v>0</v>
      </c>
      <c r="K2481">
        <v>0</v>
      </c>
      <c r="L2481">
        <v>0</v>
      </c>
      <c r="M2481">
        <v>0</v>
      </c>
      <c r="N2481">
        <v>0</v>
      </c>
      <c r="O2481">
        <v>0</v>
      </c>
      <c r="P2481">
        <v>0</v>
      </c>
      <c r="Q2481">
        <v>0</v>
      </c>
    </row>
    <row r="2482" spans="1:17" x14ac:dyDescent="0.25">
      <c r="A2482" t="s">
        <v>17443</v>
      </c>
      <c r="B2482" t="s">
        <v>74</v>
      </c>
      <c r="C2482" t="s">
        <v>231</v>
      </c>
      <c r="D2482" t="s">
        <v>529</v>
      </c>
      <c r="E2482" t="s">
        <v>563</v>
      </c>
      <c r="F2482" t="s">
        <v>525</v>
      </c>
      <c r="G2482">
        <v>2</v>
      </c>
      <c r="H2482">
        <v>0</v>
      </c>
      <c r="I2482">
        <v>0</v>
      </c>
      <c r="J2482">
        <v>0</v>
      </c>
      <c r="K2482">
        <v>0</v>
      </c>
      <c r="L2482">
        <v>0</v>
      </c>
      <c r="M2482">
        <v>0</v>
      </c>
      <c r="N2482">
        <v>0</v>
      </c>
      <c r="O2482">
        <v>0</v>
      </c>
      <c r="P2482">
        <v>0</v>
      </c>
      <c r="Q2482">
        <v>0</v>
      </c>
    </row>
    <row r="2483" spans="1:17" x14ac:dyDescent="0.25">
      <c r="A2483" t="s">
        <v>23009</v>
      </c>
      <c r="B2483" t="s">
        <v>74</v>
      </c>
      <c r="C2483" t="s">
        <v>231</v>
      </c>
      <c r="D2483" t="s">
        <v>529</v>
      </c>
      <c r="E2483" t="s">
        <v>21471</v>
      </c>
      <c r="F2483" t="s">
        <v>525</v>
      </c>
      <c r="G2483">
        <v>1</v>
      </c>
      <c r="H2483">
        <v>0</v>
      </c>
      <c r="I2483">
        <v>0</v>
      </c>
      <c r="J2483">
        <v>0</v>
      </c>
      <c r="K2483">
        <v>0</v>
      </c>
      <c r="L2483">
        <v>0</v>
      </c>
      <c r="M2483">
        <v>0</v>
      </c>
      <c r="N2483">
        <v>0</v>
      </c>
      <c r="O2483">
        <v>0</v>
      </c>
      <c r="P2483">
        <v>0</v>
      </c>
      <c r="Q2483">
        <v>0</v>
      </c>
    </row>
    <row r="2484" spans="1:17" x14ac:dyDescent="0.25">
      <c r="A2484" t="s">
        <v>17444</v>
      </c>
      <c r="B2484" t="s">
        <v>74</v>
      </c>
      <c r="C2484" t="s">
        <v>231</v>
      </c>
      <c r="D2484" t="s">
        <v>526</v>
      </c>
      <c r="E2484" t="s">
        <v>563</v>
      </c>
      <c r="F2484" t="s">
        <v>396</v>
      </c>
      <c r="G2484">
        <v>0</v>
      </c>
      <c r="H2484">
        <v>5</v>
      </c>
      <c r="I2484">
        <v>1</v>
      </c>
      <c r="J2484">
        <v>3</v>
      </c>
      <c r="K2484">
        <v>1</v>
      </c>
      <c r="L2484">
        <v>0</v>
      </c>
      <c r="M2484">
        <v>0</v>
      </c>
      <c r="N2484">
        <v>0</v>
      </c>
      <c r="O2484">
        <v>0</v>
      </c>
      <c r="P2484">
        <v>0</v>
      </c>
      <c r="Q2484">
        <v>0</v>
      </c>
    </row>
    <row r="2485" spans="1:17" x14ac:dyDescent="0.25">
      <c r="A2485" t="s">
        <v>17445</v>
      </c>
      <c r="B2485" t="s">
        <v>74</v>
      </c>
      <c r="C2485" t="s">
        <v>231</v>
      </c>
      <c r="D2485" t="s">
        <v>526</v>
      </c>
      <c r="E2485" t="s">
        <v>563</v>
      </c>
      <c r="F2485" t="s">
        <v>4236</v>
      </c>
      <c r="G2485">
        <v>0</v>
      </c>
      <c r="H2485">
        <v>5</v>
      </c>
      <c r="I2485">
        <v>1</v>
      </c>
      <c r="J2485">
        <v>3</v>
      </c>
      <c r="K2485">
        <v>0</v>
      </c>
      <c r="L2485">
        <v>1</v>
      </c>
      <c r="M2485">
        <v>0</v>
      </c>
      <c r="N2485">
        <v>0</v>
      </c>
      <c r="O2485">
        <v>0</v>
      </c>
      <c r="P2485">
        <v>0</v>
      </c>
      <c r="Q2485">
        <v>0</v>
      </c>
    </row>
    <row r="2486" spans="1:17" x14ac:dyDescent="0.25">
      <c r="A2486" t="s">
        <v>17446</v>
      </c>
      <c r="B2486" t="s">
        <v>74</v>
      </c>
      <c r="C2486" t="s">
        <v>231</v>
      </c>
      <c r="D2486" t="s">
        <v>526</v>
      </c>
      <c r="E2486" t="s">
        <v>563</v>
      </c>
      <c r="F2486" t="s">
        <v>4238</v>
      </c>
      <c r="G2486">
        <v>0</v>
      </c>
      <c r="H2486">
        <v>0</v>
      </c>
      <c r="I2486">
        <v>0</v>
      </c>
      <c r="J2486">
        <v>0</v>
      </c>
      <c r="K2486">
        <v>0</v>
      </c>
      <c r="L2486">
        <v>0</v>
      </c>
      <c r="M2486">
        <v>5</v>
      </c>
      <c r="N2486">
        <v>0</v>
      </c>
      <c r="O2486">
        <v>0</v>
      </c>
      <c r="P2486">
        <v>0</v>
      </c>
      <c r="Q2486">
        <v>0</v>
      </c>
    </row>
    <row r="2487" spans="1:17" x14ac:dyDescent="0.25">
      <c r="A2487" t="s">
        <v>17447</v>
      </c>
      <c r="B2487" t="s">
        <v>74</v>
      </c>
      <c r="C2487" t="s">
        <v>231</v>
      </c>
      <c r="D2487" t="s">
        <v>526</v>
      </c>
      <c r="E2487" t="s">
        <v>563</v>
      </c>
      <c r="F2487" t="s">
        <v>397</v>
      </c>
      <c r="G2487">
        <v>0</v>
      </c>
      <c r="H2487">
        <v>5</v>
      </c>
      <c r="I2487">
        <v>1</v>
      </c>
      <c r="J2487">
        <v>3</v>
      </c>
      <c r="K2487">
        <v>0</v>
      </c>
      <c r="L2487">
        <v>1</v>
      </c>
      <c r="M2487">
        <v>0</v>
      </c>
      <c r="N2487">
        <v>0</v>
      </c>
      <c r="O2487">
        <v>0</v>
      </c>
      <c r="P2487">
        <v>0</v>
      </c>
      <c r="Q2487">
        <v>0</v>
      </c>
    </row>
    <row r="2488" spans="1:17" x14ac:dyDescent="0.25">
      <c r="A2488" t="s">
        <v>17448</v>
      </c>
      <c r="B2488" t="s">
        <v>74</v>
      </c>
      <c r="C2488" t="s">
        <v>231</v>
      </c>
      <c r="D2488" t="s">
        <v>526</v>
      </c>
      <c r="E2488" t="s">
        <v>563</v>
      </c>
      <c r="F2488" t="s">
        <v>398</v>
      </c>
      <c r="G2488">
        <v>0</v>
      </c>
      <c r="H2488">
        <v>5</v>
      </c>
      <c r="I2488">
        <v>1</v>
      </c>
      <c r="J2488">
        <v>3</v>
      </c>
      <c r="K2488">
        <v>0</v>
      </c>
      <c r="L2488">
        <v>1</v>
      </c>
      <c r="M2488">
        <v>0</v>
      </c>
      <c r="N2488">
        <v>0</v>
      </c>
      <c r="O2488">
        <v>0</v>
      </c>
      <c r="P2488">
        <v>0</v>
      </c>
      <c r="Q2488">
        <v>0</v>
      </c>
    </row>
    <row r="2489" spans="1:17" x14ac:dyDescent="0.25">
      <c r="A2489" t="s">
        <v>17449</v>
      </c>
      <c r="B2489" t="s">
        <v>74</v>
      </c>
      <c r="C2489" t="s">
        <v>231</v>
      </c>
      <c r="D2489" t="s">
        <v>526</v>
      </c>
      <c r="E2489" t="s">
        <v>563</v>
      </c>
      <c r="F2489" t="s">
        <v>4242</v>
      </c>
      <c r="G2489">
        <v>0</v>
      </c>
      <c r="H2489">
        <v>0</v>
      </c>
      <c r="I2489">
        <v>0</v>
      </c>
      <c r="J2489">
        <v>0</v>
      </c>
      <c r="K2489">
        <v>0</v>
      </c>
      <c r="L2489">
        <v>0</v>
      </c>
      <c r="M2489">
        <v>5</v>
      </c>
      <c r="N2489">
        <v>0</v>
      </c>
      <c r="O2489">
        <v>0</v>
      </c>
      <c r="P2489">
        <v>0</v>
      </c>
      <c r="Q2489">
        <v>0</v>
      </c>
    </row>
    <row r="2490" spans="1:17" x14ac:dyDescent="0.25">
      <c r="A2490" t="s">
        <v>17450</v>
      </c>
      <c r="B2490" t="s">
        <v>74</v>
      </c>
      <c r="C2490" t="s">
        <v>231</v>
      </c>
      <c r="D2490" t="s">
        <v>526</v>
      </c>
      <c r="E2490" t="s">
        <v>563</v>
      </c>
      <c r="F2490" t="s">
        <v>399</v>
      </c>
      <c r="G2490">
        <v>0</v>
      </c>
      <c r="H2490">
        <v>5</v>
      </c>
      <c r="I2490">
        <v>1</v>
      </c>
      <c r="J2490">
        <v>3</v>
      </c>
      <c r="K2490">
        <v>0</v>
      </c>
      <c r="L2490">
        <v>1</v>
      </c>
      <c r="M2490">
        <v>0</v>
      </c>
      <c r="N2490">
        <v>0</v>
      </c>
      <c r="O2490">
        <v>0</v>
      </c>
      <c r="P2490">
        <v>0</v>
      </c>
      <c r="Q2490">
        <v>0</v>
      </c>
    </row>
    <row r="2491" spans="1:17" x14ac:dyDescent="0.25">
      <c r="A2491" t="s">
        <v>17451</v>
      </c>
      <c r="B2491" t="s">
        <v>74</v>
      </c>
      <c r="C2491" t="s">
        <v>231</v>
      </c>
      <c r="D2491" t="s">
        <v>526</v>
      </c>
      <c r="E2491" t="s">
        <v>563</v>
      </c>
      <c r="F2491" t="s">
        <v>4245</v>
      </c>
      <c r="G2491">
        <v>0</v>
      </c>
      <c r="H2491">
        <v>0</v>
      </c>
      <c r="I2491">
        <v>0</v>
      </c>
      <c r="J2491">
        <v>0</v>
      </c>
      <c r="K2491">
        <v>0</v>
      </c>
      <c r="L2491">
        <v>0</v>
      </c>
      <c r="M2491">
        <v>5</v>
      </c>
      <c r="N2491">
        <v>0</v>
      </c>
      <c r="O2491">
        <v>0</v>
      </c>
      <c r="P2491">
        <v>0</v>
      </c>
      <c r="Q2491">
        <v>0</v>
      </c>
    </row>
    <row r="2492" spans="1:17" x14ac:dyDescent="0.25">
      <c r="A2492" t="s">
        <v>17452</v>
      </c>
      <c r="B2492" t="s">
        <v>74</v>
      </c>
      <c r="C2492" t="s">
        <v>231</v>
      </c>
      <c r="D2492" t="s">
        <v>526</v>
      </c>
      <c r="E2492" t="s">
        <v>563</v>
      </c>
      <c r="F2492" t="s">
        <v>394</v>
      </c>
      <c r="G2492">
        <v>0</v>
      </c>
      <c r="H2492">
        <v>0</v>
      </c>
      <c r="I2492">
        <v>0</v>
      </c>
      <c r="J2492">
        <v>0</v>
      </c>
      <c r="K2492">
        <v>0</v>
      </c>
      <c r="L2492">
        <v>0</v>
      </c>
      <c r="M2492">
        <v>0</v>
      </c>
      <c r="N2492">
        <v>1</v>
      </c>
      <c r="O2492">
        <v>1</v>
      </c>
      <c r="P2492">
        <v>0</v>
      </c>
      <c r="Q2492">
        <v>0</v>
      </c>
    </row>
    <row r="2493" spans="1:17" x14ac:dyDescent="0.25">
      <c r="A2493" t="s">
        <v>17453</v>
      </c>
      <c r="B2493" t="s">
        <v>74</v>
      </c>
      <c r="C2493" t="s">
        <v>231</v>
      </c>
      <c r="D2493" t="s">
        <v>526</v>
      </c>
      <c r="E2493" t="s">
        <v>563</v>
      </c>
      <c r="F2493" t="s">
        <v>395</v>
      </c>
      <c r="G2493">
        <v>0</v>
      </c>
      <c r="H2493">
        <v>0</v>
      </c>
      <c r="I2493">
        <v>0</v>
      </c>
      <c r="J2493">
        <v>0</v>
      </c>
      <c r="K2493">
        <v>0</v>
      </c>
      <c r="L2493">
        <v>0</v>
      </c>
      <c r="M2493">
        <v>0</v>
      </c>
      <c r="N2493">
        <v>1</v>
      </c>
      <c r="O2493">
        <v>1</v>
      </c>
      <c r="P2493">
        <v>0</v>
      </c>
      <c r="Q2493">
        <v>0</v>
      </c>
    </row>
    <row r="2494" spans="1:17" x14ac:dyDescent="0.25">
      <c r="A2494" t="s">
        <v>17454</v>
      </c>
      <c r="B2494" t="s">
        <v>74</v>
      </c>
      <c r="C2494" t="s">
        <v>231</v>
      </c>
      <c r="D2494" t="s">
        <v>526</v>
      </c>
      <c r="E2494" t="s">
        <v>563</v>
      </c>
      <c r="F2494" t="s">
        <v>525</v>
      </c>
      <c r="G2494">
        <v>5</v>
      </c>
      <c r="H2494">
        <v>0</v>
      </c>
      <c r="I2494">
        <v>0</v>
      </c>
      <c r="J2494">
        <v>0</v>
      </c>
      <c r="K2494">
        <v>0</v>
      </c>
      <c r="L2494">
        <v>0</v>
      </c>
      <c r="M2494">
        <v>0</v>
      </c>
      <c r="N2494">
        <v>0</v>
      </c>
      <c r="O2494">
        <v>0</v>
      </c>
      <c r="P2494">
        <v>0</v>
      </c>
      <c r="Q2494">
        <v>0</v>
      </c>
    </row>
    <row r="2495" spans="1:17" x14ac:dyDescent="0.25">
      <c r="A2495" t="s">
        <v>23010</v>
      </c>
      <c r="B2495" t="s">
        <v>74</v>
      </c>
      <c r="C2495" t="s">
        <v>231</v>
      </c>
      <c r="D2495" t="s">
        <v>526</v>
      </c>
      <c r="E2495" t="s">
        <v>21471</v>
      </c>
      <c r="F2495" t="s">
        <v>396</v>
      </c>
      <c r="G2495">
        <v>0</v>
      </c>
      <c r="H2495">
        <v>6</v>
      </c>
      <c r="I2495">
        <v>0</v>
      </c>
      <c r="J2495">
        <v>6</v>
      </c>
      <c r="K2495">
        <v>0</v>
      </c>
      <c r="L2495">
        <v>0</v>
      </c>
      <c r="M2495">
        <v>0</v>
      </c>
      <c r="N2495">
        <v>0</v>
      </c>
      <c r="O2495">
        <v>0</v>
      </c>
      <c r="P2495">
        <v>0</v>
      </c>
      <c r="Q2495">
        <v>0</v>
      </c>
    </row>
    <row r="2496" spans="1:17" x14ac:dyDescent="0.25">
      <c r="A2496" t="s">
        <v>23011</v>
      </c>
      <c r="B2496" t="s">
        <v>74</v>
      </c>
      <c r="C2496" t="s">
        <v>231</v>
      </c>
      <c r="D2496" t="s">
        <v>526</v>
      </c>
      <c r="E2496" t="s">
        <v>21471</v>
      </c>
      <c r="F2496" t="s">
        <v>4236</v>
      </c>
      <c r="G2496">
        <v>0</v>
      </c>
      <c r="H2496">
        <v>6</v>
      </c>
      <c r="I2496">
        <v>0</v>
      </c>
      <c r="J2496">
        <v>6</v>
      </c>
      <c r="K2496">
        <v>0</v>
      </c>
      <c r="L2496">
        <v>0</v>
      </c>
      <c r="M2496">
        <v>0</v>
      </c>
      <c r="N2496">
        <v>0</v>
      </c>
      <c r="O2496">
        <v>0</v>
      </c>
      <c r="P2496">
        <v>0</v>
      </c>
      <c r="Q2496">
        <v>0</v>
      </c>
    </row>
    <row r="2497" spans="1:17" x14ac:dyDescent="0.25">
      <c r="A2497" t="s">
        <v>23012</v>
      </c>
      <c r="B2497" t="s">
        <v>74</v>
      </c>
      <c r="C2497" t="s">
        <v>231</v>
      </c>
      <c r="D2497" t="s">
        <v>526</v>
      </c>
      <c r="E2497" t="s">
        <v>21471</v>
      </c>
      <c r="F2497" t="s">
        <v>4238</v>
      </c>
      <c r="G2497">
        <v>0</v>
      </c>
      <c r="H2497">
        <v>0</v>
      </c>
      <c r="I2497">
        <v>0</v>
      </c>
      <c r="J2497">
        <v>0</v>
      </c>
      <c r="K2497">
        <v>0</v>
      </c>
      <c r="L2497">
        <v>0</v>
      </c>
      <c r="M2497">
        <v>6</v>
      </c>
      <c r="N2497">
        <v>0</v>
      </c>
      <c r="O2497">
        <v>0</v>
      </c>
      <c r="P2497">
        <v>0</v>
      </c>
      <c r="Q2497">
        <v>0</v>
      </c>
    </row>
    <row r="2498" spans="1:17" x14ac:dyDescent="0.25">
      <c r="A2498" t="s">
        <v>23013</v>
      </c>
      <c r="B2498" t="s">
        <v>74</v>
      </c>
      <c r="C2498" t="s">
        <v>231</v>
      </c>
      <c r="D2498" t="s">
        <v>526</v>
      </c>
      <c r="E2498" t="s">
        <v>21471</v>
      </c>
      <c r="F2498" t="s">
        <v>397</v>
      </c>
      <c r="G2498">
        <v>0</v>
      </c>
      <c r="H2498">
        <v>6</v>
      </c>
      <c r="I2498">
        <v>0</v>
      </c>
      <c r="J2498">
        <v>6</v>
      </c>
      <c r="K2498">
        <v>0</v>
      </c>
      <c r="L2498">
        <v>0</v>
      </c>
      <c r="M2498">
        <v>0</v>
      </c>
      <c r="N2498">
        <v>0</v>
      </c>
      <c r="O2498">
        <v>0</v>
      </c>
      <c r="P2498">
        <v>0</v>
      </c>
      <c r="Q2498">
        <v>0</v>
      </c>
    </row>
    <row r="2499" spans="1:17" x14ac:dyDescent="0.25">
      <c r="A2499" t="s">
        <v>23014</v>
      </c>
      <c r="B2499" t="s">
        <v>74</v>
      </c>
      <c r="C2499" t="s">
        <v>231</v>
      </c>
      <c r="D2499" t="s">
        <v>526</v>
      </c>
      <c r="E2499" t="s">
        <v>21471</v>
      </c>
      <c r="F2499" t="s">
        <v>398</v>
      </c>
      <c r="G2499">
        <v>0</v>
      </c>
      <c r="H2499">
        <v>6</v>
      </c>
      <c r="I2499">
        <v>0</v>
      </c>
      <c r="J2499">
        <v>6</v>
      </c>
      <c r="K2499">
        <v>0</v>
      </c>
      <c r="L2499">
        <v>0</v>
      </c>
      <c r="M2499">
        <v>0</v>
      </c>
      <c r="N2499">
        <v>0</v>
      </c>
      <c r="O2499">
        <v>0</v>
      </c>
      <c r="P2499">
        <v>0</v>
      </c>
      <c r="Q2499">
        <v>0</v>
      </c>
    </row>
    <row r="2500" spans="1:17" x14ac:dyDescent="0.25">
      <c r="A2500" t="s">
        <v>23015</v>
      </c>
      <c r="B2500" t="s">
        <v>74</v>
      </c>
      <c r="C2500" t="s">
        <v>231</v>
      </c>
      <c r="D2500" t="s">
        <v>526</v>
      </c>
      <c r="E2500" t="s">
        <v>21471</v>
      </c>
      <c r="F2500" t="s">
        <v>4242</v>
      </c>
      <c r="G2500">
        <v>0</v>
      </c>
      <c r="H2500">
        <v>0</v>
      </c>
      <c r="I2500">
        <v>0</v>
      </c>
      <c r="J2500">
        <v>0</v>
      </c>
      <c r="K2500">
        <v>0</v>
      </c>
      <c r="L2500">
        <v>0</v>
      </c>
      <c r="M2500">
        <v>6</v>
      </c>
      <c r="N2500">
        <v>0</v>
      </c>
      <c r="O2500">
        <v>0</v>
      </c>
      <c r="P2500">
        <v>0</v>
      </c>
      <c r="Q2500">
        <v>0</v>
      </c>
    </row>
    <row r="2501" spans="1:17" x14ac:dyDescent="0.25">
      <c r="A2501" t="s">
        <v>23016</v>
      </c>
      <c r="B2501" t="s">
        <v>74</v>
      </c>
      <c r="C2501" t="s">
        <v>231</v>
      </c>
      <c r="D2501" t="s">
        <v>526</v>
      </c>
      <c r="E2501" t="s">
        <v>21471</v>
      </c>
      <c r="F2501" t="s">
        <v>399</v>
      </c>
      <c r="G2501">
        <v>0</v>
      </c>
      <c r="H2501">
        <v>6</v>
      </c>
      <c r="I2501">
        <v>0</v>
      </c>
      <c r="J2501">
        <v>6</v>
      </c>
      <c r="K2501">
        <v>0</v>
      </c>
      <c r="L2501">
        <v>0</v>
      </c>
      <c r="M2501">
        <v>0</v>
      </c>
      <c r="N2501">
        <v>0</v>
      </c>
      <c r="O2501">
        <v>0</v>
      </c>
      <c r="P2501">
        <v>0</v>
      </c>
      <c r="Q2501">
        <v>0</v>
      </c>
    </row>
    <row r="2502" spans="1:17" x14ac:dyDescent="0.25">
      <c r="A2502" t="s">
        <v>23017</v>
      </c>
      <c r="B2502" t="s">
        <v>74</v>
      </c>
      <c r="C2502" t="s">
        <v>231</v>
      </c>
      <c r="D2502" t="s">
        <v>526</v>
      </c>
      <c r="E2502" t="s">
        <v>21471</v>
      </c>
      <c r="F2502" t="s">
        <v>4245</v>
      </c>
      <c r="G2502">
        <v>0</v>
      </c>
      <c r="H2502">
        <v>0</v>
      </c>
      <c r="I2502">
        <v>0</v>
      </c>
      <c r="J2502">
        <v>0</v>
      </c>
      <c r="K2502">
        <v>0</v>
      </c>
      <c r="L2502">
        <v>0</v>
      </c>
      <c r="M2502">
        <v>6</v>
      </c>
      <c r="N2502">
        <v>0</v>
      </c>
      <c r="O2502">
        <v>0</v>
      </c>
      <c r="P2502">
        <v>0</v>
      </c>
      <c r="Q2502">
        <v>0</v>
      </c>
    </row>
    <row r="2503" spans="1:17" x14ac:dyDescent="0.25">
      <c r="A2503" t="s">
        <v>23018</v>
      </c>
      <c r="B2503" t="s">
        <v>74</v>
      </c>
      <c r="C2503" t="s">
        <v>231</v>
      </c>
      <c r="D2503" t="s">
        <v>526</v>
      </c>
      <c r="E2503" t="s">
        <v>21471</v>
      </c>
      <c r="F2503" t="s">
        <v>394</v>
      </c>
      <c r="G2503">
        <v>0</v>
      </c>
      <c r="H2503">
        <v>0</v>
      </c>
      <c r="I2503">
        <v>0</v>
      </c>
      <c r="J2503">
        <v>0</v>
      </c>
      <c r="K2503">
        <v>0</v>
      </c>
      <c r="L2503">
        <v>0</v>
      </c>
      <c r="M2503">
        <v>0</v>
      </c>
      <c r="N2503">
        <v>2</v>
      </c>
      <c r="O2503">
        <v>2</v>
      </c>
      <c r="P2503">
        <v>0</v>
      </c>
      <c r="Q2503">
        <v>0</v>
      </c>
    </row>
    <row r="2504" spans="1:17" x14ac:dyDescent="0.25">
      <c r="A2504" t="s">
        <v>23019</v>
      </c>
      <c r="B2504" t="s">
        <v>73</v>
      </c>
      <c r="C2504" t="s">
        <v>144</v>
      </c>
      <c r="D2504" t="s">
        <v>526</v>
      </c>
      <c r="E2504" t="s">
        <v>21471</v>
      </c>
      <c r="F2504" t="s">
        <v>398</v>
      </c>
      <c r="G2504">
        <v>0</v>
      </c>
      <c r="H2504">
        <v>82</v>
      </c>
      <c r="I2504">
        <v>5</v>
      </c>
      <c r="J2504">
        <v>75</v>
      </c>
      <c r="K2504">
        <v>1</v>
      </c>
      <c r="L2504">
        <v>1</v>
      </c>
      <c r="M2504">
        <v>0</v>
      </c>
      <c r="N2504">
        <v>0</v>
      </c>
      <c r="O2504">
        <v>0</v>
      </c>
      <c r="P2504">
        <v>0</v>
      </c>
      <c r="Q2504">
        <v>0</v>
      </c>
    </row>
    <row r="2505" spans="1:17" x14ac:dyDescent="0.25">
      <c r="A2505" t="s">
        <v>23020</v>
      </c>
      <c r="B2505" t="s">
        <v>73</v>
      </c>
      <c r="C2505" t="s">
        <v>144</v>
      </c>
      <c r="D2505" t="s">
        <v>526</v>
      </c>
      <c r="E2505" t="s">
        <v>21471</v>
      </c>
      <c r="F2505" t="s">
        <v>4242</v>
      </c>
      <c r="G2505">
        <v>0</v>
      </c>
      <c r="H2505">
        <v>0</v>
      </c>
      <c r="I2505">
        <v>0</v>
      </c>
      <c r="J2505">
        <v>0</v>
      </c>
      <c r="K2505">
        <v>0</v>
      </c>
      <c r="L2505">
        <v>0</v>
      </c>
      <c r="M2505">
        <v>82</v>
      </c>
      <c r="N2505">
        <v>0</v>
      </c>
      <c r="O2505">
        <v>0</v>
      </c>
      <c r="P2505">
        <v>0</v>
      </c>
      <c r="Q2505">
        <v>0</v>
      </c>
    </row>
    <row r="2506" spans="1:17" x14ac:dyDescent="0.25">
      <c r="A2506" t="s">
        <v>23021</v>
      </c>
      <c r="B2506" t="s">
        <v>73</v>
      </c>
      <c r="C2506" t="s">
        <v>144</v>
      </c>
      <c r="D2506" t="s">
        <v>526</v>
      </c>
      <c r="E2506" t="s">
        <v>21471</v>
      </c>
      <c r="F2506" t="s">
        <v>399</v>
      </c>
      <c r="G2506">
        <v>0</v>
      </c>
      <c r="H2506">
        <v>82</v>
      </c>
      <c r="I2506">
        <v>5</v>
      </c>
      <c r="J2506">
        <v>75</v>
      </c>
      <c r="K2506">
        <v>1</v>
      </c>
      <c r="L2506">
        <v>1</v>
      </c>
      <c r="M2506">
        <v>0</v>
      </c>
      <c r="N2506">
        <v>0</v>
      </c>
      <c r="O2506">
        <v>0</v>
      </c>
      <c r="P2506">
        <v>0</v>
      </c>
      <c r="Q2506">
        <v>0</v>
      </c>
    </row>
    <row r="2507" spans="1:17" x14ac:dyDescent="0.25">
      <c r="A2507" t="s">
        <v>23022</v>
      </c>
      <c r="B2507" t="s">
        <v>73</v>
      </c>
      <c r="C2507" t="s">
        <v>144</v>
      </c>
      <c r="D2507" t="s">
        <v>526</v>
      </c>
      <c r="E2507" t="s">
        <v>21471</v>
      </c>
      <c r="F2507" t="s">
        <v>4245</v>
      </c>
      <c r="G2507">
        <v>0</v>
      </c>
      <c r="H2507">
        <v>0</v>
      </c>
      <c r="I2507">
        <v>0</v>
      </c>
      <c r="J2507">
        <v>0</v>
      </c>
      <c r="K2507">
        <v>0</v>
      </c>
      <c r="L2507">
        <v>0</v>
      </c>
      <c r="M2507">
        <v>82</v>
      </c>
      <c r="N2507">
        <v>0</v>
      </c>
      <c r="O2507">
        <v>0</v>
      </c>
      <c r="P2507">
        <v>0</v>
      </c>
      <c r="Q2507">
        <v>0</v>
      </c>
    </row>
    <row r="2508" spans="1:17" x14ac:dyDescent="0.25">
      <c r="A2508" t="s">
        <v>23023</v>
      </c>
      <c r="B2508" t="s">
        <v>73</v>
      </c>
      <c r="C2508" t="s">
        <v>144</v>
      </c>
      <c r="D2508" t="s">
        <v>526</v>
      </c>
      <c r="E2508" t="s">
        <v>21471</v>
      </c>
      <c r="F2508" t="s">
        <v>394</v>
      </c>
      <c r="G2508">
        <v>0</v>
      </c>
      <c r="H2508">
        <v>0</v>
      </c>
      <c r="I2508">
        <v>0</v>
      </c>
      <c r="J2508">
        <v>0</v>
      </c>
      <c r="K2508">
        <v>0</v>
      </c>
      <c r="L2508">
        <v>0</v>
      </c>
      <c r="M2508">
        <v>0</v>
      </c>
      <c r="N2508">
        <v>82</v>
      </c>
      <c r="O2508">
        <v>80</v>
      </c>
      <c r="P2508">
        <v>1</v>
      </c>
      <c r="Q2508">
        <v>1</v>
      </c>
    </row>
    <row r="2509" spans="1:17" x14ac:dyDescent="0.25">
      <c r="A2509" t="s">
        <v>23024</v>
      </c>
      <c r="B2509" t="s">
        <v>73</v>
      </c>
      <c r="C2509" t="s">
        <v>144</v>
      </c>
      <c r="D2509" t="s">
        <v>526</v>
      </c>
      <c r="E2509" t="s">
        <v>21471</v>
      </c>
      <c r="F2509" t="s">
        <v>395</v>
      </c>
      <c r="G2509">
        <v>0</v>
      </c>
      <c r="H2509">
        <v>0</v>
      </c>
      <c r="I2509">
        <v>0</v>
      </c>
      <c r="J2509">
        <v>0</v>
      </c>
      <c r="K2509">
        <v>0</v>
      </c>
      <c r="L2509">
        <v>0</v>
      </c>
      <c r="M2509">
        <v>0</v>
      </c>
      <c r="N2509">
        <v>77</v>
      </c>
      <c r="O2509">
        <v>76</v>
      </c>
      <c r="P2509">
        <v>0</v>
      </c>
      <c r="Q2509">
        <v>1</v>
      </c>
    </row>
    <row r="2510" spans="1:17" x14ac:dyDescent="0.25">
      <c r="A2510" t="s">
        <v>23025</v>
      </c>
      <c r="B2510" t="s">
        <v>73</v>
      </c>
      <c r="C2510" t="s">
        <v>144</v>
      </c>
      <c r="D2510" t="s">
        <v>526</v>
      </c>
      <c r="E2510" t="s">
        <v>21471</v>
      </c>
      <c r="F2510" t="s">
        <v>525</v>
      </c>
      <c r="G2510">
        <v>82</v>
      </c>
      <c r="H2510">
        <v>0</v>
      </c>
      <c r="I2510">
        <v>0</v>
      </c>
      <c r="J2510">
        <v>0</v>
      </c>
      <c r="K2510">
        <v>0</v>
      </c>
      <c r="L2510">
        <v>0</v>
      </c>
      <c r="M2510">
        <v>0</v>
      </c>
      <c r="N2510">
        <v>0</v>
      </c>
      <c r="O2510">
        <v>0</v>
      </c>
      <c r="P2510">
        <v>0</v>
      </c>
      <c r="Q2510">
        <v>0</v>
      </c>
    </row>
    <row r="2511" spans="1:17" x14ac:dyDescent="0.25">
      <c r="A2511" t="s">
        <v>17482</v>
      </c>
      <c r="B2511" t="s">
        <v>73</v>
      </c>
      <c r="C2511" t="s">
        <v>144</v>
      </c>
      <c r="D2511" t="s">
        <v>527</v>
      </c>
      <c r="E2511" t="s">
        <v>563</v>
      </c>
      <c r="F2511" t="s">
        <v>528</v>
      </c>
      <c r="G2511">
        <v>0</v>
      </c>
      <c r="H2511">
        <v>0</v>
      </c>
      <c r="I2511">
        <v>0</v>
      </c>
      <c r="J2511">
        <v>0</v>
      </c>
      <c r="K2511">
        <v>0</v>
      </c>
      <c r="L2511">
        <v>0</v>
      </c>
      <c r="M2511">
        <v>0</v>
      </c>
      <c r="N2511">
        <v>8</v>
      </c>
      <c r="O2511">
        <v>6</v>
      </c>
      <c r="P2511">
        <v>2</v>
      </c>
      <c r="Q2511">
        <v>0</v>
      </c>
    </row>
    <row r="2512" spans="1:17" x14ac:dyDescent="0.25">
      <c r="A2512" t="s">
        <v>17483</v>
      </c>
      <c r="B2512" t="s">
        <v>73</v>
      </c>
      <c r="C2512" t="s">
        <v>144</v>
      </c>
      <c r="D2512" t="s">
        <v>527</v>
      </c>
      <c r="E2512" t="s">
        <v>563</v>
      </c>
      <c r="F2512" t="s">
        <v>525</v>
      </c>
      <c r="G2512">
        <v>8</v>
      </c>
      <c r="H2512">
        <v>0</v>
      </c>
      <c r="I2512">
        <v>0</v>
      </c>
      <c r="J2512">
        <v>0</v>
      </c>
      <c r="K2512">
        <v>0</v>
      </c>
      <c r="L2512">
        <v>0</v>
      </c>
      <c r="M2512">
        <v>0</v>
      </c>
      <c r="N2512">
        <v>0</v>
      </c>
      <c r="O2512">
        <v>0</v>
      </c>
      <c r="P2512">
        <v>0</v>
      </c>
      <c r="Q2512">
        <v>0</v>
      </c>
    </row>
    <row r="2513" spans="1:17" x14ac:dyDescent="0.25">
      <c r="A2513" t="s">
        <v>23026</v>
      </c>
      <c r="B2513" t="s">
        <v>73</v>
      </c>
      <c r="C2513" t="s">
        <v>144</v>
      </c>
      <c r="D2513" t="s">
        <v>527</v>
      </c>
      <c r="E2513" t="s">
        <v>21471</v>
      </c>
      <c r="F2513" t="s">
        <v>528</v>
      </c>
      <c r="G2513">
        <v>0</v>
      </c>
      <c r="H2513">
        <v>0</v>
      </c>
      <c r="I2513">
        <v>0</v>
      </c>
      <c r="J2513">
        <v>0</v>
      </c>
      <c r="K2513">
        <v>0</v>
      </c>
      <c r="L2513">
        <v>0</v>
      </c>
      <c r="M2513">
        <v>0</v>
      </c>
      <c r="N2513">
        <v>8</v>
      </c>
      <c r="O2513">
        <v>6</v>
      </c>
      <c r="P2513">
        <v>2</v>
      </c>
      <c r="Q2513">
        <v>0</v>
      </c>
    </row>
    <row r="2514" spans="1:17" x14ac:dyDescent="0.25">
      <c r="A2514" t="s">
        <v>23027</v>
      </c>
      <c r="B2514" t="s">
        <v>73</v>
      </c>
      <c r="C2514" t="s">
        <v>144</v>
      </c>
      <c r="D2514" t="s">
        <v>527</v>
      </c>
      <c r="E2514" t="s">
        <v>21471</v>
      </c>
      <c r="F2514" t="s">
        <v>525</v>
      </c>
      <c r="G2514">
        <v>8</v>
      </c>
      <c r="H2514">
        <v>0</v>
      </c>
      <c r="I2514">
        <v>0</v>
      </c>
      <c r="J2514">
        <v>0</v>
      </c>
      <c r="K2514">
        <v>0</v>
      </c>
      <c r="L2514">
        <v>0</v>
      </c>
      <c r="M2514">
        <v>0</v>
      </c>
      <c r="N2514">
        <v>0</v>
      </c>
      <c r="O2514">
        <v>0</v>
      </c>
      <c r="P2514">
        <v>0</v>
      </c>
      <c r="Q2514">
        <v>0</v>
      </c>
    </row>
    <row r="2515" spans="1:17" x14ac:dyDescent="0.25">
      <c r="A2515" t="s">
        <v>23028</v>
      </c>
      <c r="B2515" t="s">
        <v>73</v>
      </c>
      <c r="C2515" t="s">
        <v>144</v>
      </c>
      <c r="D2515" t="s">
        <v>12971</v>
      </c>
      <c r="E2515" t="s">
        <v>21471</v>
      </c>
      <c r="F2515" t="s">
        <v>525</v>
      </c>
      <c r="G2515">
        <v>1</v>
      </c>
      <c r="H2515">
        <v>0</v>
      </c>
      <c r="I2515">
        <v>0</v>
      </c>
      <c r="J2515">
        <v>0</v>
      </c>
      <c r="K2515">
        <v>0</v>
      </c>
      <c r="L2515">
        <v>0</v>
      </c>
      <c r="M2515">
        <v>0</v>
      </c>
      <c r="N2515">
        <v>0</v>
      </c>
      <c r="O2515">
        <v>0</v>
      </c>
      <c r="P2515">
        <v>0</v>
      </c>
      <c r="Q2515">
        <v>0</v>
      </c>
    </row>
    <row r="2516" spans="1:17" x14ac:dyDescent="0.25">
      <c r="A2516" t="s">
        <v>17484</v>
      </c>
      <c r="B2516" t="s">
        <v>73</v>
      </c>
      <c r="C2516" t="s">
        <v>145</v>
      </c>
      <c r="D2516" t="s">
        <v>526</v>
      </c>
      <c r="E2516" t="s">
        <v>563</v>
      </c>
      <c r="F2516" t="s">
        <v>396</v>
      </c>
      <c r="G2516">
        <v>0</v>
      </c>
      <c r="H2516">
        <v>3</v>
      </c>
      <c r="I2516">
        <v>0</v>
      </c>
      <c r="J2516">
        <v>3</v>
      </c>
      <c r="K2516">
        <v>0</v>
      </c>
      <c r="L2516">
        <v>0</v>
      </c>
      <c r="M2516">
        <v>0</v>
      </c>
      <c r="N2516">
        <v>0</v>
      </c>
      <c r="O2516">
        <v>0</v>
      </c>
      <c r="P2516">
        <v>0</v>
      </c>
      <c r="Q2516">
        <v>0</v>
      </c>
    </row>
    <row r="2517" spans="1:17" x14ac:dyDescent="0.25">
      <c r="A2517" t="s">
        <v>17485</v>
      </c>
      <c r="B2517" t="s">
        <v>73</v>
      </c>
      <c r="C2517" t="s">
        <v>145</v>
      </c>
      <c r="D2517" t="s">
        <v>526</v>
      </c>
      <c r="E2517" t="s">
        <v>563</v>
      </c>
      <c r="F2517" t="s">
        <v>4236</v>
      </c>
      <c r="G2517">
        <v>0</v>
      </c>
      <c r="H2517">
        <v>3</v>
      </c>
      <c r="I2517">
        <v>0</v>
      </c>
      <c r="J2517">
        <v>3</v>
      </c>
      <c r="K2517">
        <v>0</v>
      </c>
      <c r="L2517">
        <v>0</v>
      </c>
      <c r="M2517">
        <v>0</v>
      </c>
      <c r="N2517">
        <v>0</v>
      </c>
      <c r="O2517">
        <v>0</v>
      </c>
      <c r="P2517">
        <v>0</v>
      </c>
      <c r="Q2517">
        <v>0</v>
      </c>
    </row>
    <row r="2518" spans="1:17" x14ac:dyDescent="0.25">
      <c r="A2518" t="s">
        <v>17486</v>
      </c>
      <c r="B2518" t="s">
        <v>73</v>
      </c>
      <c r="C2518" t="s">
        <v>145</v>
      </c>
      <c r="D2518" t="s">
        <v>526</v>
      </c>
      <c r="E2518" t="s">
        <v>563</v>
      </c>
      <c r="F2518" t="s">
        <v>4238</v>
      </c>
      <c r="G2518">
        <v>0</v>
      </c>
      <c r="H2518">
        <v>0</v>
      </c>
      <c r="I2518">
        <v>0</v>
      </c>
      <c r="J2518">
        <v>0</v>
      </c>
      <c r="K2518">
        <v>0</v>
      </c>
      <c r="L2518">
        <v>0</v>
      </c>
      <c r="M2518">
        <v>3</v>
      </c>
      <c r="N2518">
        <v>0</v>
      </c>
      <c r="O2518">
        <v>0</v>
      </c>
      <c r="P2518">
        <v>0</v>
      </c>
      <c r="Q2518">
        <v>0</v>
      </c>
    </row>
    <row r="2519" spans="1:17" x14ac:dyDescent="0.25">
      <c r="A2519" t="s">
        <v>17487</v>
      </c>
      <c r="B2519" t="s">
        <v>73</v>
      </c>
      <c r="C2519" t="s">
        <v>145</v>
      </c>
      <c r="D2519" t="s">
        <v>526</v>
      </c>
      <c r="E2519" t="s">
        <v>563</v>
      </c>
      <c r="F2519" t="s">
        <v>397</v>
      </c>
      <c r="G2519">
        <v>0</v>
      </c>
      <c r="H2519">
        <v>3</v>
      </c>
      <c r="I2519">
        <v>0</v>
      </c>
      <c r="J2519">
        <v>3</v>
      </c>
      <c r="K2519">
        <v>0</v>
      </c>
      <c r="L2519">
        <v>0</v>
      </c>
      <c r="M2519">
        <v>0</v>
      </c>
      <c r="N2519">
        <v>0</v>
      </c>
      <c r="O2519">
        <v>0</v>
      </c>
      <c r="P2519">
        <v>0</v>
      </c>
      <c r="Q2519">
        <v>0</v>
      </c>
    </row>
    <row r="2520" spans="1:17" x14ac:dyDescent="0.25">
      <c r="A2520" t="s">
        <v>17488</v>
      </c>
      <c r="B2520" t="s">
        <v>73</v>
      </c>
      <c r="C2520" t="s">
        <v>145</v>
      </c>
      <c r="D2520" t="s">
        <v>526</v>
      </c>
      <c r="E2520" t="s">
        <v>563</v>
      </c>
      <c r="F2520" t="s">
        <v>398</v>
      </c>
      <c r="G2520">
        <v>0</v>
      </c>
      <c r="H2520">
        <v>3</v>
      </c>
      <c r="I2520">
        <v>0</v>
      </c>
      <c r="J2520">
        <v>3</v>
      </c>
      <c r="K2520">
        <v>0</v>
      </c>
      <c r="L2520">
        <v>0</v>
      </c>
      <c r="M2520">
        <v>0</v>
      </c>
      <c r="N2520">
        <v>0</v>
      </c>
      <c r="O2520">
        <v>0</v>
      </c>
      <c r="P2520">
        <v>0</v>
      </c>
      <c r="Q2520">
        <v>0</v>
      </c>
    </row>
    <row r="2521" spans="1:17" x14ac:dyDescent="0.25">
      <c r="A2521" t="s">
        <v>17489</v>
      </c>
      <c r="B2521" t="s">
        <v>73</v>
      </c>
      <c r="C2521" t="s">
        <v>145</v>
      </c>
      <c r="D2521" t="s">
        <v>526</v>
      </c>
      <c r="E2521" t="s">
        <v>563</v>
      </c>
      <c r="F2521" t="s">
        <v>4242</v>
      </c>
      <c r="G2521">
        <v>0</v>
      </c>
      <c r="H2521">
        <v>0</v>
      </c>
      <c r="I2521">
        <v>0</v>
      </c>
      <c r="J2521">
        <v>0</v>
      </c>
      <c r="K2521">
        <v>0</v>
      </c>
      <c r="L2521">
        <v>0</v>
      </c>
      <c r="M2521">
        <v>3</v>
      </c>
      <c r="N2521">
        <v>0</v>
      </c>
      <c r="O2521">
        <v>0</v>
      </c>
      <c r="P2521">
        <v>0</v>
      </c>
      <c r="Q2521">
        <v>0</v>
      </c>
    </row>
    <row r="2522" spans="1:17" x14ac:dyDescent="0.25">
      <c r="A2522" t="s">
        <v>17490</v>
      </c>
      <c r="B2522" t="s">
        <v>73</v>
      </c>
      <c r="C2522" t="s">
        <v>145</v>
      </c>
      <c r="D2522" t="s">
        <v>526</v>
      </c>
      <c r="E2522" t="s">
        <v>563</v>
      </c>
      <c r="F2522" t="s">
        <v>399</v>
      </c>
      <c r="G2522">
        <v>0</v>
      </c>
      <c r="H2522">
        <v>3</v>
      </c>
      <c r="I2522">
        <v>0</v>
      </c>
      <c r="J2522">
        <v>3</v>
      </c>
      <c r="K2522">
        <v>0</v>
      </c>
      <c r="L2522">
        <v>0</v>
      </c>
      <c r="M2522">
        <v>0</v>
      </c>
      <c r="N2522">
        <v>0</v>
      </c>
      <c r="O2522">
        <v>0</v>
      </c>
      <c r="P2522">
        <v>0</v>
      </c>
      <c r="Q2522">
        <v>0</v>
      </c>
    </row>
    <row r="2523" spans="1:17" x14ac:dyDescent="0.25">
      <c r="A2523" t="s">
        <v>17491</v>
      </c>
      <c r="B2523" t="s">
        <v>73</v>
      </c>
      <c r="C2523" t="s">
        <v>145</v>
      </c>
      <c r="D2523" t="s">
        <v>526</v>
      </c>
      <c r="E2523" t="s">
        <v>563</v>
      </c>
      <c r="F2523" t="s">
        <v>4245</v>
      </c>
      <c r="G2523">
        <v>0</v>
      </c>
      <c r="H2523">
        <v>0</v>
      </c>
      <c r="I2523">
        <v>0</v>
      </c>
      <c r="J2523">
        <v>0</v>
      </c>
      <c r="K2523">
        <v>0</v>
      </c>
      <c r="L2523">
        <v>0</v>
      </c>
      <c r="M2523">
        <v>3</v>
      </c>
      <c r="N2523">
        <v>0</v>
      </c>
      <c r="O2523">
        <v>0</v>
      </c>
      <c r="P2523">
        <v>0</v>
      </c>
      <c r="Q2523">
        <v>0</v>
      </c>
    </row>
    <row r="2524" spans="1:17" x14ac:dyDescent="0.25">
      <c r="A2524" t="s">
        <v>17492</v>
      </c>
      <c r="B2524" t="s">
        <v>73</v>
      </c>
      <c r="C2524" t="s">
        <v>145</v>
      </c>
      <c r="D2524" t="s">
        <v>526</v>
      </c>
      <c r="E2524" t="s">
        <v>563</v>
      </c>
      <c r="F2524" t="s">
        <v>394</v>
      </c>
      <c r="G2524">
        <v>0</v>
      </c>
      <c r="H2524">
        <v>0</v>
      </c>
      <c r="I2524">
        <v>0</v>
      </c>
      <c r="J2524">
        <v>0</v>
      </c>
      <c r="K2524">
        <v>0</v>
      </c>
      <c r="L2524">
        <v>0</v>
      </c>
      <c r="M2524">
        <v>0</v>
      </c>
      <c r="N2524">
        <v>3</v>
      </c>
      <c r="O2524">
        <v>3</v>
      </c>
      <c r="P2524">
        <v>0</v>
      </c>
      <c r="Q2524">
        <v>0</v>
      </c>
    </row>
    <row r="2525" spans="1:17" x14ac:dyDescent="0.25">
      <c r="A2525" t="s">
        <v>17493</v>
      </c>
      <c r="B2525" t="s">
        <v>73</v>
      </c>
      <c r="C2525" t="s">
        <v>145</v>
      </c>
      <c r="D2525" t="s">
        <v>526</v>
      </c>
      <c r="E2525" t="s">
        <v>563</v>
      </c>
      <c r="F2525" t="s">
        <v>395</v>
      </c>
      <c r="G2525">
        <v>0</v>
      </c>
      <c r="H2525">
        <v>0</v>
      </c>
      <c r="I2525">
        <v>0</v>
      </c>
      <c r="J2525">
        <v>0</v>
      </c>
      <c r="K2525">
        <v>0</v>
      </c>
      <c r="L2525">
        <v>0</v>
      </c>
      <c r="M2525">
        <v>0</v>
      </c>
      <c r="N2525">
        <v>3</v>
      </c>
      <c r="O2525">
        <v>3</v>
      </c>
      <c r="P2525">
        <v>0</v>
      </c>
      <c r="Q2525">
        <v>0</v>
      </c>
    </row>
    <row r="2526" spans="1:17" x14ac:dyDescent="0.25">
      <c r="A2526" t="s">
        <v>17494</v>
      </c>
      <c r="B2526" t="s">
        <v>73</v>
      </c>
      <c r="C2526" t="s">
        <v>145</v>
      </c>
      <c r="D2526" t="s">
        <v>526</v>
      </c>
      <c r="E2526" t="s">
        <v>563</v>
      </c>
      <c r="F2526" t="s">
        <v>525</v>
      </c>
      <c r="G2526">
        <v>3</v>
      </c>
      <c r="H2526">
        <v>0</v>
      </c>
      <c r="I2526">
        <v>0</v>
      </c>
      <c r="J2526">
        <v>0</v>
      </c>
      <c r="K2526">
        <v>0</v>
      </c>
      <c r="L2526">
        <v>0</v>
      </c>
      <c r="M2526">
        <v>0</v>
      </c>
      <c r="N2526">
        <v>0</v>
      </c>
      <c r="O2526">
        <v>0</v>
      </c>
      <c r="P2526">
        <v>0</v>
      </c>
      <c r="Q2526">
        <v>0</v>
      </c>
    </row>
    <row r="2527" spans="1:17" x14ac:dyDescent="0.25">
      <c r="A2527" t="s">
        <v>23029</v>
      </c>
      <c r="B2527" t="s">
        <v>73</v>
      </c>
      <c r="C2527" t="s">
        <v>145</v>
      </c>
      <c r="D2527" t="s">
        <v>526</v>
      </c>
      <c r="E2527" t="s">
        <v>21471</v>
      </c>
      <c r="F2527" t="s">
        <v>396</v>
      </c>
      <c r="G2527">
        <v>0</v>
      </c>
      <c r="H2527">
        <v>5</v>
      </c>
      <c r="I2527">
        <v>2</v>
      </c>
      <c r="J2527">
        <v>3</v>
      </c>
      <c r="K2527">
        <v>0</v>
      </c>
      <c r="L2527">
        <v>0</v>
      </c>
      <c r="M2527">
        <v>0</v>
      </c>
      <c r="N2527">
        <v>0</v>
      </c>
      <c r="O2527">
        <v>0</v>
      </c>
      <c r="P2527">
        <v>0</v>
      </c>
      <c r="Q2527">
        <v>0</v>
      </c>
    </row>
    <row r="2528" spans="1:17" x14ac:dyDescent="0.25">
      <c r="A2528" t="s">
        <v>23030</v>
      </c>
      <c r="B2528" t="s">
        <v>73</v>
      </c>
      <c r="C2528" t="s">
        <v>145</v>
      </c>
      <c r="D2528" t="s">
        <v>526</v>
      </c>
      <c r="E2528" t="s">
        <v>21471</v>
      </c>
      <c r="F2528" t="s">
        <v>4236</v>
      </c>
      <c r="G2528">
        <v>0</v>
      </c>
      <c r="H2528">
        <v>5</v>
      </c>
      <c r="I2528">
        <v>2</v>
      </c>
      <c r="J2528">
        <v>3</v>
      </c>
      <c r="K2528">
        <v>0</v>
      </c>
      <c r="L2528">
        <v>0</v>
      </c>
      <c r="M2528">
        <v>0</v>
      </c>
      <c r="N2528">
        <v>0</v>
      </c>
      <c r="O2528">
        <v>0</v>
      </c>
      <c r="P2528">
        <v>0</v>
      </c>
      <c r="Q2528">
        <v>0</v>
      </c>
    </row>
    <row r="2529" spans="1:17" x14ac:dyDescent="0.25">
      <c r="A2529" t="s">
        <v>23031</v>
      </c>
      <c r="B2529" t="s">
        <v>73</v>
      </c>
      <c r="C2529" t="s">
        <v>145</v>
      </c>
      <c r="D2529" t="s">
        <v>526</v>
      </c>
      <c r="E2529" t="s">
        <v>21471</v>
      </c>
      <c r="F2529" t="s">
        <v>4238</v>
      </c>
      <c r="G2529">
        <v>0</v>
      </c>
      <c r="H2529">
        <v>0</v>
      </c>
      <c r="I2529">
        <v>0</v>
      </c>
      <c r="J2529">
        <v>0</v>
      </c>
      <c r="K2529">
        <v>0</v>
      </c>
      <c r="L2529">
        <v>0</v>
      </c>
      <c r="M2529">
        <v>5</v>
      </c>
      <c r="N2529">
        <v>0</v>
      </c>
      <c r="O2529">
        <v>0</v>
      </c>
      <c r="P2529">
        <v>0</v>
      </c>
      <c r="Q2529">
        <v>0</v>
      </c>
    </row>
    <row r="2530" spans="1:17" x14ac:dyDescent="0.25">
      <c r="A2530" t="s">
        <v>23032</v>
      </c>
      <c r="B2530" t="s">
        <v>73</v>
      </c>
      <c r="C2530" t="s">
        <v>145</v>
      </c>
      <c r="D2530" t="s">
        <v>526</v>
      </c>
      <c r="E2530" t="s">
        <v>21471</v>
      </c>
      <c r="F2530" t="s">
        <v>397</v>
      </c>
      <c r="G2530">
        <v>0</v>
      </c>
      <c r="H2530">
        <v>5</v>
      </c>
      <c r="I2530">
        <v>2</v>
      </c>
      <c r="J2530">
        <v>3</v>
      </c>
      <c r="K2530">
        <v>0</v>
      </c>
      <c r="L2530">
        <v>0</v>
      </c>
      <c r="M2530">
        <v>0</v>
      </c>
      <c r="N2530">
        <v>0</v>
      </c>
      <c r="O2530">
        <v>0</v>
      </c>
      <c r="P2530">
        <v>0</v>
      </c>
      <c r="Q2530">
        <v>0</v>
      </c>
    </row>
    <row r="2531" spans="1:17" x14ac:dyDescent="0.25">
      <c r="A2531" t="s">
        <v>23033</v>
      </c>
      <c r="B2531" t="s">
        <v>73</v>
      </c>
      <c r="C2531" t="s">
        <v>145</v>
      </c>
      <c r="D2531" t="s">
        <v>526</v>
      </c>
      <c r="E2531" t="s">
        <v>21471</v>
      </c>
      <c r="F2531" t="s">
        <v>398</v>
      </c>
      <c r="G2531">
        <v>0</v>
      </c>
      <c r="H2531">
        <v>5</v>
      </c>
      <c r="I2531">
        <v>2</v>
      </c>
      <c r="J2531">
        <v>3</v>
      </c>
      <c r="K2531">
        <v>0</v>
      </c>
      <c r="L2531">
        <v>0</v>
      </c>
      <c r="M2531">
        <v>0</v>
      </c>
      <c r="N2531">
        <v>0</v>
      </c>
      <c r="O2531">
        <v>0</v>
      </c>
      <c r="P2531">
        <v>0</v>
      </c>
      <c r="Q2531">
        <v>0</v>
      </c>
    </row>
    <row r="2532" spans="1:17" x14ac:dyDescent="0.25">
      <c r="A2532" t="s">
        <v>23034</v>
      </c>
      <c r="B2532" t="s">
        <v>73</v>
      </c>
      <c r="C2532" t="s">
        <v>145</v>
      </c>
      <c r="D2532" t="s">
        <v>526</v>
      </c>
      <c r="E2532" t="s">
        <v>21471</v>
      </c>
      <c r="F2532" t="s">
        <v>4242</v>
      </c>
      <c r="G2532">
        <v>0</v>
      </c>
      <c r="H2532">
        <v>0</v>
      </c>
      <c r="I2532">
        <v>0</v>
      </c>
      <c r="J2532">
        <v>0</v>
      </c>
      <c r="K2532">
        <v>0</v>
      </c>
      <c r="L2532">
        <v>0</v>
      </c>
      <c r="M2532">
        <v>5</v>
      </c>
      <c r="N2532">
        <v>0</v>
      </c>
      <c r="O2532">
        <v>0</v>
      </c>
      <c r="P2532">
        <v>0</v>
      </c>
      <c r="Q2532">
        <v>0</v>
      </c>
    </row>
    <row r="2533" spans="1:17" x14ac:dyDescent="0.25">
      <c r="A2533" t="s">
        <v>23035</v>
      </c>
      <c r="B2533" t="s">
        <v>73</v>
      </c>
      <c r="C2533" t="s">
        <v>145</v>
      </c>
      <c r="D2533" t="s">
        <v>526</v>
      </c>
      <c r="E2533" t="s">
        <v>21471</v>
      </c>
      <c r="F2533" t="s">
        <v>399</v>
      </c>
      <c r="G2533">
        <v>0</v>
      </c>
      <c r="H2533">
        <v>5</v>
      </c>
      <c r="I2533">
        <v>2</v>
      </c>
      <c r="J2533">
        <v>3</v>
      </c>
      <c r="K2533">
        <v>0</v>
      </c>
      <c r="L2533">
        <v>0</v>
      </c>
      <c r="M2533">
        <v>0</v>
      </c>
      <c r="N2533">
        <v>0</v>
      </c>
      <c r="O2533">
        <v>0</v>
      </c>
      <c r="P2533">
        <v>0</v>
      </c>
      <c r="Q2533">
        <v>0</v>
      </c>
    </row>
    <row r="2534" spans="1:17" x14ac:dyDescent="0.25">
      <c r="A2534" t="s">
        <v>17166</v>
      </c>
      <c r="B2534" t="s">
        <v>73</v>
      </c>
      <c r="C2534" t="s">
        <v>210</v>
      </c>
      <c r="D2534" t="s">
        <v>526</v>
      </c>
      <c r="E2534" t="s">
        <v>563</v>
      </c>
      <c r="F2534" t="s">
        <v>398</v>
      </c>
      <c r="G2534">
        <v>0</v>
      </c>
      <c r="H2534">
        <v>10</v>
      </c>
      <c r="I2534">
        <v>1</v>
      </c>
      <c r="J2534">
        <v>9</v>
      </c>
      <c r="K2534">
        <v>0</v>
      </c>
      <c r="L2534">
        <v>0</v>
      </c>
      <c r="M2534">
        <v>0</v>
      </c>
      <c r="N2534">
        <v>0</v>
      </c>
      <c r="O2534">
        <v>0</v>
      </c>
      <c r="P2534">
        <v>0</v>
      </c>
      <c r="Q2534">
        <v>0</v>
      </c>
    </row>
    <row r="2535" spans="1:17" x14ac:dyDescent="0.25">
      <c r="A2535" t="s">
        <v>17167</v>
      </c>
      <c r="B2535" t="s">
        <v>73</v>
      </c>
      <c r="C2535" t="s">
        <v>210</v>
      </c>
      <c r="D2535" t="s">
        <v>526</v>
      </c>
      <c r="E2535" t="s">
        <v>563</v>
      </c>
      <c r="F2535" t="s">
        <v>4242</v>
      </c>
      <c r="G2535">
        <v>0</v>
      </c>
      <c r="H2535">
        <v>0</v>
      </c>
      <c r="I2535">
        <v>0</v>
      </c>
      <c r="J2535">
        <v>0</v>
      </c>
      <c r="K2535">
        <v>0</v>
      </c>
      <c r="L2535">
        <v>0</v>
      </c>
      <c r="M2535">
        <v>10</v>
      </c>
      <c r="N2535">
        <v>0</v>
      </c>
      <c r="O2535">
        <v>0</v>
      </c>
      <c r="P2535">
        <v>0</v>
      </c>
      <c r="Q2535">
        <v>0</v>
      </c>
    </row>
    <row r="2536" spans="1:17" x14ac:dyDescent="0.25">
      <c r="A2536" t="s">
        <v>17168</v>
      </c>
      <c r="B2536" t="s">
        <v>73</v>
      </c>
      <c r="C2536" t="s">
        <v>210</v>
      </c>
      <c r="D2536" t="s">
        <v>526</v>
      </c>
      <c r="E2536" t="s">
        <v>563</v>
      </c>
      <c r="F2536" t="s">
        <v>399</v>
      </c>
      <c r="G2536">
        <v>0</v>
      </c>
      <c r="H2536">
        <v>10</v>
      </c>
      <c r="I2536">
        <v>1</v>
      </c>
      <c r="J2536">
        <v>9</v>
      </c>
      <c r="K2536">
        <v>0</v>
      </c>
      <c r="L2536">
        <v>0</v>
      </c>
      <c r="M2536">
        <v>0</v>
      </c>
      <c r="N2536">
        <v>0</v>
      </c>
      <c r="O2536">
        <v>0</v>
      </c>
      <c r="P2536">
        <v>0</v>
      </c>
      <c r="Q2536">
        <v>0</v>
      </c>
    </row>
    <row r="2537" spans="1:17" x14ac:dyDescent="0.25">
      <c r="A2537" t="s">
        <v>17169</v>
      </c>
      <c r="B2537" t="s">
        <v>73</v>
      </c>
      <c r="C2537" t="s">
        <v>210</v>
      </c>
      <c r="D2537" t="s">
        <v>526</v>
      </c>
      <c r="E2537" t="s">
        <v>563</v>
      </c>
      <c r="F2537" t="s">
        <v>4245</v>
      </c>
      <c r="G2537">
        <v>0</v>
      </c>
      <c r="H2537">
        <v>0</v>
      </c>
      <c r="I2537">
        <v>0</v>
      </c>
      <c r="J2537">
        <v>0</v>
      </c>
      <c r="K2537">
        <v>0</v>
      </c>
      <c r="L2537">
        <v>0</v>
      </c>
      <c r="M2537">
        <v>10</v>
      </c>
      <c r="N2537">
        <v>0</v>
      </c>
      <c r="O2537">
        <v>0</v>
      </c>
      <c r="P2537">
        <v>0</v>
      </c>
      <c r="Q2537">
        <v>0</v>
      </c>
    </row>
    <row r="2538" spans="1:17" x14ac:dyDescent="0.25">
      <c r="A2538" t="s">
        <v>17170</v>
      </c>
      <c r="B2538" t="s">
        <v>73</v>
      </c>
      <c r="C2538" t="s">
        <v>210</v>
      </c>
      <c r="D2538" t="s">
        <v>526</v>
      </c>
      <c r="E2538" t="s">
        <v>563</v>
      </c>
      <c r="F2538" t="s">
        <v>394</v>
      </c>
      <c r="G2538">
        <v>0</v>
      </c>
      <c r="H2538">
        <v>0</v>
      </c>
      <c r="I2538">
        <v>0</v>
      </c>
      <c r="J2538">
        <v>0</v>
      </c>
      <c r="K2538">
        <v>0</v>
      </c>
      <c r="L2538">
        <v>0</v>
      </c>
      <c r="M2538">
        <v>0</v>
      </c>
      <c r="N2538">
        <v>10</v>
      </c>
      <c r="O2538">
        <v>10</v>
      </c>
      <c r="P2538">
        <v>0</v>
      </c>
      <c r="Q2538">
        <v>0</v>
      </c>
    </row>
    <row r="2539" spans="1:17" x14ac:dyDescent="0.25">
      <c r="A2539" t="s">
        <v>17171</v>
      </c>
      <c r="B2539" t="s">
        <v>73</v>
      </c>
      <c r="C2539" t="s">
        <v>210</v>
      </c>
      <c r="D2539" t="s">
        <v>526</v>
      </c>
      <c r="E2539" t="s">
        <v>563</v>
      </c>
      <c r="F2539" t="s">
        <v>395</v>
      </c>
      <c r="G2539">
        <v>0</v>
      </c>
      <c r="H2539">
        <v>0</v>
      </c>
      <c r="I2539">
        <v>0</v>
      </c>
      <c r="J2539">
        <v>0</v>
      </c>
      <c r="K2539">
        <v>0</v>
      </c>
      <c r="L2539">
        <v>0</v>
      </c>
      <c r="M2539">
        <v>0</v>
      </c>
      <c r="N2539">
        <v>10</v>
      </c>
      <c r="O2539">
        <v>10</v>
      </c>
      <c r="P2539">
        <v>0</v>
      </c>
      <c r="Q2539">
        <v>0</v>
      </c>
    </row>
    <row r="2540" spans="1:17" x14ac:dyDescent="0.25">
      <c r="A2540" t="s">
        <v>17172</v>
      </c>
      <c r="B2540" t="s">
        <v>73</v>
      </c>
      <c r="C2540" t="s">
        <v>210</v>
      </c>
      <c r="D2540" t="s">
        <v>526</v>
      </c>
      <c r="E2540" t="s">
        <v>563</v>
      </c>
      <c r="F2540" t="s">
        <v>525</v>
      </c>
      <c r="G2540">
        <v>10</v>
      </c>
      <c r="H2540">
        <v>0</v>
      </c>
      <c r="I2540">
        <v>0</v>
      </c>
      <c r="J2540">
        <v>0</v>
      </c>
      <c r="K2540">
        <v>0</v>
      </c>
      <c r="L2540">
        <v>0</v>
      </c>
      <c r="M2540">
        <v>0</v>
      </c>
      <c r="N2540">
        <v>0</v>
      </c>
      <c r="O2540">
        <v>0</v>
      </c>
      <c r="P2540">
        <v>0</v>
      </c>
      <c r="Q2540">
        <v>0</v>
      </c>
    </row>
    <row r="2541" spans="1:17" x14ac:dyDescent="0.25">
      <c r="A2541" t="s">
        <v>23036</v>
      </c>
      <c r="B2541" t="s">
        <v>73</v>
      </c>
      <c r="C2541" t="s">
        <v>210</v>
      </c>
      <c r="D2541" t="s">
        <v>526</v>
      </c>
      <c r="E2541" t="s">
        <v>21471</v>
      </c>
      <c r="F2541" t="s">
        <v>396</v>
      </c>
      <c r="G2541">
        <v>0</v>
      </c>
      <c r="H2541">
        <v>19</v>
      </c>
      <c r="I2541">
        <v>0</v>
      </c>
      <c r="J2541">
        <v>17</v>
      </c>
      <c r="K2541">
        <v>0</v>
      </c>
      <c r="L2541">
        <v>2</v>
      </c>
      <c r="M2541">
        <v>0</v>
      </c>
      <c r="N2541">
        <v>0</v>
      </c>
      <c r="O2541">
        <v>0</v>
      </c>
      <c r="P2541">
        <v>0</v>
      </c>
      <c r="Q2541">
        <v>0</v>
      </c>
    </row>
    <row r="2542" spans="1:17" x14ac:dyDescent="0.25">
      <c r="A2542" t="s">
        <v>23037</v>
      </c>
      <c r="B2542" t="s">
        <v>73</v>
      </c>
      <c r="C2542" t="s">
        <v>210</v>
      </c>
      <c r="D2542" t="s">
        <v>526</v>
      </c>
      <c r="E2542" t="s">
        <v>21471</v>
      </c>
      <c r="F2542" t="s">
        <v>4236</v>
      </c>
      <c r="G2542">
        <v>0</v>
      </c>
      <c r="H2542">
        <v>19</v>
      </c>
      <c r="I2542">
        <v>0</v>
      </c>
      <c r="J2542">
        <v>17</v>
      </c>
      <c r="K2542">
        <v>0</v>
      </c>
      <c r="L2542">
        <v>2</v>
      </c>
      <c r="M2542">
        <v>0</v>
      </c>
      <c r="N2542">
        <v>0</v>
      </c>
      <c r="O2542">
        <v>0</v>
      </c>
      <c r="P2542">
        <v>0</v>
      </c>
      <c r="Q2542">
        <v>0</v>
      </c>
    </row>
    <row r="2543" spans="1:17" x14ac:dyDescent="0.25">
      <c r="A2543" t="s">
        <v>23038</v>
      </c>
      <c r="B2543" t="s">
        <v>73</v>
      </c>
      <c r="C2543" t="s">
        <v>210</v>
      </c>
      <c r="D2543" t="s">
        <v>526</v>
      </c>
      <c r="E2543" t="s">
        <v>21471</v>
      </c>
      <c r="F2543" t="s">
        <v>4238</v>
      </c>
      <c r="G2543">
        <v>0</v>
      </c>
      <c r="H2543">
        <v>0</v>
      </c>
      <c r="I2543">
        <v>0</v>
      </c>
      <c r="J2543">
        <v>0</v>
      </c>
      <c r="K2543">
        <v>0</v>
      </c>
      <c r="L2543">
        <v>0</v>
      </c>
      <c r="M2543">
        <v>19</v>
      </c>
      <c r="N2543">
        <v>0</v>
      </c>
      <c r="O2543">
        <v>0</v>
      </c>
      <c r="P2543">
        <v>0</v>
      </c>
      <c r="Q2543">
        <v>0</v>
      </c>
    </row>
    <row r="2544" spans="1:17" x14ac:dyDescent="0.25">
      <c r="A2544" t="s">
        <v>23039</v>
      </c>
      <c r="B2544" t="s">
        <v>73</v>
      </c>
      <c r="C2544" t="s">
        <v>210</v>
      </c>
      <c r="D2544" t="s">
        <v>526</v>
      </c>
      <c r="E2544" t="s">
        <v>21471</v>
      </c>
      <c r="F2544" t="s">
        <v>397</v>
      </c>
      <c r="G2544">
        <v>0</v>
      </c>
      <c r="H2544">
        <v>19</v>
      </c>
      <c r="I2544">
        <v>0</v>
      </c>
      <c r="J2544">
        <v>17</v>
      </c>
      <c r="K2544">
        <v>0</v>
      </c>
      <c r="L2544">
        <v>2</v>
      </c>
      <c r="M2544">
        <v>0</v>
      </c>
      <c r="N2544">
        <v>0</v>
      </c>
      <c r="O2544">
        <v>0</v>
      </c>
      <c r="P2544">
        <v>0</v>
      </c>
      <c r="Q2544">
        <v>0</v>
      </c>
    </row>
    <row r="2545" spans="1:17" x14ac:dyDescent="0.25">
      <c r="A2545" t="s">
        <v>23040</v>
      </c>
      <c r="B2545" t="s">
        <v>73</v>
      </c>
      <c r="C2545" t="s">
        <v>210</v>
      </c>
      <c r="D2545" t="s">
        <v>526</v>
      </c>
      <c r="E2545" t="s">
        <v>21471</v>
      </c>
      <c r="F2545" t="s">
        <v>398</v>
      </c>
      <c r="G2545">
        <v>0</v>
      </c>
      <c r="H2545">
        <v>19</v>
      </c>
      <c r="I2545">
        <v>0</v>
      </c>
      <c r="J2545">
        <v>17</v>
      </c>
      <c r="K2545">
        <v>0</v>
      </c>
      <c r="L2545">
        <v>2</v>
      </c>
      <c r="M2545">
        <v>0</v>
      </c>
      <c r="N2545">
        <v>0</v>
      </c>
      <c r="O2545">
        <v>0</v>
      </c>
      <c r="P2545">
        <v>0</v>
      </c>
      <c r="Q2545">
        <v>0</v>
      </c>
    </row>
    <row r="2546" spans="1:17" x14ac:dyDescent="0.25">
      <c r="A2546" t="s">
        <v>23041</v>
      </c>
      <c r="B2546" t="s">
        <v>73</v>
      </c>
      <c r="C2546" t="s">
        <v>210</v>
      </c>
      <c r="D2546" t="s">
        <v>526</v>
      </c>
      <c r="E2546" t="s">
        <v>21471</v>
      </c>
      <c r="F2546" t="s">
        <v>4242</v>
      </c>
      <c r="G2546">
        <v>0</v>
      </c>
      <c r="H2546">
        <v>0</v>
      </c>
      <c r="I2546">
        <v>0</v>
      </c>
      <c r="J2546">
        <v>0</v>
      </c>
      <c r="K2546">
        <v>0</v>
      </c>
      <c r="L2546">
        <v>0</v>
      </c>
      <c r="M2546">
        <v>19</v>
      </c>
      <c r="N2546">
        <v>0</v>
      </c>
      <c r="O2546">
        <v>0</v>
      </c>
      <c r="P2546">
        <v>0</v>
      </c>
      <c r="Q2546">
        <v>0</v>
      </c>
    </row>
    <row r="2547" spans="1:17" x14ac:dyDescent="0.25">
      <c r="A2547" t="s">
        <v>23042</v>
      </c>
      <c r="B2547" t="s">
        <v>73</v>
      </c>
      <c r="C2547" t="s">
        <v>210</v>
      </c>
      <c r="D2547" t="s">
        <v>526</v>
      </c>
      <c r="E2547" t="s">
        <v>21471</v>
      </c>
      <c r="F2547" t="s">
        <v>399</v>
      </c>
      <c r="G2547">
        <v>0</v>
      </c>
      <c r="H2547">
        <v>19</v>
      </c>
      <c r="I2547">
        <v>0</v>
      </c>
      <c r="J2547">
        <v>17</v>
      </c>
      <c r="K2547">
        <v>0</v>
      </c>
      <c r="L2547">
        <v>2</v>
      </c>
      <c r="M2547">
        <v>0</v>
      </c>
      <c r="N2547">
        <v>0</v>
      </c>
      <c r="O2547">
        <v>0</v>
      </c>
      <c r="P2547">
        <v>0</v>
      </c>
      <c r="Q2547">
        <v>0</v>
      </c>
    </row>
    <row r="2548" spans="1:17" x14ac:dyDescent="0.25">
      <c r="A2548" t="s">
        <v>23043</v>
      </c>
      <c r="B2548" t="s">
        <v>73</v>
      </c>
      <c r="C2548" t="s">
        <v>210</v>
      </c>
      <c r="D2548" t="s">
        <v>526</v>
      </c>
      <c r="E2548" t="s">
        <v>21471</v>
      </c>
      <c r="F2548" t="s">
        <v>4245</v>
      </c>
      <c r="G2548">
        <v>0</v>
      </c>
      <c r="H2548">
        <v>0</v>
      </c>
      <c r="I2548">
        <v>0</v>
      </c>
      <c r="J2548">
        <v>0</v>
      </c>
      <c r="K2548">
        <v>0</v>
      </c>
      <c r="L2548">
        <v>0</v>
      </c>
      <c r="M2548">
        <v>19</v>
      </c>
      <c r="N2548">
        <v>0</v>
      </c>
      <c r="O2548">
        <v>0</v>
      </c>
      <c r="P2548">
        <v>0</v>
      </c>
      <c r="Q2548">
        <v>0</v>
      </c>
    </row>
    <row r="2549" spans="1:17" x14ac:dyDescent="0.25">
      <c r="A2549" t="s">
        <v>23044</v>
      </c>
      <c r="B2549" t="s">
        <v>73</v>
      </c>
      <c r="C2549" t="s">
        <v>210</v>
      </c>
      <c r="D2549" t="s">
        <v>526</v>
      </c>
      <c r="E2549" t="s">
        <v>21471</v>
      </c>
      <c r="F2549" t="s">
        <v>394</v>
      </c>
      <c r="G2549">
        <v>0</v>
      </c>
      <c r="H2549">
        <v>0</v>
      </c>
      <c r="I2549">
        <v>0</v>
      </c>
      <c r="J2549">
        <v>0</v>
      </c>
      <c r="K2549">
        <v>0</v>
      </c>
      <c r="L2549">
        <v>0</v>
      </c>
      <c r="M2549">
        <v>0</v>
      </c>
      <c r="N2549">
        <v>19</v>
      </c>
      <c r="O2549">
        <v>17</v>
      </c>
      <c r="P2549">
        <v>1</v>
      </c>
      <c r="Q2549">
        <v>1</v>
      </c>
    </row>
    <row r="2550" spans="1:17" x14ac:dyDescent="0.25">
      <c r="A2550" t="s">
        <v>23045</v>
      </c>
      <c r="B2550" t="s">
        <v>73</v>
      </c>
      <c r="C2550" t="s">
        <v>210</v>
      </c>
      <c r="D2550" t="s">
        <v>526</v>
      </c>
      <c r="E2550" t="s">
        <v>21471</v>
      </c>
      <c r="F2550" t="s">
        <v>395</v>
      </c>
      <c r="G2550">
        <v>0</v>
      </c>
      <c r="H2550">
        <v>0</v>
      </c>
      <c r="I2550">
        <v>0</v>
      </c>
      <c r="J2550">
        <v>0</v>
      </c>
      <c r="K2550">
        <v>0</v>
      </c>
      <c r="L2550">
        <v>0</v>
      </c>
      <c r="M2550">
        <v>0</v>
      </c>
      <c r="N2550">
        <v>18</v>
      </c>
      <c r="O2550">
        <v>16</v>
      </c>
      <c r="P2550">
        <v>1</v>
      </c>
      <c r="Q2550">
        <v>1</v>
      </c>
    </row>
    <row r="2551" spans="1:17" x14ac:dyDescent="0.25">
      <c r="A2551" t="s">
        <v>23046</v>
      </c>
      <c r="B2551" t="s">
        <v>73</v>
      </c>
      <c r="C2551" t="s">
        <v>210</v>
      </c>
      <c r="D2551" t="s">
        <v>526</v>
      </c>
      <c r="E2551" t="s">
        <v>21471</v>
      </c>
      <c r="F2551" t="s">
        <v>525</v>
      </c>
      <c r="G2551">
        <v>19</v>
      </c>
      <c r="H2551">
        <v>0</v>
      </c>
      <c r="I2551">
        <v>0</v>
      </c>
      <c r="J2551">
        <v>0</v>
      </c>
      <c r="K2551">
        <v>0</v>
      </c>
      <c r="L2551">
        <v>0</v>
      </c>
      <c r="M2551">
        <v>0</v>
      </c>
      <c r="N2551">
        <v>0</v>
      </c>
      <c r="O2551">
        <v>0</v>
      </c>
      <c r="P2551">
        <v>0</v>
      </c>
      <c r="Q2551">
        <v>0</v>
      </c>
    </row>
    <row r="2552" spans="1:17" x14ac:dyDescent="0.25">
      <c r="A2552" t="s">
        <v>16884</v>
      </c>
      <c r="B2552" t="s">
        <v>73</v>
      </c>
      <c r="C2552" t="s">
        <v>210</v>
      </c>
      <c r="D2552" t="s">
        <v>527</v>
      </c>
      <c r="E2552" t="s">
        <v>563</v>
      </c>
      <c r="F2552" t="s">
        <v>528</v>
      </c>
      <c r="G2552">
        <v>0</v>
      </c>
      <c r="H2552">
        <v>0</v>
      </c>
      <c r="I2552">
        <v>0</v>
      </c>
      <c r="J2552">
        <v>0</v>
      </c>
      <c r="K2552">
        <v>0</v>
      </c>
      <c r="L2552">
        <v>0</v>
      </c>
      <c r="M2552">
        <v>0</v>
      </c>
      <c r="N2552">
        <v>2</v>
      </c>
      <c r="O2552">
        <v>2</v>
      </c>
      <c r="P2552">
        <v>0</v>
      </c>
      <c r="Q2552">
        <v>0</v>
      </c>
    </row>
    <row r="2553" spans="1:17" x14ac:dyDescent="0.25">
      <c r="A2553" t="s">
        <v>16344</v>
      </c>
      <c r="B2553" t="s">
        <v>74</v>
      </c>
      <c r="C2553" t="s">
        <v>105</v>
      </c>
      <c r="D2553" t="s">
        <v>526</v>
      </c>
      <c r="E2553" t="s">
        <v>563</v>
      </c>
      <c r="F2553" t="s">
        <v>4242</v>
      </c>
      <c r="G2553">
        <v>0</v>
      </c>
      <c r="H2553">
        <v>0</v>
      </c>
      <c r="I2553">
        <v>0</v>
      </c>
      <c r="J2553">
        <v>0</v>
      </c>
      <c r="K2553">
        <v>0</v>
      </c>
      <c r="L2553">
        <v>0</v>
      </c>
      <c r="M2553">
        <v>9</v>
      </c>
      <c r="N2553">
        <v>0</v>
      </c>
      <c r="O2553">
        <v>0</v>
      </c>
      <c r="P2553">
        <v>0</v>
      </c>
      <c r="Q2553">
        <v>0</v>
      </c>
    </row>
    <row r="2554" spans="1:17" x14ac:dyDescent="0.25">
      <c r="A2554" t="s">
        <v>16345</v>
      </c>
      <c r="B2554" t="s">
        <v>74</v>
      </c>
      <c r="C2554" t="s">
        <v>105</v>
      </c>
      <c r="D2554" t="s">
        <v>526</v>
      </c>
      <c r="E2554" t="s">
        <v>563</v>
      </c>
      <c r="F2554" t="s">
        <v>399</v>
      </c>
      <c r="G2554">
        <v>0</v>
      </c>
      <c r="H2554">
        <v>9</v>
      </c>
      <c r="I2554">
        <v>0</v>
      </c>
      <c r="J2554">
        <v>8</v>
      </c>
      <c r="K2554">
        <v>1</v>
      </c>
      <c r="L2554">
        <v>0</v>
      </c>
      <c r="M2554">
        <v>0</v>
      </c>
      <c r="N2554">
        <v>0</v>
      </c>
      <c r="O2554">
        <v>0</v>
      </c>
      <c r="P2554">
        <v>0</v>
      </c>
      <c r="Q2554">
        <v>0</v>
      </c>
    </row>
    <row r="2555" spans="1:17" x14ac:dyDescent="0.25">
      <c r="A2555" t="s">
        <v>16346</v>
      </c>
      <c r="B2555" t="s">
        <v>74</v>
      </c>
      <c r="C2555" t="s">
        <v>105</v>
      </c>
      <c r="D2555" t="s">
        <v>526</v>
      </c>
      <c r="E2555" t="s">
        <v>563</v>
      </c>
      <c r="F2555" t="s">
        <v>4245</v>
      </c>
      <c r="G2555">
        <v>0</v>
      </c>
      <c r="H2555">
        <v>0</v>
      </c>
      <c r="I2555">
        <v>0</v>
      </c>
      <c r="J2555">
        <v>0</v>
      </c>
      <c r="K2555">
        <v>0</v>
      </c>
      <c r="L2555">
        <v>0</v>
      </c>
      <c r="M2555">
        <v>9</v>
      </c>
      <c r="N2555">
        <v>0</v>
      </c>
      <c r="O2555">
        <v>0</v>
      </c>
      <c r="P2555">
        <v>0</v>
      </c>
      <c r="Q2555">
        <v>0</v>
      </c>
    </row>
    <row r="2556" spans="1:17" x14ac:dyDescent="0.25">
      <c r="A2556" t="s">
        <v>16347</v>
      </c>
      <c r="B2556" t="s">
        <v>74</v>
      </c>
      <c r="C2556" t="s">
        <v>105</v>
      </c>
      <c r="D2556" t="s">
        <v>526</v>
      </c>
      <c r="E2556" t="s">
        <v>563</v>
      </c>
      <c r="F2556" t="s">
        <v>394</v>
      </c>
      <c r="G2556">
        <v>0</v>
      </c>
      <c r="H2556">
        <v>0</v>
      </c>
      <c r="I2556">
        <v>0</v>
      </c>
      <c r="J2556">
        <v>0</v>
      </c>
      <c r="K2556">
        <v>0</v>
      </c>
      <c r="L2556">
        <v>0</v>
      </c>
      <c r="M2556">
        <v>0</v>
      </c>
      <c r="N2556">
        <v>4</v>
      </c>
      <c r="O2556">
        <v>4</v>
      </c>
      <c r="P2556">
        <v>0</v>
      </c>
      <c r="Q2556">
        <v>0</v>
      </c>
    </row>
    <row r="2557" spans="1:17" x14ac:dyDescent="0.25">
      <c r="A2557" t="s">
        <v>16348</v>
      </c>
      <c r="B2557" t="s">
        <v>74</v>
      </c>
      <c r="C2557" t="s">
        <v>105</v>
      </c>
      <c r="D2557" t="s">
        <v>526</v>
      </c>
      <c r="E2557" t="s">
        <v>563</v>
      </c>
      <c r="F2557" t="s">
        <v>395</v>
      </c>
      <c r="G2557">
        <v>0</v>
      </c>
      <c r="H2557">
        <v>0</v>
      </c>
      <c r="I2557">
        <v>0</v>
      </c>
      <c r="J2557">
        <v>0</v>
      </c>
      <c r="K2557">
        <v>0</v>
      </c>
      <c r="L2557">
        <v>0</v>
      </c>
      <c r="M2557">
        <v>0</v>
      </c>
      <c r="N2557">
        <v>1</v>
      </c>
      <c r="O2557">
        <v>1</v>
      </c>
      <c r="P2557">
        <v>0</v>
      </c>
      <c r="Q2557">
        <v>0</v>
      </c>
    </row>
    <row r="2558" spans="1:17" x14ac:dyDescent="0.25">
      <c r="A2558" t="s">
        <v>16349</v>
      </c>
      <c r="B2558" t="s">
        <v>74</v>
      </c>
      <c r="C2558" t="s">
        <v>105</v>
      </c>
      <c r="D2558" t="s">
        <v>526</v>
      </c>
      <c r="E2558" t="s">
        <v>563</v>
      </c>
      <c r="F2558" t="s">
        <v>525</v>
      </c>
      <c r="G2558">
        <v>9</v>
      </c>
      <c r="H2558">
        <v>0</v>
      </c>
      <c r="I2558">
        <v>0</v>
      </c>
      <c r="J2558">
        <v>0</v>
      </c>
      <c r="K2558">
        <v>0</v>
      </c>
      <c r="L2558">
        <v>0</v>
      </c>
      <c r="M2558">
        <v>0</v>
      </c>
      <c r="N2558">
        <v>0</v>
      </c>
      <c r="O2558">
        <v>0</v>
      </c>
      <c r="P2558">
        <v>0</v>
      </c>
      <c r="Q2558">
        <v>0</v>
      </c>
    </row>
    <row r="2559" spans="1:17" x14ac:dyDescent="0.25">
      <c r="A2559" t="s">
        <v>17382</v>
      </c>
      <c r="B2559" t="s">
        <v>74</v>
      </c>
      <c r="C2559" t="s">
        <v>169</v>
      </c>
      <c r="D2559" t="s">
        <v>526</v>
      </c>
      <c r="E2559" t="s">
        <v>563</v>
      </c>
      <c r="F2559" t="s">
        <v>397</v>
      </c>
      <c r="G2559">
        <v>0</v>
      </c>
      <c r="H2559">
        <v>4</v>
      </c>
      <c r="I2559">
        <v>0</v>
      </c>
      <c r="J2559">
        <v>4</v>
      </c>
      <c r="K2559">
        <v>0</v>
      </c>
      <c r="L2559">
        <v>0</v>
      </c>
      <c r="M2559">
        <v>0</v>
      </c>
      <c r="N2559">
        <v>0</v>
      </c>
      <c r="O2559">
        <v>0</v>
      </c>
      <c r="P2559">
        <v>0</v>
      </c>
      <c r="Q2559">
        <v>0</v>
      </c>
    </row>
    <row r="2560" spans="1:17" x14ac:dyDescent="0.25">
      <c r="A2560" t="s">
        <v>17383</v>
      </c>
      <c r="B2560" t="s">
        <v>74</v>
      </c>
      <c r="C2560" t="s">
        <v>169</v>
      </c>
      <c r="D2560" t="s">
        <v>526</v>
      </c>
      <c r="E2560" t="s">
        <v>563</v>
      </c>
      <c r="F2560" t="s">
        <v>398</v>
      </c>
      <c r="G2560">
        <v>0</v>
      </c>
      <c r="H2560">
        <v>4</v>
      </c>
      <c r="I2560">
        <v>0</v>
      </c>
      <c r="J2560">
        <v>4</v>
      </c>
      <c r="K2560">
        <v>0</v>
      </c>
      <c r="L2560">
        <v>0</v>
      </c>
      <c r="M2560">
        <v>0</v>
      </c>
      <c r="N2560">
        <v>0</v>
      </c>
      <c r="O2560">
        <v>0</v>
      </c>
      <c r="P2560">
        <v>0</v>
      </c>
      <c r="Q2560">
        <v>0</v>
      </c>
    </row>
    <row r="2561" spans="1:17" x14ac:dyDescent="0.25">
      <c r="A2561" t="s">
        <v>17384</v>
      </c>
      <c r="B2561" t="s">
        <v>74</v>
      </c>
      <c r="C2561" t="s">
        <v>169</v>
      </c>
      <c r="D2561" t="s">
        <v>526</v>
      </c>
      <c r="E2561" t="s">
        <v>563</v>
      </c>
      <c r="F2561" t="s">
        <v>4242</v>
      </c>
      <c r="G2561">
        <v>0</v>
      </c>
      <c r="H2561">
        <v>0</v>
      </c>
      <c r="I2561">
        <v>0</v>
      </c>
      <c r="J2561">
        <v>0</v>
      </c>
      <c r="K2561">
        <v>0</v>
      </c>
      <c r="L2561">
        <v>0</v>
      </c>
      <c r="M2561">
        <v>4</v>
      </c>
      <c r="N2561">
        <v>0</v>
      </c>
      <c r="O2561">
        <v>0</v>
      </c>
      <c r="P2561">
        <v>0</v>
      </c>
      <c r="Q2561">
        <v>0</v>
      </c>
    </row>
    <row r="2562" spans="1:17" x14ac:dyDescent="0.25">
      <c r="A2562" t="s">
        <v>17385</v>
      </c>
      <c r="B2562" t="s">
        <v>74</v>
      </c>
      <c r="C2562" t="s">
        <v>169</v>
      </c>
      <c r="D2562" t="s">
        <v>526</v>
      </c>
      <c r="E2562" t="s">
        <v>563</v>
      </c>
      <c r="F2562" t="s">
        <v>399</v>
      </c>
      <c r="G2562">
        <v>0</v>
      </c>
      <c r="H2562">
        <v>4</v>
      </c>
      <c r="I2562">
        <v>0</v>
      </c>
      <c r="J2562">
        <v>4</v>
      </c>
      <c r="K2562">
        <v>0</v>
      </c>
      <c r="L2562">
        <v>0</v>
      </c>
      <c r="M2562">
        <v>0</v>
      </c>
      <c r="N2562">
        <v>0</v>
      </c>
      <c r="O2562">
        <v>0</v>
      </c>
      <c r="P2562">
        <v>0</v>
      </c>
      <c r="Q2562">
        <v>0</v>
      </c>
    </row>
    <row r="2563" spans="1:17" x14ac:dyDescent="0.25">
      <c r="A2563" t="s">
        <v>17386</v>
      </c>
      <c r="B2563" t="s">
        <v>74</v>
      </c>
      <c r="C2563" t="s">
        <v>169</v>
      </c>
      <c r="D2563" t="s">
        <v>526</v>
      </c>
      <c r="E2563" t="s">
        <v>563</v>
      </c>
      <c r="F2563" t="s">
        <v>4245</v>
      </c>
      <c r="G2563">
        <v>0</v>
      </c>
      <c r="H2563">
        <v>0</v>
      </c>
      <c r="I2563">
        <v>0</v>
      </c>
      <c r="J2563">
        <v>0</v>
      </c>
      <c r="K2563">
        <v>0</v>
      </c>
      <c r="L2563">
        <v>0</v>
      </c>
      <c r="M2563">
        <v>4</v>
      </c>
      <c r="N2563">
        <v>0</v>
      </c>
      <c r="O2563">
        <v>0</v>
      </c>
      <c r="P2563">
        <v>0</v>
      </c>
      <c r="Q2563">
        <v>0</v>
      </c>
    </row>
    <row r="2564" spans="1:17" x14ac:dyDescent="0.25">
      <c r="A2564" t="s">
        <v>17387</v>
      </c>
      <c r="B2564" t="s">
        <v>74</v>
      </c>
      <c r="C2564" t="s">
        <v>169</v>
      </c>
      <c r="D2564" t="s">
        <v>526</v>
      </c>
      <c r="E2564" t="s">
        <v>563</v>
      </c>
      <c r="F2564" t="s">
        <v>394</v>
      </c>
      <c r="G2564">
        <v>0</v>
      </c>
      <c r="H2564">
        <v>0</v>
      </c>
      <c r="I2564">
        <v>0</v>
      </c>
      <c r="J2564">
        <v>0</v>
      </c>
      <c r="K2564">
        <v>0</v>
      </c>
      <c r="L2564">
        <v>0</v>
      </c>
      <c r="M2564">
        <v>0</v>
      </c>
      <c r="N2564">
        <v>1</v>
      </c>
      <c r="O2564">
        <v>1</v>
      </c>
      <c r="P2564">
        <v>0</v>
      </c>
      <c r="Q2564">
        <v>0</v>
      </c>
    </row>
    <row r="2565" spans="1:17" x14ac:dyDescent="0.25">
      <c r="A2565" t="s">
        <v>17388</v>
      </c>
      <c r="B2565" t="s">
        <v>74</v>
      </c>
      <c r="C2565" t="s">
        <v>169</v>
      </c>
      <c r="D2565" t="s">
        <v>526</v>
      </c>
      <c r="E2565" t="s">
        <v>563</v>
      </c>
      <c r="F2565" t="s">
        <v>395</v>
      </c>
      <c r="G2565">
        <v>0</v>
      </c>
      <c r="H2565">
        <v>0</v>
      </c>
      <c r="I2565">
        <v>0</v>
      </c>
      <c r="J2565">
        <v>0</v>
      </c>
      <c r="K2565">
        <v>0</v>
      </c>
      <c r="L2565">
        <v>0</v>
      </c>
      <c r="M2565">
        <v>0</v>
      </c>
      <c r="N2565">
        <v>1</v>
      </c>
      <c r="O2565">
        <v>1</v>
      </c>
      <c r="P2565">
        <v>0</v>
      </c>
      <c r="Q2565">
        <v>0</v>
      </c>
    </row>
    <row r="2566" spans="1:17" x14ac:dyDescent="0.25">
      <c r="A2566" t="s">
        <v>17389</v>
      </c>
      <c r="B2566" t="s">
        <v>74</v>
      </c>
      <c r="C2566" t="s">
        <v>169</v>
      </c>
      <c r="D2566" t="s">
        <v>526</v>
      </c>
      <c r="E2566" t="s">
        <v>563</v>
      </c>
      <c r="F2566" t="s">
        <v>525</v>
      </c>
      <c r="G2566">
        <v>4</v>
      </c>
      <c r="H2566">
        <v>0</v>
      </c>
      <c r="I2566">
        <v>0</v>
      </c>
      <c r="J2566">
        <v>0</v>
      </c>
      <c r="K2566">
        <v>0</v>
      </c>
      <c r="L2566">
        <v>0</v>
      </c>
      <c r="M2566">
        <v>0</v>
      </c>
      <c r="N2566">
        <v>0</v>
      </c>
      <c r="O2566">
        <v>0</v>
      </c>
      <c r="P2566">
        <v>0</v>
      </c>
      <c r="Q2566">
        <v>0</v>
      </c>
    </row>
    <row r="2567" spans="1:17" x14ac:dyDescent="0.25">
      <c r="A2567" t="s">
        <v>23214</v>
      </c>
      <c r="B2567" t="s">
        <v>74</v>
      </c>
      <c r="C2567" t="s">
        <v>169</v>
      </c>
      <c r="D2567" t="s">
        <v>526</v>
      </c>
      <c r="E2567" t="s">
        <v>21471</v>
      </c>
      <c r="F2567" t="s">
        <v>396</v>
      </c>
      <c r="G2567">
        <v>0</v>
      </c>
      <c r="H2567">
        <v>9</v>
      </c>
      <c r="I2567">
        <v>1</v>
      </c>
      <c r="J2567">
        <v>7</v>
      </c>
      <c r="K2567">
        <v>0</v>
      </c>
      <c r="L2567">
        <v>1</v>
      </c>
      <c r="M2567">
        <v>0</v>
      </c>
      <c r="N2567">
        <v>0</v>
      </c>
      <c r="O2567">
        <v>0</v>
      </c>
      <c r="P2567">
        <v>0</v>
      </c>
      <c r="Q2567">
        <v>0</v>
      </c>
    </row>
    <row r="2568" spans="1:17" x14ac:dyDescent="0.25">
      <c r="A2568" t="s">
        <v>23215</v>
      </c>
      <c r="B2568" t="s">
        <v>74</v>
      </c>
      <c r="C2568" t="s">
        <v>169</v>
      </c>
      <c r="D2568" t="s">
        <v>526</v>
      </c>
      <c r="E2568" t="s">
        <v>21471</v>
      </c>
      <c r="F2568" t="s">
        <v>4236</v>
      </c>
      <c r="G2568">
        <v>0</v>
      </c>
      <c r="H2568">
        <v>9</v>
      </c>
      <c r="I2568">
        <v>1</v>
      </c>
      <c r="J2568">
        <v>7</v>
      </c>
      <c r="K2568">
        <v>0</v>
      </c>
      <c r="L2568">
        <v>1</v>
      </c>
      <c r="M2568">
        <v>0</v>
      </c>
      <c r="N2568">
        <v>0</v>
      </c>
      <c r="O2568">
        <v>0</v>
      </c>
      <c r="P2568">
        <v>0</v>
      </c>
      <c r="Q2568">
        <v>0</v>
      </c>
    </row>
    <row r="2569" spans="1:17" x14ac:dyDescent="0.25">
      <c r="A2569" t="s">
        <v>23216</v>
      </c>
      <c r="B2569" t="s">
        <v>74</v>
      </c>
      <c r="C2569" t="s">
        <v>169</v>
      </c>
      <c r="D2569" t="s">
        <v>526</v>
      </c>
      <c r="E2569" t="s">
        <v>21471</v>
      </c>
      <c r="F2569" t="s">
        <v>4238</v>
      </c>
      <c r="G2569">
        <v>0</v>
      </c>
      <c r="H2569">
        <v>0</v>
      </c>
      <c r="I2569">
        <v>0</v>
      </c>
      <c r="J2569">
        <v>0</v>
      </c>
      <c r="K2569">
        <v>0</v>
      </c>
      <c r="L2569">
        <v>0</v>
      </c>
      <c r="M2569">
        <v>9</v>
      </c>
      <c r="N2569">
        <v>0</v>
      </c>
      <c r="O2569">
        <v>0</v>
      </c>
      <c r="P2569">
        <v>0</v>
      </c>
      <c r="Q2569">
        <v>0</v>
      </c>
    </row>
    <row r="2570" spans="1:17" x14ac:dyDescent="0.25">
      <c r="A2570" t="s">
        <v>23217</v>
      </c>
      <c r="B2570" t="s">
        <v>74</v>
      </c>
      <c r="C2570" t="s">
        <v>169</v>
      </c>
      <c r="D2570" t="s">
        <v>526</v>
      </c>
      <c r="E2570" t="s">
        <v>21471</v>
      </c>
      <c r="F2570" t="s">
        <v>397</v>
      </c>
      <c r="G2570">
        <v>0</v>
      </c>
      <c r="H2570">
        <v>9</v>
      </c>
      <c r="I2570">
        <v>1</v>
      </c>
      <c r="J2570">
        <v>7</v>
      </c>
      <c r="K2570">
        <v>0</v>
      </c>
      <c r="L2570">
        <v>1</v>
      </c>
      <c r="M2570">
        <v>0</v>
      </c>
      <c r="N2570">
        <v>0</v>
      </c>
      <c r="O2570">
        <v>0</v>
      </c>
      <c r="P2570">
        <v>0</v>
      </c>
      <c r="Q2570">
        <v>0</v>
      </c>
    </row>
    <row r="2571" spans="1:17" x14ac:dyDescent="0.25">
      <c r="A2571" t="s">
        <v>23218</v>
      </c>
      <c r="B2571" t="s">
        <v>74</v>
      </c>
      <c r="C2571" t="s">
        <v>169</v>
      </c>
      <c r="D2571" t="s">
        <v>526</v>
      </c>
      <c r="E2571" t="s">
        <v>21471</v>
      </c>
      <c r="F2571" t="s">
        <v>398</v>
      </c>
      <c r="G2571">
        <v>0</v>
      </c>
      <c r="H2571">
        <v>9</v>
      </c>
      <c r="I2571">
        <v>1</v>
      </c>
      <c r="J2571">
        <v>7</v>
      </c>
      <c r="K2571">
        <v>0</v>
      </c>
      <c r="L2571">
        <v>1</v>
      </c>
      <c r="M2571">
        <v>0</v>
      </c>
      <c r="N2571">
        <v>0</v>
      </c>
      <c r="O2571">
        <v>0</v>
      </c>
      <c r="P2571">
        <v>0</v>
      </c>
      <c r="Q2571">
        <v>0</v>
      </c>
    </row>
    <row r="2572" spans="1:17" x14ac:dyDescent="0.25">
      <c r="A2572" t="s">
        <v>23219</v>
      </c>
      <c r="B2572" t="s">
        <v>74</v>
      </c>
      <c r="C2572" t="s">
        <v>169</v>
      </c>
      <c r="D2572" t="s">
        <v>526</v>
      </c>
      <c r="E2572" t="s">
        <v>21471</v>
      </c>
      <c r="F2572" t="s">
        <v>4242</v>
      </c>
      <c r="G2572">
        <v>0</v>
      </c>
      <c r="H2572">
        <v>0</v>
      </c>
      <c r="I2572">
        <v>0</v>
      </c>
      <c r="J2572">
        <v>0</v>
      </c>
      <c r="K2572">
        <v>0</v>
      </c>
      <c r="L2572">
        <v>0</v>
      </c>
      <c r="M2572">
        <v>9</v>
      </c>
      <c r="N2572">
        <v>0</v>
      </c>
      <c r="O2572">
        <v>0</v>
      </c>
      <c r="P2572">
        <v>0</v>
      </c>
      <c r="Q2572">
        <v>0</v>
      </c>
    </row>
    <row r="2573" spans="1:17" x14ac:dyDescent="0.25">
      <c r="A2573" t="s">
        <v>23220</v>
      </c>
      <c r="B2573" t="s">
        <v>74</v>
      </c>
      <c r="C2573" t="s">
        <v>169</v>
      </c>
      <c r="D2573" t="s">
        <v>526</v>
      </c>
      <c r="E2573" t="s">
        <v>21471</v>
      </c>
      <c r="F2573" t="s">
        <v>399</v>
      </c>
      <c r="G2573">
        <v>0</v>
      </c>
      <c r="H2573">
        <v>9</v>
      </c>
      <c r="I2573">
        <v>1</v>
      </c>
      <c r="J2573">
        <v>7</v>
      </c>
      <c r="K2573">
        <v>0</v>
      </c>
      <c r="L2573">
        <v>1</v>
      </c>
      <c r="M2573">
        <v>0</v>
      </c>
      <c r="N2573">
        <v>0</v>
      </c>
      <c r="O2573">
        <v>0</v>
      </c>
      <c r="P2573">
        <v>0</v>
      </c>
      <c r="Q2573">
        <v>0</v>
      </c>
    </row>
    <row r="2574" spans="1:17" x14ac:dyDescent="0.25">
      <c r="A2574" t="s">
        <v>23221</v>
      </c>
      <c r="B2574" t="s">
        <v>74</v>
      </c>
      <c r="C2574" t="s">
        <v>169</v>
      </c>
      <c r="D2574" t="s">
        <v>526</v>
      </c>
      <c r="E2574" t="s">
        <v>21471</v>
      </c>
      <c r="F2574" t="s">
        <v>4245</v>
      </c>
      <c r="G2574">
        <v>0</v>
      </c>
      <c r="H2574">
        <v>0</v>
      </c>
      <c r="I2574">
        <v>0</v>
      </c>
      <c r="J2574">
        <v>0</v>
      </c>
      <c r="K2574">
        <v>0</v>
      </c>
      <c r="L2574">
        <v>0</v>
      </c>
      <c r="M2574">
        <v>9</v>
      </c>
      <c r="N2574">
        <v>0</v>
      </c>
      <c r="O2574">
        <v>0</v>
      </c>
      <c r="P2574">
        <v>0</v>
      </c>
      <c r="Q2574">
        <v>0</v>
      </c>
    </row>
    <row r="2575" spans="1:17" x14ac:dyDescent="0.25">
      <c r="A2575" t="s">
        <v>23222</v>
      </c>
      <c r="B2575" t="s">
        <v>74</v>
      </c>
      <c r="C2575" t="s">
        <v>169</v>
      </c>
      <c r="D2575" t="s">
        <v>526</v>
      </c>
      <c r="E2575" t="s">
        <v>21471</v>
      </c>
      <c r="F2575" t="s">
        <v>394</v>
      </c>
      <c r="G2575">
        <v>0</v>
      </c>
      <c r="H2575">
        <v>0</v>
      </c>
      <c r="I2575">
        <v>0</v>
      </c>
      <c r="J2575">
        <v>0</v>
      </c>
      <c r="K2575">
        <v>0</v>
      </c>
      <c r="L2575">
        <v>0</v>
      </c>
      <c r="M2575">
        <v>0</v>
      </c>
      <c r="N2575">
        <v>5</v>
      </c>
      <c r="O2575">
        <v>5</v>
      </c>
      <c r="P2575">
        <v>0</v>
      </c>
      <c r="Q2575">
        <v>0</v>
      </c>
    </row>
    <row r="2576" spans="1:17" x14ac:dyDescent="0.25">
      <c r="A2576" t="s">
        <v>23223</v>
      </c>
      <c r="B2576" t="s">
        <v>74</v>
      </c>
      <c r="C2576" t="s">
        <v>169</v>
      </c>
      <c r="D2576" t="s">
        <v>526</v>
      </c>
      <c r="E2576" t="s">
        <v>21471</v>
      </c>
      <c r="F2576" t="s">
        <v>395</v>
      </c>
      <c r="G2576">
        <v>0</v>
      </c>
      <c r="H2576">
        <v>0</v>
      </c>
      <c r="I2576">
        <v>0</v>
      </c>
      <c r="J2576">
        <v>0</v>
      </c>
      <c r="K2576">
        <v>0</v>
      </c>
      <c r="L2576">
        <v>0</v>
      </c>
      <c r="M2576">
        <v>0</v>
      </c>
      <c r="N2576">
        <v>4</v>
      </c>
      <c r="O2576">
        <v>4</v>
      </c>
      <c r="P2576">
        <v>0</v>
      </c>
      <c r="Q2576">
        <v>0</v>
      </c>
    </row>
    <row r="2577" spans="1:17" x14ac:dyDescent="0.25">
      <c r="A2577" t="s">
        <v>23224</v>
      </c>
      <c r="B2577" t="s">
        <v>74</v>
      </c>
      <c r="C2577" t="s">
        <v>169</v>
      </c>
      <c r="D2577" t="s">
        <v>526</v>
      </c>
      <c r="E2577" t="s">
        <v>21471</v>
      </c>
      <c r="F2577" t="s">
        <v>525</v>
      </c>
      <c r="G2577">
        <v>9</v>
      </c>
      <c r="H2577">
        <v>0</v>
      </c>
      <c r="I2577">
        <v>0</v>
      </c>
      <c r="J2577">
        <v>0</v>
      </c>
      <c r="K2577">
        <v>0</v>
      </c>
      <c r="L2577">
        <v>0</v>
      </c>
      <c r="M2577">
        <v>0</v>
      </c>
      <c r="N2577">
        <v>0</v>
      </c>
      <c r="O2577">
        <v>0</v>
      </c>
      <c r="P2577">
        <v>0</v>
      </c>
      <c r="Q2577">
        <v>0</v>
      </c>
    </row>
    <row r="2578" spans="1:17" x14ac:dyDescent="0.25">
      <c r="A2578" t="s">
        <v>16386</v>
      </c>
      <c r="B2578" t="s">
        <v>74</v>
      </c>
      <c r="C2578" t="s">
        <v>169</v>
      </c>
      <c r="D2578" t="s">
        <v>12971</v>
      </c>
      <c r="E2578" t="s">
        <v>563</v>
      </c>
      <c r="F2578" t="s">
        <v>525</v>
      </c>
      <c r="G2578">
        <v>3</v>
      </c>
      <c r="H2578">
        <v>0</v>
      </c>
      <c r="I2578">
        <v>0</v>
      </c>
      <c r="J2578">
        <v>0</v>
      </c>
      <c r="K2578">
        <v>0</v>
      </c>
      <c r="L2578">
        <v>0</v>
      </c>
      <c r="M2578">
        <v>0</v>
      </c>
      <c r="N2578">
        <v>0</v>
      </c>
      <c r="O2578">
        <v>0</v>
      </c>
      <c r="P2578">
        <v>0</v>
      </c>
      <c r="Q2578">
        <v>0</v>
      </c>
    </row>
    <row r="2579" spans="1:17" x14ac:dyDescent="0.25">
      <c r="A2579" t="s">
        <v>23225</v>
      </c>
      <c r="B2579" t="s">
        <v>74</v>
      </c>
      <c r="C2579" t="s">
        <v>169</v>
      </c>
      <c r="D2579" t="s">
        <v>12971</v>
      </c>
      <c r="E2579" t="s">
        <v>21471</v>
      </c>
      <c r="F2579" t="s">
        <v>525</v>
      </c>
      <c r="G2579">
        <v>2</v>
      </c>
      <c r="H2579">
        <v>0</v>
      </c>
      <c r="I2579">
        <v>0</v>
      </c>
      <c r="J2579">
        <v>0</v>
      </c>
      <c r="K2579">
        <v>0</v>
      </c>
      <c r="L2579">
        <v>0</v>
      </c>
      <c r="M2579">
        <v>0</v>
      </c>
      <c r="N2579">
        <v>0</v>
      </c>
      <c r="O2579">
        <v>0</v>
      </c>
      <c r="P2579">
        <v>0</v>
      </c>
      <c r="Q2579">
        <v>0</v>
      </c>
    </row>
    <row r="2580" spans="1:17" x14ac:dyDescent="0.25">
      <c r="A2580" t="s">
        <v>16387</v>
      </c>
      <c r="B2580" t="s">
        <v>74</v>
      </c>
      <c r="C2580" t="s">
        <v>170</v>
      </c>
      <c r="D2580" t="s">
        <v>529</v>
      </c>
      <c r="E2580" t="s">
        <v>563</v>
      </c>
      <c r="F2580" t="s">
        <v>525</v>
      </c>
      <c r="G2580">
        <v>3</v>
      </c>
      <c r="H2580">
        <v>0</v>
      </c>
      <c r="I2580">
        <v>0</v>
      </c>
      <c r="J2580">
        <v>0</v>
      </c>
      <c r="K2580">
        <v>0</v>
      </c>
      <c r="L2580">
        <v>0</v>
      </c>
      <c r="M2580">
        <v>0</v>
      </c>
      <c r="N2580">
        <v>0</v>
      </c>
      <c r="O2580">
        <v>0</v>
      </c>
      <c r="P2580">
        <v>0</v>
      </c>
      <c r="Q2580">
        <v>0</v>
      </c>
    </row>
    <row r="2581" spans="1:17" x14ac:dyDescent="0.25">
      <c r="A2581" t="s">
        <v>16388</v>
      </c>
      <c r="B2581" t="s">
        <v>74</v>
      </c>
      <c r="C2581" t="s">
        <v>170</v>
      </c>
      <c r="D2581" t="s">
        <v>526</v>
      </c>
      <c r="E2581" t="s">
        <v>563</v>
      </c>
      <c r="F2581" t="s">
        <v>396</v>
      </c>
      <c r="G2581">
        <v>0</v>
      </c>
      <c r="H2581">
        <v>5</v>
      </c>
      <c r="I2581">
        <v>2</v>
      </c>
      <c r="J2581">
        <v>2</v>
      </c>
      <c r="K2581">
        <v>1</v>
      </c>
      <c r="L2581">
        <v>0</v>
      </c>
      <c r="M2581">
        <v>0</v>
      </c>
      <c r="N2581">
        <v>0</v>
      </c>
      <c r="O2581">
        <v>0</v>
      </c>
      <c r="P2581">
        <v>0</v>
      </c>
      <c r="Q2581">
        <v>0</v>
      </c>
    </row>
    <row r="2582" spans="1:17" x14ac:dyDescent="0.25">
      <c r="A2582" t="s">
        <v>16389</v>
      </c>
      <c r="B2582" t="s">
        <v>74</v>
      </c>
      <c r="C2582" t="s">
        <v>170</v>
      </c>
      <c r="D2582" t="s">
        <v>526</v>
      </c>
      <c r="E2582" t="s">
        <v>563</v>
      </c>
      <c r="F2582" t="s">
        <v>4236</v>
      </c>
      <c r="G2582">
        <v>0</v>
      </c>
      <c r="H2582">
        <v>5</v>
      </c>
      <c r="I2582">
        <v>2</v>
      </c>
      <c r="J2582">
        <v>2</v>
      </c>
      <c r="K2582">
        <v>0</v>
      </c>
      <c r="L2582">
        <v>1</v>
      </c>
      <c r="M2582">
        <v>0</v>
      </c>
      <c r="N2582">
        <v>0</v>
      </c>
      <c r="O2582">
        <v>0</v>
      </c>
      <c r="P2582">
        <v>0</v>
      </c>
      <c r="Q2582">
        <v>0</v>
      </c>
    </row>
    <row r="2583" spans="1:17" x14ac:dyDescent="0.25">
      <c r="A2583" t="s">
        <v>16390</v>
      </c>
      <c r="B2583" t="s">
        <v>74</v>
      </c>
      <c r="C2583" t="s">
        <v>170</v>
      </c>
      <c r="D2583" t="s">
        <v>526</v>
      </c>
      <c r="E2583" t="s">
        <v>563</v>
      </c>
      <c r="F2583" t="s">
        <v>4238</v>
      </c>
      <c r="G2583">
        <v>0</v>
      </c>
      <c r="H2583">
        <v>0</v>
      </c>
      <c r="I2583">
        <v>0</v>
      </c>
      <c r="J2583">
        <v>0</v>
      </c>
      <c r="K2583">
        <v>0</v>
      </c>
      <c r="L2583">
        <v>0</v>
      </c>
      <c r="M2583">
        <v>5</v>
      </c>
      <c r="N2583">
        <v>0</v>
      </c>
      <c r="O2583">
        <v>0</v>
      </c>
      <c r="P2583">
        <v>0</v>
      </c>
      <c r="Q2583">
        <v>0</v>
      </c>
    </row>
    <row r="2584" spans="1:17" x14ac:dyDescent="0.25">
      <c r="A2584" t="s">
        <v>16391</v>
      </c>
      <c r="B2584" t="s">
        <v>74</v>
      </c>
      <c r="C2584" t="s">
        <v>170</v>
      </c>
      <c r="D2584" t="s">
        <v>526</v>
      </c>
      <c r="E2584" t="s">
        <v>563</v>
      </c>
      <c r="F2584" t="s">
        <v>397</v>
      </c>
      <c r="G2584">
        <v>0</v>
      </c>
      <c r="H2584">
        <v>5</v>
      </c>
      <c r="I2584">
        <v>2</v>
      </c>
      <c r="J2584">
        <v>2</v>
      </c>
      <c r="K2584">
        <v>0</v>
      </c>
      <c r="L2584">
        <v>1</v>
      </c>
      <c r="M2584">
        <v>0</v>
      </c>
      <c r="N2584">
        <v>0</v>
      </c>
      <c r="O2584">
        <v>0</v>
      </c>
      <c r="P2584">
        <v>0</v>
      </c>
      <c r="Q2584">
        <v>0</v>
      </c>
    </row>
    <row r="2585" spans="1:17" x14ac:dyDescent="0.25">
      <c r="A2585" t="s">
        <v>16392</v>
      </c>
      <c r="B2585" t="s">
        <v>74</v>
      </c>
      <c r="C2585" t="s">
        <v>170</v>
      </c>
      <c r="D2585" t="s">
        <v>526</v>
      </c>
      <c r="E2585" t="s">
        <v>563</v>
      </c>
      <c r="F2585" t="s">
        <v>398</v>
      </c>
      <c r="G2585">
        <v>0</v>
      </c>
      <c r="H2585">
        <v>5</v>
      </c>
      <c r="I2585">
        <v>2</v>
      </c>
      <c r="J2585">
        <v>2</v>
      </c>
      <c r="K2585">
        <v>0</v>
      </c>
      <c r="L2585">
        <v>1</v>
      </c>
      <c r="M2585">
        <v>0</v>
      </c>
      <c r="N2585">
        <v>0</v>
      </c>
      <c r="O2585">
        <v>0</v>
      </c>
      <c r="P2585">
        <v>0</v>
      </c>
      <c r="Q2585">
        <v>0</v>
      </c>
    </row>
    <row r="2586" spans="1:17" x14ac:dyDescent="0.25">
      <c r="A2586" t="s">
        <v>23226</v>
      </c>
      <c r="B2586" t="s">
        <v>74</v>
      </c>
      <c r="C2586" t="s">
        <v>231</v>
      </c>
      <c r="D2586" t="s">
        <v>526</v>
      </c>
      <c r="E2586" t="s">
        <v>21471</v>
      </c>
      <c r="F2586" t="s">
        <v>395</v>
      </c>
      <c r="G2586">
        <v>0</v>
      </c>
      <c r="H2586">
        <v>0</v>
      </c>
      <c r="I2586">
        <v>0</v>
      </c>
      <c r="J2586">
        <v>0</v>
      </c>
      <c r="K2586">
        <v>0</v>
      </c>
      <c r="L2586">
        <v>0</v>
      </c>
      <c r="M2586">
        <v>0</v>
      </c>
      <c r="N2586">
        <v>1</v>
      </c>
      <c r="O2586">
        <v>1</v>
      </c>
      <c r="P2586">
        <v>0</v>
      </c>
      <c r="Q2586">
        <v>0</v>
      </c>
    </row>
    <row r="2587" spans="1:17" x14ac:dyDescent="0.25">
      <c r="A2587" t="s">
        <v>23227</v>
      </c>
      <c r="B2587" t="s">
        <v>74</v>
      </c>
      <c r="C2587" t="s">
        <v>231</v>
      </c>
      <c r="D2587" t="s">
        <v>526</v>
      </c>
      <c r="E2587" t="s">
        <v>21471</v>
      </c>
      <c r="F2587" t="s">
        <v>525</v>
      </c>
      <c r="G2587">
        <v>6</v>
      </c>
      <c r="H2587">
        <v>0</v>
      </c>
      <c r="I2587">
        <v>0</v>
      </c>
      <c r="J2587">
        <v>0</v>
      </c>
      <c r="K2587">
        <v>0</v>
      </c>
      <c r="L2587">
        <v>0</v>
      </c>
      <c r="M2587">
        <v>0</v>
      </c>
      <c r="N2587">
        <v>0</v>
      </c>
      <c r="O2587">
        <v>0</v>
      </c>
      <c r="P2587">
        <v>0</v>
      </c>
      <c r="Q2587">
        <v>0</v>
      </c>
    </row>
    <row r="2588" spans="1:17" x14ac:dyDescent="0.25">
      <c r="A2588" t="s">
        <v>17306</v>
      </c>
      <c r="B2588" t="s">
        <v>74</v>
      </c>
      <c r="C2588" t="s">
        <v>231</v>
      </c>
      <c r="D2588" t="s">
        <v>12971</v>
      </c>
      <c r="E2588" t="s">
        <v>563</v>
      </c>
      <c r="F2588" t="s">
        <v>525</v>
      </c>
      <c r="G2588">
        <v>9</v>
      </c>
      <c r="H2588">
        <v>0</v>
      </c>
      <c r="I2588">
        <v>0</v>
      </c>
      <c r="J2588">
        <v>0</v>
      </c>
      <c r="K2588">
        <v>0</v>
      </c>
      <c r="L2588">
        <v>0</v>
      </c>
      <c r="M2588">
        <v>0</v>
      </c>
      <c r="N2588">
        <v>0</v>
      </c>
      <c r="O2588">
        <v>0</v>
      </c>
      <c r="P2588">
        <v>0</v>
      </c>
      <c r="Q2588">
        <v>0</v>
      </c>
    </row>
    <row r="2589" spans="1:17" x14ac:dyDescent="0.25">
      <c r="A2589" t="s">
        <v>23228</v>
      </c>
      <c r="B2589" t="s">
        <v>74</v>
      </c>
      <c r="C2589" t="s">
        <v>231</v>
      </c>
      <c r="D2589" t="s">
        <v>12971</v>
      </c>
      <c r="E2589" t="s">
        <v>21471</v>
      </c>
      <c r="F2589" t="s">
        <v>525</v>
      </c>
      <c r="G2589">
        <v>9</v>
      </c>
      <c r="H2589">
        <v>0</v>
      </c>
      <c r="I2589">
        <v>0</v>
      </c>
      <c r="J2589">
        <v>0</v>
      </c>
      <c r="K2589">
        <v>0</v>
      </c>
      <c r="L2589">
        <v>0</v>
      </c>
      <c r="M2589">
        <v>0</v>
      </c>
      <c r="N2589">
        <v>0</v>
      </c>
      <c r="O2589">
        <v>0</v>
      </c>
      <c r="P2589">
        <v>0</v>
      </c>
      <c r="Q2589">
        <v>0</v>
      </c>
    </row>
    <row r="2590" spans="1:17" x14ac:dyDescent="0.25">
      <c r="A2590" t="s">
        <v>17307</v>
      </c>
      <c r="B2590" t="s">
        <v>74</v>
      </c>
      <c r="C2590" t="s">
        <v>232</v>
      </c>
      <c r="D2590" t="s">
        <v>529</v>
      </c>
      <c r="E2590" t="s">
        <v>563</v>
      </c>
      <c r="F2590" t="s">
        <v>525</v>
      </c>
      <c r="G2590">
        <v>1</v>
      </c>
      <c r="H2590">
        <v>0</v>
      </c>
      <c r="I2590">
        <v>0</v>
      </c>
      <c r="J2590">
        <v>0</v>
      </c>
      <c r="K2590">
        <v>0</v>
      </c>
      <c r="L2590">
        <v>0</v>
      </c>
      <c r="M2590">
        <v>0</v>
      </c>
      <c r="N2590">
        <v>0</v>
      </c>
      <c r="O2590">
        <v>0</v>
      </c>
      <c r="P2590">
        <v>0</v>
      </c>
      <c r="Q2590">
        <v>0</v>
      </c>
    </row>
    <row r="2591" spans="1:17" x14ac:dyDescent="0.25">
      <c r="A2591" t="s">
        <v>17308</v>
      </c>
      <c r="B2591" t="s">
        <v>74</v>
      </c>
      <c r="C2591" t="s">
        <v>232</v>
      </c>
      <c r="D2591" t="s">
        <v>526</v>
      </c>
      <c r="E2591" t="s">
        <v>563</v>
      </c>
      <c r="F2591" t="s">
        <v>396</v>
      </c>
      <c r="G2591">
        <v>0</v>
      </c>
      <c r="H2591">
        <v>11</v>
      </c>
      <c r="I2591">
        <v>0</v>
      </c>
      <c r="J2591">
        <v>8</v>
      </c>
      <c r="K2591">
        <v>2</v>
      </c>
      <c r="L2591">
        <v>1</v>
      </c>
      <c r="M2591">
        <v>0</v>
      </c>
      <c r="N2591">
        <v>0</v>
      </c>
      <c r="O2591">
        <v>0</v>
      </c>
      <c r="P2591">
        <v>0</v>
      </c>
      <c r="Q2591">
        <v>0</v>
      </c>
    </row>
    <row r="2592" spans="1:17" x14ac:dyDescent="0.25">
      <c r="A2592" t="s">
        <v>17309</v>
      </c>
      <c r="B2592" t="s">
        <v>74</v>
      </c>
      <c r="C2592" t="s">
        <v>232</v>
      </c>
      <c r="D2592" t="s">
        <v>526</v>
      </c>
      <c r="E2592" t="s">
        <v>563</v>
      </c>
      <c r="F2592" t="s">
        <v>4236</v>
      </c>
      <c r="G2592">
        <v>0</v>
      </c>
      <c r="H2592">
        <v>11</v>
      </c>
      <c r="I2592">
        <v>0</v>
      </c>
      <c r="J2592">
        <v>8</v>
      </c>
      <c r="K2592">
        <v>2</v>
      </c>
      <c r="L2592">
        <v>1</v>
      </c>
      <c r="M2592">
        <v>0</v>
      </c>
      <c r="N2592">
        <v>0</v>
      </c>
      <c r="O2592">
        <v>0</v>
      </c>
      <c r="P2592">
        <v>0</v>
      </c>
      <c r="Q2592">
        <v>0</v>
      </c>
    </row>
    <row r="2593" spans="1:17" x14ac:dyDescent="0.25">
      <c r="A2593" t="s">
        <v>17310</v>
      </c>
      <c r="B2593" t="s">
        <v>74</v>
      </c>
      <c r="C2593" t="s">
        <v>232</v>
      </c>
      <c r="D2593" t="s">
        <v>526</v>
      </c>
      <c r="E2593" t="s">
        <v>563</v>
      </c>
      <c r="F2593" t="s">
        <v>4238</v>
      </c>
      <c r="G2593">
        <v>0</v>
      </c>
      <c r="H2593">
        <v>0</v>
      </c>
      <c r="I2593">
        <v>0</v>
      </c>
      <c r="J2593">
        <v>0</v>
      </c>
      <c r="K2593">
        <v>0</v>
      </c>
      <c r="L2593">
        <v>0</v>
      </c>
      <c r="M2593">
        <v>11</v>
      </c>
      <c r="N2593">
        <v>0</v>
      </c>
      <c r="O2593">
        <v>0</v>
      </c>
      <c r="P2593">
        <v>0</v>
      </c>
      <c r="Q2593">
        <v>0</v>
      </c>
    </row>
    <row r="2594" spans="1:17" x14ac:dyDescent="0.25">
      <c r="A2594" t="s">
        <v>17311</v>
      </c>
      <c r="B2594" t="s">
        <v>74</v>
      </c>
      <c r="C2594" t="s">
        <v>232</v>
      </c>
      <c r="D2594" t="s">
        <v>526</v>
      </c>
      <c r="E2594" t="s">
        <v>563</v>
      </c>
      <c r="F2594" t="s">
        <v>397</v>
      </c>
      <c r="G2594">
        <v>0</v>
      </c>
      <c r="H2594">
        <v>11</v>
      </c>
      <c r="I2594">
        <v>0</v>
      </c>
      <c r="J2594">
        <v>8</v>
      </c>
      <c r="K2594">
        <v>2</v>
      </c>
      <c r="L2594">
        <v>1</v>
      </c>
      <c r="M2594">
        <v>0</v>
      </c>
      <c r="N2594">
        <v>0</v>
      </c>
      <c r="O2594">
        <v>0</v>
      </c>
      <c r="P2594">
        <v>0</v>
      </c>
      <c r="Q2594">
        <v>0</v>
      </c>
    </row>
    <row r="2595" spans="1:17" x14ac:dyDescent="0.25">
      <c r="A2595" t="s">
        <v>17312</v>
      </c>
      <c r="B2595" t="s">
        <v>74</v>
      </c>
      <c r="C2595" t="s">
        <v>232</v>
      </c>
      <c r="D2595" t="s">
        <v>526</v>
      </c>
      <c r="E2595" t="s">
        <v>563</v>
      </c>
      <c r="F2595" t="s">
        <v>398</v>
      </c>
      <c r="G2595">
        <v>0</v>
      </c>
      <c r="H2595">
        <v>11</v>
      </c>
      <c r="I2595">
        <v>0</v>
      </c>
      <c r="J2595">
        <v>8</v>
      </c>
      <c r="K2595">
        <v>2</v>
      </c>
      <c r="L2595">
        <v>1</v>
      </c>
      <c r="M2595">
        <v>0</v>
      </c>
      <c r="N2595">
        <v>0</v>
      </c>
      <c r="O2595">
        <v>0</v>
      </c>
      <c r="P2595">
        <v>0</v>
      </c>
      <c r="Q2595">
        <v>0</v>
      </c>
    </row>
    <row r="2596" spans="1:17" x14ac:dyDescent="0.25">
      <c r="A2596" t="s">
        <v>17313</v>
      </c>
      <c r="B2596" t="s">
        <v>74</v>
      </c>
      <c r="C2596" t="s">
        <v>232</v>
      </c>
      <c r="D2596" t="s">
        <v>526</v>
      </c>
      <c r="E2596" t="s">
        <v>563</v>
      </c>
      <c r="F2596" t="s">
        <v>4242</v>
      </c>
      <c r="G2596">
        <v>0</v>
      </c>
      <c r="H2596">
        <v>0</v>
      </c>
      <c r="I2596">
        <v>0</v>
      </c>
      <c r="J2596">
        <v>0</v>
      </c>
      <c r="K2596">
        <v>0</v>
      </c>
      <c r="L2596">
        <v>0</v>
      </c>
      <c r="M2596">
        <v>11</v>
      </c>
      <c r="N2596">
        <v>0</v>
      </c>
      <c r="O2596">
        <v>0</v>
      </c>
      <c r="P2596">
        <v>0</v>
      </c>
      <c r="Q2596">
        <v>0</v>
      </c>
    </row>
    <row r="2597" spans="1:17" x14ac:dyDescent="0.25">
      <c r="A2597" t="s">
        <v>17314</v>
      </c>
      <c r="B2597" t="s">
        <v>74</v>
      </c>
      <c r="C2597" t="s">
        <v>232</v>
      </c>
      <c r="D2597" t="s">
        <v>526</v>
      </c>
      <c r="E2597" t="s">
        <v>563</v>
      </c>
      <c r="F2597" t="s">
        <v>399</v>
      </c>
      <c r="G2597">
        <v>0</v>
      </c>
      <c r="H2597">
        <v>11</v>
      </c>
      <c r="I2597">
        <v>0</v>
      </c>
      <c r="J2597">
        <v>8</v>
      </c>
      <c r="K2597">
        <v>2</v>
      </c>
      <c r="L2597">
        <v>1</v>
      </c>
      <c r="M2597">
        <v>0</v>
      </c>
      <c r="N2597">
        <v>0</v>
      </c>
      <c r="O2597">
        <v>0</v>
      </c>
      <c r="P2597">
        <v>0</v>
      </c>
      <c r="Q2597">
        <v>0</v>
      </c>
    </row>
    <row r="2598" spans="1:17" x14ac:dyDescent="0.25">
      <c r="A2598" t="s">
        <v>17315</v>
      </c>
      <c r="B2598" t="s">
        <v>74</v>
      </c>
      <c r="C2598" t="s">
        <v>232</v>
      </c>
      <c r="D2598" t="s">
        <v>526</v>
      </c>
      <c r="E2598" t="s">
        <v>563</v>
      </c>
      <c r="F2598" t="s">
        <v>4245</v>
      </c>
      <c r="G2598">
        <v>0</v>
      </c>
      <c r="H2598">
        <v>0</v>
      </c>
      <c r="I2598">
        <v>0</v>
      </c>
      <c r="J2598">
        <v>0</v>
      </c>
      <c r="K2598">
        <v>0</v>
      </c>
      <c r="L2598">
        <v>0</v>
      </c>
      <c r="M2598">
        <v>11</v>
      </c>
      <c r="N2598">
        <v>0</v>
      </c>
      <c r="O2598">
        <v>0</v>
      </c>
      <c r="P2598">
        <v>0</v>
      </c>
      <c r="Q2598">
        <v>0</v>
      </c>
    </row>
    <row r="2599" spans="1:17" x14ac:dyDescent="0.25">
      <c r="A2599" t="s">
        <v>17316</v>
      </c>
      <c r="B2599" t="s">
        <v>74</v>
      </c>
      <c r="C2599" t="s">
        <v>232</v>
      </c>
      <c r="D2599" t="s">
        <v>526</v>
      </c>
      <c r="E2599" t="s">
        <v>563</v>
      </c>
      <c r="F2599" t="s">
        <v>394</v>
      </c>
      <c r="G2599">
        <v>0</v>
      </c>
      <c r="H2599">
        <v>0</v>
      </c>
      <c r="I2599">
        <v>0</v>
      </c>
      <c r="J2599">
        <v>0</v>
      </c>
      <c r="K2599">
        <v>0</v>
      </c>
      <c r="L2599">
        <v>0</v>
      </c>
      <c r="M2599">
        <v>0</v>
      </c>
      <c r="N2599">
        <v>7</v>
      </c>
      <c r="O2599">
        <v>6</v>
      </c>
      <c r="P2599">
        <v>1</v>
      </c>
      <c r="Q2599">
        <v>0</v>
      </c>
    </row>
    <row r="2600" spans="1:17" x14ac:dyDescent="0.25">
      <c r="A2600" t="s">
        <v>17317</v>
      </c>
      <c r="B2600" t="s">
        <v>74</v>
      </c>
      <c r="C2600" t="s">
        <v>232</v>
      </c>
      <c r="D2600" t="s">
        <v>526</v>
      </c>
      <c r="E2600" t="s">
        <v>563</v>
      </c>
      <c r="F2600" t="s">
        <v>395</v>
      </c>
      <c r="G2600">
        <v>0</v>
      </c>
      <c r="H2600">
        <v>0</v>
      </c>
      <c r="I2600">
        <v>0</v>
      </c>
      <c r="J2600">
        <v>0</v>
      </c>
      <c r="K2600">
        <v>0</v>
      </c>
      <c r="L2600">
        <v>0</v>
      </c>
      <c r="M2600">
        <v>0</v>
      </c>
      <c r="N2600">
        <v>4</v>
      </c>
      <c r="O2600">
        <v>4</v>
      </c>
      <c r="P2600">
        <v>0</v>
      </c>
      <c r="Q2600">
        <v>0</v>
      </c>
    </row>
    <row r="2601" spans="1:17" x14ac:dyDescent="0.25">
      <c r="A2601" t="s">
        <v>17318</v>
      </c>
      <c r="B2601" t="s">
        <v>74</v>
      </c>
      <c r="C2601" t="s">
        <v>232</v>
      </c>
      <c r="D2601" t="s">
        <v>526</v>
      </c>
      <c r="E2601" t="s">
        <v>563</v>
      </c>
      <c r="F2601" t="s">
        <v>525</v>
      </c>
      <c r="G2601">
        <v>11</v>
      </c>
      <c r="H2601">
        <v>0</v>
      </c>
      <c r="I2601">
        <v>0</v>
      </c>
      <c r="J2601">
        <v>0</v>
      </c>
      <c r="K2601">
        <v>0</v>
      </c>
      <c r="L2601">
        <v>0</v>
      </c>
      <c r="M2601">
        <v>0</v>
      </c>
      <c r="N2601">
        <v>0</v>
      </c>
      <c r="O2601">
        <v>0</v>
      </c>
      <c r="P2601">
        <v>0</v>
      </c>
      <c r="Q2601">
        <v>0</v>
      </c>
    </row>
    <row r="2602" spans="1:17" x14ac:dyDescent="0.25">
      <c r="A2602" t="s">
        <v>23229</v>
      </c>
      <c r="B2602" t="s">
        <v>74</v>
      </c>
      <c r="C2602" t="s">
        <v>232</v>
      </c>
      <c r="D2602" t="s">
        <v>526</v>
      </c>
      <c r="E2602" t="s">
        <v>21471</v>
      </c>
      <c r="F2602" t="s">
        <v>396</v>
      </c>
      <c r="G2602">
        <v>0</v>
      </c>
      <c r="H2602">
        <v>13</v>
      </c>
      <c r="I2602">
        <v>1</v>
      </c>
      <c r="J2602">
        <v>11</v>
      </c>
      <c r="K2602">
        <v>1</v>
      </c>
      <c r="L2602">
        <v>0</v>
      </c>
      <c r="M2602">
        <v>0</v>
      </c>
      <c r="N2602">
        <v>0</v>
      </c>
      <c r="O2602">
        <v>0</v>
      </c>
      <c r="P2602">
        <v>0</v>
      </c>
      <c r="Q2602">
        <v>0</v>
      </c>
    </row>
    <row r="2603" spans="1:17" x14ac:dyDescent="0.25">
      <c r="A2603" t="s">
        <v>23230</v>
      </c>
      <c r="B2603" t="s">
        <v>74</v>
      </c>
      <c r="C2603" t="s">
        <v>232</v>
      </c>
      <c r="D2603" t="s">
        <v>526</v>
      </c>
      <c r="E2603" t="s">
        <v>21471</v>
      </c>
      <c r="F2603" t="s">
        <v>4236</v>
      </c>
      <c r="G2603">
        <v>0</v>
      </c>
      <c r="H2603">
        <v>13</v>
      </c>
      <c r="I2603">
        <v>1</v>
      </c>
      <c r="J2603">
        <v>10</v>
      </c>
      <c r="K2603">
        <v>0</v>
      </c>
      <c r="L2603">
        <v>2</v>
      </c>
      <c r="M2603">
        <v>0</v>
      </c>
      <c r="N2603">
        <v>0</v>
      </c>
      <c r="O2603">
        <v>0</v>
      </c>
      <c r="P2603">
        <v>0</v>
      </c>
      <c r="Q2603">
        <v>0</v>
      </c>
    </row>
    <row r="2604" spans="1:17" x14ac:dyDescent="0.25">
      <c r="A2604" t="s">
        <v>23231</v>
      </c>
      <c r="B2604" t="s">
        <v>74</v>
      </c>
      <c r="C2604" t="s">
        <v>232</v>
      </c>
      <c r="D2604" t="s">
        <v>526</v>
      </c>
      <c r="E2604" t="s">
        <v>21471</v>
      </c>
      <c r="F2604" t="s">
        <v>4238</v>
      </c>
      <c r="G2604">
        <v>0</v>
      </c>
      <c r="H2604">
        <v>0</v>
      </c>
      <c r="I2604">
        <v>0</v>
      </c>
      <c r="J2604">
        <v>0</v>
      </c>
      <c r="K2604">
        <v>0</v>
      </c>
      <c r="L2604">
        <v>0</v>
      </c>
      <c r="M2604">
        <v>13</v>
      </c>
      <c r="N2604">
        <v>0</v>
      </c>
      <c r="O2604">
        <v>0</v>
      </c>
      <c r="P2604">
        <v>0</v>
      </c>
      <c r="Q2604">
        <v>0</v>
      </c>
    </row>
    <row r="2605" spans="1:17" x14ac:dyDescent="0.25">
      <c r="A2605" t="s">
        <v>23232</v>
      </c>
      <c r="B2605" t="s">
        <v>74</v>
      </c>
      <c r="C2605" t="s">
        <v>232</v>
      </c>
      <c r="D2605" t="s">
        <v>526</v>
      </c>
      <c r="E2605" t="s">
        <v>21471</v>
      </c>
      <c r="F2605" t="s">
        <v>397</v>
      </c>
      <c r="G2605">
        <v>0</v>
      </c>
      <c r="H2605">
        <v>13</v>
      </c>
      <c r="I2605">
        <v>1</v>
      </c>
      <c r="J2605">
        <v>10</v>
      </c>
      <c r="K2605">
        <v>0</v>
      </c>
      <c r="L2605">
        <v>2</v>
      </c>
      <c r="M2605">
        <v>0</v>
      </c>
      <c r="N2605">
        <v>0</v>
      </c>
      <c r="O2605">
        <v>0</v>
      </c>
      <c r="P2605">
        <v>0</v>
      </c>
      <c r="Q2605">
        <v>0</v>
      </c>
    </row>
    <row r="2606" spans="1:17" x14ac:dyDescent="0.25">
      <c r="A2606" t="s">
        <v>23233</v>
      </c>
      <c r="B2606" t="s">
        <v>74</v>
      </c>
      <c r="C2606" t="s">
        <v>232</v>
      </c>
      <c r="D2606" t="s">
        <v>526</v>
      </c>
      <c r="E2606" t="s">
        <v>21471</v>
      </c>
      <c r="F2606" t="s">
        <v>398</v>
      </c>
      <c r="G2606">
        <v>0</v>
      </c>
      <c r="H2606">
        <v>13</v>
      </c>
      <c r="I2606">
        <v>1</v>
      </c>
      <c r="J2606">
        <v>10</v>
      </c>
      <c r="K2606">
        <v>0</v>
      </c>
      <c r="L2606">
        <v>2</v>
      </c>
      <c r="M2606">
        <v>0</v>
      </c>
      <c r="N2606">
        <v>0</v>
      </c>
      <c r="O2606">
        <v>0</v>
      </c>
      <c r="P2606">
        <v>0</v>
      </c>
      <c r="Q2606">
        <v>0</v>
      </c>
    </row>
    <row r="2607" spans="1:17" x14ac:dyDescent="0.25">
      <c r="A2607" t="s">
        <v>23234</v>
      </c>
      <c r="B2607" t="s">
        <v>74</v>
      </c>
      <c r="C2607" t="s">
        <v>232</v>
      </c>
      <c r="D2607" t="s">
        <v>526</v>
      </c>
      <c r="E2607" t="s">
        <v>21471</v>
      </c>
      <c r="F2607" t="s">
        <v>4242</v>
      </c>
      <c r="G2607">
        <v>0</v>
      </c>
      <c r="H2607">
        <v>0</v>
      </c>
      <c r="I2607">
        <v>0</v>
      </c>
      <c r="J2607">
        <v>0</v>
      </c>
      <c r="K2607">
        <v>0</v>
      </c>
      <c r="L2607">
        <v>0</v>
      </c>
      <c r="M2607">
        <v>13</v>
      </c>
      <c r="N2607">
        <v>0</v>
      </c>
      <c r="O2607">
        <v>0</v>
      </c>
      <c r="P2607">
        <v>0</v>
      </c>
      <c r="Q2607">
        <v>0</v>
      </c>
    </row>
    <row r="2608" spans="1:17" x14ac:dyDescent="0.25">
      <c r="A2608" t="s">
        <v>23235</v>
      </c>
      <c r="B2608" t="s">
        <v>74</v>
      </c>
      <c r="C2608" t="s">
        <v>232</v>
      </c>
      <c r="D2608" t="s">
        <v>526</v>
      </c>
      <c r="E2608" t="s">
        <v>21471</v>
      </c>
      <c r="F2608" t="s">
        <v>399</v>
      </c>
      <c r="G2608">
        <v>0</v>
      </c>
      <c r="H2608">
        <v>13</v>
      </c>
      <c r="I2608">
        <v>1</v>
      </c>
      <c r="J2608">
        <v>11</v>
      </c>
      <c r="K2608">
        <v>1</v>
      </c>
      <c r="L2608">
        <v>0</v>
      </c>
      <c r="M2608">
        <v>0</v>
      </c>
      <c r="N2608">
        <v>0</v>
      </c>
      <c r="O2608">
        <v>0</v>
      </c>
      <c r="P2608">
        <v>0</v>
      </c>
      <c r="Q2608">
        <v>0</v>
      </c>
    </row>
    <row r="2609" spans="1:17" x14ac:dyDescent="0.25">
      <c r="A2609" t="s">
        <v>23236</v>
      </c>
      <c r="B2609" t="s">
        <v>74</v>
      </c>
      <c r="C2609" t="s">
        <v>232</v>
      </c>
      <c r="D2609" t="s">
        <v>526</v>
      </c>
      <c r="E2609" t="s">
        <v>21471</v>
      </c>
      <c r="F2609" t="s">
        <v>4245</v>
      </c>
      <c r="G2609">
        <v>0</v>
      </c>
      <c r="H2609">
        <v>0</v>
      </c>
      <c r="I2609">
        <v>0</v>
      </c>
      <c r="J2609">
        <v>0</v>
      </c>
      <c r="K2609">
        <v>0</v>
      </c>
      <c r="L2609">
        <v>0</v>
      </c>
      <c r="M2609">
        <v>13</v>
      </c>
      <c r="N2609">
        <v>0</v>
      </c>
      <c r="O2609">
        <v>0</v>
      </c>
      <c r="P2609">
        <v>0</v>
      </c>
      <c r="Q2609">
        <v>0</v>
      </c>
    </row>
    <row r="2610" spans="1:17" x14ac:dyDescent="0.25">
      <c r="A2610" t="s">
        <v>23237</v>
      </c>
      <c r="B2610" t="s">
        <v>74</v>
      </c>
      <c r="C2610" t="s">
        <v>232</v>
      </c>
      <c r="D2610" t="s">
        <v>526</v>
      </c>
      <c r="E2610" t="s">
        <v>21471</v>
      </c>
      <c r="F2610" t="s">
        <v>394</v>
      </c>
      <c r="G2610">
        <v>0</v>
      </c>
      <c r="H2610">
        <v>0</v>
      </c>
      <c r="I2610">
        <v>0</v>
      </c>
      <c r="J2610">
        <v>0</v>
      </c>
      <c r="K2610">
        <v>0</v>
      </c>
      <c r="L2610">
        <v>0</v>
      </c>
      <c r="M2610">
        <v>0</v>
      </c>
      <c r="N2610">
        <v>11</v>
      </c>
      <c r="O2610">
        <v>10</v>
      </c>
      <c r="P2610">
        <v>1</v>
      </c>
      <c r="Q2610">
        <v>0</v>
      </c>
    </row>
    <row r="2611" spans="1:17" x14ac:dyDescent="0.25">
      <c r="A2611" t="s">
        <v>23238</v>
      </c>
      <c r="B2611" t="s">
        <v>74</v>
      </c>
      <c r="C2611" t="s">
        <v>232</v>
      </c>
      <c r="D2611" t="s">
        <v>526</v>
      </c>
      <c r="E2611" t="s">
        <v>21471</v>
      </c>
      <c r="F2611" t="s">
        <v>395</v>
      </c>
      <c r="G2611">
        <v>0</v>
      </c>
      <c r="H2611">
        <v>0</v>
      </c>
      <c r="I2611">
        <v>0</v>
      </c>
      <c r="J2611">
        <v>0</v>
      </c>
      <c r="K2611">
        <v>0</v>
      </c>
      <c r="L2611">
        <v>0</v>
      </c>
      <c r="M2611">
        <v>0</v>
      </c>
      <c r="N2611">
        <v>9</v>
      </c>
      <c r="O2611">
        <v>8</v>
      </c>
      <c r="P2611">
        <v>1</v>
      </c>
      <c r="Q2611">
        <v>0</v>
      </c>
    </row>
    <row r="2612" spans="1:17" x14ac:dyDescent="0.25">
      <c r="A2612" t="s">
        <v>23239</v>
      </c>
      <c r="B2612" t="s">
        <v>74</v>
      </c>
      <c r="C2612" t="s">
        <v>232</v>
      </c>
      <c r="D2612" t="s">
        <v>526</v>
      </c>
      <c r="E2612" t="s">
        <v>21471</v>
      </c>
      <c r="F2612" t="s">
        <v>525</v>
      </c>
      <c r="G2612">
        <v>13</v>
      </c>
      <c r="H2612">
        <v>0</v>
      </c>
      <c r="I2612">
        <v>0</v>
      </c>
      <c r="J2612">
        <v>0</v>
      </c>
      <c r="K2612">
        <v>0</v>
      </c>
      <c r="L2612">
        <v>0</v>
      </c>
      <c r="M2612">
        <v>0</v>
      </c>
      <c r="N2612">
        <v>0</v>
      </c>
      <c r="O2612">
        <v>0</v>
      </c>
      <c r="P2612">
        <v>0</v>
      </c>
      <c r="Q2612">
        <v>0</v>
      </c>
    </row>
    <row r="2613" spans="1:17" x14ac:dyDescent="0.25">
      <c r="A2613" t="s">
        <v>16399</v>
      </c>
      <c r="B2613" t="s">
        <v>74</v>
      </c>
      <c r="C2613" t="s">
        <v>232</v>
      </c>
      <c r="D2613" t="s">
        <v>12971</v>
      </c>
      <c r="E2613" t="s">
        <v>563</v>
      </c>
      <c r="F2613" t="s">
        <v>525</v>
      </c>
      <c r="G2613">
        <v>1</v>
      </c>
      <c r="H2613">
        <v>0</v>
      </c>
      <c r="I2613">
        <v>0</v>
      </c>
      <c r="J2613">
        <v>0</v>
      </c>
      <c r="K2613">
        <v>0</v>
      </c>
      <c r="L2613">
        <v>0</v>
      </c>
      <c r="M2613">
        <v>0</v>
      </c>
      <c r="N2613">
        <v>0</v>
      </c>
      <c r="O2613">
        <v>0</v>
      </c>
      <c r="P2613">
        <v>0</v>
      </c>
      <c r="Q2613">
        <v>0</v>
      </c>
    </row>
    <row r="2614" spans="1:17" x14ac:dyDescent="0.25">
      <c r="A2614" t="s">
        <v>23240</v>
      </c>
      <c r="B2614" t="s">
        <v>73</v>
      </c>
      <c r="C2614" t="s">
        <v>145</v>
      </c>
      <c r="D2614" t="s">
        <v>526</v>
      </c>
      <c r="E2614" t="s">
        <v>21471</v>
      </c>
      <c r="F2614" t="s">
        <v>4245</v>
      </c>
      <c r="G2614">
        <v>0</v>
      </c>
      <c r="H2614">
        <v>0</v>
      </c>
      <c r="I2614">
        <v>0</v>
      </c>
      <c r="J2614">
        <v>0</v>
      </c>
      <c r="K2614">
        <v>0</v>
      </c>
      <c r="L2614">
        <v>0</v>
      </c>
      <c r="M2614">
        <v>5</v>
      </c>
      <c r="N2614">
        <v>0</v>
      </c>
      <c r="O2614">
        <v>0</v>
      </c>
      <c r="P2614">
        <v>0</v>
      </c>
      <c r="Q2614">
        <v>0</v>
      </c>
    </row>
    <row r="2615" spans="1:17" x14ac:dyDescent="0.25">
      <c r="A2615" t="s">
        <v>23241</v>
      </c>
      <c r="B2615" t="s">
        <v>73</v>
      </c>
      <c r="C2615" t="s">
        <v>145</v>
      </c>
      <c r="D2615" t="s">
        <v>526</v>
      </c>
      <c r="E2615" t="s">
        <v>21471</v>
      </c>
      <c r="F2615" t="s">
        <v>394</v>
      </c>
      <c r="G2615">
        <v>0</v>
      </c>
      <c r="H2615">
        <v>0</v>
      </c>
      <c r="I2615">
        <v>0</v>
      </c>
      <c r="J2615">
        <v>0</v>
      </c>
      <c r="K2615">
        <v>0</v>
      </c>
      <c r="L2615">
        <v>0</v>
      </c>
      <c r="M2615">
        <v>0</v>
      </c>
      <c r="N2615">
        <v>5</v>
      </c>
      <c r="O2615">
        <v>5</v>
      </c>
      <c r="P2615">
        <v>0</v>
      </c>
      <c r="Q2615">
        <v>0</v>
      </c>
    </row>
    <row r="2616" spans="1:17" x14ac:dyDescent="0.25">
      <c r="A2616" t="s">
        <v>23242</v>
      </c>
      <c r="B2616" t="s">
        <v>73</v>
      </c>
      <c r="C2616" t="s">
        <v>145</v>
      </c>
      <c r="D2616" t="s">
        <v>526</v>
      </c>
      <c r="E2616" t="s">
        <v>21471</v>
      </c>
      <c r="F2616" t="s">
        <v>395</v>
      </c>
      <c r="G2616">
        <v>0</v>
      </c>
      <c r="H2616">
        <v>0</v>
      </c>
      <c r="I2616">
        <v>0</v>
      </c>
      <c r="J2616">
        <v>0</v>
      </c>
      <c r="K2616">
        <v>0</v>
      </c>
      <c r="L2616">
        <v>0</v>
      </c>
      <c r="M2616">
        <v>0</v>
      </c>
      <c r="N2616">
        <v>5</v>
      </c>
      <c r="O2616">
        <v>5</v>
      </c>
      <c r="P2616">
        <v>0</v>
      </c>
      <c r="Q2616">
        <v>0</v>
      </c>
    </row>
    <row r="2617" spans="1:17" x14ac:dyDescent="0.25">
      <c r="A2617" t="s">
        <v>23243</v>
      </c>
      <c r="B2617" t="s">
        <v>73</v>
      </c>
      <c r="C2617" t="s">
        <v>145</v>
      </c>
      <c r="D2617" t="s">
        <v>526</v>
      </c>
      <c r="E2617" t="s">
        <v>21471</v>
      </c>
      <c r="F2617" t="s">
        <v>525</v>
      </c>
      <c r="G2617">
        <v>5</v>
      </c>
      <c r="H2617">
        <v>0</v>
      </c>
      <c r="I2617">
        <v>0</v>
      </c>
      <c r="J2617">
        <v>0</v>
      </c>
      <c r="K2617">
        <v>0</v>
      </c>
      <c r="L2617">
        <v>0</v>
      </c>
      <c r="M2617">
        <v>0</v>
      </c>
      <c r="N2617">
        <v>0</v>
      </c>
      <c r="O2617">
        <v>0</v>
      </c>
      <c r="P2617">
        <v>0</v>
      </c>
      <c r="Q2617">
        <v>0</v>
      </c>
    </row>
    <row r="2618" spans="1:17" x14ac:dyDescent="0.25">
      <c r="A2618" t="s">
        <v>17455</v>
      </c>
      <c r="B2618" t="s">
        <v>73</v>
      </c>
      <c r="C2618" t="s">
        <v>146</v>
      </c>
      <c r="D2618" t="s">
        <v>526</v>
      </c>
      <c r="E2618" t="s">
        <v>563</v>
      </c>
      <c r="F2618" t="s">
        <v>396</v>
      </c>
      <c r="G2618">
        <v>0</v>
      </c>
      <c r="H2618">
        <v>5</v>
      </c>
      <c r="I2618">
        <v>0</v>
      </c>
      <c r="J2618">
        <v>4</v>
      </c>
      <c r="K2618">
        <v>0</v>
      </c>
      <c r="L2618">
        <v>1</v>
      </c>
      <c r="M2618">
        <v>0</v>
      </c>
      <c r="N2618">
        <v>0</v>
      </c>
      <c r="O2618">
        <v>0</v>
      </c>
      <c r="P2618">
        <v>0</v>
      </c>
      <c r="Q2618">
        <v>0</v>
      </c>
    </row>
    <row r="2619" spans="1:17" x14ac:dyDescent="0.25">
      <c r="A2619" t="s">
        <v>17456</v>
      </c>
      <c r="B2619" t="s">
        <v>73</v>
      </c>
      <c r="C2619" t="s">
        <v>146</v>
      </c>
      <c r="D2619" t="s">
        <v>526</v>
      </c>
      <c r="E2619" t="s">
        <v>563</v>
      </c>
      <c r="F2619" t="s">
        <v>4236</v>
      </c>
      <c r="G2619">
        <v>0</v>
      </c>
      <c r="H2619">
        <v>5</v>
      </c>
      <c r="I2619">
        <v>0</v>
      </c>
      <c r="J2619">
        <v>4</v>
      </c>
      <c r="K2619">
        <v>0</v>
      </c>
      <c r="L2619">
        <v>1</v>
      </c>
      <c r="M2619">
        <v>0</v>
      </c>
      <c r="N2619">
        <v>0</v>
      </c>
      <c r="O2619">
        <v>0</v>
      </c>
      <c r="P2619">
        <v>0</v>
      </c>
      <c r="Q2619">
        <v>0</v>
      </c>
    </row>
    <row r="2620" spans="1:17" x14ac:dyDescent="0.25">
      <c r="A2620" t="s">
        <v>17457</v>
      </c>
      <c r="B2620" t="s">
        <v>73</v>
      </c>
      <c r="C2620" t="s">
        <v>146</v>
      </c>
      <c r="D2620" t="s">
        <v>526</v>
      </c>
      <c r="E2620" t="s">
        <v>563</v>
      </c>
      <c r="F2620" t="s">
        <v>4238</v>
      </c>
      <c r="G2620">
        <v>0</v>
      </c>
      <c r="H2620">
        <v>0</v>
      </c>
      <c r="I2620">
        <v>0</v>
      </c>
      <c r="J2620">
        <v>0</v>
      </c>
      <c r="K2620">
        <v>0</v>
      </c>
      <c r="L2620">
        <v>0</v>
      </c>
      <c r="M2620">
        <v>5</v>
      </c>
      <c r="N2620">
        <v>0</v>
      </c>
      <c r="O2620">
        <v>0</v>
      </c>
      <c r="P2620">
        <v>0</v>
      </c>
      <c r="Q2620">
        <v>0</v>
      </c>
    </row>
    <row r="2621" spans="1:17" x14ac:dyDescent="0.25">
      <c r="A2621" t="s">
        <v>17458</v>
      </c>
      <c r="B2621" t="s">
        <v>73</v>
      </c>
      <c r="C2621" t="s">
        <v>146</v>
      </c>
      <c r="D2621" t="s">
        <v>526</v>
      </c>
      <c r="E2621" t="s">
        <v>563</v>
      </c>
      <c r="F2621" t="s">
        <v>397</v>
      </c>
      <c r="G2621">
        <v>0</v>
      </c>
      <c r="H2621">
        <v>5</v>
      </c>
      <c r="I2621">
        <v>0</v>
      </c>
      <c r="J2621">
        <v>4</v>
      </c>
      <c r="K2621">
        <v>0</v>
      </c>
      <c r="L2621">
        <v>1</v>
      </c>
      <c r="M2621">
        <v>0</v>
      </c>
      <c r="N2621">
        <v>0</v>
      </c>
      <c r="O2621">
        <v>0</v>
      </c>
      <c r="P2621">
        <v>0</v>
      </c>
      <c r="Q2621">
        <v>0</v>
      </c>
    </row>
    <row r="2622" spans="1:17" x14ac:dyDescent="0.25">
      <c r="A2622" t="s">
        <v>17459</v>
      </c>
      <c r="B2622" t="s">
        <v>73</v>
      </c>
      <c r="C2622" t="s">
        <v>146</v>
      </c>
      <c r="D2622" t="s">
        <v>526</v>
      </c>
      <c r="E2622" t="s">
        <v>563</v>
      </c>
      <c r="F2622" t="s">
        <v>398</v>
      </c>
      <c r="G2622">
        <v>0</v>
      </c>
      <c r="H2622">
        <v>5</v>
      </c>
      <c r="I2622">
        <v>0</v>
      </c>
      <c r="J2622">
        <v>4</v>
      </c>
      <c r="K2622">
        <v>0</v>
      </c>
      <c r="L2622">
        <v>1</v>
      </c>
      <c r="M2622">
        <v>0</v>
      </c>
      <c r="N2622">
        <v>0</v>
      </c>
      <c r="O2622">
        <v>0</v>
      </c>
      <c r="P2622">
        <v>0</v>
      </c>
      <c r="Q2622">
        <v>0</v>
      </c>
    </row>
    <row r="2623" spans="1:17" x14ac:dyDescent="0.25">
      <c r="A2623" t="s">
        <v>17460</v>
      </c>
      <c r="B2623" t="s">
        <v>73</v>
      </c>
      <c r="C2623" t="s">
        <v>146</v>
      </c>
      <c r="D2623" t="s">
        <v>526</v>
      </c>
      <c r="E2623" t="s">
        <v>563</v>
      </c>
      <c r="F2623" t="s">
        <v>4242</v>
      </c>
      <c r="G2623">
        <v>0</v>
      </c>
      <c r="H2623">
        <v>0</v>
      </c>
      <c r="I2623">
        <v>0</v>
      </c>
      <c r="J2623">
        <v>0</v>
      </c>
      <c r="K2623">
        <v>0</v>
      </c>
      <c r="L2623">
        <v>0</v>
      </c>
      <c r="M2623">
        <v>5</v>
      </c>
      <c r="N2623">
        <v>0</v>
      </c>
      <c r="O2623">
        <v>0</v>
      </c>
      <c r="P2623">
        <v>0</v>
      </c>
      <c r="Q2623">
        <v>0</v>
      </c>
    </row>
    <row r="2624" spans="1:17" x14ac:dyDescent="0.25">
      <c r="A2624" t="s">
        <v>17461</v>
      </c>
      <c r="B2624" t="s">
        <v>73</v>
      </c>
      <c r="C2624" t="s">
        <v>146</v>
      </c>
      <c r="D2624" t="s">
        <v>526</v>
      </c>
      <c r="E2624" t="s">
        <v>563</v>
      </c>
      <c r="F2624" t="s">
        <v>399</v>
      </c>
      <c r="G2624">
        <v>0</v>
      </c>
      <c r="H2624">
        <v>5</v>
      </c>
      <c r="I2624">
        <v>0</v>
      </c>
      <c r="J2624">
        <v>4</v>
      </c>
      <c r="K2624">
        <v>0</v>
      </c>
      <c r="L2624">
        <v>1</v>
      </c>
      <c r="M2624">
        <v>0</v>
      </c>
      <c r="N2624">
        <v>0</v>
      </c>
      <c r="O2624">
        <v>0</v>
      </c>
      <c r="P2624">
        <v>0</v>
      </c>
      <c r="Q2624">
        <v>0</v>
      </c>
    </row>
    <row r="2625" spans="1:17" x14ac:dyDescent="0.25">
      <c r="A2625" t="s">
        <v>17462</v>
      </c>
      <c r="B2625" t="s">
        <v>73</v>
      </c>
      <c r="C2625" t="s">
        <v>146</v>
      </c>
      <c r="D2625" t="s">
        <v>526</v>
      </c>
      <c r="E2625" t="s">
        <v>563</v>
      </c>
      <c r="F2625" t="s">
        <v>4245</v>
      </c>
      <c r="G2625">
        <v>0</v>
      </c>
      <c r="H2625">
        <v>0</v>
      </c>
      <c r="I2625">
        <v>0</v>
      </c>
      <c r="J2625">
        <v>0</v>
      </c>
      <c r="K2625">
        <v>0</v>
      </c>
      <c r="L2625">
        <v>0</v>
      </c>
      <c r="M2625">
        <v>5</v>
      </c>
      <c r="N2625">
        <v>0</v>
      </c>
      <c r="O2625">
        <v>0</v>
      </c>
      <c r="P2625">
        <v>0</v>
      </c>
      <c r="Q2625">
        <v>0</v>
      </c>
    </row>
    <row r="2626" spans="1:17" x14ac:dyDescent="0.25">
      <c r="A2626" t="s">
        <v>17463</v>
      </c>
      <c r="B2626" t="s">
        <v>73</v>
      </c>
      <c r="C2626" t="s">
        <v>146</v>
      </c>
      <c r="D2626" t="s">
        <v>526</v>
      </c>
      <c r="E2626" t="s">
        <v>563</v>
      </c>
      <c r="F2626" t="s">
        <v>394</v>
      </c>
      <c r="G2626">
        <v>0</v>
      </c>
      <c r="H2626">
        <v>0</v>
      </c>
      <c r="I2626">
        <v>0</v>
      </c>
      <c r="J2626">
        <v>0</v>
      </c>
      <c r="K2626">
        <v>0</v>
      </c>
      <c r="L2626">
        <v>0</v>
      </c>
      <c r="M2626">
        <v>0</v>
      </c>
      <c r="N2626">
        <v>4</v>
      </c>
      <c r="O2626">
        <v>4</v>
      </c>
      <c r="P2626">
        <v>0</v>
      </c>
      <c r="Q2626">
        <v>0</v>
      </c>
    </row>
    <row r="2627" spans="1:17" x14ac:dyDescent="0.25">
      <c r="A2627" t="s">
        <v>17464</v>
      </c>
      <c r="B2627" t="s">
        <v>73</v>
      </c>
      <c r="C2627" t="s">
        <v>146</v>
      </c>
      <c r="D2627" t="s">
        <v>526</v>
      </c>
      <c r="E2627" t="s">
        <v>563</v>
      </c>
      <c r="F2627" t="s">
        <v>395</v>
      </c>
      <c r="G2627">
        <v>0</v>
      </c>
      <c r="H2627">
        <v>0</v>
      </c>
      <c r="I2627">
        <v>0</v>
      </c>
      <c r="J2627">
        <v>0</v>
      </c>
      <c r="K2627">
        <v>0</v>
      </c>
      <c r="L2627">
        <v>0</v>
      </c>
      <c r="M2627">
        <v>0</v>
      </c>
      <c r="N2627">
        <v>4</v>
      </c>
      <c r="O2627">
        <v>4</v>
      </c>
      <c r="P2627">
        <v>0</v>
      </c>
      <c r="Q2627">
        <v>0</v>
      </c>
    </row>
    <row r="2628" spans="1:17" x14ac:dyDescent="0.25">
      <c r="A2628" t="s">
        <v>17465</v>
      </c>
      <c r="B2628" t="s">
        <v>73</v>
      </c>
      <c r="C2628" t="s">
        <v>146</v>
      </c>
      <c r="D2628" t="s">
        <v>526</v>
      </c>
      <c r="E2628" t="s">
        <v>563</v>
      </c>
      <c r="F2628" t="s">
        <v>525</v>
      </c>
      <c r="G2628">
        <v>5</v>
      </c>
      <c r="H2628">
        <v>0</v>
      </c>
      <c r="I2628">
        <v>0</v>
      </c>
      <c r="J2628">
        <v>0</v>
      </c>
      <c r="K2628">
        <v>0</v>
      </c>
      <c r="L2628">
        <v>0</v>
      </c>
      <c r="M2628">
        <v>0</v>
      </c>
      <c r="N2628">
        <v>0</v>
      </c>
      <c r="O2628">
        <v>0</v>
      </c>
      <c r="P2628">
        <v>0</v>
      </c>
      <c r="Q2628">
        <v>0</v>
      </c>
    </row>
    <row r="2629" spans="1:17" x14ac:dyDescent="0.25">
      <c r="A2629" t="s">
        <v>23244</v>
      </c>
      <c r="B2629" t="s">
        <v>73</v>
      </c>
      <c r="C2629" t="s">
        <v>146</v>
      </c>
      <c r="D2629" t="s">
        <v>526</v>
      </c>
      <c r="E2629" t="s">
        <v>21471</v>
      </c>
      <c r="F2629" t="s">
        <v>396</v>
      </c>
      <c r="G2629">
        <v>0</v>
      </c>
      <c r="H2629">
        <v>20</v>
      </c>
      <c r="I2629">
        <v>0</v>
      </c>
      <c r="J2629">
        <v>20</v>
      </c>
      <c r="K2629">
        <v>0</v>
      </c>
      <c r="L2629">
        <v>0</v>
      </c>
      <c r="M2629">
        <v>0</v>
      </c>
      <c r="N2629">
        <v>0</v>
      </c>
      <c r="O2629">
        <v>0</v>
      </c>
      <c r="P2629">
        <v>0</v>
      </c>
      <c r="Q2629">
        <v>0</v>
      </c>
    </row>
    <row r="2630" spans="1:17" x14ac:dyDescent="0.25">
      <c r="A2630" t="s">
        <v>23245</v>
      </c>
      <c r="B2630" t="s">
        <v>73</v>
      </c>
      <c r="C2630" t="s">
        <v>146</v>
      </c>
      <c r="D2630" t="s">
        <v>526</v>
      </c>
      <c r="E2630" t="s">
        <v>21471</v>
      </c>
      <c r="F2630" t="s">
        <v>4236</v>
      </c>
      <c r="G2630">
        <v>0</v>
      </c>
      <c r="H2630">
        <v>20</v>
      </c>
      <c r="I2630">
        <v>0</v>
      </c>
      <c r="J2630">
        <v>20</v>
      </c>
      <c r="K2630">
        <v>0</v>
      </c>
      <c r="L2630">
        <v>0</v>
      </c>
      <c r="M2630">
        <v>0</v>
      </c>
      <c r="N2630">
        <v>0</v>
      </c>
      <c r="O2630">
        <v>0</v>
      </c>
      <c r="P2630">
        <v>0</v>
      </c>
      <c r="Q2630">
        <v>0</v>
      </c>
    </row>
    <row r="2631" spans="1:17" x14ac:dyDescent="0.25">
      <c r="A2631" t="s">
        <v>23246</v>
      </c>
      <c r="B2631" t="s">
        <v>73</v>
      </c>
      <c r="C2631" t="s">
        <v>146</v>
      </c>
      <c r="D2631" t="s">
        <v>526</v>
      </c>
      <c r="E2631" t="s">
        <v>21471</v>
      </c>
      <c r="F2631" t="s">
        <v>4238</v>
      </c>
      <c r="G2631">
        <v>0</v>
      </c>
      <c r="H2631">
        <v>0</v>
      </c>
      <c r="I2631">
        <v>0</v>
      </c>
      <c r="J2631">
        <v>0</v>
      </c>
      <c r="K2631">
        <v>0</v>
      </c>
      <c r="L2631">
        <v>0</v>
      </c>
      <c r="M2631">
        <v>20</v>
      </c>
      <c r="N2631">
        <v>0</v>
      </c>
      <c r="O2631">
        <v>0</v>
      </c>
      <c r="P2631">
        <v>0</v>
      </c>
      <c r="Q2631">
        <v>0</v>
      </c>
    </row>
    <row r="2632" spans="1:17" x14ac:dyDescent="0.25">
      <c r="A2632" t="s">
        <v>23247</v>
      </c>
      <c r="B2632" t="s">
        <v>73</v>
      </c>
      <c r="C2632" t="s">
        <v>146</v>
      </c>
      <c r="D2632" t="s">
        <v>526</v>
      </c>
      <c r="E2632" t="s">
        <v>21471</v>
      </c>
      <c r="F2632" t="s">
        <v>397</v>
      </c>
      <c r="G2632">
        <v>0</v>
      </c>
      <c r="H2632">
        <v>20</v>
      </c>
      <c r="I2632">
        <v>0</v>
      </c>
      <c r="J2632">
        <v>20</v>
      </c>
      <c r="K2632">
        <v>0</v>
      </c>
      <c r="L2632">
        <v>0</v>
      </c>
      <c r="M2632">
        <v>0</v>
      </c>
      <c r="N2632">
        <v>0</v>
      </c>
      <c r="O2632">
        <v>0</v>
      </c>
      <c r="P2632">
        <v>0</v>
      </c>
      <c r="Q2632">
        <v>0</v>
      </c>
    </row>
    <row r="2633" spans="1:17" x14ac:dyDescent="0.25">
      <c r="A2633" t="s">
        <v>23248</v>
      </c>
      <c r="B2633" t="s">
        <v>73</v>
      </c>
      <c r="C2633" t="s">
        <v>146</v>
      </c>
      <c r="D2633" t="s">
        <v>526</v>
      </c>
      <c r="E2633" t="s">
        <v>21471</v>
      </c>
      <c r="F2633" t="s">
        <v>398</v>
      </c>
      <c r="G2633">
        <v>0</v>
      </c>
      <c r="H2633">
        <v>20</v>
      </c>
      <c r="I2633">
        <v>0</v>
      </c>
      <c r="J2633">
        <v>20</v>
      </c>
      <c r="K2633">
        <v>0</v>
      </c>
      <c r="L2633">
        <v>0</v>
      </c>
      <c r="M2633">
        <v>0</v>
      </c>
      <c r="N2633">
        <v>0</v>
      </c>
      <c r="O2633">
        <v>0</v>
      </c>
      <c r="P2633">
        <v>0</v>
      </c>
      <c r="Q2633">
        <v>0</v>
      </c>
    </row>
    <row r="2634" spans="1:17" x14ac:dyDescent="0.25">
      <c r="A2634" t="s">
        <v>23249</v>
      </c>
      <c r="B2634" t="s">
        <v>73</v>
      </c>
      <c r="C2634" t="s">
        <v>146</v>
      </c>
      <c r="D2634" t="s">
        <v>526</v>
      </c>
      <c r="E2634" t="s">
        <v>21471</v>
      </c>
      <c r="F2634" t="s">
        <v>4242</v>
      </c>
      <c r="G2634">
        <v>0</v>
      </c>
      <c r="H2634">
        <v>0</v>
      </c>
      <c r="I2634">
        <v>0</v>
      </c>
      <c r="J2634">
        <v>0</v>
      </c>
      <c r="K2634">
        <v>0</v>
      </c>
      <c r="L2634">
        <v>0</v>
      </c>
      <c r="M2634">
        <v>20</v>
      </c>
      <c r="N2634">
        <v>0</v>
      </c>
      <c r="O2634">
        <v>0</v>
      </c>
      <c r="P2634">
        <v>0</v>
      </c>
      <c r="Q2634">
        <v>0</v>
      </c>
    </row>
    <row r="2635" spans="1:17" x14ac:dyDescent="0.25">
      <c r="A2635" t="s">
        <v>23250</v>
      </c>
      <c r="B2635" t="s">
        <v>73</v>
      </c>
      <c r="C2635" t="s">
        <v>146</v>
      </c>
      <c r="D2635" t="s">
        <v>526</v>
      </c>
      <c r="E2635" t="s">
        <v>21471</v>
      </c>
      <c r="F2635" t="s">
        <v>399</v>
      </c>
      <c r="G2635">
        <v>0</v>
      </c>
      <c r="H2635">
        <v>20</v>
      </c>
      <c r="I2635">
        <v>0</v>
      </c>
      <c r="J2635">
        <v>20</v>
      </c>
      <c r="K2635">
        <v>0</v>
      </c>
      <c r="L2635">
        <v>0</v>
      </c>
      <c r="M2635">
        <v>0</v>
      </c>
      <c r="N2635">
        <v>0</v>
      </c>
      <c r="O2635">
        <v>0</v>
      </c>
      <c r="P2635">
        <v>0</v>
      </c>
      <c r="Q2635">
        <v>0</v>
      </c>
    </row>
    <row r="2636" spans="1:17" x14ac:dyDescent="0.25">
      <c r="A2636" t="s">
        <v>23251</v>
      </c>
      <c r="B2636" t="s">
        <v>73</v>
      </c>
      <c r="C2636" t="s">
        <v>146</v>
      </c>
      <c r="D2636" t="s">
        <v>526</v>
      </c>
      <c r="E2636" t="s">
        <v>21471</v>
      </c>
      <c r="F2636" t="s">
        <v>4245</v>
      </c>
      <c r="G2636">
        <v>0</v>
      </c>
      <c r="H2636">
        <v>0</v>
      </c>
      <c r="I2636">
        <v>0</v>
      </c>
      <c r="J2636">
        <v>0</v>
      </c>
      <c r="K2636">
        <v>0</v>
      </c>
      <c r="L2636">
        <v>0</v>
      </c>
      <c r="M2636">
        <v>20</v>
      </c>
      <c r="N2636">
        <v>0</v>
      </c>
      <c r="O2636">
        <v>0</v>
      </c>
      <c r="P2636">
        <v>0</v>
      </c>
      <c r="Q2636">
        <v>0</v>
      </c>
    </row>
    <row r="2637" spans="1:17" x14ac:dyDescent="0.25">
      <c r="A2637" t="s">
        <v>23252</v>
      </c>
      <c r="B2637" t="s">
        <v>73</v>
      </c>
      <c r="C2637" t="s">
        <v>146</v>
      </c>
      <c r="D2637" t="s">
        <v>526</v>
      </c>
      <c r="E2637" t="s">
        <v>21471</v>
      </c>
      <c r="F2637" t="s">
        <v>394</v>
      </c>
      <c r="G2637">
        <v>0</v>
      </c>
      <c r="H2637">
        <v>0</v>
      </c>
      <c r="I2637">
        <v>0</v>
      </c>
      <c r="J2637">
        <v>0</v>
      </c>
      <c r="K2637">
        <v>0</v>
      </c>
      <c r="L2637">
        <v>0</v>
      </c>
      <c r="M2637">
        <v>0</v>
      </c>
      <c r="N2637">
        <v>18</v>
      </c>
      <c r="O2637">
        <v>18</v>
      </c>
      <c r="P2637">
        <v>0</v>
      </c>
      <c r="Q2637">
        <v>0</v>
      </c>
    </row>
    <row r="2638" spans="1:17" x14ac:dyDescent="0.25">
      <c r="A2638" t="s">
        <v>23253</v>
      </c>
      <c r="B2638" t="s">
        <v>73</v>
      </c>
      <c r="C2638" t="s">
        <v>146</v>
      </c>
      <c r="D2638" t="s">
        <v>526</v>
      </c>
      <c r="E2638" t="s">
        <v>21471</v>
      </c>
      <c r="F2638" t="s">
        <v>395</v>
      </c>
      <c r="G2638">
        <v>0</v>
      </c>
      <c r="H2638">
        <v>0</v>
      </c>
      <c r="I2638">
        <v>0</v>
      </c>
      <c r="J2638">
        <v>0</v>
      </c>
      <c r="K2638">
        <v>0</v>
      </c>
      <c r="L2638">
        <v>0</v>
      </c>
      <c r="M2638">
        <v>0</v>
      </c>
      <c r="N2638">
        <v>17</v>
      </c>
      <c r="O2638">
        <v>17</v>
      </c>
      <c r="P2638">
        <v>0</v>
      </c>
      <c r="Q2638">
        <v>0</v>
      </c>
    </row>
    <row r="2639" spans="1:17" x14ac:dyDescent="0.25">
      <c r="A2639" t="s">
        <v>23254</v>
      </c>
      <c r="B2639" t="s">
        <v>73</v>
      </c>
      <c r="C2639" t="s">
        <v>146</v>
      </c>
      <c r="D2639" t="s">
        <v>526</v>
      </c>
      <c r="E2639" t="s">
        <v>21471</v>
      </c>
      <c r="F2639" t="s">
        <v>525</v>
      </c>
      <c r="G2639">
        <v>20</v>
      </c>
      <c r="H2639">
        <v>0</v>
      </c>
      <c r="I2639">
        <v>0</v>
      </c>
      <c r="J2639">
        <v>0</v>
      </c>
      <c r="K2639">
        <v>0</v>
      </c>
      <c r="L2639">
        <v>0</v>
      </c>
      <c r="M2639">
        <v>0</v>
      </c>
      <c r="N2639">
        <v>0</v>
      </c>
      <c r="O2639">
        <v>0</v>
      </c>
      <c r="P2639">
        <v>0</v>
      </c>
      <c r="Q2639">
        <v>0</v>
      </c>
    </row>
    <row r="2640" spans="1:17" x14ac:dyDescent="0.25">
      <c r="A2640" t="s">
        <v>17319</v>
      </c>
      <c r="B2640" t="s">
        <v>73</v>
      </c>
      <c r="C2640" t="s">
        <v>146</v>
      </c>
      <c r="D2640" t="s">
        <v>527</v>
      </c>
      <c r="E2640" t="s">
        <v>563</v>
      </c>
      <c r="F2640" t="s">
        <v>528</v>
      </c>
      <c r="G2640">
        <v>0</v>
      </c>
      <c r="H2640">
        <v>0</v>
      </c>
      <c r="I2640">
        <v>0</v>
      </c>
      <c r="J2640">
        <v>0</v>
      </c>
      <c r="K2640">
        <v>0</v>
      </c>
      <c r="L2640">
        <v>0</v>
      </c>
      <c r="M2640">
        <v>0</v>
      </c>
      <c r="N2640">
        <v>1</v>
      </c>
      <c r="O2640">
        <v>1</v>
      </c>
      <c r="P2640">
        <v>0</v>
      </c>
      <c r="Q2640">
        <v>0</v>
      </c>
    </row>
    <row r="2641" spans="1:17" x14ac:dyDescent="0.25">
      <c r="A2641" t="s">
        <v>17320</v>
      </c>
      <c r="B2641" t="s">
        <v>73</v>
      </c>
      <c r="C2641" t="s">
        <v>146</v>
      </c>
      <c r="D2641" t="s">
        <v>527</v>
      </c>
      <c r="E2641" t="s">
        <v>563</v>
      </c>
      <c r="F2641" t="s">
        <v>525</v>
      </c>
      <c r="G2641">
        <v>1</v>
      </c>
      <c r="H2641">
        <v>0</v>
      </c>
      <c r="I2641">
        <v>0</v>
      </c>
      <c r="J2641">
        <v>0</v>
      </c>
      <c r="K2641">
        <v>0</v>
      </c>
      <c r="L2641">
        <v>0</v>
      </c>
      <c r="M2641">
        <v>0</v>
      </c>
      <c r="N2641">
        <v>0</v>
      </c>
      <c r="O2641">
        <v>0</v>
      </c>
      <c r="P2641">
        <v>0</v>
      </c>
      <c r="Q2641">
        <v>0</v>
      </c>
    </row>
    <row r="2642" spans="1:17" x14ac:dyDescent="0.25">
      <c r="A2642" t="s">
        <v>23255</v>
      </c>
      <c r="B2642" t="s">
        <v>73</v>
      </c>
      <c r="C2642" t="s">
        <v>146</v>
      </c>
      <c r="D2642" t="s">
        <v>527</v>
      </c>
      <c r="E2642" t="s">
        <v>21471</v>
      </c>
      <c r="F2642" t="s">
        <v>528</v>
      </c>
      <c r="G2642">
        <v>0</v>
      </c>
      <c r="H2642">
        <v>0</v>
      </c>
      <c r="I2642">
        <v>0</v>
      </c>
      <c r="J2642">
        <v>0</v>
      </c>
      <c r="K2642">
        <v>0</v>
      </c>
      <c r="L2642">
        <v>0</v>
      </c>
      <c r="M2642">
        <v>0</v>
      </c>
      <c r="N2642">
        <v>2</v>
      </c>
      <c r="O2642">
        <v>2</v>
      </c>
      <c r="P2642">
        <v>0</v>
      </c>
      <c r="Q2642">
        <v>0</v>
      </c>
    </row>
    <row r="2643" spans="1:17" x14ac:dyDescent="0.25">
      <c r="A2643" t="s">
        <v>16954</v>
      </c>
      <c r="B2643" t="s">
        <v>73</v>
      </c>
      <c r="C2643" t="s">
        <v>211</v>
      </c>
      <c r="D2643" t="s">
        <v>526</v>
      </c>
      <c r="E2643" t="s">
        <v>563</v>
      </c>
      <c r="F2643" t="s">
        <v>525</v>
      </c>
      <c r="G2643">
        <v>8</v>
      </c>
      <c r="H2643">
        <v>0</v>
      </c>
      <c r="I2643">
        <v>0</v>
      </c>
      <c r="J2643">
        <v>0</v>
      </c>
      <c r="K2643">
        <v>0</v>
      </c>
      <c r="L2643">
        <v>0</v>
      </c>
      <c r="M2643">
        <v>0</v>
      </c>
      <c r="N2643">
        <v>0</v>
      </c>
      <c r="O2643">
        <v>0</v>
      </c>
      <c r="P2643">
        <v>0</v>
      </c>
      <c r="Q2643">
        <v>0</v>
      </c>
    </row>
    <row r="2644" spans="1:17" x14ac:dyDescent="0.25">
      <c r="A2644" t="s">
        <v>23256</v>
      </c>
      <c r="B2644" t="s">
        <v>73</v>
      </c>
      <c r="C2644" t="s">
        <v>211</v>
      </c>
      <c r="D2644" t="s">
        <v>526</v>
      </c>
      <c r="E2644" t="s">
        <v>21471</v>
      </c>
      <c r="F2644" t="s">
        <v>396</v>
      </c>
      <c r="G2644">
        <v>0</v>
      </c>
      <c r="H2644">
        <v>4</v>
      </c>
      <c r="I2644">
        <v>2</v>
      </c>
      <c r="J2644">
        <v>1</v>
      </c>
      <c r="K2644">
        <v>1</v>
      </c>
      <c r="L2644">
        <v>0</v>
      </c>
      <c r="M2644">
        <v>0</v>
      </c>
      <c r="N2644">
        <v>0</v>
      </c>
      <c r="O2644">
        <v>0</v>
      </c>
      <c r="P2644">
        <v>0</v>
      </c>
      <c r="Q2644">
        <v>0</v>
      </c>
    </row>
    <row r="2645" spans="1:17" x14ac:dyDescent="0.25">
      <c r="A2645" t="s">
        <v>23257</v>
      </c>
      <c r="B2645" t="s">
        <v>73</v>
      </c>
      <c r="C2645" t="s">
        <v>211</v>
      </c>
      <c r="D2645" t="s">
        <v>526</v>
      </c>
      <c r="E2645" t="s">
        <v>21471</v>
      </c>
      <c r="F2645" t="s">
        <v>4236</v>
      </c>
      <c r="G2645">
        <v>0</v>
      </c>
      <c r="H2645">
        <v>4</v>
      </c>
      <c r="I2645">
        <v>2</v>
      </c>
      <c r="J2645">
        <v>1</v>
      </c>
      <c r="K2645">
        <v>1</v>
      </c>
      <c r="L2645">
        <v>0</v>
      </c>
      <c r="M2645">
        <v>0</v>
      </c>
      <c r="N2645">
        <v>0</v>
      </c>
      <c r="O2645">
        <v>0</v>
      </c>
      <c r="P2645">
        <v>0</v>
      </c>
      <c r="Q2645">
        <v>0</v>
      </c>
    </row>
    <row r="2646" spans="1:17" x14ac:dyDescent="0.25">
      <c r="A2646" t="s">
        <v>23258</v>
      </c>
      <c r="B2646" t="s">
        <v>73</v>
      </c>
      <c r="C2646" t="s">
        <v>211</v>
      </c>
      <c r="D2646" t="s">
        <v>526</v>
      </c>
      <c r="E2646" t="s">
        <v>21471</v>
      </c>
      <c r="F2646" t="s">
        <v>4238</v>
      </c>
      <c r="G2646">
        <v>0</v>
      </c>
      <c r="H2646">
        <v>0</v>
      </c>
      <c r="I2646">
        <v>0</v>
      </c>
      <c r="J2646">
        <v>0</v>
      </c>
      <c r="K2646">
        <v>0</v>
      </c>
      <c r="L2646">
        <v>0</v>
      </c>
      <c r="M2646">
        <v>4</v>
      </c>
      <c r="N2646">
        <v>0</v>
      </c>
      <c r="O2646">
        <v>0</v>
      </c>
      <c r="P2646">
        <v>0</v>
      </c>
      <c r="Q2646">
        <v>0</v>
      </c>
    </row>
    <row r="2647" spans="1:17" x14ac:dyDescent="0.25">
      <c r="A2647" t="s">
        <v>23259</v>
      </c>
      <c r="B2647" t="s">
        <v>73</v>
      </c>
      <c r="C2647" t="s">
        <v>211</v>
      </c>
      <c r="D2647" t="s">
        <v>526</v>
      </c>
      <c r="E2647" t="s">
        <v>21471</v>
      </c>
      <c r="F2647" t="s">
        <v>397</v>
      </c>
      <c r="G2647">
        <v>0</v>
      </c>
      <c r="H2647">
        <v>4</v>
      </c>
      <c r="I2647">
        <v>2</v>
      </c>
      <c r="J2647">
        <v>1</v>
      </c>
      <c r="K2647">
        <v>1</v>
      </c>
      <c r="L2647">
        <v>0</v>
      </c>
      <c r="M2647">
        <v>0</v>
      </c>
      <c r="N2647">
        <v>0</v>
      </c>
      <c r="O2647">
        <v>0</v>
      </c>
      <c r="P2647">
        <v>0</v>
      </c>
      <c r="Q2647">
        <v>0</v>
      </c>
    </row>
    <row r="2648" spans="1:17" x14ac:dyDescent="0.25">
      <c r="A2648" t="s">
        <v>23260</v>
      </c>
      <c r="B2648" t="s">
        <v>73</v>
      </c>
      <c r="C2648" t="s">
        <v>211</v>
      </c>
      <c r="D2648" t="s">
        <v>526</v>
      </c>
      <c r="E2648" t="s">
        <v>21471</v>
      </c>
      <c r="F2648" t="s">
        <v>398</v>
      </c>
      <c r="G2648">
        <v>0</v>
      </c>
      <c r="H2648">
        <v>4</v>
      </c>
      <c r="I2648">
        <v>2</v>
      </c>
      <c r="J2648">
        <v>1</v>
      </c>
      <c r="K2648">
        <v>1</v>
      </c>
      <c r="L2648">
        <v>0</v>
      </c>
      <c r="M2648">
        <v>0</v>
      </c>
      <c r="N2648">
        <v>0</v>
      </c>
      <c r="O2648">
        <v>0</v>
      </c>
      <c r="P2648">
        <v>0</v>
      </c>
      <c r="Q2648">
        <v>0</v>
      </c>
    </row>
    <row r="2649" spans="1:17" x14ac:dyDescent="0.25">
      <c r="A2649" t="s">
        <v>23261</v>
      </c>
      <c r="B2649" t="s">
        <v>73</v>
      </c>
      <c r="C2649" t="s">
        <v>211</v>
      </c>
      <c r="D2649" t="s">
        <v>526</v>
      </c>
      <c r="E2649" t="s">
        <v>21471</v>
      </c>
      <c r="F2649" t="s">
        <v>4242</v>
      </c>
      <c r="G2649">
        <v>0</v>
      </c>
      <c r="H2649">
        <v>0</v>
      </c>
      <c r="I2649">
        <v>0</v>
      </c>
      <c r="J2649">
        <v>0</v>
      </c>
      <c r="K2649">
        <v>0</v>
      </c>
      <c r="L2649">
        <v>0</v>
      </c>
      <c r="M2649">
        <v>4</v>
      </c>
      <c r="N2649">
        <v>0</v>
      </c>
      <c r="O2649">
        <v>0</v>
      </c>
      <c r="P2649">
        <v>0</v>
      </c>
      <c r="Q2649">
        <v>0</v>
      </c>
    </row>
    <row r="2650" spans="1:17" x14ac:dyDescent="0.25">
      <c r="A2650" t="s">
        <v>23262</v>
      </c>
      <c r="B2650" t="s">
        <v>73</v>
      </c>
      <c r="C2650" t="s">
        <v>211</v>
      </c>
      <c r="D2650" t="s">
        <v>526</v>
      </c>
      <c r="E2650" t="s">
        <v>21471</v>
      </c>
      <c r="F2650" t="s">
        <v>399</v>
      </c>
      <c r="G2650">
        <v>0</v>
      </c>
      <c r="H2650">
        <v>4</v>
      </c>
      <c r="I2650">
        <v>2</v>
      </c>
      <c r="J2650">
        <v>1</v>
      </c>
      <c r="K2650">
        <v>1</v>
      </c>
      <c r="L2650">
        <v>0</v>
      </c>
      <c r="M2650">
        <v>0</v>
      </c>
      <c r="N2650">
        <v>0</v>
      </c>
      <c r="O2650">
        <v>0</v>
      </c>
      <c r="P2650">
        <v>0</v>
      </c>
      <c r="Q2650">
        <v>0</v>
      </c>
    </row>
    <row r="2651" spans="1:17" x14ac:dyDescent="0.25">
      <c r="A2651" t="s">
        <v>23263</v>
      </c>
      <c r="B2651" t="s">
        <v>73</v>
      </c>
      <c r="C2651" t="s">
        <v>211</v>
      </c>
      <c r="D2651" t="s">
        <v>526</v>
      </c>
      <c r="E2651" t="s">
        <v>21471</v>
      </c>
      <c r="F2651" t="s">
        <v>4245</v>
      </c>
      <c r="G2651">
        <v>0</v>
      </c>
      <c r="H2651">
        <v>0</v>
      </c>
      <c r="I2651">
        <v>0</v>
      </c>
      <c r="J2651">
        <v>0</v>
      </c>
      <c r="K2651">
        <v>0</v>
      </c>
      <c r="L2651">
        <v>0</v>
      </c>
      <c r="M2651">
        <v>4</v>
      </c>
      <c r="N2651">
        <v>0</v>
      </c>
      <c r="O2651">
        <v>0</v>
      </c>
      <c r="P2651">
        <v>0</v>
      </c>
      <c r="Q2651">
        <v>0</v>
      </c>
    </row>
    <row r="2652" spans="1:17" x14ac:dyDescent="0.25">
      <c r="A2652" t="s">
        <v>23264</v>
      </c>
      <c r="B2652" t="s">
        <v>73</v>
      </c>
      <c r="C2652" t="s">
        <v>211</v>
      </c>
      <c r="D2652" t="s">
        <v>526</v>
      </c>
      <c r="E2652" t="s">
        <v>21471</v>
      </c>
      <c r="F2652" t="s">
        <v>394</v>
      </c>
      <c r="G2652">
        <v>0</v>
      </c>
      <c r="H2652">
        <v>0</v>
      </c>
      <c r="I2652">
        <v>0</v>
      </c>
      <c r="J2652">
        <v>0</v>
      </c>
      <c r="K2652">
        <v>0</v>
      </c>
      <c r="L2652">
        <v>0</v>
      </c>
      <c r="M2652">
        <v>0</v>
      </c>
      <c r="N2652">
        <v>4</v>
      </c>
      <c r="O2652">
        <v>4</v>
      </c>
      <c r="P2652">
        <v>0</v>
      </c>
      <c r="Q2652">
        <v>0</v>
      </c>
    </row>
    <row r="2653" spans="1:17" x14ac:dyDescent="0.25">
      <c r="A2653" t="s">
        <v>23265</v>
      </c>
      <c r="B2653" t="s">
        <v>73</v>
      </c>
      <c r="C2653" t="s">
        <v>211</v>
      </c>
      <c r="D2653" t="s">
        <v>526</v>
      </c>
      <c r="E2653" t="s">
        <v>21471</v>
      </c>
      <c r="F2653" t="s">
        <v>395</v>
      </c>
      <c r="G2653">
        <v>0</v>
      </c>
      <c r="H2653">
        <v>0</v>
      </c>
      <c r="I2653">
        <v>0</v>
      </c>
      <c r="J2653">
        <v>0</v>
      </c>
      <c r="K2653">
        <v>0</v>
      </c>
      <c r="L2653">
        <v>0</v>
      </c>
      <c r="M2653">
        <v>0</v>
      </c>
      <c r="N2653">
        <v>4</v>
      </c>
      <c r="O2653">
        <v>4</v>
      </c>
      <c r="P2653">
        <v>0</v>
      </c>
      <c r="Q2653">
        <v>0</v>
      </c>
    </row>
    <row r="2654" spans="1:17" x14ac:dyDescent="0.25">
      <c r="A2654" t="s">
        <v>23266</v>
      </c>
      <c r="B2654" t="s">
        <v>73</v>
      </c>
      <c r="C2654" t="s">
        <v>211</v>
      </c>
      <c r="D2654" t="s">
        <v>526</v>
      </c>
      <c r="E2654" t="s">
        <v>21471</v>
      </c>
      <c r="F2654" t="s">
        <v>525</v>
      </c>
      <c r="G2654">
        <v>4</v>
      </c>
      <c r="H2654">
        <v>0</v>
      </c>
      <c r="I2654">
        <v>0</v>
      </c>
      <c r="J2654">
        <v>0</v>
      </c>
      <c r="K2654">
        <v>0</v>
      </c>
      <c r="L2654">
        <v>0</v>
      </c>
      <c r="M2654">
        <v>0</v>
      </c>
      <c r="N2654">
        <v>0</v>
      </c>
      <c r="O2654">
        <v>0</v>
      </c>
      <c r="P2654">
        <v>0</v>
      </c>
      <c r="Q2654">
        <v>0</v>
      </c>
    </row>
    <row r="2655" spans="1:17" x14ac:dyDescent="0.25">
      <c r="A2655" t="s">
        <v>16955</v>
      </c>
      <c r="B2655" t="s">
        <v>73</v>
      </c>
      <c r="C2655" t="s">
        <v>211</v>
      </c>
      <c r="D2655" t="s">
        <v>527</v>
      </c>
      <c r="E2655" t="s">
        <v>563</v>
      </c>
      <c r="F2655" t="s">
        <v>528</v>
      </c>
      <c r="G2655">
        <v>0</v>
      </c>
      <c r="H2655">
        <v>0</v>
      </c>
      <c r="I2655">
        <v>0</v>
      </c>
      <c r="J2655">
        <v>0</v>
      </c>
      <c r="K2655">
        <v>0</v>
      </c>
      <c r="L2655">
        <v>0</v>
      </c>
      <c r="M2655">
        <v>0</v>
      </c>
      <c r="N2655">
        <v>1</v>
      </c>
      <c r="O2655">
        <v>0</v>
      </c>
      <c r="P2655">
        <v>0</v>
      </c>
      <c r="Q2655">
        <v>1</v>
      </c>
    </row>
    <row r="2656" spans="1:17" x14ac:dyDescent="0.25">
      <c r="A2656" t="s">
        <v>16956</v>
      </c>
      <c r="B2656" t="s">
        <v>73</v>
      </c>
      <c r="C2656" t="s">
        <v>211</v>
      </c>
      <c r="D2656" t="s">
        <v>527</v>
      </c>
      <c r="E2656" t="s">
        <v>563</v>
      </c>
      <c r="F2656" t="s">
        <v>525</v>
      </c>
      <c r="G2656">
        <v>1</v>
      </c>
      <c r="H2656">
        <v>0</v>
      </c>
      <c r="I2656">
        <v>0</v>
      </c>
      <c r="J2656">
        <v>0</v>
      </c>
      <c r="K2656">
        <v>0</v>
      </c>
      <c r="L2656">
        <v>0</v>
      </c>
      <c r="M2656">
        <v>0</v>
      </c>
      <c r="N2656">
        <v>0</v>
      </c>
      <c r="O2656">
        <v>0</v>
      </c>
      <c r="P2656">
        <v>0</v>
      </c>
      <c r="Q2656">
        <v>0</v>
      </c>
    </row>
    <row r="2657" spans="1:17" x14ac:dyDescent="0.25">
      <c r="A2657" t="s">
        <v>16204</v>
      </c>
      <c r="B2657" t="s">
        <v>73</v>
      </c>
      <c r="C2657" t="s">
        <v>212</v>
      </c>
      <c r="D2657" t="s">
        <v>526</v>
      </c>
      <c r="E2657" t="s">
        <v>563</v>
      </c>
      <c r="F2657" t="s">
        <v>396</v>
      </c>
      <c r="G2657">
        <v>0</v>
      </c>
      <c r="H2657">
        <v>12</v>
      </c>
      <c r="I2657">
        <v>1</v>
      </c>
      <c r="J2657">
        <v>10</v>
      </c>
      <c r="K2657">
        <v>0</v>
      </c>
      <c r="L2657">
        <v>1</v>
      </c>
      <c r="M2657">
        <v>0</v>
      </c>
      <c r="N2657">
        <v>0</v>
      </c>
      <c r="O2657">
        <v>0</v>
      </c>
      <c r="P2657">
        <v>0</v>
      </c>
      <c r="Q2657">
        <v>0</v>
      </c>
    </row>
    <row r="2658" spans="1:17" x14ac:dyDescent="0.25">
      <c r="A2658" t="s">
        <v>16205</v>
      </c>
      <c r="B2658" t="s">
        <v>73</v>
      </c>
      <c r="C2658" t="s">
        <v>212</v>
      </c>
      <c r="D2658" t="s">
        <v>526</v>
      </c>
      <c r="E2658" t="s">
        <v>563</v>
      </c>
      <c r="F2658" t="s">
        <v>4236</v>
      </c>
      <c r="G2658">
        <v>0</v>
      </c>
      <c r="H2658">
        <v>12</v>
      </c>
      <c r="I2658">
        <v>1</v>
      </c>
      <c r="J2658">
        <v>10</v>
      </c>
      <c r="K2658">
        <v>0</v>
      </c>
      <c r="L2658">
        <v>1</v>
      </c>
      <c r="M2658">
        <v>0</v>
      </c>
      <c r="N2658">
        <v>0</v>
      </c>
      <c r="O2658">
        <v>0</v>
      </c>
      <c r="P2658">
        <v>0</v>
      </c>
      <c r="Q2658">
        <v>0</v>
      </c>
    </row>
    <row r="2659" spans="1:17" x14ac:dyDescent="0.25">
      <c r="A2659" t="s">
        <v>16206</v>
      </c>
      <c r="B2659" t="s">
        <v>73</v>
      </c>
      <c r="C2659" t="s">
        <v>212</v>
      </c>
      <c r="D2659" t="s">
        <v>526</v>
      </c>
      <c r="E2659" t="s">
        <v>563</v>
      </c>
      <c r="F2659" t="s">
        <v>4238</v>
      </c>
      <c r="G2659">
        <v>0</v>
      </c>
      <c r="H2659">
        <v>0</v>
      </c>
      <c r="I2659">
        <v>0</v>
      </c>
      <c r="J2659">
        <v>0</v>
      </c>
      <c r="K2659">
        <v>0</v>
      </c>
      <c r="L2659">
        <v>0</v>
      </c>
      <c r="M2659">
        <v>12</v>
      </c>
      <c r="N2659">
        <v>0</v>
      </c>
      <c r="O2659">
        <v>0</v>
      </c>
      <c r="P2659">
        <v>0</v>
      </c>
      <c r="Q2659">
        <v>0</v>
      </c>
    </row>
    <row r="2660" spans="1:17" x14ac:dyDescent="0.25">
      <c r="A2660" t="s">
        <v>16207</v>
      </c>
      <c r="B2660" t="s">
        <v>73</v>
      </c>
      <c r="C2660" t="s">
        <v>212</v>
      </c>
      <c r="D2660" t="s">
        <v>526</v>
      </c>
      <c r="E2660" t="s">
        <v>563</v>
      </c>
      <c r="F2660" t="s">
        <v>397</v>
      </c>
      <c r="G2660">
        <v>0</v>
      </c>
      <c r="H2660">
        <v>12</v>
      </c>
      <c r="I2660">
        <v>1</v>
      </c>
      <c r="J2660">
        <v>10</v>
      </c>
      <c r="K2660">
        <v>0</v>
      </c>
      <c r="L2660">
        <v>1</v>
      </c>
      <c r="M2660">
        <v>0</v>
      </c>
      <c r="N2660">
        <v>0</v>
      </c>
      <c r="O2660">
        <v>0</v>
      </c>
      <c r="P2660">
        <v>0</v>
      </c>
      <c r="Q2660">
        <v>0</v>
      </c>
    </row>
    <row r="2661" spans="1:17" x14ac:dyDescent="0.25">
      <c r="A2661" t="s">
        <v>16208</v>
      </c>
      <c r="B2661" t="s">
        <v>73</v>
      </c>
      <c r="C2661" t="s">
        <v>212</v>
      </c>
      <c r="D2661" t="s">
        <v>526</v>
      </c>
      <c r="E2661" t="s">
        <v>563</v>
      </c>
      <c r="F2661" t="s">
        <v>398</v>
      </c>
      <c r="G2661">
        <v>0</v>
      </c>
      <c r="H2661">
        <v>12</v>
      </c>
      <c r="I2661">
        <v>1</v>
      </c>
      <c r="J2661">
        <v>10</v>
      </c>
      <c r="K2661">
        <v>0</v>
      </c>
      <c r="L2661">
        <v>1</v>
      </c>
      <c r="M2661">
        <v>0</v>
      </c>
      <c r="N2661">
        <v>0</v>
      </c>
      <c r="O2661">
        <v>0</v>
      </c>
      <c r="P2661">
        <v>0</v>
      </c>
      <c r="Q2661">
        <v>0</v>
      </c>
    </row>
    <row r="2662" spans="1:17" x14ac:dyDescent="0.25">
      <c r="A2662" t="s">
        <v>22856</v>
      </c>
      <c r="B2662" t="s">
        <v>73</v>
      </c>
      <c r="C2662" t="s">
        <v>219</v>
      </c>
      <c r="D2662" t="s">
        <v>526</v>
      </c>
      <c r="E2662" t="s">
        <v>21471</v>
      </c>
      <c r="F2662" t="s">
        <v>394</v>
      </c>
      <c r="G2662">
        <v>0</v>
      </c>
      <c r="H2662">
        <v>0</v>
      </c>
      <c r="I2662">
        <v>0</v>
      </c>
      <c r="J2662">
        <v>0</v>
      </c>
      <c r="K2662">
        <v>0</v>
      </c>
      <c r="L2662">
        <v>0</v>
      </c>
      <c r="M2662">
        <v>0</v>
      </c>
      <c r="N2662">
        <v>7</v>
      </c>
      <c r="O2662">
        <v>7</v>
      </c>
      <c r="P2662">
        <v>0</v>
      </c>
      <c r="Q2662">
        <v>0</v>
      </c>
    </row>
    <row r="2663" spans="1:17" x14ac:dyDescent="0.25">
      <c r="A2663" t="s">
        <v>22857</v>
      </c>
      <c r="B2663" t="s">
        <v>73</v>
      </c>
      <c r="C2663" t="s">
        <v>219</v>
      </c>
      <c r="D2663" t="s">
        <v>526</v>
      </c>
      <c r="E2663" t="s">
        <v>21471</v>
      </c>
      <c r="F2663" t="s">
        <v>395</v>
      </c>
      <c r="G2663">
        <v>0</v>
      </c>
      <c r="H2663">
        <v>0</v>
      </c>
      <c r="I2663">
        <v>0</v>
      </c>
      <c r="J2663">
        <v>0</v>
      </c>
      <c r="K2663">
        <v>0</v>
      </c>
      <c r="L2663">
        <v>0</v>
      </c>
      <c r="M2663">
        <v>0</v>
      </c>
      <c r="N2663">
        <v>6</v>
      </c>
      <c r="O2663">
        <v>6</v>
      </c>
      <c r="P2663">
        <v>0</v>
      </c>
      <c r="Q2663">
        <v>0</v>
      </c>
    </row>
    <row r="2664" spans="1:17" x14ac:dyDescent="0.25">
      <c r="A2664" t="s">
        <v>22858</v>
      </c>
      <c r="B2664" t="s">
        <v>73</v>
      </c>
      <c r="C2664" t="s">
        <v>219</v>
      </c>
      <c r="D2664" t="s">
        <v>526</v>
      </c>
      <c r="E2664" t="s">
        <v>21471</v>
      </c>
      <c r="F2664" t="s">
        <v>525</v>
      </c>
      <c r="G2664">
        <v>7</v>
      </c>
      <c r="H2664">
        <v>0</v>
      </c>
      <c r="I2664">
        <v>0</v>
      </c>
      <c r="J2664">
        <v>0</v>
      </c>
      <c r="K2664">
        <v>0</v>
      </c>
      <c r="L2664">
        <v>0</v>
      </c>
      <c r="M2664">
        <v>0</v>
      </c>
      <c r="N2664">
        <v>0</v>
      </c>
      <c r="O2664">
        <v>0</v>
      </c>
      <c r="P2664">
        <v>0</v>
      </c>
      <c r="Q2664">
        <v>0</v>
      </c>
    </row>
    <row r="2665" spans="1:17" x14ac:dyDescent="0.25">
      <c r="A2665" t="s">
        <v>22859</v>
      </c>
      <c r="B2665" t="s">
        <v>73</v>
      </c>
      <c r="C2665" t="s">
        <v>219</v>
      </c>
      <c r="D2665" t="s">
        <v>527</v>
      </c>
      <c r="E2665" t="s">
        <v>21471</v>
      </c>
      <c r="F2665" t="s">
        <v>528</v>
      </c>
      <c r="G2665">
        <v>0</v>
      </c>
      <c r="H2665">
        <v>0</v>
      </c>
      <c r="I2665">
        <v>0</v>
      </c>
      <c r="J2665">
        <v>0</v>
      </c>
      <c r="K2665">
        <v>0</v>
      </c>
      <c r="L2665">
        <v>0</v>
      </c>
      <c r="M2665">
        <v>0</v>
      </c>
      <c r="N2665">
        <v>1</v>
      </c>
      <c r="O2665">
        <v>0</v>
      </c>
      <c r="P2665">
        <v>1</v>
      </c>
      <c r="Q2665">
        <v>0</v>
      </c>
    </row>
    <row r="2666" spans="1:17" x14ac:dyDescent="0.25">
      <c r="A2666" t="s">
        <v>22860</v>
      </c>
      <c r="B2666" t="s">
        <v>73</v>
      </c>
      <c r="C2666" t="s">
        <v>219</v>
      </c>
      <c r="D2666" t="s">
        <v>527</v>
      </c>
      <c r="E2666" t="s">
        <v>21471</v>
      </c>
      <c r="F2666" t="s">
        <v>525</v>
      </c>
      <c r="G2666">
        <v>1</v>
      </c>
      <c r="H2666">
        <v>0</v>
      </c>
      <c r="I2666">
        <v>0</v>
      </c>
      <c r="J2666">
        <v>0</v>
      </c>
      <c r="K2666">
        <v>0</v>
      </c>
      <c r="L2666">
        <v>0</v>
      </c>
      <c r="M2666">
        <v>0</v>
      </c>
      <c r="N2666">
        <v>0</v>
      </c>
      <c r="O2666">
        <v>0</v>
      </c>
      <c r="P2666">
        <v>0</v>
      </c>
      <c r="Q2666">
        <v>0</v>
      </c>
    </row>
    <row r="2667" spans="1:17" x14ac:dyDescent="0.25">
      <c r="A2667" t="s">
        <v>16747</v>
      </c>
      <c r="B2667" t="s">
        <v>72</v>
      </c>
      <c r="C2667" t="s">
        <v>90</v>
      </c>
      <c r="D2667" t="s">
        <v>526</v>
      </c>
      <c r="E2667" t="s">
        <v>563</v>
      </c>
      <c r="F2667" t="s">
        <v>394</v>
      </c>
      <c r="G2667">
        <v>0</v>
      </c>
      <c r="H2667">
        <v>0</v>
      </c>
      <c r="I2667">
        <v>0</v>
      </c>
      <c r="J2667">
        <v>0</v>
      </c>
      <c r="K2667">
        <v>0</v>
      </c>
      <c r="L2667">
        <v>0</v>
      </c>
      <c r="M2667">
        <v>0</v>
      </c>
      <c r="N2667">
        <v>2</v>
      </c>
      <c r="O2667">
        <v>2</v>
      </c>
      <c r="P2667">
        <v>0</v>
      </c>
      <c r="Q2667">
        <v>0</v>
      </c>
    </row>
    <row r="2668" spans="1:17" x14ac:dyDescent="0.25">
      <c r="A2668" t="s">
        <v>16748</v>
      </c>
      <c r="B2668" t="s">
        <v>72</v>
      </c>
      <c r="C2668" t="s">
        <v>90</v>
      </c>
      <c r="D2668" t="s">
        <v>526</v>
      </c>
      <c r="E2668" t="s">
        <v>563</v>
      </c>
      <c r="F2668" t="s">
        <v>395</v>
      </c>
      <c r="G2668">
        <v>0</v>
      </c>
      <c r="H2668">
        <v>0</v>
      </c>
      <c r="I2668">
        <v>0</v>
      </c>
      <c r="J2668">
        <v>0</v>
      </c>
      <c r="K2668">
        <v>0</v>
      </c>
      <c r="L2668">
        <v>0</v>
      </c>
      <c r="M2668">
        <v>0</v>
      </c>
      <c r="N2668">
        <v>1</v>
      </c>
      <c r="O2668">
        <v>1</v>
      </c>
      <c r="P2668">
        <v>0</v>
      </c>
      <c r="Q2668">
        <v>0</v>
      </c>
    </row>
    <row r="2669" spans="1:17" x14ac:dyDescent="0.25">
      <c r="A2669" t="s">
        <v>16749</v>
      </c>
      <c r="B2669" t="s">
        <v>72</v>
      </c>
      <c r="C2669" t="s">
        <v>90</v>
      </c>
      <c r="D2669" t="s">
        <v>526</v>
      </c>
      <c r="E2669" t="s">
        <v>563</v>
      </c>
      <c r="F2669" t="s">
        <v>525</v>
      </c>
      <c r="G2669">
        <v>5</v>
      </c>
      <c r="H2669">
        <v>0</v>
      </c>
      <c r="I2669">
        <v>0</v>
      </c>
      <c r="J2669">
        <v>0</v>
      </c>
      <c r="K2669">
        <v>0</v>
      </c>
      <c r="L2669">
        <v>0</v>
      </c>
      <c r="M2669">
        <v>0</v>
      </c>
      <c r="N2669">
        <v>0</v>
      </c>
      <c r="O2669">
        <v>0</v>
      </c>
      <c r="P2669">
        <v>0</v>
      </c>
      <c r="Q2669">
        <v>0</v>
      </c>
    </row>
    <row r="2670" spans="1:17" x14ac:dyDescent="0.25">
      <c r="A2670" t="s">
        <v>22861</v>
      </c>
      <c r="B2670" t="s">
        <v>72</v>
      </c>
      <c r="C2670" t="s">
        <v>90</v>
      </c>
      <c r="D2670" t="s">
        <v>526</v>
      </c>
      <c r="E2670" t="s">
        <v>21471</v>
      </c>
      <c r="F2670" t="s">
        <v>396</v>
      </c>
      <c r="G2670">
        <v>0</v>
      </c>
      <c r="H2670">
        <v>13</v>
      </c>
      <c r="I2670">
        <v>1</v>
      </c>
      <c r="J2670">
        <v>11</v>
      </c>
      <c r="K2670">
        <v>0</v>
      </c>
      <c r="L2670">
        <v>1</v>
      </c>
      <c r="M2670">
        <v>0</v>
      </c>
      <c r="N2670">
        <v>0</v>
      </c>
      <c r="O2670">
        <v>0</v>
      </c>
      <c r="P2670">
        <v>0</v>
      </c>
      <c r="Q2670">
        <v>0</v>
      </c>
    </row>
    <row r="2671" spans="1:17" x14ac:dyDescent="0.25">
      <c r="A2671" t="s">
        <v>22862</v>
      </c>
      <c r="B2671" t="s">
        <v>72</v>
      </c>
      <c r="C2671" t="s">
        <v>90</v>
      </c>
      <c r="D2671" t="s">
        <v>526</v>
      </c>
      <c r="E2671" t="s">
        <v>21471</v>
      </c>
      <c r="F2671" t="s">
        <v>4236</v>
      </c>
      <c r="G2671">
        <v>0</v>
      </c>
      <c r="H2671">
        <v>13</v>
      </c>
      <c r="I2671">
        <v>1</v>
      </c>
      <c r="J2671">
        <v>11</v>
      </c>
      <c r="K2671">
        <v>0</v>
      </c>
      <c r="L2671">
        <v>1</v>
      </c>
      <c r="M2671">
        <v>0</v>
      </c>
      <c r="N2671">
        <v>0</v>
      </c>
      <c r="O2671">
        <v>0</v>
      </c>
      <c r="P2671">
        <v>0</v>
      </c>
      <c r="Q2671">
        <v>0</v>
      </c>
    </row>
    <row r="2672" spans="1:17" x14ac:dyDescent="0.25">
      <c r="A2672" t="s">
        <v>22863</v>
      </c>
      <c r="B2672" t="s">
        <v>72</v>
      </c>
      <c r="C2672" t="s">
        <v>90</v>
      </c>
      <c r="D2672" t="s">
        <v>526</v>
      </c>
      <c r="E2672" t="s">
        <v>21471</v>
      </c>
      <c r="F2672" t="s">
        <v>4238</v>
      </c>
      <c r="G2672">
        <v>0</v>
      </c>
      <c r="H2672">
        <v>0</v>
      </c>
      <c r="I2672">
        <v>0</v>
      </c>
      <c r="J2672">
        <v>0</v>
      </c>
      <c r="K2672">
        <v>0</v>
      </c>
      <c r="L2672">
        <v>0</v>
      </c>
      <c r="M2672">
        <v>13</v>
      </c>
      <c r="N2672">
        <v>0</v>
      </c>
      <c r="O2672">
        <v>0</v>
      </c>
      <c r="P2672">
        <v>0</v>
      </c>
      <c r="Q2672">
        <v>0</v>
      </c>
    </row>
    <row r="2673" spans="1:17" x14ac:dyDescent="0.25">
      <c r="A2673" t="s">
        <v>22864</v>
      </c>
      <c r="B2673" t="s">
        <v>72</v>
      </c>
      <c r="C2673" t="s">
        <v>90</v>
      </c>
      <c r="D2673" t="s">
        <v>526</v>
      </c>
      <c r="E2673" t="s">
        <v>21471</v>
      </c>
      <c r="F2673" t="s">
        <v>397</v>
      </c>
      <c r="G2673">
        <v>0</v>
      </c>
      <c r="H2673">
        <v>13</v>
      </c>
      <c r="I2673">
        <v>1</v>
      </c>
      <c r="J2673">
        <v>11</v>
      </c>
      <c r="K2673">
        <v>0</v>
      </c>
      <c r="L2673">
        <v>1</v>
      </c>
      <c r="M2673">
        <v>0</v>
      </c>
      <c r="N2673">
        <v>0</v>
      </c>
      <c r="O2673">
        <v>0</v>
      </c>
      <c r="P2673">
        <v>0</v>
      </c>
      <c r="Q2673">
        <v>0</v>
      </c>
    </row>
    <row r="2674" spans="1:17" x14ac:dyDescent="0.25">
      <c r="A2674" t="s">
        <v>22865</v>
      </c>
      <c r="B2674" t="s">
        <v>72</v>
      </c>
      <c r="C2674" t="s">
        <v>90</v>
      </c>
      <c r="D2674" t="s">
        <v>526</v>
      </c>
      <c r="E2674" t="s">
        <v>21471</v>
      </c>
      <c r="F2674" t="s">
        <v>398</v>
      </c>
      <c r="G2674">
        <v>0</v>
      </c>
      <c r="H2674">
        <v>13</v>
      </c>
      <c r="I2674">
        <v>1</v>
      </c>
      <c r="J2674">
        <v>11</v>
      </c>
      <c r="K2674">
        <v>0</v>
      </c>
      <c r="L2674">
        <v>1</v>
      </c>
      <c r="M2674">
        <v>0</v>
      </c>
      <c r="N2674">
        <v>0</v>
      </c>
      <c r="O2674">
        <v>0</v>
      </c>
      <c r="P2674">
        <v>0</v>
      </c>
      <c r="Q2674">
        <v>0</v>
      </c>
    </row>
    <row r="2675" spans="1:17" x14ac:dyDescent="0.25">
      <c r="A2675" t="s">
        <v>22866</v>
      </c>
      <c r="B2675" t="s">
        <v>72</v>
      </c>
      <c r="C2675" t="s">
        <v>90</v>
      </c>
      <c r="D2675" t="s">
        <v>526</v>
      </c>
      <c r="E2675" t="s">
        <v>21471</v>
      </c>
      <c r="F2675" t="s">
        <v>4242</v>
      </c>
      <c r="G2675">
        <v>0</v>
      </c>
      <c r="H2675">
        <v>0</v>
      </c>
      <c r="I2675">
        <v>0</v>
      </c>
      <c r="J2675">
        <v>0</v>
      </c>
      <c r="K2675">
        <v>0</v>
      </c>
      <c r="L2675">
        <v>0</v>
      </c>
      <c r="M2675">
        <v>13</v>
      </c>
      <c r="N2675">
        <v>0</v>
      </c>
      <c r="O2675">
        <v>0</v>
      </c>
      <c r="P2675">
        <v>0</v>
      </c>
      <c r="Q2675">
        <v>0</v>
      </c>
    </row>
    <row r="2676" spans="1:17" x14ac:dyDescent="0.25">
      <c r="A2676" t="s">
        <v>22867</v>
      </c>
      <c r="B2676" t="s">
        <v>72</v>
      </c>
      <c r="C2676" t="s">
        <v>90</v>
      </c>
      <c r="D2676" t="s">
        <v>526</v>
      </c>
      <c r="E2676" t="s">
        <v>21471</v>
      </c>
      <c r="F2676" t="s">
        <v>399</v>
      </c>
      <c r="G2676">
        <v>0</v>
      </c>
      <c r="H2676">
        <v>13</v>
      </c>
      <c r="I2676">
        <v>1</v>
      </c>
      <c r="J2676">
        <v>11</v>
      </c>
      <c r="K2676">
        <v>0</v>
      </c>
      <c r="L2676">
        <v>1</v>
      </c>
      <c r="M2676">
        <v>0</v>
      </c>
      <c r="N2676">
        <v>0</v>
      </c>
      <c r="O2676">
        <v>0</v>
      </c>
      <c r="P2676">
        <v>0</v>
      </c>
      <c r="Q2676">
        <v>0</v>
      </c>
    </row>
    <row r="2677" spans="1:17" x14ac:dyDescent="0.25">
      <c r="A2677" t="s">
        <v>22868</v>
      </c>
      <c r="B2677" t="s">
        <v>72</v>
      </c>
      <c r="C2677" t="s">
        <v>90</v>
      </c>
      <c r="D2677" t="s">
        <v>526</v>
      </c>
      <c r="E2677" t="s">
        <v>21471</v>
      </c>
      <c r="F2677" t="s">
        <v>4245</v>
      </c>
      <c r="G2677">
        <v>0</v>
      </c>
      <c r="H2677">
        <v>0</v>
      </c>
      <c r="I2677">
        <v>0</v>
      </c>
      <c r="J2677">
        <v>0</v>
      </c>
      <c r="K2677">
        <v>0</v>
      </c>
      <c r="L2677">
        <v>0</v>
      </c>
      <c r="M2677">
        <v>13</v>
      </c>
      <c r="N2677">
        <v>0</v>
      </c>
      <c r="O2677">
        <v>0</v>
      </c>
      <c r="P2677">
        <v>0</v>
      </c>
      <c r="Q2677">
        <v>0</v>
      </c>
    </row>
    <row r="2678" spans="1:17" x14ac:dyDescent="0.25">
      <c r="A2678" t="s">
        <v>22869</v>
      </c>
      <c r="B2678" t="s">
        <v>72</v>
      </c>
      <c r="C2678" t="s">
        <v>90</v>
      </c>
      <c r="D2678" t="s">
        <v>526</v>
      </c>
      <c r="E2678" t="s">
        <v>21471</v>
      </c>
      <c r="F2678" t="s">
        <v>394</v>
      </c>
      <c r="G2678">
        <v>0</v>
      </c>
      <c r="H2678">
        <v>0</v>
      </c>
      <c r="I2678">
        <v>0</v>
      </c>
      <c r="J2678">
        <v>0</v>
      </c>
      <c r="K2678">
        <v>0</v>
      </c>
      <c r="L2678">
        <v>0</v>
      </c>
      <c r="M2678">
        <v>0</v>
      </c>
      <c r="N2678">
        <v>10</v>
      </c>
      <c r="O2678">
        <v>9</v>
      </c>
      <c r="P2678">
        <v>1</v>
      </c>
      <c r="Q2678">
        <v>0</v>
      </c>
    </row>
    <row r="2679" spans="1:17" x14ac:dyDescent="0.25">
      <c r="A2679" t="s">
        <v>22870</v>
      </c>
      <c r="B2679" t="s">
        <v>72</v>
      </c>
      <c r="C2679" t="s">
        <v>90</v>
      </c>
      <c r="D2679" t="s">
        <v>526</v>
      </c>
      <c r="E2679" t="s">
        <v>21471</v>
      </c>
      <c r="F2679" t="s">
        <v>395</v>
      </c>
      <c r="G2679">
        <v>0</v>
      </c>
      <c r="H2679">
        <v>0</v>
      </c>
      <c r="I2679">
        <v>0</v>
      </c>
      <c r="J2679">
        <v>0</v>
      </c>
      <c r="K2679">
        <v>0</v>
      </c>
      <c r="L2679">
        <v>0</v>
      </c>
      <c r="M2679">
        <v>0</v>
      </c>
      <c r="N2679">
        <v>8</v>
      </c>
      <c r="O2679">
        <v>8</v>
      </c>
      <c r="P2679">
        <v>0</v>
      </c>
      <c r="Q2679">
        <v>0</v>
      </c>
    </row>
    <row r="2680" spans="1:17" x14ac:dyDescent="0.25">
      <c r="A2680" t="s">
        <v>22871</v>
      </c>
      <c r="B2680" t="s">
        <v>72</v>
      </c>
      <c r="C2680" t="s">
        <v>90</v>
      </c>
      <c r="D2680" t="s">
        <v>526</v>
      </c>
      <c r="E2680" t="s">
        <v>21471</v>
      </c>
      <c r="F2680" t="s">
        <v>525</v>
      </c>
      <c r="G2680">
        <v>13</v>
      </c>
      <c r="H2680">
        <v>0</v>
      </c>
      <c r="I2680">
        <v>0</v>
      </c>
      <c r="J2680">
        <v>0</v>
      </c>
      <c r="K2680">
        <v>0</v>
      </c>
      <c r="L2680">
        <v>0</v>
      </c>
      <c r="M2680">
        <v>0</v>
      </c>
      <c r="N2680">
        <v>0</v>
      </c>
      <c r="O2680">
        <v>0</v>
      </c>
      <c r="P2680">
        <v>0</v>
      </c>
      <c r="Q2680">
        <v>0</v>
      </c>
    </row>
    <row r="2681" spans="1:17" x14ac:dyDescent="0.25">
      <c r="A2681" t="s">
        <v>22872</v>
      </c>
      <c r="B2681" t="s">
        <v>72</v>
      </c>
      <c r="C2681" t="s">
        <v>90</v>
      </c>
      <c r="D2681" t="s">
        <v>12971</v>
      </c>
      <c r="E2681" t="s">
        <v>21471</v>
      </c>
      <c r="F2681" t="s">
        <v>525</v>
      </c>
      <c r="G2681">
        <v>1</v>
      </c>
      <c r="H2681">
        <v>0</v>
      </c>
      <c r="I2681">
        <v>0</v>
      </c>
      <c r="J2681">
        <v>0</v>
      </c>
      <c r="K2681">
        <v>0</v>
      </c>
      <c r="L2681">
        <v>0</v>
      </c>
      <c r="M2681">
        <v>0</v>
      </c>
      <c r="N2681">
        <v>0</v>
      </c>
      <c r="O2681">
        <v>0</v>
      </c>
      <c r="P2681">
        <v>0</v>
      </c>
      <c r="Q2681">
        <v>0</v>
      </c>
    </row>
    <row r="2682" spans="1:17" x14ac:dyDescent="0.25">
      <c r="A2682" t="s">
        <v>16750</v>
      </c>
      <c r="B2682" t="s">
        <v>72</v>
      </c>
      <c r="C2682" t="s">
        <v>91</v>
      </c>
      <c r="D2682" t="s">
        <v>529</v>
      </c>
      <c r="E2682" t="s">
        <v>563</v>
      </c>
      <c r="F2682" t="s">
        <v>525</v>
      </c>
      <c r="G2682">
        <v>1</v>
      </c>
      <c r="H2682">
        <v>0</v>
      </c>
      <c r="I2682">
        <v>0</v>
      </c>
      <c r="J2682">
        <v>0</v>
      </c>
      <c r="K2682">
        <v>0</v>
      </c>
      <c r="L2682">
        <v>0</v>
      </c>
      <c r="M2682">
        <v>0</v>
      </c>
      <c r="N2682">
        <v>0</v>
      </c>
      <c r="O2682">
        <v>0</v>
      </c>
      <c r="P2682">
        <v>0</v>
      </c>
      <c r="Q2682">
        <v>0</v>
      </c>
    </row>
    <row r="2683" spans="1:17" x14ac:dyDescent="0.25">
      <c r="A2683" t="s">
        <v>22873</v>
      </c>
      <c r="B2683" t="s">
        <v>72</v>
      </c>
      <c r="C2683" t="s">
        <v>91</v>
      </c>
      <c r="D2683" t="s">
        <v>529</v>
      </c>
      <c r="E2683" t="s">
        <v>21471</v>
      </c>
      <c r="F2683" t="s">
        <v>525</v>
      </c>
      <c r="G2683">
        <v>2</v>
      </c>
      <c r="H2683">
        <v>0</v>
      </c>
      <c r="I2683">
        <v>0</v>
      </c>
      <c r="J2683">
        <v>0</v>
      </c>
      <c r="K2683">
        <v>0</v>
      </c>
      <c r="L2683">
        <v>0</v>
      </c>
      <c r="M2683">
        <v>0</v>
      </c>
      <c r="N2683">
        <v>0</v>
      </c>
      <c r="O2683">
        <v>0</v>
      </c>
      <c r="P2683">
        <v>0</v>
      </c>
      <c r="Q2683">
        <v>0</v>
      </c>
    </row>
    <row r="2684" spans="1:17" x14ac:dyDescent="0.25">
      <c r="A2684" t="s">
        <v>16751</v>
      </c>
      <c r="B2684" t="s">
        <v>72</v>
      </c>
      <c r="C2684" t="s">
        <v>91</v>
      </c>
      <c r="D2684" t="s">
        <v>526</v>
      </c>
      <c r="E2684" t="s">
        <v>563</v>
      </c>
      <c r="F2684" t="s">
        <v>396</v>
      </c>
      <c r="G2684">
        <v>0</v>
      </c>
      <c r="H2684">
        <v>13</v>
      </c>
      <c r="I2684">
        <v>0</v>
      </c>
      <c r="J2684">
        <v>11</v>
      </c>
      <c r="K2684">
        <v>2</v>
      </c>
      <c r="L2684">
        <v>0</v>
      </c>
      <c r="M2684">
        <v>0</v>
      </c>
      <c r="N2684">
        <v>0</v>
      </c>
      <c r="O2684">
        <v>0</v>
      </c>
      <c r="P2684">
        <v>0</v>
      </c>
      <c r="Q2684">
        <v>0</v>
      </c>
    </row>
    <row r="2685" spans="1:17" x14ac:dyDescent="0.25">
      <c r="A2685" t="s">
        <v>16752</v>
      </c>
      <c r="B2685" t="s">
        <v>72</v>
      </c>
      <c r="C2685" t="s">
        <v>91</v>
      </c>
      <c r="D2685" t="s">
        <v>526</v>
      </c>
      <c r="E2685" t="s">
        <v>563</v>
      </c>
      <c r="F2685" t="s">
        <v>4236</v>
      </c>
      <c r="G2685">
        <v>0</v>
      </c>
      <c r="H2685">
        <v>13</v>
      </c>
      <c r="I2685">
        <v>0</v>
      </c>
      <c r="J2685">
        <v>11</v>
      </c>
      <c r="K2685">
        <v>2</v>
      </c>
      <c r="L2685">
        <v>0</v>
      </c>
      <c r="M2685">
        <v>0</v>
      </c>
      <c r="N2685">
        <v>0</v>
      </c>
      <c r="O2685">
        <v>0</v>
      </c>
      <c r="P2685">
        <v>0</v>
      </c>
      <c r="Q2685">
        <v>0</v>
      </c>
    </row>
    <row r="2686" spans="1:17" x14ac:dyDescent="0.25">
      <c r="A2686" t="s">
        <v>16753</v>
      </c>
      <c r="B2686" t="s">
        <v>72</v>
      </c>
      <c r="C2686" t="s">
        <v>91</v>
      </c>
      <c r="D2686" t="s">
        <v>526</v>
      </c>
      <c r="E2686" t="s">
        <v>563</v>
      </c>
      <c r="F2686" t="s">
        <v>4238</v>
      </c>
      <c r="G2686">
        <v>0</v>
      </c>
      <c r="H2686">
        <v>0</v>
      </c>
      <c r="I2686">
        <v>0</v>
      </c>
      <c r="J2686">
        <v>0</v>
      </c>
      <c r="K2686">
        <v>0</v>
      </c>
      <c r="L2686">
        <v>0</v>
      </c>
      <c r="M2686">
        <v>13</v>
      </c>
      <c r="N2686">
        <v>0</v>
      </c>
      <c r="O2686">
        <v>0</v>
      </c>
      <c r="P2686">
        <v>0</v>
      </c>
      <c r="Q2686">
        <v>0</v>
      </c>
    </row>
    <row r="2687" spans="1:17" x14ac:dyDescent="0.25">
      <c r="A2687" t="s">
        <v>16754</v>
      </c>
      <c r="B2687" t="s">
        <v>72</v>
      </c>
      <c r="C2687" t="s">
        <v>91</v>
      </c>
      <c r="D2687" t="s">
        <v>526</v>
      </c>
      <c r="E2687" t="s">
        <v>563</v>
      </c>
      <c r="F2687" t="s">
        <v>397</v>
      </c>
      <c r="G2687">
        <v>0</v>
      </c>
      <c r="H2687">
        <v>13</v>
      </c>
      <c r="I2687">
        <v>0</v>
      </c>
      <c r="J2687">
        <v>11</v>
      </c>
      <c r="K2687">
        <v>2</v>
      </c>
      <c r="L2687">
        <v>0</v>
      </c>
      <c r="M2687">
        <v>0</v>
      </c>
      <c r="N2687">
        <v>0</v>
      </c>
      <c r="O2687">
        <v>0</v>
      </c>
      <c r="P2687">
        <v>0</v>
      </c>
      <c r="Q2687">
        <v>0</v>
      </c>
    </row>
    <row r="2688" spans="1:17" x14ac:dyDescent="0.25">
      <c r="A2688" t="s">
        <v>16755</v>
      </c>
      <c r="B2688" t="s">
        <v>72</v>
      </c>
      <c r="C2688" t="s">
        <v>91</v>
      </c>
      <c r="D2688" t="s">
        <v>526</v>
      </c>
      <c r="E2688" t="s">
        <v>563</v>
      </c>
      <c r="F2688" t="s">
        <v>398</v>
      </c>
      <c r="G2688">
        <v>0</v>
      </c>
      <c r="H2688">
        <v>13</v>
      </c>
      <c r="I2688">
        <v>0</v>
      </c>
      <c r="J2688">
        <v>11</v>
      </c>
      <c r="K2688">
        <v>2</v>
      </c>
      <c r="L2688">
        <v>0</v>
      </c>
      <c r="M2688">
        <v>0</v>
      </c>
      <c r="N2688">
        <v>0</v>
      </c>
      <c r="O2688">
        <v>0</v>
      </c>
      <c r="P2688">
        <v>0</v>
      </c>
      <c r="Q2688">
        <v>0</v>
      </c>
    </row>
    <row r="2689" spans="1:17" x14ac:dyDescent="0.25">
      <c r="A2689" t="s">
        <v>16756</v>
      </c>
      <c r="B2689" t="s">
        <v>72</v>
      </c>
      <c r="C2689" t="s">
        <v>91</v>
      </c>
      <c r="D2689" t="s">
        <v>526</v>
      </c>
      <c r="E2689" t="s">
        <v>563</v>
      </c>
      <c r="F2689" t="s">
        <v>4242</v>
      </c>
      <c r="G2689">
        <v>0</v>
      </c>
      <c r="H2689">
        <v>0</v>
      </c>
      <c r="I2689">
        <v>0</v>
      </c>
      <c r="J2689">
        <v>0</v>
      </c>
      <c r="K2689">
        <v>0</v>
      </c>
      <c r="L2689">
        <v>0</v>
      </c>
      <c r="M2689">
        <v>13</v>
      </c>
      <c r="N2689">
        <v>0</v>
      </c>
      <c r="O2689">
        <v>0</v>
      </c>
      <c r="P2689">
        <v>0</v>
      </c>
      <c r="Q2689">
        <v>0</v>
      </c>
    </row>
    <row r="2690" spans="1:17" x14ac:dyDescent="0.25">
      <c r="A2690" t="s">
        <v>16757</v>
      </c>
      <c r="B2690" t="s">
        <v>72</v>
      </c>
      <c r="C2690" t="s">
        <v>91</v>
      </c>
      <c r="D2690" t="s">
        <v>526</v>
      </c>
      <c r="E2690" t="s">
        <v>563</v>
      </c>
      <c r="F2690" t="s">
        <v>399</v>
      </c>
      <c r="G2690">
        <v>0</v>
      </c>
      <c r="H2690">
        <v>13</v>
      </c>
      <c r="I2690">
        <v>0</v>
      </c>
      <c r="J2690">
        <v>11</v>
      </c>
      <c r="K2690">
        <v>2</v>
      </c>
      <c r="L2690">
        <v>0</v>
      </c>
      <c r="M2690">
        <v>0</v>
      </c>
      <c r="N2690">
        <v>0</v>
      </c>
      <c r="O2690">
        <v>0</v>
      </c>
      <c r="P2690">
        <v>0</v>
      </c>
      <c r="Q2690">
        <v>0</v>
      </c>
    </row>
    <row r="2691" spans="1:17" x14ac:dyDescent="0.25">
      <c r="A2691" t="s">
        <v>16758</v>
      </c>
      <c r="B2691" t="s">
        <v>72</v>
      </c>
      <c r="C2691" t="s">
        <v>91</v>
      </c>
      <c r="D2691" t="s">
        <v>526</v>
      </c>
      <c r="E2691" t="s">
        <v>563</v>
      </c>
      <c r="F2691" t="s">
        <v>4245</v>
      </c>
      <c r="G2691">
        <v>0</v>
      </c>
      <c r="H2691">
        <v>0</v>
      </c>
      <c r="I2691">
        <v>0</v>
      </c>
      <c r="J2691">
        <v>0</v>
      </c>
      <c r="K2691">
        <v>0</v>
      </c>
      <c r="L2691">
        <v>0</v>
      </c>
      <c r="M2691">
        <v>13</v>
      </c>
      <c r="N2691">
        <v>0</v>
      </c>
      <c r="O2691">
        <v>0</v>
      </c>
      <c r="P2691">
        <v>0</v>
      </c>
      <c r="Q2691">
        <v>0</v>
      </c>
    </row>
    <row r="2692" spans="1:17" x14ac:dyDescent="0.25">
      <c r="A2692" t="s">
        <v>16759</v>
      </c>
      <c r="B2692" t="s">
        <v>72</v>
      </c>
      <c r="C2692" t="s">
        <v>91</v>
      </c>
      <c r="D2692" t="s">
        <v>526</v>
      </c>
      <c r="E2692" t="s">
        <v>563</v>
      </c>
      <c r="F2692" t="s">
        <v>394</v>
      </c>
      <c r="G2692">
        <v>0</v>
      </c>
      <c r="H2692">
        <v>0</v>
      </c>
      <c r="I2692">
        <v>0</v>
      </c>
      <c r="J2692">
        <v>0</v>
      </c>
      <c r="K2692">
        <v>0</v>
      </c>
      <c r="L2692">
        <v>0</v>
      </c>
      <c r="M2692">
        <v>0</v>
      </c>
      <c r="N2692">
        <v>10</v>
      </c>
      <c r="O2692">
        <v>8</v>
      </c>
      <c r="P2692">
        <v>2</v>
      </c>
      <c r="Q2692">
        <v>0</v>
      </c>
    </row>
    <row r="2693" spans="1:17" x14ac:dyDescent="0.25">
      <c r="A2693" t="s">
        <v>16760</v>
      </c>
      <c r="B2693" t="s">
        <v>72</v>
      </c>
      <c r="C2693" t="s">
        <v>91</v>
      </c>
      <c r="D2693" t="s">
        <v>526</v>
      </c>
      <c r="E2693" t="s">
        <v>563</v>
      </c>
      <c r="F2693" t="s">
        <v>395</v>
      </c>
      <c r="G2693">
        <v>0</v>
      </c>
      <c r="H2693">
        <v>0</v>
      </c>
      <c r="I2693">
        <v>0</v>
      </c>
      <c r="J2693">
        <v>0</v>
      </c>
      <c r="K2693">
        <v>0</v>
      </c>
      <c r="L2693">
        <v>0</v>
      </c>
      <c r="M2693">
        <v>0</v>
      </c>
      <c r="N2693">
        <v>8</v>
      </c>
      <c r="O2693">
        <v>6</v>
      </c>
      <c r="P2693">
        <v>2</v>
      </c>
      <c r="Q2693">
        <v>0</v>
      </c>
    </row>
    <row r="2694" spans="1:17" x14ac:dyDescent="0.25">
      <c r="A2694" t="s">
        <v>17080</v>
      </c>
      <c r="B2694" t="s">
        <v>72</v>
      </c>
      <c r="C2694" t="s">
        <v>91</v>
      </c>
      <c r="D2694" t="s">
        <v>526</v>
      </c>
      <c r="E2694" t="s">
        <v>563</v>
      </c>
      <c r="F2694" t="s">
        <v>525</v>
      </c>
      <c r="G2694">
        <v>13</v>
      </c>
      <c r="H2694">
        <v>0</v>
      </c>
      <c r="I2694">
        <v>0</v>
      </c>
      <c r="J2694">
        <v>0</v>
      </c>
      <c r="K2694">
        <v>0</v>
      </c>
      <c r="L2694">
        <v>0</v>
      </c>
      <c r="M2694">
        <v>0</v>
      </c>
      <c r="N2694">
        <v>0</v>
      </c>
      <c r="O2694">
        <v>0</v>
      </c>
      <c r="P2694">
        <v>0</v>
      </c>
      <c r="Q2694">
        <v>0</v>
      </c>
    </row>
    <row r="2695" spans="1:17" x14ac:dyDescent="0.25">
      <c r="A2695" t="s">
        <v>22874</v>
      </c>
      <c r="B2695" t="s">
        <v>72</v>
      </c>
      <c r="C2695" t="s">
        <v>91</v>
      </c>
      <c r="D2695" t="s">
        <v>526</v>
      </c>
      <c r="E2695" t="s">
        <v>21471</v>
      </c>
      <c r="F2695" t="s">
        <v>396</v>
      </c>
      <c r="G2695">
        <v>0</v>
      </c>
      <c r="H2695">
        <v>24</v>
      </c>
      <c r="I2695">
        <v>4</v>
      </c>
      <c r="J2695">
        <v>18</v>
      </c>
      <c r="K2695">
        <v>2</v>
      </c>
      <c r="L2695">
        <v>0</v>
      </c>
      <c r="M2695">
        <v>0</v>
      </c>
      <c r="N2695">
        <v>0</v>
      </c>
      <c r="O2695">
        <v>0</v>
      </c>
      <c r="P2695">
        <v>0</v>
      </c>
      <c r="Q2695">
        <v>0</v>
      </c>
    </row>
    <row r="2696" spans="1:17" x14ac:dyDescent="0.25">
      <c r="A2696" t="s">
        <v>22875</v>
      </c>
      <c r="B2696" t="s">
        <v>72</v>
      </c>
      <c r="C2696" t="s">
        <v>91</v>
      </c>
      <c r="D2696" t="s">
        <v>526</v>
      </c>
      <c r="E2696" t="s">
        <v>21471</v>
      </c>
      <c r="F2696" t="s">
        <v>4236</v>
      </c>
      <c r="G2696">
        <v>0</v>
      </c>
      <c r="H2696">
        <v>24</v>
      </c>
      <c r="I2696">
        <v>4</v>
      </c>
      <c r="J2696">
        <v>18</v>
      </c>
      <c r="K2696">
        <v>1</v>
      </c>
      <c r="L2696">
        <v>1</v>
      </c>
      <c r="M2696">
        <v>0</v>
      </c>
      <c r="N2696">
        <v>0</v>
      </c>
      <c r="O2696">
        <v>0</v>
      </c>
      <c r="P2696">
        <v>0</v>
      </c>
      <c r="Q2696">
        <v>0</v>
      </c>
    </row>
    <row r="2697" spans="1:17" x14ac:dyDescent="0.25">
      <c r="A2697" t="s">
        <v>22876</v>
      </c>
      <c r="B2697" t="s">
        <v>72</v>
      </c>
      <c r="C2697" t="s">
        <v>91</v>
      </c>
      <c r="D2697" t="s">
        <v>526</v>
      </c>
      <c r="E2697" t="s">
        <v>21471</v>
      </c>
      <c r="F2697" t="s">
        <v>4238</v>
      </c>
      <c r="G2697">
        <v>0</v>
      </c>
      <c r="H2697">
        <v>0</v>
      </c>
      <c r="I2697">
        <v>0</v>
      </c>
      <c r="J2697">
        <v>0</v>
      </c>
      <c r="K2697">
        <v>0</v>
      </c>
      <c r="L2697">
        <v>0</v>
      </c>
      <c r="M2697">
        <v>24</v>
      </c>
      <c r="N2697">
        <v>0</v>
      </c>
      <c r="O2697">
        <v>0</v>
      </c>
      <c r="P2697">
        <v>0</v>
      </c>
      <c r="Q2697">
        <v>0</v>
      </c>
    </row>
    <row r="2698" spans="1:17" x14ac:dyDescent="0.25">
      <c r="A2698" t="s">
        <v>22877</v>
      </c>
      <c r="B2698" t="s">
        <v>72</v>
      </c>
      <c r="C2698" t="s">
        <v>151</v>
      </c>
      <c r="D2698" t="s">
        <v>12971</v>
      </c>
      <c r="E2698" t="s">
        <v>21471</v>
      </c>
      <c r="F2698" t="s">
        <v>525</v>
      </c>
      <c r="G2698">
        <v>13</v>
      </c>
      <c r="H2698">
        <v>0</v>
      </c>
      <c r="I2698">
        <v>0</v>
      </c>
      <c r="J2698">
        <v>0</v>
      </c>
      <c r="K2698">
        <v>0</v>
      </c>
      <c r="L2698">
        <v>0</v>
      </c>
      <c r="M2698">
        <v>0</v>
      </c>
      <c r="N2698">
        <v>0</v>
      </c>
      <c r="O2698">
        <v>0</v>
      </c>
      <c r="P2698">
        <v>0</v>
      </c>
      <c r="Q2698">
        <v>0</v>
      </c>
    </row>
    <row r="2699" spans="1:17" x14ac:dyDescent="0.25">
      <c r="A2699" t="s">
        <v>15895</v>
      </c>
      <c r="B2699" t="s">
        <v>72</v>
      </c>
      <c r="C2699" t="s">
        <v>152</v>
      </c>
      <c r="D2699" t="s">
        <v>529</v>
      </c>
      <c r="E2699" t="s">
        <v>563</v>
      </c>
      <c r="F2699" t="s">
        <v>525</v>
      </c>
      <c r="G2699">
        <v>10</v>
      </c>
      <c r="H2699">
        <v>0</v>
      </c>
      <c r="I2699">
        <v>0</v>
      </c>
      <c r="J2699">
        <v>0</v>
      </c>
      <c r="K2699">
        <v>0</v>
      </c>
      <c r="L2699">
        <v>0</v>
      </c>
      <c r="M2699">
        <v>0</v>
      </c>
      <c r="N2699">
        <v>0</v>
      </c>
      <c r="O2699">
        <v>0</v>
      </c>
      <c r="P2699">
        <v>0</v>
      </c>
      <c r="Q2699">
        <v>0</v>
      </c>
    </row>
    <row r="2700" spans="1:17" x14ac:dyDescent="0.25">
      <c r="A2700" t="s">
        <v>22878</v>
      </c>
      <c r="B2700" t="s">
        <v>72</v>
      </c>
      <c r="C2700" t="s">
        <v>152</v>
      </c>
      <c r="D2700" t="s">
        <v>529</v>
      </c>
      <c r="E2700" t="s">
        <v>21471</v>
      </c>
      <c r="F2700" t="s">
        <v>525</v>
      </c>
      <c r="G2700">
        <v>3</v>
      </c>
      <c r="H2700">
        <v>0</v>
      </c>
      <c r="I2700">
        <v>0</v>
      </c>
      <c r="J2700">
        <v>0</v>
      </c>
      <c r="K2700">
        <v>0</v>
      </c>
      <c r="L2700">
        <v>0</v>
      </c>
      <c r="M2700">
        <v>0</v>
      </c>
      <c r="N2700">
        <v>0</v>
      </c>
      <c r="O2700">
        <v>0</v>
      </c>
      <c r="P2700">
        <v>0</v>
      </c>
      <c r="Q2700">
        <v>0</v>
      </c>
    </row>
    <row r="2701" spans="1:17" x14ac:dyDescent="0.25">
      <c r="A2701" t="s">
        <v>15896</v>
      </c>
      <c r="B2701" t="s">
        <v>72</v>
      </c>
      <c r="C2701" t="s">
        <v>152</v>
      </c>
      <c r="D2701" t="s">
        <v>526</v>
      </c>
      <c r="E2701" t="s">
        <v>563</v>
      </c>
      <c r="F2701" t="s">
        <v>396</v>
      </c>
      <c r="G2701">
        <v>0</v>
      </c>
      <c r="H2701">
        <v>11</v>
      </c>
      <c r="I2701">
        <v>2</v>
      </c>
      <c r="J2701">
        <v>7</v>
      </c>
      <c r="K2701">
        <v>1</v>
      </c>
      <c r="L2701">
        <v>1</v>
      </c>
      <c r="M2701">
        <v>0</v>
      </c>
      <c r="N2701">
        <v>0</v>
      </c>
      <c r="O2701">
        <v>0</v>
      </c>
      <c r="P2701">
        <v>0</v>
      </c>
      <c r="Q2701">
        <v>0</v>
      </c>
    </row>
    <row r="2702" spans="1:17" x14ac:dyDescent="0.25">
      <c r="A2702" t="s">
        <v>16077</v>
      </c>
      <c r="B2702" t="s">
        <v>72</v>
      </c>
      <c r="C2702" t="s">
        <v>152</v>
      </c>
      <c r="D2702" t="s">
        <v>526</v>
      </c>
      <c r="E2702" t="s">
        <v>563</v>
      </c>
      <c r="F2702" t="s">
        <v>4236</v>
      </c>
      <c r="G2702">
        <v>0</v>
      </c>
      <c r="H2702">
        <v>11</v>
      </c>
      <c r="I2702">
        <v>2</v>
      </c>
      <c r="J2702">
        <v>7</v>
      </c>
      <c r="K2702">
        <v>1</v>
      </c>
      <c r="L2702">
        <v>1</v>
      </c>
      <c r="M2702">
        <v>0</v>
      </c>
      <c r="N2702">
        <v>0</v>
      </c>
      <c r="O2702">
        <v>0</v>
      </c>
      <c r="P2702">
        <v>0</v>
      </c>
      <c r="Q2702">
        <v>0</v>
      </c>
    </row>
    <row r="2703" spans="1:17" x14ac:dyDescent="0.25">
      <c r="A2703" t="s">
        <v>16078</v>
      </c>
      <c r="B2703" t="s">
        <v>72</v>
      </c>
      <c r="C2703" t="s">
        <v>152</v>
      </c>
      <c r="D2703" t="s">
        <v>526</v>
      </c>
      <c r="E2703" t="s">
        <v>563</v>
      </c>
      <c r="F2703" t="s">
        <v>4238</v>
      </c>
      <c r="G2703">
        <v>0</v>
      </c>
      <c r="H2703">
        <v>0</v>
      </c>
      <c r="I2703">
        <v>0</v>
      </c>
      <c r="J2703">
        <v>0</v>
      </c>
      <c r="K2703">
        <v>0</v>
      </c>
      <c r="L2703">
        <v>0</v>
      </c>
      <c r="M2703">
        <v>11</v>
      </c>
      <c r="N2703">
        <v>0</v>
      </c>
      <c r="O2703">
        <v>0</v>
      </c>
      <c r="P2703">
        <v>0</v>
      </c>
      <c r="Q2703">
        <v>0</v>
      </c>
    </row>
    <row r="2704" spans="1:17" x14ac:dyDescent="0.25">
      <c r="A2704" t="s">
        <v>16079</v>
      </c>
      <c r="B2704" t="s">
        <v>72</v>
      </c>
      <c r="C2704" t="s">
        <v>152</v>
      </c>
      <c r="D2704" t="s">
        <v>526</v>
      </c>
      <c r="E2704" t="s">
        <v>563</v>
      </c>
      <c r="F2704" t="s">
        <v>397</v>
      </c>
      <c r="G2704">
        <v>0</v>
      </c>
      <c r="H2704">
        <v>11</v>
      </c>
      <c r="I2704">
        <v>2</v>
      </c>
      <c r="J2704">
        <v>7</v>
      </c>
      <c r="K2704">
        <v>1</v>
      </c>
      <c r="L2704">
        <v>1</v>
      </c>
      <c r="M2704">
        <v>0</v>
      </c>
      <c r="N2704">
        <v>0</v>
      </c>
      <c r="O2704">
        <v>0</v>
      </c>
      <c r="P2704">
        <v>0</v>
      </c>
      <c r="Q2704">
        <v>0</v>
      </c>
    </row>
    <row r="2705" spans="1:17" x14ac:dyDescent="0.25">
      <c r="A2705" t="s">
        <v>16080</v>
      </c>
      <c r="B2705" t="s">
        <v>72</v>
      </c>
      <c r="C2705" t="s">
        <v>152</v>
      </c>
      <c r="D2705" t="s">
        <v>526</v>
      </c>
      <c r="E2705" t="s">
        <v>563</v>
      </c>
      <c r="F2705" t="s">
        <v>398</v>
      </c>
      <c r="G2705">
        <v>0</v>
      </c>
      <c r="H2705">
        <v>11</v>
      </c>
      <c r="I2705">
        <v>2</v>
      </c>
      <c r="J2705">
        <v>7</v>
      </c>
      <c r="K2705">
        <v>1</v>
      </c>
      <c r="L2705">
        <v>1</v>
      </c>
      <c r="M2705">
        <v>0</v>
      </c>
      <c r="N2705">
        <v>0</v>
      </c>
      <c r="O2705">
        <v>0</v>
      </c>
      <c r="P2705">
        <v>0</v>
      </c>
      <c r="Q2705">
        <v>0</v>
      </c>
    </row>
    <row r="2706" spans="1:17" x14ac:dyDescent="0.25">
      <c r="A2706" t="s">
        <v>16309</v>
      </c>
      <c r="B2706" t="s">
        <v>72</v>
      </c>
      <c r="C2706" t="s">
        <v>152</v>
      </c>
      <c r="D2706" t="s">
        <v>526</v>
      </c>
      <c r="E2706" t="s">
        <v>563</v>
      </c>
      <c r="F2706" t="s">
        <v>4242</v>
      </c>
      <c r="G2706">
        <v>0</v>
      </c>
      <c r="H2706">
        <v>0</v>
      </c>
      <c r="I2706">
        <v>0</v>
      </c>
      <c r="J2706">
        <v>0</v>
      </c>
      <c r="K2706">
        <v>0</v>
      </c>
      <c r="L2706">
        <v>0</v>
      </c>
      <c r="M2706">
        <v>11</v>
      </c>
      <c r="N2706">
        <v>0</v>
      </c>
      <c r="O2706">
        <v>0</v>
      </c>
      <c r="P2706">
        <v>0</v>
      </c>
      <c r="Q2706">
        <v>0</v>
      </c>
    </row>
    <row r="2707" spans="1:17" x14ac:dyDescent="0.25">
      <c r="A2707" t="s">
        <v>16310</v>
      </c>
      <c r="B2707" t="s">
        <v>72</v>
      </c>
      <c r="C2707" t="s">
        <v>152</v>
      </c>
      <c r="D2707" t="s">
        <v>526</v>
      </c>
      <c r="E2707" t="s">
        <v>563</v>
      </c>
      <c r="F2707" t="s">
        <v>399</v>
      </c>
      <c r="G2707">
        <v>0</v>
      </c>
      <c r="H2707">
        <v>11</v>
      </c>
      <c r="I2707">
        <v>2</v>
      </c>
      <c r="J2707">
        <v>7</v>
      </c>
      <c r="K2707">
        <v>1</v>
      </c>
      <c r="L2707">
        <v>1</v>
      </c>
      <c r="M2707">
        <v>0</v>
      </c>
      <c r="N2707">
        <v>0</v>
      </c>
      <c r="O2707">
        <v>0</v>
      </c>
      <c r="P2707">
        <v>0</v>
      </c>
      <c r="Q2707">
        <v>0</v>
      </c>
    </row>
    <row r="2708" spans="1:17" x14ac:dyDescent="0.25">
      <c r="A2708" t="s">
        <v>16311</v>
      </c>
      <c r="B2708" t="s">
        <v>72</v>
      </c>
      <c r="C2708" t="s">
        <v>152</v>
      </c>
      <c r="D2708" t="s">
        <v>526</v>
      </c>
      <c r="E2708" t="s">
        <v>563</v>
      </c>
      <c r="F2708" t="s">
        <v>4245</v>
      </c>
      <c r="G2708">
        <v>0</v>
      </c>
      <c r="H2708">
        <v>0</v>
      </c>
      <c r="I2708">
        <v>0</v>
      </c>
      <c r="J2708">
        <v>0</v>
      </c>
      <c r="K2708">
        <v>0</v>
      </c>
      <c r="L2708">
        <v>0</v>
      </c>
      <c r="M2708">
        <v>11</v>
      </c>
      <c r="N2708">
        <v>0</v>
      </c>
      <c r="O2708">
        <v>0</v>
      </c>
      <c r="P2708">
        <v>0</v>
      </c>
      <c r="Q2708">
        <v>0</v>
      </c>
    </row>
    <row r="2709" spans="1:17" x14ac:dyDescent="0.25">
      <c r="A2709" t="s">
        <v>16312</v>
      </c>
      <c r="B2709" t="s">
        <v>72</v>
      </c>
      <c r="C2709" t="s">
        <v>152</v>
      </c>
      <c r="D2709" t="s">
        <v>526</v>
      </c>
      <c r="E2709" t="s">
        <v>563</v>
      </c>
      <c r="F2709" t="s">
        <v>394</v>
      </c>
      <c r="G2709">
        <v>0</v>
      </c>
      <c r="H2709">
        <v>0</v>
      </c>
      <c r="I2709">
        <v>0</v>
      </c>
      <c r="J2709">
        <v>0</v>
      </c>
      <c r="K2709">
        <v>0</v>
      </c>
      <c r="L2709">
        <v>0</v>
      </c>
      <c r="M2709">
        <v>0</v>
      </c>
      <c r="N2709">
        <v>8</v>
      </c>
      <c r="O2709">
        <v>7</v>
      </c>
      <c r="P2709">
        <v>0</v>
      </c>
      <c r="Q2709">
        <v>1</v>
      </c>
    </row>
    <row r="2710" spans="1:17" x14ac:dyDescent="0.25">
      <c r="A2710" t="s">
        <v>16313</v>
      </c>
      <c r="B2710" t="s">
        <v>72</v>
      </c>
      <c r="C2710" t="s">
        <v>152</v>
      </c>
      <c r="D2710" t="s">
        <v>526</v>
      </c>
      <c r="E2710" t="s">
        <v>563</v>
      </c>
      <c r="F2710" t="s">
        <v>395</v>
      </c>
      <c r="G2710">
        <v>0</v>
      </c>
      <c r="H2710">
        <v>0</v>
      </c>
      <c r="I2710">
        <v>0</v>
      </c>
      <c r="J2710">
        <v>0</v>
      </c>
      <c r="K2710">
        <v>0</v>
      </c>
      <c r="L2710">
        <v>0</v>
      </c>
      <c r="M2710">
        <v>0</v>
      </c>
      <c r="N2710">
        <v>6</v>
      </c>
      <c r="O2710">
        <v>6</v>
      </c>
      <c r="P2710">
        <v>0</v>
      </c>
      <c r="Q2710">
        <v>0</v>
      </c>
    </row>
    <row r="2711" spans="1:17" x14ac:dyDescent="0.25">
      <c r="A2711" t="s">
        <v>16314</v>
      </c>
      <c r="B2711" t="s">
        <v>72</v>
      </c>
      <c r="C2711" t="s">
        <v>152</v>
      </c>
      <c r="D2711" t="s">
        <v>526</v>
      </c>
      <c r="E2711" t="s">
        <v>563</v>
      </c>
      <c r="F2711" t="s">
        <v>525</v>
      </c>
      <c r="G2711">
        <v>11</v>
      </c>
      <c r="H2711">
        <v>0</v>
      </c>
      <c r="I2711">
        <v>0</v>
      </c>
      <c r="J2711">
        <v>0</v>
      </c>
      <c r="K2711">
        <v>0</v>
      </c>
      <c r="L2711">
        <v>0</v>
      </c>
      <c r="M2711">
        <v>0</v>
      </c>
      <c r="N2711">
        <v>0</v>
      </c>
      <c r="O2711">
        <v>0</v>
      </c>
      <c r="P2711">
        <v>0</v>
      </c>
      <c r="Q2711">
        <v>0</v>
      </c>
    </row>
    <row r="2712" spans="1:17" x14ac:dyDescent="0.25">
      <c r="A2712" t="s">
        <v>22879</v>
      </c>
      <c r="B2712" t="s">
        <v>72</v>
      </c>
      <c r="C2712" t="s">
        <v>152</v>
      </c>
      <c r="D2712" t="s">
        <v>526</v>
      </c>
      <c r="E2712" t="s">
        <v>21471</v>
      </c>
      <c r="F2712" t="s">
        <v>396</v>
      </c>
      <c r="G2712">
        <v>0</v>
      </c>
      <c r="H2712">
        <v>28</v>
      </c>
      <c r="I2712">
        <v>2</v>
      </c>
      <c r="J2712">
        <v>22</v>
      </c>
      <c r="K2712">
        <v>3</v>
      </c>
      <c r="L2712">
        <v>1</v>
      </c>
      <c r="M2712">
        <v>0</v>
      </c>
      <c r="N2712">
        <v>0</v>
      </c>
      <c r="O2712">
        <v>0</v>
      </c>
      <c r="P2712">
        <v>0</v>
      </c>
      <c r="Q2712">
        <v>0</v>
      </c>
    </row>
    <row r="2713" spans="1:17" x14ac:dyDescent="0.25">
      <c r="A2713" t="s">
        <v>22880</v>
      </c>
      <c r="B2713" t="s">
        <v>72</v>
      </c>
      <c r="C2713" t="s">
        <v>152</v>
      </c>
      <c r="D2713" t="s">
        <v>526</v>
      </c>
      <c r="E2713" t="s">
        <v>21471</v>
      </c>
      <c r="F2713" t="s">
        <v>4236</v>
      </c>
      <c r="G2713">
        <v>0</v>
      </c>
      <c r="H2713">
        <v>28</v>
      </c>
      <c r="I2713">
        <v>2</v>
      </c>
      <c r="J2713">
        <v>22</v>
      </c>
      <c r="K2713">
        <v>3</v>
      </c>
      <c r="L2713">
        <v>1</v>
      </c>
      <c r="M2713">
        <v>0</v>
      </c>
      <c r="N2713">
        <v>0</v>
      </c>
      <c r="O2713">
        <v>0</v>
      </c>
      <c r="P2713">
        <v>0</v>
      </c>
      <c r="Q2713">
        <v>0</v>
      </c>
    </row>
    <row r="2714" spans="1:17" x14ac:dyDescent="0.25">
      <c r="A2714" t="s">
        <v>22881</v>
      </c>
      <c r="B2714" t="s">
        <v>72</v>
      </c>
      <c r="C2714" t="s">
        <v>152</v>
      </c>
      <c r="D2714" t="s">
        <v>526</v>
      </c>
      <c r="E2714" t="s">
        <v>21471</v>
      </c>
      <c r="F2714" t="s">
        <v>4238</v>
      </c>
      <c r="G2714">
        <v>0</v>
      </c>
      <c r="H2714">
        <v>0</v>
      </c>
      <c r="I2714">
        <v>0</v>
      </c>
      <c r="J2714">
        <v>0</v>
      </c>
      <c r="K2714">
        <v>0</v>
      </c>
      <c r="L2714">
        <v>0</v>
      </c>
      <c r="M2714">
        <v>28</v>
      </c>
      <c r="N2714">
        <v>0</v>
      </c>
      <c r="O2714">
        <v>0</v>
      </c>
      <c r="P2714">
        <v>0</v>
      </c>
      <c r="Q2714">
        <v>0</v>
      </c>
    </row>
    <row r="2715" spans="1:17" x14ac:dyDescent="0.25">
      <c r="A2715" t="s">
        <v>22882</v>
      </c>
      <c r="B2715" t="s">
        <v>72</v>
      </c>
      <c r="C2715" t="s">
        <v>152</v>
      </c>
      <c r="D2715" t="s">
        <v>526</v>
      </c>
      <c r="E2715" t="s">
        <v>21471</v>
      </c>
      <c r="F2715" t="s">
        <v>397</v>
      </c>
      <c r="G2715">
        <v>0</v>
      </c>
      <c r="H2715">
        <v>28</v>
      </c>
      <c r="I2715">
        <v>2</v>
      </c>
      <c r="J2715">
        <v>22</v>
      </c>
      <c r="K2715">
        <v>3</v>
      </c>
      <c r="L2715">
        <v>1</v>
      </c>
      <c r="M2715">
        <v>0</v>
      </c>
      <c r="N2715">
        <v>0</v>
      </c>
      <c r="O2715">
        <v>0</v>
      </c>
      <c r="P2715">
        <v>0</v>
      </c>
      <c r="Q2715">
        <v>0</v>
      </c>
    </row>
    <row r="2716" spans="1:17" x14ac:dyDescent="0.25">
      <c r="A2716" t="s">
        <v>22883</v>
      </c>
      <c r="B2716" t="s">
        <v>72</v>
      </c>
      <c r="C2716" t="s">
        <v>152</v>
      </c>
      <c r="D2716" t="s">
        <v>526</v>
      </c>
      <c r="E2716" t="s">
        <v>21471</v>
      </c>
      <c r="F2716" t="s">
        <v>398</v>
      </c>
      <c r="G2716">
        <v>0</v>
      </c>
      <c r="H2716">
        <v>28</v>
      </c>
      <c r="I2716">
        <v>2</v>
      </c>
      <c r="J2716">
        <v>22</v>
      </c>
      <c r="K2716">
        <v>3</v>
      </c>
      <c r="L2716">
        <v>1</v>
      </c>
      <c r="M2716">
        <v>0</v>
      </c>
      <c r="N2716">
        <v>0</v>
      </c>
      <c r="O2716">
        <v>0</v>
      </c>
      <c r="P2716">
        <v>0</v>
      </c>
      <c r="Q2716">
        <v>0</v>
      </c>
    </row>
    <row r="2717" spans="1:17" x14ac:dyDescent="0.25">
      <c r="A2717" t="s">
        <v>22884</v>
      </c>
      <c r="B2717" t="s">
        <v>72</v>
      </c>
      <c r="C2717" t="s">
        <v>152</v>
      </c>
      <c r="D2717" t="s">
        <v>526</v>
      </c>
      <c r="E2717" t="s">
        <v>21471</v>
      </c>
      <c r="F2717" t="s">
        <v>4242</v>
      </c>
      <c r="G2717">
        <v>0</v>
      </c>
      <c r="H2717">
        <v>0</v>
      </c>
      <c r="I2717">
        <v>0</v>
      </c>
      <c r="J2717">
        <v>0</v>
      </c>
      <c r="K2717">
        <v>0</v>
      </c>
      <c r="L2717">
        <v>0</v>
      </c>
      <c r="M2717">
        <v>28</v>
      </c>
      <c r="N2717">
        <v>0</v>
      </c>
      <c r="O2717">
        <v>0</v>
      </c>
      <c r="P2717">
        <v>0</v>
      </c>
      <c r="Q2717">
        <v>0</v>
      </c>
    </row>
    <row r="2718" spans="1:17" x14ac:dyDescent="0.25">
      <c r="A2718" t="s">
        <v>22885</v>
      </c>
      <c r="B2718" t="s">
        <v>72</v>
      </c>
      <c r="C2718" t="s">
        <v>152</v>
      </c>
      <c r="D2718" t="s">
        <v>526</v>
      </c>
      <c r="E2718" t="s">
        <v>21471</v>
      </c>
      <c r="F2718" t="s">
        <v>399</v>
      </c>
      <c r="G2718">
        <v>0</v>
      </c>
      <c r="H2718">
        <v>28</v>
      </c>
      <c r="I2718">
        <v>2</v>
      </c>
      <c r="J2718">
        <v>22</v>
      </c>
      <c r="K2718">
        <v>3</v>
      </c>
      <c r="L2718">
        <v>1</v>
      </c>
      <c r="M2718">
        <v>0</v>
      </c>
      <c r="N2718">
        <v>0</v>
      </c>
      <c r="O2718">
        <v>0</v>
      </c>
      <c r="P2718">
        <v>0</v>
      </c>
      <c r="Q2718">
        <v>0</v>
      </c>
    </row>
    <row r="2719" spans="1:17" x14ac:dyDescent="0.25">
      <c r="A2719" t="s">
        <v>22886</v>
      </c>
      <c r="B2719" t="s">
        <v>72</v>
      </c>
      <c r="C2719" t="s">
        <v>152</v>
      </c>
      <c r="D2719" t="s">
        <v>526</v>
      </c>
      <c r="E2719" t="s">
        <v>21471</v>
      </c>
      <c r="F2719" t="s">
        <v>4245</v>
      </c>
      <c r="G2719">
        <v>0</v>
      </c>
      <c r="H2719">
        <v>0</v>
      </c>
      <c r="I2719">
        <v>0</v>
      </c>
      <c r="J2719">
        <v>0</v>
      </c>
      <c r="K2719">
        <v>0</v>
      </c>
      <c r="L2719">
        <v>0</v>
      </c>
      <c r="M2719">
        <v>28</v>
      </c>
      <c r="N2719">
        <v>0</v>
      </c>
      <c r="O2719">
        <v>0</v>
      </c>
      <c r="P2719">
        <v>0</v>
      </c>
      <c r="Q2719">
        <v>0</v>
      </c>
    </row>
    <row r="2720" spans="1:17" x14ac:dyDescent="0.25">
      <c r="A2720" t="s">
        <v>22887</v>
      </c>
      <c r="B2720" t="s">
        <v>72</v>
      </c>
      <c r="C2720" t="s">
        <v>152</v>
      </c>
      <c r="D2720" t="s">
        <v>526</v>
      </c>
      <c r="E2720" t="s">
        <v>21471</v>
      </c>
      <c r="F2720" t="s">
        <v>394</v>
      </c>
      <c r="G2720">
        <v>0</v>
      </c>
      <c r="H2720">
        <v>0</v>
      </c>
      <c r="I2720">
        <v>0</v>
      </c>
      <c r="J2720">
        <v>0</v>
      </c>
      <c r="K2720">
        <v>0</v>
      </c>
      <c r="L2720">
        <v>0</v>
      </c>
      <c r="M2720">
        <v>0</v>
      </c>
      <c r="N2720">
        <v>22</v>
      </c>
      <c r="O2720">
        <v>21</v>
      </c>
      <c r="P2720">
        <v>1</v>
      </c>
      <c r="Q2720">
        <v>0</v>
      </c>
    </row>
    <row r="2721" spans="1:17" x14ac:dyDescent="0.25">
      <c r="A2721" t="s">
        <v>22888</v>
      </c>
      <c r="B2721" t="s">
        <v>72</v>
      </c>
      <c r="C2721" t="s">
        <v>152</v>
      </c>
      <c r="D2721" t="s">
        <v>526</v>
      </c>
      <c r="E2721" t="s">
        <v>21471</v>
      </c>
      <c r="F2721" t="s">
        <v>395</v>
      </c>
      <c r="G2721">
        <v>0</v>
      </c>
      <c r="H2721">
        <v>0</v>
      </c>
      <c r="I2721">
        <v>0</v>
      </c>
      <c r="J2721">
        <v>0</v>
      </c>
      <c r="K2721">
        <v>0</v>
      </c>
      <c r="L2721">
        <v>0</v>
      </c>
      <c r="M2721">
        <v>0</v>
      </c>
      <c r="N2721">
        <v>19</v>
      </c>
      <c r="O2721">
        <v>18</v>
      </c>
      <c r="P2721">
        <v>1</v>
      </c>
      <c r="Q2721">
        <v>0</v>
      </c>
    </row>
    <row r="2722" spans="1:17" x14ac:dyDescent="0.25">
      <c r="A2722" t="s">
        <v>22889</v>
      </c>
      <c r="B2722" t="s">
        <v>72</v>
      </c>
      <c r="C2722" t="s">
        <v>152</v>
      </c>
      <c r="D2722" t="s">
        <v>526</v>
      </c>
      <c r="E2722" t="s">
        <v>21471</v>
      </c>
      <c r="F2722" t="s">
        <v>525</v>
      </c>
      <c r="G2722">
        <v>28</v>
      </c>
      <c r="H2722">
        <v>0</v>
      </c>
      <c r="I2722">
        <v>0</v>
      </c>
      <c r="J2722">
        <v>0</v>
      </c>
      <c r="K2722">
        <v>0</v>
      </c>
      <c r="L2722">
        <v>0</v>
      </c>
      <c r="M2722">
        <v>0</v>
      </c>
      <c r="N2722">
        <v>0</v>
      </c>
      <c r="O2722">
        <v>0</v>
      </c>
      <c r="P2722">
        <v>0</v>
      </c>
      <c r="Q2722">
        <v>0</v>
      </c>
    </row>
    <row r="2723" spans="1:17" x14ac:dyDescent="0.25">
      <c r="A2723" t="s">
        <v>22890</v>
      </c>
      <c r="B2723" t="s">
        <v>72</v>
      </c>
      <c r="C2723" t="s">
        <v>152</v>
      </c>
      <c r="D2723" t="s">
        <v>527</v>
      </c>
      <c r="E2723" t="s">
        <v>21471</v>
      </c>
      <c r="F2723" t="s">
        <v>528</v>
      </c>
      <c r="G2723">
        <v>0</v>
      </c>
      <c r="H2723">
        <v>0</v>
      </c>
      <c r="I2723">
        <v>0</v>
      </c>
      <c r="J2723">
        <v>0</v>
      </c>
      <c r="K2723">
        <v>0</v>
      </c>
      <c r="L2723">
        <v>0</v>
      </c>
      <c r="M2723">
        <v>0</v>
      </c>
      <c r="N2723">
        <v>1</v>
      </c>
      <c r="O2723">
        <v>1</v>
      </c>
      <c r="P2723">
        <v>0</v>
      </c>
      <c r="Q2723">
        <v>0</v>
      </c>
    </row>
    <row r="2724" spans="1:17" x14ac:dyDescent="0.25">
      <c r="A2724" t="s">
        <v>22891</v>
      </c>
      <c r="B2724" t="s">
        <v>72</v>
      </c>
      <c r="C2724" t="s">
        <v>152</v>
      </c>
      <c r="D2724" t="s">
        <v>527</v>
      </c>
      <c r="E2724" t="s">
        <v>21471</v>
      </c>
      <c r="F2724" t="s">
        <v>525</v>
      </c>
      <c r="G2724">
        <v>1</v>
      </c>
      <c r="H2724">
        <v>0</v>
      </c>
      <c r="I2724">
        <v>0</v>
      </c>
      <c r="J2724">
        <v>0</v>
      </c>
      <c r="K2724">
        <v>0</v>
      </c>
      <c r="L2724">
        <v>0</v>
      </c>
      <c r="M2724">
        <v>0</v>
      </c>
      <c r="N2724">
        <v>0</v>
      </c>
      <c r="O2724">
        <v>0</v>
      </c>
      <c r="P2724">
        <v>0</v>
      </c>
      <c r="Q2724">
        <v>0</v>
      </c>
    </row>
    <row r="2725" spans="1:17" x14ac:dyDescent="0.25">
      <c r="A2725" t="s">
        <v>22892</v>
      </c>
      <c r="B2725" t="s">
        <v>72</v>
      </c>
      <c r="C2725" t="s">
        <v>152</v>
      </c>
      <c r="D2725" t="s">
        <v>12971</v>
      </c>
      <c r="E2725" t="s">
        <v>21471</v>
      </c>
      <c r="F2725" t="s">
        <v>525</v>
      </c>
      <c r="G2725">
        <v>1</v>
      </c>
      <c r="H2725">
        <v>0</v>
      </c>
      <c r="I2725">
        <v>0</v>
      </c>
      <c r="J2725">
        <v>0</v>
      </c>
      <c r="K2725">
        <v>0</v>
      </c>
      <c r="L2725">
        <v>0</v>
      </c>
      <c r="M2725">
        <v>0</v>
      </c>
      <c r="N2725">
        <v>0</v>
      </c>
      <c r="O2725">
        <v>0</v>
      </c>
      <c r="P2725">
        <v>0</v>
      </c>
      <c r="Q2725">
        <v>0</v>
      </c>
    </row>
    <row r="2726" spans="1:17" x14ac:dyDescent="0.25">
      <c r="A2726" t="s">
        <v>16315</v>
      </c>
      <c r="B2726" t="s">
        <v>72</v>
      </c>
      <c r="C2726" t="s">
        <v>153</v>
      </c>
      <c r="D2726" t="s">
        <v>529</v>
      </c>
      <c r="E2726" t="s">
        <v>563</v>
      </c>
      <c r="F2726" t="s">
        <v>525</v>
      </c>
      <c r="G2726">
        <v>1</v>
      </c>
      <c r="H2726">
        <v>0</v>
      </c>
      <c r="I2726">
        <v>0</v>
      </c>
      <c r="J2726">
        <v>0</v>
      </c>
      <c r="K2726">
        <v>0</v>
      </c>
      <c r="L2726">
        <v>0</v>
      </c>
      <c r="M2726">
        <v>0</v>
      </c>
      <c r="N2726">
        <v>0</v>
      </c>
      <c r="O2726">
        <v>0</v>
      </c>
      <c r="P2726">
        <v>0</v>
      </c>
      <c r="Q2726">
        <v>0</v>
      </c>
    </row>
    <row r="2727" spans="1:17" x14ac:dyDescent="0.25">
      <c r="A2727" t="s">
        <v>22893</v>
      </c>
      <c r="B2727" t="s">
        <v>72</v>
      </c>
      <c r="C2727" t="s">
        <v>153</v>
      </c>
      <c r="D2727" t="s">
        <v>529</v>
      </c>
      <c r="E2727" t="s">
        <v>21471</v>
      </c>
      <c r="F2727" t="s">
        <v>525</v>
      </c>
      <c r="G2727">
        <v>8</v>
      </c>
      <c r="H2727">
        <v>0</v>
      </c>
      <c r="I2727">
        <v>0</v>
      </c>
      <c r="J2727">
        <v>0</v>
      </c>
      <c r="K2727">
        <v>0</v>
      </c>
      <c r="L2727">
        <v>0</v>
      </c>
      <c r="M2727">
        <v>0</v>
      </c>
      <c r="N2727">
        <v>0</v>
      </c>
      <c r="O2727">
        <v>0</v>
      </c>
      <c r="P2727">
        <v>0</v>
      </c>
      <c r="Q2727">
        <v>0</v>
      </c>
    </row>
    <row r="2728" spans="1:17" x14ac:dyDescent="0.25">
      <c r="A2728" t="s">
        <v>16316</v>
      </c>
      <c r="B2728" t="s">
        <v>72</v>
      </c>
      <c r="C2728" t="s">
        <v>153</v>
      </c>
      <c r="D2728" t="s">
        <v>526</v>
      </c>
      <c r="E2728" t="s">
        <v>563</v>
      </c>
      <c r="F2728" t="s">
        <v>396</v>
      </c>
      <c r="G2728">
        <v>0</v>
      </c>
      <c r="H2728">
        <v>44</v>
      </c>
      <c r="I2728">
        <v>2</v>
      </c>
      <c r="J2728">
        <v>37</v>
      </c>
      <c r="K2728">
        <v>5</v>
      </c>
      <c r="L2728">
        <v>0</v>
      </c>
      <c r="M2728">
        <v>0</v>
      </c>
      <c r="N2728">
        <v>0</v>
      </c>
      <c r="O2728">
        <v>0</v>
      </c>
      <c r="P2728">
        <v>0</v>
      </c>
      <c r="Q2728">
        <v>0</v>
      </c>
    </row>
    <row r="2729" spans="1:17" x14ac:dyDescent="0.25">
      <c r="A2729" t="s">
        <v>16364</v>
      </c>
      <c r="B2729" t="s">
        <v>72</v>
      </c>
      <c r="C2729" t="s">
        <v>212</v>
      </c>
      <c r="D2729" t="s">
        <v>527</v>
      </c>
      <c r="E2729" t="s">
        <v>563</v>
      </c>
      <c r="F2729" t="s">
        <v>525</v>
      </c>
      <c r="G2729">
        <v>1</v>
      </c>
      <c r="H2729">
        <v>0</v>
      </c>
      <c r="I2729">
        <v>0</v>
      </c>
      <c r="J2729">
        <v>0</v>
      </c>
      <c r="K2729">
        <v>0</v>
      </c>
      <c r="L2729">
        <v>0</v>
      </c>
      <c r="M2729">
        <v>0</v>
      </c>
      <c r="N2729">
        <v>0</v>
      </c>
      <c r="O2729">
        <v>0</v>
      </c>
      <c r="P2729">
        <v>0</v>
      </c>
      <c r="Q2729">
        <v>0</v>
      </c>
    </row>
    <row r="2730" spans="1:17" x14ac:dyDescent="0.25">
      <c r="A2730" t="s">
        <v>22894</v>
      </c>
      <c r="B2730" t="s">
        <v>72</v>
      </c>
      <c r="C2730" t="s">
        <v>212</v>
      </c>
      <c r="D2730" t="s">
        <v>527</v>
      </c>
      <c r="E2730" t="s">
        <v>21471</v>
      </c>
      <c r="F2730" t="s">
        <v>528</v>
      </c>
      <c r="G2730">
        <v>0</v>
      </c>
      <c r="H2730">
        <v>0</v>
      </c>
      <c r="I2730">
        <v>0</v>
      </c>
      <c r="J2730">
        <v>0</v>
      </c>
      <c r="K2730">
        <v>0</v>
      </c>
      <c r="L2730">
        <v>0</v>
      </c>
      <c r="M2730">
        <v>0</v>
      </c>
      <c r="N2730">
        <v>1</v>
      </c>
      <c r="O2730">
        <v>1</v>
      </c>
      <c r="P2730">
        <v>0</v>
      </c>
      <c r="Q2730">
        <v>0</v>
      </c>
    </row>
    <row r="2731" spans="1:17" x14ac:dyDescent="0.25">
      <c r="A2731" t="s">
        <v>22895</v>
      </c>
      <c r="B2731" t="s">
        <v>72</v>
      </c>
      <c r="C2731" t="s">
        <v>212</v>
      </c>
      <c r="D2731" t="s">
        <v>527</v>
      </c>
      <c r="E2731" t="s">
        <v>21471</v>
      </c>
      <c r="F2731" t="s">
        <v>525</v>
      </c>
      <c r="G2731">
        <v>1</v>
      </c>
      <c r="H2731">
        <v>0</v>
      </c>
      <c r="I2731">
        <v>0</v>
      </c>
      <c r="J2731">
        <v>0</v>
      </c>
      <c r="K2731">
        <v>0</v>
      </c>
      <c r="L2731">
        <v>0</v>
      </c>
      <c r="M2731">
        <v>0</v>
      </c>
      <c r="N2731">
        <v>0</v>
      </c>
      <c r="O2731">
        <v>0</v>
      </c>
      <c r="P2731">
        <v>0</v>
      </c>
      <c r="Q2731">
        <v>0</v>
      </c>
    </row>
    <row r="2732" spans="1:17" x14ac:dyDescent="0.25">
      <c r="A2732" t="s">
        <v>16365</v>
      </c>
      <c r="B2732" t="s">
        <v>72</v>
      </c>
      <c r="C2732" t="s">
        <v>212</v>
      </c>
      <c r="D2732" t="s">
        <v>12971</v>
      </c>
      <c r="E2732" t="s">
        <v>563</v>
      </c>
      <c r="F2732" t="s">
        <v>525</v>
      </c>
      <c r="G2732">
        <v>1</v>
      </c>
      <c r="H2732">
        <v>0</v>
      </c>
      <c r="I2732">
        <v>0</v>
      </c>
      <c r="J2732">
        <v>0</v>
      </c>
      <c r="K2732">
        <v>0</v>
      </c>
      <c r="L2732">
        <v>0</v>
      </c>
      <c r="M2732">
        <v>0</v>
      </c>
      <c r="N2732">
        <v>0</v>
      </c>
      <c r="O2732">
        <v>0</v>
      </c>
      <c r="P2732">
        <v>0</v>
      </c>
      <c r="Q2732">
        <v>0</v>
      </c>
    </row>
    <row r="2733" spans="1:17" x14ac:dyDescent="0.25">
      <c r="A2733" t="s">
        <v>16366</v>
      </c>
      <c r="B2733" t="s">
        <v>72</v>
      </c>
      <c r="C2733" t="s">
        <v>213</v>
      </c>
      <c r="D2733" t="s">
        <v>529</v>
      </c>
      <c r="E2733" t="s">
        <v>563</v>
      </c>
      <c r="F2733" t="s">
        <v>525</v>
      </c>
      <c r="G2733">
        <v>1</v>
      </c>
      <c r="H2733">
        <v>0</v>
      </c>
      <c r="I2733">
        <v>0</v>
      </c>
      <c r="J2733">
        <v>0</v>
      </c>
      <c r="K2733">
        <v>0</v>
      </c>
      <c r="L2733">
        <v>0</v>
      </c>
      <c r="M2733">
        <v>0</v>
      </c>
      <c r="N2733">
        <v>0</v>
      </c>
      <c r="O2733">
        <v>0</v>
      </c>
      <c r="P2733">
        <v>0</v>
      </c>
      <c r="Q2733">
        <v>0</v>
      </c>
    </row>
    <row r="2734" spans="1:17" x14ac:dyDescent="0.25">
      <c r="A2734" t="s">
        <v>22896</v>
      </c>
      <c r="B2734" t="s">
        <v>72</v>
      </c>
      <c r="C2734" t="s">
        <v>213</v>
      </c>
      <c r="D2734" t="s">
        <v>529</v>
      </c>
      <c r="E2734" t="s">
        <v>21471</v>
      </c>
      <c r="F2734" t="s">
        <v>525</v>
      </c>
      <c r="G2734">
        <v>2</v>
      </c>
      <c r="H2734">
        <v>0</v>
      </c>
      <c r="I2734">
        <v>0</v>
      </c>
      <c r="J2734">
        <v>0</v>
      </c>
      <c r="K2734">
        <v>0</v>
      </c>
      <c r="L2734">
        <v>0</v>
      </c>
      <c r="M2734">
        <v>0</v>
      </c>
      <c r="N2734">
        <v>0</v>
      </c>
      <c r="O2734">
        <v>0</v>
      </c>
      <c r="P2734">
        <v>0</v>
      </c>
      <c r="Q2734">
        <v>0</v>
      </c>
    </row>
    <row r="2735" spans="1:17" x14ac:dyDescent="0.25">
      <c r="A2735" t="s">
        <v>16367</v>
      </c>
      <c r="B2735" t="s">
        <v>72</v>
      </c>
      <c r="C2735" t="s">
        <v>213</v>
      </c>
      <c r="D2735" t="s">
        <v>526</v>
      </c>
      <c r="E2735" t="s">
        <v>563</v>
      </c>
      <c r="F2735" t="s">
        <v>396</v>
      </c>
      <c r="G2735">
        <v>0</v>
      </c>
      <c r="H2735">
        <v>5</v>
      </c>
      <c r="I2735">
        <v>1</v>
      </c>
      <c r="J2735">
        <v>4</v>
      </c>
      <c r="K2735">
        <v>0</v>
      </c>
      <c r="L2735">
        <v>0</v>
      </c>
      <c r="M2735">
        <v>0</v>
      </c>
      <c r="N2735">
        <v>0</v>
      </c>
      <c r="O2735">
        <v>0</v>
      </c>
      <c r="P2735">
        <v>0</v>
      </c>
      <c r="Q2735">
        <v>0</v>
      </c>
    </row>
    <row r="2736" spans="1:17" x14ac:dyDescent="0.25">
      <c r="A2736" t="s">
        <v>16368</v>
      </c>
      <c r="B2736" t="s">
        <v>72</v>
      </c>
      <c r="C2736" t="s">
        <v>213</v>
      </c>
      <c r="D2736" t="s">
        <v>526</v>
      </c>
      <c r="E2736" t="s">
        <v>563</v>
      </c>
      <c r="F2736" t="s">
        <v>4236</v>
      </c>
      <c r="G2736">
        <v>0</v>
      </c>
      <c r="H2736">
        <v>5</v>
      </c>
      <c r="I2736">
        <v>1</v>
      </c>
      <c r="J2736">
        <v>4</v>
      </c>
      <c r="K2736">
        <v>0</v>
      </c>
      <c r="L2736">
        <v>0</v>
      </c>
      <c r="M2736">
        <v>0</v>
      </c>
      <c r="N2736">
        <v>0</v>
      </c>
      <c r="O2736">
        <v>0</v>
      </c>
      <c r="P2736">
        <v>0</v>
      </c>
      <c r="Q2736">
        <v>0</v>
      </c>
    </row>
    <row r="2737" spans="1:17" x14ac:dyDescent="0.25">
      <c r="A2737" t="s">
        <v>16369</v>
      </c>
      <c r="B2737" t="s">
        <v>72</v>
      </c>
      <c r="C2737" t="s">
        <v>213</v>
      </c>
      <c r="D2737" t="s">
        <v>526</v>
      </c>
      <c r="E2737" t="s">
        <v>563</v>
      </c>
      <c r="F2737" t="s">
        <v>4238</v>
      </c>
      <c r="G2737">
        <v>0</v>
      </c>
      <c r="H2737">
        <v>0</v>
      </c>
      <c r="I2737">
        <v>0</v>
      </c>
      <c r="J2737">
        <v>0</v>
      </c>
      <c r="K2737">
        <v>0</v>
      </c>
      <c r="L2737">
        <v>0</v>
      </c>
      <c r="M2737">
        <v>5</v>
      </c>
      <c r="N2737">
        <v>0</v>
      </c>
      <c r="O2737">
        <v>0</v>
      </c>
      <c r="P2737">
        <v>0</v>
      </c>
      <c r="Q2737">
        <v>0</v>
      </c>
    </row>
    <row r="2738" spans="1:17" x14ac:dyDescent="0.25">
      <c r="A2738" t="s">
        <v>16370</v>
      </c>
      <c r="B2738" t="s">
        <v>72</v>
      </c>
      <c r="C2738" t="s">
        <v>213</v>
      </c>
      <c r="D2738" t="s">
        <v>526</v>
      </c>
      <c r="E2738" t="s">
        <v>563</v>
      </c>
      <c r="F2738" t="s">
        <v>397</v>
      </c>
      <c r="G2738">
        <v>0</v>
      </c>
      <c r="H2738">
        <v>5</v>
      </c>
      <c r="I2738">
        <v>1</v>
      </c>
      <c r="J2738">
        <v>4</v>
      </c>
      <c r="K2738">
        <v>0</v>
      </c>
      <c r="L2738">
        <v>0</v>
      </c>
      <c r="M2738">
        <v>0</v>
      </c>
      <c r="N2738">
        <v>0</v>
      </c>
      <c r="O2738">
        <v>0</v>
      </c>
      <c r="P2738">
        <v>0</v>
      </c>
      <c r="Q2738">
        <v>0</v>
      </c>
    </row>
    <row r="2739" spans="1:17" x14ac:dyDescent="0.25">
      <c r="A2739" t="s">
        <v>16371</v>
      </c>
      <c r="B2739" t="s">
        <v>72</v>
      </c>
      <c r="C2739" t="s">
        <v>213</v>
      </c>
      <c r="D2739" t="s">
        <v>526</v>
      </c>
      <c r="E2739" t="s">
        <v>563</v>
      </c>
      <c r="F2739" t="s">
        <v>398</v>
      </c>
      <c r="G2739">
        <v>0</v>
      </c>
      <c r="H2739">
        <v>5</v>
      </c>
      <c r="I2739">
        <v>1</v>
      </c>
      <c r="J2739">
        <v>4</v>
      </c>
      <c r="K2739">
        <v>0</v>
      </c>
      <c r="L2739">
        <v>0</v>
      </c>
      <c r="M2739">
        <v>0</v>
      </c>
      <c r="N2739">
        <v>0</v>
      </c>
      <c r="O2739">
        <v>0</v>
      </c>
      <c r="P2739">
        <v>0</v>
      </c>
      <c r="Q2739">
        <v>0</v>
      </c>
    </row>
    <row r="2740" spans="1:17" x14ac:dyDescent="0.25">
      <c r="A2740" t="s">
        <v>16372</v>
      </c>
      <c r="B2740" t="s">
        <v>72</v>
      </c>
      <c r="C2740" t="s">
        <v>213</v>
      </c>
      <c r="D2740" t="s">
        <v>526</v>
      </c>
      <c r="E2740" t="s">
        <v>563</v>
      </c>
      <c r="F2740" t="s">
        <v>4242</v>
      </c>
      <c r="G2740">
        <v>0</v>
      </c>
      <c r="H2740">
        <v>0</v>
      </c>
      <c r="I2740">
        <v>0</v>
      </c>
      <c r="J2740">
        <v>0</v>
      </c>
      <c r="K2740">
        <v>0</v>
      </c>
      <c r="L2740">
        <v>0</v>
      </c>
      <c r="M2740">
        <v>5</v>
      </c>
      <c r="N2740">
        <v>0</v>
      </c>
      <c r="O2740">
        <v>0</v>
      </c>
      <c r="P2740">
        <v>0</v>
      </c>
      <c r="Q2740">
        <v>0</v>
      </c>
    </row>
    <row r="2741" spans="1:17" x14ac:dyDescent="0.25">
      <c r="A2741" t="s">
        <v>16373</v>
      </c>
      <c r="B2741" t="s">
        <v>72</v>
      </c>
      <c r="C2741" t="s">
        <v>213</v>
      </c>
      <c r="D2741" t="s">
        <v>526</v>
      </c>
      <c r="E2741" t="s">
        <v>563</v>
      </c>
      <c r="F2741" t="s">
        <v>399</v>
      </c>
      <c r="G2741">
        <v>0</v>
      </c>
      <c r="H2741">
        <v>5</v>
      </c>
      <c r="I2741">
        <v>1</v>
      </c>
      <c r="J2741">
        <v>4</v>
      </c>
      <c r="K2741">
        <v>0</v>
      </c>
      <c r="L2741">
        <v>0</v>
      </c>
      <c r="M2741">
        <v>0</v>
      </c>
      <c r="N2741">
        <v>0</v>
      </c>
      <c r="O2741">
        <v>0</v>
      </c>
      <c r="P2741">
        <v>0</v>
      </c>
      <c r="Q2741">
        <v>0</v>
      </c>
    </row>
    <row r="2742" spans="1:17" x14ac:dyDescent="0.25">
      <c r="A2742" t="s">
        <v>16321</v>
      </c>
      <c r="B2742" t="s">
        <v>72</v>
      </c>
      <c r="C2742" t="s">
        <v>213</v>
      </c>
      <c r="D2742" t="s">
        <v>526</v>
      </c>
      <c r="E2742" t="s">
        <v>563</v>
      </c>
      <c r="F2742" t="s">
        <v>4245</v>
      </c>
      <c r="G2742">
        <v>0</v>
      </c>
      <c r="H2742">
        <v>0</v>
      </c>
      <c r="I2742">
        <v>0</v>
      </c>
      <c r="J2742">
        <v>0</v>
      </c>
      <c r="K2742">
        <v>0</v>
      </c>
      <c r="L2742">
        <v>0</v>
      </c>
      <c r="M2742">
        <v>5</v>
      </c>
      <c r="N2742">
        <v>0</v>
      </c>
      <c r="O2742">
        <v>0</v>
      </c>
      <c r="P2742">
        <v>0</v>
      </c>
      <c r="Q2742">
        <v>0</v>
      </c>
    </row>
    <row r="2743" spans="1:17" x14ac:dyDescent="0.25">
      <c r="A2743" t="s">
        <v>16322</v>
      </c>
      <c r="B2743" t="s">
        <v>72</v>
      </c>
      <c r="C2743" t="s">
        <v>213</v>
      </c>
      <c r="D2743" t="s">
        <v>526</v>
      </c>
      <c r="E2743" t="s">
        <v>563</v>
      </c>
      <c r="F2743" t="s">
        <v>394</v>
      </c>
      <c r="G2743">
        <v>0</v>
      </c>
      <c r="H2743">
        <v>0</v>
      </c>
      <c r="I2743">
        <v>0</v>
      </c>
      <c r="J2743">
        <v>0</v>
      </c>
      <c r="K2743">
        <v>0</v>
      </c>
      <c r="L2743">
        <v>0</v>
      </c>
      <c r="M2743">
        <v>0</v>
      </c>
      <c r="N2743">
        <v>3</v>
      </c>
      <c r="O2743">
        <v>3</v>
      </c>
      <c r="P2743">
        <v>0</v>
      </c>
      <c r="Q2743">
        <v>0</v>
      </c>
    </row>
    <row r="2744" spans="1:17" x14ac:dyDescent="0.25">
      <c r="A2744" t="s">
        <v>16323</v>
      </c>
      <c r="B2744" t="s">
        <v>72</v>
      </c>
      <c r="C2744" t="s">
        <v>213</v>
      </c>
      <c r="D2744" t="s">
        <v>526</v>
      </c>
      <c r="E2744" t="s">
        <v>563</v>
      </c>
      <c r="F2744" t="s">
        <v>395</v>
      </c>
      <c r="G2744">
        <v>0</v>
      </c>
      <c r="H2744">
        <v>0</v>
      </c>
      <c r="I2744">
        <v>0</v>
      </c>
      <c r="J2744">
        <v>0</v>
      </c>
      <c r="K2744">
        <v>0</v>
      </c>
      <c r="L2744">
        <v>0</v>
      </c>
      <c r="M2744">
        <v>0</v>
      </c>
      <c r="N2744">
        <v>3</v>
      </c>
      <c r="O2744">
        <v>3</v>
      </c>
      <c r="P2744">
        <v>0</v>
      </c>
      <c r="Q2744">
        <v>0</v>
      </c>
    </row>
    <row r="2745" spans="1:17" x14ac:dyDescent="0.25">
      <c r="A2745" t="s">
        <v>16324</v>
      </c>
      <c r="B2745" t="s">
        <v>72</v>
      </c>
      <c r="C2745" t="s">
        <v>213</v>
      </c>
      <c r="D2745" t="s">
        <v>526</v>
      </c>
      <c r="E2745" t="s">
        <v>563</v>
      </c>
      <c r="F2745" t="s">
        <v>525</v>
      </c>
      <c r="G2745">
        <v>5</v>
      </c>
      <c r="H2745">
        <v>0</v>
      </c>
      <c r="I2745">
        <v>0</v>
      </c>
      <c r="J2745">
        <v>0</v>
      </c>
      <c r="K2745">
        <v>0</v>
      </c>
      <c r="L2745">
        <v>0</v>
      </c>
      <c r="M2745">
        <v>0</v>
      </c>
      <c r="N2745">
        <v>0</v>
      </c>
      <c r="O2745">
        <v>0</v>
      </c>
      <c r="P2745">
        <v>0</v>
      </c>
      <c r="Q2745">
        <v>0</v>
      </c>
    </row>
    <row r="2746" spans="1:17" x14ac:dyDescent="0.25">
      <c r="A2746" t="s">
        <v>22897</v>
      </c>
      <c r="B2746" t="s">
        <v>72</v>
      </c>
      <c r="C2746" t="s">
        <v>213</v>
      </c>
      <c r="D2746" t="s">
        <v>526</v>
      </c>
      <c r="E2746" t="s">
        <v>21471</v>
      </c>
      <c r="F2746" t="s">
        <v>396</v>
      </c>
      <c r="G2746">
        <v>0</v>
      </c>
      <c r="H2746">
        <v>8</v>
      </c>
      <c r="I2746">
        <v>1</v>
      </c>
      <c r="J2746">
        <v>6</v>
      </c>
      <c r="K2746">
        <v>1</v>
      </c>
      <c r="L2746">
        <v>0</v>
      </c>
      <c r="M2746">
        <v>0</v>
      </c>
      <c r="N2746">
        <v>0</v>
      </c>
      <c r="O2746">
        <v>0</v>
      </c>
      <c r="P2746">
        <v>0</v>
      </c>
      <c r="Q2746">
        <v>0</v>
      </c>
    </row>
    <row r="2747" spans="1:17" x14ac:dyDescent="0.25">
      <c r="A2747" t="s">
        <v>22898</v>
      </c>
      <c r="B2747" t="s">
        <v>72</v>
      </c>
      <c r="C2747" t="s">
        <v>213</v>
      </c>
      <c r="D2747" t="s">
        <v>526</v>
      </c>
      <c r="E2747" t="s">
        <v>21471</v>
      </c>
      <c r="F2747" t="s">
        <v>4236</v>
      </c>
      <c r="G2747">
        <v>0</v>
      </c>
      <c r="H2747">
        <v>8</v>
      </c>
      <c r="I2747">
        <v>1</v>
      </c>
      <c r="J2747">
        <v>6</v>
      </c>
      <c r="K2747">
        <v>1</v>
      </c>
      <c r="L2747">
        <v>0</v>
      </c>
      <c r="M2747">
        <v>0</v>
      </c>
      <c r="N2747">
        <v>0</v>
      </c>
      <c r="O2747">
        <v>0</v>
      </c>
      <c r="P2747">
        <v>0</v>
      </c>
      <c r="Q2747">
        <v>0</v>
      </c>
    </row>
    <row r="2748" spans="1:17" x14ac:dyDescent="0.25">
      <c r="A2748" t="s">
        <v>22899</v>
      </c>
      <c r="B2748" t="s">
        <v>72</v>
      </c>
      <c r="C2748" t="s">
        <v>213</v>
      </c>
      <c r="D2748" t="s">
        <v>526</v>
      </c>
      <c r="E2748" t="s">
        <v>21471</v>
      </c>
      <c r="F2748" t="s">
        <v>4238</v>
      </c>
      <c r="G2748">
        <v>0</v>
      </c>
      <c r="H2748">
        <v>0</v>
      </c>
      <c r="I2748">
        <v>0</v>
      </c>
      <c r="J2748">
        <v>0</v>
      </c>
      <c r="K2748">
        <v>0</v>
      </c>
      <c r="L2748">
        <v>0</v>
      </c>
      <c r="M2748">
        <v>8</v>
      </c>
      <c r="N2748">
        <v>0</v>
      </c>
      <c r="O2748">
        <v>0</v>
      </c>
      <c r="P2748">
        <v>0</v>
      </c>
      <c r="Q2748">
        <v>0</v>
      </c>
    </row>
    <row r="2749" spans="1:17" x14ac:dyDescent="0.25">
      <c r="A2749" t="s">
        <v>22900</v>
      </c>
      <c r="B2749" t="s">
        <v>72</v>
      </c>
      <c r="C2749" t="s">
        <v>213</v>
      </c>
      <c r="D2749" t="s">
        <v>526</v>
      </c>
      <c r="E2749" t="s">
        <v>21471</v>
      </c>
      <c r="F2749" t="s">
        <v>397</v>
      </c>
      <c r="G2749">
        <v>0</v>
      </c>
      <c r="H2749">
        <v>8</v>
      </c>
      <c r="I2749">
        <v>1</v>
      </c>
      <c r="J2749">
        <v>6</v>
      </c>
      <c r="K2749">
        <v>1</v>
      </c>
      <c r="L2749">
        <v>0</v>
      </c>
      <c r="M2749">
        <v>0</v>
      </c>
      <c r="N2749">
        <v>0</v>
      </c>
      <c r="O2749">
        <v>0</v>
      </c>
      <c r="P2749">
        <v>0</v>
      </c>
      <c r="Q2749">
        <v>0</v>
      </c>
    </row>
    <row r="2750" spans="1:17" x14ac:dyDescent="0.25">
      <c r="A2750" t="s">
        <v>22901</v>
      </c>
      <c r="B2750" t="s">
        <v>72</v>
      </c>
      <c r="C2750" t="s">
        <v>213</v>
      </c>
      <c r="D2750" t="s">
        <v>526</v>
      </c>
      <c r="E2750" t="s">
        <v>21471</v>
      </c>
      <c r="F2750" t="s">
        <v>398</v>
      </c>
      <c r="G2750">
        <v>0</v>
      </c>
      <c r="H2750">
        <v>8</v>
      </c>
      <c r="I2750">
        <v>1</v>
      </c>
      <c r="J2750">
        <v>6</v>
      </c>
      <c r="K2750">
        <v>1</v>
      </c>
      <c r="L2750">
        <v>0</v>
      </c>
      <c r="M2750">
        <v>0</v>
      </c>
      <c r="N2750">
        <v>0</v>
      </c>
      <c r="O2750">
        <v>0</v>
      </c>
      <c r="P2750">
        <v>0</v>
      </c>
      <c r="Q2750">
        <v>0</v>
      </c>
    </row>
    <row r="2751" spans="1:17" x14ac:dyDescent="0.25">
      <c r="A2751" t="s">
        <v>22902</v>
      </c>
      <c r="B2751" t="s">
        <v>72</v>
      </c>
      <c r="C2751" t="s">
        <v>213</v>
      </c>
      <c r="D2751" t="s">
        <v>526</v>
      </c>
      <c r="E2751" t="s">
        <v>21471</v>
      </c>
      <c r="F2751" t="s">
        <v>4242</v>
      </c>
      <c r="G2751">
        <v>0</v>
      </c>
      <c r="H2751">
        <v>0</v>
      </c>
      <c r="I2751">
        <v>0</v>
      </c>
      <c r="J2751">
        <v>0</v>
      </c>
      <c r="K2751">
        <v>0</v>
      </c>
      <c r="L2751">
        <v>0</v>
      </c>
      <c r="M2751">
        <v>8</v>
      </c>
      <c r="N2751">
        <v>0</v>
      </c>
      <c r="O2751">
        <v>0</v>
      </c>
      <c r="P2751">
        <v>0</v>
      </c>
      <c r="Q2751">
        <v>0</v>
      </c>
    </row>
    <row r="2752" spans="1:17" x14ac:dyDescent="0.25">
      <c r="A2752" t="s">
        <v>22903</v>
      </c>
      <c r="B2752" t="s">
        <v>72</v>
      </c>
      <c r="C2752" t="s">
        <v>213</v>
      </c>
      <c r="D2752" t="s">
        <v>526</v>
      </c>
      <c r="E2752" t="s">
        <v>21471</v>
      </c>
      <c r="F2752" t="s">
        <v>399</v>
      </c>
      <c r="G2752">
        <v>0</v>
      </c>
      <c r="H2752">
        <v>8</v>
      </c>
      <c r="I2752">
        <v>1</v>
      </c>
      <c r="J2752">
        <v>6</v>
      </c>
      <c r="K2752">
        <v>1</v>
      </c>
      <c r="L2752">
        <v>0</v>
      </c>
      <c r="M2752">
        <v>0</v>
      </c>
      <c r="N2752">
        <v>0</v>
      </c>
      <c r="O2752">
        <v>0</v>
      </c>
      <c r="P2752">
        <v>0</v>
      </c>
      <c r="Q2752">
        <v>0</v>
      </c>
    </row>
    <row r="2753" spans="1:17" x14ac:dyDescent="0.25">
      <c r="A2753" t="s">
        <v>22904</v>
      </c>
      <c r="B2753" t="s">
        <v>72</v>
      </c>
      <c r="C2753" t="s">
        <v>213</v>
      </c>
      <c r="D2753" t="s">
        <v>526</v>
      </c>
      <c r="E2753" t="s">
        <v>21471</v>
      </c>
      <c r="F2753" t="s">
        <v>4245</v>
      </c>
      <c r="G2753">
        <v>0</v>
      </c>
      <c r="H2753">
        <v>0</v>
      </c>
      <c r="I2753">
        <v>0</v>
      </c>
      <c r="J2753">
        <v>0</v>
      </c>
      <c r="K2753">
        <v>0</v>
      </c>
      <c r="L2753">
        <v>0</v>
      </c>
      <c r="M2753">
        <v>8</v>
      </c>
      <c r="N2753">
        <v>0</v>
      </c>
      <c r="O2753">
        <v>0</v>
      </c>
      <c r="P2753">
        <v>0</v>
      </c>
      <c r="Q2753">
        <v>0</v>
      </c>
    </row>
    <row r="2754" spans="1:17" x14ac:dyDescent="0.25">
      <c r="A2754" t="s">
        <v>22905</v>
      </c>
      <c r="B2754" t="s">
        <v>72</v>
      </c>
      <c r="C2754" t="s">
        <v>213</v>
      </c>
      <c r="D2754" t="s">
        <v>526</v>
      </c>
      <c r="E2754" t="s">
        <v>21471</v>
      </c>
      <c r="F2754" t="s">
        <v>394</v>
      </c>
      <c r="G2754">
        <v>0</v>
      </c>
      <c r="H2754">
        <v>0</v>
      </c>
      <c r="I2754">
        <v>0</v>
      </c>
      <c r="J2754">
        <v>0</v>
      </c>
      <c r="K2754">
        <v>0</v>
      </c>
      <c r="L2754">
        <v>0</v>
      </c>
      <c r="M2754">
        <v>0</v>
      </c>
      <c r="N2754">
        <v>7</v>
      </c>
      <c r="O2754">
        <v>7</v>
      </c>
      <c r="P2754">
        <v>0</v>
      </c>
      <c r="Q2754">
        <v>0</v>
      </c>
    </row>
    <row r="2755" spans="1:17" x14ac:dyDescent="0.25">
      <c r="A2755" t="s">
        <v>22906</v>
      </c>
      <c r="B2755" t="s">
        <v>72</v>
      </c>
      <c r="C2755" t="s">
        <v>213</v>
      </c>
      <c r="D2755" t="s">
        <v>526</v>
      </c>
      <c r="E2755" t="s">
        <v>21471</v>
      </c>
      <c r="F2755" t="s">
        <v>395</v>
      </c>
      <c r="G2755">
        <v>0</v>
      </c>
      <c r="H2755">
        <v>0</v>
      </c>
      <c r="I2755">
        <v>0</v>
      </c>
      <c r="J2755">
        <v>0</v>
      </c>
      <c r="K2755">
        <v>0</v>
      </c>
      <c r="L2755">
        <v>0</v>
      </c>
      <c r="M2755">
        <v>0</v>
      </c>
      <c r="N2755">
        <v>7</v>
      </c>
      <c r="O2755">
        <v>7</v>
      </c>
      <c r="P2755">
        <v>0</v>
      </c>
      <c r="Q2755">
        <v>0</v>
      </c>
    </row>
    <row r="2756" spans="1:17" x14ac:dyDescent="0.25">
      <c r="A2756" t="s">
        <v>22907</v>
      </c>
      <c r="B2756" t="s">
        <v>72</v>
      </c>
      <c r="C2756" t="s">
        <v>213</v>
      </c>
      <c r="D2756" t="s">
        <v>526</v>
      </c>
      <c r="E2756" t="s">
        <v>21471</v>
      </c>
      <c r="F2756" t="s">
        <v>525</v>
      </c>
      <c r="G2756">
        <v>8</v>
      </c>
      <c r="H2756">
        <v>0</v>
      </c>
      <c r="I2756">
        <v>0</v>
      </c>
      <c r="J2756">
        <v>0</v>
      </c>
      <c r="K2756">
        <v>0</v>
      </c>
      <c r="L2756">
        <v>0</v>
      </c>
      <c r="M2756">
        <v>0</v>
      </c>
      <c r="N2756">
        <v>0</v>
      </c>
      <c r="O2756">
        <v>0</v>
      </c>
      <c r="P2756">
        <v>0</v>
      </c>
      <c r="Q2756">
        <v>0</v>
      </c>
    </row>
    <row r="2757" spans="1:17" x14ac:dyDescent="0.25">
      <c r="A2757" t="s">
        <v>16325</v>
      </c>
      <c r="B2757" t="s">
        <v>72</v>
      </c>
      <c r="C2757" t="s">
        <v>214</v>
      </c>
      <c r="D2757" t="s">
        <v>529</v>
      </c>
      <c r="E2757" t="s">
        <v>563</v>
      </c>
      <c r="F2757" t="s">
        <v>525</v>
      </c>
      <c r="G2757">
        <v>5</v>
      </c>
      <c r="H2757">
        <v>0</v>
      </c>
      <c r="I2757">
        <v>0</v>
      </c>
      <c r="J2757">
        <v>0</v>
      </c>
      <c r="K2757">
        <v>0</v>
      </c>
      <c r="L2757">
        <v>0</v>
      </c>
      <c r="M2757">
        <v>0</v>
      </c>
      <c r="N2757">
        <v>0</v>
      </c>
      <c r="O2757">
        <v>0</v>
      </c>
      <c r="P2757">
        <v>0</v>
      </c>
      <c r="Q2757">
        <v>0</v>
      </c>
    </row>
    <row r="2758" spans="1:17" x14ac:dyDescent="0.25">
      <c r="A2758" t="s">
        <v>22908</v>
      </c>
      <c r="B2758" t="s">
        <v>72</v>
      </c>
      <c r="C2758" t="s">
        <v>214</v>
      </c>
      <c r="D2758" t="s">
        <v>529</v>
      </c>
      <c r="E2758" t="s">
        <v>21471</v>
      </c>
      <c r="F2758" t="s">
        <v>525</v>
      </c>
      <c r="G2758">
        <v>2</v>
      </c>
      <c r="H2758">
        <v>0</v>
      </c>
      <c r="I2758">
        <v>0</v>
      </c>
      <c r="J2758">
        <v>0</v>
      </c>
      <c r="K2758">
        <v>0</v>
      </c>
      <c r="L2758">
        <v>0</v>
      </c>
      <c r="M2758">
        <v>0</v>
      </c>
      <c r="N2758">
        <v>0</v>
      </c>
      <c r="O2758">
        <v>0</v>
      </c>
      <c r="P2758">
        <v>0</v>
      </c>
      <c r="Q2758">
        <v>0</v>
      </c>
    </row>
    <row r="2759" spans="1:17" x14ac:dyDescent="0.25">
      <c r="A2759" t="s">
        <v>16326</v>
      </c>
      <c r="B2759" t="s">
        <v>72</v>
      </c>
      <c r="C2759" t="s">
        <v>214</v>
      </c>
      <c r="D2759" t="s">
        <v>526</v>
      </c>
      <c r="E2759" t="s">
        <v>563</v>
      </c>
      <c r="F2759" t="s">
        <v>396</v>
      </c>
      <c r="G2759">
        <v>0</v>
      </c>
      <c r="H2759">
        <v>16</v>
      </c>
      <c r="I2759">
        <v>1</v>
      </c>
      <c r="J2759">
        <v>15</v>
      </c>
      <c r="K2759">
        <v>0</v>
      </c>
      <c r="L2759">
        <v>0</v>
      </c>
      <c r="M2759">
        <v>0</v>
      </c>
      <c r="N2759">
        <v>0</v>
      </c>
      <c r="O2759">
        <v>0</v>
      </c>
      <c r="P2759">
        <v>0</v>
      </c>
      <c r="Q2759">
        <v>0</v>
      </c>
    </row>
    <row r="2760" spans="1:17" x14ac:dyDescent="0.25">
      <c r="A2760" t="s">
        <v>18737</v>
      </c>
      <c r="B2760" t="s">
        <v>74</v>
      </c>
      <c r="C2760" t="s">
        <v>102</v>
      </c>
      <c r="D2760" t="s">
        <v>526</v>
      </c>
      <c r="E2760" t="s">
        <v>563</v>
      </c>
      <c r="F2760" t="s">
        <v>399</v>
      </c>
      <c r="G2760">
        <v>0</v>
      </c>
      <c r="H2760">
        <v>28</v>
      </c>
      <c r="I2760">
        <v>8</v>
      </c>
      <c r="J2760">
        <v>17</v>
      </c>
      <c r="K2760">
        <v>3</v>
      </c>
      <c r="L2760">
        <v>0</v>
      </c>
      <c r="M2760">
        <v>0</v>
      </c>
      <c r="N2760">
        <v>0</v>
      </c>
      <c r="O2760">
        <v>0</v>
      </c>
      <c r="P2760">
        <v>0</v>
      </c>
      <c r="Q2760">
        <v>0</v>
      </c>
    </row>
    <row r="2761" spans="1:17" x14ac:dyDescent="0.25">
      <c r="A2761" t="s">
        <v>18738</v>
      </c>
      <c r="B2761" t="s">
        <v>74</v>
      </c>
      <c r="C2761" t="s">
        <v>102</v>
      </c>
      <c r="D2761" t="s">
        <v>526</v>
      </c>
      <c r="E2761" t="s">
        <v>563</v>
      </c>
      <c r="F2761" t="s">
        <v>4245</v>
      </c>
      <c r="G2761">
        <v>0</v>
      </c>
      <c r="H2761">
        <v>0</v>
      </c>
      <c r="I2761">
        <v>0</v>
      </c>
      <c r="J2761">
        <v>0</v>
      </c>
      <c r="K2761">
        <v>0</v>
      </c>
      <c r="L2761">
        <v>0</v>
      </c>
      <c r="M2761">
        <v>28</v>
      </c>
      <c r="N2761">
        <v>0</v>
      </c>
      <c r="O2761">
        <v>0</v>
      </c>
      <c r="P2761">
        <v>0</v>
      </c>
      <c r="Q2761">
        <v>0</v>
      </c>
    </row>
    <row r="2762" spans="1:17" x14ac:dyDescent="0.25">
      <c r="A2762" t="s">
        <v>18739</v>
      </c>
      <c r="B2762" t="s">
        <v>74</v>
      </c>
      <c r="C2762" t="s">
        <v>102</v>
      </c>
      <c r="D2762" t="s">
        <v>526</v>
      </c>
      <c r="E2762" t="s">
        <v>563</v>
      </c>
      <c r="F2762" t="s">
        <v>394</v>
      </c>
      <c r="G2762">
        <v>0</v>
      </c>
      <c r="H2762">
        <v>0</v>
      </c>
      <c r="I2762">
        <v>0</v>
      </c>
      <c r="J2762">
        <v>0</v>
      </c>
      <c r="K2762">
        <v>0</v>
      </c>
      <c r="L2762">
        <v>0</v>
      </c>
      <c r="M2762">
        <v>0</v>
      </c>
      <c r="N2762">
        <v>15</v>
      </c>
      <c r="O2762">
        <v>15</v>
      </c>
      <c r="P2762">
        <v>0</v>
      </c>
      <c r="Q2762">
        <v>0</v>
      </c>
    </row>
    <row r="2763" spans="1:17" x14ac:dyDescent="0.25">
      <c r="A2763" t="s">
        <v>17415</v>
      </c>
      <c r="B2763" t="s">
        <v>74</v>
      </c>
      <c r="C2763" t="s">
        <v>102</v>
      </c>
      <c r="D2763" t="s">
        <v>526</v>
      </c>
      <c r="E2763" t="s">
        <v>563</v>
      </c>
      <c r="F2763" t="s">
        <v>395</v>
      </c>
      <c r="G2763">
        <v>0</v>
      </c>
      <c r="H2763">
        <v>0</v>
      </c>
      <c r="I2763">
        <v>0</v>
      </c>
      <c r="J2763">
        <v>0</v>
      </c>
      <c r="K2763">
        <v>0</v>
      </c>
      <c r="L2763">
        <v>0</v>
      </c>
      <c r="M2763">
        <v>0</v>
      </c>
      <c r="N2763">
        <v>11</v>
      </c>
      <c r="O2763">
        <v>11</v>
      </c>
      <c r="P2763">
        <v>0</v>
      </c>
      <c r="Q2763">
        <v>0</v>
      </c>
    </row>
    <row r="2764" spans="1:17" x14ac:dyDescent="0.25">
      <c r="A2764" t="s">
        <v>17416</v>
      </c>
      <c r="B2764" t="s">
        <v>74</v>
      </c>
      <c r="C2764" t="s">
        <v>102</v>
      </c>
      <c r="D2764" t="s">
        <v>526</v>
      </c>
      <c r="E2764" t="s">
        <v>563</v>
      </c>
      <c r="F2764" t="s">
        <v>525</v>
      </c>
      <c r="G2764">
        <v>28</v>
      </c>
      <c r="H2764">
        <v>0</v>
      </c>
      <c r="I2764">
        <v>0</v>
      </c>
      <c r="J2764">
        <v>0</v>
      </c>
      <c r="K2764">
        <v>0</v>
      </c>
      <c r="L2764">
        <v>0</v>
      </c>
      <c r="M2764">
        <v>0</v>
      </c>
      <c r="N2764">
        <v>0</v>
      </c>
      <c r="O2764">
        <v>0</v>
      </c>
      <c r="P2764">
        <v>0</v>
      </c>
      <c r="Q2764">
        <v>0</v>
      </c>
    </row>
    <row r="2765" spans="1:17" x14ac:dyDescent="0.25">
      <c r="A2765" t="s">
        <v>22909</v>
      </c>
      <c r="B2765" t="s">
        <v>74</v>
      </c>
      <c r="C2765" t="s">
        <v>102</v>
      </c>
      <c r="D2765" t="s">
        <v>526</v>
      </c>
      <c r="E2765" t="s">
        <v>21471</v>
      </c>
      <c r="F2765" t="s">
        <v>396</v>
      </c>
      <c r="G2765">
        <v>0</v>
      </c>
      <c r="H2765">
        <v>27</v>
      </c>
      <c r="I2765">
        <v>1</v>
      </c>
      <c r="J2765">
        <v>26</v>
      </c>
      <c r="K2765">
        <v>0</v>
      </c>
      <c r="L2765">
        <v>0</v>
      </c>
      <c r="M2765">
        <v>0</v>
      </c>
      <c r="N2765">
        <v>0</v>
      </c>
      <c r="O2765">
        <v>0</v>
      </c>
      <c r="P2765">
        <v>0</v>
      </c>
      <c r="Q2765">
        <v>0</v>
      </c>
    </row>
    <row r="2766" spans="1:17" x14ac:dyDescent="0.25">
      <c r="A2766" t="s">
        <v>22910</v>
      </c>
      <c r="B2766" t="s">
        <v>74</v>
      </c>
      <c r="C2766" t="s">
        <v>102</v>
      </c>
      <c r="D2766" t="s">
        <v>526</v>
      </c>
      <c r="E2766" t="s">
        <v>21471</v>
      </c>
      <c r="F2766" t="s">
        <v>4236</v>
      </c>
      <c r="G2766">
        <v>0</v>
      </c>
      <c r="H2766">
        <v>27</v>
      </c>
      <c r="I2766">
        <v>1</v>
      </c>
      <c r="J2766">
        <v>26</v>
      </c>
      <c r="K2766">
        <v>0</v>
      </c>
      <c r="L2766">
        <v>0</v>
      </c>
      <c r="M2766">
        <v>0</v>
      </c>
      <c r="N2766">
        <v>0</v>
      </c>
      <c r="O2766">
        <v>0</v>
      </c>
      <c r="P2766">
        <v>0</v>
      </c>
      <c r="Q2766">
        <v>0</v>
      </c>
    </row>
    <row r="2767" spans="1:17" x14ac:dyDescent="0.25">
      <c r="A2767" t="s">
        <v>22911</v>
      </c>
      <c r="B2767" t="s">
        <v>74</v>
      </c>
      <c r="C2767" t="s">
        <v>102</v>
      </c>
      <c r="D2767" t="s">
        <v>526</v>
      </c>
      <c r="E2767" t="s">
        <v>21471</v>
      </c>
      <c r="F2767" t="s">
        <v>4238</v>
      </c>
      <c r="G2767">
        <v>0</v>
      </c>
      <c r="H2767">
        <v>0</v>
      </c>
      <c r="I2767">
        <v>0</v>
      </c>
      <c r="J2767">
        <v>0</v>
      </c>
      <c r="K2767">
        <v>0</v>
      </c>
      <c r="L2767">
        <v>0</v>
      </c>
      <c r="M2767">
        <v>27</v>
      </c>
      <c r="N2767">
        <v>0</v>
      </c>
      <c r="O2767">
        <v>0</v>
      </c>
      <c r="P2767">
        <v>0</v>
      </c>
      <c r="Q2767">
        <v>0</v>
      </c>
    </row>
    <row r="2768" spans="1:17" x14ac:dyDescent="0.25">
      <c r="A2768" t="s">
        <v>22912</v>
      </c>
      <c r="B2768" t="s">
        <v>74</v>
      </c>
      <c r="C2768" t="s">
        <v>102</v>
      </c>
      <c r="D2768" t="s">
        <v>526</v>
      </c>
      <c r="E2768" t="s">
        <v>21471</v>
      </c>
      <c r="F2768" t="s">
        <v>397</v>
      </c>
      <c r="G2768">
        <v>0</v>
      </c>
      <c r="H2768">
        <v>27</v>
      </c>
      <c r="I2768">
        <v>1</v>
      </c>
      <c r="J2768">
        <v>26</v>
      </c>
      <c r="K2768">
        <v>0</v>
      </c>
      <c r="L2768">
        <v>0</v>
      </c>
      <c r="M2768">
        <v>0</v>
      </c>
      <c r="N2768">
        <v>0</v>
      </c>
      <c r="O2768">
        <v>0</v>
      </c>
      <c r="P2768">
        <v>0</v>
      </c>
      <c r="Q2768">
        <v>0</v>
      </c>
    </row>
    <row r="2769" spans="1:17" x14ac:dyDescent="0.25">
      <c r="A2769" t="s">
        <v>22913</v>
      </c>
      <c r="B2769" t="s">
        <v>74</v>
      </c>
      <c r="C2769" t="s">
        <v>102</v>
      </c>
      <c r="D2769" t="s">
        <v>526</v>
      </c>
      <c r="E2769" t="s">
        <v>21471</v>
      </c>
      <c r="F2769" t="s">
        <v>398</v>
      </c>
      <c r="G2769">
        <v>0</v>
      </c>
      <c r="H2769">
        <v>27</v>
      </c>
      <c r="I2769">
        <v>1</v>
      </c>
      <c r="J2769">
        <v>26</v>
      </c>
      <c r="K2769">
        <v>0</v>
      </c>
      <c r="L2769">
        <v>0</v>
      </c>
      <c r="M2769">
        <v>0</v>
      </c>
      <c r="N2769">
        <v>0</v>
      </c>
      <c r="O2769">
        <v>0</v>
      </c>
      <c r="P2769">
        <v>0</v>
      </c>
      <c r="Q2769">
        <v>0</v>
      </c>
    </row>
    <row r="2770" spans="1:17" x14ac:dyDescent="0.25">
      <c r="A2770" t="s">
        <v>22914</v>
      </c>
      <c r="B2770" t="s">
        <v>74</v>
      </c>
      <c r="C2770" t="s">
        <v>102</v>
      </c>
      <c r="D2770" t="s">
        <v>526</v>
      </c>
      <c r="E2770" t="s">
        <v>21471</v>
      </c>
      <c r="F2770" t="s">
        <v>4242</v>
      </c>
      <c r="G2770">
        <v>0</v>
      </c>
      <c r="H2770">
        <v>0</v>
      </c>
      <c r="I2770">
        <v>0</v>
      </c>
      <c r="J2770">
        <v>0</v>
      </c>
      <c r="K2770">
        <v>0</v>
      </c>
      <c r="L2770">
        <v>0</v>
      </c>
      <c r="M2770">
        <v>27</v>
      </c>
      <c r="N2770">
        <v>0</v>
      </c>
      <c r="O2770">
        <v>0</v>
      </c>
      <c r="P2770">
        <v>0</v>
      </c>
      <c r="Q2770">
        <v>0</v>
      </c>
    </row>
    <row r="2771" spans="1:17" x14ac:dyDescent="0.25">
      <c r="A2771" t="s">
        <v>22915</v>
      </c>
      <c r="B2771" t="s">
        <v>74</v>
      </c>
      <c r="C2771" t="s">
        <v>102</v>
      </c>
      <c r="D2771" t="s">
        <v>526</v>
      </c>
      <c r="E2771" t="s">
        <v>21471</v>
      </c>
      <c r="F2771" t="s">
        <v>399</v>
      </c>
      <c r="G2771">
        <v>0</v>
      </c>
      <c r="H2771">
        <v>27</v>
      </c>
      <c r="I2771">
        <v>1</v>
      </c>
      <c r="J2771">
        <v>26</v>
      </c>
      <c r="K2771">
        <v>0</v>
      </c>
      <c r="L2771">
        <v>0</v>
      </c>
      <c r="M2771">
        <v>0</v>
      </c>
      <c r="N2771">
        <v>0</v>
      </c>
      <c r="O2771">
        <v>0</v>
      </c>
      <c r="P2771">
        <v>0</v>
      </c>
      <c r="Q2771">
        <v>0</v>
      </c>
    </row>
    <row r="2772" spans="1:17" x14ac:dyDescent="0.25">
      <c r="A2772" t="s">
        <v>22916</v>
      </c>
      <c r="B2772" t="s">
        <v>74</v>
      </c>
      <c r="C2772" t="s">
        <v>102</v>
      </c>
      <c r="D2772" t="s">
        <v>526</v>
      </c>
      <c r="E2772" t="s">
        <v>21471</v>
      </c>
      <c r="F2772" t="s">
        <v>4245</v>
      </c>
      <c r="G2772">
        <v>0</v>
      </c>
      <c r="H2772">
        <v>0</v>
      </c>
      <c r="I2772">
        <v>0</v>
      </c>
      <c r="J2772">
        <v>0</v>
      </c>
      <c r="K2772">
        <v>0</v>
      </c>
      <c r="L2772">
        <v>0</v>
      </c>
      <c r="M2772">
        <v>27</v>
      </c>
      <c r="N2772">
        <v>0</v>
      </c>
      <c r="O2772">
        <v>0</v>
      </c>
      <c r="P2772">
        <v>0</v>
      </c>
      <c r="Q2772">
        <v>0</v>
      </c>
    </row>
    <row r="2773" spans="1:17" x14ac:dyDescent="0.25">
      <c r="A2773" t="s">
        <v>22917</v>
      </c>
      <c r="B2773" t="s">
        <v>74</v>
      </c>
      <c r="C2773" t="s">
        <v>102</v>
      </c>
      <c r="D2773" t="s">
        <v>526</v>
      </c>
      <c r="E2773" t="s">
        <v>21471</v>
      </c>
      <c r="F2773" t="s">
        <v>394</v>
      </c>
      <c r="G2773">
        <v>0</v>
      </c>
      <c r="H2773">
        <v>0</v>
      </c>
      <c r="I2773">
        <v>0</v>
      </c>
      <c r="J2773">
        <v>0</v>
      </c>
      <c r="K2773">
        <v>0</v>
      </c>
      <c r="L2773">
        <v>0</v>
      </c>
      <c r="M2773">
        <v>0</v>
      </c>
      <c r="N2773">
        <v>11</v>
      </c>
      <c r="O2773">
        <v>11</v>
      </c>
      <c r="P2773">
        <v>0</v>
      </c>
      <c r="Q2773">
        <v>0</v>
      </c>
    </row>
    <row r="2774" spans="1:17" x14ac:dyDescent="0.25">
      <c r="A2774" t="s">
        <v>22918</v>
      </c>
      <c r="B2774" t="s">
        <v>74</v>
      </c>
      <c r="C2774" t="s">
        <v>102</v>
      </c>
      <c r="D2774" t="s">
        <v>526</v>
      </c>
      <c r="E2774" t="s">
        <v>21471</v>
      </c>
      <c r="F2774" t="s">
        <v>395</v>
      </c>
      <c r="G2774">
        <v>0</v>
      </c>
      <c r="H2774">
        <v>0</v>
      </c>
      <c r="I2774">
        <v>0</v>
      </c>
      <c r="J2774">
        <v>0</v>
      </c>
      <c r="K2774">
        <v>0</v>
      </c>
      <c r="L2774">
        <v>0</v>
      </c>
      <c r="M2774">
        <v>0</v>
      </c>
      <c r="N2774">
        <v>6</v>
      </c>
      <c r="O2774">
        <v>6</v>
      </c>
      <c r="P2774">
        <v>0</v>
      </c>
      <c r="Q2774">
        <v>0</v>
      </c>
    </row>
    <row r="2775" spans="1:17" x14ac:dyDescent="0.25">
      <c r="A2775" t="s">
        <v>22919</v>
      </c>
      <c r="B2775" t="s">
        <v>74</v>
      </c>
      <c r="C2775" t="s">
        <v>102</v>
      </c>
      <c r="D2775" t="s">
        <v>526</v>
      </c>
      <c r="E2775" t="s">
        <v>21471</v>
      </c>
      <c r="F2775" t="s">
        <v>525</v>
      </c>
      <c r="G2775">
        <v>27</v>
      </c>
      <c r="H2775">
        <v>0</v>
      </c>
      <c r="I2775">
        <v>0</v>
      </c>
      <c r="J2775">
        <v>0</v>
      </c>
      <c r="K2775">
        <v>0</v>
      </c>
      <c r="L2775">
        <v>0</v>
      </c>
      <c r="M2775">
        <v>0</v>
      </c>
      <c r="N2775">
        <v>0</v>
      </c>
      <c r="O2775">
        <v>0</v>
      </c>
      <c r="P2775">
        <v>0</v>
      </c>
      <c r="Q2775">
        <v>0</v>
      </c>
    </row>
    <row r="2776" spans="1:17" x14ac:dyDescent="0.25">
      <c r="A2776" t="s">
        <v>22920</v>
      </c>
      <c r="B2776" t="s">
        <v>74</v>
      </c>
      <c r="C2776" t="s">
        <v>102</v>
      </c>
      <c r="D2776" t="s">
        <v>527</v>
      </c>
      <c r="E2776" t="s">
        <v>21471</v>
      </c>
      <c r="F2776" t="s">
        <v>528</v>
      </c>
      <c r="G2776">
        <v>0</v>
      </c>
      <c r="H2776">
        <v>0</v>
      </c>
      <c r="I2776">
        <v>0</v>
      </c>
      <c r="J2776">
        <v>0</v>
      </c>
      <c r="K2776">
        <v>0</v>
      </c>
      <c r="L2776">
        <v>0</v>
      </c>
      <c r="M2776">
        <v>0</v>
      </c>
      <c r="N2776">
        <v>1</v>
      </c>
      <c r="O2776">
        <v>1</v>
      </c>
      <c r="P2776">
        <v>0</v>
      </c>
      <c r="Q2776">
        <v>0</v>
      </c>
    </row>
    <row r="2777" spans="1:17" x14ac:dyDescent="0.25">
      <c r="A2777" t="s">
        <v>22921</v>
      </c>
      <c r="B2777" t="s">
        <v>74</v>
      </c>
      <c r="C2777" t="s">
        <v>102</v>
      </c>
      <c r="D2777" t="s">
        <v>527</v>
      </c>
      <c r="E2777" t="s">
        <v>21471</v>
      </c>
      <c r="F2777" t="s">
        <v>525</v>
      </c>
      <c r="G2777">
        <v>1</v>
      </c>
      <c r="H2777">
        <v>0</v>
      </c>
      <c r="I2777">
        <v>0</v>
      </c>
      <c r="J2777">
        <v>0</v>
      </c>
      <c r="K2777">
        <v>0</v>
      </c>
      <c r="L2777">
        <v>0</v>
      </c>
      <c r="M2777">
        <v>0</v>
      </c>
      <c r="N2777">
        <v>0</v>
      </c>
      <c r="O2777">
        <v>0</v>
      </c>
      <c r="P2777">
        <v>0</v>
      </c>
      <c r="Q2777">
        <v>0</v>
      </c>
    </row>
    <row r="2778" spans="1:17" x14ac:dyDescent="0.25">
      <c r="A2778" t="s">
        <v>17417</v>
      </c>
      <c r="B2778" t="s">
        <v>74</v>
      </c>
      <c r="C2778" t="s">
        <v>102</v>
      </c>
      <c r="D2778" t="s">
        <v>12971</v>
      </c>
      <c r="E2778" t="s">
        <v>563</v>
      </c>
      <c r="F2778" t="s">
        <v>525</v>
      </c>
      <c r="G2778">
        <v>9</v>
      </c>
      <c r="H2778">
        <v>0</v>
      </c>
      <c r="I2778">
        <v>0</v>
      </c>
      <c r="J2778">
        <v>0</v>
      </c>
      <c r="K2778">
        <v>0</v>
      </c>
      <c r="L2778">
        <v>0</v>
      </c>
      <c r="M2778">
        <v>0</v>
      </c>
      <c r="N2778">
        <v>0</v>
      </c>
      <c r="O2778">
        <v>0</v>
      </c>
      <c r="P2778">
        <v>0</v>
      </c>
      <c r="Q2778">
        <v>0</v>
      </c>
    </row>
    <row r="2779" spans="1:17" x14ac:dyDescent="0.25">
      <c r="A2779" t="s">
        <v>22922</v>
      </c>
      <c r="B2779" t="s">
        <v>74</v>
      </c>
      <c r="C2779" t="s">
        <v>102</v>
      </c>
      <c r="D2779" t="s">
        <v>12971</v>
      </c>
      <c r="E2779" t="s">
        <v>21471</v>
      </c>
      <c r="F2779" t="s">
        <v>525</v>
      </c>
      <c r="G2779">
        <v>9</v>
      </c>
      <c r="H2779">
        <v>0</v>
      </c>
      <c r="I2779">
        <v>0</v>
      </c>
      <c r="J2779">
        <v>0</v>
      </c>
      <c r="K2779">
        <v>0</v>
      </c>
      <c r="L2779">
        <v>0</v>
      </c>
      <c r="M2779">
        <v>0</v>
      </c>
      <c r="N2779">
        <v>0</v>
      </c>
      <c r="O2779">
        <v>0</v>
      </c>
      <c r="P2779">
        <v>0</v>
      </c>
      <c r="Q2779">
        <v>0</v>
      </c>
    </row>
    <row r="2780" spans="1:17" x14ac:dyDescent="0.25">
      <c r="A2780" t="s">
        <v>17418</v>
      </c>
      <c r="B2780" t="s">
        <v>74</v>
      </c>
      <c r="C2780" t="s">
        <v>103</v>
      </c>
      <c r="D2780" t="s">
        <v>529</v>
      </c>
      <c r="E2780" t="s">
        <v>563</v>
      </c>
      <c r="F2780" t="s">
        <v>525</v>
      </c>
      <c r="G2780">
        <v>1</v>
      </c>
      <c r="H2780">
        <v>0</v>
      </c>
      <c r="I2780">
        <v>0</v>
      </c>
      <c r="J2780">
        <v>0</v>
      </c>
      <c r="K2780">
        <v>0</v>
      </c>
      <c r="L2780">
        <v>0</v>
      </c>
      <c r="M2780">
        <v>0</v>
      </c>
      <c r="N2780">
        <v>0</v>
      </c>
      <c r="O2780">
        <v>0</v>
      </c>
      <c r="P2780">
        <v>0</v>
      </c>
      <c r="Q2780">
        <v>0</v>
      </c>
    </row>
    <row r="2781" spans="1:17" x14ac:dyDescent="0.25">
      <c r="A2781" t="s">
        <v>23103</v>
      </c>
      <c r="B2781" t="s">
        <v>74</v>
      </c>
      <c r="C2781" t="s">
        <v>107</v>
      </c>
      <c r="D2781" t="s">
        <v>526</v>
      </c>
      <c r="E2781" t="s">
        <v>21471</v>
      </c>
      <c r="F2781" t="s">
        <v>394</v>
      </c>
      <c r="G2781">
        <v>0</v>
      </c>
      <c r="H2781">
        <v>0</v>
      </c>
      <c r="I2781">
        <v>0</v>
      </c>
      <c r="J2781">
        <v>0</v>
      </c>
      <c r="K2781">
        <v>0</v>
      </c>
      <c r="L2781">
        <v>0</v>
      </c>
      <c r="M2781">
        <v>0</v>
      </c>
      <c r="N2781">
        <v>1</v>
      </c>
      <c r="O2781">
        <v>1</v>
      </c>
      <c r="P2781">
        <v>0</v>
      </c>
      <c r="Q2781">
        <v>0</v>
      </c>
    </row>
    <row r="2782" spans="1:17" x14ac:dyDescent="0.25">
      <c r="A2782" t="s">
        <v>23104</v>
      </c>
      <c r="B2782" t="s">
        <v>74</v>
      </c>
      <c r="C2782" t="s">
        <v>107</v>
      </c>
      <c r="D2782" t="s">
        <v>526</v>
      </c>
      <c r="E2782" t="s">
        <v>21471</v>
      </c>
      <c r="F2782" t="s">
        <v>395</v>
      </c>
      <c r="G2782">
        <v>0</v>
      </c>
      <c r="H2782">
        <v>0</v>
      </c>
      <c r="I2782">
        <v>0</v>
      </c>
      <c r="J2782">
        <v>0</v>
      </c>
      <c r="K2782">
        <v>0</v>
      </c>
      <c r="L2782">
        <v>0</v>
      </c>
      <c r="M2782">
        <v>0</v>
      </c>
      <c r="N2782">
        <v>1</v>
      </c>
      <c r="O2782">
        <v>1</v>
      </c>
      <c r="P2782">
        <v>0</v>
      </c>
      <c r="Q2782">
        <v>0</v>
      </c>
    </row>
    <row r="2783" spans="1:17" x14ac:dyDescent="0.25">
      <c r="A2783" t="s">
        <v>23105</v>
      </c>
      <c r="B2783" t="s">
        <v>74</v>
      </c>
      <c r="C2783" t="s">
        <v>107</v>
      </c>
      <c r="D2783" t="s">
        <v>526</v>
      </c>
      <c r="E2783" t="s">
        <v>21471</v>
      </c>
      <c r="F2783" t="s">
        <v>525</v>
      </c>
      <c r="G2783">
        <v>1</v>
      </c>
      <c r="H2783">
        <v>0</v>
      </c>
      <c r="I2783">
        <v>0</v>
      </c>
      <c r="J2783">
        <v>0</v>
      </c>
      <c r="K2783">
        <v>0</v>
      </c>
      <c r="L2783">
        <v>0</v>
      </c>
      <c r="M2783">
        <v>0</v>
      </c>
      <c r="N2783">
        <v>0</v>
      </c>
      <c r="O2783">
        <v>0</v>
      </c>
      <c r="P2783">
        <v>0</v>
      </c>
      <c r="Q2783">
        <v>0</v>
      </c>
    </row>
    <row r="2784" spans="1:17" x14ac:dyDescent="0.25">
      <c r="A2784" t="s">
        <v>14925</v>
      </c>
      <c r="B2784" t="s">
        <v>74</v>
      </c>
      <c r="C2784" t="s">
        <v>108</v>
      </c>
      <c r="D2784" t="s">
        <v>526</v>
      </c>
      <c r="E2784" t="s">
        <v>563</v>
      </c>
      <c r="F2784" t="s">
        <v>396</v>
      </c>
      <c r="G2784">
        <v>0</v>
      </c>
      <c r="H2784">
        <v>18</v>
      </c>
      <c r="I2784">
        <v>2</v>
      </c>
      <c r="J2784">
        <v>14</v>
      </c>
      <c r="K2784">
        <v>2</v>
      </c>
      <c r="L2784">
        <v>0</v>
      </c>
      <c r="M2784">
        <v>0</v>
      </c>
      <c r="N2784">
        <v>0</v>
      </c>
      <c r="O2784">
        <v>0</v>
      </c>
      <c r="P2784">
        <v>0</v>
      </c>
      <c r="Q2784">
        <v>0</v>
      </c>
    </row>
    <row r="2785" spans="1:17" x14ac:dyDescent="0.25">
      <c r="A2785" t="s">
        <v>14926</v>
      </c>
      <c r="B2785" t="s">
        <v>74</v>
      </c>
      <c r="C2785" t="s">
        <v>108</v>
      </c>
      <c r="D2785" t="s">
        <v>526</v>
      </c>
      <c r="E2785" t="s">
        <v>563</v>
      </c>
      <c r="F2785" t="s">
        <v>4236</v>
      </c>
      <c r="G2785">
        <v>0</v>
      </c>
      <c r="H2785">
        <v>18</v>
      </c>
      <c r="I2785">
        <v>2</v>
      </c>
      <c r="J2785">
        <v>14</v>
      </c>
      <c r="K2785">
        <v>1</v>
      </c>
      <c r="L2785">
        <v>1</v>
      </c>
      <c r="M2785">
        <v>0</v>
      </c>
      <c r="N2785">
        <v>0</v>
      </c>
      <c r="O2785">
        <v>0</v>
      </c>
      <c r="P2785">
        <v>0</v>
      </c>
      <c r="Q2785">
        <v>0</v>
      </c>
    </row>
    <row r="2786" spans="1:17" x14ac:dyDescent="0.25">
      <c r="A2786" t="s">
        <v>14927</v>
      </c>
      <c r="B2786" t="s">
        <v>74</v>
      </c>
      <c r="C2786" t="s">
        <v>108</v>
      </c>
      <c r="D2786" t="s">
        <v>526</v>
      </c>
      <c r="E2786" t="s">
        <v>563</v>
      </c>
      <c r="F2786" t="s">
        <v>4238</v>
      </c>
      <c r="G2786">
        <v>0</v>
      </c>
      <c r="H2786">
        <v>0</v>
      </c>
      <c r="I2786">
        <v>0</v>
      </c>
      <c r="J2786">
        <v>0</v>
      </c>
      <c r="K2786">
        <v>0</v>
      </c>
      <c r="L2786">
        <v>0</v>
      </c>
      <c r="M2786">
        <v>18</v>
      </c>
      <c r="N2786">
        <v>0</v>
      </c>
      <c r="O2786">
        <v>0</v>
      </c>
      <c r="P2786">
        <v>0</v>
      </c>
      <c r="Q2786">
        <v>0</v>
      </c>
    </row>
    <row r="2787" spans="1:17" x14ac:dyDescent="0.25">
      <c r="A2787" t="s">
        <v>16359</v>
      </c>
      <c r="B2787" t="s">
        <v>74</v>
      </c>
      <c r="C2787" t="s">
        <v>171</v>
      </c>
      <c r="D2787" t="s">
        <v>526</v>
      </c>
      <c r="E2787" t="s">
        <v>563</v>
      </c>
      <c r="F2787" t="s">
        <v>4245</v>
      </c>
      <c r="G2787">
        <v>0</v>
      </c>
      <c r="H2787">
        <v>0</v>
      </c>
      <c r="I2787">
        <v>0</v>
      </c>
      <c r="J2787">
        <v>0</v>
      </c>
      <c r="K2787">
        <v>0</v>
      </c>
      <c r="L2787">
        <v>0</v>
      </c>
      <c r="M2787">
        <v>25</v>
      </c>
      <c r="N2787">
        <v>0</v>
      </c>
      <c r="O2787">
        <v>0</v>
      </c>
      <c r="P2787">
        <v>0</v>
      </c>
      <c r="Q2787">
        <v>0</v>
      </c>
    </row>
    <row r="2788" spans="1:17" x14ac:dyDescent="0.25">
      <c r="A2788" t="s">
        <v>16360</v>
      </c>
      <c r="B2788" t="s">
        <v>74</v>
      </c>
      <c r="C2788" t="s">
        <v>171</v>
      </c>
      <c r="D2788" t="s">
        <v>526</v>
      </c>
      <c r="E2788" t="s">
        <v>563</v>
      </c>
      <c r="F2788" t="s">
        <v>394</v>
      </c>
      <c r="G2788">
        <v>0</v>
      </c>
      <c r="H2788">
        <v>0</v>
      </c>
      <c r="I2788">
        <v>0</v>
      </c>
      <c r="J2788">
        <v>0</v>
      </c>
      <c r="K2788">
        <v>0</v>
      </c>
      <c r="L2788">
        <v>0</v>
      </c>
      <c r="M2788">
        <v>0</v>
      </c>
      <c r="N2788">
        <v>14</v>
      </c>
      <c r="O2788">
        <v>13</v>
      </c>
      <c r="P2788">
        <v>0</v>
      </c>
      <c r="Q2788">
        <v>1</v>
      </c>
    </row>
    <row r="2789" spans="1:17" x14ac:dyDescent="0.25">
      <c r="A2789" t="s">
        <v>16361</v>
      </c>
      <c r="B2789" t="s">
        <v>74</v>
      </c>
      <c r="C2789" t="s">
        <v>171</v>
      </c>
      <c r="D2789" t="s">
        <v>526</v>
      </c>
      <c r="E2789" t="s">
        <v>563</v>
      </c>
      <c r="F2789" t="s">
        <v>395</v>
      </c>
      <c r="G2789">
        <v>0</v>
      </c>
      <c r="H2789">
        <v>0</v>
      </c>
      <c r="I2789">
        <v>0</v>
      </c>
      <c r="J2789">
        <v>0</v>
      </c>
      <c r="K2789">
        <v>0</v>
      </c>
      <c r="L2789">
        <v>0</v>
      </c>
      <c r="M2789">
        <v>0</v>
      </c>
      <c r="N2789">
        <v>11</v>
      </c>
      <c r="O2789">
        <v>11</v>
      </c>
      <c r="P2789">
        <v>0</v>
      </c>
      <c r="Q2789">
        <v>0</v>
      </c>
    </row>
    <row r="2790" spans="1:17" x14ac:dyDescent="0.25">
      <c r="A2790" t="s">
        <v>16362</v>
      </c>
      <c r="B2790" t="s">
        <v>74</v>
      </c>
      <c r="C2790" t="s">
        <v>171</v>
      </c>
      <c r="D2790" t="s">
        <v>526</v>
      </c>
      <c r="E2790" t="s">
        <v>563</v>
      </c>
      <c r="F2790" t="s">
        <v>525</v>
      </c>
      <c r="G2790">
        <v>25</v>
      </c>
      <c r="H2790">
        <v>0</v>
      </c>
      <c r="I2790">
        <v>0</v>
      </c>
      <c r="J2790">
        <v>0</v>
      </c>
      <c r="K2790">
        <v>0</v>
      </c>
      <c r="L2790">
        <v>0</v>
      </c>
      <c r="M2790">
        <v>0</v>
      </c>
      <c r="N2790">
        <v>0</v>
      </c>
      <c r="O2790">
        <v>0</v>
      </c>
      <c r="P2790">
        <v>0</v>
      </c>
      <c r="Q2790">
        <v>0</v>
      </c>
    </row>
    <row r="2791" spans="1:17" x14ac:dyDescent="0.25">
      <c r="A2791" t="s">
        <v>23106</v>
      </c>
      <c r="B2791" t="s">
        <v>74</v>
      </c>
      <c r="C2791" t="s">
        <v>171</v>
      </c>
      <c r="D2791" t="s">
        <v>526</v>
      </c>
      <c r="E2791" t="s">
        <v>21471</v>
      </c>
      <c r="F2791" t="s">
        <v>396</v>
      </c>
      <c r="G2791">
        <v>0</v>
      </c>
      <c r="H2791">
        <v>33</v>
      </c>
      <c r="I2791">
        <v>3</v>
      </c>
      <c r="J2791">
        <v>27</v>
      </c>
      <c r="K2791">
        <v>3</v>
      </c>
      <c r="L2791">
        <v>0</v>
      </c>
      <c r="M2791">
        <v>0</v>
      </c>
      <c r="N2791">
        <v>0</v>
      </c>
      <c r="O2791">
        <v>0</v>
      </c>
      <c r="P2791">
        <v>0</v>
      </c>
      <c r="Q2791">
        <v>0</v>
      </c>
    </row>
    <row r="2792" spans="1:17" x14ac:dyDescent="0.25">
      <c r="A2792" t="s">
        <v>23107</v>
      </c>
      <c r="B2792" t="s">
        <v>74</v>
      </c>
      <c r="C2792" t="s">
        <v>171</v>
      </c>
      <c r="D2792" t="s">
        <v>526</v>
      </c>
      <c r="E2792" t="s">
        <v>21471</v>
      </c>
      <c r="F2792" t="s">
        <v>4236</v>
      </c>
      <c r="G2792">
        <v>0</v>
      </c>
      <c r="H2792">
        <v>33</v>
      </c>
      <c r="I2792">
        <v>3</v>
      </c>
      <c r="J2792">
        <v>28</v>
      </c>
      <c r="K2792">
        <v>2</v>
      </c>
      <c r="L2792">
        <v>0</v>
      </c>
      <c r="M2792">
        <v>0</v>
      </c>
      <c r="N2792">
        <v>0</v>
      </c>
      <c r="O2792">
        <v>0</v>
      </c>
      <c r="P2792">
        <v>0</v>
      </c>
      <c r="Q2792">
        <v>0</v>
      </c>
    </row>
    <row r="2793" spans="1:17" x14ac:dyDescent="0.25">
      <c r="A2793" t="s">
        <v>23108</v>
      </c>
      <c r="B2793" t="s">
        <v>74</v>
      </c>
      <c r="C2793" t="s">
        <v>171</v>
      </c>
      <c r="D2793" t="s">
        <v>526</v>
      </c>
      <c r="E2793" t="s">
        <v>21471</v>
      </c>
      <c r="F2793" t="s">
        <v>4238</v>
      </c>
      <c r="G2793">
        <v>0</v>
      </c>
      <c r="H2793">
        <v>0</v>
      </c>
      <c r="I2793">
        <v>0</v>
      </c>
      <c r="J2793">
        <v>0</v>
      </c>
      <c r="K2793">
        <v>0</v>
      </c>
      <c r="L2793">
        <v>0</v>
      </c>
      <c r="M2793">
        <v>33</v>
      </c>
      <c r="N2793">
        <v>0</v>
      </c>
      <c r="O2793">
        <v>0</v>
      </c>
      <c r="P2793">
        <v>0</v>
      </c>
      <c r="Q2793">
        <v>0</v>
      </c>
    </row>
    <row r="2794" spans="1:17" x14ac:dyDescent="0.25">
      <c r="A2794" t="s">
        <v>23109</v>
      </c>
      <c r="B2794" t="s">
        <v>74</v>
      </c>
      <c r="C2794" t="s">
        <v>171</v>
      </c>
      <c r="D2794" t="s">
        <v>526</v>
      </c>
      <c r="E2794" t="s">
        <v>21471</v>
      </c>
      <c r="F2794" t="s">
        <v>397</v>
      </c>
      <c r="G2794">
        <v>0</v>
      </c>
      <c r="H2794">
        <v>33</v>
      </c>
      <c r="I2794">
        <v>3</v>
      </c>
      <c r="J2794">
        <v>27</v>
      </c>
      <c r="K2794">
        <v>3</v>
      </c>
      <c r="L2794">
        <v>0</v>
      </c>
      <c r="M2794">
        <v>0</v>
      </c>
      <c r="N2794">
        <v>0</v>
      </c>
      <c r="O2794">
        <v>0</v>
      </c>
      <c r="P2794">
        <v>0</v>
      </c>
      <c r="Q2794">
        <v>0</v>
      </c>
    </row>
    <row r="2795" spans="1:17" x14ac:dyDescent="0.25">
      <c r="A2795" t="s">
        <v>23110</v>
      </c>
      <c r="B2795" t="s">
        <v>74</v>
      </c>
      <c r="C2795" t="s">
        <v>171</v>
      </c>
      <c r="D2795" t="s">
        <v>526</v>
      </c>
      <c r="E2795" t="s">
        <v>21471</v>
      </c>
      <c r="F2795" t="s">
        <v>398</v>
      </c>
      <c r="G2795">
        <v>0</v>
      </c>
      <c r="H2795">
        <v>33</v>
      </c>
      <c r="I2795">
        <v>3</v>
      </c>
      <c r="J2795">
        <v>27</v>
      </c>
      <c r="K2795">
        <v>3</v>
      </c>
      <c r="L2795">
        <v>0</v>
      </c>
      <c r="M2795">
        <v>0</v>
      </c>
      <c r="N2795">
        <v>0</v>
      </c>
      <c r="O2795">
        <v>0</v>
      </c>
      <c r="P2795">
        <v>0</v>
      </c>
      <c r="Q2795">
        <v>0</v>
      </c>
    </row>
    <row r="2796" spans="1:17" x14ac:dyDescent="0.25">
      <c r="A2796" t="s">
        <v>23111</v>
      </c>
      <c r="B2796" t="s">
        <v>74</v>
      </c>
      <c r="C2796" t="s">
        <v>171</v>
      </c>
      <c r="D2796" t="s">
        <v>526</v>
      </c>
      <c r="E2796" t="s">
        <v>21471</v>
      </c>
      <c r="F2796" t="s">
        <v>4242</v>
      </c>
      <c r="G2796">
        <v>0</v>
      </c>
      <c r="H2796">
        <v>0</v>
      </c>
      <c r="I2796">
        <v>0</v>
      </c>
      <c r="J2796">
        <v>0</v>
      </c>
      <c r="K2796">
        <v>0</v>
      </c>
      <c r="L2796">
        <v>0</v>
      </c>
      <c r="M2796">
        <v>33</v>
      </c>
      <c r="N2796">
        <v>0</v>
      </c>
      <c r="O2796">
        <v>0</v>
      </c>
      <c r="P2796">
        <v>0</v>
      </c>
      <c r="Q2796">
        <v>0</v>
      </c>
    </row>
    <row r="2797" spans="1:17" x14ac:dyDescent="0.25">
      <c r="A2797" t="s">
        <v>23112</v>
      </c>
      <c r="B2797" t="s">
        <v>74</v>
      </c>
      <c r="C2797" t="s">
        <v>171</v>
      </c>
      <c r="D2797" t="s">
        <v>526</v>
      </c>
      <c r="E2797" t="s">
        <v>21471</v>
      </c>
      <c r="F2797" t="s">
        <v>399</v>
      </c>
      <c r="G2797">
        <v>0</v>
      </c>
      <c r="H2797">
        <v>33</v>
      </c>
      <c r="I2797">
        <v>3</v>
      </c>
      <c r="J2797">
        <v>27</v>
      </c>
      <c r="K2797">
        <v>3</v>
      </c>
      <c r="L2797">
        <v>0</v>
      </c>
      <c r="M2797">
        <v>0</v>
      </c>
      <c r="N2797">
        <v>0</v>
      </c>
      <c r="O2797">
        <v>0</v>
      </c>
      <c r="P2797">
        <v>0</v>
      </c>
      <c r="Q2797">
        <v>0</v>
      </c>
    </row>
    <row r="2798" spans="1:17" x14ac:dyDescent="0.25">
      <c r="A2798" t="s">
        <v>23113</v>
      </c>
      <c r="B2798" t="s">
        <v>74</v>
      </c>
      <c r="C2798" t="s">
        <v>171</v>
      </c>
      <c r="D2798" t="s">
        <v>526</v>
      </c>
      <c r="E2798" t="s">
        <v>21471</v>
      </c>
      <c r="F2798" t="s">
        <v>4245</v>
      </c>
      <c r="G2798">
        <v>0</v>
      </c>
      <c r="H2798">
        <v>0</v>
      </c>
      <c r="I2798">
        <v>0</v>
      </c>
      <c r="J2798">
        <v>0</v>
      </c>
      <c r="K2798">
        <v>0</v>
      </c>
      <c r="L2798">
        <v>0</v>
      </c>
      <c r="M2798">
        <v>33</v>
      </c>
      <c r="N2798">
        <v>0</v>
      </c>
      <c r="O2798">
        <v>0</v>
      </c>
      <c r="P2798">
        <v>0</v>
      </c>
      <c r="Q2798">
        <v>0</v>
      </c>
    </row>
    <row r="2799" spans="1:17" x14ac:dyDescent="0.25">
      <c r="A2799" t="s">
        <v>23114</v>
      </c>
      <c r="B2799" t="s">
        <v>74</v>
      </c>
      <c r="C2799" t="s">
        <v>171</v>
      </c>
      <c r="D2799" t="s">
        <v>526</v>
      </c>
      <c r="E2799" t="s">
        <v>21471</v>
      </c>
      <c r="F2799" t="s">
        <v>394</v>
      </c>
      <c r="G2799">
        <v>0</v>
      </c>
      <c r="H2799">
        <v>0</v>
      </c>
      <c r="I2799">
        <v>0</v>
      </c>
      <c r="J2799">
        <v>0</v>
      </c>
      <c r="K2799">
        <v>0</v>
      </c>
      <c r="L2799">
        <v>0</v>
      </c>
      <c r="M2799">
        <v>0</v>
      </c>
      <c r="N2799">
        <v>24</v>
      </c>
      <c r="O2799">
        <v>24</v>
      </c>
      <c r="P2799">
        <v>0</v>
      </c>
      <c r="Q2799">
        <v>0</v>
      </c>
    </row>
    <row r="2800" spans="1:17" x14ac:dyDescent="0.25">
      <c r="A2800" t="s">
        <v>23115</v>
      </c>
      <c r="B2800" t="s">
        <v>74</v>
      </c>
      <c r="C2800" t="s">
        <v>171</v>
      </c>
      <c r="D2800" t="s">
        <v>526</v>
      </c>
      <c r="E2800" t="s">
        <v>21471</v>
      </c>
      <c r="F2800" t="s">
        <v>395</v>
      </c>
      <c r="G2800">
        <v>0</v>
      </c>
      <c r="H2800">
        <v>0</v>
      </c>
      <c r="I2800">
        <v>0</v>
      </c>
      <c r="J2800">
        <v>0</v>
      </c>
      <c r="K2800">
        <v>0</v>
      </c>
      <c r="L2800">
        <v>0</v>
      </c>
      <c r="M2800">
        <v>0</v>
      </c>
      <c r="N2800">
        <v>21</v>
      </c>
      <c r="O2800">
        <v>21</v>
      </c>
      <c r="P2800">
        <v>0</v>
      </c>
      <c r="Q2800">
        <v>0</v>
      </c>
    </row>
    <row r="2801" spans="1:17" x14ac:dyDescent="0.25">
      <c r="A2801" t="s">
        <v>23116</v>
      </c>
      <c r="B2801" t="s">
        <v>74</v>
      </c>
      <c r="C2801" t="s">
        <v>171</v>
      </c>
      <c r="D2801" t="s">
        <v>526</v>
      </c>
      <c r="E2801" t="s">
        <v>21471</v>
      </c>
      <c r="F2801" t="s">
        <v>525</v>
      </c>
      <c r="G2801">
        <v>33</v>
      </c>
      <c r="H2801">
        <v>0</v>
      </c>
      <c r="I2801">
        <v>0</v>
      </c>
      <c r="J2801">
        <v>0</v>
      </c>
      <c r="K2801">
        <v>0</v>
      </c>
      <c r="L2801">
        <v>0</v>
      </c>
      <c r="M2801">
        <v>0</v>
      </c>
      <c r="N2801">
        <v>0</v>
      </c>
      <c r="O2801">
        <v>0</v>
      </c>
      <c r="P2801">
        <v>0</v>
      </c>
      <c r="Q2801">
        <v>0</v>
      </c>
    </row>
    <row r="2802" spans="1:17" x14ac:dyDescent="0.25">
      <c r="A2802" t="s">
        <v>16544</v>
      </c>
      <c r="B2802" t="s">
        <v>74</v>
      </c>
      <c r="C2802" t="s">
        <v>171</v>
      </c>
      <c r="D2802" t="s">
        <v>12971</v>
      </c>
      <c r="E2802" t="s">
        <v>563</v>
      </c>
      <c r="F2802" t="s">
        <v>525</v>
      </c>
      <c r="G2802">
        <v>6</v>
      </c>
      <c r="H2802">
        <v>0</v>
      </c>
      <c r="I2802">
        <v>0</v>
      </c>
      <c r="J2802">
        <v>0</v>
      </c>
      <c r="K2802">
        <v>0</v>
      </c>
      <c r="L2802">
        <v>0</v>
      </c>
      <c r="M2802">
        <v>0</v>
      </c>
      <c r="N2802">
        <v>0</v>
      </c>
      <c r="O2802">
        <v>0</v>
      </c>
      <c r="P2802">
        <v>0</v>
      </c>
      <c r="Q2802">
        <v>0</v>
      </c>
    </row>
    <row r="2803" spans="1:17" x14ac:dyDescent="0.25">
      <c r="A2803" t="s">
        <v>23117</v>
      </c>
      <c r="B2803" t="s">
        <v>74</v>
      </c>
      <c r="C2803" t="s">
        <v>171</v>
      </c>
      <c r="D2803" t="s">
        <v>12971</v>
      </c>
      <c r="E2803" t="s">
        <v>21471</v>
      </c>
      <c r="F2803" t="s">
        <v>525</v>
      </c>
      <c r="G2803">
        <v>5</v>
      </c>
      <c r="H2803">
        <v>0</v>
      </c>
      <c r="I2803">
        <v>0</v>
      </c>
      <c r="J2803">
        <v>0</v>
      </c>
      <c r="K2803">
        <v>0</v>
      </c>
      <c r="L2803">
        <v>0</v>
      </c>
      <c r="M2803">
        <v>0</v>
      </c>
      <c r="N2803">
        <v>0</v>
      </c>
      <c r="O2803">
        <v>0</v>
      </c>
      <c r="P2803">
        <v>0</v>
      </c>
      <c r="Q2803">
        <v>0</v>
      </c>
    </row>
    <row r="2804" spans="1:17" x14ac:dyDescent="0.25">
      <c r="A2804" t="s">
        <v>16545</v>
      </c>
      <c r="B2804" t="s">
        <v>74</v>
      </c>
      <c r="C2804" t="s">
        <v>172</v>
      </c>
      <c r="D2804" t="s">
        <v>529</v>
      </c>
      <c r="E2804" t="s">
        <v>563</v>
      </c>
      <c r="F2804" t="s">
        <v>525</v>
      </c>
      <c r="G2804">
        <v>1</v>
      </c>
      <c r="H2804">
        <v>0</v>
      </c>
      <c r="I2804">
        <v>0</v>
      </c>
      <c r="J2804">
        <v>0</v>
      </c>
      <c r="K2804">
        <v>0</v>
      </c>
      <c r="L2804">
        <v>0</v>
      </c>
      <c r="M2804">
        <v>0</v>
      </c>
      <c r="N2804">
        <v>0</v>
      </c>
      <c r="O2804">
        <v>0</v>
      </c>
      <c r="P2804">
        <v>0</v>
      </c>
      <c r="Q2804">
        <v>0</v>
      </c>
    </row>
    <row r="2805" spans="1:17" x14ac:dyDescent="0.25">
      <c r="A2805" t="s">
        <v>16546</v>
      </c>
      <c r="B2805" t="s">
        <v>74</v>
      </c>
      <c r="C2805" t="s">
        <v>172</v>
      </c>
      <c r="D2805" t="s">
        <v>526</v>
      </c>
      <c r="E2805" t="s">
        <v>563</v>
      </c>
      <c r="F2805" t="s">
        <v>396</v>
      </c>
      <c r="G2805">
        <v>0</v>
      </c>
      <c r="H2805">
        <v>6</v>
      </c>
      <c r="I2805">
        <v>1</v>
      </c>
      <c r="J2805">
        <v>3</v>
      </c>
      <c r="K2805">
        <v>2</v>
      </c>
      <c r="L2805">
        <v>0</v>
      </c>
      <c r="M2805">
        <v>0</v>
      </c>
      <c r="N2805">
        <v>0</v>
      </c>
      <c r="O2805">
        <v>0</v>
      </c>
      <c r="P2805">
        <v>0</v>
      </c>
      <c r="Q2805">
        <v>0</v>
      </c>
    </row>
    <row r="2806" spans="1:17" x14ac:dyDescent="0.25">
      <c r="A2806" t="s">
        <v>16547</v>
      </c>
      <c r="B2806" t="s">
        <v>74</v>
      </c>
      <c r="C2806" t="s">
        <v>172</v>
      </c>
      <c r="D2806" t="s">
        <v>526</v>
      </c>
      <c r="E2806" t="s">
        <v>563</v>
      </c>
      <c r="F2806" t="s">
        <v>4236</v>
      </c>
      <c r="G2806">
        <v>0</v>
      </c>
      <c r="H2806">
        <v>6</v>
      </c>
      <c r="I2806">
        <v>1</v>
      </c>
      <c r="J2806">
        <v>2</v>
      </c>
      <c r="K2806">
        <v>2</v>
      </c>
      <c r="L2806">
        <v>1</v>
      </c>
      <c r="M2806">
        <v>0</v>
      </c>
      <c r="N2806">
        <v>0</v>
      </c>
      <c r="O2806">
        <v>0</v>
      </c>
      <c r="P2806">
        <v>0</v>
      </c>
      <c r="Q2806">
        <v>0</v>
      </c>
    </row>
    <row r="2807" spans="1:17" x14ac:dyDescent="0.25">
      <c r="A2807" t="s">
        <v>16548</v>
      </c>
      <c r="B2807" t="s">
        <v>74</v>
      </c>
      <c r="C2807" t="s">
        <v>172</v>
      </c>
      <c r="D2807" t="s">
        <v>526</v>
      </c>
      <c r="E2807" t="s">
        <v>563</v>
      </c>
      <c r="F2807" t="s">
        <v>4238</v>
      </c>
      <c r="G2807">
        <v>0</v>
      </c>
      <c r="H2807">
        <v>0</v>
      </c>
      <c r="I2807">
        <v>0</v>
      </c>
      <c r="J2807">
        <v>0</v>
      </c>
      <c r="K2807">
        <v>0</v>
      </c>
      <c r="L2807">
        <v>0</v>
      </c>
      <c r="M2807">
        <v>6</v>
      </c>
      <c r="N2807">
        <v>0</v>
      </c>
      <c r="O2807">
        <v>0</v>
      </c>
      <c r="P2807">
        <v>0</v>
      </c>
      <c r="Q2807">
        <v>0</v>
      </c>
    </row>
    <row r="2808" spans="1:17" x14ac:dyDescent="0.25">
      <c r="A2808" t="s">
        <v>16549</v>
      </c>
      <c r="B2808" t="s">
        <v>74</v>
      </c>
      <c r="C2808" t="s">
        <v>172</v>
      </c>
      <c r="D2808" t="s">
        <v>526</v>
      </c>
      <c r="E2808" t="s">
        <v>563</v>
      </c>
      <c r="F2808" t="s">
        <v>397</v>
      </c>
      <c r="G2808">
        <v>0</v>
      </c>
      <c r="H2808">
        <v>6</v>
      </c>
      <c r="I2808">
        <v>1</v>
      </c>
      <c r="J2808">
        <v>2</v>
      </c>
      <c r="K2808">
        <v>2</v>
      </c>
      <c r="L2808">
        <v>1</v>
      </c>
      <c r="M2808">
        <v>0</v>
      </c>
      <c r="N2808">
        <v>0</v>
      </c>
      <c r="O2808">
        <v>0</v>
      </c>
      <c r="P2808">
        <v>0</v>
      </c>
      <c r="Q2808">
        <v>0</v>
      </c>
    </row>
    <row r="2809" spans="1:17" x14ac:dyDescent="0.25">
      <c r="A2809" t="s">
        <v>16550</v>
      </c>
      <c r="B2809" t="s">
        <v>74</v>
      </c>
      <c r="C2809" t="s">
        <v>172</v>
      </c>
      <c r="D2809" t="s">
        <v>526</v>
      </c>
      <c r="E2809" t="s">
        <v>563</v>
      </c>
      <c r="F2809" t="s">
        <v>398</v>
      </c>
      <c r="G2809">
        <v>0</v>
      </c>
      <c r="H2809">
        <v>6</v>
      </c>
      <c r="I2809">
        <v>1</v>
      </c>
      <c r="J2809">
        <v>2</v>
      </c>
      <c r="K2809">
        <v>2</v>
      </c>
      <c r="L2809">
        <v>1</v>
      </c>
      <c r="M2809">
        <v>0</v>
      </c>
      <c r="N2809">
        <v>0</v>
      </c>
      <c r="O2809">
        <v>0</v>
      </c>
      <c r="P2809">
        <v>0</v>
      </c>
      <c r="Q2809">
        <v>0</v>
      </c>
    </row>
    <row r="2810" spans="1:17" x14ac:dyDescent="0.25">
      <c r="A2810" t="s">
        <v>16551</v>
      </c>
      <c r="B2810" t="s">
        <v>74</v>
      </c>
      <c r="C2810" t="s">
        <v>172</v>
      </c>
      <c r="D2810" t="s">
        <v>526</v>
      </c>
      <c r="E2810" t="s">
        <v>563</v>
      </c>
      <c r="F2810" t="s">
        <v>4242</v>
      </c>
      <c r="G2810">
        <v>0</v>
      </c>
      <c r="H2810">
        <v>0</v>
      </c>
      <c r="I2810">
        <v>0</v>
      </c>
      <c r="J2810">
        <v>0</v>
      </c>
      <c r="K2810">
        <v>0</v>
      </c>
      <c r="L2810">
        <v>0</v>
      </c>
      <c r="M2810">
        <v>6</v>
      </c>
      <c r="N2810">
        <v>0</v>
      </c>
      <c r="O2810">
        <v>0</v>
      </c>
      <c r="P2810">
        <v>0</v>
      </c>
      <c r="Q2810">
        <v>0</v>
      </c>
    </row>
    <row r="2811" spans="1:17" x14ac:dyDescent="0.25">
      <c r="A2811" t="s">
        <v>16552</v>
      </c>
      <c r="B2811" t="s">
        <v>74</v>
      </c>
      <c r="C2811" t="s">
        <v>172</v>
      </c>
      <c r="D2811" t="s">
        <v>526</v>
      </c>
      <c r="E2811" t="s">
        <v>563</v>
      </c>
      <c r="F2811" t="s">
        <v>399</v>
      </c>
      <c r="G2811">
        <v>0</v>
      </c>
      <c r="H2811">
        <v>6</v>
      </c>
      <c r="I2811">
        <v>1</v>
      </c>
      <c r="J2811">
        <v>3</v>
      </c>
      <c r="K2811">
        <v>2</v>
      </c>
      <c r="L2811">
        <v>0</v>
      </c>
      <c r="M2811">
        <v>0</v>
      </c>
      <c r="N2811">
        <v>0</v>
      </c>
      <c r="O2811">
        <v>0</v>
      </c>
      <c r="P2811">
        <v>0</v>
      </c>
      <c r="Q2811">
        <v>0</v>
      </c>
    </row>
    <row r="2812" spans="1:17" x14ac:dyDescent="0.25">
      <c r="A2812" t="s">
        <v>16553</v>
      </c>
      <c r="B2812" t="s">
        <v>74</v>
      </c>
      <c r="C2812" t="s">
        <v>172</v>
      </c>
      <c r="D2812" t="s">
        <v>526</v>
      </c>
      <c r="E2812" t="s">
        <v>563</v>
      </c>
      <c r="F2812" t="s">
        <v>4245</v>
      </c>
      <c r="G2812">
        <v>0</v>
      </c>
      <c r="H2812">
        <v>0</v>
      </c>
      <c r="I2812">
        <v>0</v>
      </c>
      <c r="J2812">
        <v>0</v>
      </c>
      <c r="K2812">
        <v>0</v>
      </c>
      <c r="L2812">
        <v>0</v>
      </c>
      <c r="M2812">
        <v>6</v>
      </c>
      <c r="N2812">
        <v>0</v>
      </c>
      <c r="O2812">
        <v>0</v>
      </c>
      <c r="P2812">
        <v>0</v>
      </c>
      <c r="Q2812">
        <v>0</v>
      </c>
    </row>
    <row r="2813" spans="1:17" x14ac:dyDescent="0.25">
      <c r="A2813" t="s">
        <v>16554</v>
      </c>
      <c r="B2813" t="s">
        <v>74</v>
      </c>
      <c r="C2813" t="s">
        <v>172</v>
      </c>
      <c r="D2813" t="s">
        <v>526</v>
      </c>
      <c r="E2813" t="s">
        <v>563</v>
      </c>
      <c r="F2813" t="s">
        <v>394</v>
      </c>
      <c r="G2813">
        <v>0</v>
      </c>
      <c r="H2813">
        <v>0</v>
      </c>
      <c r="I2813">
        <v>0</v>
      </c>
      <c r="J2813">
        <v>0</v>
      </c>
      <c r="K2813">
        <v>0</v>
      </c>
      <c r="L2813">
        <v>0</v>
      </c>
      <c r="M2813">
        <v>0</v>
      </c>
      <c r="N2813">
        <v>5</v>
      </c>
      <c r="O2813">
        <v>4</v>
      </c>
      <c r="P2813">
        <v>1</v>
      </c>
      <c r="Q2813">
        <v>0</v>
      </c>
    </row>
    <row r="2814" spans="1:17" x14ac:dyDescent="0.25">
      <c r="A2814" t="s">
        <v>16701</v>
      </c>
      <c r="B2814" t="s">
        <v>74</v>
      </c>
      <c r="C2814" t="s">
        <v>234</v>
      </c>
      <c r="D2814" t="s">
        <v>526</v>
      </c>
      <c r="E2814" t="s">
        <v>563</v>
      </c>
      <c r="F2814" t="s">
        <v>396</v>
      </c>
      <c r="G2814">
        <v>0</v>
      </c>
      <c r="H2814">
        <v>5</v>
      </c>
      <c r="I2814">
        <v>0</v>
      </c>
      <c r="J2814">
        <v>5</v>
      </c>
      <c r="K2814">
        <v>0</v>
      </c>
      <c r="L2814">
        <v>0</v>
      </c>
      <c r="M2814">
        <v>0</v>
      </c>
      <c r="N2814">
        <v>0</v>
      </c>
      <c r="O2814">
        <v>0</v>
      </c>
      <c r="P2814">
        <v>0</v>
      </c>
      <c r="Q2814">
        <v>0</v>
      </c>
    </row>
    <row r="2815" spans="1:17" x14ac:dyDescent="0.25">
      <c r="A2815" t="s">
        <v>16702</v>
      </c>
      <c r="B2815" t="s">
        <v>74</v>
      </c>
      <c r="C2815" t="s">
        <v>234</v>
      </c>
      <c r="D2815" t="s">
        <v>526</v>
      </c>
      <c r="E2815" t="s">
        <v>563</v>
      </c>
      <c r="F2815" t="s">
        <v>4236</v>
      </c>
      <c r="G2815">
        <v>0</v>
      </c>
      <c r="H2815">
        <v>5</v>
      </c>
      <c r="I2815">
        <v>0</v>
      </c>
      <c r="J2815">
        <v>5</v>
      </c>
      <c r="K2815">
        <v>0</v>
      </c>
      <c r="L2815">
        <v>0</v>
      </c>
      <c r="M2815">
        <v>0</v>
      </c>
      <c r="N2815">
        <v>0</v>
      </c>
      <c r="O2815">
        <v>0</v>
      </c>
      <c r="P2815">
        <v>0</v>
      </c>
      <c r="Q2815">
        <v>0</v>
      </c>
    </row>
    <row r="2816" spans="1:17" x14ac:dyDescent="0.25">
      <c r="A2816" t="s">
        <v>16703</v>
      </c>
      <c r="B2816" t="s">
        <v>74</v>
      </c>
      <c r="C2816" t="s">
        <v>234</v>
      </c>
      <c r="D2816" t="s">
        <v>526</v>
      </c>
      <c r="E2816" t="s">
        <v>563</v>
      </c>
      <c r="F2816" t="s">
        <v>4238</v>
      </c>
      <c r="G2816">
        <v>0</v>
      </c>
      <c r="H2816">
        <v>0</v>
      </c>
      <c r="I2816">
        <v>0</v>
      </c>
      <c r="J2816">
        <v>0</v>
      </c>
      <c r="K2816">
        <v>0</v>
      </c>
      <c r="L2816">
        <v>0</v>
      </c>
      <c r="M2816">
        <v>5</v>
      </c>
      <c r="N2816">
        <v>0</v>
      </c>
      <c r="O2816">
        <v>0</v>
      </c>
      <c r="P2816">
        <v>0</v>
      </c>
      <c r="Q2816">
        <v>0</v>
      </c>
    </row>
    <row r="2817" spans="1:17" x14ac:dyDescent="0.25">
      <c r="A2817" t="s">
        <v>16704</v>
      </c>
      <c r="B2817" t="s">
        <v>74</v>
      </c>
      <c r="C2817" t="s">
        <v>234</v>
      </c>
      <c r="D2817" t="s">
        <v>526</v>
      </c>
      <c r="E2817" t="s">
        <v>563</v>
      </c>
      <c r="F2817" t="s">
        <v>397</v>
      </c>
      <c r="G2817">
        <v>0</v>
      </c>
      <c r="H2817">
        <v>5</v>
      </c>
      <c r="I2817">
        <v>0</v>
      </c>
      <c r="J2817">
        <v>5</v>
      </c>
      <c r="K2817">
        <v>0</v>
      </c>
      <c r="L2817">
        <v>0</v>
      </c>
      <c r="M2817">
        <v>0</v>
      </c>
      <c r="N2817">
        <v>0</v>
      </c>
      <c r="O2817">
        <v>0</v>
      </c>
      <c r="P2817">
        <v>0</v>
      </c>
      <c r="Q2817">
        <v>0</v>
      </c>
    </row>
    <row r="2818" spans="1:17" x14ac:dyDescent="0.25">
      <c r="A2818" t="s">
        <v>16705</v>
      </c>
      <c r="B2818" t="s">
        <v>74</v>
      </c>
      <c r="C2818" t="s">
        <v>234</v>
      </c>
      <c r="D2818" t="s">
        <v>526</v>
      </c>
      <c r="E2818" t="s">
        <v>563</v>
      </c>
      <c r="F2818" t="s">
        <v>398</v>
      </c>
      <c r="G2818">
        <v>0</v>
      </c>
      <c r="H2818">
        <v>5</v>
      </c>
      <c r="I2818">
        <v>0</v>
      </c>
      <c r="J2818">
        <v>5</v>
      </c>
      <c r="K2818">
        <v>0</v>
      </c>
      <c r="L2818">
        <v>0</v>
      </c>
      <c r="M2818">
        <v>0</v>
      </c>
      <c r="N2818">
        <v>0</v>
      </c>
      <c r="O2818">
        <v>0</v>
      </c>
      <c r="P2818">
        <v>0</v>
      </c>
      <c r="Q2818">
        <v>0</v>
      </c>
    </row>
    <row r="2819" spans="1:17" x14ac:dyDescent="0.25">
      <c r="A2819" t="s">
        <v>16706</v>
      </c>
      <c r="B2819" t="s">
        <v>74</v>
      </c>
      <c r="C2819" t="s">
        <v>234</v>
      </c>
      <c r="D2819" t="s">
        <v>526</v>
      </c>
      <c r="E2819" t="s">
        <v>563</v>
      </c>
      <c r="F2819" t="s">
        <v>4242</v>
      </c>
      <c r="G2819">
        <v>0</v>
      </c>
      <c r="H2819">
        <v>0</v>
      </c>
      <c r="I2819">
        <v>0</v>
      </c>
      <c r="J2819">
        <v>0</v>
      </c>
      <c r="K2819">
        <v>0</v>
      </c>
      <c r="L2819">
        <v>0</v>
      </c>
      <c r="M2819">
        <v>5</v>
      </c>
      <c r="N2819">
        <v>0</v>
      </c>
      <c r="O2819">
        <v>0</v>
      </c>
      <c r="P2819">
        <v>0</v>
      </c>
      <c r="Q2819">
        <v>0</v>
      </c>
    </row>
    <row r="2820" spans="1:17" x14ac:dyDescent="0.25">
      <c r="A2820" t="s">
        <v>16707</v>
      </c>
      <c r="B2820" t="s">
        <v>74</v>
      </c>
      <c r="C2820" t="s">
        <v>234</v>
      </c>
      <c r="D2820" t="s">
        <v>526</v>
      </c>
      <c r="E2820" t="s">
        <v>563</v>
      </c>
      <c r="F2820" t="s">
        <v>399</v>
      </c>
      <c r="G2820">
        <v>0</v>
      </c>
      <c r="H2820">
        <v>5</v>
      </c>
      <c r="I2820">
        <v>0</v>
      </c>
      <c r="J2820">
        <v>5</v>
      </c>
      <c r="K2820">
        <v>0</v>
      </c>
      <c r="L2820">
        <v>0</v>
      </c>
      <c r="M2820">
        <v>0</v>
      </c>
      <c r="N2820">
        <v>0</v>
      </c>
      <c r="O2820">
        <v>0</v>
      </c>
      <c r="P2820">
        <v>0</v>
      </c>
      <c r="Q2820">
        <v>0</v>
      </c>
    </row>
    <row r="2821" spans="1:17" x14ac:dyDescent="0.25">
      <c r="A2821" t="s">
        <v>16708</v>
      </c>
      <c r="B2821" t="s">
        <v>74</v>
      </c>
      <c r="C2821" t="s">
        <v>234</v>
      </c>
      <c r="D2821" t="s">
        <v>526</v>
      </c>
      <c r="E2821" t="s">
        <v>563</v>
      </c>
      <c r="F2821" t="s">
        <v>4245</v>
      </c>
      <c r="G2821">
        <v>0</v>
      </c>
      <c r="H2821">
        <v>0</v>
      </c>
      <c r="I2821">
        <v>0</v>
      </c>
      <c r="J2821">
        <v>0</v>
      </c>
      <c r="K2821">
        <v>0</v>
      </c>
      <c r="L2821">
        <v>0</v>
      </c>
      <c r="M2821">
        <v>5</v>
      </c>
      <c r="N2821">
        <v>0</v>
      </c>
      <c r="O2821">
        <v>0</v>
      </c>
      <c r="P2821">
        <v>0</v>
      </c>
      <c r="Q2821">
        <v>0</v>
      </c>
    </row>
    <row r="2822" spans="1:17" x14ac:dyDescent="0.25">
      <c r="A2822" t="s">
        <v>16709</v>
      </c>
      <c r="B2822" t="s">
        <v>74</v>
      </c>
      <c r="C2822" t="s">
        <v>234</v>
      </c>
      <c r="D2822" t="s">
        <v>526</v>
      </c>
      <c r="E2822" t="s">
        <v>563</v>
      </c>
      <c r="F2822" t="s">
        <v>394</v>
      </c>
      <c r="G2822">
        <v>0</v>
      </c>
      <c r="H2822">
        <v>0</v>
      </c>
      <c r="I2822">
        <v>0</v>
      </c>
      <c r="J2822">
        <v>0</v>
      </c>
      <c r="K2822">
        <v>0</v>
      </c>
      <c r="L2822">
        <v>0</v>
      </c>
      <c r="M2822">
        <v>0</v>
      </c>
      <c r="N2822">
        <v>2</v>
      </c>
      <c r="O2822">
        <v>2</v>
      </c>
      <c r="P2822">
        <v>0</v>
      </c>
      <c r="Q2822">
        <v>0</v>
      </c>
    </row>
    <row r="2823" spans="1:17" x14ac:dyDescent="0.25">
      <c r="A2823" t="s">
        <v>16710</v>
      </c>
      <c r="B2823" t="s">
        <v>74</v>
      </c>
      <c r="C2823" t="s">
        <v>234</v>
      </c>
      <c r="D2823" t="s">
        <v>526</v>
      </c>
      <c r="E2823" t="s">
        <v>563</v>
      </c>
      <c r="F2823" t="s">
        <v>395</v>
      </c>
      <c r="G2823">
        <v>0</v>
      </c>
      <c r="H2823">
        <v>0</v>
      </c>
      <c r="I2823">
        <v>0</v>
      </c>
      <c r="J2823">
        <v>0</v>
      </c>
      <c r="K2823">
        <v>0</v>
      </c>
      <c r="L2823">
        <v>0</v>
      </c>
      <c r="M2823">
        <v>0</v>
      </c>
      <c r="N2823">
        <v>1</v>
      </c>
      <c r="O2823">
        <v>1</v>
      </c>
      <c r="P2823">
        <v>0</v>
      </c>
      <c r="Q2823">
        <v>0</v>
      </c>
    </row>
    <row r="2824" spans="1:17" x14ac:dyDescent="0.25">
      <c r="A2824" t="s">
        <v>16711</v>
      </c>
      <c r="B2824" t="s">
        <v>74</v>
      </c>
      <c r="C2824" t="s">
        <v>234</v>
      </c>
      <c r="D2824" t="s">
        <v>526</v>
      </c>
      <c r="E2824" t="s">
        <v>563</v>
      </c>
      <c r="F2824" t="s">
        <v>525</v>
      </c>
      <c r="G2824">
        <v>5</v>
      </c>
      <c r="H2824">
        <v>0</v>
      </c>
      <c r="I2824">
        <v>0</v>
      </c>
      <c r="J2824">
        <v>0</v>
      </c>
      <c r="K2824">
        <v>0</v>
      </c>
      <c r="L2824">
        <v>0</v>
      </c>
      <c r="M2824">
        <v>0</v>
      </c>
      <c r="N2824">
        <v>0</v>
      </c>
      <c r="O2824">
        <v>0</v>
      </c>
      <c r="P2824">
        <v>0</v>
      </c>
      <c r="Q2824">
        <v>0</v>
      </c>
    </row>
    <row r="2825" spans="1:17" x14ac:dyDescent="0.25">
      <c r="A2825" t="s">
        <v>23118</v>
      </c>
      <c r="B2825" t="s">
        <v>74</v>
      </c>
      <c r="C2825" t="s">
        <v>234</v>
      </c>
      <c r="D2825" t="s">
        <v>526</v>
      </c>
      <c r="E2825" t="s">
        <v>21471</v>
      </c>
      <c r="F2825" t="s">
        <v>396</v>
      </c>
      <c r="G2825">
        <v>0</v>
      </c>
      <c r="H2825">
        <v>12</v>
      </c>
      <c r="I2825">
        <v>2</v>
      </c>
      <c r="J2825">
        <v>10</v>
      </c>
      <c r="K2825">
        <v>0</v>
      </c>
      <c r="L2825">
        <v>0</v>
      </c>
      <c r="M2825">
        <v>0</v>
      </c>
      <c r="N2825">
        <v>0</v>
      </c>
      <c r="O2825">
        <v>0</v>
      </c>
      <c r="P2825">
        <v>0</v>
      </c>
      <c r="Q2825">
        <v>0</v>
      </c>
    </row>
    <row r="2826" spans="1:17" x14ac:dyDescent="0.25">
      <c r="A2826" t="s">
        <v>23119</v>
      </c>
      <c r="B2826" t="s">
        <v>74</v>
      </c>
      <c r="C2826" t="s">
        <v>234</v>
      </c>
      <c r="D2826" t="s">
        <v>526</v>
      </c>
      <c r="E2826" t="s">
        <v>21471</v>
      </c>
      <c r="F2826" t="s">
        <v>4236</v>
      </c>
      <c r="G2826">
        <v>0</v>
      </c>
      <c r="H2826">
        <v>12</v>
      </c>
      <c r="I2826">
        <v>2</v>
      </c>
      <c r="J2826">
        <v>10</v>
      </c>
      <c r="K2826">
        <v>0</v>
      </c>
      <c r="L2826">
        <v>0</v>
      </c>
      <c r="M2826">
        <v>0</v>
      </c>
      <c r="N2826">
        <v>0</v>
      </c>
      <c r="O2826">
        <v>0</v>
      </c>
      <c r="P2826">
        <v>0</v>
      </c>
      <c r="Q2826">
        <v>0</v>
      </c>
    </row>
    <row r="2827" spans="1:17" x14ac:dyDescent="0.25">
      <c r="A2827" t="s">
        <v>23120</v>
      </c>
      <c r="B2827" t="s">
        <v>74</v>
      </c>
      <c r="C2827" t="s">
        <v>234</v>
      </c>
      <c r="D2827" t="s">
        <v>526</v>
      </c>
      <c r="E2827" t="s">
        <v>21471</v>
      </c>
      <c r="F2827" t="s">
        <v>4238</v>
      </c>
      <c r="G2827">
        <v>0</v>
      </c>
      <c r="H2827">
        <v>0</v>
      </c>
      <c r="I2827">
        <v>0</v>
      </c>
      <c r="J2827">
        <v>0</v>
      </c>
      <c r="K2827">
        <v>0</v>
      </c>
      <c r="L2827">
        <v>0</v>
      </c>
      <c r="M2827">
        <v>12</v>
      </c>
      <c r="N2827">
        <v>0</v>
      </c>
      <c r="O2827">
        <v>0</v>
      </c>
      <c r="P2827">
        <v>0</v>
      </c>
      <c r="Q2827">
        <v>0</v>
      </c>
    </row>
    <row r="2828" spans="1:17" x14ac:dyDescent="0.25">
      <c r="A2828" t="s">
        <v>23121</v>
      </c>
      <c r="B2828" t="s">
        <v>74</v>
      </c>
      <c r="C2828" t="s">
        <v>234</v>
      </c>
      <c r="D2828" t="s">
        <v>526</v>
      </c>
      <c r="E2828" t="s">
        <v>21471</v>
      </c>
      <c r="F2828" t="s">
        <v>397</v>
      </c>
      <c r="G2828">
        <v>0</v>
      </c>
      <c r="H2828">
        <v>12</v>
      </c>
      <c r="I2828">
        <v>2</v>
      </c>
      <c r="J2828">
        <v>10</v>
      </c>
      <c r="K2828">
        <v>0</v>
      </c>
      <c r="L2828">
        <v>0</v>
      </c>
      <c r="M2828">
        <v>0</v>
      </c>
      <c r="N2828">
        <v>0</v>
      </c>
      <c r="O2828">
        <v>0</v>
      </c>
      <c r="P2828">
        <v>0</v>
      </c>
      <c r="Q2828">
        <v>0</v>
      </c>
    </row>
    <row r="2829" spans="1:17" x14ac:dyDescent="0.25">
      <c r="A2829" t="s">
        <v>23122</v>
      </c>
      <c r="B2829" t="s">
        <v>74</v>
      </c>
      <c r="C2829" t="s">
        <v>234</v>
      </c>
      <c r="D2829" t="s">
        <v>526</v>
      </c>
      <c r="E2829" t="s">
        <v>21471</v>
      </c>
      <c r="F2829" t="s">
        <v>398</v>
      </c>
      <c r="G2829">
        <v>0</v>
      </c>
      <c r="H2829">
        <v>12</v>
      </c>
      <c r="I2829">
        <v>2</v>
      </c>
      <c r="J2829">
        <v>10</v>
      </c>
      <c r="K2829">
        <v>0</v>
      </c>
      <c r="L2829">
        <v>0</v>
      </c>
      <c r="M2829">
        <v>0</v>
      </c>
      <c r="N2829">
        <v>0</v>
      </c>
      <c r="O2829">
        <v>0</v>
      </c>
      <c r="P2829">
        <v>0</v>
      </c>
      <c r="Q2829">
        <v>0</v>
      </c>
    </row>
    <row r="2830" spans="1:17" x14ac:dyDescent="0.25">
      <c r="A2830" t="s">
        <v>23123</v>
      </c>
      <c r="B2830" t="s">
        <v>74</v>
      </c>
      <c r="C2830" t="s">
        <v>234</v>
      </c>
      <c r="D2830" t="s">
        <v>526</v>
      </c>
      <c r="E2830" t="s">
        <v>21471</v>
      </c>
      <c r="F2830" t="s">
        <v>4242</v>
      </c>
      <c r="G2830">
        <v>0</v>
      </c>
      <c r="H2830">
        <v>0</v>
      </c>
      <c r="I2830">
        <v>0</v>
      </c>
      <c r="J2830">
        <v>0</v>
      </c>
      <c r="K2830">
        <v>0</v>
      </c>
      <c r="L2830">
        <v>0</v>
      </c>
      <c r="M2830">
        <v>12</v>
      </c>
      <c r="N2830">
        <v>0</v>
      </c>
      <c r="O2830">
        <v>0</v>
      </c>
      <c r="P2830">
        <v>0</v>
      </c>
      <c r="Q2830">
        <v>0</v>
      </c>
    </row>
    <row r="2831" spans="1:17" x14ac:dyDescent="0.25">
      <c r="A2831" t="s">
        <v>23124</v>
      </c>
      <c r="B2831" t="s">
        <v>74</v>
      </c>
      <c r="C2831" t="s">
        <v>234</v>
      </c>
      <c r="D2831" t="s">
        <v>526</v>
      </c>
      <c r="E2831" t="s">
        <v>21471</v>
      </c>
      <c r="F2831" t="s">
        <v>399</v>
      </c>
      <c r="G2831">
        <v>0</v>
      </c>
      <c r="H2831">
        <v>12</v>
      </c>
      <c r="I2831">
        <v>2</v>
      </c>
      <c r="J2831">
        <v>10</v>
      </c>
      <c r="K2831">
        <v>0</v>
      </c>
      <c r="L2831">
        <v>0</v>
      </c>
      <c r="M2831">
        <v>0</v>
      </c>
      <c r="N2831">
        <v>0</v>
      </c>
      <c r="O2831">
        <v>0</v>
      </c>
      <c r="P2831">
        <v>0</v>
      </c>
      <c r="Q2831">
        <v>0</v>
      </c>
    </row>
    <row r="2832" spans="1:17" x14ac:dyDescent="0.25">
      <c r="A2832" t="s">
        <v>23125</v>
      </c>
      <c r="B2832" t="s">
        <v>74</v>
      </c>
      <c r="C2832" t="s">
        <v>234</v>
      </c>
      <c r="D2832" t="s">
        <v>526</v>
      </c>
      <c r="E2832" t="s">
        <v>21471</v>
      </c>
      <c r="F2832" t="s">
        <v>4245</v>
      </c>
      <c r="G2832">
        <v>0</v>
      </c>
      <c r="H2832">
        <v>0</v>
      </c>
      <c r="I2832">
        <v>0</v>
      </c>
      <c r="J2832">
        <v>0</v>
      </c>
      <c r="K2832">
        <v>0</v>
      </c>
      <c r="L2832">
        <v>0</v>
      </c>
      <c r="M2832">
        <v>12</v>
      </c>
      <c r="N2832">
        <v>0</v>
      </c>
      <c r="O2832">
        <v>0</v>
      </c>
      <c r="P2832">
        <v>0</v>
      </c>
      <c r="Q2832">
        <v>0</v>
      </c>
    </row>
    <row r="2833" spans="1:17" x14ac:dyDescent="0.25">
      <c r="A2833" t="s">
        <v>23126</v>
      </c>
      <c r="B2833" t="s">
        <v>74</v>
      </c>
      <c r="C2833" t="s">
        <v>234</v>
      </c>
      <c r="D2833" t="s">
        <v>526</v>
      </c>
      <c r="E2833" t="s">
        <v>21471</v>
      </c>
      <c r="F2833" t="s">
        <v>394</v>
      </c>
      <c r="G2833">
        <v>0</v>
      </c>
      <c r="H2833">
        <v>0</v>
      </c>
      <c r="I2833">
        <v>0</v>
      </c>
      <c r="J2833">
        <v>0</v>
      </c>
      <c r="K2833">
        <v>0</v>
      </c>
      <c r="L2833">
        <v>0</v>
      </c>
      <c r="M2833">
        <v>0</v>
      </c>
      <c r="N2833">
        <v>7</v>
      </c>
      <c r="O2833">
        <v>7</v>
      </c>
      <c r="P2833">
        <v>0</v>
      </c>
      <c r="Q2833">
        <v>0</v>
      </c>
    </row>
    <row r="2834" spans="1:17" x14ac:dyDescent="0.25">
      <c r="A2834" t="s">
        <v>23127</v>
      </c>
      <c r="B2834" t="s">
        <v>74</v>
      </c>
      <c r="C2834" t="s">
        <v>234</v>
      </c>
      <c r="D2834" t="s">
        <v>526</v>
      </c>
      <c r="E2834" t="s">
        <v>21471</v>
      </c>
      <c r="F2834" t="s">
        <v>395</v>
      </c>
      <c r="G2834">
        <v>0</v>
      </c>
      <c r="H2834">
        <v>0</v>
      </c>
      <c r="I2834">
        <v>0</v>
      </c>
      <c r="J2834">
        <v>0</v>
      </c>
      <c r="K2834">
        <v>0</v>
      </c>
      <c r="L2834">
        <v>0</v>
      </c>
      <c r="M2834">
        <v>0</v>
      </c>
      <c r="N2834">
        <v>4</v>
      </c>
      <c r="O2834">
        <v>4</v>
      </c>
      <c r="P2834">
        <v>0</v>
      </c>
      <c r="Q2834">
        <v>0</v>
      </c>
    </row>
    <row r="2835" spans="1:17" x14ac:dyDescent="0.25">
      <c r="A2835" t="s">
        <v>23128</v>
      </c>
      <c r="B2835" t="s">
        <v>74</v>
      </c>
      <c r="C2835" t="s">
        <v>234</v>
      </c>
      <c r="D2835" t="s">
        <v>526</v>
      </c>
      <c r="E2835" t="s">
        <v>21471</v>
      </c>
      <c r="F2835" t="s">
        <v>525</v>
      </c>
      <c r="G2835">
        <v>12</v>
      </c>
      <c r="H2835">
        <v>0</v>
      </c>
      <c r="I2835">
        <v>0</v>
      </c>
      <c r="J2835">
        <v>0</v>
      </c>
      <c r="K2835">
        <v>0</v>
      </c>
      <c r="L2835">
        <v>0</v>
      </c>
      <c r="M2835">
        <v>0</v>
      </c>
      <c r="N2835">
        <v>0</v>
      </c>
      <c r="O2835">
        <v>0</v>
      </c>
      <c r="P2835">
        <v>0</v>
      </c>
      <c r="Q2835">
        <v>0</v>
      </c>
    </row>
    <row r="2836" spans="1:17" x14ac:dyDescent="0.25">
      <c r="A2836" t="s">
        <v>16712</v>
      </c>
      <c r="B2836" t="s">
        <v>74</v>
      </c>
      <c r="C2836" t="s">
        <v>234</v>
      </c>
      <c r="D2836" t="s">
        <v>12971</v>
      </c>
      <c r="E2836" t="s">
        <v>563</v>
      </c>
      <c r="F2836" t="s">
        <v>525</v>
      </c>
      <c r="G2836">
        <v>1</v>
      </c>
      <c r="H2836">
        <v>0</v>
      </c>
      <c r="I2836">
        <v>0</v>
      </c>
      <c r="J2836">
        <v>0</v>
      </c>
      <c r="K2836">
        <v>0</v>
      </c>
      <c r="L2836">
        <v>0</v>
      </c>
      <c r="M2836">
        <v>0</v>
      </c>
      <c r="N2836">
        <v>0</v>
      </c>
      <c r="O2836">
        <v>0</v>
      </c>
      <c r="P2836">
        <v>0</v>
      </c>
      <c r="Q2836">
        <v>0</v>
      </c>
    </row>
    <row r="2837" spans="1:17" x14ac:dyDescent="0.25">
      <c r="A2837" t="s">
        <v>23129</v>
      </c>
      <c r="B2837" t="s">
        <v>74</v>
      </c>
      <c r="C2837" t="s">
        <v>234</v>
      </c>
      <c r="D2837" t="s">
        <v>12971</v>
      </c>
      <c r="E2837" t="s">
        <v>21471</v>
      </c>
      <c r="F2837" t="s">
        <v>525</v>
      </c>
      <c r="G2837">
        <v>3</v>
      </c>
      <c r="H2837">
        <v>0</v>
      </c>
      <c r="I2837">
        <v>0</v>
      </c>
      <c r="J2837">
        <v>0</v>
      </c>
      <c r="K2837">
        <v>0</v>
      </c>
      <c r="L2837">
        <v>0</v>
      </c>
      <c r="M2837">
        <v>0</v>
      </c>
      <c r="N2837">
        <v>0</v>
      </c>
      <c r="O2837">
        <v>0</v>
      </c>
      <c r="P2837">
        <v>0</v>
      </c>
      <c r="Q2837">
        <v>0</v>
      </c>
    </row>
    <row r="2838" spans="1:17" x14ac:dyDescent="0.25">
      <c r="A2838" t="s">
        <v>16557</v>
      </c>
      <c r="B2838" t="s">
        <v>73</v>
      </c>
      <c r="C2838" t="s">
        <v>81</v>
      </c>
      <c r="D2838" t="s">
        <v>529</v>
      </c>
      <c r="E2838" t="s">
        <v>563</v>
      </c>
      <c r="F2838" t="s">
        <v>525</v>
      </c>
      <c r="G2838">
        <v>68</v>
      </c>
      <c r="H2838">
        <v>0</v>
      </c>
      <c r="I2838">
        <v>0</v>
      </c>
      <c r="J2838">
        <v>0</v>
      </c>
      <c r="K2838">
        <v>0</v>
      </c>
      <c r="L2838">
        <v>0</v>
      </c>
      <c r="M2838">
        <v>0</v>
      </c>
      <c r="N2838">
        <v>0</v>
      </c>
      <c r="O2838">
        <v>0</v>
      </c>
      <c r="P2838">
        <v>0</v>
      </c>
      <c r="Q2838">
        <v>0</v>
      </c>
    </row>
    <row r="2839" spans="1:17" x14ac:dyDescent="0.25">
      <c r="A2839" t="s">
        <v>23130</v>
      </c>
      <c r="B2839" t="s">
        <v>73</v>
      </c>
      <c r="C2839" t="s">
        <v>81</v>
      </c>
      <c r="D2839" t="s">
        <v>529</v>
      </c>
      <c r="E2839" t="s">
        <v>21471</v>
      </c>
      <c r="F2839" t="s">
        <v>525</v>
      </c>
      <c r="G2839">
        <v>124</v>
      </c>
      <c r="H2839">
        <v>0</v>
      </c>
      <c r="I2839">
        <v>0</v>
      </c>
      <c r="J2839">
        <v>0</v>
      </c>
      <c r="K2839">
        <v>0</v>
      </c>
      <c r="L2839">
        <v>0</v>
      </c>
      <c r="M2839">
        <v>0</v>
      </c>
      <c r="N2839">
        <v>0</v>
      </c>
      <c r="O2839">
        <v>0</v>
      </c>
      <c r="P2839">
        <v>0</v>
      </c>
      <c r="Q2839">
        <v>0</v>
      </c>
    </row>
    <row r="2840" spans="1:17" x14ac:dyDescent="0.25">
      <c r="A2840" t="s">
        <v>16558</v>
      </c>
      <c r="B2840" t="s">
        <v>73</v>
      </c>
      <c r="C2840" t="s">
        <v>81</v>
      </c>
      <c r="D2840" t="s">
        <v>526</v>
      </c>
      <c r="E2840" t="s">
        <v>563</v>
      </c>
      <c r="F2840" t="s">
        <v>396</v>
      </c>
      <c r="G2840">
        <v>0</v>
      </c>
      <c r="H2840">
        <v>1750</v>
      </c>
      <c r="I2840">
        <v>197</v>
      </c>
      <c r="J2840">
        <v>1440</v>
      </c>
      <c r="K2840">
        <v>63</v>
      </c>
      <c r="L2840">
        <v>50</v>
      </c>
      <c r="M2840">
        <v>0</v>
      </c>
      <c r="N2840">
        <v>0</v>
      </c>
      <c r="O2840">
        <v>0</v>
      </c>
      <c r="P2840">
        <v>0</v>
      </c>
      <c r="Q2840">
        <v>0</v>
      </c>
    </row>
    <row r="2841" spans="1:17" x14ac:dyDescent="0.25">
      <c r="A2841" t="s">
        <v>16559</v>
      </c>
      <c r="B2841" t="s">
        <v>73</v>
      </c>
      <c r="C2841" t="s">
        <v>81</v>
      </c>
      <c r="D2841" t="s">
        <v>526</v>
      </c>
      <c r="E2841" t="s">
        <v>563</v>
      </c>
      <c r="F2841" t="s">
        <v>4236</v>
      </c>
      <c r="G2841">
        <v>0</v>
      </c>
      <c r="H2841">
        <v>1750</v>
      </c>
      <c r="I2841">
        <v>183</v>
      </c>
      <c r="J2841">
        <v>1439</v>
      </c>
      <c r="K2841">
        <v>64</v>
      </c>
      <c r="L2841">
        <v>64</v>
      </c>
      <c r="M2841">
        <v>0</v>
      </c>
      <c r="N2841">
        <v>0</v>
      </c>
      <c r="O2841">
        <v>0</v>
      </c>
      <c r="P2841">
        <v>0</v>
      </c>
      <c r="Q2841">
        <v>0</v>
      </c>
    </row>
    <row r="2842" spans="1:17" x14ac:dyDescent="0.25">
      <c r="A2842" t="s">
        <v>16560</v>
      </c>
      <c r="B2842" t="s">
        <v>73</v>
      </c>
      <c r="C2842" t="s">
        <v>81</v>
      </c>
      <c r="D2842" t="s">
        <v>526</v>
      </c>
      <c r="E2842" t="s">
        <v>563</v>
      </c>
      <c r="F2842" t="s">
        <v>4238</v>
      </c>
      <c r="G2842">
        <v>0</v>
      </c>
      <c r="H2842">
        <v>0</v>
      </c>
      <c r="I2842">
        <v>0</v>
      </c>
      <c r="J2842">
        <v>0</v>
      </c>
      <c r="K2842">
        <v>0</v>
      </c>
      <c r="L2842">
        <v>0</v>
      </c>
      <c r="M2842">
        <v>1750</v>
      </c>
      <c r="N2842">
        <v>0</v>
      </c>
      <c r="O2842">
        <v>0</v>
      </c>
      <c r="P2842">
        <v>0</v>
      </c>
      <c r="Q2842">
        <v>0</v>
      </c>
    </row>
    <row r="2843" spans="1:17" x14ac:dyDescent="0.25">
      <c r="A2843" t="s">
        <v>16595</v>
      </c>
      <c r="B2843" t="s">
        <v>73</v>
      </c>
      <c r="C2843" t="s">
        <v>148</v>
      </c>
      <c r="D2843" t="s">
        <v>526</v>
      </c>
      <c r="E2843" t="s">
        <v>563</v>
      </c>
      <c r="F2843" t="s">
        <v>398</v>
      </c>
      <c r="G2843">
        <v>0</v>
      </c>
      <c r="H2843">
        <v>1</v>
      </c>
      <c r="I2843">
        <v>0</v>
      </c>
      <c r="J2843">
        <v>1</v>
      </c>
      <c r="K2843">
        <v>0</v>
      </c>
      <c r="L2843">
        <v>0</v>
      </c>
      <c r="M2843">
        <v>0</v>
      </c>
      <c r="N2843">
        <v>0</v>
      </c>
      <c r="O2843">
        <v>0</v>
      </c>
      <c r="P2843">
        <v>0</v>
      </c>
      <c r="Q2843">
        <v>0</v>
      </c>
    </row>
    <row r="2844" spans="1:17" x14ac:dyDescent="0.25">
      <c r="A2844" t="s">
        <v>16596</v>
      </c>
      <c r="B2844" t="s">
        <v>73</v>
      </c>
      <c r="C2844" t="s">
        <v>148</v>
      </c>
      <c r="D2844" t="s">
        <v>526</v>
      </c>
      <c r="E2844" t="s">
        <v>563</v>
      </c>
      <c r="F2844" t="s">
        <v>4242</v>
      </c>
      <c r="G2844">
        <v>0</v>
      </c>
      <c r="H2844">
        <v>0</v>
      </c>
      <c r="I2844">
        <v>0</v>
      </c>
      <c r="J2844">
        <v>0</v>
      </c>
      <c r="K2844">
        <v>0</v>
      </c>
      <c r="L2844">
        <v>0</v>
      </c>
      <c r="M2844">
        <v>1</v>
      </c>
      <c r="N2844">
        <v>0</v>
      </c>
      <c r="O2844">
        <v>0</v>
      </c>
      <c r="P2844">
        <v>0</v>
      </c>
      <c r="Q2844">
        <v>0</v>
      </c>
    </row>
    <row r="2845" spans="1:17" x14ac:dyDescent="0.25">
      <c r="A2845" t="s">
        <v>16597</v>
      </c>
      <c r="B2845" t="s">
        <v>73</v>
      </c>
      <c r="C2845" t="s">
        <v>148</v>
      </c>
      <c r="D2845" t="s">
        <v>526</v>
      </c>
      <c r="E2845" t="s">
        <v>563</v>
      </c>
      <c r="F2845" t="s">
        <v>399</v>
      </c>
      <c r="G2845">
        <v>0</v>
      </c>
      <c r="H2845">
        <v>1</v>
      </c>
      <c r="I2845">
        <v>0</v>
      </c>
      <c r="J2845">
        <v>1</v>
      </c>
      <c r="K2845">
        <v>0</v>
      </c>
      <c r="L2845">
        <v>0</v>
      </c>
      <c r="M2845">
        <v>0</v>
      </c>
      <c r="N2845">
        <v>0</v>
      </c>
      <c r="O2845">
        <v>0</v>
      </c>
      <c r="P2845">
        <v>0</v>
      </c>
      <c r="Q2845">
        <v>0</v>
      </c>
    </row>
    <row r="2846" spans="1:17" x14ac:dyDescent="0.25">
      <c r="A2846" t="s">
        <v>16598</v>
      </c>
      <c r="B2846" t="s">
        <v>73</v>
      </c>
      <c r="C2846" t="s">
        <v>148</v>
      </c>
      <c r="D2846" t="s">
        <v>526</v>
      </c>
      <c r="E2846" t="s">
        <v>563</v>
      </c>
      <c r="F2846" t="s">
        <v>4245</v>
      </c>
      <c r="G2846">
        <v>0</v>
      </c>
      <c r="H2846">
        <v>0</v>
      </c>
      <c r="I2846">
        <v>0</v>
      </c>
      <c r="J2846">
        <v>0</v>
      </c>
      <c r="K2846">
        <v>0</v>
      </c>
      <c r="L2846">
        <v>0</v>
      </c>
      <c r="M2846">
        <v>1</v>
      </c>
      <c r="N2846">
        <v>0</v>
      </c>
      <c r="O2846">
        <v>0</v>
      </c>
      <c r="P2846">
        <v>0</v>
      </c>
      <c r="Q2846">
        <v>0</v>
      </c>
    </row>
    <row r="2847" spans="1:17" x14ac:dyDescent="0.25">
      <c r="A2847" t="s">
        <v>16599</v>
      </c>
      <c r="B2847" t="s">
        <v>73</v>
      </c>
      <c r="C2847" t="s">
        <v>148</v>
      </c>
      <c r="D2847" t="s">
        <v>526</v>
      </c>
      <c r="E2847" t="s">
        <v>563</v>
      </c>
      <c r="F2847" t="s">
        <v>394</v>
      </c>
      <c r="G2847">
        <v>0</v>
      </c>
      <c r="H2847">
        <v>0</v>
      </c>
      <c r="I2847">
        <v>0</v>
      </c>
      <c r="J2847">
        <v>0</v>
      </c>
      <c r="K2847">
        <v>0</v>
      </c>
      <c r="L2847">
        <v>0</v>
      </c>
      <c r="M2847">
        <v>0</v>
      </c>
      <c r="N2847">
        <v>1</v>
      </c>
      <c r="O2847">
        <v>1</v>
      </c>
      <c r="P2847">
        <v>0</v>
      </c>
      <c r="Q2847">
        <v>0</v>
      </c>
    </row>
    <row r="2848" spans="1:17" x14ac:dyDescent="0.25">
      <c r="A2848" t="s">
        <v>16600</v>
      </c>
      <c r="B2848" t="s">
        <v>73</v>
      </c>
      <c r="C2848" t="s">
        <v>148</v>
      </c>
      <c r="D2848" t="s">
        <v>526</v>
      </c>
      <c r="E2848" t="s">
        <v>563</v>
      </c>
      <c r="F2848" t="s">
        <v>395</v>
      </c>
      <c r="G2848">
        <v>0</v>
      </c>
      <c r="H2848">
        <v>0</v>
      </c>
      <c r="I2848">
        <v>0</v>
      </c>
      <c r="J2848">
        <v>0</v>
      </c>
      <c r="K2848">
        <v>0</v>
      </c>
      <c r="L2848">
        <v>0</v>
      </c>
      <c r="M2848">
        <v>0</v>
      </c>
      <c r="N2848">
        <v>1</v>
      </c>
      <c r="O2848">
        <v>1</v>
      </c>
      <c r="P2848">
        <v>0</v>
      </c>
      <c r="Q2848">
        <v>0</v>
      </c>
    </row>
    <row r="2849" spans="1:17" x14ac:dyDescent="0.25">
      <c r="A2849" t="s">
        <v>16601</v>
      </c>
      <c r="B2849" t="s">
        <v>73</v>
      </c>
      <c r="C2849" t="s">
        <v>148</v>
      </c>
      <c r="D2849" t="s">
        <v>526</v>
      </c>
      <c r="E2849" t="s">
        <v>563</v>
      </c>
      <c r="F2849" t="s">
        <v>525</v>
      </c>
      <c r="G2849">
        <v>1</v>
      </c>
      <c r="H2849">
        <v>0</v>
      </c>
      <c r="I2849">
        <v>0</v>
      </c>
      <c r="J2849">
        <v>0</v>
      </c>
      <c r="K2849">
        <v>0</v>
      </c>
      <c r="L2849">
        <v>0</v>
      </c>
      <c r="M2849">
        <v>0</v>
      </c>
      <c r="N2849">
        <v>0</v>
      </c>
      <c r="O2849">
        <v>0</v>
      </c>
      <c r="P2849">
        <v>0</v>
      </c>
      <c r="Q2849">
        <v>0</v>
      </c>
    </row>
    <row r="2850" spans="1:17" x14ac:dyDescent="0.25">
      <c r="A2850" t="s">
        <v>23131</v>
      </c>
      <c r="B2850" t="s">
        <v>73</v>
      </c>
      <c r="C2850" t="s">
        <v>148</v>
      </c>
      <c r="D2850" t="s">
        <v>526</v>
      </c>
      <c r="E2850" t="s">
        <v>21471</v>
      </c>
      <c r="F2850" t="s">
        <v>396</v>
      </c>
      <c r="G2850">
        <v>0</v>
      </c>
      <c r="H2850">
        <v>9</v>
      </c>
      <c r="I2850">
        <v>0</v>
      </c>
      <c r="J2850">
        <v>9</v>
      </c>
      <c r="K2850">
        <v>0</v>
      </c>
      <c r="L2850">
        <v>0</v>
      </c>
      <c r="M2850">
        <v>0</v>
      </c>
      <c r="N2850">
        <v>0</v>
      </c>
      <c r="O2850">
        <v>0</v>
      </c>
      <c r="P2850">
        <v>0</v>
      </c>
      <c r="Q2850">
        <v>0</v>
      </c>
    </row>
    <row r="2851" spans="1:17" x14ac:dyDescent="0.25">
      <c r="A2851" t="s">
        <v>23132</v>
      </c>
      <c r="B2851" t="s">
        <v>73</v>
      </c>
      <c r="C2851" t="s">
        <v>148</v>
      </c>
      <c r="D2851" t="s">
        <v>526</v>
      </c>
      <c r="E2851" t="s">
        <v>21471</v>
      </c>
      <c r="F2851" t="s">
        <v>4236</v>
      </c>
      <c r="G2851">
        <v>0</v>
      </c>
      <c r="H2851">
        <v>9</v>
      </c>
      <c r="I2851">
        <v>0</v>
      </c>
      <c r="J2851">
        <v>9</v>
      </c>
      <c r="K2851">
        <v>0</v>
      </c>
      <c r="L2851">
        <v>0</v>
      </c>
      <c r="M2851">
        <v>0</v>
      </c>
      <c r="N2851">
        <v>0</v>
      </c>
      <c r="O2851">
        <v>0</v>
      </c>
      <c r="P2851">
        <v>0</v>
      </c>
      <c r="Q2851">
        <v>0</v>
      </c>
    </row>
    <row r="2852" spans="1:17" x14ac:dyDescent="0.25">
      <c r="A2852" t="s">
        <v>23133</v>
      </c>
      <c r="B2852" t="s">
        <v>73</v>
      </c>
      <c r="C2852" t="s">
        <v>148</v>
      </c>
      <c r="D2852" t="s">
        <v>526</v>
      </c>
      <c r="E2852" t="s">
        <v>21471</v>
      </c>
      <c r="F2852" t="s">
        <v>4238</v>
      </c>
      <c r="G2852">
        <v>0</v>
      </c>
      <c r="H2852">
        <v>0</v>
      </c>
      <c r="I2852">
        <v>0</v>
      </c>
      <c r="J2852">
        <v>0</v>
      </c>
      <c r="K2852">
        <v>0</v>
      </c>
      <c r="L2852">
        <v>0</v>
      </c>
      <c r="M2852">
        <v>9</v>
      </c>
      <c r="N2852">
        <v>0</v>
      </c>
      <c r="O2852">
        <v>0</v>
      </c>
      <c r="P2852">
        <v>0</v>
      </c>
      <c r="Q2852">
        <v>0</v>
      </c>
    </row>
    <row r="2853" spans="1:17" x14ac:dyDescent="0.25">
      <c r="A2853" t="s">
        <v>23134</v>
      </c>
      <c r="B2853" t="s">
        <v>73</v>
      </c>
      <c r="C2853" t="s">
        <v>148</v>
      </c>
      <c r="D2853" t="s">
        <v>526</v>
      </c>
      <c r="E2853" t="s">
        <v>21471</v>
      </c>
      <c r="F2853" t="s">
        <v>397</v>
      </c>
      <c r="G2853">
        <v>0</v>
      </c>
      <c r="H2853">
        <v>9</v>
      </c>
      <c r="I2853">
        <v>0</v>
      </c>
      <c r="J2853">
        <v>9</v>
      </c>
      <c r="K2853">
        <v>0</v>
      </c>
      <c r="L2853">
        <v>0</v>
      </c>
      <c r="M2853">
        <v>0</v>
      </c>
      <c r="N2853">
        <v>0</v>
      </c>
      <c r="O2853">
        <v>0</v>
      </c>
      <c r="P2853">
        <v>0</v>
      </c>
      <c r="Q2853">
        <v>0</v>
      </c>
    </row>
    <row r="2854" spans="1:17" x14ac:dyDescent="0.25">
      <c r="A2854" t="s">
        <v>23135</v>
      </c>
      <c r="B2854" t="s">
        <v>73</v>
      </c>
      <c r="C2854" t="s">
        <v>148</v>
      </c>
      <c r="D2854" t="s">
        <v>526</v>
      </c>
      <c r="E2854" t="s">
        <v>21471</v>
      </c>
      <c r="F2854" t="s">
        <v>398</v>
      </c>
      <c r="G2854">
        <v>0</v>
      </c>
      <c r="H2854">
        <v>9</v>
      </c>
      <c r="I2854">
        <v>0</v>
      </c>
      <c r="J2854">
        <v>9</v>
      </c>
      <c r="K2854">
        <v>0</v>
      </c>
      <c r="L2854">
        <v>0</v>
      </c>
      <c r="M2854">
        <v>0</v>
      </c>
      <c r="N2854">
        <v>0</v>
      </c>
      <c r="O2854">
        <v>0</v>
      </c>
      <c r="P2854">
        <v>0</v>
      </c>
      <c r="Q2854">
        <v>0</v>
      </c>
    </row>
    <row r="2855" spans="1:17" x14ac:dyDescent="0.25">
      <c r="A2855" t="s">
        <v>23136</v>
      </c>
      <c r="B2855" t="s">
        <v>73</v>
      </c>
      <c r="C2855" t="s">
        <v>148</v>
      </c>
      <c r="D2855" t="s">
        <v>526</v>
      </c>
      <c r="E2855" t="s">
        <v>21471</v>
      </c>
      <c r="F2855" t="s">
        <v>4242</v>
      </c>
      <c r="G2855">
        <v>0</v>
      </c>
      <c r="H2855">
        <v>0</v>
      </c>
      <c r="I2855">
        <v>0</v>
      </c>
      <c r="J2855">
        <v>0</v>
      </c>
      <c r="K2855">
        <v>0</v>
      </c>
      <c r="L2855">
        <v>0</v>
      </c>
      <c r="M2855">
        <v>9</v>
      </c>
      <c r="N2855">
        <v>0</v>
      </c>
      <c r="O2855">
        <v>0</v>
      </c>
      <c r="P2855">
        <v>0</v>
      </c>
      <c r="Q2855">
        <v>0</v>
      </c>
    </row>
    <row r="2856" spans="1:17" x14ac:dyDescent="0.25">
      <c r="A2856" t="s">
        <v>23137</v>
      </c>
      <c r="B2856" t="s">
        <v>73</v>
      </c>
      <c r="C2856" t="s">
        <v>148</v>
      </c>
      <c r="D2856" t="s">
        <v>526</v>
      </c>
      <c r="E2856" t="s">
        <v>21471</v>
      </c>
      <c r="F2856" t="s">
        <v>399</v>
      </c>
      <c r="G2856">
        <v>0</v>
      </c>
      <c r="H2856">
        <v>9</v>
      </c>
      <c r="I2856">
        <v>0</v>
      </c>
      <c r="J2856">
        <v>9</v>
      </c>
      <c r="K2856">
        <v>0</v>
      </c>
      <c r="L2856">
        <v>0</v>
      </c>
      <c r="M2856">
        <v>0</v>
      </c>
      <c r="N2856">
        <v>0</v>
      </c>
      <c r="O2856">
        <v>0</v>
      </c>
      <c r="P2856">
        <v>0</v>
      </c>
      <c r="Q2856">
        <v>0</v>
      </c>
    </row>
    <row r="2857" spans="1:17" x14ac:dyDescent="0.25">
      <c r="A2857" t="s">
        <v>23138</v>
      </c>
      <c r="B2857" t="s">
        <v>73</v>
      </c>
      <c r="C2857" t="s">
        <v>148</v>
      </c>
      <c r="D2857" t="s">
        <v>526</v>
      </c>
      <c r="E2857" t="s">
        <v>21471</v>
      </c>
      <c r="F2857" t="s">
        <v>4245</v>
      </c>
      <c r="G2857">
        <v>0</v>
      </c>
      <c r="H2857">
        <v>0</v>
      </c>
      <c r="I2857">
        <v>0</v>
      </c>
      <c r="J2857">
        <v>0</v>
      </c>
      <c r="K2857">
        <v>0</v>
      </c>
      <c r="L2857">
        <v>0</v>
      </c>
      <c r="M2857">
        <v>9</v>
      </c>
      <c r="N2857">
        <v>0</v>
      </c>
      <c r="O2857">
        <v>0</v>
      </c>
      <c r="P2857">
        <v>0</v>
      </c>
      <c r="Q2857">
        <v>0</v>
      </c>
    </row>
    <row r="2858" spans="1:17" x14ac:dyDescent="0.25">
      <c r="A2858" t="s">
        <v>23139</v>
      </c>
      <c r="B2858" t="s">
        <v>73</v>
      </c>
      <c r="C2858" t="s">
        <v>148</v>
      </c>
      <c r="D2858" t="s">
        <v>526</v>
      </c>
      <c r="E2858" t="s">
        <v>21471</v>
      </c>
      <c r="F2858" t="s">
        <v>394</v>
      </c>
      <c r="G2858">
        <v>0</v>
      </c>
      <c r="H2858">
        <v>0</v>
      </c>
      <c r="I2858">
        <v>0</v>
      </c>
      <c r="J2858">
        <v>0</v>
      </c>
      <c r="K2858">
        <v>0</v>
      </c>
      <c r="L2858">
        <v>0</v>
      </c>
      <c r="M2858">
        <v>0</v>
      </c>
      <c r="N2858">
        <v>9</v>
      </c>
      <c r="O2858">
        <v>9</v>
      </c>
      <c r="P2858">
        <v>0</v>
      </c>
      <c r="Q2858">
        <v>0</v>
      </c>
    </row>
    <row r="2859" spans="1:17" x14ac:dyDescent="0.25">
      <c r="A2859" t="s">
        <v>23140</v>
      </c>
      <c r="B2859" t="s">
        <v>73</v>
      </c>
      <c r="C2859" t="s">
        <v>148</v>
      </c>
      <c r="D2859" t="s">
        <v>526</v>
      </c>
      <c r="E2859" t="s">
        <v>21471</v>
      </c>
      <c r="F2859" t="s">
        <v>395</v>
      </c>
      <c r="G2859">
        <v>0</v>
      </c>
      <c r="H2859">
        <v>0</v>
      </c>
      <c r="I2859">
        <v>0</v>
      </c>
      <c r="J2859">
        <v>0</v>
      </c>
      <c r="K2859">
        <v>0</v>
      </c>
      <c r="L2859">
        <v>0</v>
      </c>
      <c r="M2859">
        <v>0</v>
      </c>
      <c r="N2859">
        <v>9</v>
      </c>
      <c r="O2859">
        <v>9</v>
      </c>
      <c r="P2859">
        <v>0</v>
      </c>
      <c r="Q2859">
        <v>0</v>
      </c>
    </row>
    <row r="2860" spans="1:17" x14ac:dyDescent="0.25">
      <c r="A2860" t="s">
        <v>23141</v>
      </c>
      <c r="B2860" t="s">
        <v>73</v>
      </c>
      <c r="C2860" t="s">
        <v>148</v>
      </c>
      <c r="D2860" t="s">
        <v>526</v>
      </c>
      <c r="E2860" t="s">
        <v>21471</v>
      </c>
      <c r="F2860" t="s">
        <v>525</v>
      </c>
      <c r="G2860">
        <v>9</v>
      </c>
      <c r="H2860">
        <v>0</v>
      </c>
      <c r="I2860">
        <v>0</v>
      </c>
      <c r="J2860">
        <v>0</v>
      </c>
      <c r="K2860">
        <v>0</v>
      </c>
      <c r="L2860">
        <v>0</v>
      </c>
      <c r="M2860">
        <v>0</v>
      </c>
      <c r="N2860">
        <v>0</v>
      </c>
      <c r="O2860">
        <v>0</v>
      </c>
      <c r="P2860">
        <v>0</v>
      </c>
      <c r="Q2860">
        <v>0</v>
      </c>
    </row>
    <row r="2861" spans="1:17" x14ac:dyDescent="0.25">
      <c r="A2861" t="s">
        <v>23142</v>
      </c>
      <c r="B2861" t="s">
        <v>73</v>
      </c>
      <c r="C2861" t="s">
        <v>148</v>
      </c>
      <c r="D2861" t="s">
        <v>527</v>
      </c>
      <c r="E2861" t="s">
        <v>21471</v>
      </c>
      <c r="F2861" t="s">
        <v>528</v>
      </c>
      <c r="G2861">
        <v>0</v>
      </c>
      <c r="H2861">
        <v>0</v>
      </c>
      <c r="I2861">
        <v>0</v>
      </c>
      <c r="J2861">
        <v>0</v>
      </c>
      <c r="K2861">
        <v>0</v>
      </c>
      <c r="L2861">
        <v>0</v>
      </c>
      <c r="M2861">
        <v>0</v>
      </c>
      <c r="N2861">
        <v>1</v>
      </c>
      <c r="O2861">
        <v>1</v>
      </c>
      <c r="P2861">
        <v>0</v>
      </c>
      <c r="Q2861">
        <v>0</v>
      </c>
    </row>
    <row r="2862" spans="1:17" x14ac:dyDescent="0.25">
      <c r="A2862" t="s">
        <v>23143</v>
      </c>
      <c r="B2862" t="s">
        <v>73</v>
      </c>
      <c r="C2862" t="s">
        <v>148</v>
      </c>
      <c r="D2862" t="s">
        <v>527</v>
      </c>
      <c r="E2862" t="s">
        <v>21471</v>
      </c>
      <c r="F2862" t="s">
        <v>525</v>
      </c>
      <c r="G2862">
        <v>1</v>
      </c>
      <c r="H2862">
        <v>0</v>
      </c>
      <c r="I2862">
        <v>0</v>
      </c>
      <c r="J2862">
        <v>0</v>
      </c>
      <c r="K2862">
        <v>0</v>
      </c>
      <c r="L2862">
        <v>0</v>
      </c>
      <c r="M2862">
        <v>0</v>
      </c>
      <c r="N2862">
        <v>0</v>
      </c>
      <c r="O2862">
        <v>0</v>
      </c>
      <c r="P2862">
        <v>0</v>
      </c>
      <c r="Q2862">
        <v>0</v>
      </c>
    </row>
    <row r="2863" spans="1:17" x14ac:dyDescent="0.25">
      <c r="A2863" t="s">
        <v>23144</v>
      </c>
      <c r="B2863" t="s">
        <v>73</v>
      </c>
      <c r="C2863" t="s">
        <v>148</v>
      </c>
      <c r="D2863" t="s">
        <v>12971</v>
      </c>
      <c r="E2863" t="s">
        <v>21471</v>
      </c>
      <c r="F2863" t="s">
        <v>525</v>
      </c>
      <c r="G2863">
        <v>1</v>
      </c>
      <c r="H2863">
        <v>0</v>
      </c>
      <c r="I2863">
        <v>0</v>
      </c>
      <c r="J2863">
        <v>0</v>
      </c>
      <c r="K2863">
        <v>0</v>
      </c>
      <c r="L2863">
        <v>0</v>
      </c>
      <c r="M2863">
        <v>0</v>
      </c>
      <c r="N2863">
        <v>0</v>
      </c>
      <c r="O2863">
        <v>0</v>
      </c>
      <c r="P2863">
        <v>0</v>
      </c>
      <c r="Q2863">
        <v>0</v>
      </c>
    </row>
    <row r="2864" spans="1:17" x14ac:dyDescent="0.25">
      <c r="A2864" t="s">
        <v>16602</v>
      </c>
      <c r="B2864" t="s">
        <v>73</v>
      </c>
      <c r="C2864" t="s">
        <v>149</v>
      </c>
      <c r="D2864" t="s">
        <v>529</v>
      </c>
      <c r="E2864" t="s">
        <v>563</v>
      </c>
      <c r="F2864" t="s">
        <v>525</v>
      </c>
      <c r="G2864">
        <v>1</v>
      </c>
      <c r="H2864">
        <v>0</v>
      </c>
      <c r="I2864">
        <v>0</v>
      </c>
      <c r="J2864">
        <v>0</v>
      </c>
      <c r="K2864">
        <v>0</v>
      </c>
      <c r="L2864">
        <v>0</v>
      </c>
      <c r="M2864">
        <v>0</v>
      </c>
      <c r="N2864">
        <v>0</v>
      </c>
      <c r="O2864">
        <v>0</v>
      </c>
      <c r="P2864">
        <v>0</v>
      </c>
      <c r="Q2864">
        <v>0</v>
      </c>
    </row>
    <row r="2865" spans="1:17" x14ac:dyDescent="0.25">
      <c r="A2865" t="s">
        <v>16713</v>
      </c>
      <c r="B2865" t="s">
        <v>73</v>
      </c>
      <c r="C2865" t="s">
        <v>149</v>
      </c>
      <c r="D2865" t="s">
        <v>526</v>
      </c>
      <c r="E2865" t="s">
        <v>563</v>
      </c>
      <c r="F2865" t="s">
        <v>396</v>
      </c>
      <c r="G2865">
        <v>0</v>
      </c>
      <c r="H2865">
        <v>5</v>
      </c>
      <c r="I2865">
        <v>1</v>
      </c>
      <c r="J2865">
        <v>4</v>
      </c>
      <c r="K2865">
        <v>0</v>
      </c>
      <c r="L2865">
        <v>0</v>
      </c>
      <c r="M2865">
        <v>0</v>
      </c>
      <c r="N2865">
        <v>0</v>
      </c>
      <c r="O2865">
        <v>0</v>
      </c>
      <c r="P2865">
        <v>0</v>
      </c>
      <c r="Q2865">
        <v>0</v>
      </c>
    </row>
    <row r="2866" spans="1:17" x14ac:dyDescent="0.25">
      <c r="A2866" t="s">
        <v>16714</v>
      </c>
      <c r="B2866" t="s">
        <v>73</v>
      </c>
      <c r="C2866" t="s">
        <v>149</v>
      </c>
      <c r="D2866" t="s">
        <v>526</v>
      </c>
      <c r="E2866" t="s">
        <v>563</v>
      </c>
      <c r="F2866" t="s">
        <v>4236</v>
      </c>
      <c r="G2866">
        <v>0</v>
      </c>
      <c r="H2866">
        <v>5</v>
      </c>
      <c r="I2866">
        <v>1</v>
      </c>
      <c r="J2866">
        <v>4</v>
      </c>
      <c r="K2866">
        <v>0</v>
      </c>
      <c r="L2866">
        <v>0</v>
      </c>
      <c r="M2866">
        <v>0</v>
      </c>
      <c r="N2866">
        <v>0</v>
      </c>
      <c r="O2866">
        <v>0</v>
      </c>
      <c r="P2866">
        <v>0</v>
      </c>
      <c r="Q2866">
        <v>0</v>
      </c>
    </row>
    <row r="2867" spans="1:17" x14ac:dyDescent="0.25">
      <c r="A2867" t="s">
        <v>16715</v>
      </c>
      <c r="B2867" t="s">
        <v>73</v>
      </c>
      <c r="C2867" t="s">
        <v>149</v>
      </c>
      <c r="D2867" t="s">
        <v>526</v>
      </c>
      <c r="E2867" t="s">
        <v>563</v>
      </c>
      <c r="F2867" t="s">
        <v>4238</v>
      </c>
      <c r="G2867">
        <v>0</v>
      </c>
      <c r="H2867">
        <v>0</v>
      </c>
      <c r="I2867">
        <v>0</v>
      </c>
      <c r="J2867">
        <v>0</v>
      </c>
      <c r="K2867">
        <v>0</v>
      </c>
      <c r="L2867">
        <v>0</v>
      </c>
      <c r="M2867">
        <v>5</v>
      </c>
      <c r="N2867">
        <v>0</v>
      </c>
      <c r="O2867">
        <v>0</v>
      </c>
      <c r="P2867">
        <v>0</v>
      </c>
      <c r="Q2867">
        <v>0</v>
      </c>
    </row>
    <row r="2868" spans="1:17" x14ac:dyDescent="0.25">
      <c r="A2868" t="s">
        <v>16716</v>
      </c>
      <c r="B2868" t="s">
        <v>73</v>
      </c>
      <c r="C2868" t="s">
        <v>149</v>
      </c>
      <c r="D2868" t="s">
        <v>526</v>
      </c>
      <c r="E2868" t="s">
        <v>563</v>
      </c>
      <c r="F2868" t="s">
        <v>397</v>
      </c>
      <c r="G2868">
        <v>0</v>
      </c>
      <c r="H2868">
        <v>5</v>
      </c>
      <c r="I2868">
        <v>1</v>
      </c>
      <c r="J2868">
        <v>4</v>
      </c>
      <c r="K2868">
        <v>0</v>
      </c>
      <c r="L2868">
        <v>0</v>
      </c>
      <c r="M2868">
        <v>0</v>
      </c>
      <c r="N2868">
        <v>0</v>
      </c>
      <c r="O2868">
        <v>0</v>
      </c>
      <c r="P2868">
        <v>0</v>
      </c>
      <c r="Q2868">
        <v>0</v>
      </c>
    </row>
    <row r="2869" spans="1:17" x14ac:dyDescent="0.25">
      <c r="A2869" t="s">
        <v>16717</v>
      </c>
      <c r="B2869" t="s">
        <v>73</v>
      </c>
      <c r="C2869" t="s">
        <v>149</v>
      </c>
      <c r="D2869" t="s">
        <v>526</v>
      </c>
      <c r="E2869" t="s">
        <v>563</v>
      </c>
      <c r="F2869" t="s">
        <v>398</v>
      </c>
      <c r="G2869">
        <v>0</v>
      </c>
      <c r="H2869">
        <v>5</v>
      </c>
      <c r="I2869">
        <v>1</v>
      </c>
      <c r="J2869">
        <v>4</v>
      </c>
      <c r="K2869">
        <v>0</v>
      </c>
      <c r="L2869">
        <v>0</v>
      </c>
      <c r="M2869">
        <v>0</v>
      </c>
      <c r="N2869">
        <v>0</v>
      </c>
      <c r="O2869">
        <v>0</v>
      </c>
      <c r="P2869">
        <v>0</v>
      </c>
      <c r="Q2869">
        <v>0</v>
      </c>
    </row>
    <row r="2870" spans="1:17" x14ac:dyDescent="0.25">
      <c r="A2870" t="s">
        <v>16718</v>
      </c>
      <c r="B2870" t="s">
        <v>73</v>
      </c>
      <c r="C2870" t="s">
        <v>149</v>
      </c>
      <c r="D2870" t="s">
        <v>526</v>
      </c>
      <c r="E2870" t="s">
        <v>563</v>
      </c>
      <c r="F2870" t="s">
        <v>4242</v>
      </c>
      <c r="G2870">
        <v>0</v>
      </c>
      <c r="H2870">
        <v>0</v>
      </c>
      <c r="I2870">
        <v>0</v>
      </c>
      <c r="J2870">
        <v>0</v>
      </c>
      <c r="K2870">
        <v>0</v>
      </c>
      <c r="L2870">
        <v>0</v>
      </c>
      <c r="M2870">
        <v>5</v>
      </c>
      <c r="N2870">
        <v>0</v>
      </c>
      <c r="O2870">
        <v>0</v>
      </c>
      <c r="P2870">
        <v>0</v>
      </c>
      <c r="Q2870">
        <v>0</v>
      </c>
    </row>
    <row r="2871" spans="1:17" x14ac:dyDescent="0.25">
      <c r="A2871" t="s">
        <v>16719</v>
      </c>
      <c r="B2871" t="s">
        <v>73</v>
      </c>
      <c r="C2871" t="s">
        <v>149</v>
      </c>
      <c r="D2871" t="s">
        <v>526</v>
      </c>
      <c r="E2871" t="s">
        <v>563</v>
      </c>
      <c r="F2871" t="s">
        <v>399</v>
      </c>
      <c r="G2871">
        <v>0</v>
      </c>
      <c r="H2871">
        <v>5</v>
      </c>
      <c r="I2871">
        <v>1</v>
      </c>
      <c r="J2871">
        <v>4</v>
      </c>
      <c r="K2871">
        <v>0</v>
      </c>
      <c r="L2871">
        <v>0</v>
      </c>
      <c r="M2871">
        <v>0</v>
      </c>
      <c r="N2871">
        <v>0</v>
      </c>
      <c r="O2871">
        <v>0</v>
      </c>
      <c r="P2871">
        <v>0</v>
      </c>
      <c r="Q2871">
        <v>0</v>
      </c>
    </row>
    <row r="2872" spans="1:17" x14ac:dyDescent="0.25">
      <c r="A2872" t="s">
        <v>16720</v>
      </c>
      <c r="B2872" t="s">
        <v>73</v>
      </c>
      <c r="C2872" t="s">
        <v>149</v>
      </c>
      <c r="D2872" t="s">
        <v>526</v>
      </c>
      <c r="E2872" t="s">
        <v>563</v>
      </c>
      <c r="F2872" t="s">
        <v>4245</v>
      </c>
      <c r="G2872">
        <v>0</v>
      </c>
      <c r="H2872">
        <v>0</v>
      </c>
      <c r="I2872">
        <v>0</v>
      </c>
      <c r="J2872">
        <v>0</v>
      </c>
      <c r="K2872">
        <v>0</v>
      </c>
      <c r="L2872">
        <v>0</v>
      </c>
      <c r="M2872">
        <v>5</v>
      </c>
      <c r="N2872">
        <v>0</v>
      </c>
      <c r="O2872">
        <v>0</v>
      </c>
      <c r="P2872">
        <v>0</v>
      </c>
      <c r="Q2872">
        <v>0</v>
      </c>
    </row>
    <row r="2873" spans="1:17" x14ac:dyDescent="0.25">
      <c r="A2873" t="s">
        <v>16721</v>
      </c>
      <c r="B2873" t="s">
        <v>73</v>
      </c>
      <c r="C2873" t="s">
        <v>149</v>
      </c>
      <c r="D2873" t="s">
        <v>526</v>
      </c>
      <c r="E2873" t="s">
        <v>563</v>
      </c>
      <c r="F2873" t="s">
        <v>394</v>
      </c>
      <c r="G2873">
        <v>0</v>
      </c>
      <c r="H2873">
        <v>0</v>
      </c>
      <c r="I2873">
        <v>0</v>
      </c>
      <c r="J2873">
        <v>0</v>
      </c>
      <c r="K2873">
        <v>0</v>
      </c>
      <c r="L2873">
        <v>0</v>
      </c>
      <c r="M2873">
        <v>0</v>
      </c>
      <c r="N2873">
        <v>5</v>
      </c>
      <c r="O2873">
        <v>5</v>
      </c>
      <c r="P2873">
        <v>0</v>
      </c>
      <c r="Q2873">
        <v>0</v>
      </c>
    </row>
    <row r="2874" spans="1:17" x14ac:dyDescent="0.25">
      <c r="A2874" t="s">
        <v>23145</v>
      </c>
      <c r="B2874" t="s">
        <v>73</v>
      </c>
      <c r="C2874" t="s">
        <v>213</v>
      </c>
      <c r="D2874" t="s">
        <v>526</v>
      </c>
      <c r="E2874" t="s">
        <v>21471</v>
      </c>
      <c r="F2874" t="s">
        <v>395</v>
      </c>
      <c r="G2874">
        <v>0</v>
      </c>
      <c r="H2874">
        <v>0</v>
      </c>
      <c r="I2874">
        <v>0</v>
      </c>
      <c r="J2874">
        <v>0</v>
      </c>
      <c r="K2874">
        <v>0</v>
      </c>
      <c r="L2874">
        <v>0</v>
      </c>
      <c r="M2874">
        <v>0</v>
      </c>
      <c r="N2874">
        <v>5</v>
      </c>
      <c r="O2874">
        <v>5</v>
      </c>
      <c r="P2874">
        <v>0</v>
      </c>
      <c r="Q2874">
        <v>0</v>
      </c>
    </row>
    <row r="2875" spans="1:17" x14ac:dyDescent="0.25">
      <c r="A2875" t="s">
        <v>23146</v>
      </c>
      <c r="B2875" t="s">
        <v>73</v>
      </c>
      <c r="C2875" t="s">
        <v>213</v>
      </c>
      <c r="D2875" t="s">
        <v>526</v>
      </c>
      <c r="E2875" t="s">
        <v>21471</v>
      </c>
      <c r="F2875" t="s">
        <v>525</v>
      </c>
      <c r="G2875">
        <v>5</v>
      </c>
      <c r="H2875">
        <v>0</v>
      </c>
      <c r="I2875">
        <v>0</v>
      </c>
      <c r="J2875">
        <v>0</v>
      </c>
      <c r="K2875">
        <v>0</v>
      </c>
      <c r="L2875">
        <v>0</v>
      </c>
      <c r="M2875">
        <v>0</v>
      </c>
      <c r="N2875">
        <v>0</v>
      </c>
      <c r="O2875">
        <v>0</v>
      </c>
      <c r="P2875">
        <v>0</v>
      </c>
      <c r="Q2875">
        <v>0</v>
      </c>
    </row>
    <row r="2876" spans="1:17" x14ac:dyDescent="0.25">
      <c r="A2876" t="s">
        <v>23147</v>
      </c>
      <c r="B2876" t="s">
        <v>73</v>
      </c>
      <c r="C2876" t="s">
        <v>214</v>
      </c>
      <c r="D2876" t="s">
        <v>529</v>
      </c>
      <c r="E2876" t="s">
        <v>563</v>
      </c>
      <c r="F2876" t="s">
        <v>525</v>
      </c>
      <c r="G2876">
        <v>1</v>
      </c>
      <c r="H2876">
        <v>0</v>
      </c>
      <c r="I2876">
        <v>0</v>
      </c>
      <c r="J2876">
        <v>0</v>
      </c>
      <c r="K2876">
        <v>0</v>
      </c>
      <c r="L2876">
        <v>0</v>
      </c>
      <c r="M2876">
        <v>0</v>
      </c>
      <c r="N2876">
        <v>0</v>
      </c>
      <c r="O2876">
        <v>0</v>
      </c>
      <c r="P2876">
        <v>0</v>
      </c>
      <c r="Q2876">
        <v>0</v>
      </c>
    </row>
    <row r="2877" spans="1:17" x14ac:dyDescent="0.25">
      <c r="A2877" t="s">
        <v>18447</v>
      </c>
      <c r="B2877" t="s">
        <v>73</v>
      </c>
      <c r="C2877" t="s">
        <v>214</v>
      </c>
      <c r="D2877" t="s">
        <v>526</v>
      </c>
      <c r="E2877" t="s">
        <v>563</v>
      </c>
      <c r="F2877" t="s">
        <v>396</v>
      </c>
      <c r="G2877">
        <v>0</v>
      </c>
      <c r="H2877">
        <v>9</v>
      </c>
      <c r="I2877">
        <v>1</v>
      </c>
      <c r="J2877">
        <v>8</v>
      </c>
      <c r="K2877">
        <v>0</v>
      </c>
      <c r="L2877">
        <v>0</v>
      </c>
      <c r="M2877">
        <v>0</v>
      </c>
      <c r="N2877">
        <v>0</v>
      </c>
      <c r="O2877">
        <v>0</v>
      </c>
      <c r="P2877">
        <v>0</v>
      </c>
      <c r="Q2877">
        <v>0</v>
      </c>
    </row>
    <row r="2878" spans="1:17" x14ac:dyDescent="0.25">
      <c r="A2878" t="s">
        <v>18448</v>
      </c>
      <c r="B2878" t="s">
        <v>73</v>
      </c>
      <c r="C2878" t="s">
        <v>214</v>
      </c>
      <c r="D2878" t="s">
        <v>526</v>
      </c>
      <c r="E2878" t="s">
        <v>563</v>
      </c>
      <c r="F2878" t="s">
        <v>4236</v>
      </c>
      <c r="G2878">
        <v>0</v>
      </c>
      <c r="H2878">
        <v>9</v>
      </c>
      <c r="I2878">
        <v>1</v>
      </c>
      <c r="J2878">
        <v>8</v>
      </c>
      <c r="K2878">
        <v>0</v>
      </c>
      <c r="L2878">
        <v>0</v>
      </c>
      <c r="M2878">
        <v>0</v>
      </c>
      <c r="N2878">
        <v>0</v>
      </c>
      <c r="O2878">
        <v>0</v>
      </c>
      <c r="P2878">
        <v>0</v>
      </c>
      <c r="Q2878">
        <v>0</v>
      </c>
    </row>
    <row r="2879" spans="1:17" x14ac:dyDescent="0.25">
      <c r="A2879" t="s">
        <v>18449</v>
      </c>
      <c r="B2879" t="s">
        <v>73</v>
      </c>
      <c r="C2879" t="s">
        <v>214</v>
      </c>
      <c r="D2879" t="s">
        <v>526</v>
      </c>
      <c r="E2879" t="s">
        <v>563</v>
      </c>
      <c r="F2879" t="s">
        <v>4238</v>
      </c>
      <c r="G2879">
        <v>0</v>
      </c>
      <c r="H2879">
        <v>0</v>
      </c>
      <c r="I2879">
        <v>0</v>
      </c>
      <c r="J2879">
        <v>0</v>
      </c>
      <c r="K2879">
        <v>0</v>
      </c>
      <c r="L2879">
        <v>0</v>
      </c>
      <c r="M2879">
        <v>9</v>
      </c>
      <c r="N2879">
        <v>0</v>
      </c>
      <c r="O2879">
        <v>0</v>
      </c>
      <c r="P2879">
        <v>0</v>
      </c>
      <c r="Q2879">
        <v>0</v>
      </c>
    </row>
    <row r="2880" spans="1:17" x14ac:dyDescent="0.25">
      <c r="A2880" t="s">
        <v>18450</v>
      </c>
      <c r="B2880" t="s">
        <v>73</v>
      </c>
      <c r="C2880" t="s">
        <v>214</v>
      </c>
      <c r="D2880" t="s">
        <v>526</v>
      </c>
      <c r="E2880" t="s">
        <v>563</v>
      </c>
      <c r="F2880" t="s">
        <v>397</v>
      </c>
      <c r="G2880">
        <v>0</v>
      </c>
      <c r="H2880">
        <v>9</v>
      </c>
      <c r="I2880">
        <v>1</v>
      </c>
      <c r="J2880">
        <v>8</v>
      </c>
      <c r="K2880">
        <v>0</v>
      </c>
      <c r="L2880">
        <v>0</v>
      </c>
      <c r="M2880">
        <v>0</v>
      </c>
      <c r="N2880">
        <v>0</v>
      </c>
      <c r="O2880">
        <v>0</v>
      </c>
      <c r="P2880">
        <v>0</v>
      </c>
      <c r="Q2880">
        <v>0</v>
      </c>
    </row>
    <row r="2881" spans="1:17" x14ac:dyDescent="0.25">
      <c r="A2881" t="s">
        <v>18451</v>
      </c>
      <c r="B2881" t="s">
        <v>73</v>
      </c>
      <c r="C2881" t="s">
        <v>214</v>
      </c>
      <c r="D2881" t="s">
        <v>526</v>
      </c>
      <c r="E2881" t="s">
        <v>563</v>
      </c>
      <c r="F2881" t="s">
        <v>398</v>
      </c>
      <c r="G2881">
        <v>0</v>
      </c>
      <c r="H2881">
        <v>9</v>
      </c>
      <c r="I2881">
        <v>1</v>
      </c>
      <c r="J2881">
        <v>8</v>
      </c>
      <c r="K2881">
        <v>0</v>
      </c>
      <c r="L2881">
        <v>0</v>
      </c>
      <c r="M2881">
        <v>0</v>
      </c>
      <c r="N2881">
        <v>0</v>
      </c>
      <c r="O2881">
        <v>0</v>
      </c>
      <c r="P2881">
        <v>0</v>
      </c>
      <c r="Q2881">
        <v>0</v>
      </c>
    </row>
    <row r="2882" spans="1:17" x14ac:dyDescent="0.25">
      <c r="A2882" t="s">
        <v>18452</v>
      </c>
      <c r="B2882" t="s">
        <v>73</v>
      </c>
      <c r="C2882" t="s">
        <v>214</v>
      </c>
      <c r="D2882" t="s">
        <v>526</v>
      </c>
      <c r="E2882" t="s">
        <v>563</v>
      </c>
      <c r="F2882" t="s">
        <v>4242</v>
      </c>
      <c r="G2882">
        <v>0</v>
      </c>
      <c r="H2882">
        <v>0</v>
      </c>
      <c r="I2882">
        <v>0</v>
      </c>
      <c r="J2882">
        <v>0</v>
      </c>
      <c r="K2882">
        <v>0</v>
      </c>
      <c r="L2882">
        <v>0</v>
      </c>
      <c r="M2882">
        <v>9</v>
      </c>
      <c r="N2882">
        <v>0</v>
      </c>
      <c r="O2882">
        <v>0</v>
      </c>
      <c r="P2882">
        <v>0</v>
      </c>
      <c r="Q2882">
        <v>0</v>
      </c>
    </row>
    <row r="2883" spans="1:17" x14ac:dyDescent="0.25">
      <c r="A2883" t="s">
        <v>18453</v>
      </c>
      <c r="B2883" t="s">
        <v>73</v>
      </c>
      <c r="C2883" t="s">
        <v>214</v>
      </c>
      <c r="D2883" t="s">
        <v>526</v>
      </c>
      <c r="E2883" t="s">
        <v>563</v>
      </c>
      <c r="F2883" t="s">
        <v>399</v>
      </c>
      <c r="G2883">
        <v>0</v>
      </c>
      <c r="H2883">
        <v>9</v>
      </c>
      <c r="I2883">
        <v>1</v>
      </c>
      <c r="J2883">
        <v>8</v>
      </c>
      <c r="K2883">
        <v>0</v>
      </c>
      <c r="L2883">
        <v>0</v>
      </c>
      <c r="M2883">
        <v>0</v>
      </c>
      <c r="N2883">
        <v>0</v>
      </c>
      <c r="O2883">
        <v>0</v>
      </c>
      <c r="P2883">
        <v>0</v>
      </c>
      <c r="Q2883">
        <v>0</v>
      </c>
    </row>
    <row r="2884" spans="1:17" x14ac:dyDescent="0.25">
      <c r="A2884" t="s">
        <v>18454</v>
      </c>
      <c r="B2884" t="s">
        <v>73</v>
      </c>
      <c r="C2884" t="s">
        <v>214</v>
      </c>
      <c r="D2884" t="s">
        <v>526</v>
      </c>
      <c r="E2884" t="s">
        <v>563</v>
      </c>
      <c r="F2884" t="s">
        <v>4245</v>
      </c>
      <c r="G2884">
        <v>0</v>
      </c>
      <c r="H2884">
        <v>0</v>
      </c>
      <c r="I2884">
        <v>0</v>
      </c>
      <c r="J2884">
        <v>0</v>
      </c>
      <c r="K2884">
        <v>0</v>
      </c>
      <c r="L2884">
        <v>0</v>
      </c>
      <c r="M2884">
        <v>9</v>
      </c>
      <c r="N2884">
        <v>0</v>
      </c>
      <c r="O2884">
        <v>0</v>
      </c>
      <c r="P2884">
        <v>0</v>
      </c>
      <c r="Q2884">
        <v>0</v>
      </c>
    </row>
    <row r="2885" spans="1:17" x14ac:dyDescent="0.25">
      <c r="A2885" t="s">
        <v>18455</v>
      </c>
      <c r="B2885" t="s">
        <v>73</v>
      </c>
      <c r="C2885" t="s">
        <v>214</v>
      </c>
      <c r="D2885" t="s">
        <v>526</v>
      </c>
      <c r="E2885" t="s">
        <v>563</v>
      </c>
      <c r="F2885" t="s">
        <v>394</v>
      </c>
      <c r="G2885">
        <v>0</v>
      </c>
      <c r="H2885">
        <v>0</v>
      </c>
      <c r="I2885">
        <v>0</v>
      </c>
      <c r="J2885">
        <v>0</v>
      </c>
      <c r="K2885">
        <v>0</v>
      </c>
      <c r="L2885">
        <v>0</v>
      </c>
      <c r="M2885">
        <v>0</v>
      </c>
      <c r="N2885">
        <v>9</v>
      </c>
      <c r="O2885">
        <v>9</v>
      </c>
      <c r="P2885">
        <v>0</v>
      </c>
      <c r="Q2885">
        <v>0</v>
      </c>
    </row>
    <row r="2886" spans="1:17" x14ac:dyDescent="0.25">
      <c r="A2886" t="s">
        <v>16603</v>
      </c>
      <c r="B2886" t="s">
        <v>73</v>
      </c>
      <c r="C2886" t="s">
        <v>214</v>
      </c>
      <c r="D2886" t="s">
        <v>526</v>
      </c>
      <c r="E2886" t="s">
        <v>563</v>
      </c>
      <c r="F2886" t="s">
        <v>395</v>
      </c>
      <c r="G2886">
        <v>0</v>
      </c>
      <c r="H2886">
        <v>0</v>
      </c>
      <c r="I2886">
        <v>0</v>
      </c>
      <c r="J2886">
        <v>0</v>
      </c>
      <c r="K2886">
        <v>0</v>
      </c>
      <c r="L2886">
        <v>0</v>
      </c>
      <c r="M2886">
        <v>0</v>
      </c>
      <c r="N2886">
        <v>9</v>
      </c>
      <c r="O2886">
        <v>9</v>
      </c>
      <c r="P2886">
        <v>0</v>
      </c>
      <c r="Q2886">
        <v>0</v>
      </c>
    </row>
    <row r="2887" spans="1:17" x14ac:dyDescent="0.25">
      <c r="A2887" t="s">
        <v>16604</v>
      </c>
      <c r="B2887" t="s">
        <v>73</v>
      </c>
      <c r="C2887" t="s">
        <v>214</v>
      </c>
      <c r="D2887" t="s">
        <v>526</v>
      </c>
      <c r="E2887" t="s">
        <v>563</v>
      </c>
      <c r="F2887" t="s">
        <v>525</v>
      </c>
      <c r="G2887">
        <v>9</v>
      </c>
      <c r="H2887">
        <v>0</v>
      </c>
      <c r="I2887">
        <v>0</v>
      </c>
      <c r="J2887">
        <v>0</v>
      </c>
      <c r="K2887">
        <v>0</v>
      </c>
      <c r="L2887">
        <v>0</v>
      </c>
      <c r="M2887">
        <v>0</v>
      </c>
      <c r="N2887">
        <v>0</v>
      </c>
      <c r="O2887">
        <v>0</v>
      </c>
      <c r="P2887">
        <v>0</v>
      </c>
      <c r="Q2887">
        <v>0</v>
      </c>
    </row>
    <row r="2888" spans="1:17" x14ac:dyDescent="0.25">
      <c r="A2888" t="s">
        <v>23148</v>
      </c>
      <c r="B2888" t="s">
        <v>73</v>
      </c>
      <c r="C2888" t="s">
        <v>214</v>
      </c>
      <c r="D2888" t="s">
        <v>526</v>
      </c>
      <c r="E2888" t="s">
        <v>21471</v>
      </c>
      <c r="F2888" t="s">
        <v>396</v>
      </c>
      <c r="G2888">
        <v>0</v>
      </c>
      <c r="H2888">
        <v>6</v>
      </c>
      <c r="I2888">
        <v>1</v>
      </c>
      <c r="J2888">
        <v>5</v>
      </c>
      <c r="K2888">
        <v>0</v>
      </c>
      <c r="L2888">
        <v>0</v>
      </c>
      <c r="M2888">
        <v>0</v>
      </c>
      <c r="N2888">
        <v>0</v>
      </c>
      <c r="O2888">
        <v>0</v>
      </c>
      <c r="P2888">
        <v>0</v>
      </c>
      <c r="Q2888">
        <v>0</v>
      </c>
    </row>
    <row r="2889" spans="1:17" x14ac:dyDescent="0.25">
      <c r="A2889" t="s">
        <v>23149</v>
      </c>
      <c r="B2889" t="s">
        <v>73</v>
      </c>
      <c r="C2889" t="s">
        <v>214</v>
      </c>
      <c r="D2889" t="s">
        <v>526</v>
      </c>
      <c r="E2889" t="s">
        <v>21471</v>
      </c>
      <c r="F2889" t="s">
        <v>4236</v>
      </c>
      <c r="G2889">
        <v>0</v>
      </c>
      <c r="H2889">
        <v>6</v>
      </c>
      <c r="I2889">
        <v>1</v>
      </c>
      <c r="J2889">
        <v>5</v>
      </c>
      <c r="K2889">
        <v>0</v>
      </c>
      <c r="L2889">
        <v>0</v>
      </c>
      <c r="M2889">
        <v>0</v>
      </c>
      <c r="N2889">
        <v>0</v>
      </c>
      <c r="O2889">
        <v>0</v>
      </c>
      <c r="P2889">
        <v>0</v>
      </c>
      <c r="Q2889">
        <v>0</v>
      </c>
    </row>
    <row r="2890" spans="1:17" x14ac:dyDescent="0.25">
      <c r="A2890" t="s">
        <v>23150</v>
      </c>
      <c r="B2890" t="s">
        <v>73</v>
      </c>
      <c r="C2890" t="s">
        <v>214</v>
      </c>
      <c r="D2890" t="s">
        <v>526</v>
      </c>
      <c r="E2890" t="s">
        <v>21471</v>
      </c>
      <c r="F2890" t="s">
        <v>4238</v>
      </c>
      <c r="G2890">
        <v>0</v>
      </c>
      <c r="H2890">
        <v>0</v>
      </c>
      <c r="I2890">
        <v>0</v>
      </c>
      <c r="J2890">
        <v>0</v>
      </c>
      <c r="K2890">
        <v>0</v>
      </c>
      <c r="L2890">
        <v>0</v>
      </c>
      <c r="M2890">
        <v>6</v>
      </c>
      <c r="N2890">
        <v>0</v>
      </c>
      <c r="O2890">
        <v>0</v>
      </c>
      <c r="P2890">
        <v>0</v>
      </c>
      <c r="Q2890">
        <v>0</v>
      </c>
    </row>
    <row r="2891" spans="1:17" x14ac:dyDescent="0.25">
      <c r="A2891" t="s">
        <v>23151</v>
      </c>
      <c r="B2891" t="s">
        <v>73</v>
      </c>
      <c r="C2891" t="s">
        <v>214</v>
      </c>
      <c r="D2891" t="s">
        <v>526</v>
      </c>
      <c r="E2891" t="s">
        <v>21471</v>
      </c>
      <c r="F2891" t="s">
        <v>397</v>
      </c>
      <c r="G2891">
        <v>0</v>
      </c>
      <c r="H2891">
        <v>6</v>
      </c>
      <c r="I2891">
        <v>1</v>
      </c>
      <c r="J2891">
        <v>5</v>
      </c>
      <c r="K2891">
        <v>0</v>
      </c>
      <c r="L2891">
        <v>0</v>
      </c>
      <c r="M2891">
        <v>0</v>
      </c>
      <c r="N2891">
        <v>0</v>
      </c>
      <c r="O2891">
        <v>0</v>
      </c>
      <c r="P2891">
        <v>0</v>
      </c>
      <c r="Q2891">
        <v>0</v>
      </c>
    </row>
    <row r="2892" spans="1:17" x14ac:dyDescent="0.25">
      <c r="A2892" t="s">
        <v>23152</v>
      </c>
      <c r="B2892" t="s">
        <v>73</v>
      </c>
      <c r="C2892" t="s">
        <v>214</v>
      </c>
      <c r="D2892" t="s">
        <v>526</v>
      </c>
      <c r="E2892" t="s">
        <v>21471</v>
      </c>
      <c r="F2892" t="s">
        <v>398</v>
      </c>
      <c r="G2892">
        <v>0</v>
      </c>
      <c r="H2892">
        <v>6</v>
      </c>
      <c r="I2892">
        <v>1</v>
      </c>
      <c r="J2892">
        <v>5</v>
      </c>
      <c r="K2892">
        <v>0</v>
      </c>
      <c r="L2892">
        <v>0</v>
      </c>
      <c r="M2892">
        <v>0</v>
      </c>
      <c r="N2892">
        <v>0</v>
      </c>
      <c r="O2892">
        <v>0</v>
      </c>
      <c r="P2892">
        <v>0</v>
      </c>
      <c r="Q2892">
        <v>0</v>
      </c>
    </row>
    <row r="2893" spans="1:17" x14ac:dyDescent="0.25">
      <c r="A2893" t="s">
        <v>23153</v>
      </c>
      <c r="B2893" t="s">
        <v>73</v>
      </c>
      <c r="C2893" t="s">
        <v>214</v>
      </c>
      <c r="D2893" t="s">
        <v>526</v>
      </c>
      <c r="E2893" t="s">
        <v>21471</v>
      </c>
      <c r="F2893" t="s">
        <v>4242</v>
      </c>
      <c r="G2893">
        <v>0</v>
      </c>
      <c r="H2893">
        <v>0</v>
      </c>
      <c r="I2893">
        <v>0</v>
      </c>
      <c r="J2893">
        <v>0</v>
      </c>
      <c r="K2893">
        <v>0</v>
      </c>
      <c r="L2893">
        <v>0</v>
      </c>
      <c r="M2893">
        <v>6</v>
      </c>
      <c r="N2893">
        <v>0</v>
      </c>
      <c r="O2893">
        <v>0</v>
      </c>
      <c r="P2893">
        <v>0</v>
      </c>
      <c r="Q2893">
        <v>0</v>
      </c>
    </row>
    <row r="2894" spans="1:17" x14ac:dyDescent="0.25">
      <c r="A2894" t="s">
        <v>17025</v>
      </c>
      <c r="B2894" t="s">
        <v>73</v>
      </c>
      <c r="C2894" t="s">
        <v>217</v>
      </c>
      <c r="D2894" t="s">
        <v>526</v>
      </c>
      <c r="E2894" t="s">
        <v>563</v>
      </c>
      <c r="F2894" t="s">
        <v>397</v>
      </c>
      <c r="G2894">
        <v>0</v>
      </c>
      <c r="H2894">
        <v>15</v>
      </c>
      <c r="I2894">
        <v>2</v>
      </c>
      <c r="J2894">
        <v>11</v>
      </c>
      <c r="K2894">
        <v>1</v>
      </c>
      <c r="L2894">
        <v>1</v>
      </c>
      <c r="M2894">
        <v>0</v>
      </c>
      <c r="N2894">
        <v>0</v>
      </c>
      <c r="O2894">
        <v>0</v>
      </c>
      <c r="P2894">
        <v>0</v>
      </c>
      <c r="Q2894">
        <v>0</v>
      </c>
    </row>
    <row r="2895" spans="1:17" x14ac:dyDescent="0.25">
      <c r="A2895" t="s">
        <v>17026</v>
      </c>
      <c r="B2895" t="s">
        <v>73</v>
      </c>
      <c r="C2895" t="s">
        <v>217</v>
      </c>
      <c r="D2895" t="s">
        <v>526</v>
      </c>
      <c r="E2895" t="s">
        <v>563</v>
      </c>
      <c r="F2895" t="s">
        <v>398</v>
      </c>
      <c r="G2895">
        <v>0</v>
      </c>
      <c r="H2895">
        <v>15</v>
      </c>
      <c r="I2895">
        <v>2</v>
      </c>
      <c r="J2895">
        <v>11</v>
      </c>
      <c r="K2895">
        <v>1</v>
      </c>
      <c r="L2895">
        <v>1</v>
      </c>
      <c r="M2895">
        <v>0</v>
      </c>
      <c r="N2895">
        <v>0</v>
      </c>
      <c r="O2895">
        <v>0</v>
      </c>
      <c r="P2895">
        <v>0</v>
      </c>
      <c r="Q2895">
        <v>0</v>
      </c>
    </row>
    <row r="2896" spans="1:17" x14ac:dyDescent="0.25">
      <c r="A2896" t="s">
        <v>17027</v>
      </c>
      <c r="B2896" t="s">
        <v>73</v>
      </c>
      <c r="C2896" t="s">
        <v>217</v>
      </c>
      <c r="D2896" t="s">
        <v>526</v>
      </c>
      <c r="E2896" t="s">
        <v>563</v>
      </c>
      <c r="F2896" t="s">
        <v>4242</v>
      </c>
      <c r="G2896">
        <v>0</v>
      </c>
      <c r="H2896">
        <v>0</v>
      </c>
      <c r="I2896">
        <v>0</v>
      </c>
      <c r="J2896">
        <v>0</v>
      </c>
      <c r="K2896">
        <v>0</v>
      </c>
      <c r="L2896">
        <v>0</v>
      </c>
      <c r="M2896">
        <v>15</v>
      </c>
      <c r="N2896">
        <v>0</v>
      </c>
      <c r="O2896">
        <v>0</v>
      </c>
      <c r="P2896">
        <v>0</v>
      </c>
      <c r="Q2896">
        <v>0</v>
      </c>
    </row>
    <row r="2897" spans="1:17" x14ac:dyDescent="0.25">
      <c r="A2897" t="s">
        <v>17028</v>
      </c>
      <c r="B2897" t="s">
        <v>73</v>
      </c>
      <c r="C2897" t="s">
        <v>217</v>
      </c>
      <c r="D2897" t="s">
        <v>526</v>
      </c>
      <c r="E2897" t="s">
        <v>563</v>
      </c>
      <c r="F2897" t="s">
        <v>399</v>
      </c>
      <c r="G2897">
        <v>0</v>
      </c>
      <c r="H2897">
        <v>15</v>
      </c>
      <c r="I2897">
        <v>2</v>
      </c>
      <c r="J2897">
        <v>11</v>
      </c>
      <c r="K2897">
        <v>1</v>
      </c>
      <c r="L2897">
        <v>1</v>
      </c>
      <c r="M2897">
        <v>0</v>
      </c>
      <c r="N2897">
        <v>0</v>
      </c>
      <c r="O2897">
        <v>0</v>
      </c>
      <c r="P2897">
        <v>0</v>
      </c>
      <c r="Q2897">
        <v>0</v>
      </c>
    </row>
    <row r="2898" spans="1:17" x14ac:dyDescent="0.25">
      <c r="A2898" t="s">
        <v>17029</v>
      </c>
      <c r="B2898" t="s">
        <v>73</v>
      </c>
      <c r="C2898" t="s">
        <v>217</v>
      </c>
      <c r="D2898" t="s">
        <v>526</v>
      </c>
      <c r="E2898" t="s">
        <v>563</v>
      </c>
      <c r="F2898" t="s">
        <v>4245</v>
      </c>
      <c r="G2898">
        <v>0</v>
      </c>
      <c r="H2898">
        <v>0</v>
      </c>
      <c r="I2898">
        <v>0</v>
      </c>
      <c r="J2898">
        <v>0</v>
      </c>
      <c r="K2898">
        <v>0</v>
      </c>
      <c r="L2898">
        <v>0</v>
      </c>
      <c r="M2898">
        <v>15</v>
      </c>
      <c r="N2898">
        <v>0</v>
      </c>
      <c r="O2898">
        <v>0</v>
      </c>
      <c r="P2898">
        <v>0</v>
      </c>
      <c r="Q2898">
        <v>0</v>
      </c>
    </row>
    <row r="2899" spans="1:17" x14ac:dyDescent="0.25">
      <c r="A2899" t="s">
        <v>17030</v>
      </c>
      <c r="B2899" t="s">
        <v>73</v>
      </c>
      <c r="C2899" t="s">
        <v>217</v>
      </c>
      <c r="D2899" t="s">
        <v>526</v>
      </c>
      <c r="E2899" t="s">
        <v>563</v>
      </c>
      <c r="F2899" t="s">
        <v>394</v>
      </c>
      <c r="G2899">
        <v>0</v>
      </c>
      <c r="H2899">
        <v>0</v>
      </c>
      <c r="I2899">
        <v>0</v>
      </c>
      <c r="J2899">
        <v>0</v>
      </c>
      <c r="K2899">
        <v>0</v>
      </c>
      <c r="L2899">
        <v>0</v>
      </c>
      <c r="M2899">
        <v>0</v>
      </c>
      <c r="N2899">
        <v>15</v>
      </c>
      <c r="O2899">
        <v>13</v>
      </c>
      <c r="P2899">
        <v>1</v>
      </c>
      <c r="Q2899">
        <v>1</v>
      </c>
    </row>
    <row r="2900" spans="1:17" x14ac:dyDescent="0.25">
      <c r="A2900" t="s">
        <v>17031</v>
      </c>
      <c r="B2900" t="s">
        <v>73</v>
      </c>
      <c r="C2900" t="s">
        <v>217</v>
      </c>
      <c r="D2900" t="s">
        <v>526</v>
      </c>
      <c r="E2900" t="s">
        <v>563</v>
      </c>
      <c r="F2900" t="s">
        <v>395</v>
      </c>
      <c r="G2900">
        <v>0</v>
      </c>
      <c r="H2900">
        <v>0</v>
      </c>
      <c r="I2900">
        <v>0</v>
      </c>
      <c r="J2900">
        <v>0</v>
      </c>
      <c r="K2900">
        <v>0</v>
      </c>
      <c r="L2900">
        <v>0</v>
      </c>
      <c r="M2900">
        <v>0</v>
      </c>
      <c r="N2900">
        <v>15</v>
      </c>
      <c r="O2900">
        <v>13</v>
      </c>
      <c r="P2900">
        <v>1</v>
      </c>
      <c r="Q2900">
        <v>1</v>
      </c>
    </row>
    <row r="2901" spans="1:17" x14ac:dyDescent="0.25">
      <c r="A2901" t="s">
        <v>17032</v>
      </c>
      <c r="B2901" t="s">
        <v>73</v>
      </c>
      <c r="C2901" t="s">
        <v>217</v>
      </c>
      <c r="D2901" t="s">
        <v>526</v>
      </c>
      <c r="E2901" t="s">
        <v>563</v>
      </c>
      <c r="F2901" t="s">
        <v>525</v>
      </c>
      <c r="G2901">
        <v>15</v>
      </c>
      <c r="H2901">
        <v>0</v>
      </c>
      <c r="I2901">
        <v>0</v>
      </c>
      <c r="J2901">
        <v>0</v>
      </c>
      <c r="K2901">
        <v>0</v>
      </c>
      <c r="L2901">
        <v>0</v>
      </c>
      <c r="M2901">
        <v>0</v>
      </c>
      <c r="N2901">
        <v>0</v>
      </c>
      <c r="O2901">
        <v>0</v>
      </c>
      <c r="P2901">
        <v>0</v>
      </c>
      <c r="Q2901">
        <v>0</v>
      </c>
    </row>
    <row r="2902" spans="1:17" x14ac:dyDescent="0.25">
      <c r="A2902" t="s">
        <v>23540</v>
      </c>
      <c r="B2902" t="s">
        <v>73</v>
      </c>
      <c r="C2902" t="s">
        <v>217</v>
      </c>
      <c r="D2902" t="s">
        <v>526</v>
      </c>
      <c r="E2902" t="s">
        <v>21471</v>
      </c>
      <c r="F2902" t="s">
        <v>396</v>
      </c>
      <c r="G2902">
        <v>0</v>
      </c>
      <c r="H2902">
        <v>3</v>
      </c>
      <c r="I2902">
        <v>0</v>
      </c>
      <c r="J2902">
        <v>1</v>
      </c>
      <c r="K2902">
        <v>1</v>
      </c>
      <c r="L2902">
        <v>1</v>
      </c>
      <c r="M2902">
        <v>0</v>
      </c>
      <c r="N2902">
        <v>0</v>
      </c>
      <c r="O2902">
        <v>0</v>
      </c>
      <c r="P2902">
        <v>0</v>
      </c>
      <c r="Q2902">
        <v>0</v>
      </c>
    </row>
    <row r="2903" spans="1:17" x14ac:dyDescent="0.25">
      <c r="A2903" t="s">
        <v>23541</v>
      </c>
      <c r="B2903" t="s">
        <v>73</v>
      </c>
      <c r="C2903" t="s">
        <v>217</v>
      </c>
      <c r="D2903" t="s">
        <v>526</v>
      </c>
      <c r="E2903" t="s">
        <v>21471</v>
      </c>
      <c r="F2903" t="s">
        <v>4236</v>
      </c>
      <c r="G2903">
        <v>0</v>
      </c>
      <c r="H2903">
        <v>3</v>
      </c>
      <c r="I2903">
        <v>0</v>
      </c>
      <c r="J2903">
        <v>1</v>
      </c>
      <c r="K2903">
        <v>1</v>
      </c>
      <c r="L2903">
        <v>1</v>
      </c>
      <c r="M2903">
        <v>0</v>
      </c>
      <c r="N2903">
        <v>0</v>
      </c>
      <c r="O2903">
        <v>0</v>
      </c>
      <c r="P2903">
        <v>0</v>
      </c>
      <c r="Q2903">
        <v>0</v>
      </c>
    </row>
    <row r="2904" spans="1:17" x14ac:dyDescent="0.25">
      <c r="A2904" t="s">
        <v>23542</v>
      </c>
      <c r="B2904" t="s">
        <v>73</v>
      </c>
      <c r="C2904" t="s">
        <v>217</v>
      </c>
      <c r="D2904" t="s">
        <v>526</v>
      </c>
      <c r="E2904" t="s">
        <v>21471</v>
      </c>
      <c r="F2904" t="s">
        <v>4238</v>
      </c>
      <c r="G2904">
        <v>0</v>
      </c>
      <c r="H2904">
        <v>0</v>
      </c>
      <c r="I2904">
        <v>0</v>
      </c>
      <c r="J2904">
        <v>0</v>
      </c>
      <c r="K2904">
        <v>0</v>
      </c>
      <c r="L2904">
        <v>0</v>
      </c>
      <c r="M2904">
        <v>3</v>
      </c>
      <c r="N2904">
        <v>0</v>
      </c>
      <c r="O2904">
        <v>0</v>
      </c>
      <c r="P2904">
        <v>0</v>
      </c>
      <c r="Q2904">
        <v>0</v>
      </c>
    </row>
    <row r="2905" spans="1:17" x14ac:dyDescent="0.25">
      <c r="A2905" t="s">
        <v>17117</v>
      </c>
      <c r="B2905" t="s">
        <v>72</v>
      </c>
      <c r="C2905" t="s">
        <v>88</v>
      </c>
      <c r="D2905" t="s">
        <v>526</v>
      </c>
      <c r="E2905" t="s">
        <v>563</v>
      </c>
      <c r="F2905" t="s">
        <v>399</v>
      </c>
      <c r="G2905">
        <v>0</v>
      </c>
      <c r="H2905">
        <v>65</v>
      </c>
      <c r="I2905">
        <v>5</v>
      </c>
      <c r="J2905">
        <v>50</v>
      </c>
      <c r="K2905">
        <v>4</v>
      </c>
      <c r="L2905">
        <v>6</v>
      </c>
      <c r="M2905">
        <v>0</v>
      </c>
      <c r="N2905">
        <v>0</v>
      </c>
      <c r="O2905">
        <v>0</v>
      </c>
      <c r="P2905">
        <v>0</v>
      </c>
      <c r="Q2905">
        <v>0</v>
      </c>
    </row>
    <row r="2906" spans="1:17" x14ac:dyDescent="0.25">
      <c r="A2906" t="s">
        <v>17118</v>
      </c>
      <c r="B2906" t="s">
        <v>72</v>
      </c>
      <c r="C2906" t="s">
        <v>88</v>
      </c>
      <c r="D2906" t="s">
        <v>526</v>
      </c>
      <c r="E2906" t="s">
        <v>563</v>
      </c>
      <c r="F2906" t="s">
        <v>4245</v>
      </c>
      <c r="G2906">
        <v>0</v>
      </c>
      <c r="H2906">
        <v>0</v>
      </c>
      <c r="I2906">
        <v>0</v>
      </c>
      <c r="J2906">
        <v>0</v>
      </c>
      <c r="K2906">
        <v>0</v>
      </c>
      <c r="L2906">
        <v>0</v>
      </c>
      <c r="M2906">
        <v>65</v>
      </c>
      <c r="N2906">
        <v>0</v>
      </c>
      <c r="O2906">
        <v>0</v>
      </c>
      <c r="P2906">
        <v>0</v>
      </c>
      <c r="Q2906">
        <v>0</v>
      </c>
    </row>
    <row r="2907" spans="1:17" x14ac:dyDescent="0.25">
      <c r="A2907" t="s">
        <v>17119</v>
      </c>
      <c r="B2907" t="s">
        <v>72</v>
      </c>
      <c r="C2907" t="s">
        <v>88</v>
      </c>
      <c r="D2907" t="s">
        <v>526</v>
      </c>
      <c r="E2907" t="s">
        <v>563</v>
      </c>
      <c r="F2907" t="s">
        <v>394</v>
      </c>
      <c r="G2907">
        <v>0</v>
      </c>
      <c r="H2907">
        <v>0</v>
      </c>
      <c r="I2907">
        <v>0</v>
      </c>
      <c r="J2907">
        <v>0</v>
      </c>
      <c r="K2907">
        <v>0</v>
      </c>
      <c r="L2907">
        <v>0</v>
      </c>
      <c r="M2907">
        <v>0</v>
      </c>
      <c r="N2907">
        <v>53</v>
      </c>
      <c r="O2907">
        <v>48</v>
      </c>
      <c r="P2907">
        <v>2</v>
      </c>
      <c r="Q2907">
        <v>3</v>
      </c>
    </row>
    <row r="2908" spans="1:17" x14ac:dyDescent="0.25">
      <c r="A2908" t="s">
        <v>17120</v>
      </c>
      <c r="B2908" t="s">
        <v>72</v>
      </c>
      <c r="C2908" t="s">
        <v>88</v>
      </c>
      <c r="D2908" t="s">
        <v>526</v>
      </c>
      <c r="E2908" t="s">
        <v>563</v>
      </c>
      <c r="F2908" t="s">
        <v>395</v>
      </c>
      <c r="G2908">
        <v>0</v>
      </c>
      <c r="H2908">
        <v>0</v>
      </c>
      <c r="I2908">
        <v>0</v>
      </c>
      <c r="J2908">
        <v>0</v>
      </c>
      <c r="K2908">
        <v>0</v>
      </c>
      <c r="L2908">
        <v>0</v>
      </c>
      <c r="M2908">
        <v>0</v>
      </c>
      <c r="N2908">
        <v>41</v>
      </c>
      <c r="O2908">
        <v>35</v>
      </c>
      <c r="P2908">
        <v>2</v>
      </c>
      <c r="Q2908">
        <v>4</v>
      </c>
    </row>
    <row r="2909" spans="1:17" x14ac:dyDescent="0.25">
      <c r="A2909" t="s">
        <v>17121</v>
      </c>
      <c r="B2909" t="s">
        <v>72</v>
      </c>
      <c r="C2909" t="s">
        <v>88</v>
      </c>
      <c r="D2909" t="s">
        <v>526</v>
      </c>
      <c r="E2909" t="s">
        <v>563</v>
      </c>
      <c r="F2909" t="s">
        <v>525</v>
      </c>
      <c r="G2909">
        <v>65</v>
      </c>
      <c r="H2909">
        <v>0</v>
      </c>
      <c r="I2909">
        <v>0</v>
      </c>
      <c r="J2909">
        <v>0</v>
      </c>
      <c r="K2909">
        <v>0</v>
      </c>
      <c r="L2909">
        <v>0</v>
      </c>
      <c r="M2909">
        <v>0</v>
      </c>
      <c r="N2909">
        <v>0</v>
      </c>
      <c r="O2909">
        <v>0</v>
      </c>
      <c r="P2909">
        <v>0</v>
      </c>
      <c r="Q2909">
        <v>0</v>
      </c>
    </row>
    <row r="2910" spans="1:17" x14ac:dyDescent="0.25">
      <c r="A2910" t="s">
        <v>23543</v>
      </c>
      <c r="B2910" t="s">
        <v>72</v>
      </c>
      <c r="C2910" t="s">
        <v>88</v>
      </c>
      <c r="D2910" t="s">
        <v>526</v>
      </c>
      <c r="E2910" t="s">
        <v>21471</v>
      </c>
      <c r="F2910" t="s">
        <v>396</v>
      </c>
      <c r="G2910">
        <v>0</v>
      </c>
      <c r="H2910">
        <v>99</v>
      </c>
      <c r="I2910">
        <v>2</v>
      </c>
      <c r="J2910">
        <v>86</v>
      </c>
      <c r="K2910">
        <v>7</v>
      </c>
      <c r="L2910">
        <v>4</v>
      </c>
      <c r="M2910">
        <v>0</v>
      </c>
      <c r="N2910">
        <v>0</v>
      </c>
      <c r="O2910">
        <v>0</v>
      </c>
      <c r="P2910">
        <v>0</v>
      </c>
      <c r="Q2910">
        <v>0</v>
      </c>
    </row>
    <row r="2911" spans="1:17" x14ac:dyDescent="0.25">
      <c r="A2911" t="s">
        <v>23544</v>
      </c>
      <c r="B2911" t="s">
        <v>72</v>
      </c>
      <c r="C2911" t="s">
        <v>88</v>
      </c>
      <c r="D2911" t="s">
        <v>526</v>
      </c>
      <c r="E2911" t="s">
        <v>21471</v>
      </c>
      <c r="F2911" t="s">
        <v>4236</v>
      </c>
      <c r="G2911">
        <v>0</v>
      </c>
      <c r="H2911">
        <v>99</v>
      </c>
      <c r="I2911">
        <v>2</v>
      </c>
      <c r="J2911">
        <v>85</v>
      </c>
      <c r="K2911">
        <v>6</v>
      </c>
      <c r="L2911">
        <v>6</v>
      </c>
      <c r="M2911">
        <v>0</v>
      </c>
      <c r="N2911">
        <v>0</v>
      </c>
      <c r="O2911">
        <v>0</v>
      </c>
      <c r="P2911">
        <v>0</v>
      </c>
      <c r="Q2911">
        <v>0</v>
      </c>
    </row>
    <row r="2912" spans="1:17" x14ac:dyDescent="0.25">
      <c r="A2912" t="s">
        <v>23545</v>
      </c>
      <c r="B2912" t="s">
        <v>72</v>
      </c>
      <c r="C2912" t="s">
        <v>88</v>
      </c>
      <c r="D2912" t="s">
        <v>526</v>
      </c>
      <c r="E2912" t="s">
        <v>21471</v>
      </c>
      <c r="F2912" t="s">
        <v>4238</v>
      </c>
      <c r="G2912">
        <v>0</v>
      </c>
      <c r="H2912">
        <v>0</v>
      </c>
      <c r="I2912">
        <v>0</v>
      </c>
      <c r="J2912">
        <v>0</v>
      </c>
      <c r="K2912">
        <v>0</v>
      </c>
      <c r="L2912">
        <v>0</v>
      </c>
      <c r="M2912">
        <v>99</v>
      </c>
      <c r="N2912">
        <v>0</v>
      </c>
      <c r="O2912">
        <v>0</v>
      </c>
      <c r="P2912">
        <v>0</v>
      </c>
      <c r="Q2912">
        <v>0</v>
      </c>
    </row>
    <row r="2913" spans="1:17" x14ac:dyDescent="0.25">
      <c r="A2913" t="s">
        <v>23546</v>
      </c>
      <c r="B2913" t="s">
        <v>72</v>
      </c>
      <c r="C2913" t="s">
        <v>88</v>
      </c>
      <c r="D2913" t="s">
        <v>526</v>
      </c>
      <c r="E2913" t="s">
        <v>21471</v>
      </c>
      <c r="F2913" t="s">
        <v>397</v>
      </c>
      <c r="G2913">
        <v>0</v>
      </c>
      <c r="H2913">
        <v>99</v>
      </c>
      <c r="I2913">
        <v>2</v>
      </c>
      <c r="J2913">
        <v>85</v>
      </c>
      <c r="K2913">
        <v>6</v>
      </c>
      <c r="L2913">
        <v>6</v>
      </c>
      <c r="M2913">
        <v>0</v>
      </c>
      <c r="N2913">
        <v>0</v>
      </c>
      <c r="O2913">
        <v>0</v>
      </c>
      <c r="P2913">
        <v>0</v>
      </c>
      <c r="Q2913">
        <v>0</v>
      </c>
    </row>
    <row r="2914" spans="1:17" x14ac:dyDescent="0.25">
      <c r="A2914" t="s">
        <v>23547</v>
      </c>
      <c r="B2914" t="s">
        <v>72</v>
      </c>
      <c r="C2914" t="s">
        <v>88</v>
      </c>
      <c r="D2914" t="s">
        <v>526</v>
      </c>
      <c r="E2914" t="s">
        <v>21471</v>
      </c>
      <c r="F2914" t="s">
        <v>398</v>
      </c>
      <c r="G2914">
        <v>0</v>
      </c>
      <c r="H2914">
        <v>99</v>
      </c>
      <c r="I2914">
        <v>2</v>
      </c>
      <c r="J2914">
        <v>85</v>
      </c>
      <c r="K2914">
        <v>6</v>
      </c>
      <c r="L2914">
        <v>6</v>
      </c>
      <c r="M2914">
        <v>0</v>
      </c>
      <c r="N2914">
        <v>0</v>
      </c>
      <c r="O2914">
        <v>0</v>
      </c>
      <c r="P2914">
        <v>0</v>
      </c>
      <c r="Q2914">
        <v>0</v>
      </c>
    </row>
    <row r="2915" spans="1:17" x14ac:dyDescent="0.25">
      <c r="A2915" t="s">
        <v>23548</v>
      </c>
      <c r="B2915" t="s">
        <v>72</v>
      </c>
      <c r="C2915" t="s">
        <v>88</v>
      </c>
      <c r="D2915" t="s">
        <v>526</v>
      </c>
      <c r="E2915" t="s">
        <v>21471</v>
      </c>
      <c r="F2915" t="s">
        <v>4242</v>
      </c>
      <c r="G2915">
        <v>0</v>
      </c>
      <c r="H2915">
        <v>0</v>
      </c>
      <c r="I2915">
        <v>0</v>
      </c>
      <c r="J2915">
        <v>0</v>
      </c>
      <c r="K2915">
        <v>0</v>
      </c>
      <c r="L2915">
        <v>0</v>
      </c>
      <c r="M2915">
        <v>99</v>
      </c>
      <c r="N2915">
        <v>0</v>
      </c>
      <c r="O2915">
        <v>0</v>
      </c>
      <c r="P2915">
        <v>0</v>
      </c>
      <c r="Q2915">
        <v>0</v>
      </c>
    </row>
    <row r="2916" spans="1:17" x14ac:dyDescent="0.25">
      <c r="A2916" t="s">
        <v>23549</v>
      </c>
      <c r="B2916" t="s">
        <v>72</v>
      </c>
      <c r="C2916" t="s">
        <v>88</v>
      </c>
      <c r="D2916" t="s">
        <v>526</v>
      </c>
      <c r="E2916" t="s">
        <v>21471</v>
      </c>
      <c r="F2916" t="s">
        <v>399</v>
      </c>
      <c r="G2916">
        <v>0</v>
      </c>
      <c r="H2916">
        <v>99</v>
      </c>
      <c r="I2916">
        <v>2</v>
      </c>
      <c r="J2916">
        <v>86</v>
      </c>
      <c r="K2916">
        <v>7</v>
      </c>
      <c r="L2916">
        <v>4</v>
      </c>
      <c r="M2916">
        <v>0</v>
      </c>
      <c r="N2916">
        <v>0</v>
      </c>
      <c r="O2916">
        <v>0</v>
      </c>
      <c r="P2916">
        <v>0</v>
      </c>
      <c r="Q2916">
        <v>0</v>
      </c>
    </row>
    <row r="2917" spans="1:17" x14ac:dyDescent="0.25">
      <c r="A2917" t="s">
        <v>23550</v>
      </c>
      <c r="B2917" t="s">
        <v>72</v>
      </c>
      <c r="C2917" t="s">
        <v>88</v>
      </c>
      <c r="D2917" t="s">
        <v>526</v>
      </c>
      <c r="E2917" t="s">
        <v>21471</v>
      </c>
      <c r="F2917" t="s">
        <v>4245</v>
      </c>
      <c r="G2917">
        <v>0</v>
      </c>
      <c r="H2917">
        <v>0</v>
      </c>
      <c r="I2917">
        <v>0</v>
      </c>
      <c r="J2917">
        <v>0</v>
      </c>
      <c r="K2917">
        <v>0</v>
      </c>
      <c r="L2917">
        <v>0</v>
      </c>
      <c r="M2917">
        <v>99</v>
      </c>
      <c r="N2917">
        <v>0</v>
      </c>
      <c r="O2917">
        <v>0</v>
      </c>
      <c r="P2917">
        <v>0</v>
      </c>
      <c r="Q2917">
        <v>0</v>
      </c>
    </row>
    <row r="2918" spans="1:17" x14ac:dyDescent="0.25">
      <c r="A2918" t="s">
        <v>23551</v>
      </c>
      <c r="B2918" t="s">
        <v>72</v>
      </c>
      <c r="C2918" t="s">
        <v>88</v>
      </c>
      <c r="D2918" t="s">
        <v>526</v>
      </c>
      <c r="E2918" t="s">
        <v>21471</v>
      </c>
      <c r="F2918" t="s">
        <v>394</v>
      </c>
      <c r="G2918">
        <v>0</v>
      </c>
      <c r="H2918">
        <v>0</v>
      </c>
      <c r="I2918">
        <v>0</v>
      </c>
      <c r="J2918">
        <v>0</v>
      </c>
      <c r="K2918">
        <v>0</v>
      </c>
      <c r="L2918">
        <v>0</v>
      </c>
      <c r="M2918">
        <v>0</v>
      </c>
      <c r="N2918">
        <v>87</v>
      </c>
      <c r="O2918">
        <v>82</v>
      </c>
      <c r="P2918">
        <v>2</v>
      </c>
      <c r="Q2918">
        <v>3</v>
      </c>
    </row>
    <row r="2919" spans="1:17" x14ac:dyDescent="0.25">
      <c r="A2919" t="s">
        <v>23552</v>
      </c>
      <c r="B2919" t="s">
        <v>72</v>
      </c>
      <c r="C2919" t="s">
        <v>88</v>
      </c>
      <c r="D2919" t="s">
        <v>526</v>
      </c>
      <c r="E2919" t="s">
        <v>21471</v>
      </c>
      <c r="F2919" t="s">
        <v>395</v>
      </c>
      <c r="G2919">
        <v>0</v>
      </c>
      <c r="H2919">
        <v>0</v>
      </c>
      <c r="I2919">
        <v>0</v>
      </c>
      <c r="J2919">
        <v>0</v>
      </c>
      <c r="K2919">
        <v>0</v>
      </c>
      <c r="L2919">
        <v>0</v>
      </c>
      <c r="M2919">
        <v>0</v>
      </c>
      <c r="N2919">
        <v>74</v>
      </c>
      <c r="O2919">
        <v>69</v>
      </c>
      <c r="P2919">
        <v>2</v>
      </c>
      <c r="Q2919">
        <v>3</v>
      </c>
    </row>
    <row r="2920" spans="1:17" x14ac:dyDescent="0.25">
      <c r="A2920" t="s">
        <v>23553</v>
      </c>
      <c r="B2920" t="s">
        <v>72</v>
      </c>
      <c r="C2920" t="s">
        <v>88</v>
      </c>
      <c r="D2920" t="s">
        <v>526</v>
      </c>
      <c r="E2920" t="s">
        <v>21471</v>
      </c>
      <c r="F2920" t="s">
        <v>525</v>
      </c>
      <c r="G2920">
        <v>99</v>
      </c>
      <c r="H2920">
        <v>0</v>
      </c>
      <c r="I2920">
        <v>0</v>
      </c>
      <c r="J2920">
        <v>0</v>
      </c>
      <c r="K2920">
        <v>0</v>
      </c>
      <c r="L2920">
        <v>0</v>
      </c>
      <c r="M2920">
        <v>0</v>
      </c>
      <c r="N2920">
        <v>0</v>
      </c>
      <c r="O2920">
        <v>0</v>
      </c>
      <c r="P2920">
        <v>0</v>
      </c>
      <c r="Q2920">
        <v>0</v>
      </c>
    </row>
    <row r="2921" spans="1:17" x14ac:dyDescent="0.25">
      <c r="A2921" t="s">
        <v>17122</v>
      </c>
      <c r="B2921" t="s">
        <v>72</v>
      </c>
      <c r="C2921" t="s">
        <v>88</v>
      </c>
      <c r="D2921" t="s">
        <v>527</v>
      </c>
      <c r="E2921" t="s">
        <v>563</v>
      </c>
      <c r="F2921" t="s">
        <v>528</v>
      </c>
      <c r="G2921">
        <v>0</v>
      </c>
      <c r="H2921">
        <v>0</v>
      </c>
      <c r="I2921">
        <v>0</v>
      </c>
      <c r="J2921">
        <v>0</v>
      </c>
      <c r="K2921">
        <v>0</v>
      </c>
      <c r="L2921">
        <v>0</v>
      </c>
      <c r="M2921">
        <v>0</v>
      </c>
      <c r="N2921">
        <v>2</v>
      </c>
      <c r="O2921">
        <v>2</v>
      </c>
      <c r="P2921">
        <v>0</v>
      </c>
      <c r="Q2921">
        <v>0</v>
      </c>
    </row>
    <row r="2922" spans="1:17" x14ac:dyDescent="0.25">
      <c r="A2922" t="s">
        <v>17123</v>
      </c>
      <c r="B2922" t="s">
        <v>72</v>
      </c>
      <c r="C2922" t="s">
        <v>88</v>
      </c>
      <c r="D2922" t="s">
        <v>527</v>
      </c>
      <c r="E2922" t="s">
        <v>563</v>
      </c>
      <c r="F2922" t="s">
        <v>525</v>
      </c>
      <c r="G2922">
        <v>2</v>
      </c>
      <c r="H2922">
        <v>0</v>
      </c>
      <c r="I2922">
        <v>0</v>
      </c>
      <c r="J2922">
        <v>0</v>
      </c>
      <c r="K2922">
        <v>0</v>
      </c>
      <c r="L2922">
        <v>0</v>
      </c>
      <c r="M2922">
        <v>0</v>
      </c>
      <c r="N2922">
        <v>0</v>
      </c>
      <c r="O2922">
        <v>0</v>
      </c>
      <c r="P2922">
        <v>0</v>
      </c>
      <c r="Q2922">
        <v>0</v>
      </c>
    </row>
    <row r="2923" spans="1:17" x14ac:dyDescent="0.25">
      <c r="A2923" t="s">
        <v>23554</v>
      </c>
      <c r="B2923" t="s">
        <v>72</v>
      </c>
      <c r="C2923" t="s">
        <v>88</v>
      </c>
      <c r="D2923" t="s">
        <v>527</v>
      </c>
      <c r="E2923" t="s">
        <v>21471</v>
      </c>
      <c r="F2923" t="s">
        <v>528</v>
      </c>
      <c r="G2923">
        <v>0</v>
      </c>
      <c r="H2923">
        <v>0</v>
      </c>
      <c r="I2923">
        <v>0</v>
      </c>
      <c r="J2923">
        <v>0</v>
      </c>
      <c r="K2923">
        <v>0</v>
      </c>
      <c r="L2923">
        <v>0</v>
      </c>
      <c r="M2923">
        <v>0</v>
      </c>
      <c r="N2923">
        <v>8</v>
      </c>
      <c r="O2923">
        <v>6</v>
      </c>
      <c r="P2923">
        <v>2</v>
      </c>
      <c r="Q2923">
        <v>0</v>
      </c>
    </row>
    <row r="2924" spans="1:17" x14ac:dyDescent="0.25">
      <c r="A2924" t="s">
        <v>23555</v>
      </c>
      <c r="B2924" t="s">
        <v>72</v>
      </c>
      <c r="C2924" t="s">
        <v>88</v>
      </c>
      <c r="D2924" t="s">
        <v>527</v>
      </c>
      <c r="E2924" t="s">
        <v>21471</v>
      </c>
      <c r="F2924" t="s">
        <v>525</v>
      </c>
      <c r="G2924">
        <v>8</v>
      </c>
      <c r="H2924">
        <v>0</v>
      </c>
      <c r="I2924">
        <v>0</v>
      </c>
      <c r="J2924">
        <v>0</v>
      </c>
      <c r="K2924">
        <v>0</v>
      </c>
      <c r="L2924">
        <v>0</v>
      </c>
      <c r="M2924">
        <v>0</v>
      </c>
      <c r="N2924">
        <v>0</v>
      </c>
      <c r="O2924">
        <v>0</v>
      </c>
      <c r="P2924">
        <v>0</v>
      </c>
      <c r="Q2924">
        <v>0</v>
      </c>
    </row>
    <row r="2925" spans="1:17" x14ac:dyDescent="0.25">
      <c r="A2925" t="s">
        <v>17124</v>
      </c>
      <c r="B2925" t="s">
        <v>72</v>
      </c>
      <c r="C2925" t="s">
        <v>88</v>
      </c>
      <c r="D2925" t="s">
        <v>12971</v>
      </c>
      <c r="E2925" t="s">
        <v>563</v>
      </c>
      <c r="F2925" t="s">
        <v>525</v>
      </c>
      <c r="G2925">
        <v>7</v>
      </c>
      <c r="H2925">
        <v>0</v>
      </c>
      <c r="I2925">
        <v>0</v>
      </c>
      <c r="J2925">
        <v>0</v>
      </c>
      <c r="K2925">
        <v>0</v>
      </c>
      <c r="L2925">
        <v>0</v>
      </c>
      <c r="M2925">
        <v>0</v>
      </c>
      <c r="N2925">
        <v>0</v>
      </c>
      <c r="O2925">
        <v>0</v>
      </c>
      <c r="P2925">
        <v>0</v>
      </c>
      <c r="Q2925">
        <v>0</v>
      </c>
    </row>
    <row r="2926" spans="1:17" x14ac:dyDescent="0.25">
      <c r="A2926" t="s">
        <v>23556</v>
      </c>
      <c r="B2926" t="s">
        <v>72</v>
      </c>
      <c r="C2926" t="s">
        <v>88</v>
      </c>
      <c r="D2926" t="s">
        <v>12971</v>
      </c>
      <c r="E2926" t="s">
        <v>21471</v>
      </c>
      <c r="F2926" t="s">
        <v>525</v>
      </c>
      <c r="G2926">
        <v>7</v>
      </c>
      <c r="H2926">
        <v>0</v>
      </c>
      <c r="I2926">
        <v>0</v>
      </c>
      <c r="J2926">
        <v>0</v>
      </c>
      <c r="K2926">
        <v>0</v>
      </c>
      <c r="L2926">
        <v>0</v>
      </c>
      <c r="M2926">
        <v>0</v>
      </c>
      <c r="N2926">
        <v>0</v>
      </c>
      <c r="O2926">
        <v>0</v>
      </c>
      <c r="P2926">
        <v>0</v>
      </c>
      <c r="Q2926">
        <v>0</v>
      </c>
    </row>
    <row r="2927" spans="1:17" x14ac:dyDescent="0.25">
      <c r="A2927" t="s">
        <v>23557</v>
      </c>
      <c r="B2927" t="s">
        <v>72</v>
      </c>
      <c r="C2927" t="s">
        <v>89</v>
      </c>
      <c r="D2927" t="s">
        <v>529</v>
      </c>
      <c r="E2927" t="s">
        <v>21471</v>
      </c>
      <c r="F2927" t="s">
        <v>525</v>
      </c>
      <c r="G2927">
        <v>2</v>
      </c>
      <c r="H2927">
        <v>0</v>
      </c>
      <c r="I2927">
        <v>0</v>
      </c>
      <c r="J2927">
        <v>0</v>
      </c>
      <c r="K2927">
        <v>0</v>
      </c>
      <c r="L2927">
        <v>0</v>
      </c>
      <c r="M2927">
        <v>0</v>
      </c>
      <c r="N2927">
        <v>0</v>
      </c>
      <c r="O2927">
        <v>0</v>
      </c>
      <c r="P2927">
        <v>0</v>
      </c>
      <c r="Q2927">
        <v>0</v>
      </c>
    </row>
    <row r="2928" spans="1:17" x14ac:dyDescent="0.25">
      <c r="A2928" t="s">
        <v>17125</v>
      </c>
      <c r="B2928" t="s">
        <v>72</v>
      </c>
      <c r="C2928" t="s">
        <v>89</v>
      </c>
      <c r="D2928" t="s">
        <v>526</v>
      </c>
      <c r="E2928" t="s">
        <v>563</v>
      </c>
      <c r="F2928" t="s">
        <v>396</v>
      </c>
      <c r="G2928">
        <v>0</v>
      </c>
      <c r="H2928">
        <v>5</v>
      </c>
      <c r="I2928">
        <v>0</v>
      </c>
      <c r="J2928">
        <v>5</v>
      </c>
      <c r="K2928">
        <v>0</v>
      </c>
      <c r="L2928">
        <v>0</v>
      </c>
      <c r="M2928">
        <v>0</v>
      </c>
      <c r="N2928">
        <v>0</v>
      </c>
      <c r="O2928">
        <v>0</v>
      </c>
      <c r="P2928">
        <v>0</v>
      </c>
      <c r="Q2928">
        <v>0</v>
      </c>
    </row>
    <row r="2929" spans="1:17" x14ac:dyDescent="0.25">
      <c r="A2929" t="s">
        <v>17126</v>
      </c>
      <c r="B2929" t="s">
        <v>72</v>
      </c>
      <c r="C2929" t="s">
        <v>89</v>
      </c>
      <c r="D2929" t="s">
        <v>526</v>
      </c>
      <c r="E2929" t="s">
        <v>563</v>
      </c>
      <c r="F2929" t="s">
        <v>4236</v>
      </c>
      <c r="G2929">
        <v>0</v>
      </c>
      <c r="H2929">
        <v>5</v>
      </c>
      <c r="I2929">
        <v>0</v>
      </c>
      <c r="J2929">
        <v>5</v>
      </c>
      <c r="K2929">
        <v>0</v>
      </c>
      <c r="L2929">
        <v>0</v>
      </c>
      <c r="M2929">
        <v>0</v>
      </c>
      <c r="N2929">
        <v>0</v>
      </c>
      <c r="O2929">
        <v>0</v>
      </c>
      <c r="P2929">
        <v>0</v>
      </c>
      <c r="Q2929">
        <v>0</v>
      </c>
    </row>
    <row r="2930" spans="1:17" x14ac:dyDescent="0.25">
      <c r="A2930" t="s">
        <v>17127</v>
      </c>
      <c r="B2930" t="s">
        <v>72</v>
      </c>
      <c r="C2930" t="s">
        <v>89</v>
      </c>
      <c r="D2930" t="s">
        <v>526</v>
      </c>
      <c r="E2930" t="s">
        <v>563</v>
      </c>
      <c r="F2930" t="s">
        <v>4238</v>
      </c>
      <c r="G2930">
        <v>0</v>
      </c>
      <c r="H2930">
        <v>0</v>
      </c>
      <c r="I2930">
        <v>0</v>
      </c>
      <c r="J2930">
        <v>0</v>
      </c>
      <c r="K2930">
        <v>0</v>
      </c>
      <c r="L2930">
        <v>0</v>
      </c>
      <c r="M2930">
        <v>5</v>
      </c>
      <c r="N2930">
        <v>0</v>
      </c>
      <c r="O2930">
        <v>0</v>
      </c>
      <c r="P2930">
        <v>0</v>
      </c>
      <c r="Q2930">
        <v>0</v>
      </c>
    </row>
    <row r="2931" spans="1:17" x14ac:dyDescent="0.25">
      <c r="A2931" t="s">
        <v>17128</v>
      </c>
      <c r="B2931" t="s">
        <v>72</v>
      </c>
      <c r="C2931" t="s">
        <v>89</v>
      </c>
      <c r="D2931" t="s">
        <v>526</v>
      </c>
      <c r="E2931" t="s">
        <v>563</v>
      </c>
      <c r="F2931" t="s">
        <v>397</v>
      </c>
      <c r="G2931">
        <v>0</v>
      </c>
      <c r="H2931">
        <v>5</v>
      </c>
      <c r="I2931">
        <v>0</v>
      </c>
      <c r="J2931">
        <v>5</v>
      </c>
      <c r="K2931">
        <v>0</v>
      </c>
      <c r="L2931">
        <v>0</v>
      </c>
      <c r="M2931">
        <v>0</v>
      </c>
      <c r="N2931">
        <v>0</v>
      </c>
      <c r="O2931">
        <v>0</v>
      </c>
      <c r="P2931">
        <v>0</v>
      </c>
      <c r="Q2931">
        <v>0</v>
      </c>
    </row>
    <row r="2932" spans="1:17" x14ac:dyDescent="0.25">
      <c r="A2932" t="s">
        <v>16616</v>
      </c>
      <c r="B2932" t="s">
        <v>72</v>
      </c>
      <c r="C2932" t="s">
        <v>89</v>
      </c>
      <c r="D2932" t="s">
        <v>526</v>
      </c>
      <c r="E2932" t="s">
        <v>563</v>
      </c>
      <c r="F2932" t="s">
        <v>398</v>
      </c>
      <c r="G2932">
        <v>0</v>
      </c>
      <c r="H2932">
        <v>5</v>
      </c>
      <c r="I2932">
        <v>0</v>
      </c>
      <c r="J2932">
        <v>5</v>
      </c>
      <c r="K2932">
        <v>0</v>
      </c>
      <c r="L2932">
        <v>0</v>
      </c>
      <c r="M2932">
        <v>0</v>
      </c>
      <c r="N2932">
        <v>0</v>
      </c>
      <c r="O2932">
        <v>0</v>
      </c>
      <c r="P2932">
        <v>0</v>
      </c>
      <c r="Q2932">
        <v>0</v>
      </c>
    </row>
    <row r="2933" spans="1:17" x14ac:dyDescent="0.25">
      <c r="A2933" t="s">
        <v>16617</v>
      </c>
      <c r="B2933" t="s">
        <v>72</v>
      </c>
      <c r="C2933" t="s">
        <v>89</v>
      </c>
      <c r="D2933" t="s">
        <v>526</v>
      </c>
      <c r="E2933" t="s">
        <v>563</v>
      </c>
      <c r="F2933" t="s">
        <v>4242</v>
      </c>
      <c r="G2933">
        <v>0</v>
      </c>
      <c r="H2933">
        <v>0</v>
      </c>
      <c r="I2933">
        <v>0</v>
      </c>
      <c r="J2933">
        <v>0</v>
      </c>
      <c r="K2933">
        <v>0</v>
      </c>
      <c r="L2933">
        <v>0</v>
      </c>
      <c r="M2933">
        <v>5</v>
      </c>
      <c r="N2933">
        <v>0</v>
      </c>
      <c r="O2933">
        <v>0</v>
      </c>
      <c r="P2933">
        <v>0</v>
      </c>
      <c r="Q2933">
        <v>0</v>
      </c>
    </row>
    <row r="2934" spans="1:17" x14ac:dyDescent="0.25">
      <c r="A2934" t="s">
        <v>16618</v>
      </c>
      <c r="B2934" t="s">
        <v>72</v>
      </c>
      <c r="C2934" t="s">
        <v>89</v>
      </c>
      <c r="D2934" t="s">
        <v>526</v>
      </c>
      <c r="E2934" t="s">
        <v>563</v>
      </c>
      <c r="F2934" t="s">
        <v>399</v>
      </c>
      <c r="G2934">
        <v>0</v>
      </c>
      <c r="H2934">
        <v>5</v>
      </c>
      <c r="I2934">
        <v>0</v>
      </c>
      <c r="J2934">
        <v>5</v>
      </c>
      <c r="K2934">
        <v>0</v>
      </c>
      <c r="L2934">
        <v>0</v>
      </c>
      <c r="M2934">
        <v>0</v>
      </c>
      <c r="N2934">
        <v>0</v>
      </c>
      <c r="O2934">
        <v>0</v>
      </c>
      <c r="P2934">
        <v>0</v>
      </c>
      <c r="Q2934">
        <v>0</v>
      </c>
    </row>
    <row r="2935" spans="1:17" x14ac:dyDescent="0.25">
      <c r="A2935" t="s">
        <v>17143</v>
      </c>
      <c r="B2935" t="s">
        <v>72</v>
      </c>
      <c r="C2935" t="s">
        <v>149</v>
      </c>
      <c r="D2935" t="s">
        <v>12971</v>
      </c>
      <c r="E2935" t="s">
        <v>563</v>
      </c>
      <c r="F2935" t="s">
        <v>525</v>
      </c>
      <c r="G2935">
        <v>2</v>
      </c>
      <c r="H2935">
        <v>0</v>
      </c>
      <c r="I2935">
        <v>0</v>
      </c>
      <c r="J2935">
        <v>0</v>
      </c>
      <c r="K2935">
        <v>0</v>
      </c>
      <c r="L2935">
        <v>0</v>
      </c>
      <c r="M2935">
        <v>0</v>
      </c>
      <c r="N2935">
        <v>0</v>
      </c>
      <c r="O2935">
        <v>0</v>
      </c>
      <c r="P2935">
        <v>0</v>
      </c>
      <c r="Q2935">
        <v>0</v>
      </c>
    </row>
    <row r="2936" spans="1:17" x14ac:dyDescent="0.25">
      <c r="A2936" t="s">
        <v>23558</v>
      </c>
      <c r="B2936" t="s">
        <v>72</v>
      </c>
      <c r="C2936" t="s">
        <v>149</v>
      </c>
      <c r="D2936" t="s">
        <v>12971</v>
      </c>
      <c r="E2936" t="s">
        <v>21471</v>
      </c>
      <c r="F2936" t="s">
        <v>525</v>
      </c>
      <c r="G2936">
        <v>2</v>
      </c>
      <c r="H2936">
        <v>0</v>
      </c>
      <c r="I2936">
        <v>0</v>
      </c>
      <c r="J2936">
        <v>0</v>
      </c>
      <c r="K2936">
        <v>0</v>
      </c>
      <c r="L2936">
        <v>0</v>
      </c>
      <c r="M2936">
        <v>0</v>
      </c>
      <c r="N2936">
        <v>0</v>
      </c>
      <c r="O2936">
        <v>0</v>
      </c>
      <c r="P2936">
        <v>0</v>
      </c>
      <c r="Q2936">
        <v>0</v>
      </c>
    </row>
    <row r="2937" spans="1:17" x14ac:dyDescent="0.25">
      <c r="A2937" t="s">
        <v>17197</v>
      </c>
      <c r="B2937" t="s">
        <v>72</v>
      </c>
      <c r="C2937" t="s">
        <v>150</v>
      </c>
      <c r="D2937" t="s">
        <v>529</v>
      </c>
      <c r="E2937" t="s">
        <v>563</v>
      </c>
      <c r="F2937" t="s">
        <v>525</v>
      </c>
      <c r="G2937">
        <v>4</v>
      </c>
      <c r="H2937">
        <v>0</v>
      </c>
      <c r="I2937">
        <v>0</v>
      </c>
      <c r="J2937">
        <v>0</v>
      </c>
      <c r="K2937">
        <v>0</v>
      </c>
      <c r="L2937">
        <v>0</v>
      </c>
      <c r="M2937">
        <v>0</v>
      </c>
      <c r="N2937">
        <v>0</v>
      </c>
      <c r="O2937">
        <v>0</v>
      </c>
      <c r="P2937">
        <v>0</v>
      </c>
      <c r="Q2937">
        <v>0</v>
      </c>
    </row>
    <row r="2938" spans="1:17" x14ac:dyDescent="0.25">
      <c r="A2938" t="s">
        <v>23559</v>
      </c>
      <c r="B2938" t="s">
        <v>72</v>
      </c>
      <c r="C2938" t="s">
        <v>150</v>
      </c>
      <c r="D2938" t="s">
        <v>529</v>
      </c>
      <c r="E2938" t="s">
        <v>21471</v>
      </c>
      <c r="F2938" t="s">
        <v>525</v>
      </c>
      <c r="G2938">
        <v>3</v>
      </c>
      <c r="H2938">
        <v>0</v>
      </c>
      <c r="I2938">
        <v>0</v>
      </c>
      <c r="J2938">
        <v>0</v>
      </c>
      <c r="K2938">
        <v>0</v>
      </c>
      <c r="L2938">
        <v>0</v>
      </c>
      <c r="M2938">
        <v>0</v>
      </c>
      <c r="N2938">
        <v>0</v>
      </c>
      <c r="O2938">
        <v>0</v>
      </c>
      <c r="P2938">
        <v>0</v>
      </c>
      <c r="Q2938">
        <v>0</v>
      </c>
    </row>
    <row r="2939" spans="1:17" x14ac:dyDescent="0.25">
      <c r="A2939" t="s">
        <v>16899</v>
      </c>
      <c r="B2939" t="s">
        <v>72</v>
      </c>
      <c r="C2939" t="s">
        <v>150</v>
      </c>
      <c r="D2939" t="s">
        <v>526</v>
      </c>
      <c r="E2939" t="s">
        <v>563</v>
      </c>
      <c r="F2939" t="s">
        <v>396</v>
      </c>
      <c r="G2939">
        <v>0</v>
      </c>
      <c r="H2939">
        <v>80</v>
      </c>
      <c r="I2939">
        <v>8</v>
      </c>
      <c r="J2939">
        <v>59</v>
      </c>
      <c r="K2939">
        <v>10</v>
      </c>
      <c r="L2939">
        <v>3</v>
      </c>
      <c r="M2939">
        <v>0</v>
      </c>
      <c r="N2939">
        <v>0</v>
      </c>
      <c r="O2939">
        <v>0</v>
      </c>
      <c r="P2939">
        <v>0</v>
      </c>
      <c r="Q2939">
        <v>0</v>
      </c>
    </row>
    <row r="2940" spans="1:17" x14ac:dyDescent="0.25">
      <c r="A2940" t="s">
        <v>16900</v>
      </c>
      <c r="B2940" t="s">
        <v>72</v>
      </c>
      <c r="C2940" t="s">
        <v>150</v>
      </c>
      <c r="D2940" t="s">
        <v>526</v>
      </c>
      <c r="E2940" t="s">
        <v>563</v>
      </c>
      <c r="F2940" t="s">
        <v>4236</v>
      </c>
      <c r="G2940">
        <v>0</v>
      </c>
      <c r="H2940">
        <v>80</v>
      </c>
      <c r="I2940">
        <v>8</v>
      </c>
      <c r="J2940">
        <v>58</v>
      </c>
      <c r="K2940">
        <v>10</v>
      </c>
      <c r="L2940">
        <v>4</v>
      </c>
      <c r="M2940">
        <v>0</v>
      </c>
      <c r="N2940">
        <v>0</v>
      </c>
      <c r="O2940">
        <v>0</v>
      </c>
      <c r="P2940">
        <v>0</v>
      </c>
      <c r="Q2940">
        <v>0</v>
      </c>
    </row>
    <row r="2941" spans="1:17" x14ac:dyDescent="0.25">
      <c r="A2941" t="s">
        <v>16901</v>
      </c>
      <c r="B2941" t="s">
        <v>72</v>
      </c>
      <c r="C2941" t="s">
        <v>150</v>
      </c>
      <c r="D2941" t="s">
        <v>526</v>
      </c>
      <c r="E2941" t="s">
        <v>563</v>
      </c>
      <c r="F2941" t="s">
        <v>4238</v>
      </c>
      <c r="G2941">
        <v>0</v>
      </c>
      <c r="H2941">
        <v>0</v>
      </c>
      <c r="I2941">
        <v>0</v>
      </c>
      <c r="J2941">
        <v>0</v>
      </c>
      <c r="K2941">
        <v>0</v>
      </c>
      <c r="L2941">
        <v>0</v>
      </c>
      <c r="M2941">
        <v>80</v>
      </c>
      <c r="N2941">
        <v>0</v>
      </c>
      <c r="O2941">
        <v>0</v>
      </c>
      <c r="P2941">
        <v>0</v>
      </c>
      <c r="Q2941">
        <v>0</v>
      </c>
    </row>
    <row r="2942" spans="1:17" x14ac:dyDescent="0.25">
      <c r="A2942" t="s">
        <v>16902</v>
      </c>
      <c r="B2942" t="s">
        <v>72</v>
      </c>
      <c r="C2942" t="s">
        <v>150</v>
      </c>
      <c r="D2942" t="s">
        <v>526</v>
      </c>
      <c r="E2942" t="s">
        <v>563</v>
      </c>
      <c r="F2942" t="s">
        <v>397</v>
      </c>
      <c r="G2942">
        <v>0</v>
      </c>
      <c r="H2942">
        <v>80</v>
      </c>
      <c r="I2942">
        <v>8</v>
      </c>
      <c r="J2942">
        <v>58</v>
      </c>
      <c r="K2942">
        <v>10</v>
      </c>
      <c r="L2942">
        <v>4</v>
      </c>
      <c r="M2942">
        <v>0</v>
      </c>
      <c r="N2942">
        <v>0</v>
      </c>
      <c r="O2942">
        <v>0</v>
      </c>
      <c r="P2942">
        <v>0</v>
      </c>
      <c r="Q2942">
        <v>0</v>
      </c>
    </row>
    <row r="2943" spans="1:17" x14ac:dyDescent="0.25">
      <c r="A2943" t="s">
        <v>16903</v>
      </c>
      <c r="B2943" t="s">
        <v>72</v>
      </c>
      <c r="C2943" t="s">
        <v>150</v>
      </c>
      <c r="D2943" t="s">
        <v>526</v>
      </c>
      <c r="E2943" t="s">
        <v>563</v>
      </c>
      <c r="F2943" t="s">
        <v>398</v>
      </c>
      <c r="G2943">
        <v>0</v>
      </c>
      <c r="H2943">
        <v>80</v>
      </c>
      <c r="I2943">
        <v>8</v>
      </c>
      <c r="J2943">
        <v>59</v>
      </c>
      <c r="K2943">
        <v>9</v>
      </c>
      <c r="L2943">
        <v>4</v>
      </c>
      <c r="M2943">
        <v>0</v>
      </c>
      <c r="N2943">
        <v>0</v>
      </c>
      <c r="O2943">
        <v>0</v>
      </c>
      <c r="P2943">
        <v>0</v>
      </c>
      <c r="Q2943">
        <v>0</v>
      </c>
    </row>
    <row r="2944" spans="1:17" x14ac:dyDescent="0.25">
      <c r="A2944" t="s">
        <v>16904</v>
      </c>
      <c r="B2944" t="s">
        <v>72</v>
      </c>
      <c r="C2944" t="s">
        <v>150</v>
      </c>
      <c r="D2944" t="s">
        <v>526</v>
      </c>
      <c r="E2944" t="s">
        <v>563</v>
      </c>
      <c r="F2944" t="s">
        <v>4242</v>
      </c>
      <c r="G2944">
        <v>0</v>
      </c>
      <c r="H2944">
        <v>0</v>
      </c>
      <c r="I2944">
        <v>0</v>
      </c>
      <c r="J2944">
        <v>0</v>
      </c>
      <c r="K2944">
        <v>0</v>
      </c>
      <c r="L2944">
        <v>0</v>
      </c>
      <c r="M2944">
        <v>80</v>
      </c>
      <c r="N2944">
        <v>0</v>
      </c>
      <c r="O2944">
        <v>0</v>
      </c>
      <c r="P2944">
        <v>0</v>
      </c>
      <c r="Q2944">
        <v>0</v>
      </c>
    </row>
    <row r="2945" spans="1:17" x14ac:dyDescent="0.25">
      <c r="A2945" t="s">
        <v>16905</v>
      </c>
      <c r="B2945" t="s">
        <v>72</v>
      </c>
      <c r="C2945" t="s">
        <v>150</v>
      </c>
      <c r="D2945" t="s">
        <v>526</v>
      </c>
      <c r="E2945" t="s">
        <v>563</v>
      </c>
      <c r="F2945" t="s">
        <v>399</v>
      </c>
      <c r="G2945">
        <v>0</v>
      </c>
      <c r="H2945">
        <v>80</v>
      </c>
      <c r="I2945">
        <v>8</v>
      </c>
      <c r="J2945">
        <v>58</v>
      </c>
      <c r="K2945">
        <v>11</v>
      </c>
      <c r="L2945">
        <v>3</v>
      </c>
      <c r="M2945">
        <v>0</v>
      </c>
      <c r="N2945">
        <v>0</v>
      </c>
      <c r="O2945">
        <v>0</v>
      </c>
      <c r="P2945">
        <v>0</v>
      </c>
      <c r="Q2945">
        <v>0</v>
      </c>
    </row>
    <row r="2946" spans="1:17" x14ac:dyDescent="0.25">
      <c r="A2946" t="s">
        <v>16906</v>
      </c>
      <c r="B2946" t="s">
        <v>72</v>
      </c>
      <c r="C2946" t="s">
        <v>150</v>
      </c>
      <c r="D2946" t="s">
        <v>526</v>
      </c>
      <c r="E2946" t="s">
        <v>563</v>
      </c>
      <c r="F2946" t="s">
        <v>4245</v>
      </c>
      <c r="G2946">
        <v>0</v>
      </c>
      <c r="H2946">
        <v>0</v>
      </c>
      <c r="I2946">
        <v>0</v>
      </c>
      <c r="J2946">
        <v>0</v>
      </c>
      <c r="K2946">
        <v>0</v>
      </c>
      <c r="L2946">
        <v>0</v>
      </c>
      <c r="M2946">
        <v>80</v>
      </c>
      <c r="N2946">
        <v>0</v>
      </c>
      <c r="O2946">
        <v>0</v>
      </c>
      <c r="P2946">
        <v>0</v>
      </c>
      <c r="Q2946">
        <v>0</v>
      </c>
    </row>
    <row r="2947" spans="1:17" x14ac:dyDescent="0.25">
      <c r="A2947" t="s">
        <v>16907</v>
      </c>
      <c r="B2947" t="s">
        <v>72</v>
      </c>
      <c r="C2947" t="s">
        <v>150</v>
      </c>
      <c r="D2947" t="s">
        <v>526</v>
      </c>
      <c r="E2947" t="s">
        <v>563</v>
      </c>
      <c r="F2947" t="s">
        <v>394</v>
      </c>
      <c r="G2947">
        <v>0</v>
      </c>
      <c r="H2947">
        <v>0</v>
      </c>
      <c r="I2947">
        <v>0</v>
      </c>
      <c r="J2947">
        <v>0</v>
      </c>
      <c r="K2947">
        <v>0</v>
      </c>
      <c r="L2947">
        <v>0</v>
      </c>
      <c r="M2947">
        <v>0</v>
      </c>
      <c r="N2947">
        <v>64</v>
      </c>
      <c r="O2947">
        <v>59</v>
      </c>
      <c r="P2947">
        <v>5</v>
      </c>
      <c r="Q2947">
        <v>0</v>
      </c>
    </row>
    <row r="2948" spans="1:17" x14ac:dyDescent="0.25">
      <c r="A2948" t="s">
        <v>16908</v>
      </c>
      <c r="B2948" t="s">
        <v>72</v>
      </c>
      <c r="C2948" t="s">
        <v>150</v>
      </c>
      <c r="D2948" t="s">
        <v>526</v>
      </c>
      <c r="E2948" t="s">
        <v>563</v>
      </c>
      <c r="F2948" t="s">
        <v>395</v>
      </c>
      <c r="G2948">
        <v>0</v>
      </c>
      <c r="H2948">
        <v>0</v>
      </c>
      <c r="I2948">
        <v>0</v>
      </c>
      <c r="J2948">
        <v>0</v>
      </c>
      <c r="K2948">
        <v>0</v>
      </c>
      <c r="L2948">
        <v>0</v>
      </c>
      <c r="M2948">
        <v>0</v>
      </c>
      <c r="N2948">
        <v>59</v>
      </c>
      <c r="O2948">
        <v>55</v>
      </c>
      <c r="P2948">
        <v>4</v>
      </c>
      <c r="Q2948">
        <v>0</v>
      </c>
    </row>
    <row r="2949" spans="1:17" x14ac:dyDescent="0.25">
      <c r="A2949" t="s">
        <v>16909</v>
      </c>
      <c r="B2949" t="s">
        <v>72</v>
      </c>
      <c r="C2949" t="s">
        <v>150</v>
      </c>
      <c r="D2949" t="s">
        <v>526</v>
      </c>
      <c r="E2949" t="s">
        <v>563</v>
      </c>
      <c r="F2949" t="s">
        <v>525</v>
      </c>
      <c r="G2949">
        <v>80</v>
      </c>
      <c r="H2949">
        <v>0</v>
      </c>
      <c r="I2949">
        <v>0</v>
      </c>
      <c r="J2949">
        <v>0</v>
      </c>
      <c r="K2949">
        <v>0</v>
      </c>
      <c r="L2949">
        <v>0</v>
      </c>
      <c r="M2949">
        <v>0</v>
      </c>
      <c r="N2949">
        <v>0</v>
      </c>
      <c r="O2949">
        <v>0</v>
      </c>
      <c r="P2949">
        <v>0</v>
      </c>
      <c r="Q2949">
        <v>0</v>
      </c>
    </row>
    <row r="2950" spans="1:17" x14ac:dyDescent="0.25">
      <c r="A2950" t="s">
        <v>23560</v>
      </c>
      <c r="B2950" t="s">
        <v>72</v>
      </c>
      <c r="C2950" t="s">
        <v>150</v>
      </c>
      <c r="D2950" t="s">
        <v>526</v>
      </c>
      <c r="E2950" t="s">
        <v>21471</v>
      </c>
      <c r="F2950" t="s">
        <v>396</v>
      </c>
      <c r="G2950">
        <v>0</v>
      </c>
      <c r="H2950">
        <v>132</v>
      </c>
      <c r="I2950">
        <v>21</v>
      </c>
      <c r="J2950">
        <v>105</v>
      </c>
      <c r="K2950">
        <v>4</v>
      </c>
      <c r="L2950">
        <v>2</v>
      </c>
      <c r="M2950">
        <v>0</v>
      </c>
      <c r="N2950">
        <v>0</v>
      </c>
      <c r="O2950">
        <v>0</v>
      </c>
      <c r="P2950">
        <v>0</v>
      </c>
      <c r="Q2950">
        <v>0</v>
      </c>
    </row>
    <row r="2951" spans="1:17" x14ac:dyDescent="0.25">
      <c r="A2951" t="s">
        <v>23561</v>
      </c>
      <c r="B2951" t="s">
        <v>72</v>
      </c>
      <c r="C2951" t="s">
        <v>150</v>
      </c>
      <c r="D2951" t="s">
        <v>526</v>
      </c>
      <c r="E2951" t="s">
        <v>21471</v>
      </c>
      <c r="F2951" t="s">
        <v>4236</v>
      </c>
      <c r="G2951">
        <v>0</v>
      </c>
      <c r="H2951">
        <v>132</v>
      </c>
      <c r="I2951">
        <v>21</v>
      </c>
      <c r="J2951">
        <v>104</v>
      </c>
      <c r="K2951">
        <v>4</v>
      </c>
      <c r="L2951">
        <v>3</v>
      </c>
      <c r="M2951">
        <v>0</v>
      </c>
      <c r="N2951">
        <v>0</v>
      </c>
      <c r="O2951">
        <v>0</v>
      </c>
      <c r="P2951">
        <v>0</v>
      </c>
      <c r="Q2951">
        <v>0</v>
      </c>
    </row>
    <row r="2952" spans="1:17" x14ac:dyDescent="0.25">
      <c r="A2952" t="s">
        <v>23562</v>
      </c>
      <c r="B2952" t="s">
        <v>72</v>
      </c>
      <c r="C2952" t="s">
        <v>150</v>
      </c>
      <c r="D2952" t="s">
        <v>526</v>
      </c>
      <c r="E2952" t="s">
        <v>21471</v>
      </c>
      <c r="F2952" t="s">
        <v>4238</v>
      </c>
      <c r="G2952">
        <v>0</v>
      </c>
      <c r="H2952">
        <v>0</v>
      </c>
      <c r="I2952">
        <v>0</v>
      </c>
      <c r="J2952">
        <v>0</v>
      </c>
      <c r="K2952">
        <v>0</v>
      </c>
      <c r="L2952">
        <v>0</v>
      </c>
      <c r="M2952">
        <v>132</v>
      </c>
      <c r="N2952">
        <v>0</v>
      </c>
      <c r="O2952">
        <v>0</v>
      </c>
      <c r="P2952">
        <v>0</v>
      </c>
      <c r="Q2952">
        <v>0</v>
      </c>
    </row>
    <row r="2953" spans="1:17" x14ac:dyDescent="0.25">
      <c r="A2953" t="s">
        <v>23563</v>
      </c>
      <c r="B2953" t="s">
        <v>72</v>
      </c>
      <c r="C2953" t="s">
        <v>150</v>
      </c>
      <c r="D2953" t="s">
        <v>526</v>
      </c>
      <c r="E2953" t="s">
        <v>21471</v>
      </c>
      <c r="F2953" t="s">
        <v>397</v>
      </c>
      <c r="G2953">
        <v>0</v>
      </c>
      <c r="H2953">
        <v>132</v>
      </c>
      <c r="I2953">
        <v>21</v>
      </c>
      <c r="J2953">
        <v>104</v>
      </c>
      <c r="K2953">
        <v>4</v>
      </c>
      <c r="L2953">
        <v>3</v>
      </c>
      <c r="M2953">
        <v>0</v>
      </c>
      <c r="N2953">
        <v>0</v>
      </c>
      <c r="O2953">
        <v>0</v>
      </c>
      <c r="P2953">
        <v>0</v>
      </c>
      <c r="Q2953">
        <v>0</v>
      </c>
    </row>
    <row r="2954" spans="1:17" x14ac:dyDescent="0.25">
      <c r="A2954" t="s">
        <v>23564</v>
      </c>
      <c r="B2954" t="s">
        <v>72</v>
      </c>
      <c r="C2954" t="s">
        <v>150</v>
      </c>
      <c r="D2954" t="s">
        <v>526</v>
      </c>
      <c r="E2954" t="s">
        <v>21471</v>
      </c>
      <c r="F2954" t="s">
        <v>398</v>
      </c>
      <c r="G2954">
        <v>0</v>
      </c>
      <c r="H2954">
        <v>132</v>
      </c>
      <c r="I2954">
        <v>21</v>
      </c>
      <c r="J2954">
        <v>105</v>
      </c>
      <c r="K2954">
        <v>3</v>
      </c>
      <c r="L2954">
        <v>3</v>
      </c>
      <c r="M2954">
        <v>0</v>
      </c>
      <c r="N2954">
        <v>0</v>
      </c>
      <c r="O2954">
        <v>0</v>
      </c>
      <c r="P2954">
        <v>0</v>
      </c>
      <c r="Q2954">
        <v>0</v>
      </c>
    </row>
    <row r="2955" spans="1:17" x14ac:dyDescent="0.25">
      <c r="A2955" t="s">
        <v>23565</v>
      </c>
      <c r="B2955" t="s">
        <v>72</v>
      </c>
      <c r="C2955" t="s">
        <v>150</v>
      </c>
      <c r="D2955" t="s">
        <v>526</v>
      </c>
      <c r="E2955" t="s">
        <v>21471</v>
      </c>
      <c r="F2955" t="s">
        <v>4242</v>
      </c>
      <c r="G2955">
        <v>0</v>
      </c>
      <c r="H2955">
        <v>0</v>
      </c>
      <c r="I2955">
        <v>0</v>
      </c>
      <c r="J2955">
        <v>0</v>
      </c>
      <c r="K2955">
        <v>0</v>
      </c>
      <c r="L2955">
        <v>0</v>
      </c>
      <c r="M2955">
        <v>132</v>
      </c>
      <c r="N2955">
        <v>0</v>
      </c>
      <c r="O2955">
        <v>0</v>
      </c>
      <c r="P2955">
        <v>0</v>
      </c>
      <c r="Q2955">
        <v>0</v>
      </c>
    </row>
    <row r="2956" spans="1:17" x14ac:dyDescent="0.25">
      <c r="A2956" t="s">
        <v>23566</v>
      </c>
      <c r="B2956" t="s">
        <v>72</v>
      </c>
      <c r="C2956" t="s">
        <v>150</v>
      </c>
      <c r="D2956" t="s">
        <v>526</v>
      </c>
      <c r="E2956" t="s">
        <v>21471</v>
      </c>
      <c r="F2956" t="s">
        <v>399</v>
      </c>
      <c r="G2956">
        <v>0</v>
      </c>
      <c r="H2956">
        <v>132</v>
      </c>
      <c r="I2956">
        <v>21</v>
      </c>
      <c r="J2956">
        <v>105</v>
      </c>
      <c r="K2956">
        <v>4</v>
      </c>
      <c r="L2956">
        <v>2</v>
      </c>
      <c r="M2956">
        <v>0</v>
      </c>
      <c r="N2956">
        <v>0</v>
      </c>
      <c r="O2956">
        <v>0</v>
      </c>
      <c r="P2956">
        <v>0</v>
      </c>
      <c r="Q2956">
        <v>0</v>
      </c>
    </row>
    <row r="2957" spans="1:17" x14ac:dyDescent="0.25">
      <c r="A2957" t="s">
        <v>23567</v>
      </c>
      <c r="B2957" t="s">
        <v>72</v>
      </c>
      <c r="C2957" t="s">
        <v>150</v>
      </c>
      <c r="D2957" t="s">
        <v>526</v>
      </c>
      <c r="E2957" t="s">
        <v>21471</v>
      </c>
      <c r="F2957" t="s">
        <v>4245</v>
      </c>
      <c r="G2957">
        <v>0</v>
      </c>
      <c r="H2957">
        <v>0</v>
      </c>
      <c r="I2957">
        <v>0</v>
      </c>
      <c r="J2957">
        <v>0</v>
      </c>
      <c r="K2957">
        <v>0</v>
      </c>
      <c r="L2957">
        <v>0</v>
      </c>
      <c r="M2957">
        <v>132</v>
      </c>
      <c r="N2957">
        <v>0</v>
      </c>
      <c r="O2957">
        <v>0</v>
      </c>
      <c r="P2957">
        <v>0</v>
      </c>
      <c r="Q2957">
        <v>0</v>
      </c>
    </row>
    <row r="2958" spans="1:17" x14ac:dyDescent="0.25">
      <c r="A2958" t="s">
        <v>23568</v>
      </c>
      <c r="B2958" t="s">
        <v>72</v>
      </c>
      <c r="C2958" t="s">
        <v>150</v>
      </c>
      <c r="D2958" t="s">
        <v>526</v>
      </c>
      <c r="E2958" t="s">
        <v>21471</v>
      </c>
      <c r="F2958" t="s">
        <v>394</v>
      </c>
      <c r="G2958">
        <v>0</v>
      </c>
      <c r="H2958">
        <v>0</v>
      </c>
      <c r="I2958">
        <v>0</v>
      </c>
      <c r="J2958">
        <v>0</v>
      </c>
      <c r="K2958">
        <v>0</v>
      </c>
      <c r="L2958">
        <v>0</v>
      </c>
      <c r="M2958">
        <v>0</v>
      </c>
      <c r="N2958">
        <v>103</v>
      </c>
      <c r="O2958">
        <v>100</v>
      </c>
      <c r="P2958">
        <v>0</v>
      </c>
      <c r="Q2958">
        <v>3</v>
      </c>
    </row>
    <row r="2959" spans="1:17" x14ac:dyDescent="0.25">
      <c r="A2959" t="s">
        <v>23569</v>
      </c>
      <c r="B2959" t="s">
        <v>72</v>
      </c>
      <c r="C2959" t="s">
        <v>150</v>
      </c>
      <c r="D2959" t="s">
        <v>526</v>
      </c>
      <c r="E2959" t="s">
        <v>21471</v>
      </c>
      <c r="F2959" t="s">
        <v>395</v>
      </c>
      <c r="G2959">
        <v>0</v>
      </c>
      <c r="H2959">
        <v>0</v>
      </c>
      <c r="I2959">
        <v>0</v>
      </c>
      <c r="J2959">
        <v>0</v>
      </c>
      <c r="K2959">
        <v>0</v>
      </c>
      <c r="L2959">
        <v>0</v>
      </c>
      <c r="M2959">
        <v>0</v>
      </c>
      <c r="N2959">
        <v>94</v>
      </c>
      <c r="O2959">
        <v>92</v>
      </c>
      <c r="P2959">
        <v>0</v>
      </c>
      <c r="Q2959">
        <v>2</v>
      </c>
    </row>
    <row r="2960" spans="1:17" x14ac:dyDescent="0.25">
      <c r="A2960" t="s">
        <v>23570</v>
      </c>
      <c r="B2960" t="s">
        <v>72</v>
      </c>
      <c r="C2960" t="s">
        <v>150</v>
      </c>
      <c r="D2960" t="s">
        <v>526</v>
      </c>
      <c r="E2960" t="s">
        <v>21471</v>
      </c>
      <c r="F2960" t="s">
        <v>525</v>
      </c>
      <c r="G2960">
        <v>132</v>
      </c>
      <c r="H2960">
        <v>0</v>
      </c>
      <c r="I2960">
        <v>0</v>
      </c>
      <c r="J2960">
        <v>0</v>
      </c>
      <c r="K2960">
        <v>0</v>
      </c>
      <c r="L2960">
        <v>0</v>
      </c>
      <c r="M2960">
        <v>0</v>
      </c>
      <c r="N2960">
        <v>0</v>
      </c>
      <c r="O2960">
        <v>0</v>
      </c>
      <c r="P2960">
        <v>0</v>
      </c>
      <c r="Q2960">
        <v>0</v>
      </c>
    </row>
    <row r="2961" spans="1:17" x14ac:dyDescent="0.25">
      <c r="A2961" t="s">
        <v>16910</v>
      </c>
      <c r="B2961" t="s">
        <v>72</v>
      </c>
      <c r="C2961" t="s">
        <v>150</v>
      </c>
      <c r="D2961" t="s">
        <v>527</v>
      </c>
      <c r="E2961" t="s">
        <v>563</v>
      </c>
      <c r="F2961" t="s">
        <v>528</v>
      </c>
      <c r="G2961">
        <v>0</v>
      </c>
      <c r="H2961">
        <v>0</v>
      </c>
      <c r="I2961">
        <v>0</v>
      </c>
      <c r="J2961">
        <v>0</v>
      </c>
      <c r="K2961">
        <v>0</v>
      </c>
      <c r="L2961">
        <v>0</v>
      </c>
      <c r="M2961">
        <v>0</v>
      </c>
      <c r="N2961">
        <v>1</v>
      </c>
      <c r="O2961">
        <v>1</v>
      </c>
      <c r="P2961">
        <v>0</v>
      </c>
      <c r="Q2961">
        <v>0</v>
      </c>
    </row>
    <row r="2962" spans="1:17" x14ac:dyDescent="0.25">
      <c r="A2962" t="s">
        <v>16911</v>
      </c>
      <c r="B2962" t="s">
        <v>72</v>
      </c>
      <c r="C2962" t="s">
        <v>150</v>
      </c>
      <c r="D2962" t="s">
        <v>527</v>
      </c>
      <c r="E2962" t="s">
        <v>563</v>
      </c>
      <c r="F2962" t="s">
        <v>525</v>
      </c>
      <c r="G2962">
        <v>1</v>
      </c>
      <c r="H2962">
        <v>0</v>
      </c>
      <c r="I2962">
        <v>0</v>
      </c>
      <c r="J2962">
        <v>0</v>
      </c>
      <c r="K2962">
        <v>0</v>
      </c>
      <c r="L2962">
        <v>0</v>
      </c>
      <c r="M2962">
        <v>0</v>
      </c>
      <c r="N2962">
        <v>0</v>
      </c>
      <c r="O2962">
        <v>0</v>
      </c>
      <c r="P2962">
        <v>0</v>
      </c>
      <c r="Q2962">
        <v>0</v>
      </c>
    </row>
    <row r="2963" spans="1:17" x14ac:dyDescent="0.25">
      <c r="A2963" t="s">
        <v>23571</v>
      </c>
      <c r="B2963" t="s">
        <v>72</v>
      </c>
      <c r="C2963" t="s">
        <v>150</v>
      </c>
      <c r="D2963" t="s">
        <v>527</v>
      </c>
      <c r="E2963" t="s">
        <v>21471</v>
      </c>
      <c r="F2963" t="s">
        <v>528</v>
      </c>
      <c r="G2963">
        <v>0</v>
      </c>
      <c r="H2963">
        <v>0</v>
      </c>
      <c r="I2963">
        <v>0</v>
      </c>
      <c r="J2963">
        <v>0</v>
      </c>
      <c r="K2963">
        <v>0</v>
      </c>
      <c r="L2963">
        <v>0</v>
      </c>
      <c r="M2963">
        <v>0</v>
      </c>
      <c r="N2963">
        <v>5</v>
      </c>
      <c r="O2963">
        <v>4</v>
      </c>
      <c r="P2963">
        <v>0</v>
      </c>
      <c r="Q2963">
        <v>1</v>
      </c>
    </row>
    <row r="2964" spans="1:17" x14ac:dyDescent="0.25">
      <c r="A2964" t="s">
        <v>23572</v>
      </c>
      <c r="B2964" t="s">
        <v>72</v>
      </c>
      <c r="C2964" t="s">
        <v>150</v>
      </c>
      <c r="D2964" t="s">
        <v>527</v>
      </c>
      <c r="E2964" t="s">
        <v>21471</v>
      </c>
      <c r="F2964" t="s">
        <v>525</v>
      </c>
      <c r="G2964">
        <v>5</v>
      </c>
      <c r="H2964">
        <v>0</v>
      </c>
      <c r="I2964">
        <v>0</v>
      </c>
      <c r="J2964">
        <v>0</v>
      </c>
      <c r="K2964">
        <v>0</v>
      </c>
      <c r="L2964">
        <v>0</v>
      </c>
      <c r="M2964">
        <v>0</v>
      </c>
      <c r="N2964">
        <v>0</v>
      </c>
      <c r="O2964">
        <v>0</v>
      </c>
      <c r="P2964">
        <v>0</v>
      </c>
      <c r="Q2964">
        <v>0</v>
      </c>
    </row>
    <row r="2965" spans="1:17" x14ac:dyDescent="0.25">
      <c r="A2965" t="s">
        <v>23573</v>
      </c>
      <c r="B2965" t="s">
        <v>72</v>
      </c>
      <c r="C2965" t="s">
        <v>210</v>
      </c>
      <c r="D2965" t="s">
        <v>526</v>
      </c>
      <c r="E2965" t="s">
        <v>21471</v>
      </c>
      <c r="F2965" t="s">
        <v>397</v>
      </c>
      <c r="G2965">
        <v>0</v>
      </c>
      <c r="H2965">
        <v>31</v>
      </c>
      <c r="I2965">
        <v>0</v>
      </c>
      <c r="J2965">
        <v>25</v>
      </c>
      <c r="K2965">
        <v>1</v>
      </c>
      <c r="L2965">
        <v>5</v>
      </c>
      <c r="M2965">
        <v>0</v>
      </c>
      <c r="N2965">
        <v>0</v>
      </c>
      <c r="O2965">
        <v>0</v>
      </c>
      <c r="P2965">
        <v>0</v>
      </c>
      <c r="Q2965">
        <v>0</v>
      </c>
    </row>
    <row r="2966" spans="1:17" x14ac:dyDescent="0.25">
      <c r="A2966" t="s">
        <v>23574</v>
      </c>
      <c r="B2966" t="s">
        <v>72</v>
      </c>
      <c r="C2966" t="s">
        <v>210</v>
      </c>
      <c r="D2966" t="s">
        <v>526</v>
      </c>
      <c r="E2966" t="s">
        <v>21471</v>
      </c>
      <c r="F2966" t="s">
        <v>398</v>
      </c>
      <c r="G2966">
        <v>0</v>
      </c>
      <c r="H2966">
        <v>31</v>
      </c>
      <c r="I2966">
        <v>0</v>
      </c>
      <c r="J2966">
        <v>25</v>
      </c>
      <c r="K2966">
        <v>1</v>
      </c>
      <c r="L2966">
        <v>5</v>
      </c>
      <c r="M2966">
        <v>0</v>
      </c>
      <c r="N2966">
        <v>0</v>
      </c>
      <c r="O2966">
        <v>0</v>
      </c>
      <c r="P2966">
        <v>0</v>
      </c>
      <c r="Q2966">
        <v>0</v>
      </c>
    </row>
    <row r="2967" spans="1:17" x14ac:dyDescent="0.25">
      <c r="A2967" t="s">
        <v>23575</v>
      </c>
      <c r="B2967" t="s">
        <v>72</v>
      </c>
      <c r="C2967" t="s">
        <v>210</v>
      </c>
      <c r="D2967" t="s">
        <v>526</v>
      </c>
      <c r="E2967" t="s">
        <v>21471</v>
      </c>
      <c r="F2967" t="s">
        <v>4242</v>
      </c>
      <c r="G2967">
        <v>0</v>
      </c>
      <c r="H2967">
        <v>0</v>
      </c>
      <c r="I2967">
        <v>0</v>
      </c>
      <c r="J2967">
        <v>0</v>
      </c>
      <c r="K2967">
        <v>0</v>
      </c>
      <c r="L2967">
        <v>0</v>
      </c>
      <c r="M2967">
        <v>31</v>
      </c>
      <c r="N2967">
        <v>0</v>
      </c>
      <c r="O2967">
        <v>0</v>
      </c>
      <c r="P2967">
        <v>0</v>
      </c>
      <c r="Q2967">
        <v>0</v>
      </c>
    </row>
    <row r="2968" spans="1:17" x14ac:dyDescent="0.25">
      <c r="A2968" t="s">
        <v>23576</v>
      </c>
      <c r="B2968" t="s">
        <v>72</v>
      </c>
      <c r="C2968" t="s">
        <v>210</v>
      </c>
      <c r="D2968" t="s">
        <v>526</v>
      </c>
      <c r="E2968" t="s">
        <v>21471</v>
      </c>
      <c r="F2968" t="s">
        <v>399</v>
      </c>
      <c r="G2968">
        <v>0</v>
      </c>
      <c r="H2968">
        <v>31</v>
      </c>
      <c r="I2968">
        <v>0</v>
      </c>
      <c r="J2968">
        <v>26</v>
      </c>
      <c r="K2968">
        <v>2</v>
      </c>
      <c r="L2968">
        <v>3</v>
      </c>
      <c r="M2968">
        <v>0</v>
      </c>
      <c r="N2968">
        <v>0</v>
      </c>
      <c r="O2968">
        <v>0</v>
      </c>
      <c r="P2968">
        <v>0</v>
      </c>
      <c r="Q2968">
        <v>0</v>
      </c>
    </row>
    <row r="2969" spans="1:17" x14ac:dyDescent="0.25">
      <c r="A2969" t="s">
        <v>23577</v>
      </c>
      <c r="B2969" t="s">
        <v>72</v>
      </c>
      <c r="C2969" t="s">
        <v>210</v>
      </c>
      <c r="D2969" t="s">
        <v>526</v>
      </c>
      <c r="E2969" t="s">
        <v>21471</v>
      </c>
      <c r="F2969" t="s">
        <v>4245</v>
      </c>
      <c r="G2969">
        <v>0</v>
      </c>
      <c r="H2969">
        <v>0</v>
      </c>
      <c r="I2969">
        <v>0</v>
      </c>
      <c r="J2969">
        <v>0</v>
      </c>
      <c r="K2969">
        <v>0</v>
      </c>
      <c r="L2969">
        <v>0</v>
      </c>
      <c r="M2969">
        <v>31</v>
      </c>
      <c r="N2969">
        <v>0</v>
      </c>
      <c r="O2969">
        <v>0</v>
      </c>
      <c r="P2969">
        <v>0</v>
      </c>
      <c r="Q2969">
        <v>0</v>
      </c>
    </row>
    <row r="2970" spans="1:17" x14ac:dyDescent="0.25">
      <c r="A2970" t="s">
        <v>23578</v>
      </c>
      <c r="B2970" t="s">
        <v>72</v>
      </c>
      <c r="C2970" t="s">
        <v>210</v>
      </c>
      <c r="D2970" t="s">
        <v>526</v>
      </c>
      <c r="E2970" t="s">
        <v>21471</v>
      </c>
      <c r="F2970" t="s">
        <v>394</v>
      </c>
      <c r="G2970">
        <v>0</v>
      </c>
      <c r="H2970">
        <v>0</v>
      </c>
      <c r="I2970">
        <v>0</v>
      </c>
      <c r="J2970">
        <v>0</v>
      </c>
      <c r="K2970">
        <v>0</v>
      </c>
      <c r="L2970">
        <v>0</v>
      </c>
      <c r="M2970">
        <v>0</v>
      </c>
      <c r="N2970">
        <v>29</v>
      </c>
      <c r="O2970">
        <v>24</v>
      </c>
      <c r="P2970">
        <v>4</v>
      </c>
      <c r="Q2970">
        <v>1</v>
      </c>
    </row>
    <row r="2971" spans="1:17" x14ac:dyDescent="0.25">
      <c r="A2971" t="s">
        <v>23579</v>
      </c>
      <c r="B2971" t="s">
        <v>72</v>
      </c>
      <c r="C2971" t="s">
        <v>210</v>
      </c>
      <c r="D2971" t="s">
        <v>526</v>
      </c>
      <c r="E2971" t="s">
        <v>21471</v>
      </c>
      <c r="F2971" t="s">
        <v>395</v>
      </c>
      <c r="G2971">
        <v>0</v>
      </c>
      <c r="H2971">
        <v>0</v>
      </c>
      <c r="I2971">
        <v>0</v>
      </c>
      <c r="J2971">
        <v>0</v>
      </c>
      <c r="K2971">
        <v>0</v>
      </c>
      <c r="L2971">
        <v>0</v>
      </c>
      <c r="M2971">
        <v>0</v>
      </c>
      <c r="N2971">
        <v>27</v>
      </c>
      <c r="O2971">
        <v>22</v>
      </c>
      <c r="P2971">
        <v>4</v>
      </c>
      <c r="Q2971">
        <v>1</v>
      </c>
    </row>
    <row r="2972" spans="1:17" x14ac:dyDescent="0.25">
      <c r="A2972" t="s">
        <v>23580</v>
      </c>
      <c r="B2972" t="s">
        <v>72</v>
      </c>
      <c r="C2972" t="s">
        <v>210</v>
      </c>
      <c r="D2972" t="s">
        <v>526</v>
      </c>
      <c r="E2972" t="s">
        <v>21471</v>
      </c>
      <c r="F2972" t="s">
        <v>525</v>
      </c>
      <c r="G2972">
        <v>31</v>
      </c>
      <c r="H2972">
        <v>0</v>
      </c>
      <c r="I2972">
        <v>0</v>
      </c>
      <c r="J2972">
        <v>0</v>
      </c>
      <c r="K2972">
        <v>0</v>
      </c>
      <c r="L2972">
        <v>0</v>
      </c>
      <c r="M2972">
        <v>0</v>
      </c>
      <c r="N2972">
        <v>0</v>
      </c>
      <c r="O2972">
        <v>0</v>
      </c>
      <c r="P2972">
        <v>0</v>
      </c>
      <c r="Q2972">
        <v>0</v>
      </c>
    </row>
    <row r="2973" spans="1:17" x14ac:dyDescent="0.25">
      <c r="A2973" t="s">
        <v>16093</v>
      </c>
      <c r="B2973" t="s">
        <v>72</v>
      </c>
      <c r="C2973" t="s">
        <v>210</v>
      </c>
      <c r="D2973" t="s">
        <v>527</v>
      </c>
      <c r="E2973" t="s">
        <v>563</v>
      </c>
      <c r="F2973" t="s">
        <v>528</v>
      </c>
      <c r="G2973">
        <v>0</v>
      </c>
      <c r="H2973">
        <v>0</v>
      </c>
      <c r="I2973">
        <v>0</v>
      </c>
      <c r="J2973">
        <v>0</v>
      </c>
      <c r="K2973">
        <v>0</v>
      </c>
      <c r="L2973">
        <v>0</v>
      </c>
      <c r="M2973">
        <v>0</v>
      </c>
      <c r="N2973">
        <v>2</v>
      </c>
      <c r="O2973">
        <v>2</v>
      </c>
      <c r="P2973">
        <v>0</v>
      </c>
      <c r="Q2973">
        <v>0</v>
      </c>
    </row>
    <row r="2974" spans="1:17" x14ac:dyDescent="0.25">
      <c r="A2974" t="s">
        <v>16094</v>
      </c>
      <c r="B2974" t="s">
        <v>72</v>
      </c>
      <c r="C2974" t="s">
        <v>210</v>
      </c>
      <c r="D2974" t="s">
        <v>527</v>
      </c>
      <c r="E2974" t="s">
        <v>563</v>
      </c>
      <c r="F2974" t="s">
        <v>525</v>
      </c>
      <c r="G2974">
        <v>2</v>
      </c>
      <c r="H2974">
        <v>0</v>
      </c>
      <c r="I2974">
        <v>0</v>
      </c>
      <c r="J2974">
        <v>0</v>
      </c>
      <c r="K2974">
        <v>0</v>
      </c>
      <c r="L2974">
        <v>0</v>
      </c>
      <c r="M2974">
        <v>0</v>
      </c>
      <c r="N2974">
        <v>0</v>
      </c>
      <c r="O2974">
        <v>0</v>
      </c>
      <c r="P2974">
        <v>0</v>
      </c>
      <c r="Q2974">
        <v>0</v>
      </c>
    </row>
    <row r="2975" spans="1:17" x14ac:dyDescent="0.25">
      <c r="A2975" t="s">
        <v>16095</v>
      </c>
      <c r="B2975" t="s">
        <v>72</v>
      </c>
      <c r="C2975" t="s">
        <v>210</v>
      </c>
      <c r="D2975" t="s">
        <v>12971</v>
      </c>
      <c r="E2975" t="s">
        <v>563</v>
      </c>
      <c r="F2975" t="s">
        <v>525</v>
      </c>
      <c r="G2975">
        <v>1</v>
      </c>
      <c r="H2975">
        <v>0</v>
      </c>
      <c r="I2975">
        <v>0</v>
      </c>
      <c r="J2975">
        <v>0</v>
      </c>
      <c r="K2975">
        <v>0</v>
      </c>
      <c r="L2975">
        <v>0</v>
      </c>
      <c r="M2975">
        <v>0</v>
      </c>
      <c r="N2975">
        <v>0</v>
      </c>
      <c r="O2975">
        <v>0</v>
      </c>
      <c r="P2975">
        <v>0</v>
      </c>
      <c r="Q2975">
        <v>0</v>
      </c>
    </row>
    <row r="2976" spans="1:17" x14ac:dyDescent="0.25">
      <c r="A2976" t="s">
        <v>23581</v>
      </c>
      <c r="B2976" t="s">
        <v>72</v>
      </c>
      <c r="C2976" t="s">
        <v>210</v>
      </c>
      <c r="D2976" t="s">
        <v>12971</v>
      </c>
      <c r="E2976" t="s">
        <v>21471</v>
      </c>
      <c r="F2976" t="s">
        <v>525</v>
      </c>
      <c r="G2976">
        <v>2</v>
      </c>
      <c r="H2976">
        <v>0</v>
      </c>
      <c r="I2976">
        <v>0</v>
      </c>
      <c r="J2976">
        <v>0</v>
      </c>
      <c r="K2976">
        <v>0</v>
      </c>
      <c r="L2976">
        <v>0</v>
      </c>
      <c r="M2976">
        <v>0</v>
      </c>
      <c r="N2976">
        <v>0</v>
      </c>
      <c r="O2976">
        <v>0</v>
      </c>
      <c r="P2976">
        <v>0</v>
      </c>
      <c r="Q2976">
        <v>0</v>
      </c>
    </row>
    <row r="2977" spans="1:17" x14ac:dyDescent="0.25">
      <c r="A2977" t="s">
        <v>16096</v>
      </c>
      <c r="B2977" t="s">
        <v>72</v>
      </c>
      <c r="C2977" t="s">
        <v>211</v>
      </c>
      <c r="D2977" t="s">
        <v>526</v>
      </c>
      <c r="E2977" t="s">
        <v>563</v>
      </c>
      <c r="F2977" t="s">
        <v>396</v>
      </c>
      <c r="G2977">
        <v>0</v>
      </c>
      <c r="H2977">
        <v>19</v>
      </c>
      <c r="I2977">
        <v>3</v>
      </c>
      <c r="J2977">
        <v>13</v>
      </c>
      <c r="K2977">
        <v>2</v>
      </c>
      <c r="L2977">
        <v>1</v>
      </c>
      <c r="M2977">
        <v>0</v>
      </c>
      <c r="N2977">
        <v>0</v>
      </c>
      <c r="O2977">
        <v>0</v>
      </c>
      <c r="P2977">
        <v>0</v>
      </c>
      <c r="Q2977">
        <v>0</v>
      </c>
    </row>
    <row r="2978" spans="1:17" x14ac:dyDescent="0.25">
      <c r="A2978" t="s">
        <v>16097</v>
      </c>
      <c r="B2978" t="s">
        <v>72</v>
      </c>
      <c r="C2978" t="s">
        <v>211</v>
      </c>
      <c r="D2978" t="s">
        <v>526</v>
      </c>
      <c r="E2978" t="s">
        <v>563</v>
      </c>
      <c r="F2978" t="s">
        <v>4236</v>
      </c>
      <c r="G2978">
        <v>0</v>
      </c>
      <c r="H2978">
        <v>19</v>
      </c>
      <c r="I2978">
        <v>2</v>
      </c>
      <c r="J2978">
        <v>14</v>
      </c>
      <c r="K2978">
        <v>2</v>
      </c>
      <c r="L2978">
        <v>1</v>
      </c>
      <c r="M2978">
        <v>0</v>
      </c>
      <c r="N2978">
        <v>0</v>
      </c>
      <c r="O2978">
        <v>0</v>
      </c>
      <c r="P2978">
        <v>0</v>
      </c>
      <c r="Q2978">
        <v>0</v>
      </c>
    </row>
    <row r="2979" spans="1:17" x14ac:dyDescent="0.25">
      <c r="A2979" t="s">
        <v>16098</v>
      </c>
      <c r="B2979" t="s">
        <v>72</v>
      </c>
      <c r="C2979" t="s">
        <v>211</v>
      </c>
      <c r="D2979" t="s">
        <v>526</v>
      </c>
      <c r="E2979" t="s">
        <v>563</v>
      </c>
      <c r="F2979" t="s">
        <v>4238</v>
      </c>
      <c r="G2979">
        <v>0</v>
      </c>
      <c r="H2979">
        <v>0</v>
      </c>
      <c r="I2979">
        <v>0</v>
      </c>
      <c r="J2979">
        <v>0</v>
      </c>
      <c r="K2979">
        <v>0</v>
      </c>
      <c r="L2979">
        <v>0</v>
      </c>
      <c r="M2979">
        <v>19</v>
      </c>
      <c r="N2979">
        <v>0</v>
      </c>
      <c r="O2979">
        <v>0</v>
      </c>
      <c r="P2979">
        <v>0</v>
      </c>
      <c r="Q2979">
        <v>0</v>
      </c>
    </row>
    <row r="2980" spans="1:17" x14ac:dyDescent="0.25">
      <c r="A2980" t="s">
        <v>17000</v>
      </c>
      <c r="B2980" t="s">
        <v>72</v>
      </c>
      <c r="C2980" t="s">
        <v>211</v>
      </c>
      <c r="D2980" t="s">
        <v>526</v>
      </c>
      <c r="E2980" t="s">
        <v>563</v>
      </c>
      <c r="F2980" t="s">
        <v>397</v>
      </c>
      <c r="G2980">
        <v>0</v>
      </c>
      <c r="H2980">
        <v>19</v>
      </c>
      <c r="I2980">
        <v>2</v>
      </c>
      <c r="J2980">
        <v>14</v>
      </c>
      <c r="K2980">
        <v>2</v>
      </c>
      <c r="L2980">
        <v>1</v>
      </c>
      <c r="M2980">
        <v>0</v>
      </c>
      <c r="N2980">
        <v>0</v>
      </c>
      <c r="O2980">
        <v>0</v>
      </c>
      <c r="P2980">
        <v>0</v>
      </c>
      <c r="Q2980">
        <v>0</v>
      </c>
    </row>
    <row r="2981" spans="1:17" x14ac:dyDescent="0.25">
      <c r="A2981" t="s">
        <v>17292</v>
      </c>
      <c r="B2981" t="s">
        <v>72</v>
      </c>
      <c r="C2981" t="s">
        <v>211</v>
      </c>
      <c r="D2981" t="s">
        <v>526</v>
      </c>
      <c r="E2981" t="s">
        <v>563</v>
      </c>
      <c r="F2981" t="s">
        <v>398</v>
      </c>
      <c r="G2981">
        <v>0</v>
      </c>
      <c r="H2981">
        <v>19</v>
      </c>
      <c r="I2981">
        <v>2</v>
      </c>
      <c r="J2981">
        <v>14</v>
      </c>
      <c r="K2981">
        <v>2</v>
      </c>
      <c r="L2981">
        <v>1</v>
      </c>
      <c r="M2981">
        <v>0</v>
      </c>
      <c r="N2981">
        <v>0</v>
      </c>
      <c r="O2981">
        <v>0</v>
      </c>
      <c r="P2981">
        <v>0</v>
      </c>
      <c r="Q2981">
        <v>0</v>
      </c>
    </row>
    <row r="2982" spans="1:17" x14ac:dyDescent="0.25">
      <c r="A2982" t="s">
        <v>17293</v>
      </c>
      <c r="B2982" t="s">
        <v>72</v>
      </c>
      <c r="C2982" t="s">
        <v>211</v>
      </c>
      <c r="D2982" t="s">
        <v>526</v>
      </c>
      <c r="E2982" t="s">
        <v>563</v>
      </c>
      <c r="F2982" t="s">
        <v>4242</v>
      </c>
      <c r="G2982">
        <v>0</v>
      </c>
      <c r="H2982">
        <v>0</v>
      </c>
      <c r="I2982">
        <v>0</v>
      </c>
      <c r="J2982">
        <v>0</v>
      </c>
      <c r="K2982">
        <v>0</v>
      </c>
      <c r="L2982">
        <v>0</v>
      </c>
      <c r="M2982">
        <v>19</v>
      </c>
      <c r="N2982">
        <v>0</v>
      </c>
      <c r="O2982">
        <v>0</v>
      </c>
      <c r="P2982">
        <v>0</v>
      </c>
      <c r="Q2982">
        <v>0</v>
      </c>
    </row>
    <row r="2983" spans="1:17" x14ac:dyDescent="0.25">
      <c r="A2983" t="s">
        <v>17294</v>
      </c>
      <c r="B2983" t="s">
        <v>72</v>
      </c>
      <c r="C2983" t="s">
        <v>211</v>
      </c>
      <c r="D2983" t="s">
        <v>526</v>
      </c>
      <c r="E2983" t="s">
        <v>563</v>
      </c>
      <c r="F2983" t="s">
        <v>399</v>
      </c>
      <c r="G2983">
        <v>0</v>
      </c>
      <c r="H2983">
        <v>19</v>
      </c>
      <c r="I2983">
        <v>2</v>
      </c>
      <c r="J2983">
        <v>14</v>
      </c>
      <c r="K2983">
        <v>2</v>
      </c>
      <c r="L2983">
        <v>1</v>
      </c>
      <c r="M2983">
        <v>0</v>
      </c>
      <c r="N2983">
        <v>0</v>
      </c>
      <c r="O2983">
        <v>0</v>
      </c>
      <c r="P2983">
        <v>0</v>
      </c>
      <c r="Q2983">
        <v>0</v>
      </c>
    </row>
    <row r="2984" spans="1:17" x14ac:dyDescent="0.25">
      <c r="A2984" t="s">
        <v>17295</v>
      </c>
      <c r="B2984" t="s">
        <v>72</v>
      </c>
      <c r="C2984" t="s">
        <v>211</v>
      </c>
      <c r="D2984" t="s">
        <v>526</v>
      </c>
      <c r="E2984" t="s">
        <v>563</v>
      </c>
      <c r="F2984" t="s">
        <v>4245</v>
      </c>
      <c r="G2984">
        <v>0</v>
      </c>
      <c r="H2984">
        <v>0</v>
      </c>
      <c r="I2984">
        <v>0</v>
      </c>
      <c r="J2984">
        <v>0</v>
      </c>
      <c r="K2984">
        <v>0</v>
      </c>
      <c r="L2984">
        <v>0</v>
      </c>
      <c r="M2984">
        <v>19</v>
      </c>
      <c r="N2984">
        <v>0</v>
      </c>
      <c r="O2984">
        <v>0</v>
      </c>
      <c r="P2984">
        <v>0</v>
      </c>
      <c r="Q2984">
        <v>0</v>
      </c>
    </row>
    <row r="2985" spans="1:17" x14ac:dyDescent="0.25">
      <c r="A2985" t="s">
        <v>17296</v>
      </c>
      <c r="B2985" t="s">
        <v>72</v>
      </c>
      <c r="C2985" t="s">
        <v>211</v>
      </c>
      <c r="D2985" t="s">
        <v>526</v>
      </c>
      <c r="E2985" t="s">
        <v>563</v>
      </c>
      <c r="F2985" t="s">
        <v>394</v>
      </c>
      <c r="G2985">
        <v>0</v>
      </c>
      <c r="H2985">
        <v>0</v>
      </c>
      <c r="I2985">
        <v>0</v>
      </c>
      <c r="J2985">
        <v>0</v>
      </c>
      <c r="K2985">
        <v>0</v>
      </c>
      <c r="L2985">
        <v>0</v>
      </c>
      <c r="M2985">
        <v>0</v>
      </c>
      <c r="N2985">
        <v>17</v>
      </c>
      <c r="O2985">
        <v>16</v>
      </c>
      <c r="P2985">
        <v>0</v>
      </c>
      <c r="Q2985">
        <v>1</v>
      </c>
    </row>
    <row r="2986" spans="1:17" x14ac:dyDescent="0.25">
      <c r="A2986" t="s">
        <v>17297</v>
      </c>
      <c r="B2986" t="s">
        <v>72</v>
      </c>
      <c r="C2986" t="s">
        <v>211</v>
      </c>
      <c r="D2986" t="s">
        <v>526</v>
      </c>
      <c r="E2986" t="s">
        <v>563</v>
      </c>
      <c r="F2986" t="s">
        <v>395</v>
      </c>
      <c r="G2986">
        <v>0</v>
      </c>
      <c r="H2986">
        <v>0</v>
      </c>
      <c r="I2986">
        <v>0</v>
      </c>
      <c r="J2986">
        <v>0</v>
      </c>
      <c r="K2986">
        <v>0</v>
      </c>
      <c r="L2986">
        <v>0</v>
      </c>
      <c r="M2986">
        <v>0</v>
      </c>
      <c r="N2986">
        <v>17</v>
      </c>
      <c r="O2986">
        <v>16</v>
      </c>
      <c r="P2986">
        <v>0</v>
      </c>
      <c r="Q2986">
        <v>1</v>
      </c>
    </row>
    <row r="2987" spans="1:17" x14ac:dyDescent="0.25">
      <c r="A2987" t="s">
        <v>17298</v>
      </c>
      <c r="B2987" t="s">
        <v>72</v>
      </c>
      <c r="C2987" t="s">
        <v>211</v>
      </c>
      <c r="D2987" t="s">
        <v>526</v>
      </c>
      <c r="E2987" t="s">
        <v>563</v>
      </c>
      <c r="F2987" t="s">
        <v>525</v>
      </c>
      <c r="G2987">
        <v>19</v>
      </c>
      <c r="H2987">
        <v>0</v>
      </c>
      <c r="I2987">
        <v>0</v>
      </c>
      <c r="J2987">
        <v>0</v>
      </c>
      <c r="K2987">
        <v>0</v>
      </c>
      <c r="L2987">
        <v>0</v>
      </c>
      <c r="M2987">
        <v>0</v>
      </c>
      <c r="N2987">
        <v>0</v>
      </c>
      <c r="O2987">
        <v>0</v>
      </c>
      <c r="P2987">
        <v>0</v>
      </c>
      <c r="Q2987">
        <v>0</v>
      </c>
    </row>
    <row r="2988" spans="1:17" x14ac:dyDescent="0.25">
      <c r="A2988" t="s">
        <v>23582</v>
      </c>
      <c r="B2988" t="s">
        <v>72</v>
      </c>
      <c r="C2988" t="s">
        <v>211</v>
      </c>
      <c r="D2988" t="s">
        <v>526</v>
      </c>
      <c r="E2988" t="s">
        <v>21471</v>
      </c>
      <c r="F2988" t="s">
        <v>396</v>
      </c>
      <c r="G2988">
        <v>0</v>
      </c>
      <c r="H2988">
        <v>12</v>
      </c>
      <c r="I2988">
        <v>3</v>
      </c>
      <c r="J2988">
        <v>6</v>
      </c>
      <c r="K2988">
        <v>3</v>
      </c>
      <c r="L2988">
        <v>0</v>
      </c>
      <c r="M2988">
        <v>0</v>
      </c>
      <c r="N2988">
        <v>0</v>
      </c>
      <c r="O2988">
        <v>0</v>
      </c>
      <c r="P2988">
        <v>0</v>
      </c>
      <c r="Q2988">
        <v>0</v>
      </c>
    </row>
    <row r="2989" spans="1:17" x14ac:dyDescent="0.25">
      <c r="A2989" t="s">
        <v>23583</v>
      </c>
      <c r="B2989" t="s">
        <v>72</v>
      </c>
      <c r="C2989" t="s">
        <v>211</v>
      </c>
      <c r="D2989" t="s">
        <v>526</v>
      </c>
      <c r="E2989" t="s">
        <v>21471</v>
      </c>
      <c r="F2989" t="s">
        <v>4236</v>
      </c>
      <c r="G2989">
        <v>0</v>
      </c>
      <c r="H2989">
        <v>12</v>
      </c>
      <c r="I2989">
        <v>2</v>
      </c>
      <c r="J2989">
        <v>7</v>
      </c>
      <c r="K2989">
        <v>2</v>
      </c>
      <c r="L2989">
        <v>1</v>
      </c>
      <c r="M2989">
        <v>0</v>
      </c>
      <c r="N2989">
        <v>0</v>
      </c>
      <c r="O2989">
        <v>0</v>
      </c>
      <c r="P2989">
        <v>0</v>
      </c>
      <c r="Q2989">
        <v>0</v>
      </c>
    </row>
    <row r="2990" spans="1:17" x14ac:dyDescent="0.25">
      <c r="A2990" t="s">
        <v>23584</v>
      </c>
      <c r="B2990" t="s">
        <v>72</v>
      </c>
      <c r="C2990" t="s">
        <v>211</v>
      </c>
      <c r="D2990" t="s">
        <v>526</v>
      </c>
      <c r="E2990" t="s">
        <v>21471</v>
      </c>
      <c r="F2990" t="s">
        <v>4238</v>
      </c>
      <c r="G2990">
        <v>0</v>
      </c>
      <c r="H2990">
        <v>0</v>
      </c>
      <c r="I2990">
        <v>0</v>
      </c>
      <c r="J2990">
        <v>0</v>
      </c>
      <c r="K2990">
        <v>0</v>
      </c>
      <c r="L2990">
        <v>0</v>
      </c>
      <c r="M2990">
        <v>12</v>
      </c>
      <c r="N2990">
        <v>0</v>
      </c>
      <c r="O2990">
        <v>0</v>
      </c>
      <c r="P2990">
        <v>0</v>
      </c>
      <c r="Q2990">
        <v>0</v>
      </c>
    </row>
    <row r="2991" spans="1:17" x14ac:dyDescent="0.25">
      <c r="A2991" t="s">
        <v>23585</v>
      </c>
      <c r="B2991" t="s">
        <v>72</v>
      </c>
      <c r="C2991" t="s">
        <v>211</v>
      </c>
      <c r="D2991" t="s">
        <v>526</v>
      </c>
      <c r="E2991" t="s">
        <v>21471</v>
      </c>
      <c r="F2991" t="s">
        <v>397</v>
      </c>
      <c r="G2991">
        <v>0</v>
      </c>
      <c r="H2991">
        <v>12</v>
      </c>
      <c r="I2991">
        <v>2</v>
      </c>
      <c r="J2991">
        <v>7</v>
      </c>
      <c r="K2991">
        <v>2</v>
      </c>
      <c r="L2991">
        <v>1</v>
      </c>
      <c r="M2991">
        <v>0</v>
      </c>
      <c r="N2991">
        <v>0</v>
      </c>
      <c r="O2991">
        <v>0</v>
      </c>
      <c r="P2991">
        <v>0</v>
      </c>
      <c r="Q2991">
        <v>0</v>
      </c>
    </row>
    <row r="2992" spans="1:17" x14ac:dyDescent="0.25">
      <c r="A2992" t="s">
        <v>23586</v>
      </c>
      <c r="B2992" t="s">
        <v>72</v>
      </c>
      <c r="C2992" t="s">
        <v>211</v>
      </c>
      <c r="D2992" t="s">
        <v>526</v>
      </c>
      <c r="E2992" t="s">
        <v>21471</v>
      </c>
      <c r="F2992" t="s">
        <v>398</v>
      </c>
      <c r="G2992">
        <v>0</v>
      </c>
      <c r="H2992">
        <v>12</v>
      </c>
      <c r="I2992">
        <v>2</v>
      </c>
      <c r="J2992">
        <v>7</v>
      </c>
      <c r="K2992">
        <v>2</v>
      </c>
      <c r="L2992">
        <v>1</v>
      </c>
      <c r="M2992">
        <v>0</v>
      </c>
      <c r="N2992">
        <v>0</v>
      </c>
      <c r="O2992">
        <v>0</v>
      </c>
      <c r="P2992">
        <v>0</v>
      </c>
      <c r="Q2992">
        <v>0</v>
      </c>
    </row>
    <row r="2993" spans="1:17" x14ac:dyDescent="0.25">
      <c r="A2993" t="s">
        <v>23587</v>
      </c>
      <c r="B2993" t="s">
        <v>72</v>
      </c>
      <c r="C2993" t="s">
        <v>211</v>
      </c>
      <c r="D2993" t="s">
        <v>526</v>
      </c>
      <c r="E2993" t="s">
        <v>21471</v>
      </c>
      <c r="F2993" t="s">
        <v>4242</v>
      </c>
      <c r="G2993">
        <v>0</v>
      </c>
      <c r="H2993">
        <v>0</v>
      </c>
      <c r="I2993">
        <v>0</v>
      </c>
      <c r="J2993">
        <v>0</v>
      </c>
      <c r="K2993">
        <v>0</v>
      </c>
      <c r="L2993">
        <v>0</v>
      </c>
      <c r="M2993">
        <v>12</v>
      </c>
      <c r="N2993">
        <v>0</v>
      </c>
      <c r="O2993">
        <v>0</v>
      </c>
      <c r="P2993">
        <v>0</v>
      </c>
      <c r="Q2993">
        <v>0</v>
      </c>
    </row>
    <row r="2994" spans="1:17" x14ac:dyDescent="0.25">
      <c r="A2994" t="s">
        <v>23588</v>
      </c>
      <c r="B2994" t="s">
        <v>72</v>
      </c>
      <c r="C2994" t="s">
        <v>211</v>
      </c>
      <c r="D2994" t="s">
        <v>526</v>
      </c>
      <c r="E2994" t="s">
        <v>21471</v>
      </c>
      <c r="F2994" t="s">
        <v>399</v>
      </c>
      <c r="G2994">
        <v>0</v>
      </c>
      <c r="H2994">
        <v>12</v>
      </c>
      <c r="I2994">
        <v>2</v>
      </c>
      <c r="J2994">
        <v>7</v>
      </c>
      <c r="K2994">
        <v>3</v>
      </c>
      <c r="L2994">
        <v>0</v>
      </c>
      <c r="M2994">
        <v>0</v>
      </c>
      <c r="N2994">
        <v>0</v>
      </c>
      <c r="O2994">
        <v>0</v>
      </c>
      <c r="P2994">
        <v>0</v>
      </c>
      <c r="Q2994">
        <v>0</v>
      </c>
    </row>
    <row r="2995" spans="1:17" x14ac:dyDescent="0.25">
      <c r="A2995" t="s">
        <v>16111</v>
      </c>
      <c r="B2995" t="s">
        <v>74</v>
      </c>
      <c r="C2995" t="s">
        <v>100</v>
      </c>
      <c r="D2995" t="s">
        <v>526</v>
      </c>
      <c r="E2995" t="s">
        <v>563</v>
      </c>
      <c r="F2995" t="s">
        <v>396</v>
      </c>
      <c r="G2995">
        <v>0</v>
      </c>
      <c r="H2995">
        <v>6</v>
      </c>
      <c r="I2995">
        <v>0</v>
      </c>
      <c r="J2995">
        <v>6</v>
      </c>
      <c r="K2995">
        <v>0</v>
      </c>
      <c r="L2995">
        <v>0</v>
      </c>
      <c r="M2995">
        <v>0</v>
      </c>
      <c r="N2995">
        <v>0</v>
      </c>
      <c r="O2995">
        <v>0</v>
      </c>
      <c r="P2995">
        <v>0</v>
      </c>
      <c r="Q2995">
        <v>0</v>
      </c>
    </row>
    <row r="2996" spans="1:17" x14ac:dyDescent="0.25">
      <c r="A2996" t="s">
        <v>16112</v>
      </c>
      <c r="B2996" t="s">
        <v>74</v>
      </c>
      <c r="C2996" t="s">
        <v>100</v>
      </c>
      <c r="D2996" t="s">
        <v>526</v>
      </c>
      <c r="E2996" t="s">
        <v>563</v>
      </c>
      <c r="F2996" t="s">
        <v>4236</v>
      </c>
      <c r="G2996">
        <v>0</v>
      </c>
      <c r="H2996">
        <v>6</v>
      </c>
      <c r="I2996">
        <v>0</v>
      </c>
      <c r="J2996">
        <v>6</v>
      </c>
      <c r="K2996">
        <v>0</v>
      </c>
      <c r="L2996">
        <v>0</v>
      </c>
      <c r="M2996">
        <v>0</v>
      </c>
      <c r="N2996">
        <v>0</v>
      </c>
      <c r="O2996">
        <v>0</v>
      </c>
      <c r="P2996">
        <v>0</v>
      </c>
      <c r="Q2996">
        <v>0</v>
      </c>
    </row>
    <row r="2997" spans="1:17" x14ac:dyDescent="0.25">
      <c r="A2997" t="s">
        <v>16113</v>
      </c>
      <c r="B2997" t="s">
        <v>74</v>
      </c>
      <c r="C2997" t="s">
        <v>100</v>
      </c>
      <c r="D2997" t="s">
        <v>526</v>
      </c>
      <c r="E2997" t="s">
        <v>563</v>
      </c>
      <c r="F2997" t="s">
        <v>4238</v>
      </c>
      <c r="G2997">
        <v>0</v>
      </c>
      <c r="H2997">
        <v>0</v>
      </c>
      <c r="I2997">
        <v>0</v>
      </c>
      <c r="J2997">
        <v>0</v>
      </c>
      <c r="K2997">
        <v>0</v>
      </c>
      <c r="L2997">
        <v>0</v>
      </c>
      <c r="M2997">
        <v>6</v>
      </c>
      <c r="N2997">
        <v>0</v>
      </c>
      <c r="O2997">
        <v>0</v>
      </c>
      <c r="P2997">
        <v>0</v>
      </c>
      <c r="Q2997">
        <v>0</v>
      </c>
    </row>
    <row r="2998" spans="1:17" x14ac:dyDescent="0.25">
      <c r="A2998" t="s">
        <v>16658</v>
      </c>
      <c r="B2998" t="s">
        <v>74</v>
      </c>
      <c r="C2998" t="s">
        <v>100</v>
      </c>
      <c r="D2998" t="s">
        <v>526</v>
      </c>
      <c r="E2998" t="s">
        <v>563</v>
      </c>
      <c r="F2998" t="s">
        <v>397</v>
      </c>
      <c r="G2998">
        <v>0</v>
      </c>
      <c r="H2998">
        <v>6</v>
      </c>
      <c r="I2998">
        <v>0</v>
      </c>
      <c r="J2998">
        <v>6</v>
      </c>
      <c r="K2998">
        <v>0</v>
      </c>
      <c r="L2998">
        <v>0</v>
      </c>
      <c r="M2998">
        <v>0</v>
      </c>
      <c r="N2998">
        <v>0</v>
      </c>
      <c r="O2998">
        <v>0</v>
      </c>
      <c r="P2998">
        <v>0</v>
      </c>
      <c r="Q2998">
        <v>0</v>
      </c>
    </row>
    <row r="2999" spans="1:17" x14ac:dyDescent="0.25">
      <c r="A2999" t="s">
        <v>16659</v>
      </c>
      <c r="B2999" t="s">
        <v>74</v>
      </c>
      <c r="C2999" t="s">
        <v>100</v>
      </c>
      <c r="D2999" t="s">
        <v>526</v>
      </c>
      <c r="E2999" t="s">
        <v>563</v>
      </c>
      <c r="F2999" t="s">
        <v>398</v>
      </c>
      <c r="G2999">
        <v>0</v>
      </c>
      <c r="H2999">
        <v>6</v>
      </c>
      <c r="I2999">
        <v>0</v>
      </c>
      <c r="J2999">
        <v>6</v>
      </c>
      <c r="K2999">
        <v>0</v>
      </c>
      <c r="L2999">
        <v>0</v>
      </c>
      <c r="M2999">
        <v>0</v>
      </c>
      <c r="N2999">
        <v>0</v>
      </c>
      <c r="O2999">
        <v>0</v>
      </c>
      <c r="P2999">
        <v>0</v>
      </c>
      <c r="Q2999">
        <v>0</v>
      </c>
    </row>
    <row r="3000" spans="1:17" x14ac:dyDescent="0.25">
      <c r="A3000" t="s">
        <v>16660</v>
      </c>
      <c r="B3000" t="s">
        <v>74</v>
      </c>
      <c r="C3000" t="s">
        <v>100</v>
      </c>
      <c r="D3000" t="s">
        <v>526</v>
      </c>
      <c r="E3000" t="s">
        <v>563</v>
      </c>
      <c r="F3000" t="s">
        <v>4242</v>
      </c>
      <c r="G3000">
        <v>0</v>
      </c>
      <c r="H3000">
        <v>0</v>
      </c>
      <c r="I3000">
        <v>0</v>
      </c>
      <c r="J3000">
        <v>0</v>
      </c>
      <c r="K3000">
        <v>0</v>
      </c>
      <c r="L3000">
        <v>0</v>
      </c>
      <c r="M3000">
        <v>6</v>
      </c>
      <c r="N3000">
        <v>0</v>
      </c>
      <c r="O3000">
        <v>0</v>
      </c>
      <c r="P3000">
        <v>0</v>
      </c>
      <c r="Q3000">
        <v>0</v>
      </c>
    </row>
    <row r="3001" spans="1:17" x14ac:dyDescent="0.25">
      <c r="A3001" t="s">
        <v>16661</v>
      </c>
      <c r="B3001" t="s">
        <v>74</v>
      </c>
      <c r="C3001" t="s">
        <v>100</v>
      </c>
      <c r="D3001" t="s">
        <v>526</v>
      </c>
      <c r="E3001" t="s">
        <v>563</v>
      </c>
      <c r="F3001" t="s">
        <v>399</v>
      </c>
      <c r="G3001">
        <v>0</v>
      </c>
      <c r="H3001">
        <v>6</v>
      </c>
      <c r="I3001">
        <v>0</v>
      </c>
      <c r="J3001">
        <v>6</v>
      </c>
      <c r="K3001">
        <v>0</v>
      </c>
      <c r="L3001">
        <v>0</v>
      </c>
      <c r="M3001">
        <v>0</v>
      </c>
      <c r="N3001">
        <v>0</v>
      </c>
      <c r="O3001">
        <v>0</v>
      </c>
      <c r="P3001">
        <v>0</v>
      </c>
      <c r="Q3001">
        <v>0</v>
      </c>
    </row>
    <row r="3002" spans="1:17" x14ac:dyDescent="0.25">
      <c r="A3002" t="s">
        <v>16662</v>
      </c>
      <c r="B3002" t="s">
        <v>74</v>
      </c>
      <c r="C3002" t="s">
        <v>100</v>
      </c>
      <c r="D3002" t="s">
        <v>526</v>
      </c>
      <c r="E3002" t="s">
        <v>563</v>
      </c>
      <c r="F3002" t="s">
        <v>4245</v>
      </c>
      <c r="G3002">
        <v>0</v>
      </c>
      <c r="H3002">
        <v>0</v>
      </c>
      <c r="I3002">
        <v>0</v>
      </c>
      <c r="J3002">
        <v>0</v>
      </c>
      <c r="K3002">
        <v>0</v>
      </c>
      <c r="L3002">
        <v>0</v>
      </c>
      <c r="M3002">
        <v>6</v>
      </c>
      <c r="N3002">
        <v>0</v>
      </c>
      <c r="O3002">
        <v>0</v>
      </c>
      <c r="P3002">
        <v>0</v>
      </c>
      <c r="Q3002">
        <v>0</v>
      </c>
    </row>
    <row r="3003" spans="1:17" x14ac:dyDescent="0.25">
      <c r="A3003" t="s">
        <v>16663</v>
      </c>
      <c r="B3003" t="s">
        <v>74</v>
      </c>
      <c r="C3003" t="s">
        <v>100</v>
      </c>
      <c r="D3003" t="s">
        <v>526</v>
      </c>
      <c r="E3003" t="s">
        <v>563</v>
      </c>
      <c r="F3003" t="s">
        <v>394</v>
      </c>
      <c r="G3003">
        <v>0</v>
      </c>
      <c r="H3003">
        <v>0</v>
      </c>
      <c r="I3003">
        <v>0</v>
      </c>
      <c r="J3003">
        <v>0</v>
      </c>
      <c r="K3003">
        <v>0</v>
      </c>
      <c r="L3003">
        <v>0</v>
      </c>
      <c r="M3003">
        <v>0</v>
      </c>
      <c r="N3003">
        <v>5</v>
      </c>
      <c r="O3003">
        <v>5</v>
      </c>
      <c r="P3003">
        <v>0</v>
      </c>
      <c r="Q3003">
        <v>0</v>
      </c>
    </row>
    <row r="3004" spans="1:17" x14ac:dyDescent="0.25">
      <c r="A3004" t="s">
        <v>16664</v>
      </c>
      <c r="B3004" t="s">
        <v>74</v>
      </c>
      <c r="C3004" t="s">
        <v>100</v>
      </c>
      <c r="D3004" t="s">
        <v>526</v>
      </c>
      <c r="E3004" t="s">
        <v>563</v>
      </c>
      <c r="F3004" t="s">
        <v>395</v>
      </c>
      <c r="G3004">
        <v>0</v>
      </c>
      <c r="H3004">
        <v>0</v>
      </c>
      <c r="I3004">
        <v>0</v>
      </c>
      <c r="J3004">
        <v>0</v>
      </c>
      <c r="K3004">
        <v>0</v>
      </c>
      <c r="L3004">
        <v>0</v>
      </c>
      <c r="M3004">
        <v>0</v>
      </c>
      <c r="N3004">
        <v>3</v>
      </c>
      <c r="O3004">
        <v>3</v>
      </c>
      <c r="P3004">
        <v>0</v>
      </c>
      <c r="Q3004">
        <v>0</v>
      </c>
    </row>
    <row r="3005" spans="1:17" x14ac:dyDescent="0.25">
      <c r="A3005" t="s">
        <v>16665</v>
      </c>
      <c r="B3005" t="s">
        <v>74</v>
      </c>
      <c r="C3005" t="s">
        <v>100</v>
      </c>
      <c r="D3005" t="s">
        <v>526</v>
      </c>
      <c r="E3005" t="s">
        <v>563</v>
      </c>
      <c r="F3005" t="s">
        <v>525</v>
      </c>
      <c r="G3005">
        <v>6</v>
      </c>
      <c r="H3005">
        <v>0</v>
      </c>
      <c r="I3005">
        <v>0</v>
      </c>
      <c r="J3005">
        <v>0</v>
      </c>
      <c r="K3005">
        <v>0</v>
      </c>
      <c r="L3005">
        <v>0</v>
      </c>
      <c r="M3005">
        <v>0</v>
      </c>
      <c r="N3005">
        <v>0</v>
      </c>
      <c r="O3005">
        <v>0</v>
      </c>
      <c r="P3005">
        <v>0</v>
      </c>
      <c r="Q3005">
        <v>0</v>
      </c>
    </row>
    <row r="3006" spans="1:17" x14ac:dyDescent="0.25">
      <c r="A3006" t="s">
        <v>23589</v>
      </c>
      <c r="B3006" t="s">
        <v>74</v>
      </c>
      <c r="C3006" t="s">
        <v>100</v>
      </c>
      <c r="D3006" t="s">
        <v>526</v>
      </c>
      <c r="E3006" t="s">
        <v>21471</v>
      </c>
      <c r="F3006" t="s">
        <v>396</v>
      </c>
      <c r="G3006">
        <v>0</v>
      </c>
      <c r="H3006">
        <v>2</v>
      </c>
      <c r="I3006">
        <v>0</v>
      </c>
      <c r="J3006">
        <v>2</v>
      </c>
      <c r="K3006">
        <v>0</v>
      </c>
      <c r="L3006">
        <v>0</v>
      </c>
      <c r="M3006">
        <v>0</v>
      </c>
      <c r="N3006">
        <v>0</v>
      </c>
      <c r="O3006">
        <v>0</v>
      </c>
      <c r="P3006">
        <v>0</v>
      </c>
      <c r="Q3006">
        <v>0</v>
      </c>
    </row>
    <row r="3007" spans="1:17" x14ac:dyDescent="0.25">
      <c r="A3007" t="s">
        <v>23590</v>
      </c>
      <c r="B3007" t="s">
        <v>74</v>
      </c>
      <c r="C3007" t="s">
        <v>100</v>
      </c>
      <c r="D3007" t="s">
        <v>526</v>
      </c>
      <c r="E3007" t="s">
        <v>21471</v>
      </c>
      <c r="F3007" t="s">
        <v>4236</v>
      </c>
      <c r="G3007">
        <v>0</v>
      </c>
      <c r="H3007">
        <v>2</v>
      </c>
      <c r="I3007">
        <v>0</v>
      </c>
      <c r="J3007">
        <v>2</v>
      </c>
      <c r="K3007">
        <v>0</v>
      </c>
      <c r="L3007">
        <v>0</v>
      </c>
      <c r="M3007">
        <v>0</v>
      </c>
      <c r="N3007">
        <v>0</v>
      </c>
      <c r="O3007">
        <v>0</v>
      </c>
      <c r="P3007">
        <v>0</v>
      </c>
      <c r="Q3007">
        <v>0</v>
      </c>
    </row>
    <row r="3008" spans="1:17" x14ac:dyDescent="0.25">
      <c r="A3008" t="s">
        <v>23591</v>
      </c>
      <c r="B3008" t="s">
        <v>74</v>
      </c>
      <c r="C3008" t="s">
        <v>100</v>
      </c>
      <c r="D3008" t="s">
        <v>526</v>
      </c>
      <c r="E3008" t="s">
        <v>21471</v>
      </c>
      <c r="F3008" t="s">
        <v>4238</v>
      </c>
      <c r="G3008">
        <v>0</v>
      </c>
      <c r="H3008">
        <v>0</v>
      </c>
      <c r="I3008">
        <v>0</v>
      </c>
      <c r="J3008">
        <v>0</v>
      </c>
      <c r="K3008">
        <v>0</v>
      </c>
      <c r="L3008">
        <v>0</v>
      </c>
      <c r="M3008">
        <v>2</v>
      </c>
      <c r="N3008">
        <v>0</v>
      </c>
      <c r="O3008">
        <v>0</v>
      </c>
      <c r="P3008">
        <v>0</v>
      </c>
      <c r="Q3008">
        <v>0</v>
      </c>
    </row>
    <row r="3009" spans="1:17" x14ac:dyDescent="0.25">
      <c r="A3009" t="s">
        <v>23592</v>
      </c>
      <c r="B3009" t="s">
        <v>74</v>
      </c>
      <c r="C3009" t="s">
        <v>100</v>
      </c>
      <c r="D3009" t="s">
        <v>526</v>
      </c>
      <c r="E3009" t="s">
        <v>21471</v>
      </c>
      <c r="F3009" t="s">
        <v>397</v>
      </c>
      <c r="G3009">
        <v>0</v>
      </c>
      <c r="H3009">
        <v>2</v>
      </c>
      <c r="I3009">
        <v>0</v>
      </c>
      <c r="J3009">
        <v>2</v>
      </c>
      <c r="K3009">
        <v>0</v>
      </c>
      <c r="L3009">
        <v>0</v>
      </c>
      <c r="M3009">
        <v>0</v>
      </c>
      <c r="N3009">
        <v>0</v>
      </c>
      <c r="O3009">
        <v>0</v>
      </c>
      <c r="P3009">
        <v>0</v>
      </c>
      <c r="Q3009">
        <v>0</v>
      </c>
    </row>
    <row r="3010" spans="1:17" x14ac:dyDescent="0.25">
      <c r="A3010" t="s">
        <v>23593</v>
      </c>
      <c r="B3010" t="s">
        <v>74</v>
      </c>
      <c r="C3010" t="s">
        <v>100</v>
      </c>
      <c r="D3010" t="s">
        <v>526</v>
      </c>
      <c r="E3010" t="s">
        <v>21471</v>
      </c>
      <c r="F3010" t="s">
        <v>398</v>
      </c>
      <c r="G3010">
        <v>0</v>
      </c>
      <c r="H3010">
        <v>2</v>
      </c>
      <c r="I3010">
        <v>0</v>
      </c>
      <c r="J3010">
        <v>2</v>
      </c>
      <c r="K3010">
        <v>0</v>
      </c>
      <c r="L3010">
        <v>0</v>
      </c>
      <c r="M3010">
        <v>0</v>
      </c>
      <c r="N3010">
        <v>0</v>
      </c>
      <c r="O3010">
        <v>0</v>
      </c>
      <c r="P3010">
        <v>0</v>
      </c>
      <c r="Q3010">
        <v>0</v>
      </c>
    </row>
    <row r="3011" spans="1:17" x14ac:dyDescent="0.25">
      <c r="A3011" t="s">
        <v>23594</v>
      </c>
      <c r="B3011" t="s">
        <v>74</v>
      </c>
      <c r="C3011" t="s">
        <v>100</v>
      </c>
      <c r="D3011" t="s">
        <v>526</v>
      </c>
      <c r="E3011" t="s">
        <v>21471</v>
      </c>
      <c r="F3011" t="s">
        <v>4242</v>
      </c>
      <c r="G3011">
        <v>0</v>
      </c>
      <c r="H3011">
        <v>0</v>
      </c>
      <c r="I3011">
        <v>0</v>
      </c>
      <c r="J3011">
        <v>0</v>
      </c>
      <c r="K3011">
        <v>0</v>
      </c>
      <c r="L3011">
        <v>0</v>
      </c>
      <c r="M3011">
        <v>2</v>
      </c>
      <c r="N3011">
        <v>0</v>
      </c>
      <c r="O3011">
        <v>0</v>
      </c>
      <c r="P3011">
        <v>0</v>
      </c>
      <c r="Q3011">
        <v>0</v>
      </c>
    </row>
    <row r="3012" spans="1:17" x14ac:dyDescent="0.25">
      <c r="A3012" t="s">
        <v>23595</v>
      </c>
      <c r="B3012" t="s">
        <v>74</v>
      </c>
      <c r="C3012" t="s">
        <v>100</v>
      </c>
      <c r="D3012" t="s">
        <v>526</v>
      </c>
      <c r="E3012" t="s">
        <v>21471</v>
      </c>
      <c r="F3012" t="s">
        <v>399</v>
      </c>
      <c r="G3012">
        <v>0</v>
      </c>
      <c r="H3012">
        <v>2</v>
      </c>
      <c r="I3012">
        <v>0</v>
      </c>
      <c r="J3012">
        <v>2</v>
      </c>
      <c r="K3012">
        <v>0</v>
      </c>
      <c r="L3012">
        <v>0</v>
      </c>
      <c r="M3012">
        <v>0</v>
      </c>
      <c r="N3012">
        <v>0</v>
      </c>
      <c r="O3012">
        <v>0</v>
      </c>
      <c r="P3012">
        <v>0</v>
      </c>
      <c r="Q3012">
        <v>0</v>
      </c>
    </row>
    <row r="3013" spans="1:17" x14ac:dyDescent="0.25">
      <c r="A3013" t="s">
        <v>15525</v>
      </c>
      <c r="B3013" t="s">
        <v>72</v>
      </c>
      <c r="C3013" t="s">
        <v>219</v>
      </c>
      <c r="D3013" t="s">
        <v>526</v>
      </c>
      <c r="E3013" t="s">
        <v>563</v>
      </c>
      <c r="F3013" t="s">
        <v>394</v>
      </c>
      <c r="G3013">
        <v>0</v>
      </c>
      <c r="H3013">
        <v>0</v>
      </c>
      <c r="I3013">
        <v>0</v>
      </c>
      <c r="J3013">
        <v>0</v>
      </c>
      <c r="K3013">
        <v>0</v>
      </c>
      <c r="L3013">
        <v>0</v>
      </c>
      <c r="M3013">
        <v>0</v>
      </c>
      <c r="N3013">
        <v>13</v>
      </c>
      <c r="O3013">
        <v>12</v>
      </c>
      <c r="P3013">
        <v>1</v>
      </c>
      <c r="Q3013">
        <v>0</v>
      </c>
    </row>
    <row r="3014" spans="1:17" x14ac:dyDescent="0.25">
      <c r="A3014" t="s">
        <v>15526</v>
      </c>
      <c r="B3014" t="s">
        <v>72</v>
      </c>
      <c r="C3014" t="s">
        <v>219</v>
      </c>
      <c r="D3014" t="s">
        <v>526</v>
      </c>
      <c r="E3014" t="s">
        <v>563</v>
      </c>
      <c r="F3014" t="s">
        <v>395</v>
      </c>
      <c r="G3014">
        <v>0</v>
      </c>
      <c r="H3014">
        <v>0</v>
      </c>
      <c r="I3014">
        <v>0</v>
      </c>
      <c r="J3014">
        <v>0</v>
      </c>
      <c r="K3014">
        <v>0</v>
      </c>
      <c r="L3014">
        <v>0</v>
      </c>
      <c r="M3014">
        <v>0</v>
      </c>
      <c r="N3014">
        <v>10</v>
      </c>
      <c r="O3014">
        <v>9</v>
      </c>
      <c r="P3014">
        <v>1</v>
      </c>
      <c r="Q3014">
        <v>0</v>
      </c>
    </row>
    <row r="3015" spans="1:17" x14ac:dyDescent="0.25">
      <c r="A3015" t="s">
        <v>15527</v>
      </c>
      <c r="B3015" t="s">
        <v>72</v>
      </c>
      <c r="C3015" t="s">
        <v>219</v>
      </c>
      <c r="D3015" t="s">
        <v>526</v>
      </c>
      <c r="E3015" t="s">
        <v>563</v>
      </c>
      <c r="F3015" t="s">
        <v>525</v>
      </c>
      <c r="G3015">
        <v>15</v>
      </c>
      <c r="H3015">
        <v>0</v>
      </c>
      <c r="I3015">
        <v>0</v>
      </c>
      <c r="J3015">
        <v>0</v>
      </c>
      <c r="K3015">
        <v>0</v>
      </c>
      <c r="L3015">
        <v>0</v>
      </c>
      <c r="M3015">
        <v>0</v>
      </c>
      <c r="N3015">
        <v>0</v>
      </c>
      <c r="O3015">
        <v>0</v>
      </c>
      <c r="P3015">
        <v>0</v>
      </c>
      <c r="Q3015">
        <v>0</v>
      </c>
    </row>
    <row r="3016" spans="1:17" x14ac:dyDescent="0.25">
      <c r="A3016" t="s">
        <v>23089</v>
      </c>
      <c r="B3016" t="s">
        <v>72</v>
      </c>
      <c r="C3016" t="s">
        <v>219</v>
      </c>
      <c r="D3016" t="s">
        <v>526</v>
      </c>
      <c r="E3016" t="s">
        <v>21471</v>
      </c>
      <c r="F3016" t="s">
        <v>396</v>
      </c>
      <c r="G3016">
        <v>0</v>
      </c>
      <c r="H3016">
        <v>29</v>
      </c>
      <c r="I3016">
        <v>5</v>
      </c>
      <c r="J3016">
        <v>23</v>
      </c>
      <c r="K3016">
        <v>0</v>
      </c>
      <c r="L3016">
        <v>1</v>
      </c>
      <c r="M3016">
        <v>0</v>
      </c>
      <c r="N3016">
        <v>0</v>
      </c>
      <c r="O3016">
        <v>0</v>
      </c>
      <c r="P3016">
        <v>0</v>
      </c>
      <c r="Q3016">
        <v>0</v>
      </c>
    </row>
    <row r="3017" spans="1:17" x14ac:dyDescent="0.25">
      <c r="A3017" t="s">
        <v>23090</v>
      </c>
      <c r="B3017" t="s">
        <v>72</v>
      </c>
      <c r="C3017" t="s">
        <v>219</v>
      </c>
      <c r="D3017" t="s">
        <v>526</v>
      </c>
      <c r="E3017" t="s">
        <v>21471</v>
      </c>
      <c r="F3017" t="s">
        <v>4236</v>
      </c>
      <c r="G3017">
        <v>0</v>
      </c>
      <c r="H3017">
        <v>29</v>
      </c>
      <c r="I3017">
        <v>5</v>
      </c>
      <c r="J3017">
        <v>22</v>
      </c>
      <c r="K3017">
        <v>1</v>
      </c>
      <c r="L3017">
        <v>1</v>
      </c>
      <c r="M3017">
        <v>0</v>
      </c>
      <c r="N3017">
        <v>0</v>
      </c>
      <c r="O3017">
        <v>0</v>
      </c>
      <c r="P3017">
        <v>0</v>
      </c>
      <c r="Q3017">
        <v>0</v>
      </c>
    </row>
    <row r="3018" spans="1:17" x14ac:dyDescent="0.25">
      <c r="A3018" t="s">
        <v>23091</v>
      </c>
      <c r="B3018" t="s">
        <v>72</v>
      </c>
      <c r="C3018" t="s">
        <v>219</v>
      </c>
      <c r="D3018" t="s">
        <v>526</v>
      </c>
      <c r="E3018" t="s">
        <v>21471</v>
      </c>
      <c r="F3018" t="s">
        <v>4238</v>
      </c>
      <c r="G3018">
        <v>0</v>
      </c>
      <c r="H3018">
        <v>0</v>
      </c>
      <c r="I3018">
        <v>0</v>
      </c>
      <c r="J3018">
        <v>0</v>
      </c>
      <c r="K3018">
        <v>0</v>
      </c>
      <c r="L3018">
        <v>0</v>
      </c>
      <c r="M3018">
        <v>29</v>
      </c>
      <c r="N3018">
        <v>0</v>
      </c>
      <c r="O3018">
        <v>0</v>
      </c>
      <c r="P3018">
        <v>0</v>
      </c>
      <c r="Q3018">
        <v>0</v>
      </c>
    </row>
    <row r="3019" spans="1:17" x14ac:dyDescent="0.25">
      <c r="A3019" t="s">
        <v>14928</v>
      </c>
      <c r="B3019" t="s">
        <v>74</v>
      </c>
      <c r="C3019" t="s">
        <v>108</v>
      </c>
      <c r="D3019" t="s">
        <v>526</v>
      </c>
      <c r="E3019" t="s">
        <v>563</v>
      </c>
      <c r="F3019" t="s">
        <v>397</v>
      </c>
      <c r="G3019">
        <v>0</v>
      </c>
      <c r="H3019">
        <v>18</v>
      </c>
      <c r="I3019">
        <v>2</v>
      </c>
      <c r="J3019">
        <v>14</v>
      </c>
      <c r="K3019">
        <v>1</v>
      </c>
      <c r="L3019">
        <v>1</v>
      </c>
      <c r="M3019">
        <v>0</v>
      </c>
      <c r="N3019">
        <v>0</v>
      </c>
      <c r="O3019">
        <v>0</v>
      </c>
      <c r="P3019">
        <v>0</v>
      </c>
      <c r="Q3019">
        <v>0</v>
      </c>
    </row>
    <row r="3020" spans="1:17" x14ac:dyDescent="0.25">
      <c r="A3020" t="s">
        <v>14929</v>
      </c>
      <c r="B3020" t="s">
        <v>74</v>
      </c>
      <c r="C3020" t="s">
        <v>108</v>
      </c>
      <c r="D3020" t="s">
        <v>526</v>
      </c>
      <c r="E3020" t="s">
        <v>563</v>
      </c>
      <c r="F3020" t="s">
        <v>398</v>
      </c>
      <c r="G3020">
        <v>0</v>
      </c>
      <c r="H3020">
        <v>18</v>
      </c>
      <c r="I3020">
        <v>2</v>
      </c>
      <c r="J3020">
        <v>14</v>
      </c>
      <c r="K3020">
        <v>1</v>
      </c>
      <c r="L3020">
        <v>1</v>
      </c>
      <c r="M3020">
        <v>0</v>
      </c>
      <c r="N3020">
        <v>0</v>
      </c>
      <c r="O3020">
        <v>0</v>
      </c>
      <c r="P3020">
        <v>0</v>
      </c>
      <c r="Q3020">
        <v>0</v>
      </c>
    </row>
    <row r="3021" spans="1:17" x14ac:dyDescent="0.25">
      <c r="A3021" t="s">
        <v>14930</v>
      </c>
      <c r="B3021" t="s">
        <v>74</v>
      </c>
      <c r="C3021" t="s">
        <v>108</v>
      </c>
      <c r="D3021" t="s">
        <v>526</v>
      </c>
      <c r="E3021" t="s">
        <v>563</v>
      </c>
      <c r="F3021" t="s">
        <v>4242</v>
      </c>
      <c r="G3021">
        <v>0</v>
      </c>
      <c r="H3021">
        <v>0</v>
      </c>
      <c r="I3021">
        <v>0</v>
      </c>
      <c r="J3021">
        <v>0</v>
      </c>
      <c r="K3021">
        <v>0</v>
      </c>
      <c r="L3021">
        <v>0</v>
      </c>
      <c r="M3021">
        <v>18</v>
      </c>
      <c r="N3021">
        <v>0</v>
      </c>
      <c r="O3021">
        <v>0</v>
      </c>
      <c r="P3021">
        <v>0</v>
      </c>
      <c r="Q3021">
        <v>0</v>
      </c>
    </row>
    <row r="3022" spans="1:17" x14ac:dyDescent="0.25">
      <c r="A3022" t="s">
        <v>14931</v>
      </c>
      <c r="B3022" t="s">
        <v>74</v>
      </c>
      <c r="C3022" t="s">
        <v>108</v>
      </c>
      <c r="D3022" t="s">
        <v>526</v>
      </c>
      <c r="E3022" t="s">
        <v>563</v>
      </c>
      <c r="F3022" t="s">
        <v>399</v>
      </c>
      <c r="G3022">
        <v>0</v>
      </c>
      <c r="H3022">
        <v>18</v>
      </c>
      <c r="I3022">
        <v>2</v>
      </c>
      <c r="J3022">
        <v>14</v>
      </c>
      <c r="K3022">
        <v>2</v>
      </c>
      <c r="L3022">
        <v>0</v>
      </c>
      <c r="M3022">
        <v>0</v>
      </c>
      <c r="N3022">
        <v>0</v>
      </c>
      <c r="O3022">
        <v>0</v>
      </c>
      <c r="P3022">
        <v>0</v>
      </c>
      <c r="Q3022">
        <v>0</v>
      </c>
    </row>
    <row r="3023" spans="1:17" x14ac:dyDescent="0.25">
      <c r="A3023" t="s">
        <v>14932</v>
      </c>
      <c r="B3023" t="s">
        <v>74</v>
      </c>
      <c r="C3023" t="s">
        <v>108</v>
      </c>
      <c r="D3023" t="s">
        <v>526</v>
      </c>
      <c r="E3023" t="s">
        <v>563</v>
      </c>
      <c r="F3023" t="s">
        <v>4245</v>
      </c>
      <c r="G3023">
        <v>0</v>
      </c>
      <c r="H3023">
        <v>0</v>
      </c>
      <c r="I3023">
        <v>0</v>
      </c>
      <c r="J3023">
        <v>0</v>
      </c>
      <c r="K3023">
        <v>0</v>
      </c>
      <c r="L3023">
        <v>0</v>
      </c>
      <c r="M3023">
        <v>18</v>
      </c>
      <c r="N3023">
        <v>0</v>
      </c>
      <c r="O3023">
        <v>0</v>
      </c>
      <c r="P3023">
        <v>0</v>
      </c>
      <c r="Q3023">
        <v>0</v>
      </c>
    </row>
    <row r="3024" spans="1:17" x14ac:dyDescent="0.25">
      <c r="A3024" t="s">
        <v>16508</v>
      </c>
      <c r="B3024" t="s">
        <v>74</v>
      </c>
      <c r="C3024" t="s">
        <v>108</v>
      </c>
      <c r="D3024" t="s">
        <v>526</v>
      </c>
      <c r="E3024" t="s">
        <v>563</v>
      </c>
      <c r="F3024" t="s">
        <v>394</v>
      </c>
      <c r="G3024">
        <v>0</v>
      </c>
      <c r="H3024">
        <v>0</v>
      </c>
      <c r="I3024">
        <v>0</v>
      </c>
      <c r="J3024">
        <v>0</v>
      </c>
      <c r="K3024">
        <v>0</v>
      </c>
      <c r="L3024">
        <v>0</v>
      </c>
      <c r="M3024">
        <v>0</v>
      </c>
      <c r="N3024">
        <v>14</v>
      </c>
      <c r="O3024">
        <v>13</v>
      </c>
      <c r="P3024">
        <v>0</v>
      </c>
      <c r="Q3024">
        <v>1</v>
      </c>
    </row>
    <row r="3025" spans="1:17" x14ac:dyDescent="0.25">
      <c r="A3025" t="s">
        <v>16509</v>
      </c>
      <c r="B3025" t="s">
        <v>74</v>
      </c>
      <c r="C3025" t="s">
        <v>108</v>
      </c>
      <c r="D3025" t="s">
        <v>526</v>
      </c>
      <c r="E3025" t="s">
        <v>563</v>
      </c>
      <c r="F3025" t="s">
        <v>395</v>
      </c>
      <c r="G3025">
        <v>0</v>
      </c>
      <c r="H3025">
        <v>0</v>
      </c>
      <c r="I3025">
        <v>0</v>
      </c>
      <c r="J3025">
        <v>0</v>
      </c>
      <c r="K3025">
        <v>0</v>
      </c>
      <c r="L3025">
        <v>0</v>
      </c>
      <c r="M3025">
        <v>0</v>
      </c>
      <c r="N3025">
        <v>11</v>
      </c>
      <c r="O3025">
        <v>10</v>
      </c>
      <c r="P3025">
        <v>0</v>
      </c>
      <c r="Q3025">
        <v>1</v>
      </c>
    </row>
    <row r="3026" spans="1:17" x14ac:dyDescent="0.25">
      <c r="A3026" t="s">
        <v>16510</v>
      </c>
      <c r="B3026" t="s">
        <v>74</v>
      </c>
      <c r="C3026" t="s">
        <v>108</v>
      </c>
      <c r="D3026" t="s">
        <v>526</v>
      </c>
      <c r="E3026" t="s">
        <v>563</v>
      </c>
      <c r="F3026" t="s">
        <v>525</v>
      </c>
      <c r="G3026">
        <v>18</v>
      </c>
      <c r="H3026">
        <v>0</v>
      </c>
      <c r="I3026">
        <v>0</v>
      </c>
      <c r="J3026">
        <v>0</v>
      </c>
      <c r="K3026">
        <v>0</v>
      </c>
      <c r="L3026">
        <v>0</v>
      </c>
      <c r="M3026">
        <v>0</v>
      </c>
      <c r="N3026">
        <v>0</v>
      </c>
      <c r="O3026">
        <v>0</v>
      </c>
      <c r="P3026">
        <v>0</v>
      </c>
      <c r="Q3026">
        <v>0</v>
      </c>
    </row>
    <row r="3027" spans="1:17" x14ac:dyDescent="0.25">
      <c r="A3027" t="s">
        <v>23092</v>
      </c>
      <c r="B3027" t="s">
        <v>74</v>
      </c>
      <c r="C3027" t="s">
        <v>108</v>
      </c>
      <c r="D3027" t="s">
        <v>526</v>
      </c>
      <c r="E3027" t="s">
        <v>21471</v>
      </c>
      <c r="F3027" t="s">
        <v>396</v>
      </c>
      <c r="G3027">
        <v>0</v>
      </c>
      <c r="H3027">
        <v>27</v>
      </c>
      <c r="I3027">
        <v>4</v>
      </c>
      <c r="J3027">
        <v>19</v>
      </c>
      <c r="K3027">
        <v>4</v>
      </c>
      <c r="L3027">
        <v>0</v>
      </c>
      <c r="M3027">
        <v>0</v>
      </c>
      <c r="N3027">
        <v>0</v>
      </c>
      <c r="O3027">
        <v>0</v>
      </c>
      <c r="P3027">
        <v>0</v>
      </c>
      <c r="Q3027">
        <v>0</v>
      </c>
    </row>
    <row r="3028" spans="1:17" x14ac:dyDescent="0.25">
      <c r="A3028" t="s">
        <v>23093</v>
      </c>
      <c r="B3028" t="s">
        <v>74</v>
      </c>
      <c r="C3028" t="s">
        <v>108</v>
      </c>
      <c r="D3028" t="s">
        <v>526</v>
      </c>
      <c r="E3028" t="s">
        <v>21471</v>
      </c>
      <c r="F3028" t="s">
        <v>4236</v>
      </c>
      <c r="G3028">
        <v>0</v>
      </c>
      <c r="H3028">
        <v>27</v>
      </c>
      <c r="I3028">
        <v>4</v>
      </c>
      <c r="J3028">
        <v>19</v>
      </c>
      <c r="K3028">
        <v>4</v>
      </c>
      <c r="L3028">
        <v>0</v>
      </c>
      <c r="M3028">
        <v>0</v>
      </c>
      <c r="N3028">
        <v>0</v>
      </c>
      <c r="O3028">
        <v>0</v>
      </c>
      <c r="P3028">
        <v>0</v>
      </c>
      <c r="Q3028">
        <v>0</v>
      </c>
    </row>
    <row r="3029" spans="1:17" x14ac:dyDescent="0.25">
      <c r="A3029" t="s">
        <v>23094</v>
      </c>
      <c r="B3029" t="s">
        <v>74</v>
      </c>
      <c r="C3029" t="s">
        <v>108</v>
      </c>
      <c r="D3029" t="s">
        <v>526</v>
      </c>
      <c r="E3029" t="s">
        <v>21471</v>
      </c>
      <c r="F3029" t="s">
        <v>4238</v>
      </c>
      <c r="G3029">
        <v>0</v>
      </c>
      <c r="H3029">
        <v>0</v>
      </c>
      <c r="I3029">
        <v>0</v>
      </c>
      <c r="J3029">
        <v>0</v>
      </c>
      <c r="K3029">
        <v>0</v>
      </c>
      <c r="L3029">
        <v>0</v>
      </c>
      <c r="M3029">
        <v>27</v>
      </c>
      <c r="N3029">
        <v>0</v>
      </c>
      <c r="O3029">
        <v>0</v>
      </c>
      <c r="P3029">
        <v>0</v>
      </c>
      <c r="Q3029">
        <v>0</v>
      </c>
    </row>
    <row r="3030" spans="1:17" x14ac:dyDescent="0.25">
      <c r="A3030" t="s">
        <v>23095</v>
      </c>
      <c r="B3030" t="s">
        <v>74</v>
      </c>
      <c r="C3030" t="s">
        <v>108</v>
      </c>
      <c r="D3030" t="s">
        <v>526</v>
      </c>
      <c r="E3030" t="s">
        <v>21471</v>
      </c>
      <c r="F3030" t="s">
        <v>397</v>
      </c>
      <c r="G3030">
        <v>0</v>
      </c>
      <c r="H3030">
        <v>27</v>
      </c>
      <c r="I3030">
        <v>4</v>
      </c>
      <c r="J3030">
        <v>19</v>
      </c>
      <c r="K3030">
        <v>4</v>
      </c>
      <c r="L3030">
        <v>0</v>
      </c>
      <c r="M3030">
        <v>0</v>
      </c>
      <c r="N3030">
        <v>0</v>
      </c>
      <c r="O3030">
        <v>0</v>
      </c>
      <c r="P3030">
        <v>0</v>
      </c>
      <c r="Q3030">
        <v>0</v>
      </c>
    </row>
    <row r="3031" spans="1:17" x14ac:dyDescent="0.25">
      <c r="A3031" t="s">
        <v>23096</v>
      </c>
      <c r="B3031" t="s">
        <v>74</v>
      </c>
      <c r="C3031" t="s">
        <v>108</v>
      </c>
      <c r="D3031" t="s">
        <v>526</v>
      </c>
      <c r="E3031" t="s">
        <v>21471</v>
      </c>
      <c r="F3031" t="s">
        <v>398</v>
      </c>
      <c r="G3031">
        <v>0</v>
      </c>
      <c r="H3031">
        <v>27</v>
      </c>
      <c r="I3031">
        <v>4</v>
      </c>
      <c r="J3031">
        <v>19</v>
      </c>
      <c r="K3031">
        <v>4</v>
      </c>
      <c r="L3031">
        <v>0</v>
      </c>
      <c r="M3031">
        <v>0</v>
      </c>
      <c r="N3031">
        <v>0</v>
      </c>
      <c r="O3031">
        <v>0</v>
      </c>
      <c r="P3031">
        <v>0</v>
      </c>
      <c r="Q3031">
        <v>0</v>
      </c>
    </row>
    <row r="3032" spans="1:17" x14ac:dyDescent="0.25">
      <c r="A3032" t="s">
        <v>23097</v>
      </c>
      <c r="B3032" t="s">
        <v>74</v>
      </c>
      <c r="C3032" t="s">
        <v>108</v>
      </c>
      <c r="D3032" t="s">
        <v>526</v>
      </c>
      <c r="E3032" t="s">
        <v>21471</v>
      </c>
      <c r="F3032" t="s">
        <v>4242</v>
      </c>
      <c r="G3032">
        <v>0</v>
      </c>
      <c r="H3032">
        <v>0</v>
      </c>
      <c r="I3032">
        <v>0</v>
      </c>
      <c r="J3032">
        <v>0</v>
      </c>
      <c r="K3032">
        <v>0</v>
      </c>
      <c r="L3032">
        <v>0</v>
      </c>
      <c r="M3032">
        <v>27</v>
      </c>
      <c r="N3032">
        <v>0</v>
      </c>
      <c r="O3032">
        <v>0</v>
      </c>
      <c r="P3032">
        <v>0</v>
      </c>
      <c r="Q3032">
        <v>0</v>
      </c>
    </row>
    <row r="3033" spans="1:17" x14ac:dyDescent="0.25">
      <c r="A3033" t="s">
        <v>23098</v>
      </c>
      <c r="B3033" t="s">
        <v>74</v>
      </c>
      <c r="C3033" t="s">
        <v>108</v>
      </c>
      <c r="D3033" t="s">
        <v>526</v>
      </c>
      <c r="E3033" t="s">
        <v>21471</v>
      </c>
      <c r="F3033" t="s">
        <v>399</v>
      </c>
      <c r="G3033">
        <v>0</v>
      </c>
      <c r="H3033">
        <v>27</v>
      </c>
      <c r="I3033">
        <v>4</v>
      </c>
      <c r="J3033">
        <v>19</v>
      </c>
      <c r="K3033">
        <v>4</v>
      </c>
      <c r="L3033">
        <v>0</v>
      </c>
      <c r="M3033">
        <v>0</v>
      </c>
      <c r="N3033">
        <v>0</v>
      </c>
      <c r="O3033">
        <v>0</v>
      </c>
      <c r="P3033">
        <v>0</v>
      </c>
      <c r="Q3033">
        <v>0</v>
      </c>
    </row>
    <row r="3034" spans="1:17" x14ac:dyDescent="0.25">
      <c r="A3034" t="s">
        <v>23099</v>
      </c>
      <c r="B3034" t="s">
        <v>74</v>
      </c>
      <c r="C3034" t="s">
        <v>108</v>
      </c>
      <c r="D3034" t="s">
        <v>526</v>
      </c>
      <c r="E3034" t="s">
        <v>21471</v>
      </c>
      <c r="F3034" t="s">
        <v>4245</v>
      </c>
      <c r="G3034">
        <v>0</v>
      </c>
      <c r="H3034">
        <v>0</v>
      </c>
      <c r="I3034">
        <v>0</v>
      </c>
      <c r="J3034">
        <v>0</v>
      </c>
      <c r="K3034">
        <v>0</v>
      </c>
      <c r="L3034">
        <v>0</v>
      </c>
      <c r="M3034">
        <v>27</v>
      </c>
      <c r="N3034">
        <v>0</v>
      </c>
      <c r="O3034">
        <v>0</v>
      </c>
      <c r="P3034">
        <v>0</v>
      </c>
      <c r="Q3034">
        <v>0</v>
      </c>
    </row>
    <row r="3035" spans="1:17" x14ac:dyDescent="0.25">
      <c r="A3035" t="s">
        <v>23100</v>
      </c>
      <c r="B3035" t="s">
        <v>74</v>
      </c>
      <c r="C3035" t="s">
        <v>108</v>
      </c>
      <c r="D3035" t="s">
        <v>526</v>
      </c>
      <c r="E3035" t="s">
        <v>21471</v>
      </c>
      <c r="F3035" t="s">
        <v>394</v>
      </c>
      <c r="G3035">
        <v>0</v>
      </c>
      <c r="H3035">
        <v>0</v>
      </c>
      <c r="I3035">
        <v>0</v>
      </c>
      <c r="J3035">
        <v>0</v>
      </c>
      <c r="K3035">
        <v>0</v>
      </c>
      <c r="L3035">
        <v>0</v>
      </c>
      <c r="M3035">
        <v>0</v>
      </c>
      <c r="N3035">
        <v>17</v>
      </c>
      <c r="O3035">
        <v>17</v>
      </c>
      <c r="P3035">
        <v>0</v>
      </c>
      <c r="Q3035">
        <v>0</v>
      </c>
    </row>
    <row r="3036" spans="1:17" x14ac:dyDescent="0.25">
      <c r="A3036" t="s">
        <v>23101</v>
      </c>
      <c r="B3036" t="s">
        <v>74</v>
      </c>
      <c r="C3036" t="s">
        <v>108</v>
      </c>
      <c r="D3036" t="s">
        <v>526</v>
      </c>
      <c r="E3036" t="s">
        <v>21471</v>
      </c>
      <c r="F3036" t="s">
        <v>395</v>
      </c>
      <c r="G3036">
        <v>0</v>
      </c>
      <c r="H3036">
        <v>0</v>
      </c>
      <c r="I3036">
        <v>0</v>
      </c>
      <c r="J3036">
        <v>0</v>
      </c>
      <c r="K3036">
        <v>0</v>
      </c>
      <c r="L3036">
        <v>0</v>
      </c>
      <c r="M3036">
        <v>0</v>
      </c>
      <c r="N3036">
        <v>14</v>
      </c>
      <c r="O3036">
        <v>14</v>
      </c>
      <c r="P3036">
        <v>0</v>
      </c>
      <c r="Q3036">
        <v>0</v>
      </c>
    </row>
    <row r="3037" spans="1:17" x14ac:dyDescent="0.25">
      <c r="A3037" t="s">
        <v>23102</v>
      </c>
      <c r="B3037" t="s">
        <v>74</v>
      </c>
      <c r="C3037" t="s">
        <v>108</v>
      </c>
      <c r="D3037" t="s">
        <v>526</v>
      </c>
      <c r="E3037" t="s">
        <v>21471</v>
      </c>
      <c r="F3037" t="s">
        <v>525</v>
      </c>
      <c r="G3037">
        <v>27</v>
      </c>
      <c r="H3037">
        <v>0</v>
      </c>
      <c r="I3037">
        <v>0</v>
      </c>
      <c r="J3037">
        <v>0</v>
      </c>
      <c r="K3037">
        <v>0</v>
      </c>
      <c r="L3037">
        <v>0</v>
      </c>
      <c r="M3037">
        <v>0</v>
      </c>
      <c r="N3037">
        <v>0</v>
      </c>
      <c r="O3037">
        <v>0</v>
      </c>
      <c r="P3037">
        <v>0</v>
      </c>
      <c r="Q3037">
        <v>0</v>
      </c>
    </row>
    <row r="3038" spans="1:17" x14ac:dyDescent="0.25">
      <c r="A3038" t="s">
        <v>16511</v>
      </c>
      <c r="B3038" t="s">
        <v>74</v>
      </c>
      <c r="C3038" t="s">
        <v>109</v>
      </c>
      <c r="D3038" t="s">
        <v>526</v>
      </c>
      <c r="E3038" t="s">
        <v>563</v>
      </c>
      <c r="F3038" t="s">
        <v>396</v>
      </c>
      <c r="G3038">
        <v>0</v>
      </c>
      <c r="H3038">
        <v>15</v>
      </c>
      <c r="I3038">
        <v>2</v>
      </c>
      <c r="J3038">
        <v>12</v>
      </c>
      <c r="K3038">
        <v>0</v>
      </c>
      <c r="L3038">
        <v>1</v>
      </c>
      <c r="M3038">
        <v>0</v>
      </c>
      <c r="N3038">
        <v>0</v>
      </c>
      <c r="O3038">
        <v>0</v>
      </c>
      <c r="P3038">
        <v>0</v>
      </c>
      <c r="Q3038">
        <v>0</v>
      </c>
    </row>
    <row r="3039" spans="1:17" x14ac:dyDescent="0.25">
      <c r="A3039" t="s">
        <v>16512</v>
      </c>
      <c r="B3039" t="s">
        <v>74</v>
      </c>
      <c r="C3039" t="s">
        <v>109</v>
      </c>
      <c r="D3039" t="s">
        <v>526</v>
      </c>
      <c r="E3039" t="s">
        <v>563</v>
      </c>
      <c r="F3039" t="s">
        <v>4236</v>
      </c>
      <c r="G3039">
        <v>0</v>
      </c>
      <c r="H3039">
        <v>15</v>
      </c>
      <c r="I3039">
        <v>2</v>
      </c>
      <c r="J3039">
        <v>12</v>
      </c>
      <c r="K3039">
        <v>0</v>
      </c>
      <c r="L3039">
        <v>1</v>
      </c>
      <c r="M3039">
        <v>0</v>
      </c>
      <c r="N3039">
        <v>0</v>
      </c>
      <c r="O3039">
        <v>0</v>
      </c>
      <c r="P3039">
        <v>0</v>
      </c>
      <c r="Q3039">
        <v>0</v>
      </c>
    </row>
    <row r="3040" spans="1:17" x14ac:dyDescent="0.25">
      <c r="A3040" t="s">
        <v>16513</v>
      </c>
      <c r="B3040" t="s">
        <v>74</v>
      </c>
      <c r="C3040" t="s">
        <v>109</v>
      </c>
      <c r="D3040" t="s">
        <v>526</v>
      </c>
      <c r="E3040" t="s">
        <v>563</v>
      </c>
      <c r="F3040" t="s">
        <v>4238</v>
      </c>
      <c r="G3040">
        <v>0</v>
      </c>
      <c r="H3040">
        <v>0</v>
      </c>
      <c r="I3040">
        <v>0</v>
      </c>
      <c r="J3040">
        <v>0</v>
      </c>
      <c r="K3040">
        <v>0</v>
      </c>
      <c r="L3040">
        <v>0</v>
      </c>
      <c r="M3040">
        <v>15</v>
      </c>
      <c r="N3040">
        <v>0</v>
      </c>
      <c r="O3040">
        <v>0</v>
      </c>
      <c r="P3040">
        <v>0</v>
      </c>
      <c r="Q3040">
        <v>0</v>
      </c>
    </row>
    <row r="3041" spans="1:17" x14ac:dyDescent="0.25">
      <c r="A3041" t="s">
        <v>16761</v>
      </c>
      <c r="B3041" t="s">
        <v>74</v>
      </c>
      <c r="C3041" t="s">
        <v>109</v>
      </c>
      <c r="D3041" t="s">
        <v>526</v>
      </c>
      <c r="E3041" t="s">
        <v>563</v>
      </c>
      <c r="F3041" t="s">
        <v>397</v>
      </c>
      <c r="G3041">
        <v>0</v>
      </c>
      <c r="H3041">
        <v>15</v>
      </c>
      <c r="I3041">
        <v>2</v>
      </c>
      <c r="J3041">
        <v>12</v>
      </c>
      <c r="K3041">
        <v>0</v>
      </c>
      <c r="L3041">
        <v>1</v>
      </c>
      <c r="M3041">
        <v>0</v>
      </c>
      <c r="N3041">
        <v>0</v>
      </c>
      <c r="O3041">
        <v>0</v>
      </c>
      <c r="P3041">
        <v>0</v>
      </c>
      <c r="Q3041">
        <v>0</v>
      </c>
    </row>
    <row r="3042" spans="1:17" x14ac:dyDescent="0.25">
      <c r="A3042" t="s">
        <v>16762</v>
      </c>
      <c r="B3042" t="s">
        <v>74</v>
      </c>
      <c r="C3042" t="s">
        <v>109</v>
      </c>
      <c r="D3042" t="s">
        <v>526</v>
      </c>
      <c r="E3042" t="s">
        <v>563</v>
      </c>
      <c r="F3042" t="s">
        <v>398</v>
      </c>
      <c r="G3042">
        <v>0</v>
      </c>
      <c r="H3042">
        <v>15</v>
      </c>
      <c r="I3042">
        <v>2</v>
      </c>
      <c r="J3042">
        <v>12</v>
      </c>
      <c r="K3042">
        <v>0</v>
      </c>
      <c r="L3042">
        <v>1</v>
      </c>
      <c r="M3042">
        <v>0</v>
      </c>
      <c r="N3042">
        <v>0</v>
      </c>
      <c r="O3042">
        <v>0</v>
      </c>
      <c r="P3042">
        <v>0</v>
      </c>
      <c r="Q3042">
        <v>0</v>
      </c>
    </row>
    <row r="3043" spans="1:17" x14ac:dyDescent="0.25">
      <c r="A3043" t="s">
        <v>16763</v>
      </c>
      <c r="B3043" t="s">
        <v>74</v>
      </c>
      <c r="C3043" t="s">
        <v>109</v>
      </c>
      <c r="D3043" t="s">
        <v>526</v>
      </c>
      <c r="E3043" t="s">
        <v>563</v>
      </c>
      <c r="F3043" t="s">
        <v>4242</v>
      </c>
      <c r="G3043">
        <v>0</v>
      </c>
      <c r="H3043">
        <v>0</v>
      </c>
      <c r="I3043">
        <v>0</v>
      </c>
      <c r="J3043">
        <v>0</v>
      </c>
      <c r="K3043">
        <v>0</v>
      </c>
      <c r="L3043">
        <v>0</v>
      </c>
      <c r="M3043">
        <v>15</v>
      </c>
      <c r="N3043">
        <v>0</v>
      </c>
      <c r="O3043">
        <v>0</v>
      </c>
      <c r="P3043">
        <v>0</v>
      </c>
      <c r="Q3043">
        <v>0</v>
      </c>
    </row>
    <row r="3044" spans="1:17" x14ac:dyDescent="0.25">
      <c r="A3044" t="s">
        <v>16764</v>
      </c>
      <c r="B3044" t="s">
        <v>74</v>
      </c>
      <c r="C3044" t="s">
        <v>109</v>
      </c>
      <c r="D3044" t="s">
        <v>526</v>
      </c>
      <c r="E3044" t="s">
        <v>563</v>
      </c>
      <c r="F3044" t="s">
        <v>399</v>
      </c>
      <c r="G3044">
        <v>0</v>
      </c>
      <c r="H3044">
        <v>15</v>
      </c>
      <c r="I3044">
        <v>2</v>
      </c>
      <c r="J3044">
        <v>12</v>
      </c>
      <c r="K3044">
        <v>0</v>
      </c>
      <c r="L3044">
        <v>1</v>
      </c>
      <c r="M3044">
        <v>0</v>
      </c>
      <c r="N3044">
        <v>0</v>
      </c>
      <c r="O3044">
        <v>0</v>
      </c>
      <c r="P3044">
        <v>0</v>
      </c>
      <c r="Q3044">
        <v>0</v>
      </c>
    </row>
    <row r="3045" spans="1:17" x14ac:dyDescent="0.25">
      <c r="A3045" t="s">
        <v>16765</v>
      </c>
      <c r="B3045" t="s">
        <v>74</v>
      </c>
      <c r="C3045" t="s">
        <v>109</v>
      </c>
      <c r="D3045" t="s">
        <v>526</v>
      </c>
      <c r="E3045" t="s">
        <v>563</v>
      </c>
      <c r="F3045" t="s">
        <v>4245</v>
      </c>
      <c r="G3045">
        <v>0</v>
      </c>
      <c r="H3045">
        <v>0</v>
      </c>
      <c r="I3045">
        <v>0</v>
      </c>
      <c r="J3045">
        <v>0</v>
      </c>
      <c r="K3045">
        <v>0</v>
      </c>
      <c r="L3045">
        <v>0</v>
      </c>
      <c r="M3045">
        <v>15</v>
      </c>
      <c r="N3045">
        <v>0</v>
      </c>
      <c r="O3045">
        <v>0</v>
      </c>
      <c r="P3045">
        <v>0</v>
      </c>
      <c r="Q3045">
        <v>0</v>
      </c>
    </row>
    <row r="3046" spans="1:17" x14ac:dyDescent="0.25">
      <c r="A3046" t="s">
        <v>16766</v>
      </c>
      <c r="B3046" t="s">
        <v>74</v>
      </c>
      <c r="C3046" t="s">
        <v>109</v>
      </c>
      <c r="D3046" t="s">
        <v>526</v>
      </c>
      <c r="E3046" t="s">
        <v>563</v>
      </c>
      <c r="F3046" t="s">
        <v>394</v>
      </c>
      <c r="G3046">
        <v>0</v>
      </c>
      <c r="H3046">
        <v>0</v>
      </c>
      <c r="I3046">
        <v>0</v>
      </c>
      <c r="J3046">
        <v>0</v>
      </c>
      <c r="K3046">
        <v>0</v>
      </c>
      <c r="L3046">
        <v>0</v>
      </c>
      <c r="M3046">
        <v>0</v>
      </c>
      <c r="N3046">
        <v>9</v>
      </c>
      <c r="O3046">
        <v>8</v>
      </c>
      <c r="P3046">
        <v>1</v>
      </c>
      <c r="Q3046">
        <v>0</v>
      </c>
    </row>
    <row r="3047" spans="1:17" x14ac:dyDescent="0.25">
      <c r="A3047" t="s">
        <v>16555</v>
      </c>
      <c r="B3047" t="s">
        <v>74</v>
      </c>
      <c r="C3047" t="s">
        <v>172</v>
      </c>
      <c r="D3047" t="s">
        <v>526</v>
      </c>
      <c r="E3047" t="s">
        <v>563</v>
      </c>
      <c r="F3047" t="s">
        <v>395</v>
      </c>
      <c r="G3047">
        <v>0</v>
      </c>
      <c r="H3047">
        <v>0</v>
      </c>
      <c r="I3047">
        <v>0</v>
      </c>
      <c r="J3047">
        <v>0</v>
      </c>
      <c r="K3047">
        <v>0</v>
      </c>
      <c r="L3047">
        <v>0</v>
      </c>
      <c r="M3047">
        <v>0</v>
      </c>
      <c r="N3047">
        <v>4</v>
      </c>
      <c r="O3047">
        <v>4</v>
      </c>
      <c r="P3047">
        <v>0</v>
      </c>
      <c r="Q3047">
        <v>0</v>
      </c>
    </row>
    <row r="3048" spans="1:17" x14ac:dyDescent="0.25">
      <c r="A3048" t="s">
        <v>16556</v>
      </c>
      <c r="B3048" t="s">
        <v>74</v>
      </c>
      <c r="C3048" t="s">
        <v>172</v>
      </c>
      <c r="D3048" t="s">
        <v>526</v>
      </c>
      <c r="E3048" t="s">
        <v>563</v>
      </c>
      <c r="F3048" t="s">
        <v>525</v>
      </c>
      <c r="G3048">
        <v>6</v>
      </c>
      <c r="H3048">
        <v>0</v>
      </c>
      <c r="I3048">
        <v>0</v>
      </c>
      <c r="J3048">
        <v>0</v>
      </c>
      <c r="K3048">
        <v>0</v>
      </c>
      <c r="L3048">
        <v>0</v>
      </c>
      <c r="M3048">
        <v>0</v>
      </c>
      <c r="N3048">
        <v>0</v>
      </c>
      <c r="O3048">
        <v>0</v>
      </c>
      <c r="P3048">
        <v>0</v>
      </c>
      <c r="Q3048">
        <v>0</v>
      </c>
    </row>
    <row r="3049" spans="1:17" x14ac:dyDescent="0.25">
      <c r="A3049" t="s">
        <v>23368</v>
      </c>
      <c r="B3049" t="s">
        <v>74</v>
      </c>
      <c r="C3049" t="s">
        <v>172</v>
      </c>
      <c r="D3049" t="s">
        <v>526</v>
      </c>
      <c r="E3049" t="s">
        <v>21471</v>
      </c>
      <c r="F3049" t="s">
        <v>396</v>
      </c>
      <c r="G3049">
        <v>0</v>
      </c>
      <c r="H3049">
        <v>9</v>
      </c>
      <c r="I3049">
        <v>3</v>
      </c>
      <c r="J3049">
        <v>5</v>
      </c>
      <c r="K3049">
        <v>1</v>
      </c>
      <c r="L3049">
        <v>0</v>
      </c>
      <c r="M3049">
        <v>0</v>
      </c>
      <c r="N3049">
        <v>0</v>
      </c>
      <c r="O3049">
        <v>0</v>
      </c>
      <c r="P3049">
        <v>0</v>
      </c>
      <c r="Q3049">
        <v>0</v>
      </c>
    </row>
    <row r="3050" spans="1:17" x14ac:dyDescent="0.25">
      <c r="A3050" t="s">
        <v>23369</v>
      </c>
      <c r="B3050" t="s">
        <v>74</v>
      </c>
      <c r="C3050" t="s">
        <v>172</v>
      </c>
      <c r="D3050" t="s">
        <v>526</v>
      </c>
      <c r="E3050" t="s">
        <v>21471</v>
      </c>
      <c r="F3050" t="s">
        <v>4236</v>
      </c>
      <c r="G3050">
        <v>0</v>
      </c>
      <c r="H3050">
        <v>9</v>
      </c>
      <c r="I3050">
        <v>3</v>
      </c>
      <c r="J3050">
        <v>5</v>
      </c>
      <c r="K3050">
        <v>1</v>
      </c>
      <c r="L3050">
        <v>0</v>
      </c>
      <c r="M3050">
        <v>0</v>
      </c>
      <c r="N3050">
        <v>0</v>
      </c>
      <c r="O3050">
        <v>0</v>
      </c>
      <c r="P3050">
        <v>0</v>
      </c>
      <c r="Q3050">
        <v>0</v>
      </c>
    </row>
    <row r="3051" spans="1:17" x14ac:dyDescent="0.25">
      <c r="A3051" t="s">
        <v>23370</v>
      </c>
      <c r="B3051" t="s">
        <v>74</v>
      </c>
      <c r="C3051" t="s">
        <v>172</v>
      </c>
      <c r="D3051" t="s">
        <v>526</v>
      </c>
      <c r="E3051" t="s">
        <v>21471</v>
      </c>
      <c r="F3051" t="s">
        <v>4238</v>
      </c>
      <c r="G3051">
        <v>0</v>
      </c>
      <c r="H3051">
        <v>0</v>
      </c>
      <c r="I3051">
        <v>0</v>
      </c>
      <c r="J3051">
        <v>0</v>
      </c>
      <c r="K3051">
        <v>0</v>
      </c>
      <c r="L3051">
        <v>0</v>
      </c>
      <c r="M3051">
        <v>9</v>
      </c>
      <c r="N3051">
        <v>0</v>
      </c>
      <c r="O3051">
        <v>0</v>
      </c>
      <c r="P3051">
        <v>0</v>
      </c>
      <c r="Q3051">
        <v>0</v>
      </c>
    </row>
    <row r="3052" spans="1:17" x14ac:dyDescent="0.25">
      <c r="A3052" t="s">
        <v>23371</v>
      </c>
      <c r="B3052" t="s">
        <v>74</v>
      </c>
      <c r="C3052" t="s">
        <v>172</v>
      </c>
      <c r="D3052" t="s">
        <v>526</v>
      </c>
      <c r="E3052" t="s">
        <v>21471</v>
      </c>
      <c r="F3052" t="s">
        <v>397</v>
      </c>
      <c r="G3052">
        <v>0</v>
      </c>
      <c r="H3052">
        <v>9</v>
      </c>
      <c r="I3052">
        <v>3</v>
      </c>
      <c r="J3052">
        <v>5</v>
      </c>
      <c r="K3052">
        <v>1</v>
      </c>
      <c r="L3052">
        <v>0</v>
      </c>
      <c r="M3052">
        <v>0</v>
      </c>
      <c r="N3052">
        <v>0</v>
      </c>
      <c r="O3052">
        <v>0</v>
      </c>
      <c r="P3052">
        <v>0</v>
      </c>
      <c r="Q3052">
        <v>0</v>
      </c>
    </row>
    <row r="3053" spans="1:17" x14ac:dyDescent="0.25">
      <c r="A3053" t="s">
        <v>23372</v>
      </c>
      <c r="B3053" t="s">
        <v>74</v>
      </c>
      <c r="C3053" t="s">
        <v>172</v>
      </c>
      <c r="D3053" t="s">
        <v>526</v>
      </c>
      <c r="E3053" t="s">
        <v>21471</v>
      </c>
      <c r="F3053" t="s">
        <v>398</v>
      </c>
      <c r="G3053">
        <v>0</v>
      </c>
      <c r="H3053">
        <v>9</v>
      </c>
      <c r="I3053">
        <v>3</v>
      </c>
      <c r="J3053">
        <v>5</v>
      </c>
      <c r="K3053">
        <v>1</v>
      </c>
      <c r="L3053">
        <v>0</v>
      </c>
      <c r="M3053">
        <v>0</v>
      </c>
      <c r="N3053">
        <v>0</v>
      </c>
      <c r="O3053">
        <v>0</v>
      </c>
      <c r="P3053">
        <v>0</v>
      </c>
      <c r="Q3053">
        <v>0</v>
      </c>
    </row>
    <row r="3054" spans="1:17" x14ac:dyDescent="0.25">
      <c r="A3054" t="s">
        <v>23373</v>
      </c>
      <c r="B3054" t="s">
        <v>74</v>
      </c>
      <c r="C3054" t="s">
        <v>172</v>
      </c>
      <c r="D3054" t="s">
        <v>526</v>
      </c>
      <c r="E3054" t="s">
        <v>21471</v>
      </c>
      <c r="F3054" t="s">
        <v>4242</v>
      </c>
      <c r="G3054">
        <v>0</v>
      </c>
      <c r="H3054">
        <v>0</v>
      </c>
      <c r="I3054">
        <v>0</v>
      </c>
      <c r="J3054">
        <v>0</v>
      </c>
      <c r="K3054">
        <v>0</v>
      </c>
      <c r="L3054">
        <v>0</v>
      </c>
      <c r="M3054">
        <v>9</v>
      </c>
      <c r="N3054">
        <v>0</v>
      </c>
      <c r="O3054">
        <v>0</v>
      </c>
      <c r="P3054">
        <v>0</v>
      </c>
      <c r="Q3054">
        <v>0</v>
      </c>
    </row>
    <row r="3055" spans="1:17" x14ac:dyDescent="0.25">
      <c r="A3055" t="s">
        <v>23374</v>
      </c>
      <c r="B3055" t="s">
        <v>74</v>
      </c>
      <c r="C3055" t="s">
        <v>172</v>
      </c>
      <c r="D3055" t="s">
        <v>526</v>
      </c>
      <c r="E3055" t="s">
        <v>21471</v>
      </c>
      <c r="F3055" t="s">
        <v>399</v>
      </c>
      <c r="G3055">
        <v>0</v>
      </c>
      <c r="H3055">
        <v>9</v>
      </c>
      <c r="I3055">
        <v>3</v>
      </c>
      <c r="J3055">
        <v>5</v>
      </c>
      <c r="K3055">
        <v>1</v>
      </c>
      <c r="L3055">
        <v>0</v>
      </c>
      <c r="M3055">
        <v>0</v>
      </c>
      <c r="N3055">
        <v>0</v>
      </c>
      <c r="O3055">
        <v>0</v>
      </c>
      <c r="P3055">
        <v>0</v>
      </c>
      <c r="Q3055">
        <v>0</v>
      </c>
    </row>
    <row r="3056" spans="1:17" x14ac:dyDescent="0.25">
      <c r="A3056" t="s">
        <v>23375</v>
      </c>
      <c r="B3056" t="s">
        <v>74</v>
      </c>
      <c r="C3056" t="s">
        <v>172</v>
      </c>
      <c r="D3056" t="s">
        <v>526</v>
      </c>
      <c r="E3056" t="s">
        <v>21471</v>
      </c>
      <c r="F3056" t="s">
        <v>4245</v>
      </c>
      <c r="G3056">
        <v>0</v>
      </c>
      <c r="H3056">
        <v>0</v>
      </c>
      <c r="I3056">
        <v>0</v>
      </c>
      <c r="J3056">
        <v>0</v>
      </c>
      <c r="K3056">
        <v>0</v>
      </c>
      <c r="L3056">
        <v>0</v>
      </c>
      <c r="M3056">
        <v>9</v>
      </c>
      <c r="N3056">
        <v>0</v>
      </c>
      <c r="O3056">
        <v>0</v>
      </c>
      <c r="P3056">
        <v>0</v>
      </c>
      <c r="Q3056">
        <v>0</v>
      </c>
    </row>
    <row r="3057" spans="1:17" x14ac:dyDescent="0.25">
      <c r="A3057" t="s">
        <v>23376</v>
      </c>
      <c r="B3057" t="s">
        <v>74</v>
      </c>
      <c r="C3057" t="s">
        <v>172</v>
      </c>
      <c r="D3057" t="s">
        <v>526</v>
      </c>
      <c r="E3057" t="s">
        <v>21471</v>
      </c>
      <c r="F3057" t="s">
        <v>394</v>
      </c>
      <c r="G3057">
        <v>0</v>
      </c>
      <c r="H3057">
        <v>0</v>
      </c>
      <c r="I3057">
        <v>0</v>
      </c>
      <c r="J3057">
        <v>0</v>
      </c>
      <c r="K3057">
        <v>0</v>
      </c>
      <c r="L3057">
        <v>0</v>
      </c>
      <c r="M3057">
        <v>0</v>
      </c>
      <c r="N3057">
        <v>6</v>
      </c>
      <c r="O3057">
        <v>6</v>
      </c>
      <c r="P3057">
        <v>0</v>
      </c>
      <c r="Q3057">
        <v>0</v>
      </c>
    </row>
    <row r="3058" spans="1:17" x14ac:dyDescent="0.25">
      <c r="A3058" t="s">
        <v>23377</v>
      </c>
      <c r="B3058" t="s">
        <v>74</v>
      </c>
      <c r="C3058" t="s">
        <v>172</v>
      </c>
      <c r="D3058" t="s">
        <v>526</v>
      </c>
      <c r="E3058" t="s">
        <v>21471</v>
      </c>
      <c r="F3058" t="s">
        <v>395</v>
      </c>
      <c r="G3058">
        <v>0</v>
      </c>
      <c r="H3058">
        <v>0</v>
      </c>
      <c r="I3058">
        <v>0</v>
      </c>
      <c r="J3058">
        <v>0</v>
      </c>
      <c r="K3058">
        <v>0</v>
      </c>
      <c r="L3058">
        <v>0</v>
      </c>
      <c r="M3058">
        <v>0</v>
      </c>
      <c r="N3058">
        <v>4</v>
      </c>
      <c r="O3058">
        <v>4</v>
      </c>
      <c r="P3058">
        <v>0</v>
      </c>
      <c r="Q3058">
        <v>0</v>
      </c>
    </row>
    <row r="3059" spans="1:17" x14ac:dyDescent="0.25">
      <c r="A3059" t="s">
        <v>23378</v>
      </c>
      <c r="B3059" t="s">
        <v>74</v>
      </c>
      <c r="C3059" t="s">
        <v>172</v>
      </c>
      <c r="D3059" t="s">
        <v>526</v>
      </c>
      <c r="E3059" t="s">
        <v>21471</v>
      </c>
      <c r="F3059" t="s">
        <v>525</v>
      </c>
      <c r="G3059">
        <v>9</v>
      </c>
      <c r="H3059">
        <v>0</v>
      </c>
      <c r="I3059">
        <v>0</v>
      </c>
      <c r="J3059">
        <v>0</v>
      </c>
      <c r="K3059">
        <v>0</v>
      </c>
      <c r="L3059">
        <v>0</v>
      </c>
      <c r="M3059">
        <v>0</v>
      </c>
      <c r="N3059">
        <v>0</v>
      </c>
      <c r="O3059">
        <v>0</v>
      </c>
      <c r="P3059">
        <v>0</v>
      </c>
      <c r="Q3059">
        <v>0</v>
      </c>
    </row>
    <row r="3060" spans="1:17" x14ac:dyDescent="0.25">
      <c r="A3060" t="s">
        <v>14933</v>
      </c>
      <c r="B3060" t="s">
        <v>74</v>
      </c>
      <c r="C3060" t="s">
        <v>172</v>
      </c>
      <c r="D3060" t="s">
        <v>12971</v>
      </c>
      <c r="E3060" t="s">
        <v>563</v>
      </c>
      <c r="F3060" t="s">
        <v>525</v>
      </c>
      <c r="G3060">
        <v>2</v>
      </c>
      <c r="H3060">
        <v>0</v>
      </c>
      <c r="I3060">
        <v>0</v>
      </c>
      <c r="J3060">
        <v>0</v>
      </c>
      <c r="K3060">
        <v>0</v>
      </c>
      <c r="L3060">
        <v>0</v>
      </c>
      <c r="M3060">
        <v>0</v>
      </c>
      <c r="N3060">
        <v>0</v>
      </c>
      <c r="O3060">
        <v>0</v>
      </c>
      <c r="P3060">
        <v>0</v>
      </c>
      <c r="Q3060">
        <v>0</v>
      </c>
    </row>
    <row r="3061" spans="1:17" x14ac:dyDescent="0.25">
      <c r="A3061" t="s">
        <v>23379</v>
      </c>
      <c r="B3061" t="s">
        <v>74</v>
      </c>
      <c r="C3061" t="s">
        <v>172</v>
      </c>
      <c r="D3061" t="s">
        <v>12971</v>
      </c>
      <c r="E3061" t="s">
        <v>21471</v>
      </c>
      <c r="F3061" t="s">
        <v>525</v>
      </c>
      <c r="G3061">
        <v>1</v>
      </c>
      <c r="H3061">
        <v>0</v>
      </c>
      <c r="I3061">
        <v>0</v>
      </c>
      <c r="J3061">
        <v>0</v>
      </c>
      <c r="K3061">
        <v>0</v>
      </c>
      <c r="L3061">
        <v>0</v>
      </c>
      <c r="M3061">
        <v>0</v>
      </c>
      <c r="N3061">
        <v>0</v>
      </c>
      <c r="O3061">
        <v>0</v>
      </c>
      <c r="P3061">
        <v>0</v>
      </c>
      <c r="Q3061">
        <v>0</v>
      </c>
    </row>
    <row r="3062" spans="1:17" x14ac:dyDescent="0.25">
      <c r="A3062" t="s">
        <v>23380</v>
      </c>
      <c r="B3062" t="s">
        <v>74</v>
      </c>
      <c r="C3062" t="s">
        <v>246</v>
      </c>
      <c r="D3062" t="s">
        <v>529</v>
      </c>
      <c r="E3062" t="s">
        <v>21471</v>
      </c>
      <c r="F3062" t="s">
        <v>525</v>
      </c>
      <c r="G3062">
        <v>1</v>
      </c>
      <c r="H3062">
        <v>0</v>
      </c>
      <c r="I3062">
        <v>0</v>
      </c>
      <c r="J3062">
        <v>0</v>
      </c>
      <c r="K3062">
        <v>0</v>
      </c>
      <c r="L3062">
        <v>0</v>
      </c>
      <c r="M3062">
        <v>0</v>
      </c>
      <c r="N3062">
        <v>0</v>
      </c>
      <c r="O3062">
        <v>0</v>
      </c>
      <c r="P3062">
        <v>0</v>
      </c>
      <c r="Q3062">
        <v>0</v>
      </c>
    </row>
    <row r="3063" spans="1:17" x14ac:dyDescent="0.25">
      <c r="A3063" t="s">
        <v>14934</v>
      </c>
      <c r="B3063" t="s">
        <v>74</v>
      </c>
      <c r="C3063" t="s">
        <v>173</v>
      </c>
      <c r="D3063" t="s">
        <v>526</v>
      </c>
      <c r="E3063" t="s">
        <v>563</v>
      </c>
      <c r="F3063" t="s">
        <v>396</v>
      </c>
      <c r="G3063">
        <v>0</v>
      </c>
      <c r="H3063">
        <v>4</v>
      </c>
      <c r="I3063">
        <v>0</v>
      </c>
      <c r="J3063">
        <v>3</v>
      </c>
      <c r="K3063">
        <v>0</v>
      </c>
      <c r="L3063">
        <v>1</v>
      </c>
      <c r="M3063">
        <v>0</v>
      </c>
      <c r="N3063">
        <v>0</v>
      </c>
      <c r="O3063">
        <v>0</v>
      </c>
      <c r="P3063">
        <v>0</v>
      </c>
      <c r="Q3063">
        <v>0</v>
      </c>
    </row>
    <row r="3064" spans="1:17" x14ac:dyDescent="0.25">
      <c r="A3064" t="s">
        <v>14935</v>
      </c>
      <c r="B3064" t="s">
        <v>74</v>
      </c>
      <c r="C3064" t="s">
        <v>173</v>
      </c>
      <c r="D3064" t="s">
        <v>526</v>
      </c>
      <c r="E3064" t="s">
        <v>563</v>
      </c>
      <c r="F3064" t="s">
        <v>4236</v>
      </c>
      <c r="G3064">
        <v>0</v>
      </c>
      <c r="H3064">
        <v>4</v>
      </c>
      <c r="I3064">
        <v>0</v>
      </c>
      <c r="J3064">
        <v>3</v>
      </c>
      <c r="K3064">
        <v>0</v>
      </c>
      <c r="L3064">
        <v>1</v>
      </c>
      <c r="M3064">
        <v>0</v>
      </c>
      <c r="N3064">
        <v>0</v>
      </c>
      <c r="O3064">
        <v>0</v>
      </c>
      <c r="P3064">
        <v>0</v>
      </c>
      <c r="Q3064">
        <v>0</v>
      </c>
    </row>
    <row r="3065" spans="1:17" x14ac:dyDescent="0.25">
      <c r="A3065" t="s">
        <v>14936</v>
      </c>
      <c r="B3065" t="s">
        <v>74</v>
      </c>
      <c r="C3065" t="s">
        <v>173</v>
      </c>
      <c r="D3065" t="s">
        <v>526</v>
      </c>
      <c r="E3065" t="s">
        <v>563</v>
      </c>
      <c r="F3065" t="s">
        <v>4238</v>
      </c>
      <c r="G3065">
        <v>0</v>
      </c>
      <c r="H3065">
        <v>0</v>
      </c>
      <c r="I3065">
        <v>0</v>
      </c>
      <c r="J3065">
        <v>0</v>
      </c>
      <c r="K3065">
        <v>0</v>
      </c>
      <c r="L3065">
        <v>0</v>
      </c>
      <c r="M3065">
        <v>4</v>
      </c>
      <c r="N3065">
        <v>0</v>
      </c>
      <c r="O3065">
        <v>0</v>
      </c>
      <c r="P3065">
        <v>0</v>
      </c>
      <c r="Q3065">
        <v>0</v>
      </c>
    </row>
    <row r="3066" spans="1:17" x14ac:dyDescent="0.25">
      <c r="A3066" t="s">
        <v>14937</v>
      </c>
      <c r="B3066" t="s">
        <v>74</v>
      </c>
      <c r="C3066" t="s">
        <v>173</v>
      </c>
      <c r="D3066" t="s">
        <v>526</v>
      </c>
      <c r="E3066" t="s">
        <v>563</v>
      </c>
      <c r="F3066" t="s">
        <v>397</v>
      </c>
      <c r="G3066">
        <v>0</v>
      </c>
      <c r="H3066">
        <v>4</v>
      </c>
      <c r="I3066">
        <v>0</v>
      </c>
      <c r="J3066">
        <v>3</v>
      </c>
      <c r="K3066">
        <v>0</v>
      </c>
      <c r="L3066">
        <v>1</v>
      </c>
      <c r="M3066">
        <v>0</v>
      </c>
      <c r="N3066">
        <v>0</v>
      </c>
      <c r="O3066">
        <v>0</v>
      </c>
      <c r="P3066">
        <v>0</v>
      </c>
      <c r="Q3066">
        <v>0</v>
      </c>
    </row>
    <row r="3067" spans="1:17" x14ac:dyDescent="0.25">
      <c r="A3067" t="s">
        <v>14938</v>
      </c>
      <c r="B3067" t="s">
        <v>74</v>
      </c>
      <c r="C3067" t="s">
        <v>173</v>
      </c>
      <c r="D3067" t="s">
        <v>526</v>
      </c>
      <c r="E3067" t="s">
        <v>563</v>
      </c>
      <c r="F3067" t="s">
        <v>398</v>
      </c>
      <c r="G3067">
        <v>0</v>
      </c>
      <c r="H3067">
        <v>4</v>
      </c>
      <c r="I3067">
        <v>0</v>
      </c>
      <c r="J3067">
        <v>3</v>
      </c>
      <c r="K3067">
        <v>0</v>
      </c>
      <c r="L3067">
        <v>1</v>
      </c>
      <c r="M3067">
        <v>0</v>
      </c>
      <c r="N3067">
        <v>0</v>
      </c>
      <c r="O3067">
        <v>0</v>
      </c>
      <c r="P3067">
        <v>0</v>
      </c>
      <c r="Q3067">
        <v>0</v>
      </c>
    </row>
    <row r="3068" spans="1:17" x14ac:dyDescent="0.25">
      <c r="A3068" t="s">
        <v>14939</v>
      </c>
      <c r="B3068" t="s">
        <v>74</v>
      </c>
      <c r="C3068" t="s">
        <v>173</v>
      </c>
      <c r="D3068" t="s">
        <v>526</v>
      </c>
      <c r="E3068" t="s">
        <v>563</v>
      </c>
      <c r="F3068" t="s">
        <v>4242</v>
      </c>
      <c r="G3068">
        <v>0</v>
      </c>
      <c r="H3068">
        <v>0</v>
      </c>
      <c r="I3068">
        <v>0</v>
      </c>
      <c r="J3068">
        <v>0</v>
      </c>
      <c r="K3068">
        <v>0</v>
      </c>
      <c r="L3068">
        <v>0</v>
      </c>
      <c r="M3068">
        <v>4</v>
      </c>
      <c r="N3068">
        <v>0</v>
      </c>
      <c r="O3068">
        <v>0</v>
      </c>
      <c r="P3068">
        <v>0</v>
      </c>
      <c r="Q3068">
        <v>0</v>
      </c>
    </row>
    <row r="3069" spans="1:17" x14ac:dyDescent="0.25">
      <c r="A3069" t="s">
        <v>14940</v>
      </c>
      <c r="B3069" t="s">
        <v>74</v>
      </c>
      <c r="C3069" t="s">
        <v>173</v>
      </c>
      <c r="D3069" t="s">
        <v>526</v>
      </c>
      <c r="E3069" t="s">
        <v>563</v>
      </c>
      <c r="F3069" t="s">
        <v>399</v>
      </c>
      <c r="G3069">
        <v>0</v>
      </c>
      <c r="H3069">
        <v>4</v>
      </c>
      <c r="I3069">
        <v>0</v>
      </c>
      <c r="J3069">
        <v>3</v>
      </c>
      <c r="K3069">
        <v>0</v>
      </c>
      <c r="L3069">
        <v>1</v>
      </c>
      <c r="M3069">
        <v>0</v>
      </c>
      <c r="N3069">
        <v>0</v>
      </c>
      <c r="O3069">
        <v>0</v>
      </c>
      <c r="P3069">
        <v>0</v>
      </c>
      <c r="Q3069">
        <v>0</v>
      </c>
    </row>
    <row r="3070" spans="1:17" x14ac:dyDescent="0.25">
      <c r="A3070" t="s">
        <v>14941</v>
      </c>
      <c r="B3070" t="s">
        <v>74</v>
      </c>
      <c r="C3070" t="s">
        <v>173</v>
      </c>
      <c r="D3070" t="s">
        <v>526</v>
      </c>
      <c r="E3070" t="s">
        <v>563</v>
      </c>
      <c r="F3070" t="s">
        <v>4245</v>
      </c>
      <c r="G3070">
        <v>0</v>
      </c>
      <c r="H3070">
        <v>0</v>
      </c>
      <c r="I3070">
        <v>0</v>
      </c>
      <c r="J3070">
        <v>0</v>
      </c>
      <c r="K3070">
        <v>0</v>
      </c>
      <c r="L3070">
        <v>0</v>
      </c>
      <c r="M3070">
        <v>4</v>
      </c>
      <c r="N3070">
        <v>0</v>
      </c>
      <c r="O3070">
        <v>0</v>
      </c>
      <c r="P3070">
        <v>0</v>
      </c>
      <c r="Q3070">
        <v>0</v>
      </c>
    </row>
    <row r="3071" spans="1:17" x14ac:dyDescent="0.25">
      <c r="A3071" t="s">
        <v>14942</v>
      </c>
      <c r="B3071" t="s">
        <v>74</v>
      </c>
      <c r="C3071" t="s">
        <v>173</v>
      </c>
      <c r="D3071" t="s">
        <v>526</v>
      </c>
      <c r="E3071" t="s">
        <v>563</v>
      </c>
      <c r="F3071" t="s">
        <v>394</v>
      </c>
      <c r="G3071">
        <v>0</v>
      </c>
      <c r="H3071">
        <v>0</v>
      </c>
      <c r="I3071">
        <v>0</v>
      </c>
      <c r="J3071">
        <v>0</v>
      </c>
      <c r="K3071">
        <v>0</v>
      </c>
      <c r="L3071">
        <v>0</v>
      </c>
      <c r="M3071">
        <v>0</v>
      </c>
      <c r="N3071">
        <v>4</v>
      </c>
      <c r="O3071">
        <v>4</v>
      </c>
      <c r="P3071">
        <v>0</v>
      </c>
      <c r="Q3071">
        <v>0</v>
      </c>
    </row>
    <row r="3072" spans="1:17" x14ac:dyDescent="0.25">
      <c r="A3072" t="s">
        <v>14943</v>
      </c>
      <c r="B3072" t="s">
        <v>74</v>
      </c>
      <c r="C3072" t="s">
        <v>173</v>
      </c>
      <c r="D3072" t="s">
        <v>526</v>
      </c>
      <c r="E3072" t="s">
        <v>563</v>
      </c>
      <c r="F3072" t="s">
        <v>395</v>
      </c>
      <c r="G3072">
        <v>0</v>
      </c>
      <c r="H3072">
        <v>0</v>
      </c>
      <c r="I3072">
        <v>0</v>
      </c>
      <c r="J3072">
        <v>0</v>
      </c>
      <c r="K3072">
        <v>0</v>
      </c>
      <c r="L3072">
        <v>0</v>
      </c>
      <c r="M3072">
        <v>0</v>
      </c>
      <c r="N3072">
        <v>3</v>
      </c>
      <c r="O3072">
        <v>3</v>
      </c>
      <c r="P3072">
        <v>0</v>
      </c>
      <c r="Q3072">
        <v>0</v>
      </c>
    </row>
    <row r="3073" spans="1:17" x14ac:dyDescent="0.25">
      <c r="A3073" t="s">
        <v>14944</v>
      </c>
      <c r="B3073" t="s">
        <v>74</v>
      </c>
      <c r="C3073" t="s">
        <v>173</v>
      </c>
      <c r="D3073" t="s">
        <v>526</v>
      </c>
      <c r="E3073" t="s">
        <v>563</v>
      </c>
      <c r="F3073" t="s">
        <v>525</v>
      </c>
      <c r="G3073">
        <v>4</v>
      </c>
      <c r="H3073">
        <v>0</v>
      </c>
      <c r="I3073">
        <v>0</v>
      </c>
      <c r="J3073">
        <v>0</v>
      </c>
      <c r="K3073">
        <v>0</v>
      </c>
      <c r="L3073">
        <v>0</v>
      </c>
      <c r="M3073">
        <v>0</v>
      </c>
      <c r="N3073">
        <v>0</v>
      </c>
      <c r="O3073">
        <v>0</v>
      </c>
      <c r="P3073">
        <v>0</v>
      </c>
      <c r="Q3073">
        <v>0</v>
      </c>
    </row>
    <row r="3074" spans="1:17" x14ac:dyDescent="0.25">
      <c r="A3074" t="s">
        <v>23381</v>
      </c>
      <c r="B3074" t="s">
        <v>74</v>
      </c>
      <c r="C3074" t="s">
        <v>173</v>
      </c>
      <c r="D3074" t="s">
        <v>526</v>
      </c>
      <c r="E3074" t="s">
        <v>21471</v>
      </c>
      <c r="F3074" t="s">
        <v>396</v>
      </c>
      <c r="G3074">
        <v>0</v>
      </c>
      <c r="H3074">
        <v>9</v>
      </c>
      <c r="I3074">
        <v>0</v>
      </c>
      <c r="J3074">
        <v>8</v>
      </c>
      <c r="K3074">
        <v>1</v>
      </c>
      <c r="L3074">
        <v>0</v>
      </c>
      <c r="M3074">
        <v>0</v>
      </c>
      <c r="N3074">
        <v>0</v>
      </c>
      <c r="O3074">
        <v>0</v>
      </c>
      <c r="P3074">
        <v>0</v>
      </c>
      <c r="Q3074">
        <v>0</v>
      </c>
    </row>
    <row r="3075" spans="1:17" x14ac:dyDescent="0.25">
      <c r="A3075" t="s">
        <v>16561</v>
      </c>
      <c r="B3075" t="s">
        <v>73</v>
      </c>
      <c r="C3075" t="s">
        <v>81</v>
      </c>
      <c r="D3075" t="s">
        <v>526</v>
      </c>
      <c r="E3075" t="s">
        <v>563</v>
      </c>
      <c r="F3075" t="s">
        <v>397</v>
      </c>
      <c r="G3075">
        <v>0</v>
      </c>
      <c r="H3075">
        <v>1750</v>
      </c>
      <c r="I3075">
        <v>183</v>
      </c>
      <c r="J3075">
        <v>1439</v>
      </c>
      <c r="K3075">
        <v>64</v>
      </c>
      <c r="L3075">
        <v>64</v>
      </c>
      <c r="M3075">
        <v>0</v>
      </c>
      <c r="N3075">
        <v>0</v>
      </c>
      <c r="O3075">
        <v>0</v>
      </c>
      <c r="P3075">
        <v>0</v>
      </c>
      <c r="Q3075">
        <v>0</v>
      </c>
    </row>
    <row r="3076" spans="1:17" x14ac:dyDescent="0.25">
      <c r="A3076" t="s">
        <v>16562</v>
      </c>
      <c r="B3076" t="s">
        <v>73</v>
      </c>
      <c r="C3076" t="s">
        <v>81</v>
      </c>
      <c r="D3076" t="s">
        <v>526</v>
      </c>
      <c r="E3076" t="s">
        <v>563</v>
      </c>
      <c r="F3076" t="s">
        <v>398</v>
      </c>
      <c r="G3076">
        <v>0</v>
      </c>
      <c r="H3076">
        <v>1750</v>
      </c>
      <c r="I3076">
        <v>186</v>
      </c>
      <c r="J3076">
        <v>1439</v>
      </c>
      <c r="K3076">
        <v>61</v>
      </c>
      <c r="L3076">
        <v>64</v>
      </c>
      <c r="M3076">
        <v>0</v>
      </c>
      <c r="N3076">
        <v>0</v>
      </c>
      <c r="O3076">
        <v>0</v>
      </c>
      <c r="P3076">
        <v>0</v>
      </c>
      <c r="Q3076">
        <v>0</v>
      </c>
    </row>
    <row r="3077" spans="1:17" x14ac:dyDescent="0.25">
      <c r="A3077" t="s">
        <v>16563</v>
      </c>
      <c r="B3077" t="s">
        <v>73</v>
      </c>
      <c r="C3077" t="s">
        <v>81</v>
      </c>
      <c r="D3077" t="s">
        <v>526</v>
      </c>
      <c r="E3077" t="s">
        <v>563</v>
      </c>
      <c r="F3077" t="s">
        <v>4242</v>
      </c>
      <c r="G3077">
        <v>0</v>
      </c>
      <c r="H3077">
        <v>0</v>
      </c>
      <c r="I3077">
        <v>0</v>
      </c>
      <c r="J3077">
        <v>0</v>
      </c>
      <c r="K3077">
        <v>0</v>
      </c>
      <c r="L3077">
        <v>0</v>
      </c>
      <c r="M3077">
        <v>1750</v>
      </c>
      <c r="N3077">
        <v>0</v>
      </c>
      <c r="O3077">
        <v>0</v>
      </c>
      <c r="P3077">
        <v>0</v>
      </c>
      <c r="Q3077">
        <v>0</v>
      </c>
    </row>
    <row r="3078" spans="1:17" x14ac:dyDescent="0.25">
      <c r="A3078" t="s">
        <v>16564</v>
      </c>
      <c r="B3078" t="s">
        <v>73</v>
      </c>
      <c r="C3078" t="s">
        <v>81</v>
      </c>
      <c r="D3078" t="s">
        <v>526</v>
      </c>
      <c r="E3078" t="s">
        <v>563</v>
      </c>
      <c r="F3078" t="s">
        <v>399</v>
      </c>
      <c r="G3078">
        <v>0</v>
      </c>
      <c r="H3078">
        <v>1750</v>
      </c>
      <c r="I3078">
        <v>185</v>
      </c>
      <c r="J3078">
        <v>1451</v>
      </c>
      <c r="K3078">
        <v>64</v>
      </c>
      <c r="L3078">
        <v>50</v>
      </c>
      <c r="M3078">
        <v>0</v>
      </c>
      <c r="N3078">
        <v>0</v>
      </c>
      <c r="O3078">
        <v>0</v>
      </c>
      <c r="P3078">
        <v>0</v>
      </c>
      <c r="Q3078">
        <v>0</v>
      </c>
    </row>
    <row r="3079" spans="1:17" x14ac:dyDescent="0.25">
      <c r="A3079" t="s">
        <v>16565</v>
      </c>
      <c r="B3079" t="s">
        <v>73</v>
      </c>
      <c r="C3079" t="s">
        <v>81</v>
      </c>
      <c r="D3079" t="s">
        <v>526</v>
      </c>
      <c r="E3079" t="s">
        <v>563</v>
      </c>
      <c r="F3079" t="s">
        <v>4245</v>
      </c>
      <c r="G3079">
        <v>0</v>
      </c>
      <c r="H3079">
        <v>0</v>
      </c>
      <c r="I3079">
        <v>0</v>
      </c>
      <c r="J3079">
        <v>0</v>
      </c>
      <c r="K3079">
        <v>0</v>
      </c>
      <c r="L3079">
        <v>0</v>
      </c>
      <c r="M3079">
        <v>1750</v>
      </c>
      <c r="N3079">
        <v>0</v>
      </c>
      <c r="O3079">
        <v>0</v>
      </c>
      <c r="P3079">
        <v>0</v>
      </c>
      <c r="Q3079">
        <v>0</v>
      </c>
    </row>
    <row r="3080" spans="1:17" x14ac:dyDescent="0.25">
      <c r="A3080" t="s">
        <v>16566</v>
      </c>
      <c r="B3080" t="s">
        <v>73</v>
      </c>
      <c r="C3080" t="s">
        <v>81</v>
      </c>
      <c r="D3080" t="s">
        <v>526</v>
      </c>
      <c r="E3080" t="s">
        <v>563</v>
      </c>
      <c r="F3080" t="s">
        <v>394</v>
      </c>
      <c r="G3080">
        <v>0</v>
      </c>
      <c r="H3080">
        <v>0</v>
      </c>
      <c r="I3080">
        <v>0</v>
      </c>
      <c r="J3080">
        <v>0</v>
      </c>
      <c r="K3080">
        <v>0</v>
      </c>
      <c r="L3080">
        <v>0</v>
      </c>
      <c r="M3080">
        <v>0</v>
      </c>
      <c r="N3080">
        <v>1719</v>
      </c>
      <c r="O3080">
        <v>1648</v>
      </c>
      <c r="P3080">
        <v>51</v>
      </c>
      <c r="Q3080">
        <v>20</v>
      </c>
    </row>
    <row r="3081" spans="1:17" x14ac:dyDescent="0.25">
      <c r="A3081" t="s">
        <v>16567</v>
      </c>
      <c r="B3081" t="s">
        <v>73</v>
      </c>
      <c r="C3081" t="s">
        <v>81</v>
      </c>
      <c r="D3081" t="s">
        <v>526</v>
      </c>
      <c r="E3081" t="s">
        <v>563</v>
      </c>
      <c r="F3081" t="s">
        <v>395</v>
      </c>
      <c r="G3081">
        <v>0</v>
      </c>
      <c r="H3081">
        <v>0</v>
      </c>
      <c r="I3081">
        <v>0</v>
      </c>
      <c r="J3081">
        <v>0</v>
      </c>
      <c r="K3081">
        <v>0</v>
      </c>
      <c r="L3081">
        <v>0</v>
      </c>
      <c r="M3081">
        <v>0</v>
      </c>
      <c r="N3081">
        <v>1603</v>
      </c>
      <c r="O3081">
        <v>1541</v>
      </c>
      <c r="P3081">
        <v>43</v>
      </c>
      <c r="Q3081">
        <v>19</v>
      </c>
    </row>
    <row r="3082" spans="1:17" x14ac:dyDescent="0.25">
      <c r="A3082" t="s">
        <v>16568</v>
      </c>
      <c r="B3082" t="s">
        <v>73</v>
      </c>
      <c r="C3082" t="s">
        <v>81</v>
      </c>
      <c r="D3082" t="s">
        <v>526</v>
      </c>
      <c r="E3082" t="s">
        <v>563</v>
      </c>
      <c r="F3082" t="s">
        <v>525</v>
      </c>
      <c r="G3082">
        <v>1750</v>
      </c>
      <c r="H3082">
        <v>0</v>
      </c>
      <c r="I3082">
        <v>0</v>
      </c>
      <c r="J3082">
        <v>0</v>
      </c>
      <c r="K3082">
        <v>0</v>
      </c>
      <c r="L3082">
        <v>0</v>
      </c>
      <c r="M3082">
        <v>0</v>
      </c>
      <c r="N3082">
        <v>0</v>
      </c>
      <c r="O3082">
        <v>0</v>
      </c>
      <c r="P3082">
        <v>0</v>
      </c>
      <c r="Q3082">
        <v>0</v>
      </c>
    </row>
    <row r="3083" spans="1:17" x14ac:dyDescent="0.25">
      <c r="A3083" t="s">
        <v>23382</v>
      </c>
      <c r="B3083" t="s">
        <v>73</v>
      </c>
      <c r="C3083" t="s">
        <v>81</v>
      </c>
      <c r="D3083" t="s">
        <v>526</v>
      </c>
      <c r="E3083" t="s">
        <v>21471</v>
      </c>
      <c r="F3083" t="s">
        <v>396</v>
      </c>
      <c r="G3083">
        <v>0</v>
      </c>
      <c r="H3083">
        <v>3013</v>
      </c>
      <c r="I3083">
        <v>266</v>
      </c>
      <c r="J3083">
        <v>2585</v>
      </c>
      <c r="K3083">
        <v>105</v>
      </c>
      <c r="L3083">
        <v>57</v>
      </c>
      <c r="M3083">
        <v>0</v>
      </c>
      <c r="N3083">
        <v>0</v>
      </c>
      <c r="O3083">
        <v>0</v>
      </c>
      <c r="P3083">
        <v>0</v>
      </c>
      <c r="Q3083">
        <v>0</v>
      </c>
    </row>
    <row r="3084" spans="1:17" x14ac:dyDescent="0.25">
      <c r="A3084" t="s">
        <v>23383</v>
      </c>
      <c r="B3084" t="s">
        <v>73</v>
      </c>
      <c r="C3084" t="s">
        <v>81</v>
      </c>
      <c r="D3084" t="s">
        <v>526</v>
      </c>
      <c r="E3084" t="s">
        <v>21471</v>
      </c>
      <c r="F3084" t="s">
        <v>4236</v>
      </c>
      <c r="G3084">
        <v>0</v>
      </c>
      <c r="H3084">
        <v>3013</v>
      </c>
      <c r="I3084">
        <v>246</v>
      </c>
      <c r="J3084">
        <v>2593</v>
      </c>
      <c r="K3084">
        <v>102</v>
      </c>
      <c r="L3084">
        <v>72</v>
      </c>
      <c r="M3084">
        <v>0</v>
      </c>
      <c r="N3084">
        <v>0</v>
      </c>
      <c r="O3084">
        <v>0</v>
      </c>
      <c r="P3084">
        <v>0</v>
      </c>
      <c r="Q3084">
        <v>0</v>
      </c>
    </row>
    <row r="3085" spans="1:17" x14ac:dyDescent="0.25">
      <c r="A3085" t="s">
        <v>23384</v>
      </c>
      <c r="B3085" t="s">
        <v>73</v>
      </c>
      <c r="C3085" t="s">
        <v>81</v>
      </c>
      <c r="D3085" t="s">
        <v>526</v>
      </c>
      <c r="E3085" t="s">
        <v>21471</v>
      </c>
      <c r="F3085" t="s">
        <v>4238</v>
      </c>
      <c r="G3085">
        <v>0</v>
      </c>
      <c r="H3085">
        <v>0</v>
      </c>
      <c r="I3085">
        <v>0</v>
      </c>
      <c r="J3085">
        <v>0</v>
      </c>
      <c r="K3085">
        <v>0</v>
      </c>
      <c r="L3085">
        <v>0</v>
      </c>
      <c r="M3085">
        <v>3013</v>
      </c>
      <c r="N3085">
        <v>0</v>
      </c>
      <c r="O3085">
        <v>0</v>
      </c>
      <c r="P3085">
        <v>0</v>
      </c>
      <c r="Q3085">
        <v>0</v>
      </c>
    </row>
    <row r="3086" spans="1:17" x14ac:dyDescent="0.25">
      <c r="A3086" t="s">
        <v>23385</v>
      </c>
      <c r="B3086" t="s">
        <v>73</v>
      </c>
      <c r="C3086" t="s">
        <v>81</v>
      </c>
      <c r="D3086" t="s">
        <v>526</v>
      </c>
      <c r="E3086" t="s">
        <v>21471</v>
      </c>
      <c r="F3086" t="s">
        <v>397</v>
      </c>
      <c r="G3086">
        <v>0</v>
      </c>
      <c r="H3086">
        <v>3013</v>
      </c>
      <c r="I3086">
        <v>246</v>
      </c>
      <c r="J3086">
        <v>2593</v>
      </c>
      <c r="K3086">
        <v>102</v>
      </c>
      <c r="L3086">
        <v>72</v>
      </c>
      <c r="M3086">
        <v>0</v>
      </c>
      <c r="N3086">
        <v>0</v>
      </c>
      <c r="O3086">
        <v>0</v>
      </c>
      <c r="P3086">
        <v>0</v>
      </c>
      <c r="Q3086">
        <v>0</v>
      </c>
    </row>
    <row r="3087" spans="1:17" x14ac:dyDescent="0.25">
      <c r="A3087" t="s">
        <v>23386</v>
      </c>
      <c r="B3087" t="s">
        <v>73</v>
      </c>
      <c r="C3087" t="s">
        <v>81</v>
      </c>
      <c r="D3087" t="s">
        <v>526</v>
      </c>
      <c r="E3087" t="s">
        <v>21471</v>
      </c>
      <c r="F3087" t="s">
        <v>398</v>
      </c>
      <c r="G3087">
        <v>0</v>
      </c>
      <c r="H3087">
        <v>3013</v>
      </c>
      <c r="I3087">
        <v>253</v>
      </c>
      <c r="J3087">
        <v>2588</v>
      </c>
      <c r="K3087">
        <v>100</v>
      </c>
      <c r="L3087">
        <v>72</v>
      </c>
      <c r="M3087">
        <v>0</v>
      </c>
      <c r="N3087">
        <v>0</v>
      </c>
      <c r="O3087">
        <v>0</v>
      </c>
      <c r="P3087">
        <v>0</v>
      </c>
      <c r="Q3087">
        <v>0</v>
      </c>
    </row>
    <row r="3088" spans="1:17" x14ac:dyDescent="0.25">
      <c r="A3088" t="s">
        <v>23387</v>
      </c>
      <c r="B3088" t="s">
        <v>73</v>
      </c>
      <c r="C3088" t="s">
        <v>81</v>
      </c>
      <c r="D3088" t="s">
        <v>526</v>
      </c>
      <c r="E3088" t="s">
        <v>21471</v>
      </c>
      <c r="F3088" t="s">
        <v>4242</v>
      </c>
      <c r="G3088">
        <v>0</v>
      </c>
      <c r="H3088">
        <v>0</v>
      </c>
      <c r="I3088">
        <v>0</v>
      </c>
      <c r="J3088">
        <v>0</v>
      </c>
      <c r="K3088">
        <v>0</v>
      </c>
      <c r="L3088">
        <v>0</v>
      </c>
      <c r="M3088">
        <v>3013</v>
      </c>
      <c r="N3088">
        <v>0</v>
      </c>
      <c r="O3088">
        <v>0</v>
      </c>
      <c r="P3088">
        <v>0</v>
      </c>
      <c r="Q3088">
        <v>0</v>
      </c>
    </row>
    <row r="3089" spans="1:17" x14ac:dyDescent="0.25">
      <c r="A3089" t="s">
        <v>23388</v>
      </c>
      <c r="B3089" t="s">
        <v>73</v>
      </c>
      <c r="C3089" t="s">
        <v>81</v>
      </c>
      <c r="D3089" t="s">
        <v>526</v>
      </c>
      <c r="E3089" t="s">
        <v>21471</v>
      </c>
      <c r="F3089" t="s">
        <v>399</v>
      </c>
      <c r="G3089">
        <v>0</v>
      </c>
      <c r="H3089">
        <v>3013</v>
      </c>
      <c r="I3089">
        <v>247</v>
      </c>
      <c r="J3089">
        <v>2604</v>
      </c>
      <c r="K3089">
        <v>105</v>
      </c>
      <c r="L3089">
        <v>57</v>
      </c>
      <c r="M3089">
        <v>0</v>
      </c>
      <c r="N3089">
        <v>0</v>
      </c>
      <c r="O3089">
        <v>0</v>
      </c>
      <c r="P3089">
        <v>0</v>
      </c>
      <c r="Q3089">
        <v>0</v>
      </c>
    </row>
    <row r="3090" spans="1:17" x14ac:dyDescent="0.25">
      <c r="A3090" t="s">
        <v>23389</v>
      </c>
      <c r="B3090" t="s">
        <v>73</v>
      </c>
      <c r="C3090" t="s">
        <v>81</v>
      </c>
      <c r="D3090" t="s">
        <v>526</v>
      </c>
      <c r="E3090" t="s">
        <v>21471</v>
      </c>
      <c r="F3090" t="s">
        <v>4245</v>
      </c>
      <c r="G3090">
        <v>0</v>
      </c>
      <c r="H3090">
        <v>0</v>
      </c>
      <c r="I3090">
        <v>0</v>
      </c>
      <c r="J3090">
        <v>0</v>
      </c>
      <c r="K3090">
        <v>0</v>
      </c>
      <c r="L3090">
        <v>0</v>
      </c>
      <c r="M3090">
        <v>3013</v>
      </c>
      <c r="N3090">
        <v>0</v>
      </c>
      <c r="O3090">
        <v>0</v>
      </c>
      <c r="P3090">
        <v>0</v>
      </c>
      <c r="Q3090">
        <v>0</v>
      </c>
    </row>
    <row r="3091" spans="1:17" x14ac:dyDescent="0.25">
      <c r="A3091" t="s">
        <v>23390</v>
      </c>
      <c r="B3091" t="s">
        <v>73</v>
      </c>
      <c r="C3091" t="s">
        <v>81</v>
      </c>
      <c r="D3091" t="s">
        <v>526</v>
      </c>
      <c r="E3091" t="s">
        <v>21471</v>
      </c>
      <c r="F3091" t="s">
        <v>394</v>
      </c>
      <c r="G3091">
        <v>0</v>
      </c>
      <c r="H3091">
        <v>0</v>
      </c>
      <c r="I3091">
        <v>0</v>
      </c>
      <c r="J3091">
        <v>0</v>
      </c>
      <c r="K3091">
        <v>0</v>
      </c>
      <c r="L3091">
        <v>0</v>
      </c>
      <c r="M3091">
        <v>0</v>
      </c>
      <c r="N3091">
        <v>2960</v>
      </c>
      <c r="O3091">
        <v>2879</v>
      </c>
      <c r="P3091">
        <v>57</v>
      </c>
      <c r="Q3091">
        <v>24</v>
      </c>
    </row>
    <row r="3092" spans="1:17" x14ac:dyDescent="0.25">
      <c r="A3092" t="s">
        <v>23391</v>
      </c>
      <c r="B3092" t="s">
        <v>73</v>
      </c>
      <c r="C3092" t="s">
        <v>81</v>
      </c>
      <c r="D3092" t="s">
        <v>526</v>
      </c>
      <c r="E3092" t="s">
        <v>21471</v>
      </c>
      <c r="F3092" t="s">
        <v>395</v>
      </c>
      <c r="G3092">
        <v>0</v>
      </c>
      <c r="H3092">
        <v>0</v>
      </c>
      <c r="I3092">
        <v>0</v>
      </c>
      <c r="J3092">
        <v>0</v>
      </c>
      <c r="K3092">
        <v>0</v>
      </c>
      <c r="L3092">
        <v>0</v>
      </c>
      <c r="M3092">
        <v>0</v>
      </c>
      <c r="N3092">
        <v>2751</v>
      </c>
      <c r="O3092">
        <v>2679</v>
      </c>
      <c r="P3092">
        <v>49</v>
      </c>
      <c r="Q3092">
        <v>23</v>
      </c>
    </row>
    <row r="3093" spans="1:17" x14ac:dyDescent="0.25">
      <c r="A3093" t="s">
        <v>23392</v>
      </c>
      <c r="B3093" t="s">
        <v>73</v>
      </c>
      <c r="C3093" t="s">
        <v>81</v>
      </c>
      <c r="D3093" t="s">
        <v>526</v>
      </c>
      <c r="E3093" t="s">
        <v>21471</v>
      </c>
      <c r="F3093" t="s">
        <v>525</v>
      </c>
      <c r="G3093">
        <v>3013</v>
      </c>
      <c r="H3093">
        <v>0</v>
      </c>
      <c r="I3093">
        <v>0</v>
      </c>
      <c r="J3093">
        <v>0</v>
      </c>
      <c r="K3093">
        <v>0</v>
      </c>
      <c r="L3093">
        <v>0</v>
      </c>
      <c r="M3093">
        <v>0</v>
      </c>
      <c r="N3093">
        <v>0</v>
      </c>
      <c r="O3093">
        <v>0</v>
      </c>
      <c r="P3093">
        <v>0</v>
      </c>
      <c r="Q3093">
        <v>0</v>
      </c>
    </row>
    <row r="3094" spans="1:17" x14ac:dyDescent="0.25">
      <c r="A3094" t="s">
        <v>16569</v>
      </c>
      <c r="B3094" t="s">
        <v>73</v>
      </c>
      <c r="C3094" t="s">
        <v>81</v>
      </c>
      <c r="D3094" t="s">
        <v>527</v>
      </c>
      <c r="E3094" t="s">
        <v>563</v>
      </c>
      <c r="F3094" t="s">
        <v>528</v>
      </c>
      <c r="G3094">
        <v>0</v>
      </c>
      <c r="H3094">
        <v>0</v>
      </c>
      <c r="I3094">
        <v>0</v>
      </c>
      <c r="J3094">
        <v>0</v>
      </c>
      <c r="K3094">
        <v>0</v>
      </c>
      <c r="L3094">
        <v>0</v>
      </c>
      <c r="M3094">
        <v>0</v>
      </c>
      <c r="N3094">
        <v>208</v>
      </c>
      <c r="O3094">
        <v>179</v>
      </c>
      <c r="P3094">
        <v>24</v>
      </c>
      <c r="Q3094">
        <v>5</v>
      </c>
    </row>
    <row r="3095" spans="1:17" x14ac:dyDescent="0.25">
      <c r="A3095" t="s">
        <v>16570</v>
      </c>
      <c r="B3095" t="s">
        <v>73</v>
      </c>
      <c r="C3095" t="s">
        <v>81</v>
      </c>
      <c r="D3095" t="s">
        <v>527</v>
      </c>
      <c r="E3095" t="s">
        <v>563</v>
      </c>
      <c r="F3095" t="s">
        <v>525</v>
      </c>
      <c r="G3095">
        <v>208</v>
      </c>
      <c r="H3095">
        <v>0</v>
      </c>
      <c r="I3095">
        <v>0</v>
      </c>
      <c r="J3095">
        <v>0</v>
      </c>
      <c r="K3095">
        <v>0</v>
      </c>
      <c r="L3095">
        <v>0</v>
      </c>
      <c r="M3095">
        <v>0</v>
      </c>
      <c r="N3095">
        <v>0</v>
      </c>
      <c r="O3095">
        <v>0</v>
      </c>
      <c r="P3095">
        <v>0</v>
      </c>
      <c r="Q3095">
        <v>0</v>
      </c>
    </row>
    <row r="3096" spans="1:17" x14ac:dyDescent="0.25">
      <c r="A3096" t="s">
        <v>23393</v>
      </c>
      <c r="B3096" t="s">
        <v>73</v>
      </c>
      <c r="C3096" t="s">
        <v>81</v>
      </c>
      <c r="D3096" t="s">
        <v>527</v>
      </c>
      <c r="E3096" t="s">
        <v>21471</v>
      </c>
      <c r="F3096" t="s">
        <v>528</v>
      </c>
      <c r="G3096">
        <v>0</v>
      </c>
      <c r="H3096">
        <v>0</v>
      </c>
      <c r="I3096">
        <v>0</v>
      </c>
      <c r="J3096">
        <v>0</v>
      </c>
      <c r="K3096">
        <v>0</v>
      </c>
      <c r="L3096">
        <v>0</v>
      </c>
      <c r="M3096">
        <v>0</v>
      </c>
      <c r="N3096">
        <v>374</v>
      </c>
      <c r="O3096">
        <v>320</v>
      </c>
      <c r="P3096">
        <v>50</v>
      </c>
      <c r="Q3096">
        <v>4</v>
      </c>
    </row>
    <row r="3097" spans="1:17" x14ac:dyDescent="0.25">
      <c r="A3097" t="s">
        <v>23394</v>
      </c>
      <c r="B3097" t="s">
        <v>73</v>
      </c>
      <c r="C3097" t="s">
        <v>81</v>
      </c>
      <c r="D3097" t="s">
        <v>527</v>
      </c>
      <c r="E3097" t="s">
        <v>21471</v>
      </c>
      <c r="F3097" t="s">
        <v>525</v>
      </c>
      <c r="G3097">
        <v>374</v>
      </c>
      <c r="H3097">
        <v>0</v>
      </c>
      <c r="I3097">
        <v>0</v>
      </c>
      <c r="J3097">
        <v>0</v>
      </c>
      <c r="K3097">
        <v>0</v>
      </c>
      <c r="L3097">
        <v>0</v>
      </c>
      <c r="M3097">
        <v>0</v>
      </c>
      <c r="N3097">
        <v>0</v>
      </c>
      <c r="O3097">
        <v>0</v>
      </c>
      <c r="P3097">
        <v>0</v>
      </c>
      <c r="Q3097">
        <v>0</v>
      </c>
    </row>
    <row r="3098" spans="1:17" x14ac:dyDescent="0.25">
      <c r="A3098" t="s">
        <v>16571</v>
      </c>
      <c r="B3098" t="s">
        <v>73</v>
      </c>
      <c r="C3098" t="s">
        <v>81</v>
      </c>
      <c r="D3098" t="s">
        <v>12971</v>
      </c>
      <c r="E3098" t="s">
        <v>563</v>
      </c>
      <c r="F3098" t="s">
        <v>525</v>
      </c>
      <c r="G3098">
        <v>22</v>
      </c>
      <c r="H3098">
        <v>0</v>
      </c>
      <c r="I3098">
        <v>0</v>
      </c>
      <c r="J3098">
        <v>0</v>
      </c>
      <c r="K3098">
        <v>0</v>
      </c>
      <c r="L3098">
        <v>0</v>
      </c>
      <c r="M3098">
        <v>0</v>
      </c>
      <c r="N3098">
        <v>0</v>
      </c>
      <c r="O3098">
        <v>0</v>
      </c>
      <c r="P3098">
        <v>0</v>
      </c>
      <c r="Q3098">
        <v>0</v>
      </c>
    </row>
    <row r="3099" spans="1:17" x14ac:dyDescent="0.25">
      <c r="A3099" t="s">
        <v>23395</v>
      </c>
      <c r="B3099" t="s">
        <v>73</v>
      </c>
      <c r="C3099" t="s">
        <v>81</v>
      </c>
      <c r="D3099" t="s">
        <v>12971</v>
      </c>
      <c r="E3099" t="s">
        <v>21471</v>
      </c>
      <c r="F3099" t="s">
        <v>525</v>
      </c>
      <c r="G3099">
        <v>58</v>
      </c>
      <c r="H3099">
        <v>0</v>
      </c>
      <c r="I3099">
        <v>0</v>
      </c>
      <c r="J3099">
        <v>0</v>
      </c>
      <c r="K3099">
        <v>0</v>
      </c>
      <c r="L3099">
        <v>0</v>
      </c>
      <c r="M3099">
        <v>0</v>
      </c>
      <c r="N3099">
        <v>0</v>
      </c>
      <c r="O3099">
        <v>0</v>
      </c>
      <c r="P3099">
        <v>0</v>
      </c>
      <c r="Q3099">
        <v>0</v>
      </c>
    </row>
    <row r="3100" spans="1:17" x14ac:dyDescent="0.25">
      <c r="A3100" t="s">
        <v>16572</v>
      </c>
      <c r="B3100" t="s">
        <v>73</v>
      </c>
      <c r="C3100" t="s">
        <v>82</v>
      </c>
      <c r="D3100" t="s">
        <v>529</v>
      </c>
      <c r="E3100" t="s">
        <v>563</v>
      </c>
      <c r="F3100" t="s">
        <v>525</v>
      </c>
      <c r="G3100">
        <v>1</v>
      </c>
      <c r="H3100">
        <v>0</v>
      </c>
      <c r="I3100">
        <v>0</v>
      </c>
      <c r="J3100">
        <v>0</v>
      </c>
      <c r="K3100">
        <v>0</v>
      </c>
      <c r="L3100">
        <v>0</v>
      </c>
      <c r="M3100">
        <v>0</v>
      </c>
      <c r="N3100">
        <v>0</v>
      </c>
      <c r="O3100">
        <v>0</v>
      </c>
      <c r="P3100">
        <v>0</v>
      </c>
      <c r="Q3100">
        <v>0</v>
      </c>
    </row>
    <row r="3101" spans="1:17" x14ac:dyDescent="0.25">
      <c r="A3101" t="s">
        <v>23396</v>
      </c>
      <c r="B3101" t="s">
        <v>73</v>
      </c>
      <c r="C3101" t="s">
        <v>82</v>
      </c>
      <c r="D3101" t="s">
        <v>529</v>
      </c>
      <c r="E3101" t="s">
        <v>21471</v>
      </c>
      <c r="F3101" t="s">
        <v>525</v>
      </c>
      <c r="G3101">
        <v>8</v>
      </c>
      <c r="H3101">
        <v>0</v>
      </c>
      <c r="I3101">
        <v>0</v>
      </c>
      <c r="J3101">
        <v>0</v>
      </c>
      <c r="K3101">
        <v>0</v>
      </c>
      <c r="L3101">
        <v>0</v>
      </c>
      <c r="M3101">
        <v>0</v>
      </c>
      <c r="N3101">
        <v>0</v>
      </c>
      <c r="O3101">
        <v>0</v>
      </c>
      <c r="P3101">
        <v>0</v>
      </c>
      <c r="Q3101">
        <v>0</v>
      </c>
    </row>
    <row r="3102" spans="1:17" x14ac:dyDescent="0.25">
      <c r="A3102" t="s">
        <v>15193</v>
      </c>
      <c r="B3102" t="s">
        <v>73</v>
      </c>
      <c r="C3102" t="s">
        <v>82</v>
      </c>
      <c r="D3102" t="s">
        <v>526</v>
      </c>
      <c r="E3102" t="s">
        <v>563</v>
      </c>
      <c r="F3102" t="s">
        <v>396</v>
      </c>
      <c r="G3102">
        <v>0</v>
      </c>
      <c r="H3102">
        <v>4</v>
      </c>
      <c r="I3102">
        <v>1</v>
      </c>
      <c r="J3102">
        <v>2</v>
      </c>
      <c r="K3102">
        <v>1</v>
      </c>
      <c r="L3102">
        <v>0</v>
      </c>
      <c r="M3102">
        <v>0</v>
      </c>
      <c r="N3102">
        <v>0</v>
      </c>
      <c r="O3102">
        <v>0</v>
      </c>
      <c r="P3102">
        <v>0</v>
      </c>
      <c r="Q3102">
        <v>0</v>
      </c>
    </row>
    <row r="3103" spans="1:17" x14ac:dyDescent="0.25">
      <c r="A3103" t="s">
        <v>15194</v>
      </c>
      <c r="B3103" t="s">
        <v>73</v>
      </c>
      <c r="C3103" t="s">
        <v>82</v>
      </c>
      <c r="D3103" t="s">
        <v>526</v>
      </c>
      <c r="E3103" t="s">
        <v>563</v>
      </c>
      <c r="F3103" t="s">
        <v>4236</v>
      </c>
      <c r="G3103">
        <v>0</v>
      </c>
      <c r="H3103">
        <v>4</v>
      </c>
      <c r="I3103">
        <v>1</v>
      </c>
      <c r="J3103">
        <v>2</v>
      </c>
      <c r="K3103">
        <v>1</v>
      </c>
      <c r="L3103">
        <v>0</v>
      </c>
      <c r="M3103">
        <v>0</v>
      </c>
      <c r="N3103">
        <v>0</v>
      </c>
      <c r="O3103">
        <v>0</v>
      </c>
      <c r="P3103">
        <v>0</v>
      </c>
      <c r="Q3103">
        <v>0</v>
      </c>
    </row>
    <row r="3104" spans="1:17" x14ac:dyDescent="0.25">
      <c r="A3104" t="s">
        <v>15195</v>
      </c>
      <c r="B3104" t="s">
        <v>73</v>
      </c>
      <c r="C3104" t="s">
        <v>82</v>
      </c>
      <c r="D3104" t="s">
        <v>526</v>
      </c>
      <c r="E3104" t="s">
        <v>563</v>
      </c>
      <c r="F3104" t="s">
        <v>4238</v>
      </c>
      <c r="G3104">
        <v>0</v>
      </c>
      <c r="H3104">
        <v>0</v>
      </c>
      <c r="I3104">
        <v>0</v>
      </c>
      <c r="J3104">
        <v>0</v>
      </c>
      <c r="K3104">
        <v>0</v>
      </c>
      <c r="L3104">
        <v>0</v>
      </c>
      <c r="M3104">
        <v>4</v>
      </c>
      <c r="N3104">
        <v>0</v>
      </c>
      <c r="O3104">
        <v>0</v>
      </c>
      <c r="P3104">
        <v>0</v>
      </c>
      <c r="Q3104">
        <v>0</v>
      </c>
    </row>
    <row r="3105" spans="1:17" x14ac:dyDescent="0.25">
      <c r="A3105" t="s">
        <v>16722</v>
      </c>
      <c r="B3105" t="s">
        <v>73</v>
      </c>
      <c r="C3105" t="s">
        <v>149</v>
      </c>
      <c r="D3105" t="s">
        <v>526</v>
      </c>
      <c r="E3105" t="s">
        <v>563</v>
      </c>
      <c r="F3105" t="s">
        <v>395</v>
      </c>
      <c r="G3105">
        <v>0</v>
      </c>
      <c r="H3105">
        <v>0</v>
      </c>
      <c r="I3105">
        <v>0</v>
      </c>
      <c r="J3105">
        <v>0</v>
      </c>
      <c r="K3105">
        <v>0</v>
      </c>
      <c r="L3105">
        <v>0</v>
      </c>
      <c r="M3105">
        <v>0</v>
      </c>
      <c r="N3105">
        <v>5</v>
      </c>
      <c r="O3105">
        <v>5</v>
      </c>
      <c r="P3105">
        <v>0</v>
      </c>
      <c r="Q3105">
        <v>0</v>
      </c>
    </row>
    <row r="3106" spans="1:17" x14ac:dyDescent="0.25">
      <c r="A3106" t="s">
        <v>16723</v>
      </c>
      <c r="B3106" t="s">
        <v>73</v>
      </c>
      <c r="C3106" t="s">
        <v>149</v>
      </c>
      <c r="D3106" t="s">
        <v>526</v>
      </c>
      <c r="E3106" t="s">
        <v>563</v>
      </c>
      <c r="F3106" t="s">
        <v>525</v>
      </c>
      <c r="G3106">
        <v>5</v>
      </c>
      <c r="H3106">
        <v>0</v>
      </c>
      <c r="I3106">
        <v>0</v>
      </c>
      <c r="J3106">
        <v>0</v>
      </c>
      <c r="K3106">
        <v>0</v>
      </c>
      <c r="L3106">
        <v>0</v>
      </c>
      <c r="M3106">
        <v>0</v>
      </c>
      <c r="N3106">
        <v>0</v>
      </c>
      <c r="O3106">
        <v>0</v>
      </c>
      <c r="P3106">
        <v>0</v>
      </c>
      <c r="Q3106">
        <v>0</v>
      </c>
    </row>
    <row r="3107" spans="1:17" x14ac:dyDescent="0.25">
      <c r="A3107" t="s">
        <v>23397</v>
      </c>
      <c r="B3107" t="s">
        <v>73</v>
      </c>
      <c r="C3107" t="s">
        <v>149</v>
      </c>
      <c r="D3107" t="s">
        <v>526</v>
      </c>
      <c r="E3107" t="s">
        <v>21471</v>
      </c>
      <c r="F3107" t="s">
        <v>396</v>
      </c>
      <c r="G3107">
        <v>0</v>
      </c>
      <c r="H3107">
        <v>15</v>
      </c>
      <c r="I3107">
        <v>0</v>
      </c>
      <c r="J3107">
        <v>13</v>
      </c>
      <c r="K3107">
        <v>1</v>
      </c>
      <c r="L3107">
        <v>1</v>
      </c>
      <c r="M3107">
        <v>0</v>
      </c>
      <c r="N3107">
        <v>0</v>
      </c>
      <c r="O3107">
        <v>0</v>
      </c>
      <c r="P3107">
        <v>0</v>
      </c>
      <c r="Q3107">
        <v>0</v>
      </c>
    </row>
    <row r="3108" spans="1:17" x14ac:dyDescent="0.25">
      <c r="A3108" t="s">
        <v>23398</v>
      </c>
      <c r="B3108" t="s">
        <v>73</v>
      </c>
      <c r="C3108" t="s">
        <v>149</v>
      </c>
      <c r="D3108" t="s">
        <v>526</v>
      </c>
      <c r="E3108" t="s">
        <v>21471</v>
      </c>
      <c r="F3108" t="s">
        <v>4236</v>
      </c>
      <c r="G3108">
        <v>0</v>
      </c>
      <c r="H3108">
        <v>15</v>
      </c>
      <c r="I3108">
        <v>0</v>
      </c>
      <c r="J3108">
        <v>13</v>
      </c>
      <c r="K3108">
        <v>1</v>
      </c>
      <c r="L3108">
        <v>1</v>
      </c>
      <c r="M3108">
        <v>0</v>
      </c>
      <c r="N3108">
        <v>0</v>
      </c>
      <c r="O3108">
        <v>0</v>
      </c>
      <c r="P3108">
        <v>0</v>
      </c>
      <c r="Q3108">
        <v>0</v>
      </c>
    </row>
    <row r="3109" spans="1:17" x14ac:dyDescent="0.25">
      <c r="A3109" t="s">
        <v>23399</v>
      </c>
      <c r="B3109" t="s">
        <v>73</v>
      </c>
      <c r="C3109" t="s">
        <v>149</v>
      </c>
      <c r="D3109" t="s">
        <v>526</v>
      </c>
      <c r="E3109" t="s">
        <v>21471</v>
      </c>
      <c r="F3109" t="s">
        <v>4238</v>
      </c>
      <c r="G3109">
        <v>0</v>
      </c>
      <c r="H3109">
        <v>0</v>
      </c>
      <c r="I3109">
        <v>0</v>
      </c>
      <c r="J3109">
        <v>0</v>
      </c>
      <c r="K3109">
        <v>0</v>
      </c>
      <c r="L3109">
        <v>0</v>
      </c>
      <c r="M3109">
        <v>15</v>
      </c>
      <c r="N3109">
        <v>0</v>
      </c>
      <c r="O3109">
        <v>0</v>
      </c>
      <c r="P3109">
        <v>0</v>
      </c>
      <c r="Q3109">
        <v>0</v>
      </c>
    </row>
    <row r="3110" spans="1:17" x14ac:dyDescent="0.25">
      <c r="A3110" t="s">
        <v>23400</v>
      </c>
      <c r="B3110" t="s">
        <v>73</v>
      </c>
      <c r="C3110" t="s">
        <v>149</v>
      </c>
      <c r="D3110" t="s">
        <v>526</v>
      </c>
      <c r="E3110" t="s">
        <v>21471</v>
      </c>
      <c r="F3110" t="s">
        <v>397</v>
      </c>
      <c r="G3110">
        <v>0</v>
      </c>
      <c r="H3110">
        <v>15</v>
      </c>
      <c r="I3110">
        <v>0</v>
      </c>
      <c r="J3110">
        <v>13</v>
      </c>
      <c r="K3110">
        <v>1</v>
      </c>
      <c r="L3110">
        <v>1</v>
      </c>
      <c r="M3110">
        <v>0</v>
      </c>
      <c r="N3110">
        <v>0</v>
      </c>
      <c r="O3110">
        <v>0</v>
      </c>
      <c r="P3110">
        <v>0</v>
      </c>
      <c r="Q3110">
        <v>0</v>
      </c>
    </row>
    <row r="3111" spans="1:17" x14ac:dyDescent="0.25">
      <c r="A3111" t="s">
        <v>23401</v>
      </c>
      <c r="B3111" t="s">
        <v>73</v>
      </c>
      <c r="C3111" t="s">
        <v>149</v>
      </c>
      <c r="D3111" t="s">
        <v>526</v>
      </c>
      <c r="E3111" t="s">
        <v>21471</v>
      </c>
      <c r="F3111" t="s">
        <v>398</v>
      </c>
      <c r="G3111">
        <v>0</v>
      </c>
      <c r="H3111">
        <v>15</v>
      </c>
      <c r="I3111">
        <v>0</v>
      </c>
      <c r="J3111">
        <v>13</v>
      </c>
      <c r="K3111">
        <v>1</v>
      </c>
      <c r="L3111">
        <v>1</v>
      </c>
      <c r="M3111">
        <v>0</v>
      </c>
      <c r="N3111">
        <v>0</v>
      </c>
      <c r="O3111">
        <v>0</v>
      </c>
      <c r="P3111">
        <v>0</v>
      </c>
      <c r="Q3111">
        <v>0</v>
      </c>
    </row>
    <row r="3112" spans="1:17" x14ac:dyDescent="0.25">
      <c r="A3112" t="s">
        <v>23402</v>
      </c>
      <c r="B3112" t="s">
        <v>73</v>
      </c>
      <c r="C3112" t="s">
        <v>149</v>
      </c>
      <c r="D3112" t="s">
        <v>526</v>
      </c>
      <c r="E3112" t="s">
        <v>21471</v>
      </c>
      <c r="F3112" t="s">
        <v>4242</v>
      </c>
      <c r="G3112">
        <v>0</v>
      </c>
      <c r="H3112">
        <v>0</v>
      </c>
      <c r="I3112">
        <v>0</v>
      </c>
      <c r="J3112">
        <v>0</v>
      </c>
      <c r="K3112">
        <v>0</v>
      </c>
      <c r="L3112">
        <v>0</v>
      </c>
      <c r="M3112">
        <v>15</v>
      </c>
      <c r="N3112">
        <v>0</v>
      </c>
      <c r="O3112">
        <v>0</v>
      </c>
      <c r="P3112">
        <v>0</v>
      </c>
      <c r="Q3112">
        <v>0</v>
      </c>
    </row>
    <row r="3113" spans="1:17" x14ac:dyDescent="0.25">
      <c r="A3113" t="s">
        <v>23403</v>
      </c>
      <c r="B3113" t="s">
        <v>73</v>
      </c>
      <c r="C3113" t="s">
        <v>149</v>
      </c>
      <c r="D3113" t="s">
        <v>526</v>
      </c>
      <c r="E3113" t="s">
        <v>21471</v>
      </c>
      <c r="F3113" t="s">
        <v>399</v>
      </c>
      <c r="G3113">
        <v>0</v>
      </c>
      <c r="H3113">
        <v>15</v>
      </c>
      <c r="I3113">
        <v>0</v>
      </c>
      <c r="J3113">
        <v>13</v>
      </c>
      <c r="K3113">
        <v>1</v>
      </c>
      <c r="L3113">
        <v>1</v>
      </c>
      <c r="M3113">
        <v>0</v>
      </c>
      <c r="N3113">
        <v>0</v>
      </c>
      <c r="O3113">
        <v>0</v>
      </c>
      <c r="P3113">
        <v>0</v>
      </c>
      <c r="Q3113">
        <v>0</v>
      </c>
    </row>
    <row r="3114" spans="1:17" x14ac:dyDescent="0.25">
      <c r="A3114" t="s">
        <v>23404</v>
      </c>
      <c r="B3114" t="s">
        <v>73</v>
      </c>
      <c r="C3114" t="s">
        <v>149</v>
      </c>
      <c r="D3114" t="s">
        <v>526</v>
      </c>
      <c r="E3114" t="s">
        <v>21471</v>
      </c>
      <c r="F3114" t="s">
        <v>4245</v>
      </c>
      <c r="G3114">
        <v>0</v>
      </c>
      <c r="H3114">
        <v>0</v>
      </c>
      <c r="I3114">
        <v>0</v>
      </c>
      <c r="J3114">
        <v>0</v>
      </c>
      <c r="K3114">
        <v>0</v>
      </c>
      <c r="L3114">
        <v>0</v>
      </c>
      <c r="M3114">
        <v>15</v>
      </c>
      <c r="N3114">
        <v>0</v>
      </c>
      <c r="O3114">
        <v>0</v>
      </c>
      <c r="P3114">
        <v>0</v>
      </c>
      <c r="Q3114">
        <v>0</v>
      </c>
    </row>
    <row r="3115" spans="1:17" x14ac:dyDescent="0.25">
      <c r="A3115" t="s">
        <v>23405</v>
      </c>
      <c r="B3115" t="s">
        <v>73</v>
      </c>
      <c r="C3115" t="s">
        <v>149</v>
      </c>
      <c r="D3115" t="s">
        <v>526</v>
      </c>
      <c r="E3115" t="s">
        <v>21471</v>
      </c>
      <c r="F3115" t="s">
        <v>394</v>
      </c>
      <c r="G3115">
        <v>0</v>
      </c>
      <c r="H3115">
        <v>0</v>
      </c>
      <c r="I3115">
        <v>0</v>
      </c>
      <c r="J3115">
        <v>0</v>
      </c>
      <c r="K3115">
        <v>0</v>
      </c>
      <c r="L3115">
        <v>0</v>
      </c>
      <c r="M3115">
        <v>0</v>
      </c>
      <c r="N3115">
        <v>15</v>
      </c>
      <c r="O3115">
        <v>14</v>
      </c>
      <c r="P3115">
        <v>1</v>
      </c>
      <c r="Q3115">
        <v>0</v>
      </c>
    </row>
    <row r="3116" spans="1:17" x14ac:dyDescent="0.25">
      <c r="A3116" t="s">
        <v>23406</v>
      </c>
      <c r="B3116" t="s">
        <v>73</v>
      </c>
      <c r="C3116" t="s">
        <v>149</v>
      </c>
      <c r="D3116" t="s">
        <v>526</v>
      </c>
      <c r="E3116" t="s">
        <v>21471</v>
      </c>
      <c r="F3116" t="s">
        <v>395</v>
      </c>
      <c r="G3116">
        <v>0</v>
      </c>
      <c r="H3116">
        <v>0</v>
      </c>
      <c r="I3116">
        <v>0</v>
      </c>
      <c r="J3116">
        <v>0</v>
      </c>
      <c r="K3116">
        <v>0</v>
      </c>
      <c r="L3116">
        <v>0</v>
      </c>
      <c r="M3116">
        <v>0</v>
      </c>
      <c r="N3116">
        <v>11</v>
      </c>
      <c r="O3116">
        <v>10</v>
      </c>
      <c r="P3116">
        <v>1</v>
      </c>
      <c r="Q3116">
        <v>0</v>
      </c>
    </row>
    <row r="3117" spans="1:17" x14ac:dyDescent="0.25">
      <c r="A3117" t="s">
        <v>23407</v>
      </c>
      <c r="B3117" t="s">
        <v>73</v>
      </c>
      <c r="C3117" t="s">
        <v>149</v>
      </c>
      <c r="D3117" t="s">
        <v>526</v>
      </c>
      <c r="E3117" t="s">
        <v>21471</v>
      </c>
      <c r="F3117" t="s">
        <v>525</v>
      </c>
      <c r="G3117">
        <v>15</v>
      </c>
      <c r="H3117">
        <v>0</v>
      </c>
      <c r="I3117">
        <v>0</v>
      </c>
      <c r="J3117">
        <v>0</v>
      </c>
      <c r="K3117">
        <v>0</v>
      </c>
      <c r="L3117">
        <v>0</v>
      </c>
      <c r="M3117">
        <v>0</v>
      </c>
      <c r="N3117">
        <v>0</v>
      </c>
      <c r="O3117">
        <v>0</v>
      </c>
      <c r="P3117">
        <v>0</v>
      </c>
      <c r="Q3117">
        <v>0</v>
      </c>
    </row>
    <row r="3118" spans="1:17" x14ac:dyDescent="0.25">
      <c r="A3118" t="s">
        <v>16724</v>
      </c>
      <c r="B3118" t="s">
        <v>73</v>
      </c>
      <c r="C3118" t="s">
        <v>149</v>
      </c>
      <c r="D3118" t="s">
        <v>527</v>
      </c>
      <c r="E3118" t="s">
        <v>563</v>
      </c>
      <c r="F3118" t="s">
        <v>528</v>
      </c>
      <c r="G3118">
        <v>0</v>
      </c>
      <c r="H3118">
        <v>0</v>
      </c>
      <c r="I3118">
        <v>0</v>
      </c>
      <c r="J3118">
        <v>0</v>
      </c>
      <c r="K3118">
        <v>0</v>
      </c>
      <c r="L3118">
        <v>0</v>
      </c>
      <c r="M3118">
        <v>0</v>
      </c>
      <c r="N3118">
        <v>6</v>
      </c>
      <c r="O3118">
        <v>4</v>
      </c>
      <c r="P3118">
        <v>2</v>
      </c>
      <c r="Q3118">
        <v>0</v>
      </c>
    </row>
    <row r="3119" spans="1:17" x14ac:dyDescent="0.25">
      <c r="A3119" t="s">
        <v>16725</v>
      </c>
      <c r="B3119" t="s">
        <v>73</v>
      </c>
      <c r="C3119" t="s">
        <v>149</v>
      </c>
      <c r="D3119" t="s">
        <v>527</v>
      </c>
      <c r="E3119" t="s">
        <v>563</v>
      </c>
      <c r="F3119" t="s">
        <v>525</v>
      </c>
      <c r="G3119">
        <v>6</v>
      </c>
      <c r="H3119">
        <v>0</v>
      </c>
      <c r="I3119">
        <v>0</v>
      </c>
      <c r="J3119">
        <v>0</v>
      </c>
      <c r="K3119">
        <v>0</v>
      </c>
      <c r="L3119">
        <v>0</v>
      </c>
      <c r="M3119">
        <v>0</v>
      </c>
      <c r="N3119">
        <v>0</v>
      </c>
      <c r="O3119">
        <v>0</v>
      </c>
      <c r="P3119">
        <v>0</v>
      </c>
      <c r="Q3119">
        <v>0</v>
      </c>
    </row>
    <row r="3120" spans="1:17" x14ac:dyDescent="0.25">
      <c r="A3120" t="s">
        <v>23408</v>
      </c>
      <c r="B3120" t="s">
        <v>73</v>
      </c>
      <c r="C3120" t="s">
        <v>149</v>
      </c>
      <c r="D3120" t="s">
        <v>527</v>
      </c>
      <c r="E3120" t="s">
        <v>21471</v>
      </c>
      <c r="F3120" t="s">
        <v>528</v>
      </c>
      <c r="G3120">
        <v>0</v>
      </c>
      <c r="H3120">
        <v>0</v>
      </c>
      <c r="I3120">
        <v>0</v>
      </c>
      <c r="J3120">
        <v>0</v>
      </c>
      <c r="K3120">
        <v>0</v>
      </c>
      <c r="L3120">
        <v>0</v>
      </c>
      <c r="M3120">
        <v>0</v>
      </c>
      <c r="N3120">
        <v>7</v>
      </c>
      <c r="O3120">
        <v>7</v>
      </c>
      <c r="P3120">
        <v>0</v>
      </c>
      <c r="Q3120">
        <v>0</v>
      </c>
    </row>
    <row r="3121" spans="1:17" x14ac:dyDescent="0.25">
      <c r="A3121" t="s">
        <v>23409</v>
      </c>
      <c r="B3121" t="s">
        <v>73</v>
      </c>
      <c r="C3121" t="s">
        <v>149</v>
      </c>
      <c r="D3121" t="s">
        <v>527</v>
      </c>
      <c r="E3121" t="s">
        <v>21471</v>
      </c>
      <c r="F3121" t="s">
        <v>525</v>
      </c>
      <c r="G3121">
        <v>7</v>
      </c>
      <c r="H3121">
        <v>0</v>
      </c>
      <c r="I3121">
        <v>0</v>
      </c>
      <c r="J3121">
        <v>0</v>
      </c>
      <c r="K3121">
        <v>0</v>
      </c>
      <c r="L3121">
        <v>0</v>
      </c>
      <c r="M3121">
        <v>0</v>
      </c>
      <c r="N3121">
        <v>0</v>
      </c>
      <c r="O3121">
        <v>0</v>
      </c>
      <c r="P3121">
        <v>0</v>
      </c>
      <c r="Q3121">
        <v>0</v>
      </c>
    </row>
    <row r="3122" spans="1:17" x14ac:dyDescent="0.25">
      <c r="A3122" t="s">
        <v>16726</v>
      </c>
      <c r="B3122" t="s">
        <v>73</v>
      </c>
      <c r="C3122" t="s">
        <v>150</v>
      </c>
      <c r="D3122" t="s">
        <v>526</v>
      </c>
      <c r="E3122" t="s">
        <v>563</v>
      </c>
      <c r="F3122" t="s">
        <v>396</v>
      </c>
      <c r="G3122">
        <v>0</v>
      </c>
      <c r="H3122">
        <v>30</v>
      </c>
      <c r="I3122">
        <v>3</v>
      </c>
      <c r="J3122">
        <v>22</v>
      </c>
      <c r="K3122">
        <v>3</v>
      </c>
      <c r="L3122">
        <v>2</v>
      </c>
      <c r="M3122">
        <v>0</v>
      </c>
      <c r="N3122">
        <v>0</v>
      </c>
      <c r="O3122">
        <v>0</v>
      </c>
      <c r="P3122">
        <v>0</v>
      </c>
      <c r="Q3122">
        <v>0</v>
      </c>
    </row>
    <row r="3123" spans="1:17" x14ac:dyDescent="0.25">
      <c r="A3123" t="s">
        <v>16727</v>
      </c>
      <c r="B3123" t="s">
        <v>73</v>
      </c>
      <c r="C3123" t="s">
        <v>150</v>
      </c>
      <c r="D3123" t="s">
        <v>526</v>
      </c>
      <c r="E3123" t="s">
        <v>563</v>
      </c>
      <c r="F3123" t="s">
        <v>4236</v>
      </c>
      <c r="G3123">
        <v>0</v>
      </c>
      <c r="H3123">
        <v>30</v>
      </c>
      <c r="I3123">
        <v>3</v>
      </c>
      <c r="J3123">
        <v>22</v>
      </c>
      <c r="K3123">
        <v>3</v>
      </c>
      <c r="L3123">
        <v>2</v>
      </c>
      <c r="M3123">
        <v>0</v>
      </c>
      <c r="N3123">
        <v>0</v>
      </c>
      <c r="O3123">
        <v>0</v>
      </c>
      <c r="P3123">
        <v>0</v>
      </c>
      <c r="Q3123">
        <v>0</v>
      </c>
    </row>
    <row r="3124" spans="1:17" x14ac:dyDescent="0.25">
      <c r="A3124" t="s">
        <v>16728</v>
      </c>
      <c r="B3124" t="s">
        <v>73</v>
      </c>
      <c r="C3124" t="s">
        <v>150</v>
      </c>
      <c r="D3124" t="s">
        <v>526</v>
      </c>
      <c r="E3124" t="s">
        <v>563</v>
      </c>
      <c r="F3124" t="s">
        <v>4238</v>
      </c>
      <c r="G3124">
        <v>0</v>
      </c>
      <c r="H3124">
        <v>0</v>
      </c>
      <c r="I3124">
        <v>0</v>
      </c>
      <c r="J3124">
        <v>0</v>
      </c>
      <c r="K3124">
        <v>0</v>
      </c>
      <c r="L3124">
        <v>0</v>
      </c>
      <c r="M3124">
        <v>30</v>
      </c>
      <c r="N3124">
        <v>0</v>
      </c>
      <c r="O3124">
        <v>0</v>
      </c>
      <c r="P3124">
        <v>0</v>
      </c>
      <c r="Q3124">
        <v>0</v>
      </c>
    </row>
    <row r="3125" spans="1:17" x14ac:dyDescent="0.25">
      <c r="A3125" t="s">
        <v>16729</v>
      </c>
      <c r="B3125" t="s">
        <v>73</v>
      </c>
      <c r="C3125" t="s">
        <v>150</v>
      </c>
      <c r="D3125" t="s">
        <v>526</v>
      </c>
      <c r="E3125" t="s">
        <v>563</v>
      </c>
      <c r="F3125" t="s">
        <v>397</v>
      </c>
      <c r="G3125">
        <v>0</v>
      </c>
      <c r="H3125">
        <v>30</v>
      </c>
      <c r="I3125">
        <v>3</v>
      </c>
      <c r="J3125">
        <v>22</v>
      </c>
      <c r="K3125">
        <v>3</v>
      </c>
      <c r="L3125">
        <v>2</v>
      </c>
      <c r="M3125">
        <v>0</v>
      </c>
      <c r="N3125">
        <v>0</v>
      </c>
      <c r="O3125">
        <v>0</v>
      </c>
      <c r="P3125">
        <v>0</v>
      </c>
      <c r="Q3125">
        <v>0</v>
      </c>
    </row>
    <row r="3126" spans="1:17" x14ac:dyDescent="0.25">
      <c r="A3126" t="s">
        <v>16540</v>
      </c>
      <c r="B3126" t="s">
        <v>74</v>
      </c>
      <c r="C3126" t="s">
        <v>106</v>
      </c>
      <c r="D3126" t="s">
        <v>526</v>
      </c>
      <c r="E3126" t="s">
        <v>563</v>
      </c>
      <c r="F3126" t="s">
        <v>4245</v>
      </c>
      <c r="G3126">
        <v>0</v>
      </c>
      <c r="H3126">
        <v>0</v>
      </c>
      <c r="I3126">
        <v>0</v>
      </c>
      <c r="J3126">
        <v>0</v>
      </c>
      <c r="K3126">
        <v>0</v>
      </c>
      <c r="L3126">
        <v>0</v>
      </c>
      <c r="M3126">
        <v>9</v>
      </c>
      <c r="N3126">
        <v>0</v>
      </c>
      <c r="O3126">
        <v>0</v>
      </c>
      <c r="P3126">
        <v>0</v>
      </c>
      <c r="Q3126">
        <v>0</v>
      </c>
    </row>
    <row r="3127" spans="1:17" x14ac:dyDescent="0.25">
      <c r="A3127" t="s">
        <v>16541</v>
      </c>
      <c r="B3127" t="s">
        <v>74</v>
      </c>
      <c r="C3127" t="s">
        <v>106</v>
      </c>
      <c r="D3127" t="s">
        <v>526</v>
      </c>
      <c r="E3127" t="s">
        <v>563</v>
      </c>
      <c r="F3127" t="s">
        <v>394</v>
      </c>
      <c r="G3127">
        <v>0</v>
      </c>
      <c r="H3127">
        <v>0</v>
      </c>
      <c r="I3127">
        <v>0</v>
      </c>
      <c r="J3127">
        <v>0</v>
      </c>
      <c r="K3127">
        <v>0</v>
      </c>
      <c r="L3127">
        <v>0</v>
      </c>
      <c r="M3127">
        <v>0</v>
      </c>
      <c r="N3127">
        <v>7</v>
      </c>
      <c r="O3127">
        <v>7</v>
      </c>
      <c r="P3127">
        <v>0</v>
      </c>
      <c r="Q3127">
        <v>0</v>
      </c>
    </row>
    <row r="3128" spans="1:17" x14ac:dyDescent="0.25">
      <c r="A3128" t="s">
        <v>16542</v>
      </c>
      <c r="B3128" t="s">
        <v>74</v>
      </c>
      <c r="C3128" t="s">
        <v>106</v>
      </c>
      <c r="D3128" t="s">
        <v>526</v>
      </c>
      <c r="E3128" t="s">
        <v>563</v>
      </c>
      <c r="F3128" t="s">
        <v>395</v>
      </c>
      <c r="G3128">
        <v>0</v>
      </c>
      <c r="H3128">
        <v>0</v>
      </c>
      <c r="I3128">
        <v>0</v>
      </c>
      <c r="J3128">
        <v>0</v>
      </c>
      <c r="K3128">
        <v>0</v>
      </c>
      <c r="L3128">
        <v>0</v>
      </c>
      <c r="M3128">
        <v>0</v>
      </c>
      <c r="N3128">
        <v>5</v>
      </c>
      <c r="O3128">
        <v>5</v>
      </c>
      <c r="P3128">
        <v>0</v>
      </c>
      <c r="Q3128">
        <v>0</v>
      </c>
    </row>
    <row r="3129" spans="1:17" x14ac:dyDescent="0.25">
      <c r="A3129" t="s">
        <v>16543</v>
      </c>
      <c r="B3129" t="s">
        <v>74</v>
      </c>
      <c r="C3129" t="s">
        <v>106</v>
      </c>
      <c r="D3129" t="s">
        <v>526</v>
      </c>
      <c r="E3129" t="s">
        <v>563</v>
      </c>
      <c r="F3129" t="s">
        <v>525</v>
      </c>
      <c r="G3129">
        <v>9</v>
      </c>
      <c r="H3129">
        <v>0</v>
      </c>
      <c r="I3129">
        <v>0</v>
      </c>
      <c r="J3129">
        <v>0</v>
      </c>
      <c r="K3129">
        <v>0</v>
      </c>
      <c r="L3129">
        <v>0</v>
      </c>
      <c r="M3129">
        <v>0</v>
      </c>
      <c r="N3129">
        <v>0</v>
      </c>
      <c r="O3129">
        <v>0</v>
      </c>
      <c r="P3129">
        <v>0</v>
      </c>
      <c r="Q3129">
        <v>0</v>
      </c>
    </row>
    <row r="3130" spans="1:17" x14ac:dyDescent="0.25">
      <c r="A3130" t="s">
        <v>16393</v>
      </c>
      <c r="B3130" t="s">
        <v>74</v>
      </c>
      <c r="C3130" t="s">
        <v>170</v>
      </c>
      <c r="D3130" t="s">
        <v>526</v>
      </c>
      <c r="E3130" t="s">
        <v>563</v>
      </c>
      <c r="F3130" t="s">
        <v>4242</v>
      </c>
      <c r="G3130">
        <v>0</v>
      </c>
      <c r="H3130">
        <v>0</v>
      </c>
      <c r="I3130">
        <v>0</v>
      </c>
      <c r="J3130">
        <v>0</v>
      </c>
      <c r="K3130">
        <v>0</v>
      </c>
      <c r="L3130">
        <v>0</v>
      </c>
      <c r="M3130">
        <v>5</v>
      </c>
      <c r="N3130">
        <v>0</v>
      </c>
      <c r="O3130">
        <v>0</v>
      </c>
      <c r="P3130">
        <v>0</v>
      </c>
      <c r="Q3130">
        <v>0</v>
      </c>
    </row>
    <row r="3131" spans="1:17" x14ac:dyDescent="0.25">
      <c r="A3131" t="s">
        <v>16394</v>
      </c>
      <c r="B3131" t="s">
        <v>74</v>
      </c>
      <c r="C3131" t="s">
        <v>170</v>
      </c>
      <c r="D3131" t="s">
        <v>526</v>
      </c>
      <c r="E3131" t="s">
        <v>563</v>
      </c>
      <c r="F3131" t="s">
        <v>399</v>
      </c>
      <c r="G3131">
        <v>0</v>
      </c>
      <c r="H3131">
        <v>5</v>
      </c>
      <c r="I3131">
        <v>2</v>
      </c>
      <c r="J3131">
        <v>2</v>
      </c>
      <c r="K3131">
        <v>1</v>
      </c>
      <c r="L3131">
        <v>0</v>
      </c>
      <c r="M3131">
        <v>0</v>
      </c>
      <c r="N3131">
        <v>0</v>
      </c>
      <c r="O3131">
        <v>0</v>
      </c>
      <c r="P3131">
        <v>0</v>
      </c>
      <c r="Q3131">
        <v>0</v>
      </c>
    </row>
    <row r="3132" spans="1:17" x14ac:dyDescent="0.25">
      <c r="A3132" t="s">
        <v>16395</v>
      </c>
      <c r="B3132" t="s">
        <v>74</v>
      </c>
      <c r="C3132" t="s">
        <v>170</v>
      </c>
      <c r="D3132" t="s">
        <v>526</v>
      </c>
      <c r="E3132" t="s">
        <v>563</v>
      </c>
      <c r="F3132" t="s">
        <v>4245</v>
      </c>
      <c r="G3132">
        <v>0</v>
      </c>
      <c r="H3132">
        <v>0</v>
      </c>
      <c r="I3132">
        <v>0</v>
      </c>
      <c r="J3132">
        <v>0</v>
      </c>
      <c r="K3132">
        <v>0</v>
      </c>
      <c r="L3132">
        <v>0</v>
      </c>
      <c r="M3132">
        <v>5</v>
      </c>
      <c r="N3132">
        <v>0</v>
      </c>
      <c r="O3132">
        <v>0</v>
      </c>
      <c r="P3132">
        <v>0</v>
      </c>
      <c r="Q3132">
        <v>0</v>
      </c>
    </row>
    <row r="3133" spans="1:17" x14ac:dyDescent="0.25">
      <c r="A3133" t="s">
        <v>16396</v>
      </c>
      <c r="B3133" t="s">
        <v>74</v>
      </c>
      <c r="C3133" t="s">
        <v>170</v>
      </c>
      <c r="D3133" t="s">
        <v>526</v>
      </c>
      <c r="E3133" t="s">
        <v>563</v>
      </c>
      <c r="F3133" t="s">
        <v>394</v>
      </c>
      <c r="G3133">
        <v>0</v>
      </c>
      <c r="H3133">
        <v>0</v>
      </c>
      <c r="I3133">
        <v>0</v>
      </c>
      <c r="J3133">
        <v>0</v>
      </c>
      <c r="K3133">
        <v>0</v>
      </c>
      <c r="L3133">
        <v>0</v>
      </c>
      <c r="M3133">
        <v>0</v>
      </c>
      <c r="N3133">
        <v>2</v>
      </c>
      <c r="O3133">
        <v>2</v>
      </c>
      <c r="P3133">
        <v>0</v>
      </c>
      <c r="Q3133">
        <v>0</v>
      </c>
    </row>
    <row r="3134" spans="1:17" x14ac:dyDescent="0.25">
      <c r="A3134" t="s">
        <v>16397</v>
      </c>
      <c r="B3134" t="s">
        <v>74</v>
      </c>
      <c r="C3134" t="s">
        <v>170</v>
      </c>
      <c r="D3134" t="s">
        <v>526</v>
      </c>
      <c r="E3134" t="s">
        <v>563</v>
      </c>
      <c r="F3134" t="s">
        <v>395</v>
      </c>
      <c r="G3134">
        <v>0</v>
      </c>
      <c r="H3134">
        <v>0</v>
      </c>
      <c r="I3134">
        <v>0</v>
      </c>
      <c r="J3134">
        <v>0</v>
      </c>
      <c r="K3134">
        <v>0</v>
      </c>
      <c r="L3134">
        <v>0</v>
      </c>
      <c r="M3134">
        <v>0</v>
      </c>
      <c r="N3134">
        <v>2</v>
      </c>
      <c r="O3134">
        <v>2</v>
      </c>
      <c r="P3134">
        <v>0</v>
      </c>
      <c r="Q3134">
        <v>0</v>
      </c>
    </row>
    <row r="3135" spans="1:17" x14ac:dyDescent="0.25">
      <c r="A3135" t="s">
        <v>16398</v>
      </c>
      <c r="B3135" t="s">
        <v>74</v>
      </c>
      <c r="C3135" t="s">
        <v>170</v>
      </c>
      <c r="D3135" t="s">
        <v>526</v>
      </c>
      <c r="E3135" t="s">
        <v>563</v>
      </c>
      <c r="F3135" t="s">
        <v>525</v>
      </c>
      <c r="G3135">
        <v>5</v>
      </c>
      <c r="H3135">
        <v>0</v>
      </c>
      <c r="I3135">
        <v>0</v>
      </c>
      <c r="J3135">
        <v>0</v>
      </c>
      <c r="K3135">
        <v>0</v>
      </c>
      <c r="L3135">
        <v>0</v>
      </c>
      <c r="M3135">
        <v>0</v>
      </c>
      <c r="N3135">
        <v>0</v>
      </c>
      <c r="O3135">
        <v>0</v>
      </c>
      <c r="P3135">
        <v>0</v>
      </c>
      <c r="Q3135">
        <v>0</v>
      </c>
    </row>
    <row r="3136" spans="1:17" x14ac:dyDescent="0.25">
      <c r="A3136" t="s">
        <v>23267</v>
      </c>
      <c r="B3136" t="s">
        <v>74</v>
      </c>
      <c r="C3136" t="s">
        <v>170</v>
      </c>
      <c r="D3136" t="s">
        <v>526</v>
      </c>
      <c r="E3136" t="s">
        <v>21471</v>
      </c>
      <c r="F3136" t="s">
        <v>396</v>
      </c>
      <c r="G3136">
        <v>0</v>
      </c>
      <c r="H3136">
        <v>5</v>
      </c>
      <c r="I3136">
        <v>1</v>
      </c>
      <c r="J3136">
        <v>3</v>
      </c>
      <c r="K3136">
        <v>0</v>
      </c>
      <c r="L3136">
        <v>1</v>
      </c>
      <c r="M3136">
        <v>0</v>
      </c>
      <c r="N3136">
        <v>0</v>
      </c>
      <c r="O3136">
        <v>0</v>
      </c>
      <c r="P3136">
        <v>0</v>
      </c>
      <c r="Q3136">
        <v>0</v>
      </c>
    </row>
    <row r="3137" spans="1:17" x14ac:dyDescent="0.25">
      <c r="A3137" t="s">
        <v>23268</v>
      </c>
      <c r="B3137" t="s">
        <v>74</v>
      </c>
      <c r="C3137" t="s">
        <v>170</v>
      </c>
      <c r="D3137" t="s">
        <v>526</v>
      </c>
      <c r="E3137" t="s">
        <v>21471</v>
      </c>
      <c r="F3137" t="s">
        <v>4236</v>
      </c>
      <c r="G3137">
        <v>0</v>
      </c>
      <c r="H3137">
        <v>5</v>
      </c>
      <c r="I3137">
        <v>1</v>
      </c>
      <c r="J3137">
        <v>3</v>
      </c>
      <c r="K3137">
        <v>0</v>
      </c>
      <c r="L3137">
        <v>1</v>
      </c>
      <c r="M3137">
        <v>0</v>
      </c>
      <c r="N3137">
        <v>0</v>
      </c>
      <c r="O3137">
        <v>0</v>
      </c>
      <c r="P3137">
        <v>0</v>
      </c>
      <c r="Q3137">
        <v>0</v>
      </c>
    </row>
    <row r="3138" spans="1:17" x14ac:dyDescent="0.25">
      <c r="A3138" t="s">
        <v>23269</v>
      </c>
      <c r="B3138" t="s">
        <v>74</v>
      </c>
      <c r="C3138" t="s">
        <v>170</v>
      </c>
      <c r="D3138" t="s">
        <v>526</v>
      </c>
      <c r="E3138" t="s">
        <v>21471</v>
      </c>
      <c r="F3138" t="s">
        <v>4238</v>
      </c>
      <c r="G3138">
        <v>0</v>
      </c>
      <c r="H3138">
        <v>0</v>
      </c>
      <c r="I3138">
        <v>0</v>
      </c>
      <c r="J3138">
        <v>0</v>
      </c>
      <c r="K3138">
        <v>0</v>
      </c>
      <c r="L3138">
        <v>0</v>
      </c>
      <c r="M3138">
        <v>5</v>
      </c>
      <c r="N3138">
        <v>0</v>
      </c>
      <c r="O3138">
        <v>0</v>
      </c>
      <c r="P3138">
        <v>0</v>
      </c>
      <c r="Q3138">
        <v>0</v>
      </c>
    </row>
    <row r="3139" spans="1:17" x14ac:dyDescent="0.25">
      <c r="A3139" t="s">
        <v>23270</v>
      </c>
      <c r="B3139" t="s">
        <v>74</v>
      </c>
      <c r="C3139" t="s">
        <v>170</v>
      </c>
      <c r="D3139" t="s">
        <v>526</v>
      </c>
      <c r="E3139" t="s">
        <v>21471</v>
      </c>
      <c r="F3139" t="s">
        <v>397</v>
      </c>
      <c r="G3139">
        <v>0</v>
      </c>
      <c r="H3139">
        <v>5</v>
      </c>
      <c r="I3139">
        <v>1</v>
      </c>
      <c r="J3139">
        <v>3</v>
      </c>
      <c r="K3139">
        <v>0</v>
      </c>
      <c r="L3139">
        <v>1</v>
      </c>
      <c r="M3139">
        <v>0</v>
      </c>
      <c r="N3139">
        <v>0</v>
      </c>
      <c r="O3139">
        <v>0</v>
      </c>
      <c r="P3139">
        <v>0</v>
      </c>
      <c r="Q3139">
        <v>0</v>
      </c>
    </row>
    <row r="3140" spans="1:17" x14ac:dyDescent="0.25">
      <c r="A3140" t="s">
        <v>23271</v>
      </c>
      <c r="B3140" t="s">
        <v>74</v>
      </c>
      <c r="C3140" t="s">
        <v>170</v>
      </c>
      <c r="D3140" t="s">
        <v>526</v>
      </c>
      <c r="E3140" t="s">
        <v>21471</v>
      </c>
      <c r="F3140" t="s">
        <v>398</v>
      </c>
      <c r="G3140">
        <v>0</v>
      </c>
      <c r="H3140">
        <v>5</v>
      </c>
      <c r="I3140">
        <v>1</v>
      </c>
      <c r="J3140">
        <v>3</v>
      </c>
      <c r="K3140">
        <v>0</v>
      </c>
      <c r="L3140">
        <v>1</v>
      </c>
      <c r="M3140">
        <v>0</v>
      </c>
      <c r="N3140">
        <v>0</v>
      </c>
      <c r="O3140">
        <v>0</v>
      </c>
      <c r="P3140">
        <v>0</v>
      </c>
      <c r="Q3140">
        <v>0</v>
      </c>
    </row>
    <row r="3141" spans="1:17" x14ac:dyDescent="0.25">
      <c r="A3141" t="s">
        <v>23272</v>
      </c>
      <c r="B3141" t="s">
        <v>74</v>
      </c>
      <c r="C3141" t="s">
        <v>170</v>
      </c>
      <c r="D3141" t="s">
        <v>526</v>
      </c>
      <c r="E3141" t="s">
        <v>21471</v>
      </c>
      <c r="F3141" t="s">
        <v>4242</v>
      </c>
      <c r="G3141">
        <v>0</v>
      </c>
      <c r="H3141">
        <v>0</v>
      </c>
      <c r="I3141">
        <v>0</v>
      </c>
      <c r="J3141">
        <v>0</v>
      </c>
      <c r="K3141">
        <v>0</v>
      </c>
      <c r="L3141">
        <v>0</v>
      </c>
      <c r="M3141">
        <v>5</v>
      </c>
      <c r="N3141">
        <v>0</v>
      </c>
      <c r="O3141">
        <v>0</v>
      </c>
      <c r="P3141">
        <v>0</v>
      </c>
      <c r="Q3141">
        <v>0</v>
      </c>
    </row>
    <row r="3142" spans="1:17" x14ac:dyDescent="0.25">
      <c r="A3142" t="s">
        <v>23273</v>
      </c>
      <c r="B3142" t="s">
        <v>74</v>
      </c>
      <c r="C3142" t="s">
        <v>170</v>
      </c>
      <c r="D3142" t="s">
        <v>526</v>
      </c>
      <c r="E3142" t="s">
        <v>21471</v>
      </c>
      <c r="F3142" t="s">
        <v>399</v>
      </c>
      <c r="G3142">
        <v>0</v>
      </c>
      <c r="H3142">
        <v>5</v>
      </c>
      <c r="I3142">
        <v>1</v>
      </c>
      <c r="J3142">
        <v>3</v>
      </c>
      <c r="K3142">
        <v>0</v>
      </c>
      <c r="L3142">
        <v>1</v>
      </c>
      <c r="M3142">
        <v>0</v>
      </c>
      <c r="N3142">
        <v>0</v>
      </c>
      <c r="O3142">
        <v>0</v>
      </c>
      <c r="P3142">
        <v>0</v>
      </c>
      <c r="Q3142">
        <v>0</v>
      </c>
    </row>
    <row r="3143" spans="1:17" x14ac:dyDescent="0.25">
      <c r="A3143" t="s">
        <v>23274</v>
      </c>
      <c r="B3143" t="s">
        <v>74</v>
      </c>
      <c r="C3143" t="s">
        <v>170</v>
      </c>
      <c r="D3143" t="s">
        <v>526</v>
      </c>
      <c r="E3143" t="s">
        <v>21471</v>
      </c>
      <c r="F3143" t="s">
        <v>4245</v>
      </c>
      <c r="G3143">
        <v>0</v>
      </c>
      <c r="H3143">
        <v>0</v>
      </c>
      <c r="I3143">
        <v>0</v>
      </c>
      <c r="J3143">
        <v>0</v>
      </c>
      <c r="K3143">
        <v>0</v>
      </c>
      <c r="L3143">
        <v>0</v>
      </c>
      <c r="M3143">
        <v>5</v>
      </c>
      <c r="N3143">
        <v>0</v>
      </c>
      <c r="O3143">
        <v>0</v>
      </c>
      <c r="P3143">
        <v>0</v>
      </c>
      <c r="Q3143">
        <v>0</v>
      </c>
    </row>
    <row r="3144" spans="1:17" x14ac:dyDescent="0.25">
      <c r="A3144" t="s">
        <v>23275</v>
      </c>
      <c r="B3144" t="s">
        <v>74</v>
      </c>
      <c r="C3144" t="s">
        <v>170</v>
      </c>
      <c r="D3144" t="s">
        <v>526</v>
      </c>
      <c r="E3144" t="s">
        <v>21471</v>
      </c>
      <c r="F3144" t="s">
        <v>394</v>
      </c>
      <c r="G3144">
        <v>0</v>
      </c>
      <c r="H3144">
        <v>0</v>
      </c>
      <c r="I3144">
        <v>0</v>
      </c>
      <c r="J3144">
        <v>0</v>
      </c>
      <c r="K3144">
        <v>0</v>
      </c>
      <c r="L3144">
        <v>0</v>
      </c>
      <c r="M3144">
        <v>0</v>
      </c>
      <c r="N3144">
        <v>2</v>
      </c>
      <c r="O3144">
        <v>2</v>
      </c>
      <c r="P3144">
        <v>0</v>
      </c>
      <c r="Q3144">
        <v>0</v>
      </c>
    </row>
    <row r="3145" spans="1:17" x14ac:dyDescent="0.25">
      <c r="A3145" t="s">
        <v>23276</v>
      </c>
      <c r="B3145" t="s">
        <v>74</v>
      </c>
      <c r="C3145" t="s">
        <v>170</v>
      </c>
      <c r="D3145" t="s">
        <v>526</v>
      </c>
      <c r="E3145" t="s">
        <v>21471</v>
      </c>
      <c r="F3145" t="s">
        <v>395</v>
      </c>
      <c r="G3145">
        <v>0</v>
      </c>
      <c r="H3145">
        <v>0</v>
      </c>
      <c r="I3145">
        <v>0</v>
      </c>
      <c r="J3145">
        <v>0</v>
      </c>
      <c r="K3145">
        <v>0</v>
      </c>
      <c r="L3145">
        <v>0</v>
      </c>
      <c r="M3145">
        <v>0</v>
      </c>
      <c r="N3145">
        <v>2</v>
      </c>
      <c r="O3145">
        <v>2</v>
      </c>
      <c r="P3145">
        <v>0</v>
      </c>
      <c r="Q3145">
        <v>0</v>
      </c>
    </row>
    <row r="3146" spans="1:17" x14ac:dyDescent="0.25">
      <c r="A3146" t="s">
        <v>23277</v>
      </c>
      <c r="B3146" t="s">
        <v>74</v>
      </c>
      <c r="C3146" t="s">
        <v>170</v>
      </c>
      <c r="D3146" t="s">
        <v>526</v>
      </c>
      <c r="E3146" t="s">
        <v>21471</v>
      </c>
      <c r="F3146" t="s">
        <v>525</v>
      </c>
      <c r="G3146">
        <v>5</v>
      </c>
      <c r="H3146">
        <v>0</v>
      </c>
      <c r="I3146">
        <v>0</v>
      </c>
      <c r="J3146">
        <v>0</v>
      </c>
      <c r="K3146">
        <v>0</v>
      </c>
      <c r="L3146">
        <v>0</v>
      </c>
      <c r="M3146">
        <v>0</v>
      </c>
      <c r="N3146">
        <v>0</v>
      </c>
      <c r="O3146">
        <v>0</v>
      </c>
      <c r="P3146">
        <v>0</v>
      </c>
      <c r="Q3146">
        <v>0</v>
      </c>
    </row>
    <row r="3147" spans="1:17" x14ac:dyDescent="0.25">
      <c r="A3147" t="s">
        <v>16350</v>
      </c>
      <c r="B3147" t="s">
        <v>74</v>
      </c>
      <c r="C3147" t="s">
        <v>170</v>
      </c>
      <c r="D3147" t="s">
        <v>527</v>
      </c>
      <c r="E3147" t="s">
        <v>563</v>
      </c>
      <c r="F3147" t="s">
        <v>528</v>
      </c>
      <c r="G3147">
        <v>0</v>
      </c>
      <c r="H3147">
        <v>0</v>
      </c>
      <c r="I3147">
        <v>0</v>
      </c>
      <c r="J3147">
        <v>0</v>
      </c>
      <c r="K3147">
        <v>0</v>
      </c>
      <c r="L3147">
        <v>0</v>
      </c>
      <c r="M3147">
        <v>0</v>
      </c>
      <c r="N3147">
        <v>1</v>
      </c>
      <c r="O3147">
        <v>1</v>
      </c>
      <c r="P3147">
        <v>0</v>
      </c>
      <c r="Q3147">
        <v>0</v>
      </c>
    </row>
    <row r="3148" spans="1:17" x14ac:dyDescent="0.25">
      <c r="A3148" t="s">
        <v>16351</v>
      </c>
      <c r="B3148" t="s">
        <v>74</v>
      </c>
      <c r="C3148" t="s">
        <v>170</v>
      </c>
      <c r="D3148" t="s">
        <v>527</v>
      </c>
      <c r="E3148" t="s">
        <v>563</v>
      </c>
      <c r="F3148" t="s">
        <v>525</v>
      </c>
      <c r="G3148">
        <v>1</v>
      </c>
      <c r="H3148">
        <v>0</v>
      </c>
      <c r="I3148">
        <v>0</v>
      </c>
      <c r="J3148">
        <v>0</v>
      </c>
      <c r="K3148">
        <v>0</v>
      </c>
      <c r="L3148">
        <v>0</v>
      </c>
      <c r="M3148">
        <v>0</v>
      </c>
      <c r="N3148">
        <v>0</v>
      </c>
      <c r="O3148">
        <v>0</v>
      </c>
      <c r="P3148">
        <v>0</v>
      </c>
      <c r="Q3148">
        <v>0</v>
      </c>
    </row>
    <row r="3149" spans="1:17" x14ac:dyDescent="0.25">
      <c r="A3149" t="s">
        <v>23278</v>
      </c>
      <c r="B3149" t="s">
        <v>74</v>
      </c>
      <c r="C3149" t="s">
        <v>170</v>
      </c>
      <c r="D3149" t="s">
        <v>12971</v>
      </c>
      <c r="E3149" t="s">
        <v>21471</v>
      </c>
      <c r="F3149" t="s">
        <v>525</v>
      </c>
      <c r="G3149">
        <v>2</v>
      </c>
      <c r="H3149">
        <v>0</v>
      </c>
      <c r="I3149">
        <v>0</v>
      </c>
      <c r="J3149">
        <v>0</v>
      </c>
      <c r="K3149">
        <v>0</v>
      </c>
      <c r="L3149">
        <v>0</v>
      </c>
      <c r="M3149">
        <v>0</v>
      </c>
      <c r="N3149">
        <v>0</v>
      </c>
      <c r="O3149">
        <v>0</v>
      </c>
      <c r="P3149">
        <v>0</v>
      </c>
      <c r="Q3149">
        <v>0</v>
      </c>
    </row>
    <row r="3150" spans="1:17" x14ac:dyDescent="0.25">
      <c r="A3150" t="s">
        <v>23279</v>
      </c>
      <c r="B3150" t="s">
        <v>74</v>
      </c>
      <c r="C3150" t="s">
        <v>171</v>
      </c>
      <c r="D3150" t="s">
        <v>529</v>
      </c>
      <c r="E3150" t="s">
        <v>21471</v>
      </c>
      <c r="F3150" t="s">
        <v>525</v>
      </c>
      <c r="G3150">
        <v>3</v>
      </c>
      <c r="H3150">
        <v>0</v>
      </c>
      <c r="I3150">
        <v>0</v>
      </c>
      <c r="J3150">
        <v>0</v>
      </c>
      <c r="K3150">
        <v>0</v>
      </c>
      <c r="L3150">
        <v>0</v>
      </c>
      <c r="M3150">
        <v>0</v>
      </c>
      <c r="N3150">
        <v>0</v>
      </c>
      <c r="O3150">
        <v>0</v>
      </c>
      <c r="P3150">
        <v>0</v>
      </c>
      <c r="Q3150">
        <v>0</v>
      </c>
    </row>
    <row r="3151" spans="1:17" x14ac:dyDescent="0.25">
      <c r="A3151" t="s">
        <v>16352</v>
      </c>
      <c r="B3151" t="s">
        <v>74</v>
      </c>
      <c r="C3151" t="s">
        <v>171</v>
      </c>
      <c r="D3151" t="s">
        <v>526</v>
      </c>
      <c r="E3151" t="s">
        <v>563</v>
      </c>
      <c r="F3151" t="s">
        <v>396</v>
      </c>
      <c r="G3151">
        <v>0</v>
      </c>
      <c r="H3151">
        <v>25</v>
      </c>
      <c r="I3151">
        <v>7</v>
      </c>
      <c r="J3151">
        <v>18</v>
      </c>
      <c r="K3151">
        <v>0</v>
      </c>
      <c r="L3151">
        <v>0</v>
      </c>
      <c r="M3151">
        <v>0</v>
      </c>
      <c r="N3151">
        <v>0</v>
      </c>
      <c r="O3151">
        <v>0</v>
      </c>
      <c r="P3151">
        <v>0</v>
      </c>
      <c r="Q3151">
        <v>0</v>
      </c>
    </row>
    <row r="3152" spans="1:17" x14ac:dyDescent="0.25">
      <c r="A3152" t="s">
        <v>16353</v>
      </c>
      <c r="B3152" t="s">
        <v>74</v>
      </c>
      <c r="C3152" t="s">
        <v>171</v>
      </c>
      <c r="D3152" t="s">
        <v>526</v>
      </c>
      <c r="E3152" t="s">
        <v>563</v>
      </c>
      <c r="F3152" t="s">
        <v>4236</v>
      </c>
      <c r="G3152">
        <v>0</v>
      </c>
      <c r="H3152">
        <v>25</v>
      </c>
      <c r="I3152">
        <v>6</v>
      </c>
      <c r="J3152">
        <v>18</v>
      </c>
      <c r="K3152">
        <v>0</v>
      </c>
      <c r="L3152">
        <v>1</v>
      </c>
      <c r="M3152">
        <v>0</v>
      </c>
      <c r="N3152">
        <v>0</v>
      </c>
      <c r="O3152">
        <v>0</v>
      </c>
      <c r="P3152">
        <v>0</v>
      </c>
      <c r="Q3152">
        <v>0</v>
      </c>
    </row>
    <row r="3153" spans="1:17" x14ac:dyDescent="0.25">
      <c r="A3153" t="s">
        <v>16354</v>
      </c>
      <c r="B3153" t="s">
        <v>74</v>
      </c>
      <c r="C3153" t="s">
        <v>171</v>
      </c>
      <c r="D3153" t="s">
        <v>526</v>
      </c>
      <c r="E3153" t="s">
        <v>563</v>
      </c>
      <c r="F3153" t="s">
        <v>4238</v>
      </c>
      <c r="G3153">
        <v>0</v>
      </c>
      <c r="H3153">
        <v>0</v>
      </c>
      <c r="I3153">
        <v>0</v>
      </c>
      <c r="J3153">
        <v>0</v>
      </c>
      <c r="K3153">
        <v>0</v>
      </c>
      <c r="L3153">
        <v>0</v>
      </c>
      <c r="M3153">
        <v>25</v>
      </c>
      <c r="N3153">
        <v>0</v>
      </c>
      <c r="O3153">
        <v>0</v>
      </c>
      <c r="P3153">
        <v>0</v>
      </c>
      <c r="Q3153">
        <v>0</v>
      </c>
    </row>
    <row r="3154" spans="1:17" x14ac:dyDescent="0.25">
      <c r="A3154" t="s">
        <v>16355</v>
      </c>
      <c r="B3154" t="s">
        <v>74</v>
      </c>
      <c r="C3154" t="s">
        <v>171</v>
      </c>
      <c r="D3154" t="s">
        <v>526</v>
      </c>
      <c r="E3154" t="s">
        <v>563</v>
      </c>
      <c r="F3154" t="s">
        <v>397</v>
      </c>
      <c r="G3154">
        <v>0</v>
      </c>
      <c r="H3154">
        <v>25</v>
      </c>
      <c r="I3154">
        <v>6</v>
      </c>
      <c r="J3154">
        <v>18</v>
      </c>
      <c r="K3154">
        <v>0</v>
      </c>
      <c r="L3154">
        <v>1</v>
      </c>
      <c r="M3154">
        <v>0</v>
      </c>
      <c r="N3154">
        <v>0</v>
      </c>
      <c r="O3154">
        <v>0</v>
      </c>
      <c r="P3154">
        <v>0</v>
      </c>
      <c r="Q3154">
        <v>0</v>
      </c>
    </row>
    <row r="3155" spans="1:17" x14ac:dyDescent="0.25">
      <c r="A3155" t="s">
        <v>16356</v>
      </c>
      <c r="B3155" t="s">
        <v>74</v>
      </c>
      <c r="C3155" t="s">
        <v>171</v>
      </c>
      <c r="D3155" t="s">
        <v>526</v>
      </c>
      <c r="E3155" t="s">
        <v>563</v>
      </c>
      <c r="F3155" t="s">
        <v>398</v>
      </c>
      <c r="G3155">
        <v>0</v>
      </c>
      <c r="H3155">
        <v>25</v>
      </c>
      <c r="I3155">
        <v>6</v>
      </c>
      <c r="J3155">
        <v>18</v>
      </c>
      <c r="K3155">
        <v>0</v>
      </c>
      <c r="L3155">
        <v>1</v>
      </c>
      <c r="M3155">
        <v>0</v>
      </c>
      <c r="N3155">
        <v>0</v>
      </c>
      <c r="O3155">
        <v>0</v>
      </c>
      <c r="P3155">
        <v>0</v>
      </c>
      <c r="Q3155">
        <v>0</v>
      </c>
    </row>
    <row r="3156" spans="1:17" x14ac:dyDescent="0.25">
      <c r="A3156" t="s">
        <v>16357</v>
      </c>
      <c r="B3156" t="s">
        <v>74</v>
      </c>
      <c r="C3156" t="s">
        <v>171</v>
      </c>
      <c r="D3156" t="s">
        <v>526</v>
      </c>
      <c r="E3156" t="s">
        <v>563</v>
      </c>
      <c r="F3156" t="s">
        <v>4242</v>
      </c>
      <c r="G3156">
        <v>0</v>
      </c>
      <c r="H3156">
        <v>0</v>
      </c>
      <c r="I3156">
        <v>0</v>
      </c>
      <c r="J3156">
        <v>0</v>
      </c>
      <c r="K3156">
        <v>0</v>
      </c>
      <c r="L3156">
        <v>0</v>
      </c>
      <c r="M3156">
        <v>25</v>
      </c>
      <c r="N3156">
        <v>0</v>
      </c>
      <c r="O3156">
        <v>0</v>
      </c>
      <c r="P3156">
        <v>0</v>
      </c>
      <c r="Q3156">
        <v>0</v>
      </c>
    </row>
    <row r="3157" spans="1:17" x14ac:dyDescent="0.25">
      <c r="A3157" t="s">
        <v>16358</v>
      </c>
      <c r="B3157" t="s">
        <v>74</v>
      </c>
      <c r="C3157" t="s">
        <v>171</v>
      </c>
      <c r="D3157" t="s">
        <v>526</v>
      </c>
      <c r="E3157" t="s">
        <v>563</v>
      </c>
      <c r="F3157" t="s">
        <v>399</v>
      </c>
      <c r="G3157">
        <v>0</v>
      </c>
      <c r="H3157">
        <v>25</v>
      </c>
      <c r="I3157">
        <v>6</v>
      </c>
      <c r="J3157">
        <v>19</v>
      </c>
      <c r="K3157">
        <v>0</v>
      </c>
      <c r="L3157">
        <v>0</v>
      </c>
      <c r="M3157">
        <v>0</v>
      </c>
      <c r="N3157">
        <v>0</v>
      </c>
      <c r="O3157">
        <v>0</v>
      </c>
      <c r="P3157">
        <v>0</v>
      </c>
      <c r="Q3157">
        <v>0</v>
      </c>
    </row>
    <row r="3158" spans="1:17" x14ac:dyDescent="0.25">
      <c r="A3158" t="s">
        <v>23280</v>
      </c>
      <c r="B3158" t="s">
        <v>74</v>
      </c>
      <c r="C3158" t="s">
        <v>232</v>
      </c>
      <c r="D3158" t="s">
        <v>12971</v>
      </c>
      <c r="E3158" t="s">
        <v>21471</v>
      </c>
      <c r="F3158" t="s">
        <v>525</v>
      </c>
      <c r="G3158">
        <v>1</v>
      </c>
      <c r="H3158">
        <v>0</v>
      </c>
      <c r="I3158">
        <v>0</v>
      </c>
      <c r="J3158">
        <v>0</v>
      </c>
      <c r="K3158">
        <v>0</v>
      </c>
      <c r="L3158">
        <v>0</v>
      </c>
      <c r="M3158">
        <v>0</v>
      </c>
      <c r="N3158">
        <v>0</v>
      </c>
      <c r="O3158">
        <v>0</v>
      </c>
      <c r="P3158">
        <v>0</v>
      </c>
      <c r="Q3158">
        <v>0</v>
      </c>
    </row>
    <row r="3159" spans="1:17" x14ac:dyDescent="0.25">
      <c r="A3159" t="s">
        <v>16400</v>
      </c>
      <c r="B3159" t="s">
        <v>74</v>
      </c>
      <c r="C3159" t="s">
        <v>233</v>
      </c>
      <c r="D3159" t="s">
        <v>529</v>
      </c>
      <c r="E3159" t="s">
        <v>563</v>
      </c>
      <c r="F3159" t="s">
        <v>525</v>
      </c>
      <c r="G3159">
        <v>2</v>
      </c>
      <c r="H3159">
        <v>0</v>
      </c>
      <c r="I3159">
        <v>0</v>
      </c>
      <c r="J3159">
        <v>0</v>
      </c>
      <c r="K3159">
        <v>0</v>
      </c>
      <c r="L3159">
        <v>0</v>
      </c>
      <c r="M3159">
        <v>0</v>
      </c>
      <c r="N3159">
        <v>0</v>
      </c>
      <c r="O3159">
        <v>0</v>
      </c>
      <c r="P3159">
        <v>0</v>
      </c>
      <c r="Q3159">
        <v>0</v>
      </c>
    </row>
    <row r="3160" spans="1:17" x14ac:dyDescent="0.25">
      <c r="A3160" t="s">
        <v>23281</v>
      </c>
      <c r="B3160" t="s">
        <v>74</v>
      </c>
      <c r="C3160" t="s">
        <v>233</v>
      </c>
      <c r="D3160" t="s">
        <v>529</v>
      </c>
      <c r="E3160" t="s">
        <v>21471</v>
      </c>
      <c r="F3160" t="s">
        <v>525</v>
      </c>
      <c r="G3160">
        <v>3</v>
      </c>
      <c r="H3160">
        <v>0</v>
      </c>
      <c r="I3160">
        <v>0</v>
      </c>
      <c r="J3160">
        <v>0</v>
      </c>
      <c r="K3160">
        <v>0</v>
      </c>
      <c r="L3160">
        <v>0</v>
      </c>
      <c r="M3160">
        <v>0</v>
      </c>
      <c r="N3160">
        <v>0</v>
      </c>
      <c r="O3160">
        <v>0</v>
      </c>
      <c r="P3160">
        <v>0</v>
      </c>
      <c r="Q3160">
        <v>0</v>
      </c>
    </row>
    <row r="3161" spans="1:17" x14ac:dyDescent="0.25">
      <c r="A3161" t="s">
        <v>16401</v>
      </c>
      <c r="B3161" t="s">
        <v>74</v>
      </c>
      <c r="C3161" t="s">
        <v>233</v>
      </c>
      <c r="D3161" t="s">
        <v>526</v>
      </c>
      <c r="E3161" t="s">
        <v>563</v>
      </c>
      <c r="F3161" t="s">
        <v>396</v>
      </c>
      <c r="G3161">
        <v>0</v>
      </c>
      <c r="H3161">
        <v>32</v>
      </c>
      <c r="I3161">
        <v>6</v>
      </c>
      <c r="J3161">
        <v>23</v>
      </c>
      <c r="K3161">
        <v>2</v>
      </c>
      <c r="L3161">
        <v>1</v>
      </c>
      <c r="M3161">
        <v>0</v>
      </c>
      <c r="N3161">
        <v>0</v>
      </c>
      <c r="O3161">
        <v>0</v>
      </c>
      <c r="P3161">
        <v>0</v>
      </c>
      <c r="Q3161">
        <v>0</v>
      </c>
    </row>
    <row r="3162" spans="1:17" x14ac:dyDescent="0.25">
      <c r="A3162" t="s">
        <v>16402</v>
      </c>
      <c r="B3162" t="s">
        <v>74</v>
      </c>
      <c r="C3162" t="s">
        <v>233</v>
      </c>
      <c r="D3162" t="s">
        <v>526</v>
      </c>
      <c r="E3162" t="s">
        <v>563</v>
      </c>
      <c r="F3162" t="s">
        <v>4236</v>
      </c>
      <c r="G3162">
        <v>0</v>
      </c>
      <c r="H3162">
        <v>32</v>
      </c>
      <c r="I3162">
        <v>5</v>
      </c>
      <c r="J3162">
        <v>23</v>
      </c>
      <c r="K3162">
        <v>1</v>
      </c>
      <c r="L3162">
        <v>3</v>
      </c>
      <c r="M3162">
        <v>0</v>
      </c>
      <c r="N3162">
        <v>0</v>
      </c>
      <c r="O3162">
        <v>0</v>
      </c>
      <c r="P3162">
        <v>0</v>
      </c>
      <c r="Q3162">
        <v>0</v>
      </c>
    </row>
    <row r="3163" spans="1:17" x14ac:dyDescent="0.25">
      <c r="A3163" t="s">
        <v>16403</v>
      </c>
      <c r="B3163" t="s">
        <v>74</v>
      </c>
      <c r="C3163" t="s">
        <v>233</v>
      </c>
      <c r="D3163" t="s">
        <v>526</v>
      </c>
      <c r="E3163" t="s">
        <v>563</v>
      </c>
      <c r="F3163" t="s">
        <v>4238</v>
      </c>
      <c r="G3163">
        <v>0</v>
      </c>
      <c r="H3163">
        <v>0</v>
      </c>
      <c r="I3163">
        <v>0</v>
      </c>
      <c r="J3163">
        <v>0</v>
      </c>
      <c r="K3163">
        <v>0</v>
      </c>
      <c r="L3163">
        <v>0</v>
      </c>
      <c r="M3163">
        <v>32</v>
      </c>
      <c r="N3163">
        <v>0</v>
      </c>
      <c r="O3163">
        <v>0</v>
      </c>
      <c r="P3163">
        <v>0</v>
      </c>
      <c r="Q3163">
        <v>0</v>
      </c>
    </row>
    <row r="3164" spans="1:17" x14ac:dyDescent="0.25">
      <c r="A3164" t="s">
        <v>16404</v>
      </c>
      <c r="B3164" t="s">
        <v>74</v>
      </c>
      <c r="C3164" t="s">
        <v>233</v>
      </c>
      <c r="D3164" t="s">
        <v>526</v>
      </c>
      <c r="E3164" t="s">
        <v>563</v>
      </c>
      <c r="F3164" t="s">
        <v>397</v>
      </c>
      <c r="G3164">
        <v>0</v>
      </c>
      <c r="H3164">
        <v>32</v>
      </c>
      <c r="I3164">
        <v>5</v>
      </c>
      <c r="J3164">
        <v>23</v>
      </c>
      <c r="K3164">
        <v>1</v>
      </c>
      <c r="L3164">
        <v>3</v>
      </c>
      <c r="M3164">
        <v>0</v>
      </c>
      <c r="N3164">
        <v>0</v>
      </c>
      <c r="O3164">
        <v>0</v>
      </c>
      <c r="P3164">
        <v>0</v>
      </c>
      <c r="Q3164">
        <v>0</v>
      </c>
    </row>
    <row r="3165" spans="1:17" x14ac:dyDescent="0.25">
      <c r="A3165" t="s">
        <v>16405</v>
      </c>
      <c r="B3165" t="s">
        <v>74</v>
      </c>
      <c r="C3165" t="s">
        <v>233</v>
      </c>
      <c r="D3165" t="s">
        <v>526</v>
      </c>
      <c r="E3165" t="s">
        <v>563</v>
      </c>
      <c r="F3165" t="s">
        <v>398</v>
      </c>
      <c r="G3165">
        <v>0</v>
      </c>
      <c r="H3165">
        <v>32</v>
      </c>
      <c r="I3165">
        <v>5</v>
      </c>
      <c r="J3165">
        <v>23</v>
      </c>
      <c r="K3165">
        <v>1</v>
      </c>
      <c r="L3165">
        <v>3</v>
      </c>
      <c r="M3165">
        <v>0</v>
      </c>
      <c r="N3165">
        <v>0</v>
      </c>
      <c r="O3165">
        <v>0</v>
      </c>
      <c r="P3165">
        <v>0</v>
      </c>
      <c r="Q3165">
        <v>0</v>
      </c>
    </row>
    <row r="3166" spans="1:17" x14ac:dyDescent="0.25">
      <c r="A3166" t="s">
        <v>16406</v>
      </c>
      <c r="B3166" t="s">
        <v>74</v>
      </c>
      <c r="C3166" t="s">
        <v>233</v>
      </c>
      <c r="D3166" t="s">
        <v>526</v>
      </c>
      <c r="E3166" t="s">
        <v>563</v>
      </c>
      <c r="F3166" t="s">
        <v>4242</v>
      </c>
      <c r="G3166">
        <v>0</v>
      </c>
      <c r="H3166">
        <v>0</v>
      </c>
      <c r="I3166">
        <v>0</v>
      </c>
      <c r="J3166">
        <v>0</v>
      </c>
      <c r="K3166">
        <v>0</v>
      </c>
      <c r="L3166">
        <v>0</v>
      </c>
      <c r="M3166">
        <v>32</v>
      </c>
      <c r="N3166">
        <v>0</v>
      </c>
      <c r="O3166">
        <v>0</v>
      </c>
      <c r="P3166">
        <v>0</v>
      </c>
      <c r="Q3166">
        <v>0</v>
      </c>
    </row>
    <row r="3167" spans="1:17" x14ac:dyDescent="0.25">
      <c r="A3167" t="s">
        <v>16407</v>
      </c>
      <c r="B3167" t="s">
        <v>74</v>
      </c>
      <c r="C3167" t="s">
        <v>233</v>
      </c>
      <c r="D3167" t="s">
        <v>526</v>
      </c>
      <c r="E3167" t="s">
        <v>563</v>
      </c>
      <c r="F3167" t="s">
        <v>399</v>
      </c>
      <c r="G3167">
        <v>0</v>
      </c>
      <c r="H3167">
        <v>32</v>
      </c>
      <c r="I3167">
        <v>5</v>
      </c>
      <c r="J3167">
        <v>24</v>
      </c>
      <c r="K3167">
        <v>2</v>
      </c>
      <c r="L3167">
        <v>1</v>
      </c>
      <c r="M3167">
        <v>0</v>
      </c>
      <c r="N3167">
        <v>0</v>
      </c>
      <c r="O3167">
        <v>0</v>
      </c>
      <c r="P3167">
        <v>0</v>
      </c>
      <c r="Q3167">
        <v>0</v>
      </c>
    </row>
    <row r="3168" spans="1:17" x14ac:dyDescent="0.25">
      <c r="A3168" t="s">
        <v>16408</v>
      </c>
      <c r="B3168" t="s">
        <v>74</v>
      </c>
      <c r="C3168" t="s">
        <v>233</v>
      </c>
      <c r="D3168" t="s">
        <v>526</v>
      </c>
      <c r="E3168" t="s">
        <v>563</v>
      </c>
      <c r="F3168" t="s">
        <v>4245</v>
      </c>
      <c r="G3168">
        <v>0</v>
      </c>
      <c r="H3168">
        <v>0</v>
      </c>
      <c r="I3168">
        <v>0</v>
      </c>
      <c r="J3168">
        <v>0</v>
      </c>
      <c r="K3168">
        <v>0</v>
      </c>
      <c r="L3168">
        <v>0</v>
      </c>
      <c r="M3168">
        <v>32</v>
      </c>
      <c r="N3168">
        <v>0</v>
      </c>
      <c r="O3168">
        <v>0</v>
      </c>
      <c r="P3168">
        <v>0</v>
      </c>
      <c r="Q3168">
        <v>0</v>
      </c>
    </row>
    <row r="3169" spans="1:17" x14ac:dyDescent="0.25">
      <c r="A3169" t="s">
        <v>16409</v>
      </c>
      <c r="B3169" t="s">
        <v>74</v>
      </c>
      <c r="C3169" t="s">
        <v>233</v>
      </c>
      <c r="D3169" t="s">
        <v>526</v>
      </c>
      <c r="E3169" t="s">
        <v>563</v>
      </c>
      <c r="F3169" t="s">
        <v>394</v>
      </c>
      <c r="G3169">
        <v>0</v>
      </c>
      <c r="H3169">
        <v>0</v>
      </c>
      <c r="I3169">
        <v>0</v>
      </c>
      <c r="J3169">
        <v>0</v>
      </c>
      <c r="K3169">
        <v>0</v>
      </c>
      <c r="L3169">
        <v>0</v>
      </c>
      <c r="M3169">
        <v>0</v>
      </c>
      <c r="N3169">
        <v>24</v>
      </c>
      <c r="O3169">
        <v>22</v>
      </c>
      <c r="P3169">
        <v>1</v>
      </c>
      <c r="Q3169">
        <v>1</v>
      </c>
    </row>
    <row r="3170" spans="1:17" x14ac:dyDescent="0.25">
      <c r="A3170" t="s">
        <v>16410</v>
      </c>
      <c r="B3170" t="s">
        <v>74</v>
      </c>
      <c r="C3170" t="s">
        <v>233</v>
      </c>
      <c r="D3170" t="s">
        <v>526</v>
      </c>
      <c r="E3170" t="s">
        <v>563</v>
      </c>
      <c r="F3170" t="s">
        <v>395</v>
      </c>
      <c r="G3170">
        <v>0</v>
      </c>
      <c r="H3170">
        <v>0</v>
      </c>
      <c r="I3170">
        <v>0</v>
      </c>
      <c r="J3170">
        <v>0</v>
      </c>
      <c r="K3170">
        <v>0</v>
      </c>
      <c r="L3170">
        <v>0</v>
      </c>
      <c r="M3170">
        <v>0</v>
      </c>
      <c r="N3170">
        <v>19</v>
      </c>
      <c r="O3170">
        <v>17</v>
      </c>
      <c r="P3170">
        <v>1</v>
      </c>
      <c r="Q3170">
        <v>1</v>
      </c>
    </row>
    <row r="3171" spans="1:17" x14ac:dyDescent="0.25">
      <c r="A3171" t="s">
        <v>16411</v>
      </c>
      <c r="B3171" t="s">
        <v>74</v>
      </c>
      <c r="C3171" t="s">
        <v>233</v>
      </c>
      <c r="D3171" t="s">
        <v>526</v>
      </c>
      <c r="E3171" t="s">
        <v>563</v>
      </c>
      <c r="F3171" t="s">
        <v>525</v>
      </c>
      <c r="G3171">
        <v>32</v>
      </c>
      <c r="H3171">
        <v>0</v>
      </c>
      <c r="I3171">
        <v>0</v>
      </c>
      <c r="J3171">
        <v>0</v>
      </c>
      <c r="K3171">
        <v>0</v>
      </c>
      <c r="L3171">
        <v>0</v>
      </c>
      <c r="M3171">
        <v>0</v>
      </c>
      <c r="N3171">
        <v>0</v>
      </c>
      <c r="O3171">
        <v>0</v>
      </c>
      <c r="P3171">
        <v>0</v>
      </c>
      <c r="Q3171">
        <v>0</v>
      </c>
    </row>
    <row r="3172" spans="1:17" x14ac:dyDescent="0.25">
      <c r="A3172" t="s">
        <v>23282</v>
      </c>
      <c r="B3172" t="s">
        <v>74</v>
      </c>
      <c r="C3172" t="s">
        <v>233</v>
      </c>
      <c r="D3172" t="s">
        <v>526</v>
      </c>
      <c r="E3172" t="s">
        <v>21471</v>
      </c>
      <c r="F3172" t="s">
        <v>396</v>
      </c>
      <c r="G3172">
        <v>0</v>
      </c>
      <c r="H3172">
        <v>26</v>
      </c>
      <c r="I3172">
        <v>1</v>
      </c>
      <c r="J3172">
        <v>22</v>
      </c>
      <c r="K3172">
        <v>2</v>
      </c>
      <c r="L3172">
        <v>1</v>
      </c>
      <c r="M3172">
        <v>0</v>
      </c>
      <c r="N3172">
        <v>0</v>
      </c>
      <c r="O3172">
        <v>0</v>
      </c>
      <c r="P3172">
        <v>0</v>
      </c>
      <c r="Q3172">
        <v>0</v>
      </c>
    </row>
    <row r="3173" spans="1:17" x14ac:dyDescent="0.25">
      <c r="A3173" t="s">
        <v>23283</v>
      </c>
      <c r="B3173" t="s">
        <v>74</v>
      </c>
      <c r="C3173" t="s">
        <v>233</v>
      </c>
      <c r="D3173" t="s">
        <v>526</v>
      </c>
      <c r="E3173" t="s">
        <v>21471</v>
      </c>
      <c r="F3173" t="s">
        <v>4236</v>
      </c>
      <c r="G3173">
        <v>0</v>
      </c>
      <c r="H3173">
        <v>26</v>
      </c>
      <c r="I3173">
        <v>1</v>
      </c>
      <c r="J3173">
        <v>22</v>
      </c>
      <c r="K3173">
        <v>2</v>
      </c>
      <c r="L3173">
        <v>1</v>
      </c>
      <c r="M3173">
        <v>0</v>
      </c>
      <c r="N3173">
        <v>0</v>
      </c>
      <c r="O3173">
        <v>0</v>
      </c>
      <c r="P3173">
        <v>0</v>
      </c>
      <c r="Q3173">
        <v>0</v>
      </c>
    </row>
    <row r="3174" spans="1:17" x14ac:dyDescent="0.25">
      <c r="A3174" t="s">
        <v>23284</v>
      </c>
      <c r="B3174" t="s">
        <v>74</v>
      </c>
      <c r="C3174" t="s">
        <v>233</v>
      </c>
      <c r="D3174" t="s">
        <v>526</v>
      </c>
      <c r="E3174" t="s">
        <v>21471</v>
      </c>
      <c r="F3174" t="s">
        <v>4238</v>
      </c>
      <c r="G3174">
        <v>0</v>
      </c>
      <c r="H3174">
        <v>0</v>
      </c>
      <c r="I3174">
        <v>0</v>
      </c>
      <c r="J3174">
        <v>0</v>
      </c>
      <c r="K3174">
        <v>0</v>
      </c>
      <c r="L3174">
        <v>0</v>
      </c>
      <c r="M3174">
        <v>26</v>
      </c>
      <c r="N3174">
        <v>0</v>
      </c>
      <c r="O3174">
        <v>0</v>
      </c>
      <c r="P3174">
        <v>0</v>
      </c>
      <c r="Q3174">
        <v>0</v>
      </c>
    </row>
    <row r="3175" spans="1:17" x14ac:dyDescent="0.25">
      <c r="A3175" t="s">
        <v>23285</v>
      </c>
      <c r="B3175" t="s">
        <v>74</v>
      </c>
      <c r="C3175" t="s">
        <v>233</v>
      </c>
      <c r="D3175" t="s">
        <v>526</v>
      </c>
      <c r="E3175" t="s">
        <v>21471</v>
      </c>
      <c r="F3175" t="s">
        <v>397</v>
      </c>
      <c r="G3175">
        <v>0</v>
      </c>
      <c r="H3175">
        <v>26</v>
      </c>
      <c r="I3175">
        <v>1</v>
      </c>
      <c r="J3175">
        <v>22</v>
      </c>
      <c r="K3175">
        <v>2</v>
      </c>
      <c r="L3175">
        <v>1</v>
      </c>
      <c r="M3175">
        <v>0</v>
      </c>
      <c r="N3175">
        <v>0</v>
      </c>
      <c r="O3175">
        <v>0</v>
      </c>
      <c r="P3175">
        <v>0</v>
      </c>
      <c r="Q3175">
        <v>0</v>
      </c>
    </row>
    <row r="3176" spans="1:17" x14ac:dyDescent="0.25">
      <c r="A3176" t="s">
        <v>23286</v>
      </c>
      <c r="B3176" t="s">
        <v>74</v>
      </c>
      <c r="C3176" t="s">
        <v>233</v>
      </c>
      <c r="D3176" t="s">
        <v>526</v>
      </c>
      <c r="E3176" t="s">
        <v>21471</v>
      </c>
      <c r="F3176" t="s">
        <v>398</v>
      </c>
      <c r="G3176">
        <v>0</v>
      </c>
      <c r="H3176">
        <v>26</v>
      </c>
      <c r="I3176">
        <v>1</v>
      </c>
      <c r="J3176">
        <v>22</v>
      </c>
      <c r="K3176">
        <v>2</v>
      </c>
      <c r="L3176">
        <v>1</v>
      </c>
      <c r="M3176">
        <v>0</v>
      </c>
      <c r="N3176">
        <v>0</v>
      </c>
      <c r="O3176">
        <v>0</v>
      </c>
      <c r="P3176">
        <v>0</v>
      </c>
      <c r="Q3176">
        <v>0</v>
      </c>
    </row>
    <row r="3177" spans="1:17" x14ac:dyDescent="0.25">
      <c r="A3177" t="s">
        <v>23287</v>
      </c>
      <c r="B3177" t="s">
        <v>74</v>
      </c>
      <c r="C3177" t="s">
        <v>233</v>
      </c>
      <c r="D3177" t="s">
        <v>526</v>
      </c>
      <c r="E3177" t="s">
        <v>21471</v>
      </c>
      <c r="F3177" t="s">
        <v>4242</v>
      </c>
      <c r="G3177">
        <v>0</v>
      </c>
      <c r="H3177">
        <v>0</v>
      </c>
      <c r="I3177">
        <v>0</v>
      </c>
      <c r="J3177">
        <v>0</v>
      </c>
      <c r="K3177">
        <v>0</v>
      </c>
      <c r="L3177">
        <v>0</v>
      </c>
      <c r="M3177">
        <v>26</v>
      </c>
      <c r="N3177">
        <v>0</v>
      </c>
      <c r="O3177">
        <v>0</v>
      </c>
      <c r="P3177">
        <v>0</v>
      </c>
      <c r="Q3177">
        <v>0</v>
      </c>
    </row>
    <row r="3178" spans="1:17" x14ac:dyDescent="0.25">
      <c r="A3178" t="s">
        <v>23288</v>
      </c>
      <c r="B3178" t="s">
        <v>74</v>
      </c>
      <c r="C3178" t="s">
        <v>233</v>
      </c>
      <c r="D3178" t="s">
        <v>526</v>
      </c>
      <c r="E3178" t="s">
        <v>21471</v>
      </c>
      <c r="F3178" t="s">
        <v>399</v>
      </c>
      <c r="G3178">
        <v>0</v>
      </c>
      <c r="H3178">
        <v>26</v>
      </c>
      <c r="I3178">
        <v>1</v>
      </c>
      <c r="J3178">
        <v>22</v>
      </c>
      <c r="K3178">
        <v>2</v>
      </c>
      <c r="L3178">
        <v>1</v>
      </c>
      <c r="M3178">
        <v>0</v>
      </c>
      <c r="N3178">
        <v>0</v>
      </c>
      <c r="O3178">
        <v>0</v>
      </c>
      <c r="P3178">
        <v>0</v>
      </c>
      <c r="Q3178">
        <v>0</v>
      </c>
    </row>
    <row r="3179" spans="1:17" x14ac:dyDescent="0.25">
      <c r="A3179" t="s">
        <v>23289</v>
      </c>
      <c r="B3179" t="s">
        <v>74</v>
      </c>
      <c r="C3179" t="s">
        <v>233</v>
      </c>
      <c r="D3179" t="s">
        <v>526</v>
      </c>
      <c r="E3179" t="s">
        <v>21471</v>
      </c>
      <c r="F3179" t="s">
        <v>4245</v>
      </c>
      <c r="G3179">
        <v>0</v>
      </c>
      <c r="H3179">
        <v>0</v>
      </c>
      <c r="I3179">
        <v>0</v>
      </c>
      <c r="J3179">
        <v>0</v>
      </c>
      <c r="K3179">
        <v>0</v>
      </c>
      <c r="L3179">
        <v>0</v>
      </c>
      <c r="M3179">
        <v>26</v>
      </c>
      <c r="N3179">
        <v>0</v>
      </c>
      <c r="O3179">
        <v>0</v>
      </c>
      <c r="P3179">
        <v>0</v>
      </c>
      <c r="Q3179">
        <v>0</v>
      </c>
    </row>
    <row r="3180" spans="1:17" x14ac:dyDescent="0.25">
      <c r="A3180" t="s">
        <v>23290</v>
      </c>
      <c r="B3180" t="s">
        <v>74</v>
      </c>
      <c r="C3180" t="s">
        <v>233</v>
      </c>
      <c r="D3180" t="s">
        <v>526</v>
      </c>
      <c r="E3180" t="s">
        <v>21471</v>
      </c>
      <c r="F3180" t="s">
        <v>394</v>
      </c>
      <c r="G3180">
        <v>0</v>
      </c>
      <c r="H3180">
        <v>0</v>
      </c>
      <c r="I3180">
        <v>0</v>
      </c>
      <c r="J3180">
        <v>0</v>
      </c>
      <c r="K3180">
        <v>0</v>
      </c>
      <c r="L3180">
        <v>0</v>
      </c>
      <c r="M3180">
        <v>0</v>
      </c>
      <c r="N3180">
        <v>15</v>
      </c>
      <c r="O3180">
        <v>15</v>
      </c>
      <c r="P3180">
        <v>0</v>
      </c>
      <c r="Q3180">
        <v>0</v>
      </c>
    </row>
    <row r="3181" spans="1:17" x14ac:dyDescent="0.25">
      <c r="A3181" t="s">
        <v>23291</v>
      </c>
      <c r="B3181" t="s">
        <v>74</v>
      </c>
      <c r="C3181" t="s">
        <v>233</v>
      </c>
      <c r="D3181" t="s">
        <v>526</v>
      </c>
      <c r="E3181" t="s">
        <v>21471</v>
      </c>
      <c r="F3181" t="s">
        <v>395</v>
      </c>
      <c r="G3181">
        <v>0</v>
      </c>
      <c r="H3181">
        <v>0</v>
      </c>
      <c r="I3181">
        <v>0</v>
      </c>
      <c r="J3181">
        <v>0</v>
      </c>
      <c r="K3181">
        <v>0</v>
      </c>
      <c r="L3181">
        <v>0</v>
      </c>
      <c r="M3181">
        <v>0</v>
      </c>
      <c r="N3181">
        <v>13</v>
      </c>
      <c r="O3181">
        <v>13</v>
      </c>
      <c r="P3181">
        <v>0</v>
      </c>
      <c r="Q3181">
        <v>0</v>
      </c>
    </row>
    <row r="3182" spans="1:17" x14ac:dyDescent="0.25">
      <c r="A3182" t="s">
        <v>23292</v>
      </c>
      <c r="B3182" t="s">
        <v>74</v>
      </c>
      <c r="C3182" t="s">
        <v>233</v>
      </c>
      <c r="D3182" t="s">
        <v>526</v>
      </c>
      <c r="E3182" t="s">
        <v>21471</v>
      </c>
      <c r="F3182" t="s">
        <v>525</v>
      </c>
      <c r="G3182">
        <v>26</v>
      </c>
      <c r="H3182">
        <v>0</v>
      </c>
      <c r="I3182">
        <v>0</v>
      </c>
      <c r="J3182">
        <v>0</v>
      </c>
      <c r="K3182">
        <v>0</v>
      </c>
      <c r="L3182">
        <v>0</v>
      </c>
      <c r="M3182">
        <v>0</v>
      </c>
      <c r="N3182">
        <v>0</v>
      </c>
      <c r="O3182">
        <v>0</v>
      </c>
      <c r="P3182">
        <v>0</v>
      </c>
      <c r="Q3182">
        <v>0</v>
      </c>
    </row>
    <row r="3183" spans="1:17" x14ac:dyDescent="0.25">
      <c r="A3183" t="s">
        <v>16699</v>
      </c>
      <c r="B3183" t="s">
        <v>74</v>
      </c>
      <c r="C3183" t="s">
        <v>233</v>
      </c>
      <c r="D3183" t="s">
        <v>12971</v>
      </c>
      <c r="E3183" t="s">
        <v>563</v>
      </c>
      <c r="F3183" t="s">
        <v>525</v>
      </c>
      <c r="G3183">
        <v>9</v>
      </c>
      <c r="H3183">
        <v>0</v>
      </c>
      <c r="I3183">
        <v>0</v>
      </c>
      <c r="J3183">
        <v>0</v>
      </c>
      <c r="K3183">
        <v>0</v>
      </c>
      <c r="L3183">
        <v>0</v>
      </c>
      <c r="M3183">
        <v>0</v>
      </c>
      <c r="N3183">
        <v>0</v>
      </c>
      <c r="O3183">
        <v>0</v>
      </c>
      <c r="P3183">
        <v>0</v>
      </c>
      <c r="Q3183">
        <v>0</v>
      </c>
    </row>
    <row r="3184" spans="1:17" x14ac:dyDescent="0.25">
      <c r="A3184" t="s">
        <v>23293</v>
      </c>
      <c r="B3184" t="s">
        <v>74</v>
      </c>
      <c r="C3184" t="s">
        <v>233</v>
      </c>
      <c r="D3184" t="s">
        <v>12971</v>
      </c>
      <c r="E3184" t="s">
        <v>21471</v>
      </c>
      <c r="F3184" t="s">
        <v>525</v>
      </c>
      <c r="G3184">
        <v>4</v>
      </c>
      <c r="H3184">
        <v>0</v>
      </c>
      <c r="I3184">
        <v>0</v>
      </c>
      <c r="J3184">
        <v>0</v>
      </c>
      <c r="K3184">
        <v>0</v>
      </c>
      <c r="L3184">
        <v>0</v>
      </c>
      <c r="M3184">
        <v>0</v>
      </c>
      <c r="N3184">
        <v>0</v>
      </c>
      <c r="O3184">
        <v>0</v>
      </c>
      <c r="P3184">
        <v>0</v>
      </c>
      <c r="Q3184">
        <v>0</v>
      </c>
    </row>
    <row r="3185" spans="1:17" x14ac:dyDescent="0.25">
      <c r="A3185" t="s">
        <v>16700</v>
      </c>
      <c r="B3185" t="s">
        <v>74</v>
      </c>
      <c r="C3185" t="s">
        <v>234</v>
      </c>
      <c r="D3185" t="s">
        <v>529</v>
      </c>
      <c r="E3185" t="s">
        <v>563</v>
      </c>
      <c r="F3185" t="s">
        <v>525</v>
      </c>
      <c r="G3185">
        <v>2</v>
      </c>
      <c r="H3185">
        <v>0</v>
      </c>
      <c r="I3185">
        <v>0</v>
      </c>
      <c r="J3185">
        <v>0</v>
      </c>
      <c r="K3185">
        <v>0</v>
      </c>
      <c r="L3185">
        <v>0</v>
      </c>
      <c r="M3185">
        <v>0</v>
      </c>
      <c r="N3185">
        <v>0</v>
      </c>
      <c r="O3185">
        <v>0</v>
      </c>
      <c r="P3185">
        <v>0</v>
      </c>
      <c r="Q3185">
        <v>0</v>
      </c>
    </row>
    <row r="3186" spans="1:17" x14ac:dyDescent="0.25">
      <c r="A3186" t="s">
        <v>23294</v>
      </c>
      <c r="B3186" t="s">
        <v>73</v>
      </c>
      <c r="C3186" t="s">
        <v>146</v>
      </c>
      <c r="D3186" t="s">
        <v>527</v>
      </c>
      <c r="E3186" t="s">
        <v>21471</v>
      </c>
      <c r="F3186" t="s">
        <v>525</v>
      </c>
      <c r="G3186">
        <v>2</v>
      </c>
      <c r="H3186">
        <v>0</v>
      </c>
      <c r="I3186">
        <v>0</v>
      </c>
      <c r="J3186">
        <v>0</v>
      </c>
      <c r="K3186">
        <v>0</v>
      </c>
      <c r="L3186">
        <v>0</v>
      </c>
      <c r="M3186">
        <v>0</v>
      </c>
      <c r="N3186">
        <v>0</v>
      </c>
      <c r="O3186">
        <v>0</v>
      </c>
      <c r="P3186">
        <v>0</v>
      </c>
      <c r="Q3186">
        <v>0</v>
      </c>
    </row>
    <row r="3187" spans="1:17" x14ac:dyDescent="0.25">
      <c r="A3187" t="s">
        <v>23295</v>
      </c>
      <c r="B3187" t="s">
        <v>73</v>
      </c>
      <c r="C3187" t="s">
        <v>146</v>
      </c>
      <c r="D3187" t="s">
        <v>12971</v>
      </c>
      <c r="E3187" t="s">
        <v>21471</v>
      </c>
      <c r="F3187" t="s">
        <v>525</v>
      </c>
      <c r="G3187">
        <v>2</v>
      </c>
      <c r="H3187">
        <v>0</v>
      </c>
      <c r="I3187">
        <v>0</v>
      </c>
      <c r="J3187">
        <v>0</v>
      </c>
      <c r="K3187">
        <v>0</v>
      </c>
      <c r="L3187">
        <v>0</v>
      </c>
      <c r="M3187">
        <v>0</v>
      </c>
      <c r="N3187">
        <v>0</v>
      </c>
      <c r="O3187">
        <v>0</v>
      </c>
      <c r="P3187">
        <v>0</v>
      </c>
      <c r="Q3187">
        <v>0</v>
      </c>
    </row>
    <row r="3188" spans="1:17" x14ac:dyDescent="0.25">
      <c r="A3188" t="s">
        <v>17321</v>
      </c>
      <c r="B3188" t="s">
        <v>73</v>
      </c>
      <c r="C3188" t="s">
        <v>147</v>
      </c>
      <c r="D3188" t="s">
        <v>526</v>
      </c>
      <c r="E3188" t="s">
        <v>563</v>
      </c>
      <c r="F3188" t="s">
        <v>396</v>
      </c>
      <c r="G3188">
        <v>0</v>
      </c>
      <c r="H3188">
        <v>12</v>
      </c>
      <c r="I3188">
        <v>1</v>
      </c>
      <c r="J3188">
        <v>9</v>
      </c>
      <c r="K3188">
        <v>1</v>
      </c>
      <c r="L3188">
        <v>1</v>
      </c>
      <c r="M3188">
        <v>0</v>
      </c>
      <c r="N3188">
        <v>0</v>
      </c>
      <c r="O3188">
        <v>0</v>
      </c>
      <c r="P3188">
        <v>0</v>
      </c>
      <c r="Q3188">
        <v>0</v>
      </c>
    </row>
    <row r="3189" spans="1:17" x14ac:dyDescent="0.25">
      <c r="A3189" t="s">
        <v>17322</v>
      </c>
      <c r="B3189" t="s">
        <v>73</v>
      </c>
      <c r="C3189" t="s">
        <v>147</v>
      </c>
      <c r="D3189" t="s">
        <v>526</v>
      </c>
      <c r="E3189" t="s">
        <v>563</v>
      </c>
      <c r="F3189" t="s">
        <v>4236</v>
      </c>
      <c r="G3189">
        <v>0</v>
      </c>
      <c r="H3189">
        <v>12</v>
      </c>
      <c r="I3189">
        <v>1</v>
      </c>
      <c r="J3189">
        <v>9</v>
      </c>
      <c r="K3189">
        <v>1</v>
      </c>
      <c r="L3189">
        <v>1</v>
      </c>
      <c r="M3189">
        <v>0</v>
      </c>
      <c r="N3189">
        <v>0</v>
      </c>
      <c r="O3189">
        <v>0</v>
      </c>
      <c r="P3189">
        <v>0</v>
      </c>
      <c r="Q3189">
        <v>0</v>
      </c>
    </row>
    <row r="3190" spans="1:17" x14ac:dyDescent="0.25">
      <c r="A3190" t="s">
        <v>17323</v>
      </c>
      <c r="B3190" t="s">
        <v>73</v>
      </c>
      <c r="C3190" t="s">
        <v>147</v>
      </c>
      <c r="D3190" t="s">
        <v>526</v>
      </c>
      <c r="E3190" t="s">
        <v>563</v>
      </c>
      <c r="F3190" t="s">
        <v>4238</v>
      </c>
      <c r="G3190">
        <v>0</v>
      </c>
      <c r="H3190">
        <v>0</v>
      </c>
      <c r="I3190">
        <v>0</v>
      </c>
      <c r="J3190">
        <v>0</v>
      </c>
      <c r="K3190">
        <v>0</v>
      </c>
      <c r="L3190">
        <v>0</v>
      </c>
      <c r="M3190">
        <v>12</v>
      </c>
      <c r="N3190">
        <v>0</v>
      </c>
      <c r="O3190">
        <v>0</v>
      </c>
      <c r="P3190">
        <v>0</v>
      </c>
      <c r="Q3190">
        <v>0</v>
      </c>
    </row>
    <row r="3191" spans="1:17" x14ac:dyDescent="0.25">
      <c r="A3191" t="s">
        <v>17324</v>
      </c>
      <c r="B3191" t="s">
        <v>73</v>
      </c>
      <c r="C3191" t="s">
        <v>147</v>
      </c>
      <c r="D3191" t="s">
        <v>526</v>
      </c>
      <c r="E3191" t="s">
        <v>563</v>
      </c>
      <c r="F3191" t="s">
        <v>397</v>
      </c>
      <c r="G3191">
        <v>0</v>
      </c>
      <c r="H3191">
        <v>12</v>
      </c>
      <c r="I3191">
        <v>1</v>
      </c>
      <c r="J3191">
        <v>9</v>
      </c>
      <c r="K3191">
        <v>1</v>
      </c>
      <c r="L3191">
        <v>1</v>
      </c>
      <c r="M3191">
        <v>0</v>
      </c>
      <c r="N3191">
        <v>0</v>
      </c>
      <c r="O3191">
        <v>0</v>
      </c>
      <c r="P3191">
        <v>0</v>
      </c>
      <c r="Q3191">
        <v>0</v>
      </c>
    </row>
    <row r="3192" spans="1:17" x14ac:dyDescent="0.25">
      <c r="A3192" t="s">
        <v>17325</v>
      </c>
      <c r="B3192" t="s">
        <v>73</v>
      </c>
      <c r="C3192" t="s">
        <v>147</v>
      </c>
      <c r="D3192" t="s">
        <v>526</v>
      </c>
      <c r="E3192" t="s">
        <v>563</v>
      </c>
      <c r="F3192" t="s">
        <v>398</v>
      </c>
      <c r="G3192">
        <v>0</v>
      </c>
      <c r="H3192">
        <v>12</v>
      </c>
      <c r="I3192">
        <v>1</v>
      </c>
      <c r="J3192">
        <v>9</v>
      </c>
      <c r="K3192">
        <v>1</v>
      </c>
      <c r="L3192">
        <v>1</v>
      </c>
      <c r="M3192">
        <v>0</v>
      </c>
      <c r="N3192">
        <v>0</v>
      </c>
      <c r="O3192">
        <v>0</v>
      </c>
      <c r="P3192">
        <v>0</v>
      </c>
      <c r="Q3192">
        <v>0</v>
      </c>
    </row>
    <row r="3193" spans="1:17" x14ac:dyDescent="0.25">
      <c r="A3193" t="s">
        <v>17326</v>
      </c>
      <c r="B3193" t="s">
        <v>73</v>
      </c>
      <c r="C3193" t="s">
        <v>147</v>
      </c>
      <c r="D3193" t="s">
        <v>526</v>
      </c>
      <c r="E3193" t="s">
        <v>563</v>
      </c>
      <c r="F3193" t="s">
        <v>4242</v>
      </c>
      <c r="G3193">
        <v>0</v>
      </c>
      <c r="H3193">
        <v>0</v>
      </c>
      <c r="I3193">
        <v>0</v>
      </c>
      <c r="J3193">
        <v>0</v>
      </c>
      <c r="K3193">
        <v>0</v>
      </c>
      <c r="L3193">
        <v>0</v>
      </c>
      <c r="M3193">
        <v>12</v>
      </c>
      <c r="N3193">
        <v>0</v>
      </c>
      <c r="O3193">
        <v>0</v>
      </c>
      <c r="P3193">
        <v>0</v>
      </c>
      <c r="Q3193">
        <v>0</v>
      </c>
    </row>
    <row r="3194" spans="1:17" x14ac:dyDescent="0.25">
      <c r="A3194" t="s">
        <v>17327</v>
      </c>
      <c r="B3194" t="s">
        <v>73</v>
      </c>
      <c r="C3194" t="s">
        <v>147</v>
      </c>
      <c r="D3194" t="s">
        <v>526</v>
      </c>
      <c r="E3194" t="s">
        <v>563</v>
      </c>
      <c r="F3194" t="s">
        <v>399</v>
      </c>
      <c r="G3194">
        <v>0</v>
      </c>
      <c r="H3194">
        <v>12</v>
      </c>
      <c r="I3194">
        <v>1</v>
      </c>
      <c r="J3194">
        <v>9</v>
      </c>
      <c r="K3194">
        <v>1</v>
      </c>
      <c r="L3194">
        <v>1</v>
      </c>
      <c r="M3194">
        <v>0</v>
      </c>
      <c r="N3194">
        <v>0</v>
      </c>
      <c r="O3194">
        <v>0</v>
      </c>
      <c r="P3194">
        <v>0</v>
      </c>
      <c r="Q3194">
        <v>0</v>
      </c>
    </row>
    <row r="3195" spans="1:17" x14ac:dyDescent="0.25">
      <c r="A3195" t="s">
        <v>17328</v>
      </c>
      <c r="B3195" t="s">
        <v>73</v>
      </c>
      <c r="C3195" t="s">
        <v>147</v>
      </c>
      <c r="D3195" t="s">
        <v>526</v>
      </c>
      <c r="E3195" t="s">
        <v>563</v>
      </c>
      <c r="F3195" t="s">
        <v>4245</v>
      </c>
      <c r="G3195">
        <v>0</v>
      </c>
      <c r="H3195">
        <v>0</v>
      </c>
      <c r="I3195">
        <v>0</v>
      </c>
      <c r="J3195">
        <v>0</v>
      </c>
      <c r="K3195">
        <v>0</v>
      </c>
      <c r="L3195">
        <v>0</v>
      </c>
      <c r="M3195">
        <v>12</v>
      </c>
      <c r="N3195">
        <v>0</v>
      </c>
      <c r="O3195">
        <v>0</v>
      </c>
      <c r="P3195">
        <v>0</v>
      </c>
      <c r="Q3195">
        <v>0</v>
      </c>
    </row>
    <row r="3196" spans="1:17" x14ac:dyDescent="0.25">
      <c r="A3196" t="s">
        <v>17329</v>
      </c>
      <c r="B3196" t="s">
        <v>73</v>
      </c>
      <c r="C3196" t="s">
        <v>147</v>
      </c>
      <c r="D3196" t="s">
        <v>526</v>
      </c>
      <c r="E3196" t="s">
        <v>563</v>
      </c>
      <c r="F3196" t="s">
        <v>394</v>
      </c>
      <c r="G3196">
        <v>0</v>
      </c>
      <c r="H3196">
        <v>0</v>
      </c>
      <c r="I3196">
        <v>0</v>
      </c>
      <c r="J3196">
        <v>0</v>
      </c>
      <c r="K3196">
        <v>0</v>
      </c>
      <c r="L3196">
        <v>0</v>
      </c>
      <c r="M3196">
        <v>0</v>
      </c>
      <c r="N3196">
        <v>12</v>
      </c>
      <c r="O3196">
        <v>11</v>
      </c>
      <c r="P3196">
        <v>0</v>
      </c>
      <c r="Q3196">
        <v>1</v>
      </c>
    </row>
    <row r="3197" spans="1:17" x14ac:dyDescent="0.25">
      <c r="A3197" t="s">
        <v>17330</v>
      </c>
      <c r="B3197" t="s">
        <v>73</v>
      </c>
      <c r="C3197" t="s">
        <v>147</v>
      </c>
      <c r="D3197" t="s">
        <v>526</v>
      </c>
      <c r="E3197" t="s">
        <v>563</v>
      </c>
      <c r="F3197" t="s">
        <v>395</v>
      </c>
      <c r="G3197">
        <v>0</v>
      </c>
      <c r="H3197">
        <v>0</v>
      </c>
      <c r="I3197">
        <v>0</v>
      </c>
      <c r="J3197">
        <v>0</v>
      </c>
      <c r="K3197">
        <v>0</v>
      </c>
      <c r="L3197">
        <v>0</v>
      </c>
      <c r="M3197">
        <v>0</v>
      </c>
      <c r="N3197">
        <v>12</v>
      </c>
      <c r="O3197">
        <v>11</v>
      </c>
      <c r="P3197">
        <v>0</v>
      </c>
      <c r="Q3197">
        <v>1</v>
      </c>
    </row>
    <row r="3198" spans="1:17" x14ac:dyDescent="0.25">
      <c r="A3198" t="s">
        <v>17331</v>
      </c>
      <c r="B3198" t="s">
        <v>73</v>
      </c>
      <c r="C3198" t="s">
        <v>147</v>
      </c>
      <c r="D3198" t="s">
        <v>526</v>
      </c>
      <c r="E3198" t="s">
        <v>563</v>
      </c>
      <c r="F3198" t="s">
        <v>525</v>
      </c>
      <c r="G3198">
        <v>12</v>
      </c>
      <c r="H3198">
        <v>0</v>
      </c>
      <c r="I3198">
        <v>0</v>
      </c>
      <c r="J3198">
        <v>0</v>
      </c>
      <c r="K3198">
        <v>0</v>
      </c>
      <c r="L3198">
        <v>0</v>
      </c>
      <c r="M3198">
        <v>0</v>
      </c>
      <c r="N3198">
        <v>0</v>
      </c>
      <c r="O3198">
        <v>0</v>
      </c>
      <c r="P3198">
        <v>0</v>
      </c>
      <c r="Q3198">
        <v>0</v>
      </c>
    </row>
    <row r="3199" spans="1:17" x14ac:dyDescent="0.25">
      <c r="A3199" t="s">
        <v>23296</v>
      </c>
      <c r="B3199" t="s">
        <v>73</v>
      </c>
      <c r="C3199" t="s">
        <v>147</v>
      </c>
      <c r="D3199" t="s">
        <v>526</v>
      </c>
      <c r="E3199" t="s">
        <v>21471</v>
      </c>
      <c r="F3199" t="s">
        <v>396</v>
      </c>
      <c r="G3199">
        <v>0</v>
      </c>
      <c r="H3199">
        <v>17</v>
      </c>
      <c r="I3199">
        <v>3</v>
      </c>
      <c r="J3199">
        <v>13</v>
      </c>
      <c r="K3199">
        <v>0</v>
      </c>
      <c r="L3199">
        <v>1</v>
      </c>
      <c r="M3199">
        <v>0</v>
      </c>
      <c r="N3199">
        <v>0</v>
      </c>
      <c r="O3199">
        <v>0</v>
      </c>
      <c r="P3199">
        <v>0</v>
      </c>
      <c r="Q3199">
        <v>0</v>
      </c>
    </row>
    <row r="3200" spans="1:17" x14ac:dyDescent="0.25">
      <c r="A3200" t="s">
        <v>23297</v>
      </c>
      <c r="B3200" t="s">
        <v>73</v>
      </c>
      <c r="C3200" t="s">
        <v>147</v>
      </c>
      <c r="D3200" t="s">
        <v>526</v>
      </c>
      <c r="E3200" t="s">
        <v>21471</v>
      </c>
      <c r="F3200" t="s">
        <v>4236</v>
      </c>
      <c r="G3200">
        <v>0</v>
      </c>
      <c r="H3200">
        <v>17</v>
      </c>
      <c r="I3200">
        <v>2</v>
      </c>
      <c r="J3200">
        <v>14</v>
      </c>
      <c r="K3200">
        <v>0</v>
      </c>
      <c r="L3200">
        <v>1</v>
      </c>
      <c r="M3200">
        <v>0</v>
      </c>
      <c r="N3200">
        <v>0</v>
      </c>
      <c r="O3200">
        <v>0</v>
      </c>
      <c r="P3200">
        <v>0</v>
      </c>
      <c r="Q3200">
        <v>0</v>
      </c>
    </row>
    <row r="3201" spans="1:17" x14ac:dyDescent="0.25">
      <c r="A3201" t="s">
        <v>23298</v>
      </c>
      <c r="B3201" t="s">
        <v>73</v>
      </c>
      <c r="C3201" t="s">
        <v>147</v>
      </c>
      <c r="D3201" t="s">
        <v>526</v>
      </c>
      <c r="E3201" t="s">
        <v>21471</v>
      </c>
      <c r="F3201" t="s">
        <v>4238</v>
      </c>
      <c r="G3201">
        <v>0</v>
      </c>
      <c r="H3201">
        <v>0</v>
      </c>
      <c r="I3201">
        <v>0</v>
      </c>
      <c r="J3201">
        <v>0</v>
      </c>
      <c r="K3201">
        <v>0</v>
      </c>
      <c r="L3201">
        <v>0</v>
      </c>
      <c r="M3201">
        <v>17</v>
      </c>
      <c r="N3201">
        <v>0</v>
      </c>
      <c r="O3201">
        <v>0</v>
      </c>
      <c r="P3201">
        <v>0</v>
      </c>
      <c r="Q3201">
        <v>0</v>
      </c>
    </row>
    <row r="3202" spans="1:17" x14ac:dyDescent="0.25">
      <c r="A3202" t="s">
        <v>23299</v>
      </c>
      <c r="B3202" t="s">
        <v>73</v>
      </c>
      <c r="C3202" t="s">
        <v>147</v>
      </c>
      <c r="D3202" t="s">
        <v>526</v>
      </c>
      <c r="E3202" t="s">
        <v>21471</v>
      </c>
      <c r="F3202" t="s">
        <v>397</v>
      </c>
      <c r="G3202">
        <v>0</v>
      </c>
      <c r="H3202">
        <v>17</v>
      </c>
      <c r="I3202">
        <v>2</v>
      </c>
      <c r="J3202">
        <v>14</v>
      </c>
      <c r="K3202">
        <v>0</v>
      </c>
      <c r="L3202">
        <v>1</v>
      </c>
      <c r="M3202">
        <v>0</v>
      </c>
      <c r="N3202">
        <v>0</v>
      </c>
      <c r="O3202">
        <v>0</v>
      </c>
      <c r="P3202">
        <v>0</v>
      </c>
      <c r="Q3202">
        <v>0</v>
      </c>
    </row>
    <row r="3203" spans="1:17" x14ac:dyDescent="0.25">
      <c r="A3203" t="s">
        <v>23300</v>
      </c>
      <c r="B3203" t="s">
        <v>73</v>
      </c>
      <c r="C3203" t="s">
        <v>147</v>
      </c>
      <c r="D3203" t="s">
        <v>526</v>
      </c>
      <c r="E3203" t="s">
        <v>21471</v>
      </c>
      <c r="F3203" t="s">
        <v>398</v>
      </c>
      <c r="G3203">
        <v>0</v>
      </c>
      <c r="H3203">
        <v>17</v>
      </c>
      <c r="I3203">
        <v>3</v>
      </c>
      <c r="J3203">
        <v>13</v>
      </c>
      <c r="K3203">
        <v>0</v>
      </c>
      <c r="L3203">
        <v>1</v>
      </c>
      <c r="M3203">
        <v>0</v>
      </c>
      <c r="N3203">
        <v>0</v>
      </c>
      <c r="O3203">
        <v>0</v>
      </c>
      <c r="P3203">
        <v>0</v>
      </c>
      <c r="Q3203">
        <v>0</v>
      </c>
    </row>
    <row r="3204" spans="1:17" x14ac:dyDescent="0.25">
      <c r="A3204" t="s">
        <v>23301</v>
      </c>
      <c r="B3204" t="s">
        <v>73</v>
      </c>
      <c r="C3204" t="s">
        <v>147</v>
      </c>
      <c r="D3204" t="s">
        <v>526</v>
      </c>
      <c r="E3204" t="s">
        <v>21471</v>
      </c>
      <c r="F3204" t="s">
        <v>4242</v>
      </c>
      <c r="G3204">
        <v>0</v>
      </c>
      <c r="H3204">
        <v>0</v>
      </c>
      <c r="I3204">
        <v>0</v>
      </c>
      <c r="J3204">
        <v>0</v>
      </c>
      <c r="K3204">
        <v>0</v>
      </c>
      <c r="L3204">
        <v>0</v>
      </c>
      <c r="M3204">
        <v>17</v>
      </c>
      <c r="N3204">
        <v>0</v>
      </c>
      <c r="O3204">
        <v>0</v>
      </c>
      <c r="P3204">
        <v>0</v>
      </c>
      <c r="Q3204">
        <v>0</v>
      </c>
    </row>
    <row r="3205" spans="1:17" x14ac:dyDescent="0.25">
      <c r="A3205" t="s">
        <v>23302</v>
      </c>
      <c r="B3205" t="s">
        <v>73</v>
      </c>
      <c r="C3205" t="s">
        <v>147</v>
      </c>
      <c r="D3205" t="s">
        <v>526</v>
      </c>
      <c r="E3205" t="s">
        <v>21471</v>
      </c>
      <c r="F3205" t="s">
        <v>399</v>
      </c>
      <c r="G3205">
        <v>0</v>
      </c>
      <c r="H3205">
        <v>17</v>
      </c>
      <c r="I3205">
        <v>3</v>
      </c>
      <c r="J3205">
        <v>13</v>
      </c>
      <c r="K3205">
        <v>0</v>
      </c>
      <c r="L3205">
        <v>1</v>
      </c>
      <c r="M3205">
        <v>0</v>
      </c>
      <c r="N3205">
        <v>0</v>
      </c>
      <c r="O3205">
        <v>0</v>
      </c>
      <c r="P3205">
        <v>0</v>
      </c>
      <c r="Q3205">
        <v>0</v>
      </c>
    </row>
    <row r="3206" spans="1:17" x14ac:dyDescent="0.25">
      <c r="A3206" t="s">
        <v>23303</v>
      </c>
      <c r="B3206" t="s">
        <v>73</v>
      </c>
      <c r="C3206" t="s">
        <v>147</v>
      </c>
      <c r="D3206" t="s">
        <v>526</v>
      </c>
      <c r="E3206" t="s">
        <v>21471</v>
      </c>
      <c r="F3206" t="s">
        <v>4245</v>
      </c>
      <c r="G3206">
        <v>0</v>
      </c>
      <c r="H3206">
        <v>0</v>
      </c>
      <c r="I3206">
        <v>0</v>
      </c>
      <c r="J3206">
        <v>0</v>
      </c>
      <c r="K3206">
        <v>0</v>
      </c>
      <c r="L3206">
        <v>0</v>
      </c>
      <c r="M3206">
        <v>17</v>
      </c>
      <c r="N3206">
        <v>0</v>
      </c>
      <c r="O3206">
        <v>0</v>
      </c>
      <c r="P3206">
        <v>0</v>
      </c>
      <c r="Q3206">
        <v>0</v>
      </c>
    </row>
    <row r="3207" spans="1:17" x14ac:dyDescent="0.25">
      <c r="A3207" t="s">
        <v>23304</v>
      </c>
      <c r="B3207" t="s">
        <v>73</v>
      </c>
      <c r="C3207" t="s">
        <v>147</v>
      </c>
      <c r="D3207" t="s">
        <v>526</v>
      </c>
      <c r="E3207" t="s">
        <v>21471</v>
      </c>
      <c r="F3207" t="s">
        <v>394</v>
      </c>
      <c r="G3207">
        <v>0</v>
      </c>
      <c r="H3207">
        <v>0</v>
      </c>
      <c r="I3207">
        <v>0</v>
      </c>
      <c r="J3207">
        <v>0</v>
      </c>
      <c r="K3207">
        <v>0</v>
      </c>
      <c r="L3207">
        <v>0</v>
      </c>
      <c r="M3207">
        <v>0</v>
      </c>
      <c r="N3207">
        <v>17</v>
      </c>
      <c r="O3207">
        <v>15</v>
      </c>
      <c r="P3207">
        <v>1</v>
      </c>
      <c r="Q3207">
        <v>1</v>
      </c>
    </row>
    <row r="3208" spans="1:17" x14ac:dyDescent="0.25">
      <c r="A3208" t="s">
        <v>23305</v>
      </c>
      <c r="B3208" t="s">
        <v>73</v>
      </c>
      <c r="C3208" t="s">
        <v>147</v>
      </c>
      <c r="D3208" t="s">
        <v>526</v>
      </c>
      <c r="E3208" t="s">
        <v>21471</v>
      </c>
      <c r="F3208" t="s">
        <v>395</v>
      </c>
      <c r="G3208">
        <v>0</v>
      </c>
      <c r="H3208">
        <v>0</v>
      </c>
      <c r="I3208">
        <v>0</v>
      </c>
      <c r="J3208">
        <v>0</v>
      </c>
      <c r="K3208">
        <v>0</v>
      </c>
      <c r="L3208">
        <v>0</v>
      </c>
      <c r="M3208">
        <v>0</v>
      </c>
      <c r="N3208">
        <v>17</v>
      </c>
      <c r="O3208">
        <v>15</v>
      </c>
      <c r="P3208">
        <v>1</v>
      </c>
      <c r="Q3208">
        <v>1</v>
      </c>
    </row>
    <row r="3209" spans="1:17" x14ac:dyDescent="0.25">
      <c r="A3209" t="s">
        <v>23306</v>
      </c>
      <c r="B3209" t="s">
        <v>73</v>
      </c>
      <c r="C3209" t="s">
        <v>147</v>
      </c>
      <c r="D3209" t="s">
        <v>526</v>
      </c>
      <c r="E3209" t="s">
        <v>21471</v>
      </c>
      <c r="F3209" t="s">
        <v>525</v>
      </c>
      <c r="G3209">
        <v>17</v>
      </c>
      <c r="H3209">
        <v>0</v>
      </c>
      <c r="I3209">
        <v>0</v>
      </c>
      <c r="J3209">
        <v>0</v>
      </c>
      <c r="K3209">
        <v>0</v>
      </c>
      <c r="L3209">
        <v>0</v>
      </c>
      <c r="M3209">
        <v>0</v>
      </c>
      <c r="N3209">
        <v>0</v>
      </c>
      <c r="O3209">
        <v>0</v>
      </c>
      <c r="P3209">
        <v>0</v>
      </c>
      <c r="Q3209">
        <v>0</v>
      </c>
    </row>
    <row r="3210" spans="1:17" x14ac:dyDescent="0.25">
      <c r="A3210" t="s">
        <v>16589</v>
      </c>
      <c r="B3210" t="s">
        <v>73</v>
      </c>
      <c r="C3210" t="s">
        <v>147</v>
      </c>
      <c r="D3210" t="s">
        <v>527</v>
      </c>
      <c r="E3210" t="s">
        <v>563</v>
      </c>
      <c r="F3210" t="s">
        <v>528</v>
      </c>
      <c r="G3210">
        <v>0</v>
      </c>
      <c r="H3210">
        <v>0</v>
      </c>
      <c r="I3210">
        <v>0</v>
      </c>
      <c r="J3210">
        <v>0</v>
      </c>
      <c r="K3210">
        <v>0</v>
      </c>
      <c r="L3210">
        <v>0</v>
      </c>
      <c r="M3210">
        <v>0</v>
      </c>
      <c r="N3210">
        <v>1</v>
      </c>
      <c r="O3210">
        <v>1</v>
      </c>
      <c r="P3210">
        <v>0</v>
      </c>
      <c r="Q3210">
        <v>0</v>
      </c>
    </row>
    <row r="3211" spans="1:17" x14ac:dyDescent="0.25">
      <c r="A3211" t="s">
        <v>16590</v>
      </c>
      <c r="B3211" t="s">
        <v>73</v>
      </c>
      <c r="C3211" t="s">
        <v>147</v>
      </c>
      <c r="D3211" t="s">
        <v>527</v>
      </c>
      <c r="E3211" t="s">
        <v>563</v>
      </c>
      <c r="F3211" t="s">
        <v>525</v>
      </c>
      <c r="G3211">
        <v>1</v>
      </c>
      <c r="H3211">
        <v>0</v>
      </c>
      <c r="I3211">
        <v>0</v>
      </c>
      <c r="J3211">
        <v>0</v>
      </c>
      <c r="K3211">
        <v>0</v>
      </c>
      <c r="L3211">
        <v>0</v>
      </c>
      <c r="M3211">
        <v>0</v>
      </c>
      <c r="N3211">
        <v>0</v>
      </c>
      <c r="O3211">
        <v>0</v>
      </c>
      <c r="P3211">
        <v>0</v>
      </c>
      <c r="Q3211">
        <v>0</v>
      </c>
    </row>
    <row r="3212" spans="1:17" x14ac:dyDescent="0.25">
      <c r="A3212" t="s">
        <v>16591</v>
      </c>
      <c r="B3212" t="s">
        <v>73</v>
      </c>
      <c r="C3212" t="s">
        <v>148</v>
      </c>
      <c r="D3212" t="s">
        <v>526</v>
      </c>
      <c r="E3212" t="s">
        <v>563</v>
      </c>
      <c r="F3212" t="s">
        <v>396</v>
      </c>
      <c r="G3212">
        <v>0</v>
      </c>
      <c r="H3212">
        <v>1</v>
      </c>
      <c r="I3212">
        <v>0</v>
      </c>
      <c r="J3212">
        <v>1</v>
      </c>
      <c r="K3212">
        <v>0</v>
      </c>
      <c r="L3212">
        <v>0</v>
      </c>
      <c r="M3212">
        <v>0</v>
      </c>
      <c r="N3212">
        <v>0</v>
      </c>
      <c r="O3212">
        <v>0</v>
      </c>
      <c r="P3212">
        <v>0</v>
      </c>
      <c r="Q3212">
        <v>0</v>
      </c>
    </row>
    <row r="3213" spans="1:17" x14ac:dyDescent="0.25">
      <c r="A3213" t="s">
        <v>16592</v>
      </c>
      <c r="B3213" t="s">
        <v>73</v>
      </c>
      <c r="C3213" t="s">
        <v>148</v>
      </c>
      <c r="D3213" t="s">
        <v>526</v>
      </c>
      <c r="E3213" t="s">
        <v>563</v>
      </c>
      <c r="F3213" t="s">
        <v>4236</v>
      </c>
      <c r="G3213">
        <v>0</v>
      </c>
      <c r="H3213">
        <v>1</v>
      </c>
      <c r="I3213">
        <v>0</v>
      </c>
      <c r="J3213">
        <v>1</v>
      </c>
      <c r="K3213">
        <v>0</v>
      </c>
      <c r="L3213">
        <v>0</v>
      </c>
      <c r="M3213">
        <v>0</v>
      </c>
      <c r="N3213">
        <v>0</v>
      </c>
      <c r="O3213">
        <v>0</v>
      </c>
      <c r="P3213">
        <v>0</v>
      </c>
      <c r="Q3213">
        <v>0</v>
      </c>
    </row>
    <row r="3214" spans="1:17" x14ac:dyDescent="0.25">
      <c r="A3214" t="s">
        <v>16593</v>
      </c>
      <c r="B3214" t="s">
        <v>73</v>
      </c>
      <c r="C3214" t="s">
        <v>148</v>
      </c>
      <c r="D3214" t="s">
        <v>526</v>
      </c>
      <c r="E3214" t="s">
        <v>563</v>
      </c>
      <c r="F3214" t="s">
        <v>4238</v>
      </c>
      <c r="G3214">
        <v>0</v>
      </c>
      <c r="H3214">
        <v>0</v>
      </c>
      <c r="I3214">
        <v>0</v>
      </c>
      <c r="J3214">
        <v>0</v>
      </c>
      <c r="K3214">
        <v>0</v>
      </c>
      <c r="L3214">
        <v>0</v>
      </c>
      <c r="M3214">
        <v>1</v>
      </c>
      <c r="N3214">
        <v>0</v>
      </c>
      <c r="O3214">
        <v>0</v>
      </c>
      <c r="P3214">
        <v>0</v>
      </c>
      <c r="Q3214">
        <v>0</v>
      </c>
    </row>
    <row r="3215" spans="1:17" x14ac:dyDescent="0.25">
      <c r="A3215" t="s">
        <v>16594</v>
      </c>
      <c r="B3215" t="s">
        <v>73</v>
      </c>
      <c r="C3215" t="s">
        <v>148</v>
      </c>
      <c r="D3215" t="s">
        <v>526</v>
      </c>
      <c r="E3215" t="s">
        <v>563</v>
      </c>
      <c r="F3215" t="s">
        <v>397</v>
      </c>
      <c r="G3215">
        <v>0</v>
      </c>
      <c r="H3215">
        <v>1</v>
      </c>
      <c r="I3215">
        <v>0</v>
      </c>
      <c r="J3215">
        <v>1</v>
      </c>
      <c r="K3215">
        <v>0</v>
      </c>
      <c r="L3215">
        <v>0</v>
      </c>
      <c r="M3215">
        <v>0</v>
      </c>
      <c r="N3215">
        <v>0</v>
      </c>
      <c r="O3215">
        <v>0</v>
      </c>
      <c r="P3215">
        <v>0</v>
      </c>
      <c r="Q3215">
        <v>0</v>
      </c>
    </row>
    <row r="3216" spans="1:17" x14ac:dyDescent="0.25">
      <c r="A3216" t="s">
        <v>23307</v>
      </c>
      <c r="B3216" t="s">
        <v>73</v>
      </c>
      <c r="C3216" t="s">
        <v>212</v>
      </c>
      <c r="D3216" t="s">
        <v>526</v>
      </c>
      <c r="E3216" t="s">
        <v>21471</v>
      </c>
      <c r="F3216" t="s">
        <v>4242</v>
      </c>
      <c r="G3216">
        <v>0</v>
      </c>
      <c r="H3216">
        <v>0</v>
      </c>
      <c r="I3216">
        <v>0</v>
      </c>
      <c r="J3216">
        <v>0</v>
      </c>
      <c r="K3216">
        <v>0</v>
      </c>
      <c r="L3216">
        <v>0</v>
      </c>
      <c r="M3216">
        <v>10</v>
      </c>
      <c r="N3216">
        <v>0</v>
      </c>
      <c r="O3216">
        <v>0</v>
      </c>
      <c r="P3216">
        <v>0</v>
      </c>
      <c r="Q3216">
        <v>0</v>
      </c>
    </row>
    <row r="3217" spans="1:17" x14ac:dyDescent="0.25">
      <c r="A3217" t="s">
        <v>23308</v>
      </c>
      <c r="B3217" t="s">
        <v>73</v>
      </c>
      <c r="C3217" t="s">
        <v>212</v>
      </c>
      <c r="D3217" t="s">
        <v>526</v>
      </c>
      <c r="E3217" t="s">
        <v>21471</v>
      </c>
      <c r="F3217" t="s">
        <v>399</v>
      </c>
      <c r="G3217">
        <v>0</v>
      </c>
      <c r="H3217">
        <v>10</v>
      </c>
      <c r="I3217">
        <v>2</v>
      </c>
      <c r="J3217">
        <v>7</v>
      </c>
      <c r="K3217">
        <v>1</v>
      </c>
      <c r="L3217">
        <v>0</v>
      </c>
      <c r="M3217">
        <v>0</v>
      </c>
      <c r="N3217">
        <v>0</v>
      </c>
      <c r="O3217">
        <v>0</v>
      </c>
      <c r="P3217">
        <v>0</v>
      </c>
      <c r="Q3217">
        <v>0</v>
      </c>
    </row>
    <row r="3218" spans="1:17" x14ac:dyDescent="0.25">
      <c r="A3218" t="s">
        <v>23309</v>
      </c>
      <c r="B3218" t="s">
        <v>73</v>
      </c>
      <c r="C3218" t="s">
        <v>212</v>
      </c>
      <c r="D3218" t="s">
        <v>526</v>
      </c>
      <c r="E3218" t="s">
        <v>21471</v>
      </c>
      <c r="F3218" t="s">
        <v>4245</v>
      </c>
      <c r="G3218">
        <v>0</v>
      </c>
      <c r="H3218">
        <v>0</v>
      </c>
      <c r="I3218">
        <v>0</v>
      </c>
      <c r="J3218">
        <v>0</v>
      </c>
      <c r="K3218">
        <v>0</v>
      </c>
      <c r="L3218">
        <v>0</v>
      </c>
      <c r="M3218">
        <v>10</v>
      </c>
      <c r="N3218">
        <v>0</v>
      </c>
      <c r="O3218">
        <v>0</v>
      </c>
      <c r="P3218">
        <v>0</v>
      </c>
      <c r="Q3218">
        <v>0</v>
      </c>
    </row>
    <row r="3219" spans="1:17" x14ac:dyDescent="0.25">
      <c r="A3219" t="s">
        <v>23310</v>
      </c>
      <c r="B3219" t="s">
        <v>73</v>
      </c>
      <c r="C3219" t="s">
        <v>212</v>
      </c>
      <c r="D3219" t="s">
        <v>526</v>
      </c>
      <c r="E3219" t="s">
        <v>21471</v>
      </c>
      <c r="F3219" t="s">
        <v>394</v>
      </c>
      <c r="G3219">
        <v>0</v>
      </c>
      <c r="H3219">
        <v>0</v>
      </c>
      <c r="I3219">
        <v>0</v>
      </c>
      <c r="J3219">
        <v>0</v>
      </c>
      <c r="K3219">
        <v>0</v>
      </c>
      <c r="L3219">
        <v>0</v>
      </c>
      <c r="M3219">
        <v>0</v>
      </c>
      <c r="N3219">
        <v>10</v>
      </c>
      <c r="O3219">
        <v>10</v>
      </c>
      <c r="P3219">
        <v>0</v>
      </c>
      <c r="Q3219">
        <v>0</v>
      </c>
    </row>
    <row r="3220" spans="1:17" x14ac:dyDescent="0.25">
      <c r="A3220" t="s">
        <v>23311</v>
      </c>
      <c r="B3220" t="s">
        <v>73</v>
      </c>
      <c r="C3220" t="s">
        <v>212</v>
      </c>
      <c r="D3220" t="s">
        <v>526</v>
      </c>
      <c r="E3220" t="s">
        <v>21471</v>
      </c>
      <c r="F3220" t="s">
        <v>395</v>
      </c>
      <c r="G3220">
        <v>0</v>
      </c>
      <c r="H3220">
        <v>0</v>
      </c>
      <c r="I3220">
        <v>0</v>
      </c>
      <c r="J3220">
        <v>0</v>
      </c>
      <c r="K3220">
        <v>0</v>
      </c>
      <c r="L3220">
        <v>0</v>
      </c>
      <c r="M3220">
        <v>0</v>
      </c>
      <c r="N3220">
        <v>8</v>
      </c>
      <c r="O3220">
        <v>8</v>
      </c>
      <c r="P3220">
        <v>0</v>
      </c>
      <c r="Q3220">
        <v>0</v>
      </c>
    </row>
    <row r="3221" spans="1:17" x14ac:dyDescent="0.25">
      <c r="A3221" t="s">
        <v>23312</v>
      </c>
      <c r="B3221" t="s">
        <v>73</v>
      </c>
      <c r="C3221" t="s">
        <v>212</v>
      </c>
      <c r="D3221" t="s">
        <v>526</v>
      </c>
      <c r="E3221" t="s">
        <v>21471</v>
      </c>
      <c r="F3221" t="s">
        <v>525</v>
      </c>
      <c r="G3221">
        <v>10</v>
      </c>
      <c r="H3221">
        <v>0</v>
      </c>
      <c r="I3221">
        <v>0</v>
      </c>
      <c r="J3221">
        <v>0</v>
      </c>
      <c r="K3221">
        <v>0</v>
      </c>
      <c r="L3221">
        <v>0</v>
      </c>
      <c r="M3221">
        <v>0</v>
      </c>
      <c r="N3221">
        <v>0</v>
      </c>
      <c r="O3221">
        <v>0</v>
      </c>
      <c r="P3221">
        <v>0</v>
      </c>
      <c r="Q3221">
        <v>0</v>
      </c>
    </row>
    <row r="3222" spans="1:17" x14ac:dyDescent="0.25">
      <c r="A3222" t="s">
        <v>16215</v>
      </c>
      <c r="B3222" t="s">
        <v>73</v>
      </c>
      <c r="C3222" t="s">
        <v>212</v>
      </c>
      <c r="D3222" t="s">
        <v>527</v>
      </c>
      <c r="E3222" t="s">
        <v>563</v>
      </c>
      <c r="F3222" t="s">
        <v>528</v>
      </c>
      <c r="G3222">
        <v>0</v>
      </c>
      <c r="H3222">
        <v>0</v>
      </c>
      <c r="I3222">
        <v>0</v>
      </c>
      <c r="J3222">
        <v>0</v>
      </c>
      <c r="K3222">
        <v>0</v>
      </c>
      <c r="L3222">
        <v>0</v>
      </c>
      <c r="M3222">
        <v>0</v>
      </c>
      <c r="N3222">
        <v>1</v>
      </c>
      <c r="O3222">
        <v>1</v>
      </c>
      <c r="P3222">
        <v>0</v>
      </c>
      <c r="Q3222">
        <v>0</v>
      </c>
    </row>
    <row r="3223" spans="1:17" x14ac:dyDescent="0.25">
      <c r="A3223" t="s">
        <v>16216</v>
      </c>
      <c r="B3223" t="s">
        <v>73</v>
      </c>
      <c r="C3223" t="s">
        <v>212</v>
      </c>
      <c r="D3223" t="s">
        <v>527</v>
      </c>
      <c r="E3223" t="s">
        <v>563</v>
      </c>
      <c r="F3223" t="s">
        <v>525</v>
      </c>
      <c r="G3223">
        <v>1</v>
      </c>
      <c r="H3223">
        <v>0</v>
      </c>
      <c r="I3223">
        <v>0</v>
      </c>
      <c r="J3223">
        <v>0</v>
      </c>
      <c r="K3223">
        <v>0</v>
      </c>
      <c r="L3223">
        <v>0</v>
      </c>
      <c r="M3223">
        <v>0</v>
      </c>
      <c r="N3223">
        <v>0</v>
      </c>
      <c r="O3223">
        <v>0</v>
      </c>
      <c r="P3223">
        <v>0</v>
      </c>
      <c r="Q3223">
        <v>0</v>
      </c>
    </row>
    <row r="3224" spans="1:17" x14ac:dyDescent="0.25">
      <c r="A3224" t="s">
        <v>23313</v>
      </c>
      <c r="B3224" t="s">
        <v>73</v>
      </c>
      <c r="C3224" t="s">
        <v>212</v>
      </c>
      <c r="D3224" t="s">
        <v>527</v>
      </c>
      <c r="E3224" t="s">
        <v>21471</v>
      </c>
      <c r="F3224" t="s">
        <v>528</v>
      </c>
      <c r="G3224">
        <v>0</v>
      </c>
      <c r="H3224">
        <v>0</v>
      </c>
      <c r="I3224">
        <v>0</v>
      </c>
      <c r="J3224">
        <v>0</v>
      </c>
      <c r="K3224">
        <v>0</v>
      </c>
      <c r="L3224">
        <v>0</v>
      </c>
      <c r="M3224">
        <v>0</v>
      </c>
      <c r="N3224">
        <v>1</v>
      </c>
      <c r="O3224">
        <v>1</v>
      </c>
      <c r="P3224">
        <v>0</v>
      </c>
      <c r="Q3224">
        <v>0</v>
      </c>
    </row>
    <row r="3225" spans="1:17" x14ac:dyDescent="0.25">
      <c r="A3225" t="s">
        <v>23314</v>
      </c>
      <c r="B3225" t="s">
        <v>73</v>
      </c>
      <c r="C3225" t="s">
        <v>212</v>
      </c>
      <c r="D3225" t="s">
        <v>527</v>
      </c>
      <c r="E3225" t="s">
        <v>21471</v>
      </c>
      <c r="F3225" t="s">
        <v>525</v>
      </c>
      <c r="G3225">
        <v>1</v>
      </c>
      <c r="H3225">
        <v>0</v>
      </c>
      <c r="I3225">
        <v>0</v>
      </c>
      <c r="J3225">
        <v>0</v>
      </c>
      <c r="K3225">
        <v>0</v>
      </c>
      <c r="L3225">
        <v>0</v>
      </c>
      <c r="M3225">
        <v>0</v>
      </c>
      <c r="N3225">
        <v>0</v>
      </c>
      <c r="O3225">
        <v>0</v>
      </c>
      <c r="P3225">
        <v>0</v>
      </c>
      <c r="Q3225">
        <v>0</v>
      </c>
    </row>
    <row r="3226" spans="1:17" x14ac:dyDescent="0.25">
      <c r="A3226" t="s">
        <v>16217</v>
      </c>
      <c r="B3226" t="s">
        <v>73</v>
      </c>
      <c r="C3226" t="s">
        <v>213</v>
      </c>
      <c r="D3226" t="s">
        <v>526</v>
      </c>
      <c r="E3226" t="s">
        <v>563</v>
      </c>
      <c r="F3226" t="s">
        <v>396</v>
      </c>
      <c r="G3226">
        <v>0</v>
      </c>
      <c r="H3226">
        <v>2</v>
      </c>
      <c r="I3226">
        <v>0</v>
      </c>
      <c r="J3226">
        <v>2</v>
      </c>
      <c r="K3226">
        <v>0</v>
      </c>
      <c r="L3226">
        <v>0</v>
      </c>
      <c r="M3226">
        <v>0</v>
      </c>
      <c r="N3226">
        <v>0</v>
      </c>
      <c r="O3226">
        <v>0</v>
      </c>
      <c r="P3226">
        <v>0</v>
      </c>
      <c r="Q3226">
        <v>0</v>
      </c>
    </row>
    <row r="3227" spans="1:17" x14ac:dyDescent="0.25">
      <c r="A3227" t="s">
        <v>16218</v>
      </c>
      <c r="B3227" t="s">
        <v>73</v>
      </c>
      <c r="C3227" t="s">
        <v>213</v>
      </c>
      <c r="D3227" t="s">
        <v>526</v>
      </c>
      <c r="E3227" t="s">
        <v>563</v>
      </c>
      <c r="F3227" t="s">
        <v>4236</v>
      </c>
      <c r="G3227">
        <v>0</v>
      </c>
      <c r="H3227">
        <v>2</v>
      </c>
      <c r="I3227">
        <v>0</v>
      </c>
      <c r="J3227">
        <v>2</v>
      </c>
      <c r="K3227">
        <v>0</v>
      </c>
      <c r="L3227">
        <v>0</v>
      </c>
      <c r="M3227">
        <v>0</v>
      </c>
      <c r="N3227">
        <v>0</v>
      </c>
      <c r="O3227">
        <v>0</v>
      </c>
      <c r="P3227">
        <v>0</v>
      </c>
      <c r="Q3227">
        <v>0</v>
      </c>
    </row>
    <row r="3228" spans="1:17" x14ac:dyDescent="0.25">
      <c r="A3228" t="s">
        <v>16219</v>
      </c>
      <c r="B3228" t="s">
        <v>73</v>
      </c>
      <c r="C3228" t="s">
        <v>213</v>
      </c>
      <c r="D3228" t="s">
        <v>526</v>
      </c>
      <c r="E3228" t="s">
        <v>563</v>
      </c>
      <c r="F3228" t="s">
        <v>4238</v>
      </c>
      <c r="G3228">
        <v>0</v>
      </c>
      <c r="H3228">
        <v>0</v>
      </c>
      <c r="I3228">
        <v>0</v>
      </c>
      <c r="J3228">
        <v>0</v>
      </c>
      <c r="K3228">
        <v>0</v>
      </c>
      <c r="L3228">
        <v>0</v>
      </c>
      <c r="M3228">
        <v>2</v>
      </c>
      <c r="N3228">
        <v>0</v>
      </c>
      <c r="O3228">
        <v>0</v>
      </c>
      <c r="P3228">
        <v>0</v>
      </c>
      <c r="Q3228">
        <v>0</v>
      </c>
    </row>
    <row r="3229" spans="1:17" x14ac:dyDescent="0.25">
      <c r="A3229" t="s">
        <v>18439</v>
      </c>
      <c r="B3229" t="s">
        <v>73</v>
      </c>
      <c r="C3229" t="s">
        <v>213</v>
      </c>
      <c r="D3229" t="s">
        <v>526</v>
      </c>
      <c r="E3229" t="s">
        <v>563</v>
      </c>
      <c r="F3229" t="s">
        <v>397</v>
      </c>
      <c r="G3229">
        <v>0</v>
      </c>
      <c r="H3229">
        <v>2</v>
      </c>
      <c r="I3229">
        <v>0</v>
      </c>
      <c r="J3229">
        <v>2</v>
      </c>
      <c r="K3229">
        <v>0</v>
      </c>
      <c r="L3229">
        <v>0</v>
      </c>
      <c r="M3229">
        <v>0</v>
      </c>
      <c r="N3229">
        <v>0</v>
      </c>
      <c r="O3229">
        <v>0</v>
      </c>
      <c r="P3229">
        <v>0</v>
      </c>
      <c r="Q3229">
        <v>0</v>
      </c>
    </row>
    <row r="3230" spans="1:17" x14ac:dyDescent="0.25">
      <c r="A3230" t="s">
        <v>18440</v>
      </c>
      <c r="B3230" t="s">
        <v>73</v>
      </c>
      <c r="C3230" t="s">
        <v>213</v>
      </c>
      <c r="D3230" t="s">
        <v>526</v>
      </c>
      <c r="E3230" t="s">
        <v>563</v>
      </c>
      <c r="F3230" t="s">
        <v>398</v>
      </c>
      <c r="G3230">
        <v>0</v>
      </c>
      <c r="H3230">
        <v>2</v>
      </c>
      <c r="I3230">
        <v>0</v>
      </c>
      <c r="J3230">
        <v>2</v>
      </c>
      <c r="K3230">
        <v>0</v>
      </c>
      <c r="L3230">
        <v>0</v>
      </c>
      <c r="M3230">
        <v>0</v>
      </c>
      <c r="N3230">
        <v>0</v>
      </c>
      <c r="O3230">
        <v>0</v>
      </c>
      <c r="P3230">
        <v>0</v>
      </c>
      <c r="Q3230">
        <v>0</v>
      </c>
    </row>
    <row r="3231" spans="1:17" x14ac:dyDescent="0.25">
      <c r="A3231" t="s">
        <v>18441</v>
      </c>
      <c r="B3231" t="s">
        <v>73</v>
      </c>
      <c r="C3231" t="s">
        <v>213</v>
      </c>
      <c r="D3231" t="s">
        <v>526</v>
      </c>
      <c r="E3231" t="s">
        <v>563</v>
      </c>
      <c r="F3231" t="s">
        <v>4242</v>
      </c>
      <c r="G3231">
        <v>0</v>
      </c>
      <c r="H3231">
        <v>0</v>
      </c>
      <c r="I3231">
        <v>0</v>
      </c>
      <c r="J3231">
        <v>0</v>
      </c>
      <c r="K3231">
        <v>0</v>
      </c>
      <c r="L3231">
        <v>0</v>
      </c>
      <c r="M3231">
        <v>2</v>
      </c>
      <c r="N3231">
        <v>0</v>
      </c>
      <c r="O3231">
        <v>0</v>
      </c>
      <c r="P3231">
        <v>0</v>
      </c>
      <c r="Q3231">
        <v>0</v>
      </c>
    </row>
    <row r="3232" spans="1:17" x14ac:dyDescent="0.25">
      <c r="A3232" t="s">
        <v>18442</v>
      </c>
      <c r="B3232" t="s">
        <v>73</v>
      </c>
      <c r="C3232" t="s">
        <v>213</v>
      </c>
      <c r="D3232" t="s">
        <v>526</v>
      </c>
      <c r="E3232" t="s">
        <v>563</v>
      </c>
      <c r="F3232" t="s">
        <v>399</v>
      </c>
      <c r="G3232">
        <v>0</v>
      </c>
      <c r="H3232">
        <v>2</v>
      </c>
      <c r="I3232">
        <v>0</v>
      </c>
      <c r="J3232">
        <v>2</v>
      </c>
      <c r="K3232">
        <v>0</v>
      </c>
      <c r="L3232">
        <v>0</v>
      </c>
      <c r="M3232">
        <v>0</v>
      </c>
      <c r="N3232">
        <v>0</v>
      </c>
      <c r="O3232">
        <v>0</v>
      </c>
      <c r="P3232">
        <v>0</v>
      </c>
      <c r="Q3232">
        <v>0</v>
      </c>
    </row>
    <row r="3233" spans="1:17" x14ac:dyDescent="0.25">
      <c r="A3233" t="s">
        <v>18443</v>
      </c>
      <c r="B3233" t="s">
        <v>73</v>
      </c>
      <c r="C3233" t="s">
        <v>213</v>
      </c>
      <c r="D3233" t="s">
        <v>526</v>
      </c>
      <c r="E3233" t="s">
        <v>563</v>
      </c>
      <c r="F3233" t="s">
        <v>4245</v>
      </c>
      <c r="G3233">
        <v>0</v>
      </c>
      <c r="H3233">
        <v>0</v>
      </c>
      <c r="I3233">
        <v>0</v>
      </c>
      <c r="J3233">
        <v>0</v>
      </c>
      <c r="K3233">
        <v>0</v>
      </c>
      <c r="L3233">
        <v>0</v>
      </c>
      <c r="M3233">
        <v>2</v>
      </c>
      <c r="N3233">
        <v>0</v>
      </c>
      <c r="O3233">
        <v>0</v>
      </c>
      <c r="P3233">
        <v>0</v>
      </c>
      <c r="Q3233">
        <v>0</v>
      </c>
    </row>
    <row r="3234" spans="1:17" x14ac:dyDescent="0.25">
      <c r="A3234" t="s">
        <v>18444</v>
      </c>
      <c r="B3234" t="s">
        <v>73</v>
      </c>
      <c r="C3234" t="s">
        <v>213</v>
      </c>
      <c r="D3234" t="s">
        <v>526</v>
      </c>
      <c r="E3234" t="s">
        <v>563</v>
      </c>
      <c r="F3234" t="s">
        <v>394</v>
      </c>
      <c r="G3234">
        <v>0</v>
      </c>
      <c r="H3234">
        <v>0</v>
      </c>
      <c r="I3234">
        <v>0</v>
      </c>
      <c r="J3234">
        <v>0</v>
      </c>
      <c r="K3234">
        <v>0</v>
      </c>
      <c r="L3234">
        <v>0</v>
      </c>
      <c r="M3234">
        <v>0</v>
      </c>
      <c r="N3234">
        <v>2</v>
      </c>
      <c r="O3234">
        <v>2</v>
      </c>
      <c r="P3234">
        <v>0</v>
      </c>
      <c r="Q3234">
        <v>0</v>
      </c>
    </row>
    <row r="3235" spans="1:17" x14ac:dyDescent="0.25">
      <c r="A3235" t="s">
        <v>18445</v>
      </c>
      <c r="B3235" t="s">
        <v>73</v>
      </c>
      <c r="C3235" t="s">
        <v>213</v>
      </c>
      <c r="D3235" t="s">
        <v>526</v>
      </c>
      <c r="E3235" t="s">
        <v>563</v>
      </c>
      <c r="F3235" t="s">
        <v>395</v>
      </c>
      <c r="G3235">
        <v>0</v>
      </c>
      <c r="H3235">
        <v>0</v>
      </c>
      <c r="I3235">
        <v>0</v>
      </c>
      <c r="J3235">
        <v>0</v>
      </c>
      <c r="K3235">
        <v>0</v>
      </c>
      <c r="L3235">
        <v>0</v>
      </c>
      <c r="M3235">
        <v>0</v>
      </c>
      <c r="N3235">
        <v>2</v>
      </c>
      <c r="O3235">
        <v>2</v>
      </c>
      <c r="P3235">
        <v>0</v>
      </c>
      <c r="Q3235">
        <v>0</v>
      </c>
    </row>
    <row r="3236" spans="1:17" x14ac:dyDescent="0.25">
      <c r="A3236" t="s">
        <v>18446</v>
      </c>
      <c r="B3236" t="s">
        <v>73</v>
      </c>
      <c r="C3236" t="s">
        <v>213</v>
      </c>
      <c r="D3236" t="s">
        <v>526</v>
      </c>
      <c r="E3236" t="s">
        <v>563</v>
      </c>
      <c r="F3236" t="s">
        <v>525</v>
      </c>
      <c r="G3236">
        <v>2</v>
      </c>
      <c r="H3236">
        <v>0</v>
      </c>
      <c r="I3236">
        <v>0</v>
      </c>
      <c r="J3236">
        <v>0</v>
      </c>
      <c r="K3236">
        <v>0</v>
      </c>
      <c r="L3236">
        <v>0</v>
      </c>
      <c r="M3236">
        <v>0</v>
      </c>
      <c r="N3236">
        <v>0</v>
      </c>
      <c r="O3236">
        <v>0</v>
      </c>
      <c r="P3236">
        <v>0</v>
      </c>
      <c r="Q3236">
        <v>0</v>
      </c>
    </row>
    <row r="3237" spans="1:17" x14ac:dyDescent="0.25">
      <c r="A3237" t="s">
        <v>23758</v>
      </c>
      <c r="B3237" t="s">
        <v>73</v>
      </c>
      <c r="C3237" t="s">
        <v>213</v>
      </c>
      <c r="D3237" t="s">
        <v>526</v>
      </c>
      <c r="E3237" t="s">
        <v>21471</v>
      </c>
      <c r="F3237" t="s">
        <v>396</v>
      </c>
      <c r="G3237">
        <v>0</v>
      </c>
      <c r="H3237">
        <v>5</v>
      </c>
      <c r="I3237">
        <v>1</v>
      </c>
      <c r="J3237">
        <v>4</v>
      </c>
      <c r="K3237">
        <v>0</v>
      </c>
      <c r="L3237">
        <v>0</v>
      </c>
      <c r="M3237">
        <v>0</v>
      </c>
      <c r="N3237">
        <v>0</v>
      </c>
      <c r="O3237">
        <v>0</v>
      </c>
      <c r="P3237">
        <v>0</v>
      </c>
      <c r="Q3237">
        <v>0</v>
      </c>
    </row>
    <row r="3238" spans="1:17" x14ac:dyDescent="0.25">
      <c r="A3238" t="s">
        <v>23759</v>
      </c>
      <c r="B3238" t="s">
        <v>73</v>
      </c>
      <c r="C3238" t="s">
        <v>213</v>
      </c>
      <c r="D3238" t="s">
        <v>526</v>
      </c>
      <c r="E3238" t="s">
        <v>21471</v>
      </c>
      <c r="F3238" t="s">
        <v>4236</v>
      </c>
      <c r="G3238">
        <v>0</v>
      </c>
      <c r="H3238">
        <v>5</v>
      </c>
      <c r="I3238">
        <v>1</v>
      </c>
      <c r="J3238">
        <v>4</v>
      </c>
      <c r="K3238">
        <v>0</v>
      </c>
      <c r="L3238">
        <v>0</v>
      </c>
      <c r="M3238">
        <v>0</v>
      </c>
      <c r="N3238">
        <v>0</v>
      </c>
      <c r="O3238">
        <v>0</v>
      </c>
      <c r="P3238">
        <v>0</v>
      </c>
      <c r="Q3238">
        <v>0</v>
      </c>
    </row>
    <row r="3239" spans="1:17" x14ac:dyDescent="0.25">
      <c r="A3239" t="s">
        <v>23315</v>
      </c>
      <c r="B3239" t="s">
        <v>74</v>
      </c>
      <c r="C3239" t="s">
        <v>103</v>
      </c>
      <c r="D3239" t="s">
        <v>529</v>
      </c>
      <c r="E3239" t="s">
        <v>21471</v>
      </c>
      <c r="F3239" t="s">
        <v>525</v>
      </c>
      <c r="G3239">
        <v>3</v>
      </c>
      <c r="H3239">
        <v>0</v>
      </c>
      <c r="I3239">
        <v>0</v>
      </c>
      <c r="J3239">
        <v>0</v>
      </c>
      <c r="K3239">
        <v>0</v>
      </c>
      <c r="L3239">
        <v>0</v>
      </c>
      <c r="M3239">
        <v>0</v>
      </c>
      <c r="N3239">
        <v>0</v>
      </c>
      <c r="O3239">
        <v>0</v>
      </c>
      <c r="P3239">
        <v>0</v>
      </c>
      <c r="Q3239">
        <v>0</v>
      </c>
    </row>
    <row r="3240" spans="1:17" x14ac:dyDescent="0.25">
      <c r="A3240" t="s">
        <v>17419</v>
      </c>
      <c r="B3240" t="s">
        <v>74</v>
      </c>
      <c r="C3240" t="s">
        <v>103</v>
      </c>
      <c r="D3240" t="s">
        <v>526</v>
      </c>
      <c r="E3240" t="s">
        <v>563</v>
      </c>
      <c r="F3240" t="s">
        <v>396</v>
      </c>
      <c r="G3240">
        <v>0</v>
      </c>
      <c r="H3240">
        <v>8</v>
      </c>
      <c r="I3240">
        <v>0</v>
      </c>
      <c r="J3240">
        <v>8</v>
      </c>
      <c r="K3240">
        <v>0</v>
      </c>
      <c r="L3240">
        <v>0</v>
      </c>
      <c r="M3240">
        <v>0</v>
      </c>
      <c r="N3240">
        <v>0</v>
      </c>
      <c r="O3240">
        <v>0</v>
      </c>
      <c r="P3240">
        <v>0</v>
      </c>
      <c r="Q3240">
        <v>0</v>
      </c>
    </row>
    <row r="3241" spans="1:17" x14ac:dyDescent="0.25">
      <c r="A3241" t="s">
        <v>17420</v>
      </c>
      <c r="B3241" t="s">
        <v>74</v>
      </c>
      <c r="C3241" t="s">
        <v>103</v>
      </c>
      <c r="D3241" t="s">
        <v>526</v>
      </c>
      <c r="E3241" t="s">
        <v>563</v>
      </c>
      <c r="F3241" t="s">
        <v>4236</v>
      </c>
      <c r="G3241">
        <v>0</v>
      </c>
      <c r="H3241">
        <v>8</v>
      </c>
      <c r="I3241">
        <v>0</v>
      </c>
      <c r="J3241">
        <v>8</v>
      </c>
      <c r="K3241">
        <v>0</v>
      </c>
      <c r="L3241">
        <v>0</v>
      </c>
      <c r="M3241">
        <v>0</v>
      </c>
      <c r="N3241">
        <v>0</v>
      </c>
      <c r="O3241">
        <v>0</v>
      </c>
      <c r="P3241">
        <v>0</v>
      </c>
      <c r="Q3241">
        <v>0</v>
      </c>
    </row>
    <row r="3242" spans="1:17" x14ac:dyDescent="0.25">
      <c r="A3242" t="s">
        <v>17421</v>
      </c>
      <c r="B3242" t="s">
        <v>74</v>
      </c>
      <c r="C3242" t="s">
        <v>103</v>
      </c>
      <c r="D3242" t="s">
        <v>526</v>
      </c>
      <c r="E3242" t="s">
        <v>563</v>
      </c>
      <c r="F3242" t="s">
        <v>4238</v>
      </c>
      <c r="G3242">
        <v>0</v>
      </c>
      <c r="H3242">
        <v>0</v>
      </c>
      <c r="I3242">
        <v>0</v>
      </c>
      <c r="J3242">
        <v>0</v>
      </c>
      <c r="K3242">
        <v>0</v>
      </c>
      <c r="L3242">
        <v>0</v>
      </c>
      <c r="M3242">
        <v>8</v>
      </c>
      <c r="N3242">
        <v>0</v>
      </c>
      <c r="O3242">
        <v>0</v>
      </c>
      <c r="P3242">
        <v>0</v>
      </c>
      <c r="Q3242">
        <v>0</v>
      </c>
    </row>
    <row r="3243" spans="1:17" x14ac:dyDescent="0.25">
      <c r="A3243" t="s">
        <v>17422</v>
      </c>
      <c r="B3243" t="s">
        <v>74</v>
      </c>
      <c r="C3243" t="s">
        <v>103</v>
      </c>
      <c r="D3243" t="s">
        <v>526</v>
      </c>
      <c r="E3243" t="s">
        <v>563</v>
      </c>
      <c r="F3243" t="s">
        <v>397</v>
      </c>
      <c r="G3243">
        <v>0</v>
      </c>
      <c r="H3243">
        <v>8</v>
      </c>
      <c r="I3243">
        <v>0</v>
      </c>
      <c r="J3243">
        <v>8</v>
      </c>
      <c r="K3243">
        <v>0</v>
      </c>
      <c r="L3243">
        <v>0</v>
      </c>
      <c r="M3243">
        <v>0</v>
      </c>
      <c r="N3243">
        <v>0</v>
      </c>
      <c r="O3243">
        <v>0</v>
      </c>
      <c r="P3243">
        <v>0</v>
      </c>
      <c r="Q3243">
        <v>0</v>
      </c>
    </row>
    <row r="3244" spans="1:17" x14ac:dyDescent="0.25">
      <c r="A3244" t="s">
        <v>17423</v>
      </c>
      <c r="B3244" t="s">
        <v>74</v>
      </c>
      <c r="C3244" t="s">
        <v>103</v>
      </c>
      <c r="D3244" t="s">
        <v>526</v>
      </c>
      <c r="E3244" t="s">
        <v>563</v>
      </c>
      <c r="F3244" t="s">
        <v>398</v>
      </c>
      <c r="G3244">
        <v>0</v>
      </c>
      <c r="H3244">
        <v>8</v>
      </c>
      <c r="I3244">
        <v>0</v>
      </c>
      <c r="J3244">
        <v>8</v>
      </c>
      <c r="K3244">
        <v>0</v>
      </c>
      <c r="L3244">
        <v>0</v>
      </c>
      <c r="M3244">
        <v>0</v>
      </c>
      <c r="N3244">
        <v>0</v>
      </c>
      <c r="O3244">
        <v>0</v>
      </c>
      <c r="P3244">
        <v>0</v>
      </c>
      <c r="Q3244">
        <v>0</v>
      </c>
    </row>
    <row r="3245" spans="1:17" x14ac:dyDescent="0.25">
      <c r="A3245" t="s">
        <v>17424</v>
      </c>
      <c r="B3245" t="s">
        <v>74</v>
      </c>
      <c r="C3245" t="s">
        <v>103</v>
      </c>
      <c r="D3245" t="s">
        <v>526</v>
      </c>
      <c r="E3245" t="s">
        <v>563</v>
      </c>
      <c r="F3245" t="s">
        <v>4242</v>
      </c>
      <c r="G3245">
        <v>0</v>
      </c>
      <c r="H3245">
        <v>0</v>
      </c>
      <c r="I3245">
        <v>0</v>
      </c>
      <c r="J3245">
        <v>0</v>
      </c>
      <c r="K3245">
        <v>0</v>
      </c>
      <c r="L3245">
        <v>0</v>
      </c>
      <c r="M3245">
        <v>8</v>
      </c>
      <c r="N3245">
        <v>0</v>
      </c>
      <c r="O3245">
        <v>0</v>
      </c>
      <c r="P3245">
        <v>0</v>
      </c>
      <c r="Q3245">
        <v>0</v>
      </c>
    </row>
    <row r="3246" spans="1:17" x14ac:dyDescent="0.25">
      <c r="A3246" t="s">
        <v>23316</v>
      </c>
      <c r="B3246" t="s">
        <v>74</v>
      </c>
      <c r="C3246" t="s">
        <v>166</v>
      </c>
      <c r="D3246" t="s">
        <v>526</v>
      </c>
      <c r="E3246" t="s">
        <v>21471</v>
      </c>
      <c r="F3246" t="s">
        <v>395</v>
      </c>
      <c r="G3246">
        <v>0</v>
      </c>
      <c r="H3246">
        <v>0</v>
      </c>
      <c r="I3246">
        <v>0</v>
      </c>
      <c r="J3246">
        <v>0</v>
      </c>
      <c r="K3246">
        <v>0</v>
      </c>
      <c r="L3246">
        <v>0</v>
      </c>
      <c r="M3246">
        <v>0</v>
      </c>
      <c r="N3246">
        <v>3</v>
      </c>
      <c r="O3246">
        <v>3</v>
      </c>
      <c r="P3246">
        <v>0</v>
      </c>
      <c r="Q3246">
        <v>0</v>
      </c>
    </row>
    <row r="3247" spans="1:17" x14ac:dyDescent="0.25">
      <c r="A3247" t="s">
        <v>23317</v>
      </c>
      <c r="B3247" t="s">
        <v>74</v>
      </c>
      <c r="C3247" t="s">
        <v>166</v>
      </c>
      <c r="D3247" t="s">
        <v>526</v>
      </c>
      <c r="E3247" t="s">
        <v>21471</v>
      </c>
      <c r="F3247" t="s">
        <v>525</v>
      </c>
      <c r="G3247">
        <v>5</v>
      </c>
      <c r="H3247">
        <v>0</v>
      </c>
      <c r="I3247">
        <v>0</v>
      </c>
      <c r="J3247">
        <v>0</v>
      </c>
      <c r="K3247">
        <v>0</v>
      </c>
      <c r="L3247">
        <v>0</v>
      </c>
      <c r="M3247">
        <v>0</v>
      </c>
      <c r="N3247">
        <v>0</v>
      </c>
      <c r="O3247">
        <v>0</v>
      </c>
      <c r="P3247">
        <v>0</v>
      </c>
      <c r="Q3247">
        <v>0</v>
      </c>
    </row>
    <row r="3248" spans="1:17" x14ac:dyDescent="0.25">
      <c r="A3248" t="s">
        <v>17218</v>
      </c>
      <c r="B3248" t="s">
        <v>74</v>
      </c>
      <c r="C3248" t="s">
        <v>167</v>
      </c>
      <c r="D3248" t="s">
        <v>526</v>
      </c>
      <c r="E3248" t="s">
        <v>563</v>
      </c>
      <c r="F3248" t="s">
        <v>396</v>
      </c>
      <c r="G3248">
        <v>0</v>
      </c>
      <c r="H3248">
        <v>6</v>
      </c>
      <c r="I3248">
        <v>2</v>
      </c>
      <c r="J3248">
        <v>4</v>
      </c>
      <c r="K3248">
        <v>0</v>
      </c>
      <c r="L3248">
        <v>0</v>
      </c>
      <c r="M3248">
        <v>0</v>
      </c>
      <c r="N3248">
        <v>0</v>
      </c>
      <c r="O3248">
        <v>0</v>
      </c>
      <c r="P3248">
        <v>0</v>
      </c>
      <c r="Q3248">
        <v>0</v>
      </c>
    </row>
    <row r="3249" spans="1:17" x14ac:dyDescent="0.25">
      <c r="A3249" t="s">
        <v>17219</v>
      </c>
      <c r="B3249" t="s">
        <v>74</v>
      </c>
      <c r="C3249" t="s">
        <v>167</v>
      </c>
      <c r="D3249" t="s">
        <v>526</v>
      </c>
      <c r="E3249" t="s">
        <v>563</v>
      </c>
      <c r="F3249" t="s">
        <v>4236</v>
      </c>
      <c r="G3249">
        <v>0</v>
      </c>
      <c r="H3249">
        <v>6</v>
      </c>
      <c r="I3249">
        <v>2</v>
      </c>
      <c r="J3249">
        <v>4</v>
      </c>
      <c r="K3249">
        <v>0</v>
      </c>
      <c r="L3249">
        <v>0</v>
      </c>
      <c r="M3249">
        <v>0</v>
      </c>
      <c r="N3249">
        <v>0</v>
      </c>
      <c r="O3249">
        <v>0</v>
      </c>
      <c r="P3249">
        <v>0</v>
      </c>
      <c r="Q3249">
        <v>0</v>
      </c>
    </row>
    <row r="3250" spans="1:17" x14ac:dyDescent="0.25">
      <c r="A3250" t="s">
        <v>17220</v>
      </c>
      <c r="B3250" t="s">
        <v>74</v>
      </c>
      <c r="C3250" t="s">
        <v>167</v>
      </c>
      <c r="D3250" t="s">
        <v>526</v>
      </c>
      <c r="E3250" t="s">
        <v>563</v>
      </c>
      <c r="F3250" t="s">
        <v>4238</v>
      </c>
      <c r="G3250">
        <v>0</v>
      </c>
      <c r="H3250">
        <v>0</v>
      </c>
      <c r="I3250">
        <v>0</v>
      </c>
      <c r="J3250">
        <v>0</v>
      </c>
      <c r="K3250">
        <v>0</v>
      </c>
      <c r="L3250">
        <v>0</v>
      </c>
      <c r="M3250">
        <v>6</v>
      </c>
      <c r="N3250">
        <v>0</v>
      </c>
      <c r="O3250">
        <v>0</v>
      </c>
      <c r="P3250">
        <v>0</v>
      </c>
      <c r="Q3250">
        <v>0</v>
      </c>
    </row>
    <row r="3251" spans="1:17" x14ac:dyDescent="0.25">
      <c r="A3251" t="s">
        <v>17221</v>
      </c>
      <c r="B3251" t="s">
        <v>74</v>
      </c>
      <c r="C3251" t="s">
        <v>167</v>
      </c>
      <c r="D3251" t="s">
        <v>526</v>
      </c>
      <c r="E3251" t="s">
        <v>563</v>
      </c>
      <c r="F3251" t="s">
        <v>397</v>
      </c>
      <c r="G3251">
        <v>0</v>
      </c>
      <c r="H3251">
        <v>6</v>
      </c>
      <c r="I3251">
        <v>2</v>
      </c>
      <c r="J3251">
        <v>4</v>
      </c>
      <c r="K3251">
        <v>0</v>
      </c>
      <c r="L3251">
        <v>0</v>
      </c>
      <c r="M3251">
        <v>0</v>
      </c>
      <c r="N3251">
        <v>0</v>
      </c>
      <c r="O3251">
        <v>0</v>
      </c>
      <c r="P3251">
        <v>0</v>
      </c>
      <c r="Q3251">
        <v>0</v>
      </c>
    </row>
    <row r="3252" spans="1:17" x14ac:dyDescent="0.25">
      <c r="A3252" t="s">
        <v>17222</v>
      </c>
      <c r="B3252" t="s">
        <v>74</v>
      </c>
      <c r="C3252" t="s">
        <v>167</v>
      </c>
      <c r="D3252" t="s">
        <v>526</v>
      </c>
      <c r="E3252" t="s">
        <v>563</v>
      </c>
      <c r="F3252" t="s">
        <v>398</v>
      </c>
      <c r="G3252">
        <v>0</v>
      </c>
      <c r="H3252">
        <v>6</v>
      </c>
      <c r="I3252">
        <v>2</v>
      </c>
      <c r="J3252">
        <v>4</v>
      </c>
      <c r="K3252">
        <v>0</v>
      </c>
      <c r="L3252">
        <v>0</v>
      </c>
      <c r="M3252">
        <v>0</v>
      </c>
      <c r="N3252">
        <v>0</v>
      </c>
      <c r="O3252">
        <v>0</v>
      </c>
      <c r="P3252">
        <v>0</v>
      </c>
      <c r="Q3252">
        <v>0</v>
      </c>
    </row>
    <row r="3253" spans="1:17" x14ac:dyDescent="0.25">
      <c r="A3253" t="s">
        <v>17223</v>
      </c>
      <c r="B3253" t="s">
        <v>74</v>
      </c>
      <c r="C3253" t="s">
        <v>167</v>
      </c>
      <c r="D3253" t="s">
        <v>526</v>
      </c>
      <c r="E3253" t="s">
        <v>563</v>
      </c>
      <c r="F3253" t="s">
        <v>4242</v>
      </c>
      <c r="G3253">
        <v>0</v>
      </c>
      <c r="H3253">
        <v>0</v>
      </c>
      <c r="I3253">
        <v>0</v>
      </c>
      <c r="J3253">
        <v>0</v>
      </c>
      <c r="K3253">
        <v>0</v>
      </c>
      <c r="L3253">
        <v>0</v>
      </c>
      <c r="M3253">
        <v>6</v>
      </c>
      <c r="N3253">
        <v>0</v>
      </c>
      <c r="O3253">
        <v>0</v>
      </c>
      <c r="P3253">
        <v>0</v>
      </c>
      <c r="Q3253">
        <v>0</v>
      </c>
    </row>
    <row r="3254" spans="1:17" x14ac:dyDescent="0.25">
      <c r="A3254" t="s">
        <v>17224</v>
      </c>
      <c r="B3254" t="s">
        <v>74</v>
      </c>
      <c r="C3254" t="s">
        <v>167</v>
      </c>
      <c r="D3254" t="s">
        <v>526</v>
      </c>
      <c r="E3254" t="s">
        <v>563</v>
      </c>
      <c r="F3254" t="s">
        <v>399</v>
      </c>
      <c r="G3254">
        <v>0</v>
      </c>
      <c r="H3254">
        <v>6</v>
      </c>
      <c r="I3254">
        <v>2</v>
      </c>
      <c r="J3254">
        <v>4</v>
      </c>
      <c r="K3254">
        <v>0</v>
      </c>
      <c r="L3254">
        <v>0</v>
      </c>
      <c r="M3254">
        <v>0</v>
      </c>
      <c r="N3254">
        <v>0</v>
      </c>
      <c r="O3254">
        <v>0</v>
      </c>
      <c r="P3254">
        <v>0</v>
      </c>
      <c r="Q3254">
        <v>0</v>
      </c>
    </row>
    <row r="3255" spans="1:17" x14ac:dyDescent="0.25">
      <c r="A3255" t="s">
        <v>17225</v>
      </c>
      <c r="B3255" t="s">
        <v>74</v>
      </c>
      <c r="C3255" t="s">
        <v>167</v>
      </c>
      <c r="D3255" t="s">
        <v>526</v>
      </c>
      <c r="E3255" t="s">
        <v>563</v>
      </c>
      <c r="F3255" t="s">
        <v>4245</v>
      </c>
      <c r="G3255">
        <v>0</v>
      </c>
      <c r="H3255">
        <v>0</v>
      </c>
      <c r="I3255">
        <v>0</v>
      </c>
      <c r="J3255">
        <v>0</v>
      </c>
      <c r="K3255">
        <v>0</v>
      </c>
      <c r="L3255">
        <v>0</v>
      </c>
      <c r="M3255">
        <v>6</v>
      </c>
      <c r="N3255">
        <v>0</v>
      </c>
      <c r="O3255">
        <v>0</v>
      </c>
      <c r="P3255">
        <v>0</v>
      </c>
      <c r="Q3255">
        <v>0</v>
      </c>
    </row>
    <row r="3256" spans="1:17" x14ac:dyDescent="0.25">
      <c r="A3256" t="s">
        <v>17226</v>
      </c>
      <c r="B3256" t="s">
        <v>74</v>
      </c>
      <c r="C3256" t="s">
        <v>167</v>
      </c>
      <c r="D3256" t="s">
        <v>526</v>
      </c>
      <c r="E3256" t="s">
        <v>563</v>
      </c>
      <c r="F3256" t="s">
        <v>394</v>
      </c>
      <c r="G3256">
        <v>0</v>
      </c>
      <c r="H3256">
        <v>0</v>
      </c>
      <c r="I3256">
        <v>0</v>
      </c>
      <c r="J3256">
        <v>0</v>
      </c>
      <c r="K3256">
        <v>0</v>
      </c>
      <c r="L3256">
        <v>0</v>
      </c>
      <c r="M3256">
        <v>0</v>
      </c>
      <c r="N3256">
        <v>4</v>
      </c>
      <c r="O3256">
        <v>4</v>
      </c>
      <c r="P3256">
        <v>0</v>
      </c>
      <c r="Q3256">
        <v>0</v>
      </c>
    </row>
    <row r="3257" spans="1:17" x14ac:dyDescent="0.25">
      <c r="A3257" t="s">
        <v>17227</v>
      </c>
      <c r="B3257" t="s">
        <v>74</v>
      </c>
      <c r="C3257" t="s">
        <v>167</v>
      </c>
      <c r="D3257" t="s">
        <v>526</v>
      </c>
      <c r="E3257" t="s">
        <v>563</v>
      </c>
      <c r="F3257" t="s">
        <v>395</v>
      </c>
      <c r="G3257">
        <v>0</v>
      </c>
      <c r="H3257">
        <v>0</v>
      </c>
      <c r="I3257">
        <v>0</v>
      </c>
      <c r="J3257">
        <v>0</v>
      </c>
      <c r="K3257">
        <v>0</v>
      </c>
      <c r="L3257">
        <v>0</v>
      </c>
      <c r="M3257">
        <v>0</v>
      </c>
      <c r="N3257">
        <v>3</v>
      </c>
      <c r="O3257">
        <v>3</v>
      </c>
      <c r="P3257">
        <v>0</v>
      </c>
      <c r="Q3257">
        <v>0</v>
      </c>
    </row>
    <row r="3258" spans="1:17" x14ac:dyDescent="0.25">
      <c r="A3258" t="s">
        <v>17228</v>
      </c>
      <c r="B3258" t="s">
        <v>74</v>
      </c>
      <c r="C3258" t="s">
        <v>167</v>
      </c>
      <c r="D3258" t="s">
        <v>526</v>
      </c>
      <c r="E3258" t="s">
        <v>563</v>
      </c>
      <c r="F3258" t="s">
        <v>525</v>
      </c>
      <c r="G3258">
        <v>6</v>
      </c>
      <c r="H3258">
        <v>0</v>
      </c>
      <c r="I3258">
        <v>0</v>
      </c>
      <c r="J3258">
        <v>0</v>
      </c>
      <c r="K3258">
        <v>0</v>
      </c>
      <c r="L3258">
        <v>0</v>
      </c>
      <c r="M3258">
        <v>0</v>
      </c>
      <c r="N3258">
        <v>0</v>
      </c>
      <c r="O3258">
        <v>0</v>
      </c>
      <c r="P3258">
        <v>0</v>
      </c>
      <c r="Q3258">
        <v>0</v>
      </c>
    </row>
    <row r="3259" spans="1:17" x14ac:dyDescent="0.25">
      <c r="A3259" t="s">
        <v>23318</v>
      </c>
      <c r="B3259" t="s">
        <v>74</v>
      </c>
      <c r="C3259" t="s">
        <v>167</v>
      </c>
      <c r="D3259" t="s">
        <v>526</v>
      </c>
      <c r="E3259" t="s">
        <v>21471</v>
      </c>
      <c r="F3259" t="s">
        <v>396</v>
      </c>
      <c r="G3259">
        <v>0</v>
      </c>
      <c r="H3259">
        <v>3</v>
      </c>
      <c r="I3259">
        <v>0</v>
      </c>
      <c r="J3259">
        <v>3</v>
      </c>
      <c r="K3259">
        <v>0</v>
      </c>
      <c r="L3259">
        <v>0</v>
      </c>
      <c r="M3259">
        <v>0</v>
      </c>
      <c r="N3259">
        <v>0</v>
      </c>
      <c r="O3259">
        <v>0</v>
      </c>
      <c r="P3259">
        <v>0</v>
      </c>
      <c r="Q3259">
        <v>0</v>
      </c>
    </row>
    <row r="3260" spans="1:17" x14ac:dyDescent="0.25">
      <c r="A3260" t="s">
        <v>23319</v>
      </c>
      <c r="B3260" t="s">
        <v>74</v>
      </c>
      <c r="C3260" t="s">
        <v>167</v>
      </c>
      <c r="D3260" t="s">
        <v>526</v>
      </c>
      <c r="E3260" t="s">
        <v>21471</v>
      </c>
      <c r="F3260" t="s">
        <v>4236</v>
      </c>
      <c r="G3260">
        <v>0</v>
      </c>
      <c r="H3260">
        <v>3</v>
      </c>
      <c r="I3260">
        <v>0</v>
      </c>
      <c r="J3260">
        <v>3</v>
      </c>
      <c r="K3260">
        <v>0</v>
      </c>
      <c r="L3260">
        <v>0</v>
      </c>
      <c r="M3260">
        <v>0</v>
      </c>
      <c r="N3260">
        <v>0</v>
      </c>
      <c r="O3260">
        <v>0</v>
      </c>
      <c r="P3260">
        <v>0</v>
      </c>
      <c r="Q3260">
        <v>0</v>
      </c>
    </row>
    <row r="3261" spans="1:17" x14ac:dyDescent="0.25">
      <c r="A3261" t="s">
        <v>23320</v>
      </c>
      <c r="B3261" t="s">
        <v>74</v>
      </c>
      <c r="C3261" t="s">
        <v>167</v>
      </c>
      <c r="D3261" t="s">
        <v>526</v>
      </c>
      <c r="E3261" t="s">
        <v>21471</v>
      </c>
      <c r="F3261" t="s">
        <v>4238</v>
      </c>
      <c r="G3261">
        <v>0</v>
      </c>
      <c r="H3261">
        <v>0</v>
      </c>
      <c r="I3261">
        <v>0</v>
      </c>
      <c r="J3261">
        <v>0</v>
      </c>
      <c r="K3261">
        <v>0</v>
      </c>
      <c r="L3261">
        <v>0</v>
      </c>
      <c r="M3261">
        <v>3</v>
      </c>
      <c r="N3261">
        <v>0</v>
      </c>
      <c r="O3261">
        <v>0</v>
      </c>
      <c r="P3261">
        <v>0</v>
      </c>
      <c r="Q3261">
        <v>0</v>
      </c>
    </row>
    <row r="3262" spans="1:17" x14ac:dyDescent="0.25">
      <c r="A3262" t="s">
        <v>23321</v>
      </c>
      <c r="B3262" t="s">
        <v>74</v>
      </c>
      <c r="C3262" t="s">
        <v>167</v>
      </c>
      <c r="D3262" t="s">
        <v>526</v>
      </c>
      <c r="E3262" t="s">
        <v>21471</v>
      </c>
      <c r="F3262" t="s">
        <v>397</v>
      </c>
      <c r="G3262">
        <v>0</v>
      </c>
      <c r="H3262">
        <v>3</v>
      </c>
      <c r="I3262">
        <v>0</v>
      </c>
      <c r="J3262">
        <v>3</v>
      </c>
      <c r="K3262">
        <v>0</v>
      </c>
      <c r="L3262">
        <v>0</v>
      </c>
      <c r="M3262">
        <v>0</v>
      </c>
      <c r="N3262">
        <v>0</v>
      </c>
      <c r="O3262">
        <v>0</v>
      </c>
      <c r="P3262">
        <v>0</v>
      </c>
      <c r="Q3262">
        <v>0</v>
      </c>
    </row>
    <row r="3263" spans="1:17" x14ac:dyDescent="0.25">
      <c r="A3263" t="s">
        <v>23322</v>
      </c>
      <c r="B3263" t="s">
        <v>74</v>
      </c>
      <c r="C3263" t="s">
        <v>167</v>
      </c>
      <c r="D3263" t="s">
        <v>526</v>
      </c>
      <c r="E3263" t="s">
        <v>21471</v>
      </c>
      <c r="F3263" t="s">
        <v>398</v>
      </c>
      <c r="G3263">
        <v>0</v>
      </c>
      <c r="H3263">
        <v>3</v>
      </c>
      <c r="I3263">
        <v>0</v>
      </c>
      <c r="J3263">
        <v>3</v>
      </c>
      <c r="K3263">
        <v>0</v>
      </c>
      <c r="L3263">
        <v>0</v>
      </c>
      <c r="M3263">
        <v>0</v>
      </c>
      <c r="N3263">
        <v>0</v>
      </c>
      <c r="O3263">
        <v>0</v>
      </c>
      <c r="P3263">
        <v>0</v>
      </c>
      <c r="Q3263">
        <v>0</v>
      </c>
    </row>
    <row r="3264" spans="1:17" x14ac:dyDescent="0.25">
      <c r="A3264" t="s">
        <v>23323</v>
      </c>
      <c r="B3264" t="s">
        <v>74</v>
      </c>
      <c r="C3264" t="s">
        <v>167</v>
      </c>
      <c r="D3264" t="s">
        <v>526</v>
      </c>
      <c r="E3264" t="s">
        <v>21471</v>
      </c>
      <c r="F3264" t="s">
        <v>4242</v>
      </c>
      <c r="G3264">
        <v>0</v>
      </c>
      <c r="H3264">
        <v>0</v>
      </c>
      <c r="I3264">
        <v>0</v>
      </c>
      <c r="J3264">
        <v>0</v>
      </c>
      <c r="K3264">
        <v>0</v>
      </c>
      <c r="L3264">
        <v>0</v>
      </c>
      <c r="M3264">
        <v>3</v>
      </c>
      <c r="N3264">
        <v>0</v>
      </c>
      <c r="O3264">
        <v>0</v>
      </c>
      <c r="P3264">
        <v>0</v>
      </c>
      <c r="Q3264">
        <v>0</v>
      </c>
    </row>
    <row r="3265" spans="1:17" x14ac:dyDescent="0.25">
      <c r="A3265" t="s">
        <v>23324</v>
      </c>
      <c r="B3265" t="s">
        <v>74</v>
      </c>
      <c r="C3265" t="s">
        <v>167</v>
      </c>
      <c r="D3265" t="s">
        <v>526</v>
      </c>
      <c r="E3265" t="s">
        <v>21471</v>
      </c>
      <c r="F3265" t="s">
        <v>399</v>
      </c>
      <c r="G3265">
        <v>0</v>
      </c>
      <c r="H3265">
        <v>3</v>
      </c>
      <c r="I3265">
        <v>0</v>
      </c>
      <c r="J3265">
        <v>3</v>
      </c>
      <c r="K3265">
        <v>0</v>
      </c>
      <c r="L3265">
        <v>0</v>
      </c>
      <c r="M3265">
        <v>0</v>
      </c>
      <c r="N3265">
        <v>0</v>
      </c>
      <c r="O3265">
        <v>0</v>
      </c>
      <c r="P3265">
        <v>0</v>
      </c>
      <c r="Q3265">
        <v>0</v>
      </c>
    </row>
    <row r="3266" spans="1:17" x14ac:dyDescent="0.25">
      <c r="A3266" t="s">
        <v>23325</v>
      </c>
      <c r="B3266" t="s">
        <v>74</v>
      </c>
      <c r="C3266" t="s">
        <v>167</v>
      </c>
      <c r="D3266" t="s">
        <v>526</v>
      </c>
      <c r="E3266" t="s">
        <v>21471</v>
      </c>
      <c r="F3266" t="s">
        <v>4245</v>
      </c>
      <c r="G3266">
        <v>0</v>
      </c>
      <c r="H3266">
        <v>0</v>
      </c>
      <c r="I3266">
        <v>0</v>
      </c>
      <c r="J3266">
        <v>0</v>
      </c>
      <c r="K3266">
        <v>0</v>
      </c>
      <c r="L3266">
        <v>0</v>
      </c>
      <c r="M3266">
        <v>3</v>
      </c>
      <c r="N3266">
        <v>0</v>
      </c>
      <c r="O3266">
        <v>0</v>
      </c>
      <c r="P3266">
        <v>0</v>
      </c>
      <c r="Q3266">
        <v>0</v>
      </c>
    </row>
    <row r="3267" spans="1:17" x14ac:dyDescent="0.25">
      <c r="A3267" t="s">
        <v>23326</v>
      </c>
      <c r="B3267" t="s">
        <v>74</v>
      </c>
      <c r="C3267" t="s">
        <v>167</v>
      </c>
      <c r="D3267" t="s">
        <v>526</v>
      </c>
      <c r="E3267" t="s">
        <v>21471</v>
      </c>
      <c r="F3267" t="s">
        <v>394</v>
      </c>
      <c r="G3267">
        <v>0</v>
      </c>
      <c r="H3267">
        <v>0</v>
      </c>
      <c r="I3267">
        <v>0</v>
      </c>
      <c r="J3267">
        <v>0</v>
      </c>
      <c r="K3267">
        <v>0</v>
      </c>
      <c r="L3267">
        <v>0</v>
      </c>
      <c r="M3267">
        <v>0</v>
      </c>
      <c r="N3267">
        <v>3</v>
      </c>
      <c r="O3267">
        <v>3</v>
      </c>
      <c r="P3267">
        <v>0</v>
      </c>
      <c r="Q3267">
        <v>0</v>
      </c>
    </row>
    <row r="3268" spans="1:17" x14ac:dyDescent="0.25">
      <c r="A3268" t="s">
        <v>23327</v>
      </c>
      <c r="B3268" t="s">
        <v>74</v>
      </c>
      <c r="C3268" t="s">
        <v>167</v>
      </c>
      <c r="D3268" t="s">
        <v>526</v>
      </c>
      <c r="E3268" t="s">
        <v>21471</v>
      </c>
      <c r="F3268" t="s">
        <v>395</v>
      </c>
      <c r="G3268">
        <v>0</v>
      </c>
      <c r="H3268">
        <v>0</v>
      </c>
      <c r="I3268">
        <v>0</v>
      </c>
      <c r="J3268">
        <v>0</v>
      </c>
      <c r="K3268">
        <v>0</v>
      </c>
      <c r="L3268">
        <v>0</v>
      </c>
      <c r="M3268">
        <v>0</v>
      </c>
      <c r="N3268">
        <v>2</v>
      </c>
      <c r="O3268">
        <v>2</v>
      </c>
      <c r="P3268">
        <v>0</v>
      </c>
      <c r="Q3268">
        <v>0</v>
      </c>
    </row>
    <row r="3269" spans="1:17" x14ac:dyDescent="0.25">
      <c r="A3269" t="s">
        <v>23328</v>
      </c>
      <c r="B3269" t="s">
        <v>74</v>
      </c>
      <c r="C3269" t="s">
        <v>167</v>
      </c>
      <c r="D3269" t="s">
        <v>526</v>
      </c>
      <c r="E3269" t="s">
        <v>21471</v>
      </c>
      <c r="F3269" t="s">
        <v>525</v>
      </c>
      <c r="G3269">
        <v>3</v>
      </c>
      <c r="H3269">
        <v>0</v>
      </c>
      <c r="I3269">
        <v>0</v>
      </c>
      <c r="J3269">
        <v>0</v>
      </c>
      <c r="K3269">
        <v>0</v>
      </c>
      <c r="L3269">
        <v>0</v>
      </c>
      <c r="M3269">
        <v>0</v>
      </c>
      <c r="N3269">
        <v>0</v>
      </c>
      <c r="O3269">
        <v>0</v>
      </c>
      <c r="P3269">
        <v>0</v>
      </c>
      <c r="Q3269">
        <v>0</v>
      </c>
    </row>
    <row r="3270" spans="1:17" x14ac:dyDescent="0.25">
      <c r="A3270" t="s">
        <v>17430</v>
      </c>
      <c r="B3270" t="s">
        <v>74</v>
      </c>
      <c r="C3270" t="s">
        <v>168</v>
      </c>
      <c r="D3270" t="s">
        <v>529</v>
      </c>
      <c r="E3270" t="s">
        <v>563</v>
      </c>
      <c r="F3270" t="s">
        <v>525</v>
      </c>
      <c r="G3270">
        <v>1</v>
      </c>
      <c r="H3270">
        <v>0</v>
      </c>
      <c r="I3270">
        <v>0</v>
      </c>
      <c r="J3270">
        <v>0</v>
      </c>
      <c r="K3270">
        <v>0</v>
      </c>
      <c r="L3270">
        <v>0</v>
      </c>
      <c r="M3270">
        <v>0</v>
      </c>
      <c r="N3270">
        <v>0</v>
      </c>
      <c r="O3270">
        <v>0</v>
      </c>
      <c r="P3270">
        <v>0</v>
      </c>
      <c r="Q3270">
        <v>0</v>
      </c>
    </row>
    <row r="3271" spans="1:17" x14ac:dyDescent="0.25">
      <c r="A3271" t="s">
        <v>23329</v>
      </c>
      <c r="B3271" t="s">
        <v>74</v>
      </c>
      <c r="C3271" t="s">
        <v>168</v>
      </c>
      <c r="D3271" t="s">
        <v>529</v>
      </c>
      <c r="E3271" t="s">
        <v>21471</v>
      </c>
      <c r="F3271" t="s">
        <v>525</v>
      </c>
      <c r="G3271">
        <v>1</v>
      </c>
      <c r="H3271">
        <v>0</v>
      </c>
      <c r="I3271">
        <v>0</v>
      </c>
      <c r="J3271">
        <v>0</v>
      </c>
      <c r="K3271">
        <v>0</v>
      </c>
      <c r="L3271">
        <v>0</v>
      </c>
      <c r="M3271">
        <v>0</v>
      </c>
      <c r="N3271">
        <v>0</v>
      </c>
      <c r="O3271">
        <v>0</v>
      </c>
      <c r="P3271">
        <v>0</v>
      </c>
      <c r="Q3271">
        <v>0</v>
      </c>
    </row>
    <row r="3272" spans="1:17" x14ac:dyDescent="0.25">
      <c r="A3272" t="s">
        <v>17431</v>
      </c>
      <c r="B3272" t="s">
        <v>74</v>
      </c>
      <c r="C3272" t="s">
        <v>168</v>
      </c>
      <c r="D3272" t="s">
        <v>526</v>
      </c>
      <c r="E3272" t="s">
        <v>563</v>
      </c>
      <c r="F3272" t="s">
        <v>396</v>
      </c>
      <c r="G3272">
        <v>0</v>
      </c>
      <c r="H3272">
        <v>8</v>
      </c>
      <c r="I3272">
        <v>0</v>
      </c>
      <c r="J3272">
        <v>8</v>
      </c>
      <c r="K3272">
        <v>0</v>
      </c>
      <c r="L3272">
        <v>0</v>
      </c>
      <c r="M3272">
        <v>0</v>
      </c>
      <c r="N3272">
        <v>0</v>
      </c>
      <c r="O3272">
        <v>0</v>
      </c>
      <c r="P3272">
        <v>0</v>
      </c>
      <c r="Q3272">
        <v>0</v>
      </c>
    </row>
    <row r="3273" spans="1:17" x14ac:dyDescent="0.25">
      <c r="A3273" t="s">
        <v>23330</v>
      </c>
      <c r="B3273" t="s">
        <v>74</v>
      </c>
      <c r="C3273" t="s">
        <v>229</v>
      </c>
      <c r="D3273" t="s">
        <v>526</v>
      </c>
      <c r="E3273" t="s">
        <v>21471</v>
      </c>
      <c r="F3273" t="s">
        <v>4242</v>
      </c>
      <c r="G3273">
        <v>0</v>
      </c>
      <c r="H3273">
        <v>0</v>
      </c>
      <c r="I3273">
        <v>0</v>
      </c>
      <c r="J3273">
        <v>0</v>
      </c>
      <c r="K3273">
        <v>0</v>
      </c>
      <c r="L3273">
        <v>0</v>
      </c>
      <c r="M3273">
        <v>13</v>
      </c>
      <c r="N3273">
        <v>0</v>
      </c>
      <c r="O3273">
        <v>0</v>
      </c>
      <c r="P3273">
        <v>0</v>
      </c>
      <c r="Q3273">
        <v>0</v>
      </c>
    </row>
    <row r="3274" spans="1:17" x14ac:dyDescent="0.25">
      <c r="A3274" t="s">
        <v>23331</v>
      </c>
      <c r="B3274" t="s">
        <v>74</v>
      </c>
      <c r="C3274" t="s">
        <v>229</v>
      </c>
      <c r="D3274" t="s">
        <v>526</v>
      </c>
      <c r="E3274" t="s">
        <v>21471</v>
      </c>
      <c r="F3274" t="s">
        <v>399</v>
      </c>
      <c r="G3274">
        <v>0</v>
      </c>
      <c r="H3274">
        <v>13</v>
      </c>
      <c r="I3274">
        <v>0</v>
      </c>
      <c r="J3274">
        <v>13</v>
      </c>
      <c r="K3274">
        <v>0</v>
      </c>
      <c r="L3274">
        <v>0</v>
      </c>
      <c r="M3274">
        <v>0</v>
      </c>
      <c r="N3274">
        <v>0</v>
      </c>
      <c r="O3274">
        <v>0</v>
      </c>
      <c r="P3274">
        <v>0</v>
      </c>
      <c r="Q3274">
        <v>0</v>
      </c>
    </row>
    <row r="3275" spans="1:17" x14ac:dyDescent="0.25">
      <c r="A3275" t="s">
        <v>23332</v>
      </c>
      <c r="B3275" t="s">
        <v>74</v>
      </c>
      <c r="C3275" t="s">
        <v>229</v>
      </c>
      <c r="D3275" t="s">
        <v>526</v>
      </c>
      <c r="E3275" t="s">
        <v>21471</v>
      </c>
      <c r="F3275" t="s">
        <v>4245</v>
      </c>
      <c r="G3275">
        <v>0</v>
      </c>
      <c r="H3275">
        <v>0</v>
      </c>
      <c r="I3275">
        <v>0</v>
      </c>
      <c r="J3275">
        <v>0</v>
      </c>
      <c r="K3275">
        <v>0</v>
      </c>
      <c r="L3275">
        <v>0</v>
      </c>
      <c r="M3275">
        <v>13</v>
      </c>
      <c r="N3275">
        <v>0</v>
      </c>
      <c r="O3275">
        <v>0</v>
      </c>
      <c r="P3275">
        <v>0</v>
      </c>
      <c r="Q3275">
        <v>0</v>
      </c>
    </row>
    <row r="3276" spans="1:17" x14ac:dyDescent="0.25">
      <c r="A3276" t="s">
        <v>23333</v>
      </c>
      <c r="B3276" t="s">
        <v>74</v>
      </c>
      <c r="C3276" t="s">
        <v>229</v>
      </c>
      <c r="D3276" t="s">
        <v>526</v>
      </c>
      <c r="E3276" t="s">
        <v>21471</v>
      </c>
      <c r="F3276" t="s">
        <v>394</v>
      </c>
      <c r="G3276">
        <v>0</v>
      </c>
      <c r="H3276">
        <v>0</v>
      </c>
      <c r="I3276">
        <v>0</v>
      </c>
      <c r="J3276">
        <v>0</v>
      </c>
      <c r="K3276">
        <v>0</v>
      </c>
      <c r="L3276">
        <v>0</v>
      </c>
      <c r="M3276">
        <v>0</v>
      </c>
      <c r="N3276">
        <v>10</v>
      </c>
      <c r="O3276">
        <v>10</v>
      </c>
      <c r="P3276">
        <v>0</v>
      </c>
      <c r="Q3276">
        <v>0</v>
      </c>
    </row>
    <row r="3277" spans="1:17" x14ac:dyDescent="0.25">
      <c r="A3277" t="s">
        <v>23334</v>
      </c>
      <c r="B3277" t="s">
        <v>74</v>
      </c>
      <c r="C3277" t="s">
        <v>229</v>
      </c>
      <c r="D3277" t="s">
        <v>526</v>
      </c>
      <c r="E3277" t="s">
        <v>21471</v>
      </c>
      <c r="F3277" t="s">
        <v>395</v>
      </c>
      <c r="G3277">
        <v>0</v>
      </c>
      <c r="H3277">
        <v>0</v>
      </c>
      <c r="I3277">
        <v>0</v>
      </c>
      <c r="J3277">
        <v>0</v>
      </c>
      <c r="K3277">
        <v>0</v>
      </c>
      <c r="L3277">
        <v>0</v>
      </c>
      <c r="M3277">
        <v>0</v>
      </c>
      <c r="N3277">
        <v>10</v>
      </c>
      <c r="O3277">
        <v>10</v>
      </c>
      <c r="P3277">
        <v>0</v>
      </c>
      <c r="Q3277">
        <v>0</v>
      </c>
    </row>
    <row r="3278" spans="1:17" x14ac:dyDescent="0.25">
      <c r="A3278" t="s">
        <v>23335</v>
      </c>
      <c r="B3278" t="s">
        <v>74</v>
      </c>
      <c r="C3278" t="s">
        <v>229</v>
      </c>
      <c r="D3278" t="s">
        <v>526</v>
      </c>
      <c r="E3278" t="s">
        <v>21471</v>
      </c>
      <c r="F3278" t="s">
        <v>525</v>
      </c>
      <c r="G3278">
        <v>13</v>
      </c>
      <c r="H3278">
        <v>0</v>
      </c>
      <c r="I3278">
        <v>0</v>
      </c>
      <c r="J3278">
        <v>0</v>
      </c>
      <c r="K3278">
        <v>0</v>
      </c>
      <c r="L3278">
        <v>0</v>
      </c>
      <c r="M3278">
        <v>0</v>
      </c>
      <c r="N3278">
        <v>0</v>
      </c>
      <c r="O3278">
        <v>0</v>
      </c>
      <c r="P3278">
        <v>0</v>
      </c>
      <c r="Q3278">
        <v>0</v>
      </c>
    </row>
    <row r="3279" spans="1:17" x14ac:dyDescent="0.25">
      <c r="A3279" t="s">
        <v>17466</v>
      </c>
      <c r="B3279" t="s">
        <v>74</v>
      </c>
      <c r="C3279" t="s">
        <v>229</v>
      </c>
      <c r="D3279" t="s">
        <v>12971</v>
      </c>
      <c r="E3279" t="s">
        <v>563</v>
      </c>
      <c r="F3279" t="s">
        <v>525</v>
      </c>
      <c r="G3279">
        <v>3</v>
      </c>
      <c r="H3279">
        <v>0</v>
      </c>
      <c r="I3279">
        <v>0</v>
      </c>
      <c r="J3279">
        <v>0</v>
      </c>
      <c r="K3279">
        <v>0</v>
      </c>
      <c r="L3279">
        <v>0</v>
      </c>
      <c r="M3279">
        <v>0</v>
      </c>
      <c r="N3279">
        <v>0</v>
      </c>
      <c r="O3279">
        <v>0</v>
      </c>
      <c r="P3279">
        <v>0</v>
      </c>
      <c r="Q3279">
        <v>0</v>
      </c>
    </row>
    <row r="3280" spans="1:17" x14ac:dyDescent="0.25">
      <c r="A3280" t="s">
        <v>23336</v>
      </c>
      <c r="B3280" t="s">
        <v>74</v>
      </c>
      <c r="C3280" t="s">
        <v>229</v>
      </c>
      <c r="D3280" t="s">
        <v>12971</v>
      </c>
      <c r="E3280" t="s">
        <v>21471</v>
      </c>
      <c r="F3280" t="s">
        <v>525</v>
      </c>
      <c r="G3280">
        <v>2</v>
      </c>
      <c r="H3280">
        <v>0</v>
      </c>
      <c r="I3280">
        <v>0</v>
      </c>
      <c r="J3280">
        <v>0</v>
      </c>
      <c r="K3280">
        <v>0</v>
      </c>
      <c r="L3280">
        <v>0</v>
      </c>
      <c r="M3280">
        <v>0</v>
      </c>
      <c r="N3280">
        <v>0</v>
      </c>
      <c r="O3280">
        <v>0</v>
      </c>
      <c r="P3280">
        <v>0</v>
      </c>
      <c r="Q3280">
        <v>0</v>
      </c>
    </row>
    <row r="3281" spans="1:17" x14ac:dyDescent="0.25">
      <c r="A3281" t="s">
        <v>17467</v>
      </c>
      <c r="B3281" t="s">
        <v>74</v>
      </c>
      <c r="C3281" t="s">
        <v>230</v>
      </c>
      <c r="D3281" t="s">
        <v>529</v>
      </c>
      <c r="E3281" t="s">
        <v>563</v>
      </c>
      <c r="F3281" t="s">
        <v>525</v>
      </c>
      <c r="G3281">
        <v>1</v>
      </c>
      <c r="H3281">
        <v>0</v>
      </c>
      <c r="I3281">
        <v>0</v>
      </c>
      <c r="J3281">
        <v>0</v>
      </c>
      <c r="K3281">
        <v>0</v>
      </c>
      <c r="L3281">
        <v>0</v>
      </c>
      <c r="M3281">
        <v>0</v>
      </c>
      <c r="N3281">
        <v>0</v>
      </c>
      <c r="O3281">
        <v>0</v>
      </c>
      <c r="P3281">
        <v>0</v>
      </c>
      <c r="Q3281">
        <v>0</v>
      </c>
    </row>
    <row r="3282" spans="1:17" x14ac:dyDescent="0.25">
      <c r="A3282" t="s">
        <v>23337</v>
      </c>
      <c r="B3282" t="s">
        <v>74</v>
      </c>
      <c r="C3282" t="s">
        <v>230</v>
      </c>
      <c r="D3282" t="s">
        <v>529</v>
      </c>
      <c r="E3282" t="s">
        <v>21471</v>
      </c>
      <c r="F3282" t="s">
        <v>525</v>
      </c>
      <c r="G3282">
        <v>1</v>
      </c>
      <c r="H3282">
        <v>0</v>
      </c>
      <c r="I3282">
        <v>0</v>
      </c>
      <c r="J3282">
        <v>0</v>
      </c>
      <c r="K3282">
        <v>0</v>
      </c>
      <c r="L3282">
        <v>0</v>
      </c>
      <c r="M3282">
        <v>0</v>
      </c>
      <c r="N3282">
        <v>0</v>
      </c>
      <c r="O3282">
        <v>0</v>
      </c>
      <c r="P3282">
        <v>0</v>
      </c>
      <c r="Q3282">
        <v>0</v>
      </c>
    </row>
    <row r="3283" spans="1:17" x14ac:dyDescent="0.25">
      <c r="A3283" t="s">
        <v>17468</v>
      </c>
      <c r="B3283" t="s">
        <v>74</v>
      </c>
      <c r="C3283" t="s">
        <v>230</v>
      </c>
      <c r="D3283" t="s">
        <v>526</v>
      </c>
      <c r="E3283" t="s">
        <v>563</v>
      </c>
      <c r="F3283" t="s">
        <v>396</v>
      </c>
      <c r="G3283">
        <v>0</v>
      </c>
      <c r="H3283">
        <v>10</v>
      </c>
      <c r="I3283">
        <v>0</v>
      </c>
      <c r="J3283">
        <v>9</v>
      </c>
      <c r="K3283">
        <v>0</v>
      </c>
      <c r="L3283">
        <v>1</v>
      </c>
      <c r="M3283">
        <v>0</v>
      </c>
      <c r="N3283">
        <v>0</v>
      </c>
      <c r="O3283">
        <v>0</v>
      </c>
      <c r="P3283">
        <v>0</v>
      </c>
      <c r="Q3283">
        <v>0</v>
      </c>
    </row>
    <row r="3284" spans="1:17" x14ac:dyDescent="0.25">
      <c r="A3284" t="s">
        <v>17469</v>
      </c>
      <c r="B3284" t="s">
        <v>74</v>
      </c>
      <c r="C3284" t="s">
        <v>230</v>
      </c>
      <c r="D3284" t="s">
        <v>526</v>
      </c>
      <c r="E3284" t="s">
        <v>563</v>
      </c>
      <c r="F3284" t="s">
        <v>4236</v>
      </c>
      <c r="G3284">
        <v>0</v>
      </c>
      <c r="H3284">
        <v>10</v>
      </c>
      <c r="I3284">
        <v>0</v>
      </c>
      <c r="J3284">
        <v>9</v>
      </c>
      <c r="K3284">
        <v>0</v>
      </c>
      <c r="L3284">
        <v>1</v>
      </c>
      <c r="M3284">
        <v>0</v>
      </c>
      <c r="N3284">
        <v>0</v>
      </c>
      <c r="O3284">
        <v>0</v>
      </c>
      <c r="P3284">
        <v>0</v>
      </c>
      <c r="Q3284">
        <v>0</v>
      </c>
    </row>
    <row r="3285" spans="1:17" x14ac:dyDescent="0.25">
      <c r="A3285" t="s">
        <v>17470</v>
      </c>
      <c r="B3285" t="s">
        <v>74</v>
      </c>
      <c r="C3285" t="s">
        <v>230</v>
      </c>
      <c r="D3285" t="s">
        <v>526</v>
      </c>
      <c r="E3285" t="s">
        <v>563</v>
      </c>
      <c r="F3285" t="s">
        <v>4238</v>
      </c>
      <c r="G3285">
        <v>0</v>
      </c>
      <c r="H3285">
        <v>0</v>
      </c>
      <c r="I3285">
        <v>0</v>
      </c>
      <c r="J3285">
        <v>0</v>
      </c>
      <c r="K3285">
        <v>0</v>
      </c>
      <c r="L3285">
        <v>0</v>
      </c>
      <c r="M3285">
        <v>10</v>
      </c>
      <c r="N3285">
        <v>0</v>
      </c>
      <c r="O3285">
        <v>0</v>
      </c>
      <c r="P3285">
        <v>0</v>
      </c>
      <c r="Q3285">
        <v>0</v>
      </c>
    </row>
    <row r="3286" spans="1:17" x14ac:dyDescent="0.25">
      <c r="A3286" t="s">
        <v>17471</v>
      </c>
      <c r="B3286" t="s">
        <v>74</v>
      </c>
      <c r="C3286" t="s">
        <v>230</v>
      </c>
      <c r="D3286" t="s">
        <v>526</v>
      </c>
      <c r="E3286" t="s">
        <v>563</v>
      </c>
      <c r="F3286" t="s">
        <v>397</v>
      </c>
      <c r="G3286">
        <v>0</v>
      </c>
      <c r="H3286">
        <v>10</v>
      </c>
      <c r="I3286">
        <v>0</v>
      </c>
      <c r="J3286">
        <v>9</v>
      </c>
      <c r="K3286">
        <v>0</v>
      </c>
      <c r="L3286">
        <v>1</v>
      </c>
      <c r="M3286">
        <v>0</v>
      </c>
      <c r="N3286">
        <v>0</v>
      </c>
      <c r="O3286">
        <v>0</v>
      </c>
      <c r="P3286">
        <v>0</v>
      </c>
      <c r="Q3286">
        <v>0</v>
      </c>
    </row>
    <row r="3287" spans="1:17" x14ac:dyDescent="0.25">
      <c r="A3287" t="s">
        <v>17472</v>
      </c>
      <c r="B3287" t="s">
        <v>74</v>
      </c>
      <c r="C3287" t="s">
        <v>230</v>
      </c>
      <c r="D3287" t="s">
        <v>526</v>
      </c>
      <c r="E3287" t="s">
        <v>563</v>
      </c>
      <c r="F3287" t="s">
        <v>398</v>
      </c>
      <c r="G3287">
        <v>0</v>
      </c>
      <c r="H3287">
        <v>10</v>
      </c>
      <c r="I3287">
        <v>0</v>
      </c>
      <c r="J3287">
        <v>9</v>
      </c>
      <c r="K3287">
        <v>0</v>
      </c>
      <c r="L3287">
        <v>1</v>
      </c>
      <c r="M3287">
        <v>0</v>
      </c>
      <c r="N3287">
        <v>0</v>
      </c>
      <c r="O3287">
        <v>0</v>
      </c>
      <c r="P3287">
        <v>0</v>
      </c>
      <c r="Q3287">
        <v>0</v>
      </c>
    </row>
    <row r="3288" spans="1:17" x14ac:dyDescent="0.25">
      <c r="A3288" t="s">
        <v>17473</v>
      </c>
      <c r="B3288" t="s">
        <v>74</v>
      </c>
      <c r="C3288" t="s">
        <v>230</v>
      </c>
      <c r="D3288" t="s">
        <v>526</v>
      </c>
      <c r="E3288" t="s">
        <v>563</v>
      </c>
      <c r="F3288" t="s">
        <v>4242</v>
      </c>
      <c r="G3288">
        <v>0</v>
      </c>
      <c r="H3288">
        <v>0</v>
      </c>
      <c r="I3288">
        <v>0</v>
      </c>
      <c r="J3288">
        <v>0</v>
      </c>
      <c r="K3288">
        <v>0</v>
      </c>
      <c r="L3288">
        <v>0</v>
      </c>
      <c r="M3288">
        <v>10</v>
      </c>
      <c r="N3288">
        <v>0</v>
      </c>
      <c r="O3288">
        <v>0</v>
      </c>
      <c r="P3288">
        <v>0</v>
      </c>
      <c r="Q3288">
        <v>0</v>
      </c>
    </row>
    <row r="3289" spans="1:17" x14ac:dyDescent="0.25">
      <c r="A3289" t="s">
        <v>17474</v>
      </c>
      <c r="B3289" t="s">
        <v>74</v>
      </c>
      <c r="C3289" t="s">
        <v>230</v>
      </c>
      <c r="D3289" t="s">
        <v>526</v>
      </c>
      <c r="E3289" t="s">
        <v>563</v>
      </c>
      <c r="F3289" t="s">
        <v>399</v>
      </c>
      <c r="G3289">
        <v>0</v>
      </c>
      <c r="H3289">
        <v>10</v>
      </c>
      <c r="I3289">
        <v>0</v>
      </c>
      <c r="J3289">
        <v>9</v>
      </c>
      <c r="K3289">
        <v>0</v>
      </c>
      <c r="L3289">
        <v>1</v>
      </c>
      <c r="M3289">
        <v>0</v>
      </c>
      <c r="N3289">
        <v>0</v>
      </c>
      <c r="O3289">
        <v>0</v>
      </c>
      <c r="P3289">
        <v>0</v>
      </c>
      <c r="Q3289">
        <v>0</v>
      </c>
    </row>
    <row r="3290" spans="1:17" x14ac:dyDescent="0.25">
      <c r="A3290" t="s">
        <v>17475</v>
      </c>
      <c r="B3290" t="s">
        <v>74</v>
      </c>
      <c r="C3290" t="s">
        <v>230</v>
      </c>
      <c r="D3290" t="s">
        <v>526</v>
      </c>
      <c r="E3290" t="s">
        <v>563</v>
      </c>
      <c r="F3290" t="s">
        <v>4245</v>
      </c>
      <c r="G3290">
        <v>0</v>
      </c>
      <c r="H3290">
        <v>0</v>
      </c>
      <c r="I3290">
        <v>0</v>
      </c>
      <c r="J3290">
        <v>0</v>
      </c>
      <c r="K3290">
        <v>0</v>
      </c>
      <c r="L3290">
        <v>0</v>
      </c>
      <c r="M3290">
        <v>10</v>
      </c>
      <c r="N3290">
        <v>0</v>
      </c>
      <c r="O3290">
        <v>0</v>
      </c>
      <c r="P3290">
        <v>0</v>
      </c>
      <c r="Q3290">
        <v>0</v>
      </c>
    </row>
    <row r="3291" spans="1:17" x14ac:dyDescent="0.25">
      <c r="A3291" t="s">
        <v>17476</v>
      </c>
      <c r="B3291" t="s">
        <v>74</v>
      </c>
      <c r="C3291" t="s">
        <v>230</v>
      </c>
      <c r="D3291" t="s">
        <v>526</v>
      </c>
      <c r="E3291" t="s">
        <v>563</v>
      </c>
      <c r="F3291" t="s">
        <v>394</v>
      </c>
      <c r="G3291">
        <v>0</v>
      </c>
      <c r="H3291">
        <v>0</v>
      </c>
      <c r="I3291">
        <v>0</v>
      </c>
      <c r="J3291">
        <v>0</v>
      </c>
      <c r="K3291">
        <v>0</v>
      </c>
      <c r="L3291">
        <v>0</v>
      </c>
      <c r="M3291">
        <v>0</v>
      </c>
      <c r="N3291">
        <v>6</v>
      </c>
      <c r="O3291">
        <v>6</v>
      </c>
      <c r="P3291">
        <v>0</v>
      </c>
      <c r="Q3291">
        <v>0</v>
      </c>
    </row>
    <row r="3292" spans="1:17" x14ac:dyDescent="0.25">
      <c r="A3292" t="s">
        <v>17477</v>
      </c>
      <c r="B3292" t="s">
        <v>74</v>
      </c>
      <c r="C3292" t="s">
        <v>230</v>
      </c>
      <c r="D3292" t="s">
        <v>526</v>
      </c>
      <c r="E3292" t="s">
        <v>563</v>
      </c>
      <c r="F3292" t="s">
        <v>395</v>
      </c>
      <c r="G3292">
        <v>0</v>
      </c>
      <c r="H3292">
        <v>0</v>
      </c>
      <c r="I3292">
        <v>0</v>
      </c>
      <c r="J3292">
        <v>0</v>
      </c>
      <c r="K3292">
        <v>0</v>
      </c>
      <c r="L3292">
        <v>0</v>
      </c>
      <c r="M3292">
        <v>0</v>
      </c>
      <c r="N3292">
        <v>6</v>
      </c>
      <c r="O3292">
        <v>6</v>
      </c>
      <c r="P3292">
        <v>0</v>
      </c>
      <c r="Q3292">
        <v>0</v>
      </c>
    </row>
    <row r="3293" spans="1:17" x14ac:dyDescent="0.25">
      <c r="A3293" t="s">
        <v>17478</v>
      </c>
      <c r="B3293" t="s">
        <v>74</v>
      </c>
      <c r="C3293" t="s">
        <v>230</v>
      </c>
      <c r="D3293" t="s">
        <v>526</v>
      </c>
      <c r="E3293" t="s">
        <v>563</v>
      </c>
      <c r="F3293" t="s">
        <v>525</v>
      </c>
      <c r="G3293">
        <v>10</v>
      </c>
      <c r="H3293">
        <v>0</v>
      </c>
      <c r="I3293">
        <v>0</v>
      </c>
      <c r="J3293">
        <v>0</v>
      </c>
      <c r="K3293">
        <v>0</v>
      </c>
      <c r="L3293">
        <v>0</v>
      </c>
      <c r="M3293">
        <v>0</v>
      </c>
      <c r="N3293">
        <v>0</v>
      </c>
      <c r="O3293">
        <v>0</v>
      </c>
      <c r="P3293">
        <v>0</v>
      </c>
      <c r="Q3293">
        <v>0</v>
      </c>
    </row>
    <row r="3294" spans="1:17" x14ac:dyDescent="0.25">
      <c r="A3294" t="s">
        <v>23338</v>
      </c>
      <c r="B3294" t="s">
        <v>74</v>
      </c>
      <c r="C3294" t="s">
        <v>230</v>
      </c>
      <c r="D3294" t="s">
        <v>526</v>
      </c>
      <c r="E3294" t="s">
        <v>21471</v>
      </c>
      <c r="F3294" t="s">
        <v>396</v>
      </c>
      <c r="G3294">
        <v>0</v>
      </c>
      <c r="H3294">
        <v>20</v>
      </c>
      <c r="I3294">
        <v>1</v>
      </c>
      <c r="J3294">
        <v>17</v>
      </c>
      <c r="K3294">
        <v>2</v>
      </c>
      <c r="L3294">
        <v>0</v>
      </c>
      <c r="M3294">
        <v>0</v>
      </c>
      <c r="N3294">
        <v>0</v>
      </c>
      <c r="O3294">
        <v>0</v>
      </c>
      <c r="P3294">
        <v>0</v>
      </c>
      <c r="Q3294">
        <v>0</v>
      </c>
    </row>
    <row r="3295" spans="1:17" x14ac:dyDescent="0.25">
      <c r="A3295" t="s">
        <v>23339</v>
      </c>
      <c r="B3295" t="s">
        <v>74</v>
      </c>
      <c r="C3295" t="s">
        <v>230</v>
      </c>
      <c r="D3295" t="s">
        <v>526</v>
      </c>
      <c r="E3295" t="s">
        <v>21471</v>
      </c>
      <c r="F3295" t="s">
        <v>4236</v>
      </c>
      <c r="G3295">
        <v>0</v>
      </c>
      <c r="H3295">
        <v>20</v>
      </c>
      <c r="I3295">
        <v>1</v>
      </c>
      <c r="J3295">
        <v>17</v>
      </c>
      <c r="K3295">
        <v>2</v>
      </c>
      <c r="L3295">
        <v>0</v>
      </c>
      <c r="M3295">
        <v>0</v>
      </c>
      <c r="N3295">
        <v>0</v>
      </c>
      <c r="O3295">
        <v>0</v>
      </c>
      <c r="P3295">
        <v>0</v>
      </c>
      <c r="Q3295">
        <v>0</v>
      </c>
    </row>
    <row r="3296" spans="1:17" x14ac:dyDescent="0.25">
      <c r="A3296" t="s">
        <v>23340</v>
      </c>
      <c r="B3296" t="s">
        <v>74</v>
      </c>
      <c r="C3296" t="s">
        <v>230</v>
      </c>
      <c r="D3296" t="s">
        <v>526</v>
      </c>
      <c r="E3296" t="s">
        <v>21471</v>
      </c>
      <c r="F3296" t="s">
        <v>4238</v>
      </c>
      <c r="G3296">
        <v>0</v>
      </c>
      <c r="H3296">
        <v>0</v>
      </c>
      <c r="I3296">
        <v>0</v>
      </c>
      <c r="J3296">
        <v>0</v>
      </c>
      <c r="K3296">
        <v>0</v>
      </c>
      <c r="L3296">
        <v>0</v>
      </c>
      <c r="M3296">
        <v>20</v>
      </c>
      <c r="N3296">
        <v>0</v>
      </c>
      <c r="O3296">
        <v>0</v>
      </c>
      <c r="P3296">
        <v>0</v>
      </c>
      <c r="Q3296">
        <v>0</v>
      </c>
    </row>
    <row r="3297" spans="1:17" x14ac:dyDescent="0.25">
      <c r="A3297" t="s">
        <v>23341</v>
      </c>
      <c r="B3297" t="s">
        <v>74</v>
      </c>
      <c r="C3297" t="s">
        <v>230</v>
      </c>
      <c r="D3297" t="s">
        <v>526</v>
      </c>
      <c r="E3297" t="s">
        <v>21471</v>
      </c>
      <c r="F3297" t="s">
        <v>397</v>
      </c>
      <c r="G3297">
        <v>0</v>
      </c>
      <c r="H3297">
        <v>20</v>
      </c>
      <c r="I3297">
        <v>1</v>
      </c>
      <c r="J3297">
        <v>17</v>
      </c>
      <c r="K3297">
        <v>2</v>
      </c>
      <c r="L3297">
        <v>0</v>
      </c>
      <c r="M3297">
        <v>0</v>
      </c>
      <c r="N3297">
        <v>0</v>
      </c>
      <c r="O3297">
        <v>0</v>
      </c>
      <c r="P3297">
        <v>0</v>
      </c>
      <c r="Q3297">
        <v>0</v>
      </c>
    </row>
    <row r="3298" spans="1:17" x14ac:dyDescent="0.25">
      <c r="A3298" t="s">
        <v>23342</v>
      </c>
      <c r="B3298" t="s">
        <v>74</v>
      </c>
      <c r="C3298" t="s">
        <v>230</v>
      </c>
      <c r="D3298" t="s">
        <v>526</v>
      </c>
      <c r="E3298" t="s">
        <v>21471</v>
      </c>
      <c r="F3298" t="s">
        <v>398</v>
      </c>
      <c r="G3298">
        <v>0</v>
      </c>
      <c r="H3298">
        <v>20</v>
      </c>
      <c r="I3298">
        <v>1</v>
      </c>
      <c r="J3298">
        <v>17</v>
      </c>
      <c r="K3298">
        <v>2</v>
      </c>
      <c r="L3298">
        <v>0</v>
      </c>
      <c r="M3298">
        <v>0</v>
      </c>
      <c r="N3298">
        <v>0</v>
      </c>
      <c r="O3298">
        <v>0</v>
      </c>
      <c r="P3298">
        <v>0</v>
      </c>
      <c r="Q3298">
        <v>0</v>
      </c>
    </row>
    <row r="3299" spans="1:17" x14ac:dyDescent="0.25">
      <c r="A3299" t="s">
        <v>23343</v>
      </c>
      <c r="B3299" t="s">
        <v>74</v>
      </c>
      <c r="C3299" t="s">
        <v>230</v>
      </c>
      <c r="D3299" t="s">
        <v>526</v>
      </c>
      <c r="E3299" t="s">
        <v>21471</v>
      </c>
      <c r="F3299" t="s">
        <v>4242</v>
      </c>
      <c r="G3299">
        <v>0</v>
      </c>
      <c r="H3299">
        <v>0</v>
      </c>
      <c r="I3299">
        <v>0</v>
      </c>
      <c r="J3299">
        <v>0</v>
      </c>
      <c r="K3299">
        <v>0</v>
      </c>
      <c r="L3299">
        <v>0</v>
      </c>
      <c r="M3299">
        <v>20</v>
      </c>
      <c r="N3299">
        <v>0</v>
      </c>
      <c r="O3299">
        <v>0</v>
      </c>
      <c r="P3299">
        <v>0</v>
      </c>
      <c r="Q3299">
        <v>0</v>
      </c>
    </row>
    <row r="3300" spans="1:17" x14ac:dyDescent="0.25">
      <c r="A3300" t="s">
        <v>23344</v>
      </c>
      <c r="B3300" t="s">
        <v>74</v>
      </c>
      <c r="C3300" t="s">
        <v>230</v>
      </c>
      <c r="D3300" t="s">
        <v>526</v>
      </c>
      <c r="E3300" t="s">
        <v>21471</v>
      </c>
      <c r="F3300" t="s">
        <v>399</v>
      </c>
      <c r="G3300">
        <v>0</v>
      </c>
      <c r="H3300">
        <v>20</v>
      </c>
      <c r="I3300">
        <v>1</v>
      </c>
      <c r="J3300">
        <v>17</v>
      </c>
      <c r="K3300">
        <v>2</v>
      </c>
      <c r="L3300">
        <v>0</v>
      </c>
      <c r="M3300">
        <v>0</v>
      </c>
      <c r="N3300">
        <v>0</v>
      </c>
      <c r="O3300">
        <v>0</v>
      </c>
      <c r="P3300">
        <v>0</v>
      </c>
      <c r="Q3300">
        <v>0</v>
      </c>
    </row>
    <row r="3301" spans="1:17" x14ac:dyDescent="0.25">
      <c r="A3301" t="s">
        <v>23345</v>
      </c>
      <c r="B3301" t="s">
        <v>73</v>
      </c>
      <c r="C3301" t="s">
        <v>143</v>
      </c>
      <c r="D3301" t="s">
        <v>526</v>
      </c>
      <c r="E3301" t="s">
        <v>21471</v>
      </c>
      <c r="F3301" t="s">
        <v>4238</v>
      </c>
      <c r="G3301">
        <v>0</v>
      </c>
      <c r="H3301">
        <v>0</v>
      </c>
      <c r="I3301">
        <v>0</v>
      </c>
      <c r="J3301">
        <v>0</v>
      </c>
      <c r="K3301">
        <v>0</v>
      </c>
      <c r="L3301">
        <v>0</v>
      </c>
      <c r="M3301">
        <v>1</v>
      </c>
      <c r="N3301">
        <v>0</v>
      </c>
      <c r="O3301">
        <v>0</v>
      </c>
      <c r="P3301">
        <v>0</v>
      </c>
      <c r="Q3301">
        <v>0</v>
      </c>
    </row>
    <row r="3302" spans="1:17" x14ac:dyDescent="0.25">
      <c r="A3302" t="s">
        <v>23346</v>
      </c>
      <c r="B3302" t="s">
        <v>73</v>
      </c>
      <c r="C3302" t="s">
        <v>143</v>
      </c>
      <c r="D3302" t="s">
        <v>526</v>
      </c>
      <c r="E3302" t="s">
        <v>21471</v>
      </c>
      <c r="F3302" t="s">
        <v>397</v>
      </c>
      <c r="G3302">
        <v>0</v>
      </c>
      <c r="H3302">
        <v>1</v>
      </c>
      <c r="I3302">
        <v>0</v>
      </c>
      <c r="J3302">
        <v>1</v>
      </c>
      <c r="K3302">
        <v>0</v>
      </c>
      <c r="L3302">
        <v>0</v>
      </c>
      <c r="M3302">
        <v>0</v>
      </c>
      <c r="N3302">
        <v>0</v>
      </c>
      <c r="O3302">
        <v>0</v>
      </c>
      <c r="P3302">
        <v>0</v>
      </c>
      <c r="Q3302">
        <v>0</v>
      </c>
    </row>
    <row r="3303" spans="1:17" x14ac:dyDescent="0.25">
      <c r="A3303" t="s">
        <v>23347</v>
      </c>
      <c r="B3303" t="s">
        <v>73</v>
      </c>
      <c r="C3303" t="s">
        <v>143</v>
      </c>
      <c r="D3303" t="s">
        <v>526</v>
      </c>
      <c r="E3303" t="s">
        <v>21471</v>
      </c>
      <c r="F3303" t="s">
        <v>398</v>
      </c>
      <c r="G3303">
        <v>0</v>
      </c>
      <c r="H3303">
        <v>1</v>
      </c>
      <c r="I3303">
        <v>0</v>
      </c>
      <c r="J3303">
        <v>1</v>
      </c>
      <c r="K3303">
        <v>0</v>
      </c>
      <c r="L3303">
        <v>0</v>
      </c>
      <c r="M3303">
        <v>0</v>
      </c>
      <c r="N3303">
        <v>0</v>
      </c>
      <c r="O3303">
        <v>0</v>
      </c>
      <c r="P3303">
        <v>0</v>
      </c>
      <c r="Q3303">
        <v>0</v>
      </c>
    </row>
    <row r="3304" spans="1:17" x14ac:dyDescent="0.25">
      <c r="A3304" t="s">
        <v>23348</v>
      </c>
      <c r="B3304" t="s">
        <v>73</v>
      </c>
      <c r="C3304" t="s">
        <v>143</v>
      </c>
      <c r="D3304" t="s">
        <v>526</v>
      </c>
      <c r="E3304" t="s">
        <v>21471</v>
      </c>
      <c r="F3304" t="s">
        <v>4242</v>
      </c>
      <c r="G3304">
        <v>0</v>
      </c>
      <c r="H3304">
        <v>0</v>
      </c>
      <c r="I3304">
        <v>0</v>
      </c>
      <c r="J3304">
        <v>0</v>
      </c>
      <c r="K3304">
        <v>0</v>
      </c>
      <c r="L3304">
        <v>0</v>
      </c>
      <c r="M3304">
        <v>1</v>
      </c>
      <c r="N3304">
        <v>0</v>
      </c>
      <c r="O3304">
        <v>0</v>
      </c>
      <c r="P3304">
        <v>0</v>
      </c>
      <c r="Q3304">
        <v>0</v>
      </c>
    </row>
    <row r="3305" spans="1:17" x14ac:dyDescent="0.25">
      <c r="A3305" t="s">
        <v>23349</v>
      </c>
      <c r="B3305" t="s">
        <v>73</v>
      </c>
      <c r="C3305" t="s">
        <v>143</v>
      </c>
      <c r="D3305" t="s">
        <v>526</v>
      </c>
      <c r="E3305" t="s">
        <v>21471</v>
      </c>
      <c r="F3305" t="s">
        <v>399</v>
      </c>
      <c r="G3305">
        <v>0</v>
      </c>
      <c r="H3305">
        <v>1</v>
      </c>
      <c r="I3305">
        <v>0</v>
      </c>
      <c r="J3305">
        <v>1</v>
      </c>
      <c r="K3305">
        <v>0</v>
      </c>
      <c r="L3305">
        <v>0</v>
      </c>
      <c r="M3305">
        <v>0</v>
      </c>
      <c r="N3305">
        <v>0</v>
      </c>
      <c r="O3305">
        <v>0</v>
      </c>
      <c r="P3305">
        <v>0</v>
      </c>
      <c r="Q3305">
        <v>0</v>
      </c>
    </row>
    <row r="3306" spans="1:17" x14ac:dyDescent="0.25">
      <c r="A3306" t="s">
        <v>23350</v>
      </c>
      <c r="B3306" t="s">
        <v>73</v>
      </c>
      <c r="C3306" t="s">
        <v>143</v>
      </c>
      <c r="D3306" t="s">
        <v>526</v>
      </c>
      <c r="E3306" t="s">
        <v>21471</v>
      </c>
      <c r="F3306" t="s">
        <v>4245</v>
      </c>
      <c r="G3306">
        <v>0</v>
      </c>
      <c r="H3306">
        <v>0</v>
      </c>
      <c r="I3306">
        <v>0</v>
      </c>
      <c r="J3306">
        <v>0</v>
      </c>
      <c r="K3306">
        <v>0</v>
      </c>
      <c r="L3306">
        <v>0</v>
      </c>
      <c r="M3306">
        <v>1</v>
      </c>
      <c r="N3306">
        <v>0</v>
      </c>
      <c r="O3306">
        <v>0</v>
      </c>
      <c r="P3306">
        <v>0</v>
      </c>
      <c r="Q3306">
        <v>0</v>
      </c>
    </row>
    <row r="3307" spans="1:17" x14ac:dyDescent="0.25">
      <c r="A3307" t="s">
        <v>23351</v>
      </c>
      <c r="B3307" t="s">
        <v>73</v>
      </c>
      <c r="C3307" t="s">
        <v>143</v>
      </c>
      <c r="D3307" t="s">
        <v>526</v>
      </c>
      <c r="E3307" t="s">
        <v>21471</v>
      </c>
      <c r="F3307" t="s">
        <v>394</v>
      </c>
      <c r="G3307">
        <v>0</v>
      </c>
      <c r="H3307">
        <v>0</v>
      </c>
      <c r="I3307">
        <v>0</v>
      </c>
      <c r="J3307">
        <v>0</v>
      </c>
      <c r="K3307">
        <v>0</v>
      </c>
      <c r="L3307">
        <v>0</v>
      </c>
      <c r="M3307">
        <v>0</v>
      </c>
      <c r="N3307">
        <v>1</v>
      </c>
      <c r="O3307">
        <v>1</v>
      </c>
      <c r="P3307">
        <v>0</v>
      </c>
      <c r="Q3307">
        <v>0</v>
      </c>
    </row>
    <row r="3308" spans="1:17" x14ac:dyDescent="0.25">
      <c r="A3308" t="s">
        <v>23352</v>
      </c>
      <c r="B3308" t="s">
        <v>73</v>
      </c>
      <c r="C3308" t="s">
        <v>143</v>
      </c>
      <c r="D3308" t="s">
        <v>526</v>
      </c>
      <c r="E3308" t="s">
        <v>21471</v>
      </c>
      <c r="F3308" t="s">
        <v>395</v>
      </c>
      <c r="G3308">
        <v>0</v>
      </c>
      <c r="H3308">
        <v>0</v>
      </c>
      <c r="I3308">
        <v>0</v>
      </c>
      <c r="J3308">
        <v>0</v>
      </c>
      <c r="K3308">
        <v>0</v>
      </c>
      <c r="L3308">
        <v>0</v>
      </c>
      <c r="M3308">
        <v>0</v>
      </c>
      <c r="N3308">
        <v>1</v>
      </c>
      <c r="O3308">
        <v>1</v>
      </c>
      <c r="P3308">
        <v>0</v>
      </c>
      <c r="Q3308">
        <v>0</v>
      </c>
    </row>
    <row r="3309" spans="1:17" x14ac:dyDescent="0.25">
      <c r="A3309" t="s">
        <v>23353</v>
      </c>
      <c r="B3309" t="s">
        <v>73</v>
      </c>
      <c r="C3309" t="s">
        <v>143</v>
      </c>
      <c r="D3309" t="s">
        <v>526</v>
      </c>
      <c r="E3309" t="s">
        <v>21471</v>
      </c>
      <c r="F3309" t="s">
        <v>525</v>
      </c>
      <c r="G3309">
        <v>1</v>
      </c>
      <c r="H3309">
        <v>0</v>
      </c>
      <c r="I3309">
        <v>0</v>
      </c>
      <c r="J3309">
        <v>0</v>
      </c>
      <c r="K3309">
        <v>0</v>
      </c>
      <c r="L3309">
        <v>0</v>
      </c>
      <c r="M3309">
        <v>0</v>
      </c>
      <c r="N3309">
        <v>0</v>
      </c>
      <c r="O3309">
        <v>0</v>
      </c>
      <c r="P3309">
        <v>0</v>
      </c>
      <c r="Q3309">
        <v>0</v>
      </c>
    </row>
    <row r="3310" spans="1:17" x14ac:dyDescent="0.25">
      <c r="A3310" t="s">
        <v>17244</v>
      </c>
      <c r="B3310" t="s">
        <v>73</v>
      </c>
      <c r="C3310" t="s">
        <v>143</v>
      </c>
      <c r="D3310" t="s">
        <v>527</v>
      </c>
      <c r="E3310" t="s">
        <v>563</v>
      </c>
      <c r="F3310" t="s">
        <v>528</v>
      </c>
      <c r="G3310">
        <v>0</v>
      </c>
      <c r="H3310">
        <v>0</v>
      </c>
      <c r="I3310">
        <v>0</v>
      </c>
      <c r="J3310">
        <v>0</v>
      </c>
      <c r="K3310">
        <v>0</v>
      </c>
      <c r="L3310">
        <v>0</v>
      </c>
      <c r="M3310">
        <v>0</v>
      </c>
      <c r="N3310">
        <v>1</v>
      </c>
      <c r="O3310">
        <v>0</v>
      </c>
      <c r="P3310">
        <v>1</v>
      </c>
      <c r="Q3310">
        <v>0</v>
      </c>
    </row>
    <row r="3311" spans="1:17" x14ac:dyDescent="0.25">
      <c r="A3311" t="s">
        <v>17245</v>
      </c>
      <c r="B3311" t="s">
        <v>73</v>
      </c>
      <c r="C3311" t="s">
        <v>143</v>
      </c>
      <c r="D3311" t="s">
        <v>527</v>
      </c>
      <c r="E3311" t="s">
        <v>563</v>
      </c>
      <c r="F3311" t="s">
        <v>525</v>
      </c>
      <c r="G3311">
        <v>1</v>
      </c>
      <c r="H3311">
        <v>0</v>
      </c>
      <c r="I3311">
        <v>0</v>
      </c>
      <c r="J3311">
        <v>0</v>
      </c>
      <c r="K3311">
        <v>0</v>
      </c>
      <c r="L3311">
        <v>0</v>
      </c>
      <c r="M3311">
        <v>0</v>
      </c>
      <c r="N3311">
        <v>0</v>
      </c>
      <c r="O3311">
        <v>0</v>
      </c>
      <c r="P3311">
        <v>0</v>
      </c>
      <c r="Q3311">
        <v>0</v>
      </c>
    </row>
    <row r="3312" spans="1:17" x14ac:dyDescent="0.25">
      <c r="A3312" t="s">
        <v>23354</v>
      </c>
      <c r="B3312" t="s">
        <v>73</v>
      </c>
      <c r="C3312" t="s">
        <v>143</v>
      </c>
      <c r="D3312" t="s">
        <v>527</v>
      </c>
      <c r="E3312" t="s">
        <v>21471</v>
      </c>
      <c r="F3312" t="s">
        <v>528</v>
      </c>
      <c r="G3312">
        <v>0</v>
      </c>
      <c r="H3312">
        <v>0</v>
      </c>
      <c r="I3312">
        <v>0</v>
      </c>
      <c r="J3312">
        <v>0</v>
      </c>
      <c r="K3312">
        <v>0</v>
      </c>
      <c r="L3312">
        <v>0</v>
      </c>
      <c r="M3312">
        <v>0</v>
      </c>
      <c r="N3312">
        <v>2</v>
      </c>
      <c r="O3312">
        <v>1</v>
      </c>
      <c r="P3312">
        <v>1</v>
      </c>
      <c r="Q3312">
        <v>0</v>
      </c>
    </row>
    <row r="3313" spans="1:17" x14ac:dyDescent="0.25">
      <c r="A3313" t="s">
        <v>23355</v>
      </c>
      <c r="B3313" t="s">
        <v>73</v>
      </c>
      <c r="C3313" t="s">
        <v>143</v>
      </c>
      <c r="D3313" t="s">
        <v>527</v>
      </c>
      <c r="E3313" t="s">
        <v>21471</v>
      </c>
      <c r="F3313" t="s">
        <v>525</v>
      </c>
      <c r="G3313">
        <v>2</v>
      </c>
      <c r="H3313">
        <v>0</v>
      </c>
      <c r="I3313">
        <v>0</v>
      </c>
      <c r="J3313">
        <v>0</v>
      </c>
      <c r="K3313">
        <v>0</v>
      </c>
      <c r="L3313">
        <v>0</v>
      </c>
      <c r="M3313">
        <v>0</v>
      </c>
      <c r="N3313">
        <v>0</v>
      </c>
      <c r="O3313">
        <v>0</v>
      </c>
      <c r="P3313">
        <v>0</v>
      </c>
      <c r="Q3313">
        <v>0</v>
      </c>
    </row>
    <row r="3314" spans="1:17" x14ac:dyDescent="0.25">
      <c r="A3314" t="s">
        <v>17246</v>
      </c>
      <c r="B3314" t="s">
        <v>73</v>
      </c>
      <c r="C3314" t="s">
        <v>144</v>
      </c>
      <c r="D3314" t="s">
        <v>529</v>
      </c>
      <c r="E3314" t="s">
        <v>563</v>
      </c>
      <c r="F3314" t="s">
        <v>525</v>
      </c>
      <c r="G3314">
        <v>7</v>
      </c>
      <c r="H3314">
        <v>0</v>
      </c>
      <c r="I3314">
        <v>0</v>
      </c>
      <c r="J3314">
        <v>0</v>
      </c>
      <c r="K3314">
        <v>0</v>
      </c>
      <c r="L3314">
        <v>0</v>
      </c>
      <c r="M3314">
        <v>0</v>
      </c>
      <c r="N3314">
        <v>0</v>
      </c>
      <c r="O3314">
        <v>0</v>
      </c>
      <c r="P3314">
        <v>0</v>
      </c>
      <c r="Q3314">
        <v>0</v>
      </c>
    </row>
    <row r="3315" spans="1:17" x14ac:dyDescent="0.25">
      <c r="A3315" t="s">
        <v>23356</v>
      </c>
      <c r="B3315" t="s">
        <v>73</v>
      </c>
      <c r="C3315" t="s">
        <v>144</v>
      </c>
      <c r="D3315" t="s">
        <v>529</v>
      </c>
      <c r="E3315" t="s">
        <v>21471</v>
      </c>
      <c r="F3315" t="s">
        <v>525</v>
      </c>
      <c r="G3315">
        <v>5</v>
      </c>
      <c r="H3315">
        <v>0</v>
      </c>
      <c r="I3315">
        <v>0</v>
      </c>
      <c r="J3315">
        <v>0</v>
      </c>
      <c r="K3315">
        <v>0</v>
      </c>
      <c r="L3315">
        <v>0</v>
      </c>
      <c r="M3315">
        <v>0</v>
      </c>
      <c r="N3315">
        <v>0</v>
      </c>
      <c r="O3315">
        <v>0</v>
      </c>
      <c r="P3315">
        <v>0</v>
      </c>
      <c r="Q3315">
        <v>0</v>
      </c>
    </row>
    <row r="3316" spans="1:17" x14ac:dyDescent="0.25">
      <c r="A3316" t="s">
        <v>17247</v>
      </c>
      <c r="B3316" t="s">
        <v>73</v>
      </c>
      <c r="C3316" t="s">
        <v>144</v>
      </c>
      <c r="D3316" t="s">
        <v>526</v>
      </c>
      <c r="E3316" t="s">
        <v>563</v>
      </c>
      <c r="F3316" t="s">
        <v>396</v>
      </c>
      <c r="G3316">
        <v>0</v>
      </c>
      <c r="H3316">
        <v>49</v>
      </c>
      <c r="I3316">
        <v>6</v>
      </c>
      <c r="J3316">
        <v>41</v>
      </c>
      <c r="K3316">
        <v>2</v>
      </c>
      <c r="L3316">
        <v>0</v>
      </c>
      <c r="M3316">
        <v>0</v>
      </c>
      <c r="N3316">
        <v>0</v>
      </c>
      <c r="O3316">
        <v>0</v>
      </c>
      <c r="P3316">
        <v>0</v>
      </c>
      <c r="Q3316">
        <v>0</v>
      </c>
    </row>
    <row r="3317" spans="1:17" x14ac:dyDescent="0.25">
      <c r="A3317" t="s">
        <v>17248</v>
      </c>
      <c r="B3317" t="s">
        <v>73</v>
      </c>
      <c r="C3317" t="s">
        <v>144</v>
      </c>
      <c r="D3317" t="s">
        <v>526</v>
      </c>
      <c r="E3317" t="s">
        <v>563</v>
      </c>
      <c r="F3317" t="s">
        <v>4236</v>
      </c>
      <c r="G3317">
        <v>0</v>
      </c>
      <c r="H3317">
        <v>49</v>
      </c>
      <c r="I3317">
        <v>6</v>
      </c>
      <c r="J3317">
        <v>40</v>
      </c>
      <c r="K3317">
        <v>3</v>
      </c>
      <c r="L3317">
        <v>0</v>
      </c>
      <c r="M3317">
        <v>0</v>
      </c>
      <c r="N3317">
        <v>0</v>
      </c>
      <c r="O3317">
        <v>0</v>
      </c>
      <c r="P3317">
        <v>0</v>
      </c>
      <c r="Q3317">
        <v>0</v>
      </c>
    </row>
    <row r="3318" spans="1:17" x14ac:dyDescent="0.25">
      <c r="A3318" t="s">
        <v>17390</v>
      </c>
      <c r="B3318" t="s">
        <v>73</v>
      </c>
      <c r="C3318" t="s">
        <v>144</v>
      </c>
      <c r="D3318" t="s">
        <v>526</v>
      </c>
      <c r="E3318" t="s">
        <v>563</v>
      </c>
      <c r="F3318" t="s">
        <v>4238</v>
      </c>
      <c r="G3318">
        <v>0</v>
      </c>
      <c r="H3318">
        <v>0</v>
      </c>
      <c r="I3318">
        <v>0</v>
      </c>
      <c r="J3318">
        <v>0</v>
      </c>
      <c r="K3318">
        <v>0</v>
      </c>
      <c r="L3318">
        <v>0</v>
      </c>
      <c r="M3318">
        <v>49</v>
      </c>
      <c r="N3318">
        <v>0</v>
      </c>
      <c r="O3318">
        <v>0</v>
      </c>
      <c r="P3318">
        <v>0</v>
      </c>
      <c r="Q3318">
        <v>0</v>
      </c>
    </row>
    <row r="3319" spans="1:17" x14ac:dyDescent="0.25">
      <c r="A3319" t="s">
        <v>17391</v>
      </c>
      <c r="B3319" t="s">
        <v>73</v>
      </c>
      <c r="C3319" t="s">
        <v>144</v>
      </c>
      <c r="D3319" t="s">
        <v>526</v>
      </c>
      <c r="E3319" t="s">
        <v>563</v>
      </c>
      <c r="F3319" t="s">
        <v>397</v>
      </c>
      <c r="G3319">
        <v>0</v>
      </c>
      <c r="H3319">
        <v>49</v>
      </c>
      <c r="I3319">
        <v>6</v>
      </c>
      <c r="J3319">
        <v>40</v>
      </c>
      <c r="K3319">
        <v>3</v>
      </c>
      <c r="L3319">
        <v>0</v>
      </c>
      <c r="M3319">
        <v>0</v>
      </c>
      <c r="N3319">
        <v>0</v>
      </c>
      <c r="O3319">
        <v>0</v>
      </c>
      <c r="P3319">
        <v>0</v>
      </c>
      <c r="Q3319">
        <v>0</v>
      </c>
    </row>
    <row r="3320" spans="1:17" x14ac:dyDescent="0.25">
      <c r="A3320" t="s">
        <v>17392</v>
      </c>
      <c r="B3320" t="s">
        <v>73</v>
      </c>
      <c r="C3320" t="s">
        <v>144</v>
      </c>
      <c r="D3320" t="s">
        <v>526</v>
      </c>
      <c r="E3320" t="s">
        <v>563</v>
      </c>
      <c r="F3320" t="s">
        <v>398</v>
      </c>
      <c r="G3320">
        <v>0</v>
      </c>
      <c r="H3320">
        <v>49</v>
      </c>
      <c r="I3320">
        <v>6</v>
      </c>
      <c r="J3320">
        <v>40</v>
      </c>
      <c r="K3320">
        <v>3</v>
      </c>
      <c r="L3320">
        <v>0</v>
      </c>
      <c r="M3320">
        <v>0</v>
      </c>
      <c r="N3320">
        <v>0</v>
      </c>
      <c r="O3320">
        <v>0</v>
      </c>
      <c r="P3320">
        <v>0</v>
      </c>
      <c r="Q3320">
        <v>0</v>
      </c>
    </row>
    <row r="3321" spans="1:17" x14ac:dyDescent="0.25">
      <c r="A3321" t="s">
        <v>17393</v>
      </c>
      <c r="B3321" t="s">
        <v>73</v>
      </c>
      <c r="C3321" t="s">
        <v>144</v>
      </c>
      <c r="D3321" t="s">
        <v>526</v>
      </c>
      <c r="E3321" t="s">
        <v>563</v>
      </c>
      <c r="F3321" t="s">
        <v>4242</v>
      </c>
      <c r="G3321">
        <v>0</v>
      </c>
      <c r="H3321">
        <v>0</v>
      </c>
      <c r="I3321">
        <v>0</v>
      </c>
      <c r="J3321">
        <v>0</v>
      </c>
      <c r="K3321">
        <v>0</v>
      </c>
      <c r="L3321">
        <v>0</v>
      </c>
      <c r="M3321">
        <v>49</v>
      </c>
      <c r="N3321">
        <v>0</v>
      </c>
      <c r="O3321">
        <v>0</v>
      </c>
      <c r="P3321">
        <v>0</v>
      </c>
      <c r="Q3321">
        <v>0</v>
      </c>
    </row>
    <row r="3322" spans="1:17" x14ac:dyDescent="0.25">
      <c r="A3322" t="s">
        <v>17394</v>
      </c>
      <c r="B3322" t="s">
        <v>73</v>
      </c>
      <c r="C3322" t="s">
        <v>144</v>
      </c>
      <c r="D3322" t="s">
        <v>526</v>
      </c>
      <c r="E3322" t="s">
        <v>563</v>
      </c>
      <c r="F3322" t="s">
        <v>399</v>
      </c>
      <c r="G3322">
        <v>0</v>
      </c>
      <c r="H3322">
        <v>49</v>
      </c>
      <c r="I3322">
        <v>6</v>
      </c>
      <c r="J3322">
        <v>41</v>
      </c>
      <c r="K3322">
        <v>2</v>
      </c>
      <c r="L3322">
        <v>0</v>
      </c>
      <c r="M3322">
        <v>0</v>
      </c>
      <c r="N3322">
        <v>0</v>
      </c>
      <c r="O3322">
        <v>0</v>
      </c>
      <c r="P3322">
        <v>0</v>
      </c>
      <c r="Q3322">
        <v>0</v>
      </c>
    </row>
    <row r="3323" spans="1:17" x14ac:dyDescent="0.25">
      <c r="A3323" t="s">
        <v>17395</v>
      </c>
      <c r="B3323" t="s">
        <v>73</v>
      </c>
      <c r="C3323" t="s">
        <v>144</v>
      </c>
      <c r="D3323" t="s">
        <v>526</v>
      </c>
      <c r="E3323" t="s">
        <v>563</v>
      </c>
      <c r="F3323" t="s">
        <v>4245</v>
      </c>
      <c r="G3323">
        <v>0</v>
      </c>
      <c r="H3323">
        <v>0</v>
      </c>
      <c r="I3323">
        <v>0</v>
      </c>
      <c r="J3323">
        <v>0</v>
      </c>
      <c r="K3323">
        <v>0</v>
      </c>
      <c r="L3323">
        <v>0</v>
      </c>
      <c r="M3323">
        <v>49</v>
      </c>
      <c r="N3323">
        <v>0</v>
      </c>
      <c r="O3323">
        <v>0</v>
      </c>
      <c r="P3323">
        <v>0</v>
      </c>
      <c r="Q3323">
        <v>0</v>
      </c>
    </row>
    <row r="3324" spans="1:17" x14ac:dyDescent="0.25">
      <c r="A3324" t="s">
        <v>17479</v>
      </c>
      <c r="B3324" t="s">
        <v>73</v>
      </c>
      <c r="C3324" t="s">
        <v>144</v>
      </c>
      <c r="D3324" t="s">
        <v>526</v>
      </c>
      <c r="E3324" t="s">
        <v>563</v>
      </c>
      <c r="F3324" t="s">
        <v>394</v>
      </c>
      <c r="G3324">
        <v>0</v>
      </c>
      <c r="H3324">
        <v>0</v>
      </c>
      <c r="I3324">
        <v>0</v>
      </c>
      <c r="J3324">
        <v>0</v>
      </c>
      <c r="K3324">
        <v>0</v>
      </c>
      <c r="L3324">
        <v>0</v>
      </c>
      <c r="M3324">
        <v>0</v>
      </c>
      <c r="N3324">
        <v>46</v>
      </c>
      <c r="O3324">
        <v>46</v>
      </c>
      <c r="P3324">
        <v>0</v>
      </c>
      <c r="Q3324">
        <v>0</v>
      </c>
    </row>
    <row r="3325" spans="1:17" x14ac:dyDescent="0.25">
      <c r="A3325" t="s">
        <v>17480</v>
      </c>
      <c r="B3325" t="s">
        <v>73</v>
      </c>
      <c r="C3325" t="s">
        <v>144</v>
      </c>
      <c r="D3325" t="s">
        <v>526</v>
      </c>
      <c r="E3325" t="s">
        <v>563</v>
      </c>
      <c r="F3325" t="s">
        <v>395</v>
      </c>
      <c r="G3325">
        <v>0</v>
      </c>
      <c r="H3325">
        <v>0</v>
      </c>
      <c r="I3325">
        <v>0</v>
      </c>
      <c r="J3325">
        <v>0</v>
      </c>
      <c r="K3325">
        <v>0</v>
      </c>
      <c r="L3325">
        <v>0</v>
      </c>
      <c r="M3325">
        <v>0</v>
      </c>
      <c r="N3325">
        <v>44</v>
      </c>
      <c r="O3325">
        <v>44</v>
      </c>
      <c r="P3325">
        <v>0</v>
      </c>
      <c r="Q3325">
        <v>0</v>
      </c>
    </row>
    <row r="3326" spans="1:17" x14ac:dyDescent="0.25">
      <c r="A3326" t="s">
        <v>17481</v>
      </c>
      <c r="B3326" t="s">
        <v>73</v>
      </c>
      <c r="C3326" t="s">
        <v>144</v>
      </c>
      <c r="D3326" t="s">
        <v>526</v>
      </c>
      <c r="E3326" t="s">
        <v>563</v>
      </c>
      <c r="F3326" t="s">
        <v>525</v>
      </c>
      <c r="G3326">
        <v>49</v>
      </c>
      <c r="H3326">
        <v>0</v>
      </c>
      <c r="I3326">
        <v>0</v>
      </c>
      <c r="J3326">
        <v>0</v>
      </c>
      <c r="K3326">
        <v>0</v>
      </c>
      <c r="L3326">
        <v>0</v>
      </c>
      <c r="M3326">
        <v>0</v>
      </c>
      <c r="N3326">
        <v>0</v>
      </c>
      <c r="O3326">
        <v>0</v>
      </c>
      <c r="P3326">
        <v>0</v>
      </c>
      <c r="Q3326">
        <v>0</v>
      </c>
    </row>
    <row r="3327" spans="1:17" x14ac:dyDescent="0.25">
      <c r="A3327" t="s">
        <v>23357</v>
      </c>
      <c r="B3327" t="s">
        <v>73</v>
      </c>
      <c r="C3327" t="s">
        <v>144</v>
      </c>
      <c r="D3327" t="s">
        <v>526</v>
      </c>
      <c r="E3327" t="s">
        <v>21471</v>
      </c>
      <c r="F3327" t="s">
        <v>396</v>
      </c>
      <c r="G3327">
        <v>0</v>
      </c>
      <c r="H3327">
        <v>82</v>
      </c>
      <c r="I3327">
        <v>6</v>
      </c>
      <c r="J3327">
        <v>74</v>
      </c>
      <c r="K3327">
        <v>1</v>
      </c>
      <c r="L3327">
        <v>1</v>
      </c>
      <c r="M3327">
        <v>0</v>
      </c>
      <c r="N3327">
        <v>0</v>
      </c>
      <c r="O3327">
        <v>0</v>
      </c>
      <c r="P3327">
        <v>0</v>
      </c>
      <c r="Q3327">
        <v>0</v>
      </c>
    </row>
    <row r="3328" spans="1:17" x14ac:dyDescent="0.25">
      <c r="A3328" t="s">
        <v>23358</v>
      </c>
      <c r="B3328" t="s">
        <v>73</v>
      </c>
      <c r="C3328" t="s">
        <v>144</v>
      </c>
      <c r="D3328" t="s">
        <v>526</v>
      </c>
      <c r="E3328" t="s">
        <v>21471</v>
      </c>
      <c r="F3328" t="s">
        <v>4236</v>
      </c>
      <c r="G3328">
        <v>0</v>
      </c>
      <c r="H3328">
        <v>82</v>
      </c>
      <c r="I3328">
        <v>5</v>
      </c>
      <c r="J3328">
        <v>75</v>
      </c>
      <c r="K3328">
        <v>1</v>
      </c>
      <c r="L3328">
        <v>1</v>
      </c>
      <c r="M3328">
        <v>0</v>
      </c>
      <c r="N3328">
        <v>0</v>
      </c>
      <c r="O3328">
        <v>0</v>
      </c>
      <c r="P3328">
        <v>0</v>
      </c>
      <c r="Q3328">
        <v>0</v>
      </c>
    </row>
    <row r="3329" spans="1:17" x14ac:dyDescent="0.25">
      <c r="A3329" t="s">
        <v>23359</v>
      </c>
      <c r="B3329" t="s">
        <v>73</v>
      </c>
      <c r="C3329" t="s">
        <v>144</v>
      </c>
      <c r="D3329" t="s">
        <v>526</v>
      </c>
      <c r="E3329" t="s">
        <v>21471</v>
      </c>
      <c r="F3329" t="s">
        <v>4238</v>
      </c>
      <c r="G3329">
        <v>0</v>
      </c>
      <c r="H3329">
        <v>0</v>
      </c>
      <c r="I3329">
        <v>0</v>
      </c>
      <c r="J3329">
        <v>0</v>
      </c>
      <c r="K3329">
        <v>0</v>
      </c>
      <c r="L3329">
        <v>0</v>
      </c>
      <c r="M3329">
        <v>82</v>
      </c>
      <c r="N3329">
        <v>0</v>
      </c>
      <c r="O3329">
        <v>0</v>
      </c>
      <c r="P3329">
        <v>0</v>
      </c>
      <c r="Q3329">
        <v>0</v>
      </c>
    </row>
    <row r="3330" spans="1:17" x14ac:dyDescent="0.25">
      <c r="A3330" t="s">
        <v>23360</v>
      </c>
      <c r="B3330" t="s">
        <v>73</v>
      </c>
      <c r="C3330" t="s">
        <v>144</v>
      </c>
      <c r="D3330" t="s">
        <v>526</v>
      </c>
      <c r="E3330" t="s">
        <v>21471</v>
      </c>
      <c r="F3330" t="s">
        <v>397</v>
      </c>
      <c r="G3330">
        <v>0</v>
      </c>
      <c r="H3330">
        <v>82</v>
      </c>
      <c r="I3330">
        <v>5</v>
      </c>
      <c r="J3330">
        <v>75</v>
      </c>
      <c r="K3330">
        <v>1</v>
      </c>
      <c r="L3330">
        <v>1</v>
      </c>
      <c r="M3330">
        <v>0</v>
      </c>
      <c r="N3330">
        <v>0</v>
      </c>
      <c r="O3330">
        <v>0</v>
      </c>
      <c r="P3330">
        <v>0</v>
      </c>
      <c r="Q3330">
        <v>0</v>
      </c>
    </row>
    <row r="3331" spans="1:17" x14ac:dyDescent="0.25">
      <c r="A3331" t="s">
        <v>15668</v>
      </c>
      <c r="B3331" t="s">
        <v>73</v>
      </c>
      <c r="C3331" t="s">
        <v>208</v>
      </c>
      <c r="D3331" t="s">
        <v>527</v>
      </c>
      <c r="E3331" t="s">
        <v>563</v>
      </c>
      <c r="F3331" t="s">
        <v>528</v>
      </c>
      <c r="G3331">
        <v>0</v>
      </c>
      <c r="H3331">
        <v>0</v>
      </c>
      <c r="I3331">
        <v>0</v>
      </c>
      <c r="J3331">
        <v>0</v>
      </c>
      <c r="K3331">
        <v>0</v>
      </c>
      <c r="L3331">
        <v>0</v>
      </c>
      <c r="M3331">
        <v>0</v>
      </c>
      <c r="N3331">
        <v>3</v>
      </c>
      <c r="O3331">
        <v>3</v>
      </c>
      <c r="P3331">
        <v>0</v>
      </c>
      <c r="Q3331">
        <v>0</v>
      </c>
    </row>
    <row r="3332" spans="1:17" x14ac:dyDescent="0.25">
      <c r="A3332" t="s">
        <v>15669</v>
      </c>
      <c r="B3332" t="s">
        <v>73</v>
      </c>
      <c r="C3332" t="s">
        <v>208</v>
      </c>
      <c r="D3332" t="s">
        <v>527</v>
      </c>
      <c r="E3332" t="s">
        <v>563</v>
      </c>
      <c r="F3332" t="s">
        <v>525</v>
      </c>
      <c r="G3332">
        <v>3</v>
      </c>
      <c r="H3332">
        <v>0</v>
      </c>
      <c r="I3332">
        <v>0</v>
      </c>
      <c r="J3332">
        <v>0</v>
      </c>
      <c r="K3332">
        <v>0</v>
      </c>
      <c r="L3332">
        <v>0</v>
      </c>
      <c r="M3332">
        <v>0</v>
      </c>
      <c r="N3332">
        <v>0</v>
      </c>
      <c r="O3332">
        <v>0</v>
      </c>
      <c r="P3332">
        <v>0</v>
      </c>
      <c r="Q3332">
        <v>0</v>
      </c>
    </row>
    <row r="3333" spans="1:17" x14ac:dyDescent="0.25">
      <c r="A3333" t="s">
        <v>15670</v>
      </c>
      <c r="B3333" t="s">
        <v>73</v>
      </c>
      <c r="C3333" t="s">
        <v>209</v>
      </c>
      <c r="D3333" t="s">
        <v>526</v>
      </c>
      <c r="E3333" t="s">
        <v>563</v>
      </c>
      <c r="F3333" t="s">
        <v>396</v>
      </c>
      <c r="G3333">
        <v>0</v>
      </c>
      <c r="H3333">
        <v>9</v>
      </c>
      <c r="I3333">
        <v>1</v>
      </c>
      <c r="J3333">
        <v>8</v>
      </c>
      <c r="K3333">
        <v>0</v>
      </c>
      <c r="L3333">
        <v>0</v>
      </c>
      <c r="M3333">
        <v>0</v>
      </c>
      <c r="N3333">
        <v>0</v>
      </c>
      <c r="O3333">
        <v>0</v>
      </c>
      <c r="P3333">
        <v>0</v>
      </c>
      <c r="Q3333">
        <v>0</v>
      </c>
    </row>
    <row r="3334" spans="1:17" x14ac:dyDescent="0.25">
      <c r="A3334" t="s">
        <v>15671</v>
      </c>
      <c r="B3334" t="s">
        <v>73</v>
      </c>
      <c r="C3334" t="s">
        <v>209</v>
      </c>
      <c r="D3334" t="s">
        <v>526</v>
      </c>
      <c r="E3334" t="s">
        <v>563</v>
      </c>
      <c r="F3334" t="s">
        <v>4236</v>
      </c>
      <c r="G3334">
        <v>0</v>
      </c>
      <c r="H3334">
        <v>9</v>
      </c>
      <c r="I3334">
        <v>0</v>
      </c>
      <c r="J3334">
        <v>9</v>
      </c>
      <c r="K3334">
        <v>0</v>
      </c>
      <c r="L3334">
        <v>0</v>
      </c>
      <c r="M3334">
        <v>0</v>
      </c>
      <c r="N3334">
        <v>0</v>
      </c>
      <c r="O3334">
        <v>0</v>
      </c>
      <c r="P3334">
        <v>0</v>
      </c>
      <c r="Q3334">
        <v>0</v>
      </c>
    </row>
    <row r="3335" spans="1:17" x14ac:dyDescent="0.25">
      <c r="A3335" t="s">
        <v>15672</v>
      </c>
      <c r="B3335" t="s">
        <v>73</v>
      </c>
      <c r="C3335" t="s">
        <v>209</v>
      </c>
      <c r="D3335" t="s">
        <v>526</v>
      </c>
      <c r="E3335" t="s">
        <v>563</v>
      </c>
      <c r="F3335" t="s">
        <v>4238</v>
      </c>
      <c r="G3335">
        <v>0</v>
      </c>
      <c r="H3335">
        <v>0</v>
      </c>
      <c r="I3335">
        <v>0</v>
      </c>
      <c r="J3335">
        <v>0</v>
      </c>
      <c r="K3335">
        <v>0</v>
      </c>
      <c r="L3335">
        <v>0</v>
      </c>
      <c r="M3335">
        <v>9</v>
      </c>
      <c r="N3335">
        <v>0</v>
      </c>
      <c r="O3335">
        <v>0</v>
      </c>
      <c r="P3335">
        <v>0</v>
      </c>
      <c r="Q3335">
        <v>0</v>
      </c>
    </row>
    <row r="3336" spans="1:17" x14ac:dyDescent="0.25">
      <c r="A3336" t="s">
        <v>15673</v>
      </c>
      <c r="B3336" t="s">
        <v>73</v>
      </c>
      <c r="C3336" t="s">
        <v>209</v>
      </c>
      <c r="D3336" t="s">
        <v>526</v>
      </c>
      <c r="E3336" t="s">
        <v>563</v>
      </c>
      <c r="F3336" t="s">
        <v>397</v>
      </c>
      <c r="G3336">
        <v>0</v>
      </c>
      <c r="H3336">
        <v>9</v>
      </c>
      <c r="I3336">
        <v>0</v>
      </c>
      <c r="J3336">
        <v>9</v>
      </c>
      <c r="K3336">
        <v>0</v>
      </c>
      <c r="L3336">
        <v>0</v>
      </c>
      <c r="M3336">
        <v>0</v>
      </c>
      <c r="N3336">
        <v>0</v>
      </c>
      <c r="O3336">
        <v>0</v>
      </c>
      <c r="P3336">
        <v>0</v>
      </c>
      <c r="Q3336">
        <v>0</v>
      </c>
    </row>
    <row r="3337" spans="1:17" x14ac:dyDescent="0.25">
      <c r="A3337" t="s">
        <v>15674</v>
      </c>
      <c r="B3337" t="s">
        <v>73</v>
      </c>
      <c r="C3337" t="s">
        <v>209</v>
      </c>
      <c r="D3337" t="s">
        <v>526</v>
      </c>
      <c r="E3337" t="s">
        <v>563</v>
      </c>
      <c r="F3337" t="s">
        <v>398</v>
      </c>
      <c r="G3337">
        <v>0</v>
      </c>
      <c r="H3337">
        <v>9</v>
      </c>
      <c r="I3337">
        <v>0</v>
      </c>
      <c r="J3337">
        <v>9</v>
      </c>
      <c r="K3337">
        <v>0</v>
      </c>
      <c r="L3337">
        <v>0</v>
      </c>
      <c r="M3337">
        <v>0</v>
      </c>
      <c r="N3337">
        <v>0</v>
      </c>
      <c r="O3337">
        <v>0</v>
      </c>
      <c r="P3337">
        <v>0</v>
      </c>
      <c r="Q3337">
        <v>0</v>
      </c>
    </row>
    <row r="3338" spans="1:17" x14ac:dyDescent="0.25">
      <c r="A3338" t="s">
        <v>15675</v>
      </c>
      <c r="B3338" t="s">
        <v>73</v>
      </c>
      <c r="C3338" t="s">
        <v>209</v>
      </c>
      <c r="D3338" t="s">
        <v>526</v>
      </c>
      <c r="E3338" t="s">
        <v>563</v>
      </c>
      <c r="F3338" t="s">
        <v>4242</v>
      </c>
      <c r="G3338">
        <v>0</v>
      </c>
      <c r="H3338">
        <v>0</v>
      </c>
      <c r="I3338">
        <v>0</v>
      </c>
      <c r="J3338">
        <v>0</v>
      </c>
      <c r="K3338">
        <v>0</v>
      </c>
      <c r="L3338">
        <v>0</v>
      </c>
      <c r="M3338">
        <v>9</v>
      </c>
      <c r="N3338">
        <v>0</v>
      </c>
      <c r="O3338">
        <v>0</v>
      </c>
      <c r="P3338">
        <v>0</v>
      </c>
      <c r="Q3338">
        <v>0</v>
      </c>
    </row>
    <row r="3339" spans="1:17" x14ac:dyDescent="0.25">
      <c r="A3339" t="s">
        <v>15676</v>
      </c>
      <c r="B3339" t="s">
        <v>73</v>
      </c>
      <c r="C3339" t="s">
        <v>209</v>
      </c>
      <c r="D3339" t="s">
        <v>526</v>
      </c>
      <c r="E3339" t="s">
        <v>563</v>
      </c>
      <c r="F3339" t="s">
        <v>399</v>
      </c>
      <c r="G3339">
        <v>0</v>
      </c>
      <c r="H3339">
        <v>9</v>
      </c>
      <c r="I3339">
        <v>0</v>
      </c>
      <c r="J3339">
        <v>9</v>
      </c>
      <c r="K3339">
        <v>0</v>
      </c>
      <c r="L3339">
        <v>0</v>
      </c>
      <c r="M3339">
        <v>0</v>
      </c>
      <c r="N3339">
        <v>0</v>
      </c>
      <c r="O3339">
        <v>0</v>
      </c>
      <c r="P3339">
        <v>0</v>
      </c>
      <c r="Q3339">
        <v>0</v>
      </c>
    </row>
    <row r="3340" spans="1:17" x14ac:dyDescent="0.25">
      <c r="A3340" t="s">
        <v>15677</v>
      </c>
      <c r="B3340" t="s">
        <v>73</v>
      </c>
      <c r="C3340" t="s">
        <v>209</v>
      </c>
      <c r="D3340" t="s">
        <v>526</v>
      </c>
      <c r="E3340" t="s">
        <v>563</v>
      </c>
      <c r="F3340" t="s">
        <v>4245</v>
      </c>
      <c r="G3340">
        <v>0</v>
      </c>
      <c r="H3340">
        <v>0</v>
      </c>
      <c r="I3340">
        <v>0</v>
      </c>
      <c r="J3340">
        <v>0</v>
      </c>
      <c r="K3340">
        <v>0</v>
      </c>
      <c r="L3340">
        <v>0</v>
      </c>
      <c r="M3340">
        <v>9</v>
      </c>
      <c r="N3340">
        <v>0</v>
      </c>
      <c r="O3340">
        <v>0</v>
      </c>
      <c r="P3340">
        <v>0</v>
      </c>
      <c r="Q3340">
        <v>0</v>
      </c>
    </row>
    <row r="3341" spans="1:17" x14ac:dyDescent="0.25">
      <c r="A3341" t="s">
        <v>15678</v>
      </c>
      <c r="B3341" t="s">
        <v>73</v>
      </c>
      <c r="C3341" t="s">
        <v>209</v>
      </c>
      <c r="D3341" t="s">
        <v>526</v>
      </c>
      <c r="E3341" t="s">
        <v>563</v>
      </c>
      <c r="F3341" t="s">
        <v>394</v>
      </c>
      <c r="G3341">
        <v>0</v>
      </c>
      <c r="H3341">
        <v>0</v>
      </c>
      <c r="I3341">
        <v>0</v>
      </c>
      <c r="J3341">
        <v>0</v>
      </c>
      <c r="K3341">
        <v>0</v>
      </c>
      <c r="L3341">
        <v>0</v>
      </c>
      <c r="M3341">
        <v>0</v>
      </c>
      <c r="N3341">
        <v>9</v>
      </c>
      <c r="O3341">
        <v>9</v>
      </c>
      <c r="P3341">
        <v>0</v>
      </c>
      <c r="Q3341">
        <v>0</v>
      </c>
    </row>
    <row r="3342" spans="1:17" x14ac:dyDescent="0.25">
      <c r="A3342" t="s">
        <v>15679</v>
      </c>
      <c r="B3342" t="s">
        <v>73</v>
      </c>
      <c r="C3342" t="s">
        <v>209</v>
      </c>
      <c r="D3342" t="s">
        <v>526</v>
      </c>
      <c r="E3342" t="s">
        <v>563</v>
      </c>
      <c r="F3342" t="s">
        <v>395</v>
      </c>
      <c r="G3342">
        <v>0</v>
      </c>
      <c r="H3342">
        <v>0</v>
      </c>
      <c r="I3342">
        <v>0</v>
      </c>
      <c r="J3342">
        <v>0</v>
      </c>
      <c r="K3342">
        <v>0</v>
      </c>
      <c r="L3342">
        <v>0</v>
      </c>
      <c r="M3342">
        <v>0</v>
      </c>
      <c r="N3342">
        <v>9</v>
      </c>
      <c r="O3342">
        <v>9</v>
      </c>
      <c r="P3342">
        <v>0</v>
      </c>
      <c r="Q3342">
        <v>0</v>
      </c>
    </row>
    <row r="3343" spans="1:17" x14ac:dyDescent="0.25">
      <c r="A3343" t="s">
        <v>15680</v>
      </c>
      <c r="B3343" t="s">
        <v>73</v>
      </c>
      <c r="C3343" t="s">
        <v>209</v>
      </c>
      <c r="D3343" t="s">
        <v>526</v>
      </c>
      <c r="E3343" t="s">
        <v>563</v>
      </c>
      <c r="F3343" t="s">
        <v>525</v>
      </c>
      <c r="G3343">
        <v>9</v>
      </c>
      <c r="H3343">
        <v>0</v>
      </c>
      <c r="I3343">
        <v>0</v>
      </c>
      <c r="J3343">
        <v>0</v>
      </c>
      <c r="K3343">
        <v>0</v>
      </c>
      <c r="L3343">
        <v>0</v>
      </c>
      <c r="M3343">
        <v>0</v>
      </c>
      <c r="N3343">
        <v>0</v>
      </c>
      <c r="O3343">
        <v>0</v>
      </c>
      <c r="P3343">
        <v>0</v>
      </c>
      <c r="Q3343">
        <v>0</v>
      </c>
    </row>
    <row r="3344" spans="1:17" x14ac:dyDescent="0.25">
      <c r="A3344" t="s">
        <v>23361</v>
      </c>
      <c r="B3344" t="s">
        <v>73</v>
      </c>
      <c r="C3344" t="s">
        <v>209</v>
      </c>
      <c r="D3344" t="s">
        <v>526</v>
      </c>
      <c r="E3344" t="s">
        <v>21471</v>
      </c>
      <c r="F3344" t="s">
        <v>396</v>
      </c>
      <c r="G3344">
        <v>0</v>
      </c>
      <c r="H3344">
        <v>24</v>
      </c>
      <c r="I3344">
        <v>1</v>
      </c>
      <c r="J3344">
        <v>20</v>
      </c>
      <c r="K3344">
        <v>2</v>
      </c>
      <c r="L3344">
        <v>1</v>
      </c>
      <c r="M3344">
        <v>0</v>
      </c>
      <c r="N3344">
        <v>0</v>
      </c>
      <c r="O3344">
        <v>0</v>
      </c>
      <c r="P3344">
        <v>0</v>
      </c>
      <c r="Q3344">
        <v>0</v>
      </c>
    </row>
    <row r="3345" spans="1:17" x14ac:dyDescent="0.25">
      <c r="A3345" t="s">
        <v>23362</v>
      </c>
      <c r="B3345" t="s">
        <v>73</v>
      </c>
      <c r="C3345" t="s">
        <v>209</v>
      </c>
      <c r="D3345" t="s">
        <v>526</v>
      </c>
      <c r="E3345" t="s">
        <v>21471</v>
      </c>
      <c r="F3345" t="s">
        <v>4236</v>
      </c>
      <c r="G3345">
        <v>0</v>
      </c>
      <c r="H3345">
        <v>24</v>
      </c>
      <c r="I3345">
        <v>1</v>
      </c>
      <c r="J3345">
        <v>20</v>
      </c>
      <c r="K3345">
        <v>2</v>
      </c>
      <c r="L3345">
        <v>1</v>
      </c>
      <c r="M3345">
        <v>0</v>
      </c>
      <c r="N3345">
        <v>0</v>
      </c>
      <c r="O3345">
        <v>0</v>
      </c>
      <c r="P3345">
        <v>0</v>
      </c>
      <c r="Q3345">
        <v>0</v>
      </c>
    </row>
    <row r="3346" spans="1:17" x14ac:dyDescent="0.25">
      <c r="A3346" t="s">
        <v>23363</v>
      </c>
      <c r="B3346" t="s">
        <v>73</v>
      </c>
      <c r="C3346" t="s">
        <v>209</v>
      </c>
      <c r="D3346" t="s">
        <v>526</v>
      </c>
      <c r="E3346" t="s">
        <v>21471</v>
      </c>
      <c r="F3346" t="s">
        <v>4238</v>
      </c>
      <c r="G3346">
        <v>0</v>
      </c>
      <c r="H3346">
        <v>0</v>
      </c>
      <c r="I3346">
        <v>0</v>
      </c>
      <c r="J3346">
        <v>0</v>
      </c>
      <c r="K3346">
        <v>0</v>
      </c>
      <c r="L3346">
        <v>0</v>
      </c>
      <c r="M3346">
        <v>24</v>
      </c>
      <c r="N3346">
        <v>0</v>
      </c>
      <c r="O3346">
        <v>0</v>
      </c>
      <c r="P3346">
        <v>0</v>
      </c>
      <c r="Q3346">
        <v>0</v>
      </c>
    </row>
    <row r="3347" spans="1:17" x14ac:dyDescent="0.25">
      <c r="A3347" t="s">
        <v>23364</v>
      </c>
      <c r="B3347" t="s">
        <v>73</v>
      </c>
      <c r="C3347" t="s">
        <v>209</v>
      </c>
      <c r="D3347" t="s">
        <v>526</v>
      </c>
      <c r="E3347" t="s">
        <v>21471</v>
      </c>
      <c r="F3347" t="s">
        <v>397</v>
      </c>
      <c r="G3347">
        <v>0</v>
      </c>
      <c r="H3347">
        <v>24</v>
      </c>
      <c r="I3347">
        <v>1</v>
      </c>
      <c r="J3347">
        <v>20</v>
      </c>
      <c r="K3347">
        <v>2</v>
      </c>
      <c r="L3347">
        <v>1</v>
      </c>
      <c r="M3347">
        <v>0</v>
      </c>
      <c r="N3347">
        <v>0</v>
      </c>
      <c r="O3347">
        <v>0</v>
      </c>
      <c r="P3347">
        <v>0</v>
      </c>
      <c r="Q3347">
        <v>0</v>
      </c>
    </row>
    <row r="3348" spans="1:17" x14ac:dyDescent="0.25">
      <c r="A3348" t="s">
        <v>23365</v>
      </c>
      <c r="B3348" t="s">
        <v>73</v>
      </c>
      <c r="C3348" t="s">
        <v>209</v>
      </c>
      <c r="D3348" t="s">
        <v>526</v>
      </c>
      <c r="E3348" t="s">
        <v>21471</v>
      </c>
      <c r="F3348" t="s">
        <v>398</v>
      </c>
      <c r="G3348">
        <v>0</v>
      </c>
      <c r="H3348">
        <v>24</v>
      </c>
      <c r="I3348">
        <v>1</v>
      </c>
      <c r="J3348">
        <v>20</v>
      </c>
      <c r="K3348">
        <v>2</v>
      </c>
      <c r="L3348">
        <v>1</v>
      </c>
      <c r="M3348">
        <v>0</v>
      </c>
      <c r="N3348">
        <v>0</v>
      </c>
      <c r="O3348">
        <v>0</v>
      </c>
      <c r="P3348">
        <v>0</v>
      </c>
      <c r="Q3348">
        <v>0</v>
      </c>
    </row>
    <row r="3349" spans="1:17" x14ac:dyDescent="0.25">
      <c r="A3349" t="s">
        <v>23366</v>
      </c>
      <c r="B3349" t="s">
        <v>73</v>
      </c>
      <c r="C3349" t="s">
        <v>209</v>
      </c>
      <c r="D3349" t="s">
        <v>526</v>
      </c>
      <c r="E3349" t="s">
        <v>21471</v>
      </c>
      <c r="F3349" t="s">
        <v>4242</v>
      </c>
      <c r="G3349">
        <v>0</v>
      </c>
      <c r="H3349">
        <v>0</v>
      </c>
      <c r="I3349">
        <v>0</v>
      </c>
      <c r="J3349">
        <v>0</v>
      </c>
      <c r="K3349">
        <v>0</v>
      </c>
      <c r="L3349">
        <v>0</v>
      </c>
      <c r="M3349">
        <v>24</v>
      </c>
      <c r="N3349">
        <v>0</v>
      </c>
      <c r="O3349">
        <v>0</v>
      </c>
      <c r="P3349">
        <v>0</v>
      </c>
      <c r="Q3349">
        <v>0</v>
      </c>
    </row>
    <row r="3350" spans="1:17" x14ac:dyDescent="0.25">
      <c r="A3350" t="s">
        <v>23367</v>
      </c>
      <c r="B3350" t="s">
        <v>73</v>
      </c>
      <c r="C3350" t="s">
        <v>209</v>
      </c>
      <c r="D3350" t="s">
        <v>526</v>
      </c>
      <c r="E3350" t="s">
        <v>21471</v>
      </c>
      <c r="F3350" t="s">
        <v>399</v>
      </c>
      <c r="G3350">
        <v>0</v>
      </c>
      <c r="H3350">
        <v>24</v>
      </c>
      <c r="I3350">
        <v>1</v>
      </c>
      <c r="J3350">
        <v>20</v>
      </c>
      <c r="K3350">
        <v>2</v>
      </c>
      <c r="L3350">
        <v>1</v>
      </c>
      <c r="M3350">
        <v>0</v>
      </c>
      <c r="N3350">
        <v>0</v>
      </c>
      <c r="O3350">
        <v>0</v>
      </c>
      <c r="P3350">
        <v>0</v>
      </c>
      <c r="Q3350">
        <v>0</v>
      </c>
    </row>
    <row r="3351" spans="1:17" x14ac:dyDescent="0.25">
      <c r="A3351" t="s">
        <v>16943</v>
      </c>
      <c r="B3351" t="s">
        <v>73</v>
      </c>
      <c r="C3351" t="s">
        <v>210</v>
      </c>
      <c r="D3351" t="s">
        <v>527</v>
      </c>
      <c r="E3351" t="s">
        <v>563</v>
      </c>
      <c r="F3351" t="s">
        <v>525</v>
      </c>
      <c r="G3351">
        <v>2</v>
      </c>
      <c r="H3351">
        <v>0</v>
      </c>
      <c r="I3351">
        <v>0</v>
      </c>
      <c r="J3351">
        <v>0</v>
      </c>
      <c r="K3351">
        <v>0</v>
      </c>
      <c r="L3351">
        <v>0</v>
      </c>
      <c r="M3351">
        <v>0</v>
      </c>
      <c r="N3351">
        <v>0</v>
      </c>
      <c r="O3351">
        <v>0</v>
      </c>
      <c r="P3351">
        <v>0</v>
      </c>
      <c r="Q3351">
        <v>0</v>
      </c>
    </row>
    <row r="3352" spans="1:17" x14ac:dyDescent="0.25">
      <c r="A3352" t="s">
        <v>16944</v>
      </c>
      <c r="B3352" t="s">
        <v>73</v>
      </c>
      <c r="C3352" t="s">
        <v>211</v>
      </c>
      <c r="D3352" t="s">
        <v>526</v>
      </c>
      <c r="E3352" t="s">
        <v>563</v>
      </c>
      <c r="F3352" t="s">
        <v>396</v>
      </c>
      <c r="G3352">
        <v>0</v>
      </c>
      <c r="H3352">
        <v>8</v>
      </c>
      <c r="I3352">
        <v>2</v>
      </c>
      <c r="J3352">
        <v>6</v>
      </c>
      <c r="K3352">
        <v>0</v>
      </c>
      <c r="L3352">
        <v>0</v>
      </c>
      <c r="M3352">
        <v>0</v>
      </c>
      <c r="N3352">
        <v>0</v>
      </c>
      <c r="O3352">
        <v>0</v>
      </c>
      <c r="P3352">
        <v>0</v>
      </c>
      <c r="Q3352">
        <v>0</v>
      </c>
    </row>
    <row r="3353" spans="1:17" x14ac:dyDescent="0.25">
      <c r="A3353" t="s">
        <v>16945</v>
      </c>
      <c r="B3353" t="s">
        <v>73</v>
      </c>
      <c r="C3353" t="s">
        <v>211</v>
      </c>
      <c r="D3353" t="s">
        <v>526</v>
      </c>
      <c r="E3353" t="s">
        <v>563</v>
      </c>
      <c r="F3353" t="s">
        <v>4236</v>
      </c>
      <c r="G3353">
        <v>0</v>
      </c>
      <c r="H3353">
        <v>8</v>
      </c>
      <c r="I3353">
        <v>1</v>
      </c>
      <c r="J3353">
        <v>7</v>
      </c>
      <c r="K3353">
        <v>0</v>
      </c>
      <c r="L3353">
        <v>0</v>
      </c>
      <c r="M3353">
        <v>0</v>
      </c>
      <c r="N3353">
        <v>0</v>
      </c>
      <c r="O3353">
        <v>0</v>
      </c>
      <c r="P3353">
        <v>0</v>
      </c>
      <c r="Q3353">
        <v>0</v>
      </c>
    </row>
    <row r="3354" spans="1:17" x14ac:dyDescent="0.25">
      <c r="A3354" t="s">
        <v>16946</v>
      </c>
      <c r="B3354" t="s">
        <v>73</v>
      </c>
      <c r="C3354" t="s">
        <v>211</v>
      </c>
      <c r="D3354" t="s">
        <v>526</v>
      </c>
      <c r="E3354" t="s">
        <v>563</v>
      </c>
      <c r="F3354" t="s">
        <v>4238</v>
      </c>
      <c r="G3354">
        <v>0</v>
      </c>
      <c r="H3354">
        <v>0</v>
      </c>
      <c r="I3354">
        <v>0</v>
      </c>
      <c r="J3354">
        <v>0</v>
      </c>
      <c r="K3354">
        <v>0</v>
      </c>
      <c r="L3354">
        <v>0</v>
      </c>
      <c r="M3354">
        <v>8</v>
      </c>
      <c r="N3354">
        <v>0</v>
      </c>
      <c r="O3354">
        <v>0</v>
      </c>
      <c r="P3354">
        <v>0</v>
      </c>
      <c r="Q3354">
        <v>0</v>
      </c>
    </row>
    <row r="3355" spans="1:17" x14ac:dyDescent="0.25">
      <c r="A3355" t="s">
        <v>16947</v>
      </c>
      <c r="B3355" t="s">
        <v>73</v>
      </c>
      <c r="C3355" t="s">
        <v>211</v>
      </c>
      <c r="D3355" t="s">
        <v>526</v>
      </c>
      <c r="E3355" t="s">
        <v>563</v>
      </c>
      <c r="F3355" t="s">
        <v>397</v>
      </c>
      <c r="G3355">
        <v>0</v>
      </c>
      <c r="H3355">
        <v>8</v>
      </c>
      <c r="I3355">
        <v>1</v>
      </c>
      <c r="J3355">
        <v>7</v>
      </c>
      <c r="K3355">
        <v>0</v>
      </c>
      <c r="L3355">
        <v>0</v>
      </c>
      <c r="M3355">
        <v>0</v>
      </c>
      <c r="N3355">
        <v>0</v>
      </c>
      <c r="O3355">
        <v>0</v>
      </c>
      <c r="P3355">
        <v>0</v>
      </c>
      <c r="Q3355">
        <v>0</v>
      </c>
    </row>
    <row r="3356" spans="1:17" x14ac:dyDescent="0.25">
      <c r="A3356" t="s">
        <v>16948</v>
      </c>
      <c r="B3356" t="s">
        <v>73</v>
      </c>
      <c r="C3356" t="s">
        <v>211</v>
      </c>
      <c r="D3356" t="s">
        <v>526</v>
      </c>
      <c r="E3356" t="s">
        <v>563</v>
      </c>
      <c r="F3356" t="s">
        <v>398</v>
      </c>
      <c r="G3356">
        <v>0</v>
      </c>
      <c r="H3356">
        <v>8</v>
      </c>
      <c r="I3356">
        <v>1</v>
      </c>
      <c r="J3356">
        <v>7</v>
      </c>
      <c r="K3356">
        <v>0</v>
      </c>
      <c r="L3356">
        <v>0</v>
      </c>
      <c r="M3356">
        <v>0</v>
      </c>
      <c r="N3356">
        <v>0</v>
      </c>
      <c r="O3356">
        <v>0</v>
      </c>
      <c r="P3356">
        <v>0</v>
      </c>
      <c r="Q3356">
        <v>0</v>
      </c>
    </row>
    <row r="3357" spans="1:17" x14ac:dyDescent="0.25">
      <c r="A3357" t="s">
        <v>16949</v>
      </c>
      <c r="B3357" t="s">
        <v>73</v>
      </c>
      <c r="C3357" t="s">
        <v>211</v>
      </c>
      <c r="D3357" t="s">
        <v>526</v>
      </c>
      <c r="E3357" t="s">
        <v>563</v>
      </c>
      <c r="F3357" t="s">
        <v>4242</v>
      </c>
      <c r="G3357">
        <v>0</v>
      </c>
      <c r="H3357">
        <v>0</v>
      </c>
      <c r="I3357">
        <v>0</v>
      </c>
      <c r="J3357">
        <v>0</v>
      </c>
      <c r="K3357">
        <v>0</v>
      </c>
      <c r="L3357">
        <v>0</v>
      </c>
      <c r="M3357">
        <v>8</v>
      </c>
      <c r="N3357">
        <v>0</v>
      </c>
      <c r="O3357">
        <v>0</v>
      </c>
      <c r="P3357">
        <v>0</v>
      </c>
      <c r="Q3357">
        <v>0</v>
      </c>
    </row>
    <row r="3358" spans="1:17" x14ac:dyDescent="0.25">
      <c r="A3358" t="s">
        <v>16950</v>
      </c>
      <c r="B3358" t="s">
        <v>73</v>
      </c>
      <c r="C3358" t="s">
        <v>211</v>
      </c>
      <c r="D3358" t="s">
        <v>526</v>
      </c>
      <c r="E3358" t="s">
        <v>563</v>
      </c>
      <c r="F3358" t="s">
        <v>399</v>
      </c>
      <c r="G3358">
        <v>0</v>
      </c>
      <c r="H3358">
        <v>8</v>
      </c>
      <c r="I3358">
        <v>1</v>
      </c>
      <c r="J3358">
        <v>7</v>
      </c>
      <c r="K3358">
        <v>0</v>
      </c>
      <c r="L3358">
        <v>0</v>
      </c>
      <c r="M3358">
        <v>0</v>
      </c>
      <c r="N3358">
        <v>0</v>
      </c>
      <c r="O3358">
        <v>0</v>
      </c>
      <c r="P3358">
        <v>0</v>
      </c>
      <c r="Q3358">
        <v>0</v>
      </c>
    </row>
    <row r="3359" spans="1:17" x14ac:dyDescent="0.25">
      <c r="A3359" t="s">
        <v>16951</v>
      </c>
      <c r="B3359" t="s">
        <v>73</v>
      </c>
      <c r="C3359" t="s">
        <v>211</v>
      </c>
      <c r="D3359" t="s">
        <v>526</v>
      </c>
      <c r="E3359" t="s">
        <v>563</v>
      </c>
      <c r="F3359" t="s">
        <v>4245</v>
      </c>
      <c r="G3359">
        <v>0</v>
      </c>
      <c r="H3359">
        <v>0</v>
      </c>
      <c r="I3359">
        <v>0</v>
      </c>
      <c r="J3359">
        <v>0</v>
      </c>
      <c r="K3359">
        <v>0</v>
      </c>
      <c r="L3359">
        <v>0</v>
      </c>
      <c r="M3359">
        <v>8</v>
      </c>
      <c r="N3359">
        <v>0</v>
      </c>
      <c r="O3359">
        <v>0</v>
      </c>
      <c r="P3359">
        <v>0</v>
      </c>
      <c r="Q3359">
        <v>0</v>
      </c>
    </row>
    <row r="3360" spans="1:17" x14ac:dyDescent="0.25">
      <c r="A3360" t="s">
        <v>16952</v>
      </c>
      <c r="B3360" t="s">
        <v>73</v>
      </c>
      <c r="C3360" t="s">
        <v>211</v>
      </c>
      <c r="D3360" t="s">
        <v>526</v>
      </c>
      <c r="E3360" t="s">
        <v>563</v>
      </c>
      <c r="F3360" t="s">
        <v>394</v>
      </c>
      <c r="G3360">
        <v>0</v>
      </c>
      <c r="H3360">
        <v>0</v>
      </c>
      <c r="I3360">
        <v>0</v>
      </c>
      <c r="J3360">
        <v>0</v>
      </c>
      <c r="K3360">
        <v>0</v>
      </c>
      <c r="L3360">
        <v>0</v>
      </c>
      <c r="M3360">
        <v>0</v>
      </c>
      <c r="N3360">
        <v>8</v>
      </c>
      <c r="O3360">
        <v>8</v>
      </c>
      <c r="P3360">
        <v>0</v>
      </c>
      <c r="Q3360">
        <v>0</v>
      </c>
    </row>
    <row r="3361" spans="1:17" x14ac:dyDescent="0.25">
      <c r="A3361" t="s">
        <v>16953</v>
      </c>
      <c r="B3361" t="s">
        <v>73</v>
      </c>
      <c r="C3361" t="s">
        <v>211</v>
      </c>
      <c r="D3361" t="s">
        <v>526</v>
      </c>
      <c r="E3361" t="s">
        <v>563</v>
      </c>
      <c r="F3361" t="s">
        <v>395</v>
      </c>
      <c r="G3361">
        <v>0</v>
      </c>
      <c r="H3361">
        <v>0</v>
      </c>
      <c r="I3361">
        <v>0</v>
      </c>
      <c r="J3361">
        <v>0</v>
      </c>
      <c r="K3361">
        <v>0</v>
      </c>
      <c r="L3361">
        <v>0</v>
      </c>
      <c r="M3361">
        <v>0</v>
      </c>
      <c r="N3361">
        <v>8</v>
      </c>
      <c r="O3361">
        <v>8</v>
      </c>
      <c r="P3361">
        <v>0</v>
      </c>
      <c r="Q3361">
        <v>0</v>
      </c>
    </row>
    <row r="3362" spans="1:17" x14ac:dyDescent="0.25">
      <c r="A3362" t="s">
        <v>23486</v>
      </c>
      <c r="B3362" t="s">
        <v>72</v>
      </c>
      <c r="C3362" t="s">
        <v>82</v>
      </c>
      <c r="D3362" t="s">
        <v>12971</v>
      </c>
      <c r="E3362" t="s">
        <v>21471</v>
      </c>
      <c r="F3362" t="s">
        <v>525</v>
      </c>
      <c r="G3362">
        <v>4</v>
      </c>
      <c r="H3362">
        <v>0</v>
      </c>
      <c r="I3362">
        <v>0</v>
      </c>
      <c r="J3362">
        <v>0</v>
      </c>
      <c r="K3362">
        <v>0</v>
      </c>
      <c r="L3362">
        <v>0</v>
      </c>
      <c r="M3362">
        <v>0</v>
      </c>
      <c r="N3362">
        <v>0</v>
      </c>
      <c r="O3362">
        <v>0</v>
      </c>
      <c r="P3362">
        <v>0</v>
      </c>
      <c r="Q3362">
        <v>0</v>
      </c>
    </row>
    <row r="3363" spans="1:17" x14ac:dyDescent="0.25">
      <c r="A3363" t="s">
        <v>17065</v>
      </c>
      <c r="B3363" t="s">
        <v>72</v>
      </c>
      <c r="C3363" t="s">
        <v>83</v>
      </c>
      <c r="D3363" t="s">
        <v>529</v>
      </c>
      <c r="E3363" t="s">
        <v>563</v>
      </c>
      <c r="F3363" t="s">
        <v>525</v>
      </c>
      <c r="G3363">
        <v>13</v>
      </c>
      <c r="H3363">
        <v>0</v>
      </c>
      <c r="I3363">
        <v>0</v>
      </c>
      <c r="J3363">
        <v>0</v>
      </c>
      <c r="K3363">
        <v>0</v>
      </c>
      <c r="L3363">
        <v>0</v>
      </c>
      <c r="M3363">
        <v>0</v>
      </c>
      <c r="N3363">
        <v>0</v>
      </c>
      <c r="O3363">
        <v>0</v>
      </c>
      <c r="P3363">
        <v>0</v>
      </c>
      <c r="Q3363">
        <v>0</v>
      </c>
    </row>
    <row r="3364" spans="1:17" x14ac:dyDescent="0.25">
      <c r="A3364" t="s">
        <v>23487</v>
      </c>
      <c r="B3364" t="s">
        <v>72</v>
      </c>
      <c r="C3364" t="s">
        <v>83</v>
      </c>
      <c r="D3364" t="s">
        <v>529</v>
      </c>
      <c r="E3364" t="s">
        <v>21471</v>
      </c>
      <c r="F3364" t="s">
        <v>525</v>
      </c>
      <c r="G3364">
        <v>9</v>
      </c>
      <c r="H3364">
        <v>0</v>
      </c>
      <c r="I3364">
        <v>0</v>
      </c>
      <c r="J3364">
        <v>0</v>
      </c>
      <c r="K3364">
        <v>0</v>
      </c>
      <c r="L3364">
        <v>0</v>
      </c>
      <c r="M3364">
        <v>0</v>
      </c>
      <c r="N3364">
        <v>0</v>
      </c>
      <c r="O3364">
        <v>0</v>
      </c>
      <c r="P3364">
        <v>0</v>
      </c>
      <c r="Q3364">
        <v>0</v>
      </c>
    </row>
    <row r="3365" spans="1:17" x14ac:dyDescent="0.25">
      <c r="A3365" t="s">
        <v>17066</v>
      </c>
      <c r="B3365" t="s">
        <v>72</v>
      </c>
      <c r="C3365" t="s">
        <v>83</v>
      </c>
      <c r="D3365" t="s">
        <v>526</v>
      </c>
      <c r="E3365" t="s">
        <v>563</v>
      </c>
      <c r="F3365" t="s">
        <v>396</v>
      </c>
      <c r="G3365">
        <v>0</v>
      </c>
      <c r="H3365">
        <v>28</v>
      </c>
      <c r="I3365">
        <v>5</v>
      </c>
      <c r="J3365">
        <v>20</v>
      </c>
      <c r="K3365">
        <v>2</v>
      </c>
      <c r="L3365">
        <v>1</v>
      </c>
      <c r="M3365">
        <v>0</v>
      </c>
      <c r="N3365">
        <v>0</v>
      </c>
      <c r="O3365">
        <v>0</v>
      </c>
      <c r="P3365">
        <v>0</v>
      </c>
      <c r="Q3365">
        <v>0</v>
      </c>
    </row>
    <row r="3366" spans="1:17" x14ac:dyDescent="0.25">
      <c r="A3366" t="s">
        <v>17067</v>
      </c>
      <c r="B3366" t="s">
        <v>72</v>
      </c>
      <c r="C3366" t="s">
        <v>83</v>
      </c>
      <c r="D3366" t="s">
        <v>526</v>
      </c>
      <c r="E3366" t="s">
        <v>563</v>
      </c>
      <c r="F3366" t="s">
        <v>4236</v>
      </c>
      <c r="G3366">
        <v>0</v>
      </c>
      <c r="H3366">
        <v>28</v>
      </c>
      <c r="I3366">
        <v>5</v>
      </c>
      <c r="J3366">
        <v>20</v>
      </c>
      <c r="K3366">
        <v>2</v>
      </c>
      <c r="L3366">
        <v>1</v>
      </c>
      <c r="M3366">
        <v>0</v>
      </c>
      <c r="N3366">
        <v>0</v>
      </c>
      <c r="O3366">
        <v>0</v>
      </c>
      <c r="P3366">
        <v>0</v>
      </c>
      <c r="Q3366">
        <v>0</v>
      </c>
    </row>
    <row r="3367" spans="1:17" x14ac:dyDescent="0.25">
      <c r="A3367" t="s">
        <v>17068</v>
      </c>
      <c r="B3367" t="s">
        <v>72</v>
      </c>
      <c r="C3367" t="s">
        <v>83</v>
      </c>
      <c r="D3367" t="s">
        <v>526</v>
      </c>
      <c r="E3367" t="s">
        <v>563</v>
      </c>
      <c r="F3367" t="s">
        <v>4238</v>
      </c>
      <c r="G3367">
        <v>0</v>
      </c>
      <c r="H3367">
        <v>0</v>
      </c>
      <c r="I3367">
        <v>0</v>
      </c>
      <c r="J3367">
        <v>0</v>
      </c>
      <c r="K3367">
        <v>0</v>
      </c>
      <c r="L3367">
        <v>0</v>
      </c>
      <c r="M3367">
        <v>28</v>
      </c>
      <c r="N3367">
        <v>0</v>
      </c>
      <c r="O3367">
        <v>0</v>
      </c>
      <c r="P3367">
        <v>0</v>
      </c>
      <c r="Q3367">
        <v>0</v>
      </c>
    </row>
    <row r="3368" spans="1:17" x14ac:dyDescent="0.25">
      <c r="A3368" t="s">
        <v>17069</v>
      </c>
      <c r="B3368" t="s">
        <v>72</v>
      </c>
      <c r="C3368" t="s">
        <v>83</v>
      </c>
      <c r="D3368" t="s">
        <v>526</v>
      </c>
      <c r="E3368" t="s">
        <v>563</v>
      </c>
      <c r="F3368" t="s">
        <v>397</v>
      </c>
      <c r="G3368">
        <v>0</v>
      </c>
      <c r="H3368">
        <v>28</v>
      </c>
      <c r="I3368">
        <v>5</v>
      </c>
      <c r="J3368">
        <v>20</v>
      </c>
      <c r="K3368">
        <v>2</v>
      </c>
      <c r="L3368">
        <v>1</v>
      </c>
      <c r="M3368">
        <v>0</v>
      </c>
      <c r="N3368">
        <v>0</v>
      </c>
      <c r="O3368">
        <v>0</v>
      </c>
      <c r="P3368">
        <v>0</v>
      </c>
      <c r="Q3368">
        <v>0</v>
      </c>
    </row>
    <row r="3369" spans="1:17" x14ac:dyDescent="0.25">
      <c r="A3369" t="s">
        <v>17070</v>
      </c>
      <c r="B3369" t="s">
        <v>72</v>
      </c>
      <c r="C3369" t="s">
        <v>83</v>
      </c>
      <c r="D3369" t="s">
        <v>526</v>
      </c>
      <c r="E3369" t="s">
        <v>563</v>
      </c>
      <c r="F3369" t="s">
        <v>398</v>
      </c>
      <c r="G3369">
        <v>0</v>
      </c>
      <c r="H3369">
        <v>28</v>
      </c>
      <c r="I3369">
        <v>5</v>
      </c>
      <c r="J3369">
        <v>20</v>
      </c>
      <c r="K3369">
        <v>2</v>
      </c>
      <c r="L3369">
        <v>1</v>
      </c>
      <c r="M3369">
        <v>0</v>
      </c>
      <c r="N3369">
        <v>0</v>
      </c>
      <c r="O3369">
        <v>0</v>
      </c>
      <c r="P3369">
        <v>0</v>
      </c>
      <c r="Q3369">
        <v>0</v>
      </c>
    </row>
    <row r="3370" spans="1:17" x14ac:dyDescent="0.25">
      <c r="A3370" t="s">
        <v>17071</v>
      </c>
      <c r="B3370" t="s">
        <v>72</v>
      </c>
      <c r="C3370" t="s">
        <v>83</v>
      </c>
      <c r="D3370" t="s">
        <v>526</v>
      </c>
      <c r="E3370" t="s">
        <v>563</v>
      </c>
      <c r="F3370" t="s">
        <v>4242</v>
      </c>
      <c r="G3370">
        <v>0</v>
      </c>
      <c r="H3370">
        <v>0</v>
      </c>
      <c r="I3370">
        <v>0</v>
      </c>
      <c r="J3370">
        <v>0</v>
      </c>
      <c r="K3370">
        <v>0</v>
      </c>
      <c r="L3370">
        <v>0</v>
      </c>
      <c r="M3370">
        <v>28</v>
      </c>
      <c r="N3370">
        <v>0</v>
      </c>
      <c r="O3370">
        <v>0</v>
      </c>
      <c r="P3370">
        <v>0</v>
      </c>
      <c r="Q3370">
        <v>0</v>
      </c>
    </row>
    <row r="3371" spans="1:17" x14ac:dyDescent="0.25">
      <c r="A3371" t="s">
        <v>17072</v>
      </c>
      <c r="B3371" t="s">
        <v>72</v>
      </c>
      <c r="C3371" t="s">
        <v>83</v>
      </c>
      <c r="D3371" t="s">
        <v>526</v>
      </c>
      <c r="E3371" t="s">
        <v>563</v>
      </c>
      <c r="F3371" t="s">
        <v>399</v>
      </c>
      <c r="G3371">
        <v>0</v>
      </c>
      <c r="H3371">
        <v>28</v>
      </c>
      <c r="I3371">
        <v>5</v>
      </c>
      <c r="J3371">
        <v>20</v>
      </c>
      <c r="K3371">
        <v>2</v>
      </c>
      <c r="L3371">
        <v>1</v>
      </c>
      <c r="M3371">
        <v>0</v>
      </c>
      <c r="N3371">
        <v>0</v>
      </c>
      <c r="O3371">
        <v>0</v>
      </c>
      <c r="P3371">
        <v>0</v>
      </c>
      <c r="Q3371">
        <v>0</v>
      </c>
    </row>
    <row r="3372" spans="1:17" x14ac:dyDescent="0.25">
      <c r="A3372" t="s">
        <v>17073</v>
      </c>
      <c r="B3372" t="s">
        <v>72</v>
      </c>
      <c r="C3372" t="s">
        <v>83</v>
      </c>
      <c r="D3372" t="s">
        <v>526</v>
      </c>
      <c r="E3372" t="s">
        <v>563</v>
      </c>
      <c r="F3372" t="s">
        <v>4245</v>
      </c>
      <c r="G3372">
        <v>0</v>
      </c>
      <c r="H3372">
        <v>0</v>
      </c>
      <c r="I3372">
        <v>0</v>
      </c>
      <c r="J3372">
        <v>0</v>
      </c>
      <c r="K3372">
        <v>0</v>
      </c>
      <c r="L3372">
        <v>0</v>
      </c>
      <c r="M3372">
        <v>28</v>
      </c>
      <c r="N3372">
        <v>0</v>
      </c>
      <c r="O3372">
        <v>0</v>
      </c>
      <c r="P3372">
        <v>0</v>
      </c>
      <c r="Q3372">
        <v>0</v>
      </c>
    </row>
    <row r="3373" spans="1:17" x14ac:dyDescent="0.25">
      <c r="A3373" t="s">
        <v>17074</v>
      </c>
      <c r="B3373" t="s">
        <v>72</v>
      </c>
      <c r="C3373" t="s">
        <v>83</v>
      </c>
      <c r="D3373" t="s">
        <v>526</v>
      </c>
      <c r="E3373" t="s">
        <v>563</v>
      </c>
      <c r="F3373" t="s">
        <v>394</v>
      </c>
      <c r="G3373">
        <v>0</v>
      </c>
      <c r="H3373">
        <v>0</v>
      </c>
      <c r="I3373">
        <v>0</v>
      </c>
      <c r="J3373">
        <v>0</v>
      </c>
      <c r="K3373">
        <v>0</v>
      </c>
      <c r="L3373">
        <v>0</v>
      </c>
      <c r="M3373">
        <v>0</v>
      </c>
      <c r="N3373">
        <v>25</v>
      </c>
      <c r="O3373">
        <v>24</v>
      </c>
      <c r="P3373">
        <v>1</v>
      </c>
      <c r="Q3373">
        <v>0</v>
      </c>
    </row>
    <row r="3374" spans="1:17" x14ac:dyDescent="0.25">
      <c r="A3374" t="s">
        <v>17075</v>
      </c>
      <c r="B3374" t="s">
        <v>72</v>
      </c>
      <c r="C3374" t="s">
        <v>83</v>
      </c>
      <c r="D3374" t="s">
        <v>526</v>
      </c>
      <c r="E3374" t="s">
        <v>563</v>
      </c>
      <c r="F3374" t="s">
        <v>395</v>
      </c>
      <c r="G3374">
        <v>0</v>
      </c>
      <c r="H3374">
        <v>0</v>
      </c>
      <c r="I3374">
        <v>0</v>
      </c>
      <c r="J3374">
        <v>0</v>
      </c>
      <c r="K3374">
        <v>0</v>
      </c>
      <c r="L3374">
        <v>0</v>
      </c>
      <c r="M3374">
        <v>0</v>
      </c>
      <c r="N3374">
        <v>22</v>
      </c>
      <c r="O3374">
        <v>21</v>
      </c>
      <c r="P3374">
        <v>1</v>
      </c>
      <c r="Q3374">
        <v>0</v>
      </c>
    </row>
    <row r="3375" spans="1:17" x14ac:dyDescent="0.25">
      <c r="A3375" t="s">
        <v>17076</v>
      </c>
      <c r="B3375" t="s">
        <v>72</v>
      </c>
      <c r="C3375" t="s">
        <v>83</v>
      </c>
      <c r="D3375" t="s">
        <v>526</v>
      </c>
      <c r="E3375" t="s">
        <v>563</v>
      </c>
      <c r="F3375" t="s">
        <v>525</v>
      </c>
      <c r="G3375">
        <v>28</v>
      </c>
      <c r="H3375">
        <v>0</v>
      </c>
      <c r="I3375">
        <v>0</v>
      </c>
      <c r="J3375">
        <v>0</v>
      </c>
      <c r="K3375">
        <v>0</v>
      </c>
      <c r="L3375">
        <v>0</v>
      </c>
      <c r="M3375">
        <v>0</v>
      </c>
      <c r="N3375">
        <v>0</v>
      </c>
      <c r="O3375">
        <v>0</v>
      </c>
      <c r="P3375">
        <v>0</v>
      </c>
      <c r="Q3375">
        <v>0</v>
      </c>
    </row>
    <row r="3376" spans="1:17" x14ac:dyDescent="0.25">
      <c r="A3376" t="s">
        <v>23488</v>
      </c>
      <c r="B3376" t="s">
        <v>72</v>
      </c>
      <c r="C3376" t="s">
        <v>83</v>
      </c>
      <c r="D3376" t="s">
        <v>526</v>
      </c>
      <c r="E3376" t="s">
        <v>21471</v>
      </c>
      <c r="F3376" t="s">
        <v>396</v>
      </c>
      <c r="G3376">
        <v>0</v>
      </c>
      <c r="H3376">
        <v>32</v>
      </c>
      <c r="I3376">
        <v>1</v>
      </c>
      <c r="J3376">
        <v>29</v>
      </c>
      <c r="K3376">
        <v>1</v>
      </c>
      <c r="L3376">
        <v>1</v>
      </c>
      <c r="M3376">
        <v>0</v>
      </c>
      <c r="N3376">
        <v>0</v>
      </c>
      <c r="O3376">
        <v>0</v>
      </c>
      <c r="P3376">
        <v>0</v>
      </c>
      <c r="Q3376">
        <v>0</v>
      </c>
    </row>
    <row r="3377" spans="1:17" x14ac:dyDescent="0.25">
      <c r="A3377" t="s">
        <v>23489</v>
      </c>
      <c r="B3377" t="s">
        <v>72</v>
      </c>
      <c r="C3377" t="s">
        <v>83</v>
      </c>
      <c r="D3377" t="s">
        <v>526</v>
      </c>
      <c r="E3377" t="s">
        <v>21471</v>
      </c>
      <c r="F3377" t="s">
        <v>4236</v>
      </c>
      <c r="G3377">
        <v>0</v>
      </c>
      <c r="H3377">
        <v>32</v>
      </c>
      <c r="I3377">
        <v>1</v>
      </c>
      <c r="J3377">
        <v>29</v>
      </c>
      <c r="K3377">
        <v>1</v>
      </c>
      <c r="L3377">
        <v>1</v>
      </c>
      <c r="M3377">
        <v>0</v>
      </c>
      <c r="N3377">
        <v>0</v>
      </c>
      <c r="O3377">
        <v>0</v>
      </c>
      <c r="P3377">
        <v>0</v>
      </c>
      <c r="Q3377">
        <v>0</v>
      </c>
    </row>
    <row r="3378" spans="1:17" x14ac:dyDescent="0.25">
      <c r="A3378" t="s">
        <v>23490</v>
      </c>
      <c r="B3378" t="s">
        <v>72</v>
      </c>
      <c r="C3378" t="s">
        <v>83</v>
      </c>
      <c r="D3378" t="s">
        <v>526</v>
      </c>
      <c r="E3378" t="s">
        <v>21471</v>
      </c>
      <c r="F3378" t="s">
        <v>4238</v>
      </c>
      <c r="G3378">
        <v>0</v>
      </c>
      <c r="H3378">
        <v>0</v>
      </c>
      <c r="I3378">
        <v>0</v>
      </c>
      <c r="J3378">
        <v>0</v>
      </c>
      <c r="K3378">
        <v>0</v>
      </c>
      <c r="L3378">
        <v>0</v>
      </c>
      <c r="M3378">
        <v>32</v>
      </c>
      <c r="N3378">
        <v>0</v>
      </c>
      <c r="O3378">
        <v>0</v>
      </c>
      <c r="P3378">
        <v>0</v>
      </c>
      <c r="Q3378">
        <v>0</v>
      </c>
    </row>
    <row r="3379" spans="1:17" x14ac:dyDescent="0.25">
      <c r="A3379" t="s">
        <v>23491</v>
      </c>
      <c r="B3379" t="s">
        <v>72</v>
      </c>
      <c r="C3379" t="s">
        <v>83</v>
      </c>
      <c r="D3379" t="s">
        <v>526</v>
      </c>
      <c r="E3379" t="s">
        <v>21471</v>
      </c>
      <c r="F3379" t="s">
        <v>397</v>
      </c>
      <c r="G3379">
        <v>0</v>
      </c>
      <c r="H3379">
        <v>32</v>
      </c>
      <c r="I3379">
        <v>1</v>
      </c>
      <c r="J3379">
        <v>29</v>
      </c>
      <c r="K3379">
        <v>1</v>
      </c>
      <c r="L3379">
        <v>1</v>
      </c>
      <c r="M3379">
        <v>0</v>
      </c>
      <c r="N3379">
        <v>0</v>
      </c>
      <c r="O3379">
        <v>0</v>
      </c>
      <c r="P3379">
        <v>0</v>
      </c>
      <c r="Q3379">
        <v>0</v>
      </c>
    </row>
    <row r="3380" spans="1:17" x14ac:dyDescent="0.25">
      <c r="A3380" t="s">
        <v>23492</v>
      </c>
      <c r="B3380" t="s">
        <v>72</v>
      </c>
      <c r="C3380" t="s">
        <v>83</v>
      </c>
      <c r="D3380" t="s">
        <v>526</v>
      </c>
      <c r="E3380" t="s">
        <v>21471</v>
      </c>
      <c r="F3380" t="s">
        <v>398</v>
      </c>
      <c r="G3380">
        <v>0</v>
      </c>
      <c r="H3380">
        <v>32</v>
      </c>
      <c r="I3380">
        <v>1</v>
      </c>
      <c r="J3380">
        <v>29</v>
      </c>
      <c r="K3380">
        <v>1</v>
      </c>
      <c r="L3380">
        <v>1</v>
      </c>
      <c r="M3380">
        <v>0</v>
      </c>
      <c r="N3380">
        <v>0</v>
      </c>
      <c r="O3380">
        <v>0</v>
      </c>
      <c r="P3380">
        <v>0</v>
      </c>
      <c r="Q3380">
        <v>0</v>
      </c>
    </row>
    <row r="3381" spans="1:17" x14ac:dyDescent="0.25">
      <c r="A3381" t="s">
        <v>23493</v>
      </c>
      <c r="B3381" t="s">
        <v>72</v>
      </c>
      <c r="C3381" t="s">
        <v>83</v>
      </c>
      <c r="D3381" t="s">
        <v>526</v>
      </c>
      <c r="E3381" t="s">
        <v>21471</v>
      </c>
      <c r="F3381" t="s">
        <v>4242</v>
      </c>
      <c r="G3381">
        <v>0</v>
      </c>
      <c r="H3381">
        <v>0</v>
      </c>
      <c r="I3381">
        <v>0</v>
      </c>
      <c r="J3381">
        <v>0</v>
      </c>
      <c r="K3381">
        <v>0</v>
      </c>
      <c r="L3381">
        <v>0</v>
      </c>
      <c r="M3381">
        <v>32</v>
      </c>
      <c r="N3381">
        <v>0</v>
      </c>
      <c r="O3381">
        <v>0</v>
      </c>
      <c r="P3381">
        <v>0</v>
      </c>
      <c r="Q3381">
        <v>0</v>
      </c>
    </row>
    <row r="3382" spans="1:17" x14ac:dyDescent="0.25">
      <c r="A3382" t="s">
        <v>23494</v>
      </c>
      <c r="B3382" t="s">
        <v>72</v>
      </c>
      <c r="C3382" t="s">
        <v>83</v>
      </c>
      <c r="D3382" t="s">
        <v>526</v>
      </c>
      <c r="E3382" t="s">
        <v>21471</v>
      </c>
      <c r="F3382" t="s">
        <v>399</v>
      </c>
      <c r="G3382">
        <v>0</v>
      </c>
      <c r="H3382">
        <v>32</v>
      </c>
      <c r="I3382">
        <v>1</v>
      </c>
      <c r="J3382">
        <v>29</v>
      </c>
      <c r="K3382">
        <v>1</v>
      </c>
      <c r="L3382">
        <v>1</v>
      </c>
      <c r="M3382">
        <v>0</v>
      </c>
      <c r="N3382">
        <v>0</v>
      </c>
      <c r="O3382">
        <v>0</v>
      </c>
      <c r="P3382">
        <v>0</v>
      </c>
      <c r="Q3382">
        <v>0</v>
      </c>
    </row>
    <row r="3383" spans="1:17" x14ac:dyDescent="0.25">
      <c r="A3383" t="s">
        <v>23495</v>
      </c>
      <c r="B3383" t="s">
        <v>72</v>
      </c>
      <c r="C3383" t="s">
        <v>83</v>
      </c>
      <c r="D3383" t="s">
        <v>526</v>
      </c>
      <c r="E3383" t="s">
        <v>21471</v>
      </c>
      <c r="F3383" t="s">
        <v>4245</v>
      </c>
      <c r="G3383">
        <v>0</v>
      </c>
      <c r="H3383">
        <v>0</v>
      </c>
      <c r="I3383">
        <v>0</v>
      </c>
      <c r="J3383">
        <v>0</v>
      </c>
      <c r="K3383">
        <v>0</v>
      </c>
      <c r="L3383">
        <v>0</v>
      </c>
      <c r="M3383">
        <v>32</v>
      </c>
      <c r="N3383">
        <v>0</v>
      </c>
      <c r="O3383">
        <v>0</v>
      </c>
      <c r="P3383">
        <v>0</v>
      </c>
      <c r="Q3383">
        <v>0</v>
      </c>
    </row>
    <row r="3384" spans="1:17" x14ac:dyDescent="0.25">
      <c r="A3384" t="s">
        <v>23496</v>
      </c>
      <c r="B3384" t="s">
        <v>72</v>
      </c>
      <c r="C3384" t="s">
        <v>83</v>
      </c>
      <c r="D3384" t="s">
        <v>526</v>
      </c>
      <c r="E3384" t="s">
        <v>21471</v>
      </c>
      <c r="F3384" t="s">
        <v>394</v>
      </c>
      <c r="G3384">
        <v>0</v>
      </c>
      <c r="H3384">
        <v>0</v>
      </c>
      <c r="I3384">
        <v>0</v>
      </c>
      <c r="J3384">
        <v>0</v>
      </c>
      <c r="K3384">
        <v>0</v>
      </c>
      <c r="L3384">
        <v>0</v>
      </c>
      <c r="M3384">
        <v>0</v>
      </c>
      <c r="N3384">
        <v>22</v>
      </c>
      <c r="O3384">
        <v>22</v>
      </c>
      <c r="P3384">
        <v>0</v>
      </c>
      <c r="Q3384">
        <v>0</v>
      </c>
    </row>
    <row r="3385" spans="1:17" x14ac:dyDescent="0.25">
      <c r="A3385" t="s">
        <v>23497</v>
      </c>
      <c r="B3385" t="s">
        <v>72</v>
      </c>
      <c r="C3385" t="s">
        <v>83</v>
      </c>
      <c r="D3385" t="s">
        <v>526</v>
      </c>
      <c r="E3385" t="s">
        <v>21471</v>
      </c>
      <c r="F3385" t="s">
        <v>395</v>
      </c>
      <c r="G3385">
        <v>0</v>
      </c>
      <c r="H3385">
        <v>0</v>
      </c>
      <c r="I3385">
        <v>0</v>
      </c>
      <c r="J3385">
        <v>0</v>
      </c>
      <c r="K3385">
        <v>0</v>
      </c>
      <c r="L3385">
        <v>0</v>
      </c>
      <c r="M3385">
        <v>0</v>
      </c>
      <c r="N3385">
        <v>17</v>
      </c>
      <c r="O3385">
        <v>17</v>
      </c>
      <c r="P3385">
        <v>0</v>
      </c>
      <c r="Q3385">
        <v>0</v>
      </c>
    </row>
    <row r="3386" spans="1:17" x14ac:dyDescent="0.25">
      <c r="A3386" t="s">
        <v>23498</v>
      </c>
      <c r="B3386" t="s">
        <v>72</v>
      </c>
      <c r="C3386" t="s">
        <v>83</v>
      </c>
      <c r="D3386" t="s">
        <v>526</v>
      </c>
      <c r="E3386" t="s">
        <v>21471</v>
      </c>
      <c r="F3386" t="s">
        <v>525</v>
      </c>
      <c r="G3386">
        <v>32</v>
      </c>
      <c r="H3386">
        <v>0</v>
      </c>
      <c r="I3386">
        <v>0</v>
      </c>
      <c r="J3386">
        <v>0</v>
      </c>
      <c r="K3386">
        <v>0</v>
      </c>
      <c r="L3386">
        <v>0</v>
      </c>
      <c r="M3386">
        <v>0</v>
      </c>
      <c r="N3386">
        <v>0</v>
      </c>
      <c r="O3386">
        <v>0</v>
      </c>
      <c r="P3386">
        <v>0</v>
      </c>
      <c r="Q3386">
        <v>0</v>
      </c>
    </row>
    <row r="3387" spans="1:17" x14ac:dyDescent="0.25">
      <c r="A3387" t="s">
        <v>17077</v>
      </c>
      <c r="B3387" t="s">
        <v>72</v>
      </c>
      <c r="C3387" t="s">
        <v>83</v>
      </c>
      <c r="D3387" t="s">
        <v>527</v>
      </c>
      <c r="E3387" t="s">
        <v>563</v>
      </c>
      <c r="F3387" t="s">
        <v>528</v>
      </c>
      <c r="G3387">
        <v>0</v>
      </c>
      <c r="H3387">
        <v>0</v>
      </c>
      <c r="I3387">
        <v>0</v>
      </c>
      <c r="J3387">
        <v>0</v>
      </c>
      <c r="K3387">
        <v>0</v>
      </c>
      <c r="L3387">
        <v>0</v>
      </c>
      <c r="M3387">
        <v>0</v>
      </c>
      <c r="N3387">
        <v>1</v>
      </c>
      <c r="O3387">
        <v>1</v>
      </c>
      <c r="P3387">
        <v>0</v>
      </c>
      <c r="Q3387">
        <v>0</v>
      </c>
    </row>
    <row r="3388" spans="1:17" x14ac:dyDescent="0.25">
      <c r="A3388" t="s">
        <v>17078</v>
      </c>
      <c r="B3388" t="s">
        <v>72</v>
      </c>
      <c r="C3388" t="s">
        <v>83</v>
      </c>
      <c r="D3388" t="s">
        <v>527</v>
      </c>
      <c r="E3388" t="s">
        <v>563</v>
      </c>
      <c r="F3388" t="s">
        <v>525</v>
      </c>
      <c r="G3388">
        <v>1</v>
      </c>
      <c r="H3388">
        <v>0</v>
      </c>
      <c r="I3388">
        <v>0</v>
      </c>
      <c r="J3388">
        <v>0</v>
      </c>
      <c r="K3388">
        <v>0</v>
      </c>
      <c r="L3388">
        <v>0</v>
      </c>
      <c r="M3388">
        <v>0</v>
      </c>
      <c r="N3388">
        <v>0</v>
      </c>
      <c r="O3388">
        <v>0</v>
      </c>
      <c r="P3388">
        <v>0</v>
      </c>
      <c r="Q3388">
        <v>0</v>
      </c>
    </row>
    <row r="3389" spans="1:17" x14ac:dyDescent="0.25">
      <c r="A3389" t="s">
        <v>23499</v>
      </c>
      <c r="B3389" t="s">
        <v>72</v>
      </c>
      <c r="C3389" t="s">
        <v>83</v>
      </c>
      <c r="D3389" t="s">
        <v>527</v>
      </c>
      <c r="E3389" t="s">
        <v>21471</v>
      </c>
      <c r="F3389" t="s">
        <v>528</v>
      </c>
      <c r="G3389">
        <v>0</v>
      </c>
      <c r="H3389">
        <v>0</v>
      </c>
      <c r="I3389">
        <v>0</v>
      </c>
      <c r="J3389">
        <v>0</v>
      </c>
      <c r="K3389">
        <v>0</v>
      </c>
      <c r="L3389">
        <v>0</v>
      </c>
      <c r="M3389">
        <v>0</v>
      </c>
      <c r="N3389">
        <v>10</v>
      </c>
      <c r="O3389">
        <v>10</v>
      </c>
      <c r="P3389">
        <v>0</v>
      </c>
      <c r="Q3389">
        <v>0</v>
      </c>
    </row>
    <row r="3390" spans="1:17" x14ac:dyDescent="0.25">
      <c r="A3390" t="s">
        <v>23500</v>
      </c>
      <c r="B3390" t="s">
        <v>72</v>
      </c>
      <c r="C3390" t="s">
        <v>83</v>
      </c>
      <c r="D3390" t="s">
        <v>527</v>
      </c>
      <c r="E3390" t="s">
        <v>21471</v>
      </c>
      <c r="F3390" t="s">
        <v>525</v>
      </c>
      <c r="G3390">
        <v>10</v>
      </c>
      <c r="H3390">
        <v>0</v>
      </c>
      <c r="I3390">
        <v>0</v>
      </c>
      <c r="J3390">
        <v>0</v>
      </c>
      <c r="K3390">
        <v>0</v>
      </c>
      <c r="L3390">
        <v>0</v>
      </c>
      <c r="M3390">
        <v>0</v>
      </c>
      <c r="N3390">
        <v>0</v>
      </c>
      <c r="O3390">
        <v>0</v>
      </c>
      <c r="P3390">
        <v>0</v>
      </c>
      <c r="Q3390">
        <v>0</v>
      </c>
    </row>
    <row r="3391" spans="1:17" x14ac:dyDescent="0.25">
      <c r="A3391" t="s">
        <v>17079</v>
      </c>
      <c r="B3391" t="s">
        <v>72</v>
      </c>
      <c r="C3391" t="s">
        <v>83</v>
      </c>
      <c r="D3391" t="s">
        <v>12971</v>
      </c>
      <c r="E3391" t="s">
        <v>563</v>
      </c>
      <c r="F3391" t="s">
        <v>525</v>
      </c>
      <c r="G3391">
        <v>4</v>
      </c>
      <c r="H3391">
        <v>0</v>
      </c>
      <c r="I3391">
        <v>0</v>
      </c>
      <c r="J3391">
        <v>0</v>
      </c>
      <c r="K3391">
        <v>0</v>
      </c>
      <c r="L3391">
        <v>0</v>
      </c>
      <c r="M3391">
        <v>0</v>
      </c>
      <c r="N3391">
        <v>0</v>
      </c>
      <c r="O3391">
        <v>0</v>
      </c>
      <c r="P3391">
        <v>0</v>
      </c>
      <c r="Q3391">
        <v>0</v>
      </c>
    </row>
    <row r="3392" spans="1:17" x14ac:dyDescent="0.25">
      <c r="A3392" t="s">
        <v>23501</v>
      </c>
      <c r="B3392" t="s">
        <v>72</v>
      </c>
      <c r="C3392" t="s">
        <v>83</v>
      </c>
      <c r="D3392" t="s">
        <v>12971</v>
      </c>
      <c r="E3392" t="s">
        <v>21471</v>
      </c>
      <c r="F3392" t="s">
        <v>525</v>
      </c>
      <c r="G3392">
        <v>6</v>
      </c>
      <c r="H3392">
        <v>0</v>
      </c>
      <c r="I3392">
        <v>0</v>
      </c>
      <c r="J3392">
        <v>0</v>
      </c>
      <c r="K3392">
        <v>0</v>
      </c>
      <c r="L3392">
        <v>0</v>
      </c>
      <c r="M3392">
        <v>0</v>
      </c>
      <c r="N3392">
        <v>0</v>
      </c>
      <c r="O3392">
        <v>0</v>
      </c>
      <c r="P3392">
        <v>0</v>
      </c>
      <c r="Q3392">
        <v>0</v>
      </c>
    </row>
    <row r="3393" spans="1:17" x14ac:dyDescent="0.25">
      <c r="A3393" t="s">
        <v>23502</v>
      </c>
      <c r="B3393" t="s">
        <v>72</v>
      </c>
      <c r="C3393" t="s">
        <v>144</v>
      </c>
      <c r="D3393" t="s">
        <v>526</v>
      </c>
      <c r="E3393" t="s">
        <v>21471</v>
      </c>
      <c r="F3393" t="s">
        <v>397</v>
      </c>
      <c r="G3393">
        <v>0</v>
      </c>
      <c r="H3393">
        <v>177</v>
      </c>
      <c r="I3393">
        <v>14</v>
      </c>
      <c r="J3393">
        <v>148</v>
      </c>
      <c r="K3393">
        <v>10</v>
      </c>
      <c r="L3393">
        <v>5</v>
      </c>
      <c r="M3393">
        <v>0</v>
      </c>
      <c r="N3393">
        <v>0</v>
      </c>
      <c r="O3393">
        <v>0</v>
      </c>
      <c r="P3393">
        <v>0</v>
      </c>
      <c r="Q3393">
        <v>0</v>
      </c>
    </row>
    <row r="3394" spans="1:17" x14ac:dyDescent="0.25">
      <c r="A3394" t="s">
        <v>23503</v>
      </c>
      <c r="B3394" t="s">
        <v>72</v>
      </c>
      <c r="C3394" t="s">
        <v>144</v>
      </c>
      <c r="D3394" t="s">
        <v>526</v>
      </c>
      <c r="E3394" t="s">
        <v>21471</v>
      </c>
      <c r="F3394" t="s">
        <v>398</v>
      </c>
      <c r="G3394">
        <v>0</v>
      </c>
      <c r="H3394">
        <v>177</v>
      </c>
      <c r="I3394">
        <v>14</v>
      </c>
      <c r="J3394">
        <v>148</v>
      </c>
      <c r="K3394">
        <v>10</v>
      </c>
      <c r="L3394">
        <v>5</v>
      </c>
      <c r="M3394">
        <v>0</v>
      </c>
      <c r="N3394">
        <v>0</v>
      </c>
      <c r="O3394">
        <v>0</v>
      </c>
      <c r="P3394">
        <v>0</v>
      </c>
      <c r="Q3394">
        <v>0</v>
      </c>
    </row>
    <row r="3395" spans="1:17" x14ac:dyDescent="0.25">
      <c r="A3395" t="s">
        <v>23504</v>
      </c>
      <c r="B3395" t="s">
        <v>72</v>
      </c>
      <c r="C3395" t="s">
        <v>144</v>
      </c>
      <c r="D3395" t="s">
        <v>526</v>
      </c>
      <c r="E3395" t="s">
        <v>21471</v>
      </c>
      <c r="F3395" t="s">
        <v>4242</v>
      </c>
      <c r="G3395">
        <v>0</v>
      </c>
      <c r="H3395">
        <v>0</v>
      </c>
      <c r="I3395">
        <v>0</v>
      </c>
      <c r="J3395">
        <v>0</v>
      </c>
      <c r="K3395">
        <v>0</v>
      </c>
      <c r="L3395">
        <v>0</v>
      </c>
      <c r="M3395">
        <v>177</v>
      </c>
      <c r="N3395">
        <v>0</v>
      </c>
      <c r="O3395">
        <v>0</v>
      </c>
      <c r="P3395">
        <v>0</v>
      </c>
      <c r="Q3395">
        <v>0</v>
      </c>
    </row>
    <row r="3396" spans="1:17" x14ac:dyDescent="0.25">
      <c r="A3396" t="s">
        <v>23505</v>
      </c>
      <c r="B3396" t="s">
        <v>72</v>
      </c>
      <c r="C3396" t="s">
        <v>144</v>
      </c>
      <c r="D3396" t="s">
        <v>526</v>
      </c>
      <c r="E3396" t="s">
        <v>21471</v>
      </c>
      <c r="F3396" t="s">
        <v>399</v>
      </c>
      <c r="G3396">
        <v>0</v>
      </c>
      <c r="H3396">
        <v>177</v>
      </c>
      <c r="I3396">
        <v>14</v>
      </c>
      <c r="J3396">
        <v>150</v>
      </c>
      <c r="K3396">
        <v>9</v>
      </c>
      <c r="L3396">
        <v>4</v>
      </c>
      <c r="M3396">
        <v>0</v>
      </c>
      <c r="N3396">
        <v>0</v>
      </c>
      <c r="O3396">
        <v>0</v>
      </c>
      <c r="P3396">
        <v>0</v>
      </c>
      <c r="Q3396">
        <v>0</v>
      </c>
    </row>
    <row r="3397" spans="1:17" x14ac:dyDescent="0.25">
      <c r="A3397" t="s">
        <v>23506</v>
      </c>
      <c r="B3397" t="s">
        <v>72</v>
      </c>
      <c r="C3397" t="s">
        <v>144</v>
      </c>
      <c r="D3397" t="s">
        <v>526</v>
      </c>
      <c r="E3397" t="s">
        <v>21471</v>
      </c>
      <c r="F3397" t="s">
        <v>4245</v>
      </c>
      <c r="G3397">
        <v>0</v>
      </c>
      <c r="H3397">
        <v>0</v>
      </c>
      <c r="I3397">
        <v>0</v>
      </c>
      <c r="J3397">
        <v>0</v>
      </c>
      <c r="K3397">
        <v>0</v>
      </c>
      <c r="L3397">
        <v>0</v>
      </c>
      <c r="M3397">
        <v>177</v>
      </c>
      <c r="N3397">
        <v>0</v>
      </c>
      <c r="O3397">
        <v>0</v>
      </c>
      <c r="P3397">
        <v>0</v>
      </c>
      <c r="Q3397">
        <v>0</v>
      </c>
    </row>
    <row r="3398" spans="1:17" x14ac:dyDescent="0.25">
      <c r="A3398" t="s">
        <v>23507</v>
      </c>
      <c r="B3398" t="s">
        <v>72</v>
      </c>
      <c r="C3398" t="s">
        <v>144</v>
      </c>
      <c r="D3398" t="s">
        <v>526</v>
      </c>
      <c r="E3398" t="s">
        <v>21471</v>
      </c>
      <c r="F3398" t="s">
        <v>394</v>
      </c>
      <c r="G3398">
        <v>0</v>
      </c>
      <c r="H3398">
        <v>0</v>
      </c>
      <c r="I3398">
        <v>0</v>
      </c>
      <c r="J3398">
        <v>0</v>
      </c>
      <c r="K3398">
        <v>0</v>
      </c>
      <c r="L3398">
        <v>0</v>
      </c>
      <c r="M3398">
        <v>0</v>
      </c>
      <c r="N3398">
        <v>130</v>
      </c>
      <c r="O3398">
        <v>123</v>
      </c>
      <c r="P3398">
        <v>6</v>
      </c>
      <c r="Q3398">
        <v>1</v>
      </c>
    </row>
    <row r="3399" spans="1:17" x14ac:dyDescent="0.25">
      <c r="A3399" t="s">
        <v>23508</v>
      </c>
      <c r="B3399" t="s">
        <v>72</v>
      </c>
      <c r="C3399" t="s">
        <v>144</v>
      </c>
      <c r="D3399" t="s">
        <v>526</v>
      </c>
      <c r="E3399" t="s">
        <v>21471</v>
      </c>
      <c r="F3399" t="s">
        <v>395</v>
      </c>
      <c r="G3399">
        <v>0</v>
      </c>
      <c r="H3399">
        <v>0</v>
      </c>
      <c r="I3399">
        <v>0</v>
      </c>
      <c r="J3399">
        <v>0</v>
      </c>
      <c r="K3399">
        <v>0</v>
      </c>
      <c r="L3399">
        <v>0</v>
      </c>
      <c r="M3399">
        <v>0</v>
      </c>
      <c r="N3399">
        <v>119</v>
      </c>
      <c r="O3399">
        <v>114</v>
      </c>
      <c r="P3399">
        <v>4</v>
      </c>
      <c r="Q3399">
        <v>1</v>
      </c>
    </row>
    <row r="3400" spans="1:17" x14ac:dyDescent="0.25">
      <c r="A3400" t="s">
        <v>23509</v>
      </c>
      <c r="B3400" t="s">
        <v>72</v>
      </c>
      <c r="C3400" t="s">
        <v>144</v>
      </c>
      <c r="D3400" t="s">
        <v>526</v>
      </c>
      <c r="E3400" t="s">
        <v>21471</v>
      </c>
      <c r="F3400" t="s">
        <v>525</v>
      </c>
      <c r="G3400">
        <v>177</v>
      </c>
      <c r="H3400">
        <v>0</v>
      </c>
      <c r="I3400">
        <v>0</v>
      </c>
      <c r="J3400">
        <v>0</v>
      </c>
      <c r="K3400">
        <v>0</v>
      </c>
      <c r="L3400">
        <v>0</v>
      </c>
      <c r="M3400">
        <v>0</v>
      </c>
      <c r="N3400">
        <v>0</v>
      </c>
      <c r="O3400">
        <v>0</v>
      </c>
      <c r="P3400">
        <v>0</v>
      </c>
      <c r="Q3400">
        <v>0</v>
      </c>
    </row>
    <row r="3401" spans="1:17" x14ac:dyDescent="0.25">
      <c r="A3401" t="s">
        <v>17188</v>
      </c>
      <c r="B3401" t="s">
        <v>72</v>
      </c>
      <c r="C3401" t="s">
        <v>144</v>
      </c>
      <c r="D3401" t="s">
        <v>527</v>
      </c>
      <c r="E3401" t="s">
        <v>563</v>
      </c>
      <c r="F3401" t="s">
        <v>528</v>
      </c>
      <c r="G3401">
        <v>0</v>
      </c>
      <c r="H3401">
        <v>0</v>
      </c>
      <c r="I3401">
        <v>0</v>
      </c>
      <c r="J3401">
        <v>0</v>
      </c>
      <c r="K3401">
        <v>0</v>
      </c>
      <c r="L3401">
        <v>0</v>
      </c>
      <c r="M3401">
        <v>0</v>
      </c>
      <c r="N3401">
        <v>9</v>
      </c>
      <c r="O3401">
        <v>7</v>
      </c>
      <c r="P3401">
        <v>2</v>
      </c>
      <c r="Q3401">
        <v>0</v>
      </c>
    </row>
    <row r="3402" spans="1:17" x14ac:dyDescent="0.25">
      <c r="A3402" t="s">
        <v>17189</v>
      </c>
      <c r="B3402" t="s">
        <v>72</v>
      </c>
      <c r="C3402" t="s">
        <v>144</v>
      </c>
      <c r="D3402" t="s">
        <v>527</v>
      </c>
      <c r="E3402" t="s">
        <v>563</v>
      </c>
      <c r="F3402" t="s">
        <v>525</v>
      </c>
      <c r="G3402">
        <v>9</v>
      </c>
      <c r="H3402">
        <v>0</v>
      </c>
      <c r="I3402">
        <v>0</v>
      </c>
      <c r="J3402">
        <v>0</v>
      </c>
      <c r="K3402">
        <v>0</v>
      </c>
      <c r="L3402">
        <v>0</v>
      </c>
      <c r="M3402">
        <v>0</v>
      </c>
      <c r="N3402">
        <v>0</v>
      </c>
      <c r="O3402">
        <v>0</v>
      </c>
      <c r="P3402">
        <v>0</v>
      </c>
      <c r="Q3402">
        <v>0</v>
      </c>
    </row>
    <row r="3403" spans="1:17" x14ac:dyDescent="0.25">
      <c r="A3403" t="s">
        <v>23510</v>
      </c>
      <c r="B3403" t="s">
        <v>72</v>
      </c>
      <c r="C3403" t="s">
        <v>144</v>
      </c>
      <c r="D3403" t="s">
        <v>527</v>
      </c>
      <c r="E3403" t="s">
        <v>21471</v>
      </c>
      <c r="F3403" t="s">
        <v>528</v>
      </c>
      <c r="G3403">
        <v>0</v>
      </c>
      <c r="H3403">
        <v>0</v>
      </c>
      <c r="I3403">
        <v>0</v>
      </c>
      <c r="J3403">
        <v>0</v>
      </c>
      <c r="K3403">
        <v>0</v>
      </c>
      <c r="L3403">
        <v>0</v>
      </c>
      <c r="M3403">
        <v>0</v>
      </c>
      <c r="N3403">
        <v>8</v>
      </c>
      <c r="O3403">
        <v>6</v>
      </c>
      <c r="P3403">
        <v>2</v>
      </c>
      <c r="Q3403">
        <v>0</v>
      </c>
    </row>
    <row r="3404" spans="1:17" x14ac:dyDescent="0.25">
      <c r="A3404" t="s">
        <v>23511</v>
      </c>
      <c r="B3404" t="s">
        <v>72</v>
      </c>
      <c r="C3404" t="s">
        <v>144</v>
      </c>
      <c r="D3404" t="s">
        <v>527</v>
      </c>
      <c r="E3404" t="s">
        <v>21471</v>
      </c>
      <c r="F3404" t="s">
        <v>525</v>
      </c>
      <c r="G3404">
        <v>8</v>
      </c>
      <c r="H3404">
        <v>0</v>
      </c>
      <c r="I3404">
        <v>0</v>
      </c>
      <c r="J3404">
        <v>0</v>
      </c>
      <c r="K3404">
        <v>0</v>
      </c>
      <c r="L3404">
        <v>0</v>
      </c>
      <c r="M3404">
        <v>0</v>
      </c>
      <c r="N3404">
        <v>0</v>
      </c>
      <c r="O3404">
        <v>0</v>
      </c>
      <c r="P3404">
        <v>0</v>
      </c>
      <c r="Q3404">
        <v>0</v>
      </c>
    </row>
    <row r="3405" spans="1:17" x14ac:dyDescent="0.25">
      <c r="A3405" t="s">
        <v>17190</v>
      </c>
      <c r="B3405" t="s">
        <v>72</v>
      </c>
      <c r="C3405" t="s">
        <v>144</v>
      </c>
      <c r="D3405" t="s">
        <v>12971</v>
      </c>
      <c r="E3405" t="s">
        <v>563</v>
      </c>
      <c r="F3405" t="s">
        <v>525</v>
      </c>
      <c r="G3405">
        <v>18</v>
      </c>
      <c r="H3405">
        <v>0</v>
      </c>
      <c r="I3405">
        <v>0</v>
      </c>
      <c r="J3405">
        <v>0</v>
      </c>
      <c r="K3405">
        <v>0</v>
      </c>
      <c r="L3405">
        <v>0</v>
      </c>
      <c r="M3405">
        <v>0</v>
      </c>
      <c r="N3405">
        <v>0</v>
      </c>
      <c r="O3405">
        <v>0</v>
      </c>
      <c r="P3405">
        <v>0</v>
      </c>
      <c r="Q3405">
        <v>0</v>
      </c>
    </row>
    <row r="3406" spans="1:17" x14ac:dyDescent="0.25">
      <c r="A3406" t="s">
        <v>23512</v>
      </c>
      <c r="B3406" t="s">
        <v>72</v>
      </c>
      <c r="C3406" t="s">
        <v>144</v>
      </c>
      <c r="D3406" t="s">
        <v>12971</v>
      </c>
      <c r="E3406" t="s">
        <v>21471</v>
      </c>
      <c r="F3406" t="s">
        <v>525</v>
      </c>
      <c r="G3406">
        <v>10</v>
      </c>
      <c r="H3406">
        <v>0</v>
      </c>
      <c r="I3406">
        <v>0</v>
      </c>
      <c r="J3406">
        <v>0</v>
      </c>
      <c r="K3406">
        <v>0</v>
      </c>
      <c r="L3406">
        <v>0</v>
      </c>
      <c r="M3406">
        <v>0</v>
      </c>
      <c r="N3406">
        <v>0</v>
      </c>
      <c r="O3406">
        <v>0</v>
      </c>
      <c r="P3406">
        <v>0</v>
      </c>
      <c r="Q3406">
        <v>0</v>
      </c>
    </row>
    <row r="3407" spans="1:17" x14ac:dyDescent="0.25">
      <c r="A3407" t="s">
        <v>17191</v>
      </c>
      <c r="B3407" t="s">
        <v>72</v>
      </c>
      <c r="C3407" t="s">
        <v>145</v>
      </c>
      <c r="D3407" t="s">
        <v>526</v>
      </c>
      <c r="E3407" t="s">
        <v>563</v>
      </c>
      <c r="F3407" t="s">
        <v>396</v>
      </c>
      <c r="G3407">
        <v>0</v>
      </c>
      <c r="H3407">
        <v>12</v>
      </c>
      <c r="I3407">
        <v>0</v>
      </c>
      <c r="J3407">
        <v>11</v>
      </c>
      <c r="K3407">
        <v>1</v>
      </c>
      <c r="L3407">
        <v>0</v>
      </c>
      <c r="M3407">
        <v>0</v>
      </c>
      <c r="N3407">
        <v>0</v>
      </c>
      <c r="O3407">
        <v>0</v>
      </c>
      <c r="P3407">
        <v>0</v>
      </c>
      <c r="Q3407">
        <v>0</v>
      </c>
    </row>
    <row r="3408" spans="1:17" x14ac:dyDescent="0.25">
      <c r="A3408" t="s">
        <v>17192</v>
      </c>
      <c r="B3408" t="s">
        <v>72</v>
      </c>
      <c r="C3408" t="s">
        <v>145</v>
      </c>
      <c r="D3408" t="s">
        <v>526</v>
      </c>
      <c r="E3408" t="s">
        <v>563</v>
      </c>
      <c r="F3408" t="s">
        <v>4236</v>
      </c>
      <c r="G3408">
        <v>0</v>
      </c>
      <c r="H3408">
        <v>12</v>
      </c>
      <c r="I3408">
        <v>0</v>
      </c>
      <c r="J3408">
        <v>11</v>
      </c>
      <c r="K3408">
        <v>1</v>
      </c>
      <c r="L3408">
        <v>0</v>
      </c>
      <c r="M3408">
        <v>0</v>
      </c>
      <c r="N3408">
        <v>0</v>
      </c>
      <c r="O3408">
        <v>0</v>
      </c>
      <c r="P3408">
        <v>0</v>
      </c>
      <c r="Q3408">
        <v>0</v>
      </c>
    </row>
    <row r="3409" spans="1:17" x14ac:dyDescent="0.25">
      <c r="A3409" t="s">
        <v>17193</v>
      </c>
      <c r="B3409" t="s">
        <v>72</v>
      </c>
      <c r="C3409" t="s">
        <v>145</v>
      </c>
      <c r="D3409" t="s">
        <v>526</v>
      </c>
      <c r="E3409" t="s">
        <v>563</v>
      </c>
      <c r="F3409" t="s">
        <v>4238</v>
      </c>
      <c r="G3409">
        <v>0</v>
      </c>
      <c r="H3409">
        <v>0</v>
      </c>
      <c r="I3409">
        <v>0</v>
      </c>
      <c r="J3409">
        <v>0</v>
      </c>
      <c r="K3409">
        <v>0</v>
      </c>
      <c r="L3409">
        <v>0</v>
      </c>
      <c r="M3409">
        <v>12</v>
      </c>
      <c r="N3409">
        <v>0</v>
      </c>
      <c r="O3409">
        <v>0</v>
      </c>
      <c r="P3409">
        <v>0</v>
      </c>
      <c r="Q3409">
        <v>0</v>
      </c>
    </row>
    <row r="3410" spans="1:17" x14ac:dyDescent="0.25">
      <c r="A3410" t="s">
        <v>17194</v>
      </c>
      <c r="B3410" t="s">
        <v>72</v>
      </c>
      <c r="C3410" t="s">
        <v>145</v>
      </c>
      <c r="D3410" t="s">
        <v>526</v>
      </c>
      <c r="E3410" t="s">
        <v>563</v>
      </c>
      <c r="F3410" t="s">
        <v>397</v>
      </c>
      <c r="G3410">
        <v>0</v>
      </c>
      <c r="H3410">
        <v>12</v>
      </c>
      <c r="I3410">
        <v>0</v>
      </c>
      <c r="J3410">
        <v>11</v>
      </c>
      <c r="K3410">
        <v>1</v>
      </c>
      <c r="L3410">
        <v>0</v>
      </c>
      <c r="M3410">
        <v>0</v>
      </c>
      <c r="N3410">
        <v>0</v>
      </c>
      <c r="O3410">
        <v>0</v>
      </c>
      <c r="P3410">
        <v>0</v>
      </c>
      <c r="Q3410">
        <v>0</v>
      </c>
    </row>
    <row r="3411" spans="1:17" x14ac:dyDescent="0.25">
      <c r="A3411" t="s">
        <v>17195</v>
      </c>
      <c r="B3411" t="s">
        <v>72</v>
      </c>
      <c r="C3411" t="s">
        <v>145</v>
      </c>
      <c r="D3411" t="s">
        <v>526</v>
      </c>
      <c r="E3411" t="s">
        <v>563</v>
      </c>
      <c r="F3411" t="s">
        <v>398</v>
      </c>
      <c r="G3411">
        <v>0</v>
      </c>
      <c r="H3411">
        <v>12</v>
      </c>
      <c r="I3411">
        <v>0</v>
      </c>
      <c r="J3411">
        <v>11</v>
      </c>
      <c r="K3411">
        <v>1</v>
      </c>
      <c r="L3411">
        <v>0</v>
      </c>
      <c r="M3411">
        <v>0</v>
      </c>
      <c r="N3411">
        <v>0</v>
      </c>
      <c r="O3411">
        <v>0</v>
      </c>
      <c r="P3411">
        <v>0</v>
      </c>
      <c r="Q3411">
        <v>0</v>
      </c>
    </row>
    <row r="3412" spans="1:17" x14ac:dyDescent="0.25">
      <c r="A3412" t="s">
        <v>17196</v>
      </c>
      <c r="B3412" t="s">
        <v>72</v>
      </c>
      <c r="C3412" t="s">
        <v>145</v>
      </c>
      <c r="D3412" t="s">
        <v>526</v>
      </c>
      <c r="E3412" t="s">
        <v>563</v>
      </c>
      <c r="F3412" t="s">
        <v>4242</v>
      </c>
      <c r="G3412">
        <v>0</v>
      </c>
      <c r="H3412">
        <v>0</v>
      </c>
      <c r="I3412">
        <v>0</v>
      </c>
      <c r="J3412">
        <v>0</v>
      </c>
      <c r="K3412">
        <v>0</v>
      </c>
      <c r="L3412">
        <v>0</v>
      </c>
      <c r="M3412">
        <v>12</v>
      </c>
      <c r="N3412">
        <v>0</v>
      </c>
      <c r="O3412">
        <v>0</v>
      </c>
      <c r="P3412">
        <v>0</v>
      </c>
      <c r="Q3412">
        <v>0</v>
      </c>
    </row>
    <row r="3413" spans="1:17" x14ac:dyDescent="0.25">
      <c r="A3413" t="s">
        <v>17396</v>
      </c>
      <c r="B3413" t="s">
        <v>72</v>
      </c>
      <c r="C3413" t="s">
        <v>145</v>
      </c>
      <c r="D3413" t="s">
        <v>526</v>
      </c>
      <c r="E3413" t="s">
        <v>563</v>
      </c>
      <c r="F3413" t="s">
        <v>399</v>
      </c>
      <c r="G3413">
        <v>0</v>
      </c>
      <c r="H3413">
        <v>12</v>
      </c>
      <c r="I3413">
        <v>0</v>
      </c>
      <c r="J3413">
        <v>11</v>
      </c>
      <c r="K3413">
        <v>1</v>
      </c>
      <c r="L3413">
        <v>0</v>
      </c>
      <c r="M3413">
        <v>0</v>
      </c>
      <c r="N3413">
        <v>0</v>
      </c>
      <c r="O3413">
        <v>0</v>
      </c>
      <c r="P3413">
        <v>0</v>
      </c>
      <c r="Q3413">
        <v>0</v>
      </c>
    </row>
    <row r="3414" spans="1:17" x14ac:dyDescent="0.25">
      <c r="A3414" t="s">
        <v>17397</v>
      </c>
      <c r="B3414" t="s">
        <v>72</v>
      </c>
      <c r="C3414" t="s">
        <v>145</v>
      </c>
      <c r="D3414" t="s">
        <v>526</v>
      </c>
      <c r="E3414" t="s">
        <v>563</v>
      </c>
      <c r="F3414" t="s">
        <v>4245</v>
      </c>
      <c r="G3414">
        <v>0</v>
      </c>
      <c r="H3414">
        <v>0</v>
      </c>
      <c r="I3414">
        <v>0</v>
      </c>
      <c r="J3414">
        <v>0</v>
      </c>
      <c r="K3414">
        <v>0</v>
      </c>
      <c r="L3414">
        <v>0</v>
      </c>
      <c r="M3414">
        <v>12</v>
      </c>
      <c r="N3414">
        <v>0</v>
      </c>
      <c r="O3414">
        <v>0</v>
      </c>
      <c r="P3414">
        <v>0</v>
      </c>
      <c r="Q3414">
        <v>0</v>
      </c>
    </row>
    <row r="3415" spans="1:17" x14ac:dyDescent="0.25">
      <c r="A3415" t="s">
        <v>17398</v>
      </c>
      <c r="B3415" t="s">
        <v>72</v>
      </c>
      <c r="C3415" t="s">
        <v>145</v>
      </c>
      <c r="D3415" t="s">
        <v>526</v>
      </c>
      <c r="E3415" t="s">
        <v>563</v>
      </c>
      <c r="F3415" t="s">
        <v>394</v>
      </c>
      <c r="G3415">
        <v>0</v>
      </c>
      <c r="H3415">
        <v>0</v>
      </c>
      <c r="I3415">
        <v>0</v>
      </c>
      <c r="J3415">
        <v>0</v>
      </c>
      <c r="K3415">
        <v>0</v>
      </c>
      <c r="L3415">
        <v>0</v>
      </c>
      <c r="M3415">
        <v>0</v>
      </c>
      <c r="N3415">
        <v>11</v>
      </c>
      <c r="O3415">
        <v>11</v>
      </c>
      <c r="P3415">
        <v>0</v>
      </c>
      <c r="Q3415">
        <v>0</v>
      </c>
    </row>
    <row r="3416" spans="1:17" x14ac:dyDescent="0.25">
      <c r="A3416" t="s">
        <v>17399</v>
      </c>
      <c r="B3416" t="s">
        <v>72</v>
      </c>
      <c r="C3416" t="s">
        <v>145</v>
      </c>
      <c r="D3416" t="s">
        <v>526</v>
      </c>
      <c r="E3416" t="s">
        <v>563</v>
      </c>
      <c r="F3416" t="s">
        <v>395</v>
      </c>
      <c r="G3416">
        <v>0</v>
      </c>
      <c r="H3416">
        <v>0</v>
      </c>
      <c r="I3416">
        <v>0</v>
      </c>
      <c r="J3416">
        <v>0</v>
      </c>
      <c r="K3416">
        <v>0</v>
      </c>
      <c r="L3416">
        <v>0</v>
      </c>
      <c r="M3416">
        <v>0</v>
      </c>
      <c r="N3416">
        <v>11</v>
      </c>
      <c r="O3416">
        <v>11</v>
      </c>
      <c r="P3416">
        <v>0</v>
      </c>
      <c r="Q3416">
        <v>0</v>
      </c>
    </row>
    <row r="3417" spans="1:17" x14ac:dyDescent="0.25">
      <c r="A3417" t="s">
        <v>17400</v>
      </c>
      <c r="B3417" t="s">
        <v>72</v>
      </c>
      <c r="C3417" t="s">
        <v>145</v>
      </c>
      <c r="D3417" t="s">
        <v>526</v>
      </c>
      <c r="E3417" t="s">
        <v>563</v>
      </c>
      <c r="F3417" t="s">
        <v>525</v>
      </c>
      <c r="G3417">
        <v>12</v>
      </c>
      <c r="H3417">
        <v>0</v>
      </c>
      <c r="I3417">
        <v>0</v>
      </c>
      <c r="J3417">
        <v>0</v>
      </c>
      <c r="K3417">
        <v>0</v>
      </c>
      <c r="L3417">
        <v>0</v>
      </c>
      <c r="M3417">
        <v>0</v>
      </c>
      <c r="N3417">
        <v>0</v>
      </c>
      <c r="O3417">
        <v>0</v>
      </c>
      <c r="P3417">
        <v>0</v>
      </c>
      <c r="Q3417">
        <v>0</v>
      </c>
    </row>
    <row r="3418" spans="1:17" x14ac:dyDescent="0.25">
      <c r="A3418" t="s">
        <v>23513</v>
      </c>
      <c r="B3418" t="s">
        <v>72</v>
      </c>
      <c r="C3418" t="s">
        <v>145</v>
      </c>
      <c r="D3418" t="s">
        <v>526</v>
      </c>
      <c r="E3418" t="s">
        <v>21471</v>
      </c>
      <c r="F3418" t="s">
        <v>396</v>
      </c>
      <c r="G3418">
        <v>0</v>
      </c>
      <c r="H3418">
        <v>13</v>
      </c>
      <c r="I3418">
        <v>2</v>
      </c>
      <c r="J3418">
        <v>11</v>
      </c>
      <c r="K3418">
        <v>0</v>
      </c>
      <c r="L3418">
        <v>0</v>
      </c>
      <c r="M3418">
        <v>0</v>
      </c>
      <c r="N3418">
        <v>0</v>
      </c>
      <c r="O3418">
        <v>0</v>
      </c>
      <c r="P3418">
        <v>0</v>
      </c>
      <c r="Q3418">
        <v>0</v>
      </c>
    </row>
    <row r="3419" spans="1:17" x14ac:dyDescent="0.25">
      <c r="A3419" t="s">
        <v>23514</v>
      </c>
      <c r="B3419" t="s">
        <v>72</v>
      </c>
      <c r="C3419" t="s">
        <v>145</v>
      </c>
      <c r="D3419" t="s">
        <v>526</v>
      </c>
      <c r="E3419" t="s">
        <v>21471</v>
      </c>
      <c r="F3419" t="s">
        <v>4236</v>
      </c>
      <c r="G3419">
        <v>0</v>
      </c>
      <c r="H3419">
        <v>13</v>
      </c>
      <c r="I3419">
        <v>2</v>
      </c>
      <c r="J3419">
        <v>11</v>
      </c>
      <c r="K3419">
        <v>0</v>
      </c>
      <c r="L3419">
        <v>0</v>
      </c>
      <c r="M3419">
        <v>0</v>
      </c>
      <c r="N3419">
        <v>0</v>
      </c>
      <c r="O3419">
        <v>0</v>
      </c>
      <c r="P3419">
        <v>0</v>
      </c>
      <c r="Q3419">
        <v>0</v>
      </c>
    </row>
    <row r="3420" spans="1:17" x14ac:dyDescent="0.25">
      <c r="A3420" t="s">
        <v>23515</v>
      </c>
      <c r="B3420" t="s">
        <v>72</v>
      </c>
      <c r="C3420" t="s">
        <v>145</v>
      </c>
      <c r="D3420" t="s">
        <v>526</v>
      </c>
      <c r="E3420" t="s">
        <v>21471</v>
      </c>
      <c r="F3420" t="s">
        <v>4238</v>
      </c>
      <c r="G3420">
        <v>0</v>
      </c>
      <c r="H3420">
        <v>0</v>
      </c>
      <c r="I3420">
        <v>0</v>
      </c>
      <c r="J3420">
        <v>0</v>
      </c>
      <c r="K3420">
        <v>0</v>
      </c>
      <c r="L3420">
        <v>0</v>
      </c>
      <c r="M3420">
        <v>13</v>
      </c>
      <c r="N3420">
        <v>0</v>
      </c>
      <c r="O3420">
        <v>0</v>
      </c>
      <c r="P3420">
        <v>0</v>
      </c>
      <c r="Q3420">
        <v>0</v>
      </c>
    </row>
    <row r="3421" spans="1:17" x14ac:dyDescent="0.25">
      <c r="A3421" t="s">
        <v>23516</v>
      </c>
      <c r="B3421" t="s">
        <v>72</v>
      </c>
      <c r="C3421" t="s">
        <v>145</v>
      </c>
      <c r="D3421" t="s">
        <v>526</v>
      </c>
      <c r="E3421" t="s">
        <v>21471</v>
      </c>
      <c r="F3421" t="s">
        <v>397</v>
      </c>
      <c r="G3421">
        <v>0</v>
      </c>
      <c r="H3421">
        <v>13</v>
      </c>
      <c r="I3421">
        <v>2</v>
      </c>
      <c r="J3421">
        <v>11</v>
      </c>
      <c r="K3421">
        <v>0</v>
      </c>
      <c r="L3421">
        <v>0</v>
      </c>
      <c r="M3421">
        <v>0</v>
      </c>
      <c r="N3421">
        <v>0</v>
      </c>
      <c r="O3421">
        <v>0</v>
      </c>
      <c r="P3421">
        <v>0</v>
      </c>
      <c r="Q3421">
        <v>0</v>
      </c>
    </row>
    <row r="3422" spans="1:17" x14ac:dyDescent="0.25">
      <c r="A3422" t="s">
        <v>23517</v>
      </c>
      <c r="B3422" t="s">
        <v>72</v>
      </c>
      <c r="C3422" t="s">
        <v>145</v>
      </c>
      <c r="D3422" t="s">
        <v>526</v>
      </c>
      <c r="E3422" t="s">
        <v>21471</v>
      </c>
      <c r="F3422" t="s">
        <v>398</v>
      </c>
      <c r="G3422">
        <v>0</v>
      </c>
      <c r="H3422">
        <v>13</v>
      </c>
      <c r="I3422">
        <v>2</v>
      </c>
      <c r="J3422">
        <v>11</v>
      </c>
      <c r="K3422">
        <v>0</v>
      </c>
      <c r="L3422">
        <v>0</v>
      </c>
      <c r="M3422">
        <v>0</v>
      </c>
      <c r="N3422">
        <v>0</v>
      </c>
      <c r="O3422">
        <v>0</v>
      </c>
      <c r="P3422">
        <v>0</v>
      </c>
      <c r="Q3422">
        <v>0</v>
      </c>
    </row>
    <row r="3423" spans="1:17" x14ac:dyDescent="0.25">
      <c r="A3423" t="s">
        <v>16987</v>
      </c>
      <c r="B3423" t="s">
        <v>72</v>
      </c>
      <c r="C3423" t="s">
        <v>204</v>
      </c>
      <c r="D3423" t="s">
        <v>12971</v>
      </c>
      <c r="E3423" t="s">
        <v>563</v>
      </c>
      <c r="F3423" t="s">
        <v>525</v>
      </c>
      <c r="G3423">
        <v>1</v>
      </c>
      <c r="H3423">
        <v>0</v>
      </c>
      <c r="I3423">
        <v>0</v>
      </c>
      <c r="J3423">
        <v>0</v>
      </c>
      <c r="K3423">
        <v>0</v>
      </c>
      <c r="L3423">
        <v>0</v>
      </c>
      <c r="M3423">
        <v>0</v>
      </c>
      <c r="N3423">
        <v>0</v>
      </c>
      <c r="O3423">
        <v>0</v>
      </c>
      <c r="P3423">
        <v>0</v>
      </c>
      <c r="Q3423">
        <v>0</v>
      </c>
    </row>
    <row r="3424" spans="1:17" x14ac:dyDescent="0.25">
      <c r="A3424" t="s">
        <v>16988</v>
      </c>
      <c r="B3424" t="s">
        <v>72</v>
      </c>
      <c r="C3424" t="s">
        <v>205</v>
      </c>
      <c r="D3424" t="s">
        <v>529</v>
      </c>
      <c r="E3424" t="s">
        <v>563</v>
      </c>
      <c r="F3424" t="s">
        <v>525</v>
      </c>
      <c r="G3424">
        <v>3</v>
      </c>
      <c r="H3424">
        <v>0</v>
      </c>
      <c r="I3424">
        <v>0</v>
      </c>
      <c r="J3424">
        <v>0</v>
      </c>
      <c r="K3424">
        <v>0</v>
      </c>
      <c r="L3424">
        <v>0</v>
      </c>
      <c r="M3424">
        <v>0</v>
      </c>
      <c r="N3424">
        <v>0</v>
      </c>
      <c r="O3424">
        <v>0</v>
      </c>
      <c r="P3424">
        <v>0</v>
      </c>
      <c r="Q3424">
        <v>0</v>
      </c>
    </row>
    <row r="3425" spans="1:17" x14ac:dyDescent="0.25">
      <c r="A3425" t="s">
        <v>23518</v>
      </c>
      <c r="B3425" t="s">
        <v>72</v>
      </c>
      <c r="C3425" t="s">
        <v>205</v>
      </c>
      <c r="D3425" t="s">
        <v>529</v>
      </c>
      <c r="E3425" t="s">
        <v>21471</v>
      </c>
      <c r="F3425" t="s">
        <v>525</v>
      </c>
      <c r="G3425">
        <v>7</v>
      </c>
      <c r="H3425">
        <v>0</v>
      </c>
      <c r="I3425">
        <v>0</v>
      </c>
      <c r="J3425">
        <v>0</v>
      </c>
      <c r="K3425">
        <v>0</v>
      </c>
      <c r="L3425">
        <v>0</v>
      </c>
      <c r="M3425">
        <v>0</v>
      </c>
      <c r="N3425">
        <v>0</v>
      </c>
      <c r="O3425">
        <v>0</v>
      </c>
      <c r="P3425">
        <v>0</v>
      </c>
      <c r="Q3425">
        <v>0</v>
      </c>
    </row>
    <row r="3426" spans="1:17" x14ac:dyDescent="0.25">
      <c r="A3426" t="s">
        <v>16989</v>
      </c>
      <c r="B3426" t="s">
        <v>72</v>
      </c>
      <c r="C3426" t="s">
        <v>205</v>
      </c>
      <c r="D3426" t="s">
        <v>526</v>
      </c>
      <c r="E3426" t="s">
        <v>563</v>
      </c>
      <c r="F3426" t="s">
        <v>396</v>
      </c>
      <c r="G3426">
        <v>0</v>
      </c>
      <c r="H3426">
        <v>37</v>
      </c>
      <c r="I3426">
        <v>2</v>
      </c>
      <c r="J3426">
        <v>33</v>
      </c>
      <c r="K3426">
        <v>1</v>
      </c>
      <c r="L3426">
        <v>1</v>
      </c>
      <c r="M3426">
        <v>0</v>
      </c>
      <c r="N3426">
        <v>0</v>
      </c>
      <c r="O3426">
        <v>0</v>
      </c>
      <c r="P3426">
        <v>0</v>
      </c>
      <c r="Q3426">
        <v>0</v>
      </c>
    </row>
    <row r="3427" spans="1:17" x14ac:dyDescent="0.25">
      <c r="A3427" t="s">
        <v>16990</v>
      </c>
      <c r="B3427" t="s">
        <v>72</v>
      </c>
      <c r="C3427" t="s">
        <v>205</v>
      </c>
      <c r="D3427" t="s">
        <v>526</v>
      </c>
      <c r="E3427" t="s">
        <v>563</v>
      </c>
      <c r="F3427" t="s">
        <v>4236</v>
      </c>
      <c r="G3427">
        <v>0</v>
      </c>
      <c r="H3427">
        <v>37</v>
      </c>
      <c r="I3427">
        <v>2</v>
      </c>
      <c r="J3427">
        <v>30</v>
      </c>
      <c r="K3427">
        <v>4</v>
      </c>
      <c r="L3427">
        <v>1</v>
      </c>
      <c r="M3427">
        <v>0</v>
      </c>
      <c r="N3427">
        <v>0</v>
      </c>
      <c r="O3427">
        <v>0</v>
      </c>
      <c r="P3427">
        <v>0</v>
      </c>
      <c r="Q3427">
        <v>0</v>
      </c>
    </row>
    <row r="3428" spans="1:17" x14ac:dyDescent="0.25">
      <c r="A3428" t="s">
        <v>16991</v>
      </c>
      <c r="B3428" t="s">
        <v>72</v>
      </c>
      <c r="C3428" t="s">
        <v>205</v>
      </c>
      <c r="D3428" t="s">
        <v>526</v>
      </c>
      <c r="E3428" t="s">
        <v>563</v>
      </c>
      <c r="F3428" t="s">
        <v>4238</v>
      </c>
      <c r="G3428">
        <v>0</v>
      </c>
      <c r="H3428">
        <v>0</v>
      </c>
      <c r="I3428">
        <v>0</v>
      </c>
      <c r="J3428">
        <v>0</v>
      </c>
      <c r="K3428">
        <v>0</v>
      </c>
      <c r="L3428">
        <v>0</v>
      </c>
      <c r="M3428">
        <v>37</v>
      </c>
      <c r="N3428">
        <v>0</v>
      </c>
      <c r="O3428">
        <v>0</v>
      </c>
      <c r="P3428">
        <v>0</v>
      </c>
      <c r="Q3428">
        <v>0</v>
      </c>
    </row>
    <row r="3429" spans="1:17" x14ac:dyDescent="0.25">
      <c r="A3429" t="s">
        <v>16992</v>
      </c>
      <c r="B3429" t="s">
        <v>72</v>
      </c>
      <c r="C3429" t="s">
        <v>205</v>
      </c>
      <c r="D3429" t="s">
        <v>526</v>
      </c>
      <c r="E3429" t="s">
        <v>563</v>
      </c>
      <c r="F3429" t="s">
        <v>397</v>
      </c>
      <c r="G3429">
        <v>0</v>
      </c>
      <c r="H3429">
        <v>37</v>
      </c>
      <c r="I3429">
        <v>2</v>
      </c>
      <c r="J3429">
        <v>30</v>
      </c>
      <c r="K3429">
        <v>4</v>
      </c>
      <c r="L3429">
        <v>1</v>
      </c>
      <c r="M3429">
        <v>0</v>
      </c>
      <c r="N3429">
        <v>0</v>
      </c>
      <c r="O3429">
        <v>0</v>
      </c>
      <c r="P3429">
        <v>0</v>
      </c>
      <c r="Q3429">
        <v>0</v>
      </c>
    </row>
    <row r="3430" spans="1:17" x14ac:dyDescent="0.25">
      <c r="A3430" t="s">
        <v>16993</v>
      </c>
      <c r="B3430" t="s">
        <v>72</v>
      </c>
      <c r="C3430" t="s">
        <v>205</v>
      </c>
      <c r="D3430" t="s">
        <v>526</v>
      </c>
      <c r="E3430" t="s">
        <v>563</v>
      </c>
      <c r="F3430" t="s">
        <v>398</v>
      </c>
      <c r="G3430">
        <v>0</v>
      </c>
      <c r="H3430">
        <v>37</v>
      </c>
      <c r="I3430">
        <v>2</v>
      </c>
      <c r="J3430">
        <v>32</v>
      </c>
      <c r="K3430">
        <v>2</v>
      </c>
      <c r="L3430">
        <v>1</v>
      </c>
      <c r="M3430">
        <v>0</v>
      </c>
      <c r="N3430">
        <v>0</v>
      </c>
      <c r="O3430">
        <v>0</v>
      </c>
      <c r="P3430">
        <v>0</v>
      </c>
      <c r="Q3430">
        <v>0</v>
      </c>
    </row>
    <row r="3431" spans="1:17" x14ac:dyDescent="0.25">
      <c r="A3431" t="s">
        <v>16994</v>
      </c>
      <c r="B3431" t="s">
        <v>72</v>
      </c>
      <c r="C3431" t="s">
        <v>205</v>
      </c>
      <c r="D3431" t="s">
        <v>526</v>
      </c>
      <c r="E3431" t="s">
        <v>563</v>
      </c>
      <c r="F3431" t="s">
        <v>4242</v>
      </c>
      <c r="G3431">
        <v>0</v>
      </c>
      <c r="H3431">
        <v>0</v>
      </c>
      <c r="I3431">
        <v>0</v>
      </c>
      <c r="J3431">
        <v>0</v>
      </c>
      <c r="K3431">
        <v>0</v>
      </c>
      <c r="L3431">
        <v>0</v>
      </c>
      <c r="M3431">
        <v>37</v>
      </c>
      <c r="N3431">
        <v>0</v>
      </c>
      <c r="O3431">
        <v>0</v>
      </c>
      <c r="P3431">
        <v>0</v>
      </c>
      <c r="Q3431">
        <v>0</v>
      </c>
    </row>
    <row r="3432" spans="1:17" x14ac:dyDescent="0.25">
      <c r="A3432" t="s">
        <v>16995</v>
      </c>
      <c r="B3432" t="s">
        <v>72</v>
      </c>
      <c r="C3432" t="s">
        <v>205</v>
      </c>
      <c r="D3432" t="s">
        <v>526</v>
      </c>
      <c r="E3432" t="s">
        <v>563</v>
      </c>
      <c r="F3432" t="s">
        <v>399</v>
      </c>
      <c r="G3432">
        <v>0</v>
      </c>
      <c r="H3432">
        <v>37</v>
      </c>
      <c r="I3432">
        <v>2</v>
      </c>
      <c r="J3432">
        <v>33</v>
      </c>
      <c r="K3432">
        <v>1</v>
      </c>
      <c r="L3432">
        <v>1</v>
      </c>
      <c r="M3432">
        <v>0</v>
      </c>
      <c r="N3432">
        <v>0</v>
      </c>
      <c r="O3432">
        <v>0</v>
      </c>
      <c r="P3432">
        <v>0</v>
      </c>
      <c r="Q3432">
        <v>0</v>
      </c>
    </row>
    <row r="3433" spans="1:17" x14ac:dyDescent="0.25">
      <c r="A3433" t="s">
        <v>16996</v>
      </c>
      <c r="B3433" t="s">
        <v>72</v>
      </c>
      <c r="C3433" t="s">
        <v>205</v>
      </c>
      <c r="D3433" t="s">
        <v>526</v>
      </c>
      <c r="E3433" t="s">
        <v>563</v>
      </c>
      <c r="F3433" t="s">
        <v>4245</v>
      </c>
      <c r="G3433">
        <v>0</v>
      </c>
      <c r="H3433">
        <v>0</v>
      </c>
      <c r="I3433">
        <v>0</v>
      </c>
      <c r="J3433">
        <v>0</v>
      </c>
      <c r="K3433">
        <v>0</v>
      </c>
      <c r="L3433">
        <v>0</v>
      </c>
      <c r="M3433">
        <v>37</v>
      </c>
      <c r="N3433">
        <v>0</v>
      </c>
      <c r="O3433">
        <v>0</v>
      </c>
      <c r="P3433">
        <v>0</v>
      </c>
      <c r="Q3433">
        <v>0</v>
      </c>
    </row>
    <row r="3434" spans="1:17" x14ac:dyDescent="0.25">
      <c r="A3434" t="s">
        <v>16997</v>
      </c>
      <c r="B3434" t="s">
        <v>72</v>
      </c>
      <c r="C3434" t="s">
        <v>205</v>
      </c>
      <c r="D3434" t="s">
        <v>526</v>
      </c>
      <c r="E3434" t="s">
        <v>563</v>
      </c>
      <c r="F3434" t="s">
        <v>394</v>
      </c>
      <c r="G3434">
        <v>0</v>
      </c>
      <c r="H3434">
        <v>0</v>
      </c>
      <c r="I3434">
        <v>0</v>
      </c>
      <c r="J3434">
        <v>0</v>
      </c>
      <c r="K3434">
        <v>0</v>
      </c>
      <c r="L3434">
        <v>0</v>
      </c>
      <c r="M3434">
        <v>0</v>
      </c>
      <c r="N3434">
        <v>30</v>
      </c>
      <c r="O3434">
        <v>28</v>
      </c>
      <c r="P3434">
        <v>2</v>
      </c>
      <c r="Q3434">
        <v>0</v>
      </c>
    </row>
    <row r="3435" spans="1:17" x14ac:dyDescent="0.25">
      <c r="A3435" t="s">
        <v>16998</v>
      </c>
      <c r="B3435" t="s">
        <v>72</v>
      </c>
      <c r="C3435" t="s">
        <v>205</v>
      </c>
      <c r="D3435" t="s">
        <v>526</v>
      </c>
      <c r="E3435" t="s">
        <v>563</v>
      </c>
      <c r="F3435" t="s">
        <v>395</v>
      </c>
      <c r="G3435">
        <v>0</v>
      </c>
      <c r="H3435">
        <v>0</v>
      </c>
      <c r="I3435">
        <v>0</v>
      </c>
      <c r="J3435">
        <v>0</v>
      </c>
      <c r="K3435">
        <v>0</v>
      </c>
      <c r="L3435">
        <v>0</v>
      </c>
      <c r="M3435">
        <v>0</v>
      </c>
      <c r="N3435">
        <v>25</v>
      </c>
      <c r="O3435">
        <v>23</v>
      </c>
      <c r="P3435">
        <v>2</v>
      </c>
      <c r="Q3435">
        <v>0</v>
      </c>
    </row>
    <row r="3436" spans="1:17" x14ac:dyDescent="0.25">
      <c r="A3436" t="s">
        <v>16999</v>
      </c>
      <c r="B3436" t="s">
        <v>72</v>
      </c>
      <c r="C3436" t="s">
        <v>205</v>
      </c>
      <c r="D3436" t="s">
        <v>526</v>
      </c>
      <c r="E3436" t="s">
        <v>563</v>
      </c>
      <c r="F3436" t="s">
        <v>525</v>
      </c>
      <c r="G3436">
        <v>37</v>
      </c>
      <c r="H3436">
        <v>0</v>
      </c>
      <c r="I3436">
        <v>0</v>
      </c>
      <c r="J3436">
        <v>0</v>
      </c>
      <c r="K3436">
        <v>0</v>
      </c>
      <c r="L3436">
        <v>0</v>
      </c>
      <c r="M3436">
        <v>0</v>
      </c>
      <c r="N3436">
        <v>0</v>
      </c>
      <c r="O3436">
        <v>0</v>
      </c>
      <c r="P3436">
        <v>0</v>
      </c>
      <c r="Q3436">
        <v>0</v>
      </c>
    </row>
    <row r="3437" spans="1:17" x14ac:dyDescent="0.25">
      <c r="A3437" t="s">
        <v>23519</v>
      </c>
      <c r="B3437" t="s">
        <v>72</v>
      </c>
      <c r="C3437" t="s">
        <v>205</v>
      </c>
      <c r="D3437" t="s">
        <v>526</v>
      </c>
      <c r="E3437" t="s">
        <v>21471</v>
      </c>
      <c r="F3437" t="s">
        <v>396</v>
      </c>
      <c r="G3437">
        <v>0</v>
      </c>
      <c r="H3437">
        <v>61</v>
      </c>
      <c r="I3437">
        <v>3</v>
      </c>
      <c r="J3437">
        <v>50</v>
      </c>
      <c r="K3437">
        <v>5</v>
      </c>
      <c r="L3437">
        <v>3</v>
      </c>
      <c r="M3437">
        <v>0</v>
      </c>
      <c r="N3437">
        <v>0</v>
      </c>
      <c r="O3437">
        <v>0</v>
      </c>
      <c r="P3437">
        <v>0</v>
      </c>
      <c r="Q3437">
        <v>0</v>
      </c>
    </row>
    <row r="3438" spans="1:17" x14ac:dyDescent="0.25">
      <c r="A3438" t="s">
        <v>23520</v>
      </c>
      <c r="B3438" t="s">
        <v>72</v>
      </c>
      <c r="C3438" t="s">
        <v>205</v>
      </c>
      <c r="D3438" t="s">
        <v>526</v>
      </c>
      <c r="E3438" t="s">
        <v>21471</v>
      </c>
      <c r="F3438" t="s">
        <v>4236</v>
      </c>
      <c r="G3438">
        <v>0</v>
      </c>
      <c r="H3438">
        <v>61</v>
      </c>
      <c r="I3438">
        <v>3</v>
      </c>
      <c r="J3438">
        <v>49</v>
      </c>
      <c r="K3438">
        <v>6</v>
      </c>
      <c r="L3438">
        <v>3</v>
      </c>
      <c r="M3438">
        <v>0</v>
      </c>
      <c r="N3438">
        <v>0</v>
      </c>
      <c r="O3438">
        <v>0</v>
      </c>
      <c r="P3438">
        <v>0</v>
      </c>
      <c r="Q3438">
        <v>0</v>
      </c>
    </row>
    <row r="3439" spans="1:17" x14ac:dyDescent="0.25">
      <c r="A3439" t="s">
        <v>23521</v>
      </c>
      <c r="B3439" t="s">
        <v>72</v>
      </c>
      <c r="C3439" t="s">
        <v>205</v>
      </c>
      <c r="D3439" t="s">
        <v>526</v>
      </c>
      <c r="E3439" t="s">
        <v>21471</v>
      </c>
      <c r="F3439" t="s">
        <v>4238</v>
      </c>
      <c r="G3439">
        <v>0</v>
      </c>
      <c r="H3439">
        <v>0</v>
      </c>
      <c r="I3439">
        <v>0</v>
      </c>
      <c r="J3439">
        <v>0</v>
      </c>
      <c r="K3439">
        <v>0</v>
      </c>
      <c r="L3439">
        <v>0</v>
      </c>
      <c r="M3439">
        <v>61</v>
      </c>
      <c r="N3439">
        <v>0</v>
      </c>
      <c r="O3439">
        <v>0</v>
      </c>
      <c r="P3439">
        <v>0</v>
      </c>
      <c r="Q3439">
        <v>0</v>
      </c>
    </row>
    <row r="3440" spans="1:17" x14ac:dyDescent="0.25">
      <c r="A3440" t="s">
        <v>23522</v>
      </c>
      <c r="B3440" t="s">
        <v>72</v>
      </c>
      <c r="C3440" t="s">
        <v>205</v>
      </c>
      <c r="D3440" t="s">
        <v>526</v>
      </c>
      <c r="E3440" t="s">
        <v>21471</v>
      </c>
      <c r="F3440" t="s">
        <v>397</v>
      </c>
      <c r="G3440">
        <v>0</v>
      </c>
      <c r="H3440">
        <v>61</v>
      </c>
      <c r="I3440">
        <v>3</v>
      </c>
      <c r="J3440">
        <v>49</v>
      </c>
      <c r="K3440">
        <v>6</v>
      </c>
      <c r="L3440">
        <v>3</v>
      </c>
      <c r="M3440">
        <v>0</v>
      </c>
      <c r="N3440">
        <v>0</v>
      </c>
      <c r="O3440">
        <v>0</v>
      </c>
      <c r="P3440">
        <v>0</v>
      </c>
      <c r="Q3440">
        <v>0</v>
      </c>
    </row>
    <row r="3441" spans="1:17" x14ac:dyDescent="0.25">
      <c r="A3441" t="s">
        <v>23523</v>
      </c>
      <c r="B3441" t="s">
        <v>72</v>
      </c>
      <c r="C3441" t="s">
        <v>205</v>
      </c>
      <c r="D3441" t="s">
        <v>526</v>
      </c>
      <c r="E3441" t="s">
        <v>21471</v>
      </c>
      <c r="F3441" t="s">
        <v>398</v>
      </c>
      <c r="G3441">
        <v>0</v>
      </c>
      <c r="H3441">
        <v>61</v>
      </c>
      <c r="I3441">
        <v>3</v>
      </c>
      <c r="J3441">
        <v>49</v>
      </c>
      <c r="K3441">
        <v>6</v>
      </c>
      <c r="L3441">
        <v>3</v>
      </c>
      <c r="M3441">
        <v>0</v>
      </c>
      <c r="N3441">
        <v>0</v>
      </c>
      <c r="O3441">
        <v>0</v>
      </c>
      <c r="P3441">
        <v>0</v>
      </c>
      <c r="Q3441">
        <v>0</v>
      </c>
    </row>
    <row r="3442" spans="1:17" x14ac:dyDescent="0.25">
      <c r="A3442" t="s">
        <v>23524</v>
      </c>
      <c r="B3442" t="s">
        <v>72</v>
      </c>
      <c r="C3442" t="s">
        <v>205</v>
      </c>
      <c r="D3442" t="s">
        <v>526</v>
      </c>
      <c r="E3442" t="s">
        <v>21471</v>
      </c>
      <c r="F3442" t="s">
        <v>4242</v>
      </c>
      <c r="G3442">
        <v>0</v>
      </c>
      <c r="H3442">
        <v>0</v>
      </c>
      <c r="I3442">
        <v>0</v>
      </c>
      <c r="J3442">
        <v>0</v>
      </c>
      <c r="K3442">
        <v>0</v>
      </c>
      <c r="L3442">
        <v>0</v>
      </c>
      <c r="M3442">
        <v>61</v>
      </c>
      <c r="N3442">
        <v>0</v>
      </c>
      <c r="O3442">
        <v>0</v>
      </c>
      <c r="P3442">
        <v>0</v>
      </c>
      <c r="Q3442">
        <v>0</v>
      </c>
    </row>
    <row r="3443" spans="1:17" x14ac:dyDescent="0.25">
      <c r="A3443" t="s">
        <v>23525</v>
      </c>
      <c r="B3443" t="s">
        <v>72</v>
      </c>
      <c r="C3443" t="s">
        <v>205</v>
      </c>
      <c r="D3443" t="s">
        <v>526</v>
      </c>
      <c r="E3443" t="s">
        <v>21471</v>
      </c>
      <c r="F3443" t="s">
        <v>399</v>
      </c>
      <c r="G3443">
        <v>0</v>
      </c>
      <c r="H3443">
        <v>61</v>
      </c>
      <c r="I3443">
        <v>3</v>
      </c>
      <c r="J3443">
        <v>50</v>
      </c>
      <c r="K3443">
        <v>5</v>
      </c>
      <c r="L3443">
        <v>3</v>
      </c>
      <c r="M3443">
        <v>0</v>
      </c>
      <c r="N3443">
        <v>0</v>
      </c>
      <c r="O3443">
        <v>0</v>
      </c>
      <c r="P3443">
        <v>0</v>
      </c>
      <c r="Q3443">
        <v>0</v>
      </c>
    </row>
    <row r="3444" spans="1:17" x14ac:dyDescent="0.25">
      <c r="A3444" t="s">
        <v>23526</v>
      </c>
      <c r="B3444" t="s">
        <v>72</v>
      </c>
      <c r="C3444" t="s">
        <v>205</v>
      </c>
      <c r="D3444" t="s">
        <v>526</v>
      </c>
      <c r="E3444" t="s">
        <v>21471</v>
      </c>
      <c r="F3444" t="s">
        <v>4245</v>
      </c>
      <c r="G3444">
        <v>0</v>
      </c>
      <c r="H3444">
        <v>0</v>
      </c>
      <c r="I3444">
        <v>0</v>
      </c>
      <c r="J3444">
        <v>0</v>
      </c>
      <c r="K3444">
        <v>0</v>
      </c>
      <c r="L3444">
        <v>0</v>
      </c>
      <c r="M3444">
        <v>61</v>
      </c>
      <c r="N3444">
        <v>0</v>
      </c>
      <c r="O3444">
        <v>0</v>
      </c>
      <c r="P3444">
        <v>0</v>
      </c>
      <c r="Q3444">
        <v>0</v>
      </c>
    </row>
    <row r="3445" spans="1:17" x14ac:dyDescent="0.25">
      <c r="A3445" t="s">
        <v>23527</v>
      </c>
      <c r="B3445" t="s">
        <v>72</v>
      </c>
      <c r="C3445" t="s">
        <v>205</v>
      </c>
      <c r="D3445" t="s">
        <v>526</v>
      </c>
      <c r="E3445" t="s">
        <v>21471</v>
      </c>
      <c r="F3445" t="s">
        <v>394</v>
      </c>
      <c r="G3445">
        <v>0</v>
      </c>
      <c r="H3445">
        <v>0</v>
      </c>
      <c r="I3445">
        <v>0</v>
      </c>
      <c r="J3445">
        <v>0</v>
      </c>
      <c r="K3445">
        <v>0</v>
      </c>
      <c r="L3445">
        <v>0</v>
      </c>
      <c r="M3445">
        <v>0</v>
      </c>
      <c r="N3445">
        <v>51</v>
      </c>
      <c r="O3445">
        <v>47</v>
      </c>
      <c r="P3445">
        <v>3</v>
      </c>
      <c r="Q3445">
        <v>1</v>
      </c>
    </row>
    <row r="3446" spans="1:17" x14ac:dyDescent="0.25">
      <c r="A3446" t="s">
        <v>23528</v>
      </c>
      <c r="B3446" t="s">
        <v>72</v>
      </c>
      <c r="C3446" t="s">
        <v>205</v>
      </c>
      <c r="D3446" t="s">
        <v>526</v>
      </c>
      <c r="E3446" t="s">
        <v>21471</v>
      </c>
      <c r="F3446" t="s">
        <v>395</v>
      </c>
      <c r="G3446">
        <v>0</v>
      </c>
      <c r="H3446">
        <v>0</v>
      </c>
      <c r="I3446">
        <v>0</v>
      </c>
      <c r="J3446">
        <v>0</v>
      </c>
      <c r="K3446">
        <v>0</v>
      </c>
      <c r="L3446">
        <v>0</v>
      </c>
      <c r="M3446">
        <v>0</v>
      </c>
      <c r="N3446">
        <v>46</v>
      </c>
      <c r="O3446">
        <v>42</v>
      </c>
      <c r="P3446">
        <v>3</v>
      </c>
      <c r="Q3446">
        <v>1</v>
      </c>
    </row>
    <row r="3447" spans="1:17" x14ac:dyDescent="0.25">
      <c r="A3447" t="s">
        <v>23529</v>
      </c>
      <c r="B3447" t="s">
        <v>72</v>
      </c>
      <c r="C3447" t="s">
        <v>205</v>
      </c>
      <c r="D3447" t="s">
        <v>526</v>
      </c>
      <c r="E3447" t="s">
        <v>21471</v>
      </c>
      <c r="F3447" t="s">
        <v>525</v>
      </c>
      <c r="G3447">
        <v>61</v>
      </c>
      <c r="H3447">
        <v>0</v>
      </c>
      <c r="I3447">
        <v>0</v>
      </c>
      <c r="J3447">
        <v>0</v>
      </c>
      <c r="K3447">
        <v>0</v>
      </c>
      <c r="L3447">
        <v>0</v>
      </c>
      <c r="M3447">
        <v>0</v>
      </c>
      <c r="N3447">
        <v>0</v>
      </c>
      <c r="O3447">
        <v>0</v>
      </c>
      <c r="P3447">
        <v>0</v>
      </c>
      <c r="Q3447">
        <v>0</v>
      </c>
    </row>
    <row r="3448" spans="1:17" x14ac:dyDescent="0.25">
      <c r="A3448" t="s">
        <v>18471</v>
      </c>
      <c r="B3448" t="s">
        <v>72</v>
      </c>
      <c r="C3448" t="s">
        <v>205</v>
      </c>
      <c r="D3448" t="s">
        <v>527</v>
      </c>
      <c r="E3448" t="s">
        <v>563</v>
      </c>
      <c r="F3448" t="s">
        <v>528</v>
      </c>
      <c r="G3448">
        <v>0</v>
      </c>
      <c r="H3448">
        <v>0</v>
      </c>
      <c r="I3448">
        <v>0</v>
      </c>
      <c r="J3448">
        <v>0</v>
      </c>
      <c r="K3448">
        <v>0</v>
      </c>
      <c r="L3448">
        <v>0</v>
      </c>
      <c r="M3448">
        <v>0</v>
      </c>
      <c r="N3448">
        <v>1</v>
      </c>
      <c r="O3448">
        <v>1</v>
      </c>
      <c r="P3448">
        <v>0</v>
      </c>
      <c r="Q3448">
        <v>0</v>
      </c>
    </row>
    <row r="3449" spans="1:17" x14ac:dyDescent="0.25">
      <c r="A3449" t="s">
        <v>18472</v>
      </c>
      <c r="B3449" t="s">
        <v>72</v>
      </c>
      <c r="C3449" t="s">
        <v>205</v>
      </c>
      <c r="D3449" t="s">
        <v>527</v>
      </c>
      <c r="E3449" t="s">
        <v>563</v>
      </c>
      <c r="F3449" t="s">
        <v>525</v>
      </c>
      <c r="G3449">
        <v>1</v>
      </c>
      <c r="H3449">
        <v>0</v>
      </c>
      <c r="I3449">
        <v>0</v>
      </c>
      <c r="J3449">
        <v>0</v>
      </c>
      <c r="K3449">
        <v>0</v>
      </c>
      <c r="L3449">
        <v>0</v>
      </c>
      <c r="M3449">
        <v>0</v>
      </c>
      <c r="N3449">
        <v>0</v>
      </c>
      <c r="O3449">
        <v>0</v>
      </c>
      <c r="P3449">
        <v>0</v>
      </c>
      <c r="Q3449">
        <v>0</v>
      </c>
    </row>
    <row r="3450" spans="1:17" x14ac:dyDescent="0.25">
      <c r="A3450" t="s">
        <v>23530</v>
      </c>
      <c r="B3450" t="s">
        <v>72</v>
      </c>
      <c r="C3450" t="s">
        <v>205</v>
      </c>
      <c r="D3450" t="s">
        <v>527</v>
      </c>
      <c r="E3450" t="s">
        <v>21471</v>
      </c>
      <c r="F3450" t="s">
        <v>528</v>
      </c>
      <c r="G3450">
        <v>0</v>
      </c>
      <c r="H3450">
        <v>0</v>
      </c>
      <c r="I3450">
        <v>0</v>
      </c>
      <c r="J3450">
        <v>0</v>
      </c>
      <c r="K3450">
        <v>0</v>
      </c>
      <c r="L3450">
        <v>0</v>
      </c>
      <c r="M3450">
        <v>0</v>
      </c>
      <c r="N3450">
        <v>4</v>
      </c>
      <c r="O3450">
        <v>3</v>
      </c>
      <c r="P3450">
        <v>1</v>
      </c>
      <c r="Q3450">
        <v>0</v>
      </c>
    </row>
    <row r="3451" spans="1:17" x14ac:dyDescent="0.25">
      <c r="A3451" t="s">
        <v>23531</v>
      </c>
      <c r="B3451" t="s">
        <v>72</v>
      </c>
      <c r="C3451" t="s">
        <v>205</v>
      </c>
      <c r="D3451" t="s">
        <v>527</v>
      </c>
      <c r="E3451" t="s">
        <v>21471</v>
      </c>
      <c r="F3451" t="s">
        <v>525</v>
      </c>
      <c r="G3451">
        <v>4</v>
      </c>
      <c r="H3451">
        <v>0</v>
      </c>
      <c r="I3451">
        <v>0</v>
      </c>
      <c r="J3451">
        <v>0</v>
      </c>
      <c r="K3451">
        <v>0</v>
      </c>
      <c r="L3451">
        <v>0</v>
      </c>
      <c r="M3451">
        <v>0</v>
      </c>
      <c r="N3451">
        <v>0</v>
      </c>
      <c r="O3451">
        <v>0</v>
      </c>
      <c r="P3451">
        <v>0</v>
      </c>
      <c r="Q3451">
        <v>0</v>
      </c>
    </row>
    <row r="3452" spans="1:17" x14ac:dyDescent="0.25">
      <c r="A3452" t="s">
        <v>18473</v>
      </c>
      <c r="B3452" t="s">
        <v>72</v>
      </c>
      <c r="C3452" t="s">
        <v>205</v>
      </c>
      <c r="D3452" t="s">
        <v>12971</v>
      </c>
      <c r="E3452" t="s">
        <v>563</v>
      </c>
      <c r="F3452" t="s">
        <v>525</v>
      </c>
      <c r="G3452">
        <v>2</v>
      </c>
      <c r="H3452">
        <v>0</v>
      </c>
      <c r="I3452">
        <v>0</v>
      </c>
      <c r="J3452">
        <v>0</v>
      </c>
      <c r="K3452">
        <v>0</v>
      </c>
      <c r="L3452">
        <v>0</v>
      </c>
      <c r="M3452">
        <v>0</v>
      </c>
      <c r="N3452">
        <v>0</v>
      </c>
      <c r="O3452">
        <v>0</v>
      </c>
      <c r="P3452">
        <v>0</v>
      </c>
      <c r="Q3452">
        <v>0</v>
      </c>
    </row>
    <row r="3453" spans="1:17" x14ac:dyDescent="0.25">
      <c r="A3453" t="s">
        <v>23532</v>
      </c>
      <c r="B3453" t="s">
        <v>72</v>
      </c>
      <c r="C3453" t="s">
        <v>205</v>
      </c>
      <c r="D3453" t="s">
        <v>12971</v>
      </c>
      <c r="E3453" t="s">
        <v>21471</v>
      </c>
      <c r="F3453" t="s">
        <v>525</v>
      </c>
      <c r="G3453">
        <v>7</v>
      </c>
      <c r="H3453">
        <v>0</v>
      </c>
      <c r="I3453">
        <v>0</v>
      </c>
      <c r="J3453">
        <v>0</v>
      </c>
      <c r="K3453">
        <v>0</v>
      </c>
      <c r="L3453">
        <v>0</v>
      </c>
      <c r="M3453">
        <v>0</v>
      </c>
      <c r="N3453">
        <v>0</v>
      </c>
      <c r="O3453">
        <v>0</v>
      </c>
      <c r="P3453">
        <v>0</v>
      </c>
      <c r="Q3453">
        <v>0</v>
      </c>
    </row>
    <row r="3454" spans="1:17" x14ac:dyDescent="0.25">
      <c r="A3454" t="s">
        <v>23533</v>
      </c>
      <c r="B3454" t="s">
        <v>74</v>
      </c>
      <c r="C3454" t="s">
        <v>94</v>
      </c>
      <c r="D3454" t="s">
        <v>526</v>
      </c>
      <c r="E3454" t="s">
        <v>21471</v>
      </c>
      <c r="F3454" t="s">
        <v>399</v>
      </c>
      <c r="G3454">
        <v>0</v>
      </c>
      <c r="H3454">
        <v>16</v>
      </c>
      <c r="I3454">
        <v>2</v>
      </c>
      <c r="J3454">
        <v>12</v>
      </c>
      <c r="K3454">
        <v>1</v>
      </c>
      <c r="L3454">
        <v>1</v>
      </c>
      <c r="M3454">
        <v>0</v>
      </c>
      <c r="N3454">
        <v>0</v>
      </c>
      <c r="O3454">
        <v>0</v>
      </c>
      <c r="P3454">
        <v>0</v>
      </c>
      <c r="Q3454">
        <v>0</v>
      </c>
    </row>
    <row r="3455" spans="1:17" x14ac:dyDescent="0.25">
      <c r="A3455" t="s">
        <v>23534</v>
      </c>
      <c r="B3455" t="s">
        <v>74</v>
      </c>
      <c r="C3455" t="s">
        <v>94</v>
      </c>
      <c r="D3455" t="s">
        <v>526</v>
      </c>
      <c r="E3455" t="s">
        <v>21471</v>
      </c>
      <c r="F3455" t="s">
        <v>4245</v>
      </c>
      <c r="G3455">
        <v>0</v>
      </c>
      <c r="H3455">
        <v>0</v>
      </c>
      <c r="I3455">
        <v>0</v>
      </c>
      <c r="J3455">
        <v>0</v>
      </c>
      <c r="K3455">
        <v>0</v>
      </c>
      <c r="L3455">
        <v>0</v>
      </c>
      <c r="M3455">
        <v>16</v>
      </c>
      <c r="N3455">
        <v>0</v>
      </c>
      <c r="O3455">
        <v>0</v>
      </c>
      <c r="P3455">
        <v>0</v>
      </c>
      <c r="Q3455">
        <v>0</v>
      </c>
    </row>
    <row r="3456" spans="1:17" x14ac:dyDescent="0.25">
      <c r="A3456" t="s">
        <v>23535</v>
      </c>
      <c r="B3456" t="s">
        <v>74</v>
      </c>
      <c r="C3456" t="s">
        <v>94</v>
      </c>
      <c r="D3456" t="s">
        <v>526</v>
      </c>
      <c r="E3456" t="s">
        <v>21471</v>
      </c>
      <c r="F3456" t="s">
        <v>394</v>
      </c>
      <c r="G3456">
        <v>0</v>
      </c>
      <c r="H3456">
        <v>0</v>
      </c>
      <c r="I3456">
        <v>0</v>
      </c>
      <c r="J3456">
        <v>0</v>
      </c>
      <c r="K3456">
        <v>0</v>
      </c>
      <c r="L3456">
        <v>0</v>
      </c>
      <c r="M3456">
        <v>0</v>
      </c>
      <c r="N3456">
        <v>10</v>
      </c>
      <c r="O3456">
        <v>9</v>
      </c>
      <c r="P3456">
        <v>0</v>
      </c>
      <c r="Q3456">
        <v>1</v>
      </c>
    </row>
    <row r="3457" spans="1:17" x14ac:dyDescent="0.25">
      <c r="A3457" t="s">
        <v>23536</v>
      </c>
      <c r="B3457" t="s">
        <v>74</v>
      </c>
      <c r="C3457" t="s">
        <v>94</v>
      </c>
      <c r="D3457" t="s">
        <v>526</v>
      </c>
      <c r="E3457" t="s">
        <v>21471</v>
      </c>
      <c r="F3457" t="s">
        <v>395</v>
      </c>
      <c r="G3457">
        <v>0</v>
      </c>
      <c r="H3457">
        <v>0</v>
      </c>
      <c r="I3457">
        <v>0</v>
      </c>
      <c r="J3457">
        <v>0</v>
      </c>
      <c r="K3457">
        <v>0</v>
      </c>
      <c r="L3457">
        <v>0</v>
      </c>
      <c r="M3457">
        <v>0</v>
      </c>
      <c r="N3457">
        <v>7</v>
      </c>
      <c r="O3457">
        <v>7</v>
      </c>
      <c r="P3457">
        <v>0</v>
      </c>
      <c r="Q3457">
        <v>0</v>
      </c>
    </row>
    <row r="3458" spans="1:17" x14ac:dyDescent="0.25">
      <c r="A3458" t="s">
        <v>23537</v>
      </c>
      <c r="B3458" t="s">
        <v>74</v>
      </c>
      <c r="C3458" t="s">
        <v>94</v>
      </c>
      <c r="D3458" t="s">
        <v>526</v>
      </c>
      <c r="E3458" t="s">
        <v>21471</v>
      </c>
      <c r="F3458" t="s">
        <v>525</v>
      </c>
      <c r="G3458">
        <v>16</v>
      </c>
      <c r="H3458">
        <v>0</v>
      </c>
      <c r="I3458">
        <v>0</v>
      </c>
      <c r="J3458">
        <v>0</v>
      </c>
      <c r="K3458">
        <v>0</v>
      </c>
      <c r="L3458">
        <v>0</v>
      </c>
      <c r="M3458">
        <v>0</v>
      </c>
      <c r="N3458">
        <v>0</v>
      </c>
      <c r="O3458">
        <v>0</v>
      </c>
      <c r="P3458">
        <v>0</v>
      </c>
      <c r="Q3458">
        <v>0</v>
      </c>
    </row>
    <row r="3459" spans="1:17" x14ac:dyDescent="0.25">
      <c r="A3459" t="s">
        <v>18485</v>
      </c>
      <c r="B3459" t="s">
        <v>74</v>
      </c>
      <c r="C3459" t="s">
        <v>94</v>
      </c>
      <c r="D3459" t="s">
        <v>527</v>
      </c>
      <c r="E3459" t="s">
        <v>563</v>
      </c>
      <c r="F3459" t="s">
        <v>528</v>
      </c>
      <c r="G3459">
        <v>0</v>
      </c>
      <c r="H3459">
        <v>0</v>
      </c>
      <c r="I3459">
        <v>0</v>
      </c>
      <c r="J3459">
        <v>0</v>
      </c>
      <c r="K3459">
        <v>0</v>
      </c>
      <c r="L3459">
        <v>0</v>
      </c>
      <c r="M3459">
        <v>0</v>
      </c>
      <c r="N3459">
        <v>1</v>
      </c>
      <c r="O3459">
        <v>1</v>
      </c>
      <c r="P3459">
        <v>0</v>
      </c>
      <c r="Q3459">
        <v>0</v>
      </c>
    </row>
    <row r="3460" spans="1:17" x14ac:dyDescent="0.25">
      <c r="A3460" t="s">
        <v>18486</v>
      </c>
      <c r="B3460" t="s">
        <v>74</v>
      </c>
      <c r="C3460" t="s">
        <v>94</v>
      </c>
      <c r="D3460" t="s">
        <v>527</v>
      </c>
      <c r="E3460" t="s">
        <v>563</v>
      </c>
      <c r="F3460" t="s">
        <v>525</v>
      </c>
      <c r="G3460">
        <v>1</v>
      </c>
      <c r="H3460">
        <v>0</v>
      </c>
      <c r="I3460">
        <v>0</v>
      </c>
      <c r="J3460">
        <v>0</v>
      </c>
      <c r="K3460">
        <v>0</v>
      </c>
      <c r="L3460">
        <v>0</v>
      </c>
      <c r="M3460">
        <v>0</v>
      </c>
      <c r="N3460">
        <v>0</v>
      </c>
      <c r="O3460">
        <v>0</v>
      </c>
      <c r="P3460">
        <v>0</v>
      </c>
      <c r="Q3460">
        <v>0</v>
      </c>
    </row>
    <row r="3461" spans="1:17" x14ac:dyDescent="0.25">
      <c r="A3461" t="s">
        <v>18487</v>
      </c>
      <c r="B3461" t="s">
        <v>74</v>
      </c>
      <c r="C3461" t="s">
        <v>94</v>
      </c>
      <c r="D3461" t="s">
        <v>12971</v>
      </c>
      <c r="E3461" t="s">
        <v>563</v>
      </c>
      <c r="F3461" t="s">
        <v>525</v>
      </c>
      <c r="G3461">
        <v>2</v>
      </c>
      <c r="H3461">
        <v>0</v>
      </c>
      <c r="I3461">
        <v>0</v>
      </c>
      <c r="J3461">
        <v>0</v>
      </c>
      <c r="K3461">
        <v>0</v>
      </c>
      <c r="L3461">
        <v>0</v>
      </c>
      <c r="M3461">
        <v>0</v>
      </c>
      <c r="N3461">
        <v>0</v>
      </c>
      <c r="O3461">
        <v>0</v>
      </c>
      <c r="P3461">
        <v>0</v>
      </c>
      <c r="Q3461">
        <v>0</v>
      </c>
    </row>
    <row r="3462" spans="1:17" x14ac:dyDescent="0.25">
      <c r="A3462" t="s">
        <v>23538</v>
      </c>
      <c r="B3462" t="s">
        <v>74</v>
      </c>
      <c r="C3462" t="s">
        <v>94</v>
      </c>
      <c r="D3462" t="s">
        <v>12971</v>
      </c>
      <c r="E3462" t="s">
        <v>21471</v>
      </c>
      <c r="F3462" t="s">
        <v>525</v>
      </c>
      <c r="G3462">
        <v>2</v>
      </c>
      <c r="H3462">
        <v>0</v>
      </c>
      <c r="I3462">
        <v>0</v>
      </c>
      <c r="J3462">
        <v>0</v>
      </c>
      <c r="K3462">
        <v>0</v>
      </c>
      <c r="L3462">
        <v>0</v>
      </c>
      <c r="M3462">
        <v>0</v>
      </c>
      <c r="N3462">
        <v>0</v>
      </c>
      <c r="O3462">
        <v>0</v>
      </c>
      <c r="P3462">
        <v>0</v>
      </c>
      <c r="Q3462">
        <v>0</v>
      </c>
    </row>
    <row r="3463" spans="1:17" x14ac:dyDescent="0.25">
      <c r="A3463" t="s">
        <v>18488</v>
      </c>
      <c r="B3463" t="s">
        <v>74</v>
      </c>
      <c r="C3463" t="s">
        <v>95</v>
      </c>
      <c r="D3463" t="s">
        <v>529</v>
      </c>
      <c r="E3463" t="s">
        <v>563</v>
      </c>
      <c r="F3463" t="s">
        <v>525</v>
      </c>
      <c r="G3463">
        <v>6</v>
      </c>
      <c r="H3463">
        <v>0</v>
      </c>
      <c r="I3463">
        <v>0</v>
      </c>
      <c r="J3463">
        <v>0</v>
      </c>
      <c r="K3463">
        <v>0</v>
      </c>
      <c r="L3463">
        <v>0</v>
      </c>
      <c r="M3463">
        <v>0</v>
      </c>
      <c r="N3463">
        <v>0</v>
      </c>
      <c r="O3463">
        <v>0</v>
      </c>
      <c r="P3463">
        <v>0</v>
      </c>
      <c r="Q3463">
        <v>0</v>
      </c>
    </row>
    <row r="3464" spans="1:17" x14ac:dyDescent="0.25">
      <c r="A3464" t="s">
        <v>23539</v>
      </c>
      <c r="B3464" t="s">
        <v>74</v>
      </c>
      <c r="C3464" t="s">
        <v>95</v>
      </c>
      <c r="D3464" t="s">
        <v>529</v>
      </c>
      <c r="E3464" t="s">
        <v>21471</v>
      </c>
      <c r="F3464" t="s">
        <v>525</v>
      </c>
      <c r="G3464">
        <v>3</v>
      </c>
      <c r="H3464">
        <v>0</v>
      </c>
      <c r="I3464">
        <v>0</v>
      </c>
      <c r="J3464">
        <v>0</v>
      </c>
      <c r="K3464">
        <v>0</v>
      </c>
      <c r="L3464">
        <v>0</v>
      </c>
      <c r="M3464">
        <v>0</v>
      </c>
      <c r="N3464">
        <v>0</v>
      </c>
      <c r="O3464">
        <v>0</v>
      </c>
      <c r="P3464">
        <v>0</v>
      </c>
      <c r="Q3464">
        <v>0</v>
      </c>
    </row>
    <row r="3465" spans="1:17" x14ac:dyDescent="0.25">
      <c r="A3465" t="s">
        <v>18489</v>
      </c>
      <c r="B3465" t="s">
        <v>74</v>
      </c>
      <c r="C3465" t="s">
        <v>95</v>
      </c>
      <c r="D3465" t="s">
        <v>526</v>
      </c>
      <c r="E3465" t="s">
        <v>563</v>
      </c>
      <c r="F3465" t="s">
        <v>396</v>
      </c>
      <c r="G3465">
        <v>0</v>
      </c>
      <c r="H3465">
        <v>12</v>
      </c>
      <c r="I3465">
        <v>0</v>
      </c>
      <c r="J3465">
        <v>10</v>
      </c>
      <c r="K3465">
        <v>1</v>
      </c>
      <c r="L3465">
        <v>1</v>
      </c>
      <c r="M3465">
        <v>0</v>
      </c>
      <c r="N3465">
        <v>0</v>
      </c>
      <c r="O3465">
        <v>0</v>
      </c>
      <c r="P3465">
        <v>0</v>
      </c>
      <c r="Q3465">
        <v>0</v>
      </c>
    </row>
    <row r="3466" spans="1:17" x14ac:dyDescent="0.25">
      <c r="A3466" t="s">
        <v>18490</v>
      </c>
      <c r="B3466" t="s">
        <v>74</v>
      </c>
      <c r="C3466" t="s">
        <v>95</v>
      </c>
      <c r="D3466" t="s">
        <v>526</v>
      </c>
      <c r="E3466" t="s">
        <v>563</v>
      </c>
      <c r="F3466" t="s">
        <v>4236</v>
      </c>
      <c r="G3466">
        <v>0</v>
      </c>
      <c r="H3466">
        <v>12</v>
      </c>
      <c r="I3466">
        <v>0</v>
      </c>
      <c r="J3466">
        <v>9</v>
      </c>
      <c r="K3466">
        <v>2</v>
      </c>
      <c r="L3466">
        <v>1</v>
      </c>
      <c r="M3466">
        <v>0</v>
      </c>
      <c r="N3466">
        <v>0</v>
      </c>
      <c r="O3466">
        <v>0</v>
      </c>
      <c r="P3466">
        <v>0</v>
      </c>
      <c r="Q3466">
        <v>0</v>
      </c>
    </row>
    <row r="3467" spans="1:17" x14ac:dyDescent="0.25">
      <c r="A3467" t="s">
        <v>18491</v>
      </c>
      <c r="B3467" t="s">
        <v>74</v>
      </c>
      <c r="C3467" t="s">
        <v>95</v>
      </c>
      <c r="D3467" t="s">
        <v>526</v>
      </c>
      <c r="E3467" t="s">
        <v>563</v>
      </c>
      <c r="F3467" t="s">
        <v>4238</v>
      </c>
      <c r="G3467">
        <v>0</v>
      </c>
      <c r="H3467">
        <v>0</v>
      </c>
      <c r="I3467">
        <v>0</v>
      </c>
      <c r="J3467">
        <v>0</v>
      </c>
      <c r="K3467">
        <v>0</v>
      </c>
      <c r="L3467">
        <v>0</v>
      </c>
      <c r="M3467">
        <v>12</v>
      </c>
      <c r="N3467">
        <v>0</v>
      </c>
      <c r="O3467">
        <v>0</v>
      </c>
      <c r="P3467">
        <v>0</v>
      </c>
      <c r="Q3467">
        <v>0</v>
      </c>
    </row>
    <row r="3468" spans="1:17" x14ac:dyDescent="0.25">
      <c r="A3468" t="s">
        <v>18492</v>
      </c>
      <c r="B3468" t="s">
        <v>74</v>
      </c>
      <c r="C3468" t="s">
        <v>95</v>
      </c>
      <c r="D3468" t="s">
        <v>526</v>
      </c>
      <c r="E3468" t="s">
        <v>563</v>
      </c>
      <c r="F3468" t="s">
        <v>397</v>
      </c>
      <c r="G3468">
        <v>0</v>
      </c>
      <c r="H3468">
        <v>12</v>
      </c>
      <c r="I3468">
        <v>0</v>
      </c>
      <c r="J3468">
        <v>9</v>
      </c>
      <c r="K3468">
        <v>2</v>
      </c>
      <c r="L3468">
        <v>1</v>
      </c>
      <c r="M3468">
        <v>0</v>
      </c>
      <c r="N3468">
        <v>0</v>
      </c>
      <c r="O3468">
        <v>0</v>
      </c>
      <c r="P3468">
        <v>0</v>
      </c>
      <c r="Q3468">
        <v>0</v>
      </c>
    </row>
    <row r="3469" spans="1:17" x14ac:dyDescent="0.25">
      <c r="A3469" t="s">
        <v>18493</v>
      </c>
      <c r="B3469" t="s">
        <v>74</v>
      </c>
      <c r="C3469" t="s">
        <v>95</v>
      </c>
      <c r="D3469" t="s">
        <v>526</v>
      </c>
      <c r="E3469" t="s">
        <v>563</v>
      </c>
      <c r="F3469" t="s">
        <v>398</v>
      </c>
      <c r="G3469">
        <v>0</v>
      </c>
      <c r="H3469">
        <v>12</v>
      </c>
      <c r="I3469">
        <v>0</v>
      </c>
      <c r="J3469">
        <v>9</v>
      </c>
      <c r="K3469">
        <v>2</v>
      </c>
      <c r="L3469">
        <v>1</v>
      </c>
      <c r="M3469">
        <v>0</v>
      </c>
      <c r="N3469">
        <v>0</v>
      </c>
      <c r="O3469">
        <v>0</v>
      </c>
      <c r="P3469">
        <v>0</v>
      </c>
      <c r="Q3469">
        <v>0</v>
      </c>
    </row>
    <row r="3470" spans="1:17" x14ac:dyDescent="0.25">
      <c r="A3470" t="s">
        <v>16209</v>
      </c>
      <c r="B3470" t="s">
        <v>73</v>
      </c>
      <c r="C3470" t="s">
        <v>212</v>
      </c>
      <c r="D3470" t="s">
        <v>526</v>
      </c>
      <c r="E3470" t="s">
        <v>563</v>
      </c>
      <c r="F3470" t="s">
        <v>4242</v>
      </c>
      <c r="G3470">
        <v>0</v>
      </c>
      <c r="H3470">
        <v>0</v>
      </c>
      <c r="I3470">
        <v>0</v>
      </c>
      <c r="J3470">
        <v>0</v>
      </c>
      <c r="K3470">
        <v>0</v>
      </c>
      <c r="L3470">
        <v>0</v>
      </c>
      <c r="M3470">
        <v>12</v>
      </c>
      <c r="N3470">
        <v>0</v>
      </c>
      <c r="O3470">
        <v>0</v>
      </c>
      <c r="P3470">
        <v>0</v>
      </c>
      <c r="Q3470">
        <v>0</v>
      </c>
    </row>
    <row r="3471" spans="1:17" x14ac:dyDescent="0.25">
      <c r="A3471" t="s">
        <v>16210</v>
      </c>
      <c r="B3471" t="s">
        <v>73</v>
      </c>
      <c r="C3471" t="s">
        <v>212</v>
      </c>
      <c r="D3471" t="s">
        <v>526</v>
      </c>
      <c r="E3471" t="s">
        <v>563</v>
      </c>
      <c r="F3471" t="s">
        <v>399</v>
      </c>
      <c r="G3471">
        <v>0</v>
      </c>
      <c r="H3471">
        <v>12</v>
      </c>
      <c r="I3471">
        <v>1</v>
      </c>
      <c r="J3471">
        <v>10</v>
      </c>
      <c r="K3471">
        <v>0</v>
      </c>
      <c r="L3471">
        <v>1</v>
      </c>
      <c r="M3471">
        <v>0</v>
      </c>
      <c r="N3471">
        <v>0</v>
      </c>
      <c r="O3471">
        <v>0</v>
      </c>
      <c r="P3471">
        <v>0</v>
      </c>
      <c r="Q3471">
        <v>0</v>
      </c>
    </row>
    <row r="3472" spans="1:17" x14ac:dyDescent="0.25">
      <c r="A3472" t="s">
        <v>16211</v>
      </c>
      <c r="B3472" t="s">
        <v>73</v>
      </c>
      <c r="C3472" t="s">
        <v>212</v>
      </c>
      <c r="D3472" t="s">
        <v>526</v>
      </c>
      <c r="E3472" t="s">
        <v>563</v>
      </c>
      <c r="F3472" t="s">
        <v>4245</v>
      </c>
      <c r="G3472">
        <v>0</v>
      </c>
      <c r="H3472">
        <v>0</v>
      </c>
      <c r="I3472">
        <v>0</v>
      </c>
      <c r="J3472">
        <v>0</v>
      </c>
      <c r="K3472">
        <v>0</v>
      </c>
      <c r="L3472">
        <v>0</v>
      </c>
      <c r="M3472">
        <v>12</v>
      </c>
      <c r="N3472">
        <v>0</v>
      </c>
      <c r="O3472">
        <v>0</v>
      </c>
      <c r="P3472">
        <v>0</v>
      </c>
      <c r="Q3472">
        <v>0</v>
      </c>
    </row>
    <row r="3473" spans="1:17" x14ac:dyDescent="0.25">
      <c r="A3473" t="s">
        <v>16212</v>
      </c>
      <c r="B3473" t="s">
        <v>73</v>
      </c>
      <c r="C3473" t="s">
        <v>212</v>
      </c>
      <c r="D3473" t="s">
        <v>526</v>
      </c>
      <c r="E3473" t="s">
        <v>563</v>
      </c>
      <c r="F3473" t="s">
        <v>394</v>
      </c>
      <c r="G3473">
        <v>0</v>
      </c>
      <c r="H3473">
        <v>0</v>
      </c>
      <c r="I3473">
        <v>0</v>
      </c>
      <c r="J3473">
        <v>0</v>
      </c>
      <c r="K3473">
        <v>0</v>
      </c>
      <c r="L3473">
        <v>0</v>
      </c>
      <c r="M3473">
        <v>0</v>
      </c>
      <c r="N3473">
        <v>12</v>
      </c>
      <c r="O3473">
        <v>11</v>
      </c>
      <c r="P3473">
        <v>0</v>
      </c>
      <c r="Q3473">
        <v>1</v>
      </c>
    </row>
    <row r="3474" spans="1:17" x14ac:dyDescent="0.25">
      <c r="A3474" t="s">
        <v>16213</v>
      </c>
      <c r="B3474" t="s">
        <v>73</v>
      </c>
      <c r="C3474" t="s">
        <v>212</v>
      </c>
      <c r="D3474" t="s">
        <v>526</v>
      </c>
      <c r="E3474" t="s">
        <v>563</v>
      </c>
      <c r="F3474" t="s">
        <v>395</v>
      </c>
      <c r="G3474">
        <v>0</v>
      </c>
      <c r="H3474">
        <v>0</v>
      </c>
      <c r="I3474">
        <v>0</v>
      </c>
      <c r="J3474">
        <v>0</v>
      </c>
      <c r="K3474">
        <v>0</v>
      </c>
      <c r="L3474">
        <v>0</v>
      </c>
      <c r="M3474">
        <v>0</v>
      </c>
      <c r="N3474">
        <v>11</v>
      </c>
      <c r="O3474">
        <v>11</v>
      </c>
      <c r="P3474">
        <v>0</v>
      </c>
      <c r="Q3474">
        <v>0</v>
      </c>
    </row>
    <row r="3475" spans="1:17" x14ac:dyDescent="0.25">
      <c r="A3475" t="s">
        <v>16214</v>
      </c>
      <c r="B3475" t="s">
        <v>73</v>
      </c>
      <c r="C3475" t="s">
        <v>212</v>
      </c>
      <c r="D3475" t="s">
        <v>526</v>
      </c>
      <c r="E3475" t="s">
        <v>563</v>
      </c>
      <c r="F3475" t="s">
        <v>525</v>
      </c>
      <c r="G3475">
        <v>12</v>
      </c>
      <c r="H3475">
        <v>0</v>
      </c>
      <c r="I3475">
        <v>0</v>
      </c>
      <c r="J3475">
        <v>0</v>
      </c>
      <c r="K3475">
        <v>0</v>
      </c>
      <c r="L3475">
        <v>0</v>
      </c>
      <c r="M3475">
        <v>0</v>
      </c>
      <c r="N3475">
        <v>0</v>
      </c>
      <c r="O3475">
        <v>0</v>
      </c>
      <c r="P3475">
        <v>0</v>
      </c>
      <c r="Q3475">
        <v>0</v>
      </c>
    </row>
    <row r="3476" spans="1:17" x14ac:dyDescent="0.25">
      <c r="A3476" t="s">
        <v>23648</v>
      </c>
      <c r="B3476" t="s">
        <v>73</v>
      </c>
      <c r="C3476" t="s">
        <v>212</v>
      </c>
      <c r="D3476" t="s">
        <v>526</v>
      </c>
      <c r="E3476" t="s">
        <v>21471</v>
      </c>
      <c r="F3476" t="s">
        <v>396</v>
      </c>
      <c r="G3476">
        <v>0</v>
      </c>
      <c r="H3476">
        <v>10</v>
      </c>
      <c r="I3476">
        <v>2</v>
      </c>
      <c r="J3476">
        <v>7</v>
      </c>
      <c r="K3476">
        <v>1</v>
      </c>
      <c r="L3476">
        <v>0</v>
      </c>
      <c r="M3476">
        <v>0</v>
      </c>
      <c r="N3476">
        <v>0</v>
      </c>
      <c r="O3476">
        <v>0</v>
      </c>
      <c r="P3476">
        <v>0</v>
      </c>
      <c r="Q3476">
        <v>0</v>
      </c>
    </row>
    <row r="3477" spans="1:17" x14ac:dyDescent="0.25">
      <c r="A3477" t="s">
        <v>23649</v>
      </c>
      <c r="B3477" t="s">
        <v>73</v>
      </c>
      <c r="C3477" t="s">
        <v>212</v>
      </c>
      <c r="D3477" t="s">
        <v>526</v>
      </c>
      <c r="E3477" t="s">
        <v>21471</v>
      </c>
      <c r="F3477" t="s">
        <v>4236</v>
      </c>
      <c r="G3477">
        <v>0</v>
      </c>
      <c r="H3477">
        <v>10</v>
      </c>
      <c r="I3477">
        <v>2</v>
      </c>
      <c r="J3477">
        <v>7</v>
      </c>
      <c r="K3477">
        <v>1</v>
      </c>
      <c r="L3477">
        <v>0</v>
      </c>
      <c r="M3477">
        <v>0</v>
      </c>
      <c r="N3477">
        <v>0</v>
      </c>
      <c r="O3477">
        <v>0</v>
      </c>
      <c r="P3477">
        <v>0</v>
      </c>
      <c r="Q3477">
        <v>0</v>
      </c>
    </row>
    <row r="3478" spans="1:17" x14ac:dyDescent="0.25">
      <c r="A3478" t="s">
        <v>23650</v>
      </c>
      <c r="B3478" t="s">
        <v>73</v>
      </c>
      <c r="C3478" t="s">
        <v>212</v>
      </c>
      <c r="D3478" t="s">
        <v>526</v>
      </c>
      <c r="E3478" t="s">
        <v>21471</v>
      </c>
      <c r="F3478" t="s">
        <v>4238</v>
      </c>
      <c r="G3478">
        <v>0</v>
      </c>
      <c r="H3478">
        <v>0</v>
      </c>
      <c r="I3478">
        <v>0</v>
      </c>
      <c r="J3478">
        <v>0</v>
      </c>
      <c r="K3478">
        <v>0</v>
      </c>
      <c r="L3478">
        <v>0</v>
      </c>
      <c r="M3478">
        <v>10</v>
      </c>
      <c r="N3478">
        <v>0</v>
      </c>
      <c r="O3478">
        <v>0</v>
      </c>
      <c r="P3478">
        <v>0</v>
      </c>
      <c r="Q3478">
        <v>0</v>
      </c>
    </row>
    <row r="3479" spans="1:17" x14ac:dyDescent="0.25">
      <c r="A3479" t="s">
        <v>23651</v>
      </c>
      <c r="B3479" t="s">
        <v>73</v>
      </c>
      <c r="C3479" t="s">
        <v>212</v>
      </c>
      <c r="D3479" t="s">
        <v>526</v>
      </c>
      <c r="E3479" t="s">
        <v>21471</v>
      </c>
      <c r="F3479" t="s">
        <v>397</v>
      </c>
      <c r="G3479">
        <v>0</v>
      </c>
      <c r="H3479">
        <v>10</v>
      </c>
      <c r="I3479">
        <v>2</v>
      </c>
      <c r="J3479">
        <v>7</v>
      </c>
      <c r="K3479">
        <v>1</v>
      </c>
      <c r="L3479">
        <v>0</v>
      </c>
      <c r="M3479">
        <v>0</v>
      </c>
      <c r="N3479">
        <v>0</v>
      </c>
      <c r="O3479">
        <v>0</v>
      </c>
      <c r="P3479">
        <v>0</v>
      </c>
      <c r="Q3479">
        <v>0</v>
      </c>
    </row>
    <row r="3480" spans="1:17" x14ac:dyDescent="0.25">
      <c r="A3480" t="s">
        <v>23652</v>
      </c>
      <c r="B3480" t="s">
        <v>73</v>
      </c>
      <c r="C3480" t="s">
        <v>212</v>
      </c>
      <c r="D3480" t="s">
        <v>526</v>
      </c>
      <c r="E3480" t="s">
        <v>21471</v>
      </c>
      <c r="F3480" t="s">
        <v>398</v>
      </c>
      <c r="G3480">
        <v>0</v>
      </c>
      <c r="H3480">
        <v>10</v>
      </c>
      <c r="I3480">
        <v>2</v>
      </c>
      <c r="J3480">
        <v>7</v>
      </c>
      <c r="K3480">
        <v>1</v>
      </c>
      <c r="L3480">
        <v>0</v>
      </c>
      <c r="M3480">
        <v>0</v>
      </c>
      <c r="N3480">
        <v>0</v>
      </c>
      <c r="O3480">
        <v>0</v>
      </c>
      <c r="P3480">
        <v>0</v>
      </c>
      <c r="Q3480">
        <v>0</v>
      </c>
    </row>
    <row r="3481" spans="1:17" x14ac:dyDescent="0.25">
      <c r="A3481" t="s">
        <v>15681</v>
      </c>
      <c r="B3481" t="s">
        <v>72</v>
      </c>
      <c r="C3481" t="s">
        <v>84</v>
      </c>
      <c r="D3481" t="s">
        <v>526</v>
      </c>
      <c r="E3481" t="s">
        <v>563</v>
      </c>
      <c r="F3481" t="s">
        <v>396</v>
      </c>
      <c r="G3481">
        <v>0</v>
      </c>
      <c r="H3481">
        <v>19</v>
      </c>
      <c r="I3481">
        <v>5</v>
      </c>
      <c r="J3481">
        <v>8</v>
      </c>
      <c r="K3481">
        <v>3</v>
      </c>
      <c r="L3481">
        <v>3</v>
      </c>
      <c r="M3481">
        <v>0</v>
      </c>
      <c r="N3481">
        <v>0</v>
      </c>
      <c r="O3481">
        <v>0</v>
      </c>
      <c r="P3481">
        <v>0</v>
      </c>
      <c r="Q3481">
        <v>0</v>
      </c>
    </row>
    <row r="3482" spans="1:17" x14ac:dyDescent="0.25">
      <c r="A3482" t="s">
        <v>15682</v>
      </c>
      <c r="B3482" t="s">
        <v>72</v>
      </c>
      <c r="C3482" t="s">
        <v>84</v>
      </c>
      <c r="D3482" t="s">
        <v>526</v>
      </c>
      <c r="E3482" t="s">
        <v>563</v>
      </c>
      <c r="F3482" t="s">
        <v>4236</v>
      </c>
      <c r="G3482">
        <v>0</v>
      </c>
      <c r="H3482">
        <v>19</v>
      </c>
      <c r="I3482">
        <v>4</v>
      </c>
      <c r="J3482">
        <v>9</v>
      </c>
      <c r="K3482">
        <v>3</v>
      </c>
      <c r="L3482">
        <v>3</v>
      </c>
      <c r="M3482">
        <v>0</v>
      </c>
      <c r="N3482">
        <v>0</v>
      </c>
      <c r="O3482">
        <v>0</v>
      </c>
      <c r="P3482">
        <v>0</v>
      </c>
      <c r="Q3482">
        <v>0</v>
      </c>
    </row>
    <row r="3483" spans="1:17" x14ac:dyDescent="0.25">
      <c r="A3483" t="s">
        <v>15683</v>
      </c>
      <c r="B3483" t="s">
        <v>72</v>
      </c>
      <c r="C3483" t="s">
        <v>84</v>
      </c>
      <c r="D3483" t="s">
        <v>526</v>
      </c>
      <c r="E3483" t="s">
        <v>563</v>
      </c>
      <c r="F3483" t="s">
        <v>4238</v>
      </c>
      <c r="G3483">
        <v>0</v>
      </c>
      <c r="H3483">
        <v>0</v>
      </c>
      <c r="I3483">
        <v>0</v>
      </c>
      <c r="J3483">
        <v>0</v>
      </c>
      <c r="K3483">
        <v>0</v>
      </c>
      <c r="L3483">
        <v>0</v>
      </c>
      <c r="M3483">
        <v>19</v>
      </c>
      <c r="N3483">
        <v>0</v>
      </c>
      <c r="O3483">
        <v>0</v>
      </c>
      <c r="P3483">
        <v>0</v>
      </c>
      <c r="Q3483">
        <v>0</v>
      </c>
    </row>
    <row r="3484" spans="1:17" x14ac:dyDescent="0.25">
      <c r="A3484" t="s">
        <v>15684</v>
      </c>
      <c r="B3484" t="s">
        <v>72</v>
      </c>
      <c r="C3484" t="s">
        <v>84</v>
      </c>
      <c r="D3484" t="s">
        <v>526</v>
      </c>
      <c r="E3484" t="s">
        <v>563</v>
      </c>
      <c r="F3484" t="s">
        <v>397</v>
      </c>
      <c r="G3484">
        <v>0</v>
      </c>
      <c r="H3484">
        <v>19</v>
      </c>
      <c r="I3484">
        <v>4</v>
      </c>
      <c r="J3484">
        <v>9</v>
      </c>
      <c r="K3484">
        <v>3</v>
      </c>
      <c r="L3484">
        <v>3</v>
      </c>
      <c r="M3484">
        <v>0</v>
      </c>
      <c r="N3484">
        <v>0</v>
      </c>
      <c r="O3484">
        <v>0</v>
      </c>
      <c r="P3484">
        <v>0</v>
      </c>
      <c r="Q3484">
        <v>0</v>
      </c>
    </row>
    <row r="3485" spans="1:17" x14ac:dyDescent="0.25">
      <c r="A3485" t="s">
        <v>15685</v>
      </c>
      <c r="B3485" t="s">
        <v>72</v>
      </c>
      <c r="C3485" t="s">
        <v>84</v>
      </c>
      <c r="D3485" t="s">
        <v>526</v>
      </c>
      <c r="E3485" t="s">
        <v>563</v>
      </c>
      <c r="F3485" t="s">
        <v>398</v>
      </c>
      <c r="G3485">
        <v>0</v>
      </c>
      <c r="H3485">
        <v>19</v>
      </c>
      <c r="I3485">
        <v>4</v>
      </c>
      <c r="J3485">
        <v>9</v>
      </c>
      <c r="K3485">
        <v>3</v>
      </c>
      <c r="L3485">
        <v>3</v>
      </c>
      <c r="M3485">
        <v>0</v>
      </c>
      <c r="N3485">
        <v>0</v>
      </c>
      <c r="O3485">
        <v>0</v>
      </c>
      <c r="P3485">
        <v>0</v>
      </c>
      <c r="Q3485">
        <v>0</v>
      </c>
    </row>
    <row r="3486" spans="1:17" x14ac:dyDescent="0.25">
      <c r="A3486" t="s">
        <v>15686</v>
      </c>
      <c r="B3486" t="s">
        <v>72</v>
      </c>
      <c r="C3486" t="s">
        <v>84</v>
      </c>
      <c r="D3486" t="s">
        <v>526</v>
      </c>
      <c r="E3486" t="s">
        <v>563</v>
      </c>
      <c r="F3486" t="s">
        <v>4242</v>
      </c>
      <c r="G3486">
        <v>0</v>
      </c>
      <c r="H3486">
        <v>0</v>
      </c>
      <c r="I3486">
        <v>0</v>
      </c>
      <c r="J3486">
        <v>0</v>
      </c>
      <c r="K3486">
        <v>0</v>
      </c>
      <c r="L3486">
        <v>0</v>
      </c>
      <c r="M3486">
        <v>19</v>
      </c>
      <c r="N3486">
        <v>0</v>
      </c>
      <c r="O3486">
        <v>0</v>
      </c>
      <c r="P3486">
        <v>0</v>
      </c>
      <c r="Q3486">
        <v>0</v>
      </c>
    </row>
    <row r="3487" spans="1:17" x14ac:dyDescent="0.25">
      <c r="A3487" t="s">
        <v>15687</v>
      </c>
      <c r="B3487" t="s">
        <v>72</v>
      </c>
      <c r="C3487" t="s">
        <v>84</v>
      </c>
      <c r="D3487" t="s">
        <v>526</v>
      </c>
      <c r="E3487" t="s">
        <v>563</v>
      </c>
      <c r="F3487" t="s">
        <v>399</v>
      </c>
      <c r="G3487">
        <v>0</v>
      </c>
      <c r="H3487">
        <v>19</v>
      </c>
      <c r="I3487">
        <v>4</v>
      </c>
      <c r="J3487">
        <v>9</v>
      </c>
      <c r="K3487">
        <v>3</v>
      </c>
      <c r="L3487">
        <v>3</v>
      </c>
      <c r="M3487">
        <v>0</v>
      </c>
      <c r="N3487">
        <v>0</v>
      </c>
      <c r="O3487">
        <v>0</v>
      </c>
      <c r="P3487">
        <v>0</v>
      </c>
      <c r="Q3487">
        <v>0</v>
      </c>
    </row>
    <row r="3488" spans="1:17" x14ac:dyDescent="0.25">
      <c r="A3488" t="s">
        <v>15688</v>
      </c>
      <c r="B3488" t="s">
        <v>72</v>
      </c>
      <c r="C3488" t="s">
        <v>84</v>
      </c>
      <c r="D3488" t="s">
        <v>526</v>
      </c>
      <c r="E3488" t="s">
        <v>563</v>
      </c>
      <c r="F3488" t="s">
        <v>4245</v>
      </c>
      <c r="G3488">
        <v>0</v>
      </c>
      <c r="H3488">
        <v>0</v>
      </c>
      <c r="I3488">
        <v>0</v>
      </c>
      <c r="J3488">
        <v>0</v>
      </c>
      <c r="K3488">
        <v>0</v>
      </c>
      <c r="L3488">
        <v>0</v>
      </c>
      <c r="M3488">
        <v>19</v>
      </c>
      <c r="N3488">
        <v>0</v>
      </c>
      <c r="O3488">
        <v>0</v>
      </c>
      <c r="P3488">
        <v>0</v>
      </c>
      <c r="Q3488">
        <v>0</v>
      </c>
    </row>
    <row r="3489" spans="1:17" x14ac:dyDescent="0.25">
      <c r="A3489" t="s">
        <v>15689</v>
      </c>
      <c r="B3489" t="s">
        <v>72</v>
      </c>
      <c r="C3489" t="s">
        <v>84</v>
      </c>
      <c r="D3489" t="s">
        <v>526</v>
      </c>
      <c r="E3489" t="s">
        <v>563</v>
      </c>
      <c r="F3489" t="s">
        <v>394</v>
      </c>
      <c r="G3489">
        <v>0</v>
      </c>
      <c r="H3489">
        <v>0</v>
      </c>
      <c r="I3489">
        <v>0</v>
      </c>
      <c r="J3489">
        <v>0</v>
      </c>
      <c r="K3489">
        <v>0</v>
      </c>
      <c r="L3489">
        <v>0</v>
      </c>
      <c r="M3489">
        <v>0</v>
      </c>
      <c r="N3489">
        <v>19</v>
      </c>
      <c r="O3489">
        <v>17</v>
      </c>
      <c r="P3489">
        <v>2</v>
      </c>
      <c r="Q3489">
        <v>0</v>
      </c>
    </row>
    <row r="3490" spans="1:17" x14ac:dyDescent="0.25">
      <c r="A3490" t="s">
        <v>15690</v>
      </c>
      <c r="B3490" t="s">
        <v>72</v>
      </c>
      <c r="C3490" t="s">
        <v>84</v>
      </c>
      <c r="D3490" t="s">
        <v>526</v>
      </c>
      <c r="E3490" t="s">
        <v>563</v>
      </c>
      <c r="F3490" t="s">
        <v>395</v>
      </c>
      <c r="G3490">
        <v>0</v>
      </c>
      <c r="H3490">
        <v>0</v>
      </c>
      <c r="I3490">
        <v>0</v>
      </c>
      <c r="J3490">
        <v>0</v>
      </c>
      <c r="K3490">
        <v>0</v>
      </c>
      <c r="L3490">
        <v>0</v>
      </c>
      <c r="M3490">
        <v>0</v>
      </c>
      <c r="N3490">
        <v>17</v>
      </c>
      <c r="O3490">
        <v>16</v>
      </c>
      <c r="P3490">
        <v>1</v>
      </c>
      <c r="Q3490">
        <v>0</v>
      </c>
    </row>
    <row r="3491" spans="1:17" x14ac:dyDescent="0.25">
      <c r="A3491" t="s">
        <v>15691</v>
      </c>
      <c r="B3491" t="s">
        <v>72</v>
      </c>
      <c r="C3491" t="s">
        <v>84</v>
      </c>
      <c r="D3491" t="s">
        <v>526</v>
      </c>
      <c r="E3491" t="s">
        <v>563</v>
      </c>
      <c r="F3491" t="s">
        <v>525</v>
      </c>
      <c r="G3491">
        <v>19</v>
      </c>
      <c r="H3491">
        <v>0</v>
      </c>
      <c r="I3491">
        <v>0</v>
      </c>
      <c r="J3491">
        <v>0</v>
      </c>
      <c r="K3491">
        <v>0</v>
      </c>
      <c r="L3491">
        <v>0</v>
      </c>
      <c r="M3491">
        <v>0</v>
      </c>
      <c r="N3491">
        <v>0</v>
      </c>
      <c r="O3491">
        <v>0</v>
      </c>
      <c r="P3491">
        <v>0</v>
      </c>
      <c r="Q3491">
        <v>0</v>
      </c>
    </row>
    <row r="3492" spans="1:17" x14ac:dyDescent="0.25">
      <c r="A3492" t="s">
        <v>23653</v>
      </c>
      <c r="B3492" t="s">
        <v>72</v>
      </c>
      <c r="C3492" t="s">
        <v>84</v>
      </c>
      <c r="D3492" t="s">
        <v>526</v>
      </c>
      <c r="E3492" t="s">
        <v>21471</v>
      </c>
      <c r="F3492" t="s">
        <v>396</v>
      </c>
      <c r="G3492">
        <v>0</v>
      </c>
      <c r="H3492">
        <v>31</v>
      </c>
      <c r="I3492">
        <v>4</v>
      </c>
      <c r="J3492">
        <v>24</v>
      </c>
      <c r="K3492">
        <v>1</v>
      </c>
      <c r="L3492">
        <v>2</v>
      </c>
      <c r="M3492">
        <v>0</v>
      </c>
      <c r="N3492">
        <v>0</v>
      </c>
      <c r="O3492">
        <v>0</v>
      </c>
      <c r="P3492">
        <v>0</v>
      </c>
      <c r="Q3492">
        <v>0</v>
      </c>
    </row>
    <row r="3493" spans="1:17" x14ac:dyDescent="0.25">
      <c r="A3493" t="s">
        <v>23654</v>
      </c>
      <c r="B3493" t="s">
        <v>72</v>
      </c>
      <c r="C3493" t="s">
        <v>84</v>
      </c>
      <c r="D3493" t="s">
        <v>526</v>
      </c>
      <c r="E3493" t="s">
        <v>21471</v>
      </c>
      <c r="F3493" t="s">
        <v>4236</v>
      </c>
      <c r="G3493">
        <v>0</v>
      </c>
      <c r="H3493">
        <v>31</v>
      </c>
      <c r="I3493">
        <v>3</v>
      </c>
      <c r="J3493">
        <v>25</v>
      </c>
      <c r="K3493">
        <v>1</v>
      </c>
      <c r="L3493">
        <v>2</v>
      </c>
      <c r="M3493">
        <v>0</v>
      </c>
      <c r="N3493">
        <v>0</v>
      </c>
      <c r="O3493">
        <v>0</v>
      </c>
      <c r="P3493">
        <v>0</v>
      </c>
      <c r="Q3493">
        <v>0</v>
      </c>
    </row>
    <row r="3494" spans="1:17" x14ac:dyDescent="0.25">
      <c r="A3494" t="s">
        <v>23655</v>
      </c>
      <c r="B3494" t="s">
        <v>72</v>
      </c>
      <c r="C3494" t="s">
        <v>84</v>
      </c>
      <c r="D3494" t="s">
        <v>526</v>
      </c>
      <c r="E3494" t="s">
        <v>21471</v>
      </c>
      <c r="F3494" t="s">
        <v>4238</v>
      </c>
      <c r="G3494">
        <v>0</v>
      </c>
      <c r="H3494">
        <v>0</v>
      </c>
      <c r="I3494">
        <v>0</v>
      </c>
      <c r="J3494">
        <v>0</v>
      </c>
      <c r="K3494">
        <v>0</v>
      </c>
      <c r="L3494">
        <v>0</v>
      </c>
      <c r="M3494">
        <v>31</v>
      </c>
      <c r="N3494">
        <v>0</v>
      </c>
      <c r="O3494">
        <v>0</v>
      </c>
      <c r="P3494">
        <v>0</v>
      </c>
      <c r="Q3494">
        <v>0</v>
      </c>
    </row>
    <row r="3495" spans="1:17" x14ac:dyDescent="0.25">
      <c r="A3495" t="s">
        <v>23656</v>
      </c>
      <c r="B3495" t="s">
        <v>72</v>
      </c>
      <c r="C3495" t="s">
        <v>84</v>
      </c>
      <c r="D3495" t="s">
        <v>526</v>
      </c>
      <c r="E3495" t="s">
        <v>21471</v>
      </c>
      <c r="F3495" t="s">
        <v>397</v>
      </c>
      <c r="G3495">
        <v>0</v>
      </c>
      <c r="H3495">
        <v>31</v>
      </c>
      <c r="I3495">
        <v>3</v>
      </c>
      <c r="J3495">
        <v>25</v>
      </c>
      <c r="K3495">
        <v>1</v>
      </c>
      <c r="L3495">
        <v>2</v>
      </c>
      <c r="M3495">
        <v>0</v>
      </c>
      <c r="N3495">
        <v>0</v>
      </c>
      <c r="O3495">
        <v>0</v>
      </c>
      <c r="P3495">
        <v>0</v>
      </c>
      <c r="Q3495">
        <v>0</v>
      </c>
    </row>
    <row r="3496" spans="1:17" x14ac:dyDescent="0.25">
      <c r="A3496" t="s">
        <v>23657</v>
      </c>
      <c r="B3496" t="s">
        <v>72</v>
      </c>
      <c r="C3496" t="s">
        <v>84</v>
      </c>
      <c r="D3496" t="s">
        <v>526</v>
      </c>
      <c r="E3496" t="s">
        <v>21471</v>
      </c>
      <c r="F3496" t="s">
        <v>398</v>
      </c>
      <c r="G3496">
        <v>0</v>
      </c>
      <c r="H3496">
        <v>31</v>
      </c>
      <c r="I3496">
        <v>3</v>
      </c>
      <c r="J3496">
        <v>25</v>
      </c>
      <c r="K3496">
        <v>1</v>
      </c>
      <c r="L3496">
        <v>2</v>
      </c>
      <c r="M3496">
        <v>0</v>
      </c>
      <c r="N3496">
        <v>0</v>
      </c>
      <c r="O3496">
        <v>0</v>
      </c>
      <c r="P3496">
        <v>0</v>
      </c>
      <c r="Q3496">
        <v>0</v>
      </c>
    </row>
    <row r="3497" spans="1:17" x14ac:dyDescent="0.25">
      <c r="A3497" t="s">
        <v>23658</v>
      </c>
      <c r="B3497" t="s">
        <v>72</v>
      </c>
      <c r="C3497" t="s">
        <v>84</v>
      </c>
      <c r="D3497" t="s">
        <v>526</v>
      </c>
      <c r="E3497" t="s">
        <v>21471</v>
      </c>
      <c r="F3497" t="s">
        <v>4242</v>
      </c>
      <c r="G3497">
        <v>0</v>
      </c>
      <c r="H3497">
        <v>0</v>
      </c>
      <c r="I3497">
        <v>0</v>
      </c>
      <c r="J3497">
        <v>0</v>
      </c>
      <c r="K3497">
        <v>0</v>
      </c>
      <c r="L3497">
        <v>0</v>
      </c>
      <c r="M3497">
        <v>31</v>
      </c>
      <c r="N3497">
        <v>0</v>
      </c>
      <c r="O3497">
        <v>0</v>
      </c>
      <c r="P3497">
        <v>0</v>
      </c>
      <c r="Q3497">
        <v>0</v>
      </c>
    </row>
    <row r="3498" spans="1:17" x14ac:dyDescent="0.25">
      <c r="A3498" t="s">
        <v>23659</v>
      </c>
      <c r="B3498" t="s">
        <v>72</v>
      </c>
      <c r="C3498" t="s">
        <v>84</v>
      </c>
      <c r="D3498" t="s">
        <v>526</v>
      </c>
      <c r="E3498" t="s">
        <v>21471</v>
      </c>
      <c r="F3498" t="s">
        <v>399</v>
      </c>
      <c r="G3498">
        <v>0</v>
      </c>
      <c r="H3498">
        <v>31</v>
      </c>
      <c r="I3498">
        <v>3</v>
      </c>
      <c r="J3498">
        <v>25</v>
      </c>
      <c r="K3498">
        <v>1</v>
      </c>
      <c r="L3498">
        <v>2</v>
      </c>
      <c r="M3498">
        <v>0</v>
      </c>
      <c r="N3498">
        <v>0</v>
      </c>
      <c r="O3498">
        <v>0</v>
      </c>
      <c r="P3498">
        <v>0</v>
      </c>
      <c r="Q3498">
        <v>0</v>
      </c>
    </row>
    <row r="3499" spans="1:17" x14ac:dyDescent="0.25">
      <c r="A3499" t="s">
        <v>23660</v>
      </c>
      <c r="B3499" t="s">
        <v>72</v>
      </c>
      <c r="C3499" t="s">
        <v>84</v>
      </c>
      <c r="D3499" t="s">
        <v>526</v>
      </c>
      <c r="E3499" t="s">
        <v>21471</v>
      </c>
      <c r="F3499" t="s">
        <v>4245</v>
      </c>
      <c r="G3499">
        <v>0</v>
      </c>
      <c r="H3499">
        <v>0</v>
      </c>
      <c r="I3499">
        <v>0</v>
      </c>
      <c r="J3499">
        <v>0</v>
      </c>
      <c r="K3499">
        <v>0</v>
      </c>
      <c r="L3499">
        <v>0</v>
      </c>
      <c r="M3499">
        <v>31</v>
      </c>
      <c r="N3499">
        <v>0</v>
      </c>
      <c r="O3499">
        <v>0</v>
      </c>
      <c r="P3499">
        <v>0</v>
      </c>
      <c r="Q3499">
        <v>0</v>
      </c>
    </row>
    <row r="3500" spans="1:17" x14ac:dyDescent="0.25">
      <c r="A3500" t="s">
        <v>23661</v>
      </c>
      <c r="B3500" t="s">
        <v>72</v>
      </c>
      <c r="C3500" t="s">
        <v>84</v>
      </c>
      <c r="D3500" t="s">
        <v>526</v>
      </c>
      <c r="E3500" t="s">
        <v>21471</v>
      </c>
      <c r="F3500" t="s">
        <v>394</v>
      </c>
      <c r="G3500">
        <v>0</v>
      </c>
      <c r="H3500">
        <v>0</v>
      </c>
      <c r="I3500">
        <v>0</v>
      </c>
      <c r="J3500">
        <v>0</v>
      </c>
      <c r="K3500">
        <v>0</v>
      </c>
      <c r="L3500">
        <v>0</v>
      </c>
      <c r="M3500">
        <v>0</v>
      </c>
      <c r="N3500">
        <v>26</v>
      </c>
      <c r="O3500">
        <v>25</v>
      </c>
      <c r="P3500">
        <v>0</v>
      </c>
      <c r="Q3500">
        <v>1</v>
      </c>
    </row>
    <row r="3501" spans="1:17" x14ac:dyDescent="0.25">
      <c r="A3501" t="s">
        <v>23662</v>
      </c>
      <c r="B3501" t="s">
        <v>72</v>
      </c>
      <c r="C3501" t="s">
        <v>84</v>
      </c>
      <c r="D3501" t="s">
        <v>526</v>
      </c>
      <c r="E3501" t="s">
        <v>21471</v>
      </c>
      <c r="F3501" t="s">
        <v>395</v>
      </c>
      <c r="G3501">
        <v>0</v>
      </c>
      <c r="H3501">
        <v>0</v>
      </c>
      <c r="I3501">
        <v>0</v>
      </c>
      <c r="J3501">
        <v>0</v>
      </c>
      <c r="K3501">
        <v>0</v>
      </c>
      <c r="L3501">
        <v>0</v>
      </c>
      <c r="M3501">
        <v>0</v>
      </c>
      <c r="N3501">
        <v>21</v>
      </c>
      <c r="O3501">
        <v>20</v>
      </c>
      <c r="P3501">
        <v>0</v>
      </c>
      <c r="Q3501">
        <v>1</v>
      </c>
    </row>
    <row r="3502" spans="1:17" x14ac:dyDescent="0.25">
      <c r="A3502" t="s">
        <v>23663</v>
      </c>
      <c r="B3502" t="s">
        <v>72</v>
      </c>
      <c r="C3502" t="s">
        <v>84</v>
      </c>
      <c r="D3502" t="s">
        <v>526</v>
      </c>
      <c r="E3502" t="s">
        <v>21471</v>
      </c>
      <c r="F3502" t="s">
        <v>525</v>
      </c>
      <c r="G3502">
        <v>31</v>
      </c>
      <c r="H3502">
        <v>0</v>
      </c>
      <c r="I3502">
        <v>0</v>
      </c>
      <c r="J3502">
        <v>0</v>
      </c>
      <c r="K3502">
        <v>0</v>
      </c>
      <c r="L3502">
        <v>0</v>
      </c>
      <c r="M3502">
        <v>0</v>
      </c>
      <c r="N3502">
        <v>0</v>
      </c>
      <c r="O3502">
        <v>0</v>
      </c>
      <c r="P3502">
        <v>0</v>
      </c>
      <c r="Q3502">
        <v>0</v>
      </c>
    </row>
    <row r="3503" spans="1:17" x14ac:dyDescent="0.25">
      <c r="A3503" t="s">
        <v>15692</v>
      </c>
      <c r="B3503" t="s">
        <v>72</v>
      </c>
      <c r="C3503" t="s">
        <v>84</v>
      </c>
      <c r="D3503" t="s">
        <v>527</v>
      </c>
      <c r="E3503" t="s">
        <v>563</v>
      </c>
      <c r="F3503" t="s">
        <v>528</v>
      </c>
      <c r="G3503">
        <v>0</v>
      </c>
      <c r="H3503">
        <v>0</v>
      </c>
      <c r="I3503">
        <v>0</v>
      </c>
      <c r="J3503">
        <v>0</v>
      </c>
      <c r="K3503">
        <v>0</v>
      </c>
      <c r="L3503">
        <v>0</v>
      </c>
      <c r="M3503">
        <v>0</v>
      </c>
      <c r="N3503">
        <v>2</v>
      </c>
      <c r="O3503">
        <v>2</v>
      </c>
      <c r="P3503">
        <v>0</v>
      </c>
      <c r="Q3503">
        <v>0</v>
      </c>
    </row>
    <row r="3504" spans="1:17" x14ac:dyDescent="0.25">
      <c r="A3504" t="s">
        <v>15693</v>
      </c>
      <c r="B3504" t="s">
        <v>72</v>
      </c>
      <c r="C3504" t="s">
        <v>84</v>
      </c>
      <c r="D3504" t="s">
        <v>527</v>
      </c>
      <c r="E3504" t="s">
        <v>563</v>
      </c>
      <c r="F3504" t="s">
        <v>525</v>
      </c>
      <c r="G3504">
        <v>2</v>
      </c>
      <c r="H3504">
        <v>0</v>
      </c>
      <c r="I3504">
        <v>0</v>
      </c>
      <c r="J3504">
        <v>0</v>
      </c>
      <c r="K3504">
        <v>0</v>
      </c>
      <c r="L3504">
        <v>0</v>
      </c>
      <c r="M3504">
        <v>0</v>
      </c>
      <c r="N3504">
        <v>0</v>
      </c>
      <c r="O3504">
        <v>0</v>
      </c>
      <c r="P3504">
        <v>0</v>
      </c>
      <c r="Q3504">
        <v>0</v>
      </c>
    </row>
    <row r="3505" spans="1:17" x14ac:dyDescent="0.25">
      <c r="A3505" t="s">
        <v>15694</v>
      </c>
      <c r="B3505" t="s">
        <v>72</v>
      </c>
      <c r="C3505" t="s">
        <v>84</v>
      </c>
      <c r="D3505" t="s">
        <v>12971</v>
      </c>
      <c r="E3505" t="s">
        <v>563</v>
      </c>
      <c r="F3505" t="s">
        <v>525</v>
      </c>
      <c r="G3505">
        <v>3</v>
      </c>
      <c r="H3505">
        <v>0</v>
      </c>
      <c r="I3505">
        <v>0</v>
      </c>
      <c r="J3505">
        <v>0</v>
      </c>
      <c r="K3505">
        <v>0</v>
      </c>
      <c r="L3505">
        <v>0</v>
      </c>
      <c r="M3505">
        <v>0</v>
      </c>
      <c r="N3505">
        <v>0</v>
      </c>
      <c r="O3505">
        <v>0</v>
      </c>
      <c r="P3505">
        <v>0</v>
      </c>
      <c r="Q3505">
        <v>0</v>
      </c>
    </row>
    <row r="3506" spans="1:17" x14ac:dyDescent="0.25">
      <c r="A3506" t="s">
        <v>23664</v>
      </c>
      <c r="B3506" t="s">
        <v>72</v>
      </c>
      <c r="C3506" t="s">
        <v>84</v>
      </c>
      <c r="D3506" t="s">
        <v>12971</v>
      </c>
      <c r="E3506" t="s">
        <v>21471</v>
      </c>
      <c r="F3506" t="s">
        <v>525</v>
      </c>
      <c r="G3506">
        <v>2</v>
      </c>
      <c r="H3506">
        <v>0</v>
      </c>
      <c r="I3506">
        <v>0</v>
      </c>
      <c r="J3506">
        <v>0</v>
      </c>
      <c r="K3506">
        <v>0</v>
      </c>
      <c r="L3506">
        <v>0</v>
      </c>
      <c r="M3506">
        <v>0</v>
      </c>
      <c r="N3506">
        <v>0</v>
      </c>
      <c r="O3506">
        <v>0</v>
      </c>
      <c r="P3506">
        <v>0</v>
      </c>
      <c r="Q3506">
        <v>0</v>
      </c>
    </row>
    <row r="3507" spans="1:17" x14ac:dyDescent="0.25">
      <c r="A3507" t="s">
        <v>15695</v>
      </c>
      <c r="B3507" t="s">
        <v>72</v>
      </c>
      <c r="C3507" t="s">
        <v>85</v>
      </c>
      <c r="D3507" t="s">
        <v>529</v>
      </c>
      <c r="E3507" t="s">
        <v>563</v>
      </c>
      <c r="F3507" t="s">
        <v>525</v>
      </c>
      <c r="G3507">
        <v>2</v>
      </c>
      <c r="H3507">
        <v>0</v>
      </c>
      <c r="I3507">
        <v>0</v>
      </c>
      <c r="J3507">
        <v>0</v>
      </c>
      <c r="K3507">
        <v>0</v>
      </c>
      <c r="L3507">
        <v>0</v>
      </c>
      <c r="M3507">
        <v>0</v>
      </c>
      <c r="N3507">
        <v>0</v>
      </c>
      <c r="O3507">
        <v>0</v>
      </c>
      <c r="P3507">
        <v>0</v>
      </c>
      <c r="Q3507">
        <v>0</v>
      </c>
    </row>
    <row r="3508" spans="1:17" x14ac:dyDescent="0.25">
      <c r="A3508" t="s">
        <v>23665</v>
      </c>
      <c r="B3508" t="s">
        <v>72</v>
      </c>
      <c r="C3508" t="s">
        <v>85</v>
      </c>
      <c r="D3508" t="s">
        <v>529</v>
      </c>
      <c r="E3508" t="s">
        <v>21471</v>
      </c>
      <c r="F3508" t="s">
        <v>525</v>
      </c>
      <c r="G3508">
        <v>4</v>
      </c>
      <c r="H3508">
        <v>0</v>
      </c>
      <c r="I3508">
        <v>0</v>
      </c>
      <c r="J3508">
        <v>0</v>
      </c>
      <c r="K3508">
        <v>0</v>
      </c>
      <c r="L3508">
        <v>0</v>
      </c>
      <c r="M3508">
        <v>0</v>
      </c>
      <c r="N3508">
        <v>0</v>
      </c>
      <c r="O3508">
        <v>0</v>
      </c>
      <c r="P3508">
        <v>0</v>
      </c>
      <c r="Q3508">
        <v>0</v>
      </c>
    </row>
    <row r="3509" spans="1:17" x14ac:dyDescent="0.25">
      <c r="A3509" t="s">
        <v>15696</v>
      </c>
      <c r="B3509" t="s">
        <v>72</v>
      </c>
      <c r="C3509" t="s">
        <v>85</v>
      </c>
      <c r="D3509" t="s">
        <v>526</v>
      </c>
      <c r="E3509" t="s">
        <v>563</v>
      </c>
      <c r="F3509" t="s">
        <v>396</v>
      </c>
      <c r="G3509">
        <v>0</v>
      </c>
      <c r="H3509">
        <v>13</v>
      </c>
      <c r="I3509">
        <v>0</v>
      </c>
      <c r="J3509">
        <v>13</v>
      </c>
      <c r="K3509">
        <v>0</v>
      </c>
      <c r="L3509">
        <v>0</v>
      </c>
      <c r="M3509">
        <v>0</v>
      </c>
      <c r="N3509">
        <v>0</v>
      </c>
      <c r="O3509">
        <v>0</v>
      </c>
      <c r="P3509">
        <v>0</v>
      </c>
      <c r="Q3509">
        <v>0</v>
      </c>
    </row>
    <row r="3510" spans="1:17" x14ac:dyDescent="0.25">
      <c r="A3510" t="s">
        <v>17173</v>
      </c>
      <c r="B3510" t="s">
        <v>72</v>
      </c>
      <c r="C3510" t="s">
        <v>85</v>
      </c>
      <c r="D3510" t="s">
        <v>526</v>
      </c>
      <c r="E3510" t="s">
        <v>563</v>
      </c>
      <c r="F3510" t="s">
        <v>4236</v>
      </c>
      <c r="G3510">
        <v>0</v>
      </c>
      <c r="H3510">
        <v>13</v>
      </c>
      <c r="I3510">
        <v>0</v>
      </c>
      <c r="J3510">
        <v>13</v>
      </c>
      <c r="K3510">
        <v>0</v>
      </c>
      <c r="L3510">
        <v>0</v>
      </c>
      <c r="M3510">
        <v>0</v>
      </c>
      <c r="N3510">
        <v>0</v>
      </c>
      <c r="O3510">
        <v>0</v>
      </c>
      <c r="P3510">
        <v>0</v>
      </c>
      <c r="Q3510">
        <v>0</v>
      </c>
    </row>
    <row r="3511" spans="1:17" x14ac:dyDescent="0.25">
      <c r="A3511" t="s">
        <v>23666</v>
      </c>
      <c r="B3511" t="s">
        <v>72</v>
      </c>
      <c r="C3511" t="s">
        <v>145</v>
      </c>
      <c r="D3511" t="s">
        <v>526</v>
      </c>
      <c r="E3511" t="s">
        <v>21471</v>
      </c>
      <c r="F3511" t="s">
        <v>4242</v>
      </c>
      <c r="G3511">
        <v>0</v>
      </c>
      <c r="H3511">
        <v>0</v>
      </c>
      <c r="I3511">
        <v>0</v>
      </c>
      <c r="J3511">
        <v>0</v>
      </c>
      <c r="K3511">
        <v>0</v>
      </c>
      <c r="L3511">
        <v>0</v>
      </c>
      <c r="M3511">
        <v>13</v>
      </c>
      <c r="N3511">
        <v>0</v>
      </c>
      <c r="O3511">
        <v>0</v>
      </c>
      <c r="P3511">
        <v>0</v>
      </c>
      <c r="Q3511">
        <v>0</v>
      </c>
    </row>
    <row r="3512" spans="1:17" x14ac:dyDescent="0.25">
      <c r="A3512" t="s">
        <v>23667</v>
      </c>
      <c r="B3512" t="s">
        <v>72</v>
      </c>
      <c r="C3512" t="s">
        <v>145</v>
      </c>
      <c r="D3512" t="s">
        <v>526</v>
      </c>
      <c r="E3512" t="s">
        <v>21471</v>
      </c>
      <c r="F3512" t="s">
        <v>399</v>
      </c>
      <c r="G3512">
        <v>0</v>
      </c>
      <c r="H3512">
        <v>13</v>
      </c>
      <c r="I3512">
        <v>2</v>
      </c>
      <c r="J3512">
        <v>11</v>
      </c>
      <c r="K3512">
        <v>0</v>
      </c>
      <c r="L3512">
        <v>0</v>
      </c>
      <c r="M3512">
        <v>0</v>
      </c>
      <c r="N3512">
        <v>0</v>
      </c>
      <c r="O3512">
        <v>0</v>
      </c>
      <c r="P3512">
        <v>0</v>
      </c>
      <c r="Q3512">
        <v>0</v>
      </c>
    </row>
    <row r="3513" spans="1:17" x14ac:dyDescent="0.25">
      <c r="A3513" t="s">
        <v>23668</v>
      </c>
      <c r="B3513" t="s">
        <v>72</v>
      </c>
      <c r="C3513" t="s">
        <v>145</v>
      </c>
      <c r="D3513" t="s">
        <v>526</v>
      </c>
      <c r="E3513" t="s">
        <v>21471</v>
      </c>
      <c r="F3513" t="s">
        <v>4245</v>
      </c>
      <c r="G3513">
        <v>0</v>
      </c>
      <c r="H3513">
        <v>0</v>
      </c>
      <c r="I3513">
        <v>0</v>
      </c>
      <c r="J3513">
        <v>0</v>
      </c>
      <c r="K3513">
        <v>0</v>
      </c>
      <c r="L3513">
        <v>0</v>
      </c>
      <c r="M3513">
        <v>13</v>
      </c>
      <c r="N3513">
        <v>0</v>
      </c>
      <c r="O3513">
        <v>0</v>
      </c>
      <c r="P3513">
        <v>0</v>
      </c>
      <c r="Q3513">
        <v>0</v>
      </c>
    </row>
    <row r="3514" spans="1:17" x14ac:dyDescent="0.25">
      <c r="A3514" t="s">
        <v>23669</v>
      </c>
      <c r="B3514" t="s">
        <v>72</v>
      </c>
      <c r="C3514" t="s">
        <v>145</v>
      </c>
      <c r="D3514" t="s">
        <v>526</v>
      </c>
      <c r="E3514" t="s">
        <v>21471</v>
      </c>
      <c r="F3514" t="s">
        <v>394</v>
      </c>
      <c r="G3514">
        <v>0</v>
      </c>
      <c r="H3514">
        <v>0</v>
      </c>
      <c r="I3514">
        <v>0</v>
      </c>
      <c r="J3514">
        <v>0</v>
      </c>
      <c r="K3514">
        <v>0</v>
      </c>
      <c r="L3514">
        <v>0</v>
      </c>
      <c r="M3514">
        <v>0</v>
      </c>
      <c r="N3514">
        <v>12</v>
      </c>
      <c r="O3514">
        <v>12</v>
      </c>
      <c r="P3514">
        <v>0</v>
      </c>
      <c r="Q3514">
        <v>0</v>
      </c>
    </row>
    <row r="3515" spans="1:17" x14ac:dyDescent="0.25">
      <c r="A3515" t="s">
        <v>23670</v>
      </c>
      <c r="B3515" t="s">
        <v>72</v>
      </c>
      <c r="C3515" t="s">
        <v>145</v>
      </c>
      <c r="D3515" t="s">
        <v>526</v>
      </c>
      <c r="E3515" t="s">
        <v>21471</v>
      </c>
      <c r="F3515" t="s">
        <v>395</v>
      </c>
      <c r="G3515">
        <v>0</v>
      </c>
      <c r="H3515">
        <v>0</v>
      </c>
      <c r="I3515">
        <v>0</v>
      </c>
      <c r="J3515">
        <v>0</v>
      </c>
      <c r="K3515">
        <v>0</v>
      </c>
      <c r="L3515">
        <v>0</v>
      </c>
      <c r="M3515">
        <v>0</v>
      </c>
      <c r="N3515">
        <v>10</v>
      </c>
      <c r="O3515">
        <v>10</v>
      </c>
      <c r="P3515">
        <v>0</v>
      </c>
      <c r="Q3515">
        <v>0</v>
      </c>
    </row>
    <row r="3516" spans="1:17" x14ac:dyDescent="0.25">
      <c r="A3516" t="s">
        <v>23671</v>
      </c>
      <c r="B3516" t="s">
        <v>72</v>
      </c>
      <c r="C3516" t="s">
        <v>145</v>
      </c>
      <c r="D3516" t="s">
        <v>526</v>
      </c>
      <c r="E3516" t="s">
        <v>21471</v>
      </c>
      <c r="F3516" t="s">
        <v>525</v>
      </c>
      <c r="G3516">
        <v>13</v>
      </c>
      <c r="H3516">
        <v>0</v>
      </c>
      <c r="I3516">
        <v>0</v>
      </c>
      <c r="J3516">
        <v>0</v>
      </c>
      <c r="K3516">
        <v>0</v>
      </c>
      <c r="L3516">
        <v>0</v>
      </c>
      <c r="M3516">
        <v>0</v>
      </c>
      <c r="N3516">
        <v>0</v>
      </c>
      <c r="O3516">
        <v>0</v>
      </c>
      <c r="P3516">
        <v>0</v>
      </c>
      <c r="Q3516">
        <v>0</v>
      </c>
    </row>
    <row r="3517" spans="1:17" x14ac:dyDescent="0.25">
      <c r="A3517" t="s">
        <v>16973</v>
      </c>
      <c r="B3517" t="s">
        <v>72</v>
      </c>
      <c r="C3517" t="s">
        <v>145</v>
      </c>
      <c r="D3517" t="s">
        <v>12971</v>
      </c>
      <c r="E3517" t="s">
        <v>563</v>
      </c>
      <c r="F3517" t="s">
        <v>525</v>
      </c>
      <c r="G3517">
        <v>1</v>
      </c>
      <c r="H3517">
        <v>0</v>
      </c>
      <c r="I3517">
        <v>0</v>
      </c>
      <c r="J3517">
        <v>0</v>
      </c>
      <c r="K3517">
        <v>0</v>
      </c>
      <c r="L3517">
        <v>0</v>
      </c>
      <c r="M3517">
        <v>0</v>
      </c>
      <c r="N3517">
        <v>0</v>
      </c>
      <c r="O3517">
        <v>0</v>
      </c>
      <c r="P3517">
        <v>0</v>
      </c>
      <c r="Q3517">
        <v>0</v>
      </c>
    </row>
    <row r="3518" spans="1:17" x14ac:dyDescent="0.25">
      <c r="A3518" t="s">
        <v>23672</v>
      </c>
      <c r="B3518" t="s">
        <v>72</v>
      </c>
      <c r="C3518" t="s">
        <v>145</v>
      </c>
      <c r="D3518" t="s">
        <v>12971</v>
      </c>
      <c r="E3518" t="s">
        <v>21471</v>
      </c>
      <c r="F3518" t="s">
        <v>525</v>
      </c>
      <c r="G3518">
        <v>1</v>
      </c>
      <c r="H3518">
        <v>0</v>
      </c>
      <c r="I3518">
        <v>0</v>
      </c>
      <c r="J3518">
        <v>0</v>
      </c>
      <c r="K3518">
        <v>0</v>
      </c>
      <c r="L3518">
        <v>0</v>
      </c>
      <c r="M3518">
        <v>0</v>
      </c>
      <c r="N3518">
        <v>0</v>
      </c>
      <c r="O3518">
        <v>0</v>
      </c>
      <c r="P3518">
        <v>0</v>
      </c>
      <c r="Q3518">
        <v>0</v>
      </c>
    </row>
    <row r="3519" spans="1:17" x14ac:dyDescent="0.25">
      <c r="A3519" t="s">
        <v>16974</v>
      </c>
      <c r="B3519" t="s">
        <v>72</v>
      </c>
      <c r="C3519" t="s">
        <v>146</v>
      </c>
      <c r="D3519" t="s">
        <v>529</v>
      </c>
      <c r="E3519" t="s">
        <v>563</v>
      </c>
      <c r="F3519" t="s">
        <v>525</v>
      </c>
      <c r="G3519">
        <v>5</v>
      </c>
      <c r="H3519">
        <v>0</v>
      </c>
      <c r="I3519">
        <v>0</v>
      </c>
      <c r="J3519">
        <v>0</v>
      </c>
      <c r="K3519">
        <v>0</v>
      </c>
      <c r="L3519">
        <v>0</v>
      </c>
      <c r="M3519">
        <v>0</v>
      </c>
      <c r="N3519">
        <v>0</v>
      </c>
      <c r="O3519">
        <v>0</v>
      </c>
      <c r="P3519">
        <v>0</v>
      </c>
      <c r="Q3519">
        <v>0</v>
      </c>
    </row>
    <row r="3520" spans="1:17" x14ac:dyDescent="0.25">
      <c r="A3520" t="s">
        <v>23673</v>
      </c>
      <c r="B3520" t="s">
        <v>72</v>
      </c>
      <c r="C3520" t="s">
        <v>146</v>
      </c>
      <c r="D3520" t="s">
        <v>529</v>
      </c>
      <c r="E3520" t="s">
        <v>21471</v>
      </c>
      <c r="F3520" t="s">
        <v>525</v>
      </c>
      <c r="G3520">
        <v>1</v>
      </c>
      <c r="H3520">
        <v>0</v>
      </c>
      <c r="I3520">
        <v>0</v>
      </c>
      <c r="J3520">
        <v>0</v>
      </c>
      <c r="K3520">
        <v>0</v>
      </c>
      <c r="L3520">
        <v>0</v>
      </c>
      <c r="M3520">
        <v>0</v>
      </c>
      <c r="N3520">
        <v>0</v>
      </c>
      <c r="O3520">
        <v>0</v>
      </c>
      <c r="P3520">
        <v>0</v>
      </c>
      <c r="Q3520">
        <v>0</v>
      </c>
    </row>
    <row r="3521" spans="1:17" x14ac:dyDescent="0.25">
      <c r="A3521" t="s">
        <v>16975</v>
      </c>
      <c r="B3521" t="s">
        <v>72</v>
      </c>
      <c r="C3521" t="s">
        <v>146</v>
      </c>
      <c r="D3521" t="s">
        <v>526</v>
      </c>
      <c r="E3521" t="s">
        <v>563</v>
      </c>
      <c r="F3521" t="s">
        <v>396</v>
      </c>
      <c r="G3521">
        <v>0</v>
      </c>
      <c r="H3521">
        <v>11</v>
      </c>
      <c r="I3521">
        <v>1</v>
      </c>
      <c r="J3521">
        <v>7</v>
      </c>
      <c r="K3521">
        <v>1</v>
      </c>
      <c r="L3521">
        <v>2</v>
      </c>
      <c r="M3521">
        <v>0</v>
      </c>
      <c r="N3521">
        <v>0</v>
      </c>
      <c r="O3521">
        <v>0</v>
      </c>
      <c r="P3521">
        <v>0</v>
      </c>
      <c r="Q3521">
        <v>0</v>
      </c>
    </row>
    <row r="3522" spans="1:17" x14ac:dyDescent="0.25">
      <c r="A3522" t="s">
        <v>16976</v>
      </c>
      <c r="B3522" t="s">
        <v>72</v>
      </c>
      <c r="C3522" t="s">
        <v>146</v>
      </c>
      <c r="D3522" t="s">
        <v>526</v>
      </c>
      <c r="E3522" t="s">
        <v>563</v>
      </c>
      <c r="F3522" t="s">
        <v>4236</v>
      </c>
      <c r="G3522">
        <v>0</v>
      </c>
      <c r="H3522">
        <v>11</v>
      </c>
      <c r="I3522">
        <v>1</v>
      </c>
      <c r="J3522">
        <v>6</v>
      </c>
      <c r="K3522">
        <v>1</v>
      </c>
      <c r="L3522">
        <v>3</v>
      </c>
      <c r="M3522">
        <v>0</v>
      </c>
      <c r="N3522">
        <v>0</v>
      </c>
      <c r="O3522">
        <v>0</v>
      </c>
      <c r="P3522">
        <v>0</v>
      </c>
      <c r="Q3522">
        <v>0</v>
      </c>
    </row>
    <row r="3523" spans="1:17" x14ac:dyDescent="0.25">
      <c r="A3523" t="s">
        <v>16977</v>
      </c>
      <c r="B3523" t="s">
        <v>72</v>
      </c>
      <c r="C3523" t="s">
        <v>146</v>
      </c>
      <c r="D3523" t="s">
        <v>526</v>
      </c>
      <c r="E3523" t="s">
        <v>563</v>
      </c>
      <c r="F3523" t="s">
        <v>4238</v>
      </c>
      <c r="G3523">
        <v>0</v>
      </c>
      <c r="H3523">
        <v>0</v>
      </c>
      <c r="I3523">
        <v>0</v>
      </c>
      <c r="J3523">
        <v>0</v>
      </c>
      <c r="K3523">
        <v>0</v>
      </c>
      <c r="L3523">
        <v>0</v>
      </c>
      <c r="M3523">
        <v>11</v>
      </c>
      <c r="N3523">
        <v>0</v>
      </c>
      <c r="O3523">
        <v>0</v>
      </c>
      <c r="P3523">
        <v>0</v>
      </c>
      <c r="Q3523">
        <v>0</v>
      </c>
    </row>
    <row r="3524" spans="1:17" x14ac:dyDescent="0.25">
      <c r="A3524" t="s">
        <v>16978</v>
      </c>
      <c r="B3524" t="s">
        <v>72</v>
      </c>
      <c r="C3524" t="s">
        <v>146</v>
      </c>
      <c r="D3524" t="s">
        <v>526</v>
      </c>
      <c r="E3524" t="s">
        <v>563</v>
      </c>
      <c r="F3524" t="s">
        <v>397</v>
      </c>
      <c r="G3524">
        <v>0</v>
      </c>
      <c r="H3524">
        <v>11</v>
      </c>
      <c r="I3524">
        <v>1</v>
      </c>
      <c r="J3524">
        <v>6</v>
      </c>
      <c r="K3524">
        <v>1</v>
      </c>
      <c r="L3524">
        <v>3</v>
      </c>
      <c r="M3524">
        <v>0</v>
      </c>
      <c r="N3524">
        <v>0</v>
      </c>
      <c r="O3524">
        <v>0</v>
      </c>
      <c r="P3524">
        <v>0</v>
      </c>
      <c r="Q3524">
        <v>0</v>
      </c>
    </row>
    <row r="3525" spans="1:17" x14ac:dyDescent="0.25">
      <c r="A3525" t="s">
        <v>16979</v>
      </c>
      <c r="B3525" t="s">
        <v>72</v>
      </c>
      <c r="C3525" t="s">
        <v>146</v>
      </c>
      <c r="D3525" t="s">
        <v>526</v>
      </c>
      <c r="E3525" t="s">
        <v>563</v>
      </c>
      <c r="F3525" t="s">
        <v>398</v>
      </c>
      <c r="G3525">
        <v>0</v>
      </c>
      <c r="H3525">
        <v>11</v>
      </c>
      <c r="I3525">
        <v>1</v>
      </c>
      <c r="J3525">
        <v>6</v>
      </c>
      <c r="K3525">
        <v>1</v>
      </c>
      <c r="L3525">
        <v>3</v>
      </c>
      <c r="M3525">
        <v>0</v>
      </c>
      <c r="N3525">
        <v>0</v>
      </c>
      <c r="O3525">
        <v>0</v>
      </c>
      <c r="P3525">
        <v>0</v>
      </c>
      <c r="Q3525">
        <v>0</v>
      </c>
    </row>
    <row r="3526" spans="1:17" x14ac:dyDescent="0.25">
      <c r="A3526" t="s">
        <v>16980</v>
      </c>
      <c r="B3526" t="s">
        <v>72</v>
      </c>
      <c r="C3526" t="s">
        <v>146</v>
      </c>
      <c r="D3526" t="s">
        <v>526</v>
      </c>
      <c r="E3526" t="s">
        <v>563</v>
      </c>
      <c r="F3526" t="s">
        <v>4242</v>
      </c>
      <c r="G3526">
        <v>0</v>
      </c>
      <c r="H3526">
        <v>0</v>
      </c>
      <c r="I3526">
        <v>0</v>
      </c>
      <c r="J3526">
        <v>0</v>
      </c>
      <c r="K3526">
        <v>0</v>
      </c>
      <c r="L3526">
        <v>0</v>
      </c>
      <c r="M3526">
        <v>11</v>
      </c>
      <c r="N3526">
        <v>0</v>
      </c>
      <c r="O3526">
        <v>0</v>
      </c>
      <c r="P3526">
        <v>0</v>
      </c>
      <c r="Q3526">
        <v>0</v>
      </c>
    </row>
    <row r="3527" spans="1:17" x14ac:dyDescent="0.25">
      <c r="A3527" t="s">
        <v>16981</v>
      </c>
      <c r="B3527" t="s">
        <v>72</v>
      </c>
      <c r="C3527" t="s">
        <v>146</v>
      </c>
      <c r="D3527" t="s">
        <v>526</v>
      </c>
      <c r="E3527" t="s">
        <v>563</v>
      </c>
      <c r="F3527" t="s">
        <v>399</v>
      </c>
      <c r="G3527">
        <v>0</v>
      </c>
      <c r="H3527">
        <v>11</v>
      </c>
      <c r="I3527">
        <v>1</v>
      </c>
      <c r="J3527">
        <v>7</v>
      </c>
      <c r="K3527">
        <v>1</v>
      </c>
      <c r="L3527">
        <v>2</v>
      </c>
      <c r="M3527">
        <v>0</v>
      </c>
      <c r="N3527">
        <v>0</v>
      </c>
      <c r="O3527">
        <v>0</v>
      </c>
      <c r="P3527">
        <v>0</v>
      </c>
      <c r="Q3527">
        <v>0</v>
      </c>
    </row>
    <row r="3528" spans="1:17" x14ac:dyDescent="0.25">
      <c r="A3528" t="s">
        <v>16982</v>
      </c>
      <c r="B3528" t="s">
        <v>72</v>
      </c>
      <c r="C3528" t="s">
        <v>146</v>
      </c>
      <c r="D3528" t="s">
        <v>526</v>
      </c>
      <c r="E3528" t="s">
        <v>563</v>
      </c>
      <c r="F3528" t="s">
        <v>4245</v>
      </c>
      <c r="G3528">
        <v>0</v>
      </c>
      <c r="H3528">
        <v>0</v>
      </c>
      <c r="I3528">
        <v>0</v>
      </c>
      <c r="J3528">
        <v>0</v>
      </c>
      <c r="K3528">
        <v>0</v>
      </c>
      <c r="L3528">
        <v>0</v>
      </c>
      <c r="M3528">
        <v>11</v>
      </c>
      <c r="N3528">
        <v>0</v>
      </c>
      <c r="O3528">
        <v>0</v>
      </c>
      <c r="P3528">
        <v>0</v>
      </c>
      <c r="Q3528">
        <v>0</v>
      </c>
    </row>
    <row r="3529" spans="1:17" x14ac:dyDescent="0.25">
      <c r="A3529" t="s">
        <v>16983</v>
      </c>
      <c r="B3529" t="s">
        <v>72</v>
      </c>
      <c r="C3529" t="s">
        <v>146</v>
      </c>
      <c r="D3529" t="s">
        <v>526</v>
      </c>
      <c r="E3529" t="s">
        <v>563</v>
      </c>
      <c r="F3529" t="s">
        <v>394</v>
      </c>
      <c r="G3529">
        <v>0</v>
      </c>
      <c r="H3529">
        <v>0</v>
      </c>
      <c r="I3529">
        <v>0</v>
      </c>
      <c r="J3529">
        <v>0</v>
      </c>
      <c r="K3529">
        <v>0</v>
      </c>
      <c r="L3529">
        <v>0</v>
      </c>
      <c r="M3529">
        <v>0</v>
      </c>
      <c r="N3529">
        <v>7</v>
      </c>
      <c r="O3529">
        <v>6</v>
      </c>
      <c r="P3529">
        <v>1</v>
      </c>
      <c r="Q3529">
        <v>0</v>
      </c>
    </row>
    <row r="3530" spans="1:17" x14ac:dyDescent="0.25">
      <c r="A3530" t="s">
        <v>16984</v>
      </c>
      <c r="B3530" t="s">
        <v>72</v>
      </c>
      <c r="C3530" t="s">
        <v>146</v>
      </c>
      <c r="D3530" t="s">
        <v>526</v>
      </c>
      <c r="E3530" t="s">
        <v>563</v>
      </c>
      <c r="F3530" t="s">
        <v>395</v>
      </c>
      <c r="G3530">
        <v>0</v>
      </c>
      <c r="H3530">
        <v>0</v>
      </c>
      <c r="I3530">
        <v>0</v>
      </c>
      <c r="J3530">
        <v>0</v>
      </c>
      <c r="K3530">
        <v>0</v>
      </c>
      <c r="L3530">
        <v>0</v>
      </c>
      <c r="M3530">
        <v>0</v>
      </c>
      <c r="N3530">
        <v>7</v>
      </c>
      <c r="O3530">
        <v>6</v>
      </c>
      <c r="P3530">
        <v>1</v>
      </c>
      <c r="Q3530">
        <v>0</v>
      </c>
    </row>
    <row r="3531" spans="1:17" x14ac:dyDescent="0.25">
      <c r="A3531" t="s">
        <v>16985</v>
      </c>
      <c r="B3531" t="s">
        <v>72</v>
      </c>
      <c r="C3531" t="s">
        <v>146</v>
      </c>
      <c r="D3531" t="s">
        <v>526</v>
      </c>
      <c r="E3531" t="s">
        <v>563</v>
      </c>
      <c r="F3531" t="s">
        <v>525</v>
      </c>
      <c r="G3531">
        <v>11</v>
      </c>
      <c r="H3531">
        <v>0</v>
      </c>
      <c r="I3531">
        <v>0</v>
      </c>
      <c r="J3531">
        <v>0</v>
      </c>
      <c r="K3531">
        <v>0</v>
      </c>
      <c r="L3531">
        <v>0</v>
      </c>
      <c r="M3531">
        <v>0</v>
      </c>
      <c r="N3531">
        <v>0</v>
      </c>
      <c r="O3531">
        <v>0</v>
      </c>
      <c r="P3531">
        <v>0</v>
      </c>
      <c r="Q3531">
        <v>0</v>
      </c>
    </row>
    <row r="3532" spans="1:17" x14ac:dyDescent="0.25">
      <c r="A3532" t="s">
        <v>23674</v>
      </c>
      <c r="B3532" t="s">
        <v>72</v>
      </c>
      <c r="C3532" t="s">
        <v>146</v>
      </c>
      <c r="D3532" t="s">
        <v>526</v>
      </c>
      <c r="E3532" t="s">
        <v>21471</v>
      </c>
      <c r="F3532" t="s">
        <v>396</v>
      </c>
      <c r="G3532">
        <v>0</v>
      </c>
      <c r="H3532">
        <v>30</v>
      </c>
      <c r="I3532">
        <v>0</v>
      </c>
      <c r="J3532">
        <v>29</v>
      </c>
      <c r="K3532">
        <v>1</v>
      </c>
      <c r="L3532">
        <v>0</v>
      </c>
      <c r="M3532">
        <v>0</v>
      </c>
      <c r="N3532">
        <v>0</v>
      </c>
      <c r="O3532">
        <v>0</v>
      </c>
      <c r="P3532">
        <v>0</v>
      </c>
      <c r="Q3532">
        <v>0</v>
      </c>
    </row>
    <row r="3533" spans="1:17" x14ac:dyDescent="0.25">
      <c r="A3533" t="s">
        <v>23675</v>
      </c>
      <c r="B3533" t="s">
        <v>72</v>
      </c>
      <c r="C3533" t="s">
        <v>146</v>
      </c>
      <c r="D3533" t="s">
        <v>526</v>
      </c>
      <c r="E3533" t="s">
        <v>21471</v>
      </c>
      <c r="F3533" t="s">
        <v>4236</v>
      </c>
      <c r="G3533">
        <v>0</v>
      </c>
      <c r="H3533">
        <v>30</v>
      </c>
      <c r="I3533">
        <v>0</v>
      </c>
      <c r="J3533">
        <v>29</v>
      </c>
      <c r="K3533">
        <v>1</v>
      </c>
      <c r="L3533">
        <v>0</v>
      </c>
      <c r="M3533">
        <v>0</v>
      </c>
      <c r="N3533">
        <v>0</v>
      </c>
      <c r="O3533">
        <v>0</v>
      </c>
      <c r="P3533">
        <v>0</v>
      </c>
      <c r="Q3533">
        <v>0</v>
      </c>
    </row>
    <row r="3534" spans="1:17" x14ac:dyDescent="0.25">
      <c r="A3534" t="s">
        <v>23676</v>
      </c>
      <c r="B3534" t="s">
        <v>72</v>
      </c>
      <c r="C3534" t="s">
        <v>146</v>
      </c>
      <c r="D3534" t="s">
        <v>526</v>
      </c>
      <c r="E3534" t="s">
        <v>21471</v>
      </c>
      <c r="F3534" t="s">
        <v>4238</v>
      </c>
      <c r="G3534">
        <v>0</v>
      </c>
      <c r="H3534">
        <v>0</v>
      </c>
      <c r="I3534">
        <v>0</v>
      </c>
      <c r="J3534">
        <v>0</v>
      </c>
      <c r="K3534">
        <v>0</v>
      </c>
      <c r="L3534">
        <v>0</v>
      </c>
      <c r="M3534">
        <v>30</v>
      </c>
      <c r="N3534">
        <v>0</v>
      </c>
      <c r="O3534">
        <v>0</v>
      </c>
      <c r="P3534">
        <v>0</v>
      </c>
      <c r="Q3534">
        <v>0</v>
      </c>
    </row>
    <row r="3535" spans="1:17" x14ac:dyDescent="0.25">
      <c r="A3535" t="s">
        <v>23677</v>
      </c>
      <c r="B3535" t="s">
        <v>72</v>
      </c>
      <c r="C3535" t="s">
        <v>146</v>
      </c>
      <c r="D3535" t="s">
        <v>526</v>
      </c>
      <c r="E3535" t="s">
        <v>21471</v>
      </c>
      <c r="F3535" t="s">
        <v>397</v>
      </c>
      <c r="G3535">
        <v>0</v>
      </c>
      <c r="H3535">
        <v>30</v>
      </c>
      <c r="I3535">
        <v>0</v>
      </c>
      <c r="J3535">
        <v>29</v>
      </c>
      <c r="K3535">
        <v>1</v>
      </c>
      <c r="L3535">
        <v>0</v>
      </c>
      <c r="M3535">
        <v>0</v>
      </c>
      <c r="N3535">
        <v>0</v>
      </c>
      <c r="O3535">
        <v>0</v>
      </c>
      <c r="P3535">
        <v>0</v>
      </c>
      <c r="Q3535">
        <v>0</v>
      </c>
    </row>
    <row r="3536" spans="1:17" x14ac:dyDescent="0.25">
      <c r="A3536" t="s">
        <v>23678</v>
      </c>
      <c r="B3536" t="s">
        <v>72</v>
      </c>
      <c r="C3536" t="s">
        <v>146</v>
      </c>
      <c r="D3536" t="s">
        <v>526</v>
      </c>
      <c r="E3536" t="s">
        <v>21471</v>
      </c>
      <c r="F3536" t="s">
        <v>398</v>
      </c>
      <c r="G3536">
        <v>0</v>
      </c>
      <c r="H3536">
        <v>30</v>
      </c>
      <c r="I3536">
        <v>0</v>
      </c>
      <c r="J3536">
        <v>29</v>
      </c>
      <c r="K3536">
        <v>1</v>
      </c>
      <c r="L3536">
        <v>0</v>
      </c>
      <c r="M3536">
        <v>0</v>
      </c>
      <c r="N3536">
        <v>0</v>
      </c>
      <c r="O3536">
        <v>0</v>
      </c>
      <c r="P3536">
        <v>0</v>
      </c>
      <c r="Q3536">
        <v>0</v>
      </c>
    </row>
    <row r="3537" spans="1:17" x14ac:dyDescent="0.25">
      <c r="A3537" t="s">
        <v>23679</v>
      </c>
      <c r="B3537" t="s">
        <v>72</v>
      </c>
      <c r="C3537" t="s">
        <v>146</v>
      </c>
      <c r="D3537" t="s">
        <v>526</v>
      </c>
      <c r="E3537" t="s">
        <v>21471</v>
      </c>
      <c r="F3537" t="s">
        <v>4242</v>
      </c>
      <c r="G3537">
        <v>0</v>
      </c>
      <c r="H3537">
        <v>0</v>
      </c>
      <c r="I3537">
        <v>0</v>
      </c>
      <c r="J3537">
        <v>0</v>
      </c>
      <c r="K3537">
        <v>0</v>
      </c>
      <c r="L3537">
        <v>0</v>
      </c>
      <c r="M3537">
        <v>30</v>
      </c>
      <c r="N3537">
        <v>0</v>
      </c>
      <c r="O3537">
        <v>0</v>
      </c>
      <c r="P3537">
        <v>0</v>
      </c>
      <c r="Q3537">
        <v>0</v>
      </c>
    </row>
    <row r="3538" spans="1:17" x14ac:dyDescent="0.25">
      <c r="A3538" t="s">
        <v>23680</v>
      </c>
      <c r="B3538" t="s">
        <v>72</v>
      </c>
      <c r="C3538" t="s">
        <v>146</v>
      </c>
      <c r="D3538" t="s">
        <v>526</v>
      </c>
      <c r="E3538" t="s">
        <v>21471</v>
      </c>
      <c r="F3538" t="s">
        <v>399</v>
      </c>
      <c r="G3538">
        <v>0</v>
      </c>
      <c r="H3538">
        <v>30</v>
      </c>
      <c r="I3538">
        <v>0</v>
      </c>
      <c r="J3538">
        <v>29</v>
      </c>
      <c r="K3538">
        <v>1</v>
      </c>
      <c r="L3538">
        <v>0</v>
      </c>
      <c r="M3538">
        <v>0</v>
      </c>
      <c r="N3538">
        <v>0</v>
      </c>
      <c r="O3538">
        <v>0</v>
      </c>
      <c r="P3538">
        <v>0</v>
      </c>
      <c r="Q3538">
        <v>0</v>
      </c>
    </row>
    <row r="3539" spans="1:17" x14ac:dyDescent="0.25">
      <c r="A3539" t="s">
        <v>23681</v>
      </c>
      <c r="B3539" t="s">
        <v>72</v>
      </c>
      <c r="C3539" t="s">
        <v>146</v>
      </c>
      <c r="D3539" t="s">
        <v>526</v>
      </c>
      <c r="E3539" t="s">
        <v>21471</v>
      </c>
      <c r="F3539" t="s">
        <v>4245</v>
      </c>
      <c r="G3539">
        <v>0</v>
      </c>
      <c r="H3539">
        <v>0</v>
      </c>
      <c r="I3539">
        <v>0</v>
      </c>
      <c r="J3539">
        <v>0</v>
      </c>
      <c r="K3539">
        <v>0</v>
      </c>
      <c r="L3539">
        <v>0</v>
      </c>
      <c r="M3539">
        <v>30</v>
      </c>
      <c r="N3539">
        <v>0</v>
      </c>
      <c r="O3539">
        <v>0</v>
      </c>
      <c r="P3539">
        <v>0</v>
      </c>
      <c r="Q3539">
        <v>0</v>
      </c>
    </row>
    <row r="3540" spans="1:17" x14ac:dyDescent="0.25">
      <c r="A3540" t="s">
        <v>18474</v>
      </c>
      <c r="B3540" t="s">
        <v>72</v>
      </c>
      <c r="C3540" t="s">
        <v>206</v>
      </c>
      <c r="D3540" t="s">
        <v>526</v>
      </c>
      <c r="E3540" t="s">
        <v>563</v>
      </c>
      <c r="F3540" t="s">
        <v>396</v>
      </c>
      <c r="G3540">
        <v>0</v>
      </c>
      <c r="H3540">
        <v>6</v>
      </c>
      <c r="I3540">
        <v>0</v>
      </c>
      <c r="J3540">
        <v>6</v>
      </c>
      <c r="K3540">
        <v>0</v>
      </c>
      <c r="L3540">
        <v>0</v>
      </c>
      <c r="M3540">
        <v>0</v>
      </c>
      <c r="N3540">
        <v>0</v>
      </c>
      <c r="O3540">
        <v>0</v>
      </c>
      <c r="P3540">
        <v>0</v>
      </c>
      <c r="Q3540">
        <v>0</v>
      </c>
    </row>
    <row r="3541" spans="1:17" x14ac:dyDescent="0.25">
      <c r="A3541" t="s">
        <v>18475</v>
      </c>
      <c r="B3541" t="s">
        <v>72</v>
      </c>
      <c r="C3541" t="s">
        <v>206</v>
      </c>
      <c r="D3541" t="s">
        <v>526</v>
      </c>
      <c r="E3541" t="s">
        <v>563</v>
      </c>
      <c r="F3541" t="s">
        <v>4236</v>
      </c>
      <c r="G3541">
        <v>0</v>
      </c>
      <c r="H3541">
        <v>6</v>
      </c>
      <c r="I3541">
        <v>0</v>
      </c>
      <c r="J3541">
        <v>6</v>
      </c>
      <c r="K3541">
        <v>0</v>
      </c>
      <c r="L3541">
        <v>0</v>
      </c>
      <c r="M3541">
        <v>0</v>
      </c>
      <c r="N3541">
        <v>0</v>
      </c>
      <c r="O3541">
        <v>0</v>
      </c>
      <c r="P3541">
        <v>0</v>
      </c>
      <c r="Q3541">
        <v>0</v>
      </c>
    </row>
    <row r="3542" spans="1:17" x14ac:dyDescent="0.25">
      <c r="A3542" t="s">
        <v>18476</v>
      </c>
      <c r="B3542" t="s">
        <v>72</v>
      </c>
      <c r="C3542" t="s">
        <v>206</v>
      </c>
      <c r="D3542" t="s">
        <v>526</v>
      </c>
      <c r="E3542" t="s">
        <v>563</v>
      </c>
      <c r="F3542" t="s">
        <v>4238</v>
      </c>
      <c r="G3542">
        <v>0</v>
      </c>
      <c r="H3542">
        <v>0</v>
      </c>
      <c r="I3542">
        <v>0</v>
      </c>
      <c r="J3542">
        <v>0</v>
      </c>
      <c r="K3542">
        <v>0</v>
      </c>
      <c r="L3542">
        <v>0</v>
      </c>
      <c r="M3542">
        <v>6</v>
      </c>
      <c r="N3542">
        <v>0</v>
      </c>
      <c r="O3542">
        <v>0</v>
      </c>
      <c r="P3542">
        <v>0</v>
      </c>
      <c r="Q3542">
        <v>0</v>
      </c>
    </row>
    <row r="3543" spans="1:17" x14ac:dyDescent="0.25">
      <c r="A3543" t="s">
        <v>18477</v>
      </c>
      <c r="B3543" t="s">
        <v>72</v>
      </c>
      <c r="C3543" t="s">
        <v>206</v>
      </c>
      <c r="D3543" t="s">
        <v>526</v>
      </c>
      <c r="E3543" t="s">
        <v>563</v>
      </c>
      <c r="F3543" t="s">
        <v>397</v>
      </c>
      <c r="G3543">
        <v>0</v>
      </c>
      <c r="H3543">
        <v>6</v>
      </c>
      <c r="I3543">
        <v>0</v>
      </c>
      <c r="J3543">
        <v>6</v>
      </c>
      <c r="K3543">
        <v>0</v>
      </c>
      <c r="L3543">
        <v>0</v>
      </c>
      <c r="M3543">
        <v>0</v>
      </c>
      <c r="N3543">
        <v>0</v>
      </c>
      <c r="O3543">
        <v>0</v>
      </c>
      <c r="P3543">
        <v>0</v>
      </c>
      <c r="Q3543">
        <v>0</v>
      </c>
    </row>
    <row r="3544" spans="1:17" x14ac:dyDescent="0.25">
      <c r="A3544" t="s">
        <v>18478</v>
      </c>
      <c r="B3544" t="s">
        <v>72</v>
      </c>
      <c r="C3544" t="s">
        <v>206</v>
      </c>
      <c r="D3544" t="s">
        <v>526</v>
      </c>
      <c r="E3544" t="s">
        <v>563</v>
      </c>
      <c r="F3544" t="s">
        <v>398</v>
      </c>
      <c r="G3544">
        <v>0</v>
      </c>
      <c r="H3544">
        <v>6</v>
      </c>
      <c r="I3544">
        <v>0</v>
      </c>
      <c r="J3544">
        <v>6</v>
      </c>
      <c r="K3544">
        <v>0</v>
      </c>
      <c r="L3544">
        <v>0</v>
      </c>
      <c r="M3544">
        <v>0</v>
      </c>
      <c r="N3544">
        <v>0</v>
      </c>
      <c r="O3544">
        <v>0</v>
      </c>
      <c r="P3544">
        <v>0</v>
      </c>
      <c r="Q3544">
        <v>0</v>
      </c>
    </row>
    <row r="3545" spans="1:17" x14ac:dyDescent="0.25">
      <c r="A3545" t="s">
        <v>18479</v>
      </c>
      <c r="B3545" t="s">
        <v>72</v>
      </c>
      <c r="C3545" t="s">
        <v>206</v>
      </c>
      <c r="D3545" t="s">
        <v>526</v>
      </c>
      <c r="E3545" t="s">
        <v>563</v>
      </c>
      <c r="F3545" t="s">
        <v>4242</v>
      </c>
      <c r="G3545">
        <v>0</v>
      </c>
      <c r="H3545">
        <v>0</v>
      </c>
      <c r="I3545">
        <v>0</v>
      </c>
      <c r="J3545">
        <v>0</v>
      </c>
      <c r="K3545">
        <v>0</v>
      </c>
      <c r="L3545">
        <v>0</v>
      </c>
      <c r="M3545">
        <v>6</v>
      </c>
      <c r="N3545">
        <v>0</v>
      </c>
      <c r="O3545">
        <v>0</v>
      </c>
      <c r="P3545">
        <v>0</v>
      </c>
      <c r="Q3545">
        <v>0</v>
      </c>
    </row>
    <row r="3546" spans="1:17" x14ac:dyDescent="0.25">
      <c r="A3546" t="s">
        <v>18480</v>
      </c>
      <c r="B3546" t="s">
        <v>72</v>
      </c>
      <c r="C3546" t="s">
        <v>206</v>
      </c>
      <c r="D3546" t="s">
        <v>526</v>
      </c>
      <c r="E3546" t="s">
        <v>563</v>
      </c>
      <c r="F3546" t="s">
        <v>399</v>
      </c>
      <c r="G3546">
        <v>0</v>
      </c>
      <c r="H3546">
        <v>6</v>
      </c>
      <c r="I3546">
        <v>0</v>
      </c>
      <c r="J3546">
        <v>6</v>
      </c>
      <c r="K3546">
        <v>0</v>
      </c>
      <c r="L3546">
        <v>0</v>
      </c>
      <c r="M3546">
        <v>0</v>
      </c>
      <c r="N3546">
        <v>0</v>
      </c>
      <c r="O3546">
        <v>0</v>
      </c>
      <c r="P3546">
        <v>0</v>
      </c>
      <c r="Q3546">
        <v>0</v>
      </c>
    </row>
    <row r="3547" spans="1:17" x14ac:dyDescent="0.25">
      <c r="A3547" t="s">
        <v>18481</v>
      </c>
      <c r="B3547" t="s">
        <v>72</v>
      </c>
      <c r="C3547" t="s">
        <v>206</v>
      </c>
      <c r="D3547" t="s">
        <v>526</v>
      </c>
      <c r="E3547" t="s">
        <v>563</v>
      </c>
      <c r="F3547" t="s">
        <v>4245</v>
      </c>
      <c r="G3547">
        <v>0</v>
      </c>
      <c r="H3547">
        <v>0</v>
      </c>
      <c r="I3547">
        <v>0</v>
      </c>
      <c r="J3547">
        <v>0</v>
      </c>
      <c r="K3547">
        <v>0</v>
      </c>
      <c r="L3547">
        <v>0</v>
      </c>
      <c r="M3547">
        <v>6</v>
      </c>
      <c r="N3547">
        <v>0</v>
      </c>
      <c r="O3547">
        <v>0</v>
      </c>
      <c r="P3547">
        <v>0</v>
      </c>
      <c r="Q3547">
        <v>0</v>
      </c>
    </row>
    <row r="3548" spans="1:17" x14ac:dyDescent="0.25">
      <c r="A3548" t="s">
        <v>18482</v>
      </c>
      <c r="B3548" t="s">
        <v>72</v>
      </c>
      <c r="C3548" t="s">
        <v>206</v>
      </c>
      <c r="D3548" t="s">
        <v>526</v>
      </c>
      <c r="E3548" t="s">
        <v>563</v>
      </c>
      <c r="F3548" t="s">
        <v>394</v>
      </c>
      <c r="G3548">
        <v>0</v>
      </c>
      <c r="H3548">
        <v>0</v>
      </c>
      <c r="I3548">
        <v>0</v>
      </c>
      <c r="J3548">
        <v>0</v>
      </c>
      <c r="K3548">
        <v>0</v>
      </c>
      <c r="L3548">
        <v>0</v>
      </c>
      <c r="M3548">
        <v>0</v>
      </c>
      <c r="N3548">
        <v>6</v>
      </c>
      <c r="O3548">
        <v>6</v>
      </c>
      <c r="P3548">
        <v>0</v>
      </c>
      <c r="Q3548">
        <v>0</v>
      </c>
    </row>
    <row r="3549" spans="1:17" x14ac:dyDescent="0.25">
      <c r="A3549" t="s">
        <v>18483</v>
      </c>
      <c r="B3549" t="s">
        <v>72</v>
      </c>
      <c r="C3549" t="s">
        <v>206</v>
      </c>
      <c r="D3549" t="s">
        <v>526</v>
      </c>
      <c r="E3549" t="s">
        <v>563</v>
      </c>
      <c r="F3549" t="s">
        <v>395</v>
      </c>
      <c r="G3549">
        <v>0</v>
      </c>
      <c r="H3549">
        <v>0</v>
      </c>
      <c r="I3549">
        <v>0</v>
      </c>
      <c r="J3549">
        <v>0</v>
      </c>
      <c r="K3549">
        <v>0</v>
      </c>
      <c r="L3549">
        <v>0</v>
      </c>
      <c r="M3549">
        <v>0</v>
      </c>
      <c r="N3549">
        <v>5</v>
      </c>
      <c r="O3549">
        <v>5</v>
      </c>
      <c r="P3549">
        <v>0</v>
      </c>
      <c r="Q3549">
        <v>0</v>
      </c>
    </row>
    <row r="3550" spans="1:17" x14ac:dyDescent="0.25">
      <c r="A3550" t="s">
        <v>18484</v>
      </c>
      <c r="B3550" t="s">
        <v>72</v>
      </c>
      <c r="C3550" t="s">
        <v>206</v>
      </c>
      <c r="D3550" t="s">
        <v>526</v>
      </c>
      <c r="E3550" t="s">
        <v>563</v>
      </c>
      <c r="F3550" t="s">
        <v>525</v>
      </c>
      <c r="G3550">
        <v>6</v>
      </c>
      <c r="H3550">
        <v>0</v>
      </c>
      <c r="I3550">
        <v>0</v>
      </c>
      <c r="J3550">
        <v>0</v>
      </c>
      <c r="K3550">
        <v>0</v>
      </c>
      <c r="L3550">
        <v>0</v>
      </c>
      <c r="M3550">
        <v>0</v>
      </c>
      <c r="N3550">
        <v>0</v>
      </c>
      <c r="O3550">
        <v>0</v>
      </c>
      <c r="P3550">
        <v>0</v>
      </c>
      <c r="Q3550">
        <v>0</v>
      </c>
    </row>
    <row r="3551" spans="1:17" x14ac:dyDescent="0.25">
      <c r="A3551" t="s">
        <v>23682</v>
      </c>
      <c r="B3551" t="s">
        <v>72</v>
      </c>
      <c r="C3551" t="s">
        <v>206</v>
      </c>
      <c r="D3551" t="s">
        <v>526</v>
      </c>
      <c r="E3551" t="s">
        <v>21471</v>
      </c>
      <c r="F3551" t="s">
        <v>396</v>
      </c>
      <c r="G3551">
        <v>0</v>
      </c>
      <c r="H3551">
        <v>14</v>
      </c>
      <c r="I3551">
        <v>2</v>
      </c>
      <c r="J3551">
        <v>10</v>
      </c>
      <c r="K3551">
        <v>0</v>
      </c>
      <c r="L3551">
        <v>2</v>
      </c>
      <c r="M3551">
        <v>0</v>
      </c>
      <c r="N3551">
        <v>0</v>
      </c>
      <c r="O3551">
        <v>0</v>
      </c>
      <c r="P3551">
        <v>0</v>
      </c>
      <c r="Q3551">
        <v>0</v>
      </c>
    </row>
    <row r="3552" spans="1:17" x14ac:dyDescent="0.25">
      <c r="A3552" t="s">
        <v>23683</v>
      </c>
      <c r="B3552" t="s">
        <v>72</v>
      </c>
      <c r="C3552" t="s">
        <v>206</v>
      </c>
      <c r="D3552" t="s">
        <v>526</v>
      </c>
      <c r="E3552" t="s">
        <v>21471</v>
      </c>
      <c r="F3552" t="s">
        <v>4236</v>
      </c>
      <c r="G3552">
        <v>0</v>
      </c>
      <c r="H3552">
        <v>14</v>
      </c>
      <c r="I3552">
        <v>2</v>
      </c>
      <c r="J3552">
        <v>10</v>
      </c>
      <c r="K3552">
        <v>0</v>
      </c>
      <c r="L3552">
        <v>2</v>
      </c>
      <c r="M3552">
        <v>0</v>
      </c>
      <c r="N3552">
        <v>0</v>
      </c>
      <c r="O3552">
        <v>0</v>
      </c>
      <c r="P3552">
        <v>0</v>
      </c>
      <c r="Q3552">
        <v>0</v>
      </c>
    </row>
    <row r="3553" spans="1:17" x14ac:dyDescent="0.25">
      <c r="A3553" t="s">
        <v>23684</v>
      </c>
      <c r="B3553" t="s">
        <v>72</v>
      </c>
      <c r="C3553" t="s">
        <v>206</v>
      </c>
      <c r="D3553" t="s">
        <v>526</v>
      </c>
      <c r="E3553" t="s">
        <v>21471</v>
      </c>
      <c r="F3553" t="s">
        <v>4238</v>
      </c>
      <c r="G3553">
        <v>0</v>
      </c>
      <c r="H3553">
        <v>0</v>
      </c>
      <c r="I3553">
        <v>0</v>
      </c>
      <c r="J3553">
        <v>0</v>
      </c>
      <c r="K3553">
        <v>0</v>
      </c>
      <c r="L3553">
        <v>0</v>
      </c>
      <c r="M3553">
        <v>14</v>
      </c>
      <c r="N3553">
        <v>0</v>
      </c>
      <c r="O3553">
        <v>0</v>
      </c>
      <c r="P3553">
        <v>0</v>
      </c>
      <c r="Q3553">
        <v>0</v>
      </c>
    </row>
    <row r="3554" spans="1:17" x14ac:dyDescent="0.25">
      <c r="A3554" t="s">
        <v>23685</v>
      </c>
      <c r="B3554" t="s">
        <v>72</v>
      </c>
      <c r="C3554" t="s">
        <v>206</v>
      </c>
      <c r="D3554" t="s">
        <v>526</v>
      </c>
      <c r="E3554" t="s">
        <v>21471</v>
      </c>
      <c r="F3554" t="s">
        <v>397</v>
      </c>
      <c r="G3554">
        <v>0</v>
      </c>
      <c r="H3554">
        <v>14</v>
      </c>
      <c r="I3554">
        <v>2</v>
      </c>
      <c r="J3554">
        <v>10</v>
      </c>
      <c r="K3554">
        <v>0</v>
      </c>
      <c r="L3554">
        <v>2</v>
      </c>
      <c r="M3554">
        <v>0</v>
      </c>
      <c r="N3554">
        <v>0</v>
      </c>
      <c r="O3554">
        <v>0</v>
      </c>
      <c r="P3554">
        <v>0</v>
      </c>
      <c r="Q3554">
        <v>0</v>
      </c>
    </row>
    <row r="3555" spans="1:17" x14ac:dyDescent="0.25">
      <c r="A3555" t="s">
        <v>23686</v>
      </c>
      <c r="B3555" t="s">
        <v>72</v>
      </c>
      <c r="C3555" t="s">
        <v>206</v>
      </c>
      <c r="D3555" t="s">
        <v>526</v>
      </c>
      <c r="E3555" t="s">
        <v>21471</v>
      </c>
      <c r="F3555" t="s">
        <v>398</v>
      </c>
      <c r="G3555">
        <v>0</v>
      </c>
      <c r="H3555">
        <v>14</v>
      </c>
      <c r="I3555">
        <v>2</v>
      </c>
      <c r="J3555">
        <v>10</v>
      </c>
      <c r="K3555">
        <v>0</v>
      </c>
      <c r="L3555">
        <v>2</v>
      </c>
      <c r="M3555">
        <v>0</v>
      </c>
      <c r="N3555">
        <v>0</v>
      </c>
      <c r="O3555">
        <v>0</v>
      </c>
      <c r="P3555">
        <v>0</v>
      </c>
      <c r="Q3555">
        <v>0</v>
      </c>
    </row>
    <row r="3556" spans="1:17" x14ac:dyDescent="0.25">
      <c r="A3556" t="s">
        <v>23687</v>
      </c>
      <c r="B3556" t="s">
        <v>72</v>
      </c>
      <c r="C3556" t="s">
        <v>206</v>
      </c>
      <c r="D3556" t="s">
        <v>526</v>
      </c>
      <c r="E3556" t="s">
        <v>21471</v>
      </c>
      <c r="F3556" t="s">
        <v>4242</v>
      </c>
      <c r="G3556">
        <v>0</v>
      </c>
      <c r="H3556">
        <v>0</v>
      </c>
      <c r="I3556">
        <v>0</v>
      </c>
      <c r="J3556">
        <v>0</v>
      </c>
      <c r="K3556">
        <v>0</v>
      </c>
      <c r="L3556">
        <v>0</v>
      </c>
      <c r="M3556">
        <v>14</v>
      </c>
      <c r="N3556">
        <v>0</v>
      </c>
      <c r="O3556">
        <v>0</v>
      </c>
      <c r="P3556">
        <v>0</v>
      </c>
      <c r="Q3556">
        <v>0</v>
      </c>
    </row>
    <row r="3557" spans="1:17" x14ac:dyDescent="0.25">
      <c r="A3557" t="s">
        <v>23688</v>
      </c>
      <c r="B3557" t="s">
        <v>72</v>
      </c>
      <c r="C3557" t="s">
        <v>206</v>
      </c>
      <c r="D3557" t="s">
        <v>526</v>
      </c>
      <c r="E3557" t="s">
        <v>21471</v>
      </c>
      <c r="F3557" t="s">
        <v>399</v>
      </c>
      <c r="G3557">
        <v>0</v>
      </c>
      <c r="H3557">
        <v>14</v>
      </c>
      <c r="I3557">
        <v>2</v>
      </c>
      <c r="J3557">
        <v>10</v>
      </c>
      <c r="K3557">
        <v>0</v>
      </c>
      <c r="L3557">
        <v>2</v>
      </c>
      <c r="M3557">
        <v>0</v>
      </c>
      <c r="N3557">
        <v>0</v>
      </c>
      <c r="O3557">
        <v>0</v>
      </c>
      <c r="P3557">
        <v>0</v>
      </c>
      <c r="Q3557">
        <v>0</v>
      </c>
    </row>
    <row r="3558" spans="1:17" x14ac:dyDescent="0.25">
      <c r="A3558" t="s">
        <v>23689</v>
      </c>
      <c r="B3558" t="s">
        <v>72</v>
      </c>
      <c r="C3558" t="s">
        <v>206</v>
      </c>
      <c r="D3558" t="s">
        <v>526</v>
      </c>
      <c r="E3558" t="s">
        <v>21471</v>
      </c>
      <c r="F3558" t="s">
        <v>4245</v>
      </c>
      <c r="G3558">
        <v>0</v>
      </c>
      <c r="H3558">
        <v>0</v>
      </c>
      <c r="I3558">
        <v>0</v>
      </c>
      <c r="J3558">
        <v>0</v>
      </c>
      <c r="K3558">
        <v>0</v>
      </c>
      <c r="L3558">
        <v>0</v>
      </c>
      <c r="M3558">
        <v>14</v>
      </c>
      <c r="N3558">
        <v>0</v>
      </c>
      <c r="O3558">
        <v>0</v>
      </c>
      <c r="P3558">
        <v>0</v>
      </c>
      <c r="Q3558">
        <v>0</v>
      </c>
    </row>
    <row r="3559" spans="1:17" x14ac:dyDescent="0.25">
      <c r="A3559" t="s">
        <v>23690</v>
      </c>
      <c r="B3559" t="s">
        <v>72</v>
      </c>
      <c r="C3559" t="s">
        <v>206</v>
      </c>
      <c r="D3559" t="s">
        <v>526</v>
      </c>
      <c r="E3559" t="s">
        <v>21471</v>
      </c>
      <c r="F3559" t="s">
        <v>394</v>
      </c>
      <c r="G3559">
        <v>0</v>
      </c>
      <c r="H3559">
        <v>0</v>
      </c>
      <c r="I3559">
        <v>0</v>
      </c>
      <c r="J3559">
        <v>0</v>
      </c>
      <c r="K3559">
        <v>0</v>
      </c>
      <c r="L3559">
        <v>0</v>
      </c>
      <c r="M3559">
        <v>0</v>
      </c>
      <c r="N3559">
        <v>13</v>
      </c>
      <c r="O3559">
        <v>11</v>
      </c>
      <c r="P3559">
        <v>0</v>
      </c>
      <c r="Q3559">
        <v>2</v>
      </c>
    </row>
    <row r="3560" spans="1:17" x14ac:dyDescent="0.25">
      <c r="A3560" t="s">
        <v>23691</v>
      </c>
      <c r="B3560" t="s">
        <v>72</v>
      </c>
      <c r="C3560" t="s">
        <v>206</v>
      </c>
      <c r="D3560" t="s">
        <v>526</v>
      </c>
      <c r="E3560" t="s">
        <v>21471</v>
      </c>
      <c r="F3560" t="s">
        <v>395</v>
      </c>
      <c r="G3560">
        <v>0</v>
      </c>
      <c r="H3560">
        <v>0</v>
      </c>
      <c r="I3560">
        <v>0</v>
      </c>
      <c r="J3560">
        <v>0</v>
      </c>
      <c r="K3560">
        <v>0</v>
      </c>
      <c r="L3560">
        <v>0</v>
      </c>
      <c r="M3560">
        <v>0</v>
      </c>
      <c r="N3560">
        <v>12</v>
      </c>
      <c r="O3560">
        <v>10</v>
      </c>
      <c r="P3560">
        <v>0</v>
      </c>
      <c r="Q3560">
        <v>2</v>
      </c>
    </row>
    <row r="3561" spans="1:17" x14ac:dyDescent="0.25">
      <c r="A3561" t="s">
        <v>23692</v>
      </c>
      <c r="B3561" t="s">
        <v>72</v>
      </c>
      <c r="C3561" t="s">
        <v>206</v>
      </c>
      <c r="D3561" t="s">
        <v>526</v>
      </c>
      <c r="E3561" t="s">
        <v>21471</v>
      </c>
      <c r="F3561" t="s">
        <v>525</v>
      </c>
      <c r="G3561">
        <v>14</v>
      </c>
      <c r="H3561">
        <v>0</v>
      </c>
      <c r="I3561">
        <v>0</v>
      </c>
      <c r="J3561">
        <v>0</v>
      </c>
      <c r="K3561">
        <v>0</v>
      </c>
      <c r="L3561">
        <v>0</v>
      </c>
      <c r="M3561">
        <v>0</v>
      </c>
      <c r="N3561">
        <v>0</v>
      </c>
      <c r="O3561">
        <v>0</v>
      </c>
      <c r="P3561">
        <v>0</v>
      </c>
      <c r="Q3561">
        <v>0</v>
      </c>
    </row>
    <row r="3562" spans="1:17" x14ac:dyDescent="0.25">
      <c r="A3562" t="s">
        <v>23693</v>
      </c>
      <c r="B3562" t="s">
        <v>72</v>
      </c>
      <c r="C3562" t="s">
        <v>206</v>
      </c>
      <c r="D3562" t="s">
        <v>527</v>
      </c>
      <c r="E3562" t="s">
        <v>21471</v>
      </c>
      <c r="F3562" t="s">
        <v>528</v>
      </c>
      <c r="G3562">
        <v>0</v>
      </c>
      <c r="H3562">
        <v>0</v>
      </c>
      <c r="I3562">
        <v>0</v>
      </c>
      <c r="J3562">
        <v>0</v>
      </c>
      <c r="K3562">
        <v>0</v>
      </c>
      <c r="L3562">
        <v>0</v>
      </c>
      <c r="M3562">
        <v>0</v>
      </c>
      <c r="N3562">
        <v>3</v>
      </c>
      <c r="O3562">
        <v>3</v>
      </c>
      <c r="P3562">
        <v>0</v>
      </c>
      <c r="Q3562">
        <v>0</v>
      </c>
    </row>
    <row r="3563" spans="1:17" x14ac:dyDescent="0.25">
      <c r="A3563" t="s">
        <v>23694</v>
      </c>
      <c r="B3563" t="s">
        <v>72</v>
      </c>
      <c r="C3563" t="s">
        <v>206</v>
      </c>
      <c r="D3563" t="s">
        <v>527</v>
      </c>
      <c r="E3563" t="s">
        <v>21471</v>
      </c>
      <c r="F3563" t="s">
        <v>525</v>
      </c>
      <c r="G3563">
        <v>3</v>
      </c>
      <c r="H3563">
        <v>0</v>
      </c>
      <c r="I3563">
        <v>0</v>
      </c>
      <c r="J3563">
        <v>0</v>
      </c>
      <c r="K3563">
        <v>0</v>
      </c>
      <c r="L3563">
        <v>0</v>
      </c>
      <c r="M3563">
        <v>0</v>
      </c>
      <c r="N3563">
        <v>0</v>
      </c>
      <c r="O3563">
        <v>0</v>
      </c>
      <c r="P3563">
        <v>0</v>
      </c>
      <c r="Q3563">
        <v>0</v>
      </c>
    </row>
    <row r="3564" spans="1:17" x14ac:dyDescent="0.25">
      <c r="A3564" t="s">
        <v>16645</v>
      </c>
      <c r="B3564" t="s">
        <v>72</v>
      </c>
      <c r="C3564" t="s">
        <v>207</v>
      </c>
      <c r="D3564" t="s">
        <v>529</v>
      </c>
      <c r="E3564" t="s">
        <v>563</v>
      </c>
      <c r="F3564" t="s">
        <v>525</v>
      </c>
      <c r="G3564">
        <v>21</v>
      </c>
      <c r="H3564">
        <v>0</v>
      </c>
      <c r="I3564">
        <v>0</v>
      </c>
      <c r="J3564">
        <v>0</v>
      </c>
      <c r="K3564">
        <v>0</v>
      </c>
      <c r="L3564">
        <v>0</v>
      </c>
      <c r="M3564">
        <v>0</v>
      </c>
      <c r="N3564">
        <v>0</v>
      </c>
      <c r="O3564">
        <v>0</v>
      </c>
      <c r="P3564">
        <v>0</v>
      </c>
      <c r="Q3564">
        <v>0</v>
      </c>
    </row>
    <row r="3565" spans="1:17" x14ac:dyDescent="0.25">
      <c r="A3565" t="s">
        <v>23695</v>
      </c>
      <c r="B3565" t="s">
        <v>72</v>
      </c>
      <c r="C3565" t="s">
        <v>207</v>
      </c>
      <c r="D3565" t="s">
        <v>529</v>
      </c>
      <c r="E3565" t="s">
        <v>21471</v>
      </c>
      <c r="F3565" t="s">
        <v>525</v>
      </c>
      <c r="G3565">
        <v>25</v>
      </c>
      <c r="H3565">
        <v>0</v>
      </c>
      <c r="I3565">
        <v>0</v>
      </c>
      <c r="J3565">
        <v>0</v>
      </c>
      <c r="K3565">
        <v>0</v>
      </c>
      <c r="L3565">
        <v>0</v>
      </c>
      <c r="M3565">
        <v>0</v>
      </c>
      <c r="N3565">
        <v>0</v>
      </c>
      <c r="O3565">
        <v>0</v>
      </c>
      <c r="P3565">
        <v>0</v>
      </c>
      <c r="Q3565">
        <v>0</v>
      </c>
    </row>
    <row r="3566" spans="1:17" x14ac:dyDescent="0.25">
      <c r="A3566" t="s">
        <v>16646</v>
      </c>
      <c r="B3566" t="s">
        <v>72</v>
      </c>
      <c r="C3566" t="s">
        <v>207</v>
      </c>
      <c r="D3566" t="s">
        <v>526</v>
      </c>
      <c r="E3566" t="s">
        <v>563</v>
      </c>
      <c r="F3566" t="s">
        <v>396</v>
      </c>
      <c r="G3566">
        <v>0</v>
      </c>
      <c r="H3566">
        <v>91</v>
      </c>
      <c r="I3566">
        <v>13</v>
      </c>
      <c r="J3566">
        <v>71</v>
      </c>
      <c r="K3566">
        <v>6</v>
      </c>
      <c r="L3566">
        <v>1</v>
      </c>
      <c r="M3566">
        <v>0</v>
      </c>
      <c r="N3566">
        <v>0</v>
      </c>
      <c r="O3566">
        <v>0</v>
      </c>
      <c r="P3566">
        <v>0</v>
      </c>
      <c r="Q3566">
        <v>0</v>
      </c>
    </row>
    <row r="3567" spans="1:17" x14ac:dyDescent="0.25">
      <c r="A3567" t="s">
        <v>16647</v>
      </c>
      <c r="B3567" t="s">
        <v>72</v>
      </c>
      <c r="C3567" t="s">
        <v>207</v>
      </c>
      <c r="D3567" t="s">
        <v>526</v>
      </c>
      <c r="E3567" t="s">
        <v>563</v>
      </c>
      <c r="F3567" t="s">
        <v>4236</v>
      </c>
      <c r="G3567">
        <v>0</v>
      </c>
      <c r="H3567">
        <v>91</v>
      </c>
      <c r="I3567">
        <v>12</v>
      </c>
      <c r="J3567">
        <v>70</v>
      </c>
      <c r="K3567">
        <v>5</v>
      </c>
      <c r="L3567">
        <v>4</v>
      </c>
      <c r="M3567">
        <v>0</v>
      </c>
      <c r="N3567">
        <v>0</v>
      </c>
      <c r="O3567">
        <v>0</v>
      </c>
      <c r="P3567">
        <v>0</v>
      </c>
      <c r="Q3567">
        <v>0</v>
      </c>
    </row>
    <row r="3568" spans="1:17" x14ac:dyDescent="0.25">
      <c r="A3568" t="s">
        <v>16648</v>
      </c>
      <c r="B3568" t="s">
        <v>72</v>
      </c>
      <c r="C3568" t="s">
        <v>207</v>
      </c>
      <c r="D3568" t="s">
        <v>526</v>
      </c>
      <c r="E3568" t="s">
        <v>563</v>
      </c>
      <c r="F3568" t="s">
        <v>4238</v>
      </c>
      <c r="G3568">
        <v>0</v>
      </c>
      <c r="H3568">
        <v>0</v>
      </c>
      <c r="I3568">
        <v>0</v>
      </c>
      <c r="J3568">
        <v>0</v>
      </c>
      <c r="K3568">
        <v>0</v>
      </c>
      <c r="L3568">
        <v>0</v>
      </c>
      <c r="M3568">
        <v>91</v>
      </c>
      <c r="N3568">
        <v>0</v>
      </c>
      <c r="O3568">
        <v>0</v>
      </c>
      <c r="P3568">
        <v>0</v>
      </c>
      <c r="Q3568">
        <v>0</v>
      </c>
    </row>
    <row r="3569" spans="1:17" x14ac:dyDescent="0.25">
      <c r="A3569" t="s">
        <v>16649</v>
      </c>
      <c r="B3569" t="s">
        <v>72</v>
      </c>
      <c r="C3569" t="s">
        <v>207</v>
      </c>
      <c r="D3569" t="s">
        <v>526</v>
      </c>
      <c r="E3569" t="s">
        <v>563</v>
      </c>
      <c r="F3569" t="s">
        <v>397</v>
      </c>
      <c r="G3569">
        <v>0</v>
      </c>
      <c r="H3569">
        <v>91</v>
      </c>
      <c r="I3569">
        <v>12</v>
      </c>
      <c r="J3569">
        <v>70</v>
      </c>
      <c r="K3569">
        <v>5</v>
      </c>
      <c r="L3569">
        <v>4</v>
      </c>
      <c r="M3569">
        <v>0</v>
      </c>
      <c r="N3569">
        <v>0</v>
      </c>
      <c r="O3569">
        <v>0</v>
      </c>
      <c r="P3569">
        <v>0</v>
      </c>
      <c r="Q3569">
        <v>0</v>
      </c>
    </row>
    <row r="3570" spans="1:17" x14ac:dyDescent="0.25">
      <c r="A3570" t="s">
        <v>16650</v>
      </c>
      <c r="B3570" t="s">
        <v>72</v>
      </c>
      <c r="C3570" t="s">
        <v>207</v>
      </c>
      <c r="D3570" t="s">
        <v>526</v>
      </c>
      <c r="E3570" t="s">
        <v>563</v>
      </c>
      <c r="F3570" t="s">
        <v>398</v>
      </c>
      <c r="G3570">
        <v>0</v>
      </c>
      <c r="H3570">
        <v>91</v>
      </c>
      <c r="I3570">
        <v>13</v>
      </c>
      <c r="J3570">
        <v>69</v>
      </c>
      <c r="K3570">
        <v>5</v>
      </c>
      <c r="L3570">
        <v>4</v>
      </c>
      <c r="M3570">
        <v>0</v>
      </c>
      <c r="N3570">
        <v>0</v>
      </c>
      <c r="O3570">
        <v>0</v>
      </c>
      <c r="P3570">
        <v>0</v>
      </c>
      <c r="Q3570">
        <v>0</v>
      </c>
    </row>
    <row r="3571" spans="1:17" x14ac:dyDescent="0.25">
      <c r="A3571" t="s">
        <v>23696</v>
      </c>
      <c r="B3571" t="s">
        <v>74</v>
      </c>
      <c r="C3571" t="s">
        <v>95</v>
      </c>
      <c r="D3571" t="s">
        <v>526</v>
      </c>
      <c r="E3571" t="s">
        <v>21471</v>
      </c>
      <c r="F3571" t="s">
        <v>4245</v>
      </c>
      <c r="G3571">
        <v>0</v>
      </c>
      <c r="H3571">
        <v>0</v>
      </c>
      <c r="I3571">
        <v>0</v>
      </c>
      <c r="J3571">
        <v>0</v>
      </c>
      <c r="K3571">
        <v>0</v>
      </c>
      <c r="L3571">
        <v>0</v>
      </c>
      <c r="M3571">
        <v>13</v>
      </c>
      <c r="N3571">
        <v>0</v>
      </c>
      <c r="O3571">
        <v>0</v>
      </c>
      <c r="P3571">
        <v>0</v>
      </c>
      <c r="Q3571">
        <v>0</v>
      </c>
    </row>
    <row r="3572" spans="1:17" x14ac:dyDescent="0.25">
      <c r="A3572" t="s">
        <v>23697</v>
      </c>
      <c r="B3572" t="s">
        <v>74</v>
      </c>
      <c r="C3572" t="s">
        <v>95</v>
      </c>
      <c r="D3572" t="s">
        <v>526</v>
      </c>
      <c r="E3572" t="s">
        <v>21471</v>
      </c>
      <c r="F3572" t="s">
        <v>394</v>
      </c>
      <c r="G3572">
        <v>0</v>
      </c>
      <c r="H3572">
        <v>0</v>
      </c>
      <c r="I3572">
        <v>0</v>
      </c>
      <c r="J3572">
        <v>0</v>
      </c>
      <c r="K3572">
        <v>0</v>
      </c>
      <c r="L3572">
        <v>0</v>
      </c>
      <c r="M3572">
        <v>0</v>
      </c>
      <c r="N3572">
        <v>8</v>
      </c>
      <c r="O3572">
        <v>8</v>
      </c>
      <c r="P3572">
        <v>0</v>
      </c>
      <c r="Q3572">
        <v>0</v>
      </c>
    </row>
    <row r="3573" spans="1:17" x14ac:dyDescent="0.25">
      <c r="A3573" t="s">
        <v>23698</v>
      </c>
      <c r="B3573" t="s">
        <v>74</v>
      </c>
      <c r="C3573" t="s">
        <v>95</v>
      </c>
      <c r="D3573" t="s">
        <v>526</v>
      </c>
      <c r="E3573" t="s">
        <v>21471</v>
      </c>
      <c r="F3573" t="s">
        <v>395</v>
      </c>
      <c r="G3573">
        <v>0</v>
      </c>
      <c r="H3573">
        <v>0</v>
      </c>
      <c r="I3573">
        <v>0</v>
      </c>
      <c r="J3573">
        <v>0</v>
      </c>
      <c r="K3573">
        <v>0</v>
      </c>
      <c r="L3573">
        <v>0</v>
      </c>
      <c r="M3573">
        <v>0</v>
      </c>
      <c r="N3573">
        <v>6</v>
      </c>
      <c r="O3573">
        <v>6</v>
      </c>
      <c r="P3573">
        <v>0</v>
      </c>
      <c r="Q3573">
        <v>0</v>
      </c>
    </row>
    <row r="3574" spans="1:17" x14ac:dyDescent="0.25">
      <c r="A3574" t="s">
        <v>23699</v>
      </c>
      <c r="B3574" t="s">
        <v>74</v>
      </c>
      <c r="C3574" t="s">
        <v>95</v>
      </c>
      <c r="D3574" t="s">
        <v>526</v>
      </c>
      <c r="E3574" t="s">
        <v>21471</v>
      </c>
      <c r="F3574" t="s">
        <v>525</v>
      </c>
      <c r="G3574">
        <v>13</v>
      </c>
      <c r="H3574">
        <v>0</v>
      </c>
      <c r="I3574">
        <v>0</v>
      </c>
      <c r="J3574">
        <v>0</v>
      </c>
      <c r="K3574">
        <v>0</v>
      </c>
      <c r="L3574">
        <v>0</v>
      </c>
      <c r="M3574">
        <v>0</v>
      </c>
      <c r="N3574">
        <v>0</v>
      </c>
      <c r="O3574">
        <v>0</v>
      </c>
      <c r="P3574">
        <v>0</v>
      </c>
      <c r="Q3574">
        <v>0</v>
      </c>
    </row>
    <row r="3575" spans="1:17" x14ac:dyDescent="0.25">
      <c r="A3575" t="s">
        <v>17401</v>
      </c>
      <c r="B3575" t="s">
        <v>74</v>
      </c>
      <c r="C3575" t="s">
        <v>95</v>
      </c>
      <c r="D3575" t="s">
        <v>12971</v>
      </c>
      <c r="E3575" t="s">
        <v>563</v>
      </c>
      <c r="F3575" t="s">
        <v>525</v>
      </c>
      <c r="G3575">
        <v>3</v>
      </c>
      <c r="H3575">
        <v>0</v>
      </c>
      <c r="I3575">
        <v>0</v>
      </c>
      <c r="J3575">
        <v>0</v>
      </c>
      <c r="K3575">
        <v>0</v>
      </c>
      <c r="L3575">
        <v>0</v>
      </c>
      <c r="M3575">
        <v>0</v>
      </c>
      <c r="N3575">
        <v>0</v>
      </c>
      <c r="O3575">
        <v>0</v>
      </c>
      <c r="P3575">
        <v>0</v>
      </c>
      <c r="Q3575">
        <v>0</v>
      </c>
    </row>
    <row r="3576" spans="1:17" x14ac:dyDescent="0.25">
      <c r="A3576" t="s">
        <v>23700</v>
      </c>
      <c r="B3576" t="s">
        <v>74</v>
      </c>
      <c r="C3576" t="s">
        <v>95</v>
      </c>
      <c r="D3576" t="s">
        <v>12971</v>
      </c>
      <c r="E3576" t="s">
        <v>21471</v>
      </c>
      <c r="F3576" t="s">
        <v>525</v>
      </c>
      <c r="G3576">
        <v>5</v>
      </c>
      <c r="H3576">
        <v>0</v>
      </c>
      <c r="I3576">
        <v>0</v>
      </c>
      <c r="J3576">
        <v>0</v>
      </c>
      <c r="K3576">
        <v>0</v>
      </c>
      <c r="L3576">
        <v>0</v>
      </c>
      <c r="M3576">
        <v>0</v>
      </c>
      <c r="N3576">
        <v>0</v>
      </c>
      <c r="O3576">
        <v>0</v>
      </c>
      <c r="P3576">
        <v>0</v>
      </c>
      <c r="Q3576">
        <v>0</v>
      </c>
    </row>
    <row r="3577" spans="1:17" x14ac:dyDescent="0.25">
      <c r="A3577" t="s">
        <v>17402</v>
      </c>
      <c r="B3577" t="s">
        <v>74</v>
      </c>
      <c r="C3577" t="s">
        <v>96</v>
      </c>
      <c r="D3577" t="s">
        <v>529</v>
      </c>
      <c r="E3577" t="s">
        <v>563</v>
      </c>
      <c r="F3577" t="s">
        <v>525</v>
      </c>
      <c r="G3577">
        <v>1</v>
      </c>
      <c r="H3577">
        <v>0</v>
      </c>
      <c r="I3577">
        <v>0</v>
      </c>
      <c r="J3577">
        <v>0</v>
      </c>
      <c r="K3577">
        <v>0</v>
      </c>
      <c r="L3577">
        <v>0</v>
      </c>
      <c r="M3577">
        <v>0</v>
      </c>
      <c r="N3577">
        <v>0</v>
      </c>
      <c r="O3577">
        <v>0</v>
      </c>
      <c r="P3577">
        <v>0</v>
      </c>
      <c r="Q3577">
        <v>0</v>
      </c>
    </row>
    <row r="3578" spans="1:17" x14ac:dyDescent="0.25">
      <c r="A3578" t="s">
        <v>23701</v>
      </c>
      <c r="B3578" t="s">
        <v>74</v>
      </c>
      <c r="C3578" t="s">
        <v>96</v>
      </c>
      <c r="D3578" t="s">
        <v>529</v>
      </c>
      <c r="E3578" t="s">
        <v>21471</v>
      </c>
      <c r="F3578" t="s">
        <v>525</v>
      </c>
      <c r="G3578">
        <v>2</v>
      </c>
      <c r="H3578">
        <v>0</v>
      </c>
      <c r="I3578">
        <v>0</v>
      </c>
      <c r="J3578">
        <v>0</v>
      </c>
      <c r="K3578">
        <v>0</v>
      </c>
      <c r="L3578">
        <v>0</v>
      </c>
      <c r="M3578">
        <v>0</v>
      </c>
      <c r="N3578">
        <v>0</v>
      </c>
      <c r="O3578">
        <v>0</v>
      </c>
      <c r="P3578">
        <v>0</v>
      </c>
      <c r="Q3578">
        <v>0</v>
      </c>
    </row>
    <row r="3579" spans="1:17" x14ac:dyDescent="0.25">
      <c r="A3579" t="s">
        <v>17403</v>
      </c>
      <c r="B3579" t="s">
        <v>74</v>
      </c>
      <c r="C3579" t="s">
        <v>96</v>
      </c>
      <c r="D3579" t="s">
        <v>526</v>
      </c>
      <c r="E3579" t="s">
        <v>563</v>
      </c>
      <c r="F3579" t="s">
        <v>396</v>
      </c>
      <c r="G3579">
        <v>0</v>
      </c>
      <c r="H3579">
        <v>10</v>
      </c>
      <c r="I3579">
        <v>3</v>
      </c>
      <c r="J3579">
        <v>5</v>
      </c>
      <c r="K3579">
        <v>2</v>
      </c>
      <c r="L3579">
        <v>0</v>
      </c>
      <c r="M3579">
        <v>0</v>
      </c>
      <c r="N3579">
        <v>0</v>
      </c>
      <c r="O3579">
        <v>0</v>
      </c>
      <c r="P3579">
        <v>0</v>
      </c>
      <c r="Q3579">
        <v>0</v>
      </c>
    </row>
    <row r="3580" spans="1:17" x14ac:dyDescent="0.25">
      <c r="A3580" t="s">
        <v>17404</v>
      </c>
      <c r="B3580" t="s">
        <v>74</v>
      </c>
      <c r="C3580" t="s">
        <v>96</v>
      </c>
      <c r="D3580" t="s">
        <v>526</v>
      </c>
      <c r="E3580" t="s">
        <v>563</v>
      </c>
      <c r="F3580" t="s">
        <v>4236</v>
      </c>
      <c r="G3580">
        <v>0</v>
      </c>
      <c r="H3580">
        <v>10</v>
      </c>
      <c r="I3580">
        <v>3</v>
      </c>
      <c r="J3580">
        <v>4</v>
      </c>
      <c r="K3580">
        <v>2</v>
      </c>
      <c r="L3580">
        <v>1</v>
      </c>
      <c r="M3580">
        <v>0</v>
      </c>
      <c r="N3580">
        <v>0</v>
      </c>
      <c r="O3580">
        <v>0</v>
      </c>
      <c r="P3580">
        <v>0</v>
      </c>
      <c r="Q3580">
        <v>0</v>
      </c>
    </row>
    <row r="3581" spans="1:17" x14ac:dyDescent="0.25">
      <c r="A3581" t="s">
        <v>17405</v>
      </c>
      <c r="B3581" t="s">
        <v>74</v>
      </c>
      <c r="C3581" t="s">
        <v>96</v>
      </c>
      <c r="D3581" t="s">
        <v>526</v>
      </c>
      <c r="E3581" t="s">
        <v>563</v>
      </c>
      <c r="F3581" t="s">
        <v>4238</v>
      </c>
      <c r="G3581">
        <v>0</v>
      </c>
      <c r="H3581">
        <v>0</v>
      </c>
      <c r="I3581">
        <v>0</v>
      </c>
      <c r="J3581">
        <v>0</v>
      </c>
      <c r="K3581">
        <v>0</v>
      </c>
      <c r="L3581">
        <v>0</v>
      </c>
      <c r="M3581">
        <v>10</v>
      </c>
      <c r="N3581">
        <v>0</v>
      </c>
      <c r="O3581">
        <v>0</v>
      </c>
      <c r="P3581">
        <v>0</v>
      </c>
      <c r="Q3581">
        <v>0</v>
      </c>
    </row>
    <row r="3582" spans="1:17" x14ac:dyDescent="0.25">
      <c r="A3582" t="s">
        <v>17406</v>
      </c>
      <c r="B3582" t="s">
        <v>74</v>
      </c>
      <c r="C3582" t="s">
        <v>96</v>
      </c>
      <c r="D3582" t="s">
        <v>526</v>
      </c>
      <c r="E3582" t="s">
        <v>563</v>
      </c>
      <c r="F3582" t="s">
        <v>397</v>
      </c>
      <c r="G3582">
        <v>0</v>
      </c>
      <c r="H3582">
        <v>10</v>
      </c>
      <c r="I3582">
        <v>3</v>
      </c>
      <c r="J3582">
        <v>4</v>
      </c>
      <c r="K3582">
        <v>2</v>
      </c>
      <c r="L3582">
        <v>1</v>
      </c>
      <c r="M3582">
        <v>0</v>
      </c>
      <c r="N3582">
        <v>0</v>
      </c>
      <c r="O3582">
        <v>0</v>
      </c>
      <c r="P3582">
        <v>0</v>
      </c>
      <c r="Q3582">
        <v>0</v>
      </c>
    </row>
    <row r="3583" spans="1:17" x14ac:dyDescent="0.25">
      <c r="A3583" t="s">
        <v>17407</v>
      </c>
      <c r="B3583" t="s">
        <v>74</v>
      </c>
      <c r="C3583" t="s">
        <v>96</v>
      </c>
      <c r="D3583" t="s">
        <v>526</v>
      </c>
      <c r="E3583" t="s">
        <v>563</v>
      </c>
      <c r="F3583" t="s">
        <v>398</v>
      </c>
      <c r="G3583">
        <v>0</v>
      </c>
      <c r="H3583">
        <v>10</v>
      </c>
      <c r="I3583">
        <v>3</v>
      </c>
      <c r="J3583">
        <v>4</v>
      </c>
      <c r="K3583">
        <v>2</v>
      </c>
      <c r="L3583">
        <v>1</v>
      </c>
      <c r="M3583">
        <v>0</v>
      </c>
      <c r="N3583">
        <v>0</v>
      </c>
      <c r="O3583">
        <v>0</v>
      </c>
      <c r="P3583">
        <v>0</v>
      </c>
      <c r="Q3583">
        <v>0</v>
      </c>
    </row>
    <row r="3584" spans="1:17" x14ac:dyDescent="0.25">
      <c r="A3584" t="s">
        <v>17408</v>
      </c>
      <c r="B3584" t="s">
        <v>74</v>
      </c>
      <c r="C3584" t="s">
        <v>96</v>
      </c>
      <c r="D3584" t="s">
        <v>526</v>
      </c>
      <c r="E3584" t="s">
        <v>563</v>
      </c>
      <c r="F3584" t="s">
        <v>4242</v>
      </c>
      <c r="G3584">
        <v>0</v>
      </c>
      <c r="H3584">
        <v>0</v>
      </c>
      <c r="I3584">
        <v>0</v>
      </c>
      <c r="J3584">
        <v>0</v>
      </c>
      <c r="K3584">
        <v>0</v>
      </c>
      <c r="L3584">
        <v>0</v>
      </c>
      <c r="M3584">
        <v>10</v>
      </c>
      <c r="N3584">
        <v>0</v>
      </c>
      <c r="O3584">
        <v>0</v>
      </c>
      <c r="P3584">
        <v>0</v>
      </c>
      <c r="Q3584">
        <v>0</v>
      </c>
    </row>
    <row r="3585" spans="1:17" x14ac:dyDescent="0.25">
      <c r="A3585" t="s">
        <v>17409</v>
      </c>
      <c r="B3585" t="s">
        <v>74</v>
      </c>
      <c r="C3585" t="s">
        <v>96</v>
      </c>
      <c r="D3585" t="s">
        <v>526</v>
      </c>
      <c r="E3585" t="s">
        <v>563</v>
      </c>
      <c r="F3585" t="s">
        <v>399</v>
      </c>
      <c r="G3585">
        <v>0</v>
      </c>
      <c r="H3585">
        <v>10</v>
      </c>
      <c r="I3585">
        <v>3</v>
      </c>
      <c r="J3585">
        <v>5</v>
      </c>
      <c r="K3585">
        <v>2</v>
      </c>
      <c r="L3585">
        <v>0</v>
      </c>
      <c r="M3585">
        <v>0</v>
      </c>
      <c r="N3585">
        <v>0</v>
      </c>
      <c r="O3585">
        <v>0</v>
      </c>
      <c r="P3585">
        <v>0</v>
      </c>
      <c r="Q3585">
        <v>0</v>
      </c>
    </row>
    <row r="3586" spans="1:17" x14ac:dyDescent="0.25">
      <c r="A3586" t="s">
        <v>17410</v>
      </c>
      <c r="B3586" t="s">
        <v>74</v>
      </c>
      <c r="C3586" t="s">
        <v>96</v>
      </c>
      <c r="D3586" t="s">
        <v>526</v>
      </c>
      <c r="E3586" t="s">
        <v>563</v>
      </c>
      <c r="F3586" t="s">
        <v>4245</v>
      </c>
      <c r="G3586">
        <v>0</v>
      </c>
      <c r="H3586">
        <v>0</v>
      </c>
      <c r="I3586">
        <v>0</v>
      </c>
      <c r="J3586">
        <v>0</v>
      </c>
      <c r="K3586">
        <v>0</v>
      </c>
      <c r="L3586">
        <v>0</v>
      </c>
      <c r="M3586">
        <v>10</v>
      </c>
      <c r="N3586">
        <v>0</v>
      </c>
      <c r="O3586">
        <v>0</v>
      </c>
      <c r="P3586">
        <v>0</v>
      </c>
      <c r="Q3586">
        <v>0</v>
      </c>
    </row>
    <row r="3587" spans="1:17" x14ac:dyDescent="0.25">
      <c r="A3587" t="s">
        <v>16573</v>
      </c>
      <c r="B3587" t="s">
        <v>73</v>
      </c>
      <c r="C3587" t="s">
        <v>150</v>
      </c>
      <c r="D3587" t="s">
        <v>526</v>
      </c>
      <c r="E3587" t="s">
        <v>563</v>
      </c>
      <c r="F3587" t="s">
        <v>398</v>
      </c>
      <c r="G3587">
        <v>0</v>
      </c>
      <c r="H3587">
        <v>30</v>
      </c>
      <c r="I3587">
        <v>3</v>
      </c>
      <c r="J3587">
        <v>22</v>
      </c>
      <c r="K3587">
        <v>3</v>
      </c>
      <c r="L3587">
        <v>2</v>
      </c>
      <c r="M3587">
        <v>0</v>
      </c>
      <c r="N3587">
        <v>0</v>
      </c>
      <c r="O3587">
        <v>0</v>
      </c>
      <c r="P3587">
        <v>0</v>
      </c>
      <c r="Q3587">
        <v>0</v>
      </c>
    </row>
    <row r="3588" spans="1:17" x14ac:dyDescent="0.25">
      <c r="A3588" t="s">
        <v>16574</v>
      </c>
      <c r="B3588" t="s">
        <v>73</v>
      </c>
      <c r="C3588" t="s">
        <v>150</v>
      </c>
      <c r="D3588" t="s">
        <v>526</v>
      </c>
      <c r="E3588" t="s">
        <v>563</v>
      </c>
      <c r="F3588" t="s">
        <v>4242</v>
      </c>
      <c r="G3588">
        <v>0</v>
      </c>
      <c r="H3588">
        <v>0</v>
      </c>
      <c r="I3588">
        <v>0</v>
      </c>
      <c r="J3588">
        <v>0</v>
      </c>
      <c r="K3588">
        <v>0</v>
      </c>
      <c r="L3588">
        <v>0</v>
      </c>
      <c r="M3588">
        <v>30</v>
      </c>
      <c r="N3588">
        <v>0</v>
      </c>
      <c r="O3588">
        <v>0</v>
      </c>
      <c r="P3588">
        <v>0</v>
      </c>
      <c r="Q3588">
        <v>0</v>
      </c>
    </row>
    <row r="3589" spans="1:17" x14ac:dyDescent="0.25">
      <c r="A3589" t="s">
        <v>16575</v>
      </c>
      <c r="B3589" t="s">
        <v>73</v>
      </c>
      <c r="C3589" t="s">
        <v>150</v>
      </c>
      <c r="D3589" t="s">
        <v>526</v>
      </c>
      <c r="E3589" t="s">
        <v>563</v>
      </c>
      <c r="F3589" t="s">
        <v>399</v>
      </c>
      <c r="G3589">
        <v>0</v>
      </c>
      <c r="H3589">
        <v>30</v>
      </c>
      <c r="I3589">
        <v>3</v>
      </c>
      <c r="J3589">
        <v>22</v>
      </c>
      <c r="K3589">
        <v>3</v>
      </c>
      <c r="L3589">
        <v>2</v>
      </c>
      <c r="M3589">
        <v>0</v>
      </c>
      <c r="N3589">
        <v>0</v>
      </c>
      <c r="O3589">
        <v>0</v>
      </c>
      <c r="P3589">
        <v>0</v>
      </c>
      <c r="Q3589">
        <v>0</v>
      </c>
    </row>
    <row r="3590" spans="1:17" x14ac:dyDescent="0.25">
      <c r="A3590" t="s">
        <v>16576</v>
      </c>
      <c r="B3590" t="s">
        <v>73</v>
      </c>
      <c r="C3590" t="s">
        <v>150</v>
      </c>
      <c r="D3590" t="s">
        <v>526</v>
      </c>
      <c r="E3590" t="s">
        <v>563</v>
      </c>
      <c r="F3590" t="s">
        <v>4245</v>
      </c>
      <c r="G3590">
        <v>0</v>
      </c>
      <c r="H3590">
        <v>0</v>
      </c>
      <c r="I3590">
        <v>0</v>
      </c>
      <c r="J3590">
        <v>0</v>
      </c>
      <c r="K3590">
        <v>0</v>
      </c>
      <c r="L3590">
        <v>0</v>
      </c>
      <c r="M3590">
        <v>30</v>
      </c>
      <c r="N3590">
        <v>0</v>
      </c>
      <c r="O3590">
        <v>0</v>
      </c>
      <c r="P3590">
        <v>0</v>
      </c>
      <c r="Q3590">
        <v>0</v>
      </c>
    </row>
    <row r="3591" spans="1:17" x14ac:dyDescent="0.25">
      <c r="A3591" t="s">
        <v>16577</v>
      </c>
      <c r="B3591" t="s">
        <v>73</v>
      </c>
      <c r="C3591" t="s">
        <v>150</v>
      </c>
      <c r="D3591" t="s">
        <v>526</v>
      </c>
      <c r="E3591" t="s">
        <v>563</v>
      </c>
      <c r="F3591" t="s">
        <v>394</v>
      </c>
      <c r="G3591">
        <v>0</v>
      </c>
      <c r="H3591">
        <v>0</v>
      </c>
      <c r="I3591">
        <v>0</v>
      </c>
      <c r="J3591">
        <v>0</v>
      </c>
      <c r="K3591">
        <v>0</v>
      </c>
      <c r="L3591">
        <v>0</v>
      </c>
      <c r="M3591">
        <v>0</v>
      </c>
      <c r="N3591">
        <v>30</v>
      </c>
      <c r="O3591">
        <v>27</v>
      </c>
      <c r="P3591">
        <v>3</v>
      </c>
      <c r="Q3591">
        <v>0</v>
      </c>
    </row>
    <row r="3592" spans="1:17" x14ac:dyDescent="0.25">
      <c r="A3592" t="s">
        <v>16578</v>
      </c>
      <c r="B3592" t="s">
        <v>73</v>
      </c>
      <c r="C3592" t="s">
        <v>150</v>
      </c>
      <c r="D3592" t="s">
        <v>526</v>
      </c>
      <c r="E3592" t="s">
        <v>563</v>
      </c>
      <c r="F3592" t="s">
        <v>395</v>
      </c>
      <c r="G3592">
        <v>0</v>
      </c>
      <c r="H3592">
        <v>0</v>
      </c>
      <c r="I3592">
        <v>0</v>
      </c>
      <c r="J3592">
        <v>0</v>
      </c>
      <c r="K3592">
        <v>0</v>
      </c>
      <c r="L3592">
        <v>0</v>
      </c>
      <c r="M3592">
        <v>0</v>
      </c>
      <c r="N3592">
        <v>28</v>
      </c>
      <c r="O3592">
        <v>26</v>
      </c>
      <c r="P3592">
        <v>2</v>
      </c>
      <c r="Q3592">
        <v>0</v>
      </c>
    </row>
    <row r="3593" spans="1:17" x14ac:dyDescent="0.25">
      <c r="A3593" t="s">
        <v>16579</v>
      </c>
      <c r="B3593" t="s">
        <v>73</v>
      </c>
      <c r="C3593" t="s">
        <v>150</v>
      </c>
      <c r="D3593" t="s">
        <v>526</v>
      </c>
      <c r="E3593" t="s">
        <v>563</v>
      </c>
      <c r="F3593" t="s">
        <v>525</v>
      </c>
      <c r="G3593">
        <v>30</v>
      </c>
      <c r="H3593">
        <v>0</v>
      </c>
      <c r="I3593">
        <v>0</v>
      </c>
      <c r="J3593">
        <v>0</v>
      </c>
      <c r="K3593">
        <v>0</v>
      </c>
      <c r="L3593">
        <v>0</v>
      </c>
      <c r="M3593">
        <v>0</v>
      </c>
      <c r="N3593">
        <v>0</v>
      </c>
      <c r="O3593">
        <v>0</v>
      </c>
      <c r="P3593">
        <v>0</v>
      </c>
      <c r="Q3593">
        <v>0</v>
      </c>
    </row>
    <row r="3594" spans="1:17" x14ac:dyDescent="0.25">
      <c r="A3594" t="s">
        <v>23410</v>
      </c>
      <c r="B3594" t="s">
        <v>73</v>
      </c>
      <c r="C3594" t="s">
        <v>150</v>
      </c>
      <c r="D3594" t="s">
        <v>526</v>
      </c>
      <c r="E3594" t="s">
        <v>21471</v>
      </c>
      <c r="F3594" t="s">
        <v>396</v>
      </c>
      <c r="G3594">
        <v>0</v>
      </c>
      <c r="H3594">
        <v>66</v>
      </c>
      <c r="I3594">
        <v>7</v>
      </c>
      <c r="J3594">
        <v>56</v>
      </c>
      <c r="K3594">
        <v>2</v>
      </c>
      <c r="L3594">
        <v>1</v>
      </c>
      <c r="M3594">
        <v>0</v>
      </c>
      <c r="N3594">
        <v>0</v>
      </c>
      <c r="O3594">
        <v>0</v>
      </c>
      <c r="P3594">
        <v>0</v>
      </c>
      <c r="Q3594">
        <v>0</v>
      </c>
    </row>
    <row r="3595" spans="1:17" x14ac:dyDescent="0.25">
      <c r="A3595" t="s">
        <v>23411</v>
      </c>
      <c r="B3595" t="s">
        <v>73</v>
      </c>
      <c r="C3595" t="s">
        <v>150</v>
      </c>
      <c r="D3595" t="s">
        <v>526</v>
      </c>
      <c r="E3595" t="s">
        <v>21471</v>
      </c>
      <c r="F3595" t="s">
        <v>4236</v>
      </c>
      <c r="G3595">
        <v>0</v>
      </c>
      <c r="H3595">
        <v>66</v>
      </c>
      <c r="I3595">
        <v>7</v>
      </c>
      <c r="J3595">
        <v>56</v>
      </c>
      <c r="K3595">
        <v>1</v>
      </c>
      <c r="L3595">
        <v>2</v>
      </c>
      <c r="M3595">
        <v>0</v>
      </c>
      <c r="N3595">
        <v>0</v>
      </c>
      <c r="O3595">
        <v>0</v>
      </c>
      <c r="P3595">
        <v>0</v>
      </c>
      <c r="Q3595">
        <v>0</v>
      </c>
    </row>
    <row r="3596" spans="1:17" x14ac:dyDescent="0.25">
      <c r="A3596" t="s">
        <v>16607</v>
      </c>
      <c r="B3596" t="s">
        <v>73</v>
      </c>
      <c r="C3596" t="s">
        <v>215</v>
      </c>
      <c r="D3596" t="s">
        <v>526</v>
      </c>
      <c r="E3596" t="s">
        <v>563</v>
      </c>
      <c r="F3596" t="s">
        <v>4238</v>
      </c>
      <c r="G3596">
        <v>0</v>
      </c>
      <c r="H3596">
        <v>0</v>
      </c>
      <c r="I3596">
        <v>0</v>
      </c>
      <c r="J3596">
        <v>0</v>
      </c>
      <c r="K3596">
        <v>0</v>
      </c>
      <c r="L3596">
        <v>0</v>
      </c>
      <c r="M3596">
        <v>3</v>
      </c>
      <c r="N3596">
        <v>0</v>
      </c>
      <c r="O3596">
        <v>0</v>
      </c>
      <c r="P3596">
        <v>0</v>
      </c>
      <c r="Q3596">
        <v>0</v>
      </c>
    </row>
    <row r="3597" spans="1:17" x14ac:dyDescent="0.25">
      <c r="A3597" t="s">
        <v>16608</v>
      </c>
      <c r="B3597" t="s">
        <v>73</v>
      </c>
      <c r="C3597" t="s">
        <v>215</v>
      </c>
      <c r="D3597" t="s">
        <v>526</v>
      </c>
      <c r="E3597" t="s">
        <v>563</v>
      </c>
      <c r="F3597" t="s">
        <v>397</v>
      </c>
      <c r="G3597">
        <v>0</v>
      </c>
      <c r="H3597">
        <v>3</v>
      </c>
      <c r="I3597">
        <v>0</v>
      </c>
      <c r="J3597">
        <v>2</v>
      </c>
      <c r="K3597">
        <v>1</v>
      </c>
      <c r="L3597">
        <v>0</v>
      </c>
      <c r="M3597">
        <v>0</v>
      </c>
      <c r="N3597">
        <v>0</v>
      </c>
      <c r="O3597">
        <v>0</v>
      </c>
      <c r="P3597">
        <v>0</v>
      </c>
      <c r="Q3597">
        <v>0</v>
      </c>
    </row>
    <row r="3598" spans="1:17" x14ac:dyDescent="0.25">
      <c r="A3598" t="s">
        <v>16609</v>
      </c>
      <c r="B3598" t="s">
        <v>73</v>
      </c>
      <c r="C3598" t="s">
        <v>215</v>
      </c>
      <c r="D3598" t="s">
        <v>526</v>
      </c>
      <c r="E3598" t="s">
        <v>563</v>
      </c>
      <c r="F3598" t="s">
        <v>398</v>
      </c>
      <c r="G3598">
        <v>0</v>
      </c>
      <c r="H3598">
        <v>3</v>
      </c>
      <c r="I3598">
        <v>0</v>
      </c>
      <c r="J3598">
        <v>2</v>
      </c>
      <c r="K3598">
        <v>1</v>
      </c>
      <c r="L3598">
        <v>0</v>
      </c>
      <c r="M3598">
        <v>0</v>
      </c>
      <c r="N3598">
        <v>0</v>
      </c>
      <c r="O3598">
        <v>0</v>
      </c>
      <c r="P3598">
        <v>0</v>
      </c>
      <c r="Q3598">
        <v>0</v>
      </c>
    </row>
    <row r="3599" spans="1:17" x14ac:dyDescent="0.25">
      <c r="A3599" t="s">
        <v>16610</v>
      </c>
      <c r="B3599" t="s">
        <v>73</v>
      </c>
      <c r="C3599" t="s">
        <v>215</v>
      </c>
      <c r="D3599" t="s">
        <v>526</v>
      </c>
      <c r="E3599" t="s">
        <v>563</v>
      </c>
      <c r="F3599" t="s">
        <v>4242</v>
      </c>
      <c r="G3599">
        <v>0</v>
      </c>
      <c r="H3599">
        <v>0</v>
      </c>
      <c r="I3599">
        <v>0</v>
      </c>
      <c r="J3599">
        <v>0</v>
      </c>
      <c r="K3599">
        <v>0</v>
      </c>
      <c r="L3599">
        <v>0</v>
      </c>
      <c r="M3599">
        <v>3</v>
      </c>
      <c r="N3599">
        <v>0</v>
      </c>
      <c r="O3599">
        <v>0</v>
      </c>
      <c r="P3599">
        <v>0</v>
      </c>
      <c r="Q3599">
        <v>0</v>
      </c>
    </row>
    <row r="3600" spans="1:17" x14ac:dyDescent="0.25">
      <c r="A3600" t="s">
        <v>16611</v>
      </c>
      <c r="B3600" t="s">
        <v>73</v>
      </c>
      <c r="C3600" t="s">
        <v>215</v>
      </c>
      <c r="D3600" t="s">
        <v>526</v>
      </c>
      <c r="E3600" t="s">
        <v>563</v>
      </c>
      <c r="F3600" t="s">
        <v>399</v>
      </c>
      <c r="G3600">
        <v>0</v>
      </c>
      <c r="H3600">
        <v>3</v>
      </c>
      <c r="I3600">
        <v>0</v>
      </c>
      <c r="J3600">
        <v>2</v>
      </c>
      <c r="K3600">
        <v>1</v>
      </c>
      <c r="L3600">
        <v>0</v>
      </c>
      <c r="M3600">
        <v>0</v>
      </c>
      <c r="N3600">
        <v>0</v>
      </c>
      <c r="O3600">
        <v>0</v>
      </c>
      <c r="P3600">
        <v>0</v>
      </c>
      <c r="Q3600">
        <v>0</v>
      </c>
    </row>
    <row r="3601" spans="1:17" x14ac:dyDescent="0.25">
      <c r="A3601" t="s">
        <v>16612</v>
      </c>
      <c r="B3601" t="s">
        <v>73</v>
      </c>
      <c r="C3601" t="s">
        <v>215</v>
      </c>
      <c r="D3601" t="s">
        <v>526</v>
      </c>
      <c r="E3601" t="s">
        <v>563</v>
      </c>
      <c r="F3601" t="s">
        <v>4245</v>
      </c>
      <c r="G3601">
        <v>0</v>
      </c>
      <c r="H3601">
        <v>0</v>
      </c>
      <c r="I3601">
        <v>0</v>
      </c>
      <c r="J3601">
        <v>0</v>
      </c>
      <c r="K3601">
        <v>0</v>
      </c>
      <c r="L3601">
        <v>0</v>
      </c>
      <c r="M3601">
        <v>3</v>
      </c>
      <c r="N3601">
        <v>0</v>
      </c>
      <c r="O3601">
        <v>0</v>
      </c>
      <c r="P3601">
        <v>0</v>
      </c>
      <c r="Q3601">
        <v>0</v>
      </c>
    </row>
    <row r="3602" spans="1:17" x14ac:dyDescent="0.25">
      <c r="A3602" t="s">
        <v>16613</v>
      </c>
      <c r="B3602" t="s">
        <v>73</v>
      </c>
      <c r="C3602" t="s">
        <v>215</v>
      </c>
      <c r="D3602" t="s">
        <v>526</v>
      </c>
      <c r="E3602" t="s">
        <v>563</v>
      </c>
      <c r="F3602" t="s">
        <v>394</v>
      </c>
      <c r="G3602">
        <v>0</v>
      </c>
      <c r="H3602">
        <v>0</v>
      </c>
      <c r="I3602">
        <v>0</v>
      </c>
      <c r="J3602">
        <v>0</v>
      </c>
      <c r="K3602">
        <v>0</v>
      </c>
      <c r="L3602">
        <v>0</v>
      </c>
      <c r="M3602">
        <v>0</v>
      </c>
      <c r="N3602">
        <v>3</v>
      </c>
      <c r="O3602">
        <v>3</v>
      </c>
      <c r="P3602">
        <v>0</v>
      </c>
      <c r="Q3602">
        <v>0</v>
      </c>
    </row>
    <row r="3603" spans="1:17" x14ac:dyDescent="0.25">
      <c r="A3603" t="s">
        <v>16614</v>
      </c>
      <c r="B3603" t="s">
        <v>73</v>
      </c>
      <c r="C3603" t="s">
        <v>215</v>
      </c>
      <c r="D3603" t="s">
        <v>526</v>
      </c>
      <c r="E3603" t="s">
        <v>563</v>
      </c>
      <c r="F3603" t="s">
        <v>395</v>
      </c>
      <c r="G3603">
        <v>0</v>
      </c>
      <c r="H3603">
        <v>0</v>
      </c>
      <c r="I3603">
        <v>0</v>
      </c>
      <c r="J3603">
        <v>0</v>
      </c>
      <c r="K3603">
        <v>0</v>
      </c>
      <c r="L3603">
        <v>0</v>
      </c>
      <c r="M3603">
        <v>0</v>
      </c>
      <c r="N3603">
        <v>1</v>
      </c>
      <c r="O3603">
        <v>1</v>
      </c>
      <c r="P3603">
        <v>0</v>
      </c>
      <c r="Q3603">
        <v>0</v>
      </c>
    </row>
    <row r="3604" spans="1:17" x14ac:dyDescent="0.25">
      <c r="A3604" t="s">
        <v>16615</v>
      </c>
      <c r="B3604" t="s">
        <v>73</v>
      </c>
      <c r="C3604" t="s">
        <v>215</v>
      </c>
      <c r="D3604" t="s">
        <v>526</v>
      </c>
      <c r="E3604" t="s">
        <v>563</v>
      </c>
      <c r="F3604" t="s">
        <v>525</v>
      </c>
      <c r="G3604">
        <v>3</v>
      </c>
      <c r="H3604">
        <v>0</v>
      </c>
      <c r="I3604">
        <v>0</v>
      </c>
      <c r="J3604">
        <v>0</v>
      </c>
      <c r="K3604">
        <v>0</v>
      </c>
      <c r="L3604">
        <v>0</v>
      </c>
      <c r="M3604">
        <v>0</v>
      </c>
      <c r="N3604">
        <v>0</v>
      </c>
      <c r="O3604">
        <v>0</v>
      </c>
      <c r="P3604">
        <v>0</v>
      </c>
      <c r="Q3604">
        <v>0</v>
      </c>
    </row>
    <row r="3605" spans="1:17" x14ac:dyDescent="0.25">
      <c r="A3605" t="s">
        <v>23412</v>
      </c>
      <c r="B3605" t="s">
        <v>73</v>
      </c>
      <c r="C3605" t="s">
        <v>215</v>
      </c>
      <c r="D3605" t="s">
        <v>526</v>
      </c>
      <c r="E3605" t="s">
        <v>21471</v>
      </c>
      <c r="F3605" t="s">
        <v>396</v>
      </c>
      <c r="G3605">
        <v>0</v>
      </c>
      <c r="H3605">
        <v>17</v>
      </c>
      <c r="I3605">
        <v>2</v>
      </c>
      <c r="J3605">
        <v>15</v>
      </c>
      <c r="K3605">
        <v>0</v>
      </c>
      <c r="L3605">
        <v>0</v>
      </c>
      <c r="M3605">
        <v>0</v>
      </c>
      <c r="N3605">
        <v>0</v>
      </c>
      <c r="O3605">
        <v>0</v>
      </c>
      <c r="P3605">
        <v>0</v>
      </c>
      <c r="Q3605">
        <v>0</v>
      </c>
    </row>
    <row r="3606" spans="1:17" x14ac:dyDescent="0.25">
      <c r="A3606" t="s">
        <v>23413</v>
      </c>
      <c r="B3606" t="s">
        <v>73</v>
      </c>
      <c r="C3606" t="s">
        <v>215</v>
      </c>
      <c r="D3606" t="s">
        <v>526</v>
      </c>
      <c r="E3606" t="s">
        <v>21471</v>
      </c>
      <c r="F3606" t="s">
        <v>4236</v>
      </c>
      <c r="G3606">
        <v>0</v>
      </c>
      <c r="H3606">
        <v>17</v>
      </c>
      <c r="I3606">
        <v>2</v>
      </c>
      <c r="J3606">
        <v>15</v>
      </c>
      <c r="K3606">
        <v>0</v>
      </c>
      <c r="L3606">
        <v>0</v>
      </c>
      <c r="M3606">
        <v>0</v>
      </c>
      <c r="N3606">
        <v>0</v>
      </c>
      <c r="O3606">
        <v>0</v>
      </c>
      <c r="P3606">
        <v>0</v>
      </c>
      <c r="Q3606">
        <v>0</v>
      </c>
    </row>
    <row r="3607" spans="1:17" x14ac:dyDescent="0.25">
      <c r="A3607" t="s">
        <v>23414</v>
      </c>
      <c r="B3607" t="s">
        <v>73</v>
      </c>
      <c r="C3607" t="s">
        <v>215</v>
      </c>
      <c r="D3607" t="s">
        <v>526</v>
      </c>
      <c r="E3607" t="s">
        <v>21471</v>
      </c>
      <c r="F3607" t="s">
        <v>4238</v>
      </c>
      <c r="G3607">
        <v>0</v>
      </c>
      <c r="H3607">
        <v>0</v>
      </c>
      <c r="I3607">
        <v>0</v>
      </c>
      <c r="J3607">
        <v>0</v>
      </c>
      <c r="K3607">
        <v>0</v>
      </c>
      <c r="L3607">
        <v>0</v>
      </c>
      <c r="M3607">
        <v>17</v>
      </c>
      <c r="N3607">
        <v>0</v>
      </c>
      <c r="O3607">
        <v>0</v>
      </c>
      <c r="P3607">
        <v>0</v>
      </c>
      <c r="Q3607">
        <v>0</v>
      </c>
    </row>
    <row r="3608" spans="1:17" x14ac:dyDescent="0.25">
      <c r="A3608" t="s">
        <v>23415</v>
      </c>
      <c r="B3608" t="s">
        <v>73</v>
      </c>
      <c r="C3608" t="s">
        <v>215</v>
      </c>
      <c r="D3608" t="s">
        <v>526</v>
      </c>
      <c r="E3608" t="s">
        <v>21471</v>
      </c>
      <c r="F3608" t="s">
        <v>397</v>
      </c>
      <c r="G3608">
        <v>0</v>
      </c>
      <c r="H3608">
        <v>17</v>
      </c>
      <c r="I3608">
        <v>2</v>
      </c>
      <c r="J3608">
        <v>15</v>
      </c>
      <c r="K3608">
        <v>0</v>
      </c>
      <c r="L3608">
        <v>0</v>
      </c>
      <c r="M3608">
        <v>0</v>
      </c>
      <c r="N3608">
        <v>0</v>
      </c>
      <c r="O3608">
        <v>0</v>
      </c>
      <c r="P3608">
        <v>0</v>
      </c>
      <c r="Q3608">
        <v>0</v>
      </c>
    </row>
    <row r="3609" spans="1:17" x14ac:dyDescent="0.25">
      <c r="A3609" t="s">
        <v>23416</v>
      </c>
      <c r="B3609" t="s">
        <v>73</v>
      </c>
      <c r="C3609" t="s">
        <v>215</v>
      </c>
      <c r="D3609" t="s">
        <v>526</v>
      </c>
      <c r="E3609" t="s">
        <v>21471</v>
      </c>
      <c r="F3609" t="s">
        <v>398</v>
      </c>
      <c r="G3609">
        <v>0</v>
      </c>
      <c r="H3609">
        <v>17</v>
      </c>
      <c r="I3609">
        <v>2</v>
      </c>
      <c r="J3609">
        <v>15</v>
      </c>
      <c r="K3609">
        <v>0</v>
      </c>
      <c r="L3609">
        <v>0</v>
      </c>
      <c r="M3609">
        <v>0</v>
      </c>
      <c r="N3609">
        <v>0</v>
      </c>
      <c r="O3609">
        <v>0</v>
      </c>
      <c r="P3609">
        <v>0</v>
      </c>
      <c r="Q3609">
        <v>0</v>
      </c>
    </row>
    <row r="3610" spans="1:17" x14ac:dyDescent="0.25">
      <c r="A3610" t="s">
        <v>23417</v>
      </c>
      <c r="B3610" t="s">
        <v>73</v>
      </c>
      <c r="C3610" t="s">
        <v>215</v>
      </c>
      <c r="D3610" t="s">
        <v>526</v>
      </c>
      <c r="E3610" t="s">
        <v>21471</v>
      </c>
      <c r="F3610" t="s">
        <v>4242</v>
      </c>
      <c r="G3610">
        <v>0</v>
      </c>
      <c r="H3610">
        <v>0</v>
      </c>
      <c r="I3610">
        <v>0</v>
      </c>
      <c r="J3610">
        <v>0</v>
      </c>
      <c r="K3610">
        <v>0</v>
      </c>
      <c r="L3610">
        <v>0</v>
      </c>
      <c r="M3610">
        <v>17</v>
      </c>
      <c r="N3610">
        <v>0</v>
      </c>
      <c r="O3610">
        <v>0</v>
      </c>
      <c r="P3610">
        <v>0</v>
      </c>
      <c r="Q3610">
        <v>0</v>
      </c>
    </row>
    <row r="3611" spans="1:17" x14ac:dyDescent="0.25">
      <c r="A3611" t="s">
        <v>23418</v>
      </c>
      <c r="B3611" t="s">
        <v>73</v>
      </c>
      <c r="C3611" t="s">
        <v>215</v>
      </c>
      <c r="D3611" t="s">
        <v>526</v>
      </c>
      <c r="E3611" t="s">
        <v>21471</v>
      </c>
      <c r="F3611" t="s">
        <v>399</v>
      </c>
      <c r="G3611">
        <v>0</v>
      </c>
      <c r="H3611">
        <v>17</v>
      </c>
      <c r="I3611">
        <v>2</v>
      </c>
      <c r="J3611">
        <v>15</v>
      </c>
      <c r="K3611">
        <v>0</v>
      </c>
      <c r="L3611">
        <v>0</v>
      </c>
      <c r="M3611">
        <v>0</v>
      </c>
      <c r="N3611">
        <v>0</v>
      </c>
      <c r="O3611">
        <v>0</v>
      </c>
      <c r="P3611">
        <v>0</v>
      </c>
      <c r="Q3611">
        <v>0</v>
      </c>
    </row>
    <row r="3612" spans="1:17" x14ac:dyDescent="0.25">
      <c r="A3612" t="s">
        <v>23419</v>
      </c>
      <c r="B3612" t="s">
        <v>73</v>
      </c>
      <c r="C3612" t="s">
        <v>215</v>
      </c>
      <c r="D3612" t="s">
        <v>526</v>
      </c>
      <c r="E3612" t="s">
        <v>21471</v>
      </c>
      <c r="F3612" t="s">
        <v>4245</v>
      </c>
      <c r="G3612">
        <v>0</v>
      </c>
      <c r="H3612">
        <v>0</v>
      </c>
      <c r="I3612">
        <v>0</v>
      </c>
      <c r="J3612">
        <v>0</v>
      </c>
      <c r="K3612">
        <v>0</v>
      </c>
      <c r="L3612">
        <v>0</v>
      </c>
      <c r="M3612">
        <v>17</v>
      </c>
      <c r="N3612">
        <v>0</v>
      </c>
      <c r="O3612">
        <v>0</v>
      </c>
      <c r="P3612">
        <v>0</v>
      </c>
      <c r="Q3612">
        <v>0</v>
      </c>
    </row>
    <row r="3613" spans="1:17" x14ac:dyDescent="0.25">
      <c r="A3613" t="s">
        <v>23420</v>
      </c>
      <c r="B3613" t="s">
        <v>73</v>
      </c>
      <c r="C3613" t="s">
        <v>215</v>
      </c>
      <c r="D3613" t="s">
        <v>526</v>
      </c>
      <c r="E3613" t="s">
        <v>21471</v>
      </c>
      <c r="F3613" t="s">
        <v>394</v>
      </c>
      <c r="G3613">
        <v>0</v>
      </c>
      <c r="H3613">
        <v>0</v>
      </c>
      <c r="I3613">
        <v>0</v>
      </c>
      <c r="J3613">
        <v>0</v>
      </c>
      <c r="K3613">
        <v>0</v>
      </c>
      <c r="L3613">
        <v>0</v>
      </c>
      <c r="M3613">
        <v>0</v>
      </c>
      <c r="N3613">
        <v>17</v>
      </c>
      <c r="O3613">
        <v>17</v>
      </c>
      <c r="P3613">
        <v>0</v>
      </c>
      <c r="Q3613">
        <v>0</v>
      </c>
    </row>
    <row r="3614" spans="1:17" x14ac:dyDescent="0.25">
      <c r="A3614" t="s">
        <v>23421</v>
      </c>
      <c r="B3614" t="s">
        <v>73</v>
      </c>
      <c r="C3614" t="s">
        <v>215</v>
      </c>
      <c r="D3614" t="s">
        <v>526</v>
      </c>
      <c r="E3614" t="s">
        <v>21471</v>
      </c>
      <c r="F3614" t="s">
        <v>395</v>
      </c>
      <c r="G3614">
        <v>0</v>
      </c>
      <c r="H3614">
        <v>0</v>
      </c>
      <c r="I3614">
        <v>0</v>
      </c>
      <c r="J3614">
        <v>0</v>
      </c>
      <c r="K3614">
        <v>0</v>
      </c>
      <c r="L3614">
        <v>0</v>
      </c>
      <c r="M3614">
        <v>0</v>
      </c>
      <c r="N3614">
        <v>17</v>
      </c>
      <c r="O3614">
        <v>17</v>
      </c>
      <c r="P3614">
        <v>0</v>
      </c>
      <c r="Q3614">
        <v>0</v>
      </c>
    </row>
    <row r="3615" spans="1:17" x14ac:dyDescent="0.25">
      <c r="A3615" t="s">
        <v>23422</v>
      </c>
      <c r="B3615" t="s">
        <v>73</v>
      </c>
      <c r="C3615" t="s">
        <v>215</v>
      </c>
      <c r="D3615" t="s">
        <v>526</v>
      </c>
      <c r="E3615" t="s">
        <v>21471</v>
      </c>
      <c r="F3615" t="s">
        <v>525</v>
      </c>
      <c r="G3615">
        <v>17</v>
      </c>
      <c r="H3615">
        <v>0</v>
      </c>
      <c r="I3615">
        <v>0</v>
      </c>
      <c r="J3615">
        <v>0</v>
      </c>
      <c r="K3615">
        <v>0</v>
      </c>
      <c r="L3615">
        <v>0</v>
      </c>
      <c r="M3615">
        <v>0</v>
      </c>
      <c r="N3615">
        <v>0</v>
      </c>
      <c r="O3615">
        <v>0</v>
      </c>
      <c r="P3615">
        <v>0</v>
      </c>
      <c r="Q3615">
        <v>0</v>
      </c>
    </row>
    <row r="3616" spans="1:17" x14ac:dyDescent="0.25">
      <c r="A3616" t="s">
        <v>16730</v>
      </c>
      <c r="B3616" t="s">
        <v>73</v>
      </c>
      <c r="C3616" t="s">
        <v>215</v>
      </c>
      <c r="D3616" t="s">
        <v>527</v>
      </c>
      <c r="E3616" t="s">
        <v>563</v>
      </c>
      <c r="F3616" t="s">
        <v>528</v>
      </c>
      <c r="G3616">
        <v>0</v>
      </c>
      <c r="H3616">
        <v>0</v>
      </c>
      <c r="I3616">
        <v>0</v>
      </c>
      <c r="J3616">
        <v>0</v>
      </c>
      <c r="K3616">
        <v>0</v>
      </c>
      <c r="L3616">
        <v>0</v>
      </c>
      <c r="M3616">
        <v>0</v>
      </c>
      <c r="N3616">
        <v>2</v>
      </c>
      <c r="O3616">
        <v>2</v>
      </c>
      <c r="P3616">
        <v>0</v>
      </c>
      <c r="Q3616">
        <v>0</v>
      </c>
    </row>
    <row r="3617" spans="1:17" x14ac:dyDescent="0.25">
      <c r="A3617" t="s">
        <v>16731</v>
      </c>
      <c r="B3617" t="s">
        <v>73</v>
      </c>
      <c r="C3617" t="s">
        <v>215</v>
      </c>
      <c r="D3617" t="s">
        <v>527</v>
      </c>
      <c r="E3617" t="s">
        <v>563</v>
      </c>
      <c r="F3617" t="s">
        <v>525</v>
      </c>
      <c r="G3617">
        <v>2</v>
      </c>
      <c r="H3617">
        <v>0</v>
      </c>
      <c r="I3617">
        <v>0</v>
      </c>
      <c r="J3617">
        <v>0</v>
      </c>
      <c r="K3617">
        <v>0</v>
      </c>
      <c r="L3617">
        <v>0</v>
      </c>
      <c r="M3617">
        <v>0</v>
      </c>
      <c r="N3617">
        <v>0</v>
      </c>
      <c r="O3617">
        <v>0</v>
      </c>
      <c r="P3617">
        <v>0</v>
      </c>
      <c r="Q3617">
        <v>0</v>
      </c>
    </row>
    <row r="3618" spans="1:17" x14ac:dyDescent="0.25">
      <c r="A3618" t="s">
        <v>23702</v>
      </c>
      <c r="B3618" t="s">
        <v>73</v>
      </c>
      <c r="C3618" t="s">
        <v>215</v>
      </c>
      <c r="D3618" t="s">
        <v>527</v>
      </c>
      <c r="E3618" t="s">
        <v>21471</v>
      </c>
      <c r="F3618" t="s">
        <v>528</v>
      </c>
      <c r="G3618">
        <v>0</v>
      </c>
      <c r="H3618">
        <v>0</v>
      </c>
      <c r="I3618">
        <v>0</v>
      </c>
      <c r="J3618">
        <v>0</v>
      </c>
      <c r="K3618">
        <v>0</v>
      </c>
      <c r="L3618">
        <v>0</v>
      </c>
      <c r="M3618">
        <v>0</v>
      </c>
      <c r="N3618">
        <v>2</v>
      </c>
      <c r="O3618">
        <v>2</v>
      </c>
      <c r="P3618">
        <v>0</v>
      </c>
      <c r="Q3618">
        <v>0</v>
      </c>
    </row>
    <row r="3619" spans="1:17" x14ac:dyDescent="0.25">
      <c r="A3619" t="s">
        <v>23703</v>
      </c>
      <c r="B3619" t="s">
        <v>73</v>
      </c>
      <c r="C3619" t="s">
        <v>215</v>
      </c>
      <c r="D3619" t="s">
        <v>527</v>
      </c>
      <c r="E3619" t="s">
        <v>21471</v>
      </c>
      <c r="F3619" t="s">
        <v>525</v>
      </c>
      <c r="G3619">
        <v>2</v>
      </c>
      <c r="H3619">
        <v>0</v>
      </c>
      <c r="I3619">
        <v>0</v>
      </c>
      <c r="J3619">
        <v>0</v>
      </c>
      <c r="K3619">
        <v>0</v>
      </c>
      <c r="L3619">
        <v>0</v>
      </c>
      <c r="M3619">
        <v>0</v>
      </c>
      <c r="N3619">
        <v>0</v>
      </c>
      <c r="O3619">
        <v>0</v>
      </c>
      <c r="P3619">
        <v>0</v>
      </c>
      <c r="Q3619">
        <v>0</v>
      </c>
    </row>
    <row r="3620" spans="1:17" x14ac:dyDescent="0.25">
      <c r="A3620" t="s">
        <v>16732</v>
      </c>
      <c r="B3620" t="s">
        <v>73</v>
      </c>
      <c r="C3620" t="s">
        <v>216</v>
      </c>
      <c r="D3620" t="s">
        <v>526</v>
      </c>
      <c r="E3620" t="s">
        <v>563</v>
      </c>
      <c r="F3620" t="s">
        <v>396</v>
      </c>
      <c r="G3620">
        <v>0</v>
      </c>
      <c r="H3620">
        <v>13</v>
      </c>
      <c r="I3620">
        <v>1</v>
      </c>
      <c r="J3620">
        <v>8</v>
      </c>
      <c r="K3620">
        <v>2</v>
      </c>
      <c r="L3620">
        <v>2</v>
      </c>
      <c r="M3620">
        <v>0</v>
      </c>
      <c r="N3620">
        <v>0</v>
      </c>
      <c r="O3620">
        <v>0</v>
      </c>
      <c r="P3620">
        <v>0</v>
      </c>
      <c r="Q3620">
        <v>0</v>
      </c>
    </row>
    <row r="3621" spans="1:17" x14ac:dyDescent="0.25">
      <c r="A3621" t="s">
        <v>16733</v>
      </c>
      <c r="B3621" t="s">
        <v>73</v>
      </c>
      <c r="C3621" t="s">
        <v>216</v>
      </c>
      <c r="D3621" t="s">
        <v>526</v>
      </c>
      <c r="E3621" t="s">
        <v>563</v>
      </c>
      <c r="F3621" t="s">
        <v>4236</v>
      </c>
      <c r="G3621">
        <v>0</v>
      </c>
      <c r="H3621">
        <v>13</v>
      </c>
      <c r="I3621">
        <v>1</v>
      </c>
      <c r="J3621">
        <v>8</v>
      </c>
      <c r="K3621">
        <v>2</v>
      </c>
      <c r="L3621">
        <v>2</v>
      </c>
      <c r="M3621">
        <v>0</v>
      </c>
      <c r="N3621">
        <v>0</v>
      </c>
      <c r="O3621">
        <v>0</v>
      </c>
      <c r="P3621">
        <v>0</v>
      </c>
      <c r="Q3621">
        <v>0</v>
      </c>
    </row>
    <row r="3622" spans="1:17" x14ac:dyDescent="0.25">
      <c r="A3622" t="s">
        <v>16734</v>
      </c>
      <c r="B3622" t="s">
        <v>73</v>
      </c>
      <c r="C3622" t="s">
        <v>216</v>
      </c>
      <c r="D3622" t="s">
        <v>526</v>
      </c>
      <c r="E3622" t="s">
        <v>563</v>
      </c>
      <c r="F3622" t="s">
        <v>4238</v>
      </c>
      <c r="G3622">
        <v>0</v>
      </c>
      <c r="H3622">
        <v>0</v>
      </c>
      <c r="I3622">
        <v>0</v>
      </c>
      <c r="J3622">
        <v>0</v>
      </c>
      <c r="K3622">
        <v>0</v>
      </c>
      <c r="L3622">
        <v>0</v>
      </c>
      <c r="M3622">
        <v>13</v>
      </c>
      <c r="N3622">
        <v>0</v>
      </c>
      <c r="O3622">
        <v>0</v>
      </c>
      <c r="P3622">
        <v>0</v>
      </c>
      <c r="Q3622">
        <v>0</v>
      </c>
    </row>
    <row r="3623" spans="1:17" x14ac:dyDescent="0.25">
      <c r="A3623" t="s">
        <v>16735</v>
      </c>
      <c r="B3623" t="s">
        <v>73</v>
      </c>
      <c r="C3623" t="s">
        <v>216</v>
      </c>
      <c r="D3623" t="s">
        <v>526</v>
      </c>
      <c r="E3623" t="s">
        <v>563</v>
      </c>
      <c r="F3623" t="s">
        <v>397</v>
      </c>
      <c r="G3623">
        <v>0</v>
      </c>
      <c r="H3623">
        <v>13</v>
      </c>
      <c r="I3623">
        <v>1</v>
      </c>
      <c r="J3623">
        <v>8</v>
      </c>
      <c r="K3623">
        <v>2</v>
      </c>
      <c r="L3623">
        <v>2</v>
      </c>
      <c r="M3623">
        <v>0</v>
      </c>
      <c r="N3623">
        <v>0</v>
      </c>
      <c r="O3623">
        <v>0</v>
      </c>
      <c r="P3623">
        <v>0</v>
      </c>
      <c r="Q3623">
        <v>0</v>
      </c>
    </row>
    <row r="3624" spans="1:17" x14ac:dyDescent="0.25">
      <c r="A3624" t="s">
        <v>16736</v>
      </c>
      <c r="B3624" t="s">
        <v>73</v>
      </c>
      <c r="C3624" t="s">
        <v>216</v>
      </c>
      <c r="D3624" t="s">
        <v>526</v>
      </c>
      <c r="E3624" t="s">
        <v>563</v>
      </c>
      <c r="F3624" t="s">
        <v>398</v>
      </c>
      <c r="G3624">
        <v>0</v>
      </c>
      <c r="H3624">
        <v>13</v>
      </c>
      <c r="I3624">
        <v>1</v>
      </c>
      <c r="J3624">
        <v>8</v>
      </c>
      <c r="K3624">
        <v>2</v>
      </c>
      <c r="L3624">
        <v>2</v>
      </c>
      <c r="M3624">
        <v>0</v>
      </c>
      <c r="N3624">
        <v>0</v>
      </c>
      <c r="O3624">
        <v>0</v>
      </c>
      <c r="P3624">
        <v>0</v>
      </c>
      <c r="Q3624">
        <v>0</v>
      </c>
    </row>
    <row r="3625" spans="1:17" x14ac:dyDescent="0.25">
      <c r="A3625" t="s">
        <v>16737</v>
      </c>
      <c r="B3625" t="s">
        <v>73</v>
      </c>
      <c r="C3625" t="s">
        <v>216</v>
      </c>
      <c r="D3625" t="s">
        <v>526</v>
      </c>
      <c r="E3625" t="s">
        <v>563</v>
      </c>
      <c r="F3625" t="s">
        <v>4242</v>
      </c>
      <c r="G3625">
        <v>0</v>
      </c>
      <c r="H3625">
        <v>0</v>
      </c>
      <c r="I3625">
        <v>0</v>
      </c>
      <c r="J3625">
        <v>0</v>
      </c>
      <c r="K3625">
        <v>0</v>
      </c>
      <c r="L3625">
        <v>0</v>
      </c>
      <c r="M3625">
        <v>13</v>
      </c>
      <c r="N3625">
        <v>0</v>
      </c>
      <c r="O3625">
        <v>0</v>
      </c>
      <c r="P3625">
        <v>0</v>
      </c>
      <c r="Q3625">
        <v>0</v>
      </c>
    </row>
    <row r="3626" spans="1:17" x14ac:dyDescent="0.25">
      <c r="A3626" t="s">
        <v>16738</v>
      </c>
      <c r="B3626" t="s">
        <v>73</v>
      </c>
      <c r="C3626" t="s">
        <v>216</v>
      </c>
      <c r="D3626" t="s">
        <v>526</v>
      </c>
      <c r="E3626" t="s">
        <v>563</v>
      </c>
      <c r="F3626" t="s">
        <v>399</v>
      </c>
      <c r="G3626">
        <v>0</v>
      </c>
      <c r="H3626">
        <v>13</v>
      </c>
      <c r="I3626">
        <v>1</v>
      </c>
      <c r="J3626">
        <v>8</v>
      </c>
      <c r="K3626">
        <v>2</v>
      </c>
      <c r="L3626">
        <v>2</v>
      </c>
      <c r="M3626">
        <v>0</v>
      </c>
      <c r="N3626">
        <v>0</v>
      </c>
      <c r="O3626">
        <v>0</v>
      </c>
      <c r="P3626">
        <v>0</v>
      </c>
      <c r="Q3626">
        <v>0</v>
      </c>
    </row>
    <row r="3627" spans="1:17" x14ac:dyDescent="0.25">
      <c r="A3627" t="s">
        <v>16223</v>
      </c>
      <c r="B3627" t="s">
        <v>72</v>
      </c>
      <c r="C3627" t="s">
        <v>87</v>
      </c>
      <c r="D3627" t="s">
        <v>526</v>
      </c>
      <c r="E3627" t="s">
        <v>563</v>
      </c>
      <c r="F3627" t="s">
        <v>4242</v>
      </c>
      <c r="G3627">
        <v>0</v>
      </c>
      <c r="H3627">
        <v>0</v>
      </c>
      <c r="I3627">
        <v>0</v>
      </c>
      <c r="J3627">
        <v>0</v>
      </c>
      <c r="K3627">
        <v>0</v>
      </c>
      <c r="L3627">
        <v>0</v>
      </c>
      <c r="M3627">
        <v>26</v>
      </c>
      <c r="N3627">
        <v>0</v>
      </c>
      <c r="O3627">
        <v>0</v>
      </c>
      <c r="P3627">
        <v>0</v>
      </c>
      <c r="Q3627">
        <v>0</v>
      </c>
    </row>
    <row r="3628" spans="1:17" x14ac:dyDescent="0.25">
      <c r="A3628" t="s">
        <v>16224</v>
      </c>
      <c r="B3628" t="s">
        <v>72</v>
      </c>
      <c r="C3628" t="s">
        <v>87</v>
      </c>
      <c r="D3628" t="s">
        <v>526</v>
      </c>
      <c r="E3628" t="s">
        <v>563</v>
      </c>
      <c r="F3628" t="s">
        <v>399</v>
      </c>
      <c r="G3628">
        <v>0</v>
      </c>
      <c r="H3628">
        <v>26</v>
      </c>
      <c r="I3628">
        <v>1</v>
      </c>
      <c r="J3628">
        <v>23</v>
      </c>
      <c r="K3628">
        <v>1</v>
      </c>
      <c r="L3628">
        <v>1</v>
      </c>
      <c r="M3628">
        <v>0</v>
      </c>
      <c r="N3628">
        <v>0</v>
      </c>
      <c r="O3628">
        <v>0</v>
      </c>
      <c r="P3628">
        <v>0</v>
      </c>
      <c r="Q3628">
        <v>0</v>
      </c>
    </row>
    <row r="3629" spans="1:17" x14ac:dyDescent="0.25">
      <c r="A3629" t="s">
        <v>16225</v>
      </c>
      <c r="B3629" t="s">
        <v>72</v>
      </c>
      <c r="C3629" t="s">
        <v>87</v>
      </c>
      <c r="D3629" t="s">
        <v>526</v>
      </c>
      <c r="E3629" t="s">
        <v>563</v>
      </c>
      <c r="F3629" t="s">
        <v>4245</v>
      </c>
      <c r="G3629">
        <v>0</v>
      </c>
      <c r="H3629">
        <v>0</v>
      </c>
      <c r="I3629">
        <v>0</v>
      </c>
      <c r="J3629">
        <v>0</v>
      </c>
      <c r="K3629">
        <v>0</v>
      </c>
      <c r="L3629">
        <v>0</v>
      </c>
      <c r="M3629">
        <v>26</v>
      </c>
      <c r="N3629">
        <v>0</v>
      </c>
      <c r="O3629">
        <v>0</v>
      </c>
      <c r="P3629">
        <v>0</v>
      </c>
      <c r="Q3629">
        <v>0</v>
      </c>
    </row>
    <row r="3630" spans="1:17" x14ac:dyDescent="0.25">
      <c r="A3630" t="s">
        <v>16226</v>
      </c>
      <c r="B3630" t="s">
        <v>72</v>
      </c>
      <c r="C3630" t="s">
        <v>87</v>
      </c>
      <c r="D3630" t="s">
        <v>526</v>
      </c>
      <c r="E3630" t="s">
        <v>563</v>
      </c>
      <c r="F3630" t="s">
        <v>394</v>
      </c>
      <c r="G3630">
        <v>0</v>
      </c>
      <c r="H3630">
        <v>0</v>
      </c>
      <c r="I3630">
        <v>0</v>
      </c>
      <c r="J3630">
        <v>0</v>
      </c>
      <c r="K3630">
        <v>0</v>
      </c>
      <c r="L3630">
        <v>0</v>
      </c>
      <c r="M3630">
        <v>0</v>
      </c>
      <c r="N3630">
        <v>22</v>
      </c>
      <c r="O3630">
        <v>19</v>
      </c>
      <c r="P3630">
        <v>3</v>
      </c>
      <c r="Q3630">
        <v>0</v>
      </c>
    </row>
    <row r="3631" spans="1:17" x14ac:dyDescent="0.25">
      <c r="A3631" t="s">
        <v>16227</v>
      </c>
      <c r="B3631" t="s">
        <v>72</v>
      </c>
      <c r="C3631" t="s">
        <v>87</v>
      </c>
      <c r="D3631" t="s">
        <v>526</v>
      </c>
      <c r="E3631" t="s">
        <v>563</v>
      </c>
      <c r="F3631" t="s">
        <v>395</v>
      </c>
      <c r="G3631">
        <v>0</v>
      </c>
      <c r="H3631">
        <v>0</v>
      </c>
      <c r="I3631">
        <v>0</v>
      </c>
      <c r="J3631">
        <v>0</v>
      </c>
      <c r="K3631">
        <v>0</v>
      </c>
      <c r="L3631">
        <v>0</v>
      </c>
      <c r="M3631">
        <v>0</v>
      </c>
      <c r="N3631">
        <v>21</v>
      </c>
      <c r="O3631">
        <v>19</v>
      </c>
      <c r="P3631">
        <v>2</v>
      </c>
      <c r="Q3631">
        <v>0</v>
      </c>
    </row>
    <row r="3632" spans="1:17" x14ac:dyDescent="0.25">
      <c r="A3632" t="s">
        <v>16228</v>
      </c>
      <c r="B3632" t="s">
        <v>72</v>
      </c>
      <c r="C3632" t="s">
        <v>87</v>
      </c>
      <c r="D3632" t="s">
        <v>526</v>
      </c>
      <c r="E3632" t="s">
        <v>563</v>
      </c>
      <c r="F3632" t="s">
        <v>525</v>
      </c>
      <c r="G3632">
        <v>26</v>
      </c>
      <c r="H3632">
        <v>0</v>
      </c>
      <c r="I3632">
        <v>0</v>
      </c>
      <c r="J3632">
        <v>0</v>
      </c>
      <c r="K3632">
        <v>0</v>
      </c>
      <c r="L3632">
        <v>0</v>
      </c>
      <c r="M3632">
        <v>0</v>
      </c>
      <c r="N3632">
        <v>0</v>
      </c>
      <c r="O3632">
        <v>0</v>
      </c>
      <c r="P3632">
        <v>0</v>
      </c>
      <c r="Q3632">
        <v>0</v>
      </c>
    </row>
    <row r="3633" spans="1:17" x14ac:dyDescent="0.25">
      <c r="A3633" t="s">
        <v>23704</v>
      </c>
      <c r="B3633" t="s">
        <v>72</v>
      </c>
      <c r="C3633" t="s">
        <v>87</v>
      </c>
      <c r="D3633" t="s">
        <v>526</v>
      </c>
      <c r="E3633" t="s">
        <v>21471</v>
      </c>
      <c r="F3633" t="s">
        <v>396</v>
      </c>
      <c r="G3633">
        <v>0</v>
      </c>
      <c r="H3633">
        <v>42</v>
      </c>
      <c r="I3633">
        <v>0</v>
      </c>
      <c r="J3633">
        <v>39</v>
      </c>
      <c r="K3633">
        <v>3</v>
      </c>
      <c r="L3633">
        <v>0</v>
      </c>
      <c r="M3633">
        <v>0</v>
      </c>
      <c r="N3633">
        <v>0</v>
      </c>
      <c r="O3633">
        <v>0</v>
      </c>
      <c r="P3633">
        <v>0</v>
      </c>
      <c r="Q3633">
        <v>0</v>
      </c>
    </row>
    <row r="3634" spans="1:17" x14ac:dyDescent="0.25">
      <c r="A3634" t="s">
        <v>23705</v>
      </c>
      <c r="B3634" t="s">
        <v>72</v>
      </c>
      <c r="C3634" t="s">
        <v>87</v>
      </c>
      <c r="D3634" t="s">
        <v>526</v>
      </c>
      <c r="E3634" t="s">
        <v>21471</v>
      </c>
      <c r="F3634" t="s">
        <v>4236</v>
      </c>
      <c r="G3634">
        <v>0</v>
      </c>
      <c r="H3634">
        <v>42</v>
      </c>
      <c r="I3634">
        <v>0</v>
      </c>
      <c r="J3634">
        <v>39</v>
      </c>
      <c r="K3634">
        <v>3</v>
      </c>
      <c r="L3634">
        <v>0</v>
      </c>
      <c r="M3634">
        <v>0</v>
      </c>
      <c r="N3634">
        <v>0</v>
      </c>
      <c r="O3634">
        <v>0</v>
      </c>
      <c r="P3634">
        <v>0</v>
      </c>
      <c r="Q3634">
        <v>0</v>
      </c>
    </row>
    <row r="3635" spans="1:17" x14ac:dyDescent="0.25">
      <c r="A3635" t="s">
        <v>23706</v>
      </c>
      <c r="B3635" t="s">
        <v>72</v>
      </c>
      <c r="C3635" t="s">
        <v>87</v>
      </c>
      <c r="D3635" t="s">
        <v>526</v>
      </c>
      <c r="E3635" t="s">
        <v>21471</v>
      </c>
      <c r="F3635" t="s">
        <v>4238</v>
      </c>
      <c r="G3635">
        <v>0</v>
      </c>
      <c r="H3635">
        <v>0</v>
      </c>
      <c r="I3635">
        <v>0</v>
      </c>
      <c r="J3635">
        <v>0</v>
      </c>
      <c r="K3635">
        <v>0</v>
      </c>
      <c r="L3635">
        <v>0</v>
      </c>
      <c r="M3635">
        <v>42</v>
      </c>
      <c r="N3635">
        <v>0</v>
      </c>
      <c r="O3635">
        <v>0</v>
      </c>
      <c r="P3635">
        <v>0</v>
      </c>
      <c r="Q3635">
        <v>0</v>
      </c>
    </row>
    <row r="3636" spans="1:17" x14ac:dyDescent="0.25">
      <c r="A3636" t="s">
        <v>23707</v>
      </c>
      <c r="B3636" t="s">
        <v>72</v>
      </c>
      <c r="C3636" t="s">
        <v>87</v>
      </c>
      <c r="D3636" t="s">
        <v>526</v>
      </c>
      <c r="E3636" t="s">
        <v>21471</v>
      </c>
      <c r="F3636" t="s">
        <v>397</v>
      </c>
      <c r="G3636">
        <v>0</v>
      </c>
      <c r="H3636">
        <v>42</v>
      </c>
      <c r="I3636">
        <v>0</v>
      </c>
      <c r="J3636">
        <v>39</v>
      </c>
      <c r="K3636">
        <v>3</v>
      </c>
      <c r="L3636">
        <v>0</v>
      </c>
      <c r="M3636">
        <v>0</v>
      </c>
      <c r="N3636">
        <v>0</v>
      </c>
      <c r="O3636">
        <v>0</v>
      </c>
      <c r="P3636">
        <v>0</v>
      </c>
      <c r="Q3636">
        <v>0</v>
      </c>
    </row>
    <row r="3637" spans="1:17" x14ac:dyDescent="0.25">
      <c r="A3637" t="s">
        <v>23708</v>
      </c>
      <c r="B3637" t="s">
        <v>72</v>
      </c>
      <c r="C3637" t="s">
        <v>87</v>
      </c>
      <c r="D3637" t="s">
        <v>526</v>
      </c>
      <c r="E3637" t="s">
        <v>21471</v>
      </c>
      <c r="F3637" t="s">
        <v>398</v>
      </c>
      <c r="G3637">
        <v>0</v>
      </c>
      <c r="H3637">
        <v>42</v>
      </c>
      <c r="I3637">
        <v>0</v>
      </c>
      <c r="J3637">
        <v>39</v>
      </c>
      <c r="K3637">
        <v>3</v>
      </c>
      <c r="L3637">
        <v>0</v>
      </c>
      <c r="M3637">
        <v>0</v>
      </c>
      <c r="N3637">
        <v>0</v>
      </c>
      <c r="O3637">
        <v>0</v>
      </c>
      <c r="P3637">
        <v>0</v>
      </c>
      <c r="Q3637">
        <v>0</v>
      </c>
    </row>
    <row r="3638" spans="1:17" x14ac:dyDescent="0.25">
      <c r="A3638" t="s">
        <v>23709</v>
      </c>
      <c r="B3638" t="s">
        <v>72</v>
      </c>
      <c r="C3638" t="s">
        <v>87</v>
      </c>
      <c r="D3638" t="s">
        <v>526</v>
      </c>
      <c r="E3638" t="s">
        <v>21471</v>
      </c>
      <c r="F3638" t="s">
        <v>4242</v>
      </c>
      <c r="G3638">
        <v>0</v>
      </c>
      <c r="H3638">
        <v>0</v>
      </c>
      <c r="I3638">
        <v>0</v>
      </c>
      <c r="J3638">
        <v>0</v>
      </c>
      <c r="K3638">
        <v>0</v>
      </c>
      <c r="L3638">
        <v>0</v>
      </c>
      <c r="M3638">
        <v>42</v>
      </c>
      <c r="N3638">
        <v>0</v>
      </c>
      <c r="O3638">
        <v>0</v>
      </c>
      <c r="P3638">
        <v>0</v>
      </c>
      <c r="Q3638">
        <v>0</v>
      </c>
    </row>
    <row r="3639" spans="1:17" x14ac:dyDescent="0.25">
      <c r="A3639" t="s">
        <v>23710</v>
      </c>
      <c r="B3639" t="s">
        <v>72</v>
      </c>
      <c r="C3639" t="s">
        <v>87</v>
      </c>
      <c r="D3639" t="s">
        <v>526</v>
      </c>
      <c r="E3639" t="s">
        <v>21471</v>
      </c>
      <c r="F3639" t="s">
        <v>399</v>
      </c>
      <c r="G3639">
        <v>0</v>
      </c>
      <c r="H3639">
        <v>42</v>
      </c>
      <c r="I3639">
        <v>0</v>
      </c>
      <c r="J3639">
        <v>39</v>
      </c>
      <c r="K3639">
        <v>3</v>
      </c>
      <c r="L3639">
        <v>0</v>
      </c>
      <c r="M3639">
        <v>0</v>
      </c>
      <c r="N3639">
        <v>0</v>
      </c>
      <c r="O3639">
        <v>0</v>
      </c>
      <c r="P3639">
        <v>0</v>
      </c>
      <c r="Q3639">
        <v>0</v>
      </c>
    </row>
    <row r="3640" spans="1:17" x14ac:dyDescent="0.25">
      <c r="A3640" t="s">
        <v>23711</v>
      </c>
      <c r="B3640" t="s">
        <v>72</v>
      </c>
      <c r="C3640" t="s">
        <v>87</v>
      </c>
      <c r="D3640" t="s">
        <v>526</v>
      </c>
      <c r="E3640" t="s">
        <v>21471</v>
      </c>
      <c r="F3640" t="s">
        <v>4245</v>
      </c>
      <c r="G3640">
        <v>0</v>
      </c>
      <c r="H3640">
        <v>0</v>
      </c>
      <c r="I3640">
        <v>0</v>
      </c>
      <c r="J3640">
        <v>0</v>
      </c>
      <c r="K3640">
        <v>0</v>
      </c>
      <c r="L3640">
        <v>0</v>
      </c>
      <c r="M3640">
        <v>42</v>
      </c>
      <c r="N3640">
        <v>0</v>
      </c>
      <c r="O3640">
        <v>0</v>
      </c>
      <c r="P3640">
        <v>0</v>
      </c>
      <c r="Q3640">
        <v>0</v>
      </c>
    </row>
    <row r="3641" spans="1:17" x14ac:dyDescent="0.25">
      <c r="A3641" t="s">
        <v>23712</v>
      </c>
      <c r="B3641" t="s">
        <v>72</v>
      </c>
      <c r="C3641" t="s">
        <v>87</v>
      </c>
      <c r="D3641" t="s">
        <v>526</v>
      </c>
      <c r="E3641" t="s">
        <v>21471</v>
      </c>
      <c r="F3641" t="s">
        <v>394</v>
      </c>
      <c r="G3641">
        <v>0</v>
      </c>
      <c r="H3641">
        <v>0</v>
      </c>
      <c r="I3641">
        <v>0</v>
      </c>
      <c r="J3641">
        <v>0</v>
      </c>
      <c r="K3641">
        <v>0</v>
      </c>
      <c r="L3641">
        <v>0</v>
      </c>
      <c r="M3641">
        <v>0</v>
      </c>
      <c r="N3641">
        <v>32</v>
      </c>
      <c r="O3641">
        <v>31</v>
      </c>
      <c r="P3641">
        <v>1</v>
      </c>
      <c r="Q3641">
        <v>0</v>
      </c>
    </row>
    <row r="3642" spans="1:17" x14ac:dyDescent="0.25">
      <c r="A3642" t="s">
        <v>23713</v>
      </c>
      <c r="B3642" t="s">
        <v>72</v>
      </c>
      <c r="C3642" t="s">
        <v>87</v>
      </c>
      <c r="D3642" t="s">
        <v>526</v>
      </c>
      <c r="E3642" t="s">
        <v>21471</v>
      </c>
      <c r="F3642" t="s">
        <v>395</v>
      </c>
      <c r="G3642">
        <v>0</v>
      </c>
      <c r="H3642">
        <v>0</v>
      </c>
      <c r="I3642">
        <v>0</v>
      </c>
      <c r="J3642">
        <v>0</v>
      </c>
      <c r="K3642">
        <v>0</v>
      </c>
      <c r="L3642">
        <v>0</v>
      </c>
      <c r="M3642">
        <v>0</v>
      </c>
      <c r="N3642">
        <v>30</v>
      </c>
      <c r="O3642">
        <v>29</v>
      </c>
      <c r="P3642">
        <v>1</v>
      </c>
      <c r="Q3642">
        <v>0</v>
      </c>
    </row>
    <row r="3643" spans="1:17" x14ac:dyDescent="0.25">
      <c r="A3643" t="s">
        <v>23714</v>
      </c>
      <c r="B3643" t="s">
        <v>72</v>
      </c>
      <c r="C3643" t="s">
        <v>87</v>
      </c>
      <c r="D3643" t="s">
        <v>526</v>
      </c>
      <c r="E3643" t="s">
        <v>21471</v>
      </c>
      <c r="F3643" t="s">
        <v>525</v>
      </c>
      <c r="G3643">
        <v>42</v>
      </c>
      <c r="H3643">
        <v>0</v>
      </c>
      <c r="I3643">
        <v>0</v>
      </c>
      <c r="J3643">
        <v>0</v>
      </c>
      <c r="K3643">
        <v>0</v>
      </c>
      <c r="L3643">
        <v>0</v>
      </c>
      <c r="M3643">
        <v>0</v>
      </c>
      <c r="N3643">
        <v>0</v>
      </c>
      <c r="O3643">
        <v>0</v>
      </c>
      <c r="P3643">
        <v>0</v>
      </c>
      <c r="Q3643">
        <v>0</v>
      </c>
    </row>
    <row r="3644" spans="1:17" x14ac:dyDescent="0.25">
      <c r="A3644" t="s">
        <v>16229</v>
      </c>
      <c r="B3644" t="s">
        <v>72</v>
      </c>
      <c r="C3644" t="s">
        <v>87</v>
      </c>
      <c r="D3644" t="s">
        <v>527</v>
      </c>
      <c r="E3644" t="s">
        <v>563</v>
      </c>
      <c r="F3644" t="s">
        <v>528</v>
      </c>
      <c r="G3644">
        <v>0</v>
      </c>
      <c r="H3644">
        <v>0</v>
      </c>
      <c r="I3644">
        <v>0</v>
      </c>
      <c r="J3644">
        <v>0</v>
      </c>
      <c r="K3644">
        <v>0</v>
      </c>
      <c r="L3644">
        <v>0</v>
      </c>
      <c r="M3644">
        <v>0</v>
      </c>
      <c r="N3644">
        <v>2</v>
      </c>
      <c r="O3644">
        <v>2</v>
      </c>
      <c r="P3644">
        <v>0</v>
      </c>
      <c r="Q3644">
        <v>0</v>
      </c>
    </row>
    <row r="3645" spans="1:17" x14ac:dyDescent="0.25">
      <c r="A3645" t="s">
        <v>16230</v>
      </c>
      <c r="B3645" t="s">
        <v>72</v>
      </c>
      <c r="C3645" t="s">
        <v>87</v>
      </c>
      <c r="D3645" t="s">
        <v>527</v>
      </c>
      <c r="E3645" t="s">
        <v>563</v>
      </c>
      <c r="F3645" t="s">
        <v>525</v>
      </c>
      <c r="G3645">
        <v>2</v>
      </c>
      <c r="H3645">
        <v>0</v>
      </c>
      <c r="I3645">
        <v>0</v>
      </c>
      <c r="J3645">
        <v>0</v>
      </c>
      <c r="K3645">
        <v>0</v>
      </c>
      <c r="L3645">
        <v>0</v>
      </c>
      <c r="M3645">
        <v>0</v>
      </c>
      <c r="N3645">
        <v>0</v>
      </c>
      <c r="O3645">
        <v>0</v>
      </c>
      <c r="P3645">
        <v>0</v>
      </c>
      <c r="Q3645">
        <v>0</v>
      </c>
    </row>
    <row r="3646" spans="1:17" x14ac:dyDescent="0.25">
      <c r="A3646" t="s">
        <v>23715</v>
      </c>
      <c r="B3646" t="s">
        <v>72</v>
      </c>
      <c r="C3646" t="s">
        <v>87</v>
      </c>
      <c r="D3646" t="s">
        <v>527</v>
      </c>
      <c r="E3646" t="s">
        <v>21471</v>
      </c>
      <c r="F3646" t="s">
        <v>528</v>
      </c>
      <c r="G3646">
        <v>0</v>
      </c>
      <c r="H3646">
        <v>0</v>
      </c>
      <c r="I3646">
        <v>0</v>
      </c>
      <c r="J3646">
        <v>0</v>
      </c>
      <c r="K3646">
        <v>0</v>
      </c>
      <c r="L3646">
        <v>0</v>
      </c>
      <c r="M3646">
        <v>0</v>
      </c>
      <c r="N3646">
        <v>6</v>
      </c>
      <c r="O3646">
        <v>5</v>
      </c>
      <c r="P3646">
        <v>1</v>
      </c>
      <c r="Q3646">
        <v>0</v>
      </c>
    </row>
    <row r="3647" spans="1:17" x14ac:dyDescent="0.25">
      <c r="A3647" t="s">
        <v>23716</v>
      </c>
      <c r="B3647" t="s">
        <v>72</v>
      </c>
      <c r="C3647" t="s">
        <v>87</v>
      </c>
      <c r="D3647" t="s">
        <v>527</v>
      </c>
      <c r="E3647" t="s">
        <v>21471</v>
      </c>
      <c r="F3647" t="s">
        <v>525</v>
      </c>
      <c r="G3647">
        <v>6</v>
      </c>
      <c r="H3647">
        <v>0</v>
      </c>
      <c r="I3647">
        <v>0</v>
      </c>
      <c r="J3647">
        <v>0</v>
      </c>
      <c r="K3647">
        <v>0</v>
      </c>
      <c r="L3647">
        <v>0</v>
      </c>
      <c r="M3647">
        <v>0</v>
      </c>
      <c r="N3647">
        <v>0</v>
      </c>
      <c r="O3647">
        <v>0</v>
      </c>
      <c r="P3647">
        <v>0</v>
      </c>
      <c r="Q3647">
        <v>0</v>
      </c>
    </row>
    <row r="3648" spans="1:17" x14ac:dyDescent="0.25">
      <c r="A3648" t="s">
        <v>16231</v>
      </c>
      <c r="B3648" t="s">
        <v>72</v>
      </c>
      <c r="C3648" t="s">
        <v>87</v>
      </c>
      <c r="D3648" t="s">
        <v>12971</v>
      </c>
      <c r="E3648" t="s">
        <v>563</v>
      </c>
      <c r="F3648" t="s">
        <v>525</v>
      </c>
      <c r="G3648">
        <v>1</v>
      </c>
      <c r="H3648">
        <v>0</v>
      </c>
      <c r="I3648">
        <v>0</v>
      </c>
      <c r="J3648">
        <v>0</v>
      </c>
      <c r="K3648">
        <v>0</v>
      </c>
      <c r="L3648">
        <v>0</v>
      </c>
      <c r="M3648">
        <v>0</v>
      </c>
      <c r="N3648">
        <v>0</v>
      </c>
      <c r="O3648">
        <v>0</v>
      </c>
      <c r="P3648">
        <v>0</v>
      </c>
      <c r="Q3648">
        <v>0</v>
      </c>
    </row>
    <row r="3649" spans="1:17" x14ac:dyDescent="0.25">
      <c r="A3649" t="s">
        <v>23717</v>
      </c>
      <c r="B3649" t="s">
        <v>72</v>
      </c>
      <c r="C3649" t="s">
        <v>87</v>
      </c>
      <c r="D3649" t="s">
        <v>12971</v>
      </c>
      <c r="E3649" t="s">
        <v>21471</v>
      </c>
      <c r="F3649" t="s">
        <v>525</v>
      </c>
      <c r="G3649">
        <v>6</v>
      </c>
      <c r="H3649">
        <v>0</v>
      </c>
      <c r="I3649">
        <v>0</v>
      </c>
      <c r="J3649">
        <v>0</v>
      </c>
      <c r="K3649">
        <v>0</v>
      </c>
      <c r="L3649">
        <v>0</v>
      </c>
      <c r="M3649">
        <v>0</v>
      </c>
      <c r="N3649">
        <v>0</v>
      </c>
      <c r="O3649">
        <v>0</v>
      </c>
      <c r="P3649">
        <v>0</v>
      </c>
      <c r="Q3649">
        <v>0</v>
      </c>
    </row>
    <row r="3650" spans="1:17" x14ac:dyDescent="0.25">
      <c r="A3650" t="s">
        <v>16232</v>
      </c>
      <c r="B3650" t="s">
        <v>72</v>
      </c>
      <c r="C3650" t="s">
        <v>88</v>
      </c>
      <c r="D3650" t="s">
        <v>529</v>
      </c>
      <c r="E3650" t="s">
        <v>563</v>
      </c>
      <c r="F3650" t="s">
        <v>525</v>
      </c>
      <c r="G3650">
        <v>16</v>
      </c>
      <c r="H3650">
        <v>0</v>
      </c>
      <c r="I3650">
        <v>0</v>
      </c>
      <c r="J3650">
        <v>0</v>
      </c>
      <c r="K3650">
        <v>0</v>
      </c>
      <c r="L3650">
        <v>0</v>
      </c>
      <c r="M3650">
        <v>0</v>
      </c>
      <c r="N3650">
        <v>0</v>
      </c>
      <c r="O3650">
        <v>0</v>
      </c>
      <c r="P3650">
        <v>0</v>
      </c>
      <c r="Q3650">
        <v>0</v>
      </c>
    </row>
    <row r="3651" spans="1:17" x14ac:dyDescent="0.25">
      <c r="A3651" t="s">
        <v>23718</v>
      </c>
      <c r="B3651" t="s">
        <v>72</v>
      </c>
      <c r="C3651" t="s">
        <v>88</v>
      </c>
      <c r="D3651" t="s">
        <v>529</v>
      </c>
      <c r="E3651" t="s">
        <v>21471</v>
      </c>
      <c r="F3651" t="s">
        <v>525</v>
      </c>
      <c r="G3651">
        <v>17</v>
      </c>
      <c r="H3651">
        <v>0</v>
      </c>
      <c r="I3651">
        <v>0</v>
      </c>
      <c r="J3651">
        <v>0</v>
      </c>
      <c r="K3651">
        <v>0</v>
      </c>
      <c r="L3651">
        <v>0</v>
      </c>
      <c r="M3651">
        <v>0</v>
      </c>
      <c r="N3651">
        <v>0</v>
      </c>
      <c r="O3651">
        <v>0</v>
      </c>
      <c r="P3651">
        <v>0</v>
      </c>
      <c r="Q3651">
        <v>0</v>
      </c>
    </row>
    <row r="3652" spans="1:17" x14ac:dyDescent="0.25">
      <c r="A3652" t="s">
        <v>16233</v>
      </c>
      <c r="B3652" t="s">
        <v>72</v>
      </c>
      <c r="C3652" t="s">
        <v>88</v>
      </c>
      <c r="D3652" t="s">
        <v>526</v>
      </c>
      <c r="E3652" t="s">
        <v>563</v>
      </c>
      <c r="F3652" t="s">
        <v>396</v>
      </c>
      <c r="G3652">
        <v>0</v>
      </c>
      <c r="H3652">
        <v>65</v>
      </c>
      <c r="I3652">
        <v>7</v>
      </c>
      <c r="J3652">
        <v>48</v>
      </c>
      <c r="K3652">
        <v>4</v>
      </c>
      <c r="L3652">
        <v>6</v>
      </c>
      <c r="M3652">
        <v>0</v>
      </c>
      <c r="N3652">
        <v>0</v>
      </c>
      <c r="O3652">
        <v>0</v>
      </c>
      <c r="P3652">
        <v>0</v>
      </c>
      <c r="Q3652">
        <v>0</v>
      </c>
    </row>
    <row r="3653" spans="1:17" x14ac:dyDescent="0.25">
      <c r="A3653" t="s">
        <v>16234</v>
      </c>
      <c r="B3653" t="s">
        <v>72</v>
      </c>
      <c r="C3653" t="s">
        <v>88</v>
      </c>
      <c r="D3653" t="s">
        <v>526</v>
      </c>
      <c r="E3653" t="s">
        <v>563</v>
      </c>
      <c r="F3653" t="s">
        <v>4236</v>
      </c>
      <c r="G3653">
        <v>0</v>
      </c>
      <c r="H3653">
        <v>65</v>
      </c>
      <c r="I3653">
        <v>5</v>
      </c>
      <c r="J3653">
        <v>50</v>
      </c>
      <c r="K3653">
        <v>3</v>
      </c>
      <c r="L3653">
        <v>7</v>
      </c>
      <c r="M3653">
        <v>0</v>
      </c>
      <c r="N3653">
        <v>0</v>
      </c>
      <c r="O3653">
        <v>0</v>
      </c>
      <c r="P3653">
        <v>0</v>
      </c>
      <c r="Q3653">
        <v>0</v>
      </c>
    </row>
    <row r="3654" spans="1:17" x14ac:dyDescent="0.25">
      <c r="A3654" t="s">
        <v>16235</v>
      </c>
      <c r="B3654" t="s">
        <v>72</v>
      </c>
      <c r="C3654" t="s">
        <v>88</v>
      </c>
      <c r="D3654" t="s">
        <v>526</v>
      </c>
      <c r="E3654" t="s">
        <v>563</v>
      </c>
      <c r="F3654" t="s">
        <v>4238</v>
      </c>
      <c r="G3654">
        <v>0</v>
      </c>
      <c r="H3654">
        <v>0</v>
      </c>
      <c r="I3654">
        <v>0</v>
      </c>
      <c r="J3654">
        <v>0</v>
      </c>
      <c r="K3654">
        <v>0</v>
      </c>
      <c r="L3654">
        <v>0</v>
      </c>
      <c r="M3654">
        <v>65</v>
      </c>
      <c r="N3654">
        <v>0</v>
      </c>
      <c r="O3654">
        <v>0</v>
      </c>
      <c r="P3654">
        <v>0</v>
      </c>
      <c r="Q3654">
        <v>0</v>
      </c>
    </row>
    <row r="3655" spans="1:17" x14ac:dyDescent="0.25">
      <c r="A3655" t="s">
        <v>17114</v>
      </c>
      <c r="B3655" t="s">
        <v>72</v>
      </c>
      <c r="C3655" t="s">
        <v>88</v>
      </c>
      <c r="D3655" t="s">
        <v>526</v>
      </c>
      <c r="E3655" t="s">
        <v>563</v>
      </c>
      <c r="F3655" t="s">
        <v>397</v>
      </c>
      <c r="G3655">
        <v>0</v>
      </c>
      <c r="H3655">
        <v>65</v>
      </c>
      <c r="I3655">
        <v>5</v>
      </c>
      <c r="J3655">
        <v>50</v>
      </c>
      <c r="K3655">
        <v>3</v>
      </c>
      <c r="L3655">
        <v>7</v>
      </c>
      <c r="M3655">
        <v>0</v>
      </c>
      <c r="N3655">
        <v>0</v>
      </c>
      <c r="O3655">
        <v>0</v>
      </c>
      <c r="P3655">
        <v>0</v>
      </c>
      <c r="Q3655">
        <v>0</v>
      </c>
    </row>
    <row r="3656" spans="1:17" x14ac:dyDescent="0.25">
      <c r="A3656" t="s">
        <v>17115</v>
      </c>
      <c r="B3656" t="s">
        <v>72</v>
      </c>
      <c r="C3656" t="s">
        <v>88</v>
      </c>
      <c r="D3656" t="s">
        <v>526</v>
      </c>
      <c r="E3656" t="s">
        <v>563</v>
      </c>
      <c r="F3656" t="s">
        <v>398</v>
      </c>
      <c r="G3656">
        <v>0</v>
      </c>
      <c r="H3656">
        <v>65</v>
      </c>
      <c r="I3656">
        <v>5</v>
      </c>
      <c r="J3656">
        <v>50</v>
      </c>
      <c r="K3656">
        <v>3</v>
      </c>
      <c r="L3656">
        <v>7</v>
      </c>
      <c r="M3656">
        <v>0</v>
      </c>
      <c r="N3656">
        <v>0</v>
      </c>
      <c r="O3656">
        <v>0</v>
      </c>
      <c r="P3656">
        <v>0</v>
      </c>
      <c r="Q3656">
        <v>0</v>
      </c>
    </row>
    <row r="3657" spans="1:17" x14ac:dyDescent="0.25">
      <c r="A3657" t="s">
        <v>17116</v>
      </c>
      <c r="B3657" t="s">
        <v>72</v>
      </c>
      <c r="C3657" t="s">
        <v>88</v>
      </c>
      <c r="D3657" t="s">
        <v>526</v>
      </c>
      <c r="E3657" t="s">
        <v>563</v>
      </c>
      <c r="F3657" t="s">
        <v>4242</v>
      </c>
      <c r="G3657">
        <v>0</v>
      </c>
      <c r="H3657">
        <v>0</v>
      </c>
      <c r="I3657">
        <v>0</v>
      </c>
      <c r="J3657">
        <v>0</v>
      </c>
      <c r="K3657">
        <v>0</v>
      </c>
      <c r="L3657">
        <v>0</v>
      </c>
      <c r="M3657">
        <v>65</v>
      </c>
      <c r="N3657">
        <v>0</v>
      </c>
      <c r="O3657">
        <v>0</v>
      </c>
      <c r="P3657">
        <v>0</v>
      </c>
      <c r="Q3657">
        <v>0</v>
      </c>
    </row>
    <row r="3658" spans="1:17" x14ac:dyDescent="0.25">
      <c r="A3658" t="s">
        <v>23719</v>
      </c>
      <c r="B3658" t="s">
        <v>72</v>
      </c>
      <c r="C3658" t="s">
        <v>148</v>
      </c>
      <c r="D3658" t="s">
        <v>527</v>
      </c>
      <c r="E3658" t="s">
        <v>21471</v>
      </c>
      <c r="F3658" t="s">
        <v>525</v>
      </c>
      <c r="G3658">
        <v>1</v>
      </c>
      <c r="H3658">
        <v>0</v>
      </c>
      <c r="I3658">
        <v>0</v>
      </c>
      <c r="J3658">
        <v>0</v>
      </c>
      <c r="K3658">
        <v>0</v>
      </c>
      <c r="L3658">
        <v>0</v>
      </c>
      <c r="M3658">
        <v>0</v>
      </c>
      <c r="N3658">
        <v>0</v>
      </c>
      <c r="O3658">
        <v>0</v>
      </c>
      <c r="P3658">
        <v>0</v>
      </c>
      <c r="Q3658">
        <v>0</v>
      </c>
    </row>
    <row r="3659" spans="1:17" x14ac:dyDescent="0.25">
      <c r="A3659" t="s">
        <v>16644</v>
      </c>
      <c r="B3659" t="s">
        <v>72</v>
      </c>
      <c r="C3659" t="s">
        <v>148</v>
      </c>
      <c r="D3659" t="s">
        <v>12971</v>
      </c>
      <c r="E3659" t="s">
        <v>563</v>
      </c>
      <c r="F3659" t="s">
        <v>525</v>
      </c>
      <c r="G3659">
        <v>1</v>
      </c>
      <c r="H3659">
        <v>0</v>
      </c>
      <c r="I3659">
        <v>0</v>
      </c>
      <c r="J3659">
        <v>0</v>
      </c>
      <c r="K3659">
        <v>0</v>
      </c>
      <c r="L3659">
        <v>0</v>
      </c>
      <c r="M3659">
        <v>0</v>
      </c>
      <c r="N3659">
        <v>0</v>
      </c>
      <c r="O3659">
        <v>0</v>
      </c>
      <c r="P3659">
        <v>0</v>
      </c>
      <c r="Q3659">
        <v>0</v>
      </c>
    </row>
    <row r="3660" spans="1:17" x14ac:dyDescent="0.25">
      <c r="A3660" t="s">
        <v>23720</v>
      </c>
      <c r="B3660" t="s">
        <v>72</v>
      </c>
      <c r="C3660" t="s">
        <v>148</v>
      </c>
      <c r="D3660" t="s">
        <v>12971</v>
      </c>
      <c r="E3660" t="s">
        <v>21471</v>
      </c>
      <c r="F3660" t="s">
        <v>525</v>
      </c>
      <c r="G3660">
        <v>3</v>
      </c>
      <c r="H3660">
        <v>0</v>
      </c>
      <c r="I3660">
        <v>0</v>
      </c>
      <c r="J3660">
        <v>0</v>
      </c>
      <c r="K3660">
        <v>0</v>
      </c>
      <c r="L3660">
        <v>0</v>
      </c>
      <c r="M3660">
        <v>0</v>
      </c>
      <c r="N3660">
        <v>0</v>
      </c>
      <c r="O3660">
        <v>0</v>
      </c>
      <c r="P3660">
        <v>0</v>
      </c>
      <c r="Q3660">
        <v>0</v>
      </c>
    </row>
    <row r="3661" spans="1:17" x14ac:dyDescent="0.25">
      <c r="A3661" t="s">
        <v>17129</v>
      </c>
      <c r="B3661" t="s">
        <v>72</v>
      </c>
      <c r="C3661" t="s">
        <v>149</v>
      </c>
      <c r="D3661" t="s">
        <v>529</v>
      </c>
      <c r="E3661" t="s">
        <v>563</v>
      </c>
      <c r="F3661" t="s">
        <v>525</v>
      </c>
      <c r="G3661">
        <v>7</v>
      </c>
      <c r="H3661">
        <v>0</v>
      </c>
      <c r="I3661">
        <v>0</v>
      </c>
      <c r="J3661">
        <v>0</v>
      </c>
      <c r="K3661">
        <v>0</v>
      </c>
      <c r="L3661">
        <v>0</v>
      </c>
      <c r="M3661">
        <v>0</v>
      </c>
      <c r="N3661">
        <v>0</v>
      </c>
      <c r="O3661">
        <v>0</v>
      </c>
      <c r="P3661">
        <v>0</v>
      </c>
      <c r="Q3661">
        <v>0</v>
      </c>
    </row>
    <row r="3662" spans="1:17" x14ac:dyDescent="0.25">
      <c r="A3662" t="s">
        <v>23721</v>
      </c>
      <c r="B3662" t="s">
        <v>72</v>
      </c>
      <c r="C3662" t="s">
        <v>149</v>
      </c>
      <c r="D3662" t="s">
        <v>529</v>
      </c>
      <c r="E3662" t="s">
        <v>21471</v>
      </c>
      <c r="F3662" t="s">
        <v>525</v>
      </c>
      <c r="G3662">
        <v>8</v>
      </c>
      <c r="H3662">
        <v>0</v>
      </c>
      <c r="I3662">
        <v>0</v>
      </c>
      <c r="J3662">
        <v>0</v>
      </c>
      <c r="K3662">
        <v>0</v>
      </c>
      <c r="L3662">
        <v>0</v>
      </c>
      <c r="M3662">
        <v>0</v>
      </c>
      <c r="N3662">
        <v>0</v>
      </c>
      <c r="O3662">
        <v>0</v>
      </c>
      <c r="P3662">
        <v>0</v>
      </c>
      <c r="Q3662">
        <v>0</v>
      </c>
    </row>
    <row r="3663" spans="1:17" x14ac:dyDescent="0.25">
      <c r="A3663" t="s">
        <v>17130</v>
      </c>
      <c r="B3663" t="s">
        <v>72</v>
      </c>
      <c r="C3663" t="s">
        <v>149</v>
      </c>
      <c r="D3663" t="s">
        <v>526</v>
      </c>
      <c r="E3663" t="s">
        <v>563</v>
      </c>
      <c r="F3663" t="s">
        <v>396</v>
      </c>
      <c r="G3663">
        <v>0</v>
      </c>
      <c r="H3663">
        <v>16</v>
      </c>
      <c r="I3663">
        <v>1</v>
      </c>
      <c r="J3663">
        <v>12</v>
      </c>
      <c r="K3663">
        <v>0</v>
      </c>
      <c r="L3663">
        <v>3</v>
      </c>
      <c r="M3663">
        <v>0</v>
      </c>
      <c r="N3663">
        <v>0</v>
      </c>
      <c r="O3663">
        <v>0</v>
      </c>
      <c r="P3663">
        <v>0</v>
      </c>
      <c r="Q3663">
        <v>0</v>
      </c>
    </row>
    <row r="3664" spans="1:17" x14ac:dyDescent="0.25">
      <c r="A3664" t="s">
        <v>17131</v>
      </c>
      <c r="B3664" t="s">
        <v>72</v>
      </c>
      <c r="C3664" t="s">
        <v>149</v>
      </c>
      <c r="D3664" t="s">
        <v>526</v>
      </c>
      <c r="E3664" t="s">
        <v>563</v>
      </c>
      <c r="F3664" t="s">
        <v>4236</v>
      </c>
      <c r="G3664">
        <v>0</v>
      </c>
      <c r="H3664">
        <v>16</v>
      </c>
      <c r="I3664">
        <v>1</v>
      </c>
      <c r="J3664">
        <v>12</v>
      </c>
      <c r="K3664">
        <v>0</v>
      </c>
      <c r="L3664">
        <v>3</v>
      </c>
      <c r="M3664">
        <v>0</v>
      </c>
      <c r="N3664">
        <v>0</v>
      </c>
      <c r="O3664">
        <v>0</v>
      </c>
      <c r="P3664">
        <v>0</v>
      </c>
      <c r="Q3664">
        <v>0</v>
      </c>
    </row>
    <row r="3665" spans="1:17" x14ac:dyDescent="0.25">
      <c r="A3665" t="s">
        <v>17132</v>
      </c>
      <c r="B3665" t="s">
        <v>72</v>
      </c>
      <c r="C3665" t="s">
        <v>149</v>
      </c>
      <c r="D3665" t="s">
        <v>526</v>
      </c>
      <c r="E3665" t="s">
        <v>563</v>
      </c>
      <c r="F3665" t="s">
        <v>4238</v>
      </c>
      <c r="G3665">
        <v>0</v>
      </c>
      <c r="H3665">
        <v>0</v>
      </c>
      <c r="I3665">
        <v>0</v>
      </c>
      <c r="J3665">
        <v>0</v>
      </c>
      <c r="K3665">
        <v>0</v>
      </c>
      <c r="L3665">
        <v>0</v>
      </c>
      <c r="M3665">
        <v>16</v>
      </c>
      <c r="N3665">
        <v>0</v>
      </c>
      <c r="O3665">
        <v>0</v>
      </c>
      <c r="P3665">
        <v>0</v>
      </c>
      <c r="Q3665">
        <v>0</v>
      </c>
    </row>
    <row r="3666" spans="1:17" x14ac:dyDescent="0.25">
      <c r="A3666" t="s">
        <v>17133</v>
      </c>
      <c r="B3666" t="s">
        <v>72</v>
      </c>
      <c r="C3666" t="s">
        <v>149</v>
      </c>
      <c r="D3666" t="s">
        <v>526</v>
      </c>
      <c r="E3666" t="s">
        <v>563</v>
      </c>
      <c r="F3666" t="s">
        <v>397</v>
      </c>
      <c r="G3666">
        <v>0</v>
      </c>
      <c r="H3666">
        <v>16</v>
      </c>
      <c r="I3666">
        <v>1</v>
      </c>
      <c r="J3666">
        <v>12</v>
      </c>
      <c r="K3666">
        <v>0</v>
      </c>
      <c r="L3666">
        <v>3</v>
      </c>
      <c r="M3666">
        <v>0</v>
      </c>
      <c r="N3666">
        <v>0</v>
      </c>
      <c r="O3666">
        <v>0</v>
      </c>
      <c r="P3666">
        <v>0</v>
      </c>
      <c r="Q3666">
        <v>0</v>
      </c>
    </row>
    <row r="3667" spans="1:17" x14ac:dyDescent="0.25">
      <c r="A3667" t="s">
        <v>17134</v>
      </c>
      <c r="B3667" t="s">
        <v>72</v>
      </c>
      <c r="C3667" t="s">
        <v>149</v>
      </c>
      <c r="D3667" t="s">
        <v>526</v>
      </c>
      <c r="E3667" t="s">
        <v>563</v>
      </c>
      <c r="F3667" t="s">
        <v>398</v>
      </c>
      <c r="G3667">
        <v>0</v>
      </c>
      <c r="H3667">
        <v>16</v>
      </c>
      <c r="I3667">
        <v>1</v>
      </c>
      <c r="J3667">
        <v>12</v>
      </c>
      <c r="K3667">
        <v>0</v>
      </c>
      <c r="L3667">
        <v>3</v>
      </c>
      <c r="M3667">
        <v>0</v>
      </c>
      <c r="N3667">
        <v>0</v>
      </c>
      <c r="O3667">
        <v>0</v>
      </c>
      <c r="P3667">
        <v>0</v>
      </c>
      <c r="Q3667">
        <v>0</v>
      </c>
    </row>
    <row r="3668" spans="1:17" x14ac:dyDescent="0.25">
      <c r="A3668" t="s">
        <v>17135</v>
      </c>
      <c r="B3668" t="s">
        <v>72</v>
      </c>
      <c r="C3668" t="s">
        <v>149</v>
      </c>
      <c r="D3668" t="s">
        <v>526</v>
      </c>
      <c r="E3668" t="s">
        <v>563</v>
      </c>
      <c r="F3668" t="s">
        <v>4242</v>
      </c>
      <c r="G3668">
        <v>0</v>
      </c>
      <c r="H3668">
        <v>0</v>
      </c>
      <c r="I3668">
        <v>0</v>
      </c>
      <c r="J3668">
        <v>0</v>
      </c>
      <c r="K3668">
        <v>0</v>
      </c>
      <c r="L3668">
        <v>0</v>
      </c>
      <c r="M3668">
        <v>16</v>
      </c>
      <c r="N3668">
        <v>0</v>
      </c>
      <c r="O3668">
        <v>0</v>
      </c>
      <c r="P3668">
        <v>0</v>
      </c>
      <c r="Q3668">
        <v>0</v>
      </c>
    </row>
    <row r="3669" spans="1:17" x14ac:dyDescent="0.25">
      <c r="A3669" t="s">
        <v>17136</v>
      </c>
      <c r="B3669" t="s">
        <v>72</v>
      </c>
      <c r="C3669" t="s">
        <v>149</v>
      </c>
      <c r="D3669" t="s">
        <v>526</v>
      </c>
      <c r="E3669" t="s">
        <v>563</v>
      </c>
      <c r="F3669" t="s">
        <v>399</v>
      </c>
      <c r="G3669">
        <v>0</v>
      </c>
      <c r="H3669">
        <v>16</v>
      </c>
      <c r="I3669">
        <v>1</v>
      </c>
      <c r="J3669">
        <v>12</v>
      </c>
      <c r="K3669">
        <v>0</v>
      </c>
      <c r="L3669">
        <v>3</v>
      </c>
      <c r="M3669">
        <v>0</v>
      </c>
      <c r="N3669">
        <v>0</v>
      </c>
      <c r="O3669">
        <v>0</v>
      </c>
      <c r="P3669">
        <v>0</v>
      </c>
      <c r="Q3669">
        <v>0</v>
      </c>
    </row>
    <row r="3670" spans="1:17" x14ac:dyDescent="0.25">
      <c r="A3670" t="s">
        <v>17137</v>
      </c>
      <c r="B3670" t="s">
        <v>72</v>
      </c>
      <c r="C3670" t="s">
        <v>149</v>
      </c>
      <c r="D3670" t="s">
        <v>526</v>
      </c>
      <c r="E3670" t="s">
        <v>563</v>
      </c>
      <c r="F3670" t="s">
        <v>4245</v>
      </c>
      <c r="G3670">
        <v>0</v>
      </c>
      <c r="H3670">
        <v>0</v>
      </c>
      <c r="I3670">
        <v>0</v>
      </c>
      <c r="J3670">
        <v>0</v>
      </c>
      <c r="K3670">
        <v>0</v>
      </c>
      <c r="L3670">
        <v>0</v>
      </c>
      <c r="M3670">
        <v>16</v>
      </c>
      <c r="N3670">
        <v>0</v>
      </c>
      <c r="O3670">
        <v>0</v>
      </c>
      <c r="P3670">
        <v>0</v>
      </c>
      <c r="Q3670">
        <v>0</v>
      </c>
    </row>
    <row r="3671" spans="1:17" x14ac:dyDescent="0.25">
      <c r="A3671" t="s">
        <v>17138</v>
      </c>
      <c r="B3671" t="s">
        <v>72</v>
      </c>
      <c r="C3671" t="s">
        <v>149</v>
      </c>
      <c r="D3671" t="s">
        <v>526</v>
      </c>
      <c r="E3671" t="s">
        <v>563</v>
      </c>
      <c r="F3671" t="s">
        <v>394</v>
      </c>
      <c r="G3671">
        <v>0</v>
      </c>
      <c r="H3671">
        <v>0</v>
      </c>
      <c r="I3671">
        <v>0</v>
      </c>
      <c r="J3671">
        <v>0</v>
      </c>
      <c r="K3671">
        <v>0</v>
      </c>
      <c r="L3671">
        <v>0</v>
      </c>
      <c r="M3671">
        <v>0</v>
      </c>
      <c r="N3671">
        <v>11</v>
      </c>
      <c r="O3671">
        <v>8</v>
      </c>
      <c r="P3671">
        <v>1</v>
      </c>
      <c r="Q3671">
        <v>2</v>
      </c>
    </row>
    <row r="3672" spans="1:17" x14ac:dyDescent="0.25">
      <c r="A3672" t="s">
        <v>17139</v>
      </c>
      <c r="B3672" t="s">
        <v>72</v>
      </c>
      <c r="C3672" t="s">
        <v>149</v>
      </c>
      <c r="D3672" t="s">
        <v>526</v>
      </c>
      <c r="E3672" t="s">
        <v>563</v>
      </c>
      <c r="F3672" t="s">
        <v>395</v>
      </c>
      <c r="G3672">
        <v>0</v>
      </c>
      <c r="H3672">
        <v>0</v>
      </c>
      <c r="I3672">
        <v>0</v>
      </c>
      <c r="J3672">
        <v>0</v>
      </c>
      <c r="K3672">
        <v>0</v>
      </c>
      <c r="L3672">
        <v>0</v>
      </c>
      <c r="M3672">
        <v>0</v>
      </c>
      <c r="N3672">
        <v>9</v>
      </c>
      <c r="O3672">
        <v>6</v>
      </c>
      <c r="P3672">
        <v>1</v>
      </c>
      <c r="Q3672">
        <v>2</v>
      </c>
    </row>
    <row r="3673" spans="1:17" x14ac:dyDescent="0.25">
      <c r="A3673" t="s">
        <v>17140</v>
      </c>
      <c r="B3673" t="s">
        <v>72</v>
      </c>
      <c r="C3673" t="s">
        <v>149</v>
      </c>
      <c r="D3673" t="s">
        <v>526</v>
      </c>
      <c r="E3673" t="s">
        <v>563</v>
      </c>
      <c r="F3673" t="s">
        <v>525</v>
      </c>
      <c r="G3673">
        <v>16</v>
      </c>
      <c r="H3673">
        <v>0</v>
      </c>
      <c r="I3673">
        <v>0</v>
      </c>
      <c r="J3673">
        <v>0</v>
      </c>
      <c r="K3673">
        <v>0</v>
      </c>
      <c r="L3673">
        <v>0</v>
      </c>
      <c r="M3673">
        <v>0</v>
      </c>
      <c r="N3673">
        <v>0</v>
      </c>
      <c r="O3673">
        <v>0</v>
      </c>
      <c r="P3673">
        <v>0</v>
      </c>
      <c r="Q3673">
        <v>0</v>
      </c>
    </row>
    <row r="3674" spans="1:17" x14ac:dyDescent="0.25">
      <c r="A3674" t="s">
        <v>23722</v>
      </c>
      <c r="B3674" t="s">
        <v>72</v>
      </c>
      <c r="C3674" t="s">
        <v>149</v>
      </c>
      <c r="D3674" t="s">
        <v>526</v>
      </c>
      <c r="E3674" t="s">
        <v>21471</v>
      </c>
      <c r="F3674" t="s">
        <v>396</v>
      </c>
      <c r="G3674">
        <v>0</v>
      </c>
      <c r="H3674">
        <v>30</v>
      </c>
      <c r="I3674">
        <v>0</v>
      </c>
      <c r="J3674">
        <v>25</v>
      </c>
      <c r="K3674">
        <v>3</v>
      </c>
      <c r="L3674">
        <v>2</v>
      </c>
      <c r="M3674">
        <v>0</v>
      </c>
      <c r="N3674">
        <v>0</v>
      </c>
      <c r="O3674">
        <v>0</v>
      </c>
      <c r="P3674">
        <v>0</v>
      </c>
      <c r="Q3674">
        <v>0</v>
      </c>
    </row>
    <row r="3675" spans="1:17" x14ac:dyDescent="0.25">
      <c r="A3675" t="s">
        <v>23723</v>
      </c>
      <c r="B3675" t="s">
        <v>72</v>
      </c>
      <c r="C3675" t="s">
        <v>149</v>
      </c>
      <c r="D3675" t="s">
        <v>526</v>
      </c>
      <c r="E3675" t="s">
        <v>21471</v>
      </c>
      <c r="F3675" t="s">
        <v>4236</v>
      </c>
      <c r="G3675">
        <v>0</v>
      </c>
      <c r="H3675">
        <v>30</v>
      </c>
      <c r="I3675">
        <v>0</v>
      </c>
      <c r="J3675">
        <v>25</v>
      </c>
      <c r="K3675">
        <v>3</v>
      </c>
      <c r="L3675">
        <v>2</v>
      </c>
      <c r="M3675">
        <v>0</v>
      </c>
      <c r="N3675">
        <v>0</v>
      </c>
      <c r="O3675">
        <v>0</v>
      </c>
      <c r="P3675">
        <v>0</v>
      </c>
      <c r="Q3675">
        <v>0</v>
      </c>
    </row>
    <row r="3676" spans="1:17" x14ac:dyDescent="0.25">
      <c r="A3676" t="s">
        <v>23724</v>
      </c>
      <c r="B3676" t="s">
        <v>72</v>
      </c>
      <c r="C3676" t="s">
        <v>149</v>
      </c>
      <c r="D3676" t="s">
        <v>526</v>
      </c>
      <c r="E3676" t="s">
        <v>21471</v>
      </c>
      <c r="F3676" t="s">
        <v>4238</v>
      </c>
      <c r="G3676">
        <v>0</v>
      </c>
      <c r="H3676">
        <v>0</v>
      </c>
      <c r="I3676">
        <v>0</v>
      </c>
      <c r="J3676">
        <v>0</v>
      </c>
      <c r="K3676">
        <v>0</v>
      </c>
      <c r="L3676">
        <v>0</v>
      </c>
      <c r="M3676">
        <v>30</v>
      </c>
      <c r="N3676">
        <v>0</v>
      </c>
      <c r="O3676">
        <v>0</v>
      </c>
      <c r="P3676">
        <v>0</v>
      </c>
      <c r="Q3676">
        <v>0</v>
      </c>
    </row>
    <row r="3677" spans="1:17" x14ac:dyDescent="0.25">
      <c r="A3677" t="s">
        <v>23725</v>
      </c>
      <c r="B3677" t="s">
        <v>72</v>
      </c>
      <c r="C3677" t="s">
        <v>149</v>
      </c>
      <c r="D3677" t="s">
        <v>526</v>
      </c>
      <c r="E3677" t="s">
        <v>21471</v>
      </c>
      <c r="F3677" t="s">
        <v>397</v>
      </c>
      <c r="G3677">
        <v>0</v>
      </c>
      <c r="H3677">
        <v>30</v>
      </c>
      <c r="I3677">
        <v>0</v>
      </c>
      <c r="J3677">
        <v>25</v>
      </c>
      <c r="K3677">
        <v>3</v>
      </c>
      <c r="L3677">
        <v>2</v>
      </c>
      <c r="M3677">
        <v>0</v>
      </c>
      <c r="N3677">
        <v>0</v>
      </c>
      <c r="O3677">
        <v>0</v>
      </c>
      <c r="P3677">
        <v>0</v>
      </c>
      <c r="Q3677">
        <v>0</v>
      </c>
    </row>
    <row r="3678" spans="1:17" x14ac:dyDescent="0.25">
      <c r="A3678" t="s">
        <v>23726</v>
      </c>
      <c r="B3678" t="s">
        <v>72</v>
      </c>
      <c r="C3678" t="s">
        <v>149</v>
      </c>
      <c r="D3678" t="s">
        <v>526</v>
      </c>
      <c r="E3678" t="s">
        <v>21471</v>
      </c>
      <c r="F3678" t="s">
        <v>398</v>
      </c>
      <c r="G3678">
        <v>0</v>
      </c>
      <c r="H3678">
        <v>30</v>
      </c>
      <c r="I3678">
        <v>0</v>
      </c>
      <c r="J3678">
        <v>25</v>
      </c>
      <c r="K3678">
        <v>3</v>
      </c>
      <c r="L3678">
        <v>2</v>
      </c>
      <c r="M3678">
        <v>0</v>
      </c>
      <c r="N3678">
        <v>0</v>
      </c>
      <c r="O3678">
        <v>0</v>
      </c>
      <c r="P3678">
        <v>0</v>
      </c>
      <c r="Q3678">
        <v>0</v>
      </c>
    </row>
    <row r="3679" spans="1:17" x14ac:dyDescent="0.25">
      <c r="A3679" t="s">
        <v>23727</v>
      </c>
      <c r="B3679" t="s">
        <v>72</v>
      </c>
      <c r="C3679" t="s">
        <v>149</v>
      </c>
      <c r="D3679" t="s">
        <v>526</v>
      </c>
      <c r="E3679" t="s">
        <v>21471</v>
      </c>
      <c r="F3679" t="s">
        <v>4242</v>
      </c>
      <c r="G3679">
        <v>0</v>
      </c>
      <c r="H3679">
        <v>0</v>
      </c>
      <c r="I3679">
        <v>0</v>
      </c>
      <c r="J3679">
        <v>0</v>
      </c>
      <c r="K3679">
        <v>0</v>
      </c>
      <c r="L3679">
        <v>0</v>
      </c>
      <c r="M3679">
        <v>30</v>
      </c>
      <c r="N3679">
        <v>0</v>
      </c>
      <c r="O3679">
        <v>0</v>
      </c>
      <c r="P3679">
        <v>0</v>
      </c>
      <c r="Q3679">
        <v>0</v>
      </c>
    </row>
    <row r="3680" spans="1:17" x14ac:dyDescent="0.25">
      <c r="A3680" t="s">
        <v>23728</v>
      </c>
      <c r="B3680" t="s">
        <v>72</v>
      </c>
      <c r="C3680" t="s">
        <v>149</v>
      </c>
      <c r="D3680" t="s">
        <v>526</v>
      </c>
      <c r="E3680" t="s">
        <v>21471</v>
      </c>
      <c r="F3680" t="s">
        <v>399</v>
      </c>
      <c r="G3680">
        <v>0</v>
      </c>
      <c r="H3680">
        <v>30</v>
      </c>
      <c r="I3680">
        <v>0</v>
      </c>
      <c r="J3680">
        <v>25</v>
      </c>
      <c r="K3680">
        <v>3</v>
      </c>
      <c r="L3680">
        <v>2</v>
      </c>
      <c r="M3680">
        <v>0</v>
      </c>
      <c r="N3680">
        <v>0</v>
      </c>
      <c r="O3680">
        <v>0</v>
      </c>
      <c r="P3680">
        <v>0</v>
      </c>
      <c r="Q3680">
        <v>0</v>
      </c>
    </row>
    <row r="3681" spans="1:17" x14ac:dyDescent="0.25">
      <c r="A3681" t="s">
        <v>23729</v>
      </c>
      <c r="B3681" t="s">
        <v>72</v>
      </c>
      <c r="C3681" t="s">
        <v>149</v>
      </c>
      <c r="D3681" t="s">
        <v>526</v>
      </c>
      <c r="E3681" t="s">
        <v>21471</v>
      </c>
      <c r="F3681" t="s">
        <v>4245</v>
      </c>
      <c r="G3681">
        <v>0</v>
      </c>
      <c r="H3681">
        <v>0</v>
      </c>
      <c r="I3681">
        <v>0</v>
      </c>
      <c r="J3681">
        <v>0</v>
      </c>
      <c r="K3681">
        <v>0</v>
      </c>
      <c r="L3681">
        <v>0</v>
      </c>
      <c r="M3681">
        <v>30</v>
      </c>
      <c r="N3681">
        <v>0</v>
      </c>
      <c r="O3681">
        <v>0</v>
      </c>
      <c r="P3681">
        <v>0</v>
      </c>
      <c r="Q3681">
        <v>0</v>
      </c>
    </row>
    <row r="3682" spans="1:17" x14ac:dyDescent="0.25">
      <c r="A3682" t="s">
        <v>23730</v>
      </c>
      <c r="B3682" t="s">
        <v>72</v>
      </c>
      <c r="C3682" t="s">
        <v>149</v>
      </c>
      <c r="D3682" t="s">
        <v>526</v>
      </c>
      <c r="E3682" t="s">
        <v>21471</v>
      </c>
      <c r="F3682" t="s">
        <v>394</v>
      </c>
      <c r="G3682">
        <v>0</v>
      </c>
      <c r="H3682">
        <v>0</v>
      </c>
      <c r="I3682">
        <v>0</v>
      </c>
      <c r="J3682">
        <v>0</v>
      </c>
      <c r="K3682">
        <v>0</v>
      </c>
      <c r="L3682">
        <v>0</v>
      </c>
      <c r="M3682">
        <v>0</v>
      </c>
      <c r="N3682">
        <v>21</v>
      </c>
      <c r="O3682">
        <v>19</v>
      </c>
      <c r="P3682">
        <v>2</v>
      </c>
      <c r="Q3682">
        <v>0</v>
      </c>
    </row>
    <row r="3683" spans="1:17" x14ac:dyDescent="0.25">
      <c r="A3683" t="s">
        <v>23731</v>
      </c>
      <c r="B3683" t="s">
        <v>72</v>
      </c>
      <c r="C3683" t="s">
        <v>149</v>
      </c>
      <c r="D3683" t="s">
        <v>526</v>
      </c>
      <c r="E3683" t="s">
        <v>21471</v>
      </c>
      <c r="F3683" t="s">
        <v>395</v>
      </c>
      <c r="G3683">
        <v>0</v>
      </c>
      <c r="H3683">
        <v>0</v>
      </c>
      <c r="I3683">
        <v>0</v>
      </c>
      <c r="J3683">
        <v>0</v>
      </c>
      <c r="K3683">
        <v>0</v>
      </c>
      <c r="L3683">
        <v>0</v>
      </c>
      <c r="M3683">
        <v>0</v>
      </c>
      <c r="N3683">
        <v>16</v>
      </c>
      <c r="O3683">
        <v>14</v>
      </c>
      <c r="P3683">
        <v>2</v>
      </c>
      <c r="Q3683">
        <v>0</v>
      </c>
    </row>
    <row r="3684" spans="1:17" x14ac:dyDescent="0.25">
      <c r="A3684" t="s">
        <v>23732</v>
      </c>
      <c r="B3684" t="s">
        <v>72</v>
      </c>
      <c r="C3684" t="s">
        <v>149</v>
      </c>
      <c r="D3684" t="s">
        <v>526</v>
      </c>
      <c r="E3684" t="s">
        <v>21471</v>
      </c>
      <c r="F3684" t="s">
        <v>525</v>
      </c>
      <c r="G3684">
        <v>30</v>
      </c>
      <c r="H3684">
        <v>0</v>
      </c>
      <c r="I3684">
        <v>0</v>
      </c>
      <c r="J3684">
        <v>0</v>
      </c>
      <c r="K3684">
        <v>0</v>
      </c>
      <c r="L3684">
        <v>0</v>
      </c>
      <c r="M3684">
        <v>0</v>
      </c>
      <c r="N3684">
        <v>0</v>
      </c>
      <c r="O3684">
        <v>0</v>
      </c>
      <c r="P3684">
        <v>0</v>
      </c>
      <c r="Q3684">
        <v>0</v>
      </c>
    </row>
    <row r="3685" spans="1:17" x14ac:dyDescent="0.25">
      <c r="A3685" t="s">
        <v>17141</v>
      </c>
      <c r="B3685" t="s">
        <v>72</v>
      </c>
      <c r="C3685" t="s">
        <v>149</v>
      </c>
      <c r="D3685" t="s">
        <v>527</v>
      </c>
      <c r="E3685" t="s">
        <v>563</v>
      </c>
      <c r="F3685" t="s">
        <v>528</v>
      </c>
      <c r="G3685">
        <v>0</v>
      </c>
      <c r="H3685">
        <v>0</v>
      </c>
      <c r="I3685">
        <v>0</v>
      </c>
      <c r="J3685">
        <v>0</v>
      </c>
      <c r="K3685">
        <v>0</v>
      </c>
      <c r="L3685">
        <v>0</v>
      </c>
      <c r="M3685">
        <v>0</v>
      </c>
      <c r="N3685">
        <v>6</v>
      </c>
      <c r="O3685">
        <v>4</v>
      </c>
      <c r="P3685">
        <v>2</v>
      </c>
      <c r="Q3685">
        <v>0</v>
      </c>
    </row>
    <row r="3686" spans="1:17" x14ac:dyDescent="0.25">
      <c r="A3686" t="s">
        <v>17142</v>
      </c>
      <c r="B3686" t="s">
        <v>72</v>
      </c>
      <c r="C3686" t="s">
        <v>149</v>
      </c>
      <c r="D3686" t="s">
        <v>527</v>
      </c>
      <c r="E3686" t="s">
        <v>563</v>
      </c>
      <c r="F3686" t="s">
        <v>525</v>
      </c>
      <c r="G3686">
        <v>6</v>
      </c>
      <c r="H3686">
        <v>0</v>
      </c>
      <c r="I3686">
        <v>0</v>
      </c>
      <c r="J3686">
        <v>0</v>
      </c>
      <c r="K3686">
        <v>0</v>
      </c>
      <c r="L3686">
        <v>0</v>
      </c>
      <c r="M3686">
        <v>0</v>
      </c>
      <c r="N3686">
        <v>0</v>
      </c>
      <c r="O3686">
        <v>0</v>
      </c>
      <c r="P3686">
        <v>0</v>
      </c>
      <c r="Q3686">
        <v>0</v>
      </c>
    </row>
    <row r="3687" spans="1:17" x14ac:dyDescent="0.25">
      <c r="A3687" t="s">
        <v>23733</v>
      </c>
      <c r="B3687" t="s">
        <v>72</v>
      </c>
      <c r="C3687" t="s">
        <v>149</v>
      </c>
      <c r="D3687" t="s">
        <v>527</v>
      </c>
      <c r="E3687" t="s">
        <v>21471</v>
      </c>
      <c r="F3687" t="s">
        <v>528</v>
      </c>
      <c r="G3687">
        <v>0</v>
      </c>
      <c r="H3687">
        <v>0</v>
      </c>
      <c r="I3687">
        <v>0</v>
      </c>
      <c r="J3687">
        <v>0</v>
      </c>
      <c r="K3687">
        <v>0</v>
      </c>
      <c r="L3687">
        <v>0</v>
      </c>
      <c r="M3687">
        <v>0</v>
      </c>
      <c r="N3687">
        <v>7</v>
      </c>
      <c r="O3687">
        <v>7</v>
      </c>
      <c r="P3687">
        <v>0</v>
      </c>
      <c r="Q3687">
        <v>0</v>
      </c>
    </row>
    <row r="3688" spans="1:17" x14ac:dyDescent="0.25">
      <c r="A3688" t="s">
        <v>23734</v>
      </c>
      <c r="B3688" t="s">
        <v>72</v>
      </c>
      <c r="C3688" t="s">
        <v>149</v>
      </c>
      <c r="D3688" t="s">
        <v>527</v>
      </c>
      <c r="E3688" t="s">
        <v>21471</v>
      </c>
      <c r="F3688" t="s">
        <v>525</v>
      </c>
      <c r="G3688">
        <v>7</v>
      </c>
      <c r="H3688">
        <v>0</v>
      </c>
      <c r="I3688">
        <v>0</v>
      </c>
      <c r="J3688">
        <v>0</v>
      </c>
      <c r="K3688">
        <v>0</v>
      </c>
      <c r="L3688">
        <v>0</v>
      </c>
      <c r="M3688">
        <v>0</v>
      </c>
      <c r="N3688">
        <v>0</v>
      </c>
      <c r="O3688">
        <v>0</v>
      </c>
      <c r="P3688">
        <v>0</v>
      </c>
      <c r="Q3688">
        <v>0</v>
      </c>
    </row>
    <row r="3689" spans="1:17" x14ac:dyDescent="0.25">
      <c r="A3689" t="s">
        <v>16925</v>
      </c>
      <c r="B3689" t="s">
        <v>72</v>
      </c>
      <c r="C3689" t="s">
        <v>209</v>
      </c>
      <c r="D3689" t="s">
        <v>526</v>
      </c>
      <c r="E3689" t="s">
        <v>563</v>
      </c>
      <c r="F3689" t="s">
        <v>525</v>
      </c>
      <c r="G3689">
        <v>16</v>
      </c>
      <c r="H3689">
        <v>0</v>
      </c>
      <c r="I3689">
        <v>0</v>
      </c>
      <c r="J3689">
        <v>0</v>
      </c>
      <c r="K3689">
        <v>0</v>
      </c>
      <c r="L3689">
        <v>0</v>
      </c>
      <c r="M3689">
        <v>0</v>
      </c>
      <c r="N3689">
        <v>0</v>
      </c>
      <c r="O3689">
        <v>0</v>
      </c>
      <c r="P3689">
        <v>0</v>
      </c>
      <c r="Q3689">
        <v>0</v>
      </c>
    </row>
    <row r="3690" spans="1:17" x14ac:dyDescent="0.25">
      <c r="A3690" t="s">
        <v>23735</v>
      </c>
      <c r="B3690" t="s">
        <v>72</v>
      </c>
      <c r="C3690" t="s">
        <v>209</v>
      </c>
      <c r="D3690" t="s">
        <v>526</v>
      </c>
      <c r="E3690" t="s">
        <v>21471</v>
      </c>
      <c r="F3690" t="s">
        <v>396</v>
      </c>
      <c r="G3690">
        <v>0</v>
      </c>
      <c r="H3690">
        <v>30</v>
      </c>
      <c r="I3690">
        <v>2</v>
      </c>
      <c r="J3690">
        <v>24</v>
      </c>
      <c r="K3690">
        <v>3</v>
      </c>
      <c r="L3690">
        <v>1</v>
      </c>
      <c r="M3690">
        <v>0</v>
      </c>
      <c r="N3690">
        <v>0</v>
      </c>
      <c r="O3690">
        <v>0</v>
      </c>
      <c r="P3690">
        <v>0</v>
      </c>
      <c r="Q3690">
        <v>0</v>
      </c>
    </row>
    <row r="3691" spans="1:17" x14ac:dyDescent="0.25">
      <c r="A3691" t="s">
        <v>23736</v>
      </c>
      <c r="B3691" t="s">
        <v>72</v>
      </c>
      <c r="C3691" t="s">
        <v>209</v>
      </c>
      <c r="D3691" t="s">
        <v>526</v>
      </c>
      <c r="E3691" t="s">
        <v>21471</v>
      </c>
      <c r="F3691" t="s">
        <v>4236</v>
      </c>
      <c r="G3691">
        <v>0</v>
      </c>
      <c r="H3691">
        <v>30</v>
      </c>
      <c r="I3691">
        <v>2</v>
      </c>
      <c r="J3691">
        <v>24</v>
      </c>
      <c r="K3691">
        <v>3</v>
      </c>
      <c r="L3691">
        <v>1</v>
      </c>
      <c r="M3691">
        <v>0</v>
      </c>
      <c r="N3691">
        <v>0</v>
      </c>
      <c r="O3691">
        <v>0</v>
      </c>
      <c r="P3691">
        <v>0</v>
      </c>
      <c r="Q3691">
        <v>0</v>
      </c>
    </row>
    <row r="3692" spans="1:17" x14ac:dyDescent="0.25">
      <c r="A3692" t="s">
        <v>23737</v>
      </c>
      <c r="B3692" t="s">
        <v>72</v>
      </c>
      <c r="C3692" t="s">
        <v>209</v>
      </c>
      <c r="D3692" t="s">
        <v>526</v>
      </c>
      <c r="E3692" t="s">
        <v>21471</v>
      </c>
      <c r="F3692" t="s">
        <v>4238</v>
      </c>
      <c r="G3692">
        <v>0</v>
      </c>
      <c r="H3692">
        <v>0</v>
      </c>
      <c r="I3692">
        <v>0</v>
      </c>
      <c r="J3692">
        <v>0</v>
      </c>
      <c r="K3692">
        <v>0</v>
      </c>
      <c r="L3692">
        <v>0</v>
      </c>
      <c r="M3692">
        <v>30</v>
      </c>
      <c r="N3692">
        <v>0</v>
      </c>
      <c r="O3692">
        <v>0</v>
      </c>
      <c r="P3692">
        <v>0</v>
      </c>
      <c r="Q3692">
        <v>0</v>
      </c>
    </row>
    <row r="3693" spans="1:17" x14ac:dyDescent="0.25">
      <c r="A3693" t="s">
        <v>23738</v>
      </c>
      <c r="B3693" t="s">
        <v>72</v>
      </c>
      <c r="C3693" t="s">
        <v>209</v>
      </c>
      <c r="D3693" t="s">
        <v>526</v>
      </c>
      <c r="E3693" t="s">
        <v>21471</v>
      </c>
      <c r="F3693" t="s">
        <v>397</v>
      </c>
      <c r="G3693">
        <v>0</v>
      </c>
      <c r="H3693">
        <v>30</v>
      </c>
      <c r="I3693">
        <v>2</v>
      </c>
      <c r="J3693">
        <v>24</v>
      </c>
      <c r="K3693">
        <v>3</v>
      </c>
      <c r="L3693">
        <v>1</v>
      </c>
      <c r="M3693">
        <v>0</v>
      </c>
      <c r="N3693">
        <v>0</v>
      </c>
      <c r="O3693">
        <v>0</v>
      </c>
      <c r="P3693">
        <v>0</v>
      </c>
      <c r="Q3693">
        <v>0</v>
      </c>
    </row>
    <row r="3694" spans="1:17" x14ac:dyDescent="0.25">
      <c r="A3694" t="s">
        <v>23739</v>
      </c>
      <c r="B3694" t="s">
        <v>72</v>
      </c>
      <c r="C3694" t="s">
        <v>209</v>
      </c>
      <c r="D3694" t="s">
        <v>526</v>
      </c>
      <c r="E3694" t="s">
        <v>21471</v>
      </c>
      <c r="F3694" t="s">
        <v>398</v>
      </c>
      <c r="G3694">
        <v>0</v>
      </c>
      <c r="H3694">
        <v>30</v>
      </c>
      <c r="I3694">
        <v>2</v>
      </c>
      <c r="J3694">
        <v>24</v>
      </c>
      <c r="K3694">
        <v>3</v>
      </c>
      <c r="L3694">
        <v>1</v>
      </c>
      <c r="M3694">
        <v>0</v>
      </c>
      <c r="N3694">
        <v>0</v>
      </c>
      <c r="O3694">
        <v>0</v>
      </c>
      <c r="P3694">
        <v>0</v>
      </c>
      <c r="Q3694">
        <v>0</v>
      </c>
    </row>
    <row r="3695" spans="1:17" x14ac:dyDescent="0.25">
      <c r="A3695" t="s">
        <v>23740</v>
      </c>
      <c r="B3695" t="s">
        <v>72</v>
      </c>
      <c r="C3695" t="s">
        <v>209</v>
      </c>
      <c r="D3695" t="s">
        <v>526</v>
      </c>
      <c r="E3695" t="s">
        <v>21471</v>
      </c>
      <c r="F3695" t="s">
        <v>4242</v>
      </c>
      <c r="G3695">
        <v>0</v>
      </c>
      <c r="H3695">
        <v>0</v>
      </c>
      <c r="I3695">
        <v>0</v>
      </c>
      <c r="J3695">
        <v>0</v>
      </c>
      <c r="K3695">
        <v>0</v>
      </c>
      <c r="L3695">
        <v>0</v>
      </c>
      <c r="M3695">
        <v>30</v>
      </c>
      <c r="N3695">
        <v>0</v>
      </c>
      <c r="O3695">
        <v>0</v>
      </c>
      <c r="P3695">
        <v>0</v>
      </c>
      <c r="Q3695">
        <v>0</v>
      </c>
    </row>
    <row r="3696" spans="1:17" x14ac:dyDescent="0.25">
      <c r="A3696" t="s">
        <v>23741</v>
      </c>
      <c r="B3696" t="s">
        <v>72</v>
      </c>
      <c r="C3696" t="s">
        <v>209</v>
      </c>
      <c r="D3696" t="s">
        <v>526</v>
      </c>
      <c r="E3696" t="s">
        <v>21471</v>
      </c>
      <c r="F3696" t="s">
        <v>399</v>
      </c>
      <c r="G3696">
        <v>0</v>
      </c>
      <c r="H3696">
        <v>30</v>
      </c>
      <c r="I3696">
        <v>2</v>
      </c>
      <c r="J3696">
        <v>24</v>
      </c>
      <c r="K3696">
        <v>3</v>
      </c>
      <c r="L3696">
        <v>1</v>
      </c>
      <c r="M3696">
        <v>0</v>
      </c>
      <c r="N3696">
        <v>0</v>
      </c>
      <c r="O3696">
        <v>0</v>
      </c>
      <c r="P3696">
        <v>0</v>
      </c>
      <c r="Q3696">
        <v>0</v>
      </c>
    </row>
    <row r="3697" spans="1:17" x14ac:dyDescent="0.25">
      <c r="A3697" t="s">
        <v>23742</v>
      </c>
      <c r="B3697" t="s">
        <v>72</v>
      </c>
      <c r="C3697" t="s">
        <v>209</v>
      </c>
      <c r="D3697" t="s">
        <v>526</v>
      </c>
      <c r="E3697" t="s">
        <v>21471</v>
      </c>
      <c r="F3697" t="s">
        <v>4245</v>
      </c>
      <c r="G3697">
        <v>0</v>
      </c>
      <c r="H3697">
        <v>0</v>
      </c>
      <c r="I3697">
        <v>0</v>
      </c>
      <c r="J3697">
        <v>0</v>
      </c>
      <c r="K3697">
        <v>0</v>
      </c>
      <c r="L3697">
        <v>0</v>
      </c>
      <c r="M3697">
        <v>30</v>
      </c>
      <c r="N3697">
        <v>0</v>
      </c>
      <c r="O3697">
        <v>0</v>
      </c>
      <c r="P3697">
        <v>0</v>
      </c>
      <c r="Q3697">
        <v>0</v>
      </c>
    </row>
    <row r="3698" spans="1:17" x14ac:dyDescent="0.25">
      <c r="A3698" t="s">
        <v>23743</v>
      </c>
      <c r="B3698" t="s">
        <v>72</v>
      </c>
      <c r="C3698" t="s">
        <v>209</v>
      </c>
      <c r="D3698" t="s">
        <v>526</v>
      </c>
      <c r="E3698" t="s">
        <v>21471</v>
      </c>
      <c r="F3698" t="s">
        <v>394</v>
      </c>
      <c r="G3698">
        <v>0</v>
      </c>
      <c r="H3698">
        <v>0</v>
      </c>
      <c r="I3698">
        <v>0</v>
      </c>
      <c r="J3698">
        <v>0</v>
      </c>
      <c r="K3698">
        <v>0</v>
      </c>
      <c r="L3698">
        <v>0</v>
      </c>
      <c r="M3698">
        <v>0</v>
      </c>
      <c r="N3698">
        <v>28</v>
      </c>
      <c r="O3698">
        <v>27</v>
      </c>
      <c r="P3698">
        <v>0</v>
      </c>
      <c r="Q3698">
        <v>1</v>
      </c>
    </row>
    <row r="3699" spans="1:17" x14ac:dyDescent="0.25">
      <c r="A3699" t="s">
        <v>23744</v>
      </c>
      <c r="B3699" t="s">
        <v>72</v>
      </c>
      <c r="C3699" t="s">
        <v>209</v>
      </c>
      <c r="D3699" t="s">
        <v>526</v>
      </c>
      <c r="E3699" t="s">
        <v>21471</v>
      </c>
      <c r="F3699" t="s">
        <v>395</v>
      </c>
      <c r="G3699">
        <v>0</v>
      </c>
      <c r="H3699">
        <v>0</v>
      </c>
      <c r="I3699">
        <v>0</v>
      </c>
      <c r="J3699">
        <v>0</v>
      </c>
      <c r="K3699">
        <v>0</v>
      </c>
      <c r="L3699">
        <v>0</v>
      </c>
      <c r="M3699">
        <v>0</v>
      </c>
      <c r="N3699">
        <v>28</v>
      </c>
      <c r="O3699">
        <v>27</v>
      </c>
      <c r="P3699">
        <v>0</v>
      </c>
      <c r="Q3699">
        <v>1</v>
      </c>
    </row>
    <row r="3700" spans="1:17" x14ac:dyDescent="0.25">
      <c r="A3700" t="s">
        <v>23745</v>
      </c>
      <c r="B3700" t="s">
        <v>72</v>
      </c>
      <c r="C3700" t="s">
        <v>209</v>
      </c>
      <c r="D3700" t="s">
        <v>526</v>
      </c>
      <c r="E3700" t="s">
        <v>21471</v>
      </c>
      <c r="F3700" t="s">
        <v>525</v>
      </c>
      <c r="G3700">
        <v>30</v>
      </c>
      <c r="H3700">
        <v>0</v>
      </c>
      <c r="I3700">
        <v>0</v>
      </c>
      <c r="J3700">
        <v>0</v>
      </c>
      <c r="K3700">
        <v>0</v>
      </c>
      <c r="L3700">
        <v>0</v>
      </c>
      <c r="M3700">
        <v>0</v>
      </c>
      <c r="N3700">
        <v>0</v>
      </c>
      <c r="O3700">
        <v>0</v>
      </c>
      <c r="P3700">
        <v>0</v>
      </c>
      <c r="Q3700">
        <v>0</v>
      </c>
    </row>
    <row r="3701" spans="1:17" x14ac:dyDescent="0.25">
      <c r="A3701" t="s">
        <v>23746</v>
      </c>
      <c r="B3701" t="s">
        <v>72</v>
      </c>
      <c r="C3701" t="s">
        <v>209</v>
      </c>
      <c r="D3701" t="s">
        <v>527</v>
      </c>
      <c r="E3701" t="s">
        <v>21471</v>
      </c>
      <c r="F3701" t="s">
        <v>528</v>
      </c>
      <c r="G3701">
        <v>0</v>
      </c>
      <c r="H3701">
        <v>0</v>
      </c>
      <c r="I3701">
        <v>0</v>
      </c>
      <c r="J3701">
        <v>0</v>
      </c>
      <c r="K3701">
        <v>0</v>
      </c>
      <c r="L3701">
        <v>0</v>
      </c>
      <c r="M3701">
        <v>0</v>
      </c>
      <c r="N3701">
        <v>1</v>
      </c>
      <c r="O3701">
        <v>1</v>
      </c>
      <c r="P3701">
        <v>0</v>
      </c>
      <c r="Q3701">
        <v>0</v>
      </c>
    </row>
    <row r="3702" spans="1:17" x14ac:dyDescent="0.25">
      <c r="A3702" t="s">
        <v>23747</v>
      </c>
      <c r="B3702" t="s">
        <v>72</v>
      </c>
      <c r="C3702" t="s">
        <v>209</v>
      </c>
      <c r="D3702" t="s">
        <v>527</v>
      </c>
      <c r="E3702" t="s">
        <v>21471</v>
      </c>
      <c r="F3702" t="s">
        <v>525</v>
      </c>
      <c r="G3702">
        <v>1</v>
      </c>
      <c r="H3702">
        <v>0</v>
      </c>
      <c r="I3702">
        <v>0</v>
      </c>
      <c r="J3702">
        <v>0</v>
      </c>
      <c r="K3702">
        <v>0</v>
      </c>
      <c r="L3702">
        <v>0</v>
      </c>
      <c r="M3702">
        <v>0</v>
      </c>
      <c r="N3702">
        <v>0</v>
      </c>
      <c r="O3702">
        <v>0</v>
      </c>
      <c r="P3702">
        <v>0</v>
      </c>
      <c r="Q3702">
        <v>0</v>
      </c>
    </row>
    <row r="3703" spans="1:17" x14ac:dyDescent="0.25">
      <c r="A3703" t="s">
        <v>16926</v>
      </c>
      <c r="B3703" t="s">
        <v>72</v>
      </c>
      <c r="C3703" t="s">
        <v>209</v>
      </c>
      <c r="D3703" t="s">
        <v>12971</v>
      </c>
      <c r="E3703" t="s">
        <v>563</v>
      </c>
      <c r="F3703" t="s">
        <v>525</v>
      </c>
      <c r="G3703">
        <v>3</v>
      </c>
      <c r="H3703">
        <v>0</v>
      </c>
      <c r="I3703">
        <v>0</v>
      </c>
      <c r="J3703">
        <v>0</v>
      </c>
      <c r="K3703">
        <v>0</v>
      </c>
      <c r="L3703">
        <v>0</v>
      </c>
      <c r="M3703">
        <v>0</v>
      </c>
      <c r="N3703">
        <v>0</v>
      </c>
      <c r="O3703">
        <v>0</v>
      </c>
      <c r="P3703">
        <v>0</v>
      </c>
      <c r="Q3703">
        <v>0</v>
      </c>
    </row>
    <row r="3704" spans="1:17" x14ac:dyDescent="0.25">
      <c r="A3704" t="s">
        <v>23748</v>
      </c>
      <c r="B3704" t="s">
        <v>72</v>
      </c>
      <c r="C3704" t="s">
        <v>209</v>
      </c>
      <c r="D3704" t="s">
        <v>12971</v>
      </c>
      <c r="E3704" t="s">
        <v>21471</v>
      </c>
      <c r="F3704" t="s">
        <v>525</v>
      </c>
      <c r="G3704">
        <v>2</v>
      </c>
      <c r="H3704">
        <v>0</v>
      </c>
      <c r="I3704">
        <v>0</v>
      </c>
      <c r="J3704">
        <v>0</v>
      </c>
      <c r="K3704">
        <v>0</v>
      </c>
      <c r="L3704">
        <v>0</v>
      </c>
      <c r="M3704">
        <v>0</v>
      </c>
      <c r="N3704">
        <v>0</v>
      </c>
      <c r="O3704">
        <v>0</v>
      </c>
      <c r="P3704">
        <v>0</v>
      </c>
      <c r="Q3704">
        <v>0</v>
      </c>
    </row>
    <row r="3705" spans="1:17" x14ac:dyDescent="0.25">
      <c r="A3705" t="s">
        <v>23749</v>
      </c>
      <c r="B3705" t="s">
        <v>72</v>
      </c>
      <c r="C3705" t="s">
        <v>210</v>
      </c>
      <c r="D3705" t="s">
        <v>529</v>
      </c>
      <c r="E3705" t="s">
        <v>21471</v>
      </c>
      <c r="F3705" t="s">
        <v>525</v>
      </c>
      <c r="G3705">
        <v>3</v>
      </c>
      <c r="H3705">
        <v>0</v>
      </c>
      <c r="I3705">
        <v>0</v>
      </c>
      <c r="J3705">
        <v>0</v>
      </c>
      <c r="K3705">
        <v>0</v>
      </c>
      <c r="L3705">
        <v>0</v>
      </c>
      <c r="M3705">
        <v>0</v>
      </c>
      <c r="N3705">
        <v>0</v>
      </c>
      <c r="O3705">
        <v>0</v>
      </c>
      <c r="P3705">
        <v>0</v>
      </c>
      <c r="Q3705">
        <v>0</v>
      </c>
    </row>
    <row r="3706" spans="1:17" x14ac:dyDescent="0.25">
      <c r="A3706" t="s">
        <v>16927</v>
      </c>
      <c r="B3706" t="s">
        <v>72</v>
      </c>
      <c r="C3706" t="s">
        <v>210</v>
      </c>
      <c r="D3706" t="s">
        <v>526</v>
      </c>
      <c r="E3706" t="s">
        <v>563</v>
      </c>
      <c r="F3706" t="s">
        <v>396</v>
      </c>
      <c r="G3706">
        <v>0</v>
      </c>
      <c r="H3706">
        <v>18</v>
      </c>
      <c r="I3706">
        <v>1</v>
      </c>
      <c r="J3706">
        <v>15</v>
      </c>
      <c r="K3706">
        <v>1</v>
      </c>
      <c r="L3706">
        <v>1</v>
      </c>
      <c r="M3706">
        <v>0</v>
      </c>
      <c r="N3706">
        <v>0</v>
      </c>
      <c r="O3706">
        <v>0</v>
      </c>
      <c r="P3706">
        <v>0</v>
      </c>
      <c r="Q3706">
        <v>0</v>
      </c>
    </row>
    <row r="3707" spans="1:17" x14ac:dyDescent="0.25">
      <c r="A3707" t="s">
        <v>16083</v>
      </c>
      <c r="B3707" t="s">
        <v>72</v>
      </c>
      <c r="C3707" t="s">
        <v>210</v>
      </c>
      <c r="D3707" t="s">
        <v>526</v>
      </c>
      <c r="E3707" t="s">
        <v>563</v>
      </c>
      <c r="F3707" t="s">
        <v>4236</v>
      </c>
      <c r="G3707">
        <v>0</v>
      </c>
      <c r="H3707">
        <v>18</v>
      </c>
      <c r="I3707">
        <v>1</v>
      </c>
      <c r="J3707">
        <v>15</v>
      </c>
      <c r="K3707">
        <v>1</v>
      </c>
      <c r="L3707">
        <v>1</v>
      </c>
      <c r="M3707">
        <v>0</v>
      </c>
      <c r="N3707">
        <v>0</v>
      </c>
      <c r="O3707">
        <v>0</v>
      </c>
      <c r="P3707">
        <v>0</v>
      </c>
      <c r="Q3707">
        <v>0</v>
      </c>
    </row>
    <row r="3708" spans="1:17" x14ac:dyDescent="0.25">
      <c r="A3708" t="s">
        <v>23596</v>
      </c>
      <c r="B3708" t="s">
        <v>73</v>
      </c>
      <c r="C3708" t="s">
        <v>214</v>
      </c>
      <c r="D3708" t="s">
        <v>526</v>
      </c>
      <c r="E3708" t="s">
        <v>21471</v>
      </c>
      <c r="F3708" t="s">
        <v>399</v>
      </c>
      <c r="G3708">
        <v>0</v>
      </c>
      <c r="H3708">
        <v>6</v>
      </c>
      <c r="I3708">
        <v>1</v>
      </c>
      <c r="J3708">
        <v>5</v>
      </c>
      <c r="K3708">
        <v>0</v>
      </c>
      <c r="L3708">
        <v>0</v>
      </c>
      <c r="M3708">
        <v>0</v>
      </c>
      <c r="N3708">
        <v>0</v>
      </c>
      <c r="O3708">
        <v>0</v>
      </c>
      <c r="P3708">
        <v>0</v>
      </c>
      <c r="Q3708">
        <v>0</v>
      </c>
    </row>
    <row r="3709" spans="1:17" x14ac:dyDescent="0.25">
      <c r="A3709" t="s">
        <v>23597</v>
      </c>
      <c r="B3709" t="s">
        <v>73</v>
      </c>
      <c r="C3709" t="s">
        <v>214</v>
      </c>
      <c r="D3709" t="s">
        <v>526</v>
      </c>
      <c r="E3709" t="s">
        <v>21471</v>
      </c>
      <c r="F3709" t="s">
        <v>4245</v>
      </c>
      <c r="G3709">
        <v>0</v>
      </c>
      <c r="H3709">
        <v>0</v>
      </c>
      <c r="I3709">
        <v>0</v>
      </c>
      <c r="J3709">
        <v>0</v>
      </c>
      <c r="K3709">
        <v>0</v>
      </c>
      <c r="L3709">
        <v>0</v>
      </c>
      <c r="M3709">
        <v>6</v>
      </c>
      <c r="N3709">
        <v>0</v>
      </c>
      <c r="O3709">
        <v>0</v>
      </c>
      <c r="P3709">
        <v>0</v>
      </c>
      <c r="Q3709">
        <v>0</v>
      </c>
    </row>
    <row r="3710" spans="1:17" x14ac:dyDescent="0.25">
      <c r="A3710" t="s">
        <v>23598</v>
      </c>
      <c r="B3710" t="s">
        <v>73</v>
      </c>
      <c r="C3710" t="s">
        <v>214</v>
      </c>
      <c r="D3710" t="s">
        <v>526</v>
      </c>
      <c r="E3710" t="s">
        <v>21471</v>
      </c>
      <c r="F3710" t="s">
        <v>394</v>
      </c>
      <c r="G3710">
        <v>0</v>
      </c>
      <c r="H3710">
        <v>0</v>
      </c>
      <c r="I3710">
        <v>0</v>
      </c>
      <c r="J3710">
        <v>0</v>
      </c>
      <c r="K3710">
        <v>0</v>
      </c>
      <c r="L3710">
        <v>0</v>
      </c>
      <c r="M3710">
        <v>0</v>
      </c>
      <c r="N3710">
        <v>6</v>
      </c>
      <c r="O3710">
        <v>6</v>
      </c>
      <c r="P3710">
        <v>0</v>
      </c>
      <c r="Q3710">
        <v>0</v>
      </c>
    </row>
    <row r="3711" spans="1:17" x14ac:dyDescent="0.25">
      <c r="A3711" t="s">
        <v>23599</v>
      </c>
      <c r="B3711" t="s">
        <v>73</v>
      </c>
      <c r="C3711" t="s">
        <v>214</v>
      </c>
      <c r="D3711" t="s">
        <v>526</v>
      </c>
      <c r="E3711" t="s">
        <v>21471</v>
      </c>
      <c r="F3711" t="s">
        <v>395</v>
      </c>
      <c r="G3711">
        <v>0</v>
      </c>
      <c r="H3711">
        <v>0</v>
      </c>
      <c r="I3711">
        <v>0</v>
      </c>
      <c r="J3711">
        <v>0</v>
      </c>
      <c r="K3711">
        <v>0</v>
      </c>
      <c r="L3711">
        <v>0</v>
      </c>
      <c r="M3711">
        <v>0</v>
      </c>
      <c r="N3711">
        <v>6</v>
      </c>
      <c r="O3711">
        <v>6</v>
      </c>
      <c r="P3711">
        <v>0</v>
      </c>
      <c r="Q3711">
        <v>0</v>
      </c>
    </row>
    <row r="3712" spans="1:17" x14ac:dyDescent="0.25">
      <c r="A3712" t="s">
        <v>23600</v>
      </c>
      <c r="B3712" t="s">
        <v>73</v>
      </c>
      <c r="C3712" t="s">
        <v>214</v>
      </c>
      <c r="D3712" t="s">
        <v>526</v>
      </c>
      <c r="E3712" t="s">
        <v>21471</v>
      </c>
      <c r="F3712" t="s">
        <v>525</v>
      </c>
      <c r="G3712">
        <v>6</v>
      </c>
      <c r="H3712">
        <v>0</v>
      </c>
      <c r="I3712">
        <v>0</v>
      </c>
      <c r="J3712">
        <v>0</v>
      </c>
      <c r="K3712">
        <v>0</v>
      </c>
      <c r="L3712">
        <v>0</v>
      </c>
      <c r="M3712">
        <v>0</v>
      </c>
      <c r="N3712">
        <v>0</v>
      </c>
      <c r="O3712">
        <v>0</v>
      </c>
      <c r="P3712">
        <v>0</v>
      </c>
      <c r="Q3712">
        <v>0</v>
      </c>
    </row>
    <row r="3713" spans="1:17" x14ac:dyDescent="0.25">
      <c r="A3713" t="s">
        <v>23601</v>
      </c>
      <c r="B3713" t="s">
        <v>73</v>
      </c>
      <c r="C3713" t="s">
        <v>214</v>
      </c>
      <c r="D3713" t="s">
        <v>527</v>
      </c>
      <c r="E3713" t="s">
        <v>21471</v>
      </c>
      <c r="F3713" t="s">
        <v>528</v>
      </c>
      <c r="G3713">
        <v>0</v>
      </c>
      <c r="H3713">
        <v>0</v>
      </c>
      <c r="I3713">
        <v>0</v>
      </c>
      <c r="J3713">
        <v>0</v>
      </c>
      <c r="K3713">
        <v>0</v>
      </c>
      <c r="L3713">
        <v>0</v>
      </c>
      <c r="M3713">
        <v>0</v>
      </c>
      <c r="N3713">
        <v>1</v>
      </c>
      <c r="O3713">
        <v>1</v>
      </c>
      <c r="P3713">
        <v>0</v>
      </c>
      <c r="Q3713">
        <v>0</v>
      </c>
    </row>
    <row r="3714" spans="1:17" x14ac:dyDescent="0.25">
      <c r="A3714" t="s">
        <v>23602</v>
      </c>
      <c r="B3714" t="s">
        <v>73</v>
      </c>
      <c r="C3714" t="s">
        <v>214</v>
      </c>
      <c r="D3714" t="s">
        <v>527</v>
      </c>
      <c r="E3714" t="s">
        <v>21471</v>
      </c>
      <c r="F3714" t="s">
        <v>525</v>
      </c>
      <c r="G3714">
        <v>1</v>
      </c>
      <c r="H3714">
        <v>0</v>
      </c>
      <c r="I3714">
        <v>0</v>
      </c>
      <c r="J3714">
        <v>0</v>
      </c>
      <c r="K3714">
        <v>0</v>
      </c>
      <c r="L3714">
        <v>0</v>
      </c>
      <c r="M3714">
        <v>0</v>
      </c>
      <c r="N3714">
        <v>0</v>
      </c>
      <c r="O3714">
        <v>0</v>
      </c>
      <c r="P3714">
        <v>0</v>
      </c>
      <c r="Q3714">
        <v>0</v>
      </c>
    </row>
    <row r="3715" spans="1:17" x14ac:dyDescent="0.25">
      <c r="A3715" t="s">
        <v>23603</v>
      </c>
      <c r="B3715" t="s">
        <v>73</v>
      </c>
      <c r="C3715" t="s">
        <v>215</v>
      </c>
      <c r="D3715" t="s">
        <v>529</v>
      </c>
      <c r="E3715" t="s">
        <v>21471</v>
      </c>
      <c r="F3715" t="s">
        <v>525</v>
      </c>
      <c r="G3715">
        <v>1</v>
      </c>
      <c r="H3715">
        <v>0</v>
      </c>
      <c r="I3715">
        <v>0</v>
      </c>
      <c r="J3715">
        <v>0</v>
      </c>
      <c r="K3715">
        <v>0</v>
      </c>
      <c r="L3715">
        <v>0</v>
      </c>
      <c r="M3715">
        <v>0</v>
      </c>
      <c r="N3715">
        <v>0</v>
      </c>
      <c r="O3715">
        <v>0</v>
      </c>
      <c r="P3715">
        <v>0</v>
      </c>
      <c r="Q3715">
        <v>0</v>
      </c>
    </row>
    <row r="3716" spans="1:17" x14ac:dyDescent="0.25">
      <c r="A3716" t="s">
        <v>16605</v>
      </c>
      <c r="B3716" t="s">
        <v>73</v>
      </c>
      <c r="C3716" t="s">
        <v>215</v>
      </c>
      <c r="D3716" t="s">
        <v>526</v>
      </c>
      <c r="E3716" t="s">
        <v>563</v>
      </c>
      <c r="F3716" t="s">
        <v>396</v>
      </c>
      <c r="G3716">
        <v>0</v>
      </c>
      <c r="H3716">
        <v>3</v>
      </c>
      <c r="I3716">
        <v>0</v>
      </c>
      <c r="J3716">
        <v>2</v>
      </c>
      <c r="K3716">
        <v>1</v>
      </c>
      <c r="L3716">
        <v>0</v>
      </c>
      <c r="M3716">
        <v>0</v>
      </c>
      <c r="N3716">
        <v>0</v>
      </c>
      <c r="O3716">
        <v>0</v>
      </c>
      <c r="P3716">
        <v>0</v>
      </c>
      <c r="Q3716">
        <v>0</v>
      </c>
    </row>
    <row r="3717" spans="1:17" x14ac:dyDescent="0.25">
      <c r="A3717" t="s">
        <v>16606</v>
      </c>
      <c r="B3717" t="s">
        <v>73</v>
      </c>
      <c r="C3717" t="s">
        <v>215</v>
      </c>
      <c r="D3717" t="s">
        <v>526</v>
      </c>
      <c r="E3717" t="s">
        <v>563</v>
      </c>
      <c r="F3717" t="s">
        <v>4236</v>
      </c>
      <c r="G3717">
        <v>0</v>
      </c>
      <c r="H3717">
        <v>3</v>
      </c>
      <c r="I3717">
        <v>0</v>
      </c>
      <c r="J3717">
        <v>2</v>
      </c>
      <c r="K3717">
        <v>1</v>
      </c>
      <c r="L3717">
        <v>0</v>
      </c>
      <c r="M3717">
        <v>0</v>
      </c>
      <c r="N3717">
        <v>0</v>
      </c>
      <c r="O3717">
        <v>0</v>
      </c>
      <c r="P3717">
        <v>0</v>
      </c>
      <c r="Q3717">
        <v>0</v>
      </c>
    </row>
    <row r="3718" spans="1:17" x14ac:dyDescent="0.25">
      <c r="A3718" t="s">
        <v>16957</v>
      </c>
      <c r="B3718" t="s">
        <v>72</v>
      </c>
      <c r="C3718" t="s">
        <v>86</v>
      </c>
      <c r="D3718" t="s">
        <v>526</v>
      </c>
      <c r="E3718" t="s">
        <v>563</v>
      </c>
      <c r="F3718" t="s">
        <v>4236</v>
      </c>
      <c r="G3718">
        <v>0</v>
      </c>
      <c r="H3718">
        <v>18</v>
      </c>
      <c r="I3718">
        <v>2</v>
      </c>
      <c r="J3718">
        <v>11</v>
      </c>
      <c r="K3718">
        <v>1</v>
      </c>
      <c r="L3718">
        <v>4</v>
      </c>
      <c r="M3718">
        <v>0</v>
      </c>
      <c r="N3718">
        <v>0</v>
      </c>
      <c r="O3718">
        <v>0</v>
      </c>
      <c r="P3718">
        <v>0</v>
      </c>
      <c r="Q3718">
        <v>0</v>
      </c>
    </row>
    <row r="3719" spans="1:17" x14ac:dyDescent="0.25">
      <c r="A3719" t="s">
        <v>16958</v>
      </c>
      <c r="B3719" t="s">
        <v>72</v>
      </c>
      <c r="C3719" t="s">
        <v>86</v>
      </c>
      <c r="D3719" t="s">
        <v>526</v>
      </c>
      <c r="E3719" t="s">
        <v>563</v>
      </c>
      <c r="F3719" t="s">
        <v>4238</v>
      </c>
      <c r="G3719">
        <v>0</v>
      </c>
      <c r="H3719">
        <v>0</v>
      </c>
      <c r="I3719">
        <v>0</v>
      </c>
      <c r="J3719">
        <v>0</v>
      </c>
      <c r="K3719">
        <v>0</v>
      </c>
      <c r="L3719">
        <v>0</v>
      </c>
      <c r="M3719">
        <v>18</v>
      </c>
      <c r="N3719">
        <v>0</v>
      </c>
      <c r="O3719">
        <v>0</v>
      </c>
      <c r="P3719">
        <v>0</v>
      </c>
      <c r="Q3719">
        <v>0</v>
      </c>
    </row>
    <row r="3720" spans="1:17" x14ac:dyDescent="0.25">
      <c r="A3720" t="s">
        <v>16959</v>
      </c>
      <c r="B3720" t="s">
        <v>72</v>
      </c>
      <c r="C3720" t="s">
        <v>86</v>
      </c>
      <c r="D3720" t="s">
        <v>526</v>
      </c>
      <c r="E3720" t="s">
        <v>563</v>
      </c>
      <c r="F3720" t="s">
        <v>397</v>
      </c>
      <c r="G3720">
        <v>0</v>
      </c>
      <c r="H3720">
        <v>18</v>
      </c>
      <c r="I3720">
        <v>2</v>
      </c>
      <c r="J3720">
        <v>11</v>
      </c>
      <c r="K3720">
        <v>1</v>
      </c>
      <c r="L3720">
        <v>4</v>
      </c>
      <c r="M3720">
        <v>0</v>
      </c>
      <c r="N3720">
        <v>0</v>
      </c>
      <c r="O3720">
        <v>0</v>
      </c>
      <c r="P3720">
        <v>0</v>
      </c>
      <c r="Q3720">
        <v>0</v>
      </c>
    </row>
    <row r="3721" spans="1:17" x14ac:dyDescent="0.25">
      <c r="A3721" t="s">
        <v>16960</v>
      </c>
      <c r="B3721" t="s">
        <v>72</v>
      </c>
      <c r="C3721" t="s">
        <v>86</v>
      </c>
      <c r="D3721" t="s">
        <v>526</v>
      </c>
      <c r="E3721" t="s">
        <v>563</v>
      </c>
      <c r="F3721" t="s">
        <v>398</v>
      </c>
      <c r="G3721">
        <v>0</v>
      </c>
      <c r="H3721">
        <v>18</v>
      </c>
      <c r="I3721">
        <v>2</v>
      </c>
      <c r="J3721">
        <v>11</v>
      </c>
      <c r="K3721">
        <v>1</v>
      </c>
      <c r="L3721">
        <v>4</v>
      </c>
      <c r="M3721">
        <v>0</v>
      </c>
      <c r="N3721">
        <v>0</v>
      </c>
      <c r="O3721">
        <v>0</v>
      </c>
      <c r="P3721">
        <v>0</v>
      </c>
      <c r="Q3721">
        <v>0</v>
      </c>
    </row>
    <row r="3722" spans="1:17" x14ac:dyDescent="0.25">
      <c r="A3722" t="s">
        <v>16961</v>
      </c>
      <c r="B3722" t="s">
        <v>72</v>
      </c>
      <c r="C3722" t="s">
        <v>86</v>
      </c>
      <c r="D3722" t="s">
        <v>526</v>
      </c>
      <c r="E3722" t="s">
        <v>563</v>
      </c>
      <c r="F3722" t="s">
        <v>4242</v>
      </c>
      <c r="G3722">
        <v>0</v>
      </c>
      <c r="H3722">
        <v>0</v>
      </c>
      <c r="I3722">
        <v>0</v>
      </c>
      <c r="J3722">
        <v>0</v>
      </c>
      <c r="K3722">
        <v>0</v>
      </c>
      <c r="L3722">
        <v>0</v>
      </c>
      <c r="M3722">
        <v>18</v>
      </c>
      <c r="N3722">
        <v>0</v>
      </c>
      <c r="O3722">
        <v>0</v>
      </c>
      <c r="P3722">
        <v>0</v>
      </c>
      <c r="Q3722">
        <v>0</v>
      </c>
    </row>
    <row r="3723" spans="1:17" x14ac:dyDescent="0.25">
      <c r="A3723" t="s">
        <v>16962</v>
      </c>
      <c r="B3723" t="s">
        <v>72</v>
      </c>
      <c r="C3723" t="s">
        <v>86</v>
      </c>
      <c r="D3723" t="s">
        <v>526</v>
      </c>
      <c r="E3723" t="s">
        <v>563</v>
      </c>
      <c r="F3723" t="s">
        <v>399</v>
      </c>
      <c r="G3723">
        <v>0</v>
      </c>
      <c r="H3723">
        <v>18</v>
      </c>
      <c r="I3723">
        <v>2</v>
      </c>
      <c r="J3723">
        <v>11</v>
      </c>
      <c r="K3723">
        <v>1</v>
      </c>
      <c r="L3723">
        <v>4</v>
      </c>
      <c r="M3723">
        <v>0</v>
      </c>
      <c r="N3723">
        <v>0</v>
      </c>
      <c r="O3723">
        <v>0</v>
      </c>
      <c r="P3723">
        <v>0</v>
      </c>
      <c r="Q3723">
        <v>0</v>
      </c>
    </row>
    <row r="3724" spans="1:17" x14ac:dyDescent="0.25">
      <c r="A3724" t="s">
        <v>16963</v>
      </c>
      <c r="B3724" t="s">
        <v>72</v>
      </c>
      <c r="C3724" t="s">
        <v>86</v>
      </c>
      <c r="D3724" t="s">
        <v>526</v>
      </c>
      <c r="E3724" t="s">
        <v>563</v>
      </c>
      <c r="F3724" t="s">
        <v>4245</v>
      </c>
      <c r="G3724">
        <v>0</v>
      </c>
      <c r="H3724">
        <v>0</v>
      </c>
      <c r="I3724">
        <v>0</v>
      </c>
      <c r="J3724">
        <v>0</v>
      </c>
      <c r="K3724">
        <v>0</v>
      </c>
      <c r="L3724">
        <v>0</v>
      </c>
      <c r="M3724">
        <v>18</v>
      </c>
      <c r="N3724">
        <v>0</v>
      </c>
      <c r="O3724">
        <v>0</v>
      </c>
      <c r="P3724">
        <v>0</v>
      </c>
      <c r="Q3724">
        <v>0</v>
      </c>
    </row>
    <row r="3725" spans="1:17" x14ac:dyDescent="0.25">
      <c r="A3725" t="s">
        <v>16964</v>
      </c>
      <c r="B3725" t="s">
        <v>72</v>
      </c>
      <c r="C3725" t="s">
        <v>86</v>
      </c>
      <c r="D3725" t="s">
        <v>526</v>
      </c>
      <c r="E3725" t="s">
        <v>563</v>
      </c>
      <c r="F3725" t="s">
        <v>394</v>
      </c>
      <c r="G3725">
        <v>0</v>
      </c>
      <c r="H3725">
        <v>0</v>
      </c>
      <c r="I3725">
        <v>0</v>
      </c>
      <c r="J3725">
        <v>0</v>
      </c>
      <c r="K3725">
        <v>0</v>
      </c>
      <c r="L3725">
        <v>0</v>
      </c>
      <c r="M3725">
        <v>0</v>
      </c>
      <c r="N3725">
        <v>14</v>
      </c>
      <c r="O3725">
        <v>12</v>
      </c>
      <c r="P3725">
        <v>1</v>
      </c>
      <c r="Q3725">
        <v>1</v>
      </c>
    </row>
    <row r="3726" spans="1:17" x14ac:dyDescent="0.25">
      <c r="A3726" t="s">
        <v>16965</v>
      </c>
      <c r="B3726" t="s">
        <v>72</v>
      </c>
      <c r="C3726" t="s">
        <v>86</v>
      </c>
      <c r="D3726" t="s">
        <v>526</v>
      </c>
      <c r="E3726" t="s">
        <v>563</v>
      </c>
      <c r="F3726" t="s">
        <v>395</v>
      </c>
      <c r="G3726">
        <v>0</v>
      </c>
      <c r="H3726">
        <v>0</v>
      </c>
      <c r="I3726">
        <v>0</v>
      </c>
      <c r="J3726">
        <v>0</v>
      </c>
      <c r="K3726">
        <v>0</v>
      </c>
      <c r="L3726">
        <v>0</v>
      </c>
      <c r="M3726">
        <v>0</v>
      </c>
      <c r="N3726">
        <v>11</v>
      </c>
      <c r="O3726">
        <v>9</v>
      </c>
      <c r="P3726">
        <v>1</v>
      </c>
      <c r="Q3726">
        <v>1</v>
      </c>
    </row>
    <row r="3727" spans="1:17" x14ac:dyDescent="0.25">
      <c r="A3727" t="s">
        <v>16966</v>
      </c>
      <c r="B3727" t="s">
        <v>72</v>
      </c>
      <c r="C3727" t="s">
        <v>86</v>
      </c>
      <c r="D3727" t="s">
        <v>526</v>
      </c>
      <c r="E3727" t="s">
        <v>563</v>
      </c>
      <c r="F3727" t="s">
        <v>525</v>
      </c>
      <c r="G3727">
        <v>18</v>
      </c>
      <c r="H3727">
        <v>0</v>
      </c>
      <c r="I3727">
        <v>0</v>
      </c>
      <c r="J3727">
        <v>0</v>
      </c>
      <c r="K3727">
        <v>0</v>
      </c>
      <c r="L3727">
        <v>0</v>
      </c>
      <c r="M3727">
        <v>0</v>
      </c>
      <c r="N3727">
        <v>0</v>
      </c>
      <c r="O3727">
        <v>0</v>
      </c>
      <c r="P3727">
        <v>0</v>
      </c>
      <c r="Q3727">
        <v>0</v>
      </c>
    </row>
    <row r="3728" spans="1:17" x14ac:dyDescent="0.25">
      <c r="A3728" t="s">
        <v>23604</v>
      </c>
      <c r="B3728" t="s">
        <v>72</v>
      </c>
      <c r="C3728" t="s">
        <v>86</v>
      </c>
      <c r="D3728" t="s">
        <v>526</v>
      </c>
      <c r="E3728" t="s">
        <v>21471</v>
      </c>
      <c r="F3728" t="s">
        <v>396</v>
      </c>
      <c r="G3728">
        <v>0</v>
      </c>
      <c r="H3728">
        <v>15</v>
      </c>
      <c r="I3728">
        <v>1</v>
      </c>
      <c r="J3728">
        <v>11</v>
      </c>
      <c r="K3728">
        <v>1</v>
      </c>
      <c r="L3728">
        <v>2</v>
      </c>
      <c r="M3728">
        <v>0</v>
      </c>
      <c r="N3728">
        <v>0</v>
      </c>
      <c r="O3728">
        <v>0</v>
      </c>
      <c r="P3728">
        <v>0</v>
      </c>
      <c r="Q3728">
        <v>0</v>
      </c>
    </row>
    <row r="3729" spans="1:17" x14ac:dyDescent="0.25">
      <c r="A3729" t="s">
        <v>23605</v>
      </c>
      <c r="B3729" t="s">
        <v>72</v>
      </c>
      <c r="C3729" t="s">
        <v>86</v>
      </c>
      <c r="D3729" t="s">
        <v>526</v>
      </c>
      <c r="E3729" t="s">
        <v>21471</v>
      </c>
      <c r="F3729" t="s">
        <v>4236</v>
      </c>
      <c r="G3729">
        <v>0</v>
      </c>
      <c r="H3729">
        <v>15</v>
      </c>
      <c r="I3729">
        <v>1</v>
      </c>
      <c r="J3729">
        <v>11</v>
      </c>
      <c r="K3729">
        <v>1</v>
      </c>
      <c r="L3729">
        <v>2</v>
      </c>
      <c r="M3729">
        <v>0</v>
      </c>
      <c r="N3729">
        <v>0</v>
      </c>
      <c r="O3729">
        <v>0</v>
      </c>
      <c r="P3729">
        <v>0</v>
      </c>
      <c r="Q3729">
        <v>0</v>
      </c>
    </row>
    <row r="3730" spans="1:17" x14ac:dyDescent="0.25">
      <c r="A3730" t="s">
        <v>23606</v>
      </c>
      <c r="B3730" t="s">
        <v>72</v>
      </c>
      <c r="C3730" t="s">
        <v>86</v>
      </c>
      <c r="D3730" t="s">
        <v>526</v>
      </c>
      <c r="E3730" t="s">
        <v>21471</v>
      </c>
      <c r="F3730" t="s">
        <v>4238</v>
      </c>
      <c r="G3730">
        <v>0</v>
      </c>
      <c r="H3730">
        <v>0</v>
      </c>
      <c r="I3730">
        <v>0</v>
      </c>
      <c r="J3730">
        <v>0</v>
      </c>
      <c r="K3730">
        <v>0</v>
      </c>
      <c r="L3730">
        <v>0</v>
      </c>
      <c r="M3730">
        <v>15</v>
      </c>
      <c r="N3730">
        <v>0</v>
      </c>
      <c r="O3730">
        <v>0</v>
      </c>
      <c r="P3730">
        <v>0</v>
      </c>
      <c r="Q3730">
        <v>0</v>
      </c>
    </row>
    <row r="3731" spans="1:17" x14ac:dyDescent="0.25">
      <c r="A3731" t="s">
        <v>23607</v>
      </c>
      <c r="B3731" t="s">
        <v>72</v>
      </c>
      <c r="C3731" t="s">
        <v>86</v>
      </c>
      <c r="D3731" t="s">
        <v>526</v>
      </c>
      <c r="E3731" t="s">
        <v>21471</v>
      </c>
      <c r="F3731" t="s">
        <v>397</v>
      </c>
      <c r="G3731">
        <v>0</v>
      </c>
      <c r="H3731">
        <v>15</v>
      </c>
      <c r="I3731">
        <v>1</v>
      </c>
      <c r="J3731">
        <v>11</v>
      </c>
      <c r="K3731">
        <v>1</v>
      </c>
      <c r="L3731">
        <v>2</v>
      </c>
      <c r="M3731">
        <v>0</v>
      </c>
      <c r="N3731">
        <v>0</v>
      </c>
      <c r="O3731">
        <v>0</v>
      </c>
      <c r="P3731">
        <v>0</v>
      </c>
      <c r="Q3731">
        <v>0</v>
      </c>
    </row>
    <row r="3732" spans="1:17" x14ac:dyDescent="0.25">
      <c r="A3732" t="s">
        <v>23608</v>
      </c>
      <c r="B3732" t="s">
        <v>72</v>
      </c>
      <c r="C3732" t="s">
        <v>86</v>
      </c>
      <c r="D3732" t="s">
        <v>526</v>
      </c>
      <c r="E3732" t="s">
        <v>21471</v>
      </c>
      <c r="F3732" t="s">
        <v>398</v>
      </c>
      <c r="G3732">
        <v>0</v>
      </c>
      <c r="H3732">
        <v>15</v>
      </c>
      <c r="I3732">
        <v>1</v>
      </c>
      <c r="J3732">
        <v>11</v>
      </c>
      <c r="K3732">
        <v>1</v>
      </c>
      <c r="L3732">
        <v>2</v>
      </c>
      <c r="M3732">
        <v>0</v>
      </c>
      <c r="N3732">
        <v>0</v>
      </c>
      <c r="O3732">
        <v>0</v>
      </c>
      <c r="P3732">
        <v>0</v>
      </c>
      <c r="Q3732">
        <v>0</v>
      </c>
    </row>
    <row r="3733" spans="1:17" x14ac:dyDescent="0.25">
      <c r="A3733" t="s">
        <v>23609</v>
      </c>
      <c r="B3733" t="s">
        <v>72</v>
      </c>
      <c r="C3733" t="s">
        <v>86</v>
      </c>
      <c r="D3733" t="s">
        <v>526</v>
      </c>
      <c r="E3733" t="s">
        <v>21471</v>
      </c>
      <c r="F3733" t="s">
        <v>4242</v>
      </c>
      <c r="G3733">
        <v>0</v>
      </c>
      <c r="H3733">
        <v>0</v>
      </c>
      <c r="I3733">
        <v>0</v>
      </c>
      <c r="J3733">
        <v>0</v>
      </c>
      <c r="K3733">
        <v>0</v>
      </c>
      <c r="L3733">
        <v>0</v>
      </c>
      <c r="M3733">
        <v>15</v>
      </c>
      <c r="N3733">
        <v>0</v>
      </c>
      <c r="O3733">
        <v>0</v>
      </c>
      <c r="P3733">
        <v>0</v>
      </c>
      <c r="Q3733">
        <v>0</v>
      </c>
    </row>
    <row r="3734" spans="1:17" x14ac:dyDescent="0.25">
      <c r="A3734" t="s">
        <v>23610</v>
      </c>
      <c r="B3734" t="s">
        <v>72</v>
      </c>
      <c r="C3734" t="s">
        <v>86</v>
      </c>
      <c r="D3734" t="s">
        <v>526</v>
      </c>
      <c r="E3734" t="s">
        <v>21471</v>
      </c>
      <c r="F3734" t="s">
        <v>399</v>
      </c>
      <c r="G3734">
        <v>0</v>
      </c>
      <c r="H3734">
        <v>15</v>
      </c>
      <c r="I3734">
        <v>1</v>
      </c>
      <c r="J3734">
        <v>11</v>
      </c>
      <c r="K3734">
        <v>1</v>
      </c>
      <c r="L3734">
        <v>2</v>
      </c>
      <c r="M3734">
        <v>0</v>
      </c>
      <c r="N3734">
        <v>0</v>
      </c>
      <c r="O3734">
        <v>0</v>
      </c>
      <c r="P3734">
        <v>0</v>
      </c>
      <c r="Q3734">
        <v>0</v>
      </c>
    </row>
    <row r="3735" spans="1:17" x14ac:dyDescent="0.25">
      <c r="A3735" t="s">
        <v>23611</v>
      </c>
      <c r="B3735" t="s">
        <v>72</v>
      </c>
      <c r="C3735" t="s">
        <v>86</v>
      </c>
      <c r="D3735" t="s">
        <v>526</v>
      </c>
      <c r="E3735" t="s">
        <v>21471</v>
      </c>
      <c r="F3735" t="s">
        <v>4245</v>
      </c>
      <c r="G3735">
        <v>0</v>
      </c>
      <c r="H3735">
        <v>0</v>
      </c>
      <c r="I3735">
        <v>0</v>
      </c>
      <c r="J3735">
        <v>0</v>
      </c>
      <c r="K3735">
        <v>0</v>
      </c>
      <c r="L3735">
        <v>0</v>
      </c>
      <c r="M3735">
        <v>15</v>
      </c>
      <c r="N3735">
        <v>0</v>
      </c>
      <c r="O3735">
        <v>0</v>
      </c>
      <c r="P3735">
        <v>0</v>
      </c>
      <c r="Q3735">
        <v>0</v>
      </c>
    </row>
    <row r="3736" spans="1:17" x14ac:dyDescent="0.25">
      <c r="A3736" t="s">
        <v>23612</v>
      </c>
      <c r="B3736" t="s">
        <v>72</v>
      </c>
      <c r="C3736" t="s">
        <v>86</v>
      </c>
      <c r="D3736" t="s">
        <v>526</v>
      </c>
      <c r="E3736" t="s">
        <v>21471</v>
      </c>
      <c r="F3736" t="s">
        <v>394</v>
      </c>
      <c r="G3736">
        <v>0</v>
      </c>
      <c r="H3736">
        <v>0</v>
      </c>
      <c r="I3736">
        <v>0</v>
      </c>
      <c r="J3736">
        <v>0</v>
      </c>
      <c r="K3736">
        <v>0</v>
      </c>
      <c r="L3736">
        <v>0</v>
      </c>
      <c r="M3736">
        <v>0</v>
      </c>
      <c r="N3736">
        <v>13</v>
      </c>
      <c r="O3736">
        <v>13</v>
      </c>
      <c r="P3736">
        <v>0</v>
      </c>
      <c r="Q3736">
        <v>0</v>
      </c>
    </row>
    <row r="3737" spans="1:17" x14ac:dyDescent="0.25">
      <c r="A3737" t="s">
        <v>23613</v>
      </c>
      <c r="B3737" t="s">
        <v>72</v>
      </c>
      <c r="C3737" t="s">
        <v>86</v>
      </c>
      <c r="D3737" t="s">
        <v>526</v>
      </c>
      <c r="E3737" t="s">
        <v>21471</v>
      </c>
      <c r="F3737" t="s">
        <v>395</v>
      </c>
      <c r="G3737">
        <v>0</v>
      </c>
      <c r="H3737">
        <v>0</v>
      </c>
      <c r="I3737">
        <v>0</v>
      </c>
      <c r="J3737">
        <v>0</v>
      </c>
      <c r="K3737">
        <v>0</v>
      </c>
      <c r="L3737">
        <v>0</v>
      </c>
      <c r="M3737">
        <v>0</v>
      </c>
      <c r="N3737">
        <v>10</v>
      </c>
      <c r="O3737">
        <v>10</v>
      </c>
      <c r="P3737">
        <v>0</v>
      </c>
      <c r="Q3737">
        <v>0</v>
      </c>
    </row>
    <row r="3738" spans="1:17" x14ac:dyDescent="0.25">
      <c r="A3738" t="s">
        <v>23614</v>
      </c>
      <c r="B3738" t="s">
        <v>72</v>
      </c>
      <c r="C3738" t="s">
        <v>86</v>
      </c>
      <c r="D3738" t="s">
        <v>526</v>
      </c>
      <c r="E3738" t="s">
        <v>21471</v>
      </c>
      <c r="F3738" t="s">
        <v>525</v>
      </c>
      <c r="G3738">
        <v>15</v>
      </c>
      <c r="H3738">
        <v>0</v>
      </c>
      <c r="I3738">
        <v>0</v>
      </c>
      <c r="J3738">
        <v>0</v>
      </c>
      <c r="K3738">
        <v>0</v>
      </c>
      <c r="L3738">
        <v>0</v>
      </c>
      <c r="M3738">
        <v>0</v>
      </c>
      <c r="N3738">
        <v>0</v>
      </c>
      <c r="O3738">
        <v>0</v>
      </c>
      <c r="P3738">
        <v>0</v>
      </c>
      <c r="Q3738">
        <v>0</v>
      </c>
    </row>
    <row r="3739" spans="1:17" x14ac:dyDescent="0.25">
      <c r="A3739" t="s">
        <v>16967</v>
      </c>
      <c r="B3739" t="s">
        <v>72</v>
      </c>
      <c r="C3739" t="s">
        <v>86</v>
      </c>
      <c r="D3739" t="s">
        <v>527</v>
      </c>
      <c r="E3739" t="s">
        <v>563</v>
      </c>
      <c r="F3739" t="s">
        <v>528</v>
      </c>
      <c r="G3739">
        <v>0</v>
      </c>
      <c r="H3739">
        <v>0</v>
      </c>
      <c r="I3739">
        <v>0</v>
      </c>
      <c r="J3739">
        <v>0</v>
      </c>
      <c r="K3739">
        <v>0</v>
      </c>
      <c r="L3739">
        <v>0</v>
      </c>
      <c r="M3739">
        <v>0</v>
      </c>
      <c r="N3739">
        <v>2</v>
      </c>
      <c r="O3739">
        <v>1</v>
      </c>
      <c r="P3739">
        <v>1</v>
      </c>
      <c r="Q3739">
        <v>0</v>
      </c>
    </row>
    <row r="3740" spans="1:17" x14ac:dyDescent="0.25">
      <c r="A3740" t="s">
        <v>16968</v>
      </c>
      <c r="B3740" t="s">
        <v>72</v>
      </c>
      <c r="C3740" t="s">
        <v>86</v>
      </c>
      <c r="D3740" t="s">
        <v>527</v>
      </c>
      <c r="E3740" t="s">
        <v>563</v>
      </c>
      <c r="F3740" t="s">
        <v>525</v>
      </c>
      <c r="G3740">
        <v>2</v>
      </c>
      <c r="H3740">
        <v>0</v>
      </c>
      <c r="I3740">
        <v>0</v>
      </c>
      <c r="J3740">
        <v>0</v>
      </c>
      <c r="K3740">
        <v>0</v>
      </c>
      <c r="L3740">
        <v>0</v>
      </c>
      <c r="M3740">
        <v>0</v>
      </c>
      <c r="N3740">
        <v>0</v>
      </c>
      <c r="O3740">
        <v>0</v>
      </c>
      <c r="P3740">
        <v>0</v>
      </c>
      <c r="Q3740">
        <v>0</v>
      </c>
    </row>
    <row r="3741" spans="1:17" x14ac:dyDescent="0.25">
      <c r="A3741" t="s">
        <v>16969</v>
      </c>
      <c r="B3741" t="s">
        <v>72</v>
      </c>
      <c r="C3741" t="s">
        <v>86</v>
      </c>
      <c r="D3741" t="s">
        <v>12971</v>
      </c>
      <c r="E3741" t="s">
        <v>563</v>
      </c>
      <c r="F3741" t="s">
        <v>525</v>
      </c>
      <c r="G3741">
        <v>2</v>
      </c>
      <c r="H3741">
        <v>0</v>
      </c>
      <c r="I3741">
        <v>0</v>
      </c>
      <c r="J3741">
        <v>0</v>
      </c>
      <c r="K3741">
        <v>0</v>
      </c>
      <c r="L3741">
        <v>0</v>
      </c>
      <c r="M3741">
        <v>0</v>
      </c>
      <c r="N3741">
        <v>0</v>
      </c>
      <c r="O3741">
        <v>0</v>
      </c>
      <c r="P3741">
        <v>0</v>
      </c>
      <c r="Q3741">
        <v>0</v>
      </c>
    </row>
    <row r="3742" spans="1:17" x14ac:dyDescent="0.25">
      <c r="A3742" t="s">
        <v>16970</v>
      </c>
      <c r="B3742" t="s">
        <v>72</v>
      </c>
      <c r="C3742" t="s">
        <v>87</v>
      </c>
      <c r="D3742" t="s">
        <v>529</v>
      </c>
      <c r="E3742" t="s">
        <v>563</v>
      </c>
      <c r="F3742" t="s">
        <v>525</v>
      </c>
      <c r="G3742">
        <v>6</v>
      </c>
      <c r="H3742">
        <v>0</v>
      </c>
      <c r="I3742">
        <v>0</v>
      </c>
      <c r="J3742">
        <v>0</v>
      </c>
      <c r="K3742">
        <v>0</v>
      </c>
      <c r="L3742">
        <v>0</v>
      </c>
      <c r="M3742">
        <v>0</v>
      </c>
      <c r="N3742">
        <v>0</v>
      </c>
      <c r="O3742">
        <v>0</v>
      </c>
      <c r="P3742">
        <v>0</v>
      </c>
      <c r="Q3742">
        <v>0</v>
      </c>
    </row>
    <row r="3743" spans="1:17" x14ac:dyDescent="0.25">
      <c r="A3743" t="s">
        <v>23615</v>
      </c>
      <c r="B3743" t="s">
        <v>72</v>
      </c>
      <c r="C3743" t="s">
        <v>87</v>
      </c>
      <c r="D3743" t="s">
        <v>529</v>
      </c>
      <c r="E3743" t="s">
        <v>21471</v>
      </c>
      <c r="F3743" t="s">
        <v>525</v>
      </c>
      <c r="G3743">
        <v>4</v>
      </c>
      <c r="H3743">
        <v>0</v>
      </c>
      <c r="I3743">
        <v>0</v>
      </c>
      <c r="J3743">
        <v>0</v>
      </c>
      <c r="K3743">
        <v>0</v>
      </c>
      <c r="L3743">
        <v>0</v>
      </c>
      <c r="M3743">
        <v>0</v>
      </c>
      <c r="N3743">
        <v>0</v>
      </c>
      <c r="O3743">
        <v>0</v>
      </c>
      <c r="P3743">
        <v>0</v>
      </c>
      <c r="Q3743">
        <v>0</v>
      </c>
    </row>
    <row r="3744" spans="1:17" x14ac:dyDescent="0.25">
      <c r="A3744" t="s">
        <v>16971</v>
      </c>
      <c r="B3744" t="s">
        <v>72</v>
      </c>
      <c r="C3744" t="s">
        <v>87</v>
      </c>
      <c r="D3744" t="s">
        <v>526</v>
      </c>
      <c r="E3744" t="s">
        <v>563</v>
      </c>
      <c r="F3744" t="s">
        <v>396</v>
      </c>
      <c r="G3744">
        <v>0</v>
      </c>
      <c r="H3744">
        <v>26</v>
      </c>
      <c r="I3744">
        <v>1</v>
      </c>
      <c r="J3744">
        <v>23</v>
      </c>
      <c r="K3744">
        <v>1</v>
      </c>
      <c r="L3744">
        <v>1</v>
      </c>
      <c r="M3744">
        <v>0</v>
      </c>
      <c r="N3744">
        <v>0</v>
      </c>
      <c r="O3744">
        <v>0</v>
      </c>
      <c r="P3744">
        <v>0</v>
      </c>
      <c r="Q3744">
        <v>0</v>
      </c>
    </row>
    <row r="3745" spans="1:17" x14ac:dyDescent="0.25">
      <c r="A3745" t="s">
        <v>16972</v>
      </c>
      <c r="B3745" t="s">
        <v>72</v>
      </c>
      <c r="C3745" t="s">
        <v>87</v>
      </c>
      <c r="D3745" t="s">
        <v>526</v>
      </c>
      <c r="E3745" t="s">
        <v>563</v>
      </c>
      <c r="F3745" t="s">
        <v>4236</v>
      </c>
      <c r="G3745">
        <v>0</v>
      </c>
      <c r="H3745">
        <v>26</v>
      </c>
      <c r="I3745">
        <v>1</v>
      </c>
      <c r="J3745">
        <v>23</v>
      </c>
      <c r="K3745">
        <v>0</v>
      </c>
      <c r="L3745">
        <v>2</v>
      </c>
      <c r="M3745">
        <v>0</v>
      </c>
      <c r="N3745">
        <v>0</v>
      </c>
      <c r="O3745">
        <v>0</v>
      </c>
      <c r="P3745">
        <v>0</v>
      </c>
      <c r="Q3745">
        <v>0</v>
      </c>
    </row>
    <row r="3746" spans="1:17" x14ac:dyDescent="0.25">
      <c r="A3746" t="s">
        <v>16220</v>
      </c>
      <c r="B3746" t="s">
        <v>72</v>
      </c>
      <c r="C3746" t="s">
        <v>87</v>
      </c>
      <c r="D3746" t="s">
        <v>526</v>
      </c>
      <c r="E3746" t="s">
        <v>563</v>
      </c>
      <c r="F3746" t="s">
        <v>4238</v>
      </c>
      <c r="G3746">
        <v>0</v>
      </c>
      <c r="H3746">
        <v>0</v>
      </c>
      <c r="I3746">
        <v>0</v>
      </c>
      <c r="J3746">
        <v>0</v>
      </c>
      <c r="K3746">
        <v>0</v>
      </c>
      <c r="L3746">
        <v>0</v>
      </c>
      <c r="M3746">
        <v>26</v>
      </c>
      <c r="N3746">
        <v>0</v>
      </c>
      <c r="O3746">
        <v>0</v>
      </c>
      <c r="P3746">
        <v>0</v>
      </c>
      <c r="Q3746">
        <v>0</v>
      </c>
    </row>
    <row r="3747" spans="1:17" x14ac:dyDescent="0.25">
      <c r="A3747" t="s">
        <v>16221</v>
      </c>
      <c r="B3747" t="s">
        <v>72</v>
      </c>
      <c r="C3747" t="s">
        <v>87</v>
      </c>
      <c r="D3747" t="s">
        <v>526</v>
      </c>
      <c r="E3747" t="s">
        <v>563</v>
      </c>
      <c r="F3747" t="s">
        <v>397</v>
      </c>
      <c r="G3747">
        <v>0</v>
      </c>
      <c r="H3747">
        <v>26</v>
      </c>
      <c r="I3747">
        <v>1</v>
      </c>
      <c r="J3747">
        <v>23</v>
      </c>
      <c r="K3747">
        <v>0</v>
      </c>
      <c r="L3747">
        <v>2</v>
      </c>
      <c r="M3747">
        <v>0</v>
      </c>
      <c r="N3747">
        <v>0</v>
      </c>
      <c r="O3747">
        <v>0</v>
      </c>
      <c r="P3747">
        <v>0</v>
      </c>
      <c r="Q3747">
        <v>0</v>
      </c>
    </row>
    <row r="3748" spans="1:17" x14ac:dyDescent="0.25">
      <c r="A3748" t="s">
        <v>16222</v>
      </c>
      <c r="B3748" t="s">
        <v>72</v>
      </c>
      <c r="C3748" t="s">
        <v>87</v>
      </c>
      <c r="D3748" t="s">
        <v>526</v>
      </c>
      <c r="E3748" t="s">
        <v>563</v>
      </c>
      <c r="F3748" t="s">
        <v>398</v>
      </c>
      <c r="G3748">
        <v>0</v>
      </c>
      <c r="H3748">
        <v>26</v>
      </c>
      <c r="I3748">
        <v>1</v>
      </c>
      <c r="J3748">
        <v>23</v>
      </c>
      <c r="K3748">
        <v>0</v>
      </c>
      <c r="L3748">
        <v>2</v>
      </c>
      <c r="M3748">
        <v>0</v>
      </c>
      <c r="N3748">
        <v>0</v>
      </c>
      <c r="O3748">
        <v>0</v>
      </c>
      <c r="P3748">
        <v>0</v>
      </c>
      <c r="Q3748">
        <v>0</v>
      </c>
    </row>
    <row r="3749" spans="1:17" x14ac:dyDescent="0.25">
      <c r="A3749" t="s">
        <v>23616</v>
      </c>
      <c r="B3749" t="s">
        <v>72</v>
      </c>
      <c r="C3749" t="s">
        <v>147</v>
      </c>
      <c r="D3749" t="s">
        <v>526</v>
      </c>
      <c r="E3749" t="s">
        <v>21471</v>
      </c>
      <c r="F3749" t="s">
        <v>395</v>
      </c>
      <c r="G3749">
        <v>0</v>
      </c>
      <c r="H3749">
        <v>0</v>
      </c>
      <c r="I3749">
        <v>0</v>
      </c>
      <c r="J3749">
        <v>0</v>
      </c>
      <c r="K3749">
        <v>0</v>
      </c>
      <c r="L3749">
        <v>0</v>
      </c>
      <c r="M3749">
        <v>0</v>
      </c>
      <c r="N3749">
        <v>35</v>
      </c>
      <c r="O3749">
        <v>32</v>
      </c>
      <c r="P3749">
        <v>1</v>
      </c>
      <c r="Q3749">
        <v>2</v>
      </c>
    </row>
    <row r="3750" spans="1:17" x14ac:dyDescent="0.25">
      <c r="A3750" t="s">
        <v>23617</v>
      </c>
      <c r="B3750" t="s">
        <v>72</v>
      </c>
      <c r="C3750" t="s">
        <v>147</v>
      </c>
      <c r="D3750" t="s">
        <v>526</v>
      </c>
      <c r="E3750" t="s">
        <v>21471</v>
      </c>
      <c r="F3750" t="s">
        <v>525</v>
      </c>
      <c r="G3750">
        <v>42</v>
      </c>
      <c r="H3750">
        <v>0</v>
      </c>
      <c r="I3750">
        <v>0</v>
      </c>
      <c r="J3750">
        <v>0</v>
      </c>
      <c r="K3750">
        <v>0</v>
      </c>
      <c r="L3750">
        <v>0</v>
      </c>
      <c r="M3750">
        <v>0</v>
      </c>
      <c r="N3750">
        <v>0</v>
      </c>
      <c r="O3750">
        <v>0</v>
      </c>
      <c r="P3750">
        <v>0</v>
      </c>
      <c r="Q3750">
        <v>0</v>
      </c>
    </row>
    <row r="3751" spans="1:17" x14ac:dyDescent="0.25">
      <c r="A3751" t="s">
        <v>18469</v>
      </c>
      <c r="B3751" t="s">
        <v>72</v>
      </c>
      <c r="C3751" t="s">
        <v>147</v>
      </c>
      <c r="D3751" t="s">
        <v>527</v>
      </c>
      <c r="E3751" t="s">
        <v>563</v>
      </c>
      <c r="F3751" t="s">
        <v>528</v>
      </c>
      <c r="G3751">
        <v>0</v>
      </c>
      <c r="H3751">
        <v>0</v>
      </c>
      <c r="I3751">
        <v>0</v>
      </c>
      <c r="J3751">
        <v>0</v>
      </c>
      <c r="K3751">
        <v>0</v>
      </c>
      <c r="L3751">
        <v>0</v>
      </c>
      <c r="M3751">
        <v>0</v>
      </c>
      <c r="N3751">
        <v>1</v>
      </c>
      <c r="O3751">
        <v>1</v>
      </c>
      <c r="P3751">
        <v>0</v>
      </c>
      <c r="Q3751">
        <v>0</v>
      </c>
    </row>
    <row r="3752" spans="1:17" x14ac:dyDescent="0.25">
      <c r="A3752" t="s">
        <v>18470</v>
      </c>
      <c r="B3752" t="s">
        <v>72</v>
      </c>
      <c r="C3752" t="s">
        <v>147</v>
      </c>
      <c r="D3752" t="s">
        <v>527</v>
      </c>
      <c r="E3752" t="s">
        <v>563</v>
      </c>
      <c r="F3752" t="s">
        <v>525</v>
      </c>
      <c r="G3752">
        <v>1</v>
      </c>
      <c r="H3752">
        <v>0</v>
      </c>
      <c r="I3752">
        <v>0</v>
      </c>
      <c r="J3752">
        <v>0</v>
      </c>
      <c r="K3752">
        <v>0</v>
      </c>
      <c r="L3752">
        <v>0</v>
      </c>
      <c r="M3752">
        <v>0</v>
      </c>
      <c r="N3752">
        <v>0</v>
      </c>
      <c r="O3752">
        <v>0</v>
      </c>
      <c r="P3752">
        <v>0</v>
      </c>
      <c r="Q3752">
        <v>0</v>
      </c>
    </row>
    <row r="3753" spans="1:17" x14ac:dyDescent="0.25">
      <c r="A3753" t="s">
        <v>16236</v>
      </c>
      <c r="B3753" t="s">
        <v>72</v>
      </c>
      <c r="C3753" t="s">
        <v>147</v>
      </c>
      <c r="D3753" t="s">
        <v>12971</v>
      </c>
      <c r="E3753" t="s">
        <v>563</v>
      </c>
      <c r="F3753" t="s">
        <v>525</v>
      </c>
      <c r="G3753">
        <v>5</v>
      </c>
      <c r="H3753">
        <v>0</v>
      </c>
      <c r="I3753">
        <v>0</v>
      </c>
      <c r="J3753">
        <v>0</v>
      </c>
      <c r="K3753">
        <v>0</v>
      </c>
      <c r="L3753">
        <v>0</v>
      </c>
      <c r="M3753">
        <v>0</v>
      </c>
      <c r="N3753">
        <v>0</v>
      </c>
      <c r="O3753">
        <v>0</v>
      </c>
      <c r="P3753">
        <v>0</v>
      </c>
      <c r="Q3753">
        <v>0</v>
      </c>
    </row>
    <row r="3754" spans="1:17" x14ac:dyDescent="0.25">
      <c r="A3754" t="s">
        <v>23618</v>
      </c>
      <c r="B3754" t="s">
        <v>72</v>
      </c>
      <c r="C3754" t="s">
        <v>147</v>
      </c>
      <c r="D3754" t="s">
        <v>12971</v>
      </c>
      <c r="E3754" t="s">
        <v>21471</v>
      </c>
      <c r="F3754" t="s">
        <v>525</v>
      </c>
      <c r="G3754">
        <v>3</v>
      </c>
      <c r="H3754">
        <v>0</v>
      </c>
      <c r="I3754">
        <v>0</v>
      </c>
      <c r="J3754">
        <v>0</v>
      </c>
      <c r="K3754">
        <v>0</v>
      </c>
      <c r="L3754">
        <v>0</v>
      </c>
      <c r="M3754">
        <v>0</v>
      </c>
      <c r="N3754">
        <v>0</v>
      </c>
      <c r="O3754">
        <v>0</v>
      </c>
      <c r="P3754">
        <v>0</v>
      </c>
      <c r="Q3754">
        <v>0</v>
      </c>
    </row>
    <row r="3755" spans="1:17" x14ac:dyDescent="0.25">
      <c r="A3755" t="s">
        <v>16237</v>
      </c>
      <c r="B3755" t="s">
        <v>72</v>
      </c>
      <c r="C3755" t="s">
        <v>148</v>
      </c>
      <c r="D3755" t="s">
        <v>529</v>
      </c>
      <c r="E3755" t="s">
        <v>563</v>
      </c>
      <c r="F3755" t="s">
        <v>525</v>
      </c>
      <c r="G3755">
        <v>1</v>
      </c>
      <c r="H3755">
        <v>0</v>
      </c>
      <c r="I3755">
        <v>0</v>
      </c>
      <c r="J3755">
        <v>0</v>
      </c>
      <c r="K3755">
        <v>0</v>
      </c>
      <c r="L3755">
        <v>0</v>
      </c>
      <c r="M3755">
        <v>0</v>
      </c>
      <c r="N3755">
        <v>0</v>
      </c>
      <c r="O3755">
        <v>0</v>
      </c>
      <c r="P3755">
        <v>0</v>
      </c>
      <c r="Q3755">
        <v>0</v>
      </c>
    </row>
    <row r="3756" spans="1:17" x14ac:dyDescent="0.25">
      <c r="A3756" t="s">
        <v>16238</v>
      </c>
      <c r="B3756" t="s">
        <v>72</v>
      </c>
      <c r="C3756" t="s">
        <v>148</v>
      </c>
      <c r="D3756" t="s">
        <v>526</v>
      </c>
      <c r="E3756" t="s">
        <v>563</v>
      </c>
      <c r="F3756" t="s">
        <v>396</v>
      </c>
      <c r="G3756">
        <v>0</v>
      </c>
      <c r="H3756">
        <v>2</v>
      </c>
      <c r="I3756">
        <v>0</v>
      </c>
      <c r="J3756">
        <v>2</v>
      </c>
      <c r="K3756">
        <v>0</v>
      </c>
      <c r="L3756">
        <v>0</v>
      </c>
      <c r="M3756">
        <v>0</v>
      </c>
      <c r="N3756">
        <v>0</v>
      </c>
      <c r="O3756">
        <v>0</v>
      </c>
      <c r="P3756">
        <v>0</v>
      </c>
      <c r="Q3756">
        <v>0</v>
      </c>
    </row>
    <row r="3757" spans="1:17" x14ac:dyDescent="0.25">
      <c r="A3757" t="s">
        <v>16239</v>
      </c>
      <c r="B3757" t="s">
        <v>72</v>
      </c>
      <c r="C3757" t="s">
        <v>148</v>
      </c>
      <c r="D3757" t="s">
        <v>526</v>
      </c>
      <c r="E3757" t="s">
        <v>563</v>
      </c>
      <c r="F3757" t="s">
        <v>4236</v>
      </c>
      <c r="G3757">
        <v>0</v>
      </c>
      <c r="H3757">
        <v>2</v>
      </c>
      <c r="I3757">
        <v>0</v>
      </c>
      <c r="J3757">
        <v>2</v>
      </c>
      <c r="K3757">
        <v>0</v>
      </c>
      <c r="L3757">
        <v>0</v>
      </c>
      <c r="M3757">
        <v>0</v>
      </c>
      <c r="N3757">
        <v>0</v>
      </c>
      <c r="O3757">
        <v>0</v>
      </c>
      <c r="P3757">
        <v>0</v>
      </c>
      <c r="Q3757">
        <v>0</v>
      </c>
    </row>
    <row r="3758" spans="1:17" x14ac:dyDescent="0.25">
      <c r="A3758" t="s">
        <v>16240</v>
      </c>
      <c r="B3758" t="s">
        <v>72</v>
      </c>
      <c r="C3758" t="s">
        <v>148</v>
      </c>
      <c r="D3758" t="s">
        <v>526</v>
      </c>
      <c r="E3758" t="s">
        <v>563</v>
      </c>
      <c r="F3758" t="s">
        <v>4238</v>
      </c>
      <c r="G3758">
        <v>0</v>
      </c>
      <c r="H3758">
        <v>0</v>
      </c>
      <c r="I3758">
        <v>0</v>
      </c>
      <c r="J3758">
        <v>0</v>
      </c>
      <c r="K3758">
        <v>0</v>
      </c>
      <c r="L3758">
        <v>0</v>
      </c>
      <c r="M3758">
        <v>2</v>
      </c>
      <c r="N3758">
        <v>0</v>
      </c>
      <c r="O3758">
        <v>0</v>
      </c>
      <c r="P3758">
        <v>0</v>
      </c>
      <c r="Q3758">
        <v>0</v>
      </c>
    </row>
    <row r="3759" spans="1:17" x14ac:dyDescent="0.25">
      <c r="A3759" t="s">
        <v>16241</v>
      </c>
      <c r="B3759" t="s">
        <v>72</v>
      </c>
      <c r="C3759" t="s">
        <v>148</v>
      </c>
      <c r="D3759" t="s">
        <v>526</v>
      </c>
      <c r="E3759" t="s">
        <v>563</v>
      </c>
      <c r="F3759" t="s">
        <v>397</v>
      </c>
      <c r="G3759">
        <v>0</v>
      </c>
      <c r="H3759">
        <v>2</v>
      </c>
      <c r="I3759">
        <v>0</v>
      </c>
      <c r="J3759">
        <v>2</v>
      </c>
      <c r="K3759">
        <v>0</v>
      </c>
      <c r="L3759">
        <v>0</v>
      </c>
      <c r="M3759">
        <v>0</v>
      </c>
      <c r="N3759">
        <v>0</v>
      </c>
      <c r="O3759">
        <v>0</v>
      </c>
      <c r="P3759">
        <v>0</v>
      </c>
      <c r="Q3759">
        <v>0</v>
      </c>
    </row>
    <row r="3760" spans="1:17" x14ac:dyDescent="0.25">
      <c r="A3760" t="s">
        <v>16242</v>
      </c>
      <c r="B3760" t="s">
        <v>72</v>
      </c>
      <c r="C3760" t="s">
        <v>148</v>
      </c>
      <c r="D3760" t="s">
        <v>526</v>
      </c>
      <c r="E3760" t="s">
        <v>563</v>
      </c>
      <c r="F3760" t="s">
        <v>398</v>
      </c>
      <c r="G3760">
        <v>0</v>
      </c>
      <c r="H3760">
        <v>2</v>
      </c>
      <c r="I3760">
        <v>0</v>
      </c>
      <c r="J3760">
        <v>2</v>
      </c>
      <c r="K3760">
        <v>0</v>
      </c>
      <c r="L3760">
        <v>0</v>
      </c>
      <c r="M3760">
        <v>0</v>
      </c>
      <c r="N3760">
        <v>0</v>
      </c>
      <c r="O3760">
        <v>0</v>
      </c>
      <c r="P3760">
        <v>0</v>
      </c>
      <c r="Q3760">
        <v>0</v>
      </c>
    </row>
    <row r="3761" spans="1:17" x14ac:dyDescent="0.25">
      <c r="A3761" t="s">
        <v>16243</v>
      </c>
      <c r="B3761" t="s">
        <v>72</v>
      </c>
      <c r="C3761" t="s">
        <v>148</v>
      </c>
      <c r="D3761" t="s">
        <v>526</v>
      </c>
      <c r="E3761" t="s">
        <v>563</v>
      </c>
      <c r="F3761" t="s">
        <v>4242</v>
      </c>
      <c r="G3761">
        <v>0</v>
      </c>
      <c r="H3761">
        <v>0</v>
      </c>
      <c r="I3761">
        <v>0</v>
      </c>
      <c r="J3761">
        <v>0</v>
      </c>
      <c r="K3761">
        <v>0</v>
      </c>
      <c r="L3761">
        <v>0</v>
      </c>
      <c r="M3761">
        <v>2</v>
      </c>
      <c r="N3761">
        <v>0</v>
      </c>
      <c r="O3761">
        <v>0</v>
      </c>
      <c r="P3761">
        <v>0</v>
      </c>
      <c r="Q3761">
        <v>0</v>
      </c>
    </row>
    <row r="3762" spans="1:17" x14ac:dyDescent="0.25">
      <c r="A3762" t="s">
        <v>16244</v>
      </c>
      <c r="B3762" t="s">
        <v>72</v>
      </c>
      <c r="C3762" t="s">
        <v>148</v>
      </c>
      <c r="D3762" t="s">
        <v>526</v>
      </c>
      <c r="E3762" t="s">
        <v>563</v>
      </c>
      <c r="F3762" t="s">
        <v>399</v>
      </c>
      <c r="G3762">
        <v>0</v>
      </c>
      <c r="H3762">
        <v>2</v>
      </c>
      <c r="I3762">
        <v>0</v>
      </c>
      <c r="J3762">
        <v>2</v>
      </c>
      <c r="K3762">
        <v>0</v>
      </c>
      <c r="L3762">
        <v>0</v>
      </c>
      <c r="M3762">
        <v>0</v>
      </c>
      <c r="N3762">
        <v>0</v>
      </c>
      <c r="O3762">
        <v>0</v>
      </c>
      <c r="P3762">
        <v>0</v>
      </c>
      <c r="Q3762">
        <v>0</v>
      </c>
    </row>
    <row r="3763" spans="1:17" x14ac:dyDescent="0.25">
      <c r="A3763" t="s">
        <v>16245</v>
      </c>
      <c r="B3763" t="s">
        <v>72</v>
      </c>
      <c r="C3763" t="s">
        <v>148</v>
      </c>
      <c r="D3763" t="s">
        <v>526</v>
      </c>
      <c r="E3763" t="s">
        <v>563</v>
      </c>
      <c r="F3763" t="s">
        <v>4245</v>
      </c>
      <c r="G3763">
        <v>0</v>
      </c>
      <c r="H3763">
        <v>0</v>
      </c>
      <c r="I3763">
        <v>0</v>
      </c>
      <c r="J3763">
        <v>0</v>
      </c>
      <c r="K3763">
        <v>0</v>
      </c>
      <c r="L3763">
        <v>0</v>
      </c>
      <c r="M3763">
        <v>2</v>
      </c>
      <c r="N3763">
        <v>0</v>
      </c>
      <c r="O3763">
        <v>0</v>
      </c>
      <c r="P3763">
        <v>0</v>
      </c>
      <c r="Q3763">
        <v>0</v>
      </c>
    </row>
    <row r="3764" spans="1:17" x14ac:dyDescent="0.25">
      <c r="A3764" t="s">
        <v>16246</v>
      </c>
      <c r="B3764" t="s">
        <v>72</v>
      </c>
      <c r="C3764" t="s">
        <v>148</v>
      </c>
      <c r="D3764" t="s">
        <v>526</v>
      </c>
      <c r="E3764" t="s">
        <v>563</v>
      </c>
      <c r="F3764" t="s">
        <v>394</v>
      </c>
      <c r="G3764">
        <v>0</v>
      </c>
      <c r="H3764">
        <v>0</v>
      </c>
      <c r="I3764">
        <v>0</v>
      </c>
      <c r="J3764">
        <v>0</v>
      </c>
      <c r="K3764">
        <v>0</v>
      </c>
      <c r="L3764">
        <v>0</v>
      </c>
      <c r="M3764">
        <v>0</v>
      </c>
      <c r="N3764">
        <v>1</v>
      </c>
      <c r="O3764">
        <v>1</v>
      </c>
      <c r="P3764">
        <v>0</v>
      </c>
      <c r="Q3764">
        <v>0</v>
      </c>
    </row>
    <row r="3765" spans="1:17" x14ac:dyDescent="0.25">
      <c r="A3765" t="s">
        <v>16247</v>
      </c>
      <c r="B3765" t="s">
        <v>72</v>
      </c>
      <c r="C3765" t="s">
        <v>148</v>
      </c>
      <c r="D3765" t="s">
        <v>526</v>
      </c>
      <c r="E3765" t="s">
        <v>563</v>
      </c>
      <c r="F3765" t="s">
        <v>395</v>
      </c>
      <c r="G3765">
        <v>0</v>
      </c>
      <c r="H3765">
        <v>0</v>
      </c>
      <c r="I3765">
        <v>0</v>
      </c>
      <c r="J3765">
        <v>0</v>
      </c>
      <c r="K3765">
        <v>0</v>
      </c>
      <c r="L3765">
        <v>0</v>
      </c>
      <c r="M3765">
        <v>0</v>
      </c>
      <c r="N3765">
        <v>1</v>
      </c>
      <c r="O3765">
        <v>1</v>
      </c>
      <c r="P3765">
        <v>0</v>
      </c>
      <c r="Q3765">
        <v>0</v>
      </c>
    </row>
    <row r="3766" spans="1:17" x14ac:dyDescent="0.25">
      <c r="A3766" t="s">
        <v>16248</v>
      </c>
      <c r="B3766" t="s">
        <v>72</v>
      </c>
      <c r="C3766" t="s">
        <v>148</v>
      </c>
      <c r="D3766" t="s">
        <v>526</v>
      </c>
      <c r="E3766" t="s">
        <v>563</v>
      </c>
      <c r="F3766" t="s">
        <v>525</v>
      </c>
      <c r="G3766">
        <v>2</v>
      </c>
      <c r="H3766">
        <v>0</v>
      </c>
      <c r="I3766">
        <v>0</v>
      </c>
      <c r="J3766">
        <v>0</v>
      </c>
      <c r="K3766">
        <v>0</v>
      </c>
      <c r="L3766">
        <v>0</v>
      </c>
      <c r="M3766">
        <v>0</v>
      </c>
      <c r="N3766">
        <v>0</v>
      </c>
      <c r="O3766">
        <v>0</v>
      </c>
      <c r="P3766">
        <v>0</v>
      </c>
      <c r="Q3766">
        <v>0</v>
      </c>
    </row>
    <row r="3767" spans="1:17" x14ac:dyDescent="0.25">
      <c r="A3767" t="s">
        <v>23619</v>
      </c>
      <c r="B3767" t="s">
        <v>72</v>
      </c>
      <c r="C3767" t="s">
        <v>148</v>
      </c>
      <c r="D3767" t="s">
        <v>526</v>
      </c>
      <c r="E3767" t="s">
        <v>21471</v>
      </c>
      <c r="F3767" t="s">
        <v>396</v>
      </c>
      <c r="G3767">
        <v>0</v>
      </c>
      <c r="H3767">
        <v>17</v>
      </c>
      <c r="I3767">
        <v>0</v>
      </c>
      <c r="J3767">
        <v>17</v>
      </c>
      <c r="K3767">
        <v>0</v>
      </c>
      <c r="L3767">
        <v>0</v>
      </c>
      <c r="M3767">
        <v>0</v>
      </c>
      <c r="N3767">
        <v>0</v>
      </c>
      <c r="O3767">
        <v>0</v>
      </c>
      <c r="P3767">
        <v>0</v>
      </c>
      <c r="Q3767">
        <v>0</v>
      </c>
    </row>
    <row r="3768" spans="1:17" x14ac:dyDescent="0.25">
      <c r="A3768" t="s">
        <v>23620</v>
      </c>
      <c r="B3768" t="s">
        <v>72</v>
      </c>
      <c r="C3768" t="s">
        <v>148</v>
      </c>
      <c r="D3768" t="s">
        <v>526</v>
      </c>
      <c r="E3768" t="s">
        <v>21471</v>
      </c>
      <c r="F3768" t="s">
        <v>4236</v>
      </c>
      <c r="G3768">
        <v>0</v>
      </c>
      <c r="H3768">
        <v>17</v>
      </c>
      <c r="I3768">
        <v>0</v>
      </c>
      <c r="J3768">
        <v>17</v>
      </c>
      <c r="K3768">
        <v>0</v>
      </c>
      <c r="L3768">
        <v>0</v>
      </c>
      <c r="M3768">
        <v>0</v>
      </c>
      <c r="N3768">
        <v>0</v>
      </c>
      <c r="O3768">
        <v>0</v>
      </c>
      <c r="P3768">
        <v>0</v>
      </c>
      <c r="Q3768">
        <v>0</v>
      </c>
    </row>
    <row r="3769" spans="1:17" x14ac:dyDescent="0.25">
      <c r="A3769" t="s">
        <v>23621</v>
      </c>
      <c r="B3769" t="s">
        <v>72</v>
      </c>
      <c r="C3769" t="s">
        <v>148</v>
      </c>
      <c r="D3769" t="s">
        <v>526</v>
      </c>
      <c r="E3769" t="s">
        <v>21471</v>
      </c>
      <c r="F3769" t="s">
        <v>4238</v>
      </c>
      <c r="G3769">
        <v>0</v>
      </c>
      <c r="H3769">
        <v>0</v>
      </c>
      <c r="I3769">
        <v>0</v>
      </c>
      <c r="J3769">
        <v>0</v>
      </c>
      <c r="K3769">
        <v>0</v>
      </c>
      <c r="L3769">
        <v>0</v>
      </c>
      <c r="M3769">
        <v>17</v>
      </c>
      <c r="N3769">
        <v>0</v>
      </c>
      <c r="O3769">
        <v>0</v>
      </c>
      <c r="P3769">
        <v>0</v>
      </c>
      <c r="Q3769">
        <v>0</v>
      </c>
    </row>
    <row r="3770" spans="1:17" x14ac:dyDescent="0.25">
      <c r="A3770" t="s">
        <v>23622</v>
      </c>
      <c r="B3770" t="s">
        <v>72</v>
      </c>
      <c r="C3770" t="s">
        <v>148</v>
      </c>
      <c r="D3770" t="s">
        <v>526</v>
      </c>
      <c r="E3770" t="s">
        <v>21471</v>
      </c>
      <c r="F3770" t="s">
        <v>397</v>
      </c>
      <c r="G3770">
        <v>0</v>
      </c>
      <c r="H3770">
        <v>17</v>
      </c>
      <c r="I3770">
        <v>0</v>
      </c>
      <c r="J3770">
        <v>17</v>
      </c>
      <c r="K3770">
        <v>0</v>
      </c>
      <c r="L3770">
        <v>0</v>
      </c>
      <c r="M3770">
        <v>0</v>
      </c>
      <c r="N3770">
        <v>0</v>
      </c>
      <c r="O3770">
        <v>0</v>
      </c>
      <c r="P3770">
        <v>0</v>
      </c>
      <c r="Q3770">
        <v>0</v>
      </c>
    </row>
    <row r="3771" spans="1:17" x14ac:dyDescent="0.25">
      <c r="A3771" t="s">
        <v>23623</v>
      </c>
      <c r="B3771" t="s">
        <v>72</v>
      </c>
      <c r="C3771" t="s">
        <v>148</v>
      </c>
      <c r="D3771" t="s">
        <v>526</v>
      </c>
      <c r="E3771" t="s">
        <v>21471</v>
      </c>
      <c r="F3771" t="s">
        <v>398</v>
      </c>
      <c r="G3771">
        <v>0</v>
      </c>
      <c r="H3771">
        <v>17</v>
      </c>
      <c r="I3771">
        <v>0</v>
      </c>
      <c r="J3771">
        <v>17</v>
      </c>
      <c r="K3771">
        <v>0</v>
      </c>
      <c r="L3771">
        <v>0</v>
      </c>
      <c r="M3771">
        <v>0</v>
      </c>
      <c r="N3771">
        <v>0</v>
      </c>
      <c r="O3771">
        <v>0</v>
      </c>
      <c r="P3771">
        <v>0</v>
      </c>
      <c r="Q3771">
        <v>0</v>
      </c>
    </row>
    <row r="3772" spans="1:17" x14ac:dyDescent="0.25">
      <c r="A3772" t="s">
        <v>23624</v>
      </c>
      <c r="B3772" t="s">
        <v>72</v>
      </c>
      <c r="C3772" t="s">
        <v>148</v>
      </c>
      <c r="D3772" t="s">
        <v>526</v>
      </c>
      <c r="E3772" t="s">
        <v>21471</v>
      </c>
      <c r="F3772" t="s">
        <v>4242</v>
      </c>
      <c r="G3772">
        <v>0</v>
      </c>
      <c r="H3772">
        <v>0</v>
      </c>
      <c r="I3772">
        <v>0</v>
      </c>
      <c r="J3772">
        <v>0</v>
      </c>
      <c r="K3772">
        <v>0</v>
      </c>
      <c r="L3772">
        <v>0</v>
      </c>
      <c r="M3772">
        <v>17</v>
      </c>
      <c r="N3772">
        <v>0</v>
      </c>
      <c r="O3772">
        <v>0</v>
      </c>
      <c r="P3772">
        <v>0</v>
      </c>
      <c r="Q3772">
        <v>0</v>
      </c>
    </row>
    <row r="3773" spans="1:17" x14ac:dyDescent="0.25">
      <c r="A3773" t="s">
        <v>23625</v>
      </c>
      <c r="B3773" t="s">
        <v>72</v>
      </c>
      <c r="C3773" t="s">
        <v>148</v>
      </c>
      <c r="D3773" t="s">
        <v>526</v>
      </c>
      <c r="E3773" t="s">
        <v>21471</v>
      </c>
      <c r="F3773" t="s">
        <v>399</v>
      </c>
      <c r="G3773">
        <v>0</v>
      </c>
      <c r="H3773">
        <v>17</v>
      </c>
      <c r="I3773">
        <v>0</v>
      </c>
      <c r="J3773">
        <v>17</v>
      </c>
      <c r="K3773">
        <v>0</v>
      </c>
      <c r="L3773">
        <v>0</v>
      </c>
      <c r="M3773">
        <v>0</v>
      </c>
      <c r="N3773">
        <v>0</v>
      </c>
      <c r="O3773">
        <v>0</v>
      </c>
      <c r="P3773">
        <v>0</v>
      </c>
      <c r="Q3773">
        <v>0</v>
      </c>
    </row>
    <row r="3774" spans="1:17" x14ac:dyDescent="0.25">
      <c r="A3774" t="s">
        <v>23626</v>
      </c>
      <c r="B3774" t="s">
        <v>72</v>
      </c>
      <c r="C3774" t="s">
        <v>148</v>
      </c>
      <c r="D3774" t="s">
        <v>526</v>
      </c>
      <c r="E3774" t="s">
        <v>21471</v>
      </c>
      <c r="F3774" t="s">
        <v>4245</v>
      </c>
      <c r="G3774">
        <v>0</v>
      </c>
      <c r="H3774">
        <v>0</v>
      </c>
      <c r="I3774">
        <v>0</v>
      </c>
      <c r="J3774">
        <v>0</v>
      </c>
      <c r="K3774">
        <v>0</v>
      </c>
      <c r="L3774">
        <v>0</v>
      </c>
      <c r="M3774">
        <v>17</v>
      </c>
      <c r="N3774">
        <v>0</v>
      </c>
      <c r="O3774">
        <v>0</v>
      </c>
      <c r="P3774">
        <v>0</v>
      </c>
      <c r="Q3774">
        <v>0</v>
      </c>
    </row>
    <row r="3775" spans="1:17" x14ac:dyDescent="0.25">
      <c r="A3775" t="s">
        <v>23627</v>
      </c>
      <c r="B3775" t="s">
        <v>72</v>
      </c>
      <c r="C3775" t="s">
        <v>148</v>
      </c>
      <c r="D3775" t="s">
        <v>526</v>
      </c>
      <c r="E3775" t="s">
        <v>21471</v>
      </c>
      <c r="F3775" t="s">
        <v>394</v>
      </c>
      <c r="G3775">
        <v>0</v>
      </c>
      <c r="H3775">
        <v>0</v>
      </c>
      <c r="I3775">
        <v>0</v>
      </c>
      <c r="J3775">
        <v>0</v>
      </c>
      <c r="K3775">
        <v>0</v>
      </c>
      <c r="L3775">
        <v>0</v>
      </c>
      <c r="M3775">
        <v>0</v>
      </c>
      <c r="N3775">
        <v>16</v>
      </c>
      <c r="O3775">
        <v>16</v>
      </c>
      <c r="P3775">
        <v>0</v>
      </c>
      <c r="Q3775">
        <v>0</v>
      </c>
    </row>
    <row r="3776" spans="1:17" x14ac:dyDescent="0.25">
      <c r="A3776" t="s">
        <v>23628</v>
      </c>
      <c r="B3776" t="s">
        <v>72</v>
      </c>
      <c r="C3776" t="s">
        <v>148</v>
      </c>
      <c r="D3776" t="s">
        <v>526</v>
      </c>
      <c r="E3776" t="s">
        <v>21471</v>
      </c>
      <c r="F3776" t="s">
        <v>395</v>
      </c>
      <c r="G3776">
        <v>0</v>
      </c>
      <c r="H3776">
        <v>0</v>
      </c>
      <c r="I3776">
        <v>0</v>
      </c>
      <c r="J3776">
        <v>0</v>
      </c>
      <c r="K3776">
        <v>0</v>
      </c>
      <c r="L3776">
        <v>0</v>
      </c>
      <c r="M3776">
        <v>0</v>
      </c>
      <c r="N3776">
        <v>16</v>
      </c>
      <c r="O3776">
        <v>16</v>
      </c>
      <c r="P3776">
        <v>0</v>
      </c>
      <c r="Q3776">
        <v>0</v>
      </c>
    </row>
    <row r="3777" spans="1:17" x14ac:dyDescent="0.25">
      <c r="A3777" t="s">
        <v>23629</v>
      </c>
      <c r="B3777" t="s">
        <v>72</v>
      </c>
      <c r="C3777" t="s">
        <v>148</v>
      </c>
      <c r="D3777" t="s">
        <v>526</v>
      </c>
      <c r="E3777" t="s">
        <v>21471</v>
      </c>
      <c r="F3777" t="s">
        <v>525</v>
      </c>
      <c r="G3777">
        <v>17</v>
      </c>
      <c r="H3777">
        <v>0</v>
      </c>
      <c r="I3777">
        <v>0</v>
      </c>
      <c r="J3777">
        <v>0</v>
      </c>
      <c r="K3777">
        <v>0</v>
      </c>
      <c r="L3777">
        <v>0</v>
      </c>
      <c r="M3777">
        <v>0</v>
      </c>
      <c r="N3777">
        <v>0</v>
      </c>
      <c r="O3777">
        <v>0</v>
      </c>
      <c r="P3777">
        <v>0</v>
      </c>
      <c r="Q3777">
        <v>0</v>
      </c>
    </row>
    <row r="3778" spans="1:17" x14ac:dyDescent="0.25">
      <c r="A3778" t="s">
        <v>23630</v>
      </c>
      <c r="B3778" t="s">
        <v>72</v>
      </c>
      <c r="C3778" t="s">
        <v>148</v>
      </c>
      <c r="D3778" t="s">
        <v>527</v>
      </c>
      <c r="E3778" t="s">
        <v>21471</v>
      </c>
      <c r="F3778" t="s">
        <v>528</v>
      </c>
      <c r="G3778">
        <v>0</v>
      </c>
      <c r="H3778">
        <v>0</v>
      </c>
      <c r="I3778">
        <v>0</v>
      </c>
      <c r="J3778">
        <v>0</v>
      </c>
      <c r="K3778">
        <v>0</v>
      </c>
      <c r="L3778">
        <v>0</v>
      </c>
      <c r="M3778">
        <v>0</v>
      </c>
      <c r="N3778">
        <v>1</v>
      </c>
      <c r="O3778">
        <v>1</v>
      </c>
      <c r="P3778">
        <v>0</v>
      </c>
      <c r="Q3778">
        <v>0</v>
      </c>
    </row>
    <row r="3779" spans="1:17" x14ac:dyDescent="0.25">
      <c r="A3779" t="s">
        <v>17207</v>
      </c>
      <c r="B3779" t="s">
        <v>72</v>
      </c>
      <c r="C3779" t="s">
        <v>208</v>
      </c>
      <c r="D3779" t="s">
        <v>526</v>
      </c>
      <c r="E3779" t="s">
        <v>563</v>
      </c>
      <c r="F3779" t="s">
        <v>399</v>
      </c>
      <c r="G3779">
        <v>0</v>
      </c>
      <c r="H3779">
        <v>16</v>
      </c>
      <c r="I3779">
        <v>1</v>
      </c>
      <c r="J3779">
        <v>14</v>
      </c>
      <c r="K3779">
        <v>1</v>
      </c>
      <c r="L3779">
        <v>0</v>
      </c>
      <c r="M3779">
        <v>0</v>
      </c>
      <c r="N3779">
        <v>0</v>
      </c>
      <c r="O3779">
        <v>0</v>
      </c>
      <c r="P3779">
        <v>0</v>
      </c>
      <c r="Q3779">
        <v>0</v>
      </c>
    </row>
    <row r="3780" spans="1:17" x14ac:dyDescent="0.25">
      <c r="A3780" t="s">
        <v>17208</v>
      </c>
      <c r="B3780" t="s">
        <v>72</v>
      </c>
      <c r="C3780" t="s">
        <v>208</v>
      </c>
      <c r="D3780" t="s">
        <v>526</v>
      </c>
      <c r="E3780" t="s">
        <v>563</v>
      </c>
      <c r="F3780" t="s">
        <v>4245</v>
      </c>
      <c r="G3780">
        <v>0</v>
      </c>
      <c r="H3780">
        <v>0</v>
      </c>
      <c r="I3780">
        <v>0</v>
      </c>
      <c r="J3780">
        <v>0</v>
      </c>
      <c r="K3780">
        <v>0</v>
      </c>
      <c r="L3780">
        <v>0</v>
      </c>
      <c r="M3780">
        <v>16</v>
      </c>
      <c r="N3780">
        <v>0</v>
      </c>
      <c r="O3780">
        <v>0</v>
      </c>
      <c r="P3780">
        <v>0</v>
      </c>
      <c r="Q3780">
        <v>0</v>
      </c>
    </row>
    <row r="3781" spans="1:17" x14ac:dyDescent="0.25">
      <c r="A3781" t="s">
        <v>17209</v>
      </c>
      <c r="B3781" t="s">
        <v>72</v>
      </c>
      <c r="C3781" t="s">
        <v>208</v>
      </c>
      <c r="D3781" t="s">
        <v>526</v>
      </c>
      <c r="E3781" t="s">
        <v>563</v>
      </c>
      <c r="F3781" t="s">
        <v>394</v>
      </c>
      <c r="G3781">
        <v>0</v>
      </c>
      <c r="H3781">
        <v>0</v>
      </c>
      <c r="I3781">
        <v>0</v>
      </c>
      <c r="J3781">
        <v>0</v>
      </c>
      <c r="K3781">
        <v>0</v>
      </c>
      <c r="L3781">
        <v>0</v>
      </c>
      <c r="M3781">
        <v>0</v>
      </c>
      <c r="N3781">
        <v>14</v>
      </c>
      <c r="O3781">
        <v>14</v>
      </c>
      <c r="P3781">
        <v>0</v>
      </c>
      <c r="Q3781">
        <v>0</v>
      </c>
    </row>
    <row r="3782" spans="1:17" x14ac:dyDescent="0.25">
      <c r="A3782" t="s">
        <v>17210</v>
      </c>
      <c r="B3782" t="s">
        <v>72</v>
      </c>
      <c r="C3782" t="s">
        <v>208</v>
      </c>
      <c r="D3782" t="s">
        <v>526</v>
      </c>
      <c r="E3782" t="s">
        <v>563</v>
      </c>
      <c r="F3782" t="s">
        <v>395</v>
      </c>
      <c r="G3782">
        <v>0</v>
      </c>
      <c r="H3782">
        <v>0</v>
      </c>
      <c r="I3782">
        <v>0</v>
      </c>
      <c r="J3782">
        <v>0</v>
      </c>
      <c r="K3782">
        <v>0</v>
      </c>
      <c r="L3782">
        <v>0</v>
      </c>
      <c r="M3782">
        <v>0</v>
      </c>
      <c r="N3782">
        <v>13</v>
      </c>
      <c r="O3782">
        <v>13</v>
      </c>
      <c r="P3782">
        <v>0</v>
      </c>
      <c r="Q3782">
        <v>0</v>
      </c>
    </row>
    <row r="3783" spans="1:17" x14ac:dyDescent="0.25">
      <c r="A3783" t="s">
        <v>17211</v>
      </c>
      <c r="B3783" t="s">
        <v>72</v>
      </c>
      <c r="C3783" t="s">
        <v>208</v>
      </c>
      <c r="D3783" t="s">
        <v>526</v>
      </c>
      <c r="E3783" t="s">
        <v>563</v>
      </c>
      <c r="F3783" t="s">
        <v>525</v>
      </c>
      <c r="G3783">
        <v>16</v>
      </c>
      <c r="H3783">
        <v>0</v>
      </c>
      <c r="I3783">
        <v>0</v>
      </c>
      <c r="J3783">
        <v>0</v>
      </c>
      <c r="K3783">
        <v>0</v>
      </c>
      <c r="L3783">
        <v>0</v>
      </c>
      <c r="M3783">
        <v>0</v>
      </c>
      <c r="N3783">
        <v>0</v>
      </c>
      <c r="O3783">
        <v>0</v>
      </c>
      <c r="P3783">
        <v>0</v>
      </c>
      <c r="Q3783">
        <v>0</v>
      </c>
    </row>
    <row r="3784" spans="1:17" x14ac:dyDescent="0.25">
      <c r="A3784" t="s">
        <v>23631</v>
      </c>
      <c r="B3784" t="s">
        <v>72</v>
      </c>
      <c r="C3784" t="s">
        <v>208</v>
      </c>
      <c r="D3784" t="s">
        <v>526</v>
      </c>
      <c r="E3784" t="s">
        <v>21471</v>
      </c>
      <c r="F3784" t="s">
        <v>396</v>
      </c>
      <c r="G3784">
        <v>0</v>
      </c>
      <c r="H3784">
        <v>31</v>
      </c>
      <c r="I3784">
        <v>0</v>
      </c>
      <c r="J3784">
        <v>28</v>
      </c>
      <c r="K3784">
        <v>2</v>
      </c>
      <c r="L3784">
        <v>1</v>
      </c>
      <c r="M3784">
        <v>0</v>
      </c>
      <c r="N3784">
        <v>0</v>
      </c>
      <c r="O3784">
        <v>0</v>
      </c>
      <c r="P3784">
        <v>0</v>
      </c>
      <c r="Q3784">
        <v>0</v>
      </c>
    </row>
    <row r="3785" spans="1:17" x14ac:dyDescent="0.25">
      <c r="A3785" t="s">
        <v>23632</v>
      </c>
      <c r="B3785" t="s">
        <v>72</v>
      </c>
      <c r="C3785" t="s">
        <v>208</v>
      </c>
      <c r="D3785" t="s">
        <v>526</v>
      </c>
      <c r="E3785" t="s">
        <v>21471</v>
      </c>
      <c r="F3785" t="s">
        <v>4236</v>
      </c>
      <c r="G3785">
        <v>0</v>
      </c>
      <c r="H3785">
        <v>31</v>
      </c>
      <c r="I3785">
        <v>0</v>
      </c>
      <c r="J3785">
        <v>27</v>
      </c>
      <c r="K3785">
        <v>2</v>
      </c>
      <c r="L3785">
        <v>2</v>
      </c>
      <c r="M3785">
        <v>0</v>
      </c>
      <c r="N3785">
        <v>0</v>
      </c>
      <c r="O3785">
        <v>0</v>
      </c>
      <c r="P3785">
        <v>0</v>
      </c>
      <c r="Q3785">
        <v>0</v>
      </c>
    </row>
    <row r="3786" spans="1:17" x14ac:dyDescent="0.25">
      <c r="A3786" t="s">
        <v>23633</v>
      </c>
      <c r="B3786" t="s">
        <v>72</v>
      </c>
      <c r="C3786" t="s">
        <v>208</v>
      </c>
      <c r="D3786" t="s">
        <v>526</v>
      </c>
      <c r="E3786" t="s">
        <v>21471</v>
      </c>
      <c r="F3786" t="s">
        <v>4238</v>
      </c>
      <c r="G3786">
        <v>0</v>
      </c>
      <c r="H3786">
        <v>0</v>
      </c>
      <c r="I3786">
        <v>0</v>
      </c>
      <c r="J3786">
        <v>0</v>
      </c>
      <c r="K3786">
        <v>0</v>
      </c>
      <c r="L3786">
        <v>0</v>
      </c>
      <c r="M3786">
        <v>31</v>
      </c>
      <c r="N3786">
        <v>0</v>
      </c>
      <c r="O3786">
        <v>0</v>
      </c>
      <c r="P3786">
        <v>0</v>
      </c>
      <c r="Q3786">
        <v>0</v>
      </c>
    </row>
    <row r="3787" spans="1:17" x14ac:dyDescent="0.25">
      <c r="A3787" t="s">
        <v>23634</v>
      </c>
      <c r="B3787" t="s">
        <v>72</v>
      </c>
      <c r="C3787" t="s">
        <v>208</v>
      </c>
      <c r="D3787" t="s">
        <v>526</v>
      </c>
      <c r="E3787" t="s">
        <v>21471</v>
      </c>
      <c r="F3787" t="s">
        <v>397</v>
      </c>
      <c r="G3787">
        <v>0</v>
      </c>
      <c r="H3787">
        <v>31</v>
      </c>
      <c r="I3787">
        <v>0</v>
      </c>
      <c r="J3787">
        <v>27</v>
      </c>
      <c r="K3787">
        <v>2</v>
      </c>
      <c r="L3787">
        <v>2</v>
      </c>
      <c r="M3787">
        <v>0</v>
      </c>
      <c r="N3787">
        <v>0</v>
      </c>
      <c r="O3787">
        <v>0</v>
      </c>
      <c r="P3787">
        <v>0</v>
      </c>
      <c r="Q3787">
        <v>0</v>
      </c>
    </row>
    <row r="3788" spans="1:17" x14ac:dyDescent="0.25">
      <c r="A3788" t="s">
        <v>23635</v>
      </c>
      <c r="B3788" t="s">
        <v>72</v>
      </c>
      <c r="C3788" t="s">
        <v>208</v>
      </c>
      <c r="D3788" t="s">
        <v>526</v>
      </c>
      <c r="E3788" t="s">
        <v>21471</v>
      </c>
      <c r="F3788" t="s">
        <v>398</v>
      </c>
      <c r="G3788">
        <v>0</v>
      </c>
      <c r="H3788">
        <v>31</v>
      </c>
      <c r="I3788">
        <v>0</v>
      </c>
      <c r="J3788">
        <v>27</v>
      </c>
      <c r="K3788">
        <v>2</v>
      </c>
      <c r="L3788">
        <v>2</v>
      </c>
      <c r="M3788">
        <v>0</v>
      </c>
      <c r="N3788">
        <v>0</v>
      </c>
      <c r="O3788">
        <v>0</v>
      </c>
      <c r="P3788">
        <v>0</v>
      </c>
      <c r="Q3788">
        <v>0</v>
      </c>
    </row>
    <row r="3789" spans="1:17" x14ac:dyDescent="0.25">
      <c r="A3789" t="s">
        <v>23636</v>
      </c>
      <c r="B3789" t="s">
        <v>72</v>
      </c>
      <c r="C3789" t="s">
        <v>208</v>
      </c>
      <c r="D3789" t="s">
        <v>526</v>
      </c>
      <c r="E3789" t="s">
        <v>21471</v>
      </c>
      <c r="F3789" t="s">
        <v>4242</v>
      </c>
      <c r="G3789">
        <v>0</v>
      </c>
      <c r="H3789">
        <v>0</v>
      </c>
      <c r="I3789">
        <v>0</v>
      </c>
      <c r="J3789">
        <v>0</v>
      </c>
      <c r="K3789">
        <v>0</v>
      </c>
      <c r="L3789">
        <v>0</v>
      </c>
      <c r="M3789">
        <v>31</v>
      </c>
      <c r="N3789">
        <v>0</v>
      </c>
      <c r="O3789">
        <v>0</v>
      </c>
      <c r="P3789">
        <v>0</v>
      </c>
      <c r="Q3789">
        <v>0</v>
      </c>
    </row>
    <row r="3790" spans="1:17" x14ac:dyDescent="0.25">
      <c r="A3790" t="s">
        <v>23637</v>
      </c>
      <c r="B3790" t="s">
        <v>72</v>
      </c>
      <c r="C3790" t="s">
        <v>208</v>
      </c>
      <c r="D3790" t="s">
        <v>526</v>
      </c>
      <c r="E3790" t="s">
        <v>21471</v>
      </c>
      <c r="F3790" t="s">
        <v>399</v>
      </c>
      <c r="G3790">
        <v>0</v>
      </c>
      <c r="H3790">
        <v>31</v>
      </c>
      <c r="I3790">
        <v>0</v>
      </c>
      <c r="J3790">
        <v>28</v>
      </c>
      <c r="K3790">
        <v>2</v>
      </c>
      <c r="L3790">
        <v>1</v>
      </c>
      <c r="M3790">
        <v>0</v>
      </c>
      <c r="N3790">
        <v>0</v>
      </c>
      <c r="O3790">
        <v>0</v>
      </c>
      <c r="P3790">
        <v>0</v>
      </c>
      <c r="Q3790">
        <v>0</v>
      </c>
    </row>
    <row r="3791" spans="1:17" x14ac:dyDescent="0.25">
      <c r="A3791" t="s">
        <v>23638</v>
      </c>
      <c r="B3791" t="s">
        <v>72</v>
      </c>
      <c r="C3791" t="s">
        <v>208</v>
      </c>
      <c r="D3791" t="s">
        <v>526</v>
      </c>
      <c r="E3791" t="s">
        <v>21471</v>
      </c>
      <c r="F3791" t="s">
        <v>4245</v>
      </c>
      <c r="G3791">
        <v>0</v>
      </c>
      <c r="H3791">
        <v>0</v>
      </c>
      <c r="I3791">
        <v>0</v>
      </c>
      <c r="J3791">
        <v>0</v>
      </c>
      <c r="K3791">
        <v>0</v>
      </c>
      <c r="L3791">
        <v>0</v>
      </c>
      <c r="M3791">
        <v>31</v>
      </c>
      <c r="N3791">
        <v>0</v>
      </c>
      <c r="O3791">
        <v>0</v>
      </c>
      <c r="P3791">
        <v>0</v>
      </c>
      <c r="Q3791">
        <v>0</v>
      </c>
    </row>
    <row r="3792" spans="1:17" x14ac:dyDescent="0.25">
      <c r="A3792" t="s">
        <v>23639</v>
      </c>
      <c r="B3792" t="s">
        <v>72</v>
      </c>
      <c r="C3792" t="s">
        <v>208</v>
      </c>
      <c r="D3792" t="s">
        <v>526</v>
      </c>
      <c r="E3792" t="s">
        <v>21471</v>
      </c>
      <c r="F3792" t="s">
        <v>394</v>
      </c>
      <c r="G3792">
        <v>0</v>
      </c>
      <c r="H3792">
        <v>0</v>
      </c>
      <c r="I3792">
        <v>0</v>
      </c>
      <c r="J3792">
        <v>0</v>
      </c>
      <c r="K3792">
        <v>0</v>
      </c>
      <c r="L3792">
        <v>0</v>
      </c>
      <c r="M3792">
        <v>0</v>
      </c>
      <c r="N3792">
        <v>26</v>
      </c>
      <c r="O3792">
        <v>24</v>
      </c>
      <c r="P3792">
        <v>1</v>
      </c>
      <c r="Q3792">
        <v>1</v>
      </c>
    </row>
    <row r="3793" spans="1:17" x14ac:dyDescent="0.25">
      <c r="A3793" t="s">
        <v>23640</v>
      </c>
      <c r="B3793" t="s">
        <v>72</v>
      </c>
      <c r="C3793" t="s">
        <v>208</v>
      </c>
      <c r="D3793" t="s">
        <v>526</v>
      </c>
      <c r="E3793" t="s">
        <v>21471</v>
      </c>
      <c r="F3793" t="s">
        <v>395</v>
      </c>
      <c r="G3793">
        <v>0</v>
      </c>
      <c r="H3793">
        <v>0</v>
      </c>
      <c r="I3793">
        <v>0</v>
      </c>
      <c r="J3793">
        <v>0</v>
      </c>
      <c r="K3793">
        <v>0</v>
      </c>
      <c r="L3793">
        <v>0</v>
      </c>
      <c r="M3793">
        <v>0</v>
      </c>
      <c r="N3793">
        <v>23</v>
      </c>
      <c r="O3793">
        <v>21</v>
      </c>
      <c r="P3793">
        <v>1</v>
      </c>
      <c r="Q3793">
        <v>1</v>
      </c>
    </row>
    <row r="3794" spans="1:17" x14ac:dyDescent="0.25">
      <c r="A3794" t="s">
        <v>23641</v>
      </c>
      <c r="B3794" t="s">
        <v>72</v>
      </c>
      <c r="C3794" t="s">
        <v>208</v>
      </c>
      <c r="D3794" t="s">
        <v>526</v>
      </c>
      <c r="E3794" t="s">
        <v>21471</v>
      </c>
      <c r="F3794" t="s">
        <v>525</v>
      </c>
      <c r="G3794">
        <v>31</v>
      </c>
      <c r="H3794">
        <v>0</v>
      </c>
      <c r="I3794">
        <v>0</v>
      </c>
      <c r="J3794">
        <v>0</v>
      </c>
      <c r="K3794">
        <v>0</v>
      </c>
      <c r="L3794">
        <v>0</v>
      </c>
      <c r="M3794">
        <v>0</v>
      </c>
      <c r="N3794">
        <v>0</v>
      </c>
      <c r="O3794">
        <v>0</v>
      </c>
      <c r="P3794">
        <v>0</v>
      </c>
      <c r="Q3794">
        <v>0</v>
      </c>
    </row>
    <row r="3795" spans="1:17" x14ac:dyDescent="0.25">
      <c r="A3795" t="s">
        <v>17212</v>
      </c>
      <c r="B3795" t="s">
        <v>72</v>
      </c>
      <c r="C3795" t="s">
        <v>208</v>
      </c>
      <c r="D3795" t="s">
        <v>527</v>
      </c>
      <c r="E3795" t="s">
        <v>563</v>
      </c>
      <c r="F3795" t="s">
        <v>528</v>
      </c>
      <c r="G3795">
        <v>0</v>
      </c>
      <c r="H3795">
        <v>0</v>
      </c>
      <c r="I3795">
        <v>0</v>
      </c>
      <c r="J3795">
        <v>0</v>
      </c>
      <c r="K3795">
        <v>0</v>
      </c>
      <c r="L3795">
        <v>0</v>
      </c>
      <c r="M3795">
        <v>0</v>
      </c>
      <c r="N3795">
        <v>3</v>
      </c>
      <c r="O3795">
        <v>3</v>
      </c>
      <c r="P3795">
        <v>0</v>
      </c>
      <c r="Q3795">
        <v>0</v>
      </c>
    </row>
    <row r="3796" spans="1:17" x14ac:dyDescent="0.25">
      <c r="A3796" t="s">
        <v>17213</v>
      </c>
      <c r="B3796" t="s">
        <v>72</v>
      </c>
      <c r="C3796" t="s">
        <v>208</v>
      </c>
      <c r="D3796" t="s">
        <v>527</v>
      </c>
      <c r="E3796" t="s">
        <v>563</v>
      </c>
      <c r="F3796" t="s">
        <v>525</v>
      </c>
      <c r="G3796">
        <v>3</v>
      </c>
      <c r="H3796">
        <v>0</v>
      </c>
      <c r="I3796">
        <v>0</v>
      </c>
      <c r="J3796">
        <v>0</v>
      </c>
      <c r="K3796">
        <v>0</v>
      </c>
      <c r="L3796">
        <v>0</v>
      </c>
      <c r="M3796">
        <v>0</v>
      </c>
      <c r="N3796">
        <v>0</v>
      </c>
      <c r="O3796">
        <v>0</v>
      </c>
      <c r="P3796">
        <v>0</v>
      </c>
      <c r="Q3796">
        <v>0</v>
      </c>
    </row>
    <row r="3797" spans="1:17" x14ac:dyDescent="0.25">
      <c r="A3797" t="s">
        <v>16914</v>
      </c>
      <c r="B3797" t="s">
        <v>72</v>
      </c>
      <c r="C3797" t="s">
        <v>208</v>
      </c>
      <c r="D3797" t="s">
        <v>12971</v>
      </c>
      <c r="E3797" t="s">
        <v>563</v>
      </c>
      <c r="F3797" t="s">
        <v>525</v>
      </c>
      <c r="G3797">
        <v>3</v>
      </c>
      <c r="H3797">
        <v>0</v>
      </c>
      <c r="I3797">
        <v>0</v>
      </c>
      <c r="J3797">
        <v>0</v>
      </c>
      <c r="K3797">
        <v>0</v>
      </c>
      <c r="L3797">
        <v>0</v>
      </c>
      <c r="M3797">
        <v>0</v>
      </c>
      <c r="N3797">
        <v>0</v>
      </c>
      <c r="O3797">
        <v>0</v>
      </c>
      <c r="P3797">
        <v>0</v>
      </c>
      <c r="Q3797">
        <v>0</v>
      </c>
    </row>
    <row r="3798" spans="1:17" x14ac:dyDescent="0.25">
      <c r="A3798" t="s">
        <v>23642</v>
      </c>
      <c r="B3798" t="s">
        <v>72</v>
      </c>
      <c r="C3798" t="s">
        <v>208</v>
      </c>
      <c r="D3798" t="s">
        <v>12971</v>
      </c>
      <c r="E3798" t="s">
        <v>21471</v>
      </c>
      <c r="F3798" t="s">
        <v>525</v>
      </c>
      <c r="G3798">
        <v>4</v>
      </c>
      <c r="H3798">
        <v>0</v>
      </c>
      <c r="I3798">
        <v>0</v>
      </c>
      <c r="J3798">
        <v>0</v>
      </c>
      <c r="K3798">
        <v>0</v>
      </c>
      <c r="L3798">
        <v>0</v>
      </c>
      <c r="M3798">
        <v>0</v>
      </c>
      <c r="N3798">
        <v>0</v>
      </c>
      <c r="O3798">
        <v>0</v>
      </c>
      <c r="P3798">
        <v>0</v>
      </c>
      <c r="Q3798">
        <v>0</v>
      </c>
    </row>
    <row r="3799" spans="1:17" x14ac:dyDescent="0.25">
      <c r="A3799" t="s">
        <v>23643</v>
      </c>
      <c r="B3799" t="s">
        <v>72</v>
      </c>
      <c r="C3799" t="s">
        <v>209</v>
      </c>
      <c r="D3799" t="s">
        <v>529</v>
      </c>
      <c r="E3799" t="s">
        <v>21471</v>
      </c>
      <c r="F3799" t="s">
        <v>525</v>
      </c>
      <c r="G3799">
        <v>4</v>
      </c>
      <c r="H3799">
        <v>0</v>
      </c>
      <c r="I3799">
        <v>0</v>
      </c>
      <c r="J3799">
        <v>0</v>
      </c>
      <c r="K3799">
        <v>0</v>
      </c>
      <c r="L3799">
        <v>0</v>
      </c>
      <c r="M3799">
        <v>0</v>
      </c>
      <c r="N3799">
        <v>0</v>
      </c>
      <c r="O3799">
        <v>0</v>
      </c>
      <c r="P3799">
        <v>0</v>
      </c>
      <c r="Q3799">
        <v>0</v>
      </c>
    </row>
    <row r="3800" spans="1:17" x14ac:dyDescent="0.25">
      <c r="A3800" t="s">
        <v>16915</v>
      </c>
      <c r="B3800" t="s">
        <v>72</v>
      </c>
      <c r="C3800" t="s">
        <v>209</v>
      </c>
      <c r="D3800" t="s">
        <v>526</v>
      </c>
      <c r="E3800" t="s">
        <v>563</v>
      </c>
      <c r="F3800" t="s">
        <v>396</v>
      </c>
      <c r="G3800">
        <v>0</v>
      </c>
      <c r="H3800">
        <v>16</v>
      </c>
      <c r="I3800">
        <v>1</v>
      </c>
      <c r="J3800">
        <v>14</v>
      </c>
      <c r="K3800">
        <v>0</v>
      </c>
      <c r="L3800">
        <v>1</v>
      </c>
      <c r="M3800">
        <v>0</v>
      </c>
      <c r="N3800">
        <v>0</v>
      </c>
      <c r="O3800">
        <v>0</v>
      </c>
      <c r="P3800">
        <v>0</v>
      </c>
      <c r="Q3800">
        <v>0</v>
      </c>
    </row>
    <row r="3801" spans="1:17" x14ac:dyDescent="0.25">
      <c r="A3801" t="s">
        <v>16916</v>
      </c>
      <c r="B3801" t="s">
        <v>72</v>
      </c>
      <c r="C3801" t="s">
        <v>209</v>
      </c>
      <c r="D3801" t="s">
        <v>526</v>
      </c>
      <c r="E3801" t="s">
        <v>563</v>
      </c>
      <c r="F3801" t="s">
        <v>4236</v>
      </c>
      <c r="G3801">
        <v>0</v>
      </c>
      <c r="H3801">
        <v>16</v>
      </c>
      <c r="I3801">
        <v>0</v>
      </c>
      <c r="J3801">
        <v>15</v>
      </c>
      <c r="K3801">
        <v>0</v>
      </c>
      <c r="L3801">
        <v>1</v>
      </c>
      <c r="M3801">
        <v>0</v>
      </c>
      <c r="N3801">
        <v>0</v>
      </c>
      <c r="O3801">
        <v>0</v>
      </c>
      <c r="P3801">
        <v>0</v>
      </c>
      <c r="Q3801">
        <v>0</v>
      </c>
    </row>
    <row r="3802" spans="1:17" x14ac:dyDescent="0.25">
      <c r="A3802" t="s">
        <v>16917</v>
      </c>
      <c r="B3802" t="s">
        <v>72</v>
      </c>
      <c r="C3802" t="s">
        <v>209</v>
      </c>
      <c r="D3802" t="s">
        <v>526</v>
      </c>
      <c r="E3802" t="s">
        <v>563</v>
      </c>
      <c r="F3802" t="s">
        <v>4238</v>
      </c>
      <c r="G3802">
        <v>0</v>
      </c>
      <c r="H3802">
        <v>0</v>
      </c>
      <c r="I3802">
        <v>0</v>
      </c>
      <c r="J3802">
        <v>0</v>
      </c>
      <c r="K3802">
        <v>0</v>
      </c>
      <c r="L3802">
        <v>0</v>
      </c>
      <c r="M3802">
        <v>16</v>
      </c>
      <c r="N3802">
        <v>0</v>
      </c>
      <c r="O3802">
        <v>0</v>
      </c>
      <c r="P3802">
        <v>0</v>
      </c>
      <c r="Q3802">
        <v>0</v>
      </c>
    </row>
    <row r="3803" spans="1:17" x14ac:dyDescent="0.25">
      <c r="A3803" t="s">
        <v>16918</v>
      </c>
      <c r="B3803" t="s">
        <v>72</v>
      </c>
      <c r="C3803" t="s">
        <v>209</v>
      </c>
      <c r="D3803" t="s">
        <v>526</v>
      </c>
      <c r="E3803" t="s">
        <v>563</v>
      </c>
      <c r="F3803" t="s">
        <v>397</v>
      </c>
      <c r="G3803">
        <v>0</v>
      </c>
      <c r="H3803">
        <v>16</v>
      </c>
      <c r="I3803">
        <v>0</v>
      </c>
      <c r="J3803">
        <v>15</v>
      </c>
      <c r="K3803">
        <v>0</v>
      </c>
      <c r="L3803">
        <v>1</v>
      </c>
      <c r="M3803">
        <v>0</v>
      </c>
      <c r="N3803">
        <v>0</v>
      </c>
      <c r="O3803">
        <v>0</v>
      </c>
      <c r="P3803">
        <v>0</v>
      </c>
      <c r="Q3803">
        <v>0</v>
      </c>
    </row>
    <row r="3804" spans="1:17" x14ac:dyDescent="0.25">
      <c r="A3804" t="s">
        <v>16919</v>
      </c>
      <c r="B3804" t="s">
        <v>72</v>
      </c>
      <c r="C3804" t="s">
        <v>209</v>
      </c>
      <c r="D3804" t="s">
        <v>526</v>
      </c>
      <c r="E3804" t="s">
        <v>563</v>
      </c>
      <c r="F3804" t="s">
        <v>398</v>
      </c>
      <c r="G3804">
        <v>0</v>
      </c>
      <c r="H3804">
        <v>16</v>
      </c>
      <c r="I3804">
        <v>0</v>
      </c>
      <c r="J3804">
        <v>15</v>
      </c>
      <c r="K3804">
        <v>0</v>
      </c>
      <c r="L3804">
        <v>1</v>
      </c>
      <c r="M3804">
        <v>0</v>
      </c>
      <c r="N3804">
        <v>0</v>
      </c>
      <c r="O3804">
        <v>0</v>
      </c>
      <c r="P3804">
        <v>0</v>
      </c>
      <c r="Q3804">
        <v>0</v>
      </c>
    </row>
    <row r="3805" spans="1:17" x14ac:dyDescent="0.25">
      <c r="A3805" t="s">
        <v>16920</v>
      </c>
      <c r="B3805" t="s">
        <v>72</v>
      </c>
      <c r="C3805" t="s">
        <v>209</v>
      </c>
      <c r="D3805" t="s">
        <v>526</v>
      </c>
      <c r="E3805" t="s">
        <v>563</v>
      </c>
      <c r="F3805" t="s">
        <v>4242</v>
      </c>
      <c r="G3805">
        <v>0</v>
      </c>
      <c r="H3805">
        <v>0</v>
      </c>
      <c r="I3805">
        <v>0</v>
      </c>
      <c r="J3805">
        <v>0</v>
      </c>
      <c r="K3805">
        <v>0</v>
      </c>
      <c r="L3805">
        <v>0</v>
      </c>
      <c r="M3805">
        <v>16</v>
      </c>
      <c r="N3805">
        <v>0</v>
      </c>
      <c r="O3805">
        <v>0</v>
      </c>
      <c r="P3805">
        <v>0</v>
      </c>
      <c r="Q3805">
        <v>0</v>
      </c>
    </row>
    <row r="3806" spans="1:17" x14ac:dyDescent="0.25">
      <c r="A3806" t="s">
        <v>16921</v>
      </c>
      <c r="B3806" t="s">
        <v>72</v>
      </c>
      <c r="C3806" t="s">
        <v>209</v>
      </c>
      <c r="D3806" t="s">
        <v>526</v>
      </c>
      <c r="E3806" t="s">
        <v>563</v>
      </c>
      <c r="F3806" t="s">
        <v>399</v>
      </c>
      <c r="G3806">
        <v>0</v>
      </c>
      <c r="H3806">
        <v>16</v>
      </c>
      <c r="I3806">
        <v>0</v>
      </c>
      <c r="J3806">
        <v>15</v>
      </c>
      <c r="K3806">
        <v>0</v>
      </c>
      <c r="L3806">
        <v>1</v>
      </c>
      <c r="M3806">
        <v>0</v>
      </c>
      <c r="N3806">
        <v>0</v>
      </c>
      <c r="O3806">
        <v>0</v>
      </c>
      <c r="P3806">
        <v>0</v>
      </c>
      <c r="Q3806">
        <v>0</v>
      </c>
    </row>
    <row r="3807" spans="1:17" x14ac:dyDescent="0.25">
      <c r="A3807" t="s">
        <v>16922</v>
      </c>
      <c r="B3807" t="s">
        <v>72</v>
      </c>
      <c r="C3807" t="s">
        <v>209</v>
      </c>
      <c r="D3807" t="s">
        <v>526</v>
      </c>
      <c r="E3807" t="s">
        <v>563</v>
      </c>
      <c r="F3807" t="s">
        <v>4245</v>
      </c>
      <c r="G3807">
        <v>0</v>
      </c>
      <c r="H3807">
        <v>0</v>
      </c>
      <c r="I3807">
        <v>0</v>
      </c>
      <c r="J3807">
        <v>0</v>
      </c>
      <c r="K3807">
        <v>0</v>
      </c>
      <c r="L3807">
        <v>0</v>
      </c>
      <c r="M3807">
        <v>16</v>
      </c>
      <c r="N3807">
        <v>0</v>
      </c>
      <c r="O3807">
        <v>0</v>
      </c>
      <c r="P3807">
        <v>0</v>
      </c>
      <c r="Q3807">
        <v>0</v>
      </c>
    </row>
    <row r="3808" spans="1:17" x14ac:dyDescent="0.25">
      <c r="A3808" t="s">
        <v>16923</v>
      </c>
      <c r="B3808" t="s">
        <v>72</v>
      </c>
      <c r="C3808" t="s">
        <v>209</v>
      </c>
      <c r="D3808" t="s">
        <v>526</v>
      </c>
      <c r="E3808" t="s">
        <v>563</v>
      </c>
      <c r="F3808" t="s">
        <v>394</v>
      </c>
      <c r="G3808">
        <v>0</v>
      </c>
      <c r="H3808">
        <v>0</v>
      </c>
      <c r="I3808">
        <v>0</v>
      </c>
      <c r="J3808">
        <v>0</v>
      </c>
      <c r="K3808">
        <v>0</v>
      </c>
      <c r="L3808">
        <v>0</v>
      </c>
      <c r="M3808">
        <v>0</v>
      </c>
      <c r="N3808">
        <v>13</v>
      </c>
      <c r="O3808">
        <v>12</v>
      </c>
      <c r="P3808">
        <v>0</v>
      </c>
      <c r="Q3808">
        <v>1</v>
      </c>
    </row>
    <row r="3809" spans="1:17" x14ac:dyDescent="0.25">
      <c r="A3809" t="s">
        <v>16924</v>
      </c>
      <c r="B3809" t="s">
        <v>72</v>
      </c>
      <c r="C3809" t="s">
        <v>209</v>
      </c>
      <c r="D3809" t="s">
        <v>526</v>
      </c>
      <c r="E3809" t="s">
        <v>563</v>
      </c>
      <c r="F3809" t="s">
        <v>395</v>
      </c>
      <c r="G3809">
        <v>0</v>
      </c>
      <c r="H3809">
        <v>0</v>
      </c>
      <c r="I3809">
        <v>0</v>
      </c>
      <c r="J3809">
        <v>0</v>
      </c>
      <c r="K3809">
        <v>0</v>
      </c>
      <c r="L3809">
        <v>0</v>
      </c>
      <c r="M3809">
        <v>0</v>
      </c>
      <c r="N3809">
        <v>12</v>
      </c>
      <c r="O3809">
        <v>11</v>
      </c>
      <c r="P3809">
        <v>0</v>
      </c>
      <c r="Q3809">
        <v>1</v>
      </c>
    </row>
    <row r="3810" spans="1:17" x14ac:dyDescent="0.25">
      <c r="A3810" t="s">
        <v>17359</v>
      </c>
      <c r="B3810" t="s">
        <v>74</v>
      </c>
      <c r="C3810" t="s">
        <v>97</v>
      </c>
      <c r="D3810" t="s">
        <v>12971</v>
      </c>
      <c r="E3810" t="s">
        <v>563</v>
      </c>
      <c r="F3810" t="s">
        <v>525</v>
      </c>
      <c r="G3810">
        <v>4</v>
      </c>
      <c r="H3810">
        <v>0</v>
      </c>
      <c r="I3810">
        <v>0</v>
      </c>
      <c r="J3810">
        <v>0</v>
      </c>
      <c r="K3810">
        <v>0</v>
      </c>
      <c r="L3810">
        <v>0</v>
      </c>
      <c r="M3810">
        <v>0</v>
      </c>
      <c r="N3810">
        <v>0</v>
      </c>
      <c r="O3810">
        <v>0</v>
      </c>
      <c r="P3810">
        <v>0</v>
      </c>
      <c r="Q3810">
        <v>0</v>
      </c>
    </row>
    <row r="3811" spans="1:17" x14ac:dyDescent="0.25">
      <c r="A3811" t="s">
        <v>23644</v>
      </c>
      <c r="B3811" t="s">
        <v>74</v>
      </c>
      <c r="C3811" t="s">
        <v>97</v>
      </c>
      <c r="D3811" t="s">
        <v>12971</v>
      </c>
      <c r="E3811" t="s">
        <v>21471</v>
      </c>
      <c r="F3811" t="s">
        <v>525</v>
      </c>
      <c r="G3811">
        <v>6</v>
      </c>
      <c r="H3811">
        <v>0</v>
      </c>
      <c r="I3811">
        <v>0</v>
      </c>
      <c r="J3811">
        <v>0</v>
      </c>
      <c r="K3811">
        <v>0</v>
      </c>
      <c r="L3811">
        <v>0</v>
      </c>
      <c r="M3811">
        <v>0</v>
      </c>
      <c r="N3811">
        <v>0</v>
      </c>
      <c r="O3811">
        <v>0</v>
      </c>
      <c r="P3811">
        <v>0</v>
      </c>
      <c r="Q3811">
        <v>0</v>
      </c>
    </row>
    <row r="3812" spans="1:17" x14ac:dyDescent="0.25">
      <c r="A3812" t="s">
        <v>17360</v>
      </c>
      <c r="B3812" t="s">
        <v>74</v>
      </c>
      <c r="C3812" t="s">
        <v>98</v>
      </c>
      <c r="D3812" t="s">
        <v>529</v>
      </c>
      <c r="E3812" t="s">
        <v>563</v>
      </c>
      <c r="F3812" t="s">
        <v>525</v>
      </c>
      <c r="G3812">
        <v>2</v>
      </c>
      <c r="H3812">
        <v>0</v>
      </c>
      <c r="I3812">
        <v>0</v>
      </c>
      <c r="J3812">
        <v>0</v>
      </c>
      <c r="K3812">
        <v>0</v>
      </c>
      <c r="L3812">
        <v>0</v>
      </c>
      <c r="M3812">
        <v>0</v>
      </c>
      <c r="N3812">
        <v>0</v>
      </c>
      <c r="O3812">
        <v>0</v>
      </c>
      <c r="P3812">
        <v>0</v>
      </c>
      <c r="Q3812">
        <v>0</v>
      </c>
    </row>
    <row r="3813" spans="1:17" x14ac:dyDescent="0.25">
      <c r="A3813" t="s">
        <v>17361</v>
      </c>
      <c r="B3813" t="s">
        <v>74</v>
      </c>
      <c r="C3813" t="s">
        <v>98</v>
      </c>
      <c r="D3813" t="s">
        <v>526</v>
      </c>
      <c r="E3813" t="s">
        <v>563</v>
      </c>
      <c r="F3813" t="s">
        <v>396</v>
      </c>
      <c r="G3813">
        <v>0</v>
      </c>
      <c r="H3813">
        <v>16</v>
      </c>
      <c r="I3813">
        <v>1</v>
      </c>
      <c r="J3813">
        <v>14</v>
      </c>
      <c r="K3813">
        <v>0</v>
      </c>
      <c r="L3813">
        <v>1</v>
      </c>
      <c r="M3813">
        <v>0</v>
      </c>
      <c r="N3813">
        <v>0</v>
      </c>
      <c r="O3813">
        <v>0</v>
      </c>
      <c r="P3813">
        <v>0</v>
      </c>
      <c r="Q3813">
        <v>0</v>
      </c>
    </row>
    <row r="3814" spans="1:17" x14ac:dyDescent="0.25">
      <c r="A3814" t="s">
        <v>16928</v>
      </c>
      <c r="B3814" t="s">
        <v>74</v>
      </c>
      <c r="C3814" t="s">
        <v>98</v>
      </c>
      <c r="D3814" t="s">
        <v>526</v>
      </c>
      <c r="E3814" t="s">
        <v>563</v>
      </c>
      <c r="F3814" t="s">
        <v>4236</v>
      </c>
      <c r="G3814">
        <v>0</v>
      </c>
      <c r="H3814">
        <v>16</v>
      </c>
      <c r="I3814">
        <v>1</v>
      </c>
      <c r="J3814">
        <v>14</v>
      </c>
      <c r="K3814">
        <v>0</v>
      </c>
      <c r="L3814">
        <v>1</v>
      </c>
      <c r="M3814">
        <v>0</v>
      </c>
      <c r="N3814">
        <v>0</v>
      </c>
      <c r="O3814">
        <v>0</v>
      </c>
      <c r="P3814">
        <v>0</v>
      </c>
      <c r="Q3814">
        <v>0</v>
      </c>
    </row>
    <row r="3815" spans="1:17" x14ac:dyDescent="0.25">
      <c r="A3815" t="s">
        <v>16929</v>
      </c>
      <c r="B3815" t="s">
        <v>74</v>
      </c>
      <c r="C3815" t="s">
        <v>98</v>
      </c>
      <c r="D3815" t="s">
        <v>526</v>
      </c>
      <c r="E3815" t="s">
        <v>563</v>
      </c>
      <c r="F3815" t="s">
        <v>4238</v>
      </c>
      <c r="G3815">
        <v>0</v>
      </c>
      <c r="H3815">
        <v>0</v>
      </c>
      <c r="I3815">
        <v>0</v>
      </c>
      <c r="J3815">
        <v>0</v>
      </c>
      <c r="K3815">
        <v>0</v>
      </c>
      <c r="L3815">
        <v>0</v>
      </c>
      <c r="M3815">
        <v>16</v>
      </c>
      <c r="N3815">
        <v>0</v>
      </c>
      <c r="O3815">
        <v>0</v>
      </c>
      <c r="P3815">
        <v>0</v>
      </c>
      <c r="Q3815">
        <v>0</v>
      </c>
    </row>
    <row r="3816" spans="1:17" x14ac:dyDescent="0.25">
      <c r="A3816" t="s">
        <v>16930</v>
      </c>
      <c r="B3816" t="s">
        <v>74</v>
      </c>
      <c r="C3816" t="s">
        <v>98</v>
      </c>
      <c r="D3816" t="s">
        <v>526</v>
      </c>
      <c r="E3816" t="s">
        <v>563</v>
      </c>
      <c r="F3816" t="s">
        <v>397</v>
      </c>
      <c r="G3816">
        <v>0</v>
      </c>
      <c r="H3816">
        <v>16</v>
      </c>
      <c r="I3816">
        <v>1</v>
      </c>
      <c r="J3816">
        <v>14</v>
      </c>
      <c r="K3816">
        <v>0</v>
      </c>
      <c r="L3816">
        <v>1</v>
      </c>
      <c r="M3816">
        <v>0</v>
      </c>
      <c r="N3816">
        <v>0</v>
      </c>
      <c r="O3816">
        <v>0</v>
      </c>
      <c r="P3816">
        <v>0</v>
      </c>
      <c r="Q3816">
        <v>0</v>
      </c>
    </row>
    <row r="3817" spans="1:17" x14ac:dyDescent="0.25">
      <c r="A3817" t="s">
        <v>16931</v>
      </c>
      <c r="B3817" t="s">
        <v>74</v>
      </c>
      <c r="C3817" t="s">
        <v>98</v>
      </c>
      <c r="D3817" t="s">
        <v>526</v>
      </c>
      <c r="E3817" t="s">
        <v>563</v>
      </c>
      <c r="F3817" t="s">
        <v>398</v>
      </c>
      <c r="G3817">
        <v>0</v>
      </c>
      <c r="H3817">
        <v>16</v>
      </c>
      <c r="I3817">
        <v>1</v>
      </c>
      <c r="J3817">
        <v>14</v>
      </c>
      <c r="K3817">
        <v>0</v>
      </c>
      <c r="L3817">
        <v>1</v>
      </c>
      <c r="M3817">
        <v>0</v>
      </c>
      <c r="N3817">
        <v>0</v>
      </c>
      <c r="O3817">
        <v>0</v>
      </c>
      <c r="P3817">
        <v>0</v>
      </c>
      <c r="Q3817">
        <v>0</v>
      </c>
    </row>
    <row r="3818" spans="1:17" x14ac:dyDescent="0.25">
      <c r="A3818" t="s">
        <v>16932</v>
      </c>
      <c r="B3818" t="s">
        <v>74</v>
      </c>
      <c r="C3818" t="s">
        <v>98</v>
      </c>
      <c r="D3818" t="s">
        <v>526</v>
      </c>
      <c r="E3818" t="s">
        <v>563</v>
      </c>
      <c r="F3818" t="s">
        <v>4242</v>
      </c>
      <c r="G3818">
        <v>0</v>
      </c>
      <c r="H3818">
        <v>0</v>
      </c>
      <c r="I3818">
        <v>0</v>
      </c>
      <c r="J3818">
        <v>0</v>
      </c>
      <c r="K3818">
        <v>0</v>
      </c>
      <c r="L3818">
        <v>0</v>
      </c>
      <c r="M3818">
        <v>16</v>
      </c>
      <c r="N3818">
        <v>0</v>
      </c>
      <c r="O3818">
        <v>0</v>
      </c>
      <c r="P3818">
        <v>0</v>
      </c>
      <c r="Q3818">
        <v>0</v>
      </c>
    </row>
    <row r="3819" spans="1:17" x14ac:dyDescent="0.25">
      <c r="A3819" t="s">
        <v>16933</v>
      </c>
      <c r="B3819" t="s">
        <v>74</v>
      </c>
      <c r="C3819" t="s">
        <v>98</v>
      </c>
      <c r="D3819" t="s">
        <v>526</v>
      </c>
      <c r="E3819" t="s">
        <v>563</v>
      </c>
      <c r="F3819" t="s">
        <v>399</v>
      </c>
      <c r="G3819">
        <v>0</v>
      </c>
      <c r="H3819">
        <v>16</v>
      </c>
      <c r="I3819">
        <v>1</v>
      </c>
      <c r="J3819">
        <v>14</v>
      </c>
      <c r="K3819">
        <v>0</v>
      </c>
      <c r="L3819">
        <v>1</v>
      </c>
      <c r="M3819">
        <v>0</v>
      </c>
      <c r="N3819">
        <v>0</v>
      </c>
      <c r="O3819">
        <v>0</v>
      </c>
      <c r="P3819">
        <v>0</v>
      </c>
      <c r="Q3819">
        <v>0</v>
      </c>
    </row>
    <row r="3820" spans="1:17" x14ac:dyDescent="0.25">
      <c r="A3820" t="s">
        <v>16934</v>
      </c>
      <c r="B3820" t="s">
        <v>74</v>
      </c>
      <c r="C3820" t="s">
        <v>98</v>
      </c>
      <c r="D3820" t="s">
        <v>526</v>
      </c>
      <c r="E3820" t="s">
        <v>563</v>
      </c>
      <c r="F3820" t="s">
        <v>4245</v>
      </c>
      <c r="G3820">
        <v>0</v>
      </c>
      <c r="H3820">
        <v>0</v>
      </c>
      <c r="I3820">
        <v>0</v>
      </c>
      <c r="J3820">
        <v>0</v>
      </c>
      <c r="K3820">
        <v>0</v>
      </c>
      <c r="L3820">
        <v>0</v>
      </c>
      <c r="M3820">
        <v>16</v>
      </c>
      <c r="N3820">
        <v>0</v>
      </c>
      <c r="O3820">
        <v>0</v>
      </c>
      <c r="P3820">
        <v>0</v>
      </c>
      <c r="Q3820">
        <v>0</v>
      </c>
    </row>
    <row r="3821" spans="1:17" x14ac:dyDescent="0.25">
      <c r="A3821" t="s">
        <v>16935</v>
      </c>
      <c r="B3821" t="s">
        <v>74</v>
      </c>
      <c r="C3821" t="s">
        <v>98</v>
      </c>
      <c r="D3821" t="s">
        <v>526</v>
      </c>
      <c r="E3821" t="s">
        <v>563</v>
      </c>
      <c r="F3821" t="s">
        <v>394</v>
      </c>
      <c r="G3821">
        <v>0</v>
      </c>
      <c r="H3821">
        <v>0</v>
      </c>
      <c r="I3821">
        <v>0</v>
      </c>
      <c r="J3821">
        <v>0</v>
      </c>
      <c r="K3821">
        <v>0</v>
      </c>
      <c r="L3821">
        <v>0</v>
      </c>
      <c r="M3821">
        <v>0</v>
      </c>
      <c r="N3821">
        <v>8</v>
      </c>
      <c r="O3821">
        <v>7</v>
      </c>
      <c r="P3821">
        <v>0</v>
      </c>
      <c r="Q3821">
        <v>1</v>
      </c>
    </row>
    <row r="3822" spans="1:17" x14ac:dyDescent="0.25">
      <c r="A3822" t="s">
        <v>16936</v>
      </c>
      <c r="B3822" t="s">
        <v>74</v>
      </c>
      <c r="C3822" t="s">
        <v>98</v>
      </c>
      <c r="D3822" t="s">
        <v>526</v>
      </c>
      <c r="E3822" t="s">
        <v>563</v>
      </c>
      <c r="F3822" t="s">
        <v>395</v>
      </c>
      <c r="G3822">
        <v>0</v>
      </c>
      <c r="H3822">
        <v>0</v>
      </c>
      <c r="I3822">
        <v>0</v>
      </c>
      <c r="J3822">
        <v>0</v>
      </c>
      <c r="K3822">
        <v>0</v>
      </c>
      <c r="L3822">
        <v>0</v>
      </c>
      <c r="M3822">
        <v>0</v>
      </c>
      <c r="N3822">
        <v>7</v>
      </c>
      <c r="O3822">
        <v>7</v>
      </c>
      <c r="P3822">
        <v>0</v>
      </c>
      <c r="Q3822">
        <v>0</v>
      </c>
    </row>
    <row r="3823" spans="1:17" x14ac:dyDescent="0.25">
      <c r="A3823" t="s">
        <v>16937</v>
      </c>
      <c r="B3823" t="s">
        <v>74</v>
      </c>
      <c r="C3823" t="s">
        <v>98</v>
      </c>
      <c r="D3823" t="s">
        <v>526</v>
      </c>
      <c r="E3823" t="s">
        <v>563</v>
      </c>
      <c r="F3823" t="s">
        <v>525</v>
      </c>
      <c r="G3823">
        <v>16</v>
      </c>
      <c r="H3823">
        <v>0</v>
      </c>
      <c r="I3823">
        <v>0</v>
      </c>
      <c r="J3823">
        <v>0</v>
      </c>
      <c r="K3823">
        <v>0</v>
      </c>
      <c r="L3823">
        <v>0</v>
      </c>
      <c r="M3823">
        <v>0</v>
      </c>
      <c r="N3823">
        <v>0</v>
      </c>
      <c r="O3823">
        <v>0</v>
      </c>
      <c r="P3823">
        <v>0</v>
      </c>
      <c r="Q3823">
        <v>0</v>
      </c>
    </row>
    <row r="3824" spans="1:17" x14ac:dyDescent="0.25">
      <c r="A3824" t="s">
        <v>23645</v>
      </c>
      <c r="B3824" t="s">
        <v>74</v>
      </c>
      <c r="C3824" t="s">
        <v>98</v>
      </c>
      <c r="D3824" t="s">
        <v>526</v>
      </c>
      <c r="E3824" t="s">
        <v>21471</v>
      </c>
      <c r="F3824" t="s">
        <v>396</v>
      </c>
      <c r="G3824">
        <v>0</v>
      </c>
      <c r="H3824">
        <v>19</v>
      </c>
      <c r="I3824">
        <v>2</v>
      </c>
      <c r="J3824">
        <v>15</v>
      </c>
      <c r="K3824">
        <v>2</v>
      </c>
      <c r="L3824">
        <v>0</v>
      </c>
      <c r="M3824">
        <v>0</v>
      </c>
      <c r="N3824">
        <v>0</v>
      </c>
      <c r="O3824">
        <v>0</v>
      </c>
      <c r="P3824">
        <v>0</v>
      </c>
      <c r="Q3824">
        <v>0</v>
      </c>
    </row>
    <row r="3825" spans="1:17" x14ac:dyDescent="0.25">
      <c r="A3825" t="s">
        <v>23646</v>
      </c>
      <c r="B3825" t="s">
        <v>74</v>
      </c>
      <c r="C3825" t="s">
        <v>98</v>
      </c>
      <c r="D3825" t="s">
        <v>526</v>
      </c>
      <c r="E3825" t="s">
        <v>21471</v>
      </c>
      <c r="F3825" t="s">
        <v>4236</v>
      </c>
      <c r="G3825">
        <v>0</v>
      </c>
      <c r="H3825">
        <v>19</v>
      </c>
      <c r="I3825">
        <v>2</v>
      </c>
      <c r="J3825">
        <v>15</v>
      </c>
      <c r="K3825">
        <v>2</v>
      </c>
      <c r="L3825">
        <v>0</v>
      </c>
      <c r="M3825">
        <v>0</v>
      </c>
      <c r="N3825">
        <v>0</v>
      </c>
      <c r="O3825">
        <v>0</v>
      </c>
      <c r="P3825">
        <v>0</v>
      </c>
      <c r="Q3825">
        <v>0</v>
      </c>
    </row>
    <row r="3826" spans="1:17" x14ac:dyDescent="0.25">
      <c r="A3826" t="s">
        <v>23647</v>
      </c>
      <c r="B3826" t="s">
        <v>74</v>
      </c>
      <c r="C3826" t="s">
        <v>98</v>
      </c>
      <c r="D3826" t="s">
        <v>526</v>
      </c>
      <c r="E3826" t="s">
        <v>21471</v>
      </c>
      <c r="F3826" t="s">
        <v>4238</v>
      </c>
      <c r="G3826">
        <v>0</v>
      </c>
      <c r="H3826">
        <v>0</v>
      </c>
      <c r="I3826">
        <v>0</v>
      </c>
      <c r="J3826">
        <v>0</v>
      </c>
      <c r="K3826">
        <v>0</v>
      </c>
      <c r="L3826">
        <v>0</v>
      </c>
      <c r="M3826">
        <v>19</v>
      </c>
      <c r="N3826">
        <v>0</v>
      </c>
      <c r="O3826">
        <v>0</v>
      </c>
      <c r="P3826">
        <v>0</v>
      </c>
      <c r="Q3826">
        <v>0</v>
      </c>
    </row>
    <row r="3827" spans="1:17" x14ac:dyDescent="0.25">
      <c r="A3827" t="s">
        <v>23984</v>
      </c>
      <c r="B3827" t="s">
        <v>74</v>
      </c>
      <c r="C3827" t="s">
        <v>100</v>
      </c>
      <c r="D3827" t="s">
        <v>526</v>
      </c>
      <c r="E3827" t="s">
        <v>21471</v>
      </c>
      <c r="F3827" t="s">
        <v>4245</v>
      </c>
      <c r="G3827">
        <v>0</v>
      </c>
      <c r="H3827">
        <v>0</v>
      </c>
      <c r="I3827">
        <v>0</v>
      </c>
      <c r="J3827">
        <v>0</v>
      </c>
      <c r="K3827">
        <v>0</v>
      </c>
      <c r="L3827">
        <v>0</v>
      </c>
      <c r="M3827">
        <v>2</v>
      </c>
      <c r="N3827">
        <v>0</v>
      </c>
      <c r="O3827">
        <v>0</v>
      </c>
      <c r="P3827">
        <v>0</v>
      </c>
      <c r="Q3827">
        <v>0</v>
      </c>
    </row>
    <row r="3828" spans="1:17" x14ac:dyDescent="0.25">
      <c r="A3828" t="s">
        <v>23985</v>
      </c>
      <c r="B3828" t="s">
        <v>74</v>
      </c>
      <c r="C3828" t="s">
        <v>100</v>
      </c>
      <c r="D3828" t="s">
        <v>526</v>
      </c>
      <c r="E3828" t="s">
        <v>21471</v>
      </c>
      <c r="F3828" t="s">
        <v>394</v>
      </c>
      <c r="G3828">
        <v>0</v>
      </c>
      <c r="H3828">
        <v>0</v>
      </c>
      <c r="I3828">
        <v>0</v>
      </c>
      <c r="J3828">
        <v>0</v>
      </c>
      <c r="K3828">
        <v>0</v>
      </c>
      <c r="L3828">
        <v>0</v>
      </c>
      <c r="M3828">
        <v>0</v>
      </c>
      <c r="N3828">
        <v>2</v>
      </c>
      <c r="O3828">
        <v>2</v>
      </c>
      <c r="P3828">
        <v>0</v>
      </c>
      <c r="Q3828">
        <v>0</v>
      </c>
    </row>
    <row r="3829" spans="1:17" x14ac:dyDescent="0.25">
      <c r="A3829" t="s">
        <v>23986</v>
      </c>
      <c r="B3829" t="s">
        <v>74</v>
      </c>
      <c r="C3829" t="s">
        <v>100</v>
      </c>
      <c r="D3829" t="s">
        <v>526</v>
      </c>
      <c r="E3829" t="s">
        <v>21471</v>
      </c>
      <c r="F3829" t="s">
        <v>395</v>
      </c>
      <c r="G3829">
        <v>0</v>
      </c>
      <c r="H3829">
        <v>0</v>
      </c>
      <c r="I3829">
        <v>0</v>
      </c>
      <c r="J3829">
        <v>0</v>
      </c>
      <c r="K3829">
        <v>0</v>
      </c>
      <c r="L3829">
        <v>0</v>
      </c>
      <c r="M3829">
        <v>0</v>
      </c>
      <c r="N3829">
        <v>2</v>
      </c>
      <c r="O3829">
        <v>2</v>
      </c>
      <c r="P3829">
        <v>0</v>
      </c>
      <c r="Q3829">
        <v>0</v>
      </c>
    </row>
    <row r="3830" spans="1:17" x14ac:dyDescent="0.25">
      <c r="A3830" t="s">
        <v>23987</v>
      </c>
      <c r="B3830" t="s">
        <v>74</v>
      </c>
      <c r="C3830" t="s">
        <v>100</v>
      </c>
      <c r="D3830" t="s">
        <v>526</v>
      </c>
      <c r="E3830" t="s">
        <v>21471</v>
      </c>
      <c r="F3830" t="s">
        <v>525</v>
      </c>
      <c r="G3830">
        <v>2</v>
      </c>
      <c r="H3830">
        <v>0</v>
      </c>
      <c r="I3830">
        <v>0</v>
      </c>
      <c r="J3830">
        <v>0</v>
      </c>
      <c r="K3830">
        <v>0</v>
      </c>
      <c r="L3830">
        <v>0</v>
      </c>
      <c r="M3830">
        <v>0</v>
      </c>
      <c r="N3830">
        <v>0</v>
      </c>
      <c r="O3830">
        <v>0</v>
      </c>
      <c r="P3830">
        <v>0</v>
      </c>
      <c r="Q3830">
        <v>0</v>
      </c>
    </row>
    <row r="3831" spans="1:17" x14ac:dyDescent="0.25">
      <c r="A3831" t="s">
        <v>16666</v>
      </c>
      <c r="B3831" t="s">
        <v>74</v>
      </c>
      <c r="C3831" t="s">
        <v>100</v>
      </c>
      <c r="D3831" t="s">
        <v>12971</v>
      </c>
      <c r="E3831" t="s">
        <v>563</v>
      </c>
      <c r="F3831" t="s">
        <v>525</v>
      </c>
      <c r="G3831">
        <v>3</v>
      </c>
      <c r="H3831">
        <v>0</v>
      </c>
      <c r="I3831">
        <v>0</v>
      </c>
      <c r="J3831">
        <v>0</v>
      </c>
      <c r="K3831">
        <v>0</v>
      </c>
      <c r="L3831">
        <v>0</v>
      </c>
      <c r="M3831">
        <v>0</v>
      </c>
      <c r="N3831">
        <v>0</v>
      </c>
      <c r="O3831">
        <v>0</v>
      </c>
      <c r="P3831">
        <v>0</v>
      </c>
      <c r="Q3831">
        <v>0</v>
      </c>
    </row>
    <row r="3832" spans="1:17" x14ac:dyDescent="0.25">
      <c r="A3832" t="s">
        <v>23988</v>
      </c>
      <c r="B3832" t="s">
        <v>74</v>
      </c>
      <c r="C3832" t="s">
        <v>100</v>
      </c>
      <c r="D3832" t="s">
        <v>12971</v>
      </c>
      <c r="E3832" t="s">
        <v>21471</v>
      </c>
      <c r="F3832" t="s">
        <v>525</v>
      </c>
      <c r="G3832">
        <v>2</v>
      </c>
      <c r="H3832">
        <v>0</v>
      </c>
      <c r="I3832">
        <v>0</v>
      </c>
      <c r="J3832">
        <v>0</v>
      </c>
      <c r="K3832">
        <v>0</v>
      </c>
      <c r="L3832">
        <v>0</v>
      </c>
      <c r="M3832">
        <v>0</v>
      </c>
      <c r="N3832">
        <v>0</v>
      </c>
      <c r="O3832">
        <v>0</v>
      </c>
      <c r="P3832">
        <v>0</v>
      </c>
      <c r="Q3832">
        <v>0</v>
      </c>
    </row>
    <row r="3833" spans="1:17" x14ac:dyDescent="0.25">
      <c r="A3833" t="s">
        <v>16667</v>
      </c>
      <c r="B3833" t="s">
        <v>74</v>
      </c>
      <c r="C3833" t="s">
        <v>101</v>
      </c>
      <c r="D3833" t="s">
        <v>529</v>
      </c>
      <c r="E3833" t="s">
        <v>563</v>
      </c>
      <c r="F3833" t="s">
        <v>525</v>
      </c>
      <c r="G3833">
        <v>1</v>
      </c>
      <c r="H3833">
        <v>0</v>
      </c>
      <c r="I3833">
        <v>0</v>
      </c>
      <c r="J3833">
        <v>0</v>
      </c>
      <c r="K3833">
        <v>0</v>
      </c>
      <c r="L3833">
        <v>0</v>
      </c>
      <c r="M3833">
        <v>0</v>
      </c>
      <c r="N3833">
        <v>0</v>
      </c>
      <c r="O3833">
        <v>0</v>
      </c>
      <c r="P3833">
        <v>0</v>
      </c>
      <c r="Q3833">
        <v>0</v>
      </c>
    </row>
    <row r="3834" spans="1:17" x14ac:dyDescent="0.25">
      <c r="A3834" t="s">
        <v>23989</v>
      </c>
      <c r="B3834" t="s">
        <v>74</v>
      </c>
      <c r="C3834" t="s">
        <v>101</v>
      </c>
      <c r="D3834" t="s">
        <v>529</v>
      </c>
      <c r="E3834" t="s">
        <v>21471</v>
      </c>
      <c r="F3834" t="s">
        <v>525</v>
      </c>
      <c r="G3834">
        <v>3</v>
      </c>
      <c r="H3834">
        <v>0</v>
      </c>
      <c r="I3834">
        <v>0</v>
      </c>
      <c r="J3834">
        <v>0</v>
      </c>
      <c r="K3834">
        <v>0</v>
      </c>
      <c r="L3834">
        <v>0</v>
      </c>
      <c r="M3834">
        <v>0</v>
      </c>
      <c r="N3834">
        <v>0</v>
      </c>
      <c r="O3834">
        <v>0</v>
      </c>
      <c r="P3834">
        <v>0</v>
      </c>
      <c r="Q3834">
        <v>0</v>
      </c>
    </row>
    <row r="3835" spans="1:17" x14ac:dyDescent="0.25">
      <c r="A3835" t="s">
        <v>16668</v>
      </c>
      <c r="B3835" t="s">
        <v>74</v>
      </c>
      <c r="C3835" t="s">
        <v>101</v>
      </c>
      <c r="D3835" t="s">
        <v>526</v>
      </c>
      <c r="E3835" t="s">
        <v>563</v>
      </c>
      <c r="F3835" t="s">
        <v>396</v>
      </c>
      <c r="G3835">
        <v>0</v>
      </c>
      <c r="H3835">
        <v>3</v>
      </c>
      <c r="I3835">
        <v>1</v>
      </c>
      <c r="J3835">
        <v>2</v>
      </c>
      <c r="K3835">
        <v>0</v>
      </c>
      <c r="L3835">
        <v>0</v>
      </c>
      <c r="M3835">
        <v>0</v>
      </c>
      <c r="N3835">
        <v>0</v>
      </c>
      <c r="O3835">
        <v>0</v>
      </c>
      <c r="P3835">
        <v>0</v>
      </c>
      <c r="Q3835">
        <v>0</v>
      </c>
    </row>
    <row r="3836" spans="1:17" x14ac:dyDescent="0.25">
      <c r="A3836" t="s">
        <v>16669</v>
      </c>
      <c r="B3836" t="s">
        <v>74</v>
      </c>
      <c r="C3836" t="s">
        <v>101</v>
      </c>
      <c r="D3836" t="s">
        <v>526</v>
      </c>
      <c r="E3836" t="s">
        <v>563</v>
      </c>
      <c r="F3836" t="s">
        <v>4236</v>
      </c>
      <c r="G3836">
        <v>0</v>
      </c>
      <c r="H3836">
        <v>3</v>
      </c>
      <c r="I3836">
        <v>1</v>
      </c>
      <c r="J3836">
        <v>2</v>
      </c>
      <c r="K3836">
        <v>0</v>
      </c>
      <c r="L3836">
        <v>0</v>
      </c>
      <c r="M3836">
        <v>0</v>
      </c>
      <c r="N3836">
        <v>0</v>
      </c>
      <c r="O3836">
        <v>0</v>
      </c>
      <c r="P3836">
        <v>0</v>
      </c>
      <c r="Q3836">
        <v>0</v>
      </c>
    </row>
    <row r="3837" spans="1:17" x14ac:dyDescent="0.25">
      <c r="A3837" t="s">
        <v>16670</v>
      </c>
      <c r="B3837" t="s">
        <v>74</v>
      </c>
      <c r="C3837" t="s">
        <v>101</v>
      </c>
      <c r="D3837" t="s">
        <v>526</v>
      </c>
      <c r="E3837" t="s">
        <v>563</v>
      </c>
      <c r="F3837" t="s">
        <v>4238</v>
      </c>
      <c r="G3837">
        <v>0</v>
      </c>
      <c r="H3837">
        <v>0</v>
      </c>
      <c r="I3837">
        <v>0</v>
      </c>
      <c r="J3837">
        <v>0</v>
      </c>
      <c r="K3837">
        <v>0</v>
      </c>
      <c r="L3837">
        <v>0</v>
      </c>
      <c r="M3837">
        <v>3</v>
      </c>
      <c r="N3837">
        <v>0</v>
      </c>
      <c r="O3837">
        <v>0</v>
      </c>
      <c r="P3837">
        <v>0</v>
      </c>
      <c r="Q3837">
        <v>0</v>
      </c>
    </row>
    <row r="3838" spans="1:17" x14ac:dyDescent="0.25">
      <c r="A3838" t="s">
        <v>23990</v>
      </c>
      <c r="B3838" t="s">
        <v>74</v>
      </c>
      <c r="C3838" t="s">
        <v>164</v>
      </c>
      <c r="D3838" t="s">
        <v>526</v>
      </c>
      <c r="E3838" t="s">
        <v>21471</v>
      </c>
      <c r="F3838" t="s">
        <v>398</v>
      </c>
      <c r="G3838">
        <v>0</v>
      </c>
      <c r="H3838">
        <v>17</v>
      </c>
      <c r="I3838">
        <v>1</v>
      </c>
      <c r="J3838">
        <v>14</v>
      </c>
      <c r="K3838">
        <v>2</v>
      </c>
      <c r="L3838">
        <v>0</v>
      </c>
      <c r="M3838">
        <v>0</v>
      </c>
      <c r="N3838">
        <v>0</v>
      </c>
      <c r="O3838">
        <v>0</v>
      </c>
      <c r="P3838">
        <v>0</v>
      </c>
      <c r="Q3838">
        <v>0</v>
      </c>
    </row>
    <row r="3839" spans="1:17" x14ac:dyDescent="0.25">
      <c r="A3839" t="s">
        <v>23991</v>
      </c>
      <c r="B3839" t="s">
        <v>74</v>
      </c>
      <c r="C3839" t="s">
        <v>164</v>
      </c>
      <c r="D3839" t="s">
        <v>526</v>
      </c>
      <c r="E3839" t="s">
        <v>21471</v>
      </c>
      <c r="F3839" t="s">
        <v>4242</v>
      </c>
      <c r="G3839">
        <v>0</v>
      </c>
      <c r="H3839">
        <v>0</v>
      </c>
      <c r="I3839">
        <v>0</v>
      </c>
      <c r="J3839">
        <v>0</v>
      </c>
      <c r="K3839">
        <v>0</v>
      </c>
      <c r="L3839">
        <v>0</v>
      </c>
      <c r="M3839">
        <v>17</v>
      </c>
      <c r="N3839">
        <v>0</v>
      </c>
      <c r="O3839">
        <v>0</v>
      </c>
      <c r="P3839">
        <v>0</v>
      </c>
      <c r="Q3839">
        <v>0</v>
      </c>
    </row>
    <row r="3840" spans="1:17" x14ac:dyDescent="0.25">
      <c r="A3840" t="s">
        <v>23992</v>
      </c>
      <c r="B3840" t="s">
        <v>74</v>
      </c>
      <c r="C3840" t="s">
        <v>164</v>
      </c>
      <c r="D3840" t="s">
        <v>526</v>
      </c>
      <c r="E3840" t="s">
        <v>21471</v>
      </c>
      <c r="F3840" t="s">
        <v>399</v>
      </c>
      <c r="G3840">
        <v>0</v>
      </c>
      <c r="H3840">
        <v>17</v>
      </c>
      <c r="I3840">
        <v>1</v>
      </c>
      <c r="J3840">
        <v>14</v>
      </c>
      <c r="K3840">
        <v>2</v>
      </c>
      <c r="L3840">
        <v>0</v>
      </c>
      <c r="M3840">
        <v>0</v>
      </c>
      <c r="N3840">
        <v>0</v>
      </c>
      <c r="O3840">
        <v>0</v>
      </c>
      <c r="P3840">
        <v>0</v>
      </c>
      <c r="Q3840">
        <v>0</v>
      </c>
    </row>
    <row r="3841" spans="1:17" x14ac:dyDescent="0.25">
      <c r="A3841" t="s">
        <v>23993</v>
      </c>
      <c r="B3841" t="s">
        <v>74</v>
      </c>
      <c r="C3841" t="s">
        <v>164</v>
      </c>
      <c r="D3841" t="s">
        <v>526</v>
      </c>
      <c r="E3841" t="s">
        <v>21471</v>
      </c>
      <c r="F3841" t="s">
        <v>4245</v>
      </c>
      <c r="G3841">
        <v>0</v>
      </c>
      <c r="H3841">
        <v>0</v>
      </c>
      <c r="I3841">
        <v>0</v>
      </c>
      <c r="J3841">
        <v>0</v>
      </c>
      <c r="K3841">
        <v>0</v>
      </c>
      <c r="L3841">
        <v>0</v>
      </c>
      <c r="M3841">
        <v>17</v>
      </c>
      <c r="N3841">
        <v>0</v>
      </c>
      <c r="O3841">
        <v>0</v>
      </c>
      <c r="P3841">
        <v>0</v>
      </c>
      <c r="Q3841">
        <v>0</v>
      </c>
    </row>
    <row r="3842" spans="1:17" x14ac:dyDescent="0.25">
      <c r="A3842" t="s">
        <v>23994</v>
      </c>
      <c r="B3842" t="s">
        <v>74</v>
      </c>
      <c r="C3842" t="s">
        <v>164</v>
      </c>
      <c r="D3842" t="s">
        <v>526</v>
      </c>
      <c r="E3842" t="s">
        <v>21471</v>
      </c>
      <c r="F3842" t="s">
        <v>394</v>
      </c>
      <c r="G3842">
        <v>0</v>
      </c>
      <c r="H3842">
        <v>0</v>
      </c>
      <c r="I3842">
        <v>0</v>
      </c>
      <c r="J3842">
        <v>0</v>
      </c>
      <c r="K3842">
        <v>0</v>
      </c>
      <c r="L3842">
        <v>0</v>
      </c>
      <c r="M3842">
        <v>0</v>
      </c>
      <c r="N3842">
        <v>9</v>
      </c>
      <c r="O3842">
        <v>9</v>
      </c>
      <c r="P3842">
        <v>0</v>
      </c>
      <c r="Q3842">
        <v>0</v>
      </c>
    </row>
    <row r="3843" spans="1:17" x14ac:dyDescent="0.25">
      <c r="A3843" t="s">
        <v>23995</v>
      </c>
      <c r="B3843" t="s">
        <v>74</v>
      </c>
      <c r="C3843" t="s">
        <v>164</v>
      </c>
      <c r="D3843" t="s">
        <v>526</v>
      </c>
      <c r="E3843" t="s">
        <v>21471</v>
      </c>
      <c r="F3843" t="s">
        <v>395</v>
      </c>
      <c r="G3843">
        <v>0</v>
      </c>
      <c r="H3843">
        <v>0</v>
      </c>
      <c r="I3843">
        <v>0</v>
      </c>
      <c r="J3843">
        <v>0</v>
      </c>
      <c r="K3843">
        <v>0</v>
      </c>
      <c r="L3843">
        <v>0</v>
      </c>
      <c r="M3843">
        <v>0</v>
      </c>
      <c r="N3843">
        <v>7</v>
      </c>
      <c r="O3843">
        <v>7</v>
      </c>
      <c r="P3843">
        <v>0</v>
      </c>
      <c r="Q3843">
        <v>0</v>
      </c>
    </row>
    <row r="3844" spans="1:17" x14ac:dyDescent="0.25">
      <c r="A3844" t="s">
        <v>23996</v>
      </c>
      <c r="B3844" t="s">
        <v>74</v>
      </c>
      <c r="C3844" t="s">
        <v>164</v>
      </c>
      <c r="D3844" t="s">
        <v>526</v>
      </c>
      <c r="E3844" t="s">
        <v>21471</v>
      </c>
      <c r="F3844" t="s">
        <v>525</v>
      </c>
      <c r="G3844">
        <v>17</v>
      </c>
      <c r="H3844">
        <v>0</v>
      </c>
      <c r="I3844">
        <v>0</v>
      </c>
      <c r="J3844">
        <v>0</v>
      </c>
      <c r="K3844">
        <v>0</v>
      </c>
      <c r="L3844">
        <v>0</v>
      </c>
      <c r="M3844">
        <v>0</v>
      </c>
      <c r="N3844">
        <v>0</v>
      </c>
      <c r="O3844">
        <v>0</v>
      </c>
      <c r="P3844">
        <v>0</v>
      </c>
      <c r="Q3844">
        <v>0</v>
      </c>
    </row>
    <row r="3845" spans="1:17" x14ac:dyDescent="0.25">
      <c r="A3845" t="s">
        <v>16685</v>
      </c>
      <c r="B3845" t="s">
        <v>74</v>
      </c>
      <c r="C3845" t="s">
        <v>164</v>
      </c>
      <c r="D3845" t="s">
        <v>12971</v>
      </c>
      <c r="E3845" t="s">
        <v>563</v>
      </c>
      <c r="F3845" t="s">
        <v>525</v>
      </c>
      <c r="G3845">
        <v>2</v>
      </c>
      <c r="H3845">
        <v>0</v>
      </c>
      <c r="I3845">
        <v>0</v>
      </c>
      <c r="J3845">
        <v>0</v>
      </c>
      <c r="K3845">
        <v>0</v>
      </c>
      <c r="L3845">
        <v>0</v>
      </c>
      <c r="M3845">
        <v>0</v>
      </c>
      <c r="N3845">
        <v>0</v>
      </c>
      <c r="O3845">
        <v>0</v>
      </c>
      <c r="P3845">
        <v>0</v>
      </c>
      <c r="Q3845">
        <v>0</v>
      </c>
    </row>
    <row r="3846" spans="1:17" x14ac:dyDescent="0.25">
      <c r="A3846" t="s">
        <v>23997</v>
      </c>
      <c r="B3846" t="s">
        <v>74</v>
      </c>
      <c r="C3846" t="s">
        <v>164</v>
      </c>
      <c r="D3846" t="s">
        <v>12971</v>
      </c>
      <c r="E3846" t="s">
        <v>21471</v>
      </c>
      <c r="F3846" t="s">
        <v>525</v>
      </c>
      <c r="G3846">
        <v>3</v>
      </c>
      <c r="H3846">
        <v>0</v>
      </c>
      <c r="I3846">
        <v>0</v>
      </c>
      <c r="J3846">
        <v>0</v>
      </c>
      <c r="K3846">
        <v>0</v>
      </c>
      <c r="L3846">
        <v>0</v>
      </c>
      <c r="M3846">
        <v>0</v>
      </c>
      <c r="N3846">
        <v>0</v>
      </c>
      <c r="O3846">
        <v>0</v>
      </c>
      <c r="P3846">
        <v>0</v>
      </c>
      <c r="Q3846">
        <v>0</v>
      </c>
    </row>
    <row r="3847" spans="1:17" x14ac:dyDescent="0.25">
      <c r="A3847" t="s">
        <v>23998</v>
      </c>
      <c r="B3847" t="s">
        <v>74</v>
      </c>
      <c r="C3847" t="s">
        <v>165</v>
      </c>
      <c r="D3847" t="s">
        <v>529</v>
      </c>
      <c r="E3847" t="s">
        <v>21471</v>
      </c>
      <c r="F3847" t="s">
        <v>525</v>
      </c>
      <c r="G3847">
        <v>2</v>
      </c>
      <c r="H3847">
        <v>0</v>
      </c>
      <c r="I3847">
        <v>0</v>
      </c>
      <c r="J3847">
        <v>0</v>
      </c>
      <c r="K3847">
        <v>0</v>
      </c>
      <c r="L3847">
        <v>0</v>
      </c>
      <c r="M3847">
        <v>0</v>
      </c>
      <c r="N3847">
        <v>0</v>
      </c>
      <c r="O3847">
        <v>0</v>
      </c>
      <c r="P3847">
        <v>0</v>
      </c>
      <c r="Q3847">
        <v>0</v>
      </c>
    </row>
    <row r="3848" spans="1:17" x14ac:dyDescent="0.25">
      <c r="A3848" t="s">
        <v>16686</v>
      </c>
      <c r="B3848" t="s">
        <v>74</v>
      </c>
      <c r="C3848" t="s">
        <v>165</v>
      </c>
      <c r="D3848" t="s">
        <v>526</v>
      </c>
      <c r="E3848" t="s">
        <v>563</v>
      </c>
      <c r="F3848" t="s">
        <v>396</v>
      </c>
      <c r="G3848">
        <v>0</v>
      </c>
      <c r="H3848">
        <v>21</v>
      </c>
      <c r="I3848">
        <v>2</v>
      </c>
      <c r="J3848">
        <v>19</v>
      </c>
      <c r="K3848">
        <v>0</v>
      </c>
      <c r="L3848">
        <v>0</v>
      </c>
      <c r="M3848">
        <v>0</v>
      </c>
      <c r="N3848">
        <v>0</v>
      </c>
      <c r="O3848">
        <v>0</v>
      </c>
      <c r="P3848">
        <v>0</v>
      </c>
      <c r="Q3848">
        <v>0</v>
      </c>
    </row>
    <row r="3849" spans="1:17" x14ac:dyDescent="0.25">
      <c r="A3849" t="s">
        <v>16687</v>
      </c>
      <c r="B3849" t="s">
        <v>74</v>
      </c>
      <c r="C3849" t="s">
        <v>165</v>
      </c>
      <c r="D3849" t="s">
        <v>526</v>
      </c>
      <c r="E3849" t="s">
        <v>563</v>
      </c>
      <c r="F3849" t="s">
        <v>4236</v>
      </c>
      <c r="G3849">
        <v>0</v>
      </c>
      <c r="H3849">
        <v>21</v>
      </c>
      <c r="I3849">
        <v>2</v>
      </c>
      <c r="J3849">
        <v>19</v>
      </c>
      <c r="K3849">
        <v>0</v>
      </c>
      <c r="L3849">
        <v>0</v>
      </c>
      <c r="M3849">
        <v>0</v>
      </c>
      <c r="N3849">
        <v>0</v>
      </c>
      <c r="O3849">
        <v>0</v>
      </c>
      <c r="P3849">
        <v>0</v>
      </c>
      <c r="Q3849">
        <v>0</v>
      </c>
    </row>
    <row r="3850" spans="1:17" x14ac:dyDescent="0.25">
      <c r="A3850" t="s">
        <v>16688</v>
      </c>
      <c r="B3850" t="s">
        <v>74</v>
      </c>
      <c r="C3850" t="s">
        <v>165</v>
      </c>
      <c r="D3850" t="s">
        <v>526</v>
      </c>
      <c r="E3850" t="s">
        <v>563</v>
      </c>
      <c r="F3850" t="s">
        <v>4238</v>
      </c>
      <c r="G3850">
        <v>0</v>
      </c>
      <c r="H3850">
        <v>0</v>
      </c>
      <c r="I3850">
        <v>0</v>
      </c>
      <c r="J3850">
        <v>0</v>
      </c>
      <c r="K3850">
        <v>0</v>
      </c>
      <c r="L3850">
        <v>0</v>
      </c>
      <c r="M3850">
        <v>21</v>
      </c>
      <c r="N3850">
        <v>0</v>
      </c>
      <c r="O3850">
        <v>0</v>
      </c>
      <c r="P3850">
        <v>0</v>
      </c>
      <c r="Q3850">
        <v>0</v>
      </c>
    </row>
    <row r="3851" spans="1:17" x14ac:dyDescent="0.25">
      <c r="A3851" t="s">
        <v>16689</v>
      </c>
      <c r="B3851" t="s">
        <v>74</v>
      </c>
      <c r="C3851" t="s">
        <v>165</v>
      </c>
      <c r="D3851" t="s">
        <v>526</v>
      </c>
      <c r="E3851" t="s">
        <v>563</v>
      </c>
      <c r="F3851" t="s">
        <v>397</v>
      </c>
      <c r="G3851">
        <v>0</v>
      </c>
      <c r="H3851">
        <v>21</v>
      </c>
      <c r="I3851">
        <v>2</v>
      </c>
      <c r="J3851">
        <v>19</v>
      </c>
      <c r="K3851">
        <v>0</v>
      </c>
      <c r="L3851">
        <v>0</v>
      </c>
      <c r="M3851">
        <v>0</v>
      </c>
      <c r="N3851">
        <v>0</v>
      </c>
      <c r="O3851">
        <v>0</v>
      </c>
      <c r="P3851">
        <v>0</v>
      </c>
      <c r="Q3851">
        <v>0</v>
      </c>
    </row>
    <row r="3852" spans="1:17" x14ac:dyDescent="0.25">
      <c r="A3852" t="s">
        <v>18740</v>
      </c>
      <c r="B3852" t="s">
        <v>74</v>
      </c>
      <c r="C3852" t="s">
        <v>165</v>
      </c>
      <c r="D3852" t="s">
        <v>526</v>
      </c>
      <c r="E3852" t="s">
        <v>563</v>
      </c>
      <c r="F3852" t="s">
        <v>398</v>
      </c>
      <c r="G3852">
        <v>0</v>
      </c>
      <c r="H3852">
        <v>21</v>
      </c>
      <c r="I3852">
        <v>2</v>
      </c>
      <c r="J3852">
        <v>19</v>
      </c>
      <c r="K3852">
        <v>0</v>
      </c>
      <c r="L3852">
        <v>0</v>
      </c>
      <c r="M3852">
        <v>0</v>
      </c>
      <c r="N3852">
        <v>0</v>
      </c>
      <c r="O3852">
        <v>0</v>
      </c>
      <c r="P3852">
        <v>0</v>
      </c>
      <c r="Q3852">
        <v>0</v>
      </c>
    </row>
    <row r="3853" spans="1:17" x14ac:dyDescent="0.25">
      <c r="A3853" t="s">
        <v>18741</v>
      </c>
      <c r="B3853" t="s">
        <v>74</v>
      </c>
      <c r="C3853" t="s">
        <v>165</v>
      </c>
      <c r="D3853" t="s">
        <v>526</v>
      </c>
      <c r="E3853" t="s">
        <v>563</v>
      </c>
      <c r="F3853" t="s">
        <v>4242</v>
      </c>
      <c r="G3853">
        <v>0</v>
      </c>
      <c r="H3853">
        <v>0</v>
      </c>
      <c r="I3853">
        <v>0</v>
      </c>
      <c r="J3853">
        <v>0</v>
      </c>
      <c r="K3853">
        <v>0</v>
      </c>
      <c r="L3853">
        <v>0</v>
      </c>
      <c r="M3853">
        <v>21</v>
      </c>
      <c r="N3853">
        <v>0</v>
      </c>
      <c r="O3853">
        <v>0</v>
      </c>
      <c r="P3853">
        <v>0</v>
      </c>
      <c r="Q3853">
        <v>0</v>
      </c>
    </row>
    <row r="3854" spans="1:17" x14ac:dyDescent="0.25">
      <c r="A3854" t="s">
        <v>18742</v>
      </c>
      <c r="B3854" t="s">
        <v>74</v>
      </c>
      <c r="C3854" t="s">
        <v>165</v>
      </c>
      <c r="D3854" t="s">
        <v>526</v>
      </c>
      <c r="E3854" t="s">
        <v>563</v>
      </c>
      <c r="F3854" t="s">
        <v>399</v>
      </c>
      <c r="G3854">
        <v>0</v>
      </c>
      <c r="H3854">
        <v>21</v>
      </c>
      <c r="I3854">
        <v>2</v>
      </c>
      <c r="J3854">
        <v>19</v>
      </c>
      <c r="K3854">
        <v>0</v>
      </c>
      <c r="L3854">
        <v>0</v>
      </c>
      <c r="M3854">
        <v>0</v>
      </c>
      <c r="N3854">
        <v>0</v>
      </c>
      <c r="O3854">
        <v>0</v>
      </c>
      <c r="P3854">
        <v>0</v>
      </c>
      <c r="Q3854">
        <v>0</v>
      </c>
    </row>
    <row r="3855" spans="1:17" x14ac:dyDescent="0.25">
      <c r="A3855" t="s">
        <v>18743</v>
      </c>
      <c r="B3855" t="s">
        <v>74</v>
      </c>
      <c r="C3855" t="s">
        <v>165</v>
      </c>
      <c r="D3855" t="s">
        <v>526</v>
      </c>
      <c r="E3855" t="s">
        <v>563</v>
      </c>
      <c r="F3855" t="s">
        <v>4245</v>
      </c>
      <c r="G3855">
        <v>0</v>
      </c>
      <c r="H3855">
        <v>0</v>
      </c>
      <c r="I3855">
        <v>0</v>
      </c>
      <c r="J3855">
        <v>0</v>
      </c>
      <c r="K3855">
        <v>0</v>
      </c>
      <c r="L3855">
        <v>0</v>
      </c>
      <c r="M3855">
        <v>21</v>
      </c>
      <c r="N3855">
        <v>0</v>
      </c>
      <c r="O3855">
        <v>0</v>
      </c>
      <c r="P3855">
        <v>0</v>
      </c>
      <c r="Q3855">
        <v>0</v>
      </c>
    </row>
    <row r="3856" spans="1:17" x14ac:dyDescent="0.25">
      <c r="A3856" t="s">
        <v>18744</v>
      </c>
      <c r="B3856" t="s">
        <v>74</v>
      </c>
      <c r="C3856" t="s">
        <v>165</v>
      </c>
      <c r="D3856" t="s">
        <v>526</v>
      </c>
      <c r="E3856" t="s">
        <v>563</v>
      </c>
      <c r="F3856" t="s">
        <v>394</v>
      </c>
      <c r="G3856">
        <v>0</v>
      </c>
      <c r="H3856">
        <v>0</v>
      </c>
      <c r="I3856">
        <v>0</v>
      </c>
      <c r="J3856">
        <v>0</v>
      </c>
      <c r="K3856">
        <v>0</v>
      </c>
      <c r="L3856">
        <v>0</v>
      </c>
      <c r="M3856">
        <v>0</v>
      </c>
      <c r="N3856">
        <v>11</v>
      </c>
      <c r="O3856">
        <v>11</v>
      </c>
      <c r="P3856">
        <v>0</v>
      </c>
      <c r="Q3856">
        <v>0</v>
      </c>
    </row>
    <row r="3857" spans="1:17" x14ac:dyDescent="0.25">
      <c r="A3857" t="s">
        <v>18745</v>
      </c>
      <c r="B3857" t="s">
        <v>74</v>
      </c>
      <c r="C3857" t="s">
        <v>165</v>
      </c>
      <c r="D3857" t="s">
        <v>526</v>
      </c>
      <c r="E3857" t="s">
        <v>563</v>
      </c>
      <c r="F3857" t="s">
        <v>395</v>
      </c>
      <c r="G3857">
        <v>0</v>
      </c>
      <c r="H3857">
        <v>0</v>
      </c>
      <c r="I3857">
        <v>0</v>
      </c>
      <c r="J3857">
        <v>0</v>
      </c>
      <c r="K3857">
        <v>0</v>
      </c>
      <c r="L3857">
        <v>0</v>
      </c>
      <c r="M3857">
        <v>0</v>
      </c>
      <c r="N3857">
        <v>10</v>
      </c>
      <c r="O3857">
        <v>10</v>
      </c>
      <c r="P3857">
        <v>0</v>
      </c>
      <c r="Q3857">
        <v>0</v>
      </c>
    </row>
    <row r="3858" spans="1:17" x14ac:dyDescent="0.25">
      <c r="A3858" t="s">
        <v>18746</v>
      </c>
      <c r="B3858" t="s">
        <v>74</v>
      </c>
      <c r="C3858" t="s">
        <v>165</v>
      </c>
      <c r="D3858" t="s">
        <v>526</v>
      </c>
      <c r="E3858" t="s">
        <v>563</v>
      </c>
      <c r="F3858" t="s">
        <v>525</v>
      </c>
      <c r="G3858">
        <v>21</v>
      </c>
      <c r="H3858">
        <v>0</v>
      </c>
      <c r="I3858">
        <v>0</v>
      </c>
      <c r="J3858">
        <v>0</v>
      </c>
      <c r="K3858">
        <v>0</v>
      </c>
      <c r="L3858">
        <v>0</v>
      </c>
      <c r="M3858">
        <v>0</v>
      </c>
      <c r="N3858">
        <v>0</v>
      </c>
      <c r="O3858">
        <v>0</v>
      </c>
      <c r="P3858">
        <v>0</v>
      </c>
      <c r="Q3858">
        <v>0</v>
      </c>
    </row>
    <row r="3859" spans="1:17" x14ac:dyDescent="0.25">
      <c r="A3859" t="s">
        <v>23999</v>
      </c>
      <c r="B3859" t="s">
        <v>74</v>
      </c>
      <c r="C3859" t="s">
        <v>165</v>
      </c>
      <c r="D3859" t="s">
        <v>526</v>
      </c>
      <c r="E3859" t="s">
        <v>21471</v>
      </c>
      <c r="F3859" t="s">
        <v>396</v>
      </c>
      <c r="G3859">
        <v>0</v>
      </c>
      <c r="H3859">
        <v>47</v>
      </c>
      <c r="I3859">
        <v>5</v>
      </c>
      <c r="J3859">
        <v>40</v>
      </c>
      <c r="K3859">
        <v>1</v>
      </c>
      <c r="L3859">
        <v>1</v>
      </c>
      <c r="M3859">
        <v>0</v>
      </c>
      <c r="N3859">
        <v>0</v>
      </c>
      <c r="O3859">
        <v>0</v>
      </c>
      <c r="P3859">
        <v>0</v>
      </c>
      <c r="Q3859">
        <v>0</v>
      </c>
    </row>
    <row r="3860" spans="1:17" x14ac:dyDescent="0.25">
      <c r="A3860" t="s">
        <v>24000</v>
      </c>
      <c r="B3860" t="s">
        <v>74</v>
      </c>
      <c r="C3860" t="s">
        <v>165</v>
      </c>
      <c r="D3860" t="s">
        <v>526</v>
      </c>
      <c r="E3860" t="s">
        <v>21471</v>
      </c>
      <c r="F3860" t="s">
        <v>4236</v>
      </c>
      <c r="G3860">
        <v>0</v>
      </c>
      <c r="H3860">
        <v>47</v>
      </c>
      <c r="I3860">
        <v>4</v>
      </c>
      <c r="J3860">
        <v>39</v>
      </c>
      <c r="K3860">
        <v>3</v>
      </c>
      <c r="L3860">
        <v>1</v>
      </c>
      <c r="M3860">
        <v>0</v>
      </c>
      <c r="N3860">
        <v>0</v>
      </c>
      <c r="O3860">
        <v>0</v>
      </c>
      <c r="P3860">
        <v>0</v>
      </c>
      <c r="Q3860">
        <v>0</v>
      </c>
    </row>
    <row r="3861" spans="1:17" x14ac:dyDescent="0.25">
      <c r="A3861" t="s">
        <v>24001</v>
      </c>
      <c r="B3861" t="s">
        <v>74</v>
      </c>
      <c r="C3861" t="s">
        <v>165</v>
      </c>
      <c r="D3861" t="s">
        <v>526</v>
      </c>
      <c r="E3861" t="s">
        <v>21471</v>
      </c>
      <c r="F3861" t="s">
        <v>4238</v>
      </c>
      <c r="G3861">
        <v>0</v>
      </c>
      <c r="H3861">
        <v>0</v>
      </c>
      <c r="I3861">
        <v>0</v>
      </c>
      <c r="J3861">
        <v>0</v>
      </c>
      <c r="K3861">
        <v>0</v>
      </c>
      <c r="L3861">
        <v>0</v>
      </c>
      <c r="M3861">
        <v>47</v>
      </c>
      <c r="N3861">
        <v>0</v>
      </c>
      <c r="O3861">
        <v>0</v>
      </c>
      <c r="P3861">
        <v>0</v>
      </c>
      <c r="Q3861">
        <v>0</v>
      </c>
    </row>
    <row r="3862" spans="1:17" x14ac:dyDescent="0.25">
      <c r="A3862" t="s">
        <v>24002</v>
      </c>
      <c r="B3862" t="s">
        <v>74</v>
      </c>
      <c r="C3862" t="s">
        <v>165</v>
      </c>
      <c r="D3862" t="s">
        <v>526</v>
      </c>
      <c r="E3862" t="s">
        <v>21471</v>
      </c>
      <c r="F3862" t="s">
        <v>397</v>
      </c>
      <c r="G3862">
        <v>0</v>
      </c>
      <c r="H3862">
        <v>47</v>
      </c>
      <c r="I3862">
        <v>4</v>
      </c>
      <c r="J3862">
        <v>39</v>
      </c>
      <c r="K3862">
        <v>3</v>
      </c>
      <c r="L3862">
        <v>1</v>
      </c>
      <c r="M3862">
        <v>0</v>
      </c>
      <c r="N3862">
        <v>0</v>
      </c>
      <c r="O3862">
        <v>0</v>
      </c>
      <c r="P3862">
        <v>0</v>
      </c>
      <c r="Q3862">
        <v>0</v>
      </c>
    </row>
    <row r="3863" spans="1:17" x14ac:dyDescent="0.25">
      <c r="A3863" t="s">
        <v>24003</v>
      </c>
      <c r="B3863" t="s">
        <v>74</v>
      </c>
      <c r="C3863" t="s">
        <v>165</v>
      </c>
      <c r="D3863" t="s">
        <v>526</v>
      </c>
      <c r="E3863" t="s">
        <v>21471</v>
      </c>
      <c r="F3863" t="s">
        <v>398</v>
      </c>
      <c r="G3863">
        <v>0</v>
      </c>
      <c r="H3863">
        <v>47</v>
      </c>
      <c r="I3863">
        <v>4</v>
      </c>
      <c r="J3863">
        <v>41</v>
      </c>
      <c r="K3863">
        <v>1</v>
      </c>
      <c r="L3863">
        <v>1</v>
      </c>
      <c r="M3863">
        <v>0</v>
      </c>
      <c r="N3863">
        <v>0</v>
      </c>
      <c r="O3863">
        <v>0</v>
      </c>
      <c r="P3863">
        <v>0</v>
      </c>
      <c r="Q3863">
        <v>0</v>
      </c>
    </row>
    <row r="3864" spans="1:17" x14ac:dyDescent="0.25">
      <c r="A3864" t="s">
        <v>24004</v>
      </c>
      <c r="B3864" t="s">
        <v>74</v>
      </c>
      <c r="C3864" t="s">
        <v>165</v>
      </c>
      <c r="D3864" t="s">
        <v>526</v>
      </c>
      <c r="E3864" t="s">
        <v>21471</v>
      </c>
      <c r="F3864" t="s">
        <v>4242</v>
      </c>
      <c r="G3864">
        <v>0</v>
      </c>
      <c r="H3864">
        <v>0</v>
      </c>
      <c r="I3864">
        <v>0</v>
      </c>
      <c r="J3864">
        <v>0</v>
      </c>
      <c r="K3864">
        <v>0</v>
      </c>
      <c r="L3864">
        <v>0</v>
      </c>
      <c r="M3864">
        <v>47</v>
      </c>
      <c r="N3864">
        <v>0</v>
      </c>
      <c r="O3864">
        <v>0</v>
      </c>
      <c r="P3864">
        <v>0</v>
      </c>
      <c r="Q3864">
        <v>0</v>
      </c>
    </row>
    <row r="3865" spans="1:17" x14ac:dyDescent="0.25">
      <c r="A3865" t="s">
        <v>24005</v>
      </c>
      <c r="B3865" t="s">
        <v>74</v>
      </c>
      <c r="C3865" t="s">
        <v>165</v>
      </c>
      <c r="D3865" t="s">
        <v>526</v>
      </c>
      <c r="E3865" t="s">
        <v>21471</v>
      </c>
      <c r="F3865" t="s">
        <v>399</v>
      </c>
      <c r="G3865">
        <v>0</v>
      </c>
      <c r="H3865">
        <v>47</v>
      </c>
      <c r="I3865">
        <v>4</v>
      </c>
      <c r="J3865">
        <v>41</v>
      </c>
      <c r="K3865">
        <v>1</v>
      </c>
      <c r="L3865">
        <v>1</v>
      </c>
      <c r="M3865">
        <v>0</v>
      </c>
      <c r="N3865">
        <v>0</v>
      </c>
      <c r="O3865">
        <v>0</v>
      </c>
      <c r="P3865">
        <v>0</v>
      </c>
      <c r="Q3865">
        <v>0</v>
      </c>
    </row>
    <row r="3866" spans="1:17" x14ac:dyDescent="0.25">
      <c r="A3866" t="s">
        <v>24006</v>
      </c>
      <c r="B3866" t="s">
        <v>74</v>
      </c>
      <c r="C3866" t="s">
        <v>227</v>
      </c>
      <c r="D3866" t="s">
        <v>526</v>
      </c>
      <c r="E3866" t="s">
        <v>21471</v>
      </c>
      <c r="F3866" t="s">
        <v>4238</v>
      </c>
      <c r="G3866">
        <v>0</v>
      </c>
      <c r="H3866">
        <v>0</v>
      </c>
      <c r="I3866">
        <v>0</v>
      </c>
      <c r="J3866">
        <v>0</v>
      </c>
      <c r="K3866">
        <v>0</v>
      </c>
      <c r="L3866">
        <v>0</v>
      </c>
      <c r="M3866">
        <v>10</v>
      </c>
      <c r="N3866">
        <v>0</v>
      </c>
      <c r="O3866">
        <v>0</v>
      </c>
      <c r="P3866">
        <v>0</v>
      </c>
      <c r="Q3866">
        <v>0</v>
      </c>
    </row>
    <row r="3867" spans="1:17" x14ac:dyDescent="0.25">
      <c r="A3867" t="s">
        <v>24007</v>
      </c>
      <c r="B3867" t="s">
        <v>74</v>
      </c>
      <c r="C3867" t="s">
        <v>227</v>
      </c>
      <c r="D3867" t="s">
        <v>526</v>
      </c>
      <c r="E3867" t="s">
        <v>21471</v>
      </c>
      <c r="F3867" t="s">
        <v>397</v>
      </c>
      <c r="G3867">
        <v>0</v>
      </c>
      <c r="H3867">
        <v>10</v>
      </c>
      <c r="I3867">
        <v>1</v>
      </c>
      <c r="J3867">
        <v>9</v>
      </c>
      <c r="K3867">
        <v>0</v>
      </c>
      <c r="L3867">
        <v>0</v>
      </c>
      <c r="M3867">
        <v>0</v>
      </c>
      <c r="N3867">
        <v>0</v>
      </c>
      <c r="O3867">
        <v>0</v>
      </c>
      <c r="P3867">
        <v>0</v>
      </c>
      <c r="Q3867">
        <v>0</v>
      </c>
    </row>
    <row r="3868" spans="1:17" x14ac:dyDescent="0.25">
      <c r="A3868" t="s">
        <v>24008</v>
      </c>
      <c r="B3868" t="s">
        <v>74</v>
      </c>
      <c r="C3868" t="s">
        <v>227</v>
      </c>
      <c r="D3868" t="s">
        <v>526</v>
      </c>
      <c r="E3868" t="s">
        <v>21471</v>
      </c>
      <c r="F3868" t="s">
        <v>398</v>
      </c>
      <c r="G3868">
        <v>0</v>
      </c>
      <c r="H3868">
        <v>10</v>
      </c>
      <c r="I3868">
        <v>1</v>
      </c>
      <c r="J3868">
        <v>9</v>
      </c>
      <c r="K3868">
        <v>0</v>
      </c>
      <c r="L3868">
        <v>0</v>
      </c>
      <c r="M3868">
        <v>0</v>
      </c>
      <c r="N3868">
        <v>0</v>
      </c>
      <c r="O3868">
        <v>0</v>
      </c>
      <c r="P3868">
        <v>0</v>
      </c>
      <c r="Q3868">
        <v>0</v>
      </c>
    </row>
    <row r="3869" spans="1:17" x14ac:dyDescent="0.25">
      <c r="A3869" t="s">
        <v>24009</v>
      </c>
      <c r="B3869" t="s">
        <v>74</v>
      </c>
      <c r="C3869" t="s">
        <v>227</v>
      </c>
      <c r="D3869" t="s">
        <v>526</v>
      </c>
      <c r="E3869" t="s">
        <v>21471</v>
      </c>
      <c r="F3869" t="s">
        <v>4242</v>
      </c>
      <c r="G3869">
        <v>0</v>
      </c>
      <c r="H3869">
        <v>0</v>
      </c>
      <c r="I3869">
        <v>0</v>
      </c>
      <c r="J3869">
        <v>0</v>
      </c>
      <c r="K3869">
        <v>0</v>
      </c>
      <c r="L3869">
        <v>0</v>
      </c>
      <c r="M3869">
        <v>10</v>
      </c>
      <c r="N3869">
        <v>0</v>
      </c>
      <c r="O3869">
        <v>0</v>
      </c>
      <c r="P3869">
        <v>0</v>
      </c>
      <c r="Q3869">
        <v>0</v>
      </c>
    </row>
    <row r="3870" spans="1:17" x14ac:dyDescent="0.25">
      <c r="A3870" t="s">
        <v>24010</v>
      </c>
      <c r="B3870" t="s">
        <v>74</v>
      </c>
      <c r="C3870" t="s">
        <v>227</v>
      </c>
      <c r="D3870" t="s">
        <v>526</v>
      </c>
      <c r="E3870" t="s">
        <v>21471</v>
      </c>
      <c r="F3870" t="s">
        <v>399</v>
      </c>
      <c r="G3870">
        <v>0</v>
      </c>
      <c r="H3870">
        <v>10</v>
      </c>
      <c r="I3870">
        <v>1</v>
      </c>
      <c r="J3870">
        <v>9</v>
      </c>
      <c r="K3870">
        <v>0</v>
      </c>
      <c r="L3870">
        <v>0</v>
      </c>
      <c r="M3870">
        <v>0</v>
      </c>
      <c r="N3870">
        <v>0</v>
      </c>
      <c r="O3870">
        <v>0</v>
      </c>
      <c r="P3870">
        <v>0</v>
      </c>
      <c r="Q3870">
        <v>0</v>
      </c>
    </row>
    <row r="3871" spans="1:17" x14ac:dyDescent="0.25">
      <c r="A3871" t="s">
        <v>24011</v>
      </c>
      <c r="B3871" t="s">
        <v>74</v>
      </c>
      <c r="C3871" t="s">
        <v>227</v>
      </c>
      <c r="D3871" t="s">
        <v>526</v>
      </c>
      <c r="E3871" t="s">
        <v>21471</v>
      </c>
      <c r="F3871" t="s">
        <v>4245</v>
      </c>
      <c r="G3871">
        <v>0</v>
      </c>
      <c r="H3871">
        <v>0</v>
      </c>
      <c r="I3871">
        <v>0</v>
      </c>
      <c r="J3871">
        <v>0</v>
      </c>
      <c r="K3871">
        <v>0</v>
      </c>
      <c r="L3871">
        <v>0</v>
      </c>
      <c r="M3871">
        <v>10</v>
      </c>
      <c r="N3871">
        <v>0</v>
      </c>
      <c r="O3871">
        <v>0</v>
      </c>
      <c r="P3871">
        <v>0</v>
      </c>
      <c r="Q3871">
        <v>0</v>
      </c>
    </row>
    <row r="3872" spans="1:17" x14ac:dyDescent="0.25">
      <c r="A3872" t="s">
        <v>24012</v>
      </c>
      <c r="B3872" t="s">
        <v>74</v>
      </c>
      <c r="C3872" t="s">
        <v>227</v>
      </c>
      <c r="D3872" t="s">
        <v>526</v>
      </c>
      <c r="E3872" t="s">
        <v>21471</v>
      </c>
      <c r="F3872" t="s">
        <v>394</v>
      </c>
      <c r="G3872">
        <v>0</v>
      </c>
      <c r="H3872">
        <v>0</v>
      </c>
      <c r="I3872">
        <v>0</v>
      </c>
      <c r="J3872">
        <v>0</v>
      </c>
      <c r="K3872">
        <v>0</v>
      </c>
      <c r="L3872">
        <v>0</v>
      </c>
      <c r="M3872">
        <v>0</v>
      </c>
      <c r="N3872">
        <v>8</v>
      </c>
      <c r="O3872">
        <v>8</v>
      </c>
      <c r="P3872">
        <v>0</v>
      </c>
      <c r="Q3872">
        <v>0</v>
      </c>
    </row>
    <row r="3873" spans="1:17" x14ac:dyDescent="0.25">
      <c r="A3873" t="s">
        <v>24013</v>
      </c>
      <c r="B3873" t="s">
        <v>74</v>
      </c>
      <c r="C3873" t="s">
        <v>227</v>
      </c>
      <c r="D3873" t="s">
        <v>526</v>
      </c>
      <c r="E3873" t="s">
        <v>21471</v>
      </c>
      <c r="F3873" t="s">
        <v>395</v>
      </c>
      <c r="G3873">
        <v>0</v>
      </c>
      <c r="H3873">
        <v>0</v>
      </c>
      <c r="I3873">
        <v>0</v>
      </c>
      <c r="J3873">
        <v>0</v>
      </c>
      <c r="K3873">
        <v>0</v>
      </c>
      <c r="L3873">
        <v>0</v>
      </c>
      <c r="M3873">
        <v>0</v>
      </c>
      <c r="N3873">
        <v>6</v>
      </c>
      <c r="O3873">
        <v>6</v>
      </c>
      <c r="P3873">
        <v>0</v>
      </c>
      <c r="Q3873">
        <v>0</v>
      </c>
    </row>
    <row r="3874" spans="1:17" x14ac:dyDescent="0.25">
      <c r="A3874" t="s">
        <v>24014</v>
      </c>
      <c r="B3874" t="s">
        <v>74</v>
      </c>
      <c r="C3874" t="s">
        <v>227</v>
      </c>
      <c r="D3874" t="s">
        <v>526</v>
      </c>
      <c r="E3874" t="s">
        <v>21471</v>
      </c>
      <c r="F3874" t="s">
        <v>525</v>
      </c>
      <c r="G3874">
        <v>10</v>
      </c>
      <c r="H3874">
        <v>0</v>
      </c>
      <c r="I3874">
        <v>0</v>
      </c>
      <c r="J3874">
        <v>0</v>
      </c>
      <c r="K3874">
        <v>0</v>
      </c>
      <c r="L3874">
        <v>0</v>
      </c>
      <c r="M3874">
        <v>0</v>
      </c>
      <c r="N3874">
        <v>0</v>
      </c>
      <c r="O3874">
        <v>0</v>
      </c>
      <c r="P3874">
        <v>0</v>
      </c>
      <c r="Q3874">
        <v>0</v>
      </c>
    </row>
    <row r="3875" spans="1:17" x14ac:dyDescent="0.25">
      <c r="A3875" t="s">
        <v>18760</v>
      </c>
      <c r="B3875" t="s">
        <v>74</v>
      </c>
      <c r="C3875" t="s">
        <v>227</v>
      </c>
      <c r="D3875" t="s">
        <v>12971</v>
      </c>
      <c r="E3875" t="s">
        <v>563</v>
      </c>
      <c r="F3875" t="s">
        <v>525</v>
      </c>
      <c r="G3875">
        <v>4</v>
      </c>
      <c r="H3875">
        <v>0</v>
      </c>
      <c r="I3875">
        <v>0</v>
      </c>
      <c r="J3875">
        <v>0</v>
      </c>
      <c r="K3875">
        <v>0</v>
      </c>
      <c r="L3875">
        <v>0</v>
      </c>
      <c r="M3875">
        <v>0</v>
      </c>
      <c r="N3875">
        <v>0</v>
      </c>
      <c r="O3875">
        <v>0</v>
      </c>
      <c r="P3875">
        <v>0</v>
      </c>
      <c r="Q3875">
        <v>0</v>
      </c>
    </row>
    <row r="3876" spans="1:17" x14ac:dyDescent="0.25">
      <c r="A3876" t="s">
        <v>24015</v>
      </c>
      <c r="B3876" t="s">
        <v>74</v>
      </c>
      <c r="C3876" t="s">
        <v>227</v>
      </c>
      <c r="D3876" t="s">
        <v>12971</v>
      </c>
      <c r="E3876" t="s">
        <v>21471</v>
      </c>
      <c r="F3876" t="s">
        <v>525</v>
      </c>
      <c r="G3876">
        <v>2</v>
      </c>
      <c r="H3876">
        <v>0</v>
      </c>
      <c r="I3876">
        <v>0</v>
      </c>
      <c r="J3876">
        <v>0</v>
      </c>
      <c r="K3876">
        <v>0</v>
      </c>
      <c r="L3876">
        <v>0</v>
      </c>
      <c r="M3876">
        <v>0</v>
      </c>
      <c r="N3876">
        <v>0</v>
      </c>
      <c r="O3876">
        <v>0</v>
      </c>
      <c r="P3876">
        <v>0</v>
      </c>
      <c r="Q3876">
        <v>0</v>
      </c>
    </row>
    <row r="3877" spans="1:17" x14ac:dyDescent="0.25">
      <c r="A3877" t="s">
        <v>18761</v>
      </c>
      <c r="B3877" t="s">
        <v>74</v>
      </c>
      <c r="C3877" t="s">
        <v>228</v>
      </c>
      <c r="D3877" t="s">
        <v>529</v>
      </c>
      <c r="E3877" t="s">
        <v>563</v>
      </c>
      <c r="F3877" t="s">
        <v>525</v>
      </c>
      <c r="G3877">
        <v>3</v>
      </c>
      <c r="H3877">
        <v>0</v>
      </c>
      <c r="I3877">
        <v>0</v>
      </c>
      <c r="J3877">
        <v>0</v>
      </c>
      <c r="K3877">
        <v>0</v>
      </c>
      <c r="L3877">
        <v>0</v>
      </c>
      <c r="M3877">
        <v>0</v>
      </c>
      <c r="N3877">
        <v>0</v>
      </c>
      <c r="O3877">
        <v>0</v>
      </c>
      <c r="P3877">
        <v>0</v>
      </c>
      <c r="Q3877">
        <v>0</v>
      </c>
    </row>
    <row r="3878" spans="1:17" x14ac:dyDescent="0.25">
      <c r="A3878" t="s">
        <v>24016</v>
      </c>
      <c r="B3878" t="s">
        <v>74</v>
      </c>
      <c r="C3878" t="s">
        <v>228</v>
      </c>
      <c r="D3878" t="s">
        <v>529</v>
      </c>
      <c r="E3878" t="s">
        <v>21471</v>
      </c>
      <c r="F3878" t="s">
        <v>525</v>
      </c>
      <c r="G3878">
        <v>3</v>
      </c>
      <c r="H3878">
        <v>0</v>
      </c>
      <c r="I3878">
        <v>0</v>
      </c>
      <c r="J3878">
        <v>0</v>
      </c>
      <c r="K3878">
        <v>0</v>
      </c>
      <c r="L3878">
        <v>0</v>
      </c>
      <c r="M3878">
        <v>0</v>
      </c>
      <c r="N3878">
        <v>0</v>
      </c>
      <c r="O3878">
        <v>0</v>
      </c>
      <c r="P3878">
        <v>0</v>
      </c>
      <c r="Q3878">
        <v>0</v>
      </c>
    </row>
    <row r="3879" spans="1:17" x14ac:dyDescent="0.25">
      <c r="A3879" t="s">
        <v>18762</v>
      </c>
      <c r="B3879" t="s">
        <v>74</v>
      </c>
      <c r="C3879" t="s">
        <v>228</v>
      </c>
      <c r="D3879" t="s">
        <v>526</v>
      </c>
      <c r="E3879" t="s">
        <v>563</v>
      </c>
      <c r="F3879" t="s">
        <v>396</v>
      </c>
      <c r="G3879">
        <v>0</v>
      </c>
      <c r="H3879">
        <v>16</v>
      </c>
      <c r="I3879">
        <v>3</v>
      </c>
      <c r="J3879">
        <v>9</v>
      </c>
      <c r="K3879">
        <v>1</v>
      </c>
      <c r="L3879">
        <v>3</v>
      </c>
      <c r="M3879">
        <v>0</v>
      </c>
      <c r="N3879">
        <v>0</v>
      </c>
      <c r="O3879">
        <v>0</v>
      </c>
      <c r="P3879">
        <v>0</v>
      </c>
      <c r="Q3879">
        <v>0</v>
      </c>
    </row>
    <row r="3880" spans="1:17" x14ac:dyDescent="0.25">
      <c r="A3880" t="s">
        <v>18763</v>
      </c>
      <c r="B3880" t="s">
        <v>74</v>
      </c>
      <c r="C3880" t="s">
        <v>228</v>
      </c>
      <c r="D3880" t="s">
        <v>526</v>
      </c>
      <c r="E3880" t="s">
        <v>563</v>
      </c>
      <c r="F3880" t="s">
        <v>4236</v>
      </c>
      <c r="G3880">
        <v>0</v>
      </c>
      <c r="H3880">
        <v>16</v>
      </c>
      <c r="I3880">
        <v>3</v>
      </c>
      <c r="J3880">
        <v>9</v>
      </c>
      <c r="K3880">
        <v>1</v>
      </c>
      <c r="L3880">
        <v>3</v>
      </c>
      <c r="M3880">
        <v>0</v>
      </c>
      <c r="N3880">
        <v>0</v>
      </c>
      <c r="O3880">
        <v>0</v>
      </c>
      <c r="P3880">
        <v>0</v>
      </c>
      <c r="Q3880">
        <v>0</v>
      </c>
    </row>
    <row r="3881" spans="1:17" x14ac:dyDescent="0.25">
      <c r="A3881" t="s">
        <v>18764</v>
      </c>
      <c r="B3881" t="s">
        <v>74</v>
      </c>
      <c r="C3881" t="s">
        <v>228</v>
      </c>
      <c r="D3881" t="s">
        <v>526</v>
      </c>
      <c r="E3881" t="s">
        <v>563</v>
      </c>
      <c r="F3881" t="s">
        <v>4238</v>
      </c>
      <c r="G3881">
        <v>0</v>
      </c>
      <c r="H3881">
        <v>0</v>
      </c>
      <c r="I3881">
        <v>0</v>
      </c>
      <c r="J3881">
        <v>0</v>
      </c>
      <c r="K3881">
        <v>0</v>
      </c>
      <c r="L3881">
        <v>0</v>
      </c>
      <c r="M3881">
        <v>16</v>
      </c>
      <c r="N3881">
        <v>0</v>
      </c>
      <c r="O3881">
        <v>0</v>
      </c>
      <c r="P3881">
        <v>0</v>
      </c>
      <c r="Q3881">
        <v>0</v>
      </c>
    </row>
    <row r="3882" spans="1:17" x14ac:dyDescent="0.25">
      <c r="A3882" t="s">
        <v>18765</v>
      </c>
      <c r="B3882" t="s">
        <v>74</v>
      </c>
      <c r="C3882" t="s">
        <v>228</v>
      </c>
      <c r="D3882" t="s">
        <v>526</v>
      </c>
      <c r="E3882" t="s">
        <v>563</v>
      </c>
      <c r="F3882" t="s">
        <v>397</v>
      </c>
      <c r="G3882">
        <v>0</v>
      </c>
      <c r="H3882">
        <v>16</v>
      </c>
      <c r="I3882">
        <v>3</v>
      </c>
      <c r="J3882">
        <v>9</v>
      </c>
      <c r="K3882">
        <v>1</v>
      </c>
      <c r="L3882">
        <v>3</v>
      </c>
      <c r="M3882">
        <v>0</v>
      </c>
      <c r="N3882">
        <v>0</v>
      </c>
      <c r="O3882">
        <v>0</v>
      </c>
      <c r="P3882">
        <v>0</v>
      </c>
      <c r="Q3882">
        <v>0</v>
      </c>
    </row>
    <row r="3883" spans="1:17" x14ac:dyDescent="0.25">
      <c r="A3883" t="s">
        <v>18766</v>
      </c>
      <c r="B3883" t="s">
        <v>74</v>
      </c>
      <c r="C3883" t="s">
        <v>228</v>
      </c>
      <c r="D3883" t="s">
        <v>526</v>
      </c>
      <c r="E3883" t="s">
        <v>563</v>
      </c>
      <c r="F3883" t="s">
        <v>398</v>
      </c>
      <c r="G3883">
        <v>0</v>
      </c>
      <c r="H3883">
        <v>16</v>
      </c>
      <c r="I3883">
        <v>3</v>
      </c>
      <c r="J3883">
        <v>9</v>
      </c>
      <c r="K3883">
        <v>1</v>
      </c>
      <c r="L3883">
        <v>3</v>
      </c>
      <c r="M3883">
        <v>0</v>
      </c>
      <c r="N3883">
        <v>0</v>
      </c>
      <c r="O3883">
        <v>0</v>
      </c>
      <c r="P3883">
        <v>0</v>
      </c>
      <c r="Q3883">
        <v>0</v>
      </c>
    </row>
    <row r="3884" spans="1:17" x14ac:dyDescent="0.25">
      <c r="A3884" t="s">
        <v>18767</v>
      </c>
      <c r="B3884" t="s">
        <v>74</v>
      </c>
      <c r="C3884" t="s">
        <v>228</v>
      </c>
      <c r="D3884" t="s">
        <v>526</v>
      </c>
      <c r="E3884" t="s">
        <v>563</v>
      </c>
      <c r="F3884" t="s">
        <v>4242</v>
      </c>
      <c r="G3884">
        <v>0</v>
      </c>
      <c r="H3884">
        <v>0</v>
      </c>
      <c r="I3884">
        <v>0</v>
      </c>
      <c r="J3884">
        <v>0</v>
      </c>
      <c r="K3884">
        <v>0</v>
      </c>
      <c r="L3884">
        <v>0</v>
      </c>
      <c r="M3884">
        <v>16</v>
      </c>
      <c r="N3884">
        <v>0</v>
      </c>
      <c r="O3884">
        <v>0</v>
      </c>
      <c r="P3884">
        <v>0</v>
      </c>
      <c r="Q3884">
        <v>0</v>
      </c>
    </row>
    <row r="3885" spans="1:17" x14ac:dyDescent="0.25">
      <c r="A3885" t="s">
        <v>18768</v>
      </c>
      <c r="B3885" t="s">
        <v>74</v>
      </c>
      <c r="C3885" t="s">
        <v>228</v>
      </c>
      <c r="D3885" t="s">
        <v>526</v>
      </c>
      <c r="E3885" t="s">
        <v>563</v>
      </c>
      <c r="F3885" t="s">
        <v>399</v>
      </c>
      <c r="G3885">
        <v>0</v>
      </c>
      <c r="H3885">
        <v>16</v>
      </c>
      <c r="I3885">
        <v>3</v>
      </c>
      <c r="J3885">
        <v>9</v>
      </c>
      <c r="K3885">
        <v>1</v>
      </c>
      <c r="L3885">
        <v>3</v>
      </c>
      <c r="M3885">
        <v>0</v>
      </c>
      <c r="N3885">
        <v>0</v>
      </c>
      <c r="O3885">
        <v>0</v>
      </c>
      <c r="P3885">
        <v>0</v>
      </c>
      <c r="Q3885">
        <v>0</v>
      </c>
    </row>
    <row r="3886" spans="1:17" x14ac:dyDescent="0.25">
      <c r="A3886" t="s">
        <v>18769</v>
      </c>
      <c r="B3886" t="s">
        <v>74</v>
      </c>
      <c r="C3886" t="s">
        <v>228</v>
      </c>
      <c r="D3886" t="s">
        <v>526</v>
      </c>
      <c r="E3886" t="s">
        <v>563</v>
      </c>
      <c r="F3886" t="s">
        <v>4245</v>
      </c>
      <c r="G3886">
        <v>0</v>
      </c>
      <c r="H3886">
        <v>0</v>
      </c>
      <c r="I3886">
        <v>0</v>
      </c>
      <c r="J3886">
        <v>0</v>
      </c>
      <c r="K3886">
        <v>0</v>
      </c>
      <c r="L3886">
        <v>0</v>
      </c>
      <c r="M3886">
        <v>16</v>
      </c>
      <c r="N3886">
        <v>0</v>
      </c>
      <c r="O3886">
        <v>0</v>
      </c>
      <c r="P3886">
        <v>0</v>
      </c>
      <c r="Q3886">
        <v>0</v>
      </c>
    </row>
    <row r="3887" spans="1:17" x14ac:dyDescent="0.25">
      <c r="A3887" t="s">
        <v>18770</v>
      </c>
      <c r="B3887" t="s">
        <v>74</v>
      </c>
      <c r="C3887" t="s">
        <v>228</v>
      </c>
      <c r="D3887" t="s">
        <v>526</v>
      </c>
      <c r="E3887" t="s">
        <v>563</v>
      </c>
      <c r="F3887" t="s">
        <v>394</v>
      </c>
      <c r="G3887">
        <v>0</v>
      </c>
      <c r="H3887">
        <v>0</v>
      </c>
      <c r="I3887">
        <v>0</v>
      </c>
      <c r="J3887">
        <v>0</v>
      </c>
      <c r="K3887">
        <v>0</v>
      </c>
      <c r="L3887">
        <v>0</v>
      </c>
      <c r="M3887">
        <v>0</v>
      </c>
      <c r="N3887">
        <v>13</v>
      </c>
      <c r="O3887">
        <v>11</v>
      </c>
      <c r="P3887">
        <v>1</v>
      </c>
      <c r="Q3887">
        <v>1</v>
      </c>
    </row>
    <row r="3888" spans="1:17" x14ac:dyDescent="0.25">
      <c r="A3888" t="s">
        <v>18771</v>
      </c>
      <c r="B3888" t="s">
        <v>74</v>
      </c>
      <c r="C3888" t="s">
        <v>228</v>
      </c>
      <c r="D3888" t="s">
        <v>526</v>
      </c>
      <c r="E3888" t="s">
        <v>563</v>
      </c>
      <c r="F3888" t="s">
        <v>395</v>
      </c>
      <c r="G3888">
        <v>0</v>
      </c>
      <c r="H3888">
        <v>0</v>
      </c>
      <c r="I3888">
        <v>0</v>
      </c>
      <c r="J3888">
        <v>0</v>
      </c>
      <c r="K3888">
        <v>0</v>
      </c>
      <c r="L3888">
        <v>0</v>
      </c>
      <c r="M3888">
        <v>0</v>
      </c>
      <c r="N3888">
        <v>8</v>
      </c>
      <c r="O3888">
        <v>7</v>
      </c>
      <c r="P3888">
        <v>1</v>
      </c>
      <c r="Q3888">
        <v>0</v>
      </c>
    </row>
    <row r="3889" spans="1:17" x14ac:dyDescent="0.25">
      <c r="A3889" t="s">
        <v>18772</v>
      </c>
      <c r="B3889" t="s">
        <v>74</v>
      </c>
      <c r="C3889" t="s">
        <v>228</v>
      </c>
      <c r="D3889" t="s">
        <v>526</v>
      </c>
      <c r="E3889" t="s">
        <v>563</v>
      </c>
      <c r="F3889" t="s">
        <v>525</v>
      </c>
      <c r="G3889">
        <v>16</v>
      </c>
      <c r="H3889">
        <v>0</v>
      </c>
      <c r="I3889">
        <v>0</v>
      </c>
      <c r="J3889">
        <v>0</v>
      </c>
      <c r="K3889">
        <v>0</v>
      </c>
      <c r="L3889">
        <v>0</v>
      </c>
      <c r="M3889">
        <v>0</v>
      </c>
      <c r="N3889">
        <v>0</v>
      </c>
      <c r="O3889">
        <v>0</v>
      </c>
      <c r="P3889">
        <v>0</v>
      </c>
      <c r="Q3889">
        <v>0</v>
      </c>
    </row>
    <row r="3890" spans="1:17" x14ac:dyDescent="0.25">
      <c r="A3890" t="s">
        <v>24017</v>
      </c>
      <c r="B3890" t="s">
        <v>74</v>
      </c>
      <c r="C3890" t="s">
        <v>228</v>
      </c>
      <c r="D3890" t="s">
        <v>526</v>
      </c>
      <c r="E3890" t="s">
        <v>21471</v>
      </c>
      <c r="F3890" t="s">
        <v>396</v>
      </c>
      <c r="G3890">
        <v>0</v>
      </c>
      <c r="H3890">
        <v>29</v>
      </c>
      <c r="I3890">
        <v>2</v>
      </c>
      <c r="J3890">
        <v>24</v>
      </c>
      <c r="K3890">
        <v>2</v>
      </c>
      <c r="L3890">
        <v>1</v>
      </c>
      <c r="M3890">
        <v>0</v>
      </c>
      <c r="N3890">
        <v>0</v>
      </c>
      <c r="O3890">
        <v>0</v>
      </c>
      <c r="P3890">
        <v>0</v>
      </c>
      <c r="Q3890">
        <v>0</v>
      </c>
    </row>
    <row r="3891" spans="1:17" x14ac:dyDescent="0.25">
      <c r="A3891" t="s">
        <v>24018</v>
      </c>
      <c r="B3891" t="s">
        <v>74</v>
      </c>
      <c r="C3891" t="s">
        <v>228</v>
      </c>
      <c r="D3891" t="s">
        <v>526</v>
      </c>
      <c r="E3891" t="s">
        <v>21471</v>
      </c>
      <c r="F3891" t="s">
        <v>4236</v>
      </c>
      <c r="G3891">
        <v>0</v>
      </c>
      <c r="H3891">
        <v>29</v>
      </c>
      <c r="I3891">
        <v>2</v>
      </c>
      <c r="J3891">
        <v>24</v>
      </c>
      <c r="K3891">
        <v>2</v>
      </c>
      <c r="L3891">
        <v>1</v>
      </c>
      <c r="M3891">
        <v>0</v>
      </c>
      <c r="N3891">
        <v>0</v>
      </c>
      <c r="O3891">
        <v>0</v>
      </c>
      <c r="P3891">
        <v>0</v>
      </c>
      <c r="Q3891">
        <v>0</v>
      </c>
    </row>
    <row r="3892" spans="1:17" x14ac:dyDescent="0.25">
      <c r="A3892" t="s">
        <v>24019</v>
      </c>
      <c r="B3892" t="s">
        <v>74</v>
      </c>
      <c r="C3892" t="s">
        <v>228</v>
      </c>
      <c r="D3892" t="s">
        <v>526</v>
      </c>
      <c r="E3892" t="s">
        <v>21471</v>
      </c>
      <c r="F3892" t="s">
        <v>4238</v>
      </c>
      <c r="G3892">
        <v>0</v>
      </c>
      <c r="H3892">
        <v>0</v>
      </c>
      <c r="I3892">
        <v>0</v>
      </c>
      <c r="J3892">
        <v>0</v>
      </c>
      <c r="K3892">
        <v>0</v>
      </c>
      <c r="L3892">
        <v>0</v>
      </c>
      <c r="M3892">
        <v>29</v>
      </c>
      <c r="N3892">
        <v>0</v>
      </c>
      <c r="O3892">
        <v>0</v>
      </c>
      <c r="P3892">
        <v>0</v>
      </c>
      <c r="Q3892">
        <v>0</v>
      </c>
    </row>
    <row r="3893" spans="1:17" x14ac:dyDescent="0.25">
      <c r="A3893" t="s">
        <v>24020</v>
      </c>
      <c r="B3893" t="s">
        <v>74</v>
      </c>
      <c r="C3893" t="s">
        <v>228</v>
      </c>
      <c r="D3893" t="s">
        <v>526</v>
      </c>
      <c r="E3893" t="s">
        <v>21471</v>
      </c>
      <c r="F3893" t="s">
        <v>397</v>
      </c>
      <c r="G3893">
        <v>0</v>
      </c>
      <c r="H3893">
        <v>29</v>
      </c>
      <c r="I3893">
        <v>2</v>
      </c>
      <c r="J3893">
        <v>24</v>
      </c>
      <c r="K3893">
        <v>2</v>
      </c>
      <c r="L3893">
        <v>1</v>
      </c>
      <c r="M3893">
        <v>0</v>
      </c>
      <c r="N3893">
        <v>0</v>
      </c>
      <c r="O3893">
        <v>0</v>
      </c>
      <c r="P3893">
        <v>0</v>
      </c>
      <c r="Q3893">
        <v>0</v>
      </c>
    </row>
    <row r="3894" spans="1:17" x14ac:dyDescent="0.25">
      <c r="A3894" t="s">
        <v>24021</v>
      </c>
      <c r="B3894" t="s">
        <v>73</v>
      </c>
      <c r="C3894" t="s">
        <v>139</v>
      </c>
      <c r="D3894" t="s">
        <v>526</v>
      </c>
      <c r="E3894" t="s">
        <v>21471</v>
      </c>
      <c r="F3894" t="s">
        <v>394</v>
      </c>
      <c r="G3894">
        <v>0</v>
      </c>
      <c r="H3894">
        <v>0</v>
      </c>
      <c r="I3894">
        <v>0</v>
      </c>
      <c r="J3894">
        <v>0</v>
      </c>
      <c r="K3894">
        <v>0</v>
      </c>
      <c r="L3894">
        <v>0</v>
      </c>
      <c r="M3894">
        <v>0</v>
      </c>
      <c r="N3894">
        <v>12</v>
      </c>
      <c r="O3894">
        <v>12</v>
      </c>
      <c r="P3894">
        <v>0</v>
      </c>
      <c r="Q3894">
        <v>0</v>
      </c>
    </row>
    <row r="3895" spans="1:17" x14ac:dyDescent="0.25">
      <c r="A3895" t="s">
        <v>24022</v>
      </c>
      <c r="B3895" t="s">
        <v>73</v>
      </c>
      <c r="C3895" t="s">
        <v>139</v>
      </c>
      <c r="D3895" t="s">
        <v>526</v>
      </c>
      <c r="E3895" t="s">
        <v>21471</v>
      </c>
      <c r="F3895" t="s">
        <v>395</v>
      </c>
      <c r="G3895">
        <v>0</v>
      </c>
      <c r="H3895">
        <v>0</v>
      </c>
      <c r="I3895">
        <v>0</v>
      </c>
      <c r="J3895">
        <v>0</v>
      </c>
      <c r="K3895">
        <v>0</v>
      </c>
      <c r="L3895">
        <v>0</v>
      </c>
      <c r="M3895">
        <v>0</v>
      </c>
      <c r="N3895">
        <v>12</v>
      </c>
      <c r="O3895">
        <v>12</v>
      </c>
      <c r="P3895">
        <v>0</v>
      </c>
      <c r="Q3895">
        <v>0</v>
      </c>
    </row>
    <row r="3896" spans="1:17" x14ac:dyDescent="0.25">
      <c r="A3896" t="s">
        <v>24023</v>
      </c>
      <c r="B3896" t="s">
        <v>73</v>
      </c>
      <c r="C3896" t="s">
        <v>139</v>
      </c>
      <c r="D3896" t="s">
        <v>526</v>
      </c>
      <c r="E3896" t="s">
        <v>21471</v>
      </c>
      <c r="F3896" t="s">
        <v>525</v>
      </c>
      <c r="G3896">
        <v>12</v>
      </c>
      <c r="H3896">
        <v>0</v>
      </c>
      <c r="I3896">
        <v>0</v>
      </c>
      <c r="J3896">
        <v>0</v>
      </c>
      <c r="K3896">
        <v>0</v>
      </c>
      <c r="L3896">
        <v>0</v>
      </c>
      <c r="M3896">
        <v>0</v>
      </c>
      <c r="N3896">
        <v>0</v>
      </c>
      <c r="O3896">
        <v>0</v>
      </c>
      <c r="P3896">
        <v>0</v>
      </c>
      <c r="Q3896">
        <v>0</v>
      </c>
    </row>
    <row r="3897" spans="1:17" x14ac:dyDescent="0.25">
      <c r="A3897" t="s">
        <v>17020</v>
      </c>
      <c r="B3897" t="s">
        <v>73</v>
      </c>
      <c r="C3897" t="s">
        <v>139</v>
      </c>
      <c r="D3897" t="s">
        <v>527</v>
      </c>
      <c r="E3897" t="s">
        <v>563</v>
      </c>
      <c r="F3897" t="s">
        <v>528</v>
      </c>
      <c r="G3897">
        <v>0</v>
      </c>
      <c r="H3897">
        <v>0</v>
      </c>
      <c r="I3897">
        <v>0</v>
      </c>
      <c r="J3897">
        <v>0</v>
      </c>
      <c r="K3897">
        <v>0</v>
      </c>
      <c r="L3897">
        <v>0</v>
      </c>
      <c r="M3897">
        <v>0</v>
      </c>
      <c r="N3897">
        <v>3</v>
      </c>
      <c r="O3897">
        <v>2</v>
      </c>
      <c r="P3897">
        <v>1</v>
      </c>
      <c r="Q3897">
        <v>0</v>
      </c>
    </row>
    <row r="3898" spans="1:17" x14ac:dyDescent="0.25">
      <c r="A3898" t="s">
        <v>17021</v>
      </c>
      <c r="B3898" t="s">
        <v>73</v>
      </c>
      <c r="C3898" t="s">
        <v>139</v>
      </c>
      <c r="D3898" t="s">
        <v>527</v>
      </c>
      <c r="E3898" t="s">
        <v>563</v>
      </c>
      <c r="F3898" t="s">
        <v>525</v>
      </c>
      <c r="G3898">
        <v>3</v>
      </c>
      <c r="H3898">
        <v>0</v>
      </c>
      <c r="I3898">
        <v>0</v>
      </c>
      <c r="J3898">
        <v>0</v>
      </c>
      <c r="K3898">
        <v>0</v>
      </c>
      <c r="L3898">
        <v>0</v>
      </c>
      <c r="M3898">
        <v>0</v>
      </c>
      <c r="N3898">
        <v>0</v>
      </c>
      <c r="O3898">
        <v>0</v>
      </c>
      <c r="P3898">
        <v>0</v>
      </c>
      <c r="Q3898">
        <v>0</v>
      </c>
    </row>
    <row r="3899" spans="1:17" x14ac:dyDescent="0.25">
      <c r="A3899" t="s">
        <v>24024</v>
      </c>
      <c r="B3899" t="s">
        <v>73</v>
      </c>
      <c r="C3899" t="s">
        <v>139</v>
      </c>
      <c r="D3899" t="s">
        <v>527</v>
      </c>
      <c r="E3899" t="s">
        <v>21471</v>
      </c>
      <c r="F3899" t="s">
        <v>528</v>
      </c>
      <c r="G3899">
        <v>0</v>
      </c>
      <c r="H3899">
        <v>0</v>
      </c>
      <c r="I3899">
        <v>0</v>
      </c>
      <c r="J3899">
        <v>0</v>
      </c>
      <c r="K3899">
        <v>0</v>
      </c>
      <c r="L3899">
        <v>0</v>
      </c>
      <c r="M3899">
        <v>0</v>
      </c>
      <c r="N3899">
        <v>4</v>
      </c>
      <c r="O3899">
        <v>3</v>
      </c>
      <c r="P3899">
        <v>1</v>
      </c>
      <c r="Q3899">
        <v>0</v>
      </c>
    </row>
    <row r="3900" spans="1:17" x14ac:dyDescent="0.25">
      <c r="A3900" t="s">
        <v>24025</v>
      </c>
      <c r="B3900" t="s">
        <v>73</v>
      </c>
      <c r="C3900" t="s">
        <v>139</v>
      </c>
      <c r="D3900" t="s">
        <v>527</v>
      </c>
      <c r="E3900" t="s">
        <v>21471</v>
      </c>
      <c r="F3900" t="s">
        <v>525</v>
      </c>
      <c r="G3900">
        <v>4</v>
      </c>
      <c r="H3900">
        <v>0</v>
      </c>
      <c r="I3900">
        <v>0</v>
      </c>
      <c r="J3900">
        <v>0</v>
      </c>
      <c r="K3900">
        <v>0</v>
      </c>
      <c r="L3900">
        <v>0</v>
      </c>
      <c r="M3900">
        <v>0</v>
      </c>
      <c r="N3900">
        <v>0</v>
      </c>
      <c r="O3900">
        <v>0</v>
      </c>
      <c r="P3900">
        <v>0</v>
      </c>
      <c r="Q3900">
        <v>0</v>
      </c>
    </row>
    <row r="3901" spans="1:17" x14ac:dyDescent="0.25">
      <c r="A3901" t="s">
        <v>24026</v>
      </c>
      <c r="B3901" t="s">
        <v>73</v>
      </c>
      <c r="C3901" t="s">
        <v>140</v>
      </c>
      <c r="D3901" t="s">
        <v>526</v>
      </c>
      <c r="E3901" t="s">
        <v>563</v>
      </c>
      <c r="F3901" t="s">
        <v>396</v>
      </c>
      <c r="G3901">
        <v>0</v>
      </c>
      <c r="H3901">
        <v>1</v>
      </c>
      <c r="I3901">
        <v>1</v>
      </c>
      <c r="J3901">
        <v>0</v>
      </c>
      <c r="K3901">
        <v>0</v>
      </c>
      <c r="L3901">
        <v>0</v>
      </c>
      <c r="M3901">
        <v>0</v>
      </c>
      <c r="N3901">
        <v>0</v>
      </c>
      <c r="O3901">
        <v>0</v>
      </c>
      <c r="P3901">
        <v>0</v>
      </c>
      <c r="Q3901">
        <v>0</v>
      </c>
    </row>
    <row r="3902" spans="1:17" x14ac:dyDescent="0.25">
      <c r="A3902" t="s">
        <v>24027</v>
      </c>
      <c r="B3902" t="s">
        <v>73</v>
      </c>
      <c r="C3902" t="s">
        <v>140</v>
      </c>
      <c r="D3902" t="s">
        <v>526</v>
      </c>
      <c r="E3902" t="s">
        <v>563</v>
      </c>
      <c r="F3902" t="s">
        <v>4236</v>
      </c>
      <c r="G3902">
        <v>0</v>
      </c>
      <c r="H3902">
        <v>1</v>
      </c>
      <c r="I3902">
        <v>1</v>
      </c>
      <c r="J3902">
        <v>0</v>
      </c>
      <c r="K3902">
        <v>0</v>
      </c>
      <c r="L3902">
        <v>0</v>
      </c>
      <c r="M3902">
        <v>0</v>
      </c>
      <c r="N3902">
        <v>0</v>
      </c>
      <c r="O3902">
        <v>0</v>
      </c>
      <c r="P3902">
        <v>0</v>
      </c>
      <c r="Q3902">
        <v>0</v>
      </c>
    </row>
    <row r="3903" spans="1:17" x14ac:dyDescent="0.25">
      <c r="A3903" t="s">
        <v>24028</v>
      </c>
      <c r="B3903" t="s">
        <v>73</v>
      </c>
      <c r="C3903" t="s">
        <v>140</v>
      </c>
      <c r="D3903" t="s">
        <v>526</v>
      </c>
      <c r="E3903" t="s">
        <v>563</v>
      </c>
      <c r="F3903" t="s">
        <v>4238</v>
      </c>
      <c r="G3903">
        <v>0</v>
      </c>
      <c r="H3903">
        <v>0</v>
      </c>
      <c r="I3903">
        <v>0</v>
      </c>
      <c r="J3903">
        <v>0</v>
      </c>
      <c r="K3903">
        <v>0</v>
      </c>
      <c r="L3903">
        <v>0</v>
      </c>
      <c r="M3903">
        <v>1</v>
      </c>
      <c r="N3903">
        <v>0</v>
      </c>
      <c r="O3903">
        <v>0</v>
      </c>
      <c r="P3903">
        <v>0</v>
      </c>
      <c r="Q3903">
        <v>0</v>
      </c>
    </row>
    <row r="3904" spans="1:17" x14ac:dyDescent="0.25">
      <c r="A3904" t="s">
        <v>24029</v>
      </c>
      <c r="B3904" t="s">
        <v>73</v>
      </c>
      <c r="C3904" t="s">
        <v>140</v>
      </c>
      <c r="D3904" t="s">
        <v>526</v>
      </c>
      <c r="E3904" t="s">
        <v>563</v>
      </c>
      <c r="F3904" t="s">
        <v>397</v>
      </c>
      <c r="G3904">
        <v>0</v>
      </c>
      <c r="H3904">
        <v>1</v>
      </c>
      <c r="I3904">
        <v>1</v>
      </c>
      <c r="J3904">
        <v>0</v>
      </c>
      <c r="K3904">
        <v>0</v>
      </c>
      <c r="L3904">
        <v>0</v>
      </c>
      <c r="M3904">
        <v>0</v>
      </c>
      <c r="N3904">
        <v>0</v>
      </c>
      <c r="O3904">
        <v>0</v>
      </c>
      <c r="P3904">
        <v>0</v>
      </c>
      <c r="Q3904">
        <v>0</v>
      </c>
    </row>
    <row r="3905" spans="1:17" x14ac:dyDescent="0.25">
      <c r="A3905" t="s">
        <v>24030</v>
      </c>
      <c r="B3905" t="s">
        <v>73</v>
      </c>
      <c r="C3905" t="s">
        <v>140</v>
      </c>
      <c r="D3905" t="s">
        <v>526</v>
      </c>
      <c r="E3905" t="s">
        <v>563</v>
      </c>
      <c r="F3905" t="s">
        <v>398</v>
      </c>
      <c r="G3905">
        <v>0</v>
      </c>
      <c r="H3905">
        <v>1</v>
      </c>
      <c r="I3905">
        <v>1</v>
      </c>
      <c r="J3905">
        <v>0</v>
      </c>
      <c r="K3905">
        <v>0</v>
      </c>
      <c r="L3905">
        <v>0</v>
      </c>
      <c r="M3905">
        <v>0</v>
      </c>
      <c r="N3905">
        <v>0</v>
      </c>
      <c r="O3905">
        <v>0</v>
      </c>
      <c r="P3905">
        <v>0</v>
      </c>
      <c r="Q3905">
        <v>0</v>
      </c>
    </row>
    <row r="3906" spans="1:17" x14ac:dyDescent="0.25">
      <c r="A3906" t="s">
        <v>24031</v>
      </c>
      <c r="B3906" t="s">
        <v>73</v>
      </c>
      <c r="C3906" t="s">
        <v>140</v>
      </c>
      <c r="D3906" t="s">
        <v>526</v>
      </c>
      <c r="E3906" t="s">
        <v>563</v>
      </c>
      <c r="F3906" t="s">
        <v>4242</v>
      </c>
      <c r="G3906">
        <v>0</v>
      </c>
      <c r="H3906">
        <v>0</v>
      </c>
      <c r="I3906">
        <v>0</v>
      </c>
      <c r="J3906">
        <v>0</v>
      </c>
      <c r="K3906">
        <v>0</v>
      </c>
      <c r="L3906">
        <v>0</v>
      </c>
      <c r="M3906">
        <v>1</v>
      </c>
      <c r="N3906">
        <v>0</v>
      </c>
      <c r="O3906">
        <v>0</v>
      </c>
      <c r="P3906">
        <v>0</v>
      </c>
      <c r="Q3906">
        <v>0</v>
      </c>
    </row>
    <row r="3907" spans="1:17" x14ac:dyDescent="0.25">
      <c r="A3907" t="s">
        <v>24032</v>
      </c>
      <c r="B3907" t="s">
        <v>73</v>
      </c>
      <c r="C3907" t="s">
        <v>140</v>
      </c>
      <c r="D3907" t="s">
        <v>526</v>
      </c>
      <c r="E3907" t="s">
        <v>563</v>
      </c>
      <c r="F3907" t="s">
        <v>399</v>
      </c>
      <c r="G3907">
        <v>0</v>
      </c>
      <c r="H3907">
        <v>1</v>
      </c>
      <c r="I3907">
        <v>1</v>
      </c>
      <c r="J3907">
        <v>0</v>
      </c>
      <c r="K3907">
        <v>0</v>
      </c>
      <c r="L3907">
        <v>0</v>
      </c>
      <c r="M3907">
        <v>0</v>
      </c>
      <c r="N3907">
        <v>0</v>
      </c>
      <c r="O3907">
        <v>0</v>
      </c>
      <c r="P3907">
        <v>0</v>
      </c>
      <c r="Q3907">
        <v>0</v>
      </c>
    </row>
    <row r="3908" spans="1:17" x14ac:dyDescent="0.25">
      <c r="A3908" t="s">
        <v>24033</v>
      </c>
      <c r="B3908" t="s">
        <v>73</v>
      </c>
      <c r="C3908" t="s">
        <v>140</v>
      </c>
      <c r="D3908" t="s">
        <v>526</v>
      </c>
      <c r="E3908" t="s">
        <v>563</v>
      </c>
      <c r="F3908" t="s">
        <v>4245</v>
      </c>
      <c r="G3908">
        <v>0</v>
      </c>
      <c r="H3908">
        <v>0</v>
      </c>
      <c r="I3908">
        <v>0</v>
      </c>
      <c r="J3908">
        <v>0</v>
      </c>
      <c r="K3908">
        <v>0</v>
      </c>
      <c r="L3908">
        <v>0</v>
      </c>
      <c r="M3908">
        <v>1</v>
      </c>
      <c r="N3908">
        <v>0</v>
      </c>
      <c r="O3908">
        <v>0</v>
      </c>
      <c r="P3908">
        <v>0</v>
      </c>
      <c r="Q3908">
        <v>0</v>
      </c>
    </row>
    <row r="3909" spans="1:17" x14ac:dyDescent="0.25">
      <c r="A3909" t="s">
        <v>24034</v>
      </c>
      <c r="B3909" t="s">
        <v>73</v>
      </c>
      <c r="C3909" t="s">
        <v>140</v>
      </c>
      <c r="D3909" t="s">
        <v>526</v>
      </c>
      <c r="E3909" t="s">
        <v>563</v>
      </c>
      <c r="F3909" t="s">
        <v>394</v>
      </c>
      <c r="G3909">
        <v>0</v>
      </c>
      <c r="H3909">
        <v>0</v>
      </c>
      <c r="I3909">
        <v>0</v>
      </c>
      <c r="J3909">
        <v>0</v>
      </c>
      <c r="K3909">
        <v>0</v>
      </c>
      <c r="L3909">
        <v>0</v>
      </c>
      <c r="M3909">
        <v>0</v>
      </c>
      <c r="N3909">
        <v>1</v>
      </c>
      <c r="O3909">
        <v>1</v>
      </c>
      <c r="P3909">
        <v>0</v>
      </c>
      <c r="Q3909">
        <v>0</v>
      </c>
    </row>
    <row r="3910" spans="1:17" x14ac:dyDescent="0.25">
      <c r="A3910" t="s">
        <v>24035</v>
      </c>
      <c r="B3910" t="s">
        <v>73</v>
      </c>
      <c r="C3910" t="s">
        <v>140</v>
      </c>
      <c r="D3910" t="s">
        <v>526</v>
      </c>
      <c r="E3910" t="s">
        <v>563</v>
      </c>
      <c r="F3910" t="s">
        <v>395</v>
      </c>
      <c r="G3910">
        <v>0</v>
      </c>
      <c r="H3910">
        <v>0</v>
      </c>
      <c r="I3910">
        <v>0</v>
      </c>
      <c r="J3910">
        <v>0</v>
      </c>
      <c r="K3910">
        <v>0</v>
      </c>
      <c r="L3910">
        <v>0</v>
      </c>
      <c r="M3910">
        <v>0</v>
      </c>
      <c r="N3910">
        <v>1</v>
      </c>
      <c r="O3910">
        <v>1</v>
      </c>
      <c r="P3910">
        <v>0</v>
      </c>
      <c r="Q3910">
        <v>0</v>
      </c>
    </row>
    <row r="3911" spans="1:17" x14ac:dyDescent="0.25">
      <c r="A3911" t="s">
        <v>24036</v>
      </c>
      <c r="B3911" t="s">
        <v>73</v>
      </c>
      <c r="C3911" t="s">
        <v>140</v>
      </c>
      <c r="D3911" t="s">
        <v>526</v>
      </c>
      <c r="E3911" t="s">
        <v>563</v>
      </c>
      <c r="F3911" t="s">
        <v>525</v>
      </c>
      <c r="G3911">
        <v>1</v>
      </c>
      <c r="H3911">
        <v>0</v>
      </c>
      <c r="I3911">
        <v>0</v>
      </c>
      <c r="J3911">
        <v>0</v>
      </c>
      <c r="K3911">
        <v>0</v>
      </c>
      <c r="L3911">
        <v>0</v>
      </c>
      <c r="M3911">
        <v>0</v>
      </c>
      <c r="N3911">
        <v>0</v>
      </c>
      <c r="O3911">
        <v>0</v>
      </c>
      <c r="P3911">
        <v>0</v>
      </c>
      <c r="Q3911">
        <v>0</v>
      </c>
    </row>
    <row r="3912" spans="1:17" x14ac:dyDescent="0.25">
      <c r="A3912" t="s">
        <v>24037</v>
      </c>
      <c r="B3912" t="s">
        <v>73</v>
      </c>
      <c r="C3912" t="s">
        <v>140</v>
      </c>
      <c r="D3912" t="s">
        <v>526</v>
      </c>
      <c r="E3912" t="s">
        <v>21471</v>
      </c>
      <c r="F3912" t="s">
        <v>396</v>
      </c>
      <c r="G3912">
        <v>0</v>
      </c>
      <c r="H3912">
        <v>1</v>
      </c>
      <c r="I3912">
        <v>0</v>
      </c>
      <c r="J3912">
        <v>1</v>
      </c>
      <c r="K3912">
        <v>0</v>
      </c>
      <c r="L3912">
        <v>0</v>
      </c>
      <c r="M3912">
        <v>0</v>
      </c>
      <c r="N3912">
        <v>0</v>
      </c>
      <c r="O3912">
        <v>0</v>
      </c>
      <c r="P3912">
        <v>0</v>
      </c>
      <c r="Q3912">
        <v>0</v>
      </c>
    </row>
    <row r="3913" spans="1:17" x14ac:dyDescent="0.25">
      <c r="A3913" t="s">
        <v>24038</v>
      </c>
      <c r="B3913" t="s">
        <v>73</v>
      </c>
      <c r="C3913" t="s">
        <v>140</v>
      </c>
      <c r="D3913" t="s">
        <v>526</v>
      </c>
      <c r="E3913" t="s">
        <v>21471</v>
      </c>
      <c r="F3913" t="s">
        <v>4236</v>
      </c>
      <c r="G3913">
        <v>0</v>
      </c>
      <c r="H3913">
        <v>1</v>
      </c>
      <c r="I3913">
        <v>0</v>
      </c>
      <c r="J3913">
        <v>1</v>
      </c>
      <c r="K3913">
        <v>0</v>
      </c>
      <c r="L3913">
        <v>0</v>
      </c>
      <c r="M3913">
        <v>0</v>
      </c>
      <c r="N3913">
        <v>0</v>
      </c>
      <c r="O3913">
        <v>0</v>
      </c>
      <c r="P3913">
        <v>0</v>
      </c>
      <c r="Q3913">
        <v>0</v>
      </c>
    </row>
    <row r="3914" spans="1:17" x14ac:dyDescent="0.25">
      <c r="A3914" t="s">
        <v>24039</v>
      </c>
      <c r="B3914" t="s">
        <v>73</v>
      </c>
      <c r="C3914" t="s">
        <v>140</v>
      </c>
      <c r="D3914" t="s">
        <v>526</v>
      </c>
      <c r="E3914" t="s">
        <v>21471</v>
      </c>
      <c r="F3914" t="s">
        <v>4238</v>
      </c>
      <c r="G3914">
        <v>0</v>
      </c>
      <c r="H3914">
        <v>0</v>
      </c>
      <c r="I3914">
        <v>0</v>
      </c>
      <c r="J3914">
        <v>0</v>
      </c>
      <c r="K3914">
        <v>0</v>
      </c>
      <c r="L3914">
        <v>0</v>
      </c>
      <c r="M3914">
        <v>1</v>
      </c>
      <c r="N3914">
        <v>0</v>
      </c>
      <c r="O3914">
        <v>0</v>
      </c>
      <c r="P3914">
        <v>0</v>
      </c>
      <c r="Q3914">
        <v>0</v>
      </c>
    </row>
    <row r="3915" spans="1:17" x14ac:dyDescent="0.25">
      <c r="A3915" t="s">
        <v>24040</v>
      </c>
      <c r="B3915" t="s">
        <v>73</v>
      </c>
      <c r="C3915" t="s">
        <v>140</v>
      </c>
      <c r="D3915" t="s">
        <v>526</v>
      </c>
      <c r="E3915" t="s">
        <v>21471</v>
      </c>
      <c r="F3915" t="s">
        <v>397</v>
      </c>
      <c r="G3915">
        <v>0</v>
      </c>
      <c r="H3915">
        <v>1</v>
      </c>
      <c r="I3915">
        <v>0</v>
      </c>
      <c r="J3915">
        <v>1</v>
      </c>
      <c r="K3915">
        <v>0</v>
      </c>
      <c r="L3915">
        <v>0</v>
      </c>
      <c r="M3915">
        <v>0</v>
      </c>
      <c r="N3915">
        <v>0</v>
      </c>
      <c r="O3915">
        <v>0</v>
      </c>
      <c r="P3915">
        <v>0</v>
      </c>
      <c r="Q3915">
        <v>0</v>
      </c>
    </row>
    <row r="3916" spans="1:17" x14ac:dyDescent="0.25">
      <c r="A3916" t="s">
        <v>24041</v>
      </c>
      <c r="B3916" t="s">
        <v>73</v>
      </c>
      <c r="C3916" t="s">
        <v>140</v>
      </c>
      <c r="D3916" t="s">
        <v>526</v>
      </c>
      <c r="E3916" t="s">
        <v>21471</v>
      </c>
      <c r="F3916" t="s">
        <v>398</v>
      </c>
      <c r="G3916">
        <v>0</v>
      </c>
      <c r="H3916">
        <v>1</v>
      </c>
      <c r="I3916">
        <v>0</v>
      </c>
      <c r="J3916">
        <v>1</v>
      </c>
      <c r="K3916">
        <v>0</v>
      </c>
      <c r="L3916">
        <v>0</v>
      </c>
      <c r="M3916">
        <v>0</v>
      </c>
      <c r="N3916">
        <v>0</v>
      </c>
      <c r="O3916">
        <v>0</v>
      </c>
      <c r="P3916">
        <v>0</v>
      </c>
      <c r="Q3916">
        <v>0</v>
      </c>
    </row>
    <row r="3917" spans="1:17" x14ac:dyDescent="0.25">
      <c r="A3917" t="s">
        <v>24042</v>
      </c>
      <c r="B3917" t="s">
        <v>73</v>
      </c>
      <c r="C3917" t="s">
        <v>140</v>
      </c>
      <c r="D3917" t="s">
        <v>526</v>
      </c>
      <c r="E3917" t="s">
        <v>21471</v>
      </c>
      <c r="F3917" t="s">
        <v>4242</v>
      </c>
      <c r="G3917">
        <v>0</v>
      </c>
      <c r="H3917">
        <v>0</v>
      </c>
      <c r="I3917">
        <v>0</v>
      </c>
      <c r="J3917">
        <v>0</v>
      </c>
      <c r="K3917">
        <v>0</v>
      </c>
      <c r="L3917">
        <v>0</v>
      </c>
      <c r="M3917">
        <v>1</v>
      </c>
      <c r="N3917">
        <v>0</v>
      </c>
      <c r="O3917">
        <v>0</v>
      </c>
      <c r="P3917">
        <v>0</v>
      </c>
      <c r="Q3917">
        <v>0</v>
      </c>
    </row>
    <row r="3918" spans="1:17" x14ac:dyDescent="0.25">
      <c r="A3918" t="s">
        <v>24043</v>
      </c>
      <c r="B3918" t="s">
        <v>73</v>
      </c>
      <c r="C3918" t="s">
        <v>140</v>
      </c>
      <c r="D3918" t="s">
        <v>526</v>
      </c>
      <c r="E3918" t="s">
        <v>21471</v>
      </c>
      <c r="F3918" t="s">
        <v>399</v>
      </c>
      <c r="G3918">
        <v>0</v>
      </c>
      <c r="H3918">
        <v>1</v>
      </c>
      <c r="I3918">
        <v>0</v>
      </c>
      <c r="J3918">
        <v>1</v>
      </c>
      <c r="K3918">
        <v>0</v>
      </c>
      <c r="L3918">
        <v>0</v>
      </c>
      <c r="M3918">
        <v>0</v>
      </c>
      <c r="N3918">
        <v>0</v>
      </c>
      <c r="O3918">
        <v>0</v>
      </c>
      <c r="P3918">
        <v>0</v>
      </c>
      <c r="Q3918">
        <v>0</v>
      </c>
    </row>
    <row r="3919" spans="1:17" x14ac:dyDescent="0.25">
      <c r="A3919" t="s">
        <v>24044</v>
      </c>
      <c r="B3919" t="s">
        <v>73</v>
      </c>
      <c r="C3919" t="s">
        <v>140</v>
      </c>
      <c r="D3919" t="s">
        <v>526</v>
      </c>
      <c r="E3919" t="s">
        <v>21471</v>
      </c>
      <c r="F3919" t="s">
        <v>4245</v>
      </c>
      <c r="G3919">
        <v>0</v>
      </c>
      <c r="H3919">
        <v>0</v>
      </c>
      <c r="I3919">
        <v>0</v>
      </c>
      <c r="J3919">
        <v>0</v>
      </c>
      <c r="K3919">
        <v>0</v>
      </c>
      <c r="L3919">
        <v>0</v>
      </c>
      <c r="M3919">
        <v>1</v>
      </c>
      <c r="N3919">
        <v>0</v>
      </c>
      <c r="O3919">
        <v>0</v>
      </c>
      <c r="P3919">
        <v>0</v>
      </c>
      <c r="Q3919">
        <v>0</v>
      </c>
    </row>
    <row r="3920" spans="1:17" x14ac:dyDescent="0.25">
      <c r="A3920" t="s">
        <v>24045</v>
      </c>
      <c r="B3920" t="s">
        <v>73</v>
      </c>
      <c r="C3920" t="s">
        <v>140</v>
      </c>
      <c r="D3920" t="s">
        <v>526</v>
      </c>
      <c r="E3920" t="s">
        <v>21471</v>
      </c>
      <c r="F3920" t="s">
        <v>394</v>
      </c>
      <c r="G3920">
        <v>0</v>
      </c>
      <c r="H3920">
        <v>0</v>
      </c>
      <c r="I3920">
        <v>0</v>
      </c>
      <c r="J3920">
        <v>0</v>
      </c>
      <c r="K3920">
        <v>0</v>
      </c>
      <c r="L3920">
        <v>0</v>
      </c>
      <c r="M3920">
        <v>0</v>
      </c>
      <c r="N3920">
        <v>1</v>
      </c>
      <c r="O3920">
        <v>1</v>
      </c>
      <c r="P3920">
        <v>0</v>
      </c>
      <c r="Q3920">
        <v>0</v>
      </c>
    </row>
    <row r="3921" spans="1:17" x14ac:dyDescent="0.25">
      <c r="A3921" t="s">
        <v>24046</v>
      </c>
      <c r="B3921" t="s">
        <v>73</v>
      </c>
      <c r="C3921" t="s">
        <v>140</v>
      </c>
      <c r="D3921" t="s">
        <v>526</v>
      </c>
      <c r="E3921" t="s">
        <v>21471</v>
      </c>
      <c r="F3921" t="s">
        <v>395</v>
      </c>
      <c r="G3921">
        <v>0</v>
      </c>
      <c r="H3921">
        <v>0</v>
      </c>
      <c r="I3921">
        <v>0</v>
      </c>
      <c r="J3921">
        <v>0</v>
      </c>
      <c r="K3921">
        <v>0</v>
      </c>
      <c r="L3921">
        <v>0</v>
      </c>
      <c r="M3921">
        <v>0</v>
      </c>
      <c r="N3921">
        <v>1</v>
      </c>
      <c r="O3921">
        <v>1</v>
      </c>
      <c r="P3921">
        <v>0</v>
      </c>
      <c r="Q3921">
        <v>0</v>
      </c>
    </row>
    <row r="3922" spans="1:17" x14ac:dyDescent="0.25">
      <c r="A3922" t="s">
        <v>24047</v>
      </c>
      <c r="B3922" t="s">
        <v>73</v>
      </c>
      <c r="C3922" t="s">
        <v>140</v>
      </c>
      <c r="D3922" t="s">
        <v>526</v>
      </c>
      <c r="E3922" t="s">
        <v>21471</v>
      </c>
      <c r="F3922" t="s">
        <v>525</v>
      </c>
      <c r="G3922">
        <v>1</v>
      </c>
      <c r="H3922">
        <v>0</v>
      </c>
      <c r="I3922">
        <v>0</v>
      </c>
      <c r="J3922">
        <v>0</v>
      </c>
      <c r="K3922">
        <v>0</v>
      </c>
      <c r="L3922">
        <v>0</v>
      </c>
      <c r="M3922">
        <v>0</v>
      </c>
      <c r="N3922">
        <v>0</v>
      </c>
      <c r="O3922">
        <v>0</v>
      </c>
      <c r="P3922">
        <v>0</v>
      </c>
      <c r="Q3922">
        <v>0</v>
      </c>
    </row>
    <row r="3923" spans="1:17" x14ac:dyDescent="0.25">
      <c r="A3923" t="s">
        <v>24048</v>
      </c>
      <c r="B3923" t="s">
        <v>73</v>
      </c>
      <c r="C3923" t="s">
        <v>140</v>
      </c>
      <c r="D3923" t="s">
        <v>527</v>
      </c>
      <c r="E3923" t="s">
        <v>21471</v>
      </c>
      <c r="F3923" t="s">
        <v>528</v>
      </c>
      <c r="G3923">
        <v>0</v>
      </c>
      <c r="H3923">
        <v>0</v>
      </c>
      <c r="I3923">
        <v>0</v>
      </c>
      <c r="J3923">
        <v>0</v>
      </c>
      <c r="K3923">
        <v>0</v>
      </c>
      <c r="L3923">
        <v>0</v>
      </c>
      <c r="M3923">
        <v>0</v>
      </c>
      <c r="N3923">
        <v>1</v>
      </c>
      <c r="O3923">
        <v>1</v>
      </c>
      <c r="P3923">
        <v>0</v>
      </c>
      <c r="Q3923">
        <v>0</v>
      </c>
    </row>
    <row r="3924" spans="1:17" x14ac:dyDescent="0.25">
      <c r="A3924" t="s">
        <v>24049</v>
      </c>
      <c r="B3924" t="s">
        <v>73</v>
      </c>
      <c r="C3924" t="s">
        <v>206</v>
      </c>
      <c r="D3924" t="s">
        <v>526</v>
      </c>
      <c r="E3924" t="s">
        <v>21471</v>
      </c>
      <c r="F3924" t="s">
        <v>397</v>
      </c>
      <c r="G3924">
        <v>0</v>
      </c>
      <c r="H3924">
        <v>9</v>
      </c>
      <c r="I3924">
        <v>1</v>
      </c>
      <c r="J3924">
        <v>8</v>
      </c>
      <c r="K3924">
        <v>0</v>
      </c>
      <c r="L3924">
        <v>0</v>
      </c>
      <c r="M3924">
        <v>0</v>
      </c>
      <c r="N3924">
        <v>0</v>
      </c>
      <c r="O3924">
        <v>0</v>
      </c>
      <c r="P3924">
        <v>0</v>
      </c>
      <c r="Q3924">
        <v>0</v>
      </c>
    </row>
    <row r="3925" spans="1:17" x14ac:dyDescent="0.25">
      <c r="A3925" t="s">
        <v>24050</v>
      </c>
      <c r="B3925" t="s">
        <v>73</v>
      </c>
      <c r="C3925" t="s">
        <v>206</v>
      </c>
      <c r="D3925" t="s">
        <v>526</v>
      </c>
      <c r="E3925" t="s">
        <v>21471</v>
      </c>
      <c r="F3925" t="s">
        <v>398</v>
      </c>
      <c r="G3925">
        <v>0</v>
      </c>
      <c r="H3925">
        <v>9</v>
      </c>
      <c r="I3925">
        <v>1</v>
      </c>
      <c r="J3925">
        <v>8</v>
      </c>
      <c r="K3925">
        <v>0</v>
      </c>
      <c r="L3925">
        <v>0</v>
      </c>
      <c r="M3925">
        <v>0</v>
      </c>
      <c r="N3925">
        <v>0</v>
      </c>
      <c r="O3925">
        <v>0</v>
      </c>
      <c r="P3925">
        <v>0</v>
      </c>
      <c r="Q3925">
        <v>0</v>
      </c>
    </row>
    <row r="3926" spans="1:17" x14ac:dyDescent="0.25">
      <c r="A3926" t="s">
        <v>24051</v>
      </c>
      <c r="B3926" t="s">
        <v>73</v>
      </c>
      <c r="C3926" t="s">
        <v>206</v>
      </c>
      <c r="D3926" t="s">
        <v>526</v>
      </c>
      <c r="E3926" t="s">
        <v>21471</v>
      </c>
      <c r="F3926" t="s">
        <v>4242</v>
      </c>
      <c r="G3926">
        <v>0</v>
      </c>
      <c r="H3926">
        <v>0</v>
      </c>
      <c r="I3926">
        <v>0</v>
      </c>
      <c r="J3926">
        <v>0</v>
      </c>
      <c r="K3926">
        <v>0</v>
      </c>
      <c r="L3926">
        <v>0</v>
      </c>
      <c r="M3926">
        <v>9</v>
      </c>
      <c r="N3926">
        <v>0</v>
      </c>
      <c r="O3926">
        <v>0</v>
      </c>
      <c r="P3926">
        <v>0</v>
      </c>
      <c r="Q3926">
        <v>0</v>
      </c>
    </row>
    <row r="3927" spans="1:17" x14ac:dyDescent="0.25">
      <c r="A3927" t="s">
        <v>24052</v>
      </c>
      <c r="B3927" t="s">
        <v>73</v>
      </c>
      <c r="C3927" t="s">
        <v>206</v>
      </c>
      <c r="D3927" t="s">
        <v>526</v>
      </c>
      <c r="E3927" t="s">
        <v>21471</v>
      </c>
      <c r="F3927" t="s">
        <v>399</v>
      </c>
      <c r="G3927">
        <v>0</v>
      </c>
      <c r="H3927">
        <v>9</v>
      </c>
      <c r="I3927">
        <v>1</v>
      </c>
      <c r="J3927">
        <v>8</v>
      </c>
      <c r="K3927">
        <v>0</v>
      </c>
      <c r="L3927">
        <v>0</v>
      </c>
      <c r="M3927">
        <v>0</v>
      </c>
      <c r="N3927">
        <v>0</v>
      </c>
      <c r="O3927">
        <v>0</v>
      </c>
      <c r="P3927">
        <v>0</v>
      </c>
      <c r="Q3927">
        <v>0</v>
      </c>
    </row>
    <row r="3928" spans="1:17" x14ac:dyDescent="0.25">
      <c r="A3928" t="s">
        <v>24053</v>
      </c>
      <c r="B3928" t="s">
        <v>73</v>
      </c>
      <c r="C3928" t="s">
        <v>206</v>
      </c>
      <c r="D3928" t="s">
        <v>526</v>
      </c>
      <c r="E3928" t="s">
        <v>21471</v>
      </c>
      <c r="F3928" t="s">
        <v>4245</v>
      </c>
      <c r="G3928">
        <v>0</v>
      </c>
      <c r="H3928">
        <v>0</v>
      </c>
      <c r="I3928">
        <v>0</v>
      </c>
      <c r="J3928">
        <v>0</v>
      </c>
      <c r="K3928">
        <v>0</v>
      </c>
      <c r="L3928">
        <v>0</v>
      </c>
      <c r="M3928">
        <v>9</v>
      </c>
      <c r="N3928">
        <v>0</v>
      </c>
      <c r="O3928">
        <v>0</v>
      </c>
      <c r="P3928">
        <v>0</v>
      </c>
      <c r="Q3928">
        <v>0</v>
      </c>
    </row>
    <row r="3929" spans="1:17" x14ac:dyDescent="0.25">
      <c r="A3929" t="s">
        <v>24054</v>
      </c>
      <c r="B3929" t="s">
        <v>73</v>
      </c>
      <c r="C3929" t="s">
        <v>206</v>
      </c>
      <c r="D3929" t="s">
        <v>526</v>
      </c>
      <c r="E3929" t="s">
        <v>21471</v>
      </c>
      <c r="F3929" t="s">
        <v>394</v>
      </c>
      <c r="G3929">
        <v>0</v>
      </c>
      <c r="H3929">
        <v>0</v>
      </c>
      <c r="I3929">
        <v>0</v>
      </c>
      <c r="J3929">
        <v>0</v>
      </c>
      <c r="K3929">
        <v>0</v>
      </c>
      <c r="L3929">
        <v>0</v>
      </c>
      <c r="M3929">
        <v>0</v>
      </c>
      <c r="N3929">
        <v>9</v>
      </c>
      <c r="O3929">
        <v>9</v>
      </c>
      <c r="P3929">
        <v>0</v>
      </c>
      <c r="Q3929">
        <v>0</v>
      </c>
    </row>
    <row r="3930" spans="1:17" x14ac:dyDescent="0.25">
      <c r="A3930" t="s">
        <v>24055</v>
      </c>
      <c r="B3930" t="s">
        <v>73</v>
      </c>
      <c r="C3930" t="s">
        <v>206</v>
      </c>
      <c r="D3930" t="s">
        <v>526</v>
      </c>
      <c r="E3930" t="s">
        <v>21471</v>
      </c>
      <c r="F3930" t="s">
        <v>395</v>
      </c>
      <c r="G3930">
        <v>0</v>
      </c>
      <c r="H3930">
        <v>0</v>
      </c>
      <c r="I3930">
        <v>0</v>
      </c>
      <c r="J3930">
        <v>0</v>
      </c>
      <c r="K3930">
        <v>0</v>
      </c>
      <c r="L3930">
        <v>0</v>
      </c>
      <c r="M3930">
        <v>0</v>
      </c>
      <c r="N3930">
        <v>9</v>
      </c>
      <c r="O3930">
        <v>9</v>
      </c>
      <c r="P3930">
        <v>0</v>
      </c>
      <c r="Q3930">
        <v>0</v>
      </c>
    </row>
    <row r="3931" spans="1:17" x14ac:dyDescent="0.25">
      <c r="A3931" t="s">
        <v>24056</v>
      </c>
      <c r="B3931" t="s">
        <v>73</v>
      </c>
      <c r="C3931" t="s">
        <v>206</v>
      </c>
      <c r="D3931" t="s">
        <v>526</v>
      </c>
      <c r="E3931" t="s">
        <v>21471</v>
      </c>
      <c r="F3931" t="s">
        <v>525</v>
      </c>
      <c r="G3931">
        <v>9</v>
      </c>
      <c r="H3931">
        <v>0</v>
      </c>
      <c r="I3931">
        <v>0</v>
      </c>
      <c r="J3931">
        <v>0</v>
      </c>
      <c r="K3931">
        <v>0</v>
      </c>
      <c r="L3931">
        <v>0</v>
      </c>
      <c r="M3931">
        <v>0</v>
      </c>
      <c r="N3931">
        <v>0</v>
      </c>
      <c r="O3931">
        <v>0</v>
      </c>
      <c r="P3931">
        <v>0</v>
      </c>
      <c r="Q3931">
        <v>0</v>
      </c>
    </row>
    <row r="3932" spans="1:17" x14ac:dyDescent="0.25">
      <c r="A3932" t="s">
        <v>24057</v>
      </c>
      <c r="B3932" t="s">
        <v>73</v>
      </c>
      <c r="C3932" t="s">
        <v>206</v>
      </c>
      <c r="D3932" t="s">
        <v>527</v>
      </c>
      <c r="E3932" t="s">
        <v>21471</v>
      </c>
      <c r="F3932" t="s">
        <v>528</v>
      </c>
      <c r="G3932">
        <v>0</v>
      </c>
      <c r="H3932">
        <v>0</v>
      </c>
      <c r="I3932">
        <v>0</v>
      </c>
      <c r="J3932">
        <v>0</v>
      </c>
      <c r="K3932">
        <v>0</v>
      </c>
      <c r="L3932">
        <v>0</v>
      </c>
      <c r="M3932">
        <v>0</v>
      </c>
      <c r="N3932">
        <v>3</v>
      </c>
      <c r="O3932">
        <v>3</v>
      </c>
      <c r="P3932">
        <v>0</v>
      </c>
      <c r="Q3932">
        <v>0</v>
      </c>
    </row>
    <row r="3933" spans="1:17" x14ac:dyDescent="0.25">
      <c r="A3933" t="s">
        <v>24058</v>
      </c>
      <c r="B3933" t="s">
        <v>73</v>
      </c>
      <c r="C3933" t="s">
        <v>206</v>
      </c>
      <c r="D3933" t="s">
        <v>527</v>
      </c>
      <c r="E3933" t="s">
        <v>21471</v>
      </c>
      <c r="F3933" t="s">
        <v>525</v>
      </c>
      <c r="G3933">
        <v>3</v>
      </c>
      <c r="H3933">
        <v>0</v>
      </c>
      <c r="I3933">
        <v>0</v>
      </c>
      <c r="J3933">
        <v>0</v>
      </c>
      <c r="K3933">
        <v>0</v>
      </c>
      <c r="L3933">
        <v>0</v>
      </c>
      <c r="M3933">
        <v>0</v>
      </c>
      <c r="N3933">
        <v>0</v>
      </c>
      <c r="O3933">
        <v>0</v>
      </c>
      <c r="P3933">
        <v>0</v>
      </c>
      <c r="Q3933">
        <v>0</v>
      </c>
    </row>
    <row r="3934" spans="1:17" x14ac:dyDescent="0.25">
      <c r="A3934" t="s">
        <v>17093</v>
      </c>
      <c r="B3934" t="s">
        <v>73</v>
      </c>
      <c r="C3934" t="s">
        <v>207</v>
      </c>
      <c r="D3934" t="s">
        <v>529</v>
      </c>
      <c r="E3934" t="s">
        <v>563</v>
      </c>
      <c r="F3934" t="s">
        <v>525</v>
      </c>
      <c r="G3934">
        <v>2</v>
      </c>
      <c r="H3934">
        <v>0</v>
      </c>
      <c r="I3934">
        <v>0</v>
      </c>
      <c r="J3934">
        <v>0</v>
      </c>
      <c r="K3934">
        <v>0</v>
      </c>
      <c r="L3934">
        <v>0</v>
      </c>
      <c r="M3934">
        <v>0</v>
      </c>
      <c r="N3934">
        <v>0</v>
      </c>
      <c r="O3934">
        <v>0</v>
      </c>
      <c r="P3934">
        <v>0</v>
      </c>
      <c r="Q3934">
        <v>0</v>
      </c>
    </row>
    <row r="3935" spans="1:17" x14ac:dyDescent="0.25">
      <c r="A3935" t="s">
        <v>24059</v>
      </c>
      <c r="B3935" t="s">
        <v>73</v>
      </c>
      <c r="C3935" t="s">
        <v>207</v>
      </c>
      <c r="D3935" t="s">
        <v>529</v>
      </c>
      <c r="E3935" t="s">
        <v>21471</v>
      </c>
      <c r="F3935" t="s">
        <v>525</v>
      </c>
      <c r="G3935">
        <v>2</v>
      </c>
      <c r="H3935">
        <v>0</v>
      </c>
      <c r="I3935">
        <v>0</v>
      </c>
      <c r="J3935">
        <v>0</v>
      </c>
      <c r="K3935">
        <v>0</v>
      </c>
      <c r="L3935">
        <v>0</v>
      </c>
      <c r="M3935">
        <v>0</v>
      </c>
      <c r="N3935">
        <v>0</v>
      </c>
      <c r="O3935">
        <v>0</v>
      </c>
      <c r="P3935">
        <v>0</v>
      </c>
      <c r="Q3935">
        <v>0</v>
      </c>
    </row>
    <row r="3936" spans="1:17" x14ac:dyDescent="0.25">
      <c r="A3936" t="s">
        <v>17094</v>
      </c>
      <c r="B3936" t="s">
        <v>73</v>
      </c>
      <c r="C3936" t="s">
        <v>207</v>
      </c>
      <c r="D3936" t="s">
        <v>526</v>
      </c>
      <c r="E3936" t="s">
        <v>563</v>
      </c>
      <c r="F3936" t="s">
        <v>396</v>
      </c>
      <c r="G3936">
        <v>0</v>
      </c>
      <c r="H3936">
        <v>43</v>
      </c>
      <c r="I3936">
        <v>4</v>
      </c>
      <c r="J3936">
        <v>38</v>
      </c>
      <c r="K3936">
        <v>1</v>
      </c>
      <c r="L3936">
        <v>0</v>
      </c>
      <c r="M3936">
        <v>0</v>
      </c>
      <c r="N3936">
        <v>0</v>
      </c>
      <c r="O3936">
        <v>0</v>
      </c>
      <c r="P3936">
        <v>0</v>
      </c>
      <c r="Q3936">
        <v>0</v>
      </c>
    </row>
    <row r="3937" spans="1:17" x14ac:dyDescent="0.25">
      <c r="A3937" t="s">
        <v>17095</v>
      </c>
      <c r="B3937" t="s">
        <v>73</v>
      </c>
      <c r="C3937" t="s">
        <v>207</v>
      </c>
      <c r="D3937" t="s">
        <v>526</v>
      </c>
      <c r="E3937" t="s">
        <v>563</v>
      </c>
      <c r="F3937" t="s">
        <v>4236</v>
      </c>
      <c r="G3937">
        <v>0</v>
      </c>
      <c r="H3937">
        <v>43</v>
      </c>
      <c r="I3937">
        <v>4</v>
      </c>
      <c r="J3937">
        <v>37</v>
      </c>
      <c r="K3937">
        <v>0</v>
      </c>
      <c r="L3937">
        <v>2</v>
      </c>
      <c r="M3937">
        <v>0</v>
      </c>
      <c r="N3937">
        <v>0</v>
      </c>
      <c r="O3937">
        <v>0</v>
      </c>
      <c r="P3937">
        <v>0</v>
      </c>
      <c r="Q3937">
        <v>0</v>
      </c>
    </row>
    <row r="3938" spans="1:17" x14ac:dyDescent="0.25">
      <c r="A3938" t="s">
        <v>17096</v>
      </c>
      <c r="B3938" t="s">
        <v>73</v>
      </c>
      <c r="C3938" t="s">
        <v>207</v>
      </c>
      <c r="D3938" t="s">
        <v>526</v>
      </c>
      <c r="E3938" t="s">
        <v>563</v>
      </c>
      <c r="F3938" t="s">
        <v>4238</v>
      </c>
      <c r="G3938">
        <v>0</v>
      </c>
      <c r="H3938">
        <v>0</v>
      </c>
      <c r="I3938">
        <v>0</v>
      </c>
      <c r="J3938">
        <v>0</v>
      </c>
      <c r="K3938">
        <v>0</v>
      </c>
      <c r="L3938">
        <v>0</v>
      </c>
      <c r="M3938">
        <v>43</v>
      </c>
      <c r="N3938">
        <v>0</v>
      </c>
      <c r="O3938">
        <v>0</v>
      </c>
      <c r="P3938">
        <v>0</v>
      </c>
      <c r="Q3938">
        <v>0</v>
      </c>
    </row>
    <row r="3939" spans="1:17" x14ac:dyDescent="0.25">
      <c r="A3939" t="s">
        <v>23818</v>
      </c>
      <c r="B3939" t="s">
        <v>73</v>
      </c>
      <c r="C3939" t="s">
        <v>209</v>
      </c>
      <c r="D3939" t="s">
        <v>526</v>
      </c>
      <c r="E3939" t="s">
        <v>21471</v>
      </c>
      <c r="F3939" t="s">
        <v>4245</v>
      </c>
      <c r="G3939">
        <v>0</v>
      </c>
      <c r="H3939">
        <v>0</v>
      </c>
      <c r="I3939">
        <v>0</v>
      </c>
      <c r="J3939">
        <v>0</v>
      </c>
      <c r="K3939">
        <v>0</v>
      </c>
      <c r="L3939">
        <v>0</v>
      </c>
      <c r="M3939">
        <v>24</v>
      </c>
      <c r="N3939">
        <v>0</v>
      </c>
      <c r="O3939">
        <v>0</v>
      </c>
      <c r="P3939">
        <v>0</v>
      </c>
      <c r="Q3939">
        <v>0</v>
      </c>
    </row>
    <row r="3940" spans="1:17" x14ac:dyDescent="0.25">
      <c r="A3940" t="s">
        <v>23819</v>
      </c>
      <c r="B3940" t="s">
        <v>73</v>
      </c>
      <c r="C3940" t="s">
        <v>209</v>
      </c>
      <c r="D3940" t="s">
        <v>526</v>
      </c>
      <c r="E3940" t="s">
        <v>21471</v>
      </c>
      <c r="F3940" t="s">
        <v>394</v>
      </c>
      <c r="G3940">
        <v>0</v>
      </c>
      <c r="H3940">
        <v>0</v>
      </c>
      <c r="I3940">
        <v>0</v>
      </c>
      <c r="J3940">
        <v>0</v>
      </c>
      <c r="K3940">
        <v>0</v>
      </c>
      <c r="L3940">
        <v>0</v>
      </c>
      <c r="M3940">
        <v>0</v>
      </c>
      <c r="N3940">
        <v>24</v>
      </c>
      <c r="O3940">
        <v>23</v>
      </c>
      <c r="P3940">
        <v>0</v>
      </c>
      <c r="Q3940">
        <v>1</v>
      </c>
    </row>
    <row r="3941" spans="1:17" x14ac:dyDescent="0.25">
      <c r="A3941" t="s">
        <v>23820</v>
      </c>
      <c r="B3941" t="s">
        <v>73</v>
      </c>
      <c r="C3941" t="s">
        <v>209</v>
      </c>
      <c r="D3941" t="s">
        <v>526</v>
      </c>
      <c r="E3941" t="s">
        <v>21471</v>
      </c>
      <c r="F3941" t="s">
        <v>395</v>
      </c>
      <c r="G3941">
        <v>0</v>
      </c>
      <c r="H3941">
        <v>0</v>
      </c>
      <c r="I3941">
        <v>0</v>
      </c>
      <c r="J3941">
        <v>0</v>
      </c>
      <c r="K3941">
        <v>0</v>
      </c>
      <c r="L3941">
        <v>0</v>
      </c>
      <c r="M3941">
        <v>0</v>
      </c>
      <c r="N3941">
        <v>24</v>
      </c>
      <c r="O3941">
        <v>23</v>
      </c>
      <c r="P3941">
        <v>0</v>
      </c>
      <c r="Q3941">
        <v>1</v>
      </c>
    </row>
    <row r="3942" spans="1:17" x14ac:dyDescent="0.25">
      <c r="A3942" t="s">
        <v>23821</v>
      </c>
      <c r="B3942" t="s">
        <v>73</v>
      </c>
      <c r="C3942" t="s">
        <v>209</v>
      </c>
      <c r="D3942" t="s">
        <v>526</v>
      </c>
      <c r="E3942" t="s">
        <v>21471</v>
      </c>
      <c r="F3942" t="s">
        <v>525</v>
      </c>
      <c r="G3942">
        <v>24</v>
      </c>
      <c r="H3942">
        <v>0</v>
      </c>
      <c r="I3942">
        <v>0</v>
      </c>
      <c r="J3942">
        <v>0</v>
      </c>
      <c r="K3942">
        <v>0</v>
      </c>
      <c r="L3942">
        <v>0</v>
      </c>
      <c r="M3942">
        <v>0</v>
      </c>
      <c r="N3942">
        <v>0</v>
      </c>
      <c r="O3942">
        <v>0</v>
      </c>
      <c r="P3942">
        <v>0</v>
      </c>
      <c r="Q3942">
        <v>0</v>
      </c>
    </row>
    <row r="3943" spans="1:17" x14ac:dyDescent="0.25">
      <c r="A3943" t="s">
        <v>23822</v>
      </c>
      <c r="B3943" t="s">
        <v>73</v>
      </c>
      <c r="C3943" t="s">
        <v>209</v>
      </c>
      <c r="D3943" t="s">
        <v>527</v>
      </c>
      <c r="E3943" t="s">
        <v>21471</v>
      </c>
      <c r="F3943" t="s">
        <v>528</v>
      </c>
      <c r="G3943">
        <v>0</v>
      </c>
      <c r="H3943">
        <v>0</v>
      </c>
      <c r="I3943">
        <v>0</v>
      </c>
      <c r="J3943">
        <v>0</v>
      </c>
      <c r="K3943">
        <v>0</v>
      </c>
      <c r="L3943">
        <v>0</v>
      </c>
      <c r="M3943">
        <v>0</v>
      </c>
      <c r="N3943">
        <v>1</v>
      </c>
      <c r="O3943">
        <v>1</v>
      </c>
      <c r="P3943">
        <v>0</v>
      </c>
      <c r="Q3943">
        <v>0</v>
      </c>
    </row>
    <row r="3944" spans="1:17" x14ac:dyDescent="0.25">
      <c r="A3944" t="s">
        <v>23823</v>
      </c>
      <c r="B3944" t="s">
        <v>73</v>
      </c>
      <c r="C3944" t="s">
        <v>209</v>
      </c>
      <c r="D3944" t="s">
        <v>527</v>
      </c>
      <c r="E3944" t="s">
        <v>21471</v>
      </c>
      <c r="F3944" t="s">
        <v>525</v>
      </c>
      <c r="G3944">
        <v>1</v>
      </c>
      <c r="H3944">
        <v>0</v>
      </c>
      <c r="I3944">
        <v>0</v>
      </c>
      <c r="J3944">
        <v>0</v>
      </c>
      <c r="K3944">
        <v>0</v>
      </c>
      <c r="L3944">
        <v>0</v>
      </c>
      <c r="M3944">
        <v>0</v>
      </c>
      <c r="N3944">
        <v>0</v>
      </c>
      <c r="O3944">
        <v>0</v>
      </c>
      <c r="P3944">
        <v>0</v>
      </c>
      <c r="Q3944">
        <v>0</v>
      </c>
    </row>
    <row r="3945" spans="1:17" x14ac:dyDescent="0.25">
      <c r="A3945" t="s">
        <v>23824</v>
      </c>
      <c r="B3945" t="s">
        <v>73</v>
      </c>
      <c r="C3945" t="s">
        <v>210</v>
      </c>
      <c r="D3945" t="s">
        <v>529</v>
      </c>
      <c r="E3945" t="s">
        <v>21471</v>
      </c>
      <c r="F3945" t="s">
        <v>525</v>
      </c>
      <c r="G3945">
        <v>1</v>
      </c>
      <c r="H3945">
        <v>0</v>
      </c>
      <c r="I3945">
        <v>0</v>
      </c>
      <c r="J3945">
        <v>0</v>
      </c>
      <c r="K3945">
        <v>0</v>
      </c>
      <c r="L3945">
        <v>0</v>
      </c>
      <c r="M3945">
        <v>0</v>
      </c>
      <c r="N3945">
        <v>0</v>
      </c>
      <c r="O3945">
        <v>0</v>
      </c>
      <c r="P3945">
        <v>0</v>
      </c>
      <c r="Q3945">
        <v>0</v>
      </c>
    </row>
    <row r="3946" spans="1:17" x14ac:dyDescent="0.25">
      <c r="A3946" t="s">
        <v>17162</v>
      </c>
      <c r="B3946" t="s">
        <v>73</v>
      </c>
      <c r="C3946" t="s">
        <v>210</v>
      </c>
      <c r="D3946" t="s">
        <v>526</v>
      </c>
      <c r="E3946" t="s">
        <v>563</v>
      </c>
      <c r="F3946" t="s">
        <v>396</v>
      </c>
      <c r="G3946">
        <v>0</v>
      </c>
      <c r="H3946">
        <v>10</v>
      </c>
      <c r="I3946">
        <v>1</v>
      </c>
      <c r="J3946">
        <v>9</v>
      </c>
      <c r="K3946">
        <v>0</v>
      </c>
      <c r="L3946">
        <v>0</v>
      </c>
      <c r="M3946">
        <v>0</v>
      </c>
      <c r="N3946">
        <v>0</v>
      </c>
      <c r="O3946">
        <v>0</v>
      </c>
      <c r="P3946">
        <v>0</v>
      </c>
      <c r="Q3946">
        <v>0</v>
      </c>
    </row>
    <row r="3947" spans="1:17" x14ac:dyDescent="0.25">
      <c r="A3947" t="s">
        <v>17163</v>
      </c>
      <c r="B3947" t="s">
        <v>73</v>
      </c>
      <c r="C3947" t="s">
        <v>210</v>
      </c>
      <c r="D3947" t="s">
        <v>526</v>
      </c>
      <c r="E3947" t="s">
        <v>563</v>
      </c>
      <c r="F3947" t="s">
        <v>4236</v>
      </c>
      <c r="G3947">
        <v>0</v>
      </c>
      <c r="H3947">
        <v>10</v>
      </c>
      <c r="I3947">
        <v>1</v>
      </c>
      <c r="J3947">
        <v>9</v>
      </c>
      <c r="K3947">
        <v>0</v>
      </c>
      <c r="L3947">
        <v>0</v>
      </c>
      <c r="M3947">
        <v>0</v>
      </c>
      <c r="N3947">
        <v>0</v>
      </c>
      <c r="O3947">
        <v>0</v>
      </c>
      <c r="P3947">
        <v>0</v>
      </c>
      <c r="Q3947">
        <v>0</v>
      </c>
    </row>
    <row r="3948" spans="1:17" x14ac:dyDescent="0.25">
      <c r="A3948" t="s">
        <v>17164</v>
      </c>
      <c r="B3948" t="s">
        <v>73</v>
      </c>
      <c r="C3948" t="s">
        <v>210</v>
      </c>
      <c r="D3948" t="s">
        <v>526</v>
      </c>
      <c r="E3948" t="s">
        <v>563</v>
      </c>
      <c r="F3948" t="s">
        <v>4238</v>
      </c>
      <c r="G3948">
        <v>0</v>
      </c>
      <c r="H3948">
        <v>0</v>
      </c>
      <c r="I3948">
        <v>0</v>
      </c>
      <c r="J3948">
        <v>0</v>
      </c>
      <c r="K3948">
        <v>0</v>
      </c>
      <c r="L3948">
        <v>0</v>
      </c>
      <c r="M3948">
        <v>10</v>
      </c>
      <c r="N3948">
        <v>0</v>
      </c>
      <c r="O3948">
        <v>0</v>
      </c>
      <c r="P3948">
        <v>0</v>
      </c>
      <c r="Q3948">
        <v>0</v>
      </c>
    </row>
    <row r="3949" spans="1:17" x14ac:dyDescent="0.25">
      <c r="A3949" t="s">
        <v>17165</v>
      </c>
      <c r="B3949" t="s">
        <v>73</v>
      </c>
      <c r="C3949" t="s">
        <v>210</v>
      </c>
      <c r="D3949" t="s">
        <v>526</v>
      </c>
      <c r="E3949" t="s">
        <v>563</v>
      </c>
      <c r="F3949" t="s">
        <v>397</v>
      </c>
      <c r="G3949">
        <v>0</v>
      </c>
      <c r="H3949">
        <v>10</v>
      </c>
      <c r="I3949">
        <v>1</v>
      </c>
      <c r="J3949">
        <v>9</v>
      </c>
      <c r="K3949">
        <v>0</v>
      </c>
      <c r="L3949">
        <v>0</v>
      </c>
      <c r="M3949">
        <v>0</v>
      </c>
      <c r="N3949">
        <v>0</v>
      </c>
      <c r="O3949">
        <v>0</v>
      </c>
      <c r="P3949">
        <v>0</v>
      </c>
      <c r="Q3949">
        <v>0</v>
      </c>
    </row>
    <row r="3950" spans="1:17" x14ac:dyDescent="0.25">
      <c r="A3950" t="s">
        <v>17099</v>
      </c>
      <c r="B3950" t="s">
        <v>72</v>
      </c>
      <c r="C3950" t="s">
        <v>82</v>
      </c>
      <c r="D3950" t="s">
        <v>529</v>
      </c>
      <c r="E3950" t="s">
        <v>563</v>
      </c>
      <c r="F3950" t="s">
        <v>525</v>
      </c>
      <c r="G3950">
        <v>10</v>
      </c>
      <c r="H3950">
        <v>0</v>
      </c>
      <c r="I3950">
        <v>0</v>
      </c>
      <c r="J3950">
        <v>0</v>
      </c>
      <c r="K3950">
        <v>0</v>
      </c>
      <c r="L3950">
        <v>0</v>
      </c>
      <c r="M3950">
        <v>0</v>
      </c>
      <c r="N3950">
        <v>0</v>
      </c>
      <c r="O3950">
        <v>0</v>
      </c>
      <c r="P3950">
        <v>0</v>
      </c>
      <c r="Q3950">
        <v>0</v>
      </c>
    </row>
    <row r="3951" spans="1:17" x14ac:dyDescent="0.25">
      <c r="A3951" t="s">
        <v>23825</v>
      </c>
      <c r="B3951" t="s">
        <v>72</v>
      </c>
      <c r="C3951" t="s">
        <v>82</v>
      </c>
      <c r="D3951" t="s">
        <v>529</v>
      </c>
      <c r="E3951" t="s">
        <v>21471</v>
      </c>
      <c r="F3951" t="s">
        <v>525</v>
      </c>
      <c r="G3951">
        <v>31</v>
      </c>
      <c r="H3951">
        <v>0</v>
      </c>
      <c r="I3951">
        <v>0</v>
      </c>
      <c r="J3951">
        <v>0</v>
      </c>
      <c r="K3951">
        <v>0</v>
      </c>
      <c r="L3951">
        <v>0</v>
      </c>
      <c r="M3951">
        <v>0</v>
      </c>
      <c r="N3951">
        <v>0</v>
      </c>
      <c r="O3951">
        <v>0</v>
      </c>
      <c r="P3951">
        <v>0</v>
      </c>
      <c r="Q3951">
        <v>0</v>
      </c>
    </row>
    <row r="3952" spans="1:17" x14ac:dyDescent="0.25">
      <c r="A3952" t="s">
        <v>17100</v>
      </c>
      <c r="B3952" t="s">
        <v>72</v>
      </c>
      <c r="C3952" t="s">
        <v>82</v>
      </c>
      <c r="D3952" t="s">
        <v>526</v>
      </c>
      <c r="E3952" t="s">
        <v>563</v>
      </c>
      <c r="F3952" t="s">
        <v>396</v>
      </c>
      <c r="G3952">
        <v>0</v>
      </c>
      <c r="H3952">
        <v>11</v>
      </c>
      <c r="I3952">
        <v>1</v>
      </c>
      <c r="J3952">
        <v>8</v>
      </c>
      <c r="K3952">
        <v>2</v>
      </c>
      <c r="L3952">
        <v>0</v>
      </c>
      <c r="M3952">
        <v>0</v>
      </c>
      <c r="N3952">
        <v>0</v>
      </c>
      <c r="O3952">
        <v>0</v>
      </c>
      <c r="P3952">
        <v>0</v>
      </c>
      <c r="Q3952">
        <v>0</v>
      </c>
    </row>
    <row r="3953" spans="1:17" x14ac:dyDescent="0.25">
      <c r="A3953" t="s">
        <v>17101</v>
      </c>
      <c r="B3953" t="s">
        <v>72</v>
      </c>
      <c r="C3953" t="s">
        <v>82</v>
      </c>
      <c r="D3953" t="s">
        <v>526</v>
      </c>
      <c r="E3953" t="s">
        <v>563</v>
      </c>
      <c r="F3953" t="s">
        <v>4236</v>
      </c>
      <c r="G3953">
        <v>0</v>
      </c>
      <c r="H3953">
        <v>11</v>
      </c>
      <c r="I3953">
        <v>1</v>
      </c>
      <c r="J3953">
        <v>8</v>
      </c>
      <c r="K3953">
        <v>2</v>
      </c>
      <c r="L3953">
        <v>0</v>
      </c>
      <c r="M3953">
        <v>0</v>
      </c>
      <c r="N3953">
        <v>0</v>
      </c>
      <c r="O3953">
        <v>0</v>
      </c>
      <c r="P3953">
        <v>0</v>
      </c>
      <c r="Q3953">
        <v>0</v>
      </c>
    </row>
    <row r="3954" spans="1:17" x14ac:dyDescent="0.25">
      <c r="A3954" t="s">
        <v>17102</v>
      </c>
      <c r="B3954" t="s">
        <v>72</v>
      </c>
      <c r="C3954" t="s">
        <v>82</v>
      </c>
      <c r="D3954" t="s">
        <v>526</v>
      </c>
      <c r="E3954" t="s">
        <v>563</v>
      </c>
      <c r="F3954" t="s">
        <v>4238</v>
      </c>
      <c r="G3954">
        <v>0</v>
      </c>
      <c r="H3954">
        <v>0</v>
      </c>
      <c r="I3954">
        <v>0</v>
      </c>
      <c r="J3954">
        <v>0</v>
      </c>
      <c r="K3954">
        <v>0</v>
      </c>
      <c r="L3954">
        <v>0</v>
      </c>
      <c r="M3954">
        <v>11</v>
      </c>
      <c r="N3954">
        <v>0</v>
      </c>
      <c r="O3954">
        <v>0</v>
      </c>
      <c r="P3954">
        <v>0</v>
      </c>
      <c r="Q3954">
        <v>0</v>
      </c>
    </row>
    <row r="3955" spans="1:17" x14ac:dyDescent="0.25">
      <c r="A3955" t="s">
        <v>17103</v>
      </c>
      <c r="B3955" t="s">
        <v>72</v>
      </c>
      <c r="C3955" t="s">
        <v>82</v>
      </c>
      <c r="D3955" t="s">
        <v>526</v>
      </c>
      <c r="E3955" t="s">
        <v>563</v>
      </c>
      <c r="F3955" t="s">
        <v>397</v>
      </c>
      <c r="G3955">
        <v>0</v>
      </c>
      <c r="H3955">
        <v>11</v>
      </c>
      <c r="I3955">
        <v>1</v>
      </c>
      <c r="J3955">
        <v>8</v>
      </c>
      <c r="K3955">
        <v>2</v>
      </c>
      <c r="L3955">
        <v>0</v>
      </c>
      <c r="M3955">
        <v>0</v>
      </c>
      <c r="N3955">
        <v>0</v>
      </c>
      <c r="O3955">
        <v>0</v>
      </c>
      <c r="P3955">
        <v>0</v>
      </c>
      <c r="Q3955">
        <v>0</v>
      </c>
    </row>
    <row r="3956" spans="1:17" x14ac:dyDescent="0.25">
      <c r="A3956" t="s">
        <v>17104</v>
      </c>
      <c r="B3956" t="s">
        <v>72</v>
      </c>
      <c r="C3956" t="s">
        <v>82</v>
      </c>
      <c r="D3956" t="s">
        <v>526</v>
      </c>
      <c r="E3956" t="s">
        <v>563</v>
      </c>
      <c r="F3956" t="s">
        <v>398</v>
      </c>
      <c r="G3956">
        <v>0</v>
      </c>
      <c r="H3956">
        <v>11</v>
      </c>
      <c r="I3956">
        <v>1</v>
      </c>
      <c r="J3956">
        <v>8</v>
      </c>
      <c r="K3956">
        <v>2</v>
      </c>
      <c r="L3956">
        <v>0</v>
      </c>
      <c r="M3956">
        <v>0</v>
      </c>
      <c r="N3956">
        <v>0</v>
      </c>
      <c r="O3956">
        <v>0</v>
      </c>
      <c r="P3956">
        <v>0</v>
      </c>
      <c r="Q3956">
        <v>0</v>
      </c>
    </row>
    <row r="3957" spans="1:17" x14ac:dyDescent="0.25">
      <c r="A3957" t="s">
        <v>17105</v>
      </c>
      <c r="B3957" t="s">
        <v>72</v>
      </c>
      <c r="C3957" t="s">
        <v>82</v>
      </c>
      <c r="D3957" t="s">
        <v>526</v>
      </c>
      <c r="E3957" t="s">
        <v>563</v>
      </c>
      <c r="F3957" t="s">
        <v>4242</v>
      </c>
      <c r="G3957">
        <v>0</v>
      </c>
      <c r="H3957">
        <v>0</v>
      </c>
      <c r="I3957">
        <v>0</v>
      </c>
      <c r="J3957">
        <v>0</v>
      </c>
      <c r="K3957">
        <v>0</v>
      </c>
      <c r="L3957">
        <v>0</v>
      </c>
      <c r="M3957">
        <v>11</v>
      </c>
      <c r="N3957">
        <v>0</v>
      </c>
      <c r="O3957">
        <v>0</v>
      </c>
      <c r="P3957">
        <v>0</v>
      </c>
      <c r="Q3957">
        <v>0</v>
      </c>
    </row>
    <row r="3958" spans="1:17" x14ac:dyDescent="0.25">
      <c r="A3958" t="s">
        <v>17106</v>
      </c>
      <c r="B3958" t="s">
        <v>72</v>
      </c>
      <c r="C3958" t="s">
        <v>82</v>
      </c>
      <c r="D3958" t="s">
        <v>526</v>
      </c>
      <c r="E3958" t="s">
        <v>563</v>
      </c>
      <c r="F3958" t="s">
        <v>399</v>
      </c>
      <c r="G3958">
        <v>0</v>
      </c>
      <c r="H3958">
        <v>11</v>
      </c>
      <c r="I3958">
        <v>1</v>
      </c>
      <c r="J3958">
        <v>8</v>
      </c>
      <c r="K3958">
        <v>2</v>
      </c>
      <c r="L3958">
        <v>0</v>
      </c>
      <c r="M3958">
        <v>0</v>
      </c>
      <c r="N3958">
        <v>0</v>
      </c>
      <c r="O3958">
        <v>0</v>
      </c>
      <c r="P3958">
        <v>0</v>
      </c>
      <c r="Q3958">
        <v>0</v>
      </c>
    </row>
    <row r="3959" spans="1:17" x14ac:dyDescent="0.25">
      <c r="A3959" t="s">
        <v>17107</v>
      </c>
      <c r="B3959" t="s">
        <v>72</v>
      </c>
      <c r="C3959" t="s">
        <v>82</v>
      </c>
      <c r="D3959" t="s">
        <v>526</v>
      </c>
      <c r="E3959" t="s">
        <v>563</v>
      </c>
      <c r="F3959" t="s">
        <v>4245</v>
      </c>
      <c r="G3959">
        <v>0</v>
      </c>
      <c r="H3959">
        <v>0</v>
      </c>
      <c r="I3959">
        <v>0</v>
      </c>
      <c r="J3959">
        <v>0</v>
      </c>
      <c r="K3959">
        <v>0</v>
      </c>
      <c r="L3959">
        <v>0</v>
      </c>
      <c r="M3959">
        <v>11</v>
      </c>
      <c r="N3959">
        <v>0</v>
      </c>
      <c r="O3959">
        <v>0</v>
      </c>
      <c r="P3959">
        <v>0</v>
      </c>
      <c r="Q3959">
        <v>0</v>
      </c>
    </row>
    <row r="3960" spans="1:17" x14ac:dyDescent="0.25">
      <c r="A3960" t="s">
        <v>17108</v>
      </c>
      <c r="B3960" t="s">
        <v>72</v>
      </c>
      <c r="C3960" t="s">
        <v>82</v>
      </c>
      <c r="D3960" t="s">
        <v>526</v>
      </c>
      <c r="E3960" t="s">
        <v>563</v>
      </c>
      <c r="F3960" t="s">
        <v>394</v>
      </c>
      <c r="G3960">
        <v>0</v>
      </c>
      <c r="H3960">
        <v>0</v>
      </c>
      <c r="I3960">
        <v>0</v>
      </c>
      <c r="J3960">
        <v>0</v>
      </c>
      <c r="K3960">
        <v>0</v>
      </c>
      <c r="L3960">
        <v>0</v>
      </c>
      <c r="M3960">
        <v>0</v>
      </c>
      <c r="N3960">
        <v>10</v>
      </c>
      <c r="O3960">
        <v>9</v>
      </c>
      <c r="P3960">
        <v>1</v>
      </c>
      <c r="Q3960">
        <v>0</v>
      </c>
    </row>
    <row r="3961" spans="1:17" x14ac:dyDescent="0.25">
      <c r="A3961" t="s">
        <v>17109</v>
      </c>
      <c r="B3961" t="s">
        <v>72</v>
      </c>
      <c r="C3961" t="s">
        <v>82</v>
      </c>
      <c r="D3961" t="s">
        <v>526</v>
      </c>
      <c r="E3961" t="s">
        <v>563</v>
      </c>
      <c r="F3961" t="s">
        <v>395</v>
      </c>
      <c r="G3961">
        <v>0</v>
      </c>
      <c r="H3961">
        <v>0</v>
      </c>
      <c r="I3961">
        <v>0</v>
      </c>
      <c r="J3961">
        <v>0</v>
      </c>
      <c r="K3961">
        <v>0</v>
      </c>
      <c r="L3961">
        <v>0</v>
      </c>
      <c r="M3961">
        <v>0</v>
      </c>
      <c r="N3961">
        <v>8</v>
      </c>
      <c r="O3961">
        <v>7</v>
      </c>
      <c r="P3961">
        <v>1</v>
      </c>
      <c r="Q3961">
        <v>0</v>
      </c>
    </row>
    <row r="3962" spans="1:17" x14ac:dyDescent="0.25">
      <c r="A3962" t="s">
        <v>17110</v>
      </c>
      <c r="B3962" t="s">
        <v>72</v>
      </c>
      <c r="C3962" t="s">
        <v>82</v>
      </c>
      <c r="D3962" t="s">
        <v>526</v>
      </c>
      <c r="E3962" t="s">
        <v>563</v>
      </c>
      <c r="F3962" t="s">
        <v>525</v>
      </c>
      <c r="G3962">
        <v>11</v>
      </c>
      <c r="H3962">
        <v>0</v>
      </c>
      <c r="I3962">
        <v>0</v>
      </c>
      <c r="J3962">
        <v>0</v>
      </c>
      <c r="K3962">
        <v>0</v>
      </c>
      <c r="L3962">
        <v>0</v>
      </c>
      <c r="M3962">
        <v>0</v>
      </c>
      <c r="N3962">
        <v>0</v>
      </c>
      <c r="O3962">
        <v>0</v>
      </c>
      <c r="P3962">
        <v>0</v>
      </c>
      <c r="Q3962">
        <v>0</v>
      </c>
    </row>
    <row r="3963" spans="1:17" x14ac:dyDescent="0.25">
      <c r="A3963" t="s">
        <v>23826</v>
      </c>
      <c r="B3963" t="s">
        <v>72</v>
      </c>
      <c r="C3963" t="s">
        <v>82</v>
      </c>
      <c r="D3963" t="s">
        <v>526</v>
      </c>
      <c r="E3963" t="s">
        <v>21471</v>
      </c>
      <c r="F3963" t="s">
        <v>396</v>
      </c>
      <c r="G3963">
        <v>0</v>
      </c>
      <c r="H3963">
        <v>20</v>
      </c>
      <c r="I3963">
        <v>0</v>
      </c>
      <c r="J3963">
        <v>18</v>
      </c>
      <c r="K3963">
        <v>1</v>
      </c>
      <c r="L3963">
        <v>1</v>
      </c>
      <c r="M3963">
        <v>0</v>
      </c>
      <c r="N3963">
        <v>0</v>
      </c>
      <c r="O3963">
        <v>0</v>
      </c>
      <c r="P3963">
        <v>0</v>
      </c>
      <c r="Q3963">
        <v>0</v>
      </c>
    </row>
    <row r="3964" spans="1:17" x14ac:dyDescent="0.25">
      <c r="A3964" t="s">
        <v>23827</v>
      </c>
      <c r="B3964" t="s">
        <v>72</v>
      </c>
      <c r="C3964" t="s">
        <v>82</v>
      </c>
      <c r="D3964" t="s">
        <v>526</v>
      </c>
      <c r="E3964" t="s">
        <v>21471</v>
      </c>
      <c r="F3964" t="s">
        <v>4236</v>
      </c>
      <c r="G3964">
        <v>0</v>
      </c>
      <c r="H3964">
        <v>20</v>
      </c>
      <c r="I3964">
        <v>0</v>
      </c>
      <c r="J3964">
        <v>18</v>
      </c>
      <c r="K3964">
        <v>1</v>
      </c>
      <c r="L3964">
        <v>1</v>
      </c>
      <c r="M3964">
        <v>0</v>
      </c>
      <c r="N3964">
        <v>0</v>
      </c>
      <c r="O3964">
        <v>0</v>
      </c>
      <c r="P3964">
        <v>0</v>
      </c>
      <c r="Q3964">
        <v>0</v>
      </c>
    </row>
    <row r="3965" spans="1:17" x14ac:dyDescent="0.25">
      <c r="A3965" t="s">
        <v>23828</v>
      </c>
      <c r="B3965" t="s">
        <v>72</v>
      </c>
      <c r="C3965" t="s">
        <v>82</v>
      </c>
      <c r="D3965" t="s">
        <v>526</v>
      </c>
      <c r="E3965" t="s">
        <v>21471</v>
      </c>
      <c r="F3965" t="s">
        <v>4238</v>
      </c>
      <c r="G3965">
        <v>0</v>
      </c>
      <c r="H3965">
        <v>0</v>
      </c>
      <c r="I3965">
        <v>0</v>
      </c>
      <c r="J3965">
        <v>0</v>
      </c>
      <c r="K3965">
        <v>0</v>
      </c>
      <c r="L3965">
        <v>0</v>
      </c>
      <c r="M3965">
        <v>20</v>
      </c>
      <c r="N3965">
        <v>0</v>
      </c>
      <c r="O3965">
        <v>0</v>
      </c>
      <c r="P3965">
        <v>0</v>
      </c>
      <c r="Q3965">
        <v>0</v>
      </c>
    </row>
    <row r="3966" spans="1:17" x14ac:dyDescent="0.25">
      <c r="A3966" t="s">
        <v>23829</v>
      </c>
      <c r="B3966" t="s">
        <v>72</v>
      </c>
      <c r="C3966" t="s">
        <v>82</v>
      </c>
      <c r="D3966" t="s">
        <v>526</v>
      </c>
      <c r="E3966" t="s">
        <v>21471</v>
      </c>
      <c r="F3966" t="s">
        <v>397</v>
      </c>
      <c r="G3966">
        <v>0</v>
      </c>
      <c r="H3966">
        <v>20</v>
      </c>
      <c r="I3966">
        <v>0</v>
      </c>
      <c r="J3966">
        <v>18</v>
      </c>
      <c r="K3966">
        <v>1</v>
      </c>
      <c r="L3966">
        <v>1</v>
      </c>
      <c r="M3966">
        <v>0</v>
      </c>
      <c r="N3966">
        <v>0</v>
      </c>
      <c r="O3966">
        <v>0</v>
      </c>
      <c r="P3966">
        <v>0</v>
      </c>
      <c r="Q3966">
        <v>0</v>
      </c>
    </row>
    <row r="3967" spans="1:17" x14ac:dyDescent="0.25">
      <c r="A3967" t="s">
        <v>23830</v>
      </c>
      <c r="B3967" t="s">
        <v>72</v>
      </c>
      <c r="C3967" t="s">
        <v>82</v>
      </c>
      <c r="D3967" t="s">
        <v>526</v>
      </c>
      <c r="E3967" t="s">
        <v>21471</v>
      </c>
      <c r="F3967" t="s">
        <v>398</v>
      </c>
      <c r="G3967">
        <v>0</v>
      </c>
      <c r="H3967">
        <v>20</v>
      </c>
      <c r="I3967">
        <v>0</v>
      </c>
      <c r="J3967">
        <v>18</v>
      </c>
      <c r="K3967">
        <v>1</v>
      </c>
      <c r="L3967">
        <v>1</v>
      </c>
      <c r="M3967">
        <v>0</v>
      </c>
      <c r="N3967">
        <v>0</v>
      </c>
      <c r="O3967">
        <v>0</v>
      </c>
      <c r="P3967">
        <v>0</v>
      </c>
      <c r="Q3967">
        <v>0</v>
      </c>
    </row>
    <row r="3968" spans="1:17" x14ac:dyDescent="0.25">
      <c r="A3968" t="s">
        <v>23831</v>
      </c>
      <c r="B3968" t="s">
        <v>72</v>
      </c>
      <c r="C3968" t="s">
        <v>82</v>
      </c>
      <c r="D3968" t="s">
        <v>526</v>
      </c>
      <c r="E3968" t="s">
        <v>21471</v>
      </c>
      <c r="F3968" t="s">
        <v>4242</v>
      </c>
      <c r="G3968">
        <v>0</v>
      </c>
      <c r="H3968">
        <v>0</v>
      </c>
      <c r="I3968">
        <v>0</v>
      </c>
      <c r="J3968">
        <v>0</v>
      </c>
      <c r="K3968">
        <v>0</v>
      </c>
      <c r="L3968">
        <v>0</v>
      </c>
      <c r="M3968">
        <v>20</v>
      </c>
      <c r="N3968">
        <v>0</v>
      </c>
      <c r="O3968">
        <v>0</v>
      </c>
      <c r="P3968">
        <v>0</v>
      </c>
      <c r="Q3968">
        <v>0</v>
      </c>
    </row>
    <row r="3969" spans="1:17" x14ac:dyDescent="0.25">
      <c r="A3969" t="s">
        <v>23832</v>
      </c>
      <c r="B3969" t="s">
        <v>72</v>
      </c>
      <c r="C3969" t="s">
        <v>82</v>
      </c>
      <c r="D3969" t="s">
        <v>526</v>
      </c>
      <c r="E3969" t="s">
        <v>21471</v>
      </c>
      <c r="F3969" t="s">
        <v>399</v>
      </c>
      <c r="G3969">
        <v>0</v>
      </c>
      <c r="H3969">
        <v>20</v>
      </c>
      <c r="I3969">
        <v>0</v>
      </c>
      <c r="J3969">
        <v>18</v>
      </c>
      <c r="K3969">
        <v>1</v>
      </c>
      <c r="L3969">
        <v>1</v>
      </c>
      <c r="M3969">
        <v>0</v>
      </c>
      <c r="N3969">
        <v>0</v>
      </c>
      <c r="O3969">
        <v>0</v>
      </c>
      <c r="P3969">
        <v>0</v>
      </c>
      <c r="Q3969">
        <v>0</v>
      </c>
    </row>
    <row r="3970" spans="1:17" x14ac:dyDescent="0.25">
      <c r="A3970" t="s">
        <v>23833</v>
      </c>
      <c r="B3970" t="s">
        <v>72</v>
      </c>
      <c r="C3970" t="s">
        <v>82</v>
      </c>
      <c r="D3970" t="s">
        <v>526</v>
      </c>
      <c r="E3970" t="s">
        <v>21471</v>
      </c>
      <c r="F3970" t="s">
        <v>4245</v>
      </c>
      <c r="G3970">
        <v>0</v>
      </c>
      <c r="H3970">
        <v>0</v>
      </c>
      <c r="I3970">
        <v>0</v>
      </c>
      <c r="J3970">
        <v>0</v>
      </c>
      <c r="K3970">
        <v>0</v>
      </c>
      <c r="L3970">
        <v>0</v>
      </c>
      <c r="M3970">
        <v>20</v>
      </c>
      <c r="N3970">
        <v>0</v>
      </c>
      <c r="O3970">
        <v>0</v>
      </c>
      <c r="P3970">
        <v>0</v>
      </c>
      <c r="Q3970">
        <v>0</v>
      </c>
    </row>
    <row r="3971" spans="1:17" x14ac:dyDescent="0.25">
      <c r="A3971" t="s">
        <v>23834</v>
      </c>
      <c r="B3971" t="s">
        <v>72</v>
      </c>
      <c r="C3971" t="s">
        <v>82</v>
      </c>
      <c r="D3971" t="s">
        <v>526</v>
      </c>
      <c r="E3971" t="s">
        <v>21471</v>
      </c>
      <c r="F3971" t="s">
        <v>394</v>
      </c>
      <c r="G3971">
        <v>0</v>
      </c>
      <c r="H3971">
        <v>0</v>
      </c>
      <c r="I3971">
        <v>0</v>
      </c>
      <c r="J3971">
        <v>0</v>
      </c>
      <c r="K3971">
        <v>0</v>
      </c>
      <c r="L3971">
        <v>0</v>
      </c>
      <c r="M3971">
        <v>0</v>
      </c>
      <c r="N3971">
        <v>13</v>
      </c>
      <c r="O3971">
        <v>12</v>
      </c>
      <c r="P3971">
        <v>0</v>
      </c>
      <c r="Q3971">
        <v>1</v>
      </c>
    </row>
    <row r="3972" spans="1:17" x14ac:dyDescent="0.25">
      <c r="A3972" t="s">
        <v>23835</v>
      </c>
      <c r="B3972" t="s">
        <v>72</v>
      </c>
      <c r="C3972" t="s">
        <v>82</v>
      </c>
      <c r="D3972" t="s">
        <v>526</v>
      </c>
      <c r="E3972" t="s">
        <v>21471</v>
      </c>
      <c r="F3972" t="s">
        <v>395</v>
      </c>
      <c r="G3972">
        <v>0</v>
      </c>
      <c r="H3972">
        <v>0</v>
      </c>
      <c r="I3972">
        <v>0</v>
      </c>
      <c r="J3972">
        <v>0</v>
      </c>
      <c r="K3972">
        <v>0</v>
      </c>
      <c r="L3972">
        <v>0</v>
      </c>
      <c r="M3972">
        <v>0</v>
      </c>
      <c r="N3972">
        <v>10</v>
      </c>
      <c r="O3972">
        <v>9</v>
      </c>
      <c r="P3972">
        <v>0</v>
      </c>
      <c r="Q3972">
        <v>1</v>
      </c>
    </row>
    <row r="3973" spans="1:17" x14ac:dyDescent="0.25">
      <c r="A3973" t="s">
        <v>23836</v>
      </c>
      <c r="B3973" t="s">
        <v>72</v>
      </c>
      <c r="C3973" t="s">
        <v>82</v>
      </c>
      <c r="D3973" t="s">
        <v>526</v>
      </c>
      <c r="E3973" t="s">
        <v>21471</v>
      </c>
      <c r="F3973" t="s">
        <v>525</v>
      </c>
      <c r="G3973">
        <v>20</v>
      </c>
      <c r="H3973">
        <v>0</v>
      </c>
      <c r="I3973">
        <v>0</v>
      </c>
      <c r="J3973">
        <v>0</v>
      </c>
      <c r="K3973">
        <v>0</v>
      </c>
      <c r="L3973">
        <v>0</v>
      </c>
      <c r="M3973">
        <v>0</v>
      </c>
      <c r="N3973">
        <v>0</v>
      </c>
      <c r="O3973">
        <v>0</v>
      </c>
      <c r="P3973">
        <v>0</v>
      </c>
      <c r="Q3973">
        <v>0</v>
      </c>
    </row>
    <row r="3974" spans="1:17" x14ac:dyDescent="0.25">
      <c r="A3974" t="s">
        <v>17111</v>
      </c>
      <c r="B3974" t="s">
        <v>72</v>
      </c>
      <c r="C3974" t="s">
        <v>82</v>
      </c>
      <c r="D3974" t="s">
        <v>527</v>
      </c>
      <c r="E3974" t="s">
        <v>563</v>
      </c>
      <c r="F3974" t="s">
        <v>528</v>
      </c>
      <c r="G3974">
        <v>0</v>
      </c>
      <c r="H3974">
        <v>0</v>
      </c>
      <c r="I3974">
        <v>0</v>
      </c>
      <c r="J3974">
        <v>0</v>
      </c>
      <c r="K3974">
        <v>0</v>
      </c>
      <c r="L3974">
        <v>0</v>
      </c>
      <c r="M3974">
        <v>0</v>
      </c>
      <c r="N3974">
        <v>2</v>
      </c>
      <c r="O3974">
        <v>2</v>
      </c>
      <c r="P3974">
        <v>0</v>
      </c>
      <c r="Q3974">
        <v>0</v>
      </c>
    </row>
    <row r="3975" spans="1:17" x14ac:dyDescent="0.25">
      <c r="A3975" t="s">
        <v>17112</v>
      </c>
      <c r="B3975" t="s">
        <v>72</v>
      </c>
      <c r="C3975" t="s">
        <v>82</v>
      </c>
      <c r="D3975" t="s">
        <v>527</v>
      </c>
      <c r="E3975" t="s">
        <v>563</v>
      </c>
      <c r="F3975" t="s">
        <v>525</v>
      </c>
      <c r="G3975">
        <v>2</v>
      </c>
      <c r="H3975">
        <v>0</v>
      </c>
      <c r="I3975">
        <v>0</v>
      </c>
      <c r="J3975">
        <v>0</v>
      </c>
      <c r="K3975">
        <v>0</v>
      </c>
      <c r="L3975">
        <v>0</v>
      </c>
      <c r="M3975">
        <v>0</v>
      </c>
      <c r="N3975">
        <v>0</v>
      </c>
      <c r="O3975">
        <v>0</v>
      </c>
      <c r="P3975">
        <v>0</v>
      </c>
      <c r="Q3975">
        <v>0</v>
      </c>
    </row>
    <row r="3976" spans="1:17" x14ac:dyDescent="0.25">
      <c r="A3976" t="s">
        <v>23837</v>
      </c>
      <c r="B3976" t="s">
        <v>72</v>
      </c>
      <c r="C3976" t="s">
        <v>82</v>
      </c>
      <c r="D3976" t="s">
        <v>527</v>
      </c>
      <c r="E3976" t="s">
        <v>21471</v>
      </c>
      <c r="F3976" t="s">
        <v>528</v>
      </c>
      <c r="G3976">
        <v>0</v>
      </c>
      <c r="H3976">
        <v>0</v>
      </c>
      <c r="I3976">
        <v>0</v>
      </c>
      <c r="J3976">
        <v>0</v>
      </c>
      <c r="K3976">
        <v>0</v>
      </c>
      <c r="L3976">
        <v>0</v>
      </c>
      <c r="M3976">
        <v>0</v>
      </c>
      <c r="N3976">
        <v>5</v>
      </c>
      <c r="O3976">
        <v>5</v>
      </c>
      <c r="P3976">
        <v>0</v>
      </c>
      <c r="Q3976">
        <v>0</v>
      </c>
    </row>
    <row r="3977" spans="1:17" x14ac:dyDescent="0.25">
      <c r="A3977" t="s">
        <v>23838</v>
      </c>
      <c r="B3977" t="s">
        <v>72</v>
      </c>
      <c r="C3977" t="s">
        <v>82</v>
      </c>
      <c r="D3977" t="s">
        <v>527</v>
      </c>
      <c r="E3977" t="s">
        <v>21471</v>
      </c>
      <c r="F3977" t="s">
        <v>525</v>
      </c>
      <c r="G3977">
        <v>5</v>
      </c>
      <c r="H3977">
        <v>0</v>
      </c>
      <c r="I3977">
        <v>0</v>
      </c>
      <c r="J3977">
        <v>0</v>
      </c>
      <c r="K3977">
        <v>0</v>
      </c>
      <c r="L3977">
        <v>0</v>
      </c>
      <c r="M3977">
        <v>0</v>
      </c>
      <c r="N3977">
        <v>0</v>
      </c>
      <c r="O3977">
        <v>0</v>
      </c>
      <c r="P3977">
        <v>0</v>
      </c>
      <c r="Q3977">
        <v>0</v>
      </c>
    </row>
    <row r="3978" spans="1:17" x14ac:dyDescent="0.25">
      <c r="A3978" t="s">
        <v>17113</v>
      </c>
      <c r="B3978" t="s">
        <v>72</v>
      </c>
      <c r="C3978" t="s">
        <v>82</v>
      </c>
      <c r="D3978" t="s">
        <v>12971</v>
      </c>
      <c r="E3978" t="s">
        <v>563</v>
      </c>
      <c r="F3978" t="s">
        <v>525</v>
      </c>
      <c r="G3978">
        <v>1</v>
      </c>
      <c r="H3978">
        <v>0</v>
      </c>
      <c r="I3978">
        <v>0</v>
      </c>
      <c r="J3978">
        <v>0</v>
      </c>
      <c r="K3978">
        <v>0</v>
      </c>
      <c r="L3978">
        <v>0</v>
      </c>
      <c r="M3978">
        <v>0</v>
      </c>
      <c r="N3978">
        <v>0</v>
      </c>
      <c r="O3978">
        <v>0</v>
      </c>
      <c r="P3978">
        <v>0</v>
      </c>
      <c r="Q3978">
        <v>0</v>
      </c>
    </row>
    <row r="3979" spans="1:17" x14ac:dyDescent="0.25">
      <c r="A3979" t="s">
        <v>23839</v>
      </c>
      <c r="B3979" t="s">
        <v>72</v>
      </c>
      <c r="C3979" t="s">
        <v>143</v>
      </c>
      <c r="D3979" t="s">
        <v>526</v>
      </c>
      <c r="E3979" t="s">
        <v>21471</v>
      </c>
      <c r="F3979" t="s">
        <v>397</v>
      </c>
      <c r="G3979">
        <v>0</v>
      </c>
      <c r="H3979">
        <v>19</v>
      </c>
      <c r="I3979">
        <v>4</v>
      </c>
      <c r="J3979">
        <v>14</v>
      </c>
      <c r="K3979">
        <v>1</v>
      </c>
      <c r="L3979">
        <v>0</v>
      </c>
      <c r="M3979">
        <v>0</v>
      </c>
      <c r="N3979">
        <v>0</v>
      </c>
      <c r="O3979">
        <v>0</v>
      </c>
      <c r="P3979">
        <v>0</v>
      </c>
      <c r="Q3979">
        <v>0</v>
      </c>
    </row>
    <row r="3980" spans="1:17" x14ac:dyDescent="0.25">
      <c r="A3980" t="s">
        <v>23840</v>
      </c>
      <c r="B3980" t="s">
        <v>72</v>
      </c>
      <c r="C3980" t="s">
        <v>143</v>
      </c>
      <c r="D3980" t="s">
        <v>526</v>
      </c>
      <c r="E3980" t="s">
        <v>21471</v>
      </c>
      <c r="F3980" t="s">
        <v>398</v>
      </c>
      <c r="G3980">
        <v>0</v>
      </c>
      <c r="H3980">
        <v>19</v>
      </c>
      <c r="I3980">
        <v>4</v>
      </c>
      <c r="J3980">
        <v>14</v>
      </c>
      <c r="K3980">
        <v>1</v>
      </c>
      <c r="L3980">
        <v>0</v>
      </c>
      <c r="M3980">
        <v>0</v>
      </c>
      <c r="N3980">
        <v>0</v>
      </c>
      <c r="O3980">
        <v>0</v>
      </c>
      <c r="P3980">
        <v>0</v>
      </c>
      <c r="Q3980">
        <v>0</v>
      </c>
    </row>
    <row r="3981" spans="1:17" x14ac:dyDescent="0.25">
      <c r="A3981" t="s">
        <v>23841</v>
      </c>
      <c r="B3981" t="s">
        <v>72</v>
      </c>
      <c r="C3981" t="s">
        <v>143</v>
      </c>
      <c r="D3981" t="s">
        <v>526</v>
      </c>
      <c r="E3981" t="s">
        <v>21471</v>
      </c>
      <c r="F3981" t="s">
        <v>4242</v>
      </c>
      <c r="G3981">
        <v>0</v>
      </c>
      <c r="H3981">
        <v>0</v>
      </c>
      <c r="I3981">
        <v>0</v>
      </c>
      <c r="J3981">
        <v>0</v>
      </c>
      <c r="K3981">
        <v>0</v>
      </c>
      <c r="L3981">
        <v>0</v>
      </c>
      <c r="M3981">
        <v>19</v>
      </c>
      <c r="N3981">
        <v>0</v>
      </c>
      <c r="O3981">
        <v>0</v>
      </c>
      <c r="P3981">
        <v>0</v>
      </c>
      <c r="Q3981">
        <v>0</v>
      </c>
    </row>
    <row r="3982" spans="1:17" x14ac:dyDescent="0.25">
      <c r="A3982" t="s">
        <v>23842</v>
      </c>
      <c r="B3982" t="s">
        <v>72</v>
      </c>
      <c r="C3982" t="s">
        <v>143</v>
      </c>
      <c r="D3982" t="s">
        <v>526</v>
      </c>
      <c r="E3982" t="s">
        <v>21471</v>
      </c>
      <c r="F3982" t="s">
        <v>399</v>
      </c>
      <c r="G3982">
        <v>0</v>
      </c>
      <c r="H3982">
        <v>19</v>
      </c>
      <c r="I3982">
        <v>4</v>
      </c>
      <c r="J3982">
        <v>14</v>
      </c>
      <c r="K3982">
        <v>1</v>
      </c>
      <c r="L3982">
        <v>0</v>
      </c>
      <c r="M3982">
        <v>0</v>
      </c>
      <c r="N3982">
        <v>0</v>
      </c>
      <c r="O3982">
        <v>0</v>
      </c>
      <c r="P3982">
        <v>0</v>
      </c>
      <c r="Q3982">
        <v>0</v>
      </c>
    </row>
    <row r="3983" spans="1:17" x14ac:dyDescent="0.25">
      <c r="A3983" t="s">
        <v>23843</v>
      </c>
      <c r="B3983" t="s">
        <v>72</v>
      </c>
      <c r="C3983" t="s">
        <v>143</v>
      </c>
      <c r="D3983" t="s">
        <v>526</v>
      </c>
      <c r="E3983" t="s">
        <v>21471</v>
      </c>
      <c r="F3983" t="s">
        <v>4245</v>
      </c>
      <c r="G3983">
        <v>0</v>
      </c>
      <c r="H3983">
        <v>0</v>
      </c>
      <c r="I3983">
        <v>0</v>
      </c>
      <c r="J3983">
        <v>0</v>
      </c>
      <c r="K3983">
        <v>0</v>
      </c>
      <c r="L3983">
        <v>0</v>
      </c>
      <c r="M3983">
        <v>19</v>
      </c>
      <c r="N3983">
        <v>0</v>
      </c>
      <c r="O3983">
        <v>0</v>
      </c>
      <c r="P3983">
        <v>0</v>
      </c>
      <c r="Q3983">
        <v>0</v>
      </c>
    </row>
    <row r="3984" spans="1:17" x14ac:dyDescent="0.25">
      <c r="A3984" t="s">
        <v>23844</v>
      </c>
      <c r="B3984" t="s">
        <v>72</v>
      </c>
      <c r="C3984" t="s">
        <v>143</v>
      </c>
      <c r="D3984" t="s">
        <v>526</v>
      </c>
      <c r="E3984" t="s">
        <v>21471</v>
      </c>
      <c r="F3984" t="s">
        <v>394</v>
      </c>
      <c r="G3984">
        <v>0</v>
      </c>
      <c r="H3984">
        <v>0</v>
      </c>
      <c r="I3984">
        <v>0</v>
      </c>
      <c r="J3984">
        <v>0</v>
      </c>
      <c r="K3984">
        <v>0</v>
      </c>
      <c r="L3984">
        <v>0</v>
      </c>
      <c r="M3984">
        <v>0</v>
      </c>
      <c r="N3984">
        <v>10</v>
      </c>
      <c r="O3984">
        <v>10</v>
      </c>
      <c r="P3984">
        <v>0</v>
      </c>
      <c r="Q3984">
        <v>0</v>
      </c>
    </row>
    <row r="3985" spans="1:17" x14ac:dyDescent="0.25">
      <c r="A3985" t="s">
        <v>23845</v>
      </c>
      <c r="B3985" t="s">
        <v>72</v>
      </c>
      <c r="C3985" t="s">
        <v>143</v>
      </c>
      <c r="D3985" t="s">
        <v>526</v>
      </c>
      <c r="E3985" t="s">
        <v>21471</v>
      </c>
      <c r="F3985" t="s">
        <v>395</v>
      </c>
      <c r="G3985">
        <v>0</v>
      </c>
      <c r="H3985">
        <v>0</v>
      </c>
      <c r="I3985">
        <v>0</v>
      </c>
      <c r="J3985">
        <v>0</v>
      </c>
      <c r="K3985">
        <v>0</v>
      </c>
      <c r="L3985">
        <v>0</v>
      </c>
      <c r="M3985">
        <v>0</v>
      </c>
      <c r="N3985">
        <v>7</v>
      </c>
      <c r="O3985">
        <v>7</v>
      </c>
      <c r="P3985">
        <v>0</v>
      </c>
      <c r="Q3985">
        <v>0</v>
      </c>
    </row>
    <row r="3986" spans="1:17" x14ac:dyDescent="0.25">
      <c r="A3986" t="s">
        <v>23846</v>
      </c>
      <c r="B3986" t="s">
        <v>72</v>
      </c>
      <c r="C3986" t="s">
        <v>143</v>
      </c>
      <c r="D3986" t="s">
        <v>526</v>
      </c>
      <c r="E3986" t="s">
        <v>21471</v>
      </c>
      <c r="F3986" t="s">
        <v>525</v>
      </c>
      <c r="G3986">
        <v>19</v>
      </c>
      <c r="H3986">
        <v>0</v>
      </c>
      <c r="I3986">
        <v>0</v>
      </c>
      <c r="J3986">
        <v>0</v>
      </c>
      <c r="K3986">
        <v>0</v>
      </c>
      <c r="L3986">
        <v>0</v>
      </c>
      <c r="M3986">
        <v>0</v>
      </c>
      <c r="N3986">
        <v>0</v>
      </c>
      <c r="O3986">
        <v>0</v>
      </c>
      <c r="P3986">
        <v>0</v>
      </c>
      <c r="Q3986">
        <v>0</v>
      </c>
    </row>
    <row r="3987" spans="1:17" x14ac:dyDescent="0.25">
      <c r="A3987" t="s">
        <v>15697</v>
      </c>
      <c r="B3987" t="s">
        <v>72</v>
      </c>
      <c r="C3987" t="s">
        <v>143</v>
      </c>
      <c r="D3987" t="s">
        <v>527</v>
      </c>
      <c r="E3987" t="s">
        <v>563</v>
      </c>
      <c r="F3987" t="s">
        <v>528</v>
      </c>
      <c r="G3987">
        <v>0</v>
      </c>
      <c r="H3987">
        <v>0</v>
      </c>
      <c r="I3987">
        <v>0</v>
      </c>
      <c r="J3987">
        <v>0</v>
      </c>
      <c r="K3987">
        <v>0</v>
      </c>
      <c r="L3987">
        <v>0</v>
      </c>
      <c r="M3987">
        <v>0</v>
      </c>
      <c r="N3987">
        <v>1</v>
      </c>
      <c r="O3987">
        <v>0</v>
      </c>
      <c r="P3987">
        <v>1</v>
      </c>
      <c r="Q3987">
        <v>0</v>
      </c>
    </row>
    <row r="3988" spans="1:17" x14ac:dyDescent="0.25">
      <c r="A3988" t="s">
        <v>15698</v>
      </c>
      <c r="B3988" t="s">
        <v>72</v>
      </c>
      <c r="C3988" t="s">
        <v>143</v>
      </c>
      <c r="D3988" t="s">
        <v>527</v>
      </c>
      <c r="E3988" t="s">
        <v>563</v>
      </c>
      <c r="F3988" t="s">
        <v>525</v>
      </c>
      <c r="G3988">
        <v>1</v>
      </c>
      <c r="H3988">
        <v>0</v>
      </c>
      <c r="I3988">
        <v>0</v>
      </c>
      <c r="J3988">
        <v>0</v>
      </c>
      <c r="K3988">
        <v>0</v>
      </c>
      <c r="L3988">
        <v>0</v>
      </c>
      <c r="M3988">
        <v>0</v>
      </c>
      <c r="N3988">
        <v>0</v>
      </c>
      <c r="O3988">
        <v>0</v>
      </c>
      <c r="P3988">
        <v>0</v>
      </c>
      <c r="Q3988">
        <v>0</v>
      </c>
    </row>
    <row r="3989" spans="1:17" x14ac:dyDescent="0.25">
      <c r="A3989" t="s">
        <v>23847</v>
      </c>
      <c r="B3989" t="s">
        <v>72</v>
      </c>
      <c r="C3989" t="s">
        <v>143</v>
      </c>
      <c r="D3989" t="s">
        <v>527</v>
      </c>
      <c r="E3989" t="s">
        <v>21471</v>
      </c>
      <c r="F3989" t="s">
        <v>528</v>
      </c>
      <c r="G3989">
        <v>0</v>
      </c>
      <c r="H3989">
        <v>0</v>
      </c>
      <c r="I3989">
        <v>0</v>
      </c>
      <c r="J3989">
        <v>0</v>
      </c>
      <c r="K3989">
        <v>0</v>
      </c>
      <c r="L3989">
        <v>0</v>
      </c>
      <c r="M3989">
        <v>0</v>
      </c>
      <c r="N3989">
        <v>2</v>
      </c>
      <c r="O3989">
        <v>1</v>
      </c>
      <c r="P3989">
        <v>1</v>
      </c>
      <c r="Q3989">
        <v>0</v>
      </c>
    </row>
    <row r="3990" spans="1:17" x14ac:dyDescent="0.25">
      <c r="A3990" t="s">
        <v>23848</v>
      </c>
      <c r="B3990" t="s">
        <v>72</v>
      </c>
      <c r="C3990" t="s">
        <v>143</v>
      </c>
      <c r="D3990" t="s">
        <v>527</v>
      </c>
      <c r="E3990" t="s">
        <v>21471</v>
      </c>
      <c r="F3990" t="s">
        <v>525</v>
      </c>
      <c r="G3990">
        <v>2</v>
      </c>
      <c r="H3990">
        <v>0</v>
      </c>
      <c r="I3990">
        <v>0</v>
      </c>
      <c r="J3990">
        <v>0</v>
      </c>
      <c r="K3990">
        <v>0</v>
      </c>
      <c r="L3990">
        <v>0</v>
      </c>
      <c r="M3990">
        <v>0</v>
      </c>
      <c r="N3990">
        <v>0</v>
      </c>
      <c r="O3990">
        <v>0</v>
      </c>
      <c r="P3990">
        <v>0</v>
      </c>
      <c r="Q3990">
        <v>0</v>
      </c>
    </row>
    <row r="3991" spans="1:17" x14ac:dyDescent="0.25">
      <c r="A3991" t="s">
        <v>15699</v>
      </c>
      <c r="B3991" t="s">
        <v>72</v>
      </c>
      <c r="C3991" t="s">
        <v>143</v>
      </c>
      <c r="D3991" t="s">
        <v>12971</v>
      </c>
      <c r="E3991" t="s">
        <v>563</v>
      </c>
      <c r="F3991" t="s">
        <v>525</v>
      </c>
      <c r="G3991">
        <v>1</v>
      </c>
      <c r="H3991">
        <v>0</v>
      </c>
      <c r="I3991">
        <v>0</v>
      </c>
      <c r="J3991">
        <v>0</v>
      </c>
      <c r="K3991">
        <v>0</v>
      </c>
      <c r="L3991">
        <v>0</v>
      </c>
      <c r="M3991">
        <v>0</v>
      </c>
      <c r="N3991">
        <v>0</v>
      </c>
      <c r="O3991">
        <v>0</v>
      </c>
      <c r="P3991">
        <v>0</v>
      </c>
      <c r="Q3991">
        <v>0</v>
      </c>
    </row>
    <row r="3992" spans="1:17" x14ac:dyDescent="0.25">
      <c r="A3992" t="s">
        <v>23849</v>
      </c>
      <c r="B3992" t="s">
        <v>72</v>
      </c>
      <c r="C3992" t="s">
        <v>143</v>
      </c>
      <c r="D3992" t="s">
        <v>12971</v>
      </c>
      <c r="E3992" t="s">
        <v>21471</v>
      </c>
      <c r="F3992" t="s">
        <v>525</v>
      </c>
      <c r="G3992">
        <v>2</v>
      </c>
      <c r="H3992">
        <v>0</v>
      </c>
      <c r="I3992">
        <v>0</v>
      </c>
      <c r="J3992">
        <v>0</v>
      </c>
      <c r="K3992">
        <v>0</v>
      </c>
      <c r="L3992">
        <v>0</v>
      </c>
      <c r="M3992">
        <v>0</v>
      </c>
      <c r="N3992">
        <v>0</v>
      </c>
      <c r="O3992">
        <v>0</v>
      </c>
      <c r="P3992">
        <v>0</v>
      </c>
      <c r="Q3992">
        <v>0</v>
      </c>
    </row>
    <row r="3993" spans="1:17" x14ac:dyDescent="0.25">
      <c r="A3993" t="s">
        <v>15700</v>
      </c>
      <c r="B3993" t="s">
        <v>72</v>
      </c>
      <c r="C3993" t="s">
        <v>144</v>
      </c>
      <c r="D3993" t="s">
        <v>529</v>
      </c>
      <c r="E3993" t="s">
        <v>563</v>
      </c>
      <c r="F3993" t="s">
        <v>525</v>
      </c>
      <c r="G3993">
        <v>17</v>
      </c>
      <c r="H3993">
        <v>0</v>
      </c>
      <c r="I3993">
        <v>0</v>
      </c>
      <c r="J3993">
        <v>0</v>
      </c>
      <c r="K3993">
        <v>0</v>
      </c>
      <c r="L3993">
        <v>0</v>
      </c>
      <c r="M3993">
        <v>0</v>
      </c>
      <c r="N3993">
        <v>0</v>
      </c>
      <c r="O3993">
        <v>0</v>
      </c>
      <c r="P3993">
        <v>0</v>
      </c>
      <c r="Q3993">
        <v>0</v>
      </c>
    </row>
    <row r="3994" spans="1:17" x14ac:dyDescent="0.25">
      <c r="A3994" t="s">
        <v>23850</v>
      </c>
      <c r="B3994" t="s">
        <v>72</v>
      </c>
      <c r="C3994" t="s">
        <v>144</v>
      </c>
      <c r="D3994" t="s">
        <v>529</v>
      </c>
      <c r="E3994" t="s">
        <v>21471</v>
      </c>
      <c r="F3994" t="s">
        <v>525</v>
      </c>
      <c r="G3994">
        <v>18</v>
      </c>
      <c r="H3994">
        <v>0</v>
      </c>
      <c r="I3994">
        <v>0</v>
      </c>
      <c r="J3994">
        <v>0</v>
      </c>
      <c r="K3994">
        <v>0</v>
      </c>
      <c r="L3994">
        <v>0</v>
      </c>
      <c r="M3994">
        <v>0</v>
      </c>
      <c r="N3994">
        <v>0</v>
      </c>
      <c r="O3994">
        <v>0</v>
      </c>
      <c r="P3994">
        <v>0</v>
      </c>
      <c r="Q3994">
        <v>0</v>
      </c>
    </row>
    <row r="3995" spans="1:17" x14ac:dyDescent="0.25">
      <c r="A3995" t="s">
        <v>15701</v>
      </c>
      <c r="B3995" t="s">
        <v>72</v>
      </c>
      <c r="C3995" t="s">
        <v>144</v>
      </c>
      <c r="D3995" t="s">
        <v>526</v>
      </c>
      <c r="E3995" t="s">
        <v>563</v>
      </c>
      <c r="F3995" t="s">
        <v>396</v>
      </c>
      <c r="G3995">
        <v>0</v>
      </c>
      <c r="H3995">
        <v>99</v>
      </c>
      <c r="I3995">
        <v>15</v>
      </c>
      <c r="J3995">
        <v>77</v>
      </c>
      <c r="K3995">
        <v>6</v>
      </c>
      <c r="L3995">
        <v>1</v>
      </c>
      <c r="M3995">
        <v>0</v>
      </c>
      <c r="N3995">
        <v>0</v>
      </c>
      <c r="O3995">
        <v>0</v>
      </c>
      <c r="P3995">
        <v>0</v>
      </c>
      <c r="Q3995">
        <v>0</v>
      </c>
    </row>
    <row r="3996" spans="1:17" x14ac:dyDescent="0.25">
      <c r="A3996" t="s">
        <v>15702</v>
      </c>
      <c r="B3996" t="s">
        <v>72</v>
      </c>
      <c r="C3996" t="s">
        <v>144</v>
      </c>
      <c r="D3996" t="s">
        <v>526</v>
      </c>
      <c r="E3996" t="s">
        <v>563</v>
      </c>
      <c r="F3996" t="s">
        <v>4236</v>
      </c>
      <c r="G3996">
        <v>0</v>
      </c>
      <c r="H3996">
        <v>99</v>
      </c>
      <c r="I3996">
        <v>14</v>
      </c>
      <c r="J3996">
        <v>76</v>
      </c>
      <c r="K3996">
        <v>6</v>
      </c>
      <c r="L3996">
        <v>3</v>
      </c>
      <c r="M3996">
        <v>0</v>
      </c>
      <c r="N3996">
        <v>0</v>
      </c>
      <c r="O3996">
        <v>0</v>
      </c>
      <c r="P3996">
        <v>0</v>
      </c>
      <c r="Q3996">
        <v>0</v>
      </c>
    </row>
    <row r="3997" spans="1:17" x14ac:dyDescent="0.25">
      <c r="A3997" t="s">
        <v>15703</v>
      </c>
      <c r="B3997" t="s">
        <v>72</v>
      </c>
      <c r="C3997" t="s">
        <v>144</v>
      </c>
      <c r="D3997" t="s">
        <v>526</v>
      </c>
      <c r="E3997" t="s">
        <v>563</v>
      </c>
      <c r="F3997" t="s">
        <v>4238</v>
      </c>
      <c r="G3997">
        <v>0</v>
      </c>
      <c r="H3997">
        <v>0</v>
      </c>
      <c r="I3997">
        <v>0</v>
      </c>
      <c r="J3997">
        <v>0</v>
      </c>
      <c r="K3997">
        <v>0</v>
      </c>
      <c r="L3997">
        <v>0</v>
      </c>
      <c r="M3997">
        <v>99</v>
      </c>
      <c r="N3997">
        <v>0</v>
      </c>
      <c r="O3997">
        <v>0</v>
      </c>
      <c r="P3997">
        <v>0</v>
      </c>
      <c r="Q3997">
        <v>0</v>
      </c>
    </row>
    <row r="3998" spans="1:17" x14ac:dyDescent="0.25">
      <c r="A3998" t="s">
        <v>15704</v>
      </c>
      <c r="B3998" t="s">
        <v>72</v>
      </c>
      <c r="C3998" t="s">
        <v>144</v>
      </c>
      <c r="D3998" t="s">
        <v>526</v>
      </c>
      <c r="E3998" t="s">
        <v>563</v>
      </c>
      <c r="F3998" t="s">
        <v>397</v>
      </c>
      <c r="G3998">
        <v>0</v>
      </c>
      <c r="H3998">
        <v>99</v>
      </c>
      <c r="I3998">
        <v>14</v>
      </c>
      <c r="J3998">
        <v>76</v>
      </c>
      <c r="K3998">
        <v>6</v>
      </c>
      <c r="L3998">
        <v>3</v>
      </c>
      <c r="M3998">
        <v>0</v>
      </c>
      <c r="N3998">
        <v>0</v>
      </c>
      <c r="O3998">
        <v>0</v>
      </c>
      <c r="P3998">
        <v>0</v>
      </c>
      <c r="Q3998">
        <v>0</v>
      </c>
    </row>
    <row r="3999" spans="1:17" x14ac:dyDescent="0.25">
      <c r="A3999" t="s">
        <v>15705</v>
      </c>
      <c r="B3999" t="s">
        <v>72</v>
      </c>
      <c r="C3999" t="s">
        <v>144</v>
      </c>
      <c r="D3999" t="s">
        <v>526</v>
      </c>
      <c r="E3999" t="s">
        <v>563</v>
      </c>
      <c r="F3999" t="s">
        <v>398</v>
      </c>
      <c r="G3999">
        <v>0</v>
      </c>
      <c r="H3999">
        <v>99</v>
      </c>
      <c r="I3999">
        <v>14</v>
      </c>
      <c r="J3999">
        <v>76</v>
      </c>
      <c r="K3999">
        <v>6</v>
      </c>
      <c r="L3999">
        <v>3</v>
      </c>
      <c r="M3999">
        <v>0</v>
      </c>
      <c r="N3999">
        <v>0</v>
      </c>
      <c r="O3999">
        <v>0</v>
      </c>
      <c r="P3999">
        <v>0</v>
      </c>
      <c r="Q3999">
        <v>0</v>
      </c>
    </row>
    <row r="4000" spans="1:17" x14ac:dyDescent="0.25">
      <c r="A4000" t="s">
        <v>15706</v>
      </c>
      <c r="B4000" t="s">
        <v>72</v>
      </c>
      <c r="C4000" t="s">
        <v>144</v>
      </c>
      <c r="D4000" t="s">
        <v>526</v>
      </c>
      <c r="E4000" t="s">
        <v>563</v>
      </c>
      <c r="F4000" t="s">
        <v>4242</v>
      </c>
      <c r="G4000">
        <v>0</v>
      </c>
      <c r="H4000">
        <v>0</v>
      </c>
      <c r="I4000">
        <v>0</v>
      </c>
      <c r="J4000">
        <v>0</v>
      </c>
      <c r="K4000">
        <v>0</v>
      </c>
      <c r="L4000">
        <v>0</v>
      </c>
      <c r="M4000">
        <v>99</v>
      </c>
      <c r="N4000">
        <v>0</v>
      </c>
      <c r="O4000">
        <v>0</v>
      </c>
      <c r="P4000">
        <v>0</v>
      </c>
      <c r="Q4000">
        <v>0</v>
      </c>
    </row>
    <row r="4001" spans="1:17" x14ac:dyDescent="0.25">
      <c r="A4001" t="s">
        <v>15707</v>
      </c>
      <c r="B4001" t="s">
        <v>72</v>
      </c>
      <c r="C4001" t="s">
        <v>144</v>
      </c>
      <c r="D4001" t="s">
        <v>526</v>
      </c>
      <c r="E4001" t="s">
        <v>563</v>
      </c>
      <c r="F4001" t="s">
        <v>399</v>
      </c>
      <c r="G4001">
        <v>0</v>
      </c>
      <c r="H4001">
        <v>99</v>
      </c>
      <c r="I4001">
        <v>15</v>
      </c>
      <c r="J4001">
        <v>77</v>
      </c>
      <c r="K4001">
        <v>6</v>
      </c>
      <c r="L4001">
        <v>1</v>
      </c>
      <c r="M4001">
        <v>0</v>
      </c>
      <c r="N4001">
        <v>0</v>
      </c>
      <c r="O4001">
        <v>0</v>
      </c>
      <c r="P4001">
        <v>0</v>
      </c>
      <c r="Q4001">
        <v>0</v>
      </c>
    </row>
    <row r="4002" spans="1:17" x14ac:dyDescent="0.25">
      <c r="A4002" t="s">
        <v>15708</v>
      </c>
      <c r="B4002" t="s">
        <v>72</v>
      </c>
      <c r="C4002" t="s">
        <v>144</v>
      </c>
      <c r="D4002" t="s">
        <v>526</v>
      </c>
      <c r="E4002" t="s">
        <v>563</v>
      </c>
      <c r="F4002" t="s">
        <v>4245</v>
      </c>
      <c r="G4002">
        <v>0</v>
      </c>
      <c r="H4002">
        <v>0</v>
      </c>
      <c r="I4002">
        <v>0</v>
      </c>
      <c r="J4002">
        <v>0</v>
      </c>
      <c r="K4002">
        <v>0</v>
      </c>
      <c r="L4002">
        <v>0</v>
      </c>
      <c r="M4002">
        <v>99</v>
      </c>
      <c r="N4002">
        <v>0</v>
      </c>
      <c r="O4002">
        <v>0</v>
      </c>
      <c r="P4002">
        <v>0</v>
      </c>
      <c r="Q4002">
        <v>0</v>
      </c>
    </row>
    <row r="4003" spans="1:17" x14ac:dyDescent="0.25">
      <c r="A4003" t="s">
        <v>15709</v>
      </c>
      <c r="B4003" t="s">
        <v>72</v>
      </c>
      <c r="C4003" t="s">
        <v>144</v>
      </c>
      <c r="D4003" t="s">
        <v>526</v>
      </c>
      <c r="E4003" t="s">
        <v>563</v>
      </c>
      <c r="F4003" t="s">
        <v>394</v>
      </c>
      <c r="G4003">
        <v>0</v>
      </c>
      <c r="H4003">
        <v>0</v>
      </c>
      <c r="I4003">
        <v>0</v>
      </c>
      <c r="J4003">
        <v>0</v>
      </c>
      <c r="K4003">
        <v>0</v>
      </c>
      <c r="L4003">
        <v>0</v>
      </c>
      <c r="M4003">
        <v>0</v>
      </c>
      <c r="N4003">
        <v>77</v>
      </c>
      <c r="O4003">
        <v>75</v>
      </c>
      <c r="P4003">
        <v>2</v>
      </c>
      <c r="Q4003">
        <v>0</v>
      </c>
    </row>
    <row r="4004" spans="1:17" x14ac:dyDescent="0.25">
      <c r="A4004" t="s">
        <v>15710</v>
      </c>
      <c r="B4004" t="s">
        <v>72</v>
      </c>
      <c r="C4004" t="s">
        <v>144</v>
      </c>
      <c r="D4004" t="s">
        <v>526</v>
      </c>
      <c r="E4004" t="s">
        <v>563</v>
      </c>
      <c r="F4004" t="s">
        <v>395</v>
      </c>
      <c r="G4004">
        <v>0</v>
      </c>
      <c r="H4004">
        <v>0</v>
      </c>
      <c r="I4004">
        <v>0</v>
      </c>
      <c r="J4004">
        <v>0</v>
      </c>
      <c r="K4004">
        <v>0</v>
      </c>
      <c r="L4004">
        <v>0</v>
      </c>
      <c r="M4004">
        <v>0</v>
      </c>
      <c r="N4004">
        <v>64</v>
      </c>
      <c r="O4004">
        <v>63</v>
      </c>
      <c r="P4004">
        <v>1</v>
      </c>
      <c r="Q4004">
        <v>0</v>
      </c>
    </row>
    <row r="4005" spans="1:17" x14ac:dyDescent="0.25">
      <c r="A4005" t="s">
        <v>15711</v>
      </c>
      <c r="B4005" t="s">
        <v>72</v>
      </c>
      <c r="C4005" t="s">
        <v>144</v>
      </c>
      <c r="D4005" t="s">
        <v>526</v>
      </c>
      <c r="E4005" t="s">
        <v>563</v>
      </c>
      <c r="F4005" t="s">
        <v>525</v>
      </c>
      <c r="G4005">
        <v>99</v>
      </c>
      <c r="H4005">
        <v>0</v>
      </c>
      <c r="I4005">
        <v>0</v>
      </c>
      <c r="J4005">
        <v>0</v>
      </c>
      <c r="K4005">
        <v>0</v>
      </c>
      <c r="L4005">
        <v>0</v>
      </c>
      <c r="M4005">
        <v>0</v>
      </c>
      <c r="N4005">
        <v>0</v>
      </c>
      <c r="O4005">
        <v>0</v>
      </c>
      <c r="P4005">
        <v>0</v>
      </c>
      <c r="Q4005">
        <v>0</v>
      </c>
    </row>
    <row r="4006" spans="1:17" x14ac:dyDescent="0.25">
      <c r="A4006" t="s">
        <v>23851</v>
      </c>
      <c r="B4006" t="s">
        <v>72</v>
      </c>
      <c r="C4006" t="s">
        <v>144</v>
      </c>
      <c r="D4006" t="s">
        <v>526</v>
      </c>
      <c r="E4006" t="s">
        <v>21471</v>
      </c>
      <c r="F4006" t="s">
        <v>396</v>
      </c>
      <c r="G4006">
        <v>0</v>
      </c>
      <c r="H4006">
        <v>177</v>
      </c>
      <c r="I4006">
        <v>16</v>
      </c>
      <c r="J4006">
        <v>148</v>
      </c>
      <c r="K4006">
        <v>9</v>
      </c>
      <c r="L4006">
        <v>4</v>
      </c>
      <c r="M4006">
        <v>0</v>
      </c>
      <c r="N4006">
        <v>0</v>
      </c>
      <c r="O4006">
        <v>0</v>
      </c>
      <c r="P4006">
        <v>0</v>
      </c>
      <c r="Q4006">
        <v>0</v>
      </c>
    </row>
    <row r="4007" spans="1:17" x14ac:dyDescent="0.25">
      <c r="A4007" t="s">
        <v>23852</v>
      </c>
      <c r="B4007" t="s">
        <v>72</v>
      </c>
      <c r="C4007" t="s">
        <v>144</v>
      </c>
      <c r="D4007" t="s">
        <v>526</v>
      </c>
      <c r="E4007" t="s">
        <v>21471</v>
      </c>
      <c r="F4007" t="s">
        <v>4236</v>
      </c>
      <c r="G4007">
        <v>0</v>
      </c>
      <c r="H4007">
        <v>177</v>
      </c>
      <c r="I4007">
        <v>14</v>
      </c>
      <c r="J4007">
        <v>148</v>
      </c>
      <c r="K4007">
        <v>10</v>
      </c>
      <c r="L4007">
        <v>5</v>
      </c>
      <c r="M4007">
        <v>0</v>
      </c>
      <c r="N4007">
        <v>0</v>
      </c>
      <c r="O4007">
        <v>0</v>
      </c>
      <c r="P4007">
        <v>0</v>
      </c>
      <c r="Q4007">
        <v>0</v>
      </c>
    </row>
    <row r="4008" spans="1:17" x14ac:dyDescent="0.25">
      <c r="A4008" t="s">
        <v>23853</v>
      </c>
      <c r="B4008" t="s">
        <v>72</v>
      </c>
      <c r="C4008" t="s">
        <v>144</v>
      </c>
      <c r="D4008" t="s">
        <v>526</v>
      </c>
      <c r="E4008" t="s">
        <v>21471</v>
      </c>
      <c r="F4008" t="s">
        <v>4238</v>
      </c>
      <c r="G4008">
        <v>0</v>
      </c>
      <c r="H4008">
        <v>0</v>
      </c>
      <c r="I4008">
        <v>0</v>
      </c>
      <c r="J4008">
        <v>0</v>
      </c>
      <c r="K4008">
        <v>0</v>
      </c>
      <c r="L4008">
        <v>0</v>
      </c>
      <c r="M4008">
        <v>177</v>
      </c>
      <c r="N4008">
        <v>0</v>
      </c>
      <c r="O4008">
        <v>0</v>
      </c>
      <c r="P4008">
        <v>0</v>
      </c>
      <c r="Q4008">
        <v>0</v>
      </c>
    </row>
    <row r="4009" spans="1:17" x14ac:dyDescent="0.25">
      <c r="A4009" t="s">
        <v>15714</v>
      </c>
      <c r="B4009" t="s">
        <v>72</v>
      </c>
      <c r="C4009" t="s">
        <v>203</v>
      </c>
      <c r="D4009" t="s">
        <v>527</v>
      </c>
      <c r="E4009" t="s">
        <v>563</v>
      </c>
      <c r="F4009" t="s">
        <v>525</v>
      </c>
      <c r="G4009">
        <v>3</v>
      </c>
      <c r="H4009">
        <v>0</v>
      </c>
      <c r="I4009">
        <v>0</v>
      </c>
      <c r="J4009">
        <v>0</v>
      </c>
      <c r="K4009">
        <v>0</v>
      </c>
      <c r="L4009">
        <v>0</v>
      </c>
      <c r="M4009">
        <v>0</v>
      </c>
      <c r="N4009">
        <v>0</v>
      </c>
      <c r="O4009">
        <v>0</v>
      </c>
      <c r="P4009">
        <v>0</v>
      </c>
      <c r="Q4009">
        <v>0</v>
      </c>
    </row>
    <row r="4010" spans="1:17" x14ac:dyDescent="0.25">
      <c r="A4010" t="s">
        <v>23854</v>
      </c>
      <c r="B4010" t="s">
        <v>72</v>
      </c>
      <c r="C4010" t="s">
        <v>203</v>
      </c>
      <c r="D4010" t="s">
        <v>527</v>
      </c>
      <c r="E4010" t="s">
        <v>21471</v>
      </c>
      <c r="F4010" t="s">
        <v>528</v>
      </c>
      <c r="G4010">
        <v>0</v>
      </c>
      <c r="H4010">
        <v>0</v>
      </c>
      <c r="I4010">
        <v>0</v>
      </c>
      <c r="J4010">
        <v>0</v>
      </c>
      <c r="K4010">
        <v>0</v>
      </c>
      <c r="L4010">
        <v>0</v>
      </c>
      <c r="M4010">
        <v>0</v>
      </c>
      <c r="N4010">
        <v>1</v>
      </c>
      <c r="O4010">
        <v>1</v>
      </c>
      <c r="P4010">
        <v>0</v>
      </c>
      <c r="Q4010">
        <v>0</v>
      </c>
    </row>
    <row r="4011" spans="1:17" x14ac:dyDescent="0.25">
      <c r="A4011" t="s">
        <v>23855</v>
      </c>
      <c r="B4011" t="s">
        <v>72</v>
      </c>
      <c r="C4011" t="s">
        <v>203</v>
      </c>
      <c r="D4011" t="s">
        <v>527</v>
      </c>
      <c r="E4011" t="s">
        <v>21471</v>
      </c>
      <c r="F4011" t="s">
        <v>525</v>
      </c>
      <c r="G4011">
        <v>1</v>
      </c>
      <c r="H4011">
        <v>0</v>
      </c>
      <c r="I4011">
        <v>0</v>
      </c>
      <c r="J4011">
        <v>0</v>
      </c>
      <c r="K4011">
        <v>0</v>
      </c>
      <c r="L4011">
        <v>0</v>
      </c>
      <c r="M4011">
        <v>0</v>
      </c>
      <c r="N4011">
        <v>0</v>
      </c>
      <c r="O4011">
        <v>0</v>
      </c>
      <c r="P4011">
        <v>0</v>
      </c>
      <c r="Q4011">
        <v>0</v>
      </c>
    </row>
    <row r="4012" spans="1:17" x14ac:dyDescent="0.25">
      <c r="A4012" t="s">
        <v>23856</v>
      </c>
      <c r="B4012" t="s">
        <v>72</v>
      </c>
      <c r="C4012" t="s">
        <v>203</v>
      </c>
      <c r="D4012" t="s">
        <v>12971</v>
      </c>
      <c r="E4012" t="s">
        <v>21471</v>
      </c>
      <c r="F4012" t="s">
        <v>525</v>
      </c>
      <c r="G4012">
        <v>1</v>
      </c>
      <c r="H4012">
        <v>0</v>
      </c>
      <c r="I4012">
        <v>0</v>
      </c>
      <c r="J4012">
        <v>0</v>
      </c>
      <c r="K4012">
        <v>0</v>
      </c>
      <c r="L4012">
        <v>0</v>
      </c>
      <c r="M4012">
        <v>0</v>
      </c>
      <c r="N4012">
        <v>0</v>
      </c>
      <c r="O4012">
        <v>0</v>
      </c>
      <c r="P4012">
        <v>0</v>
      </c>
      <c r="Q4012">
        <v>0</v>
      </c>
    </row>
    <row r="4013" spans="1:17" x14ac:dyDescent="0.25">
      <c r="A4013" t="s">
        <v>15715</v>
      </c>
      <c r="B4013" t="s">
        <v>72</v>
      </c>
      <c r="C4013" t="s">
        <v>204</v>
      </c>
      <c r="D4013" t="s">
        <v>529</v>
      </c>
      <c r="E4013" t="s">
        <v>563</v>
      </c>
      <c r="F4013" t="s">
        <v>525</v>
      </c>
      <c r="G4013">
        <v>1</v>
      </c>
      <c r="H4013">
        <v>0</v>
      </c>
      <c r="I4013">
        <v>0</v>
      </c>
      <c r="J4013">
        <v>0</v>
      </c>
      <c r="K4013">
        <v>0</v>
      </c>
      <c r="L4013">
        <v>0</v>
      </c>
      <c r="M4013">
        <v>0</v>
      </c>
      <c r="N4013">
        <v>0</v>
      </c>
      <c r="O4013">
        <v>0</v>
      </c>
      <c r="P4013">
        <v>0</v>
      </c>
      <c r="Q4013">
        <v>0</v>
      </c>
    </row>
    <row r="4014" spans="1:17" x14ac:dyDescent="0.25">
      <c r="A4014" t="s">
        <v>23857</v>
      </c>
      <c r="B4014" t="s">
        <v>72</v>
      </c>
      <c r="C4014" t="s">
        <v>204</v>
      </c>
      <c r="D4014" t="s">
        <v>529</v>
      </c>
      <c r="E4014" t="s">
        <v>21471</v>
      </c>
      <c r="F4014" t="s">
        <v>525</v>
      </c>
      <c r="G4014">
        <v>1</v>
      </c>
      <c r="H4014">
        <v>0</v>
      </c>
      <c r="I4014">
        <v>0</v>
      </c>
      <c r="J4014">
        <v>0</v>
      </c>
      <c r="K4014">
        <v>0</v>
      </c>
      <c r="L4014">
        <v>0</v>
      </c>
      <c r="M4014">
        <v>0</v>
      </c>
      <c r="N4014">
        <v>0</v>
      </c>
      <c r="O4014">
        <v>0</v>
      </c>
      <c r="P4014">
        <v>0</v>
      </c>
      <c r="Q4014">
        <v>0</v>
      </c>
    </row>
    <row r="4015" spans="1:17" x14ac:dyDescent="0.25">
      <c r="A4015" t="s">
        <v>15716</v>
      </c>
      <c r="B4015" t="s">
        <v>72</v>
      </c>
      <c r="C4015" t="s">
        <v>204</v>
      </c>
      <c r="D4015" t="s">
        <v>526</v>
      </c>
      <c r="E4015" t="s">
        <v>563</v>
      </c>
      <c r="F4015" t="s">
        <v>396</v>
      </c>
      <c r="G4015">
        <v>0</v>
      </c>
      <c r="H4015">
        <v>14</v>
      </c>
      <c r="I4015">
        <v>2</v>
      </c>
      <c r="J4015">
        <v>12</v>
      </c>
      <c r="K4015">
        <v>0</v>
      </c>
      <c r="L4015">
        <v>0</v>
      </c>
      <c r="M4015">
        <v>0</v>
      </c>
      <c r="N4015">
        <v>0</v>
      </c>
      <c r="O4015">
        <v>0</v>
      </c>
      <c r="P4015">
        <v>0</v>
      </c>
      <c r="Q4015">
        <v>0</v>
      </c>
    </row>
    <row r="4016" spans="1:17" x14ac:dyDescent="0.25">
      <c r="A4016" t="s">
        <v>15717</v>
      </c>
      <c r="B4016" t="s">
        <v>72</v>
      </c>
      <c r="C4016" t="s">
        <v>204</v>
      </c>
      <c r="D4016" t="s">
        <v>526</v>
      </c>
      <c r="E4016" t="s">
        <v>563</v>
      </c>
      <c r="F4016" t="s">
        <v>4236</v>
      </c>
      <c r="G4016">
        <v>0</v>
      </c>
      <c r="H4016">
        <v>14</v>
      </c>
      <c r="I4016">
        <v>2</v>
      </c>
      <c r="J4016">
        <v>12</v>
      </c>
      <c r="K4016">
        <v>0</v>
      </c>
      <c r="L4016">
        <v>0</v>
      </c>
      <c r="M4016">
        <v>0</v>
      </c>
      <c r="N4016">
        <v>0</v>
      </c>
      <c r="O4016">
        <v>0</v>
      </c>
      <c r="P4016">
        <v>0</v>
      </c>
      <c r="Q4016">
        <v>0</v>
      </c>
    </row>
    <row r="4017" spans="1:17" x14ac:dyDescent="0.25">
      <c r="A4017" t="s">
        <v>15718</v>
      </c>
      <c r="B4017" t="s">
        <v>72</v>
      </c>
      <c r="C4017" t="s">
        <v>204</v>
      </c>
      <c r="D4017" t="s">
        <v>526</v>
      </c>
      <c r="E4017" t="s">
        <v>563</v>
      </c>
      <c r="F4017" t="s">
        <v>4238</v>
      </c>
      <c r="G4017">
        <v>0</v>
      </c>
      <c r="H4017">
        <v>0</v>
      </c>
      <c r="I4017">
        <v>0</v>
      </c>
      <c r="J4017">
        <v>0</v>
      </c>
      <c r="K4017">
        <v>0</v>
      </c>
      <c r="L4017">
        <v>0</v>
      </c>
      <c r="M4017">
        <v>14</v>
      </c>
      <c r="N4017">
        <v>0</v>
      </c>
      <c r="O4017">
        <v>0</v>
      </c>
      <c r="P4017">
        <v>0</v>
      </c>
      <c r="Q4017">
        <v>0</v>
      </c>
    </row>
    <row r="4018" spans="1:17" x14ac:dyDescent="0.25">
      <c r="A4018" t="s">
        <v>15719</v>
      </c>
      <c r="B4018" t="s">
        <v>72</v>
      </c>
      <c r="C4018" t="s">
        <v>204</v>
      </c>
      <c r="D4018" t="s">
        <v>526</v>
      </c>
      <c r="E4018" t="s">
        <v>563</v>
      </c>
      <c r="F4018" t="s">
        <v>397</v>
      </c>
      <c r="G4018">
        <v>0</v>
      </c>
      <c r="H4018">
        <v>14</v>
      </c>
      <c r="I4018">
        <v>2</v>
      </c>
      <c r="J4018">
        <v>12</v>
      </c>
      <c r="K4018">
        <v>0</v>
      </c>
      <c r="L4018">
        <v>0</v>
      </c>
      <c r="M4018">
        <v>0</v>
      </c>
      <c r="N4018">
        <v>0</v>
      </c>
      <c r="O4018">
        <v>0</v>
      </c>
      <c r="P4018">
        <v>0</v>
      </c>
      <c r="Q4018">
        <v>0</v>
      </c>
    </row>
    <row r="4019" spans="1:17" x14ac:dyDescent="0.25">
      <c r="A4019" t="s">
        <v>15720</v>
      </c>
      <c r="B4019" t="s">
        <v>72</v>
      </c>
      <c r="C4019" t="s">
        <v>204</v>
      </c>
      <c r="D4019" t="s">
        <v>526</v>
      </c>
      <c r="E4019" t="s">
        <v>563</v>
      </c>
      <c r="F4019" t="s">
        <v>398</v>
      </c>
      <c r="G4019">
        <v>0</v>
      </c>
      <c r="H4019">
        <v>14</v>
      </c>
      <c r="I4019">
        <v>2</v>
      </c>
      <c r="J4019">
        <v>12</v>
      </c>
      <c r="K4019">
        <v>0</v>
      </c>
      <c r="L4019">
        <v>0</v>
      </c>
      <c r="M4019">
        <v>0</v>
      </c>
      <c r="N4019">
        <v>0</v>
      </c>
      <c r="O4019">
        <v>0</v>
      </c>
      <c r="P4019">
        <v>0</v>
      </c>
      <c r="Q4019">
        <v>0</v>
      </c>
    </row>
    <row r="4020" spans="1:17" x14ac:dyDescent="0.25">
      <c r="A4020" t="s">
        <v>15721</v>
      </c>
      <c r="B4020" t="s">
        <v>72</v>
      </c>
      <c r="C4020" t="s">
        <v>204</v>
      </c>
      <c r="D4020" t="s">
        <v>526</v>
      </c>
      <c r="E4020" t="s">
        <v>563</v>
      </c>
      <c r="F4020" t="s">
        <v>4242</v>
      </c>
      <c r="G4020">
        <v>0</v>
      </c>
      <c r="H4020">
        <v>0</v>
      </c>
      <c r="I4020">
        <v>0</v>
      </c>
      <c r="J4020">
        <v>0</v>
      </c>
      <c r="K4020">
        <v>0</v>
      </c>
      <c r="L4020">
        <v>0</v>
      </c>
      <c r="M4020">
        <v>14</v>
      </c>
      <c r="N4020">
        <v>0</v>
      </c>
      <c r="O4020">
        <v>0</v>
      </c>
      <c r="P4020">
        <v>0</v>
      </c>
      <c r="Q4020">
        <v>0</v>
      </c>
    </row>
    <row r="4021" spans="1:17" x14ac:dyDescent="0.25">
      <c r="A4021" t="s">
        <v>15722</v>
      </c>
      <c r="B4021" t="s">
        <v>72</v>
      </c>
      <c r="C4021" t="s">
        <v>204</v>
      </c>
      <c r="D4021" t="s">
        <v>526</v>
      </c>
      <c r="E4021" t="s">
        <v>563</v>
      </c>
      <c r="F4021" t="s">
        <v>399</v>
      </c>
      <c r="G4021">
        <v>0</v>
      </c>
      <c r="H4021">
        <v>14</v>
      </c>
      <c r="I4021">
        <v>2</v>
      </c>
      <c r="J4021">
        <v>12</v>
      </c>
      <c r="K4021">
        <v>0</v>
      </c>
      <c r="L4021">
        <v>0</v>
      </c>
      <c r="M4021">
        <v>0</v>
      </c>
      <c r="N4021">
        <v>0</v>
      </c>
      <c r="O4021">
        <v>0</v>
      </c>
      <c r="P4021">
        <v>0</v>
      </c>
      <c r="Q4021">
        <v>0</v>
      </c>
    </row>
    <row r="4022" spans="1:17" x14ac:dyDescent="0.25">
      <c r="A4022" t="s">
        <v>15723</v>
      </c>
      <c r="B4022" t="s">
        <v>72</v>
      </c>
      <c r="C4022" t="s">
        <v>204</v>
      </c>
      <c r="D4022" t="s">
        <v>526</v>
      </c>
      <c r="E4022" t="s">
        <v>563</v>
      </c>
      <c r="F4022" t="s">
        <v>4245</v>
      </c>
      <c r="G4022">
        <v>0</v>
      </c>
      <c r="H4022">
        <v>0</v>
      </c>
      <c r="I4022">
        <v>0</v>
      </c>
      <c r="J4022">
        <v>0</v>
      </c>
      <c r="K4022">
        <v>0</v>
      </c>
      <c r="L4022">
        <v>0</v>
      </c>
      <c r="M4022">
        <v>14</v>
      </c>
      <c r="N4022">
        <v>0</v>
      </c>
      <c r="O4022">
        <v>0</v>
      </c>
      <c r="P4022">
        <v>0</v>
      </c>
      <c r="Q4022">
        <v>0</v>
      </c>
    </row>
    <row r="4023" spans="1:17" x14ac:dyDescent="0.25">
      <c r="A4023" t="s">
        <v>15724</v>
      </c>
      <c r="B4023" t="s">
        <v>72</v>
      </c>
      <c r="C4023" t="s">
        <v>204</v>
      </c>
      <c r="D4023" t="s">
        <v>526</v>
      </c>
      <c r="E4023" t="s">
        <v>563</v>
      </c>
      <c r="F4023" t="s">
        <v>394</v>
      </c>
      <c r="G4023">
        <v>0</v>
      </c>
      <c r="H4023">
        <v>0</v>
      </c>
      <c r="I4023">
        <v>0</v>
      </c>
      <c r="J4023">
        <v>0</v>
      </c>
      <c r="K4023">
        <v>0</v>
      </c>
      <c r="L4023">
        <v>0</v>
      </c>
      <c r="M4023">
        <v>0</v>
      </c>
      <c r="N4023">
        <v>10</v>
      </c>
      <c r="O4023">
        <v>10</v>
      </c>
      <c r="P4023">
        <v>0</v>
      </c>
      <c r="Q4023">
        <v>0</v>
      </c>
    </row>
    <row r="4024" spans="1:17" x14ac:dyDescent="0.25">
      <c r="A4024" t="s">
        <v>16081</v>
      </c>
      <c r="B4024" t="s">
        <v>72</v>
      </c>
      <c r="C4024" t="s">
        <v>204</v>
      </c>
      <c r="D4024" t="s">
        <v>526</v>
      </c>
      <c r="E4024" t="s">
        <v>563</v>
      </c>
      <c r="F4024" t="s">
        <v>395</v>
      </c>
      <c r="G4024">
        <v>0</v>
      </c>
      <c r="H4024">
        <v>0</v>
      </c>
      <c r="I4024">
        <v>0</v>
      </c>
      <c r="J4024">
        <v>0</v>
      </c>
      <c r="K4024">
        <v>0</v>
      </c>
      <c r="L4024">
        <v>0</v>
      </c>
      <c r="M4024">
        <v>0</v>
      </c>
      <c r="N4024">
        <v>9</v>
      </c>
      <c r="O4024">
        <v>9</v>
      </c>
      <c r="P4024">
        <v>0</v>
      </c>
      <c r="Q4024">
        <v>0</v>
      </c>
    </row>
    <row r="4025" spans="1:17" x14ac:dyDescent="0.25">
      <c r="A4025" t="s">
        <v>16082</v>
      </c>
      <c r="B4025" t="s">
        <v>72</v>
      </c>
      <c r="C4025" t="s">
        <v>204</v>
      </c>
      <c r="D4025" t="s">
        <v>526</v>
      </c>
      <c r="E4025" t="s">
        <v>563</v>
      </c>
      <c r="F4025" t="s">
        <v>525</v>
      </c>
      <c r="G4025">
        <v>14</v>
      </c>
      <c r="H4025">
        <v>0</v>
      </c>
      <c r="I4025">
        <v>0</v>
      </c>
      <c r="J4025">
        <v>0</v>
      </c>
      <c r="K4025">
        <v>0</v>
      </c>
      <c r="L4025">
        <v>0</v>
      </c>
      <c r="M4025">
        <v>0</v>
      </c>
      <c r="N4025">
        <v>0</v>
      </c>
      <c r="O4025">
        <v>0</v>
      </c>
      <c r="P4025">
        <v>0</v>
      </c>
      <c r="Q4025">
        <v>0</v>
      </c>
    </row>
    <row r="4026" spans="1:17" x14ac:dyDescent="0.25">
      <c r="A4026" t="s">
        <v>23858</v>
      </c>
      <c r="B4026" t="s">
        <v>72</v>
      </c>
      <c r="C4026" t="s">
        <v>204</v>
      </c>
      <c r="D4026" t="s">
        <v>526</v>
      </c>
      <c r="E4026" t="s">
        <v>21471</v>
      </c>
      <c r="F4026" t="s">
        <v>396</v>
      </c>
      <c r="G4026">
        <v>0</v>
      </c>
      <c r="H4026">
        <v>17</v>
      </c>
      <c r="I4026">
        <v>1</v>
      </c>
      <c r="J4026">
        <v>15</v>
      </c>
      <c r="K4026">
        <v>1</v>
      </c>
      <c r="L4026">
        <v>0</v>
      </c>
      <c r="M4026">
        <v>0</v>
      </c>
      <c r="N4026">
        <v>0</v>
      </c>
      <c r="O4026">
        <v>0</v>
      </c>
      <c r="P4026">
        <v>0</v>
      </c>
      <c r="Q4026">
        <v>0</v>
      </c>
    </row>
    <row r="4027" spans="1:17" x14ac:dyDescent="0.25">
      <c r="A4027" t="s">
        <v>23859</v>
      </c>
      <c r="B4027" t="s">
        <v>72</v>
      </c>
      <c r="C4027" t="s">
        <v>204</v>
      </c>
      <c r="D4027" t="s">
        <v>526</v>
      </c>
      <c r="E4027" t="s">
        <v>21471</v>
      </c>
      <c r="F4027" t="s">
        <v>4236</v>
      </c>
      <c r="G4027">
        <v>0</v>
      </c>
      <c r="H4027">
        <v>17</v>
      </c>
      <c r="I4027">
        <v>1</v>
      </c>
      <c r="J4027">
        <v>15</v>
      </c>
      <c r="K4027">
        <v>1</v>
      </c>
      <c r="L4027">
        <v>0</v>
      </c>
      <c r="M4027">
        <v>0</v>
      </c>
      <c r="N4027">
        <v>0</v>
      </c>
      <c r="O4027">
        <v>0</v>
      </c>
      <c r="P4027">
        <v>0</v>
      </c>
      <c r="Q4027">
        <v>0</v>
      </c>
    </row>
    <row r="4028" spans="1:17" x14ac:dyDescent="0.25">
      <c r="A4028" t="s">
        <v>23860</v>
      </c>
      <c r="B4028" t="s">
        <v>72</v>
      </c>
      <c r="C4028" t="s">
        <v>204</v>
      </c>
      <c r="D4028" t="s">
        <v>526</v>
      </c>
      <c r="E4028" t="s">
        <v>21471</v>
      </c>
      <c r="F4028" t="s">
        <v>4238</v>
      </c>
      <c r="G4028">
        <v>0</v>
      </c>
      <c r="H4028">
        <v>0</v>
      </c>
      <c r="I4028">
        <v>0</v>
      </c>
      <c r="J4028">
        <v>0</v>
      </c>
      <c r="K4028">
        <v>0</v>
      </c>
      <c r="L4028">
        <v>0</v>
      </c>
      <c r="M4028">
        <v>17</v>
      </c>
      <c r="N4028">
        <v>0</v>
      </c>
      <c r="O4028">
        <v>0</v>
      </c>
      <c r="P4028">
        <v>0</v>
      </c>
      <c r="Q4028">
        <v>0</v>
      </c>
    </row>
    <row r="4029" spans="1:17" x14ac:dyDescent="0.25">
      <c r="A4029" t="s">
        <v>23861</v>
      </c>
      <c r="B4029" t="s">
        <v>72</v>
      </c>
      <c r="C4029" t="s">
        <v>204</v>
      </c>
      <c r="D4029" t="s">
        <v>526</v>
      </c>
      <c r="E4029" t="s">
        <v>21471</v>
      </c>
      <c r="F4029" t="s">
        <v>397</v>
      </c>
      <c r="G4029">
        <v>0</v>
      </c>
      <c r="H4029">
        <v>17</v>
      </c>
      <c r="I4029">
        <v>1</v>
      </c>
      <c r="J4029">
        <v>15</v>
      </c>
      <c r="K4029">
        <v>1</v>
      </c>
      <c r="L4029">
        <v>0</v>
      </c>
      <c r="M4029">
        <v>0</v>
      </c>
      <c r="N4029">
        <v>0</v>
      </c>
      <c r="O4029">
        <v>0</v>
      </c>
      <c r="P4029">
        <v>0</v>
      </c>
      <c r="Q4029">
        <v>0</v>
      </c>
    </row>
    <row r="4030" spans="1:17" x14ac:dyDescent="0.25">
      <c r="A4030" t="s">
        <v>23862</v>
      </c>
      <c r="B4030" t="s">
        <v>72</v>
      </c>
      <c r="C4030" t="s">
        <v>204</v>
      </c>
      <c r="D4030" t="s">
        <v>526</v>
      </c>
      <c r="E4030" t="s">
        <v>21471</v>
      </c>
      <c r="F4030" t="s">
        <v>398</v>
      </c>
      <c r="G4030">
        <v>0</v>
      </c>
      <c r="H4030">
        <v>17</v>
      </c>
      <c r="I4030">
        <v>1</v>
      </c>
      <c r="J4030">
        <v>15</v>
      </c>
      <c r="K4030">
        <v>1</v>
      </c>
      <c r="L4030">
        <v>0</v>
      </c>
      <c r="M4030">
        <v>0</v>
      </c>
      <c r="N4030">
        <v>0</v>
      </c>
      <c r="O4030">
        <v>0</v>
      </c>
      <c r="P4030">
        <v>0</v>
      </c>
      <c r="Q4030">
        <v>0</v>
      </c>
    </row>
    <row r="4031" spans="1:17" x14ac:dyDescent="0.25">
      <c r="A4031" t="s">
        <v>23863</v>
      </c>
      <c r="B4031" t="s">
        <v>72</v>
      </c>
      <c r="C4031" t="s">
        <v>204</v>
      </c>
      <c r="D4031" t="s">
        <v>526</v>
      </c>
      <c r="E4031" t="s">
        <v>21471</v>
      </c>
      <c r="F4031" t="s">
        <v>4242</v>
      </c>
      <c r="G4031">
        <v>0</v>
      </c>
      <c r="H4031">
        <v>0</v>
      </c>
      <c r="I4031">
        <v>0</v>
      </c>
      <c r="J4031">
        <v>0</v>
      </c>
      <c r="K4031">
        <v>0</v>
      </c>
      <c r="L4031">
        <v>0</v>
      </c>
      <c r="M4031">
        <v>17</v>
      </c>
      <c r="N4031">
        <v>0</v>
      </c>
      <c r="O4031">
        <v>0</v>
      </c>
      <c r="P4031">
        <v>0</v>
      </c>
      <c r="Q4031">
        <v>0</v>
      </c>
    </row>
    <row r="4032" spans="1:17" x14ac:dyDescent="0.25">
      <c r="A4032" t="s">
        <v>23864</v>
      </c>
      <c r="B4032" t="s">
        <v>72</v>
      </c>
      <c r="C4032" t="s">
        <v>204</v>
      </c>
      <c r="D4032" t="s">
        <v>526</v>
      </c>
      <c r="E4032" t="s">
        <v>21471</v>
      </c>
      <c r="F4032" t="s">
        <v>399</v>
      </c>
      <c r="G4032">
        <v>0</v>
      </c>
      <c r="H4032">
        <v>17</v>
      </c>
      <c r="I4032">
        <v>1</v>
      </c>
      <c r="J4032">
        <v>15</v>
      </c>
      <c r="K4032">
        <v>1</v>
      </c>
      <c r="L4032">
        <v>0</v>
      </c>
      <c r="M4032">
        <v>0</v>
      </c>
      <c r="N4032">
        <v>0</v>
      </c>
      <c r="O4032">
        <v>0</v>
      </c>
      <c r="P4032">
        <v>0</v>
      </c>
      <c r="Q4032">
        <v>0</v>
      </c>
    </row>
    <row r="4033" spans="1:17" x14ac:dyDescent="0.25">
      <c r="A4033" t="s">
        <v>23865</v>
      </c>
      <c r="B4033" t="s">
        <v>72</v>
      </c>
      <c r="C4033" t="s">
        <v>204</v>
      </c>
      <c r="D4033" t="s">
        <v>526</v>
      </c>
      <c r="E4033" t="s">
        <v>21471</v>
      </c>
      <c r="F4033" t="s">
        <v>4245</v>
      </c>
      <c r="G4033">
        <v>0</v>
      </c>
      <c r="H4033">
        <v>0</v>
      </c>
      <c r="I4033">
        <v>0</v>
      </c>
      <c r="J4033">
        <v>0</v>
      </c>
      <c r="K4033">
        <v>0</v>
      </c>
      <c r="L4033">
        <v>0</v>
      </c>
      <c r="M4033">
        <v>17</v>
      </c>
      <c r="N4033">
        <v>0</v>
      </c>
      <c r="O4033">
        <v>0</v>
      </c>
      <c r="P4033">
        <v>0</v>
      </c>
      <c r="Q4033">
        <v>0</v>
      </c>
    </row>
    <row r="4034" spans="1:17" x14ac:dyDescent="0.25">
      <c r="A4034" t="s">
        <v>23866</v>
      </c>
      <c r="B4034" t="s">
        <v>72</v>
      </c>
      <c r="C4034" t="s">
        <v>204</v>
      </c>
      <c r="D4034" t="s">
        <v>526</v>
      </c>
      <c r="E4034" t="s">
        <v>21471</v>
      </c>
      <c r="F4034" t="s">
        <v>394</v>
      </c>
      <c r="G4034">
        <v>0</v>
      </c>
      <c r="H4034">
        <v>0</v>
      </c>
      <c r="I4034">
        <v>0</v>
      </c>
      <c r="J4034">
        <v>0</v>
      </c>
      <c r="K4034">
        <v>0</v>
      </c>
      <c r="L4034">
        <v>0</v>
      </c>
      <c r="M4034">
        <v>0</v>
      </c>
      <c r="N4034">
        <v>14</v>
      </c>
      <c r="O4034">
        <v>14</v>
      </c>
      <c r="P4034">
        <v>0</v>
      </c>
      <c r="Q4034">
        <v>0</v>
      </c>
    </row>
    <row r="4035" spans="1:17" x14ac:dyDescent="0.25">
      <c r="A4035" t="s">
        <v>23867</v>
      </c>
      <c r="B4035" t="s">
        <v>72</v>
      </c>
      <c r="C4035" t="s">
        <v>204</v>
      </c>
      <c r="D4035" t="s">
        <v>526</v>
      </c>
      <c r="E4035" t="s">
        <v>21471</v>
      </c>
      <c r="F4035" t="s">
        <v>395</v>
      </c>
      <c r="G4035">
        <v>0</v>
      </c>
      <c r="H4035">
        <v>0</v>
      </c>
      <c r="I4035">
        <v>0</v>
      </c>
      <c r="J4035">
        <v>0</v>
      </c>
      <c r="K4035">
        <v>0</v>
      </c>
      <c r="L4035">
        <v>0</v>
      </c>
      <c r="M4035">
        <v>0</v>
      </c>
      <c r="N4035">
        <v>11</v>
      </c>
      <c r="O4035">
        <v>11</v>
      </c>
      <c r="P4035">
        <v>0</v>
      </c>
      <c r="Q4035">
        <v>0</v>
      </c>
    </row>
    <row r="4036" spans="1:17" x14ac:dyDescent="0.25">
      <c r="A4036" t="s">
        <v>23868</v>
      </c>
      <c r="B4036" t="s">
        <v>72</v>
      </c>
      <c r="C4036" t="s">
        <v>204</v>
      </c>
      <c r="D4036" t="s">
        <v>526</v>
      </c>
      <c r="E4036" t="s">
        <v>21471</v>
      </c>
      <c r="F4036" t="s">
        <v>525</v>
      </c>
      <c r="G4036">
        <v>17</v>
      </c>
      <c r="H4036">
        <v>0</v>
      </c>
      <c r="I4036">
        <v>0</v>
      </c>
      <c r="J4036">
        <v>0</v>
      </c>
      <c r="K4036">
        <v>0</v>
      </c>
      <c r="L4036">
        <v>0</v>
      </c>
      <c r="M4036">
        <v>0</v>
      </c>
      <c r="N4036">
        <v>0</v>
      </c>
      <c r="O4036">
        <v>0</v>
      </c>
      <c r="P4036">
        <v>0</v>
      </c>
      <c r="Q4036">
        <v>0</v>
      </c>
    </row>
    <row r="4037" spans="1:17" x14ac:dyDescent="0.25">
      <c r="A4037" t="s">
        <v>23869</v>
      </c>
      <c r="B4037" t="s">
        <v>72</v>
      </c>
      <c r="C4037" t="s">
        <v>204</v>
      </c>
      <c r="D4037" t="s">
        <v>527</v>
      </c>
      <c r="E4037" t="s">
        <v>21471</v>
      </c>
      <c r="F4037" t="s">
        <v>528</v>
      </c>
      <c r="G4037">
        <v>0</v>
      </c>
      <c r="H4037">
        <v>0</v>
      </c>
      <c r="I4037">
        <v>0</v>
      </c>
      <c r="J4037">
        <v>0</v>
      </c>
      <c r="K4037">
        <v>0</v>
      </c>
      <c r="L4037">
        <v>0</v>
      </c>
      <c r="M4037">
        <v>0</v>
      </c>
      <c r="N4037">
        <v>1</v>
      </c>
      <c r="O4037">
        <v>1</v>
      </c>
      <c r="P4037">
        <v>0</v>
      </c>
      <c r="Q4037">
        <v>0</v>
      </c>
    </row>
    <row r="4038" spans="1:17" x14ac:dyDescent="0.25">
      <c r="A4038" t="s">
        <v>23870</v>
      </c>
      <c r="B4038" t="s">
        <v>72</v>
      </c>
      <c r="C4038" t="s">
        <v>204</v>
      </c>
      <c r="D4038" t="s">
        <v>527</v>
      </c>
      <c r="E4038" t="s">
        <v>21471</v>
      </c>
      <c r="F4038" t="s">
        <v>525</v>
      </c>
      <c r="G4038">
        <v>1</v>
      </c>
      <c r="H4038">
        <v>0</v>
      </c>
      <c r="I4038">
        <v>0</v>
      </c>
      <c r="J4038">
        <v>0</v>
      </c>
      <c r="K4038">
        <v>0</v>
      </c>
      <c r="L4038">
        <v>0</v>
      </c>
      <c r="M4038">
        <v>0</v>
      </c>
      <c r="N4038">
        <v>0</v>
      </c>
      <c r="O4038">
        <v>0</v>
      </c>
      <c r="P4038">
        <v>0</v>
      </c>
      <c r="Q4038">
        <v>0</v>
      </c>
    </row>
    <row r="4039" spans="1:17" x14ac:dyDescent="0.25">
      <c r="A4039" t="s">
        <v>23871</v>
      </c>
      <c r="B4039" t="s">
        <v>74</v>
      </c>
      <c r="C4039" t="s">
        <v>93</v>
      </c>
      <c r="D4039" t="s">
        <v>526</v>
      </c>
      <c r="E4039" t="s">
        <v>21471</v>
      </c>
      <c r="F4039" t="s">
        <v>398</v>
      </c>
      <c r="G4039">
        <v>0</v>
      </c>
      <c r="H4039">
        <v>8</v>
      </c>
      <c r="I4039">
        <v>1</v>
      </c>
      <c r="J4039">
        <v>6</v>
      </c>
      <c r="K4039">
        <v>1</v>
      </c>
      <c r="L4039">
        <v>0</v>
      </c>
      <c r="M4039">
        <v>0</v>
      </c>
      <c r="N4039">
        <v>0</v>
      </c>
      <c r="O4039">
        <v>0</v>
      </c>
      <c r="P4039">
        <v>0</v>
      </c>
      <c r="Q4039">
        <v>0</v>
      </c>
    </row>
    <row r="4040" spans="1:17" x14ac:dyDescent="0.25">
      <c r="A4040" t="s">
        <v>23872</v>
      </c>
      <c r="B4040" t="s">
        <v>74</v>
      </c>
      <c r="C4040" t="s">
        <v>93</v>
      </c>
      <c r="D4040" t="s">
        <v>526</v>
      </c>
      <c r="E4040" t="s">
        <v>21471</v>
      </c>
      <c r="F4040" t="s">
        <v>4242</v>
      </c>
      <c r="G4040">
        <v>0</v>
      </c>
      <c r="H4040">
        <v>0</v>
      </c>
      <c r="I4040">
        <v>0</v>
      </c>
      <c r="J4040">
        <v>0</v>
      </c>
      <c r="K4040">
        <v>0</v>
      </c>
      <c r="L4040">
        <v>0</v>
      </c>
      <c r="M4040">
        <v>8</v>
      </c>
      <c r="N4040">
        <v>0</v>
      </c>
      <c r="O4040">
        <v>0</v>
      </c>
      <c r="P4040">
        <v>0</v>
      </c>
      <c r="Q4040">
        <v>0</v>
      </c>
    </row>
    <row r="4041" spans="1:17" x14ac:dyDescent="0.25">
      <c r="A4041" t="s">
        <v>23873</v>
      </c>
      <c r="B4041" t="s">
        <v>74</v>
      </c>
      <c r="C4041" t="s">
        <v>93</v>
      </c>
      <c r="D4041" t="s">
        <v>526</v>
      </c>
      <c r="E4041" t="s">
        <v>21471</v>
      </c>
      <c r="F4041" t="s">
        <v>399</v>
      </c>
      <c r="G4041">
        <v>0</v>
      </c>
      <c r="H4041">
        <v>8</v>
      </c>
      <c r="I4041">
        <v>1</v>
      </c>
      <c r="J4041">
        <v>6</v>
      </c>
      <c r="K4041">
        <v>1</v>
      </c>
      <c r="L4041">
        <v>0</v>
      </c>
      <c r="M4041">
        <v>0</v>
      </c>
      <c r="N4041">
        <v>0</v>
      </c>
      <c r="O4041">
        <v>0</v>
      </c>
      <c r="P4041">
        <v>0</v>
      </c>
      <c r="Q4041">
        <v>0</v>
      </c>
    </row>
    <row r="4042" spans="1:17" x14ac:dyDescent="0.25">
      <c r="A4042" t="s">
        <v>23874</v>
      </c>
      <c r="B4042" t="s">
        <v>74</v>
      </c>
      <c r="C4042" t="s">
        <v>93</v>
      </c>
      <c r="D4042" t="s">
        <v>526</v>
      </c>
      <c r="E4042" t="s">
        <v>21471</v>
      </c>
      <c r="F4042" t="s">
        <v>4245</v>
      </c>
      <c r="G4042">
        <v>0</v>
      </c>
      <c r="H4042">
        <v>0</v>
      </c>
      <c r="I4042">
        <v>0</v>
      </c>
      <c r="J4042">
        <v>0</v>
      </c>
      <c r="K4042">
        <v>0</v>
      </c>
      <c r="L4042">
        <v>0</v>
      </c>
      <c r="M4042">
        <v>8</v>
      </c>
      <c r="N4042">
        <v>0</v>
      </c>
      <c r="O4042">
        <v>0</v>
      </c>
      <c r="P4042">
        <v>0</v>
      </c>
      <c r="Q4042">
        <v>0</v>
      </c>
    </row>
    <row r="4043" spans="1:17" x14ac:dyDescent="0.25">
      <c r="A4043" t="s">
        <v>23875</v>
      </c>
      <c r="B4043" t="s">
        <v>74</v>
      </c>
      <c r="C4043" t="s">
        <v>93</v>
      </c>
      <c r="D4043" t="s">
        <v>526</v>
      </c>
      <c r="E4043" t="s">
        <v>21471</v>
      </c>
      <c r="F4043" t="s">
        <v>394</v>
      </c>
      <c r="G4043">
        <v>0</v>
      </c>
      <c r="H4043">
        <v>0</v>
      </c>
      <c r="I4043">
        <v>0</v>
      </c>
      <c r="J4043">
        <v>0</v>
      </c>
      <c r="K4043">
        <v>0</v>
      </c>
      <c r="L4043">
        <v>0</v>
      </c>
      <c r="M4043">
        <v>0</v>
      </c>
      <c r="N4043">
        <v>5</v>
      </c>
      <c r="O4043">
        <v>5</v>
      </c>
      <c r="P4043">
        <v>0</v>
      </c>
      <c r="Q4043">
        <v>0</v>
      </c>
    </row>
    <row r="4044" spans="1:17" x14ac:dyDescent="0.25">
      <c r="A4044" t="s">
        <v>23876</v>
      </c>
      <c r="B4044" t="s">
        <v>74</v>
      </c>
      <c r="C4044" t="s">
        <v>93</v>
      </c>
      <c r="D4044" t="s">
        <v>526</v>
      </c>
      <c r="E4044" t="s">
        <v>21471</v>
      </c>
      <c r="F4044" t="s">
        <v>395</v>
      </c>
      <c r="G4044">
        <v>0</v>
      </c>
      <c r="H4044">
        <v>0</v>
      </c>
      <c r="I4044">
        <v>0</v>
      </c>
      <c r="J4044">
        <v>0</v>
      </c>
      <c r="K4044">
        <v>0</v>
      </c>
      <c r="L4044">
        <v>0</v>
      </c>
      <c r="M4044">
        <v>0</v>
      </c>
      <c r="N4044">
        <v>3</v>
      </c>
      <c r="O4044">
        <v>3</v>
      </c>
      <c r="P4044">
        <v>0</v>
      </c>
      <c r="Q4044">
        <v>0</v>
      </c>
    </row>
    <row r="4045" spans="1:17" x14ac:dyDescent="0.25">
      <c r="A4045" t="s">
        <v>23877</v>
      </c>
      <c r="B4045" t="s">
        <v>74</v>
      </c>
      <c r="C4045" t="s">
        <v>93</v>
      </c>
      <c r="D4045" t="s">
        <v>526</v>
      </c>
      <c r="E4045" t="s">
        <v>21471</v>
      </c>
      <c r="F4045" t="s">
        <v>525</v>
      </c>
      <c r="G4045">
        <v>8</v>
      </c>
      <c r="H4045">
        <v>0</v>
      </c>
      <c r="I4045">
        <v>0</v>
      </c>
      <c r="J4045">
        <v>0</v>
      </c>
      <c r="K4045">
        <v>0</v>
      </c>
      <c r="L4045">
        <v>0</v>
      </c>
      <c r="M4045">
        <v>0</v>
      </c>
      <c r="N4045">
        <v>0</v>
      </c>
      <c r="O4045">
        <v>0</v>
      </c>
      <c r="P4045">
        <v>0</v>
      </c>
      <c r="Q4045">
        <v>0</v>
      </c>
    </row>
    <row r="4046" spans="1:17" x14ac:dyDescent="0.25">
      <c r="A4046" t="s">
        <v>17541</v>
      </c>
      <c r="B4046" t="s">
        <v>74</v>
      </c>
      <c r="C4046" t="s">
        <v>93</v>
      </c>
      <c r="D4046" t="s">
        <v>12971</v>
      </c>
      <c r="E4046" t="s">
        <v>563</v>
      </c>
      <c r="F4046" t="s">
        <v>525</v>
      </c>
      <c r="G4046">
        <v>3</v>
      </c>
      <c r="H4046">
        <v>0</v>
      </c>
      <c r="I4046">
        <v>0</v>
      </c>
      <c r="J4046">
        <v>0</v>
      </c>
      <c r="K4046">
        <v>0</v>
      </c>
      <c r="L4046">
        <v>0</v>
      </c>
      <c r="M4046">
        <v>0</v>
      </c>
      <c r="N4046">
        <v>0</v>
      </c>
      <c r="O4046">
        <v>0</v>
      </c>
      <c r="P4046">
        <v>0</v>
      </c>
      <c r="Q4046">
        <v>0</v>
      </c>
    </row>
    <row r="4047" spans="1:17" x14ac:dyDescent="0.25">
      <c r="A4047" t="s">
        <v>23878</v>
      </c>
      <c r="B4047" t="s">
        <v>74</v>
      </c>
      <c r="C4047" t="s">
        <v>93</v>
      </c>
      <c r="D4047" t="s">
        <v>12971</v>
      </c>
      <c r="E4047" t="s">
        <v>21471</v>
      </c>
      <c r="F4047" t="s">
        <v>525</v>
      </c>
      <c r="G4047">
        <v>2</v>
      </c>
      <c r="H4047">
        <v>0</v>
      </c>
      <c r="I4047">
        <v>0</v>
      </c>
      <c r="J4047">
        <v>0</v>
      </c>
      <c r="K4047">
        <v>0</v>
      </c>
      <c r="L4047">
        <v>0</v>
      </c>
      <c r="M4047">
        <v>0</v>
      </c>
      <c r="N4047">
        <v>0</v>
      </c>
      <c r="O4047">
        <v>0</v>
      </c>
      <c r="P4047">
        <v>0</v>
      </c>
      <c r="Q4047">
        <v>0</v>
      </c>
    </row>
    <row r="4048" spans="1:17" x14ac:dyDescent="0.25">
      <c r="A4048" t="s">
        <v>17542</v>
      </c>
      <c r="B4048" t="s">
        <v>74</v>
      </c>
      <c r="C4048" t="s">
        <v>94</v>
      </c>
      <c r="D4048" t="s">
        <v>529</v>
      </c>
      <c r="E4048" t="s">
        <v>563</v>
      </c>
      <c r="F4048" t="s">
        <v>525</v>
      </c>
      <c r="G4048">
        <v>2</v>
      </c>
      <c r="H4048">
        <v>0</v>
      </c>
      <c r="I4048">
        <v>0</v>
      </c>
      <c r="J4048">
        <v>0</v>
      </c>
      <c r="K4048">
        <v>0</v>
      </c>
      <c r="L4048">
        <v>0</v>
      </c>
      <c r="M4048">
        <v>0</v>
      </c>
      <c r="N4048">
        <v>0</v>
      </c>
      <c r="O4048">
        <v>0</v>
      </c>
      <c r="P4048">
        <v>0</v>
      </c>
      <c r="Q4048">
        <v>0</v>
      </c>
    </row>
    <row r="4049" spans="1:17" x14ac:dyDescent="0.25">
      <c r="A4049" t="s">
        <v>23879</v>
      </c>
      <c r="B4049" t="s">
        <v>74</v>
      </c>
      <c r="C4049" t="s">
        <v>94</v>
      </c>
      <c r="D4049" t="s">
        <v>529</v>
      </c>
      <c r="E4049" t="s">
        <v>21471</v>
      </c>
      <c r="F4049" t="s">
        <v>525</v>
      </c>
      <c r="G4049">
        <v>7</v>
      </c>
      <c r="H4049">
        <v>0</v>
      </c>
      <c r="I4049">
        <v>0</v>
      </c>
      <c r="J4049">
        <v>0</v>
      </c>
      <c r="K4049">
        <v>0</v>
      </c>
      <c r="L4049">
        <v>0</v>
      </c>
      <c r="M4049">
        <v>0</v>
      </c>
      <c r="N4049">
        <v>0</v>
      </c>
      <c r="O4049">
        <v>0</v>
      </c>
      <c r="P4049">
        <v>0</v>
      </c>
      <c r="Q4049">
        <v>0</v>
      </c>
    </row>
    <row r="4050" spans="1:17" x14ac:dyDescent="0.25">
      <c r="A4050" t="s">
        <v>17543</v>
      </c>
      <c r="B4050" t="s">
        <v>74</v>
      </c>
      <c r="C4050" t="s">
        <v>94</v>
      </c>
      <c r="D4050" t="s">
        <v>526</v>
      </c>
      <c r="E4050" t="s">
        <v>563</v>
      </c>
      <c r="F4050" t="s">
        <v>396</v>
      </c>
      <c r="G4050">
        <v>0</v>
      </c>
      <c r="H4050">
        <v>17</v>
      </c>
      <c r="I4050">
        <v>3</v>
      </c>
      <c r="J4050">
        <v>14</v>
      </c>
      <c r="K4050">
        <v>0</v>
      </c>
      <c r="L4050">
        <v>0</v>
      </c>
      <c r="M4050">
        <v>0</v>
      </c>
      <c r="N4050">
        <v>0</v>
      </c>
      <c r="O4050">
        <v>0</v>
      </c>
      <c r="P4050">
        <v>0</v>
      </c>
      <c r="Q4050">
        <v>0</v>
      </c>
    </row>
    <row r="4051" spans="1:17" x14ac:dyDescent="0.25">
      <c r="A4051" t="s">
        <v>17544</v>
      </c>
      <c r="B4051" t="s">
        <v>74</v>
      </c>
      <c r="C4051" t="s">
        <v>94</v>
      </c>
      <c r="D4051" t="s">
        <v>526</v>
      </c>
      <c r="E4051" t="s">
        <v>563</v>
      </c>
      <c r="F4051" t="s">
        <v>4236</v>
      </c>
      <c r="G4051">
        <v>0</v>
      </c>
      <c r="H4051">
        <v>17</v>
      </c>
      <c r="I4051">
        <v>3</v>
      </c>
      <c r="J4051">
        <v>14</v>
      </c>
      <c r="K4051">
        <v>0</v>
      </c>
      <c r="L4051">
        <v>0</v>
      </c>
      <c r="M4051">
        <v>0</v>
      </c>
      <c r="N4051">
        <v>0</v>
      </c>
      <c r="O4051">
        <v>0</v>
      </c>
      <c r="P4051">
        <v>0</v>
      </c>
      <c r="Q4051">
        <v>0</v>
      </c>
    </row>
    <row r="4052" spans="1:17" x14ac:dyDescent="0.25">
      <c r="A4052" t="s">
        <v>17545</v>
      </c>
      <c r="B4052" t="s">
        <v>74</v>
      </c>
      <c r="C4052" t="s">
        <v>94</v>
      </c>
      <c r="D4052" t="s">
        <v>526</v>
      </c>
      <c r="E4052" t="s">
        <v>563</v>
      </c>
      <c r="F4052" t="s">
        <v>4238</v>
      </c>
      <c r="G4052">
        <v>0</v>
      </c>
      <c r="H4052">
        <v>0</v>
      </c>
      <c r="I4052">
        <v>0</v>
      </c>
      <c r="J4052">
        <v>0</v>
      </c>
      <c r="K4052">
        <v>0</v>
      </c>
      <c r="L4052">
        <v>0</v>
      </c>
      <c r="M4052">
        <v>17</v>
      </c>
      <c r="N4052">
        <v>0</v>
      </c>
      <c r="O4052">
        <v>0</v>
      </c>
      <c r="P4052">
        <v>0</v>
      </c>
      <c r="Q4052">
        <v>0</v>
      </c>
    </row>
    <row r="4053" spans="1:17" x14ac:dyDescent="0.25">
      <c r="A4053" t="s">
        <v>17546</v>
      </c>
      <c r="B4053" t="s">
        <v>74</v>
      </c>
      <c r="C4053" t="s">
        <v>94</v>
      </c>
      <c r="D4053" t="s">
        <v>526</v>
      </c>
      <c r="E4053" t="s">
        <v>563</v>
      </c>
      <c r="F4053" t="s">
        <v>397</v>
      </c>
      <c r="G4053">
        <v>0</v>
      </c>
      <c r="H4053">
        <v>17</v>
      </c>
      <c r="I4053">
        <v>2</v>
      </c>
      <c r="J4053">
        <v>15</v>
      </c>
      <c r="K4053">
        <v>0</v>
      </c>
      <c r="L4053">
        <v>0</v>
      </c>
      <c r="M4053">
        <v>0</v>
      </c>
      <c r="N4053">
        <v>0</v>
      </c>
      <c r="O4053">
        <v>0</v>
      </c>
      <c r="P4053">
        <v>0</v>
      </c>
      <c r="Q4053">
        <v>0</v>
      </c>
    </row>
    <row r="4054" spans="1:17" x14ac:dyDescent="0.25">
      <c r="A4054" t="s">
        <v>17547</v>
      </c>
      <c r="B4054" t="s">
        <v>74</v>
      </c>
      <c r="C4054" t="s">
        <v>94</v>
      </c>
      <c r="D4054" t="s">
        <v>526</v>
      </c>
      <c r="E4054" t="s">
        <v>563</v>
      </c>
      <c r="F4054" t="s">
        <v>398</v>
      </c>
      <c r="G4054">
        <v>0</v>
      </c>
      <c r="H4054">
        <v>17</v>
      </c>
      <c r="I4054">
        <v>3</v>
      </c>
      <c r="J4054">
        <v>14</v>
      </c>
      <c r="K4054">
        <v>0</v>
      </c>
      <c r="L4054">
        <v>0</v>
      </c>
      <c r="M4054">
        <v>0</v>
      </c>
      <c r="N4054">
        <v>0</v>
      </c>
      <c r="O4054">
        <v>0</v>
      </c>
      <c r="P4054">
        <v>0</v>
      </c>
      <c r="Q4054">
        <v>0</v>
      </c>
    </row>
    <row r="4055" spans="1:17" x14ac:dyDescent="0.25">
      <c r="A4055" t="s">
        <v>15156</v>
      </c>
      <c r="B4055" t="s">
        <v>72</v>
      </c>
      <c r="C4055" t="s">
        <v>105</v>
      </c>
      <c r="D4055" t="s">
        <v>529</v>
      </c>
      <c r="E4055" t="s">
        <v>563</v>
      </c>
      <c r="F4055" t="s">
        <v>525</v>
      </c>
      <c r="G4055">
        <v>2</v>
      </c>
      <c r="H4055">
        <v>0</v>
      </c>
      <c r="I4055">
        <v>0</v>
      </c>
      <c r="J4055">
        <v>0</v>
      </c>
      <c r="K4055">
        <v>0</v>
      </c>
      <c r="L4055">
        <v>0</v>
      </c>
      <c r="M4055">
        <v>0</v>
      </c>
      <c r="N4055">
        <v>0</v>
      </c>
      <c r="O4055">
        <v>0</v>
      </c>
      <c r="P4055">
        <v>0</v>
      </c>
      <c r="Q4055">
        <v>0</v>
      </c>
    </row>
    <row r="4056" spans="1:17" x14ac:dyDescent="0.25">
      <c r="A4056" t="s">
        <v>21532</v>
      </c>
      <c r="B4056" t="s">
        <v>72</v>
      </c>
      <c r="C4056" t="s">
        <v>105</v>
      </c>
      <c r="D4056" t="s">
        <v>529</v>
      </c>
      <c r="E4056" t="s">
        <v>21471</v>
      </c>
      <c r="F4056" t="s">
        <v>525</v>
      </c>
      <c r="G4056">
        <v>2</v>
      </c>
      <c r="H4056">
        <v>0</v>
      </c>
      <c r="I4056">
        <v>0</v>
      </c>
      <c r="J4056">
        <v>0</v>
      </c>
      <c r="K4056">
        <v>0</v>
      </c>
      <c r="L4056">
        <v>0</v>
      </c>
      <c r="M4056">
        <v>0</v>
      </c>
      <c r="N4056">
        <v>0</v>
      </c>
      <c r="O4056">
        <v>0</v>
      </c>
      <c r="P4056">
        <v>0</v>
      </c>
      <c r="Q4056">
        <v>0</v>
      </c>
    </row>
    <row r="4057" spans="1:17" x14ac:dyDescent="0.25">
      <c r="A4057" t="s">
        <v>15157</v>
      </c>
      <c r="B4057" t="s">
        <v>72</v>
      </c>
      <c r="C4057" t="s">
        <v>105</v>
      </c>
      <c r="D4057" t="s">
        <v>526</v>
      </c>
      <c r="E4057" t="s">
        <v>563</v>
      </c>
      <c r="F4057" t="s">
        <v>396</v>
      </c>
      <c r="G4057">
        <v>0</v>
      </c>
      <c r="H4057">
        <v>19</v>
      </c>
      <c r="I4057">
        <v>0</v>
      </c>
      <c r="J4057">
        <v>15</v>
      </c>
      <c r="K4057">
        <v>2</v>
      </c>
      <c r="L4057">
        <v>2</v>
      </c>
      <c r="M4057">
        <v>0</v>
      </c>
      <c r="N4057">
        <v>0</v>
      </c>
      <c r="O4057">
        <v>0</v>
      </c>
      <c r="P4057">
        <v>0</v>
      </c>
      <c r="Q4057">
        <v>0</v>
      </c>
    </row>
    <row r="4058" spans="1:17" x14ac:dyDescent="0.25">
      <c r="A4058" t="s">
        <v>15158</v>
      </c>
      <c r="B4058" t="s">
        <v>72</v>
      </c>
      <c r="C4058" t="s">
        <v>105</v>
      </c>
      <c r="D4058" t="s">
        <v>526</v>
      </c>
      <c r="E4058" t="s">
        <v>563</v>
      </c>
      <c r="F4058" t="s">
        <v>4236</v>
      </c>
      <c r="G4058">
        <v>0</v>
      </c>
      <c r="H4058">
        <v>19</v>
      </c>
      <c r="I4058">
        <v>0</v>
      </c>
      <c r="J4058">
        <v>15</v>
      </c>
      <c r="K4058">
        <v>1</v>
      </c>
      <c r="L4058">
        <v>3</v>
      </c>
      <c r="M4058">
        <v>0</v>
      </c>
      <c r="N4058">
        <v>0</v>
      </c>
      <c r="O4058">
        <v>0</v>
      </c>
      <c r="P4058">
        <v>0</v>
      </c>
      <c r="Q4058">
        <v>0</v>
      </c>
    </row>
    <row r="4059" spans="1:17" x14ac:dyDescent="0.25">
      <c r="A4059" t="s">
        <v>17989</v>
      </c>
      <c r="B4059" t="s">
        <v>72</v>
      </c>
      <c r="C4059" t="s">
        <v>105</v>
      </c>
      <c r="D4059" t="s">
        <v>526</v>
      </c>
      <c r="E4059" t="s">
        <v>563</v>
      </c>
      <c r="F4059" t="s">
        <v>4238</v>
      </c>
      <c r="G4059">
        <v>0</v>
      </c>
      <c r="H4059">
        <v>0</v>
      </c>
      <c r="I4059">
        <v>0</v>
      </c>
      <c r="J4059">
        <v>0</v>
      </c>
      <c r="K4059">
        <v>0</v>
      </c>
      <c r="L4059">
        <v>0</v>
      </c>
      <c r="M4059">
        <v>19</v>
      </c>
      <c r="N4059">
        <v>0</v>
      </c>
      <c r="O4059">
        <v>0</v>
      </c>
      <c r="P4059">
        <v>0</v>
      </c>
      <c r="Q4059">
        <v>0</v>
      </c>
    </row>
    <row r="4060" spans="1:17" x14ac:dyDescent="0.25">
      <c r="A4060" t="s">
        <v>17990</v>
      </c>
      <c r="B4060" t="s">
        <v>72</v>
      </c>
      <c r="C4060" t="s">
        <v>105</v>
      </c>
      <c r="D4060" t="s">
        <v>526</v>
      </c>
      <c r="E4060" t="s">
        <v>563</v>
      </c>
      <c r="F4060" t="s">
        <v>397</v>
      </c>
      <c r="G4060">
        <v>0</v>
      </c>
      <c r="H4060">
        <v>19</v>
      </c>
      <c r="I4060">
        <v>0</v>
      </c>
      <c r="J4060">
        <v>15</v>
      </c>
      <c r="K4060">
        <v>1</v>
      </c>
      <c r="L4060">
        <v>3</v>
      </c>
      <c r="M4060">
        <v>0</v>
      </c>
      <c r="N4060">
        <v>0</v>
      </c>
      <c r="O4060">
        <v>0</v>
      </c>
      <c r="P4060">
        <v>0</v>
      </c>
      <c r="Q4060">
        <v>0</v>
      </c>
    </row>
    <row r="4061" spans="1:17" x14ac:dyDescent="0.25">
      <c r="A4061" t="s">
        <v>17991</v>
      </c>
      <c r="B4061" t="s">
        <v>72</v>
      </c>
      <c r="C4061" t="s">
        <v>105</v>
      </c>
      <c r="D4061" t="s">
        <v>526</v>
      </c>
      <c r="E4061" t="s">
        <v>563</v>
      </c>
      <c r="F4061" t="s">
        <v>398</v>
      </c>
      <c r="G4061">
        <v>0</v>
      </c>
      <c r="H4061">
        <v>19</v>
      </c>
      <c r="I4061">
        <v>2</v>
      </c>
      <c r="J4061">
        <v>13</v>
      </c>
      <c r="K4061">
        <v>1</v>
      </c>
      <c r="L4061">
        <v>3</v>
      </c>
      <c r="M4061">
        <v>0</v>
      </c>
      <c r="N4061">
        <v>0</v>
      </c>
      <c r="O4061">
        <v>0</v>
      </c>
      <c r="P4061">
        <v>0</v>
      </c>
      <c r="Q4061">
        <v>0</v>
      </c>
    </row>
    <row r="4062" spans="1:17" x14ac:dyDescent="0.25">
      <c r="A4062" t="s">
        <v>17992</v>
      </c>
      <c r="B4062" t="s">
        <v>72</v>
      </c>
      <c r="C4062" t="s">
        <v>105</v>
      </c>
      <c r="D4062" t="s">
        <v>526</v>
      </c>
      <c r="E4062" t="s">
        <v>563</v>
      </c>
      <c r="F4062" t="s">
        <v>4242</v>
      </c>
      <c r="G4062">
        <v>0</v>
      </c>
      <c r="H4062">
        <v>0</v>
      </c>
      <c r="I4062">
        <v>0</v>
      </c>
      <c r="J4062">
        <v>0</v>
      </c>
      <c r="K4062">
        <v>0</v>
      </c>
      <c r="L4062">
        <v>0</v>
      </c>
      <c r="M4062">
        <v>19</v>
      </c>
      <c r="N4062">
        <v>0</v>
      </c>
      <c r="O4062">
        <v>0</v>
      </c>
      <c r="P4062">
        <v>0</v>
      </c>
      <c r="Q4062">
        <v>0</v>
      </c>
    </row>
    <row r="4063" spans="1:17" x14ac:dyDescent="0.25">
      <c r="A4063" t="s">
        <v>17993</v>
      </c>
      <c r="B4063" t="s">
        <v>72</v>
      </c>
      <c r="C4063" t="s">
        <v>105</v>
      </c>
      <c r="D4063" t="s">
        <v>526</v>
      </c>
      <c r="E4063" t="s">
        <v>563</v>
      </c>
      <c r="F4063" t="s">
        <v>399</v>
      </c>
      <c r="G4063">
        <v>0</v>
      </c>
      <c r="H4063">
        <v>19</v>
      </c>
      <c r="I4063">
        <v>0</v>
      </c>
      <c r="J4063">
        <v>15</v>
      </c>
      <c r="K4063">
        <v>2</v>
      </c>
      <c r="L4063">
        <v>2</v>
      </c>
      <c r="M4063">
        <v>0</v>
      </c>
      <c r="N4063">
        <v>0</v>
      </c>
      <c r="O4063">
        <v>0</v>
      </c>
      <c r="P4063">
        <v>0</v>
      </c>
      <c r="Q4063">
        <v>0</v>
      </c>
    </row>
    <row r="4064" spans="1:17" x14ac:dyDescent="0.25">
      <c r="A4064" t="s">
        <v>17994</v>
      </c>
      <c r="B4064" t="s">
        <v>72</v>
      </c>
      <c r="C4064" t="s">
        <v>105</v>
      </c>
      <c r="D4064" t="s">
        <v>526</v>
      </c>
      <c r="E4064" t="s">
        <v>563</v>
      </c>
      <c r="F4064" t="s">
        <v>4245</v>
      </c>
      <c r="G4064">
        <v>0</v>
      </c>
      <c r="H4064">
        <v>0</v>
      </c>
      <c r="I4064">
        <v>0</v>
      </c>
      <c r="J4064">
        <v>0</v>
      </c>
      <c r="K4064">
        <v>0</v>
      </c>
      <c r="L4064">
        <v>0</v>
      </c>
      <c r="M4064">
        <v>19</v>
      </c>
      <c r="N4064">
        <v>0</v>
      </c>
      <c r="O4064">
        <v>0</v>
      </c>
      <c r="P4064">
        <v>0</v>
      </c>
      <c r="Q4064">
        <v>0</v>
      </c>
    </row>
    <row r="4065" spans="1:17" x14ac:dyDescent="0.25">
      <c r="A4065" t="s">
        <v>17995</v>
      </c>
      <c r="B4065" t="s">
        <v>72</v>
      </c>
      <c r="C4065" t="s">
        <v>105</v>
      </c>
      <c r="D4065" t="s">
        <v>526</v>
      </c>
      <c r="E4065" t="s">
        <v>563</v>
      </c>
      <c r="F4065" t="s">
        <v>394</v>
      </c>
      <c r="G4065">
        <v>0</v>
      </c>
      <c r="H4065">
        <v>0</v>
      </c>
      <c r="I4065">
        <v>0</v>
      </c>
      <c r="J4065">
        <v>0</v>
      </c>
      <c r="K4065">
        <v>0</v>
      </c>
      <c r="L4065">
        <v>0</v>
      </c>
      <c r="M4065">
        <v>0</v>
      </c>
      <c r="N4065">
        <v>14</v>
      </c>
      <c r="O4065">
        <v>12</v>
      </c>
      <c r="P4065">
        <v>0</v>
      </c>
      <c r="Q4065">
        <v>2</v>
      </c>
    </row>
    <row r="4066" spans="1:17" x14ac:dyDescent="0.25">
      <c r="A4066" t="s">
        <v>17996</v>
      </c>
      <c r="B4066" t="s">
        <v>72</v>
      </c>
      <c r="C4066" t="s">
        <v>105</v>
      </c>
      <c r="D4066" t="s">
        <v>526</v>
      </c>
      <c r="E4066" t="s">
        <v>563</v>
      </c>
      <c r="F4066" t="s">
        <v>395</v>
      </c>
      <c r="G4066">
        <v>0</v>
      </c>
      <c r="H4066">
        <v>0</v>
      </c>
      <c r="I4066">
        <v>0</v>
      </c>
      <c r="J4066">
        <v>0</v>
      </c>
      <c r="K4066">
        <v>0</v>
      </c>
      <c r="L4066">
        <v>0</v>
      </c>
      <c r="M4066">
        <v>0</v>
      </c>
      <c r="N4066">
        <v>10</v>
      </c>
      <c r="O4066">
        <v>8</v>
      </c>
      <c r="P4066">
        <v>0</v>
      </c>
      <c r="Q4066">
        <v>2</v>
      </c>
    </row>
    <row r="4067" spans="1:17" x14ac:dyDescent="0.25">
      <c r="A4067" t="s">
        <v>17997</v>
      </c>
      <c r="B4067" t="s">
        <v>72</v>
      </c>
      <c r="C4067" t="s">
        <v>105</v>
      </c>
      <c r="D4067" t="s">
        <v>526</v>
      </c>
      <c r="E4067" t="s">
        <v>563</v>
      </c>
      <c r="F4067" t="s">
        <v>525</v>
      </c>
      <c r="G4067">
        <v>19</v>
      </c>
      <c r="H4067">
        <v>0</v>
      </c>
      <c r="I4067">
        <v>0</v>
      </c>
      <c r="J4067">
        <v>0</v>
      </c>
      <c r="K4067">
        <v>0</v>
      </c>
      <c r="L4067">
        <v>0</v>
      </c>
      <c r="M4067">
        <v>0</v>
      </c>
      <c r="N4067">
        <v>0</v>
      </c>
      <c r="O4067">
        <v>0</v>
      </c>
      <c r="P4067">
        <v>0</v>
      </c>
      <c r="Q4067">
        <v>0</v>
      </c>
    </row>
    <row r="4068" spans="1:17" x14ac:dyDescent="0.25">
      <c r="A4068" t="s">
        <v>21533</v>
      </c>
      <c r="B4068" t="s">
        <v>72</v>
      </c>
      <c r="C4068" t="s">
        <v>105</v>
      </c>
      <c r="D4068" t="s">
        <v>526</v>
      </c>
      <c r="E4068" t="s">
        <v>21471</v>
      </c>
      <c r="F4068" t="s">
        <v>396</v>
      </c>
      <c r="G4068">
        <v>0</v>
      </c>
      <c r="H4068">
        <v>34</v>
      </c>
      <c r="I4068">
        <v>2</v>
      </c>
      <c r="J4068">
        <v>31</v>
      </c>
      <c r="K4068">
        <v>0</v>
      </c>
      <c r="L4068">
        <v>1</v>
      </c>
      <c r="M4068">
        <v>0</v>
      </c>
      <c r="N4068">
        <v>0</v>
      </c>
      <c r="O4068">
        <v>0</v>
      </c>
      <c r="P4068">
        <v>0</v>
      </c>
      <c r="Q4068">
        <v>0</v>
      </c>
    </row>
    <row r="4069" spans="1:17" x14ac:dyDescent="0.25">
      <c r="A4069" t="s">
        <v>21534</v>
      </c>
      <c r="B4069" t="s">
        <v>72</v>
      </c>
      <c r="C4069" t="s">
        <v>105</v>
      </c>
      <c r="D4069" t="s">
        <v>526</v>
      </c>
      <c r="E4069" t="s">
        <v>21471</v>
      </c>
      <c r="F4069" t="s">
        <v>4236</v>
      </c>
      <c r="G4069">
        <v>0</v>
      </c>
      <c r="H4069">
        <v>34</v>
      </c>
      <c r="I4069">
        <v>2</v>
      </c>
      <c r="J4069">
        <v>31</v>
      </c>
      <c r="K4069">
        <v>0</v>
      </c>
      <c r="L4069">
        <v>1</v>
      </c>
      <c r="M4069">
        <v>0</v>
      </c>
      <c r="N4069">
        <v>0</v>
      </c>
      <c r="O4069">
        <v>0</v>
      </c>
      <c r="P4069">
        <v>0</v>
      </c>
      <c r="Q4069">
        <v>0</v>
      </c>
    </row>
    <row r="4070" spans="1:17" x14ac:dyDescent="0.25">
      <c r="A4070" t="s">
        <v>21535</v>
      </c>
      <c r="B4070" t="s">
        <v>72</v>
      </c>
      <c r="C4070" t="s">
        <v>105</v>
      </c>
      <c r="D4070" t="s">
        <v>526</v>
      </c>
      <c r="E4070" t="s">
        <v>21471</v>
      </c>
      <c r="F4070" t="s">
        <v>4238</v>
      </c>
      <c r="G4070">
        <v>0</v>
      </c>
      <c r="H4070">
        <v>0</v>
      </c>
      <c r="I4070">
        <v>0</v>
      </c>
      <c r="J4070">
        <v>0</v>
      </c>
      <c r="K4070">
        <v>0</v>
      </c>
      <c r="L4070">
        <v>0</v>
      </c>
      <c r="M4070">
        <v>34</v>
      </c>
      <c r="N4070">
        <v>0</v>
      </c>
      <c r="O4070">
        <v>0</v>
      </c>
      <c r="P4070">
        <v>0</v>
      </c>
      <c r="Q4070">
        <v>0</v>
      </c>
    </row>
    <row r="4071" spans="1:17" x14ac:dyDescent="0.25">
      <c r="A4071" t="s">
        <v>21536</v>
      </c>
      <c r="B4071" t="s">
        <v>72</v>
      </c>
      <c r="C4071" t="s">
        <v>105</v>
      </c>
      <c r="D4071" t="s">
        <v>526</v>
      </c>
      <c r="E4071" t="s">
        <v>21471</v>
      </c>
      <c r="F4071" t="s">
        <v>397</v>
      </c>
      <c r="G4071">
        <v>0</v>
      </c>
      <c r="H4071">
        <v>34</v>
      </c>
      <c r="I4071">
        <v>2</v>
      </c>
      <c r="J4071">
        <v>31</v>
      </c>
      <c r="K4071">
        <v>0</v>
      </c>
      <c r="L4071">
        <v>1</v>
      </c>
      <c r="M4071">
        <v>0</v>
      </c>
      <c r="N4071">
        <v>0</v>
      </c>
      <c r="O4071">
        <v>0</v>
      </c>
      <c r="P4071">
        <v>0</v>
      </c>
      <c r="Q4071">
        <v>0</v>
      </c>
    </row>
    <row r="4072" spans="1:17" x14ac:dyDescent="0.25">
      <c r="A4072" t="s">
        <v>21537</v>
      </c>
      <c r="B4072" t="s">
        <v>72</v>
      </c>
      <c r="C4072" t="s">
        <v>105</v>
      </c>
      <c r="D4072" t="s">
        <v>526</v>
      </c>
      <c r="E4072" t="s">
        <v>21471</v>
      </c>
      <c r="F4072" t="s">
        <v>398</v>
      </c>
      <c r="G4072">
        <v>0</v>
      </c>
      <c r="H4072">
        <v>34</v>
      </c>
      <c r="I4072">
        <v>2</v>
      </c>
      <c r="J4072">
        <v>31</v>
      </c>
      <c r="K4072">
        <v>0</v>
      </c>
      <c r="L4072">
        <v>1</v>
      </c>
      <c r="M4072">
        <v>0</v>
      </c>
      <c r="N4072">
        <v>0</v>
      </c>
      <c r="O4072">
        <v>0</v>
      </c>
      <c r="P4072">
        <v>0</v>
      </c>
      <c r="Q4072">
        <v>0</v>
      </c>
    </row>
    <row r="4073" spans="1:17" x14ac:dyDescent="0.25">
      <c r="A4073" t="s">
        <v>21538</v>
      </c>
      <c r="B4073" t="s">
        <v>72</v>
      </c>
      <c r="C4073" t="s">
        <v>105</v>
      </c>
      <c r="D4073" t="s">
        <v>526</v>
      </c>
      <c r="E4073" t="s">
        <v>21471</v>
      </c>
      <c r="F4073" t="s">
        <v>4242</v>
      </c>
      <c r="G4073">
        <v>0</v>
      </c>
      <c r="H4073">
        <v>0</v>
      </c>
      <c r="I4073">
        <v>0</v>
      </c>
      <c r="J4073">
        <v>0</v>
      </c>
      <c r="K4073">
        <v>0</v>
      </c>
      <c r="L4073">
        <v>0</v>
      </c>
      <c r="M4073">
        <v>34</v>
      </c>
      <c r="N4073">
        <v>0</v>
      </c>
      <c r="O4073">
        <v>0</v>
      </c>
      <c r="P4073">
        <v>0</v>
      </c>
      <c r="Q4073">
        <v>0</v>
      </c>
    </row>
    <row r="4074" spans="1:17" x14ac:dyDescent="0.25">
      <c r="A4074" t="s">
        <v>21539</v>
      </c>
      <c r="B4074" t="s">
        <v>72</v>
      </c>
      <c r="C4074" t="s">
        <v>105</v>
      </c>
      <c r="D4074" t="s">
        <v>526</v>
      </c>
      <c r="E4074" t="s">
        <v>21471</v>
      </c>
      <c r="F4074" t="s">
        <v>399</v>
      </c>
      <c r="G4074">
        <v>0</v>
      </c>
      <c r="H4074">
        <v>34</v>
      </c>
      <c r="I4074">
        <v>2</v>
      </c>
      <c r="J4074">
        <v>31</v>
      </c>
      <c r="K4074">
        <v>0</v>
      </c>
      <c r="L4074">
        <v>1</v>
      </c>
      <c r="M4074">
        <v>0</v>
      </c>
      <c r="N4074">
        <v>0</v>
      </c>
      <c r="O4074">
        <v>0</v>
      </c>
      <c r="P4074">
        <v>0</v>
      </c>
      <c r="Q4074">
        <v>0</v>
      </c>
    </row>
    <row r="4075" spans="1:17" x14ac:dyDescent="0.25">
      <c r="A4075" t="s">
        <v>21540</v>
      </c>
      <c r="B4075" t="s">
        <v>72</v>
      </c>
      <c r="C4075" t="s">
        <v>105</v>
      </c>
      <c r="D4075" t="s">
        <v>526</v>
      </c>
      <c r="E4075" t="s">
        <v>21471</v>
      </c>
      <c r="F4075" t="s">
        <v>4245</v>
      </c>
      <c r="G4075">
        <v>0</v>
      </c>
      <c r="H4075">
        <v>0</v>
      </c>
      <c r="I4075">
        <v>0</v>
      </c>
      <c r="J4075">
        <v>0</v>
      </c>
      <c r="K4075">
        <v>0</v>
      </c>
      <c r="L4075">
        <v>0</v>
      </c>
      <c r="M4075">
        <v>34</v>
      </c>
      <c r="N4075">
        <v>0</v>
      </c>
      <c r="O4075">
        <v>0</v>
      </c>
      <c r="P4075">
        <v>0</v>
      </c>
      <c r="Q4075">
        <v>0</v>
      </c>
    </row>
    <row r="4076" spans="1:17" x14ac:dyDescent="0.25">
      <c r="A4076" t="s">
        <v>21541</v>
      </c>
      <c r="B4076" t="s">
        <v>72</v>
      </c>
      <c r="C4076" t="s">
        <v>105</v>
      </c>
      <c r="D4076" t="s">
        <v>526</v>
      </c>
      <c r="E4076" t="s">
        <v>21471</v>
      </c>
      <c r="F4076" t="s">
        <v>394</v>
      </c>
      <c r="G4076">
        <v>0</v>
      </c>
      <c r="H4076">
        <v>0</v>
      </c>
      <c r="I4076">
        <v>0</v>
      </c>
      <c r="J4076">
        <v>0</v>
      </c>
      <c r="K4076">
        <v>0</v>
      </c>
      <c r="L4076">
        <v>0</v>
      </c>
      <c r="M4076">
        <v>0</v>
      </c>
      <c r="N4076">
        <v>24</v>
      </c>
      <c r="O4076">
        <v>23</v>
      </c>
      <c r="P4076">
        <v>1</v>
      </c>
      <c r="Q4076">
        <v>0</v>
      </c>
    </row>
    <row r="4077" spans="1:17" x14ac:dyDescent="0.25">
      <c r="A4077" t="s">
        <v>21542</v>
      </c>
      <c r="B4077" t="s">
        <v>72</v>
      </c>
      <c r="C4077" t="s">
        <v>105</v>
      </c>
      <c r="D4077" t="s">
        <v>526</v>
      </c>
      <c r="E4077" t="s">
        <v>21471</v>
      </c>
      <c r="F4077" t="s">
        <v>395</v>
      </c>
      <c r="G4077">
        <v>0</v>
      </c>
      <c r="H4077">
        <v>0</v>
      </c>
      <c r="I4077">
        <v>0</v>
      </c>
      <c r="J4077">
        <v>0</v>
      </c>
      <c r="K4077">
        <v>0</v>
      </c>
      <c r="L4077">
        <v>0</v>
      </c>
      <c r="M4077">
        <v>0</v>
      </c>
      <c r="N4077">
        <v>22</v>
      </c>
      <c r="O4077">
        <v>21</v>
      </c>
      <c r="P4077">
        <v>1</v>
      </c>
      <c r="Q4077">
        <v>0</v>
      </c>
    </row>
    <row r="4078" spans="1:17" x14ac:dyDescent="0.25">
      <c r="A4078" t="s">
        <v>21543</v>
      </c>
      <c r="B4078" t="s">
        <v>72</v>
      </c>
      <c r="C4078" t="s">
        <v>105</v>
      </c>
      <c r="D4078" t="s">
        <v>526</v>
      </c>
      <c r="E4078" t="s">
        <v>21471</v>
      </c>
      <c r="F4078" t="s">
        <v>525</v>
      </c>
      <c r="G4078">
        <v>34</v>
      </c>
      <c r="H4078">
        <v>0</v>
      </c>
      <c r="I4078">
        <v>0</v>
      </c>
      <c r="J4078">
        <v>0</v>
      </c>
      <c r="K4078">
        <v>0</v>
      </c>
      <c r="L4078">
        <v>0</v>
      </c>
      <c r="M4078">
        <v>0</v>
      </c>
      <c r="N4078">
        <v>0</v>
      </c>
      <c r="O4078">
        <v>0</v>
      </c>
      <c r="P4078">
        <v>0</v>
      </c>
      <c r="Q4078">
        <v>0</v>
      </c>
    </row>
    <row r="4079" spans="1:17" x14ac:dyDescent="0.25">
      <c r="A4079" t="s">
        <v>21544</v>
      </c>
      <c r="B4079" t="s">
        <v>72</v>
      </c>
      <c r="C4079" t="s">
        <v>105</v>
      </c>
      <c r="D4079" t="s">
        <v>527</v>
      </c>
      <c r="E4079" t="s">
        <v>21471</v>
      </c>
      <c r="F4079" t="s">
        <v>528</v>
      </c>
      <c r="G4079">
        <v>0</v>
      </c>
      <c r="H4079">
        <v>0</v>
      </c>
      <c r="I4079">
        <v>0</v>
      </c>
      <c r="J4079">
        <v>0</v>
      </c>
      <c r="K4079">
        <v>0</v>
      </c>
      <c r="L4079">
        <v>0</v>
      </c>
      <c r="M4079">
        <v>0</v>
      </c>
      <c r="N4079">
        <v>2</v>
      </c>
      <c r="O4079">
        <v>2</v>
      </c>
      <c r="P4079">
        <v>0</v>
      </c>
      <c r="Q4079">
        <v>0</v>
      </c>
    </row>
    <row r="4080" spans="1:17" x14ac:dyDescent="0.25">
      <c r="A4080" t="s">
        <v>21545</v>
      </c>
      <c r="B4080" t="s">
        <v>72</v>
      </c>
      <c r="C4080" t="s">
        <v>105</v>
      </c>
      <c r="D4080" t="s">
        <v>527</v>
      </c>
      <c r="E4080" t="s">
        <v>21471</v>
      </c>
      <c r="F4080" t="s">
        <v>525</v>
      </c>
      <c r="G4080">
        <v>2</v>
      </c>
      <c r="H4080">
        <v>0</v>
      </c>
      <c r="I4080">
        <v>0</v>
      </c>
      <c r="J4080">
        <v>0</v>
      </c>
      <c r="K4080">
        <v>0</v>
      </c>
      <c r="L4080">
        <v>0</v>
      </c>
      <c r="M4080">
        <v>0</v>
      </c>
      <c r="N4080">
        <v>0</v>
      </c>
      <c r="O4080">
        <v>0</v>
      </c>
      <c r="P4080">
        <v>0</v>
      </c>
      <c r="Q4080">
        <v>0</v>
      </c>
    </row>
    <row r="4081" spans="1:17" x14ac:dyDescent="0.25">
      <c r="A4081" t="s">
        <v>17998</v>
      </c>
      <c r="B4081" t="s">
        <v>72</v>
      </c>
      <c r="C4081" t="s">
        <v>105</v>
      </c>
      <c r="D4081" t="s">
        <v>12971</v>
      </c>
      <c r="E4081" t="s">
        <v>563</v>
      </c>
      <c r="F4081" t="s">
        <v>525</v>
      </c>
      <c r="G4081">
        <v>1</v>
      </c>
      <c r="H4081">
        <v>0</v>
      </c>
      <c r="I4081">
        <v>0</v>
      </c>
      <c r="J4081">
        <v>0</v>
      </c>
      <c r="K4081">
        <v>0</v>
      </c>
      <c r="L4081">
        <v>0</v>
      </c>
      <c r="M4081">
        <v>0</v>
      </c>
      <c r="N4081">
        <v>0</v>
      </c>
      <c r="O4081">
        <v>0</v>
      </c>
      <c r="P4081">
        <v>0</v>
      </c>
      <c r="Q4081">
        <v>0</v>
      </c>
    </row>
    <row r="4082" spans="1:17" x14ac:dyDescent="0.25">
      <c r="A4082" t="s">
        <v>21546</v>
      </c>
      <c r="B4082" t="s">
        <v>72</v>
      </c>
      <c r="C4082" t="s">
        <v>105</v>
      </c>
      <c r="D4082" t="s">
        <v>12971</v>
      </c>
      <c r="E4082" t="s">
        <v>21471</v>
      </c>
      <c r="F4082" t="s">
        <v>525</v>
      </c>
      <c r="G4082">
        <v>1</v>
      </c>
      <c r="H4082">
        <v>0</v>
      </c>
      <c r="I4082">
        <v>0</v>
      </c>
      <c r="J4082">
        <v>0</v>
      </c>
      <c r="K4082">
        <v>0</v>
      </c>
      <c r="L4082">
        <v>0</v>
      </c>
      <c r="M4082">
        <v>0</v>
      </c>
      <c r="N4082">
        <v>0</v>
      </c>
      <c r="O4082">
        <v>0</v>
      </c>
      <c r="P4082">
        <v>0</v>
      </c>
      <c r="Q4082">
        <v>0</v>
      </c>
    </row>
    <row r="4083" spans="1:17" x14ac:dyDescent="0.25">
      <c r="A4083" t="s">
        <v>17999</v>
      </c>
      <c r="B4083" t="s">
        <v>72</v>
      </c>
      <c r="C4083" t="s">
        <v>106</v>
      </c>
      <c r="D4083" t="s">
        <v>529</v>
      </c>
      <c r="E4083" t="s">
        <v>563</v>
      </c>
      <c r="F4083" t="s">
        <v>525</v>
      </c>
      <c r="G4083">
        <v>1</v>
      </c>
      <c r="H4083">
        <v>0</v>
      </c>
      <c r="I4083">
        <v>0</v>
      </c>
      <c r="J4083">
        <v>0</v>
      </c>
      <c r="K4083">
        <v>0</v>
      </c>
      <c r="L4083">
        <v>0</v>
      </c>
      <c r="M4083">
        <v>0</v>
      </c>
      <c r="N4083">
        <v>0</v>
      </c>
      <c r="O4083">
        <v>0</v>
      </c>
      <c r="P4083">
        <v>0</v>
      </c>
      <c r="Q4083">
        <v>0</v>
      </c>
    </row>
    <row r="4084" spans="1:17" x14ac:dyDescent="0.25">
      <c r="A4084" t="s">
        <v>21547</v>
      </c>
      <c r="B4084" t="s">
        <v>72</v>
      </c>
      <c r="C4084" t="s">
        <v>106</v>
      </c>
      <c r="D4084" t="s">
        <v>529</v>
      </c>
      <c r="E4084" t="s">
        <v>21471</v>
      </c>
      <c r="F4084" t="s">
        <v>525</v>
      </c>
      <c r="G4084">
        <v>1</v>
      </c>
      <c r="H4084">
        <v>0</v>
      </c>
      <c r="I4084">
        <v>0</v>
      </c>
      <c r="J4084">
        <v>0</v>
      </c>
      <c r="K4084">
        <v>0</v>
      </c>
      <c r="L4084">
        <v>0</v>
      </c>
      <c r="M4084">
        <v>0</v>
      </c>
      <c r="N4084">
        <v>0</v>
      </c>
      <c r="O4084">
        <v>0</v>
      </c>
      <c r="P4084">
        <v>0</v>
      </c>
      <c r="Q4084">
        <v>0</v>
      </c>
    </row>
    <row r="4085" spans="1:17" x14ac:dyDescent="0.25">
      <c r="A4085" t="s">
        <v>21927</v>
      </c>
      <c r="B4085" t="s">
        <v>72</v>
      </c>
      <c r="C4085" t="s">
        <v>221</v>
      </c>
      <c r="D4085" t="s">
        <v>526</v>
      </c>
      <c r="E4085" t="s">
        <v>21471</v>
      </c>
      <c r="F4085" t="s">
        <v>399</v>
      </c>
      <c r="G4085">
        <v>0</v>
      </c>
      <c r="H4085">
        <v>65</v>
      </c>
      <c r="I4085">
        <v>9</v>
      </c>
      <c r="J4085">
        <v>47</v>
      </c>
      <c r="K4085">
        <v>5</v>
      </c>
      <c r="L4085">
        <v>4</v>
      </c>
      <c r="M4085">
        <v>0</v>
      </c>
      <c r="N4085">
        <v>0</v>
      </c>
      <c r="O4085">
        <v>0</v>
      </c>
      <c r="P4085">
        <v>0</v>
      </c>
      <c r="Q4085">
        <v>0</v>
      </c>
    </row>
    <row r="4086" spans="1:17" x14ac:dyDescent="0.25">
      <c r="A4086" t="s">
        <v>21928</v>
      </c>
      <c r="B4086" t="s">
        <v>72</v>
      </c>
      <c r="C4086" t="s">
        <v>221</v>
      </c>
      <c r="D4086" t="s">
        <v>526</v>
      </c>
      <c r="E4086" t="s">
        <v>21471</v>
      </c>
      <c r="F4086" t="s">
        <v>4245</v>
      </c>
      <c r="G4086">
        <v>0</v>
      </c>
      <c r="H4086">
        <v>0</v>
      </c>
      <c r="I4086">
        <v>0</v>
      </c>
      <c r="J4086">
        <v>0</v>
      </c>
      <c r="K4086">
        <v>0</v>
      </c>
      <c r="L4086">
        <v>0</v>
      </c>
      <c r="M4086">
        <v>65</v>
      </c>
      <c r="N4086">
        <v>0</v>
      </c>
      <c r="O4086">
        <v>0</v>
      </c>
      <c r="P4086">
        <v>0</v>
      </c>
      <c r="Q4086">
        <v>0</v>
      </c>
    </row>
    <row r="4087" spans="1:17" x14ac:dyDescent="0.25">
      <c r="A4087" t="s">
        <v>21929</v>
      </c>
      <c r="B4087" t="s">
        <v>72</v>
      </c>
      <c r="C4087" t="s">
        <v>221</v>
      </c>
      <c r="D4087" t="s">
        <v>526</v>
      </c>
      <c r="E4087" t="s">
        <v>21471</v>
      </c>
      <c r="F4087" t="s">
        <v>394</v>
      </c>
      <c r="G4087">
        <v>0</v>
      </c>
      <c r="H4087">
        <v>0</v>
      </c>
      <c r="I4087">
        <v>0</v>
      </c>
      <c r="J4087">
        <v>0</v>
      </c>
      <c r="K4087">
        <v>0</v>
      </c>
      <c r="L4087">
        <v>0</v>
      </c>
      <c r="M4087">
        <v>0</v>
      </c>
      <c r="N4087">
        <v>51</v>
      </c>
      <c r="O4087">
        <v>48</v>
      </c>
      <c r="P4087">
        <v>2</v>
      </c>
      <c r="Q4087">
        <v>1</v>
      </c>
    </row>
    <row r="4088" spans="1:17" x14ac:dyDescent="0.25">
      <c r="A4088" t="s">
        <v>21930</v>
      </c>
      <c r="B4088" t="s">
        <v>72</v>
      </c>
      <c r="C4088" t="s">
        <v>221</v>
      </c>
      <c r="D4088" t="s">
        <v>526</v>
      </c>
      <c r="E4088" t="s">
        <v>21471</v>
      </c>
      <c r="F4088" t="s">
        <v>395</v>
      </c>
      <c r="G4088">
        <v>0</v>
      </c>
      <c r="H4088">
        <v>0</v>
      </c>
      <c r="I4088">
        <v>0</v>
      </c>
      <c r="J4088">
        <v>0</v>
      </c>
      <c r="K4088">
        <v>0</v>
      </c>
      <c r="L4088">
        <v>0</v>
      </c>
      <c r="M4088">
        <v>0</v>
      </c>
      <c r="N4088">
        <v>44</v>
      </c>
      <c r="O4088">
        <v>41</v>
      </c>
      <c r="P4088">
        <v>2</v>
      </c>
      <c r="Q4088">
        <v>1</v>
      </c>
    </row>
    <row r="4089" spans="1:17" x14ac:dyDescent="0.25">
      <c r="A4089" t="s">
        <v>21931</v>
      </c>
      <c r="B4089" t="s">
        <v>72</v>
      </c>
      <c r="C4089" t="s">
        <v>221</v>
      </c>
      <c r="D4089" t="s">
        <v>526</v>
      </c>
      <c r="E4089" t="s">
        <v>21471</v>
      </c>
      <c r="F4089" t="s">
        <v>525</v>
      </c>
      <c r="G4089">
        <v>65</v>
      </c>
      <c r="H4089">
        <v>0</v>
      </c>
      <c r="I4089">
        <v>0</v>
      </c>
      <c r="J4089">
        <v>0</v>
      </c>
      <c r="K4089">
        <v>0</v>
      </c>
      <c r="L4089">
        <v>0</v>
      </c>
      <c r="M4089">
        <v>0</v>
      </c>
      <c r="N4089">
        <v>0</v>
      </c>
      <c r="O4089">
        <v>0</v>
      </c>
      <c r="P4089">
        <v>0</v>
      </c>
      <c r="Q4089">
        <v>0</v>
      </c>
    </row>
    <row r="4090" spans="1:17" x14ac:dyDescent="0.25">
      <c r="A4090" t="s">
        <v>15865</v>
      </c>
      <c r="B4090" t="s">
        <v>72</v>
      </c>
      <c r="C4090" t="s">
        <v>221</v>
      </c>
      <c r="D4090" t="s">
        <v>527</v>
      </c>
      <c r="E4090" t="s">
        <v>563</v>
      </c>
      <c r="F4090" t="s">
        <v>528</v>
      </c>
      <c r="G4090">
        <v>0</v>
      </c>
      <c r="H4090">
        <v>0</v>
      </c>
      <c r="I4090">
        <v>0</v>
      </c>
      <c r="J4090">
        <v>0</v>
      </c>
      <c r="K4090">
        <v>0</v>
      </c>
      <c r="L4090">
        <v>0</v>
      </c>
      <c r="M4090">
        <v>0</v>
      </c>
      <c r="N4090">
        <v>1</v>
      </c>
      <c r="O4090">
        <v>1</v>
      </c>
      <c r="P4090">
        <v>0</v>
      </c>
      <c r="Q4090">
        <v>0</v>
      </c>
    </row>
    <row r="4091" spans="1:17" x14ac:dyDescent="0.25">
      <c r="A4091" t="s">
        <v>15866</v>
      </c>
      <c r="B4091" t="s">
        <v>72</v>
      </c>
      <c r="C4091" t="s">
        <v>221</v>
      </c>
      <c r="D4091" t="s">
        <v>527</v>
      </c>
      <c r="E4091" t="s">
        <v>563</v>
      </c>
      <c r="F4091" t="s">
        <v>525</v>
      </c>
      <c r="G4091">
        <v>1</v>
      </c>
      <c r="H4091">
        <v>0</v>
      </c>
      <c r="I4091">
        <v>0</v>
      </c>
      <c r="J4091">
        <v>0</v>
      </c>
      <c r="K4091">
        <v>0</v>
      </c>
      <c r="L4091">
        <v>0</v>
      </c>
      <c r="M4091">
        <v>0</v>
      </c>
      <c r="N4091">
        <v>0</v>
      </c>
      <c r="O4091">
        <v>0</v>
      </c>
      <c r="P4091">
        <v>0</v>
      </c>
      <c r="Q4091">
        <v>0</v>
      </c>
    </row>
    <row r="4092" spans="1:17" x14ac:dyDescent="0.25">
      <c r="A4092" t="s">
        <v>21932</v>
      </c>
      <c r="B4092" t="s">
        <v>72</v>
      </c>
      <c r="C4092" t="s">
        <v>221</v>
      </c>
      <c r="D4092" t="s">
        <v>527</v>
      </c>
      <c r="E4092" t="s">
        <v>21471</v>
      </c>
      <c r="F4092" t="s">
        <v>528</v>
      </c>
      <c r="G4092">
        <v>0</v>
      </c>
      <c r="H4092">
        <v>0</v>
      </c>
      <c r="I4092">
        <v>0</v>
      </c>
      <c r="J4092">
        <v>0</v>
      </c>
      <c r="K4092">
        <v>0</v>
      </c>
      <c r="L4092">
        <v>0</v>
      </c>
      <c r="M4092">
        <v>0</v>
      </c>
      <c r="N4092">
        <v>1</v>
      </c>
      <c r="O4092">
        <v>1</v>
      </c>
      <c r="P4092">
        <v>0</v>
      </c>
      <c r="Q4092">
        <v>0</v>
      </c>
    </row>
    <row r="4093" spans="1:17" x14ac:dyDescent="0.25">
      <c r="A4093" t="s">
        <v>21933</v>
      </c>
      <c r="B4093" t="s">
        <v>72</v>
      </c>
      <c r="C4093" t="s">
        <v>221</v>
      </c>
      <c r="D4093" t="s">
        <v>527</v>
      </c>
      <c r="E4093" t="s">
        <v>21471</v>
      </c>
      <c r="F4093" t="s">
        <v>525</v>
      </c>
      <c r="G4093">
        <v>1</v>
      </c>
      <c r="H4093">
        <v>0</v>
      </c>
      <c r="I4093">
        <v>0</v>
      </c>
      <c r="J4093">
        <v>0</v>
      </c>
      <c r="K4093">
        <v>0</v>
      </c>
      <c r="L4093">
        <v>0</v>
      </c>
      <c r="M4093">
        <v>0</v>
      </c>
      <c r="N4093">
        <v>0</v>
      </c>
      <c r="O4093">
        <v>0</v>
      </c>
      <c r="P4093">
        <v>0</v>
      </c>
      <c r="Q4093">
        <v>0</v>
      </c>
    </row>
    <row r="4094" spans="1:17" x14ac:dyDescent="0.25">
      <c r="A4094" t="s">
        <v>16046</v>
      </c>
      <c r="B4094" t="s">
        <v>72</v>
      </c>
      <c r="C4094" t="s">
        <v>221</v>
      </c>
      <c r="D4094" t="s">
        <v>12971</v>
      </c>
      <c r="E4094" t="s">
        <v>563</v>
      </c>
      <c r="F4094" t="s">
        <v>525</v>
      </c>
      <c r="G4094">
        <v>3</v>
      </c>
      <c r="H4094">
        <v>0</v>
      </c>
      <c r="I4094">
        <v>0</v>
      </c>
      <c r="J4094">
        <v>0</v>
      </c>
      <c r="K4094">
        <v>0</v>
      </c>
      <c r="L4094">
        <v>0</v>
      </c>
      <c r="M4094">
        <v>0</v>
      </c>
      <c r="N4094">
        <v>0</v>
      </c>
      <c r="O4094">
        <v>0</v>
      </c>
      <c r="P4094">
        <v>0</v>
      </c>
      <c r="Q4094">
        <v>0</v>
      </c>
    </row>
    <row r="4095" spans="1:17" x14ac:dyDescent="0.25">
      <c r="A4095" t="s">
        <v>21934</v>
      </c>
      <c r="B4095" t="s">
        <v>72</v>
      </c>
      <c r="C4095" t="s">
        <v>221</v>
      </c>
      <c r="D4095" t="s">
        <v>12971</v>
      </c>
      <c r="E4095" t="s">
        <v>21471</v>
      </c>
      <c r="F4095" t="s">
        <v>525</v>
      </c>
      <c r="G4095">
        <v>6</v>
      </c>
      <c r="H4095">
        <v>0</v>
      </c>
      <c r="I4095">
        <v>0</v>
      </c>
      <c r="J4095">
        <v>0</v>
      </c>
      <c r="K4095">
        <v>0</v>
      </c>
      <c r="L4095">
        <v>0</v>
      </c>
      <c r="M4095">
        <v>0</v>
      </c>
      <c r="N4095">
        <v>0</v>
      </c>
      <c r="O4095">
        <v>0</v>
      </c>
      <c r="P4095">
        <v>0</v>
      </c>
      <c r="Q4095">
        <v>0</v>
      </c>
    </row>
    <row r="4096" spans="1:17" x14ac:dyDescent="0.25">
      <c r="A4096" t="s">
        <v>16047</v>
      </c>
      <c r="B4096" t="s">
        <v>72</v>
      </c>
      <c r="C4096" t="s">
        <v>222</v>
      </c>
      <c r="D4096" t="s">
        <v>529</v>
      </c>
      <c r="E4096" t="s">
        <v>563</v>
      </c>
      <c r="F4096" t="s">
        <v>525</v>
      </c>
      <c r="G4096">
        <v>3</v>
      </c>
      <c r="H4096">
        <v>0</v>
      </c>
      <c r="I4096">
        <v>0</v>
      </c>
      <c r="J4096">
        <v>0</v>
      </c>
      <c r="K4096">
        <v>0</v>
      </c>
      <c r="L4096">
        <v>0</v>
      </c>
      <c r="M4096">
        <v>0</v>
      </c>
      <c r="N4096">
        <v>0</v>
      </c>
      <c r="O4096">
        <v>0</v>
      </c>
      <c r="P4096">
        <v>0</v>
      </c>
      <c r="Q4096">
        <v>0</v>
      </c>
    </row>
    <row r="4097" spans="1:17" x14ac:dyDescent="0.25">
      <c r="A4097" t="s">
        <v>21935</v>
      </c>
      <c r="B4097" t="s">
        <v>72</v>
      </c>
      <c r="C4097" t="s">
        <v>222</v>
      </c>
      <c r="D4097" t="s">
        <v>529</v>
      </c>
      <c r="E4097" t="s">
        <v>21471</v>
      </c>
      <c r="F4097" t="s">
        <v>525</v>
      </c>
      <c r="G4097">
        <v>1</v>
      </c>
      <c r="H4097">
        <v>0</v>
      </c>
      <c r="I4097">
        <v>0</v>
      </c>
      <c r="J4097">
        <v>0</v>
      </c>
      <c r="K4097">
        <v>0</v>
      </c>
      <c r="L4097">
        <v>0</v>
      </c>
      <c r="M4097">
        <v>0</v>
      </c>
      <c r="N4097">
        <v>0</v>
      </c>
      <c r="O4097">
        <v>0</v>
      </c>
      <c r="P4097">
        <v>0</v>
      </c>
      <c r="Q4097">
        <v>0</v>
      </c>
    </row>
    <row r="4098" spans="1:17" x14ac:dyDescent="0.25">
      <c r="A4098" t="s">
        <v>16048</v>
      </c>
      <c r="B4098" t="s">
        <v>72</v>
      </c>
      <c r="C4098" t="s">
        <v>222</v>
      </c>
      <c r="D4098" t="s">
        <v>526</v>
      </c>
      <c r="E4098" t="s">
        <v>563</v>
      </c>
      <c r="F4098" t="s">
        <v>396</v>
      </c>
      <c r="G4098">
        <v>0</v>
      </c>
      <c r="H4098">
        <v>25</v>
      </c>
      <c r="I4098">
        <v>2</v>
      </c>
      <c r="J4098">
        <v>22</v>
      </c>
      <c r="K4098">
        <v>1</v>
      </c>
      <c r="L4098">
        <v>0</v>
      </c>
      <c r="M4098">
        <v>0</v>
      </c>
      <c r="N4098">
        <v>0</v>
      </c>
      <c r="O4098">
        <v>0</v>
      </c>
      <c r="P4098">
        <v>0</v>
      </c>
      <c r="Q4098">
        <v>0</v>
      </c>
    </row>
    <row r="4099" spans="1:17" x14ac:dyDescent="0.25">
      <c r="A4099" t="s">
        <v>16049</v>
      </c>
      <c r="B4099" t="s">
        <v>72</v>
      </c>
      <c r="C4099" t="s">
        <v>222</v>
      </c>
      <c r="D4099" t="s">
        <v>526</v>
      </c>
      <c r="E4099" t="s">
        <v>563</v>
      </c>
      <c r="F4099" t="s">
        <v>4236</v>
      </c>
      <c r="G4099">
        <v>0</v>
      </c>
      <c r="H4099">
        <v>25</v>
      </c>
      <c r="I4099">
        <v>2</v>
      </c>
      <c r="J4099">
        <v>21</v>
      </c>
      <c r="K4099">
        <v>1</v>
      </c>
      <c r="L4099">
        <v>1</v>
      </c>
      <c r="M4099">
        <v>0</v>
      </c>
      <c r="N4099">
        <v>0</v>
      </c>
      <c r="O4099">
        <v>0</v>
      </c>
      <c r="P4099">
        <v>0</v>
      </c>
      <c r="Q4099">
        <v>0</v>
      </c>
    </row>
    <row r="4100" spans="1:17" x14ac:dyDescent="0.25">
      <c r="A4100" t="s">
        <v>16050</v>
      </c>
      <c r="B4100" t="s">
        <v>72</v>
      </c>
      <c r="C4100" t="s">
        <v>222</v>
      </c>
      <c r="D4100" t="s">
        <v>526</v>
      </c>
      <c r="E4100" t="s">
        <v>563</v>
      </c>
      <c r="F4100" t="s">
        <v>4238</v>
      </c>
      <c r="G4100">
        <v>0</v>
      </c>
      <c r="H4100">
        <v>0</v>
      </c>
      <c r="I4100">
        <v>0</v>
      </c>
      <c r="J4100">
        <v>0</v>
      </c>
      <c r="K4100">
        <v>0</v>
      </c>
      <c r="L4100">
        <v>0</v>
      </c>
      <c r="M4100">
        <v>25</v>
      </c>
      <c r="N4100">
        <v>0</v>
      </c>
      <c r="O4100">
        <v>0</v>
      </c>
      <c r="P4100">
        <v>0</v>
      </c>
      <c r="Q4100">
        <v>0</v>
      </c>
    </row>
    <row r="4101" spans="1:17" x14ac:dyDescent="0.25">
      <c r="A4101" t="s">
        <v>16051</v>
      </c>
      <c r="B4101" t="s">
        <v>72</v>
      </c>
      <c r="C4101" t="s">
        <v>222</v>
      </c>
      <c r="D4101" t="s">
        <v>526</v>
      </c>
      <c r="E4101" t="s">
        <v>563</v>
      </c>
      <c r="F4101" t="s">
        <v>397</v>
      </c>
      <c r="G4101">
        <v>0</v>
      </c>
      <c r="H4101">
        <v>25</v>
      </c>
      <c r="I4101">
        <v>2</v>
      </c>
      <c r="J4101">
        <v>21</v>
      </c>
      <c r="K4101">
        <v>1</v>
      </c>
      <c r="L4101">
        <v>1</v>
      </c>
      <c r="M4101">
        <v>0</v>
      </c>
      <c r="N4101">
        <v>0</v>
      </c>
      <c r="O4101">
        <v>0</v>
      </c>
      <c r="P4101">
        <v>0</v>
      </c>
      <c r="Q4101">
        <v>0</v>
      </c>
    </row>
    <row r="4102" spans="1:17" x14ac:dyDescent="0.25">
      <c r="A4102" t="s">
        <v>16052</v>
      </c>
      <c r="B4102" t="s">
        <v>72</v>
      </c>
      <c r="C4102" t="s">
        <v>222</v>
      </c>
      <c r="D4102" t="s">
        <v>526</v>
      </c>
      <c r="E4102" t="s">
        <v>563</v>
      </c>
      <c r="F4102" t="s">
        <v>398</v>
      </c>
      <c r="G4102">
        <v>0</v>
      </c>
      <c r="H4102">
        <v>25</v>
      </c>
      <c r="I4102">
        <v>2</v>
      </c>
      <c r="J4102">
        <v>21</v>
      </c>
      <c r="K4102">
        <v>1</v>
      </c>
      <c r="L4102">
        <v>1</v>
      </c>
      <c r="M4102">
        <v>0</v>
      </c>
      <c r="N4102">
        <v>0</v>
      </c>
      <c r="O4102">
        <v>0</v>
      </c>
      <c r="P4102">
        <v>0</v>
      </c>
      <c r="Q4102">
        <v>0</v>
      </c>
    </row>
    <row r="4103" spans="1:17" x14ac:dyDescent="0.25">
      <c r="A4103" t="s">
        <v>16053</v>
      </c>
      <c r="B4103" t="s">
        <v>72</v>
      </c>
      <c r="C4103" t="s">
        <v>222</v>
      </c>
      <c r="D4103" t="s">
        <v>526</v>
      </c>
      <c r="E4103" t="s">
        <v>563</v>
      </c>
      <c r="F4103" t="s">
        <v>4242</v>
      </c>
      <c r="G4103">
        <v>0</v>
      </c>
      <c r="H4103">
        <v>0</v>
      </c>
      <c r="I4103">
        <v>0</v>
      </c>
      <c r="J4103">
        <v>0</v>
      </c>
      <c r="K4103">
        <v>0</v>
      </c>
      <c r="L4103">
        <v>0</v>
      </c>
      <c r="M4103">
        <v>25</v>
      </c>
      <c r="N4103">
        <v>0</v>
      </c>
      <c r="O4103">
        <v>0</v>
      </c>
      <c r="P4103">
        <v>0</v>
      </c>
      <c r="Q4103">
        <v>0</v>
      </c>
    </row>
    <row r="4104" spans="1:17" x14ac:dyDescent="0.25">
      <c r="A4104" t="s">
        <v>16054</v>
      </c>
      <c r="B4104" t="s">
        <v>72</v>
      </c>
      <c r="C4104" t="s">
        <v>222</v>
      </c>
      <c r="D4104" t="s">
        <v>526</v>
      </c>
      <c r="E4104" t="s">
        <v>563</v>
      </c>
      <c r="F4104" t="s">
        <v>399</v>
      </c>
      <c r="G4104">
        <v>0</v>
      </c>
      <c r="H4104">
        <v>25</v>
      </c>
      <c r="I4104">
        <v>2</v>
      </c>
      <c r="J4104">
        <v>22</v>
      </c>
      <c r="K4104">
        <v>1</v>
      </c>
      <c r="L4104">
        <v>0</v>
      </c>
      <c r="M4104">
        <v>0</v>
      </c>
      <c r="N4104">
        <v>0</v>
      </c>
      <c r="O4104">
        <v>0</v>
      </c>
      <c r="P4104">
        <v>0</v>
      </c>
      <c r="Q4104">
        <v>0</v>
      </c>
    </row>
    <row r="4105" spans="1:17" x14ac:dyDescent="0.25">
      <c r="A4105" t="s">
        <v>16055</v>
      </c>
      <c r="B4105" t="s">
        <v>72</v>
      </c>
      <c r="C4105" t="s">
        <v>222</v>
      </c>
      <c r="D4105" t="s">
        <v>526</v>
      </c>
      <c r="E4105" t="s">
        <v>563</v>
      </c>
      <c r="F4105" t="s">
        <v>4245</v>
      </c>
      <c r="G4105">
        <v>0</v>
      </c>
      <c r="H4105">
        <v>0</v>
      </c>
      <c r="I4105">
        <v>0</v>
      </c>
      <c r="J4105">
        <v>0</v>
      </c>
      <c r="K4105">
        <v>0</v>
      </c>
      <c r="L4105">
        <v>0</v>
      </c>
      <c r="M4105">
        <v>25</v>
      </c>
      <c r="N4105">
        <v>0</v>
      </c>
      <c r="O4105">
        <v>0</v>
      </c>
      <c r="P4105">
        <v>0</v>
      </c>
      <c r="Q4105">
        <v>0</v>
      </c>
    </row>
    <row r="4106" spans="1:17" x14ac:dyDescent="0.25">
      <c r="A4106" t="s">
        <v>16056</v>
      </c>
      <c r="B4106" t="s">
        <v>72</v>
      </c>
      <c r="C4106" t="s">
        <v>222</v>
      </c>
      <c r="D4106" t="s">
        <v>526</v>
      </c>
      <c r="E4106" t="s">
        <v>563</v>
      </c>
      <c r="F4106" t="s">
        <v>394</v>
      </c>
      <c r="G4106">
        <v>0</v>
      </c>
      <c r="H4106">
        <v>0</v>
      </c>
      <c r="I4106">
        <v>0</v>
      </c>
      <c r="J4106">
        <v>0</v>
      </c>
      <c r="K4106">
        <v>0</v>
      </c>
      <c r="L4106">
        <v>0</v>
      </c>
      <c r="M4106">
        <v>0</v>
      </c>
      <c r="N4106">
        <v>24</v>
      </c>
      <c r="O4106">
        <v>23</v>
      </c>
      <c r="P4106">
        <v>1</v>
      </c>
      <c r="Q4106">
        <v>0</v>
      </c>
    </row>
    <row r="4107" spans="1:17" x14ac:dyDescent="0.25">
      <c r="A4107" t="s">
        <v>16057</v>
      </c>
      <c r="B4107" t="s">
        <v>72</v>
      </c>
      <c r="C4107" t="s">
        <v>222</v>
      </c>
      <c r="D4107" t="s">
        <v>526</v>
      </c>
      <c r="E4107" t="s">
        <v>563</v>
      </c>
      <c r="F4107" t="s">
        <v>395</v>
      </c>
      <c r="G4107">
        <v>0</v>
      </c>
      <c r="H4107">
        <v>0</v>
      </c>
      <c r="I4107">
        <v>0</v>
      </c>
      <c r="J4107">
        <v>0</v>
      </c>
      <c r="K4107">
        <v>0</v>
      </c>
      <c r="L4107">
        <v>0</v>
      </c>
      <c r="M4107">
        <v>0</v>
      </c>
      <c r="N4107">
        <v>21</v>
      </c>
      <c r="O4107">
        <v>20</v>
      </c>
      <c r="P4107">
        <v>1</v>
      </c>
      <c r="Q4107">
        <v>0</v>
      </c>
    </row>
    <row r="4108" spans="1:17" x14ac:dyDescent="0.25">
      <c r="A4108" t="s">
        <v>16058</v>
      </c>
      <c r="B4108" t="s">
        <v>72</v>
      </c>
      <c r="C4108" t="s">
        <v>222</v>
      </c>
      <c r="D4108" t="s">
        <v>526</v>
      </c>
      <c r="E4108" t="s">
        <v>563</v>
      </c>
      <c r="F4108" t="s">
        <v>525</v>
      </c>
      <c r="G4108">
        <v>25</v>
      </c>
      <c r="H4108">
        <v>0</v>
      </c>
      <c r="I4108">
        <v>0</v>
      </c>
      <c r="J4108">
        <v>0</v>
      </c>
      <c r="K4108">
        <v>0</v>
      </c>
      <c r="L4108">
        <v>0</v>
      </c>
      <c r="M4108">
        <v>0</v>
      </c>
      <c r="N4108">
        <v>0</v>
      </c>
      <c r="O4108">
        <v>0</v>
      </c>
      <c r="P4108">
        <v>0</v>
      </c>
      <c r="Q4108">
        <v>0</v>
      </c>
    </row>
    <row r="4109" spans="1:17" x14ac:dyDescent="0.25">
      <c r="A4109" t="s">
        <v>21936</v>
      </c>
      <c r="B4109" t="s">
        <v>72</v>
      </c>
      <c r="C4109" t="s">
        <v>222</v>
      </c>
      <c r="D4109" t="s">
        <v>526</v>
      </c>
      <c r="E4109" t="s">
        <v>21471</v>
      </c>
      <c r="F4109" t="s">
        <v>396</v>
      </c>
      <c r="G4109">
        <v>0</v>
      </c>
      <c r="H4109">
        <v>19</v>
      </c>
      <c r="I4109">
        <v>1</v>
      </c>
      <c r="J4109">
        <v>17</v>
      </c>
      <c r="K4109">
        <v>0</v>
      </c>
      <c r="L4109">
        <v>1</v>
      </c>
      <c r="M4109">
        <v>0</v>
      </c>
      <c r="N4109">
        <v>0</v>
      </c>
      <c r="O4109">
        <v>0</v>
      </c>
      <c r="P4109">
        <v>0</v>
      </c>
      <c r="Q4109">
        <v>0</v>
      </c>
    </row>
    <row r="4110" spans="1:17" x14ac:dyDescent="0.25">
      <c r="A4110" t="s">
        <v>21937</v>
      </c>
      <c r="B4110" t="s">
        <v>72</v>
      </c>
      <c r="C4110" t="s">
        <v>222</v>
      </c>
      <c r="D4110" t="s">
        <v>526</v>
      </c>
      <c r="E4110" t="s">
        <v>21471</v>
      </c>
      <c r="F4110" t="s">
        <v>4236</v>
      </c>
      <c r="G4110">
        <v>0</v>
      </c>
      <c r="H4110">
        <v>19</v>
      </c>
      <c r="I4110">
        <v>1</v>
      </c>
      <c r="J4110">
        <v>17</v>
      </c>
      <c r="K4110">
        <v>0</v>
      </c>
      <c r="L4110">
        <v>1</v>
      </c>
      <c r="M4110">
        <v>0</v>
      </c>
      <c r="N4110">
        <v>0</v>
      </c>
      <c r="O4110">
        <v>0</v>
      </c>
      <c r="P4110">
        <v>0</v>
      </c>
      <c r="Q4110">
        <v>0</v>
      </c>
    </row>
    <row r="4111" spans="1:17" x14ac:dyDescent="0.25">
      <c r="A4111" t="s">
        <v>21938</v>
      </c>
      <c r="B4111" t="s">
        <v>72</v>
      </c>
      <c r="C4111" t="s">
        <v>222</v>
      </c>
      <c r="D4111" t="s">
        <v>526</v>
      </c>
      <c r="E4111" t="s">
        <v>21471</v>
      </c>
      <c r="F4111" t="s">
        <v>4238</v>
      </c>
      <c r="G4111">
        <v>0</v>
      </c>
      <c r="H4111">
        <v>0</v>
      </c>
      <c r="I4111">
        <v>0</v>
      </c>
      <c r="J4111">
        <v>0</v>
      </c>
      <c r="K4111">
        <v>0</v>
      </c>
      <c r="L4111">
        <v>0</v>
      </c>
      <c r="M4111">
        <v>19</v>
      </c>
      <c r="N4111">
        <v>0</v>
      </c>
      <c r="O4111">
        <v>0</v>
      </c>
      <c r="P4111">
        <v>0</v>
      </c>
      <c r="Q4111">
        <v>0</v>
      </c>
    </row>
    <row r="4112" spans="1:17" x14ac:dyDescent="0.25">
      <c r="A4112" t="s">
        <v>21939</v>
      </c>
      <c r="B4112" t="s">
        <v>72</v>
      </c>
      <c r="C4112" t="s">
        <v>222</v>
      </c>
      <c r="D4112" t="s">
        <v>526</v>
      </c>
      <c r="E4112" t="s">
        <v>21471</v>
      </c>
      <c r="F4112" t="s">
        <v>397</v>
      </c>
      <c r="G4112">
        <v>0</v>
      </c>
      <c r="H4112">
        <v>19</v>
      </c>
      <c r="I4112">
        <v>1</v>
      </c>
      <c r="J4112">
        <v>17</v>
      </c>
      <c r="K4112">
        <v>0</v>
      </c>
      <c r="L4112">
        <v>1</v>
      </c>
      <c r="M4112">
        <v>0</v>
      </c>
      <c r="N4112">
        <v>0</v>
      </c>
      <c r="O4112">
        <v>0</v>
      </c>
      <c r="P4112">
        <v>0</v>
      </c>
      <c r="Q4112">
        <v>0</v>
      </c>
    </row>
    <row r="4113" spans="1:17" x14ac:dyDescent="0.25">
      <c r="A4113" t="s">
        <v>21940</v>
      </c>
      <c r="B4113" t="s">
        <v>72</v>
      </c>
      <c r="C4113" t="s">
        <v>222</v>
      </c>
      <c r="D4113" t="s">
        <v>526</v>
      </c>
      <c r="E4113" t="s">
        <v>21471</v>
      </c>
      <c r="F4113" t="s">
        <v>398</v>
      </c>
      <c r="G4113">
        <v>0</v>
      </c>
      <c r="H4113">
        <v>19</v>
      </c>
      <c r="I4113">
        <v>1</v>
      </c>
      <c r="J4113">
        <v>17</v>
      </c>
      <c r="K4113">
        <v>0</v>
      </c>
      <c r="L4113">
        <v>1</v>
      </c>
      <c r="M4113">
        <v>0</v>
      </c>
      <c r="N4113">
        <v>0</v>
      </c>
      <c r="O4113">
        <v>0</v>
      </c>
      <c r="P4113">
        <v>0</v>
      </c>
      <c r="Q4113">
        <v>0</v>
      </c>
    </row>
    <row r="4114" spans="1:17" x14ac:dyDescent="0.25">
      <c r="A4114" t="s">
        <v>21941</v>
      </c>
      <c r="B4114" t="s">
        <v>72</v>
      </c>
      <c r="C4114" t="s">
        <v>222</v>
      </c>
      <c r="D4114" t="s">
        <v>526</v>
      </c>
      <c r="E4114" t="s">
        <v>21471</v>
      </c>
      <c r="F4114" t="s">
        <v>4242</v>
      </c>
      <c r="G4114">
        <v>0</v>
      </c>
      <c r="H4114">
        <v>0</v>
      </c>
      <c r="I4114">
        <v>0</v>
      </c>
      <c r="J4114">
        <v>0</v>
      </c>
      <c r="K4114">
        <v>0</v>
      </c>
      <c r="L4114">
        <v>0</v>
      </c>
      <c r="M4114">
        <v>19</v>
      </c>
      <c r="N4114">
        <v>0</v>
      </c>
      <c r="O4114">
        <v>0</v>
      </c>
      <c r="P4114">
        <v>0</v>
      </c>
      <c r="Q4114">
        <v>0</v>
      </c>
    </row>
    <row r="4115" spans="1:17" x14ac:dyDescent="0.25">
      <c r="A4115" t="s">
        <v>21942</v>
      </c>
      <c r="B4115" t="s">
        <v>74</v>
      </c>
      <c r="C4115" t="s">
        <v>111</v>
      </c>
      <c r="D4115" t="s">
        <v>526</v>
      </c>
      <c r="E4115" t="s">
        <v>21471</v>
      </c>
      <c r="F4115" t="s">
        <v>398</v>
      </c>
      <c r="G4115">
        <v>0</v>
      </c>
      <c r="H4115">
        <v>4</v>
      </c>
      <c r="I4115">
        <v>0</v>
      </c>
      <c r="J4115">
        <v>4</v>
      </c>
      <c r="K4115">
        <v>0</v>
      </c>
      <c r="L4115">
        <v>0</v>
      </c>
      <c r="M4115">
        <v>0</v>
      </c>
      <c r="N4115">
        <v>0</v>
      </c>
      <c r="O4115">
        <v>0</v>
      </c>
      <c r="P4115">
        <v>0</v>
      </c>
      <c r="Q4115">
        <v>0</v>
      </c>
    </row>
    <row r="4116" spans="1:17" x14ac:dyDescent="0.25">
      <c r="A4116" t="s">
        <v>21943</v>
      </c>
      <c r="B4116" t="s">
        <v>74</v>
      </c>
      <c r="C4116" t="s">
        <v>111</v>
      </c>
      <c r="D4116" t="s">
        <v>526</v>
      </c>
      <c r="E4116" t="s">
        <v>21471</v>
      </c>
      <c r="F4116" t="s">
        <v>4242</v>
      </c>
      <c r="G4116">
        <v>0</v>
      </c>
      <c r="H4116">
        <v>0</v>
      </c>
      <c r="I4116">
        <v>0</v>
      </c>
      <c r="J4116">
        <v>0</v>
      </c>
      <c r="K4116">
        <v>0</v>
      </c>
      <c r="L4116">
        <v>0</v>
      </c>
      <c r="M4116">
        <v>4</v>
      </c>
      <c r="N4116">
        <v>0</v>
      </c>
      <c r="O4116">
        <v>0</v>
      </c>
      <c r="P4116">
        <v>0</v>
      </c>
      <c r="Q4116">
        <v>0</v>
      </c>
    </row>
    <row r="4117" spans="1:17" x14ac:dyDescent="0.25">
      <c r="A4117" t="s">
        <v>21944</v>
      </c>
      <c r="B4117" t="s">
        <v>74</v>
      </c>
      <c r="C4117" t="s">
        <v>111</v>
      </c>
      <c r="D4117" t="s">
        <v>526</v>
      </c>
      <c r="E4117" t="s">
        <v>21471</v>
      </c>
      <c r="F4117" t="s">
        <v>399</v>
      </c>
      <c r="G4117">
        <v>0</v>
      </c>
      <c r="H4117">
        <v>4</v>
      </c>
      <c r="I4117">
        <v>0</v>
      </c>
      <c r="J4117">
        <v>4</v>
      </c>
      <c r="K4117">
        <v>0</v>
      </c>
      <c r="L4117">
        <v>0</v>
      </c>
      <c r="M4117">
        <v>0</v>
      </c>
      <c r="N4117">
        <v>0</v>
      </c>
      <c r="O4117">
        <v>0</v>
      </c>
      <c r="P4117">
        <v>0</v>
      </c>
      <c r="Q4117">
        <v>0</v>
      </c>
    </row>
    <row r="4118" spans="1:17" x14ac:dyDescent="0.25">
      <c r="A4118" t="s">
        <v>21945</v>
      </c>
      <c r="B4118" t="s">
        <v>74</v>
      </c>
      <c r="C4118" t="s">
        <v>111</v>
      </c>
      <c r="D4118" t="s">
        <v>526</v>
      </c>
      <c r="E4118" t="s">
        <v>21471</v>
      </c>
      <c r="F4118" t="s">
        <v>4245</v>
      </c>
      <c r="G4118">
        <v>0</v>
      </c>
      <c r="H4118">
        <v>0</v>
      </c>
      <c r="I4118">
        <v>0</v>
      </c>
      <c r="J4118">
        <v>0</v>
      </c>
      <c r="K4118">
        <v>0</v>
      </c>
      <c r="L4118">
        <v>0</v>
      </c>
      <c r="M4118">
        <v>4</v>
      </c>
      <c r="N4118">
        <v>0</v>
      </c>
      <c r="O4118">
        <v>0</v>
      </c>
      <c r="P4118">
        <v>0</v>
      </c>
      <c r="Q4118">
        <v>0</v>
      </c>
    </row>
    <row r="4119" spans="1:17" x14ac:dyDescent="0.25">
      <c r="A4119" t="s">
        <v>21946</v>
      </c>
      <c r="B4119" t="s">
        <v>74</v>
      </c>
      <c r="C4119" t="s">
        <v>111</v>
      </c>
      <c r="D4119" t="s">
        <v>526</v>
      </c>
      <c r="E4119" t="s">
        <v>21471</v>
      </c>
      <c r="F4119" t="s">
        <v>394</v>
      </c>
      <c r="G4119">
        <v>0</v>
      </c>
      <c r="H4119">
        <v>0</v>
      </c>
      <c r="I4119">
        <v>0</v>
      </c>
      <c r="J4119">
        <v>0</v>
      </c>
      <c r="K4119">
        <v>0</v>
      </c>
      <c r="L4119">
        <v>0</v>
      </c>
      <c r="M4119">
        <v>0</v>
      </c>
      <c r="N4119">
        <v>4</v>
      </c>
      <c r="O4119">
        <v>4</v>
      </c>
      <c r="P4119">
        <v>0</v>
      </c>
      <c r="Q4119">
        <v>0</v>
      </c>
    </row>
    <row r="4120" spans="1:17" x14ac:dyDescent="0.25">
      <c r="A4120" t="s">
        <v>21947</v>
      </c>
      <c r="B4120" t="s">
        <v>74</v>
      </c>
      <c r="C4120" t="s">
        <v>111</v>
      </c>
      <c r="D4120" t="s">
        <v>526</v>
      </c>
      <c r="E4120" t="s">
        <v>21471</v>
      </c>
      <c r="F4120" t="s">
        <v>395</v>
      </c>
      <c r="G4120">
        <v>0</v>
      </c>
      <c r="H4120">
        <v>0</v>
      </c>
      <c r="I4120">
        <v>0</v>
      </c>
      <c r="J4120">
        <v>0</v>
      </c>
      <c r="K4120">
        <v>0</v>
      </c>
      <c r="L4120">
        <v>0</v>
      </c>
      <c r="M4120">
        <v>0</v>
      </c>
      <c r="N4120">
        <v>2</v>
      </c>
      <c r="O4120">
        <v>2</v>
      </c>
      <c r="P4120">
        <v>0</v>
      </c>
      <c r="Q4120">
        <v>0</v>
      </c>
    </row>
    <row r="4121" spans="1:17" x14ac:dyDescent="0.25">
      <c r="A4121" t="s">
        <v>21948</v>
      </c>
      <c r="B4121" t="s">
        <v>74</v>
      </c>
      <c r="C4121" t="s">
        <v>111</v>
      </c>
      <c r="D4121" t="s">
        <v>526</v>
      </c>
      <c r="E4121" t="s">
        <v>21471</v>
      </c>
      <c r="F4121" t="s">
        <v>525</v>
      </c>
      <c r="G4121">
        <v>4</v>
      </c>
      <c r="H4121">
        <v>0</v>
      </c>
      <c r="I4121">
        <v>0</v>
      </c>
      <c r="J4121">
        <v>0</v>
      </c>
      <c r="K4121">
        <v>0</v>
      </c>
      <c r="L4121">
        <v>0</v>
      </c>
      <c r="M4121">
        <v>0</v>
      </c>
      <c r="N4121">
        <v>0</v>
      </c>
      <c r="O4121">
        <v>0</v>
      </c>
      <c r="P4121">
        <v>0</v>
      </c>
      <c r="Q4121">
        <v>0</v>
      </c>
    </row>
    <row r="4122" spans="1:17" x14ac:dyDescent="0.25">
      <c r="A4122" t="s">
        <v>21949</v>
      </c>
      <c r="B4122" t="s">
        <v>74</v>
      </c>
      <c r="C4122" t="s">
        <v>111</v>
      </c>
      <c r="D4122" t="s">
        <v>12971</v>
      </c>
      <c r="E4122" t="s">
        <v>21471</v>
      </c>
      <c r="F4122" t="s">
        <v>525</v>
      </c>
      <c r="G4122">
        <v>1</v>
      </c>
      <c r="H4122">
        <v>0</v>
      </c>
      <c r="I4122">
        <v>0</v>
      </c>
      <c r="J4122">
        <v>0</v>
      </c>
      <c r="K4122">
        <v>0</v>
      </c>
      <c r="L4122">
        <v>0</v>
      </c>
      <c r="M4122">
        <v>0</v>
      </c>
      <c r="N4122">
        <v>0</v>
      </c>
      <c r="O4122">
        <v>0</v>
      </c>
      <c r="P4122">
        <v>0</v>
      </c>
      <c r="Q4122">
        <v>0</v>
      </c>
    </row>
    <row r="4123" spans="1:17" x14ac:dyDescent="0.25">
      <c r="A4123" t="s">
        <v>21950</v>
      </c>
      <c r="B4123" t="s">
        <v>74</v>
      </c>
      <c r="C4123" t="s">
        <v>112</v>
      </c>
      <c r="D4123" t="s">
        <v>526</v>
      </c>
      <c r="E4123" t="s">
        <v>21471</v>
      </c>
      <c r="F4123" t="s">
        <v>396</v>
      </c>
      <c r="G4123">
        <v>0</v>
      </c>
      <c r="H4123">
        <v>4</v>
      </c>
      <c r="I4123">
        <v>1</v>
      </c>
      <c r="J4123">
        <v>3</v>
      </c>
      <c r="K4123">
        <v>0</v>
      </c>
      <c r="L4123">
        <v>0</v>
      </c>
      <c r="M4123">
        <v>0</v>
      </c>
      <c r="N4123">
        <v>0</v>
      </c>
      <c r="O4123">
        <v>0</v>
      </c>
      <c r="P4123">
        <v>0</v>
      </c>
      <c r="Q4123">
        <v>0</v>
      </c>
    </row>
    <row r="4124" spans="1:17" x14ac:dyDescent="0.25">
      <c r="A4124" t="s">
        <v>21951</v>
      </c>
      <c r="B4124" t="s">
        <v>74</v>
      </c>
      <c r="C4124" t="s">
        <v>112</v>
      </c>
      <c r="D4124" t="s">
        <v>526</v>
      </c>
      <c r="E4124" t="s">
        <v>21471</v>
      </c>
      <c r="F4124" t="s">
        <v>4236</v>
      </c>
      <c r="G4124">
        <v>0</v>
      </c>
      <c r="H4124">
        <v>4</v>
      </c>
      <c r="I4124">
        <v>1</v>
      </c>
      <c r="J4124">
        <v>3</v>
      </c>
      <c r="K4124">
        <v>0</v>
      </c>
      <c r="L4124">
        <v>0</v>
      </c>
      <c r="M4124">
        <v>0</v>
      </c>
      <c r="N4124">
        <v>0</v>
      </c>
      <c r="O4124">
        <v>0</v>
      </c>
      <c r="P4124">
        <v>0</v>
      </c>
      <c r="Q4124">
        <v>0</v>
      </c>
    </row>
    <row r="4125" spans="1:17" x14ac:dyDescent="0.25">
      <c r="A4125" t="s">
        <v>21952</v>
      </c>
      <c r="B4125" t="s">
        <v>74</v>
      </c>
      <c r="C4125" t="s">
        <v>112</v>
      </c>
      <c r="D4125" t="s">
        <v>526</v>
      </c>
      <c r="E4125" t="s">
        <v>21471</v>
      </c>
      <c r="F4125" t="s">
        <v>4238</v>
      </c>
      <c r="G4125">
        <v>0</v>
      </c>
      <c r="H4125">
        <v>0</v>
      </c>
      <c r="I4125">
        <v>0</v>
      </c>
      <c r="J4125">
        <v>0</v>
      </c>
      <c r="K4125">
        <v>0</v>
      </c>
      <c r="L4125">
        <v>0</v>
      </c>
      <c r="M4125">
        <v>4</v>
      </c>
      <c r="N4125">
        <v>0</v>
      </c>
      <c r="O4125">
        <v>0</v>
      </c>
      <c r="P4125">
        <v>0</v>
      </c>
      <c r="Q4125">
        <v>0</v>
      </c>
    </row>
    <row r="4126" spans="1:17" x14ac:dyDescent="0.25">
      <c r="A4126" t="s">
        <v>21953</v>
      </c>
      <c r="B4126" t="s">
        <v>74</v>
      </c>
      <c r="C4126" t="s">
        <v>112</v>
      </c>
      <c r="D4126" t="s">
        <v>526</v>
      </c>
      <c r="E4126" t="s">
        <v>21471</v>
      </c>
      <c r="F4126" t="s">
        <v>397</v>
      </c>
      <c r="G4126">
        <v>0</v>
      </c>
      <c r="H4126">
        <v>4</v>
      </c>
      <c r="I4126">
        <v>1</v>
      </c>
      <c r="J4126">
        <v>3</v>
      </c>
      <c r="K4126">
        <v>0</v>
      </c>
      <c r="L4126">
        <v>0</v>
      </c>
      <c r="M4126">
        <v>0</v>
      </c>
      <c r="N4126">
        <v>0</v>
      </c>
      <c r="O4126">
        <v>0</v>
      </c>
      <c r="P4126">
        <v>0</v>
      </c>
      <c r="Q4126">
        <v>0</v>
      </c>
    </row>
    <row r="4127" spans="1:17" x14ac:dyDescent="0.25">
      <c r="A4127" t="s">
        <v>21954</v>
      </c>
      <c r="B4127" t="s">
        <v>74</v>
      </c>
      <c r="C4127" t="s">
        <v>112</v>
      </c>
      <c r="D4127" t="s">
        <v>526</v>
      </c>
      <c r="E4127" t="s">
        <v>21471</v>
      </c>
      <c r="F4127" t="s">
        <v>398</v>
      </c>
      <c r="G4127">
        <v>0</v>
      </c>
      <c r="H4127">
        <v>4</v>
      </c>
      <c r="I4127">
        <v>1</v>
      </c>
      <c r="J4127">
        <v>3</v>
      </c>
      <c r="K4127">
        <v>0</v>
      </c>
      <c r="L4127">
        <v>0</v>
      </c>
      <c r="M4127">
        <v>0</v>
      </c>
      <c r="N4127">
        <v>0</v>
      </c>
      <c r="O4127">
        <v>0</v>
      </c>
      <c r="P4127">
        <v>0</v>
      </c>
      <c r="Q4127">
        <v>0</v>
      </c>
    </row>
    <row r="4128" spans="1:17" x14ac:dyDescent="0.25">
      <c r="A4128" t="s">
        <v>21955</v>
      </c>
      <c r="B4128" t="s">
        <v>74</v>
      </c>
      <c r="C4128" t="s">
        <v>112</v>
      </c>
      <c r="D4128" t="s">
        <v>526</v>
      </c>
      <c r="E4128" t="s">
        <v>21471</v>
      </c>
      <c r="F4128" t="s">
        <v>4242</v>
      </c>
      <c r="G4128">
        <v>0</v>
      </c>
      <c r="H4128">
        <v>0</v>
      </c>
      <c r="I4128">
        <v>0</v>
      </c>
      <c r="J4128">
        <v>0</v>
      </c>
      <c r="K4128">
        <v>0</v>
      </c>
      <c r="L4128">
        <v>0</v>
      </c>
      <c r="M4128">
        <v>4</v>
      </c>
      <c r="N4128">
        <v>0</v>
      </c>
      <c r="O4128">
        <v>0</v>
      </c>
      <c r="P4128">
        <v>0</v>
      </c>
      <c r="Q4128">
        <v>0</v>
      </c>
    </row>
    <row r="4129" spans="1:17" x14ac:dyDescent="0.25">
      <c r="A4129" t="s">
        <v>21956</v>
      </c>
      <c r="B4129" t="s">
        <v>74</v>
      </c>
      <c r="C4129" t="s">
        <v>112</v>
      </c>
      <c r="D4129" t="s">
        <v>526</v>
      </c>
      <c r="E4129" t="s">
        <v>21471</v>
      </c>
      <c r="F4129" t="s">
        <v>399</v>
      </c>
      <c r="G4129">
        <v>0</v>
      </c>
      <c r="H4129">
        <v>4</v>
      </c>
      <c r="I4129">
        <v>1</v>
      </c>
      <c r="J4129">
        <v>3</v>
      </c>
      <c r="K4129">
        <v>0</v>
      </c>
      <c r="L4129">
        <v>0</v>
      </c>
      <c r="M4129">
        <v>0</v>
      </c>
      <c r="N4129">
        <v>0</v>
      </c>
      <c r="O4129">
        <v>0</v>
      </c>
      <c r="P4129">
        <v>0</v>
      </c>
      <c r="Q4129">
        <v>0</v>
      </c>
    </row>
    <row r="4130" spans="1:17" x14ac:dyDescent="0.25">
      <c r="A4130" t="s">
        <v>21957</v>
      </c>
      <c r="B4130" t="s">
        <v>74</v>
      </c>
      <c r="C4130" t="s">
        <v>112</v>
      </c>
      <c r="D4130" t="s">
        <v>526</v>
      </c>
      <c r="E4130" t="s">
        <v>21471</v>
      </c>
      <c r="F4130" t="s">
        <v>4245</v>
      </c>
      <c r="G4130">
        <v>0</v>
      </c>
      <c r="H4130">
        <v>0</v>
      </c>
      <c r="I4130">
        <v>0</v>
      </c>
      <c r="J4130">
        <v>0</v>
      </c>
      <c r="K4130">
        <v>0</v>
      </c>
      <c r="L4130">
        <v>0</v>
      </c>
      <c r="M4130">
        <v>4</v>
      </c>
      <c r="N4130">
        <v>0</v>
      </c>
      <c r="O4130">
        <v>0</v>
      </c>
      <c r="P4130">
        <v>0</v>
      </c>
      <c r="Q4130">
        <v>0</v>
      </c>
    </row>
    <row r="4131" spans="1:17" x14ac:dyDescent="0.25">
      <c r="A4131" t="s">
        <v>21958</v>
      </c>
      <c r="B4131" t="s">
        <v>74</v>
      </c>
      <c r="C4131" t="s">
        <v>112</v>
      </c>
      <c r="D4131" t="s">
        <v>526</v>
      </c>
      <c r="E4131" t="s">
        <v>21471</v>
      </c>
      <c r="F4131" t="s">
        <v>394</v>
      </c>
      <c r="G4131">
        <v>0</v>
      </c>
      <c r="H4131">
        <v>0</v>
      </c>
      <c r="I4131">
        <v>0</v>
      </c>
      <c r="J4131">
        <v>0</v>
      </c>
      <c r="K4131">
        <v>0</v>
      </c>
      <c r="L4131">
        <v>0</v>
      </c>
      <c r="M4131">
        <v>0</v>
      </c>
      <c r="N4131">
        <v>4</v>
      </c>
      <c r="O4131">
        <v>4</v>
      </c>
      <c r="P4131">
        <v>0</v>
      </c>
      <c r="Q4131">
        <v>0</v>
      </c>
    </row>
    <row r="4132" spans="1:17" x14ac:dyDescent="0.25">
      <c r="A4132" t="s">
        <v>21959</v>
      </c>
      <c r="B4132" t="s">
        <v>74</v>
      </c>
      <c r="C4132" t="s">
        <v>112</v>
      </c>
      <c r="D4132" t="s">
        <v>526</v>
      </c>
      <c r="E4132" t="s">
        <v>21471</v>
      </c>
      <c r="F4132" t="s">
        <v>395</v>
      </c>
      <c r="G4132">
        <v>0</v>
      </c>
      <c r="H4132">
        <v>0</v>
      </c>
      <c r="I4132">
        <v>0</v>
      </c>
      <c r="J4132">
        <v>0</v>
      </c>
      <c r="K4132">
        <v>0</v>
      </c>
      <c r="L4132">
        <v>0</v>
      </c>
      <c r="M4132">
        <v>0</v>
      </c>
      <c r="N4132">
        <v>4</v>
      </c>
      <c r="O4132">
        <v>4</v>
      </c>
      <c r="P4132">
        <v>0</v>
      </c>
      <c r="Q4132">
        <v>0</v>
      </c>
    </row>
    <row r="4133" spans="1:17" x14ac:dyDescent="0.25">
      <c r="A4133" t="s">
        <v>21960</v>
      </c>
      <c r="B4133" t="s">
        <v>74</v>
      </c>
      <c r="C4133" t="s">
        <v>112</v>
      </c>
      <c r="D4133" t="s">
        <v>526</v>
      </c>
      <c r="E4133" t="s">
        <v>21471</v>
      </c>
      <c r="F4133" t="s">
        <v>525</v>
      </c>
      <c r="G4133">
        <v>4</v>
      </c>
      <c r="H4133">
        <v>0</v>
      </c>
      <c r="I4133">
        <v>0</v>
      </c>
      <c r="J4133">
        <v>0</v>
      </c>
      <c r="K4133">
        <v>0</v>
      </c>
      <c r="L4133">
        <v>0</v>
      </c>
      <c r="M4133">
        <v>0</v>
      </c>
      <c r="N4133">
        <v>0</v>
      </c>
      <c r="O4133">
        <v>0</v>
      </c>
      <c r="P4133">
        <v>0</v>
      </c>
      <c r="Q4133">
        <v>0</v>
      </c>
    </row>
    <row r="4134" spans="1:17" x14ac:dyDescent="0.25">
      <c r="A4134" t="s">
        <v>21961</v>
      </c>
      <c r="B4134" t="s">
        <v>74</v>
      </c>
      <c r="C4134" t="s">
        <v>113</v>
      </c>
      <c r="D4134" t="s">
        <v>529</v>
      </c>
      <c r="E4134" t="s">
        <v>21471</v>
      </c>
      <c r="F4134" t="s">
        <v>525</v>
      </c>
      <c r="G4134">
        <v>1</v>
      </c>
      <c r="H4134">
        <v>0</v>
      </c>
      <c r="I4134">
        <v>0</v>
      </c>
      <c r="J4134">
        <v>0</v>
      </c>
      <c r="K4134">
        <v>0</v>
      </c>
      <c r="L4134">
        <v>0</v>
      </c>
      <c r="M4134">
        <v>0</v>
      </c>
      <c r="N4134">
        <v>0</v>
      </c>
      <c r="O4134">
        <v>0</v>
      </c>
      <c r="P4134">
        <v>0</v>
      </c>
      <c r="Q4134">
        <v>0</v>
      </c>
    </row>
    <row r="4135" spans="1:17" x14ac:dyDescent="0.25">
      <c r="A4135" t="s">
        <v>18194</v>
      </c>
      <c r="B4135" t="s">
        <v>74</v>
      </c>
      <c r="C4135" t="s">
        <v>113</v>
      </c>
      <c r="D4135" t="s">
        <v>526</v>
      </c>
      <c r="E4135" t="s">
        <v>563</v>
      </c>
      <c r="F4135" t="s">
        <v>396</v>
      </c>
      <c r="G4135">
        <v>0</v>
      </c>
      <c r="H4135">
        <v>6</v>
      </c>
      <c r="I4135">
        <v>0</v>
      </c>
      <c r="J4135">
        <v>4</v>
      </c>
      <c r="K4135">
        <v>2</v>
      </c>
      <c r="L4135">
        <v>0</v>
      </c>
      <c r="M4135">
        <v>0</v>
      </c>
      <c r="N4135">
        <v>0</v>
      </c>
      <c r="O4135">
        <v>0</v>
      </c>
      <c r="P4135">
        <v>0</v>
      </c>
      <c r="Q4135">
        <v>0</v>
      </c>
    </row>
    <row r="4136" spans="1:17" x14ac:dyDescent="0.25">
      <c r="A4136" t="s">
        <v>18195</v>
      </c>
      <c r="B4136" t="s">
        <v>74</v>
      </c>
      <c r="C4136" t="s">
        <v>113</v>
      </c>
      <c r="D4136" t="s">
        <v>526</v>
      </c>
      <c r="E4136" t="s">
        <v>563</v>
      </c>
      <c r="F4136" t="s">
        <v>4236</v>
      </c>
      <c r="G4136">
        <v>0</v>
      </c>
      <c r="H4136">
        <v>6</v>
      </c>
      <c r="I4136">
        <v>0</v>
      </c>
      <c r="J4136">
        <v>4</v>
      </c>
      <c r="K4136">
        <v>2</v>
      </c>
      <c r="L4136">
        <v>0</v>
      </c>
      <c r="M4136">
        <v>0</v>
      </c>
      <c r="N4136">
        <v>0</v>
      </c>
      <c r="O4136">
        <v>0</v>
      </c>
      <c r="P4136">
        <v>0</v>
      </c>
      <c r="Q4136">
        <v>0</v>
      </c>
    </row>
    <row r="4137" spans="1:17" x14ac:dyDescent="0.25">
      <c r="A4137" t="s">
        <v>18196</v>
      </c>
      <c r="B4137" t="s">
        <v>74</v>
      </c>
      <c r="C4137" t="s">
        <v>113</v>
      </c>
      <c r="D4137" t="s">
        <v>526</v>
      </c>
      <c r="E4137" t="s">
        <v>563</v>
      </c>
      <c r="F4137" t="s">
        <v>4238</v>
      </c>
      <c r="G4137">
        <v>0</v>
      </c>
      <c r="H4137">
        <v>0</v>
      </c>
      <c r="I4137">
        <v>0</v>
      </c>
      <c r="J4137">
        <v>0</v>
      </c>
      <c r="K4137">
        <v>0</v>
      </c>
      <c r="L4137">
        <v>0</v>
      </c>
      <c r="M4137">
        <v>6</v>
      </c>
      <c r="N4137">
        <v>0</v>
      </c>
      <c r="O4137">
        <v>0</v>
      </c>
      <c r="P4137">
        <v>0</v>
      </c>
      <c r="Q4137">
        <v>0</v>
      </c>
    </row>
    <row r="4138" spans="1:17" x14ac:dyDescent="0.25">
      <c r="A4138" t="s">
        <v>18197</v>
      </c>
      <c r="B4138" t="s">
        <v>74</v>
      </c>
      <c r="C4138" t="s">
        <v>113</v>
      </c>
      <c r="D4138" t="s">
        <v>526</v>
      </c>
      <c r="E4138" t="s">
        <v>563</v>
      </c>
      <c r="F4138" t="s">
        <v>397</v>
      </c>
      <c r="G4138">
        <v>0</v>
      </c>
      <c r="H4138">
        <v>6</v>
      </c>
      <c r="I4138">
        <v>0</v>
      </c>
      <c r="J4138">
        <v>4</v>
      </c>
      <c r="K4138">
        <v>2</v>
      </c>
      <c r="L4138">
        <v>0</v>
      </c>
      <c r="M4138">
        <v>0</v>
      </c>
      <c r="N4138">
        <v>0</v>
      </c>
      <c r="O4138">
        <v>0</v>
      </c>
      <c r="P4138">
        <v>0</v>
      </c>
      <c r="Q4138">
        <v>0</v>
      </c>
    </row>
    <row r="4139" spans="1:17" x14ac:dyDescent="0.25">
      <c r="A4139" t="s">
        <v>18198</v>
      </c>
      <c r="B4139" t="s">
        <v>74</v>
      </c>
      <c r="C4139" t="s">
        <v>113</v>
      </c>
      <c r="D4139" t="s">
        <v>526</v>
      </c>
      <c r="E4139" t="s">
        <v>563</v>
      </c>
      <c r="F4139" t="s">
        <v>398</v>
      </c>
      <c r="G4139">
        <v>0</v>
      </c>
      <c r="H4139">
        <v>6</v>
      </c>
      <c r="I4139">
        <v>0</v>
      </c>
      <c r="J4139">
        <v>4</v>
      </c>
      <c r="K4139">
        <v>2</v>
      </c>
      <c r="L4139">
        <v>0</v>
      </c>
      <c r="M4139">
        <v>0</v>
      </c>
      <c r="N4139">
        <v>0</v>
      </c>
      <c r="O4139">
        <v>0</v>
      </c>
      <c r="P4139">
        <v>0</v>
      </c>
      <c r="Q4139">
        <v>0</v>
      </c>
    </row>
    <row r="4140" spans="1:17" x14ac:dyDescent="0.25">
      <c r="A4140" t="s">
        <v>18199</v>
      </c>
      <c r="B4140" t="s">
        <v>74</v>
      </c>
      <c r="C4140" t="s">
        <v>113</v>
      </c>
      <c r="D4140" t="s">
        <v>526</v>
      </c>
      <c r="E4140" t="s">
        <v>563</v>
      </c>
      <c r="F4140" t="s">
        <v>4242</v>
      </c>
      <c r="G4140">
        <v>0</v>
      </c>
      <c r="H4140">
        <v>0</v>
      </c>
      <c r="I4140">
        <v>0</v>
      </c>
      <c r="J4140">
        <v>0</v>
      </c>
      <c r="K4140">
        <v>0</v>
      </c>
      <c r="L4140">
        <v>0</v>
      </c>
      <c r="M4140">
        <v>6</v>
      </c>
      <c r="N4140">
        <v>0</v>
      </c>
      <c r="O4140">
        <v>0</v>
      </c>
      <c r="P4140">
        <v>0</v>
      </c>
      <c r="Q4140">
        <v>0</v>
      </c>
    </row>
    <row r="4141" spans="1:17" x14ac:dyDescent="0.25">
      <c r="A4141" t="s">
        <v>18200</v>
      </c>
      <c r="B4141" t="s">
        <v>74</v>
      </c>
      <c r="C4141" t="s">
        <v>113</v>
      </c>
      <c r="D4141" t="s">
        <v>526</v>
      </c>
      <c r="E4141" t="s">
        <v>563</v>
      </c>
      <c r="F4141" t="s">
        <v>399</v>
      </c>
      <c r="G4141">
        <v>0</v>
      </c>
      <c r="H4141">
        <v>6</v>
      </c>
      <c r="I4141">
        <v>0</v>
      </c>
      <c r="J4141">
        <v>4</v>
      </c>
      <c r="K4141">
        <v>2</v>
      </c>
      <c r="L4141">
        <v>0</v>
      </c>
      <c r="M4141">
        <v>0</v>
      </c>
      <c r="N4141">
        <v>0</v>
      </c>
      <c r="O4141">
        <v>0</v>
      </c>
      <c r="P4141">
        <v>0</v>
      </c>
      <c r="Q4141">
        <v>0</v>
      </c>
    </row>
    <row r="4142" spans="1:17" x14ac:dyDescent="0.25">
      <c r="A4142" t="s">
        <v>18201</v>
      </c>
      <c r="B4142" t="s">
        <v>74</v>
      </c>
      <c r="C4142" t="s">
        <v>113</v>
      </c>
      <c r="D4142" t="s">
        <v>526</v>
      </c>
      <c r="E4142" t="s">
        <v>563</v>
      </c>
      <c r="F4142" t="s">
        <v>4245</v>
      </c>
      <c r="G4142">
        <v>0</v>
      </c>
      <c r="H4142">
        <v>0</v>
      </c>
      <c r="I4142">
        <v>0</v>
      </c>
      <c r="J4142">
        <v>0</v>
      </c>
      <c r="K4142">
        <v>0</v>
      </c>
      <c r="L4142">
        <v>0</v>
      </c>
      <c r="M4142">
        <v>6</v>
      </c>
      <c r="N4142">
        <v>0</v>
      </c>
      <c r="O4142">
        <v>0</v>
      </c>
      <c r="P4142">
        <v>0</v>
      </c>
      <c r="Q4142">
        <v>0</v>
      </c>
    </row>
    <row r="4143" spans="1:17" x14ac:dyDescent="0.25">
      <c r="A4143" t="s">
        <v>21963</v>
      </c>
      <c r="B4143" t="s">
        <v>74</v>
      </c>
      <c r="C4143" t="s">
        <v>174</v>
      </c>
      <c r="D4143" t="s">
        <v>526</v>
      </c>
      <c r="E4143" t="s">
        <v>21471</v>
      </c>
      <c r="F4143" t="s">
        <v>397</v>
      </c>
      <c r="G4143">
        <v>0</v>
      </c>
      <c r="H4143">
        <v>23</v>
      </c>
      <c r="I4143">
        <v>1</v>
      </c>
      <c r="J4143">
        <v>16</v>
      </c>
      <c r="K4143">
        <v>3</v>
      </c>
      <c r="L4143">
        <v>3</v>
      </c>
      <c r="M4143">
        <v>0</v>
      </c>
      <c r="N4143">
        <v>0</v>
      </c>
      <c r="O4143">
        <v>0</v>
      </c>
      <c r="P4143">
        <v>0</v>
      </c>
      <c r="Q4143">
        <v>0</v>
      </c>
    </row>
    <row r="4144" spans="1:17" x14ac:dyDescent="0.25">
      <c r="A4144" t="s">
        <v>21964</v>
      </c>
      <c r="B4144" t="s">
        <v>74</v>
      </c>
      <c r="C4144" t="s">
        <v>174</v>
      </c>
      <c r="D4144" t="s">
        <v>526</v>
      </c>
      <c r="E4144" t="s">
        <v>21471</v>
      </c>
      <c r="F4144" t="s">
        <v>398</v>
      </c>
      <c r="G4144">
        <v>0</v>
      </c>
      <c r="H4144">
        <v>23</v>
      </c>
      <c r="I4144">
        <v>1</v>
      </c>
      <c r="J4144">
        <v>16</v>
      </c>
      <c r="K4144">
        <v>3</v>
      </c>
      <c r="L4144">
        <v>3</v>
      </c>
      <c r="M4144">
        <v>0</v>
      </c>
      <c r="N4144">
        <v>0</v>
      </c>
      <c r="O4144">
        <v>0</v>
      </c>
      <c r="P4144">
        <v>0</v>
      </c>
      <c r="Q4144">
        <v>0</v>
      </c>
    </row>
    <row r="4145" spans="1:17" x14ac:dyDescent="0.25">
      <c r="A4145" t="s">
        <v>21965</v>
      </c>
      <c r="B4145" t="s">
        <v>74</v>
      </c>
      <c r="C4145" t="s">
        <v>174</v>
      </c>
      <c r="D4145" t="s">
        <v>526</v>
      </c>
      <c r="E4145" t="s">
        <v>21471</v>
      </c>
      <c r="F4145" t="s">
        <v>4242</v>
      </c>
      <c r="G4145">
        <v>0</v>
      </c>
      <c r="H4145">
        <v>0</v>
      </c>
      <c r="I4145">
        <v>0</v>
      </c>
      <c r="J4145">
        <v>0</v>
      </c>
      <c r="K4145">
        <v>0</v>
      </c>
      <c r="L4145">
        <v>0</v>
      </c>
      <c r="M4145">
        <v>23</v>
      </c>
      <c r="N4145">
        <v>0</v>
      </c>
      <c r="O4145">
        <v>0</v>
      </c>
      <c r="P4145">
        <v>0</v>
      </c>
      <c r="Q4145">
        <v>0</v>
      </c>
    </row>
    <row r="4146" spans="1:17" x14ac:dyDescent="0.25">
      <c r="A4146" t="s">
        <v>21966</v>
      </c>
      <c r="B4146" t="s">
        <v>74</v>
      </c>
      <c r="C4146" t="s">
        <v>174</v>
      </c>
      <c r="D4146" t="s">
        <v>526</v>
      </c>
      <c r="E4146" t="s">
        <v>21471</v>
      </c>
      <c r="F4146" t="s">
        <v>399</v>
      </c>
      <c r="G4146">
        <v>0</v>
      </c>
      <c r="H4146">
        <v>23</v>
      </c>
      <c r="I4146">
        <v>1</v>
      </c>
      <c r="J4146">
        <v>16</v>
      </c>
      <c r="K4146">
        <v>5</v>
      </c>
      <c r="L4146">
        <v>1</v>
      </c>
      <c r="M4146">
        <v>0</v>
      </c>
      <c r="N4146">
        <v>0</v>
      </c>
      <c r="O4146">
        <v>0</v>
      </c>
      <c r="P4146">
        <v>0</v>
      </c>
      <c r="Q4146">
        <v>0</v>
      </c>
    </row>
    <row r="4147" spans="1:17" x14ac:dyDescent="0.25">
      <c r="A4147" t="s">
        <v>21967</v>
      </c>
      <c r="B4147" t="s">
        <v>74</v>
      </c>
      <c r="C4147" t="s">
        <v>174</v>
      </c>
      <c r="D4147" t="s">
        <v>526</v>
      </c>
      <c r="E4147" t="s">
        <v>21471</v>
      </c>
      <c r="F4147" t="s">
        <v>4245</v>
      </c>
      <c r="G4147">
        <v>0</v>
      </c>
      <c r="H4147">
        <v>0</v>
      </c>
      <c r="I4147">
        <v>0</v>
      </c>
      <c r="J4147">
        <v>0</v>
      </c>
      <c r="K4147">
        <v>0</v>
      </c>
      <c r="L4147">
        <v>0</v>
      </c>
      <c r="M4147">
        <v>23</v>
      </c>
      <c r="N4147">
        <v>0</v>
      </c>
      <c r="O4147">
        <v>0</v>
      </c>
      <c r="P4147">
        <v>0</v>
      </c>
      <c r="Q4147">
        <v>0</v>
      </c>
    </row>
    <row r="4148" spans="1:17" x14ac:dyDescent="0.25">
      <c r="A4148" t="s">
        <v>21968</v>
      </c>
      <c r="B4148" t="s">
        <v>74</v>
      </c>
      <c r="C4148" t="s">
        <v>174</v>
      </c>
      <c r="D4148" t="s">
        <v>526</v>
      </c>
      <c r="E4148" t="s">
        <v>21471</v>
      </c>
      <c r="F4148" t="s">
        <v>394</v>
      </c>
      <c r="G4148">
        <v>0</v>
      </c>
      <c r="H4148">
        <v>0</v>
      </c>
      <c r="I4148">
        <v>0</v>
      </c>
      <c r="J4148">
        <v>0</v>
      </c>
      <c r="K4148">
        <v>0</v>
      </c>
      <c r="L4148">
        <v>0</v>
      </c>
      <c r="M4148">
        <v>0</v>
      </c>
      <c r="N4148">
        <v>21</v>
      </c>
      <c r="O4148">
        <v>18</v>
      </c>
      <c r="P4148">
        <v>3</v>
      </c>
      <c r="Q4148">
        <v>0</v>
      </c>
    </row>
    <row r="4149" spans="1:17" x14ac:dyDescent="0.25">
      <c r="A4149" t="s">
        <v>21969</v>
      </c>
      <c r="B4149" t="s">
        <v>74</v>
      </c>
      <c r="C4149" t="s">
        <v>174</v>
      </c>
      <c r="D4149" t="s">
        <v>526</v>
      </c>
      <c r="E4149" t="s">
        <v>21471</v>
      </c>
      <c r="F4149" t="s">
        <v>395</v>
      </c>
      <c r="G4149">
        <v>0</v>
      </c>
      <c r="H4149">
        <v>0</v>
      </c>
      <c r="I4149">
        <v>0</v>
      </c>
      <c r="J4149">
        <v>0</v>
      </c>
      <c r="K4149">
        <v>0</v>
      </c>
      <c r="L4149">
        <v>0</v>
      </c>
      <c r="M4149">
        <v>0</v>
      </c>
      <c r="N4149">
        <v>16</v>
      </c>
      <c r="O4149">
        <v>14</v>
      </c>
      <c r="P4149">
        <v>2</v>
      </c>
      <c r="Q4149">
        <v>0</v>
      </c>
    </row>
    <row r="4150" spans="1:17" x14ac:dyDescent="0.25">
      <c r="A4150" t="s">
        <v>21970</v>
      </c>
      <c r="B4150" t="s">
        <v>74</v>
      </c>
      <c r="C4150" t="s">
        <v>174</v>
      </c>
      <c r="D4150" t="s">
        <v>526</v>
      </c>
      <c r="E4150" t="s">
        <v>21471</v>
      </c>
      <c r="F4150" t="s">
        <v>525</v>
      </c>
      <c r="G4150">
        <v>23</v>
      </c>
      <c r="H4150">
        <v>0</v>
      </c>
      <c r="I4150">
        <v>0</v>
      </c>
      <c r="J4150">
        <v>0</v>
      </c>
      <c r="K4150">
        <v>0</v>
      </c>
      <c r="L4150">
        <v>0</v>
      </c>
      <c r="M4150">
        <v>0</v>
      </c>
      <c r="N4150">
        <v>0</v>
      </c>
      <c r="O4150">
        <v>0</v>
      </c>
      <c r="P4150">
        <v>0</v>
      </c>
      <c r="Q4150">
        <v>0</v>
      </c>
    </row>
    <row r="4151" spans="1:17" x14ac:dyDescent="0.25">
      <c r="A4151" t="s">
        <v>16780</v>
      </c>
      <c r="B4151" t="s">
        <v>74</v>
      </c>
      <c r="C4151" t="s">
        <v>174</v>
      </c>
      <c r="D4151" t="s">
        <v>12971</v>
      </c>
      <c r="E4151" t="s">
        <v>563</v>
      </c>
      <c r="F4151" t="s">
        <v>525</v>
      </c>
      <c r="G4151">
        <v>11</v>
      </c>
      <c r="H4151">
        <v>0</v>
      </c>
      <c r="I4151">
        <v>0</v>
      </c>
      <c r="J4151">
        <v>0</v>
      </c>
      <c r="K4151">
        <v>0</v>
      </c>
      <c r="L4151">
        <v>0</v>
      </c>
      <c r="M4151">
        <v>0</v>
      </c>
      <c r="N4151">
        <v>0</v>
      </c>
      <c r="O4151">
        <v>0</v>
      </c>
      <c r="P4151">
        <v>0</v>
      </c>
      <c r="Q4151">
        <v>0</v>
      </c>
    </row>
    <row r="4152" spans="1:17" x14ac:dyDescent="0.25">
      <c r="A4152" t="s">
        <v>21971</v>
      </c>
      <c r="B4152" t="s">
        <v>74</v>
      </c>
      <c r="C4152" t="s">
        <v>174</v>
      </c>
      <c r="D4152" t="s">
        <v>12971</v>
      </c>
      <c r="E4152" t="s">
        <v>21471</v>
      </c>
      <c r="F4152" t="s">
        <v>525</v>
      </c>
      <c r="G4152">
        <v>8</v>
      </c>
      <c r="H4152">
        <v>0</v>
      </c>
      <c r="I4152">
        <v>0</v>
      </c>
      <c r="J4152">
        <v>0</v>
      </c>
      <c r="K4152">
        <v>0</v>
      </c>
      <c r="L4152">
        <v>0</v>
      </c>
      <c r="M4152">
        <v>0</v>
      </c>
      <c r="N4152">
        <v>0</v>
      </c>
      <c r="O4152">
        <v>0</v>
      </c>
      <c r="P4152">
        <v>0</v>
      </c>
      <c r="Q4152">
        <v>0</v>
      </c>
    </row>
    <row r="4153" spans="1:17" x14ac:dyDescent="0.25">
      <c r="A4153" t="s">
        <v>16781</v>
      </c>
      <c r="B4153" t="s">
        <v>74</v>
      </c>
      <c r="C4153" t="s">
        <v>175</v>
      </c>
      <c r="D4153" t="s">
        <v>529</v>
      </c>
      <c r="E4153" t="s">
        <v>563</v>
      </c>
      <c r="F4153" t="s">
        <v>525</v>
      </c>
      <c r="G4153">
        <v>2</v>
      </c>
      <c r="H4153">
        <v>0</v>
      </c>
      <c r="I4153">
        <v>0</v>
      </c>
      <c r="J4153">
        <v>0</v>
      </c>
      <c r="K4153">
        <v>0</v>
      </c>
      <c r="L4153">
        <v>0</v>
      </c>
      <c r="M4153">
        <v>0</v>
      </c>
      <c r="N4153">
        <v>0</v>
      </c>
      <c r="O4153">
        <v>0</v>
      </c>
      <c r="P4153">
        <v>0</v>
      </c>
      <c r="Q4153">
        <v>0</v>
      </c>
    </row>
    <row r="4154" spans="1:17" x14ac:dyDescent="0.25">
      <c r="A4154" t="s">
        <v>21972</v>
      </c>
      <c r="B4154" t="s">
        <v>74</v>
      </c>
      <c r="C4154" t="s">
        <v>175</v>
      </c>
      <c r="D4154" t="s">
        <v>529</v>
      </c>
      <c r="E4154" t="s">
        <v>21471</v>
      </c>
      <c r="F4154" t="s">
        <v>525</v>
      </c>
      <c r="G4154">
        <v>3</v>
      </c>
      <c r="H4154">
        <v>0</v>
      </c>
      <c r="I4154">
        <v>0</v>
      </c>
      <c r="J4154">
        <v>0</v>
      </c>
      <c r="K4154">
        <v>0</v>
      </c>
      <c r="L4154">
        <v>0</v>
      </c>
      <c r="M4154">
        <v>0</v>
      </c>
      <c r="N4154">
        <v>0</v>
      </c>
      <c r="O4154">
        <v>0</v>
      </c>
      <c r="P4154">
        <v>0</v>
      </c>
      <c r="Q4154">
        <v>0</v>
      </c>
    </row>
    <row r="4155" spans="1:17" x14ac:dyDescent="0.25">
      <c r="A4155" t="s">
        <v>16782</v>
      </c>
      <c r="B4155" t="s">
        <v>74</v>
      </c>
      <c r="C4155" t="s">
        <v>175</v>
      </c>
      <c r="D4155" t="s">
        <v>526</v>
      </c>
      <c r="E4155" t="s">
        <v>563</v>
      </c>
      <c r="F4155" t="s">
        <v>396</v>
      </c>
      <c r="G4155">
        <v>0</v>
      </c>
      <c r="H4155">
        <v>6</v>
      </c>
      <c r="I4155">
        <v>0</v>
      </c>
      <c r="J4155">
        <v>6</v>
      </c>
      <c r="K4155">
        <v>0</v>
      </c>
      <c r="L4155">
        <v>0</v>
      </c>
      <c r="M4155">
        <v>0</v>
      </c>
      <c r="N4155">
        <v>0</v>
      </c>
      <c r="O4155">
        <v>0</v>
      </c>
      <c r="P4155">
        <v>0</v>
      </c>
      <c r="Q4155">
        <v>0</v>
      </c>
    </row>
    <row r="4156" spans="1:17" x14ac:dyDescent="0.25">
      <c r="A4156" t="s">
        <v>16449</v>
      </c>
      <c r="B4156" t="s">
        <v>74</v>
      </c>
      <c r="C4156" t="s">
        <v>175</v>
      </c>
      <c r="D4156" t="s">
        <v>526</v>
      </c>
      <c r="E4156" t="s">
        <v>563</v>
      </c>
      <c r="F4156" t="s">
        <v>4236</v>
      </c>
      <c r="G4156">
        <v>0</v>
      </c>
      <c r="H4156">
        <v>6</v>
      </c>
      <c r="I4156">
        <v>0</v>
      </c>
      <c r="J4156">
        <v>6</v>
      </c>
      <c r="K4156">
        <v>0</v>
      </c>
      <c r="L4156">
        <v>0</v>
      </c>
      <c r="M4156">
        <v>0</v>
      </c>
      <c r="N4156">
        <v>0</v>
      </c>
      <c r="O4156">
        <v>0</v>
      </c>
      <c r="P4156">
        <v>0</v>
      </c>
      <c r="Q4156">
        <v>0</v>
      </c>
    </row>
    <row r="4157" spans="1:17" x14ac:dyDescent="0.25">
      <c r="A4157" t="s">
        <v>16450</v>
      </c>
      <c r="B4157" t="s">
        <v>74</v>
      </c>
      <c r="C4157" t="s">
        <v>175</v>
      </c>
      <c r="D4157" t="s">
        <v>526</v>
      </c>
      <c r="E4157" t="s">
        <v>563</v>
      </c>
      <c r="F4157" t="s">
        <v>4238</v>
      </c>
      <c r="G4157">
        <v>0</v>
      </c>
      <c r="H4157">
        <v>0</v>
      </c>
      <c r="I4157">
        <v>0</v>
      </c>
      <c r="J4157">
        <v>0</v>
      </c>
      <c r="K4157">
        <v>0</v>
      </c>
      <c r="L4157">
        <v>0</v>
      </c>
      <c r="M4157">
        <v>6</v>
      </c>
      <c r="N4157">
        <v>0</v>
      </c>
      <c r="O4157">
        <v>0</v>
      </c>
      <c r="P4157">
        <v>0</v>
      </c>
      <c r="Q4157">
        <v>0</v>
      </c>
    </row>
    <row r="4158" spans="1:17" x14ac:dyDescent="0.25">
      <c r="A4158" t="s">
        <v>16451</v>
      </c>
      <c r="B4158" t="s">
        <v>74</v>
      </c>
      <c r="C4158" t="s">
        <v>175</v>
      </c>
      <c r="D4158" t="s">
        <v>526</v>
      </c>
      <c r="E4158" t="s">
        <v>563</v>
      </c>
      <c r="F4158" t="s">
        <v>397</v>
      </c>
      <c r="G4158">
        <v>0</v>
      </c>
      <c r="H4158">
        <v>6</v>
      </c>
      <c r="I4158">
        <v>0</v>
      </c>
      <c r="J4158">
        <v>6</v>
      </c>
      <c r="K4158">
        <v>0</v>
      </c>
      <c r="L4158">
        <v>0</v>
      </c>
      <c r="M4158">
        <v>0</v>
      </c>
      <c r="N4158">
        <v>0</v>
      </c>
      <c r="O4158">
        <v>0</v>
      </c>
      <c r="P4158">
        <v>0</v>
      </c>
      <c r="Q4158">
        <v>0</v>
      </c>
    </row>
    <row r="4159" spans="1:17" x14ac:dyDescent="0.25">
      <c r="A4159" t="s">
        <v>16452</v>
      </c>
      <c r="B4159" t="s">
        <v>74</v>
      </c>
      <c r="C4159" t="s">
        <v>175</v>
      </c>
      <c r="D4159" t="s">
        <v>526</v>
      </c>
      <c r="E4159" t="s">
        <v>563</v>
      </c>
      <c r="F4159" t="s">
        <v>398</v>
      </c>
      <c r="G4159">
        <v>0</v>
      </c>
      <c r="H4159">
        <v>6</v>
      </c>
      <c r="I4159">
        <v>0</v>
      </c>
      <c r="J4159">
        <v>6</v>
      </c>
      <c r="K4159">
        <v>0</v>
      </c>
      <c r="L4159">
        <v>0</v>
      </c>
      <c r="M4159">
        <v>0</v>
      </c>
      <c r="N4159">
        <v>0</v>
      </c>
      <c r="O4159">
        <v>0</v>
      </c>
      <c r="P4159">
        <v>0</v>
      </c>
      <c r="Q4159">
        <v>0</v>
      </c>
    </row>
    <row r="4160" spans="1:17" x14ac:dyDescent="0.25">
      <c r="A4160" t="s">
        <v>16453</v>
      </c>
      <c r="B4160" t="s">
        <v>74</v>
      </c>
      <c r="C4160" t="s">
        <v>175</v>
      </c>
      <c r="D4160" t="s">
        <v>526</v>
      </c>
      <c r="E4160" t="s">
        <v>563</v>
      </c>
      <c r="F4160" t="s">
        <v>4242</v>
      </c>
      <c r="G4160">
        <v>0</v>
      </c>
      <c r="H4160">
        <v>0</v>
      </c>
      <c r="I4160">
        <v>0</v>
      </c>
      <c r="J4160">
        <v>0</v>
      </c>
      <c r="K4160">
        <v>0</v>
      </c>
      <c r="L4160">
        <v>0</v>
      </c>
      <c r="M4160">
        <v>6</v>
      </c>
      <c r="N4160">
        <v>0</v>
      </c>
      <c r="O4160">
        <v>0</v>
      </c>
      <c r="P4160">
        <v>0</v>
      </c>
      <c r="Q4160">
        <v>0</v>
      </c>
    </row>
    <row r="4161" spans="1:17" x14ac:dyDescent="0.25">
      <c r="A4161" t="s">
        <v>16454</v>
      </c>
      <c r="B4161" t="s">
        <v>74</v>
      </c>
      <c r="C4161" t="s">
        <v>175</v>
      </c>
      <c r="D4161" t="s">
        <v>526</v>
      </c>
      <c r="E4161" t="s">
        <v>563</v>
      </c>
      <c r="F4161" t="s">
        <v>399</v>
      </c>
      <c r="G4161">
        <v>0</v>
      </c>
      <c r="H4161">
        <v>6</v>
      </c>
      <c r="I4161">
        <v>0</v>
      </c>
      <c r="J4161">
        <v>6</v>
      </c>
      <c r="K4161">
        <v>0</v>
      </c>
      <c r="L4161">
        <v>0</v>
      </c>
      <c r="M4161">
        <v>0</v>
      </c>
      <c r="N4161">
        <v>0</v>
      </c>
      <c r="O4161">
        <v>0</v>
      </c>
      <c r="P4161">
        <v>0</v>
      </c>
      <c r="Q4161">
        <v>0</v>
      </c>
    </row>
    <row r="4162" spans="1:17" x14ac:dyDescent="0.25">
      <c r="A4162" t="s">
        <v>16455</v>
      </c>
      <c r="B4162" t="s">
        <v>74</v>
      </c>
      <c r="C4162" t="s">
        <v>175</v>
      </c>
      <c r="D4162" t="s">
        <v>526</v>
      </c>
      <c r="E4162" t="s">
        <v>563</v>
      </c>
      <c r="F4162" t="s">
        <v>4245</v>
      </c>
      <c r="G4162">
        <v>0</v>
      </c>
      <c r="H4162">
        <v>0</v>
      </c>
      <c r="I4162">
        <v>0</v>
      </c>
      <c r="J4162">
        <v>0</v>
      </c>
      <c r="K4162">
        <v>0</v>
      </c>
      <c r="L4162">
        <v>0</v>
      </c>
      <c r="M4162">
        <v>6</v>
      </c>
      <c r="N4162">
        <v>0</v>
      </c>
      <c r="O4162">
        <v>0</v>
      </c>
      <c r="P4162">
        <v>0</v>
      </c>
      <c r="Q4162">
        <v>0</v>
      </c>
    </row>
    <row r="4163" spans="1:17" x14ac:dyDescent="0.25">
      <c r="A4163" t="s">
        <v>16456</v>
      </c>
      <c r="B4163" t="s">
        <v>74</v>
      </c>
      <c r="C4163" t="s">
        <v>175</v>
      </c>
      <c r="D4163" t="s">
        <v>526</v>
      </c>
      <c r="E4163" t="s">
        <v>563</v>
      </c>
      <c r="F4163" t="s">
        <v>394</v>
      </c>
      <c r="G4163">
        <v>0</v>
      </c>
      <c r="H4163">
        <v>0</v>
      </c>
      <c r="I4163">
        <v>0</v>
      </c>
      <c r="J4163">
        <v>0</v>
      </c>
      <c r="K4163">
        <v>0</v>
      </c>
      <c r="L4163">
        <v>0</v>
      </c>
      <c r="M4163">
        <v>0</v>
      </c>
      <c r="N4163">
        <v>2</v>
      </c>
      <c r="O4163">
        <v>2</v>
      </c>
      <c r="P4163">
        <v>0</v>
      </c>
      <c r="Q4163">
        <v>0</v>
      </c>
    </row>
    <row r="4164" spans="1:17" x14ac:dyDescent="0.25">
      <c r="A4164" t="s">
        <v>16457</v>
      </c>
      <c r="B4164" t="s">
        <v>74</v>
      </c>
      <c r="C4164" t="s">
        <v>175</v>
      </c>
      <c r="D4164" t="s">
        <v>526</v>
      </c>
      <c r="E4164" t="s">
        <v>563</v>
      </c>
      <c r="F4164" t="s">
        <v>395</v>
      </c>
      <c r="G4164">
        <v>0</v>
      </c>
      <c r="H4164">
        <v>0</v>
      </c>
      <c r="I4164">
        <v>0</v>
      </c>
      <c r="J4164">
        <v>0</v>
      </c>
      <c r="K4164">
        <v>0</v>
      </c>
      <c r="L4164">
        <v>0</v>
      </c>
      <c r="M4164">
        <v>0</v>
      </c>
      <c r="N4164">
        <v>2</v>
      </c>
      <c r="O4164">
        <v>2</v>
      </c>
      <c r="P4164">
        <v>0</v>
      </c>
      <c r="Q4164">
        <v>0</v>
      </c>
    </row>
    <row r="4165" spans="1:17" x14ac:dyDescent="0.25">
      <c r="A4165" t="s">
        <v>16458</v>
      </c>
      <c r="B4165" t="s">
        <v>74</v>
      </c>
      <c r="C4165" t="s">
        <v>175</v>
      </c>
      <c r="D4165" t="s">
        <v>526</v>
      </c>
      <c r="E4165" t="s">
        <v>563</v>
      </c>
      <c r="F4165" t="s">
        <v>525</v>
      </c>
      <c r="G4165">
        <v>6</v>
      </c>
      <c r="H4165">
        <v>0</v>
      </c>
      <c r="I4165">
        <v>0</v>
      </c>
      <c r="J4165">
        <v>0</v>
      </c>
      <c r="K4165">
        <v>0</v>
      </c>
      <c r="L4165">
        <v>0</v>
      </c>
      <c r="M4165">
        <v>0</v>
      </c>
      <c r="N4165">
        <v>0</v>
      </c>
      <c r="O4165">
        <v>0</v>
      </c>
      <c r="P4165">
        <v>0</v>
      </c>
      <c r="Q4165">
        <v>0</v>
      </c>
    </row>
    <row r="4166" spans="1:17" x14ac:dyDescent="0.25">
      <c r="A4166" t="s">
        <v>21973</v>
      </c>
      <c r="B4166" t="s">
        <v>74</v>
      </c>
      <c r="C4166" t="s">
        <v>175</v>
      </c>
      <c r="D4166" t="s">
        <v>526</v>
      </c>
      <c r="E4166" t="s">
        <v>21471</v>
      </c>
      <c r="F4166" t="s">
        <v>396</v>
      </c>
      <c r="G4166">
        <v>0</v>
      </c>
      <c r="H4166">
        <v>15</v>
      </c>
      <c r="I4166">
        <v>1</v>
      </c>
      <c r="J4166">
        <v>11</v>
      </c>
      <c r="K4166">
        <v>1</v>
      </c>
      <c r="L4166">
        <v>2</v>
      </c>
      <c r="M4166">
        <v>0</v>
      </c>
      <c r="N4166">
        <v>0</v>
      </c>
      <c r="O4166">
        <v>0</v>
      </c>
      <c r="P4166">
        <v>0</v>
      </c>
      <c r="Q4166">
        <v>0</v>
      </c>
    </row>
    <row r="4167" spans="1:17" x14ac:dyDescent="0.25">
      <c r="A4167" t="s">
        <v>21974</v>
      </c>
      <c r="B4167" t="s">
        <v>74</v>
      </c>
      <c r="C4167" t="s">
        <v>175</v>
      </c>
      <c r="D4167" t="s">
        <v>526</v>
      </c>
      <c r="E4167" t="s">
        <v>21471</v>
      </c>
      <c r="F4167" t="s">
        <v>4236</v>
      </c>
      <c r="G4167">
        <v>0</v>
      </c>
      <c r="H4167">
        <v>15</v>
      </c>
      <c r="I4167">
        <v>1</v>
      </c>
      <c r="J4167">
        <v>11</v>
      </c>
      <c r="K4167">
        <v>1</v>
      </c>
      <c r="L4167">
        <v>2</v>
      </c>
      <c r="M4167">
        <v>0</v>
      </c>
      <c r="N4167">
        <v>0</v>
      </c>
      <c r="O4167">
        <v>0</v>
      </c>
      <c r="P4167">
        <v>0</v>
      </c>
      <c r="Q4167">
        <v>0</v>
      </c>
    </row>
    <row r="4168" spans="1:17" x14ac:dyDescent="0.25">
      <c r="A4168" t="s">
        <v>23760</v>
      </c>
      <c r="B4168" t="s">
        <v>73</v>
      </c>
      <c r="C4168" t="s">
        <v>213</v>
      </c>
      <c r="D4168" t="s">
        <v>526</v>
      </c>
      <c r="E4168" t="s">
        <v>21471</v>
      </c>
      <c r="F4168" t="s">
        <v>4238</v>
      </c>
      <c r="G4168">
        <v>0</v>
      </c>
      <c r="H4168">
        <v>0</v>
      </c>
      <c r="I4168">
        <v>0</v>
      </c>
      <c r="J4168">
        <v>0</v>
      </c>
      <c r="K4168">
        <v>0</v>
      </c>
      <c r="L4168">
        <v>0</v>
      </c>
      <c r="M4168">
        <v>5</v>
      </c>
      <c r="N4168">
        <v>0</v>
      </c>
      <c r="O4168">
        <v>0</v>
      </c>
      <c r="P4168">
        <v>0</v>
      </c>
      <c r="Q4168">
        <v>0</v>
      </c>
    </row>
    <row r="4169" spans="1:17" x14ac:dyDescent="0.25">
      <c r="A4169" t="s">
        <v>23761</v>
      </c>
      <c r="B4169" t="s">
        <v>73</v>
      </c>
      <c r="C4169" t="s">
        <v>213</v>
      </c>
      <c r="D4169" t="s">
        <v>526</v>
      </c>
      <c r="E4169" t="s">
        <v>21471</v>
      </c>
      <c r="F4169" t="s">
        <v>397</v>
      </c>
      <c r="G4169">
        <v>0</v>
      </c>
      <c r="H4169">
        <v>5</v>
      </c>
      <c r="I4169">
        <v>1</v>
      </c>
      <c r="J4169">
        <v>4</v>
      </c>
      <c r="K4169">
        <v>0</v>
      </c>
      <c r="L4169">
        <v>0</v>
      </c>
      <c r="M4169">
        <v>0</v>
      </c>
      <c r="N4169">
        <v>0</v>
      </c>
      <c r="O4169">
        <v>0</v>
      </c>
      <c r="P4169">
        <v>0</v>
      </c>
      <c r="Q4169">
        <v>0</v>
      </c>
    </row>
    <row r="4170" spans="1:17" x14ac:dyDescent="0.25">
      <c r="A4170" t="s">
        <v>23762</v>
      </c>
      <c r="B4170" t="s">
        <v>73</v>
      </c>
      <c r="C4170" t="s">
        <v>213</v>
      </c>
      <c r="D4170" t="s">
        <v>526</v>
      </c>
      <c r="E4170" t="s">
        <v>21471</v>
      </c>
      <c r="F4170" t="s">
        <v>398</v>
      </c>
      <c r="G4170">
        <v>0</v>
      </c>
      <c r="H4170">
        <v>5</v>
      </c>
      <c r="I4170">
        <v>1</v>
      </c>
      <c r="J4170">
        <v>4</v>
      </c>
      <c r="K4170">
        <v>0</v>
      </c>
      <c r="L4170">
        <v>0</v>
      </c>
      <c r="M4170">
        <v>0</v>
      </c>
      <c r="N4170">
        <v>0</v>
      </c>
      <c r="O4170">
        <v>0</v>
      </c>
      <c r="P4170">
        <v>0</v>
      </c>
      <c r="Q4170">
        <v>0</v>
      </c>
    </row>
    <row r="4171" spans="1:17" x14ac:dyDescent="0.25">
      <c r="A4171" t="s">
        <v>23763</v>
      </c>
      <c r="B4171" t="s">
        <v>73</v>
      </c>
      <c r="C4171" t="s">
        <v>213</v>
      </c>
      <c r="D4171" t="s">
        <v>526</v>
      </c>
      <c r="E4171" t="s">
        <v>21471</v>
      </c>
      <c r="F4171" t="s">
        <v>4242</v>
      </c>
      <c r="G4171">
        <v>0</v>
      </c>
      <c r="H4171">
        <v>0</v>
      </c>
      <c r="I4171">
        <v>0</v>
      </c>
      <c r="J4171">
        <v>0</v>
      </c>
      <c r="K4171">
        <v>0</v>
      </c>
      <c r="L4171">
        <v>0</v>
      </c>
      <c r="M4171">
        <v>5</v>
      </c>
      <c r="N4171">
        <v>0</v>
      </c>
      <c r="O4171">
        <v>0</v>
      </c>
      <c r="P4171">
        <v>0</v>
      </c>
      <c r="Q4171">
        <v>0</v>
      </c>
    </row>
    <row r="4172" spans="1:17" x14ac:dyDescent="0.25">
      <c r="A4172" t="s">
        <v>23764</v>
      </c>
      <c r="B4172" t="s">
        <v>73</v>
      </c>
      <c r="C4172" t="s">
        <v>213</v>
      </c>
      <c r="D4172" t="s">
        <v>526</v>
      </c>
      <c r="E4172" t="s">
        <v>21471</v>
      </c>
      <c r="F4172" t="s">
        <v>399</v>
      </c>
      <c r="G4172">
        <v>0</v>
      </c>
      <c r="H4172">
        <v>5</v>
      </c>
      <c r="I4172">
        <v>1</v>
      </c>
      <c r="J4172">
        <v>4</v>
      </c>
      <c r="K4172">
        <v>0</v>
      </c>
      <c r="L4172">
        <v>0</v>
      </c>
      <c r="M4172">
        <v>0</v>
      </c>
      <c r="N4172">
        <v>0</v>
      </c>
      <c r="O4172">
        <v>0</v>
      </c>
      <c r="P4172">
        <v>0</v>
      </c>
      <c r="Q4172">
        <v>0</v>
      </c>
    </row>
    <row r="4173" spans="1:17" x14ac:dyDescent="0.25">
      <c r="A4173" t="s">
        <v>23765</v>
      </c>
      <c r="B4173" t="s">
        <v>73</v>
      </c>
      <c r="C4173" t="s">
        <v>213</v>
      </c>
      <c r="D4173" t="s">
        <v>526</v>
      </c>
      <c r="E4173" t="s">
        <v>21471</v>
      </c>
      <c r="F4173" t="s">
        <v>4245</v>
      </c>
      <c r="G4173">
        <v>0</v>
      </c>
      <c r="H4173">
        <v>0</v>
      </c>
      <c r="I4173">
        <v>0</v>
      </c>
      <c r="J4173">
        <v>0</v>
      </c>
      <c r="K4173">
        <v>0</v>
      </c>
      <c r="L4173">
        <v>0</v>
      </c>
      <c r="M4173">
        <v>5</v>
      </c>
      <c r="N4173">
        <v>0</v>
      </c>
      <c r="O4173">
        <v>0</v>
      </c>
      <c r="P4173">
        <v>0</v>
      </c>
      <c r="Q4173">
        <v>0</v>
      </c>
    </row>
    <row r="4174" spans="1:17" x14ac:dyDescent="0.25">
      <c r="A4174" t="s">
        <v>23766</v>
      </c>
      <c r="B4174" t="s">
        <v>73</v>
      </c>
      <c r="C4174" t="s">
        <v>213</v>
      </c>
      <c r="D4174" t="s">
        <v>526</v>
      </c>
      <c r="E4174" t="s">
        <v>21471</v>
      </c>
      <c r="F4174" t="s">
        <v>394</v>
      </c>
      <c r="G4174">
        <v>0</v>
      </c>
      <c r="H4174">
        <v>0</v>
      </c>
      <c r="I4174">
        <v>0</v>
      </c>
      <c r="J4174">
        <v>0</v>
      </c>
      <c r="K4174">
        <v>0</v>
      </c>
      <c r="L4174">
        <v>0</v>
      </c>
      <c r="M4174">
        <v>0</v>
      </c>
      <c r="N4174">
        <v>5</v>
      </c>
      <c r="O4174">
        <v>5</v>
      </c>
      <c r="P4174">
        <v>0</v>
      </c>
      <c r="Q4174">
        <v>0</v>
      </c>
    </row>
    <row r="4175" spans="1:17" x14ac:dyDescent="0.25">
      <c r="A4175" t="s">
        <v>17174</v>
      </c>
      <c r="B4175" t="s">
        <v>72</v>
      </c>
      <c r="C4175" t="s">
        <v>85</v>
      </c>
      <c r="D4175" t="s">
        <v>526</v>
      </c>
      <c r="E4175" t="s">
        <v>563</v>
      </c>
      <c r="F4175" t="s">
        <v>4238</v>
      </c>
      <c r="G4175">
        <v>0</v>
      </c>
      <c r="H4175">
        <v>0</v>
      </c>
      <c r="I4175">
        <v>0</v>
      </c>
      <c r="J4175">
        <v>0</v>
      </c>
      <c r="K4175">
        <v>0</v>
      </c>
      <c r="L4175">
        <v>0</v>
      </c>
      <c r="M4175">
        <v>13</v>
      </c>
      <c r="N4175">
        <v>0</v>
      </c>
      <c r="O4175">
        <v>0</v>
      </c>
      <c r="P4175">
        <v>0</v>
      </c>
      <c r="Q4175">
        <v>0</v>
      </c>
    </row>
    <row r="4176" spans="1:17" x14ac:dyDescent="0.25">
      <c r="A4176" t="s">
        <v>17175</v>
      </c>
      <c r="B4176" t="s">
        <v>72</v>
      </c>
      <c r="C4176" t="s">
        <v>85</v>
      </c>
      <c r="D4176" t="s">
        <v>526</v>
      </c>
      <c r="E4176" t="s">
        <v>563</v>
      </c>
      <c r="F4176" t="s">
        <v>397</v>
      </c>
      <c r="G4176">
        <v>0</v>
      </c>
      <c r="H4176">
        <v>13</v>
      </c>
      <c r="I4176">
        <v>0</v>
      </c>
      <c r="J4176">
        <v>13</v>
      </c>
      <c r="K4176">
        <v>0</v>
      </c>
      <c r="L4176">
        <v>0</v>
      </c>
      <c r="M4176">
        <v>0</v>
      </c>
      <c r="N4176">
        <v>0</v>
      </c>
      <c r="O4176">
        <v>0</v>
      </c>
      <c r="P4176">
        <v>0</v>
      </c>
      <c r="Q4176">
        <v>0</v>
      </c>
    </row>
    <row r="4177" spans="1:17" x14ac:dyDescent="0.25">
      <c r="A4177" t="s">
        <v>17176</v>
      </c>
      <c r="B4177" t="s">
        <v>72</v>
      </c>
      <c r="C4177" t="s">
        <v>85</v>
      </c>
      <c r="D4177" t="s">
        <v>526</v>
      </c>
      <c r="E4177" t="s">
        <v>563</v>
      </c>
      <c r="F4177" t="s">
        <v>398</v>
      </c>
      <c r="G4177">
        <v>0</v>
      </c>
      <c r="H4177">
        <v>13</v>
      </c>
      <c r="I4177">
        <v>1</v>
      </c>
      <c r="J4177">
        <v>12</v>
      </c>
      <c r="K4177">
        <v>0</v>
      </c>
      <c r="L4177">
        <v>0</v>
      </c>
      <c r="M4177">
        <v>0</v>
      </c>
      <c r="N4177">
        <v>0</v>
      </c>
      <c r="O4177">
        <v>0</v>
      </c>
      <c r="P4177">
        <v>0</v>
      </c>
      <c r="Q4177">
        <v>0</v>
      </c>
    </row>
    <row r="4178" spans="1:17" x14ac:dyDescent="0.25">
      <c r="A4178" t="s">
        <v>17177</v>
      </c>
      <c r="B4178" t="s">
        <v>72</v>
      </c>
      <c r="C4178" t="s">
        <v>85</v>
      </c>
      <c r="D4178" t="s">
        <v>526</v>
      </c>
      <c r="E4178" t="s">
        <v>563</v>
      </c>
      <c r="F4178" t="s">
        <v>4242</v>
      </c>
      <c r="G4178">
        <v>0</v>
      </c>
      <c r="H4178">
        <v>0</v>
      </c>
      <c r="I4178">
        <v>0</v>
      </c>
      <c r="J4178">
        <v>0</v>
      </c>
      <c r="K4178">
        <v>0</v>
      </c>
      <c r="L4178">
        <v>0</v>
      </c>
      <c r="M4178">
        <v>13</v>
      </c>
      <c r="N4178">
        <v>0</v>
      </c>
      <c r="O4178">
        <v>0</v>
      </c>
      <c r="P4178">
        <v>0</v>
      </c>
      <c r="Q4178">
        <v>0</v>
      </c>
    </row>
    <row r="4179" spans="1:17" x14ac:dyDescent="0.25">
      <c r="A4179" t="s">
        <v>17178</v>
      </c>
      <c r="B4179" t="s">
        <v>72</v>
      </c>
      <c r="C4179" t="s">
        <v>85</v>
      </c>
      <c r="D4179" t="s">
        <v>526</v>
      </c>
      <c r="E4179" t="s">
        <v>563</v>
      </c>
      <c r="F4179" t="s">
        <v>399</v>
      </c>
      <c r="G4179">
        <v>0</v>
      </c>
      <c r="H4179">
        <v>13</v>
      </c>
      <c r="I4179">
        <v>0</v>
      </c>
      <c r="J4179">
        <v>13</v>
      </c>
      <c r="K4179">
        <v>0</v>
      </c>
      <c r="L4179">
        <v>0</v>
      </c>
      <c r="M4179">
        <v>0</v>
      </c>
      <c r="N4179">
        <v>0</v>
      </c>
      <c r="O4179">
        <v>0</v>
      </c>
      <c r="P4179">
        <v>0</v>
      </c>
      <c r="Q4179">
        <v>0</v>
      </c>
    </row>
    <row r="4180" spans="1:17" x14ac:dyDescent="0.25">
      <c r="A4180" t="s">
        <v>17179</v>
      </c>
      <c r="B4180" t="s">
        <v>72</v>
      </c>
      <c r="C4180" t="s">
        <v>85</v>
      </c>
      <c r="D4180" t="s">
        <v>526</v>
      </c>
      <c r="E4180" t="s">
        <v>563</v>
      </c>
      <c r="F4180" t="s">
        <v>4245</v>
      </c>
      <c r="G4180">
        <v>0</v>
      </c>
      <c r="H4180">
        <v>0</v>
      </c>
      <c r="I4180">
        <v>0</v>
      </c>
      <c r="J4180">
        <v>0</v>
      </c>
      <c r="K4180">
        <v>0</v>
      </c>
      <c r="L4180">
        <v>0</v>
      </c>
      <c r="M4180">
        <v>13</v>
      </c>
      <c r="N4180">
        <v>0</v>
      </c>
      <c r="O4180">
        <v>0</v>
      </c>
      <c r="P4180">
        <v>0</v>
      </c>
      <c r="Q4180">
        <v>0</v>
      </c>
    </row>
    <row r="4181" spans="1:17" x14ac:dyDescent="0.25">
      <c r="A4181" t="s">
        <v>17180</v>
      </c>
      <c r="B4181" t="s">
        <v>72</v>
      </c>
      <c r="C4181" t="s">
        <v>85</v>
      </c>
      <c r="D4181" t="s">
        <v>526</v>
      </c>
      <c r="E4181" t="s">
        <v>563</v>
      </c>
      <c r="F4181" t="s">
        <v>394</v>
      </c>
      <c r="G4181">
        <v>0</v>
      </c>
      <c r="H4181">
        <v>0</v>
      </c>
      <c r="I4181">
        <v>0</v>
      </c>
      <c r="J4181">
        <v>0</v>
      </c>
      <c r="K4181">
        <v>0</v>
      </c>
      <c r="L4181">
        <v>0</v>
      </c>
      <c r="M4181">
        <v>0</v>
      </c>
      <c r="N4181">
        <v>13</v>
      </c>
      <c r="O4181">
        <v>13</v>
      </c>
      <c r="P4181">
        <v>0</v>
      </c>
      <c r="Q4181">
        <v>0</v>
      </c>
    </row>
    <row r="4182" spans="1:17" x14ac:dyDescent="0.25">
      <c r="A4182" t="s">
        <v>17181</v>
      </c>
      <c r="B4182" t="s">
        <v>72</v>
      </c>
      <c r="C4182" t="s">
        <v>85</v>
      </c>
      <c r="D4182" t="s">
        <v>526</v>
      </c>
      <c r="E4182" t="s">
        <v>563</v>
      </c>
      <c r="F4182" t="s">
        <v>395</v>
      </c>
      <c r="G4182">
        <v>0</v>
      </c>
      <c r="H4182">
        <v>0</v>
      </c>
      <c r="I4182">
        <v>0</v>
      </c>
      <c r="J4182">
        <v>0</v>
      </c>
      <c r="K4182">
        <v>0</v>
      </c>
      <c r="L4182">
        <v>0</v>
      </c>
      <c r="M4182">
        <v>0</v>
      </c>
      <c r="N4182">
        <v>11</v>
      </c>
      <c r="O4182">
        <v>11</v>
      </c>
      <c r="P4182">
        <v>0</v>
      </c>
      <c r="Q4182">
        <v>0</v>
      </c>
    </row>
    <row r="4183" spans="1:17" x14ac:dyDescent="0.25">
      <c r="A4183" t="s">
        <v>17182</v>
      </c>
      <c r="B4183" t="s">
        <v>72</v>
      </c>
      <c r="C4183" t="s">
        <v>85</v>
      </c>
      <c r="D4183" t="s">
        <v>526</v>
      </c>
      <c r="E4183" t="s">
        <v>563</v>
      </c>
      <c r="F4183" t="s">
        <v>525</v>
      </c>
      <c r="G4183">
        <v>13</v>
      </c>
      <c r="H4183">
        <v>0</v>
      </c>
      <c r="I4183">
        <v>0</v>
      </c>
      <c r="J4183">
        <v>0</v>
      </c>
      <c r="K4183">
        <v>0</v>
      </c>
      <c r="L4183">
        <v>0</v>
      </c>
      <c r="M4183">
        <v>0</v>
      </c>
      <c r="N4183">
        <v>0</v>
      </c>
      <c r="O4183">
        <v>0</v>
      </c>
      <c r="P4183">
        <v>0</v>
      </c>
      <c r="Q4183">
        <v>0</v>
      </c>
    </row>
    <row r="4184" spans="1:17" x14ac:dyDescent="0.25">
      <c r="A4184" t="s">
        <v>23767</v>
      </c>
      <c r="B4184" t="s">
        <v>72</v>
      </c>
      <c r="C4184" t="s">
        <v>85</v>
      </c>
      <c r="D4184" t="s">
        <v>526</v>
      </c>
      <c r="E4184" t="s">
        <v>21471</v>
      </c>
      <c r="F4184" t="s">
        <v>396</v>
      </c>
      <c r="G4184">
        <v>0</v>
      </c>
      <c r="H4184">
        <v>24</v>
      </c>
      <c r="I4184">
        <v>2</v>
      </c>
      <c r="J4184">
        <v>21</v>
      </c>
      <c r="K4184">
        <v>0</v>
      </c>
      <c r="L4184">
        <v>1</v>
      </c>
      <c r="M4184">
        <v>0</v>
      </c>
      <c r="N4184">
        <v>0</v>
      </c>
      <c r="O4184">
        <v>0</v>
      </c>
      <c r="P4184">
        <v>0</v>
      </c>
      <c r="Q4184">
        <v>0</v>
      </c>
    </row>
    <row r="4185" spans="1:17" x14ac:dyDescent="0.25">
      <c r="A4185" t="s">
        <v>23768</v>
      </c>
      <c r="B4185" t="s">
        <v>72</v>
      </c>
      <c r="C4185" t="s">
        <v>85</v>
      </c>
      <c r="D4185" t="s">
        <v>526</v>
      </c>
      <c r="E4185" t="s">
        <v>21471</v>
      </c>
      <c r="F4185" t="s">
        <v>4236</v>
      </c>
      <c r="G4185">
        <v>0</v>
      </c>
      <c r="H4185">
        <v>24</v>
      </c>
      <c r="I4185">
        <v>2</v>
      </c>
      <c r="J4185">
        <v>21</v>
      </c>
      <c r="K4185">
        <v>0</v>
      </c>
      <c r="L4185">
        <v>1</v>
      </c>
      <c r="M4185">
        <v>0</v>
      </c>
      <c r="N4185">
        <v>0</v>
      </c>
      <c r="O4185">
        <v>0</v>
      </c>
      <c r="P4185">
        <v>0</v>
      </c>
      <c r="Q4185">
        <v>0</v>
      </c>
    </row>
    <row r="4186" spans="1:17" x14ac:dyDescent="0.25">
      <c r="A4186" t="s">
        <v>23769</v>
      </c>
      <c r="B4186" t="s">
        <v>72</v>
      </c>
      <c r="C4186" t="s">
        <v>85</v>
      </c>
      <c r="D4186" t="s">
        <v>526</v>
      </c>
      <c r="E4186" t="s">
        <v>21471</v>
      </c>
      <c r="F4186" t="s">
        <v>4238</v>
      </c>
      <c r="G4186">
        <v>0</v>
      </c>
      <c r="H4186">
        <v>0</v>
      </c>
      <c r="I4186">
        <v>0</v>
      </c>
      <c r="J4186">
        <v>0</v>
      </c>
      <c r="K4186">
        <v>0</v>
      </c>
      <c r="L4186">
        <v>0</v>
      </c>
      <c r="M4186">
        <v>24</v>
      </c>
      <c r="N4186">
        <v>0</v>
      </c>
      <c r="O4186">
        <v>0</v>
      </c>
      <c r="P4186">
        <v>0</v>
      </c>
      <c r="Q4186">
        <v>0</v>
      </c>
    </row>
    <row r="4187" spans="1:17" x14ac:dyDescent="0.25">
      <c r="A4187" t="s">
        <v>23770</v>
      </c>
      <c r="B4187" t="s">
        <v>72</v>
      </c>
      <c r="C4187" t="s">
        <v>85</v>
      </c>
      <c r="D4187" t="s">
        <v>526</v>
      </c>
      <c r="E4187" t="s">
        <v>21471</v>
      </c>
      <c r="F4187" t="s">
        <v>397</v>
      </c>
      <c r="G4187">
        <v>0</v>
      </c>
      <c r="H4187">
        <v>24</v>
      </c>
      <c r="I4187">
        <v>2</v>
      </c>
      <c r="J4187">
        <v>21</v>
      </c>
      <c r="K4187">
        <v>0</v>
      </c>
      <c r="L4187">
        <v>1</v>
      </c>
      <c r="M4187">
        <v>0</v>
      </c>
      <c r="N4187">
        <v>0</v>
      </c>
      <c r="O4187">
        <v>0</v>
      </c>
      <c r="P4187">
        <v>0</v>
      </c>
      <c r="Q4187">
        <v>0</v>
      </c>
    </row>
    <row r="4188" spans="1:17" x14ac:dyDescent="0.25">
      <c r="A4188" t="s">
        <v>23771</v>
      </c>
      <c r="B4188" t="s">
        <v>72</v>
      </c>
      <c r="C4188" t="s">
        <v>85</v>
      </c>
      <c r="D4188" t="s">
        <v>526</v>
      </c>
      <c r="E4188" t="s">
        <v>21471</v>
      </c>
      <c r="F4188" t="s">
        <v>398</v>
      </c>
      <c r="G4188">
        <v>0</v>
      </c>
      <c r="H4188">
        <v>24</v>
      </c>
      <c r="I4188">
        <v>2</v>
      </c>
      <c r="J4188">
        <v>21</v>
      </c>
      <c r="K4188">
        <v>0</v>
      </c>
      <c r="L4188">
        <v>1</v>
      </c>
      <c r="M4188">
        <v>0</v>
      </c>
      <c r="N4188">
        <v>0</v>
      </c>
      <c r="O4188">
        <v>0</v>
      </c>
      <c r="P4188">
        <v>0</v>
      </c>
      <c r="Q4188">
        <v>0</v>
      </c>
    </row>
    <row r="4189" spans="1:17" x14ac:dyDescent="0.25">
      <c r="A4189" t="s">
        <v>23772</v>
      </c>
      <c r="B4189" t="s">
        <v>72</v>
      </c>
      <c r="C4189" t="s">
        <v>85</v>
      </c>
      <c r="D4189" t="s">
        <v>526</v>
      </c>
      <c r="E4189" t="s">
        <v>21471</v>
      </c>
      <c r="F4189" t="s">
        <v>4242</v>
      </c>
      <c r="G4189">
        <v>0</v>
      </c>
      <c r="H4189">
        <v>0</v>
      </c>
      <c r="I4189">
        <v>0</v>
      </c>
      <c r="J4189">
        <v>0</v>
      </c>
      <c r="K4189">
        <v>0</v>
      </c>
      <c r="L4189">
        <v>0</v>
      </c>
      <c r="M4189">
        <v>24</v>
      </c>
      <c r="N4189">
        <v>0</v>
      </c>
      <c r="O4189">
        <v>0</v>
      </c>
      <c r="P4189">
        <v>0</v>
      </c>
      <c r="Q4189">
        <v>0</v>
      </c>
    </row>
    <row r="4190" spans="1:17" x14ac:dyDescent="0.25">
      <c r="A4190" t="s">
        <v>23773</v>
      </c>
      <c r="B4190" t="s">
        <v>72</v>
      </c>
      <c r="C4190" t="s">
        <v>85</v>
      </c>
      <c r="D4190" t="s">
        <v>526</v>
      </c>
      <c r="E4190" t="s">
        <v>21471</v>
      </c>
      <c r="F4190" t="s">
        <v>399</v>
      </c>
      <c r="G4190">
        <v>0</v>
      </c>
      <c r="H4190">
        <v>24</v>
      </c>
      <c r="I4190">
        <v>2</v>
      </c>
      <c r="J4190">
        <v>21</v>
      </c>
      <c r="K4190">
        <v>0</v>
      </c>
      <c r="L4190">
        <v>1</v>
      </c>
      <c r="M4190">
        <v>0</v>
      </c>
      <c r="N4190">
        <v>0</v>
      </c>
      <c r="O4190">
        <v>0</v>
      </c>
      <c r="P4190">
        <v>0</v>
      </c>
      <c r="Q4190">
        <v>0</v>
      </c>
    </row>
    <row r="4191" spans="1:17" x14ac:dyDescent="0.25">
      <c r="A4191" t="s">
        <v>23774</v>
      </c>
      <c r="B4191" t="s">
        <v>72</v>
      </c>
      <c r="C4191" t="s">
        <v>85</v>
      </c>
      <c r="D4191" t="s">
        <v>526</v>
      </c>
      <c r="E4191" t="s">
        <v>21471</v>
      </c>
      <c r="F4191" t="s">
        <v>4245</v>
      </c>
      <c r="G4191">
        <v>0</v>
      </c>
      <c r="H4191">
        <v>0</v>
      </c>
      <c r="I4191">
        <v>0</v>
      </c>
      <c r="J4191">
        <v>0</v>
      </c>
      <c r="K4191">
        <v>0</v>
      </c>
      <c r="L4191">
        <v>0</v>
      </c>
      <c r="M4191">
        <v>24</v>
      </c>
      <c r="N4191">
        <v>0</v>
      </c>
      <c r="O4191">
        <v>0</v>
      </c>
      <c r="P4191">
        <v>0</v>
      </c>
      <c r="Q4191">
        <v>0</v>
      </c>
    </row>
    <row r="4192" spans="1:17" x14ac:dyDescent="0.25">
      <c r="A4192" t="s">
        <v>23775</v>
      </c>
      <c r="B4192" t="s">
        <v>72</v>
      </c>
      <c r="C4192" t="s">
        <v>85</v>
      </c>
      <c r="D4192" t="s">
        <v>526</v>
      </c>
      <c r="E4192" t="s">
        <v>21471</v>
      </c>
      <c r="F4192" t="s">
        <v>394</v>
      </c>
      <c r="G4192">
        <v>0</v>
      </c>
      <c r="H4192">
        <v>0</v>
      </c>
      <c r="I4192">
        <v>0</v>
      </c>
      <c r="J4192">
        <v>0</v>
      </c>
      <c r="K4192">
        <v>0</v>
      </c>
      <c r="L4192">
        <v>0</v>
      </c>
      <c r="M4192">
        <v>0</v>
      </c>
      <c r="N4192">
        <v>20</v>
      </c>
      <c r="O4192">
        <v>20</v>
      </c>
      <c r="P4192">
        <v>0</v>
      </c>
      <c r="Q4192">
        <v>0</v>
      </c>
    </row>
    <row r="4193" spans="1:17" x14ac:dyDescent="0.25">
      <c r="A4193" t="s">
        <v>23776</v>
      </c>
      <c r="B4193" t="s">
        <v>72</v>
      </c>
      <c r="C4193" t="s">
        <v>85</v>
      </c>
      <c r="D4193" t="s">
        <v>526</v>
      </c>
      <c r="E4193" t="s">
        <v>21471</v>
      </c>
      <c r="F4193" t="s">
        <v>395</v>
      </c>
      <c r="G4193">
        <v>0</v>
      </c>
      <c r="H4193">
        <v>0</v>
      </c>
      <c r="I4193">
        <v>0</v>
      </c>
      <c r="J4193">
        <v>0</v>
      </c>
      <c r="K4193">
        <v>0</v>
      </c>
      <c r="L4193">
        <v>0</v>
      </c>
      <c r="M4193">
        <v>0</v>
      </c>
      <c r="N4193">
        <v>18</v>
      </c>
      <c r="O4193">
        <v>18</v>
      </c>
      <c r="P4193">
        <v>0</v>
      </c>
      <c r="Q4193">
        <v>0</v>
      </c>
    </row>
    <row r="4194" spans="1:17" x14ac:dyDescent="0.25">
      <c r="A4194" t="s">
        <v>23777</v>
      </c>
      <c r="B4194" t="s">
        <v>72</v>
      </c>
      <c r="C4194" t="s">
        <v>85</v>
      </c>
      <c r="D4194" t="s">
        <v>526</v>
      </c>
      <c r="E4194" t="s">
        <v>21471</v>
      </c>
      <c r="F4194" t="s">
        <v>525</v>
      </c>
      <c r="G4194">
        <v>24</v>
      </c>
      <c r="H4194">
        <v>0</v>
      </c>
      <c r="I4194">
        <v>0</v>
      </c>
      <c r="J4194">
        <v>0</v>
      </c>
      <c r="K4194">
        <v>0</v>
      </c>
      <c r="L4194">
        <v>0</v>
      </c>
      <c r="M4194">
        <v>0</v>
      </c>
      <c r="N4194">
        <v>0</v>
      </c>
      <c r="O4194">
        <v>0</v>
      </c>
      <c r="P4194">
        <v>0</v>
      </c>
      <c r="Q4194">
        <v>0</v>
      </c>
    </row>
    <row r="4195" spans="1:17" x14ac:dyDescent="0.25">
      <c r="A4195" t="s">
        <v>17183</v>
      </c>
      <c r="B4195" t="s">
        <v>72</v>
      </c>
      <c r="C4195" t="s">
        <v>85</v>
      </c>
      <c r="D4195" t="s">
        <v>527</v>
      </c>
      <c r="E4195" t="s">
        <v>563</v>
      </c>
      <c r="F4195" t="s">
        <v>528</v>
      </c>
      <c r="G4195">
        <v>0</v>
      </c>
      <c r="H4195">
        <v>0</v>
      </c>
      <c r="I4195">
        <v>0</v>
      </c>
      <c r="J4195">
        <v>0</v>
      </c>
      <c r="K4195">
        <v>0</v>
      </c>
      <c r="L4195">
        <v>0</v>
      </c>
      <c r="M4195">
        <v>0</v>
      </c>
      <c r="N4195">
        <v>1</v>
      </c>
      <c r="O4195">
        <v>1</v>
      </c>
      <c r="P4195">
        <v>0</v>
      </c>
      <c r="Q4195">
        <v>0</v>
      </c>
    </row>
    <row r="4196" spans="1:17" x14ac:dyDescent="0.25">
      <c r="A4196" t="s">
        <v>17184</v>
      </c>
      <c r="B4196" t="s">
        <v>72</v>
      </c>
      <c r="C4196" t="s">
        <v>85</v>
      </c>
      <c r="D4196" t="s">
        <v>527</v>
      </c>
      <c r="E4196" t="s">
        <v>563</v>
      </c>
      <c r="F4196" t="s">
        <v>525</v>
      </c>
      <c r="G4196">
        <v>1</v>
      </c>
      <c r="H4196">
        <v>0</v>
      </c>
      <c r="I4196">
        <v>0</v>
      </c>
      <c r="J4196">
        <v>0</v>
      </c>
      <c r="K4196">
        <v>0</v>
      </c>
      <c r="L4196">
        <v>0</v>
      </c>
      <c r="M4196">
        <v>0</v>
      </c>
      <c r="N4196">
        <v>0</v>
      </c>
      <c r="O4196">
        <v>0</v>
      </c>
      <c r="P4196">
        <v>0</v>
      </c>
      <c r="Q4196">
        <v>0</v>
      </c>
    </row>
    <row r="4197" spans="1:17" x14ac:dyDescent="0.25">
      <c r="A4197" t="s">
        <v>23778</v>
      </c>
      <c r="B4197" t="s">
        <v>72</v>
      </c>
      <c r="C4197" t="s">
        <v>85</v>
      </c>
      <c r="D4197" t="s">
        <v>527</v>
      </c>
      <c r="E4197" t="s">
        <v>21471</v>
      </c>
      <c r="F4197" t="s">
        <v>528</v>
      </c>
      <c r="G4197">
        <v>0</v>
      </c>
      <c r="H4197">
        <v>0</v>
      </c>
      <c r="I4197">
        <v>0</v>
      </c>
      <c r="J4197">
        <v>0</v>
      </c>
      <c r="K4197">
        <v>0</v>
      </c>
      <c r="L4197">
        <v>0</v>
      </c>
      <c r="M4197">
        <v>0</v>
      </c>
      <c r="N4197">
        <v>1</v>
      </c>
      <c r="O4197">
        <v>1</v>
      </c>
      <c r="P4197">
        <v>0</v>
      </c>
      <c r="Q4197">
        <v>0</v>
      </c>
    </row>
    <row r="4198" spans="1:17" x14ac:dyDescent="0.25">
      <c r="A4198" t="s">
        <v>23779</v>
      </c>
      <c r="B4198" t="s">
        <v>72</v>
      </c>
      <c r="C4198" t="s">
        <v>85</v>
      </c>
      <c r="D4198" t="s">
        <v>527</v>
      </c>
      <c r="E4198" t="s">
        <v>21471</v>
      </c>
      <c r="F4198" t="s">
        <v>525</v>
      </c>
      <c r="G4198">
        <v>1</v>
      </c>
      <c r="H4198">
        <v>0</v>
      </c>
      <c r="I4198">
        <v>0</v>
      </c>
      <c r="J4198">
        <v>0</v>
      </c>
      <c r="K4198">
        <v>0</v>
      </c>
      <c r="L4198">
        <v>0</v>
      </c>
      <c r="M4198">
        <v>0</v>
      </c>
      <c r="N4198">
        <v>0</v>
      </c>
      <c r="O4198">
        <v>0</v>
      </c>
      <c r="P4198">
        <v>0</v>
      </c>
      <c r="Q4198">
        <v>0</v>
      </c>
    </row>
    <row r="4199" spans="1:17" x14ac:dyDescent="0.25">
      <c r="A4199" t="s">
        <v>17185</v>
      </c>
      <c r="B4199" t="s">
        <v>72</v>
      </c>
      <c r="C4199" t="s">
        <v>85</v>
      </c>
      <c r="D4199" t="s">
        <v>12971</v>
      </c>
      <c r="E4199" t="s">
        <v>563</v>
      </c>
      <c r="F4199" t="s">
        <v>525</v>
      </c>
      <c r="G4199">
        <v>8</v>
      </c>
      <c r="H4199">
        <v>0</v>
      </c>
      <c r="I4199">
        <v>0</v>
      </c>
      <c r="J4199">
        <v>0</v>
      </c>
      <c r="K4199">
        <v>0</v>
      </c>
      <c r="L4199">
        <v>0</v>
      </c>
      <c r="M4199">
        <v>0</v>
      </c>
      <c r="N4199">
        <v>0</v>
      </c>
      <c r="O4199">
        <v>0</v>
      </c>
      <c r="P4199">
        <v>0</v>
      </c>
      <c r="Q4199">
        <v>0</v>
      </c>
    </row>
    <row r="4200" spans="1:17" x14ac:dyDescent="0.25">
      <c r="A4200" t="s">
        <v>23780</v>
      </c>
      <c r="B4200" t="s">
        <v>72</v>
      </c>
      <c r="C4200" t="s">
        <v>85</v>
      </c>
      <c r="D4200" t="s">
        <v>12971</v>
      </c>
      <c r="E4200" t="s">
        <v>21471</v>
      </c>
      <c r="F4200" t="s">
        <v>525</v>
      </c>
      <c r="G4200">
        <v>5</v>
      </c>
      <c r="H4200">
        <v>0</v>
      </c>
      <c r="I4200">
        <v>0</v>
      </c>
      <c r="J4200">
        <v>0</v>
      </c>
      <c r="K4200">
        <v>0</v>
      </c>
      <c r="L4200">
        <v>0</v>
      </c>
      <c r="M4200">
        <v>0</v>
      </c>
      <c r="N4200">
        <v>0</v>
      </c>
      <c r="O4200">
        <v>0</v>
      </c>
      <c r="P4200">
        <v>0</v>
      </c>
      <c r="Q4200">
        <v>0</v>
      </c>
    </row>
    <row r="4201" spans="1:17" x14ac:dyDescent="0.25">
      <c r="A4201" t="s">
        <v>17186</v>
      </c>
      <c r="B4201" t="s">
        <v>72</v>
      </c>
      <c r="C4201" t="s">
        <v>86</v>
      </c>
      <c r="D4201" t="s">
        <v>529</v>
      </c>
      <c r="E4201" t="s">
        <v>563</v>
      </c>
      <c r="F4201" t="s">
        <v>525</v>
      </c>
      <c r="G4201">
        <v>1</v>
      </c>
      <c r="H4201">
        <v>0</v>
      </c>
      <c r="I4201">
        <v>0</v>
      </c>
      <c r="J4201">
        <v>0</v>
      </c>
      <c r="K4201">
        <v>0</v>
      </c>
      <c r="L4201">
        <v>0</v>
      </c>
      <c r="M4201">
        <v>0</v>
      </c>
      <c r="N4201">
        <v>0</v>
      </c>
      <c r="O4201">
        <v>0</v>
      </c>
      <c r="P4201">
        <v>0</v>
      </c>
      <c r="Q4201">
        <v>0</v>
      </c>
    </row>
    <row r="4202" spans="1:17" x14ac:dyDescent="0.25">
      <c r="A4202" t="s">
        <v>23781</v>
      </c>
      <c r="B4202" t="s">
        <v>72</v>
      </c>
      <c r="C4202" t="s">
        <v>86</v>
      </c>
      <c r="D4202" t="s">
        <v>529</v>
      </c>
      <c r="E4202" t="s">
        <v>21471</v>
      </c>
      <c r="F4202" t="s">
        <v>525</v>
      </c>
      <c r="G4202">
        <v>2</v>
      </c>
      <c r="H4202">
        <v>0</v>
      </c>
      <c r="I4202">
        <v>0</v>
      </c>
      <c r="J4202">
        <v>0</v>
      </c>
      <c r="K4202">
        <v>0</v>
      </c>
      <c r="L4202">
        <v>0</v>
      </c>
      <c r="M4202">
        <v>0</v>
      </c>
      <c r="N4202">
        <v>0</v>
      </c>
      <c r="O4202">
        <v>0</v>
      </c>
      <c r="P4202">
        <v>0</v>
      </c>
      <c r="Q4202">
        <v>0</v>
      </c>
    </row>
    <row r="4203" spans="1:17" x14ac:dyDescent="0.25">
      <c r="A4203" t="s">
        <v>17187</v>
      </c>
      <c r="B4203" t="s">
        <v>72</v>
      </c>
      <c r="C4203" t="s">
        <v>86</v>
      </c>
      <c r="D4203" t="s">
        <v>526</v>
      </c>
      <c r="E4203" t="s">
        <v>563</v>
      </c>
      <c r="F4203" t="s">
        <v>396</v>
      </c>
      <c r="G4203">
        <v>0</v>
      </c>
      <c r="H4203">
        <v>18</v>
      </c>
      <c r="I4203">
        <v>3</v>
      </c>
      <c r="J4203">
        <v>10</v>
      </c>
      <c r="K4203">
        <v>1</v>
      </c>
      <c r="L4203">
        <v>4</v>
      </c>
      <c r="M4203">
        <v>0</v>
      </c>
      <c r="N4203">
        <v>0</v>
      </c>
      <c r="O4203">
        <v>0</v>
      </c>
      <c r="P4203">
        <v>0</v>
      </c>
      <c r="Q4203">
        <v>0</v>
      </c>
    </row>
    <row r="4204" spans="1:17" x14ac:dyDescent="0.25">
      <c r="A4204" t="s">
        <v>23782</v>
      </c>
      <c r="B4204" t="s">
        <v>72</v>
      </c>
      <c r="C4204" t="s">
        <v>146</v>
      </c>
      <c r="D4204" t="s">
        <v>526</v>
      </c>
      <c r="E4204" t="s">
        <v>21471</v>
      </c>
      <c r="F4204" t="s">
        <v>394</v>
      </c>
      <c r="G4204">
        <v>0</v>
      </c>
      <c r="H4204">
        <v>0</v>
      </c>
      <c r="I4204">
        <v>0</v>
      </c>
      <c r="J4204">
        <v>0</v>
      </c>
      <c r="K4204">
        <v>0</v>
      </c>
      <c r="L4204">
        <v>0</v>
      </c>
      <c r="M4204">
        <v>0</v>
      </c>
      <c r="N4204">
        <v>24</v>
      </c>
      <c r="O4204">
        <v>24</v>
      </c>
      <c r="P4204">
        <v>0</v>
      </c>
      <c r="Q4204">
        <v>0</v>
      </c>
    </row>
    <row r="4205" spans="1:17" x14ac:dyDescent="0.25">
      <c r="A4205" t="s">
        <v>23783</v>
      </c>
      <c r="B4205" t="s">
        <v>72</v>
      </c>
      <c r="C4205" t="s">
        <v>146</v>
      </c>
      <c r="D4205" t="s">
        <v>526</v>
      </c>
      <c r="E4205" t="s">
        <v>21471</v>
      </c>
      <c r="F4205" t="s">
        <v>395</v>
      </c>
      <c r="G4205">
        <v>0</v>
      </c>
      <c r="H4205">
        <v>0</v>
      </c>
      <c r="I4205">
        <v>0</v>
      </c>
      <c r="J4205">
        <v>0</v>
      </c>
      <c r="K4205">
        <v>0</v>
      </c>
      <c r="L4205">
        <v>0</v>
      </c>
      <c r="M4205">
        <v>0</v>
      </c>
      <c r="N4205">
        <v>21</v>
      </c>
      <c r="O4205">
        <v>21</v>
      </c>
      <c r="P4205">
        <v>0</v>
      </c>
      <c r="Q4205">
        <v>0</v>
      </c>
    </row>
    <row r="4206" spans="1:17" x14ac:dyDescent="0.25">
      <c r="A4206" t="s">
        <v>23784</v>
      </c>
      <c r="B4206" t="s">
        <v>72</v>
      </c>
      <c r="C4206" t="s">
        <v>146</v>
      </c>
      <c r="D4206" t="s">
        <v>526</v>
      </c>
      <c r="E4206" t="s">
        <v>21471</v>
      </c>
      <c r="F4206" t="s">
        <v>525</v>
      </c>
      <c r="G4206">
        <v>30</v>
      </c>
      <c r="H4206">
        <v>0</v>
      </c>
      <c r="I4206">
        <v>0</v>
      </c>
      <c r="J4206">
        <v>0</v>
      </c>
      <c r="K4206">
        <v>0</v>
      </c>
      <c r="L4206">
        <v>0</v>
      </c>
      <c r="M4206">
        <v>0</v>
      </c>
      <c r="N4206">
        <v>0</v>
      </c>
      <c r="O4206">
        <v>0</v>
      </c>
      <c r="P4206">
        <v>0</v>
      </c>
      <c r="Q4206">
        <v>0</v>
      </c>
    </row>
    <row r="4207" spans="1:17" x14ac:dyDescent="0.25">
      <c r="A4207" t="s">
        <v>16986</v>
      </c>
      <c r="B4207" t="s">
        <v>72</v>
      </c>
      <c r="C4207" t="s">
        <v>146</v>
      </c>
      <c r="D4207" t="s">
        <v>527</v>
      </c>
      <c r="E4207" t="s">
        <v>563</v>
      </c>
      <c r="F4207" t="s">
        <v>528</v>
      </c>
      <c r="G4207">
        <v>0</v>
      </c>
      <c r="H4207">
        <v>0</v>
      </c>
      <c r="I4207">
        <v>0</v>
      </c>
      <c r="J4207">
        <v>0</v>
      </c>
      <c r="K4207">
        <v>0</v>
      </c>
      <c r="L4207">
        <v>0</v>
      </c>
      <c r="M4207">
        <v>0</v>
      </c>
      <c r="N4207">
        <v>1</v>
      </c>
      <c r="O4207">
        <v>1</v>
      </c>
      <c r="P4207">
        <v>0</v>
      </c>
      <c r="Q4207">
        <v>0</v>
      </c>
    </row>
    <row r="4208" spans="1:17" x14ac:dyDescent="0.25">
      <c r="A4208" t="s">
        <v>18456</v>
      </c>
      <c r="B4208" t="s">
        <v>72</v>
      </c>
      <c r="C4208" t="s">
        <v>146</v>
      </c>
      <c r="D4208" t="s">
        <v>527</v>
      </c>
      <c r="E4208" t="s">
        <v>563</v>
      </c>
      <c r="F4208" t="s">
        <v>525</v>
      </c>
      <c r="G4208">
        <v>1</v>
      </c>
      <c r="H4208">
        <v>0</v>
      </c>
      <c r="I4208">
        <v>0</v>
      </c>
      <c r="J4208">
        <v>0</v>
      </c>
      <c r="K4208">
        <v>0</v>
      </c>
      <c r="L4208">
        <v>0</v>
      </c>
      <c r="M4208">
        <v>0</v>
      </c>
      <c r="N4208">
        <v>0</v>
      </c>
      <c r="O4208">
        <v>0</v>
      </c>
      <c r="P4208">
        <v>0</v>
      </c>
      <c r="Q4208">
        <v>0</v>
      </c>
    </row>
    <row r="4209" spans="1:17" x14ac:dyDescent="0.25">
      <c r="A4209" t="s">
        <v>23785</v>
      </c>
      <c r="B4209" t="s">
        <v>72</v>
      </c>
      <c r="C4209" t="s">
        <v>146</v>
      </c>
      <c r="D4209" t="s">
        <v>527</v>
      </c>
      <c r="E4209" t="s">
        <v>21471</v>
      </c>
      <c r="F4209" t="s">
        <v>528</v>
      </c>
      <c r="G4209">
        <v>0</v>
      </c>
      <c r="H4209">
        <v>0</v>
      </c>
      <c r="I4209">
        <v>0</v>
      </c>
      <c r="J4209">
        <v>0</v>
      </c>
      <c r="K4209">
        <v>0</v>
      </c>
      <c r="L4209">
        <v>0</v>
      </c>
      <c r="M4209">
        <v>0</v>
      </c>
      <c r="N4209">
        <v>2</v>
      </c>
      <c r="O4209">
        <v>2</v>
      </c>
      <c r="P4209">
        <v>0</v>
      </c>
      <c r="Q4209">
        <v>0</v>
      </c>
    </row>
    <row r="4210" spans="1:17" x14ac:dyDescent="0.25">
      <c r="A4210" t="s">
        <v>23786</v>
      </c>
      <c r="B4210" t="s">
        <v>72</v>
      </c>
      <c r="C4210" t="s">
        <v>146</v>
      </c>
      <c r="D4210" t="s">
        <v>527</v>
      </c>
      <c r="E4210" t="s">
        <v>21471</v>
      </c>
      <c r="F4210" t="s">
        <v>525</v>
      </c>
      <c r="G4210">
        <v>2</v>
      </c>
      <c r="H4210">
        <v>0</v>
      </c>
      <c r="I4210">
        <v>0</v>
      </c>
      <c r="J4210">
        <v>0</v>
      </c>
      <c r="K4210">
        <v>0</v>
      </c>
      <c r="L4210">
        <v>0</v>
      </c>
      <c r="M4210">
        <v>0</v>
      </c>
      <c r="N4210">
        <v>0</v>
      </c>
      <c r="O4210">
        <v>0</v>
      </c>
      <c r="P4210">
        <v>0</v>
      </c>
      <c r="Q4210">
        <v>0</v>
      </c>
    </row>
    <row r="4211" spans="1:17" x14ac:dyDescent="0.25">
      <c r="A4211" t="s">
        <v>18457</v>
      </c>
      <c r="B4211" t="s">
        <v>72</v>
      </c>
      <c r="C4211" t="s">
        <v>146</v>
      </c>
      <c r="D4211" t="s">
        <v>12971</v>
      </c>
      <c r="E4211" t="s">
        <v>563</v>
      </c>
      <c r="F4211" t="s">
        <v>525</v>
      </c>
      <c r="G4211">
        <v>2</v>
      </c>
      <c r="H4211">
        <v>0</v>
      </c>
      <c r="I4211">
        <v>0</v>
      </c>
      <c r="J4211">
        <v>0</v>
      </c>
      <c r="K4211">
        <v>0</v>
      </c>
      <c r="L4211">
        <v>0</v>
      </c>
      <c r="M4211">
        <v>0</v>
      </c>
      <c r="N4211">
        <v>0</v>
      </c>
      <c r="O4211">
        <v>0</v>
      </c>
      <c r="P4211">
        <v>0</v>
      </c>
      <c r="Q4211">
        <v>0</v>
      </c>
    </row>
    <row r="4212" spans="1:17" x14ac:dyDescent="0.25">
      <c r="A4212" t="s">
        <v>23787</v>
      </c>
      <c r="B4212" t="s">
        <v>72</v>
      </c>
      <c r="C4212" t="s">
        <v>146</v>
      </c>
      <c r="D4212" t="s">
        <v>12971</v>
      </c>
      <c r="E4212" t="s">
        <v>21471</v>
      </c>
      <c r="F4212" t="s">
        <v>525</v>
      </c>
      <c r="G4212">
        <v>4</v>
      </c>
      <c r="H4212">
        <v>0</v>
      </c>
      <c r="I4212">
        <v>0</v>
      </c>
      <c r="J4212">
        <v>0</v>
      </c>
      <c r="K4212">
        <v>0</v>
      </c>
      <c r="L4212">
        <v>0</v>
      </c>
      <c r="M4212">
        <v>0</v>
      </c>
      <c r="N4212">
        <v>0</v>
      </c>
      <c r="O4212">
        <v>0</v>
      </c>
      <c r="P4212">
        <v>0</v>
      </c>
      <c r="Q4212">
        <v>0</v>
      </c>
    </row>
    <row r="4213" spans="1:17" x14ac:dyDescent="0.25">
      <c r="A4213" t="s">
        <v>23788</v>
      </c>
      <c r="B4213" t="s">
        <v>72</v>
      </c>
      <c r="C4213" t="s">
        <v>147</v>
      </c>
      <c r="D4213" t="s">
        <v>529</v>
      </c>
      <c r="E4213" t="s">
        <v>21471</v>
      </c>
      <c r="F4213" t="s">
        <v>525</v>
      </c>
      <c r="G4213">
        <v>4</v>
      </c>
      <c r="H4213">
        <v>0</v>
      </c>
      <c r="I4213">
        <v>0</v>
      </c>
      <c r="J4213">
        <v>0</v>
      </c>
      <c r="K4213">
        <v>0</v>
      </c>
      <c r="L4213">
        <v>0</v>
      </c>
      <c r="M4213">
        <v>0</v>
      </c>
      <c r="N4213">
        <v>0</v>
      </c>
      <c r="O4213">
        <v>0</v>
      </c>
      <c r="P4213">
        <v>0</v>
      </c>
      <c r="Q4213">
        <v>0</v>
      </c>
    </row>
    <row r="4214" spans="1:17" x14ac:dyDescent="0.25">
      <c r="A4214" t="s">
        <v>18458</v>
      </c>
      <c r="B4214" t="s">
        <v>72</v>
      </c>
      <c r="C4214" t="s">
        <v>147</v>
      </c>
      <c r="D4214" t="s">
        <v>526</v>
      </c>
      <c r="E4214" t="s">
        <v>563</v>
      </c>
      <c r="F4214" t="s">
        <v>396</v>
      </c>
      <c r="G4214">
        <v>0</v>
      </c>
      <c r="H4214">
        <v>30</v>
      </c>
      <c r="I4214">
        <v>4</v>
      </c>
      <c r="J4214">
        <v>23</v>
      </c>
      <c r="K4214">
        <v>2</v>
      </c>
      <c r="L4214">
        <v>1</v>
      </c>
      <c r="M4214">
        <v>0</v>
      </c>
      <c r="N4214">
        <v>0</v>
      </c>
      <c r="O4214">
        <v>0</v>
      </c>
      <c r="P4214">
        <v>0</v>
      </c>
      <c r="Q4214">
        <v>0</v>
      </c>
    </row>
    <row r="4215" spans="1:17" x14ac:dyDescent="0.25">
      <c r="A4215" t="s">
        <v>18459</v>
      </c>
      <c r="B4215" t="s">
        <v>72</v>
      </c>
      <c r="C4215" t="s">
        <v>147</v>
      </c>
      <c r="D4215" t="s">
        <v>526</v>
      </c>
      <c r="E4215" t="s">
        <v>563</v>
      </c>
      <c r="F4215" t="s">
        <v>4236</v>
      </c>
      <c r="G4215">
        <v>0</v>
      </c>
      <c r="H4215">
        <v>30</v>
      </c>
      <c r="I4215">
        <v>4</v>
      </c>
      <c r="J4215">
        <v>22</v>
      </c>
      <c r="K4215">
        <v>2</v>
      </c>
      <c r="L4215">
        <v>2</v>
      </c>
      <c r="M4215">
        <v>0</v>
      </c>
      <c r="N4215">
        <v>0</v>
      </c>
      <c r="O4215">
        <v>0</v>
      </c>
      <c r="P4215">
        <v>0</v>
      </c>
      <c r="Q4215">
        <v>0</v>
      </c>
    </row>
    <row r="4216" spans="1:17" x14ac:dyDescent="0.25">
      <c r="A4216" t="s">
        <v>18460</v>
      </c>
      <c r="B4216" t="s">
        <v>72</v>
      </c>
      <c r="C4216" t="s">
        <v>147</v>
      </c>
      <c r="D4216" t="s">
        <v>526</v>
      </c>
      <c r="E4216" t="s">
        <v>563</v>
      </c>
      <c r="F4216" t="s">
        <v>4238</v>
      </c>
      <c r="G4216">
        <v>0</v>
      </c>
      <c r="H4216">
        <v>0</v>
      </c>
      <c r="I4216">
        <v>0</v>
      </c>
      <c r="J4216">
        <v>0</v>
      </c>
      <c r="K4216">
        <v>0</v>
      </c>
      <c r="L4216">
        <v>0</v>
      </c>
      <c r="M4216">
        <v>30</v>
      </c>
      <c r="N4216">
        <v>0</v>
      </c>
      <c r="O4216">
        <v>0</v>
      </c>
      <c r="P4216">
        <v>0</v>
      </c>
      <c r="Q4216">
        <v>0</v>
      </c>
    </row>
    <row r="4217" spans="1:17" x14ac:dyDescent="0.25">
      <c r="A4217" t="s">
        <v>18461</v>
      </c>
      <c r="B4217" t="s">
        <v>72</v>
      </c>
      <c r="C4217" t="s">
        <v>147</v>
      </c>
      <c r="D4217" t="s">
        <v>526</v>
      </c>
      <c r="E4217" t="s">
        <v>563</v>
      </c>
      <c r="F4217" t="s">
        <v>397</v>
      </c>
      <c r="G4217">
        <v>0</v>
      </c>
      <c r="H4217">
        <v>30</v>
      </c>
      <c r="I4217">
        <v>4</v>
      </c>
      <c r="J4217">
        <v>22</v>
      </c>
      <c r="K4217">
        <v>2</v>
      </c>
      <c r="L4217">
        <v>2</v>
      </c>
      <c r="M4217">
        <v>0</v>
      </c>
      <c r="N4217">
        <v>0</v>
      </c>
      <c r="O4217">
        <v>0</v>
      </c>
      <c r="P4217">
        <v>0</v>
      </c>
      <c r="Q4217">
        <v>0</v>
      </c>
    </row>
    <row r="4218" spans="1:17" x14ac:dyDescent="0.25">
      <c r="A4218" t="s">
        <v>18462</v>
      </c>
      <c r="B4218" t="s">
        <v>72</v>
      </c>
      <c r="C4218" t="s">
        <v>147</v>
      </c>
      <c r="D4218" t="s">
        <v>526</v>
      </c>
      <c r="E4218" t="s">
        <v>563</v>
      </c>
      <c r="F4218" t="s">
        <v>398</v>
      </c>
      <c r="G4218">
        <v>0</v>
      </c>
      <c r="H4218">
        <v>30</v>
      </c>
      <c r="I4218">
        <v>4</v>
      </c>
      <c r="J4218">
        <v>22</v>
      </c>
      <c r="K4218">
        <v>2</v>
      </c>
      <c r="L4218">
        <v>2</v>
      </c>
      <c r="M4218">
        <v>0</v>
      </c>
      <c r="N4218">
        <v>0</v>
      </c>
      <c r="O4218">
        <v>0</v>
      </c>
      <c r="P4218">
        <v>0</v>
      </c>
      <c r="Q4218">
        <v>0</v>
      </c>
    </row>
    <row r="4219" spans="1:17" x14ac:dyDescent="0.25">
      <c r="A4219" t="s">
        <v>18463</v>
      </c>
      <c r="B4219" t="s">
        <v>72</v>
      </c>
      <c r="C4219" t="s">
        <v>147</v>
      </c>
      <c r="D4219" t="s">
        <v>526</v>
      </c>
      <c r="E4219" t="s">
        <v>563</v>
      </c>
      <c r="F4219" t="s">
        <v>4242</v>
      </c>
      <c r="G4219">
        <v>0</v>
      </c>
      <c r="H4219">
        <v>0</v>
      </c>
      <c r="I4219">
        <v>0</v>
      </c>
      <c r="J4219">
        <v>0</v>
      </c>
      <c r="K4219">
        <v>0</v>
      </c>
      <c r="L4219">
        <v>0</v>
      </c>
      <c r="M4219">
        <v>30</v>
      </c>
      <c r="N4219">
        <v>0</v>
      </c>
      <c r="O4219">
        <v>0</v>
      </c>
      <c r="P4219">
        <v>0</v>
      </c>
      <c r="Q4219">
        <v>0</v>
      </c>
    </row>
    <row r="4220" spans="1:17" x14ac:dyDescent="0.25">
      <c r="A4220" t="s">
        <v>18464</v>
      </c>
      <c r="B4220" t="s">
        <v>72</v>
      </c>
      <c r="C4220" t="s">
        <v>147</v>
      </c>
      <c r="D4220" t="s">
        <v>526</v>
      </c>
      <c r="E4220" t="s">
        <v>563</v>
      </c>
      <c r="F4220" t="s">
        <v>399</v>
      </c>
      <c r="G4220">
        <v>0</v>
      </c>
      <c r="H4220">
        <v>30</v>
      </c>
      <c r="I4220">
        <v>4</v>
      </c>
      <c r="J4220">
        <v>23</v>
      </c>
      <c r="K4220">
        <v>2</v>
      </c>
      <c r="L4220">
        <v>1</v>
      </c>
      <c r="M4220">
        <v>0</v>
      </c>
      <c r="N4220">
        <v>0</v>
      </c>
      <c r="O4220">
        <v>0</v>
      </c>
      <c r="P4220">
        <v>0</v>
      </c>
      <c r="Q4220">
        <v>0</v>
      </c>
    </row>
    <row r="4221" spans="1:17" x14ac:dyDescent="0.25">
      <c r="A4221" t="s">
        <v>18465</v>
      </c>
      <c r="B4221" t="s">
        <v>72</v>
      </c>
      <c r="C4221" t="s">
        <v>147</v>
      </c>
      <c r="D4221" t="s">
        <v>526</v>
      </c>
      <c r="E4221" t="s">
        <v>563</v>
      </c>
      <c r="F4221" t="s">
        <v>4245</v>
      </c>
      <c r="G4221">
        <v>0</v>
      </c>
      <c r="H4221">
        <v>0</v>
      </c>
      <c r="I4221">
        <v>0</v>
      </c>
      <c r="J4221">
        <v>0</v>
      </c>
      <c r="K4221">
        <v>0</v>
      </c>
      <c r="L4221">
        <v>0</v>
      </c>
      <c r="M4221">
        <v>30</v>
      </c>
      <c r="N4221">
        <v>0</v>
      </c>
      <c r="O4221">
        <v>0</v>
      </c>
      <c r="P4221">
        <v>0</v>
      </c>
      <c r="Q4221">
        <v>0</v>
      </c>
    </row>
    <row r="4222" spans="1:17" x14ac:dyDescent="0.25">
      <c r="A4222" t="s">
        <v>18466</v>
      </c>
      <c r="B4222" t="s">
        <v>72</v>
      </c>
      <c r="C4222" t="s">
        <v>147</v>
      </c>
      <c r="D4222" t="s">
        <v>526</v>
      </c>
      <c r="E4222" t="s">
        <v>563</v>
      </c>
      <c r="F4222" t="s">
        <v>394</v>
      </c>
      <c r="G4222">
        <v>0</v>
      </c>
      <c r="H4222">
        <v>0</v>
      </c>
      <c r="I4222">
        <v>0</v>
      </c>
      <c r="J4222">
        <v>0</v>
      </c>
      <c r="K4222">
        <v>0</v>
      </c>
      <c r="L4222">
        <v>0</v>
      </c>
      <c r="M4222">
        <v>0</v>
      </c>
      <c r="N4222">
        <v>26</v>
      </c>
      <c r="O4222">
        <v>23</v>
      </c>
      <c r="P4222">
        <v>2</v>
      </c>
      <c r="Q4222">
        <v>1</v>
      </c>
    </row>
    <row r="4223" spans="1:17" x14ac:dyDescent="0.25">
      <c r="A4223" t="s">
        <v>18467</v>
      </c>
      <c r="B4223" t="s">
        <v>72</v>
      </c>
      <c r="C4223" t="s">
        <v>147</v>
      </c>
      <c r="D4223" t="s">
        <v>526</v>
      </c>
      <c r="E4223" t="s">
        <v>563</v>
      </c>
      <c r="F4223" t="s">
        <v>395</v>
      </c>
      <c r="G4223">
        <v>0</v>
      </c>
      <c r="H4223">
        <v>0</v>
      </c>
      <c r="I4223">
        <v>0</v>
      </c>
      <c r="J4223">
        <v>0</v>
      </c>
      <c r="K4223">
        <v>0</v>
      </c>
      <c r="L4223">
        <v>0</v>
      </c>
      <c r="M4223">
        <v>0</v>
      </c>
      <c r="N4223">
        <v>24</v>
      </c>
      <c r="O4223">
        <v>21</v>
      </c>
      <c r="P4223">
        <v>2</v>
      </c>
      <c r="Q4223">
        <v>1</v>
      </c>
    </row>
    <row r="4224" spans="1:17" x14ac:dyDescent="0.25">
      <c r="A4224" t="s">
        <v>18468</v>
      </c>
      <c r="B4224" t="s">
        <v>72</v>
      </c>
      <c r="C4224" t="s">
        <v>147</v>
      </c>
      <c r="D4224" t="s">
        <v>526</v>
      </c>
      <c r="E4224" t="s">
        <v>563</v>
      </c>
      <c r="F4224" t="s">
        <v>525</v>
      </c>
      <c r="G4224">
        <v>30</v>
      </c>
      <c r="H4224">
        <v>0</v>
      </c>
      <c r="I4224">
        <v>0</v>
      </c>
      <c r="J4224">
        <v>0</v>
      </c>
      <c r="K4224">
        <v>0</v>
      </c>
      <c r="L4224">
        <v>0</v>
      </c>
      <c r="M4224">
        <v>0</v>
      </c>
      <c r="N4224">
        <v>0</v>
      </c>
      <c r="O4224">
        <v>0</v>
      </c>
      <c r="P4224">
        <v>0</v>
      </c>
      <c r="Q4224">
        <v>0</v>
      </c>
    </row>
    <row r="4225" spans="1:17" x14ac:dyDescent="0.25">
      <c r="A4225" t="s">
        <v>23789</v>
      </c>
      <c r="B4225" t="s">
        <v>72</v>
      </c>
      <c r="C4225" t="s">
        <v>147</v>
      </c>
      <c r="D4225" t="s">
        <v>526</v>
      </c>
      <c r="E4225" t="s">
        <v>21471</v>
      </c>
      <c r="F4225" t="s">
        <v>396</v>
      </c>
      <c r="G4225">
        <v>0</v>
      </c>
      <c r="H4225">
        <v>42</v>
      </c>
      <c r="I4225">
        <v>9</v>
      </c>
      <c r="J4225">
        <v>30</v>
      </c>
      <c r="K4225">
        <v>1</v>
      </c>
      <c r="L4225">
        <v>2</v>
      </c>
      <c r="M4225">
        <v>0</v>
      </c>
      <c r="N4225">
        <v>0</v>
      </c>
      <c r="O4225">
        <v>0</v>
      </c>
      <c r="P4225">
        <v>0</v>
      </c>
      <c r="Q4225">
        <v>0</v>
      </c>
    </row>
    <row r="4226" spans="1:17" x14ac:dyDescent="0.25">
      <c r="A4226" t="s">
        <v>23790</v>
      </c>
      <c r="B4226" t="s">
        <v>72</v>
      </c>
      <c r="C4226" t="s">
        <v>147</v>
      </c>
      <c r="D4226" t="s">
        <v>526</v>
      </c>
      <c r="E4226" t="s">
        <v>21471</v>
      </c>
      <c r="F4226" t="s">
        <v>4236</v>
      </c>
      <c r="G4226">
        <v>0</v>
      </c>
      <c r="H4226">
        <v>42</v>
      </c>
      <c r="I4226">
        <v>7</v>
      </c>
      <c r="J4226">
        <v>32</v>
      </c>
      <c r="K4226">
        <v>1</v>
      </c>
      <c r="L4226">
        <v>2</v>
      </c>
      <c r="M4226">
        <v>0</v>
      </c>
      <c r="N4226">
        <v>0</v>
      </c>
      <c r="O4226">
        <v>0</v>
      </c>
      <c r="P4226">
        <v>0</v>
      </c>
      <c r="Q4226">
        <v>0</v>
      </c>
    </row>
    <row r="4227" spans="1:17" x14ac:dyDescent="0.25">
      <c r="A4227" t="s">
        <v>23791</v>
      </c>
      <c r="B4227" t="s">
        <v>72</v>
      </c>
      <c r="C4227" t="s">
        <v>147</v>
      </c>
      <c r="D4227" t="s">
        <v>526</v>
      </c>
      <c r="E4227" t="s">
        <v>21471</v>
      </c>
      <c r="F4227" t="s">
        <v>4238</v>
      </c>
      <c r="G4227">
        <v>0</v>
      </c>
      <c r="H4227">
        <v>0</v>
      </c>
      <c r="I4227">
        <v>0</v>
      </c>
      <c r="J4227">
        <v>0</v>
      </c>
      <c r="K4227">
        <v>0</v>
      </c>
      <c r="L4227">
        <v>0</v>
      </c>
      <c r="M4227">
        <v>42</v>
      </c>
      <c r="N4227">
        <v>0</v>
      </c>
      <c r="O4227">
        <v>0</v>
      </c>
      <c r="P4227">
        <v>0</v>
      </c>
      <c r="Q4227">
        <v>0</v>
      </c>
    </row>
    <row r="4228" spans="1:17" x14ac:dyDescent="0.25">
      <c r="A4228" t="s">
        <v>23792</v>
      </c>
      <c r="B4228" t="s">
        <v>72</v>
      </c>
      <c r="C4228" t="s">
        <v>147</v>
      </c>
      <c r="D4228" t="s">
        <v>526</v>
      </c>
      <c r="E4228" t="s">
        <v>21471</v>
      </c>
      <c r="F4228" t="s">
        <v>397</v>
      </c>
      <c r="G4228">
        <v>0</v>
      </c>
      <c r="H4228">
        <v>42</v>
      </c>
      <c r="I4228">
        <v>7</v>
      </c>
      <c r="J4228">
        <v>32</v>
      </c>
      <c r="K4228">
        <v>1</v>
      </c>
      <c r="L4228">
        <v>2</v>
      </c>
      <c r="M4228">
        <v>0</v>
      </c>
      <c r="N4228">
        <v>0</v>
      </c>
      <c r="O4228">
        <v>0</v>
      </c>
      <c r="P4228">
        <v>0</v>
      </c>
      <c r="Q4228">
        <v>0</v>
      </c>
    </row>
    <row r="4229" spans="1:17" x14ac:dyDescent="0.25">
      <c r="A4229" t="s">
        <v>23793</v>
      </c>
      <c r="B4229" t="s">
        <v>72</v>
      </c>
      <c r="C4229" t="s">
        <v>147</v>
      </c>
      <c r="D4229" t="s">
        <v>526</v>
      </c>
      <c r="E4229" t="s">
        <v>21471</v>
      </c>
      <c r="F4229" t="s">
        <v>398</v>
      </c>
      <c r="G4229">
        <v>0</v>
      </c>
      <c r="H4229">
        <v>42</v>
      </c>
      <c r="I4229">
        <v>8</v>
      </c>
      <c r="J4229">
        <v>31</v>
      </c>
      <c r="K4229">
        <v>1</v>
      </c>
      <c r="L4229">
        <v>2</v>
      </c>
      <c r="M4229">
        <v>0</v>
      </c>
      <c r="N4229">
        <v>0</v>
      </c>
      <c r="O4229">
        <v>0</v>
      </c>
      <c r="P4229">
        <v>0</v>
      </c>
      <c r="Q4229">
        <v>0</v>
      </c>
    </row>
    <row r="4230" spans="1:17" x14ac:dyDescent="0.25">
      <c r="A4230" t="s">
        <v>23794</v>
      </c>
      <c r="B4230" t="s">
        <v>72</v>
      </c>
      <c r="C4230" t="s">
        <v>147</v>
      </c>
      <c r="D4230" t="s">
        <v>526</v>
      </c>
      <c r="E4230" t="s">
        <v>21471</v>
      </c>
      <c r="F4230" t="s">
        <v>4242</v>
      </c>
      <c r="G4230">
        <v>0</v>
      </c>
      <c r="H4230">
        <v>0</v>
      </c>
      <c r="I4230">
        <v>0</v>
      </c>
      <c r="J4230">
        <v>0</v>
      </c>
      <c r="K4230">
        <v>0</v>
      </c>
      <c r="L4230">
        <v>0</v>
      </c>
      <c r="M4230">
        <v>42</v>
      </c>
      <c r="N4230">
        <v>0</v>
      </c>
      <c r="O4230">
        <v>0</v>
      </c>
      <c r="P4230">
        <v>0</v>
      </c>
      <c r="Q4230">
        <v>0</v>
      </c>
    </row>
    <row r="4231" spans="1:17" x14ac:dyDescent="0.25">
      <c r="A4231" t="s">
        <v>23795</v>
      </c>
      <c r="B4231" t="s">
        <v>72</v>
      </c>
      <c r="C4231" t="s">
        <v>147</v>
      </c>
      <c r="D4231" t="s">
        <v>526</v>
      </c>
      <c r="E4231" t="s">
        <v>21471</v>
      </c>
      <c r="F4231" t="s">
        <v>399</v>
      </c>
      <c r="G4231">
        <v>0</v>
      </c>
      <c r="H4231">
        <v>42</v>
      </c>
      <c r="I4231">
        <v>9</v>
      </c>
      <c r="J4231">
        <v>30</v>
      </c>
      <c r="K4231">
        <v>1</v>
      </c>
      <c r="L4231">
        <v>2</v>
      </c>
      <c r="M4231">
        <v>0</v>
      </c>
      <c r="N4231">
        <v>0</v>
      </c>
      <c r="O4231">
        <v>0</v>
      </c>
      <c r="P4231">
        <v>0</v>
      </c>
      <c r="Q4231">
        <v>0</v>
      </c>
    </row>
    <row r="4232" spans="1:17" x14ac:dyDescent="0.25">
      <c r="A4232" t="s">
        <v>23796</v>
      </c>
      <c r="B4232" t="s">
        <v>72</v>
      </c>
      <c r="C4232" t="s">
        <v>147</v>
      </c>
      <c r="D4232" t="s">
        <v>526</v>
      </c>
      <c r="E4232" t="s">
        <v>21471</v>
      </c>
      <c r="F4232" t="s">
        <v>4245</v>
      </c>
      <c r="G4232">
        <v>0</v>
      </c>
      <c r="H4232">
        <v>0</v>
      </c>
      <c r="I4232">
        <v>0</v>
      </c>
      <c r="J4232">
        <v>0</v>
      </c>
      <c r="K4232">
        <v>0</v>
      </c>
      <c r="L4232">
        <v>0</v>
      </c>
      <c r="M4232">
        <v>42</v>
      </c>
      <c r="N4232">
        <v>0</v>
      </c>
      <c r="O4232">
        <v>0</v>
      </c>
      <c r="P4232">
        <v>0</v>
      </c>
      <c r="Q4232">
        <v>0</v>
      </c>
    </row>
    <row r="4233" spans="1:17" x14ac:dyDescent="0.25">
      <c r="A4233" t="s">
        <v>23797</v>
      </c>
      <c r="B4233" t="s">
        <v>72</v>
      </c>
      <c r="C4233" t="s">
        <v>147</v>
      </c>
      <c r="D4233" t="s">
        <v>526</v>
      </c>
      <c r="E4233" t="s">
        <v>21471</v>
      </c>
      <c r="F4233" t="s">
        <v>394</v>
      </c>
      <c r="G4233">
        <v>0</v>
      </c>
      <c r="H4233">
        <v>0</v>
      </c>
      <c r="I4233">
        <v>0</v>
      </c>
      <c r="J4233">
        <v>0</v>
      </c>
      <c r="K4233">
        <v>0</v>
      </c>
      <c r="L4233">
        <v>0</v>
      </c>
      <c r="M4233">
        <v>0</v>
      </c>
      <c r="N4233">
        <v>37</v>
      </c>
      <c r="O4233">
        <v>34</v>
      </c>
      <c r="P4233">
        <v>1</v>
      </c>
      <c r="Q4233">
        <v>2</v>
      </c>
    </row>
    <row r="4234" spans="1:17" x14ac:dyDescent="0.25">
      <c r="A4234" t="s">
        <v>16651</v>
      </c>
      <c r="B4234" t="s">
        <v>72</v>
      </c>
      <c r="C4234" t="s">
        <v>207</v>
      </c>
      <c r="D4234" t="s">
        <v>526</v>
      </c>
      <c r="E4234" t="s">
        <v>563</v>
      </c>
      <c r="F4234" t="s">
        <v>4242</v>
      </c>
      <c r="G4234">
        <v>0</v>
      </c>
      <c r="H4234">
        <v>0</v>
      </c>
      <c r="I4234">
        <v>0</v>
      </c>
      <c r="J4234">
        <v>0</v>
      </c>
      <c r="K4234">
        <v>0</v>
      </c>
      <c r="L4234">
        <v>0</v>
      </c>
      <c r="M4234">
        <v>91</v>
      </c>
      <c r="N4234">
        <v>0</v>
      </c>
      <c r="O4234">
        <v>0</v>
      </c>
      <c r="P4234">
        <v>0</v>
      </c>
      <c r="Q4234">
        <v>0</v>
      </c>
    </row>
    <row r="4235" spans="1:17" x14ac:dyDescent="0.25">
      <c r="A4235" t="s">
        <v>16652</v>
      </c>
      <c r="B4235" t="s">
        <v>72</v>
      </c>
      <c r="C4235" t="s">
        <v>207</v>
      </c>
      <c r="D4235" t="s">
        <v>526</v>
      </c>
      <c r="E4235" t="s">
        <v>563</v>
      </c>
      <c r="F4235" t="s">
        <v>399</v>
      </c>
      <c r="G4235">
        <v>0</v>
      </c>
      <c r="H4235">
        <v>91</v>
      </c>
      <c r="I4235">
        <v>12</v>
      </c>
      <c r="J4235">
        <v>72</v>
      </c>
      <c r="K4235">
        <v>6</v>
      </c>
      <c r="L4235">
        <v>1</v>
      </c>
      <c r="M4235">
        <v>0</v>
      </c>
      <c r="N4235">
        <v>0</v>
      </c>
      <c r="O4235">
        <v>0</v>
      </c>
      <c r="P4235">
        <v>0</v>
      </c>
      <c r="Q4235">
        <v>0</v>
      </c>
    </row>
    <row r="4236" spans="1:17" x14ac:dyDescent="0.25">
      <c r="A4236" t="s">
        <v>16653</v>
      </c>
      <c r="B4236" t="s">
        <v>72</v>
      </c>
      <c r="C4236" t="s">
        <v>207</v>
      </c>
      <c r="D4236" t="s">
        <v>526</v>
      </c>
      <c r="E4236" t="s">
        <v>563</v>
      </c>
      <c r="F4236" t="s">
        <v>4245</v>
      </c>
      <c r="G4236">
        <v>0</v>
      </c>
      <c r="H4236">
        <v>0</v>
      </c>
      <c r="I4236">
        <v>0</v>
      </c>
      <c r="J4236">
        <v>0</v>
      </c>
      <c r="K4236">
        <v>0</v>
      </c>
      <c r="L4236">
        <v>0</v>
      </c>
      <c r="M4236">
        <v>91</v>
      </c>
      <c r="N4236">
        <v>0</v>
      </c>
      <c r="O4236">
        <v>0</v>
      </c>
      <c r="P4236">
        <v>0</v>
      </c>
      <c r="Q4236">
        <v>0</v>
      </c>
    </row>
    <row r="4237" spans="1:17" x14ac:dyDescent="0.25">
      <c r="A4237" t="s">
        <v>16654</v>
      </c>
      <c r="B4237" t="s">
        <v>72</v>
      </c>
      <c r="C4237" t="s">
        <v>207</v>
      </c>
      <c r="D4237" t="s">
        <v>526</v>
      </c>
      <c r="E4237" t="s">
        <v>563</v>
      </c>
      <c r="F4237" t="s">
        <v>394</v>
      </c>
      <c r="G4237">
        <v>0</v>
      </c>
      <c r="H4237">
        <v>0</v>
      </c>
      <c r="I4237">
        <v>0</v>
      </c>
      <c r="J4237">
        <v>0</v>
      </c>
      <c r="K4237">
        <v>0</v>
      </c>
      <c r="L4237">
        <v>0</v>
      </c>
      <c r="M4237">
        <v>0</v>
      </c>
      <c r="N4237">
        <v>60</v>
      </c>
      <c r="O4237">
        <v>58</v>
      </c>
      <c r="P4237">
        <v>2</v>
      </c>
      <c r="Q4237">
        <v>0</v>
      </c>
    </row>
    <row r="4238" spans="1:17" x14ac:dyDescent="0.25">
      <c r="A4238" t="s">
        <v>16655</v>
      </c>
      <c r="B4238" t="s">
        <v>72</v>
      </c>
      <c r="C4238" t="s">
        <v>207</v>
      </c>
      <c r="D4238" t="s">
        <v>526</v>
      </c>
      <c r="E4238" t="s">
        <v>563</v>
      </c>
      <c r="F4238" t="s">
        <v>395</v>
      </c>
      <c r="G4238">
        <v>0</v>
      </c>
      <c r="H4238">
        <v>0</v>
      </c>
      <c r="I4238">
        <v>0</v>
      </c>
      <c r="J4238">
        <v>0</v>
      </c>
      <c r="K4238">
        <v>0</v>
      </c>
      <c r="L4238">
        <v>0</v>
      </c>
      <c r="M4238">
        <v>0</v>
      </c>
      <c r="N4238">
        <v>52</v>
      </c>
      <c r="O4238">
        <v>51</v>
      </c>
      <c r="P4238">
        <v>1</v>
      </c>
      <c r="Q4238">
        <v>0</v>
      </c>
    </row>
    <row r="4239" spans="1:17" x14ac:dyDescent="0.25">
      <c r="A4239" t="s">
        <v>16656</v>
      </c>
      <c r="B4239" t="s">
        <v>72</v>
      </c>
      <c r="C4239" t="s">
        <v>207</v>
      </c>
      <c r="D4239" t="s">
        <v>526</v>
      </c>
      <c r="E4239" t="s">
        <v>563</v>
      </c>
      <c r="F4239" t="s">
        <v>525</v>
      </c>
      <c r="G4239">
        <v>91</v>
      </c>
      <c r="H4239">
        <v>0</v>
      </c>
      <c r="I4239">
        <v>0</v>
      </c>
      <c r="J4239">
        <v>0</v>
      </c>
      <c r="K4239">
        <v>0</v>
      </c>
      <c r="L4239">
        <v>0</v>
      </c>
      <c r="M4239">
        <v>0</v>
      </c>
      <c r="N4239">
        <v>0</v>
      </c>
      <c r="O4239">
        <v>0</v>
      </c>
      <c r="P4239">
        <v>0</v>
      </c>
      <c r="Q4239">
        <v>0</v>
      </c>
    </row>
    <row r="4240" spans="1:17" x14ac:dyDescent="0.25">
      <c r="A4240" t="s">
        <v>23798</v>
      </c>
      <c r="B4240" t="s">
        <v>72</v>
      </c>
      <c r="C4240" t="s">
        <v>207</v>
      </c>
      <c r="D4240" t="s">
        <v>526</v>
      </c>
      <c r="E4240" t="s">
        <v>21471</v>
      </c>
      <c r="F4240" t="s">
        <v>396</v>
      </c>
      <c r="G4240">
        <v>0</v>
      </c>
      <c r="H4240">
        <v>221</v>
      </c>
      <c r="I4240">
        <v>13</v>
      </c>
      <c r="J4240">
        <v>199</v>
      </c>
      <c r="K4240">
        <v>6</v>
      </c>
      <c r="L4240">
        <v>3</v>
      </c>
      <c r="M4240">
        <v>0</v>
      </c>
      <c r="N4240">
        <v>0</v>
      </c>
      <c r="O4240">
        <v>0</v>
      </c>
      <c r="P4240">
        <v>0</v>
      </c>
      <c r="Q4240">
        <v>0</v>
      </c>
    </row>
    <row r="4241" spans="1:17" x14ac:dyDescent="0.25">
      <c r="A4241" t="s">
        <v>23799</v>
      </c>
      <c r="B4241" t="s">
        <v>72</v>
      </c>
      <c r="C4241" t="s">
        <v>207</v>
      </c>
      <c r="D4241" t="s">
        <v>526</v>
      </c>
      <c r="E4241" t="s">
        <v>21471</v>
      </c>
      <c r="F4241" t="s">
        <v>4236</v>
      </c>
      <c r="G4241">
        <v>0</v>
      </c>
      <c r="H4241">
        <v>221</v>
      </c>
      <c r="I4241">
        <v>11</v>
      </c>
      <c r="J4241">
        <v>200</v>
      </c>
      <c r="K4241">
        <v>7</v>
      </c>
      <c r="L4241">
        <v>3</v>
      </c>
      <c r="M4241">
        <v>0</v>
      </c>
      <c r="N4241">
        <v>0</v>
      </c>
      <c r="O4241">
        <v>0</v>
      </c>
      <c r="P4241">
        <v>0</v>
      </c>
      <c r="Q4241">
        <v>0</v>
      </c>
    </row>
    <row r="4242" spans="1:17" x14ac:dyDescent="0.25">
      <c r="A4242" t="s">
        <v>23800</v>
      </c>
      <c r="B4242" t="s">
        <v>72</v>
      </c>
      <c r="C4242" t="s">
        <v>207</v>
      </c>
      <c r="D4242" t="s">
        <v>526</v>
      </c>
      <c r="E4242" t="s">
        <v>21471</v>
      </c>
      <c r="F4242" t="s">
        <v>4238</v>
      </c>
      <c r="G4242">
        <v>0</v>
      </c>
      <c r="H4242">
        <v>0</v>
      </c>
      <c r="I4242">
        <v>0</v>
      </c>
      <c r="J4242">
        <v>0</v>
      </c>
      <c r="K4242">
        <v>0</v>
      </c>
      <c r="L4242">
        <v>0</v>
      </c>
      <c r="M4242">
        <v>221</v>
      </c>
      <c r="N4242">
        <v>0</v>
      </c>
      <c r="O4242">
        <v>0</v>
      </c>
      <c r="P4242">
        <v>0</v>
      </c>
      <c r="Q4242">
        <v>0</v>
      </c>
    </row>
    <row r="4243" spans="1:17" x14ac:dyDescent="0.25">
      <c r="A4243" t="s">
        <v>23801</v>
      </c>
      <c r="B4243" t="s">
        <v>72</v>
      </c>
      <c r="C4243" t="s">
        <v>207</v>
      </c>
      <c r="D4243" t="s">
        <v>526</v>
      </c>
      <c r="E4243" t="s">
        <v>21471</v>
      </c>
      <c r="F4243" t="s">
        <v>397</v>
      </c>
      <c r="G4243">
        <v>0</v>
      </c>
      <c r="H4243">
        <v>221</v>
      </c>
      <c r="I4243">
        <v>11</v>
      </c>
      <c r="J4243">
        <v>200</v>
      </c>
      <c r="K4243">
        <v>7</v>
      </c>
      <c r="L4243">
        <v>3</v>
      </c>
      <c r="M4243">
        <v>0</v>
      </c>
      <c r="N4243">
        <v>0</v>
      </c>
      <c r="O4243">
        <v>0</v>
      </c>
      <c r="P4243">
        <v>0</v>
      </c>
      <c r="Q4243">
        <v>0</v>
      </c>
    </row>
    <row r="4244" spans="1:17" x14ac:dyDescent="0.25">
      <c r="A4244" t="s">
        <v>23802</v>
      </c>
      <c r="B4244" t="s">
        <v>72</v>
      </c>
      <c r="C4244" t="s">
        <v>207</v>
      </c>
      <c r="D4244" t="s">
        <v>526</v>
      </c>
      <c r="E4244" t="s">
        <v>21471</v>
      </c>
      <c r="F4244" t="s">
        <v>398</v>
      </c>
      <c r="G4244">
        <v>0</v>
      </c>
      <c r="H4244">
        <v>221</v>
      </c>
      <c r="I4244">
        <v>11</v>
      </c>
      <c r="J4244">
        <v>200</v>
      </c>
      <c r="K4244">
        <v>7</v>
      </c>
      <c r="L4244">
        <v>3</v>
      </c>
      <c r="M4244">
        <v>0</v>
      </c>
      <c r="N4244">
        <v>0</v>
      </c>
      <c r="O4244">
        <v>0</v>
      </c>
      <c r="P4244">
        <v>0</v>
      </c>
      <c r="Q4244">
        <v>0</v>
      </c>
    </row>
    <row r="4245" spans="1:17" x14ac:dyDescent="0.25">
      <c r="A4245" t="s">
        <v>23803</v>
      </c>
      <c r="B4245" t="s">
        <v>72</v>
      </c>
      <c r="C4245" t="s">
        <v>207</v>
      </c>
      <c r="D4245" t="s">
        <v>526</v>
      </c>
      <c r="E4245" t="s">
        <v>21471</v>
      </c>
      <c r="F4245" t="s">
        <v>4242</v>
      </c>
      <c r="G4245">
        <v>0</v>
      </c>
      <c r="H4245">
        <v>0</v>
      </c>
      <c r="I4245">
        <v>0</v>
      </c>
      <c r="J4245">
        <v>0</v>
      </c>
      <c r="K4245">
        <v>0</v>
      </c>
      <c r="L4245">
        <v>0</v>
      </c>
      <c r="M4245">
        <v>221</v>
      </c>
      <c r="N4245">
        <v>0</v>
      </c>
      <c r="O4245">
        <v>0</v>
      </c>
      <c r="P4245">
        <v>0</v>
      </c>
      <c r="Q4245">
        <v>0</v>
      </c>
    </row>
    <row r="4246" spans="1:17" x14ac:dyDescent="0.25">
      <c r="A4246" t="s">
        <v>23804</v>
      </c>
      <c r="B4246" t="s">
        <v>72</v>
      </c>
      <c r="C4246" t="s">
        <v>207</v>
      </c>
      <c r="D4246" t="s">
        <v>526</v>
      </c>
      <c r="E4246" t="s">
        <v>21471</v>
      </c>
      <c r="F4246" t="s">
        <v>399</v>
      </c>
      <c r="G4246">
        <v>0</v>
      </c>
      <c r="H4246">
        <v>221</v>
      </c>
      <c r="I4246">
        <v>11</v>
      </c>
      <c r="J4246">
        <v>201</v>
      </c>
      <c r="K4246">
        <v>6</v>
      </c>
      <c r="L4246">
        <v>3</v>
      </c>
      <c r="M4246">
        <v>0</v>
      </c>
      <c r="N4246">
        <v>0</v>
      </c>
      <c r="O4246">
        <v>0</v>
      </c>
      <c r="P4246">
        <v>0</v>
      </c>
      <c r="Q4246">
        <v>0</v>
      </c>
    </row>
    <row r="4247" spans="1:17" x14ac:dyDescent="0.25">
      <c r="A4247" t="s">
        <v>23805</v>
      </c>
      <c r="B4247" t="s">
        <v>72</v>
      </c>
      <c r="C4247" t="s">
        <v>207</v>
      </c>
      <c r="D4247" t="s">
        <v>526</v>
      </c>
      <c r="E4247" t="s">
        <v>21471</v>
      </c>
      <c r="F4247" t="s">
        <v>4245</v>
      </c>
      <c r="G4247">
        <v>0</v>
      </c>
      <c r="H4247">
        <v>0</v>
      </c>
      <c r="I4247">
        <v>0</v>
      </c>
      <c r="J4247">
        <v>0</v>
      </c>
      <c r="K4247">
        <v>0</v>
      </c>
      <c r="L4247">
        <v>0</v>
      </c>
      <c r="M4247">
        <v>221</v>
      </c>
      <c r="N4247">
        <v>0</v>
      </c>
      <c r="O4247">
        <v>0</v>
      </c>
      <c r="P4247">
        <v>0</v>
      </c>
      <c r="Q4247">
        <v>0</v>
      </c>
    </row>
    <row r="4248" spans="1:17" x14ac:dyDescent="0.25">
      <c r="A4248" t="s">
        <v>23806</v>
      </c>
      <c r="B4248" t="s">
        <v>72</v>
      </c>
      <c r="C4248" t="s">
        <v>207</v>
      </c>
      <c r="D4248" t="s">
        <v>526</v>
      </c>
      <c r="E4248" t="s">
        <v>21471</v>
      </c>
      <c r="F4248" t="s">
        <v>394</v>
      </c>
      <c r="G4248">
        <v>0</v>
      </c>
      <c r="H4248">
        <v>0</v>
      </c>
      <c r="I4248">
        <v>0</v>
      </c>
      <c r="J4248">
        <v>0</v>
      </c>
      <c r="K4248">
        <v>0</v>
      </c>
      <c r="L4248">
        <v>0</v>
      </c>
      <c r="M4248">
        <v>0</v>
      </c>
      <c r="N4248">
        <v>183</v>
      </c>
      <c r="O4248">
        <v>178</v>
      </c>
      <c r="P4248">
        <v>5</v>
      </c>
      <c r="Q4248">
        <v>0</v>
      </c>
    </row>
    <row r="4249" spans="1:17" x14ac:dyDescent="0.25">
      <c r="A4249" t="s">
        <v>23807</v>
      </c>
      <c r="B4249" t="s">
        <v>72</v>
      </c>
      <c r="C4249" t="s">
        <v>207</v>
      </c>
      <c r="D4249" t="s">
        <v>526</v>
      </c>
      <c r="E4249" t="s">
        <v>21471</v>
      </c>
      <c r="F4249" t="s">
        <v>395</v>
      </c>
      <c r="G4249">
        <v>0</v>
      </c>
      <c r="H4249">
        <v>0</v>
      </c>
      <c r="I4249">
        <v>0</v>
      </c>
      <c r="J4249">
        <v>0</v>
      </c>
      <c r="K4249">
        <v>0</v>
      </c>
      <c r="L4249">
        <v>0</v>
      </c>
      <c r="M4249">
        <v>0</v>
      </c>
      <c r="N4249">
        <v>162</v>
      </c>
      <c r="O4249">
        <v>158</v>
      </c>
      <c r="P4249">
        <v>4</v>
      </c>
      <c r="Q4249">
        <v>0</v>
      </c>
    </row>
    <row r="4250" spans="1:17" x14ac:dyDescent="0.25">
      <c r="A4250" t="s">
        <v>23808</v>
      </c>
      <c r="B4250" t="s">
        <v>72</v>
      </c>
      <c r="C4250" t="s">
        <v>207</v>
      </c>
      <c r="D4250" t="s">
        <v>526</v>
      </c>
      <c r="E4250" t="s">
        <v>21471</v>
      </c>
      <c r="F4250" t="s">
        <v>525</v>
      </c>
      <c r="G4250">
        <v>221</v>
      </c>
      <c r="H4250">
        <v>0</v>
      </c>
      <c r="I4250">
        <v>0</v>
      </c>
      <c r="J4250">
        <v>0</v>
      </c>
      <c r="K4250">
        <v>0</v>
      </c>
      <c r="L4250">
        <v>0</v>
      </c>
      <c r="M4250">
        <v>0</v>
      </c>
      <c r="N4250">
        <v>0</v>
      </c>
      <c r="O4250">
        <v>0</v>
      </c>
      <c r="P4250">
        <v>0</v>
      </c>
      <c r="Q4250">
        <v>0</v>
      </c>
    </row>
    <row r="4251" spans="1:17" x14ac:dyDescent="0.25">
      <c r="A4251" t="s">
        <v>16657</v>
      </c>
      <c r="B4251" t="s">
        <v>72</v>
      </c>
      <c r="C4251" t="s">
        <v>207</v>
      </c>
      <c r="D4251" t="s">
        <v>527</v>
      </c>
      <c r="E4251" t="s">
        <v>563</v>
      </c>
      <c r="F4251" t="s">
        <v>528</v>
      </c>
      <c r="G4251">
        <v>0</v>
      </c>
      <c r="H4251">
        <v>0</v>
      </c>
      <c r="I4251">
        <v>0</v>
      </c>
      <c r="J4251">
        <v>0</v>
      </c>
      <c r="K4251">
        <v>0</v>
      </c>
      <c r="L4251">
        <v>0</v>
      </c>
      <c r="M4251">
        <v>0</v>
      </c>
      <c r="N4251">
        <v>6</v>
      </c>
      <c r="O4251">
        <v>6</v>
      </c>
      <c r="P4251">
        <v>0</v>
      </c>
      <c r="Q4251">
        <v>0</v>
      </c>
    </row>
    <row r="4252" spans="1:17" x14ac:dyDescent="0.25">
      <c r="A4252" t="s">
        <v>17198</v>
      </c>
      <c r="B4252" t="s">
        <v>72</v>
      </c>
      <c r="C4252" t="s">
        <v>207</v>
      </c>
      <c r="D4252" t="s">
        <v>527</v>
      </c>
      <c r="E4252" t="s">
        <v>563</v>
      </c>
      <c r="F4252" t="s">
        <v>525</v>
      </c>
      <c r="G4252">
        <v>6</v>
      </c>
      <c r="H4252">
        <v>0</v>
      </c>
      <c r="I4252">
        <v>0</v>
      </c>
      <c r="J4252">
        <v>0</v>
      </c>
      <c r="K4252">
        <v>0</v>
      </c>
      <c r="L4252">
        <v>0</v>
      </c>
      <c r="M4252">
        <v>0</v>
      </c>
      <c r="N4252">
        <v>0</v>
      </c>
      <c r="O4252">
        <v>0</v>
      </c>
      <c r="P4252">
        <v>0</v>
      </c>
      <c r="Q4252">
        <v>0</v>
      </c>
    </row>
    <row r="4253" spans="1:17" x14ac:dyDescent="0.25">
      <c r="A4253" t="s">
        <v>23809</v>
      </c>
      <c r="B4253" t="s">
        <v>72</v>
      </c>
      <c r="C4253" t="s">
        <v>207</v>
      </c>
      <c r="D4253" t="s">
        <v>527</v>
      </c>
      <c r="E4253" t="s">
        <v>21471</v>
      </c>
      <c r="F4253" t="s">
        <v>528</v>
      </c>
      <c r="G4253">
        <v>0</v>
      </c>
      <c r="H4253">
        <v>0</v>
      </c>
      <c r="I4253">
        <v>0</v>
      </c>
      <c r="J4253">
        <v>0</v>
      </c>
      <c r="K4253">
        <v>0</v>
      </c>
      <c r="L4253">
        <v>0</v>
      </c>
      <c r="M4253">
        <v>0</v>
      </c>
      <c r="N4253">
        <v>20</v>
      </c>
      <c r="O4253">
        <v>18</v>
      </c>
      <c r="P4253">
        <v>2</v>
      </c>
      <c r="Q4253">
        <v>0</v>
      </c>
    </row>
    <row r="4254" spans="1:17" x14ac:dyDescent="0.25">
      <c r="A4254" t="s">
        <v>23810</v>
      </c>
      <c r="B4254" t="s">
        <v>72</v>
      </c>
      <c r="C4254" t="s">
        <v>207</v>
      </c>
      <c r="D4254" t="s">
        <v>527</v>
      </c>
      <c r="E4254" t="s">
        <v>21471</v>
      </c>
      <c r="F4254" t="s">
        <v>525</v>
      </c>
      <c r="G4254">
        <v>20</v>
      </c>
      <c r="H4254">
        <v>0</v>
      </c>
      <c r="I4254">
        <v>0</v>
      </c>
      <c r="J4254">
        <v>0</v>
      </c>
      <c r="K4254">
        <v>0</v>
      </c>
      <c r="L4254">
        <v>0</v>
      </c>
      <c r="M4254">
        <v>0</v>
      </c>
      <c r="N4254">
        <v>0</v>
      </c>
      <c r="O4254">
        <v>0</v>
      </c>
      <c r="P4254">
        <v>0</v>
      </c>
      <c r="Q4254">
        <v>0</v>
      </c>
    </row>
    <row r="4255" spans="1:17" x14ac:dyDescent="0.25">
      <c r="A4255" t="s">
        <v>17199</v>
      </c>
      <c r="B4255" t="s">
        <v>72</v>
      </c>
      <c r="C4255" t="s">
        <v>207</v>
      </c>
      <c r="D4255" t="s">
        <v>12971</v>
      </c>
      <c r="E4255" t="s">
        <v>563</v>
      </c>
      <c r="F4255" t="s">
        <v>525</v>
      </c>
      <c r="G4255">
        <v>21</v>
      </c>
      <c r="H4255">
        <v>0</v>
      </c>
      <c r="I4255">
        <v>0</v>
      </c>
      <c r="J4255">
        <v>0</v>
      </c>
      <c r="K4255">
        <v>0</v>
      </c>
      <c r="L4255">
        <v>0</v>
      </c>
      <c r="M4255">
        <v>0</v>
      </c>
      <c r="N4255">
        <v>0</v>
      </c>
      <c r="O4255">
        <v>0</v>
      </c>
      <c r="P4255">
        <v>0</v>
      </c>
      <c r="Q4255">
        <v>0</v>
      </c>
    </row>
    <row r="4256" spans="1:17" x14ac:dyDescent="0.25">
      <c r="A4256" t="s">
        <v>23811</v>
      </c>
      <c r="B4256" t="s">
        <v>72</v>
      </c>
      <c r="C4256" t="s">
        <v>207</v>
      </c>
      <c r="D4256" t="s">
        <v>12971</v>
      </c>
      <c r="E4256" t="s">
        <v>21471</v>
      </c>
      <c r="F4256" t="s">
        <v>525</v>
      </c>
      <c r="G4256">
        <v>19</v>
      </c>
      <c r="H4256">
        <v>0</v>
      </c>
      <c r="I4256">
        <v>0</v>
      </c>
      <c r="J4256">
        <v>0</v>
      </c>
      <c r="K4256">
        <v>0</v>
      </c>
      <c r="L4256">
        <v>0</v>
      </c>
      <c r="M4256">
        <v>0</v>
      </c>
      <c r="N4256">
        <v>0</v>
      </c>
      <c r="O4256">
        <v>0</v>
      </c>
      <c r="P4256">
        <v>0</v>
      </c>
      <c r="Q4256">
        <v>0</v>
      </c>
    </row>
    <row r="4257" spans="1:17" x14ac:dyDescent="0.25">
      <c r="A4257" t="s">
        <v>17200</v>
      </c>
      <c r="B4257" t="s">
        <v>72</v>
      </c>
      <c r="C4257" t="s">
        <v>208</v>
      </c>
      <c r="D4257" t="s">
        <v>529</v>
      </c>
      <c r="E4257" t="s">
        <v>563</v>
      </c>
      <c r="F4257" t="s">
        <v>525</v>
      </c>
      <c r="G4257">
        <v>3</v>
      </c>
      <c r="H4257">
        <v>0</v>
      </c>
      <c r="I4257">
        <v>0</v>
      </c>
      <c r="J4257">
        <v>0</v>
      </c>
      <c r="K4257">
        <v>0</v>
      </c>
      <c r="L4257">
        <v>0</v>
      </c>
      <c r="M4257">
        <v>0</v>
      </c>
      <c r="N4257">
        <v>0</v>
      </c>
      <c r="O4257">
        <v>0</v>
      </c>
      <c r="P4257">
        <v>0</v>
      </c>
      <c r="Q4257">
        <v>0</v>
      </c>
    </row>
    <row r="4258" spans="1:17" x14ac:dyDescent="0.25">
      <c r="A4258" t="s">
        <v>23812</v>
      </c>
      <c r="B4258" t="s">
        <v>72</v>
      </c>
      <c r="C4258" t="s">
        <v>208</v>
      </c>
      <c r="D4258" t="s">
        <v>529</v>
      </c>
      <c r="E4258" t="s">
        <v>21471</v>
      </c>
      <c r="F4258" t="s">
        <v>525</v>
      </c>
      <c r="G4258">
        <v>3</v>
      </c>
      <c r="H4258">
        <v>0</v>
      </c>
      <c r="I4258">
        <v>0</v>
      </c>
      <c r="J4258">
        <v>0</v>
      </c>
      <c r="K4258">
        <v>0</v>
      </c>
      <c r="L4258">
        <v>0</v>
      </c>
      <c r="M4258">
        <v>0</v>
      </c>
      <c r="N4258">
        <v>0</v>
      </c>
      <c r="O4258">
        <v>0</v>
      </c>
      <c r="P4258">
        <v>0</v>
      </c>
      <c r="Q4258">
        <v>0</v>
      </c>
    </row>
    <row r="4259" spans="1:17" x14ac:dyDescent="0.25">
      <c r="A4259" t="s">
        <v>17201</v>
      </c>
      <c r="B4259" t="s">
        <v>72</v>
      </c>
      <c r="C4259" t="s">
        <v>208</v>
      </c>
      <c r="D4259" t="s">
        <v>526</v>
      </c>
      <c r="E4259" t="s">
        <v>563</v>
      </c>
      <c r="F4259" t="s">
        <v>396</v>
      </c>
      <c r="G4259">
        <v>0</v>
      </c>
      <c r="H4259">
        <v>16</v>
      </c>
      <c r="I4259">
        <v>1</v>
      </c>
      <c r="J4259">
        <v>14</v>
      </c>
      <c r="K4259">
        <v>1</v>
      </c>
      <c r="L4259">
        <v>0</v>
      </c>
      <c r="M4259">
        <v>0</v>
      </c>
      <c r="N4259">
        <v>0</v>
      </c>
      <c r="O4259">
        <v>0</v>
      </c>
      <c r="P4259">
        <v>0</v>
      </c>
      <c r="Q4259">
        <v>0</v>
      </c>
    </row>
    <row r="4260" spans="1:17" x14ac:dyDescent="0.25">
      <c r="A4260" t="s">
        <v>17202</v>
      </c>
      <c r="B4260" t="s">
        <v>72</v>
      </c>
      <c r="C4260" t="s">
        <v>208</v>
      </c>
      <c r="D4260" t="s">
        <v>526</v>
      </c>
      <c r="E4260" t="s">
        <v>563</v>
      </c>
      <c r="F4260" t="s">
        <v>4236</v>
      </c>
      <c r="G4260">
        <v>0</v>
      </c>
      <c r="H4260">
        <v>16</v>
      </c>
      <c r="I4260">
        <v>1</v>
      </c>
      <c r="J4260">
        <v>14</v>
      </c>
      <c r="K4260">
        <v>1</v>
      </c>
      <c r="L4260">
        <v>0</v>
      </c>
      <c r="M4260">
        <v>0</v>
      </c>
      <c r="N4260">
        <v>0</v>
      </c>
      <c r="O4260">
        <v>0</v>
      </c>
      <c r="P4260">
        <v>0</v>
      </c>
      <c r="Q4260">
        <v>0</v>
      </c>
    </row>
    <row r="4261" spans="1:17" x14ac:dyDescent="0.25">
      <c r="A4261" t="s">
        <v>17203</v>
      </c>
      <c r="B4261" t="s">
        <v>72</v>
      </c>
      <c r="C4261" t="s">
        <v>208</v>
      </c>
      <c r="D4261" t="s">
        <v>526</v>
      </c>
      <c r="E4261" t="s">
        <v>563</v>
      </c>
      <c r="F4261" t="s">
        <v>4238</v>
      </c>
      <c r="G4261">
        <v>0</v>
      </c>
      <c r="H4261">
        <v>0</v>
      </c>
      <c r="I4261">
        <v>0</v>
      </c>
      <c r="J4261">
        <v>0</v>
      </c>
      <c r="K4261">
        <v>0</v>
      </c>
      <c r="L4261">
        <v>0</v>
      </c>
      <c r="M4261">
        <v>16</v>
      </c>
      <c r="N4261">
        <v>0</v>
      </c>
      <c r="O4261">
        <v>0</v>
      </c>
      <c r="P4261">
        <v>0</v>
      </c>
      <c r="Q4261">
        <v>0</v>
      </c>
    </row>
    <row r="4262" spans="1:17" x14ac:dyDescent="0.25">
      <c r="A4262" t="s">
        <v>17204</v>
      </c>
      <c r="B4262" t="s">
        <v>72</v>
      </c>
      <c r="C4262" t="s">
        <v>208</v>
      </c>
      <c r="D4262" t="s">
        <v>526</v>
      </c>
      <c r="E4262" t="s">
        <v>563</v>
      </c>
      <c r="F4262" t="s">
        <v>397</v>
      </c>
      <c r="G4262">
        <v>0</v>
      </c>
      <c r="H4262">
        <v>16</v>
      </c>
      <c r="I4262">
        <v>1</v>
      </c>
      <c r="J4262">
        <v>14</v>
      </c>
      <c r="K4262">
        <v>1</v>
      </c>
      <c r="L4262">
        <v>0</v>
      </c>
      <c r="M4262">
        <v>0</v>
      </c>
      <c r="N4262">
        <v>0</v>
      </c>
      <c r="O4262">
        <v>0</v>
      </c>
      <c r="P4262">
        <v>0</v>
      </c>
      <c r="Q4262">
        <v>0</v>
      </c>
    </row>
    <row r="4263" spans="1:17" x14ac:dyDescent="0.25">
      <c r="A4263" t="s">
        <v>17205</v>
      </c>
      <c r="B4263" t="s">
        <v>72</v>
      </c>
      <c r="C4263" t="s">
        <v>208</v>
      </c>
      <c r="D4263" t="s">
        <v>526</v>
      </c>
      <c r="E4263" t="s">
        <v>563</v>
      </c>
      <c r="F4263" t="s">
        <v>398</v>
      </c>
      <c r="G4263">
        <v>0</v>
      </c>
      <c r="H4263">
        <v>16</v>
      </c>
      <c r="I4263">
        <v>1</v>
      </c>
      <c r="J4263">
        <v>14</v>
      </c>
      <c r="K4263">
        <v>1</v>
      </c>
      <c r="L4263">
        <v>0</v>
      </c>
      <c r="M4263">
        <v>0</v>
      </c>
      <c r="N4263">
        <v>0</v>
      </c>
      <c r="O4263">
        <v>0</v>
      </c>
      <c r="P4263">
        <v>0</v>
      </c>
      <c r="Q4263">
        <v>0</v>
      </c>
    </row>
    <row r="4264" spans="1:17" x14ac:dyDescent="0.25">
      <c r="A4264" t="s">
        <v>17206</v>
      </c>
      <c r="B4264" t="s">
        <v>72</v>
      </c>
      <c r="C4264" t="s">
        <v>208</v>
      </c>
      <c r="D4264" t="s">
        <v>526</v>
      </c>
      <c r="E4264" t="s">
        <v>563</v>
      </c>
      <c r="F4264" t="s">
        <v>4242</v>
      </c>
      <c r="G4264">
        <v>0</v>
      </c>
      <c r="H4264">
        <v>0</v>
      </c>
      <c r="I4264">
        <v>0</v>
      </c>
      <c r="J4264">
        <v>0</v>
      </c>
      <c r="K4264">
        <v>0</v>
      </c>
      <c r="L4264">
        <v>0</v>
      </c>
      <c r="M4264">
        <v>16</v>
      </c>
      <c r="N4264">
        <v>0</v>
      </c>
      <c r="O4264">
        <v>0</v>
      </c>
      <c r="P4264">
        <v>0</v>
      </c>
      <c r="Q4264">
        <v>0</v>
      </c>
    </row>
    <row r="4265" spans="1:17" x14ac:dyDescent="0.25">
      <c r="A4265" t="s">
        <v>23813</v>
      </c>
      <c r="B4265" t="s">
        <v>74</v>
      </c>
      <c r="C4265" t="s">
        <v>96</v>
      </c>
      <c r="D4265" t="s">
        <v>526</v>
      </c>
      <c r="E4265" t="s">
        <v>21471</v>
      </c>
      <c r="F4265" t="s">
        <v>395</v>
      </c>
      <c r="G4265">
        <v>0</v>
      </c>
      <c r="H4265">
        <v>0</v>
      </c>
      <c r="I4265">
        <v>0</v>
      </c>
      <c r="J4265">
        <v>0</v>
      </c>
      <c r="K4265">
        <v>0</v>
      </c>
      <c r="L4265">
        <v>0</v>
      </c>
      <c r="M4265">
        <v>0</v>
      </c>
      <c r="N4265">
        <v>5</v>
      </c>
      <c r="O4265">
        <v>3</v>
      </c>
      <c r="P4265">
        <v>2</v>
      </c>
      <c r="Q4265">
        <v>0</v>
      </c>
    </row>
    <row r="4266" spans="1:17" x14ac:dyDescent="0.25">
      <c r="A4266" t="s">
        <v>23814</v>
      </c>
      <c r="B4266" t="s">
        <v>74</v>
      </c>
      <c r="C4266" t="s">
        <v>96</v>
      </c>
      <c r="D4266" t="s">
        <v>526</v>
      </c>
      <c r="E4266" t="s">
        <v>21471</v>
      </c>
      <c r="F4266" t="s">
        <v>525</v>
      </c>
      <c r="G4266">
        <v>20</v>
      </c>
      <c r="H4266">
        <v>0</v>
      </c>
      <c r="I4266">
        <v>0</v>
      </c>
      <c r="J4266">
        <v>0</v>
      </c>
      <c r="K4266">
        <v>0</v>
      </c>
      <c r="L4266">
        <v>0</v>
      </c>
      <c r="M4266">
        <v>0</v>
      </c>
      <c r="N4266">
        <v>0</v>
      </c>
      <c r="O4266">
        <v>0</v>
      </c>
      <c r="P4266">
        <v>0</v>
      </c>
      <c r="Q4266">
        <v>0</v>
      </c>
    </row>
    <row r="4267" spans="1:17" x14ac:dyDescent="0.25">
      <c r="A4267" t="s">
        <v>17414</v>
      </c>
      <c r="B4267" t="s">
        <v>74</v>
      </c>
      <c r="C4267" t="s">
        <v>96</v>
      </c>
      <c r="D4267" t="s">
        <v>12971</v>
      </c>
      <c r="E4267" t="s">
        <v>563</v>
      </c>
      <c r="F4267" t="s">
        <v>525</v>
      </c>
      <c r="G4267">
        <v>5</v>
      </c>
      <c r="H4267">
        <v>0</v>
      </c>
      <c r="I4267">
        <v>0</v>
      </c>
      <c r="J4267">
        <v>0</v>
      </c>
      <c r="K4267">
        <v>0</v>
      </c>
      <c r="L4267">
        <v>0</v>
      </c>
      <c r="M4267">
        <v>0</v>
      </c>
      <c r="N4267">
        <v>0</v>
      </c>
      <c r="O4267">
        <v>0</v>
      </c>
      <c r="P4267">
        <v>0</v>
      </c>
      <c r="Q4267">
        <v>0</v>
      </c>
    </row>
    <row r="4268" spans="1:17" x14ac:dyDescent="0.25">
      <c r="A4268" t="s">
        <v>23815</v>
      </c>
      <c r="B4268" t="s">
        <v>74</v>
      </c>
      <c r="C4268" t="s">
        <v>96</v>
      </c>
      <c r="D4268" t="s">
        <v>12971</v>
      </c>
      <c r="E4268" t="s">
        <v>21471</v>
      </c>
      <c r="F4268" t="s">
        <v>525</v>
      </c>
      <c r="G4268">
        <v>3</v>
      </c>
      <c r="H4268">
        <v>0</v>
      </c>
      <c r="I4268">
        <v>0</v>
      </c>
      <c r="J4268">
        <v>0</v>
      </c>
      <c r="K4268">
        <v>0</v>
      </c>
      <c r="L4268">
        <v>0</v>
      </c>
      <c r="M4268">
        <v>0</v>
      </c>
      <c r="N4268">
        <v>0</v>
      </c>
      <c r="O4268">
        <v>0</v>
      </c>
      <c r="P4268">
        <v>0</v>
      </c>
      <c r="Q4268">
        <v>0</v>
      </c>
    </row>
    <row r="4269" spans="1:17" x14ac:dyDescent="0.25">
      <c r="A4269" t="s">
        <v>17347</v>
      </c>
      <c r="B4269" t="s">
        <v>74</v>
      </c>
      <c r="C4269" t="s">
        <v>97</v>
      </c>
      <c r="D4269" t="s">
        <v>529</v>
      </c>
      <c r="E4269" t="s">
        <v>563</v>
      </c>
      <c r="F4269" t="s">
        <v>525</v>
      </c>
      <c r="G4269">
        <v>3</v>
      </c>
      <c r="H4269">
        <v>0</v>
      </c>
      <c r="I4269">
        <v>0</v>
      </c>
      <c r="J4269">
        <v>0</v>
      </c>
      <c r="K4269">
        <v>0</v>
      </c>
      <c r="L4269">
        <v>0</v>
      </c>
      <c r="M4269">
        <v>0</v>
      </c>
      <c r="N4269">
        <v>0</v>
      </c>
      <c r="O4269">
        <v>0</v>
      </c>
      <c r="P4269">
        <v>0</v>
      </c>
      <c r="Q4269">
        <v>0</v>
      </c>
    </row>
    <row r="4270" spans="1:17" x14ac:dyDescent="0.25">
      <c r="A4270" t="s">
        <v>23816</v>
      </c>
      <c r="B4270" t="s">
        <v>74</v>
      </c>
      <c r="C4270" t="s">
        <v>97</v>
      </c>
      <c r="D4270" t="s">
        <v>529</v>
      </c>
      <c r="E4270" t="s">
        <v>21471</v>
      </c>
      <c r="F4270" t="s">
        <v>525</v>
      </c>
      <c r="G4270">
        <v>4</v>
      </c>
      <c r="H4270">
        <v>0</v>
      </c>
      <c r="I4270">
        <v>0</v>
      </c>
      <c r="J4270">
        <v>0</v>
      </c>
      <c r="K4270">
        <v>0</v>
      </c>
      <c r="L4270">
        <v>0</v>
      </c>
      <c r="M4270">
        <v>0</v>
      </c>
      <c r="N4270">
        <v>0</v>
      </c>
      <c r="O4270">
        <v>0</v>
      </c>
      <c r="P4270">
        <v>0</v>
      </c>
      <c r="Q4270">
        <v>0</v>
      </c>
    </row>
    <row r="4271" spans="1:17" x14ac:dyDescent="0.25">
      <c r="A4271" t="s">
        <v>17348</v>
      </c>
      <c r="B4271" t="s">
        <v>74</v>
      </c>
      <c r="C4271" t="s">
        <v>97</v>
      </c>
      <c r="D4271" t="s">
        <v>526</v>
      </c>
      <c r="E4271" t="s">
        <v>563</v>
      </c>
      <c r="F4271" t="s">
        <v>396</v>
      </c>
      <c r="G4271">
        <v>0</v>
      </c>
      <c r="H4271">
        <v>16</v>
      </c>
      <c r="I4271">
        <v>4</v>
      </c>
      <c r="J4271">
        <v>12</v>
      </c>
      <c r="K4271">
        <v>0</v>
      </c>
      <c r="L4271">
        <v>0</v>
      </c>
      <c r="M4271">
        <v>0</v>
      </c>
      <c r="N4271">
        <v>0</v>
      </c>
      <c r="O4271">
        <v>0</v>
      </c>
      <c r="P4271">
        <v>0</v>
      </c>
      <c r="Q4271">
        <v>0</v>
      </c>
    </row>
    <row r="4272" spans="1:17" x14ac:dyDescent="0.25">
      <c r="A4272" t="s">
        <v>17349</v>
      </c>
      <c r="B4272" t="s">
        <v>74</v>
      </c>
      <c r="C4272" t="s">
        <v>97</v>
      </c>
      <c r="D4272" t="s">
        <v>526</v>
      </c>
      <c r="E4272" t="s">
        <v>563</v>
      </c>
      <c r="F4272" t="s">
        <v>4236</v>
      </c>
      <c r="G4272">
        <v>0</v>
      </c>
      <c r="H4272">
        <v>16</v>
      </c>
      <c r="I4272">
        <v>4</v>
      </c>
      <c r="J4272">
        <v>12</v>
      </c>
      <c r="K4272">
        <v>0</v>
      </c>
      <c r="L4272">
        <v>0</v>
      </c>
      <c r="M4272">
        <v>0</v>
      </c>
      <c r="N4272">
        <v>0</v>
      </c>
      <c r="O4272">
        <v>0</v>
      </c>
      <c r="P4272">
        <v>0</v>
      </c>
      <c r="Q4272">
        <v>0</v>
      </c>
    </row>
    <row r="4273" spans="1:17" x14ac:dyDescent="0.25">
      <c r="A4273" t="s">
        <v>17350</v>
      </c>
      <c r="B4273" t="s">
        <v>74</v>
      </c>
      <c r="C4273" t="s">
        <v>97</v>
      </c>
      <c r="D4273" t="s">
        <v>526</v>
      </c>
      <c r="E4273" t="s">
        <v>563</v>
      </c>
      <c r="F4273" t="s">
        <v>4238</v>
      </c>
      <c r="G4273">
        <v>0</v>
      </c>
      <c r="H4273">
        <v>0</v>
      </c>
      <c r="I4273">
        <v>0</v>
      </c>
      <c r="J4273">
        <v>0</v>
      </c>
      <c r="K4273">
        <v>0</v>
      </c>
      <c r="L4273">
        <v>0</v>
      </c>
      <c r="M4273">
        <v>16</v>
      </c>
      <c r="N4273">
        <v>0</v>
      </c>
      <c r="O4273">
        <v>0</v>
      </c>
      <c r="P4273">
        <v>0</v>
      </c>
      <c r="Q4273">
        <v>0</v>
      </c>
    </row>
    <row r="4274" spans="1:17" x14ac:dyDescent="0.25">
      <c r="A4274" t="s">
        <v>17351</v>
      </c>
      <c r="B4274" t="s">
        <v>74</v>
      </c>
      <c r="C4274" t="s">
        <v>97</v>
      </c>
      <c r="D4274" t="s">
        <v>526</v>
      </c>
      <c r="E4274" t="s">
        <v>563</v>
      </c>
      <c r="F4274" t="s">
        <v>397</v>
      </c>
      <c r="G4274">
        <v>0</v>
      </c>
      <c r="H4274">
        <v>16</v>
      </c>
      <c r="I4274">
        <v>4</v>
      </c>
      <c r="J4274">
        <v>12</v>
      </c>
      <c r="K4274">
        <v>0</v>
      </c>
      <c r="L4274">
        <v>0</v>
      </c>
      <c r="M4274">
        <v>0</v>
      </c>
      <c r="N4274">
        <v>0</v>
      </c>
      <c r="O4274">
        <v>0</v>
      </c>
      <c r="P4274">
        <v>0</v>
      </c>
      <c r="Q4274">
        <v>0</v>
      </c>
    </row>
    <row r="4275" spans="1:17" x14ac:dyDescent="0.25">
      <c r="A4275" t="s">
        <v>17352</v>
      </c>
      <c r="B4275" t="s">
        <v>74</v>
      </c>
      <c r="C4275" t="s">
        <v>97</v>
      </c>
      <c r="D4275" t="s">
        <v>526</v>
      </c>
      <c r="E4275" t="s">
        <v>563</v>
      </c>
      <c r="F4275" t="s">
        <v>398</v>
      </c>
      <c r="G4275">
        <v>0</v>
      </c>
      <c r="H4275">
        <v>16</v>
      </c>
      <c r="I4275">
        <v>4</v>
      </c>
      <c r="J4275">
        <v>12</v>
      </c>
      <c r="K4275">
        <v>0</v>
      </c>
      <c r="L4275">
        <v>0</v>
      </c>
      <c r="M4275">
        <v>0</v>
      </c>
      <c r="N4275">
        <v>0</v>
      </c>
      <c r="O4275">
        <v>0</v>
      </c>
      <c r="P4275">
        <v>0</v>
      </c>
      <c r="Q4275">
        <v>0</v>
      </c>
    </row>
    <row r="4276" spans="1:17" x14ac:dyDescent="0.25">
      <c r="A4276" t="s">
        <v>17353</v>
      </c>
      <c r="B4276" t="s">
        <v>74</v>
      </c>
      <c r="C4276" t="s">
        <v>97</v>
      </c>
      <c r="D4276" t="s">
        <v>526</v>
      </c>
      <c r="E4276" t="s">
        <v>563</v>
      </c>
      <c r="F4276" t="s">
        <v>4242</v>
      </c>
      <c r="G4276">
        <v>0</v>
      </c>
      <c r="H4276">
        <v>0</v>
      </c>
      <c r="I4276">
        <v>0</v>
      </c>
      <c r="J4276">
        <v>0</v>
      </c>
      <c r="K4276">
        <v>0</v>
      </c>
      <c r="L4276">
        <v>0</v>
      </c>
      <c r="M4276">
        <v>16</v>
      </c>
      <c r="N4276">
        <v>0</v>
      </c>
      <c r="O4276">
        <v>0</v>
      </c>
      <c r="P4276">
        <v>0</v>
      </c>
      <c r="Q4276">
        <v>0</v>
      </c>
    </row>
    <row r="4277" spans="1:17" x14ac:dyDescent="0.25">
      <c r="A4277" t="s">
        <v>17354</v>
      </c>
      <c r="B4277" t="s">
        <v>74</v>
      </c>
      <c r="C4277" t="s">
        <v>97</v>
      </c>
      <c r="D4277" t="s">
        <v>526</v>
      </c>
      <c r="E4277" t="s">
        <v>563</v>
      </c>
      <c r="F4277" t="s">
        <v>399</v>
      </c>
      <c r="G4277">
        <v>0</v>
      </c>
      <c r="H4277">
        <v>16</v>
      </c>
      <c r="I4277">
        <v>4</v>
      </c>
      <c r="J4277">
        <v>12</v>
      </c>
      <c r="K4277">
        <v>0</v>
      </c>
      <c r="L4277">
        <v>0</v>
      </c>
      <c r="M4277">
        <v>0</v>
      </c>
      <c r="N4277">
        <v>0</v>
      </c>
      <c r="O4277">
        <v>0</v>
      </c>
      <c r="P4277">
        <v>0</v>
      </c>
      <c r="Q4277">
        <v>0</v>
      </c>
    </row>
    <row r="4278" spans="1:17" x14ac:dyDescent="0.25">
      <c r="A4278" t="s">
        <v>17355</v>
      </c>
      <c r="B4278" t="s">
        <v>74</v>
      </c>
      <c r="C4278" t="s">
        <v>97</v>
      </c>
      <c r="D4278" t="s">
        <v>526</v>
      </c>
      <c r="E4278" t="s">
        <v>563</v>
      </c>
      <c r="F4278" t="s">
        <v>4245</v>
      </c>
      <c r="G4278">
        <v>0</v>
      </c>
      <c r="H4278">
        <v>0</v>
      </c>
      <c r="I4278">
        <v>0</v>
      </c>
      <c r="J4278">
        <v>0</v>
      </c>
      <c r="K4278">
        <v>0</v>
      </c>
      <c r="L4278">
        <v>0</v>
      </c>
      <c r="M4278">
        <v>16</v>
      </c>
      <c r="N4278">
        <v>0</v>
      </c>
      <c r="O4278">
        <v>0</v>
      </c>
      <c r="P4278">
        <v>0</v>
      </c>
      <c r="Q4278">
        <v>0</v>
      </c>
    </row>
    <row r="4279" spans="1:17" x14ac:dyDescent="0.25">
      <c r="A4279" t="s">
        <v>17356</v>
      </c>
      <c r="B4279" t="s">
        <v>74</v>
      </c>
      <c r="C4279" t="s">
        <v>97</v>
      </c>
      <c r="D4279" t="s">
        <v>526</v>
      </c>
      <c r="E4279" t="s">
        <v>563</v>
      </c>
      <c r="F4279" t="s">
        <v>394</v>
      </c>
      <c r="G4279">
        <v>0</v>
      </c>
      <c r="H4279">
        <v>0</v>
      </c>
      <c r="I4279">
        <v>0</v>
      </c>
      <c r="J4279">
        <v>0</v>
      </c>
      <c r="K4279">
        <v>0</v>
      </c>
      <c r="L4279">
        <v>0</v>
      </c>
      <c r="M4279">
        <v>0</v>
      </c>
      <c r="N4279">
        <v>12</v>
      </c>
      <c r="O4279">
        <v>12</v>
      </c>
      <c r="P4279">
        <v>0</v>
      </c>
      <c r="Q4279">
        <v>0</v>
      </c>
    </row>
    <row r="4280" spans="1:17" x14ac:dyDescent="0.25">
      <c r="A4280" t="s">
        <v>17357</v>
      </c>
      <c r="B4280" t="s">
        <v>74</v>
      </c>
      <c r="C4280" t="s">
        <v>97</v>
      </c>
      <c r="D4280" t="s">
        <v>526</v>
      </c>
      <c r="E4280" t="s">
        <v>563</v>
      </c>
      <c r="F4280" t="s">
        <v>395</v>
      </c>
      <c r="G4280">
        <v>0</v>
      </c>
      <c r="H4280">
        <v>0</v>
      </c>
      <c r="I4280">
        <v>0</v>
      </c>
      <c r="J4280">
        <v>0</v>
      </c>
      <c r="K4280">
        <v>0</v>
      </c>
      <c r="L4280">
        <v>0</v>
      </c>
      <c r="M4280">
        <v>0</v>
      </c>
      <c r="N4280">
        <v>11</v>
      </c>
      <c r="O4280">
        <v>11</v>
      </c>
      <c r="P4280">
        <v>0</v>
      </c>
      <c r="Q4280">
        <v>0</v>
      </c>
    </row>
    <row r="4281" spans="1:17" x14ac:dyDescent="0.25">
      <c r="A4281" t="s">
        <v>17358</v>
      </c>
      <c r="B4281" t="s">
        <v>74</v>
      </c>
      <c r="C4281" t="s">
        <v>97</v>
      </c>
      <c r="D4281" t="s">
        <v>526</v>
      </c>
      <c r="E4281" t="s">
        <v>563</v>
      </c>
      <c r="F4281" t="s">
        <v>525</v>
      </c>
      <c r="G4281">
        <v>16</v>
      </c>
      <c r="H4281">
        <v>0</v>
      </c>
      <c r="I4281">
        <v>0</v>
      </c>
      <c r="J4281">
        <v>0</v>
      </c>
      <c r="K4281">
        <v>0</v>
      </c>
      <c r="L4281">
        <v>0</v>
      </c>
      <c r="M4281">
        <v>0</v>
      </c>
      <c r="N4281">
        <v>0</v>
      </c>
      <c r="O4281">
        <v>0</v>
      </c>
      <c r="P4281">
        <v>0</v>
      </c>
      <c r="Q4281">
        <v>0</v>
      </c>
    </row>
    <row r="4282" spans="1:17" x14ac:dyDescent="0.25">
      <c r="A4282" t="s">
        <v>23817</v>
      </c>
      <c r="B4282" t="s">
        <v>74</v>
      </c>
      <c r="C4282" t="s">
        <v>97</v>
      </c>
      <c r="D4282" t="s">
        <v>526</v>
      </c>
      <c r="E4282" t="s">
        <v>21471</v>
      </c>
      <c r="F4282" t="s">
        <v>396</v>
      </c>
      <c r="G4282">
        <v>0</v>
      </c>
      <c r="H4282">
        <v>15</v>
      </c>
      <c r="I4282">
        <v>0</v>
      </c>
      <c r="J4282">
        <v>12</v>
      </c>
      <c r="K4282">
        <v>3</v>
      </c>
      <c r="L4282">
        <v>0</v>
      </c>
      <c r="M4282">
        <v>0</v>
      </c>
      <c r="N4282">
        <v>0</v>
      </c>
      <c r="O4282">
        <v>0</v>
      </c>
      <c r="P4282">
        <v>0</v>
      </c>
      <c r="Q4282">
        <v>0</v>
      </c>
    </row>
    <row r="4283" spans="1:17" x14ac:dyDescent="0.25">
      <c r="A4283" t="s">
        <v>24234</v>
      </c>
      <c r="B4283" t="s">
        <v>74</v>
      </c>
      <c r="C4283" t="s">
        <v>97</v>
      </c>
      <c r="D4283" t="s">
        <v>526</v>
      </c>
      <c r="E4283" t="s">
        <v>21471</v>
      </c>
      <c r="F4283" t="s">
        <v>4236</v>
      </c>
      <c r="G4283">
        <v>0</v>
      </c>
      <c r="H4283">
        <v>15</v>
      </c>
      <c r="I4283">
        <v>0</v>
      </c>
      <c r="J4283">
        <v>12</v>
      </c>
      <c r="K4283">
        <v>2</v>
      </c>
      <c r="L4283">
        <v>1</v>
      </c>
      <c r="M4283">
        <v>0</v>
      </c>
      <c r="N4283">
        <v>0</v>
      </c>
      <c r="O4283">
        <v>0</v>
      </c>
      <c r="P4283">
        <v>0</v>
      </c>
      <c r="Q4283">
        <v>0</v>
      </c>
    </row>
    <row r="4284" spans="1:17" x14ac:dyDescent="0.25">
      <c r="A4284" t="s">
        <v>16084</v>
      </c>
      <c r="B4284" t="s">
        <v>72</v>
      </c>
      <c r="C4284" t="s">
        <v>210</v>
      </c>
      <c r="D4284" t="s">
        <v>526</v>
      </c>
      <c r="E4284" t="s">
        <v>563</v>
      </c>
      <c r="F4284" t="s">
        <v>4238</v>
      </c>
      <c r="G4284">
        <v>0</v>
      </c>
      <c r="H4284">
        <v>0</v>
      </c>
      <c r="I4284">
        <v>0</v>
      </c>
      <c r="J4284">
        <v>0</v>
      </c>
      <c r="K4284">
        <v>0</v>
      </c>
      <c r="L4284">
        <v>0</v>
      </c>
      <c r="M4284">
        <v>18</v>
      </c>
      <c r="N4284">
        <v>0</v>
      </c>
      <c r="O4284">
        <v>0</v>
      </c>
      <c r="P4284">
        <v>0</v>
      </c>
      <c r="Q4284">
        <v>0</v>
      </c>
    </row>
    <row r="4285" spans="1:17" x14ac:dyDescent="0.25">
      <c r="A4285" t="s">
        <v>16085</v>
      </c>
      <c r="B4285" t="s">
        <v>72</v>
      </c>
      <c r="C4285" t="s">
        <v>210</v>
      </c>
      <c r="D4285" t="s">
        <v>526</v>
      </c>
      <c r="E4285" t="s">
        <v>563</v>
      </c>
      <c r="F4285" t="s">
        <v>397</v>
      </c>
      <c r="G4285">
        <v>0</v>
      </c>
      <c r="H4285">
        <v>18</v>
      </c>
      <c r="I4285">
        <v>1</v>
      </c>
      <c r="J4285">
        <v>15</v>
      </c>
      <c r="K4285">
        <v>1</v>
      </c>
      <c r="L4285">
        <v>1</v>
      </c>
      <c r="M4285">
        <v>0</v>
      </c>
      <c r="N4285">
        <v>0</v>
      </c>
      <c r="O4285">
        <v>0</v>
      </c>
      <c r="P4285">
        <v>0</v>
      </c>
      <c r="Q4285">
        <v>0</v>
      </c>
    </row>
    <row r="4286" spans="1:17" x14ac:dyDescent="0.25">
      <c r="A4286" t="s">
        <v>16086</v>
      </c>
      <c r="B4286" t="s">
        <v>72</v>
      </c>
      <c r="C4286" t="s">
        <v>210</v>
      </c>
      <c r="D4286" t="s">
        <v>526</v>
      </c>
      <c r="E4286" t="s">
        <v>563</v>
      </c>
      <c r="F4286" t="s">
        <v>398</v>
      </c>
      <c r="G4286">
        <v>0</v>
      </c>
      <c r="H4286">
        <v>18</v>
      </c>
      <c r="I4286">
        <v>1</v>
      </c>
      <c r="J4286">
        <v>15</v>
      </c>
      <c r="K4286">
        <v>1</v>
      </c>
      <c r="L4286">
        <v>1</v>
      </c>
      <c r="M4286">
        <v>0</v>
      </c>
      <c r="N4286">
        <v>0</v>
      </c>
      <c r="O4286">
        <v>0</v>
      </c>
      <c r="P4286">
        <v>0</v>
      </c>
      <c r="Q4286">
        <v>0</v>
      </c>
    </row>
    <row r="4287" spans="1:17" x14ac:dyDescent="0.25">
      <c r="A4287" t="s">
        <v>16087</v>
      </c>
      <c r="B4287" t="s">
        <v>72</v>
      </c>
      <c r="C4287" t="s">
        <v>210</v>
      </c>
      <c r="D4287" t="s">
        <v>526</v>
      </c>
      <c r="E4287" t="s">
        <v>563</v>
      </c>
      <c r="F4287" t="s">
        <v>4242</v>
      </c>
      <c r="G4287">
        <v>0</v>
      </c>
      <c r="H4287">
        <v>0</v>
      </c>
      <c r="I4287">
        <v>0</v>
      </c>
      <c r="J4287">
        <v>0</v>
      </c>
      <c r="K4287">
        <v>0</v>
      </c>
      <c r="L4287">
        <v>0</v>
      </c>
      <c r="M4287">
        <v>18</v>
      </c>
      <c r="N4287">
        <v>0</v>
      </c>
      <c r="O4287">
        <v>0</v>
      </c>
      <c r="P4287">
        <v>0</v>
      </c>
      <c r="Q4287">
        <v>0</v>
      </c>
    </row>
    <row r="4288" spans="1:17" x14ac:dyDescent="0.25">
      <c r="A4288" t="s">
        <v>16088</v>
      </c>
      <c r="B4288" t="s">
        <v>72</v>
      </c>
      <c r="C4288" t="s">
        <v>210</v>
      </c>
      <c r="D4288" t="s">
        <v>526</v>
      </c>
      <c r="E4288" t="s">
        <v>563</v>
      </c>
      <c r="F4288" t="s">
        <v>399</v>
      </c>
      <c r="G4288">
        <v>0</v>
      </c>
      <c r="H4288">
        <v>18</v>
      </c>
      <c r="I4288">
        <v>1</v>
      </c>
      <c r="J4288">
        <v>15</v>
      </c>
      <c r="K4288">
        <v>1</v>
      </c>
      <c r="L4288">
        <v>1</v>
      </c>
      <c r="M4288">
        <v>0</v>
      </c>
      <c r="N4288">
        <v>0</v>
      </c>
      <c r="O4288">
        <v>0</v>
      </c>
      <c r="P4288">
        <v>0</v>
      </c>
      <c r="Q4288">
        <v>0</v>
      </c>
    </row>
    <row r="4289" spans="1:17" x14ac:dyDescent="0.25">
      <c r="A4289" t="s">
        <v>16089</v>
      </c>
      <c r="B4289" t="s">
        <v>72</v>
      </c>
      <c r="C4289" t="s">
        <v>210</v>
      </c>
      <c r="D4289" t="s">
        <v>526</v>
      </c>
      <c r="E4289" t="s">
        <v>563</v>
      </c>
      <c r="F4289" t="s">
        <v>4245</v>
      </c>
      <c r="G4289">
        <v>0</v>
      </c>
      <c r="H4289">
        <v>0</v>
      </c>
      <c r="I4289">
        <v>0</v>
      </c>
      <c r="J4289">
        <v>0</v>
      </c>
      <c r="K4289">
        <v>0</v>
      </c>
      <c r="L4289">
        <v>0</v>
      </c>
      <c r="M4289">
        <v>18</v>
      </c>
      <c r="N4289">
        <v>0</v>
      </c>
      <c r="O4289">
        <v>0</v>
      </c>
      <c r="P4289">
        <v>0</v>
      </c>
      <c r="Q4289">
        <v>0</v>
      </c>
    </row>
    <row r="4290" spans="1:17" x14ac:dyDescent="0.25">
      <c r="A4290" t="s">
        <v>16090</v>
      </c>
      <c r="B4290" t="s">
        <v>72</v>
      </c>
      <c r="C4290" t="s">
        <v>210</v>
      </c>
      <c r="D4290" t="s">
        <v>526</v>
      </c>
      <c r="E4290" t="s">
        <v>563</v>
      </c>
      <c r="F4290" t="s">
        <v>394</v>
      </c>
      <c r="G4290">
        <v>0</v>
      </c>
      <c r="H4290">
        <v>0</v>
      </c>
      <c r="I4290">
        <v>0</v>
      </c>
      <c r="J4290">
        <v>0</v>
      </c>
      <c r="K4290">
        <v>0</v>
      </c>
      <c r="L4290">
        <v>0</v>
      </c>
      <c r="M4290">
        <v>0</v>
      </c>
      <c r="N4290">
        <v>15</v>
      </c>
      <c r="O4290">
        <v>14</v>
      </c>
      <c r="P4290">
        <v>1</v>
      </c>
      <c r="Q4290">
        <v>0</v>
      </c>
    </row>
    <row r="4291" spans="1:17" x14ac:dyDescent="0.25">
      <c r="A4291" t="s">
        <v>16091</v>
      </c>
      <c r="B4291" t="s">
        <v>72</v>
      </c>
      <c r="C4291" t="s">
        <v>210</v>
      </c>
      <c r="D4291" t="s">
        <v>526</v>
      </c>
      <c r="E4291" t="s">
        <v>563</v>
      </c>
      <c r="F4291" t="s">
        <v>395</v>
      </c>
      <c r="G4291">
        <v>0</v>
      </c>
      <c r="H4291">
        <v>0</v>
      </c>
      <c r="I4291">
        <v>0</v>
      </c>
      <c r="J4291">
        <v>0</v>
      </c>
      <c r="K4291">
        <v>0</v>
      </c>
      <c r="L4291">
        <v>0</v>
      </c>
      <c r="M4291">
        <v>0</v>
      </c>
      <c r="N4291">
        <v>12</v>
      </c>
      <c r="O4291">
        <v>11</v>
      </c>
      <c r="P4291">
        <v>1</v>
      </c>
      <c r="Q4291">
        <v>0</v>
      </c>
    </row>
    <row r="4292" spans="1:17" x14ac:dyDescent="0.25">
      <c r="A4292" t="s">
        <v>16092</v>
      </c>
      <c r="B4292" t="s">
        <v>72</v>
      </c>
      <c r="C4292" t="s">
        <v>210</v>
      </c>
      <c r="D4292" t="s">
        <v>526</v>
      </c>
      <c r="E4292" t="s">
        <v>563</v>
      </c>
      <c r="F4292" t="s">
        <v>525</v>
      </c>
      <c r="G4292">
        <v>18</v>
      </c>
      <c r="H4292">
        <v>0</v>
      </c>
      <c r="I4292">
        <v>0</v>
      </c>
      <c r="J4292">
        <v>0</v>
      </c>
      <c r="K4292">
        <v>0</v>
      </c>
      <c r="L4292">
        <v>0</v>
      </c>
      <c r="M4292">
        <v>0</v>
      </c>
      <c r="N4292">
        <v>0</v>
      </c>
      <c r="O4292">
        <v>0</v>
      </c>
      <c r="P4292">
        <v>0</v>
      </c>
      <c r="Q4292">
        <v>0</v>
      </c>
    </row>
    <row r="4293" spans="1:17" x14ac:dyDescent="0.25">
      <c r="A4293" t="s">
        <v>23750</v>
      </c>
      <c r="B4293" t="s">
        <v>72</v>
      </c>
      <c r="C4293" t="s">
        <v>210</v>
      </c>
      <c r="D4293" t="s">
        <v>526</v>
      </c>
      <c r="E4293" t="s">
        <v>21471</v>
      </c>
      <c r="F4293" t="s">
        <v>396</v>
      </c>
      <c r="G4293">
        <v>0</v>
      </c>
      <c r="H4293">
        <v>31</v>
      </c>
      <c r="I4293">
        <v>0</v>
      </c>
      <c r="J4293">
        <v>26</v>
      </c>
      <c r="K4293">
        <v>2</v>
      </c>
      <c r="L4293">
        <v>3</v>
      </c>
      <c r="M4293">
        <v>0</v>
      </c>
      <c r="N4293">
        <v>0</v>
      </c>
      <c r="O4293">
        <v>0</v>
      </c>
      <c r="P4293">
        <v>0</v>
      </c>
      <c r="Q4293">
        <v>0</v>
      </c>
    </row>
    <row r="4294" spans="1:17" x14ac:dyDescent="0.25">
      <c r="A4294" t="s">
        <v>23751</v>
      </c>
      <c r="B4294" t="s">
        <v>72</v>
      </c>
      <c r="C4294" t="s">
        <v>210</v>
      </c>
      <c r="D4294" t="s">
        <v>526</v>
      </c>
      <c r="E4294" t="s">
        <v>21471</v>
      </c>
      <c r="F4294" t="s">
        <v>4236</v>
      </c>
      <c r="G4294">
        <v>0</v>
      </c>
      <c r="H4294">
        <v>31</v>
      </c>
      <c r="I4294">
        <v>0</v>
      </c>
      <c r="J4294">
        <v>25</v>
      </c>
      <c r="K4294">
        <v>1</v>
      </c>
      <c r="L4294">
        <v>5</v>
      </c>
      <c r="M4294">
        <v>0</v>
      </c>
      <c r="N4294">
        <v>0</v>
      </c>
      <c r="O4294">
        <v>0</v>
      </c>
      <c r="P4294">
        <v>0</v>
      </c>
      <c r="Q4294">
        <v>0</v>
      </c>
    </row>
    <row r="4295" spans="1:17" x14ac:dyDescent="0.25">
      <c r="A4295" t="s">
        <v>23752</v>
      </c>
      <c r="B4295" t="s">
        <v>72</v>
      </c>
      <c r="C4295" t="s">
        <v>210</v>
      </c>
      <c r="D4295" t="s">
        <v>526</v>
      </c>
      <c r="E4295" t="s">
        <v>21471</v>
      </c>
      <c r="F4295" t="s">
        <v>4238</v>
      </c>
      <c r="G4295">
        <v>0</v>
      </c>
      <c r="H4295">
        <v>0</v>
      </c>
      <c r="I4295">
        <v>0</v>
      </c>
      <c r="J4295">
        <v>0</v>
      </c>
      <c r="K4295">
        <v>0</v>
      </c>
      <c r="L4295">
        <v>0</v>
      </c>
      <c r="M4295">
        <v>31</v>
      </c>
      <c r="N4295">
        <v>0</v>
      </c>
      <c r="O4295">
        <v>0</v>
      </c>
      <c r="P4295">
        <v>0</v>
      </c>
      <c r="Q4295">
        <v>0</v>
      </c>
    </row>
    <row r="4296" spans="1:17" x14ac:dyDescent="0.25">
      <c r="A4296" t="s">
        <v>16940</v>
      </c>
      <c r="B4296" t="s">
        <v>74</v>
      </c>
      <c r="C4296" t="s">
        <v>99</v>
      </c>
      <c r="D4296" t="s">
        <v>526</v>
      </c>
      <c r="E4296" t="s">
        <v>563</v>
      </c>
      <c r="F4296" t="s">
        <v>396</v>
      </c>
      <c r="G4296">
        <v>0</v>
      </c>
      <c r="H4296">
        <v>20</v>
      </c>
      <c r="I4296">
        <v>1</v>
      </c>
      <c r="J4296">
        <v>15</v>
      </c>
      <c r="K4296">
        <v>4</v>
      </c>
      <c r="L4296">
        <v>0</v>
      </c>
      <c r="M4296">
        <v>0</v>
      </c>
      <c r="N4296">
        <v>0</v>
      </c>
      <c r="O4296">
        <v>0</v>
      </c>
      <c r="P4296">
        <v>0</v>
      </c>
      <c r="Q4296">
        <v>0</v>
      </c>
    </row>
    <row r="4297" spans="1:17" x14ac:dyDescent="0.25">
      <c r="A4297" t="s">
        <v>16941</v>
      </c>
      <c r="B4297" t="s">
        <v>74</v>
      </c>
      <c r="C4297" t="s">
        <v>99</v>
      </c>
      <c r="D4297" t="s">
        <v>526</v>
      </c>
      <c r="E4297" t="s">
        <v>563</v>
      </c>
      <c r="F4297" t="s">
        <v>4236</v>
      </c>
      <c r="G4297">
        <v>0</v>
      </c>
      <c r="H4297">
        <v>20</v>
      </c>
      <c r="I4297">
        <v>1</v>
      </c>
      <c r="J4297">
        <v>15</v>
      </c>
      <c r="K4297">
        <v>4</v>
      </c>
      <c r="L4297">
        <v>0</v>
      </c>
      <c r="M4297">
        <v>0</v>
      </c>
      <c r="N4297">
        <v>0</v>
      </c>
      <c r="O4297">
        <v>0</v>
      </c>
      <c r="P4297">
        <v>0</v>
      </c>
      <c r="Q4297">
        <v>0</v>
      </c>
    </row>
    <row r="4298" spans="1:17" x14ac:dyDescent="0.25">
      <c r="A4298" t="s">
        <v>16942</v>
      </c>
      <c r="B4298" t="s">
        <v>74</v>
      </c>
      <c r="C4298" t="s">
        <v>99</v>
      </c>
      <c r="D4298" t="s">
        <v>526</v>
      </c>
      <c r="E4298" t="s">
        <v>563</v>
      </c>
      <c r="F4298" t="s">
        <v>4238</v>
      </c>
      <c r="G4298">
        <v>0</v>
      </c>
      <c r="H4298">
        <v>0</v>
      </c>
      <c r="I4298">
        <v>0</v>
      </c>
      <c r="J4298">
        <v>0</v>
      </c>
      <c r="K4298">
        <v>0</v>
      </c>
      <c r="L4298">
        <v>0</v>
      </c>
      <c r="M4298">
        <v>20</v>
      </c>
      <c r="N4298">
        <v>0</v>
      </c>
      <c r="O4298">
        <v>0</v>
      </c>
      <c r="P4298">
        <v>0</v>
      </c>
      <c r="Q4298">
        <v>0</v>
      </c>
    </row>
    <row r="4299" spans="1:17" x14ac:dyDescent="0.25">
      <c r="A4299" t="s">
        <v>16099</v>
      </c>
      <c r="B4299" t="s">
        <v>74</v>
      </c>
      <c r="C4299" t="s">
        <v>99</v>
      </c>
      <c r="D4299" t="s">
        <v>526</v>
      </c>
      <c r="E4299" t="s">
        <v>563</v>
      </c>
      <c r="F4299" t="s">
        <v>397</v>
      </c>
      <c r="G4299">
        <v>0</v>
      </c>
      <c r="H4299">
        <v>20</v>
      </c>
      <c r="I4299">
        <v>1</v>
      </c>
      <c r="J4299">
        <v>15</v>
      </c>
      <c r="K4299">
        <v>4</v>
      </c>
      <c r="L4299">
        <v>0</v>
      </c>
      <c r="M4299">
        <v>0</v>
      </c>
      <c r="N4299">
        <v>0</v>
      </c>
      <c r="O4299">
        <v>0</v>
      </c>
      <c r="P4299">
        <v>0</v>
      </c>
      <c r="Q4299">
        <v>0</v>
      </c>
    </row>
    <row r="4300" spans="1:17" x14ac:dyDescent="0.25">
      <c r="A4300" t="s">
        <v>16100</v>
      </c>
      <c r="B4300" t="s">
        <v>74</v>
      </c>
      <c r="C4300" t="s">
        <v>99</v>
      </c>
      <c r="D4300" t="s">
        <v>526</v>
      </c>
      <c r="E4300" t="s">
        <v>563</v>
      </c>
      <c r="F4300" t="s">
        <v>398</v>
      </c>
      <c r="G4300">
        <v>0</v>
      </c>
      <c r="H4300">
        <v>20</v>
      </c>
      <c r="I4300">
        <v>1</v>
      </c>
      <c r="J4300">
        <v>15</v>
      </c>
      <c r="K4300">
        <v>4</v>
      </c>
      <c r="L4300">
        <v>0</v>
      </c>
      <c r="M4300">
        <v>0</v>
      </c>
      <c r="N4300">
        <v>0</v>
      </c>
      <c r="O4300">
        <v>0</v>
      </c>
      <c r="P4300">
        <v>0</v>
      </c>
      <c r="Q4300">
        <v>0</v>
      </c>
    </row>
    <row r="4301" spans="1:17" x14ac:dyDescent="0.25">
      <c r="A4301" t="s">
        <v>16101</v>
      </c>
      <c r="B4301" t="s">
        <v>74</v>
      </c>
      <c r="C4301" t="s">
        <v>99</v>
      </c>
      <c r="D4301" t="s">
        <v>526</v>
      </c>
      <c r="E4301" t="s">
        <v>563</v>
      </c>
      <c r="F4301" t="s">
        <v>4242</v>
      </c>
      <c r="G4301">
        <v>0</v>
      </c>
      <c r="H4301">
        <v>0</v>
      </c>
      <c r="I4301">
        <v>0</v>
      </c>
      <c r="J4301">
        <v>0</v>
      </c>
      <c r="K4301">
        <v>0</v>
      </c>
      <c r="L4301">
        <v>0</v>
      </c>
      <c r="M4301">
        <v>20</v>
      </c>
      <c r="N4301">
        <v>0</v>
      </c>
      <c r="O4301">
        <v>0</v>
      </c>
      <c r="P4301">
        <v>0</v>
      </c>
      <c r="Q4301">
        <v>0</v>
      </c>
    </row>
    <row r="4302" spans="1:17" x14ac:dyDescent="0.25">
      <c r="A4302" t="s">
        <v>16102</v>
      </c>
      <c r="B4302" t="s">
        <v>74</v>
      </c>
      <c r="C4302" t="s">
        <v>99</v>
      </c>
      <c r="D4302" t="s">
        <v>526</v>
      </c>
      <c r="E4302" t="s">
        <v>563</v>
      </c>
      <c r="F4302" t="s">
        <v>399</v>
      </c>
      <c r="G4302">
        <v>0</v>
      </c>
      <c r="H4302">
        <v>20</v>
      </c>
      <c r="I4302">
        <v>1</v>
      </c>
      <c r="J4302">
        <v>15</v>
      </c>
      <c r="K4302">
        <v>4</v>
      </c>
      <c r="L4302">
        <v>0</v>
      </c>
      <c r="M4302">
        <v>0</v>
      </c>
      <c r="N4302">
        <v>0</v>
      </c>
      <c r="O4302">
        <v>0</v>
      </c>
      <c r="P4302">
        <v>0</v>
      </c>
      <c r="Q4302">
        <v>0</v>
      </c>
    </row>
    <row r="4303" spans="1:17" x14ac:dyDescent="0.25">
      <c r="A4303" t="s">
        <v>16103</v>
      </c>
      <c r="B4303" t="s">
        <v>74</v>
      </c>
      <c r="C4303" t="s">
        <v>99</v>
      </c>
      <c r="D4303" t="s">
        <v>526</v>
      </c>
      <c r="E4303" t="s">
        <v>563</v>
      </c>
      <c r="F4303" t="s">
        <v>4245</v>
      </c>
      <c r="G4303">
        <v>0</v>
      </c>
      <c r="H4303">
        <v>0</v>
      </c>
      <c r="I4303">
        <v>0</v>
      </c>
      <c r="J4303">
        <v>0</v>
      </c>
      <c r="K4303">
        <v>0</v>
      </c>
      <c r="L4303">
        <v>0</v>
      </c>
      <c r="M4303">
        <v>20</v>
      </c>
      <c r="N4303">
        <v>0</v>
      </c>
      <c r="O4303">
        <v>0</v>
      </c>
      <c r="P4303">
        <v>0</v>
      </c>
      <c r="Q4303">
        <v>0</v>
      </c>
    </row>
    <row r="4304" spans="1:17" x14ac:dyDescent="0.25">
      <c r="A4304" t="s">
        <v>16104</v>
      </c>
      <c r="B4304" t="s">
        <v>74</v>
      </c>
      <c r="C4304" t="s">
        <v>99</v>
      </c>
      <c r="D4304" t="s">
        <v>526</v>
      </c>
      <c r="E4304" t="s">
        <v>563</v>
      </c>
      <c r="F4304" t="s">
        <v>394</v>
      </c>
      <c r="G4304">
        <v>0</v>
      </c>
      <c r="H4304">
        <v>0</v>
      </c>
      <c r="I4304">
        <v>0</v>
      </c>
      <c r="J4304">
        <v>0</v>
      </c>
      <c r="K4304">
        <v>0</v>
      </c>
      <c r="L4304">
        <v>0</v>
      </c>
      <c r="M4304">
        <v>0</v>
      </c>
      <c r="N4304">
        <v>12</v>
      </c>
      <c r="O4304">
        <v>10</v>
      </c>
      <c r="P4304">
        <v>2</v>
      </c>
      <c r="Q4304">
        <v>0</v>
      </c>
    </row>
    <row r="4305" spans="1:17" x14ac:dyDescent="0.25">
      <c r="A4305" t="s">
        <v>16105</v>
      </c>
      <c r="B4305" t="s">
        <v>74</v>
      </c>
      <c r="C4305" t="s">
        <v>99</v>
      </c>
      <c r="D4305" t="s">
        <v>526</v>
      </c>
      <c r="E4305" t="s">
        <v>563</v>
      </c>
      <c r="F4305" t="s">
        <v>395</v>
      </c>
      <c r="G4305">
        <v>0</v>
      </c>
      <c r="H4305">
        <v>0</v>
      </c>
      <c r="I4305">
        <v>0</v>
      </c>
      <c r="J4305">
        <v>0</v>
      </c>
      <c r="K4305">
        <v>0</v>
      </c>
      <c r="L4305">
        <v>0</v>
      </c>
      <c r="M4305">
        <v>0</v>
      </c>
      <c r="N4305">
        <v>9</v>
      </c>
      <c r="O4305">
        <v>7</v>
      </c>
      <c r="P4305">
        <v>2</v>
      </c>
      <c r="Q4305">
        <v>0</v>
      </c>
    </row>
    <row r="4306" spans="1:17" x14ac:dyDescent="0.25">
      <c r="A4306" t="s">
        <v>16106</v>
      </c>
      <c r="B4306" t="s">
        <v>74</v>
      </c>
      <c r="C4306" t="s">
        <v>99</v>
      </c>
      <c r="D4306" t="s">
        <v>526</v>
      </c>
      <c r="E4306" t="s">
        <v>563</v>
      </c>
      <c r="F4306" t="s">
        <v>525</v>
      </c>
      <c r="G4306">
        <v>20</v>
      </c>
      <c r="H4306">
        <v>0</v>
      </c>
      <c r="I4306">
        <v>0</v>
      </c>
      <c r="J4306">
        <v>0</v>
      </c>
      <c r="K4306">
        <v>0</v>
      </c>
      <c r="L4306">
        <v>0</v>
      </c>
      <c r="M4306">
        <v>0</v>
      </c>
      <c r="N4306">
        <v>0</v>
      </c>
      <c r="O4306">
        <v>0</v>
      </c>
      <c r="P4306">
        <v>0</v>
      </c>
      <c r="Q4306">
        <v>0</v>
      </c>
    </row>
    <row r="4307" spans="1:17" x14ac:dyDescent="0.25">
      <c r="A4307" t="s">
        <v>23753</v>
      </c>
      <c r="B4307" t="s">
        <v>74</v>
      </c>
      <c r="C4307" t="s">
        <v>99</v>
      </c>
      <c r="D4307" t="s">
        <v>526</v>
      </c>
      <c r="E4307" t="s">
        <v>21471</v>
      </c>
      <c r="F4307" t="s">
        <v>396</v>
      </c>
      <c r="G4307">
        <v>0</v>
      </c>
      <c r="H4307">
        <v>30</v>
      </c>
      <c r="I4307">
        <v>2</v>
      </c>
      <c r="J4307">
        <v>22</v>
      </c>
      <c r="K4307">
        <v>4</v>
      </c>
      <c r="L4307">
        <v>2</v>
      </c>
      <c r="M4307">
        <v>0</v>
      </c>
      <c r="N4307">
        <v>0</v>
      </c>
      <c r="O4307">
        <v>0</v>
      </c>
      <c r="P4307">
        <v>0</v>
      </c>
      <c r="Q4307">
        <v>0</v>
      </c>
    </row>
    <row r="4308" spans="1:17" x14ac:dyDescent="0.25">
      <c r="A4308" t="s">
        <v>23754</v>
      </c>
      <c r="B4308" t="s">
        <v>74</v>
      </c>
      <c r="C4308" t="s">
        <v>99</v>
      </c>
      <c r="D4308" t="s">
        <v>526</v>
      </c>
      <c r="E4308" t="s">
        <v>21471</v>
      </c>
      <c r="F4308" t="s">
        <v>4236</v>
      </c>
      <c r="G4308">
        <v>0</v>
      </c>
      <c r="H4308">
        <v>30</v>
      </c>
      <c r="I4308">
        <v>2</v>
      </c>
      <c r="J4308">
        <v>22</v>
      </c>
      <c r="K4308">
        <v>4</v>
      </c>
      <c r="L4308">
        <v>2</v>
      </c>
      <c r="M4308">
        <v>0</v>
      </c>
      <c r="N4308">
        <v>0</v>
      </c>
      <c r="O4308">
        <v>0</v>
      </c>
      <c r="P4308">
        <v>0</v>
      </c>
      <c r="Q4308">
        <v>0</v>
      </c>
    </row>
    <row r="4309" spans="1:17" x14ac:dyDescent="0.25">
      <c r="A4309" t="s">
        <v>23755</v>
      </c>
      <c r="B4309" t="s">
        <v>74</v>
      </c>
      <c r="C4309" t="s">
        <v>99</v>
      </c>
      <c r="D4309" t="s">
        <v>526</v>
      </c>
      <c r="E4309" t="s">
        <v>21471</v>
      </c>
      <c r="F4309" t="s">
        <v>4238</v>
      </c>
      <c r="G4309">
        <v>0</v>
      </c>
      <c r="H4309">
        <v>0</v>
      </c>
      <c r="I4309">
        <v>0</v>
      </c>
      <c r="J4309">
        <v>0</v>
      </c>
      <c r="K4309">
        <v>0</v>
      </c>
      <c r="L4309">
        <v>0</v>
      </c>
      <c r="M4309">
        <v>30</v>
      </c>
      <c r="N4309">
        <v>0</v>
      </c>
      <c r="O4309">
        <v>0</v>
      </c>
      <c r="P4309">
        <v>0</v>
      </c>
      <c r="Q4309">
        <v>0</v>
      </c>
    </row>
    <row r="4310" spans="1:17" x14ac:dyDescent="0.25">
      <c r="A4310" t="s">
        <v>23756</v>
      </c>
      <c r="B4310" t="s">
        <v>74</v>
      </c>
      <c r="C4310" t="s">
        <v>99</v>
      </c>
      <c r="D4310" t="s">
        <v>526</v>
      </c>
      <c r="E4310" t="s">
        <v>21471</v>
      </c>
      <c r="F4310" t="s">
        <v>397</v>
      </c>
      <c r="G4310">
        <v>0</v>
      </c>
      <c r="H4310">
        <v>30</v>
      </c>
      <c r="I4310">
        <v>2</v>
      </c>
      <c r="J4310">
        <v>22</v>
      </c>
      <c r="K4310">
        <v>4</v>
      </c>
      <c r="L4310">
        <v>2</v>
      </c>
      <c r="M4310">
        <v>0</v>
      </c>
      <c r="N4310">
        <v>0</v>
      </c>
      <c r="O4310">
        <v>0</v>
      </c>
      <c r="P4310">
        <v>0</v>
      </c>
      <c r="Q4310">
        <v>0</v>
      </c>
    </row>
    <row r="4311" spans="1:17" x14ac:dyDescent="0.25">
      <c r="A4311" t="s">
        <v>23757</v>
      </c>
      <c r="B4311" t="s">
        <v>74</v>
      </c>
      <c r="C4311" t="s">
        <v>99</v>
      </c>
      <c r="D4311" t="s">
        <v>526</v>
      </c>
      <c r="E4311" t="s">
        <v>21471</v>
      </c>
      <c r="F4311" t="s">
        <v>398</v>
      </c>
      <c r="G4311">
        <v>0</v>
      </c>
      <c r="H4311">
        <v>30</v>
      </c>
      <c r="I4311">
        <v>3</v>
      </c>
      <c r="J4311">
        <v>21</v>
      </c>
      <c r="K4311">
        <v>4</v>
      </c>
      <c r="L4311">
        <v>2</v>
      </c>
      <c r="M4311">
        <v>0</v>
      </c>
      <c r="N4311">
        <v>0</v>
      </c>
      <c r="O4311">
        <v>0</v>
      </c>
      <c r="P4311">
        <v>0</v>
      </c>
      <c r="Q4311">
        <v>0</v>
      </c>
    </row>
    <row r="4312" spans="1:17" x14ac:dyDescent="0.25">
      <c r="A4312" t="s">
        <v>24288</v>
      </c>
      <c r="B4312" t="s">
        <v>74</v>
      </c>
      <c r="C4312" t="s">
        <v>99</v>
      </c>
      <c r="D4312" t="s">
        <v>526</v>
      </c>
      <c r="E4312" t="s">
        <v>21471</v>
      </c>
      <c r="F4312" t="s">
        <v>4242</v>
      </c>
      <c r="G4312">
        <v>0</v>
      </c>
      <c r="H4312">
        <v>0</v>
      </c>
      <c r="I4312">
        <v>0</v>
      </c>
      <c r="J4312">
        <v>0</v>
      </c>
      <c r="K4312">
        <v>0</v>
      </c>
      <c r="L4312">
        <v>0</v>
      </c>
      <c r="M4312">
        <v>30</v>
      </c>
      <c r="N4312">
        <v>0</v>
      </c>
      <c r="O4312">
        <v>0</v>
      </c>
      <c r="P4312">
        <v>0</v>
      </c>
      <c r="Q4312">
        <v>0</v>
      </c>
    </row>
    <row r="4313" spans="1:17" x14ac:dyDescent="0.25">
      <c r="A4313" t="s">
        <v>24289</v>
      </c>
      <c r="B4313" t="s">
        <v>74</v>
      </c>
      <c r="C4313" t="s">
        <v>99</v>
      </c>
      <c r="D4313" t="s">
        <v>526</v>
      </c>
      <c r="E4313" t="s">
        <v>21471</v>
      </c>
      <c r="F4313" t="s">
        <v>399</v>
      </c>
      <c r="G4313">
        <v>0</v>
      </c>
      <c r="H4313">
        <v>30</v>
      </c>
      <c r="I4313">
        <v>2</v>
      </c>
      <c r="J4313">
        <v>22</v>
      </c>
      <c r="K4313">
        <v>4</v>
      </c>
      <c r="L4313">
        <v>2</v>
      </c>
      <c r="M4313">
        <v>0</v>
      </c>
      <c r="N4313">
        <v>0</v>
      </c>
      <c r="O4313">
        <v>0</v>
      </c>
      <c r="P4313">
        <v>0</v>
      </c>
      <c r="Q4313">
        <v>0</v>
      </c>
    </row>
    <row r="4314" spans="1:17" x14ac:dyDescent="0.25">
      <c r="A4314" t="s">
        <v>24290</v>
      </c>
      <c r="B4314" t="s">
        <v>74</v>
      </c>
      <c r="C4314" t="s">
        <v>99</v>
      </c>
      <c r="D4314" t="s">
        <v>526</v>
      </c>
      <c r="E4314" t="s">
        <v>21471</v>
      </c>
      <c r="F4314" t="s">
        <v>4245</v>
      </c>
      <c r="G4314">
        <v>0</v>
      </c>
      <c r="H4314">
        <v>0</v>
      </c>
      <c r="I4314">
        <v>0</v>
      </c>
      <c r="J4314">
        <v>0</v>
      </c>
      <c r="K4314">
        <v>0</v>
      </c>
      <c r="L4314">
        <v>0</v>
      </c>
      <c r="M4314">
        <v>30</v>
      </c>
      <c r="N4314">
        <v>0</v>
      </c>
      <c r="O4314">
        <v>0</v>
      </c>
      <c r="P4314">
        <v>0</v>
      </c>
      <c r="Q4314">
        <v>0</v>
      </c>
    </row>
    <row r="4315" spans="1:17" x14ac:dyDescent="0.25">
      <c r="A4315" t="s">
        <v>24291</v>
      </c>
      <c r="B4315" t="s">
        <v>74</v>
      </c>
      <c r="C4315" t="s">
        <v>99</v>
      </c>
      <c r="D4315" t="s">
        <v>526</v>
      </c>
      <c r="E4315" t="s">
        <v>21471</v>
      </c>
      <c r="F4315" t="s">
        <v>394</v>
      </c>
      <c r="G4315">
        <v>0</v>
      </c>
      <c r="H4315">
        <v>0</v>
      </c>
      <c r="I4315">
        <v>0</v>
      </c>
      <c r="J4315">
        <v>0</v>
      </c>
      <c r="K4315">
        <v>0</v>
      </c>
      <c r="L4315">
        <v>0</v>
      </c>
      <c r="M4315">
        <v>0</v>
      </c>
      <c r="N4315">
        <v>20</v>
      </c>
      <c r="O4315">
        <v>17</v>
      </c>
      <c r="P4315">
        <v>3</v>
      </c>
      <c r="Q4315">
        <v>0</v>
      </c>
    </row>
    <row r="4316" spans="1:17" x14ac:dyDescent="0.25">
      <c r="A4316" t="s">
        <v>24292</v>
      </c>
      <c r="B4316" t="s">
        <v>74</v>
      </c>
      <c r="C4316" t="s">
        <v>99</v>
      </c>
      <c r="D4316" t="s">
        <v>526</v>
      </c>
      <c r="E4316" t="s">
        <v>21471</v>
      </c>
      <c r="F4316" t="s">
        <v>395</v>
      </c>
      <c r="G4316">
        <v>0</v>
      </c>
      <c r="H4316">
        <v>0</v>
      </c>
      <c r="I4316">
        <v>0</v>
      </c>
      <c r="J4316">
        <v>0</v>
      </c>
      <c r="K4316">
        <v>0</v>
      </c>
      <c r="L4316">
        <v>0</v>
      </c>
      <c r="M4316">
        <v>0</v>
      </c>
      <c r="N4316">
        <v>14</v>
      </c>
      <c r="O4316">
        <v>12</v>
      </c>
      <c r="P4316">
        <v>2</v>
      </c>
      <c r="Q4316">
        <v>0</v>
      </c>
    </row>
    <row r="4317" spans="1:17" x14ac:dyDescent="0.25">
      <c r="A4317" t="s">
        <v>24293</v>
      </c>
      <c r="B4317" t="s">
        <v>74</v>
      </c>
      <c r="C4317" t="s">
        <v>99</v>
      </c>
      <c r="D4317" t="s">
        <v>526</v>
      </c>
      <c r="E4317" t="s">
        <v>21471</v>
      </c>
      <c r="F4317" t="s">
        <v>525</v>
      </c>
      <c r="G4317">
        <v>30</v>
      </c>
      <c r="H4317">
        <v>0</v>
      </c>
      <c r="I4317">
        <v>0</v>
      </c>
      <c r="J4317">
        <v>0</v>
      </c>
      <c r="K4317">
        <v>0</v>
      </c>
      <c r="L4317">
        <v>0</v>
      </c>
      <c r="M4317">
        <v>0</v>
      </c>
      <c r="N4317">
        <v>0</v>
      </c>
      <c r="O4317">
        <v>0</v>
      </c>
      <c r="P4317">
        <v>0</v>
      </c>
      <c r="Q4317">
        <v>0</v>
      </c>
    </row>
    <row r="4318" spans="1:17" x14ac:dyDescent="0.25">
      <c r="A4318" t="s">
        <v>16107</v>
      </c>
      <c r="B4318" t="s">
        <v>74</v>
      </c>
      <c r="C4318" t="s">
        <v>99</v>
      </c>
      <c r="D4318" t="s">
        <v>527</v>
      </c>
      <c r="E4318" t="s">
        <v>563</v>
      </c>
      <c r="F4318" t="s">
        <v>528</v>
      </c>
      <c r="G4318">
        <v>0</v>
      </c>
      <c r="H4318">
        <v>0</v>
      </c>
      <c r="I4318">
        <v>0</v>
      </c>
      <c r="J4318">
        <v>0</v>
      </c>
      <c r="K4318">
        <v>0</v>
      </c>
      <c r="L4318">
        <v>0</v>
      </c>
      <c r="M4318">
        <v>0</v>
      </c>
      <c r="N4318">
        <v>2</v>
      </c>
      <c r="O4318">
        <v>2</v>
      </c>
      <c r="P4318">
        <v>0</v>
      </c>
      <c r="Q4318">
        <v>0</v>
      </c>
    </row>
    <row r="4319" spans="1:17" x14ac:dyDescent="0.25">
      <c r="A4319" t="s">
        <v>16108</v>
      </c>
      <c r="B4319" t="s">
        <v>74</v>
      </c>
      <c r="C4319" t="s">
        <v>99</v>
      </c>
      <c r="D4319" t="s">
        <v>527</v>
      </c>
      <c r="E4319" t="s">
        <v>563</v>
      </c>
      <c r="F4319" t="s">
        <v>525</v>
      </c>
      <c r="G4319">
        <v>2</v>
      </c>
      <c r="H4319">
        <v>0</v>
      </c>
      <c r="I4319">
        <v>0</v>
      </c>
      <c r="J4319">
        <v>0</v>
      </c>
      <c r="K4319">
        <v>0</v>
      </c>
      <c r="L4319">
        <v>0</v>
      </c>
      <c r="M4319">
        <v>0</v>
      </c>
      <c r="N4319">
        <v>0</v>
      </c>
      <c r="O4319">
        <v>0</v>
      </c>
      <c r="P4319">
        <v>0</v>
      </c>
      <c r="Q4319">
        <v>0</v>
      </c>
    </row>
    <row r="4320" spans="1:17" x14ac:dyDescent="0.25">
      <c r="A4320" t="s">
        <v>16109</v>
      </c>
      <c r="B4320" t="s">
        <v>74</v>
      </c>
      <c r="C4320" t="s">
        <v>99</v>
      </c>
      <c r="D4320" t="s">
        <v>12971</v>
      </c>
      <c r="E4320" t="s">
        <v>563</v>
      </c>
      <c r="F4320" t="s">
        <v>525</v>
      </c>
      <c r="G4320">
        <v>12</v>
      </c>
      <c r="H4320">
        <v>0</v>
      </c>
      <c r="I4320">
        <v>0</v>
      </c>
      <c r="J4320">
        <v>0</v>
      </c>
      <c r="K4320">
        <v>0</v>
      </c>
      <c r="L4320">
        <v>0</v>
      </c>
      <c r="M4320">
        <v>0</v>
      </c>
      <c r="N4320">
        <v>0</v>
      </c>
      <c r="O4320">
        <v>0</v>
      </c>
      <c r="P4320">
        <v>0</v>
      </c>
      <c r="Q4320">
        <v>0</v>
      </c>
    </row>
    <row r="4321" spans="1:17" x14ac:dyDescent="0.25">
      <c r="A4321" t="s">
        <v>24294</v>
      </c>
      <c r="B4321" t="s">
        <v>74</v>
      </c>
      <c r="C4321" t="s">
        <v>99</v>
      </c>
      <c r="D4321" t="s">
        <v>12971</v>
      </c>
      <c r="E4321" t="s">
        <v>21471</v>
      </c>
      <c r="F4321" t="s">
        <v>525</v>
      </c>
      <c r="G4321">
        <v>6</v>
      </c>
      <c r="H4321">
        <v>0</v>
      </c>
      <c r="I4321">
        <v>0</v>
      </c>
      <c r="J4321">
        <v>0</v>
      </c>
      <c r="K4321">
        <v>0</v>
      </c>
      <c r="L4321">
        <v>0</v>
      </c>
      <c r="M4321">
        <v>0</v>
      </c>
      <c r="N4321">
        <v>0</v>
      </c>
      <c r="O4321">
        <v>0</v>
      </c>
      <c r="P4321">
        <v>0</v>
      </c>
      <c r="Q4321">
        <v>0</v>
      </c>
    </row>
    <row r="4322" spans="1:17" x14ac:dyDescent="0.25">
      <c r="A4322" t="s">
        <v>16110</v>
      </c>
      <c r="B4322" t="s">
        <v>74</v>
      </c>
      <c r="C4322" t="s">
        <v>100</v>
      </c>
      <c r="D4322" t="s">
        <v>529</v>
      </c>
      <c r="E4322" t="s">
        <v>563</v>
      </c>
      <c r="F4322" t="s">
        <v>525</v>
      </c>
      <c r="G4322">
        <v>2</v>
      </c>
      <c r="H4322">
        <v>0</v>
      </c>
      <c r="I4322">
        <v>0</v>
      </c>
      <c r="J4322">
        <v>0</v>
      </c>
      <c r="K4322">
        <v>0</v>
      </c>
      <c r="L4322">
        <v>0</v>
      </c>
      <c r="M4322">
        <v>0</v>
      </c>
      <c r="N4322">
        <v>0</v>
      </c>
      <c r="O4322">
        <v>0</v>
      </c>
      <c r="P4322">
        <v>0</v>
      </c>
      <c r="Q4322">
        <v>0</v>
      </c>
    </row>
    <row r="4323" spans="1:17" x14ac:dyDescent="0.25">
      <c r="A4323" t="s">
        <v>24295</v>
      </c>
      <c r="B4323" t="s">
        <v>74</v>
      </c>
      <c r="C4323" t="s">
        <v>100</v>
      </c>
      <c r="D4323" t="s">
        <v>529</v>
      </c>
      <c r="E4323" t="s">
        <v>21471</v>
      </c>
      <c r="F4323" t="s">
        <v>525</v>
      </c>
      <c r="G4323">
        <v>1</v>
      </c>
      <c r="H4323">
        <v>0</v>
      </c>
      <c r="I4323">
        <v>0</v>
      </c>
      <c r="J4323">
        <v>0</v>
      </c>
      <c r="K4323">
        <v>0</v>
      </c>
      <c r="L4323">
        <v>0</v>
      </c>
      <c r="M4323">
        <v>0</v>
      </c>
      <c r="N4323">
        <v>0</v>
      </c>
      <c r="O4323">
        <v>0</v>
      </c>
      <c r="P4323">
        <v>0</v>
      </c>
      <c r="Q4323">
        <v>0</v>
      </c>
    </row>
    <row r="4324" spans="1:17" x14ac:dyDescent="0.25">
      <c r="A4324" t="s">
        <v>24070</v>
      </c>
      <c r="B4324" t="s">
        <v>74</v>
      </c>
      <c r="C4324" t="s">
        <v>163</v>
      </c>
      <c r="D4324" t="s">
        <v>526</v>
      </c>
      <c r="E4324" t="s">
        <v>21471</v>
      </c>
      <c r="F4324" t="s">
        <v>4238</v>
      </c>
      <c r="G4324">
        <v>0</v>
      </c>
      <c r="H4324">
        <v>0</v>
      </c>
      <c r="I4324">
        <v>0</v>
      </c>
      <c r="J4324">
        <v>0</v>
      </c>
      <c r="K4324">
        <v>0</v>
      </c>
      <c r="L4324">
        <v>0</v>
      </c>
      <c r="M4324">
        <v>11</v>
      </c>
      <c r="N4324">
        <v>0</v>
      </c>
      <c r="O4324">
        <v>0</v>
      </c>
      <c r="P4324">
        <v>0</v>
      </c>
      <c r="Q4324">
        <v>0</v>
      </c>
    </row>
    <row r="4325" spans="1:17" x14ac:dyDescent="0.25">
      <c r="A4325" t="s">
        <v>24071</v>
      </c>
      <c r="B4325" t="s">
        <v>74</v>
      </c>
      <c r="C4325" t="s">
        <v>163</v>
      </c>
      <c r="D4325" t="s">
        <v>526</v>
      </c>
      <c r="E4325" t="s">
        <v>21471</v>
      </c>
      <c r="F4325" t="s">
        <v>397</v>
      </c>
      <c r="G4325">
        <v>0</v>
      </c>
      <c r="H4325">
        <v>11</v>
      </c>
      <c r="I4325">
        <v>1</v>
      </c>
      <c r="J4325">
        <v>9</v>
      </c>
      <c r="K4325">
        <v>1</v>
      </c>
      <c r="L4325">
        <v>0</v>
      </c>
      <c r="M4325">
        <v>0</v>
      </c>
      <c r="N4325">
        <v>0</v>
      </c>
      <c r="O4325">
        <v>0</v>
      </c>
      <c r="P4325">
        <v>0</v>
      </c>
      <c r="Q4325">
        <v>0</v>
      </c>
    </row>
    <row r="4326" spans="1:17" x14ac:dyDescent="0.25">
      <c r="A4326" t="s">
        <v>24072</v>
      </c>
      <c r="B4326" t="s">
        <v>74</v>
      </c>
      <c r="C4326" t="s">
        <v>163</v>
      </c>
      <c r="D4326" t="s">
        <v>526</v>
      </c>
      <c r="E4326" t="s">
        <v>21471</v>
      </c>
      <c r="F4326" t="s">
        <v>398</v>
      </c>
      <c r="G4326">
        <v>0</v>
      </c>
      <c r="H4326">
        <v>11</v>
      </c>
      <c r="I4326">
        <v>1</v>
      </c>
      <c r="J4326">
        <v>9</v>
      </c>
      <c r="K4326">
        <v>1</v>
      </c>
      <c r="L4326">
        <v>0</v>
      </c>
      <c r="M4326">
        <v>0</v>
      </c>
      <c r="N4326">
        <v>0</v>
      </c>
      <c r="O4326">
        <v>0</v>
      </c>
      <c r="P4326">
        <v>0</v>
      </c>
      <c r="Q4326">
        <v>0</v>
      </c>
    </row>
    <row r="4327" spans="1:17" x14ac:dyDescent="0.25">
      <c r="A4327" t="s">
        <v>24073</v>
      </c>
      <c r="B4327" t="s">
        <v>74</v>
      </c>
      <c r="C4327" t="s">
        <v>163</v>
      </c>
      <c r="D4327" t="s">
        <v>526</v>
      </c>
      <c r="E4327" t="s">
        <v>21471</v>
      </c>
      <c r="F4327" t="s">
        <v>4242</v>
      </c>
      <c r="G4327">
        <v>0</v>
      </c>
      <c r="H4327">
        <v>0</v>
      </c>
      <c r="I4327">
        <v>0</v>
      </c>
      <c r="J4327">
        <v>0</v>
      </c>
      <c r="K4327">
        <v>0</v>
      </c>
      <c r="L4327">
        <v>0</v>
      </c>
      <c r="M4327">
        <v>11</v>
      </c>
      <c r="N4327">
        <v>0</v>
      </c>
      <c r="O4327">
        <v>0</v>
      </c>
      <c r="P4327">
        <v>0</v>
      </c>
      <c r="Q4327">
        <v>0</v>
      </c>
    </row>
    <row r="4328" spans="1:17" x14ac:dyDescent="0.25">
      <c r="A4328" t="s">
        <v>24074</v>
      </c>
      <c r="B4328" t="s">
        <v>74</v>
      </c>
      <c r="C4328" t="s">
        <v>163</v>
      </c>
      <c r="D4328" t="s">
        <v>526</v>
      </c>
      <c r="E4328" t="s">
        <v>21471</v>
      </c>
      <c r="F4328" t="s">
        <v>399</v>
      </c>
      <c r="G4328">
        <v>0</v>
      </c>
      <c r="H4328">
        <v>11</v>
      </c>
      <c r="I4328">
        <v>1</v>
      </c>
      <c r="J4328">
        <v>9</v>
      </c>
      <c r="K4328">
        <v>1</v>
      </c>
      <c r="L4328">
        <v>0</v>
      </c>
      <c r="M4328">
        <v>0</v>
      </c>
      <c r="N4328">
        <v>0</v>
      </c>
      <c r="O4328">
        <v>0</v>
      </c>
      <c r="P4328">
        <v>0</v>
      </c>
      <c r="Q4328">
        <v>0</v>
      </c>
    </row>
    <row r="4329" spans="1:17" x14ac:dyDescent="0.25">
      <c r="A4329" t="s">
        <v>24075</v>
      </c>
      <c r="B4329" t="s">
        <v>74</v>
      </c>
      <c r="C4329" t="s">
        <v>163</v>
      </c>
      <c r="D4329" t="s">
        <v>526</v>
      </c>
      <c r="E4329" t="s">
        <v>21471</v>
      </c>
      <c r="F4329" t="s">
        <v>4245</v>
      </c>
      <c r="G4329">
        <v>0</v>
      </c>
      <c r="H4329">
        <v>0</v>
      </c>
      <c r="I4329">
        <v>0</v>
      </c>
      <c r="J4329">
        <v>0</v>
      </c>
      <c r="K4329">
        <v>0</v>
      </c>
      <c r="L4329">
        <v>0</v>
      </c>
      <c r="M4329">
        <v>11</v>
      </c>
      <c r="N4329">
        <v>0</v>
      </c>
      <c r="O4329">
        <v>0</v>
      </c>
      <c r="P4329">
        <v>0</v>
      </c>
      <c r="Q4329">
        <v>0</v>
      </c>
    </row>
    <row r="4330" spans="1:17" x14ac:dyDescent="0.25">
      <c r="A4330" t="s">
        <v>24076</v>
      </c>
      <c r="B4330" t="s">
        <v>74</v>
      </c>
      <c r="C4330" t="s">
        <v>163</v>
      </c>
      <c r="D4330" t="s">
        <v>526</v>
      </c>
      <c r="E4330" t="s">
        <v>21471</v>
      </c>
      <c r="F4330" t="s">
        <v>394</v>
      </c>
      <c r="G4330">
        <v>0</v>
      </c>
      <c r="H4330">
        <v>0</v>
      </c>
      <c r="I4330">
        <v>0</v>
      </c>
      <c r="J4330">
        <v>0</v>
      </c>
      <c r="K4330">
        <v>0</v>
      </c>
      <c r="L4330">
        <v>0</v>
      </c>
      <c r="M4330">
        <v>0</v>
      </c>
      <c r="N4330">
        <v>5</v>
      </c>
      <c r="O4330">
        <v>5</v>
      </c>
      <c r="P4330">
        <v>0</v>
      </c>
      <c r="Q4330">
        <v>0</v>
      </c>
    </row>
    <row r="4331" spans="1:17" x14ac:dyDescent="0.25">
      <c r="A4331" t="s">
        <v>24077</v>
      </c>
      <c r="B4331" t="s">
        <v>74</v>
      </c>
      <c r="C4331" t="s">
        <v>163</v>
      </c>
      <c r="D4331" t="s">
        <v>526</v>
      </c>
      <c r="E4331" t="s">
        <v>21471</v>
      </c>
      <c r="F4331" t="s">
        <v>395</v>
      </c>
      <c r="G4331">
        <v>0</v>
      </c>
      <c r="H4331">
        <v>0</v>
      </c>
      <c r="I4331">
        <v>0</v>
      </c>
      <c r="J4331">
        <v>0</v>
      </c>
      <c r="K4331">
        <v>0</v>
      </c>
      <c r="L4331">
        <v>0</v>
      </c>
      <c r="M4331">
        <v>0</v>
      </c>
      <c r="N4331">
        <v>4</v>
      </c>
      <c r="O4331">
        <v>4</v>
      </c>
      <c r="P4331">
        <v>0</v>
      </c>
      <c r="Q4331">
        <v>0</v>
      </c>
    </row>
    <row r="4332" spans="1:17" x14ac:dyDescent="0.25">
      <c r="A4332" t="s">
        <v>24078</v>
      </c>
      <c r="B4332" t="s">
        <v>74</v>
      </c>
      <c r="C4332" t="s">
        <v>163</v>
      </c>
      <c r="D4332" t="s">
        <v>526</v>
      </c>
      <c r="E4332" t="s">
        <v>21471</v>
      </c>
      <c r="F4332" t="s">
        <v>525</v>
      </c>
      <c r="G4332">
        <v>11</v>
      </c>
      <c r="H4332">
        <v>0</v>
      </c>
      <c r="I4332">
        <v>0</v>
      </c>
      <c r="J4332">
        <v>0</v>
      </c>
      <c r="K4332">
        <v>0</v>
      </c>
      <c r="L4332">
        <v>0</v>
      </c>
      <c r="M4332">
        <v>0</v>
      </c>
      <c r="N4332">
        <v>0</v>
      </c>
      <c r="O4332">
        <v>0</v>
      </c>
      <c r="P4332">
        <v>0</v>
      </c>
      <c r="Q4332">
        <v>0</v>
      </c>
    </row>
    <row r="4333" spans="1:17" x14ac:dyDescent="0.25">
      <c r="A4333" t="s">
        <v>16126</v>
      </c>
      <c r="B4333" t="s">
        <v>74</v>
      </c>
      <c r="C4333" t="s">
        <v>163</v>
      </c>
      <c r="D4333" t="s">
        <v>12971</v>
      </c>
      <c r="E4333" t="s">
        <v>563</v>
      </c>
      <c r="F4333" t="s">
        <v>525</v>
      </c>
      <c r="G4333">
        <v>1</v>
      </c>
      <c r="H4333">
        <v>0</v>
      </c>
      <c r="I4333">
        <v>0</v>
      </c>
      <c r="J4333">
        <v>0</v>
      </c>
      <c r="K4333">
        <v>0</v>
      </c>
      <c r="L4333">
        <v>0</v>
      </c>
      <c r="M4333">
        <v>0</v>
      </c>
      <c r="N4333">
        <v>0</v>
      </c>
      <c r="O4333">
        <v>0</v>
      </c>
      <c r="P4333">
        <v>0</v>
      </c>
      <c r="Q4333">
        <v>0</v>
      </c>
    </row>
    <row r="4334" spans="1:17" x14ac:dyDescent="0.25">
      <c r="A4334" t="s">
        <v>24079</v>
      </c>
      <c r="B4334" t="s">
        <v>74</v>
      </c>
      <c r="C4334" t="s">
        <v>163</v>
      </c>
      <c r="D4334" t="s">
        <v>12971</v>
      </c>
      <c r="E4334" t="s">
        <v>21471</v>
      </c>
      <c r="F4334" t="s">
        <v>525</v>
      </c>
      <c r="G4334">
        <v>1</v>
      </c>
      <c r="H4334">
        <v>0</v>
      </c>
      <c r="I4334">
        <v>0</v>
      </c>
      <c r="J4334">
        <v>0</v>
      </c>
      <c r="K4334">
        <v>0</v>
      </c>
      <c r="L4334">
        <v>0</v>
      </c>
      <c r="M4334">
        <v>0</v>
      </c>
      <c r="N4334">
        <v>0</v>
      </c>
      <c r="O4334">
        <v>0</v>
      </c>
      <c r="P4334">
        <v>0</v>
      </c>
      <c r="Q4334">
        <v>0</v>
      </c>
    </row>
    <row r="4335" spans="1:17" x14ac:dyDescent="0.25">
      <c r="A4335" t="s">
        <v>16127</v>
      </c>
      <c r="B4335" t="s">
        <v>74</v>
      </c>
      <c r="C4335" t="s">
        <v>164</v>
      </c>
      <c r="D4335" t="s">
        <v>529</v>
      </c>
      <c r="E4335" t="s">
        <v>563</v>
      </c>
      <c r="F4335" t="s">
        <v>525</v>
      </c>
      <c r="G4335">
        <v>4</v>
      </c>
      <c r="H4335">
        <v>0</v>
      </c>
      <c r="I4335">
        <v>0</v>
      </c>
      <c r="J4335">
        <v>0</v>
      </c>
      <c r="K4335">
        <v>0</v>
      </c>
      <c r="L4335">
        <v>0</v>
      </c>
      <c r="M4335">
        <v>0</v>
      </c>
      <c r="N4335">
        <v>0</v>
      </c>
      <c r="O4335">
        <v>0</v>
      </c>
      <c r="P4335">
        <v>0</v>
      </c>
      <c r="Q4335">
        <v>0</v>
      </c>
    </row>
    <row r="4336" spans="1:17" x14ac:dyDescent="0.25">
      <c r="A4336" t="s">
        <v>24080</v>
      </c>
      <c r="B4336" t="s">
        <v>74</v>
      </c>
      <c r="C4336" t="s">
        <v>164</v>
      </c>
      <c r="D4336" t="s">
        <v>529</v>
      </c>
      <c r="E4336" t="s">
        <v>21471</v>
      </c>
      <c r="F4336" t="s">
        <v>525</v>
      </c>
      <c r="G4336">
        <v>4</v>
      </c>
      <c r="H4336">
        <v>0</v>
      </c>
      <c r="I4336">
        <v>0</v>
      </c>
      <c r="J4336">
        <v>0</v>
      </c>
      <c r="K4336">
        <v>0</v>
      </c>
      <c r="L4336">
        <v>0</v>
      </c>
      <c r="M4336">
        <v>0</v>
      </c>
      <c r="N4336">
        <v>0</v>
      </c>
      <c r="O4336">
        <v>0</v>
      </c>
      <c r="P4336">
        <v>0</v>
      </c>
      <c r="Q4336">
        <v>0</v>
      </c>
    </row>
    <row r="4337" spans="1:17" x14ac:dyDescent="0.25">
      <c r="A4337" t="s">
        <v>16674</v>
      </c>
      <c r="B4337" t="s">
        <v>74</v>
      </c>
      <c r="C4337" t="s">
        <v>164</v>
      </c>
      <c r="D4337" t="s">
        <v>526</v>
      </c>
      <c r="E4337" t="s">
        <v>563</v>
      </c>
      <c r="F4337" t="s">
        <v>396</v>
      </c>
      <c r="G4337">
        <v>0</v>
      </c>
      <c r="H4337">
        <v>9</v>
      </c>
      <c r="I4337">
        <v>1</v>
      </c>
      <c r="J4337">
        <v>5</v>
      </c>
      <c r="K4337">
        <v>2</v>
      </c>
      <c r="L4337">
        <v>1</v>
      </c>
      <c r="M4337">
        <v>0</v>
      </c>
      <c r="N4337">
        <v>0</v>
      </c>
      <c r="O4337">
        <v>0</v>
      </c>
      <c r="P4337">
        <v>0</v>
      </c>
      <c r="Q4337">
        <v>0</v>
      </c>
    </row>
    <row r="4338" spans="1:17" x14ac:dyDescent="0.25">
      <c r="A4338" t="s">
        <v>16675</v>
      </c>
      <c r="B4338" t="s">
        <v>74</v>
      </c>
      <c r="C4338" t="s">
        <v>164</v>
      </c>
      <c r="D4338" t="s">
        <v>526</v>
      </c>
      <c r="E4338" t="s">
        <v>563</v>
      </c>
      <c r="F4338" t="s">
        <v>4236</v>
      </c>
      <c r="G4338">
        <v>0</v>
      </c>
      <c r="H4338">
        <v>9</v>
      </c>
      <c r="I4338">
        <v>1</v>
      </c>
      <c r="J4338">
        <v>5</v>
      </c>
      <c r="K4338">
        <v>1</v>
      </c>
      <c r="L4338">
        <v>2</v>
      </c>
      <c r="M4338">
        <v>0</v>
      </c>
      <c r="N4338">
        <v>0</v>
      </c>
      <c r="O4338">
        <v>0</v>
      </c>
      <c r="P4338">
        <v>0</v>
      </c>
      <c r="Q4338">
        <v>0</v>
      </c>
    </row>
    <row r="4339" spans="1:17" x14ac:dyDescent="0.25">
      <c r="A4339" t="s">
        <v>16676</v>
      </c>
      <c r="B4339" t="s">
        <v>74</v>
      </c>
      <c r="C4339" t="s">
        <v>164</v>
      </c>
      <c r="D4339" t="s">
        <v>526</v>
      </c>
      <c r="E4339" t="s">
        <v>563</v>
      </c>
      <c r="F4339" t="s">
        <v>4238</v>
      </c>
      <c r="G4339">
        <v>0</v>
      </c>
      <c r="H4339">
        <v>0</v>
      </c>
      <c r="I4339">
        <v>0</v>
      </c>
      <c r="J4339">
        <v>0</v>
      </c>
      <c r="K4339">
        <v>0</v>
      </c>
      <c r="L4339">
        <v>0</v>
      </c>
      <c r="M4339">
        <v>9</v>
      </c>
      <c r="N4339">
        <v>0</v>
      </c>
      <c r="O4339">
        <v>0</v>
      </c>
      <c r="P4339">
        <v>0</v>
      </c>
      <c r="Q4339">
        <v>0</v>
      </c>
    </row>
    <row r="4340" spans="1:17" x14ac:dyDescent="0.25">
      <c r="A4340" t="s">
        <v>16677</v>
      </c>
      <c r="B4340" t="s">
        <v>74</v>
      </c>
      <c r="C4340" t="s">
        <v>164</v>
      </c>
      <c r="D4340" t="s">
        <v>526</v>
      </c>
      <c r="E4340" t="s">
        <v>563</v>
      </c>
      <c r="F4340" t="s">
        <v>397</v>
      </c>
      <c r="G4340">
        <v>0</v>
      </c>
      <c r="H4340">
        <v>9</v>
      </c>
      <c r="I4340">
        <v>1</v>
      </c>
      <c r="J4340">
        <v>5</v>
      </c>
      <c r="K4340">
        <v>1</v>
      </c>
      <c r="L4340">
        <v>2</v>
      </c>
      <c r="M4340">
        <v>0</v>
      </c>
      <c r="N4340">
        <v>0</v>
      </c>
      <c r="O4340">
        <v>0</v>
      </c>
      <c r="P4340">
        <v>0</v>
      </c>
      <c r="Q4340">
        <v>0</v>
      </c>
    </row>
    <row r="4341" spans="1:17" x14ac:dyDescent="0.25">
      <c r="A4341" t="s">
        <v>16678</v>
      </c>
      <c r="B4341" t="s">
        <v>74</v>
      </c>
      <c r="C4341" t="s">
        <v>164</v>
      </c>
      <c r="D4341" t="s">
        <v>526</v>
      </c>
      <c r="E4341" t="s">
        <v>563</v>
      </c>
      <c r="F4341" t="s">
        <v>398</v>
      </c>
      <c r="G4341">
        <v>0</v>
      </c>
      <c r="H4341">
        <v>9</v>
      </c>
      <c r="I4341">
        <v>1</v>
      </c>
      <c r="J4341">
        <v>5</v>
      </c>
      <c r="K4341">
        <v>2</v>
      </c>
      <c r="L4341">
        <v>1</v>
      </c>
      <c r="M4341">
        <v>0</v>
      </c>
      <c r="N4341">
        <v>0</v>
      </c>
      <c r="O4341">
        <v>0</v>
      </c>
      <c r="P4341">
        <v>0</v>
      </c>
      <c r="Q4341">
        <v>0</v>
      </c>
    </row>
    <row r="4342" spans="1:17" x14ac:dyDescent="0.25">
      <c r="A4342" t="s">
        <v>16679</v>
      </c>
      <c r="B4342" t="s">
        <v>74</v>
      </c>
      <c r="C4342" t="s">
        <v>164</v>
      </c>
      <c r="D4342" t="s">
        <v>526</v>
      </c>
      <c r="E4342" t="s">
        <v>563</v>
      </c>
      <c r="F4342" t="s">
        <v>4242</v>
      </c>
      <c r="G4342">
        <v>0</v>
      </c>
      <c r="H4342">
        <v>0</v>
      </c>
      <c r="I4342">
        <v>0</v>
      </c>
      <c r="J4342">
        <v>0</v>
      </c>
      <c r="K4342">
        <v>0</v>
      </c>
      <c r="L4342">
        <v>0</v>
      </c>
      <c r="M4342">
        <v>9</v>
      </c>
      <c r="N4342">
        <v>0</v>
      </c>
      <c r="O4342">
        <v>0</v>
      </c>
      <c r="P4342">
        <v>0</v>
      </c>
      <c r="Q4342">
        <v>0</v>
      </c>
    </row>
    <row r="4343" spans="1:17" x14ac:dyDescent="0.25">
      <c r="A4343" t="s">
        <v>16680</v>
      </c>
      <c r="B4343" t="s">
        <v>74</v>
      </c>
      <c r="C4343" t="s">
        <v>164</v>
      </c>
      <c r="D4343" t="s">
        <v>526</v>
      </c>
      <c r="E4343" t="s">
        <v>563</v>
      </c>
      <c r="F4343" t="s">
        <v>399</v>
      </c>
      <c r="G4343">
        <v>0</v>
      </c>
      <c r="H4343">
        <v>9</v>
      </c>
      <c r="I4343">
        <v>1</v>
      </c>
      <c r="J4343">
        <v>5</v>
      </c>
      <c r="K4343">
        <v>2</v>
      </c>
      <c r="L4343">
        <v>1</v>
      </c>
      <c r="M4343">
        <v>0</v>
      </c>
      <c r="N4343">
        <v>0</v>
      </c>
      <c r="O4343">
        <v>0</v>
      </c>
      <c r="P4343">
        <v>0</v>
      </c>
      <c r="Q4343">
        <v>0</v>
      </c>
    </row>
    <row r="4344" spans="1:17" x14ac:dyDescent="0.25">
      <c r="A4344" t="s">
        <v>16681</v>
      </c>
      <c r="B4344" t="s">
        <v>74</v>
      </c>
      <c r="C4344" t="s">
        <v>164</v>
      </c>
      <c r="D4344" t="s">
        <v>526</v>
      </c>
      <c r="E4344" t="s">
        <v>563</v>
      </c>
      <c r="F4344" t="s">
        <v>4245</v>
      </c>
      <c r="G4344">
        <v>0</v>
      </c>
      <c r="H4344">
        <v>0</v>
      </c>
      <c r="I4344">
        <v>0</v>
      </c>
      <c r="J4344">
        <v>0</v>
      </c>
      <c r="K4344">
        <v>0</v>
      </c>
      <c r="L4344">
        <v>0</v>
      </c>
      <c r="M4344">
        <v>9</v>
      </c>
      <c r="N4344">
        <v>0</v>
      </c>
      <c r="O4344">
        <v>0</v>
      </c>
      <c r="P4344">
        <v>0</v>
      </c>
      <c r="Q4344">
        <v>0</v>
      </c>
    </row>
    <row r="4345" spans="1:17" x14ac:dyDescent="0.25">
      <c r="A4345" t="s">
        <v>16682</v>
      </c>
      <c r="B4345" t="s">
        <v>74</v>
      </c>
      <c r="C4345" t="s">
        <v>164</v>
      </c>
      <c r="D4345" t="s">
        <v>526</v>
      </c>
      <c r="E4345" t="s">
        <v>563</v>
      </c>
      <c r="F4345" t="s">
        <v>394</v>
      </c>
      <c r="G4345">
        <v>0</v>
      </c>
      <c r="H4345">
        <v>0</v>
      </c>
      <c r="I4345">
        <v>0</v>
      </c>
      <c r="J4345">
        <v>0</v>
      </c>
      <c r="K4345">
        <v>0</v>
      </c>
      <c r="L4345">
        <v>0</v>
      </c>
      <c r="M4345">
        <v>0</v>
      </c>
      <c r="N4345">
        <v>7</v>
      </c>
      <c r="O4345">
        <v>6</v>
      </c>
      <c r="P4345">
        <v>1</v>
      </c>
      <c r="Q4345">
        <v>0</v>
      </c>
    </row>
    <row r="4346" spans="1:17" x14ac:dyDescent="0.25">
      <c r="A4346" t="s">
        <v>16683</v>
      </c>
      <c r="B4346" t="s">
        <v>74</v>
      </c>
      <c r="C4346" t="s">
        <v>164</v>
      </c>
      <c r="D4346" t="s">
        <v>526</v>
      </c>
      <c r="E4346" t="s">
        <v>563</v>
      </c>
      <c r="F4346" t="s">
        <v>395</v>
      </c>
      <c r="G4346">
        <v>0</v>
      </c>
      <c r="H4346">
        <v>0</v>
      </c>
      <c r="I4346">
        <v>0</v>
      </c>
      <c r="J4346">
        <v>0</v>
      </c>
      <c r="K4346">
        <v>0</v>
      </c>
      <c r="L4346">
        <v>0</v>
      </c>
      <c r="M4346">
        <v>0</v>
      </c>
      <c r="N4346">
        <v>4</v>
      </c>
      <c r="O4346">
        <v>4</v>
      </c>
      <c r="P4346">
        <v>0</v>
      </c>
      <c r="Q4346">
        <v>0</v>
      </c>
    </row>
    <row r="4347" spans="1:17" x14ac:dyDescent="0.25">
      <c r="A4347" t="s">
        <v>16684</v>
      </c>
      <c r="B4347" t="s">
        <v>74</v>
      </c>
      <c r="C4347" t="s">
        <v>164</v>
      </c>
      <c r="D4347" t="s">
        <v>526</v>
      </c>
      <c r="E4347" t="s">
        <v>563</v>
      </c>
      <c r="F4347" t="s">
        <v>525</v>
      </c>
      <c r="G4347">
        <v>9</v>
      </c>
      <c r="H4347">
        <v>0</v>
      </c>
      <c r="I4347">
        <v>0</v>
      </c>
      <c r="J4347">
        <v>0</v>
      </c>
      <c r="K4347">
        <v>0</v>
      </c>
      <c r="L4347">
        <v>0</v>
      </c>
      <c r="M4347">
        <v>0</v>
      </c>
      <c r="N4347">
        <v>0</v>
      </c>
      <c r="O4347">
        <v>0</v>
      </c>
      <c r="P4347">
        <v>0</v>
      </c>
      <c r="Q4347">
        <v>0</v>
      </c>
    </row>
    <row r="4348" spans="1:17" x14ac:dyDescent="0.25">
      <c r="A4348" t="s">
        <v>24081</v>
      </c>
      <c r="B4348" t="s">
        <v>74</v>
      </c>
      <c r="C4348" t="s">
        <v>164</v>
      </c>
      <c r="D4348" t="s">
        <v>526</v>
      </c>
      <c r="E4348" t="s">
        <v>21471</v>
      </c>
      <c r="F4348" t="s">
        <v>396</v>
      </c>
      <c r="G4348">
        <v>0</v>
      </c>
      <c r="H4348">
        <v>17</v>
      </c>
      <c r="I4348">
        <v>1</v>
      </c>
      <c r="J4348">
        <v>14</v>
      </c>
      <c r="K4348">
        <v>2</v>
      </c>
      <c r="L4348">
        <v>0</v>
      </c>
      <c r="M4348">
        <v>0</v>
      </c>
      <c r="N4348">
        <v>0</v>
      </c>
      <c r="O4348">
        <v>0</v>
      </c>
      <c r="P4348">
        <v>0</v>
      </c>
      <c r="Q4348">
        <v>0</v>
      </c>
    </row>
    <row r="4349" spans="1:17" x14ac:dyDescent="0.25">
      <c r="A4349" t="s">
        <v>24082</v>
      </c>
      <c r="B4349" t="s">
        <v>74</v>
      </c>
      <c r="C4349" t="s">
        <v>164</v>
      </c>
      <c r="D4349" t="s">
        <v>526</v>
      </c>
      <c r="E4349" t="s">
        <v>21471</v>
      </c>
      <c r="F4349" t="s">
        <v>4236</v>
      </c>
      <c r="G4349">
        <v>0</v>
      </c>
      <c r="H4349">
        <v>17</v>
      </c>
      <c r="I4349">
        <v>1</v>
      </c>
      <c r="J4349">
        <v>14</v>
      </c>
      <c r="K4349">
        <v>2</v>
      </c>
      <c r="L4349">
        <v>0</v>
      </c>
      <c r="M4349">
        <v>0</v>
      </c>
      <c r="N4349">
        <v>0</v>
      </c>
      <c r="O4349">
        <v>0</v>
      </c>
      <c r="P4349">
        <v>0</v>
      </c>
      <c r="Q4349">
        <v>0</v>
      </c>
    </row>
    <row r="4350" spans="1:17" x14ac:dyDescent="0.25">
      <c r="A4350" t="s">
        <v>24083</v>
      </c>
      <c r="B4350" t="s">
        <v>74</v>
      </c>
      <c r="C4350" t="s">
        <v>164</v>
      </c>
      <c r="D4350" t="s">
        <v>526</v>
      </c>
      <c r="E4350" t="s">
        <v>21471</v>
      </c>
      <c r="F4350" t="s">
        <v>4238</v>
      </c>
      <c r="G4350">
        <v>0</v>
      </c>
      <c r="H4350">
        <v>0</v>
      </c>
      <c r="I4350">
        <v>0</v>
      </c>
      <c r="J4350">
        <v>0</v>
      </c>
      <c r="K4350">
        <v>0</v>
      </c>
      <c r="L4350">
        <v>0</v>
      </c>
      <c r="M4350">
        <v>17</v>
      </c>
      <c r="N4350">
        <v>0</v>
      </c>
      <c r="O4350">
        <v>0</v>
      </c>
      <c r="P4350">
        <v>0</v>
      </c>
      <c r="Q4350">
        <v>0</v>
      </c>
    </row>
    <row r="4351" spans="1:17" x14ac:dyDescent="0.25">
      <c r="A4351" t="s">
        <v>24084</v>
      </c>
      <c r="B4351" t="s">
        <v>74</v>
      </c>
      <c r="C4351" t="s">
        <v>164</v>
      </c>
      <c r="D4351" t="s">
        <v>526</v>
      </c>
      <c r="E4351" t="s">
        <v>21471</v>
      </c>
      <c r="F4351" t="s">
        <v>397</v>
      </c>
      <c r="G4351">
        <v>0</v>
      </c>
      <c r="H4351">
        <v>17</v>
      </c>
      <c r="I4351">
        <v>1</v>
      </c>
      <c r="J4351">
        <v>14</v>
      </c>
      <c r="K4351">
        <v>2</v>
      </c>
      <c r="L4351">
        <v>0</v>
      </c>
      <c r="M4351">
        <v>0</v>
      </c>
      <c r="N4351">
        <v>0</v>
      </c>
      <c r="O4351">
        <v>0</v>
      </c>
      <c r="P4351">
        <v>0</v>
      </c>
      <c r="Q4351">
        <v>0</v>
      </c>
    </row>
    <row r="4352" spans="1:17" x14ac:dyDescent="0.25">
      <c r="A4352" t="s">
        <v>16697</v>
      </c>
      <c r="B4352" t="s">
        <v>74</v>
      </c>
      <c r="C4352" t="s">
        <v>226</v>
      </c>
      <c r="D4352" t="s">
        <v>526</v>
      </c>
      <c r="E4352" t="s">
        <v>563</v>
      </c>
      <c r="F4352" t="s">
        <v>395</v>
      </c>
      <c r="G4352">
        <v>0</v>
      </c>
      <c r="H4352">
        <v>0</v>
      </c>
      <c r="I4352">
        <v>0</v>
      </c>
      <c r="J4352">
        <v>0</v>
      </c>
      <c r="K4352">
        <v>0</v>
      </c>
      <c r="L4352">
        <v>0</v>
      </c>
      <c r="M4352">
        <v>0</v>
      </c>
      <c r="N4352">
        <v>3</v>
      </c>
      <c r="O4352">
        <v>2</v>
      </c>
      <c r="P4352">
        <v>1</v>
      </c>
      <c r="Q4352">
        <v>0</v>
      </c>
    </row>
    <row r="4353" spans="1:17" x14ac:dyDescent="0.25">
      <c r="A4353" t="s">
        <v>16698</v>
      </c>
      <c r="B4353" t="s">
        <v>74</v>
      </c>
      <c r="C4353" t="s">
        <v>226</v>
      </c>
      <c r="D4353" t="s">
        <v>526</v>
      </c>
      <c r="E4353" t="s">
        <v>563</v>
      </c>
      <c r="F4353" t="s">
        <v>525</v>
      </c>
      <c r="G4353">
        <v>5</v>
      </c>
      <c r="H4353">
        <v>0</v>
      </c>
      <c r="I4353">
        <v>0</v>
      </c>
      <c r="J4353">
        <v>0</v>
      </c>
      <c r="K4353">
        <v>0</v>
      </c>
      <c r="L4353">
        <v>0</v>
      </c>
      <c r="M4353">
        <v>0</v>
      </c>
      <c r="N4353">
        <v>0</v>
      </c>
      <c r="O4353">
        <v>0</v>
      </c>
      <c r="P4353">
        <v>0</v>
      </c>
      <c r="Q4353">
        <v>0</v>
      </c>
    </row>
    <row r="4354" spans="1:17" x14ac:dyDescent="0.25">
      <c r="A4354" t="s">
        <v>24085</v>
      </c>
      <c r="B4354" t="s">
        <v>74</v>
      </c>
      <c r="C4354" t="s">
        <v>226</v>
      </c>
      <c r="D4354" t="s">
        <v>526</v>
      </c>
      <c r="E4354" t="s">
        <v>21471</v>
      </c>
      <c r="F4354" t="s">
        <v>396</v>
      </c>
      <c r="G4354">
        <v>0</v>
      </c>
      <c r="H4354">
        <v>3</v>
      </c>
      <c r="I4354">
        <v>0</v>
      </c>
      <c r="J4354">
        <v>2</v>
      </c>
      <c r="K4354">
        <v>1</v>
      </c>
      <c r="L4354">
        <v>0</v>
      </c>
      <c r="M4354">
        <v>0</v>
      </c>
      <c r="N4354">
        <v>0</v>
      </c>
      <c r="O4354">
        <v>0</v>
      </c>
      <c r="P4354">
        <v>0</v>
      </c>
      <c r="Q4354">
        <v>0</v>
      </c>
    </row>
    <row r="4355" spans="1:17" x14ac:dyDescent="0.25">
      <c r="A4355" t="s">
        <v>24086</v>
      </c>
      <c r="B4355" t="s">
        <v>74</v>
      </c>
      <c r="C4355" t="s">
        <v>226</v>
      </c>
      <c r="D4355" t="s">
        <v>526</v>
      </c>
      <c r="E4355" t="s">
        <v>21471</v>
      </c>
      <c r="F4355" t="s">
        <v>4236</v>
      </c>
      <c r="G4355">
        <v>0</v>
      </c>
      <c r="H4355">
        <v>3</v>
      </c>
      <c r="I4355">
        <v>0</v>
      </c>
      <c r="J4355">
        <v>2</v>
      </c>
      <c r="K4355">
        <v>1</v>
      </c>
      <c r="L4355">
        <v>0</v>
      </c>
      <c r="M4355">
        <v>0</v>
      </c>
      <c r="N4355">
        <v>0</v>
      </c>
      <c r="O4355">
        <v>0</v>
      </c>
      <c r="P4355">
        <v>0</v>
      </c>
      <c r="Q4355">
        <v>0</v>
      </c>
    </row>
    <row r="4356" spans="1:17" x14ac:dyDescent="0.25">
      <c r="A4356" t="s">
        <v>24087</v>
      </c>
      <c r="B4356" t="s">
        <v>74</v>
      </c>
      <c r="C4356" t="s">
        <v>226</v>
      </c>
      <c r="D4356" t="s">
        <v>526</v>
      </c>
      <c r="E4356" t="s">
        <v>21471</v>
      </c>
      <c r="F4356" t="s">
        <v>4238</v>
      </c>
      <c r="G4356">
        <v>0</v>
      </c>
      <c r="H4356">
        <v>0</v>
      </c>
      <c r="I4356">
        <v>0</v>
      </c>
      <c r="J4356">
        <v>0</v>
      </c>
      <c r="K4356">
        <v>0</v>
      </c>
      <c r="L4356">
        <v>0</v>
      </c>
      <c r="M4356">
        <v>3</v>
      </c>
      <c r="N4356">
        <v>0</v>
      </c>
      <c r="O4356">
        <v>0</v>
      </c>
      <c r="P4356">
        <v>0</v>
      </c>
      <c r="Q4356">
        <v>0</v>
      </c>
    </row>
    <row r="4357" spans="1:17" x14ac:dyDescent="0.25">
      <c r="A4357" t="s">
        <v>24088</v>
      </c>
      <c r="B4357" t="s">
        <v>74</v>
      </c>
      <c r="C4357" t="s">
        <v>226</v>
      </c>
      <c r="D4357" t="s">
        <v>526</v>
      </c>
      <c r="E4357" t="s">
        <v>21471</v>
      </c>
      <c r="F4357" t="s">
        <v>397</v>
      </c>
      <c r="G4357">
        <v>0</v>
      </c>
      <c r="H4357">
        <v>3</v>
      </c>
      <c r="I4357">
        <v>0</v>
      </c>
      <c r="J4357">
        <v>2</v>
      </c>
      <c r="K4357">
        <v>1</v>
      </c>
      <c r="L4357">
        <v>0</v>
      </c>
      <c r="M4357">
        <v>0</v>
      </c>
      <c r="N4357">
        <v>0</v>
      </c>
      <c r="O4357">
        <v>0</v>
      </c>
      <c r="P4357">
        <v>0</v>
      </c>
      <c r="Q4357">
        <v>0</v>
      </c>
    </row>
    <row r="4358" spans="1:17" x14ac:dyDescent="0.25">
      <c r="A4358" t="s">
        <v>24089</v>
      </c>
      <c r="B4358" t="s">
        <v>74</v>
      </c>
      <c r="C4358" t="s">
        <v>226</v>
      </c>
      <c r="D4358" t="s">
        <v>526</v>
      </c>
      <c r="E4358" t="s">
        <v>21471</v>
      </c>
      <c r="F4358" t="s">
        <v>398</v>
      </c>
      <c r="G4358">
        <v>0</v>
      </c>
      <c r="H4358">
        <v>3</v>
      </c>
      <c r="I4358">
        <v>0</v>
      </c>
      <c r="J4358">
        <v>2</v>
      </c>
      <c r="K4358">
        <v>1</v>
      </c>
      <c r="L4358">
        <v>0</v>
      </c>
      <c r="M4358">
        <v>0</v>
      </c>
      <c r="N4358">
        <v>0</v>
      </c>
      <c r="O4358">
        <v>0</v>
      </c>
      <c r="P4358">
        <v>0</v>
      </c>
      <c r="Q4358">
        <v>0</v>
      </c>
    </row>
    <row r="4359" spans="1:17" x14ac:dyDescent="0.25">
      <c r="A4359" t="s">
        <v>24090</v>
      </c>
      <c r="B4359" t="s">
        <v>74</v>
      </c>
      <c r="C4359" t="s">
        <v>226</v>
      </c>
      <c r="D4359" t="s">
        <v>526</v>
      </c>
      <c r="E4359" t="s">
        <v>21471</v>
      </c>
      <c r="F4359" t="s">
        <v>4242</v>
      </c>
      <c r="G4359">
        <v>0</v>
      </c>
      <c r="H4359">
        <v>0</v>
      </c>
      <c r="I4359">
        <v>0</v>
      </c>
      <c r="J4359">
        <v>0</v>
      </c>
      <c r="K4359">
        <v>0</v>
      </c>
      <c r="L4359">
        <v>0</v>
      </c>
      <c r="M4359">
        <v>3</v>
      </c>
      <c r="N4359">
        <v>0</v>
      </c>
      <c r="O4359">
        <v>0</v>
      </c>
      <c r="P4359">
        <v>0</v>
      </c>
      <c r="Q4359">
        <v>0</v>
      </c>
    </row>
    <row r="4360" spans="1:17" x14ac:dyDescent="0.25">
      <c r="A4360" t="s">
        <v>24091</v>
      </c>
      <c r="B4360" t="s">
        <v>74</v>
      </c>
      <c r="C4360" t="s">
        <v>226</v>
      </c>
      <c r="D4360" t="s">
        <v>526</v>
      </c>
      <c r="E4360" t="s">
        <v>21471</v>
      </c>
      <c r="F4360" t="s">
        <v>399</v>
      </c>
      <c r="G4360">
        <v>0</v>
      </c>
      <c r="H4360">
        <v>3</v>
      </c>
      <c r="I4360">
        <v>0</v>
      </c>
      <c r="J4360">
        <v>2</v>
      </c>
      <c r="K4360">
        <v>1</v>
      </c>
      <c r="L4360">
        <v>0</v>
      </c>
      <c r="M4360">
        <v>0</v>
      </c>
      <c r="N4360">
        <v>0</v>
      </c>
      <c r="O4360">
        <v>0</v>
      </c>
      <c r="P4360">
        <v>0</v>
      </c>
      <c r="Q4360">
        <v>0</v>
      </c>
    </row>
    <row r="4361" spans="1:17" x14ac:dyDescent="0.25">
      <c r="A4361" t="s">
        <v>24092</v>
      </c>
      <c r="B4361" t="s">
        <v>74</v>
      </c>
      <c r="C4361" t="s">
        <v>226</v>
      </c>
      <c r="D4361" t="s">
        <v>526</v>
      </c>
      <c r="E4361" t="s">
        <v>21471</v>
      </c>
      <c r="F4361" t="s">
        <v>4245</v>
      </c>
      <c r="G4361">
        <v>0</v>
      </c>
      <c r="H4361">
        <v>0</v>
      </c>
      <c r="I4361">
        <v>0</v>
      </c>
      <c r="J4361">
        <v>0</v>
      </c>
      <c r="K4361">
        <v>0</v>
      </c>
      <c r="L4361">
        <v>0</v>
      </c>
      <c r="M4361">
        <v>3</v>
      </c>
      <c r="N4361">
        <v>0</v>
      </c>
      <c r="O4361">
        <v>0</v>
      </c>
      <c r="P4361">
        <v>0</v>
      </c>
      <c r="Q4361">
        <v>0</v>
      </c>
    </row>
    <row r="4362" spans="1:17" x14ac:dyDescent="0.25">
      <c r="A4362" t="s">
        <v>24093</v>
      </c>
      <c r="B4362" t="s">
        <v>74</v>
      </c>
      <c r="C4362" t="s">
        <v>226</v>
      </c>
      <c r="D4362" t="s">
        <v>526</v>
      </c>
      <c r="E4362" t="s">
        <v>21471</v>
      </c>
      <c r="F4362" t="s">
        <v>394</v>
      </c>
      <c r="G4362">
        <v>0</v>
      </c>
      <c r="H4362">
        <v>0</v>
      </c>
      <c r="I4362">
        <v>0</v>
      </c>
      <c r="J4362">
        <v>0</v>
      </c>
      <c r="K4362">
        <v>0</v>
      </c>
      <c r="L4362">
        <v>0</v>
      </c>
      <c r="M4362">
        <v>0</v>
      </c>
      <c r="N4362">
        <v>2</v>
      </c>
      <c r="O4362">
        <v>2</v>
      </c>
      <c r="P4362">
        <v>0</v>
      </c>
      <c r="Q4362">
        <v>0</v>
      </c>
    </row>
    <row r="4363" spans="1:17" x14ac:dyDescent="0.25">
      <c r="A4363" t="s">
        <v>24094</v>
      </c>
      <c r="B4363" t="s">
        <v>74</v>
      </c>
      <c r="C4363" t="s">
        <v>226</v>
      </c>
      <c r="D4363" t="s">
        <v>526</v>
      </c>
      <c r="E4363" t="s">
        <v>21471</v>
      </c>
      <c r="F4363" t="s">
        <v>395</v>
      </c>
      <c r="G4363">
        <v>0</v>
      </c>
      <c r="H4363">
        <v>0</v>
      </c>
      <c r="I4363">
        <v>0</v>
      </c>
      <c r="J4363">
        <v>0</v>
      </c>
      <c r="K4363">
        <v>0</v>
      </c>
      <c r="L4363">
        <v>0</v>
      </c>
      <c r="M4363">
        <v>0</v>
      </c>
      <c r="N4363">
        <v>1</v>
      </c>
      <c r="O4363">
        <v>1</v>
      </c>
      <c r="P4363">
        <v>0</v>
      </c>
      <c r="Q4363">
        <v>0</v>
      </c>
    </row>
    <row r="4364" spans="1:17" x14ac:dyDescent="0.25">
      <c r="A4364" t="s">
        <v>24095</v>
      </c>
      <c r="B4364" t="s">
        <v>74</v>
      </c>
      <c r="C4364" t="s">
        <v>226</v>
      </c>
      <c r="D4364" t="s">
        <v>526</v>
      </c>
      <c r="E4364" t="s">
        <v>21471</v>
      </c>
      <c r="F4364" t="s">
        <v>525</v>
      </c>
      <c r="G4364">
        <v>3</v>
      </c>
      <c r="H4364">
        <v>0</v>
      </c>
      <c r="I4364">
        <v>0</v>
      </c>
      <c r="J4364">
        <v>0</v>
      </c>
      <c r="K4364">
        <v>0</v>
      </c>
      <c r="L4364">
        <v>0</v>
      </c>
      <c r="M4364">
        <v>0</v>
      </c>
      <c r="N4364">
        <v>0</v>
      </c>
      <c r="O4364">
        <v>0</v>
      </c>
      <c r="P4364">
        <v>0</v>
      </c>
      <c r="Q4364">
        <v>0</v>
      </c>
    </row>
    <row r="4365" spans="1:17" x14ac:dyDescent="0.25">
      <c r="A4365" t="s">
        <v>24096</v>
      </c>
      <c r="B4365" t="s">
        <v>74</v>
      </c>
      <c r="C4365" t="s">
        <v>226</v>
      </c>
      <c r="D4365" t="s">
        <v>12971</v>
      </c>
      <c r="E4365" t="s">
        <v>21471</v>
      </c>
      <c r="F4365" t="s">
        <v>525</v>
      </c>
      <c r="G4365">
        <v>1</v>
      </c>
      <c r="H4365">
        <v>0</v>
      </c>
      <c r="I4365">
        <v>0</v>
      </c>
      <c r="J4365">
        <v>0</v>
      </c>
      <c r="K4365">
        <v>0</v>
      </c>
      <c r="L4365">
        <v>0</v>
      </c>
      <c r="M4365">
        <v>0</v>
      </c>
      <c r="N4365">
        <v>0</v>
      </c>
      <c r="O4365">
        <v>0</v>
      </c>
      <c r="P4365">
        <v>0</v>
      </c>
      <c r="Q4365">
        <v>0</v>
      </c>
    </row>
    <row r="4366" spans="1:17" x14ac:dyDescent="0.25">
      <c r="A4366" t="s">
        <v>17001</v>
      </c>
      <c r="B4366" t="s">
        <v>74</v>
      </c>
      <c r="C4366" t="s">
        <v>227</v>
      </c>
      <c r="D4366" t="s">
        <v>526</v>
      </c>
      <c r="E4366" t="s">
        <v>563</v>
      </c>
      <c r="F4366" t="s">
        <v>396</v>
      </c>
      <c r="G4366">
        <v>0</v>
      </c>
      <c r="H4366">
        <v>9</v>
      </c>
      <c r="I4366">
        <v>3</v>
      </c>
      <c r="J4366">
        <v>4</v>
      </c>
      <c r="K4366">
        <v>2</v>
      </c>
      <c r="L4366">
        <v>0</v>
      </c>
      <c r="M4366">
        <v>0</v>
      </c>
      <c r="N4366">
        <v>0</v>
      </c>
      <c r="O4366">
        <v>0</v>
      </c>
      <c r="P4366">
        <v>0</v>
      </c>
      <c r="Q4366">
        <v>0</v>
      </c>
    </row>
    <row r="4367" spans="1:17" x14ac:dyDescent="0.25">
      <c r="A4367" t="s">
        <v>17002</v>
      </c>
      <c r="B4367" t="s">
        <v>74</v>
      </c>
      <c r="C4367" t="s">
        <v>227</v>
      </c>
      <c r="D4367" t="s">
        <v>526</v>
      </c>
      <c r="E4367" t="s">
        <v>563</v>
      </c>
      <c r="F4367" t="s">
        <v>4236</v>
      </c>
      <c r="G4367">
        <v>0</v>
      </c>
      <c r="H4367">
        <v>9</v>
      </c>
      <c r="I4367">
        <v>3</v>
      </c>
      <c r="J4367">
        <v>4</v>
      </c>
      <c r="K4367">
        <v>2</v>
      </c>
      <c r="L4367">
        <v>0</v>
      </c>
      <c r="M4367">
        <v>0</v>
      </c>
      <c r="N4367">
        <v>0</v>
      </c>
      <c r="O4367">
        <v>0</v>
      </c>
      <c r="P4367">
        <v>0</v>
      </c>
      <c r="Q4367">
        <v>0</v>
      </c>
    </row>
    <row r="4368" spans="1:17" x14ac:dyDescent="0.25">
      <c r="A4368" t="s">
        <v>17003</v>
      </c>
      <c r="B4368" t="s">
        <v>74</v>
      </c>
      <c r="C4368" t="s">
        <v>227</v>
      </c>
      <c r="D4368" t="s">
        <v>526</v>
      </c>
      <c r="E4368" t="s">
        <v>563</v>
      </c>
      <c r="F4368" t="s">
        <v>4238</v>
      </c>
      <c r="G4368">
        <v>0</v>
      </c>
      <c r="H4368">
        <v>0</v>
      </c>
      <c r="I4368">
        <v>0</v>
      </c>
      <c r="J4368">
        <v>0</v>
      </c>
      <c r="K4368">
        <v>0</v>
      </c>
      <c r="L4368">
        <v>0</v>
      </c>
      <c r="M4368">
        <v>9</v>
      </c>
      <c r="N4368">
        <v>0</v>
      </c>
      <c r="O4368">
        <v>0</v>
      </c>
      <c r="P4368">
        <v>0</v>
      </c>
      <c r="Q4368">
        <v>0</v>
      </c>
    </row>
    <row r="4369" spans="1:17" x14ac:dyDescent="0.25">
      <c r="A4369" t="s">
        <v>17004</v>
      </c>
      <c r="B4369" t="s">
        <v>74</v>
      </c>
      <c r="C4369" t="s">
        <v>227</v>
      </c>
      <c r="D4369" t="s">
        <v>526</v>
      </c>
      <c r="E4369" t="s">
        <v>563</v>
      </c>
      <c r="F4369" t="s">
        <v>397</v>
      </c>
      <c r="G4369">
        <v>0</v>
      </c>
      <c r="H4369">
        <v>9</v>
      </c>
      <c r="I4369">
        <v>3</v>
      </c>
      <c r="J4369">
        <v>4</v>
      </c>
      <c r="K4369">
        <v>2</v>
      </c>
      <c r="L4369">
        <v>0</v>
      </c>
      <c r="M4369">
        <v>0</v>
      </c>
      <c r="N4369">
        <v>0</v>
      </c>
      <c r="O4369">
        <v>0</v>
      </c>
      <c r="P4369">
        <v>0</v>
      </c>
      <c r="Q4369">
        <v>0</v>
      </c>
    </row>
    <row r="4370" spans="1:17" x14ac:dyDescent="0.25">
      <c r="A4370" t="s">
        <v>17005</v>
      </c>
      <c r="B4370" t="s">
        <v>74</v>
      </c>
      <c r="C4370" t="s">
        <v>227</v>
      </c>
      <c r="D4370" t="s">
        <v>526</v>
      </c>
      <c r="E4370" t="s">
        <v>563</v>
      </c>
      <c r="F4370" t="s">
        <v>398</v>
      </c>
      <c r="G4370">
        <v>0</v>
      </c>
      <c r="H4370">
        <v>9</v>
      </c>
      <c r="I4370">
        <v>3</v>
      </c>
      <c r="J4370">
        <v>4</v>
      </c>
      <c r="K4370">
        <v>2</v>
      </c>
      <c r="L4370">
        <v>0</v>
      </c>
      <c r="M4370">
        <v>0</v>
      </c>
      <c r="N4370">
        <v>0</v>
      </c>
      <c r="O4370">
        <v>0</v>
      </c>
      <c r="P4370">
        <v>0</v>
      </c>
      <c r="Q4370">
        <v>0</v>
      </c>
    </row>
    <row r="4371" spans="1:17" x14ac:dyDescent="0.25">
      <c r="A4371" t="s">
        <v>17006</v>
      </c>
      <c r="B4371" t="s">
        <v>74</v>
      </c>
      <c r="C4371" t="s">
        <v>227</v>
      </c>
      <c r="D4371" t="s">
        <v>526</v>
      </c>
      <c r="E4371" t="s">
        <v>563</v>
      </c>
      <c r="F4371" t="s">
        <v>4242</v>
      </c>
      <c r="G4371">
        <v>0</v>
      </c>
      <c r="H4371">
        <v>0</v>
      </c>
      <c r="I4371">
        <v>0</v>
      </c>
      <c r="J4371">
        <v>0</v>
      </c>
      <c r="K4371">
        <v>0</v>
      </c>
      <c r="L4371">
        <v>0</v>
      </c>
      <c r="M4371">
        <v>9</v>
      </c>
      <c r="N4371">
        <v>0</v>
      </c>
      <c r="O4371">
        <v>0</v>
      </c>
      <c r="P4371">
        <v>0</v>
      </c>
      <c r="Q4371">
        <v>0</v>
      </c>
    </row>
    <row r="4372" spans="1:17" x14ac:dyDescent="0.25">
      <c r="A4372" t="s">
        <v>17007</v>
      </c>
      <c r="B4372" t="s">
        <v>74</v>
      </c>
      <c r="C4372" t="s">
        <v>227</v>
      </c>
      <c r="D4372" t="s">
        <v>526</v>
      </c>
      <c r="E4372" t="s">
        <v>563</v>
      </c>
      <c r="F4372" t="s">
        <v>399</v>
      </c>
      <c r="G4372">
        <v>0</v>
      </c>
      <c r="H4372">
        <v>9</v>
      </c>
      <c r="I4372">
        <v>3</v>
      </c>
      <c r="J4372">
        <v>4</v>
      </c>
      <c r="K4372">
        <v>2</v>
      </c>
      <c r="L4372">
        <v>0</v>
      </c>
      <c r="M4372">
        <v>0</v>
      </c>
      <c r="N4372">
        <v>0</v>
      </c>
      <c r="O4372">
        <v>0</v>
      </c>
      <c r="P4372">
        <v>0</v>
      </c>
      <c r="Q4372">
        <v>0</v>
      </c>
    </row>
    <row r="4373" spans="1:17" x14ac:dyDescent="0.25">
      <c r="A4373" t="s">
        <v>18756</v>
      </c>
      <c r="B4373" t="s">
        <v>74</v>
      </c>
      <c r="C4373" t="s">
        <v>227</v>
      </c>
      <c r="D4373" t="s">
        <v>526</v>
      </c>
      <c r="E4373" t="s">
        <v>563</v>
      </c>
      <c r="F4373" t="s">
        <v>4245</v>
      </c>
      <c r="G4373">
        <v>0</v>
      </c>
      <c r="H4373">
        <v>0</v>
      </c>
      <c r="I4373">
        <v>0</v>
      </c>
      <c r="J4373">
        <v>0</v>
      </c>
      <c r="K4373">
        <v>0</v>
      </c>
      <c r="L4373">
        <v>0</v>
      </c>
      <c r="M4373">
        <v>9</v>
      </c>
      <c r="N4373">
        <v>0</v>
      </c>
      <c r="O4373">
        <v>0</v>
      </c>
      <c r="P4373">
        <v>0</v>
      </c>
      <c r="Q4373">
        <v>0</v>
      </c>
    </row>
    <row r="4374" spans="1:17" x14ac:dyDescent="0.25">
      <c r="A4374" t="s">
        <v>18757</v>
      </c>
      <c r="B4374" t="s">
        <v>74</v>
      </c>
      <c r="C4374" t="s">
        <v>227</v>
      </c>
      <c r="D4374" t="s">
        <v>526</v>
      </c>
      <c r="E4374" t="s">
        <v>563</v>
      </c>
      <c r="F4374" t="s">
        <v>394</v>
      </c>
      <c r="G4374">
        <v>0</v>
      </c>
      <c r="H4374">
        <v>0</v>
      </c>
      <c r="I4374">
        <v>0</v>
      </c>
      <c r="J4374">
        <v>0</v>
      </c>
      <c r="K4374">
        <v>0</v>
      </c>
      <c r="L4374">
        <v>0</v>
      </c>
      <c r="M4374">
        <v>0</v>
      </c>
      <c r="N4374">
        <v>7</v>
      </c>
      <c r="O4374">
        <v>7</v>
      </c>
      <c r="P4374">
        <v>0</v>
      </c>
      <c r="Q4374">
        <v>0</v>
      </c>
    </row>
    <row r="4375" spans="1:17" x14ac:dyDescent="0.25">
      <c r="A4375" t="s">
        <v>18758</v>
      </c>
      <c r="B4375" t="s">
        <v>74</v>
      </c>
      <c r="C4375" t="s">
        <v>227</v>
      </c>
      <c r="D4375" t="s">
        <v>526</v>
      </c>
      <c r="E4375" t="s">
        <v>563</v>
      </c>
      <c r="F4375" t="s">
        <v>395</v>
      </c>
      <c r="G4375">
        <v>0</v>
      </c>
      <c r="H4375">
        <v>0</v>
      </c>
      <c r="I4375">
        <v>0</v>
      </c>
      <c r="J4375">
        <v>0</v>
      </c>
      <c r="K4375">
        <v>0</v>
      </c>
      <c r="L4375">
        <v>0</v>
      </c>
      <c r="M4375">
        <v>0</v>
      </c>
      <c r="N4375">
        <v>7</v>
      </c>
      <c r="O4375">
        <v>7</v>
      </c>
      <c r="P4375">
        <v>0</v>
      </c>
      <c r="Q4375">
        <v>0</v>
      </c>
    </row>
    <row r="4376" spans="1:17" x14ac:dyDescent="0.25">
      <c r="A4376" t="s">
        <v>18759</v>
      </c>
      <c r="B4376" t="s">
        <v>74</v>
      </c>
      <c r="C4376" t="s">
        <v>227</v>
      </c>
      <c r="D4376" t="s">
        <v>526</v>
      </c>
      <c r="E4376" t="s">
        <v>563</v>
      </c>
      <c r="F4376" t="s">
        <v>525</v>
      </c>
      <c r="G4376">
        <v>9</v>
      </c>
      <c r="H4376">
        <v>0</v>
      </c>
      <c r="I4376">
        <v>0</v>
      </c>
      <c r="J4376">
        <v>0</v>
      </c>
      <c r="K4376">
        <v>0</v>
      </c>
      <c r="L4376">
        <v>0</v>
      </c>
      <c r="M4376">
        <v>0</v>
      </c>
      <c r="N4376">
        <v>0</v>
      </c>
      <c r="O4376">
        <v>0</v>
      </c>
      <c r="P4376">
        <v>0</v>
      </c>
      <c r="Q4376">
        <v>0</v>
      </c>
    </row>
    <row r="4377" spans="1:17" x14ac:dyDescent="0.25">
      <c r="A4377" t="s">
        <v>24097</v>
      </c>
      <c r="B4377" t="s">
        <v>74</v>
      </c>
      <c r="C4377" t="s">
        <v>227</v>
      </c>
      <c r="D4377" t="s">
        <v>526</v>
      </c>
      <c r="E4377" t="s">
        <v>21471</v>
      </c>
      <c r="F4377" t="s">
        <v>396</v>
      </c>
      <c r="G4377">
        <v>0</v>
      </c>
      <c r="H4377">
        <v>10</v>
      </c>
      <c r="I4377">
        <v>1</v>
      </c>
      <c r="J4377">
        <v>9</v>
      </c>
      <c r="K4377">
        <v>0</v>
      </c>
      <c r="L4377">
        <v>0</v>
      </c>
      <c r="M4377">
        <v>0</v>
      </c>
      <c r="N4377">
        <v>0</v>
      </c>
      <c r="O4377">
        <v>0</v>
      </c>
      <c r="P4377">
        <v>0</v>
      </c>
      <c r="Q4377">
        <v>0</v>
      </c>
    </row>
    <row r="4378" spans="1:17" x14ac:dyDescent="0.25">
      <c r="A4378" t="s">
        <v>24098</v>
      </c>
      <c r="B4378" t="s">
        <v>74</v>
      </c>
      <c r="C4378" t="s">
        <v>227</v>
      </c>
      <c r="D4378" t="s">
        <v>526</v>
      </c>
      <c r="E4378" t="s">
        <v>21471</v>
      </c>
      <c r="F4378" t="s">
        <v>4236</v>
      </c>
      <c r="G4378">
        <v>0</v>
      </c>
      <c r="H4378">
        <v>10</v>
      </c>
      <c r="I4378">
        <v>1</v>
      </c>
      <c r="J4378">
        <v>9</v>
      </c>
      <c r="K4378">
        <v>0</v>
      </c>
      <c r="L4378">
        <v>0</v>
      </c>
      <c r="M4378">
        <v>0</v>
      </c>
      <c r="N4378">
        <v>0</v>
      </c>
      <c r="O4378">
        <v>0</v>
      </c>
      <c r="P4378">
        <v>0</v>
      </c>
      <c r="Q4378">
        <v>0</v>
      </c>
    </row>
    <row r="4379" spans="1:17" x14ac:dyDescent="0.25">
      <c r="A4379" t="s">
        <v>24099</v>
      </c>
      <c r="B4379" t="s">
        <v>73</v>
      </c>
      <c r="C4379" t="s">
        <v>138</v>
      </c>
      <c r="D4379" t="s">
        <v>526</v>
      </c>
      <c r="E4379" t="s">
        <v>21471</v>
      </c>
      <c r="F4379" t="s">
        <v>397</v>
      </c>
      <c r="G4379">
        <v>0</v>
      </c>
      <c r="H4379">
        <v>20</v>
      </c>
      <c r="I4379">
        <v>2</v>
      </c>
      <c r="J4379">
        <v>17</v>
      </c>
      <c r="K4379">
        <v>1</v>
      </c>
      <c r="L4379">
        <v>0</v>
      </c>
      <c r="M4379">
        <v>0</v>
      </c>
      <c r="N4379">
        <v>0</v>
      </c>
      <c r="O4379">
        <v>0</v>
      </c>
      <c r="P4379">
        <v>0</v>
      </c>
      <c r="Q4379">
        <v>0</v>
      </c>
    </row>
    <row r="4380" spans="1:17" x14ac:dyDescent="0.25">
      <c r="A4380" t="s">
        <v>24100</v>
      </c>
      <c r="B4380" t="s">
        <v>73</v>
      </c>
      <c r="C4380" t="s">
        <v>138</v>
      </c>
      <c r="D4380" t="s">
        <v>526</v>
      </c>
      <c r="E4380" t="s">
        <v>21471</v>
      </c>
      <c r="F4380" t="s">
        <v>398</v>
      </c>
      <c r="G4380">
        <v>0</v>
      </c>
      <c r="H4380">
        <v>20</v>
      </c>
      <c r="I4380">
        <v>2</v>
      </c>
      <c r="J4380">
        <v>17</v>
      </c>
      <c r="K4380">
        <v>1</v>
      </c>
      <c r="L4380">
        <v>0</v>
      </c>
      <c r="M4380">
        <v>0</v>
      </c>
      <c r="N4380">
        <v>0</v>
      </c>
      <c r="O4380">
        <v>0</v>
      </c>
      <c r="P4380">
        <v>0</v>
      </c>
      <c r="Q4380">
        <v>0</v>
      </c>
    </row>
    <row r="4381" spans="1:17" x14ac:dyDescent="0.25">
      <c r="A4381" t="s">
        <v>24101</v>
      </c>
      <c r="B4381" t="s">
        <v>73</v>
      </c>
      <c r="C4381" t="s">
        <v>138</v>
      </c>
      <c r="D4381" t="s">
        <v>526</v>
      </c>
      <c r="E4381" t="s">
        <v>21471</v>
      </c>
      <c r="F4381" t="s">
        <v>4242</v>
      </c>
      <c r="G4381">
        <v>0</v>
      </c>
      <c r="H4381">
        <v>0</v>
      </c>
      <c r="I4381">
        <v>0</v>
      </c>
      <c r="J4381">
        <v>0</v>
      </c>
      <c r="K4381">
        <v>0</v>
      </c>
      <c r="L4381">
        <v>0</v>
      </c>
      <c r="M4381">
        <v>20</v>
      </c>
      <c r="N4381">
        <v>0</v>
      </c>
      <c r="O4381">
        <v>0</v>
      </c>
      <c r="P4381">
        <v>0</v>
      </c>
      <c r="Q4381">
        <v>0</v>
      </c>
    </row>
    <row r="4382" spans="1:17" x14ac:dyDescent="0.25">
      <c r="A4382" t="s">
        <v>24102</v>
      </c>
      <c r="B4382" t="s">
        <v>73</v>
      </c>
      <c r="C4382" t="s">
        <v>138</v>
      </c>
      <c r="D4382" t="s">
        <v>526</v>
      </c>
      <c r="E4382" t="s">
        <v>21471</v>
      </c>
      <c r="F4382" t="s">
        <v>399</v>
      </c>
      <c r="G4382">
        <v>0</v>
      </c>
      <c r="H4382">
        <v>20</v>
      </c>
      <c r="I4382">
        <v>2</v>
      </c>
      <c r="J4382">
        <v>17</v>
      </c>
      <c r="K4382">
        <v>1</v>
      </c>
      <c r="L4382">
        <v>0</v>
      </c>
      <c r="M4382">
        <v>0</v>
      </c>
      <c r="N4382">
        <v>0</v>
      </c>
      <c r="O4382">
        <v>0</v>
      </c>
      <c r="P4382">
        <v>0</v>
      </c>
      <c r="Q4382">
        <v>0</v>
      </c>
    </row>
    <row r="4383" spans="1:17" x14ac:dyDescent="0.25">
      <c r="A4383" t="s">
        <v>24103</v>
      </c>
      <c r="B4383" t="s">
        <v>73</v>
      </c>
      <c r="C4383" t="s">
        <v>138</v>
      </c>
      <c r="D4383" t="s">
        <v>526</v>
      </c>
      <c r="E4383" t="s">
        <v>21471</v>
      </c>
      <c r="F4383" t="s">
        <v>4245</v>
      </c>
      <c r="G4383">
        <v>0</v>
      </c>
      <c r="H4383">
        <v>0</v>
      </c>
      <c r="I4383">
        <v>0</v>
      </c>
      <c r="J4383">
        <v>0</v>
      </c>
      <c r="K4383">
        <v>0</v>
      </c>
      <c r="L4383">
        <v>0</v>
      </c>
      <c r="M4383">
        <v>20</v>
      </c>
      <c r="N4383">
        <v>0</v>
      </c>
      <c r="O4383">
        <v>0</v>
      </c>
      <c r="P4383">
        <v>0</v>
      </c>
      <c r="Q4383">
        <v>0</v>
      </c>
    </row>
    <row r="4384" spans="1:17" x14ac:dyDescent="0.25">
      <c r="A4384" t="s">
        <v>24104</v>
      </c>
      <c r="B4384" t="s">
        <v>73</v>
      </c>
      <c r="C4384" t="s">
        <v>138</v>
      </c>
      <c r="D4384" t="s">
        <v>526</v>
      </c>
      <c r="E4384" t="s">
        <v>21471</v>
      </c>
      <c r="F4384" t="s">
        <v>394</v>
      </c>
      <c r="G4384">
        <v>0</v>
      </c>
      <c r="H4384">
        <v>0</v>
      </c>
      <c r="I4384">
        <v>0</v>
      </c>
      <c r="J4384">
        <v>0</v>
      </c>
      <c r="K4384">
        <v>0</v>
      </c>
      <c r="L4384">
        <v>0</v>
      </c>
      <c r="M4384">
        <v>0</v>
      </c>
      <c r="N4384">
        <v>20</v>
      </c>
      <c r="O4384">
        <v>19</v>
      </c>
      <c r="P4384">
        <v>1</v>
      </c>
      <c r="Q4384">
        <v>0</v>
      </c>
    </row>
    <row r="4385" spans="1:17" x14ac:dyDescent="0.25">
      <c r="A4385" t="s">
        <v>24105</v>
      </c>
      <c r="B4385" t="s">
        <v>73</v>
      </c>
      <c r="C4385" t="s">
        <v>138</v>
      </c>
      <c r="D4385" t="s">
        <v>526</v>
      </c>
      <c r="E4385" t="s">
        <v>21471</v>
      </c>
      <c r="F4385" t="s">
        <v>395</v>
      </c>
      <c r="G4385">
        <v>0</v>
      </c>
      <c r="H4385">
        <v>0</v>
      </c>
      <c r="I4385">
        <v>0</v>
      </c>
      <c r="J4385">
        <v>0</v>
      </c>
      <c r="K4385">
        <v>0</v>
      </c>
      <c r="L4385">
        <v>0</v>
      </c>
      <c r="M4385">
        <v>0</v>
      </c>
      <c r="N4385">
        <v>18</v>
      </c>
      <c r="O4385">
        <v>17</v>
      </c>
      <c r="P4385">
        <v>1</v>
      </c>
      <c r="Q4385">
        <v>0</v>
      </c>
    </row>
    <row r="4386" spans="1:17" x14ac:dyDescent="0.25">
      <c r="A4386" t="s">
        <v>24106</v>
      </c>
      <c r="B4386" t="s">
        <v>73</v>
      </c>
      <c r="C4386" t="s">
        <v>138</v>
      </c>
      <c r="D4386" t="s">
        <v>526</v>
      </c>
      <c r="E4386" t="s">
        <v>21471</v>
      </c>
      <c r="F4386" t="s">
        <v>525</v>
      </c>
      <c r="G4386">
        <v>20</v>
      </c>
      <c r="H4386">
        <v>0</v>
      </c>
      <c r="I4386">
        <v>0</v>
      </c>
      <c r="J4386">
        <v>0</v>
      </c>
      <c r="K4386">
        <v>0</v>
      </c>
      <c r="L4386">
        <v>0</v>
      </c>
      <c r="M4386">
        <v>0</v>
      </c>
      <c r="N4386">
        <v>0</v>
      </c>
      <c r="O4386">
        <v>0</v>
      </c>
      <c r="P4386">
        <v>0</v>
      </c>
      <c r="Q4386">
        <v>0</v>
      </c>
    </row>
    <row r="4387" spans="1:17" x14ac:dyDescent="0.25">
      <c r="A4387" t="s">
        <v>24107</v>
      </c>
      <c r="B4387" t="s">
        <v>73</v>
      </c>
      <c r="C4387" t="s">
        <v>138</v>
      </c>
      <c r="D4387" t="s">
        <v>527</v>
      </c>
      <c r="E4387" t="s">
        <v>21471</v>
      </c>
      <c r="F4387" t="s">
        <v>528</v>
      </c>
      <c r="G4387">
        <v>0</v>
      </c>
      <c r="H4387">
        <v>0</v>
      </c>
      <c r="I4387">
        <v>0</v>
      </c>
      <c r="J4387">
        <v>0</v>
      </c>
      <c r="K4387">
        <v>0</v>
      </c>
      <c r="L4387">
        <v>0</v>
      </c>
      <c r="M4387">
        <v>0</v>
      </c>
      <c r="N4387">
        <v>2</v>
      </c>
      <c r="O4387">
        <v>2</v>
      </c>
      <c r="P4387">
        <v>0</v>
      </c>
      <c r="Q4387">
        <v>0</v>
      </c>
    </row>
    <row r="4388" spans="1:17" x14ac:dyDescent="0.25">
      <c r="A4388" t="s">
        <v>24108</v>
      </c>
      <c r="B4388" t="s">
        <v>73</v>
      </c>
      <c r="C4388" t="s">
        <v>138</v>
      </c>
      <c r="D4388" t="s">
        <v>527</v>
      </c>
      <c r="E4388" t="s">
        <v>21471</v>
      </c>
      <c r="F4388" t="s">
        <v>525</v>
      </c>
      <c r="G4388">
        <v>2</v>
      </c>
      <c r="H4388">
        <v>0</v>
      </c>
      <c r="I4388">
        <v>0</v>
      </c>
      <c r="J4388">
        <v>0</v>
      </c>
      <c r="K4388">
        <v>0</v>
      </c>
      <c r="L4388">
        <v>0</v>
      </c>
      <c r="M4388">
        <v>0</v>
      </c>
      <c r="N4388">
        <v>0</v>
      </c>
      <c r="O4388">
        <v>0</v>
      </c>
      <c r="P4388">
        <v>0</v>
      </c>
      <c r="Q4388">
        <v>0</v>
      </c>
    </row>
    <row r="4389" spans="1:17" x14ac:dyDescent="0.25">
      <c r="A4389" t="s">
        <v>17008</v>
      </c>
      <c r="B4389" t="s">
        <v>73</v>
      </c>
      <c r="C4389" t="s">
        <v>139</v>
      </c>
      <c r="D4389" t="s">
        <v>529</v>
      </c>
      <c r="E4389" t="s">
        <v>563</v>
      </c>
      <c r="F4389" t="s">
        <v>525</v>
      </c>
      <c r="G4389">
        <v>1</v>
      </c>
      <c r="H4389">
        <v>0</v>
      </c>
      <c r="I4389">
        <v>0</v>
      </c>
      <c r="J4389">
        <v>0</v>
      </c>
      <c r="K4389">
        <v>0</v>
      </c>
      <c r="L4389">
        <v>0</v>
      </c>
      <c r="M4389">
        <v>0</v>
      </c>
      <c r="N4389">
        <v>0</v>
      </c>
      <c r="O4389">
        <v>0</v>
      </c>
      <c r="P4389">
        <v>0</v>
      </c>
      <c r="Q4389">
        <v>0</v>
      </c>
    </row>
    <row r="4390" spans="1:17" x14ac:dyDescent="0.25">
      <c r="A4390" t="s">
        <v>17009</v>
      </c>
      <c r="B4390" t="s">
        <v>73</v>
      </c>
      <c r="C4390" t="s">
        <v>139</v>
      </c>
      <c r="D4390" t="s">
        <v>526</v>
      </c>
      <c r="E4390" t="s">
        <v>563</v>
      </c>
      <c r="F4390" t="s">
        <v>396</v>
      </c>
      <c r="G4390">
        <v>0</v>
      </c>
      <c r="H4390">
        <v>3</v>
      </c>
      <c r="I4390">
        <v>0</v>
      </c>
      <c r="J4390">
        <v>2</v>
      </c>
      <c r="K4390">
        <v>0</v>
      </c>
      <c r="L4390">
        <v>1</v>
      </c>
      <c r="M4390">
        <v>0</v>
      </c>
      <c r="N4390">
        <v>0</v>
      </c>
      <c r="O4390">
        <v>0</v>
      </c>
      <c r="P4390">
        <v>0</v>
      </c>
      <c r="Q4390">
        <v>0</v>
      </c>
    </row>
    <row r="4391" spans="1:17" x14ac:dyDescent="0.25">
      <c r="A4391" t="s">
        <v>18494</v>
      </c>
      <c r="B4391" t="s">
        <v>74</v>
      </c>
      <c r="C4391" t="s">
        <v>95</v>
      </c>
      <c r="D4391" t="s">
        <v>526</v>
      </c>
      <c r="E4391" t="s">
        <v>563</v>
      </c>
      <c r="F4391" t="s">
        <v>4242</v>
      </c>
      <c r="G4391">
        <v>0</v>
      </c>
      <c r="H4391">
        <v>0</v>
      </c>
      <c r="I4391">
        <v>0</v>
      </c>
      <c r="J4391">
        <v>0</v>
      </c>
      <c r="K4391">
        <v>0</v>
      </c>
      <c r="L4391">
        <v>0</v>
      </c>
      <c r="M4391">
        <v>12</v>
      </c>
      <c r="N4391">
        <v>0</v>
      </c>
      <c r="O4391">
        <v>0</v>
      </c>
      <c r="P4391">
        <v>0</v>
      </c>
      <c r="Q4391">
        <v>0</v>
      </c>
    </row>
    <row r="4392" spans="1:17" x14ac:dyDescent="0.25">
      <c r="A4392" t="s">
        <v>18495</v>
      </c>
      <c r="B4392" t="s">
        <v>74</v>
      </c>
      <c r="C4392" t="s">
        <v>95</v>
      </c>
      <c r="D4392" t="s">
        <v>526</v>
      </c>
      <c r="E4392" t="s">
        <v>563</v>
      </c>
      <c r="F4392" t="s">
        <v>399</v>
      </c>
      <c r="G4392">
        <v>0</v>
      </c>
      <c r="H4392">
        <v>12</v>
      </c>
      <c r="I4392">
        <v>0</v>
      </c>
      <c r="J4392">
        <v>10</v>
      </c>
      <c r="K4392">
        <v>1</v>
      </c>
      <c r="L4392">
        <v>1</v>
      </c>
      <c r="M4392">
        <v>0</v>
      </c>
      <c r="N4392">
        <v>0</v>
      </c>
      <c r="O4392">
        <v>0</v>
      </c>
      <c r="P4392">
        <v>0</v>
      </c>
      <c r="Q4392">
        <v>0</v>
      </c>
    </row>
    <row r="4393" spans="1:17" x14ac:dyDescent="0.25">
      <c r="A4393" t="s">
        <v>18496</v>
      </c>
      <c r="B4393" t="s">
        <v>74</v>
      </c>
      <c r="C4393" t="s">
        <v>95</v>
      </c>
      <c r="D4393" t="s">
        <v>526</v>
      </c>
      <c r="E4393" t="s">
        <v>563</v>
      </c>
      <c r="F4393" t="s">
        <v>4245</v>
      </c>
      <c r="G4393">
        <v>0</v>
      </c>
      <c r="H4393">
        <v>0</v>
      </c>
      <c r="I4393">
        <v>0</v>
      </c>
      <c r="J4393">
        <v>0</v>
      </c>
      <c r="K4393">
        <v>0</v>
      </c>
      <c r="L4393">
        <v>0</v>
      </c>
      <c r="M4393">
        <v>12</v>
      </c>
      <c r="N4393">
        <v>0</v>
      </c>
      <c r="O4393">
        <v>0</v>
      </c>
      <c r="P4393">
        <v>0</v>
      </c>
      <c r="Q4393">
        <v>0</v>
      </c>
    </row>
    <row r="4394" spans="1:17" x14ac:dyDescent="0.25">
      <c r="A4394" t="s">
        <v>18497</v>
      </c>
      <c r="B4394" t="s">
        <v>74</v>
      </c>
      <c r="C4394" t="s">
        <v>95</v>
      </c>
      <c r="D4394" t="s">
        <v>526</v>
      </c>
      <c r="E4394" t="s">
        <v>563</v>
      </c>
      <c r="F4394" t="s">
        <v>394</v>
      </c>
      <c r="G4394">
        <v>0</v>
      </c>
      <c r="H4394">
        <v>0</v>
      </c>
      <c r="I4394">
        <v>0</v>
      </c>
      <c r="J4394">
        <v>0</v>
      </c>
      <c r="K4394">
        <v>0</v>
      </c>
      <c r="L4394">
        <v>0</v>
      </c>
      <c r="M4394">
        <v>0</v>
      </c>
      <c r="N4394">
        <v>6</v>
      </c>
      <c r="O4394">
        <v>4</v>
      </c>
      <c r="P4394">
        <v>2</v>
      </c>
      <c r="Q4394">
        <v>0</v>
      </c>
    </row>
    <row r="4395" spans="1:17" x14ac:dyDescent="0.25">
      <c r="A4395" t="s">
        <v>18498</v>
      </c>
      <c r="B4395" t="s">
        <v>74</v>
      </c>
      <c r="C4395" t="s">
        <v>95</v>
      </c>
      <c r="D4395" t="s">
        <v>526</v>
      </c>
      <c r="E4395" t="s">
        <v>563</v>
      </c>
      <c r="F4395" t="s">
        <v>395</v>
      </c>
      <c r="G4395">
        <v>0</v>
      </c>
      <c r="H4395">
        <v>0</v>
      </c>
      <c r="I4395">
        <v>0</v>
      </c>
      <c r="J4395">
        <v>0</v>
      </c>
      <c r="K4395">
        <v>0</v>
      </c>
      <c r="L4395">
        <v>0</v>
      </c>
      <c r="M4395">
        <v>0</v>
      </c>
      <c r="N4395">
        <v>4</v>
      </c>
      <c r="O4395">
        <v>3</v>
      </c>
      <c r="P4395">
        <v>1</v>
      </c>
      <c r="Q4395">
        <v>0</v>
      </c>
    </row>
    <row r="4396" spans="1:17" x14ac:dyDescent="0.25">
      <c r="A4396" t="s">
        <v>18499</v>
      </c>
      <c r="B4396" t="s">
        <v>74</v>
      </c>
      <c r="C4396" t="s">
        <v>95</v>
      </c>
      <c r="D4396" t="s">
        <v>526</v>
      </c>
      <c r="E4396" t="s">
        <v>563</v>
      </c>
      <c r="F4396" t="s">
        <v>525</v>
      </c>
      <c r="G4396">
        <v>12</v>
      </c>
      <c r="H4396">
        <v>0</v>
      </c>
      <c r="I4396">
        <v>0</v>
      </c>
      <c r="J4396">
        <v>0</v>
      </c>
      <c r="K4396">
        <v>0</v>
      </c>
      <c r="L4396">
        <v>0</v>
      </c>
      <c r="M4396">
        <v>0</v>
      </c>
      <c r="N4396">
        <v>0</v>
      </c>
      <c r="O4396">
        <v>0</v>
      </c>
      <c r="P4396">
        <v>0</v>
      </c>
      <c r="Q4396">
        <v>0</v>
      </c>
    </row>
    <row r="4397" spans="1:17" x14ac:dyDescent="0.25">
      <c r="A4397" t="s">
        <v>23932</v>
      </c>
      <c r="B4397" t="s">
        <v>74</v>
      </c>
      <c r="C4397" t="s">
        <v>95</v>
      </c>
      <c r="D4397" t="s">
        <v>526</v>
      </c>
      <c r="E4397" t="s">
        <v>21471</v>
      </c>
      <c r="F4397" t="s">
        <v>396</v>
      </c>
      <c r="G4397">
        <v>0</v>
      </c>
      <c r="H4397">
        <v>13</v>
      </c>
      <c r="I4397">
        <v>0</v>
      </c>
      <c r="J4397">
        <v>12</v>
      </c>
      <c r="K4397">
        <v>0</v>
      </c>
      <c r="L4397">
        <v>1</v>
      </c>
      <c r="M4397">
        <v>0</v>
      </c>
      <c r="N4397">
        <v>0</v>
      </c>
      <c r="O4397">
        <v>0</v>
      </c>
      <c r="P4397">
        <v>0</v>
      </c>
      <c r="Q4397">
        <v>0</v>
      </c>
    </row>
    <row r="4398" spans="1:17" x14ac:dyDescent="0.25">
      <c r="A4398" t="s">
        <v>23933</v>
      </c>
      <c r="B4398" t="s">
        <v>74</v>
      </c>
      <c r="C4398" t="s">
        <v>95</v>
      </c>
      <c r="D4398" t="s">
        <v>526</v>
      </c>
      <c r="E4398" t="s">
        <v>21471</v>
      </c>
      <c r="F4398" t="s">
        <v>4236</v>
      </c>
      <c r="G4398">
        <v>0</v>
      </c>
      <c r="H4398">
        <v>13</v>
      </c>
      <c r="I4398">
        <v>0</v>
      </c>
      <c r="J4398">
        <v>12</v>
      </c>
      <c r="K4398">
        <v>0</v>
      </c>
      <c r="L4398">
        <v>1</v>
      </c>
      <c r="M4398">
        <v>0</v>
      </c>
      <c r="N4398">
        <v>0</v>
      </c>
      <c r="O4398">
        <v>0</v>
      </c>
      <c r="P4398">
        <v>0</v>
      </c>
      <c r="Q4398">
        <v>0</v>
      </c>
    </row>
    <row r="4399" spans="1:17" x14ac:dyDescent="0.25">
      <c r="A4399" t="s">
        <v>23934</v>
      </c>
      <c r="B4399" t="s">
        <v>74</v>
      </c>
      <c r="C4399" t="s">
        <v>95</v>
      </c>
      <c r="D4399" t="s">
        <v>526</v>
      </c>
      <c r="E4399" t="s">
        <v>21471</v>
      </c>
      <c r="F4399" t="s">
        <v>4238</v>
      </c>
      <c r="G4399">
        <v>0</v>
      </c>
      <c r="H4399">
        <v>0</v>
      </c>
      <c r="I4399">
        <v>0</v>
      </c>
      <c r="J4399">
        <v>0</v>
      </c>
      <c r="K4399">
        <v>0</v>
      </c>
      <c r="L4399">
        <v>0</v>
      </c>
      <c r="M4399">
        <v>13</v>
      </c>
      <c r="N4399">
        <v>0</v>
      </c>
      <c r="O4399">
        <v>0</v>
      </c>
      <c r="P4399">
        <v>0</v>
      </c>
      <c r="Q4399">
        <v>0</v>
      </c>
    </row>
    <row r="4400" spans="1:17" x14ac:dyDescent="0.25">
      <c r="A4400" t="s">
        <v>23935</v>
      </c>
      <c r="B4400" t="s">
        <v>74</v>
      </c>
      <c r="C4400" t="s">
        <v>95</v>
      </c>
      <c r="D4400" t="s">
        <v>526</v>
      </c>
      <c r="E4400" t="s">
        <v>21471</v>
      </c>
      <c r="F4400" t="s">
        <v>397</v>
      </c>
      <c r="G4400">
        <v>0</v>
      </c>
      <c r="H4400">
        <v>13</v>
      </c>
      <c r="I4400">
        <v>0</v>
      </c>
      <c r="J4400">
        <v>12</v>
      </c>
      <c r="K4400">
        <v>0</v>
      </c>
      <c r="L4400">
        <v>1</v>
      </c>
      <c r="M4400">
        <v>0</v>
      </c>
      <c r="N4400">
        <v>0</v>
      </c>
      <c r="O4400">
        <v>0</v>
      </c>
      <c r="P4400">
        <v>0</v>
      </c>
      <c r="Q4400">
        <v>0</v>
      </c>
    </row>
    <row r="4401" spans="1:17" x14ac:dyDescent="0.25">
      <c r="A4401" t="s">
        <v>23936</v>
      </c>
      <c r="B4401" t="s">
        <v>74</v>
      </c>
      <c r="C4401" t="s">
        <v>95</v>
      </c>
      <c r="D4401" t="s">
        <v>526</v>
      </c>
      <c r="E4401" t="s">
        <v>21471</v>
      </c>
      <c r="F4401" t="s">
        <v>398</v>
      </c>
      <c r="G4401">
        <v>0</v>
      </c>
      <c r="H4401">
        <v>13</v>
      </c>
      <c r="I4401">
        <v>0</v>
      </c>
      <c r="J4401">
        <v>12</v>
      </c>
      <c r="K4401">
        <v>0</v>
      </c>
      <c r="L4401">
        <v>1</v>
      </c>
      <c r="M4401">
        <v>0</v>
      </c>
      <c r="N4401">
        <v>0</v>
      </c>
      <c r="O4401">
        <v>0</v>
      </c>
      <c r="P4401">
        <v>0</v>
      </c>
      <c r="Q4401">
        <v>0</v>
      </c>
    </row>
    <row r="4402" spans="1:17" x14ac:dyDescent="0.25">
      <c r="A4402" t="s">
        <v>23937</v>
      </c>
      <c r="B4402" t="s">
        <v>74</v>
      </c>
      <c r="C4402" t="s">
        <v>95</v>
      </c>
      <c r="D4402" t="s">
        <v>526</v>
      </c>
      <c r="E4402" t="s">
        <v>21471</v>
      </c>
      <c r="F4402" t="s">
        <v>4242</v>
      </c>
      <c r="G4402">
        <v>0</v>
      </c>
      <c r="H4402">
        <v>0</v>
      </c>
      <c r="I4402">
        <v>0</v>
      </c>
      <c r="J4402">
        <v>0</v>
      </c>
      <c r="K4402">
        <v>0</v>
      </c>
      <c r="L4402">
        <v>0</v>
      </c>
      <c r="M4402">
        <v>13</v>
      </c>
      <c r="N4402">
        <v>0</v>
      </c>
      <c r="O4402">
        <v>0</v>
      </c>
      <c r="P4402">
        <v>0</v>
      </c>
      <c r="Q4402">
        <v>0</v>
      </c>
    </row>
    <row r="4403" spans="1:17" x14ac:dyDescent="0.25">
      <c r="A4403" t="s">
        <v>23938</v>
      </c>
      <c r="B4403" t="s">
        <v>74</v>
      </c>
      <c r="C4403" t="s">
        <v>95</v>
      </c>
      <c r="D4403" t="s">
        <v>526</v>
      </c>
      <c r="E4403" t="s">
        <v>21471</v>
      </c>
      <c r="F4403" t="s">
        <v>399</v>
      </c>
      <c r="G4403">
        <v>0</v>
      </c>
      <c r="H4403">
        <v>13</v>
      </c>
      <c r="I4403">
        <v>0</v>
      </c>
      <c r="J4403">
        <v>12</v>
      </c>
      <c r="K4403">
        <v>0</v>
      </c>
      <c r="L4403">
        <v>1</v>
      </c>
      <c r="M4403">
        <v>0</v>
      </c>
      <c r="N4403">
        <v>0</v>
      </c>
      <c r="O4403">
        <v>0</v>
      </c>
      <c r="P4403">
        <v>0</v>
      </c>
      <c r="Q4403">
        <v>0</v>
      </c>
    </row>
    <row r="4404" spans="1:17" x14ac:dyDescent="0.25">
      <c r="A4404" t="s">
        <v>17554</v>
      </c>
      <c r="B4404" t="s">
        <v>74</v>
      </c>
      <c r="C4404" t="s">
        <v>159</v>
      </c>
      <c r="D4404" t="s">
        <v>526</v>
      </c>
      <c r="E4404" t="s">
        <v>563</v>
      </c>
      <c r="F4404" t="s">
        <v>396</v>
      </c>
      <c r="G4404">
        <v>0</v>
      </c>
      <c r="H4404">
        <v>10</v>
      </c>
      <c r="I4404">
        <v>1</v>
      </c>
      <c r="J4404">
        <v>8</v>
      </c>
      <c r="K4404">
        <v>0</v>
      </c>
      <c r="L4404">
        <v>1</v>
      </c>
      <c r="M4404">
        <v>0</v>
      </c>
      <c r="N4404">
        <v>0</v>
      </c>
      <c r="O4404">
        <v>0</v>
      </c>
      <c r="P4404">
        <v>0</v>
      </c>
      <c r="Q4404">
        <v>0</v>
      </c>
    </row>
    <row r="4405" spans="1:17" x14ac:dyDescent="0.25">
      <c r="A4405" t="s">
        <v>17555</v>
      </c>
      <c r="B4405" t="s">
        <v>74</v>
      </c>
      <c r="C4405" t="s">
        <v>159</v>
      </c>
      <c r="D4405" t="s">
        <v>526</v>
      </c>
      <c r="E4405" t="s">
        <v>563</v>
      </c>
      <c r="F4405" t="s">
        <v>4236</v>
      </c>
      <c r="G4405">
        <v>0</v>
      </c>
      <c r="H4405">
        <v>10</v>
      </c>
      <c r="I4405">
        <v>1</v>
      </c>
      <c r="J4405">
        <v>7</v>
      </c>
      <c r="K4405">
        <v>0</v>
      </c>
      <c r="L4405">
        <v>2</v>
      </c>
      <c r="M4405">
        <v>0</v>
      </c>
      <c r="N4405">
        <v>0</v>
      </c>
      <c r="O4405">
        <v>0</v>
      </c>
      <c r="P4405">
        <v>0</v>
      </c>
      <c r="Q4405">
        <v>0</v>
      </c>
    </row>
    <row r="4406" spans="1:17" x14ac:dyDescent="0.25">
      <c r="A4406" t="s">
        <v>17556</v>
      </c>
      <c r="B4406" t="s">
        <v>74</v>
      </c>
      <c r="C4406" t="s">
        <v>159</v>
      </c>
      <c r="D4406" t="s">
        <v>526</v>
      </c>
      <c r="E4406" t="s">
        <v>563</v>
      </c>
      <c r="F4406" t="s">
        <v>4238</v>
      </c>
      <c r="G4406">
        <v>0</v>
      </c>
      <c r="H4406">
        <v>0</v>
      </c>
      <c r="I4406">
        <v>0</v>
      </c>
      <c r="J4406">
        <v>0</v>
      </c>
      <c r="K4406">
        <v>0</v>
      </c>
      <c r="L4406">
        <v>0</v>
      </c>
      <c r="M4406">
        <v>10</v>
      </c>
      <c r="N4406">
        <v>0</v>
      </c>
      <c r="O4406">
        <v>0</v>
      </c>
      <c r="P4406">
        <v>0</v>
      </c>
      <c r="Q4406">
        <v>0</v>
      </c>
    </row>
    <row r="4407" spans="1:17" x14ac:dyDescent="0.25">
      <c r="A4407" t="s">
        <v>17557</v>
      </c>
      <c r="B4407" t="s">
        <v>74</v>
      </c>
      <c r="C4407" t="s">
        <v>159</v>
      </c>
      <c r="D4407" t="s">
        <v>526</v>
      </c>
      <c r="E4407" t="s">
        <v>563</v>
      </c>
      <c r="F4407" t="s">
        <v>397</v>
      </c>
      <c r="G4407">
        <v>0</v>
      </c>
      <c r="H4407">
        <v>10</v>
      </c>
      <c r="I4407">
        <v>1</v>
      </c>
      <c r="J4407">
        <v>7</v>
      </c>
      <c r="K4407">
        <v>0</v>
      </c>
      <c r="L4407">
        <v>2</v>
      </c>
      <c r="M4407">
        <v>0</v>
      </c>
      <c r="N4407">
        <v>0</v>
      </c>
      <c r="O4407">
        <v>0</v>
      </c>
      <c r="P4407">
        <v>0</v>
      </c>
      <c r="Q4407">
        <v>0</v>
      </c>
    </row>
    <row r="4408" spans="1:17" x14ac:dyDescent="0.25">
      <c r="A4408" t="s">
        <v>17558</v>
      </c>
      <c r="B4408" t="s">
        <v>74</v>
      </c>
      <c r="C4408" t="s">
        <v>159</v>
      </c>
      <c r="D4408" t="s">
        <v>526</v>
      </c>
      <c r="E4408" t="s">
        <v>563</v>
      </c>
      <c r="F4408" t="s">
        <v>398</v>
      </c>
      <c r="G4408">
        <v>0</v>
      </c>
      <c r="H4408">
        <v>10</v>
      </c>
      <c r="I4408">
        <v>1</v>
      </c>
      <c r="J4408">
        <v>7</v>
      </c>
      <c r="K4408">
        <v>0</v>
      </c>
      <c r="L4408">
        <v>2</v>
      </c>
      <c r="M4408">
        <v>0</v>
      </c>
      <c r="N4408">
        <v>0</v>
      </c>
      <c r="O4408">
        <v>0</v>
      </c>
      <c r="P4408">
        <v>0</v>
      </c>
      <c r="Q4408">
        <v>0</v>
      </c>
    </row>
    <row r="4409" spans="1:17" x14ac:dyDescent="0.25">
      <c r="A4409" t="s">
        <v>17559</v>
      </c>
      <c r="B4409" t="s">
        <v>74</v>
      </c>
      <c r="C4409" t="s">
        <v>159</v>
      </c>
      <c r="D4409" t="s">
        <v>526</v>
      </c>
      <c r="E4409" t="s">
        <v>563</v>
      </c>
      <c r="F4409" t="s">
        <v>4242</v>
      </c>
      <c r="G4409">
        <v>0</v>
      </c>
      <c r="H4409">
        <v>0</v>
      </c>
      <c r="I4409">
        <v>0</v>
      </c>
      <c r="J4409">
        <v>0</v>
      </c>
      <c r="K4409">
        <v>0</v>
      </c>
      <c r="L4409">
        <v>0</v>
      </c>
      <c r="M4409">
        <v>10</v>
      </c>
      <c r="N4409">
        <v>0</v>
      </c>
      <c r="O4409">
        <v>0</v>
      </c>
      <c r="P4409">
        <v>0</v>
      </c>
      <c r="Q4409">
        <v>0</v>
      </c>
    </row>
    <row r="4410" spans="1:17" x14ac:dyDescent="0.25">
      <c r="A4410" t="s">
        <v>17560</v>
      </c>
      <c r="B4410" t="s">
        <v>74</v>
      </c>
      <c r="C4410" t="s">
        <v>159</v>
      </c>
      <c r="D4410" t="s">
        <v>526</v>
      </c>
      <c r="E4410" t="s">
        <v>563</v>
      </c>
      <c r="F4410" t="s">
        <v>399</v>
      </c>
      <c r="G4410">
        <v>0</v>
      </c>
      <c r="H4410">
        <v>10</v>
      </c>
      <c r="I4410">
        <v>1</v>
      </c>
      <c r="J4410">
        <v>8</v>
      </c>
      <c r="K4410">
        <v>0</v>
      </c>
      <c r="L4410">
        <v>1</v>
      </c>
      <c r="M4410">
        <v>0</v>
      </c>
      <c r="N4410">
        <v>0</v>
      </c>
      <c r="O4410">
        <v>0</v>
      </c>
      <c r="P4410">
        <v>0</v>
      </c>
      <c r="Q4410">
        <v>0</v>
      </c>
    </row>
    <row r="4411" spans="1:17" x14ac:dyDescent="0.25">
      <c r="A4411" t="s">
        <v>17561</v>
      </c>
      <c r="B4411" t="s">
        <v>74</v>
      </c>
      <c r="C4411" t="s">
        <v>159</v>
      </c>
      <c r="D4411" t="s">
        <v>526</v>
      </c>
      <c r="E4411" t="s">
        <v>563</v>
      </c>
      <c r="F4411" t="s">
        <v>4245</v>
      </c>
      <c r="G4411">
        <v>0</v>
      </c>
      <c r="H4411">
        <v>0</v>
      </c>
      <c r="I4411">
        <v>0</v>
      </c>
      <c r="J4411">
        <v>0</v>
      </c>
      <c r="K4411">
        <v>0</v>
      </c>
      <c r="L4411">
        <v>0</v>
      </c>
      <c r="M4411">
        <v>10</v>
      </c>
      <c r="N4411">
        <v>0</v>
      </c>
      <c r="O4411">
        <v>0</v>
      </c>
      <c r="P4411">
        <v>0</v>
      </c>
      <c r="Q4411">
        <v>0</v>
      </c>
    </row>
    <row r="4412" spans="1:17" x14ac:dyDescent="0.25">
      <c r="A4412" t="s">
        <v>17562</v>
      </c>
      <c r="B4412" t="s">
        <v>74</v>
      </c>
      <c r="C4412" t="s">
        <v>159</v>
      </c>
      <c r="D4412" t="s">
        <v>526</v>
      </c>
      <c r="E4412" t="s">
        <v>563</v>
      </c>
      <c r="F4412" t="s">
        <v>394</v>
      </c>
      <c r="G4412">
        <v>0</v>
      </c>
      <c r="H4412">
        <v>0</v>
      </c>
      <c r="I4412">
        <v>0</v>
      </c>
      <c r="J4412">
        <v>0</v>
      </c>
      <c r="K4412">
        <v>0</v>
      </c>
      <c r="L4412">
        <v>0</v>
      </c>
      <c r="M4412">
        <v>0</v>
      </c>
      <c r="N4412">
        <v>6</v>
      </c>
      <c r="O4412">
        <v>5</v>
      </c>
      <c r="P4412">
        <v>1</v>
      </c>
      <c r="Q4412">
        <v>0</v>
      </c>
    </row>
    <row r="4413" spans="1:17" x14ac:dyDescent="0.25">
      <c r="A4413" t="s">
        <v>17563</v>
      </c>
      <c r="B4413" t="s">
        <v>74</v>
      </c>
      <c r="C4413" t="s">
        <v>159</v>
      </c>
      <c r="D4413" t="s">
        <v>526</v>
      </c>
      <c r="E4413" t="s">
        <v>563</v>
      </c>
      <c r="F4413" t="s">
        <v>395</v>
      </c>
      <c r="G4413">
        <v>0</v>
      </c>
      <c r="H4413">
        <v>0</v>
      </c>
      <c r="I4413">
        <v>0</v>
      </c>
      <c r="J4413">
        <v>0</v>
      </c>
      <c r="K4413">
        <v>0</v>
      </c>
      <c r="L4413">
        <v>0</v>
      </c>
      <c r="M4413">
        <v>0</v>
      </c>
      <c r="N4413">
        <v>4</v>
      </c>
      <c r="O4413">
        <v>4</v>
      </c>
      <c r="P4413">
        <v>0</v>
      </c>
      <c r="Q4413">
        <v>0</v>
      </c>
    </row>
    <row r="4414" spans="1:17" x14ac:dyDescent="0.25">
      <c r="A4414" t="s">
        <v>17564</v>
      </c>
      <c r="B4414" t="s">
        <v>74</v>
      </c>
      <c r="C4414" t="s">
        <v>159</v>
      </c>
      <c r="D4414" t="s">
        <v>526</v>
      </c>
      <c r="E4414" t="s">
        <v>563</v>
      </c>
      <c r="F4414" t="s">
        <v>525</v>
      </c>
      <c r="G4414">
        <v>10</v>
      </c>
      <c r="H4414">
        <v>0</v>
      </c>
      <c r="I4414">
        <v>0</v>
      </c>
      <c r="J4414">
        <v>0</v>
      </c>
      <c r="K4414">
        <v>0</v>
      </c>
      <c r="L4414">
        <v>0</v>
      </c>
      <c r="M4414">
        <v>0</v>
      </c>
      <c r="N4414">
        <v>0</v>
      </c>
      <c r="O4414">
        <v>0</v>
      </c>
      <c r="P4414">
        <v>0</v>
      </c>
      <c r="Q4414">
        <v>0</v>
      </c>
    </row>
    <row r="4415" spans="1:17" x14ac:dyDescent="0.25">
      <c r="A4415" t="s">
        <v>23939</v>
      </c>
      <c r="B4415" t="s">
        <v>74</v>
      </c>
      <c r="C4415" t="s">
        <v>159</v>
      </c>
      <c r="D4415" t="s">
        <v>526</v>
      </c>
      <c r="E4415" t="s">
        <v>21471</v>
      </c>
      <c r="F4415" t="s">
        <v>396</v>
      </c>
      <c r="G4415">
        <v>0</v>
      </c>
      <c r="H4415">
        <v>13</v>
      </c>
      <c r="I4415">
        <v>3</v>
      </c>
      <c r="J4415">
        <v>9</v>
      </c>
      <c r="K4415">
        <v>0</v>
      </c>
      <c r="L4415">
        <v>1</v>
      </c>
      <c r="M4415">
        <v>0</v>
      </c>
      <c r="N4415">
        <v>0</v>
      </c>
      <c r="O4415">
        <v>0</v>
      </c>
      <c r="P4415">
        <v>0</v>
      </c>
      <c r="Q4415">
        <v>0</v>
      </c>
    </row>
    <row r="4416" spans="1:17" x14ac:dyDescent="0.25">
      <c r="A4416" t="s">
        <v>23940</v>
      </c>
      <c r="B4416" t="s">
        <v>74</v>
      </c>
      <c r="C4416" t="s">
        <v>159</v>
      </c>
      <c r="D4416" t="s">
        <v>526</v>
      </c>
      <c r="E4416" t="s">
        <v>21471</v>
      </c>
      <c r="F4416" t="s">
        <v>4236</v>
      </c>
      <c r="G4416">
        <v>0</v>
      </c>
      <c r="H4416">
        <v>13</v>
      </c>
      <c r="I4416">
        <v>3</v>
      </c>
      <c r="J4416">
        <v>9</v>
      </c>
      <c r="K4416">
        <v>0</v>
      </c>
      <c r="L4416">
        <v>1</v>
      </c>
      <c r="M4416">
        <v>0</v>
      </c>
      <c r="N4416">
        <v>0</v>
      </c>
      <c r="O4416">
        <v>0</v>
      </c>
      <c r="P4416">
        <v>0</v>
      </c>
      <c r="Q4416">
        <v>0</v>
      </c>
    </row>
    <row r="4417" spans="1:17" x14ac:dyDescent="0.25">
      <c r="A4417" t="s">
        <v>23941</v>
      </c>
      <c r="B4417" t="s">
        <v>74</v>
      </c>
      <c r="C4417" t="s">
        <v>159</v>
      </c>
      <c r="D4417" t="s">
        <v>526</v>
      </c>
      <c r="E4417" t="s">
        <v>21471</v>
      </c>
      <c r="F4417" t="s">
        <v>4238</v>
      </c>
      <c r="G4417">
        <v>0</v>
      </c>
      <c r="H4417">
        <v>0</v>
      </c>
      <c r="I4417">
        <v>0</v>
      </c>
      <c r="J4417">
        <v>0</v>
      </c>
      <c r="K4417">
        <v>0</v>
      </c>
      <c r="L4417">
        <v>0</v>
      </c>
      <c r="M4417">
        <v>13</v>
      </c>
      <c r="N4417">
        <v>0</v>
      </c>
      <c r="O4417">
        <v>0</v>
      </c>
      <c r="P4417">
        <v>0</v>
      </c>
      <c r="Q4417">
        <v>0</v>
      </c>
    </row>
    <row r="4418" spans="1:17" x14ac:dyDescent="0.25">
      <c r="A4418" t="s">
        <v>23942</v>
      </c>
      <c r="B4418" t="s">
        <v>74</v>
      </c>
      <c r="C4418" t="s">
        <v>159</v>
      </c>
      <c r="D4418" t="s">
        <v>526</v>
      </c>
      <c r="E4418" t="s">
        <v>21471</v>
      </c>
      <c r="F4418" t="s">
        <v>397</v>
      </c>
      <c r="G4418">
        <v>0</v>
      </c>
      <c r="H4418">
        <v>13</v>
      </c>
      <c r="I4418">
        <v>3</v>
      </c>
      <c r="J4418">
        <v>9</v>
      </c>
      <c r="K4418">
        <v>0</v>
      </c>
      <c r="L4418">
        <v>1</v>
      </c>
      <c r="M4418">
        <v>0</v>
      </c>
      <c r="N4418">
        <v>0</v>
      </c>
      <c r="O4418">
        <v>0</v>
      </c>
      <c r="P4418">
        <v>0</v>
      </c>
      <c r="Q4418">
        <v>0</v>
      </c>
    </row>
    <row r="4419" spans="1:17" x14ac:dyDescent="0.25">
      <c r="A4419" t="s">
        <v>23943</v>
      </c>
      <c r="B4419" t="s">
        <v>74</v>
      </c>
      <c r="C4419" t="s">
        <v>159</v>
      </c>
      <c r="D4419" t="s">
        <v>526</v>
      </c>
      <c r="E4419" t="s">
        <v>21471</v>
      </c>
      <c r="F4419" t="s">
        <v>398</v>
      </c>
      <c r="G4419">
        <v>0</v>
      </c>
      <c r="H4419">
        <v>13</v>
      </c>
      <c r="I4419">
        <v>3</v>
      </c>
      <c r="J4419">
        <v>9</v>
      </c>
      <c r="K4419">
        <v>0</v>
      </c>
      <c r="L4419">
        <v>1</v>
      </c>
      <c r="M4419">
        <v>0</v>
      </c>
      <c r="N4419">
        <v>0</v>
      </c>
      <c r="O4419">
        <v>0</v>
      </c>
      <c r="P4419">
        <v>0</v>
      </c>
      <c r="Q4419">
        <v>0</v>
      </c>
    </row>
    <row r="4420" spans="1:17" x14ac:dyDescent="0.25">
      <c r="A4420" t="s">
        <v>23944</v>
      </c>
      <c r="B4420" t="s">
        <v>74</v>
      </c>
      <c r="C4420" t="s">
        <v>159</v>
      </c>
      <c r="D4420" t="s">
        <v>526</v>
      </c>
      <c r="E4420" t="s">
        <v>21471</v>
      </c>
      <c r="F4420" t="s">
        <v>4242</v>
      </c>
      <c r="G4420">
        <v>0</v>
      </c>
      <c r="H4420">
        <v>0</v>
      </c>
      <c r="I4420">
        <v>0</v>
      </c>
      <c r="J4420">
        <v>0</v>
      </c>
      <c r="K4420">
        <v>0</v>
      </c>
      <c r="L4420">
        <v>0</v>
      </c>
      <c r="M4420">
        <v>13</v>
      </c>
      <c r="N4420">
        <v>0</v>
      </c>
      <c r="O4420">
        <v>0</v>
      </c>
      <c r="P4420">
        <v>0</v>
      </c>
      <c r="Q4420">
        <v>0</v>
      </c>
    </row>
    <row r="4421" spans="1:17" x14ac:dyDescent="0.25">
      <c r="A4421" t="s">
        <v>23945</v>
      </c>
      <c r="B4421" t="s">
        <v>74</v>
      </c>
      <c r="C4421" t="s">
        <v>159</v>
      </c>
      <c r="D4421" t="s">
        <v>526</v>
      </c>
      <c r="E4421" t="s">
        <v>21471</v>
      </c>
      <c r="F4421" t="s">
        <v>399</v>
      </c>
      <c r="G4421">
        <v>0</v>
      </c>
      <c r="H4421">
        <v>13</v>
      </c>
      <c r="I4421">
        <v>3</v>
      </c>
      <c r="J4421">
        <v>9</v>
      </c>
      <c r="K4421">
        <v>0</v>
      </c>
      <c r="L4421">
        <v>1</v>
      </c>
      <c r="M4421">
        <v>0</v>
      </c>
      <c r="N4421">
        <v>0</v>
      </c>
      <c r="O4421">
        <v>0</v>
      </c>
      <c r="P4421">
        <v>0</v>
      </c>
      <c r="Q4421">
        <v>0</v>
      </c>
    </row>
    <row r="4422" spans="1:17" x14ac:dyDescent="0.25">
      <c r="A4422" t="s">
        <v>23946</v>
      </c>
      <c r="B4422" t="s">
        <v>74</v>
      </c>
      <c r="C4422" t="s">
        <v>159</v>
      </c>
      <c r="D4422" t="s">
        <v>526</v>
      </c>
      <c r="E4422" t="s">
        <v>21471</v>
      </c>
      <c r="F4422" t="s">
        <v>4245</v>
      </c>
      <c r="G4422">
        <v>0</v>
      </c>
      <c r="H4422">
        <v>0</v>
      </c>
      <c r="I4422">
        <v>0</v>
      </c>
      <c r="J4422">
        <v>0</v>
      </c>
      <c r="K4422">
        <v>0</v>
      </c>
      <c r="L4422">
        <v>0</v>
      </c>
      <c r="M4422">
        <v>13</v>
      </c>
      <c r="N4422">
        <v>0</v>
      </c>
      <c r="O4422">
        <v>0</v>
      </c>
      <c r="P4422">
        <v>0</v>
      </c>
      <c r="Q4422">
        <v>0</v>
      </c>
    </row>
    <row r="4423" spans="1:17" x14ac:dyDescent="0.25">
      <c r="A4423" t="s">
        <v>23947</v>
      </c>
      <c r="B4423" t="s">
        <v>74</v>
      </c>
      <c r="C4423" t="s">
        <v>159</v>
      </c>
      <c r="D4423" t="s">
        <v>526</v>
      </c>
      <c r="E4423" t="s">
        <v>21471</v>
      </c>
      <c r="F4423" t="s">
        <v>394</v>
      </c>
      <c r="G4423">
        <v>0</v>
      </c>
      <c r="H4423">
        <v>0</v>
      </c>
      <c r="I4423">
        <v>0</v>
      </c>
      <c r="J4423">
        <v>0</v>
      </c>
      <c r="K4423">
        <v>0</v>
      </c>
      <c r="L4423">
        <v>0</v>
      </c>
      <c r="M4423">
        <v>0</v>
      </c>
      <c r="N4423">
        <v>10</v>
      </c>
      <c r="O4423">
        <v>9</v>
      </c>
      <c r="P4423">
        <v>1</v>
      </c>
      <c r="Q4423">
        <v>0</v>
      </c>
    </row>
    <row r="4424" spans="1:17" x14ac:dyDescent="0.25">
      <c r="A4424" t="s">
        <v>23948</v>
      </c>
      <c r="B4424" t="s">
        <v>74</v>
      </c>
      <c r="C4424" t="s">
        <v>159</v>
      </c>
      <c r="D4424" t="s">
        <v>526</v>
      </c>
      <c r="E4424" t="s">
        <v>21471</v>
      </c>
      <c r="F4424" t="s">
        <v>395</v>
      </c>
      <c r="G4424">
        <v>0</v>
      </c>
      <c r="H4424">
        <v>0</v>
      </c>
      <c r="I4424">
        <v>0</v>
      </c>
      <c r="J4424">
        <v>0</v>
      </c>
      <c r="K4424">
        <v>0</v>
      </c>
      <c r="L4424">
        <v>0</v>
      </c>
      <c r="M4424">
        <v>0</v>
      </c>
      <c r="N4424">
        <v>8</v>
      </c>
      <c r="O4424">
        <v>7</v>
      </c>
      <c r="P4424">
        <v>1</v>
      </c>
      <c r="Q4424">
        <v>0</v>
      </c>
    </row>
    <row r="4425" spans="1:17" x14ac:dyDescent="0.25">
      <c r="A4425" t="s">
        <v>23949</v>
      </c>
      <c r="B4425" t="s">
        <v>74</v>
      </c>
      <c r="C4425" t="s">
        <v>159</v>
      </c>
      <c r="D4425" t="s">
        <v>526</v>
      </c>
      <c r="E4425" t="s">
        <v>21471</v>
      </c>
      <c r="F4425" t="s">
        <v>525</v>
      </c>
      <c r="G4425">
        <v>13</v>
      </c>
      <c r="H4425">
        <v>0</v>
      </c>
      <c r="I4425">
        <v>0</v>
      </c>
      <c r="J4425">
        <v>0</v>
      </c>
      <c r="K4425">
        <v>0</v>
      </c>
      <c r="L4425">
        <v>0</v>
      </c>
      <c r="M4425">
        <v>0</v>
      </c>
      <c r="N4425">
        <v>0</v>
      </c>
      <c r="O4425">
        <v>0</v>
      </c>
      <c r="P4425">
        <v>0</v>
      </c>
      <c r="Q4425">
        <v>0</v>
      </c>
    </row>
    <row r="4426" spans="1:17" x14ac:dyDescent="0.25">
      <c r="A4426" t="s">
        <v>17565</v>
      </c>
      <c r="B4426" t="s">
        <v>74</v>
      </c>
      <c r="C4426" t="s">
        <v>159</v>
      </c>
      <c r="D4426" t="s">
        <v>12971</v>
      </c>
      <c r="E4426" t="s">
        <v>563</v>
      </c>
      <c r="F4426" t="s">
        <v>525</v>
      </c>
      <c r="G4426">
        <v>3</v>
      </c>
      <c r="H4426">
        <v>0</v>
      </c>
      <c r="I4426">
        <v>0</v>
      </c>
      <c r="J4426">
        <v>0</v>
      </c>
      <c r="K4426">
        <v>0</v>
      </c>
      <c r="L4426">
        <v>0</v>
      </c>
      <c r="M4426">
        <v>0</v>
      </c>
      <c r="N4426">
        <v>0</v>
      </c>
      <c r="O4426">
        <v>0</v>
      </c>
      <c r="P4426">
        <v>0</v>
      </c>
      <c r="Q4426">
        <v>0</v>
      </c>
    </row>
    <row r="4427" spans="1:17" x14ac:dyDescent="0.25">
      <c r="A4427" t="s">
        <v>23950</v>
      </c>
      <c r="B4427" t="s">
        <v>74</v>
      </c>
      <c r="C4427" t="s">
        <v>159</v>
      </c>
      <c r="D4427" t="s">
        <v>12971</v>
      </c>
      <c r="E4427" t="s">
        <v>21471</v>
      </c>
      <c r="F4427" t="s">
        <v>525</v>
      </c>
      <c r="G4427">
        <v>1</v>
      </c>
      <c r="H4427">
        <v>0</v>
      </c>
      <c r="I4427">
        <v>0</v>
      </c>
      <c r="J4427">
        <v>0</v>
      </c>
      <c r="K4427">
        <v>0</v>
      </c>
      <c r="L4427">
        <v>0</v>
      </c>
      <c r="M4427">
        <v>0</v>
      </c>
      <c r="N4427">
        <v>0</v>
      </c>
      <c r="O4427">
        <v>0</v>
      </c>
      <c r="P4427">
        <v>0</v>
      </c>
      <c r="Q4427">
        <v>0</v>
      </c>
    </row>
    <row r="4428" spans="1:17" x14ac:dyDescent="0.25">
      <c r="A4428" t="s">
        <v>17566</v>
      </c>
      <c r="B4428" t="s">
        <v>74</v>
      </c>
      <c r="C4428" t="s">
        <v>160</v>
      </c>
      <c r="D4428" t="s">
        <v>529</v>
      </c>
      <c r="E4428" t="s">
        <v>563</v>
      </c>
      <c r="F4428" t="s">
        <v>525</v>
      </c>
      <c r="G4428">
        <v>1</v>
      </c>
      <c r="H4428">
        <v>0</v>
      </c>
      <c r="I4428">
        <v>0</v>
      </c>
      <c r="J4428">
        <v>0</v>
      </c>
      <c r="K4428">
        <v>0</v>
      </c>
      <c r="L4428">
        <v>0</v>
      </c>
      <c r="M4428">
        <v>0</v>
      </c>
      <c r="N4428">
        <v>0</v>
      </c>
      <c r="O4428">
        <v>0</v>
      </c>
      <c r="P4428">
        <v>0</v>
      </c>
      <c r="Q4428">
        <v>0</v>
      </c>
    </row>
    <row r="4429" spans="1:17" x14ac:dyDescent="0.25">
      <c r="A4429" t="s">
        <v>23951</v>
      </c>
      <c r="B4429" t="s">
        <v>74</v>
      </c>
      <c r="C4429" t="s">
        <v>160</v>
      </c>
      <c r="D4429" t="s">
        <v>529</v>
      </c>
      <c r="E4429" t="s">
        <v>21471</v>
      </c>
      <c r="F4429" t="s">
        <v>525</v>
      </c>
      <c r="G4429">
        <v>3</v>
      </c>
      <c r="H4429">
        <v>0</v>
      </c>
      <c r="I4429">
        <v>0</v>
      </c>
      <c r="J4429">
        <v>0</v>
      </c>
      <c r="K4429">
        <v>0</v>
      </c>
      <c r="L4429">
        <v>0</v>
      </c>
      <c r="M4429">
        <v>0</v>
      </c>
      <c r="N4429">
        <v>0</v>
      </c>
      <c r="O4429">
        <v>0</v>
      </c>
      <c r="P4429">
        <v>0</v>
      </c>
      <c r="Q4429">
        <v>0</v>
      </c>
    </row>
    <row r="4430" spans="1:17" x14ac:dyDescent="0.25">
      <c r="A4430" t="s">
        <v>17567</v>
      </c>
      <c r="B4430" t="s">
        <v>74</v>
      </c>
      <c r="C4430" t="s">
        <v>160</v>
      </c>
      <c r="D4430" t="s">
        <v>526</v>
      </c>
      <c r="E4430" t="s">
        <v>563</v>
      </c>
      <c r="F4430" t="s">
        <v>396</v>
      </c>
      <c r="G4430">
        <v>0</v>
      </c>
      <c r="H4430">
        <v>7</v>
      </c>
      <c r="I4430">
        <v>1</v>
      </c>
      <c r="J4430">
        <v>6</v>
      </c>
      <c r="K4430">
        <v>0</v>
      </c>
      <c r="L4430">
        <v>0</v>
      </c>
      <c r="M4430">
        <v>0</v>
      </c>
      <c r="N4430">
        <v>0</v>
      </c>
      <c r="O4430">
        <v>0</v>
      </c>
      <c r="P4430">
        <v>0</v>
      </c>
      <c r="Q4430">
        <v>0</v>
      </c>
    </row>
    <row r="4431" spans="1:17" x14ac:dyDescent="0.25">
      <c r="A4431" t="s">
        <v>17568</v>
      </c>
      <c r="B4431" t="s">
        <v>74</v>
      </c>
      <c r="C4431" t="s">
        <v>160</v>
      </c>
      <c r="D4431" t="s">
        <v>526</v>
      </c>
      <c r="E4431" t="s">
        <v>563</v>
      </c>
      <c r="F4431" t="s">
        <v>4236</v>
      </c>
      <c r="G4431">
        <v>0</v>
      </c>
      <c r="H4431">
        <v>7</v>
      </c>
      <c r="I4431">
        <v>1</v>
      </c>
      <c r="J4431">
        <v>6</v>
      </c>
      <c r="K4431">
        <v>0</v>
      </c>
      <c r="L4431">
        <v>0</v>
      </c>
      <c r="M4431">
        <v>0</v>
      </c>
      <c r="N4431">
        <v>0</v>
      </c>
      <c r="O4431">
        <v>0</v>
      </c>
      <c r="P4431">
        <v>0</v>
      </c>
      <c r="Q4431">
        <v>0</v>
      </c>
    </row>
    <row r="4432" spans="1:17" x14ac:dyDescent="0.25">
      <c r="A4432" t="s">
        <v>17569</v>
      </c>
      <c r="B4432" t="s">
        <v>74</v>
      </c>
      <c r="C4432" t="s">
        <v>160</v>
      </c>
      <c r="D4432" t="s">
        <v>526</v>
      </c>
      <c r="E4432" t="s">
        <v>563</v>
      </c>
      <c r="F4432" t="s">
        <v>4238</v>
      </c>
      <c r="G4432">
        <v>0</v>
      </c>
      <c r="H4432">
        <v>0</v>
      </c>
      <c r="I4432">
        <v>0</v>
      </c>
      <c r="J4432">
        <v>0</v>
      </c>
      <c r="K4432">
        <v>0</v>
      </c>
      <c r="L4432">
        <v>0</v>
      </c>
      <c r="M4432">
        <v>7</v>
      </c>
      <c r="N4432">
        <v>0</v>
      </c>
      <c r="O4432">
        <v>0</v>
      </c>
      <c r="P4432">
        <v>0</v>
      </c>
      <c r="Q4432">
        <v>0</v>
      </c>
    </row>
    <row r="4433" spans="1:17" x14ac:dyDescent="0.25">
      <c r="A4433" t="s">
        <v>17572</v>
      </c>
      <c r="B4433" t="s">
        <v>74</v>
      </c>
      <c r="C4433" t="s">
        <v>222</v>
      </c>
      <c r="D4433" t="s">
        <v>526</v>
      </c>
      <c r="E4433" t="s">
        <v>563</v>
      </c>
      <c r="F4433" t="s">
        <v>396</v>
      </c>
      <c r="G4433">
        <v>0</v>
      </c>
      <c r="H4433">
        <v>8</v>
      </c>
      <c r="I4433">
        <v>2</v>
      </c>
      <c r="J4433">
        <v>6</v>
      </c>
      <c r="K4433">
        <v>0</v>
      </c>
      <c r="L4433">
        <v>0</v>
      </c>
      <c r="M4433">
        <v>0</v>
      </c>
      <c r="N4433">
        <v>0</v>
      </c>
      <c r="O4433">
        <v>0</v>
      </c>
      <c r="P4433">
        <v>0</v>
      </c>
      <c r="Q4433">
        <v>0</v>
      </c>
    </row>
    <row r="4434" spans="1:17" x14ac:dyDescent="0.25">
      <c r="A4434" t="s">
        <v>17573</v>
      </c>
      <c r="B4434" t="s">
        <v>74</v>
      </c>
      <c r="C4434" t="s">
        <v>222</v>
      </c>
      <c r="D4434" t="s">
        <v>526</v>
      </c>
      <c r="E4434" t="s">
        <v>563</v>
      </c>
      <c r="F4434" t="s">
        <v>4236</v>
      </c>
      <c r="G4434">
        <v>0</v>
      </c>
      <c r="H4434">
        <v>8</v>
      </c>
      <c r="I4434">
        <v>2</v>
      </c>
      <c r="J4434">
        <v>6</v>
      </c>
      <c r="K4434">
        <v>0</v>
      </c>
      <c r="L4434">
        <v>0</v>
      </c>
      <c r="M4434">
        <v>0</v>
      </c>
      <c r="N4434">
        <v>0</v>
      </c>
      <c r="O4434">
        <v>0</v>
      </c>
      <c r="P4434">
        <v>0</v>
      </c>
      <c r="Q4434">
        <v>0</v>
      </c>
    </row>
    <row r="4435" spans="1:17" x14ac:dyDescent="0.25">
      <c r="A4435" t="s">
        <v>17574</v>
      </c>
      <c r="B4435" t="s">
        <v>74</v>
      </c>
      <c r="C4435" t="s">
        <v>222</v>
      </c>
      <c r="D4435" t="s">
        <v>526</v>
      </c>
      <c r="E4435" t="s">
        <v>563</v>
      </c>
      <c r="F4435" t="s">
        <v>4238</v>
      </c>
      <c r="G4435">
        <v>0</v>
      </c>
      <c r="H4435">
        <v>0</v>
      </c>
      <c r="I4435">
        <v>0</v>
      </c>
      <c r="J4435">
        <v>0</v>
      </c>
      <c r="K4435">
        <v>0</v>
      </c>
      <c r="L4435">
        <v>0</v>
      </c>
      <c r="M4435">
        <v>8</v>
      </c>
      <c r="N4435">
        <v>0</v>
      </c>
      <c r="O4435">
        <v>0</v>
      </c>
      <c r="P4435">
        <v>0</v>
      </c>
      <c r="Q4435">
        <v>0</v>
      </c>
    </row>
    <row r="4436" spans="1:17" x14ac:dyDescent="0.25">
      <c r="A4436" t="s">
        <v>17575</v>
      </c>
      <c r="B4436" t="s">
        <v>74</v>
      </c>
      <c r="C4436" t="s">
        <v>222</v>
      </c>
      <c r="D4436" t="s">
        <v>526</v>
      </c>
      <c r="E4436" t="s">
        <v>563</v>
      </c>
      <c r="F4436" t="s">
        <v>397</v>
      </c>
      <c r="G4436">
        <v>0</v>
      </c>
      <c r="H4436">
        <v>8</v>
      </c>
      <c r="I4436">
        <v>2</v>
      </c>
      <c r="J4436">
        <v>6</v>
      </c>
      <c r="K4436">
        <v>0</v>
      </c>
      <c r="L4436">
        <v>0</v>
      </c>
      <c r="M4436">
        <v>0</v>
      </c>
      <c r="N4436">
        <v>0</v>
      </c>
      <c r="O4436">
        <v>0</v>
      </c>
      <c r="P4436">
        <v>0</v>
      </c>
      <c r="Q4436">
        <v>0</v>
      </c>
    </row>
    <row r="4437" spans="1:17" x14ac:dyDescent="0.25">
      <c r="A4437" t="s">
        <v>17576</v>
      </c>
      <c r="B4437" t="s">
        <v>74</v>
      </c>
      <c r="C4437" t="s">
        <v>222</v>
      </c>
      <c r="D4437" t="s">
        <v>526</v>
      </c>
      <c r="E4437" t="s">
        <v>563</v>
      </c>
      <c r="F4437" t="s">
        <v>398</v>
      </c>
      <c r="G4437">
        <v>0</v>
      </c>
      <c r="H4437">
        <v>8</v>
      </c>
      <c r="I4437">
        <v>2</v>
      </c>
      <c r="J4437">
        <v>6</v>
      </c>
      <c r="K4437">
        <v>0</v>
      </c>
      <c r="L4437">
        <v>0</v>
      </c>
      <c r="M4437">
        <v>0</v>
      </c>
      <c r="N4437">
        <v>0</v>
      </c>
      <c r="O4437">
        <v>0</v>
      </c>
      <c r="P4437">
        <v>0</v>
      </c>
      <c r="Q4437">
        <v>0</v>
      </c>
    </row>
    <row r="4438" spans="1:17" x14ac:dyDescent="0.25">
      <c r="A4438" t="s">
        <v>17577</v>
      </c>
      <c r="B4438" t="s">
        <v>74</v>
      </c>
      <c r="C4438" t="s">
        <v>222</v>
      </c>
      <c r="D4438" t="s">
        <v>526</v>
      </c>
      <c r="E4438" t="s">
        <v>563</v>
      </c>
      <c r="F4438" t="s">
        <v>4242</v>
      </c>
      <c r="G4438">
        <v>0</v>
      </c>
      <c r="H4438">
        <v>0</v>
      </c>
      <c r="I4438">
        <v>0</v>
      </c>
      <c r="J4438">
        <v>0</v>
      </c>
      <c r="K4438">
        <v>0</v>
      </c>
      <c r="L4438">
        <v>0</v>
      </c>
      <c r="M4438">
        <v>8</v>
      </c>
      <c r="N4438">
        <v>0</v>
      </c>
      <c r="O4438">
        <v>0</v>
      </c>
      <c r="P4438">
        <v>0</v>
      </c>
      <c r="Q4438">
        <v>0</v>
      </c>
    </row>
    <row r="4439" spans="1:17" x14ac:dyDescent="0.25">
      <c r="A4439" t="s">
        <v>17578</v>
      </c>
      <c r="B4439" t="s">
        <v>74</v>
      </c>
      <c r="C4439" t="s">
        <v>222</v>
      </c>
      <c r="D4439" t="s">
        <v>526</v>
      </c>
      <c r="E4439" t="s">
        <v>563</v>
      </c>
      <c r="F4439" t="s">
        <v>399</v>
      </c>
      <c r="G4439">
        <v>0</v>
      </c>
      <c r="H4439">
        <v>8</v>
      </c>
      <c r="I4439">
        <v>2</v>
      </c>
      <c r="J4439">
        <v>6</v>
      </c>
      <c r="K4439">
        <v>0</v>
      </c>
      <c r="L4439">
        <v>0</v>
      </c>
      <c r="M4439">
        <v>0</v>
      </c>
      <c r="N4439">
        <v>0</v>
      </c>
      <c r="O4439">
        <v>0</v>
      </c>
      <c r="P4439">
        <v>0</v>
      </c>
      <c r="Q4439">
        <v>0</v>
      </c>
    </row>
    <row r="4440" spans="1:17" x14ac:dyDescent="0.25">
      <c r="A4440" t="s">
        <v>17579</v>
      </c>
      <c r="B4440" t="s">
        <v>74</v>
      </c>
      <c r="C4440" t="s">
        <v>222</v>
      </c>
      <c r="D4440" t="s">
        <v>526</v>
      </c>
      <c r="E4440" t="s">
        <v>563</v>
      </c>
      <c r="F4440" t="s">
        <v>4245</v>
      </c>
      <c r="G4440">
        <v>0</v>
      </c>
      <c r="H4440">
        <v>0</v>
      </c>
      <c r="I4440">
        <v>0</v>
      </c>
      <c r="J4440">
        <v>0</v>
      </c>
      <c r="K4440">
        <v>0</v>
      </c>
      <c r="L4440">
        <v>0</v>
      </c>
      <c r="M4440">
        <v>8</v>
      </c>
      <c r="N4440">
        <v>0</v>
      </c>
      <c r="O4440">
        <v>0</v>
      </c>
      <c r="P4440">
        <v>0</v>
      </c>
      <c r="Q4440">
        <v>0</v>
      </c>
    </row>
    <row r="4441" spans="1:17" x14ac:dyDescent="0.25">
      <c r="A4441" t="s">
        <v>17580</v>
      </c>
      <c r="B4441" t="s">
        <v>74</v>
      </c>
      <c r="C4441" t="s">
        <v>222</v>
      </c>
      <c r="D4441" t="s">
        <v>526</v>
      </c>
      <c r="E4441" t="s">
        <v>563</v>
      </c>
      <c r="F4441" t="s">
        <v>394</v>
      </c>
      <c r="G4441">
        <v>0</v>
      </c>
      <c r="H4441">
        <v>0</v>
      </c>
      <c r="I4441">
        <v>0</v>
      </c>
      <c r="J4441">
        <v>0</v>
      </c>
      <c r="K4441">
        <v>0</v>
      </c>
      <c r="L4441">
        <v>0</v>
      </c>
      <c r="M4441">
        <v>0</v>
      </c>
      <c r="N4441">
        <v>8</v>
      </c>
      <c r="O4441">
        <v>8</v>
      </c>
      <c r="P4441">
        <v>0</v>
      </c>
      <c r="Q4441">
        <v>0</v>
      </c>
    </row>
    <row r="4442" spans="1:17" x14ac:dyDescent="0.25">
      <c r="A4442" t="s">
        <v>17581</v>
      </c>
      <c r="B4442" t="s">
        <v>74</v>
      </c>
      <c r="C4442" t="s">
        <v>222</v>
      </c>
      <c r="D4442" t="s">
        <v>526</v>
      </c>
      <c r="E4442" t="s">
        <v>563</v>
      </c>
      <c r="F4442" t="s">
        <v>395</v>
      </c>
      <c r="G4442">
        <v>0</v>
      </c>
      <c r="H4442">
        <v>0</v>
      </c>
      <c r="I4442">
        <v>0</v>
      </c>
      <c r="J4442">
        <v>0</v>
      </c>
      <c r="K4442">
        <v>0</v>
      </c>
      <c r="L4442">
        <v>0</v>
      </c>
      <c r="M4442">
        <v>0</v>
      </c>
      <c r="N4442">
        <v>5</v>
      </c>
      <c r="O4442">
        <v>5</v>
      </c>
      <c r="P4442">
        <v>0</v>
      </c>
      <c r="Q4442">
        <v>0</v>
      </c>
    </row>
    <row r="4443" spans="1:17" x14ac:dyDescent="0.25">
      <c r="A4443" t="s">
        <v>17582</v>
      </c>
      <c r="B4443" t="s">
        <v>74</v>
      </c>
      <c r="C4443" t="s">
        <v>222</v>
      </c>
      <c r="D4443" t="s">
        <v>526</v>
      </c>
      <c r="E4443" t="s">
        <v>563</v>
      </c>
      <c r="F4443" t="s">
        <v>525</v>
      </c>
      <c r="G4443">
        <v>8</v>
      </c>
      <c r="H4443">
        <v>0</v>
      </c>
      <c r="I4443">
        <v>0</v>
      </c>
      <c r="J4443">
        <v>0</v>
      </c>
      <c r="K4443">
        <v>0</v>
      </c>
      <c r="L4443">
        <v>0</v>
      </c>
      <c r="M4443">
        <v>0</v>
      </c>
      <c r="N4443">
        <v>0</v>
      </c>
      <c r="O4443">
        <v>0</v>
      </c>
      <c r="P4443">
        <v>0</v>
      </c>
      <c r="Q4443">
        <v>0</v>
      </c>
    </row>
    <row r="4444" spans="1:17" x14ac:dyDescent="0.25">
      <c r="A4444" t="s">
        <v>23952</v>
      </c>
      <c r="B4444" t="s">
        <v>74</v>
      </c>
      <c r="C4444" t="s">
        <v>222</v>
      </c>
      <c r="D4444" t="s">
        <v>526</v>
      </c>
      <c r="E4444" t="s">
        <v>21471</v>
      </c>
      <c r="F4444" t="s">
        <v>396</v>
      </c>
      <c r="G4444">
        <v>0</v>
      </c>
      <c r="H4444">
        <v>7</v>
      </c>
      <c r="I4444">
        <v>1</v>
      </c>
      <c r="J4444">
        <v>5</v>
      </c>
      <c r="K4444">
        <v>0</v>
      </c>
      <c r="L4444">
        <v>1</v>
      </c>
      <c r="M4444">
        <v>0</v>
      </c>
      <c r="N4444">
        <v>0</v>
      </c>
      <c r="O4444">
        <v>0</v>
      </c>
      <c r="P4444">
        <v>0</v>
      </c>
      <c r="Q4444">
        <v>0</v>
      </c>
    </row>
    <row r="4445" spans="1:17" x14ac:dyDescent="0.25">
      <c r="A4445" t="s">
        <v>23953</v>
      </c>
      <c r="B4445" t="s">
        <v>74</v>
      </c>
      <c r="C4445" t="s">
        <v>222</v>
      </c>
      <c r="D4445" t="s">
        <v>526</v>
      </c>
      <c r="E4445" t="s">
        <v>21471</v>
      </c>
      <c r="F4445" t="s">
        <v>4236</v>
      </c>
      <c r="G4445">
        <v>0</v>
      </c>
      <c r="H4445">
        <v>7</v>
      </c>
      <c r="I4445">
        <v>1</v>
      </c>
      <c r="J4445">
        <v>5</v>
      </c>
      <c r="K4445">
        <v>0</v>
      </c>
      <c r="L4445">
        <v>1</v>
      </c>
      <c r="M4445">
        <v>0</v>
      </c>
      <c r="N4445">
        <v>0</v>
      </c>
      <c r="O4445">
        <v>0</v>
      </c>
      <c r="P4445">
        <v>0</v>
      </c>
      <c r="Q4445">
        <v>0</v>
      </c>
    </row>
    <row r="4446" spans="1:17" x14ac:dyDescent="0.25">
      <c r="A4446" t="s">
        <v>23954</v>
      </c>
      <c r="B4446" t="s">
        <v>74</v>
      </c>
      <c r="C4446" t="s">
        <v>222</v>
      </c>
      <c r="D4446" t="s">
        <v>526</v>
      </c>
      <c r="E4446" t="s">
        <v>21471</v>
      </c>
      <c r="F4446" t="s">
        <v>4238</v>
      </c>
      <c r="G4446">
        <v>0</v>
      </c>
      <c r="H4446">
        <v>0</v>
      </c>
      <c r="I4446">
        <v>0</v>
      </c>
      <c r="J4446">
        <v>0</v>
      </c>
      <c r="K4446">
        <v>0</v>
      </c>
      <c r="L4446">
        <v>0</v>
      </c>
      <c r="M4446">
        <v>7</v>
      </c>
      <c r="N4446">
        <v>0</v>
      </c>
      <c r="O4446">
        <v>0</v>
      </c>
      <c r="P4446">
        <v>0</v>
      </c>
      <c r="Q4446">
        <v>0</v>
      </c>
    </row>
    <row r="4447" spans="1:17" x14ac:dyDescent="0.25">
      <c r="A4447" t="s">
        <v>23955</v>
      </c>
      <c r="B4447" t="s">
        <v>74</v>
      </c>
      <c r="C4447" t="s">
        <v>222</v>
      </c>
      <c r="D4447" t="s">
        <v>526</v>
      </c>
      <c r="E4447" t="s">
        <v>21471</v>
      </c>
      <c r="F4447" t="s">
        <v>397</v>
      </c>
      <c r="G4447">
        <v>0</v>
      </c>
      <c r="H4447">
        <v>7</v>
      </c>
      <c r="I4447">
        <v>1</v>
      </c>
      <c r="J4447">
        <v>5</v>
      </c>
      <c r="K4447">
        <v>0</v>
      </c>
      <c r="L4447">
        <v>1</v>
      </c>
      <c r="M4447">
        <v>0</v>
      </c>
      <c r="N4447">
        <v>0</v>
      </c>
      <c r="O4447">
        <v>0</v>
      </c>
      <c r="P4447">
        <v>0</v>
      </c>
      <c r="Q4447">
        <v>0</v>
      </c>
    </row>
    <row r="4448" spans="1:17" x14ac:dyDescent="0.25">
      <c r="A4448" t="s">
        <v>23956</v>
      </c>
      <c r="B4448" t="s">
        <v>74</v>
      </c>
      <c r="C4448" t="s">
        <v>222</v>
      </c>
      <c r="D4448" t="s">
        <v>526</v>
      </c>
      <c r="E4448" t="s">
        <v>21471</v>
      </c>
      <c r="F4448" t="s">
        <v>398</v>
      </c>
      <c r="G4448">
        <v>0</v>
      </c>
      <c r="H4448">
        <v>7</v>
      </c>
      <c r="I4448">
        <v>1</v>
      </c>
      <c r="J4448">
        <v>5</v>
      </c>
      <c r="K4448">
        <v>0</v>
      </c>
      <c r="L4448">
        <v>1</v>
      </c>
      <c r="M4448">
        <v>0</v>
      </c>
      <c r="N4448">
        <v>0</v>
      </c>
      <c r="O4448">
        <v>0</v>
      </c>
      <c r="P4448">
        <v>0</v>
      </c>
      <c r="Q4448">
        <v>0</v>
      </c>
    </row>
    <row r="4449" spans="1:17" x14ac:dyDescent="0.25">
      <c r="A4449" t="s">
        <v>23957</v>
      </c>
      <c r="B4449" t="s">
        <v>74</v>
      </c>
      <c r="C4449" t="s">
        <v>222</v>
      </c>
      <c r="D4449" t="s">
        <v>526</v>
      </c>
      <c r="E4449" t="s">
        <v>21471</v>
      </c>
      <c r="F4449" t="s">
        <v>4242</v>
      </c>
      <c r="G4449">
        <v>0</v>
      </c>
      <c r="H4449">
        <v>0</v>
      </c>
      <c r="I4449">
        <v>0</v>
      </c>
      <c r="J4449">
        <v>0</v>
      </c>
      <c r="K4449">
        <v>0</v>
      </c>
      <c r="L4449">
        <v>0</v>
      </c>
      <c r="M4449">
        <v>7</v>
      </c>
      <c r="N4449">
        <v>0</v>
      </c>
      <c r="O4449">
        <v>0</v>
      </c>
      <c r="P4449">
        <v>0</v>
      </c>
      <c r="Q4449">
        <v>0</v>
      </c>
    </row>
    <row r="4450" spans="1:17" x14ac:dyDescent="0.25">
      <c r="A4450" t="s">
        <v>23958</v>
      </c>
      <c r="B4450" t="s">
        <v>74</v>
      </c>
      <c r="C4450" t="s">
        <v>222</v>
      </c>
      <c r="D4450" t="s">
        <v>526</v>
      </c>
      <c r="E4450" t="s">
        <v>21471</v>
      </c>
      <c r="F4450" t="s">
        <v>399</v>
      </c>
      <c r="G4450">
        <v>0</v>
      </c>
      <c r="H4450">
        <v>7</v>
      </c>
      <c r="I4450">
        <v>1</v>
      </c>
      <c r="J4450">
        <v>5</v>
      </c>
      <c r="K4450">
        <v>0</v>
      </c>
      <c r="L4450">
        <v>1</v>
      </c>
      <c r="M4450">
        <v>0</v>
      </c>
      <c r="N4450">
        <v>0</v>
      </c>
      <c r="O4450">
        <v>0</v>
      </c>
      <c r="P4450">
        <v>0</v>
      </c>
      <c r="Q4450">
        <v>0</v>
      </c>
    </row>
    <row r="4451" spans="1:17" x14ac:dyDescent="0.25">
      <c r="A4451" t="s">
        <v>23959</v>
      </c>
      <c r="B4451" t="s">
        <v>74</v>
      </c>
      <c r="C4451" t="s">
        <v>222</v>
      </c>
      <c r="D4451" t="s">
        <v>526</v>
      </c>
      <c r="E4451" t="s">
        <v>21471</v>
      </c>
      <c r="F4451" t="s">
        <v>4245</v>
      </c>
      <c r="G4451">
        <v>0</v>
      </c>
      <c r="H4451">
        <v>0</v>
      </c>
      <c r="I4451">
        <v>0</v>
      </c>
      <c r="J4451">
        <v>0</v>
      </c>
      <c r="K4451">
        <v>0</v>
      </c>
      <c r="L4451">
        <v>0</v>
      </c>
      <c r="M4451">
        <v>7</v>
      </c>
      <c r="N4451">
        <v>0</v>
      </c>
      <c r="O4451">
        <v>0</v>
      </c>
      <c r="P4451">
        <v>0</v>
      </c>
      <c r="Q4451">
        <v>0</v>
      </c>
    </row>
    <row r="4452" spans="1:17" x14ac:dyDescent="0.25">
      <c r="A4452" t="s">
        <v>23960</v>
      </c>
      <c r="B4452" t="s">
        <v>74</v>
      </c>
      <c r="C4452" t="s">
        <v>222</v>
      </c>
      <c r="D4452" t="s">
        <v>526</v>
      </c>
      <c r="E4452" t="s">
        <v>21471</v>
      </c>
      <c r="F4452" t="s">
        <v>394</v>
      </c>
      <c r="G4452">
        <v>0</v>
      </c>
      <c r="H4452">
        <v>0</v>
      </c>
      <c r="I4452">
        <v>0</v>
      </c>
      <c r="J4452">
        <v>0</v>
      </c>
      <c r="K4452">
        <v>0</v>
      </c>
      <c r="L4452">
        <v>0</v>
      </c>
      <c r="M4452">
        <v>0</v>
      </c>
      <c r="N4452">
        <v>4</v>
      </c>
      <c r="O4452">
        <v>3</v>
      </c>
      <c r="P4452">
        <v>1</v>
      </c>
      <c r="Q4452">
        <v>0</v>
      </c>
    </row>
    <row r="4453" spans="1:17" x14ac:dyDescent="0.25">
      <c r="A4453" t="s">
        <v>23961</v>
      </c>
      <c r="B4453" t="s">
        <v>74</v>
      </c>
      <c r="C4453" t="s">
        <v>222</v>
      </c>
      <c r="D4453" t="s">
        <v>526</v>
      </c>
      <c r="E4453" t="s">
        <v>21471</v>
      </c>
      <c r="F4453" t="s">
        <v>395</v>
      </c>
      <c r="G4453">
        <v>0</v>
      </c>
      <c r="H4453">
        <v>0</v>
      </c>
      <c r="I4453">
        <v>0</v>
      </c>
      <c r="J4453">
        <v>0</v>
      </c>
      <c r="K4453">
        <v>0</v>
      </c>
      <c r="L4453">
        <v>0</v>
      </c>
      <c r="M4453">
        <v>0</v>
      </c>
      <c r="N4453">
        <v>3</v>
      </c>
      <c r="O4453">
        <v>2</v>
      </c>
      <c r="P4453">
        <v>1</v>
      </c>
      <c r="Q4453">
        <v>0</v>
      </c>
    </row>
    <row r="4454" spans="1:17" x14ac:dyDescent="0.25">
      <c r="A4454" t="s">
        <v>23962</v>
      </c>
      <c r="B4454" t="s">
        <v>74</v>
      </c>
      <c r="C4454" t="s">
        <v>222</v>
      </c>
      <c r="D4454" t="s">
        <v>526</v>
      </c>
      <c r="E4454" t="s">
        <v>21471</v>
      </c>
      <c r="F4454" t="s">
        <v>525</v>
      </c>
      <c r="G4454">
        <v>7</v>
      </c>
      <c r="H4454">
        <v>0</v>
      </c>
      <c r="I4454">
        <v>0</v>
      </c>
      <c r="J4454">
        <v>0</v>
      </c>
      <c r="K4454">
        <v>0</v>
      </c>
      <c r="L4454">
        <v>0</v>
      </c>
      <c r="M4454">
        <v>0</v>
      </c>
      <c r="N4454">
        <v>0</v>
      </c>
      <c r="O4454">
        <v>0</v>
      </c>
      <c r="P4454">
        <v>0</v>
      </c>
      <c r="Q4454">
        <v>0</v>
      </c>
    </row>
    <row r="4455" spans="1:17" x14ac:dyDescent="0.25">
      <c r="A4455" t="s">
        <v>19011</v>
      </c>
      <c r="B4455" t="s">
        <v>74</v>
      </c>
      <c r="C4455" t="s">
        <v>222</v>
      </c>
      <c r="D4455" t="s">
        <v>12971</v>
      </c>
      <c r="E4455" t="s">
        <v>563</v>
      </c>
      <c r="F4455" t="s">
        <v>525</v>
      </c>
      <c r="G4455">
        <v>7</v>
      </c>
      <c r="H4455">
        <v>0</v>
      </c>
      <c r="I4455">
        <v>0</v>
      </c>
      <c r="J4455">
        <v>0</v>
      </c>
      <c r="K4455">
        <v>0</v>
      </c>
      <c r="L4455">
        <v>0</v>
      </c>
      <c r="M4455">
        <v>0</v>
      </c>
      <c r="N4455">
        <v>0</v>
      </c>
      <c r="O4455">
        <v>0</v>
      </c>
      <c r="P4455">
        <v>0</v>
      </c>
      <c r="Q4455">
        <v>0</v>
      </c>
    </row>
    <row r="4456" spans="1:17" x14ac:dyDescent="0.25">
      <c r="A4456" t="s">
        <v>23963</v>
      </c>
      <c r="B4456" t="s">
        <v>74</v>
      </c>
      <c r="C4456" t="s">
        <v>222</v>
      </c>
      <c r="D4456" t="s">
        <v>12971</v>
      </c>
      <c r="E4456" t="s">
        <v>21471</v>
      </c>
      <c r="F4456" t="s">
        <v>525</v>
      </c>
      <c r="G4456">
        <v>2</v>
      </c>
      <c r="H4456">
        <v>0</v>
      </c>
      <c r="I4456">
        <v>0</v>
      </c>
      <c r="J4456">
        <v>0</v>
      </c>
      <c r="K4456">
        <v>0</v>
      </c>
      <c r="L4456">
        <v>0</v>
      </c>
      <c r="M4456">
        <v>0</v>
      </c>
      <c r="N4456">
        <v>0</v>
      </c>
      <c r="O4456">
        <v>0</v>
      </c>
      <c r="P4456">
        <v>0</v>
      </c>
      <c r="Q4456">
        <v>0</v>
      </c>
    </row>
    <row r="4457" spans="1:17" x14ac:dyDescent="0.25">
      <c r="A4457" t="s">
        <v>19012</v>
      </c>
      <c r="B4457" t="s">
        <v>74</v>
      </c>
      <c r="C4457" t="s">
        <v>223</v>
      </c>
      <c r="D4457" t="s">
        <v>526</v>
      </c>
      <c r="E4457" t="s">
        <v>563</v>
      </c>
      <c r="F4457" t="s">
        <v>396</v>
      </c>
      <c r="G4457">
        <v>0</v>
      </c>
      <c r="H4457">
        <v>15</v>
      </c>
      <c r="I4457">
        <v>1</v>
      </c>
      <c r="J4457">
        <v>11</v>
      </c>
      <c r="K4457">
        <v>2</v>
      </c>
      <c r="L4457">
        <v>1</v>
      </c>
      <c r="M4457">
        <v>0</v>
      </c>
      <c r="N4457">
        <v>0</v>
      </c>
      <c r="O4457">
        <v>0</v>
      </c>
      <c r="P4457">
        <v>0</v>
      </c>
      <c r="Q4457">
        <v>0</v>
      </c>
    </row>
    <row r="4458" spans="1:17" x14ac:dyDescent="0.25">
      <c r="A4458" t="s">
        <v>19013</v>
      </c>
      <c r="B4458" t="s">
        <v>74</v>
      </c>
      <c r="C4458" t="s">
        <v>223</v>
      </c>
      <c r="D4458" t="s">
        <v>526</v>
      </c>
      <c r="E4458" t="s">
        <v>563</v>
      </c>
      <c r="F4458" t="s">
        <v>4236</v>
      </c>
      <c r="G4458">
        <v>0</v>
      </c>
      <c r="H4458">
        <v>15</v>
      </c>
      <c r="I4458">
        <v>1</v>
      </c>
      <c r="J4458">
        <v>11</v>
      </c>
      <c r="K4458">
        <v>1</v>
      </c>
      <c r="L4458">
        <v>2</v>
      </c>
      <c r="M4458">
        <v>0</v>
      </c>
      <c r="N4458">
        <v>0</v>
      </c>
      <c r="O4458">
        <v>0</v>
      </c>
      <c r="P4458">
        <v>0</v>
      </c>
      <c r="Q4458">
        <v>0</v>
      </c>
    </row>
    <row r="4459" spans="1:17" x14ac:dyDescent="0.25">
      <c r="A4459" t="s">
        <v>19014</v>
      </c>
      <c r="B4459" t="s">
        <v>74</v>
      </c>
      <c r="C4459" t="s">
        <v>223</v>
      </c>
      <c r="D4459" t="s">
        <v>526</v>
      </c>
      <c r="E4459" t="s">
        <v>563</v>
      </c>
      <c r="F4459" t="s">
        <v>4238</v>
      </c>
      <c r="G4459">
        <v>0</v>
      </c>
      <c r="H4459">
        <v>0</v>
      </c>
      <c r="I4459">
        <v>0</v>
      </c>
      <c r="J4459">
        <v>0</v>
      </c>
      <c r="K4459">
        <v>0</v>
      </c>
      <c r="L4459">
        <v>0</v>
      </c>
      <c r="M4459">
        <v>15</v>
      </c>
      <c r="N4459">
        <v>0</v>
      </c>
      <c r="O4459">
        <v>0</v>
      </c>
      <c r="P4459">
        <v>0</v>
      </c>
      <c r="Q4459">
        <v>0</v>
      </c>
    </row>
    <row r="4460" spans="1:17" x14ac:dyDescent="0.25">
      <c r="A4460" t="s">
        <v>23964</v>
      </c>
      <c r="B4460" t="s">
        <v>73</v>
      </c>
      <c r="C4460" t="s">
        <v>133</v>
      </c>
      <c r="D4460" t="s">
        <v>527</v>
      </c>
      <c r="E4460" t="s">
        <v>21471</v>
      </c>
      <c r="F4460" t="s">
        <v>528</v>
      </c>
      <c r="G4460">
        <v>0</v>
      </c>
      <c r="H4460">
        <v>0</v>
      </c>
      <c r="I4460">
        <v>0</v>
      </c>
      <c r="J4460">
        <v>0</v>
      </c>
      <c r="K4460">
        <v>0</v>
      </c>
      <c r="L4460">
        <v>0</v>
      </c>
      <c r="M4460">
        <v>0</v>
      </c>
      <c r="N4460">
        <v>3</v>
      </c>
      <c r="O4460">
        <v>3</v>
      </c>
      <c r="P4460">
        <v>0</v>
      </c>
      <c r="Q4460">
        <v>0</v>
      </c>
    </row>
    <row r="4461" spans="1:17" x14ac:dyDescent="0.25">
      <c r="A4461" t="s">
        <v>23965</v>
      </c>
      <c r="B4461" t="s">
        <v>73</v>
      </c>
      <c r="C4461" t="s">
        <v>133</v>
      </c>
      <c r="D4461" t="s">
        <v>527</v>
      </c>
      <c r="E4461" t="s">
        <v>21471</v>
      </c>
      <c r="F4461" t="s">
        <v>525</v>
      </c>
      <c r="G4461">
        <v>3</v>
      </c>
      <c r="H4461">
        <v>0</v>
      </c>
      <c r="I4461">
        <v>0</v>
      </c>
      <c r="J4461">
        <v>0</v>
      </c>
      <c r="K4461">
        <v>0</v>
      </c>
      <c r="L4461">
        <v>0</v>
      </c>
      <c r="M4461">
        <v>0</v>
      </c>
      <c r="N4461">
        <v>0</v>
      </c>
      <c r="O4461">
        <v>0</v>
      </c>
      <c r="P4461">
        <v>0</v>
      </c>
      <c r="Q4461">
        <v>0</v>
      </c>
    </row>
    <row r="4462" spans="1:17" x14ac:dyDescent="0.25">
      <c r="A4462" t="s">
        <v>23966</v>
      </c>
      <c r="B4462" t="s">
        <v>73</v>
      </c>
      <c r="C4462" t="s">
        <v>133</v>
      </c>
      <c r="D4462" t="s">
        <v>12971</v>
      </c>
      <c r="E4462" t="s">
        <v>21471</v>
      </c>
      <c r="F4462" t="s">
        <v>525</v>
      </c>
      <c r="G4462">
        <v>1</v>
      </c>
      <c r="H4462">
        <v>0</v>
      </c>
      <c r="I4462">
        <v>0</v>
      </c>
      <c r="J4462">
        <v>0</v>
      </c>
      <c r="K4462">
        <v>0</v>
      </c>
      <c r="L4462">
        <v>0</v>
      </c>
      <c r="M4462">
        <v>0</v>
      </c>
      <c r="N4462">
        <v>0</v>
      </c>
      <c r="O4462">
        <v>0</v>
      </c>
      <c r="P4462">
        <v>0</v>
      </c>
      <c r="Q4462">
        <v>0</v>
      </c>
    </row>
    <row r="4463" spans="1:17" x14ac:dyDescent="0.25">
      <c r="A4463" t="s">
        <v>12997</v>
      </c>
      <c r="B4463" t="s">
        <v>73</v>
      </c>
      <c r="C4463" t="s">
        <v>134</v>
      </c>
      <c r="D4463" t="s">
        <v>526</v>
      </c>
      <c r="E4463" t="s">
        <v>563</v>
      </c>
      <c r="F4463" t="s">
        <v>396</v>
      </c>
      <c r="G4463">
        <v>0</v>
      </c>
      <c r="H4463">
        <v>1</v>
      </c>
      <c r="I4463">
        <v>0</v>
      </c>
      <c r="J4463">
        <v>1</v>
      </c>
      <c r="K4463">
        <v>0</v>
      </c>
      <c r="L4463">
        <v>0</v>
      </c>
      <c r="M4463">
        <v>0</v>
      </c>
      <c r="N4463">
        <v>0</v>
      </c>
      <c r="O4463">
        <v>0</v>
      </c>
      <c r="P4463">
        <v>0</v>
      </c>
      <c r="Q4463">
        <v>0</v>
      </c>
    </row>
    <row r="4464" spans="1:17" x14ac:dyDescent="0.25">
      <c r="A4464" t="s">
        <v>12998</v>
      </c>
      <c r="B4464" t="s">
        <v>73</v>
      </c>
      <c r="C4464" t="s">
        <v>134</v>
      </c>
      <c r="D4464" t="s">
        <v>526</v>
      </c>
      <c r="E4464" t="s">
        <v>563</v>
      </c>
      <c r="F4464" t="s">
        <v>4236</v>
      </c>
      <c r="G4464">
        <v>0</v>
      </c>
      <c r="H4464">
        <v>1</v>
      </c>
      <c r="I4464">
        <v>0</v>
      </c>
      <c r="J4464">
        <v>1</v>
      </c>
      <c r="K4464">
        <v>0</v>
      </c>
      <c r="L4464">
        <v>0</v>
      </c>
      <c r="M4464">
        <v>0</v>
      </c>
      <c r="N4464">
        <v>0</v>
      </c>
      <c r="O4464">
        <v>0</v>
      </c>
      <c r="P4464">
        <v>0</v>
      </c>
      <c r="Q4464">
        <v>0</v>
      </c>
    </row>
    <row r="4465" spans="1:17" x14ac:dyDescent="0.25">
      <c r="A4465" t="s">
        <v>12999</v>
      </c>
      <c r="B4465" t="s">
        <v>73</v>
      </c>
      <c r="C4465" t="s">
        <v>134</v>
      </c>
      <c r="D4465" t="s">
        <v>526</v>
      </c>
      <c r="E4465" t="s">
        <v>563</v>
      </c>
      <c r="F4465" t="s">
        <v>4238</v>
      </c>
      <c r="G4465">
        <v>0</v>
      </c>
      <c r="H4465">
        <v>0</v>
      </c>
      <c r="I4465">
        <v>0</v>
      </c>
      <c r="J4465">
        <v>0</v>
      </c>
      <c r="K4465">
        <v>0</v>
      </c>
      <c r="L4465">
        <v>0</v>
      </c>
      <c r="M4465">
        <v>1</v>
      </c>
      <c r="N4465">
        <v>0</v>
      </c>
      <c r="O4465">
        <v>0</v>
      </c>
      <c r="P4465">
        <v>0</v>
      </c>
      <c r="Q4465">
        <v>0</v>
      </c>
    </row>
    <row r="4466" spans="1:17" x14ac:dyDescent="0.25">
      <c r="A4466" t="s">
        <v>13000</v>
      </c>
      <c r="B4466" t="s">
        <v>73</v>
      </c>
      <c r="C4466" t="s">
        <v>134</v>
      </c>
      <c r="D4466" t="s">
        <v>526</v>
      </c>
      <c r="E4466" t="s">
        <v>563</v>
      </c>
      <c r="F4466" t="s">
        <v>397</v>
      </c>
      <c r="G4466">
        <v>0</v>
      </c>
      <c r="H4466">
        <v>1</v>
      </c>
      <c r="I4466">
        <v>0</v>
      </c>
      <c r="J4466">
        <v>1</v>
      </c>
      <c r="K4466">
        <v>0</v>
      </c>
      <c r="L4466">
        <v>0</v>
      </c>
      <c r="M4466">
        <v>0</v>
      </c>
      <c r="N4466">
        <v>0</v>
      </c>
      <c r="O4466">
        <v>0</v>
      </c>
      <c r="P4466">
        <v>0</v>
      </c>
      <c r="Q4466">
        <v>0</v>
      </c>
    </row>
    <row r="4467" spans="1:17" x14ac:dyDescent="0.25">
      <c r="A4467" t="s">
        <v>13001</v>
      </c>
      <c r="B4467" t="s">
        <v>73</v>
      </c>
      <c r="C4467" t="s">
        <v>134</v>
      </c>
      <c r="D4467" t="s">
        <v>526</v>
      </c>
      <c r="E4467" t="s">
        <v>563</v>
      </c>
      <c r="F4467" t="s">
        <v>398</v>
      </c>
      <c r="G4467">
        <v>0</v>
      </c>
      <c r="H4467">
        <v>1</v>
      </c>
      <c r="I4467">
        <v>0</v>
      </c>
      <c r="J4467">
        <v>1</v>
      </c>
      <c r="K4467">
        <v>0</v>
      </c>
      <c r="L4467">
        <v>0</v>
      </c>
      <c r="M4467">
        <v>0</v>
      </c>
      <c r="N4467">
        <v>0</v>
      </c>
      <c r="O4467">
        <v>0</v>
      </c>
      <c r="P4467">
        <v>0</v>
      </c>
      <c r="Q4467">
        <v>0</v>
      </c>
    </row>
    <row r="4468" spans="1:17" x14ac:dyDescent="0.25">
      <c r="A4468" t="s">
        <v>17583</v>
      </c>
      <c r="B4468" t="s">
        <v>73</v>
      </c>
      <c r="C4468" t="s">
        <v>134</v>
      </c>
      <c r="D4468" t="s">
        <v>526</v>
      </c>
      <c r="E4468" t="s">
        <v>563</v>
      </c>
      <c r="F4468" t="s">
        <v>4242</v>
      </c>
      <c r="G4468">
        <v>0</v>
      </c>
      <c r="H4468">
        <v>0</v>
      </c>
      <c r="I4468">
        <v>0</v>
      </c>
      <c r="J4468">
        <v>0</v>
      </c>
      <c r="K4468">
        <v>0</v>
      </c>
      <c r="L4468">
        <v>0</v>
      </c>
      <c r="M4468">
        <v>1</v>
      </c>
      <c r="N4468">
        <v>0</v>
      </c>
      <c r="O4468">
        <v>0</v>
      </c>
      <c r="P4468">
        <v>0</v>
      </c>
      <c r="Q4468">
        <v>0</v>
      </c>
    </row>
    <row r="4469" spans="1:17" x14ac:dyDescent="0.25">
      <c r="A4469" t="s">
        <v>17584</v>
      </c>
      <c r="B4469" t="s">
        <v>73</v>
      </c>
      <c r="C4469" t="s">
        <v>134</v>
      </c>
      <c r="D4469" t="s">
        <v>526</v>
      </c>
      <c r="E4469" t="s">
        <v>563</v>
      </c>
      <c r="F4469" t="s">
        <v>399</v>
      </c>
      <c r="G4469">
        <v>0</v>
      </c>
      <c r="H4469">
        <v>1</v>
      </c>
      <c r="I4469">
        <v>0</v>
      </c>
      <c r="J4469">
        <v>1</v>
      </c>
      <c r="K4469">
        <v>0</v>
      </c>
      <c r="L4469">
        <v>0</v>
      </c>
      <c r="M4469">
        <v>0</v>
      </c>
      <c r="N4469">
        <v>0</v>
      </c>
      <c r="O4469">
        <v>0</v>
      </c>
      <c r="P4469">
        <v>0</v>
      </c>
      <c r="Q4469">
        <v>0</v>
      </c>
    </row>
    <row r="4470" spans="1:17" x14ac:dyDescent="0.25">
      <c r="A4470" t="s">
        <v>17585</v>
      </c>
      <c r="B4470" t="s">
        <v>73</v>
      </c>
      <c r="C4470" t="s">
        <v>134</v>
      </c>
      <c r="D4470" t="s">
        <v>526</v>
      </c>
      <c r="E4470" t="s">
        <v>563</v>
      </c>
      <c r="F4470" t="s">
        <v>4245</v>
      </c>
      <c r="G4470">
        <v>0</v>
      </c>
      <c r="H4470">
        <v>0</v>
      </c>
      <c r="I4470">
        <v>0</v>
      </c>
      <c r="J4470">
        <v>0</v>
      </c>
      <c r="K4470">
        <v>0</v>
      </c>
      <c r="L4470">
        <v>0</v>
      </c>
      <c r="M4470">
        <v>1</v>
      </c>
      <c r="N4470">
        <v>0</v>
      </c>
      <c r="O4470">
        <v>0</v>
      </c>
      <c r="P4470">
        <v>0</v>
      </c>
      <c r="Q4470">
        <v>0</v>
      </c>
    </row>
    <row r="4471" spans="1:17" x14ac:dyDescent="0.25">
      <c r="A4471" t="s">
        <v>17586</v>
      </c>
      <c r="B4471" t="s">
        <v>73</v>
      </c>
      <c r="C4471" t="s">
        <v>134</v>
      </c>
      <c r="D4471" t="s">
        <v>526</v>
      </c>
      <c r="E4471" t="s">
        <v>563</v>
      </c>
      <c r="F4471" t="s">
        <v>394</v>
      </c>
      <c r="G4471">
        <v>0</v>
      </c>
      <c r="H4471">
        <v>0</v>
      </c>
      <c r="I4471">
        <v>0</v>
      </c>
      <c r="J4471">
        <v>0</v>
      </c>
      <c r="K4471">
        <v>0</v>
      </c>
      <c r="L4471">
        <v>0</v>
      </c>
      <c r="M4471">
        <v>0</v>
      </c>
      <c r="N4471">
        <v>0</v>
      </c>
      <c r="O4471">
        <v>0</v>
      </c>
      <c r="P4471">
        <v>0</v>
      </c>
      <c r="Q4471">
        <v>0</v>
      </c>
    </row>
    <row r="4472" spans="1:17" x14ac:dyDescent="0.25">
      <c r="A4472" t="s">
        <v>17587</v>
      </c>
      <c r="B4472" t="s">
        <v>73</v>
      </c>
      <c r="C4472" t="s">
        <v>134</v>
      </c>
      <c r="D4472" t="s">
        <v>526</v>
      </c>
      <c r="E4472" t="s">
        <v>563</v>
      </c>
      <c r="F4472" t="s">
        <v>395</v>
      </c>
      <c r="G4472">
        <v>0</v>
      </c>
      <c r="H4472">
        <v>0</v>
      </c>
      <c r="I4472">
        <v>0</v>
      </c>
      <c r="J4472">
        <v>0</v>
      </c>
      <c r="K4472">
        <v>0</v>
      </c>
      <c r="L4472">
        <v>0</v>
      </c>
      <c r="M4472">
        <v>0</v>
      </c>
      <c r="N4472">
        <v>0</v>
      </c>
      <c r="O4472">
        <v>0</v>
      </c>
      <c r="P4472">
        <v>0</v>
      </c>
      <c r="Q4472">
        <v>0</v>
      </c>
    </row>
    <row r="4473" spans="1:17" x14ac:dyDescent="0.25">
      <c r="A4473" t="s">
        <v>17588</v>
      </c>
      <c r="B4473" t="s">
        <v>73</v>
      </c>
      <c r="C4473" t="s">
        <v>134</v>
      </c>
      <c r="D4473" t="s">
        <v>526</v>
      </c>
      <c r="E4473" t="s">
        <v>563</v>
      </c>
      <c r="F4473" t="s">
        <v>525</v>
      </c>
      <c r="G4473">
        <v>1</v>
      </c>
      <c r="H4473">
        <v>0</v>
      </c>
      <c r="I4473">
        <v>0</v>
      </c>
      <c r="J4473">
        <v>0</v>
      </c>
      <c r="K4473">
        <v>0</v>
      </c>
      <c r="L4473">
        <v>0</v>
      </c>
      <c r="M4473">
        <v>0</v>
      </c>
      <c r="N4473">
        <v>0</v>
      </c>
      <c r="O4473">
        <v>0</v>
      </c>
      <c r="P4473">
        <v>0</v>
      </c>
      <c r="Q4473">
        <v>0</v>
      </c>
    </row>
    <row r="4474" spans="1:17" x14ac:dyDescent="0.25">
      <c r="A4474" t="s">
        <v>23967</v>
      </c>
      <c r="B4474" t="s">
        <v>73</v>
      </c>
      <c r="C4474" t="s">
        <v>134</v>
      </c>
      <c r="D4474" t="s">
        <v>526</v>
      </c>
      <c r="E4474" t="s">
        <v>21471</v>
      </c>
      <c r="F4474" t="s">
        <v>396</v>
      </c>
      <c r="G4474">
        <v>0</v>
      </c>
      <c r="H4474">
        <v>13</v>
      </c>
      <c r="I4474">
        <v>6</v>
      </c>
      <c r="J4474">
        <v>6</v>
      </c>
      <c r="K4474">
        <v>1</v>
      </c>
      <c r="L4474">
        <v>0</v>
      </c>
      <c r="M4474">
        <v>0</v>
      </c>
      <c r="N4474">
        <v>0</v>
      </c>
      <c r="O4474">
        <v>0</v>
      </c>
      <c r="P4474">
        <v>0</v>
      </c>
      <c r="Q4474">
        <v>0</v>
      </c>
    </row>
    <row r="4475" spans="1:17" x14ac:dyDescent="0.25">
      <c r="A4475" t="s">
        <v>23968</v>
      </c>
      <c r="B4475" t="s">
        <v>73</v>
      </c>
      <c r="C4475" t="s">
        <v>134</v>
      </c>
      <c r="D4475" t="s">
        <v>526</v>
      </c>
      <c r="E4475" t="s">
        <v>21471</v>
      </c>
      <c r="F4475" t="s">
        <v>4236</v>
      </c>
      <c r="G4475">
        <v>0</v>
      </c>
      <c r="H4475">
        <v>13</v>
      </c>
      <c r="I4475">
        <v>6</v>
      </c>
      <c r="J4475">
        <v>6</v>
      </c>
      <c r="K4475">
        <v>1</v>
      </c>
      <c r="L4475">
        <v>0</v>
      </c>
      <c r="M4475">
        <v>0</v>
      </c>
      <c r="N4475">
        <v>0</v>
      </c>
      <c r="O4475">
        <v>0</v>
      </c>
      <c r="P4475">
        <v>0</v>
      </c>
      <c r="Q4475">
        <v>0</v>
      </c>
    </row>
    <row r="4476" spans="1:17" x14ac:dyDescent="0.25">
      <c r="A4476" t="s">
        <v>23969</v>
      </c>
      <c r="B4476" t="s">
        <v>73</v>
      </c>
      <c r="C4476" t="s">
        <v>134</v>
      </c>
      <c r="D4476" t="s">
        <v>526</v>
      </c>
      <c r="E4476" t="s">
        <v>21471</v>
      </c>
      <c r="F4476" t="s">
        <v>4238</v>
      </c>
      <c r="G4476">
        <v>0</v>
      </c>
      <c r="H4476">
        <v>0</v>
      </c>
      <c r="I4476">
        <v>0</v>
      </c>
      <c r="J4476">
        <v>0</v>
      </c>
      <c r="K4476">
        <v>0</v>
      </c>
      <c r="L4476">
        <v>0</v>
      </c>
      <c r="M4476">
        <v>13</v>
      </c>
      <c r="N4476">
        <v>0</v>
      </c>
      <c r="O4476">
        <v>0</v>
      </c>
      <c r="P4476">
        <v>0</v>
      </c>
      <c r="Q4476">
        <v>0</v>
      </c>
    </row>
    <row r="4477" spans="1:17" x14ac:dyDescent="0.25">
      <c r="A4477" t="s">
        <v>23970</v>
      </c>
      <c r="B4477" t="s">
        <v>73</v>
      </c>
      <c r="C4477" t="s">
        <v>134</v>
      </c>
      <c r="D4477" t="s">
        <v>526</v>
      </c>
      <c r="E4477" t="s">
        <v>21471</v>
      </c>
      <c r="F4477" t="s">
        <v>397</v>
      </c>
      <c r="G4477">
        <v>0</v>
      </c>
      <c r="H4477">
        <v>13</v>
      </c>
      <c r="I4477">
        <v>6</v>
      </c>
      <c r="J4477">
        <v>6</v>
      </c>
      <c r="K4477">
        <v>1</v>
      </c>
      <c r="L4477">
        <v>0</v>
      </c>
      <c r="M4477">
        <v>0</v>
      </c>
      <c r="N4477">
        <v>0</v>
      </c>
      <c r="O4477">
        <v>0</v>
      </c>
      <c r="P4477">
        <v>0</v>
      </c>
      <c r="Q4477">
        <v>0</v>
      </c>
    </row>
    <row r="4478" spans="1:17" x14ac:dyDescent="0.25">
      <c r="A4478" t="s">
        <v>23971</v>
      </c>
      <c r="B4478" t="s">
        <v>73</v>
      </c>
      <c r="C4478" t="s">
        <v>134</v>
      </c>
      <c r="D4478" t="s">
        <v>526</v>
      </c>
      <c r="E4478" t="s">
        <v>21471</v>
      </c>
      <c r="F4478" t="s">
        <v>398</v>
      </c>
      <c r="G4478">
        <v>0</v>
      </c>
      <c r="H4478">
        <v>13</v>
      </c>
      <c r="I4478">
        <v>6</v>
      </c>
      <c r="J4478">
        <v>6</v>
      </c>
      <c r="K4478">
        <v>1</v>
      </c>
      <c r="L4478">
        <v>0</v>
      </c>
      <c r="M4478">
        <v>0</v>
      </c>
      <c r="N4478">
        <v>0</v>
      </c>
      <c r="O4478">
        <v>0</v>
      </c>
      <c r="P4478">
        <v>0</v>
      </c>
      <c r="Q4478">
        <v>0</v>
      </c>
    </row>
    <row r="4479" spans="1:17" x14ac:dyDescent="0.25">
      <c r="A4479" t="s">
        <v>23972</v>
      </c>
      <c r="B4479" t="s">
        <v>73</v>
      </c>
      <c r="C4479" t="s">
        <v>134</v>
      </c>
      <c r="D4479" t="s">
        <v>526</v>
      </c>
      <c r="E4479" t="s">
        <v>21471</v>
      </c>
      <c r="F4479" t="s">
        <v>4242</v>
      </c>
      <c r="G4479">
        <v>0</v>
      </c>
      <c r="H4479">
        <v>0</v>
      </c>
      <c r="I4479">
        <v>0</v>
      </c>
      <c r="J4479">
        <v>0</v>
      </c>
      <c r="K4479">
        <v>0</v>
      </c>
      <c r="L4479">
        <v>0</v>
      </c>
      <c r="M4479">
        <v>13</v>
      </c>
      <c r="N4479">
        <v>0</v>
      </c>
      <c r="O4479">
        <v>0</v>
      </c>
      <c r="P4479">
        <v>0</v>
      </c>
      <c r="Q4479">
        <v>0</v>
      </c>
    </row>
    <row r="4480" spans="1:17" x14ac:dyDescent="0.25">
      <c r="A4480" t="s">
        <v>23973</v>
      </c>
      <c r="B4480" t="s">
        <v>73</v>
      </c>
      <c r="C4480" t="s">
        <v>134</v>
      </c>
      <c r="D4480" t="s">
        <v>526</v>
      </c>
      <c r="E4480" t="s">
        <v>21471</v>
      </c>
      <c r="F4480" t="s">
        <v>399</v>
      </c>
      <c r="G4480">
        <v>0</v>
      </c>
      <c r="H4480">
        <v>13</v>
      </c>
      <c r="I4480">
        <v>6</v>
      </c>
      <c r="J4480">
        <v>6</v>
      </c>
      <c r="K4480">
        <v>1</v>
      </c>
      <c r="L4480">
        <v>0</v>
      </c>
      <c r="M4480">
        <v>0</v>
      </c>
      <c r="N4480">
        <v>0</v>
      </c>
      <c r="O4480">
        <v>0</v>
      </c>
      <c r="P4480">
        <v>0</v>
      </c>
      <c r="Q4480">
        <v>0</v>
      </c>
    </row>
    <row r="4481" spans="1:17" x14ac:dyDescent="0.25">
      <c r="A4481" t="s">
        <v>23974</v>
      </c>
      <c r="B4481" t="s">
        <v>73</v>
      </c>
      <c r="C4481" t="s">
        <v>134</v>
      </c>
      <c r="D4481" t="s">
        <v>526</v>
      </c>
      <c r="E4481" t="s">
        <v>21471</v>
      </c>
      <c r="F4481" t="s">
        <v>4245</v>
      </c>
      <c r="G4481">
        <v>0</v>
      </c>
      <c r="H4481">
        <v>0</v>
      </c>
      <c r="I4481">
        <v>0</v>
      </c>
      <c r="J4481">
        <v>0</v>
      </c>
      <c r="K4481">
        <v>0</v>
      </c>
      <c r="L4481">
        <v>0</v>
      </c>
      <c r="M4481">
        <v>13</v>
      </c>
      <c r="N4481">
        <v>0</v>
      </c>
      <c r="O4481">
        <v>0</v>
      </c>
      <c r="P4481">
        <v>0</v>
      </c>
      <c r="Q4481">
        <v>0</v>
      </c>
    </row>
    <row r="4482" spans="1:17" x14ac:dyDescent="0.25">
      <c r="A4482" t="s">
        <v>23975</v>
      </c>
      <c r="B4482" t="s">
        <v>73</v>
      </c>
      <c r="C4482" t="s">
        <v>134</v>
      </c>
      <c r="D4482" t="s">
        <v>526</v>
      </c>
      <c r="E4482" t="s">
        <v>21471</v>
      </c>
      <c r="F4482" t="s">
        <v>394</v>
      </c>
      <c r="G4482">
        <v>0</v>
      </c>
      <c r="H4482">
        <v>0</v>
      </c>
      <c r="I4482">
        <v>0</v>
      </c>
      <c r="J4482">
        <v>0</v>
      </c>
      <c r="K4482">
        <v>0</v>
      </c>
      <c r="L4482">
        <v>0</v>
      </c>
      <c r="M4482">
        <v>0</v>
      </c>
      <c r="N4482">
        <v>13</v>
      </c>
      <c r="O4482">
        <v>13</v>
      </c>
      <c r="P4482">
        <v>0</v>
      </c>
      <c r="Q4482">
        <v>0</v>
      </c>
    </row>
    <row r="4483" spans="1:17" x14ac:dyDescent="0.25">
      <c r="A4483" t="s">
        <v>23976</v>
      </c>
      <c r="B4483" t="s">
        <v>73</v>
      </c>
      <c r="C4483" t="s">
        <v>134</v>
      </c>
      <c r="D4483" t="s">
        <v>526</v>
      </c>
      <c r="E4483" t="s">
        <v>21471</v>
      </c>
      <c r="F4483" t="s">
        <v>395</v>
      </c>
      <c r="G4483">
        <v>0</v>
      </c>
      <c r="H4483">
        <v>0</v>
      </c>
      <c r="I4483">
        <v>0</v>
      </c>
      <c r="J4483">
        <v>0</v>
      </c>
      <c r="K4483">
        <v>0</v>
      </c>
      <c r="L4483">
        <v>0</v>
      </c>
      <c r="M4483">
        <v>0</v>
      </c>
      <c r="N4483">
        <v>13</v>
      </c>
      <c r="O4483">
        <v>13</v>
      </c>
      <c r="P4483">
        <v>0</v>
      </c>
      <c r="Q4483">
        <v>0</v>
      </c>
    </row>
    <row r="4484" spans="1:17" x14ac:dyDescent="0.25">
      <c r="A4484" t="s">
        <v>23977</v>
      </c>
      <c r="B4484" t="s">
        <v>73</v>
      </c>
      <c r="C4484" t="s">
        <v>134</v>
      </c>
      <c r="D4484" t="s">
        <v>526</v>
      </c>
      <c r="E4484" t="s">
        <v>21471</v>
      </c>
      <c r="F4484" t="s">
        <v>525</v>
      </c>
      <c r="G4484">
        <v>13</v>
      </c>
      <c r="H4484">
        <v>0</v>
      </c>
      <c r="I4484">
        <v>0</v>
      </c>
      <c r="J4484">
        <v>0</v>
      </c>
      <c r="K4484">
        <v>0</v>
      </c>
      <c r="L4484">
        <v>0</v>
      </c>
      <c r="M4484">
        <v>0</v>
      </c>
      <c r="N4484">
        <v>0</v>
      </c>
      <c r="O4484">
        <v>0</v>
      </c>
      <c r="P4484">
        <v>0</v>
      </c>
      <c r="Q4484">
        <v>0</v>
      </c>
    </row>
    <row r="4485" spans="1:17" x14ac:dyDescent="0.25">
      <c r="A4485" t="s">
        <v>23978</v>
      </c>
      <c r="B4485" t="s">
        <v>73</v>
      </c>
      <c r="C4485" t="s">
        <v>134</v>
      </c>
      <c r="D4485" t="s">
        <v>527</v>
      </c>
      <c r="E4485" t="s">
        <v>21471</v>
      </c>
      <c r="F4485" t="s">
        <v>528</v>
      </c>
      <c r="G4485">
        <v>0</v>
      </c>
      <c r="H4485">
        <v>0</v>
      </c>
      <c r="I4485">
        <v>0</v>
      </c>
      <c r="J4485">
        <v>0</v>
      </c>
      <c r="K4485">
        <v>0</v>
      </c>
      <c r="L4485">
        <v>0</v>
      </c>
      <c r="M4485">
        <v>0</v>
      </c>
      <c r="N4485">
        <v>1</v>
      </c>
      <c r="O4485">
        <v>1</v>
      </c>
      <c r="P4485">
        <v>0</v>
      </c>
      <c r="Q4485">
        <v>0</v>
      </c>
    </row>
    <row r="4486" spans="1:17" x14ac:dyDescent="0.25">
      <c r="A4486" t="s">
        <v>23979</v>
      </c>
      <c r="B4486" t="s">
        <v>73</v>
      </c>
      <c r="C4486" t="s">
        <v>134</v>
      </c>
      <c r="D4486" t="s">
        <v>527</v>
      </c>
      <c r="E4486" t="s">
        <v>21471</v>
      </c>
      <c r="F4486" t="s">
        <v>525</v>
      </c>
      <c r="G4486">
        <v>1</v>
      </c>
      <c r="H4486">
        <v>0</v>
      </c>
      <c r="I4486">
        <v>0</v>
      </c>
      <c r="J4486">
        <v>0</v>
      </c>
      <c r="K4486">
        <v>0</v>
      </c>
      <c r="L4486">
        <v>0</v>
      </c>
      <c r="M4486">
        <v>0</v>
      </c>
      <c r="N4486">
        <v>0</v>
      </c>
      <c r="O4486">
        <v>0</v>
      </c>
      <c r="P4486">
        <v>0</v>
      </c>
      <c r="Q4486">
        <v>0</v>
      </c>
    </row>
    <row r="4487" spans="1:17" x14ac:dyDescent="0.25">
      <c r="A4487" t="s">
        <v>23980</v>
      </c>
      <c r="B4487" t="s">
        <v>73</v>
      </c>
      <c r="C4487" t="s">
        <v>135</v>
      </c>
      <c r="D4487" t="s">
        <v>529</v>
      </c>
      <c r="E4487" t="s">
        <v>21471</v>
      </c>
      <c r="F4487" t="s">
        <v>525</v>
      </c>
      <c r="G4487">
        <v>2</v>
      </c>
      <c r="H4487">
        <v>0</v>
      </c>
      <c r="I4487">
        <v>0</v>
      </c>
      <c r="J4487">
        <v>0</v>
      </c>
      <c r="K4487">
        <v>0</v>
      </c>
      <c r="L4487">
        <v>0</v>
      </c>
      <c r="M4487">
        <v>0</v>
      </c>
      <c r="N4487">
        <v>0</v>
      </c>
      <c r="O4487">
        <v>0</v>
      </c>
      <c r="P4487">
        <v>0</v>
      </c>
      <c r="Q4487">
        <v>0</v>
      </c>
    </row>
    <row r="4488" spans="1:17" x14ac:dyDescent="0.25">
      <c r="A4488" t="s">
        <v>17589</v>
      </c>
      <c r="B4488" t="s">
        <v>73</v>
      </c>
      <c r="C4488" t="s">
        <v>135</v>
      </c>
      <c r="D4488" t="s">
        <v>526</v>
      </c>
      <c r="E4488" t="s">
        <v>563</v>
      </c>
      <c r="F4488" t="s">
        <v>396</v>
      </c>
      <c r="G4488">
        <v>0</v>
      </c>
      <c r="H4488">
        <v>16</v>
      </c>
      <c r="I4488">
        <v>0</v>
      </c>
      <c r="J4488">
        <v>16</v>
      </c>
      <c r="K4488">
        <v>0</v>
      </c>
      <c r="L4488">
        <v>0</v>
      </c>
      <c r="M4488">
        <v>0</v>
      </c>
      <c r="N4488">
        <v>0</v>
      </c>
      <c r="O4488">
        <v>0</v>
      </c>
      <c r="P4488">
        <v>0</v>
      </c>
      <c r="Q4488">
        <v>0</v>
      </c>
    </row>
    <row r="4489" spans="1:17" x14ac:dyDescent="0.25">
      <c r="A4489" t="s">
        <v>17590</v>
      </c>
      <c r="B4489" t="s">
        <v>73</v>
      </c>
      <c r="C4489" t="s">
        <v>135</v>
      </c>
      <c r="D4489" t="s">
        <v>526</v>
      </c>
      <c r="E4489" t="s">
        <v>563</v>
      </c>
      <c r="F4489" t="s">
        <v>4236</v>
      </c>
      <c r="G4489">
        <v>0</v>
      </c>
      <c r="H4489">
        <v>16</v>
      </c>
      <c r="I4489">
        <v>0</v>
      </c>
      <c r="J4489">
        <v>16</v>
      </c>
      <c r="K4489">
        <v>0</v>
      </c>
      <c r="L4489">
        <v>0</v>
      </c>
      <c r="M4489">
        <v>0</v>
      </c>
      <c r="N4489">
        <v>0</v>
      </c>
      <c r="O4489">
        <v>0</v>
      </c>
      <c r="P4489">
        <v>0</v>
      </c>
      <c r="Q4489">
        <v>0</v>
      </c>
    </row>
    <row r="4490" spans="1:17" x14ac:dyDescent="0.25">
      <c r="A4490" t="s">
        <v>17591</v>
      </c>
      <c r="B4490" t="s">
        <v>73</v>
      </c>
      <c r="C4490" t="s">
        <v>135</v>
      </c>
      <c r="D4490" t="s">
        <v>526</v>
      </c>
      <c r="E4490" t="s">
        <v>563</v>
      </c>
      <c r="F4490" t="s">
        <v>4238</v>
      </c>
      <c r="G4490">
        <v>0</v>
      </c>
      <c r="H4490">
        <v>0</v>
      </c>
      <c r="I4490">
        <v>0</v>
      </c>
      <c r="J4490">
        <v>0</v>
      </c>
      <c r="K4490">
        <v>0</v>
      </c>
      <c r="L4490">
        <v>0</v>
      </c>
      <c r="M4490">
        <v>16</v>
      </c>
      <c r="N4490">
        <v>0</v>
      </c>
      <c r="O4490">
        <v>0</v>
      </c>
      <c r="P4490">
        <v>0</v>
      </c>
      <c r="Q4490">
        <v>0</v>
      </c>
    </row>
    <row r="4491" spans="1:17" x14ac:dyDescent="0.25">
      <c r="A4491" t="s">
        <v>23981</v>
      </c>
      <c r="B4491" t="s">
        <v>73</v>
      </c>
      <c r="C4491" t="s">
        <v>200</v>
      </c>
      <c r="D4491" t="s">
        <v>526</v>
      </c>
      <c r="E4491" t="s">
        <v>21471</v>
      </c>
      <c r="F4491" t="s">
        <v>394</v>
      </c>
      <c r="G4491">
        <v>0</v>
      </c>
      <c r="H4491">
        <v>0</v>
      </c>
      <c r="I4491">
        <v>0</v>
      </c>
      <c r="J4491">
        <v>0</v>
      </c>
      <c r="K4491">
        <v>0</v>
      </c>
      <c r="L4491">
        <v>0</v>
      </c>
      <c r="M4491">
        <v>0</v>
      </c>
      <c r="N4491">
        <v>2</v>
      </c>
      <c r="O4491">
        <v>2</v>
      </c>
      <c r="P4491">
        <v>0</v>
      </c>
      <c r="Q4491">
        <v>0</v>
      </c>
    </row>
    <row r="4492" spans="1:17" x14ac:dyDescent="0.25">
      <c r="A4492" t="s">
        <v>23982</v>
      </c>
      <c r="B4492" t="s">
        <v>73</v>
      </c>
      <c r="C4492" t="s">
        <v>200</v>
      </c>
      <c r="D4492" t="s">
        <v>526</v>
      </c>
      <c r="E4492" t="s">
        <v>21471</v>
      </c>
      <c r="F4492" t="s">
        <v>395</v>
      </c>
      <c r="G4492">
        <v>0</v>
      </c>
      <c r="H4492">
        <v>0</v>
      </c>
      <c r="I4492">
        <v>0</v>
      </c>
      <c r="J4492">
        <v>0</v>
      </c>
      <c r="K4492">
        <v>0</v>
      </c>
      <c r="L4492">
        <v>0</v>
      </c>
      <c r="M4492">
        <v>0</v>
      </c>
      <c r="N4492">
        <v>2</v>
      </c>
      <c r="O4492">
        <v>2</v>
      </c>
      <c r="P4492">
        <v>0</v>
      </c>
      <c r="Q4492">
        <v>0</v>
      </c>
    </row>
    <row r="4493" spans="1:17" x14ac:dyDescent="0.25">
      <c r="A4493" t="s">
        <v>23983</v>
      </c>
      <c r="B4493" t="s">
        <v>73</v>
      </c>
      <c r="C4493" t="s">
        <v>200</v>
      </c>
      <c r="D4493" t="s">
        <v>526</v>
      </c>
      <c r="E4493" t="s">
        <v>21471</v>
      </c>
      <c r="F4493" t="s">
        <v>525</v>
      </c>
      <c r="G4493">
        <v>2</v>
      </c>
      <c r="H4493">
        <v>0</v>
      </c>
      <c r="I4493">
        <v>0</v>
      </c>
      <c r="J4493">
        <v>0</v>
      </c>
      <c r="K4493">
        <v>0</v>
      </c>
      <c r="L4493">
        <v>0</v>
      </c>
      <c r="M4493">
        <v>0</v>
      </c>
      <c r="N4493">
        <v>0</v>
      </c>
      <c r="O4493">
        <v>0</v>
      </c>
      <c r="P4493">
        <v>0</v>
      </c>
      <c r="Q4493">
        <v>0</v>
      </c>
    </row>
    <row r="4494" spans="1:17" x14ac:dyDescent="0.25">
      <c r="A4494" t="s">
        <v>13628</v>
      </c>
      <c r="B4494" t="s">
        <v>73</v>
      </c>
      <c r="C4494" t="s">
        <v>200</v>
      </c>
      <c r="D4494" t="s">
        <v>527</v>
      </c>
      <c r="E4494" t="s">
        <v>563</v>
      </c>
      <c r="F4494" t="s">
        <v>528</v>
      </c>
      <c r="G4494">
        <v>0</v>
      </c>
      <c r="H4494">
        <v>0</v>
      </c>
      <c r="I4494">
        <v>0</v>
      </c>
      <c r="J4494">
        <v>0</v>
      </c>
      <c r="K4494">
        <v>0</v>
      </c>
      <c r="L4494">
        <v>0</v>
      </c>
      <c r="M4494">
        <v>0</v>
      </c>
      <c r="N4494">
        <v>1</v>
      </c>
      <c r="O4494">
        <v>1</v>
      </c>
      <c r="P4494">
        <v>0</v>
      </c>
      <c r="Q4494">
        <v>0</v>
      </c>
    </row>
    <row r="4495" spans="1:17" x14ac:dyDescent="0.25">
      <c r="A4495" t="s">
        <v>13629</v>
      </c>
      <c r="B4495" t="s">
        <v>73</v>
      </c>
      <c r="C4495" t="s">
        <v>200</v>
      </c>
      <c r="D4495" t="s">
        <v>527</v>
      </c>
      <c r="E4495" t="s">
        <v>563</v>
      </c>
      <c r="F4495" t="s">
        <v>525</v>
      </c>
      <c r="G4495">
        <v>1</v>
      </c>
      <c r="H4495">
        <v>0</v>
      </c>
      <c r="I4495">
        <v>0</v>
      </c>
      <c r="J4495">
        <v>0</v>
      </c>
      <c r="K4495">
        <v>0</v>
      </c>
      <c r="L4495">
        <v>0</v>
      </c>
      <c r="M4495">
        <v>0</v>
      </c>
      <c r="N4495">
        <v>0</v>
      </c>
      <c r="O4495">
        <v>0</v>
      </c>
      <c r="P4495">
        <v>0</v>
      </c>
      <c r="Q4495">
        <v>0</v>
      </c>
    </row>
    <row r="4496" spans="1:17" x14ac:dyDescent="0.25">
      <c r="A4496" t="s">
        <v>13630</v>
      </c>
      <c r="B4496" t="s">
        <v>73</v>
      </c>
      <c r="C4496" t="s">
        <v>201</v>
      </c>
      <c r="D4496" t="s">
        <v>529</v>
      </c>
      <c r="E4496" t="s">
        <v>563</v>
      </c>
      <c r="F4496" t="s">
        <v>525</v>
      </c>
      <c r="G4496">
        <v>2</v>
      </c>
      <c r="H4496">
        <v>0</v>
      </c>
      <c r="I4496">
        <v>0</v>
      </c>
      <c r="J4496">
        <v>0</v>
      </c>
      <c r="K4496">
        <v>0</v>
      </c>
      <c r="L4496">
        <v>0</v>
      </c>
      <c r="M4496">
        <v>0</v>
      </c>
      <c r="N4496">
        <v>0</v>
      </c>
      <c r="O4496">
        <v>0</v>
      </c>
      <c r="P4496">
        <v>0</v>
      </c>
      <c r="Q4496">
        <v>0</v>
      </c>
    </row>
    <row r="4497" spans="1:17" x14ac:dyDescent="0.25">
      <c r="A4497" t="s">
        <v>13631</v>
      </c>
      <c r="B4497" t="s">
        <v>73</v>
      </c>
      <c r="C4497" t="s">
        <v>201</v>
      </c>
      <c r="D4497" t="s">
        <v>526</v>
      </c>
      <c r="E4497" t="s">
        <v>563</v>
      </c>
      <c r="F4497" t="s">
        <v>396</v>
      </c>
      <c r="G4497">
        <v>0</v>
      </c>
      <c r="H4497">
        <v>35</v>
      </c>
      <c r="I4497">
        <v>7</v>
      </c>
      <c r="J4497">
        <v>27</v>
      </c>
      <c r="K4497">
        <v>1</v>
      </c>
      <c r="L4497">
        <v>0</v>
      </c>
      <c r="M4497">
        <v>0</v>
      </c>
      <c r="N4497">
        <v>0</v>
      </c>
      <c r="O4497">
        <v>0</v>
      </c>
      <c r="P4497">
        <v>0</v>
      </c>
      <c r="Q4497">
        <v>0</v>
      </c>
    </row>
    <row r="4498" spans="1:17" x14ac:dyDescent="0.25">
      <c r="A4498" t="s">
        <v>13632</v>
      </c>
      <c r="B4498" t="s">
        <v>73</v>
      </c>
      <c r="C4498" t="s">
        <v>201</v>
      </c>
      <c r="D4498" t="s">
        <v>526</v>
      </c>
      <c r="E4498" t="s">
        <v>563</v>
      </c>
      <c r="F4498" t="s">
        <v>4236</v>
      </c>
      <c r="G4498">
        <v>0</v>
      </c>
      <c r="H4498">
        <v>35</v>
      </c>
      <c r="I4498">
        <v>6</v>
      </c>
      <c r="J4498">
        <v>27</v>
      </c>
      <c r="K4498">
        <v>2</v>
      </c>
      <c r="L4498">
        <v>0</v>
      </c>
      <c r="M4498">
        <v>0</v>
      </c>
      <c r="N4498">
        <v>0</v>
      </c>
      <c r="O4498">
        <v>0</v>
      </c>
      <c r="P4498">
        <v>0</v>
      </c>
      <c r="Q4498">
        <v>0</v>
      </c>
    </row>
    <row r="4499" spans="1:17" x14ac:dyDescent="0.25">
      <c r="A4499" t="s">
        <v>13633</v>
      </c>
      <c r="B4499" t="s">
        <v>73</v>
      </c>
      <c r="C4499" t="s">
        <v>201</v>
      </c>
      <c r="D4499" t="s">
        <v>526</v>
      </c>
      <c r="E4499" t="s">
        <v>563</v>
      </c>
      <c r="F4499" t="s">
        <v>4238</v>
      </c>
      <c r="G4499">
        <v>0</v>
      </c>
      <c r="H4499">
        <v>0</v>
      </c>
      <c r="I4499">
        <v>0</v>
      </c>
      <c r="J4499">
        <v>0</v>
      </c>
      <c r="K4499">
        <v>0</v>
      </c>
      <c r="L4499">
        <v>0</v>
      </c>
      <c r="M4499">
        <v>35</v>
      </c>
      <c r="N4499">
        <v>0</v>
      </c>
      <c r="O4499">
        <v>0</v>
      </c>
      <c r="P4499">
        <v>0</v>
      </c>
      <c r="Q4499">
        <v>0</v>
      </c>
    </row>
    <row r="4500" spans="1:17" x14ac:dyDescent="0.25">
      <c r="A4500" t="s">
        <v>13634</v>
      </c>
      <c r="B4500" t="s">
        <v>73</v>
      </c>
      <c r="C4500" t="s">
        <v>201</v>
      </c>
      <c r="D4500" t="s">
        <v>526</v>
      </c>
      <c r="E4500" t="s">
        <v>563</v>
      </c>
      <c r="F4500" t="s">
        <v>397</v>
      </c>
      <c r="G4500">
        <v>0</v>
      </c>
      <c r="H4500">
        <v>35</v>
      </c>
      <c r="I4500">
        <v>6</v>
      </c>
      <c r="J4500">
        <v>27</v>
      </c>
      <c r="K4500">
        <v>2</v>
      </c>
      <c r="L4500">
        <v>0</v>
      </c>
      <c r="M4500">
        <v>0</v>
      </c>
      <c r="N4500">
        <v>0</v>
      </c>
      <c r="O4500">
        <v>0</v>
      </c>
      <c r="P4500">
        <v>0</v>
      </c>
      <c r="Q4500">
        <v>0</v>
      </c>
    </row>
    <row r="4501" spans="1:17" x14ac:dyDescent="0.25">
      <c r="A4501" t="s">
        <v>13635</v>
      </c>
      <c r="B4501" t="s">
        <v>73</v>
      </c>
      <c r="C4501" t="s">
        <v>201</v>
      </c>
      <c r="D4501" t="s">
        <v>526</v>
      </c>
      <c r="E4501" t="s">
        <v>563</v>
      </c>
      <c r="F4501" t="s">
        <v>398</v>
      </c>
      <c r="G4501">
        <v>0</v>
      </c>
      <c r="H4501">
        <v>35</v>
      </c>
      <c r="I4501">
        <v>6</v>
      </c>
      <c r="J4501">
        <v>28</v>
      </c>
      <c r="K4501">
        <v>1</v>
      </c>
      <c r="L4501">
        <v>0</v>
      </c>
      <c r="M4501">
        <v>0</v>
      </c>
      <c r="N4501">
        <v>0</v>
      </c>
      <c r="O4501">
        <v>0</v>
      </c>
      <c r="P4501">
        <v>0</v>
      </c>
      <c r="Q4501">
        <v>0</v>
      </c>
    </row>
    <row r="4502" spans="1:17" x14ac:dyDescent="0.25">
      <c r="A4502" t="s">
        <v>13636</v>
      </c>
      <c r="B4502" t="s">
        <v>73</v>
      </c>
      <c r="C4502" t="s">
        <v>201</v>
      </c>
      <c r="D4502" t="s">
        <v>526</v>
      </c>
      <c r="E4502" t="s">
        <v>563</v>
      </c>
      <c r="F4502" t="s">
        <v>4242</v>
      </c>
      <c r="G4502">
        <v>0</v>
      </c>
      <c r="H4502">
        <v>0</v>
      </c>
      <c r="I4502">
        <v>0</v>
      </c>
      <c r="J4502">
        <v>0</v>
      </c>
      <c r="K4502">
        <v>0</v>
      </c>
      <c r="L4502">
        <v>0</v>
      </c>
      <c r="M4502">
        <v>35</v>
      </c>
      <c r="N4502">
        <v>0</v>
      </c>
      <c r="O4502">
        <v>0</v>
      </c>
      <c r="P4502">
        <v>0</v>
      </c>
      <c r="Q4502">
        <v>0</v>
      </c>
    </row>
    <row r="4503" spans="1:17" x14ac:dyDescent="0.25">
      <c r="A4503" t="s">
        <v>13002</v>
      </c>
      <c r="B4503" t="s">
        <v>73</v>
      </c>
      <c r="C4503" t="s">
        <v>201</v>
      </c>
      <c r="D4503" t="s">
        <v>526</v>
      </c>
      <c r="E4503" t="s">
        <v>563</v>
      </c>
      <c r="F4503" t="s">
        <v>399</v>
      </c>
      <c r="G4503">
        <v>0</v>
      </c>
      <c r="H4503">
        <v>35</v>
      </c>
      <c r="I4503">
        <v>6</v>
      </c>
      <c r="J4503">
        <v>28</v>
      </c>
      <c r="K4503">
        <v>1</v>
      </c>
      <c r="L4503">
        <v>0</v>
      </c>
      <c r="M4503">
        <v>0</v>
      </c>
      <c r="N4503">
        <v>0</v>
      </c>
      <c r="O4503">
        <v>0</v>
      </c>
      <c r="P4503">
        <v>0</v>
      </c>
      <c r="Q4503">
        <v>0</v>
      </c>
    </row>
    <row r="4504" spans="1:17" x14ac:dyDescent="0.25">
      <c r="A4504" t="s">
        <v>17097</v>
      </c>
      <c r="B4504" t="s">
        <v>73</v>
      </c>
      <c r="C4504" t="s">
        <v>207</v>
      </c>
      <c r="D4504" t="s">
        <v>526</v>
      </c>
      <c r="E4504" t="s">
        <v>563</v>
      </c>
      <c r="F4504" t="s">
        <v>397</v>
      </c>
      <c r="G4504">
        <v>0</v>
      </c>
      <c r="H4504">
        <v>43</v>
      </c>
      <c r="I4504">
        <v>4</v>
      </c>
      <c r="J4504">
        <v>37</v>
      </c>
      <c r="K4504">
        <v>0</v>
      </c>
      <c r="L4504">
        <v>2</v>
      </c>
      <c r="M4504">
        <v>0</v>
      </c>
      <c r="N4504">
        <v>0</v>
      </c>
      <c r="O4504">
        <v>0</v>
      </c>
      <c r="P4504">
        <v>0</v>
      </c>
      <c r="Q4504">
        <v>0</v>
      </c>
    </row>
    <row r="4505" spans="1:17" x14ac:dyDescent="0.25">
      <c r="A4505" t="s">
        <v>17098</v>
      </c>
      <c r="B4505" t="s">
        <v>73</v>
      </c>
      <c r="C4505" t="s">
        <v>207</v>
      </c>
      <c r="D4505" t="s">
        <v>526</v>
      </c>
      <c r="E4505" t="s">
        <v>563</v>
      </c>
      <c r="F4505" t="s">
        <v>398</v>
      </c>
      <c r="G4505">
        <v>0</v>
      </c>
      <c r="H4505">
        <v>43</v>
      </c>
      <c r="I4505">
        <v>4</v>
      </c>
      <c r="J4505">
        <v>37</v>
      </c>
      <c r="K4505">
        <v>0</v>
      </c>
      <c r="L4505">
        <v>2</v>
      </c>
      <c r="M4505">
        <v>0</v>
      </c>
      <c r="N4505">
        <v>0</v>
      </c>
      <c r="O4505">
        <v>0</v>
      </c>
      <c r="P4505">
        <v>0</v>
      </c>
      <c r="Q4505">
        <v>0</v>
      </c>
    </row>
    <row r="4506" spans="1:17" x14ac:dyDescent="0.25">
      <c r="A4506" t="s">
        <v>17048</v>
      </c>
      <c r="B4506" t="s">
        <v>73</v>
      </c>
      <c r="C4506" t="s">
        <v>207</v>
      </c>
      <c r="D4506" t="s">
        <v>526</v>
      </c>
      <c r="E4506" t="s">
        <v>563</v>
      </c>
      <c r="F4506" t="s">
        <v>4242</v>
      </c>
      <c r="G4506">
        <v>0</v>
      </c>
      <c r="H4506">
        <v>0</v>
      </c>
      <c r="I4506">
        <v>0</v>
      </c>
      <c r="J4506">
        <v>0</v>
      </c>
      <c r="K4506">
        <v>0</v>
      </c>
      <c r="L4506">
        <v>0</v>
      </c>
      <c r="M4506">
        <v>43</v>
      </c>
      <c r="N4506">
        <v>0</v>
      </c>
      <c r="O4506">
        <v>0</v>
      </c>
      <c r="P4506">
        <v>0</v>
      </c>
      <c r="Q4506">
        <v>0</v>
      </c>
    </row>
    <row r="4507" spans="1:17" x14ac:dyDescent="0.25">
      <c r="A4507" t="s">
        <v>17049</v>
      </c>
      <c r="B4507" t="s">
        <v>73</v>
      </c>
      <c r="C4507" t="s">
        <v>207</v>
      </c>
      <c r="D4507" t="s">
        <v>526</v>
      </c>
      <c r="E4507" t="s">
        <v>563</v>
      </c>
      <c r="F4507" t="s">
        <v>399</v>
      </c>
      <c r="G4507">
        <v>0</v>
      </c>
      <c r="H4507">
        <v>43</v>
      </c>
      <c r="I4507">
        <v>4</v>
      </c>
      <c r="J4507">
        <v>38</v>
      </c>
      <c r="K4507">
        <v>1</v>
      </c>
      <c r="L4507">
        <v>0</v>
      </c>
      <c r="M4507">
        <v>0</v>
      </c>
      <c r="N4507">
        <v>0</v>
      </c>
      <c r="O4507">
        <v>0</v>
      </c>
      <c r="P4507">
        <v>0</v>
      </c>
      <c r="Q4507">
        <v>0</v>
      </c>
    </row>
    <row r="4508" spans="1:17" x14ac:dyDescent="0.25">
      <c r="A4508" t="s">
        <v>17050</v>
      </c>
      <c r="B4508" t="s">
        <v>73</v>
      </c>
      <c r="C4508" t="s">
        <v>207</v>
      </c>
      <c r="D4508" t="s">
        <v>526</v>
      </c>
      <c r="E4508" t="s">
        <v>563</v>
      </c>
      <c r="F4508" t="s">
        <v>4245</v>
      </c>
      <c r="G4508">
        <v>0</v>
      </c>
      <c r="H4508">
        <v>0</v>
      </c>
      <c r="I4508">
        <v>0</v>
      </c>
      <c r="J4508">
        <v>0</v>
      </c>
      <c r="K4508">
        <v>0</v>
      </c>
      <c r="L4508">
        <v>0</v>
      </c>
      <c r="M4508">
        <v>43</v>
      </c>
      <c r="N4508">
        <v>0</v>
      </c>
      <c r="O4508">
        <v>0</v>
      </c>
      <c r="P4508">
        <v>0</v>
      </c>
      <c r="Q4508">
        <v>0</v>
      </c>
    </row>
    <row r="4509" spans="1:17" x14ac:dyDescent="0.25">
      <c r="A4509" t="s">
        <v>17051</v>
      </c>
      <c r="B4509" t="s">
        <v>73</v>
      </c>
      <c r="C4509" t="s">
        <v>207</v>
      </c>
      <c r="D4509" t="s">
        <v>526</v>
      </c>
      <c r="E4509" t="s">
        <v>563</v>
      </c>
      <c r="F4509" t="s">
        <v>394</v>
      </c>
      <c r="G4509">
        <v>0</v>
      </c>
      <c r="H4509">
        <v>0</v>
      </c>
      <c r="I4509">
        <v>0</v>
      </c>
      <c r="J4509">
        <v>0</v>
      </c>
      <c r="K4509">
        <v>0</v>
      </c>
      <c r="L4509">
        <v>0</v>
      </c>
      <c r="M4509">
        <v>0</v>
      </c>
      <c r="N4509">
        <v>41</v>
      </c>
      <c r="O4509">
        <v>40</v>
      </c>
      <c r="P4509">
        <v>1</v>
      </c>
      <c r="Q4509">
        <v>0</v>
      </c>
    </row>
    <row r="4510" spans="1:17" x14ac:dyDescent="0.25">
      <c r="A4510" t="s">
        <v>17052</v>
      </c>
      <c r="B4510" t="s">
        <v>73</v>
      </c>
      <c r="C4510" t="s">
        <v>207</v>
      </c>
      <c r="D4510" t="s">
        <v>526</v>
      </c>
      <c r="E4510" t="s">
        <v>563</v>
      </c>
      <c r="F4510" t="s">
        <v>395</v>
      </c>
      <c r="G4510">
        <v>0</v>
      </c>
      <c r="H4510">
        <v>0</v>
      </c>
      <c r="I4510">
        <v>0</v>
      </c>
      <c r="J4510">
        <v>0</v>
      </c>
      <c r="K4510">
        <v>0</v>
      </c>
      <c r="L4510">
        <v>0</v>
      </c>
      <c r="M4510">
        <v>0</v>
      </c>
      <c r="N4510">
        <v>38</v>
      </c>
      <c r="O4510">
        <v>37</v>
      </c>
      <c r="P4510">
        <v>1</v>
      </c>
      <c r="Q4510">
        <v>0</v>
      </c>
    </row>
    <row r="4511" spans="1:17" x14ac:dyDescent="0.25">
      <c r="A4511" t="s">
        <v>17053</v>
      </c>
      <c r="B4511" t="s">
        <v>73</v>
      </c>
      <c r="C4511" t="s">
        <v>207</v>
      </c>
      <c r="D4511" t="s">
        <v>526</v>
      </c>
      <c r="E4511" t="s">
        <v>563</v>
      </c>
      <c r="F4511" t="s">
        <v>525</v>
      </c>
      <c r="G4511">
        <v>43</v>
      </c>
      <c r="H4511">
        <v>0</v>
      </c>
      <c r="I4511">
        <v>0</v>
      </c>
      <c r="J4511">
        <v>0</v>
      </c>
      <c r="K4511">
        <v>0</v>
      </c>
      <c r="L4511">
        <v>0</v>
      </c>
      <c r="M4511">
        <v>0</v>
      </c>
      <c r="N4511">
        <v>0</v>
      </c>
      <c r="O4511">
        <v>0</v>
      </c>
      <c r="P4511">
        <v>0</v>
      </c>
      <c r="Q4511">
        <v>0</v>
      </c>
    </row>
    <row r="4512" spans="1:17" x14ac:dyDescent="0.25">
      <c r="A4512" t="s">
        <v>24347</v>
      </c>
      <c r="B4512" t="s">
        <v>73</v>
      </c>
      <c r="C4512" t="s">
        <v>207</v>
      </c>
      <c r="D4512" t="s">
        <v>526</v>
      </c>
      <c r="E4512" t="s">
        <v>21471</v>
      </c>
      <c r="F4512" t="s">
        <v>396</v>
      </c>
      <c r="G4512">
        <v>0</v>
      </c>
      <c r="H4512">
        <v>147</v>
      </c>
      <c r="I4512">
        <v>10</v>
      </c>
      <c r="J4512">
        <v>132</v>
      </c>
      <c r="K4512">
        <v>3</v>
      </c>
      <c r="L4512">
        <v>2</v>
      </c>
      <c r="M4512">
        <v>0</v>
      </c>
      <c r="N4512">
        <v>0</v>
      </c>
      <c r="O4512">
        <v>0</v>
      </c>
      <c r="P4512">
        <v>0</v>
      </c>
      <c r="Q4512">
        <v>0</v>
      </c>
    </row>
    <row r="4513" spans="1:17" x14ac:dyDescent="0.25">
      <c r="A4513" t="s">
        <v>24348</v>
      </c>
      <c r="B4513" t="s">
        <v>73</v>
      </c>
      <c r="C4513" t="s">
        <v>207</v>
      </c>
      <c r="D4513" t="s">
        <v>526</v>
      </c>
      <c r="E4513" t="s">
        <v>21471</v>
      </c>
      <c r="F4513" t="s">
        <v>4236</v>
      </c>
      <c r="G4513">
        <v>0</v>
      </c>
      <c r="H4513">
        <v>147</v>
      </c>
      <c r="I4513">
        <v>9</v>
      </c>
      <c r="J4513">
        <v>132</v>
      </c>
      <c r="K4513">
        <v>4</v>
      </c>
      <c r="L4513">
        <v>2</v>
      </c>
      <c r="M4513">
        <v>0</v>
      </c>
      <c r="N4513">
        <v>0</v>
      </c>
      <c r="O4513">
        <v>0</v>
      </c>
      <c r="P4513">
        <v>0</v>
      </c>
      <c r="Q4513">
        <v>0</v>
      </c>
    </row>
    <row r="4514" spans="1:17" x14ac:dyDescent="0.25">
      <c r="A4514" t="s">
        <v>24349</v>
      </c>
      <c r="B4514" t="s">
        <v>73</v>
      </c>
      <c r="C4514" t="s">
        <v>207</v>
      </c>
      <c r="D4514" t="s">
        <v>526</v>
      </c>
      <c r="E4514" t="s">
        <v>21471</v>
      </c>
      <c r="F4514" t="s">
        <v>4238</v>
      </c>
      <c r="G4514">
        <v>0</v>
      </c>
      <c r="H4514">
        <v>0</v>
      </c>
      <c r="I4514">
        <v>0</v>
      </c>
      <c r="J4514">
        <v>0</v>
      </c>
      <c r="K4514">
        <v>0</v>
      </c>
      <c r="L4514">
        <v>0</v>
      </c>
      <c r="M4514">
        <v>147</v>
      </c>
      <c r="N4514">
        <v>0</v>
      </c>
      <c r="O4514">
        <v>0</v>
      </c>
      <c r="P4514">
        <v>0</v>
      </c>
      <c r="Q4514">
        <v>0</v>
      </c>
    </row>
    <row r="4515" spans="1:17" x14ac:dyDescent="0.25">
      <c r="A4515" t="s">
        <v>24350</v>
      </c>
      <c r="B4515" t="s">
        <v>73</v>
      </c>
      <c r="C4515" t="s">
        <v>207</v>
      </c>
      <c r="D4515" t="s">
        <v>526</v>
      </c>
      <c r="E4515" t="s">
        <v>21471</v>
      </c>
      <c r="F4515" t="s">
        <v>397</v>
      </c>
      <c r="G4515">
        <v>0</v>
      </c>
      <c r="H4515">
        <v>147</v>
      </c>
      <c r="I4515">
        <v>9</v>
      </c>
      <c r="J4515">
        <v>132</v>
      </c>
      <c r="K4515">
        <v>4</v>
      </c>
      <c r="L4515">
        <v>2</v>
      </c>
      <c r="M4515">
        <v>0</v>
      </c>
      <c r="N4515">
        <v>0</v>
      </c>
      <c r="O4515">
        <v>0</v>
      </c>
      <c r="P4515">
        <v>0</v>
      </c>
      <c r="Q4515">
        <v>0</v>
      </c>
    </row>
    <row r="4516" spans="1:17" x14ac:dyDescent="0.25">
      <c r="A4516" t="s">
        <v>24351</v>
      </c>
      <c r="B4516" t="s">
        <v>73</v>
      </c>
      <c r="C4516" t="s">
        <v>207</v>
      </c>
      <c r="D4516" t="s">
        <v>526</v>
      </c>
      <c r="E4516" t="s">
        <v>21471</v>
      </c>
      <c r="F4516" t="s">
        <v>398</v>
      </c>
      <c r="G4516">
        <v>0</v>
      </c>
      <c r="H4516">
        <v>147</v>
      </c>
      <c r="I4516">
        <v>9</v>
      </c>
      <c r="J4516">
        <v>132</v>
      </c>
      <c r="K4516">
        <v>4</v>
      </c>
      <c r="L4516">
        <v>2</v>
      </c>
      <c r="M4516">
        <v>0</v>
      </c>
      <c r="N4516">
        <v>0</v>
      </c>
      <c r="O4516">
        <v>0</v>
      </c>
      <c r="P4516">
        <v>0</v>
      </c>
      <c r="Q4516">
        <v>0</v>
      </c>
    </row>
    <row r="4517" spans="1:17" x14ac:dyDescent="0.25">
      <c r="A4517" t="s">
        <v>24352</v>
      </c>
      <c r="B4517" t="s">
        <v>73</v>
      </c>
      <c r="C4517" t="s">
        <v>207</v>
      </c>
      <c r="D4517" t="s">
        <v>526</v>
      </c>
      <c r="E4517" t="s">
        <v>21471</v>
      </c>
      <c r="F4517" t="s">
        <v>4242</v>
      </c>
      <c r="G4517">
        <v>0</v>
      </c>
      <c r="H4517">
        <v>0</v>
      </c>
      <c r="I4517">
        <v>0</v>
      </c>
      <c r="J4517">
        <v>0</v>
      </c>
      <c r="K4517">
        <v>0</v>
      </c>
      <c r="L4517">
        <v>0</v>
      </c>
      <c r="M4517">
        <v>147</v>
      </c>
      <c r="N4517">
        <v>0</v>
      </c>
      <c r="O4517">
        <v>0</v>
      </c>
      <c r="P4517">
        <v>0</v>
      </c>
      <c r="Q4517">
        <v>0</v>
      </c>
    </row>
    <row r="4518" spans="1:17" x14ac:dyDescent="0.25">
      <c r="A4518" t="s">
        <v>24353</v>
      </c>
      <c r="B4518" t="s">
        <v>73</v>
      </c>
      <c r="C4518" t="s">
        <v>207</v>
      </c>
      <c r="D4518" t="s">
        <v>526</v>
      </c>
      <c r="E4518" t="s">
        <v>21471</v>
      </c>
      <c r="F4518" t="s">
        <v>399</v>
      </c>
      <c r="G4518">
        <v>0</v>
      </c>
      <c r="H4518">
        <v>147</v>
      </c>
      <c r="I4518">
        <v>9</v>
      </c>
      <c r="J4518">
        <v>133</v>
      </c>
      <c r="K4518">
        <v>3</v>
      </c>
      <c r="L4518">
        <v>2</v>
      </c>
      <c r="M4518">
        <v>0</v>
      </c>
      <c r="N4518">
        <v>0</v>
      </c>
      <c r="O4518">
        <v>0</v>
      </c>
      <c r="P4518">
        <v>0</v>
      </c>
      <c r="Q4518">
        <v>0</v>
      </c>
    </row>
    <row r="4519" spans="1:17" x14ac:dyDescent="0.25">
      <c r="A4519" t="s">
        <v>24354</v>
      </c>
      <c r="B4519" t="s">
        <v>73</v>
      </c>
      <c r="C4519" t="s">
        <v>207</v>
      </c>
      <c r="D4519" t="s">
        <v>526</v>
      </c>
      <c r="E4519" t="s">
        <v>21471</v>
      </c>
      <c r="F4519" t="s">
        <v>4245</v>
      </c>
      <c r="G4519">
        <v>0</v>
      </c>
      <c r="H4519">
        <v>0</v>
      </c>
      <c r="I4519">
        <v>0</v>
      </c>
      <c r="J4519">
        <v>0</v>
      </c>
      <c r="K4519">
        <v>0</v>
      </c>
      <c r="L4519">
        <v>0</v>
      </c>
      <c r="M4519">
        <v>147</v>
      </c>
      <c r="N4519">
        <v>0</v>
      </c>
      <c r="O4519">
        <v>0</v>
      </c>
      <c r="P4519">
        <v>0</v>
      </c>
      <c r="Q4519">
        <v>0</v>
      </c>
    </row>
    <row r="4520" spans="1:17" x14ac:dyDescent="0.25">
      <c r="A4520" t="s">
        <v>18627</v>
      </c>
      <c r="B4520" t="s">
        <v>72</v>
      </c>
      <c r="C4520" t="s">
        <v>140</v>
      </c>
      <c r="D4520" t="s">
        <v>526</v>
      </c>
      <c r="E4520" t="s">
        <v>563</v>
      </c>
      <c r="F4520" t="s">
        <v>395</v>
      </c>
      <c r="G4520">
        <v>0</v>
      </c>
      <c r="H4520">
        <v>0</v>
      </c>
      <c r="I4520">
        <v>0</v>
      </c>
      <c r="J4520">
        <v>0</v>
      </c>
      <c r="K4520">
        <v>0</v>
      </c>
      <c r="L4520">
        <v>0</v>
      </c>
      <c r="M4520">
        <v>0</v>
      </c>
      <c r="N4520">
        <v>4</v>
      </c>
      <c r="O4520">
        <v>4</v>
      </c>
      <c r="P4520">
        <v>0</v>
      </c>
      <c r="Q4520">
        <v>0</v>
      </c>
    </row>
    <row r="4521" spans="1:17" x14ac:dyDescent="0.25">
      <c r="A4521" t="s">
        <v>18628</v>
      </c>
      <c r="B4521" t="s">
        <v>72</v>
      </c>
      <c r="C4521" t="s">
        <v>140</v>
      </c>
      <c r="D4521" t="s">
        <v>526</v>
      </c>
      <c r="E4521" t="s">
        <v>563</v>
      </c>
      <c r="F4521" t="s">
        <v>525</v>
      </c>
      <c r="G4521">
        <v>5</v>
      </c>
      <c r="H4521">
        <v>0</v>
      </c>
      <c r="I4521">
        <v>0</v>
      </c>
      <c r="J4521">
        <v>0</v>
      </c>
      <c r="K4521">
        <v>0</v>
      </c>
      <c r="L4521">
        <v>0</v>
      </c>
      <c r="M4521">
        <v>0</v>
      </c>
      <c r="N4521">
        <v>0</v>
      </c>
      <c r="O4521">
        <v>0</v>
      </c>
      <c r="P4521">
        <v>0</v>
      </c>
      <c r="Q4521">
        <v>0</v>
      </c>
    </row>
    <row r="4522" spans="1:17" x14ac:dyDescent="0.25">
      <c r="A4522" t="s">
        <v>24355</v>
      </c>
      <c r="B4522" t="s">
        <v>72</v>
      </c>
      <c r="C4522" t="s">
        <v>140</v>
      </c>
      <c r="D4522" t="s">
        <v>526</v>
      </c>
      <c r="E4522" t="s">
        <v>21471</v>
      </c>
      <c r="F4522" t="s">
        <v>396</v>
      </c>
      <c r="G4522">
        <v>0</v>
      </c>
      <c r="H4522">
        <v>4</v>
      </c>
      <c r="I4522">
        <v>1</v>
      </c>
      <c r="J4522">
        <v>3</v>
      </c>
      <c r="K4522">
        <v>0</v>
      </c>
      <c r="L4522">
        <v>0</v>
      </c>
      <c r="M4522">
        <v>0</v>
      </c>
      <c r="N4522">
        <v>0</v>
      </c>
      <c r="O4522">
        <v>0</v>
      </c>
      <c r="P4522">
        <v>0</v>
      </c>
      <c r="Q4522">
        <v>0</v>
      </c>
    </row>
    <row r="4523" spans="1:17" x14ac:dyDescent="0.25">
      <c r="A4523" t="s">
        <v>24356</v>
      </c>
      <c r="B4523" t="s">
        <v>72</v>
      </c>
      <c r="C4523" t="s">
        <v>140</v>
      </c>
      <c r="D4523" t="s">
        <v>526</v>
      </c>
      <c r="E4523" t="s">
        <v>21471</v>
      </c>
      <c r="F4523" t="s">
        <v>4236</v>
      </c>
      <c r="G4523">
        <v>0</v>
      </c>
      <c r="H4523">
        <v>4</v>
      </c>
      <c r="I4523">
        <v>1</v>
      </c>
      <c r="J4523">
        <v>3</v>
      </c>
      <c r="K4523">
        <v>0</v>
      </c>
      <c r="L4523">
        <v>0</v>
      </c>
      <c r="M4523">
        <v>0</v>
      </c>
      <c r="N4523">
        <v>0</v>
      </c>
      <c r="O4523">
        <v>0</v>
      </c>
      <c r="P4523">
        <v>0</v>
      </c>
      <c r="Q4523">
        <v>0</v>
      </c>
    </row>
    <row r="4524" spans="1:17" x14ac:dyDescent="0.25">
      <c r="A4524" t="s">
        <v>24357</v>
      </c>
      <c r="B4524" t="s">
        <v>72</v>
      </c>
      <c r="C4524" t="s">
        <v>140</v>
      </c>
      <c r="D4524" t="s">
        <v>526</v>
      </c>
      <c r="E4524" t="s">
        <v>21471</v>
      </c>
      <c r="F4524" t="s">
        <v>4238</v>
      </c>
      <c r="G4524">
        <v>0</v>
      </c>
      <c r="H4524">
        <v>0</v>
      </c>
      <c r="I4524">
        <v>0</v>
      </c>
      <c r="J4524">
        <v>0</v>
      </c>
      <c r="K4524">
        <v>0</v>
      </c>
      <c r="L4524">
        <v>0</v>
      </c>
      <c r="M4524">
        <v>4</v>
      </c>
      <c r="N4524">
        <v>0</v>
      </c>
      <c r="O4524">
        <v>0</v>
      </c>
      <c r="P4524">
        <v>0</v>
      </c>
      <c r="Q4524">
        <v>0</v>
      </c>
    </row>
    <row r="4525" spans="1:17" x14ac:dyDescent="0.25">
      <c r="A4525" t="s">
        <v>24358</v>
      </c>
      <c r="B4525" t="s">
        <v>72</v>
      </c>
      <c r="C4525" t="s">
        <v>140</v>
      </c>
      <c r="D4525" t="s">
        <v>526</v>
      </c>
      <c r="E4525" t="s">
        <v>21471</v>
      </c>
      <c r="F4525" t="s">
        <v>397</v>
      </c>
      <c r="G4525">
        <v>0</v>
      </c>
      <c r="H4525">
        <v>4</v>
      </c>
      <c r="I4525">
        <v>1</v>
      </c>
      <c r="J4525">
        <v>3</v>
      </c>
      <c r="K4525">
        <v>0</v>
      </c>
      <c r="L4525">
        <v>0</v>
      </c>
      <c r="M4525">
        <v>0</v>
      </c>
      <c r="N4525">
        <v>0</v>
      </c>
      <c r="O4525">
        <v>0</v>
      </c>
      <c r="P4525">
        <v>0</v>
      </c>
      <c r="Q4525">
        <v>0</v>
      </c>
    </row>
    <row r="4526" spans="1:17" x14ac:dyDescent="0.25">
      <c r="A4526" t="s">
        <v>24359</v>
      </c>
      <c r="B4526" t="s">
        <v>72</v>
      </c>
      <c r="C4526" t="s">
        <v>140</v>
      </c>
      <c r="D4526" t="s">
        <v>526</v>
      </c>
      <c r="E4526" t="s">
        <v>21471</v>
      </c>
      <c r="F4526" t="s">
        <v>398</v>
      </c>
      <c r="G4526">
        <v>0</v>
      </c>
      <c r="H4526">
        <v>4</v>
      </c>
      <c r="I4526">
        <v>1</v>
      </c>
      <c r="J4526">
        <v>3</v>
      </c>
      <c r="K4526">
        <v>0</v>
      </c>
      <c r="L4526">
        <v>0</v>
      </c>
      <c r="M4526">
        <v>0</v>
      </c>
      <c r="N4526">
        <v>0</v>
      </c>
      <c r="O4526">
        <v>0</v>
      </c>
      <c r="P4526">
        <v>0</v>
      </c>
      <c r="Q4526">
        <v>0</v>
      </c>
    </row>
    <row r="4527" spans="1:17" x14ac:dyDescent="0.25">
      <c r="A4527" t="s">
        <v>24360</v>
      </c>
      <c r="B4527" t="s">
        <v>72</v>
      </c>
      <c r="C4527" t="s">
        <v>140</v>
      </c>
      <c r="D4527" t="s">
        <v>526</v>
      </c>
      <c r="E4527" t="s">
        <v>21471</v>
      </c>
      <c r="F4527" t="s">
        <v>4242</v>
      </c>
      <c r="G4527">
        <v>0</v>
      </c>
      <c r="H4527">
        <v>0</v>
      </c>
      <c r="I4527">
        <v>0</v>
      </c>
      <c r="J4527">
        <v>0</v>
      </c>
      <c r="K4527">
        <v>0</v>
      </c>
      <c r="L4527">
        <v>0</v>
      </c>
      <c r="M4527">
        <v>4</v>
      </c>
      <c r="N4527">
        <v>0</v>
      </c>
      <c r="O4527">
        <v>0</v>
      </c>
      <c r="P4527">
        <v>0</v>
      </c>
      <c r="Q4527">
        <v>0</v>
      </c>
    </row>
    <row r="4528" spans="1:17" x14ac:dyDescent="0.25">
      <c r="A4528" t="s">
        <v>24361</v>
      </c>
      <c r="B4528" t="s">
        <v>72</v>
      </c>
      <c r="C4528" t="s">
        <v>140</v>
      </c>
      <c r="D4528" t="s">
        <v>526</v>
      </c>
      <c r="E4528" t="s">
        <v>21471</v>
      </c>
      <c r="F4528" t="s">
        <v>399</v>
      </c>
      <c r="G4528">
        <v>0</v>
      </c>
      <c r="H4528">
        <v>4</v>
      </c>
      <c r="I4528">
        <v>1</v>
      </c>
      <c r="J4528">
        <v>3</v>
      </c>
      <c r="K4528">
        <v>0</v>
      </c>
      <c r="L4528">
        <v>0</v>
      </c>
      <c r="M4528">
        <v>0</v>
      </c>
      <c r="N4528">
        <v>0</v>
      </c>
      <c r="O4528">
        <v>0</v>
      </c>
      <c r="P4528">
        <v>0</v>
      </c>
      <c r="Q4528">
        <v>0</v>
      </c>
    </row>
    <row r="4529" spans="1:17" x14ac:dyDescent="0.25">
      <c r="A4529" t="s">
        <v>24362</v>
      </c>
      <c r="B4529" t="s">
        <v>72</v>
      </c>
      <c r="C4529" t="s">
        <v>140</v>
      </c>
      <c r="D4529" t="s">
        <v>526</v>
      </c>
      <c r="E4529" t="s">
        <v>21471</v>
      </c>
      <c r="F4529" t="s">
        <v>4245</v>
      </c>
      <c r="G4529">
        <v>0</v>
      </c>
      <c r="H4529">
        <v>0</v>
      </c>
      <c r="I4529">
        <v>0</v>
      </c>
      <c r="J4529">
        <v>0</v>
      </c>
      <c r="K4529">
        <v>0</v>
      </c>
      <c r="L4529">
        <v>0</v>
      </c>
      <c r="M4529">
        <v>4</v>
      </c>
      <c r="N4529">
        <v>0</v>
      </c>
      <c r="O4529">
        <v>0</v>
      </c>
      <c r="P4529">
        <v>0</v>
      </c>
      <c r="Q4529">
        <v>0</v>
      </c>
    </row>
    <row r="4530" spans="1:17" x14ac:dyDescent="0.25">
      <c r="A4530" t="s">
        <v>24363</v>
      </c>
      <c r="B4530" t="s">
        <v>72</v>
      </c>
      <c r="C4530" t="s">
        <v>140</v>
      </c>
      <c r="D4530" t="s">
        <v>526</v>
      </c>
      <c r="E4530" t="s">
        <v>21471</v>
      </c>
      <c r="F4530" t="s">
        <v>394</v>
      </c>
      <c r="G4530">
        <v>0</v>
      </c>
      <c r="H4530">
        <v>0</v>
      </c>
      <c r="I4530">
        <v>0</v>
      </c>
      <c r="J4530">
        <v>0</v>
      </c>
      <c r="K4530">
        <v>0</v>
      </c>
      <c r="L4530">
        <v>0</v>
      </c>
      <c r="M4530">
        <v>0</v>
      </c>
      <c r="N4530">
        <v>4</v>
      </c>
      <c r="O4530">
        <v>4</v>
      </c>
      <c r="P4530">
        <v>0</v>
      </c>
      <c r="Q4530">
        <v>0</v>
      </c>
    </row>
    <row r="4531" spans="1:17" x14ac:dyDescent="0.25">
      <c r="A4531" t="s">
        <v>24364</v>
      </c>
      <c r="B4531" t="s">
        <v>72</v>
      </c>
      <c r="C4531" t="s">
        <v>140</v>
      </c>
      <c r="D4531" t="s">
        <v>526</v>
      </c>
      <c r="E4531" t="s">
        <v>21471</v>
      </c>
      <c r="F4531" t="s">
        <v>395</v>
      </c>
      <c r="G4531">
        <v>0</v>
      </c>
      <c r="H4531">
        <v>0</v>
      </c>
      <c r="I4531">
        <v>0</v>
      </c>
      <c r="J4531">
        <v>0</v>
      </c>
      <c r="K4531">
        <v>0</v>
      </c>
      <c r="L4531">
        <v>0</v>
      </c>
      <c r="M4531">
        <v>0</v>
      </c>
      <c r="N4531">
        <v>4</v>
      </c>
      <c r="O4531">
        <v>4</v>
      </c>
      <c r="P4531">
        <v>0</v>
      </c>
      <c r="Q4531">
        <v>0</v>
      </c>
    </row>
    <row r="4532" spans="1:17" x14ac:dyDescent="0.25">
      <c r="A4532" t="s">
        <v>24365</v>
      </c>
      <c r="B4532" t="s">
        <v>72</v>
      </c>
      <c r="C4532" t="s">
        <v>140</v>
      </c>
      <c r="D4532" t="s">
        <v>526</v>
      </c>
      <c r="E4532" t="s">
        <v>21471</v>
      </c>
      <c r="F4532" t="s">
        <v>525</v>
      </c>
      <c r="G4532">
        <v>4</v>
      </c>
      <c r="H4532">
        <v>0</v>
      </c>
      <c r="I4532">
        <v>0</v>
      </c>
      <c r="J4532">
        <v>0</v>
      </c>
      <c r="K4532">
        <v>0</v>
      </c>
      <c r="L4532">
        <v>0</v>
      </c>
      <c r="M4532">
        <v>0</v>
      </c>
      <c r="N4532">
        <v>0</v>
      </c>
      <c r="O4532">
        <v>0</v>
      </c>
      <c r="P4532">
        <v>0</v>
      </c>
      <c r="Q4532">
        <v>0</v>
      </c>
    </row>
    <row r="4533" spans="1:17" x14ac:dyDescent="0.25">
      <c r="A4533" t="s">
        <v>24366</v>
      </c>
      <c r="B4533" t="s">
        <v>72</v>
      </c>
      <c r="C4533" t="s">
        <v>140</v>
      </c>
      <c r="D4533" t="s">
        <v>527</v>
      </c>
      <c r="E4533" t="s">
        <v>21471</v>
      </c>
      <c r="F4533" t="s">
        <v>528</v>
      </c>
      <c r="G4533">
        <v>0</v>
      </c>
      <c r="H4533">
        <v>0</v>
      </c>
      <c r="I4533">
        <v>0</v>
      </c>
      <c r="J4533">
        <v>0</v>
      </c>
      <c r="K4533">
        <v>0</v>
      </c>
      <c r="L4533">
        <v>0</v>
      </c>
      <c r="M4533">
        <v>0</v>
      </c>
      <c r="N4533">
        <v>1</v>
      </c>
      <c r="O4533">
        <v>1</v>
      </c>
      <c r="P4533">
        <v>0</v>
      </c>
      <c r="Q4533">
        <v>0</v>
      </c>
    </row>
    <row r="4534" spans="1:17" x14ac:dyDescent="0.25">
      <c r="A4534" t="s">
        <v>24367</v>
      </c>
      <c r="B4534" t="s">
        <v>72</v>
      </c>
      <c r="C4534" t="s">
        <v>140</v>
      </c>
      <c r="D4534" t="s">
        <v>527</v>
      </c>
      <c r="E4534" t="s">
        <v>21471</v>
      </c>
      <c r="F4534" t="s">
        <v>525</v>
      </c>
      <c r="G4534">
        <v>1</v>
      </c>
      <c r="H4534">
        <v>0</v>
      </c>
      <c r="I4534">
        <v>0</v>
      </c>
      <c r="J4534">
        <v>0</v>
      </c>
      <c r="K4534">
        <v>0</v>
      </c>
      <c r="L4534">
        <v>0</v>
      </c>
      <c r="M4534">
        <v>0</v>
      </c>
      <c r="N4534">
        <v>0</v>
      </c>
      <c r="O4534">
        <v>0</v>
      </c>
      <c r="P4534">
        <v>0</v>
      </c>
      <c r="Q4534">
        <v>0</v>
      </c>
    </row>
    <row r="4535" spans="1:17" x14ac:dyDescent="0.25">
      <c r="A4535" t="s">
        <v>18559</v>
      </c>
      <c r="B4535" t="s">
        <v>72</v>
      </c>
      <c r="C4535" t="s">
        <v>142</v>
      </c>
      <c r="D4535" t="s">
        <v>529</v>
      </c>
      <c r="E4535" t="s">
        <v>563</v>
      </c>
      <c r="F4535" t="s">
        <v>525</v>
      </c>
      <c r="G4535">
        <v>6</v>
      </c>
      <c r="H4535">
        <v>0</v>
      </c>
      <c r="I4535">
        <v>0</v>
      </c>
      <c r="J4535">
        <v>0</v>
      </c>
      <c r="K4535">
        <v>0</v>
      </c>
      <c r="L4535">
        <v>0</v>
      </c>
      <c r="M4535">
        <v>0</v>
      </c>
      <c r="N4535">
        <v>0</v>
      </c>
      <c r="O4535">
        <v>0</v>
      </c>
      <c r="P4535">
        <v>0</v>
      </c>
      <c r="Q4535">
        <v>0</v>
      </c>
    </row>
    <row r="4536" spans="1:17" x14ac:dyDescent="0.25">
      <c r="A4536" t="s">
        <v>24368</v>
      </c>
      <c r="B4536" t="s">
        <v>72</v>
      </c>
      <c r="C4536" t="s">
        <v>142</v>
      </c>
      <c r="D4536" t="s">
        <v>529</v>
      </c>
      <c r="E4536" t="s">
        <v>21471</v>
      </c>
      <c r="F4536" t="s">
        <v>525</v>
      </c>
      <c r="G4536">
        <v>8</v>
      </c>
      <c r="H4536">
        <v>0</v>
      </c>
      <c r="I4536">
        <v>0</v>
      </c>
      <c r="J4536">
        <v>0</v>
      </c>
      <c r="K4536">
        <v>0</v>
      </c>
      <c r="L4536">
        <v>0</v>
      </c>
      <c r="M4536">
        <v>0</v>
      </c>
      <c r="N4536">
        <v>0</v>
      </c>
      <c r="O4536">
        <v>0</v>
      </c>
      <c r="P4536">
        <v>0</v>
      </c>
      <c r="Q4536">
        <v>0</v>
      </c>
    </row>
    <row r="4537" spans="1:17" x14ac:dyDescent="0.25">
      <c r="A4537" t="s">
        <v>18560</v>
      </c>
      <c r="B4537" t="s">
        <v>72</v>
      </c>
      <c r="C4537" t="s">
        <v>142</v>
      </c>
      <c r="D4537" t="s">
        <v>526</v>
      </c>
      <c r="E4537" t="s">
        <v>563</v>
      </c>
      <c r="F4537" t="s">
        <v>396</v>
      </c>
      <c r="G4537">
        <v>0</v>
      </c>
      <c r="H4537">
        <v>14</v>
      </c>
      <c r="I4537">
        <v>5</v>
      </c>
      <c r="J4537">
        <v>9</v>
      </c>
      <c r="K4537">
        <v>0</v>
      </c>
      <c r="L4537">
        <v>0</v>
      </c>
      <c r="M4537">
        <v>0</v>
      </c>
      <c r="N4537">
        <v>0</v>
      </c>
      <c r="O4537">
        <v>0</v>
      </c>
      <c r="P4537">
        <v>0</v>
      </c>
      <c r="Q4537">
        <v>0</v>
      </c>
    </row>
    <row r="4538" spans="1:17" x14ac:dyDescent="0.25">
      <c r="A4538" t="s">
        <v>18561</v>
      </c>
      <c r="B4538" t="s">
        <v>72</v>
      </c>
      <c r="C4538" t="s">
        <v>142</v>
      </c>
      <c r="D4538" t="s">
        <v>526</v>
      </c>
      <c r="E4538" t="s">
        <v>563</v>
      </c>
      <c r="F4538" t="s">
        <v>4236</v>
      </c>
      <c r="G4538">
        <v>0</v>
      </c>
      <c r="H4538">
        <v>14</v>
      </c>
      <c r="I4538">
        <v>5</v>
      </c>
      <c r="J4538">
        <v>9</v>
      </c>
      <c r="K4538">
        <v>0</v>
      </c>
      <c r="L4538">
        <v>0</v>
      </c>
      <c r="M4538">
        <v>0</v>
      </c>
      <c r="N4538">
        <v>0</v>
      </c>
      <c r="O4538">
        <v>0</v>
      </c>
      <c r="P4538">
        <v>0</v>
      </c>
      <c r="Q4538">
        <v>0</v>
      </c>
    </row>
    <row r="4539" spans="1:17" x14ac:dyDescent="0.25">
      <c r="A4539" t="s">
        <v>18562</v>
      </c>
      <c r="B4539" t="s">
        <v>72</v>
      </c>
      <c r="C4539" t="s">
        <v>142</v>
      </c>
      <c r="D4539" t="s">
        <v>526</v>
      </c>
      <c r="E4539" t="s">
        <v>563</v>
      </c>
      <c r="F4539" t="s">
        <v>4238</v>
      </c>
      <c r="G4539">
        <v>0</v>
      </c>
      <c r="H4539">
        <v>0</v>
      </c>
      <c r="I4539">
        <v>0</v>
      </c>
      <c r="J4539">
        <v>0</v>
      </c>
      <c r="K4539">
        <v>0</v>
      </c>
      <c r="L4539">
        <v>0</v>
      </c>
      <c r="M4539">
        <v>14</v>
      </c>
      <c r="N4539">
        <v>0</v>
      </c>
      <c r="O4539">
        <v>0</v>
      </c>
      <c r="P4539">
        <v>0</v>
      </c>
      <c r="Q4539">
        <v>0</v>
      </c>
    </row>
    <row r="4540" spans="1:17" x14ac:dyDescent="0.25">
      <c r="A4540" t="s">
        <v>18563</v>
      </c>
      <c r="B4540" t="s">
        <v>72</v>
      </c>
      <c r="C4540" t="s">
        <v>142</v>
      </c>
      <c r="D4540" t="s">
        <v>526</v>
      </c>
      <c r="E4540" t="s">
        <v>563</v>
      </c>
      <c r="F4540" t="s">
        <v>397</v>
      </c>
      <c r="G4540">
        <v>0</v>
      </c>
      <c r="H4540">
        <v>14</v>
      </c>
      <c r="I4540">
        <v>5</v>
      </c>
      <c r="J4540">
        <v>9</v>
      </c>
      <c r="K4540">
        <v>0</v>
      </c>
      <c r="L4540">
        <v>0</v>
      </c>
      <c r="M4540">
        <v>0</v>
      </c>
      <c r="N4540">
        <v>0</v>
      </c>
      <c r="O4540">
        <v>0</v>
      </c>
      <c r="P4540">
        <v>0</v>
      </c>
      <c r="Q4540">
        <v>0</v>
      </c>
    </row>
    <row r="4541" spans="1:17" x14ac:dyDescent="0.25">
      <c r="A4541" t="s">
        <v>18564</v>
      </c>
      <c r="B4541" t="s">
        <v>72</v>
      </c>
      <c r="C4541" t="s">
        <v>142</v>
      </c>
      <c r="D4541" t="s">
        <v>526</v>
      </c>
      <c r="E4541" t="s">
        <v>563</v>
      </c>
      <c r="F4541" t="s">
        <v>398</v>
      </c>
      <c r="G4541">
        <v>0</v>
      </c>
      <c r="H4541">
        <v>14</v>
      </c>
      <c r="I4541">
        <v>5</v>
      </c>
      <c r="J4541">
        <v>9</v>
      </c>
      <c r="K4541">
        <v>0</v>
      </c>
      <c r="L4541">
        <v>0</v>
      </c>
      <c r="M4541">
        <v>0</v>
      </c>
      <c r="N4541">
        <v>0</v>
      </c>
      <c r="O4541">
        <v>0</v>
      </c>
      <c r="P4541">
        <v>0</v>
      </c>
      <c r="Q4541">
        <v>0</v>
      </c>
    </row>
    <row r="4542" spans="1:17" x14ac:dyDescent="0.25">
      <c r="A4542" t="s">
        <v>18565</v>
      </c>
      <c r="B4542" t="s">
        <v>72</v>
      </c>
      <c r="C4542" t="s">
        <v>142</v>
      </c>
      <c r="D4542" t="s">
        <v>526</v>
      </c>
      <c r="E4542" t="s">
        <v>563</v>
      </c>
      <c r="F4542" t="s">
        <v>4242</v>
      </c>
      <c r="G4542">
        <v>0</v>
      </c>
      <c r="H4542">
        <v>0</v>
      </c>
      <c r="I4542">
        <v>0</v>
      </c>
      <c r="J4542">
        <v>0</v>
      </c>
      <c r="K4542">
        <v>0</v>
      </c>
      <c r="L4542">
        <v>0</v>
      </c>
      <c r="M4542">
        <v>14</v>
      </c>
      <c r="N4542">
        <v>0</v>
      </c>
      <c r="O4542">
        <v>0</v>
      </c>
      <c r="P4542">
        <v>0</v>
      </c>
      <c r="Q4542">
        <v>0</v>
      </c>
    </row>
    <row r="4543" spans="1:17" x14ac:dyDescent="0.25">
      <c r="A4543" t="s">
        <v>18566</v>
      </c>
      <c r="B4543" t="s">
        <v>72</v>
      </c>
      <c r="C4543" t="s">
        <v>142</v>
      </c>
      <c r="D4543" t="s">
        <v>526</v>
      </c>
      <c r="E4543" t="s">
        <v>563</v>
      </c>
      <c r="F4543" t="s">
        <v>399</v>
      </c>
      <c r="G4543">
        <v>0</v>
      </c>
      <c r="H4543">
        <v>14</v>
      </c>
      <c r="I4543">
        <v>5</v>
      </c>
      <c r="J4543">
        <v>9</v>
      </c>
      <c r="K4543">
        <v>0</v>
      </c>
      <c r="L4543">
        <v>0</v>
      </c>
      <c r="M4543">
        <v>0</v>
      </c>
      <c r="N4543">
        <v>0</v>
      </c>
      <c r="O4543">
        <v>0</v>
      </c>
      <c r="P4543">
        <v>0</v>
      </c>
      <c r="Q4543">
        <v>0</v>
      </c>
    </row>
    <row r="4544" spans="1:17" x14ac:dyDescent="0.25">
      <c r="A4544" t="s">
        <v>18567</v>
      </c>
      <c r="B4544" t="s">
        <v>72</v>
      </c>
      <c r="C4544" t="s">
        <v>142</v>
      </c>
      <c r="D4544" t="s">
        <v>526</v>
      </c>
      <c r="E4544" t="s">
        <v>563</v>
      </c>
      <c r="F4544" t="s">
        <v>4245</v>
      </c>
      <c r="G4544">
        <v>0</v>
      </c>
      <c r="H4544">
        <v>0</v>
      </c>
      <c r="I4544">
        <v>0</v>
      </c>
      <c r="J4544">
        <v>0</v>
      </c>
      <c r="K4544">
        <v>0</v>
      </c>
      <c r="L4544">
        <v>0</v>
      </c>
      <c r="M4544">
        <v>14</v>
      </c>
      <c r="N4544">
        <v>0</v>
      </c>
      <c r="O4544">
        <v>0</v>
      </c>
      <c r="P4544">
        <v>0</v>
      </c>
      <c r="Q4544">
        <v>0</v>
      </c>
    </row>
    <row r="4545" spans="1:17" x14ac:dyDescent="0.25">
      <c r="A4545" t="s">
        <v>18568</v>
      </c>
      <c r="B4545" t="s">
        <v>72</v>
      </c>
      <c r="C4545" t="s">
        <v>142</v>
      </c>
      <c r="D4545" t="s">
        <v>526</v>
      </c>
      <c r="E4545" t="s">
        <v>563</v>
      </c>
      <c r="F4545" t="s">
        <v>394</v>
      </c>
      <c r="G4545">
        <v>0</v>
      </c>
      <c r="H4545">
        <v>0</v>
      </c>
      <c r="I4545">
        <v>0</v>
      </c>
      <c r="J4545">
        <v>0</v>
      </c>
      <c r="K4545">
        <v>0</v>
      </c>
      <c r="L4545">
        <v>0</v>
      </c>
      <c r="M4545">
        <v>0</v>
      </c>
      <c r="N4545">
        <v>9</v>
      </c>
      <c r="O4545">
        <v>9</v>
      </c>
      <c r="P4545">
        <v>0</v>
      </c>
      <c r="Q4545">
        <v>0</v>
      </c>
    </row>
    <row r="4546" spans="1:17" x14ac:dyDescent="0.25">
      <c r="A4546" t="s">
        <v>18569</v>
      </c>
      <c r="B4546" t="s">
        <v>72</v>
      </c>
      <c r="C4546" t="s">
        <v>142</v>
      </c>
      <c r="D4546" t="s">
        <v>526</v>
      </c>
      <c r="E4546" t="s">
        <v>563</v>
      </c>
      <c r="F4546" t="s">
        <v>395</v>
      </c>
      <c r="G4546">
        <v>0</v>
      </c>
      <c r="H4546">
        <v>0</v>
      </c>
      <c r="I4546">
        <v>0</v>
      </c>
      <c r="J4546">
        <v>0</v>
      </c>
      <c r="K4546">
        <v>0</v>
      </c>
      <c r="L4546">
        <v>0</v>
      </c>
      <c r="M4546">
        <v>0</v>
      </c>
      <c r="N4546">
        <v>6</v>
      </c>
      <c r="O4546">
        <v>6</v>
      </c>
      <c r="P4546">
        <v>0</v>
      </c>
      <c r="Q4546">
        <v>0</v>
      </c>
    </row>
    <row r="4547" spans="1:17" x14ac:dyDescent="0.25">
      <c r="A4547" t="s">
        <v>18570</v>
      </c>
      <c r="B4547" t="s">
        <v>72</v>
      </c>
      <c r="C4547" t="s">
        <v>142</v>
      </c>
      <c r="D4547" t="s">
        <v>526</v>
      </c>
      <c r="E4547" t="s">
        <v>563</v>
      </c>
      <c r="F4547" t="s">
        <v>525</v>
      </c>
      <c r="G4547">
        <v>14</v>
      </c>
      <c r="H4547">
        <v>0</v>
      </c>
      <c r="I4547">
        <v>0</v>
      </c>
      <c r="J4547">
        <v>0</v>
      </c>
      <c r="K4547">
        <v>0</v>
      </c>
      <c r="L4547">
        <v>0</v>
      </c>
      <c r="M4547">
        <v>0</v>
      </c>
      <c r="N4547">
        <v>0</v>
      </c>
      <c r="O4547">
        <v>0</v>
      </c>
      <c r="P4547">
        <v>0</v>
      </c>
      <c r="Q4547">
        <v>0</v>
      </c>
    </row>
    <row r="4548" spans="1:17" x14ac:dyDescent="0.25">
      <c r="A4548" t="s">
        <v>24369</v>
      </c>
      <c r="B4548" t="s">
        <v>72</v>
      </c>
      <c r="C4548" t="s">
        <v>142</v>
      </c>
      <c r="D4548" t="s">
        <v>526</v>
      </c>
      <c r="E4548" t="s">
        <v>21471</v>
      </c>
      <c r="F4548" t="s">
        <v>396</v>
      </c>
      <c r="G4548">
        <v>0</v>
      </c>
      <c r="H4548">
        <v>19</v>
      </c>
      <c r="I4548">
        <v>2</v>
      </c>
      <c r="J4548">
        <v>15</v>
      </c>
      <c r="K4548">
        <v>1</v>
      </c>
      <c r="L4548">
        <v>1</v>
      </c>
      <c r="M4548">
        <v>0</v>
      </c>
      <c r="N4548">
        <v>0</v>
      </c>
      <c r="O4548">
        <v>0</v>
      </c>
      <c r="P4548">
        <v>0</v>
      </c>
      <c r="Q4548">
        <v>0</v>
      </c>
    </row>
    <row r="4549" spans="1:17" x14ac:dyDescent="0.25">
      <c r="A4549" t="s">
        <v>24370</v>
      </c>
      <c r="B4549" t="s">
        <v>72</v>
      </c>
      <c r="C4549" t="s">
        <v>142</v>
      </c>
      <c r="D4549" t="s">
        <v>526</v>
      </c>
      <c r="E4549" t="s">
        <v>21471</v>
      </c>
      <c r="F4549" t="s">
        <v>4236</v>
      </c>
      <c r="G4549">
        <v>0</v>
      </c>
      <c r="H4549">
        <v>19</v>
      </c>
      <c r="I4549">
        <v>2</v>
      </c>
      <c r="J4549">
        <v>15</v>
      </c>
      <c r="K4549">
        <v>1</v>
      </c>
      <c r="L4549">
        <v>1</v>
      </c>
      <c r="M4549">
        <v>0</v>
      </c>
      <c r="N4549">
        <v>0</v>
      </c>
      <c r="O4549">
        <v>0</v>
      </c>
      <c r="P4549">
        <v>0</v>
      </c>
      <c r="Q4549">
        <v>0</v>
      </c>
    </row>
    <row r="4550" spans="1:17" x14ac:dyDescent="0.25">
      <c r="A4550" t="s">
        <v>24371</v>
      </c>
      <c r="B4550" t="s">
        <v>72</v>
      </c>
      <c r="C4550" t="s">
        <v>201</v>
      </c>
      <c r="D4550" t="s">
        <v>526</v>
      </c>
      <c r="E4550" t="s">
        <v>21471</v>
      </c>
      <c r="F4550" t="s">
        <v>395</v>
      </c>
      <c r="G4550">
        <v>0</v>
      </c>
      <c r="H4550">
        <v>0</v>
      </c>
      <c r="I4550">
        <v>0</v>
      </c>
      <c r="J4550">
        <v>0</v>
      </c>
      <c r="K4550">
        <v>0</v>
      </c>
      <c r="L4550">
        <v>0</v>
      </c>
      <c r="M4550">
        <v>0</v>
      </c>
      <c r="N4550">
        <v>62</v>
      </c>
      <c r="O4550">
        <v>57</v>
      </c>
      <c r="P4550">
        <v>3</v>
      </c>
      <c r="Q4550">
        <v>2</v>
      </c>
    </row>
    <row r="4551" spans="1:17" x14ac:dyDescent="0.25">
      <c r="A4551" t="s">
        <v>24372</v>
      </c>
      <c r="B4551" t="s">
        <v>72</v>
      </c>
      <c r="C4551" t="s">
        <v>201</v>
      </c>
      <c r="D4551" t="s">
        <v>526</v>
      </c>
      <c r="E4551" t="s">
        <v>21471</v>
      </c>
      <c r="F4551" t="s">
        <v>525</v>
      </c>
      <c r="G4551">
        <v>86</v>
      </c>
      <c r="H4551">
        <v>0</v>
      </c>
      <c r="I4551">
        <v>0</v>
      </c>
      <c r="J4551">
        <v>0</v>
      </c>
      <c r="K4551">
        <v>0</v>
      </c>
      <c r="L4551">
        <v>0</v>
      </c>
      <c r="M4551">
        <v>0</v>
      </c>
      <c r="N4551">
        <v>0</v>
      </c>
      <c r="O4551">
        <v>0</v>
      </c>
      <c r="P4551">
        <v>0</v>
      </c>
      <c r="Q4551">
        <v>0</v>
      </c>
    </row>
    <row r="4552" spans="1:17" x14ac:dyDescent="0.25">
      <c r="A4552" t="s">
        <v>18635</v>
      </c>
      <c r="B4552" t="s">
        <v>72</v>
      </c>
      <c r="C4552" t="s">
        <v>201</v>
      </c>
      <c r="D4552" t="s">
        <v>527</v>
      </c>
      <c r="E4552" t="s">
        <v>563</v>
      </c>
      <c r="F4552" t="s">
        <v>528</v>
      </c>
      <c r="G4552">
        <v>0</v>
      </c>
      <c r="H4552">
        <v>0</v>
      </c>
      <c r="I4552">
        <v>0</v>
      </c>
      <c r="J4552">
        <v>0</v>
      </c>
      <c r="K4552">
        <v>0</v>
      </c>
      <c r="L4552">
        <v>0</v>
      </c>
      <c r="M4552">
        <v>0</v>
      </c>
      <c r="N4552">
        <v>3</v>
      </c>
      <c r="O4552">
        <v>3</v>
      </c>
      <c r="P4552">
        <v>0</v>
      </c>
      <c r="Q4552">
        <v>0</v>
      </c>
    </row>
    <row r="4553" spans="1:17" x14ac:dyDescent="0.25">
      <c r="A4553" t="s">
        <v>18636</v>
      </c>
      <c r="B4553" t="s">
        <v>72</v>
      </c>
      <c r="C4553" t="s">
        <v>201</v>
      </c>
      <c r="D4553" t="s">
        <v>527</v>
      </c>
      <c r="E4553" t="s">
        <v>563</v>
      </c>
      <c r="F4553" t="s">
        <v>525</v>
      </c>
      <c r="G4553">
        <v>3</v>
      </c>
      <c r="H4553">
        <v>0</v>
      </c>
      <c r="I4553">
        <v>0</v>
      </c>
      <c r="J4553">
        <v>0</v>
      </c>
      <c r="K4553">
        <v>0</v>
      </c>
      <c r="L4553">
        <v>0</v>
      </c>
      <c r="M4553">
        <v>0</v>
      </c>
      <c r="N4553">
        <v>0</v>
      </c>
      <c r="O4553">
        <v>0</v>
      </c>
      <c r="P4553">
        <v>0</v>
      </c>
      <c r="Q4553">
        <v>0</v>
      </c>
    </row>
    <row r="4554" spans="1:17" x14ac:dyDescent="0.25">
      <c r="A4554" t="s">
        <v>24373</v>
      </c>
      <c r="B4554" t="s">
        <v>72</v>
      </c>
      <c r="C4554" t="s">
        <v>201</v>
      </c>
      <c r="D4554" t="s">
        <v>527</v>
      </c>
      <c r="E4554" t="s">
        <v>21471</v>
      </c>
      <c r="F4554" t="s">
        <v>528</v>
      </c>
      <c r="G4554">
        <v>0</v>
      </c>
      <c r="H4554">
        <v>0</v>
      </c>
      <c r="I4554">
        <v>0</v>
      </c>
      <c r="J4554">
        <v>0</v>
      </c>
      <c r="K4554">
        <v>0</v>
      </c>
      <c r="L4554">
        <v>0</v>
      </c>
      <c r="M4554">
        <v>0</v>
      </c>
      <c r="N4554">
        <v>2</v>
      </c>
      <c r="O4554">
        <v>2</v>
      </c>
      <c r="P4554">
        <v>0</v>
      </c>
      <c r="Q4554">
        <v>0</v>
      </c>
    </row>
    <row r="4555" spans="1:17" x14ac:dyDescent="0.25">
      <c r="A4555" t="s">
        <v>24374</v>
      </c>
      <c r="B4555" t="s">
        <v>72</v>
      </c>
      <c r="C4555" t="s">
        <v>201</v>
      </c>
      <c r="D4555" t="s">
        <v>527</v>
      </c>
      <c r="E4555" t="s">
        <v>21471</v>
      </c>
      <c r="F4555" t="s">
        <v>525</v>
      </c>
      <c r="G4555">
        <v>2</v>
      </c>
      <c r="H4555">
        <v>0</v>
      </c>
      <c r="I4555">
        <v>0</v>
      </c>
      <c r="J4555">
        <v>0</v>
      </c>
      <c r="K4555">
        <v>0</v>
      </c>
      <c r="L4555">
        <v>0</v>
      </c>
      <c r="M4555">
        <v>0</v>
      </c>
      <c r="N4555">
        <v>0</v>
      </c>
      <c r="O4555">
        <v>0</v>
      </c>
      <c r="P4555">
        <v>0</v>
      </c>
      <c r="Q4555">
        <v>0</v>
      </c>
    </row>
    <row r="4556" spans="1:17" x14ac:dyDescent="0.25">
      <c r="A4556" t="s">
        <v>18637</v>
      </c>
      <c r="B4556" t="s">
        <v>72</v>
      </c>
      <c r="C4556" t="s">
        <v>201</v>
      </c>
      <c r="D4556" t="s">
        <v>12971</v>
      </c>
      <c r="E4556" t="s">
        <v>563</v>
      </c>
      <c r="F4556" t="s">
        <v>525</v>
      </c>
      <c r="G4556">
        <v>6</v>
      </c>
      <c r="H4556">
        <v>0</v>
      </c>
      <c r="I4556">
        <v>0</v>
      </c>
      <c r="J4556">
        <v>0</v>
      </c>
      <c r="K4556">
        <v>0</v>
      </c>
      <c r="L4556">
        <v>0</v>
      </c>
      <c r="M4556">
        <v>0</v>
      </c>
      <c r="N4556">
        <v>0</v>
      </c>
      <c r="O4556">
        <v>0</v>
      </c>
      <c r="P4556">
        <v>0</v>
      </c>
      <c r="Q4556">
        <v>0</v>
      </c>
    </row>
    <row r="4557" spans="1:17" x14ac:dyDescent="0.25">
      <c r="A4557" t="s">
        <v>24375</v>
      </c>
      <c r="B4557" t="s">
        <v>72</v>
      </c>
      <c r="C4557" t="s">
        <v>201</v>
      </c>
      <c r="D4557" t="s">
        <v>12971</v>
      </c>
      <c r="E4557" t="s">
        <v>21471</v>
      </c>
      <c r="F4557" t="s">
        <v>525</v>
      </c>
      <c r="G4557">
        <v>4</v>
      </c>
      <c r="H4557">
        <v>0</v>
      </c>
      <c r="I4557">
        <v>0</v>
      </c>
      <c r="J4557">
        <v>0</v>
      </c>
      <c r="K4557">
        <v>0</v>
      </c>
      <c r="L4557">
        <v>0</v>
      </c>
      <c r="M4557">
        <v>0</v>
      </c>
      <c r="N4557">
        <v>0</v>
      </c>
      <c r="O4557">
        <v>0</v>
      </c>
      <c r="P4557">
        <v>0</v>
      </c>
      <c r="Q4557">
        <v>0</v>
      </c>
    </row>
    <row r="4558" spans="1:17" x14ac:dyDescent="0.25">
      <c r="A4558" t="s">
        <v>18638</v>
      </c>
      <c r="B4558" t="s">
        <v>72</v>
      </c>
      <c r="C4558" t="s">
        <v>202</v>
      </c>
      <c r="D4558" t="s">
        <v>529</v>
      </c>
      <c r="E4558" t="s">
        <v>563</v>
      </c>
      <c r="F4558" t="s">
        <v>525</v>
      </c>
      <c r="G4558">
        <v>1</v>
      </c>
      <c r="H4558">
        <v>0</v>
      </c>
      <c r="I4558">
        <v>0</v>
      </c>
      <c r="J4558">
        <v>0</v>
      </c>
      <c r="K4558">
        <v>0</v>
      </c>
      <c r="L4558">
        <v>0</v>
      </c>
      <c r="M4558">
        <v>0</v>
      </c>
      <c r="N4558">
        <v>0</v>
      </c>
      <c r="O4558">
        <v>0</v>
      </c>
      <c r="P4558">
        <v>0</v>
      </c>
      <c r="Q4558">
        <v>0</v>
      </c>
    </row>
    <row r="4559" spans="1:17" x14ac:dyDescent="0.25">
      <c r="A4559" t="s">
        <v>24376</v>
      </c>
      <c r="B4559" t="s">
        <v>72</v>
      </c>
      <c r="C4559" t="s">
        <v>202</v>
      </c>
      <c r="D4559" t="s">
        <v>529</v>
      </c>
      <c r="E4559" t="s">
        <v>21471</v>
      </c>
      <c r="F4559" t="s">
        <v>525</v>
      </c>
      <c r="G4559">
        <v>1</v>
      </c>
      <c r="H4559">
        <v>0</v>
      </c>
      <c r="I4559">
        <v>0</v>
      </c>
      <c r="J4559">
        <v>0</v>
      </c>
      <c r="K4559">
        <v>0</v>
      </c>
      <c r="L4559">
        <v>0</v>
      </c>
      <c r="M4559">
        <v>0</v>
      </c>
      <c r="N4559">
        <v>0</v>
      </c>
      <c r="O4559">
        <v>0</v>
      </c>
      <c r="P4559">
        <v>0</v>
      </c>
      <c r="Q4559">
        <v>0</v>
      </c>
    </row>
    <row r="4560" spans="1:17" x14ac:dyDescent="0.25">
      <c r="A4560" t="s">
        <v>18639</v>
      </c>
      <c r="B4560" t="s">
        <v>72</v>
      </c>
      <c r="C4560" t="s">
        <v>202</v>
      </c>
      <c r="D4560" t="s">
        <v>526</v>
      </c>
      <c r="E4560" t="s">
        <v>563</v>
      </c>
      <c r="F4560" t="s">
        <v>396</v>
      </c>
      <c r="G4560">
        <v>0</v>
      </c>
      <c r="H4560">
        <v>21</v>
      </c>
      <c r="I4560">
        <v>0</v>
      </c>
      <c r="J4560">
        <v>21</v>
      </c>
      <c r="K4560">
        <v>0</v>
      </c>
      <c r="L4560">
        <v>0</v>
      </c>
      <c r="M4560">
        <v>0</v>
      </c>
      <c r="N4560">
        <v>0</v>
      </c>
      <c r="O4560">
        <v>0</v>
      </c>
      <c r="P4560">
        <v>0</v>
      </c>
      <c r="Q4560">
        <v>0</v>
      </c>
    </row>
    <row r="4561" spans="1:17" x14ac:dyDescent="0.25">
      <c r="A4561" t="s">
        <v>18640</v>
      </c>
      <c r="B4561" t="s">
        <v>72</v>
      </c>
      <c r="C4561" t="s">
        <v>202</v>
      </c>
      <c r="D4561" t="s">
        <v>526</v>
      </c>
      <c r="E4561" t="s">
        <v>563</v>
      </c>
      <c r="F4561" t="s">
        <v>4236</v>
      </c>
      <c r="G4561">
        <v>0</v>
      </c>
      <c r="H4561">
        <v>21</v>
      </c>
      <c r="I4561">
        <v>0</v>
      </c>
      <c r="J4561">
        <v>21</v>
      </c>
      <c r="K4561">
        <v>0</v>
      </c>
      <c r="L4561">
        <v>0</v>
      </c>
      <c r="M4561">
        <v>0</v>
      </c>
      <c r="N4561">
        <v>0</v>
      </c>
      <c r="O4561">
        <v>0</v>
      </c>
      <c r="P4561">
        <v>0</v>
      </c>
      <c r="Q4561">
        <v>0</v>
      </c>
    </row>
    <row r="4562" spans="1:17" x14ac:dyDescent="0.25">
      <c r="A4562" t="s">
        <v>18641</v>
      </c>
      <c r="B4562" t="s">
        <v>72</v>
      </c>
      <c r="C4562" t="s">
        <v>202</v>
      </c>
      <c r="D4562" t="s">
        <v>526</v>
      </c>
      <c r="E4562" t="s">
        <v>563</v>
      </c>
      <c r="F4562" t="s">
        <v>4238</v>
      </c>
      <c r="G4562">
        <v>0</v>
      </c>
      <c r="H4562">
        <v>0</v>
      </c>
      <c r="I4562">
        <v>0</v>
      </c>
      <c r="J4562">
        <v>0</v>
      </c>
      <c r="K4562">
        <v>0</v>
      </c>
      <c r="L4562">
        <v>0</v>
      </c>
      <c r="M4562">
        <v>21</v>
      </c>
      <c r="N4562">
        <v>0</v>
      </c>
      <c r="O4562">
        <v>0</v>
      </c>
      <c r="P4562">
        <v>0</v>
      </c>
      <c r="Q4562">
        <v>0</v>
      </c>
    </row>
    <row r="4563" spans="1:17" x14ac:dyDescent="0.25">
      <c r="A4563" t="s">
        <v>18642</v>
      </c>
      <c r="B4563" t="s">
        <v>72</v>
      </c>
      <c r="C4563" t="s">
        <v>202</v>
      </c>
      <c r="D4563" t="s">
        <v>526</v>
      </c>
      <c r="E4563" t="s">
        <v>563</v>
      </c>
      <c r="F4563" t="s">
        <v>397</v>
      </c>
      <c r="G4563">
        <v>0</v>
      </c>
      <c r="H4563">
        <v>21</v>
      </c>
      <c r="I4563">
        <v>0</v>
      </c>
      <c r="J4563">
        <v>21</v>
      </c>
      <c r="K4563">
        <v>0</v>
      </c>
      <c r="L4563">
        <v>0</v>
      </c>
      <c r="M4563">
        <v>0</v>
      </c>
      <c r="N4563">
        <v>0</v>
      </c>
      <c r="O4563">
        <v>0</v>
      </c>
      <c r="P4563">
        <v>0</v>
      </c>
      <c r="Q4563">
        <v>0</v>
      </c>
    </row>
    <row r="4564" spans="1:17" x14ac:dyDescent="0.25">
      <c r="A4564" t="s">
        <v>18643</v>
      </c>
      <c r="B4564" t="s">
        <v>72</v>
      </c>
      <c r="C4564" t="s">
        <v>202</v>
      </c>
      <c r="D4564" t="s">
        <v>526</v>
      </c>
      <c r="E4564" t="s">
        <v>563</v>
      </c>
      <c r="F4564" t="s">
        <v>398</v>
      </c>
      <c r="G4564">
        <v>0</v>
      </c>
      <c r="H4564">
        <v>21</v>
      </c>
      <c r="I4564">
        <v>0</v>
      </c>
      <c r="J4564">
        <v>21</v>
      </c>
      <c r="K4564">
        <v>0</v>
      </c>
      <c r="L4564">
        <v>0</v>
      </c>
      <c r="M4564">
        <v>0</v>
      </c>
      <c r="N4564">
        <v>0</v>
      </c>
      <c r="O4564">
        <v>0</v>
      </c>
      <c r="P4564">
        <v>0</v>
      </c>
      <c r="Q4564">
        <v>0</v>
      </c>
    </row>
    <row r="4565" spans="1:17" x14ac:dyDescent="0.25">
      <c r="A4565" t="s">
        <v>18644</v>
      </c>
      <c r="B4565" t="s">
        <v>72</v>
      </c>
      <c r="C4565" t="s">
        <v>202</v>
      </c>
      <c r="D4565" t="s">
        <v>526</v>
      </c>
      <c r="E4565" t="s">
        <v>563</v>
      </c>
      <c r="F4565" t="s">
        <v>4242</v>
      </c>
      <c r="G4565">
        <v>0</v>
      </c>
      <c r="H4565">
        <v>0</v>
      </c>
      <c r="I4565">
        <v>0</v>
      </c>
      <c r="J4565">
        <v>0</v>
      </c>
      <c r="K4565">
        <v>0</v>
      </c>
      <c r="L4565">
        <v>0</v>
      </c>
      <c r="M4565">
        <v>21</v>
      </c>
      <c r="N4565">
        <v>0</v>
      </c>
      <c r="O4565">
        <v>0</v>
      </c>
      <c r="P4565">
        <v>0</v>
      </c>
      <c r="Q4565">
        <v>0</v>
      </c>
    </row>
    <row r="4566" spans="1:17" x14ac:dyDescent="0.25">
      <c r="A4566" t="s">
        <v>18645</v>
      </c>
      <c r="B4566" t="s">
        <v>72</v>
      </c>
      <c r="C4566" t="s">
        <v>202</v>
      </c>
      <c r="D4566" t="s">
        <v>526</v>
      </c>
      <c r="E4566" t="s">
        <v>563</v>
      </c>
      <c r="F4566" t="s">
        <v>399</v>
      </c>
      <c r="G4566">
        <v>0</v>
      </c>
      <c r="H4566">
        <v>21</v>
      </c>
      <c r="I4566">
        <v>0</v>
      </c>
      <c r="J4566">
        <v>21</v>
      </c>
      <c r="K4566">
        <v>0</v>
      </c>
      <c r="L4566">
        <v>0</v>
      </c>
      <c r="M4566">
        <v>0</v>
      </c>
      <c r="N4566">
        <v>0</v>
      </c>
      <c r="O4566">
        <v>0</v>
      </c>
      <c r="P4566">
        <v>0</v>
      </c>
      <c r="Q4566">
        <v>0</v>
      </c>
    </row>
    <row r="4567" spans="1:17" x14ac:dyDescent="0.25">
      <c r="A4567" t="s">
        <v>17526</v>
      </c>
      <c r="B4567" t="s">
        <v>72</v>
      </c>
      <c r="C4567" t="s">
        <v>202</v>
      </c>
      <c r="D4567" t="s">
        <v>526</v>
      </c>
      <c r="E4567" t="s">
        <v>563</v>
      </c>
      <c r="F4567" t="s">
        <v>4245</v>
      </c>
      <c r="G4567">
        <v>0</v>
      </c>
      <c r="H4567">
        <v>0</v>
      </c>
      <c r="I4567">
        <v>0</v>
      </c>
      <c r="J4567">
        <v>0</v>
      </c>
      <c r="K4567">
        <v>0</v>
      </c>
      <c r="L4567">
        <v>0</v>
      </c>
      <c r="M4567">
        <v>21</v>
      </c>
      <c r="N4567">
        <v>0</v>
      </c>
      <c r="O4567">
        <v>0</v>
      </c>
      <c r="P4567">
        <v>0</v>
      </c>
      <c r="Q4567">
        <v>0</v>
      </c>
    </row>
    <row r="4568" spans="1:17" x14ac:dyDescent="0.25">
      <c r="A4568" t="s">
        <v>17527</v>
      </c>
      <c r="B4568" t="s">
        <v>72</v>
      </c>
      <c r="C4568" t="s">
        <v>202</v>
      </c>
      <c r="D4568" t="s">
        <v>526</v>
      </c>
      <c r="E4568" t="s">
        <v>563</v>
      </c>
      <c r="F4568" t="s">
        <v>394</v>
      </c>
      <c r="G4568">
        <v>0</v>
      </c>
      <c r="H4568">
        <v>0</v>
      </c>
      <c r="I4568">
        <v>0</v>
      </c>
      <c r="J4568">
        <v>0</v>
      </c>
      <c r="K4568">
        <v>0</v>
      </c>
      <c r="L4568">
        <v>0</v>
      </c>
      <c r="M4568">
        <v>0</v>
      </c>
      <c r="N4568">
        <v>18</v>
      </c>
      <c r="O4568">
        <v>18</v>
      </c>
      <c r="P4568">
        <v>0</v>
      </c>
      <c r="Q4568">
        <v>0</v>
      </c>
    </row>
    <row r="4569" spans="1:17" x14ac:dyDescent="0.25">
      <c r="A4569" t="s">
        <v>17528</v>
      </c>
      <c r="B4569" t="s">
        <v>72</v>
      </c>
      <c r="C4569" t="s">
        <v>202</v>
      </c>
      <c r="D4569" t="s">
        <v>526</v>
      </c>
      <c r="E4569" t="s">
        <v>563</v>
      </c>
      <c r="F4569" t="s">
        <v>395</v>
      </c>
      <c r="G4569">
        <v>0</v>
      </c>
      <c r="H4569">
        <v>0</v>
      </c>
      <c r="I4569">
        <v>0</v>
      </c>
      <c r="J4569">
        <v>0</v>
      </c>
      <c r="K4569">
        <v>0</v>
      </c>
      <c r="L4569">
        <v>0</v>
      </c>
      <c r="M4569">
        <v>0</v>
      </c>
      <c r="N4569">
        <v>17</v>
      </c>
      <c r="O4569">
        <v>17</v>
      </c>
      <c r="P4569">
        <v>0</v>
      </c>
      <c r="Q4569">
        <v>0</v>
      </c>
    </row>
    <row r="4570" spans="1:17" x14ac:dyDescent="0.25">
      <c r="A4570" t="s">
        <v>17529</v>
      </c>
      <c r="B4570" t="s">
        <v>72</v>
      </c>
      <c r="C4570" t="s">
        <v>202</v>
      </c>
      <c r="D4570" t="s">
        <v>526</v>
      </c>
      <c r="E4570" t="s">
        <v>563</v>
      </c>
      <c r="F4570" t="s">
        <v>525</v>
      </c>
      <c r="G4570">
        <v>21</v>
      </c>
      <c r="H4570">
        <v>0</v>
      </c>
      <c r="I4570">
        <v>0</v>
      </c>
      <c r="J4570">
        <v>0</v>
      </c>
      <c r="K4570">
        <v>0</v>
      </c>
      <c r="L4570">
        <v>0</v>
      </c>
      <c r="M4570">
        <v>0</v>
      </c>
      <c r="N4570">
        <v>0</v>
      </c>
      <c r="O4570">
        <v>0</v>
      </c>
      <c r="P4570">
        <v>0</v>
      </c>
      <c r="Q4570">
        <v>0</v>
      </c>
    </row>
    <row r="4571" spans="1:17" x14ac:dyDescent="0.25">
      <c r="A4571" t="s">
        <v>24377</v>
      </c>
      <c r="B4571" t="s">
        <v>72</v>
      </c>
      <c r="C4571" t="s">
        <v>202</v>
      </c>
      <c r="D4571" t="s">
        <v>526</v>
      </c>
      <c r="E4571" t="s">
        <v>21471</v>
      </c>
      <c r="F4571" t="s">
        <v>396</v>
      </c>
      <c r="G4571">
        <v>0</v>
      </c>
      <c r="H4571">
        <v>35</v>
      </c>
      <c r="I4571">
        <v>1</v>
      </c>
      <c r="J4571">
        <v>33</v>
      </c>
      <c r="K4571">
        <v>1</v>
      </c>
      <c r="L4571">
        <v>0</v>
      </c>
      <c r="M4571">
        <v>0</v>
      </c>
      <c r="N4571">
        <v>0</v>
      </c>
      <c r="O4571">
        <v>0</v>
      </c>
      <c r="P4571">
        <v>0</v>
      </c>
      <c r="Q4571">
        <v>0</v>
      </c>
    </row>
    <row r="4572" spans="1:17" x14ac:dyDescent="0.25">
      <c r="A4572" t="s">
        <v>24378</v>
      </c>
      <c r="B4572" t="s">
        <v>72</v>
      </c>
      <c r="C4572" t="s">
        <v>202</v>
      </c>
      <c r="D4572" t="s">
        <v>526</v>
      </c>
      <c r="E4572" t="s">
        <v>21471</v>
      </c>
      <c r="F4572" t="s">
        <v>4236</v>
      </c>
      <c r="G4572">
        <v>0</v>
      </c>
      <c r="H4572">
        <v>35</v>
      </c>
      <c r="I4572">
        <v>1</v>
      </c>
      <c r="J4572">
        <v>32</v>
      </c>
      <c r="K4572">
        <v>2</v>
      </c>
      <c r="L4572">
        <v>0</v>
      </c>
      <c r="M4572">
        <v>0</v>
      </c>
      <c r="N4572">
        <v>0</v>
      </c>
      <c r="O4572">
        <v>0</v>
      </c>
      <c r="P4572">
        <v>0</v>
      </c>
      <c r="Q4572">
        <v>0</v>
      </c>
    </row>
    <row r="4573" spans="1:17" x14ac:dyDescent="0.25">
      <c r="A4573" t="s">
        <v>24379</v>
      </c>
      <c r="B4573" t="s">
        <v>72</v>
      </c>
      <c r="C4573" t="s">
        <v>202</v>
      </c>
      <c r="D4573" t="s">
        <v>526</v>
      </c>
      <c r="E4573" t="s">
        <v>21471</v>
      </c>
      <c r="F4573" t="s">
        <v>4238</v>
      </c>
      <c r="G4573">
        <v>0</v>
      </c>
      <c r="H4573">
        <v>0</v>
      </c>
      <c r="I4573">
        <v>0</v>
      </c>
      <c r="J4573">
        <v>0</v>
      </c>
      <c r="K4573">
        <v>0</v>
      </c>
      <c r="L4573">
        <v>0</v>
      </c>
      <c r="M4573">
        <v>35</v>
      </c>
      <c r="N4573">
        <v>0</v>
      </c>
      <c r="O4573">
        <v>0</v>
      </c>
      <c r="P4573">
        <v>0</v>
      </c>
      <c r="Q4573">
        <v>0</v>
      </c>
    </row>
    <row r="4574" spans="1:17" x14ac:dyDescent="0.25">
      <c r="A4574" t="s">
        <v>24380</v>
      </c>
      <c r="B4574" t="s">
        <v>72</v>
      </c>
      <c r="C4574" t="s">
        <v>202</v>
      </c>
      <c r="D4574" t="s">
        <v>526</v>
      </c>
      <c r="E4574" t="s">
        <v>21471</v>
      </c>
      <c r="F4574" t="s">
        <v>397</v>
      </c>
      <c r="G4574">
        <v>0</v>
      </c>
      <c r="H4574">
        <v>35</v>
      </c>
      <c r="I4574">
        <v>1</v>
      </c>
      <c r="J4574">
        <v>32</v>
      </c>
      <c r="K4574">
        <v>2</v>
      </c>
      <c r="L4574">
        <v>0</v>
      </c>
      <c r="M4574">
        <v>0</v>
      </c>
      <c r="N4574">
        <v>0</v>
      </c>
      <c r="O4574">
        <v>0</v>
      </c>
      <c r="P4574">
        <v>0</v>
      </c>
      <c r="Q4574">
        <v>0</v>
      </c>
    </row>
    <row r="4575" spans="1:17" x14ac:dyDescent="0.25">
      <c r="A4575" t="s">
        <v>24381</v>
      </c>
      <c r="B4575" t="s">
        <v>72</v>
      </c>
      <c r="C4575" t="s">
        <v>202</v>
      </c>
      <c r="D4575" t="s">
        <v>526</v>
      </c>
      <c r="E4575" t="s">
        <v>21471</v>
      </c>
      <c r="F4575" t="s">
        <v>398</v>
      </c>
      <c r="G4575">
        <v>0</v>
      </c>
      <c r="H4575">
        <v>35</v>
      </c>
      <c r="I4575">
        <v>1</v>
      </c>
      <c r="J4575">
        <v>32</v>
      </c>
      <c r="K4575">
        <v>2</v>
      </c>
      <c r="L4575">
        <v>0</v>
      </c>
      <c r="M4575">
        <v>0</v>
      </c>
      <c r="N4575">
        <v>0</v>
      </c>
      <c r="O4575">
        <v>0</v>
      </c>
      <c r="P4575">
        <v>0</v>
      </c>
      <c r="Q4575">
        <v>0</v>
      </c>
    </row>
    <row r="4576" spans="1:17" x14ac:dyDescent="0.25">
      <c r="A4576" t="s">
        <v>24382</v>
      </c>
      <c r="B4576" t="s">
        <v>72</v>
      </c>
      <c r="C4576" t="s">
        <v>202</v>
      </c>
      <c r="D4576" t="s">
        <v>526</v>
      </c>
      <c r="E4576" t="s">
        <v>21471</v>
      </c>
      <c r="F4576" t="s">
        <v>4242</v>
      </c>
      <c r="G4576">
        <v>0</v>
      </c>
      <c r="H4576">
        <v>0</v>
      </c>
      <c r="I4576">
        <v>0</v>
      </c>
      <c r="J4576">
        <v>0</v>
      </c>
      <c r="K4576">
        <v>0</v>
      </c>
      <c r="L4576">
        <v>0</v>
      </c>
      <c r="M4576">
        <v>35</v>
      </c>
      <c r="N4576">
        <v>0</v>
      </c>
      <c r="O4576">
        <v>0</v>
      </c>
      <c r="P4576">
        <v>0</v>
      </c>
      <c r="Q4576">
        <v>0</v>
      </c>
    </row>
    <row r="4577" spans="1:17" x14ac:dyDescent="0.25">
      <c r="A4577" t="s">
        <v>24383</v>
      </c>
      <c r="B4577" t="s">
        <v>72</v>
      </c>
      <c r="C4577" t="s">
        <v>202</v>
      </c>
      <c r="D4577" t="s">
        <v>526</v>
      </c>
      <c r="E4577" t="s">
        <v>21471</v>
      </c>
      <c r="F4577" t="s">
        <v>399</v>
      </c>
      <c r="G4577">
        <v>0</v>
      </c>
      <c r="H4577">
        <v>35</v>
      </c>
      <c r="I4577">
        <v>1</v>
      </c>
      <c r="J4577">
        <v>33</v>
      </c>
      <c r="K4577">
        <v>1</v>
      </c>
      <c r="L4577">
        <v>0</v>
      </c>
      <c r="M4577">
        <v>0</v>
      </c>
      <c r="N4577">
        <v>0</v>
      </c>
      <c r="O4577">
        <v>0</v>
      </c>
      <c r="P4577">
        <v>0</v>
      </c>
      <c r="Q4577">
        <v>0</v>
      </c>
    </row>
    <row r="4578" spans="1:17" x14ac:dyDescent="0.25">
      <c r="A4578" t="s">
        <v>24384</v>
      </c>
      <c r="B4578" t="s">
        <v>72</v>
      </c>
      <c r="C4578" t="s">
        <v>202</v>
      </c>
      <c r="D4578" t="s">
        <v>526</v>
      </c>
      <c r="E4578" t="s">
        <v>21471</v>
      </c>
      <c r="F4578" t="s">
        <v>4245</v>
      </c>
      <c r="G4578">
        <v>0</v>
      </c>
      <c r="H4578">
        <v>0</v>
      </c>
      <c r="I4578">
        <v>0</v>
      </c>
      <c r="J4578">
        <v>0</v>
      </c>
      <c r="K4578">
        <v>0</v>
      </c>
      <c r="L4578">
        <v>0</v>
      </c>
      <c r="M4578">
        <v>35</v>
      </c>
      <c r="N4578">
        <v>0</v>
      </c>
      <c r="O4578">
        <v>0</v>
      </c>
      <c r="P4578">
        <v>0</v>
      </c>
      <c r="Q4578">
        <v>0</v>
      </c>
    </row>
    <row r="4579" spans="1:17" x14ac:dyDescent="0.25">
      <c r="A4579" t="s">
        <v>24385</v>
      </c>
      <c r="B4579" t="s">
        <v>72</v>
      </c>
      <c r="C4579" t="s">
        <v>202</v>
      </c>
      <c r="D4579" t="s">
        <v>526</v>
      </c>
      <c r="E4579" t="s">
        <v>21471</v>
      </c>
      <c r="F4579" t="s">
        <v>394</v>
      </c>
      <c r="G4579">
        <v>0</v>
      </c>
      <c r="H4579">
        <v>0</v>
      </c>
      <c r="I4579">
        <v>0</v>
      </c>
      <c r="J4579">
        <v>0</v>
      </c>
      <c r="K4579">
        <v>0</v>
      </c>
      <c r="L4579">
        <v>0</v>
      </c>
      <c r="M4579">
        <v>0</v>
      </c>
      <c r="N4579">
        <v>33</v>
      </c>
      <c r="O4579">
        <v>33</v>
      </c>
      <c r="P4579">
        <v>0</v>
      </c>
      <c r="Q4579">
        <v>0</v>
      </c>
    </row>
    <row r="4580" spans="1:17" x14ac:dyDescent="0.25">
      <c r="A4580" t="s">
        <v>24386</v>
      </c>
      <c r="B4580" t="s">
        <v>74</v>
      </c>
      <c r="C4580" t="s">
        <v>91</v>
      </c>
      <c r="D4580" t="s">
        <v>526</v>
      </c>
      <c r="E4580" t="s">
        <v>21471</v>
      </c>
      <c r="F4580" t="s">
        <v>396</v>
      </c>
      <c r="G4580">
        <v>0</v>
      </c>
      <c r="H4580">
        <v>13</v>
      </c>
      <c r="I4580">
        <v>3</v>
      </c>
      <c r="J4580">
        <v>9</v>
      </c>
      <c r="K4580">
        <v>1</v>
      </c>
      <c r="L4580">
        <v>0</v>
      </c>
      <c r="M4580">
        <v>0</v>
      </c>
      <c r="N4580">
        <v>0</v>
      </c>
      <c r="O4580">
        <v>0</v>
      </c>
      <c r="P4580">
        <v>0</v>
      </c>
      <c r="Q4580">
        <v>0</v>
      </c>
    </row>
    <row r="4581" spans="1:17" x14ac:dyDescent="0.25">
      <c r="A4581" t="s">
        <v>24387</v>
      </c>
      <c r="B4581" t="s">
        <v>74</v>
      </c>
      <c r="C4581" t="s">
        <v>91</v>
      </c>
      <c r="D4581" t="s">
        <v>526</v>
      </c>
      <c r="E4581" t="s">
        <v>21471</v>
      </c>
      <c r="F4581" t="s">
        <v>4236</v>
      </c>
      <c r="G4581">
        <v>0</v>
      </c>
      <c r="H4581">
        <v>13</v>
      </c>
      <c r="I4581">
        <v>3</v>
      </c>
      <c r="J4581">
        <v>9</v>
      </c>
      <c r="K4581">
        <v>1</v>
      </c>
      <c r="L4581">
        <v>0</v>
      </c>
      <c r="M4581">
        <v>0</v>
      </c>
      <c r="N4581">
        <v>0</v>
      </c>
      <c r="O4581">
        <v>0</v>
      </c>
      <c r="P4581">
        <v>0</v>
      </c>
      <c r="Q4581">
        <v>0</v>
      </c>
    </row>
    <row r="4582" spans="1:17" x14ac:dyDescent="0.25">
      <c r="A4582" t="s">
        <v>24388</v>
      </c>
      <c r="B4582" t="s">
        <v>74</v>
      </c>
      <c r="C4582" t="s">
        <v>91</v>
      </c>
      <c r="D4582" t="s">
        <v>526</v>
      </c>
      <c r="E4582" t="s">
        <v>21471</v>
      </c>
      <c r="F4582" t="s">
        <v>4238</v>
      </c>
      <c r="G4582">
        <v>0</v>
      </c>
      <c r="H4582">
        <v>0</v>
      </c>
      <c r="I4582">
        <v>0</v>
      </c>
      <c r="J4582">
        <v>0</v>
      </c>
      <c r="K4582">
        <v>0</v>
      </c>
      <c r="L4582">
        <v>0</v>
      </c>
      <c r="M4582">
        <v>13</v>
      </c>
      <c r="N4582">
        <v>0</v>
      </c>
      <c r="O4582">
        <v>0</v>
      </c>
      <c r="P4582">
        <v>0</v>
      </c>
      <c r="Q4582">
        <v>0</v>
      </c>
    </row>
    <row r="4583" spans="1:17" x14ac:dyDescent="0.25">
      <c r="A4583" t="s">
        <v>24389</v>
      </c>
      <c r="B4583" t="s">
        <v>74</v>
      </c>
      <c r="C4583" t="s">
        <v>91</v>
      </c>
      <c r="D4583" t="s">
        <v>526</v>
      </c>
      <c r="E4583" t="s">
        <v>21471</v>
      </c>
      <c r="F4583" t="s">
        <v>397</v>
      </c>
      <c r="G4583">
        <v>0</v>
      </c>
      <c r="H4583">
        <v>13</v>
      </c>
      <c r="I4583">
        <v>3</v>
      </c>
      <c r="J4583">
        <v>9</v>
      </c>
      <c r="K4583">
        <v>1</v>
      </c>
      <c r="L4583">
        <v>0</v>
      </c>
      <c r="M4583">
        <v>0</v>
      </c>
      <c r="N4583">
        <v>0</v>
      </c>
      <c r="O4583">
        <v>0</v>
      </c>
      <c r="P4583">
        <v>0</v>
      </c>
      <c r="Q4583">
        <v>0</v>
      </c>
    </row>
    <row r="4584" spans="1:17" x14ac:dyDescent="0.25">
      <c r="A4584" t="s">
        <v>24390</v>
      </c>
      <c r="B4584" t="s">
        <v>74</v>
      </c>
      <c r="C4584" t="s">
        <v>91</v>
      </c>
      <c r="D4584" t="s">
        <v>526</v>
      </c>
      <c r="E4584" t="s">
        <v>21471</v>
      </c>
      <c r="F4584" t="s">
        <v>398</v>
      </c>
      <c r="G4584">
        <v>0</v>
      </c>
      <c r="H4584">
        <v>13</v>
      </c>
      <c r="I4584">
        <v>3</v>
      </c>
      <c r="J4584">
        <v>9</v>
      </c>
      <c r="K4584">
        <v>1</v>
      </c>
      <c r="L4584">
        <v>0</v>
      </c>
      <c r="M4584">
        <v>0</v>
      </c>
      <c r="N4584">
        <v>0</v>
      </c>
      <c r="O4584">
        <v>0</v>
      </c>
      <c r="P4584">
        <v>0</v>
      </c>
      <c r="Q4584">
        <v>0</v>
      </c>
    </row>
    <row r="4585" spans="1:17" x14ac:dyDescent="0.25">
      <c r="A4585" t="s">
        <v>24391</v>
      </c>
      <c r="B4585" t="s">
        <v>74</v>
      </c>
      <c r="C4585" t="s">
        <v>91</v>
      </c>
      <c r="D4585" t="s">
        <v>526</v>
      </c>
      <c r="E4585" t="s">
        <v>21471</v>
      </c>
      <c r="F4585" t="s">
        <v>4242</v>
      </c>
      <c r="G4585">
        <v>0</v>
      </c>
      <c r="H4585">
        <v>0</v>
      </c>
      <c r="I4585">
        <v>0</v>
      </c>
      <c r="J4585">
        <v>0</v>
      </c>
      <c r="K4585">
        <v>0</v>
      </c>
      <c r="L4585">
        <v>0</v>
      </c>
      <c r="M4585">
        <v>13</v>
      </c>
      <c r="N4585">
        <v>0</v>
      </c>
      <c r="O4585">
        <v>0</v>
      </c>
      <c r="P4585">
        <v>0</v>
      </c>
      <c r="Q4585">
        <v>0</v>
      </c>
    </row>
    <row r="4586" spans="1:17" x14ac:dyDescent="0.25">
      <c r="A4586" t="s">
        <v>24392</v>
      </c>
      <c r="B4586" t="s">
        <v>74</v>
      </c>
      <c r="C4586" t="s">
        <v>91</v>
      </c>
      <c r="D4586" t="s">
        <v>526</v>
      </c>
      <c r="E4586" t="s">
        <v>21471</v>
      </c>
      <c r="F4586" t="s">
        <v>399</v>
      </c>
      <c r="G4586">
        <v>0</v>
      </c>
      <c r="H4586">
        <v>13</v>
      </c>
      <c r="I4586">
        <v>3</v>
      </c>
      <c r="J4586">
        <v>9</v>
      </c>
      <c r="K4586">
        <v>1</v>
      </c>
      <c r="L4586">
        <v>0</v>
      </c>
      <c r="M4586">
        <v>0</v>
      </c>
      <c r="N4586">
        <v>0</v>
      </c>
      <c r="O4586">
        <v>0</v>
      </c>
      <c r="P4586">
        <v>0</v>
      </c>
      <c r="Q4586">
        <v>0</v>
      </c>
    </row>
    <row r="4587" spans="1:17" x14ac:dyDescent="0.25">
      <c r="A4587" t="s">
        <v>24393</v>
      </c>
      <c r="B4587" t="s">
        <v>74</v>
      </c>
      <c r="C4587" t="s">
        <v>91</v>
      </c>
      <c r="D4587" t="s">
        <v>526</v>
      </c>
      <c r="E4587" t="s">
        <v>21471</v>
      </c>
      <c r="F4587" t="s">
        <v>4245</v>
      </c>
      <c r="G4587">
        <v>0</v>
      </c>
      <c r="H4587">
        <v>0</v>
      </c>
      <c r="I4587">
        <v>0</v>
      </c>
      <c r="J4587">
        <v>0</v>
      </c>
      <c r="K4587">
        <v>0</v>
      </c>
      <c r="L4587">
        <v>0</v>
      </c>
      <c r="M4587">
        <v>13</v>
      </c>
      <c r="N4587">
        <v>0</v>
      </c>
      <c r="O4587">
        <v>0</v>
      </c>
      <c r="P4587">
        <v>0</v>
      </c>
      <c r="Q4587">
        <v>0</v>
      </c>
    </row>
    <row r="4588" spans="1:17" x14ac:dyDescent="0.25">
      <c r="A4588" t="s">
        <v>24394</v>
      </c>
      <c r="B4588" t="s">
        <v>74</v>
      </c>
      <c r="C4588" t="s">
        <v>91</v>
      </c>
      <c r="D4588" t="s">
        <v>526</v>
      </c>
      <c r="E4588" t="s">
        <v>21471</v>
      </c>
      <c r="F4588" t="s">
        <v>394</v>
      </c>
      <c r="G4588">
        <v>0</v>
      </c>
      <c r="H4588">
        <v>0</v>
      </c>
      <c r="I4588">
        <v>0</v>
      </c>
      <c r="J4588">
        <v>0</v>
      </c>
      <c r="K4588">
        <v>0</v>
      </c>
      <c r="L4588">
        <v>0</v>
      </c>
      <c r="M4588">
        <v>0</v>
      </c>
      <c r="N4588">
        <v>5</v>
      </c>
      <c r="O4588">
        <v>5</v>
      </c>
      <c r="P4588">
        <v>0</v>
      </c>
      <c r="Q4588">
        <v>0</v>
      </c>
    </row>
    <row r="4589" spans="1:17" x14ac:dyDescent="0.25">
      <c r="A4589" t="s">
        <v>24395</v>
      </c>
      <c r="B4589" t="s">
        <v>74</v>
      </c>
      <c r="C4589" t="s">
        <v>91</v>
      </c>
      <c r="D4589" t="s">
        <v>526</v>
      </c>
      <c r="E4589" t="s">
        <v>21471</v>
      </c>
      <c r="F4589" t="s">
        <v>395</v>
      </c>
      <c r="G4589">
        <v>0</v>
      </c>
      <c r="H4589">
        <v>0</v>
      </c>
      <c r="I4589">
        <v>0</v>
      </c>
      <c r="J4589">
        <v>0</v>
      </c>
      <c r="K4589">
        <v>0</v>
      </c>
      <c r="L4589">
        <v>0</v>
      </c>
      <c r="M4589">
        <v>0</v>
      </c>
      <c r="N4589">
        <v>3</v>
      </c>
      <c r="O4589">
        <v>3</v>
      </c>
      <c r="P4589">
        <v>0</v>
      </c>
      <c r="Q4589">
        <v>0</v>
      </c>
    </row>
    <row r="4590" spans="1:17" x14ac:dyDescent="0.25">
      <c r="A4590" t="s">
        <v>24396</v>
      </c>
      <c r="B4590" t="s">
        <v>74</v>
      </c>
      <c r="C4590" t="s">
        <v>91</v>
      </c>
      <c r="D4590" t="s">
        <v>526</v>
      </c>
      <c r="E4590" t="s">
        <v>21471</v>
      </c>
      <c r="F4590" t="s">
        <v>525</v>
      </c>
      <c r="G4590">
        <v>13</v>
      </c>
      <c r="H4590">
        <v>0</v>
      </c>
      <c r="I4590">
        <v>0</v>
      </c>
      <c r="J4590">
        <v>0</v>
      </c>
      <c r="K4590">
        <v>0</v>
      </c>
      <c r="L4590">
        <v>0</v>
      </c>
      <c r="M4590">
        <v>0</v>
      </c>
      <c r="N4590">
        <v>0</v>
      </c>
      <c r="O4590">
        <v>0</v>
      </c>
      <c r="P4590">
        <v>0</v>
      </c>
      <c r="Q4590">
        <v>0</v>
      </c>
    </row>
    <row r="4591" spans="1:17" x14ac:dyDescent="0.25">
      <c r="A4591" t="s">
        <v>18815</v>
      </c>
      <c r="B4591" t="s">
        <v>74</v>
      </c>
      <c r="C4591" t="s">
        <v>91</v>
      </c>
      <c r="D4591" t="s">
        <v>12971</v>
      </c>
      <c r="E4591" t="s">
        <v>563</v>
      </c>
      <c r="F4591" t="s">
        <v>525</v>
      </c>
      <c r="G4591">
        <v>2</v>
      </c>
      <c r="H4591">
        <v>0</v>
      </c>
      <c r="I4591">
        <v>0</v>
      </c>
      <c r="J4591">
        <v>0</v>
      </c>
      <c r="K4591">
        <v>0</v>
      </c>
      <c r="L4591">
        <v>0</v>
      </c>
      <c r="M4591">
        <v>0</v>
      </c>
      <c r="N4591">
        <v>0</v>
      </c>
      <c r="O4591">
        <v>0</v>
      </c>
      <c r="P4591">
        <v>0</v>
      </c>
      <c r="Q4591">
        <v>0</v>
      </c>
    </row>
    <row r="4592" spans="1:17" x14ac:dyDescent="0.25">
      <c r="A4592" t="s">
        <v>24397</v>
      </c>
      <c r="B4592" t="s">
        <v>74</v>
      </c>
      <c r="C4592" t="s">
        <v>91</v>
      </c>
      <c r="D4592" t="s">
        <v>12971</v>
      </c>
      <c r="E4592" t="s">
        <v>21471</v>
      </c>
      <c r="F4592" t="s">
        <v>525</v>
      </c>
      <c r="G4592">
        <v>2</v>
      </c>
      <c r="H4592">
        <v>0</v>
      </c>
      <c r="I4592">
        <v>0</v>
      </c>
      <c r="J4592">
        <v>0</v>
      </c>
      <c r="K4592">
        <v>0</v>
      </c>
      <c r="L4592">
        <v>0</v>
      </c>
      <c r="M4592">
        <v>0</v>
      </c>
      <c r="N4592">
        <v>0</v>
      </c>
      <c r="O4592">
        <v>0</v>
      </c>
      <c r="P4592">
        <v>0</v>
      </c>
      <c r="Q4592">
        <v>0</v>
      </c>
    </row>
    <row r="4593" spans="1:17" x14ac:dyDescent="0.25">
      <c r="A4593" t="s">
        <v>24398</v>
      </c>
      <c r="B4593" t="s">
        <v>74</v>
      </c>
      <c r="C4593" t="s">
        <v>92</v>
      </c>
      <c r="D4593" t="s">
        <v>529</v>
      </c>
      <c r="E4593" t="s">
        <v>21471</v>
      </c>
      <c r="F4593" t="s">
        <v>525</v>
      </c>
      <c r="G4593">
        <v>1</v>
      </c>
      <c r="H4593">
        <v>0</v>
      </c>
      <c r="I4593">
        <v>0</v>
      </c>
      <c r="J4593">
        <v>0</v>
      </c>
      <c r="K4593">
        <v>0</v>
      </c>
      <c r="L4593">
        <v>0</v>
      </c>
      <c r="M4593">
        <v>0</v>
      </c>
      <c r="N4593">
        <v>0</v>
      </c>
      <c r="O4593">
        <v>0</v>
      </c>
      <c r="P4593">
        <v>0</v>
      </c>
      <c r="Q4593">
        <v>0</v>
      </c>
    </row>
    <row r="4594" spans="1:17" x14ac:dyDescent="0.25">
      <c r="A4594" t="s">
        <v>18816</v>
      </c>
      <c r="B4594" t="s">
        <v>74</v>
      </c>
      <c r="C4594" t="s">
        <v>92</v>
      </c>
      <c r="D4594" t="s">
        <v>526</v>
      </c>
      <c r="E4594" t="s">
        <v>563</v>
      </c>
      <c r="F4594" t="s">
        <v>396</v>
      </c>
      <c r="G4594">
        <v>0</v>
      </c>
      <c r="H4594">
        <v>21</v>
      </c>
      <c r="I4594">
        <v>4</v>
      </c>
      <c r="J4594">
        <v>12</v>
      </c>
      <c r="K4594">
        <v>3</v>
      </c>
      <c r="L4594">
        <v>2</v>
      </c>
      <c r="M4594">
        <v>0</v>
      </c>
      <c r="N4594">
        <v>0</v>
      </c>
      <c r="O4594">
        <v>0</v>
      </c>
      <c r="P4594">
        <v>0</v>
      </c>
      <c r="Q4594">
        <v>0</v>
      </c>
    </row>
    <row r="4595" spans="1:17" x14ac:dyDescent="0.25">
      <c r="A4595" t="s">
        <v>18817</v>
      </c>
      <c r="B4595" t="s">
        <v>74</v>
      </c>
      <c r="C4595" t="s">
        <v>92</v>
      </c>
      <c r="D4595" t="s">
        <v>526</v>
      </c>
      <c r="E4595" t="s">
        <v>563</v>
      </c>
      <c r="F4595" t="s">
        <v>4236</v>
      </c>
      <c r="G4595">
        <v>0</v>
      </c>
      <c r="H4595">
        <v>21</v>
      </c>
      <c r="I4595">
        <v>4</v>
      </c>
      <c r="J4595">
        <v>12</v>
      </c>
      <c r="K4595">
        <v>3</v>
      </c>
      <c r="L4595">
        <v>2</v>
      </c>
      <c r="M4595">
        <v>0</v>
      </c>
      <c r="N4595">
        <v>0</v>
      </c>
      <c r="O4595">
        <v>0</v>
      </c>
      <c r="P4595">
        <v>0</v>
      </c>
      <c r="Q4595">
        <v>0</v>
      </c>
    </row>
    <row r="4596" spans="1:17" x14ac:dyDescent="0.25">
      <c r="A4596" t="s">
        <v>18818</v>
      </c>
      <c r="B4596" t="s">
        <v>74</v>
      </c>
      <c r="C4596" t="s">
        <v>92</v>
      </c>
      <c r="D4596" t="s">
        <v>526</v>
      </c>
      <c r="E4596" t="s">
        <v>563</v>
      </c>
      <c r="F4596" t="s">
        <v>4238</v>
      </c>
      <c r="G4596">
        <v>0</v>
      </c>
      <c r="H4596">
        <v>0</v>
      </c>
      <c r="I4596">
        <v>0</v>
      </c>
      <c r="J4596">
        <v>0</v>
      </c>
      <c r="K4596">
        <v>0</v>
      </c>
      <c r="L4596">
        <v>0</v>
      </c>
      <c r="M4596">
        <v>21</v>
      </c>
      <c r="N4596">
        <v>0</v>
      </c>
      <c r="O4596">
        <v>0</v>
      </c>
      <c r="P4596">
        <v>0</v>
      </c>
      <c r="Q4596">
        <v>0</v>
      </c>
    </row>
    <row r="4597" spans="1:17" x14ac:dyDescent="0.25">
      <c r="A4597" t="s">
        <v>18819</v>
      </c>
      <c r="B4597" t="s">
        <v>74</v>
      </c>
      <c r="C4597" t="s">
        <v>92</v>
      </c>
      <c r="D4597" t="s">
        <v>526</v>
      </c>
      <c r="E4597" t="s">
        <v>563</v>
      </c>
      <c r="F4597" t="s">
        <v>397</v>
      </c>
      <c r="G4597">
        <v>0</v>
      </c>
      <c r="H4597">
        <v>21</v>
      </c>
      <c r="I4597">
        <v>4</v>
      </c>
      <c r="J4597">
        <v>12</v>
      </c>
      <c r="K4597">
        <v>3</v>
      </c>
      <c r="L4597">
        <v>2</v>
      </c>
      <c r="M4597">
        <v>0</v>
      </c>
      <c r="N4597">
        <v>0</v>
      </c>
      <c r="O4597">
        <v>0</v>
      </c>
      <c r="P4597">
        <v>0</v>
      </c>
      <c r="Q4597">
        <v>0</v>
      </c>
    </row>
    <row r="4598" spans="1:17" x14ac:dyDescent="0.25">
      <c r="A4598" t="s">
        <v>18820</v>
      </c>
      <c r="B4598" t="s">
        <v>74</v>
      </c>
      <c r="C4598" t="s">
        <v>92</v>
      </c>
      <c r="D4598" t="s">
        <v>526</v>
      </c>
      <c r="E4598" t="s">
        <v>563</v>
      </c>
      <c r="F4598" t="s">
        <v>398</v>
      </c>
      <c r="G4598">
        <v>0</v>
      </c>
      <c r="H4598">
        <v>21</v>
      </c>
      <c r="I4598">
        <v>4</v>
      </c>
      <c r="J4598">
        <v>12</v>
      </c>
      <c r="K4598">
        <v>3</v>
      </c>
      <c r="L4598">
        <v>2</v>
      </c>
      <c r="M4598">
        <v>0</v>
      </c>
      <c r="N4598">
        <v>0</v>
      </c>
      <c r="O4598">
        <v>0</v>
      </c>
      <c r="P4598">
        <v>0</v>
      </c>
      <c r="Q4598">
        <v>0</v>
      </c>
    </row>
    <row r="4599" spans="1:17" x14ac:dyDescent="0.25">
      <c r="A4599" t="s">
        <v>18821</v>
      </c>
      <c r="B4599" t="s">
        <v>74</v>
      </c>
      <c r="C4599" t="s">
        <v>92</v>
      </c>
      <c r="D4599" t="s">
        <v>526</v>
      </c>
      <c r="E4599" t="s">
        <v>563</v>
      </c>
      <c r="F4599" t="s">
        <v>4242</v>
      </c>
      <c r="G4599">
        <v>0</v>
      </c>
      <c r="H4599">
        <v>0</v>
      </c>
      <c r="I4599">
        <v>0</v>
      </c>
      <c r="J4599">
        <v>0</v>
      </c>
      <c r="K4599">
        <v>0</v>
      </c>
      <c r="L4599">
        <v>0</v>
      </c>
      <c r="M4599">
        <v>21</v>
      </c>
      <c r="N4599">
        <v>0</v>
      </c>
      <c r="O4599">
        <v>0</v>
      </c>
      <c r="P4599">
        <v>0</v>
      </c>
      <c r="Q4599">
        <v>0</v>
      </c>
    </row>
    <row r="4600" spans="1:17" x14ac:dyDescent="0.25">
      <c r="A4600" t="s">
        <v>18822</v>
      </c>
      <c r="B4600" t="s">
        <v>74</v>
      </c>
      <c r="C4600" t="s">
        <v>92</v>
      </c>
      <c r="D4600" t="s">
        <v>526</v>
      </c>
      <c r="E4600" t="s">
        <v>563</v>
      </c>
      <c r="F4600" t="s">
        <v>399</v>
      </c>
      <c r="G4600">
        <v>0</v>
      </c>
      <c r="H4600">
        <v>21</v>
      </c>
      <c r="I4600">
        <v>4</v>
      </c>
      <c r="J4600">
        <v>12</v>
      </c>
      <c r="K4600">
        <v>3</v>
      </c>
      <c r="L4600">
        <v>2</v>
      </c>
      <c r="M4600">
        <v>0</v>
      </c>
      <c r="N4600">
        <v>0</v>
      </c>
      <c r="O4600">
        <v>0</v>
      </c>
      <c r="P4600">
        <v>0</v>
      </c>
      <c r="Q4600">
        <v>0</v>
      </c>
    </row>
    <row r="4601" spans="1:17" x14ac:dyDescent="0.25">
      <c r="A4601" t="s">
        <v>18823</v>
      </c>
      <c r="B4601" t="s">
        <v>74</v>
      </c>
      <c r="C4601" t="s">
        <v>92</v>
      </c>
      <c r="D4601" t="s">
        <v>526</v>
      </c>
      <c r="E4601" t="s">
        <v>563</v>
      </c>
      <c r="F4601" t="s">
        <v>4245</v>
      </c>
      <c r="G4601">
        <v>0</v>
      </c>
      <c r="H4601">
        <v>0</v>
      </c>
      <c r="I4601">
        <v>0</v>
      </c>
      <c r="J4601">
        <v>0</v>
      </c>
      <c r="K4601">
        <v>0</v>
      </c>
      <c r="L4601">
        <v>0</v>
      </c>
      <c r="M4601">
        <v>21</v>
      </c>
      <c r="N4601">
        <v>0</v>
      </c>
      <c r="O4601">
        <v>0</v>
      </c>
      <c r="P4601">
        <v>0</v>
      </c>
      <c r="Q4601">
        <v>0</v>
      </c>
    </row>
    <row r="4602" spans="1:17" x14ac:dyDescent="0.25">
      <c r="A4602" t="s">
        <v>18824</v>
      </c>
      <c r="B4602" t="s">
        <v>74</v>
      </c>
      <c r="C4602" t="s">
        <v>92</v>
      </c>
      <c r="D4602" t="s">
        <v>526</v>
      </c>
      <c r="E4602" t="s">
        <v>563</v>
      </c>
      <c r="F4602" t="s">
        <v>394</v>
      </c>
      <c r="G4602">
        <v>0</v>
      </c>
      <c r="H4602">
        <v>0</v>
      </c>
      <c r="I4602">
        <v>0</v>
      </c>
      <c r="J4602">
        <v>0</v>
      </c>
      <c r="K4602">
        <v>0</v>
      </c>
      <c r="L4602">
        <v>0</v>
      </c>
      <c r="M4602">
        <v>0</v>
      </c>
      <c r="N4602">
        <v>11</v>
      </c>
      <c r="O4602">
        <v>10</v>
      </c>
      <c r="P4602">
        <v>0</v>
      </c>
      <c r="Q4602">
        <v>1</v>
      </c>
    </row>
    <row r="4603" spans="1:17" x14ac:dyDescent="0.25">
      <c r="A4603" t="s">
        <v>18825</v>
      </c>
      <c r="B4603" t="s">
        <v>74</v>
      </c>
      <c r="C4603" t="s">
        <v>92</v>
      </c>
      <c r="D4603" t="s">
        <v>526</v>
      </c>
      <c r="E4603" t="s">
        <v>563</v>
      </c>
      <c r="F4603" t="s">
        <v>395</v>
      </c>
      <c r="G4603">
        <v>0</v>
      </c>
      <c r="H4603">
        <v>0</v>
      </c>
      <c r="I4603">
        <v>0</v>
      </c>
      <c r="J4603">
        <v>0</v>
      </c>
      <c r="K4603">
        <v>0</v>
      </c>
      <c r="L4603">
        <v>0</v>
      </c>
      <c r="M4603">
        <v>0</v>
      </c>
      <c r="N4603">
        <v>7</v>
      </c>
      <c r="O4603">
        <v>6</v>
      </c>
      <c r="P4603">
        <v>0</v>
      </c>
      <c r="Q4603">
        <v>1</v>
      </c>
    </row>
    <row r="4604" spans="1:17" x14ac:dyDescent="0.25">
      <c r="A4604" t="s">
        <v>18826</v>
      </c>
      <c r="B4604" t="s">
        <v>74</v>
      </c>
      <c r="C4604" t="s">
        <v>92</v>
      </c>
      <c r="D4604" t="s">
        <v>526</v>
      </c>
      <c r="E4604" t="s">
        <v>563</v>
      </c>
      <c r="F4604" t="s">
        <v>525</v>
      </c>
      <c r="G4604">
        <v>21</v>
      </c>
      <c r="H4604">
        <v>0</v>
      </c>
      <c r="I4604">
        <v>0</v>
      </c>
      <c r="J4604">
        <v>0</v>
      </c>
      <c r="K4604">
        <v>0</v>
      </c>
      <c r="L4604">
        <v>0</v>
      </c>
      <c r="M4604">
        <v>0</v>
      </c>
      <c r="N4604">
        <v>0</v>
      </c>
      <c r="O4604">
        <v>0</v>
      </c>
      <c r="P4604">
        <v>0</v>
      </c>
      <c r="Q4604">
        <v>0</v>
      </c>
    </row>
    <row r="4605" spans="1:17" x14ac:dyDescent="0.25">
      <c r="A4605" t="s">
        <v>24399</v>
      </c>
      <c r="B4605" t="s">
        <v>74</v>
      </c>
      <c r="C4605" t="s">
        <v>92</v>
      </c>
      <c r="D4605" t="s">
        <v>526</v>
      </c>
      <c r="E4605" t="s">
        <v>21471</v>
      </c>
      <c r="F4605" t="s">
        <v>396</v>
      </c>
      <c r="G4605">
        <v>0</v>
      </c>
      <c r="H4605">
        <v>21</v>
      </c>
      <c r="I4605">
        <v>3</v>
      </c>
      <c r="J4605">
        <v>14</v>
      </c>
      <c r="K4605">
        <v>3</v>
      </c>
      <c r="L4605">
        <v>1</v>
      </c>
      <c r="M4605">
        <v>0</v>
      </c>
      <c r="N4605">
        <v>0</v>
      </c>
      <c r="O4605">
        <v>0</v>
      </c>
      <c r="P4605">
        <v>0</v>
      </c>
      <c r="Q4605">
        <v>0</v>
      </c>
    </row>
    <row r="4606" spans="1:17" x14ac:dyDescent="0.25">
      <c r="A4606" t="s">
        <v>24400</v>
      </c>
      <c r="B4606" t="s">
        <v>74</v>
      </c>
      <c r="C4606" t="s">
        <v>92</v>
      </c>
      <c r="D4606" t="s">
        <v>526</v>
      </c>
      <c r="E4606" t="s">
        <v>21471</v>
      </c>
      <c r="F4606" t="s">
        <v>4236</v>
      </c>
      <c r="G4606">
        <v>0</v>
      </c>
      <c r="H4606">
        <v>21</v>
      </c>
      <c r="I4606">
        <v>3</v>
      </c>
      <c r="J4606">
        <v>14</v>
      </c>
      <c r="K4606">
        <v>3</v>
      </c>
      <c r="L4606">
        <v>1</v>
      </c>
      <c r="M4606">
        <v>0</v>
      </c>
      <c r="N4606">
        <v>0</v>
      </c>
      <c r="O4606">
        <v>0</v>
      </c>
      <c r="P4606">
        <v>0</v>
      </c>
      <c r="Q4606">
        <v>0</v>
      </c>
    </row>
    <row r="4607" spans="1:17" x14ac:dyDescent="0.25">
      <c r="A4607" t="s">
        <v>24401</v>
      </c>
      <c r="B4607" t="s">
        <v>74</v>
      </c>
      <c r="C4607" t="s">
        <v>155</v>
      </c>
      <c r="D4607" t="s">
        <v>526</v>
      </c>
      <c r="E4607" t="s">
        <v>21471</v>
      </c>
      <c r="F4607" t="s">
        <v>399</v>
      </c>
      <c r="G4607">
        <v>0</v>
      </c>
      <c r="H4607">
        <v>26</v>
      </c>
      <c r="I4607">
        <v>1</v>
      </c>
      <c r="J4607">
        <v>20</v>
      </c>
      <c r="K4607">
        <v>4</v>
      </c>
      <c r="L4607">
        <v>1</v>
      </c>
      <c r="M4607">
        <v>0</v>
      </c>
      <c r="N4607">
        <v>0</v>
      </c>
      <c r="O4607">
        <v>0</v>
      </c>
      <c r="P4607">
        <v>0</v>
      </c>
      <c r="Q4607">
        <v>0</v>
      </c>
    </row>
    <row r="4608" spans="1:17" x14ac:dyDescent="0.25">
      <c r="A4608" t="s">
        <v>24402</v>
      </c>
      <c r="B4608" t="s">
        <v>74</v>
      </c>
      <c r="C4608" t="s">
        <v>155</v>
      </c>
      <c r="D4608" t="s">
        <v>526</v>
      </c>
      <c r="E4608" t="s">
        <v>21471</v>
      </c>
      <c r="F4608" t="s">
        <v>4245</v>
      </c>
      <c r="G4608">
        <v>0</v>
      </c>
      <c r="H4608">
        <v>0</v>
      </c>
      <c r="I4608">
        <v>0</v>
      </c>
      <c r="J4608">
        <v>0</v>
      </c>
      <c r="K4608">
        <v>0</v>
      </c>
      <c r="L4608">
        <v>0</v>
      </c>
      <c r="M4608">
        <v>26</v>
      </c>
      <c r="N4608">
        <v>0</v>
      </c>
      <c r="O4608">
        <v>0</v>
      </c>
      <c r="P4608">
        <v>0</v>
      </c>
      <c r="Q4608">
        <v>0</v>
      </c>
    </row>
    <row r="4609" spans="1:17" x14ac:dyDescent="0.25">
      <c r="A4609" t="s">
        <v>24403</v>
      </c>
      <c r="B4609" t="s">
        <v>74</v>
      </c>
      <c r="C4609" t="s">
        <v>155</v>
      </c>
      <c r="D4609" t="s">
        <v>526</v>
      </c>
      <c r="E4609" t="s">
        <v>21471</v>
      </c>
      <c r="F4609" t="s">
        <v>394</v>
      </c>
      <c r="G4609">
        <v>0</v>
      </c>
      <c r="H4609">
        <v>0</v>
      </c>
      <c r="I4609">
        <v>0</v>
      </c>
      <c r="J4609">
        <v>0</v>
      </c>
      <c r="K4609">
        <v>0</v>
      </c>
      <c r="L4609">
        <v>0</v>
      </c>
      <c r="M4609">
        <v>0</v>
      </c>
      <c r="N4609">
        <v>17</v>
      </c>
      <c r="O4609">
        <v>15</v>
      </c>
      <c r="P4609">
        <v>2</v>
      </c>
      <c r="Q4609">
        <v>0</v>
      </c>
    </row>
    <row r="4610" spans="1:17" x14ac:dyDescent="0.25">
      <c r="A4610" t="s">
        <v>24404</v>
      </c>
      <c r="B4610" t="s">
        <v>74</v>
      </c>
      <c r="C4610" t="s">
        <v>155</v>
      </c>
      <c r="D4610" t="s">
        <v>526</v>
      </c>
      <c r="E4610" t="s">
        <v>21471</v>
      </c>
      <c r="F4610" t="s">
        <v>395</v>
      </c>
      <c r="G4610">
        <v>0</v>
      </c>
      <c r="H4610">
        <v>0</v>
      </c>
      <c r="I4610">
        <v>0</v>
      </c>
      <c r="J4610">
        <v>0</v>
      </c>
      <c r="K4610">
        <v>0</v>
      </c>
      <c r="L4610">
        <v>0</v>
      </c>
      <c r="M4610">
        <v>0</v>
      </c>
      <c r="N4610">
        <v>17</v>
      </c>
      <c r="O4610">
        <v>15</v>
      </c>
      <c r="P4610">
        <v>2</v>
      </c>
      <c r="Q4610">
        <v>0</v>
      </c>
    </row>
    <row r="4611" spans="1:17" x14ac:dyDescent="0.25">
      <c r="A4611" t="s">
        <v>24405</v>
      </c>
      <c r="B4611" t="s">
        <v>74</v>
      </c>
      <c r="C4611" t="s">
        <v>155</v>
      </c>
      <c r="D4611" t="s">
        <v>526</v>
      </c>
      <c r="E4611" t="s">
        <v>21471</v>
      </c>
      <c r="F4611" t="s">
        <v>525</v>
      </c>
      <c r="G4611">
        <v>26</v>
      </c>
      <c r="H4611">
        <v>0</v>
      </c>
      <c r="I4611">
        <v>0</v>
      </c>
      <c r="J4611">
        <v>0</v>
      </c>
      <c r="K4611">
        <v>0</v>
      </c>
      <c r="L4611">
        <v>0</v>
      </c>
      <c r="M4611">
        <v>0</v>
      </c>
      <c r="N4611">
        <v>0</v>
      </c>
      <c r="O4611">
        <v>0</v>
      </c>
      <c r="P4611">
        <v>0</v>
      </c>
      <c r="Q4611">
        <v>0</v>
      </c>
    </row>
    <row r="4612" spans="1:17" x14ac:dyDescent="0.25">
      <c r="A4612" t="s">
        <v>13076</v>
      </c>
      <c r="B4612" t="s">
        <v>74</v>
      </c>
      <c r="C4612" t="s">
        <v>155</v>
      </c>
      <c r="D4612" t="s">
        <v>12971</v>
      </c>
      <c r="E4612" t="s">
        <v>563</v>
      </c>
      <c r="F4612" t="s">
        <v>525</v>
      </c>
      <c r="G4612">
        <v>7</v>
      </c>
      <c r="H4612">
        <v>0</v>
      </c>
      <c r="I4612">
        <v>0</v>
      </c>
      <c r="J4612">
        <v>0</v>
      </c>
      <c r="K4612">
        <v>0</v>
      </c>
      <c r="L4612">
        <v>0</v>
      </c>
      <c r="M4612">
        <v>0</v>
      </c>
      <c r="N4612">
        <v>0</v>
      </c>
      <c r="O4612">
        <v>0</v>
      </c>
      <c r="P4612">
        <v>0</v>
      </c>
      <c r="Q4612">
        <v>0</v>
      </c>
    </row>
    <row r="4613" spans="1:17" x14ac:dyDescent="0.25">
      <c r="A4613" t="s">
        <v>24406</v>
      </c>
      <c r="B4613" t="s">
        <v>74</v>
      </c>
      <c r="C4613" t="s">
        <v>155</v>
      </c>
      <c r="D4613" t="s">
        <v>12971</v>
      </c>
      <c r="E4613" t="s">
        <v>21471</v>
      </c>
      <c r="F4613" t="s">
        <v>525</v>
      </c>
      <c r="G4613">
        <v>2</v>
      </c>
      <c r="H4613">
        <v>0</v>
      </c>
      <c r="I4613">
        <v>0</v>
      </c>
      <c r="J4613">
        <v>0</v>
      </c>
      <c r="K4613">
        <v>0</v>
      </c>
      <c r="L4613">
        <v>0</v>
      </c>
      <c r="M4613">
        <v>0</v>
      </c>
      <c r="N4613">
        <v>0</v>
      </c>
      <c r="O4613">
        <v>0</v>
      </c>
      <c r="P4613">
        <v>0</v>
      </c>
      <c r="Q4613">
        <v>0</v>
      </c>
    </row>
    <row r="4614" spans="1:17" x14ac:dyDescent="0.25">
      <c r="A4614" t="s">
        <v>13077</v>
      </c>
      <c r="B4614" t="s">
        <v>74</v>
      </c>
      <c r="C4614" t="s">
        <v>156</v>
      </c>
      <c r="D4614" t="s">
        <v>529</v>
      </c>
      <c r="E4614" t="s">
        <v>563</v>
      </c>
      <c r="F4614" t="s">
        <v>525</v>
      </c>
      <c r="G4614">
        <v>1</v>
      </c>
      <c r="H4614">
        <v>0</v>
      </c>
      <c r="I4614">
        <v>0</v>
      </c>
      <c r="J4614">
        <v>0</v>
      </c>
      <c r="K4614">
        <v>0</v>
      </c>
      <c r="L4614">
        <v>0</v>
      </c>
      <c r="M4614">
        <v>0</v>
      </c>
      <c r="N4614">
        <v>0</v>
      </c>
      <c r="O4614">
        <v>0</v>
      </c>
      <c r="P4614">
        <v>0</v>
      </c>
      <c r="Q4614">
        <v>0</v>
      </c>
    </row>
    <row r="4615" spans="1:17" x14ac:dyDescent="0.25">
      <c r="A4615" t="s">
        <v>24407</v>
      </c>
      <c r="B4615" t="s">
        <v>74</v>
      </c>
      <c r="C4615" t="s">
        <v>156</v>
      </c>
      <c r="D4615" t="s">
        <v>529</v>
      </c>
      <c r="E4615" t="s">
        <v>21471</v>
      </c>
      <c r="F4615" t="s">
        <v>525</v>
      </c>
      <c r="G4615">
        <v>1</v>
      </c>
      <c r="H4615">
        <v>0</v>
      </c>
      <c r="I4615">
        <v>0</v>
      </c>
      <c r="J4615">
        <v>0</v>
      </c>
      <c r="K4615">
        <v>0</v>
      </c>
      <c r="L4615">
        <v>0</v>
      </c>
      <c r="M4615">
        <v>0</v>
      </c>
      <c r="N4615">
        <v>0</v>
      </c>
      <c r="O4615">
        <v>0</v>
      </c>
      <c r="P4615">
        <v>0</v>
      </c>
      <c r="Q4615">
        <v>0</v>
      </c>
    </row>
    <row r="4616" spans="1:17" x14ac:dyDescent="0.25">
      <c r="A4616" t="s">
        <v>13078</v>
      </c>
      <c r="B4616" t="s">
        <v>74</v>
      </c>
      <c r="C4616" t="s">
        <v>156</v>
      </c>
      <c r="D4616" t="s">
        <v>526</v>
      </c>
      <c r="E4616" t="s">
        <v>563</v>
      </c>
      <c r="F4616" t="s">
        <v>396</v>
      </c>
      <c r="G4616">
        <v>0</v>
      </c>
      <c r="H4616">
        <v>17</v>
      </c>
      <c r="I4616">
        <v>4</v>
      </c>
      <c r="J4616">
        <v>13</v>
      </c>
      <c r="K4616">
        <v>0</v>
      </c>
      <c r="L4616">
        <v>0</v>
      </c>
      <c r="M4616">
        <v>0</v>
      </c>
      <c r="N4616">
        <v>0</v>
      </c>
      <c r="O4616">
        <v>0</v>
      </c>
      <c r="P4616">
        <v>0</v>
      </c>
      <c r="Q4616">
        <v>0</v>
      </c>
    </row>
    <row r="4617" spans="1:17" x14ac:dyDescent="0.25">
      <c r="A4617" t="s">
        <v>17411</v>
      </c>
      <c r="B4617" t="s">
        <v>74</v>
      </c>
      <c r="C4617" t="s">
        <v>96</v>
      </c>
      <c r="D4617" t="s">
        <v>526</v>
      </c>
      <c r="E4617" t="s">
        <v>563</v>
      </c>
      <c r="F4617" t="s">
        <v>394</v>
      </c>
      <c r="G4617">
        <v>0</v>
      </c>
      <c r="H4617">
        <v>0</v>
      </c>
      <c r="I4617">
        <v>0</v>
      </c>
      <c r="J4617">
        <v>0</v>
      </c>
      <c r="K4617">
        <v>0</v>
      </c>
      <c r="L4617">
        <v>0</v>
      </c>
      <c r="M4617">
        <v>0</v>
      </c>
      <c r="N4617">
        <v>7</v>
      </c>
      <c r="O4617">
        <v>6</v>
      </c>
      <c r="P4617">
        <v>1</v>
      </c>
      <c r="Q4617">
        <v>0</v>
      </c>
    </row>
    <row r="4618" spans="1:17" x14ac:dyDescent="0.25">
      <c r="A4618" t="s">
        <v>17412</v>
      </c>
      <c r="B4618" t="s">
        <v>74</v>
      </c>
      <c r="C4618" t="s">
        <v>96</v>
      </c>
      <c r="D4618" t="s">
        <v>526</v>
      </c>
      <c r="E4618" t="s">
        <v>563</v>
      </c>
      <c r="F4618" t="s">
        <v>395</v>
      </c>
      <c r="G4618">
        <v>0</v>
      </c>
      <c r="H4618">
        <v>0</v>
      </c>
      <c r="I4618">
        <v>0</v>
      </c>
      <c r="J4618">
        <v>0</v>
      </c>
      <c r="K4618">
        <v>0</v>
      </c>
      <c r="L4618">
        <v>0</v>
      </c>
      <c r="M4618">
        <v>0</v>
      </c>
      <c r="N4618">
        <v>5</v>
      </c>
      <c r="O4618">
        <v>4</v>
      </c>
      <c r="P4618">
        <v>1</v>
      </c>
      <c r="Q4618">
        <v>0</v>
      </c>
    </row>
    <row r="4619" spans="1:17" x14ac:dyDescent="0.25">
      <c r="A4619" t="s">
        <v>17413</v>
      </c>
      <c r="B4619" t="s">
        <v>74</v>
      </c>
      <c r="C4619" t="s">
        <v>96</v>
      </c>
      <c r="D4619" t="s">
        <v>526</v>
      </c>
      <c r="E4619" t="s">
        <v>563</v>
      </c>
      <c r="F4619" t="s">
        <v>525</v>
      </c>
      <c r="G4619">
        <v>10</v>
      </c>
      <c r="H4619">
        <v>0</v>
      </c>
      <c r="I4619">
        <v>0</v>
      </c>
      <c r="J4619">
        <v>0</v>
      </c>
      <c r="K4619">
        <v>0</v>
      </c>
      <c r="L4619">
        <v>0</v>
      </c>
      <c r="M4619">
        <v>0</v>
      </c>
      <c r="N4619">
        <v>0</v>
      </c>
      <c r="O4619">
        <v>0</v>
      </c>
      <c r="P4619">
        <v>0</v>
      </c>
      <c r="Q4619">
        <v>0</v>
      </c>
    </row>
    <row r="4620" spans="1:17" x14ac:dyDescent="0.25">
      <c r="A4620" t="s">
        <v>24184</v>
      </c>
      <c r="B4620" t="s">
        <v>74</v>
      </c>
      <c r="C4620" t="s">
        <v>96</v>
      </c>
      <c r="D4620" t="s">
        <v>526</v>
      </c>
      <c r="E4620" t="s">
        <v>21471</v>
      </c>
      <c r="F4620" t="s">
        <v>396</v>
      </c>
      <c r="G4620">
        <v>0</v>
      </c>
      <c r="H4620">
        <v>20</v>
      </c>
      <c r="I4620">
        <v>3</v>
      </c>
      <c r="J4620">
        <v>16</v>
      </c>
      <c r="K4620">
        <v>0</v>
      </c>
      <c r="L4620">
        <v>1</v>
      </c>
      <c r="M4620">
        <v>0</v>
      </c>
      <c r="N4620">
        <v>0</v>
      </c>
      <c r="O4620">
        <v>0</v>
      </c>
      <c r="P4620">
        <v>0</v>
      </c>
      <c r="Q4620">
        <v>0</v>
      </c>
    </row>
    <row r="4621" spans="1:17" x14ac:dyDescent="0.25">
      <c r="A4621" t="s">
        <v>24185</v>
      </c>
      <c r="B4621" t="s">
        <v>74</v>
      </c>
      <c r="C4621" t="s">
        <v>96</v>
      </c>
      <c r="D4621" t="s">
        <v>526</v>
      </c>
      <c r="E4621" t="s">
        <v>21471</v>
      </c>
      <c r="F4621" t="s">
        <v>4236</v>
      </c>
      <c r="G4621">
        <v>0</v>
      </c>
      <c r="H4621">
        <v>20</v>
      </c>
      <c r="I4621">
        <v>3</v>
      </c>
      <c r="J4621">
        <v>14</v>
      </c>
      <c r="K4621">
        <v>0</v>
      </c>
      <c r="L4621">
        <v>3</v>
      </c>
      <c r="M4621">
        <v>0</v>
      </c>
      <c r="N4621">
        <v>0</v>
      </c>
      <c r="O4621">
        <v>0</v>
      </c>
      <c r="P4621">
        <v>0</v>
      </c>
      <c r="Q4621">
        <v>0</v>
      </c>
    </row>
    <row r="4622" spans="1:17" x14ac:dyDescent="0.25">
      <c r="A4622" t="s">
        <v>24186</v>
      </c>
      <c r="B4622" t="s">
        <v>74</v>
      </c>
      <c r="C4622" t="s">
        <v>96</v>
      </c>
      <c r="D4622" t="s">
        <v>526</v>
      </c>
      <c r="E4622" t="s">
        <v>21471</v>
      </c>
      <c r="F4622" t="s">
        <v>4238</v>
      </c>
      <c r="G4622">
        <v>0</v>
      </c>
      <c r="H4622">
        <v>0</v>
      </c>
      <c r="I4622">
        <v>0</v>
      </c>
      <c r="J4622">
        <v>0</v>
      </c>
      <c r="K4622">
        <v>0</v>
      </c>
      <c r="L4622">
        <v>0</v>
      </c>
      <c r="M4622">
        <v>20</v>
      </c>
      <c r="N4622">
        <v>0</v>
      </c>
      <c r="O4622">
        <v>0</v>
      </c>
      <c r="P4622">
        <v>0</v>
      </c>
      <c r="Q4622">
        <v>0</v>
      </c>
    </row>
    <row r="4623" spans="1:17" x14ac:dyDescent="0.25">
      <c r="A4623" t="s">
        <v>24187</v>
      </c>
      <c r="B4623" t="s">
        <v>74</v>
      </c>
      <c r="C4623" t="s">
        <v>96</v>
      </c>
      <c r="D4623" t="s">
        <v>526</v>
      </c>
      <c r="E4623" t="s">
        <v>21471</v>
      </c>
      <c r="F4623" t="s">
        <v>397</v>
      </c>
      <c r="G4623">
        <v>0</v>
      </c>
      <c r="H4623">
        <v>20</v>
      </c>
      <c r="I4623">
        <v>3</v>
      </c>
      <c r="J4623">
        <v>14</v>
      </c>
      <c r="K4623">
        <v>0</v>
      </c>
      <c r="L4623">
        <v>3</v>
      </c>
      <c r="M4623">
        <v>0</v>
      </c>
      <c r="N4623">
        <v>0</v>
      </c>
      <c r="O4623">
        <v>0</v>
      </c>
      <c r="P4623">
        <v>0</v>
      </c>
      <c r="Q4623">
        <v>0</v>
      </c>
    </row>
    <row r="4624" spans="1:17" x14ac:dyDescent="0.25">
      <c r="A4624" t="s">
        <v>24188</v>
      </c>
      <c r="B4624" t="s">
        <v>74</v>
      </c>
      <c r="C4624" t="s">
        <v>96</v>
      </c>
      <c r="D4624" t="s">
        <v>526</v>
      </c>
      <c r="E4624" t="s">
        <v>21471</v>
      </c>
      <c r="F4624" t="s">
        <v>398</v>
      </c>
      <c r="G4624">
        <v>0</v>
      </c>
      <c r="H4624">
        <v>20</v>
      </c>
      <c r="I4624">
        <v>3</v>
      </c>
      <c r="J4624">
        <v>14</v>
      </c>
      <c r="K4624">
        <v>0</v>
      </c>
      <c r="L4624">
        <v>3</v>
      </c>
      <c r="M4624">
        <v>0</v>
      </c>
      <c r="N4624">
        <v>0</v>
      </c>
      <c r="O4624">
        <v>0</v>
      </c>
      <c r="P4624">
        <v>0</v>
      </c>
      <c r="Q4624">
        <v>0</v>
      </c>
    </row>
    <row r="4625" spans="1:17" x14ac:dyDescent="0.25">
      <c r="A4625" t="s">
        <v>24189</v>
      </c>
      <c r="B4625" t="s">
        <v>74</v>
      </c>
      <c r="C4625" t="s">
        <v>96</v>
      </c>
      <c r="D4625" t="s">
        <v>526</v>
      </c>
      <c r="E4625" t="s">
        <v>21471</v>
      </c>
      <c r="F4625" t="s">
        <v>4242</v>
      </c>
      <c r="G4625">
        <v>0</v>
      </c>
      <c r="H4625">
        <v>0</v>
      </c>
      <c r="I4625">
        <v>0</v>
      </c>
      <c r="J4625">
        <v>0</v>
      </c>
      <c r="K4625">
        <v>0</v>
      </c>
      <c r="L4625">
        <v>0</v>
      </c>
      <c r="M4625">
        <v>20</v>
      </c>
      <c r="N4625">
        <v>0</v>
      </c>
      <c r="O4625">
        <v>0</v>
      </c>
      <c r="P4625">
        <v>0</v>
      </c>
      <c r="Q4625">
        <v>0</v>
      </c>
    </row>
    <row r="4626" spans="1:17" x14ac:dyDescent="0.25">
      <c r="A4626" t="s">
        <v>24190</v>
      </c>
      <c r="B4626" t="s">
        <v>74</v>
      </c>
      <c r="C4626" t="s">
        <v>96</v>
      </c>
      <c r="D4626" t="s">
        <v>526</v>
      </c>
      <c r="E4626" t="s">
        <v>21471</v>
      </c>
      <c r="F4626" t="s">
        <v>399</v>
      </c>
      <c r="G4626">
        <v>0</v>
      </c>
      <c r="H4626">
        <v>20</v>
      </c>
      <c r="I4626">
        <v>3</v>
      </c>
      <c r="J4626">
        <v>16</v>
      </c>
      <c r="K4626">
        <v>0</v>
      </c>
      <c r="L4626">
        <v>1</v>
      </c>
      <c r="M4626">
        <v>0</v>
      </c>
      <c r="N4626">
        <v>0</v>
      </c>
      <c r="O4626">
        <v>0</v>
      </c>
      <c r="P4626">
        <v>0</v>
      </c>
      <c r="Q4626">
        <v>0</v>
      </c>
    </row>
    <row r="4627" spans="1:17" x14ac:dyDescent="0.25">
      <c r="A4627" t="s">
        <v>24191</v>
      </c>
      <c r="B4627" t="s">
        <v>74</v>
      </c>
      <c r="C4627" t="s">
        <v>96</v>
      </c>
      <c r="D4627" t="s">
        <v>526</v>
      </c>
      <c r="E4627" t="s">
        <v>21471</v>
      </c>
      <c r="F4627" t="s">
        <v>4245</v>
      </c>
      <c r="G4627">
        <v>0</v>
      </c>
      <c r="H4627">
        <v>0</v>
      </c>
      <c r="I4627">
        <v>0</v>
      </c>
      <c r="J4627">
        <v>0</v>
      </c>
      <c r="K4627">
        <v>0</v>
      </c>
      <c r="L4627">
        <v>0</v>
      </c>
      <c r="M4627">
        <v>20</v>
      </c>
      <c r="N4627">
        <v>0</v>
      </c>
      <c r="O4627">
        <v>0</v>
      </c>
      <c r="P4627">
        <v>0</v>
      </c>
      <c r="Q4627">
        <v>0</v>
      </c>
    </row>
    <row r="4628" spans="1:17" x14ac:dyDescent="0.25">
      <c r="A4628" t="s">
        <v>24192</v>
      </c>
      <c r="B4628" t="s">
        <v>74</v>
      </c>
      <c r="C4628" t="s">
        <v>96</v>
      </c>
      <c r="D4628" t="s">
        <v>526</v>
      </c>
      <c r="E4628" t="s">
        <v>21471</v>
      </c>
      <c r="F4628" t="s">
        <v>394</v>
      </c>
      <c r="G4628">
        <v>0</v>
      </c>
      <c r="H4628">
        <v>0</v>
      </c>
      <c r="I4628">
        <v>0</v>
      </c>
      <c r="J4628">
        <v>0</v>
      </c>
      <c r="K4628">
        <v>0</v>
      </c>
      <c r="L4628">
        <v>0</v>
      </c>
      <c r="M4628">
        <v>0</v>
      </c>
      <c r="N4628">
        <v>10</v>
      </c>
      <c r="O4628">
        <v>8</v>
      </c>
      <c r="P4628">
        <v>2</v>
      </c>
      <c r="Q4628">
        <v>0</v>
      </c>
    </row>
    <row r="4629" spans="1:17" x14ac:dyDescent="0.25">
      <c r="A4629" t="s">
        <v>17362</v>
      </c>
      <c r="B4629" t="s">
        <v>74</v>
      </c>
      <c r="C4629" t="s">
        <v>160</v>
      </c>
      <c r="D4629" t="s">
        <v>526</v>
      </c>
      <c r="E4629" t="s">
        <v>563</v>
      </c>
      <c r="F4629" t="s">
        <v>397</v>
      </c>
      <c r="G4629">
        <v>0</v>
      </c>
      <c r="H4629">
        <v>7</v>
      </c>
      <c r="I4629">
        <v>1</v>
      </c>
      <c r="J4629">
        <v>6</v>
      </c>
      <c r="K4629">
        <v>0</v>
      </c>
      <c r="L4629">
        <v>0</v>
      </c>
      <c r="M4629">
        <v>0</v>
      </c>
      <c r="N4629">
        <v>0</v>
      </c>
      <c r="O4629">
        <v>0</v>
      </c>
      <c r="P4629">
        <v>0</v>
      </c>
      <c r="Q4629">
        <v>0</v>
      </c>
    </row>
    <row r="4630" spans="1:17" x14ac:dyDescent="0.25">
      <c r="A4630" t="s">
        <v>17363</v>
      </c>
      <c r="B4630" t="s">
        <v>74</v>
      </c>
      <c r="C4630" t="s">
        <v>160</v>
      </c>
      <c r="D4630" t="s">
        <v>526</v>
      </c>
      <c r="E4630" t="s">
        <v>563</v>
      </c>
      <c r="F4630" t="s">
        <v>398</v>
      </c>
      <c r="G4630">
        <v>0</v>
      </c>
      <c r="H4630">
        <v>7</v>
      </c>
      <c r="I4630">
        <v>1</v>
      </c>
      <c r="J4630">
        <v>6</v>
      </c>
      <c r="K4630">
        <v>0</v>
      </c>
      <c r="L4630">
        <v>0</v>
      </c>
      <c r="M4630">
        <v>0</v>
      </c>
      <c r="N4630">
        <v>0</v>
      </c>
      <c r="O4630">
        <v>0</v>
      </c>
      <c r="P4630">
        <v>0</v>
      </c>
      <c r="Q4630">
        <v>0</v>
      </c>
    </row>
    <row r="4631" spans="1:17" x14ac:dyDescent="0.25">
      <c r="A4631" t="s">
        <v>17364</v>
      </c>
      <c r="B4631" t="s">
        <v>74</v>
      </c>
      <c r="C4631" t="s">
        <v>160</v>
      </c>
      <c r="D4631" t="s">
        <v>526</v>
      </c>
      <c r="E4631" t="s">
        <v>563</v>
      </c>
      <c r="F4631" t="s">
        <v>4242</v>
      </c>
      <c r="G4631">
        <v>0</v>
      </c>
      <c r="H4631">
        <v>0</v>
      </c>
      <c r="I4631">
        <v>0</v>
      </c>
      <c r="J4631">
        <v>0</v>
      </c>
      <c r="K4631">
        <v>0</v>
      </c>
      <c r="L4631">
        <v>0</v>
      </c>
      <c r="M4631">
        <v>7</v>
      </c>
      <c r="N4631">
        <v>0</v>
      </c>
      <c r="O4631">
        <v>0</v>
      </c>
      <c r="P4631">
        <v>0</v>
      </c>
      <c r="Q4631">
        <v>0</v>
      </c>
    </row>
    <row r="4632" spans="1:17" x14ac:dyDescent="0.25">
      <c r="A4632" t="s">
        <v>17365</v>
      </c>
      <c r="B4632" t="s">
        <v>74</v>
      </c>
      <c r="C4632" t="s">
        <v>160</v>
      </c>
      <c r="D4632" t="s">
        <v>526</v>
      </c>
      <c r="E4632" t="s">
        <v>563</v>
      </c>
      <c r="F4632" t="s">
        <v>399</v>
      </c>
      <c r="G4632">
        <v>0</v>
      </c>
      <c r="H4632">
        <v>7</v>
      </c>
      <c r="I4632">
        <v>1</v>
      </c>
      <c r="J4632">
        <v>6</v>
      </c>
      <c r="K4632">
        <v>0</v>
      </c>
      <c r="L4632">
        <v>0</v>
      </c>
      <c r="M4632">
        <v>0</v>
      </c>
      <c r="N4632">
        <v>0</v>
      </c>
      <c r="O4632">
        <v>0</v>
      </c>
      <c r="P4632">
        <v>0</v>
      </c>
      <c r="Q4632">
        <v>0</v>
      </c>
    </row>
    <row r="4633" spans="1:17" x14ac:dyDescent="0.25">
      <c r="A4633" t="s">
        <v>17366</v>
      </c>
      <c r="B4633" t="s">
        <v>74</v>
      </c>
      <c r="C4633" t="s">
        <v>160</v>
      </c>
      <c r="D4633" t="s">
        <v>526</v>
      </c>
      <c r="E4633" t="s">
        <v>563</v>
      </c>
      <c r="F4633" t="s">
        <v>4245</v>
      </c>
      <c r="G4633">
        <v>0</v>
      </c>
      <c r="H4633">
        <v>0</v>
      </c>
      <c r="I4633">
        <v>0</v>
      </c>
      <c r="J4633">
        <v>0</v>
      </c>
      <c r="K4633">
        <v>0</v>
      </c>
      <c r="L4633">
        <v>0</v>
      </c>
      <c r="M4633">
        <v>7</v>
      </c>
      <c r="N4633">
        <v>0</v>
      </c>
      <c r="O4633">
        <v>0</v>
      </c>
      <c r="P4633">
        <v>0</v>
      </c>
      <c r="Q4633">
        <v>0</v>
      </c>
    </row>
    <row r="4634" spans="1:17" x14ac:dyDescent="0.25">
      <c r="A4634" t="s">
        <v>17367</v>
      </c>
      <c r="B4634" t="s">
        <v>74</v>
      </c>
      <c r="C4634" t="s">
        <v>160</v>
      </c>
      <c r="D4634" t="s">
        <v>526</v>
      </c>
      <c r="E4634" t="s">
        <v>563</v>
      </c>
      <c r="F4634" t="s">
        <v>394</v>
      </c>
      <c r="G4634">
        <v>0</v>
      </c>
      <c r="H4634">
        <v>0</v>
      </c>
      <c r="I4634">
        <v>0</v>
      </c>
      <c r="J4634">
        <v>0</v>
      </c>
      <c r="K4634">
        <v>0</v>
      </c>
      <c r="L4634">
        <v>0</v>
      </c>
      <c r="M4634">
        <v>0</v>
      </c>
      <c r="N4634">
        <v>4</v>
      </c>
      <c r="O4634">
        <v>4</v>
      </c>
      <c r="P4634">
        <v>0</v>
      </c>
      <c r="Q4634">
        <v>0</v>
      </c>
    </row>
    <row r="4635" spans="1:17" x14ac:dyDescent="0.25">
      <c r="A4635" t="s">
        <v>17368</v>
      </c>
      <c r="B4635" t="s">
        <v>74</v>
      </c>
      <c r="C4635" t="s">
        <v>160</v>
      </c>
      <c r="D4635" t="s">
        <v>526</v>
      </c>
      <c r="E4635" t="s">
        <v>563</v>
      </c>
      <c r="F4635" t="s">
        <v>395</v>
      </c>
      <c r="G4635">
        <v>0</v>
      </c>
      <c r="H4635">
        <v>0</v>
      </c>
      <c r="I4635">
        <v>0</v>
      </c>
      <c r="J4635">
        <v>0</v>
      </c>
      <c r="K4635">
        <v>0</v>
      </c>
      <c r="L4635">
        <v>0</v>
      </c>
      <c r="M4635">
        <v>0</v>
      </c>
      <c r="N4635">
        <v>3</v>
      </c>
      <c r="O4635">
        <v>3</v>
      </c>
      <c r="P4635">
        <v>0</v>
      </c>
      <c r="Q4635">
        <v>0</v>
      </c>
    </row>
    <row r="4636" spans="1:17" x14ac:dyDescent="0.25">
      <c r="A4636" t="s">
        <v>17369</v>
      </c>
      <c r="B4636" t="s">
        <v>74</v>
      </c>
      <c r="C4636" t="s">
        <v>160</v>
      </c>
      <c r="D4636" t="s">
        <v>526</v>
      </c>
      <c r="E4636" t="s">
        <v>563</v>
      </c>
      <c r="F4636" t="s">
        <v>525</v>
      </c>
      <c r="G4636">
        <v>7</v>
      </c>
      <c r="H4636">
        <v>0</v>
      </c>
      <c r="I4636">
        <v>0</v>
      </c>
      <c r="J4636">
        <v>0</v>
      </c>
      <c r="K4636">
        <v>0</v>
      </c>
      <c r="L4636">
        <v>0</v>
      </c>
      <c r="M4636">
        <v>0</v>
      </c>
      <c r="N4636">
        <v>0</v>
      </c>
      <c r="O4636">
        <v>0</v>
      </c>
      <c r="P4636">
        <v>0</v>
      </c>
      <c r="Q4636">
        <v>0</v>
      </c>
    </row>
    <row r="4637" spans="1:17" x14ac:dyDescent="0.25">
      <c r="A4637" t="s">
        <v>24193</v>
      </c>
      <c r="B4637" t="s">
        <v>74</v>
      </c>
      <c r="C4637" t="s">
        <v>160</v>
      </c>
      <c r="D4637" t="s">
        <v>526</v>
      </c>
      <c r="E4637" t="s">
        <v>21471</v>
      </c>
      <c r="F4637" t="s">
        <v>396</v>
      </c>
      <c r="G4637">
        <v>0</v>
      </c>
      <c r="H4637">
        <v>6</v>
      </c>
      <c r="I4637">
        <v>0</v>
      </c>
      <c r="J4637">
        <v>5</v>
      </c>
      <c r="K4637">
        <v>1</v>
      </c>
      <c r="L4637">
        <v>0</v>
      </c>
      <c r="M4637">
        <v>0</v>
      </c>
      <c r="N4637">
        <v>0</v>
      </c>
      <c r="O4637">
        <v>0</v>
      </c>
      <c r="P4637">
        <v>0</v>
      </c>
      <c r="Q4637">
        <v>0</v>
      </c>
    </row>
    <row r="4638" spans="1:17" x14ac:dyDescent="0.25">
      <c r="A4638" t="s">
        <v>24194</v>
      </c>
      <c r="B4638" t="s">
        <v>74</v>
      </c>
      <c r="C4638" t="s">
        <v>160</v>
      </c>
      <c r="D4638" t="s">
        <v>526</v>
      </c>
      <c r="E4638" t="s">
        <v>21471</v>
      </c>
      <c r="F4638" t="s">
        <v>4236</v>
      </c>
      <c r="G4638">
        <v>0</v>
      </c>
      <c r="H4638">
        <v>6</v>
      </c>
      <c r="I4638">
        <v>0</v>
      </c>
      <c r="J4638">
        <v>5</v>
      </c>
      <c r="K4638">
        <v>1</v>
      </c>
      <c r="L4638">
        <v>0</v>
      </c>
      <c r="M4638">
        <v>0</v>
      </c>
      <c r="N4638">
        <v>0</v>
      </c>
      <c r="O4638">
        <v>0</v>
      </c>
      <c r="P4638">
        <v>0</v>
      </c>
      <c r="Q4638">
        <v>0</v>
      </c>
    </row>
    <row r="4639" spans="1:17" x14ac:dyDescent="0.25">
      <c r="A4639" t="s">
        <v>24195</v>
      </c>
      <c r="B4639" t="s">
        <v>74</v>
      </c>
      <c r="C4639" t="s">
        <v>160</v>
      </c>
      <c r="D4639" t="s">
        <v>526</v>
      </c>
      <c r="E4639" t="s">
        <v>21471</v>
      </c>
      <c r="F4639" t="s">
        <v>4238</v>
      </c>
      <c r="G4639">
        <v>0</v>
      </c>
      <c r="H4639">
        <v>0</v>
      </c>
      <c r="I4639">
        <v>0</v>
      </c>
      <c r="J4639">
        <v>0</v>
      </c>
      <c r="K4639">
        <v>0</v>
      </c>
      <c r="L4639">
        <v>0</v>
      </c>
      <c r="M4639">
        <v>6</v>
      </c>
      <c r="N4639">
        <v>0</v>
      </c>
      <c r="O4639">
        <v>0</v>
      </c>
      <c r="P4639">
        <v>0</v>
      </c>
      <c r="Q4639">
        <v>0</v>
      </c>
    </row>
    <row r="4640" spans="1:17" x14ac:dyDescent="0.25">
      <c r="A4640" t="s">
        <v>24196</v>
      </c>
      <c r="B4640" t="s">
        <v>74</v>
      </c>
      <c r="C4640" t="s">
        <v>160</v>
      </c>
      <c r="D4640" t="s">
        <v>526</v>
      </c>
      <c r="E4640" t="s">
        <v>21471</v>
      </c>
      <c r="F4640" t="s">
        <v>397</v>
      </c>
      <c r="G4640">
        <v>0</v>
      </c>
      <c r="H4640">
        <v>6</v>
      </c>
      <c r="I4640">
        <v>0</v>
      </c>
      <c r="J4640">
        <v>5</v>
      </c>
      <c r="K4640">
        <v>1</v>
      </c>
      <c r="L4640">
        <v>0</v>
      </c>
      <c r="M4640">
        <v>0</v>
      </c>
      <c r="N4640">
        <v>0</v>
      </c>
      <c r="O4640">
        <v>0</v>
      </c>
      <c r="P4640">
        <v>0</v>
      </c>
      <c r="Q4640">
        <v>0</v>
      </c>
    </row>
    <row r="4641" spans="1:17" x14ac:dyDescent="0.25">
      <c r="A4641" t="s">
        <v>24197</v>
      </c>
      <c r="B4641" t="s">
        <v>74</v>
      </c>
      <c r="C4641" t="s">
        <v>160</v>
      </c>
      <c r="D4641" t="s">
        <v>526</v>
      </c>
      <c r="E4641" t="s">
        <v>21471</v>
      </c>
      <c r="F4641" t="s">
        <v>398</v>
      </c>
      <c r="G4641">
        <v>0</v>
      </c>
      <c r="H4641">
        <v>6</v>
      </c>
      <c r="I4641">
        <v>0</v>
      </c>
      <c r="J4641">
        <v>5</v>
      </c>
      <c r="K4641">
        <v>1</v>
      </c>
      <c r="L4641">
        <v>0</v>
      </c>
      <c r="M4641">
        <v>0</v>
      </c>
      <c r="N4641">
        <v>0</v>
      </c>
      <c r="O4641">
        <v>0</v>
      </c>
      <c r="P4641">
        <v>0</v>
      </c>
      <c r="Q4641">
        <v>0</v>
      </c>
    </row>
    <row r="4642" spans="1:17" x14ac:dyDescent="0.25">
      <c r="A4642" t="s">
        <v>24198</v>
      </c>
      <c r="B4642" t="s">
        <v>74</v>
      </c>
      <c r="C4642" t="s">
        <v>160</v>
      </c>
      <c r="D4642" t="s">
        <v>526</v>
      </c>
      <c r="E4642" t="s">
        <v>21471</v>
      </c>
      <c r="F4642" t="s">
        <v>4242</v>
      </c>
      <c r="G4642">
        <v>0</v>
      </c>
      <c r="H4642">
        <v>0</v>
      </c>
      <c r="I4642">
        <v>0</v>
      </c>
      <c r="J4642">
        <v>0</v>
      </c>
      <c r="K4642">
        <v>0</v>
      </c>
      <c r="L4642">
        <v>0</v>
      </c>
      <c r="M4642">
        <v>6</v>
      </c>
      <c r="N4642">
        <v>0</v>
      </c>
      <c r="O4642">
        <v>0</v>
      </c>
      <c r="P4642">
        <v>0</v>
      </c>
      <c r="Q4642">
        <v>0</v>
      </c>
    </row>
    <row r="4643" spans="1:17" x14ac:dyDescent="0.25">
      <c r="A4643" t="s">
        <v>24199</v>
      </c>
      <c r="B4643" t="s">
        <v>74</v>
      </c>
      <c r="C4643" t="s">
        <v>160</v>
      </c>
      <c r="D4643" t="s">
        <v>526</v>
      </c>
      <c r="E4643" t="s">
        <v>21471</v>
      </c>
      <c r="F4643" t="s">
        <v>399</v>
      </c>
      <c r="G4643">
        <v>0</v>
      </c>
      <c r="H4643">
        <v>6</v>
      </c>
      <c r="I4643">
        <v>0</v>
      </c>
      <c r="J4643">
        <v>5</v>
      </c>
      <c r="K4643">
        <v>1</v>
      </c>
      <c r="L4643">
        <v>0</v>
      </c>
      <c r="M4643">
        <v>0</v>
      </c>
      <c r="N4643">
        <v>0</v>
      </c>
      <c r="O4643">
        <v>0</v>
      </c>
      <c r="P4643">
        <v>0</v>
      </c>
      <c r="Q4643">
        <v>0</v>
      </c>
    </row>
    <row r="4644" spans="1:17" x14ac:dyDescent="0.25">
      <c r="A4644" t="s">
        <v>24200</v>
      </c>
      <c r="B4644" t="s">
        <v>74</v>
      </c>
      <c r="C4644" t="s">
        <v>160</v>
      </c>
      <c r="D4644" t="s">
        <v>526</v>
      </c>
      <c r="E4644" t="s">
        <v>21471</v>
      </c>
      <c r="F4644" t="s">
        <v>4245</v>
      </c>
      <c r="G4644">
        <v>0</v>
      </c>
      <c r="H4644">
        <v>0</v>
      </c>
      <c r="I4644">
        <v>0</v>
      </c>
      <c r="J4644">
        <v>0</v>
      </c>
      <c r="K4644">
        <v>0</v>
      </c>
      <c r="L4644">
        <v>0</v>
      </c>
      <c r="M4644">
        <v>6</v>
      </c>
      <c r="N4644">
        <v>0</v>
      </c>
      <c r="O4644">
        <v>0</v>
      </c>
      <c r="P4644">
        <v>0</v>
      </c>
      <c r="Q4644">
        <v>0</v>
      </c>
    </row>
    <row r="4645" spans="1:17" x14ac:dyDescent="0.25">
      <c r="A4645" t="s">
        <v>24201</v>
      </c>
      <c r="B4645" t="s">
        <v>74</v>
      </c>
      <c r="C4645" t="s">
        <v>160</v>
      </c>
      <c r="D4645" t="s">
        <v>526</v>
      </c>
      <c r="E4645" t="s">
        <v>21471</v>
      </c>
      <c r="F4645" t="s">
        <v>394</v>
      </c>
      <c r="G4645">
        <v>0</v>
      </c>
      <c r="H4645">
        <v>0</v>
      </c>
      <c r="I4645">
        <v>0</v>
      </c>
      <c r="J4645">
        <v>0</v>
      </c>
      <c r="K4645">
        <v>0</v>
      </c>
      <c r="L4645">
        <v>0</v>
      </c>
      <c r="M4645">
        <v>0</v>
      </c>
      <c r="N4645">
        <v>4</v>
      </c>
      <c r="O4645">
        <v>3</v>
      </c>
      <c r="P4645">
        <v>1</v>
      </c>
      <c r="Q4645">
        <v>0</v>
      </c>
    </row>
    <row r="4646" spans="1:17" x14ac:dyDescent="0.25">
      <c r="A4646" t="s">
        <v>24202</v>
      </c>
      <c r="B4646" t="s">
        <v>74</v>
      </c>
      <c r="C4646" t="s">
        <v>160</v>
      </c>
      <c r="D4646" t="s">
        <v>526</v>
      </c>
      <c r="E4646" t="s">
        <v>21471</v>
      </c>
      <c r="F4646" t="s">
        <v>395</v>
      </c>
      <c r="G4646">
        <v>0</v>
      </c>
      <c r="H4646">
        <v>0</v>
      </c>
      <c r="I4646">
        <v>0</v>
      </c>
      <c r="J4646">
        <v>0</v>
      </c>
      <c r="K4646">
        <v>0</v>
      </c>
      <c r="L4646">
        <v>0</v>
      </c>
      <c r="M4646">
        <v>0</v>
      </c>
      <c r="N4646">
        <v>3</v>
      </c>
      <c r="O4646">
        <v>3</v>
      </c>
      <c r="P4646">
        <v>0</v>
      </c>
      <c r="Q4646">
        <v>0</v>
      </c>
    </row>
    <row r="4647" spans="1:17" x14ac:dyDescent="0.25">
      <c r="A4647" t="s">
        <v>24203</v>
      </c>
      <c r="B4647" t="s">
        <v>74</v>
      </c>
      <c r="C4647" t="s">
        <v>160</v>
      </c>
      <c r="D4647" t="s">
        <v>526</v>
      </c>
      <c r="E4647" t="s">
        <v>21471</v>
      </c>
      <c r="F4647" t="s">
        <v>525</v>
      </c>
      <c r="G4647">
        <v>6</v>
      </c>
      <c r="H4647">
        <v>0</v>
      </c>
      <c r="I4647">
        <v>0</v>
      </c>
      <c r="J4647">
        <v>0</v>
      </c>
      <c r="K4647">
        <v>0</v>
      </c>
      <c r="L4647">
        <v>0</v>
      </c>
      <c r="M4647">
        <v>0</v>
      </c>
      <c r="N4647">
        <v>0</v>
      </c>
      <c r="O4647">
        <v>0</v>
      </c>
      <c r="P4647">
        <v>0</v>
      </c>
      <c r="Q4647">
        <v>0</v>
      </c>
    </row>
    <row r="4648" spans="1:17" x14ac:dyDescent="0.25">
      <c r="A4648" t="s">
        <v>17370</v>
      </c>
      <c r="B4648" t="s">
        <v>74</v>
      </c>
      <c r="C4648" t="s">
        <v>160</v>
      </c>
      <c r="D4648" t="s">
        <v>12971</v>
      </c>
      <c r="E4648" t="s">
        <v>563</v>
      </c>
      <c r="F4648" t="s">
        <v>525</v>
      </c>
      <c r="G4648">
        <v>1</v>
      </c>
      <c r="H4648">
        <v>0</v>
      </c>
      <c r="I4648">
        <v>0</v>
      </c>
      <c r="J4648">
        <v>0</v>
      </c>
      <c r="K4648">
        <v>0</v>
      </c>
      <c r="L4648">
        <v>0</v>
      </c>
      <c r="M4648">
        <v>0</v>
      </c>
      <c r="N4648">
        <v>0</v>
      </c>
      <c r="O4648">
        <v>0</v>
      </c>
      <c r="P4648">
        <v>0</v>
      </c>
      <c r="Q4648">
        <v>0</v>
      </c>
    </row>
    <row r="4649" spans="1:17" x14ac:dyDescent="0.25">
      <c r="A4649" t="s">
        <v>24204</v>
      </c>
      <c r="B4649" t="s">
        <v>74</v>
      </c>
      <c r="C4649" t="s">
        <v>160</v>
      </c>
      <c r="D4649" t="s">
        <v>12971</v>
      </c>
      <c r="E4649" t="s">
        <v>21471</v>
      </c>
      <c r="F4649" t="s">
        <v>525</v>
      </c>
      <c r="G4649">
        <v>4</v>
      </c>
      <c r="H4649">
        <v>0</v>
      </c>
      <c r="I4649">
        <v>0</v>
      </c>
      <c r="J4649">
        <v>0</v>
      </c>
      <c r="K4649">
        <v>0</v>
      </c>
      <c r="L4649">
        <v>0</v>
      </c>
      <c r="M4649">
        <v>0</v>
      </c>
      <c r="N4649">
        <v>0</v>
      </c>
      <c r="O4649">
        <v>0</v>
      </c>
      <c r="P4649">
        <v>0</v>
      </c>
      <c r="Q4649">
        <v>0</v>
      </c>
    </row>
    <row r="4650" spans="1:17" x14ac:dyDescent="0.25">
      <c r="A4650" t="s">
        <v>17371</v>
      </c>
      <c r="B4650" t="s">
        <v>74</v>
      </c>
      <c r="C4650" t="s">
        <v>161</v>
      </c>
      <c r="D4650" t="s">
        <v>526</v>
      </c>
      <c r="E4650" t="s">
        <v>563</v>
      </c>
      <c r="F4650" t="s">
        <v>396</v>
      </c>
      <c r="G4650">
        <v>0</v>
      </c>
      <c r="H4650">
        <v>5</v>
      </c>
      <c r="I4650">
        <v>2</v>
      </c>
      <c r="J4650">
        <v>2</v>
      </c>
      <c r="K4650">
        <v>1</v>
      </c>
      <c r="L4650">
        <v>0</v>
      </c>
      <c r="M4650">
        <v>0</v>
      </c>
      <c r="N4650">
        <v>0</v>
      </c>
      <c r="O4650">
        <v>0</v>
      </c>
      <c r="P4650">
        <v>0</v>
      </c>
      <c r="Q4650">
        <v>0</v>
      </c>
    </row>
    <row r="4651" spans="1:17" x14ac:dyDescent="0.25">
      <c r="A4651" t="s">
        <v>17372</v>
      </c>
      <c r="B4651" t="s">
        <v>74</v>
      </c>
      <c r="C4651" t="s">
        <v>161</v>
      </c>
      <c r="D4651" t="s">
        <v>526</v>
      </c>
      <c r="E4651" t="s">
        <v>563</v>
      </c>
      <c r="F4651" t="s">
        <v>4236</v>
      </c>
      <c r="G4651">
        <v>0</v>
      </c>
      <c r="H4651">
        <v>5</v>
      </c>
      <c r="I4651">
        <v>2</v>
      </c>
      <c r="J4651">
        <v>2</v>
      </c>
      <c r="K4651">
        <v>1</v>
      </c>
      <c r="L4651">
        <v>0</v>
      </c>
      <c r="M4651">
        <v>0</v>
      </c>
      <c r="N4651">
        <v>0</v>
      </c>
      <c r="O4651">
        <v>0</v>
      </c>
      <c r="P4651">
        <v>0</v>
      </c>
      <c r="Q4651">
        <v>0</v>
      </c>
    </row>
    <row r="4652" spans="1:17" x14ac:dyDescent="0.25">
      <c r="A4652" t="s">
        <v>17373</v>
      </c>
      <c r="B4652" t="s">
        <v>74</v>
      </c>
      <c r="C4652" t="s">
        <v>161</v>
      </c>
      <c r="D4652" t="s">
        <v>526</v>
      </c>
      <c r="E4652" t="s">
        <v>563</v>
      </c>
      <c r="F4652" t="s">
        <v>4238</v>
      </c>
      <c r="G4652">
        <v>0</v>
      </c>
      <c r="H4652">
        <v>0</v>
      </c>
      <c r="I4652">
        <v>0</v>
      </c>
      <c r="J4652">
        <v>0</v>
      </c>
      <c r="K4652">
        <v>0</v>
      </c>
      <c r="L4652">
        <v>0</v>
      </c>
      <c r="M4652">
        <v>5</v>
      </c>
      <c r="N4652">
        <v>0</v>
      </c>
      <c r="O4652">
        <v>0</v>
      </c>
      <c r="P4652">
        <v>0</v>
      </c>
      <c r="Q4652">
        <v>0</v>
      </c>
    </row>
    <row r="4653" spans="1:17" x14ac:dyDescent="0.25">
      <c r="A4653" t="s">
        <v>17374</v>
      </c>
      <c r="B4653" t="s">
        <v>74</v>
      </c>
      <c r="C4653" t="s">
        <v>161</v>
      </c>
      <c r="D4653" t="s">
        <v>526</v>
      </c>
      <c r="E4653" t="s">
        <v>563</v>
      </c>
      <c r="F4653" t="s">
        <v>397</v>
      </c>
      <c r="G4653">
        <v>0</v>
      </c>
      <c r="H4653">
        <v>5</v>
      </c>
      <c r="I4653">
        <v>2</v>
      </c>
      <c r="J4653">
        <v>2</v>
      </c>
      <c r="K4653">
        <v>1</v>
      </c>
      <c r="L4653">
        <v>0</v>
      </c>
      <c r="M4653">
        <v>0</v>
      </c>
      <c r="N4653">
        <v>0</v>
      </c>
      <c r="O4653">
        <v>0</v>
      </c>
      <c r="P4653">
        <v>0</v>
      </c>
      <c r="Q4653">
        <v>0</v>
      </c>
    </row>
    <row r="4654" spans="1:17" x14ac:dyDescent="0.25">
      <c r="A4654" t="s">
        <v>17375</v>
      </c>
      <c r="B4654" t="s">
        <v>74</v>
      </c>
      <c r="C4654" t="s">
        <v>161</v>
      </c>
      <c r="D4654" t="s">
        <v>526</v>
      </c>
      <c r="E4654" t="s">
        <v>563</v>
      </c>
      <c r="F4654" t="s">
        <v>398</v>
      </c>
      <c r="G4654">
        <v>0</v>
      </c>
      <c r="H4654">
        <v>5</v>
      </c>
      <c r="I4654">
        <v>2</v>
      </c>
      <c r="J4654">
        <v>2</v>
      </c>
      <c r="K4654">
        <v>1</v>
      </c>
      <c r="L4654">
        <v>0</v>
      </c>
      <c r="M4654">
        <v>0</v>
      </c>
      <c r="N4654">
        <v>0</v>
      </c>
      <c r="O4654">
        <v>0</v>
      </c>
      <c r="P4654">
        <v>0</v>
      </c>
      <c r="Q4654">
        <v>0</v>
      </c>
    </row>
    <row r="4655" spans="1:17" x14ac:dyDescent="0.25">
      <c r="A4655" t="s">
        <v>17376</v>
      </c>
      <c r="B4655" t="s">
        <v>74</v>
      </c>
      <c r="C4655" t="s">
        <v>161</v>
      </c>
      <c r="D4655" t="s">
        <v>526</v>
      </c>
      <c r="E4655" t="s">
        <v>563</v>
      </c>
      <c r="F4655" t="s">
        <v>4242</v>
      </c>
      <c r="G4655">
        <v>0</v>
      </c>
      <c r="H4655">
        <v>0</v>
      </c>
      <c r="I4655">
        <v>0</v>
      </c>
      <c r="J4655">
        <v>0</v>
      </c>
      <c r="K4655">
        <v>0</v>
      </c>
      <c r="L4655">
        <v>0</v>
      </c>
      <c r="M4655">
        <v>5</v>
      </c>
      <c r="N4655">
        <v>0</v>
      </c>
      <c r="O4655">
        <v>0</v>
      </c>
      <c r="P4655">
        <v>0</v>
      </c>
      <c r="Q4655">
        <v>0</v>
      </c>
    </row>
    <row r="4656" spans="1:17" x14ac:dyDescent="0.25">
      <c r="A4656" t="s">
        <v>17377</v>
      </c>
      <c r="B4656" t="s">
        <v>74</v>
      </c>
      <c r="C4656" t="s">
        <v>161</v>
      </c>
      <c r="D4656" t="s">
        <v>526</v>
      </c>
      <c r="E4656" t="s">
        <v>563</v>
      </c>
      <c r="F4656" t="s">
        <v>399</v>
      </c>
      <c r="G4656">
        <v>0</v>
      </c>
      <c r="H4656">
        <v>5</v>
      </c>
      <c r="I4656">
        <v>2</v>
      </c>
      <c r="J4656">
        <v>2</v>
      </c>
      <c r="K4656">
        <v>1</v>
      </c>
      <c r="L4656">
        <v>0</v>
      </c>
      <c r="M4656">
        <v>0</v>
      </c>
      <c r="N4656">
        <v>0</v>
      </c>
      <c r="O4656">
        <v>0</v>
      </c>
      <c r="P4656">
        <v>0</v>
      </c>
      <c r="Q4656">
        <v>0</v>
      </c>
    </row>
    <row r="4657" spans="1:17" x14ac:dyDescent="0.25">
      <c r="A4657" t="s">
        <v>19015</v>
      </c>
      <c r="B4657" t="s">
        <v>74</v>
      </c>
      <c r="C4657" t="s">
        <v>223</v>
      </c>
      <c r="D4657" t="s">
        <v>526</v>
      </c>
      <c r="E4657" t="s">
        <v>563</v>
      </c>
      <c r="F4657" t="s">
        <v>397</v>
      </c>
      <c r="G4657">
        <v>0</v>
      </c>
      <c r="H4657">
        <v>15</v>
      </c>
      <c r="I4657">
        <v>1</v>
      </c>
      <c r="J4657">
        <v>11</v>
      </c>
      <c r="K4657">
        <v>1</v>
      </c>
      <c r="L4657">
        <v>2</v>
      </c>
      <c r="M4657">
        <v>0</v>
      </c>
      <c r="N4657">
        <v>0</v>
      </c>
      <c r="O4657">
        <v>0</v>
      </c>
      <c r="P4657">
        <v>0</v>
      </c>
      <c r="Q4657">
        <v>0</v>
      </c>
    </row>
    <row r="4658" spans="1:17" x14ac:dyDescent="0.25">
      <c r="A4658" t="s">
        <v>19016</v>
      </c>
      <c r="B4658" t="s">
        <v>74</v>
      </c>
      <c r="C4658" t="s">
        <v>223</v>
      </c>
      <c r="D4658" t="s">
        <v>526</v>
      </c>
      <c r="E4658" t="s">
        <v>563</v>
      </c>
      <c r="F4658" t="s">
        <v>398</v>
      </c>
      <c r="G4658">
        <v>0</v>
      </c>
      <c r="H4658">
        <v>15</v>
      </c>
      <c r="I4658">
        <v>1</v>
      </c>
      <c r="J4658">
        <v>11</v>
      </c>
      <c r="K4658">
        <v>1</v>
      </c>
      <c r="L4658">
        <v>2</v>
      </c>
      <c r="M4658">
        <v>0</v>
      </c>
      <c r="N4658">
        <v>0</v>
      </c>
      <c r="O4658">
        <v>0</v>
      </c>
      <c r="P4658">
        <v>0</v>
      </c>
      <c r="Q4658">
        <v>0</v>
      </c>
    </row>
    <row r="4659" spans="1:17" x14ac:dyDescent="0.25">
      <c r="A4659" t="s">
        <v>19017</v>
      </c>
      <c r="B4659" t="s">
        <v>74</v>
      </c>
      <c r="C4659" t="s">
        <v>223</v>
      </c>
      <c r="D4659" t="s">
        <v>526</v>
      </c>
      <c r="E4659" t="s">
        <v>563</v>
      </c>
      <c r="F4659" t="s">
        <v>4242</v>
      </c>
      <c r="G4659">
        <v>0</v>
      </c>
      <c r="H4659">
        <v>0</v>
      </c>
      <c r="I4659">
        <v>0</v>
      </c>
      <c r="J4659">
        <v>0</v>
      </c>
      <c r="K4659">
        <v>0</v>
      </c>
      <c r="L4659">
        <v>0</v>
      </c>
      <c r="M4659">
        <v>15</v>
      </c>
      <c r="N4659">
        <v>0</v>
      </c>
      <c r="O4659">
        <v>0</v>
      </c>
      <c r="P4659">
        <v>0</v>
      </c>
      <c r="Q4659">
        <v>0</v>
      </c>
    </row>
    <row r="4660" spans="1:17" x14ac:dyDescent="0.25">
      <c r="A4660" t="s">
        <v>19018</v>
      </c>
      <c r="B4660" t="s">
        <v>74</v>
      </c>
      <c r="C4660" t="s">
        <v>223</v>
      </c>
      <c r="D4660" t="s">
        <v>526</v>
      </c>
      <c r="E4660" t="s">
        <v>563</v>
      </c>
      <c r="F4660" t="s">
        <v>399</v>
      </c>
      <c r="G4660">
        <v>0</v>
      </c>
      <c r="H4660">
        <v>15</v>
      </c>
      <c r="I4660">
        <v>1</v>
      </c>
      <c r="J4660">
        <v>11</v>
      </c>
      <c r="K4660">
        <v>2</v>
      </c>
      <c r="L4660">
        <v>1</v>
      </c>
      <c r="M4660">
        <v>0</v>
      </c>
      <c r="N4660">
        <v>0</v>
      </c>
      <c r="O4660">
        <v>0</v>
      </c>
      <c r="P4660">
        <v>0</v>
      </c>
      <c r="Q4660">
        <v>0</v>
      </c>
    </row>
    <row r="4661" spans="1:17" x14ac:dyDescent="0.25">
      <c r="A4661" t="s">
        <v>19019</v>
      </c>
      <c r="B4661" t="s">
        <v>74</v>
      </c>
      <c r="C4661" t="s">
        <v>223</v>
      </c>
      <c r="D4661" t="s">
        <v>526</v>
      </c>
      <c r="E4661" t="s">
        <v>563</v>
      </c>
      <c r="F4661" t="s">
        <v>4245</v>
      </c>
      <c r="G4661">
        <v>0</v>
      </c>
      <c r="H4661">
        <v>0</v>
      </c>
      <c r="I4661">
        <v>0</v>
      </c>
      <c r="J4661">
        <v>0</v>
      </c>
      <c r="K4661">
        <v>0</v>
      </c>
      <c r="L4661">
        <v>0</v>
      </c>
      <c r="M4661">
        <v>15</v>
      </c>
      <c r="N4661">
        <v>0</v>
      </c>
      <c r="O4661">
        <v>0</v>
      </c>
      <c r="P4661">
        <v>0</v>
      </c>
      <c r="Q4661">
        <v>0</v>
      </c>
    </row>
    <row r="4662" spans="1:17" x14ac:dyDescent="0.25">
      <c r="A4662" t="s">
        <v>19020</v>
      </c>
      <c r="B4662" t="s">
        <v>74</v>
      </c>
      <c r="C4662" t="s">
        <v>223</v>
      </c>
      <c r="D4662" t="s">
        <v>526</v>
      </c>
      <c r="E4662" t="s">
        <v>563</v>
      </c>
      <c r="F4662" t="s">
        <v>394</v>
      </c>
      <c r="G4662">
        <v>0</v>
      </c>
      <c r="H4662">
        <v>0</v>
      </c>
      <c r="I4662">
        <v>0</v>
      </c>
      <c r="J4662">
        <v>0</v>
      </c>
      <c r="K4662">
        <v>0</v>
      </c>
      <c r="L4662">
        <v>0</v>
      </c>
      <c r="M4662">
        <v>0</v>
      </c>
      <c r="N4662">
        <v>11</v>
      </c>
      <c r="O4662">
        <v>10</v>
      </c>
      <c r="P4662">
        <v>1</v>
      </c>
      <c r="Q4662">
        <v>0</v>
      </c>
    </row>
    <row r="4663" spans="1:17" x14ac:dyDescent="0.25">
      <c r="A4663" t="s">
        <v>19021</v>
      </c>
      <c r="B4663" t="s">
        <v>74</v>
      </c>
      <c r="C4663" t="s">
        <v>223</v>
      </c>
      <c r="D4663" t="s">
        <v>526</v>
      </c>
      <c r="E4663" t="s">
        <v>563</v>
      </c>
      <c r="F4663" t="s">
        <v>395</v>
      </c>
      <c r="G4663">
        <v>0</v>
      </c>
      <c r="H4663">
        <v>0</v>
      </c>
      <c r="I4663">
        <v>0</v>
      </c>
      <c r="J4663">
        <v>0</v>
      </c>
      <c r="K4663">
        <v>0</v>
      </c>
      <c r="L4663">
        <v>0</v>
      </c>
      <c r="M4663">
        <v>0</v>
      </c>
      <c r="N4663">
        <v>7</v>
      </c>
      <c r="O4663">
        <v>6</v>
      </c>
      <c r="P4663">
        <v>1</v>
      </c>
      <c r="Q4663">
        <v>0</v>
      </c>
    </row>
    <row r="4664" spans="1:17" x14ac:dyDescent="0.25">
      <c r="A4664" t="s">
        <v>19022</v>
      </c>
      <c r="B4664" t="s">
        <v>74</v>
      </c>
      <c r="C4664" t="s">
        <v>223</v>
      </c>
      <c r="D4664" t="s">
        <v>526</v>
      </c>
      <c r="E4664" t="s">
        <v>563</v>
      </c>
      <c r="F4664" t="s">
        <v>525</v>
      </c>
      <c r="G4664">
        <v>15</v>
      </c>
      <c r="H4664">
        <v>0</v>
      </c>
      <c r="I4664">
        <v>0</v>
      </c>
      <c r="J4664">
        <v>0</v>
      </c>
      <c r="K4664">
        <v>0</v>
      </c>
      <c r="L4664">
        <v>0</v>
      </c>
      <c r="M4664">
        <v>0</v>
      </c>
      <c r="N4664">
        <v>0</v>
      </c>
      <c r="O4664">
        <v>0</v>
      </c>
      <c r="P4664">
        <v>0</v>
      </c>
      <c r="Q4664">
        <v>0</v>
      </c>
    </row>
    <row r="4665" spans="1:17" x14ac:dyDescent="0.25">
      <c r="A4665" t="s">
        <v>24205</v>
      </c>
      <c r="B4665" t="s">
        <v>74</v>
      </c>
      <c r="C4665" t="s">
        <v>223</v>
      </c>
      <c r="D4665" t="s">
        <v>526</v>
      </c>
      <c r="E4665" t="s">
        <v>21471</v>
      </c>
      <c r="F4665" t="s">
        <v>396</v>
      </c>
      <c r="G4665">
        <v>0</v>
      </c>
      <c r="H4665">
        <v>23</v>
      </c>
      <c r="I4665">
        <v>2</v>
      </c>
      <c r="J4665">
        <v>20</v>
      </c>
      <c r="K4665">
        <v>1</v>
      </c>
      <c r="L4665">
        <v>0</v>
      </c>
      <c r="M4665">
        <v>0</v>
      </c>
      <c r="N4665">
        <v>0</v>
      </c>
      <c r="O4665">
        <v>0</v>
      </c>
      <c r="P4665">
        <v>0</v>
      </c>
      <c r="Q4665">
        <v>0</v>
      </c>
    </row>
    <row r="4666" spans="1:17" x14ac:dyDescent="0.25">
      <c r="A4666" t="s">
        <v>24206</v>
      </c>
      <c r="B4666" t="s">
        <v>74</v>
      </c>
      <c r="C4666" t="s">
        <v>223</v>
      </c>
      <c r="D4666" t="s">
        <v>526</v>
      </c>
      <c r="E4666" t="s">
        <v>21471</v>
      </c>
      <c r="F4666" t="s">
        <v>4236</v>
      </c>
      <c r="G4666">
        <v>0</v>
      </c>
      <c r="H4666">
        <v>23</v>
      </c>
      <c r="I4666">
        <v>1</v>
      </c>
      <c r="J4666">
        <v>20</v>
      </c>
      <c r="K4666">
        <v>1</v>
      </c>
      <c r="L4666">
        <v>1</v>
      </c>
      <c r="M4666">
        <v>0</v>
      </c>
      <c r="N4666">
        <v>0</v>
      </c>
      <c r="O4666">
        <v>0</v>
      </c>
      <c r="P4666">
        <v>0</v>
      </c>
      <c r="Q4666">
        <v>0</v>
      </c>
    </row>
    <row r="4667" spans="1:17" x14ac:dyDescent="0.25">
      <c r="A4667" t="s">
        <v>24207</v>
      </c>
      <c r="B4667" t="s">
        <v>74</v>
      </c>
      <c r="C4667" t="s">
        <v>223</v>
      </c>
      <c r="D4667" t="s">
        <v>526</v>
      </c>
      <c r="E4667" t="s">
        <v>21471</v>
      </c>
      <c r="F4667" t="s">
        <v>4238</v>
      </c>
      <c r="G4667">
        <v>0</v>
      </c>
      <c r="H4667">
        <v>0</v>
      </c>
      <c r="I4667">
        <v>0</v>
      </c>
      <c r="J4667">
        <v>0</v>
      </c>
      <c r="K4667">
        <v>0</v>
      </c>
      <c r="L4667">
        <v>0</v>
      </c>
      <c r="M4667">
        <v>23</v>
      </c>
      <c r="N4667">
        <v>0</v>
      </c>
      <c r="O4667">
        <v>0</v>
      </c>
      <c r="P4667">
        <v>0</v>
      </c>
      <c r="Q4667">
        <v>0</v>
      </c>
    </row>
    <row r="4668" spans="1:17" x14ac:dyDescent="0.25">
      <c r="A4668" t="s">
        <v>24208</v>
      </c>
      <c r="B4668" t="s">
        <v>74</v>
      </c>
      <c r="C4668" t="s">
        <v>223</v>
      </c>
      <c r="D4668" t="s">
        <v>526</v>
      </c>
      <c r="E4668" t="s">
        <v>21471</v>
      </c>
      <c r="F4668" t="s">
        <v>397</v>
      </c>
      <c r="G4668">
        <v>0</v>
      </c>
      <c r="H4668">
        <v>23</v>
      </c>
      <c r="I4668">
        <v>1</v>
      </c>
      <c r="J4668">
        <v>20</v>
      </c>
      <c r="K4668">
        <v>1</v>
      </c>
      <c r="L4668">
        <v>1</v>
      </c>
      <c r="M4668">
        <v>0</v>
      </c>
      <c r="N4668">
        <v>0</v>
      </c>
      <c r="O4668">
        <v>0</v>
      </c>
      <c r="P4668">
        <v>0</v>
      </c>
      <c r="Q4668">
        <v>0</v>
      </c>
    </row>
    <row r="4669" spans="1:17" x14ac:dyDescent="0.25">
      <c r="A4669" t="s">
        <v>24209</v>
      </c>
      <c r="B4669" t="s">
        <v>74</v>
      </c>
      <c r="C4669" t="s">
        <v>223</v>
      </c>
      <c r="D4669" t="s">
        <v>526</v>
      </c>
      <c r="E4669" t="s">
        <v>21471</v>
      </c>
      <c r="F4669" t="s">
        <v>398</v>
      </c>
      <c r="G4669">
        <v>0</v>
      </c>
      <c r="H4669">
        <v>23</v>
      </c>
      <c r="I4669">
        <v>1</v>
      </c>
      <c r="J4669">
        <v>20</v>
      </c>
      <c r="K4669">
        <v>1</v>
      </c>
      <c r="L4669">
        <v>1</v>
      </c>
      <c r="M4669">
        <v>0</v>
      </c>
      <c r="N4669">
        <v>0</v>
      </c>
      <c r="O4669">
        <v>0</v>
      </c>
      <c r="P4669">
        <v>0</v>
      </c>
      <c r="Q4669">
        <v>0</v>
      </c>
    </row>
    <row r="4670" spans="1:17" x14ac:dyDescent="0.25">
      <c r="A4670" t="s">
        <v>24210</v>
      </c>
      <c r="B4670" t="s">
        <v>74</v>
      </c>
      <c r="C4670" t="s">
        <v>223</v>
      </c>
      <c r="D4670" t="s">
        <v>526</v>
      </c>
      <c r="E4670" t="s">
        <v>21471</v>
      </c>
      <c r="F4670" t="s">
        <v>4242</v>
      </c>
      <c r="G4670">
        <v>0</v>
      </c>
      <c r="H4670">
        <v>0</v>
      </c>
      <c r="I4670">
        <v>0</v>
      </c>
      <c r="J4670">
        <v>0</v>
      </c>
      <c r="K4670">
        <v>0</v>
      </c>
      <c r="L4670">
        <v>0</v>
      </c>
      <c r="M4670">
        <v>23</v>
      </c>
      <c r="N4670">
        <v>0</v>
      </c>
      <c r="O4670">
        <v>0</v>
      </c>
      <c r="P4670">
        <v>0</v>
      </c>
      <c r="Q4670">
        <v>0</v>
      </c>
    </row>
    <row r="4671" spans="1:17" x14ac:dyDescent="0.25">
      <c r="A4671" t="s">
        <v>24211</v>
      </c>
      <c r="B4671" t="s">
        <v>74</v>
      </c>
      <c r="C4671" t="s">
        <v>223</v>
      </c>
      <c r="D4671" t="s">
        <v>526</v>
      </c>
      <c r="E4671" t="s">
        <v>21471</v>
      </c>
      <c r="F4671" t="s">
        <v>399</v>
      </c>
      <c r="G4671">
        <v>0</v>
      </c>
      <c r="H4671">
        <v>23</v>
      </c>
      <c r="I4671">
        <v>1</v>
      </c>
      <c r="J4671">
        <v>21</v>
      </c>
      <c r="K4671">
        <v>1</v>
      </c>
      <c r="L4671">
        <v>0</v>
      </c>
      <c r="M4671">
        <v>0</v>
      </c>
      <c r="N4671">
        <v>0</v>
      </c>
      <c r="O4671">
        <v>0</v>
      </c>
      <c r="P4671">
        <v>0</v>
      </c>
      <c r="Q4671">
        <v>0</v>
      </c>
    </row>
    <row r="4672" spans="1:17" x14ac:dyDescent="0.25">
      <c r="A4672" t="s">
        <v>24212</v>
      </c>
      <c r="B4672" t="s">
        <v>74</v>
      </c>
      <c r="C4672" t="s">
        <v>223</v>
      </c>
      <c r="D4672" t="s">
        <v>526</v>
      </c>
      <c r="E4672" t="s">
        <v>21471</v>
      </c>
      <c r="F4672" t="s">
        <v>4245</v>
      </c>
      <c r="G4672">
        <v>0</v>
      </c>
      <c r="H4672">
        <v>0</v>
      </c>
      <c r="I4672">
        <v>0</v>
      </c>
      <c r="J4672">
        <v>0</v>
      </c>
      <c r="K4672">
        <v>0</v>
      </c>
      <c r="L4672">
        <v>0</v>
      </c>
      <c r="M4672">
        <v>23</v>
      </c>
      <c r="N4672">
        <v>0</v>
      </c>
      <c r="O4672">
        <v>0</v>
      </c>
      <c r="P4672">
        <v>0</v>
      </c>
      <c r="Q4672">
        <v>0</v>
      </c>
    </row>
    <row r="4673" spans="1:17" x14ac:dyDescent="0.25">
      <c r="A4673" t="s">
        <v>24213</v>
      </c>
      <c r="B4673" t="s">
        <v>74</v>
      </c>
      <c r="C4673" t="s">
        <v>223</v>
      </c>
      <c r="D4673" t="s">
        <v>526</v>
      </c>
      <c r="E4673" t="s">
        <v>21471</v>
      </c>
      <c r="F4673" t="s">
        <v>394</v>
      </c>
      <c r="G4673">
        <v>0</v>
      </c>
      <c r="H4673">
        <v>0</v>
      </c>
      <c r="I4673">
        <v>0</v>
      </c>
      <c r="J4673">
        <v>0</v>
      </c>
      <c r="K4673">
        <v>0</v>
      </c>
      <c r="L4673">
        <v>0</v>
      </c>
      <c r="M4673">
        <v>0</v>
      </c>
      <c r="N4673">
        <v>17</v>
      </c>
      <c r="O4673">
        <v>16</v>
      </c>
      <c r="P4673">
        <v>1</v>
      </c>
      <c r="Q4673">
        <v>0</v>
      </c>
    </row>
    <row r="4674" spans="1:17" x14ac:dyDescent="0.25">
      <c r="A4674" t="s">
        <v>24214</v>
      </c>
      <c r="B4674" t="s">
        <v>74</v>
      </c>
      <c r="C4674" t="s">
        <v>223</v>
      </c>
      <c r="D4674" t="s">
        <v>526</v>
      </c>
      <c r="E4674" t="s">
        <v>21471</v>
      </c>
      <c r="F4674" t="s">
        <v>395</v>
      </c>
      <c r="G4674">
        <v>0</v>
      </c>
      <c r="H4674">
        <v>0</v>
      </c>
      <c r="I4674">
        <v>0</v>
      </c>
      <c r="J4674">
        <v>0</v>
      </c>
      <c r="K4674">
        <v>0</v>
      </c>
      <c r="L4674">
        <v>0</v>
      </c>
      <c r="M4674">
        <v>0</v>
      </c>
      <c r="N4674">
        <v>15</v>
      </c>
      <c r="O4674">
        <v>14</v>
      </c>
      <c r="P4674">
        <v>1</v>
      </c>
      <c r="Q4674">
        <v>0</v>
      </c>
    </row>
    <row r="4675" spans="1:17" x14ac:dyDescent="0.25">
      <c r="A4675" t="s">
        <v>24215</v>
      </c>
      <c r="B4675" t="s">
        <v>74</v>
      </c>
      <c r="C4675" t="s">
        <v>223</v>
      </c>
      <c r="D4675" t="s">
        <v>526</v>
      </c>
      <c r="E4675" t="s">
        <v>21471</v>
      </c>
      <c r="F4675" t="s">
        <v>525</v>
      </c>
      <c r="G4675">
        <v>23</v>
      </c>
      <c r="H4675">
        <v>0</v>
      </c>
      <c r="I4675">
        <v>0</v>
      </c>
      <c r="J4675">
        <v>0</v>
      </c>
      <c r="K4675">
        <v>0</v>
      </c>
      <c r="L4675">
        <v>0</v>
      </c>
      <c r="M4675">
        <v>0</v>
      </c>
      <c r="N4675">
        <v>0</v>
      </c>
      <c r="O4675">
        <v>0</v>
      </c>
      <c r="P4675">
        <v>0</v>
      </c>
      <c r="Q4675">
        <v>0</v>
      </c>
    </row>
    <row r="4676" spans="1:17" x14ac:dyDescent="0.25">
      <c r="A4676" t="s">
        <v>17266</v>
      </c>
      <c r="B4676" t="s">
        <v>74</v>
      </c>
      <c r="C4676" t="s">
        <v>223</v>
      </c>
      <c r="D4676" t="s">
        <v>12971</v>
      </c>
      <c r="E4676" t="s">
        <v>563</v>
      </c>
      <c r="F4676" t="s">
        <v>525</v>
      </c>
      <c r="G4676">
        <v>3</v>
      </c>
      <c r="H4676">
        <v>0</v>
      </c>
      <c r="I4676">
        <v>0</v>
      </c>
      <c r="J4676">
        <v>0</v>
      </c>
      <c r="K4676">
        <v>0</v>
      </c>
      <c r="L4676">
        <v>0</v>
      </c>
      <c r="M4676">
        <v>0</v>
      </c>
      <c r="N4676">
        <v>0</v>
      </c>
      <c r="O4676">
        <v>0</v>
      </c>
      <c r="P4676">
        <v>0</v>
      </c>
      <c r="Q4676">
        <v>0</v>
      </c>
    </row>
    <row r="4677" spans="1:17" x14ac:dyDescent="0.25">
      <c r="A4677" t="s">
        <v>24216</v>
      </c>
      <c r="B4677" t="s">
        <v>74</v>
      </c>
      <c r="C4677" t="s">
        <v>223</v>
      </c>
      <c r="D4677" t="s">
        <v>12971</v>
      </c>
      <c r="E4677" t="s">
        <v>21471</v>
      </c>
      <c r="F4677" t="s">
        <v>525</v>
      </c>
      <c r="G4677">
        <v>3</v>
      </c>
      <c r="H4677">
        <v>0</v>
      </c>
      <c r="I4677">
        <v>0</v>
      </c>
      <c r="J4677">
        <v>0</v>
      </c>
      <c r="K4677">
        <v>0</v>
      </c>
      <c r="L4677">
        <v>0</v>
      </c>
      <c r="M4677">
        <v>0</v>
      </c>
      <c r="N4677">
        <v>0</v>
      </c>
      <c r="O4677">
        <v>0</v>
      </c>
      <c r="P4677">
        <v>0</v>
      </c>
      <c r="Q4677">
        <v>0</v>
      </c>
    </row>
    <row r="4678" spans="1:17" x14ac:dyDescent="0.25">
      <c r="A4678" t="s">
        <v>17267</v>
      </c>
      <c r="B4678" t="s">
        <v>74</v>
      </c>
      <c r="C4678" t="s">
        <v>224</v>
      </c>
      <c r="D4678" t="s">
        <v>529</v>
      </c>
      <c r="E4678" t="s">
        <v>563</v>
      </c>
      <c r="F4678" t="s">
        <v>525</v>
      </c>
      <c r="G4678">
        <v>4</v>
      </c>
      <c r="H4678">
        <v>0</v>
      </c>
      <c r="I4678">
        <v>0</v>
      </c>
      <c r="J4678">
        <v>0</v>
      </c>
      <c r="K4678">
        <v>0</v>
      </c>
      <c r="L4678">
        <v>0</v>
      </c>
      <c r="M4678">
        <v>0</v>
      </c>
      <c r="N4678">
        <v>0</v>
      </c>
      <c r="O4678">
        <v>0</v>
      </c>
      <c r="P4678">
        <v>0</v>
      </c>
      <c r="Q4678">
        <v>0</v>
      </c>
    </row>
    <row r="4679" spans="1:17" x14ac:dyDescent="0.25">
      <c r="A4679" t="s">
        <v>24217</v>
      </c>
      <c r="B4679" t="s">
        <v>74</v>
      </c>
      <c r="C4679" t="s">
        <v>224</v>
      </c>
      <c r="D4679" t="s">
        <v>529</v>
      </c>
      <c r="E4679" t="s">
        <v>21471</v>
      </c>
      <c r="F4679" t="s">
        <v>525</v>
      </c>
      <c r="G4679">
        <v>3</v>
      </c>
      <c r="H4679">
        <v>0</v>
      </c>
      <c r="I4679">
        <v>0</v>
      </c>
      <c r="J4679">
        <v>0</v>
      </c>
      <c r="K4679">
        <v>0</v>
      </c>
      <c r="L4679">
        <v>0</v>
      </c>
      <c r="M4679">
        <v>0</v>
      </c>
      <c r="N4679">
        <v>0</v>
      </c>
      <c r="O4679">
        <v>0</v>
      </c>
      <c r="P4679">
        <v>0</v>
      </c>
      <c r="Q4679">
        <v>0</v>
      </c>
    </row>
    <row r="4680" spans="1:17" x14ac:dyDescent="0.25">
      <c r="A4680" t="s">
        <v>17268</v>
      </c>
      <c r="B4680" t="s">
        <v>74</v>
      </c>
      <c r="C4680" t="s">
        <v>224</v>
      </c>
      <c r="D4680" t="s">
        <v>526</v>
      </c>
      <c r="E4680" t="s">
        <v>563</v>
      </c>
      <c r="F4680" t="s">
        <v>396</v>
      </c>
      <c r="G4680">
        <v>0</v>
      </c>
      <c r="H4680">
        <v>35</v>
      </c>
      <c r="I4680">
        <v>2</v>
      </c>
      <c r="J4680">
        <v>28</v>
      </c>
      <c r="K4680">
        <v>2</v>
      </c>
      <c r="L4680">
        <v>3</v>
      </c>
      <c r="M4680">
        <v>0</v>
      </c>
      <c r="N4680">
        <v>0</v>
      </c>
      <c r="O4680">
        <v>0</v>
      </c>
      <c r="P4680">
        <v>0</v>
      </c>
      <c r="Q4680">
        <v>0</v>
      </c>
    </row>
    <row r="4681" spans="1:17" x14ac:dyDescent="0.25">
      <c r="A4681" t="s">
        <v>17269</v>
      </c>
      <c r="B4681" t="s">
        <v>74</v>
      </c>
      <c r="C4681" t="s">
        <v>224</v>
      </c>
      <c r="D4681" t="s">
        <v>526</v>
      </c>
      <c r="E4681" t="s">
        <v>563</v>
      </c>
      <c r="F4681" t="s">
        <v>4236</v>
      </c>
      <c r="G4681">
        <v>0</v>
      </c>
      <c r="H4681">
        <v>35</v>
      </c>
      <c r="I4681">
        <v>2</v>
      </c>
      <c r="J4681">
        <v>25</v>
      </c>
      <c r="K4681">
        <v>3</v>
      </c>
      <c r="L4681">
        <v>5</v>
      </c>
      <c r="M4681">
        <v>0</v>
      </c>
      <c r="N4681">
        <v>0</v>
      </c>
      <c r="O4681">
        <v>0</v>
      </c>
      <c r="P4681">
        <v>0</v>
      </c>
      <c r="Q4681">
        <v>0</v>
      </c>
    </row>
    <row r="4682" spans="1:17" x14ac:dyDescent="0.25">
      <c r="A4682" t="s">
        <v>17270</v>
      </c>
      <c r="B4682" t="s">
        <v>74</v>
      </c>
      <c r="C4682" t="s">
        <v>224</v>
      </c>
      <c r="D4682" t="s">
        <v>526</v>
      </c>
      <c r="E4682" t="s">
        <v>563</v>
      </c>
      <c r="F4682" t="s">
        <v>4238</v>
      </c>
      <c r="G4682">
        <v>0</v>
      </c>
      <c r="H4682">
        <v>0</v>
      </c>
      <c r="I4682">
        <v>0</v>
      </c>
      <c r="J4682">
        <v>0</v>
      </c>
      <c r="K4682">
        <v>0</v>
      </c>
      <c r="L4682">
        <v>0</v>
      </c>
      <c r="M4682">
        <v>35</v>
      </c>
      <c r="N4682">
        <v>0</v>
      </c>
      <c r="O4682">
        <v>0</v>
      </c>
      <c r="P4682">
        <v>0</v>
      </c>
      <c r="Q4682">
        <v>0</v>
      </c>
    </row>
    <row r="4683" spans="1:17" x14ac:dyDescent="0.25">
      <c r="A4683" t="s">
        <v>17271</v>
      </c>
      <c r="B4683" t="s">
        <v>74</v>
      </c>
      <c r="C4683" t="s">
        <v>224</v>
      </c>
      <c r="D4683" t="s">
        <v>526</v>
      </c>
      <c r="E4683" t="s">
        <v>563</v>
      </c>
      <c r="F4683" t="s">
        <v>397</v>
      </c>
      <c r="G4683">
        <v>0</v>
      </c>
      <c r="H4683">
        <v>35</v>
      </c>
      <c r="I4683">
        <v>2</v>
      </c>
      <c r="J4683">
        <v>25</v>
      </c>
      <c r="K4683">
        <v>3</v>
      </c>
      <c r="L4683">
        <v>5</v>
      </c>
      <c r="M4683">
        <v>0</v>
      </c>
      <c r="N4683">
        <v>0</v>
      </c>
      <c r="O4683">
        <v>0</v>
      </c>
      <c r="P4683">
        <v>0</v>
      </c>
      <c r="Q4683">
        <v>0</v>
      </c>
    </row>
    <row r="4684" spans="1:17" x14ac:dyDescent="0.25">
      <c r="A4684" t="s">
        <v>17592</v>
      </c>
      <c r="B4684" t="s">
        <v>73</v>
      </c>
      <c r="C4684" t="s">
        <v>135</v>
      </c>
      <c r="D4684" t="s">
        <v>526</v>
      </c>
      <c r="E4684" t="s">
        <v>563</v>
      </c>
      <c r="F4684" t="s">
        <v>397</v>
      </c>
      <c r="G4684">
        <v>0</v>
      </c>
      <c r="H4684">
        <v>16</v>
      </c>
      <c r="I4684">
        <v>0</v>
      </c>
      <c r="J4684">
        <v>16</v>
      </c>
      <c r="K4684">
        <v>0</v>
      </c>
      <c r="L4684">
        <v>0</v>
      </c>
      <c r="M4684">
        <v>0</v>
      </c>
      <c r="N4684">
        <v>0</v>
      </c>
      <c r="O4684">
        <v>0</v>
      </c>
      <c r="P4684">
        <v>0</v>
      </c>
      <c r="Q4684">
        <v>0</v>
      </c>
    </row>
    <row r="4685" spans="1:17" x14ac:dyDescent="0.25">
      <c r="A4685" t="s">
        <v>17593</v>
      </c>
      <c r="B4685" t="s">
        <v>73</v>
      </c>
      <c r="C4685" t="s">
        <v>135</v>
      </c>
      <c r="D4685" t="s">
        <v>526</v>
      </c>
      <c r="E4685" t="s">
        <v>563</v>
      </c>
      <c r="F4685" t="s">
        <v>398</v>
      </c>
      <c r="G4685">
        <v>0</v>
      </c>
      <c r="H4685">
        <v>16</v>
      </c>
      <c r="I4685">
        <v>0</v>
      </c>
      <c r="J4685">
        <v>16</v>
      </c>
      <c r="K4685">
        <v>0</v>
      </c>
      <c r="L4685">
        <v>0</v>
      </c>
      <c r="M4685">
        <v>0</v>
      </c>
      <c r="N4685">
        <v>0</v>
      </c>
      <c r="O4685">
        <v>0</v>
      </c>
      <c r="P4685">
        <v>0</v>
      </c>
      <c r="Q4685">
        <v>0</v>
      </c>
    </row>
    <row r="4686" spans="1:17" x14ac:dyDescent="0.25">
      <c r="A4686" t="s">
        <v>17594</v>
      </c>
      <c r="B4686" t="s">
        <v>73</v>
      </c>
      <c r="C4686" t="s">
        <v>135</v>
      </c>
      <c r="D4686" t="s">
        <v>526</v>
      </c>
      <c r="E4686" t="s">
        <v>563</v>
      </c>
      <c r="F4686" t="s">
        <v>4242</v>
      </c>
      <c r="G4686">
        <v>0</v>
      </c>
      <c r="H4686">
        <v>0</v>
      </c>
      <c r="I4686">
        <v>0</v>
      </c>
      <c r="J4686">
        <v>0</v>
      </c>
      <c r="K4686">
        <v>0</v>
      </c>
      <c r="L4686">
        <v>0</v>
      </c>
      <c r="M4686">
        <v>16</v>
      </c>
      <c r="N4686">
        <v>0</v>
      </c>
      <c r="O4686">
        <v>0</v>
      </c>
      <c r="P4686">
        <v>0</v>
      </c>
      <c r="Q4686">
        <v>0</v>
      </c>
    </row>
    <row r="4687" spans="1:17" x14ac:dyDescent="0.25">
      <c r="A4687" t="s">
        <v>17595</v>
      </c>
      <c r="B4687" t="s">
        <v>73</v>
      </c>
      <c r="C4687" t="s">
        <v>135</v>
      </c>
      <c r="D4687" t="s">
        <v>526</v>
      </c>
      <c r="E4687" t="s">
        <v>563</v>
      </c>
      <c r="F4687" t="s">
        <v>399</v>
      </c>
      <c r="G4687">
        <v>0</v>
      </c>
      <c r="H4687">
        <v>16</v>
      </c>
      <c r="I4687">
        <v>0</v>
      </c>
      <c r="J4687">
        <v>16</v>
      </c>
      <c r="K4687">
        <v>0</v>
      </c>
      <c r="L4687">
        <v>0</v>
      </c>
      <c r="M4687">
        <v>0</v>
      </c>
      <c r="N4687">
        <v>0</v>
      </c>
      <c r="O4687">
        <v>0</v>
      </c>
      <c r="P4687">
        <v>0</v>
      </c>
      <c r="Q4687">
        <v>0</v>
      </c>
    </row>
    <row r="4688" spans="1:17" x14ac:dyDescent="0.25">
      <c r="A4688" t="s">
        <v>17596</v>
      </c>
      <c r="B4688" t="s">
        <v>73</v>
      </c>
      <c r="C4688" t="s">
        <v>135</v>
      </c>
      <c r="D4688" t="s">
        <v>526</v>
      </c>
      <c r="E4688" t="s">
        <v>563</v>
      </c>
      <c r="F4688" t="s">
        <v>4245</v>
      </c>
      <c r="G4688">
        <v>0</v>
      </c>
      <c r="H4688">
        <v>0</v>
      </c>
      <c r="I4688">
        <v>0</v>
      </c>
      <c r="J4688">
        <v>0</v>
      </c>
      <c r="K4688">
        <v>0</v>
      </c>
      <c r="L4688">
        <v>0</v>
      </c>
      <c r="M4688">
        <v>16</v>
      </c>
      <c r="N4688">
        <v>0</v>
      </c>
      <c r="O4688">
        <v>0</v>
      </c>
      <c r="P4688">
        <v>0</v>
      </c>
      <c r="Q4688">
        <v>0</v>
      </c>
    </row>
    <row r="4689" spans="1:17" x14ac:dyDescent="0.25">
      <c r="A4689" t="s">
        <v>17597</v>
      </c>
      <c r="B4689" t="s">
        <v>73</v>
      </c>
      <c r="C4689" t="s">
        <v>135</v>
      </c>
      <c r="D4689" t="s">
        <v>526</v>
      </c>
      <c r="E4689" t="s">
        <v>563</v>
      </c>
      <c r="F4689" t="s">
        <v>394</v>
      </c>
      <c r="G4689">
        <v>0</v>
      </c>
      <c r="H4689">
        <v>0</v>
      </c>
      <c r="I4689">
        <v>0</v>
      </c>
      <c r="J4689">
        <v>0</v>
      </c>
      <c r="K4689">
        <v>0</v>
      </c>
      <c r="L4689">
        <v>0</v>
      </c>
      <c r="M4689">
        <v>0</v>
      </c>
      <c r="N4689">
        <v>16</v>
      </c>
      <c r="O4689">
        <v>16</v>
      </c>
      <c r="P4689">
        <v>0</v>
      </c>
      <c r="Q4689">
        <v>0</v>
      </c>
    </row>
    <row r="4690" spans="1:17" x14ac:dyDescent="0.25">
      <c r="A4690" t="s">
        <v>17598</v>
      </c>
      <c r="B4690" t="s">
        <v>73</v>
      </c>
      <c r="C4690" t="s">
        <v>135</v>
      </c>
      <c r="D4690" t="s">
        <v>526</v>
      </c>
      <c r="E4690" t="s">
        <v>563</v>
      </c>
      <c r="F4690" t="s">
        <v>395</v>
      </c>
      <c r="G4690">
        <v>0</v>
      </c>
      <c r="H4690">
        <v>0</v>
      </c>
      <c r="I4690">
        <v>0</v>
      </c>
      <c r="J4690">
        <v>0</v>
      </c>
      <c r="K4690">
        <v>0</v>
      </c>
      <c r="L4690">
        <v>0</v>
      </c>
      <c r="M4690">
        <v>0</v>
      </c>
      <c r="N4690">
        <v>14</v>
      </c>
      <c r="O4690">
        <v>14</v>
      </c>
      <c r="P4690">
        <v>0</v>
      </c>
      <c r="Q4690">
        <v>0</v>
      </c>
    </row>
    <row r="4691" spans="1:17" x14ac:dyDescent="0.25">
      <c r="A4691" t="s">
        <v>17599</v>
      </c>
      <c r="B4691" t="s">
        <v>73</v>
      </c>
      <c r="C4691" t="s">
        <v>135</v>
      </c>
      <c r="D4691" t="s">
        <v>526</v>
      </c>
      <c r="E4691" t="s">
        <v>563</v>
      </c>
      <c r="F4691" t="s">
        <v>525</v>
      </c>
      <c r="G4691">
        <v>16</v>
      </c>
      <c r="H4691">
        <v>0</v>
      </c>
      <c r="I4691">
        <v>0</v>
      </c>
      <c r="J4691">
        <v>0</v>
      </c>
      <c r="K4691">
        <v>0</v>
      </c>
      <c r="L4691">
        <v>0</v>
      </c>
      <c r="M4691">
        <v>0</v>
      </c>
      <c r="N4691">
        <v>0</v>
      </c>
      <c r="O4691">
        <v>0</v>
      </c>
      <c r="P4691">
        <v>0</v>
      </c>
      <c r="Q4691">
        <v>0</v>
      </c>
    </row>
    <row r="4692" spans="1:17" x14ac:dyDescent="0.25">
      <c r="A4692" t="s">
        <v>24218</v>
      </c>
      <c r="B4692" t="s">
        <v>73</v>
      </c>
      <c r="C4692" t="s">
        <v>135</v>
      </c>
      <c r="D4692" t="s">
        <v>526</v>
      </c>
      <c r="E4692" t="s">
        <v>21471</v>
      </c>
      <c r="F4692" t="s">
        <v>396</v>
      </c>
      <c r="G4692">
        <v>0</v>
      </c>
      <c r="H4692">
        <v>10</v>
      </c>
      <c r="I4692">
        <v>4</v>
      </c>
      <c r="J4692">
        <v>6</v>
      </c>
      <c r="K4692">
        <v>0</v>
      </c>
      <c r="L4692">
        <v>0</v>
      </c>
      <c r="M4692">
        <v>0</v>
      </c>
      <c r="N4692">
        <v>0</v>
      </c>
      <c r="O4692">
        <v>0</v>
      </c>
      <c r="P4692">
        <v>0</v>
      </c>
      <c r="Q4692">
        <v>0</v>
      </c>
    </row>
    <row r="4693" spans="1:17" x14ac:dyDescent="0.25">
      <c r="A4693" t="s">
        <v>24219</v>
      </c>
      <c r="B4693" t="s">
        <v>73</v>
      </c>
      <c r="C4693" t="s">
        <v>135</v>
      </c>
      <c r="D4693" t="s">
        <v>526</v>
      </c>
      <c r="E4693" t="s">
        <v>21471</v>
      </c>
      <c r="F4693" t="s">
        <v>4236</v>
      </c>
      <c r="G4693">
        <v>0</v>
      </c>
      <c r="H4693">
        <v>10</v>
      </c>
      <c r="I4693">
        <v>4</v>
      </c>
      <c r="J4693">
        <v>6</v>
      </c>
      <c r="K4693">
        <v>0</v>
      </c>
      <c r="L4693">
        <v>0</v>
      </c>
      <c r="M4693">
        <v>0</v>
      </c>
      <c r="N4693">
        <v>0</v>
      </c>
      <c r="O4693">
        <v>0</v>
      </c>
      <c r="P4693">
        <v>0</v>
      </c>
      <c r="Q4693">
        <v>0</v>
      </c>
    </row>
    <row r="4694" spans="1:17" x14ac:dyDescent="0.25">
      <c r="A4694" t="s">
        <v>24220</v>
      </c>
      <c r="B4694" t="s">
        <v>73</v>
      </c>
      <c r="C4694" t="s">
        <v>135</v>
      </c>
      <c r="D4694" t="s">
        <v>526</v>
      </c>
      <c r="E4694" t="s">
        <v>21471</v>
      </c>
      <c r="F4694" t="s">
        <v>4238</v>
      </c>
      <c r="G4694">
        <v>0</v>
      </c>
      <c r="H4694">
        <v>0</v>
      </c>
      <c r="I4694">
        <v>0</v>
      </c>
      <c r="J4694">
        <v>0</v>
      </c>
      <c r="K4694">
        <v>0</v>
      </c>
      <c r="L4694">
        <v>0</v>
      </c>
      <c r="M4694">
        <v>10</v>
      </c>
      <c r="N4694">
        <v>0</v>
      </c>
      <c r="O4694">
        <v>0</v>
      </c>
      <c r="P4694">
        <v>0</v>
      </c>
      <c r="Q4694">
        <v>0</v>
      </c>
    </row>
    <row r="4695" spans="1:17" x14ac:dyDescent="0.25">
      <c r="A4695" t="s">
        <v>24221</v>
      </c>
      <c r="B4695" t="s">
        <v>73</v>
      </c>
      <c r="C4695" t="s">
        <v>135</v>
      </c>
      <c r="D4695" t="s">
        <v>526</v>
      </c>
      <c r="E4695" t="s">
        <v>21471</v>
      </c>
      <c r="F4695" t="s">
        <v>397</v>
      </c>
      <c r="G4695">
        <v>0</v>
      </c>
      <c r="H4695">
        <v>10</v>
      </c>
      <c r="I4695">
        <v>4</v>
      </c>
      <c r="J4695">
        <v>6</v>
      </c>
      <c r="K4695">
        <v>0</v>
      </c>
      <c r="L4695">
        <v>0</v>
      </c>
      <c r="M4695">
        <v>0</v>
      </c>
      <c r="N4695">
        <v>0</v>
      </c>
      <c r="O4695">
        <v>0</v>
      </c>
      <c r="P4695">
        <v>0</v>
      </c>
      <c r="Q4695">
        <v>0</v>
      </c>
    </row>
    <row r="4696" spans="1:17" x14ac:dyDescent="0.25">
      <c r="A4696" t="s">
        <v>24222</v>
      </c>
      <c r="B4696" t="s">
        <v>73</v>
      </c>
      <c r="C4696" t="s">
        <v>135</v>
      </c>
      <c r="D4696" t="s">
        <v>526</v>
      </c>
      <c r="E4696" t="s">
        <v>21471</v>
      </c>
      <c r="F4696" t="s">
        <v>398</v>
      </c>
      <c r="G4696">
        <v>0</v>
      </c>
      <c r="H4696">
        <v>10</v>
      </c>
      <c r="I4696">
        <v>4</v>
      </c>
      <c r="J4696">
        <v>6</v>
      </c>
      <c r="K4696">
        <v>0</v>
      </c>
      <c r="L4696">
        <v>0</v>
      </c>
      <c r="M4696">
        <v>0</v>
      </c>
      <c r="N4696">
        <v>0</v>
      </c>
      <c r="O4696">
        <v>0</v>
      </c>
      <c r="P4696">
        <v>0</v>
      </c>
      <c r="Q4696">
        <v>0</v>
      </c>
    </row>
    <row r="4697" spans="1:17" x14ac:dyDescent="0.25">
      <c r="A4697" t="s">
        <v>24223</v>
      </c>
      <c r="B4697" t="s">
        <v>73</v>
      </c>
      <c r="C4697" t="s">
        <v>135</v>
      </c>
      <c r="D4697" t="s">
        <v>526</v>
      </c>
      <c r="E4697" t="s">
        <v>21471</v>
      </c>
      <c r="F4697" t="s">
        <v>4242</v>
      </c>
      <c r="G4697">
        <v>0</v>
      </c>
      <c r="H4697">
        <v>0</v>
      </c>
      <c r="I4697">
        <v>0</v>
      </c>
      <c r="J4697">
        <v>0</v>
      </c>
      <c r="K4697">
        <v>0</v>
      </c>
      <c r="L4697">
        <v>0</v>
      </c>
      <c r="M4697">
        <v>10</v>
      </c>
      <c r="N4697">
        <v>0</v>
      </c>
      <c r="O4697">
        <v>0</v>
      </c>
      <c r="P4697">
        <v>0</v>
      </c>
      <c r="Q4697">
        <v>0</v>
      </c>
    </row>
    <row r="4698" spans="1:17" x14ac:dyDescent="0.25">
      <c r="A4698" t="s">
        <v>24224</v>
      </c>
      <c r="B4698" t="s">
        <v>73</v>
      </c>
      <c r="C4698" t="s">
        <v>135</v>
      </c>
      <c r="D4698" t="s">
        <v>526</v>
      </c>
      <c r="E4698" t="s">
        <v>21471</v>
      </c>
      <c r="F4698" t="s">
        <v>399</v>
      </c>
      <c r="G4698">
        <v>0</v>
      </c>
      <c r="H4698">
        <v>10</v>
      </c>
      <c r="I4698">
        <v>4</v>
      </c>
      <c r="J4698">
        <v>6</v>
      </c>
      <c r="K4698">
        <v>0</v>
      </c>
      <c r="L4698">
        <v>0</v>
      </c>
      <c r="M4698">
        <v>0</v>
      </c>
      <c r="N4698">
        <v>0</v>
      </c>
      <c r="O4698">
        <v>0</v>
      </c>
      <c r="P4698">
        <v>0</v>
      </c>
      <c r="Q4698">
        <v>0</v>
      </c>
    </row>
    <row r="4699" spans="1:17" x14ac:dyDescent="0.25">
      <c r="A4699" t="s">
        <v>24225</v>
      </c>
      <c r="B4699" t="s">
        <v>73</v>
      </c>
      <c r="C4699" t="s">
        <v>135</v>
      </c>
      <c r="D4699" t="s">
        <v>526</v>
      </c>
      <c r="E4699" t="s">
        <v>21471</v>
      </c>
      <c r="F4699" t="s">
        <v>4245</v>
      </c>
      <c r="G4699">
        <v>0</v>
      </c>
      <c r="H4699">
        <v>0</v>
      </c>
      <c r="I4699">
        <v>0</v>
      </c>
      <c r="J4699">
        <v>0</v>
      </c>
      <c r="K4699">
        <v>0</v>
      </c>
      <c r="L4699">
        <v>0</v>
      </c>
      <c r="M4699">
        <v>10</v>
      </c>
      <c r="N4699">
        <v>0</v>
      </c>
      <c r="O4699">
        <v>0</v>
      </c>
      <c r="P4699">
        <v>0</v>
      </c>
      <c r="Q4699">
        <v>0</v>
      </c>
    </row>
    <row r="4700" spans="1:17" x14ac:dyDescent="0.25">
      <c r="A4700" t="s">
        <v>24226</v>
      </c>
      <c r="B4700" t="s">
        <v>73</v>
      </c>
      <c r="C4700" t="s">
        <v>135</v>
      </c>
      <c r="D4700" t="s">
        <v>526</v>
      </c>
      <c r="E4700" t="s">
        <v>21471</v>
      </c>
      <c r="F4700" t="s">
        <v>394</v>
      </c>
      <c r="G4700">
        <v>0</v>
      </c>
      <c r="H4700">
        <v>0</v>
      </c>
      <c r="I4700">
        <v>0</v>
      </c>
      <c r="J4700">
        <v>0</v>
      </c>
      <c r="K4700">
        <v>0</v>
      </c>
      <c r="L4700">
        <v>0</v>
      </c>
      <c r="M4700">
        <v>0</v>
      </c>
      <c r="N4700">
        <v>10</v>
      </c>
      <c r="O4700">
        <v>10</v>
      </c>
      <c r="P4700">
        <v>0</v>
      </c>
      <c r="Q4700">
        <v>0</v>
      </c>
    </row>
    <row r="4701" spans="1:17" x14ac:dyDescent="0.25">
      <c r="A4701" t="s">
        <v>24227</v>
      </c>
      <c r="B4701" t="s">
        <v>73</v>
      </c>
      <c r="C4701" t="s">
        <v>135</v>
      </c>
      <c r="D4701" t="s">
        <v>526</v>
      </c>
      <c r="E4701" t="s">
        <v>21471</v>
      </c>
      <c r="F4701" t="s">
        <v>395</v>
      </c>
      <c r="G4701">
        <v>0</v>
      </c>
      <c r="H4701">
        <v>0</v>
      </c>
      <c r="I4701">
        <v>0</v>
      </c>
      <c r="J4701">
        <v>0</v>
      </c>
      <c r="K4701">
        <v>0</v>
      </c>
      <c r="L4701">
        <v>0</v>
      </c>
      <c r="M4701">
        <v>0</v>
      </c>
      <c r="N4701">
        <v>9</v>
      </c>
      <c r="O4701">
        <v>9</v>
      </c>
      <c r="P4701">
        <v>0</v>
      </c>
      <c r="Q4701">
        <v>0</v>
      </c>
    </row>
    <row r="4702" spans="1:17" x14ac:dyDescent="0.25">
      <c r="A4702" t="s">
        <v>24228</v>
      </c>
      <c r="B4702" t="s">
        <v>73</v>
      </c>
      <c r="C4702" t="s">
        <v>135</v>
      </c>
      <c r="D4702" t="s">
        <v>526</v>
      </c>
      <c r="E4702" t="s">
        <v>21471</v>
      </c>
      <c r="F4702" t="s">
        <v>525</v>
      </c>
      <c r="G4702">
        <v>10</v>
      </c>
      <c r="H4702">
        <v>0</v>
      </c>
      <c r="I4702">
        <v>0</v>
      </c>
      <c r="J4702">
        <v>0</v>
      </c>
      <c r="K4702">
        <v>0</v>
      </c>
      <c r="L4702">
        <v>0</v>
      </c>
      <c r="M4702">
        <v>0</v>
      </c>
      <c r="N4702">
        <v>0</v>
      </c>
      <c r="O4702">
        <v>0</v>
      </c>
      <c r="P4702">
        <v>0</v>
      </c>
      <c r="Q4702">
        <v>0</v>
      </c>
    </row>
    <row r="4703" spans="1:17" x14ac:dyDescent="0.25">
      <c r="A4703" t="s">
        <v>19023</v>
      </c>
      <c r="B4703" t="s">
        <v>73</v>
      </c>
      <c r="C4703" t="s">
        <v>135</v>
      </c>
      <c r="D4703" t="s">
        <v>527</v>
      </c>
      <c r="E4703" t="s">
        <v>563</v>
      </c>
      <c r="F4703" t="s">
        <v>528</v>
      </c>
      <c r="G4703">
        <v>0</v>
      </c>
      <c r="H4703">
        <v>0</v>
      </c>
      <c r="I4703">
        <v>0</v>
      </c>
      <c r="J4703">
        <v>0</v>
      </c>
      <c r="K4703">
        <v>0</v>
      </c>
      <c r="L4703">
        <v>0</v>
      </c>
      <c r="M4703">
        <v>0</v>
      </c>
      <c r="N4703">
        <v>3</v>
      </c>
      <c r="O4703">
        <v>3</v>
      </c>
      <c r="P4703">
        <v>0</v>
      </c>
      <c r="Q4703">
        <v>0</v>
      </c>
    </row>
    <row r="4704" spans="1:17" x14ac:dyDescent="0.25">
      <c r="A4704" t="s">
        <v>19024</v>
      </c>
      <c r="B4704" t="s">
        <v>73</v>
      </c>
      <c r="C4704" t="s">
        <v>135</v>
      </c>
      <c r="D4704" t="s">
        <v>527</v>
      </c>
      <c r="E4704" t="s">
        <v>563</v>
      </c>
      <c r="F4704" t="s">
        <v>525</v>
      </c>
      <c r="G4704">
        <v>3</v>
      </c>
      <c r="H4704">
        <v>0</v>
      </c>
      <c r="I4704">
        <v>0</v>
      </c>
      <c r="J4704">
        <v>0</v>
      </c>
      <c r="K4704">
        <v>0</v>
      </c>
      <c r="L4704">
        <v>0</v>
      </c>
      <c r="M4704">
        <v>0</v>
      </c>
      <c r="N4704">
        <v>0</v>
      </c>
      <c r="O4704">
        <v>0</v>
      </c>
      <c r="P4704">
        <v>0</v>
      </c>
      <c r="Q4704">
        <v>0</v>
      </c>
    </row>
    <row r="4705" spans="1:17" x14ac:dyDescent="0.25">
      <c r="A4705" t="s">
        <v>24229</v>
      </c>
      <c r="B4705" t="s">
        <v>73</v>
      </c>
      <c r="C4705" t="s">
        <v>135</v>
      </c>
      <c r="D4705" t="s">
        <v>527</v>
      </c>
      <c r="E4705" t="s">
        <v>21471</v>
      </c>
      <c r="F4705" t="s">
        <v>528</v>
      </c>
      <c r="G4705">
        <v>0</v>
      </c>
      <c r="H4705">
        <v>0</v>
      </c>
      <c r="I4705">
        <v>0</v>
      </c>
      <c r="J4705">
        <v>0</v>
      </c>
      <c r="K4705">
        <v>0</v>
      </c>
      <c r="L4705">
        <v>0</v>
      </c>
      <c r="M4705">
        <v>0</v>
      </c>
      <c r="N4705">
        <v>6</v>
      </c>
      <c r="O4705">
        <v>4</v>
      </c>
      <c r="P4705">
        <v>2</v>
      </c>
      <c r="Q4705">
        <v>0</v>
      </c>
    </row>
    <row r="4706" spans="1:17" x14ac:dyDescent="0.25">
      <c r="A4706" t="s">
        <v>24230</v>
      </c>
      <c r="B4706" t="s">
        <v>73</v>
      </c>
      <c r="C4706" t="s">
        <v>135</v>
      </c>
      <c r="D4706" t="s">
        <v>527</v>
      </c>
      <c r="E4706" t="s">
        <v>21471</v>
      </c>
      <c r="F4706" t="s">
        <v>525</v>
      </c>
      <c r="G4706">
        <v>6</v>
      </c>
      <c r="H4706">
        <v>0</v>
      </c>
      <c r="I4706">
        <v>0</v>
      </c>
      <c r="J4706">
        <v>0</v>
      </c>
      <c r="K4706">
        <v>0</v>
      </c>
      <c r="L4706">
        <v>0</v>
      </c>
      <c r="M4706">
        <v>0</v>
      </c>
      <c r="N4706">
        <v>0</v>
      </c>
      <c r="O4706">
        <v>0</v>
      </c>
      <c r="P4706">
        <v>0</v>
      </c>
      <c r="Q4706">
        <v>0</v>
      </c>
    </row>
    <row r="4707" spans="1:17" x14ac:dyDescent="0.25">
      <c r="A4707" t="s">
        <v>19025</v>
      </c>
      <c r="B4707" t="s">
        <v>73</v>
      </c>
      <c r="C4707" t="s">
        <v>136</v>
      </c>
      <c r="D4707" t="s">
        <v>526</v>
      </c>
      <c r="E4707" t="s">
        <v>563</v>
      </c>
      <c r="F4707" t="s">
        <v>396</v>
      </c>
      <c r="G4707">
        <v>0</v>
      </c>
      <c r="H4707">
        <v>3</v>
      </c>
      <c r="I4707">
        <v>0</v>
      </c>
      <c r="J4707">
        <v>2</v>
      </c>
      <c r="K4707">
        <v>0</v>
      </c>
      <c r="L4707">
        <v>1</v>
      </c>
      <c r="M4707">
        <v>0</v>
      </c>
      <c r="N4707">
        <v>0</v>
      </c>
      <c r="O4707">
        <v>0</v>
      </c>
      <c r="P4707">
        <v>0</v>
      </c>
      <c r="Q4707">
        <v>0</v>
      </c>
    </row>
    <row r="4708" spans="1:17" x14ac:dyDescent="0.25">
      <c r="A4708" t="s">
        <v>19026</v>
      </c>
      <c r="B4708" t="s">
        <v>73</v>
      </c>
      <c r="C4708" t="s">
        <v>136</v>
      </c>
      <c r="D4708" t="s">
        <v>526</v>
      </c>
      <c r="E4708" t="s">
        <v>563</v>
      </c>
      <c r="F4708" t="s">
        <v>4236</v>
      </c>
      <c r="G4708">
        <v>0</v>
      </c>
      <c r="H4708">
        <v>3</v>
      </c>
      <c r="I4708">
        <v>0</v>
      </c>
      <c r="J4708">
        <v>2</v>
      </c>
      <c r="K4708">
        <v>0</v>
      </c>
      <c r="L4708">
        <v>1</v>
      </c>
      <c r="M4708">
        <v>0</v>
      </c>
      <c r="N4708">
        <v>0</v>
      </c>
      <c r="O4708">
        <v>0</v>
      </c>
      <c r="P4708">
        <v>0</v>
      </c>
      <c r="Q4708">
        <v>0</v>
      </c>
    </row>
    <row r="4709" spans="1:17" x14ac:dyDescent="0.25">
      <c r="A4709" t="s">
        <v>19027</v>
      </c>
      <c r="B4709" t="s">
        <v>73</v>
      </c>
      <c r="C4709" t="s">
        <v>136</v>
      </c>
      <c r="D4709" t="s">
        <v>526</v>
      </c>
      <c r="E4709" t="s">
        <v>563</v>
      </c>
      <c r="F4709" t="s">
        <v>4238</v>
      </c>
      <c r="G4709">
        <v>0</v>
      </c>
      <c r="H4709">
        <v>0</v>
      </c>
      <c r="I4709">
        <v>0</v>
      </c>
      <c r="J4709">
        <v>0</v>
      </c>
      <c r="K4709">
        <v>0</v>
      </c>
      <c r="L4709">
        <v>0</v>
      </c>
      <c r="M4709">
        <v>3</v>
      </c>
      <c r="N4709">
        <v>0</v>
      </c>
      <c r="O4709">
        <v>0</v>
      </c>
      <c r="P4709">
        <v>0</v>
      </c>
      <c r="Q4709">
        <v>0</v>
      </c>
    </row>
    <row r="4710" spans="1:17" x14ac:dyDescent="0.25">
      <c r="A4710" t="s">
        <v>19028</v>
      </c>
      <c r="B4710" t="s">
        <v>73</v>
      </c>
      <c r="C4710" t="s">
        <v>136</v>
      </c>
      <c r="D4710" t="s">
        <v>526</v>
      </c>
      <c r="E4710" t="s">
        <v>563</v>
      </c>
      <c r="F4710" t="s">
        <v>397</v>
      </c>
      <c r="G4710">
        <v>0</v>
      </c>
      <c r="H4710">
        <v>3</v>
      </c>
      <c r="I4710">
        <v>0</v>
      </c>
      <c r="J4710">
        <v>2</v>
      </c>
      <c r="K4710">
        <v>0</v>
      </c>
      <c r="L4710">
        <v>1</v>
      </c>
      <c r="M4710">
        <v>0</v>
      </c>
      <c r="N4710">
        <v>0</v>
      </c>
      <c r="O4710">
        <v>0</v>
      </c>
      <c r="P4710">
        <v>0</v>
      </c>
      <c r="Q4710">
        <v>0</v>
      </c>
    </row>
    <row r="4711" spans="1:17" x14ac:dyDescent="0.25">
      <c r="A4711" t="s">
        <v>19029</v>
      </c>
      <c r="B4711" t="s">
        <v>73</v>
      </c>
      <c r="C4711" t="s">
        <v>136</v>
      </c>
      <c r="D4711" t="s">
        <v>526</v>
      </c>
      <c r="E4711" t="s">
        <v>563</v>
      </c>
      <c r="F4711" t="s">
        <v>398</v>
      </c>
      <c r="G4711">
        <v>0</v>
      </c>
      <c r="H4711">
        <v>3</v>
      </c>
      <c r="I4711">
        <v>0</v>
      </c>
      <c r="J4711">
        <v>2</v>
      </c>
      <c r="K4711">
        <v>0</v>
      </c>
      <c r="L4711">
        <v>1</v>
      </c>
      <c r="M4711">
        <v>0</v>
      </c>
      <c r="N4711">
        <v>0</v>
      </c>
      <c r="O4711">
        <v>0</v>
      </c>
      <c r="P4711">
        <v>0</v>
      </c>
      <c r="Q4711">
        <v>0</v>
      </c>
    </row>
    <row r="4712" spans="1:17" x14ac:dyDescent="0.25">
      <c r="A4712" t="s">
        <v>19030</v>
      </c>
      <c r="B4712" t="s">
        <v>73</v>
      </c>
      <c r="C4712" t="s">
        <v>136</v>
      </c>
      <c r="D4712" t="s">
        <v>526</v>
      </c>
      <c r="E4712" t="s">
        <v>563</v>
      </c>
      <c r="F4712" t="s">
        <v>4242</v>
      </c>
      <c r="G4712">
        <v>0</v>
      </c>
      <c r="H4712">
        <v>0</v>
      </c>
      <c r="I4712">
        <v>0</v>
      </c>
      <c r="J4712">
        <v>0</v>
      </c>
      <c r="K4712">
        <v>0</v>
      </c>
      <c r="L4712">
        <v>0</v>
      </c>
      <c r="M4712">
        <v>3</v>
      </c>
      <c r="N4712">
        <v>0</v>
      </c>
      <c r="O4712">
        <v>0</v>
      </c>
      <c r="P4712">
        <v>0</v>
      </c>
      <c r="Q4712">
        <v>0</v>
      </c>
    </row>
    <row r="4713" spans="1:17" x14ac:dyDescent="0.25">
      <c r="A4713" t="s">
        <v>19031</v>
      </c>
      <c r="B4713" t="s">
        <v>73</v>
      </c>
      <c r="C4713" t="s">
        <v>136</v>
      </c>
      <c r="D4713" t="s">
        <v>526</v>
      </c>
      <c r="E4713" t="s">
        <v>563</v>
      </c>
      <c r="F4713" t="s">
        <v>399</v>
      </c>
      <c r="G4713">
        <v>0</v>
      </c>
      <c r="H4713">
        <v>3</v>
      </c>
      <c r="I4713">
        <v>0</v>
      </c>
      <c r="J4713">
        <v>2</v>
      </c>
      <c r="K4713">
        <v>0</v>
      </c>
      <c r="L4713">
        <v>1</v>
      </c>
      <c r="M4713">
        <v>0</v>
      </c>
      <c r="N4713">
        <v>0</v>
      </c>
      <c r="O4713">
        <v>0</v>
      </c>
      <c r="P4713">
        <v>0</v>
      </c>
      <c r="Q4713">
        <v>0</v>
      </c>
    </row>
    <row r="4714" spans="1:17" x14ac:dyDescent="0.25">
      <c r="A4714" t="s">
        <v>24231</v>
      </c>
      <c r="B4714" t="s">
        <v>73</v>
      </c>
      <c r="C4714" t="s">
        <v>201</v>
      </c>
      <c r="D4714" t="s">
        <v>527</v>
      </c>
      <c r="E4714" t="s">
        <v>21471</v>
      </c>
      <c r="F4714" t="s">
        <v>528</v>
      </c>
      <c r="G4714">
        <v>0</v>
      </c>
      <c r="H4714">
        <v>0</v>
      </c>
      <c r="I4714">
        <v>0</v>
      </c>
      <c r="J4714">
        <v>0</v>
      </c>
      <c r="K4714">
        <v>0</v>
      </c>
      <c r="L4714">
        <v>0</v>
      </c>
      <c r="M4714">
        <v>0</v>
      </c>
      <c r="N4714">
        <v>2</v>
      </c>
      <c r="O4714">
        <v>2</v>
      </c>
      <c r="P4714">
        <v>0</v>
      </c>
      <c r="Q4714">
        <v>0</v>
      </c>
    </row>
    <row r="4715" spans="1:17" x14ac:dyDescent="0.25">
      <c r="A4715" t="s">
        <v>24232</v>
      </c>
      <c r="B4715" t="s">
        <v>73</v>
      </c>
      <c r="C4715" t="s">
        <v>201</v>
      </c>
      <c r="D4715" t="s">
        <v>527</v>
      </c>
      <c r="E4715" t="s">
        <v>21471</v>
      </c>
      <c r="F4715" t="s">
        <v>525</v>
      </c>
      <c r="G4715">
        <v>2</v>
      </c>
      <c r="H4715">
        <v>0</v>
      </c>
      <c r="I4715">
        <v>0</v>
      </c>
      <c r="J4715">
        <v>0</v>
      </c>
      <c r="K4715">
        <v>0</v>
      </c>
      <c r="L4715">
        <v>0</v>
      </c>
      <c r="M4715">
        <v>0</v>
      </c>
      <c r="N4715">
        <v>0</v>
      </c>
      <c r="O4715">
        <v>0</v>
      </c>
      <c r="P4715">
        <v>0</v>
      </c>
      <c r="Q4715">
        <v>0</v>
      </c>
    </row>
    <row r="4716" spans="1:17" x14ac:dyDescent="0.25">
      <c r="A4716" t="s">
        <v>13009</v>
      </c>
      <c r="B4716" t="s">
        <v>73</v>
      </c>
      <c r="C4716" t="s">
        <v>202</v>
      </c>
      <c r="D4716" t="s">
        <v>526</v>
      </c>
      <c r="E4716" t="s">
        <v>563</v>
      </c>
      <c r="F4716" t="s">
        <v>396</v>
      </c>
      <c r="G4716">
        <v>0</v>
      </c>
      <c r="H4716">
        <v>14</v>
      </c>
      <c r="I4716">
        <v>0</v>
      </c>
      <c r="J4716">
        <v>14</v>
      </c>
      <c r="K4716">
        <v>0</v>
      </c>
      <c r="L4716">
        <v>0</v>
      </c>
      <c r="M4716">
        <v>0</v>
      </c>
      <c r="N4716">
        <v>0</v>
      </c>
      <c r="O4716">
        <v>0</v>
      </c>
      <c r="P4716">
        <v>0</v>
      </c>
      <c r="Q4716">
        <v>0</v>
      </c>
    </row>
    <row r="4717" spans="1:17" x14ac:dyDescent="0.25">
      <c r="A4717" t="s">
        <v>13010</v>
      </c>
      <c r="B4717" t="s">
        <v>73</v>
      </c>
      <c r="C4717" t="s">
        <v>202</v>
      </c>
      <c r="D4717" t="s">
        <v>526</v>
      </c>
      <c r="E4717" t="s">
        <v>563</v>
      </c>
      <c r="F4717" t="s">
        <v>4236</v>
      </c>
      <c r="G4717">
        <v>0</v>
      </c>
      <c r="H4717">
        <v>14</v>
      </c>
      <c r="I4717">
        <v>0</v>
      </c>
      <c r="J4717">
        <v>14</v>
      </c>
      <c r="K4717">
        <v>0</v>
      </c>
      <c r="L4717">
        <v>0</v>
      </c>
      <c r="M4717">
        <v>0</v>
      </c>
      <c r="N4717">
        <v>0</v>
      </c>
      <c r="O4717">
        <v>0</v>
      </c>
      <c r="P4717">
        <v>0</v>
      </c>
      <c r="Q4717">
        <v>0</v>
      </c>
    </row>
    <row r="4718" spans="1:17" x14ac:dyDescent="0.25">
      <c r="A4718" t="s">
        <v>13011</v>
      </c>
      <c r="B4718" t="s">
        <v>73</v>
      </c>
      <c r="C4718" t="s">
        <v>202</v>
      </c>
      <c r="D4718" t="s">
        <v>526</v>
      </c>
      <c r="E4718" t="s">
        <v>563</v>
      </c>
      <c r="F4718" t="s">
        <v>4238</v>
      </c>
      <c r="G4718">
        <v>0</v>
      </c>
      <c r="H4718">
        <v>0</v>
      </c>
      <c r="I4718">
        <v>0</v>
      </c>
      <c r="J4718">
        <v>0</v>
      </c>
      <c r="K4718">
        <v>0</v>
      </c>
      <c r="L4718">
        <v>0</v>
      </c>
      <c r="M4718">
        <v>14</v>
      </c>
      <c r="N4718">
        <v>0</v>
      </c>
      <c r="O4718">
        <v>0</v>
      </c>
      <c r="P4718">
        <v>0</v>
      </c>
      <c r="Q4718">
        <v>0</v>
      </c>
    </row>
    <row r="4719" spans="1:17" x14ac:dyDescent="0.25">
      <c r="A4719" t="s">
        <v>13012</v>
      </c>
      <c r="B4719" t="s">
        <v>73</v>
      </c>
      <c r="C4719" t="s">
        <v>202</v>
      </c>
      <c r="D4719" t="s">
        <v>526</v>
      </c>
      <c r="E4719" t="s">
        <v>563</v>
      </c>
      <c r="F4719" t="s">
        <v>397</v>
      </c>
      <c r="G4719">
        <v>0</v>
      </c>
      <c r="H4719">
        <v>14</v>
      </c>
      <c r="I4719">
        <v>0</v>
      </c>
      <c r="J4719">
        <v>14</v>
      </c>
      <c r="K4719">
        <v>0</v>
      </c>
      <c r="L4719">
        <v>0</v>
      </c>
      <c r="M4719">
        <v>0</v>
      </c>
      <c r="N4719">
        <v>0</v>
      </c>
      <c r="O4719">
        <v>0</v>
      </c>
      <c r="P4719">
        <v>0</v>
      </c>
      <c r="Q4719">
        <v>0</v>
      </c>
    </row>
    <row r="4720" spans="1:17" x14ac:dyDescent="0.25">
      <c r="A4720" t="s">
        <v>13013</v>
      </c>
      <c r="B4720" t="s">
        <v>73</v>
      </c>
      <c r="C4720" t="s">
        <v>202</v>
      </c>
      <c r="D4720" t="s">
        <v>526</v>
      </c>
      <c r="E4720" t="s">
        <v>563</v>
      </c>
      <c r="F4720" t="s">
        <v>398</v>
      </c>
      <c r="G4720">
        <v>0</v>
      </c>
      <c r="H4720">
        <v>14</v>
      </c>
      <c r="I4720">
        <v>0</v>
      </c>
      <c r="J4720">
        <v>14</v>
      </c>
      <c r="K4720">
        <v>0</v>
      </c>
      <c r="L4720">
        <v>0</v>
      </c>
      <c r="M4720">
        <v>0</v>
      </c>
      <c r="N4720">
        <v>0</v>
      </c>
      <c r="O4720">
        <v>0</v>
      </c>
      <c r="P4720">
        <v>0</v>
      </c>
      <c r="Q4720">
        <v>0</v>
      </c>
    </row>
    <row r="4721" spans="1:17" x14ac:dyDescent="0.25">
      <c r="A4721" t="s">
        <v>13014</v>
      </c>
      <c r="B4721" t="s">
        <v>73</v>
      </c>
      <c r="C4721" t="s">
        <v>202</v>
      </c>
      <c r="D4721" t="s">
        <v>526</v>
      </c>
      <c r="E4721" t="s">
        <v>563</v>
      </c>
      <c r="F4721" t="s">
        <v>4242</v>
      </c>
      <c r="G4721">
        <v>0</v>
      </c>
      <c r="H4721">
        <v>0</v>
      </c>
      <c r="I4721">
        <v>0</v>
      </c>
      <c r="J4721">
        <v>0</v>
      </c>
      <c r="K4721">
        <v>0</v>
      </c>
      <c r="L4721">
        <v>0</v>
      </c>
      <c r="M4721">
        <v>14</v>
      </c>
      <c r="N4721">
        <v>0</v>
      </c>
      <c r="O4721">
        <v>0</v>
      </c>
      <c r="P4721">
        <v>0</v>
      </c>
      <c r="Q4721">
        <v>0</v>
      </c>
    </row>
    <row r="4722" spans="1:17" x14ac:dyDescent="0.25">
      <c r="A4722" t="s">
        <v>13015</v>
      </c>
      <c r="B4722" t="s">
        <v>73</v>
      </c>
      <c r="C4722" t="s">
        <v>202</v>
      </c>
      <c r="D4722" t="s">
        <v>526</v>
      </c>
      <c r="E4722" t="s">
        <v>563</v>
      </c>
      <c r="F4722" t="s">
        <v>399</v>
      </c>
      <c r="G4722">
        <v>0</v>
      </c>
      <c r="H4722">
        <v>14</v>
      </c>
      <c r="I4722">
        <v>0</v>
      </c>
      <c r="J4722">
        <v>14</v>
      </c>
      <c r="K4722">
        <v>0</v>
      </c>
      <c r="L4722">
        <v>0</v>
      </c>
      <c r="M4722">
        <v>0</v>
      </c>
      <c r="N4722">
        <v>0</v>
      </c>
      <c r="O4722">
        <v>0</v>
      </c>
      <c r="P4722">
        <v>0</v>
      </c>
      <c r="Q4722">
        <v>0</v>
      </c>
    </row>
    <row r="4723" spans="1:17" x14ac:dyDescent="0.25">
      <c r="A4723" t="s">
        <v>13016</v>
      </c>
      <c r="B4723" t="s">
        <v>73</v>
      </c>
      <c r="C4723" t="s">
        <v>202</v>
      </c>
      <c r="D4723" t="s">
        <v>526</v>
      </c>
      <c r="E4723" t="s">
        <v>563</v>
      </c>
      <c r="F4723" t="s">
        <v>4245</v>
      </c>
      <c r="G4723">
        <v>0</v>
      </c>
      <c r="H4723">
        <v>0</v>
      </c>
      <c r="I4723">
        <v>0</v>
      </c>
      <c r="J4723">
        <v>0</v>
      </c>
      <c r="K4723">
        <v>0</v>
      </c>
      <c r="L4723">
        <v>0</v>
      </c>
      <c r="M4723">
        <v>14</v>
      </c>
      <c r="N4723">
        <v>0</v>
      </c>
      <c r="O4723">
        <v>0</v>
      </c>
      <c r="P4723">
        <v>0</v>
      </c>
      <c r="Q4723">
        <v>0</v>
      </c>
    </row>
    <row r="4724" spans="1:17" x14ac:dyDescent="0.25">
      <c r="A4724" t="s">
        <v>13017</v>
      </c>
      <c r="B4724" t="s">
        <v>73</v>
      </c>
      <c r="C4724" t="s">
        <v>202</v>
      </c>
      <c r="D4724" t="s">
        <v>526</v>
      </c>
      <c r="E4724" t="s">
        <v>563</v>
      </c>
      <c r="F4724" t="s">
        <v>394</v>
      </c>
      <c r="G4724">
        <v>0</v>
      </c>
      <c r="H4724">
        <v>0</v>
      </c>
      <c r="I4724">
        <v>0</v>
      </c>
      <c r="J4724">
        <v>0</v>
      </c>
      <c r="K4724">
        <v>0</v>
      </c>
      <c r="L4724">
        <v>0</v>
      </c>
      <c r="M4724">
        <v>0</v>
      </c>
      <c r="N4724">
        <v>14</v>
      </c>
      <c r="O4724">
        <v>14</v>
      </c>
      <c r="P4724">
        <v>0</v>
      </c>
      <c r="Q4724">
        <v>0</v>
      </c>
    </row>
    <row r="4725" spans="1:17" x14ac:dyDescent="0.25">
      <c r="A4725" t="s">
        <v>24060</v>
      </c>
      <c r="B4725" t="s">
        <v>74</v>
      </c>
      <c r="C4725" t="s">
        <v>98</v>
      </c>
      <c r="D4725" t="s">
        <v>526</v>
      </c>
      <c r="E4725" t="s">
        <v>21471</v>
      </c>
      <c r="F4725" t="s">
        <v>397</v>
      </c>
      <c r="G4725">
        <v>0</v>
      </c>
      <c r="H4725">
        <v>19</v>
      </c>
      <c r="I4725">
        <v>2</v>
      </c>
      <c r="J4725">
        <v>15</v>
      </c>
      <c r="K4725">
        <v>2</v>
      </c>
      <c r="L4725">
        <v>0</v>
      </c>
      <c r="M4725">
        <v>0</v>
      </c>
      <c r="N4725">
        <v>0</v>
      </c>
      <c r="O4725">
        <v>0</v>
      </c>
      <c r="P4725">
        <v>0</v>
      </c>
      <c r="Q4725">
        <v>0</v>
      </c>
    </row>
    <row r="4726" spans="1:17" x14ac:dyDescent="0.25">
      <c r="A4726" t="s">
        <v>24061</v>
      </c>
      <c r="B4726" t="s">
        <v>74</v>
      </c>
      <c r="C4726" t="s">
        <v>98</v>
      </c>
      <c r="D4726" t="s">
        <v>526</v>
      </c>
      <c r="E4726" t="s">
        <v>21471</v>
      </c>
      <c r="F4726" t="s">
        <v>398</v>
      </c>
      <c r="G4726">
        <v>0</v>
      </c>
      <c r="H4726">
        <v>19</v>
      </c>
      <c r="I4726">
        <v>2</v>
      </c>
      <c r="J4726">
        <v>15</v>
      </c>
      <c r="K4726">
        <v>2</v>
      </c>
      <c r="L4726">
        <v>0</v>
      </c>
      <c r="M4726">
        <v>0</v>
      </c>
      <c r="N4726">
        <v>0</v>
      </c>
      <c r="O4726">
        <v>0</v>
      </c>
      <c r="P4726">
        <v>0</v>
      </c>
      <c r="Q4726">
        <v>0</v>
      </c>
    </row>
    <row r="4727" spans="1:17" x14ac:dyDescent="0.25">
      <c r="A4727" t="s">
        <v>24062</v>
      </c>
      <c r="B4727" t="s">
        <v>74</v>
      </c>
      <c r="C4727" t="s">
        <v>98</v>
      </c>
      <c r="D4727" t="s">
        <v>526</v>
      </c>
      <c r="E4727" t="s">
        <v>21471</v>
      </c>
      <c r="F4727" t="s">
        <v>4242</v>
      </c>
      <c r="G4727">
        <v>0</v>
      </c>
      <c r="H4727">
        <v>0</v>
      </c>
      <c r="I4727">
        <v>0</v>
      </c>
      <c r="J4727">
        <v>0</v>
      </c>
      <c r="K4727">
        <v>0</v>
      </c>
      <c r="L4727">
        <v>0</v>
      </c>
      <c r="M4727">
        <v>19</v>
      </c>
      <c r="N4727">
        <v>0</v>
      </c>
      <c r="O4727">
        <v>0</v>
      </c>
      <c r="P4727">
        <v>0</v>
      </c>
      <c r="Q4727">
        <v>0</v>
      </c>
    </row>
    <row r="4728" spans="1:17" x14ac:dyDescent="0.25">
      <c r="A4728" t="s">
        <v>24063</v>
      </c>
      <c r="B4728" t="s">
        <v>74</v>
      </c>
      <c r="C4728" t="s">
        <v>98</v>
      </c>
      <c r="D4728" t="s">
        <v>526</v>
      </c>
      <c r="E4728" t="s">
        <v>21471</v>
      </c>
      <c r="F4728" t="s">
        <v>399</v>
      </c>
      <c r="G4728">
        <v>0</v>
      </c>
      <c r="H4728">
        <v>19</v>
      </c>
      <c r="I4728">
        <v>2</v>
      </c>
      <c r="J4728">
        <v>15</v>
      </c>
      <c r="K4728">
        <v>2</v>
      </c>
      <c r="L4728">
        <v>0</v>
      </c>
      <c r="M4728">
        <v>0</v>
      </c>
      <c r="N4728">
        <v>0</v>
      </c>
      <c r="O4728">
        <v>0</v>
      </c>
      <c r="P4728">
        <v>0</v>
      </c>
      <c r="Q4728">
        <v>0</v>
      </c>
    </row>
    <row r="4729" spans="1:17" x14ac:dyDescent="0.25">
      <c r="A4729" t="s">
        <v>24064</v>
      </c>
      <c r="B4729" t="s">
        <v>74</v>
      </c>
      <c r="C4729" t="s">
        <v>98</v>
      </c>
      <c r="D4729" t="s">
        <v>526</v>
      </c>
      <c r="E4729" t="s">
        <v>21471</v>
      </c>
      <c r="F4729" t="s">
        <v>4245</v>
      </c>
      <c r="G4729">
        <v>0</v>
      </c>
      <c r="H4729">
        <v>0</v>
      </c>
      <c r="I4729">
        <v>0</v>
      </c>
      <c r="J4729">
        <v>0</v>
      </c>
      <c r="K4729">
        <v>0</v>
      </c>
      <c r="L4729">
        <v>0</v>
      </c>
      <c r="M4729">
        <v>19</v>
      </c>
      <c r="N4729">
        <v>0</v>
      </c>
      <c r="O4729">
        <v>0</v>
      </c>
      <c r="P4729">
        <v>0</v>
      </c>
      <c r="Q4729">
        <v>0</v>
      </c>
    </row>
    <row r="4730" spans="1:17" x14ac:dyDescent="0.25">
      <c r="A4730" t="s">
        <v>24065</v>
      </c>
      <c r="B4730" t="s">
        <v>74</v>
      </c>
      <c r="C4730" t="s">
        <v>98</v>
      </c>
      <c r="D4730" t="s">
        <v>526</v>
      </c>
      <c r="E4730" t="s">
        <v>21471</v>
      </c>
      <c r="F4730" t="s">
        <v>394</v>
      </c>
      <c r="G4730">
        <v>0</v>
      </c>
      <c r="H4730">
        <v>0</v>
      </c>
      <c r="I4730">
        <v>0</v>
      </c>
      <c r="J4730">
        <v>0</v>
      </c>
      <c r="K4730">
        <v>0</v>
      </c>
      <c r="L4730">
        <v>0</v>
      </c>
      <c r="M4730">
        <v>0</v>
      </c>
      <c r="N4730">
        <v>9</v>
      </c>
      <c r="O4730">
        <v>9</v>
      </c>
      <c r="P4730">
        <v>0</v>
      </c>
      <c r="Q4730">
        <v>0</v>
      </c>
    </row>
    <row r="4731" spans="1:17" x14ac:dyDescent="0.25">
      <c r="A4731" t="s">
        <v>24066</v>
      </c>
      <c r="B4731" t="s">
        <v>74</v>
      </c>
      <c r="C4731" t="s">
        <v>98</v>
      </c>
      <c r="D4731" t="s">
        <v>526</v>
      </c>
      <c r="E4731" t="s">
        <v>21471</v>
      </c>
      <c r="F4731" t="s">
        <v>395</v>
      </c>
      <c r="G4731">
        <v>0</v>
      </c>
      <c r="H4731">
        <v>0</v>
      </c>
      <c r="I4731">
        <v>0</v>
      </c>
      <c r="J4731">
        <v>0</v>
      </c>
      <c r="K4731">
        <v>0</v>
      </c>
      <c r="L4731">
        <v>0</v>
      </c>
      <c r="M4731">
        <v>0</v>
      </c>
      <c r="N4731">
        <v>6</v>
      </c>
      <c r="O4731">
        <v>6</v>
      </c>
      <c r="P4731">
        <v>0</v>
      </c>
      <c r="Q4731">
        <v>0</v>
      </c>
    </row>
    <row r="4732" spans="1:17" x14ac:dyDescent="0.25">
      <c r="A4732" t="s">
        <v>24067</v>
      </c>
      <c r="B4732" t="s">
        <v>74</v>
      </c>
      <c r="C4732" t="s">
        <v>98</v>
      </c>
      <c r="D4732" t="s">
        <v>526</v>
      </c>
      <c r="E4732" t="s">
        <v>21471</v>
      </c>
      <c r="F4732" t="s">
        <v>525</v>
      </c>
      <c r="G4732">
        <v>19</v>
      </c>
      <c r="H4732">
        <v>0</v>
      </c>
      <c r="I4732">
        <v>0</v>
      </c>
      <c r="J4732">
        <v>0</v>
      </c>
      <c r="K4732">
        <v>0</v>
      </c>
      <c r="L4732">
        <v>0</v>
      </c>
      <c r="M4732">
        <v>0</v>
      </c>
      <c r="N4732">
        <v>0</v>
      </c>
      <c r="O4732">
        <v>0</v>
      </c>
      <c r="P4732">
        <v>0</v>
      </c>
      <c r="Q4732">
        <v>0</v>
      </c>
    </row>
    <row r="4733" spans="1:17" x14ac:dyDescent="0.25">
      <c r="A4733" t="s">
        <v>16938</v>
      </c>
      <c r="B4733" t="s">
        <v>74</v>
      </c>
      <c r="C4733" t="s">
        <v>98</v>
      </c>
      <c r="D4733" t="s">
        <v>12971</v>
      </c>
      <c r="E4733" t="s">
        <v>563</v>
      </c>
      <c r="F4733" t="s">
        <v>525</v>
      </c>
      <c r="G4733">
        <v>3</v>
      </c>
      <c r="H4733">
        <v>0</v>
      </c>
      <c r="I4733">
        <v>0</v>
      </c>
      <c r="J4733">
        <v>0</v>
      </c>
      <c r="K4733">
        <v>0</v>
      </c>
      <c r="L4733">
        <v>0</v>
      </c>
      <c r="M4733">
        <v>0</v>
      </c>
      <c r="N4733">
        <v>0</v>
      </c>
      <c r="O4733">
        <v>0</v>
      </c>
      <c r="P4733">
        <v>0</v>
      </c>
      <c r="Q4733">
        <v>0</v>
      </c>
    </row>
    <row r="4734" spans="1:17" x14ac:dyDescent="0.25">
      <c r="A4734" t="s">
        <v>24068</v>
      </c>
      <c r="B4734" t="s">
        <v>74</v>
      </c>
      <c r="C4734" t="s">
        <v>98</v>
      </c>
      <c r="D4734" t="s">
        <v>12971</v>
      </c>
      <c r="E4734" t="s">
        <v>21471</v>
      </c>
      <c r="F4734" t="s">
        <v>525</v>
      </c>
      <c r="G4734">
        <v>5</v>
      </c>
      <c r="H4734">
        <v>0</v>
      </c>
      <c r="I4734">
        <v>0</v>
      </c>
      <c r="J4734">
        <v>0</v>
      </c>
      <c r="K4734">
        <v>0</v>
      </c>
      <c r="L4734">
        <v>0</v>
      </c>
      <c r="M4734">
        <v>0</v>
      </c>
      <c r="N4734">
        <v>0</v>
      </c>
      <c r="O4734">
        <v>0</v>
      </c>
      <c r="P4734">
        <v>0</v>
      </c>
      <c r="Q4734">
        <v>0</v>
      </c>
    </row>
    <row r="4735" spans="1:17" x14ac:dyDescent="0.25">
      <c r="A4735" t="s">
        <v>16939</v>
      </c>
      <c r="B4735" t="s">
        <v>74</v>
      </c>
      <c r="C4735" t="s">
        <v>99</v>
      </c>
      <c r="D4735" t="s">
        <v>529</v>
      </c>
      <c r="E4735" t="s">
        <v>563</v>
      </c>
      <c r="F4735" t="s">
        <v>525</v>
      </c>
      <c r="G4735">
        <v>9</v>
      </c>
      <c r="H4735">
        <v>0</v>
      </c>
      <c r="I4735">
        <v>0</v>
      </c>
      <c r="J4735">
        <v>0</v>
      </c>
      <c r="K4735">
        <v>0</v>
      </c>
      <c r="L4735">
        <v>0</v>
      </c>
      <c r="M4735">
        <v>0</v>
      </c>
      <c r="N4735">
        <v>0</v>
      </c>
      <c r="O4735">
        <v>0</v>
      </c>
      <c r="P4735">
        <v>0</v>
      </c>
      <c r="Q4735">
        <v>0</v>
      </c>
    </row>
    <row r="4736" spans="1:17" x14ac:dyDescent="0.25">
      <c r="A4736" t="s">
        <v>24069</v>
      </c>
      <c r="B4736" t="s">
        <v>74</v>
      </c>
      <c r="C4736" t="s">
        <v>99</v>
      </c>
      <c r="D4736" t="s">
        <v>529</v>
      </c>
      <c r="E4736" t="s">
        <v>21471</v>
      </c>
      <c r="F4736" t="s">
        <v>525</v>
      </c>
      <c r="G4736">
        <v>3</v>
      </c>
      <c r="H4736">
        <v>0</v>
      </c>
      <c r="I4736">
        <v>0</v>
      </c>
      <c r="J4736">
        <v>0</v>
      </c>
      <c r="K4736">
        <v>0</v>
      </c>
      <c r="L4736">
        <v>0</v>
      </c>
      <c r="M4736">
        <v>0</v>
      </c>
      <c r="N4736">
        <v>0</v>
      </c>
      <c r="O4736">
        <v>0</v>
      </c>
      <c r="P4736">
        <v>0</v>
      </c>
      <c r="Q4736">
        <v>0</v>
      </c>
    </row>
    <row r="4737" spans="1:17" x14ac:dyDescent="0.25">
      <c r="A4737" t="s">
        <v>24296</v>
      </c>
      <c r="B4737" t="s">
        <v>74</v>
      </c>
      <c r="C4737" t="s">
        <v>162</v>
      </c>
      <c r="D4737" t="s">
        <v>526</v>
      </c>
      <c r="E4737" t="s">
        <v>21471</v>
      </c>
      <c r="F4737" t="s">
        <v>396</v>
      </c>
      <c r="G4737">
        <v>0</v>
      </c>
      <c r="H4737">
        <v>18</v>
      </c>
      <c r="I4737">
        <v>4</v>
      </c>
      <c r="J4737">
        <v>10</v>
      </c>
      <c r="K4737">
        <v>2</v>
      </c>
      <c r="L4737">
        <v>2</v>
      </c>
      <c r="M4737">
        <v>0</v>
      </c>
      <c r="N4737">
        <v>0</v>
      </c>
      <c r="O4737">
        <v>0</v>
      </c>
      <c r="P4737">
        <v>0</v>
      </c>
      <c r="Q4737">
        <v>0</v>
      </c>
    </row>
    <row r="4738" spans="1:17" x14ac:dyDescent="0.25">
      <c r="A4738" t="s">
        <v>24297</v>
      </c>
      <c r="B4738" t="s">
        <v>74</v>
      </c>
      <c r="C4738" t="s">
        <v>162</v>
      </c>
      <c r="D4738" t="s">
        <v>526</v>
      </c>
      <c r="E4738" t="s">
        <v>21471</v>
      </c>
      <c r="F4738" t="s">
        <v>4236</v>
      </c>
      <c r="G4738">
        <v>0</v>
      </c>
      <c r="H4738">
        <v>18</v>
      </c>
      <c r="I4738">
        <v>4</v>
      </c>
      <c r="J4738">
        <v>9</v>
      </c>
      <c r="K4738">
        <v>2</v>
      </c>
      <c r="L4738">
        <v>3</v>
      </c>
      <c r="M4738">
        <v>0</v>
      </c>
      <c r="N4738">
        <v>0</v>
      </c>
      <c r="O4738">
        <v>0</v>
      </c>
      <c r="P4738">
        <v>0</v>
      </c>
      <c r="Q4738">
        <v>0</v>
      </c>
    </row>
    <row r="4739" spans="1:17" x14ac:dyDescent="0.25">
      <c r="A4739" t="s">
        <v>24298</v>
      </c>
      <c r="B4739" t="s">
        <v>74</v>
      </c>
      <c r="C4739" t="s">
        <v>162</v>
      </c>
      <c r="D4739" t="s">
        <v>526</v>
      </c>
      <c r="E4739" t="s">
        <v>21471</v>
      </c>
      <c r="F4739" t="s">
        <v>4238</v>
      </c>
      <c r="G4739">
        <v>0</v>
      </c>
      <c r="H4739">
        <v>0</v>
      </c>
      <c r="I4739">
        <v>0</v>
      </c>
      <c r="J4739">
        <v>0</v>
      </c>
      <c r="K4739">
        <v>0</v>
      </c>
      <c r="L4739">
        <v>0</v>
      </c>
      <c r="M4739">
        <v>18</v>
      </c>
      <c r="N4739">
        <v>0</v>
      </c>
      <c r="O4739">
        <v>0</v>
      </c>
      <c r="P4739">
        <v>0</v>
      </c>
      <c r="Q4739">
        <v>0</v>
      </c>
    </row>
    <row r="4740" spans="1:17" x14ac:dyDescent="0.25">
      <c r="A4740" t="s">
        <v>24299</v>
      </c>
      <c r="B4740" t="s">
        <v>74</v>
      </c>
      <c r="C4740" t="s">
        <v>162</v>
      </c>
      <c r="D4740" t="s">
        <v>526</v>
      </c>
      <c r="E4740" t="s">
        <v>21471</v>
      </c>
      <c r="F4740" t="s">
        <v>397</v>
      </c>
      <c r="G4740">
        <v>0</v>
      </c>
      <c r="H4740">
        <v>18</v>
      </c>
      <c r="I4740">
        <v>4</v>
      </c>
      <c r="J4740">
        <v>9</v>
      </c>
      <c r="K4740">
        <v>2</v>
      </c>
      <c r="L4740">
        <v>3</v>
      </c>
      <c r="M4740">
        <v>0</v>
      </c>
      <c r="N4740">
        <v>0</v>
      </c>
      <c r="O4740">
        <v>0</v>
      </c>
      <c r="P4740">
        <v>0</v>
      </c>
      <c r="Q4740">
        <v>0</v>
      </c>
    </row>
    <row r="4741" spans="1:17" x14ac:dyDescent="0.25">
      <c r="A4741" t="s">
        <v>24300</v>
      </c>
      <c r="B4741" t="s">
        <v>74</v>
      </c>
      <c r="C4741" t="s">
        <v>162</v>
      </c>
      <c r="D4741" t="s">
        <v>526</v>
      </c>
      <c r="E4741" t="s">
        <v>21471</v>
      </c>
      <c r="F4741" t="s">
        <v>398</v>
      </c>
      <c r="G4741">
        <v>0</v>
      </c>
      <c r="H4741">
        <v>18</v>
      </c>
      <c r="I4741">
        <v>4</v>
      </c>
      <c r="J4741">
        <v>9</v>
      </c>
      <c r="K4741">
        <v>2</v>
      </c>
      <c r="L4741">
        <v>3</v>
      </c>
      <c r="M4741">
        <v>0</v>
      </c>
      <c r="N4741">
        <v>0</v>
      </c>
      <c r="O4741">
        <v>0</v>
      </c>
      <c r="P4741">
        <v>0</v>
      </c>
      <c r="Q4741">
        <v>0</v>
      </c>
    </row>
    <row r="4742" spans="1:17" x14ac:dyDescent="0.25">
      <c r="A4742" t="s">
        <v>24301</v>
      </c>
      <c r="B4742" t="s">
        <v>74</v>
      </c>
      <c r="C4742" t="s">
        <v>162</v>
      </c>
      <c r="D4742" t="s">
        <v>526</v>
      </c>
      <c r="E4742" t="s">
        <v>21471</v>
      </c>
      <c r="F4742" t="s">
        <v>4242</v>
      </c>
      <c r="G4742">
        <v>0</v>
      </c>
      <c r="H4742">
        <v>0</v>
      </c>
      <c r="I4742">
        <v>0</v>
      </c>
      <c r="J4742">
        <v>0</v>
      </c>
      <c r="K4742">
        <v>0</v>
      </c>
      <c r="L4742">
        <v>0</v>
      </c>
      <c r="M4742">
        <v>18</v>
      </c>
      <c r="N4742">
        <v>0</v>
      </c>
      <c r="O4742">
        <v>0</v>
      </c>
      <c r="P4742">
        <v>0</v>
      </c>
      <c r="Q4742">
        <v>0</v>
      </c>
    </row>
    <row r="4743" spans="1:17" x14ac:dyDescent="0.25">
      <c r="A4743" t="s">
        <v>24302</v>
      </c>
      <c r="B4743" t="s">
        <v>74</v>
      </c>
      <c r="C4743" t="s">
        <v>162</v>
      </c>
      <c r="D4743" t="s">
        <v>526</v>
      </c>
      <c r="E4743" t="s">
        <v>21471</v>
      </c>
      <c r="F4743" t="s">
        <v>399</v>
      </c>
      <c r="G4743">
        <v>0</v>
      </c>
      <c r="H4743">
        <v>18</v>
      </c>
      <c r="I4743">
        <v>4</v>
      </c>
      <c r="J4743">
        <v>10</v>
      </c>
      <c r="K4743">
        <v>2</v>
      </c>
      <c r="L4743">
        <v>2</v>
      </c>
      <c r="M4743">
        <v>0</v>
      </c>
      <c r="N4743">
        <v>0</v>
      </c>
      <c r="O4743">
        <v>0</v>
      </c>
      <c r="P4743">
        <v>0</v>
      </c>
      <c r="Q4743">
        <v>0</v>
      </c>
    </row>
    <row r="4744" spans="1:17" x14ac:dyDescent="0.25">
      <c r="A4744" t="s">
        <v>24303</v>
      </c>
      <c r="B4744" t="s">
        <v>74</v>
      </c>
      <c r="C4744" t="s">
        <v>162</v>
      </c>
      <c r="D4744" t="s">
        <v>526</v>
      </c>
      <c r="E4744" t="s">
        <v>21471</v>
      </c>
      <c r="F4744" t="s">
        <v>4245</v>
      </c>
      <c r="G4744">
        <v>0</v>
      </c>
      <c r="H4744">
        <v>0</v>
      </c>
      <c r="I4744">
        <v>0</v>
      </c>
      <c r="J4744">
        <v>0</v>
      </c>
      <c r="K4744">
        <v>0</v>
      </c>
      <c r="L4744">
        <v>0</v>
      </c>
      <c r="M4744">
        <v>18</v>
      </c>
      <c r="N4744">
        <v>0</v>
      </c>
      <c r="O4744">
        <v>0</v>
      </c>
      <c r="P4744">
        <v>0</v>
      </c>
      <c r="Q4744">
        <v>0</v>
      </c>
    </row>
    <row r="4745" spans="1:17" x14ac:dyDescent="0.25">
      <c r="A4745" t="s">
        <v>24304</v>
      </c>
      <c r="B4745" t="s">
        <v>74</v>
      </c>
      <c r="C4745" t="s">
        <v>162</v>
      </c>
      <c r="D4745" t="s">
        <v>526</v>
      </c>
      <c r="E4745" t="s">
        <v>21471</v>
      </c>
      <c r="F4745" t="s">
        <v>394</v>
      </c>
      <c r="G4745">
        <v>0</v>
      </c>
      <c r="H4745">
        <v>0</v>
      </c>
      <c r="I4745">
        <v>0</v>
      </c>
      <c r="J4745">
        <v>0</v>
      </c>
      <c r="K4745">
        <v>0</v>
      </c>
      <c r="L4745">
        <v>0</v>
      </c>
      <c r="M4745">
        <v>0</v>
      </c>
      <c r="N4745">
        <v>12</v>
      </c>
      <c r="O4745">
        <v>9</v>
      </c>
      <c r="P4745">
        <v>2</v>
      </c>
      <c r="Q4745">
        <v>1</v>
      </c>
    </row>
    <row r="4746" spans="1:17" x14ac:dyDescent="0.25">
      <c r="A4746" t="s">
        <v>24305</v>
      </c>
      <c r="B4746" t="s">
        <v>74</v>
      </c>
      <c r="C4746" t="s">
        <v>162</v>
      </c>
      <c r="D4746" t="s">
        <v>526</v>
      </c>
      <c r="E4746" t="s">
        <v>21471</v>
      </c>
      <c r="F4746" t="s">
        <v>395</v>
      </c>
      <c r="G4746">
        <v>0</v>
      </c>
      <c r="H4746">
        <v>0</v>
      </c>
      <c r="I4746">
        <v>0</v>
      </c>
      <c r="J4746">
        <v>0</v>
      </c>
      <c r="K4746">
        <v>0</v>
      </c>
      <c r="L4746">
        <v>0</v>
      </c>
      <c r="M4746">
        <v>0</v>
      </c>
      <c r="N4746">
        <v>5</v>
      </c>
      <c r="O4746">
        <v>4</v>
      </c>
      <c r="P4746">
        <v>1</v>
      </c>
      <c r="Q4746">
        <v>0</v>
      </c>
    </row>
    <row r="4747" spans="1:17" x14ac:dyDescent="0.25">
      <c r="A4747" t="s">
        <v>24306</v>
      </c>
      <c r="B4747" t="s">
        <v>74</v>
      </c>
      <c r="C4747" t="s">
        <v>162</v>
      </c>
      <c r="D4747" t="s">
        <v>526</v>
      </c>
      <c r="E4747" t="s">
        <v>21471</v>
      </c>
      <c r="F4747" t="s">
        <v>525</v>
      </c>
      <c r="G4747">
        <v>18</v>
      </c>
      <c r="H4747">
        <v>0</v>
      </c>
      <c r="I4747">
        <v>0</v>
      </c>
      <c r="J4747">
        <v>0</v>
      </c>
      <c r="K4747">
        <v>0</v>
      </c>
      <c r="L4747">
        <v>0</v>
      </c>
      <c r="M4747">
        <v>0</v>
      </c>
      <c r="N4747">
        <v>0</v>
      </c>
      <c r="O4747">
        <v>0</v>
      </c>
      <c r="P4747">
        <v>0</v>
      </c>
      <c r="Q4747">
        <v>0</v>
      </c>
    </row>
    <row r="4748" spans="1:17" x14ac:dyDescent="0.25">
      <c r="A4748" t="s">
        <v>17265</v>
      </c>
      <c r="B4748" t="s">
        <v>74</v>
      </c>
      <c r="C4748" t="s">
        <v>162</v>
      </c>
      <c r="D4748" t="s">
        <v>12971</v>
      </c>
      <c r="E4748" t="s">
        <v>563</v>
      </c>
      <c r="F4748" t="s">
        <v>525</v>
      </c>
      <c r="G4748">
        <v>1</v>
      </c>
      <c r="H4748">
        <v>0</v>
      </c>
      <c r="I4748">
        <v>0</v>
      </c>
      <c r="J4748">
        <v>0</v>
      </c>
      <c r="K4748">
        <v>0</v>
      </c>
      <c r="L4748">
        <v>0</v>
      </c>
      <c r="M4748">
        <v>0</v>
      </c>
      <c r="N4748">
        <v>0</v>
      </c>
      <c r="O4748">
        <v>0</v>
      </c>
      <c r="P4748">
        <v>0</v>
      </c>
      <c r="Q4748">
        <v>0</v>
      </c>
    </row>
    <row r="4749" spans="1:17" x14ac:dyDescent="0.25">
      <c r="A4749" t="s">
        <v>24307</v>
      </c>
      <c r="B4749" t="s">
        <v>74</v>
      </c>
      <c r="C4749" t="s">
        <v>162</v>
      </c>
      <c r="D4749" t="s">
        <v>12971</v>
      </c>
      <c r="E4749" t="s">
        <v>21471</v>
      </c>
      <c r="F4749" t="s">
        <v>525</v>
      </c>
      <c r="G4749">
        <v>1</v>
      </c>
      <c r="H4749">
        <v>0</v>
      </c>
      <c r="I4749">
        <v>0</v>
      </c>
      <c r="J4749">
        <v>0</v>
      </c>
      <c r="K4749">
        <v>0</v>
      </c>
      <c r="L4749">
        <v>0</v>
      </c>
      <c r="M4749">
        <v>0</v>
      </c>
      <c r="N4749">
        <v>0</v>
      </c>
      <c r="O4749">
        <v>0</v>
      </c>
      <c r="P4749">
        <v>0</v>
      </c>
      <c r="Q4749">
        <v>0</v>
      </c>
    </row>
    <row r="4750" spans="1:17" x14ac:dyDescent="0.25">
      <c r="A4750" t="s">
        <v>16114</v>
      </c>
      <c r="B4750" t="s">
        <v>74</v>
      </c>
      <c r="C4750" t="s">
        <v>163</v>
      </c>
      <c r="D4750" t="s">
        <v>529</v>
      </c>
      <c r="E4750" t="s">
        <v>563</v>
      </c>
      <c r="F4750" t="s">
        <v>525</v>
      </c>
      <c r="G4750">
        <v>1</v>
      </c>
      <c r="H4750">
        <v>0</v>
      </c>
      <c r="I4750">
        <v>0</v>
      </c>
      <c r="J4750">
        <v>0</v>
      </c>
      <c r="K4750">
        <v>0</v>
      </c>
      <c r="L4750">
        <v>0</v>
      </c>
      <c r="M4750">
        <v>0</v>
      </c>
      <c r="N4750">
        <v>0</v>
      </c>
      <c r="O4750">
        <v>0</v>
      </c>
      <c r="P4750">
        <v>0</v>
      </c>
      <c r="Q4750">
        <v>0</v>
      </c>
    </row>
    <row r="4751" spans="1:17" x14ac:dyDescent="0.25">
      <c r="A4751" t="s">
        <v>16115</v>
      </c>
      <c r="B4751" t="s">
        <v>74</v>
      </c>
      <c r="C4751" t="s">
        <v>163</v>
      </c>
      <c r="D4751" t="s">
        <v>526</v>
      </c>
      <c r="E4751" t="s">
        <v>563</v>
      </c>
      <c r="F4751" t="s">
        <v>396</v>
      </c>
      <c r="G4751">
        <v>0</v>
      </c>
      <c r="H4751">
        <v>5</v>
      </c>
      <c r="I4751">
        <v>1</v>
      </c>
      <c r="J4751">
        <v>4</v>
      </c>
      <c r="K4751">
        <v>0</v>
      </c>
      <c r="L4751">
        <v>0</v>
      </c>
      <c r="M4751">
        <v>0</v>
      </c>
      <c r="N4751">
        <v>0</v>
      </c>
      <c r="O4751">
        <v>0</v>
      </c>
      <c r="P4751">
        <v>0</v>
      </c>
      <c r="Q4751">
        <v>0</v>
      </c>
    </row>
    <row r="4752" spans="1:17" x14ac:dyDescent="0.25">
      <c r="A4752" t="s">
        <v>16116</v>
      </c>
      <c r="B4752" t="s">
        <v>74</v>
      </c>
      <c r="C4752" t="s">
        <v>163</v>
      </c>
      <c r="D4752" t="s">
        <v>526</v>
      </c>
      <c r="E4752" t="s">
        <v>563</v>
      </c>
      <c r="F4752" t="s">
        <v>4236</v>
      </c>
      <c r="G4752">
        <v>0</v>
      </c>
      <c r="H4752">
        <v>5</v>
      </c>
      <c r="I4752">
        <v>1</v>
      </c>
      <c r="J4752">
        <v>4</v>
      </c>
      <c r="K4752">
        <v>0</v>
      </c>
      <c r="L4752">
        <v>0</v>
      </c>
      <c r="M4752">
        <v>0</v>
      </c>
      <c r="N4752">
        <v>0</v>
      </c>
      <c r="O4752">
        <v>0</v>
      </c>
      <c r="P4752">
        <v>0</v>
      </c>
      <c r="Q4752">
        <v>0</v>
      </c>
    </row>
    <row r="4753" spans="1:17" x14ac:dyDescent="0.25">
      <c r="A4753" t="s">
        <v>16117</v>
      </c>
      <c r="B4753" t="s">
        <v>74</v>
      </c>
      <c r="C4753" t="s">
        <v>163</v>
      </c>
      <c r="D4753" t="s">
        <v>526</v>
      </c>
      <c r="E4753" t="s">
        <v>563</v>
      </c>
      <c r="F4753" t="s">
        <v>4238</v>
      </c>
      <c r="G4753">
        <v>0</v>
      </c>
      <c r="H4753">
        <v>0</v>
      </c>
      <c r="I4753">
        <v>0</v>
      </c>
      <c r="J4753">
        <v>0</v>
      </c>
      <c r="K4753">
        <v>0</v>
      </c>
      <c r="L4753">
        <v>0</v>
      </c>
      <c r="M4753">
        <v>5</v>
      </c>
      <c r="N4753">
        <v>0</v>
      </c>
      <c r="O4753">
        <v>0</v>
      </c>
      <c r="P4753">
        <v>0</v>
      </c>
      <c r="Q4753">
        <v>0</v>
      </c>
    </row>
    <row r="4754" spans="1:17" x14ac:dyDescent="0.25">
      <c r="A4754" t="s">
        <v>16118</v>
      </c>
      <c r="B4754" t="s">
        <v>74</v>
      </c>
      <c r="C4754" t="s">
        <v>163</v>
      </c>
      <c r="D4754" t="s">
        <v>526</v>
      </c>
      <c r="E4754" t="s">
        <v>563</v>
      </c>
      <c r="F4754" t="s">
        <v>397</v>
      </c>
      <c r="G4754">
        <v>0</v>
      </c>
      <c r="H4754">
        <v>5</v>
      </c>
      <c r="I4754">
        <v>1</v>
      </c>
      <c r="J4754">
        <v>4</v>
      </c>
      <c r="K4754">
        <v>0</v>
      </c>
      <c r="L4754">
        <v>0</v>
      </c>
      <c r="M4754">
        <v>0</v>
      </c>
      <c r="N4754">
        <v>0</v>
      </c>
      <c r="O4754">
        <v>0</v>
      </c>
      <c r="P4754">
        <v>0</v>
      </c>
      <c r="Q4754">
        <v>0</v>
      </c>
    </row>
    <row r="4755" spans="1:17" x14ac:dyDescent="0.25">
      <c r="A4755" t="s">
        <v>16119</v>
      </c>
      <c r="B4755" t="s">
        <v>74</v>
      </c>
      <c r="C4755" t="s">
        <v>163</v>
      </c>
      <c r="D4755" t="s">
        <v>526</v>
      </c>
      <c r="E4755" t="s">
        <v>563</v>
      </c>
      <c r="F4755" t="s">
        <v>398</v>
      </c>
      <c r="G4755">
        <v>0</v>
      </c>
      <c r="H4755">
        <v>5</v>
      </c>
      <c r="I4755">
        <v>1</v>
      </c>
      <c r="J4755">
        <v>4</v>
      </c>
      <c r="K4755">
        <v>0</v>
      </c>
      <c r="L4755">
        <v>0</v>
      </c>
      <c r="M4755">
        <v>0</v>
      </c>
      <c r="N4755">
        <v>0</v>
      </c>
      <c r="O4755">
        <v>0</v>
      </c>
      <c r="P4755">
        <v>0</v>
      </c>
      <c r="Q4755">
        <v>0</v>
      </c>
    </row>
    <row r="4756" spans="1:17" x14ac:dyDescent="0.25">
      <c r="A4756" t="s">
        <v>16120</v>
      </c>
      <c r="B4756" t="s">
        <v>74</v>
      </c>
      <c r="C4756" t="s">
        <v>163</v>
      </c>
      <c r="D4756" t="s">
        <v>526</v>
      </c>
      <c r="E4756" t="s">
        <v>563</v>
      </c>
      <c r="F4756" t="s">
        <v>4242</v>
      </c>
      <c r="G4756">
        <v>0</v>
      </c>
      <c r="H4756">
        <v>0</v>
      </c>
      <c r="I4756">
        <v>0</v>
      </c>
      <c r="J4756">
        <v>0</v>
      </c>
      <c r="K4756">
        <v>0</v>
      </c>
      <c r="L4756">
        <v>0</v>
      </c>
      <c r="M4756">
        <v>5</v>
      </c>
      <c r="N4756">
        <v>0</v>
      </c>
      <c r="O4756">
        <v>0</v>
      </c>
      <c r="P4756">
        <v>0</v>
      </c>
      <c r="Q4756">
        <v>0</v>
      </c>
    </row>
    <row r="4757" spans="1:17" x14ac:dyDescent="0.25">
      <c r="A4757" t="s">
        <v>16121</v>
      </c>
      <c r="B4757" t="s">
        <v>74</v>
      </c>
      <c r="C4757" t="s">
        <v>163</v>
      </c>
      <c r="D4757" t="s">
        <v>526</v>
      </c>
      <c r="E4757" t="s">
        <v>563</v>
      </c>
      <c r="F4757" t="s">
        <v>399</v>
      </c>
      <c r="G4757">
        <v>0</v>
      </c>
      <c r="H4757">
        <v>5</v>
      </c>
      <c r="I4757">
        <v>1</v>
      </c>
      <c r="J4757">
        <v>4</v>
      </c>
      <c r="K4757">
        <v>0</v>
      </c>
      <c r="L4757">
        <v>0</v>
      </c>
      <c r="M4757">
        <v>0</v>
      </c>
      <c r="N4757">
        <v>0</v>
      </c>
      <c r="O4757">
        <v>0</v>
      </c>
      <c r="P4757">
        <v>0</v>
      </c>
      <c r="Q4757">
        <v>0</v>
      </c>
    </row>
    <row r="4758" spans="1:17" x14ac:dyDescent="0.25">
      <c r="A4758" t="s">
        <v>16122</v>
      </c>
      <c r="B4758" t="s">
        <v>74</v>
      </c>
      <c r="C4758" t="s">
        <v>163</v>
      </c>
      <c r="D4758" t="s">
        <v>526</v>
      </c>
      <c r="E4758" t="s">
        <v>563</v>
      </c>
      <c r="F4758" t="s">
        <v>4245</v>
      </c>
      <c r="G4758">
        <v>0</v>
      </c>
      <c r="H4758">
        <v>0</v>
      </c>
      <c r="I4758">
        <v>0</v>
      </c>
      <c r="J4758">
        <v>0</v>
      </c>
      <c r="K4758">
        <v>0</v>
      </c>
      <c r="L4758">
        <v>0</v>
      </c>
      <c r="M4758">
        <v>5</v>
      </c>
      <c r="N4758">
        <v>0</v>
      </c>
      <c r="O4758">
        <v>0</v>
      </c>
      <c r="P4758">
        <v>0</v>
      </c>
      <c r="Q4758">
        <v>0</v>
      </c>
    </row>
    <row r="4759" spans="1:17" x14ac:dyDescent="0.25">
      <c r="A4759" t="s">
        <v>16123</v>
      </c>
      <c r="B4759" t="s">
        <v>74</v>
      </c>
      <c r="C4759" t="s">
        <v>163</v>
      </c>
      <c r="D4759" t="s">
        <v>526</v>
      </c>
      <c r="E4759" t="s">
        <v>563</v>
      </c>
      <c r="F4759" t="s">
        <v>394</v>
      </c>
      <c r="G4759">
        <v>0</v>
      </c>
      <c r="H4759">
        <v>0</v>
      </c>
      <c r="I4759">
        <v>0</v>
      </c>
      <c r="J4759">
        <v>0</v>
      </c>
      <c r="K4759">
        <v>0</v>
      </c>
      <c r="L4759">
        <v>0</v>
      </c>
      <c r="M4759">
        <v>0</v>
      </c>
      <c r="N4759">
        <v>2</v>
      </c>
      <c r="O4759">
        <v>2</v>
      </c>
      <c r="P4759">
        <v>0</v>
      </c>
      <c r="Q4759">
        <v>0</v>
      </c>
    </row>
    <row r="4760" spans="1:17" x14ac:dyDescent="0.25">
      <c r="A4760" t="s">
        <v>16124</v>
      </c>
      <c r="B4760" t="s">
        <v>74</v>
      </c>
      <c r="C4760" t="s">
        <v>163</v>
      </c>
      <c r="D4760" t="s">
        <v>526</v>
      </c>
      <c r="E4760" t="s">
        <v>563</v>
      </c>
      <c r="F4760" t="s">
        <v>395</v>
      </c>
      <c r="G4760">
        <v>0</v>
      </c>
      <c r="H4760">
        <v>0</v>
      </c>
      <c r="I4760">
        <v>0</v>
      </c>
      <c r="J4760">
        <v>0</v>
      </c>
      <c r="K4760">
        <v>0</v>
      </c>
      <c r="L4760">
        <v>0</v>
      </c>
      <c r="M4760">
        <v>0</v>
      </c>
      <c r="N4760">
        <v>1</v>
      </c>
      <c r="O4760">
        <v>1</v>
      </c>
      <c r="P4760">
        <v>0</v>
      </c>
      <c r="Q4760">
        <v>0</v>
      </c>
    </row>
    <row r="4761" spans="1:17" x14ac:dyDescent="0.25">
      <c r="A4761" t="s">
        <v>16125</v>
      </c>
      <c r="B4761" t="s">
        <v>74</v>
      </c>
      <c r="C4761" t="s">
        <v>163</v>
      </c>
      <c r="D4761" t="s">
        <v>526</v>
      </c>
      <c r="E4761" t="s">
        <v>563</v>
      </c>
      <c r="F4761" t="s">
        <v>525</v>
      </c>
      <c r="G4761">
        <v>5</v>
      </c>
      <c r="H4761">
        <v>0</v>
      </c>
      <c r="I4761">
        <v>0</v>
      </c>
      <c r="J4761">
        <v>0</v>
      </c>
      <c r="K4761">
        <v>0</v>
      </c>
      <c r="L4761">
        <v>0</v>
      </c>
      <c r="M4761">
        <v>0</v>
      </c>
      <c r="N4761">
        <v>0</v>
      </c>
      <c r="O4761">
        <v>0</v>
      </c>
      <c r="P4761">
        <v>0</v>
      </c>
      <c r="Q4761">
        <v>0</v>
      </c>
    </row>
    <row r="4762" spans="1:17" x14ac:dyDescent="0.25">
      <c r="A4762" t="s">
        <v>24308</v>
      </c>
      <c r="B4762" t="s">
        <v>74</v>
      </c>
      <c r="C4762" t="s">
        <v>163</v>
      </c>
      <c r="D4762" t="s">
        <v>526</v>
      </c>
      <c r="E4762" t="s">
        <v>21471</v>
      </c>
      <c r="F4762" t="s">
        <v>396</v>
      </c>
      <c r="G4762">
        <v>0</v>
      </c>
      <c r="H4762">
        <v>11</v>
      </c>
      <c r="I4762">
        <v>1</v>
      </c>
      <c r="J4762">
        <v>9</v>
      </c>
      <c r="K4762">
        <v>1</v>
      </c>
      <c r="L4762">
        <v>0</v>
      </c>
      <c r="M4762">
        <v>0</v>
      </c>
      <c r="N4762">
        <v>0</v>
      </c>
      <c r="O4762">
        <v>0</v>
      </c>
      <c r="P4762">
        <v>0</v>
      </c>
      <c r="Q4762">
        <v>0</v>
      </c>
    </row>
    <row r="4763" spans="1:17" x14ac:dyDescent="0.25">
      <c r="A4763" t="s">
        <v>24309</v>
      </c>
      <c r="B4763" t="s">
        <v>74</v>
      </c>
      <c r="C4763" t="s">
        <v>163</v>
      </c>
      <c r="D4763" t="s">
        <v>526</v>
      </c>
      <c r="E4763" t="s">
        <v>21471</v>
      </c>
      <c r="F4763" t="s">
        <v>4236</v>
      </c>
      <c r="G4763">
        <v>0</v>
      </c>
      <c r="H4763">
        <v>11</v>
      </c>
      <c r="I4763">
        <v>1</v>
      </c>
      <c r="J4763">
        <v>9</v>
      </c>
      <c r="K4763">
        <v>1</v>
      </c>
      <c r="L4763">
        <v>0</v>
      </c>
      <c r="M4763">
        <v>0</v>
      </c>
      <c r="N4763">
        <v>0</v>
      </c>
      <c r="O4763">
        <v>0</v>
      </c>
      <c r="P4763">
        <v>0</v>
      </c>
      <c r="Q4763">
        <v>0</v>
      </c>
    </row>
    <row r="4764" spans="1:17" x14ac:dyDescent="0.25">
      <c r="A4764" t="s">
        <v>16136</v>
      </c>
      <c r="B4764" t="s">
        <v>74</v>
      </c>
      <c r="C4764" t="s">
        <v>225</v>
      </c>
      <c r="D4764" t="s">
        <v>526</v>
      </c>
      <c r="E4764" t="s">
        <v>563</v>
      </c>
      <c r="F4764" t="s">
        <v>4245</v>
      </c>
      <c r="G4764">
        <v>0</v>
      </c>
      <c r="H4764">
        <v>0</v>
      </c>
      <c r="I4764">
        <v>0</v>
      </c>
      <c r="J4764">
        <v>0</v>
      </c>
      <c r="K4764">
        <v>0</v>
      </c>
      <c r="L4764">
        <v>0</v>
      </c>
      <c r="M4764">
        <v>2</v>
      </c>
      <c r="N4764">
        <v>0</v>
      </c>
      <c r="O4764">
        <v>0</v>
      </c>
      <c r="P4764">
        <v>0</v>
      </c>
      <c r="Q4764">
        <v>0</v>
      </c>
    </row>
    <row r="4765" spans="1:17" x14ac:dyDescent="0.25">
      <c r="A4765" t="s">
        <v>16137</v>
      </c>
      <c r="B4765" t="s">
        <v>74</v>
      </c>
      <c r="C4765" t="s">
        <v>225</v>
      </c>
      <c r="D4765" t="s">
        <v>526</v>
      </c>
      <c r="E4765" t="s">
        <v>563</v>
      </c>
      <c r="F4765" t="s">
        <v>394</v>
      </c>
      <c r="G4765">
        <v>0</v>
      </c>
      <c r="H4765">
        <v>0</v>
      </c>
      <c r="I4765">
        <v>0</v>
      </c>
      <c r="J4765">
        <v>0</v>
      </c>
      <c r="K4765">
        <v>0</v>
      </c>
      <c r="L4765">
        <v>0</v>
      </c>
      <c r="M4765">
        <v>0</v>
      </c>
      <c r="N4765">
        <v>1</v>
      </c>
      <c r="O4765">
        <v>1</v>
      </c>
      <c r="P4765">
        <v>0</v>
      </c>
      <c r="Q4765">
        <v>0</v>
      </c>
    </row>
    <row r="4766" spans="1:17" x14ac:dyDescent="0.25">
      <c r="A4766" t="s">
        <v>16138</v>
      </c>
      <c r="B4766" t="s">
        <v>74</v>
      </c>
      <c r="C4766" t="s">
        <v>225</v>
      </c>
      <c r="D4766" t="s">
        <v>526</v>
      </c>
      <c r="E4766" t="s">
        <v>563</v>
      </c>
      <c r="F4766" t="s">
        <v>395</v>
      </c>
      <c r="G4766">
        <v>0</v>
      </c>
      <c r="H4766">
        <v>0</v>
      </c>
      <c r="I4766">
        <v>0</v>
      </c>
      <c r="J4766">
        <v>0</v>
      </c>
      <c r="K4766">
        <v>0</v>
      </c>
      <c r="L4766">
        <v>0</v>
      </c>
      <c r="M4766">
        <v>0</v>
      </c>
      <c r="N4766">
        <v>0</v>
      </c>
      <c r="O4766">
        <v>0</v>
      </c>
      <c r="P4766">
        <v>0</v>
      </c>
      <c r="Q4766">
        <v>0</v>
      </c>
    </row>
    <row r="4767" spans="1:17" x14ac:dyDescent="0.25">
      <c r="A4767" t="s">
        <v>16139</v>
      </c>
      <c r="B4767" t="s">
        <v>74</v>
      </c>
      <c r="C4767" t="s">
        <v>225</v>
      </c>
      <c r="D4767" t="s">
        <v>526</v>
      </c>
      <c r="E4767" t="s">
        <v>563</v>
      </c>
      <c r="F4767" t="s">
        <v>525</v>
      </c>
      <c r="G4767">
        <v>2</v>
      </c>
      <c r="H4767">
        <v>0</v>
      </c>
      <c r="I4767">
        <v>0</v>
      </c>
      <c r="J4767">
        <v>0</v>
      </c>
      <c r="K4767">
        <v>0</v>
      </c>
      <c r="L4767">
        <v>0</v>
      </c>
      <c r="M4767">
        <v>0</v>
      </c>
      <c r="N4767">
        <v>0</v>
      </c>
      <c r="O4767">
        <v>0</v>
      </c>
      <c r="P4767">
        <v>0</v>
      </c>
      <c r="Q4767">
        <v>0</v>
      </c>
    </row>
    <row r="4768" spans="1:17" x14ac:dyDescent="0.25">
      <c r="A4768" t="s">
        <v>24310</v>
      </c>
      <c r="B4768" t="s">
        <v>74</v>
      </c>
      <c r="C4768" t="s">
        <v>225</v>
      </c>
      <c r="D4768" t="s">
        <v>526</v>
      </c>
      <c r="E4768" t="s">
        <v>21471</v>
      </c>
      <c r="F4768" t="s">
        <v>396</v>
      </c>
      <c r="G4768">
        <v>0</v>
      </c>
      <c r="H4768">
        <v>10</v>
      </c>
      <c r="I4768">
        <v>3</v>
      </c>
      <c r="J4768">
        <v>6</v>
      </c>
      <c r="K4768">
        <v>1</v>
      </c>
      <c r="L4768">
        <v>0</v>
      </c>
      <c r="M4768">
        <v>0</v>
      </c>
      <c r="N4768">
        <v>0</v>
      </c>
      <c r="O4768">
        <v>0</v>
      </c>
      <c r="P4768">
        <v>0</v>
      </c>
      <c r="Q4768">
        <v>0</v>
      </c>
    </row>
    <row r="4769" spans="1:17" x14ac:dyDescent="0.25">
      <c r="A4769" t="s">
        <v>24311</v>
      </c>
      <c r="B4769" t="s">
        <v>74</v>
      </c>
      <c r="C4769" t="s">
        <v>225</v>
      </c>
      <c r="D4769" t="s">
        <v>526</v>
      </c>
      <c r="E4769" t="s">
        <v>21471</v>
      </c>
      <c r="F4769" t="s">
        <v>4236</v>
      </c>
      <c r="G4769">
        <v>0</v>
      </c>
      <c r="H4769">
        <v>10</v>
      </c>
      <c r="I4769">
        <v>3</v>
      </c>
      <c r="J4769">
        <v>6</v>
      </c>
      <c r="K4769">
        <v>1</v>
      </c>
      <c r="L4769">
        <v>0</v>
      </c>
      <c r="M4769">
        <v>0</v>
      </c>
      <c r="N4769">
        <v>0</v>
      </c>
      <c r="O4769">
        <v>0</v>
      </c>
      <c r="P4769">
        <v>0</v>
      </c>
      <c r="Q4769">
        <v>0</v>
      </c>
    </row>
    <row r="4770" spans="1:17" x14ac:dyDescent="0.25">
      <c r="A4770" t="s">
        <v>24312</v>
      </c>
      <c r="B4770" t="s">
        <v>74</v>
      </c>
      <c r="C4770" t="s">
        <v>225</v>
      </c>
      <c r="D4770" t="s">
        <v>526</v>
      </c>
      <c r="E4770" t="s">
        <v>21471</v>
      </c>
      <c r="F4770" t="s">
        <v>4238</v>
      </c>
      <c r="G4770">
        <v>0</v>
      </c>
      <c r="H4770">
        <v>0</v>
      </c>
      <c r="I4770">
        <v>0</v>
      </c>
      <c r="J4770">
        <v>0</v>
      </c>
      <c r="K4770">
        <v>0</v>
      </c>
      <c r="L4770">
        <v>0</v>
      </c>
      <c r="M4770">
        <v>10</v>
      </c>
      <c r="N4770">
        <v>0</v>
      </c>
      <c r="O4770">
        <v>0</v>
      </c>
      <c r="P4770">
        <v>0</v>
      </c>
      <c r="Q4770">
        <v>0</v>
      </c>
    </row>
    <row r="4771" spans="1:17" x14ac:dyDescent="0.25">
      <c r="A4771" t="s">
        <v>24313</v>
      </c>
      <c r="B4771" t="s">
        <v>74</v>
      </c>
      <c r="C4771" t="s">
        <v>225</v>
      </c>
      <c r="D4771" t="s">
        <v>526</v>
      </c>
      <c r="E4771" t="s">
        <v>21471</v>
      </c>
      <c r="F4771" t="s">
        <v>397</v>
      </c>
      <c r="G4771">
        <v>0</v>
      </c>
      <c r="H4771">
        <v>10</v>
      </c>
      <c r="I4771">
        <v>3</v>
      </c>
      <c r="J4771">
        <v>6</v>
      </c>
      <c r="K4771">
        <v>1</v>
      </c>
      <c r="L4771">
        <v>0</v>
      </c>
      <c r="M4771">
        <v>0</v>
      </c>
      <c r="N4771">
        <v>0</v>
      </c>
      <c r="O4771">
        <v>0</v>
      </c>
      <c r="P4771">
        <v>0</v>
      </c>
      <c r="Q4771">
        <v>0</v>
      </c>
    </row>
    <row r="4772" spans="1:17" x14ac:dyDescent="0.25">
      <c r="A4772" t="s">
        <v>24314</v>
      </c>
      <c r="B4772" t="s">
        <v>74</v>
      </c>
      <c r="C4772" t="s">
        <v>225</v>
      </c>
      <c r="D4772" t="s">
        <v>526</v>
      </c>
      <c r="E4772" t="s">
        <v>21471</v>
      </c>
      <c r="F4772" t="s">
        <v>398</v>
      </c>
      <c r="G4772">
        <v>0</v>
      </c>
      <c r="H4772">
        <v>10</v>
      </c>
      <c r="I4772">
        <v>3</v>
      </c>
      <c r="J4772">
        <v>6</v>
      </c>
      <c r="K4772">
        <v>1</v>
      </c>
      <c r="L4772">
        <v>0</v>
      </c>
      <c r="M4772">
        <v>0</v>
      </c>
      <c r="N4772">
        <v>0</v>
      </c>
      <c r="O4772">
        <v>0</v>
      </c>
      <c r="P4772">
        <v>0</v>
      </c>
      <c r="Q4772">
        <v>0</v>
      </c>
    </row>
    <row r="4773" spans="1:17" x14ac:dyDescent="0.25">
      <c r="A4773" t="s">
        <v>24315</v>
      </c>
      <c r="B4773" t="s">
        <v>74</v>
      </c>
      <c r="C4773" t="s">
        <v>225</v>
      </c>
      <c r="D4773" t="s">
        <v>526</v>
      </c>
      <c r="E4773" t="s">
        <v>21471</v>
      </c>
      <c r="F4773" t="s">
        <v>4242</v>
      </c>
      <c r="G4773">
        <v>0</v>
      </c>
      <c r="H4773">
        <v>0</v>
      </c>
      <c r="I4773">
        <v>0</v>
      </c>
      <c r="J4773">
        <v>0</v>
      </c>
      <c r="K4773">
        <v>0</v>
      </c>
      <c r="L4773">
        <v>0</v>
      </c>
      <c r="M4773">
        <v>10</v>
      </c>
      <c r="N4773">
        <v>0</v>
      </c>
      <c r="O4773">
        <v>0</v>
      </c>
      <c r="P4773">
        <v>0</v>
      </c>
      <c r="Q4773">
        <v>0</v>
      </c>
    </row>
    <row r="4774" spans="1:17" x14ac:dyDescent="0.25">
      <c r="A4774" t="s">
        <v>24316</v>
      </c>
      <c r="B4774" t="s">
        <v>74</v>
      </c>
      <c r="C4774" t="s">
        <v>225</v>
      </c>
      <c r="D4774" t="s">
        <v>526</v>
      </c>
      <c r="E4774" t="s">
        <v>21471</v>
      </c>
      <c r="F4774" t="s">
        <v>399</v>
      </c>
      <c r="G4774">
        <v>0</v>
      </c>
      <c r="H4774">
        <v>10</v>
      </c>
      <c r="I4774">
        <v>3</v>
      </c>
      <c r="J4774">
        <v>6</v>
      </c>
      <c r="K4774">
        <v>1</v>
      </c>
      <c r="L4774">
        <v>0</v>
      </c>
      <c r="M4774">
        <v>0</v>
      </c>
      <c r="N4774">
        <v>0</v>
      </c>
      <c r="O4774">
        <v>0</v>
      </c>
      <c r="P4774">
        <v>0</v>
      </c>
      <c r="Q4774">
        <v>0</v>
      </c>
    </row>
    <row r="4775" spans="1:17" x14ac:dyDescent="0.25">
      <c r="A4775" t="s">
        <v>24317</v>
      </c>
      <c r="B4775" t="s">
        <v>74</v>
      </c>
      <c r="C4775" t="s">
        <v>225</v>
      </c>
      <c r="D4775" t="s">
        <v>526</v>
      </c>
      <c r="E4775" t="s">
        <v>21471</v>
      </c>
      <c r="F4775" t="s">
        <v>4245</v>
      </c>
      <c r="G4775">
        <v>0</v>
      </c>
      <c r="H4775">
        <v>0</v>
      </c>
      <c r="I4775">
        <v>0</v>
      </c>
      <c r="J4775">
        <v>0</v>
      </c>
      <c r="K4775">
        <v>0</v>
      </c>
      <c r="L4775">
        <v>0</v>
      </c>
      <c r="M4775">
        <v>10</v>
      </c>
      <c r="N4775">
        <v>0</v>
      </c>
      <c r="O4775">
        <v>0</v>
      </c>
      <c r="P4775">
        <v>0</v>
      </c>
      <c r="Q4775">
        <v>0</v>
      </c>
    </row>
    <row r="4776" spans="1:17" x14ac:dyDescent="0.25">
      <c r="A4776" t="s">
        <v>24318</v>
      </c>
      <c r="B4776" t="s">
        <v>74</v>
      </c>
      <c r="C4776" t="s">
        <v>225</v>
      </c>
      <c r="D4776" t="s">
        <v>526</v>
      </c>
      <c r="E4776" t="s">
        <v>21471</v>
      </c>
      <c r="F4776" t="s">
        <v>394</v>
      </c>
      <c r="G4776">
        <v>0</v>
      </c>
      <c r="H4776">
        <v>0</v>
      </c>
      <c r="I4776">
        <v>0</v>
      </c>
      <c r="J4776">
        <v>0</v>
      </c>
      <c r="K4776">
        <v>0</v>
      </c>
      <c r="L4776">
        <v>0</v>
      </c>
      <c r="M4776">
        <v>0</v>
      </c>
      <c r="N4776">
        <v>4</v>
      </c>
      <c r="O4776">
        <v>4</v>
      </c>
      <c r="P4776">
        <v>0</v>
      </c>
      <c r="Q4776">
        <v>0</v>
      </c>
    </row>
    <row r="4777" spans="1:17" x14ac:dyDescent="0.25">
      <c r="A4777" t="s">
        <v>24319</v>
      </c>
      <c r="B4777" t="s">
        <v>74</v>
      </c>
      <c r="C4777" t="s">
        <v>225</v>
      </c>
      <c r="D4777" t="s">
        <v>526</v>
      </c>
      <c r="E4777" t="s">
        <v>21471</v>
      </c>
      <c r="F4777" t="s">
        <v>395</v>
      </c>
      <c r="G4777">
        <v>0</v>
      </c>
      <c r="H4777">
        <v>0</v>
      </c>
      <c r="I4777">
        <v>0</v>
      </c>
      <c r="J4777">
        <v>0</v>
      </c>
      <c r="K4777">
        <v>0</v>
      </c>
      <c r="L4777">
        <v>0</v>
      </c>
      <c r="M4777">
        <v>0</v>
      </c>
      <c r="N4777">
        <v>4</v>
      </c>
      <c r="O4777">
        <v>4</v>
      </c>
      <c r="P4777">
        <v>0</v>
      </c>
      <c r="Q4777">
        <v>0</v>
      </c>
    </row>
    <row r="4778" spans="1:17" x14ac:dyDescent="0.25">
      <c r="A4778" t="s">
        <v>24320</v>
      </c>
      <c r="B4778" t="s">
        <v>74</v>
      </c>
      <c r="C4778" t="s">
        <v>225</v>
      </c>
      <c r="D4778" t="s">
        <v>526</v>
      </c>
      <c r="E4778" t="s">
        <v>21471</v>
      </c>
      <c r="F4778" t="s">
        <v>525</v>
      </c>
      <c r="G4778">
        <v>10</v>
      </c>
      <c r="H4778">
        <v>0</v>
      </c>
      <c r="I4778">
        <v>0</v>
      </c>
      <c r="J4778">
        <v>0</v>
      </c>
      <c r="K4778">
        <v>0</v>
      </c>
      <c r="L4778">
        <v>0</v>
      </c>
      <c r="M4778">
        <v>0</v>
      </c>
      <c r="N4778">
        <v>0</v>
      </c>
      <c r="O4778">
        <v>0</v>
      </c>
      <c r="P4778">
        <v>0</v>
      </c>
      <c r="Q4778">
        <v>0</v>
      </c>
    </row>
    <row r="4779" spans="1:17" x14ac:dyDescent="0.25">
      <c r="A4779" t="s">
        <v>16514</v>
      </c>
      <c r="B4779" t="s">
        <v>74</v>
      </c>
      <c r="C4779" t="s">
        <v>225</v>
      </c>
      <c r="D4779" t="s">
        <v>12971</v>
      </c>
      <c r="E4779" t="s">
        <v>563</v>
      </c>
      <c r="F4779" t="s">
        <v>525</v>
      </c>
      <c r="G4779">
        <v>1</v>
      </c>
      <c r="H4779">
        <v>0</v>
      </c>
      <c r="I4779">
        <v>0</v>
      </c>
      <c r="J4779">
        <v>0</v>
      </c>
      <c r="K4779">
        <v>0</v>
      </c>
      <c r="L4779">
        <v>0</v>
      </c>
      <c r="M4779">
        <v>0</v>
      </c>
      <c r="N4779">
        <v>0</v>
      </c>
      <c r="O4779">
        <v>0</v>
      </c>
      <c r="P4779">
        <v>0</v>
      </c>
      <c r="Q4779">
        <v>0</v>
      </c>
    </row>
    <row r="4780" spans="1:17" x14ac:dyDescent="0.25">
      <c r="A4780" t="s">
        <v>24321</v>
      </c>
      <c r="B4780" t="s">
        <v>74</v>
      </c>
      <c r="C4780" t="s">
        <v>225</v>
      </c>
      <c r="D4780" t="s">
        <v>12971</v>
      </c>
      <c r="E4780" t="s">
        <v>21471</v>
      </c>
      <c r="F4780" t="s">
        <v>525</v>
      </c>
      <c r="G4780">
        <v>1</v>
      </c>
      <c r="H4780">
        <v>0</v>
      </c>
      <c r="I4780">
        <v>0</v>
      </c>
      <c r="J4780">
        <v>0</v>
      </c>
      <c r="K4780">
        <v>0</v>
      </c>
      <c r="L4780">
        <v>0</v>
      </c>
      <c r="M4780">
        <v>0</v>
      </c>
      <c r="N4780">
        <v>0</v>
      </c>
      <c r="O4780">
        <v>0</v>
      </c>
      <c r="P4780">
        <v>0</v>
      </c>
      <c r="Q4780">
        <v>0</v>
      </c>
    </row>
    <row r="4781" spans="1:17" x14ac:dyDescent="0.25">
      <c r="A4781" t="s">
        <v>24322</v>
      </c>
      <c r="B4781" t="s">
        <v>74</v>
      </c>
      <c r="C4781" t="s">
        <v>226</v>
      </c>
      <c r="D4781" t="s">
        <v>529</v>
      </c>
      <c r="E4781" t="s">
        <v>21471</v>
      </c>
      <c r="F4781" t="s">
        <v>525</v>
      </c>
      <c r="G4781">
        <v>2</v>
      </c>
      <c r="H4781">
        <v>0</v>
      </c>
      <c r="I4781">
        <v>0</v>
      </c>
      <c r="J4781">
        <v>0</v>
      </c>
      <c r="K4781">
        <v>0</v>
      </c>
      <c r="L4781">
        <v>0</v>
      </c>
      <c r="M4781">
        <v>0</v>
      </c>
      <c r="N4781">
        <v>0</v>
      </c>
      <c r="O4781">
        <v>0</v>
      </c>
      <c r="P4781">
        <v>0</v>
      </c>
      <c r="Q4781">
        <v>0</v>
      </c>
    </row>
    <row r="4782" spans="1:17" x14ac:dyDescent="0.25">
      <c r="A4782" t="s">
        <v>16515</v>
      </c>
      <c r="B4782" t="s">
        <v>74</v>
      </c>
      <c r="C4782" t="s">
        <v>226</v>
      </c>
      <c r="D4782" t="s">
        <v>526</v>
      </c>
      <c r="E4782" t="s">
        <v>563</v>
      </c>
      <c r="F4782" t="s">
        <v>396</v>
      </c>
      <c r="G4782">
        <v>0</v>
      </c>
      <c r="H4782">
        <v>5</v>
      </c>
      <c r="I4782">
        <v>0</v>
      </c>
      <c r="J4782">
        <v>3</v>
      </c>
      <c r="K4782">
        <v>1</v>
      </c>
      <c r="L4782">
        <v>1</v>
      </c>
      <c r="M4782">
        <v>0</v>
      </c>
      <c r="N4782">
        <v>0</v>
      </c>
      <c r="O4782">
        <v>0</v>
      </c>
      <c r="P4782">
        <v>0</v>
      </c>
      <c r="Q4782">
        <v>0</v>
      </c>
    </row>
    <row r="4783" spans="1:17" x14ac:dyDescent="0.25">
      <c r="A4783" t="s">
        <v>16516</v>
      </c>
      <c r="B4783" t="s">
        <v>74</v>
      </c>
      <c r="C4783" t="s">
        <v>226</v>
      </c>
      <c r="D4783" t="s">
        <v>526</v>
      </c>
      <c r="E4783" t="s">
        <v>563</v>
      </c>
      <c r="F4783" t="s">
        <v>4236</v>
      </c>
      <c r="G4783">
        <v>0</v>
      </c>
      <c r="H4783">
        <v>5</v>
      </c>
      <c r="I4783">
        <v>0</v>
      </c>
      <c r="J4783">
        <v>3</v>
      </c>
      <c r="K4783">
        <v>1</v>
      </c>
      <c r="L4783">
        <v>1</v>
      </c>
      <c r="M4783">
        <v>0</v>
      </c>
      <c r="N4783">
        <v>0</v>
      </c>
      <c r="O4783">
        <v>0</v>
      </c>
      <c r="P4783">
        <v>0</v>
      </c>
      <c r="Q4783">
        <v>0</v>
      </c>
    </row>
    <row r="4784" spans="1:17" x14ac:dyDescent="0.25">
      <c r="A4784" t="s">
        <v>16690</v>
      </c>
      <c r="B4784" t="s">
        <v>74</v>
      </c>
      <c r="C4784" t="s">
        <v>226</v>
      </c>
      <c r="D4784" t="s">
        <v>526</v>
      </c>
      <c r="E4784" t="s">
        <v>563</v>
      </c>
      <c r="F4784" t="s">
        <v>4238</v>
      </c>
      <c r="G4784">
        <v>0</v>
      </c>
      <c r="H4784">
        <v>0</v>
      </c>
      <c r="I4784">
        <v>0</v>
      </c>
      <c r="J4784">
        <v>0</v>
      </c>
      <c r="K4784">
        <v>0</v>
      </c>
      <c r="L4784">
        <v>0</v>
      </c>
      <c r="M4784">
        <v>5</v>
      </c>
      <c r="N4784">
        <v>0</v>
      </c>
      <c r="O4784">
        <v>0</v>
      </c>
      <c r="P4784">
        <v>0</v>
      </c>
      <c r="Q4784">
        <v>0</v>
      </c>
    </row>
    <row r="4785" spans="1:17" x14ac:dyDescent="0.25">
      <c r="A4785" t="s">
        <v>16691</v>
      </c>
      <c r="B4785" t="s">
        <v>74</v>
      </c>
      <c r="C4785" t="s">
        <v>226</v>
      </c>
      <c r="D4785" t="s">
        <v>526</v>
      </c>
      <c r="E4785" t="s">
        <v>563</v>
      </c>
      <c r="F4785" t="s">
        <v>397</v>
      </c>
      <c r="G4785">
        <v>0</v>
      </c>
      <c r="H4785">
        <v>5</v>
      </c>
      <c r="I4785">
        <v>0</v>
      </c>
      <c r="J4785">
        <v>3</v>
      </c>
      <c r="K4785">
        <v>1</v>
      </c>
      <c r="L4785">
        <v>1</v>
      </c>
      <c r="M4785">
        <v>0</v>
      </c>
      <c r="N4785">
        <v>0</v>
      </c>
      <c r="O4785">
        <v>0</v>
      </c>
      <c r="P4785">
        <v>0</v>
      </c>
      <c r="Q4785">
        <v>0</v>
      </c>
    </row>
    <row r="4786" spans="1:17" x14ac:dyDescent="0.25">
      <c r="A4786" t="s">
        <v>16692</v>
      </c>
      <c r="B4786" t="s">
        <v>74</v>
      </c>
      <c r="C4786" t="s">
        <v>226</v>
      </c>
      <c r="D4786" t="s">
        <v>526</v>
      </c>
      <c r="E4786" t="s">
        <v>563</v>
      </c>
      <c r="F4786" t="s">
        <v>398</v>
      </c>
      <c r="G4786">
        <v>0</v>
      </c>
      <c r="H4786">
        <v>5</v>
      </c>
      <c r="I4786">
        <v>0</v>
      </c>
      <c r="J4786">
        <v>3</v>
      </c>
      <c r="K4786">
        <v>1</v>
      </c>
      <c r="L4786">
        <v>1</v>
      </c>
      <c r="M4786">
        <v>0</v>
      </c>
      <c r="N4786">
        <v>0</v>
      </c>
      <c r="O4786">
        <v>0</v>
      </c>
      <c r="P4786">
        <v>0</v>
      </c>
      <c r="Q4786">
        <v>0</v>
      </c>
    </row>
    <row r="4787" spans="1:17" x14ac:dyDescent="0.25">
      <c r="A4787" t="s">
        <v>16693</v>
      </c>
      <c r="B4787" t="s">
        <v>74</v>
      </c>
      <c r="C4787" t="s">
        <v>226</v>
      </c>
      <c r="D4787" t="s">
        <v>526</v>
      </c>
      <c r="E4787" t="s">
        <v>563</v>
      </c>
      <c r="F4787" t="s">
        <v>4242</v>
      </c>
      <c r="G4787">
        <v>0</v>
      </c>
      <c r="H4787">
        <v>0</v>
      </c>
      <c r="I4787">
        <v>0</v>
      </c>
      <c r="J4787">
        <v>0</v>
      </c>
      <c r="K4787">
        <v>0</v>
      </c>
      <c r="L4787">
        <v>0</v>
      </c>
      <c r="M4787">
        <v>5</v>
      </c>
      <c r="N4787">
        <v>0</v>
      </c>
      <c r="O4787">
        <v>0</v>
      </c>
      <c r="P4787">
        <v>0</v>
      </c>
      <c r="Q4787">
        <v>0</v>
      </c>
    </row>
    <row r="4788" spans="1:17" x14ac:dyDescent="0.25">
      <c r="A4788" t="s">
        <v>16694</v>
      </c>
      <c r="B4788" t="s">
        <v>74</v>
      </c>
      <c r="C4788" t="s">
        <v>226</v>
      </c>
      <c r="D4788" t="s">
        <v>526</v>
      </c>
      <c r="E4788" t="s">
        <v>563</v>
      </c>
      <c r="F4788" t="s">
        <v>399</v>
      </c>
      <c r="G4788">
        <v>0</v>
      </c>
      <c r="H4788">
        <v>5</v>
      </c>
      <c r="I4788">
        <v>0</v>
      </c>
      <c r="J4788">
        <v>3</v>
      </c>
      <c r="K4788">
        <v>1</v>
      </c>
      <c r="L4788">
        <v>1</v>
      </c>
      <c r="M4788">
        <v>0</v>
      </c>
      <c r="N4788">
        <v>0</v>
      </c>
      <c r="O4788">
        <v>0</v>
      </c>
      <c r="P4788">
        <v>0</v>
      </c>
      <c r="Q4788">
        <v>0</v>
      </c>
    </row>
    <row r="4789" spans="1:17" x14ac:dyDescent="0.25">
      <c r="A4789" t="s">
        <v>16695</v>
      </c>
      <c r="B4789" t="s">
        <v>74</v>
      </c>
      <c r="C4789" t="s">
        <v>226</v>
      </c>
      <c r="D4789" t="s">
        <v>526</v>
      </c>
      <c r="E4789" t="s">
        <v>563</v>
      </c>
      <c r="F4789" t="s">
        <v>4245</v>
      </c>
      <c r="G4789">
        <v>0</v>
      </c>
      <c r="H4789">
        <v>0</v>
      </c>
      <c r="I4789">
        <v>0</v>
      </c>
      <c r="J4789">
        <v>0</v>
      </c>
      <c r="K4789">
        <v>0</v>
      </c>
      <c r="L4789">
        <v>0</v>
      </c>
      <c r="M4789">
        <v>5</v>
      </c>
      <c r="N4789">
        <v>0</v>
      </c>
      <c r="O4789">
        <v>0</v>
      </c>
      <c r="P4789">
        <v>0</v>
      </c>
      <c r="Q4789">
        <v>0</v>
      </c>
    </row>
    <row r="4790" spans="1:17" x14ac:dyDescent="0.25">
      <c r="A4790" t="s">
        <v>16696</v>
      </c>
      <c r="B4790" t="s">
        <v>74</v>
      </c>
      <c r="C4790" t="s">
        <v>226</v>
      </c>
      <c r="D4790" t="s">
        <v>526</v>
      </c>
      <c r="E4790" t="s">
        <v>563</v>
      </c>
      <c r="F4790" t="s">
        <v>394</v>
      </c>
      <c r="G4790">
        <v>0</v>
      </c>
      <c r="H4790">
        <v>0</v>
      </c>
      <c r="I4790">
        <v>0</v>
      </c>
      <c r="J4790">
        <v>0</v>
      </c>
      <c r="K4790">
        <v>0</v>
      </c>
      <c r="L4790">
        <v>0</v>
      </c>
      <c r="M4790">
        <v>0</v>
      </c>
      <c r="N4790">
        <v>3</v>
      </c>
      <c r="O4790">
        <v>2</v>
      </c>
      <c r="P4790">
        <v>1</v>
      </c>
      <c r="Q4790">
        <v>0</v>
      </c>
    </row>
    <row r="4791" spans="1:17" x14ac:dyDescent="0.25">
      <c r="A4791" t="s">
        <v>24323</v>
      </c>
      <c r="B4791" t="s">
        <v>73</v>
      </c>
      <c r="C4791" t="s">
        <v>137</v>
      </c>
      <c r="D4791" t="s">
        <v>526</v>
      </c>
      <c r="E4791" t="s">
        <v>21471</v>
      </c>
      <c r="F4791" t="s">
        <v>4238</v>
      </c>
      <c r="G4791">
        <v>0</v>
      </c>
      <c r="H4791">
        <v>0</v>
      </c>
      <c r="I4791">
        <v>0</v>
      </c>
      <c r="J4791">
        <v>0</v>
      </c>
      <c r="K4791">
        <v>0</v>
      </c>
      <c r="L4791">
        <v>0</v>
      </c>
      <c r="M4791">
        <v>114</v>
      </c>
      <c r="N4791">
        <v>0</v>
      </c>
      <c r="O4791">
        <v>0</v>
      </c>
      <c r="P4791">
        <v>0</v>
      </c>
      <c r="Q4791">
        <v>0</v>
      </c>
    </row>
    <row r="4792" spans="1:17" x14ac:dyDescent="0.25">
      <c r="A4792" t="s">
        <v>24324</v>
      </c>
      <c r="B4792" t="s">
        <v>73</v>
      </c>
      <c r="C4792" t="s">
        <v>137</v>
      </c>
      <c r="D4792" t="s">
        <v>526</v>
      </c>
      <c r="E4792" t="s">
        <v>21471</v>
      </c>
      <c r="F4792" t="s">
        <v>397</v>
      </c>
      <c r="G4792">
        <v>0</v>
      </c>
      <c r="H4792">
        <v>114</v>
      </c>
      <c r="I4792">
        <v>6</v>
      </c>
      <c r="J4792">
        <v>104</v>
      </c>
      <c r="K4792">
        <v>2</v>
      </c>
      <c r="L4792">
        <v>2</v>
      </c>
      <c r="M4792">
        <v>0</v>
      </c>
      <c r="N4792">
        <v>0</v>
      </c>
      <c r="O4792">
        <v>0</v>
      </c>
      <c r="P4792">
        <v>0</v>
      </c>
      <c r="Q4792">
        <v>0</v>
      </c>
    </row>
    <row r="4793" spans="1:17" x14ac:dyDescent="0.25">
      <c r="A4793" t="s">
        <v>24325</v>
      </c>
      <c r="B4793" t="s">
        <v>73</v>
      </c>
      <c r="C4793" t="s">
        <v>137</v>
      </c>
      <c r="D4793" t="s">
        <v>526</v>
      </c>
      <c r="E4793" t="s">
        <v>21471</v>
      </c>
      <c r="F4793" t="s">
        <v>398</v>
      </c>
      <c r="G4793">
        <v>0</v>
      </c>
      <c r="H4793">
        <v>114</v>
      </c>
      <c r="I4793">
        <v>7</v>
      </c>
      <c r="J4793">
        <v>104</v>
      </c>
      <c r="K4793">
        <v>1</v>
      </c>
      <c r="L4793">
        <v>2</v>
      </c>
      <c r="M4793">
        <v>0</v>
      </c>
      <c r="N4793">
        <v>0</v>
      </c>
      <c r="O4793">
        <v>0</v>
      </c>
      <c r="P4793">
        <v>0</v>
      </c>
      <c r="Q4793">
        <v>0</v>
      </c>
    </row>
    <row r="4794" spans="1:17" x14ac:dyDescent="0.25">
      <c r="A4794" t="s">
        <v>24326</v>
      </c>
      <c r="B4794" t="s">
        <v>73</v>
      </c>
      <c r="C4794" t="s">
        <v>137</v>
      </c>
      <c r="D4794" t="s">
        <v>526</v>
      </c>
      <c r="E4794" t="s">
        <v>21471</v>
      </c>
      <c r="F4794" t="s">
        <v>4242</v>
      </c>
      <c r="G4794">
        <v>0</v>
      </c>
      <c r="H4794">
        <v>0</v>
      </c>
      <c r="I4794">
        <v>0</v>
      </c>
      <c r="J4794">
        <v>0</v>
      </c>
      <c r="K4794">
        <v>0</v>
      </c>
      <c r="L4794">
        <v>0</v>
      </c>
      <c r="M4794">
        <v>114</v>
      </c>
      <c r="N4794">
        <v>0</v>
      </c>
      <c r="O4794">
        <v>0</v>
      </c>
      <c r="P4794">
        <v>0</v>
      </c>
      <c r="Q4794">
        <v>0</v>
      </c>
    </row>
    <row r="4795" spans="1:17" x14ac:dyDescent="0.25">
      <c r="A4795" t="s">
        <v>24327</v>
      </c>
      <c r="B4795" t="s">
        <v>73</v>
      </c>
      <c r="C4795" t="s">
        <v>137</v>
      </c>
      <c r="D4795" t="s">
        <v>526</v>
      </c>
      <c r="E4795" t="s">
        <v>21471</v>
      </c>
      <c r="F4795" t="s">
        <v>399</v>
      </c>
      <c r="G4795">
        <v>0</v>
      </c>
      <c r="H4795">
        <v>114</v>
      </c>
      <c r="I4795">
        <v>6</v>
      </c>
      <c r="J4795">
        <v>105</v>
      </c>
      <c r="K4795">
        <v>1</v>
      </c>
      <c r="L4795">
        <v>2</v>
      </c>
      <c r="M4795">
        <v>0</v>
      </c>
      <c r="N4795">
        <v>0</v>
      </c>
      <c r="O4795">
        <v>0</v>
      </c>
      <c r="P4795">
        <v>0</v>
      </c>
      <c r="Q4795">
        <v>0</v>
      </c>
    </row>
    <row r="4796" spans="1:17" x14ac:dyDescent="0.25">
      <c r="A4796" t="s">
        <v>24328</v>
      </c>
      <c r="B4796" t="s">
        <v>73</v>
      </c>
      <c r="C4796" t="s">
        <v>137</v>
      </c>
      <c r="D4796" t="s">
        <v>526</v>
      </c>
      <c r="E4796" t="s">
        <v>21471</v>
      </c>
      <c r="F4796" t="s">
        <v>4245</v>
      </c>
      <c r="G4796">
        <v>0</v>
      </c>
      <c r="H4796">
        <v>0</v>
      </c>
      <c r="I4796">
        <v>0</v>
      </c>
      <c r="J4796">
        <v>0</v>
      </c>
      <c r="K4796">
        <v>0</v>
      </c>
      <c r="L4796">
        <v>0</v>
      </c>
      <c r="M4796">
        <v>114</v>
      </c>
      <c r="N4796">
        <v>0</v>
      </c>
      <c r="O4796">
        <v>0</v>
      </c>
      <c r="P4796">
        <v>0</v>
      </c>
      <c r="Q4796">
        <v>0</v>
      </c>
    </row>
    <row r="4797" spans="1:17" x14ac:dyDescent="0.25">
      <c r="A4797" t="s">
        <v>24329</v>
      </c>
      <c r="B4797" t="s">
        <v>73</v>
      </c>
      <c r="C4797" t="s">
        <v>137</v>
      </c>
      <c r="D4797" t="s">
        <v>526</v>
      </c>
      <c r="E4797" t="s">
        <v>21471</v>
      </c>
      <c r="F4797" t="s">
        <v>394</v>
      </c>
      <c r="G4797">
        <v>0</v>
      </c>
      <c r="H4797">
        <v>0</v>
      </c>
      <c r="I4797">
        <v>0</v>
      </c>
      <c r="J4797">
        <v>0</v>
      </c>
      <c r="K4797">
        <v>0</v>
      </c>
      <c r="L4797">
        <v>0</v>
      </c>
      <c r="M4797">
        <v>0</v>
      </c>
      <c r="N4797">
        <v>113</v>
      </c>
      <c r="O4797">
        <v>111</v>
      </c>
      <c r="P4797">
        <v>2</v>
      </c>
      <c r="Q4797">
        <v>0</v>
      </c>
    </row>
    <row r="4798" spans="1:17" x14ac:dyDescent="0.25">
      <c r="A4798" t="s">
        <v>24330</v>
      </c>
      <c r="B4798" t="s">
        <v>73</v>
      </c>
      <c r="C4798" t="s">
        <v>137</v>
      </c>
      <c r="D4798" t="s">
        <v>526</v>
      </c>
      <c r="E4798" t="s">
        <v>21471</v>
      </c>
      <c r="F4798" t="s">
        <v>395</v>
      </c>
      <c r="G4798">
        <v>0</v>
      </c>
      <c r="H4798">
        <v>0</v>
      </c>
      <c r="I4798">
        <v>0</v>
      </c>
      <c r="J4798">
        <v>0</v>
      </c>
      <c r="K4798">
        <v>0</v>
      </c>
      <c r="L4798">
        <v>0</v>
      </c>
      <c r="M4798">
        <v>0</v>
      </c>
      <c r="N4798">
        <v>107</v>
      </c>
      <c r="O4798">
        <v>105</v>
      </c>
      <c r="P4798">
        <v>2</v>
      </c>
      <c r="Q4798">
        <v>0</v>
      </c>
    </row>
    <row r="4799" spans="1:17" x14ac:dyDescent="0.25">
      <c r="A4799" t="s">
        <v>24331</v>
      </c>
      <c r="B4799" t="s">
        <v>73</v>
      </c>
      <c r="C4799" t="s">
        <v>137</v>
      </c>
      <c r="D4799" t="s">
        <v>526</v>
      </c>
      <c r="E4799" t="s">
        <v>21471</v>
      </c>
      <c r="F4799" t="s">
        <v>525</v>
      </c>
      <c r="G4799">
        <v>114</v>
      </c>
      <c r="H4799">
        <v>0</v>
      </c>
      <c r="I4799">
        <v>0</v>
      </c>
      <c r="J4799">
        <v>0</v>
      </c>
      <c r="K4799">
        <v>0</v>
      </c>
      <c r="L4799">
        <v>0</v>
      </c>
      <c r="M4799">
        <v>0</v>
      </c>
      <c r="N4799">
        <v>0</v>
      </c>
      <c r="O4799">
        <v>0</v>
      </c>
      <c r="P4799">
        <v>0</v>
      </c>
      <c r="Q4799">
        <v>0</v>
      </c>
    </row>
    <row r="4800" spans="1:17" x14ac:dyDescent="0.25">
      <c r="A4800" t="s">
        <v>17291</v>
      </c>
      <c r="B4800" t="s">
        <v>73</v>
      </c>
      <c r="C4800" t="s">
        <v>137</v>
      </c>
      <c r="D4800" t="s">
        <v>527</v>
      </c>
      <c r="E4800" t="s">
        <v>563</v>
      </c>
      <c r="F4800" t="s">
        <v>528</v>
      </c>
      <c r="G4800">
        <v>0</v>
      </c>
      <c r="H4800">
        <v>0</v>
      </c>
      <c r="I4800">
        <v>0</v>
      </c>
      <c r="J4800">
        <v>0</v>
      </c>
      <c r="K4800">
        <v>0</v>
      </c>
      <c r="L4800">
        <v>0</v>
      </c>
      <c r="M4800">
        <v>0</v>
      </c>
      <c r="N4800">
        <v>5</v>
      </c>
      <c r="O4800">
        <v>5</v>
      </c>
      <c r="P4800">
        <v>0</v>
      </c>
      <c r="Q4800">
        <v>0</v>
      </c>
    </row>
    <row r="4801" spans="1:17" x14ac:dyDescent="0.25">
      <c r="A4801" t="s">
        <v>16517</v>
      </c>
      <c r="B4801" t="s">
        <v>73</v>
      </c>
      <c r="C4801" t="s">
        <v>137</v>
      </c>
      <c r="D4801" t="s">
        <v>527</v>
      </c>
      <c r="E4801" t="s">
        <v>563</v>
      </c>
      <c r="F4801" t="s">
        <v>525</v>
      </c>
      <c r="G4801">
        <v>5</v>
      </c>
      <c r="H4801">
        <v>0</v>
      </c>
      <c r="I4801">
        <v>0</v>
      </c>
      <c r="J4801">
        <v>0</v>
      </c>
      <c r="K4801">
        <v>0</v>
      </c>
      <c r="L4801">
        <v>0</v>
      </c>
      <c r="M4801">
        <v>0</v>
      </c>
      <c r="N4801">
        <v>0</v>
      </c>
      <c r="O4801">
        <v>0</v>
      </c>
      <c r="P4801">
        <v>0</v>
      </c>
      <c r="Q4801">
        <v>0</v>
      </c>
    </row>
    <row r="4802" spans="1:17" x14ac:dyDescent="0.25">
      <c r="A4802" t="s">
        <v>24332</v>
      </c>
      <c r="B4802" t="s">
        <v>73</v>
      </c>
      <c r="C4802" t="s">
        <v>137</v>
      </c>
      <c r="D4802" t="s">
        <v>527</v>
      </c>
      <c r="E4802" t="s">
        <v>21471</v>
      </c>
      <c r="F4802" t="s">
        <v>528</v>
      </c>
      <c r="G4802">
        <v>0</v>
      </c>
      <c r="H4802">
        <v>0</v>
      </c>
      <c r="I4802">
        <v>0</v>
      </c>
      <c r="J4802">
        <v>0</v>
      </c>
      <c r="K4802">
        <v>0</v>
      </c>
      <c r="L4802">
        <v>0</v>
      </c>
      <c r="M4802">
        <v>0</v>
      </c>
      <c r="N4802">
        <v>12</v>
      </c>
      <c r="O4802">
        <v>11</v>
      </c>
      <c r="P4802">
        <v>1</v>
      </c>
      <c r="Q4802">
        <v>0</v>
      </c>
    </row>
    <row r="4803" spans="1:17" x14ac:dyDescent="0.25">
      <c r="A4803" t="s">
        <v>24333</v>
      </c>
      <c r="B4803" t="s">
        <v>73</v>
      </c>
      <c r="C4803" t="s">
        <v>137</v>
      </c>
      <c r="D4803" t="s">
        <v>527</v>
      </c>
      <c r="E4803" t="s">
        <v>21471</v>
      </c>
      <c r="F4803" t="s">
        <v>525</v>
      </c>
      <c r="G4803">
        <v>12</v>
      </c>
      <c r="H4803">
        <v>0</v>
      </c>
      <c r="I4803">
        <v>0</v>
      </c>
      <c r="J4803">
        <v>0</v>
      </c>
      <c r="K4803">
        <v>0</v>
      </c>
      <c r="L4803">
        <v>0</v>
      </c>
      <c r="M4803">
        <v>0</v>
      </c>
      <c r="N4803">
        <v>0</v>
      </c>
      <c r="O4803">
        <v>0</v>
      </c>
      <c r="P4803">
        <v>0</v>
      </c>
      <c r="Q4803">
        <v>0</v>
      </c>
    </row>
    <row r="4804" spans="1:17" x14ac:dyDescent="0.25">
      <c r="A4804" t="s">
        <v>16518</v>
      </c>
      <c r="B4804" t="s">
        <v>73</v>
      </c>
      <c r="C4804" t="s">
        <v>137</v>
      </c>
      <c r="D4804" t="s">
        <v>12971</v>
      </c>
      <c r="E4804" t="s">
        <v>563</v>
      </c>
      <c r="F4804" t="s">
        <v>525</v>
      </c>
      <c r="G4804">
        <v>1</v>
      </c>
      <c r="H4804">
        <v>0</v>
      </c>
      <c r="I4804">
        <v>0</v>
      </c>
      <c r="J4804">
        <v>0</v>
      </c>
      <c r="K4804">
        <v>0</v>
      </c>
      <c r="L4804">
        <v>0</v>
      </c>
      <c r="M4804">
        <v>0</v>
      </c>
      <c r="N4804">
        <v>0</v>
      </c>
      <c r="O4804">
        <v>0</v>
      </c>
      <c r="P4804">
        <v>0</v>
      </c>
      <c r="Q4804">
        <v>0</v>
      </c>
    </row>
    <row r="4805" spans="1:17" x14ac:dyDescent="0.25">
      <c r="A4805" t="s">
        <v>24334</v>
      </c>
      <c r="B4805" t="s">
        <v>73</v>
      </c>
      <c r="C4805" t="s">
        <v>137</v>
      </c>
      <c r="D4805" t="s">
        <v>12971</v>
      </c>
      <c r="E4805" t="s">
        <v>21471</v>
      </c>
      <c r="F4805" t="s">
        <v>525</v>
      </c>
      <c r="G4805">
        <v>6</v>
      </c>
      <c r="H4805">
        <v>0</v>
      </c>
      <c r="I4805">
        <v>0</v>
      </c>
      <c r="J4805">
        <v>0</v>
      </c>
      <c r="K4805">
        <v>0</v>
      </c>
      <c r="L4805">
        <v>0</v>
      </c>
      <c r="M4805">
        <v>0</v>
      </c>
      <c r="N4805">
        <v>0</v>
      </c>
      <c r="O4805">
        <v>0</v>
      </c>
      <c r="P4805">
        <v>0</v>
      </c>
      <c r="Q4805">
        <v>0</v>
      </c>
    </row>
    <row r="4806" spans="1:17" x14ac:dyDescent="0.25">
      <c r="A4806" t="s">
        <v>16519</v>
      </c>
      <c r="B4806" t="s">
        <v>73</v>
      </c>
      <c r="C4806" t="s">
        <v>138</v>
      </c>
      <c r="D4806" t="s">
        <v>529</v>
      </c>
      <c r="E4806" t="s">
        <v>563</v>
      </c>
      <c r="F4806" t="s">
        <v>525</v>
      </c>
      <c r="G4806">
        <v>2</v>
      </c>
      <c r="H4806">
        <v>0</v>
      </c>
      <c r="I4806">
        <v>0</v>
      </c>
      <c r="J4806">
        <v>0</v>
      </c>
      <c r="K4806">
        <v>0</v>
      </c>
      <c r="L4806">
        <v>0</v>
      </c>
      <c r="M4806">
        <v>0</v>
      </c>
      <c r="N4806">
        <v>0</v>
      </c>
      <c r="O4806">
        <v>0</v>
      </c>
      <c r="P4806">
        <v>0</v>
      </c>
      <c r="Q4806">
        <v>0</v>
      </c>
    </row>
    <row r="4807" spans="1:17" x14ac:dyDescent="0.25">
      <c r="A4807" t="s">
        <v>24335</v>
      </c>
      <c r="B4807" t="s">
        <v>73</v>
      </c>
      <c r="C4807" t="s">
        <v>138</v>
      </c>
      <c r="D4807" t="s">
        <v>529</v>
      </c>
      <c r="E4807" t="s">
        <v>21471</v>
      </c>
      <c r="F4807" t="s">
        <v>525</v>
      </c>
      <c r="G4807">
        <v>1</v>
      </c>
      <c r="H4807">
        <v>0</v>
      </c>
      <c r="I4807">
        <v>0</v>
      </c>
      <c r="J4807">
        <v>0</v>
      </c>
      <c r="K4807">
        <v>0</v>
      </c>
      <c r="L4807">
        <v>0</v>
      </c>
      <c r="M4807">
        <v>0</v>
      </c>
      <c r="N4807">
        <v>0</v>
      </c>
      <c r="O4807">
        <v>0</v>
      </c>
      <c r="P4807">
        <v>0</v>
      </c>
      <c r="Q4807">
        <v>0</v>
      </c>
    </row>
    <row r="4808" spans="1:17" x14ac:dyDescent="0.25">
      <c r="A4808" t="s">
        <v>16520</v>
      </c>
      <c r="B4808" t="s">
        <v>73</v>
      </c>
      <c r="C4808" t="s">
        <v>138</v>
      </c>
      <c r="D4808" t="s">
        <v>526</v>
      </c>
      <c r="E4808" t="s">
        <v>563</v>
      </c>
      <c r="F4808" t="s">
        <v>396</v>
      </c>
      <c r="G4808">
        <v>0</v>
      </c>
      <c r="H4808">
        <v>13</v>
      </c>
      <c r="I4808">
        <v>0</v>
      </c>
      <c r="J4808">
        <v>13</v>
      </c>
      <c r="K4808">
        <v>0</v>
      </c>
      <c r="L4808">
        <v>0</v>
      </c>
      <c r="M4808">
        <v>0</v>
      </c>
      <c r="N4808">
        <v>0</v>
      </c>
      <c r="O4808">
        <v>0</v>
      </c>
      <c r="P4808">
        <v>0</v>
      </c>
      <c r="Q4808">
        <v>0</v>
      </c>
    </row>
    <row r="4809" spans="1:17" x14ac:dyDescent="0.25">
      <c r="A4809" t="s">
        <v>16521</v>
      </c>
      <c r="B4809" t="s">
        <v>73</v>
      </c>
      <c r="C4809" t="s">
        <v>138</v>
      </c>
      <c r="D4809" t="s">
        <v>526</v>
      </c>
      <c r="E4809" t="s">
        <v>563</v>
      </c>
      <c r="F4809" t="s">
        <v>4236</v>
      </c>
      <c r="G4809">
        <v>0</v>
      </c>
      <c r="H4809">
        <v>13</v>
      </c>
      <c r="I4809">
        <v>0</v>
      </c>
      <c r="J4809">
        <v>13</v>
      </c>
      <c r="K4809">
        <v>0</v>
      </c>
      <c r="L4809">
        <v>0</v>
      </c>
      <c r="M4809">
        <v>0</v>
      </c>
      <c r="N4809">
        <v>0</v>
      </c>
      <c r="O4809">
        <v>0</v>
      </c>
      <c r="P4809">
        <v>0</v>
      </c>
      <c r="Q4809">
        <v>0</v>
      </c>
    </row>
    <row r="4810" spans="1:17" x14ac:dyDescent="0.25">
      <c r="A4810" t="s">
        <v>16522</v>
      </c>
      <c r="B4810" t="s">
        <v>73</v>
      </c>
      <c r="C4810" t="s">
        <v>138</v>
      </c>
      <c r="D4810" t="s">
        <v>526</v>
      </c>
      <c r="E4810" t="s">
        <v>563</v>
      </c>
      <c r="F4810" t="s">
        <v>4238</v>
      </c>
      <c r="G4810">
        <v>0</v>
      </c>
      <c r="H4810">
        <v>0</v>
      </c>
      <c r="I4810">
        <v>0</v>
      </c>
      <c r="J4810">
        <v>0</v>
      </c>
      <c r="K4810">
        <v>0</v>
      </c>
      <c r="L4810">
        <v>0</v>
      </c>
      <c r="M4810">
        <v>13</v>
      </c>
      <c r="N4810">
        <v>0</v>
      </c>
      <c r="O4810">
        <v>0</v>
      </c>
      <c r="P4810">
        <v>0</v>
      </c>
      <c r="Q4810">
        <v>0</v>
      </c>
    </row>
    <row r="4811" spans="1:17" x14ac:dyDescent="0.25">
      <c r="A4811" t="s">
        <v>16523</v>
      </c>
      <c r="B4811" t="s">
        <v>73</v>
      </c>
      <c r="C4811" t="s">
        <v>138</v>
      </c>
      <c r="D4811" t="s">
        <v>526</v>
      </c>
      <c r="E4811" t="s">
        <v>563</v>
      </c>
      <c r="F4811" t="s">
        <v>397</v>
      </c>
      <c r="G4811">
        <v>0</v>
      </c>
      <c r="H4811">
        <v>13</v>
      </c>
      <c r="I4811">
        <v>0</v>
      </c>
      <c r="J4811">
        <v>13</v>
      </c>
      <c r="K4811">
        <v>0</v>
      </c>
      <c r="L4811">
        <v>0</v>
      </c>
      <c r="M4811">
        <v>0</v>
      </c>
      <c r="N4811">
        <v>0</v>
      </c>
      <c r="O4811">
        <v>0</v>
      </c>
      <c r="P4811">
        <v>0</v>
      </c>
      <c r="Q4811">
        <v>0</v>
      </c>
    </row>
    <row r="4812" spans="1:17" x14ac:dyDescent="0.25">
      <c r="A4812" t="s">
        <v>16524</v>
      </c>
      <c r="B4812" t="s">
        <v>73</v>
      </c>
      <c r="C4812" t="s">
        <v>138</v>
      </c>
      <c r="D4812" t="s">
        <v>526</v>
      </c>
      <c r="E4812" t="s">
        <v>563</v>
      </c>
      <c r="F4812" t="s">
        <v>398</v>
      </c>
      <c r="G4812">
        <v>0</v>
      </c>
      <c r="H4812">
        <v>13</v>
      </c>
      <c r="I4812">
        <v>0</v>
      </c>
      <c r="J4812">
        <v>13</v>
      </c>
      <c r="K4812">
        <v>0</v>
      </c>
      <c r="L4812">
        <v>0</v>
      </c>
      <c r="M4812">
        <v>0</v>
      </c>
      <c r="N4812">
        <v>0</v>
      </c>
      <c r="O4812">
        <v>0</v>
      </c>
      <c r="P4812">
        <v>0</v>
      </c>
      <c r="Q4812">
        <v>0</v>
      </c>
    </row>
    <row r="4813" spans="1:17" x14ac:dyDescent="0.25">
      <c r="A4813" t="s">
        <v>16525</v>
      </c>
      <c r="B4813" t="s">
        <v>73</v>
      </c>
      <c r="C4813" t="s">
        <v>138</v>
      </c>
      <c r="D4813" t="s">
        <v>526</v>
      </c>
      <c r="E4813" t="s">
        <v>563</v>
      </c>
      <c r="F4813" t="s">
        <v>4242</v>
      </c>
      <c r="G4813">
        <v>0</v>
      </c>
      <c r="H4813">
        <v>0</v>
      </c>
      <c r="I4813">
        <v>0</v>
      </c>
      <c r="J4813">
        <v>0</v>
      </c>
      <c r="K4813">
        <v>0</v>
      </c>
      <c r="L4813">
        <v>0</v>
      </c>
      <c r="M4813">
        <v>13</v>
      </c>
      <c r="N4813">
        <v>0</v>
      </c>
      <c r="O4813">
        <v>0</v>
      </c>
      <c r="P4813">
        <v>0</v>
      </c>
      <c r="Q4813">
        <v>0</v>
      </c>
    </row>
    <row r="4814" spans="1:17" x14ac:dyDescent="0.25">
      <c r="A4814" t="s">
        <v>16526</v>
      </c>
      <c r="B4814" t="s">
        <v>73</v>
      </c>
      <c r="C4814" t="s">
        <v>138</v>
      </c>
      <c r="D4814" t="s">
        <v>526</v>
      </c>
      <c r="E4814" t="s">
        <v>563</v>
      </c>
      <c r="F4814" t="s">
        <v>399</v>
      </c>
      <c r="G4814">
        <v>0</v>
      </c>
      <c r="H4814">
        <v>13</v>
      </c>
      <c r="I4814">
        <v>2</v>
      </c>
      <c r="J4814">
        <v>11</v>
      </c>
      <c r="K4814">
        <v>0</v>
      </c>
      <c r="L4814">
        <v>0</v>
      </c>
      <c r="M4814">
        <v>0</v>
      </c>
      <c r="N4814">
        <v>0</v>
      </c>
      <c r="O4814">
        <v>0</v>
      </c>
      <c r="P4814">
        <v>0</v>
      </c>
      <c r="Q4814">
        <v>0</v>
      </c>
    </row>
    <row r="4815" spans="1:17" x14ac:dyDescent="0.25">
      <c r="A4815" t="s">
        <v>16527</v>
      </c>
      <c r="B4815" t="s">
        <v>73</v>
      </c>
      <c r="C4815" t="s">
        <v>138</v>
      </c>
      <c r="D4815" t="s">
        <v>526</v>
      </c>
      <c r="E4815" t="s">
        <v>563</v>
      </c>
      <c r="F4815" t="s">
        <v>4245</v>
      </c>
      <c r="G4815">
        <v>0</v>
      </c>
      <c r="H4815">
        <v>0</v>
      </c>
      <c r="I4815">
        <v>0</v>
      </c>
      <c r="J4815">
        <v>0</v>
      </c>
      <c r="K4815">
        <v>0</v>
      </c>
      <c r="L4815">
        <v>0</v>
      </c>
      <c r="M4815">
        <v>13</v>
      </c>
      <c r="N4815">
        <v>0</v>
      </c>
      <c r="O4815">
        <v>0</v>
      </c>
      <c r="P4815">
        <v>0</v>
      </c>
      <c r="Q4815">
        <v>0</v>
      </c>
    </row>
    <row r="4816" spans="1:17" x14ac:dyDescent="0.25">
      <c r="A4816" t="s">
        <v>16528</v>
      </c>
      <c r="B4816" t="s">
        <v>73</v>
      </c>
      <c r="C4816" t="s">
        <v>138</v>
      </c>
      <c r="D4816" t="s">
        <v>526</v>
      </c>
      <c r="E4816" t="s">
        <v>563</v>
      </c>
      <c r="F4816" t="s">
        <v>394</v>
      </c>
      <c r="G4816">
        <v>0</v>
      </c>
      <c r="H4816">
        <v>0</v>
      </c>
      <c r="I4816">
        <v>0</v>
      </c>
      <c r="J4816">
        <v>0</v>
      </c>
      <c r="K4816">
        <v>0</v>
      </c>
      <c r="L4816">
        <v>0</v>
      </c>
      <c r="M4816">
        <v>0</v>
      </c>
      <c r="N4816">
        <v>13</v>
      </c>
      <c r="O4816">
        <v>13</v>
      </c>
      <c r="P4816">
        <v>0</v>
      </c>
      <c r="Q4816">
        <v>0</v>
      </c>
    </row>
    <row r="4817" spans="1:17" x14ac:dyDescent="0.25">
      <c r="A4817" t="s">
        <v>16529</v>
      </c>
      <c r="B4817" t="s">
        <v>73</v>
      </c>
      <c r="C4817" t="s">
        <v>138</v>
      </c>
      <c r="D4817" t="s">
        <v>526</v>
      </c>
      <c r="E4817" t="s">
        <v>563</v>
      </c>
      <c r="F4817" t="s">
        <v>395</v>
      </c>
      <c r="G4817">
        <v>0</v>
      </c>
      <c r="H4817">
        <v>0</v>
      </c>
      <c r="I4817">
        <v>0</v>
      </c>
      <c r="J4817">
        <v>0</v>
      </c>
      <c r="K4817">
        <v>0</v>
      </c>
      <c r="L4817">
        <v>0</v>
      </c>
      <c r="M4817">
        <v>0</v>
      </c>
      <c r="N4817">
        <v>10</v>
      </c>
      <c r="O4817">
        <v>10</v>
      </c>
      <c r="P4817">
        <v>0</v>
      </c>
      <c r="Q4817">
        <v>0</v>
      </c>
    </row>
    <row r="4818" spans="1:17" x14ac:dyDescent="0.25">
      <c r="A4818" t="s">
        <v>16530</v>
      </c>
      <c r="B4818" t="s">
        <v>73</v>
      </c>
      <c r="C4818" t="s">
        <v>138</v>
      </c>
      <c r="D4818" t="s">
        <v>526</v>
      </c>
      <c r="E4818" t="s">
        <v>563</v>
      </c>
      <c r="F4818" t="s">
        <v>525</v>
      </c>
      <c r="G4818">
        <v>13</v>
      </c>
      <c r="H4818">
        <v>0</v>
      </c>
      <c r="I4818">
        <v>0</v>
      </c>
      <c r="J4818">
        <v>0</v>
      </c>
      <c r="K4818">
        <v>0</v>
      </c>
      <c r="L4818">
        <v>0</v>
      </c>
      <c r="M4818">
        <v>0</v>
      </c>
      <c r="N4818">
        <v>0</v>
      </c>
      <c r="O4818">
        <v>0</v>
      </c>
      <c r="P4818">
        <v>0</v>
      </c>
      <c r="Q4818">
        <v>0</v>
      </c>
    </row>
    <row r="4819" spans="1:17" x14ac:dyDescent="0.25">
      <c r="A4819" t="s">
        <v>24336</v>
      </c>
      <c r="B4819" t="s">
        <v>73</v>
      </c>
      <c r="C4819" t="s">
        <v>138</v>
      </c>
      <c r="D4819" t="s">
        <v>526</v>
      </c>
      <c r="E4819" t="s">
        <v>21471</v>
      </c>
      <c r="F4819" t="s">
        <v>396</v>
      </c>
      <c r="G4819">
        <v>0</v>
      </c>
      <c r="H4819">
        <v>20</v>
      </c>
      <c r="I4819">
        <v>2</v>
      </c>
      <c r="J4819">
        <v>17</v>
      </c>
      <c r="K4819">
        <v>1</v>
      </c>
      <c r="L4819">
        <v>0</v>
      </c>
      <c r="M4819">
        <v>0</v>
      </c>
      <c r="N4819">
        <v>0</v>
      </c>
      <c r="O4819">
        <v>0</v>
      </c>
      <c r="P4819">
        <v>0</v>
      </c>
      <c r="Q4819">
        <v>0</v>
      </c>
    </row>
    <row r="4820" spans="1:17" x14ac:dyDescent="0.25">
      <c r="A4820" t="s">
        <v>24337</v>
      </c>
      <c r="B4820" t="s">
        <v>73</v>
      </c>
      <c r="C4820" t="s">
        <v>138</v>
      </c>
      <c r="D4820" t="s">
        <v>526</v>
      </c>
      <c r="E4820" t="s">
        <v>21471</v>
      </c>
      <c r="F4820" t="s">
        <v>4236</v>
      </c>
      <c r="G4820">
        <v>0</v>
      </c>
      <c r="H4820">
        <v>20</v>
      </c>
      <c r="I4820">
        <v>2</v>
      </c>
      <c r="J4820">
        <v>17</v>
      </c>
      <c r="K4820">
        <v>1</v>
      </c>
      <c r="L4820">
        <v>0</v>
      </c>
      <c r="M4820">
        <v>0</v>
      </c>
      <c r="N4820">
        <v>0</v>
      </c>
      <c r="O4820">
        <v>0</v>
      </c>
      <c r="P4820">
        <v>0</v>
      </c>
      <c r="Q4820">
        <v>0</v>
      </c>
    </row>
    <row r="4821" spans="1:17" x14ac:dyDescent="0.25">
      <c r="A4821" t="s">
        <v>24338</v>
      </c>
      <c r="B4821" t="s">
        <v>73</v>
      </c>
      <c r="C4821" t="s">
        <v>138</v>
      </c>
      <c r="D4821" t="s">
        <v>526</v>
      </c>
      <c r="E4821" t="s">
        <v>21471</v>
      </c>
      <c r="F4821" t="s">
        <v>4238</v>
      </c>
      <c r="G4821">
        <v>0</v>
      </c>
      <c r="H4821">
        <v>0</v>
      </c>
      <c r="I4821">
        <v>0</v>
      </c>
      <c r="J4821">
        <v>0</v>
      </c>
      <c r="K4821">
        <v>0</v>
      </c>
      <c r="L4821">
        <v>0</v>
      </c>
      <c r="M4821">
        <v>20</v>
      </c>
      <c r="N4821">
        <v>0</v>
      </c>
      <c r="O4821">
        <v>0</v>
      </c>
      <c r="P4821">
        <v>0</v>
      </c>
      <c r="Q4821">
        <v>0</v>
      </c>
    </row>
    <row r="4822" spans="1:17" x14ac:dyDescent="0.25">
      <c r="A4822" t="s">
        <v>19045</v>
      </c>
      <c r="B4822" t="s">
        <v>73</v>
      </c>
      <c r="C4822" t="s">
        <v>204</v>
      </c>
      <c r="D4822" t="s">
        <v>526</v>
      </c>
      <c r="E4822" t="s">
        <v>563</v>
      </c>
      <c r="F4822" t="s">
        <v>399</v>
      </c>
      <c r="G4822">
        <v>0</v>
      </c>
      <c r="H4822">
        <v>3</v>
      </c>
      <c r="I4822">
        <v>0</v>
      </c>
      <c r="J4822">
        <v>3</v>
      </c>
      <c r="K4822">
        <v>0</v>
      </c>
      <c r="L4822">
        <v>0</v>
      </c>
      <c r="M4822">
        <v>0</v>
      </c>
      <c r="N4822">
        <v>0</v>
      </c>
      <c r="O4822">
        <v>0</v>
      </c>
      <c r="P4822">
        <v>0</v>
      </c>
      <c r="Q4822">
        <v>0</v>
      </c>
    </row>
    <row r="4823" spans="1:17" x14ac:dyDescent="0.25">
      <c r="A4823" t="s">
        <v>19046</v>
      </c>
      <c r="B4823" t="s">
        <v>73</v>
      </c>
      <c r="C4823" t="s">
        <v>204</v>
      </c>
      <c r="D4823" t="s">
        <v>526</v>
      </c>
      <c r="E4823" t="s">
        <v>563</v>
      </c>
      <c r="F4823" t="s">
        <v>4245</v>
      </c>
      <c r="G4823">
        <v>0</v>
      </c>
      <c r="H4823">
        <v>0</v>
      </c>
      <c r="I4823">
        <v>0</v>
      </c>
      <c r="J4823">
        <v>0</v>
      </c>
      <c r="K4823">
        <v>0</v>
      </c>
      <c r="L4823">
        <v>0</v>
      </c>
      <c r="M4823">
        <v>3</v>
      </c>
      <c r="N4823">
        <v>0</v>
      </c>
      <c r="O4823">
        <v>0</v>
      </c>
      <c r="P4823">
        <v>0</v>
      </c>
      <c r="Q4823">
        <v>0</v>
      </c>
    </row>
    <row r="4824" spans="1:17" x14ac:dyDescent="0.25">
      <c r="A4824" t="s">
        <v>19047</v>
      </c>
      <c r="B4824" t="s">
        <v>73</v>
      </c>
      <c r="C4824" t="s">
        <v>204</v>
      </c>
      <c r="D4824" t="s">
        <v>526</v>
      </c>
      <c r="E4824" t="s">
        <v>563</v>
      </c>
      <c r="F4824" t="s">
        <v>394</v>
      </c>
      <c r="G4824">
        <v>0</v>
      </c>
      <c r="H4824">
        <v>0</v>
      </c>
      <c r="I4824">
        <v>0</v>
      </c>
      <c r="J4824">
        <v>0</v>
      </c>
      <c r="K4824">
        <v>0</v>
      </c>
      <c r="L4824">
        <v>0</v>
      </c>
      <c r="M4824">
        <v>0</v>
      </c>
      <c r="N4824">
        <v>2</v>
      </c>
      <c r="O4824">
        <v>2</v>
      </c>
      <c r="P4824">
        <v>0</v>
      </c>
      <c r="Q4824">
        <v>0</v>
      </c>
    </row>
    <row r="4825" spans="1:17" x14ac:dyDescent="0.25">
      <c r="A4825" t="s">
        <v>19048</v>
      </c>
      <c r="B4825" t="s">
        <v>73</v>
      </c>
      <c r="C4825" t="s">
        <v>204</v>
      </c>
      <c r="D4825" t="s">
        <v>526</v>
      </c>
      <c r="E4825" t="s">
        <v>563</v>
      </c>
      <c r="F4825" t="s">
        <v>395</v>
      </c>
      <c r="G4825">
        <v>0</v>
      </c>
      <c r="H4825">
        <v>0</v>
      </c>
      <c r="I4825">
        <v>0</v>
      </c>
      <c r="J4825">
        <v>0</v>
      </c>
      <c r="K4825">
        <v>0</v>
      </c>
      <c r="L4825">
        <v>0</v>
      </c>
      <c r="M4825">
        <v>0</v>
      </c>
      <c r="N4825">
        <v>2</v>
      </c>
      <c r="O4825">
        <v>2</v>
      </c>
      <c r="P4825">
        <v>0</v>
      </c>
      <c r="Q4825">
        <v>0</v>
      </c>
    </row>
    <row r="4826" spans="1:17" x14ac:dyDescent="0.25">
      <c r="A4826" t="s">
        <v>19049</v>
      </c>
      <c r="B4826" t="s">
        <v>73</v>
      </c>
      <c r="C4826" t="s">
        <v>204</v>
      </c>
      <c r="D4826" t="s">
        <v>526</v>
      </c>
      <c r="E4826" t="s">
        <v>563</v>
      </c>
      <c r="F4826" t="s">
        <v>525</v>
      </c>
      <c r="G4826">
        <v>3</v>
      </c>
      <c r="H4826">
        <v>0</v>
      </c>
      <c r="I4826">
        <v>0</v>
      </c>
      <c r="J4826">
        <v>0</v>
      </c>
      <c r="K4826">
        <v>0</v>
      </c>
      <c r="L4826">
        <v>0</v>
      </c>
      <c r="M4826">
        <v>0</v>
      </c>
      <c r="N4826">
        <v>0</v>
      </c>
      <c r="O4826">
        <v>0</v>
      </c>
      <c r="P4826">
        <v>0</v>
      </c>
      <c r="Q4826">
        <v>0</v>
      </c>
    </row>
    <row r="4827" spans="1:17" x14ac:dyDescent="0.25">
      <c r="A4827" t="s">
        <v>24339</v>
      </c>
      <c r="B4827" t="s">
        <v>73</v>
      </c>
      <c r="C4827" t="s">
        <v>204</v>
      </c>
      <c r="D4827" t="s">
        <v>526</v>
      </c>
      <c r="E4827" t="s">
        <v>21471</v>
      </c>
      <c r="F4827" t="s">
        <v>396</v>
      </c>
      <c r="G4827">
        <v>0</v>
      </c>
      <c r="H4827">
        <v>5</v>
      </c>
      <c r="I4827">
        <v>0</v>
      </c>
      <c r="J4827">
        <v>5</v>
      </c>
      <c r="K4827">
        <v>0</v>
      </c>
      <c r="L4827">
        <v>0</v>
      </c>
      <c r="M4827">
        <v>0</v>
      </c>
      <c r="N4827">
        <v>0</v>
      </c>
      <c r="O4827">
        <v>0</v>
      </c>
      <c r="P4827">
        <v>0</v>
      </c>
      <c r="Q4827">
        <v>0</v>
      </c>
    </row>
    <row r="4828" spans="1:17" x14ac:dyDescent="0.25">
      <c r="A4828" t="s">
        <v>24340</v>
      </c>
      <c r="B4828" t="s">
        <v>73</v>
      </c>
      <c r="C4828" t="s">
        <v>204</v>
      </c>
      <c r="D4828" t="s">
        <v>526</v>
      </c>
      <c r="E4828" t="s">
        <v>21471</v>
      </c>
      <c r="F4828" t="s">
        <v>4236</v>
      </c>
      <c r="G4828">
        <v>0</v>
      </c>
      <c r="H4828">
        <v>5</v>
      </c>
      <c r="I4828">
        <v>0</v>
      </c>
      <c r="J4828">
        <v>5</v>
      </c>
      <c r="K4828">
        <v>0</v>
      </c>
      <c r="L4828">
        <v>0</v>
      </c>
      <c r="M4828">
        <v>0</v>
      </c>
      <c r="N4828">
        <v>0</v>
      </c>
      <c r="O4828">
        <v>0</v>
      </c>
      <c r="P4828">
        <v>0</v>
      </c>
      <c r="Q4828">
        <v>0</v>
      </c>
    </row>
    <row r="4829" spans="1:17" x14ac:dyDescent="0.25">
      <c r="A4829" t="s">
        <v>24341</v>
      </c>
      <c r="B4829" t="s">
        <v>73</v>
      </c>
      <c r="C4829" t="s">
        <v>204</v>
      </c>
      <c r="D4829" t="s">
        <v>526</v>
      </c>
      <c r="E4829" t="s">
        <v>21471</v>
      </c>
      <c r="F4829" t="s">
        <v>4238</v>
      </c>
      <c r="G4829">
        <v>0</v>
      </c>
      <c r="H4829">
        <v>0</v>
      </c>
      <c r="I4829">
        <v>0</v>
      </c>
      <c r="J4829">
        <v>0</v>
      </c>
      <c r="K4829">
        <v>0</v>
      </c>
      <c r="L4829">
        <v>0</v>
      </c>
      <c r="M4829">
        <v>5</v>
      </c>
      <c r="N4829">
        <v>0</v>
      </c>
      <c r="O4829">
        <v>0</v>
      </c>
      <c r="P4829">
        <v>0</v>
      </c>
      <c r="Q4829">
        <v>0</v>
      </c>
    </row>
    <row r="4830" spans="1:17" x14ac:dyDescent="0.25">
      <c r="A4830" t="s">
        <v>24342</v>
      </c>
      <c r="B4830" t="s">
        <v>73</v>
      </c>
      <c r="C4830" t="s">
        <v>204</v>
      </c>
      <c r="D4830" t="s">
        <v>526</v>
      </c>
      <c r="E4830" t="s">
        <v>21471</v>
      </c>
      <c r="F4830" t="s">
        <v>397</v>
      </c>
      <c r="G4830">
        <v>0</v>
      </c>
      <c r="H4830">
        <v>5</v>
      </c>
      <c r="I4830">
        <v>0</v>
      </c>
      <c r="J4830">
        <v>5</v>
      </c>
      <c r="K4830">
        <v>0</v>
      </c>
      <c r="L4830">
        <v>0</v>
      </c>
      <c r="M4830">
        <v>0</v>
      </c>
      <c r="N4830">
        <v>0</v>
      </c>
      <c r="O4830">
        <v>0</v>
      </c>
      <c r="P4830">
        <v>0</v>
      </c>
      <c r="Q4830">
        <v>0</v>
      </c>
    </row>
    <row r="4831" spans="1:17" x14ac:dyDescent="0.25">
      <c r="A4831" t="s">
        <v>24343</v>
      </c>
      <c r="B4831" t="s">
        <v>73</v>
      </c>
      <c r="C4831" t="s">
        <v>204</v>
      </c>
      <c r="D4831" t="s">
        <v>526</v>
      </c>
      <c r="E4831" t="s">
        <v>21471</v>
      </c>
      <c r="F4831" t="s">
        <v>398</v>
      </c>
      <c r="G4831">
        <v>0</v>
      </c>
      <c r="H4831">
        <v>5</v>
      </c>
      <c r="I4831">
        <v>0</v>
      </c>
      <c r="J4831">
        <v>5</v>
      </c>
      <c r="K4831">
        <v>0</v>
      </c>
      <c r="L4831">
        <v>0</v>
      </c>
      <c r="M4831">
        <v>0</v>
      </c>
      <c r="N4831">
        <v>0</v>
      </c>
      <c r="O4831">
        <v>0</v>
      </c>
      <c r="P4831">
        <v>0</v>
      </c>
      <c r="Q4831">
        <v>0</v>
      </c>
    </row>
    <row r="4832" spans="1:17" x14ac:dyDescent="0.25">
      <c r="A4832" t="s">
        <v>24344</v>
      </c>
      <c r="B4832" t="s">
        <v>73</v>
      </c>
      <c r="C4832" t="s">
        <v>204</v>
      </c>
      <c r="D4832" t="s">
        <v>526</v>
      </c>
      <c r="E4832" t="s">
        <v>21471</v>
      </c>
      <c r="F4832" t="s">
        <v>4242</v>
      </c>
      <c r="G4832">
        <v>0</v>
      </c>
      <c r="H4832">
        <v>0</v>
      </c>
      <c r="I4832">
        <v>0</v>
      </c>
      <c r="J4832">
        <v>0</v>
      </c>
      <c r="K4832">
        <v>0</v>
      </c>
      <c r="L4832">
        <v>0</v>
      </c>
      <c r="M4832">
        <v>5</v>
      </c>
      <c r="N4832">
        <v>0</v>
      </c>
      <c r="O4832">
        <v>0</v>
      </c>
      <c r="P4832">
        <v>0</v>
      </c>
      <c r="Q4832">
        <v>0</v>
      </c>
    </row>
    <row r="4833" spans="1:17" x14ac:dyDescent="0.25">
      <c r="A4833" t="s">
        <v>24345</v>
      </c>
      <c r="B4833" t="s">
        <v>73</v>
      </c>
      <c r="C4833" t="s">
        <v>204</v>
      </c>
      <c r="D4833" t="s">
        <v>526</v>
      </c>
      <c r="E4833" t="s">
        <v>21471</v>
      </c>
      <c r="F4833" t="s">
        <v>399</v>
      </c>
      <c r="G4833">
        <v>0</v>
      </c>
      <c r="H4833">
        <v>5</v>
      </c>
      <c r="I4833">
        <v>0</v>
      </c>
      <c r="J4833">
        <v>5</v>
      </c>
      <c r="K4833">
        <v>0</v>
      </c>
      <c r="L4833">
        <v>0</v>
      </c>
      <c r="M4833">
        <v>0</v>
      </c>
      <c r="N4833">
        <v>0</v>
      </c>
      <c r="O4833">
        <v>0</v>
      </c>
      <c r="P4833">
        <v>0</v>
      </c>
      <c r="Q4833">
        <v>0</v>
      </c>
    </row>
    <row r="4834" spans="1:17" x14ac:dyDescent="0.25">
      <c r="A4834" t="s">
        <v>24346</v>
      </c>
      <c r="B4834" t="s">
        <v>73</v>
      </c>
      <c r="C4834" t="s">
        <v>204</v>
      </c>
      <c r="D4834" t="s">
        <v>526</v>
      </c>
      <c r="E4834" t="s">
        <v>21471</v>
      </c>
      <c r="F4834" t="s">
        <v>4245</v>
      </c>
      <c r="G4834">
        <v>0</v>
      </c>
      <c r="H4834">
        <v>0</v>
      </c>
      <c r="I4834">
        <v>0</v>
      </c>
      <c r="J4834">
        <v>0</v>
      </c>
      <c r="K4834">
        <v>0</v>
      </c>
      <c r="L4834">
        <v>0</v>
      </c>
      <c r="M4834">
        <v>5</v>
      </c>
      <c r="N4834">
        <v>0</v>
      </c>
      <c r="O4834">
        <v>0</v>
      </c>
      <c r="P4834">
        <v>0</v>
      </c>
      <c r="Q4834">
        <v>0</v>
      </c>
    </row>
    <row r="4835" spans="1:17" x14ac:dyDescent="0.25">
      <c r="A4835" t="s">
        <v>13003</v>
      </c>
      <c r="B4835" t="s">
        <v>73</v>
      </c>
      <c r="C4835" t="s">
        <v>201</v>
      </c>
      <c r="D4835" t="s">
        <v>526</v>
      </c>
      <c r="E4835" t="s">
        <v>563</v>
      </c>
      <c r="F4835" t="s">
        <v>4245</v>
      </c>
      <c r="G4835">
        <v>0</v>
      </c>
      <c r="H4835">
        <v>0</v>
      </c>
      <c r="I4835">
        <v>0</v>
      </c>
      <c r="J4835">
        <v>0</v>
      </c>
      <c r="K4835">
        <v>0</v>
      </c>
      <c r="L4835">
        <v>0</v>
      </c>
      <c r="M4835">
        <v>35</v>
      </c>
      <c r="N4835">
        <v>0</v>
      </c>
      <c r="O4835">
        <v>0</v>
      </c>
      <c r="P4835">
        <v>0</v>
      </c>
      <c r="Q4835">
        <v>0</v>
      </c>
    </row>
    <row r="4836" spans="1:17" x14ac:dyDescent="0.25">
      <c r="A4836" t="s">
        <v>13004</v>
      </c>
      <c r="B4836" t="s">
        <v>73</v>
      </c>
      <c r="C4836" t="s">
        <v>201</v>
      </c>
      <c r="D4836" t="s">
        <v>526</v>
      </c>
      <c r="E4836" t="s">
        <v>563</v>
      </c>
      <c r="F4836" t="s">
        <v>394</v>
      </c>
      <c r="G4836">
        <v>0</v>
      </c>
      <c r="H4836">
        <v>0</v>
      </c>
      <c r="I4836">
        <v>0</v>
      </c>
      <c r="J4836">
        <v>0</v>
      </c>
      <c r="K4836">
        <v>0</v>
      </c>
      <c r="L4836">
        <v>0</v>
      </c>
      <c r="M4836">
        <v>0</v>
      </c>
      <c r="N4836">
        <v>35</v>
      </c>
      <c r="O4836">
        <v>35</v>
      </c>
      <c r="P4836">
        <v>0</v>
      </c>
      <c r="Q4836">
        <v>0</v>
      </c>
    </row>
    <row r="4837" spans="1:17" x14ac:dyDescent="0.25">
      <c r="A4837" t="s">
        <v>13005</v>
      </c>
      <c r="B4837" t="s">
        <v>73</v>
      </c>
      <c r="C4837" t="s">
        <v>201</v>
      </c>
      <c r="D4837" t="s">
        <v>526</v>
      </c>
      <c r="E4837" t="s">
        <v>563</v>
      </c>
      <c r="F4837" t="s">
        <v>395</v>
      </c>
      <c r="G4837">
        <v>0</v>
      </c>
      <c r="H4837">
        <v>0</v>
      </c>
      <c r="I4837">
        <v>0</v>
      </c>
      <c r="J4837">
        <v>0</v>
      </c>
      <c r="K4837">
        <v>0</v>
      </c>
      <c r="L4837">
        <v>0</v>
      </c>
      <c r="M4837">
        <v>0</v>
      </c>
      <c r="N4837">
        <v>35</v>
      </c>
      <c r="O4837">
        <v>35</v>
      </c>
      <c r="P4837">
        <v>0</v>
      </c>
      <c r="Q4837">
        <v>0</v>
      </c>
    </row>
    <row r="4838" spans="1:17" x14ac:dyDescent="0.25">
      <c r="A4838" t="s">
        <v>13006</v>
      </c>
      <c r="B4838" t="s">
        <v>73</v>
      </c>
      <c r="C4838" t="s">
        <v>201</v>
      </c>
      <c r="D4838" t="s">
        <v>526</v>
      </c>
      <c r="E4838" t="s">
        <v>563</v>
      </c>
      <c r="F4838" t="s">
        <v>525</v>
      </c>
      <c r="G4838">
        <v>35</v>
      </c>
      <c r="H4838">
        <v>0</v>
      </c>
      <c r="I4838">
        <v>0</v>
      </c>
      <c r="J4838">
        <v>0</v>
      </c>
      <c r="K4838">
        <v>0</v>
      </c>
      <c r="L4838">
        <v>0</v>
      </c>
      <c r="M4838">
        <v>0</v>
      </c>
      <c r="N4838">
        <v>0</v>
      </c>
      <c r="O4838">
        <v>0</v>
      </c>
      <c r="P4838">
        <v>0</v>
      </c>
      <c r="Q4838">
        <v>0</v>
      </c>
    </row>
    <row r="4839" spans="1:17" x14ac:dyDescent="0.25">
      <c r="A4839" t="s">
        <v>24467</v>
      </c>
      <c r="B4839" t="s">
        <v>73</v>
      </c>
      <c r="C4839" t="s">
        <v>201</v>
      </c>
      <c r="D4839" t="s">
        <v>526</v>
      </c>
      <c r="E4839" t="s">
        <v>21471</v>
      </c>
      <c r="F4839" t="s">
        <v>396</v>
      </c>
      <c r="G4839">
        <v>0</v>
      </c>
      <c r="H4839">
        <v>48</v>
      </c>
      <c r="I4839">
        <v>5</v>
      </c>
      <c r="J4839">
        <v>36</v>
      </c>
      <c r="K4839">
        <v>5</v>
      </c>
      <c r="L4839">
        <v>2</v>
      </c>
      <c r="M4839">
        <v>0</v>
      </c>
      <c r="N4839">
        <v>0</v>
      </c>
      <c r="O4839">
        <v>0</v>
      </c>
      <c r="P4839">
        <v>0</v>
      </c>
      <c r="Q4839">
        <v>0</v>
      </c>
    </row>
    <row r="4840" spans="1:17" x14ac:dyDescent="0.25">
      <c r="A4840" t="s">
        <v>24468</v>
      </c>
      <c r="B4840" t="s">
        <v>73</v>
      </c>
      <c r="C4840" t="s">
        <v>201</v>
      </c>
      <c r="D4840" t="s">
        <v>526</v>
      </c>
      <c r="E4840" t="s">
        <v>21471</v>
      </c>
      <c r="F4840" t="s">
        <v>4236</v>
      </c>
      <c r="G4840">
        <v>0</v>
      </c>
      <c r="H4840">
        <v>48</v>
      </c>
      <c r="I4840">
        <v>3</v>
      </c>
      <c r="J4840">
        <v>38</v>
      </c>
      <c r="K4840">
        <v>2</v>
      </c>
      <c r="L4840">
        <v>5</v>
      </c>
      <c r="M4840">
        <v>0</v>
      </c>
      <c r="N4840">
        <v>0</v>
      </c>
      <c r="O4840">
        <v>0</v>
      </c>
      <c r="P4840">
        <v>0</v>
      </c>
      <c r="Q4840">
        <v>0</v>
      </c>
    </row>
    <row r="4841" spans="1:17" x14ac:dyDescent="0.25">
      <c r="A4841" t="s">
        <v>24469</v>
      </c>
      <c r="B4841" t="s">
        <v>73</v>
      </c>
      <c r="C4841" t="s">
        <v>201</v>
      </c>
      <c r="D4841" t="s">
        <v>526</v>
      </c>
      <c r="E4841" t="s">
        <v>21471</v>
      </c>
      <c r="F4841" t="s">
        <v>4238</v>
      </c>
      <c r="G4841">
        <v>0</v>
      </c>
      <c r="H4841">
        <v>0</v>
      </c>
      <c r="I4841">
        <v>0</v>
      </c>
      <c r="J4841">
        <v>0</v>
      </c>
      <c r="K4841">
        <v>0</v>
      </c>
      <c r="L4841">
        <v>0</v>
      </c>
      <c r="M4841">
        <v>48</v>
      </c>
      <c r="N4841">
        <v>0</v>
      </c>
      <c r="O4841">
        <v>0</v>
      </c>
      <c r="P4841">
        <v>0</v>
      </c>
      <c r="Q4841">
        <v>0</v>
      </c>
    </row>
    <row r="4842" spans="1:17" x14ac:dyDescent="0.25">
      <c r="A4842" t="s">
        <v>24470</v>
      </c>
      <c r="B4842" t="s">
        <v>73</v>
      </c>
      <c r="C4842" t="s">
        <v>201</v>
      </c>
      <c r="D4842" t="s">
        <v>526</v>
      </c>
      <c r="E4842" t="s">
        <v>21471</v>
      </c>
      <c r="F4842" t="s">
        <v>397</v>
      </c>
      <c r="G4842">
        <v>0</v>
      </c>
      <c r="H4842">
        <v>48</v>
      </c>
      <c r="I4842">
        <v>3</v>
      </c>
      <c r="J4842">
        <v>38</v>
      </c>
      <c r="K4842">
        <v>2</v>
      </c>
      <c r="L4842">
        <v>5</v>
      </c>
      <c r="M4842">
        <v>0</v>
      </c>
      <c r="N4842">
        <v>0</v>
      </c>
      <c r="O4842">
        <v>0</v>
      </c>
      <c r="P4842">
        <v>0</v>
      </c>
      <c r="Q4842">
        <v>0</v>
      </c>
    </row>
    <row r="4843" spans="1:17" x14ac:dyDescent="0.25">
      <c r="A4843" t="s">
        <v>24471</v>
      </c>
      <c r="B4843" t="s">
        <v>73</v>
      </c>
      <c r="C4843" t="s">
        <v>201</v>
      </c>
      <c r="D4843" t="s">
        <v>526</v>
      </c>
      <c r="E4843" t="s">
        <v>21471</v>
      </c>
      <c r="F4843" t="s">
        <v>398</v>
      </c>
      <c r="G4843">
        <v>0</v>
      </c>
      <c r="H4843">
        <v>48</v>
      </c>
      <c r="I4843">
        <v>3</v>
      </c>
      <c r="J4843">
        <v>38</v>
      </c>
      <c r="K4843">
        <v>2</v>
      </c>
      <c r="L4843">
        <v>5</v>
      </c>
      <c r="M4843">
        <v>0</v>
      </c>
      <c r="N4843">
        <v>0</v>
      </c>
      <c r="O4843">
        <v>0</v>
      </c>
      <c r="P4843">
        <v>0</v>
      </c>
      <c r="Q4843">
        <v>0</v>
      </c>
    </row>
    <row r="4844" spans="1:17" x14ac:dyDescent="0.25">
      <c r="A4844" t="s">
        <v>24472</v>
      </c>
      <c r="B4844" t="s">
        <v>73</v>
      </c>
      <c r="C4844" t="s">
        <v>201</v>
      </c>
      <c r="D4844" t="s">
        <v>526</v>
      </c>
      <c r="E4844" t="s">
        <v>21471</v>
      </c>
      <c r="F4844" t="s">
        <v>4242</v>
      </c>
      <c r="G4844">
        <v>0</v>
      </c>
      <c r="H4844">
        <v>0</v>
      </c>
      <c r="I4844">
        <v>0</v>
      </c>
      <c r="J4844">
        <v>0</v>
      </c>
      <c r="K4844">
        <v>0</v>
      </c>
      <c r="L4844">
        <v>0</v>
      </c>
      <c r="M4844">
        <v>48</v>
      </c>
      <c r="N4844">
        <v>0</v>
      </c>
      <c r="O4844">
        <v>0</v>
      </c>
      <c r="P4844">
        <v>0</v>
      </c>
      <c r="Q4844">
        <v>0</v>
      </c>
    </row>
    <row r="4845" spans="1:17" x14ac:dyDescent="0.25">
      <c r="A4845" t="s">
        <v>24473</v>
      </c>
      <c r="B4845" t="s">
        <v>73</v>
      </c>
      <c r="C4845" t="s">
        <v>201</v>
      </c>
      <c r="D4845" t="s">
        <v>526</v>
      </c>
      <c r="E4845" t="s">
        <v>21471</v>
      </c>
      <c r="F4845" t="s">
        <v>399</v>
      </c>
      <c r="G4845">
        <v>0</v>
      </c>
      <c r="H4845">
        <v>48</v>
      </c>
      <c r="I4845">
        <v>3</v>
      </c>
      <c r="J4845">
        <v>38</v>
      </c>
      <c r="K4845">
        <v>5</v>
      </c>
      <c r="L4845">
        <v>2</v>
      </c>
      <c r="M4845">
        <v>0</v>
      </c>
      <c r="N4845">
        <v>0</v>
      </c>
      <c r="O4845">
        <v>0</v>
      </c>
      <c r="P4845">
        <v>0</v>
      </c>
      <c r="Q4845">
        <v>0</v>
      </c>
    </row>
    <row r="4846" spans="1:17" x14ac:dyDescent="0.25">
      <c r="A4846" t="s">
        <v>24474</v>
      </c>
      <c r="B4846" t="s">
        <v>73</v>
      </c>
      <c r="C4846" t="s">
        <v>201</v>
      </c>
      <c r="D4846" t="s">
        <v>526</v>
      </c>
      <c r="E4846" t="s">
        <v>21471</v>
      </c>
      <c r="F4846" t="s">
        <v>4245</v>
      </c>
      <c r="G4846">
        <v>0</v>
      </c>
      <c r="H4846">
        <v>0</v>
      </c>
      <c r="I4846">
        <v>0</v>
      </c>
      <c r="J4846">
        <v>0</v>
      </c>
      <c r="K4846">
        <v>0</v>
      </c>
      <c r="L4846">
        <v>0</v>
      </c>
      <c r="M4846">
        <v>48</v>
      </c>
      <c r="N4846">
        <v>0</v>
      </c>
      <c r="O4846">
        <v>0</v>
      </c>
      <c r="P4846">
        <v>0</v>
      </c>
      <c r="Q4846">
        <v>0</v>
      </c>
    </row>
    <row r="4847" spans="1:17" x14ac:dyDescent="0.25">
      <c r="A4847" t="s">
        <v>24475</v>
      </c>
      <c r="B4847" t="s">
        <v>73</v>
      </c>
      <c r="C4847" t="s">
        <v>201</v>
      </c>
      <c r="D4847" t="s">
        <v>526</v>
      </c>
      <c r="E4847" t="s">
        <v>21471</v>
      </c>
      <c r="F4847" t="s">
        <v>394</v>
      </c>
      <c r="G4847">
        <v>0</v>
      </c>
      <c r="H4847">
        <v>0</v>
      </c>
      <c r="I4847">
        <v>0</v>
      </c>
      <c r="J4847">
        <v>0</v>
      </c>
      <c r="K4847">
        <v>0</v>
      </c>
      <c r="L4847">
        <v>0</v>
      </c>
      <c r="M4847">
        <v>0</v>
      </c>
      <c r="N4847">
        <v>48</v>
      </c>
      <c r="O4847">
        <v>42</v>
      </c>
      <c r="P4847">
        <v>4</v>
      </c>
      <c r="Q4847">
        <v>2</v>
      </c>
    </row>
    <row r="4848" spans="1:17" x14ac:dyDescent="0.25">
      <c r="A4848" t="s">
        <v>24476</v>
      </c>
      <c r="B4848" t="s">
        <v>73</v>
      </c>
      <c r="C4848" t="s">
        <v>201</v>
      </c>
      <c r="D4848" t="s">
        <v>526</v>
      </c>
      <c r="E4848" t="s">
        <v>21471</v>
      </c>
      <c r="F4848" t="s">
        <v>395</v>
      </c>
      <c r="G4848">
        <v>0</v>
      </c>
      <c r="H4848">
        <v>0</v>
      </c>
      <c r="I4848">
        <v>0</v>
      </c>
      <c r="J4848">
        <v>0</v>
      </c>
      <c r="K4848">
        <v>0</v>
      </c>
      <c r="L4848">
        <v>0</v>
      </c>
      <c r="M4848">
        <v>0</v>
      </c>
      <c r="N4848">
        <v>45</v>
      </c>
      <c r="O4848">
        <v>41</v>
      </c>
      <c r="P4848">
        <v>2</v>
      </c>
      <c r="Q4848">
        <v>2</v>
      </c>
    </row>
    <row r="4849" spans="1:17" x14ac:dyDescent="0.25">
      <c r="A4849" t="s">
        <v>24477</v>
      </c>
      <c r="B4849" t="s">
        <v>73</v>
      </c>
      <c r="C4849" t="s">
        <v>201</v>
      </c>
      <c r="D4849" t="s">
        <v>526</v>
      </c>
      <c r="E4849" t="s">
        <v>21471</v>
      </c>
      <c r="F4849" t="s">
        <v>525</v>
      </c>
      <c r="G4849">
        <v>48</v>
      </c>
      <c r="H4849">
        <v>0</v>
      </c>
      <c r="I4849">
        <v>0</v>
      </c>
      <c r="J4849">
        <v>0</v>
      </c>
      <c r="K4849">
        <v>0</v>
      </c>
      <c r="L4849">
        <v>0</v>
      </c>
      <c r="M4849">
        <v>0</v>
      </c>
      <c r="N4849">
        <v>0</v>
      </c>
      <c r="O4849">
        <v>0</v>
      </c>
      <c r="P4849">
        <v>0</v>
      </c>
      <c r="Q4849">
        <v>0</v>
      </c>
    </row>
    <row r="4850" spans="1:17" x14ac:dyDescent="0.25">
      <c r="A4850" t="s">
        <v>13007</v>
      </c>
      <c r="B4850" t="s">
        <v>73</v>
      </c>
      <c r="C4850" t="s">
        <v>201</v>
      </c>
      <c r="D4850" t="s">
        <v>527</v>
      </c>
      <c r="E4850" t="s">
        <v>563</v>
      </c>
      <c r="F4850" t="s">
        <v>528</v>
      </c>
      <c r="G4850">
        <v>0</v>
      </c>
      <c r="H4850">
        <v>0</v>
      </c>
      <c r="I4850">
        <v>0</v>
      </c>
      <c r="J4850">
        <v>0</v>
      </c>
      <c r="K4850">
        <v>0</v>
      </c>
      <c r="L4850">
        <v>0</v>
      </c>
      <c r="M4850">
        <v>0</v>
      </c>
      <c r="N4850">
        <v>3</v>
      </c>
      <c r="O4850">
        <v>3</v>
      </c>
      <c r="P4850">
        <v>0</v>
      </c>
      <c r="Q4850">
        <v>0</v>
      </c>
    </row>
    <row r="4851" spans="1:17" x14ac:dyDescent="0.25">
      <c r="A4851" t="s">
        <v>13008</v>
      </c>
      <c r="B4851" t="s">
        <v>73</v>
      </c>
      <c r="C4851" t="s">
        <v>201</v>
      </c>
      <c r="D4851" t="s">
        <v>527</v>
      </c>
      <c r="E4851" t="s">
        <v>563</v>
      </c>
      <c r="F4851" t="s">
        <v>525</v>
      </c>
      <c r="G4851">
        <v>3</v>
      </c>
      <c r="H4851">
        <v>0</v>
      </c>
      <c r="I4851">
        <v>0</v>
      </c>
      <c r="J4851">
        <v>0</v>
      </c>
      <c r="K4851">
        <v>0</v>
      </c>
      <c r="L4851">
        <v>0</v>
      </c>
      <c r="M4851">
        <v>0</v>
      </c>
      <c r="N4851">
        <v>0</v>
      </c>
      <c r="O4851">
        <v>0</v>
      </c>
      <c r="P4851">
        <v>0</v>
      </c>
      <c r="Q4851">
        <v>0</v>
      </c>
    </row>
    <row r="4852" spans="1:17" x14ac:dyDescent="0.25">
      <c r="A4852" t="s">
        <v>18060</v>
      </c>
      <c r="B4852" t="s">
        <v>72</v>
      </c>
      <c r="C4852" t="s">
        <v>135</v>
      </c>
      <c r="D4852" t="s">
        <v>526</v>
      </c>
      <c r="E4852" t="s">
        <v>563</v>
      </c>
      <c r="F4852" t="s">
        <v>4236</v>
      </c>
      <c r="G4852">
        <v>0</v>
      </c>
      <c r="H4852">
        <v>33</v>
      </c>
      <c r="I4852">
        <v>1</v>
      </c>
      <c r="J4852">
        <v>29</v>
      </c>
      <c r="K4852">
        <v>1</v>
      </c>
      <c r="L4852">
        <v>2</v>
      </c>
      <c r="M4852">
        <v>0</v>
      </c>
      <c r="N4852">
        <v>0</v>
      </c>
      <c r="O4852">
        <v>0</v>
      </c>
      <c r="P4852">
        <v>0</v>
      </c>
      <c r="Q4852">
        <v>0</v>
      </c>
    </row>
    <row r="4853" spans="1:17" x14ac:dyDescent="0.25">
      <c r="A4853" t="s">
        <v>18061</v>
      </c>
      <c r="B4853" t="s">
        <v>72</v>
      </c>
      <c r="C4853" t="s">
        <v>135</v>
      </c>
      <c r="D4853" t="s">
        <v>526</v>
      </c>
      <c r="E4853" t="s">
        <v>563</v>
      </c>
      <c r="F4853" t="s">
        <v>4238</v>
      </c>
      <c r="G4853">
        <v>0</v>
      </c>
      <c r="H4853">
        <v>0</v>
      </c>
      <c r="I4853">
        <v>0</v>
      </c>
      <c r="J4853">
        <v>0</v>
      </c>
      <c r="K4853">
        <v>0</v>
      </c>
      <c r="L4853">
        <v>0</v>
      </c>
      <c r="M4853">
        <v>33</v>
      </c>
      <c r="N4853">
        <v>0</v>
      </c>
      <c r="O4853">
        <v>0</v>
      </c>
      <c r="P4853">
        <v>0</v>
      </c>
      <c r="Q4853">
        <v>0</v>
      </c>
    </row>
    <row r="4854" spans="1:17" x14ac:dyDescent="0.25">
      <c r="A4854" t="s">
        <v>18062</v>
      </c>
      <c r="B4854" t="s">
        <v>72</v>
      </c>
      <c r="C4854" t="s">
        <v>135</v>
      </c>
      <c r="D4854" t="s">
        <v>526</v>
      </c>
      <c r="E4854" t="s">
        <v>563</v>
      </c>
      <c r="F4854" t="s">
        <v>397</v>
      </c>
      <c r="G4854">
        <v>0</v>
      </c>
      <c r="H4854">
        <v>33</v>
      </c>
      <c r="I4854">
        <v>1</v>
      </c>
      <c r="J4854">
        <v>29</v>
      </c>
      <c r="K4854">
        <v>1</v>
      </c>
      <c r="L4854">
        <v>2</v>
      </c>
      <c r="M4854">
        <v>0</v>
      </c>
      <c r="N4854">
        <v>0</v>
      </c>
      <c r="O4854">
        <v>0</v>
      </c>
      <c r="P4854">
        <v>0</v>
      </c>
      <c r="Q4854">
        <v>0</v>
      </c>
    </row>
    <row r="4855" spans="1:17" x14ac:dyDescent="0.25">
      <c r="A4855" t="s">
        <v>18324</v>
      </c>
      <c r="B4855" t="s">
        <v>72</v>
      </c>
      <c r="C4855" t="s">
        <v>135</v>
      </c>
      <c r="D4855" t="s">
        <v>526</v>
      </c>
      <c r="E4855" t="s">
        <v>563</v>
      </c>
      <c r="F4855" t="s">
        <v>398</v>
      </c>
      <c r="G4855">
        <v>0</v>
      </c>
      <c r="H4855">
        <v>33</v>
      </c>
      <c r="I4855">
        <v>1</v>
      </c>
      <c r="J4855">
        <v>29</v>
      </c>
      <c r="K4855">
        <v>1</v>
      </c>
      <c r="L4855">
        <v>2</v>
      </c>
      <c r="M4855">
        <v>0</v>
      </c>
      <c r="N4855">
        <v>0</v>
      </c>
      <c r="O4855">
        <v>0</v>
      </c>
      <c r="P4855">
        <v>0</v>
      </c>
      <c r="Q4855">
        <v>0</v>
      </c>
    </row>
    <row r="4856" spans="1:17" x14ac:dyDescent="0.25">
      <c r="A4856" t="s">
        <v>18325</v>
      </c>
      <c r="B4856" t="s">
        <v>72</v>
      </c>
      <c r="C4856" t="s">
        <v>135</v>
      </c>
      <c r="D4856" t="s">
        <v>526</v>
      </c>
      <c r="E4856" t="s">
        <v>563</v>
      </c>
      <c r="F4856" t="s">
        <v>4242</v>
      </c>
      <c r="G4856">
        <v>0</v>
      </c>
      <c r="H4856">
        <v>0</v>
      </c>
      <c r="I4856">
        <v>0</v>
      </c>
      <c r="J4856">
        <v>0</v>
      </c>
      <c r="K4856">
        <v>0</v>
      </c>
      <c r="L4856">
        <v>0</v>
      </c>
      <c r="M4856">
        <v>33</v>
      </c>
      <c r="N4856">
        <v>0</v>
      </c>
      <c r="O4856">
        <v>0</v>
      </c>
      <c r="P4856">
        <v>0</v>
      </c>
      <c r="Q4856">
        <v>0</v>
      </c>
    </row>
    <row r="4857" spans="1:17" x14ac:dyDescent="0.25">
      <c r="A4857" t="s">
        <v>18326</v>
      </c>
      <c r="B4857" t="s">
        <v>72</v>
      </c>
      <c r="C4857" t="s">
        <v>135</v>
      </c>
      <c r="D4857" t="s">
        <v>526</v>
      </c>
      <c r="E4857" t="s">
        <v>563</v>
      </c>
      <c r="F4857" t="s">
        <v>399</v>
      </c>
      <c r="G4857">
        <v>0</v>
      </c>
      <c r="H4857">
        <v>33</v>
      </c>
      <c r="I4857">
        <v>1</v>
      </c>
      <c r="J4857">
        <v>30</v>
      </c>
      <c r="K4857">
        <v>1</v>
      </c>
      <c r="L4857">
        <v>1</v>
      </c>
      <c r="M4857">
        <v>0</v>
      </c>
      <c r="N4857">
        <v>0</v>
      </c>
      <c r="O4857">
        <v>0</v>
      </c>
      <c r="P4857">
        <v>0</v>
      </c>
      <c r="Q4857">
        <v>0</v>
      </c>
    </row>
    <row r="4858" spans="1:17" x14ac:dyDescent="0.25">
      <c r="A4858" t="s">
        <v>18327</v>
      </c>
      <c r="B4858" t="s">
        <v>72</v>
      </c>
      <c r="C4858" t="s">
        <v>135</v>
      </c>
      <c r="D4858" t="s">
        <v>526</v>
      </c>
      <c r="E4858" t="s">
        <v>563</v>
      </c>
      <c r="F4858" t="s">
        <v>4245</v>
      </c>
      <c r="G4858">
        <v>0</v>
      </c>
      <c r="H4858">
        <v>0</v>
      </c>
      <c r="I4858">
        <v>0</v>
      </c>
      <c r="J4858">
        <v>0</v>
      </c>
      <c r="K4858">
        <v>0</v>
      </c>
      <c r="L4858">
        <v>0</v>
      </c>
      <c r="M4858">
        <v>33</v>
      </c>
      <c r="N4858">
        <v>0</v>
      </c>
      <c r="O4858">
        <v>0</v>
      </c>
      <c r="P4858">
        <v>0</v>
      </c>
      <c r="Q4858">
        <v>0</v>
      </c>
    </row>
    <row r="4859" spans="1:17" x14ac:dyDescent="0.25">
      <c r="A4859" t="s">
        <v>18328</v>
      </c>
      <c r="B4859" t="s">
        <v>72</v>
      </c>
      <c r="C4859" t="s">
        <v>135</v>
      </c>
      <c r="D4859" t="s">
        <v>526</v>
      </c>
      <c r="E4859" t="s">
        <v>563</v>
      </c>
      <c r="F4859" t="s">
        <v>394</v>
      </c>
      <c r="G4859">
        <v>0</v>
      </c>
      <c r="H4859">
        <v>0</v>
      </c>
      <c r="I4859">
        <v>0</v>
      </c>
      <c r="J4859">
        <v>0</v>
      </c>
      <c r="K4859">
        <v>0</v>
      </c>
      <c r="L4859">
        <v>0</v>
      </c>
      <c r="M4859">
        <v>0</v>
      </c>
      <c r="N4859">
        <v>23</v>
      </c>
      <c r="O4859">
        <v>22</v>
      </c>
      <c r="P4859">
        <v>0</v>
      </c>
      <c r="Q4859">
        <v>1</v>
      </c>
    </row>
    <row r="4860" spans="1:17" x14ac:dyDescent="0.25">
      <c r="A4860" t="s">
        <v>18329</v>
      </c>
      <c r="B4860" t="s">
        <v>72</v>
      </c>
      <c r="C4860" t="s">
        <v>135</v>
      </c>
      <c r="D4860" t="s">
        <v>526</v>
      </c>
      <c r="E4860" t="s">
        <v>563</v>
      </c>
      <c r="F4860" t="s">
        <v>395</v>
      </c>
      <c r="G4860">
        <v>0</v>
      </c>
      <c r="H4860">
        <v>0</v>
      </c>
      <c r="I4860">
        <v>0</v>
      </c>
      <c r="J4860">
        <v>0</v>
      </c>
      <c r="K4860">
        <v>0</v>
      </c>
      <c r="L4860">
        <v>0</v>
      </c>
      <c r="M4860">
        <v>0</v>
      </c>
      <c r="N4860">
        <v>20</v>
      </c>
      <c r="O4860">
        <v>19</v>
      </c>
      <c r="P4860">
        <v>0</v>
      </c>
      <c r="Q4860">
        <v>1</v>
      </c>
    </row>
    <row r="4861" spans="1:17" x14ac:dyDescent="0.25">
      <c r="A4861" t="s">
        <v>18330</v>
      </c>
      <c r="B4861" t="s">
        <v>72</v>
      </c>
      <c r="C4861" t="s">
        <v>135</v>
      </c>
      <c r="D4861" t="s">
        <v>526</v>
      </c>
      <c r="E4861" t="s">
        <v>563</v>
      </c>
      <c r="F4861" t="s">
        <v>525</v>
      </c>
      <c r="G4861">
        <v>33</v>
      </c>
      <c r="H4861">
        <v>0</v>
      </c>
      <c r="I4861">
        <v>0</v>
      </c>
      <c r="J4861">
        <v>0</v>
      </c>
      <c r="K4861">
        <v>0</v>
      </c>
      <c r="L4861">
        <v>0</v>
      </c>
      <c r="M4861">
        <v>0</v>
      </c>
      <c r="N4861">
        <v>0</v>
      </c>
      <c r="O4861">
        <v>0</v>
      </c>
      <c r="P4861">
        <v>0</v>
      </c>
      <c r="Q4861">
        <v>0</v>
      </c>
    </row>
    <row r="4862" spans="1:17" x14ac:dyDescent="0.25">
      <c r="A4862" t="s">
        <v>24478</v>
      </c>
      <c r="B4862" t="s">
        <v>72</v>
      </c>
      <c r="C4862" t="s">
        <v>135</v>
      </c>
      <c r="D4862" t="s">
        <v>526</v>
      </c>
      <c r="E4862" t="s">
        <v>21471</v>
      </c>
      <c r="F4862" t="s">
        <v>396</v>
      </c>
      <c r="G4862">
        <v>0</v>
      </c>
      <c r="H4862">
        <v>27</v>
      </c>
      <c r="I4862">
        <v>6</v>
      </c>
      <c r="J4862">
        <v>20</v>
      </c>
      <c r="K4862">
        <v>0</v>
      </c>
      <c r="L4862">
        <v>1</v>
      </c>
      <c r="M4862">
        <v>0</v>
      </c>
      <c r="N4862">
        <v>0</v>
      </c>
      <c r="O4862">
        <v>0</v>
      </c>
      <c r="P4862">
        <v>0</v>
      </c>
      <c r="Q4862">
        <v>0</v>
      </c>
    </row>
    <row r="4863" spans="1:17" x14ac:dyDescent="0.25">
      <c r="A4863" t="s">
        <v>24479</v>
      </c>
      <c r="B4863" t="s">
        <v>72</v>
      </c>
      <c r="C4863" t="s">
        <v>135</v>
      </c>
      <c r="D4863" t="s">
        <v>526</v>
      </c>
      <c r="E4863" t="s">
        <v>21471</v>
      </c>
      <c r="F4863" t="s">
        <v>4236</v>
      </c>
      <c r="G4863">
        <v>0</v>
      </c>
      <c r="H4863">
        <v>27</v>
      </c>
      <c r="I4863">
        <v>6</v>
      </c>
      <c r="J4863">
        <v>18</v>
      </c>
      <c r="K4863">
        <v>2</v>
      </c>
      <c r="L4863">
        <v>1</v>
      </c>
      <c r="M4863">
        <v>0</v>
      </c>
      <c r="N4863">
        <v>0</v>
      </c>
      <c r="O4863">
        <v>0</v>
      </c>
      <c r="P4863">
        <v>0</v>
      </c>
      <c r="Q4863">
        <v>0</v>
      </c>
    </row>
    <row r="4864" spans="1:17" x14ac:dyDescent="0.25">
      <c r="A4864" t="s">
        <v>24480</v>
      </c>
      <c r="B4864" t="s">
        <v>72</v>
      </c>
      <c r="C4864" t="s">
        <v>135</v>
      </c>
      <c r="D4864" t="s">
        <v>526</v>
      </c>
      <c r="E4864" t="s">
        <v>21471</v>
      </c>
      <c r="F4864" t="s">
        <v>4238</v>
      </c>
      <c r="G4864">
        <v>0</v>
      </c>
      <c r="H4864">
        <v>0</v>
      </c>
      <c r="I4864">
        <v>0</v>
      </c>
      <c r="J4864">
        <v>0</v>
      </c>
      <c r="K4864">
        <v>0</v>
      </c>
      <c r="L4864">
        <v>0</v>
      </c>
      <c r="M4864">
        <v>27</v>
      </c>
      <c r="N4864">
        <v>0</v>
      </c>
      <c r="O4864">
        <v>0</v>
      </c>
      <c r="P4864">
        <v>0</v>
      </c>
      <c r="Q4864">
        <v>0</v>
      </c>
    </row>
    <row r="4865" spans="1:17" x14ac:dyDescent="0.25">
      <c r="A4865" t="s">
        <v>24481</v>
      </c>
      <c r="B4865" t="s">
        <v>72</v>
      </c>
      <c r="C4865" t="s">
        <v>135</v>
      </c>
      <c r="D4865" t="s">
        <v>526</v>
      </c>
      <c r="E4865" t="s">
        <v>21471</v>
      </c>
      <c r="F4865" t="s">
        <v>397</v>
      </c>
      <c r="G4865">
        <v>0</v>
      </c>
      <c r="H4865">
        <v>27</v>
      </c>
      <c r="I4865">
        <v>6</v>
      </c>
      <c r="J4865">
        <v>18</v>
      </c>
      <c r="K4865">
        <v>2</v>
      </c>
      <c r="L4865">
        <v>1</v>
      </c>
      <c r="M4865">
        <v>0</v>
      </c>
      <c r="N4865">
        <v>0</v>
      </c>
      <c r="O4865">
        <v>0</v>
      </c>
      <c r="P4865">
        <v>0</v>
      </c>
      <c r="Q4865">
        <v>0</v>
      </c>
    </row>
    <row r="4866" spans="1:17" x14ac:dyDescent="0.25">
      <c r="A4866" t="s">
        <v>24482</v>
      </c>
      <c r="B4866" t="s">
        <v>72</v>
      </c>
      <c r="C4866" t="s">
        <v>135</v>
      </c>
      <c r="D4866" t="s">
        <v>526</v>
      </c>
      <c r="E4866" t="s">
        <v>21471</v>
      </c>
      <c r="F4866" t="s">
        <v>398</v>
      </c>
      <c r="G4866">
        <v>0</v>
      </c>
      <c r="H4866">
        <v>27</v>
      </c>
      <c r="I4866">
        <v>6</v>
      </c>
      <c r="J4866">
        <v>19</v>
      </c>
      <c r="K4866">
        <v>1</v>
      </c>
      <c r="L4866">
        <v>1</v>
      </c>
      <c r="M4866">
        <v>0</v>
      </c>
      <c r="N4866">
        <v>0</v>
      </c>
      <c r="O4866">
        <v>0</v>
      </c>
      <c r="P4866">
        <v>0</v>
      </c>
      <c r="Q4866">
        <v>0</v>
      </c>
    </row>
    <row r="4867" spans="1:17" x14ac:dyDescent="0.25">
      <c r="A4867" t="s">
        <v>24483</v>
      </c>
      <c r="B4867" t="s">
        <v>72</v>
      </c>
      <c r="C4867" t="s">
        <v>135</v>
      </c>
      <c r="D4867" t="s">
        <v>526</v>
      </c>
      <c r="E4867" t="s">
        <v>21471</v>
      </c>
      <c r="F4867" t="s">
        <v>4242</v>
      </c>
      <c r="G4867">
        <v>0</v>
      </c>
      <c r="H4867">
        <v>0</v>
      </c>
      <c r="I4867">
        <v>0</v>
      </c>
      <c r="J4867">
        <v>0</v>
      </c>
      <c r="K4867">
        <v>0</v>
      </c>
      <c r="L4867">
        <v>0</v>
      </c>
      <c r="M4867">
        <v>27</v>
      </c>
      <c r="N4867">
        <v>0</v>
      </c>
      <c r="O4867">
        <v>0</v>
      </c>
      <c r="P4867">
        <v>0</v>
      </c>
      <c r="Q4867">
        <v>0</v>
      </c>
    </row>
    <row r="4868" spans="1:17" x14ac:dyDescent="0.25">
      <c r="A4868" t="s">
        <v>24484</v>
      </c>
      <c r="B4868" t="s">
        <v>72</v>
      </c>
      <c r="C4868" t="s">
        <v>135</v>
      </c>
      <c r="D4868" t="s">
        <v>526</v>
      </c>
      <c r="E4868" t="s">
        <v>21471</v>
      </c>
      <c r="F4868" t="s">
        <v>399</v>
      </c>
      <c r="G4868">
        <v>0</v>
      </c>
      <c r="H4868">
        <v>27</v>
      </c>
      <c r="I4868">
        <v>6</v>
      </c>
      <c r="J4868">
        <v>19</v>
      </c>
      <c r="K4868">
        <v>1</v>
      </c>
      <c r="L4868">
        <v>1</v>
      </c>
      <c r="M4868">
        <v>0</v>
      </c>
      <c r="N4868">
        <v>0</v>
      </c>
      <c r="O4868">
        <v>0</v>
      </c>
      <c r="P4868">
        <v>0</v>
      </c>
      <c r="Q4868">
        <v>0</v>
      </c>
    </row>
    <row r="4869" spans="1:17" x14ac:dyDescent="0.25">
      <c r="A4869" t="s">
        <v>24485</v>
      </c>
      <c r="B4869" t="s">
        <v>72</v>
      </c>
      <c r="C4869" t="s">
        <v>135</v>
      </c>
      <c r="D4869" t="s">
        <v>526</v>
      </c>
      <c r="E4869" t="s">
        <v>21471</v>
      </c>
      <c r="F4869" t="s">
        <v>4245</v>
      </c>
      <c r="G4869">
        <v>0</v>
      </c>
      <c r="H4869">
        <v>0</v>
      </c>
      <c r="I4869">
        <v>0</v>
      </c>
      <c r="J4869">
        <v>0</v>
      </c>
      <c r="K4869">
        <v>0</v>
      </c>
      <c r="L4869">
        <v>0</v>
      </c>
      <c r="M4869">
        <v>27</v>
      </c>
      <c r="N4869">
        <v>0</v>
      </c>
      <c r="O4869">
        <v>0</v>
      </c>
      <c r="P4869">
        <v>0</v>
      </c>
      <c r="Q4869">
        <v>0</v>
      </c>
    </row>
    <row r="4870" spans="1:17" x14ac:dyDescent="0.25">
      <c r="A4870" t="s">
        <v>24486</v>
      </c>
      <c r="B4870" t="s">
        <v>72</v>
      </c>
      <c r="C4870" t="s">
        <v>135</v>
      </c>
      <c r="D4870" t="s">
        <v>526</v>
      </c>
      <c r="E4870" t="s">
        <v>21471</v>
      </c>
      <c r="F4870" t="s">
        <v>394</v>
      </c>
      <c r="G4870">
        <v>0</v>
      </c>
      <c r="H4870">
        <v>0</v>
      </c>
      <c r="I4870">
        <v>0</v>
      </c>
      <c r="J4870">
        <v>0</v>
      </c>
      <c r="K4870">
        <v>0</v>
      </c>
      <c r="L4870">
        <v>0</v>
      </c>
      <c r="M4870">
        <v>0</v>
      </c>
      <c r="N4870">
        <v>20</v>
      </c>
      <c r="O4870">
        <v>19</v>
      </c>
      <c r="P4870">
        <v>1</v>
      </c>
      <c r="Q4870">
        <v>0</v>
      </c>
    </row>
    <row r="4871" spans="1:17" x14ac:dyDescent="0.25">
      <c r="A4871" t="s">
        <v>24487</v>
      </c>
      <c r="B4871" t="s">
        <v>72</v>
      </c>
      <c r="C4871" t="s">
        <v>135</v>
      </c>
      <c r="D4871" t="s">
        <v>526</v>
      </c>
      <c r="E4871" t="s">
        <v>21471</v>
      </c>
      <c r="F4871" t="s">
        <v>395</v>
      </c>
      <c r="G4871">
        <v>0</v>
      </c>
      <c r="H4871">
        <v>0</v>
      </c>
      <c r="I4871">
        <v>0</v>
      </c>
      <c r="J4871">
        <v>0</v>
      </c>
      <c r="K4871">
        <v>0</v>
      </c>
      <c r="L4871">
        <v>0</v>
      </c>
      <c r="M4871">
        <v>0</v>
      </c>
      <c r="N4871">
        <v>15</v>
      </c>
      <c r="O4871">
        <v>15</v>
      </c>
      <c r="P4871">
        <v>0</v>
      </c>
      <c r="Q4871">
        <v>0</v>
      </c>
    </row>
    <row r="4872" spans="1:17" x14ac:dyDescent="0.25">
      <c r="A4872" t="s">
        <v>24488</v>
      </c>
      <c r="B4872" t="s">
        <v>72</v>
      </c>
      <c r="C4872" t="s">
        <v>135</v>
      </c>
      <c r="D4872" t="s">
        <v>526</v>
      </c>
      <c r="E4872" t="s">
        <v>21471</v>
      </c>
      <c r="F4872" t="s">
        <v>525</v>
      </c>
      <c r="G4872">
        <v>27</v>
      </c>
      <c r="H4872">
        <v>0</v>
      </c>
      <c r="I4872">
        <v>0</v>
      </c>
      <c r="J4872">
        <v>0</v>
      </c>
      <c r="K4872">
        <v>0</v>
      </c>
      <c r="L4872">
        <v>0</v>
      </c>
      <c r="M4872">
        <v>0</v>
      </c>
      <c r="N4872">
        <v>0</v>
      </c>
      <c r="O4872">
        <v>0</v>
      </c>
      <c r="P4872">
        <v>0</v>
      </c>
      <c r="Q4872">
        <v>0</v>
      </c>
    </row>
    <row r="4873" spans="1:17" x14ac:dyDescent="0.25">
      <c r="A4873" t="s">
        <v>18331</v>
      </c>
      <c r="B4873" t="s">
        <v>72</v>
      </c>
      <c r="C4873" t="s">
        <v>135</v>
      </c>
      <c r="D4873" t="s">
        <v>527</v>
      </c>
      <c r="E4873" t="s">
        <v>563</v>
      </c>
      <c r="F4873" t="s">
        <v>528</v>
      </c>
      <c r="G4873">
        <v>0</v>
      </c>
      <c r="H4873">
        <v>0</v>
      </c>
      <c r="I4873">
        <v>0</v>
      </c>
      <c r="J4873">
        <v>0</v>
      </c>
      <c r="K4873">
        <v>0</v>
      </c>
      <c r="L4873">
        <v>0</v>
      </c>
      <c r="M4873">
        <v>0</v>
      </c>
      <c r="N4873">
        <v>3</v>
      </c>
      <c r="O4873">
        <v>3</v>
      </c>
      <c r="P4873">
        <v>0</v>
      </c>
      <c r="Q4873">
        <v>0</v>
      </c>
    </row>
    <row r="4874" spans="1:17" x14ac:dyDescent="0.25">
      <c r="A4874" t="s">
        <v>18332</v>
      </c>
      <c r="B4874" t="s">
        <v>72</v>
      </c>
      <c r="C4874" t="s">
        <v>135</v>
      </c>
      <c r="D4874" t="s">
        <v>527</v>
      </c>
      <c r="E4874" t="s">
        <v>563</v>
      </c>
      <c r="F4874" t="s">
        <v>525</v>
      </c>
      <c r="G4874">
        <v>3</v>
      </c>
      <c r="H4874">
        <v>0</v>
      </c>
      <c r="I4874">
        <v>0</v>
      </c>
      <c r="J4874">
        <v>0</v>
      </c>
      <c r="K4874">
        <v>0</v>
      </c>
      <c r="L4874">
        <v>0</v>
      </c>
      <c r="M4874">
        <v>0</v>
      </c>
      <c r="N4874">
        <v>0</v>
      </c>
      <c r="O4874">
        <v>0</v>
      </c>
      <c r="P4874">
        <v>0</v>
      </c>
      <c r="Q4874">
        <v>0</v>
      </c>
    </row>
    <row r="4875" spans="1:17" x14ac:dyDescent="0.25">
      <c r="A4875" t="s">
        <v>24489</v>
      </c>
      <c r="B4875" t="s">
        <v>72</v>
      </c>
      <c r="C4875" t="s">
        <v>135</v>
      </c>
      <c r="D4875" t="s">
        <v>527</v>
      </c>
      <c r="E4875" t="s">
        <v>21471</v>
      </c>
      <c r="F4875" t="s">
        <v>528</v>
      </c>
      <c r="G4875">
        <v>0</v>
      </c>
      <c r="H4875">
        <v>0</v>
      </c>
      <c r="I4875">
        <v>0</v>
      </c>
      <c r="J4875">
        <v>0</v>
      </c>
      <c r="K4875">
        <v>0</v>
      </c>
      <c r="L4875">
        <v>0</v>
      </c>
      <c r="M4875">
        <v>0</v>
      </c>
      <c r="N4875">
        <v>6</v>
      </c>
      <c r="O4875">
        <v>4</v>
      </c>
      <c r="P4875">
        <v>2</v>
      </c>
      <c r="Q4875">
        <v>0</v>
      </c>
    </row>
    <row r="4876" spans="1:17" x14ac:dyDescent="0.25">
      <c r="A4876" t="s">
        <v>24490</v>
      </c>
      <c r="B4876" t="s">
        <v>72</v>
      </c>
      <c r="C4876" t="s">
        <v>135</v>
      </c>
      <c r="D4876" t="s">
        <v>527</v>
      </c>
      <c r="E4876" t="s">
        <v>21471</v>
      </c>
      <c r="F4876" t="s">
        <v>525</v>
      </c>
      <c r="G4876">
        <v>6</v>
      </c>
      <c r="H4876">
        <v>0</v>
      </c>
      <c r="I4876">
        <v>0</v>
      </c>
      <c r="J4876">
        <v>0</v>
      </c>
      <c r="K4876">
        <v>0</v>
      </c>
      <c r="L4876">
        <v>0</v>
      </c>
      <c r="M4876">
        <v>0</v>
      </c>
      <c r="N4876">
        <v>0</v>
      </c>
      <c r="O4876">
        <v>0</v>
      </c>
      <c r="P4876">
        <v>0</v>
      </c>
      <c r="Q4876">
        <v>0</v>
      </c>
    </row>
    <row r="4877" spans="1:17" x14ac:dyDescent="0.25">
      <c r="A4877" t="s">
        <v>18333</v>
      </c>
      <c r="B4877" t="s">
        <v>72</v>
      </c>
      <c r="C4877" t="s">
        <v>135</v>
      </c>
      <c r="D4877" t="s">
        <v>12971</v>
      </c>
      <c r="E4877" t="s">
        <v>563</v>
      </c>
      <c r="F4877" t="s">
        <v>525</v>
      </c>
      <c r="G4877">
        <v>1</v>
      </c>
      <c r="H4877">
        <v>0</v>
      </c>
      <c r="I4877">
        <v>0</v>
      </c>
      <c r="J4877">
        <v>0</v>
      </c>
      <c r="K4877">
        <v>0</v>
      </c>
      <c r="L4877">
        <v>0</v>
      </c>
      <c r="M4877">
        <v>0</v>
      </c>
      <c r="N4877">
        <v>0</v>
      </c>
      <c r="O4877">
        <v>0</v>
      </c>
      <c r="P4877">
        <v>0</v>
      </c>
      <c r="Q4877">
        <v>0</v>
      </c>
    </row>
    <row r="4878" spans="1:17" x14ac:dyDescent="0.25">
      <c r="A4878" t="s">
        <v>24491</v>
      </c>
      <c r="B4878" t="s">
        <v>72</v>
      </c>
      <c r="C4878" t="s">
        <v>135</v>
      </c>
      <c r="D4878" t="s">
        <v>12971</v>
      </c>
      <c r="E4878" t="s">
        <v>21471</v>
      </c>
      <c r="F4878" t="s">
        <v>525</v>
      </c>
      <c r="G4878">
        <v>4</v>
      </c>
      <c r="H4878">
        <v>0</v>
      </c>
      <c r="I4878">
        <v>0</v>
      </c>
      <c r="J4878">
        <v>0</v>
      </c>
      <c r="K4878">
        <v>0</v>
      </c>
      <c r="L4878">
        <v>0</v>
      </c>
      <c r="M4878">
        <v>0</v>
      </c>
      <c r="N4878">
        <v>0</v>
      </c>
      <c r="O4878">
        <v>0</v>
      </c>
      <c r="P4878">
        <v>0</v>
      </c>
      <c r="Q4878">
        <v>0</v>
      </c>
    </row>
    <row r="4879" spans="1:17" x14ac:dyDescent="0.25">
      <c r="A4879" t="s">
        <v>24492</v>
      </c>
      <c r="B4879" t="s">
        <v>72</v>
      </c>
      <c r="C4879" t="s">
        <v>136</v>
      </c>
      <c r="D4879" t="s">
        <v>529</v>
      </c>
      <c r="E4879" t="s">
        <v>21471</v>
      </c>
      <c r="F4879" t="s">
        <v>525</v>
      </c>
      <c r="G4879">
        <v>1</v>
      </c>
      <c r="H4879">
        <v>0</v>
      </c>
      <c r="I4879">
        <v>0</v>
      </c>
      <c r="J4879">
        <v>0</v>
      </c>
      <c r="K4879">
        <v>0</v>
      </c>
      <c r="L4879">
        <v>0</v>
      </c>
      <c r="M4879">
        <v>0</v>
      </c>
      <c r="N4879">
        <v>0</v>
      </c>
      <c r="O4879">
        <v>0</v>
      </c>
      <c r="P4879">
        <v>0</v>
      </c>
      <c r="Q4879">
        <v>0</v>
      </c>
    </row>
    <row r="4880" spans="1:17" x14ac:dyDescent="0.25">
      <c r="A4880" t="s">
        <v>18334</v>
      </c>
      <c r="B4880" t="s">
        <v>72</v>
      </c>
      <c r="C4880" t="s">
        <v>136</v>
      </c>
      <c r="D4880" t="s">
        <v>526</v>
      </c>
      <c r="E4880" t="s">
        <v>563</v>
      </c>
      <c r="F4880" t="s">
        <v>396</v>
      </c>
      <c r="G4880">
        <v>0</v>
      </c>
      <c r="H4880">
        <v>6</v>
      </c>
      <c r="I4880">
        <v>1</v>
      </c>
      <c r="J4880">
        <v>4</v>
      </c>
      <c r="K4880">
        <v>0</v>
      </c>
      <c r="L4880">
        <v>1</v>
      </c>
      <c r="M4880">
        <v>0</v>
      </c>
      <c r="N4880">
        <v>0</v>
      </c>
      <c r="O4880">
        <v>0</v>
      </c>
      <c r="P4880">
        <v>0</v>
      </c>
      <c r="Q4880">
        <v>0</v>
      </c>
    </row>
    <row r="4881" spans="1:17" x14ac:dyDescent="0.25">
      <c r="A4881" t="s">
        <v>18335</v>
      </c>
      <c r="B4881" t="s">
        <v>72</v>
      </c>
      <c r="C4881" t="s">
        <v>136</v>
      </c>
      <c r="D4881" t="s">
        <v>526</v>
      </c>
      <c r="E4881" t="s">
        <v>563</v>
      </c>
      <c r="F4881" t="s">
        <v>4236</v>
      </c>
      <c r="G4881">
        <v>0</v>
      </c>
      <c r="H4881">
        <v>6</v>
      </c>
      <c r="I4881">
        <v>1</v>
      </c>
      <c r="J4881">
        <v>4</v>
      </c>
      <c r="K4881">
        <v>0</v>
      </c>
      <c r="L4881">
        <v>1</v>
      </c>
      <c r="M4881">
        <v>0</v>
      </c>
      <c r="N4881">
        <v>0</v>
      </c>
      <c r="O4881">
        <v>0</v>
      </c>
      <c r="P4881">
        <v>0</v>
      </c>
      <c r="Q4881">
        <v>0</v>
      </c>
    </row>
    <row r="4882" spans="1:17" x14ac:dyDescent="0.25">
      <c r="A4882" t="s">
        <v>18070</v>
      </c>
      <c r="B4882" t="s">
        <v>72</v>
      </c>
      <c r="C4882" t="s">
        <v>196</v>
      </c>
      <c r="D4882" t="s">
        <v>526</v>
      </c>
      <c r="E4882" t="s">
        <v>563</v>
      </c>
      <c r="F4882" t="s">
        <v>399</v>
      </c>
      <c r="G4882">
        <v>0</v>
      </c>
      <c r="H4882">
        <v>7</v>
      </c>
      <c r="I4882">
        <v>0</v>
      </c>
      <c r="J4882">
        <v>6</v>
      </c>
      <c r="K4882">
        <v>1</v>
      </c>
      <c r="L4882">
        <v>0</v>
      </c>
      <c r="M4882">
        <v>0</v>
      </c>
      <c r="N4882">
        <v>0</v>
      </c>
      <c r="O4882">
        <v>0</v>
      </c>
      <c r="P4882">
        <v>0</v>
      </c>
      <c r="Q4882">
        <v>0</v>
      </c>
    </row>
    <row r="4883" spans="1:17" x14ac:dyDescent="0.25">
      <c r="A4883" t="s">
        <v>18071</v>
      </c>
      <c r="B4883" t="s">
        <v>72</v>
      </c>
      <c r="C4883" t="s">
        <v>196</v>
      </c>
      <c r="D4883" t="s">
        <v>526</v>
      </c>
      <c r="E4883" t="s">
        <v>563</v>
      </c>
      <c r="F4883" t="s">
        <v>4245</v>
      </c>
      <c r="G4883">
        <v>0</v>
      </c>
      <c r="H4883">
        <v>0</v>
      </c>
      <c r="I4883">
        <v>0</v>
      </c>
      <c r="J4883">
        <v>0</v>
      </c>
      <c r="K4883">
        <v>0</v>
      </c>
      <c r="L4883">
        <v>0</v>
      </c>
      <c r="M4883">
        <v>7</v>
      </c>
      <c r="N4883">
        <v>0</v>
      </c>
      <c r="O4883">
        <v>0</v>
      </c>
      <c r="P4883">
        <v>0</v>
      </c>
      <c r="Q4883">
        <v>0</v>
      </c>
    </row>
    <row r="4884" spans="1:17" x14ac:dyDescent="0.25">
      <c r="A4884" t="s">
        <v>18072</v>
      </c>
      <c r="B4884" t="s">
        <v>72</v>
      </c>
      <c r="C4884" t="s">
        <v>196</v>
      </c>
      <c r="D4884" t="s">
        <v>526</v>
      </c>
      <c r="E4884" t="s">
        <v>563</v>
      </c>
      <c r="F4884" t="s">
        <v>394</v>
      </c>
      <c r="G4884">
        <v>0</v>
      </c>
      <c r="H4884">
        <v>0</v>
      </c>
      <c r="I4884">
        <v>0</v>
      </c>
      <c r="J4884">
        <v>0</v>
      </c>
      <c r="K4884">
        <v>0</v>
      </c>
      <c r="L4884">
        <v>0</v>
      </c>
      <c r="M4884">
        <v>0</v>
      </c>
      <c r="N4884">
        <v>7</v>
      </c>
      <c r="O4884">
        <v>7</v>
      </c>
      <c r="P4884">
        <v>0</v>
      </c>
      <c r="Q4884">
        <v>0</v>
      </c>
    </row>
    <row r="4885" spans="1:17" x14ac:dyDescent="0.25">
      <c r="A4885" t="s">
        <v>18073</v>
      </c>
      <c r="B4885" t="s">
        <v>72</v>
      </c>
      <c r="C4885" t="s">
        <v>196</v>
      </c>
      <c r="D4885" t="s">
        <v>526</v>
      </c>
      <c r="E4885" t="s">
        <v>563</v>
      </c>
      <c r="F4885" t="s">
        <v>395</v>
      </c>
      <c r="G4885">
        <v>0</v>
      </c>
      <c r="H4885">
        <v>0</v>
      </c>
      <c r="I4885">
        <v>0</v>
      </c>
      <c r="J4885">
        <v>0</v>
      </c>
      <c r="K4885">
        <v>0</v>
      </c>
      <c r="L4885">
        <v>0</v>
      </c>
      <c r="M4885">
        <v>0</v>
      </c>
      <c r="N4885">
        <v>7</v>
      </c>
      <c r="O4885">
        <v>7</v>
      </c>
      <c r="P4885">
        <v>0</v>
      </c>
      <c r="Q4885">
        <v>0</v>
      </c>
    </row>
    <row r="4886" spans="1:17" x14ac:dyDescent="0.25">
      <c r="A4886" t="s">
        <v>18074</v>
      </c>
      <c r="B4886" t="s">
        <v>72</v>
      </c>
      <c r="C4886" t="s">
        <v>196</v>
      </c>
      <c r="D4886" t="s">
        <v>526</v>
      </c>
      <c r="E4886" t="s">
        <v>563</v>
      </c>
      <c r="F4886" t="s">
        <v>525</v>
      </c>
      <c r="G4886">
        <v>7</v>
      </c>
      <c r="H4886">
        <v>0</v>
      </c>
      <c r="I4886">
        <v>0</v>
      </c>
      <c r="J4886">
        <v>0</v>
      </c>
      <c r="K4886">
        <v>0</v>
      </c>
      <c r="L4886">
        <v>0</v>
      </c>
      <c r="M4886">
        <v>0</v>
      </c>
      <c r="N4886">
        <v>0</v>
      </c>
      <c r="O4886">
        <v>0</v>
      </c>
      <c r="P4886">
        <v>0</v>
      </c>
      <c r="Q4886">
        <v>0</v>
      </c>
    </row>
    <row r="4887" spans="1:17" x14ac:dyDescent="0.25">
      <c r="A4887" t="s">
        <v>24493</v>
      </c>
      <c r="B4887" t="s">
        <v>72</v>
      </c>
      <c r="C4887" t="s">
        <v>196</v>
      </c>
      <c r="D4887" t="s">
        <v>526</v>
      </c>
      <c r="E4887" t="s">
        <v>21471</v>
      </c>
      <c r="F4887" t="s">
        <v>396</v>
      </c>
      <c r="G4887">
        <v>0</v>
      </c>
      <c r="H4887">
        <v>15</v>
      </c>
      <c r="I4887">
        <v>3</v>
      </c>
      <c r="J4887">
        <v>11</v>
      </c>
      <c r="K4887">
        <v>1</v>
      </c>
      <c r="L4887">
        <v>0</v>
      </c>
      <c r="M4887">
        <v>0</v>
      </c>
      <c r="N4887">
        <v>0</v>
      </c>
      <c r="O4887">
        <v>0</v>
      </c>
      <c r="P4887">
        <v>0</v>
      </c>
      <c r="Q4887">
        <v>0</v>
      </c>
    </row>
    <row r="4888" spans="1:17" x14ac:dyDescent="0.25">
      <c r="A4888" t="s">
        <v>24494</v>
      </c>
      <c r="B4888" t="s">
        <v>72</v>
      </c>
      <c r="C4888" t="s">
        <v>196</v>
      </c>
      <c r="D4888" t="s">
        <v>526</v>
      </c>
      <c r="E4888" t="s">
        <v>21471</v>
      </c>
      <c r="F4888" t="s">
        <v>4236</v>
      </c>
      <c r="G4888">
        <v>0</v>
      </c>
      <c r="H4888">
        <v>15</v>
      </c>
      <c r="I4888">
        <v>3</v>
      </c>
      <c r="J4888">
        <v>10</v>
      </c>
      <c r="K4888">
        <v>2</v>
      </c>
      <c r="L4888">
        <v>0</v>
      </c>
      <c r="M4888">
        <v>0</v>
      </c>
      <c r="N4888">
        <v>0</v>
      </c>
      <c r="O4888">
        <v>0</v>
      </c>
      <c r="P4888">
        <v>0</v>
      </c>
      <c r="Q4888">
        <v>0</v>
      </c>
    </row>
    <row r="4889" spans="1:17" x14ac:dyDescent="0.25">
      <c r="A4889" t="s">
        <v>24495</v>
      </c>
      <c r="B4889" t="s">
        <v>72</v>
      </c>
      <c r="C4889" t="s">
        <v>196</v>
      </c>
      <c r="D4889" t="s">
        <v>526</v>
      </c>
      <c r="E4889" t="s">
        <v>21471</v>
      </c>
      <c r="F4889" t="s">
        <v>4238</v>
      </c>
      <c r="G4889">
        <v>0</v>
      </c>
      <c r="H4889">
        <v>0</v>
      </c>
      <c r="I4889">
        <v>0</v>
      </c>
      <c r="J4889">
        <v>0</v>
      </c>
      <c r="K4889">
        <v>0</v>
      </c>
      <c r="L4889">
        <v>0</v>
      </c>
      <c r="M4889">
        <v>15</v>
      </c>
      <c r="N4889">
        <v>0</v>
      </c>
      <c r="O4889">
        <v>0</v>
      </c>
      <c r="P4889">
        <v>0</v>
      </c>
      <c r="Q4889">
        <v>0</v>
      </c>
    </row>
    <row r="4890" spans="1:17" x14ac:dyDescent="0.25">
      <c r="A4890" t="s">
        <v>24496</v>
      </c>
      <c r="B4890" t="s">
        <v>72</v>
      </c>
      <c r="C4890" t="s">
        <v>196</v>
      </c>
      <c r="D4890" t="s">
        <v>526</v>
      </c>
      <c r="E4890" t="s">
        <v>21471</v>
      </c>
      <c r="F4890" t="s">
        <v>397</v>
      </c>
      <c r="G4890">
        <v>0</v>
      </c>
      <c r="H4890">
        <v>15</v>
      </c>
      <c r="I4890">
        <v>3</v>
      </c>
      <c r="J4890">
        <v>10</v>
      </c>
      <c r="K4890">
        <v>2</v>
      </c>
      <c r="L4890">
        <v>0</v>
      </c>
      <c r="M4890">
        <v>0</v>
      </c>
      <c r="N4890">
        <v>0</v>
      </c>
      <c r="O4890">
        <v>0</v>
      </c>
      <c r="P4890">
        <v>0</v>
      </c>
      <c r="Q4890">
        <v>0</v>
      </c>
    </row>
    <row r="4891" spans="1:17" x14ac:dyDescent="0.25">
      <c r="A4891" t="s">
        <v>24497</v>
      </c>
      <c r="B4891" t="s">
        <v>72</v>
      </c>
      <c r="C4891" t="s">
        <v>196</v>
      </c>
      <c r="D4891" t="s">
        <v>526</v>
      </c>
      <c r="E4891" t="s">
        <v>21471</v>
      </c>
      <c r="F4891" t="s">
        <v>398</v>
      </c>
      <c r="G4891">
        <v>0</v>
      </c>
      <c r="H4891">
        <v>15</v>
      </c>
      <c r="I4891">
        <v>3</v>
      </c>
      <c r="J4891">
        <v>10</v>
      </c>
      <c r="K4891">
        <v>2</v>
      </c>
      <c r="L4891">
        <v>0</v>
      </c>
      <c r="M4891">
        <v>0</v>
      </c>
      <c r="N4891">
        <v>0</v>
      </c>
      <c r="O4891">
        <v>0</v>
      </c>
      <c r="P4891">
        <v>0</v>
      </c>
      <c r="Q4891">
        <v>0</v>
      </c>
    </row>
    <row r="4892" spans="1:17" x14ac:dyDescent="0.25">
      <c r="A4892" t="s">
        <v>24498</v>
      </c>
      <c r="B4892" t="s">
        <v>72</v>
      </c>
      <c r="C4892" t="s">
        <v>196</v>
      </c>
      <c r="D4892" t="s">
        <v>526</v>
      </c>
      <c r="E4892" t="s">
        <v>21471</v>
      </c>
      <c r="F4892" t="s">
        <v>4242</v>
      </c>
      <c r="G4892">
        <v>0</v>
      </c>
      <c r="H4892">
        <v>0</v>
      </c>
      <c r="I4892">
        <v>0</v>
      </c>
      <c r="J4892">
        <v>0</v>
      </c>
      <c r="K4892">
        <v>0</v>
      </c>
      <c r="L4892">
        <v>0</v>
      </c>
      <c r="M4892">
        <v>15</v>
      </c>
      <c r="N4892">
        <v>0</v>
      </c>
      <c r="O4892">
        <v>0</v>
      </c>
      <c r="P4892">
        <v>0</v>
      </c>
      <c r="Q4892">
        <v>0</v>
      </c>
    </row>
    <row r="4893" spans="1:17" x14ac:dyDescent="0.25">
      <c r="A4893" t="s">
        <v>24499</v>
      </c>
      <c r="B4893" t="s">
        <v>72</v>
      </c>
      <c r="C4893" t="s">
        <v>196</v>
      </c>
      <c r="D4893" t="s">
        <v>526</v>
      </c>
      <c r="E4893" t="s">
        <v>21471</v>
      </c>
      <c r="F4893" t="s">
        <v>399</v>
      </c>
      <c r="G4893">
        <v>0</v>
      </c>
      <c r="H4893">
        <v>15</v>
      </c>
      <c r="I4893">
        <v>3</v>
      </c>
      <c r="J4893">
        <v>11</v>
      </c>
      <c r="K4893">
        <v>1</v>
      </c>
      <c r="L4893">
        <v>0</v>
      </c>
      <c r="M4893">
        <v>0</v>
      </c>
      <c r="N4893">
        <v>0</v>
      </c>
      <c r="O4893">
        <v>0</v>
      </c>
      <c r="P4893">
        <v>0</v>
      </c>
      <c r="Q4893">
        <v>0</v>
      </c>
    </row>
    <row r="4894" spans="1:17" x14ac:dyDescent="0.25">
      <c r="A4894" t="s">
        <v>24500</v>
      </c>
      <c r="B4894" t="s">
        <v>72</v>
      </c>
      <c r="C4894" t="s">
        <v>196</v>
      </c>
      <c r="D4894" t="s">
        <v>526</v>
      </c>
      <c r="E4894" t="s">
        <v>21471</v>
      </c>
      <c r="F4894" t="s">
        <v>4245</v>
      </c>
      <c r="G4894">
        <v>0</v>
      </c>
      <c r="H4894">
        <v>0</v>
      </c>
      <c r="I4894">
        <v>0</v>
      </c>
      <c r="J4894">
        <v>0</v>
      </c>
      <c r="K4894">
        <v>0</v>
      </c>
      <c r="L4894">
        <v>0</v>
      </c>
      <c r="M4894">
        <v>15</v>
      </c>
      <c r="N4894">
        <v>0</v>
      </c>
      <c r="O4894">
        <v>0</v>
      </c>
      <c r="P4894">
        <v>0</v>
      </c>
      <c r="Q4894">
        <v>0</v>
      </c>
    </row>
    <row r="4895" spans="1:17" x14ac:dyDescent="0.25">
      <c r="A4895" t="s">
        <v>24501</v>
      </c>
      <c r="B4895" t="s">
        <v>72</v>
      </c>
      <c r="C4895" t="s">
        <v>196</v>
      </c>
      <c r="D4895" t="s">
        <v>526</v>
      </c>
      <c r="E4895" t="s">
        <v>21471</v>
      </c>
      <c r="F4895" t="s">
        <v>394</v>
      </c>
      <c r="G4895">
        <v>0</v>
      </c>
      <c r="H4895">
        <v>0</v>
      </c>
      <c r="I4895">
        <v>0</v>
      </c>
      <c r="J4895">
        <v>0</v>
      </c>
      <c r="K4895">
        <v>0</v>
      </c>
      <c r="L4895">
        <v>0</v>
      </c>
      <c r="M4895">
        <v>0</v>
      </c>
      <c r="N4895">
        <v>14</v>
      </c>
      <c r="O4895">
        <v>13</v>
      </c>
      <c r="P4895">
        <v>1</v>
      </c>
      <c r="Q4895">
        <v>0</v>
      </c>
    </row>
    <row r="4896" spans="1:17" x14ac:dyDescent="0.25">
      <c r="A4896" t="s">
        <v>24502</v>
      </c>
      <c r="B4896" t="s">
        <v>72</v>
      </c>
      <c r="C4896" t="s">
        <v>196</v>
      </c>
      <c r="D4896" t="s">
        <v>526</v>
      </c>
      <c r="E4896" t="s">
        <v>21471</v>
      </c>
      <c r="F4896" t="s">
        <v>395</v>
      </c>
      <c r="G4896">
        <v>0</v>
      </c>
      <c r="H4896">
        <v>0</v>
      </c>
      <c r="I4896">
        <v>0</v>
      </c>
      <c r="J4896">
        <v>0</v>
      </c>
      <c r="K4896">
        <v>0</v>
      </c>
      <c r="L4896">
        <v>0</v>
      </c>
      <c r="M4896">
        <v>0</v>
      </c>
      <c r="N4896">
        <v>11</v>
      </c>
      <c r="O4896">
        <v>10</v>
      </c>
      <c r="P4896">
        <v>1</v>
      </c>
      <c r="Q4896">
        <v>0</v>
      </c>
    </row>
    <row r="4897" spans="1:17" x14ac:dyDescent="0.25">
      <c r="A4897" t="s">
        <v>24503</v>
      </c>
      <c r="B4897" t="s">
        <v>72</v>
      </c>
      <c r="C4897" t="s">
        <v>196</v>
      </c>
      <c r="D4897" t="s">
        <v>526</v>
      </c>
      <c r="E4897" t="s">
        <v>21471</v>
      </c>
      <c r="F4897" t="s">
        <v>525</v>
      </c>
      <c r="G4897">
        <v>15</v>
      </c>
      <c r="H4897">
        <v>0</v>
      </c>
      <c r="I4897">
        <v>0</v>
      </c>
      <c r="J4897">
        <v>0</v>
      </c>
      <c r="K4897">
        <v>0</v>
      </c>
      <c r="L4897">
        <v>0</v>
      </c>
      <c r="M4897">
        <v>0</v>
      </c>
      <c r="N4897">
        <v>0</v>
      </c>
      <c r="O4897">
        <v>0</v>
      </c>
      <c r="P4897">
        <v>0</v>
      </c>
      <c r="Q4897">
        <v>0</v>
      </c>
    </row>
    <row r="4898" spans="1:17" x14ac:dyDescent="0.25">
      <c r="A4898" t="s">
        <v>24504</v>
      </c>
      <c r="B4898" t="s">
        <v>72</v>
      </c>
      <c r="C4898" t="s">
        <v>196</v>
      </c>
      <c r="D4898" t="s">
        <v>527</v>
      </c>
      <c r="E4898" t="s">
        <v>21471</v>
      </c>
      <c r="F4898" t="s">
        <v>528</v>
      </c>
      <c r="G4898">
        <v>0</v>
      </c>
      <c r="H4898">
        <v>0</v>
      </c>
      <c r="I4898">
        <v>0</v>
      </c>
      <c r="J4898">
        <v>0</v>
      </c>
      <c r="K4898">
        <v>0</v>
      </c>
      <c r="L4898">
        <v>0</v>
      </c>
      <c r="M4898">
        <v>0</v>
      </c>
      <c r="N4898">
        <v>1</v>
      </c>
      <c r="O4898">
        <v>1</v>
      </c>
      <c r="P4898">
        <v>0</v>
      </c>
      <c r="Q4898">
        <v>0</v>
      </c>
    </row>
    <row r="4899" spans="1:17" x14ac:dyDescent="0.25">
      <c r="A4899" t="s">
        <v>24505</v>
      </c>
      <c r="B4899" t="s">
        <v>72</v>
      </c>
      <c r="C4899" t="s">
        <v>196</v>
      </c>
      <c r="D4899" t="s">
        <v>527</v>
      </c>
      <c r="E4899" t="s">
        <v>21471</v>
      </c>
      <c r="F4899" t="s">
        <v>525</v>
      </c>
      <c r="G4899">
        <v>1</v>
      </c>
      <c r="H4899">
        <v>0</v>
      </c>
      <c r="I4899">
        <v>0</v>
      </c>
      <c r="J4899">
        <v>0</v>
      </c>
      <c r="K4899">
        <v>0</v>
      </c>
      <c r="L4899">
        <v>0</v>
      </c>
      <c r="M4899">
        <v>0</v>
      </c>
      <c r="N4899">
        <v>0</v>
      </c>
      <c r="O4899">
        <v>0</v>
      </c>
      <c r="P4899">
        <v>0</v>
      </c>
      <c r="Q4899">
        <v>0</v>
      </c>
    </row>
    <row r="4900" spans="1:17" x14ac:dyDescent="0.25">
      <c r="A4900" t="s">
        <v>18340</v>
      </c>
      <c r="B4900" t="s">
        <v>72</v>
      </c>
      <c r="C4900" t="s">
        <v>197</v>
      </c>
      <c r="D4900" t="s">
        <v>529</v>
      </c>
      <c r="E4900" t="s">
        <v>563</v>
      </c>
      <c r="F4900" t="s">
        <v>525</v>
      </c>
      <c r="G4900">
        <v>5</v>
      </c>
      <c r="H4900">
        <v>0</v>
      </c>
      <c r="I4900">
        <v>0</v>
      </c>
      <c r="J4900">
        <v>0</v>
      </c>
      <c r="K4900">
        <v>0</v>
      </c>
      <c r="L4900">
        <v>0</v>
      </c>
      <c r="M4900">
        <v>0</v>
      </c>
      <c r="N4900">
        <v>0</v>
      </c>
      <c r="O4900">
        <v>0</v>
      </c>
      <c r="P4900">
        <v>0</v>
      </c>
      <c r="Q4900">
        <v>0</v>
      </c>
    </row>
    <row r="4901" spans="1:17" x14ac:dyDescent="0.25">
      <c r="A4901" t="s">
        <v>24506</v>
      </c>
      <c r="B4901" t="s">
        <v>72</v>
      </c>
      <c r="C4901" t="s">
        <v>197</v>
      </c>
      <c r="D4901" t="s">
        <v>529</v>
      </c>
      <c r="E4901" t="s">
        <v>21471</v>
      </c>
      <c r="F4901" t="s">
        <v>525</v>
      </c>
      <c r="G4901">
        <v>1</v>
      </c>
      <c r="H4901">
        <v>0</v>
      </c>
      <c r="I4901">
        <v>0</v>
      </c>
      <c r="J4901">
        <v>0</v>
      </c>
      <c r="K4901">
        <v>0</v>
      </c>
      <c r="L4901">
        <v>0</v>
      </c>
      <c r="M4901">
        <v>0</v>
      </c>
      <c r="N4901">
        <v>0</v>
      </c>
      <c r="O4901">
        <v>0</v>
      </c>
      <c r="P4901">
        <v>0</v>
      </c>
      <c r="Q4901">
        <v>0</v>
      </c>
    </row>
    <row r="4902" spans="1:17" x14ac:dyDescent="0.25">
      <c r="A4902" t="s">
        <v>18341</v>
      </c>
      <c r="B4902" t="s">
        <v>72</v>
      </c>
      <c r="C4902" t="s">
        <v>197</v>
      </c>
      <c r="D4902" t="s">
        <v>526</v>
      </c>
      <c r="E4902" t="s">
        <v>563</v>
      </c>
      <c r="F4902" t="s">
        <v>396</v>
      </c>
      <c r="G4902">
        <v>0</v>
      </c>
      <c r="H4902">
        <v>11</v>
      </c>
      <c r="I4902">
        <v>2</v>
      </c>
      <c r="J4902">
        <v>8</v>
      </c>
      <c r="K4902">
        <v>1</v>
      </c>
      <c r="L4902">
        <v>0</v>
      </c>
      <c r="M4902">
        <v>0</v>
      </c>
      <c r="N4902">
        <v>0</v>
      </c>
      <c r="O4902">
        <v>0</v>
      </c>
      <c r="P4902">
        <v>0</v>
      </c>
      <c r="Q4902">
        <v>0</v>
      </c>
    </row>
    <row r="4903" spans="1:17" x14ac:dyDescent="0.25">
      <c r="A4903" t="s">
        <v>18342</v>
      </c>
      <c r="B4903" t="s">
        <v>72</v>
      </c>
      <c r="C4903" t="s">
        <v>197</v>
      </c>
      <c r="D4903" t="s">
        <v>526</v>
      </c>
      <c r="E4903" t="s">
        <v>563</v>
      </c>
      <c r="F4903" t="s">
        <v>4236</v>
      </c>
      <c r="G4903">
        <v>0</v>
      </c>
      <c r="H4903">
        <v>11</v>
      </c>
      <c r="I4903">
        <v>1</v>
      </c>
      <c r="J4903">
        <v>9</v>
      </c>
      <c r="K4903">
        <v>1</v>
      </c>
      <c r="L4903">
        <v>0</v>
      </c>
      <c r="M4903">
        <v>0</v>
      </c>
      <c r="N4903">
        <v>0</v>
      </c>
      <c r="O4903">
        <v>0</v>
      </c>
      <c r="P4903">
        <v>0</v>
      </c>
      <c r="Q4903">
        <v>0</v>
      </c>
    </row>
    <row r="4904" spans="1:17" x14ac:dyDescent="0.25">
      <c r="A4904" t="s">
        <v>18343</v>
      </c>
      <c r="B4904" t="s">
        <v>72</v>
      </c>
      <c r="C4904" t="s">
        <v>197</v>
      </c>
      <c r="D4904" t="s">
        <v>526</v>
      </c>
      <c r="E4904" t="s">
        <v>563</v>
      </c>
      <c r="F4904" t="s">
        <v>4238</v>
      </c>
      <c r="G4904">
        <v>0</v>
      </c>
      <c r="H4904">
        <v>0</v>
      </c>
      <c r="I4904">
        <v>0</v>
      </c>
      <c r="J4904">
        <v>0</v>
      </c>
      <c r="K4904">
        <v>0</v>
      </c>
      <c r="L4904">
        <v>0</v>
      </c>
      <c r="M4904">
        <v>11</v>
      </c>
      <c r="N4904">
        <v>0</v>
      </c>
      <c r="O4904">
        <v>0</v>
      </c>
      <c r="P4904">
        <v>0</v>
      </c>
      <c r="Q4904">
        <v>0</v>
      </c>
    </row>
    <row r="4905" spans="1:17" x14ac:dyDescent="0.25">
      <c r="A4905" t="s">
        <v>18344</v>
      </c>
      <c r="B4905" t="s">
        <v>72</v>
      </c>
      <c r="C4905" t="s">
        <v>197</v>
      </c>
      <c r="D4905" t="s">
        <v>526</v>
      </c>
      <c r="E4905" t="s">
        <v>563</v>
      </c>
      <c r="F4905" t="s">
        <v>397</v>
      </c>
      <c r="G4905">
        <v>0</v>
      </c>
      <c r="H4905">
        <v>11</v>
      </c>
      <c r="I4905">
        <v>1</v>
      </c>
      <c r="J4905">
        <v>9</v>
      </c>
      <c r="K4905">
        <v>1</v>
      </c>
      <c r="L4905">
        <v>0</v>
      </c>
      <c r="M4905">
        <v>0</v>
      </c>
      <c r="N4905">
        <v>0</v>
      </c>
      <c r="O4905">
        <v>0</v>
      </c>
      <c r="P4905">
        <v>0</v>
      </c>
      <c r="Q4905">
        <v>0</v>
      </c>
    </row>
    <row r="4906" spans="1:17" x14ac:dyDescent="0.25">
      <c r="A4906" t="s">
        <v>18345</v>
      </c>
      <c r="B4906" t="s">
        <v>72</v>
      </c>
      <c r="C4906" t="s">
        <v>197</v>
      </c>
      <c r="D4906" t="s">
        <v>526</v>
      </c>
      <c r="E4906" t="s">
        <v>563</v>
      </c>
      <c r="F4906" t="s">
        <v>398</v>
      </c>
      <c r="G4906">
        <v>0</v>
      </c>
      <c r="H4906">
        <v>11</v>
      </c>
      <c r="I4906">
        <v>1</v>
      </c>
      <c r="J4906">
        <v>9</v>
      </c>
      <c r="K4906">
        <v>1</v>
      </c>
      <c r="L4906">
        <v>0</v>
      </c>
      <c r="M4906">
        <v>0</v>
      </c>
      <c r="N4906">
        <v>0</v>
      </c>
      <c r="O4906">
        <v>0</v>
      </c>
      <c r="P4906">
        <v>0</v>
      </c>
      <c r="Q4906">
        <v>0</v>
      </c>
    </row>
    <row r="4907" spans="1:17" x14ac:dyDescent="0.25">
      <c r="A4907" t="s">
        <v>18346</v>
      </c>
      <c r="B4907" t="s">
        <v>72</v>
      </c>
      <c r="C4907" t="s">
        <v>197</v>
      </c>
      <c r="D4907" t="s">
        <v>526</v>
      </c>
      <c r="E4907" t="s">
        <v>563</v>
      </c>
      <c r="F4907" t="s">
        <v>4242</v>
      </c>
      <c r="G4907">
        <v>0</v>
      </c>
      <c r="H4907">
        <v>0</v>
      </c>
      <c r="I4907">
        <v>0</v>
      </c>
      <c r="J4907">
        <v>0</v>
      </c>
      <c r="K4907">
        <v>0</v>
      </c>
      <c r="L4907">
        <v>0</v>
      </c>
      <c r="M4907">
        <v>11</v>
      </c>
      <c r="N4907">
        <v>0</v>
      </c>
      <c r="O4907">
        <v>0</v>
      </c>
      <c r="P4907">
        <v>0</v>
      </c>
      <c r="Q4907">
        <v>0</v>
      </c>
    </row>
    <row r="4908" spans="1:17" x14ac:dyDescent="0.25">
      <c r="A4908" t="s">
        <v>18347</v>
      </c>
      <c r="B4908" t="s">
        <v>72</v>
      </c>
      <c r="C4908" t="s">
        <v>197</v>
      </c>
      <c r="D4908" t="s">
        <v>526</v>
      </c>
      <c r="E4908" t="s">
        <v>563</v>
      </c>
      <c r="F4908" t="s">
        <v>399</v>
      </c>
      <c r="G4908">
        <v>0</v>
      </c>
      <c r="H4908">
        <v>11</v>
      </c>
      <c r="I4908">
        <v>1</v>
      </c>
      <c r="J4908">
        <v>9</v>
      </c>
      <c r="K4908">
        <v>1</v>
      </c>
      <c r="L4908">
        <v>0</v>
      </c>
      <c r="M4908">
        <v>0</v>
      </c>
      <c r="N4908">
        <v>0</v>
      </c>
      <c r="O4908">
        <v>0</v>
      </c>
      <c r="P4908">
        <v>0</v>
      </c>
      <c r="Q4908">
        <v>0</v>
      </c>
    </row>
    <row r="4909" spans="1:17" x14ac:dyDescent="0.25">
      <c r="A4909" t="s">
        <v>18348</v>
      </c>
      <c r="B4909" t="s">
        <v>72</v>
      </c>
      <c r="C4909" t="s">
        <v>197</v>
      </c>
      <c r="D4909" t="s">
        <v>526</v>
      </c>
      <c r="E4909" t="s">
        <v>563</v>
      </c>
      <c r="F4909" t="s">
        <v>4245</v>
      </c>
      <c r="G4909">
        <v>0</v>
      </c>
      <c r="H4909">
        <v>0</v>
      </c>
      <c r="I4909">
        <v>0</v>
      </c>
      <c r="J4909">
        <v>0</v>
      </c>
      <c r="K4909">
        <v>0</v>
      </c>
      <c r="L4909">
        <v>0</v>
      </c>
      <c r="M4909">
        <v>11</v>
      </c>
      <c r="N4909">
        <v>0</v>
      </c>
      <c r="O4909">
        <v>0</v>
      </c>
      <c r="P4909">
        <v>0</v>
      </c>
      <c r="Q4909">
        <v>0</v>
      </c>
    </row>
    <row r="4910" spans="1:17" x14ac:dyDescent="0.25">
      <c r="A4910" t="s">
        <v>18349</v>
      </c>
      <c r="B4910" t="s">
        <v>72</v>
      </c>
      <c r="C4910" t="s">
        <v>197</v>
      </c>
      <c r="D4910" t="s">
        <v>526</v>
      </c>
      <c r="E4910" t="s">
        <v>563</v>
      </c>
      <c r="F4910" t="s">
        <v>394</v>
      </c>
      <c r="G4910">
        <v>0</v>
      </c>
      <c r="H4910">
        <v>0</v>
      </c>
      <c r="I4910">
        <v>0</v>
      </c>
      <c r="J4910">
        <v>0</v>
      </c>
      <c r="K4910">
        <v>0</v>
      </c>
      <c r="L4910">
        <v>0</v>
      </c>
      <c r="M4910">
        <v>0</v>
      </c>
      <c r="N4910">
        <v>9</v>
      </c>
      <c r="O4910">
        <v>9</v>
      </c>
      <c r="P4910">
        <v>0</v>
      </c>
      <c r="Q4910">
        <v>0</v>
      </c>
    </row>
    <row r="4911" spans="1:17" x14ac:dyDescent="0.25">
      <c r="A4911" t="s">
        <v>18350</v>
      </c>
      <c r="B4911" t="s">
        <v>72</v>
      </c>
      <c r="C4911" t="s">
        <v>197</v>
      </c>
      <c r="D4911" t="s">
        <v>526</v>
      </c>
      <c r="E4911" t="s">
        <v>563</v>
      </c>
      <c r="F4911" t="s">
        <v>395</v>
      </c>
      <c r="G4911">
        <v>0</v>
      </c>
      <c r="H4911">
        <v>0</v>
      </c>
      <c r="I4911">
        <v>0</v>
      </c>
      <c r="J4911">
        <v>0</v>
      </c>
      <c r="K4911">
        <v>0</v>
      </c>
      <c r="L4911">
        <v>0</v>
      </c>
      <c r="M4911">
        <v>0</v>
      </c>
      <c r="N4911">
        <v>8</v>
      </c>
      <c r="O4911">
        <v>8</v>
      </c>
      <c r="P4911">
        <v>0</v>
      </c>
      <c r="Q4911">
        <v>0</v>
      </c>
    </row>
    <row r="4912" spans="1:17" x14ac:dyDescent="0.25">
      <c r="A4912" t="s">
        <v>24507</v>
      </c>
      <c r="B4912" t="s">
        <v>74</v>
      </c>
      <c r="C4912" t="s">
        <v>85</v>
      </c>
      <c r="D4912" t="s">
        <v>526</v>
      </c>
      <c r="E4912" t="s">
        <v>21471</v>
      </c>
      <c r="F4912" t="s">
        <v>394</v>
      </c>
      <c r="G4912">
        <v>0</v>
      </c>
      <c r="H4912">
        <v>0</v>
      </c>
      <c r="I4912">
        <v>0</v>
      </c>
      <c r="J4912">
        <v>0</v>
      </c>
      <c r="K4912">
        <v>0</v>
      </c>
      <c r="L4912">
        <v>0</v>
      </c>
      <c r="M4912">
        <v>0</v>
      </c>
      <c r="N4912">
        <v>6</v>
      </c>
      <c r="O4912">
        <v>6</v>
      </c>
      <c r="P4912">
        <v>0</v>
      </c>
      <c r="Q4912">
        <v>0</v>
      </c>
    </row>
    <row r="4913" spans="1:17" x14ac:dyDescent="0.25">
      <c r="A4913" t="s">
        <v>24508</v>
      </c>
      <c r="B4913" t="s">
        <v>74</v>
      </c>
      <c r="C4913" t="s">
        <v>85</v>
      </c>
      <c r="D4913" t="s">
        <v>526</v>
      </c>
      <c r="E4913" t="s">
        <v>21471</v>
      </c>
      <c r="F4913" t="s">
        <v>395</v>
      </c>
      <c r="G4913">
        <v>0</v>
      </c>
      <c r="H4913">
        <v>0</v>
      </c>
      <c r="I4913">
        <v>0</v>
      </c>
      <c r="J4913">
        <v>0</v>
      </c>
      <c r="K4913">
        <v>0</v>
      </c>
      <c r="L4913">
        <v>0</v>
      </c>
      <c r="M4913">
        <v>0</v>
      </c>
      <c r="N4913">
        <v>4</v>
      </c>
      <c r="O4913">
        <v>4</v>
      </c>
      <c r="P4913">
        <v>0</v>
      </c>
      <c r="Q4913">
        <v>0</v>
      </c>
    </row>
    <row r="4914" spans="1:17" x14ac:dyDescent="0.25">
      <c r="A4914" t="s">
        <v>24509</v>
      </c>
      <c r="B4914" t="s">
        <v>74</v>
      </c>
      <c r="C4914" t="s">
        <v>85</v>
      </c>
      <c r="D4914" t="s">
        <v>526</v>
      </c>
      <c r="E4914" t="s">
        <v>21471</v>
      </c>
      <c r="F4914" t="s">
        <v>525</v>
      </c>
      <c r="G4914">
        <v>10</v>
      </c>
      <c r="H4914">
        <v>0</v>
      </c>
      <c r="I4914">
        <v>0</v>
      </c>
      <c r="J4914">
        <v>0</v>
      </c>
      <c r="K4914">
        <v>0</v>
      </c>
      <c r="L4914">
        <v>0</v>
      </c>
      <c r="M4914">
        <v>0</v>
      </c>
      <c r="N4914">
        <v>0</v>
      </c>
      <c r="O4914">
        <v>0</v>
      </c>
      <c r="P4914">
        <v>0</v>
      </c>
      <c r="Q4914">
        <v>0</v>
      </c>
    </row>
    <row r="4915" spans="1:17" x14ac:dyDescent="0.25">
      <c r="A4915" t="s">
        <v>18571</v>
      </c>
      <c r="B4915" t="s">
        <v>74</v>
      </c>
      <c r="C4915" t="s">
        <v>85</v>
      </c>
      <c r="D4915" t="s">
        <v>12971</v>
      </c>
      <c r="E4915" t="s">
        <v>563</v>
      </c>
      <c r="F4915" t="s">
        <v>525</v>
      </c>
      <c r="G4915">
        <v>8</v>
      </c>
      <c r="H4915">
        <v>0</v>
      </c>
      <c r="I4915">
        <v>0</v>
      </c>
      <c r="J4915">
        <v>0</v>
      </c>
      <c r="K4915">
        <v>0</v>
      </c>
      <c r="L4915">
        <v>0</v>
      </c>
      <c r="M4915">
        <v>0</v>
      </c>
      <c r="N4915">
        <v>0</v>
      </c>
      <c r="O4915">
        <v>0</v>
      </c>
      <c r="P4915">
        <v>0</v>
      </c>
      <c r="Q4915">
        <v>0</v>
      </c>
    </row>
    <row r="4916" spans="1:17" x14ac:dyDescent="0.25">
      <c r="A4916" t="s">
        <v>24510</v>
      </c>
      <c r="B4916" t="s">
        <v>74</v>
      </c>
      <c r="C4916" t="s">
        <v>85</v>
      </c>
      <c r="D4916" t="s">
        <v>12971</v>
      </c>
      <c r="E4916" t="s">
        <v>21471</v>
      </c>
      <c r="F4916" t="s">
        <v>525</v>
      </c>
      <c r="G4916">
        <v>5</v>
      </c>
      <c r="H4916">
        <v>0</v>
      </c>
      <c r="I4916">
        <v>0</v>
      </c>
      <c r="J4916">
        <v>0</v>
      </c>
      <c r="K4916">
        <v>0</v>
      </c>
      <c r="L4916">
        <v>0</v>
      </c>
      <c r="M4916">
        <v>0</v>
      </c>
      <c r="N4916">
        <v>0</v>
      </c>
      <c r="O4916">
        <v>0</v>
      </c>
      <c r="P4916">
        <v>0</v>
      </c>
      <c r="Q4916">
        <v>0</v>
      </c>
    </row>
    <row r="4917" spans="1:17" x14ac:dyDescent="0.25">
      <c r="A4917" t="s">
        <v>24511</v>
      </c>
      <c r="B4917" t="s">
        <v>74</v>
      </c>
      <c r="C4917" t="s">
        <v>86</v>
      </c>
      <c r="D4917" t="s">
        <v>529</v>
      </c>
      <c r="E4917" t="s">
        <v>21471</v>
      </c>
      <c r="F4917" t="s">
        <v>525</v>
      </c>
      <c r="G4917">
        <v>1</v>
      </c>
      <c r="H4917">
        <v>0</v>
      </c>
      <c r="I4917">
        <v>0</v>
      </c>
      <c r="J4917">
        <v>0</v>
      </c>
      <c r="K4917">
        <v>0</v>
      </c>
      <c r="L4917">
        <v>0</v>
      </c>
      <c r="M4917">
        <v>0</v>
      </c>
      <c r="N4917">
        <v>0</v>
      </c>
      <c r="O4917">
        <v>0</v>
      </c>
      <c r="P4917">
        <v>0</v>
      </c>
      <c r="Q4917">
        <v>0</v>
      </c>
    </row>
    <row r="4918" spans="1:17" x14ac:dyDescent="0.25">
      <c r="A4918" t="s">
        <v>18572</v>
      </c>
      <c r="B4918" t="s">
        <v>74</v>
      </c>
      <c r="C4918" t="s">
        <v>86</v>
      </c>
      <c r="D4918" t="s">
        <v>526</v>
      </c>
      <c r="E4918" t="s">
        <v>563</v>
      </c>
      <c r="F4918" t="s">
        <v>396</v>
      </c>
      <c r="G4918">
        <v>0</v>
      </c>
      <c r="H4918">
        <v>6</v>
      </c>
      <c r="I4918">
        <v>0</v>
      </c>
      <c r="J4918">
        <v>4</v>
      </c>
      <c r="K4918">
        <v>0</v>
      </c>
      <c r="L4918">
        <v>2</v>
      </c>
      <c r="M4918">
        <v>0</v>
      </c>
      <c r="N4918">
        <v>0</v>
      </c>
      <c r="O4918">
        <v>0</v>
      </c>
      <c r="P4918">
        <v>0</v>
      </c>
      <c r="Q4918">
        <v>0</v>
      </c>
    </row>
    <row r="4919" spans="1:17" x14ac:dyDescent="0.25">
      <c r="A4919" t="s">
        <v>18573</v>
      </c>
      <c r="B4919" t="s">
        <v>74</v>
      </c>
      <c r="C4919" t="s">
        <v>86</v>
      </c>
      <c r="D4919" t="s">
        <v>526</v>
      </c>
      <c r="E4919" t="s">
        <v>563</v>
      </c>
      <c r="F4919" t="s">
        <v>4236</v>
      </c>
      <c r="G4919">
        <v>0</v>
      </c>
      <c r="H4919">
        <v>6</v>
      </c>
      <c r="I4919">
        <v>0</v>
      </c>
      <c r="J4919">
        <v>4</v>
      </c>
      <c r="K4919">
        <v>0</v>
      </c>
      <c r="L4919">
        <v>2</v>
      </c>
      <c r="M4919">
        <v>0</v>
      </c>
      <c r="N4919">
        <v>0</v>
      </c>
      <c r="O4919">
        <v>0</v>
      </c>
      <c r="P4919">
        <v>0</v>
      </c>
      <c r="Q4919">
        <v>0</v>
      </c>
    </row>
    <row r="4920" spans="1:17" x14ac:dyDescent="0.25">
      <c r="A4920" t="s">
        <v>18574</v>
      </c>
      <c r="B4920" t="s">
        <v>74</v>
      </c>
      <c r="C4920" t="s">
        <v>86</v>
      </c>
      <c r="D4920" t="s">
        <v>526</v>
      </c>
      <c r="E4920" t="s">
        <v>563</v>
      </c>
      <c r="F4920" t="s">
        <v>4238</v>
      </c>
      <c r="G4920">
        <v>0</v>
      </c>
      <c r="H4920">
        <v>0</v>
      </c>
      <c r="I4920">
        <v>0</v>
      </c>
      <c r="J4920">
        <v>0</v>
      </c>
      <c r="K4920">
        <v>0</v>
      </c>
      <c r="L4920">
        <v>0</v>
      </c>
      <c r="M4920">
        <v>6</v>
      </c>
      <c r="N4920">
        <v>0</v>
      </c>
      <c r="O4920">
        <v>0</v>
      </c>
      <c r="P4920">
        <v>0</v>
      </c>
      <c r="Q4920">
        <v>0</v>
      </c>
    </row>
    <row r="4921" spans="1:17" x14ac:dyDescent="0.25">
      <c r="A4921" t="s">
        <v>18575</v>
      </c>
      <c r="B4921" t="s">
        <v>74</v>
      </c>
      <c r="C4921" t="s">
        <v>86</v>
      </c>
      <c r="D4921" t="s">
        <v>526</v>
      </c>
      <c r="E4921" t="s">
        <v>563</v>
      </c>
      <c r="F4921" t="s">
        <v>397</v>
      </c>
      <c r="G4921">
        <v>0</v>
      </c>
      <c r="H4921">
        <v>6</v>
      </c>
      <c r="I4921">
        <v>0</v>
      </c>
      <c r="J4921">
        <v>4</v>
      </c>
      <c r="K4921">
        <v>0</v>
      </c>
      <c r="L4921">
        <v>2</v>
      </c>
      <c r="M4921">
        <v>0</v>
      </c>
      <c r="N4921">
        <v>0</v>
      </c>
      <c r="O4921">
        <v>0</v>
      </c>
      <c r="P4921">
        <v>0</v>
      </c>
      <c r="Q4921">
        <v>0</v>
      </c>
    </row>
    <row r="4922" spans="1:17" x14ac:dyDescent="0.25">
      <c r="A4922" t="s">
        <v>18576</v>
      </c>
      <c r="B4922" t="s">
        <v>74</v>
      </c>
      <c r="C4922" t="s">
        <v>86</v>
      </c>
      <c r="D4922" t="s">
        <v>526</v>
      </c>
      <c r="E4922" t="s">
        <v>563</v>
      </c>
      <c r="F4922" t="s">
        <v>398</v>
      </c>
      <c r="G4922">
        <v>0</v>
      </c>
      <c r="H4922">
        <v>6</v>
      </c>
      <c r="I4922">
        <v>0</v>
      </c>
      <c r="J4922">
        <v>4</v>
      </c>
      <c r="K4922">
        <v>0</v>
      </c>
      <c r="L4922">
        <v>2</v>
      </c>
      <c r="M4922">
        <v>0</v>
      </c>
      <c r="N4922">
        <v>0</v>
      </c>
      <c r="O4922">
        <v>0</v>
      </c>
      <c r="P4922">
        <v>0</v>
      </c>
      <c r="Q4922">
        <v>0</v>
      </c>
    </row>
    <row r="4923" spans="1:17" x14ac:dyDescent="0.25">
      <c r="A4923" t="s">
        <v>18577</v>
      </c>
      <c r="B4923" t="s">
        <v>74</v>
      </c>
      <c r="C4923" t="s">
        <v>86</v>
      </c>
      <c r="D4923" t="s">
        <v>526</v>
      </c>
      <c r="E4923" t="s">
        <v>563</v>
      </c>
      <c r="F4923" t="s">
        <v>4242</v>
      </c>
      <c r="G4923">
        <v>0</v>
      </c>
      <c r="H4923">
        <v>0</v>
      </c>
      <c r="I4923">
        <v>0</v>
      </c>
      <c r="J4923">
        <v>0</v>
      </c>
      <c r="K4923">
        <v>0</v>
      </c>
      <c r="L4923">
        <v>0</v>
      </c>
      <c r="M4923">
        <v>6</v>
      </c>
      <c r="N4923">
        <v>0</v>
      </c>
      <c r="O4923">
        <v>0</v>
      </c>
      <c r="P4923">
        <v>0</v>
      </c>
      <c r="Q4923">
        <v>0</v>
      </c>
    </row>
    <row r="4924" spans="1:17" x14ac:dyDescent="0.25">
      <c r="A4924" t="s">
        <v>18578</v>
      </c>
      <c r="B4924" t="s">
        <v>74</v>
      </c>
      <c r="C4924" t="s">
        <v>86</v>
      </c>
      <c r="D4924" t="s">
        <v>526</v>
      </c>
      <c r="E4924" t="s">
        <v>563</v>
      </c>
      <c r="F4924" t="s">
        <v>399</v>
      </c>
      <c r="G4924">
        <v>0</v>
      </c>
      <c r="H4924">
        <v>6</v>
      </c>
      <c r="I4924">
        <v>0</v>
      </c>
      <c r="J4924">
        <v>4</v>
      </c>
      <c r="K4924">
        <v>0</v>
      </c>
      <c r="L4924">
        <v>2</v>
      </c>
      <c r="M4924">
        <v>0</v>
      </c>
      <c r="N4924">
        <v>0</v>
      </c>
      <c r="O4924">
        <v>0</v>
      </c>
      <c r="P4924">
        <v>0</v>
      </c>
      <c r="Q4924">
        <v>0</v>
      </c>
    </row>
    <row r="4925" spans="1:17" x14ac:dyDescent="0.25">
      <c r="A4925" t="s">
        <v>18579</v>
      </c>
      <c r="B4925" t="s">
        <v>74</v>
      </c>
      <c r="C4925" t="s">
        <v>86</v>
      </c>
      <c r="D4925" t="s">
        <v>526</v>
      </c>
      <c r="E4925" t="s">
        <v>563</v>
      </c>
      <c r="F4925" t="s">
        <v>4245</v>
      </c>
      <c r="G4925">
        <v>0</v>
      </c>
      <c r="H4925">
        <v>0</v>
      </c>
      <c r="I4925">
        <v>0</v>
      </c>
      <c r="J4925">
        <v>0</v>
      </c>
      <c r="K4925">
        <v>0</v>
      </c>
      <c r="L4925">
        <v>0</v>
      </c>
      <c r="M4925">
        <v>6</v>
      </c>
      <c r="N4925">
        <v>0</v>
      </c>
      <c r="O4925">
        <v>0</v>
      </c>
      <c r="P4925">
        <v>0</v>
      </c>
      <c r="Q4925">
        <v>0</v>
      </c>
    </row>
    <row r="4926" spans="1:17" x14ac:dyDescent="0.25">
      <c r="A4926" t="s">
        <v>18580</v>
      </c>
      <c r="B4926" t="s">
        <v>74</v>
      </c>
      <c r="C4926" t="s">
        <v>86</v>
      </c>
      <c r="D4926" t="s">
        <v>526</v>
      </c>
      <c r="E4926" t="s">
        <v>563</v>
      </c>
      <c r="F4926" t="s">
        <v>394</v>
      </c>
      <c r="G4926">
        <v>0</v>
      </c>
      <c r="H4926">
        <v>0</v>
      </c>
      <c r="I4926">
        <v>0</v>
      </c>
      <c r="J4926">
        <v>0</v>
      </c>
      <c r="K4926">
        <v>0</v>
      </c>
      <c r="L4926">
        <v>0</v>
      </c>
      <c r="M4926">
        <v>0</v>
      </c>
      <c r="N4926">
        <v>2</v>
      </c>
      <c r="O4926">
        <v>2</v>
      </c>
      <c r="P4926">
        <v>0</v>
      </c>
      <c r="Q4926">
        <v>0</v>
      </c>
    </row>
    <row r="4927" spans="1:17" x14ac:dyDescent="0.25">
      <c r="A4927" t="s">
        <v>18581</v>
      </c>
      <c r="B4927" t="s">
        <v>74</v>
      </c>
      <c r="C4927" t="s">
        <v>86</v>
      </c>
      <c r="D4927" t="s">
        <v>526</v>
      </c>
      <c r="E4927" t="s">
        <v>563</v>
      </c>
      <c r="F4927" t="s">
        <v>395</v>
      </c>
      <c r="G4927">
        <v>0</v>
      </c>
      <c r="H4927">
        <v>0</v>
      </c>
      <c r="I4927">
        <v>0</v>
      </c>
      <c r="J4927">
        <v>0</v>
      </c>
      <c r="K4927">
        <v>0</v>
      </c>
      <c r="L4927">
        <v>0</v>
      </c>
      <c r="M4927">
        <v>0</v>
      </c>
      <c r="N4927">
        <v>1</v>
      </c>
      <c r="O4927">
        <v>1</v>
      </c>
      <c r="P4927">
        <v>0</v>
      </c>
      <c r="Q4927">
        <v>0</v>
      </c>
    </row>
    <row r="4928" spans="1:17" x14ac:dyDescent="0.25">
      <c r="A4928" t="s">
        <v>18582</v>
      </c>
      <c r="B4928" t="s">
        <v>74</v>
      </c>
      <c r="C4928" t="s">
        <v>86</v>
      </c>
      <c r="D4928" t="s">
        <v>526</v>
      </c>
      <c r="E4928" t="s">
        <v>563</v>
      </c>
      <c r="F4928" t="s">
        <v>525</v>
      </c>
      <c r="G4928">
        <v>6</v>
      </c>
      <c r="H4928">
        <v>0</v>
      </c>
      <c r="I4928">
        <v>0</v>
      </c>
      <c r="J4928">
        <v>0</v>
      </c>
      <c r="K4928">
        <v>0</v>
      </c>
      <c r="L4928">
        <v>0</v>
      </c>
      <c r="M4928">
        <v>0</v>
      </c>
      <c r="N4928">
        <v>0</v>
      </c>
      <c r="O4928">
        <v>0</v>
      </c>
      <c r="P4928">
        <v>0</v>
      </c>
      <c r="Q4928">
        <v>0</v>
      </c>
    </row>
    <row r="4929" spans="1:17" x14ac:dyDescent="0.25">
      <c r="A4929" t="s">
        <v>24512</v>
      </c>
      <c r="B4929" t="s">
        <v>74</v>
      </c>
      <c r="C4929" t="s">
        <v>86</v>
      </c>
      <c r="D4929" t="s">
        <v>526</v>
      </c>
      <c r="E4929" t="s">
        <v>21471</v>
      </c>
      <c r="F4929" t="s">
        <v>396</v>
      </c>
      <c r="G4929">
        <v>0</v>
      </c>
      <c r="H4929">
        <v>4</v>
      </c>
      <c r="I4929">
        <v>0</v>
      </c>
      <c r="J4929">
        <v>3</v>
      </c>
      <c r="K4929">
        <v>0</v>
      </c>
      <c r="L4929">
        <v>1</v>
      </c>
      <c r="M4929">
        <v>0</v>
      </c>
      <c r="N4929">
        <v>0</v>
      </c>
      <c r="O4929">
        <v>0</v>
      </c>
      <c r="P4929">
        <v>0</v>
      </c>
      <c r="Q4929">
        <v>0</v>
      </c>
    </row>
    <row r="4930" spans="1:17" x14ac:dyDescent="0.25">
      <c r="A4930" t="s">
        <v>24513</v>
      </c>
      <c r="B4930" t="s">
        <v>74</v>
      </c>
      <c r="C4930" t="s">
        <v>86</v>
      </c>
      <c r="D4930" t="s">
        <v>526</v>
      </c>
      <c r="E4930" t="s">
        <v>21471</v>
      </c>
      <c r="F4930" t="s">
        <v>4236</v>
      </c>
      <c r="G4930">
        <v>0</v>
      </c>
      <c r="H4930">
        <v>4</v>
      </c>
      <c r="I4930">
        <v>0</v>
      </c>
      <c r="J4930">
        <v>3</v>
      </c>
      <c r="K4930">
        <v>0</v>
      </c>
      <c r="L4930">
        <v>1</v>
      </c>
      <c r="M4930">
        <v>0</v>
      </c>
      <c r="N4930">
        <v>0</v>
      </c>
      <c r="O4930">
        <v>0</v>
      </c>
      <c r="P4930">
        <v>0</v>
      </c>
      <c r="Q4930">
        <v>0</v>
      </c>
    </row>
    <row r="4931" spans="1:17" x14ac:dyDescent="0.25">
      <c r="A4931" t="s">
        <v>24514</v>
      </c>
      <c r="B4931" t="s">
        <v>74</v>
      </c>
      <c r="C4931" t="s">
        <v>86</v>
      </c>
      <c r="D4931" t="s">
        <v>526</v>
      </c>
      <c r="E4931" t="s">
        <v>21471</v>
      </c>
      <c r="F4931" t="s">
        <v>4238</v>
      </c>
      <c r="G4931">
        <v>0</v>
      </c>
      <c r="H4931">
        <v>0</v>
      </c>
      <c r="I4931">
        <v>0</v>
      </c>
      <c r="J4931">
        <v>0</v>
      </c>
      <c r="K4931">
        <v>0</v>
      </c>
      <c r="L4931">
        <v>0</v>
      </c>
      <c r="M4931">
        <v>4</v>
      </c>
      <c r="N4931">
        <v>0</v>
      </c>
      <c r="O4931">
        <v>0</v>
      </c>
      <c r="P4931">
        <v>0</v>
      </c>
      <c r="Q4931">
        <v>0</v>
      </c>
    </row>
    <row r="4932" spans="1:17" x14ac:dyDescent="0.25">
      <c r="A4932" t="s">
        <v>24515</v>
      </c>
      <c r="B4932" t="s">
        <v>74</v>
      </c>
      <c r="C4932" t="s">
        <v>86</v>
      </c>
      <c r="D4932" t="s">
        <v>526</v>
      </c>
      <c r="E4932" t="s">
        <v>21471</v>
      </c>
      <c r="F4932" t="s">
        <v>397</v>
      </c>
      <c r="G4932">
        <v>0</v>
      </c>
      <c r="H4932">
        <v>4</v>
      </c>
      <c r="I4932">
        <v>0</v>
      </c>
      <c r="J4932">
        <v>3</v>
      </c>
      <c r="K4932">
        <v>0</v>
      </c>
      <c r="L4932">
        <v>1</v>
      </c>
      <c r="M4932">
        <v>0</v>
      </c>
      <c r="N4932">
        <v>0</v>
      </c>
      <c r="O4932">
        <v>0</v>
      </c>
      <c r="P4932">
        <v>0</v>
      </c>
      <c r="Q4932">
        <v>0</v>
      </c>
    </row>
    <row r="4933" spans="1:17" x14ac:dyDescent="0.25">
      <c r="A4933" t="s">
        <v>24516</v>
      </c>
      <c r="B4933" t="s">
        <v>74</v>
      </c>
      <c r="C4933" t="s">
        <v>86</v>
      </c>
      <c r="D4933" t="s">
        <v>526</v>
      </c>
      <c r="E4933" t="s">
        <v>21471</v>
      </c>
      <c r="F4933" t="s">
        <v>398</v>
      </c>
      <c r="G4933">
        <v>0</v>
      </c>
      <c r="H4933">
        <v>4</v>
      </c>
      <c r="I4933">
        <v>0</v>
      </c>
      <c r="J4933">
        <v>3</v>
      </c>
      <c r="K4933">
        <v>0</v>
      </c>
      <c r="L4933">
        <v>1</v>
      </c>
      <c r="M4933">
        <v>0</v>
      </c>
      <c r="N4933">
        <v>0</v>
      </c>
      <c r="O4933">
        <v>0</v>
      </c>
      <c r="P4933">
        <v>0</v>
      </c>
      <c r="Q4933">
        <v>0</v>
      </c>
    </row>
    <row r="4934" spans="1:17" x14ac:dyDescent="0.25">
      <c r="A4934" t="s">
        <v>24517</v>
      </c>
      <c r="B4934" t="s">
        <v>74</v>
      </c>
      <c r="C4934" t="s">
        <v>86</v>
      </c>
      <c r="D4934" t="s">
        <v>526</v>
      </c>
      <c r="E4934" t="s">
        <v>21471</v>
      </c>
      <c r="F4934" t="s">
        <v>4242</v>
      </c>
      <c r="G4934">
        <v>0</v>
      </c>
      <c r="H4934">
        <v>0</v>
      </c>
      <c r="I4934">
        <v>0</v>
      </c>
      <c r="J4934">
        <v>0</v>
      </c>
      <c r="K4934">
        <v>0</v>
      </c>
      <c r="L4934">
        <v>0</v>
      </c>
      <c r="M4934">
        <v>4</v>
      </c>
      <c r="N4934">
        <v>0</v>
      </c>
      <c r="O4934">
        <v>0</v>
      </c>
      <c r="P4934">
        <v>0</v>
      </c>
      <c r="Q4934">
        <v>0</v>
      </c>
    </row>
    <row r="4935" spans="1:17" x14ac:dyDescent="0.25">
      <c r="A4935" t="s">
        <v>24518</v>
      </c>
      <c r="B4935" t="s">
        <v>74</v>
      </c>
      <c r="C4935" t="s">
        <v>86</v>
      </c>
      <c r="D4935" t="s">
        <v>526</v>
      </c>
      <c r="E4935" t="s">
        <v>21471</v>
      </c>
      <c r="F4935" t="s">
        <v>399</v>
      </c>
      <c r="G4935">
        <v>0</v>
      </c>
      <c r="H4935">
        <v>4</v>
      </c>
      <c r="I4935">
        <v>0</v>
      </c>
      <c r="J4935">
        <v>3</v>
      </c>
      <c r="K4935">
        <v>0</v>
      </c>
      <c r="L4935">
        <v>1</v>
      </c>
      <c r="M4935">
        <v>0</v>
      </c>
      <c r="N4935">
        <v>0</v>
      </c>
      <c r="O4935">
        <v>0</v>
      </c>
      <c r="P4935">
        <v>0</v>
      </c>
      <c r="Q4935">
        <v>0</v>
      </c>
    </row>
    <row r="4936" spans="1:17" x14ac:dyDescent="0.25">
      <c r="A4936" t="s">
        <v>24519</v>
      </c>
      <c r="B4936" t="s">
        <v>74</v>
      </c>
      <c r="C4936" t="s">
        <v>86</v>
      </c>
      <c r="D4936" t="s">
        <v>526</v>
      </c>
      <c r="E4936" t="s">
        <v>21471</v>
      </c>
      <c r="F4936" t="s">
        <v>4245</v>
      </c>
      <c r="G4936">
        <v>0</v>
      </c>
      <c r="H4936">
        <v>0</v>
      </c>
      <c r="I4936">
        <v>0</v>
      </c>
      <c r="J4936">
        <v>0</v>
      </c>
      <c r="K4936">
        <v>0</v>
      </c>
      <c r="L4936">
        <v>0</v>
      </c>
      <c r="M4936">
        <v>4</v>
      </c>
      <c r="N4936">
        <v>0</v>
      </c>
      <c r="O4936">
        <v>0</v>
      </c>
      <c r="P4936">
        <v>0</v>
      </c>
      <c r="Q4936">
        <v>0</v>
      </c>
    </row>
    <row r="4937" spans="1:17" x14ac:dyDescent="0.25">
      <c r="A4937" t="s">
        <v>24520</v>
      </c>
      <c r="B4937" t="s">
        <v>74</v>
      </c>
      <c r="C4937" t="s">
        <v>86</v>
      </c>
      <c r="D4937" t="s">
        <v>526</v>
      </c>
      <c r="E4937" t="s">
        <v>21471</v>
      </c>
      <c r="F4937" t="s">
        <v>394</v>
      </c>
      <c r="G4937">
        <v>0</v>
      </c>
      <c r="H4937">
        <v>0</v>
      </c>
      <c r="I4937">
        <v>0</v>
      </c>
      <c r="J4937">
        <v>0</v>
      </c>
      <c r="K4937">
        <v>0</v>
      </c>
      <c r="L4937">
        <v>0</v>
      </c>
      <c r="M4937">
        <v>0</v>
      </c>
      <c r="N4937">
        <v>2</v>
      </c>
      <c r="O4937">
        <v>2</v>
      </c>
      <c r="P4937">
        <v>0</v>
      </c>
      <c r="Q4937">
        <v>0</v>
      </c>
    </row>
    <row r="4938" spans="1:17" x14ac:dyDescent="0.25">
      <c r="A4938" t="s">
        <v>24521</v>
      </c>
      <c r="B4938" t="s">
        <v>74</v>
      </c>
      <c r="C4938" t="s">
        <v>86</v>
      </c>
      <c r="D4938" t="s">
        <v>526</v>
      </c>
      <c r="E4938" t="s">
        <v>21471</v>
      </c>
      <c r="F4938" t="s">
        <v>395</v>
      </c>
      <c r="G4938">
        <v>0</v>
      </c>
      <c r="H4938">
        <v>0</v>
      </c>
      <c r="I4938">
        <v>0</v>
      </c>
      <c r="J4938">
        <v>0</v>
      </c>
      <c r="K4938">
        <v>0</v>
      </c>
      <c r="L4938">
        <v>0</v>
      </c>
      <c r="M4938">
        <v>0</v>
      </c>
      <c r="N4938">
        <v>1</v>
      </c>
      <c r="O4938">
        <v>1</v>
      </c>
      <c r="P4938">
        <v>0</v>
      </c>
      <c r="Q4938">
        <v>0</v>
      </c>
    </row>
    <row r="4939" spans="1:17" x14ac:dyDescent="0.25">
      <c r="A4939" t="s">
        <v>24522</v>
      </c>
      <c r="B4939" t="s">
        <v>74</v>
      </c>
      <c r="C4939" t="s">
        <v>86</v>
      </c>
      <c r="D4939" t="s">
        <v>526</v>
      </c>
      <c r="E4939" t="s">
        <v>21471</v>
      </c>
      <c r="F4939" t="s">
        <v>525</v>
      </c>
      <c r="G4939">
        <v>4</v>
      </c>
      <c r="H4939">
        <v>0</v>
      </c>
      <c r="I4939">
        <v>0</v>
      </c>
      <c r="J4939">
        <v>0</v>
      </c>
      <c r="K4939">
        <v>0</v>
      </c>
      <c r="L4939">
        <v>0</v>
      </c>
      <c r="M4939">
        <v>0</v>
      </c>
      <c r="N4939">
        <v>0</v>
      </c>
      <c r="O4939">
        <v>0</v>
      </c>
      <c r="P4939">
        <v>0</v>
      </c>
      <c r="Q4939">
        <v>0</v>
      </c>
    </row>
    <row r="4940" spans="1:17" x14ac:dyDescent="0.25">
      <c r="A4940" t="s">
        <v>13303</v>
      </c>
      <c r="B4940" t="s">
        <v>74</v>
      </c>
      <c r="C4940" t="s">
        <v>150</v>
      </c>
      <c r="D4940" t="s">
        <v>526</v>
      </c>
      <c r="E4940" t="s">
        <v>563</v>
      </c>
      <c r="F4940" t="s">
        <v>399</v>
      </c>
      <c r="G4940">
        <v>0</v>
      </c>
      <c r="H4940">
        <v>50</v>
      </c>
      <c r="I4940">
        <v>5</v>
      </c>
      <c r="J4940">
        <v>36</v>
      </c>
      <c r="K4940">
        <v>8</v>
      </c>
      <c r="L4940">
        <v>1</v>
      </c>
      <c r="M4940">
        <v>0</v>
      </c>
      <c r="N4940">
        <v>0</v>
      </c>
      <c r="O4940">
        <v>0</v>
      </c>
      <c r="P4940">
        <v>0</v>
      </c>
      <c r="Q4940">
        <v>0</v>
      </c>
    </row>
    <row r="4941" spans="1:17" x14ac:dyDescent="0.25">
      <c r="A4941" t="s">
        <v>13304</v>
      </c>
      <c r="B4941" t="s">
        <v>74</v>
      </c>
      <c r="C4941" t="s">
        <v>150</v>
      </c>
      <c r="D4941" t="s">
        <v>526</v>
      </c>
      <c r="E4941" t="s">
        <v>563</v>
      </c>
      <c r="F4941" t="s">
        <v>4245</v>
      </c>
      <c r="G4941">
        <v>0</v>
      </c>
      <c r="H4941">
        <v>0</v>
      </c>
      <c r="I4941">
        <v>0</v>
      </c>
      <c r="J4941">
        <v>0</v>
      </c>
      <c r="K4941">
        <v>0</v>
      </c>
      <c r="L4941">
        <v>0</v>
      </c>
      <c r="M4941">
        <v>50</v>
      </c>
      <c r="N4941">
        <v>0</v>
      </c>
      <c r="O4941">
        <v>0</v>
      </c>
      <c r="P4941">
        <v>0</v>
      </c>
      <c r="Q4941">
        <v>0</v>
      </c>
    </row>
    <row r="4942" spans="1:17" x14ac:dyDescent="0.25">
      <c r="A4942" t="s">
        <v>13305</v>
      </c>
      <c r="B4942" t="s">
        <v>74</v>
      </c>
      <c r="C4942" t="s">
        <v>150</v>
      </c>
      <c r="D4942" t="s">
        <v>526</v>
      </c>
      <c r="E4942" t="s">
        <v>563</v>
      </c>
      <c r="F4942" t="s">
        <v>394</v>
      </c>
      <c r="G4942">
        <v>0</v>
      </c>
      <c r="H4942">
        <v>0</v>
      </c>
      <c r="I4942">
        <v>0</v>
      </c>
      <c r="J4942">
        <v>0</v>
      </c>
      <c r="K4942">
        <v>0</v>
      </c>
      <c r="L4942">
        <v>0</v>
      </c>
      <c r="M4942">
        <v>0</v>
      </c>
      <c r="N4942">
        <v>34</v>
      </c>
      <c r="O4942">
        <v>32</v>
      </c>
      <c r="P4942">
        <v>2</v>
      </c>
      <c r="Q4942">
        <v>0</v>
      </c>
    </row>
    <row r="4943" spans="1:17" x14ac:dyDescent="0.25">
      <c r="A4943" t="s">
        <v>13306</v>
      </c>
      <c r="B4943" t="s">
        <v>74</v>
      </c>
      <c r="C4943" t="s">
        <v>150</v>
      </c>
      <c r="D4943" t="s">
        <v>526</v>
      </c>
      <c r="E4943" t="s">
        <v>563</v>
      </c>
      <c r="F4943" t="s">
        <v>395</v>
      </c>
      <c r="G4943">
        <v>0</v>
      </c>
      <c r="H4943">
        <v>0</v>
      </c>
      <c r="I4943">
        <v>0</v>
      </c>
      <c r="J4943">
        <v>0</v>
      </c>
      <c r="K4943">
        <v>0</v>
      </c>
      <c r="L4943">
        <v>0</v>
      </c>
      <c r="M4943">
        <v>0</v>
      </c>
      <c r="N4943">
        <v>31</v>
      </c>
      <c r="O4943">
        <v>29</v>
      </c>
      <c r="P4943">
        <v>2</v>
      </c>
      <c r="Q4943">
        <v>0</v>
      </c>
    </row>
    <row r="4944" spans="1:17" x14ac:dyDescent="0.25">
      <c r="A4944" t="s">
        <v>13307</v>
      </c>
      <c r="B4944" t="s">
        <v>74</v>
      </c>
      <c r="C4944" t="s">
        <v>150</v>
      </c>
      <c r="D4944" t="s">
        <v>526</v>
      </c>
      <c r="E4944" t="s">
        <v>563</v>
      </c>
      <c r="F4944" t="s">
        <v>525</v>
      </c>
      <c r="G4944">
        <v>50</v>
      </c>
      <c r="H4944">
        <v>0</v>
      </c>
      <c r="I4944">
        <v>0</v>
      </c>
      <c r="J4944">
        <v>0</v>
      </c>
      <c r="K4944">
        <v>0</v>
      </c>
      <c r="L4944">
        <v>0</v>
      </c>
      <c r="M4944">
        <v>0</v>
      </c>
      <c r="N4944">
        <v>0</v>
      </c>
      <c r="O4944">
        <v>0</v>
      </c>
      <c r="P4944">
        <v>0</v>
      </c>
      <c r="Q4944">
        <v>0</v>
      </c>
    </row>
    <row r="4945" spans="1:17" x14ac:dyDescent="0.25">
      <c r="A4945" t="s">
        <v>24523</v>
      </c>
      <c r="B4945" t="s">
        <v>74</v>
      </c>
      <c r="C4945" t="s">
        <v>150</v>
      </c>
      <c r="D4945" t="s">
        <v>526</v>
      </c>
      <c r="E4945" t="s">
        <v>21471</v>
      </c>
      <c r="F4945" t="s">
        <v>396</v>
      </c>
      <c r="G4945">
        <v>0</v>
      </c>
      <c r="H4945">
        <v>65</v>
      </c>
      <c r="I4945">
        <v>14</v>
      </c>
      <c r="J4945">
        <v>49</v>
      </c>
      <c r="K4945">
        <v>1</v>
      </c>
      <c r="L4945">
        <v>1</v>
      </c>
      <c r="M4945">
        <v>0</v>
      </c>
      <c r="N4945">
        <v>0</v>
      </c>
      <c r="O4945">
        <v>0</v>
      </c>
      <c r="P4945">
        <v>0</v>
      </c>
      <c r="Q4945">
        <v>0</v>
      </c>
    </row>
    <row r="4946" spans="1:17" x14ac:dyDescent="0.25">
      <c r="A4946" t="s">
        <v>24524</v>
      </c>
      <c r="B4946" t="s">
        <v>74</v>
      </c>
      <c r="C4946" t="s">
        <v>150</v>
      </c>
      <c r="D4946" t="s">
        <v>526</v>
      </c>
      <c r="E4946" t="s">
        <v>21471</v>
      </c>
      <c r="F4946" t="s">
        <v>4236</v>
      </c>
      <c r="G4946">
        <v>0</v>
      </c>
      <c r="H4946">
        <v>65</v>
      </c>
      <c r="I4946">
        <v>14</v>
      </c>
      <c r="J4946">
        <v>48</v>
      </c>
      <c r="K4946">
        <v>2</v>
      </c>
      <c r="L4946">
        <v>1</v>
      </c>
      <c r="M4946">
        <v>0</v>
      </c>
      <c r="N4946">
        <v>0</v>
      </c>
      <c r="O4946">
        <v>0</v>
      </c>
      <c r="P4946">
        <v>0</v>
      </c>
      <c r="Q4946">
        <v>0</v>
      </c>
    </row>
    <row r="4947" spans="1:17" x14ac:dyDescent="0.25">
      <c r="A4947" t="s">
        <v>24525</v>
      </c>
      <c r="B4947" t="s">
        <v>74</v>
      </c>
      <c r="C4947" t="s">
        <v>150</v>
      </c>
      <c r="D4947" t="s">
        <v>526</v>
      </c>
      <c r="E4947" t="s">
        <v>21471</v>
      </c>
      <c r="F4947" t="s">
        <v>4238</v>
      </c>
      <c r="G4947">
        <v>0</v>
      </c>
      <c r="H4947">
        <v>0</v>
      </c>
      <c r="I4947">
        <v>0</v>
      </c>
      <c r="J4947">
        <v>0</v>
      </c>
      <c r="K4947">
        <v>0</v>
      </c>
      <c r="L4947">
        <v>0</v>
      </c>
      <c r="M4947">
        <v>65</v>
      </c>
      <c r="N4947">
        <v>0</v>
      </c>
      <c r="O4947">
        <v>0</v>
      </c>
      <c r="P4947">
        <v>0</v>
      </c>
      <c r="Q4947">
        <v>0</v>
      </c>
    </row>
    <row r="4948" spans="1:17" x14ac:dyDescent="0.25">
      <c r="A4948" t="s">
        <v>24526</v>
      </c>
      <c r="B4948" t="s">
        <v>74</v>
      </c>
      <c r="C4948" t="s">
        <v>150</v>
      </c>
      <c r="D4948" t="s">
        <v>526</v>
      </c>
      <c r="E4948" t="s">
        <v>21471</v>
      </c>
      <c r="F4948" t="s">
        <v>397</v>
      </c>
      <c r="G4948">
        <v>0</v>
      </c>
      <c r="H4948">
        <v>65</v>
      </c>
      <c r="I4948">
        <v>14</v>
      </c>
      <c r="J4948">
        <v>48</v>
      </c>
      <c r="K4948">
        <v>2</v>
      </c>
      <c r="L4948">
        <v>1</v>
      </c>
      <c r="M4948">
        <v>0</v>
      </c>
      <c r="N4948">
        <v>0</v>
      </c>
      <c r="O4948">
        <v>0</v>
      </c>
      <c r="P4948">
        <v>0</v>
      </c>
      <c r="Q4948">
        <v>0</v>
      </c>
    </row>
    <row r="4949" spans="1:17" x14ac:dyDescent="0.25">
      <c r="A4949" t="s">
        <v>17548</v>
      </c>
      <c r="B4949" t="s">
        <v>74</v>
      </c>
      <c r="C4949" t="s">
        <v>94</v>
      </c>
      <c r="D4949" t="s">
        <v>526</v>
      </c>
      <c r="E4949" t="s">
        <v>563</v>
      </c>
      <c r="F4949" t="s">
        <v>4242</v>
      </c>
      <c r="G4949">
        <v>0</v>
      </c>
      <c r="H4949">
        <v>0</v>
      </c>
      <c r="I4949">
        <v>0</v>
      </c>
      <c r="J4949">
        <v>0</v>
      </c>
      <c r="K4949">
        <v>0</v>
      </c>
      <c r="L4949">
        <v>0</v>
      </c>
      <c r="M4949">
        <v>17</v>
      </c>
      <c r="N4949">
        <v>0</v>
      </c>
      <c r="O4949">
        <v>0</v>
      </c>
      <c r="P4949">
        <v>0</v>
      </c>
      <c r="Q4949">
        <v>0</v>
      </c>
    </row>
    <row r="4950" spans="1:17" x14ac:dyDescent="0.25">
      <c r="A4950" t="s">
        <v>17549</v>
      </c>
      <c r="B4950" t="s">
        <v>74</v>
      </c>
      <c r="C4950" t="s">
        <v>94</v>
      </c>
      <c r="D4950" t="s">
        <v>526</v>
      </c>
      <c r="E4950" t="s">
        <v>563</v>
      </c>
      <c r="F4950" t="s">
        <v>399</v>
      </c>
      <c r="G4950">
        <v>0</v>
      </c>
      <c r="H4950">
        <v>17</v>
      </c>
      <c r="I4950">
        <v>2</v>
      </c>
      <c r="J4950">
        <v>15</v>
      </c>
      <c r="K4950">
        <v>0</v>
      </c>
      <c r="L4950">
        <v>0</v>
      </c>
      <c r="M4950">
        <v>0</v>
      </c>
      <c r="N4950">
        <v>0</v>
      </c>
      <c r="O4950">
        <v>0</v>
      </c>
      <c r="P4950">
        <v>0</v>
      </c>
      <c r="Q4950">
        <v>0</v>
      </c>
    </row>
    <row r="4951" spans="1:17" x14ac:dyDescent="0.25">
      <c r="A4951" t="s">
        <v>17550</v>
      </c>
      <c r="B4951" t="s">
        <v>74</v>
      </c>
      <c r="C4951" t="s">
        <v>94</v>
      </c>
      <c r="D4951" t="s">
        <v>526</v>
      </c>
      <c r="E4951" t="s">
        <v>563</v>
      </c>
      <c r="F4951" t="s">
        <v>4245</v>
      </c>
      <c r="G4951">
        <v>0</v>
      </c>
      <c r="H4951">
        <v>0</v>
      </c>
      <c r="I4951">
        <v>0</v>
      </c>
      <c r="J4951">
        <v>0</v>
      </c>
      <c r="K4951">
        <v>0</v>
      </c>
      <c r="L4951">
        <v>0</v>
      </c>
      <c r="M4951">
        <v>17</v>
      </c>
      <c r="N4951">
        <v>0</v>
      </c>
      <c r="O4951">
        <v>0</v>
      </c>
      <c r="P4951">
        <v>0</v>
      </c>
      <c r="Q4951">
        <v>0</v>
      </c>
    </row>
    <row r="4952" spans="1:17" x14ac:dyDescent="0.25">
      <c r="A4952" t="s">
        <v>17551</v>
      </c>
      <c r="B4952" t="s">
        <v>74</v>
      </c>
      <c r="C4952" t="s">
        <v>94</v>
      </c>
      <c r="D4952" t="s">
        <v>526</v>
      </c>
      <c r="E4952" t="s">
        <v>563</v>
      </c>
      <c r="F4952" t="s">
        <v>394</v>
      </c>
      <c r="G4952">
        <v>0</v>
      </c>
      <c r="H4952">
        <v>0</v>
      </c>
      <c r="I4952">
        <v>0</v>
      </c>
      <c r="J4952">
        <v>0</v>
      </c>
      <c r="K4952">
        <v>0</v>
      </c>
      <c r="L4952">
        <v>0</v>
      </c>
      <c r="M4952">
        <v>0</v>
      </c>
      <c r="N4952">
        <v>8</v>
      </c>
      <c r="O4952">
        <v>8</v>
      </c>
      <c r="P4952">
        <v>0</v>
      </c>
      <c r="Q4952">
        <v>0</v>
      </c>
    </row>
    <row r="4953" spans="1:17" x14ac:dyDescent="0.25">
      <c r="A4953" t="s">
        <v>17552</v>
      </c>
      <c r="B4953" t="s">
        <v>74</v>
      </c>
      <c r="C4953" t="s">
        <v>94</v>
      </c>
      <c r="D4953" t="s">
        <v>526</v>
      </c>
      <c r="E4953" t="s">
        <v>563</v>
      </c>
      <c r="F4953" t="s">
        <v>395</v>
      </c>
      <c r="G4953">
        <v>0</v>
      </c>
      <c r="H4953">
        <v>0</v>
      </c>
      <c r="I4953">
        <v>0</v>
      </c>
      <c r="J4953">
        <v>0</v>
      </c>
      <c r="K4953">
        <v>0</v>
      </c>
      <c r="L4953">
        <v>0</v>
      </c>
      <c r="M4953">
        <v>0</v>
      </c>
      <c r="N4953">
        <v>7</v>
      </c>
      <c r="O4953">
        <v>7</v>
      </c>
      <c r="P4953">
        <v>0</v>
      </c>
      <c r="Q4953">
        <v>0</v>
      </c>
    </row>
    <row r="4954" spans="1:17" x14ac:dyDescent="0.25">
      <c r="A4954" t="s">
        <v>17553</v>
      </c>
      <c r="B4954" t="s">
        <v>74</v>
      </c>
      <c r="C4954" t="s">
        <v>94</v>
      </c>
      <c r="D4954" t="s">
        <v>526</v>
      </c>
      <c r="E4954" t="s">
        <v>563</v>
      </c>
      <c r="F4954" t="s">
        <v>525</v>
      </c>
      <c r="G4954">
        <v>17</v>
      </c>
      <c r="H4954">
        <v>0</v>
      </c>
      <c r="I4954">
        <v>0</v>
      </c>
      <c r="J4954">
        <v>0</v>
      </c>
      <c r="K4954">
        <v>0</v>
      </c>
      <c r="L4954">
        <v>0</v>
      </c>
      <c r="M4954">
        <v>0</v>
      </c>
      <c r="N4954">
        <v>0</v>
      </c>
      <c r="O4954">
        <v>0</v>
      </c>
      <c r="P4954">
        <v>0</v>
      </c>
      <c r="Q4954">
        <v>0</v>
      </c>
    </row>
    <row r="4955" spans="1:17" x14ac:dyDescent="0.25">
      <c r="A4955" t="s">
        <v>24408</v>
      </c>
      <c r="B4955" t="s">
        <v>74</v>
      </c>
      <c r="C4955" t="s">
        <v>94</v>
      </c>
      <c r="D4955" t="s">
        <v>526</v>
      </c>
      <c r="E4955" t="s">
        <v>21471</v>
      </c>
      <c r="F4955" t="s">
        <v>396</v>
      </c>
      <c r="G4955">
        <v>0</v>
      </c>
      <c r="H4955">
        <v>16</v>
      </c>
      <c r="I4955">
        <v>2</v>
      </c>
      <c r="J4955">
        <v>12</v>
      </c>
      <c r="K4955">
        <v>1</v>
      </c>
      <c r="L4955">
        <v>1</v>
      </c>
      <c r="M4955">
        <v>0</v>
      </c>
      <c r="N4955">
        <v>0</v>
      </c>
      <c r="O4955">
        <v>0</v>
      </c>
      <c r="P4955">
        <v>0</v>
      </c>
      <c r="Q4955">
        <v>0</v>
      </c>
    </row>
    <row r="4956" spans="1:17" x14ac:dyDescent="0.25">
      <c r="A4956" t="s">
        <v>24409</v>
      </c>
      <c r="B4956" t="s">
        <v>74</v>
      </c>
      <c r="C4956" t="s">
        <v>94</v>
      </c>
      <c r="D4956" t="s">
        <v>526</v>
      </c>
      <c r="E4956" t="s">
        <v>21471</v>
      </c>
      <c r="F4956" t="s">
        <v>4236</v>
      </c>
      <c r="G4956">
        <v>0</v>
      </c>
      <c r="H4956">
        <v>16</v>
      </c>
      <c r="I4956">
        <v>2</v>
      </c>
      <c r="J4956">
        <v>12</v>
      </c>
      <c r="K4956">
        <v>1</v>
      </c>
      <c r="L4956">
        <v>1</v>
      </c>
      <c r="M4956">
        <v>0</v>
      </c>
      <c r="N4956">
        <v>0</v>
      </c>
      <c r="O4956">
        <v>0</v>
      </c>
      <c r="P4956">
        <v>0</v>
      </c>
      <c r="Q4956">
        <v>0</v>
      </c>
    </row>
    <row r="4957" spans="1:17" x14ac:dyDescent="0.25">
      <c r="A4957" t="s">
        <v>24410</v>
      </c>
      <c r="B4957" t="s">
        <v>74</v>
      </c>
      <c r="C4957" t="s">
        <v>94</v>
      </c>
      <c r="D4957" t="s">
        <v>526</v>
      </c>
      <c r="E4957" t="s">
        <v>21471</v>
      </c>
      <c r="F4957" t="s">
        <v>4238</v>
      </c>
      <c r="G4957">
        <v>0</v>
      </c>
      <c r="H4957">
        <v>0</v>
      </c>
      <c r="I4957">
        <v>0</v>
      </c>
      <c r="J4957">
        <v>0</v>
      </c>
      <c r="K4957">
        <v>0</v>
      </c>
      <c r="L4957">
        <v>0</v>
      </c>
      <c r="M4957">
        <v>16</v>
      </c>
      <c r="N4957">
        <v>0</v>
      </c>
      <c r="O4957">
        <v>0</v>
      </c>
      <c r="P4957">
        <v>0</v>
      </c>
      <c r="Q4957">
        <v>0</v>
      </c>
    </row>
    <row r="4958" spans="1:17" x14ac:dyDescent="0.25">
      <c r="A4958" t="s">
        <v>24411</v>
      </c>
      <c r="B4958" t="s">
        <v>74</v>
      </c>
      <c r="C4958" t="s">
        <v>94</v>
      </c>
      <c r="D4958" t="s">
        <v>526</v>
      </c>
      <c r="E4958" t="s">
        <v>21471</v>
      </c>
      <c r="F4958" t="s">
        <v>397</v>
      </c>
      <c r="G4958">
        <v>0</v>
      </c>
      <c r="H4958">
        <v>16</v>
      </c>
      <c r="I4958">
        <v>2</v>
      </c>
      <c r="J4958">
        <v>12</v>
      </c>
      <c r="K4958">
        <v>1</v>
      </c>
      <c r="L4958">
        <v>1</v>
      </c>
      <c r="M4958">
        <v>0</v>
      </c>
      <c r="N4958">
        <v>0</v>
      </c>
      <c r="O4958">
        <v>0</v>
      </c>
      <c r="P4958">
        <v>0</v>
      </c>
      <c r="Q4958">
        <v>0</v>
      </c>
    </row>
    <row r="4959" spans="1:17" x14ac:dyDescent="0.25">
      <c r="A4959" t="s">
        <v>24412</v>
      </c>
      <c r="B4959" t="s">
        <v>74</v>
      </c>
      <c r="C4959" t="s">
        <v>94</v>
      </c>
      <c r="D4959" t="s">
        <v>526</v>
      </c>
      <c r="E4959" t="s">
        <v>21471</v>
      </c>
      <c r="F4959" t="s">
        <v>398</v>
      </c>
      <c r="G4959">
        <v>0</v>
      </c>
      <c r="H4959">
        <v>16</v>
      </c>
      <c r="I4959">
        <v>2</v>
      </c>
      <c r="J4959">
        <v>12</v>
      </c>
      <c r="K4959">
        <v>1</v>
      </c>
      <c r="L4959">
        <v>1</v>
      </c>
      <c r="M4959">
        <v>0</v>
      </c>
      <c r="N4959">
        <v>0</v>
      </c>
      <c r="O4959">
        <v>0</v>
      </c>
      <c r="P4959">
        <v>0</v>
      </c>
      <c r="Q4959">
        <v>0</v>
      </c>
    </row>
    <row r="4960" spans="1:17" x14ac:dyDescent="0.25">
      <c r="A4960" t="s">
        <v>24413</v>
      </c>
      <c r="B4960" t="s">
        <v>74</v>
      </c>
      <c r="C4960" t="s">
        <v>94</v>
      </c>
      <c r="D4960" t="s">
        <v>526</v>
      </c>
      <c r="E4960" t="s">
        <v>21471</v>
      </c>
      <c r="F4960" t="s">
        <v>4242</v>
      </c>
      <c r="G4960">
        <v>0</v>
      </c>
      <c r="H4960">
        <v>0</v>
      </c>
      <c r="I4960">
        <v>0</v>
      </c>
      <c r="J4960">
        <v>0</v>
      </c>
      <c r="K4960">
        <v>0</v>
      </c>
      <c r="L4960">
        <v>0</v>
      </c>
      <c r="M4960">
        <v>16</v>
      </c>
      <c r="N4960">
        <v>0</v>
      </c>
      <c r="O4960">
        <v>0</v>
      </c>
      <c r="P4960">
        <v>0</v>
      </c>
      <c r="Q4960">
        <v>0</v>
      </c>
    </row>
    <row r="4961" spans="1:17" x14ac:dyDescent="0.25">
      <c r="A4961" t="s">
        <v>18659</v>
      </c>
      <c r="B4961" t="s">
        <v>74</v>
      </c>
      <c r="C4961" t="s">
        <v>158</v>
      </c>
      <c r="D4961" t="s">
        <v>529</v>
      </c>
      <c r="E4961" t="s">
        <v>563</v>
      </c>
      <c r="F4961" t="s">
        <v>525</v>
      </c>
      <c r="G4961">
        <v>5</v>
      </c>
      <c r="H4961">
        <v>0</v>
      </c>
      <c r="I4961">
        <v>0</v>
      </c>
      <c r="J4961">
        <v>0</v>
      </c>
      <c r="K4961">
        <v>0</v>
      </c>
      <c r="L4961">
        <v>0</v>
      </c>
      <c r="M4961">
        <v>0</v>
      </c>
      <c r="N4961">
        <v>0</v>
      </c>
      <c r="O4961">
        <v>0</v>
      </c>
      <c r="P4961">
        <v>0</v>
      </c>
      <c r="Q4961">
        <v>0</v>
      </c>
    </row>
    <row r="4962" spans="1:17" x14ac:dyDescent="0.25">
      <c r="A4962" t="s">
        <v>24414</v>
      </c>
      <c r="B4962" t="s">
        <v>74</v>
      </c>
      <c r="C4962" t="s">
        <v>158</v>
      </c>
      <c r="D4962" t="s">
        <v>529</v>
      </c>
      <c r="E4962" t="s">
        <v>21471</v>
      </c>
      <c r="F4962" t="s">
        <v>525</v>
      </c>
      <c r="G4962">
        <v>4</v>
      </c>
      <c r="H4962">
        <v>0</v>
      </c>
      <c r="I4962">
        <v>0</v>
      </c>
      <c r="J4962">
        <v>0</v>
      </c>
      <c r="K4962">
        <v>0</v>
      </c>
      <c r="L4962">
        <v>0</v>
      </c>
      <c r="M4962">
        <v>0</v>
      </c>
      <c r="N4962">
        <v>0</v>
      </c>
      <c r="O4962">
        <v>0</v>
      </c>
      <c r="P4962">
        <v>0</v>
      </c>
      <c r="Q4962">
        <v>0</v>
      </c>
    </row>
    <row r="4963" spans="1:17" x14ac:dyDescent="0.25">
      <c r="A4963" t="s">
        <v>18660</v>
      </c>
      <c r="B4963" t="s">
        <v>74</v>
      </c>
      <c r="C4963" t="s">
        <v>158</v>
      </c>
      <c r="D4963" t="s">
        <v>526</v>
      </c>
      <c r="E4963" t="s">
        <v>563</v>
      </c>
      <c r="F4963" t="s">
        <v>396</v>
      </c>
      <c r="G4963">
        <v>0</v>
      </c>
      <c r="H4963">
        <v>11</v>
      </c>
      <c r="I4963">
        <v>1</v>
      </c>
      <c r="J4963">
        <v>9</v>
      </c>
      <c r="K4963">
        <v>1</v>
      </c>
      <c r="L4963">
        <v>0</v>
      </c>
      <c r="M4963">
        <v>0</v>
      </c>
      <c r="N4963">
        <v>0</v>
      </c>
      <c r="O4963">
        <v>0</v>
      </c>
      <c r="P4963">
        <v>0</v>
      </c>
      <c r="Q4963">
        <v>0</v>
      </c>
    </row>
    <row r="4964" spans="1:17" x14ac:dyDescent="0.25">
      <c r="A4964" t="s">
        <v>18661</v>
      </c>
      <c r="B4964" t="s">
        <v>74</v>
      </c>
      <c r="C4964" t="s">
        <v>158</v>
      </c>
      <c r="D4964" t="s">
        <v>526</v>
      </c>
      <c r="E4964" t="s">
        <v>563</v>
      </c>
      <c r="F4964" t="s">
        <v>4236</v>
      </c>
      <c r="G4964">
        <v>0</v>
      </c>
      <c r="H4964">
        <v>11</v>
      </c>
      <c r="I4964">
        <v>1</v>
      </c>
      <c r="J4964">
        <v>9</v>
      </c>
      <c r="K4964">
        <v>1</v>
      </c>
      <c r="L4964">
        <v>0</v>
      </c>
      <c r="M4964">
        <v>0</v>
      </c>
      <c r="N4964">
        <v>0</v>
      </c>
      <c r="O4964">
        <v>0</v>
      </c>
      <c r="P4964">
        <v>0</v>
      </c>
      <c r="Q4964">
        <v>0</v>
      </c>
    </row>
    <row r="4965" spans="1:17" x14ac:dyDescent="0.25">
      <c r="A4965" t="s">
        <v>18662</v>
      </c>
      <c r="B4965" t="s">
        <v>74</v>
      </c>
      <c r="C4965" t="s">
        <v>158</v>
      </c>
      <c r="D4965" t="s">
        <v>526</v>
      </c>
      <c r="E4965" t="s">
        <v>563</v>
      </c>
      <c r="F4965" t="s">
        <v>4238</v>
      </c>
      <c r="G4965">
        <v>0</v>
      </c>
      <c r="H4965">
        <v>0</v>
      </c>
      <c r="I4965">
        <v>0</v>
      </c>
      <c r="J4965">
        <v>0</v>
      </c>
      <c r="K4965">
        <v>0</v>
      </c>
      <c r="L4965">
        <v>0</v>
      </c>
      <c r="M4965">
        <v>11</v>
      </c>
      <c r="N4965">
        <v>0</v>
      </c>
      <c r="O4965">
        <v>0</v>
      </c>
      <c r="P4965">
        <v>0</v>
      </c>
      <c r="Q4965">
        <v>0</v>
      </c>
    </row>
    <row r="4966" spans="1:17" x14ac:dyDescent="0.25">
      <c r="A4966" t="s">
        <v>18663</v>
      </c>
      <c r="B4966" t="s">
        <v>74</v>
      </c>
      <c r="C4966" t="s">
        <v>158</v>
      </c>
      <c r="D4966" t="s">
        <v>526</v>
      </c>
      <c r="E4966" t="s">
        <v>563</v>
      </c>
      <c r="F4966" t="s">
        <v>397</v>
      </c>
      <c r="G4966">
        <v>0</v>
      </c>
      <c r="H4966">
        <v>11</v>
      </c>
      <c r="I4966">
        <v>1</v>
      </c>
      <c r="J4966">
        <v>9</v>
      </c>
      <c r="K4966">
        <v>1</v>
      </c>
      <c r="L4966">
        <v>0</v>
      </c>
      <c r="M4966">
        <v>0</v>
      </c>
      <c r="N4966">
        <v>0</v>
      </c>
      <c r="O4966">
        <v>0</v>
      </c>
      <c r="P4966">
        <v>0</v>
      </c>
      <c r="Q4966">
        <v>0</v>
      </c>
    </row>
    <row r="4967" spans="1:17" x14ac:dyDescent="0.25">
      <c r="A4967" t="s">
        <v>18664</v>
      </c>
      <c r="B4967" t="s">
        <v>74</v>
      </c>
      <c r="C4967" t="s">
        <v>158</v>
      </c>
      <c r="D4967" t="s">
        <v>526</v>
      </c>
      <c r="E4967" t="s">
        <v>563</v>
      </c>
      <c r="F4967" t="s">
        <v>398</v>
      </c>
      <c r="G4967">
        <v>0</v>
      </c>
      <c r="H4967">
        <v>11</v>
      </c>
      <c r="I4967">
        <v>1</v>
      </c>
      <c r="J4967">
        <v>9</v>
      </c>
      <c r="K4967">
        <v>1</v>
      </c>
      <c r="L4967">
        <v>0</v>
      </c>
      <c r="M4967">
        <v>0</v>
      </c>
      <c r="N4967">
        <v>0</v>
      </c>
      <c r="O4967">
        <v>0</v>
      </c>
      <c r="P4967">
        <v>0</v>
      </c>
      <c r="Q4967">
        <v>0</v>
      </c>
    </row>
    <row r="4968" spans="1:17" x14ac:dyDescent="0.25">
      <c r="A4968" t="s">
        <v>18665</v>
      </c>
      <c r="B4968" t="s">
        <v>74</v>
      </c>
      <c r="C4968" t="s">
        <v>158</v>
      </c>
      <c r="D4968" t="s">
        <v>526</v>
      </c>
      <c r="E4968" t="s">
        <v>563</v>
      </c>
      <c r="F4968" t="s">
        <v>4242</v>
      </c>
      <c r="G4968">
        <v>0</v>
      </c>
      <c r="H4968">
        <v>0</v>
      </c>
      <c r="I4968">
        <v>0</v>
      </c>
      <c r="J4968">
        <v>0</v>
      </c>
      <c r="K4968">
        <v>0</v>
      </c>
      <c r="L4968">
        <v>0</v>
      </c>
      <c r="M4968">
        <v>11</v>
      </c>
      <c r="N4968">
        <v>0</v>
      </c>
      <c r="O4968">
        <v>0</v>
      </c>
      <c r="P4968">
        <v>0</v>
      </c>
      <c r="Q4968">
        <v>0</v>
      </c>
    </row>
    <row r="4969" spans="1:17" x14ac:dyDescent="0.25">
      <c r="A4969" t="s">
        <v>18666</v>
      </c>
      <c r="B4969" t="s">
        <v>74</v>
      </c>
      <c r="C4969" t="s">
        <v>158</v>
      </c>
      <c r="D4969" t="s">
        <v>526</v>
      </c>
      <c r="E4969" t="s">
        <v>563</v>
      </c>
      <c r="F4969" t="s">
        <v>399</v>
      </c>
      <c r="G4969">
        <v>0</v>
      </c>
      <c r="H4969">
        <v>11</v>
      </c>
      <c r="I4969">
        <v>1</v>
      </c>
      <c r="J4969">
        <v>9</v>
      </c>
      <c r="K4969">
        <v>1</v>
      </c>
      <c r="L4969">
        <v>0</v>
      </c>
      <c r="M4969">
        <v>0</v>
      </c>
      <c r="N4969">
        <v>0</v>
      </c>
      <c r="O4969">
        <v>0</v>
      </c>
      <c r="P4969">
        <v>0</v>
      </c>
      <c r="Q4969">
        <v>0</v>
      </c>
    </row>
    <row r="4970" spans="1:17" x14ac:dyDescent="0.25">
      <c r="A4970" t="s">
        <v>18667</v>
      </c>
      <c r="B4970" t="s">
        <v>74</v>
      </c>
      <c r="C4970" t="s">
        <v>158</v>
      </c>
      <c r="D4970" t="s">
        <v>526</v>
      </c>
      <c r="E4970" t="s">
        <v>563</v>
      </c>
      <c r="F4970" t="s">
        <v>4245</v>
      </c>
      <c r="G4970">
        <v>0</v>
      </c>
      <c r="H4970">
        <v>0</v>
      </c>
      <c r="I4970">
        <v>0</v>
      </c>
      <c r="J4970">
        <v>0</v>
      </c>
      <c r="K4970">
        <v>0</v>
      </c>
      <c r="L4970">
        <v>0</v>
      </c>
      <c r="M4970">
        <v>11</v>
      </c>
      <c r="N4970">
        <v>0</v>
      </c>
      <c r="O4970">
        <v>0</v>
      </c>
      <c r="P4970">
        <v>0</v>
      </c>
      <c r="Q4970">
        <v>0</v>
      </c>
    </row>
    <row r="4971" spans="1:17" x14ac:dyDescent="0.25">
      <c r="A4971" t="s">
        <v>18668</v>
      </c>
      <c r="B4971" t="s">
        <v>74</v>
      </c>
      <c r="C4971" t="s">
        <v>158</v>
      </c>
      <c r="D4971" t="s">
        <v>526</v>
      </c>
      <c r="E4971" t="s">
        <v>563</v>
      </c>
      <c r="F4971" t="s">
        <v>394</v>
      </c>
      <c r="G4971">
        <v>0</v>
      </c>
      <c r="H4971">
        <v>0</v>
      </c>
      <c r="I4971">
        <v>0</v>
      </c>
      <c r="J4971">
        <v>0</v>
      </c>
      <c r="K4971">
        <v>0</v>
      </c>
      <c r="L4971">
        <v>0</v>
      </c>
      <c r="M4971">
        <v>0</v>
      </c>
      <c r="N4971">
        <v>8</v>
      </c>
      <c r="O4971">
        <v>8</v>
      </c>
      <c r="P4971">
        <v>0</v>
      </c>
      <c r="Q4971">
        <v>0</v>
      </c>
    </row>
    <row r="4972" spans="1:17" x14ac:dyDescent="0.25">
      <c r="A4972" t="s">
        <v>18669</v>
      </c>
      <c r="B4972" t="s">
        <v>74</v>
      </c>
      <c r="C4972" t="s">
        <v>158</v>
      </c>
      <c r="D4972" t="s">
        <v>526</v>
      </c>
      <c r="E4972" t="s">
        <v>563</v>
      </c>
      <c r="F4972" t="s">
        <v>395</v>
      </c>
      <c r="G4972">
        <v>0</v>
      </c>
      <c r="H4972">
        <v>0</v>
      </c>
      <c r="I4972">
        <v>0</v>
      </c>
      <c r="J4972">
        <v>0</v>
      </c>
      <c r="K4972">
        <v>0</v>
      </c>
      <c r="L4972">
        <v>0</v>
      </c>
      <c r="M4972">
        <v>0</v>
      </c>
      <c r="N4972">
        <v>7</v>
      </c>
      <c r="O4972">
        <v>7</v>
      </c>
      <c r="P4972">
        <v>0</v>
      </c>
      <c r="Q4972">
        <v>0</v>
      </c>
    </row>
    <row r="4973" spans="1:17" x14ac:dyDescent="0.25">
      <c r="A4973" t="s">
        <v>18670</v>
      </c>
      <c r="B4973" t="s">
        <v>74</v>
      </c>
      <c r="C4973" t="s">
        <v>158</v>
      </c>
      <c r="D4973" t="s">
        <v>526</v>
      </c>
      <c r="E4973" t="s">
        <v>563</v>
      </c>
      <c r="F4973" t="s">
        <v>525</v>
      </c>
      <c r="G4973">
        <v>11</v>
      </c>
      <c r="H4973">
        <v>0</v>
      </c>
      <c r="I4973">
        <v>0</v>
      </c>
      <c r="J4973">
        <v>0</v>
      </c>
      <c r="K4973">
        <v>0</v>
      </c>
      <c r="L4973">
        <v>0</v>
      </c>
      <c r="M4973">
        <v>0</v>
      </c>
      <c r="N4973">
        <v>0</v>
      </c>
      <c r="O4973">
        <v>0</v>
      </c>
      <c r="P4973">
        <v>0</v>
      </c>
      <c r="Q4973">
        <v>0</v>
      </c>
    </row>
    <row r="4974" spans="1:17" x14ac:dyDescent="0.25">
      <c r="A4974" t="s">
        <v>24415</v>
      </c>
      <c r="B4974" t="s">
        <v>74</v>
      </c>
      <c r="C4974" t="s">
        <v>158</v>
      </c>
      <c r="D4974" t="s">
        <v>526</v>
      </c>
      <c r="E4974" t="s">
        <v>21471</v>
      </c>
      <c r="F4974" t="s">
        <v>396</v>
      </c>
      <c r="G4974">
        <v>0</v>
      </c>
      <c r="H4974">
        <v>12</v>
      </c>
      <c r="I4974">
        <v>1</v>
      </c>
      <c r="J4974">
        <v>9</v>
      </c>
      <c r="K4974">
        <v>1</v>
      </c>
      <c r="L4974">
        <v>1</v>
      </c>
      <c r="M4974">
        <v>0</v>
      </c>
      <c r="N4974">
        <v>0</v>
      </c>
      <c r="O4974">
        <v>0</v>
      </c>
      <c r="P4974">
        <v>0</v>
      </c>
      <c r="Q4974">
        <v>0</v>
      </c>
    </row>
    <row r="4975" spans="1:17" x14ac:dyDescent="0.25">
      <c r="A4975" t="s">
        <v>24416</v>
      </c>
      <c r="B4975" t="s">
        <v>74</v>
      </c>
      <c r="C4975" t="s">
        <v>158</v>
      </c>
      <c r="D4975" t="s">
        <v>526</v>
      </c>
      <c r="E4975" t="s">
        <v>21471</v>
      </c>
      <c r="F4975" t="s">
        <v>4236</v>
      </c>
      <c r="G4975">
        <v>0</v>
      </c>
      <c r="H4975">
        <v>12</v>
      </c>
      <c r="I4975">
        <v>0</v>
      </c>
      <c r="J4975">
        <v>10</v>
      </c>
      <c r="K4975">
        <v>1</v>
      </c>
      <c r="L4975">
        <v>1</v>
      </c>
      <c r="M4975">
        <v>0</v>
      </c>
      <c r="N4975">
        <v>0</v>
      </c>
      <c r="O4975">
        <v>0</v>
      </c>
      <c r="P4975">
        <v>0</v>
      </c>
      <c r="Q4975">
        <v>0</v>
      </c>
    </row>
    <row r="4976" spans="1:17" x14ac:dyDescent="0.25">
      <c r="A4976" t="s">
        <v>24417</v>
      </c>
      <c r="B4976" t="s">
        <v>74</v>
      </c>
      <c r="C4976" t="s">
        <v>158</v>
      </c>
      <c r="D4976" t="s">
        <v>526</v>
      </c>
      <c r="E4976" t="s">
        <v>21471</v>
      </c>
      <c r="F4976" t="s">
        <v>4238</v>
      </c>
      <c r="G4976">
        <v>0</v>
      </c>
      <c r="H4976">
        <v>0</v>
      </c>
      <c r="I4976">
        <v>0</v>
      </c>
      <c r="J4976">
        <v>0</v>
      </c>
      <c r="K4976">
        <v>0</v>
      </c>
      <c r="L4976">
        <v>0</v>
      </c>
      <c r="M4976">
        <v>12</v>
      </c>
      <c r="N4976">
        <v>0</v>
      </c>
      <c r="O4976">
        <v>0</v>
      </c>
      <c r="P4976">
        <v>0</v>
      </c>
      <c r="Q4976">
        <v>0</v>
      </c>
    </row>
    <row r="4977" spans="1:17" x14ac:dyDescent="0.25">
      <c r="A4977" t="s">
        <v>24418</v>
      </c>
      <c r="B4977" t="s">
        <v>74</v>
      </c>
      <c r="C4977" t="s">
        <v>158</v>
      </c>
      <c r="D4977" t="s">
        <v>526</v>
      </c>
      <c r="E4977" t="s">
        <v>21471</v>
      </c>
      <c r="F4977" t="s">
        <v>397</v>
      </c>
      <c r="G4977">
        <v>0</v>
      </c>
      <c r="H4977">
        <v>12</v>
      </c>
      <c r="I4977">
        <v>0</v>
      </c>
      <c r="J4977">
        <v>10</v>
      </c>
      <c r="K4977">
        <v>1</v>
      </c>
      <c r="L4977">
        <v>1</v>
      </c>
      <c r="M4977">
        <v>0</v>
      </c>
      <c r="N4977">
        <v>0</v>
      </c>
      <c r="O4977">
        <v>0</v>
      </c>
      <c r="P4977">
        <v>0</v>
      </c>
      <c r="Q4977">
        <v>0</v>
      </c>
    </row>
    <row r="4978" spans="1:17" x14ac:dyDescent="0.25">
      <c r="A4978" t="s">
        <v>24419</v>
      </c>
      <c r="B4978" t="s">
        <v>74</v>
      </c>
      <c r="C4978" t="s">
        <v>158</v>
      </c>
      <c r="D4978" t="s">
        <v>526</v>
      </c>
      <c r="E4978" t="s">
        <v>21471</v>
      </c>
      <c r="F4978" t="s">
        <v>398</v>
      </c>
      <c r="G4978">
        <v>0</v>
      </c>
      <c r="H4978">
        <v>12</v>
      </c>
      <c r="I4978">
        <v>0</v>
      </c>
      <c r="J4978">
        <v>10</v>
      </c>
      <c r="K4978">
        <v>1</v>
      </c>
      <c r="L4978">
        <v>1</v>
      </c>
      <c r="M4978">
        <v>0</v>
      </c>
      <c r="N4978">
        <v>0</v>
      </c>
      <c r="O4978">
        <v>0</v>
      </c>
      <c r="P4978">
        <v>0</v>
      </c>
      <c r="Q4978">
        <v>0</v>
      </c>
    </row>
    <row r="4979" spans="1:17" x14ac:dyDescent="0.25">
      <c r="A4979" t="s">
        <v>24420</v>
      </c>
      <c r="B4979" t="s">
        <v>74</v>
      </c>
      <c r="C4979" t="s">
        <v>158</v>
      </c>
      <c r="D4979" t="s">
        <v>526</v>
      </c>
      <c r="E4979" t="s">
        <v>21471</v>
      </c>
      <c r="F4979" t="s">
        <v>4242</v>
      </c>
      <c r="G4979">
        <v>0</v>
      </c>
      <c r="H4979">
        <v>0</v>
      </c>
      <c r="I4979">
        <v>0</v>
      </c>
      <c r="J4979">
        <v>0</v>
      </c>
      <c r="K4979">
        <v>0</v>
      </c>
      <c r="L4979">
        <v>0</v>
      </c>
      <c r="M4979">
        <v>12</v>
      </c>
      <c r="N4979">
        <v>0</v>
      </c>
      <c r="O4979">
        <v>0</v>
      </c>
      <c r="P4979">
        <v>0</v>
      </c>
      <c r="Q4979">
        <v>0</v>
      </c>
    </row>
    <row r="4980" spans="1:17" x14ac:dyDescent="0.25">
      <c r="A4980" t="s">
        <v>24421</v>
      </c>
      <c r="B4980" t="s">
        <v>74</v>
      </c>
      <c r="C4980" t="s">
        <v>158</v>
      </c>
      <c r="D4980" t="s">
        <v>526</v>
      </c>
      <c r="E4980" t="s">
        <v>21471</v>
      </c>
      <c r="F4980" t="s">
        <v>399</v>
      </c>
      <c r="G4980">
        <v>0</v>
      </c>
      <c r="H4980">
        <v>12</v>
      </c>
      <c r="I4980">
        <v>0</v>
      </c>
      <c r="J4980">
        <v>10</v>
      </c>
      <c r="K4980">
        <v>1</v>
      </c>
      <c r="L4980">
        <v>1</v>
      </c>
      <c r="M4980">
        <v>0</v>
      </c>
      <c r="N4980">
        <v>0</v>
      </c>
      <c r="O4980">
        <v>0</v>
      </c>
      <c r="P4980">
        <v>0</v>
      </c>
      <c r="Q4980">
        <v>0</v>
      </c>
    </row>
    <row r="4981" spans="1:17" x14ac:dyDescent="0.25">
      <c r="A4981" t="s">
        <v>24422</v>
      </c>
      <c r="B4981" t="s">
        <v>74</v>
      </c>
      <c r="C4981" t="s">
        <v>158</v>
      </c>
      <c r="D4981" t="s">
        <v>526</v>
      </c>
      <c r="E4981" t="s">
        <v>21471</v>
      </c>
      <c r="F4981" t="s">
        <v>4245</v>
      </c>
      <c r="G4981">
        <v>0</v>
      </c>
      <c r="H4981">
        <v>0</v>
      </c>
      <c r="I4981">
        <v>0</v>
      </c>
      <c r="J4981">
        <v>0</v>
      </c>
      <c r="K4981">
        <v>0</v>
      </c>
      <c r="L4981">
        <v>0</v>
      </c>
      <c r="M4981">
        <v>12</v>
      </c>
      <c r="N4981">
        <v>0</v>
      </c>
      <c r="O4981">
        <v>0</v>
      </c>
      <c r="P4981">
        <v>0</v>
      </c>
      <c r="Q4981">
        <v>0</v>
      </c>
    </row>
    <row r="4982" spans="1:17" x14ac:dyDescent="0.25">
      <c r="A4982" t="s">
        <v>24423</v>
      </c>
      <c r="B4982" t="s">
        <v>74</v>
      </c>
      <c r="C4982" t="s">
        <v>158</v>
      </c>
      <c r="D4982" t="s">
        <v>526</v>
      </c>
      <c r="E4982" t="s">
        <v>21471</v>
      </c>
      <c r="F4982" t="s">
        <v>394</v>
      </c>
      <c r="G4982">
        <v>0</v>
      </c>
      <c r="H4982">
        <v>0</v>
      </c>
      <c r="I4982">
        <v>0</v>
      </c>
      <c r="J4982">
        <v>0</v>
      </c>
      <c r="K4982">
        <v>0</v>
      </c>
      <c r="L4982">
        <v>0</v>
      </c>
      <c r="M4982">
        <v>0</v>
      </c>
      <c r="N4982">
        <v>12</v>
      </c>
      <c r="O4982">
        <v>11</v>
      </c>
      <c r="P4982">
        <v>0</v>
      </c>
      <c r="Q4982">
        <v>1</v>
      </c>
    </row>
    <row r="4983" spans="1:17" x14ac:dyDescent="0.25">
      <c r="A4983" t="s">
        <v>24424</v>
      </c>
      <c r="B4983" t="s">
        <v>74</v>
      </c>
      <c r="C4983" t="s">
        <v>158</v>
      </c>
      <c r="D4983" t="s">
        <v>526</v>
      </c>
      <c r="E4983" t="s">
        <v>21471</v>
      </c>
      <c r="F4983" t="s">
        <v>395</v>
      </c>
      <c r="G4983">
        <v>0</v>
      </c>
      <c r="H4983">
        <v>0</v>
      </c>
      <c r="I4983">
        <v>0</v>
      </c>
      <c r="J4983">
        <v>0</v>
      </c>
      <c r="K4983">
        <v>0</v>
      </c>
      <c r="L4983">
        <v>0</v>
      </c>
      <c r="M4983">
        <v>0</v>
      </c>
      <c r="N4983">
        <v>10</v>
      </c>
      <c r="O4983">
        <v>9</v>
      </c>
      <c r="P4983">
        <v>0</v>
      </c>
      <c r="Q4983">
        <v>1</v>
      </c>
    </row>
    <row r="4984" spans="1:17" x14ac:dyDescent="0.25">
      <c r="A4984" t="s">
        <v>24425</v>
      </c>
      <c r="B4984" t="s">
        <v>74</v>
      </c>
      <c r="C4984" t="s">
        <v>158</v>
      </c>
      <c r="D4984" t="s">
        <v>526</v>
      </c>
      <c r="E4984" t="s">
        <v>21471</v>
      </c>
      <c r="F4984" t="s">
        <v>525</v>
      </c>
      <c r="G4984">
        <v>12</v>
      </c>
      <c r="H4984">
        <v>0</v>
      </c>
      <c r="I4984">
        <v>0</v>
      </c>
      <c r="J4984">
        <v>0</v>
      </c>
      <c r="K4984">
        <v>0</v>
      </c>
      <c r="L4984">
        <v>0</v>
      </c>
      <c r="M4984">
        <v>0</v>
      </c>
      <c r="N4984">
        <v>0</v>
      </c>
      <c r="O4984">
        <v>0</v>
      </c>
      <c r="P4984">
        <v>0</v>
      </c>
      <c r="Q4984">
        <v>0</v>
      </c>
    </row>
    <row r="4985" spans="1:17" x14ac:dyDescent="0.25">
      <c r="A4985" t="s">
        <v>24426</v>
      </c>
      <c r="B4985" t="s">
        <v>74</v>
      </c>
      <c r="C4985" t="s">
        <v>158</v>
      </c>
      <c r="D4985" t="s">
        <v>527</v>
      </c>
      <c r="E4985" t="s">
        <v>21471</v>
      </c>
      <c r="F4985" t="s">
        <v>528</v>
      </c>
      <c r="G4985">
        <v>0</v>
      </c>
      <c r="H4985">
        <v>0</v>
      </c>
      <c r="I4985">
        <v>0</v>
      </c>
      <c r="J4985">
        <v>0</v>
      </c>
      <c r="K4985">
        <v>0</v>
      </c>
      <c r="L4985">
        <v>0</v>
      </c>
      <c r="M4985">
        <v>0</v>
      </c>
      <c r="N4985">
        <v>1</v>
      </c>
      <c r="O4985">
        <v>1</v>
      </c>
      <c r="P4985">
        <v>0</v>
      </c>
      <c r="Q4985">
        <v>0</v>
      </c>
    </row>
    <row r="4986" spans="1:17" x14ac:dyDescent="0.25">
      <c r="A4986" t="s">
        <v>24427</v>
      </c>
      <c r="B4986" t="s">
        <v>74</v>
      </c>
      <c r="C4986" t="s">
        <v>158</v>
      </c>
      <c r="D4986" t="s">
        <v>527</v>
      </c>
      <c r="E4986" t="s">
        <v>21471</v>
      </c>
      <c r="F4986" t="s">
        <v>525</v>
      </c>
      <c r="G4986">
        <v>1</v>
      </c>
      <c r="H4986">
        <v>0</v>
      </c>
      <c r="I4986">
        <v>0</v>
      </c>
      <c r="J4986">
        <v>0</v>
      </c>
      <c r="K4986">
        <v>0</v>
      </c>
      <c r="L4986">
        <v>0</v>
      </c>
      <c r="M4986">
        <v>0</v>
      </c>
      <c r="N4986">
        <v>0</v>
      </c>
      <c r="O4986">
        <v>0</v>
      </c>
      <c r="P4986">
        <v>0</v>
      </c>
      <c r="Q4986">
        <v>0</v>
      </c>
    </row>
    <row r="4987" spans="1:17" x14ac:dyDescent="0.25">
      <c r="A4987" t="s">
        <v>19010</v>
      </c>
      <c r="B4987" t="s">
        <v>74</v>
      </c>
      <c r="C4987" t="s">
        <v>158</v>
      </c>
      <c r="D4987" t="s">
        <v>12971</v>
      </c>
      <c r="E4987" t="s">
        <v>563</v>
      </c>
      <c r="F4987" t="s">
        <v>525</v>
      </c>
      <c r="G4987">
        <v>1</v>
      </c>
      <c r="H4987">
        <v>0</v>
      </c>
      <c r="I4987">
        <v>0</v>
      </c>
      <c r="J4987">
        <v>0</v>
      </c>
      <c r="K4987">
        <v>0</v>
      </c>
      <c r="L4987">
        <v>0</v>
      </c>
      <c r="M4987">
        <v>0</v>
      </c>
      <c r="N4987">
        <v>0</v>
      </c>
      <c r="O4987">
        <v>0</v>
      </c>
      <c r="P4987">
        <v>0</v>
      </c>
      <c r="Q4987">
        <v>0</v>
      </c>
    </row>
    <row r="4988" spans="1:17" x14ac:dyDescent="0.25">
      <c r="A4988" t="s">
        <v>24428</v>
      </c>
      <c r="B4988" t="s">
        <v>74</v>
      </c>
      <c r="C4988" t="s">
        <v>158</v>
      </c>
      <c r="D4988" t="s">
        <v>12971</v>
      </c>
      <c r="E4988" t="s">
        <v>21471</v>
      </c>
      <c r="F4988" t="s">
        <v>525</v>
      </c>
      <c r="G4988">
        <v>7</v>
      </c>
      <c r="H4988">
        <v>0</v>
      </c>
      <c r="I4988">
        <v>0</v>
      </c>
      <c r="J4988">
        <v>0</v>
      </c>
      <c r="K4988">
        <v>0</v>
      </c>
      <c r="L4988">
        <v>0</v>
      </c>
      <c r="M4988">
        <v>0</v>
      </c>
      <c r="N4988">
        <v>0</v>
      </c>
      <c r="O4988">
        <v>0</v>
      </c>
      <c r="P4988">
        <v>0</v>
      </c>
      <c r="Q4988">
        <v>0</v>
      </c>
    </row>
    <row r="4989" spans="1:17" x14ac:dyDescent="0.25">
      <c r="A4989" t="s">
        <v>24429</v>
      </c>
      <c r="B4989" t="s">
        <v>74</v>
      </c>
      <c r="C4989" t="s">
        <v>220</v>
      </c>
      <c r="D4989" t="s">
        <v>12971</v>
      </c>
      <c r="E4989" t="s">
        <v>21471</v>
      </c>
      <c r="F4989" t="s">
        <v>525</v>
      </c>
      <c r="G4989">
        <v>4</v>
      </c>
      <c r="H4989">
        <v>0</v>
      </c>
      <c r="I4989">
        <v>0</v>
      </c>
      <c r="J4989">
        <v>0</v>
      </c>
      <c r="K4989">
        <v>0</v>
      </c>
      <c r="L4989">
        <v>0</v>
      </c>
      <c r="M4989">
        <v>0</v>
      </c>
      <c r="N4989">
        <v>0</v>
      </c>
      <c r="O4989">
        <v>0</v>
      </c>
      <c r="P4989">
        <v>0</v>
      </c>
      <c r="Q4989">
        <v>0</v>
      </c>
    </row>
    <row r="4990" spans="1:17" x14ac:dyDescent="0.25">
      <c r="A4990" t="s">
        <v>12972</v>
      </c>
      <c r="B4990" t="s">
        <v>74</v>
      </c>
      <c r="C4990" t="s">
        <v>221</v>
      </c>
      <c r="D4990" t="s">
        <v>529</v>
      </c>
      <c r="E4990" t="s">
        <v>563</v>
      </c>
      <c r="F4990" t="s">
        <v>525</v>
      </c>
      <c r="G4990">
        <v>5</v>
      </c>
      <c r="H4990">
        <v>0</v>
      </c>
      <c r="I4990">
        <v>0</v>
      </c>
      <c r="J4990">
        <v>0</v>
      </c>
      <c r="K4990">
        <v>0</v>
      </c>
      <c r="L4990">
        <v>0</v>
      </c>
      <c r="M4990">
        <v>0</v>
      </c>
      <c r="N4990">
        <v>0</v>
      </c>
      <c r="O4990">
        <v>0</v>
      </c>
      <c r="P4990">
        <v>0</v>
      </c>
      <c r="Q4990">
        <v>0</v>
      </c>
    </row>
    <row r="4991" spans="1:17" x14ac:dyDescent="0.25">
      <c r="A4991" t="s">
        <v>24430</v>
      </c>
      <c r="B4991" t="s">
        <v>74</v>
      </c>
      <c r="C4991" t="s">
        <v>221</v>
      </c>
      <c r="D4991" t="s">
        <v>529</v>
      </c>
      <c r="E4991" t="s">
        <v>21471</v>
      </c>
      <c r="F4991" t="s">
        <v>525</v>
      </c>
      <c r="G4991">
        <v>1</v>
      </c>
      <c r="H4991">
        <v>0</v>
      </c>
      <c r="I4991">
        <v>0</v>
      </c>
      <c r="J4991">
        <v>0</v>
      </c>
      <c r="K4991">
        <v>0</v>
      </c>
      <c r="L4991">
        <v>0</v>
      </c>
      <c r="M4991">
        <v>0</v>
      </c>
      <c r="N4991">
        <v>0</v>
      </c>
      <c r="O4991">
        <v>0</v>
      </c>
      <c r="P4991">
        <v>0</v>
      </c>
      <c r="Q4991">
        <v>0</v>
      </c>
    </row>
    <row r="4992" spans="1:17" x14ac:dyDescent="0.25">
      <c r="A4992" t="s">
        <v>12973</v>
      </c>
      <c r="B4992" t="s">
        <v>74</v>
      </c>
      <c r="C4992" t="s">
        <v>221</v>
      </c>
      <c r="D4992" t="s">
        <v>526</v>
      </c>
      <c r="E4992" t="s">
        <v>563</v>
      </c>
      <c r="F4992" t="s">
        <v>396</v>
      </c>
      <c r="G4992">
        <v>0</v>
      </c>
      <c r="H4992">
        <v>26</v>
      </c>
      <c r="I4992">
        <v>5</v>
      </c>
      <c r="J4992">
        <v>17</v>
      </c>
      <c r="K4992">
        <v>3</v>
      </c>
      <c r="L4992">
        <v>1</v>
      </c>
      <c r="M4992">
        <v>0</v>
      </c>
      <c r="N4992">
        <v>0</v>
      </c>
      <c r="O4992">
        <v>0</v>
      </c>
      <c r="P4992">
        <v>0</v>
      </c>
      <c r="Q4992">
        <v>0</v>
      </c>
    </row>
    <row r="4993" spans="1:17" x14ac:dyDescent="0.25">
      <c r="A4993" t="s">
        <v>12974</v>
      </c>
      <c r="B4993" t="s">
        <v>74</v>
      </c>
      <c r="C4993" t="s">
        <v>221</v>
      </c>
      <c r="D4993" t="s">
        <v>526</v>
      </c>
      <c r="E4993" t="s">
        <v>563</v>
      </c>
      <c r="F4993" t="s">
        <v>4236</v>
      </c>
      <c r="G4993">
        <v>0</v>
      </c>
      <c r="H4993">
        <v>26</v>
      </c>
      <c r="I4993">
        <v>5</v>
      </c>
      <c r="J4993">
        <v>16</v>
      </c>
      <c r="K4993">
        <v>2</v>
      </c>
      <c r="L4993">
        <v>3</v>
      </c>
      <c r="M4993">
        <v>0</v>
      </c>
      <c r="N4993">
        <v>0</v>
      </c>
      <c r="O4993">
        <v>0</v>
      </c>
      <c r="P4993">
        <v>0</v>
      </c>
      <c r="Q4993">
        <v>0</v>
      </c>
    </row>
    <row r="4994" spans="1:17" x14ac:dyDescent="0.25">
      <c r="A4994" t="s">
        <v>12975</v>
      </c>
      <c r="B4994" t="s">
        <v>74</v>
      </c>
      <c r="C4994" t="s">
        <v>221</v>
      </c>
      <c r="D4994" t="s">
        <v>526</v>
      </c>
      <c r="E4994" t="s">
        <v>563</v>
      </c>
      <c r="F4994" t="s">
        <v>4238</v>
      </c>
      <c r="G4994">
        <v>0</v>
      </c>
      <c r="H4994">
        <v>0</v>
      </c>
      <c r="I4994">
        <v>0</v>
      </c>
      <c r="J4994">
        <v>0</v>
      </c>
      <c r="K4994">
        <v>0</v>
      </c>
      <c r="L4994">
        <v>0</v>
      </c>
      <c r="M4994">
        <v>26</v>
      </c>
      <c r="N4994">
        <v>0</v>
      </c>
      <c r="O4994">
        <v>0</v>
      </c>
      <c r="P4994">
        <v>0</v>
      </c>
      <c r="Q4994">
        <v>0</v>
      </c>
    </row>
    <row r="4995" spans="1:17" x14ac:dyDescent="0.25">
      <c r="A4995" t="s">
        <v>12976</v>
      </c>
      <c r="B4995" t="s">
        <v>74</v>
      </c>
      <c r="C4995" t="s">
        <v>221</v>
      </c>
      <c r="D4995" t="s">
        <v>526</v>
      </c>
      <c r="E4995" t="s">
        <v>563</v>
      </c>
      <c r="F4995" t="s">
        <v>397</v>
      </c>
      <c r="G4995">
        <v>0</v>
      </c>
      <c r="H4995">
        <v>26</v>
      </c>
      <c r="I4995">
        <v>5</v>
      </c>
      <c r="J4995">
        <v>16</v>
      </c>
      <c r="K4995">
        <v>2</v>
      </c>
      <c r="L4995">
        <v>3</v>
      </c>
      <c r="M4995">
        <v>0</v>
      </c>
      <c r="N4995">
        <v>0</v>
      </c>
      <c r="O4995">
        <v>0</v>
      </c>
      <c r="P4995">
        <v>0</v>
      </c>
      <c r="Q4995">
        <v>0</v>
      </c>
    </row>
    <row r="4996" spans="1:17" x14ac:dyDescent="0.25">
      <c r="A4996" t="s">
        <v>12977</v>
      </c>
      <c r="B4996" t="s">
        <v>74</v>
      </c>
      <c r="C4996" t="s">
        <v>221</v>
      </c>
      <c r="D4996" t="s">
        <v>526</v>
      </c>
      <c r="E4996" t="s">
        <v>563</v>
      </c>
      <c r="F4996" t="s">
        <v>398</v>
      </c>
      <c r="G4996">
        <v>0</v>
      </c>
      <c r="H4996">
        <v>26</v>
      </c>
      <c r="I4996">
        <v>5</v>
      </c>
      <c r="J4996">
        <v>16</v>
      </c>
      <c r="K4996">
        <v>2</v>
      </c>
      <c r="L4996">
        <v>3</v>
      </c>
      <c r="M4996">
        <v>0</v>
      </c>
      <c r="N4996">
        <v>0</v>
      </c>
      <c r="O4996">
        <v>0</v>
      </c>
      <c r="P4996">
        <v>0</v>
      </c>
      <c r="Q4996">
        <v>0</v>
      </c>
    </row>
    <row r="4997" spans="1:17" x14ac:dyDescent="0.25">
      <c r="A4997" t="s">
        <v>12978</v>
      </c>
      <c r="B4997" t="s">
        <v>74</v>
      </c>
      <c r="C4997" t="s">
        <v>221</v>
      </c>
      <c r="D4997" t="s">
        <v>526</v>
      </c>
      <c r="E4997" t="s">
        <v>563</v>
      </c>
      <c r="F4997" t="s">
        <v>4242</v>
      </c>
      <c r="G4997">
        <v>0</v>
      </c>
      <c r="H4997">
        <v>0</v>
      </c>
      <c r="I4997">
        <v>0</v>
      </c>
      <c r="J4997">
        <v>0</v>
      </c>
      <c r="K4997">
        <v>0</v>
      </c>
      <c r="L4997">
        <v>0</v>
      </c>
      <c r="M4997">
        <v>26</v>
      </c>
      <c r="N4997">
        <v>0</v>
      </c>
      <c r="O4997">
        <v>0</v>
      </c>
      <c r="P4997">
        <v>0</v>
      </c>
      <c r="Q4997">
        <v>0</v>
      </c>
    </row>
    <row r="4998" spans="1:17" x14ac:dyDescent="0.25">
      <c r="A4998" t="s">
        <v>12979</v>
      </c>
      <c r="B4998" t="s">
        <v>74</v>
      </c>
      <c r="C4998" t="s">
        <v>221</v>
      </c>
      <c r="D4998" t="s">
        <v>526</v>
      </c>
      <c r="E4998" t="s">
        <v>563</v>
      </c>
      <c r="F4998" t="s">
        <v>399</v>
      </c>
      <c r="G4998">
        <v>0</v>
      </c>
      <c r="H4998">
        <v>26</v>
      </c>
      <c r="I4998">
        <v>5</v>
      </c>
      <c r="J4998">
        <v>17</v>
      </c>
      <c r="K4998">
        <v>3</v>
      </c>
      <c r="L4998">
        <v>1</v>
      </c>
      <c r="M4998">
        <v>0</v>
      </c>
      <c r="N4998">
        <v>0</v>
      </c>
      <c r="O4998">
        <v>0</v>
      </c>
      <c r="P4998">
        <v>0</v>
      </c>
      <c r="Q4998">
        <v>0</v>
      </c>
    </row>
    <row r="4999" spans="1:17" x14ac:dyDescent="0.25">
      <c r="A4999" t="s">
        <v>12980</v>
      </c>
      <c r="B4999" t="s">
        <v>74</v>
      </c>
      <c r="C4999" t="s">
        <v>221</v>
      </c>
      <c r="D4999" t="s">
        <v>526</v>
      </c>
      <c r="E4999" t="s">
        <v>563</v>
      </c>
      <c r="F4999" t="s">
        <v>4245</v>
      </c>
      <c r="G4999">
        <v>0</v>
      </c>
      <c r="H4999">
        <v>0</v>
      </c>
      <c r="I4999">
        <v>0</v>
      </c>
      <c r="J4999">
        <v>0</v>
      </c>
      <c r="K4999">
        <v>0</v>
      </c>
      <c r="L4999">
        <v>0</v>
      </c>
      <c r="M4999">
        <v>26</v>
      </c>
      <c r="N4999">
        <v>0</v>
      </c>
      <c r="O4999">
        <v>0</v>
      </c>
      <c r="P4999">
        <v>0</v>
      </c>
      <c r="Q4999">
        <v>0</v>
      </c>
    </row>
    <row r="5000" spans="1:17" x14ac:dyDescent="0.25">
      <c r="A5000" t="s">
        <v>12981</v>
      </c>
      <c r="B5000" t="s">
        <v>74</v>
      </c>
      <c r="C5000" t="s">
        <v>221</v>
      </c>
      <c r="D5000" t="s">
        <v>526</v>
      </c>
      <c r="E5000" t="s">
        <v>563</v>
      </c>
      <c r="F5000" t="s">
        <v>394</v>
      </c>
      <c r="G5000">
        <v>0</v>
      </c>
      <c r="H5000">
        <v>0</v>
      </c>
      <c r="I5000">
        <v>0</v>
      </c>
      <c r="J5000">
        <v>0</v>
      </c>
      <c r="K5000">
        <v>0</v>
      </c>
      <c r="L5000">
        <v>0</v>
      </c>
      <c r="M5000">
        <v>0</v>
      </c>
      <c r="N5000">
        <v>15</v>
      </c>
      <c r="O5000">
        <v>14</v>
      </c>
      <c r="P5000">
        <v>1</v>
      </c>
      <c r="Q5000">
        <v>0</v>
      </c>
    </row>
    <row r="5001" spans="1:17" x14ac:dyDescent="0.25">
      <c r="A5001" t="s">
        <v>12982</v>
      </c>
      <c r="B5001" t="s">
        <v>74</v>
      </c>
      <c r="C5001" t="s">
        <v>221</v>
      </c>
      <c r="D5001" t="s">
        <v>526</v>
      </c>
      <c r="E5001" t="s">
        <v>563</v>
      </c>
      <c r="F5001" t="s">
        <v>395</v>
      </c>
      <c r="G5001">
        <v>0</v>
      </c>
      <c r="H5001">
        <v>0</v>
      </c>
      <c r="I5001">
        <v>0</v>
      </c>
      <c r="J5001">
        <v>0</v>
      </c>
      <c r="K5001">
        <v>0</v>
      </c>
      <c r="L5001">
        <v>0</v>
      </c>
      <c r="M5001">
        <v>0</v>
      </c>
      <c r="N5001">
        <v>11</v>
      </c>
      <c r="O5001">
        <v>10</v>
      </c>
      <c r="P5001">
        <v>1</v>
      </c>
      <c r="Q5001">
        <v>0</v>
      </c>
    </row>
    <row r="5002" spans="1:17" x14ac:dyDescent="0.25">
      <c r="A5002" t="s">
        <v>12983</v>
      </c>
      <c r="B5002" t="s">
        <v>74</v>
      </c>
      <c r="C5002" t="s">
        <v>221</v>
      </c>
      <c r="D5002" t="s">
        <v>526</v>
      </c>
      <c r="E5002" t="s">
        <v>563</v>
      </c>
      <c r="F5002" t="s">
        <v>525</v>
      </c>
      <c r="G5002">
        <v>26</v>
      </c>
      <c r="H5002">
        <v>0</v>
      </c>
      <c r="I5002">
        <v>0</v>
      </c>
      <c r="J5002">
        <v>0</v>
      </c>
      <c r="K5002">
        <v>0</v>
      </c>
      <c r="L5002">
        <v>0</v>
      </c>
      <c r="M5002">
        <v>0</v>
      </c>
      <c r="N5002">
        <v>0</v>
      </c>
      <c r="O5002">
        <v>0</v>
      </c>
      <c r="P5002">
        <v>0</v>
      </c>
      <c r="Q5002">
        <v>0</v>
      </c>
    </row>
    <row r="5003" spans="1:17" x14ac:dyDescent="0.25">
      <c r="A5003" t="s">
        <v>24431</v>
      </c>
      <c r="B5003" t="s">
        <v>74</v>
      </c>
      <c r="C5003" t="s">
        <v>221</v>
      </c>
      <c r="D5003" t="s">
        <v>526</v>
      </c>
      <c r="E5003" t="s">
        <v>21471</v>
      </c>
      <c r="F5003" t="s">
        <v>396</v>
      </c>
      <c r="G5003">
        <v>0</v>
      </c>
      <c r="H5003">
        <v>32</v>
      </c>
      <c r="I5003">
        <v>6</v>
      </c>
      <c r="J5003">
        <v>19</v>
      </c>
      <c r="K5003">
        <v>3</v>
      </c>
      <c r="L5003">
        <v>4</v>
      </c>
      <c r="M5003">
        <v>0</v>
      </c>
      <c r="N5003">
        <v>0</v>
      </c>
      <c r="O5003">
        <v>0</v>
      </c>
      <c r="P5003">
        <v>0</v>
      </c>
      <c r="Q5003">
        <v>0</v>
      </c>
    </row>
    <row r="5004" spans="1:17" x14ac:dyDescent="0.25">
      <c r="A5004" t="s">
        <v>24432</v>
      </c>
      <c r="B5004" t="s">
        <v>74</v>
      </c>
      <c r="C5004" t="s">
        <v>221</v>
      </c>
      <c r="D5004" t="s">
        <v>526</v>
      </c>
      <c r="E5004" t="s">
        <v>21471</v>
      </c>
      <c r="F5004" t="s">
        <v>4236</v>
      </c>
      <c r="G5004">
        <v>0</v>
      </c>
      <c r="H5004">
        <v>32</v>
      </c>
      <c r="I5004">
        <v>6</v>
      </c>
      <c r="J5004">
        <v>19</v>
      </c>
      <c r="K5004">
        <v>3</v>
      </c>
      <c r="L5004">
        <v>4</v>
      </c>
      <c r="M5004">
        <v>0</v>
      </c>
      <c r="N5004">
        <v>0</v>
      </c>
      <c r="O5004">
        <v>0</v>
      </c>
      <c r="P5004">
        <v>0</v>
      </c>
      <c r="Q5004">
        <v>0</v>
      </c>
    </row>
    <row r="5005" spans="1:17" x14ac:dyDescent="0.25">
      <c r="A5005" t="s">
        <v>24433</v>
      </c>
      <c r="B5005" t="s">
        <v>74</v>
      </c>
      <c r="C5005" t="s">
        <v>221</v>
      </c>
      <c r="D5005" t="s">
        <v>526</v>
      </c>
      <c r="E5005" t="s">
        <v>21471</v>
      </c>
      <c r="F5005" t="s">
        <v>4238</v>
      </c>
      <c r="G5005">
        <v>0</v>
      </c>
      <c r="H5005">
        <v>0</v>
      </c>
      <c r="I5005">
        <v>0</v>
      </c>
      <c r="J5005">
        <v>0</v>
      </c>
      <c r="K5005">
        <v>0</v>
      </c>
      <c r="L5005">
        <v>0</v>
      </c>
      <c r="M5005">
        <v>32</v>
      </c>
      <c r="N5005">
        <v>0</v>
      </c>
      <c r="O5005">
        <v>0</v>
      </c>
      <c r="P5005">
        <v>0</v>
      </c>
      <c r="Q5005">
        <v>0</v>
      </c>
    </row>
    <row r="5006" spans="1:17" x14ac:dyDescent="0.25">
      <c r="A5006" t="s">
        <v>24434</v>
      </c>
      <c r="B5006" t="s">
        <v>74</v>
      </c>
      <c r="C5006" t="s">
        <v>221</v>
      </c>
      <c r="D5006" t="s">
        <v>526</v>
      </c>
      <c r="E5006" t="s">
        <v>21471</v>
      </c>
      <c r="F5006" t="s">
        <v>397</v>
      </c>
      <c r="G5006">
        <v>0</v>
      </c>
      <c r="H5006">
        <v>32</v>
      </c>
      <c r="I5006">
        <v>6</v>
      </c>
      <c r="J5006">
        <v>19</v>
      </c>
      <c r="K5006">
        <v>3</v>
      </c>
      <c r="L5006">
        <v>4</v>
      </c>
      <c r="M5006">
        <v>0</v>
      </c>
      <c r="N5006">
        <v>0</v>
      </c>
      <c r="O5006">
        <v>0</v>
      </c>
      <c r="P5006">
        <v>0</v>
      </c>
      <c r="Q5006">
        <v>0</v>
      </c>
    </row>
    <row r="5007" spans="1:17" x14ac:dyDescent="0.25">
      <c r="A5007" t="s">
        <v>24435</v>
      </c>
      <c r="B5007" t="s">
        <v>74</v>
      </c>
      <c r="C5007" t="s">
        <v>221</v>
      </c>
      <c r="D5007" t="s">
        <v>526</v>
      </c>
      <c r="E5007" t="s">
        <v>21471</v>
      </c>
      <c r="F5007" t="s">
        <v>398</v>
      </c>
      <c r="G5007">
        <v>0</v>
      </c>
      <c r="H5007">
        <v>32</v>
      </c>
      <c r="I5007">
        <v>6</v>
      </c>
      <c r="J5007">
        <v>19</v>
      </c>
      <c r="K5007">
        <v>3</v>
      </c>
      <c r="L5007">
        <v>4</v>
      </c>
      <c r="M5007">
        <v>0</v>
      </c>
      <c r="N5007">
        <v>0</v>
      </c>
      <c r="O5007">
        <v>0</v>
      </c>
      <c r="P5007">
        <v>0</v>
      </c>
      <c r="Q5007">
        <v>0</v>
      </c>
    </row>
    <row r="5008" spans="1:17" x14ac:dyDescent="0.25">
      <c r="A5008" t="s">
        <v>24436</v>
      </c>
      <c r="B5008" t="s">
        <v>74</v>
      </c>
      <c r="C5008" t="s">
        <v>221</v>
      </c>
      <c r="D5008" t="s">
        <v>526</v>
      </c>
      <c r="E5008" t="s">
        <v>21471</v>
      </c>
      <c r="F5008" t="s">
        <v>4242</v>
      </c>
      <c r="G5008">
        <v>0</v>
      </c>
      <c r="H5008">
        <v>0</v>
      </c>
      <c r="I5008">
        <v>0</v>
      </c>
      <c r="J5008">
        <v>0</v>
      </c>
      <c r="K5008">
        <v>0</v>
      </c>
      <c r="L5008">
        <v>0</v>
      </c>
      <c r="M5008">
        <v>32</v>
      </c>
      <c r="N5008">
        <v>0</v>
      </c>
      <c r="O5008">
        <v>0</v>
      </c>
      <c r="P5008">
        <v>0</v>
      </c>
      <c r="Q5008">
        <v>0</v>
      </c>
    </row>
    <row r="5009" spans="1:17" x14ac:dyDescent="0.25">
      <c r="A5009" t="s">
        <v>24437</v>
      </c>
      <c r="B5009" t="s">
        <v>74</v>
      </c>
      <c r="C5009" t="s">
        <v>221</v>
      </c>
      <c r="D5009" t="s">
        <v>526</v>
      </c>
      <c r="E5009" t="s">
        <v>21471</v>
      </c>
      <c r="F5009" t="s">
        <v>399</v>
      </c>
      <c r="G5009">
        <v>0</v>
      </c>
      <c r="H5009">
        <v>32</v>
      </c>
      <c r="I5009">
        <v>6</v>
      </c>
      <c r="J5009">
        <v>19</v>
      </c>
      <c r="K5009">
        <v>3</v>
      </c>
      <c r="L5009">
        <v>4</v>
      </c>
      <c r="M5009">
        <v>0</v>
      </c>
      <c r="N5009">
        <v>0</v>
      </c>
      <c r="O5009">
        <v>0</v>
      </c>
      <c r="P5009">
        <v>0</v>
      </c>
      <c r="Q5009">
        <v>0</v>
      </c>
    </row>
    <row r="5010" spans="1:17" x14ac:dyDescent="0.25">
      <c r="A5010" t="s">
        <v>24438</v>
      </c>
      <c r="B5010" t="s">
        <v>74</v>
      </c>
      <c r="C5010" t="s">
        <v>221</v>
      </c>
      <c r="D5010" t="s">
        <v>526</v>
      </c>
      <c r="E5010" t="s">
        <v>21471</v>
      </c>
      <c r="F5010" t="s">
        <v>4245</v>
      </c>
      <c r="G5010">
        <v>0</v>
      </c>
      <c r="H5010">
        <v>0</v>
      </c>
      <c r="I5010">
        <v>0</v>
      </c>
      <c r="J5010">
        <v>0</v>
      </c>
      <c r="K5010">
        <v>0</v>
      </c>
      <c r="L5010">
        <v>0</v>
      </c>
      <c r="M5010">
        <v>32</v>
      </c>
      <c r="N5010">
        <v>0</v>
      </c>
      <c r="O5010">
        <v>0</v>
      </c>
      <c r="P5010">
        <v>0</v>
      </c>
      <c r="Q5010">
        <v>0</v>
      </c>
    </row>
    <row r="5011" spans="1:17" x14ac:dyDescent="0.25">
      <c r="A5011" t="s">
        <v>24439</v>
      </c>
      <c r="B5011" t="s">
        <v>74</v>
      </c>
      <c r="C5011" t="s">
        <v>221</v>
      </c>
      <c r="D5011" t="s">
        <v>526</v>
      </c>
      <c r="E5011" t="s">
        <v>21471</v>
      </c>
      <c r="F5011" t="s">
        <v>394</v>
      </c>
      <c r="G5011">
        <v>0</v>
      </c>
      <c r="H5011">
        <v>0</v>
      </c>
      <c r="I5011">
        <v>0</v>
      </c>
      <c r="J5011">
        <v>0</v>
      </c>
      <c r="K5011">
        <v>0</v>
      </c>
      <c r="L5011">
        <v>0</v>
      </c>
      <c r="M5011">
        <v>0</v>
      </c>
      <c r="N5011">
        <v>18</v>
      </c>
      <c r="O5011">
        <v>16</v>
      </c>
      <c r="P5011">
        <v>2</v>
      </c>
      <c r="Q5011">
        <v>0</v>
      </c>
    </row>
    <row r="5012" spans="1:17" x14ac:dyDescent="0.25">
      <c r="A5012" t="s">
        <v>24440</v>
      </c>
      <c r="B5012" t="s">
        <v>74</v>
      </c>
      <c r="C5012" t="s">
        <v>221</v>
      </c>
      <c r="D5012" t="s">
        <v>526</v>
      </c>
      <c r="E5012" t="s">
        <v>21471</v>
      </c>
      <c r="F5012" t="s">
        <v>395</v>
      </c>
      <c r="G5012">
        <v>0</v>
      </c>
      <c r="H5012">
        <v>0</v>
      </c>
      <c r="I5012">
        <v>0</v>
      </c>
      <c r="J5012">
        <v>0</v>
      </c>
      <c r="K5012">
        <v>0</v>
      </c>
      <c r="L5012">
        <v>0</v>
      </c>
      <c r="M5012">
        <v>0</v>
      </c>
      <c r="N5012">
        <v>14</v>
      </c>
      <c r="O5012">
        <v>12</v>
      </c>
      <c r="P5012">
        <v>2</v>
      </c>
      <c r="Q5012">
        <v>0</v>
      </c>
    </row>
    <row r="5013" spans="1:17" x14ac:dyDescent="0.25">
      <c r="A5013" t="s">
        <v>24441</v>
      </c>
      <c r="B5013" t="s">
        <v>74</v>
      </c>
      <c r="C5013" t="s">
        <v>221</v>
      </c>
      <c r="D5013" t="s">
        <v>526</v>
      </c>
      <c r="E5013" t="s">
        <v>21471</v>
      </c>
      <c r="F5013" t="s">
        <v>525</v>
      </c>
      <c r="G5013">
        <v>32</v>
      </c>
      <c r="H5013">
        <v>0</v>
      </c>
      <c r="I5013">
        <v>0</v>
      </c>
      <c r="J5013">
        <v>0</v>
      </c>
      <c r="K5013">
        <v>0</v>
      </c>
      <c r="L5013">
        <v>0</v>
      </c>
      <c r="M5013">
        <v>0</v>
      </c>
      <c r="N5013">
        <v>0</v>
      </c>
      <c r="O5013">
        <v>0</v>
      </c>
      <c r="P5013">
        <v>0</v>
      </c>
      <c r="Q5013">
        <v>0</v>
      </c>
    </row>
    <row r="5014" spans="1:17" x14ac:dyDescent="0.25">
      <c r="A5014" t="s">
        <v>17570</v>
      </c>
      <c r="B5014" t="s">
        <v>74</v>
      </c>
      <c r="C5014" t="s">
        <v>221</v>
      </c>
      <c r="D5014" t="s">
        <v>12971</v>
      </c>
      <c r="E5014" t="s">
        <v>563</v>
      </c>
      <c r="F5014" t="s">
        <v>525</v>
      </c>
      <c r="G5014">
        <v>3</v>
      </c>
      <c r="H5014">
        <v>0</v>
      </c>
      <c r="I5014">
        <v>0</v>
      </c>
      <c r="J5014">
        <v>0</v>
      </c>
      <c r="K5014">
        <v>0</v>
      </c>
      <c r="L5014">
        <v>0</v>
      </c>
      <c r="M5014">
        <v>0</v>
      </c>
      <c r="N5014">
        <v>0</v>
      </c>
      <c r="O5014">
        <v>0</v>
      </c>
      <c r="P5014">
        <v>0</v>
      </c>
      <c r="Q5014">
        <v>0</v>
      </c>
    </row>
    <row r="5015" spans="1:17" x14ac:dyDescent="0.25">
      <c r="A5015" t="s">
        <v>24442</v>
      </c>
      <c r="B5015" t="s">
        <v>74</v>
      </c>
      <c r="C5015" t="s">
        <v>221</v>
      </c>
      <c r="D5015" t="s">
        <v>12971</v>
      </c>
      <c r="E5015" t="s">
        <v>21471</v>
      </c>
      <c r="F5015" t="s">
        <v>525</v>
      </c>
      <c r="G5015">
        <v>5</v>
      </c>
      <c r="H5015">
        <v>0</v>
      </c>
      <c r="I5015">
        <v>0</v>
      </c>
      <c r="J5015">
        <v>0</v>
      </c>
      <c r="K5015">
        <v>0</v>
      </c>
      <c r="L5015">
        <v>0</v>
      </c>
      <c r="M5015">
        <v>0</v>
      </c>
      <c r="N5015">
        <v>0</v>
      </c>
      <c r="O5015">
        <v>0</v>
      </c>
      <c r="P5015">
        <v>0</v>
      </c>
      <c r="Q5015">
        <v>0</v>
      </c>
    </row>
    <row r="5016" spans="1:17" x14ac:dyDescent="0.25">
      <c r="A5016" t="s">
        <v>17571</v>
      </c>
      <c r="B5016" t="s">
        <v>74</v>
      </c>
      <c r="C5016" t="s">
        <v>222</v>
      </c>
      <c r="D5016" t="s">
        <v>529</v>
      </c>
      <c r="E5016" t="s">
        <v>563</v>
      </c>
      <c r="F5016" t="s">
        <v>525</v>
      </c>
      <c r="G5016">
        <v>2</v>
      </c>
      <c r="H5016">
        <v>0</v>
      </c>
      <c r="I5016">
        <v>0</v>
      </c>
      <c r="J5016">
        <v>0</v>
      </c>
      <c r="K5016">
        <v>0</v>
      </c>
      <c r="L5016">
        <v>0</v>
      </c>
      <c r="M5016">
        <v>0</v>
      </c>
      <c r="N5016">
        <v>0</v>
      </c>
      <c r="O5016">
        <v>0</v>
      </c>
      <c r="P5016">
        <v>0</v>
      </c>
      <c r="Q5016">
        <v>0</v>
      </c>
    </row>
    <row r="5017" spans="1:17" x14ac:dyDescent="0.25">
      <c r="A5017" t="s">
        <v>24443</v>
      </c>
      <c r="B5017" t="s">
        <v>73</v>
      </c>
      <c r="C5017" t="s">
        <v>132</v>
      </c>
      <c r="D5017" t="s">
        <v>526</v>
      </c>
      <c r="E5017" t="s">
        <v>21471</v>
      </c>
      <c r="F5017" t="s">
        <v>4245</v>
      </c>
      <c r="G5017">
        <v>0</v>
      </c>
      <c r="H5017">
        <v>0</v>
      </c>
      <c r="I5017">
        <v>0</v>
      </c>
      <c r="J5017">
        <v>0</v>
      </c>
      <c r="K5017">
        <v>0</v>
      </c>
      <c r="L5017">
        <v>0</v>
      </c>
      <c r="M5017">
        <v>5</v>
      </c>
      <c r="N5017">
        <v>0</v>
      </c>
      <c r="O5017">
        <v>0</v>
      </c>
      <c r="P5017">
        <v>0</v>
      </c>
      <c r="Q5017">
        <v>0</v>
      </c>
    </row>
    <row r="5018" spans="1:17" x14ac:dyDescent="0.25">
      <c r="A5018" t="s">
        <v>24444</v>
      </c>
      <c r="B5018" t="s">
        <v>73</v>
      </c>
      <c r="C5018" t="s">
        <v>132</v>
      </c>
      <c r="D5018" t="s">
        <v>526</v>
      </c>
      <c r="E5018" t="s">
        <v>21471</v>
      </c>
      <c r="F5018" t="s">
        <v>394</v>
      </c>
      <c r="G5018">
        <v>0</v>
      </c>
      <c r="H5018">
        <v>0</v>
      </c>
      <c r="I5018">
        <v>0</v>
      </c>
      <c r="J5018">
        <v>0</v>
      </c>
      <c r="K5018">
        <v>0</v>
      </c>
      <c r="L5018">
        <v>0</v>
      </c>
      <c r="M5018">
        <v>0</v>
      </c>
      <c r="N5018">
        <v>5</v>
      </c>
      <c r="O5018">
        <v>5</v>
      </c>
      <c r="P5018">
        <v>0</v>
      </c>
      <c r="Q5018">
        <v>0</v>
      </c>
    </row>
    <row r="5019" spans="1:17" x14ac:dyDescent="0.25">
      <c r="A5019" t="s">
        <v>24445</v>
      </c>
      <c r="B5019" t="s">
        <v>73</v>
      </c>
      <c r="C5019" t="s">
        <v>132</v>
      </c>
      <c r="D5019" t="s">
        <v>526</v>
      </c>
      <c r="E5019" t="s">
        <v>21471</v>
      </c>
      <c r="F5019" t="s">
        <v>395</v>
      </c>
      <c r="G5019">
        <v>0</v>
      </c>
      <c r="H5019">
        <v>0</v>
      </c>
      <c r="I5019">
        <v>0</v>
      </c>
      <c r="J5019">
        <v>0</v>
      </c>
      <c r="K5019">
        <v>0</v>
      </c>
      <c r="L5019">
        <v>0</v>
      </c>
      <c r="M5019">
        <v>0</v>
      </c>
      <c r="N5019">
        <v>4</v>
      </c>
      <c r="O5019">
        <v>4</v>
      </c>
      <c r="P5019">
        <v>0</v>
      </c>
      <c r="Q5019">
        <v>0</v>
      </c>
    </row>
    <row r="5020" spans="1:17" x14ac:dyDescent="0.25">
      <c r="A5020" t="s">
        <v>24446</v>
      </c>
      <c r="B5020" t="s">
        <v>73</v>
      </c>
      <c r="C5020" t="s">
        <v>132</v>
      </c>
      <c r="D5020" t="s">
        <v>526</v>
      </c>
      <c r="E5020" t="s">
        <v>21471</v>
      </c>
      <c r="F5020" t="s">
        <v>525</v>
      </c>
      <c r="G5020">
        <v>5</v>
      </c>
      <c r="H5020">
        <v>0</v>
      </c>
      <c r="I5020">
        <v>0</v>
      </c>
      <c r="J5020">
        <v>0</v>
      </c>
      <c r="K5020">
        <v>0</v>
      </c>
      <c r="L5020">
        <v>0</v>
      </c>
      <c r="M5020">
        <v>0</v>
      </c>
      <c r="N5020">
        <v>0</v>
      </c>
      <c r="O5020">
        <v>0</v>
      </c>
      <c r="P5020">
        <v>0</v>
      </c>
      <c r="Q5020">
        <v>0</v>
      </c>
    </row>
    <row r="5021" spans="1:17" x14ac:dyDescent="0.25">
      <c r="A5021" t="s">
        <v>13614</v>
      </c>
      <c r="B5021" t="s">
        <v>73</v>
      </c>
      <c r="C5021" t="s">
        <v>132</v>
      </c>
      <c r="D5021" t="s">
        <v>527</v>
      </c>
      <c r="E5021" t="s">
        <v>563</v>
      </c>
      <c r="F5021" t="s">
        <v>528</v>
      </c>
      <c r="G5021">
        <v>0</v>
      </c>
      <c r="H5021">
        <v>0</v>
      </c>
      <c r="I5021">
        <v>0</v>
      </c>
      <c r="J5021">
        <v>0</v>
      </c>
      <c r="K5021">
        <v>0</v>
      </c>
      <c r="L5021">
        <v>0</v>
      </c>
      <c r="M5021">
        <v>0</v>
      </c>
      <c r="N5021">
        <v>2</v>
      </c>
      <c r="O5021">
        <v>2</v>
      </c>
      <c r="P5021">
        <v>0</v>
      </c>
      <c r="Q5021">
        <v>0</v>
      </c>
    </row>
    <row r="5022" spans="1:17" x14ac:dyDescent="0.25">
      <c r="A5022" t="s">
        <v>13615</v>
      </c>
      <c r="B5022" t="s">
        <v>73</v>
      </c>
      <c r="C5022" t="s">
        <v>132</v>
      </c>
      <c r="D5022" t="s">
        <v>527</v>
      </c>
      <c r="E5022" t="s">
        <v>563</v>
      </c>
      <c r="F5022" t="s">
        <v>525</v>
      </c>
      <c r="G5022">
        <v>2</v>
      </c>
      <c r="H5022">
        <v>0</v>
      </c>
      <c r="I5022">
        <v>0</v>
      </c>
      <c r="J5022">
        <v>0</v>
      </c>
      <c r="K5022">
        <v>0</v>
      </c>
      <c r="L5022">
        <v>0</v>
      </c>
      <c r="M5022">
        <v>0</v>
      </c>
      <c r="N5022">
        <v>0</v>
      </c>
      <c r="O5022">
        <v>0</v>
      </c>
      <c r="P5022">
        <v>0</v>
      </c>
      <c r="Q5022">
        <v>0</v>
      </c>
    </row>
    <row r="5023" spans="1:17" x14ac:dyDescent="0.25">
      <c r="A5023" t="s">
        <v>13616</v>
      </c>
      <c r="B5023" t="s">
        <v>73</v>
      </c>
      <c r="C5023" t="s">
        <v>133</v>
      </c>
      <c r="D5023" t="s">
        <v>529</v>
      </c>
      <c r="E5023" t="s">
        <v>563</v>
      </c>
      <c r="F5023" t="s">
        <v>525</v>
      </c>
      <c r="G5023">
        <v>2</v>
      </c>
      <c r="H5023">
        <v>0</v>
      </c>
      <c r="I5023">
        <v>0</v>
      </c>
      <c r="J5023">
        <v>0</v>
      </c>
      <c r="K5023">
        <v>0</v>
      </c>
      <c r="L5023">
        <v>0</v>
      </c>
      <c r="M5023">
        <v>0</v>
      </c>
      <c r="N5023">
        <v>0</v>
      </c>
      <c r="O5023">
        <v>0</v>
      </c>
      <c r="P5023">
        <v>0</v>
      </c>
      <c r="Q5023">
        <v>0</v>
      </c>
    </row>
    <row r="5024" spans="1:17" x14ac:dyDescent="0.25">
      <c r="A5024" t="s">
        <v>12984</v>
      </c>
      <c r="B5024" t="s">
        <v>73</v>
      </c>
      <c r="C5024" t="s">
        <v>133</v>
      </c>
      <c r="D5024" t="s">
        <v>526</v>
      </c>
      <c r="E5024" t="s">
        <v>563</v>
      </c>
      <c r="F5024" t="s">
        <v>396</v>
      </c>
      <c r="G5024">
        <v>0</v>
      </c>
      <c r="H5024">
        <v>7</v>
      </c>
      <c r="I5024">
        <v>1</v>
      </c>
      <c r="J5024">
        <v>5</v>
      </c>
      <c r="K5024">
        <v>1</v>
      </c>
      <c r="L5024">
        <v>0</v>
      </c>
      <c r="M5024">
        <v>0</v>
      </c>
      <c r="N5024">
        <v>0</v>
      </c>
      <c r="O5024">
        <v>0</v>
      </c>
      <c r="P5024">
        <v>0</v>
      </c>
      <c r="Q5024">
        <v>0</v>
      </c>
    </row>
    <row r="5025" spans="1:17" x14ac:dyDescent="0.25">
      <c r="A5025" t="s">
        <v>12985</v>
      </c>
      <c r="B5025" t="s">
        <v>73</v>
      </c>
      <c r="C5025" t="s">
        <v>133</v>
      </c>
      <c r="D5025" t="s">
        <v>526</v>
      </c>
      <c r="E5025" t="s">
        <v>563</v>
      </c>
      <c r="F5025" t="s">
        <v>4236</v>
      </c>
      <c r="G5025">
        <v>0</v>
      </c>
      <c r="H5025">
        <v>7</v>
      </c>
      <c r="I5025">
        <v>1</v>
      </c>
      <c r="J5025">
        <v>5</v>
      </c>
      <c r="K5025">
        <v>1</v>
      </c>
      <c r="L5025">
        <v>0</v>
      </c>
      <c r="M5025">
        <v>0</v>
      </c>
      <c r="N5025">
        <v>0</v>
      </c>
      <c r="O5025">
        <v>0</v>
      </c>
      <c r="P5025">
        <v>0</v>
      </c>
      <c r="Q5025">
        <v>0</v>
      </c>
    </row>
    <row r="5026" spans="1:17" x14ac:dyDescent="0.25">
      <c r="A5026" t="s">
        <v>12986</v>
      </c>
      <c r="B5026" t="s">
        <v>73</v>
      </c>
      <c r="C5026" t="s">
        <v>133</v>
      </c>
      <c r="D5026" t="s">
        <v>526</v>
      </c>
      <c r="E5026" t="s">
        <v>563</v>
      </c>
      <c r="F5026" t="s">
        <v>4238</v>
      </c>
      <c r="G5026">
        <v>0</v>
      </c>
      <c r="H5026">
        <v>0</v>
      </c>
      <c r="I5026">
        <v>0</v>
      </c>
      <c r="J5026">
        <v>0</v>
      </c>
      <c r="K5026">
        <v>0</v>
      </c>
      <c r="L5026">
        <v>0</v>
      </c>
      <c r="M5026">
        <v>7</v>
      </c>
      <c r="N5026">
        <v>0</v>
      </c>
      <c r="O5026">
        <v>0</v>
      </c>
      <c r="P5026">
        <v>0</v>
      </c>
      <c r="Q5026">
        <v>0</v>
      </c>
    </row>
    <row r="5027" spans="1:17" x14ac:dyDescent="0.25">
      <c r="A5027" t="s">
        <v>12987</v>
      </c>
      <c r="B5027" t="s">
        <v>73</v>
      </c>
      <c r="C5027" t="s">
        <v>133</v>
      </c>
      <c r="D5027" t="s">
        <v>526</v>
      </c>
      <c r="E5027" t="s">
        <v>563</v>
      </c>
      <c r="F5027" t="s">
        <v>397</v>
      </c>
      <c r="G5027">
        <v>0</v>
      </c>
      <c r="H5027">
        <v>7</v>
      </c>
      <c r="I5027">
        <v>1</v>
      </c>
      <c r="J5027">
        <v>5</v>
      </c>
      <c r="K5027">
        <v>1</v>
      </c>
      <c r="L5027">
        <v>0</v>
      </c>
      <c r="M5027">
        <v>0</v>
      </c>
      <c r="N5027">
        <v>0</v>
      </c>
      <c r="O5027">
        <v>0</v>
      </c>
      <c r="P5027">
        <v>0</v>
      </c>
      <c r="Q5027">
        <v>0</v>
      </c>
    </row>
    <row r="5028" spans="1:17" x14ac:dyDescent="0.25">
      <c r="A5028" t="s">
        <v>12988</v>
      </c>
      <c r="B5028" t="s">
        <v>73</v>
      </c>
      <c r="C5028" t="s">
        <v>133</v>
      </c>
      <c r="D5028" t="s">
        <v>526</v>
      </c>
      <c r="E5028" t="s">
        <v>563</v>
      </c>
      <c r="F5028" t="s">
        <v>398</v>
      </c>
      <c r="G5028">
        <v>0</v>
      </c>
      <c r="H5028">
        <v>7</v>
      </c>
      <c r="I5028">
        <v>1</v>
      </c>
      <c r="J5028">
        <v>5</v>
      </c>
      <c r="K5028">
        <v>1</v>
      </c>
      <c r="L5028">
        <v>0</v>
      </c>
      <c r="M5028">
        <v>0</v>
      </c>
      <c r="N5028">
        <v>0</v>
      </c>
      <c r="O5028">
        <v>0</v>
      </c>
      <c r="P5028">
        <v>0</v>
      </c>
      <c r="Q5028">
        <v>0</v>
      </c>
    </row>
    <row r="5029" spans="1:17" x14ac:dyDescent="0.25">
      <c r="A5029" t="s">
        <v>12989</v>
      </c>
      <c r="B5029" t="s">
        <v>73</v>
      </c>
      <c r="C5029" t="s">
        <v>133</v>
      </c>
      <c r="D5029" t="s">
        <v>526</v>
      </c>
      <c r="E5029" t="s">
        <v>563</v>
      </c>
      <c r="F5029" t="s">
        <v>4242</v>
      </c>
      <c r="G5029">
        <v>0</v>
      </c>
      <c r="H5029">
        <v>0</v>
      </c>
      <c r="I5029">
        <v>0</v>
      </c>
      <c r="J5029">
        <v>0</v>
      </c>
      <c r="K5029">
        <v>0</v>
      </c>
      <c r="L5029">
        <v>0</v>
      </c>
      <c r="M5029">
        <v>7</v>
      </c>
      <c r="N5029">
        <v>0</v>
      </c>
      <c r="O5029">
        <v>0</v>
      </c>
      <c r="P5029">
        <v>0</v>
      </c>
      <c r="Q5029">
        <v>0</v>
      </c>
    </row>
    <row r="5030" spans="1:17" x14ac:dyDescent="0.25">
      <c r="A5030" t="s">
        <v>12990</v>
      </c>
      <c r="B5030" t="s">
        <v>73</v>
      </c>
      <c r="C5030" t="s">
        <v>133</v>
      </c>
      <c r="D5030" t="s">
        <v>526</v>
      </c>
      <c r="E5030" t="s">
        <v>563</v>
      </c>
      <c r="F5030" t="s">
        <v>399</v>
      </c>
      <c r="G5030">
        <v>0</v>
      </c>
      <c r="H5030">
        <v>7</v>
      </c>
      <c r="I5030">
        <v>1</v>
      </c>
      <c r="J5030">
        <v>5</v>
      </c>
      <c r="K5030">
        <v>1</v>
      </c>
      <c r="L5030">
        <v>0</v>
      </c>
      <c r="M5030">
        <v>0</v>
      </c>
      <c r="N5030">
        <v>0</v>
      </c>
      <c r="O5030">
        <v>0</v>
      </c>
      <c r="P5030">
        <v>0</v>
      </c>
      <c r="Q5030">
        <v>0</v>
      </c>
    </row>
    <row r="5031" spans="1:17" x14ac:dyDescent="0.25">
      <c r="A5031" t="s">
        <v>12991</v>
      </c>
      <c r="B5031" t="s">
        <v>73</v>
      </c>
      <c r="C5031" t="s">
        <v>133</v>
      </c>
      <c r="D5031" t="s">
        <v>526</v>
      </c>
      <c r="E5031" t="s">
        <v>563</v>
      </c>
      <c r="F5031" t="s">
        <v>4245</v>
      </c>
      <c r="G5031">
        <v>0</v>
      </c>
      <c r="H5031">
        <v>0</v>
      </c>
      <c r="I5031">
        <v>0</v>
      </c>
      <c r="J5031">
        <v>0</v>
      </c>
      <c r="K5031">
        <v>0</v>
      </c>
      <c r="L5031">
        <v>0</v>
      </c>
      <c r="M5031">
        <v>7</v>
      </c>
      <c r="N5031">
        <v>0</v>
      </c>
      <c r="O5031">
        <v>0</v>
      </c>
      <c r="P5031">
        <v>0</v>
      </c>
      <c r="Q5031">
        <v>0</v>
      </c>
    </row>
    <row r="5032" spans="1:17" x14ac:dyDescent="0.25">
      <c r="A5032" t="s">
        <v>12992</v>
      </c>
      <c r="B5032" t="s">
        <v>73</v>
      </c>
      <c r="C5032" t="s">
        <v>133</v>
      </c>
      <c r="D5032" t="s">
        <v>526</v>
      </c>
      <c r="E5032" t="s">
        <v>563</v>
      </c>
      <c r="F5032" t="s">
        <v>394</v>
      </c>
      <c r="G5032">
        <v>0</v>
      </c>
      <c r="H5032">
        <v>0</v>
      </c>
      <c r="I5032">
        <v>0</v>
      </c>
      <c r="J5032">
        <v>0</v>
      </c>
      <c r="K5032">
        <v>0</v>
      </c>
      <c r="L5032">
        <v>0</v>
      </c>
      <c r="M5032">
        <v>0</v>
      </c>
      <c r="N5032">
        <v>7</v>
      </c>
      <c r="O5032">
        <v>7</v>
      </c>
      <c r="P5032">
        <v>0</v>
      </c>
      <c r="Q5032">
        <v>0</v>
      </c>
    </row>
    <row r="5033" spans="1:17" x14ac:dyDescent="0.25">
      <c r="A5033" t="s">
        <v>12993</v>
      </c>
      <c r="B5033" t="s">
        <v>73</v>
      </c>
      <c r="C5033" t="s">
        <v>133</v>
      </c>
      <c r="D5033" t="s">
        <v>526</v>
      </c>
      <c r="E5033" t="s">
        <v>563</v>
      </c>
      <c r="F5033" t="s">
        <v>395</v>
      </c>
      <c r="G5033">
        <v>0</v>
      </c>
      <c r="H5033">
        <v>0</v>
      </c>
      <c r="I5033">
        <v>0</v>
      </c>
      <c r="J5033">
        <v>0</v>
      </c>
      <c r="K5033">
        <v>0</v>
      </c>
      <c r="L5033">
        <v>0</v>
      </c>
      <c r="M5033">
        <v>0</v>
      </c>
      <c r="N5033">
        <v>7</v>
      </c>
      <c r="O5033">
        <v>7</v>
      </c>
      <c r="P5033">
        <v>0</v>
      </c>
      <c r="Q5033">
        <v>0</v>
      </c>
    </row>
    <row r="5034" spans="1:17" x14ac:dyDescent="0.25">
      <c r="A5034" t="s">
        <v>12994</v>
      </c>
      <c r="B5034" t="s">
        <v>73</v>
      </c>
      <c r="C5034" t="s">
        <v>133</v>
      </c>
      <c r="D5034" t="s">
        <v>526</v>
      </c>
      <c r="E5034" t="s">
        <v>563</v>
      </c>
      <c r="F5034" t="s">
        <v>525</v>
      </c>
      <c r="G5034">
        <v>7</v>
      </c>
      <c r="H5034">
        <v>0</v>
      </c>
      <c r="I5034">
        <v>0</v>
      </c>
      <c r="J5034">
        <v>0</v>
      </c>
      <c r="K5034">
        <v>0</v>
      </c>
      <c r="L5034">
        <v>0</v>
      </c>
      <c r="M5034">
        <v>0</v>
      </c>
      <c r="N5034">
        <v>0</v>
      </c>
      <c r="O5034">
        <v>0</v>
      </c>
      <c r="P5034">
        <v>0</v>
      </c>
      <c r="Q5034">
        <v>0</v>
      </c>
    </row>
    <row r="5035" spans="1:17" x14ac:dyDescent="0.25">
      <c r="A5035" t="s">
        <v>24447</v>
      </c>
      <c r="B5035" t="s">
        <v>73</v>
      </c>
      <c r="C5035" t="s">
        <v>133</v>
      </c>
      <c r="D5035" t="s">
        <v>526</v>
      </c>
      <c r="E5035" t="s">
        <v>21471</v>
      </c>
      <c r="F5035" t="s">
        <v>396</v>
      </c>
      <c r="G5035">
        <v>0</v>
      </c>
      <c r="H5035">
        <v>5</v>
      </c>
      <c r="I5035">
        <v>0</v>
      </c>
      <c r="J5035">
        <v>4</v>
      </c>
      <c r="K5035">
        <v>0</v>
      </c>
      <c r="L5035">
        <v>1</v>
      </c>
      <c r="M5035">
        <v>0</v>
      </c>
      <c r="N5035">
        <v>0</v>
      </c>
      <c r="O5035">
        <v>0</v>
      </c>
      <c r="P5035">
        <v>0</v>
      </c>
      <c r="Q5035">
        <v>0</v>
      </c>
    </row>
    <row r="5036" spans="1:17" x14ac:dyDescent="0.25">
      <c r="A5036" t="s">
        <v>24448</v>
      </c>
      <c r="B5036" t="s">
        <v>73</v>
      </c>
      <c r="C5036" t="s">
        <v>133</v>
      </c>
      <c r="D5036" t="s">
        <v>526</v>
      </c>
      <c r="E5036" t="s">
        <v>21471</v>
      </c>
      <c r="F5036" t="s">
        <v>4236</v>
      </c>
      <c r="G5036">
        <v>0</v>
      </c>
      <c r="H5036">
        <v>5</v>
      </c>
      <c r="I5036">
        <v>0</v>
      </c>
      <c r="J5036">
        <v>4</v>
      </c>
      <c r="K5036">
        <v>0</v>
      </c>
      <c r="L5036">
        <v>1</v>
      </c>
      <c r="M5036">
        <v>0</v>
      </c>
      <c r="N5036">
        <v>0</v>
      </c>
      <c r="O5036">
        <v>0</v>
      </c>
      <c r="P5036">
        <v>0</v>
      </c>
      <c r="Q5036">
        <v>0</v>
      </c>
    </row>
    <row r="5037" spans="1:17" x14ac:dyDescent="0.25">
      <c r="A5037" t="s">
        <v>24449</v>
      </c>
      <c r="B5037" t="s">
        <v>73</v>
      </c>
      <c r="C5037" t="s">
        <v>133</v>
      </c>
      <c r="D5037" t="s">
        <v>526</v>
      </c>
      <c r="E5037" t="s">
        <v>21471</v>
      </c>
      <c r="F5037" t="s">
        <v>4238</v>
      </c>
      <c r="G5037">
        <v>0</v>
      </c>
      <c r="H5037">
        <v>0</v>
      </c>
      <c r="I5037">
        <v>0</v>
      </c>
      <c r="J5037">
        <v>0</v>
      </c>
      <c r="K5037">
        <v>0</v>
      </c>
      <c r="L5037">
        <v>0</v>
      </c>
      <c r="M5037">
        <v>5</v>
      </c>
      <c r="N5037">
        <v>0</v>
      </c>
      <c r="O5037">
        <v>0</v>
      </c>
      <c r="P5037">
        <v>0</v>
      </c>
      <c r="Q5037">
        <v>0</v>
      </c>
    </row>
    <row r="5038" spans="1:17" x14ac:dyDescent="0.25">
      <c r="A5038" t="s">
        <v>24450</v>
      </c>
      <c r="B5038" t="s">
        <v>73</v>
      </c>
      <c r="C5038" t="s">
        <v>133</v>
      </c>
      <c r="D5038" t="s">
        <v>526</v>
      </c>
      <c r="E5038" t="s">
        <v>21471</v>
      </c>
      <c r="F5038" t="s">
        <v>397</v>
      </c>
      <c r="G5038">
        <v>0</v>
      </c>
      <c r="H5038">
        <v>5</v>
      </c>
      <c r="I5038">
        <v>0</v>
      </c>
      <c r="J5038">
        <v>4</v>
      </c>
      <c r="K5038">
        <v>0</v>
      </c>
      <c r="L5038">
        <v>1</v>
      </c>
      <c r="M5038">
        <v>0</v>
      </c>
      <c r="N5038">
        <v>0</v>
      </c>
      <c r="O5038">
        <v>0</v>
      </c>
      <c r="P5038">
        <v>0</v>
      </c>
      <c r="Q5038">
        <v>0</v>
      </c>
    </row>
    <row r="5039" spans="1:17" x14ac:dyDescent="0.25">
      <c r="A5039" t="s">
        <v>24451</v>
      </c>
      <c r="B5039" t="s">
        <v>73</v>
      </c>
      <c r="C5039" t="s">
        <v>133</v>
      </c>
      <c r="D5039" t="s">
        <v>526</v>
      </c>
      <c r="E5039" t="s">
        <v>21471</v>
      </c>
      <c r="F5039" t="s">
        <v>398</v>
      </c>
      <c r="G5039">
        <v>0</v>
      </c>
      <c r="H5039">
        <v>5</v>
      </c>
      <c r="I5039">
        <v>0</v>
      </c>
      <c r="J5039">
        <v>4</v>
      </c>
      <c r="K5039">
        <v>0</v>
      </c>
      <c r="L5039">
        <v>1</v>
      </c>
      <c r="M5039">
        <v>0</v>
      </c>
      <c r="N5039">
        <v>0</v>
      </c>
      <c r="O5039">
        <v>0</v>
      </c>
      <c r="P5039">
        <v>0</v>
      </c>
      <c r="Q5039">
        <v>0</v>
      </c>
    </row>
    <row r="5040" spans="1:17" x14ac:dyDescent="0.25">
      <c r="A5040" t="s">
        <v>24452</v>
      </c>
      <c r="B5040" t="s">
        <v>73</v>
      </c>
      <c r="C5040" t="s">
        <v>133</v>
      </c>
      <c r="D5040" t="s">
        <v>526</v>
      </c>
      <c r="E5040" t="s">
        <v>21471</v>
      </c>
      <c r="F5040" t="s">
        <v>4242</v>
      </c>
      <c r="G5040">
        <v>0</v>
      </c>
      <c r="H5040">
        <v>0</v>
      </c>
      <c r="I5040">
        <v>0</v>
      </c>
      <c r="J5040">
        <v>0</v>
      </c>
      <c r="K5040">
        <v>0</v>
      </c>
      <c r="L5040">
        <v>0</v>
      </c>
      <c r="M5040">
        <v>5</v>
      </c>
      <c r="N5040">
        <v>0</v>
      </c>
      <c r="O5040">
        <v>0</v>
      </c>
      <c r="P5040">
        <v>0</v>
      </c>
      <c r="Q5040">
        <v>0</v>
      </c>
    </row>
    <row r="5041" spans="1:17" x14ac:dyDescent="0.25">
      <c r="A5041" t="s">
        <v>24453</v>
      </c>
      <c r="B5041" t="s">
        <v>73</v>
      </c>
      <c r="C5041" t="s">
        <v>133</v>
      </c>
      <c r="D5041" t="s">
        <v>526</v>
      </c>
      <c r="E5041" t="s">
        <v>21471</v>
      </c>
      <c r="F5041" t="s">
        <v>399</v>
      </c>
      <c r="G5041">
        <v>0</v>
      </c>
      <c r="H5041">
        <v>5</v>
      </c>
      <c r="I5041">
        <v>0</v>
      </c>
      <c r="J5041">
        <v>4</v>
      </c>
      <c r="K5041">
        <v>0</v>
      </c>
      <c r="L5041">
        <v>1</v>
      </c>
      <c r="M5041">
        <v>0</v>
      </c>
      <c r="N5041">
        <v>0</v>
      </c>
      <c r="O5041">
        <v>0</v>
      </c>
      <c r="P5041">
        <v>0</v>
      </c>
      <c r="Q5041">
        <v>0</v>
      </c>
    </row>
    <row r="5042" spans="1:17" x14ac:dyDescent="0.25">
      <c r="A5042" t="s">
        <v>24454</v>
      </c>
      <c r="B5042" t="s">
        <v>73</v>
      </c>
      <c r="C5042" t="s">
        <v>133</v>
      </c>
      <c r="D5042" t="s">
        <v>526</v>
      </c>
      <c r="E5042" t="s">
        <v>21471</v>
      </c>
      <c r="F5042" t="s">
        <v>4245</v>
      </c>
      <c r="G5042">
        <v>0</v>
      </c>
      <c r="H5042">
        <v>0</v>
      </c>
      <c r="I5042">
        <v>0</v>
      </c>
      <c r="J5042">
        <v>0</v>
      </c>
      <c r="K5042">
        <v>0</v>
      </c>
      <c r="L5042">
        <v>0</v>
      </c>
      <c r="M5042">
        <v>5</v>
      </c>
      <c r="N5042">
        <v>0</v>
      </c>
      <c r="O5042">
        <v>0</v>
      </c>
      <c r="P5042">
        <v>0</v>
      </c>
      <c r="Q5042">
        <v>0</v>
      </c>
    </row>
    <row r="5043" spans="1:17" x14ac:dyDescent="0.25">
      <c r="A5043" t="s">
        <v>24455</v>
      </c>
      <c r="B5043" t="s">
        <v>73</v>
      </c>
      <c r="C5043" t="s">
        <v>133</v>
      </c>
      <c r="D5043" t="s">
        <v>526</v>
      </c>
      <c r="E5043" t="s">
        <v>21471</v>
      </c>
      <c r="F5043" t="s">
        <v>394</v>
      </c>
      <c r="G5043">
        <v>0</v>
      </c>
      <c r="H5043">
        <v>0</v>
      </c>
      <c r="I5043">
        <v>0</v>
      </c>
      <c r="J5043">
        <v>0</v>
      </c>
      <c r="K5043">
        <v>0</v>
      </c>
      <c r="L5043">
        <v>0</v>
      </c>
      <c r="M5043">
        <v>0</v>
      </c>
      <c r="N5043">
        <v>5</v>
      </c>
      <c r="O5043">
        <v>4</v>
      </c>
      <c r="P5043">
        <v>1</v>
      </c>
      <c r="Q5043">
        <v>0</v>
      </c>
    </row>
    <row r="5044" spans="1:17" x14ac:dyDescent="0.25">
      <c r="A5044" t="s">
        <v>24456</v>
      </c>
      <c r="B5044" t="s">
        <v>73</v>
      </c>
      <c r="C5044" t="s">
        <v>133</v>
      </c>
      <c r="D5044" t="s">
        <v>526</v>
      </c>
      <c r="E5044" t="s">
        <v>21471</v>
      </c>
      <c r="F5044" t="s">
        <v>395</v>
      </c>
      <c r="G5044">
        <v>0</v>
      </c>
      <c r="H5044">
        <v>0</v>
      </c>
      <c r="I5044">
        <v>0</v>
      </c>
      <c r="J5044">
        <v>0</v>
      </c>
      <c r="K5044">
        <v>0</v>
      </c>
      <c r="L5044">
        <v>0</v>
      </c>
      <c r="M5044">
        <v>0</v>
      </c>
      <c r="N5044">
        <v>5</v>
      </c>
      <c r="O5044">
        <v>4</v>
      </c>
      <c r="P5044">
        <v>1</v>
      </c>
      <c r="Q5044">
        <v>0</v>
      </c>
    </row>
    <row r="5045" spans="1:17" x14ac:dyDescent="0.25">
      <c r="A5045" t="s">
        <v>24457</v>
      </c>
      <c r="B5045" t="s">
        <v>73</v>
      </c>
      <c r="C5045" t="s">
        <v>133</v>
      </c>
      <c r="D5045" t="s">
        <v>526</v>
      </c>
      <c r="E5045" t="s">
        <v>21471</v>
      </c>
      <c r="F5045" t="s">
        <v>525</v>
      </c>
      <c r="G5045">
        <v>5</v>
      </c>
      <c r="H5045">
        <v>0</v>
      </c>
      <c r="I5045">
        <v>0</v>
      </c>
      <c r="J5045">
        <v>0</v>
      </c>
      <c r="K5045">
        <v>0</v>
      </c>
      <c r="L5045">
        <v>0</v>
      </c>
      <c r="M5045">
        <v>0</v>
      </c>
      <c r="N5045">
        <v>0</v>
      </c>
      <c r="O5045">
        <v>0</v>
      </c>
      <c r="P5045">
        <v>0</v>
      </c>
      <c r="Q5045">
        <v>0</v>
      </c>
    </row>
    <row r="5046" spans="1:17" x14ac:dyDescent="0.25">
      <c r="A5046" t="s">
        <v>12995</v>
      </c>
      <c r="B5046" t="s">
        <v>73</v>
      </c>
      <c r="C5046" t="s">
        <v>133</v>
      </c>
      <c r="D5046" t="s">
        <v>527</v>
      </c>
      <c r="E5046" t="s">
        <v>563</v>
      </c>
      <c r="F5046" t="s">
        <v>528</v>
      </c>
      <c r="G5046">
        <v>0</v>
      </c>
      <c r="H5046">
        <v>0</v>
      </c>
      <c r="I5046">
        <v>0</v>
      </c>
      <c r="J5046">
        <v>0</v>
      </c>
      <c r="K5046">
        <v>0</v>
      </c>
      <c r="L5046">
        <v>0</v>
      </c>
      <c r="M5046">
        <v>0</v>
      </c>
      <c r="N5046">
        <v>1</v>
      </c>
      <c r="O5046">
        <v>1</v>
      </c>
      <c r="P5046">
        <v>0</v>
      </c>
      <c r="Q5046">
        <v>0</v>
      </c>
    </row>
    <row r="5047" spans="1:17" x14ac:dyDescent="0.25">
      <c r="A5047" t="s">
        <v>12996</v>
      </c>
      <c r="B5047" t="s">
        <v>73</v>
      </c>
      <c r="C5047" t="s">
        <v>133</v>
      </c>
      <c r="D5047" t="s">
        <v>527</v>
      </c>
      <c r="E5047" t="s">
        <v>563</v>
      </c>
      <c r="F5047" t="s">
        <v>525</v>
      </c>
      <c r="G5047">
        <v>1</v>
      </c>
      <c r="H5047">
        <v>0</v>
      </c>
      <c r="I5047">
        <v>0</v>
      </c>
      <c r="J5047">
        <v>0</v>
      </c>
      <c r="K5047">
        <v>0</v>
      </c>
      <c r="L5047">
        <v>0</v>
      </c>
      <c r="M5047">
        <v>0</v>
      </c>
      <c r="N5047">
        <v>0</v>
      </c>
      <c r="O5047">
        <v>0</v>
      </c>
      <c r="P5047">
        <v>0</v>
      </c>
      <c r="Q5047">
        <v>0</v>
      </c>
    </row>
    <row r="5048" spans="1:17" x14ac:dyDescent="0.25">
      <c r="A5048" t="s">
        <v>24458</v>
      </c>
      <c r="B5048" t="s">
        <v>73</v>
      </c>
      <c r="C5048" t="s">
        <v>199</v>
      </c>
      <c r="D5048" t="s">
        <v>526</v>
      </c>
      <c r="E5048" t="s">
        <v>21471</v>
      </c>
      <c r="F5048" t="s">
        <v>398</v>
      </c>
      <c r="G5048">
        <v>0</v>
      </c>
      <c r="H5048">
        <v>17</v>
      </c>
      <c r="I5048">
        <v>2</v>
      </c>
      <c r="J5048">
        <v>14</v>
      </c>
      <c r="K5048">
        <v>1</v>
      </c>
      <c r="L5048">
        <v>0</v>
      </c>
      <c r="M5048">
        <v>0</v>
      </c>
      <c r="N5048">
        <v>0</v>
      </c>
      <c r="O5048">
        <v>0</v>
      </c>
      <c r="P5048">
        <v>0</v>
      </c>
      <c r="Q5048">
        <v>0</v>
      </c>
    </row>
    <row r="5049" spans="1:17" x14ac:dyDescent="0.25">
      <c r="A5049" t="s">
        <v>24459</v>
      </c>
      <c r="B5049" t="s">
        <v>73</v>
      </c>
      <c r="C5049" t="s">
        <v>199</v>
      </c>
      <c r="D5049" t="s">
        <v>526</v>
      </c>
      <c r="E5049" t="s">
        <v>21471</v>
      </c>
      <c r="F5049" t="s">
        <v>4242</v>
      </c>
      <c r="G5049">
        <v>0</v>
      </c>
      <c r="H5049">
        <v>0</v>
      </c>
      <c r="I5049">
        <v>0</v>
      </c>
      <c r="J5049">
        <v>0</v>
      </c>
      <c r="K5049">
        <v>0</v>
      </c>
      <c r="L5049">
        <v>0</v>
      </c>
      <c r="M5049">
        <v>17</v>
      </c>
      <c r="N5049">
        <v>0</v>
      </c>
      <c r="O5049">
        <v>0</v>
      </c>
      <c r="P5049">
        <v>0</v>
      </c>
      <c r="Q5049">
        <v>0</v>
      </c>
    </row>
    <row r="5050" spans="1:17" x14ac:dyDescent="0.25">
      <c r="A5050" t="s">
        <v>24460</v>
      </c>
      <c r="B5050" t="s">
        <v>73</v>
      </c>
      <c r="C5050" t="s">
        <v>199</v>
      </c>
      <c r="D5050" t="s">
        <v>526</v>
      </c>
      <c r="E5050" t="s">
        <v>21471</v>
      </c>
      <c r="F5050" t="s">
        <v>399</v>
      </c>
      <c r="G5050">
        <v>0</v>
      </c>
      <c r="H5050">
        <v>17</v>
      </c>
      <c r="I5050">
        <v>2</v>
      </c>
      <c r="J5050">
        <v>14</v>
      </c>
      <c r="K5050">
        <v>1</v>
      </c>
      <c r="L5050">
        <v>0</v>
      </c>
      <c r="M5050">
        <v>0</v>
      </c>
      <c r="N5050">
        <v>0</v>
      </c>
      <c r="O5050">
        <v>0</v>
      </c>
      <c r="P5050">
        <v>0</v>
      </c>
      <c r="Q5050">
        <v>0</v>
      </c>
    </row>
    <row r="5051" spans="1:17" x14ac:dyDescent="0.25">
      <c r="A5051" t="s">
        <v>24461</v>
      </c>
      <c r="B5051" t="s">
        <v>73</v>
      </c>
      <c r="C5051" t="s">
        <v>199</v>
      </c>
      <c r="D5051" t="s">
        <v>526</v>
      </c>
      <c r="E5051" t="s">
        <v>21471</v>
      </c>
      <c r="F5051" t="s">
        <v>4245</v>
      </c>
      <c r="G5051">
        <v>0</v>
      </c>
      <c r="H5051">
        <v>0</v>
      </c>
      <c r="I5051">
        <v>0</v>
      </c>
      <c r="J5051">
        <v>0</v>
      </c>
      <c r="K5051">
        <v>0</v>
      </c>
      <c r="L5051">
        <v>0</v>
      </c>
      <c r="M5051">
        <v>17</v>
      </c>
      <c r="N5051">
        <v>0</v>
      </c>
      <c r="O5051">
        <v>0</v>
      </c>
      <c r="P5051">
        <v>0</v>
      </c>
      <c r="Q5051">
        <v>0</v>
      </c>
    </row>
    <row r="5052" spans="1:17" x14ac:dyDescent="0.25">
      <c r="A5052" t="s">
        <v>24462</v>
      </c>
      <c r="B5052" t="s">
        <v>73</v>
      </c>
      <c r="C5052" t="s">
        <v>199</v>
      </c>
      <c r="D5052" t="s">
        <v>526</v>
      </c>
      <c r="E5052" t="s">
        <v>21471</v>
      </c>
      <c r="F5052" t="s">
        <v>394</v>
      </c>
      <c r="G5052">
        <v>0</v>
      </c>
      <c r="H5052">
        <v>0</v>
      </c>
      <c r="I5052">
        <v>0</v>
      </c>
      <c r="J5052">
        <v>0</v>
      </c>
      <c r="K5052">
        <v>0</v>
      </c>
      <c r="L5052">
        <v>0</v>
      </c>
      <c r="M5052">
        <v>0</v>
      </c>
      <c r="N5052">
        <v>17</v>
      </c>
      <c r="O5052">
        <v>17</v>
      </c>
      <c r="P5052">
        <v>0</v>
      </c>
      <c r="Q5052">
        <v>0</v>
      </c>
    </row>
    <row r="5053" spans="1:17" x14ac:dyDescent="0.25">
      <c r="A5053" t="s">
        <v>24463</v>
      </c>
      <c r="B5053" t="s">
        <v>73</v>
      </c>
      <c r="C5053" t="s">
        <v>199</v>
      </c>
      <c r="D5053" t="s">
        <v>526</v>
      </c>
      <c r="E5053" t="s">
        <v>21471</v>
      </c>
      <c r="F5053" t="s">
        <v>395</v>
      </c>
      <c r="G5053">
        <v>0</v>
      </c>
      <c r="H5053">
        <v>0</v>
      </c>
      <c r="I5053">
        <v>0</v>
      </c>
      <c r="J5053">
        <v>0</v>
      </c>
      <c r="K5053">
        <v>0</v>
      </c>
      <c r="L5053">
        <v>0</v>
      </c>
      <c r="M5053">
        <v>0</v>
      </c>
      <c r="N5053">
        <v>15</v>
      </c>
      <c r="O5053">
        <v>15</v>
      </c>
      <c r="P5053">
        <v>0</v>
      </c>
      <c r="Q5053">
        <v>0</v>
      </c>
    </row>
    <row r="5054" spans="1:17" x14ac:dyDescent="0.25">
      <c r="A5054" t="s">
        <v>24464</v>
      </c>
      <c r="B5054" t="s">
        <v>73</v>
      </c>
      <c r="C5054" t="s">
        <v>199</v>
      </c>
      <c r="D5054" t="s">
        <v>526</v>
      </c>
      <c r="E5054" t="s">
        <v>21471</v>
      </c>
      <c r="F5054" t="s">
        <v>525</v>
      </c>
      <c r="G5054">
        <v>17</v>
      </c>
      <c r="H5054">
        <v>0</v>
      </c>
      <c r="I5054">
        <v>0</v>
      </c>
      <c r="J5054">
        <v>0</v>
      </c>
      <c r="K5054">
        <v>0</v>
      </c>
      <c r="L5054">
        <v>0</v>
      </c>
      <c r="M5054">
        <v>0</v>
      </c>
      <c r="N5054">
        <v>0</v>
      </c>
      <c r="O5054">
        <v>0</v>
      </c>
      <c r="P5054">
        <v>0</v>
      </c>
      <c r="Q5054">
        <v>0</v>
      </c>
    </row>
    <row r="5055" spans="1:17" x14ac:dyDescent="0.25">
      <c r="A5055" t="s">
        <v>13201</v>
      </c>
      <c r="B5055" t="s">
        <v>73</v>
      </c>
      <c r="C5055" t="s">
        <v>199</v>
      </c>
      <c r="D5055" t="s">
        <v>527</v>
      </c>
      <c r="E5055" t="s">
        <v>563</v>
      </c>
      <c r="F5055" t="s">
        <v>528</v>
      </c>
      <c r="G5055">
        <v>0</v>
      </c>
      <c r="H5055">
        <v>0</v>
      </c>
      <c r="I5055">
        <v>0</v>
      </c>
      <c r="J5055">
        <v>0</v>
      </c>
      <c r="K5055">
        <v>0</v>
      </c>
      <c r="L5055">
        <v>0</v>
      </c>
      <c r="M5055">
        <v>0</v>
      </c>
      <c r="N5055">
        <v>7</v>
      </c>
      <c r="O5055">
        <v>6</v>
      </c>
      <c r="P5055">
        <v>1</v>
      </c>
      <c r="Q5055">
        <v>0</v>
      </c>
    </row>
    <row r="5056" spans="1:17" x14ac:dyDescent="0.25">
      <c r="A5056" t="s">
        <v>13202</v>
      </c>
      <c r="B5056" t="s">
        <v>73</v>
      </c>
      <c r="C5056" t="s">
        <v>199</v>
      </c>
      <c r="D5056" t="s">
        <v>527</v>
      </c>
      <c r="E5056" t="s">
        <v>563</v>
      </c>
      <c r="F5056" t="s">
        <v>525</v>
      </c>
      <c r="G5056">
        <v>7</v>
      </c>
      <c r="H5056">
        <v>0</v>
      </c>
      <c r="I5056">
        <v>0</v>
      </c>
      <c r="J5056">
        <v>0</v>
      </c>
      <c r="K5056">
        <v>0</v>
      </c>
      <c r="L5056">
        <v>0</v>
      </c>
      <c r="M5056">
        <v>0</v>
      </c>
      <c r="N5056">
        <v>0</v>
      </c>
      <c r="O5056">
        <v>0</v>
      </c>
      <c r="P5056">
        <v>0</v>
      </c>
      <c r="Q5056">
        <v>0</v>
      </c>
    </row>
    <row r="5057" spans="1:17" x14ac:dyDescent="0.25">
      <c r="A5057" t="s">
        <v>24465</v>
      </c>
      <c r="B5057" t="s">
        <v>73</v>
      </c>
      <c r="C5057" t="s">
        <v>199</v>
      </c>
      <c r="D5057" t="s">
        <v>527</v>
      </c>
      <c r="E5057" t="s">
        <v>21471</v>
      </c>
      <c r="F5057" t="s">
        <v>528</v>
      </c>
      <c r="G5057">
        <v>0</v>
      </c>
      <c r="H5057">
        <v>0</v>
      </c>
      <c r="I5057">
        <v>0</v>
      </c>
      <c r="J5057">
        <v>0</v>
      </c>
      <c r="K5057">
        <v>0</v>
      </c>
      <c r="L5057">
        <v>0</v>
      </c>
      <c r="M5057">
        <v>0</v>
      </c>
      <c r="N5057">
        <v>5</v>
      </c>
      <c r="O5057">
        <v>1</v>
      </c>
      <c r="P5057">
        <v>4</v>
      </c>
      <c r="Q5057">
        <v>0</v>
      </c>
    </row>
    <row r="5058" spans="1:17" x14ac:dyDescent="0.25">
      <c r="A5058" t="s">
        <v>24466</v>
      </c>
      <c r="B5058" t="s">
        <v>73</v>
      </c>
      <c r="C5058" t="s">
        <v>199</v>
      </c>
      <c r="D5058" t="s">
        <v>527</v>
      </c>
      <c r="E5058" t="s">
        <v>21471</v>
      </c>
      <c r="F5058" t="s">
        <v>525</v>
      </c>
      <c r="G5058">
        <v>5</v>
      </c>
      <c r="H5058">
        <v>0</v>
      </c>
      <c r="I5058">
        <v>0</v>
      </c>
      <c r="J5058">
        <v>0</v>
      </c>
      <c r="K5058">
        <v>0</v>
      </c>
      <c r="L5058">
        <v>0</v>
      </c>
      <c r="M5058">
        <v>0</v>
      </c>
      <c r="N5058">
        <v>0</v>
      </c>
      <c r="O5058">
        <v>0</v>
      </c>
      <c r="P5058">
        <v>0</v>
      </c>
      <c r="Q5058">
        <v>0</v>
      </c>
    </row>
    <row r="5059" spans="1:17" x14ac:dyDescent="0.25">
      <c r="A5059" t="s">
        <v>13617</v>
      </c>
      <c r="B5059" t="s">
        <v>73</v>
      </c>
      <c r="C5059" t="s">
        <v>200</v>
      </c>
      <c r="D5059" t="s">
        <v>526</v>
      </c>
      <c r="E5059" t="s">
        <v>563</v>
      </c>
      <c r="F5059" t="s">
        <v>396</v>
      </c>
      <c r="G5059">
        <v>0</v>
      </c>
      <c r="H5059">
        <v>6</v>
      </c>
      <c r="I5059">
        <v>2</v>
      </c>
      <c r="J5059">
        <v>4</v>
      </c>
      <c r="K5059">
        <v>0</v>
      </c>
      <c r="L5059">
        <v>0</v>
      </c>
      <c r="M5059">
        <v>0</v>
      </c>
      <c r="N5059">
        <v>0</v>
      </c>
      <c r="O5059">
        <v>0</v>
      </c>
      <c r="P5059">
        <v>0</v>
      </c>
      <c r="Q5059">
        <v>0</v>
      </c>
    </row>
    <row r="5060" spans="1:17" x14ac:dyDescent="0.25">
      <c r="A5060" t="s">
        <v>13618</v>
      </c>
      <c r="B5060" t="s">
        <v>73</v>
      </c>
      <c r="C5060" t="s">
        <v>200</v>
      </c>
      <c r="D5060" t="s">
        <v>526</v>
      </c>
      <c r="E5060" t="s">
        <v>563</v>
      </c>
      <c r="F5060" t="s">
        <v>4236</v>
      </c>
      <c r="G5060">
        <v>0</v>
      </c>
      <c r="H5060">
        <v>6</v>
      </c>
      <c r="I5060">
        <v>2</v>
      </c>
      <c r="J5060">
        <v>4</v>
      </c>
      <c r="K5060">
        <v>0</v>
      </c>
      <c r="L5060">
        <v>0</v>
      </c>
      <c r="M5060">
        <v>0</v>
      </c>
      <c r="N5060">
        <v>0</v>
      </c>
      <c r="O5060">
        <v>0</v>
      </c>
      <c r="P5060">
        <v>0</v>
      </c>
      <c r="Q5060">
        <v>0</v>
      </c>
    </row>
    <row r="5061" spans="1:17" x14ac:dyDescent="0.25">
      <c r="A5061" t="s">
        <v>13619</v>
      </c>
      <c r="B5061" t="s">
        <v>73</v>
      </c>
      <c r="C5061" t="s">
        <v>200</v>
      </c>
      <c r="D5061" t="s">
        <v>526</v>
      </c>
      <c r="E5061" t="s">
        <v>563</v>
      </c>
      <c r="F5061" t="s">
        <v>4238</v>
      </c>
      <c r="G5061">
        <v>0</v>
      </c>
      <c r="H5061">
        <v>0</v>
      </c>
      <c r="I5061">
        <v>0</v>
      </c>
      <c r="J5061">
        <v>0</v>
      </c>
      <c r="K5061">
        <v>0</v>
      </c>
      <c r="L5061">
        <v>0</v>
      </c>
      <c r="M5061">
        <v>6</v>
      </c>
      <c r="N5061">
        <v>0</v>
      </c>
      <c r="O5061">
        <v>0</v>
      </c>
      <c r="P5061">
        <v>0</v>
      </c>
      <c r="Q5061">
        <v>0</v>
      </c>
    </row>
    <row r="5062" spans="1:17" x14ac:dyDescent="0.25">
      <c r="A5062" t="s">
        <v>21975</v>
      </c>
      <c r="B5062" t="s">
        <v>74</v>
      </c>
      <c r="C5062" t="s">
        <v>175</v>
      </c>
      <c r="D5062" t="s">
        <v>526</v>
      </c>
      <c r="E5062" t="s">
        <v>21471</v>
      </c>
      <c r="F5062" t="s">
        <v>4238</v>
      </c>
      <c r="G5062">
        <v>0</v>
      </c>
      <c r="H5062">
        <v>0</v>
      </c>
      <c r="I5062">
        <v>0</v>
      </c>
      <c r="J5062">
        <v>0</v>
      </c>
      <c r="K5062">
        <v>0</v>
      </c>
      <c r="L5062">
        <v>0</v>
      </c>
      <c r="M5062">
        <v>15</v>
      </c>
      <c r="N5062">
        <v>0</v>
      </c>
      <c r="O5062">
        <v>0</v>
      </c>
      <c r="P5062">
        <v>0</v>
      </c>
      <c r="Q5062">
        <v>0</v>
      </c>
    </row>
    <row r="5063" spans="1:17" x14ac:dyDescent="0.25">
      <c r="A5063" t="s">
        <v>21976</v>
      </c>
      <c r="B5063" t="s">
        <v>74</v>
      </c>
      <c r="C5063" t="s">
        <v>175</v>
      </c>
      <c r="D5063" t="s">
        <v>526</v>
      </c>
      <c r="E5063" t="s">
        <v>21471</v>
      </c>
      <c r="F5063" t="s">
        <v>397</v>
      </c>
      <c r="G5063">
        <v>0</v>
      </c>
      <c r="H5063">
        <v>15</v>
      </c>
      <c r="I5063">
        <v>1</v>
      </c>
      <c r="J5063">
        <v>11</v>
      </c>
      <c r="K5063">
        <v>1</v>
      </c>
      <c r="L5063">
        <v>2</v>
      </c>
      <c r="M5063">
        <v>0</v>
      </c>
      <c r="N5063">
        <v>0</v>
      </c>
      <c r="O5063">
        <v>0</v>
      </c>
      <c r="P5063">
        <v>0</v>
      </c>
      <c r="Q5063">
        <v>0</v>
      </c>
    </row>
    <row r="5064" spans="1:17" x14ac:dyDescent="0.25">
      <c r="A5064" t="s">
        <v>21977</v>
      </c>
      <c r="B5064" t="s">
        <v>74</v>
      </c>
      <c r="C5064" t="s">
        <v>175</v>
      </c>
      <c r="D5064" t="s">
        <v>526</v>
      </c>
      <c r="E5064" t="s">
        <v>21471</v>
      </c>
      <c r="F5064" t="s">
        <v>398</v>
      </c>
      <c r="G5064">
        <v>0</v>
      </c>
      <c r="H5064">
        <v>15</v>
      </c>
      <c r="I5064">
        <v>1</v>
      </c>
      <c r="J5064">
        <v>11</v>
      </c>
      <c r="K5064">
        <v>1</v>
      </c>
      <c r="L5064">
        <v>2</v>
      </c>
      <c r="M5064">
        <v>0</v>
      </c>
      <c r="N5064">
        <v>0</v>
      </c>
      <c r="O5064">
        <v>0</v>
      </c>
      <c r="P5064">
        <v>0</v>
      </c>
      <c r="Q5064">
        <v>0</v>
      </c>
    </row>
    <row r="5065" spans="1:17" x14ac:dyDescent="0.25">
      <c r="A5065" t="s">
        <v>16785</v>
      </c>
      <c r="B5065" t="s">
        <v>73</v>
      </c>
      <c r="C5065" t="s">
        <v>83</v>
      </c>
      <c r="D5065" t="s">
        <v>526</v>
      </c>
      <c r="E5065" t="s">
        <v>563</v>
      </c>
      <c r="F5065" t="s">
        <v>4242</v>
      </c>
      <c r="G5065">
        <v>0</v>
      </c>
      <c r="H5065">
        <v>0</v>
      </c>
      <c r="I5065">
        <v>0</v>
      </c>
      <c r="J5065">
        <v>0</v>
      </c>
      <c r="K5065">
        <v>0</v>
      </c>
      <c r="L5065">
        <v>0</v>
      </c>
      <c r="M5065">
        <v>19</v>
      </c>
      <c r="N5065">
        <v>0</v>
      </c>
      <c r="O5065">
        <v>0</v>
      </c>
      <c r="P5065">
        <v>0</v>
      </c>
      <c r="Q5065">
        <v>0</v>
      </c>
    </row>
    <row r="5066" spans="1:17" x14ac:dyDescent="0.25">
      <c r="A5066" t="s">
        <v>16786</v>
      </c>
      <c r="B5066" t="s">
        <v>73</v>
      </c>
      <c r="C5066" t="s">
        <v>83</v>
      </c>
      <c r="D5066" t="s">
        <v>526</v>
      </c>
      <c r="E5066" t="s">
        <v>563</v>
      </c>
      <c r="F5066" t="s">
        <v>399</v>
      </c>
      <c r="G5066">
        <v>0</v>
      </c>
      <c r="H5066">
        <v>19</v>
      </c>
      <c r="I5066">
        <v>3</v>
      </c>
      <c r="J5066">
        <v>13</v>
      </c>
      <c r="K5066">
        <v>2</v>
      </c>
      <c r="L5066">
        <v>1</v>
      </c>
      <c r="M5066">
        <v>0</v>
      </c>
      <c r="N5066">
        <v>0</v>
      </c>
      <c r="O5066">
        <v>0</v>
      </c>
      <c r="P5066">
        <v>0</v>
      </c>
      <c r="Q5066">
        <v>0</v>
      </c>
    </row>
    <row r="5067" spans="1:17" x14ac:dyDescent="0.25">
      <c r="A5067" t="s">
        <v>16787</v>
      </c>
      <c r="B5067" t="s">
        <v>73</v>
      </c>
      <c r="C5067" t="s">
        <v>83</v>
      </c>
      <c r="D5067" t="s">
        <v>526</v>
      </c>
      <c r="E5067" t="s">
        <v>563</v>
      </c>
      <c r="F5067" t="s">
        <v>4245</v>
      </c>
      <c r="G5067">
        <v>0</v>
      </c>
      <c r="H5067">
        <v>0</v>
      </c>
      <c r="I5067">
        <v>0</v>
      </c>
      <c r="J5067">
        <v>0</v>
      </c>
      <c r="K5067">
        <v>0</v>
      </c>
      <c r="L5067">
        <v>0</v>
      </c>
      <c r="M5067">
        <v>19</v>
      </c>
      <c r="N5067">
        <v>0</v>
      </c>
      <c r="O5067">
        <v>0</v>
      </c>
      <c r="P5067">
        <v>0</v>
      </c>
      <c r="Q5067">
        <v>0</v>
      </c>
    </row>
    <row r="5068" spans="1:17" x14ac:dyDescent="0.25">
      <c r="A5068" t="s">
        <v>16788</v>
      </c>
      <c r="B5068" t="s">
        <v>73</v>
      </c>
      <c r="C5068" t="s">
        <v>83</v>
      </c>
      <c r="D5068" t="s">
        <v>526</v>
      </c>
      <c r="E5068" t="s">
        <v>563</v>
      </c>
      <c r="F5068" t="s">
        <v>394</v>
      </c>
      <c r="G5068">
        <v>0</v>
      </c>
      <c r="H5068">
        <v>0</v>
      </c>
      <c r="I5068">
        <v>0</v>
      </c>
      <c r="J5068">
        <v>0</v>
      </c>
      <c r="K5068">
        <v>0</v>
      </c>
      <c r="L5068">
        <v>0</v>
      </c>
      <c r="M5068">
        <v>0</v>
      </c>
      <c r="N5068">
        <v>18</v>
      </c>
      <c r="O5068">
        <v>17</v>
      </c>
      <c r="P5068">
        <v>1</v>
      </c>
      <c r="Q5068">
        <v>0</v>
      </c>
    </row>
    <row r="5069" spans="1:17" x14ac:dyDescent="0.25">
      <c r="A5069" t="s">
        <v>16789</v>
      </c>
      <c r="B5069" t="s">
        <v>73</v>
      </c>
      <c r="C5069" t="s">
        <v>83</v>
      </c>
      <c r="D5069" t="s">
        <v>526</v>
      </c>
      <c r="E5069" t="s">
        <v>563</v>
      </c>
      <c r="F5069" t="s">
        <v>395</v>
      </c>
      <c r="G5069">
        <v>0</v>
      </c>
      <c r="H5069">
        <v>0</v>
      </c>
      <c r="I5069">
        <v>0</v>
      </c>
      <c r="J5069">
        <v>0</v>
      </c>
      <c r="K5069">
        <v>0</v>
      </c>
      <c r="L5069">
        <v>0</v>
      </c>
      <c r="M5069">
        <v>0</v>
      </c>
      <c r="N5069">
        <v>17</v>
      </c>
      <c r="O5069">
        <v>16</v>
      </c>
      <c r="P5069">
        <v>1</v>
      </c>
      <c r="Q5069">
        <v>0</v>
      </c>
    </row>
    <row r="5070" spans="1:17" x14ac:dyDescent="0.25">
      <c r="A5070" t="s">
        <v>16790</v>
      </c>
      <c r="B5070" t="s">
        <v>73</v>
      </c>
      <c r="C5070" t="s">
        <v>83</v>
      </c>
      <c r="D5070" t="s">
        <v>526</v>
      </c>
      <c r="E5070" t="s">
        <v>563</v>
      </c>
      <c r="F5070" t="s">
        <v>525</v>
      </c>
      <c r="G5070">
        <v>19</v>
      </c>
      <c r="H5070">
        <v>0</v>
      </c>
      <c r="I5070">
        <v>0</v>
      </c>
      <c r="J5070">
        <v>0</v>
      </c>
      <c r="K5070">
        <v>0</v>
      </c>
      <c r="L5070">
        <v>0</v>
      </c>
      <c r="M5070">
        <v>0</v>
      </c>
      <c r="N5070">
        <v>0</v>
      </c>
      <c r="O5070">
        <v>0</v>
      </c>
      <c r="P5070">
        <v>0</v>
      </c>
      <c r="Q5070">
        <v>0</v>
      </c>
    </row>
    <row r="5071" spans="1:17" x14ac:dyDescent="0.25">
      <c r="A5071" t="s">
        <v>21978</v>
      </c>
      <c r="B5071" t="s">
        <v>73</v>
      </c>
      <c r="C5071" t="s">
        <v>83</v>
      </c>
      <c r="D5071" t="s">
        <v>526</v>
      </c>
      <c r="E5071" t="s">
        <v>21471</v>
      </c>
      <c r="F5071" t="s">
        <v>396</v>
      </c>
      <c r="G5071">
        <v>0</v>
      </c>
      <c r="H5071">
        <v>13</v>
      </c>
      <c r="I5071">
        <v>1</v>
      </c>
      <c r="J5071">
        <v>11</v>
      </c>
      <c r="K5071">
        <v>1</v>
      </c>
      <c r="L5071">
        <v>0</v>
      </c>
      <c r="M5071">
        <v>0</v>
      </c>
      <c r="N5071">
        <v>0</v>
      </c>
      <c r="O5071">
        <v>0</v>
      </c>
      <c r="P5071">
        <v>0</v>
      </c>
      <c r="Q5071">
        <v>0</v>
      </c>
    </row>
    <row r="5072" spans="1:17" x14ac:dyDescent="0.25">
      <c r="A5072" t="s">
        <v>21979</v>
      </c>
      <c r="B5072" t="s">
        <v>73</v>
      </c>
      <c r="C5072" t="s">
        <v>83</v>
      </c>
      <c r="D5072" t="s">
        <v>526</v>
      </c>
      <c r="E5072" t="s">
        <v>21471</v>
      </c>
      <c r="F5072" t="s">
        <v>4236</v>
      </c>
      <c r="G5072">
        <v>0</v>
      </c>
      <c r="H5072">
        <v>13</v>
      </c>
      <c r="I5072">
        <v>1</v>
      </c>
      <c r="J5072">
        <v>11</v>
      </c>
      <c r="K5072">
        <v>1</v>
      </c>
      <c r="L5072">
        <v>0</v>
      </c>
      <c r="M5072">
        <v>0</v>
      </c>
      <c r="N5072">
        <v>0</v>
      </c>
      <c r="O5072">
        <v>0</v>
      </c>
      <c r="P5072">
        <v>0</v>
      </c>
      <c r="Q5072">
        <v>0</v>
      </c>
    </row>
    <row r="5073" spans="1:17" x14ac:dyDescent="0.25">
      <c r="A5073" t="s">
        <v>21980</v>
      </c>
      <c r="B5073" t="s">
        <v>73</v>
      </c>
      <c r="C5073" t="s">
        <v>83</v>
      </c>
      <c r="D5073" t="s">
        <v>526</v>
      </c>
      <c r="E5073" t="s">
        <v>21471</v>
      </c>
      <c r="F5073" t="s">
        <v>4238</v>
      </c>
      <c r="G5073">
        <v>0</v>
      </c>
      <c r="H5073">
        <v>0</v>
      </c>
      <c r="I5073">
        <v>0</v>
      </c>
      <c r="J5073">
        <v>0</v>
      </c>
      <c r="K5073">
        <v>0</v>
      </c>
      <c r="L5073">
        <v>0</v>
      </c>
      <c r="M5073">
        <v>13</v>
      </c>
      <c r="N5073">
        <v>0</v>
      </c>
      <c r="O5073">
        <v>0</v>
      </c>
      <c r="P5073">
        <v>0</v>
      </c>
      <c r="Q5073">
        <v>0</v>
      </c>
    </row>
    <row r="5074" spans="1:17" x14ac:dyDescent="0.25">
      <c r="A5074" t="s">
        <v>21981</v>
      </c>
      <c r="B5074" t="s">
        <v>73</v>
      </c>
      <c r="C5074" t="s">
        <v>83</v>
      </c>
      <c r="D5074" t="s">
        <v>526</v>
      </c>
      <c r="E5074" t="s">
        <v>21471</v>
      </c>
      <c r="F5074" t="s">
        <v>397</v>
      </c>
      <c r="G5074">
        <v>0</v>
      </c>
      <c r="H5074">
        <v>13</v>
      </c>
      <c r="I5074">
        <v>1</v>
      </c>
      <c r="J5074">
        <v>11</v>
      </c>
      <c r="K5074">
        <v>1</v>
      </c>
      <c r="L5074">
        <v>0</v>
      </c>
      <c r="M5074">
        <v>0</v>
      </c>
      <c r="N5074">
        <v>0</v>
      </c>
      <c r="O5074">
        <v>0</v>
      </c>
      <c r="P5074">
        <v>0</v>
      </c>
      <c r="Q5074">
        <v>0</v>
      </c>
    </row>
    <row r="5075" spans="1:17" x14ac:dyDescent="0.25">
      <c r="A5075" t="s">
        <v>21982</v>
      </c>
      <c r="B5075" t="s">
        <v>73</v>
      </c>
      <c r="C5075" t="s">
        <v>83</v>
      </c>
      <c r="D5075" t="s">
        <v>526</v>
      </c>
      <c r="E5075" t="s">
        <v>21471</v>
      </c>
      <c r="F5075" t="s">
        <v>398</v>
      </c>
      <c r="G5075">
        <v>0</v>
      </c>
      <c r="H5075">
        <v>13</v>
      </c>
      <c r="I5075">
        <v>1</v>
      </c>
      <c r="J5075">
        <v>11</v>
      </c>
      <c r="K5075">
        <v>1</v>
      </c>
      <c r="L5075">
        <v>0</v>
      </c>
      <c r="M5075">
        <v>0</v>
      </c>
      <c r="N5075">
        <v>0</v>
      </c>
      <c r="O5075">
        <v>0</v>
      </c>
      <c r="P5075">
        <v>0</v>
      </c>
      <c r="Q5075">
        <v>0</v>
      </c>
    </row>
    <row r="5076" spans="1:17" x14ac:dyDescent="0.25">
      <c r="A5076" t="s">
        <v>21983</v>
      </c>
      <c r="B5076" t="s">
        <v>73</v>
      </c>
      <c r="C5076" t="s">
        <v>83</v>
      </c>
      <c r="D5076" t="s">
        <v>526</v>
      </c>
      <c r="E5076" t="s">
        <v>21471</v>
      </c>
      <c r="F5076" t="s">
        <v>4242</v>
      </c>
      <c r="G5076">
        <v>0</v>
      </c>
      <c r="H5076">
        <v>0</v>
      </c>
      <c r="I5076">
        <v>0</v>
      </c>
      <c r="J5076">
        <v>0</v>
      </c>
      <c r="K5076">
        <v>0</v>
      </c>
      <c r="L5076">
        <v>0</v>
      </c>
      <c r="M5076">
        <v>13</v>
      </c>
      <c r="N5076">
        <v>0</v>
      </c>
      <c r="O5076">
        <v>0</v>
      </c>
      <c r="P5076">
        <v>0</v>
      </c>
      <c r="Q5076">
        <v>0</v>
      </c>
    </row>
    <row r="5077" spans="1:17" x14ac:dyDescent="0.25">
      <c r="A5077" t="s">
        <v>21984</v>
      </c>
      <c r="B5077" t="s">
        <v>73</v>
      </c>
      <c r="C5077" t="s">
        <v>83</v>
      </c>
      <c r="D5077" t="s">
        <v>526</v>
      </c>
      <c r="E5077" t="s">
        <v>21471</v>
      </c>
      <c r="F5077" t="s">
        <v>399</v>
      </c>
      <c r="G5077">
        <v>0</v>
      </c>
      <c r="H5077">
        <v>13</v>
      </c>
      <c r="I5077">
        <v>1</v>
      </c>
      <c r="J5077">
        <v>11</v>
      </c>
      <c r="K5077">
        <v>1</v>
      </c>
      <c r="L5077">
        <v>0</v>
      </c>
      <c r="M5077">
        <v>0</v>
      </c>
      <c r="N5077">
        <v>0</v>
      </c>
      <c r="O5077">
        <v>0</v>
      </c>
      <c r="P5077">
        <v>0</v>
      </c>
      <c r="Q5077">
        <v>0</v>
      </c>
    </row>
    <row r="5078" spans="1:17" x14ac:dyDescent="0.25">
      <c r="A5078" t="s">
        <v>21985</v>
      </c>
      <c r="B5078" t="s">
        <v>73</v>
      </c>
      <c r="C5078" t="s">
        <v>83</v>
      </c>
      <c r="D5078" t="s">
        <v>526</v>
      </c>
      <c r="E5078" t="s">
        <v>21471</v>
      </c>
      <c r="F5078" t="s">
        <v>4245</v>
      </c>
      <c r="G5078">
        <v>0</v>
      </c>
      <c r="H5078">
        <v>0</v>
      </c>
      <c r="I5078">
        <v>0</v>
      </c>
      <c r="J5078">
        <v>0</v>
      </c>
      <c r="K5078">
        <v>0</v>
      </c>
      <c r="L5078">
        <v>0</v>
      </c>
      <c r="M5078">
        <v>13</v>
      </c>
      <c r="N5078">
        <v>0</v>
      </c>
      <c r="O5078">
        <v>0</v>
      </c>
      <c r="P5078">
        <v>0</v>
      </c>
      <c r="Q5078">
        <v>0</v>
      </c>
    </row>
    <row r="5079" spans="1:17" x14ac:dyDescent="0.25">
      <c r="A5079" t="s">
        <v>21986</v>
      </c>
      <c r="B5079" t="s">
        <v>73</v>
      </c>
      <c r="C5079" t="s">
        <v>83</v>
      </c>
      <c r="D5079" t="s">
        <v>526</v>
      </c>
      <c r="E5079" t="s">
        <v>21471</v>
      </c>
      <c r="F5079" t="s">
        <v>394</v>
      </c>
      <c r="G5079">
        <v>0</v>
      </c>
      <c r="H5079">
        <v>0</v>
      </c>
      <c r="I5079">
        <v>0</v>
      </c>
      <c r="J5079">
        <v>0</v>
      </c>
      <c r="K5079">
        <v>0</v>
      </c>
      <c r="L5079">
        <v>0</v>
      </c>
      <c r="M5079">
        <v>0</v>
      </c>
      <c r="N5079">
        <v>13</v>
      </c>
      <c r="O5079">
        <v>13</v>
      </c>
      <c r="P5079">
        <v>0</v>
      </c>
      <c r="Q5079">
        <v>0</v>
      </c>
    </row>
    <row r="5080" spans="1:17" x14ac:dyDescent="0.25">
      <c r="A5080" t="s">
        <v>21987</v>
      </c>
      <c r="B5080" t="s">
        <v>73</v>
      </c>
      <c r="C5080" t="s">
        <v>83</v>
      </c>
      <c r="D5080" t="s">
        <v>526</v>
      </c>
      <c r="E5080" t="s">
        <v>21471</v>
      </c>
      <c r="F5080" t="s">
        <v>395</v>
      </c>
      <c r="G5080">
        <v>0</v>
      </c>
      <c r="H5080">
        <v>0</v>
      </c>
      <c r="I5080">
        <v>0</v>
      </c>
      <c r="J5080">
        <v>0</v>
      </c>
      <c r="K5080">
        <v>0</v>
      </c>
      <c r="L5080">
        <v>0</v>
      </c>
      <c r="M5080">
        <v>0</v>
      </c>
      <c r="N5080">
        <v>11</v>
      </c>
      <c r="O5080">
        <v>11</v>
      </c>
      <c r="P5080">
        <v>0</v>
      </c>
      <c r="Q5080">
        <v>0</v>
      </c>
    </row>
    <row r="5081" spans="1:17" x14ac:dyDescent="0.25">
      <c r="A5081" t="s">
        <v>21988</v>
      </c>
      <c r="B5081" t="s">
        <v>73</v>
      </c>
      <c r="C5081" t="s">
        <v>83</v>
      </c>
      <c r="D5081" t="s">
        <v>526</v>
      </c>
      <c r="E5081" t="s">
        <v>21471</v>
      </c>
      <c r="F5081" t="s">
        <v>525</v>
      </c>
      <c r="G5081">
        <v>13</v>
      </c>
      <c r="H5081">
        <v>0</v>
      </c>
      <c r="I5081">
        <v>0</v>
      </c>
      <c r="J5081">
        <v>0</v>
      </c>
      <c r="K5081">
        <v>0</v>
      </c>
      <c r="L5081">
        <v>0</v>
      </c>
      <c r="M5081">
        <v>0</v>
      </c>
      <c r="N5081">
        <v>0</v>
      </c>
      <c r="O5081">
        <v>0</v>
      </c>
      <c r="P5081">
        <v>0</v>
      </c>
      <c r="Q5081">
        <v>0</v>
      </c>
    </row>
    <row r="5082" spans="1:17" x14ac:dyDescent="0.25">
      <c r="A5082" t="s">
        <v>16791</v>
      </c>
      <c r="B5082" t="s">
        <v>73</v>
      </c>
      <c r="C5082" t="s">
        <v>83</v>
      </c>
      <c r="D5082" t="s">
        <v>527</v>
      </c>
      <c r="E5082" t="s">
        <v>563</v>
      </c>
      <c r="F5082" t="s">
        <v>528</v>
      </c>
      <c r="G5082">
        <v>0</v>
      </c>
      <c r="H5082">
        <v>0</v>
      </c>
      <c r="I5082">
        <v>0</v>
      </c>
      <c r="J5082">
        <v>0</v>
      </c>
      <c r="K5082">
        <v>0</v>
      </c>
      <c r="L5082">
        <v>0</v>
      </c>
      <c r="M5082">
        <v>0</v>
      </c>
      <c r="N5082">
        <v>1</v>
      </c>
      <c r="O5082">
        <v>1</v>
      </c>
      <c r="P5082">
        <v>0</v>
      </c>
      <c r="Q5082">
        <v>0</v>
      </c>
    </row>
    <row r="5083" spans="1:17" x14ac:dyDescent="0.25">
      <c r="A5083" t="s">
        <v>16792</v>
      </c>
      <c r="B5083" t="s">
        <v>73</v>
      </c>
      <c r="C5083" t="s">
        <v>83</v>
      </c>
      <c r="D5083" t="s">
        <v>527</v>
      </c>
      <c r="E5083" t="s">
        <v>563</v>
      </c>
      <c r="F5083" t="s">
        <v>525</v>
      </c>
      <c r="G5083">
        <v>1</v>
      </c>
      <c r="H5083">
        <v>0</v>
      </c>
      <c r="I5083">
        <v>0</v>
      </c>
      <c r="J5083">
        <v>0</v>
      </c>
      <c r="K5083">
        <v>0</v>
      </c>
      <c r="L5083">
        <v>0</v>
      </c>
      <c r="M5083">
        <v>0</v>
      </c>
      <c r="N5083">
        <v>0</v>
      </c>
      <c r="O5083">
        <v>0</v>
      </c>
      <c r="P5083">
        <v>0</v>
      </c>
      <c r="Q5083">
        <v>0</v>
      </c>
    </row>
    <row r="5084" spans="1:17" x14ac:dyDescent="0.25">
      <c r="A5084" t="s">
        <v>21989</v>
      </c>
      <c r="B5084" t="s">
        <v>73</v>
      </c>
      <c r="C5084" t="s">
        <v>83</v>
      </c>
      <c r="D5084" t="s">
        <v>527</v>
      </c>
      <c r="E5084" t="s">
        <v>21471</v>
      </c>
      <c r="F5084" t="s">
        <v>528</v>
      </c>
      <c r="G5084">
        <v>0</v>
      </c>
      <c r="H5084">
        <v>0</v>
      </c>
      <c r="I5084">
        <v>0</v>
      </c>
      <c r="J5084">
        <v>0</v>
      </c>
      <c r="K5084">
        <v>0</v>
      </c>
      <c r="L5084">
        <v>0</v>
      </c>
      <c r="M5084">
        <v>0</v>
      </c>
      <c r="N5084">
        <v>9</v>
      </c>
      <c r="O5084">
        <v>9</v>
      </c>
      <c r="P5084">
        <v>0</v>
      </c>
      <c r="Q5084">
        <v>0</v>
      </c>
    </row>
    <row r="5085" spans="1:17" x14ac:dyDescent="0.25">
      <c r="A5085" t="s">
        <v>21990</v>
      </c>
      <c r="B5085" t="s">
        <v>73</v>
      </c>
      <c r="C5085" t="s">
        <v>83</v>
      </c>
      <c r="D5085" t="s">
        <v>527</v>
      </c>
      <c r="E5085" t="s">
        <v>21471</v>
      </c>
      <c r="F5085" t="s">
        <v>525</v>
      </c>
      <c r="G5085">
        <v>9</v>
      </c>
      <c r="H5085">
        <v>0</v>
      </c>
      <c r="I5085">
        <v>0</v>
      </c>
      <c r="J5085">
        <v>0</v>
      </c>
      <c r="K5085">
        <v>0</v>
      </c>
      <c r="L5085">
        <v>0</v>
      </c>
      <c r="M5085">
        <v>0</v>
      </c>
      <c r="N5085">
        <v>0</v>
      </c>
      <c r="O5085">
        <v>0</v>
      </c>
      <c r="P5085">
        <v>0</v>
      </c>
      <c r="Q5085">
        <v>0</v>
      </c>
    </row>
    <row r="5086" spans="1:17" x14ac:dyDescent="0.25">
      <c r="A5086" t="s">
        <v>16793</v>
      </c>
      <c r="B5086" t="s">
        <v>73</v>
      </c>
      <c r="C5086" t="s">
        <v>84</v>
      </c>
      <c r="D5086" t="s">
        <v>526</v>
      </c>
      <c r="E5086" t="s">
        <v>563</v>
      </c>
      <c r="F5086" t="s">
        <v>396</v>
      </c>
      <c r="G5086">
        <v>0</v>
      </c>
      <c r="H5086">
        <v>15</v>
      </c>
      <c r="I5086">
        <v>3</v>
      </c>
      <c r="J5086">
        <v>8</v>
      </c>
      <c r="K5086">
        <v>3</v>
      </c>
      <c r="L5086">
        <v>1</v>
      </c>
      <c r="M5086">
        <v>0</v>
      </c>
      <c r="N5086">
        <v>0</v>
      </c>
      <c r="O5086">
        <v>0</v>
      </c>
      <c r="P5086">
        <v>0</v>
      </c>
      <c r="Q5086">
        <v>0</v>
      </c>
    </row>
    <row r="5087" spans="1:17" x14ac:dyDescent="0.25">
      <c r="A5087" t="s">
        <v>16794</v>
      </c>
      <c r="B5087" t="s">
        <v>73</v>
      </c>
      <c r="C5087" t="s">
        <v>84</v>
      </c>
      <c r="D5087" t="s">
        <v>526</v>
      </c>
      <c r="E5087" t="s">
        <v>563</v>
      </c>
      <c r="F5087" t="s">
        <v>4236</v>
      </c>
      <c r="G5087">
        <v>0</v>
      </c>
      <c r="H5087">
        <v>15</v>
      </c>
      <c r="I5087">
        <v>3</v>
      </c>
      <c r="J5087">
        <v>8</v>
      </c>
      <c r="K5087">
        <v>3</v>
      </c>
      <c r="L5087">
        <v>1</v>
      </c>
      <c r="M5087">
        <v>0</v>
      </c>
      <c r="N5087">
        <v>0</v>
      </c>
      <c r="O5087">
        <v>0</v>
      </c>
      <c r="P5087">
        <v>0</v>
      </c>
      <c r="Q5087">
        <v>0</v>
      </c>
    </row>
    <row r="5088" spans="1:17" x14ac:dyDescent="0.25">
      <c r="A5088" t="s">
        <v>16795</v>
      </c>
      <c r="B5088" t="s">
        <v>73</v>
      </c>
      <c r="C5088" t="s">
        <v>84</v>
      </c>
      <c r="D5088" t="s">
        <v>526</v>
      </c>
      <c r="E5088" t="s">
        <v>563</v>
      </c>
      <c r="F5088" t="s">
        <v>4238</v>
      </c>
      <c r="G5088">
        <v>0</v>
      </c>
      <c r="H5088">
        <v>0</v>
      </c>
      <c r="I5088">
        <v>0</v>
      </c>
      <c r="J5088">
        <v>0</v>
      </c>
      <c r="K5088">
        <v>0</v>
      </c>
      <c r="L5088">
        <v>0</v>
      </c>
      <c r="M5088">
        <v>15</v>
      </c>
      <c r="N5088">
        <v>0</v>
      </c>
      <c r="O5088">
        <v>0</v>
      </c>
      <c r="P5088">
        <v>0</v>
      </c>
      <c r="Q5088">
        <v>0</v>
      </c>
    </row>
    <row r="5089" spans="1:17" x14ac:dyDescent="0.25">
      <c r="A5089" t="s">
        <v>16796</v>
      </c>
      <c r="B5089" t="s">
        <v>73</v>
      </c>
      <c r="C5089" t="s">
        <v>84</v>
      </c>
      <c r="D5089" t="s">
        <v>526</v>
      </c>
      <c r="E5089" t="s">
        <v>563</v>
      </c>
      <c r="F5089" t="s">
        <v>397</v>
      </c>
      <c r="G5089">
        <v>0</v>
      </c>
      <c r="H5089">
        <v>15</v>
      </c>
      <c r="I5089">
        <v>3</v>
      </c>
      <c r="J5089">
        <v>8</v>
      </c>
      <c r="K5089">
        <v>3</v>
      </c>
      <c r="L5089">
        <v>1</v>
      </c>
      <c r="M5089">
        <v>0</v>
      </c>
      <c r="N5089">
        <v>0</v>
      </c>
      <c r="O5089">
        <v>0</v>
      </c>
      <c r="P5089">
        <v>0</v>
      </c>
      <c r="Q5089">
        <v>0</v>
      </c>
    </row>
    <row r="5090" spans="1:17" x14ac:dyDescent="0.25">
      <c r="A5090" t="s">
        <v>16797</v>
      </c>
      <c r="B5090" t="s">
        <v>73</v>
      </c>
      <c r="C5090" t="s">
        <v>84</v>
      </c>
      <c r="D5090" t="s">
        <v>526</v>
      </c>
      <c r="E5090" t="s">
        <v>563</v>
      </c>
      <c r="F5090" t="s">
        <v>398</v>
      </c>
      <c r="G5090">
        <v>0</v>
      </c>
      <c r="H5090">
        <v>15</v>
      </c>
      <c r="I5090">
        <v>3</v>
      </c>
      <c r="J5090">
        <v>8</v>
      </c>
      <c r="K5090">
        <v>3</v>
      </c>
      <c r="L5090">
        <v>1</v>
      </c>
      <c r="M5090">
        <v>0</v>
      </c>
      <c r="N5090">
        <v>0</v>
      </c>
      <c r="O5090">
        <v>0</v>
      </c>
      <c r="P5090">
        <v>0</v>
      </c>
      <c r="Q5090">
        <v>0</v>
      </c>
    </row>
    <row r="5091" spans="1:17" x14ac:dyDescent="0.25">
      <c r="A5091" t="s">
        <v>16798</v>
      </c>
      <c r="B5091" t="s">
        <v>73</v>
      </c>
      <c r="C5091" t="s">
        <v>84</v>
      </c>
      <c r="D5091" t="s">
        <v>526</v>
      </c>
      <c r="E5091" t="s">
        <v>563</v>
      </c>
      <c r="F5091" t="s">
        <v>4242</v>
      </c>
      <c r="G5091">
        <v>0</v>
      </c>
      <c r="H5091">
        <v>0</v>
      </c>
      <c r="I5091">
        <v>0</v>
      </c>
      <c r="J5091">
        <v>0</v>
      </c>
      <c r="K5091">
        <v>0</v>
      </c>
      <c r="L5091">
        <v>0</v>
      </c>
      <c r="M5091">
        <v>15</v>
      </c>
      <c r="N5091">
        <v>0</v>
      </c>
      <c r="O5091">
        <v>0</v>
      </c>
      <c r="P5091">
        <v>0</v>
      </c>
      <c r="Q5091">
        <v>0</v>
      </c>
    </row>
    <row r="5092" spans="1:17" x14ac:dyDescent="0.25">
      <c r="A5092" t="s">
        <v>16799</v>
      </c>
      <c r="B5092" t="s">
        <v>73</v>
      </c>
      <c r="C5092" t="s">
        <v>84</v>
      </c>
      <c r="D5092" t="s">
        <v>526</v>
      </c>
      <c r="E5092" t="s">
        <v>563</v>
      </c>
      <c r="F5092" t="s">
        <v>399</v>
      </c>
      <c r="G5092">
        <v>0</v>
      </c>
      <c r="H5092">
        <v>15</v>
      </c>
      <c r="I5092">
        <v>3</v>
      </c>
      <c r="J5092">
        <v>8</v>
      </c>
      <c r="K5092">
        <v>3</v>
      </c>
      <c r="L5092">
        <v>1</v>
      </c>
      <c r="M5092">
        <v>0</v>
      </c>
      <c r="N5092">
        <v>0</v>
      </c>
      <c r="O5092">
        <v>0</v>
      </c>
      <c r="P5092">
        <v>0</v>
      </c>
      <c r="Q5092">
        <v>0</v>
      </c>
    </row>
    <row r="5093" spans="1:17" x14ac:dyDescent="0.25">
      <c r="A5093" t="s">
        <v>16800</v>
      </c>
      <c r="B5093" t="s">
        <v>73</v>
      </c>
      <c r="C5093" t="s">
        <v>84</v>
      </c>
      <c r="D5093" t="s">
        <v>526</v>
      </c>
      <c r="E5093" t="s">
        <v>563</v>
      </c>
      <c r="F5093" t="s">
        <v>4245</v>
      </c>
      <c r="G5093">
        <v>0</v>
      </c>
      <c r="H5093">
        <v>0</v>
      </c>
      <c r="I5093">
        <v>0</v>
      </c>
      <c r="J5093">
        <v>0</v>
      </c>
      <c r="K5093">
        <v>0</v>
      </c>
      <c r="L5093">
        <v>0</v>
      </c>
      <c r="M5093">
        <v>15</v>
      </c>
      <c r="N5093">
        <v>0</v>
      </c>
      <c r="O5093">
        <v>0</v>
      </c>
      <c r="P5093">
        <v>0</v>
      </c>
      <c r="Q5093">
        <v>0</v>
      </c>
    </row>
    <row r="5094" spans="1:17" x14ac:dyDescent="0.25">
      <c r="A5094" t="s">
        <v>16465</v>
      </c>
      <c r="B5094" t="s">
        <v>73</v>
      </c>
      <c r="C5094" t="s">
        <v>84</v>
      </c>
      <c r="D5094" t="s">
        <v>526</v>
      </c>
      <c r="E5094" t="s">
        <v>563</v>
      </c>
      <c r="F5094" t="s">
        <v>394</v>
      </c>
      <c r="G5094">
        <v>0</v>
      </c>
      <c r="H5094">
        <v>0</v>
      </c>
      <c r="I5094">
        <v>0</v>
      </c>
      <c r="J5094">
        <v>0</v>
      </c>
      <c r="K5094">
        <v>0</v>
      </c>
      <c r="L5094">
        <v>0</v>
      </c>
      <c r="M5094">
        <v>0</v>
      </c>
      <c r="N5094">
        <v>15</v>
      </c>
      <c r="O5094">
        <v>14</v>
      </c>
      <c r="P5094">
        <v>1</v>
      </c>
      <c r="Q5094">
        <v>0</v>
      </c>
    </row>
    <row r="5095" spans="1:17" x14ac:dyDescent="0.25">
      <c r="A5095" t="s">
        <v>16466</v>
      </c>
      <c r="B5095" t="s">
        <v>73</v>
      </c>
      <c r="C5095" t="s">
        <v>84</v>
      </c>
      <c r="D5095" t="s">
        <v>526</v>
      </c>
      <c r="E5095" t="s">
        <v>563</v>
      </c>
      <c r="F5095" t="s">
        <v>395</v>
      </c>
      <c r="G5095">
        <v>0</v>
      </c>
      <c r="H5095">
        <v>0</v>
      </c>
      <c r="I5095">
        <v>0</v>
      </c>
      <c r="J5095">
        <v>0</v>
      </c>
      <c r="K5095">
        <v>0</v>
      </c>
      <c r="L5095">
        <v>0</v>
      </c>
      <c r="M5095">
        <v>0</v>
      </c>
      <c r="N5095">
        <v>13</v>
      </c>
      <c r="O5095">
        <v>13</v>
      </c>
      <c r="P5095">
        <v>0</v>
      </c>
      <c r="Q5095">
        <v>0</v>
      </c>
    </row>
    <row r="5096" spans="1:17" x14ac:dyDescent="0.25">
      <c r="A5096" t="s">
        <v>21991</v>
      </c>
      <c r="B5096" t="s">
        <v>73</v>
      </c>
      <c r="C5096" t="s">
        <v>151</v>
      </c>
      <c r="D5096" t="s">
        <v>526</v>
      </c>
      <c r="E5096" t="s">
        <v>21471</v>
      </c>
      <c r="F5096" t="s">
        <v>398</v>
      </c>
      <c r="G5096">
        <v>0</v>
      </c>
      <c r="H5096">
        <v>63</v>
      </c>
      <c r="I5096">
        <v>5</v>
      </c>
      <c r="J5096">
        <v>55</v>
      </c>
      <c r="K5096">
        <v>2</v>
      </c>
      <c r="L5096">
        <v>1</v>
      </c>
      <c r="M5096">
        <v>0</v>
      </c>
      <c r="N5096">
        <v>0</v>
      </c>
      <c r="O5096">
        <v>0</v>
      </c>
      <c r="P5096">
        <v>0</v>
      </c>
      <c r="Q5096">
        <v>0</v>
      </c>
    </row>
    <row r="5097" spans="1:17" x14ac:dyDescent="0.25">
      <c r="A5097" t="s">
        <v>21992</v>
      </c>
      <c r="B5097" t="s">
        <v>73</v>
      </c>
      <c r="C5097" t="s">
        <v>151</v>
      </c>
      <c r="D5097" t="s">
        <v>526</v>
      </c>
      <c r="E5097" t="s">
        <v>21471</v>
      </c>
      <c r="F5097" t="s">
        <v>4242</v>
      </c>
      <c r="G5097">
        <v>0</v>
      </c>
      <c r="H5097">
        <v>0</v>
      </c>
      <c r="I5097">
        <v>0</v>
      </c>
      <c r="J5097">
        <v>0</v>
      </c>
      <c r="K5097">
        <v>0</v>
      </c>
      <c r="L5097">
        <v>0</v>
      </c>
      <c r="M5097">
        <v>63</v>
      </c>
      <c r="N5097">
        <v>0</v>
      </c>
      <c r="O5097">
        <v>0</v>
      </c>
      <c r="P5097">
        <v>0</v>
      </c>
      <c r="Q5097">
        <v>0</v>
      </c>
    </row>
    <row r="5098" spans="1:17" x14ac:dyDescent="0.25">
      <c r="A5098" t="s">
        <v>21993</v>
      </c>
      <c r="B5098" t="s">
        <v>73</v>
      </c>
      <c r="C5098" t="s">
        <v>151</v>
      </c>
      <c r="D5098" t="s">
        <v>526</v>
      </c>
      <c r="E5098" t="s">
        <v>21471</v>
      </c>
      <c r="F5098" t="s">
        <v>399</v>
      </c>
      <c r="G5098">
        <v>0</v>
      </c>
      <c r="H5098">
        <v>63</v>
      </c>
      <c r="I5098">
        <v>5</v>
      </c>
      <c r="J5098">
        <v>55</v>
      </c>
      <c r="K5098">
        <v>2</v>
      </c>
      <c r="L5098">
        <v>1</v>
      </c>
      <c r="M5098">
        <v>0</v>
      </c>
      <c r="N5098">
        <v>0</v>
      </c>
      <c r="O5098">
        <v>0</v>
      </c>
      <c r="P5098">
        <v>0</v>
      </c>
      <c r="Q5098">
        <v>0</v>
      </c>
    </row>
    <row r="5099" spans="1:17" x14ac:dyDescent="0.25">
      <c r="A5099" t="s">
        <v>21994</v>
      </c>
      <c r="B5099" t="s">
        <v>73</v>
      </c>
      <c r="C5099" t="s">
        <v>151</v>
      </c>
      <c r="D5099" t="s">
        <v>526</v>
      </c>
      <c r="E5099" t="s">
        <v>21471</v>
      </c>
      <c r="F5099" t="s">
        <v>4245</v>
      </c>
      <c r="G5099">
        <v>0</v>
      </c>
      <c r="H5099">
        <v>0</v>
      </c>
      <c r="I5099">
        <v>0</v>
      </c>
      <c r="J5099">
        <v>0</v>
      </c>
      <c r="K5099">
        <v>0</v>
      </c>
      <c r="L5099">
        <v>0</v>
      </c>
      <c r="M5099">
        <v>63</v>
      </c>
      <c r="N5099">
        <v>0</v>
      </c>
      <c r="O5099">
        <v>0</v>
      </c>
      <c r="P5099">
        <v>0</v>
      </c>
      <c r="Q5099">
        <v>0</v>
      </c>
    </row>
    <row r="5100" spans="1:17" x14ac:dyDescent="0.25">
      <c r="A5100" t="s">
        <v>21995</v>
      </c>
      <c r="B5100" t="s">
        <v>73</v>
      </c>
      <c r="C5100" t="s">
        <v>151</v>
      </c>
      <c r="D5100" t="s">
        <v>526</v>
      </c>
      <c r="E5100" t="s">
        <v>21471</v>
      </c>
      <c r="F5100" t="s">
        <v>394</v>
      </c>
      <c r="G5100">
        <v>0</v>
      </c>
      <c r="H5100">
        <v>0</v>
      </c>
      <c r="I5100">
        <v>0</v>
      </c>
      <c r="J5100">
        <v>0</v>
      </c>
      <c r="K5100">
        <v>0</v>
      </c>
      <c r="L5100">
        <v>0</v>
      </c>
      <c r="M5100">
        <v>0</v>
      </c>
      <c r="N5100">
        <v>62</v>
      </c>
      <c r="O5100">
        <v>61</v>
      </c>
      <c r="P5100">
        <v>1</v>
      </c>
      <c r="Q5100">
        <v>0</v>
      </c>
    </row>
    <row r="5101" spans="1:17" x14ac:dyDescent="0.25">
      <c r="A5101" t="s">
        <v>21996</v>
      </c>
      <c r="B5101" t="s">
        <v>73</v>
      </c>
      <c r="C5101" t="s">
        <v>151</v>
      </c>
      <c r="D5101" t="s">
        <v>526</v>
      </c>
      <c r="E5101" t="s">
        <v>21471</v>
      </c>
      <c r="F5101" t="s">
        <v>395</v>
      </c>
      <c r="G5101">
        <v>0</v>
      </c>
      <c r="H5101">
        <v>0</v>
      </c>
      <c r="I5101">
        <v>0</v>
      </c>
      <c r="J5101">
        <v>0</v>
      </c>
      <c r="K5101">
        <v>0</v>
      </c>
      <c r="L5101">
        <v>0</v>
      </c>
      <c r="M5101">
        <v>0</v>
      </c>
      <c r="N5101">
        <v>58</v>
      </c>
      <c r="O5101">
        <v>58</v>
      </c>
      <c r="P5101">
        <v>0</v>
      </c>
      <c r="Q5101">
        <v>0</v>
      </c>
    </row>
    <row r="5102" spans="1:17" x14ac:dyDescent="0.25">
      <c r="A5102" t="s">
        <v>21997</v>
      </c>
      <c r="B5102" t="s">
        <v>73</v>
      </c>
      <c r="C5102" t="s">
        <v>151</v>
      </c>
      <c r="D5102" t="s">
        <v>526</v>
      </c>
      <c r="E5102" t="s">
        <v>21471</v>
      </c>
      <c r="F5102" t="s">
        <v>525</v>
      </c>
      <c r="G5102">
        <v>63</v>
      </c>
      <c r="H5102">
        <v>0</v>
      </c>
      <c r="I5102">
        <v>0</v>
      </c>
      <c r="J5102">
        <v>0</v>
      </c>
      <c r="K5102">
        <v>0</v>
      </c>
      <c r="L5102">
        <v>0</v>
      </c>
      <c r="M5102">
        <v>0</v>
      </c>
      <c r="N5102">
        <v>0</v>
      </c>
      <c r="O5102">
        <v>0</v>
      </c>
      <c r="P5102">
        <v>0</v>
      </c>
      <c r="Q5102">
        <v>0</v>
      </c>
    </row>
    <row r="5103" spans="1:17" x14ac:dyDescent="0.25">
      <c r="A5103" t="s">
        <v>15214</v>
      </c>
      <c r="B5103" t="s">
        <v>73</v>
      </c>
      <c r="C5103" t="s">
        <v>151</v>
      </c>
      <c r="D5103" t="s">
        <v>527</v>
      </c>
      <c r="E5103" t="s">
        <v>563</v>
      </c>
      <c r="F5103" t="s">
        <v>528</v>
      </c>
      <c r="G5103">
        <v>0</v>
      </c>
      <c r="H5103">
        <v>0</v>
      </c>
      <c r="I5103">
        <v>0</v>
      </c>
      <c r="J5103">
        <v>0</v>
      </c>
      <c r="K5103">
        <v>0</v>
      </c>
      <c r="L5103">
        <v>0</v>
      </c>
      <c r="M5103">
        <v>0</v>
      </c>
      <c r="N5103">
        <v>3</v>
      </c>
      <c r="O5103">
        <v>3</v>
      </c>
      <c r="P5103">
        <v>0</v>
      </c>
      <c r="Q5103">
        <v>0</v>
      </c>
    </row>
    <row r="5104" spans="1:17" x14ac:dyDescent="0.25">
      <c r="A5104" t="s">
        <v>15215</v>
      </c>
      <c r="B5104" t="s">
        <v>73</v>
      </c>
      <c r="C5104" t="s">
        <v>151</v>
      </c>
      <c r="D5104" t="s">
        <v>527</v>
      </c>
      <c r="E5104" t="s">
        <v>563</v>
      </c>
      <c r="F5104" t="s">
        <v>525</v>
      </c>
      <c r="G5104">
        <v>3</v>
      </c>
      <c r="H5104">
        <v>0</v>
      </c>
      <c r="I5104">
        <v>0</v>
      </c>
      <c r="J5104">
        <v>0</v>
      </c>
      <c r="K5104">
        <v>0</v>
      </c>
      <c r="L5104">
        <v>0</v>
      </c>
      <c r="M5104">
        <v>0</v>
      </c>
      <c r="N5104">
        <v>0</v>
      </c>
      <c r="O5104">
        <v>0</v>
      </c>
      <c r="P5104">
        <v>0</v>
      </c>
      <c r="Q5104">
        <v>0</v>
      </c>
    </row>
    <row r="5105" spans="1:17" x14ac:dyDescent="0.25">
      <c r="A5105" t="s">
        <v>21998</v>
      </c>
      <c r="B5105" t="s">
        <v>73</v>
      </c>
      <c r="C5105" t="s">
        <v>151</v>
      </c>
      <c r="D5105" t="s">
        <v>527</v>
      </c>
      <c r="E5105" t="s">
        <v>21471</v>
      </c>
      <c r="F5105" t="s">
        <v>528</v>
      </c>
      <c r="G5105">
        <v>0</v>
      </c>
      <c r="H5105">
        <v>0</v>
      </c>
      <c r="I5105">
        <v>0</v>
      </c>
      <c r="J5105">
        <v>0</v>
      </c>
      <c r="K5105">
        <v>0</v>
      </c>
      <c r="L5105">
        <v>0</v>
      </c>
      <c r="M5105">
        <v>0</v>
      </c>
      <c r="N5105">
        <v>12</v>
      </c>
      <c r="O5105">
        <v>12</v>
      </c>
      <c r="P5105">
        <v>0</v>
      </c>
      <c r="Q5105">
        <v>0</v>
      </c>
    </row>
    <row r="5106" spans="1:17" x14ac:dyDescent="0.25">
      <c r="A5106" t="s">
        <v>21999</v>
      </c>
      <c r="B5106" t="s">
        <v>73</v>
      </c>
      <c r="C5106" t="s">
        <v>151</v>
      </c>
      <c r="D5106" t="s">
        <v>527</v>
      </c>
      <c r="E5106" t="s">
        <v>21471</v>
      </c>
      <c r="F5106" t="s">
        <v>525</v>
      </c>
      <c r="G5106">
        <v>12</v>
      </c>
      <c r="H5106">
        <v>0</v>
      </c>
      <c r="I5106">
        <v>0</v>
      </c>
      <c r="J5106">
        <v>0</v>
      </c>
      <c r="K5106">
        <v>0</v>
      </c>
      <c r="L5106">
        <v>0</v>
      </c>
      <c r="M5106">
        <v>0</v>
      </c>
      <c r="N5106">
        <v>0</v>
      </c>
      <c r="O5106">
        <v>0</v>
      </c>
      <c r="P5106">
        <v>0</v>
      </c>
      <c r="Q5106">
        <v>0</v>
      </c>
    </row>
    <row r="5107" spans="1:17" x14ac:dyDescent="0.25">
      <c r="A5107" t="s">
        <v>15216</v>
      </c>
      <c r="B5107" t="s">
        <v>73</v>
      </c>
      <c r="C5107" t="s">
        <v>151</v>
      </c>
      <c r="D5107" t="s">
        <v>12971</v>
      </c>
      <c r="E5107" t="s">
        <v>563</v>
      </c>
      <c r="F5107" t="s">
        <v>525</v>
      </c>
      <c r="G5107">
        <v>1</v>
      </c>
      <c r="H5107">
        <v>0</v>
      </c>
      <c r="I5107">
        <v>0</v>
      </c>
      <c r="J5107">
        <v>0</v>
      </c>
      <c r="K5107">
        <v>0</v>
      </c>
      <c r="L5107">
        <v>0</v>
      </c>
      <c r="M5107">
        <v>0</v>
      </c>
      <c r="N5107">
        <v>0</v>
      </c>
      <c r="O5107">
        <v>0</v>
      </c>
      <c r="P5107">
        <v>0</v>
      </c>
      <c r="Q5107">
        <v>0</v>
      </c>
    </row>
    <row r="5108" spans="1:17" x14ac:dyDescent="0.25">
      <c r="A5108" t="s">
        <v>22000</v>
      </c>
      <c r="B5108" t="s">
        <v>73</v>
      </c>
      <c r="C5108" t="s">
        <v>151</v>
      </c>
      <c r="D5108" t="s">
        <v>12971</v>
      </c>
      <c r="E5108" t="s">
        <v>21471</v>
      </c>
      <c r="F5108" t="s">
        <v>525</v>
      </c>
      <c r="G5108">
        <v>3</v>
      </c>
      <c r="H5108">
        <v>0</v>
      </c>
      <c r="I5108">
        <v>0</v>
      </c>
      <c r="J5108">
        <v>0</v>
      </c>
      <c r="K5108">
        <v>0</v>
      </c>
      <c r="L5108">
        <v>0</v>
      </c>
      <c r="M5108">
        <v>0</v>
      </c>
      <c r="N5108">
        <v>0</v>
      </c>
      <c r="O5108">
        <v>0</v>
      </c>
      <c r="P5108">
        <v>0</v>
      </c>
      <c r="Q5108">
        <v>0</v>
      </c>
    </row>
    <row r="5109" spans="1:17" x14ac:dyDescent="0.25">
      <c r="A5109" t="s">
        <v>15217</v>
      </c>
      <c r="B5109" t="s">
        <v>73</v>
      </c>
      <c r="C5109" t="s">
        <v>152</v>
      </c>
      <c r="D5109" t="s">
        <v>529</v>
      </c>
      <c r="E5109" t="s">
        <v>563</v>
      </c>
      <c r="F5109" t="s">
        <v>525</v>
      </c>
      <c r="G5109">
        <v>1</v>
      </c>
      <c r="H5109">
        <v>0</v>
      </c>
      <c r="I5109">
        <v>0</v>
      </c>
      <c r="J5109">
        <v>0</v>
      </c>
      <c r="K5109">
        <v>0</v>
      </c>
      <c r="L5109">
        <v>0</v>
      </c>
      <c r="M5109">
        <v>0</v>
      </c>
      <c r="N5109">
        <v>0</v>
      </c>
      <c r="O5109">
        <v>0</v>
      </c>
      <c r="P5109">
        <v>0</v>
      </c>
      <c r="Q5109">
        <v>0</v>
      </c>
    </row>
    <row r="5110" spans="1:17" x14ac:dyDescent="0.25">
      <c r="A5110" t="s">
        <v>15218</v>
      </c>
      <c r="B5110" t="s">
        <v>73</v>
      </c>
      <c r="C5110" t="s">
        <v>152</v>
      </c>
      <c r="D5110" t="s">
        <v>526</v>
      </c>
      <c r="E5110" t="s">
        <v>563</v>
      </c>
      <c r="F5110" t="s">
        <v>396</v>
      </c>
      <c r="G5110">
        <v>0</v>
      </c>
      <c r="H5110">
        <v>1</v>
      </c>
      <c r="I5110">
        <v>0</v>
      </c>
      <c r="J5110">
        <v>1</v>
      </c>
      <c r="K5110">
        <v>0</v>
      </c>
      <c r="L5110">
        <v>0</v>
      </c>
      <c r="M5110">
        <v>0</v>
      </c>
      <c r="N5110">
        <v>0</v>
      </c>
      <c r="O5110">
        <v>0</v>
      </c>
      <c r="P5110">
        <v>0</v>
      </c>
      <c r="Q5110">
        <v>0</v>
      </c>
    </row>
    <row r="5111" spans="1:17" x14ac:dyDescent="0.25">
      <c r="A5111" t="s">
        <v>15219</v>
      </c>
      <c r="B5111" t="s">
        <v>73</v>
      </c>
      <c r="C5111" t="s">
        <v>152</v>
      </c>
      <c r="D5111" t="s">
        <v>526</v>
      </c>
      <c r="E5111" t="s">
        <v>563</v>
      </c>
      <c r="F5111" t="s">
        <v>4236</v>
      </c>
      <c r="G5111">
        <v>0</v>
      </c>
      <c r="H5111">
        <v>1</v>
      </c>
      <c r="I5111">
        <v>0</v>
      </c>
      <c r="J5111">
        <v>1</v>
      </c>
      <c r="K5111">
        <v>0</v>
      </c>
      <c r="L5111">
        <v>0</v>
      </c>
      <c r="M5111">
        <v>0</v>
      </c>
      <c r="N5111">
        <v>0</v>
      </c>
      <c r="O5111">
        <v>0</v>
      </c>
      <c r="P5111">
        <v>0</v>
      </c>
      <c r="Q5111">
        <v>0</v>
      </c>
    </row>
    <row r="5112" spans="1:17" x14ac:dyDescent="0.25">
      <c r="A5112" t="s">
        <v>15220</v>
      </c>
      <c r="B5112" t="s">
        <v>73</v>
      </c>
      <c r="C5112" t="s">
        <v>152</v>
      </c>
      <c r="D5112" t="s">
        <v>526</v>
      </c>
      <c r="E5112" t="s">
        <v>563</v>
      </c>
      <c r="F5112" t="s">
        <v>4238</v>
      </c>
      <c r="G5112">
        <v>0</v>
      </c>
      <c r="H5112">
        <v>0</v>
      </c>
      <c r="I5112">
        <v>0</v>
      </c>
      <c r="J5112">
        <v>0</v>
      </c>
      <c r="K5112">
        <v>0</v>
      </c>
      <c r="L5112">
        <v>0</v>
      </c>
      <c r="M5112">
        <v>1</v>
      </c>
      <c r="N5112">
        <v>0</v>
      </c>
      <c r="O5112">
        <v>0</v>
      </c>
      <c r="P5112">
        <v>0</v>
      </c>
      <c r="Q5112">
        <v>0</v>
      </c>
    </row>
    <row r="5113" spans="1:17" x14ac:dyDescent="0.25">
      <c r="A5113" t="s">
        <v>15221</v>
      </c>
      <c r="B5113" t="s">
        <v>73</v>
      </c>
      <c r="C5113" t="s">
        <v>152</v>
      </c>
      <c r="D5113" t="s">
        <v>526</v>
      </c>
      <c r="E5113" t="s">
        <v>563</v>
      </c>
      <c r="F5113" t="s">
        <v>397</v>
      </c>
      <c r="G5113">
        <v>0</v>
      </c>
      <c r="H5113">
        <v>1</v>
      </c>
      <c r="I5113">
        <v>0</v>
      </c>
      <c r="J5113">
        <v>1</v>
      </c>
      <c r="K5113">
        <v>0</v>
      </c>
      <c r="L5113">
        <v>0</v>
      </c>
      <c r="M5113">
        <v>0</v>
      </c>
      <c r="N5113">
        <v>0</v>
      </c>
      <c r="O5113">
        <v>0</v>
      </c>
      <c r="P5113">
        <v>0</v>
      </c>
      <c r="Q5113">
        <v>0</v>
      </c>
    </row>
    <row r="5114" spans="1:17" x14ac:dyDescent="0.25">
      <c r="A5114" t="s">
        <v>15222</v>
      </c>
      <c r="B5114" t="s">
        <v>73</v>
      </c>
      <c r="C5114" t="s">
        <v>152</v>
      </c>
      <c r="D5114" t="s">
        <v>526</v>
      </c>
      <c r="E5114" t="s">
        <v>563</v>
      </c>
      <c r="F5114" t="s">
        <v>398</v>
      </c>
      <c r="G5114">
        <v>0</v>
      </c>
      <c r="H5114">
        <v>1</v>
      </c>
      <c r="I5114">
        <v>0</v>
      </c>
      <c r="J5114">
        <v>1</v>
      </c>
      <c r="K5114">
        <v>0</v>
      </c>
      <c r="L5114">
        <v>0</v>
      </c>
      <c r="M5114">
        <v>0</v>
      </c>
      <c r="N5114">
        <v>0</v>
      </c>
      <c r="O5114">
        <v>0</v>
      </c>
      <c r="P5114">
        <v>0</v>
      </c>
      <c r="Q5114">
        <v>0</v>
      </c>
    </row>
    <row r="5115" spans="1:17" x14ac:dyDescent="0.25">
      <c r="A5115" t="s">
        <v>15223</v>
      </c>
      <c r="B5115" t="s">
        <v>73</v>
      </c>
      <c r="C5115" t="s">
        <v>152</v>
      </c>
      <c r="D5115" t="s">
        <v>526</v>
      </c>
      <c r="E5115" t="s">
        <v>563</v>
      </c>
      <c r="F5115" t="s">
        <v>4242</v>
      </c>
      <c r="G5115">
        <v>0</v>
      </c>
      <c r="H5115">
        <v>0</v>
      </c>
      <c r="I5115">
        <v>0</v>
      </c>
      <c r="J5115">
        <v>0</v>
      </c>
      <c r="K5115">
        <v>0</v>
      </c>
      <c r="L5115">
        <v>0</v>
      </c>
      <c r="M5115">
        <v>1</v>
      </c>
      <c r="N5115">
        <v>0</v>
      </c>
      <c r="O5115">
        <v>0</v>
      </c>
      <c r="P5115">
        <v>0</v>
      </c>
      <c r="Q5115">
        <v>0</v>
      </c>
    </row>
    <row r="5116" spans="1:17" x14ac:dyDescent="0.25">
      <c r="A5116" t="s">
        <v>15224</v>
      </c>
      <c r="B5116" t="s">
        <v>73</v>
      </c>
      <c r="C5116" t="s">
        <v>152</v>
      </c>
      <c r="D5116" t="s">
        <v>526</v>
      </c>
      <c r="E5116" t="s">
        <v>563</v>
      </c>
      <c r="F5116" t="s">
        <v>399</v>
      </c>
      <c r="G5116">
        <v>0</v>
      </c>
      <c r="H5116">
        <v>1</v>
      </c>
      <c r="I5116">
        <v>0</v>
      </c>
      <c r="J5116">
        <v>1</v>
      </c>
      <c r="K5116">
        <v>0</v>
      </c>
      <c r="L5116">
        <v>0</v>
      </c>
      <c r="M5116">
        <v>0</v>
      </c>
      <c r="N5116">
        <v>0</v>
      </c>
      <c r="O5116">
        <v>0</v>
      </c>
      <c r="P5116">
        <v>0</v>
      </c>
      <c r="Q5116">
        <v>0</v>
      </c>
    </row>
    <row r="5117" spans="1:17" x14ac:dyDescent="0.25">
      <c r="A5117" t="s">
        <v>16801</v>
      </c>
      <c r="B5117" t="s">
        <v>73</v>
      </c>
      <c r="C5117" t="s">
        <v>152</v>
      </c>
      <c r="D5117" t="s">
        <v>526</v>
      </c>
      <c r="E5117" t="s">
        <v>563</v>
      </c>
      <c r="F5117" t="s">
        <v>4245</v>
      </c>
      <c r="G5117">
        <v>0</v>
      </c>
      <c r="H5117">
        <v>0</v>
      </c>
      <c r="I5117">
        <v>0</v>
      </c>
      <c r="J5117">
        <v>0</v>
      </c>
      <c r="K5117">
        <v>0</v>
      </c>
      <c r="L5117">
        <v>0</v>
      </c>
      <c r="M5117">
        <v>1</v>
      </c>
      <c r="N5117">
        <v>0</v>
      </c>
      <c r="O5117">
        <v>0</v>
      </c>
      <c r="P5117">
        <v>0</v>
      </c>
      <c r="Q5117">
        <v>0</v>
      </c>
    </row>
    <row r="5118" spans="1:17" x14ac:dyDescent="0.25">
      <c r="A5118" t="s">
        <v>16802</v>
      </c>
      <c r="B5118" t="s">
        <v>73</v>
      </c>
      <c r="C5118" t="s">
        <v>152</v>
      </c>
      <c r="D5118" t="s">
        <v>526</v>
      </c>
      <c r="E5118" t="s">
        <v>563</v>
      </c>
      <c r="F5118" t="s">
        <v>394</v>
      </c>
      <c r="G5118">
        <v>0</v>
      </c>
      <c r="H5118">
        <v>0</v>
      </c>
      <c r="I5118">
        <v>0</v>
      </c>
      <c r="J5118">
        <v>0</v>
      </c>
      <c r="K5118">
        <v>0</v>
      </c>
      <c r="L5118">
        <v>0</v>
      </c>
      <c r="M5118">
        <v>0</v>
      </c>
      <c r="N5118">
        <v>1</v>
      </c>
      <c r="O5118">
        <v>1</v>
      </c>
      <c r="P5118">
        <v>0</v>
      </c>
      <c r="Q5118">
        <v>0</v>
      </c>
    </row>
    <row r="5119" spans="1:17" x14ac:dyDescent="0.25">
      <c r="A5119" t="s">
        <v>16803</v>
      </c>
      <c r="B5119" t="s">
        <v>73</v>
      </c>
      <c r="C5119" t="s">
        <v>152</v>
      </c>
      <c r="D5119" t="s">
        <v>526</v>
      </c>
      <c r="E5119" t="s">
        <v>563</v>
      </c>
      <c r="F5119" t="s">
        <v>395</v>
      </c>
      <c r="G5119">
        <v>0</v>
      </c>
      <c r="H5119">
        <v>0</v>
      </c>
      <c r="I5119">
        <v>0</v>
      </c>
      <c r="J5119">
        <v>0</v>
      </c>
      <c r="K5119">
        <v>0</v>
      </c>
      <c r="L5119">
        <v>0</v>
      </c>
      <c r="M5119">
        <v>0</v>
      </c>
      <c r="N5119">
        <v>1</v>
      </c>
      <c r="O5119">
        <v>1</v>
      </c>
      <c r="P5119">
        <v>0</v>
      </c>
      <c r="Q5119">
        <v>0</v>
      </c>
    </row>
    <row r="5120" spans="1:17" x14ac:dyDescent="0.25">
      <c r="A5120" t="s">
        <v>16804</v>
      </c>
      <c r="B5120" t="s">
        <v>73</v>
      </c>
      <c r="C5120" t="s">
        <v>152</v>
      </c>
      <c r="D5120" t="s">
        <v>526</v>
      </c>
      <c r="E5120" t="s">
        <v>563</v>
      </c>
      <c r="F5120" t="s">
        <v>525</v>
      </c>
      <c r="G5120">
        <v>1</v>
      </c>
      <c r="H5120">
        <v>0</v>
      </c>
      <c r="I5120">
        <v>0</v>
      </c>
      <c r="J5120">
        <v>0</v>
      </c>
      <c r="K5120">
        <v>0</v>
      </c>
      <c r="L5120">
        <v>0</v>
      </c>
      <c r="M5120">
        <v>0</v>
      </c>
      <c r="N5120">
        <v>0</v>
      </c>
      <c r="O5120">
        <v>0</v>
      </c>
      <c r="P5120">
        <v>0</v>
      </c>
      <c r="Q5120">
        <v>0</v>
      </c>
    </row>
    <row r="5121" spans="1:17" x14ac:dyDescent="0.25">
      <c r="A5121" t="s">
        <v>22001</v>
      </c>
      <c r="B5121" t="s">
        <v>73</v>
      </c>
      <c r="C5121" t="s">
        <v>152</v>
      </c>
      <c r="D5121" t="s">
        <v>526</v>
      </c>
      <c r="E5121" t="s">
        <v>21471</v>
      </c>
      <c r="F5121" t="s">
        <v>396</v>
      </c>
      <c r="G5121">
        <v>0</v>
      </c>
      <c r="H5121">
        <v>10</v>
      </c>
      <c r="I5121">
        <v>1</v>
      </c>
      <c r="J5121">
        <v>7</v>
      </c>
      <c r="K5121">
        <v>1</v>
      </c>
      <c r="L5121">
        <v>1</v>
      </c>
      <c r="M5121">
        <v>0</v>
      </c>
      <c r="N5121">
        <v>0</v>
      </c>
      <c r="O5121">
        <v>0</v>
      </c>
      <c r="P5121">
        <v>0</v>
      </c>
      <c r="Q5121">
        <v>0</v>
      </c>
    </row>
    <row r="5122" spans="1:17" x14ac:dyDescent="0.25">
      <c r="A5122" t="s">
        <v>22002</v>
      </c>
      <c r="B5122" t="s">
        <v>73</v>
      </c>
      <c r="C5122" t="s">
        <v>152</v>
      </c>
      <c r="D5122" t="s">
        <v>526</v>
      </c>
      <c r="E5122" t="s">
        <v>21471</v>
      </c>
      <c r="F5122" t="s">
        <v>4236</v>
      </c>
      <c r="G5122">
        <v>0</v>
      </c>
      <c r="H5122">
        <v>10</v>
      </c>
      <c r="I5122">
        <v>1</v>
      </c>
      <c r="J5122">
        <v>7</v>
      </c>
      <c r="K5122">
        <v>1</v>
      </c>
      <c r="L5122">
        <v>1</v>
      </c>
      <c r="M5122">
        <v>0</v>
      </c>
      <c r="N5122">
        <v>0</v>
      </c>
      <c r="O5122">
        <v>0</v>
      </c>
      <c r="P5122">
        <v>0</v>
      </c>
      <c r="Q5122">
        <v>0</v>
      </c>
    </row>
    <row r="5123" spans="1:17" x14ac:dyDescent="0.25">
      <c r="A5123" t="s">
        <v>22003</v>
      </c>
      <c r="B5123" t="s">
        <v>73</v>
      </c>
      <c r="C5123" t="s">
        <v>152</v>
      </c>
      <c r="D5123" t="s">
        <v>526</v>
      </c>
      <c r="E5123" t="s">
        <v>21471</v>
      </c>
      <c r="F5123" t="s">
        <v>4238</v>
      </c>
      <c r="G5123">
        <v>0</v>
      </c>
      <c r="H5123">
        <v>0</v>
      </c>
      <c r="I5123">
        <v>0</v>
      </c>
      <c r="J5123">
        <v>0</v>
      </c>
      <c r="K5123">
        <v>0</v>
      </c>
      <c r="L5123">
        <v>0</v>
      </c>
      <c r="M5123">
        <v>10</v>
      </c>
      <c r="N5123">
        <v>0</v>
      </c>
      <c r="O5123">
        <v>0</v>
      </c>
      <c r="P5123">
        <v>0</v>
      </c>
      <c r="Q5123">
        <v>0</v>
      </c>
    </row>
    <row r="5124" spans="1:17" x14ac:dyDescent="0.25">
      <c r="A5124" t="s">
        <v>22004</v>
      </c>
      <c r="B5124" t="s">
        <v>73</v>
      </c>
      <c r="C5124" t="s">
        <v>152</v>
      </c>
      <c r="D5124" t="s">
        <v>526</v>
      </c>
      <c r="E5124" t="s">
        <v>21471</v>
      </c>
      <c r="F5124" t="s">
        <v>397</v>
      </c>
      <c r="G5124">
        <v>0</v>
      </c>
      <c r="H5124">
        <v>10</v>
      </c>
      <c r="I5124">
        <v>1</v>
      </c>
      <c r="J5124">
        <v>7</v>
      </c>
      <c r="K5124">
        <v>1</v>
      </c>
      <c r="L5124">
        <v>1</v>
      </c>
      <c r="M5124">
        <v>0</v>
      </c>
      <c r="N5124">
        <v>0</v>
      </c>
      <c r="O5124">
        <v>0</v>
      </c>
      <c r="P5124">
        <v>0</v>
      </c>
      <c r="Q5124">
        <v>0</v>
      </c>
    </row>
    <row r="5125" spans="1:17" x14ac:dyDescent="0.25">
      <c r="A5125" t="s">
        <v>22005</v>
      </c>
      <c r="B5125" t="s">
        <v>73</v>
      </c>
      <c r="C5125" t="s">
        <v>152</v>
      </c>
      <c r="D5125" t="s">
        <v>526</v>
      </c>
      <c r="E5125" t="s">
        <v>21471</v>
      </c>
      <c r="F5125" t="s">
        <v>398</v>
      </c>
      <c r="G5125">
        <v>0</v>
      </c>
      <c r="H5125">
        <v>10</v>
      </c>
      <c r="I5125">
        <v>1</v>
      </c>
      <c r="J5125">
        <v>7</v>
      </c>
      <c r="K5125">
        <v>1</v>
      </c>
      <c r="L5125">
        <v>1</v>
      </c>
      <c r="M5125">
        <v>0</v>
      </c>
      <c r="N5125">
        <v>0</v>
      </c>
      <c r="O5125">
        <v>0</v>
      </c>
      <c r="P5125">
        <v>0</v>
      </c>
      <c r="Q5125">
        <v>0</v>
      </c>
    </row>
    <row r="5126" spans="1:17" x14ac:dyDescent="0.25">
      <c r="A5126" t="s">
        <v>22006</v>
      </c>
      <c r="B5126" t="s">
        <v>73</v>
      </c>
      <c r="C5126" t="s">
        <v>152</v>
      </c>
      <c r="D5126" t="s">
        <v>526</v>
      </c>
      <c r="E5126" t="s">
        <v>21471</v>
      </c>
      <c r="F5126" t="s">
        <v>4242</v>
      </c>
      <c r="G5126">
        <v>0</v>
      </c>
      <c r="H5126">
        <v>0</v>
      </c>
      <c r="I5126">
        <v>0</v>
      </c>
      <c r="J5126">
        <v>0</v>
      </c>
      <c r="K5126">
        <v>0</v>
      </c>
      <c r="L5126">
        <v>0</v>
      </c>
      <c r="M5126">
        <v>10</v>
      </c>
      <c r="N5126">
        <v>0</v>
      </c>
      <c r="O5126">
        <v>0</v>
      </c>
      <c r="P5126">
        <v>0</v>
      </c>
      <c r="Q5126">
        <v>0</v>
      </c>
    </row>
    <row r="5127" spans="1:17" x14ac:dyDescent="0.25">
      <c r="A5127" t="s">
        <v>22007</v>
      </c>
      <c r="B5127" t="s">
        <v>73</v>
      </c>
      <c r="C5127" t="s">
        <v>217</v>
      </c>
      <c r="D5127" t="s">
        <v>526</v>
      </c>
      <c r="E5127" t="s">
        <v>21471</v>
      </c>
      <c r="F5127" t="s">
        <v>397</v>
      </c>
      <c r="G5127">
        <v>0</v>
      </c>
      <c r="H5127">
        <v>3</v>
      </c>
      <c r="I5127">
        <v>0</v>
      </c>
      <c r="J5127">
        <v>1</v>
      </c>
      <c r="K5127">
        <v>1</v>
      </c>
      <c r="L5127">
        <v>1</v>
      </c>
      <c r="M5127">
        <v>0</v>
      </c>
      <c r="N5127">
        <v>0</v>
      </c>
      <c r="O5127">
        <v>0</v>
      </c>
      <c r="P5127">
        <v>0</v>
      </c>
      <c r="Q5127">
        <v>0</v>
      </c>
    </row>
    <row r="5128" spans="1:17" x14ac:dyDescent="0.25">
      <c r="A5128" t="s">
        <v>22008</v>
      </c>
      <c r="B5128" t="s">
        <v>73</v>
      </c>
      <c r="C5128" t="s">
        <v>217</v>
      </c>
      <c r="D5128" t="s">
        <v>526</v>
      </c>
      <c r="E5128" t="s">
        <v>21471</v>
      </c>
      <c r="F5128" t="s">
        <v>398</v>
      </c>
      <c r="G5128">
        <v>0</v>
      </c>
      <c r="H5128">
        <v>3</v>
      </c>
      <c r="I5128">
        <v>0</v>
      </c>
      <c r="J5128">
        <v>1</v>
      </c>
      <c r="K5128">
        <v>1</v>
      </c>
      <c r="L5128">
        <v>1</v>
      </c>
      <c r="M5128">
        <v>0</v>
      </c>
      <c r="N5128">
        <v>0</v>
      </c>
      <c r="O5128">
        <v>0</v>
      </c>
      <c r="P5128">
        <v>0</v>
      </c>
      <c r="Q5128">
        <v>0</v>
      </c>
    </row>
    <row r="5129" spans="1:17" x14ac:dyDescent="0.25">
      <c r="A5129" t="s">
        <v>22009</v>
      </c>
      <c r="B5129" t="s">
        <v>73</v>
      </c>
      <c r="C5129" t="s">
        <v>217</v>
      </c>
      <c r="D5129" t="s">
        <v>526</v>
      </c>
      <c r="E5129" t="s">
        <v>21471</v>
      </c>
      <c r="F5129" t="s">
        <v>4242</v>
      </c>
      <c r="G5129">
        <v>0</v>
      </c>
      <c r="H5129">
        <v>0</v>
      </c>
      <c r="I5129">
        <v>0</v>
      </c>
      <c r="J5129">
        <v>0</v>
      </c>
      <c r="K5129">
        <v>0</v>
      </c>
      <c r="L5129">
        <v>0</v>
      </c>
      <c r="M5129">
        <v>3</v>
      </c>
      <c r="N5129">
        <v>0</v>
      </c>
      <c r="O5129">
        <v>0</v>
      </c>
      <c r="P5129">
        <v>0</v>
      </c>
      <c r="Q5129">
        <v>0</v>
      </c>
    </row>
    <row r="5130" spans="1:17" x14ac:dyDescent="0.25">
      <c r="A5130" t="s">
        <v>22010</v>
      </c>
      <c r="B5130" t="s">
        <v>73</v>
      </c>
      <c r="C5130" t="s">
        <v>217</v>
      </c>
      <c r="D5130" t="s">
        <v>526</v>
      </c>
      <c r="E5130" t="s">
        <v>21471</v>
      </c>
      <c r="F5130" t="s">
        <v>399</v>
      </c>
      <c r="G5130">
        <v>0</v>
      </c>
      <c r="H5130">
        <v>3</v>
      </c>
      <c r="I5130">
        <v>0</v>
      </c>
      <c r="J5130">
        <v>1</v>
      </c>
      <c r="K5130">
        <v>1</v>
      </c>
      <c r="L5130">
        <v>1</v>
      </c>
      <c r="M5130">
        <v>0</v>
      </c>
      <c r="N5130">
        <v>0</v>
      </c>
      <c r="O5130">
        <v>0</v>
      </c>
      <c r="P5130">
        <v>0</v>
      </c>
      <c r="Q5130">
        <v>0</v>
      </c>
    </row>
    <row r="5131" spans="1:17" x14ac:dyDescent="0.25">
      <c r="A5131" t="s">
        <v>22011</v>
      </c>
      <c r="B5131" t="s">
        <v>73</v>
      </c>
      <c r="C5131" t="s">
        <v>217</v>
      </c>
      <c r="D5131" t="s">
        <v>526</v>
      </c>
      <c r="E5131" t="s">
        <v>21471</v>
      </c>
      <c r="F5131" t="s">
        <v>4245</v>
      </c>
      <c r="G5131">
        <v>0</v>
      </c>
      <c r="H5131">
        <v>0</v>
      </c>
      <c r="I5131">
        <v>0</v>
      </c>
      <c r="J5131">
        <v>0</v>
      </c>
      <c r="K5131">
        <v>0</v>
      </c>
      <c r="L5131">
        <v>0</v>
      </c>
      <c r="M5131">
        <v>3</v>
      </c>
      <c r="N5131">
        <v>0</v>
      </c>
      <c r="O5131">
        <v>0</v>
      </c>
      <c r="P5131">
        <v>0</v>
      </c>
      <c r="Q5131">
        <v>0</v>
      </c>
    </row>
    <row r="5132" spans="1:17" x14ac:dyDescent="0.25">
      <c r="A5132" t="s">
        <v>22012</v>
      </c>
      <c r="B5132" t="s">
        <v>73</v>
      </c>
      <c r="C5132" t="s">
        <v>217</v>
      </c>
      <c r="D5132" t="s">
        <v>526</v>
      </c>
      <c r="E5132" t="s">
        <v>21471</v>
      </c>
      <c r="F5132" t="s">
        <v>394</v>
      </c>
      <c r="G5132">
        <v>0</v>
      </c>
      <c r="H5132">
        <v>0</v>
      </c>
      <c r="I5132">
        <v>0</v>
      </c>
      <c r="J5132">
        <v>0</v>
      </c>
      <c r="K5132">
        <v>0</v>
      </c>
      <c r="L5132">
        <v>0</v>
      </c>
      <c r="M5132">
        <v>0</v>
      </c>
      <c r="N5132">
        <v>3</v>
      </c>
      <c r="O5132">
        <v>2</v>
      </c>
      <c r="P5132">
        <v>1</v>
      </c>
      <c r="Q5132">
        <v>0</v>
      </c>
    </row>
    <row r="5133" spans="1:17" x14ac:dyDescent="0.25">
      <c r="A5133" t="s">
        <v>22013</v>
      </c>
      <c r="B5133" t="s">
        <v>73</v>
      </c>
      <c r="C5133" t="s">
        <v>217</v>
      </c>
      <c r="D5133" t="s">
        <v>526</v>
      </c>
      <c r="E5133" t="s">
        <v>21471</v>
      </c>
      <c r="F5133" t="s">
        <v>395</v>
      </c>
      <c r="G5133">
        <v>0</v>
      </c>
      <c r="H5133">
        <v>0</v>
      </c>
      <c r="I5133">
        <v>0</v>
      </c>
      <c r="J5133">
        <v>0</v>
      </c>
      <c r="K5133">
        <v>0</v>
      </c>
      <c r="L5133">
        <v>0</v>
      </c>
      <c r="M5133">
        <v>0</v>
      </c>
      <c r="N5133">
        <v>3</v>
      </c>
      <c r="O5133">
        <v>2</v>
      </c>
      <c r="P5133">
        <v>1</v>
      </c>
      <c r="Q5133">
        <v>0</v>
      </c>
    </row>
    <row r="5134" spans="1:17" x14ac:dyDescent="0.25">
      <c r="A5134" t="s">
        <v>22014</v>
      </c>
      <c r="B5134" t="s">
        <v>73</v>
      </c>
      <c r="C5134" t="s">
        <v>217</v>
      </c>
      <c r="D5134" t="s">
        <v>526</v>
      </c>
      <c r="E5134" t="s">
        <v>21471</v>
      </c>
      <c r="F5134" t="s">
        <v>525</v>
      </c>
      <c r="G5134">
        <v>3</v>
      </c>
      <c r="H5134">
        <v>0</v>
      </c>
      <c r="I5134">
        <v>0</v>
      </c>
      <c r="J5134">
        <v>0</v>
      </c>
      <c r="K5134">
        <v>0</v>
      </c>
      <c r="L5134">
        <v>0</v>
      </c>
      <c r="M5134">
        <v>0</v>
      </c>
      <c r="N5134">
        <v>0</v>
      </c>
      <c r="O5134">
        <v>0</v>
      </c>
      <c r="P5134">
        <v>0</v>
      </c>
      <c r="Q5134">
        <v>0</v>
      </c>
    </row>
    <row r="5135" spans="1:17" x14ac:dyDescent="0.25">
      <c r="A5135" t="s">
        <v>22015</v>
      </c>
      <c r="B5135" t="s">
        <v>73</v>
      </c>
      <c r="C5135" t="s">
        <v>218</v>
      </c>
      <c r="D5135" t="s">
        <v>529</v>
      </c>
      <c r="E5135" t="s">
        <v>21471</v>
      </c>
      <c r="F5135" t="s">
        <v>525</v>
      </c>
      <c r="G5135">
        <v>1</v>
      </c>
      <c r="H5135">
        <v>0</v>
      </c>
      <c r="I5135">
        <v>0</v>
      </c>
      <c r="J5135">
        <v>0</v>
      </c>
      <c r="K5135">
        <v>0</v>
      </c>
      <c r="L5135">
        <v>0</v>
      </c>
      <c r="M5135">
        <v>0</v>
      </c>
      <c r="N5135">
        <v>0</v>
      </c>
      <c r="O5135">
        <v>0</v>
      </c>
      <c r="P5135">
        <v>0</v>
      </c>
      <c r="Q5135">
        <v>0</v>
      </c>
    </row>
    <row r="5136" spans="1:17" x14ac:dyDescent="0.25">
      <c r="A5136" t="s">
        <v>15225</v>
      </c>
      <c r="B5136" t="s">
        <v>73</v>
      </c>
      <c r="C5136" t="s">
        <v>218</v>
      </c>
      <c r="D5136" t="s">
        <v>526</v>
      </c>
      <c r="E5136" t="s">
        <v>563</v>
      </c>
      <c r="F5136" t="s">
        <v>396</v>
      </c>
      <c r="G5136">
        <v>0</v>
      </c>
      <c r="H5136">
        <v>7</v>
      </c>
      <c r="I5136">
        <v>2</v>
      </c>
      <c r="J5136">
        <v>5</v>
      </c>
      <c r="K5136">
        <v>0</v>
      </c>
      <c r="L5136">
        <v>0</v>
      </c>
      <c r="M5136">
        <v>0</v>
      </c>
      <c r="N5136">
        <v>0</v>
      </c>
      <c r="O5136">
        <v>0</v>
      </c>
      <c r="P5136">
        <v>0</v>
      </c>
      <c r="Q5136">
        <v>0</v>
      </c>
    </row>
    <row r="5137" spans="1:17" x14ac:dyDescent="0.25">
      <c r="A5137" t="s">
        <v>15226</v>
      </c>
      <c r="B5137" t="s">
        <v>73</v>
      </c>
      <c r="C5137" t="s">
        <v>218</v>
      </c>
      <c r="D5137" t="s">
        <v>526</v>
      </c>
      <c r="E5137" t="s">
        <v>563</v>
      </c>
      <c r="F5137" t="s">
        <v>4236</v>
      </c>
      <c r="G5137">
        <v>0</v>
      </c>
      <c r="H5137">
        <v>7</v>
      </c>
      <c r="I5137">
        <v>2</v>
      </c>
      <c r="J5137">
        <v>5</v>
      </c>
      <c r="K5137">
        <v>0</v>
      </c>
      <c r="L5137">
        <v>0</v>
      </c>
      <c r="M5137">
        <v>0</v>
      </c>
      <c r="N5137">
        <v>0</v>
      </c>
      <c r="O5137">
        <v>0</v>
      </c>
      <c r="P5137">
        <v>0</v>
      </c>
      <c r="Q5137">
        <v>0</v>
      </c>
    </row>
    <row r="5138" spans="1:17" x14ac:dyDescent="0.25">
      <c r="A5138" t="s">
        <v>15227</v>
      </c>
      <c r="B5138" t="s">
        <v>73</v>
      </c>
      <c r="C5138" t="s">
        <v>218</v>
      </c>
      <c r="D5138" t="s">
        <v>526</v>
      </c>
      <c r="E5138" t="s">
        <v>563</v>
      </c>
      <c r="F5138" t="s">
        <v>4238</v>
      </c>
      <c r="G5138">
        <v>0</v>
      </c>
      <c r="H5138">
        <v>0</v>
      </c>
      <c r="I5138">
        <v>0</v>
      </c>
      <c r="J5138">
        <v>0</v>
      </c>
      <c r="K5138">
        <v>0</v>
      </c>
      <c r="L5138">
        <v>0</v>
      </c>
      <c r="M5138">
        <v>7</v>
      </c>
      <c r="N5138">
        <v>0</v>
      </c>
      <c r="O5138">
        <v>0</v>
      </c>
      <c r="P5138">
        <v>0</v>
      </c>
      <c r="Q5138">
        <v>0</v>
      </c>
    </row>
    <row r="5139" spans="1:17" x14ac:dyDescent="0.25">
      <c r="A5139" t="s">
        <v>15228</v>
      </c>
      <c r="B5139" t="s">
        <v>73</v>
      </c>
      <c r="C5139" t="s">
        <v>218</v>
      </c>
      <c r="D5139" t="s">
        <v>526</v>
      </c>
      <c r="E5139" t="s">
        <v>563</v>
      </c>
      <c r="F5139" t="s">
        <v>397</v>
      </c>
      <c r="G5139">
        <v>0</v>
      </c>
      <c r="H5139">
        <v>7</v>
      </c>
      <c r="I5139">
        <v>2</v>
      </c>
      <c r="J5139">
        <v>5</v>
      </c>
      <c r="K5139">
        <v>0</v>
      </c>
      <c r="L5139">
        <v>0</v>
      </c>
      <c r="M5139">
        <v>0</v>
      </c>
      <c r="N5139">
        <v>0</v>
      </c>
      <c r="O5139">
        <v>0</v>
      </c>
      <c r="P5139">
        <v>0</v>
      </c>
      <c r="Q5139">
        <v>0</v>
      </c>
    </row>
    <row r="5140" spans="1:17" x14ac:dyDescent="0.25">
      <c r="A5140" t="s">
        <v>15229</v>
      </c>
      <c r="B5140" t="s">
        <v>73</v>
      </c>
      <c r="C5140" t="s">
        <v>218</v>
      </c>
      <c r="D5140" t="s">
        <v>526</v>
      </c>
      <c r="E5140" t="s">
        <v>563</v>
      </c>
      <c r="F5140" t="s">
        <v>398</v>
      </c>
      <c r="G5140">
        <v>0</v>
      </c>
      <c r="H5140">
        <v>7</v>
      </c>
      <c r="I5140">
        <v>2</v>
      </c>
      <c r="J5140">
        <v>5</v>
      </c>
      <c r="K5140">
        <v>0</v>
      </c>
      <c r="L5140">
        <v>0</v>
      </c>
      <c r="M5140">
        <v>0</v>
      </c>
      <c r="N5140">
        <v>0</v>
      </c>
      <c r="O5140">
        <v>0</v>
      </c>
      <c r="P5140">
        <v>0</v>
      </c>
      <c r="Q5140">
        <v>0</v>
      </c>
    </row>
    <row r="5141" spans="1:17" x14ac:dyDescent="0.25">
      <c r="A5141" t="s">
        <v>15230</v>
      </c>
      <c r="B5141" t="s">
        <v>73</v>
      </c>
      <c r="C5141" t="s">
        <v>218</v>
      </c>
      <c r="D5141" t="s">
        <v>526</v>
      </c>
      <c r="E5141" t="s">
        <v>563</v>
      </c>
      <c r="F5141" t="s">
        <v>4242</v>
      </c>
      <c r="G5141">
        <v>0</v>
      </c>
      <c r="H5141">
        <v>0</v>
      </c>
      <c r="I5141">
        <v>0</v>
      </c>
      <c r="J5141">
        <v>0</v>
      </c>
      <c r="K5141">
        <v>0</v>
      </c>
      <c r="L5141">
        <v>0</v>
      </c>
      <c r="M5141">
        <v>7</v>
      </c>
      <c r="N5141">
        <v>0</v>
      </c>
      <c r="O5141">
        <v>0</v>
      </c>
      <c r="P5141">
        <v>0</v>
      </c>
      <c r="Q5141">
        <v>0</v>
      </c>
    </row>
    <row r="5142" spans="1:17" x14ac:dyDescent="0.25">
      <c r="A5142" t="s">
        <v>15231</v>
      </c>
      <c r="B5142" t="s">
        <v>73</v>
      </c>
      <c r="C5142" t="s">
        <v>218</v>
      </c>
      <c r="D5142" t="s">
        <v>526</v>
      </c>
      <c r="E5142" t="s">
        <v>563</v>
      </c>
      <c r="F5142" t="s">
        <v>399</v>
      </c>
      <c r="G5142">
        <v>0</v>
      </c>
      <c r="H5142">
        <v>7</v>
      </c>
      <c r="I5142">
        <v>2</v>
      </c>
      <c r="J5142">
        <v>5</v>
      </c>
      <c r="K5142">
        <v>0</v>
      </c>
      <c r="L5142">
        <v>0</v>
      </c>
      <c r="M5142">
        <v>0</v>
      </c>
      <c r="N5142">
        <v>0</v>
      </c>
      <c r="O5142">
        <v>0</v>
      </c>
      <c r="P5142">
        <v>0</v>
      </c>
      <c r="Q5142">
        <v>0</v>
      </c>
    </row>
    <row r="5143" spans="1:17" x14ac:dyDescent="0.25">
      <c r="A5143" t="s">
        <v>15232</v>
      </c>
      <c r="B5143" t="s">
        <v>73</v>
      </c>
      <c r="C5143" t="s">
        <v>218</v>
      </c>
      <c r="D5143" t="s">
        <v>526</v>
      </c>
      <c r="E5143" t="s">
        <v>563</v>
      </c>
      <c r="F5143" t="s">
        <v>4245</v>
      </c>
      <c r="G5143">
        <v>0</v>
      </c>
      <c r="H5143">
        <v>0</v>
      </c>
      <c r="I5143">
        <v>0</v>
      </c>
      <c r="J5143">
        <v>0</v>
      </c>
      <c r="K5143">
        <v>0</v>
      </c>
      <c r="L5143">
        <v>0</v>
      </c>
      <c r="M5143">
        <v>7</v>
      </c>
      <c r="N5143">
        <v>0</v>
      </c>
      <c r="O5143">
        <v>0</v>
      </c>
      <c r="P5143">
        <v>0</v>
      </c>
      <c r="Q5143">
        <v>0</v>
      </c>
    </row>
    <row r="5144" spans="1:17" x14ac:dyDescent="0.25">
      <c r="A5144" t="s">
        <v>15233</v>
      </c>
      <c r="B5144" t="s">
        <v>73</v>
      </c>
      <c r="C5144" t="s">
        <v>218</v>
      </c>
      <c r="D5144" t="s">
        <v>526</v>
      </c>
      <c r="E5144" t="s">
        <v>563</v>
      </c>
      <c r="F5144" t="s">
        <v>394</v>
      </c>
      <c r="G5144">
        <v>0</v>
      </c>
      <c r="H5144">
        <v>0</v>
      </c>
      <c r="I5144">
        <v>0</v>
      </c>
      <c r="J5144">
        <v>0</v>
      </c>
      <c r="K5144">
        <v>0</v>
      </c>
      <c r="L5144">
        <v>0</v>
      </c>
      <c r="M5144">
        <v>0</v>
      </c>
      <c r="N5144">
        <v>7</v>
      </c>
      <c r="O5144">
        <v>7</v>
      </c>
      <c r="P5144">
        <v>0</v>
      </c>
      <c r="Q5144">
        <v>0</v>
      </c>
    </row>
    <row r="5145" spans="1:17" x14ac:dyDescent="0.25">
      <c r="A5145" t="s">
        <v>15234</v>
      </c>
      <c r="B5145" t="s">
        <v>73</v>
      </c>
      <c r="C5145" t="s">
        <v>218</v>
      </c>
      <c r="D5145" t="s">
        <v>526</v>
      </c>
      <c r="E5145" t="s">
        <v>563</v>
      </c>
      <c r="F5145" t="s">
        <v>395</v>
      </c>
      <c r="G5145">
        <v>0</v>
      </c>
      <c r="H5145">
        <v>0</v>
      </c>
      <c r="I5145">
        <v>0</v>
      </c>
      <c r="J5145">
        <v>0</v>
      </c>
      <c r="K5145">
        <v>0</v>
      </c>
      <c r="L5145">
        <v>0</v>
      </c>
      <c r="M5145">
        <v>0</v>
      </c>
      <c r="N5145">
        <v>6</v>
      </c>
      <c r="O5145">
        <v>6</v>
      </c>
      <c r="P5145">
        <v>0</v>
      </c>
      <c r="Q5145">
        <v>0</v>
      </c>
    </row>
    <row r="5146" spans="1:17" x14ac:dyDescent="0.25">
      <c r="A5146" t="s">
        <v>15235</v>
      </c>
      <c r="B5146" t="s">
        <v>73</v>
      </c>
      <c r="C5146" t="s">
        <v>218</v>
      </c>
      <c r="D5146" t="s">
        <v>526</v>
      </c>
      <c r="E5146" t="s">
        <v>563</v>
      </c>
      <c r="F5146" t="s">
        <v>525</v>
      </c>
      <c r="G5146">
        <v>7</v>
      </c>
      <c r="H5146">
        <v>0</v>
      </c>
      <c r="I5146">
        <v>0</v>
      </c>
      <c r="J5146">
        <v>0</v>
      </c>
      <c r="K5146">
        <v>0</v>
      </c>
      <c r="L5146">
        <v>0</v>
      </c>
      <c r="M5146">
        <v>0</v>
      </c>
      <c r="N5146">
        <v>0</v>
      </c>
      <c r="O5146">
        <v>0</v>
      </c>
      <c r="P5146">
        <v>0</v>
      </c>
      <c r="Q5146">
        <v>0</v>
      </c>
    </row>
    <row r="5147" spans="1:17" x14ac:dyDescent="0.25">
      <c r="A5147" t="s">
        <v>22016</v>
      </c>
      <c r="B5147" t="s">
        <v>73</v>
      </c>
      <c r="C5147" t="s">
        <v>218</v>
      </c>
      <c r="D5147" t="s">
        <v>526</v>
      </c>
      <c r="E5147" t="s">
        <v>21471</v>
      </c>
      <c r="F5147" t="s">
        <v>396</v>
      </c>
      <c r="G5147">
        <v>0</v>
      </c>
      <c r="H5147">
        <v>19</v>
      </c>
      <c r="I5147">
        <v>1</v>
      </c>
      <c r="J5147">
        <v>18</v>
      </c>
      <c r="K5147">
        <v>0</v>
      </c>
      <c r="L5147">
        <v>0</v>
      </c>
      <c r="M5147">
        <v>0</v>
      </c>
      <c r="N5147">
        <v>0</v>
      </c>
      <c r="O5147">
        <v>0</v>
      </c>
      <c r="P5147">
        <v>0</v>
      </c>
      <c r="Q5147">
        <v>0</v>
      </c>
    </row>
    <row r="5148" spans="1:17" x14ac:dyDescent="0.25">
      <c r="A5148" t="s">
        <v>22017</v>
      </c>
      <c r="B5148" t="s">
        <v>73</v>
      </c>
      <c r="C5148" t="s">
        <v>218</v>
      </c>
      <c r="D5148" t="s">
        <v>526</v>
      </c>
      <c r="E5148" t="s">
        <v>21471</v>
      </c>
      <c r="F5148" t="s">
        <v>4236</v>
      </c>
      <c r="G5148">
        <v>0</v>
      </c>
      <c r="H5148">
        <v>19</v>
      </c>
      <c r="I5148">
        <v>1</v>
      </c>
      <c r="J5148">
        <v>18</v>
      </c>
      <c r="K5148">
        <v>0</v>
      </c>
      <c r="L5148">
        <v>0</v>
      </c>
      <c r="M5148">
        <v>0</v>
      </c>
      <c r="N5148">
        <v>0</v>
      </c>
      <c r="O5148">
        <v>0</v>
      </c>
      <c r="P5148">
        <v>0</v>
      </c>
      <c r="Q5148">
        <v>0</v>
      </c>
    </row>
    <row r="5149" spans="1:17" x14ac:dyDescent="0.25">
      <c r="A5149" t="s">
        <v>22018</v>
      </c>
      <c r="B5149" t="s">
        <v>73</v>
      </c>
      <c r="C5149" t="s">
        <v>218</v>
      </c>
      <c r="D5149" t="s">
        <v>526</v>
      </c>
      <c r="E5149" t="s">
        <v>21471</v>
      </c>
      <c r="F5149" t="s">
        <v>4238</v>
      </c>
      <c r="G5149">
        <v>0</v>
      </c>
      <c r="H5149">
        <v>0</v>
      </c>
      <c r="I5149">
        <v>0</v>
      </c>
      <c r="J5149">
        <v>0</v>
      </c>
      <c r="K5149">
        <v>0</v>
      </c>
      <c r="L5149">
        <v>0</v>
      </c>
      <c r="M5149">
        <v>19</v>
      </c>
      <c r="N5149">
        <v>0</v>
      </c>
      <c r="O5149">
        <v>0</v>
      </c>
      <c r="P5149">
        <v>0</v>
      </c>
      <c r="Q5149">
        <v>0</v>
      </c>
    </row>
    <row r="5150" spans="1:17" x14ac:dyDescent="0.25">
      <c r="A5150" t="s">
        <v>22019</v>
      </c>
      <c r="B5150" t="s">
        <v>73</v>
      </c>
      <c r="C5150" t="s">
        <v>218</v>
      </c>
      <c r="D5150" t="s">
        <v>526</v>
      </c>
      <c r="E5150" t="s">
        <v>21471</v>
      </c>
      <c r="F5150" t="s">
        <v>397</v>
      </c>
      <c r="G5150">
        <v>0</v>
      </c>
      <c r="H5150">
        <v>19</v>
      </c>
      <c r="I5150">
        <v>1</v>
      </c>
      <c r="J5150">
        <v>18</v>
      </c>
      <c r="K5150">
        <v>0</v>
      </c>
      <c r="L5150">
        <v>0</v>
      </c>
      <c r="M5150">
        <v>0</v>
      </c>
      <c r="N5150">
        <v>0</v>
      </c>
      <c r="O5150">
        <v>0</v>
      </c>
      <c r="P5150">
        <v>0</v>
      </c>
      <c r="Q5150">
        <v>0</v>
      </c>
    </row>
    <row r="5151" spans="1:17" x14ac:dyDescent="0.25">
      <c r="A5151" t="s">
        <v>22020</v>
      </c>
      <c r="B5151" t="s">
        <v>73</v>
      </c>
      <c r="C5151" t="s">
        <v>218</v>
      </c>
      <c r="D5151" t="s">
        <v>526</v>
      </c>
      <c r="E5151" t="s">
        <v>21471</v>
      </c>
      <c r="F5151" t="s">
        <v>398</v>
      </c>
      <c r="G5151">
        <v>0</v>
      </c>
      <c r="H5151">
        <v>19</v>
      </c>
      <c r="I5151">
        <v>1</v>
      </c>
      <c r="J5151">
        <v>18</v>
      </c>
      <c r="K5151">
        <v>0</v>
      </c>
      <c r="L5151">
        <v>0</v>
      </c>
      <c r="M5151">
        <v>0</v>
      </c>
      <c r="N5151">
        <v>0</v>
      </c>
      <c r="O5151">
        <v>0</v>
      </c>
      <c r="P5151">
        <v>0</v>
      </c>
      <c r="Q5151">
        <v>0</v>
      </c>
    </row>
    <row r="5152" spans="1:17" x14ac:dyDescent="0.25">
      <c r="A5152" t="s">
        <v>22021</v>
      </c>
      <c r="B5152" t="s">
        <v>73</v>
      </c>
      <c r="C5152" t="s">
        <v>218</v>
      </c>
      <c r="D5152" t="s">
        <v>526</v>
      </c>
      <c r="E5152" t="s">
        <v>21471</v>
      </c>
      <c r="F5152" t="s">
        <v>4242</v>
      </c>
      <c r="G5152">
        <v>0</v>
      </c>
      <c r="H5152">
        <v>0</v>
      </c>
      <c r="I5152">
        <v>0</v>
      </c>
      <c r="J5152">
        <v>0</v>
      </c>
      <c r="K5152">
        <v>0</v>
      </c>
      <c r="L5152">
        <v>0</v>
      </c>
      <c r="M5152">
        <v>19</v>
      </c>
      <c r="N5152">
        <v>0</v>
      </c>
      <c r="O5152">
        <v>0</v>
      </c>
      <c r="P5152">
        <v>0</v>
      </c>
      <c r="Q5152">
        <v>0</v>
      </c>
    </row>
    <row r="5153" spans="1:17" x14ac:dyDescent="0.25">
      <c r="A5153" t="s">
        <v>22022</v>
      </c>
      <c r="B5153" t="s">
        <v>73</v>
      </c>
      <c r="C5153" t="s">
        <v>218</v>
      </c>
      <c r="D5153" t="s">
        <v>526</v>
      </c>
      <c r="E5153" t="s">
        <v>21471</v>
      </c>
      <c r="F5153" t="s">
        <v>399</v>
      </c>
      <c r="G5153">
        <v>0</v>
      </c>
      <c r="H5153">
        <v>19</v>
      </c>
      <c r="I5153">
        <v>1</v>
      </c>
      <c r="J5153">
        <v>18</v>
      </c>
      <c r="K5153">
        <v>0</v>
      </c>
      <c r="L5153">
        <v>0</v>
      </c>
      <c r="M5153">
        <v>0</v>
      </c>
      <c r="N5153">
        <v>0</v>
      </c>
      <c r="O5153">
        <v>0</v>
      </c>
      <c r="P5153">
        <v>0</v>
      </c>
      <c r="Q5153">
        <v>0</v>
      </c>
    </row>
    <row r="5154" spans="1:17" x14ac:dyDescent="0.25">
      <c r="A5154" t="s">
        <v>22086</v>
      </c>
      <c r="B5154" t="s">
        <v>73</v>
      </c>
      <c r="C5154" t="s">
        <v>218</v>
      </c>
      <c r="D5154" t="s">
        <v>526</v>
      </c>
      <c r="E5154" t="s">
        <v>21471</v>
      </c>
      <c r="F5154" t="s">
        <v>4245</v>
      </c>
      <c r="G5154">
        <v>0</v>
      </c>
      <c r="H5154">
        <v>0</v>
      </c>
      <c r="I5154">
        <v>0</v>
      </c>
      <c r="J5154">
        <v>0</v>
      </c>
      <c r="K5154">
        <v>0</v>
      </c>
      <c r="L5154">
        <v>0</v>
      </c>
      <c r="M5154">
        <v>19</v>
      </c>
      <c r="N5154">
        <v>0</v>
      </c>
      <c r="O5154">
        <v>0</v>
      </c>
      <c r="P5154">
        <v>0</v>
      </c>
      <c r="Q5154">
        <v>0</v>
      </c>
    </row>
    <row r="5155" spans="1:17" x14ac:dyDescent="0.25">
      <c r="A5155" t="s">
        <v>22087</v>
      </c>
      <c r="B5155" t="s">
        <v>73</v>
      </c>
      <c r="C5155" t="s">
        <v>218</v>
      </c>
      <c r="D5155" t="s">
        <v>526</v>
      </c>
      <c r="E5155" t="s">
        <v>21471</v>
      </c>
      <c r="F5155" t="s">
        <v>394</v>
      </c>
      <c r="G5155">
        <v>0</v>
      </c>
      <c r="H5155">
        <v>0</v>
      </c>
      <c r="I5155">
        <v>0</v>
      </c>
      <c r="J5155">
        <v>0</v>
      </c>
      <c r="K5155">
        <v>0</v>
      </c>
      <c r="L5155">
        <v>0</v>
      </c>
      <c r="M5155">
        <v>0</v>
      </c>
      <c r="N5155">
        <v>19</v>
      </c>
      <c r="O5155">
        <v>19</v>
      </c>
      <c r="P5155">
        <v>0</v>
      </c>
      <c r="Q5155">
        <v>0</v>
      </c>
    </row>
    <row r="5156" spans="1:17" x14ac:dyDescent="0.25">
      <c r="A5156" t="s">
        <v>22088</v>
      </c>
      <c r="B5156" t="s">
        <v>73</v>
      </c>
      <c r="C5156" t="s">
        <v>218</v>
      </c>
      <c r="D5156" t="s">
        <v>526</v>
      </c>
      <c r="E5156" t="s">
        <v>21471</v>
      </c>
      <c r="F5156" t="s">
        <v>395</v>
      </c>
      <c r="G5156">
        <v>0</v>
      </c>
      <c r="H5156">
        <v>0</v>
      </c>
      <c r="I5156">
        <v>0</v>
      </c>
      <c r="J5156">
        <v>0</v>
      </c>
      <c r="K5156">
        <v>0</v>
      </c>
      <c r="L5156">
        <v>0</v>
      </c>
      <c r="M5156">
        <v>0</v>
      </c>
      <c r="N5156">
        <v>15</v>
      </c>
      <c r="O5156">
        <v>15</v>
      </c>
      <c r="P5156">
        <v>0</v>
      </c>
      <c r="Q5156">
        <v>0</v>
      </c>
    </row>
    <row r="5157" spans="1:17" x14ac:dyDescent="0.25">
      <c r="A5157" t="s">
        <v>16619</v>
      </c>
      <c r="B5157" t="s">
        <v>72</v>
      </c>
      <c r="C5157" t="s">
        <v>89</v>
      </c>
      <c r="D5157" t="s">
        <v>526</v>
      </c>
      <c r="E5157" t="s">
        <v>563</v>
      </c>
      <c r="F5157" t="s">
        <v>4245</v>
      </c>
      <c r="G5157">
        <v>0</v>
      </c>
      <c r="H5157">
        <v>0</v>
      </c>
      <c r="I5157">
        <v>0</v>
      </c>
      <c r="J5157">
        <v>0</v>
      </c>
      <c r="K5157">
        <v>0</v>
      </c>
      <c r="L5157">
        <v>0</v>
      </c>
      <c r="M5157">
        <v>5</v>
      </c>
      <c r="N5157">
        <v>0</v>
      </c>
      <c r="O5157">
        <v>0</v>
      </c>
      <c r="P5157">
        <v>0</v>
      </c>
      <c r="Q5157">
        <v>0</v>
      </c>
    </row>
    <row r="5158" spans="1:17" x14ac:dyDescent="0.25">
      <c r="A5158" t="s">
        <v>16620</v>
      </c>
      <c r="B5158" t="s">
        <v>72</v>
      </c>
      <c r="C5158" t="s">
        <v>89</v>
      </c>
      <c r="D5158" t="s">
        <v>526</v>
      </c>
      <c r="E5158" t="s">
        <v>563</v>
      </c>
      <c r="F5158" t="s">
        <v>394</v>
      </c>
      <c r="G5158">
        <v>0</v>
      </c>
      <c r="H5158">
        <v>0</v>
      </c>
      <c r="I5158">
        <v>0</v>
      </c>
      <c r="J5158">
        <v>0</v>
      </c>
      <c r="K5158">
        <v>0</v>
      </c>
      <c r="L5158">
        <v>0</v>
      </c>
      <c r="M5158">
        <v>0</v>
      </c>
      <c r="N5158">
        <v>3</v>
      </c>
      <c r="O5158">
        <v>3</v>
      </c>
      <c r="P5158">
        <v>0</v>
      </c>
      <c r="Q5158">
        <v>0</v>
      </c>
    </row>
    <row r="5159" spans="1:17" x14ac:dyDescent="0.25">
      <c r="A5159" t="s">
        <v>16621</v>
      </c>
      <c r="B5159" t="s">
        <v>72</v>
      </c>
      <c r="C5159" t="s">
        <v>89</v>
      </c>
      <c r="D5159" t="s">
        <v>526</v>
      </c>
      <c r="E5159" t="s">
        <v>563</v>
      </c>
      <c r="F5159" t="s">
        <v>395</v>
      </c>
      <c r="G5159">
        <v>0</v>
      </c>
      <c r="H5159">
        <v>0</v>
      </c>
      <c r="I5159">
        <v>0</v>
      </c>
      <c r="J5159">
        <v>0</v>
      </c>
      <c r="K5159">
        <v>0</v>
      </c>
      <c r="L5159">
        <v>0</v>
      </c>
      <c r="M5159">
        <v>0</v>
      </c>
      <c r="N5159">
        <v>3</v>
      </c>
      <c r="O5159">
        <v>3</v>
      </c>
      <c r="P5159">
        <v>0</v>
      </c>
      <c r="Q5159">
        <v>0</v>
      </c>
    </row>
    <row r="5160" spans="1:17" x14ac:dyDescent="0.25">
      <c r="A5160" t="s">
        <v>16622</v>
      </c>
      <c r="B5160" t="s">
        <v>72</v>
      </c>
      <c r="C5160" t="s">
        <v>89</v>
      </c>
      <c r="D5160" t="s">
        <v>526</v>
      </c>
      <c r="E5160" t="s">
        <v>563</v>
      </c>
      <c r="F5160" t="s">
        <v>525</v>
      </c>
      <c r="G5160">
        <v>5</v>
      </c>
      <c r="H5160">
        <v>0</v>
      </c>
      <c r="I5160">
        <v>0</v>
      </c>
      <c r="J5160">
        <v>0</v>
      </c>
      <c r="K5160">
        <v>0</v>
      </c>
      <c r="L5160">
        <v>0</v>
      </c>
      <c r="M5160">
        <v>0</v>
      </c>
      <c r="N5160">
        <v>0</v>
      </c>
      <c r="O5160">
        <v>0</v>
      </c>
      <c r="P5160">
        <v>0</v>
      </c>
      <c r="Q5160">
        <v>0</v>
      </c>
    </row>
    <row r="5161" spans="1:17" x14ac:dyDescent="0.25">
      <c r="A5161" t="s">
        <v>22089</v>
      </c>
      <c r="B5161" t="s">
        <v>72</v>
      </c>
      <c r="C5161" t="s">
        <v>89</v>
      </c>
      <c r="D5161" t="s">
        <v>526</v>
      </c>
      <c r="E5161" t="s">
        <v>21471</v>
      </c>
      <c r="F5161" t="s">
        <v>396</v>
      </c>
      <c r="G5161">
        <v>0</v>
      </c>
      <c r="H5161">
        <v>16</v>
      </c>
      <c r="I5161">
        <v>1</v>
      </c>
      <c r="J5161">
        <v>13</v>
      </c>
      <c r="K5161">
        <v>1</v>
      </c>
      <c r="L5161">
        <v>1</v>
      </c>
      <c r="M5161">
        <v>0</v>
      </c>
      <c r="N5161">
        <v>0</v>
      </c>
      <c r="O5161">
        <v>0</v>
      </c>
      <c r="P5161">
        <v>0</v>
      </c>
      <c r="Q5161">
        <v>0</v>
      </c>
    </row>
    <row r="5162" spans="1:17" x14ac:dyDescent="0.25">
      <c r="A5162" t="s">
        <v>22090</v>
      </c>
      <c r="B5162" t="s">
        <v>72</v>
      </c>
      <c r="C5162" t="s">
        <v>89</v>
      </c>
      <c r="D5162" t="s">
        <v>526</v>
      </c>
      <c r="E5162" t="s">
        <v>21471</v>
      </c>
      <c r="F5162" t="s">
        <v>4236</v>
      </c>
      <c r="G5162">
        <v>0</v>
      </c>
      <c r="H5162">
        <v>16</v>
      </c>
      <c r="I5162">
        <v>1</v>
      </c>
      <c r="J5162">
        <v>13</v>
      </c>
      <c r="K5162">
        <v>0</v>
      </c>
      <c r="L5162">
        <v>2</v>
      </c>
      <c r="M5162">
        <v>0</v>
      </c>
      <c r="N5162">
        <v>0</v>
      </c>
      <c r="O5162">
        <v>0</v>
      </c>
      <c r="P5162">
        <v>0</v>
      </c>
      <c r="Q5162">
        <v>0</v>
      </c>
    </row>
    <row r="5163" spans="1:17" x14ac:dyDescent="0.25">
      <c r="A5163" t="s">
        <v>22091</v>
      </c>
      <c r="B5163" t="s">
        <v>72</v>
      </c>
      <c r="C5163" t="s">
        <v>89</v>
      </c>
      <c r="D5163" t="s">
        <v>526</v>
      </c>
      <c r="E5163" t="s">
        <v>21471</v>
      </c>
      <c r="F5163" t="s">
        <v>4238</v>
      </c>
      <c r="G5163">
        <v>0</v>
      </c>
      <c r="H5163">
        <v>0</v>
      </c>
      <c r="I5163">
        <v>0</v>
      </c>
      <c r="J5163">
        <v>0</v>
      </c>
      <c r="K5163">
        <v>0</v>
      </c>
      <c r="L5163">
        <v>0</v>
      </c>
      <c r="M5163">
        <v>16</v>
      </c>
      <c r="N5163">
        <v>0</v>
      </c>
      <c r="O5163">
        <v>0</v>
      </c>
      <c r="P5163">
        <v>0</v>
      </c>
      <c r="Q5163">
        <v>0</v>
      </c>
    </row>
    <row r="5164" spans="1:17" x14ac:dyDescent="0.25">
      <c r="A5164" t="s">
        <v>22092</v>
      </c>
      <c r="B5164" t="s">
        <v>72</v>
      </c>
      <c r="C5164" t="s">
        <v>89</v>
      </c>
      <c r="D5164" t="s">
        <v>526</v>
      </c>
      <c r="E5164" t="s">
        <v>21471</v>
      </c>
      <c r="F5164" t="s">
        <v>397</v>
      </c>
      <c r="G5164">
        <v>0</v>
      </c>
      <c r="H5164">
        <v>16</v>
      </c>
      <c r="I5164">
        <v>1</v>
      </c>
      <c r="J5164">
        <v>13</v>
      </c>
      <c r="K5164">
        <v>0</v>
      </c>
      <c r="L5164">
        <v>2</v>
      </c>
      <c r="M5164">
        <v>0</v>
      </c>
      <c r="N5164">
        <v>0</v>
      </c>
      <c r="O5164">
        <v>0</v>
      </c>
      <c r="P5164">
        <v>0</v>
      </c>
      <c r="Q5164">
        <v>0</v>
      </c>
    </row>
    <row r="5165" spans="1:17" x14ac:dyDescent="0.25">
      <c r="A5165" t="s">
        <v>22093</v>
      </c>
      <c r="B5165" t="s">
        <v>72</v>
      </c>
      <c r="C5165" t="s">
        <v>89</v>
      </c>
      <c r="D5165" t="s">
        <v>526</v>
      </c>
      <c r="E5165" t="s">
        <v>21471</v>
      </c>
      <c r="F5165" t="s">
        <v>398</v>
      </c>
      <c r="G5165">
        <v>0</v>
      </c>
      <c r="H5165">
        <v>16</v>
      </c>
      <c r="I5165">
        <v>1</v>
      </c>
      <c r="J5165">
        <v>13</v>
      </c>
      <c r="K5165">
        <v>0</v>
      </c>
      <c r="L5165">
        <v>2</v>
      </c>
      <c r="M5165">
        <v>0</v>
      </c>
      <c r="N5165">
        <v>0</v>
      </c>
      <c r="O5165">
        <v>0</v>
      </c>
      <c r="P5165">
        <v>0</v>
      </c>
      <c r="Q5165">
        <v>0</v>
      </c>
    </row>
    <row r="5166" spans="1:17" x14ac:dyDescent="0.25">
      <c r="A5166" t="s">
        <v>22094</v>
      </c>
      <c r="B5166" t="s">
        <v>72</v>
      </c>
      <c r="C5166" t="s">
        <v>89</v>
      </c>
      <c r="D5166" t="s">
        <v>526</v>
      </c>
      <c r="E5166" t="s">
        <v>21471</v>
      </c>
      <c r="F5166" t="s">
        <v>4242</v>
      </c>
      <c r="G5166">
        <v>0</v>
      </c>
      <c r="H5166">
        <v>0</v>
      </c>
      <c r="I5166">
        <v>0</v>
      </c>
      <c r="J5166">
        <v>0</v>
      </c>
      <c r="K5166">
        <v>0</v>
      </c>
      <c r="L5166">
        <v>0</v>
      </c>
      <c r="M5166">
        <v>16</v>
      </c>
      <c r="N5166">
        <v>0</v>
      </c>
      <c r="O5166">
        <v>0</v>
      </c>
      <c r="P5166">
        <v>0</v>
      </c>
      <c r="Q5166">
        <v>0</v>
      </c>
    </row>
    <row r="5167" spans="1:17" x14ac:dyDescent="0.25">
      <c r="A5167" t="s">
        <v>22095</v>
      </c>
      <c r="B5167" t="s">
        <v>72</v>
      </c>
      <c r="C5167" t="s">
        <v>89</v>
      </c>
      <c r="D5167" t="s">
        <v>526</v>
      </c>
      <c r="E5167" t="s">
        <v>21471</v>
      </c>
      <c r="F5167" t="s">
        <v>399</v>
      </c>
      <c r="G5167">
        <v>0</v>
      </c>
      <c r="H5167">
        <v>16</v>
      </c>
      <c r="I5167">
        <v>1</v>
      </c>
      <c r="J5167">
        <v>13</v>
      </c>
      <c r="K5167">
        <v>1</v>
      </c>
      <c r="L5167">
        <v>1</v>
      </c>
      <c r="M5167">
        <v>0</v>
      </c>
      <c r="N5167">
        <v>0</v>
      </c>
      <c r="O5167">
        <v>0</v>
      </c>
      <c r="P5167">
        <v>0</v>
      </c>
      <c r="Q5167">
        <v>0</v>
      </c>
    </row>
    <row r="5168" spans="1:17" x14ac:dyDescent="0.25">
      <c r="A5168" t="s">
        <v>22096</v>
      </c>
      <c r="B5168" t="s">
        <v>72</v>
      </c>
      <c r="C5168" t="s">
        <v>89</v>
      </c>
      <c r="D5168" t="s">
        <v>526</v>
      </c>
      <c r="E5168" t="s">
        <v>21471</v>
      </c>
      <c r="F5168" t="s">
        <v>4245</v>
      </c>
      <c r="G5168">
        <v>0</v>
      </c>
      <c r="H5168">
        <v>0</v>
      </c>
      <c r="I5168">
        <v>0</v>
      </c>
      <c r="J5168">
        <v>0</v>
      </c>
      <c r="K5168">
        <v>0</v>
      </c>
      <c r="L5168">
        <v>0</v>
      </c>
      <c r="M5168">
        <v>16</v>
      </c>
      <c r="N5168">
        <v>0</v>
      </c>
      <c r="O5168">
        <v>0</v>
      </c>
      <c r="P5168">
        <v>0</v>
      </c>
      <c r="Q5168">
        <v>0</v>
      </c>
    </row>
    <row r="5169" spans="1:17" x14ac:dyDescent="0.25">
      <c r="A5169" t="s">
        <v>22097</v>
      </c>
      <c r="B5169" t="s">
        <v>72</v>
      </c>
      <c r="C5169" t="s">
        <v>89</v>
      </c>
      <c r="D5169" t="s">
        <v>526</v>
      </c>
      <c r="E5169" t="s">
        <v>21471</v>
      </c>
      <c r="F5169" t="s">
        <v>394</v>
      </c>
      <c r="G5169">
        <v>0</v>
      </c>
      <c r="H5169">
        <v>0</v>
      </c>
      <c r="I5169">
        <v>0</v>
      </c>
      <c r="J5169">
        <v>0</v>
      </c>
      <c r="K5169">
        <v>0</v>
      </c>
      <c r="L5169">
        <v>0</v>
      </c>
      <c r="M5169">
        <v>0</v>
      </c>
      <c r="N5169">
        <v>13</v>
      </c>
      <c r="O5169">
        <v>12</v>
      </c>
      <c r="P5169">
        <v>1</v>
      </c>
      <c r="Q5169">
        <v>0</v>
      </c>
    </row>
    <row r="5170" spans="1:17" x14ac:dyDescent="0.25">
      <c r="A5170" t="s">
        <v>22098</v>
      </c>
      <c r="B5170" t="s">
        <v>72</v>
      </c>
      <c r="C5170" t="s">
        <v>89</v>
      </c>
      <c r="D5170" t="s">
        <v>526</v>
      </c>
      <c r="E5170" t="s">
        <v>21471</v>
      </c>
      <c r="F5170" t="s">
        <v>395</v>
      </c>
      <c r="G5170">
        <v>0</v>
      </c>
      <c r="H5170">
        <v>0</v>
      </c>
      <c r="I5170">
        <v>0</v>
      </c>
      <c r="J5170">
        <v>0</v>
      </c>
      <c r="K5170">
        <v>0</v>
      </c>
      <c r="L5170">
        <v>0</v>
      </c>
      <c r="M5170">
        <v>0</v>
      </c>
      <c r="N5170">
        <v>12</v>
      </c>
      <c r="O5170">
        <v>12</v>
      </c>
      <c r="P5170">
        <v>0</v>
      </c>
      <c r="Q5170">
        <v>0</v>
      </c>
    </row>
    <row r="5171" spans="1:17" x14ac:dyDescent="0.25">
      <c r="A5171" t="s">
        <v>22099</v>
      </c>
      <c r="B5171" t="s">
        <v>72</v>
      </c>
      <c r="C5171" t="s">
        <v>89</v>
      </c>
      <c r="D5171" t="s">
        <v>526</v>
      </c>
      <c r="E5171" t="s">
        <v>21471</v>
      </c>
      <c r="F5171" t="s">
        <v>525</v>
      </c>
      <c r="G5171">
        <v>16</v>
      </c>
      <c r="H5171">
        <v>0</v>
      </c>
      <c r="I5171">
        <v>0</v>
      </c>
      <c r="J5171">
        <v>0</v>
      </c>
      <c r="K5171">
        <v>0</v>
      </c>
      <c r="L5171">
        <v>0</v>
      </c>
      <c r="M5171">
        <v>0</v>
      </c>
      <c r="N5171">
        <v>0</v>
      </c>
      <c r="O5171">
        <v>0</v>
      </c>
      <c r="P5171">
        <v>0</v>
      </c>
      <c r="Q5171">
        <v>0</v>
      </c>
    </row>
    <row r="5172" spans="1:17" x14ac:dyDescent="0.25">
      <c r="A5172" t="s">
        <v>16623</v>
      </c>
      <c r="B5172" t="s">
        <v>72</v>
      </c>
      <c r="C5172" t="s">
        <v>89</v>
      </c>
      <c r="D5172" t="s">
        <v>527</v>
      </c>
      <c r="E5172" t="s">
        <v>563</v>
      </c>
      <c r="F5172" t="s">
        <v>528</v>
      </c>
      <c r="G5172">
        <v>0</v>
      </c>
      <c r="H5172">
        <v>0</v>
      </c>
      <c r="I5172">
        <v>0</v>
      </c>
      <c r="J5172">
        <v>0</v>
      </c>
      <c r="K5172">
        <v>0</v>
      </c>
      <c r="L5172">
        <v>0</v>
      </c>
      <c r="M5172">
        <v>0</v>
      </c>
      <c r="N5172">
        <v>1</v>
      </c>
      <c r="O5172">
        <v>1</v>
      </c>
      <c r="P5172">
        <v>0</v>
      </c>
      <c r="Q5172">
        <v>0</v>
      </c>
    </row>
    <row r="5173" spans="1:17" x14ac:dyDescent="0.25">
      <c r="A5173" t="s">
        <v>16624</v>
      </c>
      <c r="B5173" t="s">
        <v>72</v>
      </c>
      <c r="C5173" t="s">
        <v>89</v>
      </c>
      <c r="D5173" t="s">
        <v>527</v>
      </c>
      <c r="E5173" t="s">
        <v>563</v>
      </c>
      <c r="F5173" t="s">
        <v>525</v>
      </c>
      <c r="G5173">
        <v>1</v>
      </c>
      <c r="H5173">
        <v>0</v>
      </c>
      <c r="I5173">
        <v>0</v>
      </c>
      <c r="J5173">
        <v>0</v>
      </c>
      <c r="K5173">
        <v>0</v>
      </c>
      <c r="L5173">
        <v>0</v>
      </c>
      <c r="M5173">
        <v>0</v>
      </c>
      <c r="N5173">
        <v>0</v>
      </c>
      <c r="O5173">
        <v>0</v>
      </c>
      <c r="P5173">
        <v>0</v>
      </c>
      <c r="Q5173">
        <v>0</v>
      </c>
    </row>
    <row r="5174" spans="1:17" x14ac:dyDescent="0.25">
      <c r="A5174" t="s">
        <v>22100</v>
      </c>
      <c r="B5174" t="s">
        <v>72</v>
      </c>
      <c r="C5174" t="s">
        <v>89</v>
      </c>
      <c r="D5174" t="s">
        <v>527</v>
      </c>
      <c r="E5174" t="s">
        <v>21471</v>
      </c>
      <c r="F5174" t="s">
        <v>528</v>
      </c>
      <c r="G5174">
        <v>0</v>
      </c>
      <c r="H5174">
        <v>0</v>
      </c>
      <c r="I5174">
        <v>0</v>
      </c>
      <c r="J5174">
        <v>0</v>
      </c>
      <c r="K5174">
        <v>0</v>
      </c>
      <c r="L5174">
        <v>0</v>
      </c>
      <c r="M5174">
        <v>0</v>
      </c>
      <c r="N5174">
        <v>1</v>
      </c>
      <c r="O5174">
        <v>1</v>
      </c>
      <c r="P5174">
        <v>0</v>
      </c>
      <c r="Q5174">
        <v>0</v>
      </c>
    </row>
    <row r="5175" spans="1:17" x14ac:dyDescent="0.25">
      <c r="A5175" t="s">
        <v>22101</v>
      </c>
      <c r="B5175" t="s">
        <v>72</v>
      </c>
      <c r="C5175" t="s">
        <v>89</v>
      </c>
      <c r="D5175" t="s">
        <v>527</v>
      </c>
      <c r="E5175" t="s">
        <v>21471</v>
      </c>
      <c r="F5175" t="s">
        <v>525</v>
      </c>
      <c r="G5175">
        <v>1</v>
      </c>
      <c r="H5175">
        <v>0</v>
      </c>
      <c r="I5175">
        <v>0</v>
      </c>
      <c r="J5175">
        <v>0</v>
      </c>
      <c r="K5175">
        <v>0</v>
      </c>
      <c r="L5175">
        <v>0</v>
      </c>
      <c r="M5175">
        <v>0</v>
      </c>
      <c r="N5175">
        <v>0</v>
      </c>
      <c r="O5175">
        <v>0</v>
      </c>
      <c r="P5175">
        <v>0</v>
      </c>
      <c r="Q5175">
        <v>0</v>
      </c>
    </row>
    <row r="5176" spans="1:17" x14ac:dyDescent="0.25">
      <c r="A5176" t="s">
        <v>16625</v>
      </c>
      <c r="B5176" t="s">
        <v>72</v>
      </c>
      <c r="C5176" t="s">
        <v>89</v>
      </c>
      <c r="D5176" t="s">
        <v>12971</v>
      </c>
      <c r="E5176" t="s">
        <v>563</v>
      </c>
      <c r="F5176" t="s">
        <v>525</v>
      </c>
      <c r="G5176">
        <v>1</v>
      </c>
      <c r="H5176">
        <v>0</v>
      </c>
      <c r="I5176">
        <v>0</v>
      </c>
      <c r="J5176">
        <v>0</v>
      </c>
      <c r="K5176">
        <v>0</v>
      </c>
      <c r="L5176">
        <v>0</v>
      </c>
      <c r="M5176">
        <v>0</v>
      </c>
      <c r="N5176">
        <v>0</v>
      </c>
      <c r="O5176">
        <v>0</v>
      </c>
      <c r="P5176">
        <v>0</v>
      </c>
      <c r="Q5176">
        <v>0</v>
      </c>
    </row>
    <row r="5177" spans="1:17" x14ac:dyDescent="0.25">
      <c r="A5177" t="s">
        <v>22102</v>
      </c>
      <c r="B5177" t="s">
        <v>72</v>
      </c>
      <c r="C5177" t="s">
        <v>89</v>
      </c>
      <c r="D5177" t="s">
        <v>12971</v>
      </c>
      <c r="E5177" t="s">
        <v>21471</v>
      </c>
      <c r="F5177" t="s">
        <v>525</v>
      </c>
      <c r="G5177">
        <v>1</v>
      </c>
      <c r="H5177">
        <v>0</v>
      </c>
      <c r="I5177">
        <v>0</v>
      </c>
      <c r="J5177">
        <v>0</v>
      </c>
      <c r="K5177">
        <v>0</v>
      </c>
      <c r="L5177">
        <v>0</v>
      </c>
      <c r="M5177">
        <v>0</v>
      </c>
      <c r="N5177">
        <v>0</v>
      </c>
      <c r="O5177">
        <v>0</v>
      </c>
      <c r="P5177">
        <v>0</v>
      </c>
      <c r="Q5177">
        <v>0</v>
      </c>
    </row>
    <row r="5178" spans="1:17" x14ac:dyDescent="0.25">
      <c r="A5178" t="s">
        <v>16626</v>
      </c>
      <c r="B5178" t="s">
        <v>72</v>
      </c>
      <c r="C5178" t="s">
        <v>90</v>
      </c>
      <c r="D5178" t="s">
        <v>526</v>
      </c>
      <c r="E5178" t="s">
        <v>563</v>
      </c>
      <c r="F5178" t="s">
        <v>396</v>
      </c>
      <c r="G5178">
        <v>0</v>
      </c>
      <c r="H5178">
        <v>5</v>
      </c>
      <c r="I5178">
        <v>1</v>
      </c>
      <c r="J5178">
        <v>3</v>
      </c>
      <c r="K5178">
        <v>1</v>
      </c>
      <c r="L5178">
        <v>0</v>
      </c>
      <c r="M5178">
        <v>0</v>
      </c>
      <c r="N5178">
        <v>0</v>
      </c>
      <c r="O5178">
        <v>0</v>
      </c>
      <c r="P5178">
        <v>0</v>
      </c>
      <c r="Q5178">
        <v>0</v>
      </c>
    </row>
    <row r="5179" spans="1:17" x14ac:dyDescent="0.25">
      <c r="A5179" t="s">
        <v>16627</v>
      </c>
      <c r="B5179" t="s">
        <v>72</v>
      </c>
      <c r="C5179" t="s">
        <v>90</v>
      </c>
      <c r="D5179" t="s">
        <v>526</v>
      </c>
      <c r="E5179" t="s">
        <v>563</v>
      </c>
      <c r="F5179" t="s">
        <v>4236</v>
      </c>
      <c r="G5179">
        <v>0</v>
      </c>
      <c r="H5179">
        <v>5</v>
      </c>
      <c r="I5179">
        <v>1</v>
      </c>
      <c r="J5179">
        <v>3</v>
      </c>
      <c r="K5179">
        <v>1</v>
      </c>
      <c r="L5179">
        <v>0</v>
      </c>
      <c r="M5179">
        <v>0</v>
      </c>
      <c r="N5179">
        <v>0</v>
      </c>
      <c r="O5179">
        <v>0</v>
      </c>
      <c r="P5179">
        <v>0</v>
      </c>
      <c r="Q5179">
        <v>0</v>
      </c>
    </row>
    <row r="5180" spans="1:17" x14ac:dyDescent="0.25">
      <c r="A5180" t="s">
        <v>16628</v>
      </c>
      <c r="B5180" t="s">
        <v>72</v>
      </c>
      <c r="C5180" t="s">
        <v>90</v>
      </c>
      <c r="D5180" t="s">
        <v>526</v>
      </c>
      <c r="E5180" t="s">
        <v>563</v>
      </c>
      <c r="F5180" t="s">
        <v>4238</v>
      </c>
      <c r="G5180">
        <v>0</v>
      </c>
      <c r="H5180">
        <v>0</v>
      </c>
      <c r="I5180">
        <v>0</v>
      </c>
      <c r="J5180">
        <v>0</v>
      </c>
      <c r="K5180">
        <v>0</v>
      </c>
      <c r="L5180">
        <v>0</v>
      </c>
      <c r="M5180">
        <v>5</v>
      </c>
      <c r="N5180">
        <v>0</v>
      </c>
      <c r="O5180">
        <v>0</v>
      </c>
      <c r="P5180">
        <v>0</v>
      </c>
      <c r="Q5180">
        <v>0</v>
      </c>
    </row>
    <row r="5181" spans="1:17" x14ac:dyDescent="0.25">
      <c r="A5181" t="s">
        <v>16629</v>
      </c>
      <c r="B5181" t="s">
        <v>72</v>
      </c>
      <c r="C5181" t="s">
        <v>90</v>
      </c>
      <c r="D5181" t="s">
        <v>526</v>
      </c>
      <c r="E5181" t="s">
        <v>563</v>
      </c>
      <c r="F5181" t="s">
        <v>397</v>
      </c>
      <c r="G5181">
        <v>0</v>
      </c>
      <c r="H5181">
        <v>5</v>
      </c>
      <c r="I5181">
        <v>1</v>
      </c>
      <c r="J5181">
        <v>3</v>
      </c>
      <c r="K5181">
        <v>1</v>
      </c>
      <c r="L5181">
        <v>0</v>
      </c>
      <c r="M5181">
        <v>0</v>
      </c>
      <c r="N5181">
        <v>0</v>
      </c>
      <c r="O5181">
        <v>0</v>
      </c>
      <c r="P5181">
        <v>0</v>
      </c>
      <c r="Q5181">
        <v>0</v>
      </c>
    </row>
    <row r="5182" spans="1:17" x14ac:dyDescent="0.25">
      <c r="A5182" t="s">
        <v>17010</v>
      </c>
      <c r="B5182" t="s">
        <v>73</v>
      </c>
      <c r="C5182" t="s">
        <v>139</v>
      </c>
      <c r="D5182" t="s">
        <v>526</v>
      </c>
      <c r="E5182" t="s">
        <v>563</v>
      </c>
      <c r="F5182" t="s">
        <v>4236</v>
      </c>
      <c r="G5182">
        <v>0</v>
      </c>
      <c r="H5182">
        <v>3</v>
      </c>
      <c r="I5182">
        <v>0</v>
      </c>
      <c r="J5182">
        <v>2</v>
      </c>
      <c r="K5182">
        <v>0</v>
      </c>
      <c r="L5182">
        <v>1</v>
      </c>
      <c r="M5182">
        <v>0</v>
      </c>
      <c r="N5182">
        <v>0</v>
      </c>
      <c r="O5182">
        <v>0</v>
      </c>
      <c r="P5182">
        <v>0</v>
      </c>
      <c r="Q5182">
        <v>0</v>
      </c>
    </row>
    <row r="5183" spans="1:17" x14ac:dyDescent="0.25">
      <c r="A5183" t="s">
        <v>17011</v>
      </c>
      <c r="B5183" t="s">
        <v>73</v>
      </c>
      <c r="C5183" t="s">
        <v>139</v>
      </c>
      <c r="D5183" t="s">
        <v>526</v>
      </c>
      <c r="E5183" t="s">
        <v>563</v>
      </c>
      <c r="F5183" t="s">
        <v>4238</v>
      </c>
      <c r="G5183">
        <v>0</v>
      </c>
      <c r="H5183">
        <v>0</v>
      </c>
      <c r="I5183">
        <v>0</v>
      </c>
      <c r="J5183">
        <v>0</v>
      </c>
      <c r="K5183">
        <v>0</v>
      </c>
      <c r="L5183">
        <v>0</v>
      </c>
      <c r="M5183">
        <v>3</v>
      </c>
      <c r="N5183">
        <v>0</v>
      </c>
      <c r="O5183">
        <v>0</v>
      </c>
      <c r="P5183">
        <v>0</v>
      </c>
      <c r="Q5183">
        <v>0</v>
      </c>
    </row>
    <row r="5184" spans="1:17" x14ac:dyDescent="0.25">
      <c r="A5184" t="s">
        <v>17012</v>
      </c>
      <c r="B5184" t="s">
        <v>73</v>
      </c>
      <c r="C5184" t="s">
        <v>139</v>
      </c>
      <c r="D5184" t="s">
        <v>526</v>
      </c>
      <c r="E5184" t="s">
        <v>563</v>
      </c>
      <c r="F5184" t="s">
        <v>397</v>
      </c>
      <c r="G5184">
        <v>0</v>
      </c>
      <c r="H5184">
        <v>3</v>
      </c>
      <c r="I5184">
        <v>0</v>
      </c>
      <c r="J5184">
        <v>2</v>
      </c>
      <c r="K5184">
        <v>0</v>
      </c>
      <c r="L5184">
        <v>1</v>
      </c>
      <c r="M5184">
        <v>0</v>
      </c>
      <c r="N5184">
        <v>0</v>
      </c>
      <c r="O5184">
        <v>0</v>
      </c>
      <c r="P5184">
        <v>0</v>
      </c>
      <c r="Q5184">
        <v>0</v>
      </c>
    </row>
    <row r="5185" spans="1:17" x14ac:dyDescent="0.25">
      <c r="A5185" t="s">
        <v>17013</v>
      </c>
      <c r="B5185" t="s">
        <v>73</v>
      </c>
      <c r="C5185" t="s">
        <v>139</v>
      </c>
      <c r="D5185" t="s">
        <v>526</v>
      </c>
      <c r="E5185" t="s">
        <v>563</v>
      </c>
      <c r="F5185" t="s">
        <v>398</v>
      </c>
      <c r="G5185">
        <v>0</v>
      </c>
      <c r="H5185">
        <v>3</v>
      </c>
      <c r="I5185">
        <v>0</v>
      </c>
      <c r="J5185">
        <v>2</v>
      </c>
      <c r="K5185">
        <v>0</v>
      </c>
      <c r="L5185">
        <v>1</v>
      </c>
      <c r="M5185">
        <v>0</v>
      </c>
      <c r="N5185">
        <v>0</v>
      </c>
      <c r="O5185">
        <v>0</v>
      </c>
      <c r="P5185">
        <v>0</v>
      </c>
      <c r="Q5185">
        <v>0</v>
      </c>
    </row>
    <row r="5186" spans="1:17" x14ac:dyDescent="0.25">
      <c r="A5186" t="s">
        <v>17014</v>
      </c>
      <c r="B5186" t="s">
        <v>73</v>
      </c>
      <c r="C5186" t="s">
        <v>139</v>
      </c>
      <c r="D5186" t="s">
        <v>526</v>
      </c>
      <c r="E5186" t="s">
        <v>563</v>
      </c>
      <c r="F5186" t="s">
        <v>4242</v>
      </c>
      <c r="G5186">
        <v>0</v>
      </c>
      <c r="H5186">
        <v>0</v>
      </c>
      <c r="I5186">
        <v>0</v>
      </c>
      <c r="J5186">
        <v>0</v>
      </c>
      <c r="K5186">
        <v>0</v>
      </c>
      <c r="L5186">
        <v>0</v>
      </c>
      <c r="M5186">
        <v>3</v>
      </c>
      <c r="N5186">
        <v>0</v>
      </c>
      <c r="O5186">
        <v>0</v>
      </c>
      <c r="P5186">
        <v>0</v>
      </c>
      <c r="Q5186">
        <v>0</v>
      </c>
    </row>
    <row r="5187" spans="1:17" x14ac:dyDescent="0.25">
      <c r="A5187" t="s">
        <v>17015</v>
      </c>
      <c r="B5187" t="s">
        <v>73</v>
      </c>
      <c r="C5187" t="s">
        <v>139</v>
      </c>
      <c r="D5187" t="s">
        <v>526</v>
      </c>
      <c r="E5187" t="s">
        <v>563</v>
      </c>
      <c r="F5187" t="s">
        <v>399</v>
      </c>
      <c r="G5187">
        <v>0</v>
      </c>
      <c r="H5187">
        <v>3</v>
      </c>
      <c r="I5187">
        <v>0</v>
      </c>
      <c r="J5187">
        <v>2</v>
      </c>
      <c r="K5187">
        <v>0</v>
      </c>
      <c r="L5187">
        <v>1</v>
      </c>
      <c r="M5187">
        <v>0</v>
      </c>
      <c r="N5187">
        <v>0</v>
      </c>
      <c r="O5187">
        <v>0</v>
      </c>
      <c r="P5187">
        <v>0</v>
      </c>
      <c r="Q5187">
        <v>0</v>
      </c>
    </row>
    <row r="5188" spans="1:17" x14ac:dyDescent="0.25">
      <c r="A5188" t="s">
        <v>17016</v>
      </c>
      <c r="B5188" t="s">
        <v>73</v>
      </c>
      <c r="C5188" t="s">
        <v>139</v>
      </c>
      <c r="D5188" t="s">
        <v>526</v>
      </c>
      <c r="E5188" t="s">
        <v>563</v>
      </c>
      <c r="F5188" t="s">
        <v>4245</v>
      </c>
      <c r="G5188">
        <v>0</v>
      </c>
      <c r="H5188">
        <v>0</v>
      </c>
      <c r="I5188">
        <v>0</v>
      </c>
      <c r="J5188">
        <v>0</v>
      </c>
      <c r="K5188">
        <v>0</v>
      </c>
      <c r="L5188">
        <v>0</v>
      </c>
      <c r="M5188">
        <v>3</v>
      </c>
      <c r="N5188">
        <v>0</v>
      </c>
      <c r="O5188">
        <v>0</v>
      </c>
      <c r="P5188">
        <v>0</v>
      </c>
      <c r="Q5188">
        <v>0</v>
      </c>
    </row>
    <row r="5189" spans="1:17" x14ac:dyDescent="0.25">
      <c r="A5189" t="s">
        <v>17017</v>
      </c>
      <c r="B5189" t="s">
        <v>73</v>
      </c>
      <c r="C5189" t="s">
        <v>139</v>
      </c>
      <c r="D5189" t="s">
        <v>526</v>
      </c>
      <c r="E5189" t="s">
        <v>563</v>
      </c>
      <c r="F5189" t="s">
        <v>394</v>
      </c>
      <c r="G5189">
        <v>0</v>
      </c>
      <c r="H5189">
        <v>0</v>
      </c>
      <c r="I5189">
        <v>0</v>
      </c>
      <c r="J5189">
        <v>0</v>
      </c>
      <c r="K5189">
        <v>0</v>
      </c>
      <c r="L5189">
        <v>0</v>
      </c>
      <c r="M5189">
        <v>0</v>
      </c>
      <c r="N5189">
        <v>3</v>
      </c>
      <c r="O5189">
        <v>2</v>
      </c>
      <c r="P5189">
        <v>1</v>
      </c>
      <c r="Q5189">
        <v>0</v>
      </c>
    </row>
    <row r="5190" spans="1:17" x14ac:dyDescent="0.25">
      <c r="A5190" t="s">
        <v>17018</v>
      </c>
      <c r="B5190" t="s">
        <v>73</v>
      </c>
      <c r="C5190" t="s">
        <v>139</v>
      </c>
      <c r="D5190" t="s">
        <v>526</v>
      </c>
      <c r="E5190" t="s">
        <v>563</v>
      </c>
      <c r="F5190" t="s">
        <v>395</v>
      </c>
      <c r="G5190">
        <v>0</v>
      </c>
      <c r="H5190">
        <v>0</v>
      </c>
      <c r="I5190">
        <v>0</v>
      </c>
      <c r="J5190">
        <v>0</v>
      </c>
      <c r="K5190">
        <v>0</v>
      </c>
      <c r="L5190">
        <v>0</v>
      </c>
      <c r="M5190">
        <v>0</v>
      </c>
      <c r="N5190">
        <v>3</v>
      </c>
      <c r="O5190">
        <v>2</v>
      </c>
      <c r="P5190">
        <v>1</v>
      </c>
      <c r="Q5190">
        <v>0</v>
      </c>
    </row>
    <row r="5191" spans="1:17" x14ac:dyDescent="0.25">
      <c r="A5191" t="s">
        <v>17019</v>
      </c>
      <c r="B5191" t="s">
        <v>73</v>
      </c>
      <c r="C5191" t="s">
        <v>139</v>
      </c>
      <c r="D5191" t="s">
        <v>526</v>
      </c>
      <c r="E5191" t="s">
        <v>563</v>
      </c>
      <c r="F5191" t="s">
        <v>525</v>
      </c>
      <c r="G5191">
        <v>3</v>
      </c>
      <c r="H5191">
        <v>0</v>
      </c>
      <c r="I5191">
        <v>0</v>
      </c>
      <c r="J5191">
        <v>0</v>
      </c>
      <c r="K5191">
        <v>0</v>
      </c>
      <c r="L5191">
        <v>0</v>
      </c>
      <c r="M5191">
        <v>0</v>
      </c>
      <c r="N5191">
        <v>0</v>
      </c>
      <c r="O5191">
        <v>0</v>
      </c>
      <c r="P5191">
        <v>0</v>
      </c>
      <c r="Q5191">
        <v>0</v>
      </c>
    </row>
    <row r="5192" spans="1:17" x14ac:dyDescent="0.25">
      <c r="A5192" t="s">
        <v>24109</v>
      </c>
      <c r="B5192" t="s">
        <v>73</v>
      </c>
      <c r="C5192" t="s">
        <v>139</v>
      </c>
      <c r="D5192" t="s">
        <v>526</v>
      </c>
      <c r="E5192" t="s">
        <v>21471</v>
      </c>
      <c r="F5192" t="s">
        <v>396</v>
      </c>
      <c r="G5192">
        <v>0</v>
      </c>
      <c r="H5192">
        <v>12</v>
      </c>
      <c r="I5192">
        <v>1</v>
      </c>
      <c r="J5192">
        <v>11</v>
      </c>
      <c r="K5192">
        <v>0</v>
      </c>
      <c r="L5192">
        <v>0</v>
      </c>
      <c r="M5192">
        <v>0</v>
      </c>
      <c r="N5192">
        <v>0</v>
      </c>
      <c r="O5192">
        <v>0</v>
      </c>
      <c r="P5192">
        <v>0</v>
      </c>
      <c r="Q5192">
        <v>0</v>
      </c>
    </row>
    <row r="5193" spans="1:17" x14ac:dyDescent="0.25">
      <c r="A5193" t="s">
        <v>24110</v>
      </c>
      <c r="B5193" t="s">
        <v>73</v>
      </c>
      <c r="C5193" t="s">
        <v>139</v>
      </c>
      <c r="D5193" t="s">
        <v>526</v>
      </c>
      <c r="E5193" t="s">
        <v>21471</v>
      </c>
      <c r="F5193" t="s">
        <v>4236</v>
      </c>
      <c r="G5193">
        <v>0</v>
      </c>
      <c r="H5193">
        <v>12</v>
      </c>
      <c r="I5193">
        <v>1</v>
      </c>
      <c r="J5193">
        <v>11</v>
      </c>
      <c r="K5193">
        <v>0</v>
      </c>
      <c r="L5193">
        <v>0</v>
      </c>
      <c r="M5193">
        <v>0</v>
      </c>
      <c r="N5193">
        <v>0</v>
      </c>
      <c r="O5193">
        <v>0</v>
      </c>
      <c r="P5193">
        <v>0</v>
      </c>
      <c r="Q5193">
        <v>0</v>
      </c>
    </row>
    <row r="5194" spans="1:17" x14ac:dyDescent="0.25">
      <c r="A5194" t="s">
        <v>24111</v>
      </c>
      <c r="B5194" t="s">
        <v>73</v>
      </c>
      <c r="C5194" t="s">
        <v>139</v>
      </c>
      <c r="D5194" t="s">
        <v>526</v>
      </c>
      <c r="E5194" t="s">
        <v>21471</v>
      </c>
      <c r="F5194" t="s">
        <v>4238</v>
      </c>
      <c r="G5194">
        <v>0</v>
      </c>
      <c r="H5194">
        <v>0</v>
      </c>
      <c r="I5194">
        <v>0</v>
      </c>
      <c r="J5194">
        <v>0</v>
      </c>
      <c r="K5194">
        <v>0</v>
      </c>
      <c r="L5194">
        <v>0</v>
      </c>
      <c r="M5194">
        <v>12</v>
      </c>
      <c r="N5194">
        <v>0</v>
      </c>
      <c r="O5194">
        <v>0</v>
      </c>
      <c r="P5194">
        <v>0</v>
      </c>
      <c r="Q5194">
        <v>0</v>
      </c>
    </row>
    <row r="5195" spans="1:17" x14ac:dyDescent="0.25">
      <c r="A5195" t="s">
        <v>24112</v>
      </c>
      <c r="B5195" t="s">
        <v>73</v>
      </c>
      <c r="C5195" t="s">
        <v>139</v>
      </c>
      <c r="D5195" t="s">
        <v>526</v>
      </c>
      <c r="E5195" t="s">
        <v>21471</v>
      </c>
      <c r="F5195" t="s">
        <v>397</v>
      </c>
      <c r="G5195">
        <v>0</v>
      </c>
      <c r="H5195">
        <v>12</v>
      </c>
      <c r="I5195">
        <v>1</v>
      </c>
      <c r="J5195">
        <v>11</v>
      </c>
      <c r="K5195">
        <v>0</v>
      </c>
      <c r="L5195">
        <v>0</v>
      </c>
      <c r="M5195">
        <v>0</v>
      </c>
      <c r="N5195">
        <v>0</v>
      </c>
      <c r="O5195">
        <v>0</v>
      </c>
      <c r="P5195">
        <v>0</v>
      </c>
      <c r="Q5195">
        <v>0</v>
      </c>
    </row>
    <row r="5196" spans="1:17" x14ac:dyDescent="0.25">
      <c r="A5196" t="s">
        <v>24113</v>
      </c>
      <c r="B5196" t="s">
        <v>73</v>
      </c>
      <c r="C5196" t="s">
        <v>139</v>
      </c>
      <c r="D5196" t="s">
        <v>526</v>
      </c>
      <c r="E5196" t="s">
        <v>21471</v>
      </c>
      <c r="F5196" t="s">
        <v>398</v>
      </c>
      <c r="G5196">
        <v>0</v>
      </c>
      <c r="H5196">
        <v>12</v>
      </c>
      <c r="I5196">
        <v>1</v>
      </c>
      <c r="J5196">
        <v>11</v>
      </c>
      <c r="K5196">
        <v>0</v>
      </c>
      <c r="L5196">
        <v>0</v>
      </c>
      <c r="M5196">
        <v>0</v>
      </c>
      <c r="N5196">
        <v>0</v>
      </c>
      <c r="O5196">
        <v>0</v>
      </c>
      <c r="P5196">
        <v>0</v>
      </c>
      <c r="Q5196">
        <v>0</v>
      </c>
    </row>
    <row r="5197" spans="1:17" x14ac:dyDescent="0.25">
      <c r="A5197" t="s">
        <v>24114</v>
      </c>
      <c r="B5197" t="s">
        <v>73</v>
      </c>
      <c r="C5197" t="s">
        <v>139</v>
      </c>
      <c r="D5197" t="s">
        <v>526</v>
      </c>
      <c r="E5197" t="s">
        <v>21471</v>
      </c>
      <c r="F5197" t="s">
        <v>4242</v>
      </c>
      <c r="G5197">
        <v>0</v>
      </c>
      <c r="H5197">
        <v>0</v>
      </c>
      <c r="I5197">
        <v>0</v>
      </c>
      <c r="J5197">
        <v>0</v>
      </c>
      <c r="K5197">
        <v>0</v>
      </c>
      <c r="L5197">
        <v>0</v>
      </c>
      <c r="M5197">
        <v>12</v>
      </c>
      <c r="N5197">
        <v>0</v>
      </c>
      <c r="O5197">
        <v>0</v>
      </c>
      <c r="P5197">
        <v>0</v>
      </c>
      <c r="Q5197">
        <v>0</v>
      </c>
    </row>
    <row r="5198" spans="1:17" x14ac:dyDescent="0.25">
      <c r="A5198" t="s">
        <v>24115</v>
      </c>
      <c r="B5198" t="s">
        <v>73</v>
      </c>
      <c r="C5198" t="s">
        <v>139</v>
      </c>
      <c r="D5198" t="s">
        <v>526</v>
      </c>
      <c r="E5198" t="s">
        <v>21471</v>
      </c>
      <c r="F5198" t="s">
        <v>399</v>
      </c>
      <c r="G5198">
        <v>0</v>
      </c>
      <c r="H5198">
        <v>12</v>
      </c>
      <c r="I5198">
        <v>1</v>
      </c>
      <c r="J5198">
        <v>11</v>
      </c>
      <c r="K5198">
        <v>0</v>
      </c>
      <c r="L5198">
        <v>0</v>
      </c>
      <c r="M5198">
        <v>0</v>
      </c>
      <c r="N5198">
        <v>0</v>
      </c>
      <c r="O5198">
        <v>0</v>
      </c>
      <c r="P5198">
        <v>0</v>
      </c>
      <c r="Q5198">
        <v>0</v>
      </c>
    </row>
    <row r="5199" spans="1:17" x14ac:dyDescent="0.25">
      <c r="A5199" t="s">
        <v>24116</v>
      </c>
      <c r="B5199" t="s">
        <v>73</v>
      </c>
      <c r="C5199" t="s">
        <v>139</v>
      </c>
      <c r="D5199" t="s">
        <v>526</v>
      </c>
      <c r="E5199" t="s">
        <v>21471</v>
      </c>
      <c r="F5199" t="s">
        <v>4245</v>
      </c>
      <c r="G5199">
        <v>0</v>
      </c>
      <c r="H5199">
        <v>0</v>
      </c>
      <c r="I5199">
        <v>0</v>
      </c>
      <c r="J5199">
        <v>0</v>
      </c>
      <c r="K5199">
        <v>0</v>
      </c>
      <c r="L5199">
        <v>0</v>
      </c>
      <c r="M5199">
        <v>12</v>
      </c>
      <c r="N5199">
        <v>0</v>
      </c>
      <c r="O5199">
        <v>0</v>
      </c>
      <c r="P5199">
        <v>0</v>
      </c>
      <c r="Q5199">
        <v>0</v>
      </c>
    </row>
    <row r="5200" spans="1:17" x14ac:dyDescent="0.25">
      <c r="A5200" t="s">
        <v>24117</v>
      </c>
      <c r="B5200" t="s">
        <v>73</v>
      </c>
      <c r="C5200" t="s">
        <v>205</v>
      </c>
      <c r="D5200" t="s">
        <v>526</v>
      </c>
      <c r="E5200" t="s">
        <v>21471</v>
      </c>
      <c r="F5200" t="s">
        <v>4236</v>
      </c>
      <c r="G5200">
        <v>0</v>
      </c>
      <c r="H5200">
        <v>27</v>
      </c>
      <c r="I5200">
        <v>0</v>
      </c>
      <c r="J5200">
        <v>23</v>
      </c>
      <c r="K5200">
        <v>2</v>
      </c>
      <c r="L5200">
        <v>2</v>
      </c>
      <c r="M5200">
        <v>0</v>
      </c>
      <c r="N5200">
        <v>0</v>
      </c>
      <c r="O5200">
        <v>0</v>
      </c>
      <c r="P5200">
        <v>0</v>
      </c>
      <c r="Q5200">
        <v>0</v>
      </c>
    </row>
    <row r="5201" spans="1:17" x14ac:dyDescent="0.25">
      <c r="A5201" t="s">
        <v>24118</v>
      </c>
      <c r="B5201" t="s">
        <v>73</v>
      </c>
      <c r="C5201" t="s">
        <v>205</v>
      </c>
      <c r="D5201" t="s">
        <v>526</v>
      </c>
      <c r="E5201" t="s">
        <v>21471</v>
      </c>
      <c r="F5201" t="s">
        <v>4238</v>
      </c>
      <c r="G5201">
        <v>0</v>
      </c>
      <c r="H5201">
        <v>0</v>
      </c>
      <c r="I5201">
        <v>0</v>
      </c>
      <c r="J5201">
        <v>0</v>
      </c>
      <c r="K5201">
        <v>0</v>
      </c>
      <c r="L5201">
        <v>0</v>
      </c>
      <c r="M5201">
        <v>27</v>
      </c>
      <c r="N5201">
        <v>0</v>
      </c>
      <c r="O5201">
        <v>0</v>
      </c>
      <c r="P5201">
        <v>0</v>
      </c>
      <c r="Q5201">
        <v>0</v>
      </c>
    </row>
    <row r="5202" spans="1:17" x14ac:dyDescent="0.25">
      <c r="A5202" t="s">
        <v>24119</v>
      </c>
      <c r="B5202" t="s">
        <v>73</v>
      </c>
      <c r="C5202" t="s">
        <v>205</v>
      </c>
      <c r="D5202" t="s">
        <v>526</v>
      </c>
      <c r="E5202" t="s">
        <v>21471</v>
      </c>
      <c r="F5202" t="s">
        <v>397</v>
      </c>
      <c r="G5202">
        <v>0</v>
      </c>
      <c r="H5202">
        <v>27</v>
      </c>
      <c r="I5202">
        <v>0</v>
      </c>
      <c r="J5202">
        <v>23</v>
      </c>
      <c r="K5202">
        <v>2</v>
      </c>
      <c r="L5202">
        <v>2</v>
      </c>
      <c r="M5202">
        <v>0</v>
      </c>
      <c r="N5202">
        <v>0</v>
      </c>
      <c r="O5202">
        <v>0</v>
      </c>
      <c r="P5202">
        <v>0</v>
      </c>
      <c r="Q5202">
        <v>0</v>
      </c>
    </row>
    <row r="5203" spans="1:17" x14ac:dyDescent="0.25">
      <c r="A5203" t="s">
        <v>24120</v>
      </c>
      <c r="B5203" t="s">
        <v>73</v>
      </c>
      <c r="C5203" t="s">
        <v>205</v>
      </c>
      <c r="D5203" t="s">
        <v>526</v>
      </c>
      <c r="E5203" t="s">
        <v>21471</v>
      </c>
      <c r="F5203" t="s">
        <v>398</v>
      </c>
      <c r="G5203">
        <v>0</v>
      </c>
      <c r="H5203">
        <v>27</v>
      </c>
      <c r="I5203">
        <v>0</v>
      </c>
      <c r="J5203">
        <v>23</v>
      </c>
      <c r="K5203">
        <v>2</v>
      </c>
      <c r="L5203">
        <v>2</v>
      </c>
      <c r="M5203">
        <v>0</v>
      </c>
      <c r="N5203">
        <v>0</v>
      </c>
      <c r="O5203">
        <v>0</v>
      </c>
      <c r="P5203">
        <v>0</v>
      </c>
      <c r="Q5203">
        <v>0</v>
      </c>
    </row>
    <row r="5204" spans="1:17" x14ac:dyDescent="0.25">
      <c r="A5204" t="s">
        <v>24121</v>
      </c>
      <c r="B5204" t="s">
        <v>73</v>
      </c>
      <c r="C5204" t="s">
        <v>205</v>
      </c>
      <c r="D5204" t="s">
        <v>526</v>
      </c>
      <c r="E5204" t="s">
        <v>21471</v>
      </c>
      <c r="F5204" t="s">
        <v>4242</v>
      </c>
      <c r="G5204">
        <v>0</v>
      </c>
      <c r="H5204">
        <v>0</v>
      </c>
      <c r="I5204">
        <v>0</v>
      </c>
      <c r="J5204">
        <v>0</v>
      </c>
      <c r="K5204">
        <v>0</v>
      </c>
      <c r="L5204">
        <v>0</v>
      </c>
      <c r="M5204">
        <v>27</v>
      </c>
      <c r="N5204">
        <v>0</v>
      </c>
      <c r="O5204">
        <v>0</v>
      </c>
      <c r="P5204">
        <v>0</v>
      </c>
      <c r="Q5204">
        <v>0</v>
      </c>
    </row>
    <row r="5205" spans="1:17" x14ac:dyDescent="0.25">
      <c r="A5205" t="s">
        <v>24122</v>
      </c>
      <c r="B5205" t="s">
        <v>73</v>
      </c>
      <c r="C5205" t="s">
        <v>205</v>
      </c>
      <c r="D5205" t="s">
        <v>526</v>
      </c>
      <c r="E5205" t="s">
        <v>21471</v>
      </c>
      <c r="F5205" t="s">
        <v>399</v>
      </c>
      <c r="G5205">
        <v>0</v>
      </c>
      <c r="H5205">
        <v>27</v>
      </c>
      <c r="I5205">
        <v>0</v>
      </c>
      <c r="J5205">
        <v>24</v>
      </c>
      <c r="K5205">
        <v>1</v>
      </c>
      <c r="L5205">
        <v>2</v>
      </c>
      <c r="M5205">
        <v>0</v>
      </c>
      <c r="N5205">
        <v>0</v>
      </c>
      <c r="O5205">
        <v>0</v>
      </c>
      <c r="P5205">
        <v>0</v>
      </c>
      <c r="Q5205">
        <v>0</v>
      </c>
    </row>
    <row r="5206" spans="1:17" x14ac:dyDescent="0.25">
      <c r="A5206" t="s">
        <v>24123</v>
      </c>
      <c r="B5206" t="s">
        <v>73</v>
      </c>
      <c r="C5206" t="s">
        <v>205</v>
      </c>
      <c r="D5206" t="s">
        <v>526</v>
      </c>
      <c r="E5206" t="s">
        <v>21471</v>
      </c>
      <c r="F5206" t="s">
        <v>4245</v>
      </c>
      <c r="G5206">
        <v>0</v>
      </c>
      <c r="H5206">
        <v>0</v>
      </c>
      <c r="I5206">
        <v>0</v>
      </c>
      <c r="J5206">
        <v>0</v>
      </c>
      <c r="K5206">
        <v>0</v>
      </c>
      <c r="L5206">
        <v>0</v>
      </c>
      <c r="M5206">
        <v>27</v>
      </c>
      <c r="N5206">
        <v>0</v>
      </c>
      <c r="O5206">
        <v>0</v>
      </c>
      <c r="P5206">
        <v>0</v>
      </c>
      <c r="Q5206">
        <v>0</v>
      </c>
    </row>
    <row r="5207" spans="1:17" x14ac:dyDescent="0.25">
      <c r="A5207" t="s">
        <v>24124</v>
      </c>
      <c r="B5207" t="s">
        <v>73</v>
      </c>
      <c r="C5207" t="s">
        <v>205</v>
      </c>
      <c r="D5207" t="s">
        <v>526</v>
      </c>
      <c r="E5207" t="s">
        <v>21471</v>
      </c>
      <c r="F5207" t="s">
        <v>394</v>
      </c>
      <c r="G5207">
        <v>0</v>
      </c>
      <c r="H5207">
        <v>0</v>
      </c>
      <c r="I5207">
        <v>0</v>
      </c>
      <c r="J5207">
        <v>0</v>
      </c>
      <c r="K5207">
        <v>0</v>
      </c>
      <c r="L5207">
        <v>0</v>
      </c>
      <c r="M5207">
        <v>0</v>
      </c>
      <c r="N5207">
        <v>26</v>
      </c>
      <c r="O5207">
        <v>24</v>
      </c>
      <c r="P5207">
        <v>1</v>
      </c>
      <c r="Q5207">
        <v>1</v>
      </c>
    </row>
    <row r="5208" spans="1:17" x14ac:dyDescent="0.25">
      <c r="A5208" t="s">
        <v>24125</v>
      </c>
      <c r="B5208" t="s">
        <v>73</v>
      </c>
      <c r="C5208" t="s">
        <v>205</v>
      </c>
      <c r="D5208" t="s">
        <v>526</v>
      </c>
      <c r="E5208" t="s">
        <v>21471</v>
      </c>
      <c r="F5208" t="s">
        <v>395</v>
      </c>
      <c r="G5208">
        <v>0</v>
      </c>
      <c r="H5208">
        <v>0</v>
      </c>
      <c r="I5208">
        <v>0</v>
      </c>
      <c r="J5208">
        <v>0</v>
      </c>
      <c r="K5208">
        <v>0</v>
      </c>
      <c r="L5208">
        <v>0</v>
      </c>
      <c r="M5208">
        <v>0</v>
      </c>
      <c r="N5208">
        <v>24</v>
      </c>
      <c r="O5208">
        <v>22</v>
      </c>
      <c r="P5208">
        <v>1</v>
      </c>
      <c r="Q5208">
        <v>1</v>
      </c>
    </row>
    <row r="5209" spans="1:17" x14ac:dyDescent="0.25">
      <c r="A5209" t="s">
        <v>24126</v>
      </c>
      <c r="B5209" t="s">
        <v>73</v>
      </c>
      <c r="C5209" t="s">
        <v>205</v>
      </c>
      <c r="D5209" t="s">
        <v>526</v>
      </c>
      <c r="E5209" t="s">
        <v>21471</v>
      </c>
      <c r="F5209" t="s">
        <v>525</v>
      </c>
      <c r="G5209">
        <v>27</v>
      </c>
      <c r="H5209">
        <v>0</v>
      </c>
      <c r="I5209">
        <v>0</v>
      </c>
      <c r="J5209">
        <v>0</v>
      </c>
      <c r="K5209">
        <v>0</v>
      </c>
      <c r="L5209">
        <v>0</v>
      </c>
      <c r="M5209">
        <v>0</v>
      </c>
      <c r="N5209">
        <v>0</v>
      </c>
      <c r="O5209">
        <v>0</v>
      </c>
      <c r="P5209">
        <v>0</v>
      </c>
      <c r="Q5209">
        <v>0</v>
      </c>
    </row>
    <row r="5210" spans="1:17" x14ac:dyDescent="0.25">
      <c r="A5210" t="s">
        <v>16641</v>
      </c>
      <c r="B5210" t="s">
        <v>73</v>
      </c>
      <c r="C5210" t="s">
        <v>205</v>
      </c>
      <c r="D5210" t="s">
        <v>527</v>
      </c>
      <c r="E5210" t="s">
        <v>563</v>
      </c>
      <c r="F5210" t="s">
        <v>528</v>
      </c>
      <c r="G5210">
        <v>0</v>
      </c>
      <c r="H5210">
        <v>0</v>
      </c>
      <c r="I5210">
        <v>0</v>
      </c>
      <c r="J5210">
        <v>0</v>
      </c>
      <c r="K5210">
        <v>0</v>
      </c>
      <c r="L5210">
        <v>0</v>
      </c>
      <c r="M5210">
        <v>0</v>
      </c>
      <c r="N5210">
        <v>1</v>
      </c>
      <c r="O5210">
        <v>1</v>
      </c>
      <c r="P5210">
        <v>0</v>
      </c>
      <c r="Q5210">
        <v>0</v>
      </c>
    </row>
    <row r="5211" spans="1:17" x14ac:dyDescent="0.25">
      <c r="A5211" t="s">
        <v>16642</v>
      </c>
      <c r="B5211" t="s">
        <v>73</v>
      </c>
      <c r="C5211" t="s">
        <v>205</v>
      </c>
      <c r="D5211" t="s">
        <v>527</v>
      </c>
      <c r="E5211" t="s">
        <v>563</v>
      </c>
      <c r="F5211" t="s">
        <v>525</v>
      </c>
      <c r="G5211">
        <v>1</v>
      </c>
      <c r="H5211">
        <v>0</v>
      </c>
      <c r="I5211">
        <v>0</v>
      </c>
      <c r="J5211">
        <v>0</v>
      </c>
      <c r="K5211">
        <v>0</v>
      </c>
      <c r="L5211">
        <v>0</v>
      </c>
      <c r="M5211">
        <v>0</v>
      </c>
      <c r="N5211">
        <v>0</v>
      </c>
      <c r="O5211">
        <v>0</v>
      </c>
      <c r="P5211">
        <v>0</v>
      </c>
      <c r="Q5211">
        <v>0</v>
      </c>
    </row>
    <row r="5212" spans="1:17" x14ac:dyDescent="0.25">
      <c r="A5212" t="s">
        <v>24646</v>
      </c>
      <c r="B5212" t="s">
        <v>73</v>
      </c>
      <c r="C5212" t="s">
        <v>205</v>
      </c>
      <c r="D5212" t="s">
        <v>527</v>
      </c>
      <c r="E5212" t="s">
        <v>21471</v>
      </c>
      <c r="F5212" t="s">
        <v>528</v>
      </c>
      <c r="G5212">
        <v>0</v>
      </c>
      <c r="H5212">
        <v>0</v>
      </c>
      <c r="I5212">
        <v>0</v>
      </c>
      <c r="J5212">
        <v>0</v>
      </c>
      <c r="K5212">
        <v>0</v>
      </c>
      <c r="L5212">
        <v>0</v>
      </c>
      <c r="M5212">
        <v>0</v>
      </c>
      <c r="N5212">
        <v>3</v>
      </c>
      <c r="O5212">
        <v>2</v>
      </c>
      <c r="P5212">
        <v>1</v>
      </c>
      <c r="Q5212">
        <v>0</v>
      </c>
    </row>
    <row r="5213" spans="1:17" x14ac:dyDescent="0.25">
      <c r="A5213" t="s">
        <v>24647</v>
      </c>
      <c r="B5213" t="s">
        <v>73</v>
      </c>
      <c r="C5213" t="s">
        <v>205</v>
      </c>
      <c r="D5213" t="s">
        <v>527</v>
      </c>
      <c r="E5213" t="s">
        <v>21471</v>
      </c>
      <c r="F5213" t="s">
        <v>525</v>
      </c>
      <c r="G5213">
        <v>3</v>
      </c>
      <c r="H5213">
        <v>0</v>
      </c>
      <c r="I5213">
        <v>0</v>
      </c>
      <c r="J5213">
        <v>0</v>
      </c>
      <c r="K5213">
        <v>0</v>
      </c>
      <c r="L5213">
        <v>0</v>
      </c>
      <c r="M5213">
        <v>0</v>
      </c>
      <c r="N5213">
        <v>0</v>
      </c>
      <c r="O5213">
        <v>0</v>
      </c>
      <c r="P5213">
        <v>0</v>
      </c>
      <c r="Q5213">
        <v>0</v>
      </c>
    </row>
    <row r="5214" spans="1:17" x14ac:dyDescent="0.25">
      <c r="A5214" t="s">
        <v>17081</v>
      </c>
      <c r="B5214" t="s">
        <v>73</v>
      </c>
      <c r="C5214" t="s">
        <v>205</v>
      </c>
      <c r="D5214" t="s">
        <v>12971</v>
      </c>
      <c r="E5214" t="s">
        <v>563</v>
      </c>
      <c r="F5214" t="s">
        <v>525</v>
      </c>
      <c r="G5214">
        <v>1</v>
      </c>
      <c r="H5214">
        <v>0</v>
      </c>
      <c r="I5214">
        <v>0</v>
      </c>
      <c r="J5214">
        <v>0</v>
      </c>
      <c r="K5214">
        <v>0</v>
      </c>
      <c r="L5214">
        <v>0</v>
      </c>
      <c r="M5214">
        <v>0</v>
      </c>
      <c r="N5214">
        <v>0</v>
      </c>
      <c r="O5214">
        <v>0</v>
      </c>
      <c r="P5214">
        <v>0</v>
      </c>
      <c r="Q5214">
        <v>0</v>
      </c>
    </row>
    <row r="5215" spans="1:17" x14ac:dyDescent="0.25">
      <c r="A5215" t="s">
        <v>24648</v>
      </c>
      <c r="B5215" t="s">
        <v>73</v>
      </c>
      <c r="C5215" t="s">
        <v>205</v>
      </c>
      <c r="D5215" t="s">
        <v>12971</v>
      </c>
      <c r="E5215" t="s">
        <v>21471</v>
      </c>
      <c r="F5215" t="s">
        <v>525</v>
      </c>
      <c r="G5215">
        <v>2</v>
      </c>
      <c r="H5215">
        <v>0</v>
      </c>
      <c r="I5215">
        <v>0</v>
      </c>
      <c r="J5215">
        <v>0</v>
      </c>
      <c r="K5215">
        <v>0</v>
      </c>
      <c r="L5215">
        <v>0</v>
      </c>
      <c r="M5215">
        <v>0</v>
      </c>
      <c r="N5215">
        <v>0</v>
      </c>
      <c r="O5215">
        <v>0</v>
      </c>
      <c r="P5215">
        <v>0</v>
      </c>
      <c r="Q5215">
        <v>0</v>
      </c>
    </row>
    <row r="5216" spans="1:17" x14ac:dyDescent="0.25">
      <c r="A5216" t="s">
        <v>17082</v>
      </c>
      <c r="B5216" t="s">
        <v>73</v>
      </c>
      <c r="C5216" t="s">
        <v>206</v>
      </c>
      <c r="D5216" t="s">
        <v>526</v>
      </c>
      <c r="E5216" t="s">
        <v>563</v>
      </c>
      <c r="F5216" t="s">
        <v>396</v>
      </c>
      <c r="G5216">
        <v>0</v>
      </c>
      <c r="H5216">
        <v>2</v>
      </c>
      <c r="I5216">
        <v>0</v>
      </c>
      <c r="J5216">
        <v>2</v>
      </c>
      <c r="K5216">
        <v>0</v>
      </c>
      <c r="L5216">
        <v>0</v>
      </c>
      <c r="M5216">
        <v>0</v>
      </c>
      <c r="N5216">
        <v>0</v>
      </c>
      <c r="O5216">
        <v>0</v>
      </c>
      <c r="P5216">
        <v>0</v>
      </c>
      <c r="Q5216">
        <v>0</v>
      </c>
    </row>
    <row r="5217" spans="1:17" x14ac:dyDescent="0.25">
      <c r="A5217" t="s">
        <v>17083</v>
      </c>
      <c r="B5217" t="s">
        <v>73</v>
      </c>
      <c r="C5217" t="s">
        <v>206</v>
      </c>
      <c r="D5217" t="s">
        <v>526</v>
      </c>
      <c r="E5217" t="s">
        <v>563</v>
      </c>
      <c r="F5217" t="s">
        <v>4236</v>
      </c>
      <c r="G5217">
        <v>0</v>
      </c>
      <c r="H5217">
        <v>2</v>
      </c>
      <c r="I5217">
        <v>0</v>
      </c>
      <c r="J5217">
        <v>2</v>
      </c>
      <c r="K5217">
        <v>0</v>
      </c>
      <c r="L5217">
        <v>0</v>
      </c>
      <c r="M5217">
        <v>0</v>
      </c>
      <c r="N5217">
        <v>0</v>
      </c>
      <c r="O5217">
        <v>0</v>
      </c>
      <c r="P5217">
        <v>0</v>
      </c>
      <c r="Q5217">
        <v>0</v>
      </c>
    </row>
    <row r="5218" spans="1:17" x14ac:dyDescent="0.25">
      <c r="A5218" t="s">
        <v>17084</v>
      </c>
      <c r="B5218" t="s">
        <v>73</v>
      </c>
      <c r="C5218" t="s">
        <v>206</v>
      </c>
      <c r="D5218" t="s">
        <v>526</v>
      </c>
      <c r="E5218" t="s">
        <v>563</v>
      </c>
      <c r="F5218" t="s">
        <v>4238</v>
      </c>
      <c r="G5218">
        <v>0</v>
      </c>
      <c r="H5218">
        <v>0</v>
      </c>
      <c r="I5218">
        <v>0</v>
      </c>
      <c r="J5218">
        <v>0</v>
      </c>
      <c r="K5218">
        <v>0</v>
      </c>
      <c r="L5218">
        <v>0</v>
      </c>
      <c r="M5218">
        <v>2</v>
      </c>
      <c r="N5218">
        <v>0</v>
      </c>
      <c r="O5218">
        <v>0</v>
      </c>
      <c r="P5218">
        <v>0</v>
      </c>
      <c r="Q5218">
        <v>0</v>
      </c>
    </row>
    <row r="5219" spans="1:17" x14ac:dyDescent="0.25">
      <c r="A5219" t="s">
        <v>17085</v>
      </c>
      <c r="B5219" t="s">
        <v>73</v>
      </c>
      <c r="C5219" t="s">
        <v>206</v>
      </c>
      <c r="D5219" t="s">
        <v>526</v>
      </c>
      <c r="E5219" t="s">
        <v>563</v>
      </c>
      <c r="F5219" t="s">
        <v>397</v>
      </c>
      <c r="G5219">
        <v>0</v>
      </c>
      <c r="H5219">
        <v>2</v>
      </c>
      <c r="I5219">
        <v>0</v>
      </c>
      <c r="J5219">
        <v>2</v>
      </c>
      <c r="K5219">
        <v>0</v>
      </c>
      <c r="L5219">
        <v>0</v>
      </c>
      <c r="M5219">
        <v>0</v>
      </c>
      <c r="N5219">
        <v>0</v>
      </c>
      <c r="O5219">
        <v>0</v>
      </c>
      <c r="P5219">
        <v>0</v>
      </c>
      <c r="Q5219">
        <v>0</v>
      </c>
    </row>
    <row r="5220" spans="1:17" x14ac:dyDescent="0.25">
      <c r="A5220" t="s">
        <v>17086</v>
      </c>
      <c r="B5220" t="s">
        <v>73</v>
      </c>
      <c r="C5220" t="s">
        <v>206</v>
      </c>
      <c r="D5220" t="s">
        <v>526</v>
      </c>
      <c r="E5220" t="s">
        <v>563</v>
      </c>
      <c r="F5220" t="s">
        <v>398</v>
      </c>
      <c r="G5220">
        <v>0</v>
      </c>
      <c r="H5220">
        <v>2</v>
      </c>
      <c r="I5220">
        <v>0</v>
      </c>
      <c r="J5220">
        <v>2</v>
      </c>
      <c r="K5220">
        <v>0</v>
      </c>
      <c r="L5220">
        <v>0</v>
      </c>
      <c r="M5220">
        <v>0</v>
      </c>
      <c r="N5220">
        <v>0</v>
      </c>
      <c r="O5220">
        <v>0</v>
      </c>
      <c r="P5220">
        <v>0</v>
      </c>
      <c r="Q5220">
        <v>0</v>
      </c>
    </row>
    <row r="5221" spans="1:17" x14ac:dyDescent="0.25">
      <c r="A5221" t="s">
        <v>17087</v>
      </c>
      <c r="B5221" t="s">
        <v>73</v>
      </c>
      <c r="C5221" t="s">
        <v>206</v>
      </c>
      <c r="D5221" t="s">
        <v>526</v>
      </c>
      <c r="E5221" t="s">
        <v>563</v>
      </c>
      <c r="F5221" t="s">
        <v>4242</v>
      </c>
      <c r="G5221">
        <v>0</v>
      </c>
      <c r="H5221">
        <v>0</v>
      </c>
      <c r="I5221">
        <v>0</v>
      </c>
      <c r="J5221">
        <v>0</v>
      </c>
      <c r="K5221">
        <v>0</v>
      </c>
      <c r="L5221">
        <v>0</v>
      </c>
      <c r="M5221">
        <v>2</v>
      </c>
      <c r="N5221">
        <v>0</v>
      </c>
      <c r="O5221">
        <v>0</v>
      </c>
      <c r="P5221">
        <v>0</v>
      </c>
      <c r="Q5221">
        <v>0</v>
      </c>
    </row>
    <row r="5222" spans="1:17" x14ac:dyDescent="0.25">
      <c r="A5222" t="s">
        <v>17088</v>
      </c>
      <c r="B5222" t="s">
        <v>73</v>
      </c>
      <c r="C5222" t="s">
        <v>206</v>
      </c>
      <c r="D5222" t="s">
        <v>526</v>
      </c>
      <c r="E5222" t="s">
        <v>563</v>
      </c>
      <c r="F5222" t="s">
        <v>399</v>
      </c>
      <c r="G5222">
        <v>0</v>
      </c>
      <c r="H5222">
        <v>2</v>
      </c>
      <c r="I5222">
        <v>0</v>
      </c>
      <c r="J5222">
        <v>2</v>
      </c>
      <c r="K5222">
        <v>0</v>
      </c>
      <c r="L5222">
        <v>0</v>
      </c>
      <c r="M5222">
        <v>0</v>
      </c>
      <c r="N5222">
        <v>0</v>
      </c>
      <c r="O5222">
        <v>0</v>
      </c>
      <c r="P5222">
        <v>0</v>
      </c>
      <c r="Q5222">
        <v>0</v>
      </c>
    </row>
    <row r="5223" spans="1:17" x14ac:dyDescent="0.25">
      <c r="A5223" t="s">
        <v>17089</v>
      </c>
      <c r="B5223" t="s">
        <v>73</v>
      </c>
      <c r="C5223" t="s">
        <v>206</v>
      </c>
      <c r="D5223" t="s">
        <v>526</v>
      </c>
      <c r="E5223" t="s">
        <v>563</v>
      </c>
      <c r="F5223" t="s">
        <v>4245</v>
      </c>
      <c r="G5223">
        <v>0</v>
      </c>
      <c r="H5223">
        <v>0</v>
      </c>
      <c r="I5223">
        <v>0</v>
      </c>
      <c r="J5223">
        <v>0</v>
      </c>
      <c r="K5223">
        <v>0</v>
      </c>
      <c r="L5223">
        <v>0</v>
      </c>
      <c r="M5223">
        <v>2</v>
      </c>
      <c r="N5223">
        <v>0</v>
      </c>
      <c r="O5223">
        <v>0</v>
      </c>
      <c r="P5223">
        <v>0</v>
      </c>
      <c r="Q5223">
        <v>0</v>
      </c>
    </row>
    <row r="5224" spans="1:17" x14ac:dyDescent="0.25">
      <c r="A5224" t="s">
        <v>17090</v>
      </c>
      <c r="B5224" t="s">
        <v>73</v>
      </c>
      <c r="C5224" t="s">
        <v>206</v>
      </c>
      <c r="D5224" t="s">
        <v>526</v>
      </c>
      <c r="E5224" t="s">
        <v>563</v>
      </c>
      <c r="F5224" t="s">
        <v>394</v>
      </c>
      <c r="G5224">
        <v>0</v>
      </c>
      <c r="H5224">
        <v>0</v>
      </c>
      <c r="I5224">
        <v>0</v>
      </c>
      <c r="J5224">
        <v>0</v>
      </c>
      <c r="K5224">
        <v>0</v>
      </c>
      <c r="L5224">
        <v>0</v>
      </c>
      <c r="M5224">
        <v>0</v>
      </c>
      <c r="N5224">
        <v>2</v>
      </c>
      <c r="O5224">
        <v>2</v>
      </c>
      <c r="P5224">
        <v>0</v>
      </c>
      <c r="Q5224">
        <v>0</v>
      </c>
    </row>
    <row r="5225" spans="1:17" x14ac:dyDescent="0.25">
      <c r="A5225" t="s">
        <v>17091</v>
      </c>
      <c r="B5225" t="s">
        <v>73</v>
      </c>
      <c r="C5225" t="s">
        <v>206</v>
      </c>
      <c r="D5225" t="s">
        <v>526</v>
      </c>
      <c r="E5225" t="s">
        <v>563</v>
      </c>
      <c r="F5225" t="s">
        <v>395</v>
      </c>
      <c r="G5225">
        <v>0</v>
      </c>
      <c r="H5225">
        <v>0</v>
      </c>
      <c r="I5225">
        <v>0</v>
      </c>
      <c r="J5225">
        <v>0</v>
      </c>
      <c r="K5225">
        <v>0</v>
      </c>
      <c r="L5225">
        <v>0</v>
      </c>
      <c r="M5225">
        <v>0</v>
      </c>
      <c r="N5225">
        <v>2</v>
      </c>
      <c r="O5225">
        <v>2</v>
      </c>
      <c r="P5225">
        <v>0</v>
      </c>
      <c r="Q5225">
        <v>0</v>
      </c>
    </row>
    <row r="5226" spans="1:17" x14ac:dyDescent="0.25">
      <c r="A5226" t="s">
        <v>17092</v>
      </c>
      <c r="B5226" t="s">
        <v>73</v>
      </c>
      <c r="C5226" t="s">
        <v>206</v>
      </c>
      <c r="D5226" t="s">
        <v>526</v>
      </c>
      <c r="E5226" t="s">
        <v>563</v>
      </c>
      <c r="F5226" t="s">
        <v>525</v>
      </c>
      <c r="G5226">
        <v>2</v>
      </c>
      <c r="H5226">
        <v>0</v>
      </c>
      <c r="I5226">
        <v>0</v>
      </c>
      <c r="J5226">
        <v>0</v>
      </c>
      <c r="K5226">
        <v>0</v>
      </c>
      <c r="L5226">
        <v>0</v>
      </c>
      <c r="M5226">
        <v>0</v>
      </c>
      <c r="N5226">
        <v>0</v>
      </c>
      <c r="O5226">
        <v>0</v>
      </c>
      <c r="P5226">
        <v>0</v>
      </c>
      <c r="Q5226">
        <v>0</v>
      </c>
    </row>
    <row r="5227" spans="1:17" x14ac:dyDescent="0.25">
      <c r="A5227" t="s">
        <v>24649</v>
      </c>
      <c r="B5227" t="s">
        <v>73</v>
      </c>
      <c r="C5227" t="s">
        <v>206</v>
      </c>
      <c r="D5227" t="s">
        <v>526</v>
      </c>
      <c r="E5227" t="s">
        <v>21471</v>
      </c>
      <c r="F5227" t="s">
        <v>396</v>
      </c>
      <c r="G5227">
        <v>0</v>
      </c>
      <c r="H5227">
        <v>9</v>
      </c>
      <c r="I5227">
        <v>1</v>
      </c>
      <c r="J5227">
        <v>8</v>
      </c>
      <c r="K5227">
        <v>0</v>
      </c>
      <c r="L5227">
        <v>0</v>
      </c>
      <c r="M5227">
        <v>0</v>
      </c>
      <c r="N5227">
        <v>0</v>
      </c>
      <c r="O5227">
        <v>0</v>
      </c>
      <c r="P5227">
        <v>0</v>
      </c>
      <c r="Q5227">
        <v>0</v>
      </c>
    </row>
    <row r="5228" spans="1:17" x14ac:dyDescent="0.25">
      <c r="A5228" t="s">
        <v>24650</v>
      </c>
      <c r="B5228" t="s">
        <v>73</v>
      </c>
      <c r="C5228" t="s">
        <v>206</v>
      </c>
      <c r="D5228" t="s">
        <v>526</v>
      </c>
      <c r="E5228" t="s">
        <v>21471</v>
      </c>
      <c r="F5228" t="s">
        <v>4236</v>
      </c>
      <c r="G5228">
        <v>0</v>
      </c>
      <c r="H5228">
        <v>9</v>
      </c>
      <c r="I5228">
        <v>1</v>
      </c>
      <c r="J5228">
        <v>8</v>
      </c>
      <c r="K5228">
        <v>0</v>
      </c>
      <c r="L5228">
        <v>0</v>
      </c>
      <c r="M5228">
        <v>0</v>
      </c>
      <c r="N5228">
        <v>0</v>
      </c>
      <c r="O5228">
        <v>0</v>
      </c>
      <c r="P5228">
        <v>0</v>
      </c>
      <c r="Q5228">
        <v>0</v>
      </c>
    </row>
    <row r="5229" spans="1:17" x14ac:dyDescent="0.25">
      <c r="A5229" t="s">
        <v>24651</v>
      </c>
      <c r="B5229" t="s">
        <v>73</v>
      </c>
      <c r="C5229" t="s">
        <v>206</v>
      </c>
      <c r="D5229" t="s">
        <v>526</v>
      </c>
      <c r="E5229" t="s">
        <v>21471</v>
      </c>
      <c r="F5229" t="s">
        <v>4238</v>
      </c>
      <c r="G5229">
        <v>0</v>
      </c>
      <c r="H5229">
        <v>0</v>
      </c>
      <c r="I5229">
        <v>0</v>
      </c>
      <c r="J5229">
        <v>0</v>
      </c>
      <c r="K5229">
        <v>0</v>
      </c>
      <c r="L5229">
        <v>0</v>
      </c>
      <c r="M5229">
        <v>9</v>
      </c>
      <c r="N5229">
        <v>0</v>
      </c>
      <c r="O5229">
        <v>0</v>
      </c>
      <c r="P5229">
        <v>0</v>
      </c>
      <c r="Q5229">
        <v>0</v>
      </c>
    </row>
    <row r="5230" spans="1:17" x14ac:dyDescent="0.25">
      <c r="A5230" t="s">
        <v>18795</v>
      </c>
      <c r="B5230" t="s">
        <v>72</v>
      </c>
      <c r="C5230" t="s">
        <v>139</v>
      </c>
      <c r="D5230" t="s">
        <v>526</v>
      </c>
      <c r="E5230" t="s">
        <v>563</v>
      </c>
      <c r="F5230" t="s">
        <v>395</v>
      </c>
      <c r="G5230">
        <v>0</v>
      </c>
      <c r="H5230">
        <v>0</v>
      </c>
      <c r="I5230">
        <v>0</v>
      </c>
      <c r="J5230">
        <v>0</v>
      </c>
      <c r="K5230">
        <v>0</v>
      </c>
      <c r="L5230">
        <v>0</v>
      </c>
      <c r="M5230">
        <v>0</v>
      </c>
      <c r="N5230">
        <v>8</v>
      </c>
      <c r="O5230">
        <v>7</v>
      </c>
      <c r="P5230">
        <v>1</v>
      </c>
      <c r="Q5230">
        <v>0</v>
      </c>
    </row>
    <row r="5231" spans="1:17" x14ac:dyDescent="0.25">
      <c r="A5231" t="s">
        <v>18796</v>
      </c>
      <c r="B5231" t="s">
        <v>72</v>
      </c>
      <c r="C5231" t="s">
        <v>139</v>
      </c>
      <c r="D5231" t="s">
        <v>526</v>
      </c>
      <c r="E5231" t="s">
        <v>563</v>
      </c>
      <c r="F5231" t="s">
        <v>525</v>
      </c>
      <c r="G5231">
        <v>14</v>
      </c>
      <c r="H5231">
        <v>0</v>
      </c>
      <c r="I5231">
        <v>0</v>
      </c>
      <c r="J5231">
        <v>0</v>
      </c>
      <c r="K5231">
        <v>0</v>
      </c>
      <c r="L5231">
        <v>0</v>
      </c>
      <c r="M5231">
        <v>0</v>
      </c>
      <c r="N5231">
        <v>0</v>
      </c>
      <c r="O5231">
        <v>0</v>
      </c>
      <c r="P5231">
        <v>0</v>
      </c>
      <c r="Q5231">
        <v>0</v>
      </c>
    </row>
    <row r="5232" spans="1:17" x14ac:dyDescent="0.25">
      <c r="A5232" t="s">
        <v>24652</v>
      </c>
      <c r="B5232" t="s">
        <v>72</v>
      </c>
      <c r="C5232" t="s">
        <v>139</v>
      </c>
      <c r="D5232" t="s">
        <v>526</v>
      </c>
      <c r="E5232" t="s">
        <v>21471</v>
      </c>
      <c r="F5232" t="s">
        <v>396</v>
      </c>
      <c r="G5232">
        <v>0</v>
      </c>
      <c r="H5232">
        <v>23</v>
      </c>
      <c r="I5232">
        <v>3</v>
      </c>
      <c r="J5232">
        <v>19</v>
      </c>
      <c r="K5232">
        <v>0</v>
      </c>
      <c r="L5232">
        <v>1</v>
      </c>
      <c r="M5232">
        <v>0</v>
      </c>
      <c r="N5232">
        <v>0</v>
      </c>
      <c r="O5232">
        <v>0</v>
      </c>
      <c r="P5232">
        <v>0</v>
      </c>
      <c r="Q5232">
        <v>0</v>
      </c>
    </row>
    <row r="5233" spans="1:17" x14ac:dyDescent="0.25">
      <c r="A5233" t="s">
        <v>24653</v>
      </c>
      <c r="B5233" t="s">
        <v>72</v>
      </c>
      <c r="C5233" t="s">
        <v>139</v>
      </c>
      <c r="D5233" t="s">
        <v>526</v>
      </c>
      <c r="E5233" t="s">
        <v>21471</v>
      </c>
      <c r="F5233" t="s">
        <v>4236</v>
      </c>
      <c r="G5233">
        <v>0</v>
      </c>
      <c r="H5233">
        <v>23</v>
      </c>
      <c r="I5233">
        <v>3</v>
      </c>
      <c r="J5233">
        <v>19</v>
      </c>
      <c r="K5233">
        <v>0</v>
      </c>
      <c r="L5233">
        <v>1</v>
      </c>
      <c r="M5233">
        <v>0</v>
      </c>
      <c r="N5233">
        <v>0</v>
      </c>
      <c r="O5233">
        <v>0</v>
      </c>
      <c r="P5233">
        <v>0</v>
      </c>
      <c r="Q5233">
        <v>0</v>
      </c>
    </row>
    <row r="5234" spans="1:17" x14ac:dyDescent="0.25">
      <c r="A5234" t="s">
        <v>24654</v>
      </c>
      <c r="B5234" t="s">
        <v>72</v>
      </c>
      <c r="C5234" t="s">
        <v>139</v>
      </c>
      <c r="D5234" t="s">
        <v>526</v>
      </c>
      <c r="E5234" t="s">
        <v>21471</v>
      </c>
      <c r="F5234" t="s">
        <v>4238</v>
      </c>
      <c r="G5234">
        <v>0</v>
      </c>
      <c r="H5234">
        <v>0</v>
      </c>
      <c r="I5234">
        <v>0</v>
      </c>
      <c r="J5234">
        <v>0</v>
      </c>
      <c r="K5234">
        <v>0</v>
      </c>
      <c r="L5234">
        <v>0</v>
      </c>
      <c r="M5234">
        <v>23</v>
      </c>
      <c r="N5234">
        <v>0</v>
      </c>
      <c r="O5234">
        <v>0</v>
      </c>
      <c r="P5234">
        <v>0</v>
      </c>
      <c r="Q5234">
        <v>0</v>
      </c>
    </row>
    <row r="5235" spans="1:17" x14ac:dyDescent="0.25">
      <c r="A5235" t="s">
        <v>24655</v>
      </c>
      <c r="B5235" t="s">
        <v>72</v>
      </c>
      <c r="C5235" t="s">
        <v>139</v>
      </c>
      <c r="D5235" t="s">
        <v>526</v>
      </c>
      <c r="E5235" t="s">
        <v>21471</v>
      </c>
      <c r="F5235" t="s">
        <v>397</v>
      </c>
      <c r="G5235">
        <v>0</v>
      </c>
      <c r="H5235">
        <v>23</v>
      </c>
      <c r="I5235">
        <v>3</v>
      </c>
      <c r="J5235">
        <v>19</v>
      </c>
      <c r="K5235">
        <v>0</v>
      </c>
      <c r="L5235">
        <v>1</v>
      </c>
      <c r="M5235">
        <v>0</v>
      </c>
      <c r="N5235">
        <v>0</v>
      </c>
      <c r="O5235">
        <v>0</v>
      </c>
      <c r="P5235">
        <v>0</v>
      </c>
      <c r="Q5235">
        <v>0</v>
      </c>
    </row>
    <row r="5236" spans="1:17" x14ac:dyDescent="0.25">
      <c r="A5236" t="s">
        <v>24656</v>
      </c>
      <c r="B5236" t="s">
        <v>72</v>
      </c>
      <c r="C5236" t="s">
        <v>139</v>
      </c>
      <c r="D5236" t="s">
        <v>526</v>
      </c>
      <c r="E5236" t="s">
        <v>21471</v>
      </c>
      <c r="F5236" t="s">
        <v>398</v>
      </c>
      <c r="G5236">
        <v>0</v>
      </c>
      <c r="H5236">
        <v>23</v>
      </c>
      <c r="I5236">
        <v>3</v>
      </c>
      <c r="J5236">
        <v>19</v>
      </c>
      <c r="K5236">
        <v>0</v>
      </c>
      <c r="L5236">
        <v>1</v>
      </c>
      <c r="M5236">
        <v>0</v>
      </c>
      <c r="N5236">
        <v>0</v>
      </c>
      <c r="O5236">
        <v>0</v>
      </c>
      <c r="P5236">
        <v>0</v>
      </c>
      <c r="Q5236">
        <v>0</v>
      </c>
    </row>
    <row r="5237" spans="1:17" x14ac:dyDescent="0.25">
      <c r="A5237" t="s">
        <v>24657</v>
      </c>
      <c r="B5237" t="s">
        <v>72</v>
      </c>
      <c r="C5237" t="s">
        <v>139</v>
      </c>
      <c r="D5237" t="s">
        <v>526</v>
      </c>
      <c r="E5237" t="s">
        <v>21471</v>
      </c>
      <c r="F5237" t="s">
        <v>4242</v>
      </c>
      <c r="G5237">
        <v>0</v>
      </c>
      <c r="H5237">
        <v>0</v>
      </c>
      <c r="I5237">
        <v>0</v>
      </c>
      <c r="J5237">
        <v>0</v>
      </c>
      <c r="K5237">
        <v>0</v>
      </c>
      <c r="L5237">
        <v>0</v>
      </c>
      <c r="M5237">
        <v>23</v>
      </c>
      <c r="N5237">
        <v>0</v>
      </c>
      <c r="O5237">
        <v>0</v>
      </c>
      <c r="P5237">
        <v>0</v>
      </c>
      <c r="Q5237">
        <v>0</v>
      </c>
    </row>
    <row r="5238" spans="1:17" x14ac:dyDescent="0.25">
      <c r="A5238" t="s">
        <v>24658</v>
      </c>
      <c r="B5238" t="s">
        <v>72</v>
      </c>
      <c r="C5238" t="s">
        <v>139</v>
      </c>
      <c r="D5238" t="s">
        <v>526</v>
      </c>
      <c r="E5238" t="s">
        <v>21471</v>
      </c>
      <c r="F5238" t="s">
        <v>399</v>
      </c>
      <c r="G5238">
        <v>0</v>
      </c>
      <c r="H5238">
        <v>23</v>
      </c>
      <c r="I5238">
        <v>3</v>
      </c>
      <c r="J5238">
        <v>19</v>
      </c>
      <c r="K5238">
        <v>0</v>
      </c>
      <c r="L5238">
        <v>1</v>
      </c>
      <c r="M5238">
        <v>0</v>
      </c>
      <c r="N5238">
        <v>0</v>
      </c>
      <c r="O5238">
        <v>0</v>
      </c>
      <c r="P5238">
        <v>0</v>
      </c>
      <c r="Q5238">
        <v>0</v>
      </c>
    </row>
    <row r="5239" spans="1:17" x14ac:dyDescent="0.25">
      <c r="A5239" t="s">
        <v>24659</v>
      </c>
      <c r="B5239" t="s">
        <v>72</v>
      </c>
      <c r="C5239" t="s">
        <v>139</v>
      </c>
      <c r="D5239" t="s">
        <v>526</v>
      </c>
      <c r="E5239" t="s">
        <v>21471</v>
      </c>
      <c r="F5239" t="s">
        <v>4245</v>
      </c>
      <c r="G5239">
        <v>0</v>
      </c>
      <c r="H5239">
        <v>0</v>
      </c>
      <c r="I5239">
        <v>0</v>
      </c>
      <c r="J5239">
        <v>0</v>
      </c>
      <c r="K5239">
        <v>0</v>
      </c>
      <c r="L5239">
        <v>0</v>
      </c>
      <c r="M5239">
        <v>23</v>
      </c>
      <c r="N5239">
        <v>0</v>
      </c>
      <c r="O5239">
        <v>0</v>
      </c>
      <c r="P5239">
        <v>0</v>
      </c>
      <c r="Q5239">
        <v>0</v>
      </c>
    </row>
    <row r="5240" spans="1:17" x14ac:dyDescent="0.25">
      <c r="A5240" t="s">
        <v>24660</v>
      </c>
      <c r="B5240" t="s">
        <v>72</v>
      </c>
      <c r="C5240" t="s">
        <v>139</v>
      </c>
      <c r="D5240" t="s">
        <v>526</v>
      </c>
      <c r="E5240" t="s">
        <v>21471</v>
      </c>
      <c r="F5240" t="s">
        <v>394</v>
      </c>
      <c r="G5240">
        <v>0</v>
      </c>
      <c r="H5240">
        <v>0</v>
      </c>
      <c r="I5240">
        <v>0</v>
      </c>
      <c r="J5240">
        <v>0</v>
      </c>
      <c r="K5240">
        <v>0</v>
      </c>
      <c r="L5240">
        <v>0</v>
      </c>
      <c r="M5240">
        <v>0</v>
      </c>
      <c r="N5240">
        <v>18</v>
      </c>
      <c r="O5240">
        <v>17</v>
      </c>
      <c r="P5240">
        <v>0</v>
      </c>
      <c r="Q5240">
        <v>1</v>
      </c>
    </row>
    <row r="5241" spans="1:17" x14ac:dyDescent="0.25">
      <c r="A5241" t="s">
        <v>24661</v>
      </c>
      <c r="B5241" t="s">
        <v>72</v>
      </c>
      <c r="C5241" t="s">
        <v>139</v>
      </c>
      <c r="D5241" t="s">
        <v>526</v>
      </c>
      <c r="E5241" t="s">
        <v>21471</v>
      </c>
      <c r="F5241" t="s">
        <v>395</v>
      </c>
      <c r="G5241">
        <v>0</v>
      </c>
      <c r="H5241">
        <v>0</v>
      </c>
      <c r="I5241">
        <v>0</v>
      </c>
      <c r="J5241">
        <v>0</v>
      </c>
      <c r="K5241">
        <v>0</v>
      </c>
      <c r="L5241">
        <v>0</v>
      </c>
      <c r="M5241">
        <v>0</v>
      </c>
      <c r="N5241">
        <v>14</v>
      </c>
      <c r="O5241">
        <v>14</v>
      </c>
      <c r="P5241">
        <v>0</v>
      </c>
      <c r="Q5241">
        <v>0</v>
      </c>
    </row>
    <row r="5242" spans="1:17" x14ac:dyDescent="0.25">
      <c r="A5242" t="s">
        <v>24662</v>
      </c>
      <c r="B5242" t="s">
        <v>72</v>
      </c>
      <c r="C5242" t="s">
        <v>139</v>
      </c>
      <c r="D5242" t="s">
        <v>526</v>
      </c>
      <c r="E5242" t="s">
        <v>21471</v>
      </c>
      <c r="F5242" t="s">
        <v>525</v>
      </c>
      <c r="G5242">
        <v>23</v>
      </c>
      <c r="H5242">
        <v>0</v>
      </c>
      <c r="I5242">
        <v>0</v>
      </c>
      <c r="J5242">
        <v>0</v>
      </c>
      <c r="K5242">
        <v>0</v>
      </c>
      <c r="L5242">
        <v>0</v>
      </c>
      <c r="M5242">
        <v>0</v>
      </c>
      <c r="N5242">
        <v>0</v>
      </c>
      <c r="O5242">
        <v>0</v>
      </c>
      <c r="P5242">
        <v>0</v>
      </c>
      <c r="Q5242">
        <v>0</v>
      </c>
    </row>
    <row r="5243" spans="1:17" x14ac:dyDescent="0.25">
      <c r="A5243" t="s">
        <v>18614</v>
      </c>
      <c r="B5243" t="s">
        <v>72</v>
      </c>
      <c r="C5243" t="s">
        <v>139</v>
      </c>
      <c r="D5243" t="s">
        <v>527</v>
      </c>
      <c r="E5243" t="s">
        <v>563</v>
      </c>
      <c r="F5243" t="s">
        <v>528</v>
      </c>
      <c r="G5243">
        <v>0</v>
      </c>
      <c r="H5243">
        <v>0</v>
      </c>
      <c r="I5243">
        <v>0</v>
      </c>
      <c r="J5243">
        <v>0</v>
      </c>
      <c r="K5243">
        <v>0</v>
      </c>
      <c r="L5243">
        <v>0</v>
      </c>
      <c r="M5243">
        <v>0</v>
      </c>
      <c r="N5243">
        <v>3</v>
      </c>
      <c r="O5243">
        <v>2</v>
      </c>
      <c r="P5243">
        <v>1</v>
      </c>
      <c r="Q5243">
        <v>0</v>
      </c>
    </row>
    <row r="5244" spans="1:17" x14ac:dyDescent="0.25">
      <c r="A5244" t="s">
        <v>18615</v>
      </c>
      <c r="B5244" t="s">
        <v>72</v>
      </c>
      <c r="C5244" t="s">
        <v>139</v>
      </c>
      <c r="D5244" t="s">
        <v>527</v>
      </c>
      <c r="E5244" t="s">
        <v>563</v>
      </c>
      <c r="F5244" t="s">
        <v>525</v>
      </c>
      <c r="G5244">
        <v>3</v>
      </c>
      <c r="H5244">
        <v>0</v>
      </c>
      <c r="I5244">
        <v>0</v>
      </c>
      <c r="J5244">
        <v>0</v>
      </c>
      <c r="K5244">
        <v>0</v>
      </c>
      <c r="L5244">
        <v>0</v>
      </c>
      <c r="M5244">
        <v>0</v>
      </c>
      <c r="N5244">
        <v>0</v>
      </c>
      <c r="O5244">
        <v>0</v>
      </c>
      <c r="P5244">
        <v>0</v>
      </c>
      <c r="Q5244">
        <v>0</v>
      </c>
    </row>
    <row r="5245" spans="1:17" x14ac:dyDescent="0.25">
      <c r="A5245" t="s">
        <v>24663</v>
      </c>
      <c r="B5245" t="s">
        <v>72</v>
      </c>
      <c r="C5245" t="s">
        <v>139</v>
      </c>
      <c r="D5245" t="s">
        <v>527</v>
      </c>
      <c r="E5245" t="s">
        <v>21471</v>
      </c>
      <c r="F5245" t="s">
        <v>528</v>
      </c>
      <c r="G5245">
        <v>0</v>
      </c>
      <c r="H5245">
        <v>0</v>
      </c>
      <c r="I5245">
        <v>0</v>
      </c>
      <c r="J5245">
        <v>0</v>
      </c>
      <c r="K5245">
        <v>0</v>
      </c>
      <c r="L5245">
        <v>0</v>
      </c>
      <c r="M5245">
        <v>0</v>
      </c>
      <c r="N5245">
        <v>4</v>
      </c>
      <c r="O5245">
        <v>3</v>
      </c>
      <c r="P5245">
        <v>1</v>
      </c>
      <c r="Q5245">
        <v>0</v>
      </c>
    </row>
    <row r="5246" spans="1:17" x14ac:dyDescent="0.25">
      <c r="A5246" t="s">
        <v>24664</v>
      </c>
      <c r="B5246" t="s">
        <v>72</v>
      </c>
      <c r="C5246" t="s">
        <v>139</v>
      </c>
      <c r="D5246" t="s">
        <v>527</v>
      </c>
      <c r="E5246" t="s">
        <v>21471</v>
      </c>
      <c r="F5246" t="s">
        <v>525</v>
      </c>
      <c r="G5246">
        <v>4</v>
      </c>
      <c r="H5246">
        <v>0</v>
      </c>
      <c r="I5246">
        <v>0</v>
      </c>
      <c r="J5246">
        <v>0</v>
      </c>
      <c r="K5246">
        <v>0</v>
      </c>
      <c r="L5246">
        <v>0</v>
      </c>
      <c r="M5246">
        <v>0</v>
      </c>
      <c r="N5246">
        <v>0</v>
      </c>
      <c r="O5246">
        <v>0</v>
      </c>
      <c r="P5246">
        <v>0</v>
      </c>
      <c r="Q5246">
        <v>0</v>
      </c>
    </row>
    <row r="5247" spans="1:17" x14ac:dyDescent="0.25">
      <c r="A5247" t="s">
        <v>18616</v>
      </c>
      <c r="B5247" t="s">
        <v>72</v>
      </c>
      <c r="C5247" t="s">
        <v>139</v>
      </c>
      <c r="D5247" t="s">
        <v>12971</v>
      </c>
      <c r="E5247" t="s">
        <v>563</v>
      </c>
      <c r="F5247" t="s">
        <v>525</v>
      </c>
      <c r="G5247">
        <v>2</v>
      </c>
      <c r="H5247">
        <v>0</v>
      </c>
      <c r="I5247">
        <v>0</v>
      </c>
      <c r="J5247">
        <v>0</v>
      </c>
      <c r="K5247">
        <v>0</v>
      </c>
      <c r="L5247">
        <v>0</v>
      </c>
      <c r="M5247">
        <v>0</v>
      </c>
      <c r="N5247">
        <v>0</v>
      </c>
      <c r="O5247">
        <v>0</v>
      </c>
      <c r="P5247">
        <v>0</v>
      </c>
      <c r="Q5247">
        <v>0</v>
      </c>
    </row>
    <row r="5248" spans="1:17" x14ac:dyDescent="0.25">
      <c r="A5248" t="s">
        <v>24665</v>
      </c>
      <c r="B5248" t="s">
        <v>72</v>
      </c>
      <c r="C5248" t="s">
        <v>139</v>
      </c>
      <c r="D5248" t="s">
        <v>12971</v>
      </c>
      <c r="E5248" t="s">
        <v>21471</v>
      </c>
      <c r="F5248" t="s">
        <v>525</v>
      </c>
      <c r="G5248">
        <v>2</v>
      </c>
      <c r="H5248">
        <v>0</v>
      </c>
      <c r="I5248">
        <v>0</v>
      </c>
      <c r="J5248">
        <v>0</v>
      </c>
      <c r="K5248">
        <v>0</v>
      </c>
      <c r="L5248">
        <v>0</v>
      </c>
      <c r="M5248">
        <v>0</v>
      </c>
      <c r="N5248">
        <v>0</v>
      </c>
      <c r="O5248">
        <v>0</v>
      </c>
      <c r="P5248">
        <v>0</v>
      </c>
      <c r="Q5248">
        <v>0</v>
      </c>
    </row>
    <row r="5249" spans="1:17" x14ac:dyDescent="0.25">
      <c r="A5249" t="s">
        <v>18617</v>
      </c>
      <c r="B5249" t="s">
        <v>72</v>
      </c>
      <c r="C5249" t="s">
        <v>140</v>
      </c>
      <c r="D5249" t="s">
        <v>529</v>
      </c>
      <c r="E5249" t="s">
        <v>563</v>
      </c>
      <c r="F5249" t="s">
        <v>525</v>
      </c>
      <c r="G5249">
        <v>1</v>
      </c>
      <c r="H5249">
        <v>0</v>
      </c>
      <c r="I5249">
        <v>0</v>
      </c>
      <c r="J5249">
        <v>0</v>
      </c>
      <c r="K5249">
        <v>0</v>
      </c>
      <c r="L5249">
        <v>0</v>
      </c>
      <c r="M5249">
        <v>0</v>
      </c>
      <c r="N5249">
        <v>0</v>
      </c>
      <c r="O5249">
        <v>0</v>
      </c>
      <c r="P5249">
        <v>0</v>
      </c>
      <c r="Q5249">
        <v>0</v>
      </c>
    </row>
    <row r="5250" spans="1:17" x14ac:dyDescent="0.25">
      <c r="A5250" t="s">
        <v>24666</v>
      </c>
      <c r="B5250" t="s">
        <v>72</v>
      </c>
      <c r="C5250" t="s">
        <v>140</v>
      </c>
      <c r="D5250" t="s">
        <v>529</v>
      </c>
      <c r="E5250" t="s">
        <v>21471</v>
      </c>
      <c r="F5250" t="s">
        <v>525</v>
      </c>
      <c r="G5250">
        <v>1</v>
      </c>
      <c r="H5250">
        <v>0</v>
      </c>
      <c r="I5250">
        <v>0</v>
      </c>
      <c r="J5250">
        <v>0</v>
      </c>
      <c r="K5250">
        <v>0</v>
      </c>
      <c r="L5250">
        <v>0</v>
      </c>
      <c r="M5250">
        <v>0</v>
      </c>
      <c r="N5250">
        <v>0</v>
      </c>
      <c r="O5250">
        <v>0</v>
      </c>
      <c r="P5250">
        <v>0</v>
      </c>
      <c r="Q5250">
        <v>0</v>
      </c>
    </row>
    <row r="5251" spans="1:17" x14ac:dyDescent="0.25">
      <c r="A5251" t="s">
        <v>18618</v>
      </c>
      <c r="B5251" t="s">
        <v>72</v>
      </c>
      <c r="C5251" t="s">
        <v>140</v>
      </c>
      <c r="D5251" t="s">
        <v>526</v>
      </c>
      <c r="E5251" t="s">
        <v>563</v>
      </c>
      <c r="F5251" t="s">
        <v>396</v>
      </c>
      <c r="G5251">
        <v>0</v>
      </c>
      <c r="H5251">
        <v>5</v>
      </c>
      <c r="I5251">
        <v>2</v>
      </c>
      <c r="J5251">
        <v>3</v>
      </c>
      <c r="K5251">
        <v>0</v>
      </c>
      <c r="L5251">
        <v>0</v>
      </c>
      <c r="M5251">
        <v>0</v>
      </c>
      <c r="N5251">
        <v>0</v>
      </c>
      <c r="O5251">
        <v>0</v>
      </c>
      <c r="P5251">
        <v>0</v>
      </c>
      <c r="Q5251">
        <v>0</v>
      </c>
    </row>
    <row r="5252" spans="1:17" x14ac:dyDescent="0.25">
      <c r="A5252" t="s">
        <v>18619</v>
      </c>
      <c r="B5252" t="s">
        <v>72</v>
      </c>
      <c r="C5252" t="s">
        <v>140</v>
      </c>
      <c r="D5252" t="s">
        <v>526</v>
      </c>
      <c r="E5252" t="s">
        <v>563</v>
      </c>
      <c r="F5252" t="s">
        <v>4236</v>
      </c>
      <c r="G5252">
        <v>0</v>
      </c>
      <c r="H5252">
        <v>5</v>
      </c>
      <c r="I5252">
        <v>1</v>
      </c>
      <c r="J5252">
        <v>4</v>
      </c>
      <c r="K5252">
        <v>0</v>
      </c>
      <c r="L5252">
        <v>0</v>
      </c>
      <c r="M5252">
        <v>0</v>
      </c>
      <c r="N5252">
        <v>0</v>
      </c>
      <c r="O5252">
        <v>0</v>
      </c>
      <c r="P5252">
        <v>0</v>
      </c>
      <c r="Q5252">
        <v>0</v>
      </c>
    </row>
    <row r="5253" spans="1:17" x14ac:dyDescent="0.25">
      <c r="A5253" t="s">
        <v>18620</v>
      </c>
      <c r="B5253" t="s">
        <v>72</v>
      </c>
      <c r="C5253" t="s">
        <v>140</v>
      </c>
      <c r="D5253" t="s">
        <v>526</v>
      </c>
      <c r="E5253" t="s">
        <v>563</v>
      </c>
      <c r="F5253" t="s">
        <v>4238</v>
      </c>
      <c r="G5253">
        <v>0</v>
      </c>
      <c r="H5253">
        <v>0</v>
      </c>
      <c r="I5253">
        <v>0</v>
      </c>
      <c r="J5253">
        <v>0</v>
      </c>
      <c r="K5253">
        <v>0</v>
      </c>
      <c r="L5253">
        <v>0</v>
      </c>
      <c r="M5253">
        <v>5</v>
      </c>
      <c r="N5253">
        <v>0</v>
      </c>
      <c r="O5253">
        <v>0</v>
      </c>
      <c r="P5253">
        <v>0</v>
      </c>
      <c r="Q5253">
        <v>0</v>
      </c>
    </row>
    <row r="5254" spans="1:17" x14ac:dyDescent="0.25">
      <c r="A5254" t="s">
        <v>18621</v>
      </c>
      <c r="B5254" t="s">
        <v>72</v>
      </c>
      <c r="C5254" t="s">
        <v>140</v>
      </c>
      <c r="D5254" t="s">
        <v>526</v>
      </c>
      <c r="E5254" t="s">
        <v>563</v>
      </c>
      <c r="F5254" t="s">
        <v>397</v>
      </c>
      <c r="G5254">
        <v>0</v>
      </c>
      <c r="H5254">
        <v>5</v>
      </c>
      <c r="I5254">
        <v>1</v>
      </c>
      <c r="J5254">
        <v>4</v>
      </c>
      <c r="K5254">
        <v>0</v>
      </c>
      <c r="L5254">
        <v>0</v>
      </c>
      <c r="M5254">
        <v>0</v>
      </c>
      <c r="N5254">
        <v>0</v>
      </c>
      <c r="O5254">
        <v>0</v>
      </c>
      <c r="P5254">
        <v>0</v>
      </c>
      <c r="Q5254">
        <v>0</v>
      </c>
    </row>
    <row r="5255" spans="1:17" x14ac:dyDescent="0.25">
      <c r="A5255" t="s">
        <v>18622</v>
      </c>
      <c r="B5255" t="s">
        <v>72</v>
      </c>
      <c r="C5255" t="s">
        <v>140</v>
      </c>
      <c r="D5255" t="s">
        <v>526</v>
      </c>
      <c r="E5255" t="s">
        <v>563</v>
      </c>
      <c r="F5255" t="s">
        <v>398</v>
      </c>
      <c r="G5255">
        <v>0</v>
      </c>
      <c r="H5255">
        <v>5</v>
      </c>
      <c r="I5255">
        <v>1</v>
      </c>
      <c r="J5255">
        <v>4</v>
      </c>
      <c r="K5255">
        <v>0</v>
      </c>
      <c r="L5255">
        <v>0</v>
      </c>
      <c r="M5255">
        <v>0</v>
      </c>
      <c r="N5255">
        <v>0</v>
      </c>
      <c r="O5255">
        <v>0</v>
      </c>
      <c r="P5255">
        <v>0</v>
      </c>
      <c r="Q5255">
        <v>0</v>
      </c>
    </row>
    <row r="5256" spans="1:17" x14ac:dyDescent="0.25">
      <c r="A5256" t="s">
        <v>18623</v>
      </c>
      <c r="B5256" t="s">
        <v>72</v>
      </c>
      <c r="C5256" t="s">
        <v>140</v>
      </c>
      <c r="D5256" t="s">
        <v>526</v>
      </c>
      <c r="E5256" t="s">
        <v>563</v>
      </c>
      <c r="F5256" t="s">
        <v>4242</v>
      </c>
      <c r="G5256">
        <v>0</v>
      </c>
      <c r="H5256">
        <v>0</v>
      </c>
      <c r="I5256">
        <v>0</v>
      </c>
      <c r="J5256">
        <v>0</v>
      </c>
      <c r="K5256">
        <v>0</v>
      </c>
      <c r="L5256">
        <v>0</v>
      </c>
      <c r="M5256">
        <v>5</v>
      </c>
      <c r="N5256">
        <v>0</v>
      </c>
      <c r="O5256">
        <v>0</v>
      </c>
      <c r="P5256">
        <v>0</v>
      </c>
      <c r="Q5256">
        <v>0</v>
      </c>
    </row>
    <row r="5257" spans="1:17" x14ac:dyDescent="0.25">
      <c r="A5257" t="s">
        <v>18624</v>
      </c>
      <c r="B5257" t="s">
        <v>72</v>
      </c>
      <c r="C5257" t="s">
        <v>140</v>
      </c>
      <c r="D5257" t="s">
        <v>526</v>
      </c>
      <c r="E5257" t="s">
        <v>563</v>
      </c>
      <c r="F5257" t="s">
        <v>399</v>
      </c>
      <c r="G5257">
        <v>0</v>
      </c>
      <c r="H5257">
        <v>5</v>
      </c>
      <c r="I5257">
        <v>1</v>
      </c>
      <c r="J5257">
        <v>4</v>
      </c>
      <c r="K5257">
        <v>0</v>
      </c>
      <c r="L5257">
        <v>0</v>
      </c>
      <c r="M5257">
        <v>0</v>
      </c>
      <c r="N5257">
        <v>0</v>
      </c>
      <c r="O5257">
        <v>0</v>
      </c>
      <c r="P5257">
        <v>0</v>
      </c>
      <c r="Q5257">
        <v>0</v>
      </c>
    </row>
    <row r="5258" spans="1:17" x14ac:dyDescent="0.25">
      <c r="A5258" t="s">
        <v>18625</v>
      </c>
      <c r="B5258" t="s">
        <v>72</v>
      </c>
      <c r="C5258" t="s">
        <v>140</v>
      </c>
      <c r="D5258" t="s">
        <v>526</v>
      </c>
      <c r="E5258" t="s">
        <v>563</v>
      </c>
      <c r="F5258" t="s">
        <v>4245</v>
      </c>
      <c r="G5258">
        <v>0</v>
      </c>
      <c r="H5258">
        <v>0</v>
      </c>
      <c r="I5258">
        <v>0</v>
      </c>
      <c r="J5258">
        <v>0</v>
      </c>
      <c r="K5258">
        <v>0</v>
      </c>
      <c r="L5258">
        <v>0</v>
      </c>
      <c r="M5258">
        <v>5</v>
      </c>
      <c r="N5258">
        <v>0</v>
      </c>
      <c r="O5258">
        <v>0</v>
      </c>
      <c r="P5258">
        <v>0</v>
      </c>
      <c r="Q5258">
        <v>0</v>
      </c>
    </row>
    <row r="5259" spans="1:17" x14ac:dyDescent="0.25">
      <c r="A5259" t="s">
        <v>18626</v>
      </c>
      <c r="B5259" t="s">
        <v>72</v>
      </c>
      <c r="C5259" t="s">
        <v>140</v>
      </c>
      <c r="D5259" t="s">
        <v>526</v>
      </c>
      <c r="E5259" t="s">
        <v>563</v>
      </c>
      <c r="F5259" t="s">
        <v>394</v>
      </c>
      <c r="G5259">
        <v>0</v>
      </c>
      <c r="H5259">
        <v>0</v>
      </c>
      <c r="I5259">
        <v>0</v>
      </c>
      <c r="J5259">
        <v>0</v>
      </c>
      <c r="K5259">
        <v>0</v>
      </c>
      <c r="L5259">
        <v>0</v>
      </c>
      <c r="M5259">
        <v>0</v>
      </c>
      <c r="N5259">
        <v>4</v>
      </c>
      <c r="O5259">
        <v>4</v>
      </c>
      <c r="P5259">
        <v>0</v>
      </c>
      <c r="Q5259">
        <v>0</v>
      </c>
    </row>
    <row r="5260" spans="1:17" x14ac:dyDescent="0.25">
      <c r="A5260" t="s">
        <v>24667</v>
      </c>
      <c r="B5260" t="s">
        <v>72</v>
      </c>
      <c r="C5260" t="s">
        <v>200</v>
      </c>
      <c r="D5260" t="s">
        <v>526</v>
      </c>
      <c r="E5260" t="s">
        <v>21471</v>
      </c>
      <c r="F5260" t="s">
        <v>399</v>
      </c>
      <c r="G5260">
        <v>0</v>
      </c>
      <c r="H5260">
        <v>11</v>
      </c>
      <c r="I5260">
        <v>0</v>
      </c>
      <c r="J5260">
        <v>10</v>
      </c>
      <c r="K5260">
        <v>1</v>
      </c>
      <c r="L5260">
        <v>0</v>
      </c>
      <c r="M5260">
        <v>0</v>
      </c>
      <c r="N5260">
        <v>0</v>
      </c>
      <c r="O5260">
        <v>0</v>
      </c>
      <c r="P5260">
        <v>0</v>
      </c>
      <c r="Q5260">
        <v>0</v>
      </c>
    </row>
    <row r="5261" spans="1:17" x14ac:dyDescent="0.25">
      <c r="A5261" t="s">
        <v>24668</v>
      </c>
      <c r="B5261" t="s">
        <v>72</v>
      </c>
      <c r="C5261" t="s">
        <v>200</v>
      </c>
      <c r="D5261" t="s">
        <v>526</v>
      </c>
      <c r="E5261" t="s">
        <v>21471</v>
      </c>
      <c r="F5261" t="s">
        <v>4245</v>
      </c>
      <c r="G5261">
        <v>0</v>
      </c>
      <c r="H5261">
        <v>0</v>
      </c>
      <c r="I5261">
        <v>0</v>
      </c>
      <c r="J5261">
        <v>0</v>
      </c>
      <c r="K5261">
        <v>0</v>
      </c>
      <c r="L5261">
        <v>0</v>
      </c>
      <c r="M5261">
        <v>11</v>
      </c>
      <c r="N5261">
        <v>0</v>
      </c>
      <c r="O5261">
        <v>0</v>
      </c>
      <c r="P5261">
        <v>0</v>
      </c>
      <c r="Q5261">
        <v>0</v>
      </c>
    </row>
    <row r="5262" spans="1:17" x14ac:dyDescent="0.25">
      <c r="A5262" t="s">
        <v>24669</v>
      </c>
      <c r="B5262" t="s">
        <v>72</v>
      </c>
      <c r="C5262" t="s">
        <v>200</v>
      </c>
      <c r="D5262" t="s">
        <v>526</v>
      </c>
      <c r="E5262" t="s">
        <v>21471</v>
      </c>
      <c r="F5262" t="s">
        <v>394</v>
      </c>
      <c r="G5262">
        <v>0</v>
      </c>
      <c r="H5262">
        <v>0</v>
      </c>
      <c r="I5262">
        <v>0</v>
      </c>
      <c r="J5262">
        <v>0</v>
      </c>
      <c r="K5262">
        <v>0</v>
      </c>
      <c r="L5262">
        <v>0</v>
      </c>
      <c r="M5262">
        <v>0</v>
      </c>
      <c r="N5262">
        <v>8</v>
      </c>
      <c r="O5262">
        <v>8</v>
      </c>
      <c r="P5262">
        <v>0</v>
      </c>
      <c r="Q5262">
        <v>0</v>
      </c>
    </row>
    <row r="5263" spans="1:17" x14ac:dyDescent="0.25">
      <c r="A5263" t="s">
        <v>24670</v>
      </c>
      <c r="B5263" t="s">
        <v>72</v>
      </c>
      <c r="C5263" t="s">
        <v>200</v>
      </c>
      <c r="D5263" t="s">
        <v>526</v>
      </c>
      <c r="E5263" t="s">
        <v>21471</v>
      </c>
      <c r="F5263" t="s">
        <v>395</v>
      </c>
      <c r="G5263">
        <v>0</v>
      </c>
      <c r="H5263">
        <v>0</v>
      </c>
      <c r="I5263">
        <v>0</v>
      </c>
      <c r="J5263">
        <v>0</v>
      </c>
      <c r="K5263">
        <v>0</v>
      </c>
      <c r="L5263">
        <v>0</v>
      </c>
      <c r="M5263">
        <v>0</v>
      </c>
      <c r="N5263">
        <v>8</v>
      </c>
      <c r="O5263">
        <v>8</v>
      </c>
      <c r="P5263">
        <v>0</v>
      </c>
      <c r="Q5263">
        <v>0</v>
      </c>
    </row>
    <row r="5264" spans="1:17" x14ac:dyDescent="0.25">
      <c r="A5264" t="s">
        <v>24671</v>
      </c>
      <c r="B5264" t="s">
        <v>72</v>
      </c>
      <c r="C5264" t="s">
        <v>200</v>
      </c>
      <c r="D5264" t="s">
        <v>526</v>
      </c>
      <c r="E5264" t="s">
        <v>21471</v>
      </c>
      <c r="F5264" t="s">
        <v>525</v>
      </c>
      <c r="G5264">
        <v>11</v>
      </c>
      <c r="H5264">
        <v>0</v>
      </c>
      <c r="I5264">
        <v>0</v>
      </c>
      <c r="J5264">
        <v>0</v>
      </c>
      <c r="K5264">
        <v>0</v>
      </c>
      <c r="L5264">
        <v>0</v>
      </c>
      <c r="M5264">
        <v>0</v>
      </c>
      <c r="N5264">
        <v>0</v>
      </c>
      <c r="O5264">
        <v>0</v>
      </c>
      <c r="P5264">
        <v>0</v>
      </c>
      <c r="Q5264">
        <v>0</v>
      </c>
    </row>
    <row r="5265" spans="1:17" x14ac:dyDescent="0.25">
      <c r="A5265" t="s">
        <v>18806</v>
      </c>
      <c r="B5265" t="s">
        <v>72</v>
      </c>
      <c r="C5265" t="s">
        <v>200</v>
      </c>
      <c r="D5265" t="s">
        <v>527</v>
      </c>
      <c r="E5265" t="s">
        <v>563</v>
      </c>
      <c r="F5265" t="s">
        <v>528</v>
      </c>
      <c r="G5265">
        <v>0</v>
      </c>
      <c r="H5265">
        <v>0</v>
      </c>
      <c r="I5265">
        <v>0</v>
      </c>
      <c r="J5265">
        <v>0</v>
      </c>
      <c r="K5265">
        <v>0</v>
      </c>
      <c r="L5265">
        <v>0</v>
      </c>
      <c r="M5265">
        <v>0</v>
      </c>
      <c r="N5265">
        <v>1</v>
      </c>
      <c r="O5265">
        <v>1</v>
      </c>
      <c r="P5265">
        <v>0</v>
      </c>
      <c r="Q5265">
        <v>0</v>
      </c>
    </row>
    <row r="5266" spans="1:17" x14ac:dyDescent="0.25">
      <c r="A5266" t="s">
        <v>18807</v>
      </c>
      <c r="B5266" t="s">
        <v>72</v>
      </c>
      <c r="C5266" t="s">
        <v>200</v>
      </c>
      <c r="D5266" t="s">
        <v>527</v>
      </c>
      <c r="E5266" t="s">
        <v>563</v>
      </c>
      <c r="F5266" t="s">
        <v>525</v>
      </c>
      <c r="G5266">
        <v>1</v>
      </c>
      <c r="H5266">
        <v>0</v>
      </c>
      <c r="I5266">
        <v>0</v>
      </c>
      <c r="J5266">
        <v>0</v>
      </c>
      <c r="K5266">
        <v>0</v>
      </c>
      <c r="L5266">
        <v>0</v>
      </c>
      <c r="M5266">
        <v>0</v>
      </c>
      <c r="N5266">
        <v>0</v>
      </c>
      <c r="O5266">
        <v>0</v>
      </c>
      <c r="P5266">
        <v>0</v>
      </c>
      <c r="Q5266">
        <v>0</v>
      </c>
    </row>
    <row r="5267" spans="1:17" x14ac:dyDescent="0.25">
      <c r="A5267" t="s">
        <v>18808</v>
      </c>
      <c r="B5267" t="s">
        <v>72</v>
      </c>
      <c r="C5267" t="s">
        <v>200</v>
      </c>
      <c r="D5267" t="s">
        <v>12971</v>
      </c>
      <c r="E5267" t="s">
        <v>563</v>
      </c>
      <c r="F5267" t="s">
        <v>525</v>
      </c>
      <c r="G5267">
        <v>1</v>
      </c>
      <c r="H5267">
        <v>0</v>
      </c>
      <c r="I5267">
        <v>0</v>
      </c>
      <c r="J5267">
        <v>0</v>
      </c>
      <c r="K5267">
        <v>0</v>
      </c>
      <c r="L5267">
        <v>0</v>
      </c>
      <c r="M5267">
        <v>0</v>
      </c>
      <c r="N5267">
        <v>0</v>
      </c>
      <c r="O5267">
        <v>0</v>
      </c>
      <c r="P5267">
        <v>0</v>
      </c>
      <c r="Q5267">
        <v>0</v>
      </c>
    </row>
    <row r="5268" spans="1:17" x14ac:dyDescent="0.25">
      <c r="A5268" t="s">
        <v>18809</v>
      </c>
      <c r="B5268" t="s">
        <v>72</v>
      </c>
      <c r="C5268" t="s">
        <v>201</v>
      </c>
      <c r="D5268" t="s">
        <v>529</v>
      </c>
      <c r="E5268" t="s">
        <v>563</v>
      </c>
      <c r="F5268" t="s">
        <v>525</v>
      </c>
      <c r="G5268">
        <v>5</v>
      </c>
      <c r="H5268">
        <v>0</v>
      </c>
      <c r="I5268">
        <v>0</v>
      </c>
      <c r="J5268">
        <v>0</v>
      </c>
      <c r="K5268">
        <v>0</v>
      </c>
      <c r="L5268">
        <v>0</v>
      </c>
      <c r="M5268">
        <v>0</v>
      </c>
      <c r="N5268">
        <v>0</v>
      </c>
      <c r="O5268">
        <v>0</v>
      </c>
      <c r="P5268">
        <v>0</v>
      </c>
      <c r="Q5268">
        <v>0</v>
      </c>
    </row>
    <row r="5269" spans="1:17" x14ac:dyDescent="0.25">
      <c r="A5269" t="s">
        <v>24672</v>
      </c>
      <c r="B5269" t="s">
        <v>72</v>
      </c>
      <c r="C5269" t="s">
        <v>201</v>
      </c>
      <c r="D5269" t="s">
        <v>529</v>
      </c>
      <c r="E5269" t="s">
        <v>21471</v>
      </c>
      <c r="F5269" t="s">
        <v>525</v>
      </c>
      <c r="G5269">
        <v>2</v>
      </c>
      <c r="H5269">
        <v>0</v>
      </c>
      <c r="I5269">
        <v>0</v>
      </c>
      <c r="J5269">
        <v>0</v>
      </c>
      <c r="K5269">
        <v>0</v>
      </c>
      <c r="L5269">
        <v>0</v>
      </c>
      <c r="M5269">
        <v>0</v>
      </c>
      <c r="N5269">
        <v>0</v>
      </c>
      <c r="O5269">
        <v>0</v>
      </c>
      <c r="P5269">
        <v>0</v>
      </c>
      <c r="Q5269">
        <v>0</v>
      </c>
    </row>
    <row r="5270" spans="1:17" x14ac:dyDescent="0.25">
      <c r="A5270" t="s">
        <v>18810</v>
      </c>
      <c r="B5270" t="s">
        <v>72</v>
      </c>
      <c r="C5270" t="s">
        <v>201</v>
      </c>
      <c r="D5270" t="s">
        <v>526</v>
      </c>
      <c r="E5270" t="s">
        <v>563</v>
      </c>
      <c r="F5270" t="s">
        <v>396</v>
      </c>
      <c r="G5270">
        <v>0</v>
      </c>
      <c r="H5270">
        <v>86</v>
      </c>
      <c r="I5270">
        <v>11</v>
      </c>
      <c r="J5270">
        <v>67</v>
      </c>
      <c r="K5270">
        <v>4</v>
      </c>
      <c r="L5270">
        <v>4</v>
      </c>
      <c r="M5270">
        <v>0</v>
      </c>
      <c r="N5270">
        <v>0</v>
      </c>
      <c r="O5270">
        <v>0</v>
      </c>
      <c r="P5270">
        <v>0</v>
      </c>
      <c r="Q5270">
        <v>0</v>
      </c>
    </row>
    <row r="5271" spans="1:17" x14ac:dyDescent="0.25">
      <c r="A5271" t="s">
        <v>18811</v>
      </c>
      <c r="B5271" t="s">
        <v>72</v>
      </c>
      <c r="C5271" t="s">
        <v>201</v>
      </c>
      <c r="D5271" t="s">
        <v>526</v>
      </c>
      <c r="E5271" t="s">
        <v>563</v>
      </c>
      <c r="F5271" t="s">
        <v>4236</v>
      </c>
      <c r="G5271">
        <v>0</v>
      </c>
      <c r="H5271">
        <v>86</v>
      </c>
      <c r="I5271">
        <v>10</v>
      </c>
      <c r="J5271">
        <v>65</v>
      </c>
      <c r="K5271">
        <v>5</v>
      </c>
      <c r="L5271">
        <v>6</v>
      </c>
      <c r="M5271">
        <v>0</v>
      </c>
      <c r="N5271">
        <v>0</v>
      </c>
      <c r="O5271">
        <v>0</v>
      </c>
      <c r="P5271">
        <v>0</v>
      </c>
      <c r="Q5271">
        <v>0</v>
      </c>
    </row>
    <row r="5272" spans="1:17" x14ac:dyDescent="0.25">
      <c r="A5272" t="s">
        <v>18812</v>
      </c>
      <c r="B5272" t="s">
        <v>72</v>
      </c>
      <c r="C5272" t="s">
        <v>201</v>
      </c>
      <c r="D5272" t="s">
        <v>526</v>
      </c>
      <c r="E5272" t="s">
        <v>563</v>
      </c>
      <c r="F5272" t="s">
        <v>4238</v>
      </c>
      <c r="G5272">
        <v>0</v>
      </c>
      <c r="H5272">
        <v>0</v>
      </c>
      <c r="I5272">
        <v>0</v>
      </c>
      <c r="J5272">
        <v>0</v>
      </c>
      <c r="K5272">
        <v>0</v>
      </c>
      <c r="L5272">
        <v>0</v>
      </c>
      <c r="M5272">
        <v>86</v>
      </c>
      <c r="N5272">
        <v>0</v>
      </c>
      <c r="O5272">
        <v>0</v>
      </c>
      <c r="P5272">
        <v>0</v>
      </c>
      <c r="Q5272">
        <v>0</v>
      </c>
    </row>
    <row r="5273" spans="1:17" x14ac:dyDescent="0.25">
      <c r="A5273" t="s">
        <v>18813</v>
      </c>
      <c r="B5273" t="s">
        <v>72</v>
      </c>
      <c r="C5273" t="s">
        <v>201</v>
      </c>
      <c r="D5273" t="s">
        <v>526</v>
      </c>
      <c r="E5273" t="s">
        <v>563</v>
      </c>
      <c r="F5273" t="s">
        <v>397</v>
      </c>
      <c r="G5273">
        <v>0</v>
      </c>
      <c r="H5273">
        <v>86</v>
      </c>
      <c r="I5273">
        <v>10</v>
      </c>
      <c r="J5273">
        <v>65</v>
      </c>
      <c r="K5273">
        <v>5</v>
      </c>
      <c r="L5273">
        <v>6</v>
      </c>
      <c r="M5273">
        <v>0</v>
      </c>
      <c r="N5273">
        <v>0</v>
      </c>
      <c r="O5273">
        <v>0</v>
      </c>
      <c r="P5273">
        <v>0</v>
      </c>
      <c r="Q5273">
        <v>0</v>
      </c>
    </row>
    <row r="5274" spans="1:17" x14ac:dyDescent="0.25">
      <c r="A5274" t="s">
        <v>18814</v>
      </c>
      <c r="B5274" t="s">
        <v>72</v>
      </c>
      <c r="C5274" t="s">
        <v>201</v>
      </c>
      <c r="D5274" t="s">
        <v>526</v>
      </c>
      <c r="E5274" t="s">
        <v>563</v>
      </c>
      <c r="F5274" t="s">
        <v>398</v>
      </c>
      <c r="G5274">
        <v>0</v>
      </c>
      <c r="H5274">
        <v>86</v>
      </c>
      <c r="I5274">
        <v>10</v>
      </c>
      <c r="J5274">
        <v>66</v>
      </c>
      <c r="K5274">
        <v>4</v>
      </c>
      <c r="L5274">
        <v>6</v>
      </c>
      <c r="M5274">
        <v>0</v>
      </c>
      <c r="N5274">
        <v>0</v>
      </c>
      <c r="O5274">
        <v>0</v>
      </c>
      <c r="P5274">
        <v>0</v>
      </c>
      <c r="Q5274">
        <v>0</v>
      </c>
    </row>
    <row r="5275" spans="1:17" x14ac:dyDescent="0.25">
      <c r="A5275" t="s">
        <v>18629</v>
      </c>
      <c r="B5275" t="s">
        <v>72</v>
      </c>
      <c r="C5275" t="s">
        <v>201</v>
      </c>
      <c r="D5275" t="s">
        <v>526</v>
      </c>
      <c r="E5275" t="s">
        <v>563</v>
      </c>
      <c r="F5275" t="s">
        <v>4242</v>
      </c>
      <c r="G5275">
        <v>0</v>
      </c>
      <c r="H5275">
        <v>0</v>
      </c>
      <c r="I5275">
        <v>0</v>
      </c>
      <c r="J5275">
        <v>0</v>
      </c>
      <c r="K5275">
        <v>0</v>
      </c>
      <c r="L5275">
        <v>0</v>
      </c>
      <c r="M5275">
        <v>86</v>
      </c>
      <c r="N5275">
        <v>0</v>
      </c>
      <c r="O5275">
        <v>0</v>
      </c>
      <c r="P5275">
        <v>0</v>
      </c>
      <c r="Q5275">
        <v>0</v>
      </c>
    </row>
    <row r="5276" spans="1:17" x14ac:dyDescent="0.25">
      <c r="A5276" t="s">
        <v>18630</v>
      </c>
      <c r="B5276" t="s">
        <v>72</v>
      </c>
      <c r="C5276" t="s">
        <v>201</v>
      </c>
      <c r="D5276" t="s">
        <v>526</v>
      </c>
      <c r="E5276" t="s">
        <v>563</v>
      </c>
      <c r="F5276" t="s">
        <v>399</v>
      </c>
      <c r="G5276">
        <v>0</v>
      </c>
      <c r="H5276">
        <v>86</v>
      </c>
      <c r="I5276">
        <v>10</v>
      </c>
      <c r="J5276">
        <v>68</v>
      </c>
      <c r="K5276">
        <v>4</v>
      </c>
      <c r="L5276">
        <v>4</v>
      </c>
      <c r="M5276">
        <v>0</v>
      </c>
      <c r="N5276">
        <v>0</v>
      </c>
      <c r="O5276">
        <v>0</v>
      </c>
      <c r="P5276">
        <v>0</v>
      </c>
      <c r="Q5276">
        <v>0</v>
      </c>
    </row>
    <row r="5277" spans="1:17" x14ac:dyDescent="0.25">
      <c r="A5277" t="s">
        <v>18631</v>
      </c>
      <c r="B5277" t="s">
        <v>72</v>
      </c>
      <c r="C5277" t="s">
        <v>201</v>
      </c>
      <c r="D5277" t="s">
        <v>526</v>
      </c>
      <c r="E5277" t="s">
        <v>563</v>
      </c>
      <c r="F5277" t="s">
        <v>4245</v>
      </c>
      <c r="G5277">
        <v>0</v>
      </c>
      <c r="H5277">
        <v>0</v>
      </c>
      <c r="I5277">
        <v>0</v>
      </c>
      <c r="J5277">
        <v>0</v>
      </c>
      <c r="K5277">
        <v>0</v>
      </c>
      <c r="L5277">
        <v>0</v>
      </c>
      <c r="M5277">
        <v>86</v>
      </c>
      <c r="N5277">
        <v>0</v>
      </c>
      <c r="O5277">
        <v>0</v>
      </c>
      <c r="P5277">
        <v>0</v>
      </c>
      <c r="Q5277">
        <v>0</v>
      </c>
    </row>
    <row r="5278" spans="1:17" x14ac:dyDescent="0.25">
      <c r="A5278" t="s">
        <v>18632</v>
      </c>
      <c r="B5278" t="s">
        <v>72</v>
      </c>
      <c r="C5278" t="s">
        <v>201</v>
      </c>
      <c r="D5278" t="s">
        <v>526</v>
      </c>
      <c r="E5278" t="s">
        <v>563</v>
      </c>
      <c r="F5278" t="s">
        <v>394</v>
      </c>
      <c r="G5278">
        <v>0</v>
      </c>
      <c r="H5278">
        <v>0</v>
      </c>
      <c r="I5278">
        <v>0</v>
      </c>
      <c r="J5278">
        <v>0</v>
      </c>
      <c r="K5278">
        <v>0</v>
      </c>
      <c r="L5278">
        <v>0</v>
      </c>
      <c r="M5278">
        <v>0</v>
      </c>
      <c r="N5278">
        <v>65</v>
      </c>
      <c r="O5278">
        <v>62</v>
      </c>
      <c r="P5278">
        <v>2</v>
      </c>
      <c r="Q5278">
        <v>1</v>
      </c>
    </row>
    <row r="5279" spans="1:17" x14ac:dyDescent="0.25">
      <c r="A5279" t="s">
        <v>18633</v>
      </c>
      <c r="B5279" t="s">
        <v>72</v>
      </c>
      <c r="C5279" t="s">
        <v>201</v>
      </c>
      <c r="D5279" t="s">
        <v>526</v>
      </c>
      <c r="E5279" t="s">
        <v>563</v>
      </c>
      <c r="F5279" t="s">
        <v>395</v>
      </c>
      <c r="G5279">
        <v>0</v>
      </c>
      <c r="H5279">
        <v>0</v>
      </c>
      <c r="I5279">
        <v>0</v>
      </c>
      <c r="J5279">
        <v>0</v>
      </c>
      <c r="K5279">
        <v>0</v>
      </c>
      <c r="L5279">
        <v>0</v>
      </c>
      <c r="M5279">
        <v>0</v>
      </c>
      <c r="N5279">
        <v>59</v>
      </c>
      <c r="O5279">
        <v>57</v>
      </c>
      <c r="P5279">
        <v>2</v>
      </c>
      <c r="Q5279">
        <v>0</v>
      </c>
    </row>
    <row r="5280" spans="1:17" x14ac:dyDescent="0.25">
      <c r="A5280" t="s">
        <v>18634</v>
      </c>
      <c r="B5280" t="s">
        <v>72</v>
      </c>
      <c r="C5280" t="s">
        <v>201</v>
      </c>
      <c r="D5280" t="s">
        <v>526</v>
      </c>
      <c r="E5280" t="s">
        <v>563</v>
      </c>
      <c r="F5280" t="s">
        <v>525</v>
      </c>
      <c r="G5280">
        <v>86</v>
      </c>
      <c r="H5280">
        <v>0</v>
      </c>
      <c r="I5280">
        <v>0</v>
      </c>
      <c r="J5280">
        <v>0</v>
      </c>
      <c r="K5280">
        <v>0</v>
      </c>
      <c r="L5280">
        <v>0</v>
      </c>
      <c r="M5280">
        <v>0</v>
      </c>
      <c r="N5280">
        <v>0</v>
      </c>
      <c r="O5280">
        <v>0</v>
      </c>
      <c r="P5280">
        <v>0</v>
      </c>
      <c r="Q5280">
        <v>0</v>
      </c>
    </row>
    <row r="5281" spans="1:17" x14ac:dyDescent="0.25">
      <c r="A5281" t="s">
        <v>24673</v>
      </c>
      <c r="B5281" t="s">
        <v>72</v>
      </c>
      <c r="C5281" t="s">
        <v>201</v>
      </c>
      <c r="D5281" t="s">
        <v>526</v>
      </c>
      <c r="E5281" t="s">
        <v>21471</v>
      </c>
      <c r="F5281" t="s">
        <v>396</v>
      </c>
      <c r="G5281">
        <v>0</v>
      </c>
      <c r="H5281">
        <v>86</v>
      </c>
      <c r="I5281">
        <v>8</v>
      </c>
      <c r="J5281">
        <v>63</v>
      </c>
      <c r="K5281">
        <v>12</v>
      </c>
      <c r="L5281">
        <v>3</v>
      </c>
      <c r="M5281">
        <v>0</v>
      </c>
      <c r="N5281">
        <v>0</v>
      </c>
      <c r="O5281">
        <v>0</v>
      </c>
      <c r="P5281">
        <v>0</v>
      </c>
      <c r="Q5281">
        <v>0</v>
      </c>
    </row>
    <row r="5282" spans="1:17" x14ac:dyDescent="0.25">
      <c r="A5282" t="s">
        <v>24674</v>
      </c>
      <c r="B5282" t="s">
        <v>72</v>
      </c>
      <c r="C5282" t="s">
        <v>201</v>
      </c>
      <c r="D5282" t="s">
        <v>526</v>
      </c>
      <c r="E5282" t="s">
        <v>21471</v>
      </c>
      <c r="F5282" t="s">
        <v>4236</v>
      </c>
      <c r="G5282">
        <v>0</v>
      </c>
      <c r="H5282">
        <v>86</v>
      </c>
      <c r="I5282">
        <v>5</v>
      </c>
      <c r="J5282">
        <v>66</v>
      </c>
      <c r="K5282">
        <v>8</v>
      </c>
      <c r="L5282">
        <v>7</v>
      </c>
      <c r="M5282">
        <v>0</v>
      </c>
      <c r="N5282">
        <v>0</v>
      </c>
      <c r="O5282">
        <v>0</v>
      </c>
      <c r="P5282">
        <v>0</v>
      </c>
      <c r="Q5282">
        <v>0</v>
      </c>
    </row>
    <row r="5283" spans="1:17" x14ac:dyDescent="0.25">
      <c r="A5283" t="s">
        <v>24675</v>
      </c>
      <c r="B5283" t="s">
        <v>72</v>
      </c>
      <c r="C5283" t="s">
        <v>201</v>
      </c>
      <c r="D5283" t="s">
        <v>526</v>
      </c>
      <c r="E5283" t="s">
        <v>21471</v>
      </c>
      <c r="F5283" t="s">
        <v>4238</v>
      </c>
      <c r="G5283">
        <v>0</v>
      </c>
      <c r="H5283">
        <v>0</v>
      </c>
      <c r="I5283">
        <v>0</v>
      </c>
      <c r="J5283">
        <v>0</v>
      </c>
      <c r="K5283">
        <v>0</v>
      </c>
      <c r="L5283">
        <v>0</v>
      </c>
      <c r="M5283">
        <v>86</v>
      </c>
      <c r="N5283">
        <v>0</v>
      </c>
      <c r="O5283">
        <v>0</v>
      </c>
      <c r="P5283">
        <v>0</v>
      </c>
      <c r="Q5283">
        <v>0</v>
      </c>
    </row>
    <row r="5284" spans="1:17" x14ac:dyDescent="0.25">
      <c r="A5284" t="s">
        <v>24676</v>
      </c>
      <c r="B5284" t="s">
        <v>72</v>
      </c>
      <c r="C5284" t="s">
        <v>201</v>
      </c>
      <c r="D5284" t="s">
        <v>526</v>
      </c>
      <c r="E5284" t="s">
        <v>21471</v>
      </c>
      <c r="F5284" t="s">
        <v>397</v>
      </c>
      <c r="G5284">
        <v>0</v>
      </c>
      <c r="H5284">
        <v>86</v>
      </c>
      <c r="I5284">
        <v>5</v>
      </c>
      <c r="J5284">
        <v>66</v>
      </c>
      <c r="K5284">
        <v>8</v>
      </c>
      <c r="L5284">
        <v>7</v>
      </c>
      <c r="M5284">
        <v>0</v>
      </c>
      <c r="N5284">
        <v>0</v>
      </c>
      <c r="O5284">
        <v>0</v>
      </c>
      <c r="P5284">
        <v>0</v>
      </c>
      <c r="Q5284">
        <v>0</v>
      </c>
    </row>
    <row r="5285" spans="1:17" x14ac:dyDescent="0.25">
      <c r="A5285" t="s">
        <v>24677</v>
      </c>
      <c r="B5285" t="s">
        <v>72</v>
      </c>
      <c r="C5285" t="s">
        <v>201</v>
      </c>
      <c r="D5285" t="s">
        <v>526</v>
      </c>
      <c r="E5285" t="s">
        <v>21471</v>
      </c>
      <c r="F5285" t="s">
        <v>398</v>
      </c>
      <c r="G5285">
        <v>0</v>
      </c>
      <c r="H5285">
        <v>86</v>
      </c>
      <c r="I5285">
        <v>6</v>
      </c>
      <c r="J5285">
        <v>65</v>
      </c>
      <c r="K5285">
        <v>8</v>
      </c>
      <c r="L5285">
        <v>7</v>
      </c>
      <c r="M5285">
        <v>0</v>
      </c>
      <c r="N5285">
        <v>0</v>
      </c>
      <c r="O5285">
        <v>0</v>
      </c>
      <c r="P5285">
        <v>0</v>
      </c>
      <c r="Q5285">
        <v>0</v>
      </c>
    </row>
    <row r="5286" spans="1:17" x14ac:dyDescent="0.25">
      <c r="A5286" t="s">
        <v>24678</v>
      </c>
      <c r="B5286" t="s">
        <v>72</v>
      </c>
      <c r="C5286" t="s">
        <v>201</v>
      </c>
      <c r="D5286" t="s">
        <v>526</v>
      </c>
      <c r="E5286" t="s">
        <v>21471</v>
      </c>
      <c r="F5286" t="s">
        <v>4242</v>
      </c>
      <c r="G5286">
        <v>0</v>
      </c>
      <c r="H5286">
        <v>0</v>
      </c>
      <c r="I5286">
        <v>0</v>
      </c>
      <c r="J5286">
        <v>0</v>
      </c>
      <c r="K5286">
        <v>0</v>
      </c>
      <c r="L5286">
        <v>0</v>
      </c>
      <c r="M5286">
        <v>86</v>
      </c>
      <c r="N5286">
        <v>0</v>
      </c>
      <c r="O5286">
        <v>0</v>
      </c>
      <c r="P5286">
        <v>0</v>
      </c>
      <c r="Q5286">
        <v>0</v>
      </c>
    </row>
    <row r="5287" spans="1:17" x14ac:dyDescent="0.25">
      <c r="A5287" t="s">
        <v>24679</v>
      </c>
      <c r="B5287" t="s">
        <v>72</v>
      </c>
      <c r="C5287" t="s">
        <v>201</v>
      </c>
      <c r="D5287" t="s">
        <v>526</v>
      </c>
      <c r="E5287" t="s">
        <v>21471</v>
      </c>
      <c r="F5287" t="s">
        <v>399</v>
      </c>
      <c r="G5287">
        <v>0</v>
      </c>
      <c r="H5287">
        <v>86</v>
      </c>
      <c r="I5287">
        <v>6</v>
      </c>
      <c r="J5287">
        <v>65</v>
      </c>
      <c r="K5287">
        <v>12</v>
      </c>
      <c r="L5287">
        <v>3</v>
      </c>
      <c r="M5287">
        <v>0</v>
      </c>
      <c r="N5287">
        <v>0</v>
      </c>
      <c r="O5287">
        <v>0</v>
      </c>
      <c r="P5287">
        <v>0</v>
      </c>
      <c r="Q5287">
        <v>0</v>
      </c>
    </row>
    <row r="5288" spans="1:17" x14ac:dyDescent="0.25">
      <c r="A5288" t="s">
        <v>24680</v>
      </c>
      <c r="B5288" t="s">
        <v>72</v>
      </c>
      <c r="C5288" t="s">
        <v>201</v>
      </c>
      <c r="D5288" t="s">
        <v>526</v>
      </c>
      <c r="E5288" t="s">
        <v>21471</v>
      </c>
      <c r="F5288" t="s">
        <v>4245</v>
      </c>
      <c r="G5288">
        <v>0</v>
      </c>
      <c r="H5288">
        <v>0</v>
      </c>
      <c r="I5288">
        <v>0</v>
      </c>
      <c r="J5288">
        <v>0</v>
      </c>
      <c r="K5288">
        <v>0</v>
      </c>
      <c r="L5288">
        <v>0</v>
      </c>
      <c r="M5288">
        <v>86</v>
      </c>
      <c r="N5288">
        <v>0</v>
      </c>
      <c r="O5288">
        <v>0</v>
      </c>
      <c r="P5288">
        <v>0</v>
      </c>
      <c r="Q5288">
        <v>0</v>
      </c>
    </row>
    <row r="5289" spans="1:17" x14ac:dyDescent="0.25">
      <c r="A5289" t="s">
        <v>24681</v>
      </c>
      <c r="B5289" t="s">
        <v>72</v>
      </c>
      <c r="C5289" t="s">
        <v>201</v>
      </c>
      <c r="D5289" t="s">
        <v>526</v>
      </c>
      <c r="E5289" t="s">
        <v>21471</v>
      </c>
      <c r="F5289" t="s">
        <v>394</v>
      </c>
      <c r="G5289">
        <v>0</v>
      </c>
      <c r="H5289">
        <v>0</v>
      </c>
      <c r="I5289">
        <v>0</v>
      </c>
      <c r="J5289">
        <v>0</v>
      </c>
      <c r="K5289">
        <v>0</v>
      </c>
      <c r="L5289">
        <v>0</v>
      </c>
      <c r="M5289">
        <v>0</v>
      </c>
      <c r="N5289">
        <v>69</v>
      </c>
      <c r="O5289">
        <v>62</v>
      </c>
      <c r="P5289">
        <v>5</v>
      </c>
      <c r="Q5289">
        <v>2</v>
      </c>
    </row>
    <row r="5290" spans="1:17" x14ac:dyDescent="0.25">
      <c r="A5290" t="s">
        <v>18931</v>
      </c>
      <c r="B5290" t="s">
        <v>74</v>
      </c>
      <c r="C5290" t="s">
        <v>90</v>
      </c>
      <c r="D5290" t="s">
        <v>526</v>
      </c>
      <c r="E5290" t="s">
        <v>563</v>
      </c>
      <c r="F5290" t="s">
        <v>399</v>
      </c>
      <c r="G5290">
        <v>0</v>
      </c>
      <c r="H5290">
        <v>5</v>
      </c>
      <c r="I5290">
        <v>1</v>
      </c>
      <c r="J5290">
        <v>3</v>
      </c>
      <c r="K5290">
        <v>1</v>
      </c>
      <c r="L5290">
        <v>0</v>
      </c>
      <c r="M5290">
        <v>0</v>
      </c>
      <c r="N5290">
        <v>0</v>
      </c>
      <c r="O5290">
        <v>0</v>
      </c>
      <c r="P5290">
        <v>0</v>
      </c>
      <c r="Q5290">
        <v>0</v>
      </c>
    </row>
    <row r="5291" spans="1:17" x14ac:dyDescent="0.25">
      <c r="A5291" t="s">
        <v>18932</v>
      </c>
      <c r="B5291" t="s">
        <v>74</v>
      </c>
      <c r="C5291" t="s">
        <v>90</v>
      </c>
      <c r="D5291" t="s">
        <v>526</v>
      </c>
      <c r="E5291" t="s">
        <v>563</v>
      </c>
      <c r="F5291" t="s">
        <v>4245</v>
      </c>
      <c r="G5291">
        <v>0</v>
      </c>
      <c r="H5291">
        <v>0</v>
      </c>
      <c r="I5291">
        <v>0</v>
      </c>
      <c r="J5291">
        <v>0</v>
      </c>
      <c r="K5291">
        <v>0</v>
      </c>
      <c r="L5291">
        <v>0</v>
      </c>
      <c r="M5291">
        <v>5</v>
      </c>
      <c r="N5291">
        <v>0</v>
      </c>
      <c r="O5291">
        <v>0</v>
      </c>
      <c r="P5291">
        <v>0</v>
      </c>
      <c r="Q5291">
        <v>0</v>
      </c>
    </row>
    <row r="5292" spans="1:17" x14ac:dyDescent="0.25">
      <c r="A5292" t="s">
        <v>13062</v>
      </c>
      <c r="B5292" t="s">
        <v>74</v>
      </c>
      <c r="C5292" t="s">
        <v>90</v>
      </c>
      <c r="D5292" t="s">
        <v>526</v>
      </c>
      <c r="E5292" t="s">
        <v>563</v>
      </c>
      <c r="F5292" t="s">
        <v>394</v>
      </c>
      <c r="G5292">
        <v>0</v>
      </c>
      <c r="H5292">
        <v>0</v>
      </c>
      <c r="I5292">
        <v>0</v>
      </c>
      <c r="J5292">
        <v>0</v>
      </c>
      <c r="K5292">
        <v>0</v>
      </c>
      <c r="L5292">
        <v>0</v>
      </c>
      <c r="M5292">
        <v>0</v>
      </c>
      <c r="N5292">
        <v>2</v>
      </c>
      <c r="O5292">
        <v>2</v>
      </c>
      <c r="P5292">
        <v>0</v>
      </c>
      <c r="Q5292">
        <v>0</v>
      </c>
    </row>
    <row r="5293" spans="1:17" x14ac:dyDescent="0.25">
      <c r="A5293" t="s">
        <v>13063</v>
      </c>
      <c r="B5293" t="s">
        <v>74</v>
      </c>
      <c r="C5293" t="s">
        <v>90</v>
      </c>
      <c r="D5293" t="s">
        <v>526</v>
      </c>
      <c r="E5293" t="s">
        <v>563</v>
      </c>
      <c r="F5293" t="s">
        <v>395</v>
      </c>
      <c r="G5293">
        <v>0</v>
      </c>
      <c r="H5293">
        <v>0</v>
      </c>
      <c r="I5293">
        <v>0</v>
      </c>
      <c r="J5293">
        <v>0</v>
      </c>
      <c r="K5293">
        <v>0</v>
      </c>
      <c r="L5293">
        <v>0</v>
      </c>
      <c r="M5293">
        <v>0</v>
      </c>
      <c r="N5293">
        <v>1</v>
      </c>
      <c r="O5293">
        <v>1</v>
      </c>
      <c r="P5293">
        <v>0</v>
      </c>
      <c r="Q5293">
        <v>0</v>
      </c>
    </row>
    <row r="5294" spans="1:17" x14ac:dyDescent="0.25">
      <c r="A5294" t="s">
        <v>13064</v>
      </c>
      <c r="B5294" t="s">
        <v>74</v>
      </c>
      <c r="C5294" t="s">
        <v>90</v>
      </c>
      <c r="D5294" t="s">
        <v>526</v>
      </c>
      <c r="E5294" t="s">
        <v>563</v>
      </c>
      <c r="F5294" t="s">
        <v>525</v>
      </c>
      <c r="G5294">
        <v>5</v>
      </c>
      <c r="H5294">
        <v>0</v>
      </c>
      <c r="I5294">
        <v>0</v>
      </c>
      <c r="J5294">
        <v>0</v>
      </c>
      <c r="K5294">
        <v>0</v>
      </c>
      <c r="L5294">
        <v>0</v>
      </c>
      <c r="M5294">
        <v>0</v>
      </c>
      <c r="N5294">
        <v>0</v>
      </c>
      <c r="O5294">
        <v>0</v>
      </c>
      <c r="P5294">
        <v>0</v>
      </c>
      <c r="Q5294">
        <v>0</v>
      </c>
    </row>
    <row r="5295" spans="1:17" x14ac:dyDescent="0.25">
      <c r="A5295" t="s">
        <v>24682</v>
      </c>
      <c r="B5295" t="s">
        <v>74</v>
      </c>
      <c r="C5295" t="s">
        <v>90</v>
      </c>
      <c r="D5295" t="s">
        <v>526</v>
      </c>
      <c r="E5295" t="s">
        <v>21471</v>
      </c>
      <c r="F5295" t="s">
        <v>396</v>
      </c>
      <c r="G5295">
        <v>0</v>
      </c>
      <c r="H5295">
        <v>5</v>
      </c>
      <c r="I5295">
        <v>0</v>
      </c>
      <c r="J5295">
        <v>4</v>
      </c>
      <c r="K5295">
        <v>0</v>
      </c>
      <c r="L5295">
        <v>1</v>
      </c>
      <c r="M5295">
        <v>0</v>
      </c>
      <c r="N5295">
        <v>0</v>
      </c>
      <c r="O5295">
        <v>0</v>
      </c>
      <c r="P5295">
        <v>0</v>
      </c>
      <c r="Q5295">
        <v>0</v>
      </c>
    </row>
    <row r="5296" spans="1:17" x14ac:dyDescent="0.25">
      <c r="A5296" t="s">
        <v>24683</v>
      </c>
      <c r="B5296" t="s">
        <v>74</v>
      </c>
      <c r="C5296" t="s">
        <v>90</v>
      </c>
      <c r="D5296" t="s">
        <v>526</v>
      </c>
      <c r="E5296" t="s">
        <v>21471</v>
      </c>
      <c r="F5296" t="s">
        <v>4236</v>
      </c>
      <c r="G5296">
        <v>0</v>
      </c>
      <c r="H5296">
        <v>5</v>
      </c>
      <c r="I5296">
        <v>0</v>
      </c>
      <c r="J5296">
        <v>4</v>
      </c>
      <c r="K5296">
        <v>0</v>
      </c>
      <c r="L5296">
        <v>1</v>
      </c>
      <c r="M5296">
        <v>0</v>
      </c>
      <c r="N5296">
        <v>0</v>
      </c>
      <c r="O5296">
        <v>0</v>
      </c>
      <c r="P5296">
        <v>0</v>
      </c>
      <c r="Q5296">
        <v>0</v>
      </c>
    </row>
    <row r="5297" spans="1:17" x14ac:dyDescent="0.25">
      <c r="A5297" t="s">
        <v>24684</v>
      </c>
      <c r="B5297" t="s">
        <v>74</v>
      </c>
      <c r="C5297" t="s">
        <v>90</v>
      </c>
      <c r="D5297" t="s">
        <v>526</v>
      </c>
      <c r="E5297" t="s">
        <v>21471</v>
      </c>
      <c r="F5297" t="s">
        <v>4238</v>
      </c>
      <c r="G5297">
        <v>0</v>
      </c>
      <c r="H5297">
        <v>0</v>
      </c>
      <c r="I5297">
        <v>0</v>
      </c>
      <c r="J5297">
        <v>0</v>
      </c>
      <c r="K5297">
        <v>0</v>
      </c>
      <c r="L5297">
        <v>0</v>
      </c>
      <c r="M5297">
        <v>5</v>
      </c>
      <c r="N5297">
        <v>0</v>
      </c>
      <c r="O5297">
        <v>0</v>
      </c>
      <c r="P5297">
        <v>0</v>
      </c>
      <c r="Q5297">
        <v>0</v>
      </c>
    </row>
    <row r="5298" spans="1:17" x14ac:dyDescent="0.25">
      <c r="A5298" t="s">
        <v>24685</v>
      </c>
      <c r="B5298" t="s">
        <v>74</v>
      </c>
      <c r="C5298" t="s">
        <v>90</v>
      </c>
      <c r="D5298" t="s">
        <v>526</v>
      </c>
      <c r="E5298" t="s">
        <v>21471</v>
      </c>
      <c r="F5298" t="s">
        <v>397</v>
      </c>
      <c r="G5298">
        <v>0</v>
      </c>
      <c r="H5298">
        <v>5</v>
      </c>
      <c r="I5298">
        <v>0</v>
      </c>
      <c r="J5298">
        <v>4</v>
      </c>
      <c r="K5298">
        <v>0</v>
      </c>
      <c r="L5298">
        <v>1</v>
      </c>
      <c r="M5298">
        <v>0</v>
      </c>
      <c r="N5298">
        <v>0</v>
      </c>
      <c r="O5298">
        <v>0</v>
      </c>
      <c r="P5298">
        <v>0</v>
      </c>
      <c r="Q5298">
        <v>0</v>
      </c>
    </row>
    <row r="5299" spans="1:17" x14ac:dyDescent="0.25">
      <c r="A5299" t="s">
        <v>24686</v>
      </c>
      <c r="B5299" t="s">
        <v>74</v>
      </c>
      <c r="C5299" t="s">
        <v>90</v>
      </c>
      <c r="D5299" t="s">
        <v>526</v>
      </c>
      <c r="E5299" t="s">
        <v>21471</v>
      </c>
      <c r="F5299" t="s">
        <v>398</v>
      </c>
      <c r="G5299">
        <v>0</v>
      </c>
      <c r="H5299">
        <v>5</v>
      </c>
      <c r="I5299">
        <v>0</v>
      </c>
      <c r="J5299">
        <v>4</v>
      </c>
      <c r="K5299">
        <v>0</v>
      </c>
      <c r="L5299">
        <v>1</v>
      </c>
      <c r="M5299">
        <v>0</v>
      </c>
      <c r="N5299">
        <v>0</v>
      </c>
      <c r="O5299">
        <v>0</v>
      </c>
      <c r="P5299">
        <v>0</v>
      </c>
      <c r="Q5299">
        <v>0</v>
      </c>
    </row>
    <row r="5300" spans="1:17" x14ac:dyDescent="0.25">
      <c r="A5300" t="s">
        <v>24687</v>
      </c>
      <c r="B5300" t="s">
        <v>74</v>
      </c>
      <c r="C5300" t="s">
        <v>90</v>
      </c>
      <c r="D5300" t="s">
        <v>526</v>
      </c>
      <c r="E5300" t="s">
        <v>21471</v>
      </c>
      <c r="F5300" t="s">
        <v>4242</v>
      </c>
      <c r="G5300">
        <v>0</v>
      </c>
      <c r="H5300">
        <v>0</v>
      </c>
      <c r="I5300">
        <v>0</v>
      </c>
      <c r="J5300">
        <v>0</v>
      </c>
      <c r="K5300">
        <v>0</v>
      </c>
      <c r="L5300">
        <v>0</v>
      </c>
      <c r="M5300">
        <v>5</v>
      </c>
      <c r="N5300">
        <v>0</v>
      </c>
      <c r="O5300">
        <v>0</v>
      </c>
      <c r="P5300">
        <v>0</v>
      </c>
      <c r="Q5300">
        <v>0</v>
      </c>
    </row>
    <row r="5301" spans="1:17" x14ac:dyDescent="0.25">
      <c r="A5301" t="s">
        <v>24235</v>
      </c>
      <c r="B5301" t="s">
        <v>74</v>
      </c>
      <c r="C5301" t="s">
        <v>97</v>
      </c>
      <c r="D5301" t="s">
        <v>526</v>
      </c>
      <c r="E5301" t="s">
        <v>21471</v>
      </c>
      <c r="F5301" t="s">
        <v>4238</v>
      </c>
      <c r="G5301">
        <v>0</v>
      </c>
      <c r="H5301">
        <v>0</v>
      </c>
      <c r="I5301">
        <v>0</v>
      </c>
      <c r="J5301">
        <v>0</v>
      </c>
      <c r="K5301">
        <v>0</v>
      </c>
      <c r="L5301">
        <v>0</v>
      </c>
      <c r="M5301">
        <v>15</v>
      </c>
      <c r="N5301">
        <v>0</v>
      </c>
      <c r="O5301">
        <v>0</v>
      </c>
      <c r="P5301">
        <v>0</v>
      </c>
      <c r="Q5301">
        <v>0</v>
      </c>
    </row>
    <row r="5302" spans="1:17" x14ac:dyDescent="0.25">
      <c r="A5302" t="s">
        <v>24236</v>
      </c>
      <c r="B5302" t="s">
        <v>74</v>
      </c>
      <c r="C5302" t="s">
        <v>97</v>
      </c>
      <c r="D5302" t="s">
        <v>526</v>
      </c>
      <c r="E5302" t="s">
        <v>21471</v>
      </c>
      <c r="F5302" t="s">
        <v>397</v>
      </c>
      <c r="G5302">
        <v>0</v>
      </c>
      <c r="H5302">
        <v>15</v>
      </c>
      <c r="I5302">
        <v>0</v>
      </c>
      <c r="J5302">
        <v>12</v>
      </c>
      <c r="K5302">
        <v>2</v>
      </c>
      <c r="L5302">
        <v>1</v>
      </c>
      <c r="M5302">
        <v>0</v>
      </c>
      <c r="N5302">
        <v>0</v>
      </c>
      <c r="O5302">
        <v>0</v>
      </c>
      <c r="P5302">
        <v>0</v>
      </c>
      <c r="Q5302">
        <v>0</v>
      </c>
    </row>
    <row r="5303" spans="1:17" x14ac:dyDescent="0.25">
      <c r="A5303" t="s">
        <v>24237</v>
      </c>
      <c r="B5303" t="s">
        <v>74</v>
      </c>
      <c r="C5303" t="s">
        <v>97</v>
      </c>
      <c r="D5303" t="s">
        <v>526</v>
      </c>
      <c r="E5303" t="s">
        <v>21471</v>
      </c>
      <c r="F5303" t="s">
        <v>398</v>
      </c>
      <c r="G5303">
        <v>0</v>
      </c>
      <c r="H5303">
        <v>15</v>
      </c>
      <c r="I5303">
        <v>0</v>
      </c>
      <c r="J5303">
        <v>12</v>
      </c>
      <c r="K5303">
        <v>3</v>
      </c>
      <c r="L5303">
        <v>0</v>
      </c>
      <c r="M5303">
        <v>0</v>
      </c>
      <c r="N5303">
        <v>0</v>
      </c>
      <c r="O5303">
        <v>0</v>
      </c>
      <c r="P5303">
        <v>0</v>
      </c>
      <c r="Q5303">
        <v>0</v>
      </c>
    </row>
    <row r="5304" spans="1:17" x14ac:dyDescent="0.25">
      <c r="A5304" t="s">
        <v>24238</v>
      </c>
      <c r="B5304" t="s">
        <v>74</v>
      </c>
      <c r="C5304" t="s">
        <v>97</v>
      </c>
      <c r="D5304" t="s">
        <v>526</v>
      </c>
      <c r="E5304" t="s">
        <v>21471</v>
      </c>
      <c r="F5304" t="s">
        <v>4242</v>
      </c>
      <c r="G5304">
        <v>0</v>
      </c>
      <c r="H5304">
        <v>0</v>
      </c>
      <c r="I5304">
        <v>0</v>
      </c>
      <c r="J5304">
        <v>0</v>
      </c>
      <c r="K5304">
        <v>0</v>
      </c>
      <c r="L5304">
        <v>0</v>
      </c>
      <c r="M5304">
        <v>15</v>
      </c>
      <c r="N5304">
        <v>0</v>
      </c>
      <c r="O5304">
        <v>0</v>
      </c>
      <c r="P5304">
        <v>0</v>
      </c>
      <c r="Q5304">
        <v>0</v>
      </c>
    </row>
    <row r="5305" spans="1:17" x14ac:dyDescent="0.25">
      <c r="A5305" t="s">
        <v>24239</v>
      </c>
      <c r="B5305" t="s">
        <v>74</v>
      </c>
      <c r="C5305" t="s">
        <v>97</v>
      </c>
      <c r="D5305" t="s">
        <v>526</v>
      </c>
      <c r="E5305" t="s">
        <v>21471</v>
      </c>
      <c r="F5305" t="s">
        <v>399</v>
      </c>
      <c r="G5305">
        <v>0</v>
      </c>
      <c r="H5305">
        <v>15</v>
      </c>
      <c r="I5305">
        <v>0</v>
      </c>
      <c r="J5305">
        <v>12</v>
      </c>
      <c r="K5305">
        <v>2</v>
      </c>
      <c r="L5305">
        <v>1</v>
      </c>
      <c r="M5305">
        <v>0</v>
      </c>
      <c r="N5305">
        <v>0</v>
      </c>
      <c r="O5305">
        <v>0</v>
      </c>
      <c r="P5305">
        <v>0</v>
      </c>
      <c r="Q5305">
        <v>0</v>
      </c>
    </row>
    <row r="5306" spans="1:17" x14ac:dyDescent="0.25">
      <c r="A5306" t="s">
        <v>24240</v>
      </c>
      <c r="B5306" t="s">
        <v>74</v>
      </c>
      <c r="C5306" t="s">
        <v>97</v>
      </c>
      <c r="D5306" t="s">
        <v>526</v>
      </c>
      <c r="E5306" t="s">
        <v>21471</v>
      </c>
      <c r="F5306" t="s">
        <v>4245</v>
      </c>
      <c r="G5306">
        <v>0</v>
      </c>
      <c r="H5306">
        <v>0</v>
      </c>
      <c r="I5306">
        <v>0</v>
      </c>
      <c r="J5306">
        <v>0</v>
      </c>
      <c r="K5306">
        <v>0</v>
      </c>
      <c r="L5306">
        <v>0</v>
      </c>
      <c r="M5306">
        <v>15</v>
      </c>
      <c r="N5306">
        <v>0</v>
      </c>
      <c r="O5306">
        <v>0</v>
      </c>
      <c r="P5306">
        <v>0</v>
      </c>
      <c r="Q5306">
        <v>0</v>
      </c>
    </row>
    <row r="5307" spans="1:17" x14ac:dyDescent="0.25">
      <c r="A5307" t="s">
        <v>24241</v>
      </c>
      <c r="B5307" t="s">
        <v>74</v>
      </c>
      <c r="C5307" t="s">
        <v>97</v>
      </c>
      <c r="D5307" t="s">
        <v>526</v>
      </c>
      <c r="E5307" t="s">
        <v>21471</v>
      </c>
      <c r="F5307" t="s">
        <v>394</v>
      </c>
      <c r="G5307">
        <v>0</v>
      </c>
      <c r="H5307">
        <v>0</v>
      </c>
      <c r="I5307">
        <v>0</v>
      </c>
      <c r="J5307">
        <v>0</v>
      </c>
      <c r="K5307">
        <v>0</v>
      </c>
      <c r="L5307">
        <v>0</v>
      </c>
      <c r="M5307">
        <v>0</v>
      </c>
      <c r="N5307">
        <v>7</v>
      </c>
      <c r="O5307">
        <v>7</v>
      </c>
      <c r="P5307">
        <v>0</v>
      </c>
      <c r="Q5307">
        <v>0</v>
      </c>
    </row>
    <row r="5308" spans="1:17" x14ac:dyDescent="0.25">
      <c r="A5308" t="s">
        <v>24242</v>
      </c>
      <c r="B5308" t="s">
        <v>74</v>
      </c>
      <c r="C5308" t="s">
        <v>97</v>
      </c>
      <c r="D5308" t="s">
        <v>526</v>
      </c>
      <c r="E5308" t="s">
        <v>21471</v>
      </c>
      <c r="F5308" t="s">
        <v>395</v>
      </c>
      <c r="G5308">
        <v>0</v>
      </c>
      <c r="H5308">
        <v>0</v>
      </c>
      <c r="I5308">
        <v>0</v>
      </c>
      <c r="J5308">
        <v>0</v>
      </c>
      <c r="K5308">
        <v>0</v>
      </c>
      <c r="L5308">
        <v>0</v>
      </c>
      <c r="M5308">
        <v>0</v>
      </c>
      <c r="N5308">
        <v>5</v>
      </c>
      <c r="O5308">
        <v>5</v>
      </c>
      <c r="P5308">
        <v>0</v>
      </c>
      <c r="Q5308">
        <v>0</v>
      </c>
    </row>
    <row r="5309" spans="1:17" x14ac:dyDescent="0.25">
      <c r="A5309" t="s">
        <v>24243</v>
      </c>
      <c r="B5309" t="s">
        <v>74</v>
      </c>
      <c r="C5309" t="s">
        <v>97</v>
      </c>
      <c r="D5309" t="s">
        <v>526</v>
      </c>
      <c r="E5309" t="s">
        <v>21471</v>
      </c>
      <c r="F5309" t="s">
        <v>525</v>
      </c>
      <c r="G5309">
        <v>15</v>
      </c>
      <c r="H5309">
        <v>0</v>
      </c>
      <c r="I5309">
        <v>0</v>
      </c>
      <c r="J5309">
        <v>0</v>
      </c>
      <c r="K5309">
        <v>0</v>
      </c>
      <c r="L5309">
        <v>0</v>
      </c>
      <c r="M5309">
        <v>0</v>
      </c>
      <c r="N5309">
        <v>0</v>
      </c>
      <c r="O5309">
        <v>0</v>
      </c>
      <c r="P5309">
        <v>0</v>
      </c>
      <c r="Q5309">
        <v>0</v>
      </c>
    </row>
    <row r="5310" spans="1:17" x14ac:dyDescent="0.25">
      <c r="A5310" t="s">
        <v>17249</v>
      </c>
      <c r="B5310" t="s">
        <v>74</v>
      </c>
      <c r="C5310" t="s">
        <v>161</v>
      </c>
      <c r="D5310" t="s">
        <v>526</v>
      </c>
      <c r="E5310" t="s">
        <v>563</v>
      </c>
      <c r="F5310" t="s">
        <v>4245</v>
      </c>
      <c r="G5310">
        <v>0</v>
      </c>
      <c r="H5310">
        <v>0</v>
      </c>
      <c r="I5310">
        <v>0</v>
      </c>
      <c r="J5310">
        <v>0</v>
      </c>
      <c r="K5310">
        <v>0</v>
      </c>
      <c r="L5310">
        <v>0</v>
      </c>
      <c r="M5310">
        <v>5</v>
      </c>
      <c r="N5310">
        <v>0</v>
      </c>
      <c r="O5310">
        <v>0</v>
      </c>
      <c r="P5310">
        <v>0</v>
      </c>
      <c r="Q5310">
        <v>0</v>
      </c>
    </row>
    <row r="5311" spans="1:17" x14ac:dyDescent="0.25">
      <c r="A5311" t="s">
        <v>17250</v>
      </c>
      <c r="B5311" t="s">
        <v>74</v>
      </c>
      <c r="C5311" t="s">
        <v>161</v>
      </c>
      <c r="D5311" t="s">
        <v>526</v>
      </c>
      <c r="E5311" t="s">
        <v>563</v>
      </c>
      <c r="F5311" t="s">
        <v>394</v>
      </c>
      <c r="G5311">
        <v>0</v>
      </c>
      <c r="H5311">
        <v>0</v>
      </c>
      <c r="I5311">
        <v>0</v>
      </c>
      <c r="J5311">
        <v>0</v>
      </c>
      <c r="K5311">
        <v>0</v>
      </c>
      <c r="L5311">
        <v>0</v>
      </c>
      <c r="M5311">
        <v>0</v>
      </c>
      <c r="N5311">
        <v>5</v>
      </c>
      <c r="O5311">
        <v>5</v>
      </c>
      <c r="P5311">
        <v>0</v>
      </c>
      <c r="Q5311">
        <v>0</v>
      </c>
    </row>
    <row r="5312" spans="1:17" x14ac:dyDescent="0.25">
      <c r="A5312" t="s">
        <v>17251</v>
      </c>
      <c r="B5312" t="s">
        <v>74</v>
      </c>
      <c r="C5312" t="s">
        <v>161</v>
      </c>
      <c r="D5312" t="s">
        <v>526</v>
      </c>
      <c r="E5312" t="s">
        <v>563</v>
      </c>
      <c r="F5312" t="s">
        <v>395</v>
      </c>
      <c r="G5312">
        <v>0</v>
      </c>
      <c r="H5312">
        <v>0</v>
      </c>
      <c r="I5312">
        <v>0</v>
      </c>
      <c r="J5312">
        <v>0</v>
      </c>
      <c r="K5312">
        <v>0</v>
      </c>
      <c r="L5312">
        <v>0</v>
      </c>
      <c r="M5312">
        <v>0</v>
      </c>
      <c r="N5312">
        <v>4</v>
      </c>
      <c r="O5312">
        <v>4</v>
      </c>
      <c r="P5312">
        <v>0</v>
      </c>
      <c r="Q5312">
        <v>0</v>
      </c>
    </row>
    <row r="5313" spans="1:17" x14ac:dyDescent="0.25">
      <c r="A5313" t="s">
        <v>17252</v>
      </c>
      <c r="B5313" t="s">
        <v>74</v>
      </c>
      <c r="C5313" t="s">
        <v>161</v>
      </c>
      <c r="D5313" t="s">
        <v>526</v>
      </c>
      <c r="E5313" t="s">
        <v>563</v>
      </c>
      <c r="F5313" t="s">
        <v>525</v>
      </c>
      <c r="G5313">
        <v>5</v>
      </c>
      <c r="H5313">
        <v>0</v>
      </c>
      <c r="I5313">
        <v>0</v>
      </c>
      <c r="J5313">
        <v>0</v>
      </c>
      <c r="K5313">
        <v>0</v>
      </c>
      <c r="L5313">
        <v>0</v>
      </c>
      <c r="M5313">
        <v>0</v>
      </c>
      <c r="N5313">
        <v>0</v>
      </c>
      <c r="O5313">
        <v>0</v>
      </c>
      <c r="P5313">
        <v>0</v>
      </c>
      <c r="Q5313">
        <v>0</v>
      </c>
    </row>
    <row r="5314" spans="1:17" x14ac:dyDescent="0.25">
      <c r="A5314" t="s">
        <v>24244</v>
      </c>
      <c r="B5314" t="s">
        <v>74</v>
      </c>
      <c r="C5314" t="s">
        <v>161</v>
      </c>
      <c r="D5314" t="s">
        <v>526</v>
      </c>
      <c r="E5314" t="s">
        <v>21471</v>
      </c>
      <c r="F5314" t="s">
        <v>396</v>
      </c>
      <c r="G5314">
        <v>0</v>
      </c>
      <c r="H5314">
        <v>3</v>
      </c>
      <c r="I5314">
        <v>0</v>
      </c>
      <c r="J5314">
        <v>2</v>
      </c>
      <c r="K5314">
        <v>1</v>
      </c>
      <c r="L5314">
        <v>0</v>
      </c>
      <c r="M5314">
        <v>0</v>
      </c>
      <c r="N5314">
        <v>0</v>
      </c>
      <c r="O5314">
        <v>0</v>
      </c>
      <c r="P5314">
        <v>0</v>
      </c>
      <c r="Q5314">
        <v>0</v>
      </c>
    </row>
    <row r="5315" spans="1:17" x14ac:dyDescent="0.25">
      <c r="A5315" t="s">
        <v>24245</v>
      </c>
      <c r="B5315" t="s">
        <v>74</v>
      </c>
      <c r="C5315" t="s">
        <v>161</v>
      </c>
      <c r="D5315" t="s">
        <v>526</v>
      </c>
      <c r="E5315" t="s">
        <v>21471</v>
      </c>
      <c r="F5315" t="s">
        <v>4236</v>
      </c>
      <c r="G5315">
        <v>0</v>
      </c>
      <c r="H5315">
        <v>3</v>
      </c>
      <c r="I5315">
        <v>0</v>
      </c>
      <c r="J5315">
        <v>2</v>
      </c>
      <c r="K5315">
        <v>1</v>
      </c>
      <c r="L5315">
        <v>0</v>
      </c>
      <c r="M5315">
        <v>0</v>
      </c>
      <c r="N5315">
        <v>0</v>
      </c>
      <c r="O5315">
        <v>0</v>
      </c>
      <c r="P5315">
        <v>0</v>
      </c>
      <c r="Q5315">
        <v>0</v>
      </c>
    </row>
    <row r="5316" spans="1:17" x14ac:dyDescent="0.25">
      <c r="A5316" t="s">
        <v>24246</v>
      </c>
      <c r="B5316" t="s">
        <v>74</v>
      </c>
      <c r="C5316" t="s">
        <v>161</v>
      </c>
      <c r="D5316" t="s">
        <v>526</v>
      </c>
      <c r="E5316" t="s">
        <v>21471</v>
      </c>
      <c r="F5316" t="s">
        <v>4238</v>
      </c>
      <c r="G5316">
        <v>0</v>
      </c>
      <c r="H5316">
        <v>0</v>
      </c>
      <c r="I5316">
        <v>0</v>
      </c>
      <c r="J5316">
        <v>0</v>
      </c>
      <c r="K5316">
        <v>0</v>
      </c>
      <c r="L5316">
        <v>0</v>
      </c>
      <c r="M5316">
        <v>3</v>
      </c>
      <c r="N5316">
        <v>0</v>
      </c>
      <c r="O5316">
        <v>0</v>
      </c>
      <c r="P5316">
        <v>0</v>
      </c>
      <c r="Q5316">
        <v>0</v>
      </c>
    </row>
    <row r="5317" spans="1:17" x14ac:dyDescent="0.25">
      <c r="A5317" t="s">
        <v>24247</v>
      </c>
      <c r="B5317" t="s">
        <v>74</v>
      </c>
      <c r="C5317" t="s">
        <v>161</v>
      </c>
      <c r="D5317" t="s">
        <v>526</v>
      </c>
      <c r="E5317" t="s">
        <v>21471</v>
      </c>
      <c r="F5317" t="s">
        <v>397</v>
      </c>
      <c r="G5317">
        <v>0</v>
      </c>
      <c r="H5317">
        <v>3</v>
      </c>
      <c r="I5317">
        <v>0</v>
      </c>
      <c r="J5317">
        <v>2</v>
      </c>
      <c r="K5317">
        <v>1</v>
      </c>
      <c r="L5317">
        <v>0</v>
      </c>
      <c r="M5317">
        <v>0</v>
      </c>
      <c r="N5317">
        <v>0</v>
      </c>
      <c r="O5317">
        <v>0</v>
      </c>
      <c r="P5317">
        <v>0</v>
      </c>
      <c r="Q5317">
        <v>0</v>
      </c>
    </row>
    <row r="5318" spans="1:17" x14ac:dyDescent="0.25">
      <c r="A5318" t="s">
        <v>24248</v>
      </c>
      <c r="B5318" t="s">
        <v>74</v>
      </c>
      <c r="C5318" t="s">
        <v>161</v>
      </c>
      <c r="D5318" t="s">
        <v>526</v>
      </c>
      <c r="E5318" t="s">
        <v>21471</v>
      </c>
      <c r="F5318" t="s">
        <v>398</v>
      </c>
      <c r="G5318">
        <v>0</v>
      </c>
      <c r="H5318">
        <v>3</v>
      </c>
      <c r="I5318">
        <v>0</v>
      </c>
      <c r="J5318">
        <v>2</v>
      </c>
      <c r="K5318">
        <v>1</v>
      </c>
      <c r="L5318">
        <v>0</v>
      </c>
      <c r="M5318">
        <v>0</v>
      </c>
      <c r="N5318">
        <v>0</v>
      </c>
      <c r="O5318">
        <v>0</v>
      </c>
      <c r="P5318">
        <v>0</v>
      </c>
      <c r="Q5318">
        <v>0</v>
      </c>
    </row>
    <row r="5319" spans="1:17" x14ac:dyDescent="0.25">
      <c r="A5319" t="s">
        <v>24249</v>
      </c>
      <c r="B5319" t="s">
        <v>74</v>
      </c>
      <c r="C5319" t="s">
        <v>161</v>
      </c>
      <c r="D5319" t="s">
        <v>526</v>
      </c>
      <c r="E5319" t="s">
        <v>21471</v>
      </c>
      <c r="F5319" t="s">
        <v>4242</v>
      </c>
      <c r="G5319">
        <v>0</v>
      </c>
      <c r="H5319">
        <v>0</v>
      </c>
      <c r="I5319">
        <v>0</v>
      </c>
      <c r="J5319">
        <v>0</v>
      </c>
      <c r="K5319">
        <v>0</v>
      </c>
      <c r="L5319">
        <v>0</v>
      </c>
      <c r="M5319">
        <v>3</v>
      </c>
      <c r="N5319">
        <v>0</v>
      </c>
      <c r="O5319">
        <v>0</v>
      </c>
      <c r="P5319">
        <v>0</v>
      </c>
      <c r="Q5319">
        <v>0</v>
      </c>
    </row>
    <row r="5320" spans="1:17" x14ac:dyDescent="0.25">
      <c r="A5320" t="s">
        <v>24250</v>
      </c>
      <c r="B5320" t="s">
        <v>74</v>
      </c>
      <c r="C5320" t="s">
        <v>161</v>
      </c>
      <c r="D5320" t="s">
        <v>526</v>
      </c>
      <c r="E5320" t="s">
        <v>21471</v>
      </c>
      <c r="F5320" t="s">
        <v>399</v>
      </c>
      <c r="G5320">
        <v>0</v>
      </c>
      <c r="H5320">
        <v>3</v>
      </c>
      <c r="I5320">
        <v>0</v>
      </c>
      <c r="J5320">
        <v>2</v>
      </c>
      <c r="K5320">
        <v>1</v>
      </c>
      <c r="L5320">
        <v>0</v>
      </c>
      <c r="M5320">
        <v>0</v>
      </c>
      <c r="N5320">
        <v>0</v>
      </c>
      <c r="O5320">
        <v>0</v>
      </c>
      <c r="P5320">
        <v>0</v>
      </c>
      <c r="Q5320">
        <v>0</v>
      </c>
    </row>
    <row r="5321" spans="1:17" x14ac:dyDescent="0.25">
      <c r="A5321" t="s">
        <v>24251</v>
      </c>
      <c r="B5321" t="s">
        <v>74</v>
      </c>
      <c r="C5321" t="s">
        <v>161</v>
      </c>
      <c r="D5321" t="s">
        <v>526</v>
      </c>
      <c r="E5321" t="s">
        <v>21471</v>
      </c>
      <c r="F5321" t="s">
        <v>4245</v>
      </c>
      <c r="G5321">
        <v>0</v>
      </c>
      <c r="H5321">
        <v>0</v>
      </c>
      <c r="I5321">
        <v>0</v>
      </c>
      <c r="J5321">
        <v>0</v>
      </c>
      <c r="K5321">
        <v>0</v>
      </c>
      <c r="L5321">
        <v>0</v>
      </c>
      <c r="M5321">
        <v>3</v>
      </c>
      <c r="N5321">
        <v>0</v>
      </c>
      <c r="O5321">
        <v>0</v>
      </c>
      <c r="P5321">
        <v>0</v>
      </c>
      <c r="Q5321">
        <v>0</v>
      </c>
    </row>
    <row r="5322" spans="1:17" x14ac:dyDescent="0.25">
      <c r="A5322" t="s">
        <v>24252</v>
      </c>
      <c r="B5322" t="s">
        <v>74</v>
      </c>
      <c r="C5322" t="s">
        <v>161</v>
      </c>
      <c r="D5322" t="s">
        <v>526</v>
      </c>
      <c r="E5322" t="s">
        <v>21471</v>
      </c>
      <c r="F5322" t="s">
        <v>394</v>
      </c>
      <c r="G5322">
        <v>0</v>
      </c>
      <c r="H5322">
        <v>0</v>
      </c>
      <c r="I5322">
        <v>0</v>
      </c>
      <c r="J5322">
        <v>0</v>
      </c>
      <c r="K5322">
        <v>0</v>
      </c>
      <c r="L5322">
        <v>0</v>
      </c>
      <c r="M5322">
        <v>0</v>
      </c>
      <c r="N5322">
        <v>3</v>
      </c>
      <c r="O5322">
        <v>2</v>
      </c>
      <c r="P5322">
        <v>1</v>
      </c>
      <c r="Q5322">
        <v>0</v>
      </c>
    </row>
    <row r="5323" spans="1:17" x14ac:dyDescent="0.25">
      <c r="A5323" t="s">
        <v>24253</v>
      </c>
      <c r="B5323" t="s">
        <v>74</v>
      </c>
      <c r="C5323" t="s">
        <v>161</v>
      </c>
      <c r="D5323" t="s">
        <v>526</v>
      </c>
      <c r="E5323" t="s">
        <v>21471</v>
      </c>
      <c r="F5323" t="s">
        <v>395</v>
      </c>
      <c r="G5323">
        <v>0</v>
      </c>
      <c r="H5323">
        <v>0</v>
      </c>
      <c r="I5323">
        <v>0</v>
      </c>
      <c r="J5323">
        <v>0</v>
      </c>
      <c r="K5323">
        <v>0</v>
      </c>
      <c r="L5323">
        <v>0</v>
      </c>
      <c r="M5323">
        <v>0</v>
      </c>
      <c r="N5323">
        <v>3</v>
      </c>
      <c r="O5323">
        <v>2</v>
      </c>
      <c r="P5323">
        <v>1</v>
      </c>
      <c r="Q5323">
        <v>0</v>
      </c>
    </row>
    <row r="5324" spans="1:17" x14ac:dyDescent="0.25">
      <c r="A5324" t="s">
        <v>24254</v>
      </c>
      <c r="B5324" t="s">
        <v>74</v>
      </c>
      <c r="C5324" t="s">
        <v>161</v>
      </c>
      <c r="D5324" t="s">
        <v>526</v>
      </c>
      <c r="E5324" t="s">
        <v>21471</v>
      </c>
      <c r="F5324" t="s">
        <v>525</v>
      </c>
      <c r="G5324">
        <v>3</v>
      </c>
      <c r="H5324">
        <v>0</v>
      </c>
      <c r="I5324">
        <v>0</v>
      </c>
      <c r="J5324">
        <v>0</v>
      </c>
      <c r="K5324">
        <v>0</v>
      </c>
      <c r="L5324">
        <v>0</v>
      </c>
      <c r="M5324">
        <v>0</v>
      </c>
      <c r="N5324">
        <v>0</v>
      </c>
      <c r="O5324">
        <v>0</v>
      </c>
      <c r="P5324">
        <v>0</v>
      </c>
      <c r="Q5324">
        <v>0</v>
      </c>
    </row>
    <row r="5325" spans="1:17" x14ac:dyDescent="0.25">
      <c r="A5325" t="s">
        <v>17253</v>
      </c>
      <c r="B5325" t="s">
        <v>74</v>
      </c>
      <c r="C5325" t="s">
        <v>162</v>
      </c>
      <c r="D5325" t="s">
        <v>529</v>
      </c>
      <c r="E5325" t="s">
        <v>563</v>
      </c>
      <c r="F5325" t="s">
        <v>525</v>
      </c>
      <c r="G5325">
        <v>5</v>
      </c>
      <c r="H5325">
        <v>0</v>
      </c>
      <c r="I5325">
        <v>0</v>
      </c>
      <c r="J5325">
        <v>0</v>
      </c>
      <c r="K5325">
        <v>0</v>
      </c>
      <c r="L5325">
        <v>0</v>
      </c>
      <c r="M5325">
        <v>0</v>
      </c>
      <c r="N5325">
        <v>0</v>
      </c>
      <c r="O5325">
        <v>0</v>
      </c>
      <c r="P5325">
        <v>0</v>
      </c>
      <c r="Q5325">
        <v>0</v>
      </c>
    </row>
    <row r="5326" spans="1:17" x14ac:dyDescent="0.25">
      <c r="A5326" t="s">
        <v>24255</v>
      </c>
      <c r="B5326" t="s">
        <v>74</v>
      </c>
      <c r="C5326" t="s">
        <v>162</v>
      </c>
      <c r="D5326" t="s">
        <v>529</v>
      </c>
      <c r="E5326" t="s">
        <v>21471</v>
      </c>
      <c r="F5326" t="s">
        <v>525</v>
      </c>
      <c r="G5326">
        <v>3</v>
      </c>
      <c r="H5326">
        <v>0</v>
      </c>
      <c r="I5326">
        <v>0</v>
      </c>
      <c r="J5326">
        <v>0</v>
      </c>
      <c r="K5326">
        <v>0</v>
      </c>
      <c r="L5326">
        <v>0</v>
      </c>
      <c r="M5326">
        <v>0</v>
      </c>
      <c r="N5326">
        <v>0</v>
      </c>
      <c r="O5326">
        <v>0</v>
      </c>
      <c r="P5326">
        <v>0</v>
      </c>
      <c r="Q5326">
        <v>0</v>
      </c>
    </row>
    <row r="5327" spans="1:17" x14ac:dyDescent="0.25">
      <c r="A5327" t="s">
        <v>17254</v>
      </c>
      <c r="B5327" t="s">
        <v>74</v>
      </c>
      <c r="C5327" t="s">
        <v>162</v>
      </c>
      <c r="D5327" t="s">
        <v>526</v>
      </c>
      <c r="E5327" t="s">
        <v>563</v>
      </c>
      <c r="F5327" t="s">
        <v>396</v>
      </c>
      <c r="G5327">
        <v>0</v>
      </c>
      <c r="H5327">
        <v>10</v>
      </c>
      <c r="I5327">
        <v>2</v>
      </c>
      <c r="J5327">
        <v>8</v>
      </c>
      <c r="K5327">
        <v>0</v>
      </c>
      <c r="L5327">
        <v>0</v>
      </c>
      <c r="M5327">
        <v>0</v>
      </c>
      <c r="N5327">
        <v>0</v>
      </c>
      <c r="O5327">
        <v>0</v>
      </c>
      <c r="P5327">
        <v>0</v>
      </c>
      <c r="Q5327">
        <v>0</v>
      </c>
    </row>
    <row r="5328" spans="1:17" x14ac:dyDescent="0.25">
      <c r="A5328" t="s">
        <v>17255</v>
      </c>
      <c r="B5328" t="s">
        <v>74</v>
      </c>
      <c r="C5328" t="s">
        <v>162</v>
      </c>
      <c r="D5328" t="s">
        <v>526</v>
      </c>
      <c r="E5328" t="s">
        <v>563</v>
      </c>
      <c r="F5328" t="s">
        <v>4236</v>
      </c>
      <c r="G5328">
        <v>0</v>
      </c>
      <c r="H5328">
        <v>10</v>
      </c>
      <c r="I5328">
        <v>1</v>
      </c>
      <c r="J5328">
        <v>9</v>
      </c>
      <c r="K5328">
        <v>0</v>
      </c>
      <c r="L5328">
        <v>0</v>
      </c>
      <c r="M5328">
        <v>0</v>
      </c>
      <c r="N5328">
        <v>0</v>
      </c>
      <c r="O5328">
        <v>0</v>
      </c>
      <c r="P5328">
        <v>0</v>
      </c>
      <c r="Q5328">
        <v>0</v>
      </c>
    </row>
    <row r="5329" spans="1:17" x14ac:dyDescent="0.25">
      <c r="A5329" t="s">
        <v>17256</v>
      </c>
      <c r="B5329" t="s">
        <v>74</v>
      </c>
      <c r="C5329" t="s">
        <v>162</v>
      </c>
      <c r="D5329" t="s">
        <v>526</v>
      </c>
      <c r="E5329" t="s">
        <v>563</v>
      </c>
      <c r="F5329" t="s">
        <v>4238</v>
      </c>
      <c r="G5329">
        <v>0</v>
      </c>
      <c r="H5329">
        <v>0</v>
      </c>
      <c r="I5329">
        <v>0</v>
      </c>
      <c r="J5329">
        <v>0</v>
      </c>
      <c r="K5329">
        <v>0</v>
      </c>
      <c r="L5329">
        <v>0</v>
      </c>
      <c r="M5329">
        <v>10</v>
      </c>
      <c r="N5329">
        <v>0</v>
      </c>
      <c r="O5329">
        <v>0</v>
      </c>
      <c r="P5329">
        <v>0</v>
      </c>
      <c r="Q5329">
        <v>0</v>
      </c>
    </row>
    <row r="5330" spans="1:17" x14ac:dyDescent="0.25">
      <c r="A5330" t="s">
        <v>17257</v>
      </c>
      <c r="B5330" t="s">
        <v>74</v>
      </c>
      <c r="C5330" t="s">
        <v>162</v>
      </c>
      <c r="D5330" t="s">
        <v>526</v>
      </c>
      <c r="E5330" t="s">
        <v>563</v>
      </c>
      <c r="F5330" t="s">
        <v>397</v>
      </c>
      <c r="G5330">
        <v>0</v>
      </c>
      <c r="H5330">
        <v>10</v>
      </c>
      <c r="I5330">
        <v>1</v>
      </c>
      <c r="J5330">
        <v>9</v>
      </c>
      <c r="K5330">
        <v>0</v>
      </c>
      <c r="L5330">
        <v>0</v>
      </c>
      <c r="M5330">
        <v>0</v>
      </c>
      <c r="N5330">
        <v>0</v>
      </c>
      <c r="O5330">
        <v>0</v>
      </c>
      <c r="P5330">
        <v>0</v>
      </c>
      <c r="Q5330">
        <v>0</v>
      </c>
    </row>
    <row r="5331" spans="1:17" x14ac:dyDescent="0.25">
      <c r="A5331" t="s">
        <v>17258</v>
      </c>
      <c r="B5331" t="s">
        <v>74</v>
      </c>
      <c r="C5331" t="s">
        <v>162</v>
      </c>
      <c r="D5331" t="s">
        <v>526</v>
      </c>
      <c r="E5331" t="s">
        <v>563</v>
      </c>
      <c r="F5331" t="s">
        <v>398</v>
      </c>
      <c r="G5331">
        <v>0</v>
      </c>
      <c r="H5331">
        <v>10</v>
      </c>
      <c r="I5331">
        <v>1</v>
      </c>
      <c r="J5331">
        <v>9</v>
      </c>
      <c r="K5331">
        <v>0</v>
      </c>
      <c r="L5331">
        <v>0</v>
      </c>
      <c r="M5331">
        <v>0</v>
      </c>
      <c r="N5331">
        <v>0</v>
      </c>
      <c r="O5331">
        <v>0</v>
      </c>
      <c r="P5331">
        <v>0</v>
      </c>
      <c r="Q5331">
        <v>0</v>
      </c>
    </row>
    <row r="5332" spans="1:17" x14ac:dyDescent="0.25">
      <c r="A5332" t="s">
        <v>17259</v>
      </c>
      <c r="B5332" t="s">
        <v>74</v>
      </c>
      <c r="C5332" t="s">
        <v>162</v>
      </c>
      <c r="D5332" t="s">
        <v>526</v>
      </c>
      <c r="E5332" t="s">
        <v>563</v>
      </c>
      <c r="F5332" t="s">
        <v>4242</v>
      </c>
      <c r="G5332">
        <v>0</v>
      </c>
      <c r="H5332">
        <v>0</v>
      </c>
      <c r="I5332">
        <v>0</v>
      </c>
      <c r="J5332">
        <v>0</v>
      </c>
      <c r="K5332">
        <v>0</v>
      </c>
      <c r="L5332">
        <v>0</v>
      </c>
      <c r="M5332">
        <v>10</v>
      </c>
      <c r="N5332">
        <v>0</v>
      </c>
      <c r="O5332">
        <v>0</v>
      </c>
      <c r="P5332">
        <v>0</v>
      </c>
      <c r="Q5332">
        <v>0</v>
      </c>
    </row>
    <row r="5333" spans="1:17" x14ac:dyDescent="0.25">
      <c r="A5333" t="s">
        <v>17260</v>
      </c>
      <c r="B5333" t="s">
        <v>74</v>
      </c>
      <c r="C5333" t="s">
        <v>162</v>
      </c>
      <c r="D5333" t="s">
        <v>526</v>
      </c>
      <c r="E5333" t="s">
        <v>563</v>
      </c>
      <c r="F5333" t="s">
        <v>399</v>
      </c>
      <c r="G5333">
        <v>0</v>
      </c>
      <c r="H5333">
        <v>10</v>
      </c>
      <c r="I5333">
        <v>1</v>
      </c>
      <c r="J5333">
        <v>9</v>
      </c>
      <c r="K5333">
        <v>0</v>
      </c>
      <c r="L5333">
        <v>0</v>
      </c>
      <c r="M5333">
        <v>0</v>
      </c>
      <c r="N5333">
        <v>0</v>
      </c>
      <c r="O5333">
        <v>0</v>
      </c>
      <c r="P5333">
        <v>0</v>
      </c>
      <c r="Q5333">
        <v>0</v>
      </c>
    </row>
    <row r="5334" spans="1:17" x14ac:dyDescent="0.25">
      <c r="A5334" t="s">
        <v>17261</v>
      </c>
      <c r="B5334" t="s">
        <v>74</v>
      </c>
      <c r="C5334" t="s">
        <v>162</v>
      </c>
      <c r="D5334" t="s">
        <v>526</v>
      </c>
      <c r="E5334" t="s">
        <v>563</v>
      </c>
      <c r="F5334" t="s">
        <v>4245</v>
      </c>
      <c r="G5334">
        <v>0</v>
      </c>
      <c r="H5334">
        <v>0</v>
      </c>
      <c r="I5334">
        <v>0</v>
      </c>
      <c r="J5334">
        <v>0</v>
      </c>
      <c r="K5334">
        <v>0</v>
      </c>
      <c r="L5334">
        <v>0</v>
      </c>
      <c r="M5334">
        <v>10</v>
      </c>
      <c r="N5334">
        <v>0</v>
      </c>
      <c r="O5334">
        <v>0</v>
      </c>
      <c r="P5334">
        <v>0</v>
      </c>
      <c r="Q5334">
        <v>0</v>
      </c>
    </row>
    <row r="5335" spans="1:17" x14ac:dyDescent="0.25">
      <c r="A5335" t="s">
        <v>17262</v>
      </c>
      <c r="B5335" t="s">
        <v>74</v>
      </c>
      <c r="C5335" t="s">
        <v>162</v>
      </c>
      <c r="D5335" t="s">
        <v>526</v>
      </c>
      <c r="E5335" t="s">
        <v>563</v>
      </c>
      <c r="F5335" t="s">
        <v>394</v>
      </c>
      <c r="G5335">
        <v>0</v>
      </c>
      <c r="H5335">
        <v>0</v>
      </c>
      <c r="I5335">
        <v>0</v>
      </c>
      <c r="J5335">
        <v>0</v>
      </c>
      <c r="K5335">
        <v>0</v>
      </c>
      <c r="L5335">
        <v>0</v>
      </c>
      <c r="M5335">
        <v>0</v>
      </c>
      <c r="N5335">
        <v>8</v>
      </c>
      <c r="O5335">
        <v>8</v>
      </c>
      <c r="P5335">
        <v>0</v>
      </c>
      <c r="Q5335">
        <v>0</v>
      </c>
    </row>
    <row r="5336" spans="1:17" x14ac:dyDescent="0.25">
      <c r="A5336" t="s">
        <v>17263</v>
      </c>
      <c r="B5336" t="s">
        <v>74</v>
      </c>
      <c r="C5336" t="s">
        <v>162</v>
      </c>
      <c r="D5336" t="s">
        <v>526</v>
      </c>
      <c r="E5336" t="s">
        <v>563</v>
      </c>
      <c r="F5336" t="s">
        <v>395</v>
      </c>
      <c r="G5336">
        <v>0</v>
      </c>
      <c r="H5336">
        <v>0</v>
      </c>
      <c r="I5336">
        <v>0</v>
      </c>
      <c r="J5336">
        <v>0</v>
      </c>
      <c r="K5336">
        <v>0</v>
      </c>
      <c r="L5336">
        <v>0</v>
      </c>
      <c r="M5336">
        <v>0</v>
      </c>
      <c r="N5336">
        <v>5</v>
      </c>
      <c r="O5336">
        <v>5</v>
      </c>
      <c r="P5336">
        <v>0</v>
      </c>
      <c r="Q5336">
        <v>0</v>
      </c>
    </row>
    <row r="5337" spans="1:17" x14ac:dyDescent="0.25">
      <c r="A5337" t="s">
        <v>17264</v>
      </c>
      <c r="B5337" t="s">
        <v>74</v>
      </c>
      <c r="C5337" t="s">
        <v>162</v>
      </c>
      <c r="D5337" t="s">
        <v>526</v>
      </c>
      <c r="E5337" t="s">
        <v>563</v>
      </c>
      <c r="F5337" t="s">
        <v>525</v>
      </c>
      <c r="G5337">
        <v>10</v>
      </c>
      <c r="H5337">
        <v>0</v>
      </c>
      <c r="I5337">
        <v>0</v>
      </c>
      <c r="J5337">
        <v>0</v>
      </c>
      <c r="K5337">
        <v>0</v>
      </c>
      <c r="L5337">
        <v>0</v>
      </c>
      <c r="M5337">
        <v>0</v>
      </c>
      <c r="N5337">
        <v>0</v>
      </c>
      <c r="O5337">
        <v>0</v>
      </c>
      <c r="P5337">
        <v>0</v>
      </c>
      <c r="Q5337">
        <v>0</v>
      </c>
    </row>
    <row r="5338" spans="1:17" x14ac:dyDescent="0.25">
      <c r="A5338" t="s">
        <v>17272</v>
      </c>
      <c r="B5338" t="s">
        <v>74</v>
      </c>
      <c r="C5338" t="s">
        <v>224</v>
      </c>
      <c r="D5338" t="s">
        <v>526</v>
      </c>
      <c r="E5338" t="s">
        <v>563</v>
      </c>
      <c r="F5338" t="s">
        <v>398</v>
      </c>
      <c r="G5338">
        <v>0</v>
      </c>
      <c r="H5338">
        <v>35</v>
      </c>
      <c r="I5338">
        <v>2</v>
      </c>
      <c r="J5338">
        <v>25</v>
      </c>
      <c r="K5338">
        <v>3</v>
      </c>
      <c r="L5338">
        <v>5</v>
      </c>
      <c r="M5338">
        <v>0</v>
      </c>
      <c r="N5338">
        <v>0</v>
      </c>
      <c r="O5338">
        <v>0</v>
      </c>
      <c r="P5338">
        <v>0</v>
      </c>
      <c r="Q5338">
        <v>0</v>
      </c>
    </row>
    <row r="5339" spans="1:17" x14ac:dyDescent="0.25">
      <c r="A5339" t="s">
        <v>17273</v>
      </c>
      <c r="B5339" t="s">
        <v>74</v>
      </c>
      <c r="C5339" t="s">
        <v>224</v>
      </c>
      <c r="D5339" t="s">
        <v>526</v>
      </c>
      <c r="E5339" t="s">
        <v>563</v>
      </c>
      <c r="F5339" t="s">
        <v>4242</v>
      </c>
      <c r="G5339">
        <v>0</v>
      </c>
      <c r="H5339">
        <v>0</v>
      </c>
      <c r="I5339">
        <v>0</v>
      </c>
      <c r="J5339">
        <v>0</v>
      </c>
      <c r="K5339">
        <v>0</v>
      </c>
      <c r="L5339">
        <v>0</v>
      </c>
      <c r="M5339">
        <v>35</v>
      </c>
      <c r="N5339">
        <v>0</v>
      </c>
      <c r="O5339">
        <v>0</v>
      </c>
      <c r="P5339">
        <v>0</v>
      </c>
      <c r="Q5339">
        <v>0</v>
      </c>
    </row>
    <row r="5340" spans="1:17" x14ac:dyDescent="0.25">
      <c r="A5340" t="s">
        <v>17274</v>
      </c>
      <c r="B5340" t="s">
        <v>74</v>
      </c>
      <c r="C5340" t="s">
        <v>224</v>
      </c>
      <c r="D5340" t="s">
        <v>526</v>
      </c>
      <c r="E5340" t="s">
        <v>563</v>
      </c>
      <c r="F5340" t="s">
        <v>399</v>
      </c>
      <c r="G5340">
        <v>0</v>
      </c>
      <c r="H5340">
        <v>35</v>
      </c>
      <c r="I5340">
        <v>2</v>
      </c>
      <c r="J5340">
        <v>28</v>
      </c>
      <c r="K5340">
        <v>2</v>
      </c>
      <c r="L5340">
        <v>3</v>
      </c>
      <c r="M5340">
        <v>0</v>
      </c>
      <c r="N5340">
        <v>0</v>
      </c>
      <c r="O5340">
        <v>0</v>
      </c>
      <c r="P5340">
        <v>0</v>
      </c>
      <c r="Q5340">
        <v>0</v>
      </c>
    </row>
    <row r="5341" spans="1:17" x14ac:dyDescent="0.25">
      <c r="A5341" t="s">
        <v>17275</v>
      </c>
      <c r="B5341" t="s">
        <v>74</v>
      </c>
      <c r="C5341" t="s">
        <v>224</v>
      </c>
      <c r="D5341" t="s">
        <v>526</v>
      </c>
      <c r="E5341" t="s">
        <v>563</v>
      </c>
      <c r="F5341" t="s">
        <v>4245</v>
      </c>
      <c r="G5341">
        <v>0</v>
      </c>
      <c r="H5341">
        <v>0</v>
      </c>
      <c r="I5341">
        <v>0</v>
      </c>
      <c r="J5341">
        <v>0</v>
      </c>
      <c r="K5341">
        <v>0</v>
      </c>
      <c r="L5341">
        <v>0</v>
      </c>
      <c r="M5341">
        <v>35</v>
      </c>
      <c r="N5341">
        <v>0</v>
      </c>
      <c r="O5341">
        <v>0</v>
      </c>
      <c r="P5341">
        <v>0</v>
      </c>
      <c r="Q5341">
        <v>0</v>
      </c>
    </row>
    <row r="5342" spans="1:17" x14ac:dyDescent="0.25">
      <c r="A5342" t="s">
        <v>17276</v>
      </c>
      <c r="B5342" t="s">
        <v>74</v>
      </c>
      <c r="C5342" t="s">
        <v>224</v>
      </c>
      <c r="D5342" t="s">
        <v>526</v>
      </c>
      <c r="E5342" t="s">
        <v>563</v>
      </c>
      <c r="F5342" t="s">
        <v>394</v>
      </c>
      <c r="G5342">
        <v>0</v>
      </c>
      <c r="H5342">
        <v>0</v>
      </c>
      <c r="I5342">
        <v>0</v>
      </c>
      <c r="J5342">
        <v>0</v>
      </c>
      <c r="K5342">
        <v>0</v>
      </c>
      <c r="L5342">
        <v>0</v>
      </c>
      <c r="M5342">
        <v>0</v>
      </c>
      <c r="N5342">
        <v>23</v>
      </c>
      <c r="O5342">
        <v>19</v>
      </c>
      <c r="P5342">
        <v>4</v>
      </c>
      <c r="Q5342">
        <v>0</v>
      </c>
    </row>
    <row r="5343" spans="1:17" x14ac:dyDescent="0.25">
      <c r="A5343" t="s">
        <v>17277</v>
      </c>
      <c r="B5343" t="s">
        <v>74</v>
      </c>
      <c r="C5343" t="s">
        <v>224</v>
      </c>
      <c r="D5343" t="s">
        <v>526</v>
      </c>
      <c r="E5343" t="s">
        <v>563</v>
      </c>
      <c r="F5343" t="s">
        <v>395</v>
      </c>
      <c r="G5343">
        <v>0</v>
      </c>
      <c r="H5343">
        <v>0</v>
      </c>
      <c r="I5343">
        <v>0</v>
      </c>
      <c r="J5343">
        <v>0</v>
      </c>
      <c r="K5343">
        <v>0</v>
      </c>
      <c r="L5343">
        <v>0</v>
      </c>
      <c r="M5343">
        <v>0</v>
      </c>
      <c r="N5343">
        <v>19</v>
      </c>
      <c r="O5343">
        <v>16</v>
      </c>
      <c r="P5343">
        <v>3</v>
      </c>
      <c r="Q5343">
        <v>0</v>
      </c>
    </row>
    <row r="5344" spans="1:17" x14ac:dyDescent="0.25">
      <c r="A5344" t="s">
        <v>17278</v>
      </c>
      <c r="B5344" t="s">
        <v>74</v>
      </c>
      <c r="C5344" t="s">
        <v>224</v>
      </c>
      <c r="D5344" t="s">
        <v>526</v>
      </c>
      <c r="E5344" t="s">
        <v>563</v>
      </c>
      <c r="F5344" t="s">
        <v>525</v>
      </c>
      <c r="G5344">
        <v>35</v>
      </c>
      <c r="H5344">
        <v>0</v>
      </c>
      <c r="I5344">
        <v>0</v>
      </c>
      <c r="J5344">
        <v>0</v>
      </c>
      <c r="K5344">
        <v>0</v>
      </c>
      <c r="L5344">
        <v>0</v>
      </c>
      <c r="M5344">
        <v>0</v>
      </c>
      <c r="N5344">
        <v>0</v>
      </c>
      <c r="O5344">
        <v>0</v>
      </c>
      <c r="P5344">
        <v>0</v>
      </c>
      <c r="Q5344">
        <v>0</v>
      </c>
    </row>
    <row r="5345" spans="1:17" x14ac:dyDescent="0.25">
      <c r="A5345" t="s">
        <v>24256</v>
      </c>
      <c r="B5345" t="s">
        <v>74</v>
      </c>
      <c r="C5345" t="s">
        <v>224</v>
      </c>
      <c r="D5345" t="s">
        <v>526</v>
      </c>
      <c r="E5345" t="s">
        <v>21471</v>
      </c>
      <c r="F5345" t="s">
        <v>396</v>
      </c>
      <c r="G5345">
        <v>0</v>
      </c>
      <c r="H5345">
        <v>49</v>
      </c>
      <c r="I5345">
        <v>8</v>
      </c>
      <c r="J5345">
        <v>37</v>
      </c>
      <c r="K5345">
        <v>4</v>
      </c>
      <c r="L5345">
        <v>0</v>
      </c>
      <c r="M5345">
        <v>0</v>
      </c>
      <c r="N5345">
        <v>0</v>
      </c>
      <c r="O5345">
        <v>0</v>
      </c>
      <c r="P5345">
        <v>0</v>
      </c>
      <c r="Q5345">
        <v>0</v>
      </c>
    </row>
    <row r="5346" spans="1:17" x14ac:dyDescent="0.25">
      <c r="A5346" t="s">
        <v>24257</v>
      </c>
      <c r="B5346" t="s">
        <v>74</v>
      </c>
      <c r="C5346" t="s">
        <v>224</v>
      </c>
      <c r="D5346" t="s">
        <v>526</v>
      </c>
      <c r="E5346" t="s">
        <v>21471</v>
      </c>
      <c r="F5346" t="s">
        <v>4236</v>
      </c>
      <c r="G5346">
        <v>0</v>
      </c>
      <c r="H5346">
        <v>49</v>
      </c>
      <c r="I5346">
        <v>8</v>
      </c>
      <c r="J5346">
        <v>34</v>
      </c>
      <c r="K5346">
        <v>4</v>
      </c>
      <c r="L5346">
        <v>3</v>
      </c>
      <c r="M5346">
        <v>0</v>
      </c>
      <c r="N5346">
        <v>0</v>
      </c>
      <c r="O5346">
        <v>0</v>
      </c>
      <c r="P5346">
        <v>0</v>
      </c>
      <c r="Q5346">
        <v>0</v>
      </c>
    </row>
    <row r="5347" spans="1:17" x14ac:dyDescent="0.25">
      <c r="A5347" t="s">
        <v>24258</v>
      </c>
      <c r="B5347" t="s">
        <v>74</v>
      </c>
      <c r="C5347" t="s">
        <v>224</v>
      </c>
      <c r="D5347" t="s">
        <v>526</v>
      </c>
      <c r="E5347" t="s">
        <v>21471</v>
      </c>
      <c r="F5347" t="s">
        <v>4238</v>
      </c>
      <c r="G5347">
        <v>0</v>
      </c>
      <c r="H5347">
        <v>0</v>
      </c>
      <c r="I5347">
        <v>0</v>
      </c>
      <c r="J5347">
        <v>0</v>
      </c>
      <c r="K5347">
        <v>0</v>
      </c>
      <c r="L5347">
        <v>0</v>
      </c>
      <c r="M5347">
        <v>49</v>
      </c>
      <c r="N5347">
        <v>0</v>
      </c>
      <c r="O5347">
        <v>0</v>
      </c>
      <c r="P5347">
        <v>0</v>
      </c>
      <c r="Q5347">
        <v>0</v>
      </c>
    </row>
    <row r="5348" spans="1:17" x14ac:dyDescent="0.25">
      <c r="A5348" t="s">
        <v>24259</v>
      </c>
      <c r="B5348" t="s">
        <v>74</v>
      </c>
      <c r="C5348" t="s">
        <v>224</v>
      </c>
      <c r="D5348" t="s">
        <v>526</v>
      </c>
      <c r="E5348" t="s">
        <v>21471</v>
      </c>
      <c r="F5348" t="s">
        <v>397</v>
      </c>
      <c r="G5348">
        <v>0</v>
      </c>
      <c r="H5348">
        <v>49</v>
      </c>
      <c r="I5348">
        <v>8</v>
      </c>
      <c r="J5348">
        <v>34</v>
      </c>
      <c r="K5348">
        <v>4</v>
      </c>
      <c r="L5348">
        <v>3</v>
      </c>
      <c r="M5348">
        <v>0</v>
      </c>
      <c r="N5348">
        <v>0</v>
      </c>
      <c r="O5348">
        <v>0</v>
      </c>
      <c r="P5348">
        <v>0</v>
      </c>
      <c r="Q5348">
        <v>0</v>
      </c>
    </row>
    <row r="5349" spans="1:17" x14ac:dyDescent="0.25">
      <c r="A5349" t="s">
        <v>24260</v>
      </c>
      <c r="B5349" t="s">
        <v>74</v>
      </c>
      <c r="C5349" t="s">
        <v>224</v>
      </c>
      <c r="D5349" t="s">
        <v>526</v>
      </c>
      <c r="E5349" t="s">
        <v>21471</v>
      </c>
      <c r="F5349" t="s">
        <v>398</v>
      </c>
      <c r="G5349">
        <v>0</v>
      </c>
      <c r="H5349">
        <v>49</v>
      </c>
      <c r="I5349">
        <v>9</v>
      </c>
      <c r="J5349">
        <v>33</v>
      </c>
      <c r="K5349">
        <v>4</v>
      </c>
      <c r="L5349">
        <v>3</v>
      </c>
      <c r="M5349">
        <v>0</v>
      </c>
      <c r="N5349">
        <v>0</v>
      </c>
      <c r="O5349">
        <v>0</v>
      </c>
      <c r="P5349">
        <v>0</v>
      </c>
      <c r="Q5349">
        <v>0</v>
      </c>
    </row>
    <row r="5350" spans="1:17" x14ac:dyDescent="0.25">
      <c r="A5350" t="s">
        <v>24261</v>
      </c>
      <c r="B5350" t="s">
        <v>74</v>
      </c>
      <c r="C5350" t="s">
        <v>224</v>
      </c>
      <c r="D5350" t="s">
        <v>526</v>
      </c>
      <c r="E5350" t="s">
        <v>21471</v>
      </c>
      <c r="F5350" t="s">
        <v>4242</v>
      </c>
      <c r="G5350">
        <v>0</v>
      </c>
      <c r="H5350">
        <v>0</v>
      </c>
      <c r="I5350">
        <v>0</v>
      </c>
      <c r="J5350">
        <v>0</v>
      </c>
      <c r="K5350">
        <v>0</v>
      </c>
      <c r="L5350">
        <v>0</v>
      </c>
      <c r="M5350">
        <v>49</v>
      </c>
      <c r="N5350">
        <v>0</v>
      </c>
      <c r="O5350">
        <v>0</v>
      </c>
      <c r="P5350">
        <v>0</v>
      </c>
      <c r="Q5350">
        <v>0</v>
      </c>
    </row>
    <row r="5351" spans="1:17" x14ac:dyDescent="0.25">
      <c r="A5351" t="s">
        <v>24262</v>
      </c>
      <c r="B5351" t="s">
        <v>74</v>
      </c>
      <c r="C5351" t="s">
        <v>224</v>
      </c>
      <c r="D5351" t="s">
        <v>526</v>
      </c>
      <c r="E5351" t="s">
        <v>21471</v>
      </c>
      <c r="F5351" t="s">
        <v>399</v>
      </c>
      <c r="G5351">
        <v>0</v>
      </c>
      <c r="H5351">
        <v>49</v>
      </c>
      <c r="I5351">
        <v>8</v>
      </c>
      <c r="J5351">
        <v>37</v>
      </c>
      <c r="K5351">
        <v>4</v>
      </c>
      <c r="L5351">
        <v>0</v>
      </c>
      <c r="M5351">
        <v>0</v>
      </c>
      <c r="N5351">
        <v>0</v>
      </c>
      <c r="O5351">
        <v>0</v>
      </c>
      <c r="P5351">
        <v>0</v>
      </c>
      <c r="Q5351">
        <v>0</v>
      </c>
    </row>
    <row r="5352" spans="1:17" x14ac:dyDescent="0.25">
      <c r="A5352" t="s">
        <v>24263</v>
      </c>
      <c r="B5352" t="s">
        <v>74</v>
      </c>
      <c r="C5352" t="s">
        <v>224</v>
      </c>
      <c r="D5352" t="s">
        <v>526</v>
      </c>
      <c r="E5352" t="s">
        <v>21471</v>
      </c>
      <c r="F5352" t="s">
        <v>4245</v>
      </c>
      <c r="G5352">
        <v>0</v>
      </c>
      <c r="H5352">
        <v>0</v>
      </c>
      <c r="I5352">
        <v>0</v>
      </c>
      <c r="J5352">
        <v>0</v>
      </c>
      <c r="K5352">
        <v>0</v>
      </c>
      <c r="L5352">
        <v>0</v>
      </c>
      <c r="M5352">
        <v>49</v>
      </c>
      <c r="N5352">
        <v>0</v>
      </c>
      <c r="O5352">
        <v>0</v>
      </c>
      <c r="P5352">
        <v>0</v>
      </c>
      <c r="Q5352">
        <v>0</v>
      </c>
    </row>
    <row r="5353" spans="1:17" x14ac:dyDescent="0.25">
      <c r="A5353" t="s">
        <v>24264</v>
      </c>
      <c r="B5353" t="s">
        <v>74</v>
      </c>
      <c r="C5353" t="s">
        <v>224</v>
      </c>
      <c r="D5353" t="s">
        <v>526</v>
      </c>
      <c r="E5353" t="s">
        <v>21471</v>
      </c>
      <c r="F5353" t="s">
        <v>394</v>
      </c>
      <c r="G5353">
        <v>0</v>
      </c>
      <c r="H5353">
        <v>0</v>
      </c>
      <c r="I5353">
        <v>0</v>
      </c>
      <c r="J5353">
        <v>0</v>
      </c>
      <c r="K5353">
        <v>0</v>
      </c>
      <c r="L5353">
        <v>0</v>
      </c>
      <c r="M5353">
        <v>0</v>
      </c>
      <c r="N5353">
        <v>26</v>
      </c>
      <c r="O5353">
        <v>25</v>
      </c>
      <c r="P5353">
        <v>1</v>
      </c>
      <c r="Q5353">
        <v>0</v>
      </c>
    </row>
    <row r="5354" spans="1:17" x14ac:dyDescent="0.25">
      <c r="A5354" t="s">
        <v>24265</v>
      </c>
      <c r="B5354" t="s">
        <v>74</v>
      </c>
      <c r="C5354" t="s">
        <v>224</v>
      </c>
      <c r="D5354" t="s">
        <v>526</v>
      </c>
      <c r="E5354" t="s">
        <v>21471</v>
      </c>
      <c r="F5354" t="s">
        <v>395</v>
      </c>
      <c r="G5354">
        <v>0</v>
      </c>
      <c r="H5354">
        <v>0</v>
      </c>
      <c r="I5354">
        <v>0</v>
      </c>
      <c r="J5354">
        <v>0</v>
      </c>
      <c r="K5354">
        <v>0</v>
      </c>
      <c r="L5354">
        <v>0</v>
      </c>
      <c r="M5354">
        <v>0</v>
      </c>
      <c r="N5354">
        <v>16</v>
      </c>
      <c r="O5354">
        <v>15</v>
      </c>
      <c r="P5354">
        <v>1</v>
      </c>
      <c r="Q5354">
        <v>0</v>
      </c>
    </row>
    <row r="5355" spans="1:17" x14ac:dyDescent="0.25">
      <c r="A5355" t="s">
        <v>24266</v>
      </c>
      <c r="B5355" t="s">
        <v>74</v>
      </c>
      <c r="C5355" t="s">
        <v>224</v>
      </c>
      <c r="D5355" t="s">
        <v>526</v>
      </c>
      <c r="E5355" t="s">
        <v>21471</v>
      </c>
      <c r="F5355" t="s">
        <v>525</v>
      </c>
      <c r="G5355">
        <v>49</v>
      </c>
      <c r="H5355">
        <v>0</v>
      </c>
      <c r="I5355">
        <v>0</v>
      </c>
      <c r="J5355">
        <v>0</v>
      </c>
      <c r="K5355">
        <v>0</v>
      </c>
      <c r="L5355">
        <v>0</v>
      </c>
      <c r="M5355">
        <v>0</v>
      </c>
      <c r="N5355">
        <v>0</v>
      </c>
      <c r="O5355">
        <v>0</v>
      </c>
      <c r="P5355">
        <v>0</v>
      </c>
      <c r="Q5355">
        <v>0</v>
      </c>
    </row>
    <row r="5356" spans="1:17" x14ac:dyDescent="0.25">
      <c r="A5356" t="s">
        <v>17279</v>
      </c>
      <c r="B5356" t="s">
        <v>74</v>
      </c>
      <c r="C5356" t="s">
        <v>224</v>
      </c>
      <c r="D5356" t="s">
        <v>12971</v>
      </c>
      <c r="E5356" t="s">
        <v>563</v>
      </c>
      <c r="F5356" t="s">
        <v>525</v>
      </c>
      <c r="G5356">
        <v>6</v>
      </c>
      <c r="H5356">
        <v>0</v>
      </c>
      <c r="I5356">
        <v>0</v>
      </c>
      <c r="J5356">
        <v>0</v>
      </c>
      <c r="K5356">
        <v>0</v>
      </c>
      <c r="L5356">
        <v>0</v>
      </c>
      <c r="M5356">
        <v>0</v>
      </c>
      <c r="N5356">
        <v>0</v>
      </c>
      <c r="O5356">
        <v>0</v>
      </c>
      <c r="P5356">
        <v>0</v>
      </c>
      <c r="Q5356">
        <v>0</v>
      </c>
    </row>
    <row r="5357" spans="1:17" x14ac:dyDescent="0.25">
      <c r="A5357" t="s">
        <v>24267</v>
      </c>
      <c r="B5357" t="s">
        <v>74</v>
      </c>
      <c r="C5357" t="s">
        <v>224</v>
      </c>
      <c r="D5357" t="s">
        <v>12971</v>
      </c>
      <c r="E5357" t="s">
        <v>21471</v>
      </c>
      <c r="F5357" t="s">
        <v>525</v>
      </c>
      <c r="G5357">
        <v>13</v>
      </c>
      <c r="H5357">
        <v>0</v>
      </c>
      <c r="I5357">
        <v>0</v>
      </c>
      <c r="J5357">
        <v>0</v>
      </c>
      <c r="K5357">
        <v>0</v>
      </c>
      <c r="L5357">
        <v>0</v>
      </c>
      <c r="M5357">
        <v>0</v>
      </c>
      <c r="N5357">
        <v>0</v>
      </c>
      <c r="O5357">
        <v>0</v>
      </c>
      <c r="P5357">
        <v>0</v>
      </c>
      <c r="Q5357">
        <v>0</v>
      </c>
    </row>
    <row r="5358" spans="1:17" x14ac:dyDescent="0.25">
      <c r="A5358" t="s">
        <v>16128</v>
      </c>
      <c r="B5358" t="s">
        <v>74</v>
      </c>
      <c r="C5358" t="s">
        <v>225</v>
      </c>
      <c r="D5358" t="s">
        <v>529</v>
      </c>
      <c r="E5358" t="s">
        <v>563</v>
      </c>
      <c r="F5358" t="s">
        <v>525</v>
      </c>
      <c r="G5358">
        <v>3</v>
      </c>
      <c r="H5358">
        <v>0</v>
      </c>
      <c r="I5358">
        <v>0</v>
      </c>
      <c r="J5358">
        <v>0</v>
      </c>
      <c r="K5358">
        <v>0</v>
      </c>
      <c r="L5358">
        <v>0</v>
      </c>
      <c r="M5358">
        <v>0</v>
      </c>
      <c r="N5358">
        <v>0</v>
      </c>
      <c r="O5358">
        <v>0</v>
      </c>
      <c r="P5358">
        <v>0</v>
      </c>
      <c r="Q5358">
        <v>0</v>
      </c>
    </row>
    <row r="5359" spans="1:17" x14ac:dyDescent="0.25">
      <c r="A5359" t="s">
        <v>16129</v>
      </c>
      <c r="B5359" t="s">
        <v>74</v>
      </c>
      <c r="C5359" t="s">
        <v>225</v>
      </c>
      <c r="D5359" t="s">
        <v>526</v>
      </c>
      <c r="E5359" t="s">
        <v>563</v>
      </c>
      <c r="F5359" t="s">
        <v>396</v>
      </c>
      <c r="G5359">
        <v>0</v>
      </c>
      <c r="H5359">
        <v>2</v>
      </c>
      <c r="I5359">
        <v>1</v>
      </c>
      <c r="J5359">
        <v>1</v>
      </c>
      <c r="K5359">
        <v>0</v>
      </c>
      <c r="L5359">
        <v>0</v>
      </c>
      <c r="M5359">
        <v>0</v>
      </c>
      <c r="N5359">
        <v>0</v>
      </c>
      <c r="O5359">
        <v>0</v>
      </c>
      <c r="P5359">
        <v>0</v>
      </c>
      <c r="Q5359">
        <v>0</v>
      </c>
    </row>
    <row r="5360" spans="1:17" x14ac:dyDescent="0.25">
      <c r="A5360" t="s">
        <v>16130</v>
      </c>
      <c r="B5360" t="s">
        <v>74</v>
      </c>
      <c r="C5360" t="s">
        <v>225</v>
      </c>
      <c r="D5360" t="s">
        <v>526</v>
      </c>
      <c r="E5360" t="s">
        <v>563</v>
      </c>
      <c r="F5360" t="s">
        <v>4236</v>
      </c>
      <c r="G5360">
        <v>0</v>
      </c>
      <c r="H5360">
        <v>2</v>
      </c>
      <c r="I5360">
        <v>1</v>
      </c>
      <c r="J5360">
        <v>0</v>
      </c>
      <c r="K5360">
        <v>1</v>
      </c>
      <c r="L5360">
        <v>0</v>
      </c>
      <c r="M5360">
        <v>0</v>
      </c>
      <c r="N5360">
        <v>0</v>
      </c>
      <c r="O5360">
        <v>0</v>
      </c>
      <c r="P5360">
        <v>0</v>
      </c>
      <c r="Q5360">
        <v>0</v>
      </c>
    </row>
    <row r="5361" spans="1:17" x14ac:dyDescent="0.25">
      <c r="A5361" t="s">
        <v>16131</v>
      </c>
      <c r="B5361" t="s">
        <v>74</v>
      </c>
      <c r="C5361" t="s">
        <v>225</v>
      </c>
      <c r="D5361" t="s">
        <v>526</v>
      </c>
      <c r="E5361" t="s">
        <v>563</v>
      </c>
      <c r="F5361" t="s">
        <v>4238</v>
      </c>
      <c r="G5361">
        <v>0</v>
      </c>
      <c r="H5361">
        <v>0</v>
      </c>
      <c r="I5361">
        <v>0</v>
      </c>
      <c r="J5361">
        <v>0</v>
      </c>
      <c r="K5361">
        <v>0</v>
      </c>
      <c r="L5361">
        <v>0</v>
      </c>
      <c r="M5361">
        <v>2</v>
      </c>
      <c r="N5361">
        <v>0</v>
      </c>
      <c r="O5361">
        <v>0</v>
      </c>
      <c r="P5361">
        <v>0</v>
      </c>
      <c r="Q5361">
        <v>0</v>
      </c>
    </row>
    <row r="5362" spans="1:17" x14ac:dyDescent="0.25">
      <c r="A5362" t="s">
        <v>16132</v>
      </c>
      <c r="B5362" t="s">
        <v>74</v>
      </c>
      <c r="C5362" t="s">
        <v>225</v>
      </c>
      <c r="D5362" t="s">
        <v>526</v>
      </c>
      <c r="E5362" t="s">
        <v>563</v>
      </c>
      <c r="F5362" t="s">
        <v>397</v>
      </c>
      <c r="G5362">
        <v>0</v>
      </c>
      <c r="H5362">
        <v>2</v>
      </c>
      <c r="I5362">
        <v>1</v>
      </c>
      <c r="J5362">
        <v>0</v>
      </c>
      <c r="K5362">
        <v>1</v>
      </c>
      <c r="L5362">
        <v>0</v>
      </c>
      <c r="M5362">
        <v>0</v>
      </c>
      <c r="N5362">
        <v>0</v>
      </c>
      <c r="O5362">
        <v>0</v>
      </c>
      <c r="P5362">
        <v>0</v>
      </c>
      <c r="Q5362">
        <v>0</v>
      </c>
    </row>
    <row r="5363" spans="1:17" x14ac:dyDescent="0.25">
      <c r="A5363" t="s">
        <v>16133</v>
      </c>
      <c r="B5363" t="s">
        <v>74</v>
      </c>
      <c r="C5363" t="s">
        <v>225</v>
      </c>
      <c r="D5363" t="s">
        <v>526</v>
      </c>
      <c r="E5363" t="s">
        <v>563</v>
      </c>
      <c r="F5363" t="s">
        <v>398</v>
      </c>
      <c r="G5363">
        <v>0</v>
      </c>
      <c r="H5363">
        <v>2</v>
      </c>
      <c r="I5363">
        <v>1</v>
      </c>
      <c r="J5363">
        <v>0</v>
      </c>
      <c r="K5363">
        <v>1</v>
      </c>
      <c r="L5363">
        <v>0</v>
      </c>
      <c r="M5363">
        <v>0</v>
      </c>
      <c r="N5363">
        <v>0</v>
      </c>
      <c r="O5363">
        <v>0</v>
      </c>
      <c r="P5363">
        <v>0</v>
      </c>
      <c r="Q5363">
        <v>0</v>
      </c>
    </row>
    <row r="5364" spans="1:17" x14ac:dyDescent="0.25">
      <c r="A5364" t="s">
        <v>16134</v>
      </c>
      <c r="B5364" t="s">
        <v>74</v>
      </c>
      <c r="C5364" t="s">
        <v>225</v>
      </c>
      <c r="D5364" t="s">
        <v>526</v>
      </c>
      <c r="E5364" t="s">
        <v>563</v>
      </c>
      <c r="F5364" t="s">
        <v>4242</v>
      </c>
      <c r="G5364">
        <v>0</v>
      </c>
      <c r="H5364">
        <v>0</v>
      </c>
      <c r="I5364">
        <v>0</v>
      </c>
      <c r="J5364">
        <v>0</v>
      </c>
      <c r="K5364">
        <v>0</v>
      </c>
      <c r="L5364">
        <v>0</v>
      </c>
      <c r="M5364">
        <v>2</v>
      </c>
      <c r="N5364">
        <v>0</v>
      </c>
      <c r="O5364">
        <v>0</v>
      </c>
      <c r="P5364">
        <v>0</v>
      </c>
      <c r="Q5364">
        <v>0</v>
      </c>
    </row>
    <row r="5365" spans="1:17" x14ac:dyDescent="0.25">
      <c r="A5365" t="s">
        <v>16135</v>
      </c>
      <c r="B5365" t="s">
        <v>74</v>
      </c>
      <c r="C5365" t="s">
        <v>225</v>
      </c>
      <c r="D5365" t="s">
        <v>526</v>
      </c>
      <c r="E5365" t="s">
        <v>563</v>
      </c>
      <c r="F5365" t="s">
        <v>399</v>
      </c>
      <c r="G5365">
        <v>0</v>
      </c>
      <c r="H5365">
        <v>2</v>
      </c>
      <c r="I5365">
        <v>1</v>
      </c>
      <c r="J5365">
        <v>1</v>
      </c>
      <c r="K5365">
        <v>0</v>
      </c>
      <c r="L5365">
        <v>0</v>
      </c>
      <c r="M5365">
        <v>0</v>
      </c>
      <c r="N5365">
        <v>0</v>
      </c>
      <c r="O5365">
        <v>0</v>
      </c>
      <c r="P5365">
        <v>0</v>
      </c>
      <c r="Q5365">
        <v>0</v>
      </c>
    </row>
    <row r="5366" spans="1:17" x14ac:dyDescent="0.25">
      <c r="A5366" t="s">
        <v>19032</v>
      </c>
      <c r="B5366" t="s">
        <v>73</v>
      </c>
      <c r="C5366" t="s">
        <v>136</v>
      </c>
      <c r="D5366" t="s">
        <v>526</v>
      </c>
      <c r="E5366" t="s">
        <v>563</v>
      </c>
      <c r="F5366" t="s">
        <v>4245</v>
      </c>
      <c r="G5366">
        <v>0</v>
      </c>
      <c r="H5366">
        <v>0</v>
      </c>
      <c r="I5366">
        <v>0</v>
      </c>
      <c r="J5366">
        <v>0</v>
      </c>
      <c r="K5366">
        <v>0</v>
      </c>
      <c r="L5366">
        <v>0</v>
      </c>
      <c r="M5366">
        <v>3</v>
      </c>
      <c r="N5366">
        <v>0</v>
      </c>
      <c r="O5366">
        <v>0</v>
      </c>
      <c r="P5366">
        <v>0</v>
      </c>
      <c r="Q5366">
        <v>0</v>
      </c>
    </row>
    <row r="5367" spans="1:17" x14ac:dyDescent="0.25">
      <c r="A5367" t="s">
        <v>19033</v>
      </c>
      <c r="B5367" t="s">
        <v>73</v>
      </c>
      <c r="C5367" t="s">
        <v>136</v>
      </c>
      <c r="D5367" t="s">
        <v>526</v>
      </c>
      <c r="E5367" t="s">
        <v>563</v>
      </c>
      <c r="F5367" t="s">
        <v>394</v>
      </c>
      <c r="G5367">
        <v>0</v>
      </c>
      <c r="H5367">
        <v>0</v>
      </c>
      <c r="I5367">
        <v>0</v>
      </c>
      <c r="J5367">
        <v>0</v>
      </c>
      <c r="K5367">
        <v>0</v>
      </c>
      <c r="L5367">
        <v>0</v>
      </c>
      <c r="M5367">
        <v>0</v>
      </c>
      <c r="N5367">
        <v>3</v>
      </c>
      <c r="O5367">
        <v>2</v>
      </c>
      <c r="P5367">
        <v>1</v>
      </c>
      <c r="Q5367">
        <v>0</v>
      </c>
    </row>
    <row r="5368" spans="1:17" x14ac:dyDescent="0.25">
      <c r="A5368" t="s">
        <v>19034</v>
      </c>
      <c r="B5368" t="s">
        <v>73</v>
      </c>
      <c r="C5368" t="s">
        <v>136</v>
      </c>
      <c r="D5368" t="s">
        <v>526</v>
      </c>
      <c r="E5368" t="s">
        <v>563</v>
      </c>
      <c r="F5368" t="s">
        <v>395</v>
      </c>
      <c r="G5368">
        <v>0</v>
      </c>
      <c r="H5368">
        <v>0</v>
      </c>
      <c r="I5368">
        <v>0</v>
      </c>
      <c r="J5368">
        <v>0</v>
      </c>
      <c r="K5368">
        <v>0</v>
      </c>
      <c r="L5368">
        <v>0</v>
      </c>
      <c r="M5368">
        <v>0</v>
      </c>
      <c r="N5368">
        <v>3</v>
      </c>
      <c r="O5368">
        <v>2</v>
      </c>
      <c r="P5368">
        <v>1</v>
      </c>
      <c r="Q5368">
        <v>0</v>
      </c>
    </row>
    <row r="5369" spans="1:17" x14ac:dyDescent="0.25">
      <c r="A5369" t="s">
        <v>19035</v>
      </c>
      <c r="B5369" t="s">
        <v>73</v>
      </c>
      <c r="C5369" t="s">
        <v>136</v>
      </c>
      <c r="D5369" t="s">
        <v>526</v>
      </c>
      <c r="E5369" t="s">
        <v>563</v>
      </c>
      <c r="F5369" t="s">
        <v>525</v>
      </c>
      <c r="G5369">
        <v>3</v>
      </c>
      <c r="H5369">
        <v>0</v>
      </c>
      <c r="I5369">
        <v>0</v>
      </c>
      <c r="J5369">
        <v>0</v>
      </c>
      <c r="K5369">
        <v>0</v>
      </c>
      <c r="L5369">
        <v>0</v>
      </c>
      <c r="M5369">
        <v>0</v>
      </c>
      <c r="N5369">
        <v>0</v>
      </c>
      <c r="O5369">
        <v>0</v>
      </c>
      <c r="P5369">
        <v>0</v>
      </c>
      <c r="Q5369">
        <v>0</v>
      </c>
    </row>
    <row r="5370" spans="1:17" x14ac:dyDescent="0.25">
      <c r="A5370" t="s">
        <v>24268</v>
      </c>
      <c r="B5370" t="s">
        <v>73</v>
      </c>
      <c r="C5370" t="s">
        <v>136</v>
      </c>
      <c r="D5370" t="s">
        <v>526</v>
      </c>
      <c r="E5370" t="s">
        <v>21471</v>
      </c>
      <c r="F5370" t="s">
        <v>396</v>
      </c>
      <c r="G5370">
        <v>0</v>
      </c>
      <c r="H5370">
        <v>6</v>
      </c>
      <c r="I5370">
        <v>0</v>
      </c>
      <c r="J5370">
        <v>6</v>
      </c>
      <c r="K5370">
        <v>0</v>
      </c>
      <c r="L5370">
        <v>0</v>
      </c>
      <c r="M5370">
        <v>0</v>
      </c>
      <c r="N5370">
        <v>0</v>
      </c>
      <c r="O5370">
        <v>0</v>
      </c>
      <c r="P5370">
        <v>0</v>
      </c>
      <c r="Q5370">
        <v>0</v>
      </c>
    </row>
    <row r="5371" spans="1:17" x14ac:dyDescent="0.25">
      <c r="A5371" t="s">
        <v>24269</v>
      </c>
      <c r="B5371" t="s">
        <v>73</v>
      </c>
      <c r="C5371" t="s">
        <v>136</v>
      </c>
      <c r="D5371" t="s">
        <v>526</v>
      </c>
      <c r="E5371" t="s">
        <v>21471</v>
      </c>
      <c r="F5371" t="s">
        <v>4236</v>
      </c>
      <c r="G5371">
        <v>0</v>
      </c>
      <c r="H5371">
        <v>6</v>
      </c>
      <c r="I5371">
        <v>0</v>
      </c>
      <c r="J5371">
        <v>6</v>
      </c>
      <c r="K5371">
        <v>0</v>
      </c>
      <c r="L5371">
        <v>0</v>
      </c>
      <c r="M5371">
        <v>0</v>
      </c>
      <c r="N5371">
        <v>0</v>
      </c>
      <c r="O5371">
        <v>0</v>
      </c>
      <c r="P5371">
        <v>0</v>
      </c>
      <c r="Q5371">
        <v>0</v>
      </c>
    </row>
    <row r="5372" spans="1:17" x14ac:dyDescent="0.25">
      <c r="A5372" t="s">
        <v>24270</v>
      </c>
      <c r="B5372" t="s">
        <v>73</v>
      </c>
      <c r="C5372" t="s">
        <v>136</v>
      </c>
      <c r="D5372" t="s">
        <v>526</v>
      </c>
      <c r="E5372" t="s">
        <v>21471</v>
      </c>
      <c r="F5372" t="s">
        <v>4238</v>
      </c>
      <c r="G5372">
        <v>0</v>
      </c>
      <c r="H5372">
        <v>0</v>
      </c>
      <c r="I5372">
        <v>0</v>
      </c>
      <c r="J5372">
        <v>0</v>
      </c>
      <c r="K5372">
        <v>0</v>
      </c>
      <c r="L5372">
        <v>0</v>
      </c>
      <c r="M5372">
        <v>6</v>
      </c>
      <c r="N5372">
        <v>0</v>
      </c>
      <c r="O5372">
        <v>0</v>
      </c>
      <c r="P5372">
        <v>0</v>
      </c>
      <c r="Q5372">
        <v>0</v>
      </c>
    </row>
    <row r="5373" spans="1:17" x14ac:dyDescent="0.25">
      <c r="A5373" t="s">
        <v>24271</v>
      </c>
      <c r="B5373" t="s">
        <v>73</v>
      </c>
      <c r="C5373" t="s">
        <v>136</v>
      </c>
      <c r="D5373" t="s">
        <v>526</v>
      </c>
      <c r="E5373" t="s">
        <v>21471</v>
      </c>
      <c r="F5373" t="s">
        <v>397</v>
      </c>
      <c r="G5373">
        <v>0</v>
      </c>
      <c r="H5373">
        <v>6</v>
      </c>
      <c r="I5373">
        <v>0</v>
      </c>
      <c r="J5373">
        <v>6</v>
      </c>
      <c r="K5373">
        <v>0</v>
      </c>
      <c r="L5373">
        <v>0</v>
      </c>
      <c r="M5373">
        <v>0</v>
      </c>
      <c r="N5373">
        <v>0</v>
      </c>
      <c r="O5373">
        <v>0</v>
      </c>
      <c r="P5373">
        <v>0</v>
      </c>
      <c r="Q5373">
        <v>0</v>
      </c>
    </row>
    <row r="5374" spans="1:17" x14ac:dyDescent="0.25">
      <c r="A5374" t="s">
        <v>24272</v>
      </c>
      <c r="B5374" t="s">
        <v>73</v>
      </c>
      <c r="C5374" t="s">
        <v>136</v>
      </c>
      <c r="D5374" t="s">
        <v>526</v>
      </c>
      <c r="E5374" t="s">
        <v>21471</v>
      </c>
      <c r="F5374" t="s">
        <v>398</v>
      </c>
      <c r="G5374">
        <v>0</v>
      </c>
      <c r="H5374">
        <v>6</v>
      </c>
      <c r="I5374">
        <v>0</v>
      </c>
      <c r="J5374">
        <v>6</v>
      </c>
      <c r="K5374">
        <v>0</v>
      </c>
      <c r="L5374">
        <v>0</v>
      </c>
      <c r="M5374">
        <v>0</v>
      </c>
      <c r="N5374">
        <v>0</v>
      </c>
      <c r="O5374">
        <v>0</v>
      </c>
      <c r="P5374">
        <v>0</v>
      </c>
      <c r="Q5374">
        <v>0</v>
      </c>
    </row>
    <row r="5375" spans="1:17" x14ac:dyDescent="0.25">
      <c r="A5375" t="s">
        <v>24273</v>
      </c>
      <c r="B5375" t="s">
        <v>73</v>
      </c>
      <c r="C5375" t="s">
        <v>136</v>
      </c>
      <c r="D5375" t="s">
        <v>526</v>
      </c>
      <c r="E5375" t="s">
        <v>21471</v>
      </c>
      <c r="F5375" t="s">
        <v>4242</v>
      </c>
      <c r="G5375">
        <v>0</v>
      </c>
      <c r="H5375">
        <v>0</v>
      </c>
      <c r="I5375">
        <v>0</v>
      </c>
      <c r="J5375">
        <v>0</v>
      </c>
      <c r="K5375">
        <v>0</v>
      </c>
      <c r="L5375">
        <v>0</v>
      </c>
      <c r="M5375">
        <v>6</v>
      </c>
      <c r="N5375">
        <v>0</v>
      </c>
      <c r="O5375">
        <v>0</v>
      </c>
      <c r="P5375">
        <v>0</v>
      </c>
      <c r="Q5375">
        <v>0</v>
      </c>
    </row>
    <row r="5376" spans="1:17" x14ac:dyDescent="0.25">
      <c r="A5376" t="s">
        <v>24274</v>
      </c>
      <c r="B5376" t="s">
        <v>73</v>
      </c>
      <c r="C5376" t="s">
        <v>136</v>
      </c>
      <c r="D5376" t="s">
        <v>526</v>
      </c>
      <c r="E5376" t="s">
        <v>21471</v>
      </c>
      <c r="F5376" t="s">
        <v>399</v>
      </c>
      <c r="G5376">
        <v>0</v>
      </c>
      <c r="H5376">
        <v>6</v>
      </c>
      <c r="I5376">
        <v>0</v>
      </c>
      <c r="J5376">
        <v>6</v>
      </c>
      <c r="K5376">
        <v>0</v>
      </c>
      <c r="L5376">
        <v>0</v>
      </c>
      <c r="M5376">
        <v>0</v>
      </c>
      <c r="N5376">
        <v>0</v>
      </c>
      <c r="O5376">
        <v>0</v>
      </c>
      <c r="P5376">
        <v>0</v>
      </c>
      <c r="Q5376">
        <v>0</v>
      </c>
    </row>
    <row r="5377" spans="1:17" x14ac:dyDescent="0.25">
      <c r="A5377" t="s">
        <v>24275</v>
      </c>
      <c r="B5377" t="s">
        <v>73</v>
      </c>
      <c r="C5377" t="s">
        <v>136</v>
      </c>
      <c r="D5377" t="s">
        <v>526</v>
      </c>
      <c r="E5377" t="s">
        <v>21471</v>
      </c>
      <c r="F5377" t="s">
        <v>4245</v>
      </c>
      <c r="G5377">
        <v>0</v>
      </c>
      <c r="H5377">
        <v>0</v>
      </c>
      <c r="I5377">
        <v>0</v>
      </c>
      <c r="J5377">
        <v>0</v>
      </c>
      <c r="K5377">
        <v>0</v>
      </c>
      <c r="L5377">
        <v>0</v>
      </c>
      <c r="M5377">
        <v>6</v>
      </c>
      <c r="N5377">
        <v>0</v>
      </c>
      <c r="O5377">
        <v>0</v>
      </c>
      <c r="P5377">
        <v>0</v>
      </c>
      <c r="Q5377">
        <v>0</v>
      </c>
    </row>
    <row r="5378" spans="1:17" x14ac:dyDescent="0.25">
      <c r="A5378" t="s">
        <v>24276</v>
      </c>
      <c r="B5378" t="s">
        <v>73</v>
      </c>
      <c r="C5378" t="s">
        <v>136</v>
      </c>
      <c r="D5378" t="s">
        <v>526</v>
      </c>
      <c r="E5378" t="s">
        <v>21471</v>
      </c>
      <c r="F5378" t="s">
        <v>394</v>
      </c>
      <c r="G5378">
        <v>0</v>
      </c>
      <c r="H5378">
        <v>0</v>
      </c>
      <c r="I5378">
        <v>0</v>
      </c>
      <c r="J5378">
        <v>0</v>
      </c>
      <c r="K5378">
        <v>0</v>
      </c>
      <c r="L5378">
        <v>0</v>
      </c>
      <c r="M5378">
        <v>0</v>
      </c>
      <c r="N5378">
        <v>6</v>
      </c>
      <c r="O5378">
        <v>6</v>
      </c>
      <c r="P5378">
        <v>0</v>
      </c>
      <c r="Q5378">
        <v>0</v>
      </c>
    </row>
    <row r="5379" spans="1:17" x14ac:dyDescent="0.25">
      <c r="A5379" t="s">
        <v>24277</v>
      </c>
      <c r="B5379" t="s">
        <v>73</v>
      </c>
      <c r="C5379" t="s">
        <v>136</v>
      </c>
      <c r="D5379" t="s">
        <v>526</v>
      </c>
      <c r="E5379" t="s">
        <v>21471</v>
      </c>
      <c r="F5379" t="s">
        <v>395</v>
      </c>
      <c r="G5379">
        <v>0</v>
      </c>
      <c r="H5379">
        <v>0</v>
      </c>
      <c r="I5379">
        <v>0</v>
      </c>
      <c r="J5379">
        <v>0</v>
      </c>
      <c r="K5379">
        <v>0</v>
      </c>
      <c r="L5379">
        <v>0</v>
      </c>
      <c r="M5379">
        <v>0</v>
      </c>
      <c r="N5379">
        <v>6</v>
      </c>
      <c r="O5379">
        <v>6</v>
      </c>
      <c r="P5379">
        <v>0</v>
      </c>
      <c r="Q5379">
        <v>0</v>
      </c>
    </row>
    <row r="5380" spans="1:17" x14ac:dyDescent="0.25">
      <c r="A5380" t="s">
        <v>24278</v>
      </c>
      <c r="B5380" t="s">
        <v>73</v>
      </c>
      <c r="C5380" t="s">
        <v>136</v>
      </c>
      <c r="D5380" t="s">
        <v>526</v>
      </c>
      <c r="E5380" t="s">
        <v>21471</v>
      </c>
      <c r="F5380" t="s">
        <v>525</v>
      </c>
      <c r="G5380">
        <v>6</v>
      </c>
      <c r="H5380">
        <v>0</v>
      </c>
      <c r="I5380">
        <v>0</v>
      </c>
      <c r="J5380">
        <v>0</v>
      </c>
      <c r="K5380">
        <v>0</v>
      </c>
      <c r="L5380">
        <v>0</v>
      </c>
      <c r="M5380">
        <v>0</v>
      </c>
      <c r="N5380">
        <v>0</v>
      </c>
      <c r="O5380">
        <v>0</v>
      </c>
      <c r="P5380">
        <v>0</v>
      </c>
      <c r="Q5380">
        <v>0</v>
      </c>
    </row>
    <row r="5381" spans="1:17" x14ac:dyDescent="0.25">
      <c r="A5381" t="s">
        <v>19139</v>
      </c>
      <c r="B5381" t="s">
        <v>73</v>
      </c>
      <c r="C5381" t="s">
        <v>137</v>
      </c>
      <c r="D5381" t="s">
        <v>529</v>
      </c>
      <c r="E5381" t="s">
        <v>563</v>
      </c>
      <c r="F5381" t="s">
        <v>525</v>
      </c>
      <c r="G5381">
        <v>1</v>
      </c>
      <c r="H5381">
        <v>0</v>
      </c>
      <c r="I5381">
        <v>0</v>
      </c>
      <c r="J5381">
        <v>0</v>
      </c>
      <c r="K5381">
        <v>0</v>
      </c>
      <c r="L5381">
        <v>0</v>
      </c>
      <c r="M5381">
        <v>0</v>
      </c>
      <c r="N5381">
        <v>0</v>
      </c>
      <c r="O5381">
        <v>0</v>
      </c>
      <c r="P5381">
        <v>0</v>
      </c>
      <c r="Q5381">
        <v>0</v>
      </c>
    </row>
    <row r="5382" spans="1:17" x14ac:dyDescent="0.25">
      <c r="A5382" t="s">
        <v>24279</v>
      </c>
      <c r="B5382" t="s">
        <v>73</v>
      </c>
      <c r="C5382" t="s">
        <v>137</v>
      </c>
      <c r="D5382" t="s">
        <v>529</v>
      </c>
      <c r="E5382" t="s">
        <v>21471</v>
      </c>
      <c r="F5382" t="s">
        <v>525</v>
      </c>
      <c r="G5382">
        <v>5</v>
      </c>
      <c r="H5382">
        <v>0</v>
      </c>
      <c r="I5382">
        <v>0</v>
      </c>
      <c r="J5382">
        <v>0</v>
      </c>
      <c r="K5382">
        <v>0</v>
      </c>
      <c r="L5382">
        <v>0</v>
      </c>
      <c r="M5382">
        <v>0</v>
      </c>
      <c r="N5382">
        <v>0</v>
      </c>
      <c r="O5382">
        <v>0</v>
      </c>
      <c r="P5382">
        <v>0</v>
      </c>
      <c r="Q5382">
        <v>0</v>
      </c>
    </row>
    <row r="5383" spans="1:17" x14ac:dyDescent="0.25">
      <c r="A5383" t="s">
        <v>17280</v>
      </c>
      <c r="B5383" t="s">
        <v>73</v>
      </c>
      <c r="C5383" t="s">
        <v>137</v>
      </c>
      <c r="D5383" t="s">
        <v>526</v>
      </c>
      <c r="E5383" t="s">
        <v>563</v>
      </c>
      <c r="F5383" t="s">
        <v>396</v>
      </c>
      <c r="G5383">
        <v>0</v>
      </c>
      <c r="H5383">
        <v>72</v>
      </c>
      <c r="I5383">
        <v>12</v>
      </c>
      <c r="J5383">
        <v>59</v>
      </c>
      <c r="K5383">
        <v>1</v>
      </c>
      <c r="L5383">
        <v>0</v>
      </c>
      <c r="M5383">
        <v>0</v>
      </c>
      <c r="N5383">
        <v>0</v>
      </c>
      <c r="O5383">
        <v>0</v>
      </c>
      <c r="P5383">
        <v>0</v>
      </c>
      <c r="Q5383">
        <v>0</v>
      </c>
    </row>
    <row r="5384" spans="1:17" x14ac:dyDescent="0.25">
      <c r="A5384" t="s">
        <v>17281</v>
      </c>
      <c r="B5384" t="s">
        <v>73</v>
      </c>
      <c r="C5384" t="s">
        <v>137</v>
      </c>
      <c r="D5384" t="s">
        <v>526</v>
      </c>
      <c r="E5384" t="s">
        <v>563</v>
      </c>
      <c r="F5384" t="s">
        <v>4236</v>
      </c>
      <c r="G5384">
        <v>0</v>
      </c>
      <c r="H5384">
        <v>72</v>
      </c>
      <c r="I5384">
        <v>10</v>
      </c>
      <c r="J5384">
        <v>61</v>
      </c>
      <c r="K5384">
        <v>1</v>
      </c>
      <c r="L5384">
        <v>0</v>
      </c>
      <c r="M5384">
        <v>0</v>
      </c>
      <c r="N5384">
        <v>0</v>
      </c>
      <c r="O5384">
        <v>0</v>
      </c>
      <c r="P5384">
        <v>0</v>
      </c>
      <c r="Q5384">
        <v>0</v>
      </c>
    </row>
    <row r="5385" spans="1:17" x14ac:dyDescent="0.25">
      <c r="A5385" t="s">
        <v>17282</v>
      </c>
      <c r="B5385" t="s">
        <v>73</v>
      </c>
      <c r="C5385" t="s">
        <v>137</v>
      </c>
      <c r="D5385" t="s">
        <v>526</v>
      </c>
      <c r="E5385" t="s">
        <v>563</v>
      </c>
      <c r="F5385" t="s">
        <v>4238</v>
      </c>
      <c r="G5385">
        <v>0</v>
      </c>
      <c r="H5385">
        <v>0</v>
      </c>
      <c r="I5385">
        <v>0</v>
      </c>
      <c r="J5385">
        <v>0</v>
      </c>
      <c r="K5385">
        <v>0</v>
      </c>
      <c r="L5385">
        <v>0</v>
      </c>
      <c r="M5385">
        <v>72</v>
      </c>
      <c r="N5385">
        <v>0</v>
      </c>
      <c r="O5385">
        <v>0</v>
      </c>
      <c r="P5385">
        <v>0</v>
      </c>
      <c r="Q5385">
        <v>0</v>
      </c>
    </row>
    <row r="5386" spans="1:17" x14ac:dyDescent="0.25">
      <c r="A5386" t="s">
        <v>17283</v>
      </c>
      <c r="B5386" t="s">
        <v>73</v>
      </c>
      <c r="C5386" t="s">
        <v>137</v>
      </c>
      <c r="D5386" t="s">
        <v>526</v>
      </c>
      <c r="E5386" t="s">
        <v>563</v>
      </c>
      <c r="F5386" t="s">
        <v>397</v>
      </c>
      <c r="G5386">
        <v>0</v>
      </c>
      <c r="H5386">
        <v>72</v>
      </c>
      <c r="I5386">
        <v>10</v>
      </c>
      <c r="J5386">
        <v>61</v>
      </c>
      <c r="K5386">
        <v>1</v>
      </c>
      <c r="L5386">
        <v>0</v>
      </c>
      <c r="M5386">
        <v>0</v>
      </c>
      <c r="N5386">
        <v>0</v>
      </c>
      <c r="O5386">
        <v>0</v>
      </c>
      <c r="P5386">
        <v>0</v>
      </c>
      <c r="Q5386">
        <v>0</v>
      </c>
    </row>
    <row r="5387" spans="1:17" x14ac:dyDescent="0.25">
      <c r="A5387" t="s">
        <v>17284</v>
      </c>
      <c r="B5387" t="s">
        <v>73</v>
      </c>
      <c r="C5387" t="s">
        <v>137</v>
      </c>
      <c r="D5387" t="s">
        <v>526</v>
      </c>
      <c r="E5387" t="s">
        <v>563</v>
      </c>
      <c r="F5387" t="s">
        <v>398</v>
      </c>
      <c r="G5387">
        <v>0</v>
      </c>
      <c r="H5387">
        <v>72</v>
      </c>
      <c r="I5387">
        <v>10</v>
      </c>
      <c r="J5387">
        <v>61</v>
      </c>
      <c r="K5387">
        <v>1</v>
      </c>
      <c r="L5387">
        <v>0</v>
      </c>
      <c r="M5387">
        <v>0</v>
      </c>
      <c r="N5387">
        <v>0</v>
      </c>
      <c r="O5387">
        <v>0</v>
      </c>
      <c r="P5387">
        <v>0</v>
      </c>
      <c r="Q5387">
        <v>0</v>
      </c>
    </row>
    <row r="5388" spans="1:17" x14ac:dyDescent="0.25">
      <c r="A5388" t="s">
        <v>17285</v>
      </c>
      <c r="B5388" t="s">
        <v>73</v>
      </c>
      <c r="C5388" t="s">
        <v>137</v>
      </c>
      <c r="D5388" t="s">
        <v>526</v>
      </c>
      <c r="E5388" t="s">
        <v>563</v>
      </c>
      <c r="F5388" t="s">
        <v>4242</v>
      </c>
      <c r="G5388">
        <v>0</v>
      </c>
      <c r="H5388">
        <v>0</v>
      </c>
      <c r="I5388">
        <v>0</v>
      </c>
      <c r="J5388">
        <v>0</v>
      </c>
      <c r="K5388">
        <v>0</v>
      </c>
      <c r="L5388">
        <v>0</v>
      </c>
      <c r="M5388">
        <v>72</v>
      </c>
      <c r="N5388">
        <v>0</v>
      </c>
      <c r="O5388">
        <v>0</v>
      </c>
      <c r="P5388">
        <v>0</v>
      </c>
      <c r="Q5388">
        <v>0</v>
      </c>
    </row>
    <row r="5389" spans="1:17" x14ac:dyDescent="0.25">
      <c r="A5389" t="s">
        <v>17286</v>
      </c>
      <c r="B5389" t="s">
        <v>73</v>
      </c>
      <c r="C5389" t="s">
        <v>137</v>
      </c>
      <c r="D5389" t="s">
        <v>526</v>
      </c>
      <c r="E5389" t="s">
        <v>563</v>
      </c>
      <c r="F5389" t="s">
        <v>399</v>
      </c>
      <c r="G5389">
        <v>0</v>
      </c>
      <c r="H5389">
        <v>72</v>
      </c>
      <c r="I5389">
        <v>10</v>
      </c>
      <c r="J5389">
        <v>61</v>
      </c>
      <c r="K5389">
        <v>1</v>
      </c>
      <c r="L5389">
        <v>0</v>
      </c>
      <c r="M5389">
        <v>0</v>
      </c>
      <c r="N5389">
        <v>0</v>
      </c>
      <c r="O5389">
        <v>0</v>
      </c>
      <c r="P5389">
        <v>0</v>
      </c>
      <c r="Q5389">
        <v>0</v>
      </c>
    </row>
    <row r="5390" spans="1:17" x14ac:dyDescent="0.25">
      <c r="A5390" t="s">
        <v>17287</v>
      </c>
      <c r="B5390" t="s">
        <v>73</v>
      </c>
      <c r="C5390" t="s">
        <v>137</v>
      </c>
      <c r="D5390" t="s">
        <v>526</v>
      </c>
      <c r="E5390" t="s">
        <v>563</v>
      </c>
      <c r="F5390" t="s">
        <v>4245</v>
      </c>
      <c r="G5390">
        <v>0</v>
      </c>
      <c r="H5390">
        <v>0</v>
      </c>
      <c r="I5390">
        <v>0</v>
      </c>
      <c r="J5390">
        <v>0</v>
      </c>
      <c r="K5390">
        <v>0</v>
      </c>
      <c r="L5390">
        <v>0</v>
      </c>
      <c r="M5390">
        <v>72</v>
      </c>
      <c r="N5390">
        <v>0</v>
      </c>
      <c r="O5390">
        <v>0</v>
      </c>
      <c r="P5390">
        <v>0</v>
      </c>
      <c r="Q5390">
        <v>0</v>
      </c>
    </row>
    <row r="5391" spans="1:17" x14ac:dyDescent="0.25">
      <c r="A5391" t="s">
        <v>17288</v>
      </c>
      <c r="B5391" t="s">
        <v>73</v>
      </c>
      <c r="C5391" t="s">
        <v>137</v>
      </c>
      <c r="D5391" t="s">
        <v>526</v>
      </c>
      <c r="E5391" t="s">
        <v>563</v>
      </c>
      <c r="F5391" t="s">
        <v>394</v>
      </c>
      <c r="G5391">
        <v>0</v>
      </c>
      <c r="H5391">
        <v>0</v>
      </c>
      <c r="I5391">
        <v>0</v>
      </c>
      <c r="J5391">
        <v>0</v>
      </c>
      <c r="K5391">
        <v>0</v>
      </c>
      <c r="L5391">
        <v>0</v>
      </c>
      <c r="M5391">
        <v>0</v>
      </c>
      <c r="N5391">
        <v>72</v>
      </c>
      <c r="O5391">
        <v>72</v>
      </c>
      <c r="P5391">
        <v>0</v>
      </c>
      <c r="Q5391">
        <v>0</v>
      </c>
    </row>
    <row r="5392" spans="1:17" x14ac:dyDescent="0.25">
      <c r="A5392" t="s">
        <v>17289</v>
      </c>
      <c r="B5392" t="s">
        <v>73</v>
      </c>
      <c r="C5392" t="s">
        <v>137</v>
      </c>
      <c r="D5392" t="s">
        <v>526</v>
      </c>
      <c r="E5392" t="s">
        <v>563</v>
      </c>
      <c r="F5392" t="s">
        <v>395</v>
      </c>
      <c r="G5392">
        <v>0</v>
      </c>
      <c r="H5392">
        <v>0</v>
      </c>
      <c r="I5392">
        <v>0</v>
      </c>
      <c r="J5392">
        <v>0</v>
      </c>
      <c r="K5392">
        <v>0</v>
      </c>
      <c r="L5392">
        <v>0</v>
      </c>
      <c r="M5392">
        <v>0</v>
      </c>
      <c r="N5392">
        <v>65</v>
      </c>
      <c r="O5392">
        <v>65</v>
      </c>
      <c r="P5392">
        <v>0</v>
      </c>
      <c r="Q5392">
        <v>0</v>
      </c>
    </row>
    <row r="5393" spans="1:17" x14ac:dyDescent="0.25">
      <c r="A5393" t="s">
        <v>17290</v>
      </c>
      <c r="B5393" t="s">
        <v>73</v>
      </c>
      <c r="C5393" t="s">
        <v>137</v>
      </c>
      <c r="D5393" t="s">
        <v>526</v>
      </c>
      <c r="E5393" t="s">
        <v>563</v>
      </c>
      <c r="F5393" t="s">
        <v>525</v>
      </c>
      <c r="G5393">
        <v>72</v>
      </c>
      <c r="H5393">
        <v>0</v>
      </c>
      <c r="I5393">
        <v>0</v>
      </c>
      <c r="J5393">
        <v>0</v>
      </c>
      <c r="K5393">
        <v>0</v>
      </c>
      <c r="L5393">
        <v>0</v>
      </c>
      <c r="M5393">
        <v>0</v>
      </c>
      <c r="N5393">
        <v>0</v>
      </c>
      <c r="O5393">
        <v>0</v>
      </c>
      <c r="P5393">
        <v>0</v>
      </c>
      <c r="Q5393">
        <v>0</v>
      </c>
    </row>
    <row r="5394" spans="1:17" x14ac:dyDescent="0.25">
      <c r="A5394" t="s">
        <v>24280</v>
      </c>
      <c r="B5394" t="s">
        <v>73</v>
      </c>
      <c r="C5394" t="s">
        <v>137</v>
      </c>
      <c r="D5394" t="s">
        <v>526</v>
      </c>
      <c r="E5394" t="s">
        <v>21471</v>
      </c>
      <c r="F5394" t="s">
        <v>396</v>
      </c>
      <c r="G5394">
        <v>0</v>
      </c>
      <c r="H5394">
        <v>114</v>
      </c>
      <c r="I5394">
        <v>6</v>
      </c>
      <c r="J5394">
        <v>105</v>
      </c>
      <c r="K5394">
        <v>1</v>
      </c>
      <c r="L5394">
        <v>2</v>
      </c>
      <c r="M5394">
        <v>0</v>
      </c>
      <c r="N5394">
        <v>0</v>
      </c>
      <c r="O5394">
        <v>0</v>
      </c>
      <c r="P5394">
        <v>0</v>
      </c>
      <c r="Q5394">
        <v>0</v>
      </c>
    </row>
    <row r="5395" spans="1:17" x14ac:dyDescent="0.25">
      <c r="A5395" t="s">
        <v>24281</v>
      </c>
      <c r="B5395" t="s">
        <v>73</v>
      </c>
      <c r="C5395" t="s">
        <v>137</v>
      </c>
      <c r="D5395" t="s">
        <v>526</v>
      </c>
      <c r="E5395" t="s">
        <v>21471</v>
      </c>
      <c r="F5395" t="s">
        <v>4236</v>
      </c>
      <c r="G5395">
        <v>0</v>
      </c>
      <c r="H5395">
        <v>114</v>
      </c>
      <c r="I5395">
        <v>6</v>
      </c>
      <c r="J5395">
        <v>104</v>
      </c>
      <c r="K5395">
        <v>2</v>
      </c>
      <c r="L5395">
        <v>2</v>
      </c>
      <c r="M5395">
        <v>0</v>
      </c>
      <c r="N5395">
        <v>0</v>
      </c>
      <c r="O5395">
        <v>0</v>
      </c>
      <c r="P5395">
        <v>0</v>
      </c>
      <c r="Q5395">
        <v>0</v>
      </c>
    </row>
    <row r="5396" spans="1:17" x14ac:dyDescent="0.25">
      <c r="A5396" t="s">
        <v>17604</v>
      </c>
      <c r="B5396" t="s">
        <v>73</v>
      </c>
      <c r="C5396" t="s">
        <v>203</v>
      </c>
      <c r="D5396" t="s">
        <v>526</v>
      </c>
      <c r="E5396" t="s">
        <v>563</v>
      </c>
      <c r="F5396" t="s">
        <v>398</v>
      </c>
      <c r="G5396">
        <v>0</v>
      </c>
      <c r="H5396">
        <v>18</v>
      </c>
      <c r="I5396">
        <v>1</v>
      </c>
      <c r="J5396">
        <v>13</v>
      </c>
      <c r="K5396">
        <v>1</v>
      </c>
      <c r="L5396">
        <v>3</v>
      </c>
      <c r="M5396">
        <v>0</v>
      </c>
      <c r="N5396">
        <v>0</v>
      </c>
      <c r="O5396">
        <v>0</v>
      </c>
      <c r="P5396">
        <v>0</v>
      </c>
      <c r="Q5396">
        <v>0</v>
      </c>
    </row>
    <row r="5397" spans="1:17" x14ac:dyDescent="0.25">
      <c r="A5397" t="s">
        <v>17605</v>
      </c>
      <c r="B5397" t="s">
        <v>73</v>
      </c>
      <c r="C5397" t="s">
        <v>203</v>
      </c>
      <c r="D5397" t="s">
        <v>526</v>
      </c>
      <c r="E5397" t="s">
        <v>563</v>
      </c>
      <c r="F5397" t="s">
        <v>4242</v>
      </c>
      <c r="G5397">
        <v>0</v>
      </c>
      <c r="H5397">
        <v>0</v>
      </c>
      <c r="I5397">
        <v>0</v>
      </c>
      <c r="J5397">
        <v>0</v>
      </c>
      <c r="K5397">
        <v>0</v>
      </c>
      <c r="L5397">
        <v>0</v>
      </c>
      <c r="M5397">
        <v>18</v>
      </c>
      <c r="N5397">
        <v>0</v>
      </c>
      <c r="O5397">
        <v>0</v>
      </c>
      <c r="P5397">
        <v>0</v>
      </c>
      <c r="Q5397">
        <v>0</v>
      </c>
    </row>
    <row r="5398" spans="1:17" x14ac:dyDescent="0.25">
      <c r="A5398" t="s">
        <v>17606</v>
      </c>
      <c r="B5398" t="s">
        <v>73</v>
      </c>
      <c r="C5398" t="s">
        <v>203</v>
      </c>
      <c r="D5398" t="s">
        <v>526</v>
      </c>
      <c r="E5398" t="s">
        <v>563</v>
      </c>
      <c r="F5398" t="s">
        <v>399</v>
      </c>
      <c r="G5398">
        <v>0</v>
      </c>
      <c r="H5398">
        <v>18</v>
      </c>
      <c r="I5398">
        <v>1</v>
      </c>
      <c r="J5398">
        <v>13</v>
      </c>
      <c r="K5398">
        <v>3</v>
      </c>
      <c r="L5398">
        <v>1</v>
      </c>
      <c r="M5398">
        <v>0</v>
      </c>
      <c r="N5398">
        <v>0</v>
      </c>
      <c r="O5398">
        <v>0</v>
      </c>
      <c r="P5398">
        <v>0</v>
      </c>
      <c r="Q5398">
        <v>0</v>
      </c>
    </row>
    <row r="5399" spans="1:17" x14ac:dyDescent="0.25">
      <c r="A5399" t="s">
        <v>17607</v>
      </c>
      <c r="B5399" t="s">
        <v>73</v>
      </c>
      <c r="C5399" t="s">
        <v>203</v>
      </c>
      <c r="D5399" t="s">
        <v>526</v>
      </c>
      <c r="E5399" t="s">
        <v>563</v>
      </c>
      <c r="F5399" t="s">
        <v>4245</v>
      </c>
      <c r="G5399">
        <v>0</v>
      </c>
      <c r="H5399">
        <v>0</v>
      </c>
      <c r="I5399">
        <v>0</v>
      </c>
      <c r="J5399">
        <v>0</v>
      </c>
      <c r="K5399">
        <v>0</v>
      </c>
      <c r="L5399">
        <v>0</v>
      </c>
      <c r="M5399">
        <v>18</v>
      </c>
      <c r="N5399">
        <v>0</v>
      </c>
      <c r="O5399">
        <v>0</v>
      </c>
      <c r="P5399">
        <v>0</v>
      </c>
      <c r="Q5399">
        <v>0</v>
      </c>
    </row>
    <row r="5400" spans="1:17" x14ac:dyDescent="0.25">
      <c r="A5400" t="s">
        <v>17608</v>
      </c>
      <c r="B5400" t="s">
        <v>73</v>
      </c>
      <c r="C5400" t="s">
        <v>203</v>
      </c>
      <c r="D5400" t="s">
        <v>526</v>
      </c>
      <c r="E5400" t="s">
        <v>563</v>
      </c>
      <c r="F5400" t="s">
        <v>394</v>
      </c>
      <c r="G5400">
        <v>0</v>
      </c>
      <c r="H5400">
        <v>0</v>
      </c>
      <c r="I5400">
        <v>0</v>
      </c>
      <c r="J5400">
        <v>0</v>
      </c>
      <c r="K5400">
        <v>0</v>
      </c>
      <c r="L5400">
        <v>0</v>
      </c>
      <c r="M5400">
        <v>0</v>
      </c>
      <c r="N5400">
        <v>18</v>
      </c>
      <c r="O5400">
        <v>15</v>
      </c>
      <c r="P5400">
        <v>3</v>
      </c>
      <c r="Q5400">
        <v>0</v>
      </c>
    </row>
    <row r="5401" spans="1:17" x14ac:dyDescent="0.25">
      <c r="A5401" t="s">
        <v>17609</v>
      </c>
      <c r="B5401" t="s">
        <v>73</v>
      </c>
      <c r="C5401" t="s">
        <v>203</v>
      </c>
      <c r="D5401" t="s">
        <v>526</v>
      </c>
      <c r="E5401" t="s">
        <v>563</v>
      </c>
      <c r="F5401" t="s">
        <v>395</v>
      </c>
      <c r="G5401">
        <v>0</v>
      </c>
      <c r="H5401">
        <v>0</v>
      </c>
      <c r="I5401">
        <v>0</v>
      </c>
      <c r="J5401">
        <v>0</v>
      </c>
      <c r="K5401">
        <v>0</v>
      </c>
      <c r="L5401">
        <v>0</v>
      </c>
      <c r="M5401">
        <v>0</v>
      </c>
      <c r="N5401">
        <v>18</v>
      </c>
      <c r="O5401">
        <v>15</v>
      </c>
      <c r="P5401">
        <v>3</v>
      </c>
      <c r="Q5401">
        <v>0</v>
      </c>
    </row>
    <row r="5402" spans="1:17" x14ac:dyDescent="0.25">
      <c r="A5402" t="s">
        <v>17610</v>
      </c>
      <c r="B5402" t="s">
        <v>73</v>
      </c>
      <c r="C5402" t="s">
        <v>203</v>
      </c>
      <c r="D5402" t="s">
        <v>526</v>
      </c>
      <c r="E5402" t="s">
        <v>563</v>
      </c>
      <c r="F5402" t="s">
        <v>525</v>
      </c>
      <c r="G5402">
        <v>18</v>
      </c>
      <c r="H5402">
        <v>0</v>
      </c>
      <c r="I5402">
        <v>0</v>
      </c>
      <c r="J5402">
        <v>0</v>
      </c>
      <c r="K5402">
        <v>0</v>
      </c>
      <c r="L5402">
        <v>0</v>
      </c>
      <c r="M5402">
        <v>0</v>
      </c>
      <c r="N5402">
        <v>0</v>
      </c>
      <c r="O5402">
        <v>0</v>
      </c>
      <c r="P5402">
        <v>0</v>
      </c>
      <c r="Q5402">
        <v>0</v>
      </c>
    </row>
    <row r="5403" spans="1:17" x14ac:dyDescent="0.25">
      <c r="A5403" t="s">
        <v>24282</v>
      </c>
      <c r="B5403" t="s">
        <v>73</v>
      </c>
      <c r="C5403" t="s">
        <v>203</v>
      </c>
      <c r="D5403" t="s">
        <v>526</v>
      </c>
      <c r="E5403" t="s">
        <v>21471</v>
      </c>
      <c r="F5403" t="s">
        <v>396</v>
      </c>
      <c r="G5403">
        <v>0</v>
      </c>
      <c r="H5403">
        <v>10</v>
      </c>
      <c r="I5403">
        <v>1</v>
      </c>
      <c r="J5403">
        <v>9</v>
      </c>
      <c r="K5403">
        <v>0</v>
      </c>
      <c r="L5403">
        <v>0</v>
      </c>
      <c r="M5403">
        <v>0</v>
      </c>
      <c r="N5403">
        <v>0</v>
      </c>
      <c r="O5403">
        <v>0</v>
      </c>
      <c r="P5403">
        <v>0</v>
      </c>
      <c r="Q5403">
        <v>0</v>
      </c>
    </row>
    <row r="5404" spans="1:17" x14ac:dyDescent="0.25">
      <c r="A5404" t="s">
        <v>24283</v>
      </c>
      <c r="B5404" t="s">
        <v>73</v>
      </c>
      <c r="C5404" t="s">
        <v>203</v>
      </c>
      <c r="D5404" t="s">
        <v>526</v>
      </c>
      <c r="E5404" t="s">
        <v>21471</v>
      </c>
      <c r="F5404" t="s">
        <v>4236</v>
      </c>
      <c r="G5404">
        <v>0</v>
      </c>
      <c r="H5404">
        <v>10</v>
      </c>
      <c r="I5404">
        <v>1</v>
      </c>
      <c r="J5404">
        <v>9</v>
      </c>
      <c r="K5404">
        <v>0</v>
      </c>
      <c r="L5404">
        <v>0</v>
      </c>
      <c r="M5404">
        <v>0</v>
      </c>
      <c r="N5404">
        <v>0</v>
      </c>
      <c r="O5404">
        <v>0</v>
      </c>
      <c r="P5404">
        <v>0</v>
      </c>
      <c r="Q5404">
        <v>0</v>
      </c>
    </row>
    <row r="5405" spans="1:17" x14ac:dyDescent="0.25">
      <c r="A5405" t="s">
        <v>24284</v>
      </c>
      <c r="B5405" t="s">
        <v>73</v>
      </c>
      <c r="C5405" t="s">
        <v>203</v>
      </c>
      <c r="D5405" t="s">
        <v>526</v>
      </c>
      <c r="E5405" t="s">
        <v>21471</v>
      </c>
      <c r="F5405" t="s">
        <v>4238</v>
      </c>
      <c r="G5405">
        <v>0</v>
      </c>
      <c r="H5405">
        <v>0</v>
      </c>
      <c r="I5405">
        <v>0</v>
      </c>
      <c r="J5405">
        <v>0</v>
      </c>
      <c r="K5405">
        <v>0</v>
      </c>
      <c r="L5405">
        <v>0</v>
      </c>
      <c r="M5405">
        <v>10</v>
      </c>
      <c r="N5405">
        <v>0</v>
      </c>
      <c r="O5405">
        <v>0</v>
      </c>
      <c r="P5405">
        <v>0</v>
      </c>
      <c r="Q5405">
        <v>0</v>
      </c>
    </row>
    <row r="5406" spans="1:17" x14ac:dyDescent="0.25">
      <c r="A5406" t="s">
        <v>24285</v>
      </c>
      <c r="B5406" t="s">
        <v>73</v>
      </c>
      <c r="C5406" t="s">
        <v>203</v>
      </c>
      <c r="D5406" t="s">
        <v>526</v>
      </c>
      <c r="E5406" t="s">
        <v>21471</v>
      </c>
      <c r="F5406" t="s">
        <v>397</v>
      </c>
      <c r="G5406">
        <v>0</v>
      </c>
      <c r="H5406">
        <v>10</v>
      </c>
      <c r="I5406">
        <v>1</v>
      </c>
      <c r="J5406">
        <v>9</v>
      </c>
      <c r="K5406">
        <v>0</v>
      </c>
      <c r="L5406">
        <v>0</v>
      </c>
      <c r="M5406">
        <v>0</v>
      </c>
      <c r="N5406">
        <v>0</v>
      </c>
      <c r="O5406">
        <v>0</v>
      </c>
      <c r="P5406">
        <v>0</v>
      </c>
      <c r="Q5406">
        <v>0</v>
      </c>
    </row>
    <row r="5407" spans="1:17" x14ac:dyDescent="0.25">
      <c r="A5407" t="s">
        <v>24286</v>
      </c>
      <c r="B5407" t="s">
        <v>73</v>
      </c>
      <c r="C5407" t="s">
        <v>203</v>
      </c>
      <c r="D5407" t="s">
        <v>526</v>
      </c>
      <c r="E5407" t="s">
        <v>21471</v>
      </c>
      <c r="F5407" t="s">
        <v>398</v>
      </c>
      <c r="G5407">
        <v>0</v>
      </c>
      <c r="H5407">
        <v>10</v>
      </c>
      <c r="I5407">
        <v>1</v>
      </c>
      <c r="J5407">
        <v>9</v>
      </c>
      <c r="K5407">
        <v>0</v>
      </c>
      <c r="L5407">
        <v>0</v>
      </c>
      <c r="M5407">
        <v>0</v>
      </c>
      <c r="N5407">
        <v>0</v>
      </c>
      <c r="O5407">
        <v>0</v>
      </c>
      <c r="P5407">
        <v>0</v>
      </c>
      <c r="Q5407">
        <v>0</v>
      </c>
    </row>
    <row r="5408" spans="1:17" x14ac:dyDescent="0.25">
      <c r="A5408" t="s">
        <v>24287</v>
      </c>
      <c r="B5408" t="s">
        <v>73</v>
      </c>
      <c r="C5408" t="s">
        <v>203</v>
      </c>
      <c r="D5408" t="s">
        <v>526</v>
      </c>
      <c r="E5408" t="s">
        <v>21471</v>
      </c>
      <c r="F5408" t="s">
        <v>4242</v>
      </c>
      <c r="G5408">
        <v>0</v>
      </c>
      <c r="H5408">
        <v>0</v>
      </c>
      <c r="I5408">
        <v>0</v>
      </c>
      <c r="J5408">
        <v>0</v>
      </c>
      <c r="K5408">
        <v>0</v>
      </c>
      <c r="L5408">
        <v>0</v>
      </c>
      <c r="M5408">
        <v>10</v>
      </c>
      <c r="N5408">
        <v>0</v>
      </c>
      <c r="O5408">
        <v>0</v>
      </c>
      <c r="P5408">
        <v>0</v>
      </c>
      <c r="Q5408">
        <v>0</v>
      </c>
    </row>
    <row r="5409" spans="1:17" x14ac:dyDescent="0.25">
      <c r="A5409" t="s">
        <v>24702</v>
      </c>
      <c r="B5409" t="s">
        <v>73</v>
      </c>
      <c r="C5409" t="s">
        <v>203</v>
      </c>
      <c r="D5409" t="s">
        <v>526</v>
      </c>
      <c r="E5409" t="s">
        <v>21471</v>
      </c>
      <c r="F5409" t="s">
        <v>399</v>
      </c>
      <c r="G5409">
        <v>0</v>
      </c>
      <c r="H5409">
        <v>10</v>
      </c>
      <c r="I5409">
        <v>1</v>
      </c>
      <c r="J5409">
        <v>9</v>
      </c>
      <c r="K5409">
        <v>0</v>
      </c>
      <c r="L5409">
        <v>0</v>
      </c>
      <c r="M5409">
        <v>0</v>
      </c>
      <c r="N5409">
        <v>0</v>
      </c>
      <c r="O5409">
        <v>0</v>
      </c>
      <c r="P5409">
        <v>0</v>
      </c>
      <c r="Q5409">
        <v>0</v>
      </c>
    </row>
    <row r="5410" spans="1:17" x14ac:dyDescent="0.25">
      <c r="A5410" t="s">
        <v>13079</v>
      </c>
      <c r="B5410" t="s">
        <v>74</v>
      </c>
      <c r="C5410" t="s">
        <v>156</v>
      </c>
      <c r="D5410" t="s">
        <v>526</v>
      </c>
      <c r="E5410" t="s">
        <v>563</v>
      </c>
      <c r="F5410" t="s">
        <v>4236</v>
      </c>
      <c r="G5410">
        <v>0</v>
      </c>
      <c r="H5410">
        <v>17</v>
      </c>
      <c r="I5410">
        <v>4</v>
      </c>
      <c r="J5410">
        <v>13</v>
      </c>
      <c r="K5410">
        <v>0</v>
      </c>
      <c r="L5410">
        <v>0</v>
      </c>
      <c r="M5410">
        <v>0</v>
      </c>
      <c r="N5410">
        <v>0</v>
      </c>
      <c r="O5410">
        <v>0</v>
      </c>
      <c r="P5410">
        <v>0</v>
      </c>
      <c r="Q5410">
        <v>0</v>
      </c>
    </row>
    <row r="5411" spans="1:17" x14ac:dyDescent="0.25">
      <c r="A5411" t="s">
        <v>13080</v>
      </c>
      <c r="B5411" t="s">
        <v>74</v>
      </c>
      <c r="C5411" t="s">
        <v>156</v>
      </c>
      <c r="D5411" t="s">
        <v>526</v>
      </c>
      <c r="E5411" t="s">
        <v>563</v>
      </c>
      <c r="F5411" t="s">
        <v>4238</v>
      </c>
      <c r="G5411">
        <v>0</v>
      </c>
      <c r="H5411">
        <v>0</v>
      </c>
      <c r="I5411">
        <v>0</v>
      </c>
      <c r="J5411">
        <v>0</v>
      </c>
      <c r="K5411">
        <v>0</v>
      </c>
      <c r="L5411">
        <v>0</v>
      </c>
      <c r="M5411">
        <v>17</v>
      </c>
      <c r="N5411">
        <v>0</v>
      </c>
      <c r="O5411">
        <v>0</v>
      </c>
      <c r="P5411">
        <v>0</v>
      </c>
      <c r="Q5411">
        <v>0</v>
      </c>
    </row>
    <row r="5412" spans="1:17" x14ac:dyDescent="0.25">
      <c r="A5412" t="s">
        <v>13081</v>
      </c>
      <c r="B5412" t="s">
        <v>74</v>
      </c>
      <c r="C5412" t="s">
        <v>156</v>
      </c>
      <c r="D5412" t="s">
        <v>526</v>
      </c>
      <c r="E5412" t="s">
        <v>563</v>
      </c>
      <c r="F5412" t="s">
        <v>397</v>
      </c>
      <c r="G5412">
        <v>0</v>
      </c>
      <c r="H5412">
        <v>17</v>
      </c>
      <c r="I5412">
        <v>4</v>
      </c>
      <c r="J5412">
        <v>13</v>
      </c>
      <c r="K5412">
        <v>0</v>
      </c>
      <c r="L5412">
        <v>0</v>
      </c>
      <c r="M5412">
        <v>0</v>
      </c>
      <c r="N5412">
        <v>0</v>
      </c>
      <c r="O5412">
        <v>0</v>
      </c>
      <c r="P5412">
        <v>0</v>
      </c>
      <c r="Q5412">
        <v>0</v>
      </c>
    </row>
    <row r="5413" spans="1:17" x14ac:dyDescent="0.25">
      <c r="A5413" t="s">
        <v>13082</v>
      </c>
      <c r="B5413" t="s">
        <v>74</v>
      </c>
      <c r="C5413" t="s">
        <v>156</v>
      </c>
      <c r="D5413" t="s">
        <v>526</v>
      </c>
      <c r="E5413" t="s">
        <v>563</v>
      </c>
      <c r="F5413" t="s">
        <v>398</v>
      </c>
      <c r="G5413">
        <v>0</v>
      </c>
      <c r="H5413">
        <v>17</v>
      </c>
      <c r="I5413">
        <v>4</v>
      </c>
      <c r="J5413">
        <v>13</v>
      </c>
      <c r="K5413">
        <v>0</v>
      </c>
      <c r="L5413">
        <v>0</v>
      </c>
      <c r="M5413">
        <v>0</v>
      </c>
      <c r="N5413">
        <v>0</v>
      </c>
      <c r="O5413">
        <v>0</v>
      </c>
      <c r="P5413">
        <v>0</v>
      </c>
      <c r="Q5413">
        <v>0</v>
      </c>
    </row>
    <row r="5414" spans="1:17" x14ac:dyDescent="0.25">
      <c r="A5414" t="s">
        <v>13083</v>
      </c>
      <c r="B5414" t="s">
        <v>74</v>
      </c>
      <c r="C5414" t="s">
        <v>156</v>
      </c>
      <c r="D5414" t="s">
        <v>526</v>
      </c>
      <c r="E5414" t="s">
        <v>563</v>
      </c>
      <c r="F5414" t="s">
        <v>4242</v>
      </c>
      <c r="G5414">
        <v>0</v>
      </c>
      <c r="H5414">
        <v>0</v>
      </c>
      <c r="I5414">
        <v>0</v>
      </c>
      <c r="J5414">
        <v>0</v>
      </c>
      <c r="K5414">
        <v>0</v>
      </c>
      <c r="L5414">
        <v>0</v>
      </c>
      <c r="M5414">
        <v>17</v>
      </c>
      <c r="N5414">
        <v>0</v>
      </c>
      <c r="O5414">
        <v>0</v>
      </c>
      <c r="P5414">
        <v>0</v>
      </c>
      <c r="Q5414">
        <v>0</v>
      </c>
    </row>
    <row r="5415" spans="1:17" x14ac:dyDescent="0.25">
      <c r="A5415" t="s">
        <v>13084</v>
      </c>
      <c r="B5415" t="s">
        <v>74</v>
      </c>
      <c r="C5415" t="s">
        <v>156</v>
      </c>
      <c r="D5415" t="s">
        <v>526</v>
      </c>
      <c r="E5415" t="s">
        <v>563</v>
      </c>
      <c r="F5415" t="s">
        <v>399</v>
      </c>
      <c r="G5415">
        <v>0</v>
      </c>
      <c r="H5415">
        <v>17</v>
      </c>
      <c r="I5415">
        <v>4</v>
      </c>
      <c r="J5415">
        <v>13</v>
      </c>
      <c r="K5415">
        <v>0</v>
      </c>
      <c r="L5415">
        <v>0</v>
      </c>
      <c r="M5415">
        <v>0</v>
      </c>
      <c r="N5415">
        <v>0</v>
      </c>
      <c r="O5415">
        <v>0</v>
      </c>
      <c r="P5415">
        <v>0</v>
      </c>
      <c r="Q5415">
        <v>0</v>
      </c>
    </row>
    <row r="5416" spans="1:17" x14ac:dyDescent="0.25">
      <c r="A5416" t="s">
        <v>13085</v>
      </c>
      <c r="B5416" t="s">
        <v>74</v>
      </c>
      <c r="C5416" t="s">
        <v>156</v>
      </c>
      <c r="D5416" t="s">
        <v>526</v>
      </c>
      <c r="E5416" t="s">
        <v>563</v>
      </c>
      <c r="F5416" t="s">
        <v>4245</v>
      </c>
      <c r="G5416">
        <v>0</v>
      </c>
      <c r="H5416">
        <v>0</v>
      </c>
      <c r="I5416">
        <v>0</v>
      </c>
      <c r="J5416">
        <v>0</v>
      </c>
      <c r="K5416">
        <v>0</v>
      </c>
      <c r="L5416">
        <v>0</v>
      </c>
      <c r="M5416">
        <v>17</v>
      </c>
      <c r="N5416">
        <v>0</v>
      </c>
      <c r="O5416">
        <v>0</v>
      </c>
      <c r="P5416">
        <v>0</v>
      </c>
      <c r="Q5416">
        <v>0</v>
      </c>
    </row>
    <row r="5417" spans="1:17" x14ac:dyDescent="0.25">
      <c r="A5417" t="s">
        <v>13086</v>
      </c>
      <c r="B5417" t="s">
        <v>74</v>
      </c>
      <c r="C5417" t="s">
        <v>156</v>
      </c>
      <c r="D5417" t="s">
        <v>526</v>
      </c>
      <c r="E5417" t="s">
        <v>563</v>
      </c>
      <c r="F5417" t="s">
        <v>394</v>
      </c>
      <c r="G5417">
        <v>0</v>
      </c>
      <c r="H5417">
        <v>0</v>
      </c>
      <c r="I5417">
        <v>0</v>
      </c>
      <c r="J5417">
        <v>0</v>
      </c>
      <c r="K5417">
        <v>0</v>
      </c>
      <c r="L5417">
        <v>0</v>
      </c>
      <c r="M5417">
        <v>0</v>
      </c>
      <c r="N5417">
        <v>7</v>
      </c>
      <c r="O5417">
        <v>7</v>
      </c>
      <c r="P5417">
        <v>0</v>
      </c>
      <c r="Q5417">
        <v>0</v>
      </c>
    </row>
    <row r="5418" spans="1:17" x14ac:dyDescent="0.25">
      <c r="A5418" t="s">
        <v>13087</v>
      </c>
      <c r="B5418" t="s">
        <v>74</v>
      </c>
      <c r="C5418" t="s">
        <v>156</v>
      </c>
      <c r="D5418" t="s">
        <v>526</v>
      </c>
      <c r="E5418" t="s">
        <v>563</v>
      </c>
      <c r="F5418" t="s">
        <v>395</v>
      </c>
      <c r="G5418">
        <v>0</v>
      </c>
      <c r="H5418">
        <v>0</v>
      </c>
      <c r="I5418">
        <v>0</v>
      </c>
      <c r="J5418">
        <v>0</v>
      </c>
      <c r="K5418">
        <v>0</v>
      </c>
      <c r="L5418">
        <v>0</v>
      </c>
      <c r="M5418">
        <v>0</v>
      </c>
      <c r="N5418">
        <v>6</v>
      </c>
      <c r="O5418">
        <v>6</v>
      </c>
      <c r="P5418">
        <v>0</v>
      </c>
      <c r="Q5418">
        <v>0</v>
      </c>
    </row>
    <row r="5419" spans="1:17" x14ac:dyDescent="0.25">
      <c r="A5419" t="s">
        <v>13088</v>
      </c>
      <c r="B5419" t="s">
        <v>74</v>
      </c>
      <c r="C5419" t="s">
        <v>156</v>
      </c>
      <c r="D5419" t="s">
        <v>526</v>
      </c>
      <c r="E5419" t="s">
        <v>563</v>
      </c>
      <c r="F5419" t="s">
        <v>525</v>
      </c>
      <c r="G5419">
        <v>17</v>
      </c>
      <c r="H5419">
        <v>0</v>
      </c>
      <c r="I5419">
        <v>0</v>
      </c>
      <c r="J5419">
        <v>0</v>
      </c>
      <c r="K5419">
        <v>0</v>
      </c>
      <c r="L5419">
        <v>0</v>
      </c>
      <c r="M5419">
        <v>0</v>
      </c>
      <c r="N5419">
        <v>0</v>
      </c>
      <c r="O5419">
        <v>0</v>
      </c>
      <c r="P5419">
        <v>0</v>
      </c>
      <c r="Q5419">
        <v>0</v>
      </c>
    </row>
    <row r="5420" spans="1:17" x14ac:dyDescent="0.25">
      <c r="A5420" t="s">
        <v>24527</v>
      </c>
      <c r="B5420" t="s">
        <v>74</v>
      </c>
      <c r="C5420" t="s">
        <v>156</v>
      </c>
      <c r="D5420" t="s">
        <v>526</v>
      </c>
      <c r="E5420" t="s">
        <v>21471</v>
      </c>
      <c r="F5420" t="s">
        <v>396</v>
      </c>
      <c r="G5420">
        <v>0</v>
      </c>
      <c r="H5420">
        <v>20</v>
      </c>
      <c r="I5420">
        <v>4</v>
      </c>
      <c r="J5420">
        <v>15</v>
      </c>
      <c r="K5420">
        <v>0</v>
      </c>
      <c r="L5420">
        <v>1</v>
      </c>
      <c r="M5420">
        <v>0</v>
      </c>
      <c r="N5420">
        <v>0</v>
      </c>
      <c r="O5420">
        <v>0</v>
      </c>
      <c r="P5420">
        <v>0</v>
      </c>
      <c r="Q5420">
        <v>0</v>
      </c>
    </row>
    <row r="5421" spans="1:17" x14ac:dyDescent="0.25">
      <c r="A5421" t="s">
        <v>24528</v>
      </c>
      <c r="B5421" t="s">
        <v>74</v>
      </c>
      <c r="C5421" t="s">
        <v>156</v>
      </c>
      <c r="D5421" t="s">
        <v>526</v>
      </c>
      <c r="E5421" t="s">
        <v>21471</v>
      </c>
      <c r="F5421" t="s">
        <v>4236</v>
      </c>
      <c r="G5421">
        <v>0</v>
      </c>
      <c r="H5421">
        <v>20</v>
      </c>
      <c r="I5421">
        <v>4</v>
      </c>
      <c r="J5421">
        <v>15</v>
      </c>
      <c r="K5421">
        <v>0</v>
      </c>
      <c r="L5421">
        <v>1</v>
      </c>
      <c r="M5421">
        <v>0</v>
      </c>
      <c r="N5421">
        <v>0</v>
      </c>
      <c r="O5421">
        <v>0</v>
      </c>
      <c r="P5421">
        <v>0</v>
      </c>
      <c r="Q5421">
        <v>0</v>
      </c>
    </row>
    <row r="5422" spans="1:17" x14ac:dyDescent="0.25">
      <c r="A5422" t="s">
        <v>24529</v>
      </c>
      <c r="B5422" t="s">
        <v>74</v>
      </c>
      <c r="C5422" t="s">
        <v>156</v>
      </c>
      <c r="D5422" t="s">
        <v>526</v>
      </c>
      <c r="E5422" t="s">
        <v>21471</v>
      </c>
      <c r="F5422" t="s">
        <v>4238</v>
      </c>
      <c r="G5422">
        <v>0</v>
      </c>
      <c r="H5422">
        <v>0</v>
      </c>
      <c r="I5422">
        <v>0</v>
      </c>
      <c r="J5422">
        <v>0</v>
      </c>
      <c r="K5422">
        <v>0</v>
      </c>
      <c r="L5422">
        <v>0</v>
      </c>
      <c r="M5422">
        <v>20</v>
      </c>
      <c r="N5422">
        <v>0</v>
      </c>
      <c r="O5422">
        <v>0</v>
      </c>
      <c r="P5422">
        <v>0</v>
      </c>
      <c r="Q5422">
        <v>0</v>
      </c>
    </row>
    <row r="5423" spans="1:17" x14ac:dyDescent="0.25">
      <c r="A5423" t="s">
        <v>24530</v>
      </c>
      <c r="B5423" t="s">
        <v>74</v>
      </c>
      <c r="C5423" t="s">
        <v>156</v>
      </c>
      <c r="D5423" t="s">
        <v>526</v>
      </c>
      <c r="E5423" t="s">
        <v>21471</v>
      </c>
      <c r="F5423" t="s">
        <v>397</v>
      </c>
      <c r="G5423">
        <v>0</v>
      </c>
      <c r="H5423">
        <v>20</v>
      </c>
      <c r="I5423">
        <v>4</v>
      </c>
      <c r="J5423">
        <v>15</v>
      </c>
      <c r="K5423">
        <v>0</v>
      </c>
      <c r="L5423">
        <v>1</v>
      </c>
      <c r="M5423">
        <v>0</v>
      </c>
      <c r="N5423">
        <v>0</v>
      </c>
      <c r="O5423">
        <v>0</v>
      </c>
      <c r="P5423">
        <v>0</v>
      </c>
      <c r="Q5423">
        <v>0</v>
      </c>
    </row>
    <row r="5424" spans="1:17" x14ac:dyDescent="0.25">
      <c r="A5424" t="s">
        <v>24531</v>
      </c>
      <c r="B5424" t="s">
        <v>74</v>
      </c>
      <c r="C5424" t="s">
        <v>156</v>
      </c>
      <c r="D5424" t="s">
        <v>526</v>
      </c>
      <c r="E5424" t="s">
        <v>21471</v>
      </c>
      <c r="F5424" t="s">
        <v>398</v>
      </c>
      <c r="G5424">
        <v>0</v>
      </c>
      <c r="H5424">
        <v>20</v>
      </c>
      <c r="I5424">
        <v>4</v>
      </c>
      <c r="J5424">
        <v>15</v>
      </c>
      <c r="K5424">
        <v>0</v>
      </c>
      <c r="L5424">
        <v>1</v>
      </c>
      <c r="M5424">
        <v>0</v>
      </c>
      <c r="N5424">
        <v>0</v>
      </c>
      <c r="O5424">
        <v>0</v>
      </c>
      <c r="P5424">
        <v>0</v>
      </c>
      <c r="Q5424">
        <v>0</v>
      </c>
    </row>
    <row r="5425" spans="1:17" x14ac:dyDescent="0.25">
      <c r="A5425" t="s">
        <v>24532</v>
      </c>
      <c r="B5425" t="s">
        <v>74</v>
      </c>
      <c r="C5425" t="s">
        <v>156</v>
      </c>
      <c r="D5425" t="s">
        <v>526</v>
      </c>
      <c r="E5425" t="s">
        <v>21471</v>
      </c>
      <c r="F5425" t="s">
        <v>4242</v>
      </c>
      <c r="G5425">
        <v>0</v>
      </c>
      <c r="H5425">
        <v>0</v>
      </c>
      <c r="I5425">
        <v>0</v>
      </c>
      <c r="J5425">
        <v>0</v>
      </c>
      <c r="K5425">
        <v>0</v>
      </c>
      <c r="L5425">
        <v>0</v>
      </c>
      <c r="M5425">
        <v>20</v>
      </c>
      <c r="N5425">
        <v>0</v>
      </c>
      <c r="O5425">
        <v>0</v>
      </c>
      <c r="P5425">
        <v>0</v>
      </c>
      <c r="Q5425">
        <v>0</v>
      </c>
    </row>
    <row r="5426" spans="1:17" x14ac:dyDescent="0.25">
      <c r="A5426" t="s">
        <v>24533</v>
      </c>
      <c r="B5426" t="s">
        <v>74</v>
      </c>
      <c r="C5426" t="s">
        <v>156</v>
      </c>
      <c r="D5426" t="s">
        <v>526</v>
      </c>
      <c r="E5426" t="s">
        <v>21471</v>
      </c>
      <c r="F5426" t="s">
        <v>399</v>
      </c>
      <c r="G5426">
        <v>0</v>
      </c>
      <c r="H5426">
        <v>20</v>
      </c>
      <c r="I5426">
        <v>4</v>
      </c>
      <c r="J5426">
        <v>15</v>
      </c>
      <c r="K5426">
        <v>0</v>
      </c>
      <c r="L5426">
        <v>1</v>
      </c>
      <c r="M5426">
        <v>0</v>
      </c>
      <c r="N5426">
        <v>0</v>
      </c>
      <c r="O5426">
        <v>0</v>
      </c>
      <c r="P5426">
        <v>0</v>
      </c>
      <c r="Q5426">
        <v>0</v>
      </c>
    </row>
    <row r="5427" spans="1:17" x14ac:dyDescent="0.25">
      <c r="A5427" t="s">
        <v>24534</v>
      </c>
      <c r="B5427" t="s">
        <v>74</v>
      </c>
      <c r="C5427" t="s">
        <v>156</v>
      </c>
      <c r="D5427" t="s">
        <v>526</v>
      </c>
      <c r="E5427" t="s">
        <v>21471</v>
      </c>
      <c r="F5427" t="s">
        <v>4245</v>
      </c>
      <c r="G5427">
        <v>0</v>
      </c>
      <c r="H5427">
        <v>0</v>
      </c>
      <c r="I5427">
        <v>0</v>
      </c>
      <c r="J5427">
        <v>0</v>
      </c>
      <c r="K5427">
        <v>0</v>
      </c>
      <c r="L5427">
        <v>0</v>
      </c>
      <c r="M5427">
        <v>20</v>
      </c>
      <c r="N5427">
        <v>0</v>
      </c>
      <c r="O5427">
        <v>0</v>
      </c>
      <c r="P5427">
        <v>0</v>
      </c>
      <c r="Q5427">
        <v>0</v>
      </c>
    </row>
    <row r="5428" spans="1:17" x14ac:dyDescent="0.25">
      <c r="A5428" t="s">
        <v>24535</v>
      </c>
      <c r="B5428" t="s">
        <v>74</v>
      </c>
      <c r="C5428" t="s">
        <v>218</v>
      </c>
      <c r="D5428" t="s">
        <v>526</v>
      </c>
      <c r="E5428" t="s">
        <v>21471</v>
      </c>
      <c r="F5428" t="s">
        <v>395</v>
      </c>
      <c r="G5428">
        <v>0</v>
      </c>
      <c r="H5428">
        <v>0</v>
      </c>
      <c r="I5428">
        <v>0</v>
      </c>
      <c r="J5428">
        <v>0</v>
      </c>
      <c r="K5428">
        <v>0</v>
      </c>
      <c r="L5428">
        <v>0</v>
      </c>
      <c r="M5428">
        <v>0</v>
      </c>
      <c r="N5428">
        <v>6</v>
      </c>
      <c r="O5428">
        <v>6</v>
      </c>
      <c r="P5428">
        <v>0</v>
      </c>
      <c r="Q5428">
        <v>0</v>
      </c>
    </row>
    <row r="5429" spans="1:17" x14ac:dyDescent="0.25">
      <c r="A5429" t="s">
        <v>24536</v>
      </c>
      <c r="B5429" t="s">
        <v>74</v>
      </c>
      <c r="C5429" t="s">
        <v>218</v>
      </c>
      <c r="D5429" t="s">
        <v>526</v>
      </c>
      <c r="E5429" t="s">
        <v>21471</v>
      </c>
      <c r="F5429" t="s">
        <v>525</v>
      </c>
      <c r="G5429">
        <v>10</v>
      </c>
      <c r="H5429">
        <v>0</v>
      </c>
      <c r="I5429">
        <v>0</v>
      </c>
      <c r="J5429">
        <v>0</v>
      </c>
      <c r="K5429">
        <v>0</v>
      </c>
      <c r="L5429">
        <v>0</v>
      </c>
      <c r="M5429">
        <v>0</v>
      </c>
      <c r="N5429">
        <v>0</v>
      </c>
      <c r="O5429">
        <v>0</v>
      </c>
      <c r="P5429">
        <v>0</v>
      </c>
      <c r="Q5429">
        <v>0</v>
      </c>
    </row>
    <row r="5430" spans="1:17" x14ac:dyDescent="0.25">
      <c r="A5430" t="s">
        <v>13160</v>
      </c>
      <c r="B5430" t="s">
        <v>74</v>
      </c>
      <c r="C5430" t="s">
        <v>218</v>
      </c>
      <c r="D5430" t="s">
        <v>12971</v>
      </c>
      <c r="E5430" t="s">
        <v>563</v>
      </c>
      <c r="F5430" t="s">
        <v>525</v>
      </c>
      <c r="G5430">
        <v>1</v>
      </c>
      <c r="H5430">
        <v>0</v>
      </c>
      <c r="I5430">
        <v>0</v>
      </c>
      <c r="J5430">
        <v>0</v>
      </c>
      <c r="K5430">
        <v>0</v>
      </c>
      <c r="L5430">
        <v>0</v>
      </c>
      <c r="M5430">
        <v>0</v>
      </c>
      <c r="N5430">
        <v>0</v>
      </c>
      <c r="O5430">
        <v>0</v>
      </c>
      <c r="P5430">
        <v>0</v>
      </c>
      <c r="Q5430">
        <v>0</v>
      </c>
    </row>
    <row r="5431" spans="1:17" x14ac:dyDescent="0.25">
      <c r="A5431" t="s">
        <v>24537</v>
      </c>
      <c r="B5431" t="s">
        <v>74</v>
      </c>
      <c r="C5431" t="s">
        <v>218</v>
      </c>
      <c r="D5431" t="s">
        <v>12971</v>
      </c>
      <c r="E5431" t="s">
        <v>21471</v>
      </c>
      <c r="F5431" t="s">
        <v>525</v>
      </c>
      <c r="G5431">
        <v>2</v>
      </c>
      <c r="H5431">
        <v>0</v>
      </c>
      <c r="I5431">
        <v>0</v>
      </c>
      <c r="J5431">
        <v>0</v>
      </c>
      <c r="K5431">
        <v>0</v>
      </c>
      <c r="L5431">
        <v>0</v>
      </c>
      <c r="M5431">
        <v>0</v>
      </c>
      <c r="N5431">
        <v>0</v>
      </c>
      <c r="O5431">
        <v>0</v>
      </c>
      <c r="P5431">
        <v>0</v>
      </c>
      <c r="Q5431">
        <v>0</v>
      </c>
    </row>
    <row r="5432" spans="1:17" x14ac:dyDescent="0.25">
      <c r="A5432" t="s">
        <v>13161</v>
      </c>
      <c r="B5432" t="s">
        <v>74</v>
      </c>
      <c r="C5432" t="s">
        <v>219</v>
      </c>
      <c r="D5432" t="s">
        <v>529</v>
      </c>
      <c r="E5432" t="s">
        <v>563</v>
      </c>
      <c r="F5432" t="s">
        <v>525</v>
      </c>
      <c r="G5432">
        <v>3</v>
      </c>
      <c r="H5432">
        <v>0</v>
      </c>
      <c r="I5432">
        <v>0</v>
      </c>
      <c r="J5432">
        <v>0</v>
      </c>
      <c r="K5432">
        <v>0</v>
      </c>
      <c r="L5432">
        <v>0</v>
      </c>
      <c r="M5432">
        <v>0</v>
      </c>
      <c r="N5432">
        <v>0</v>
      </c>
      <c r="O5432">
        <v>0</v>
      </c>
      <c r="P5432">
        <v>0</v>
      </c>
      <c r="Q5432">
        <v>0</v>
      </c>
    </row>
    <row r="5433" spans="1:17" x14ac:dyDescent="0.25">
      <c r="A5433" t="s">
        <v>24538</v>
      </c>
      <c r="B5433" t="s">
        <v>74</v>
      </c>
      <c r="C5433" t="s">
        <v>219</v>
      </c>
      <c r="D5433" t="s">
        <v>529</v>
      </c>
      <c r="E5433" t="s">
        <v>21471</v>
      </c>
      <c r="F5433" t="s">
        <v>525</v>
      </c>
      <c r="G5433">
        <v>1</v>
      </c>
      <c r="H5433">
        <v>0</v>
      </c>
      <c r="I5433">
        <v>0</v>
      </c>
      <c r="J5433">
        <v>0</v>
      </c>
      <c r="K5433">
        <v>0</v>
      </c>
      <c r="L5433">
        <v>0</v>
      </c>
      <c r="M5433">
        <v>0</v>
      </c>
      <c r="N5433">
        <v>0</v>
      </c>
      <c r="O5433">
        <v>0</v>
      </c>
      <c r="P5433">
        <v>0</v>
      </c>
      <c r="Q5433">
        <v>0</v>
      </c>
    </row>
    <row r="5434" spans="1:17" x14ac:dyDescent="0.25">
      <c r="A5434" t="s">
        <v>13162</v>
      </c>
      <c r="B5434" t="s">
        <v>74</v>
      </c>
      <c r="C5434" t="s">
        <v>219</v>
      </c>
      <c r="D5434" t="s">
        <v>526</v>
      </c>
      <c r="E5434" t="s">
        <v>563</v>
      </c>
      <c r="F5434" t="s">
        <v>396</v>
      </c>
      <c r="G5434">
        <v>0</v>
      </c>
      <c r="H5434">
        <v>8</v>
      </c>
      <c r="I5434">
        <v>2</v>
      </c>
      <c r="J5434">
        <v>4</v>
      </c>
      <c r="K5434">
        <v>1</v>
      </c>
      <c r="L5434">
        <v>1</v>
      </c>
      <c r="M5434">
        <v>0</v>
      </c>
      <c r="N5434">
        <v>0</v>
      </c>
      <c r="O5434">
        <v>0</v>
      </c>
      <c r="P5434">
        <v>0</v>
      </c>
      <c r="Q5434">
        <v>0</v>
      </c>
    </row>
    <row r="5435" spans="1:17" x14ac:dyDescent="0.25">
      <c r="A5435" t="s">
        <v>13163</v>
      </c>
      <c r="B5435" t="s">
        <v>74</v>
      </c>
      <c r="C5435" t="s">
        <v>219</v>
      </c>
      <c r="D5435" t="s">
        <v>526</v>
      </c>
      <c r="E5435" t="s">
        <v>563</v>
      </c>
      <c r="F5435" t="s">
        <v>4236</v>
      </c>
      <c r="G5435">
        <v>0</v>
      </c>
      <c r="H5435">
        <v>8</v>
      </c>
      <c r="I5435">
        <v>2</v>
      </c>
      <c r="J5435">
        <v>4</v>
      </c>
      <c r="K5435">
        <v>1</v>
      </c>
      <c r="L5435">
        <v>1</v>
      </c>
      <c r="M5435">
        <v>0</v>
      </c>
      <c r="N5435">
        <v>0</v>
      </c>
      <c r="O5435">
        <v>0</v>
      </c>
      <c r="P5435">
        <v>0</v>
      </c>
      <c r="Q5435">
        <v>0</v>
      </c>
    </row>
    <row r="5436" spans="1:17" x14ac:dyDescent="0.25">
      <c r="A5436" t="s">
        <v>13164</v>
      </c>
      <c r="B5436" t="s">
        <v>74</v>
      </c>
      <c r="C5436" t="s">
        <v>219</v>
      </c>
      <c r="D5436" t="s">
        <v>526</v>
      </c>
      <c r="E5436" t="s">
        <v>563</v>
      </c>
      <c r="F5436" t="s">
        <v>4238</v>
      </c>
      <c r="G5436">
        <v>0</v>
      </c>
      <c r="H5436">
        <v>0</v>
      </c>
      <c r="I5436">
        <v>0</v>
      </c>
      <c r="J5436">
        <v>0</v>
      </c>
      <c r="K5436">
        <v>0</v>
      </c>
      <c r="L5436">
        <v>0</v>
      </c>
      <c r="M5436">
        <v>8</v>
      </c>
      <c r="N5436">
        <v>0</v>
      </c>
      <c r="O5436">
        <v>0</v>
      </c>
      <c r="P5436">
        <v>0</v>
      </c>
      <c r="Q5436">
        <v>0</v>
      </c>
    </row>
    <row r="5437" spans="1:17" x14ac:dyDescent="0.25">
      <c r="A5437" t="s">
        <v>13165</v>
      </c>
      <c r="B5437" t="s">
        <v>74</v>
      </c>
      <c r="C5437" t="s">
        <v>219</v>
      </c>
      <c r="D5437" t="s">
        <v>526</v>
      </c>
      <c r="E5437" t="s">
        <v>563</v>
      </c>
      <c r="F5437" t="s">
        <v>397</v>
      </c>
      <c r="G5437">
        <v>0</v>
      </c>
      <c r="H5437">
        <v>8</v>
      </c>
      <c r="I5437">
        <v>2</v>
      </c>
      <c r="J5437">
        <v>4</v>
      </c>
      <c r="K5437">
        <v>1</v>
      </c>
      <c r="L5437">
        <v>1</v>
      </c>
      <c r="M5437">
        <v>0</v>
      </c>
      <c r="N5437">
        <v>0</v>
      </c>
      <c r="O5437">
        <v>0</v>
      </c>
      <c r="P5437">
        <v>0</v>
      </c>
      <c r="Q5437">
        <v>0</v>
      </c>
    </row>
    <row r="5438" spans="1:17" x14ac:dyDescent="0.25">
      <c r="A5438" t="s">
        <v>13166</v>
      </c>
      <c r="B5438" t="s">
        <v>74</v>
      </c>
      <c r="C5438" t="s">
        <v>219</v>
      </c>
      <c r="D5438" t="s">
        <v>526</v>
      </c>
      <c r="E5438" t="s">
        <v>563</v>
      </c>
      <c r="F5438" t="s">
        <v>398</v>
      </c>
      <c r="G5438">
        <v>0</v>
      </c>
      <c r="H5438">
        <v>8</v>
      </c>
      <c r="I5438">
        <v>2</v>
      </c>
      <c r="J5438">
        <v>4</v>
      </c>
      <c r="K5438">
        <v>1</v>
      </c>
      <c r="L5438">
        <v>1</v>
      </c>
      <c r="M5438">
        <v>0</v>
      </c>
      <c r="N5438">
        <v>0</v>
      </c>
      <c r="O5438">
        <v>0</v>
      </c>
      <c r="P5438">
        <v>0</v>
      </c>
      <c r="Q5438">
        <v>0</v>
      </c>
    </row>
    <row r="5439" spans="1:17" x14ac:dyDescent="0.25">
      <c r="A5439" t="s">
        <v>13167</v>
      </c>
      <c r="B5439" t="s">
        <v>74</v>
      </c>
      <c r="C5439" t="s">
        <v>219</v>
      </c>
      <c r="D5439" t="s">
        <v>526</v>
      </c>
      <c r="E5439" t="s">
        <v>563</v>
      </c>
      <c r="F5439" t="s">
        <v>4242</v>
      </c>
      <c r="G5439">
        <v>0</v>
      </c>
      <c r="H5439">
        <v>0</v>
      </c>
      <c r="I5439">
        <v>0</v>
      </c>
      <c r="J5439">
        <v>0</v>
      </c>
      <c r="K5439">
        <v>0</v>
      </c>
      <c r="L5439">
        <v>0</v>
      </c>
      <c r="M5439">
        <v>8</v>
      </c>
      <c r="N5439">
        <v>0</v>
      </c>
      <c r="O5439">
        <v>0</v>
      </c>
      <c r="P5439">
        <v>0</v>
      </c>
      <c r="Q5439">
        <v>0</v>
      </c>
    </row>
    <row r="5440" spans="1:17" x14ac:dyDescent="0.25">
      <c r="A5440" t="s">
        <v>13168</v>
      </c>
      <c r="B5440" t="s">
        <v>74</v>
      </c>
      <c r="C5440" t="s">
        <v>219</v>
      </c>
      <c r="D5440" t="s">
        <v>526</v>
      </c>
      <c r="E5440" t="s">
        <v>563</v>
      </c>
      <c r="F5440" t="s">
        <v>399</v>
      </c>
      <c r="G5440">
        <v>0</v>
      </c>
      <c r="H5440">
        <v>8</v>
      </c>
      <c r="I5440">
        <v>2</v>
      </c>
      <c r="J5440">
        <v>4</v>
      </c>
      <c r="K5440">
        <v>1</v>
      </c>
      <c r="L5440">
        <v>1</v>
      </c>
      <c r="M5440">
        <v>0</v>
      </c>
      <c r="N5440">
        <v>0</v>
      </c>
      <c r="O5440">
        <v>0</v>
      </c>
      <c r="P5440">
        <v>0</v>
      </c>
      <c r="Q5440">
        <v>0</v>
      </c>
    </row>
    <row r="5441" spans="1:17" x14ac:dyDescent="0.25">
      <c r="A5441" t="s">
        <v>13169</v>
      </c>
      <c r="B5441" t="s">
        <v>74</v>
      </c>
      <c r="C5441" t="s">
        <v>219</v>
      </c>
      <c r="D5441" t="s">
        <v>526</v>
      </c>
      <c r="E5441" t="s">
        <v>563</v>
      </c>
      <c r="F5441" t="s">
        <v>4245</v>
      </c>
      <c r="G5441">
        <v>0</v>
      </c>
      <c r="H5441">
        <v>0</v>
      </c>
      <c r="I5441">
        <v>0</v>
      </c>
      <c r="J5441">
        <v>0</v>
      </c>
      <c r="K5441">
        <v>0</v>
      </c>
      <c r="L5441">
        <v>0</v>
      </c>
      <c r="M5441">
        <v>8</v>
      </c>
      <c r="N5441">
        <v>0</v>
      </c>
      <c r="O5441">
        <v>0</v>
      </c>
      <c r="P5441">
        <v>0</v>
      </c>
      <c r="Q5441">
        <v>0</v>
      </c>
    </row>
    <row r="5442" spans="1:17" x14ac:dyDescent="0.25">
      <c r="A5442" t="s">
        <v>13170</v>
      </c>
      <c r="B5442" t="s">
        <v>74</v>
      </c>
      <c r="C5442" t="s">
        <v>219</v>
      </c>
      <c r="D5442" t="s">
        <v>526</v>
      </c>
      <c r="E5442" t="s">
        <v>563</v>
      </c>
      <c r="F5442" t="s">
        <v>394</v>
      </c>
      <c r="G5442">
        <v>0</v>
      </c>
      <c r="H5442">
        <v>0</v>
      </c>
      <c r="I5442">
        <v>0</v>
      </c>
      <c r="J5442">
        <v>0</v>
      </c>
      <c r="K5442">
        <v>0</v>
      </c>
      <c r="L5442">
        <v>0</v>
      </c>
      <c r="M5442">
        <v>0</v>
      </c>
      <c r="N5442">
        <v>6</v>
      </c>
      <c r="O5442">
        <v>5</v>
      </c>
      <c r="P5442">
        <v>1</v>
      </c>
      <c r="Q5442">
        <v>0</v>
      </c>
    </row>
    <row r="5443" spans="1:17" x14ac:dyDescent="0.25">
      <c r="A5443" t="s">
        <v>13171</v>
      </c>
      <c r="B5443" t="s">
        <v>74</v>
      </c>
      <c r="C5443" t="s">
        <v>219</v>
      </c>
      <c r="D5443" t="s">
        <v>526</v>
      </c>
      <c r="E5443" t="s">
        <v>563</v>
      </c>
      <c r="F5443" t="s">
        <v>395</v>
      </c>
      <c r="G5443">
        <v>0</v>
      </c>
      <c r="H5443">
        <v>0</v>
      </c>
      <c r="I5443">
        <v>0</v>
      </c>
      <c r="J5443">
        <v>0</v>
      </c>
      <c r="K5443">
        <v>0</v>
      </c>
      <c r="L5443">
        <v>0</v>
      </c>
      <c r="M5443">
        <v>0</v>
      </c>
      <c r="N5443">
        <v>3</v>
      </c>
      <c r="O5443">
        <v>2</v>
      </c>
      <c r="P5443">
        <v>1</v>
      </c>
      <c r="Q5443">
        <v>0</v>
      </c>
    </row>
    <row r="5444" spans="1:17" x14ac:dyDescent="0.25">
      <c r="A5444" t="s">
        <v>13172</v>
      </c>
      <c r="B5444" t="s">
        <v>74</v>
      </c>
      <c r="C5444" t="s">
        <v>219</v>
      </c>
      <c r="D5444" t="s">
        <v>526</v>
      </c>
      <c r="E5444" t="s">
        <v>563</v>
      </c>
      <c r="F5444" t="s">
        <v>525</v>
      </c>
      <c r="G5444">
        <v>8</v>
      </c>
      <c r="H5444">
        <v>0</v>
      </c>
      <c r="I5444">
        <v>0</v>
      </c>
      <c r="J5444">
        <v>0</v>
      </c>
      <c r="K5444">
        <v>0</v>
      </c>
      <c r="L5444">
        <v>0</v>
      </c>
      <c r="M5444">
        <v>0</v>
      </c>
      <c r="N5444">
        <v>0</v>
      </c>
      <c r="O5444">
        <v>0</v>
      </c>
      <c r="P5444">
        <v>0</v>
      </c>
      <c r="Q5444">
        <v>0</v>
      </c>
    </row>
    <row r="5445" spans="1:17" x14ac:dyDescent="0.25">
      <c r="A5445" t="s">
        <v>24539</v>
      </c>
      <c r="B5445" t="s">
        <v>74</v>
      </c>
      <c r="C5445" t="s">
        <v>219</v>
      </c>
      <c r="D5445" t="s">
        <v>526</v>
      </c>
      <c r="E5445" t="s">
        <v>21471</v>
      </c>
      <c r="F5445" t="s">
        <v>396</v>
      </c>
      <c r="G5445">
        <v>0</v>
      </c>
      <c r="H5445">
        <v>22</v>
      </c>
      <c r="I5445">
        <v>4</v>
      </c>
      <c r="J5445">
        <v>17</v>
      </c>
      <c r="K5445">
        <v>0</v>
      </c>
      <c r="L5445">
        <v>1</v>
      </c>
      <c r="M5445">
        <v>0</v>
      </c>
      <c r="N5445">
        <v>0</v>
      </c>
      <c r="O5445">
        <v>0</v>
      </c>
      <c r="P5445">
        <v>0</v>
      </c>
      <c r="Q5445">
        <v>0</v>
      </c>
    </row>
    <row r="5446" spans="1:17" x14ac:dyDescent="0.25">
      <c r="A5446" t="s">
        <v>24540</v>
      </c>
      <c r="B5446" t="s">
        <v>74</v>
      </c>
      <c r="C5446" t="s">
        <v>219</v>
      </c>
      <c r="D5446" t="s">
        <v>526</v>
      </c>
      <c r="E5446" t="s">
        <v>21471</v>
      </c>
      <c r="F5446" t="s">
        <v>4236</v>
      </c>
      <c r="G5446">
        <v>0</v>
      </c>
      <c r="H5446">
        <v>22</v>
      </c>
      <c r="I5446">
        <v>4</v>
      </c>
      <c r="J5446">
        <v>16</v>
      </c>
      <c r="K5446">
        <v>1</v>
      </c>
      <c r="L5446">
        <v>1</v>
      </c>
      <c r="M5446">
        <v>0</v>
      </c>
      <c r="N5446">
        <v>0</v>
      </c>
      <c r="O5446">
        <v>0</v>
      </c>
      <c r="P5446">
        <v>0</v>
      </c>
      <c r="Q5446">
        <v>0</v>
      </c>
    </row>
    <row r="5447" spans="1:17" x14ac:dyDescent="0.25">
      <c r="A5447" t="s">
        <v>24541</v>
      </c>
      <c r="B5447" t="s">
        <v>74</v>
      </c>
      <c r="C5447" t="s">
        <v>219</v>
      </c>
      <c r="D5447" t="s">
        <v>526</v>
      </c>
      <c r="E5447" t="s">
        <v>21471</v>
      </c>
      <c r="F5447" t="s">
        <v>4238</v>
      </c>
      <c r="G5447">
        <v>0</v>
      </c>
      <c r="H5447">
        <v>0</v>
      </c>
      <c r="I5447">
        <v>0</v>
      </c>
      <c r="J5447">
        <v>0</v>
      </c>
      <c r="K5447">
        <v>0</v>
      </c>
      <c r="L5447">
        <v>0</v>
      </c>
      <c r="M5447">
        <v>22</v>
      </c>
      <c r="N5447">
        <v>0</v>
      </c>
      <c r="O5447">
        <v>0</v>
      </c>
      <c r="P5447">
        <v>0</v>
      </c>
      <c r="Q5447">
        <v>0</v>
      </c>
    </row>
    <row r="5448" spans="1:17" x14ac:dyDescent="0.25">
      <c r="A5448" t="s">
        <v>24542</v>
      </c>
      <c r="B5448" t="s">
        <v>74</v>
      </c>
      <c r="C5448" t="s">
        <v>219</v>
      </c>
      <c r="D5448" t="s">
        <v>526</v>
      </c>
      <c r="E5448" t="s">
        <v>21471</v>
      </c>
      <c r="F5448" t="s">
        <v>397</v>
      </c>
      <c r="G5448">
        <v>0</v>
      </c>
      <c r="H5448">
        <v>22</v>
      </c>
      <c r="I5448">
        <v>4</v>
      </c>
      <c r="J5448">
        <v>16</v>
      </c>
      <c r="K5448">
        <v>1</v>
      </c>
      <c r="L5448">
        <v>1</v>
      </c>
      <c r="M5448">
        <v>0</v>
      </c>
      <c r="N5448">
        <v>0</v>
      </c>
      <c r="O5448">
        <v>0</v>
      </c>
      <c r="P5448">
        <v>0</v>
      </c>
      <c r="Q5448">
        <v>0</v>
      </c>
    </row>
    <row r="5449" spans="1:17" x14ac:dyDescent="0.25">
      <c r="A5449" t="s">
        <v>24543</v>
      </c>
      <c r="B5449" t="s">
        <v>74</v>
      </c>
      <c r="C5449" t="s">
        <v>219</v>
      </c>
      <c r="D5449" t="s">
        <v>526</v>
      </c>
      <c r="E5449" t="s">
        <v>21471</v>
      </c>
      <c r="F5449" t="s">
        <v>398</v>
      </c>
      <c r="G5449">
        <v>0</v>
      </c>
      <c r="H5449">
        <v>22</v>
      </c>
      <c r="I5449">
        <v>4</v>
      </c>
      <c r="J5449">
        <v>16</v>
      </c>
      <c r="K5449">
        <v>1</v>
      </c>
      <c r="L5449">
        <v>1</v>
      </c>
      <c r="M5449">
        <v>0</v>
      </c>
      <c r="N5449">
        <v>0</v>
      </c>
      <c r="O5449">
        <v>0</v>
      </c>
      <c r="P5449">
        <v>0</v>
      </c>
      <c r="Q5449">
        <v>0</v>
      </c>
    </row>
    <row r="5450" spans="1:17" x14ac:dyDescent="0.25">
      <c r="A5450" t="s">
        <v>24544</v>
      </c>
      <c r="B5450" t="s">
        <v>74</v>
      </c>
      <c r="C5450" t="s">
        <v>219</v>
      </c>
      <c r="D5450" t="s">
        <v>526</v>
      </c>
      <c r="E5450" t="s">
        <v>21471</v>
      </c>
      <c r="F5450" t="s">
        <v>4242</v>
      </c>
      <c r="G5450">
        <v>0</v>
      </c>
      <c r="H5450">
        <v>0</v>
      </c>
      <c r="I5450">
        <v>0</v>
      </c>
      <c r="J5450">
        <v>0</v>
      </c>
      <c r="K5450">
        <v>0</v>
      </c>
      <c r="L5450">
        <v>0</v>
      </c>
      <c r="M5450">
        <v>22</v>
      </c>
      <c r="N5450">
        <v>0</v>
      </c>
      <c r="O5450">
        <v>0</v>
      </c>
      <c r="P5450">
        <v>0</v>
      </c>
      <c r="Q5450">
        <v>0</v>
      </c>
    </row>
    <row r="5451" spans="1:17" x14ac:dyDescent="0.25">
      <c r="A5451" t="s">
        <v>24545</v>
      </c>
      <c r="B5451" t="s">
        <v>74</v>
      </c>
      <c r="C5451" t="s">
        <v>219</v>
      </c>
      <c r="D5451" t="s">
        <v>526</v>
      </c>
      <c r="E5451" t="s">
        <v>21471</v>
      </c>
      <c r="F5451" t="s">
        <v>399</v>
      </c>
      <c r="G5451">
        <v>0</v>
      </c>
      <c r="H5451">
        <v>22</v>
      </c>
      <c r="I5451">
        <v>4</v>
      </c>
      <c r="J5451">
        <v>17</v>
      </c>
      <c r="K5451">
        <v>0</v>
      </c>
      <c r="L5451">
        <v>1</v>
      </c>
      <c r="M5451">
        <v>0</v>
      </c>
      <c r="N5451">
        <v>0</v>
      </c>
      <c r="O5451">
        <v>0</v>
      </c>
      <c r="P5451">
        <v>0</v>
      </c>
      <c r="Q5451">
        <v>0</v>
      </c>
    </row>
    <row r="5452" spans="1:17" x14ac:dyDescent="0.25">
      <c r="A5452" t="s">
        <v>24546</v>
      </c>
      <c r="B5452" t="s">
        <v>74</v>
      </c>
      <c r="C5452" t="s">
        <v>219</v>
      </c>
      <c r="D5452" t="s">
        <v>526</v>
      </c>
      <c r="E5452" t="s">
        <v>21471</v>
      </c>
      <c r="F5452" t="s">
        <v>4245</v>
      </c>
      <c r="G5452">
        <v>0</v>
      </c>
      <c r="H5452">
        <v>0</v>
      </c>
      <c r="I5452">
        <v>0</v>
      </c>
      <c r="J5452">
        <v>0</v>
      </c>
      <c r="K5452">
        <v>0</v>
      </c>
      <c r="L5452">
        <v>0</v>
      </c>
      <c r="M5452">
        <v>22</v>
      </c>
      <c r="N5452">
        <v>0</v>
      </c>
      <c r="O5452">
        <v>0</v>
      </c>
      <c r="P5452">
        <v>0</v>
      </c>
      <c r="Q5452">
        <v>0</v>
      </c>
    </row>
    <row r="5453" spans="1:17" x14ac:dyDescent="0.25">
      <c r="A5453" t="s">
        <v>24547</v>
      </c>
      <c r="B5453" t="s">
        <v>74</v>
      </c>
      <c r="C5453" t="s">
        <v>219</v>
      </c>
      <c r="D5453" t="s">
        <v>526</v>
      </c>
      <c r="E5453" t="s">
        <v>21471</v>
      </c>
      <c r="F5453" t="s">
        <v>394</v>
      </c>
      <c r="G5453">
        <v>0</v>
      </c>
      <c r="H5453">
        <v>0</v>
      </c>
      <c r="I5453">
        <v>0</v>
      </c>
      <c r="J5453">
        <v>0</v>
      </c>
      <c r="K5453">
        <v>0</v>
      </c>
      <c r="L5453">
        <v>0</v>
      </c>
      <c r="M5453">
        <v>0</v>
      </c>
      <c r="N5453">
        <v>8</v>
      </c>
      <c r="O5453">
        <v>7</v>
      </c>
      <c r="P5453">
        <v>1</v>
      </c>
      <c r="Q5453">
        <v>0</v>
      </c>
    </row>
    <row r="5454" spans="1:17" x14ac:dyDescent="0.25">
      <c r="A5454" t="s">
        <v>24548</v>
      </c>
      <c r="B5454" t="s">
        <v>74</v>
      </c>
      <c r="C5454" t="s">
        <v>219</v>
      </c>
      <c r="D5454" t="s">
        <v>526</v>
      </c>
      <c r="E5454" t="s">
        <v>21471</v>
      </c>
      <c r="F5454" t="s">
        <v>395</v>
      </c>
      <c r="G5454">
        <v>0</v>
      </c>
      <c r="H5454">
        <v>0</v>
      </c>
      <c r="I5454">
        <v>0</v>
      </c>
      <c r="J5454">
        <v>0</v>
      </c>
      <c r="K5454">
        <v>0</v>
      </c>
      <c r="L5454">
        <v>0</v>
      </c>
      <c r="M5454">
        <v>0</v>
      </c>
      <c r="N5454">
        <v>5</v>
      </c>
      <c r="O5454">
        <v>4</v>
      </c>
      <c r="P5454">
        <v>1</v>
      </c>
      <c r="Q5454">
        <v>0</v>
      </c>
    </row>
    <row r="5455" spans="1:17" x14ac:dyDescent="0.25">
      <c r="A5455" t="s">
        <v>24549</v>
      </c>
      <c r="B5455" t="s">
        <v>74</v>
      </c>
      <c r="C5455" t="s">
        <v>219</v>
      </c>
      <c r="D5455" t="s">
        <v>526</v>
      </c>
      <c r="E5455" t="s">
        <v>21471</v>
      </c>
      <c r="F5455" t="s">
        <v>525</v>
      </c>
      <c r="G5455">
        <v>22</v>
      </c>
      <c r="H5455">
        <v>0</v>
      </c>
      <c r="I5455">
        <v>0</v>
      </c>
      <c r="J5455">
        <v>0</v>
      </c>
      <c r="K5455">
        <v>0</v>
      </c>
      <c r="L5455">
        <v>0</v>
      </c>
      <c r="M5455">
        <v>0</v>
      </c>
      <c r="N5455">
        <v>0</v>
      </c>
      <c r="O5455">
        <v>0</v>
      </c>
      <c r="P5455">
        <v>0</v>
      </c>
      <c r="Q5455">
        <v>0</v>
      </c>
    </row>
    <row r="5456" spans="1:17" x14ac:dyDescent="0.25">
      <c r="A5456" t="s">
        <v>24550</v>
      </c>
      <c r="B5456" t="s">
        <v>73</v>
      </c>
      <c r="C5456" t="s">
        <v>130</v>
      </c>
      <c r="D5456" t="s">
        <v>526</v>
      </c>
      <c r="E5456" t="s">
        <v>21471</v>
      </c>
      <c r="F5456" t="s">
        <v>4238</v>
      </c>
      <c r="G5456">
        <v>0</v>
      </c>
      <c r="H5456">
        <v>0</v>
      </c>
      <c r="I5456">
        <v>0</v>
      </c>
      <c r="J5456">
        <v>0</v>
      </c>
      <c r="K5456">
        <v>0</v>
      </c>
      <c r="L5456">
        <v>0</v>
      </c>
      <c r="M5456">
        <v>1</v>
      </c>
      <c r="N5456">
        <v>0</v>
      </c>
      <c r="O5456">
        <v>0</v>
      </c>
      <c r="P5456">
        <v>0</v>
      </c>
      <c r="Q5456">
        <v>0</v>
      </c>
    </row>
    <row r="5457" spans="1:17" x14ac:dyDescent="0.25">
      <c r="A5457" t="s">
        <v>24551</v>
      </c>
      <c r="B5457" t="s">
        <v>73</v>
      </c>
      <c r="C5457" t="s">
        <v>130</v>
      </c>
      <c r="D5457" t="s">
        <v>526</v>
      </c>
      <c r="E5457" t="s">
        <v>21471</v>
      </c>
      <c r="F5457" t="s">
        <v>397</v>
      </c>
      <c r="G5457">
        <v>0</v>
      </c>
      <c r="H5457">
        <v>1</v>
      </c>
      <c r="I5457">
        <v>0</v>
      </c>
      <c r="J5457">
        <v>1</v>
      </c>
      <c r="K5457">
        <v>0</v>
      </c>
      <c r="L5457">
        <v>0</v>
      </c>
      <c r="M5457">
        <v>0</v>
      </c>
      <c r="N5457">
        <v>0</v>
      </c>
      <c r="O5457">
        <v>0</v>
      </c>
      <c r="P5457">
        <v>0</v>
      </c>
      <c r="Q5457">
        <v>0</v>
      </c>
    </row>
    <row r="5458" spans="1:17" x14ac:dyDescent="0.25">
      <c r="A5458" t="s">
        <v>24552</v>
      </c>
      <c r="B5458" t="s">
        <v>73</v>
      </c>
      <c r="C5458" t="s">
        <v>130</v>
      </c>
      <c r="D5458" t="s">
        <v>526</v>
      </c>
      <c r="E5458" t="s">
        <v>21471</v>
      </c>
      <c r="F5458" t="s">
        <v>398</v>
      </c>
      <c r="G5458">
        <v>0</v>
      </c>
      <c r="H5458">
        <v>1</v>
      </c>
      <c r="I5458">
        <v>0</v>
      </c>
      <c r="J5458">
        <v>1</v>
      </c>
      <c r="K5458">
        <v>0</v>
      </c>
      <c r="L5458">
        <v>0</v>
      </c>
      <c r="M5458">
        <v>0</v>
      </c>
      <c r="N5458">
        <v>0</v>
      </c>
      <c r="O5458">
        <v>0</v>
      </c>
      <c r="P5458">
        <v>0</v>
      </c>
      <c r="Q5458">
        <v>0</v>
      </c>
    </row>
    <row r="5459" spans="1:17" x14ac:dyDescent="0.25">
      <c r="A5459" t="s">
        <v>24553</v>
      </c>
      <c r="B5459" t="s">
        <v>73</v>
      </c>
      <c r="C5459" t="s">
        <v>130</v>
      </c>
      <c r="D5459" t="s">
        <v>526</v>
      </c>
      <c r="E5459" t="s">
        <v>21471</v>
      </c>
      <c r="F5459" t="s">
        <v>4242</v>
      </c>
      <c r="G5459">
        <v>0</v>
      </c>
      <c r="H5459">
        <v>0</v>
      </c>
      <c r="I5459">
        <v>0</v>
      </c>
      <c r="J5459">
        <v>0</v>
      </c>
      <c r="K5459">
        <v>0</v>
      </c>
      <c r="L5459">
        <v>0</v>
      </c>
      <c r="M5459">
        <v>1</v>
      </c>
      <c r="N5459">
        <v>0</v>
      </c>
      <c r="O5459">
        <v>0</v>
      </c>
      <c r="P5459">
        <v>0</v>
      </c>
      <c r="Q5459">
        <v>0</v>
      </c>
    </row>
    <row r="5460" spans="1:17" x14ac:dyDescent="0.25">
      <c r="A5460" t="s">
        <v>24554</v>
      </c>
      <c r="B5460" t="s">
        <v>73</v>
      </c>
      <c r="C5460" t="s">
        <v>130</v>
      </c>
      <c r="D5460" t="s">
        <v>526</v>
      </c>
      <c r="E5460" t="s">
        <v>21471</v>
      </c>
      <c r="F5460" t="s">
        <v>399</v>
      </c>
      <c r="G5460">
        <v>0</v>
      </c>
      <c r="H5460">
        <v>1</v>
      </c>
      <c r="I5460">
        <v>0</v>
      </c>
      <c r="J5460">
        <v>1</v>
      </c>
      <c r="K5460">
        <v>0</v>
      </c>
      <c r="L5460">
        <v>0</v>
      </c>
      <c r="M5460">
        <v>0</v>
      </c>
      <c r="N5460">
        <v>0</v>
      </c>
      <c r="O5460">
        <v>0</v>
      </c>
      <c r="P5460">
        <v>0</v>
      </c>
      <c r="Q5460">
        <v>0</v>
      </c>
    </row>
    <row r="5461" spans="1:17" x14ac:dyDescent="0.25">
      <c r="A5461" t="s">
        <v>24555</v>
      </c>
      <c r="B5461" t="s">
        <v>73</v>
      </c>
      <c r="C5461" t="s">
        <v>130</v>
      </c>
      <c r="D5461" t="s">
        <v>526</v>
      </c>
      <c r="E5461" t="s">
        <v>21471</v>
      </c>
      <c r="F5461" t="s">
        <v>4245</v>
      </c>
      <c r="G5461">
        <v>0</v>
      </c>
      <c r="H5461">
        <v>0</v>
      </c>
      <c r="I5461">
        <v>0</v>
      </c>
      <c r="J5461">
        <v>0</v>
      </c>
      <c r="K5461">
        <v>0</v>
      </c>
      <c r="L5461">
        <v>0</v>
      </c>
      <c r="M5461">
        <v>1</v>
      </c>
      <c r="N5461">
        <v>0</v>
      </c>
      <c r="O5461">
        <v>0</v>
      </c>
      <c r="P5461">
        <v>0</v>
      </c>
      <c r="Q5461">
        <v>0</v>
      </c>
    </row>
    <row r="5462" spans="1:17" x14ac:dyDescent="0.25">
      <c r="A5462" t="s">
        <v>24556</v>
      </c>
      <c r="B5462" t="s">
        <v>73</v>
      </c>
      <c r="C5462" t="s">
        <v>130</v>
      </c>
      <c r="D5462" t="s">
        <v>526</v>
      </c>
      <c r="E5462" t="s">
        <v>21471</v>
      </c>
      <c r="F5462" t="s">
        <v>394</v>
      </c>
      <c r="G5462">
        <v>0</v>
      </c>
      <c r="H5462">
        <v>0</v>
      </c>
      <c r="I5462">
        <v>0</v>
      </c>
      <c r="J5462">
        <v>0</v>
      </c>
      <c r="K5462">
        <v>0</v>
      </c>
      <c r="L5462">
        <v>0</v>
      </c>
      <c r="M5462">
        <v>0</v>
      </c>
      <c r="N5462">
        <v>1</v>
      </c>
      <c r="O5462">
        <v>1</v>
      </c>
      <c r="P5462">
        <v>0</v>
      </c>
      <c r="Q5462">
        <v>0</v>
      </c>
    </row>
    <row r="5463" spans="1:17" x14ac:dyDescent="0.25">
      <c r="A5463" t="s">
        <v>24557</v>
      </c>
      <c r="B5463" t="s">
        <v>73</v>
      </c>
      <c r="C5463" t="s">
        <v>130</v>
      </c>
      <c r="D5463" t="s">
        <v>526</v>
      </c>
      <c r="E5463" t="s">
        <v>21471</v>
      </c>
      <c r="F5463" t="s">
        <v>395</v>
      </c>
      <c r="G5463">
        <v>0</v>
      </c>
      <c r="H5463">
        <v>0</v>
      </c>
      <c r="I5463">
        <v>0</v>
      </c>
      <c r="J5463">
        <v>0</v>
      </c>
      <c r="K5463">
        <v>0</v>
      </c>
      <c r="L5463">
        <v>0</v>
      </c>
      <c r="M5463">
        <v>0</v>
      </c>
      <c r="N5463">
        <v>1</v>
      </c>
      <c r="O5463">
        <v>1</v>
      </c>
      <c r="P5463">
        <v>0</v>
      </c>
      <c r="Q5463">
        <v>0</v>
      </c>
    </row>
    <row r="5464" spans="1:17" x14ac:dyDescent="0.25">
      <c r="A5464" t="s">
        <v>24558</v>
      </c>
      <c r="B5464" t="s">
        <v>73</v>
      </c>
      <c r="C5464" t="s">
        <v>130</v>
      </c>
      <c r="D5464" t="s">
        <v>526</v>
      </c>
      <c r="E5464" t="s">
        <v>21471</v>
      </c>
      <c r="F5464" t="s">
        <v>525</v>
      </c>
      <c r="G5464">
        <v>1</v>
      </c>
      <c r="H5464">
        <v>0</v>
      </c>
      <c r="I5464">
        <v>0</v>
      </c>
      <c r="J5464">
        <v>0</v>
      </c>
      <c r="K5464">
        <v>0</v>
      </c>
      <c r="L5464">
        <v>0</v>
      </c>
      <c r="M5464">
        <v>0</v>
      </c>
      <c r="N5464">
        <v>0</v>
      </c>
      <c r="O5464">
        <v>0</v>
      </c>
      <c r="P5464">
        <v>0</v>
      </c>
      <c r="Q5464">
        <v>0</v>
      </c>
    </row>
    <row r="5465" spans="1:17" x14ac:dyDescent="0.25">
      <c r="A5465" t="s">
        <v>13174</v>
      </c>
      <c r="B5465" t="s">
        <v>73</v>
      </c>
      <c r="C5465" t="s">
        <v>130</v>
      </c>
      <c r="D5465" t="s">
        <v>527</v>
      </c>
      <c r="E5465" t="s">
        <v>563</v>
      </c>
      <c r="F5465" t="s">
        <v>528</v>
      </c>
      <c r="G5465">
        <v>0</v>
      </c>
      <c r="H5465">
        <v>0</v>
      </c>
      <c r="I5465">
        <v>0</v>
      </c>
      <c r="J5465">
        <v>0</v>
      </c>
      <c r="K5465">
        <v>0</v>
      </c>
      <c r="L5465">
        <v>0</v>
      </c>
      <c r="M5465">
        <v>0</v>
      </c>
      <c r="N5465">
        <v>2</v>
      </c>
      <c r="O5465">
        <v>1</v>
      </c>
      <c r="P5465">
        <v>1</v>
      </c>
      <c r="Q5465">
        <v>0</v>
      </c>
    </row>
    <row r="5466" spans="1:17" x14ac:dyDescent="0.25">
      <c r="A5466" t="s">
        <v>13175</v>
      </c>
      <c r="B5466" t="s">
        <v>73</v>
      </c>
      <c r="C5466" t="s">
        <v>130</v>
      </c>
      <c r="D5466" t="s">
        <v>527</v>
      </c>
      <c r="E5466" t="s">
        <v>563</v>
      </c>
      <c r="F5466" t="s">
        <v>525</v>
      </c>
      <c r="G5466">
        <v>2</v>
      </c>
      <c r="H5466">
        <v>0</v>
      </c>
      <c r="I5466">
        <v>0</v>
      </c>
      <c r="J5466">
        <v>0</v>
      </c>
      <c r="K5466">
        <v>0</v>
      </c>
      <c r="L5466">
        <v>0</v>
      </c>
      <c r="M5466">
        <v>0</v>
      </c>
      <c r="N5466">
        <v>0</v>
      </c>
      <c r="O5466">
        <v>0</v>
      </c>
      <c r="P5466">
        <v>0</v>
      </c>
      <c r="Q5466">
        <v>0</v>
      </c>
    </row>
    <row r="5467" spans="1:17" x14ac:dyDescent="0.25">
      <c r="A5467" t="s">
        <v>24559</v>
      </c>
      <c r="B5467" t="s">
        <v>73</v>
      </c>
      <c r="C5467" t="s">
        <v>130</v>
      </c>
      <c r="D5467" t="s">
        <v>527</v>
      </c>
      <c r="E5467" t="s">
        <v>21471</v>
      </c>
      <c r="F5467" t="s">
        <v>528</v>
      </c>
      <c r="G5467">
        <v>0</v>
      </c>
      <c r="H5467">
        <v>0</v>
      </c>
      <c r="I5467">
        <v>0</v>
      </c>
      <c r="J5467">
        <v>0</v>
      </c>
      <c r="K5467">
        <v>0</v>
      </c>
      <c r="L5467">
        <v>0</v>
      </c>
      <c r="M5467">
        <v>0</v>
      </c>
      <c r="N5467">
        <v>2</v>
      </c>
      <c r="O5467">
        <v>2</v>
      </c>
      <c r="P5467">
        <v>0</v>
      </c>
      <c r="Q5467">
        <v>0</v>
      </c>
    </row>
    <row r="5468" spans="1:17" x14ac:dyDescent="0.25">
      <c r="A5468" t="s">
        <v>24560</v>
      </c>
      <c r="B5468" t="s">
        <v>73</v>
      </c>
      <c r="C5468" t="s">
        <v>130</v>
      </c>
      <c r="D5468" t="s">
        <v>527</v>
      </c>
      <c r="E5468" t="s">
        <v>21471</v>
      </c>
      <c r="F5468" t="s">
        <v>525</v>
      </c>
      <c r="G5468">
        <v>2</v>
      </c>
      <c r="H5468">
        <v>0</v>
      </c>
      <c r="I5468">
        <v>0</v>
      </c>
      <c r="J5468">
        <v>0</v>
      </c>
      <c r="K5468">
        <v>0</v>
      </c>
      <c r="L5468">
        <v>0</v>
      </c>
      <c r="M5468">
        <v>0</v>
      </c>
      <c r="N5468">
        <v>0</v>
      </c>
      <c r="O5468">
        <v>0</v>
      </c>
      <c r="P5468">
        <v>0</v>
      </c>
      <c r="Q5468">
        <v>0</v>
      </c>
    </row>
    <row r="5469" spans="1:17" x14ac:dyDescent="0.25">
      <c r="A5469" t="s">
        <v>24561</v>
      </c>
      <c r="B5469" t="s">
        <v>73</v>
      </c>
      <c r="C5469" t="s">
        <v>131</v>
      </c>
      <c r="D5469" t="s">
        <v>529</v>
      </c>
      <c r="E5469" t="s">
        <v>21471</v>
      </c>
      <c r="F5469" t="s">
        <v>525</v>
      </c>
      <c r="G5469">
        <v>2</v>
      </c>
      <c r="H5469">
        <v>0</v>
      </c>
      <c r="I5469">
        <v>0</v>
      </c>
      <c r="J5469">
        <v>0</v>
      </c>
      <c r="K5469">
        <v>0</v>
      </c>
      <c r="L5469">
        <v>0</v>
      </c>
      <c r="M5469">
        <v>0</v>
      </c>
      <c r="N5469">
        <v>0</v>
      </c>
      <c r="O5469">
        <v>0</v>
      </c>
      <c r="P5469">
        <v>0</v>
      </c>
      <c r="Q5469">
        <v>0</v>
      </c>
    </row>
    <row r="5470" spans="1:17" x14ac:dyDescent="0.25">
      <c r="A5470" t="s">
        <v>13176</v>
      </c>
      <c r="B5470" t="s">
        <v>73</v>
      </c>
      <c r="C5470" t="s">
        <v>131</v>
      </c>
      <c r="D5470" t="s">
        <v>526</v>
      </c>
      <c r="E5470" t="s">
        <v>563</v>
      </c>
      <c r="F5470" t="s">
        <v>396</v>
      </c>
      <c r="G5470">
        <v>0</v>
      </c>
      <c r="H5470">
        <v>52</v>
      </c>
      <c r="I5470">
        <v>6</v>
      </c>
      <c r="J5470">
        <v>45</v>
      </c>
      <c r="K5470">
        <v>1</v>
      </c>
      <c r="L5470">
        <v>0</v>
      </c>
      <c r="M5470">
        <v>0</v>
      </c>
      <c r="N5470">
        <v>0</v>
      </c>
      <c r="O5470">
        <v>0</v>
      </c>
      <c r="P5470">
        <v>0</v>
      </c>
      <c r="Q5470">
        <v>0</v>
      </c>
    </row>
    <row r="5471" spans="1:17" x14ac:dyDescent="0.25">
      <c r="A5471" t="s">
        <v>13177</v>
      </c>
      <c r="B5471" t="s">
        <v>73</v>
      </c>
      <c r="C5471" t="s">
        <v>131</v>
      </c>
      <c r="D5471" t="s">
        <v>526</v>
      </c>
      <c r="E5471" t="s">
        <v>563</v>
      </c>
      <c r="F5471" t="s">
        <v>4236</v>
      </c>
      <c r="G5471">
        <v>0</v>
      </c>
      <c r="H5471">
        <v>52</v>
      </c>
      <c r="I5471">
        <v>6</v>
      </c>
      <c r="J5471">
        <v>45</v>
      </c>
      <c r="K5471">
        <v>0</v>
      </c>
      <c r="L5471">
        <v>1</v>
      </c>
      <c r="M5471">
        <v>0</v>
      </c>
      <c r="N5471">
        <v>0</v>
      </c>
      <c r="O5471">
        <v>0</v>
      </c>
      <c r="P5471">
        <v>0</v>
      </c>
      <c r="Q5471">
        <v>0</v>
      </c>
    </row>
    <row r="5472" spans="1:17" x14ac:dyDescent="0.25">
      <c r="A5472" t="s">
        <v>13178</v>
      </c>
      <c r="B5472" t="s">
        <v>73</v>
      </c>
      <c r="C5472" t="s">
        <v>131</v>
      </c>
      <c r="D5472" t="s">
        <v>526</v>
      </c>
      <c r="E5472" t="s">
        <v>563</v>
      </c>
      <c r="F5472" t="s">
        <v>4238</v>
      </c>
      <c r="G5472">
        <v>0</v>
      </c>
      <c r="H5472">
        <v>0</v>
      </c>
      <c r="I5472">
        <v>0</v>
      </c>
      <c r="J5472">
        <v>0</v>
      </c>
      <c r="K5472">
        <v>0</v>
      </c>
      <c r="L5472">
        <v>0</v>
      </c>
      <c r="M5472">
        <v>52</v>
      </c>
      <c r="N5472">
        <v>0</v>
      </c>
      <c r="O5472">
        <v>0</v>
      </c>
      <c r="P5472">
        <v>0</v>
      </c>
      <c r="Q5472">
        <v>0</v>
      </c>
    </row>
    <row r="5473" spans="1:17" x14ac:dyDescent="0.25">
      <c r="A5473" t="s">
        <v>13179</v>
      </c>
      <c r="B5473" t="s">
        <v>73</v>
      </c>
      <c r="C5473" t="s">
        <v>131</v>
      </c>
      <c r="D5473" t="s">
        <v>526</v>
      </c>
      <c r="E5473" t="s">
        <v>563</v>
      </c>
      <c r="F5473" t="s">
        <v>397</v>
      </c>
      <c r="G5473">
        <v>0</v>
      </c>
      <c r="H5473">
        <v>52</v>
      </c>
      <c r="I5473">
        <v>6</v>
      </c>
      <c r="J5473">
        <v>45</v>
      </c>
      <c r="K5473">
        <v>0</v>
      </c>
      <c r="L5473">
        <v>1</v>
      </c>
      <c r="M5473">
        <v>0</v>
      </c>
      <c r="N5473">
        <v>0</v>
      </c>
      <c r="O5473">
        <v>0</v>
      </c>
      <c r="P5473">
        <v>0</v>
      </c>
      <c r="Q5473">
        <v>0</v>
      </c>
    </row>
    <row r="5474" spans="1:17" x14ac:dyDescent="0.25">
      <c r="A5474" t="s">
        <v>13180</v>
      </c>
      <c r="B5474" t="s">
        <v>73</v>
      </c>
      <c r="C5474" t="s">
        <v>131</v>
      </c>
      <c r="D5474" t="s">
        <v>526</v>
      </c>
      <c r="E5474" t="s">
        <v>563</v>
      </c>
      <c r="F5474" t="s">
        <v>398</v>
      </c>
      <c r="G5474">
        <v>0</v>
      </c>
      <c r="H5474">
        <v>52</v>
      </c>
      <c r="I5474">
        <v>6</v>
      </c>
      <c r="J5474">
        <v>45</v>
      </c>
      <c r="K5474">
        <v>0</v>
      </c>
      <c r="L5474">
        <v>1</v>
      </c>
      <c r="M5474">
        <v>0</v>
      </c>
      <c r="N5474">
        <v>0</v>
      </c>
      <c r="O5474">
        <v>0</v>
      </c>
      <c r="P5474">
        <v>0</v>
      </c>
      <c r="Q5474">
        <v>0</v>
      </c>
    </row>
    <row r="5475" spans="1:17" x14ac:dyDescent="0.25">
      <c r="A5475" t="s">
        <v>13181</v>
      </c>
      <c r="B5475" t="s">
        <v>73</v>
      </c>
      <c r="C5475" t="s">
        <v>131</v>
      </c>
      <c r="D5475" t="s">
        <v>526</v>
      </c>
      <c r="E5475" t="s">
        <v>563</v>
      </c>
      <c r="F5475" t="s">
        <v>4242</v>
      </c>
      <c r="G5475">
        <v>0</v>
      </c>
      <c r="H5475">
        <v>0</v>
      </c>
      <c r="I5475">
        <v>0</v>
      </c>
      <c r="J5475">
        <v>0</v>
      </c>
      <c r="K5475">
        <v>0</v>
      </c>
      <c r="L5475">
        <v>0</v>
      </c>
      <c r="M5475">
        <v>52</v>
      </c>
      <c r="N5475">
        <v>0</v>
      </c>
      <c r="O5475">
        <v>0</v>
      </c>
      <c r="P5475">
        <v>0</v>
      </c>
      <c r="Q5475">
        <v>0</v>
      </c>
    </row>
    <row r="5476" spans="1:17" x14ac:dyDescent="0.25">
      <c r="A5476" t="s">
        <v>13182</v>
      </c>
      <c r="B5476" t="s">
        <v>73</v>
      </c>
      <c r="C5476" t="s">
        <v>131</v>
      </c>
      <c r="D5476" t="s">
        <v>526</v>
      </c>
      <c r="E5476" t="s">
        <v>563</v>
      </c>
      <c r="F5476" t="s">
        <v>399</v>
      </c>
      <c r="G5476">
        <v>0</v>
      </c>
      <c r="H5476">
        <v>52</v>
      </c>
      <c r="I5476">
        <v>6</v>
      </c>
      <c r="J5476">
        <v>45</v>
      </c>
      <c r="K5476">
        <v>1</v>
      </c>
      <c r="L5476">
        <v>0</v>
      </c>
      <c r="M5476">
        <v>0</v>
      </c>
      <c r="N5476">
        <v>0</v>
      </c>
      <c r="O5476">
        <v>0</v>
      </c>
      <c r="P5476">
        <v>0</v>
      </c>
      <c r="Q5476">
        <v>0</v>
      </c>
    </row>
    <row r="5477" spans="1:17" x14ac:dyDescent="0.25">
      <c r="A5477" t="s">
        <v>13183</v>
      </c>
      <c r="B5477" t="s">
        <v>73</v>
      </c>
      <c r="C5477" t="s">
        <v>131</v>
      </c>
      <c r="D5477" t="s">
        <v>526</v>
      </c>
      <c r="E5477" t="s">
        <v>563</v>
      </c>
      <c r="F5477" t="s">
        <v>4245</v>
      </c>
      <c r="G5477">
        <v>0</v>
      </c>
      <c r="H5477">
        <v>0</v>
      </c>
      <c r="I5477">
        <v>0</v>
      </c>
      <c r="J5477">
        <v>0</v>
      </c>
      <c r="K5477">
        <v>0</v>
      </c>
      <c r="L5477">
        <v>0</v>
      </c>
      <c r="M5477">
        <v>52</v>
      </c>
      <c r="N5477">
        <v>0</v>
      </c>
      <c r="O5477">
        <v>0</v>
      </c>
      <c r="P5477">
        <v>0</v>
      </c>
      <c r="Q5477">
        <v>0</v>
      </c>
    </row>
    <row r="5478" spans="1:17" x14ac:dyDescent="0.25">
      <c r="A5478" t="s">
        <v>13184</v>
      </c>
      <c r="B5478" t="s">
        <v>73</v>
      </c>
      <c r="C5478" t="s">
        <v>131</v>
      </c>
      <c r="D5478" t="s">
        <v>526</v>
      </c>
      <c r="E5478" t="s">
        <v>563</v>
      </c>
      <c r="F5478" t="s">
        <v>394</v>
      </c>
      <c r="G5478">
        <v>0</v>
      </c>
      <c r="H5478">
        <v>0</v>
      </c>
      <c r="I5478">
        <v>0</v>
      </c>
      <c r="J5478">
        <v>0</v>
      </c>
      <c r="K5478">
        <v>0</v>
      </c>
      <c r="L5478">
        <v>0</v>
      </c>
      <c r="M5478">
        <v>0</v>
      </c>
      <c r="N5478">
        <v>52</v>
      </c>
      <c r="O5478">
        <v>51</v>
      </c>
      <c r="P5478">
        <v>1</v>
      </c>
      <c r="Q5478">
        <v>0</v>
      </c>
    </row>
    <row r="5479" spans="1:17" x14ac:dyDescent="0.25">
      <c r="A5479" t="s">
        <v>13185</v>
      </c>
      <c r="B5479" t="s">
        <v>73</v>
      </c>
      <c r="C5479" t="s">
        <v>131</v>
      </c>
      <c r="D5479" t="s">
        <v>526</v>
      </c>
      <c r="E5479" t="s">
        <v>563</v>
      </c>
      <c r="F5479" t="s">
        <v>395</v>
      </c>
      <c r="G5479">
        <v>0</v>
      </c>
      <c r="H5479">
        <v>0</v>
      </c>
      <c r="I5479">
        <v>0</v>
      </c>
      <c r="J5479">
        <v>0</v>
      </c>
      <c r="K5479">
        <v>0</v>
      </c>
      <c r="L5479">
        <v>0</v>
      </c>
      <c r="M5479">
        <v>0</v>
      </c>
      <c r="N5479">
        <v>48</v>
      </c>
      <c r="O5479">
        <v>47</v>
      </c>
      <c r="P5479">
        <v>1</v>
      </c>
      <c r="Q5479">
        <v>0</v>
      </c>
    </row>
    <row r="5480" spans="1:17" x14ac:dyDescent="0.25">
      <c r="A5480" t="s">
        <v>13186</v>
      </c>
      <c r="B5480" t="s">
        <v>73</v>
      </c>
      <c r="C5480" t="s">
        <v>131</v>
      </c>
      <c r="D5480" t="s">
        <v>526</v>
      </c>
      <c r="E5480" t="s">
        <v>563</v>
      </c>
      <c r="F5480" t="s">
        <v>525</v>
      </c>
      <c r="G5480">
        <v>52</v>
      </c>
      <c r="H5480">
        <v>0</v>
      </c>
      <c r="I5480">
        <v>0</v>
      </c>
      <c r="J5480">
        <v>0</v>
      </c>
      <c r="K5480">
        <v>0</v>
      </c>
      <c r="L5480">
        <v>0</v>
      </c>
      <c r="M5480">
        <v>0</v>
      </c>
      <c r="N5480">
        <v>0</v>
      </c>
      <c r="O5480">
        <v>0</v>
      </c>
      <c r="P5480">
        <v>0</v>
      </c>
      <c r="Q5480">
        <v>0</v>
      </c>
    </row>
    <row r="5481" spans="1:17" x14ac:dyDescent="0.25">
      <c r="A5481" t="s">
        <v>24562</v>
      </c>
      <c r="B5481" t="s">
        <v>73</v>
      </c>
      <c r="C5481" t="s">
        <v>131</v>
      </c>
      <c r="D5481" t="s">
        <v>526</v>
      </c>
      <c r="E5481" t="s">
        <v>21471</v>
      </c>
      <c r="F5481" t="s">
        <v>396</v>
      </c>
      <c r="G5481">
        <v>0</v>
      </c>
      <c r="H5481">
        <v>100</v>
      </c>
      <c r="I5481">
        <v>12</v>
      </c>
      <c r="J5481">
        <v>83</v>
      </c>
      <c r="K5481">
        <v>2</v>
      </c>
      <c r="L5481">
        <v>3</v>
      </c>
      <c r="M5481">
        <v>0</v>
      </c>
      <c r="N5481">
        <v>0</v>
      </c>
      <c r="O5481">
        <v>0</v>
      </c>
      <c r="P5481">
        <v>0</v>
      </c>
      <c r="Q5481">
        <v>0</v>
      </c>
    </row>
    <row r="5482" spans="1:17" x14ac:dyDescent="0.25">
      <c r="A5482" t="s">
        <v>24563</v>
      </c>
      <c r="B5482" t="s">
        <v>73</v>
      </c>
      <c r="C5482" t="s">
        <v>131</v>
      </c>
      <c r="D5482" t="s">
        <v>526</v>
      </c>
      <c r="E5482" t="s">
        <v>21471</v>
      </c>
      <c r="F5482" t="s">
        <v>4236</v>
      </c>
      <c r="G5482">
        <v>0</v>
      </c>
      <c r="H5482">
        <v>100</v>
      </c>
      <c r="I5482">
        <v>9</v>
      </c>
      <c r="J5482">
        <v>86</v>
      </c>
      <c r="K5482">
        <v>1</v>
      </c>
      <c r="L5482">
        <v>4</v>
      </c>
      <c r="M5482">
        <v>0</v>
      </c>
      <c r="N5482">
        <v>0</v>
      </c>
      <c r="O5482">
        <v>0</v>
      </c>
      <c r="P5482">
        <v>0</v>
      </c>
      <c r="Q5482">
        <v>0</v>
      </c>
    </row>
    <row r="5483" spans="1:17" x14ac:dyDescent="0.25">
      <c r="A5483" t="s">
        <v>24564</v>
      </c>
      <c r="B5483" t="s">
        <v>73</v>
      </c>
      <c r="C5483" t="s">
        <v>131</v>
      </c>
      <c r="D5483" t="s">
        <v>526</v>
      </c>
      <c r="E5483" t="s">
        <v>21471</v>
      </c>
      <c r="F5483" t="s">
        <v>4238</v>
      </c>
      <c r="G5483">
        <v>0</v>
      </c>
      <c r="H5483">
        <v>0</v>
      </c>
      <c r="I5483">
        <v>0</v>
      </c>
      <c r="J5483">
        <v>0</v>
      </c>
      <c r="K5483">
        <v>0</v>
      </c>
      <c r="L5483">
        <v>0</v>
      </c>
      <c r="M5483">
        <v>100</v>
      </c>
      <c r="N5483">
        <v>0</v>
      </c>
      <c r="O5483">
        <v>0</v>
      </c>
      <c r="P5483">
        <v>0</v>
      </c>
      <c r="Q5483">
        <v>0</v>
      </c>
    </row>
    <row r="5484" spans="1:17" x14ac:dyDescent="0.25">
      <c r="A5484" t="s">
        <v>24565</v>
      </c>
      <c r="B5484" t="s">
        <v>73</v>
      </c>
      <c r="C5484" t="s">
        <v>131</v>
      </c>
      <c r="D5484" t="s">
        <v>526</v>
      </c>
      <c r="E5484" t="s">
        <v>21471</v>
      </c>
      <c r="F5484" t="s">
        <v>397</v>
      </c>
      <c r="G5484">
        <v>0</v>
      </c>
      <c r="H5484">
        <v>100</v>
      </c>
      <c r="I5484">
        <v>9</v>
      </c>
      <c r="J5484">
        <v>86</v>
      </c>
      <c r="K5484">
        <v>1</v>
      </c>
      <c r="L5484">
        <v>4</v>
      </c>
      <c r="M5484">
        <v>0</v>
      </c>
      <c r="N5484">
        <v>0</v>
      </c>
      <c r="O5484">
        <v>0</v>
      </c>
      <c r="P5484">
        <v>0</v>
      </c>
      <c r="Q5484">
        <v>0</v>
      </c>
    </row>
    <row r="5485" spans="1:17" x14ac:dyDescent="0.25">
      <c r="A5485" t="s">
        <v>24566</v>
      </c>
      <c r="B5485" t="s">
        <v>73</v>
      </c>
      <c r="C5485" t="s">
        <v>131</v>
      </c>
      <c r="D5485" t="s">
        <v>526</v>
      </c>
      <c r="E5485" t="s">
        <v>21471</v>
      </c>
      <c r="F5485" t="s">
        <v>398</v>
      </c>
      <c r="G5485">
        <v>0</v>
      </c>
      <c r="H5485">
        <v>100</v>
      </c>
      <c r="I5485">
        <v>9</v>
      </c>
      <c r="J5485">
        <v>86</v>
      </c>
      <c r="K5485">
        <v>1</v>
      </c>
      <c r="L5485">
        <v>4</v>
      </c>
      <c r="M5485">
        <v>0</v>
      </c>
      <c r="N5485">
        <v>0</v>
      </c>
      <c r="O5485">
        <v>0</v>
      </c>
      <c r="P5485">
        <v>0</v>
      </c>
      <c r="Q5485">
        <v>0</v>
      </c>
    </row>
    <row r="5486" spans="1:17" x14ac:dyDescent="0.25">
      <c r="A5486" t="s">
        <v>18150</v>
      </c>
      <c r="B5486" t="s">
        <v>73</v>
      </c>
      <c r="C5486" t="s">
        <v>197</v>
      </c>
      <c r="D5486" t="s">
        <v>526</v>
      </c>
      <c r="E5486" t="s">
        <v>563</v>
      </c>
      <c r="F5486" t="s">
        <v>4245</v>
      </c>
      <c r="G5486">
        <v>0</v>
      </c>
      <c r="H5486">
        <v>0</v>
      </c>
      <c r="I5486">
        <v>0</v>
      </c>
      <c r="J5486">
        <v>0</v>
      </c>
      <c r="K5486">
        <v>0</v>
      </c>
      <c r="L5486">
        <v>0</v>
      </c>
      <c r="M5486">
        <v>7</v>
      </c>
      <c r="N5486">
        <v>0</v>
      </c>
      <c r="O5486">
        <v>0</v>
      </c>
      <c r="P5486">
        <v>0</v>
      </c>
      <c r="Q5486">
        <v>0</v>
      </c>
    </row>
    <row r="5487" spans="1:17" x14ac:dyDescent="0.25">
      <c r="A5487" t="s">
        <v>18151</v>
      </c>
      <c r="B5487" t="s">
        <v>73</v>
      </c>
      <c r="C5487" t="s">
        <v>197</v>
      </c>
      <c r="D5487" t="s">
        <v>526</v>
      </c>
      <c r="E5487" t="s">
        <v>563</v>
      </c>
      <c r="F5487" t="s">
        <v>394</v>
      </c>
      <c r="G5487">
        <v>0</v>
      </c>
      <c r="H5487">
        <v>0</v>
      </c>
      <c r="I5487">
        <v>0</v>
      </c>
      <c r="J5487">
        <v>0</v>
      </c>
      <c r="K5487">
        <v>0</v>
      </c>
      <c r="L5487">
        <v>0</v>
      </c>
      <c r="M5487">
        <v>0</v>
      </c>
      <c r="N5487">
        <v>7</v>
      </c>
      <c r="O5487">
        <v>7</v>
      </c>
      <c r="P5487">
        <v>0</v>
      </c>
      <c r="Q5487">
        <v>0</v>
      </c>
    </row>
    <row r="5488" spans="1:17" x14ac:dyDescent="0.25">
      <c r="A5488" t="s">
        <v>18152</v>
      </c>
      <c r="B5488" t="s">
        <v>73</v>
      </c>
      <c r="C5488" t="s">
        <v>197</v>
      </c>
      <c r="D5488" t="s">
        <v>526</v>
      </c>
      <c r="E5488" t="s">
        <v>563</v>
      </c>
      <c r="F5488" t="s">
        <v>395</v>
      </c>
      <c r="G5488">
        <v>0</v>
      </c>
      <c r="H5488">
        <v>0</v>
      </c>
      <c r="I5488">
        <v>0</v>
      </c>
      <c r="J5488">
        <v>0</v>
      </c>
      <c r="K5488">
        <v>0</v>
      </c>
      <c r="L5488">
        <v>0</v>
      </c>
      <c r="M5488">
        <v>0</v>
      </c>
      <c r="N5488">
        <v>6</v>
      </c>
      <c r="O5488">
        <v>6</v>
      </c>
      <c r="P5488">
        <v>0</v>
      </c>
      <c r="Q5488">
        <v>0</v>
      </c>
    </row>
    <row r="5489" spans="1:17" x14ac:dyDescent="0.25">
      <c r="A5489" t="s">
        <v>18153</v>
      </c>
      <c r="B5489" t="s">
        <v>73</v>
      </c>
      <c r="C5489" t="s">
        <v>197</v>
      </c>
      <c r="D5489" t="s">
        <v>526</v>
      </c>
      <c r="E5489" t="s">
        <v>563</v>
      </c>
      <c r="F5489" t="s">
        <v>525</v>
      </c>
      <c r="G5489">
        <v>7</v>
      </c>
      <c r="H5489">
        <v>0</v>
      </c>
      <c r="I5489">
        <v>0</v>
      </c>
      <c r="J5489">
        <v>0</v>
      </c>
      <c r="K5489">
        <v>0</v>
      </c>
      <c r="L5489">
        <v>0</v>
      </c>
      <c r="M5489">
        <v>0</v>
      </c>
      <c r="N5489">
        <v>0</v>
      </c>
      <c r="O5489">
        <v>0</v>
      </c>
      <c r="P5489">
        <v>0</v>
      </c>
      <c r="Q5489">
        <v>0</v>
      </c>
    </row>
    <row r="5490" spans="1:17" x14ac:dyDescent="0.25">
      <c r="A5490" t="s">
        <v>24567</v>
      </c>
      <c r="B5490" t="s">
        <v>73</v>
      </c>
      <c r="C5490" t="s">
        <v>197</v>
      </c>
      <c r="D5490" t="s">
        <v>526</v>
      </c>
      <c r="E5490" t="s">
        <v>21471</v>
      </c>
      <c r="F5490" t="s">
        <v>396</v>
      </c>
      <c r="G5490">
        <v>0</v>
      </c>
      <c r="H5490">
        <v>7</v>
      </c>
      <c r="I5490">
        <v>1</v>
      </c>
      <c r="J5490">
        <v>6</v>
      </c>
      <c r="K5490">
        <v>0</v>
      </c>
      <c r="L5490">
        <v>0</v>
      </c>
      <c r="M5490">
        <v>0</v>
      </c>
      <c r="N5490">
        <v>0</v>
      </c>
      <c r="O5490">
        <v>0</v>
      </c>
      <c r="P5490">
        <v>0</v>
      </c>
      <c r="Q5490">
        <v>0</v>
      </c>
    </row>
    <row r="5491" spans="1:17" x14ac:dyDescent="0.25">
      <c r="A5491" t="s">
        <v>24568</v>
      </c>
      <c r="B5491" t="s">
        <v>73</v>
      </c>
      <c r="C5491" t="s">
        <v>197</v>
      </c>
      <c r="D5491" t="s">
        <v>526</v>
      </c>
      <c r="E5491" t="s">
        <v>21471</v>
      </c>
      <c r="F5491" t="s">
        <v>4236</v>
      </c>
      <c r="G5491">
        <v>0</v>
      </c>
      <c r="H5491">
        <v>7</v>
      </c>
      <c r="I5491">
        <v>1</v>
      </c>
      <c r="J5491">
        <v>6</v>
      </c>
      <c r="K5491">
        <v>0</v>
      </c>
      <c r="L5491">
        <v>0</v>
      </c>
      <c r="M5491">
        <v>0</v>
      </c>
      <c r="N5491">
        <v>0</v>
      </c>
      <c r="O5491">
        <v>0</v>
      </c>
      <c r="P5491">
        <v>0</v>
      </c>
      <c r="Q5491">
        <v>0</v>
      </c>
    </row>
    <row r="5492" spans="1:17" x14ac:dyDescent="0.25">
      <c r="A5492" t="s">
        <v>24569</v>
      </c>
      <c r="B5492" t="s">
        <v>73</v>
      </c>
      <c r="C5492" t="s">
        <v>197</v>
      </c>
      <c r="D5492" t="s">
        <v>526</v>
      </c>
      <c r="E5492" t="s">
        <v>21471</v>
      </c>
      <c r="F5492" t="s">
        <v>4238</v>
      </c>
      <c r="G5492">
        <v>0</v>
      </c>
      <c r="H5492">
        <v>0</v>
      </c>
      <c r="I5492">
        <v>0</v>
      </c>
      <c r="J5492">
        <v>0</v>
      </c>
      <c r="K5492">
        <v>0</v>
      </c>
      <c r="L5492">
        <v>0</v>
      </c>
      <c r="M5492">
        <v>7</v>
      </c>
      <c r="N5492">
        <v>0</v>
      </c>
      <c r="O5492">
        <v>0</v>
      </c>
      <c r="P5492">
        <v>0</v>
      </c>
      <c r="Q5492">
        <v>0</v>
      </c>
    </row>
    <row r="5493" spans="1:17" x14ac:dyDescent="0.25">
      <c r="A5493" t="s">
        <v>24570</v>
      </c>
      <c r="B5493" t="s">
        <v>73</v>
      </c>
      <c r="C5493" t="s">
        <v>197</v>
      </c>
      <c r="D5493" t="s">
        <v>526</v>
      </c>
      <c r="E5493" t="s">
        <v>21471</v>
      </c>
      <c r="F5493" t="s">
        <v>397</v>
      </c>
      <c r="G5493">
        <v>0</v>
      </c>
      <c r="H5493">
        <v>7</v>
      </c>
      <c r="I5493">
        <v>1</v>
      </c>
      <c r="J5493">
        <v>6</v>
      </c>
      <c r="K5493">
        <v>0</v>
      </c>
      <c r="L5493">
        <v>0</v>
      </c>
      <c r="M5493">
        <v>0</v>
      </c>
      <c r="N5493">
        <v>0</v>
      </c>
      <c r="O5493">
        <v>0</v>
      </c>
      <c r="P5493">
        <v>0</v>
      </c>
      <c r="Q5493">
        <v>0</v>
      </c>
    </row>
    <row r="5494" spans="1:17" x14ac:dyDescent="0.25">
      <c r="A5494" t="s">
        <v>24571</v>
      </c>
      <c r="B5494" t="s">
        <v>73</v>
      </c>
      <c r="C5494" t="s">
        <v>197</v>
      </c>
      <c r="D5494" t="s">
        <v>526</v>
      </c>
      <c r="E5494" t="s">
        <v>21471</v>
      </c>
      <c r="F5494" t="s">
        <v>398</v>
      </c>
      <c r="G5494">
        <v>0</v>
      </c>
      <c r="H5494">
        <v>7</v>
      </c>
      <c r="I5494">
        <v>1</v>
      </c>
      <c r="J5494">
        <v>6</v>
      </c>
      <c r="K5494">
        <v>0</v>
      </c>
      <c r="L5494">
        <v>0</v>
      </c>
      <c r="M5494">
        <v>0</v>
      </c>
      <c r="N5494">
        <v>0</v>
      </c>
      <c r="O5494">
        <v>0</v>
      </c>
      <c r="P5494">
        <v>0</v>
      </c>
      <c r="Q5494">
        <v>0</v>
      </c>
    </row>
    <row r="5495" spans="1:17" x14ac:dyDescent="0.25">
      <c r="A5495" t="s">
        <v>24572</v>
      </c>
      <c r="B5495" t="s">
        <v>73</v>
      </c>
      <c r="C5495" t="s">
        <v>197</v>
      </c>
      <c r="D5495" t="s">
        <v>526</v>
      </c>
      <c r="E5495" t="s">
        <v>21471</v>
      </c>
      <c r="F5495" t="s">
        <v>4242</v>
      </c>
      <c r="G5495">
        <v>0</v>
      </c>
      <c r="H5495">
        <v>0</v>
      </c>
      <c r="I5495">
        <v>0</v>
      </c>
      <c r="J5495">
        <v>0</v>
      </c>
      <c r="K5495">
        <v>0</v>
      </c>
      <c r="L5495">
        <v>0</v>
      </c>
      <c r="M5495">
        <v>7</v>
      </c>
      <c r="N5495">
        <v>0</v>
      </c>
      <c r="O5495">
        <v>0</v>
      </c>
      <c r="P5495">
        <v>0</v>
      </c>
      <c r="Q5495">
        <v>0</v>
      </c>
    </row>
    <row r="5496" spans="1:17" x14ac:dyDescent="0.25">
      <c r="A5496" t="s">
        <v>24573</v>
      </c>
      <c r="B5496" t="s">
        <v>73</v>
      </c>
      <c r="C5496" t="s">
        <v>197</v>
      </c>
      <c r="D5496" t="s">
        <v>526</v>
      </c>
      <c r="E5496" t="s">
        <v>21471</v>
      </c>
      <c r="F5496" t="s">
        <v>399</v>
      </c>
      <c r="G5496">
        <v>0</v>
      </c>
      <c r="H5496">
        <v>7</v>
      </c>
      <c r="I5496">
        <v>1</v>
      </c>
      <c r="J5496">
        <v>6</v>
      </c>
      <c r="K5496">
        <v>0</v>
      </c>
      <c r="L5496">
        <v>0</v>
      </c>
      <c r="M5496">
        <v>0</v>
      </c>
      <c r="N5496">
        <v>0</v>
      </c>
      <c r="O5496">
        <v>0</v>
      </c>
      <c r="P5496">
        <v>0</v>
      </c>
      <c r="Q5496">
        <v>0</v>
      </c>
    </row>
    <row r="5497" spans="1:17" x14ac:dyDescent="0.25">
      <c r="A5497" t="s">
        <v>24574</v>
      </c>
      <c r="B5497" t="s">
        <v>73</v>
      </c>
      <c r="C5497" t="s">
        <v>197</v>
      </c>
      <c r="D5497" t="s">
        <v>526</v>
      </c>
      <c r="E5497" t="s">
        <v>21471</v>
      </c>
      <c r="F5497" t="s">
        <v>4245</v>
      </c>
      <c r="G5497">
        <v>0</v>
      </c>
      <c r="H5497">
        <v>0</v>
      </c>
      <c r="I5497">
        <v>0</v>
      </c>
      <c r="J5497">
        <v>0</v>
      </c>
      <c r="K5497">
        <v>0</v>
      </c>
      <c r="L5497">
        <v>0</v>
      </c>
      <c r="M5497">
        <v>7</v>
      </c>
      <c r="N5497">
        <v>0</v>
      </c>
      <c r="O5497">
        <v>0</v>
      </c>
      <c r="P5497">
        <v>0</v>
      </c>
      <c r="Q5497">
        <v>0</v>
      </c>
    </row>
    <row r="5498" spans="1:17" x14ac:dyDescent="0.25">
      <c r="A5498" t="s">
        <v>24575</v>
      </c>
      <c r="B5498" t="s">
        <v>73</v>
      </c>
      <c r="C5498" t="s">
        <v>197</v>
      </c>
      <c r="D5498" t="s">
        <v>526</v>
      </c>
      <c r="E5498" t="s">
        <v>21471</v>
      </c>
      <c r="F5498" t="s">
        <v>394</v>
      </c>
      <c r="G5498">
        <v>0</v>
      </c>
      <c r="H5498">
        <v>0</v>
      </c>
      <c r="I5498">
        <v>0</v>
      </c>
      <c r="J5498">
        <v>0</v>
      </c>
      <c r="K5498">
        <v>0</v>
      </c>
      <c r="L5498">
        <v>0</v>
      </c>
      <c r="M5498">
        <v>0</v>
      </c>
      <c r="N5498">
        <v>7</v>
      </c>
      <c r="O5498">
        <v>7</v>
      </c>
      <c r="P5498">
        <v>0</v>
      </c>
      <c r="Q5498">
        <v>0</v>
      </c>
    </row>
    <row r="5499" spans="1:17" x14ac:dyDescent="0.25">
      <c r="A5499" t="s">
        <v>24576</v>
      </c>
      <c r="B5499" t="s">
        <v>73</v>
      </c>
      <c r="C5499" t="s">
        <v>197</v>
      </c>
      <c r="D5499" t="s">
        <v>526</v>
      </c>
      <c r="E5499" t="s">
        <v>21471</v>
      </c>
      <c r="F5499" t="s">
        <v>395</v>
      </c>
      <c r="G5499">
        <v>0</v>
      </c>
      <c r="H5499">
        <v>0</v>
      </c>
      <c r="I5499">
        <v>0</v>
      </c>
      <c r="J5499">
        <v>0</v>
      </c>
      <c r="K5499">
        <v>0</v>
      </c>
      <c r="L5499">
        <v>0</v>
      </c>
      <c r="M5499">
        <v>0</v>
      </c>
      <c r="N5499">
        <v>7</v>
      </c>
      <c r="O5499">
        <v>7</v>
      </c>
      <c r="P5499">
        <v>0</v>
      </c>
      <c r="Q5499">
        <v>0</v>
      </c>
    </row>
    <row r="5500" spans="1:17" x14ac:dyDescent="0.25">
      <c r="A5500" t="s">
        <v>24577</v>
      </c>
      <c r="B5500" t="s">
        <v>73</v>
      </c>
      <c r="C5500" t="s">
        <v>197</v>
      </c>
      <c r="D5500" t="s">
        <v>526</v>
      </c>
      <c r="E5500" t="s">
        <v>21471</v>
      </c>
      <c r="F5500" t="s">
        <v>525</v>
      </c>
      <c r="G5500">
        <v>7</v>
      </c>
      <c r="H5500">
        <v>0</v>
      </c>
      <c r="I5500">
        <v>0</v>
      </c>
      <c r="J5500">
        <v>0</v>
      </c>
      <c r="K5500">
        <v>0</v>
      </c>
      <c r="L5500">
        <v>0</v>
      </c>
      <c r="M5500">
        <v>0</v>
      </c>
      <c r="N5500">
        <v>0</v>
      </c>
      <c r="O5500">
        <v>0</v>
      </c>
      <c r="P5500">
        <v>0</v>
      </c>
      <c r="Q5500">
        <v>0</v>
      </c>
    </row>
    <row r="5501" spans="1:17" x14ac:dyDescent="0.25">
      <c r="A5501" t="s">
        <v>24578</v>
      </c>
      <c r="B5501" t="s">
        <v>73</v>
      </c>
      <c r="C5501" t="s">
        <v>197</v>
      </c>
      <c r="D5501" t="s">
        <v>527</v>
      </c>
      <c r="E5501" t="s">
        <v>21471</v>
      </c>
      <c r="F5501" t="s">
        <v>528</v>
      </c>
      <c r="G5501">
        <v>0</v>
      </c>
      <c r="H5501">
        <v>0</v>
      </c>
      <c r="I5501">
        <v>0</v>
      </c>
      <c r="J5501">
        <v>0</v>
      </c>
      <c r="K5501">
        <v>0</v>
      </c>
      <c r="L5501">
        <v>0</v>
      </c>
      <c r="M5501">
        <v>0</v>
      </c>
      <c r="N5501">
        <v>1</v>
      </c>
      <c r="O5501">
        <v>0</v>
      </c>
      <c r="P5501">
        <v>1</v>
      </c>
      <c r="Q5501">
        <v>0</v>
      </c>
    </row>
    <row r="5502" spans="1:17" x14ac:dyDescent="0.25">
      <c r="A5502" t="s">
        <v>24579</v>
      </c>
      <c r="B5502" t="s">
        <v>73</v>
      </c>
      <c r="C5502" t="s">
        <v>197</v>
      </c>
      <c r="D5502" t="s">
        <v>527</v>
      </c>
      <c r="E5502" t="s">
        <v>21471</v>
      </c>
      <c r="F5502" t="s">
        <v>525</v>
      </c>
      <c r="G5502">
        <v>1</v>
      </c>
      <c r="H5502">
        <v>0</v>
      </c>
      <c r="I5502">
        <v>0</v>
      </c>
      <c r="J5502">
        <v>0</v>
      </c>
      <c r="K5502">
        <v>0</v>
      </c>
      <c r="L5502">
        <v>0</v>
      </c>
      <c r="M5502">
        <v>0</v>
      </c>
      <c r="N5502">
        <v>0</v>
      </c>
      <c r="O5502">
        <v>0</v>
      </c>
      <c r="P5502">
        <v>0</v>
      </c>
      <c r="Q5502">
        <v>0</v>
      </c>
    </row>
    <row r="5503" spans="1:17" x14ac:dyDescent="0.25">
      <c r="A5503" t="s">
        <v>18534</v>
      </c>
      <c r="B5503" t="s">
        <v>73</v>
      </c>
      <c r="C5503" t="s">
        <v>198</v>
      </c>
      <c r="D5503" t="s">
        <v>529</v>
      </c>
      <c r="E5503" t="s">
        <v>563</v>
      </c>
      <c r="F5503" t="s">
        <v>525</v>
      </c>
      <c r="G5503">
        <v>1</v>
      </c>
      <c r="H5503">
        <v>0</v>
      </c>
      <c r="I5503">
        <v>0</v>
      </c>
      <c r="J5503">
        <v>0</v>
      </c>
      <c r="K5503">
        <v>0</v>
      </c>
      <c r="L5503">
        <v>0</v>
      </c>
      <c r="M5503">
        <v>0</v>
      </c>
      <c r="N5503">
        <v>0</v>
      </c>
      <c r="O5503">
        <v>0</v>
      </c>
      <c r="P5503">
        <v>0</v>
      </c>
      <c r="Q5503">
        <v>0</v>
      </c>
    </row>
    <row r="5504" spans="1:17" x14ac:dyDescent="0.25">
      <c r="A5504" t="s">
        <v>24580</v>
      </c>
      <c r="B5504" t="s">
        <v>73</v>
      </c>
      <c r="C5504" t="s">
        <v>198</v>
      </c>
      <c r="D5504" t="s">
        <v>529</v>
      </c>
      <c r="E5504" t="s">
        <v>21471</v>
      </c>
      <c r="F5504" t="s">
        <v>525</v>
      </c>
      <c r="G5504">
        <v>1</v>
      </c>
      <c r="H5504">
        <v>0</v>
      </c>
      <c r="I5504">
        <v>0</v>
      </c>
      <c r="J5504">
        <v>0</v>
      </c>
      <c r="K5504">
        <v>0</v>
      </c>
      <c r="L5504">
        <v>0</v>
      </c>
      <c r="M5504">
        <v>0</v>
      </c>
      <c r="N5504">
        <v>0</v>
      </c>
      <c r="O5504">
        <v>0</v>
      </c>
      <c r="P5504">
        <v>0</v>
      </c>
      <c r="Q5504">
        <v>0</v>
      </c>
    </row>
    <row r="5505" spans="1:17" x14ac:dyDescent="0.25">
      <c r="A5505" t="s">
        <v>18535</v>
      </c>
      <c r="B5505" t="s">
        <v>73</v>
      </c>
      <c r="C5505" t="s">
        <v>198</v>
      </c>
      <c r="D5505" t="s">
        <v>526</v>
      </c>
      <c r="E5505" t="s">
        <v>563</v>
      </c>
      <c r="F5505" t="s">
        <v>396</v>
      </c>
      <c r="G5505">
        <v>0</v>
      </c>
      <c r="H5505">
        <v>4</v>
      </c>
      <c r="I5505">
        <v>1</v>
      </c>
      <c r="J5505">
        <v>3</v>
      </c>
      <c r="K5505">
        <v>0</v>
      </c>
      <c r="L5505">
        <v>0</v>
      </c>
      <c r="M5505">
        <v>0</v>
      </c>
      <c r="N5505">
        <v>0</v>
      </c>
      <c r="O5505">
        <v>0</v>
      </c>
      <c r="P5505">
        <v>0</v>
      </c>
      <c r="Q5505">
        <v>0</v>
      </c>
    </row>
    <row r="5506" spans="1:17" x14ac:dyDescent="0.25">
      <c r="A5506" t="s">
        <v>18536</v>
      </c>
      <c r="B5506" t="s">
        <v>73</v>
      </c>
      <c r="C5506" t="s">
        <v>198</v>
      </c>
      <c r="D5506" t="s">
        <v>526</v>
      </c>
      <c r="E5506" t="s">
        <v>563</v>
      </c>
      <c r="F5506" t="s">
        <v>4236</v>
      </c>
      <c r="G5506">
        <v>0</v>
      </c>
      <c r="H5506">
        <v>4</v>
      </c>
      <c r="I5506">
        <v>1</v>
      </c>
      <c r="J5506">
        <v>3</v>
      </c>
      <c r="K5506">
        <v>0</v>
      </c>
      <c r="L5506">
        <v>0</v>
      </c>
      <c r="M5506">
        <v>0</v>
      </c>
      <c r="N5506">
        <v>0</v>
      </c>
      <c r="O5506">
        <v>0</v>
      </c>
      <c r="P5506">
        <v>0</v>
      </c>
      <c r="Q5506">
        <v>0</v>
      </c>
    </row>
    <row r="5507" spans="1:17" x14ac:dyDescent="0.25">
      <c r="A5507" t="s">
        <v>18537</v>
      </c>
      <c r="B5507" t="s">
        <v>73</v>
      </c>
      <c r="C5507" t="s">
        <v>198</v>
      </c>
      <c r="D5507" t="s">
        <v>526</v>
      </c>
      <c r="E5507" t="s">
        <v>563</v>
      </c>
      <c r="F5507" t="s">
        <v>4238</v>
      </c>
      <c r="G5507">
        <v>0</v>
      </c>
      <c r="H5507">
        <v>0</v>
      </c>
      <c r="I5507">
        <v>0</v>
      </c>
      <c r="J5507">
        <v>0</v>
      </c>
      <c r="K5507">
        <v>0</v>
      </c>
      <c r="L5507">
        <v>0</v>
      </c>
      <c r="M5507">
        <v>4</v>
      </c>
      <c r="N5507">
        <v>0</v>
      </c>
      <c r="O5507">
        <v>0</v>
      </c>
      <c r="P5507">
        <v>0</v>
      </c>
      <c r="Q5507">
        <v>0</v>
      </c>
    </row>
    <row r="5508" spans="1:17" x14ac:dyDescent="0.25">
      <c r="A5508" t="s">
        <v>18538</v>
      </c>
      <c r="B5508" t="s">
        <v>73</v>
      </c>
      <c r="C5508" t="s">
        <v>198</v>
      </c>
      <c r="D5508" t="s">
        <v>526</v>
      </c>
      <c r="E5508" t="s">
        <v>563</v>
      </c>
      <c r="F5508" t="s">
        <v>397</v>
      </c>
      <c r="G5508">
        <v>0</v>
      </c>
      <c r="H5508">
        <v>4</v>
      </c>
      <c r="I5508">
        <v>1</v>
      </c>
      <c r="J5508">
        <v>3</v>
      </c>
      <c r="K5508">
        <v>0</v>
      </c>
      <c r="L5508">
        <v>0</v>
      </c>
      <c r="M5508">
        <v>0</v>
      </c>
      <c r="N5508">
        <v>0</v>
      </c>
      <c r="O5508">
        <v>0</v>
      </c>
      <c r="P5508">
        <v>0</v>
      </c>
      <c r="Q5508">
        <v>0</v>
      </c>
    </row>
    <row r="5509" spans="1:17" x14ac:dyDescent="0.25">
      <c r="A5509" t="s">
        <v>18539</v>
      </c>
      <c r="B5509" t="s">
        <v>73</v>
      </c>
      <c r="C5509" t="s">
        <v>198</v>
      </c>
      <c r="D5509" t="s">
        <v>526</v>
      </c>
      <c r="E5509" t="s">
        <v>563</v>
      </c>
      <c r="F5509" t="s">
        <v>398</v>
      </c>
      <c r="G5509">
        <v>0</v>
      </c>
      <c r="H5509">
        <v>4</v>
      </c>
      <c r="I5509">
        <v>1</v>
      </c>
      <c r="J5509">
        <v>3</v>
      </c>
      <c r="K5509">
        <v>0</v>
      </c>
      <c r="L5509">
        <v>0</v>
      </c>
      <c r="M5509">
        <v>0</v>
      </c>
      <c r="N5509">
        <v>0</v>
      </c>
      <c r="O5509">
        <v>0</v>
      </c>
      <c r="P5509">
        <v>0</v>
      </c>
      <c r="Q5509">
        <v>0</v>
      </c>
    </row>
    <row r="5510" spans="1:17" x14ac:dyDescent="0.25">
      <c r="A5510" t="s">
        <v>18540</v>
      </c>
      <c r="B5510" t="s">
        <v>73</v>
      </c>
      <c r="C5510" t="s">
        <v>198</v>
      </c>
      <c r="D5510" t="s">
        <v>526</v>
      </c>
      <c r="E5510" t="s">
        <v>563</v>
      </c>
      <c r="F5510" t="s">
        <v>4242</v>
      </c>
      <c r="G5510">
        <v>0</v>
      </c>
      <c r="H5510">
        <v>0</v>
      </c>
      <c r="I5510">
        <v>0</v>
      </c>
      <c r="J5510">
        <v>0</v>
      </c>
      <c r="K5510">
        <v>0</v>
      </c>
      <c r="L5510">
        <v>0</v>
      </c>
      <c r="M5510">
        <v>4</v>
      </c>
      <c r="N5510">
        <v>0</v>
      </c>
      <c r="O5510">
        <v>0</v>
      </c>
      <c r="P5510">
        <v>0</v>
      </c>
      <c r="Q5510">
        <v>0</v>
      </c>
    </row>
    <row r="5511" spans="1:17" x14ac:dyDescent="0.25">
      <c r="A5511" t="s">
        <v>18541</v>
      </c>
      <c r="B5511" t="s">
        <v>73</v>
      </c>
      <c r="C5511" t="s">
        <v>198</v>
      </c>
      <c r="D5511" t="s">
        <v>526</v>
      </c>
      <c r="E5511" t="s">
        <v>563</v>
      </c>
      <c r="F5511" t="s">
        <v>399</v>
      </c>
      <c r="G5511">
        <v>0</v>
      </c>
      <c r="H5511">
        <v>4</v>
      </c>
      <c r="I5511">
        <v>1</v>
      </c>
      <c r="J5511">
        <v>3</v>
      </c>
      <c r="K5511">
        <v>0</v>
      </c>
      <c r="L5511">
        <v>0</v>
      </c>
      <c r="M5511">
        <v>0</v>
      </c>
      <c r="N5511">
        <v>0</v>
      </c>
      <c r="O5511">
        <v>0</v>
      </c>
      <c r="P5511">
        <v>0</v>
      </c>
      <c r="Q5511">
        <v>0</v>
      </c>
    </row>
    <row r="5512" spans="1:17" x14ac:dyDescent="0.25">
      <c r="A5512" t="s">
        <v>18542</v>
      </c>
      <c r="B5512" t="s">
        <v>73</v>
      </c>
      <c r="C5512" t="s">
        <v>198</v>
      </c>
      <c r="D5512" t="s">
        <v>526</v>
      </c>
      <c r="E5512" t="s">
        <v>563</v>
      </c>
      <c r="F5512" t="s">
        <v>4245</v>
      </c>
      <c r="G5512">
        <v>0</v>
      </c>
      <c r="H5512">
        <v>0</v>
      </c>
      <c r="I5512">
        <v>0</v>
      </c>
      <c r="J5512">
        <v>0</v>
      </c>
      <c r="K5512">
        <v>0</v>
      </c>
      <c r="L5512">
        <v>0</v>
      </c>
      <c r="M5512">
        <v>4</v>
      </c>
      <c r="N5512">
        <v>0</v>
      </c>
      <c r="O5512">
        <v>0</v>
      </c>
      <c r="P5512">
        <v>0</v>
      </c>
      <c r="Q5512">
        <v>0</v>
      </c>
    </row>
    <row r="5513" spans="1:17" x14ac:dyDescent="0.25">
      <c r="A5513" t="s">
        <v>18543</v>
      </c>
      <c r="B5513" t="s">
        <v>73</v>
      </c>
      <c r="C5513" t="s">
        <v>198</v>
      </c>
      <c r="D5513" t="s">
        <v>526</v>
      </c>
      <c r="E5513" t="s">
        <v>563</v>
      </c>
      <c r="F5513" t="s">
        <v>394</v>
      </c>
      <c r="G5513">
        <v>0</v>
      </c>
      <c r="H5513">
        <v>0</v>
      </c>
      <c r="I5513">
        <v>0</v>
      </c>
      <c r="J5513">
        <v>0</v>
      </c>
      <c r="K5513">
        <v>0</v>
      </c>
      <c r="L5513">
        <v>0</v>
      </c>
      <c r="M5513">
        <v>0</v>
      </c>
      <c r="N5513">
        <v>4</v>
      </c>
      <c r="O5513">
        <v>4</v>
      </c>
      <c r="P5513">
        <v>0</v>
      </c>
      <c r="Q5513">
        <v>0</v>
      </c>
    </row>
    <row r="5514" spans="1:17" x14ac:dyDescent="0.25">
      <c r="A5514" t="s">
        <v>18544</v>
      </c>
      <c r="B5514" t="s">
        <v>73</v>
      </c>
      <c r="C5514" t="s">
        <v>198</v>
      </c>
      <c r="D5514" t="s">
        <v>526</v>
      </c>
      <c r="E5514" t="s">
        <v>563</v>
      </c>
      <c r="F5514" t="s">
        <v>395</v>
      </c>
      <c r="G5514">
        <v>0</v>
      </c>
      <c r="H5514">
        <v>0</v>
      </c>
      <c r="I5514">
        <v>0</v>
      </c>
      <c r="J5514">
        <v>0</v>
      </c>
      <c r="K5514">
        <v>0</v>
      </c>
      <c r="L5514">
        <v>0</v>
      </c>
      <c r="M5514">
        <v>0</v>
      </c>
      <c r="N5514">
        <v>4</v>
      </c>
      <c r="O5514">
        <v>4</v>
      </c>
      <c r="P5514">
        <v>0</v>
      </c>
      <c r="Q5514">
        <v>0</v>
      </c>
    </row>
    <row r="5515" spans="1:17" x14ac:dyDescent="0.25">
      <c r="A5515" t="s">
        <v>18545</v>
      </c>
      <c r="B5515" t="s">
        <v>73</v>
      </c>
      <c r="C5515" t="s">
        <v>198</v>
      </c>
      <c r="D5515" t="s">
        <v>526</v>
      </c>
      <c r="E5515" t="s">
        <v>563</v>
      </c>
      <c r="F5515" t="s">
        <v>525</v>
      </c>
      <c r="G5515">
        <v>4</v>
      </c>
      <c r="H5515">
        <v>0</v>
      </c>
      <c r="I5515">
        <v>0</v>
      </c>
      <c r="J5515">
        <v>0</v>
      </c>
      <c r="K5515">
        <v>0</v>
      </c>
      <c r="L5515">
        <v>0</v>
      </c>
      <c r="M5515">
        <v>0</v>
      </c>
      <c r="N5515">
        <v>0</v>
      </c>
      <c r="O5515">
        <v>0</v>
      </c>
      <c r="P5515">
        <v>0</v>
      </c>
      <c r="Q5515">
        <v>0</v>
      </c>
    </row>
    <row r="5516" spans="1:17" x14ac:dyDescent="0.25">
      <c r="A5516" t="s">
        <v>24581</v>
      </c>
      <c r="B5516" t="s">
        <v>72</v>
      </c>
      <c r="C5516" t="s">
        <v>131</v>
      </c>
      <c r="D5516" t="s">
        <v>526</v>
      </c>
      <c r="E5516" t="s">
        <v>21471</v>
      </c>
      <c r="F5516" t="s">
        <v>395</v>
      </c>
      <c r="G5516">
        <v>0</v>
      </c>
      <c r="H5516">
        <v>0</v>
      </c>
      <c r="I5516">
        <v>0</v>
      </c>
      <c r="J5516">
        <v>0</v>
      </c>
      <c r="K5516">
        <v>0</v>
      </c>
      <c r="L5516">
        <v>0</v>
      </c>
      <c r="M5516">
        <v>0</v>
      </c>
      <c r="N5516">
        <v>115</v>
      </c>
      <c r="O5516">
        <v>110</v>
      </c>
      <c r="P5516">
        <v>1</v>
      </c>
      <c r="Q5516">
        <v>4</v>
      </c>
    </row>
    <row r="5517" spans="1:17" x14ac:dyDescent="0.25">
      <c r="A5517" t="s">
        <v>24582</v>
      </c>
      <c r="B5517" t="s">
        <v>72</v>
      </c>
      <c r="C5517" t="s">
        <v>131</v>
      </c>
      <c r="D5517" t="s">
        <v>526</v>
      </c>
      <c r="E5517" t="s">
        <v>21471</v>
      </c>
      <c r="F5517" t="s">
        <v>525</v>
      </c>
      <c r="G5517">
        <v>185</v>
      </c>
      <c r="H5517">
        <v>0</v>
      </c>
      <c r="I5517">
        <v>0</v>
      </c>
      <c r="J5517">
        <v>0</v>
      </c>
      <c r="K5517">
        <v>0</v>
      </c>
      <c r="L5517">
        <v>0</v>
      </c>
      <c r="M5517">
        <v>0</v>
      </c>
      <c r="N5517">
        <v>0</v>
      </c>
      <c r="O5517">
        <v>0</v>
      </c>
      <c r="P5517">
        <v>0</v>
      </c>
      <c r="Q5517">
        <v>0</v>
      </c>
    </row>
    <row r="5518" spans="1:17" x14ac:dyDescent="0.25">
      <c r="A5518" t="s">
        <v>13552</v>
      </c>
      <c r="B5518" t="s">
        <v>72</v>
      </c>
      <c r="C5518" t="s">
        <v>131</v>
      </c>
      <c r="D5518" t="s">
        <v>527</v>
      </c>
      <c r="E5518" t="s">
        <v>563</v>
      </c>
      <c r="F5518" t="s">
        <v>528</v>
      </c>
      <c r="G5518">
        <v>0</v>
      </c>
      <c r="H5518">
        <v>0</v>
      </c>
      <c r="I5518">
        <v>0</v>
      </c>
      <c r="J5518">
        <v>0</v>
      </c>
      <c r="K5518">
        <v>0</v>
      </c>
      <c r="L5518">
        <v>0</v>
      </c>
      <c r="M5518">
        <v>0</v>
      </c>
      <c r="N5518">
        <v>5</v>
      </c>
      <c r="O5518">
        <v>5</v>
      </c>
      <c r="P5518">
        <v>0</v>
      </c>
      <c r="Q5518">
        <v>0</v>
      </c>
    </row>
    <row r="5519" spans="1:17" x14ac:dyDescent="0.25">
      <c r="A5519" t="s">
        <v>13553</v>
      </c>
      <c r="B5519" t="s">
        <v>72</v>
      </c>
      <c r="C5519" t="s">
        <v>131</v>
      </c>
      <c r="D5519" t="s">
        <v>527</v>
      </c>
      <c r="E5519" t="s">
        <v>563</v>
      </c>
      <c r="F5519" t="s">
        <v>525</v>
      </c>
      <c r="G5519">
        <v>5</v>
      </c>
      <c r="H5519">
        <v>0</v>
      </c>
      <c r="I5519">
        <v>0</v>
      </c>
      <c r="J5519">
        <v>0</v>
      </c>
      <c r="K5519">
        <v>0</v>
      </c>
      <c r="L5519">
        <v>0</v>
      </c>
      <c r="M5519">
        <v>0</v>
      </c>
      <c r="N5519">
        <v>0</v>
      </c>
      <c r="O5519">
        <v>0</v>
      </c>
      <c r="P5519">
        <v>0</v>
      </c>
      <c r="Q5519">
        <v>0</v>
      </c>
    </row>
    <row r="5520" spans="1:17" x14ac:dyDescent="0.25">
      <c r="A5520" t="s">
        <v>24583</v>
      </c>
      <c r="B5520" t="s">
        <v>72</v>
      </c>
      <c r="C5520" t="s">
        <v>131</v>
      </c>
      <c r="D5520" t="s">
        <v>527</v>
      </c>
      <c r="E5520" t="s">
        <v>21471</v>
      </c>
      <c r="F5520" t="s">
        <v>528</v>
      </c>
      <c r="G5520">
        <v>0</v>
      </c>
      <c r="H5520">
        <v>0</v>
      </c>
      <c r="I5520">
        <v>0</v>
      </c>
      <c r="J5520">
        <v>0</v>
      </c>
      <c r="K5520">
        <v>0</v>
      </c>
      <c r="L5520">
        <v>0</v>
      </c>
      <c r="M5520">
        <v>0</v>
      </c>
      <c r="N5520">
        <v>11</v>
      </c>
      <c r="O5520">
        <v>10</v>
      </c>
      <c r="P5520">
        <v>1</v>
      </c>
      <c r="Q5520">
        <v>0</v>
      </c>
    </row>
    <row r="5521" spans="1:17" x14ac:dyDescent="0.25">
      <c r="A5521" t="s">
        <v>24584</v>
      </c>
      <c r="B5521" t="s">
        <v>72</v>
      </c>
      <c r="C5521" t="s">
        <v>131</v>
      </c>
      <c r="D5521" t="s">
        <v>527</v>
      </c>
      <c r="E5521" t="s">
        <v>21471</v>
      </c>
      <c r="F5521" t="s">
        <v>525</v>
      </c>
      <c r="G5521">
        <v>11</v>
      </c>
      <c r="H5521">
        <v>0</v>
      </c>
      <c r="I5521">
        <v>0</v>
      </c>
      <c r="J5521">
        <v>0</v>
      </c>
      <c r="K5521">
        <v>0</v>
      </c>
      <c r="L5521">
        <v>0</v>
      </c>
      <c r="M5521">
        <v>0</v>
      </c>
      <c r="N5521">
        <v>0</v>
      </c>
      <c r="O5521">
        <v>0</v>
      </c>
      <c r="P5521">
        <v>0</v>
      </c>
      <c r="Q5521">
        <v>0</v>
      </c>
    </row>
    <row r="5522" spans="1:17" x14ac:dyDescent="0.25">
      <c r="A5522" t="s">
        <v>13554</v>
      </c>
      <c r="B5522" t="s">
        <v>72</v>
      </c>
      <c r="C5522" t="s">
        <v>131</v>
      </c>
      <c r="D5522" t="s">
        <v>12971</v>
      </c>
      <c r="E5522" t="s">
        <v>563</v>
      </c>
      <c r="F5522" t="s">
        <v>525</v>
      </c>
      <c r="G5522">
        <v>17</v>
      </c>
      <c r="H5522">
        <v>0</v>
      </c>
      <c r="I5522">
        <v>0</v>
      </c>
      <c r="J5522">
        <v>0</v>
      </c>
      <c r="K5522">
        <v>0</v>
      </c>
      <c r="L5522">
        <v>0</v>
      </c>
      <c r="M5522">
        <v>0</v>
      </c>
      <c r="N5522">
        <v>0</v>
      </c>
      <c r="O5522">
        <v>0</v>
      </c>
      <c r="P5522">
        <v>0</v>
      </c>
      <c r="Q5522">
        <v>0</v>
      </c>
    </row>
    <row r="5523" spans="1:17" x14ac:dyDescent="0.25">
      <c r="A5523" t="s">
        <v>16743</v>
      </c>
      <c r="B5523" t="s">
        <v>72</v>
      </c>
      <c r="C5523" t="s">
        <v>90</v>
      </c>
      <c r="D5523" t="s">
        <v>526</v>
      </c>
      <c r="E5523" t="s">
        <v>563</v>
      </c>
      <c r="F5523" t="s">
        <v>398</v>
      </c>
      <c r="G5523">
        <v>0</v>
      </c>
      <c r="H5523">
        <v>5</v>
      </c>
      <c r="I5523">
        <v>1</v>
      </c>
      <c r="J5523">
        <v>3</v>
      </c>
      <c r="K5523">
        <v>1</v>
      </c>
      <c r="L5523">
        <v>0</v>
      </c>
      <c r="M5523">
        <v>0</v>
      </c>
      <c r="N5523">
        <v>0</v>
      </c>
      <c r="O5523">
        <v>0</v>
      </c>
      <c r="P5523">
        <v>0</v>
      </c>
      <c r="Q5523">
        <v>0</v>
      </c>
    </row>
    <row r="5524" spans="1:17" x14ac:dyDescent="0.25">
      <c r="A5524" t="s">
        <v>16744</v>
      </c>
      <c r="B5524" t="s">
        <v>72</v>
      </c>
      <c r="C5524" t="s">
        <v>90</v>
      </c>
      <c r="D5524" t="s">
        <v>526</v>
      </c>
      <c r="E5524" t="s">
        <v>563</v>
      </c>
      <c r="F5524" t="s">
        <v>4242</v>
      </c>
      <c r="G5524">
        <v>0</v>
      </c>
      <c r="H5524">
        <v>0</v>
      </c>
      <c r="I5524">
        <v>0</v>
      </c>
      <c r="J5524">
        <v>0</v>
      </c>
      <c r="K5524">
        <v>0</v>
      </c>
      <c r="L5524">
        <v>0</v>
      </c>
      <c r="M5524">
        <v>5</v>
      </c>
      <c r="N5524">
        <v>0</v>
      </c>
      <c r="O5524">
        <v>0</v>
      </c>
      <c r="P5524">
        <v>0</v>
      </c>
      <c r="Q5524">
        <v>0</v>
      </c>
    </row>
    <row r="5525" spans="1:17" x14ac:dyDescent="0.25">
      <c r="A5525" t="s">
        <v>16745</v>
      </c>
      <c r="B5525" t="s">
        <v>72</v>
      </c>
      <c r="C5525" t="s">
        <v>90</v>
      </c>
      <c r="D5525" t="s">
        <v>526</v>
      </c>
      <c r="E5525" t="s">
        <v>563</v>
      </c>
      <c r="F5525" t="s">
        <v>399</v>
      </c>
      <c r="G5525">
        <v>0</v>
      </c>
      <c r="H5525">
        <v>5</v>
      </c>
      <c r="I5525">
        <v>1</v>
      </c>
      <c r="J5525">
        <v>3</v>
      </c>
      <c r="K5525">
        <v>1</v>
      </c>
      <c r="L5525">
        <v>0</v>
      </c>
      <c r="M5525">
        <v>0</v>
      </c>
      <c r="N5525">
        <v>0</v>
      </c>
      <c r="O5525">
        <v>0</v>
      </c>
      <c r="P5525">
        <v>0</v>
      </c>
      <c r="Q5525">
        <v>0</v>
      </c>
    </row>
    <row r="5526" spans="1:17" x14ac:dyDescent="0.25">
      <c r="A5526" t="s">
        <v>16746</v>
      </c>
      <c r="B5526" t="s">
        <v>72</v>
      </c>
      <c r="C5526" t="s">
        <v>90</v>
      </c>
      <c r="D5526" t="s">
        <v>526</v>
      </c>
      <c r="E5526" t="s">
        <v>563</v>
      </c>
      <c r="F5526" t="s">
        <v>4245</v>
      </c>
      <c r="G5526">
        <v>0</v>
      </c>
      <c r="H5526">
        <v>0</v>
      </c>
      <c r="I5526">
        <v>0</v>
      </c>
      <c r="J5526">
        <v>0</v>
      </c>
      <c r="K5526">
        <v>0</v>
      </c>
      <c r="L5526">
        <v>0</v>
      </c>
      <c r="M5526">
        <v>5</v>
      </c>
      <c r="N5526">
        <v>0</v>
      </c>
      <c r="O5526">
        <v>0</v>
      </c>
      <c r="P5526">
        <v>0</v>
      </c>
      <c r="Q5526">
        <v>0</v>
      </c>
    </row>
    <row r="5527" spans="1:17" x14ac:dyDescent="0.25">
      <c r="A5527" t="s">
        <v>16912</v>
      </c>
      <c r="B5527" t="s">
        <v>72</v>
      </c>
      <c r="C5527" t="s">
        <v>150</v>
      </c>
      <c r="D5527" t="s">
        <v>12971</v>
      </c>
      <c r="E5527" t="s">
        <v>563</v>
      </c>
      <c r="F5527" t="s">
        <v>525</v>
      </c>
      <c r="G5527">
        <v>6</v>
      </c>
      <c r="H5527">
        <v>0</v>
      </c>
      <c r="I5527">
        <v>0</v>
      </c>
      <c r="J5527">
        <v>0</v>
      </c>
      <c r="K5527">
        <v>0</v>
      </c>
      <c r="L5527">
        <v>0</v>
      </c>
      <c r="M5527">
        <v>0</v>
      </c>
      <c r="N5527">
        <v>0</v>
      </c>
      <c r="O5527">
        <v>0</v>
      </c>
      <c r="P5527">
        <v>0</v>
      </c>
      <c r="Q5527">
        <v>0</v>
      </c>
    </row>
    <row r="5528" spans="1:17" x14ac:dyDescent="0.25">
      <c r="A5528" t="s">
        <v>22103</v>
      </c>
      <c r="B5528" t="s">
        <v>72</v>
      </c>
      <c r="C5528" t="s">
        <v>150</v>
      </c>
      <c r="D5528" t="s">
        <v>12971</v>
      </c>
      <c r="E5528" t="s">
        <v>21471</v>
      </c>
      <c r="F5528" t="s">
        <v>525</v>
      </c>
      <c r="G5528">
        <v>15</v>
      </c>
      <c r="H5528">
        <v>0</v>
      </c>
      <c r="I5528">
        <v>0</v>
      </c>
      <c r="J5528">
        <v>0</v>
      </c>
      <c r="K5528">
        <v>0</v>
      </c>
      <c r="L5528">
        <v>0</v>
      </c>
      <c r="M5528">
        <v>0</v>
      </c>
      <c r="N5528">
        <v>0</v>
      </c>
      <c r="O5528">
        <v>0</v>
      </c>
      <c r="P5528">
        <v>0</v>
      </c>
      <c r="Q5528">
        <v>0</v>
      </c>
    </row>
    <row r="5529" spans="1:17" x14ac:dyDescent="0.25">
      <c r="A5529" t="s">
        <v>16913</v>
      </c>
      <c r="B5529" t="s">
        <v>72</v>
      </c>
      <c r="C5529" t="s">
        <v>151</v>
      </c>
      <c r="D5529" t="s">
        <v>529</v>
      </c>
      <c r="E5529" t="s">
        <v>563</v>
      </c>
      <c r="F5529" t="s">
        <v>525</v>
      </c>
      <c r="G5529">
        <v>4</v>
      </c>
      <c r="H5529">
        <v>0</v>
      </c>
      <c r="I5529">
        <v>0</v>
      </c>
      <c r="J5529">
        <v>0</v>
      </c>
      <c r="K5529">
        <v>0</v>
      </c>
      <c r="L5529">
        <v>0</v>
      </c>
      <c r="M5529">
        <v>0</v>
      </c>
      <c r="N5529">
        <v>0</v>
      </c>
      <c r="O5529">
        <v>0</v>
      </c>
      <c r="P5529">
        <v>0</v>
      </c>
      <c r="Q5529">
        <v>0</v>
      </c>
    </row>
    <row r="5530" spans="1:17" x14ac:dyDescent="0.25">
      <c r="A5530" t="s">
        <v>22104</v>
      </c>
      <c r="B5530" t="s">
        <v>72</v>
      </c>
      <c r="C5530" t="s">
        <v>151</v>
      </c>
      <c r="D5530" t="s">
        <v>529</v>
      </c>
      <c r="E5530" t="s">
        <v>21471</v>
      </c>
      <c r="F5530" t="s">
        <v>525</v>
      </c>
      <c r="G5530">
        <v>9</v>
      </c>
      <c r="H5530">
        <v>0</v>
      </c>
      <c r="I5530">
        <v>0</v>
      </c>
      <c r="J5530">
        <v>0</v>
      </c>
      <c r="K5530">
        <v>0</v>
      </c>
      <c r="L5530">
        <v>0</v>
      </c>
      <c r="M5530">
        <v>0</v>
      </c>
      <c r="N5530">
        <v>0</v>
      </c>
      <c r="O5530">
        <v>0</v>
      </c>
      <c r="P5530">
        <v>0</v>
      </c>
      <c r="Q5530">
        <v>0</v>
      </c>
    </row>
    <row r="5531" spans="1:17" x14ac:dyDescent="0.25">
      <c r="A5531" t="s">
        <v>15881</v>
      </c>
      <c r="B5531" t="s">
        <v>72</v>
      </c>
      <c r="C5531" t="s">
        <v>151</v>
      </c>
      <c r="D5531" t="s">
        <v>526</v>
      </c>
      <c r="E5531" t="s">
        <v>563</v>
      </c>
      <c r="F5531" t="s">
        <v>396</v>
      </c>
      <c r="G5531">
        <v>0</v>
      </c>
      <c r="H5531">
        <v>75</v>
      </c>
      <c r="I5531">
        <v>17</v>
      </c>
      <c r="J5531">
        <v>54</v>
      </c>
      <c r="K5531">
        <v>4</v>
      </c>
      <c r="L5531">
        <v>0</v>
      </c>
      <c r="M5531">
        <v>0</v>
      </c>
      <c r="N5531">
        <v>0</v>
      </c>
      <c r="O5531">
        <v>0</v>
      </c>
      <c r="P5531">
        <v>0</v>
      </c>
      <c r="Q5531">
        <v>0</v>
      </c>
    </row>
    <row r="5532" spans="1:17" x14ac:dyDescent="0.25">
      <c r="A5532" t="s">
        <v>15882</v>
      </c>
      <c r="B5532" t="s">
        <v>72</v>
      </c>
      <c r="C5532" t="s">
        <v>151</v>
      </c>
      <c r="D5532" t="s">
        <v>526</v>
      </c>
      <c r="E5532" t="s">
        <v>563</v>
      </c>
      <c r="F5532" t="s">
        <v>4236</v>
      </c>
      <c r="G5532">
        <v>0</v>
      </c>
      <c r="H5532">
        <v>75</v>
      </c>
      <c r="I5532">
        <v>14</v>
      </c>
      <c r="J5532">
        <v>57</v>
      </c>
      <c r="K5532">
        <v>4</v>
      </c>
      <c r="L5532">
        <v>0</v>
      </c>
      <c r="M5532">
        <v>0</v>
      </c>
      <c r="N5532">
        <v>0</v>
      </c>
      <c r="O5532">
        <v>0</v>
      </c>
      <c r="P5532">
        <v>0</v>
      </c>
      <c r="Q5532">
        <v>0</v>
      </c>
    </row>
    <row r="5533" spans="1:17" x14ac:dyDescent="0.25">
      <c r="A5533" t="s">
        <v>15883</v>
      </c>
      <c r="B5533" t="s">
        <v>72</v>
      </c>
      <c r="C5533" t="s">
        <v>151</v>
      </c>
      <c r="D5533" t="s">
        <v>526</v>
      </c>
      <c r="E5533" t="s">
        <v>563</v>
      </c>
      <c r="F5533" t="s">
        <v>4238</v>
      </c>
      <c r="G5533">
        <v>0</v>
      </c>
      <c r="H5533">
        <v>0</v>
      </c>
      <c r="I5533">
        <v>0</v>
      </c>
      <c r="J5533">
        <v>0</v>
      </c>
      <c r="K5533">
        <v>0</v>
      </c>
      <c r="L5533">
        <v>0</v>
      </c>
      <c r="M5533">
        <v>75</v>
      </c>
      <c r="N5533">
        <v>0</v>
      </c>
      <c r="O5533">
        <v>0</v>
      </c>
      <c r="P5533">
        <v>0</v>
      </c>
      <c r="Q5533">
        <v>0</v>
      </c>
    </row>
    <row r="5534" spans="1:17" x14ac:dyDescent="0.25">
      <c r="A5534" t="s">
        <v>15884</v>
      </c>
      <c r="B5534" t="s">
        <v>72</v>
      </c>
      <c r="C5534" t="s">
        <v>151</v>
      </c>
      <c r="D5534" t="s">
        <v>526</v>
      </c>
      <c r="E5534" t="s">
        <v>563</v>
      </c>
      <c r="F5534" t="s">
        <v>397</v>
      </c>
      <c r="G5534">
        <v>0</v>
      </c>
      <c r="H5534">
        <v>75</v>
      </c>
      <c r="I5534">
        <v>14</v>
      </c>
      <c r="J5534">
        <v>57</v>
      </c>
      <c r="K5534">
        <v>4</v>
      </c>
      <c r="L5534">
        <v>0</v>
      </c>
      <c r="M5534">
        <v>0</v>
      </c>
      <c r="N5534">
        <v>0</v>
      </c>
      <c r="O5534">
        <v>0</v>
      </c>
      <c r="P5534">
        <v>0</v>
      </c>
      <c r="Q5534">
        <v>0</v>
      </c>
    </row>
    <row r="5535" spans="1:17" x14ac:dyDescent="0.25">
      <c r="A5535" t="s">
        <v>15885</v>
      </c>
      <c r="B5535" t="s">
        <v>72</v>
      </c>
      <c r="C5535" t="s">
        <v>151</v>
      </c>
      <c r="D5535" t="s">
        <v>526</v>
      </c>
      <c r="E5535" t="s">
        <v>563</v>
      </c>
      <c r="F5535" t="s">
        <v>398</v>
      </c>
      <c r="G5535">
        <v>0</v>
      </c>
      <c r="H5535">
        <v>75</v>
      </c>
      <c r="I5535">
        <v>14</v>
      </c>
      <c r="J5535">
        <v>57</v>
      </c>
      <c r="K5535">
        <v>4</v>
      </c>
      <c r="L5535">
        <v>0</v>
      </c>
      <c r="M5535">
        <v>0</v>
      </c>
      <c r="N5535">
        <v>0</v>
      </c>
      <c r="O5535">
        <v>0</v>
      </c>
      <c r="P5535">
        <v>0</v>
      </c>
      <c r="Q5535">
        <v>0</v>
      </c>
    </row>
    <row r="5536" spans="1:17" x14ac:dyDescent="0.25">
      <c r="A5536" t="s">
        <v>15886</v>
      </c>
      <c r="B5536" t="s">
        <v>72</v>
      </c>
      <c r="C5536" t="s">
        <v>151</v>
      </c>
      <c r="D5536" t="s">
        <v>526</v>
      </c>
      <c r="E5536" t="s">
        <v>563</v>
      </c>
      <c r="F5536" t="s">
        <v>4242</v>
      </c>
      <c r="G5536">
        <v>0</v>
      </c>
      <c r="H5536">
        <v>0</v>
      </c>
      <c r="I5536">
        <v>0</v>
      </c>
      <c r="J5536">
        <v>0</v>
      </c>
      <c r="K5536">
        <v>0</v>
      </c>
      <c r="L5536">
        <v>0</v>
      </c>
      <c r="M5536">
        <v>75</v>
      </c>
      <c r="N5536">
        <v>0</v>
      </c>
      <c r="O5536">
        <v>0</v>
      </c>
      <c r="P5536">
        <v>0</v>
      </c>
      <c r="Q5536">
        <v>0</v>
      </c>
    </row>
    <row r="5537" spans="1:17" x14ac:dyDescent="0.25">
      <c r="A5537" t="s">
        <v>15887</v>
      </c>
      <c r="B5537" t="s">
        <v>72</v>
      </c>
      <c r="C5537" t="s">
        <v>151</v>
      </c>
      <c r="D5537" t="s">
        <v>526</v>
      </c>
      <c r="E5537" t="s">
        <v>563</v>
      </c>
      <c r="F5537" t="s">
        <v>399</v>
      </c>
      <c r="G5537">
        <v>0</v>
      </c>
      <c r="H5537">
        <v>75</v>
      </c>
      <c r="I5537">
        <v>14</v>
      </c>
      <c r="J5537">
        <v>57</v>
      </c>
      <c r="K5537">
        <v>4</v>
      </c>
      <c r="L5537">
        <v>0</v>
      </c>
      <c r="M5537">
        <v>0</v>
      </c>
      <c r="N5537">
        <v>0</v>
      </c>
      <c r="O5537">
        <v>0</v>
      </c>
      <c r="P5537">
        <v>0</v>
      </c>
      <c r="Q5537">
        <v>0</v>
      </c>
    </row>
    <row r="5538" spans="1:17" x14ac:dyDescent="0.25">
      <c r="A5538" t="s">
        <v>15888</v>
      </c>
      <c r="B5538" t="s">
        <v>72</v>
      </c>
      <c r="C5538" t="s">
        <v>151</v>
      </c>
      <c r="D5538" t="s">
        <v>526</v>
      </c>
      <c r="E5538" t="s">
        <v>563</v>
      </c>
      <c r="F5538" t="s">
        <v>4245</v>
      </c>
      <c r="G5538">
        <v>0</v>
      </c>
      <c r="H5538">
        <v>0</v>
      </c>
      <c r="I5538">
        <v>0</v>
      </c>
      <c r="J5538">
        <v>0</v>
      </c>
      <c r="K5538">
        <v>0</v>
      </c>
      <c r="L5538">
        <v>0</v>
      </c>
      <c r="M5538">
        <v>75</v>
      </c>
      <c r="N5538">
        <v>0</v>
      </c>
      <c r="O5538">
        <v>0</v>
      </c>
      <c r="P5538">
        <v>0</v>
      </c>
      <c r="Q5538">
        <v>0</v>
      </c>
    </row>
    <row r="5539" spans="1:17" x14ac:dyDescent="0.25">
      <c r="A5539" t="s">
        <v>15889</v>
      </c>
      <c r="B5539" t="s">
        <v>72</v>
      </c>
      <c r="C5539" t="s">
        <v>151</v>
      </c>
      <c r="D5539" t="s">
        <v>526</v>
      </c>
      <c r="E5539" t="s">
        <v>563</v>
      </c>
      <c r="F5539" t="s">
        <v>394</v>
      </c>
      <c r="G5539">
        <v>0</v>
      </c>
      <c r="H5539">
        <v>0</v>
      </c>
      <c r="I5539">
        <v>0</v>
      </c>
      <c r="J5539">
        <v>0</v>
      </c>
      <c r="K5539">
        <v>0</v>
      </c>
      <c r="L5539">
        <v>0</v>
      </c>
      <c r="M5539">
        <v>0</v>
      </c>
      <c r="N5539">
        <v>62</v>
      </c>
      <c r="O5539">
        <v>61</v>
      </c>
      <c r="P5539">
        <v>1</v>
      </c>
      <c r="Q5539">
        <v>0</v>
      </c>
    </row>
    <row r="5540" spans="1:17" x14ac:dyDescent="0.25">
      <c r="A5540" t="s">
        <v>15890</v>
      </c>
      <c r="B5540" t="s">
        <v>72</v>
      </c>
      <c r="C5540" t="s">
        <v>151</v>
      </c>
      <c r="D5540" t="s">
        <v>526</v>
      </c>
      <c r="E5540" t="s">
        <v>563</v>
      </c>
      <c r="F5540" t="s">
        <v>395</v>
      </c>
      <c r="G5540">
        <v>0</v>
      </c>
      <c r="H5540">
        <v>0</v>
      </c>
      <c r="I5540">
        <v>0</v>
      </c>
      <c r="J5540">
        <v>0</v>
      </c>
      <c r="K5540">
        <v>0</v>
      </c>
      <c r="L5540">
        <v>0</v>
      </c>
      <c r="M5540">
        <v>0</v>
      </c>
      <c r="N5540">
        <v>60</v>
      </c>
      <c r="O5540">
        <v>59</v>
      </c>
      <c r="P5540">
        <v>1</v>
      </c>
      <c r="Q5540">
        <v>0</v>
      </c>
    </row>
    <row r="5541" spans="1:17" x14ac:dyDescent="0.25">
      <c r="A5541" t="s">
        <v>15891</v>
      </c>
      <c r="B5541" t="s">
        <v>72</v>
      </c>
      <c r="C5541" t="s">
        <v>151</v>
      </c>
      <c r="D5541" t="s">
        <v>526</v>
      </c>
      <c r="E5541" t="s">
        <v>563</v>
      </c>
      <c r="F5541" t="s">
        <v>525</v>
      </c>
      <c r="G5541">
        <v>75</v>
      </c>
      <c r="H5541">
        <v>0</v>
      </c>
      <c r="I5541">
        <v>0</v>
      </c>
      <c r="J5541">
        <v>0</v>
      </c>
      <c r="K5541">
        <v>0</v>
      </c>
      <c r="L5541">
        <v>0</v>
      </c>
      <c r="M5541">
        <v>0</v>
      </c>
      <c r="N5541">
        <v>0</v>
      </c>
      <c r="O5541">
        <v>0</v>
      </c>
      <c r="P5541">
        <v>0</v>
      </c>
      <c r="Q5541">
        <v>0</v>
      </c>
    </row>
    <row r="5542" spans="1:17" x14ac:dyDescent="0.25">
      <c r="A5542" t="s">
        <v>22105</v>
      </c>
      <c r="B5542" t="s">
        <v>72</v>
      </c>
      <c r="C5542" t="s">
        <v>151</v>
      </c>
      <c r="D5542" t="s">
        <v>526</v>
      </c>
      <c r="E5542" t="s">
        <v>21471</v>
      </c>
      <c r="F5542" t="s">
        <v>396</v>
      </c>
      <c r="G5542">
        <v>0</v>
      </c>
      <c r="H5542">
        <v>92</v>
      </c>
      <c r="I5542">
        <v>10</v>
      </c>
      <c r="J5542">
        <v>74</v>
      </c>
      <c r="K5542">
        <v>5</v>
      </c>
      <c r="L5542">
        <v>3</v>
      </c>
      <c r="M5542">
        <v>0</v>
      </c>
      <c r="N5542">
        <v>0</v>
      </c>
      <c r="O5542">
        <v>0</v>
      </c>
      <c r="P5542">
        <v>0</v>
      </c>
      <c r="Q5542">
        <v>0</v>
      </c>
    </row>
    <row r="5543" spans="1:17" x14ac:dyDescent="0.25">
      <c r="A5543" t="s">
        <v>22106</v>
      </c>
      <c r="B5543" t="s">
        <v>72</v>
      </c>
      <c r="C5543" t="s">
        <v>151</v>
      </c>
      <c r="D5543" t="s">
        <v>526</v>
      </c>
      <c r="E5543" t="s">
        <v>21471</v>
      </c>
      <c r="F5543" t="s">
        <v>4236</v>
      </c>
      <c r="G5543">
        <v>0</v>
      </c>
      <c r="H5543">
        <v>92</v>
      </c>
      <c r="I5543">
        <v>10</v>
      </c>
      <c r="J5543">
        <v>74</v>
      </c>
      <c r="K5543">
        <v>4</v>
      </c>
      <c r="L5543">
        <v>4</v>
      </c>
      <c r="M5543">
        <v>0</v>
      </c>
      <c r="N5543">
        <v>0</v>
      </c>
      <c r="O5543">
        <v>0</v>
      </c>
      <c r="P5543">
        <v>0</v>
      </c>
      <c r="Q5543">
        <v>0</v>
      </c>
    </row>
    <row r="5544" spans="1:17" x14ac:dyDescent="0.25">
      <c r="A5544" t="s">
        <v>22107</v>
      </c>
      <c r="B5544" t="s">
        <v>72</v>
      </c>
      <c r="C5544" t="s">
        <v>151</v>
      </c>
      <c r="D5544" t="s">
        <v>526</v>
      </c>
      <c r="E5544" t="s">
        <v>21471</v>
      </c>
      <c r="F5544" t="s">
        <v>4238</v>
      </c>
      <c r="G5544">
        <v>0</v>
      </c>
      <c r="H5544">
        <v>0</v>
      </c>
      <c r="I5544">
        <v>0</v>
      </c>
      <c r="J5544">
        <v>0</v>
      </c>
      <c r="K5544">
        <v>0</v>
      </c>
      <c r="L5544">
        <v>0</v>
      </c>
      <c r="M5544">
        <v>92</v>
      </c>
      <c r="N5544">
        <v>0</v>
      </c>
      <c r="O5544">
        <v>0</v>
      </c>
      <c r="P5544">
        <v>0</v>
      </c>
      <c r="Q5544">
        <v>0</v>
      </c>
    </row>
    <row r="5545" spans="1:17" x14ac:dyDescent="0.25">
      <c r="A5545" t="s">
        <v>22108</v>
      </c>
      <c r="B5545" t="s">
        <v>72</v>
      </c>
      <c r="C5545" t="s">
        <v>151</v>
      </c>
      <c r="D5545" t="s">
        <v>526</v>
      </c>
      <c r="E5545" t="s">
        <v>21471</v>
      </c>
      <c r="F5545" t="s">
        <v>397</v>
      </c>
      <c r="G5545">
        <v>0</v>
      </c>
      <c r="H5545">
        <v>92</v>
      </c>
      <c r="I5545">
        <v>10</v>
      </c>
      <c r="J5545">
        <v>74</v>
      </c>
      <c r="K5545">
        <v>4</v>
      </c>
      <c r="L5545">
        <v>4</v>
      </c>
      <c r="M5545">
        <v>0</v>
      </c>
      <c r="N5545">
        <v>0</v>
      </c>
      <c r="O5545">
        <v>0</v>
      </c>
      <c r="P5545">
        <v>0</v>
      </c>
      <c r="Q5545">
        <v>0</v>
      </c>
    </row>
    <row r="5546" spans="1:17" x14ac:dyDescent="0.25">
      <c r="A5546" t="s">
        <v>22109</v>
      </c>
      <c r="B5546" t="s">
        <v>72</v>
      </c>
      <c r="C5546" t="s">
        <v>151</v>
      </c>
      <c r="D5546" t="s">
        <v>526</v>
      </c>
      <c r="E5546" t="s">
        <v>21471</v>
      </c>
      <c r="F5546" t="s">
        <v>398</v>
      </c>
      <c r="G5546">
        <v>0</v>
      </c>
      <c r="H5546">
        <v>92</v>
      </c>
      <c r="I5546">
        <v>10</v>
      </c>
      <c r="J5546">
        <v>74</v>
      </c>
      <c r="K5546">
        <v>4</v>
      </c>
      <c r="L5546">
        <v>4</v>
      </c>
      <c r="M5546">
        <v>0</v>
      </c>
      <c r="N5546">
        <v>0</v>
      </c>
      <c r="O5546">
        <v>0</v>
      </c>
      <c r="P5546">
        <v>0</v>
      </c>
      <c r="Q5546">
        <v>0</v>
      </c>
    </row>
    <row r="5547" spans="1:17" x14ac:dyDescent="0.25">
      <c r="A5547" t="s">
        <v>22110</v>
      </c>
      <c r="B5547" t="s">
        <v>72</v>
      </c>
      <c r="C5547" t="s">
        <v>151</v>
      </c>
      <c r="D5547" t="s">
        <v>526</v>
      </c>
      <c r="E5547" t="s">
        <v>21471</v>
      </c>
      <c r="F5547" t="s">
        <v>4242</v>
      </c>
      <c r="G5547">
        <v>0</v>
      </c>
      <c r="H5547">
        <v>0</v>
      </c>
      <c r="I5547">
        <v>0</v>
      </c>
      <c r="J5547">
        <v>0</v>
      </c>
      <c r="K5547">
        <v>0</v>
      </c>
      <c r="L5547">
        <v>0</v>
      </c>
      <c r="M5547">
        <v>92</v>
      </c>
      <c r="N5547">
        <v>0</v>
      </c>
      <c r="O5547">
        <v>0</v>
      </c>
      <c r="P5547">
        <v>0</v>
      </c>
      <c r="Q5547">
        <v>0</v>
      </c>
    </row>
    <row r="5548" spans="1:17" x14ac:dyDescent="0.25">
      <c r="A5548" t="s">
        <v>22111</v>
      </c>
      <c r="B5548" t="s">
        <v>72</v>
      </c>
      <c r="C5548" t="s">
        <v>151</v>
      </c>
      <c r="D5548" t="s">
        <v>526</v>
      </c>
      <c r="E5548" t="s">
        <v>21471</v>
      </c>
      <c r="F5548" t="s">
        <v>399</v>
      </c>
      <c r="G5548">
        <v>0</v>
      </c>
      <c r="H5548">
        <v>92</v>
      </c>
      <c r="I5548">
        <v>10</v>
      </c>
      <c r="J5548">
        <v>74</v>
      </c>
      <c r="K5548">
        <v>5</v>
      </c>
      <c r="L5548">
        <v>3</v>
      </c>
      <c r="M5548">
        <v>0</v>
      </c>
      <c r="N5548">
        <v>0</v>
      </c>
      <c r="O5548">
        <v>0</v>
      </c>
      <c r="P5548">
        <v>0</v>
      </c>
      <c r="Q5548">
        <v>0</v>
      </c>
    </row>
    <row r="5549" spans="1:17" x14ac:dyDescent="0.25">
      <c r="A5549" t="s">
        <v>22112</v>
      </c>
      <c r="B5549" t="s">
        <v>72</v>
      </c>
      <c r="C5549" t="s">
        <v>151</v>
      </c>
      <c r="D5549" t="s">
        <v>526</v>
      </c>
      <c r="E5549" t="s">
        <v>21471</v>
      </c>
      <c r="F5549" t="s">
        <v>4245</v>
      </c>
      <c r="G5549">
        <v>0</v>
      </c>
      <c r="H5549">
        <v>0</v>
      </c>
      <c r="I5549">
        <v>0</v>
      </c>
      <c r="J5549">
        <v>0</v>
      </c>
      <c r="K5549">
        <v>0</v>
      </c>
      <c r="L5549">
        <v>0</v>
      </c>
      <c r="M5549">
        <v>92</v>
      </c>
      <c r="N5549">
        <v>0</v>
      </c>
      <c r="O5549">
        <v>0</v>
      </c>
      <c r="P5549">
        <v>0</v>
      </c>
      <c r="Q5549">
        <v>0</v>
      </c>
    </row>
    <row r="5550" spans="1:17" x14ac:dyDescent="0.25">
      <c r="A5550" t="s">
        <v>22113</v>
      </c>
      <c r="B5550" t="s">
        <v>72</v>
      </c>
      <c r="C5550" t="s">
        <v>151</v>
      </c>
      <c r="D5550" t="s">
        <v>526</v>
      </c>
      <c r="E5550" t="s">
        <v>21471</v>
      </c>
      <c r="F5550" t="s">
        <v>394</v>
      </c>
      <c r="G5550">
        <v>0</v>
      </c>
      <c r="H5550">
        <v>0</v>
      </c>
      <c r="I5550">
        <v>0</v>
      </c>
      <c r="J5550">
        <v>0</v>
      </c>
      <c r="K5550">
        <v>0</v>
      </c>
      <c r="L5550">
        <v>0</v>
      </c>
      <c r="M5550">
        <v>0</v>
      </c>
      <c r="N5550">
        <v>82</v>
      </c>
      <c r="O5550">
        <v>80</v>
      </c>
      <c r="P5550">
        <v>2</v>
      </c>
      <c r="Q5550">
        <v>0</v>
      </c>
    </row>
    <row r="5551" spans="1:17" x14ac:dyDescent="0.25">
      <c r="A5551" t="s">
        <v>22114</v>
      </c>
      <c r="B5551" t="s">
        <v>72</v>
      </c>
      <c r="C5551" t="s">
        <v>151</v>
      </c>
      <c r="D5551" t="s">
        <v>526</v>
      </c>
      <c r="E5551" t="s">
        <v>21471</v>
      </c>
      <c r="F5551" t="s">
        <v>395</v>
      </c>
      <c r="G5551">
        <v>0</v>
      </c>
      <c r="H5551">
        <v>0</v>
      </c>
      <c r="I5551">
        <v>0</v>
      </c>
      <c r="J5551">
        <v>0</v>
      </c>
      <c r="K5551">
        <v>0</v>
      </c>
      <c r="L5551">
        <v>0</v>
      </c>
      <c r="M5551">
        <v>0</v>
      </c>
      <c r="N5551">
        <v>77</v>
      </c>
      <c r="O5551">
        <v>76</v>
      </c>
      <c r="P5551">
        <v>1</v>
      </c>
      <c r="Q5551">
        <v>0</v>
      </c>
    </row>
    <row r="5552" spans="1:17" x14ac:dyDescent="0.25">
      <c r="A5552" t="s">
        <v>22115</v>
      </c>
      <c r="B5552" t="s">
        <v>72</v>
      </c>
      <c r="C5552" t="s">
        <v>151</v>
      </c>
      <c r="D5552" t="s">
        <v>526</v>
      </c>
      <c r="E5552" t="s">
        <v>21471</v>
      </c>
      <c r="F5552" t="s">
        <v>525</v>
      </c>
      <c r="G5552">
        <v>92</v>
      </c>
      <c r="H5552">
        <v>0</v>
      </c>
      <c r="I5552">
        <v>0</v>
      </c>
      <c r="J5552">
        <v>0</v>
      </c>
      <c r="K5552">
        <v>0</v>
      </c>
      <c r="L5552">
        <v>0</v>
      </c>
      <c r="M5552">
        <v>0</v>
      </c>
      <c r="N5552">
        <v>0</v>
      </c>
      <c r="O5552">
        <v>0</v>
      </c>
      <c r="P5552">
        <v>0</v>
      </c>
      <c r="Q5552">
        <v>0</v>
      </c>
    </row>
    <row r="5553" spans="1:17" x14ac:dyDescent="0.25">
      <c r="A5553" t="s">
        <v>15892</v>
      </c>
      <c r="B5553" t="s">
        <v>72</v>
      </c>
      <c r="C5553" t="s">
        <v>151</v>
      </c>
      <c r="D5553" t="s">
        <v>527</v>
      </c>
      <c r="E5553" t="s">
        <v>563</v>
      </c>
      <c r="F5553" t="s">
        <v>528</v>
      </c>
      <c r="G5553">
        <v>0</v>
      </c>
      <c r="H5553">
        <v>0</v>
      </c>
      <c r="I5553">
        <v>0</v>
      </c>
      <c r="J5553">
        <v>0</v>
      </c>
      <c r="K5553">
        <v>0</v>
      </c>
      <c r="L5553">
        <v>0</v>
      </c>
      <c r="M5553">
        <v>0</v>
      </c>
      <c r="N5553">
        <v>3</v>
      </c>
      <c r="O5553">
        <v>3</v>
      </c>
      <c r="P5553">
        <v>0</v>
      </c>
      <c r="Q5553">
        <v>0</v>
      </c>
    </row>
    <row r="5554" spans="1:17" x14ac:dyDescent="0.25">
      <c r="A5554" t="s">
        <v>15893</v>
      </c>
      <c r="B5554" t="s">
        <v>72</v>
      </c>
      <c r="C5554" t="s">
        <v>151</v>
      </c>
      <c r="D5554" t="s">
        <v>527</v>
      </c>
      <c r="E5554" t="s">
        <v>563</v>
      </c>
      <c r="F5554" t="s">
        <v>525</v>
      </c>
      <c r="G5554">
        <v>3</v>
      </c>
      <c r="H5554">
        <v>0</v>
      </c>
      <c r="I5554">
        <v>0</v>
      </c>
      <c r="J5554">
        <v>0</v>
      </c>
      <c r="K5554">
        <v>0</v>
      </c>
      <c r="L5554">
        <v>0</v>
      </c>
      <c r="M5554">
        <v>0</v>
      </c>
      <c r="N5554">
        <v>0</v>
      </c>
      <c r="O5554">
        <v>0</v>
      </c>
      <c r="P5554">
        <v>0</v>
      </c>
      <c r="Q5554">
        <v>0</v>
      </c>
    </row>
    <row r="5555" spans="1:17" x14ac:dyDescent="0.25">
      <c r="A5555" t="s">
        <v>22116</v>
      </c>
      <c r="B5555" t="s">
        <v>72</v>
      </c>
      <c r="C5555" t="s">
        <v>151</v>
      </c>
      <c r="D5555" t="s">
        <v>527</v>
      </c>
      <c r="E5555" t="s">
        <v>21471</v>
      </c>
      <c r="F5555" t="s">
        <v>528</v>
      </c>
      <c r="G5555">
        <v>0</v>
      </c>
      <c r="H5555">
        <v>0</v>
      </c>
      <c r="I5555">
        <v>0</v>
      </c>
      <c r="J5555">
        <v>0</v>
      </c>
      <c r="K5555">
        <v>0</v>
      </c>
      <c r="L5555">
        <v>0</v>
      </c>
      <c r="M5555">
        <v>0</v>
      </c>
      <c r="N5555">
        <v>12</v>
      </c>
      <c r="O5555">
        <v>12</v>
      </c>
      <c r="P5555">
        <v>0</v>
      </c>
      <c r="Q5555">
        <v>0</v>
      </c>
    </row>
    <row r="5556" spans="1:17" x14ac:dyDescent="0.25">
      <c r="A5556" t="s">
        <v>22117</v>
      </c>
      <c r="B5556" t="s">
        <v>72</v>
      </c>
      <c r="C5556" t="s">
        <v>151</v>
      </c>
      <c r="D5556" t="s">
        <v>527</v>
      </c>
      <c r="E5556" t="s">
        <v>21471</v>
      </c>
      <c r="F5556" t="s">
        <v>525</v>
      </c>
      <c r="G5556">
        <v>12</v>
      </c>
      <c r="H5556">
        <v>0</v>
      </c>
      <c r="I5556">
        <v>0</v>
      </c>
      <c r="J5556">
        <v>0</v>
      </c>
      <c r="K5556">
        <v>0</v>
      </c>
      <c r="L5556">
        <v>0</v>
      </c>
      <c r="M5556">
        <v>0</v>
      </c>
      <c r="N5556">
        <v>0</v>
      </c>
      <c r="O5556">
        <v>0</v>
      </c>
      <c r="P5556">
        <v>0</v>
      </c>
      <c r="Q5556">
        <v>0</v>
      </c>
    </row>
    <row r="5557" spans="1:17" x14ac:dyDescent="0.25">
      <c r="A5557" t="s">
        <v>15894</v>
      </c>
      <c r="B5557" t="s">
        <v>72</v>
      </c>
      <c r="C5557" t="s">
        <v>151</v>
      </c>
      <c r="D5557" t="s">
        <v>12971</v>
      </c>
      <c r="E5557" t="s">
        <v>563</v>
      </c>
      <c r="F5557" t="s">
        <v>525</v>
      </c>
      <c r="G5557">
        <v>8</v>
      </c>
      <c r="H5557">
        <v>0</v>
      </c>
      <c r="I5557">
        <v>0</v>
      </c>
      <c r="J5557">
        <v>0</v>
      </c>
      <c r="K5557">
        <v>0</v>
      </c>
      <c r="L5557">
        <v>0</v>
      </c>
      <c r="M5557">
        <v>0</v>
      </c>
      <c r="N5557">
        <v>0</v>
      </c>
      <c r="O5557">
        <v>0</v>
      </c>
      <c r="P5557">
        <v>0</v>
      </c>
      <c r="Q5557">
        <v>0</v>
      </c>
    </row>
    <row r="5558" spans="1:17" x14ac:dyDescent="0.25">
      <c r="A5558" t="s">
        <v>22118</v>
      </c>
      <c r="B5558" t="s">
        <v>72</v>
      </c>
      <c r="C5558" t="s">
        <v>211</v>
      </c>
      <c r="D5558" t="s">
        <v>526</v>
      </c>
      <c r="E5558" t="s">
        <v>21471</v>
      </c>
      <c r="F5558" t="s">
        <v>4245</v>
      </c>
      <c r="G5558">
        <v>0</v>
      </c>
      <c r="H5558">
        <v>0</v>
      </c>
      <c r="I5558">
        <v>0</v>
      </c>
      <c r="J5558">
        <v>0</v>
      </c>
      <c r="K5558">
        <v>0</v>
      </c>
      <c r="L5558">
        <v>0</v>
      </c>
      <c r="M5558">
        <v>12</v>
      </c>
      <c r="N5558">
        <v>0</v>
      </c>
      <c r="O5558">
        <v>0</v>
      </c>
      <c r="P5558">
        <v>0</v>
      </c>
      <c r="Q5558">
        <v>0</v>
      </c>
    </row>
    <row r="5559" spans="1:17" x14ac:dyDescent="0.25">
      <c r="A5559" t="s">
        <v>22119</v>
      </c>
      <c r="B5559" t="s">
        <v>72</v>
      </c>
      <c r="C5559" t="s">
        <v>211</v>
      </c>
      <c r="D5559" t="s">
        <v>526</v>
      </c>
      <c r="E5559" t="s">
        <v>21471</v>
      </c>
      <c r="F5559" t="s">
        <v>394</v>
      </c>
      <c r="G5559">
        <v>0</v>
      </c>
      <c r="H5559">
        <v>0</v>
      </c>
      <c r="I5559">
        <v>0</v>
      </c>
      <c r="J5559">
        <v>0</v>
      </c>
      <c r="K5559">
        <v>0</v>
      </c>
      <c r="L5559">
        <v>0</v>
      </c>
      <c r="M5559">
        <v>0</v>
      </c>
      <c r="N5559">
        <v>11</v>
      </c>
      <c r="O5559">
        <v>10</v>
      </c>
      <c r="P5559">
        <v>0</v>
      </c>
      <c r="Q5559">
        <v>1</v>
      </c>
    </row>
    <row r="5560" spans="1:17" x14ac:dyDescent="0.25">
      <c r="A5560" t="s">
        <v>22120</v>
      </c>
      <c r="B5560" t="s">
        <v>72</v>
      </c>
      <c r="C5560" t="s">
        <v>211</v>
      </c>
      <c r="D5560" t="s">
        <v>526</v>
      </c>
      <c r="E5560" t="s">
        <v>21471</v>
      </c>
      <c r="F5560" t="s">
        <v>395</v>
      </c>
      <c r="G5560">
        <v>0</v>
      </c>
      <c r="H5560">
        <v>0</v>
      </c>
      <c r="I5560">
        <v>0</v>
      </c>
      <c r="J5560">
        <v>0</v>
      </c>
      <c r="K5560">
        <v>0</v>
      </c>
      <c r="L5560">
        <v>0</v>
      </c>
      <c r="M5560">
        <v>0</v>
      </c>
      <c r="N5560">
        <v>10</v>
      </c>
      <c r="O5560">
        <v>9</v>
      </c>
      <c r="P5560">
        <v>0</v>
      </c>
      <c r="Q5560">
        <v>1</v>
      </c>
    </row>
    <row r="5561" spans="1:17" x14ac:dyDescent="0.25">
      <c r="A5561" t="s">
        <v>22121</v>
      </c>
      <c r="B5561" t="s">
        <v>72</v>
      </c>
      <c r="C5561" t="s">
        <v>211</v>
      </c>
      <c r="D5561" t="s">
        <v>526</v>
      </c>
      <c r="E5561" t="s">
        <v>21471</v>
      </c>
      <c r="F5561" t="s">
        <v>525</v>
      </c>
      <c r="G5561">
        <v>12</v>
      </c>
      <c r="H5561">
        <v>0</v>
      </c>
      <c r="I5561">
        <v>0</v>
      </c>
      <c r="J5561">
        <v>0</v>
      </c>
      <c r="K5561">
        <v>0</v>
      </c>
      <c r="L5561">
        <v>0</v>
      </c>
      <c r="M5561">
        <v>0</v>
      </c>
      <c r="N5561">
        <v>0</v>
      </c>
      <c r="O5561">
        <v>0</v>
      </c>
      <c r="P5561">
        <v>0</v>
      </c>
      <c r="Q5561">
        <v>0</v>
      </c>
    </row>
    <row r="5562" spans="1:17" x14ac:dyDescent="0.25">
      <c r="A5562" t="s">
        <v>17299</v>
      </c>
      <c r="B5562" t="s">
        <v>72</v>
      </c>
      <c r="C5562" t="s">
        <v>211</v>
      </c>
      <c r="D5562" t="s">
        <v>527</v>
      </c>
      <c r="E5562" t="s">
        <v>563</v>
      </c>
      <c r="F5562" t="s">
        <v>528</v>
      </c>
      <c r="G5562">
        <v>0</v>
      </c>
      <c r="H5562">
        <v>0</v>
      </c>
      <c r="I5562">
        <v>0</v>
      </c>
      <c r="J5562">
        <v>0</v>
      </c>
      <c r="K5562">
        <v>0</v>
      </c>
      <c r="L5562">
        <v>0</v>
      </c>
      <c r="M5562">
        <v>0</v>
      </c>
      <c r="N5562">
        <v>1</v>
      </c>
      <c r="O5562">
        <v>0</v>
      </c>
      <c r="P5562">
        <v>0</v>
      </c>
      <c r="Q5562">
        <v>1</v>
      </c>
    </row>
    <row r="5563" spans="1:17" x14ac:dyDescent="0.25">
      <c r="A5563" t="s">
        <v>17300</v>
      </c>
      <c r="B5563" t="s">
        <v>72</v>
      </c>
      <c r="C5563" t="s">
        <v>211</v>
      </c>
      <c r="D5563" t="s">
        <v>527</v>
      </c>
      <c r="E5563" t="s">
        <v>563</v>
      </c>
      <c r="F5563" t="s">
        <v>525</v>
      </c>
      <c r="G5563">
        <v>1</v>
      </c>
      <c r="H5563">
        <v>0</v>
      </c>
      <c r="I5563">
        <v>0</v>
      </c>
      <c r="J5563">
        <v>0</v>
      </c>
      <c r="K5563">
        <v>0</v>
      </c>
      <c r="L5563">
        <v>0</v>
      </c>
      <c r="M5563">
        <v>0</v>
      </c>
      <c r="N5563">
        <v>0</v>
      </c>
      <c r="O5563">
        <v>0</v>
      </c>
      <c r="P5563">
        <v>0</v>
      </c>
      <c r="Q5563">
        <v>0</v>
      </c>
    </row>
    <row r="5564" spans="1:17" x14ac:dyDescent="0.25">
      <c r="A5564" t="s">
        <v>22122</v>
      </c>
      <c r="B5564" t="s">
        <v>72</v>
      </c>
      <c r="C5564" t="s">
        <v>212</v>
      </c>
      <c r="D5564" t="s">
        <v>529</v>
      </c>
      <c r="E5564" t="s">
        <v>21471</v>
      </c>
      <c r="F5564" t="s">
        <v>525</v>
      </c>
      <c r="G5564">
        <v>3</v>
      </c>
      <c r="H5564">
        <v>0</v>
      </c>
      <c r="I5564">
        <v>0</v>
      </c>
      <c r="J5564">
        <v>0</v>
      </c>
      <c r="K5564">
        <v>0</v>
      </c>
      <c r="L5564">
        <v>0</v>
      </c>
      <c r="M5564">
        <v>0</v>
      </c>
      <c r="N5564">
        <v>0</v>
      </c>
      <c r="O5564">
        <v>0</v>
      </c>
      <c r="P5564">
        <v>0</v>
      </c>
      <c r="Q5564">
        <v>0</v>
      </c>
    </row>
    <row r="5565" spans="1:17" x14ac:dyDescent="0.25">
      <c r="A5565" t="s">
        <v>17301</v>
      </c>
      <c r="B5565" t="s">
        <v>72</v>
      </c>
      <c r="C5565" t="s">
        <v>212</v>
      </c>
      <c r="D5565" t="s">
        <v>526</v>
      </c>
      <c r="E5565" t="s">
        <v>563</v>
      </c>
      <c r="F5565" t="s">
        <v>396</v>
      </c>
      <c r="G5565">
        <v>0</v>
      </c>
      <c r="H5565">
        <v>19</v>
      </c>
      <c r="I5565">
        <v>3</v>
      </c>
      <c r="J5565">
        <v>15</v>
      </c>
      <c r="K5565">
        <v>0</v>
      </c>
      <c r="L5565">
        <v>1</v>
      </c>
      <c r="M5565">
        <v>0</v>
      </c>
      <c r="N5565">
        <v>0</v>
      </c>
      <c r="O5565">
        <v>0</v>
      </c>
      <c r="P5565">
        <v>0</v>
      </c>
      <c r="Q5565">
        <v>0</v>
      </c>
    </row>
    <row r="5566" spans="1:17" x14ac:dyDescent="0.25">
      <c r="A5566" t="s">
        <v>17302</v>
      </c>
      <c r="B5566" t="s">
        <v>72</v>
      </c>
      <c r="C5566" t="s">
        <v>212</v>
      </c>
      <c r="D5566" t="s">
        <v>526</v>
      </c>
      <c r="E5566" t="s">
        <v>563</v>
      </c>
      <c r="F5566" t="s">
        <v>4236</v>
      </c>
      <c r="G5566">
        <v>0</v>
      </c>
      <c r="H5566">
        <v>19</v>
      </c>
      <c r="I5566">
        <v>3</v>
      </c>
      <c r="J5566">
        <v>14</v>
      </c>
      <c r="K5566">
        <v>0</v>
      </c>
      <c r="L5566">
        <v>2</v>
      </c>
      <c r="M5566">
        <v>0</v>
      </c>
      <c r="N5566">
        <v>0</v>
      </c>
      <c r="O5566">
        <v>0</v>
      </c>
      <c r="P5566">
        <v>0</v>
      </c>
      <c r="Q5566">
        <v>0</v>
      </c>
    </row>
    <row r="5567" spans="1:17" x14ac:dyDescent="0.25">
      <c r="A5567" t="s">
        <v>17303</v>
      </c>
      <c r="B5567" t="s">
        <v>72</v>
      </c>
      <c r="C5567" t="s">
        <v>212</v>
      </c>
      <c r="D5567" t="s">
        <v>526</v>
      </c>
      <c r="E5567" t="s">
        <v>563</v>
      </c>
      <c r="F5567" t="s">
        <v>4238</v>
      </c>
      <c r="G5567">
        <v>0</v>
      </c>
      <c r="H5567">
        <v>0</v>
      </c>
      <c r="I5567">
        <v>0</v>
      </c>
      <c r="J5567">
        <v>0</v>
      </c>
      <c r="K5567">
        <v>0</v>
      </c>
      <c r="L5567">
        <v>0</v>
      </c>
      <c r="M5567">
        <v>19</v>
      </c>
      <c r="N5567">
        <v>0</v>
      </c>
      <c r="O5567">
        <v>0</v>
      </c>
      <c r="P5567">
        <v>0</v>
      </c>
      <c r="Q5567">
        <v>0</v>
      </c>
    </row>
    <row r="5568" spans="1:17" x14ac:dyDescent="0.25">
      <c r="A5568" t="s">
        <v>17304</v>
      </c>
      <c r="B5568" t="s">
        <v>72</v>
      </c>
      <c r="C5568" t="s">
        <v>212</v>
      </c>
      <c r="D5568" t="s">
        <v>526</v>
      </c>
      <c r="E5568" t="s">
        <v>563</v>
      </c>
      <c r="F5568" t="s">
        <v>397</v>
      </c>
      <c r="G5568">
        <v>0</v>
      </c>
      <c r="H5568">
        <v>19</v>
      </c>
      <c r="I5568">
        <v>3</v>
      </c>
      <c r="J5568">
        <v>14</v>
      </c>
      <c r="K5568">
        <v>0</v>
      </c>
      <c r="L5568">
        <v>2</v>
      </c>
      <c r="M5568">
        <v>0</v>
      </c>
      <c r="N5568">
        <v>0</v>
      </c>
      <c r="O5568">
        <v>0</v>
      </c>
      <c r="P5568">
        <v>0</v>
      </c>
      <c r="Q5568">
        <v>0</v>
      </c>
    </row>
    <row r="5569" spans="1:17" x14ac:dyDescent="0.25">
      <c r="A5569" t="s">
        <v>17305</v>
      </c>
      <c r="B5569" t="s">
        <v>72</v>
      </c>
      <c r="C5569" t="s">
        <v>212</v>
      </c>
      <c r="D5569" t="s">
        <v>526</v>
      </c>
      <c r="E5569" t="s">
        <v>563</v>
      </c>
      <c r="F5569" t="s">
        <v>398</v>
      </c>
      <c r="G5569">
        <v>0</v>
      </c>
      <c r="H5569">
        <v>19</v>
      </c>
      <c r="I5569">
        <v>3</v>
      </c>
      <c r="J5569">
        <v>14</v>
      </c>
      <c r="K5569">
        <v>0</v>
      </c>
      <c r="L5569">
        <v>2</v>
      </c>
      <c r="M5569">
        <v>0</v>
      </c>
      <c r="N5569">
        <v>0</v>
      </c>
      <c r="O5569">
        <v>0</v>
      </c>
      <c r="P5569">
        <v>0</v>
      </c>
      <c r="Q5569">
        <v>0</v>
      </c>
    </row>
    <row r="5570" spans="1:17" x14ac:dyDescent="0.25">
      <c r="A5570" t="s">
        <v>15897</v>
      </c>
      <c r="B5570" t="s">
        <v>72</v>
      </c>
      <c r="C5570" t="s">
        <v>212</v>
      </c>
      <c r="D5570" t="s">
        <v>526</v>
      </c>
      <c r="E5570" t="s">
        <v>563</v>
      </c>
      <c r="F5570" t="s">
        <v>4242</v>
      </c>
      <c r="G5570">
        <v>0</v>
      </c>
      <c r="H5570">
        <v>0</v>
      </c>
      <c r="I5570">
        <v>0</v>
      </c>
      <c r="J5570">
        <v>0</v>
      </c>
      <c r="K5570">
        <v>0</v>
      </c>
      <c r="L5570">
        <v>0</v>
      </c>
      <c r="M5570">
        <v>19</v>
      </c>
      <c r="N5570">
        <v>0</v>
      </c>
      <c r="O5570">
        <v>0</v>
      </c>
      <c r="P5570">
        <v>0</v>
      </c>
      <c r="Q5570">
        <v>0</v>
      </c>
    </row>
    <row r="5571" spans="1:17" x14ac:dyDescent="0.25">
      <c r="A5571" t="s">
        <v>15898</v>
      </c>
      <c r="B5571" t="s">
        <v>72</v>
      </c>
      <c r="C5571" t="s">
        <v>212</v>
      </c>
      <c r="D5571" t="s">
        <v>526</v>
      </c>
      <c r="E5571" t="s">
        <v>563</v>
      </c>
      <c r="F5571" t="s">
        <v>399</v>
      </c>
      <c r="G5571">
        <v>0</v>
      </c>
      <c r="H5571">
        <v>19</v>
      </c>
      <c r="I5571">
        <v>3</v>
      </c>
      <c r="J5571">
        <v>15</v>
      </c>
      <c r="K5571">
        <v>0</v>
      </c>
      <c r="L5571">
        <v>1</v>
      </c>
      <c r="M5571">
        <v>0</v>
      </c>
      <c r="N5571">
        <v>0</v>
      </c>
      <c r="O5571">
        <v>0</v>
      </c>
      <c r="P5571">
        <v>0</v>
      </c>
      <c r="Q5571">
        <v>0</v>
      </c>
    </row>
    <row r="5572" spans="1:17" x14ac:dyDescent="0.25">
      <c r="A5572" t="s">
        <v>15899</v>
      </c>
      <c r="B5572" t="s">
        <v>72</v>
      </c>
      <c r="C5572" t="s">
        <v>212</v>
      </c>
      <c r="D5572" t="s">
        <v>526</v>
      </c>
      <c r="E5572" t="s">
        <v>563</v>
      </c>
      <c r="F5572" t="s">
        <v>4245</v>
      </c>
      <c r="G5572">
        <v>0</v>
      </c>
      <c r="H5572">
        <v>0</v>
      </c>
      <c r="I5572">
        <v>0</v>
      </c>
      <c r="J5572">
        <v>0</v>
      </c>
      <c r="K5572">
        <v>0</v>
      </c>
      <c r="L5572">
        <v>0</v>
      </c>
      <c r="M5572">
        <v>19</v>
      </c>
      <c r="N5572">
        <v>0</v>
      </c>
      <c r="O5572">
        <v>0</v>
      </c>
      <c r="P5572">
        <v>0</v>
      </c>
      <c r="Q5572">
        <v>0</v>
      </c>
    </row>
    <row r="5573" spans="1:17" x14ac:dyDescent="0.25">
      <c r="A5573" t="s">
        <v>15900</v>
      </c>
      <c r="B5573" t="s">
        <v>72</v>
      </c>
      <c r="C5573" t="s">
        <v>212</v>
      </c>
      <c r="D5573" t="s">
        <v>526</v>
      </c>
      <c r="E5573" t="s">
        <v>563</v>
      </c>
      <c r="F5573" t="s">
        <v>394</v>
      </c>
      <c r="G5573">
        <v>0</v>
      </c>
      <c r="H5573">
        <v>0</v>
      </c>
      <c r="I5573">
        <v>0</v>
      </c>
      <c r="J5573">
        <v>0</v>
      </c>
      <c r="K5573">
        <v>0</v>
      </c>
      <c r="L5573">
        <v>0</v>
      </c>
      <c r="M5573">
        <v>0</v>
      </c>
      <c r="N5573">
        <v>17</v>
      </c>
      <c r="O5573">
        <v>16</v>
      </c>
      <c r="P5573">
        <v>0</v>
      </c>
      <c r="Q5573">
        <v>1</v>
      </c>
    </row>
    <row r="5574" spans="1:17" x14ac:dyDescent="0.25">
      <c r="A5574" t="s">
        <v>15901</v>
      </c>
      <c r="B5574" t="s">
        <v>72</v>
      </c>
      <c r="C5574" t="s">
        <v>212</v>
      </c>
      <c r="D5574" t="s">
        <v>526</v>
      </c>
      <c r="E5574" t="s">
        <v>563</v>
      </c>
      <c r="F5574" t="s">
        <v>395</v>
      </c>
      <c r="G5574">
        <v>0</v>
      </c>
      <c r="H5574">
        <v>0</v>
      </c>
      <c r="I5574">
        <v>0</v>
      </c>
      <c r="J5574">
        <v>0</v>
      </c>
      <c r="K5574">
        <v>0</v>
      </c>
      <c r="L5574">
        <v>0</v>
      </c>
      <c r="M5574">
        <v>0</v>
      </c>
      <c r="N5574">
        <v>15</v>
      </c>
      <c r="O5574">
        <v>15</v>
      </c>
      <c r="P5574">
        <v>0</v>
      </c>
      <c r="Q5574">
        <v>0</v>
      </c>
    </row>
    <row r="5575" spans="1:17" x14ac:dyDescent="0.25">
      <c r="A5575" t="s">
        <v>15902</v>
      </c>
      <c r="B5575" t="s">
        <v>72</v>
      </c>
      <c r="C5575" t="s">
        <v>212</v>
      </c>
      <c r="D5575" t="s">
        <v>526</v>
      </c>
      <c r="E5575" t="s">
        <v>563</v>
      </c>
      <c r="F5575" t="s">
        <v>525</v>
      </c>
      <c r="G5575">
        <v>19</v>
      </c>
      <c r="H5575">
        <v>0</v>
      </c>
      <c r="I5575">
        <v>0</v>
      </c>
      <c r="J5575">
        <v>0</v>
      </c>
      <c r="K5575">
        <v>0</v>
      </c>
      <c r="L5575">
        <v>0</v>
      </c>
      <c r="M5575">
        <v>0</v>
      </c>
      <c r="N5575">
        <v>0</v>
      </c>
      <c r="O5575">
        <v>0</v>
      </c>
      <c r="P5575">
        <v>0</v>
      </c>
      <c r="Q5575">
        <v>0</v>
      </c>
    </row>
    <row r="5576" spans="1:17" x14ac:dyDescent="0.25">
      <c r="A5576" t="s">
        <v>22123</v>
      </c>
      <c r="B5576" t="s">
        <v>72</v>
      </c>
      <c r="C5576" t="s">
        <v>212</v>
      </c>
      <c r="D5576" t="s">
        <v>526</v>
      </c>
      <c r="E5576" t="s">
        <v>21471</v>
      </c>
      <c r="F5576" t="s">
        <v>396</v>
      </c>
      <c r="G5576">
        <v>0</v>
      </c>
      <c r="H5576">
        <v>16</v>
      </c>
      <c r="I5576">
        <v>2</v>
      </c>
      <c r="J5576">
        <v>10</v>
      </c>
      <c r="K5576">
        <v>1</v>
      </c>
      <c r="L5576">
        <v>3</v>
      </c>
      <c r="M5576">
        <v>0</v>
      </c>
      <c r="N5576">
        <v>0</v>
      </c>
      <c r="O5576">
        <v>0</v>
      </c>
      <c r="P5576">
        <v>0</v>
      </c>
      <c r="Q5576">
        <v>0</v>
      </c>
    </row>
    <row r="5577" spans="1:17" x14ac:dyDescent="0.25">
      <c r="A5577" t="s">
        <v>22124</v>
      </c>
      <c r="B5577" t="s">
        <v>72</v>
      </c>
      <c r="C5577" t="s">
        <v>212</v>
      </c>
      <c r="D5577" t="s">
        <v>526</v>
      </c>
      <c r="E5577" t="s">
        <v>21471</v>
      </c>
      <c r="F5577" t="s">
        <v>4236</v>
      </c>
      <c r="G5577">
        <v>0</v>
      </c>
      <c r="H5577">
        <v>16</v>
      </c>
      <c r="I5577">
        <v>2</v>
      </c>
      <c r="J5577">
        <v>10</v>
      </c>
      <c r="K5577">
        <v>1</v>
      </c>
      <c r="L5577">
        <v>3</v>
      </c>
      <c r="M5577">
        <v>0</v>
      </c>
      <c r="N5577">
        <v>0</v>
      </c>
      <c r="O5577">
        <v>0</v>
      </c>
      <c r="P5577">
        <v>0</v>
      </c>
      <c r="Q5577">
        <v>0</v>
      </c>
    </row>
    <row r="5578" spans="1:17" x14ac:dyDescent="0.25">
      <c r="A5578" t="s">
        <v>22125</v>
      </c>
      <c r="B5578" t="s">
        <v>72</v>
      </c>
      <c r="C5578" t="s">
        <v>212</v>
      </c>
      <c r="D5578" t="s">
        <v>526</v>
      </c>
      <c r="E5578" t="s">
        <v>21471</v>
      </c>
      <c r="F5578" t="s">
        <v>4238</v>
      </c>
      <c r="G5578">
        <v>0</v>
      </c>
      <c r="H5578">
        <v>0</v>
      </c>
      <c r="I5578">
        <v>0</v>
      </c>
      <c r="J5578">
        <v>0</v>
      </c>
      <c r="K5578">
        <v>0</v>
      </c>
      <c r="L5578">
        <v>0</v>
      </c>
      <c r="M5578">
        <v>16</v>
      </c>
      <c r="N5578">
        <v>0</v>
      </c>
      <c r="O5578">
        <v>0</v>
      </c>
      <c r="P5578">
        <v>0</v>
      </c>
      <c r="Q5578">
        <v>0</v>
      </c>
    </row>
    <row r="5579" spans="1:17" x14ac:dyDescent="0.25">
      <c r="A5579" t="s">
        <v>22126</v>
      </c>
      <c r="B5579" t="s">
        <v>72</v>
      </c>
      <c r="C5579" t="s">
        <v>212</v>
      </c>
      <c r="D5579" t="s">
        <v>526</v>
      </c>
      <c r="E5579" t="s">
        <v>21471</v>
      </c>
      <c r="F5579" t="s">
        <v>397</v>
      </c>
      <c r="G5579">
        <v>0</v>
      </c>
      <c r="H5579">
        <v>16</v>
      </c>
      <c r="I5579">
        <v>2</v>
      </c>
      <c r="J5579">
        <v>10</v>
      </c>
      <c r="K5579">
        <v>1</v>
      </c>
      <c r="L5579">
        <v>3</v>
      </c>
      <c r="M5579">
        <v>0</v>
      </c>
      <c r="N5579">
        <v>0</v>
      </c>
      <c r="O5579">
        <v>0</v>
      </c>
      <c r="P5579">
        <v>0</v>
      </c>
      <c r="Q5579">
        <v>0</v>
      </c>
    </row>
    <row r="5580" spans="1:17" x14ac:dyDescent="0.25">
      <c r="A5580" t="s">
        <v>22127</v>
      </c>
      <c r="B5580" t="s">
        <v>72</v>
      </c>
      <c r="C5580" t="s">
        <v>212</v>
      </c>
      <c r="D5580" t="s">
        <v>526</v>
      </c>
      <c r="E5580" t="s">
        <v>21471</v>
      </c>
      <c r="F5580" t="s">
        <v>398</v>
      </c>
      <c r="G5580">
        <v>0</v>
      </c>
      <c r="H5580">
        <v>16</v>
      </c>
      <c r="I5580">
        <v>2</v>
      </c>
      <c r="J5580">
        <v>10</v>
      </c>
      <c r="K5580">
        <v>1</v>
      </c>
      <c r="L5580">
        <v>3</v>
      </c>
      <c r="M5580">
        <v>0</v>
      </c>
      <c r="N5580">
        <v>0</v>
      </c>
      <c r="O5580">
        <v>0</v>
      </c>
      <c r="P5580">
        <v>0</v>
      </c>
      <c r="Q5580">
        <v>0</v>
      </c>
    </row>
    <row r="5581" spans="1:17" x14ac:dyDescent="0.25">
      <c r="A5581" t="s">
        <v>22128</v>
      </c>
      <c r="B5581" t="s">
        <v>72</v>
      </c>
      <c r="C5581" t="s">
        <v>212</v>
      </c>
      <c r="D5581" t="s">
        <v>526</v>
      </c>
      <c r="E5581" t="s">
        <v>21471</v>
      </c>
      <c r="F5581" t="s">
        <v>4242</v>
      </c>
      <c r="G5581">
        <v>0</v>
      </c>
      <c r="H5581">
        <v>0</v>
      </c>
      <c r="I5581">
        <v>0</v>
      </c>
      <c r="J5581">
        <v>0</v>
      </c>
      <c r="K5581">
        <v>0</v>
      </c>
      <c r="L5581">
        <v>0</v>
      </c>
      <c r="M5581">
        <v>16</v>
      </c>
      <c r="N5581">
        <v>0</v>
      </c>
      <c r="O5581">
        <v>0</v>
      </c>
      <c r="P5581">
        <v>0</v>
      </c>
      <c r="Q5581">
        <v>0</v>
      </c>
    </row>
    <row r="5582" spans="1:17" x14ac:dyDescent="0.25">
      <c r="A5582" t="s">
        <v>22129</v>
      </c>
      <c r="B5582" t="s">
        <v>72</v>
      </c>
      <c r="C5582" t="s">
        <v>212</v>
      </c>
      <c r="D5582" t="s">
        <v>526</v>
      </c>
      <c r="E5582" t="s">
        <v>21471</v>
      </c>
      <c r="F5582" t="s">
        <v>399</v>
      </c>
      <c r="G5582">
        <v>0</v>
      </c>
      <c r="H5582">
        <v>16</v>
      </c>
      <c r="I5582">
        <v>2</v>
      </c>
      <c r="J5582">
        <v>10</v>
      </c>
      <c r="K5582">
        <v>1</v>
      </c>
      <c r="L5582">
        <v>3</v>
      </c>
      <c r="M5582">
        <v>0</v>
      </c>
      <c r="N5582">
        <v>0</v>
      </c>
      <c r="O5582">
        <v>0</v>
      </c>
      <c r="P5582">
        <v>0</v>
      </c>
      <c r="Q5582">
        <v>0</v>
      </c>
    </row>
    <row r="5583" spans="1:17" x14ac:dyDescent="0.25">
      <c r="A5583" t="s">
        <v>22130</v>
      </c>
      <c r="B5583" t="s">
        <v>72</v>
      </c>
      <c r="C5583" t="s">
        <v>212</v>
      </c>
      <c r="D5583" t="s">
        <v>526</v>
      </c>
      <c r="E5583" t="s">
        <v>21471</v>
      </c>
      <c r="F5583" t="s">
        <v>4245</v>
      </c>
      <c r="G5583">
        <v>0</v>
      </c>
      <c r="H5583">
        <v>0</v>
      </c>
      <c r="I5583">
        <v>0</v>
      </c>
      <c r="J5583">
        <v>0</v>
      </c>
      <c r="K5583">
        <v>0</v>
      </c>
      <c r="L5583">
        <v>0</v>
      </c>
      <c r="M5583">
        <v>16</v>
      </c>
      <c r="N5583">
        <v>0</v>
      </c>
      <c r="O5583">
        <v>0</v>
      </c>
      <c r="P5583">
        <v>0</v>
      </c>
      <c r="Q5583">
        <v>0</v>
      </c>
    </row>
    <row r="5584" spans="1:17" x14ac:dyDescent="0.25">
      <c r="A5584" t="s">
        <v>22131</v>
      </c>
      <c r="B5584" t="s">
        <v>72</v>
      </c>
      <c r="C5584" t="s">
        <v>212</v>
      </c>
      <c r="D5584" t="s">
        <v>526</v>
      </c>
      <c r="E5584" t="s">
        <v>21471</v>
      </c>
      <c r="F5584" t="s">
        <v>394</v>
      </c>
      <c r="G5584">
        <v>0</v>
      </c>
      <c r="H5584">
        <v>0</v>
      </c>
      <c r="I5584">
        <v>0</v>
      </c>
      <c r="J5584">
        <v>0</v>
      </c>
      <c r="K5584">
        <v>0</v>
      </c>
      <c r="L5584">
        <v>0</v>
      </c>
      <c r="M5584">
        <v>0</v>
      </c>
      <c r="N5584">
        <v>13</v>
      </c>
      <c r="O5584">
        <v>11</v>
      </c>
      <c r="P5584">
        <v>2</v>
      </c>
      <c r="Q5584">
        <v>0</v>
      </c>
    </row>
    <row r="5585" spans="1:17" x14ac:dyDescent="0.25">
      <c r="A5585" t="s">
        <v>22132</v>
      </c>
      <c r="B5585" t="s">
        <v>72</v>
      </c>
      <c r="C5585" t="s">
        <v>212</v>
      </c>
      <c r="D5585" t="s">
        <v>526</v>
      </c>
      <c r="E5585" t="s">
        <v>21471</v>
      </c>
      <c r="F5585" t="s">
        <v>395</v>
      </c>
      <c r="G5585">
        <v>0</v>
      </c>
      <c r="H5585">
        <v>0</v>
      </c>
      <c r="I5585">
        <v>0</v>
      </c>
      <c r="J5585">
        <v>0</v>
      </c>
      <c r="K5585">
        <v>0</v>
      </c>
      <c r="L5585">
        <v>0</v>
      </c>
      <c r="M5585">
        <v>0</v>
      </c>
      <c r="N5585">
        <v>11</v>
      </c>
      <c r="O5585">
        <v>9</v>
      </c>
      <c r="P5585">
        <v>2</v>
      </c>
      <c r="Q5585">
        <v>0</v>
      </c>
    </row>
    <row r="5586" spans="1:17" x14ac:dyDescent="0.25">
      <c r="A5586" t="s">
        <v>22133</v>
      </c>
      <c r="B5586" t="s">
        <v>72</v>
      </c>
      <c r="C5586" t="s">
        <v>212</v>
      </c>
      <c r="D5586" t="s">
        <v>526</v>
      </c>
      <c r="E5586" t="s">
        <v>21471</v>
      </c>
      <c r="F5586" t="s">
        <v>525</v>
      </c>
      <c r="G5586">
        <v>16</v>
      </c>
      <c r="H5586">
        <v>0</v>
      </c>
      <c r="I5586">
        <v>0</v>
      </c>
      <c r="J5586">
        <v>0</v>
      </c>
      <c r="K5586">
        <v>0</v>
      </c>
      <c r="L5586">
        <v>0</v>
      </c>
      <c r="M5586">
        <v>0</v>
      </c>
      <c r="N5586">
        <v>0</v>
      </c>
      <c r="O5586">
        <v>0</v>
      </c>
      <c r="P5586">
        <v>0</v>
      </c>
      <c r="Q5586">
        <v>0</v>
      </c>
    </row>
    <row r="5587" spans="1:17" x14ac:dyDescent="0.25">
      <c r="A5587" t="s">
        <v>16363</v>
      </c>
      <c r="B5587" t="s">
        <v>72</v>
      </c>
      <c r="C5587" t="s">
        <v>212</v>
      </c>
      <c r="D5587" t="s">
        <v>527</v>
      </c>
      <c r="E5587" t="s">
        <v>563</v>
      </c>
      <c r="F5587" t="s">
        <v>528</v>
      </c>
      <c r="G5587">
        <v>0</v>
      </c>
      <c r="H5587">
        <v>0</v>
      </c>
      <c r="I5587">
        <v>0</v>
      </c>
      <c r="J5587">
        <v>0</v>
      </c>
      <c r="K5587">
        <v>0</v>
      </c>
      <c r="L5587">
        <v>0</v>
      </c>
      <c r="M5587">
        <v>0</v>
      </c>
      <c r="N5587">
        <v>1</v>
      </c>
      <c r="O5587">
        <v>1</v>
      </c>
      <c r="P5587">
        <v>0</v>
      </c>
      <c r="Q5587">
        <v>0</v>
      </c>
    </row>
    <row r="5588" spans="1:17" x14ac:dyDescent="0.25">
      <c r="A5588" t="s">
        <v>16671</v>
      </c>
      <c r="B5588" t="s">
        <v>74</v>
      </c>
      <c r="C5588" t="s">
        <v>101</v>
      </c>
      <c r="D5588" t="s">
        <v>526</v>
      </c>
      <c r="E5588" t="s">
        <v>563</v>
      </c>
      <c r="F5588" t="s">
        <v>397</v>
      </c>
      <c r="G5588">
        <v>0</v>
      </c>
      <c r="H5588">
        <v>3</v>
      </c>
      <c r="I5588">
        <v>1</v>
      </c>
      <c r="J5588">
        <v>2</v>
      </c>
      <c r="K5588">
        <v>0</v>
      </c>
      <c r="L5588">
        <v>0</v>
      </c>
      <c r="M5588">
        <v>0</v>
      </c>
      <c r="N5588">
        <v>0</v>
      </c>
      <c r="O5588">
        <v>0</v>
      </c>
      <c r="P5588">
        <v>0</v>
      </c>
      <c r="Q5588">
        <v>0</v>
      </c>
    </row>
    <row r="5589" spans="1:17" x14ac:dyDescent="0.25">
      <c r="A5589" t="s">
        <v>16672</v>
      </c>
      <c r="B5589" t="s">
        <v>74</v>
      </c>
      <c r="C5589" t="s">
        <v>101</v>
      </c>
      <c r="D5589" t="s">
        <v>526</v>
      </c>
      <c r="E5589" t="s">
        <v>563</v>
      </c>
      <c r="F5589" t="s">
        <v>398</v>
      </c>
      <c r="G5589">
        <v>0</v>
      </c>
      <c r="H5589">
        <v>3</v>
      </c>
      <c r="I5589">
        <v>1</v>
      </c>
      <c r="J5589">
        <v>2</v>
      </c>
      <c r="K5589">
        <v>0</v>
      </c>
      <c r="L5589">
        <v>0</v>
      </c>
      <c r="M5589">
        <v>0</v>
      </c>
      <c r="N5589">
        <v>0</v>
      </c>
      <c r="O5589">
        <v>0</v>
      </c>
      <c r="P5589">
        <v>0</v>
      </c>
      <c r="Q5589">
        <v>0</v>
      </c>
    </row>
    <row r="5590" spans="1:17" x14ac:dyDescent="0.25">
      <c r="A5590" t="s">
        <v>16673</v>
      </c>
      <c r="B5590" t="s">
        <v>74</v>
      </c>
      <c r="C5590" t="s">
        <v>101</v>
      </c>
      <c r="D5590" t="s">
        <v>526</v>
      </c>
      <c r="E5590" t="s">
        <v>563</v>
      </c>
      <c r="F5590" t="s">
        <v>4242</v>
      </c>
      <c r="G5590">
        <v>0</v>
      </c>
      <c r="H5590">
        <v>0</v>
      </c>
      <c r="I5590">
        <v>0</v>
      </c>
      <c r="J5590">
        <v>0</v>
      </c>
      <c r="K5590">
        <v>0</v>
      </c>
      <c r="L5590">
        <v>0</v>
      </c>
      <c r="M5590">
        <v>3</v>
      </c>
      <c r="N5590">
        <v>0</v>
      </c>
      <c r="O5590">
        <v>0</v>
      </c>
      <c r="P5590">
        <v>0</v>
      </c>
      <c r="Q5590">
        <v>0</v>
      </c>
    </row>
    <row r="5591" spans="1:17" x14ac:dyDescent="0.25">
      <c r="A5591" t="s">
        <v>18725</v>
      </c>
      <c r="B5591" t="s">
        <v>74</v>
      </c>
      <c r="C5591" t="s">
        <v>101</v>
      </c>
      <c r="D5591" t="s">
        <v>526</v>
      </c>
      <c r="E5591" t="s">
        <v>563</v>
      </c>
      <c r="F5591" t="s">
        <v>399</v>
      </c>
      <c r="G5591">
        <v>0</v>
      </c>
      <c r="H5591">
        <v>3</v>
      </c>
      <c r="I5591">
        <v>1</v>
      </c>
      <c r="J5591">
        <v>2</v>
      </c>
      <c r="K5591">
        <v>0</v>
      </c>
      <c r="L5591">
        <v>0</v>
      </c>
      <c r="M5591">
        <v>0</v>
      </c>
      <c r="N5591">
        <v>0</v>
      </c>
      <c r="O5591">
        <v>0</v>
      </c>
      <c r="P5591">
        <v>0</v>
      </c>
      <c r="Q5591">
        <v>0</v>
      </c>
    </row>
    <row r="5592" spans="1:17" x14ac:dyDescent="0.25">
      <c r="A5592" t="s">
        <v>18726</v>
      </c>
      <c r="B5592" t="s">
        <v>74</v>
      </c>
      <c r="C5592" t="s">
        <v>101</v>
      </c>
      <c r="D5592" t="s">
        <v>526</v>
      </c>
      <c r="E5592" t="s">
        <v>563</v>
      </c>
      <c r="F5592" t="s">
        <v>4245</v>
      </c>
      <c r="G5592">
        <v>0</v>
      </c>
      <c r="H5592">
        <v>0</v>
      </c>
      <c r="I5592">
        <v>0</v>
      </c>
      <c r="J5592">
        <v>0</v>
      </c>
      <c r="K5592">
        <v>0</v>
      </c>
      <c r="L5592">
        <v>0</v>
      </c>
      <c r="M5592">
        <v>3</v>
      </c>
      <c r="N5592">
        <v>0</v>
      </c>
      <c r="O5592">
        <v>0</v>
      </c>
      <c r="P5592">
        <v>0</v>
      </c>
      <c r="Q5592">
        <v>0</v>
      </c>
    </row>
    <row r="5593" spans="1:17" x14ac:dyDescent="0.25">
      <c r="A5593" t="s">
        <v>18727</v>
      </c>
      <c r="B5593" t="s">
        <v>74</v>
      </c>
      <c r="C5593" t="s">
        <v>101</v>
      </c>
      <c r="D5593" t="s">
        <v>526</v>
      </c>
      <c r="E5593" t="s">
        <v>563</v>
      </c>
      <c r="F5593" t="s">
        <v>394</v>
      </c>
      <c r="G5593">
        <v>0</v>
      </c>
      <c r="H5593">
        <v>0</v>
      </c>
      <c r="I5593">
        <v>0</v>
      </c>
      <c r="J5593">
        <v>0</v>
      </c>
      <c r="K5593">
        <v>0</v>
      </c>
      <c r="L5593">
        <v>0</v>
      </c>
      <c r="M5593">
        <v>0</v>
      </c>
      <c r="N5593">
        <v>1</v>
      </c>
      <c r="O5593">
        <v>1</v>
      </c>
      <c r="P5593">
        <v>0</v>
      </c>
      <c r="Q5593">
        <v>0</v>
      </c>
    </row>
    <row r="5594" spans="1:17" x14ac:dyDescent="0.25">
      <c r="A5594" t="s">
        <v>18728</v>
      </c>
      <c r="B5594" t="s">
        <v>74</v>
      </c>
      <c r="C5594" t="s">
        <v>101</v>
      </c>
      <c r="D5594" t="s">
        <v>526</v>
      </c>
      <c r="E5594" t="s">
        <v>563</v>
      </c>
      <c r="F5594" t="s">
        <v>395</v>
      </c>
      <c r="G5594">
        <v>0</v>
      </c>
      <c r="H5594">
        <v>0</v>
      </c>
      <c r="I5594">
        <v>0</v>
      </c>
      <c r="J5594">
        <v>0</v>
      </c>
      <c r="K5594">
        <v>0</v>
      </c>
      <c r="L5594">
        <v>0</v>
      </c>
      <c r="M5594">
        <v>0</v>
      </c>
      <c r="N5594">
        <v>1</v>
      </c>
      <c r="O5594">
        <v>1</v>
      </c>
      <c r="P5594">
        <v>0</v>
      </c>
      <c r="Q5594">
        <v>0</v>
      </c>
    </row>
    <row r="5595" spans="1:17" x14ac:dyDescent="0.25">
      <c r="A5595" t="s">
        <v>18729</v>
      </c>
      <c r="B5595" t="s">
        <v>74</v>
      </c>
      <c r="C5595" t="s">
        <v>101</v>
      </c>
      <c r="D5595" t="s">
        <v>526</v>
      </c>
      <c r="E5595" t="s">
        <v>563</v>
      </c>
      <c r="F5595" t="s">
        <v>525</v>
      </c>
      <c r="G5595">
        <v>3</v>
      </c>
      <c r="H5595">
        <v>0</v>
      </c>
      <c r="I5595">
        <v>0</v>
      </c>
      <c r="J5595">
        <v>0</v>
      </c>
      <c r="K5595">
        <v>0</v>
      </c>
      <c r="L5595">
        <v>0</v>
      </c>
      <c r="M5595">
        <v>0</v>
      </c>
      <c r="N5595">
        <v>0</v>
      </c>
      <c r="O5595">
        <v>0</v>
      </c>
      <c r="P5595">
        <v>0</v>
      </c>
      <c r="Q5595">
        <v>0</v>
      </c>
    </row>
    <row r="5596" spans="1:17" x14ac:dyDescent="0.25">
      <c r="A5596" t="s">
        <v>22134</v>
      </c>
      <c r="B5596" t="s">
        <v>74</v>
      </c>
      <c r="C5596" t="s">
        <v>101</v>
      </c>
      <c r="D5596" t="s">
        <v>526</v>
      </c>
      <c r="E5596" t="s">
        <v>21471</v>
      </c>
      <c r="F5596" t="s">
        <v>396</v>
      </c>
      <c r="G5596">
        <v>0</v>
      </c>
      <c r="H5596">
        <v>11</v>
      </c>
      <c r="I5596">
        <v>7</v>
      </c>
      <c r="J5596">
        <v>4</v>
      </c>
      <c r="K5596">
        <v>0</v>
      </c>
      <c r="L5596">
        <v>0</v>
      </c>
      <c r="M5596">
        <v>0</v>
      </c>
      <c r="N5596">
        <v>0</v>
      </c>
      <c r="O5596">
        <v>0</v>
      </c>
      <c r="P5596">
        <v>0</v>
      </c>
      <c r="Q5596">
        <v>0</v>
      </c>
    </row>
    <row r="5597" spans="1:17" x14ac:dyDescent="0.25">
      <c r="A5597" t="s">
        <v>22135</v>
      </c>
      <c r="B5597" t="s">
        <v>74</v>
      </c>
      <c r="C5597" t="s">
        <v>101</v>
      </c>
      <c r="D5597" t="s">
        <v>526</v>
      </c>
      <c r="E5597" t="s">
        <v>21471</v>
      </c>
      <c r="F5597" t="s">
        <v>4236</v>
      </c>
      <c r="G5597">
        <v>0</v>
      </c>
      <c r="H5597">
        <v>11</v>
      </c>
      <c r="I5597">
        <v>7</v>
      </c>
      <c r="J5597">
        <v>4</v>
      </c>
      <c r="K5597">
        <v>0</v>
      </c>
      <c r="L5597">
        <v>0</v>
      </c>
      <c r="M5597">
        <v>0</v>
      </c>
      <c r="N5597">
        <v>0</v>
      </c>
      <c r="O5597">
        <v>0</v>
      </c>
      <c r="P5597">
        <v>0</v>
      </c>
      <c r="Q5597">
        <v>0</v>
      </c>
    </row>
    <row r="5598" spans="1:17" x14ac:dyDescent="0.25">
      <c r="A5598" t="s">
        <v>22136</v>
      </c>
      <c r="B5598" t="s">
        <v>74</v>
      </c>
      <c r="C5598" t="s">
        <v>101</v>
      </c>
      <c r="D5598" t="s">
        <v>526</v>
      </c>
      <c r="E5598" t="s">
        <v>21471</v>
      </c>
      <c r="F5598" t="s">
        <v>4238</v>
      </c>
      <c r="G5598">
        <v>0</v>
      </c>
      <c r="H5598">
        <v>0</v>
      </c>
      <c r="I5598">
        <v>0</v>
      </c>
      <c r="J5598">
        <v>0</v>
      </c>
      <c r="K5598">
        <v>0</v>
      </c>
      <c r="L5598">
        <v>0</v>
      </c>
      <c r="M5598">
        <v>11</v>
      </c>
      <c r="N5598">
        <v>0</v>
      </c>
      <c r="O5598">
        <v>0</v>
      </c>
      <c r="P5598">
        <v>0</v>
      </c>
      <c r="Q5598">
        <v>0</v>
      </c>
    </row>
    <row r="5599" spans="1:17" x14ac:dyDescent="0.25">
      <c r="A5599" t="s">
        <v>22137</v>
      </c>
      <c r="B5599" t="s">
        <v>74</v>
      </c>
      <c r="C5599" t="s">
        <v>101</v>
      </c>
      <c r="D5599" t="s">
        <v>526</v>
      </c>
      <c r="E5599" t="s">
        <v>21471</v>
      </c>
      <c r="F5599" t="s">
        <v>397</v>
      </c>
      <c r="G5599">
        <v>0</v>
      </c>
      <c r="H5599">
        <v>11</v>
      </c>
      <c r="I5599">
        <v>7</v>
      </c>
      <c r="J5599">
        <v>4</v>
      </c>
      <c r="K5599">
        <v>0</v>
      </c>
      <c r="L5599">
        <v>0</v>
      </c>
      <c r="M5599">
        <v>0</v>
      </c>
      <c r="N5599">
        <v>0</v>
      </c>
      <c r="O5599">
        <v>0</v>
      </c>
      <c r="P5599">
        <v>0</v>
      </c>
      <c r="Q5599">
        <v>0</v>
      </c>
    </row>
    <row r="5600" spans="1:17" x14ac:dyDescent="0.25">
      <c r="A5600" t="s">
        <v>22138</v>
      </c>
      <c r="B5600" t="s">
        <v>74</v>
      </c>
      <c r="C5600" t="s">
        <v>101</v>
      </c>
      <c r="D5600" t="s">
        <v>526</v>
      </c>
      <c r="E5600" t="s">
        <v>21471</v>
      </c>
      <c r="F5600" t="s">
        <v>398</v>
      </c>
      <c r="G5600">
        <v>0</v>
      </c>
      <c r="H5600">
        <v>11</v>
      </c>
      <c r="I5600">
        <v>7</v>
      </c>
      <c r="J5600">
        <v>4</v>
      </c>
      <c r="K5600">
        <v>0</v>
      </c>
      <c r="L5600">
        <v>0</v>
      </c>
      <c r="M5600">
        <v>0</v>
      </c>
      <c r="N5600">
        <v>0</v>
      </c>
      <c r="O5600">
        <v>0</v>
      </c>
      <c r="P5600">
        <v>0</v>
      </c>
      <c r="Q5600">
        <v>0</v>
      </c>
    </row>
    <row r="5601" spans="1:17" x14ac:dyDescent="0.25">
      <c r="A5601" t="s">
        <v>22139</v>
      </c>
      <c r="B5601" t="s">
        <v>74</v>
      </c>
      <c r="C5601" t="s">
        <v>101</v>
      </c>
      <c r="D5601" t="s">
        <v>526</v>
      </c>
      <c r="E5601" t="s">
        <v>21471</v>
      </c>
      <c r="F5601" t="s">
        <v>4242</v>
      </c>
      <c r="G5601">
        <v>0</v>
      </c>
      <c r="H5601">
        <v>0</v>
      </c>
      <c r="I5601">
        <v>0</v>
      </c>
      <c r="J5601">
        <v>0</v>
      </c>
      <c r="K5601">
        <v>0</v>
      </c>
      <c r="L5601">
        <v>0</v>
      </c>
      <c r="M5601">
        <v>11</v>
      </c>
      <c r="N5601">
        <v>0</v>
      </c>
      <c r="O5601">
        <v>0</v>
      </c>
      <c r="P5601">
        <v>0</v>
      </c>
      <c r="Q5601">
        <v>0</v>
      </c>
    </row>
    <row r="5602" spans="1:17" x14ac:dyDescent="0.25">
      <c r="A5602" t="s">
        <v>22140</v>
      </c>
      <c r="B5602" t="s">
        <v>74</v>
      </c>
      <c r="C5602" t="s">
        <v>101</v>
      </c>
      <c r="D5602" t="s">
        <v>526</v>
      </c>
      <c r="E5602" t="s">
        <v>21471</v>
      </c>
      <c r="F5602" t="s">
        <v>399</v>
      </c>
      <c r="G5602">
        <v>0</v>
      </c>
      <c r="H5602">
        <v>11</v>
      </c>
      <c r="I5602">
        <v>7</v>
      </c>
      <c r="J5602">
        <v>4</v>
      </c>
      <c r="K5602">
        <v>0</v>
      </c>
      <c r="L5602">
        <v>0</v>
      </c>
      <c r="M5602">
        <v>0</v>
      </c>
      <c r="N5602">
        <v>0</v>
      </c>
      <c r="O5602">
        <v>0</v>
      </c>
      <c r="P5602">
        <v>0</v>
      </c>
      <c r="Q5602">
        <v>0</v>
      </c>
    </row>
    <row r="5603" spans="1:17" x14ac:dyDescent="0.25">
      <c r="A5603" t="s">
        <v>22141</v>
      </c>
      <c r="B5603" t="s">
        <v>74</v>
      </c>
      <c r="C5603" t="s">
        <v>101</v>
      </c>
      <c r="D5603" t="s">
        <v>526</v>
      </c>
      <c r="E5603" t="s">
        <v>21471</v>
      </c>
      <c r="F5603" t="s">
        <v>4245</v>
      </c>
      <c r="G5603">
        <v>0</v>
      </c>
      <c r="H5603">
        <v>0</v>
      </c>
      <c r="I5603">
        <v>0</v>
      </c>
      <c r="J5603">
        <v>0</v>
      </c>
      <c r="K5603">
        <v>0</v>
      </c>
      <c r="L5603">
        <v>0</v>
      </c>
      <c r="M5603">
        <v>11</v>
      </c>
      <c r="N5603">
        <v>0</v>
      </c>
      <c r="O5603">
        <v>0</v>
      </c>
      <c r="P5603">
        <v>0</v>
      </c>
      <c r="Q5603">
        <v>0</v>
      </c>
    </row>
    <row r="5604" spans="1:17" x14ac:dyDescent="0.25">
      <c r="A5604" t="s">
        <v>22142</v>
      </c>
      <c r="B5604" t="s">
        <v>74</v>
      </c>
      <c r="C5604" t="s">
        <v>101</v>
      </c>
      <c r="D5604" t="s">
        <v>526</v>
      </c>
      <c r="E5604" t="s">
        <v>21471</v>
      </c>
      <c r="F5604" t="s">
        <v>394</v>
      </c>
      <c r="G5604">
        <v>0</v>
      </c>
      <c r="H5604">
        <v>0</v>
      </c>
      <c r="I5604">
        <v>0</v>
      </c>
      <c r="J5604">
        <v>0</v>
      </c>
      <c r="K5604">
        <v>0</v>
      </c>
      <c r="L5604">
        <v>0</v>
      </c>
      <c r="M5604">
        <v>0</v>
      </c>
      <c r="N5604">
        <v>7</v>
      </c>
      <c r="O5604">
        <v>7</v>
      </c>
      <c r="P5604">
        <v>0</v>
      </c>
      <c r="Q5604">
        <v>0</v>
      </c>
    </row>
    <row r="5605" spans="1:17" x14ac:dyDescent="0.25">
      <c r="A5605" t="s">
        <v>22143</v>
      </c>
      <c r="B5605" t="s">
        <v>74</v>
      </c>
      <c r="C5605" t="s">
        <v>101</v>
      </c>
      <c r="D5605" t="s">
        <v>526</v>
      </c>
      <c r="E5605" t="s">
        <v>21471</v>
      </c>
      <c r="F5605" t="s">
        <v>395</v>
      </c>
      <c r="G5605">
        <v>0</v>
      </c>
      <c r="H5605">
        <v>0</v>
      </c>
      <c r="I5605">
        <v>0</v>
      </c>
      <c r="J5605">
        <v>0</v>
      </c>
      <c r="K5605">
        <v>0</v>
      </c>
      <c r="L5605">
        <v>0</v>
      </c>
      <c r="M5605">
        <v>0</v>
      </c>
      <c r="N5605">
        <v>7</v>
      </c>
      <c r="O5605">
        <v>7</v>
      </c>
      <c r="P5605">
        <v>0</v>
      </c>
      <c r="Q5605">
        <v>0</v>
      </c>
    </row>
    <row r="5606" spans="1:17" x14ac:dyDescent="0.25">
      <c r="A5606" t="s">
        <v>22144</v>
      </c>
      <c r="B5606" t="s">
        <v>74</v>
      </c>
      <c r="C5606" t="s">
        <v>101</v>
      </c>
      <c r="D5606" t="s">
        <v>526</v>
      </c>
      <c r="E5606" t="s">
        <v>21471</v>
      </c>
      <c r="F5606" t="s">
        <v>525</v>
      </c>
      <c r="G5606">
        <v>11</v>
      </c>
      <c r="H5606">
        <v>0</v>
      </c>
      <c r="I5606">
        <v>0</v>
      </c>
      <c r="J5606">
        <v>0</v>
      </c>
      <c r="K5606">
        <v>0</v>
      </c>
      <c r="L5606">
        <v>0</v>
      </c>
      <c r="M5606">
        <v>0</v>
      </c>
      <c r="N5606">
        <v>0</v>
      </c>
      <c r="O5606">
        <v>0</v>
      </c>
      <c r="P5606">
        <v>0</v>
      </c>
      <c r="Q5606">
        <v>0</v>
      </c>
    </row>
    <row r="5607" spans="1:17" x14ac:dyDescent="0.25">
      <c r="A5607" t="s">
        <v>18730</v>
      </c>
      <c r="B5607" t="s">
        <v>74</v>
      </c>
      <c r="C5607" t="s">
        <v>101</v>
      </c>
      <c r="D5607" t="s">
        <v>12971</v>
      </c>
      <c r="E5607" t="s">
        <v>563</v>
      </c>
      <c r="F5607" t="s">
        <v>525</v>
      </c>
      <c r="G5607">
        <v>1</v>
      </c>
      <c r="H5607">
        <v>0</v>
      </c>
      <c r="I5607">
        <v>0</v>
      </c>
      <c r="J5607">
        <v>0</v>
      </c>
      <c r="K5607">
        <v>0</v>
      </c>
      <c r="L5607">
        <v>0</v>
      </c>
      <c r="M5607">
        <v>0</v>
      </c>
      <c r="N5607">
        <v>0</v>
      </c>
      <c r="O5607">
        <v>0</v>
      </c>
      <c r="P5607">
        <v>0</v>
      </c>
      <c r="Q5607">
        <v>0</v>
      </c>
    </row>
    <row r="5608" spans="1:17" x14ac:dyDescent="0.25">
      <c r="A5608" t="s">
        <v>22145</v>
      </c>
      <c r="B5608" t="s">
        <v>74</v>
      </c>
      <c r="C5608" t="s">
        <v>101</v>
      </c>
      <c r="D5608" t="s">
        <v>12971</v>
      </c>
      <c r="E5608" t="s">
        <v>21471</v>
      </c>
      <c r="F5608" t="s">
        <v>525</v>
      </c>
      <c r="G5608">
        <v>1</v>
      </c>
      <c r="H5608">
        <v>0</v>
      </c>
      <c r="I5608">
        <v>0</v>
      </c>
      <c r="J5608">
        <v>0</v>
      </c>
      <c r="K5608">
        <v>0</v>
      </c>
      <c r="L5608">
        <v>0</v>
      </c>
      <c r="M5608">
        <v>0</v>
      </c>
      <c r="N5608">
        <v>0</v>
      </c>
      <c r="O5608">
        <v>0</v>
      </c>
      <c r="P5608">
        <v>0</v>
      </c>
      <c r="Q5608">
        <v>0</v>
      </c>
    </row>
    <row r="5609" spans="1:17" x14ac:dyDescent="0.25">
      <c r="A5609" t="s">
        <v>22146</v>
      </c>
      <c r="B5609" t="s">
        <v>74</v>
      </c>
      <c r="C5609" t="s">
        <v>102</v>
      </c>
      <c r="D5609" t="s">
        <v>529</v>
      </c>
      <c r="E5609" t="s">
        <v>21471</v>
      </c>
      <c r="F5609" t="s">
        <v>525</v>
      </c>
      <c r="G5609">
        <v>4</v>
      </c>
      <c r="H5609">
        <v>0</v>
      </c>
      <c r="I5609">
        <v>0</v>
      </c>
      <c r="J5609">
        <v>0</v>
      </c>
      <c r="K5609">
        <v>0</v>
      </c>
      <c r="L5609">
        <v>0</v>
      </c>
      <c r="M5609">
        <v>0</v>
      </c>
      <c r="N5609">
        <v>0</v>
      </c>
      <c r="O5609">
        <v>0</v>
      </c>
      <c r="P5609">
        <v>0</v>
      </c>
      <c r="Q5609">
        <v>0</v>
      </c>
    </row>
    <row r="5610" spans="1:17" x14ac:dyDescent="0.25">
      <c r="A5610" t="s">
        <v>18731</v>
      </c>
      <c r="B5610" t="s">
        <v>74</v>
      </c>
      <c r="C5610" t="s">
        <v>102</v>
      </c>
      <c r="D5610" t="s">
        <v>526</v>
      </c>
      <c r="E5610" t="s">
        <v>563</v>
      </c>
      <c r="F5610" t="s">
        <v>396</v>
      </c>
      <c r="G5610">
        <v>0</v>
      </c>
      <c r="H5610">
        <v>28</v>
      </c>
      <c r="I5610">
        <v>8</v>
      </c>
      <c r="J5610">
        <v>17</v>
      </c>
      <c r="K5610">
        <v>3</v>
      </c>
      <c r="L5610">
        <v>0</v>
      </c>
      <c r="M5610">
        <v>0</v>
      </c>
      <c r="N5610">
        <v>0</v>
      </c>
      <c r="O5610">
        <v>0</v>
      </c>
      <c r="P5610">
        <v>0</v>
      </c>
      <c r="Q5610">
        <v>0</v>
      </c>
    </row>
    <row r="5611" spans="1:17" x14ac:dyDescent="0.25">
      <c r="A5611" t="s">
        <v>18732</v>
      </c>
      <c r="B5611" t="s">
        <v>74</v>
      </c>
      <c r="C5611" t="s">
        <v>102</v>
      </c>
      <c r="D5611" t="s">
        <v>526</v>
      </c>
      <c r="E5611" t="s">
        <v>563</v>
      </c>
      <c r="F5611" t="s">
        <v>4236</v>
      </c>
      <c r="G5611">
        <v>0</v>
      </c>
      <c r="H5611">
        <v>28</v>
      </c>
      <c r="I5611">
        <v>8</v>
      </c>
      <c r="J5611">
        <v>17</v>
      </c>
      <c r="K5611">
        <v>3</v>
      </c>
      <c r="L5611">
        <v>0</v>
      </c>
      <c r="M5611">
        <v>0</v>
      </c>
      <c r="N5611">
        <v>0</v>
      </c>
      <c r="O5611">
        <v>0</v>
      </c>
      <c r="P5611">
        <v>0</v>
      </c>
      <c r="Q5611">
        <v>0</v>
      </c>
    </row>
    <row r="5612" spans="1:17" x14ac:dyDescent="0.25">
      <c r="A5612" t="s">
        <v>18733</v>
      </c>
      <c r="B5612" t="s">
        <v>74</v>
      </c>
      <c r="C5612" t="s">
        <v>102</v>
      </c>
      <c r="D5612" t="s">
        <v>526</v>
      </c>
      <c r="E5612" t="s">
        <v>563</v>
      </c>
      <c r="F5612" t="s">
        <v>4238</v>
      </c>
      <c r="G5612">
        <v>0</v>
      </c>
      <c r="H5612">
        <v>0</v>
      </c>
      <c r="I5612">
        <v>0</v>
      </c>
      <c r="J5612">
        <v>0</v>
      </c>
      <c r="K5612">
        <v>0</v>
      </c>
      <c r="L5612">
        <v>0</v>
      </c>
      <c r="M5612">
        <v>28</v>
      </c>
      <c r="N5612">
        <v>0</v>
      </c>
      <c r="O5612">
        <v>0</v>
      </c>
      <c r="P5612">
        <v>0</v>
      </c>
      <c r="Q5612">
        <v>0</v>
      </c>
    </row>
    <row r="5613" spans="1:17" x14ac:dyDescent="0.25">
      <c r="A5613" t="s">
        <v>18734</v>
      </c>
      <c r="B5613" t="s">
        <v>74</v>
      </c>
      <c r="C5613" t="s">
        <v>102</v>
      </c>
      <c r="D5613" t="s">
        <v>526</v>
      </c>
      <c r="E5613" t="s">
        <v>563</v>
      </c>
      <c r="F5613" t="s">
        <v>397</v>
      </c>
      <c r="G5613">
        <v>0</v>
      </c>
      <c r="H5613">
        <v>28</v>
      </c>
      <c r="I5613">
        <v>8</v>
      </c>
      <c r="J5613">
        <v>17</v>
      </c>
      <c r="K5613">
        <v>3</v>
      </c>
      <c r="L5613">
        <v>0</v>
      </c>
      <c r="M5613">
        <v>0</v>
      </c>
      <c r="N5613">
        <v>0</v>
      </c>
      <c r="O5613">
        <v>0</v>
      </c>
      <c r="P5613">
        <v>0</v>
      </c>
      <c r="Q5613">
        <v>0</v>
      </c>
    </row>
    <row r="5614" spans="1:17" x14ac:dyDescent="0.25">
      <c r="A5614" t="s">
        <v>18735</v>
      </c>
      <c r="B5614" t="s">
        <v>74</v>
      </c>
      <c r="C5614" t="s">
        <v>102</v>
      </c>
      <c r="D5614" t="s">
        <v>526</v>
      </c>
      <c r="E5614" t="s">
        <v>563</v>
      </c>
      <c r="F5614" t="s">
        <v>398</v>
      </c>
      <c r="G5614">
        <v>0</v>
      </c>
      <c r="H5614">
        <v>28</v>
      </c>
      <c r="I5614">
        <v>8</v>
      </c>
      <c r="J5614">
        <v>17</v>
      </c>
      <c r="K5614">
        <v>3</v>
      </c>
      <c r="L5614">
        <v>0</v>
      </c>
      <c r="M5614">
        <v>0</v>
      </c>
      <c r="N5614">
        <v>0</v>
      </c>
      <c r="O5614">
        <v>0</v>
      </c>
      <c r="P5614">
        <v>0</v>
      </c>
      <c r="Q5614">
        <v>0</v>
      </c>
    </row>
    <row r="5615" spans="1:17" x14ac:dyDescent="0.25">
      <c r="A5615" t="s">
        <v>18736</v>
      </c>
      <c r="B5615" t="s">
        <v>74</v>
      </c>
      <c r="C5615" t="s">
        <v>102</v>
      </c>
      <c r="D5615" t="s">
        <v>526</v>
      </c>
      <c r="E5615" t="s">
        <v>563</v>
      </c>
      <c r="F5615" t="s">
        <v>4242</v>
      </c>
      <c r="G5615">
        <v>0</v>
      </c>
      <c r="H5615">
        <v>0</v>
      </c>
      <c r="I5615">
        <v>0</v>
      </c>
      <c r="J5615">
        <v>0</v>
      </c>
      <c r="K5615">
        <v>0</v>
      </c>
      <c r="L5615">
        <v>0</v>
      </c>
      <c r="M5615">
        <v>28</v>
      </c>
      <c r="N5615">
        <v>0</v>
      </c>
      <c r="O5615">
        <v>0</v>
      </c>
      <c r="P5615">
        <v>0</v>
      </c>
      <c r="Q5615">
        <v>0</v>
      </c>
    </row>
    <row r="5616" spans="1:17" x14ac:dyDescent="0.25">
      <c r="A5616" t="s">
        <v>22497</v>
      </c>
      <c r="B5616" t="s">
        <v>74</v>
      </c>
      <c r="C5616" t="s">
        <v>165</v>
      </c>
      <c r="D5616" t="s">
        <v>526</v>
      </c>
      <c r="E5616" t="s">
        <v>21471</v>
      </c>
      <c r="F5616" t="s">
        <v>4245</v>
      </c>
      <c r="G5616">
        <v>0</v>
      </c>
      <c r="H5616">
        <v>0</v>
      </c>
      <c r="I5616">
        <v>0</v>
      </c>
      <c r="J5616">
        <v>0</v>
      </c>
      <c r="K5616">
        <v>0</v>
      </c>
      <c r="L5616">
        <v>0</v>
      </c>
      <c r="M5616">
        <v>47</v>
      </c>
      <c r="N5616">
        <v>0</v>
      </c>
      <c r="O5616">
        <v>0</v>
      </c>
      <c r="P5616">
        <v>0</v>
      </c>
      <c r="Q5616">
        <v>0</v>
      </c>
    </row>
    <row r="5617" spans="1:17" x14ac:dyDescent="0.25">
      <c r="A5617" t="s">
        <v>22498</v>
      </c>
      <c r="B5617" t="s">
        <v>74</v>
      </c>
      <c r="C5617" t="s">
        <v>165</v>
      </c>
      <c r="D5617" t="s">
        <v>526</v>
      </c>
      <c r="E5617" t="s">
        <v>21471</v>
      </c>
      <c r="F5617" t="s">
        <v>394</v>
      </c>
      <c r="G5617">
        <v>0</v>
      </c>
      <c r="H5617">
        <v>0</v>
      </c>
      <c r="I5617">
        <v>0</v>
      </c>
      <c r="J5617">
        <v>0</v>
      </c>
      <c r="K5617">
        <v>0</v>
      </c>
      <c r="L5617">
        <v>0</v>
      </c>
      <c r="M5617">
        <v>0</v>
      </c>
      <c r="N5617">
        <v>31</v>
      </c>
      <c r="O5617">
        <v>30</v>
      </c>
      <c r="P5617">
        <v>1</v>
      </c>
      <c r="Q5617">
        <v>0</v>
      </c>
    </row>
    <row r="5618" spans="1:17" x14ac:dyDescent="0.25">
      <c r="A5618" t="s">
        <v>22499</v>
      </c>
      <c r="B5618" t="s">
        <v>74</v>
      </c>
      <c r="C5618" t="s">
        <v>165</v>
      </c>
      <c r="D5618" t="s">
        <v>526</v>
      </c>
      <c r="E5618" t="s">
        <v>21471</v>
      </c>
      <c r="F5618" t="s">
        <v>395</v>
      </c>
      <c r="G5618">
        <v>0</v>
      </c>
      <c r="H5618">
        <v>0</v>
      </c>
      <c r="I5618">
        <v>0</v>
      </c>
      <c r="J5618">
        <v>0</v>
      </c>
      <c r="K5618">
        <v>0</v>
      </c>
      <c r="L5618">
        <v>0</v>
      </c>
      <c r="M5618">
        <v>0</v>
      </c>
      <c r="N5618">
        <v>24</v>
      </c>
      <c r="O5618">
        <v>23</v>
      </c>
      <c r="P5618">
        <v>1</v>
      </c>
      <c r="Q5618">
        <v>0</v>
      </c>
    </row>
    <row r="5619" spans="1:17" x14ac:dyDescent="0.25">
      <c r="A5619" t="s">
        <v>22500</v>
      </c>
      <c r="B5619" t="s">
        <v>74</v>
      </c>
      <c r="C5619" t="s">
        <v>165</v>
      </c>
      <c r="D5619" t="s">
        <v>526</v>
      </c>
      <c r="E5619" t="s">
        <v>21471</v>
      </c>
      <c r="F5619" t="s">
        <v>525</v>
      </c>
      <c r="G5619">
        <v>47</v>
      </c>
      <c r="H5619">
        <v>0</v>
      </c>
      <c r="I5619">
        <v>0</v>
      </c>
      <c r="J5619">
        <v>0</v>
      </c>
      <c r="K5619">
        <v>0</v>
      </c>
      <c r="L5619">
        <v>0</v>
      </c>
      <c r="M5619">
        <v>0</v>
      </c>
      <c r="N5619">
        <v>0</v>
      </c>
      <c r="O5619">
        <v>0</v>
      </c>
      <c r="P5619">
        <v>0</v>
      </c>
      <c r="Q5619">
        <v>0</v>
      </c>
    </row>
    <row r="5620" spans="1:17" x14ac:dyDescent="0.25">
      <c r="A5620" t="s">
        <v>18747</v>
      </c>
      <c r="B5620" t="s">
        <v>74</v>
      </c>
      <c r="C5620" t="s">
        <v>165</v>
      </c>
      <c r="D5620" t="s">
        <v>12971</v>
      </c>
      <c r="E5620" t="s">
        <v>563</v>
      </c>
      <c r="F5620" t="s">
        <v>525</v>
      </c>
      <c r="G5620">
        <v>1</v>
      </c>
      <c r="H5620">
        <v>0</v>
      </c>
      <c r="I5620">
        <v>0</v>
      </c>
      <c r="J5620">
        <v>0</v>
      </c>
      <c r="K5620">
        <v>0</v>
      </c>
      <c r="L5620">
        <v>0</v>
      </c>
      <c r="M5620">
        <v>0</v>
      </c>
      <c r="N5620">
        <v>0</v>
      </c>
      <c r="O5620">
        <v>0</v>
      </c>
      <c r="P5620">
        <v>0</v>
      </c>
      <c r="Q5620">
        <v>0</v>
      </c>
    </row>
    <row r="5621" spans="1:17" x14ac:dyDescent="0.25">
      <c r="A5621" t="s">
        <v>22501</v>
      </c>
      <c r="B5621" t="s">
        <v>74</v>
      </c>
      <c r="C5621" t="s">
        <v>165</v>
      </c>
      <c r="D5621" t="s">
        <v>12971</v>
      </c>
      <c r="E5621" t="s">
        <v>21471</v>
      </c>
      <c r="F5621" t="s">
        <v>525</v>
      </c>
      <c r="G5621">
        <v>4</v>
      </c>
      <c r="H5621">
        <v>0</v>
      </c>
      <c r="I5621">
        <v>0</v>
      </c>
      <c r="J5621">
        <v>0</v>
      </c>
      <c r="K5621">
        <v>0</v>
      </c>
      <c r="L5621">
        <v>0</v>
      </c>
      <c r="M5621">
        <v>0</v>
      </c>
      <c r="N5621">
        <v>0</v>
      </c>
      <c r="O5621">
        <v>0</v>
      </c>
      <c r="P5621">
        <v>0</v>
      </c>
      <c r="Q5621">
        <v>0</v>
      </c>
    </row>
    <row r="5622" spans="1:17" x14ac:dyDescent="0.25">
      <c r="A5622" t="s">
        <v>18748</v>
      </c>
      <c r="B5622" t="s">
        <v>74</v>
      </c>
      <c r="C5622" t="s">
        <v>166</v>
      </c>
      <c r="D5622" t="s">
        <v>529</v>
      </c>
      <c r="E5622" t="s">
        <v>563</v>
      </c>
      <c r="F5622" t="s">
        <v>525</v>
      </c>
      <c r="G5622">
        <v>1</v>
      </c>
      <c r="H5622">
        <v>0</v>
      </c>
      <c r="I5622">
        <v>0</v>
      </c>
      <c r="J5622">
        <v>0</v>
      </c>
      <c r="K5622">
        <v>0</v>
      </c>
      <c r="L5622">
        <v>0</v>
      </c>
      <c r="M5622">
        <v>0</v>
      </c>
      <c r="N5622">
        <v>0</v>
      </c>
      <c r="O5622">
        <v>0</v>
      </c>
      <c r="P5622">
        <v>0</v>
      </c>
      <c r="Q5622">
        <v>0</v>
      </c>
    </row>
    <row r="5623" spans="1:17" x14ac:dyDescent="0.25">
      <c r="A5623" t="s">
        <v>18749</v>
      </c>
      <c r="B5623" t="s">
        <v>74</v>
      </c>
      <c r="C5623" t="s">
        <v>166</v>
      </c>
      <c r="D5623" t="s">
        <v>526</v>
      </c>
      <c r="E5623" t="s">
        <v>563</v>
      </c>
      <c r="F5623" t="s">
        <v>396</v>
      </c>
      <c r="G5623">
        <v>0</v>
      </c>
      <c r="H5623">
        <v>4</v>
      </c>
      <c r="I5623">
        <v>0</v>
      </c>
      <c r="J5623">
        <v>4</v>
      </c>
      <c r="K5623">
        <v>0</v>
      </c>
      <c r="L5623">
        <v>0</v>
      </c>
      <c r="M5623">
        <v>0</v>
      </c>
      <c r="N5623">
        <v>0</v>
      </c>
      <c r="O5623">
        <v>0</v>
      </c>
      <c r="P5623">
        <v>0</v>
      </c>
      <c r="Q5623">
        <v>0</v>
      </c>
    </row>
    <row r="5624" spans="1:17" x14ac:dyDescent="0.25">
      <c r="A5624" t="s">
        <v>18750</v>
      </c>
      <c r="B5624" t="s">
        <v>74</v>
      </c>
      <c r="C5624" t="s">
        <v>166</v>
      </c>
      <c r="D5624" t="s">
        <v>526</v>
      </c>
      <c r="E5624" t="s">
        <v>563</v>
      </c>
      <c r="F5624" t="s">
        <v>4236</v>
      </c>
      <c r="G5624">
        <v>0</v>
      </c>
      <c r="H5624">
        <v>4</v>
      </c>
      <c r="I5624">
        <v>0</v>
      </c>
      <c r="J5624">
        <v>4</v>
      </c>
      <c r="K5624">
        <v>0</v>
      </c>
      <c r="L5624">
        <v>0</v>
      </c>
      <c r="M5624">
        <v>0</v>
      </c>
      <c r="N5624">
        <v>0</v>
      </c>
      <c r="O5624">
        <v>0</v>
      </c>
      <c r="P5624">
        <v>0</v>
      </c>
      <c r="Q5624">
        <v>0</v>
      </c>
    </row>
    <row r="5625" spans="1:17" x14ac:dyDescent="0.25">
      <c r="A5625" t="s">
        <v>18751</v>
      </c>
      <c r="B5625" t="s">
        <v>74</v>
      </c>
      <c r="C5625" t="s">
        <v>166</v>
      </c>
      <c r="D5625" t="s">
        <v>526</v>
      </c>
      <c r="E5625" t="s">
        <v>563</v>
      </c>
      <c r="F5625" t="s">
        <v>4238</v>
      </c>
      <c r="G5625">
        <v>0</v>
      </c>
      <c r="H5625">
        <v>0</v>
      </c>
      <c r="I5625">
        <v>0</v>
      </c>
      <c r="J5625">
        <v>0</v>
      </c>
      <c r="K5625">
        <v>0</v>
      </c>
      <c r="L5625">
        <v>0</v>
      </c>
      <c r="M5625">
        <v>4</v>
      </c>
      <c r="N5625">
        <v>0</v>
      </c>
      <c r="O5625">
        <v>0</v>
      </c>
      <c r="P5625">
        <v>0</v>
      </c>
      <c r="Q5625">
        <v>0</v>
      </c>
    </row>
    <row r="5626" spans="1:17" x14ac:dyDescent="0.25">
      <c r="A5626" t="s">
        <v>18752</v>
      </c>
      <c r="B5626" t="s">
        <v>74</v>
      </c>
      <c r="C5626" t="s">
        <v>166</v>
      </c>
      <c r="D5626" t="s">
        <v>526</v>
      </c>
      <c r="E5626" t="s">
        <v>563</v>
      </c>
      <c r="F5626" t="s">
        <v>397</v>
      </c>
      <c r="G5626">
        <v>0</v>
      </c>
      <c r="H5626">
        <v>4</v>
      </c>
      <c r="I5626">
        <v>0</v>
      </c>
      <c r="J5626">
        <v>4</v>
      </c>
      <c r="K5626">
        <v>0</v>
      </c>
      <c r="L5626">
        <v>0</v>
      </c>
      <c r="M5626">
        <v>0</v>
      </c>
      <c r="N5626">
        <v>0</v>
      </c>
      <c r="O5626">
        <v>0</v>
      </c>
      <c r="P5626">
        <v>0</v>
      </c>
      <c r="Q5626">
        <v>0</v>
      </c>
    </row>
    <row r="5627" spans="1:17" x14ac:dyDescent="0.25">
      <c r="A5627" t="s">
        <v>18753</v>
      </c>
      <c r="B5627" t="s">
        <v>74</v>
      </c>
      <c r="C5627" t="s">
        <v>166</v>
      </c>
      <c r="D5627" t="s">
        <v>526</v>
      </c>
      <c r="E5627" t="s">
        <v>563</v>
      </c>
      <c r="F5627" t="s">
        <v>398</v>
      </c>
      <c r="G5627">
        <v>0</v>
      </c>
      <c r="H5627">
        <v>4</v>
      </c>
      <c r="I5627">
        <v>0</v>
      </c>
      <c r="J5627">
        <v>4</v>
      </c>
      <c r="K5627">
        <v>0</v>
      </c>
      <c r="L5627">
        <v>0</v>
      </c>
      <c r="M5627">
        <v>0</v>
      </c>
      <c r="N5627">
        <v>0</v>
      </c>
      <c r="O5627">
        <v>0</v>
      </c>
      <c r="P5627">
        <v>0</v>
      </c>
      <c r="Q5627">
        <v>0</v>
      </c>
    </row>
    <row r="5628" spans="1:17" x14ac:dyDescent="0.25">
      <c r="A5628" t="s">
        <v>18754</v>
      </c>
      <c r="B5628" t="s">
        <v>74</v>
      </c>
      <c r="C5628" t="s">
        <v>166</v>
      </c>
      <c r="D5628" t="s">
        <v>526</v>
      </c>
      <c r="E5628" t="s">
        <v>563</v>
      </c>
      <c r="F5628" t="s">
        <v>4242</v>
      </c>
      <c r="G5628">
        <v>0</v>
      </c>
      <c r="H5628">
        <v>0</v>
      </c>
      <c r="I5628">
        <v>0</v>
      </c>
      <c r="J5628">
        <v>0</v>
      </c>
      <c r="K5628">
        <v>0</v>
      </c>
      <c r="L5628">
        <v>0</v>
      </c>
      <c r="M5628">
        <v>4</v>
      </c>
      <c r="N5628">
        <v>0</v>
      </c>
      <c r="O5628">
        <v>0</v>
      </c>
      <c r="P5628">
        <v>0</v>
      </c>
      <c r="Q5628">
        <v>0</v>
      </c>
    </row>
    <row r="5629" spans="1:17" x14ac:dyDescent="0.25">
      <c r="A5629" t="s">
        <v>18755</v>
      </c>
      <c r="B5629" t="s">
        <v>74</v>
      </c>
      <c r="C5629" t="s">
        <v>166</v>
      </c>
      <c r="D5629" t="s">
        <v>526</v>
      </c>
      <c r="E5629" t="s">
        <v>563</v>
      </c>
      <c r="F5629" t="s">
        <v>399</v>
      </c>
      <c r="G5629">
        <v>0</v>
      </c>
      <c r="H5629">
        <v>4</v>
      </c>
      <c r="I5629">
        <v>0</v>
      </c>
      <c r="J5629">
        <v>4</v>
      </c>
      <c r="K5629">
        <v>0</v>
      </c>
      <c r="L5629">
        <v>0</v>
      </c>
      <c r="M5629">
        <v>0</v>
      </c>
      <c r="N5629">
        <v>0</v>
      </c>
      <c r="O5629">
        <v>0</v>
      </c>
      <c r="P5629">
        <v>0</v>
      </c>
      <c r="Q5629">
        <v>0</v>
      </c>
    </row>
    <row r="5630" spans="1:17" x14ac:dyDescent="0.25">
      <c r="A5630" t="s">
        <v>17214</v>
      </c>
      <c r="B5630" t="s">
        <v>74</v>
      </c>
      <c r="C5630" t="s">
        <v>166</v>
      </c>
      <c r="D5630" t="s">
        <v>526</v>
      </c>
      <c r="E5630" t="s">
        <v>563</v>
      </c>
      <c r="F5630" t="s">
        <v>4245</v>
      </c>
      <c r="G5630">
        <v>0</v>
      </c>
      <c r="H5630">
        <v>0</v>
      </c>
      <c r="I5630">
        <v>0</v>
      </c>
      <c r="J5630">
        <v>0</v>
      </c>
      <c r="K5630">
        <v>0</v>
      </c>
      <c r="L5630">
        <v>0</v>
      </c>
      <c r="M5630">
        <v>4</v>
      </c>
      <c r="N5630">
        <v>0</v>
      </c>
      <c r="O5630">
        <v>0</v>
      </c>
      <c r="P5630">
        <v>0</v>
      </c>
      <c r="Q5630">
        <v>0</v>
      </c>
    </row>
    <row r="5631" spans="1:17" x14ac:dyDescent="0.25">
      <c r="A5631" t="s">
        <v>17215</v>
      </c>
      <c r="B5631" t="s">
        <v>74</v>
      </c>
      <c r="C5631" t="s">
        <v>166</v>
      </c>
      <c r="D5631" t="s">
        <v>526</v>
      </c>
      <c r="E5631" t="s">
        <v>563</v>
      </c>
      <c r="F5631" t="s">
        <v>394</v>
      </c>
      <c r="G5631">
        <v>0</v>
      </c>
      <c r="H5631">
        <v>0</v>
      </c>
      <c r="I5631">
        <v>0</v>
      </c>
      <c r="J5631">
        <v>0</v>
      </c>
      <c r="K5631">
        <v>0</v>
      </c>
      <c r="L5631">
        <v>0</v>
      </c>
      <c r="M5631">
        <v>0</v>
      </c>
      <c r="N5631">
        <v>3</v>
      </c>
      <c r="O5631">
        <v>3</v>
      </c>
      <c r="P5631">
        <v>0</v>
      </c>
      <c r="Q5631">
        <v>0</v>
      </c>
    </row>
    <row r="5632" spans="1:17" x14ac:dyDescent="0.25">
      <c r="A5632" t="s">
        <v>17216</v>
      </c>
      <c r="B5632" t="s">
        <v>74</v>
      </c>
      <c r="C5632" t="s">
        <v>166</v>
      </c>
      <c r="D5632" t="s">
        <v>526</v>
      </c>
      <c r="E5632" t="s">
        <v>563</v>
      </c>
      <c r="F5632" t="s">
        <v>395</v>
      </c>
      <c r="G5632">
        <v>0</v>
      </c>
      <c r="H5632">
        <v>0</v>
      </c>
      <c r="I5632">
        <v>0</v>
      </c>
      <c r="J5632">
        <v>0</v>
      </c>
      <c r="K5632">
        <v>0</v>
      </c>
      <c r="L5632">
        <v>0</v>
      </c>
      <c r="M5632">
        <v>0</v>
      </c>
      <c r="N5632">
        <v>3</v>
      </c>
      <c r="O5632">
        <v>3</v>
      </c>
      <c r="P5632">
        <v>0</v>
      </c>
      <c r="Q5632">
        <v>0</v>
      </c>
    </row>
    <row r="5633" spans="1:17" x14ac:dyDescent="0.25">
      <c r="A5633" t="s">
        <v>17217</v>
      </c>
      <c r="B5633" t="s">
        <v>74</v>
      </c>
      <c r="C5633" t="s">
        <v>166</v>
      </c>
      <c r="D5633" t="s">
        <v>526</v>
      </c>
      <c r="E5633" t="s">
        <v>563</v>
      </c>
      <c r="F5633" t="s">
        <v>525</v>
      </c>
      <c r="G5633">
        <v>4</v>
      </c>
      <c r="H5633">
        <v>0</v>
      </c>
      <c r="I5633">
        <v>0</v>
      </c>
      <c r="J5633">
        <v>0</v>
      </c>
      <c r="K5633">
        <v>0</v>
      </c>
      <c r="L5633">
        <v>0</v>
      </c>
      <c r="M5633">
        <v>0</v>
      </c>
      <c r="N5633">
        <v>0</v>
      </c>
      <c r="O5633">
        <v>0</v>
      </c>
      <c r="P5633">
        <v>0</v>
      </c>
      <c r="Q5633">
        <v>0</v>
      </c>
    </row>
    <row r="5634" spans="1:17" x14ac:dyDescent="0.25">
      <c r="A5634" t="s">
        <v>22502</v>
      </c>
      <c r="B5634" t="s">
        <v>74</v>
      </c>
      <c r="C5634" t="s">
        <v>166</v>
      </c>
      <c r="D5634" t="s">
        <v>526</v>
      </c>
      <c r="E5634" t="s">
        <v>21471</v>
      </c>
      <c r="F5634" t="s">
        <v>396</v>
      </c>
      <c r="G5634">
        <v>0</v>
      </c>
      <c r="H5634">
        <v>5</v>
      </c>
      <c r="I5634">
        <v>1</v>
      </c>
      <c r="J5634">
        <v>4</v>
      </c>
      <c r="K5634">
        <v>0</v>
      </c>
      <c r="L5634">
        <v>0</v>
      </c>
      <c r="M5634">
        <v>0</v>
      </c>
      <c r="N5634">
        <v>0</v>
      </c>
      <c r="O5634">
        <v>0</v>
      </c>
      <c r="P5634">
        <v>0</v>
      </c>
      <c r="Q5634">
        <v>0</v>
      </c>
    </row>
    <row r="5635" spans="1:17" x14ac:dyDescent="0.25">
      <c r="A5635" t="s">
        <v>13018</v>
      </c>
      <c r="B5635" t="s">
        <v>73</v>
      </c>
      <c r="C5635" t="s">
        <v>202</v>
      </c>
      <c r="D5635" t="s">
        <v>526</v>
      </c>
      <c r="E5635" t="s">
        <v>563</v>
      </c>
      <c r="F5635" t="s">
        <v>395</v>
      </c>
      <c r="G5635">
        <v>0</v>
      </c>
      <c r="H5635">
        <v>0</v>
      </c>
      <c r="I5635">
        <v>0</v>
      </c>
      <c r="J5635">
        <v>0</v>
      </c>
      <c r="K5635">
        <v>0</v>
      </c>
      <c r="L5635">
        <v>0</v>
      </c>
      <c r="M5635">
        <v>0</v>
      </c>
      <c r="N5635">
        <v>13</v>
      </c>
      <c r="O5635">
        <v>13</v>
      </c>
      <c r="P5635">
        <v>0</v>
      </c>
      <c r="Q5635">
        <v>0</v>
      </c>
    </row>
    <row r="5636" spans="1:17" x14ac:dyDescent="0.25">
      <c r="A5636" t="s">
        <v>13019</v>
      </c>
      <c r="B5636" t="s">
        <v>73</v>
      </c>
      <c r="C5636" t="s">
        <v>202</v>
      </c>
      <c r="D5636" t="s">
        <v>526</v>
      </c>
      <c r="E5636" t="s">
        <v>563</v>
      </c>
      <c r="F5636" t="s">
        <v>525</v>
      </c>
      <c r="G5636">
        <v>14</v>
      </c>
      <c r="H5636">
        <v>0</v>
      </c>
      <c r="I5636">
        <v>0</v>
      </c>
      <c r="J5636">
        <v>0</v>
      </c>
      <c r="K5636">
        <v>0</v>
      </c>
      <c r="L5636">
        <v>0</v>
      </c>
      <c r="M5636">
        <v>0</v>
      </c>
      <c r="N5636">
        <v>0</v>
      </c>
      <c r="O5636">
        <v>0</v>
      </c>
      <c r="P5636">
        <v>0</v>
      </c>
      <c r="Q5636">
        <v>0</v>
      </c>
    </row>
    <row r="5637" spans="1:17" x14ac:dyDescent="0.25">
      <c r="A5637" t="s">
        <v>24233</v>
      </c>
      <c r="B5637" t="s">
        <v>73</v>
      </c>
      <c r="C5637" t="s">
        <v>202</v>
      </c>
      <c r="D5637" t="s">
        <v>526</v>
      </c>
      <c r="E5637" t="s">
        <v>21471</v>
      </c>
      <c r="F5637" t="s">
        <v>396</v>
      </c>
      <c r="G5637">
        <v>0</v>
      </c>
      <c r="H5637">
        <v>28</v>
      </c>
      <c r="I5637">
        <v>1</v>
      </c>
      <c r="J5637">
        <v>26</v>
      </c>
      <c r="K5637">
        <v>1</v>
      </c>
      <c r="L5637">
        <v>0</v>
      </c>
      <c r="M5637">
        <v>0</v>
      </c>
      <c r="N5637">
        <v>0</v>
      </c>
      <c r="O5637">
        <v>0</v>
      </c>
      <c r="P5637">
        <v>0</v>
      </c>
      <c r="Q5637">
        <v>0</v>
      </c>
    </row>
    <row r="5638" spans="1:17" x14ac:dyDescent="0.25">
      <c r="A5638" t="s">
        <v>24585</v>
      </c>
      <c r="B5638" t="s">
        <v>73</v>
      </c>
      <c r="C5638" t="s">
        <v>202</v>
      </c>
      <c r="D5638" t="s">
        <v>526</v>
      </c>
      <c r="E5638" t="s">
        <v>21471</v>
      </c>
      <c r="F5638" t="s">
        <v>4236</v>
      </c>
      <c r="G5638">
        <v>0</v>
      </c>
      <c r="H5638">
        <v>28</v>
      </c>
      <c r="I5638">
        <v>1</v>
      </c>
      <c r="J5638">
        <v>26</v>
      </c>
      <c r="K5638">
        <v>1</v>
      </c>
      <c r="L5638">
        <v>0</v>
      </c>
      <c r="M5638">
        <v>0</v>
      </c>
      <c r="N5638">
        <v>0</v>
      </c>
      <c r="O5638">
        <v>0</v>
      </c>
      <c r="P5638">
        <v>0</v>
      </c>
      <c r="Q5638">
        <v>0</v>
      </c>
    </row>
    <row r="5639" spans="1:17" x14ac:dyDescent="0.25">
      <c r="A5639" t="s">
        <v>24586</v>
      </c>
      <c r="B5639" t="s">
        <v>73</v>
      </c>
      <c r="C5639" t="s">
        <v>202</v>
      </c>
      <c r="D5639" t="s">
        <v>526</v>
      </c>
      <c r="E5639" t="s">
        <v>21471</v>
      </c>
      <c r="F5639" t="s">
        <v>4238</v>
      </c>
      <c r="G5639">
        <v>0</v>
      </c>
      <c r="H5639">
        <v>0</v>
      </c>
      <c r="I5639">
        <v>0</v>
      </c>
      <c r="J5639">
        <v>0</v>
      </c>
      <c r="K5639">
        <v>0</v>
      </c>
      <c r="L5639">
        <v>0</v>
      </c>
      <c r="M5639">
        <v>28</v>
      </c>
      <c r="N5639">
        <v>0</v>
      </c>
      <c r="O5639">
        <v>0</v>
      </c>
      <c r="P5639">
        <v>0</v>
      </c>
      <c r="Q5639">
        <v>0</v>
      </c>
    </row>
    <row r="5640" spans="1:17" x14ac:dyDescent="0.25">
      <c r="A5640" t="s">
        <v>24587</v>
      </c>
      <c r="B5640" t="s">
        <v>73</v>
      </c>
      <c r="C5640" t="s">
        <v>202</v>
      </c>
      <c r="D5640" t="s">
        <v>526</v>
      </c>
      <c r="E5640" t="s">
        <v>21471</v>
      </c>
      <c r="F5640" t="s">
        <v>397</v>
      </c>
      <c r="G5640">
        <v>0</v>
      </c>
      <c r="H5640">
        <v>28</v>
      </c>
      <c r="I5640">
        <v>1</v>
      </c>
      <c r="J5640">
        <v>26</v>
      </c>
      <c r="K5640">
        <v>1</v>
      </c>
      <c r="L5640">
        <v>0</v>
      </c>
      <c r="M5640">
        <v>0</v>
      </c>
      <c r="N5640">
        <v>0</v>
      </c>
      <c r="O5640">
        <v>0</v>
      </c>
      <c r="P5640">
        <v>0</v>
      </c>
      <c r="Q5640">
        <v>0</v>
      </c>
    </row>
    <row r="5641" spans="1:17" x14ac:dyDescent="0.25">
      <c r="A5641" t="s">
        <v>24588</v>
      </c>
      <c r="B5641" t="s">
        <v>73</v>
      </c>
      <c r="C5641" t="s">
        <v>202</v>
      </c>
      <c r="D5641" t="s">
        <v>526</v>
      </c>
      <c r="E5641" t="s">
        <v>21471</v>
      </c>
      <c r="F5641" t="s">
        <v>398</v>
      </c>
      <c r="G5641">
        <v>0</v>
      </c>
      <c r="H5641">
        <v>28</v>
      </c>
      <c r="I5641">
        <v>1</v>
      </c>
      <c r="J5641">
        <v>26</v>
      </c>
      <c r="K5641">
        <v>1</v>
      </c>
      <c r="L5641">
        <v>0</v>
      </c>
      <c r="M5641">
        <v>0</v>
      </c>
      <c r="N5641">
        <v>0</v>
      </c>
      <c r="O5641">
        <v>0</v>
      </c>
      <c r="P5641">
        <v>0</v>
      </c>
      <c r="Q5641">
        <v>0</v>
      </c>
    </row>
    <row r="5642" spans="1:17" x14ac:dyDescent="0.25">
      <c r="A5642" t="s">
        <v>24589</v>
      </c>
      <c r="B5642" t="s">
        <v>73</v>
      </c>
      <c r="C5642" t="s">
        <v>202</v>
      </c>
      <c r="D5642" t="s">
        <v>526</v>
      </c>
      <c r="E5642" t="s">
        <v>21471</v>
      </c>
      <c r="F5642" t="s">
        <v>4242</v>
      </c>
      <c r="G5642">
        <v>0</v>
      </c>
      <c r="H5642">
        <v>0</v>
      </c>
      <c r="I5642">
        <v>0</v>
      </c>
      <c r="J5642">
        <v>0</v>
      </c>
      <c r="K5642">
        <v>0</v>
      </c>
      <c r="L5642">
        <v>0</v>
      </c>
      <c r="M5642">
        <v>28</v>
      </c>
      <c r="N5642">
        <v>0</v>
      </c>
      <c r="O5642">
        <v>0</v>
      </c>
      <c r="P5642">
        <v>0</v>
      </c>
      <c r="Q5642">
        <v>0</v>
      </c>
    </row>
    <row r="5643" spans="1:17" x14ac:dyDescent="0.25">
      <c r="A5643" t="s">
        <v>24590</v>
      </c>
      <c r="B5643" t="s">
        <v>73</v>
      </c>
      <c r="C5643" t="s">
        <v>202</v>
      </c>
      <c r="D5643" t="s">
        <v>526</v>
      </c>
      <c r="E5643" t="s">
        <v>21471</v>
      </c>
      <c r="F5643" t="s">
        <v>399</v>
      </c>
      <c r="G5643">
        <v>0</v>
      </c>
      <c r="H5643">
        <v>28</v>
      </c>
      <c r="I5643">
        <v>1</v>
      </c>
      <c r="J5643">
        <v>26</v>
      </c>
      <c r="K5643">
        <v>1</v>
      </c>
      <c r="L5643">
        <v>0</v>
      </c>
      <c r="M5643">
        <v>0</v>
      </c>
      <c r="N5643">
        <v>0</v>
      </c>
      <c r="O5643">
        <v>0</v>
      </c>
      <c r="P5643">
        <v>0</v>
      </c>
      <c r="Q5643">
        <v>0</v>
      </c>
    </row>
    <row r="5644" spans="1:17" x14ac:dyDescent="0.25">
      <c r="A5644" t="s">
        <v>24591</v>
      </c>
      <c r="B5644" t="s">
        <v>73</v>
      </c>
      <c r="C5644" t="s">
        <v>202</v>
      </c>
      <c r="D5644" t="s">
        <v>526</v>
      </c>
      <c r="E5644" t="s">
        <v>21471</v>
      </c>
      <c r="F5644" t="s">
        <v>4245</v>
      </c>
      <c r="G5644">
        <v>0</v>
      </c>
      <c r="H5644">
        <v>0</v>
      </c>
      <c r="I5644">
        <v>0</v>
      </c>
      <c r="J5644">
        <v>0</v>
      </c>
      <c r="K5644">
        <v>0</v>
      </c>
      <c r="L5644">
        <v>0</v>
      </c>
      <c r="M5644">
        <v>28</v>
      </c>
      <c r="N5644">
        <v>0</v>
      </c>
      <c r="O5644">
        <v>0</v>
      </c>
      <c r="P5644">
        <v>0</v>
      </c>
      <c r="Q5644">
        <v>0</v>
      </c>
    </row>
    <row r="5645" spans="1:17" x14ac:dyDescent="0.25">
      <c r="A5645" t="s">
        <v>24592</v>
      </c>
      <c r="B5645" t="s">
        <v>73</v>
      </c>
      <c r="C5645" t="s">
        <v>202</v>
      </c>
      <c r="D5645" t="s">
        <v>526</v>
      </c>
      <c r="E5645" t="s">
        <v>21471</v>
      </c>
      <c r="F5645" t="s">
        <v>394</v>
      </c>
      <c r="G5645">
        <v>0</v>
      </c>
      <c r="H5645">
        <v>0</v>
      </c>
      <c r="I5645">
        <v>0</v>
      </c>
      <c r="J5645">
        <v>0</v>
      </c>
      <c r="K5645">
        <v>0</v>
      </c>
      <c r="L5645">
        <v>0</v>
      </c>
      <c r="M5645">
        <v>0</v>
      </c>
      <c r="N5645">
        <v>27</v>
      </c>
      <c r="O5645">
        <v>27</v>
      </c>
      <c r="P5645">
        <v>0</v>
      </c>
      <c r="Q5645">
        <v>0</v>
      </c>
    </row>
    <row r="5646" spans="1:17" x14ac:dyDescent="0.25">
      <c r="A5646" t="s">
        <v>24593</v>
      </c>
      <c r="B5646" t="s">
        <v>73</v>
      </c>
      <c r="C5646" t="s">
        <v>202</v>
      </c>
      <c r="D5646" t="s">
        <v>526</v>
      </c>
      <c r="E5646" t="s">
        <v>21471</v>
      </c>
      <c r="F5646" t="s">
        <v>395</v>
      </c>
      <c r="G5646">
        <v>0</v>
      </c>
      <c r="H5646">
        <v>0</v>
      </c>
      <c r="I5646">
        <v>0</v>
      </c>
      <c r="J5646">
        <v>0</v>
      </c>
      <c r="K5646">
        <v>0</v>
      </c>
      <c r="L5646">
        <v>0</v>
      </c>
      <c r="M5646">
        <v>0</v>
      </c>
      <c r="N5646">
        <v>26</v>
      </c>
      <c r="O5646">
        <v>26</v>
      </c>
      <c r="P5646">
        <v>0</v>
      </c>
      <c r="Q5646">
        <v>0</v>
      </c>
    </row>
    <row r="5647" spans="1:17" x14ac:dyDescent="0.25">
      <c r="A5647" t="s">
        <v>24594</v>
      </c>
      <c r="B5647" t="s">
        <v>73</v>
      </c>
      <c r="C5647" t="s">
        <v>202</v>
      </c>
      <c r="D5647" t="s">
        <v>526</v>
      </c>
      <c r="E5647" t="s">
        <v>21471</v>
      </c>
      <c r="F5647" t="s">
        <v>525</v>
      </c>
      <c r="G5647">
        <v>28</v>
      </c>
      <c r="H5647">
        <v>0</v>
      </c>
      <c r="I5647">
        <v>0</v>
      </c>
      <c r="J5647">
        <v>0</v>
      </c>
      <c r="K5647">
        <v>0</v>
      </c>
      <c r="L5647">
        <v>0</v>
      </c>
      <c r="M5647">
        <v>0</v>
      </c>
      <c r="N5647">
        <v>0</v>
      </c>
      <c r="O5647">
        <v>0</v>
      </c>
      <c r="P5647">
        <v>0</v>
      </c>
      <c r="Q5647">
        <v>0</v>
      </c>
    </row>
    <row r="5648" spans="1:17" x14ac:dyDescent="0.25">
      <c r="A5648" t="s">
        <v>24595</v>
      </c>
      <c r="B5648" t="s">
        <v>73</v>
      </c>
      <c r="C5648" t="s">
        <v>202</v>
      </c>
      <c r="D5648" t="s">
        <v>527</v>
      </c>
      <c r="E5648" t="s">
        <v>21471</v>
      </c>
      <c r="F5648" t="s">
        <v>528</v>
      </c>
      <c r="G5648">
        <v>0</v>
      </c>
      <c r="H5648">
        <v>0</v>
      </c>
      <c r="I5648">
        <v>0</v>
      </c>
      <c r="J5648">
        <v>0</v>
      </c>
      <c r="K5648">
        <v>0</v>
      </c>
      <c r="L5648">
        <v>0</v>
      </c>
      <c r="M5648">
        <v>0</v>
      </c>
      <c r="N5648">
        <v>4</v>
      </c>
      <c r="O5648">
        <v>4</v>
      </c>
      <c r="P5648">
        <v>0</v>
      </c>
      <c r="Q5648">
        <v>0</v>
      </c>
    </row>
    <row r="5649" spans="1:17" x14ac:dyDescent="0.25">
      <c r="A5649" t="s">
        <v>24596</v>
      </c>
      <c r="B5649" t="s">
        <v>73</v>
      </c>
      <c r="C5649" t="s">
        <v>202</v>
      </c>
      <c r="D5649" t="s">
        <v>527</v>
      </c>
      <c r="E5649" t="s">
        <v>21471</v>
      </c>
      <c r="F5649" t="s">
        <v>525</v>
      </c>
      <c r="G5649">
        <v>4</v>
      </c>
      <c r="H5649">
        <v>0</v>
      </c>
      <c r="I5649">
        <v>0</v>
      </c>
      <c r="J5649">
        <v>0</v>
      </c>
      <c r="K5649">
        <v>0</v>
      </c>
      <c r="L5649">
        <v>0</v>
      </c>
      <c r="M5649">
        <v>0</v>
      </c>
      <c r="N5649">
        <v>0</v>
      </c>
      <c r="O5649">
        <v>0</v>
      </c>
      <c r="P5649">
        <v>0</v>
      </c>
      <c r="Q5649">
        <v>0</v>
      </c>
    </row>
    <row r="5650" spans="1:17" x14ac:dyDescent="0.25">
      <c r="A5650" t="s">
        <v>17600</v>
      </c>
      <c r="B5650" t="s">
        <v>73</v>
      </c>
      <c r="C5650" t="s">
        <v>203</v>
      </c>
      <c r="D5650" t="s">
        <v>526</v>
      </c>
      <c r="E5650" t="s">
        <v>563</v>
      </c>
      <c r="F5650" t="s">
        <v>396</v>
      </c>
      <c r="G5650">
        <v>0</v>
      </c>
      <c r="H5650">
        <v>18</v>
      </c>
      <c r="I5650">
        <v>1</v>
      </c>
      <c r="J5650">
        <v>13</v>
      </c>
      <c r="K5650">
        <v>3</v>
      </c>
      <c r="L5650">
        <v>1</v>
      </c>
      <c r="M5650">
        <v>0</v>
      </c>
      <c r="N5650">
        <v>0</v>
      </c>
      <c r="O5650">
        <v>0</v>
      </c>
      <c r="P5650">
        <v>0</v>
      </c>
      <c r="Q5650">
        <v>0</v>
      </c>
    </row>
    <row r="5651" spans="1:17" x14ac:dyDescent="0.25">
      <c r="A5651" t="s">
        <v>17601</v>
      </c>
      <c r="B5651" t="s">
        <v>73</v>
      </c>
      <c r="C5651" t="s">
        <v>203</v>
      </c>
      <c r="D5651" t="s">
        <v>526</v>
      </c>
      <c r="E5651" t="s">
        <v>563</v>
      </c>
      <c r="F5651" t="s">
        <v>4236</v>
      </c>
      <c r="G5651">
        <v>0</v>
      </c>
      <c r="H5651">
        <v>18</v>
      </c>
      <c r="I5651">
        <v>1</v>
      </c>
      <c r="J5651">
        <v>13</v>
      </c>
      <c r="K5651">
        <v>1</v>
      </c>
      <c r="L5651">
        <v>3</v>
      </c>
      <c r="M5651">
        <v>0</v>
      </c>
      <c r="N5651">
        <v>0</v>
      </c>
      <c r="O5651">
        <v>0</v>
      </c>
      <c r="P5651">
        <v>0</v>
      </c>
      <c r="Q5651">
        <v>0</v>
      </c>
    </row>
    <row r="5652" spans="1:17" x14ac:dyDescent="0.25">
      <c r="A5652" t="s">
        <v>17602</v>
      </c>
      <c r="B5652" t="s">
        <v>73</v>
      </c>
      <c r="C5652" t="s">
        <v>203</v>
      </c>
      <c r="D5652" t="s">
        <v>526</v>
      </c>
      <c r="E5652" t="s">
        <v>563</v>
      </c>
      <c r="F5652" t="s">
        <v>4238</v>
      </c>
      <c r="G5652">
        <v>0</v>
      </c>
      <c r="H5652">
        <v>0</v>
      </c>
      <c r="I5652">
        <v>0</v>
      </c>
      <c r="J5652">
        <v>0</v>
      </c>
      <c r="K5652">
        <v>0</v>
      </c>
      <c r="L5652">
        <v>0</v>
      </c>
      <c r="M5652">
        <v>18</v>
      </c>
      <c r="N5652">
        <v>0</v>
      </c>
      <c r="O5652">
        <v>0</v>
      </c>
      <c r="P5652">
        <v>0</v>
      </c>
      <c r="Q5652">
        <v>0</v>
      </c>
    </row>
    <row r="5653" spans="1:17" x14ac:dyDescent="0.25">
      <c r="A5653" t="s">
        <v>17603</v>
      </c>
      <c r="B5653" t="s">
        <v>73</v>
      </c>
      <c r="C5653" t="s">
        <v>203</v>
      </c>
      <c r="D5653" t="s">
        <v>526</v>
      </c>
      <c r="E5653" t="s">
        <v>563</v>
      </c>
      <c r="F5653" t="s">
        <v>397</v>
      </c>
      <c r="G5653">
        <v>0</v>
      </c>
      <c r="H5653">
        <v>18</v>
      </c>
      <c r="I5653">
        <v>1</v>
      </c>
      <c r="J5653">
        <v>13</v>
      </c>
      <c r="K5653">
        <v>1</v>
      </c>
      <c r="L5653">
        <v>3</v>
      </c>
      <c r="M5653">
        <v>0</v>
      </c>
      <c r="N5653">
        <v>0</v>
      </c>
      <c r="O5653">
        <v>0</v>
      </c>
      <c r="P5653">
        <v>0</v>
      </c>
      <c r="Q5653">
        <v>0</v>
      </c>
    </row>
    <row r="5654" spans="1:17" x14ac:dyDescent="0.25">
      <c r="A5654" t="s">
        <v>18336</v>
      </c>
      <c r="B5654" t="s">
        <v>72</v>
      </c>
      <c r="C5654" t="s">
        <v>136</v>
      </c>
      <c r="D5654" t="s">
        <v>526</v>
      </c>
      <c r="E5654" t="s">
        <v>563</v>
      </c>
      <c r="F5654" t="s">
        <v>4238</v>
      </c>
      <c r="G5654">
        <v>0</v>
      </c>
      <c r="H5654">
        <v>0</v>
      </c>
      <c r="I5654">
        <v>0</v>
      </c>
      <c r="J5654">
        <v>0</v>
      </c>
      <c r="K5654">
        <v>0</v>
      </c>
      <c r="L5654">
        <v>0</v>
      </c>
      <c r="M5654">
        <v>6</v>
      </c>
      <c r="N5654">
        <v>0</v>
      </c>
      <c r="O5654">
        <v>0</v>
      </c>
      <c r="P5654">
        <v>0</v>
      </c>
      <c r="Q5654">
        <v>0</v>
      </c>
    </row>
    <row r="5655" spans="1:17" x14ac:dyDescent="0.25">
      <c r="A5655" t="s">
        <v>18337</v>
      </c>
      <c r="B5655" t="s">
        <v>72</v>
      </c>
      <c r="C5655" t="s">
        <v>136</v>
      </c>
      <c r="D5655" t="s">
        <v>526</v>
      </c>
      <c r="E5655" t="s">
        <v>563</v>
      </c>
      <c r="F5655" t="s">
        <v>397</v>
      </c>
      <c r="G5655">
        <v>0</v>
      </c>
      <c r="H5655">
        <v>6</v>
      </c>
      <c r="I5655">
        <v>1</v>
      </c>
      <c r="J5655">
        <v>4</v>
      </c>
      <c r="K5655">
        <v>0</v>
      </c>
      <c r="L5655">
        <v>1</v>
      </c>
      <c r="M5655">
        <v>0</v>
      </c>
      <c r="N5655">
        <v>0</v>
      </c>
      <c r="O5655">
        <v>0</v>
      </c>
      <c r="P5655">
        <v>0</v>
      </c>
      <c r="Q5655">
        <v>0</v>
      </c>
    </row>
    <row r="5656" spans="1:17" x14ac:dyDescent="0.25">
      <c r="A5656" t="s">
        <v>18338</v>
      </c>
      <c r="B5656" t="s">
        <v>72</v>
      </c>
      <c r="C5656" t="s">
        <v>136</v>
      </c>
      <c r="D5656" t="s">
        <v>526</v>
      </c>
      <c r="E5656" t="s">
        <v>563</v>
      </c>
      <c r="F5656" t="s">
        <v>398</v>
      </c>
      <c r="G5656">
        <v>0</v>
      </c>
      <c r="H5656">
        <v>6</v>
      </c>
      <c r="I5656">
        <v>1</v>
      </c>
      <c r="J5656">
        <v>4</v>
      </c>
      <c r="K5656">
        <v>0</v>
      </c>
      <c r="L5656">
        <v>1</v>
      </c>
      <c r="M5656">
        <v>0</v>
      </c>
      <c r="N5656">
        <v>0</v>
      </c>
      <c r="O5656">
        <v>0</v>
      </c>
      <c r="P5656">
        <v>0</v>
      </c>
      <c r="Q5656">
        <v>0</v>
      </c>
    </row>
    <row r="5657" spans="1:17" x14ac:dyDescent="0.25">
      <c r="A5657" t="s">
        <v>18339</v>
      </c>
      <c r="B5657" t="s">
        <v>72</v>
      </c>
      <c r="C5657" t="s">
        <v>136</v>
      </c>
      <c r="D5657" t="s">
        <v>526</v>
      </c>
      <c r="E5657" t="s">
        <v>563</v>
      </c>
      <c r="F5657" t="s">
        <v>4242</v>
      </c>
      <c r="G5657">
        <v>0</v>
      </c>
      <c r="H5657">
        <v>0</v>
      </c>
      <c r="I5657">
        <v>0</v>
      </c>
      <c r="J5657">
        <v>0</v>
      </c>
      <c r="K5657">
        <v>0</v>
      </c>
      <c r="L5657">
        <v>0</v>
      </c>
      <c r="M5657">
        <v>6</v>
      </c>
      <c r="N5657">
        <v>0</v>
      </c>
      <c r="O5657">
        <v>0</v>
      </c>
      <c r="P5657">
        <v>0</v>
      </c>
      <c r="Q5657">
        <v>0</v>
      </c>
    </row>
    <row r="5658" spans="1:17" x14ac:dyDescent="0.25">
      <c r="A5658" t="s">
        <v>18885</v>
      </c>
      <c r="B5658" t="s">
        <v>72</v>
      </c>
      <c r="C5658" t="s">
        <v>136</v>
      </c>
      <c r="D5658" t="s">
        <v>526</v>
      </c>
      <c r="E5658" t="s">
        <v>563</v>
      </c>
      <c r="F5658" t="s">
        <v>399</v>
      </c>
      <c r="G5658">
        <v>0</v>
      </c>
      <c r="H5658">
        <v>6</v>
      </c>
      <c r="I5658">
        <v>1</v>
      </c>
      <c r="J5658">
        <v>4</v>
      </c>
      <c r="K5658">
        <v>0</v>
      </c>
      <c r="L5658">
        <v>1</v>
      </c>
      <c r="M5658">
        <v>0</v>
      </c>
      <c r="N5658">
        <v>0</v>
      </c>
      <c r="O5658">
        <v>0</v>
      </c>
      <c r="P5658">
        <v>0</v>
      </c>
      <c r="Q5658">
        <v>0</v>
      </c>
    </row>
    <row r="5659" spans="1:17" x14ac:dyDescent="0.25">
      <c r="A5659" t="s">
        <v>18886</v>
      </c>
      <c r="B5659" t="s">
        <v>72</v>
      </c>
      <c r="C5659" t="s">
        <v>136</v>
      </c>
      <c r="D5659" t="s">
        <v>526</v>
      </c>
      <c r="E5659" t="s">
        <v>563</v>
      </c>
      <c r="F5659" t="s">
        <v>4245</v>
      </c>
      <c r="G5659">
        <v>0</v>
      </c>
      <c r="H5659">
        <v>0</v>
      </c>
      <c r="I5659">
        <v>0</v>
      </c>
      <c r="J5659">
        <v>0</v>
      </c>
      <c r="K5659">
        <v>0</v>
      </c>
      <c r="L5659">
        <v>0</v>
      </c>
      <c r="M5659">
        <v>6</v>
      </c>
      <c r="N5659">
        <v>0</v>
      </c>
      <c r="O5659">
        <v>0</v>
      </c>
      <c r="P5659">
        <v>0</v>
      </c>
      <c r="Q5659">
        <v>0</v>
      </c>
    </row>
    <row r="5660" spans="1:17" x14ac:dyDescent="0.25">
      <c r="A5660" t="s">
        <v>18887</v>
      </c>
      <c r="B5660" t="s">
        <v>72</v>
      </c>
      <c r="C5660" t="s">
        <v>136</v>
      </c>
      <c r="D5660" t="s">
        <v>526</v>
      </c>
      <c r="E5660" t="s">
        <v>563</v>
      </c>
      <c r="F5660" t="s">
        <v>394</v>
      </c>
      <c r="G5660">
        <v>0</v>
      </c>
      <c r="H5660">
        <v>0</v>
      </c>
      <c r="I5660">
        <v>0</v>
      </c>
      <c r="J5660">
        <v>0</v>
      </c>
      <c r="K5660">
        <v>0</v>
      </c>
      <c r="L5660">
        <v>0</v>
      </c>
      <c r="M5660">
        <v>0</v>
      </c>
      <c r="N5660">
        <v>5</v>
      </c>
      <c r="O5660">
        <v>4</v>
      </c>
      <c r="P5660">
        <v>1</v>
      </c>
      <c r="Q5660">
        <v>0</v>
      </c>
    </row>
    <row r="5661" spans="1:17" x14ac:dyDescent="0.25">
      <c r="A5661" t="s">
        <v>18888</v>
      </c>
      <c r="B5661" t="s">
        <v>72</v>
      </c>
      <c r="C5661" t="s">
        <v>136</v>
      </c>
      <c r="D5661" t="s">
        <v>526</v>
      </c>
      <c r="E5661" t="s">
        <v>563</v>
      </c>
      <c r="F5661" t="s">
        <v>395</v>
      </c>
      <c r="G5661">
        <v>0</v>
      </c>
      <c r="H5661">
        <v>0</v>
      </c>
      <c r="I5661">
        <v>0</v>
      </c>
      <c r="J5661">
        <v>0</v>
      </c>
      <c r="K5661">
        <v>0</v>
      </c>
      <c r="L5661">
        <v>0</v>
      </c>
      <c r="M5661">
        <v>0</v>
      </c>
      <c r="N5661">
        <v>4</v>
      </c>
      <c r="O5661">
        <v>3</v>
      </c>
      <c r="P5661">
        <v>1</v>
      </c>
      <c r="Q5661">
        <v>0</v>
      </c>
    </row>
    <row r="5662" spans="1:17" x14ac:dyDescent="0.25">
      <c r="A5662" t="s">
        <v>18889</v>
      </c>
      <c r="B5662" t="s">
        <v>72</v>
      </c>
      <c r="C5662" t="s">
        <v>136</v>
      </c>
      <c r="D5662" t="s">
        <v>526</v>
      </c>
      <c r="E5662" t="s">
        <v>563</v>
      </c>
      <c r="F5662" t="s">
        <v>525</v>
      </c>
      <c r="G5662">
        <v>6</v>
      </c>
      <c r="H5662">
        <v>0</v>
      </c>
      <c r="I5662">
        <v>0</v>
      </c>
      <c r="J5662">
        <v>0</v>
      </c>
      <c r="K5662">
        <v>0</v>
      </c>
      <c r="L5662">
        <v>0</v>
      </c>
      <c r="M5662">
        <v>0</v>
      </c>
      <c r="N5662">
        <v>0</v>
      </c>
      <c r="O5662">
        <v>0</v>
      </c>
      <c r="P5662">
        <v>0</v>
      </c>
      <c r="Q5662">
        <v>0</v>
      </c>
    </row>
    <row r="5663" spans="1:17" x14ac:dyDescent="0.25">
      <c r="A5663" t="s">
        <v>24597</v>
      </c>
      <c r="B5663" t="s">
        <v>72</v>
      </c>
      <c r="C5663" t="s">
        <v>136</v>
      </c>
      <c r="D5663" t="s">
        <v>526</v>
      </c>
      <c r="E5663" t="s">
        <v>21471</v>
      </c>
      <c r="F5663" t="s">
        <v>396</v>
      </c>
      <c r="G5663">
        <v>0</v>
      </c>
      <c r="H5663">
        <v>15</v>
      </c>
      <c r="I5663">
        <v>0</v>
      </c>
      <c r="J5663">
        <v>14</v>
      </c>
      <c r="K5663">
        <v>0</v>
      </c>
      <c r="L5663">
        <v>1</v>
      </c>
      <c r="M5663">
        <v>0</v>
      </c>
      <c r="N5663">
        <v>0</v>
      </c>
      <c r="O5663">
        <v>0</v>
      </c>
      <c r="P5663">
        <v>0</v>
      </c>
      <c r="Q5663">
        <v>0</v>
      </c>
    </row>
    <row r="5664" spans="1:17" x14ac:dyDescent="0.25">
      <c r="A5664" t="s">
        <v>24598</v>
      </c>
      <c r="B5664" t="s">
        <v>72</v>
      </c>
      <c r="C5664" t="s">
        <v>136</v>
      </c>
      <c r="D5664" t="s">
        <v>526</v>
      </c>
      <c r="E5664" t="s">
        <v>21471</v>
      </c>
      <c r="F5664" t="s">
        <v>4236</v>
      </c>
      <c r="G5664">
        <v>0</v>
      </c>
      <c r="H5664">
        <v>15</v>
      </c>
      <c r="I5664">
        <v>0</v>
      </c>
      <c r="J5664">
        <v>13</v>
      </c>
      <c r="K5664">
        <v>1</v>
      </c>
      <c r="L5664">
        <v>1</v>
      </c>
      <c r="M5664">
        <v>0</v>
      </c>
      <c r="N5664">
        <v>0</v>
      </c>
      <c r="O5664">
        <v>0</v>
      </c>
      <c r="P5664">
        <v>0</v>
      </c>
      <c r="Q5664">
        <v>0</v>
      </c>
    </row>
    <row r="5665" spans="1:17" x14ac:dyDescent="0.25">
      <c r="A5665" t="s">
        <v>24599</v>
      </c>
      <c r="B5665" t="s">
        <v>72</v>
      </c>
      <c r="C5665" t="s">
        <v>136</v>
      </c>
      <c r="D5665" t="s">
        <v>526</v>
      </c>
      <c r="E5665" t="s">
        <v>21471</v>
      </c>
      <c r="F5665" t="s">
        <v>4238</v>
      </c>
      <c r="G5665">
        <v>0</v>
      </c>
      <c r="H5665">
        <v>0</v>
      </c>
      <c r="I5665">
        <v>0</v>
      </c>
      <c r="J5665">
        <v>0</v>
      </c>
      <c r="K5665">
        <v>0</v>
      </c>
      <c r="L5665">
        <v>0</v>
      </c>
      <c r="M5665">
        <v>15</v>
      </c>
      <c r="N5665">
        <v>0</v>
      </c>
      <c r="O5665">
        <v>0</v>
      </c>
      <c r="P5665">
        <v>0</v>
      </c>
      <c r="Q5665">
        <v>0</v>
      </c>
    </row>
    <row r="5666" spans="1:17" x14ac:dyDescent="0.25">
      <c r="A5666" t="s">
        <v>24600</v>
      </c>
      <c r="B5666" t="s">
        <v>72</v>
      </c>
      <c r="C5666" t="s">
        <v>136</v>
      </c>
      <c r="D5666" t="s">
        <v>526</v>
      </c>
      <c r="E5666" t="s">
        <v>21471</v>
      </c>
      <c r="F5666" t="s">
        <v>397</v>
      </c>
      <c r="G5666">
        <v>0</v>
      </c>
      <c r="H5666">
        <v>15</v>
      </c>
      <c r="I5666">
        <v>0</v>
      </c>
      <c r="J5666">
        <v>13</v>
      </c>
      <c r="K5666">
        <v>1</v>
      </c>
      <c r="L5666">
        <v>1</v>
      </c>
      <c r="M5666">
        <v>0</v>
      </c>
      <c r="N5666">
        <v>0</v>
      </c>
      <c r="O5666">
        <v>0</v>
      </c>
      <c r="P5666">
        <v>0</v>
      </c>
      <c r="Q5666">
        <v>0</v>
      </c>
    </row>
    <row r="5667" spans="1:17" x14ac:dyDescent="0.25">
      <c r="A5667" t="s">
        <v>24601</v>
      </c>
      <c r="B5667" t="s">
        <v>72</v>
      </c>
      <c r="C5667" t="s">
        <v>136</v>
      </c>
      <c r="D5667" t="s">
        <v>526</v>
      </c>
      <c r="E5667" t="s">
        <v>21471</v>
      </c>
      <c r="F5667" t="s">
        <v>398</v>
      </c>
      <c r="G5667">
        <v>0</v>
      </c>
      <c r="H5667">
        <v>15</v>
      </c>
      <c r="I5667">
        <v>0</v>
      </c>
      <c r="J5667">
        <v>14</v>
      </c>
      <c r="K5667">
        <v>0</v>
      </c>
      <c r="L5667">
        <v>1</v>
      </c>
      <c r="M5667">
        <v>0</v>
      </c>
      <c r="N5667">
        <v>0</v>
      </c>
      <c r="O5667">
        <v>0</v>
      </c>
      <c r="P5667">
        <v>0</v>
      </c>
      <c r="Q5667">
        <v>0</v>
      </c>
    </row>
    <row r="5668" spans="1:17" x14ac:dyDescent="0.25">
      <c r="A5668" t="s">
        <v>24602</v>
      </c>
      <c r="B5668" t="s">
        <v>72</v>
      </c>
      <c r="C5668" t="s">
        <v>136</v>
      </c>
      <c r="D5668" t="s">
        <v>526</v>
      </c>
      <c r="E5668" t="s">
        <v>21471</v>
      </c>
      <c r="F5668" t="s">
        <v>4242</v>
      </c>
      <c r="G5668">
        <v>0</v>
      </c>
      <c r="H5668">
        <v>0</v>
      </c>
      <c r="I5668">
        <v>0</v>
      </c>
      <c r="J5668">
        <v>0</v>
      </c>
      <c r="K5668">
        <v>0</v>
      </c>
      <c r="L5668">
        <v>0</v>
      </c>
      <c r="M5668">
        <v>15</v>
      </c>
      <c r="N5668">
        <v>0</v>
      </c>
      <c r="O5668">
        <v>0</v>
      </c>
      <c r="P5668">
        <v>0</v>
      </c>
      <c r="Q5668">
        <v>0</v>
      </c>
    </row>
    <row r="5669" spans="1:17" x14ac:dyDescent="0.25">
      <c r="A5669" t="s">
        <v>24603</v>
      </c>
      <c r="B5669" t="s">
        <v>72</v>
      </c>
      <c r="C5669" t="s">
        <v>136</v>
      </c>
      <c r="D5669" t="s">
        <v>526</v>
      </c>
      <c r="E5669" t="s">
        <v>21471</v>
      </c>
      <c r="F5669" t="s">
        <v>399</v>
      </c>
      <c r="G5669">
        <v>0</v>
      </c>
      <c r="H5669">
        <v>15</v>
      </c>
      <c r="I5669">
        <v>0</v>
      </c>
      <c r="J5669">
        <v>13</v>
      </c>
      <c r="K5669">
        <v>1</v>
      </c>
      <c r="L5669">
        <v>1</v>
      </c>
      <c r="M5669">
        <v>0</v>
      </c>
      <c r="N5669">
        <v>0</v>
      </c>
      <c r="O5669">
        <v>0</v>
      </c>
      <c r="P5669">
        <v>0</v>
      </c>
      <c r="Q5669">
        <v>0</v>
      </c>
    </row>
    <row r="5670" spans="1:17" x14ac:dyDescent="0.25">
      <c r="A5670" t="s">
        <v>24604</v>
      </c>
      <c r="B5670" t="s">
        <v>72</v>
      </c>
      <c r="C5670" t="s">
        <v>136</v>
      </c>
      <c r="D5670" t="s">
        <v>526</v>
      </c>
      <c r="E5670" t="s">
        <v>21471</v>
      </c>
      <c r="F5670" t="s">
        <v>4245</v>
      </c>
      <c r="G5670">
        <v>0</v>
      </c>
      <c r="H5670">
        <v>0</v>
      </c>
      <c r="I5670">
        <v>0</v>
      </c>
      <c r="J5670">
        <v>0</v>
      </c>
      <c r="K5670">
        <v>0</v>
      </c>
      <c r="L5670">
        <v>0</v>
      </c>
      <c r="M5670">
        <v>15</v>
      </c>
      <c r="N5670">
        <v>0</v>
      </c>
      <c r="O5670">
        <v>0</v>
      </c>
      <c r="P5670">
        <v>0</v>
      </c>
      <c r="Q5670">
        <v>0</v>
      </c>
    </row>
    <row r="5671" spans="1:17" x14ac:dyDescent="0.25">
      <c r="A5671" t="s">
        <v>24605</v>
      </c>
      <c r="B5671" t="s">
        <v>72</v>
      </c>
      <c r="C5671" t="s">
        <v>136</v>
      </c>
      <c r="D5671" t="s">
        <v>526</v>
      </c>
      <c r="E5671" t="s">
        <v>21471</v>
      </c>
      <c r="F5671" t="s">
        <v>394</v>
      </c>
      <c r="G5671">
        <v>0</v>
      </c>
      <c r="H5671">
        <v>0</v>
      </c>
      <c r="I5671">
        <v>0</v>
      </c>
      <c r="J5671">
        <v>0</v>
      </c>
      <c r="K5671">
        <v>0</v>
      </c>
      <c r="L5671">
        <v>0</v>
      </c>
      <c r="M5671">
        <v>0</v>
      </c>
      <c r="N5671">
        <v>11</v>
      </c>
      <c r="O5671">
        <v>11</v>
      </c>
      <c r="P5671">
        <v>0</v>
      </c>
      <c r="Q5671">
        <v>0</v>
      </c>
    </row>
    <row r="5672" spans="1:17" x14ac:dyDescent="0.25">
      <c r="A5672" t="s">
        <v>24606</v>
      </c>
      <c r="B5672" t="s">
        <v>72</v>
      </c>
      <c r="C5672" t="s">
        <v>136</v>
      </c>
      <c r="D5672" t="s">
        <v>526</v>
      </c>
      <c r="E5672" t="s">
        <v>21471</v>
      </c>
      <c r="F5672" t="s">
        <v>395</v>
      </c>
      <c r="G5672">
        <v>0</v>
      </c>
      <c r="H5672">
        <v>0</v>
      </c>
      <c r="I5672">
        <v>0</v>
      </c>
      <c r="J5672">
        <v>0</v>
      </c>
      <c r="K5672">
        <v>0</v>
      </c>
      <c r="L5672">
        <v>0</v>
      </c>
      <c r="M5672">
        <v>0</v>
      </c>
      <c r="N5672">
        <v>9</v>
      </c>
      <c r="O5672">
        <v>9</v>
      </c>
      <c r="P5672">
        <v>0</v>
      </c>
      <c r="Q5672">
        <v>0</v>
      </c>
    </row>
    <row r="5673" spans="1:17" x14ac:dyDescent="0.25">
      <c r="A5673" t="s">
        <v>24607</v>
      </c>
      <c r="B5673" t="s">
        <v>72</v>
      </c>
      <c r="C5673" t="s">
        <v>136</v>
      </c>
      <c r="D5673" t="s">
        <v>526</v>
      </c>
      <c r="E5673" t="s">
        <v>21471</v>
      </c>
      <c r="F5673" t="s">
        <v>525</v>
      </c>
      <c r="G5673">
        <v>15</v>
      </c>
      <c r="H5673">
        <v>0</v>
      </c>
      <c r="I5673">
        <v>0</v>
      </c>
      <c r="J5673">
        <v>0</v>
      </c>
      <c r="K5673">
        <v>0</v>
      </c>
      <c r="L5673">
        <v>0</v>
      </c>
      <c r="M5673">
        <v>0</v>
      </c>
      <c r="N5673">
        <v>0</v>
      </c>
      <c r="O5673">
        <v>0</v>
      </c>
      <c r="P5673">
        <v>0</v>
      </c>
      <c r="Q5673">
        <v>0</v>
      </c>
    </row>
    <row r="5674" spans="1:17" x14ac:dyDescent="0.25">
      <c r="A5674" t="s">
        <v>18890</v>
      </c>
      <c r="B5674" t="s">
        <v>72</v>
      </c>
      <c r="C5674" t="s">
        <v>136</v>
      </c>
      <c r="D5674" t="s">
        <v>12971</v>
      </c>
      <c r="E5674" t="s">
        <v>563</v>
      </c>
      <c r="F5674" t="s">
        <v>525</v>
      </c>
      <c r="G5674">
        <v>2</v>
      </c>
      <c r="H5674">
        <v>0</v>
      </c>
      <c r="I5674">
        <v>0</v>
      </c>
      <c r="J5674">
        <v>0</v>
      </c>
      <c r="K5674">
        <v>0</v>
      </c>
      <c r="L5674">
        <v>0</v>
      </c>
      <c r="M5674">
        <v>0</v>
      </c>
      <c r="N5674">
        <v>0</v>
      </c>
      <c r="O5674">
        <v>0</v>
      </c>
      <c r="P5674">
        <v>0</v>
      </c>
      <c r="Q5674">
        <v>0</v>
      </c>
    </row>
    <row r="5675" spans="1:17" x14ac:dyDescent="0.25">
      <c r="A5675" t="s">
        <v>18891</v>
      </c>
      <c r="B5675" t="s">
        <v>72</v>
      </c>
      <c r="C5675" t="s">
        <v>137</v>
      </c>
      <c r="D5675" t="s">
        <v>529</v>
      </c>
      <c r="E5675" t="s">
        <v>563</v>
      </c>
      <c r="F5675" t="s">
        <v>525</v>
      </c>
      <c r="G5675">
        <v>3</v>
      </c>
      <c r="H5675">
        <v>0</v>
      </c>
      <c r="I5675">
        <v>0</v>
      </c>
      <c r="J5675">
        <v>0</v>
      </c>
      <c r="K5675">
        <v>0</v>
      </c>
      <c r="L5675">
        <v>0</v>
      </c>
      <c r="M5675">
        <v>0</v>
      </c>
      <c r="N5675">
        <v>0</v>
      </c>
      <c r="O5675">
        <v>0</v>
      </c>
      <c r="P5675">
        <v>0</v>
      </c>
      <c r="Q5675">
        <v>0</v>
      </c>
    </row>
    <row r="5676" spans="1:17" x14ac:dyDescent="0.25">
      <c r="A5676" t="s">
        <v>24608</v>
      </c>
      <c r="B5676" t="s">
        <v>72</v>
      </c>
      <c r="C5676" t="s">
        <v>137</v>
      </c>
      <c r="D5676" t="s">
        <v>529</v>
      </c>
      <c r="E5676" t="s">
        <v>21471</v>
      </c>
      <c r="F5676" t="s">
        <v>525</v>
      </c>
      <c r="G5676">
        <v>33</v>
      </c>
      <c r="H5676">
        <v>0</v>
      </c>
      <c r="I5676">
        <v>0</v>
      </c>
      <c r="J5676">
        <v>0</v>
      </c>
      <c r="K5676">
        <v>0</v>
      </c>
      <c r="L5676">
        <v>0</v>
      </c>
      <c r="M5676">
        <v>0</v>
      </c>
      <c r="N5676">
        <v>0</v>
      </c>
      <c r="O5676">
        <v>0</v>
      </c>
      <c r="P5676">
        <v>0</v>
      </c>
      <c r="Q5676">
        <v>0</v>
      </c>
    </row>
    <row r="5677" spans="1:17" x14ac:dyDescent="0.25">
      <c r="A5677" t="s">
        <v>18892</v>
      </c>
      <c r="B5677" t="s">
        <v>72</v>
      </c>
      <c r="C5677" t="s">
        <v>137</v>
      </c>
      <c r="D5677" t="s">
        <v>526</v>
      </c>
      <c r="E5677" t="s">
        <v>563</v>
      </c>
      <c r="F5677" t="s">
        <v>396</v>
      </c>
      <c r="G5677">
        <v>0</v>
      </c>
      <c r="H5677">
        <v>113</v>
      </c>
      <c r="I5677">
        <v>16</v>
      </c>
      <c r="J5677">
        <v>93</v>
      </c>
      <c r="K5677">
        <v>4</v>
      </c>
      <c r="L5677">
        <v>0</v>
      </c>
      <c r="M5677">
        <v>0</v>
      </c>
      <c r="N5677">
        <v>0</v>
      </c>
      <c r="O5677">
        <v>0</v>
      </c>
      <c r="P5677">
        <v>0</v>
      </c>
      <c r="Q5677">
        <v>0</v>
      </c>
    </row>
    <row r="5678" spans="1:17" x14ac:dyDescent="0.25">
      <c r="A5678" t="s">
        <v>18893</v>
      </c>
      <c r="B5678" t="s">
        <v>72</v>
      </c>
      <c r="C5678" t="s">
        <v>137</v>
      </c>
      <c r="D5678" t="s">
        <v>526</v>
      </c>
      <c r="E5678" t="s">
        <v>563</v>
      </c>
      <c r="F5678" t="s">
        <v>4236</v>
      </c>
      <c r="G5678">
        <v>0</v>
      </c>
      <c r="H5678">
        <v>113</v>
      </c>
      <c r="I5678">
        <v>14</v>
      </c>
      <c r="J5678">
        <v>94</v>
      </c>
      <c r="K5678">
        <v>5</v>
      </c>
      <c r="L5678">
        <v>0</v>
      </c>
      <c r="M5678">
        <v>0</v>
      </c>
      <c r="N5678">
        <v>0</v>
      </c>
      <c r="O5678">
        <v>0</v>
      </c>
      <c r="P5678">
        <v>0</v>
      </c>
      <c r="Q5678">
        <v>0</v>
      </c>
    </row>
    <row r="5679" spans="1:17" x14ac:dyDescent="0.25">
      <c r="A5679" t="s">
        <v>18894</v>
      </c>
      <c r="B5679" t="s">
        <v>72</v>
      </c>
      <c r="C5679" t="s">
        <v>137</v>
      </c>
      <c r="D5679" t="s">
        <v>526</v>
      </c>
      <c r="E5679" t="s">
        <v>563</v>
      </c>
      <c r="F5679" t="s">
        <v>4238</v>
      </c>
      <c r="G5679">
        <v>0</v>
      </c>
      <c r="H5679">
        <v>0</v>
      </c>
      <c r="I5679">
        <v>0</v>
      </c>
      <c r="J5679">
        <v>0</v>
      </c>
      <c r="K5679">
        <v>0</v>
      </c>
      <c r="L5679">
        <v>0</v>
      </c>
      <c r="M5679">
        <v>113</v>
      </c>
      <c r="N5679">
        <v>0</v>
      </c>
      <c r="O5679">
        <v>0</v>
      </c>
      <c r="P5679">
        <v>0</v>
      </c>
      <c r="Q5679">
        <v>0</v>
      </c>
    </row>
    <row r="5680" spans="1:17" x14ac:dyDescent="0.25">
      <c r="A5680" t="s">
        <v>18895</v>
      </c>
      <c r="B5680" t="s">
        <v>72</v>
      </c>
      <c r="C5680" t="s">
        <v>137</v>
      </c>
      <c r="D5680" t="s">
        <v>526</v>
      </c>
      <c r="E5680" t="s">
        <v>563</v>
      </c>
      <c r="F5680" t="s">
        <v>397</v>
      </c>
      <c r="G5680">
        <v>0</v>
      </c>
      <c r="H5680">
        <v>113</v>
      </c>
      <c r="I5680">
        <v>14</v>
      </c>
      <c r="J5680">
        <v>94</v>
      </c>
      <c r="K5680">
        <v>5</v>
      </c>
      <c r="L5680">
        <v>0</v>
      </c>
      <c r="M5680">
        <v>0</v>
      </c>
      <c r="N5680">
        <v>0</v>
      </c>
      <c r="O5680">
        <v>0</v>
      </c>
      <c r="P5680">
        <v>0</v>
      </c>
      <c r="Q5680">
        <v>0</v>
      </c>
    </row>
    <row r="5681" spans="1:17" x14ac:dyDescent="0.25">
      <c r="A5681" t="s">
        <v>18896</v>
      </c>
      <c r="B5681" t="s">
        <v>72</v>
      </c>
      <c r="C5681" t="s">
        <v>137</v>
      </c>
      <c r="D5681" t="s">
        <v>526</v>
      </c>
      <c r="E5681" t="s">
        <v>563</v>
      </c>
      <c r="F5681" t="s">
        <v>398</v>
      </c>
      <c r="G5681">
        <v>0</v>
      </c>
      <c r="H5681">
        <v>113</v>
      </c>
      <c r="I5681">
        <v>14</v>
      </c>
      <c r="J5681">
        <v>95</v>
      </c>
      <c r="K5681">
        <v>4</v>
      </c>
      <c r="L5681">
        <v>0</v>
      </c>
      <c r="M5681">
        <v>0</v>
      </c>
      <c r="N5681">
        <v>0</v>
      </c>
      <c r="O5681">
        <v>0</v>
      </c>
      <c r="P5681">
        <v>0</v>
      </c>
      <c r="Q5681">
        <v>0</v>
      </c>
    </row>
    <row r="5682" spans="1:17" x14ac:dyDescent="0.25">
      <c r="A5682" t="s">
        <v>18897</v>
      </c>
      <c r="B5682" t="s">
        <v>72</v>
      </c>
      <c r="C5682" t="s">
        <v>137</v>
      </c>
      <c r="D5682" t="s">
        <v>526</v>
      </c>
      <c r="E5682" t="s">
        <v>563</v>
      </c>
      <c r="F5682" t="s">
        <v>4242</v>
      </c>
      <c r="G5682">
        <v>0</v>
      </c>
      <c r="H5682">
        <v>0</v>
      </c>
      <c r="I5682">
        <v>0</v>
      </c>
      <c r="J5682">
        <v>0</v>
      </c>
      <c r="K5682">
        <v>0</v>
      </c>
      <c r="L5682">
        <v>0</v>
      </c>
      <c r="M5682">
        <v>113</v>
      </c>
      <c r="N5682">
        <v>0</v>
      </c>
      <c r="O5682">
        <v>0</v>
      </c>
      <c r="P5682">
        <v>0</v>
      </c>
      <c r="Q5682">
        <v>0</v>
      </c>
    </row>
    <row r="5683" spans="1:17" x14ac:dyDescent="0.25">
      <c r="A5683" t="s">
        <v>18898</v>
      </c>
      <c r="B5683" t="s">
        <v>72</v>
      </c>
      <c r="C5683" t="s">
        <v>137</v>
      </c>
      <c r="D5683" t="s">
        <v>526</v>
      </c>
      <c r="E5683" t="s">
        <v>563</v>
      </c>
      <c r="F5683" t="s">
        <v>399</v>
      </c>
      <c r="G5683">
        <v>0</v>
      </c>
      <c r="H5683">
        <v>113</v>
      </c>
      <c r="I5683">
        <v>14</v>
      </c>
      <c r="J5683">
        <v>95</v>
      </c>
      <c r="K5683">
        <v>4</v>
      </c>
      <c r="L5683">
        <v>0</v>
      </c>
      <c r="M5683">
        <v>0</v>
      </c>
      <c r="N5683">
        <v>0</v>
      </c>
      <c r="O5683">
        <v>0</v>
      </c>
      <c r="P5683">
        <v>0</v>
      </c>
      <c r="Q5683">
        <v>0</v>
      </c>
    </row>
    <row r="5684" spans="1:17" x14ac:dyDescent="0.25">
      <c r="A5684" t="s">
        <v>18351</v>
      </c>
      <c r="B5684" t="s">
        <v>72</v>
      </c>
      <c r="C5684" t="s">
        <v>197</v>
      </c>
      <c r="D5684" t="s">
        <v>526</v>
      </c>
      <c r="E5684" t="s">
        <v>563</v>
      </c>
      <c r="F5684" t="s">
        <v>525</v>
      </c>
      <c r="G5684">
        <v>11</v>
      </c>
      <c r="H5684">
        <v>0</v>
      </c>
      <c r="I5684">
        <v>0</v>
      </c>
      <c r="J5684">
        <v>0</v>
      </c>
      <c r="K5684">
        <v>0</v>
      </c>
      <c r="L5684">
        <v>0</v>
      </c>
      <c r="M5684">
        <v>0</v>
      </c>
      <c r="N5684">
        <v>0</v>
      </c>
      <c r="O5684">
        <v>0</v>
      </c>
      <c r="P5684">
        <v>0</v>
      </c>
      <c r="Q5684">
        <v>0</v>
      </c>
    </row>
    <row r="5685" spans="1:17" x14ac:dyDescent="0.25">
      <c r="A5685" t="s">
        <v>24609</v>
      </c>
      <c r="B5685" t="s">
        <v>72</v>
      </c>
      <c r="C5685" t="s">
        <v>197</v>
      </c>
      <c r="D5685" t="s">
        <v>526</v>
      </c>
      <c r="E5685" t="s">
        <v>21471</v>
      </c>
      <c r="F5685" t="s">
        <v>396</v>
      </c>
      <c r="G5685">
        <v>0</v>
      </c>
      <c r="H5685">
        <v>14</v>
      </c>
      <c r="I5685">
        <v>2</v>
      </c>
      <c r="J5685">
        <v>12</v>
      </c>
      <c r="K5685">
        <v>0</v>
      </c>
      <c r="L5685">
        <v>0</v>
      </c>
      <c r="M5685">
        <v>0</v>
      </c>
      <c r="N5685">
        <v>0</v>
      </c>
      <c r="O5685">
        <v>0</v>
      </c>
      <c r="P5685">
        <v>0</v>
      </c>
      <c r="Q5685">
        <v>0</v>
      </c>
    </row>
    <row r="5686" spans="1:17" x14ac:dyDescent="0.25">
      <c r="A5686" t="s">
        <v>24610</v>
      </c>
      <c r="B5686" t="s">
        <v>72</v>
      </c>
      <c r="C5686" t="s">
        <v>197</v>
      </c>
      <c r="D5686" t="s">
        <v>526</v>
      </c>
      <c r="E5686" t="s">
        <v>21471</v>
      </c>
      <c r="F5686" t="s">
        <v>4236</v>
      </c>
      <c r="G5686">
        <v>0</v>
      </c>
      <c r="H5686">
        <v>14</v>
      </c>
      <c r="I5686">
        <v>2</v>
      </c>
      <c r="J5686">
        <v>12</v>
      </c>
      <c r="K5686">
        <v>0</v>
      </c>
      <c r="L5686">
        <v>0</v>
      </c>
      <c r="M5686">
        <v>0</v>
      </c>
      <c r="N5686">
        <v>0</v>
      </c>
      <c r="O5686">
        <v>0</v>
      </c>
      <c r="P5686">
        <v>0</v>
      </c>
      <c r="Q5686">
        <v>0</v>
      </c>
    </row>
    <row r="5687" spans="1:17" x14ac:dyDescent="0.25">
      <c r="A5687" t="s">
        <v>24611</v>
      </c>
      <c r="B5687" t="s">
        <v>72</v>
      </c>
      <c r="C5687" t="s">
        <v>197</v>
      </c>
      <c r="D5687" t="s">
        <v>526</v>
      </c>
      <c r="E5687" t="s">
        <v>21471</v>
      </c>
      <c r="F5687" t="s">
        <v>4238</v>
      </c>
      <c r="G5687">
        <v>0</v>
      </c>
      <c r="H5687">
        <v>0</v>
      </c>
      <c r="I5687">
        <v>0</v>
      </c>
      <c r="J5687">
        <v>0</v>
      </c>
      <c r="K5687">
        <v>0</v>
      </c>
      <c r="L5687">
        <v>0</v>
      </c>
      <c r="M5687">
        <v>14</v>
      </c>
      <c r="N5687">
        <v>0</v>
      </c>
      <c r="O5687">
        <v>0</v>
      </c>
      <c r="P5687">
        <v>0</v>
      </c>
      <c r="Q5687">
        <v>0</v>
      </c>
    </row>
    <row r="5688" spans="1:17" x14ac:dyDescent="0.25">
      <c r="A5688" t="s">
        <v>24612</v>
      </c>
      <c r="B5688" t="s">
        <v>72</v>
      </c>
      <c r="C5688" t="s">
        <v>197</v>
      </c>
      <c r="D5688" t="s">
        <v>526</v>
      </c>
      <c r="E5688" t="s">
        <v>21471</v>
      </c>
      <c r="F5688" t="s">
        <v>397</v>
      </c>
      <c r="G5688">
        <v>0</v>
      </c>
      <c r="H5688">
        <v>14</v>
      </c>
      <c r="I5688">
        <v>2</v>
      </c>
      <c r="J5688">
        <v>12</v>
      </c>
      <c r="K5688">
        <v>0</v>
      </c>
      <c r="L5688">
        <v>0</v>
      </c>
      <c r="M5688">
        <v>0</v>
      </c>
      <c r="N5688">
        <v>0</v>
      </c>
      <c r="O5688">
        <v>0</v>
      </c>
      <c r="P5688">
        <v>0</v>
      </c>
      <c r="Q5688">
        <v>0</v>
      </c>
    </row>
    <row r="5689" spans="1:17" x14ac:dyDescent="0.25">
      <c r="A5689" t="s">
        <v>24613</v>
      </c>
      <c r="B5689" t="s">
        <v>72</v>
      </c>
      <c r="C5689" t="s">
        <v>197</v>
      </c>
      <c r="D5689" t="s">
        <v>526</v>
      </c>
      <c r="E5689" t="s">
        <v>21471</v>
      </c>
      <c r="F5689" t="s">
        <v>398</v>
      </c>
      <c r="G5689">
        <v>0</v>
      </c>
      <c r="H5689">
        <v>14</v>
      </c>
      <c r="I5689">
        <v>2</v>
      </c>
      <c r="J5689">
        <v>12</v>
      </c>
      <c r="K5689">
        <v>0</v>
      </c>
      <c r="L5689">
        <v>0</v>
      </c>
      <c r="M5689">
        <v>0</v>
      </c>
      <c r="N5689">
        <v>0</v>
      </c>
      <c r="O5689">
        <v>0</v>
      </c>
      <c r="P5689">
        <v>0</v>
      </c>
      <c r="Q5689">
        <v>0</v>
      </c>
    </row>
    <row r="5690" spans="1:17" x14ac:dyDescent="0.25">
      <c r="A5690" t="s">
        <v>24614</v>
      </c>
      <c r="B5690" t="s">
        <v>72</v>
      </c>
      <c r="C5690" t="s">
        <v>197</v>
      </c>
      <c r="D5690" t="s">
        <v>526</v>
      </c>
      <c r="E5690" t="s">
        <v>21471</v>
      </c>
      <c r="F5690" t="s">
        <v>4242</v>
      </c>
      <c r="G5690">
        <v>0</v>
      </c>
      <c r="H5690">
        <v>0</v>
      </c>
      <c r="I5690">
        <v>0</v>
      </c>
      <c r="J5690">
        <v>0</v>
      </c>
      <c r="K5690">
        <v>0</v>
      </c>
      <c r="L5690">
        <v>0</v>
      </c>
      <c r="M5690">
        <v>14</v>
      </c>
      <c r="N5690">
        <v>0</v>
      </c>
      <c r="O5690">
        <v>0</v>
      </c>
      <c r="P5690">
        <v>0</v>
      </c>
      <c r="Q5690">
        <v>0</v>
      </c>
    </row>
    <row r="5691" spans="1:17" x14ac:dyDescent="0.25">
      <c r="A5691" t="s">
        <v>24615</v>
      </c>
      <c r="B5691" t="s">
        <v>72</v>
      </c>
      <c r="C5691" t="s">
        <v>197</v>
      </c>
      <c r="D5691" t="s">
        <v>526</v>
      </c>
      <c r="E5691" t="s">
        <v>21471</v>
      </c>
      <c r="F5691" t="s">
        <v>399</v>
      </c>
      <c r="G5691">
        <v>0</v>
      </c>
      <c r="H5691">
        <v>14</v>
      </c>
      <c r="I5691">
        <v>2</v>
      </c>
      <c r="J5691">
        <v>12</v>
      </c>
      <c r="K5691">
        <v>0</v>
      </c>
      <c r="L5691">
        <v>0</v>
      </c>
      <c r="M5691">
        <v>0</v>
      </c>
      <c r="N5691">
        <v>0</v>
      </c>
      <c r="O5691">
        <v>0</v>
      </c>
      <c r="P5691">
        <v>0</v>
      </c>
      <c r="Q5691">
        <v>0</v>
      </c>
    </row>
    <row r="5692" spans="1:17" x14ac:dyDescent="0.25">
      <c r="A5692" t="s">
        <v>24616</v>
      </c>
      <c r="B5692" t="s">
        <v>72</v>
      </c>
      <c r="C5692" t="s">
        <v>197</v>
      </c>
      <c r="D5692" t="s">
        <v>526</v>
      </c>
      <c r="E5692" t="s">
        <v>21471</v>
      </c>
      <c r="F5692" t="s">
        <v>4245</v>
      </c>
      <c r="G5692">
        <v>0</v>
      </c>
      <c r="H5692">
        <v>0</v>
      </c>
      <c r="I5692">
        <v>0</v>
      </c>
      <c r="J5692">
        <v>0</v>
      </c>
      <c r="K5692">
        <v>0</v>
      </c>
      <c r="L5692">
        <v>0</v>
      </c>
      <c r="M5692">
        <v>14</v>
      </c>
      <c r="N5692">
        <v>0</v>
      </c>
      <c r="O5692">
        <v>0</v>
      </c>
      <c r="P5692">
        <v>0</v>
      </c>
      <c r="Q5692">
        <v>0</v>
      </c>
    </row>
    <row r="5693" spans="1:17" x14ac:dyDescent="0.25">
      <c r="A5693" t="s">
        <v>24617</v>
      </c>
      <c r="B5693" t="s">
        <v>72</v>
      </c>
      <c r="C5693" t="s">
        <v>197</v>
      </c>
      <c r="D5693" t="s">
        <v>526</v>
      </c>
      <c r="E5693" t="s">
        <v>21471</v>
      </c>
      <c r="F5693" t="s">
        <v>394</v>
      </c>
      <c r="G5693">
        <v>0</v>
      </c>
      <c r="H5693">
        <v>0</v>
      </c>
      <c r="I5693">
        <v>0</v>
      </c>
      <c r="J5693">
        <v>0</v>
      </c>
      <c r="K5693">
        <v>0</v>
      </c>
      <c r="L5693">
        <v>0</v>
      </c>
      <c r="M5693">
        <v>0</v>
      </c>
      <c r="N5693">
        <v>10</v>
      </c>
      <c r="O5693">
        <v>10</v>
      </c>
      <c r="P5693">
        <v>0</v>
      </c>
      <c r="Q5693">
        <v>0</v>
      </c>
    </row>
    <row r="5694" spans="1:17" x14ac:dyDescent="0.25">
      <c r="A5694" t="s">
        <v>24618</v>
      </c>
      <c r="B5694" t="s">
        <v>72</v>
      </c>
      <c r="C5694" t="s">
        <v>197</v>
      </c>
      <c r="D5694" t="s">
        <v>526</v>
      </c>
      <c r="E5694" t="s">
        <v>21471</v>
      </c>
      <c r="F5694" t="s">
        <v>395</v>
      </c>
      <c r="G5694">
        <v>0</v>
      </c>
      <c r="H5694">
        <v>0</v>
      </c>
      <c r="I5694">
        <v>0</v>
      </c>
      <c r="J5694">
        <v>0</v>
      </c>
      <c r="K5694">
        <v>0</v>
      </c>
      <c r="L5694">
        <v>0</v>
      </c>
      <c r="M5694">
        <v>0</v>
      </c>
      <c r="N5694">
        <v>10</v>
      </c>
      <c r="O5694">
        <v>10</v>
      </c>
      <c r="P5694">
        <v>0</v>
      </c>
      <c r="Q5694">
        <v>0</v>
      </c>
    </row>
    <row r="5695" spans="1:17" x14ac:dyDescent="0.25">
      <c r="A5695" t="s">
        <v>24619</v>
      </c>
      <c r="B5695" t="s">
        <v>72</v>
      </c>
      <c r="C5695" t="s">
        <v>197</v>
      </c>
      <c r="D5695" t="s">
        <v>526</v>
      </c>
      <c r="E5695" t="s">
        <v>21471</v>
      </c>
      <c r="F5695" t="s">
        <v>525</v>
      </c>
      <c r="G5695">
        <v>14</v>
      </c>
      <c r="H5695">
        <v>0</v>
      </c>
      <c r="I5695">
        <v>0</v>
      </c>
      <c r="J5695">
        <v>0</v>
      </c>
      <c r="K5695">
        <v>0</v>
      </c>
      <c r="L5695">
        <v>0</v>
      </c>
      <c r="M5695">
        <v>0</v>
      </c>
      <c r="N5695">
        <v>0</v>
      </c>
      <c r="O5695">
        <v>0</v>
      </c>
      <c r="P5695">
        <v>0</v>
      </c>
      <c r="Q5695">
        <v>0</v>
      </c>
    </row>
    <row r="5696" spans="1:17" x14ac:dyDescent="0.25">
      <c r="A5696" t="s">
        <v>24620</v>
      </c>
      <c r="B5696" t="s">
        <v>72</v>
      </c>
      <c r="C5696" t="s">
        <v>197</v>
      </c>
      <c r="D5696" t="s">
        <v>527</v>
      </c>
      <c r="E5696" t="s">
        <v>21471</v>
      </c>
      <c r="F5696" t="s">
        <v>528</v>
      </c>
      <c r="G5696">
        <v>0</v>
      </c>
      <c r="H5696">
        <v>0</v>
      </c>
      <c r="I5696">
        <v>0</v>
      </c>
      <c r="J5696">
        <v>0</v>
      </c>
      <c r="K5696">
        <v>0</v>
      </c>
      <c r="L5696">
        <v>0</v>
      </c>
      <c r="M5696">
        <v>0</v>
      </c>
      <c r="N5696">
        <v>1</v>
      </c>
      <c r="O5696">
        <v>0</v>
      </c>
      <c r="P5696">
        <v>1</v>
      </c>
      <c r="Q5696">
        <v>0</v>
      </c>
    </row>
    <row r="5697" spans="1:17" x14ac:dyDescent="0.25">
      <c r="A5697" t="s">
        <v>24621</v>
      </c>
      <c r="B5697" t="s">
        <v>72</v>
      </c>
      <c r="C5697" t="s">
        <v>197</v>
      </c>
      <c r="D5697" t="s">
        <v>527</v>
      </c>
      <c r="E5697" t="s">
        <v>21471</v>
      </c>
      <c r="F5697" t="s">
        <v>525</v>
      </c>
      <c r="G5697">
        <v>1</v>
      </c>
      <c r="H5697">
        <v>0</v>
      </c>
      <c r="I5697">
        <v>0</v>
      </c>
      <c r="J5697">
        <v>0</v>
      </c>
      <c r="K5697">
        <v>0</v>
      </c>
      <c r="L5697">
        <v>0</v>
      </c>
      <c r="M5697">
        <v>0</v>
      </c>
      <c r="N5697">
        <v>0</v>
      </c>
      <c r="O5697">
        <v>0</v>
      </c>
      <c r="P5697">
        <v>0</v>
      </c>
      <c r="Q5697">
        <v>0</v>
      </c>
    </row>
    <row r="5698" spans="1:17" x14ac:dyDescent="0.25">
      <c r="A5698" t="s">
        <v>18903</v>
      </c>
      <c r="B5698" t="s">
        <v>72</v>
      </c>
      <c r="C5698" t="s">
        <v>197</v>
      </c>
      <c r="D5698" t="s">
        <v>12971</v>
      </c>
      <c r="E5698" t="s">
        <v>563</v>
      </c>
      <c r="F5698" t="s">
        <v>525</v>
      </c>
      <c r="G5698">
        <v>1</v>
      </c>
      <c r="H5698">
        <v>0</v>
      </c>
      <c r="I5698">
        <v>0</v>
      </c>
      <c r="J5698">
        <v>0</v>
      </c>
      <c r="K5698">
        <v>0</v>
      </c>
      <c r="L5698">
        <v>0</v>
      </c>
      <c r="M5698">
        <v>0</v>
      </c>
      <c r="N5698">
        <v>0</v>
      </c>
      <c r="O5698">
        <v>0</v>
      </c>
      <c r="P5698">
        <v>0</v>
      </c>
      <c r="Q5698">
        <v>0</v>
      </c>
    </row>
    <row r="5699" spans="1:17" x14ac:dyDescent="0.25">
      <c r="A5699" t="s">
        <v>18904</v>
      </c>
      <c r="B5699" t="s">
        <v>72</v>
      </c>
      <c r="C5699" t="s">
        <v>198</v>
      </c>
      <c r="D5699" t="s">
        <v>529</v>
      </c>
      <c r="E5699" t="s">
        <v>563</v>
      </c>
      <c r="F5699" t="s">
        <v>525</v>
      </c>
      <c r="G5699">
        <v>1</v>
      </c>
      <c r="H5699">
        <v>0</v>
      </c>
      <c r="I5699">
        <v>0</v>
      </c>
      <c r="J5699">
        <v>0</v>
      </c>
      <c r="K5699">
        <v>0</v>
      </c>
      <c r="L5699">
        <v>0</v>
      </c>
      <c r="M5699">
        <v>0</v>
      </c>
      <c r="N5699">
        <v>0</v>
      </c>
      <c r="O5699">
        <v>0</v>
      </c>
      <c r="P5699">
        <v>0</v>
      </c>
      <c r="Q5699">
        <v>0</v>
      </c>
    </row>
    <row r="5700" spans="1:17" x14ac:dyDescent="0.25">
      <c r="A5700" t="s">
        <v>24622</v>
      </c>
      <c r="B5700" t="s">
        <v>72</v>
      </c>
      <c r="C5700" t="s">
        <v>198</v>
      </c>
      <c r="D5700" t="s">
        <v>529</v>
      </c>
      <c r="E5700" t="s">
        <v>21471</v>
      </c>
      <c r="F5700" t="s">
        <v>525</v>
      </c>
      <c r="G5700">
        <v>3</v>
      </c>
      <c r="H5700">
        <v>0</v>
      </c>
      <c r="I5700">
        <v>0</v>
      </c>
      <c r="J5700">
        <v>0</v>
      </c>
      <c r="K5700">
        <v>0</v>
      </c>
      <c r="L5700">
        <v>0</v>
      </c>
      <c r="M5700">
        <v>0</v>
      </c>
      <c r="N5700">
        <v>0</v>
      </c>
      <c r="O5700">
        <v>0</v>
      </c>
      <c r="P5700">
        <v>0</v>
      </c>
      <c r="Q5700">
        <v>0</v>
      </c>
    </row>
    <row r="5701" spans="1:17" x14ac:dyDescent="0.25">
      <c r="A5701" t="s">
        <v>18905</v>
      </c>
      <c r="B5701" t="s">
        <v>72</v>
      </c>
      <c r="C5701" t="s">
        <v>198</v>
      </c>
      <c r="D5701" t="s">
        <v>526</v>
      </c>
      <c r="E5701" t="s">
        <v>563</v>
      </c>
      <c r="F5701" t="s">
        <v>396</v>
      </c>
      <c r="G5701">
        <v>0</v>
      </c>
      <c r="H5701">
        <v>8</v>
      </c>
      <c r="I5701">
        <v>1</v>
      </c>
      <c r="J5701">
        <v>7</v>
      </c>
      <c r="K5701">
        <v>0</v>
      </c>
      <c r="L5701">
        <v>0</v>
      </c>
      <c r="M5701">
        <v>0</v>
      </c>
      <c r="N5701">
        <v>0</v>
      </c>
      <c r="O5701">
        <v>0</v>
      </c>
      <c r="P5701">
        <v>0</v>
      </c>
      <c r="Q5701">
        <v>0</v>
      </c>
    </row>
    <row r="5702" spans="1:17" x14ac:dyDescent="0.25">
      <c r="A5702" t="s">
        <v>18906</v>
      </c>
      <c r="B5702" t="s">
        <v>72</v>
      </c>
      <c r="C5702" t="s">
        <v>198</v>
      </c>
      <c r="D5702" t="s">
        <v>526</v>
      </c>
      <c r="E5702" t="s">
        <v>563</v>
      </c>
      <c r="F5702" t="s">
        <v>4236</v>
      </c>
      <c r="G5702">
        <v>0</v>
      </c>
      <c r="H5702">
        <v>8</v>
      </c>
      <c r="I5702">
        <v>1</v>
      </c>
      <c r="J5702">
        <v>7</v>
      </c>
      <c r="K5702">
        <v>0</v>
      </c>
      <c r="L5702">
        <v>0</v>
      </c>
      <c r="M5702">
        <v>0</v>
      </c>
      <c r="N5702">
        <v>0</v>
      </c>
      <c r="O5702">
        <v>0</v>
      </c>
      <c r="P5702">
        <v>0</v>
      </c>
      <c r="Q5702">
        <v>0</v>
      </c>
    </row>
    <row r="5703" spans="1:17" x14ac:dyDescent="0.25">
      <c r="A5703" t="s">
        <v>18907</v>
      </c>
      <c r="B5703" t="s">
        <v>72</v>
      </c>
      <c r="C5703" t="s">
        <v>198</v>
      </c>
      <c r="D5703" t="s">
        <v>526</v>
      </c>
      <c r="E5703" t="s">
        <v>563</v>
      </c>
      <c r="F5703" t="s">
        <v>4238</v>
      </c>
      <c r="G5703">
        <v>0</v>
      </c>
      <c r="H5703">
        <v>0</v>
      </c>
      <c r="I5703">
        <v>0</v>
      </c>
      <c r="J5703">
        <v>0</v>
      </c>
      <c r="K5703">
        <v>0</v>
      </c>
      <c r="L5703">
        <v>0</v>
      </c>
      <c r="M5703">
        <v>8</v>
      </c>
      <c r="N5703">
        <v>0</v>
      </c>
      <c r="O5703">
        <v>0</v>
      </c>
      <c r="P5703">
        <v>0</v>
      </c>
      <c r="Q5703">
        <v>0</v>
      </c>
    </row>
    <row r="5704" spans="1:17" x14ac:dyDescent="0.25">
      <c r="A5704" t="s">
        <v>18908</v>
      </c>
      <c r="B5704" t="s">
        <v>72</v>
      </c>
      <c r="C5704" t="s">
        <v>198</v>
      </c>
      <c r="D5704" t="s">
        <v>526</v>
      </c>
      <c r="E5704" t="s">
        <v>563</v>
      </c>
      <c r="F5704" t="s">
        <v>397</v>
      </c>
      <c r="G5704">
        <v>0</v>
      </c>
      <c r="H5704">
        <v>8</v>
      </c>
      <c r="I5704">
        <v>1</v>
      </c>
      <c r="J5704">
        <v>7</v>
      </c>
      <c r="K5704">
        <v>0</v>
      </c>
      <c r="L5704">
        <v>0</v>
      </c>
      <c r="M5704">
        <v>0</v>
      </c>
      <c r="N5704">
        <v>0</v>
      </c>
      <c r="O5704">
        <v>0</v>
      </c>
      <c r="P5704">
        <v>0</v>
      </c>
      <c r="Q5704">
        <v>0</v>
      </c>
    </row>
    <row r="5705" spans="1:17" x14ac:dyDescent="0.25">
      <c r="A5705" t="s">
        <v>18909</v>
      </c>
      <c r="B5705" t="s">
        <v>72</v>
      </c>
      <c r="C5705" t="s">
        <v>198</v>
      </c>
      <c r="D5705" t="s">
        <v>526</v>
      </c>
      <c r="E5705" t="s">
        <v>563</v>
      </c>
      <c r="F5705" t="s">
        <v>398</v>
      </c>
      <c r="G5705">
        <v>0</v>
      </c>
      <c r="H5705">
        <v>8</v>
      </c>
      <c r="I5705">
        <v>1</v>
      </c>
      <c r="J5705">
        <v>7</v>
      </c>
      <c r="K5705">
        <v>0</v>
      </c>
      <c r="L5705">
        <v>0</v>
      </c>
      <c r="M5705">
        <v>0</v>
      </c>
      <c r="N5705">
        <v>0</v>
      </c>
      <c r="O5705">
        <v>0</v>
      </c>
      <c r="P5705">
        <v>0</v>
      </c>
      <c r="Q5705">
        <v>0</v>
      </c>
    </row>
    <row r="5706" spans="1:17" x14ac:dyDescent="0.25">
      <c r="A5706" t="s">
        <v>18910</v>
      </c>
      <c r="B5706" t="s">
        <v>72</v>
      </c>
      <c r="C5706" t="s">
        <v>198</v>
      </c>
      <c r="D5706" t="s">
        <v>526</v>
      </c>
      <c r="E5706" t="s">
        <v>563</v>
      </c>
      <c r="F5706" t="s">
        <v>4242</v>
      </c>
      <c r="G5706">
        <v>0</v>
      </c>
      <c r="H5706">
        <v>0</v>
      </c>
      <c r="I5706">
        <v>0</v>
      </c>
      <c r="J5706">
        <v>0</v>
      </c>
      <c r="K5706">
        <v>0</v>
      </c>
      <c r="L5706">
        <v>0</v>
      </c>
      <c r="M5706">
        <v>8</v>
      </c>
      <c r="N5706">
        <v>0</v>
      </c>
      <c r="O5706">
        <v>0</v>
      </c>
      <c r="P5706">
        <v>0</v>
      </c>
      <c r="Q5706">
        <v>0</v>
      </c>
    </row>
    <row r="5707" spans="1:17" x14ac:dyDescent="0.25">
      <c r="A5707" t="s">
        <v>18911</v>
      </c>
      <c r="B5707" t="s">
        <v>72</v>
      </c>
      <c r="C5707" t="s">
        <v>198</v>
      </c>
      <c r="D5707" t="s">
        <v>526</v>
      </c>
      <c r="E5707" t="s">
        <v>563</v>
      </c>
      <c r="F5707" t="s">
        <v>399</v>
      </c>
      <c r="G5707">
        <v>0</v>
      </c>
      <c r="H5707">
        <v>8</v>
      </c>
      <c r="I5707">
        <v>1</v>
      </c>
      <c r="J5707">
        <v>7</v>
      </c>
      <c r="K5707">
        <v>0</v>
      </c>
      <c r="L5707">
        <v>0</v>
      </c>
      <c r="M5707">
        <v>0</v>
      </c>
      <c r="N5707">
        <v>0</v>
      </c>
      <c r="O5707">
        <v>0</v>
      </c>
      <c r="P5707">
        <v>0</v>
      </c>
      <c r="Q5707">
        <v>0</v>
      </c>
    </row>
    <row r="5708" spans="1:17" x14ac:dyDescent="0.25">
      <c r="A5708" t="s">
        <v>18912</v>
      </c>
      <c r="B5708" t="s">
        <v>72</v>
      </c>
      <c r="C5708" t="s">
        <v>198</v>
      </c>
      <c r="D5708" t="s">
        <v>526</v>
      </c>
      <c r="E5708" t="s">
        <v>563</v>
      </c>
      <c r="F5708" t="s">
        <v>4245</v>
      </c>
      <c r="G5708">
        <v>0</v>
      </c>
      <c r="H5708">
        <v>0</v>
      </c>
      <c r="I5708">
        <v>0</v>
      </c>
      <c r="J5708">
        <v>0</v>
      </c>
      <c r="K5708">
        <v>0</v>
      </c>
      <c r="L5708">
        <v>0</v>
      </c>
      <c r="M5708">
        <v>8</v>
      </c>
      <c r="N5708">
        <v>0</v>
      </c>
      <c r="O5708">
        <v>0</v>
      </c>
      <c r="P5708">
        <v>0</v>
      </c>
      <c r="Q5708">
        <v>0</v>
      </c>
    </row>
    <row r="5709" spans="1:17" x14ac:dyDescent="0.25">
      <c r="A5709" t="s">
        <v>18913</v>
      </c>
      <c r="B5709" t="s">
        <v>72</v>
      </c>
      <c r="C5709" t="s">
        <v>198</v>
      </c>
      <c r="D5709" t="s">
        <v>526</v>
      </c>
      <c r="E5709" t="s">
        <v>563</v>
      </c>
      <c r="F5709" t="s">
        <v>394</v>
      </c>
      <c r="G5709">
        <v>0</v>
      </c>
      <c r="H5709">
        <v>0</v>
      </c>
      <c r="I5709">
        <v>0</v>
      </c>
      <c r="J5709">
        <v>0</v>
      </c>
      <c r="K5709">
        <v>0</v>
      </c>
      <c r="L5709">
        <v>0</v>
      </c>
      <c r="M5709">
        <v>0</v>
      </c>
      <c r="N5709">
        <v>6</v>
      </c>
      <c r="O5709">
        <v>6</v>
      </c>
      <c r="P5709">
        <v>0</v>
      </c>
      <c r="Q5709">
        <v>0</v>
      </c>
    </row>
    <row r="5710" spans="1:17" x14ac:dyDescent="0.25">
      <c r="A5710" t="s">
        <v>18914</v>
      </c>
      <c r="B5710" t="s">
        <v>72</v>
      </c>
      <c r="C5710" t="s">
        <v>198</v>
      </c>
      <c r="D5710" t="s">
        <v>526</v>
      </c>
      <c r="E5710" t="s">
        <v>563</v>
      </c>
      <c r="F5710" t="s">
        <v>395</v>
      </c>
      <c r="G5710">
        <v>0</v>
      </c>
      <c r="H5710">
        <v>0</v>
      </c>
      <c r="I5710">
        <v>0</v>
      </c>
      <c r="J5710">
        <v>0</v>
      </c>
      <c r="K5710">
        <v>0</v>
      </c>
      <c r="L5710">
        <v>0</v>
      </c>
      <c r="M5710">
        <v>0</v>
      </c>
      <c r="N5710">
        <v>6</v>
      </c>
      <c r="O5710">
        <v>6</v>
      </c>
      <c r="P5710">
        <v>0</v>
      </c>
      <c r="Q5710">
        <v>0</v>
      </c>
    </row>
    <row r="5711" spans="1:17" x14ac:dyDescent="0.25">
      <c r="A5711" t="s">
        <v>18915</v>
      </c>
      <c r="B5711" t="s">
        <v>72</v>
      </c>
      <c r="C5711" t="s">
        <v>198</v>
      </c>
      <c r="D5711" t="s">
        <v>526</v>
      </c>
      <c r="E5711" t="s">
        <v>563</v>
      </c>
      <c r="F5711" t="s">
        <v>525</v>
      </c>
      <c r="G5711">
        <v>8</v>
      </c>
      <c r="H5711">
        <v>0</v>
      </c>
      <c r="I5711">
        <v>0</v>
      </c>
      <c r="J5711">
        <v>0</v>
      </c>
      <c r="K5711">
        <v>0</v>
      </c>
      <c r="L5711">
        <v>0</v>
      </c>
      <c r="M5711">
        <v>0</v>
      </c>
      <c r="N5711">
        <v>0</v>
      </c>
      <c r="O5711">
        <v>0</v>
      </c>
      <c r="P5711">
        <v>0</v>
      </c>
      <c r="Q5711">
        <v>0</v>
      </c>
    </row>
    <row r="5712" spans="1:17" x14ac:dyDescent="0.25">
      <c r="A5712" t="s">
        <v>24623</v>
      </c>
      <c r="B5712" t="s">
        <v>72</v>
      </c>
      <c r="C5712" t="s">
        <v>198</v>
      </c>
      <c r="D5712" t="s">
        <v>526</v>
      </c>
      <c r="E5712" t="s">
        <v>21471</v>
      </c>
      <c r="F5712" t="s">
        <v>396</v>
      </c>
      <c r="G5712">
        <v>0</v>
      </c>
      <c r="H5712">
        <v>9</v>
      </c>
      <c r="I5712">
        <v>3</v>
      </c>
      <c r="J5712">
        <v>5</v>
      </c>
      <c r="K5712">
        <v>1</v>
      </c>
      <c r="L5712">
        <v>0</v>
      </c>
      <c r="M5712">
        <v>0</v>
      </c>
      <c r="N5712">
        <v>0</v>
      </c>
      <c r="O5712">
        <v>0</v>
      </c>
      <c r="P5712">
        <v>0</v>
      </c>
      <c r="Q5712">
        <v>0</v>
      </c>
    </row>
    <row r="5713" spans="1:17" x14ac:dyDescent="0.25">
      <c r="A5713" t="s">
        <v>24624</v>
      </c>
      <c r="B5713" t="s">
        <v>72</v>
      </c>
      <c r="C5713" t="s">
        <v>198</v>
      </c>
      <c r="D5713" t="s">
        <v>526</v>
      </c>
      <c r="E5713" t="s">
        <v>21471</v>
      </c>
      <c r="F5713" t="s">
        <v>4236</v>
      </c>
      <c r="G5713">
        <v>0</v>
      </c>
      <c r="H5713">
        <v>9</v>
      </c>
      <c r="I5713">
        <v>3</v>
      </c>
      <c r="J5713">
        <v>5</v>
      </c>
      <c r="K5713">
        <v>1</v>
      </c>
      <c r="L5713">
        <v>0</v>
      </c>
      <c r="M5713">
        <v>0</v>
      </c>
      <c r="N5713">
        <v>0</v>
      </c>
      <c r="O5713">
        <v>0</v>
      </c>
      <c r="P5713">
        <v>0</v>
      </c>
      <c r="Q5713">
        <v>0</v>
      </c>
    </row>
    <row r="5714" spans="1:17" x14ac:dyDescent="0.25">
      <c r="A5714" t="s">
        <v>18583</v>
      </c>
      <c r="B5714" t="s">
        <v>74</v>
      </c>
      <c r="C5714" t="s">
        <v>86</v>
      </c>
      <c r="D5714" t="s">
        <v>12971</v>
      </c>
      <c r="E5714" t="s">
        <v>563</v>
      </c>
      <c r="F5714" t="s">
        <v>525</v>
      </c>
      <c r="G5714">
        <v>2</v>
      </c>
      <c r="H5714">
        <v>0</v>
      </c>
      <c r="I5714">
        <v>0</v>
      </c>
      <c r="J5714">
        <v>0</v>
      </c>
      <c r="K5714">
        <v>0</v>
      </c>
      <c r="L5714">
        <v>0</v>
      </c>
      <c r="M5714">
        <v>0</v>
      </c>
      <c r="N5714">
        <v>0</v>
      </c>
      <c r="O5714">
        <v>0</v>
      </c>
      <c r="P5714">
        <v>0</v>
      </c>
      <c r="Q5714">
        <v>0</v>
      </c>
    </row>
    <row r="5715" spans="1:17" x14ac:dyDescent="0.25">
      <c r="A5715" t="s">
        <v>18584</v>
      </c>
      <c r="B5715" t="s">
        <v>74</v>
      </c>
      <c r="C5715" t="s">
        <v>87</v>
      </c>
      <c r="D5715" t="s">
        <v>529</v>
      </c>
      <c r="E5715" t="s">
        <v>563</v>
      </c>
      <c r="F5715" t="s">
        <v>525</v>
      </c>
      <c r="G5715">
        <v>1</v>
      </c>
      <c r="H5715">
        <v>0</v>
      </c>
      <c r="I5715">
        <v>0</v>
      </c>
      <c r="J5715">
        <v>0</v>
      </c>
      <c r="K5715">
        <v>0</v>
      </c>
      <c r="L5715">
        <v>0</v>
      </c>
      <c r="M5715">
        <v>0</v>
      </c>
      <c r="N5715">
        <v>0</v>
      </c>
      <c r="O5715">
        <v>0</v>
      </c>
      <c r="P5715">
        <v>0</v>
      </c>
      <c r="Q5715">
        <v>0</v>
      </c>
    </row>
    <row r="5716" spans="1:17" x14ac:dyDescent="0.25">
      <c r="A5716" t="s">
        <v>24625</v>
      </c>
      <c r="B5716" t="s">
        <v>74</v>
      </c>
      <c r="C5716" t="s">
        <v>87</v>
      </c>
      <c r="D5716" t="s">
        <v>529</v>
      </c>
      <c r="E5716" t="s">
        <v>21471</v>
      </c>
      <c r="F5716" t="s">
        <v>525</v>
      </c>
      <c r="G5716">
        <v>1</v>
      </c>
      <c r="H5716">
        <v>0</v>
      </c>
      <c r="I5716">
        <v>0</v>
      </c>
      <c r="J5716">
        <v>0</v>
      </c>
      <c r="K5716">
        <v>0</v>
      </c>
      <c r="L5716">
        <v>0</v>
      </c>
      <c r="M5716">
        <v>0</v>
      </c>
      <c r="N5716">
        <v>0</v>
      </c>
      <c r="O5716">
        <v>0</v>
      </c>
      <c r="P5716">
        <v>0</v>
      </c>
      <c r="Q5716">
        <v>0</v>
      </c>
    </row>
    <row r="5717" spans="1:17" x14ac:dyDescent="0.25">
      <c r="A5717" t="s">
        <v>18075</v>
      </c>
      <c r="B5717" t="s">
        <v>74</v>
      </c>
      <c r="C5717" t="s">
        <v>87</v>
      </c>
      <c r="D5717" t="s">
        <v>526</v>
      </c>
      <c r="E5717" t="s">
        <v>563</v>
      </c>
      <c r="F5717" t="s">
        <v>396</v>
      </c>
      <c r="G5717">
        <v>0</v>
      </c>
      <c r="H5717">
        <v>7</v>
      </c>
      <c r="I5717">
        <v>0</v>
      </c>
      <c r="J5717">
        <v>5</v>
      </c>
      <c r="K5717">
        <v>1</v>
      </c>
      <c r="L5717">
        <v>1</v>
      </c>
      <c r="M5717">
        <v>0</v>
      </c>
      <c r="N5717">
        <v>0</v>
      </c>
      <c r="O5717">
        <v>0</v>
      </c>
      <c r="P5717">
        <v>0</v>
      </c>
      <c r="Q5717">
        <v>0</v>
      </c>
    </row>
    <row r="5718" spans="1:17" x14ac:dyDescent="0.25">
      <c r="A5718" t="s">
        <v>18076</v>
      </c>
      <c r="B5718" t="s">
        <v>74</v>
      </c>
      <c r="C5718" t="s">
        <v>87</v>
      </c>
      <c r="D5718" t="s">
        <v>526</v>
      </c>
      <c r="E5718" t="s">
        <v>563</v>
      </c>
      <c r="F5718" t="s">
        <v>4236</v>
      </c>
      <c r="G5718">
        <v>0</v>
      </c>
      <c r="H5718">
        <v>7</v>
      </c>
      <c r="I5718">
        <v>0</v>
      </c>
      <c r="J5718">
        <v>5</v>
      </c>
      <c r="K5718">
        <v>0</v>
      </c>
      <c r="L5718">
        <v>2</v>
      </c>
      <c r="M5718">
        <v>0</v>
      </c>
      <c r="N5718">
        <v>0</v>
      </c>
      <c r="O5718">
        <v>0</v>
      </c>
      <c r="P5718">
        <v>0</v>
      </c>
      <c r="Q5718">
        <v>0</v>
      </c>
    </row>
    <row r="5719" spans="1:17" x14ac:dyDescent="0.25">
      <c r="A5719" t="s">
        <v>18077</v>
      </c>
      <c r="B5719" t="s">
        <v>74</v>
      </c>
      <c r="C5719" t="s">
        <v>87</v>
      </c>
      <c r="D5719" t="s">
        <v>526</v>
      </c>
      <c r="E5719" t="s">
        <v>563</v>
      </c>
      <c r="F5719" t="s">
        <v>4238</v>
      </c>
      <c r="G5719">
        <v>0</v>
      </c>
      <c r="H5719">
        <v>0</v>
      </c>
      <c r="I5719">
        <v>0</v>
      </c>
      <c r="J5719">
        <v>0</v>
      </c>
      <c r="K5719">
        <v>0</v>
      </c>
      <c r="L5719">
        <v>0</v>
      </c>
      <c r="M5719">
        <v>7</v>
      </c>
      <c r="N5719">
        <v>0</v>
      </c>
      <c r="O5719">
        <v>0</v>
      </c>
      <c r="P5719">
        <v>0</v>
      </c>
      <c r="Q5719">
        <v>0</v>
      </c>
    </row>
    <row r="5720" spans="1:17" x14ac:dyDescent="0.25">
      <c r="A5720" t="s">
        <v>18078</v>
      </c>
      <c r="B5720" t="s">
        <v>74</v>
      </c>
      <c r="C5720" t="s">
        <v>87</v>
      </c>
      <c r="D5720" t="s">
        <v>526</v>
      </c>
      <c r="E5720" t="s">
        <v>563</v>
      </c>
      <c r="F5720" t="s">
        <v>397</v>
      </c>
      <c r="G5720">
        <v>0</v>
      </c>
      <c r="H5720">
        <v>7</v>
      </c>
      <c r="I5720">
        <v>0</v>
      </c>
      <c r="J5720">
        <v>5</v>
      </c>
      <c r="K5720">
        <v>0</v>
      </c>
      <c r="L5720">
        <v>2</v>
      </c>
      <c r="M5720">
        <v>0</v>
      </c>
      <c r="N5720">
        <v>0</v>
      </c>
      <c r="O5720">
        <v>0</v>
      </c>
      <c r="P5720">
        <v>0</v>
      </c>
      <c r="Q5720">
        <v>0</v>
      </c>
    </row>
    <row r="5721" spans="1:17" x14ac:dyDescent="0.25">
      <c r="A5721" t="s">
        <v>18079</v>
      </c>
      <c r="B5721" t="s">
        <v>74</v>
      </c>
      <c r="C5721" t="s">
        <v>87</v>
      </c>
      <c r="D5721" t="s">
        <v>526</v>
      </c>
      <c r="E5721" t="s">
        <v>563</v>
      </c>
      <c r="F5721" t="s">
        <v>398</v>
      </c>
      <c r="G5721">
        <v>0</v>
      </c>
      <c r="H5721">
        <v>7</v>
      </c>
      <c r="I5721">
        <v>0</v>
      </c>
      <c r="J5721">
        <v>5</v>
      </c>
      <c r="K5721">
        <v>0</v>
      </c>
      <c r="L5721">
        <v>2</v>
      </c>
      <c r="M5721">
        <v>0</v>
      </c>
      <c r="N5721">
        <v>0</v>
      </c>
      <c r="O5721">
        <v>0</v>
      </c>
      <c r="P5721">
        <v>0</v>
      </c>
      <c r="Q5721">
        <v>0</v>
      </c>
    </row>
    <row r="5722" spans="1:17" x14ac:dyDescent="0.25">
      <c r="A5722" t="s">
        <v>18080</v>
      </c>
      <c r="B5722" t="s">
        <v>74</v>
      </c>
      <c r="C5722" t="s">
        <v>87</v>
      </c>
      <c r="D5722" t="s">
        <v>526</v>
      </c>
      <c r="E5722" t="s">
        <v>563</v>
      </c>
      <c r="F5722" t="s">
        <v>4242</v>
      </c>
      <c r="G5722">
        <v>0</v>
      </c>
      <c r="H5722">
        <v>0</v>
      </c>
      <c r="I5722">
        <v>0</v>
      </c>
      <c r="J5722">
        <v>0</v>
      </c>
      <c r="K5722">
        <v>0</v>
      </c>
      <c r="L5722">
        <v>0</v>
      </c>
      <c r="M5722">
        <v>7</v>
      </c>
      <c r="N5722">
        <v>0</v>
      </c>
      <c r="O5722">
        <v>0</v>
      </c>
      <c r="P5722">
        <v>0</v>
      </c>
      <c r="Q5722">
        <v>0</v>
      </c>
    </row>
    <row r="5723" spans="1:17" x14ac:dyDescent="0.25">
      <c r="A5723" t="s">
        <v>18081</v>
      </c>
      <c r="B5723" t="s">
        <v>74</v>
      </c>
      <c r="C5723" t="s">
        <v>87</v>
      </c>
      <c r="D5723" t="s">
        <v>526</v>
      </c>
      <c r="E5723" t="s">
        <v>563</v>
      </c>
      <c r="F5723" t="s">
        <v>399</v>
      </c>
      <c r="G5723">
        <v>0</v>
      </c>
      <c r="H5723">
        <v>7</v>
      </c>
      <c r="I5723">
        <v>0</v>
      </c>
      <c r="J5723">
        <v>5</v>
      </c>
      <c r="K5723">
        <v>1</v>
      </c>
      <c r="L5723">
        <v>1</v>
      </c>
      <c r="M5723">
        <v>0</v>
      </c>
      <c r="N5723">
        <v>0</v>
      </c>
      <c r="O5723">
        <v>0</v>
      </c>
      <c r="P5723">
        <v>0</v>
      </c>
      <c r="Q5723">
        <v>0</v>
      </c>
    </row>
    <row r="5724" spans="1:17" x14ac:dyDescent="0.25">
      <c r="A5724" t="s">
        <v>18082</v>
      </c>
      <c r="B5724" t="s">
        <v>74</v>
      </c>
      <c r="C5724" t="s">
        <v>87</v>
      </c>
      <c r="D5724" t="s">
        <v>526</v>
      </c>
      <c r="E5724" t="s">
        <v>563</v>
      </c>
      <c r="F5724" t="s">
        <v>4245</v>
      </c>
      <c r="G5724">
        <v>0</v>
      </c>
      <c r="H5724">
        <v>0</v>
      </c>
      <c r="I5724">
        <v>0</v>
      </c>
      <c r="J5724">
        <v>0</v>
      </c>
      <c r="K5724">
        <v>0</v>
      </c>
      <c r="L5724">
        <v>0</v>
      </c>
      <c r="M5724">
        <v>7</v>
      </c>
      <c r="N5724">
        <v>0</v>
      </c>
      <c r="O5724">
        <v>0</v>
      </c>
      <c r="P5724">
        <v>0</v>
      </c>
      <c r="Q5724">
        <v>0</v>
      </c>
    </row>
    <row r="5725" spans="1:17" x14ac:dyDescent="0.25">
      <c r="A5725" t="s">
        <v>18083</v>
      </c>
      <c r="B5725" t="s">
        <v>74</v>
      </c>
      <c r="C5725" t="s">
        <v>87</v>
      </c>
      <c r="D5725" t="s">
        <v>526</v>
      </c>
      <c r="E5725" t="s">
        <v>563</v>
      </c>
      <c r="F5725" t="s">
        <v>394</v>
      </c>
      <c r="G5725">
        <v>0</v>
      </c>
      <c r="H5725">
        <v>0</v>
      </c>
      <c r="I5725">
        <v>0</v>
      </c>
      <c r="J5725">
        <v>0</v>
      </c>
      <c r="K5725">
        <v>0</v>
      </c>
      <c r="L5725">
        <v>0</v>
      </c>
      <c r="M5725">
        <v>0</v>
      </c>
      <c r="N5725">
        <v>5</v>
      </c>
      <c r="O5725">
        <v>2</v>
      </c>
      <c r="P5725">
        <v>3</v>
      </c>
      <c r="Q5725">
        <v>0</v>
      </c>
    </row>
    <row r="5726" spans="1:17" x14ac:dyDescent="0.25">
      <c r="A5726" t="s">
        <v>18084</v>
      </c>
      <c r="B5726" t="s">
        <v>74</v>
      </c>
      <c r="C5726" t="s">
        <v>87</v>
      </c>
      <c r="D5726" t="s">
        <v>526</v>
      </c>
      <c r="E5726" t="s">
        <v>563</v>
      </c>
      <c r="F5726" t="s">
        <v>395</v>
      </c>
      <c r="G5726">
        <v>0</v>
      </c>
      <c r="H5726">
        <v>0</v>
      </c>
      <c r="I5726">
        <v>0</v>
      </c>
      <c r="J5726">
        <v>0</v>
      </c>
      <c r="K5726">
        <v>0</v>
      </c>
      <c r="L5726">
        <v>0</v>
      </c>
      <c r="M5726">
        <v>0</v>
      </c>
      <c r="N5726">
        <v>5</v>
      </c>
      <c r="O5726">
        <v>3</v>
      </c>
      <c r="P5726">
        <v>2</v>
      </c>
      <c r="Q5726">
        <v>0</v>
      </c>
    </row>
    <row r="5727" spans="1:17" x14ac:dyDescent="0.25">
      <c r="A5727" t="s">
        <v>18085</v>
      </c>
      <c r="B5727" t="s">
        <v>74</v>
      </c>
      <c r="C5727" t="s">
        <v>87</v>
      </c>
      <c r="D5727" t="s">
        <v>526</v>
      </c>
      <c r="E5727" t="s">
        <v>563</v>
      </c>
      <c r="F5727" t="s">
        <v>525</v>
      </c>
      <c r="G5727">
        <v>7</v>
      </c>
      <c r="H5727">
        <v>0</v>
      </c>
      <c r="I5727">
        <v>0</v>
      </c>
      <c r="J5727">
        <v>0</v>
      </c>
      <c r="K5727">
        <v>0</v>
      </c>
      <c r="L5727">
        <v>0</v>
      </c>
      <c r="M5727">
        <v>0</v>
      </c>
      <c r="N5727">
        <v>0</v>
      </c>
      <c r="O5727">
        <v>0</v>
      </c>
      <c r="P5727">
        <v>0</v>
      </c>
      <c r="Q5727">
        <v>0</v>
      </c>
    </row>
    <row r="5728" spans="1:17" x14ac:dyDescent="0.25">
      <c r="A5728" t="s">
        <v>24626</v>
      </c>
      <c r="B5728" t="s">
        <v>74</v>
      </c>
      <c r="C5728" t="s">
        <v>87</v>
      </c>
      <c r="D5728" t="s">
        <v>526</v>
      </c>
      <c r="E5728" t="s">
        <v>21471</v>
      </c>
      <c r="F5728" t="s">
        <v>396</v>
      </c>
      <c r="G5728">
        <v>0</v>
      </c>
      <c r="H5728">
        <v>13</v>
      </c>
      <c r="I5728">
        <v>0</v>
      </c>
      <c r="J5728">
        <v>12</v>
      </c>
      <c r="K5728">
        <v>1</v>
      </c>
      <c r="L5728">
        <v>0</v>
      </c>
      <c r="M5728">
        <v>0</v>
      </c>
      <c r="N5728">
        <v>0</v>
      </c>
      <c r="O5728">
        <v>0</v>
      </c>
      <c r="P5728">
        <v>0</v>
      </c>
      <c r="Q5728">
        <v>0</v>
      </c>
    </row>
    <row r="5729" spans="1:17" x14ac:dyDescent="0.25">
      <c r="A5729" t="s">
        <v>24627</v>
      </c>
      <c r="B5729" t="s">
        <v>74</v>
      </c>
      <c r="C5729" t="s">
        <v>87</v>
      </c>
      <c r="D5729" t="s">
        <v>526</v>
      </c>
      <c r="E5729" t="s">
        <v>21471</v>
      </c>
      <c r="F5729" t="s">
        <v>4236</v>
      </c>
      <c r="G5729">
        <v>0</v>
      </c>
      <c r="H5729">
        <v>13</v>
      </c>
      <c r="I5729">
        <v>0</v>
      </c>
      <c r="J5729">
        <v>12</v>
      </c>
      <c r="K5729">
        <v>1</v>
      </c>
      <c r="L5729">
        <v>0</v>
      </c>
      <c r="M5729">
        <v>0</v>
      </c>
      <c r="N5729">
        <v>0</v>
      </c>
      <c r="O5729">
        <v>0</v>
      </c>
      <c r="P5729">
        <v>0</v>
      </c>
      <c r="Q5729">
        <v>0</v>
      </c>
    </row>
    <row r="5730" spans="1:17" x14ac:dyDescent="0.25">
      <c r="A5730" t="s">
        <v>24628</v>
      </c>
      <c r="B5730" t="s">
        <v>74</v>
      </c>
      <c r="C5730" t="s">
        <v>87</v>
      </c>
      <c r="D5730" t="s">
        <v>526</v>
      </c>
      <c r="E5730" t="s">
        <v>21471</v>
      </c>
      <c r="F5730" t="s">
        <v>4238</v>
      </c>
      <c r="G5730">
        <v>0</v>
      </c>
      <c r="H5730">
        <v>0</v>
      </c>
      <c r="I5730">
        <v>0</v>
      </c>
      <c r="J5730">
        <v>0</v>
      </c>
      <c r="K5730">
        <v>0</v>
      </c>
      <c r="L5730">
        <v>0</v>
      </c>
      <c r="M5730">
        <v>13</v>
      </c>
      <c r="N5730">
        <v>0</v>
      </c>
      <c r="O5730">
        <v>0</v>
      </c>
      <c r="P5730">
        <v>0</v>
      </c>
      <c r="Q5730">
        <v>0</v>
      </c>
    </row>
    <row r="5731" spans="1:17" x14ac:dyDescent="0.25">
      <c r="A5731" t="s">
        <v>24629</v>
      </c>
      <c r="B5731" t="s">
        <v>74</v>
      </c>
      <c r="C5731" t="s">
        <v>87</v>
      </c>
      <c r="D5731" t="s">
        <v>526</v>
      </c>
      <c r="E5731" t="s">
        <v>21471</v>
      </c>
      <c r="F5731" t="s">
        <v>397</v>
      </c>
      <c r="G5731">
        <v>0</v>
      </c>
      <c r="H5731">
        <v>13</v>
      </c>
      <c r="I5731">
        <v>0</v>
      </c>
      <c r="J5731">
        <v>12</v>
      </c>
      <c r="K5731">
        <v>1</v>
      </c>
      <c r="L5731">
        <v>0</v>
      </c>
      <c r="M5731">
        <v>0</v>
      </c>
      <c r="N5731">
        <v>0</v>
      </c>
      <c r="O5731">
        <v>0</v>
      </c>
      <c r="P5731">
        <v>0</v>
      </c>
      <c r="Q5731">
        <v>0</v>
      </c>
    </row>
    <row r="5732" spans="1:17" x14ac:dyDescent="0.25">
      <c r="A5732" t="s">
        <v>24630</v>
      </c>
      <c r="B5732" t="s">
        <v>74</v>
      </c>
      <c r="C5732" t="s">
        <v>87</v>
      </c>
      <c r="D5732" t="s">
        <v>526</v>
      </c>
      <c r="E5732" t="s">
        <v>21471</v>
      </c>
      <c r="F5732" t="s">
        <v>398</v>
      </c>
      <c r="G5732">
        <v>0</v>
      </c>
      <c r="H5732">
        <v>13</v>
      </c>
      <c r="I5732">
        <v>0</v>
      </c>
      <c r="J5732">
        <v>12</v>
      </c>
      <c r="K5732">
        <v>1</v>
      </c>
      <c r="L5732">
        <v>0</v>
      </c>
      <c r="M5732">
        <v>0</v>
      </c>
      <c r="N5732">
        <v>0</v>
      </c>
      <c r="O5732">
        <v>0</v>
      </c>
      <c r="P5732">
        <v>0</v>
      </c>
      <c r="Q5732">
        <v>0</v>
      </c>
    </row>
    <row r="5733" spans="1:17" x14ac:dyDescent="0.25">
      <c r="A5733" t="s">
        <v>24631</v>
      </c>
      <c r="B5733" t="s">
        <v>74</v>
      </c>
      <c r="C5733" t="s">
        <v>87</v>
      </c>
      <c r="D5733" t="s">
        <v>526</v>
      </c>
      <c r="E5733" t="s">
        <v>21471</v>
      </c>
      <c r="F5733" t="s">
        <v>4242</v>
      </c>
      <c r="G5733">
        <v>0</v>
      </c>
      <c r="H5733">
        <v>0</v>
      </c>
      <c r="I5733">
        <v>0</v>
      </c>
      <c r="J5733">
        <v>0</v>
      </c>
      <c r="K5733">
        <v>0</v>
      </c>
      <c r="L5733">
        <v>0</v>
      </c>
      <c r="M5733">
        <v>13</v>
      </c>
      <c r="N5733">
        <v>0</v>
      </c>
      <c r="O5733">
        <v>0</v>
      </c>
      <c r="P5733">
        <v>0</v>
      </c>
      <c r="Q5733">
        <v>0</v>
      </c>
    </row>
    <row r="5734" spans="1:17" x14ac:dyDescent="0.25">
      <c r="A5734" t="s">
        <v>24632</v>
      </c>
      <c r="B5734" t="s">
        <v>74</v>
      </c>
      <c r="C5734" t="s">
        <v>87</v>
      </c>
      <c r="D5734" t="s">
        <v>526</v>
      </c>
      <c r="E5734" t="s">
        <v>21471</v>
      </c>
      <c r="F5734" t="s">
        <v>399</v>
      </c>
      <c r="G5734">
        <v>0</v>
      </c>
      <c r="H5734">
        <v>13</v>
      </c>
      <c r="I5734">
        <v>0</v>
      </c>
      <c r="J5734">
        <v>12</v>
      </c>
      <c r="K5734">
        <v>1</v>
      </c>
      <c r="L5734">
        <v>0</v>
      </c>
      <c r="M5734">
        <v>0</v>
      </c>
      <c r="N5734">
        <v>0</v>
      </c>
      <c r="O5734">
        <v>0</v>
      </c>
      <c r="P5734">
        <v>0</v>
      </c>
      <c r="Q5734">
        <v>0</v>
      </c>
    </row>
    <row r="5735" spans="1:17" x14ac:dyDescent="0.25">
      <c r="A5735" t="s">
        <v>24633</v>
      </c>
      <c r="B5735" t="s">
        <v>74</v>
      </c>
      <c r="C5735" t="s">
        <v>87</v>
      </c>
      <c r="D5735" t="s">
        <v>526</v>
      </c>
      <c r="E5735" t="s">
        <v>21471</v>
      </c>
      <c r="F5735" t="s">
        <v>4245</v>
      </c>
      <c r="G5735">
        <v>0</v>
      </c>
      <c r="H5735">
        <v>0</v>
      </c>
      <c r="I5735">
        <v>0</v>
      </c>
      <c r="J5735">
        <v>0</v>
      </c>
      <c r="K5735">
        <v>0</v>
      </c>
      <c r="L5735">
        <v>0</v>
      </c>
      <c r="M5735">
        <v>13</v>
      </c>
      <c r="N5735">
        <v>0</v>
      </c>
      <c r="O5735">
        <v>0</v>
      </c>
      <c r="P5735">
        <v>0</v>
      </c>
      <c r="Q5735">
        <v>0</v>
      </c>
    </row>
    <row r="5736" spans="1:17" x14ac:dyDescent="0.25">
      <c r="A5736" t="s">
        <v>24634</v>
      </c>
      <c r="B5736" t="s">
        <v>74</v>
      </c>
      <c r="C5736" t="s">
        <v>87</v>
      </c>
      <c r="D5736" t="s">
        <v>526</v>
      </c>
      <c r="E5736" t="s">
        <v>21471</v>
      </c>
      <c r="F5736" t="s">
        <v>394</v>
      </c>
      <c r="G5736">
        <v>0</v>
      </c>
      <c r="H5736">
        <v>0</v>
      </c>
      <c r="I5736">
        <v>0</v>
      </c>
      <c r="J5736">
        <v>0</v>
      </c>
      <c r="K5736">
        <v>0</v>
      </c>
      <c r="L5736">
        <v>0</v>
      </c>
      <c r="M5736">
        <v>0</v>
      </c>
      <c r="N5736">
        <v>4</v>
      </c>
      <c r="O5736">
        <v>4</v>
      </c>
      <c r="P5736">
        <v>0</v>
      </c>
      <c r="Q5736">
        <v>0</v>
      </c>
    </row>
    <row r="5737" spans="1:17" x14ac:dyDescent="0.25">
      <c r="A5737" t="s">
        <v>24635</v>
      </c>
      <c r="B5737" t="s">
        <v>74</v>
      </c>
      <c r="C5737" t="s">
        <v>87</v>
      </c>
      <c r="D5737" t="s">
        <v>526</v>
      </c>
      <c r="E5737" t="s">
        <v>21471</v>
      </c>
      <c r="F5737" t="s">
        <v>395</v>
      </c>
      <c r="G5737">
        <v>0</v>
      </c>
      <c r="H5737">
        <v>0</v>
      </c>
      <c r="I5737">
        <v>0</v>
      </c>
      <c r="J5737">
        <v>0</v>
      </c>
      <c r="K5737">
        <v>0</v>
      </c>
      <c r="L5737">
        <v>0</v>
      </c>
      <c r="M5737">
        <v>0</v>
      </c>
      <c r="N5737">
        <v>3</v>
      </c>
      <c r="O5737">
        <v>3</v>
      </c>
      <c r="P5737">
        <v>0</v>
      </c>
      <c r="Q5737">
        <v>0</v>
      </c>
    </row>
    <row r="5738" spans="1:17" x14ac:dyDescent="0.25">
      <c r="A5738" t="s">
        <v>24636</v>
      </c>
      <c r="B5738" t="s">
        <v>74</v>
      </c>
      <c r="C5738" t="s">
        <v>87</v>
      </c>
      <c r="D5738" t="s">
        <v>526</v>
      </c>
      <c r="E5738" t="s">
        <v>21471</v>
      </c>
      <c r="F5738" t="s">
        <v>525</v>
      </c>
      <c r="G5738">
        <v>13</v>
      </c>
      <c r="H5738">
        <v>0</v>
      </c>
      <c r="I5738">
        <v>0</v>
      </c>
      <c r="J5738">
        <v>0</v>
      </c>
      <c r="K5738">
        <v>0</v>
      </c>
      <c r="L5738">
        <v>0</v>
      </c>
      <c r="M5738">
        <v>0</v>
      </c>
      <c r="N5738">
        <v>0</v>
      </c>
      <c r="O5738">
        <v>0</v>
      </c>
      <c r="P5738">
        <v>0</v>
      </c>
      <c r="Q5738">
        <v>0</v>
      </c>
    </row>
    <row r="5739" spans="1:17" x14ac:dyDescent="0.25">
      <c r="A5739" t="s">
        <v>18086</v>
      </c>
      <c r="B5739" t="s">
        <v>74</v>
      </c>
      <c r="C5739" t="s">
        <v>87</v>
      </c>
      <c r="D5739" t="s">
        <v>12971</v>
      </c>
      <c r="E5739" t="s">
        <v>563</v>
      </c>
      <c r="F5739" t="s">
        <v>525</v>
      </c>
      <c r="G5739">
        <v>1</v>
      </c>
      <c r="H5739">
        <v>0</v>
      </c>
      <c r="I5739">
        <v>0</v>
      </c>
      <c r="J5739">
        <v>0</v>
      </c>
      <c r="K5739">
        <v>0</v>
      </c>
      <c r="L5739">
        <v>0</v>
      </c>
      <c r="M5739">
        <v>0</v>
      </c>
      <c r="N5739">
        <v>0</v>
      </c>
      <c r="O5739">
        <v>0</v>
      </c>
      <c r="P5739">
        <v>0</v>
      </c>
      <c r="Q5739">
        <v>0</v>
      </c>
    </row>
    <row r="5740" spans="1:17" x14ac:dyDescent="0.25">
      <c r="A5740" t="s">
        <v>24637</v>
      </c>
      <c r="B5740" t="s">
        <v>74</v>
      </c>
      <c r="C5740" t="s">
        <v>87</v>
      </c>
      <c r="D5740" t="s">
        <v>12971</v>
      </c>
      <c r="E5740" t="s">
        <v>21471</v>
      </c>
      <c r="F5740" t="s">
        <v>525</v>
      </c>
      <c r="G5740">
        <v>6</v>
      </c>
      <c r="H5740">
        <v>0</v>
      </c>
      <c r="I5740">
        <v>0</v>
      </c>
      <c r="J5740">
        <v>0</v>
      </c>
      <c r="K5740">
        <v>0</v>
      </c>
      <c r="L5740">
        <v>0</v>
      </c>
      <c r="M5740">
        <v>0</v>
      </c>
      <c r="N5740">
        <v>0</v>
      </c>
      <c r="O5740">
        <v>0</v>
      </c>
      <c r="P5740">
        <v>0</v>
      </c>
      <c r="Q5740">
        <v>0</v>
      </c>
    </row>
    <row r="5741" spans="1:17" x14ac:dyDescent="0.25">
      <c r="A5741" t="s">
        <v>18087</v>
      </c>
      <c r="B5741" t="s">
        <v>74</v>
      </c>
      <c r="C5741" t="s">
        <v>88</v>
      </c>
      <c r="D5741" t="s">
        <v>529</v>
      </c>
      <c r="E5741" t="s">
        <v>563</v>
      </c>
      <c r="F5741" t="s">
        <v>525</v>
      </c>
      <c r="G5741">
        <v>11</v>
      </c>
      <c r="H5741">
        <v>0</v>
      </c>
      <c r="I5741">
        <v>0</v>
      </c>
      <c r="J5741">
        <v>0</v>
      </c>
      <c r="K5741">
        <v>0</v>
      </c>
      <c r="L5741">
        <v>0</v>
      </c>
      <c r="M5741">
        <v>0</v>
      </c>
      <c r="N5741">
        <v>0</v>
      </c>
      <c r="O5741">
        <v>0</v>
      </c>
      <c r="P5741">
        <v>0</v>
      </c>
      <c r="Q5741">
        <v>0</v>
      </c>
    </row>
    <row r="5742" spans="1:17" x14ac:dyDescent="0.25">
      <c r="A5742" t="s">
        <v>24638</v>
      </c>
      <c r="B5742" t="s">
        <v>74</v>
      </c>
      <c r="C5742" t="s">
        <v>88</v>
      </c>
      <c r="D5742" t="s">
        <v>529</v>
      </c>
      <c r="E5742" t="s">
        <v>21471</v>
      </c>
      <c r="F5742" t="s">
        <v>525</v>
      </c>
      <c r="G5742">
        <v>5</v>
      </c>
      <c r="H5742">
        <v>0</v>
      </c>
      <c r="I5742">
        <v>0</v>
      </c>
      <c r="J5742">
        <v>0</v>
      </c>
      <c r="K5742">
        <v>0</v>
      </c>
      <c r="L5742">
        <v>0</v>
      </c>
      <c r="M5742">
        <v>0</v>
      </c>
      <c r="N5742">
        <v>0</v>
      </c>
      <c r="O5742">
        <v>0</v>
      </c>
      <c r="P5742">
        <v>0</v>
      </c>
      <c r="Q5742">
        <v>0</v>
      </c>
    </row>
    <row r="5743" spans="1:17" x14ac:dyDescent="0.25">
      <c r="A5743" t="s">
        <v>18594</v>
      </c>
      <c r="B5743" t="s">
        <v>74</v>
      </c>
      <c r="C5743" t="s">
        <v>151</v>
      </c>
      <c r="D5743" t="s">
        <v>526</v>
      </c>
      <c r="E5743" t="s">
        <v>563</v>
      </c>
      <c r="F5743" t="s">
        <v>394</v>
      </c>
      <c r="G5743">
        <v>0</v>
      </c>
      <c r="H5743">
        <v>0</v>
      </c>
      <c r="I5743">
        <v>0</v>
      </c>
      <c r="J5743">
        <v>0</v>
      </c>
      <c r="K5743">
        <v>0</v>
      </c>
      <c r="L5743">
        <v>0</v>
      </c>
      <c r="M5743">
        <v>0</v>
      </c>
      <c r="N5743">
        <v>14</v>
      </c>
      <c r="O5743">
        <v>13</v>
      </c>
      <c r="P5743">
        <v>1</v>
      </c>
      <c r="Q5743">
        <v>0</v>
      </c>
    </row>
    <row r="5744" spans="1:17" x14ac:dyDescent="0.25">
      <c r="A5744" t="s">
        <v>18595</v>
      </c>
      <c r="B5744" t="s">
        <v>74</v>
      </c>
      <c r="C5744" t="s">
        <v>151</v>
      </c>
      <c r="D5744" t="s">
        <v>526</v>
      </c>
      <c r="E5744" t="s">
        <v>563</v>
      </c>
      <c r="F5744" t="s">
        <v>395</v>
      </c>
      <c r="G5744">
        <v>0</v>
      </c>
      <c r="H5744">
        <v>0</v>
      </c>
      <c r="I5744">
        <v>0</v>
      </c>
      <c r="J5744">
        <v>0</v>
      </c>
      <c r="K5744">
        <v>0</v>
      </c>
      <c r="L5744">
        <v>0</v>
      </c>
      <c r="M5744">
        <v>0</v>
      </c>
      <c r="N5744">
        <v>14</v>
      </c>
      <c r="O5744">
        <v>13</v>
      </c>
      <c r="P5744">
        <v>1</v>
      </c>
      <c r="Q5744">
        <v>0</v>
      </c>
    </row>
    <row r="5745" spans="1:17" x14ac:dyDescent="0.25">
      <c r="A5745" t="s">
        <v>18596</v>
      </c>
      <c r="B5745" t="s">
        <v>74</v>
      </c>
      <c r="C5745" t="s">
        <v>151</v>
      </c>
      <c r="D5745" t="s">
        <v>526</v>
      </c>
      <c r="E5745" t="s">
        <v>563</v>
      </c>
      <c r="F5745" t="s">
        <v>525</v>
      </c>
      <c r="G5745">
        <v>26</v>
      </c>
      <c r="H5745">
        <v>0</v>
      </c>
      <c r="I5745">
        <v>0</v>
      </c>
      <c r="J5745">
        <v>0</v>
      </c>
      <c r="K5745">
        <v>0</v>
      </c>
      <c r="L5745">
        <v>0</v>
      </c>
      <c r="M5745">
        <v>0</v>
      </c>
      <c r="N5745">
        <v>0</v>
      </c>
      <c r="O5745">
        <v>0</v>
      </c>
      <c r="P5745">
        <v>0</v>
      </c>
      <c r="Q5745">
        <v>0</v>
      </c>
    </row>
    <row r="5746" spans="1:17" x14ac:dyDescent="0.25">
      <c r="A5746" t="s">
        <v>24639</v>
      </c>
      <c r="B5746" t="s">
        <v>74</v>
      </c>
      <c r="C5746" t="s">
        <v>151</v>
      </c>
      <c r="D5746" t="s">
        <v>526</v>
      </c>
      <c r="E5746" t="s">
        <v>21471</v>
      </c>
      <c r="F5746" t="s">
        <v>396</v>
      </c>
      <c r="G5746">
        <v>0</v>
      </c>
      <c r="H5746">
        <v>28</v>
      </c>
      <c r="I5746">
        <v>4</v>
      </c>
      <c r="J5746">
        <v>19</v>
      </c>
      <c r="K5746">
        <v>3</v>
      </c>
      <c r="L5746">
        <v>2</v>
      </c>
      <c r="M5746">
        <v>0</v>
      </c>
      <c r="N5746">
        <v>0</v>
      </c>
      <c r="O5746">
        <v>0</v>
      </c>
      <c r="P5746">
        <v>0</v>
      </c>
      <c r="Q5746">
        <v>0</v>
      </c>
    </row>
    <row r="5747" spans="1:17" x14ac:dyDescent="0.25">
      <c r="A5747" t="s">
        <v>24640</v>
      </c>
      <c r="B5747" t="s">
        <v>74</v>
      </c>
      <c r="C5747" t="s">
        <v>151</v>
      </c>
      <c r="D5747" t="s">
        <v>526</v>
      </c>
      <c r="E5747" t="s">
        <v>21471</v>
      </c>
      <c r="F5747" t="s">
        <v>4236</v>
      </c>
      <c r="G5747">
        <v>0</v>
      </c>
      <c r="H5747">
        <v>28</v>
      </c>
      <c r="I5747">
        <v>4</v>
      </c>
      <c r="J5747">
        <v>19</v>
      </c>
      <c r="K5747">
        <v>2</v>
      </c>
      <c r="L5747">
        <v>3</v>
      </c>
      <c r="M5747">
        <v>0</v>
      </c>
      <c r="N5747">
        <v>0</v>
      </c>
      <c r="O5747">
        <v>0</v>
      </c>
      <c r="P5747">
        <v>0</v>
      </c>
      <c r="Q5747">
        <v>0</v>
      </c>
    </row>
    <row r="5748" spans="1:17" x14ac:dyDescent="0.25">
      <c r="A5748" t="s">
        <v>24641</v>
      </c>
      <c r="B5748" t="s">
        <v>74</v>
      </c>
      <c r="C5748" t="s">
        <v>151</v>
      </c>
      <c r="D5748" t="s">
        <v>526</v>
      </c>
      <c r="E5748" t="s">
        <v>21471</v>
      </c>
      <c r="F5748" t="s">
        <v>4238</v>
      </c>
      <c r="G5748">
        <v>0</v>
      </c>
      <c r="H5748">
        <v>0</v>
      </c>
      <c r="I5748">
        <v>0</v>
      </c>
      <c r="J5748">
        <v>0</v>
      </c>
      <c r="K5748">
        <v>0</v>
      </c>
      <c r="L5748">
        <v>0</v>
      </c>
      <c r="M5748">
        <v>28</v>
      </c>
      <c r="N5748">
        <v>0</v>
      </c>
      <c r="O5748">
        <v>0</v>
      </c>
      <c r="P5748">
        <v>0</v>
      </c>
      <c r="Q5748">
        <v>0</v>
      </c>
    </row>
    <row r="5749" spans="1:17" x14ac:dyDescent="0.25">
      <c r="A5749" t="s">
        <v>24642</v>
      </c>
      <c r="B5749" t="s">
        <v>74</v>
      </c>
      <c r="C5749" t="s">
        <v>151</v>
      </c>
      <c r="D5749" t="s">
        <v>526</v>
      </c>
      <c r="E5749" t="s">
        <v>21471</v>
      </c>
      <c r="F5749" t="s">
        <v>397</v>
      </c>
      <c r="G5749">
        <v>0</v>
      </c>
      <c r="H5749">
        <v>28</v>
      </c>
      <c r="I5749">
        <v>4</v>
      </c>
      <c r="J5749">
        <v>19</v>
      </c>
      <c r="K5749">
        <v>2</v>
      </c>
      <c r="L5749">
        <v>3</v>
      </c>
      <c r="M5749">
        <v>0</v>
      </c>
      <c r="N5749">
        <v>0</v>
      </c>
      <c r="O5749">
        <v>0</v>
      </c>
      <c r="P5749">
        <v>0</v>
      </c>
      <c r="Q5749">
        <v>0</v>
      </c>
    </row>
    <row r="5750" spans="1:17" x14ac:dyDescent="0.25">
      <c r="A5750" t="s">
        <v>24643</v>
      </c>
      <c r="B5750" t="s">
        <v>74</v>
      </c>
      <c r="C5750" t="s">
        <v>151</v>
      </c>
      <c r="D5750" t="s">
        <v>526</v>
      </c>
      <c r="E5750" t="s">
        <v>21471</v>
      </c>
      <c r="F5750" t="s">
        <v>398</v>
      </c>
      <c r="G5750">
        <v>0</v>
      </c>
      <c r="H5750">
        <v>28</v>
      </c>
      <c r="I5750">
        <v>4</v>
      </c>
      <c r="J5750">
        <v>19</v>
      </c>
      <c r="K5750">
        <v>2</v>
      </c>
      <c r="L5750">
        <v>3</v>
      </c>
      <c r="M5750">
        <v>0</v>
      </c>
      <c r="N5750">
        <v>0</v>
      </c>
      <c r="O5750">
        <v>0</v>
      </c>
      <c r="P5750">
        <v>0</v>
      </c>
      <c r="Q5750">
        <v>0</v>
      </c>
    </row>
    <row r="5751" spans="1:17" x14ac:dyDescent="0.25">
      <c r="A5751" t="s">
        <v>24984</v>
      </c>
      <c r="B5751" t="s">
        <v>74</v>
      </c>
      <c r="C5751" t="s">
        <v>150</v>
      </c>
      <c r="D5751" t="s">
        <v>526</v>
      </c>
      <c r="E5751" t="s">
        <v>21471</v>
      </c>
      <c r="F5751" t="s">
        <v>398</v>
      </c>
      <c r="G5751">
        <v>0</v>
      </c>
      <c r="H5751">
        <v>65</v>
      </c>
      <c r="I5751">
        <v>14</v>
      </c>
      <c r="J5751">
        <v>49</v>
      </c>
      <c r="K5751">
        <v>1</v>
      </c>
      <c r="L5751">
        <v>1</v>
      </c>
      <c r="M5751">
        <v>0</v>
      </c>
      <c r="N5751">
        <v>0</v>
      </c>
      <c r="O5751">
        <v>0</v>
      </c>
      <c r="P5751">
        <v>0</v>
      </c>
      <c r="Q5751">
        <v>0</v>
      </c>
    </row>
    <row r="5752" spans="1:17" x14ac:dyDescent="0.25">
      <c r="A5752" t="s">
        <v>24985</v>
      </c>
      <c r="B5752" t="s">
        <v>74</v>
      </c>
      <c r="C5752" t="s">
        <v>150</v>
      </c>
      <c r="D5752" t="s">
        <v>526</v>
      </c>
      <c r="E5752" t="s">
        <v>21471</v>
      </c>
      <c r="F5752" t="s">
        <v>4242</v>
      </c>
      <c r="G5752">
        <v>0</v>
      </c>
      <c r="H5752">
        <v>0</v>
      </c>
      <c r="I5752">
        <v>0</v>
      </c>
      <c r="J5752">
        <v>0</v>
      </c>
      <c r="K5752">
        <v>0</v>
      </c>
      <c r="L5752">
        <v>0</v>
      </c>
      <c r="M5752">
        <v>65</v>
      </c>
      <c r="N5752">
        <v>0</v>
      </c>
      <c r="O5752">
        <v>0</v>
      </c>
      <c r="P5752">
        <v>0</v>
      </c>
      <c r="Q5752">
        <v>0</v>
      </c>
    </row>
    <row r="5753" spans="1:17" x14ac:dyDescent="0.25">
      <c r="A5753" t="s">
        <v>24986</v>
      </c>
      <c r="B5753" t="s">
        <v>74</v>
      </c>
      <c r="C5753" t="s">
        <v>150</v>
      </c>
      <c r="D5753" t="s">
        <v>526</v>
      </c>
      <c r="E5753" t="s">
        <v>21471</v>
      </c>
      <c r="F5753" t="s">
        <v>399</v>
      </c>
      <c r="G5753">
        <v>0</v>
      </c>
      <c r="H5753">
        <v>65</v>
      </c>
      <c r="I5753">
        <v>14</v>
      </c>
      <c r="J5753">
        <v>49</v>
      </c>
      <c r="K5753">
        <v>1</v>
      </c>
      <c r="L5753">
        <v>1</v>
      </c>
      <c r="M5753">
        <v>0</v>
      </c>
      <c r="N5753">
        <v>0</v>
      </c>
      <c r="O5753">
        <v>0</v>
      </c>
      <c r="P5753">
        <v>0</v>
      </c>
      <c r="Q5753">
        <v>0</v>
      </c>
    </row>
    <row r="5754" spans="1:17" x14ac:dyDescent="0.25">
      <c r="A5754" t="s">
        <v>24987</v>
      </c>
      <c r="B5754" t="s">
        <v>74</v>
      </c>
      <c r="C5754" t="s">
        <v>150</v>
      </c>
      <c r="D5754" t="s">
        <v>526</v>
      </c>
      <c r="E5754" t="s">
        <v>21471</v>
      </c>
      <c r="F5754" t="s">
        <v>4245</v>
      </c>
      <c r="G5754">
        <v>0</v>
      </c>
      <c r="H5754">
        <v>0</v>
      </c>
      <c r="I5754">
        <v>0</v>
      </c>
      <c r="J5754">
        <v>0</v>
      </c>
      <c r="K5754">
        <v>0</v>
      </c>
      <c r="L5754">
        <v>0</v>
      </c>
      <c r="M5754">
        <v>65</v>
      </c>
      <c r="N5754">
        <v>0</v>
      </c>
      <c r="O5754">
        <v>0</v>
      </c>
      <c r="P5754">
        <v>0</v>
      </c>
      <c r="Q5754">
        <v>0</v>
      </c>
    </row>
    <row r="5755" spans="1:17" x14ac:dyDescent="0.25">
      <c r="A5755" t="s">
        <v>24988</v>
      </c>
      <c r="B5755" t="s">
        <v>74</v>
      </c>
      <c r="C5755" t="s">
        <v>150</v>
      </c>
      <c r="D5755" t="s">
        <v>526</v>
      </c>
      <c r="E5755" t="s">
        <v>21471</v>
      </c>
      <c r="F5755" t="s">
        <v>394</v>
      </c>
      <c r="G5755">
        <v>0</v>
      </c>
      <c r="H5755">
        <v>0</v>
      </c>
      <c r="I5755">
        <v>0</v>
      </c>
      <c r="J5755">
        <v>0</v>
      </c>
      <c r="K5755">
        <v>0</v>
      </c>
      <c r="L5755">
        <v>0</v>
      </c>
      <c r="M5755">
        <v>0</v>
      </c>
      <c r="N5755">
        <v>39</v>
      </c>
      <c r="O5755">
        <v>38</v>
      </c>
      <c r="P5755">
        <v>0</v>
      </c>
      <c r="Q5755">
        <v>1</v>
      </c>
    </row>
    <row r="5756" spans="1:17" x14ac:dyDescent="0.25">
      <c r="A5756" t="s">
        <v>24989</v>
      </c>
      <c r="B5756" t="s">
        <v>74</v>
      </c>
      <c r="C5756" t="s">
        <v>150</v>
      </c>
      <c r="D5756" t="s">
        <v>526</v>
      </c>
      <c r="E5756" t="s">
        <v>21471</v>
      </c>
      <c r="F5756" t="s">
        <v>395</v>
      </c>
      <c r="G5756">
        <v>0</v>
      </c>
      <c r="H5756">
        <v>0</v>
      </c>
      <c r="I5756">
        <v>0</v>
      </c>
      <c r="J5756">
        <v>0</v>
      </c>
      <c r="K5756">
        <v>0</v>
      </c>
      <c r="L5756">
        <v>0</v>
      </c>
      <c r="M5756">
        <v>0</v>
      </c>
      <c r="N5756">
        <v>34</v>
      </c>
      <c r="O5756">
        <v>34</v>
      </c>
      <c r="P5756">
        <v>0</v>
      </c>
      <c r="Q5756">
        <v>0</v>
      </c>
    </row>
    <row r="5757" spans="1:17" x14ac:dyDescent="0.25">
      <c r="A5757" t="s">
        <v>24990</v>
      </c>
      <c r="B5757" t="s">
        <v>74</v>
      </c>
      <c r="C5757" t="s">
        <v>150</v>
      </c>
      <c r="D5757" t="s">
        <v>526</v>
      </c>
      <c r="E5757" t="s">
        <v>21471</v>
      </c>
      <c r="F5757" t="s">
        <v>525</v>
      </c>
      <c r="G5757">
        <v>65</v>
      </c>
      <c r="H5757">
        <v>0</v>
      </c>
      <c r="I5757">
        <v>0</v>
      </c>
      <c r="J5757">
        <v>0</v>
      </c>
      <c r="K5757">
        <v>0</v>
      </c>
      <c r="L5757">
        <v>0</v>
      </c>
      <c r="M5757">
        <v>0</v>
      </c>
      <c r="N5757">
        <v>0</v>
      </c>
      <c r="O5757">
        <v>0</v>
      </c>
      <c r="P5757">
        <v>0</v>
      </c>
      <c r="Q5757">
        <v>0</v>
      </c>
    </row>
    <row r="5758" spans="1:17" x14ac:dyDescent="0.25">
      <c r="A5758" t="s">
        <v>13308</v>
      </c>
      <c r="B5758" t="s">
        <v>74</v>
      </c>
      <c r="C5758" t="s">
        <v>150</v>
      </c>
      <c r="D5758" t="s">
        <v>12971</v>
      </c>
      <c r="E5758" t="s">
        <v>563</v>
      </c>
      <c r="F5758" t="s">
        <v>525</v>
      </c>
      <c r="G5758">
        <v>6</v>
      </c>
      <c r="H5758">
        <v>0</v>
      </c>
      <c r="I5758">
        <v>0</v>
      </c>
      <c r="J5758">
        <v>0</v>
      </c>
      <c r="K5758">
        <v>0</v>
      </c>
      <c r="L5758">
        <v>0</v>
      </c>
      <c r="M5758">
        <v>0</v>
      </c>
      <c r="N5758">
        <v>0</v>
      </c>
      <c r="O5758">
        <v>0</v>
      </c>
      <c r="P5758">
        <v>0</v>
      </c>
      <c r="Q5758">
        <v>0</v>
      </c>
    </row>
    <row r="5759" spans="1:17" x14ac:dyDescent="0.25">
      <c r="A5759" t="s">
        <v>24991</v>
      </c>
      <c r="B5759" t="s">
        <v>74</v>
      </c>
      <c r="C5759" t="s">
        <v>150</v>
      </c>
      <c r="D5759" t="s">
        <v>12971</v>
      </c>
      <c r="E5759" t="s">
        <v>21471</v>
      </c>
      <c r="F5759" t="s">
        <v>525</v>
      </c>
      <c r="G5759">
        <v>14</v>
      </c>
      <c r="H5759">
        <v>0</v>
      </c>
      <c r="I5759">
        <v>0</v>
      </c>
      <c r="J5759">
        <v>0</v>
      </c>
      <c r="K5759">
        <v>0</v>
      </c>
      <c r="L5759">
        <v>0</v>
      </c>
      <c r="M5759">
        <v>0</v>
      </c>
      <c r="N5759">
        <v>0</v>
      </c>
      <c r="O5759">
        <v>0</v>
      </c>
      <c r="P5759">
        <v>0</v>
      </c>
      <c r="Q5759">
        <v>0</v>
      </c>
    </row>
    <row r="5760" spans="1:17" x14ac:dyDescent="0.25">
      <c r="A5760" t="s">
        <v>18585</v>
      </c>
      <c r="B5760" t="s">
        <v>74</v>
      </c>
      <c r="C5760" t="s">
        <v>151</v>
      </c>
      <c r="D5760" t="s">
        <v>529</v>
      </c>
      <c r="E5760" t="s">
        <v>563</v>
      </c>
      <c r="F5760" t="s">
        <v>525</v>
      </c>
      <c r="G5760">
        <v>3</v>
      </c>
      <c r="H5760">
        <v>0</v>
      </c>
      <c r="I5760">
        <v>0</v>
      </c>
      <c r="J5760">
        <v>0</v>
      </c>
      <c r="K5760">
        <v>0</v>
      </c>
      <c r="L5760">
        <v>0</v>
      </c>
      <c r="M5760">
        <v>0</v>
      </c>
      <c r="N5760">
        <v>0</v>
      </c>
      <c r="O5760">
        <v>0</v>
      </c>
      <c r="P5760">
        <v>0</v>
      </c>
      <c r="Q5760">
        <v>0</v>
      </c>
    </row>
    <row r="5761" spans="1:17" x14ac:dyDescent="0.25">
      <c r="A5761" t="s">
        <v>24992</v>
      </c>
      <c r="B5761" t="s">
        <v>74</v>
      </c>
      <c r="C5761" t="s">
        <v>151</v>
      </c>
      <c r="D5761" t="s">
        <v>529</v>
      </c>
      <c r="E5761" t="s">
        <v>21471</v>
      </c>
      <c r="F5761" t="s">
        <v>525</v>
      </c>
      <c r="G5761">
        <v>2</v>
      </c>
      <c r="H5761">
        <v>0</v>
      </c>
      <c r="I5761">
        <v>0</v>
      </c>
      <c r="J5761">
        <v>0</v>
      </c>
      <c r="K5761">
        <v>0</v>
      </c>
      <c r="L5761">
        <v>0</v>
      </c>
      <c r="M5761">
        <v>0</v>
      </c>
      <c r="N5761">
        <v>0</v>
      </c>
      <c r="O5761">
        <v>0</v>
      </c>
      <c r="P5761">
        <v>0</v>
      </c>
      <c r="Q5761">
        <v>0</v>
      </c>
    </row>
    <row r="5762" spans="1:17" x14ac:dyDescent="0.25">
      <c r="A5762" t="s">
        <v>18586</v>
      </c>
      <c r="B5762" t="s">
        <v>74</v>
      </c>
      <c r="C5762" t="s">
        <v>151</v>
      </c>
      <c r="D5762" t="s">
        <v>526</v>
      </c>
      <c r="E5762" t="s">
        <v>563</v>
      </c>
      <c r="F5762" t="s">
        <v>396</v>
      </c>
      <c r="G5762">
        <v>0</v>
      </c>
      <c r="H5762">
        <v>26</v>
      </c>
      <c r="I5762">
        <v>5</v>
      </c>
      <c r="J5762">
        <v>19</v>
      </c>
      <c r="K5762">
        <v>2</v>
      </c>
      <c r="L5762">
        <v>0</v>
      </c>
      <c r="M5762">
        <v>0</v>
      </c>
      <c r="N5762">
        <v>0</v>
      </c>
      <c r="O5762">
        <v>0</v>
      </c>
      <c r="P5762">
        <v>0</v>
      </c>
      <c r="Q5762">
        <v>0</v>
      </c>
    </row>
    <row r="5763" spans="1:17" x14ac:dyDescent="0.25">
      <c r="A5763" t="s">
        <v>18587</v>
      </c>
      <c r="B5763" t="s">
        <v>74</v>
      </c>
      <c r="C5763" t="s">
        <v>151</v>
      </c>
      <c r="D5763" t="s">
        <v>526</v>
      </c>
      <c r="E5763" t="s">
        <v>563</v>
      </c>
      <c r="F5763" t="s">
        <v>4236</v>
      </c>
      <c r="G5763">
        <v>0</v>
      </c>
      <c r="H5763">
        <v>26</v>
      </c>
      <c r="I5763">
        <v>5</v>
      </c>
      <c r="J5763">
        <v>19</v>
      </c>
      <c r="K5763">
        <v>2</v>
      </c>
      <c r="L5763">
        <v>0</v>
      </c>
      <c r="M5763">
        <v>0</v>
      </c>
      <c r="N5763">
        <v>0</v>
      </c>
      <c r="O5763">
        <v>0</v>
      </c>
      <c r="P5763">
        <v>0</v>
      </c>
      <c r="Q5763">
        <v>0</v>
      </c>
    </row>
    <row r="5764" spans="1:17" x14ac:dyDescent="0.25">
      <c r="A5764" t="s">
        <v>18588</v>
      </c>
      <c r="B5764" t="s">
        <v>74</v>
      </c>
      <c r="C5764" t="s">
        <v>151</v>
      </c>
      <c r="D5764" t="s">
        <v>526</v>
      </c>
      <c r="E5764" t="s">
        <v>563</v>
      </c>
      <c r="F5764" t="s">
        <v>4238</v>
      </c>
      <c r="G5764">
        <v>0</v>
      </c>
      <c r="H5764">
        <v>0</v>
      </c>
      <c r="I5764">
        <v>0</v>
      </c>
      <c r="J5764">
        <v>0</v>
      </c>
      <c r="K5764">
        <v>0</v>
      </c>
      <c r="L5764">
        <v>0</v>
      </c>
      <c r="M5764">
        <v>26</v>
      </c>
      <c r="N5764">
        <v>0</v>
      </c>
      <c r="O5764">
        <v>0</v>
      </c>
      <c r="P5764">
        <v>0</v>
      </c>
      <c r="Q5764">
        <v>0</v>
      </c>
    </row>
    <row r="5765" spans="1:17" x14ac:dyDescent="0.25">
      <c r="A5765" t="s">
        <v>18589</v>
      </c>
      <c r="B5765" t="s">
        <v>74</v>
      </c>
      <c r="C5765" t="s">
        <v>151</v>
      </c>
      <c r="D5765" t="s">
        <v>526</v>
      </c>
      <c r="E5765" t="s">
        <v>563</v>
      </c>
      <c r="F5765" t="s">
        <v>397</v>
      </c>
      <c r="G5765">
        <v>0</v>
      </c>
      <c r="H5765">
        <v>26</v>
      </c>
      <c r="I5765">
        <v>5</v>
      </c>
      <c r="J5765">
        <v>19</v>
      </c>
      <c r="K5765">
        <v>2</v>
      </c>
      <c r="L5765">
        <v>0</v>
      </c>
      <c r="M5765">
        <v>0</v>
      </c>
      <c r="N5765">
        <v>0</v>
      </c>
      <c r="O5765">
        <v>0</v>
      </c>
      <c r="P5765">
        <v>0</v>
      </c>
      <c r="Q5765">
        <v>0</v>
      </c>
    </row>
    <row r="5766" spans="1:17" x14ac:dyDescent="0.25">
      <c r="A5766" t="s">
        <v>18590</v>
      </c>
      <c r="B5766" t="s">
        <v>74</v>
      </c>
      <c r="C5766" t="s">
        <v>151</v>
      </c>
      <c r="D5766" t="s">
        <v>526</v>
      </c>
      <c r="E5766" t="s">
        <v>563</v>
      </c>
      <c r="F5766" t="s">
        <v>398</v>
      </c>
      <c r="G5766">
        <v>0</v>
      </c>
      <c r="H5766">
        <v>26</v>
      </c>
      <c r="I5766">
        <v>5</v>
      </c>
      <c r="J5766">
        <v>19</v>
      </c>
      <c r="K5766">
        <v>2</v>
      </c>
      <c r="L5766">
        <v>0</v>
      </c>
      <c r="M5766">
        <v>0</v>
      </c>
      <c r="N5766">
        <v>0</v>
      </c>
      <c r="O5766">
        <v>0</v>
      </c>
      <c r="P5766">
        <v>0</v>
      </c>
      <c r="Q5766">
        <v>0</v>
      </c>
    </row>
    <row r="5767" spans="1:17" x14ac:dyDescent="0.25">
      <c r="A5767" t="s">
        <v>18591</v>
      </c>
      <c r="B5767" t="s">
        <v>74</v>
      </c>
      <c r="C5767" t="s">
        <v>151</v>
      </c>
      <c r="D5767" t="s">
        <v>526</v>
      </c>
      <c r="E5767" t="s">
        <v>563</v>
      </c>
      <c r="F5767" t="s">
        <v>4242</v>
      </c>
      <c r="G5767">
        <v>0</v>
      </c>
      <c r="H5767">
        <v>0</v>
      </c>
      <c r="I5767">
        <v>0</v>
      </c>
      <c r="J5767">
        <v>0</v>
      </c>
      <c r="K5767">
        <v>0</v>
      </c>
      <c r="L5767">
        <v>0</v>
      </c>
      <c r="M5767">
        <v>26</v>
      </c>
      <c r="N5767">
        <v>0</v>
      </c>
      <c r="O5767">
        <v>0</v>
      </c>
      <c r="P5767">
        <v>0</v>
      </c>
      <c r="Q5767">
        <v>0</v>
      </c>
    </row>
    <row r="5768" spans="1:17" x14ac:dyDescent="0.25">
      <c r="A5768" t="s">
        <v>18592</v>
      </c>
      <c r="B5768" t="s">
        <v>74</v>
      </c>
      <c r="C5768" t="s">
        <v>151</v>
      </c>
      <c r="D5768" t="s">
        <v>526</v>
      </c>
      <c r="E5768" t="s">
        <v>563</v>
      </c>
      <c r="F5768" t="s">
        <v>399</v>
      </c>
      <c r="G5768">
        <v>0</v>
      </c>
      <c r="H5768">
        <v>26</v>
      </c>
      <c r="I5768">
        <v>5</v>
      </c>
      <c r="J5768">
        <v>19</v>
      </c>
      <c r="K5768">
        <v>2</v>
      </c>
      <c r="L5768">
        <v>0</v>
      </c>
      <c r="M5768">
        <v>0</v>
      </c>
      <c r="N5768">
        <v>0</v>
      </c>
      <c r="O5768">
        <v>0</v>
      </c>
      <c r="P5768">
        <v>0</v>
      </c>
      <c r="Q5768">
        <v>0</v>
      </c>
    </row>
    <row r="5769" spans="1:17" x14ac:dyDescent="0.25">
      <c r="A5769" t="s">
        <v>18593</v>
      </c>
      <c r="B5769" t="s">
        <v>74</v>
      </c>
      <c r="C5769" t="s">
        <v>151</v>
      </c>
      <c r="D5769" t="s">
        <v>526</v>
      </c>
      <c r="E5769" t="s">
        <v>563</v>
      </c>
      <c r="F5769" t="s">
        <v>4245</v>
      </c>
      <c r="G5769">
        <v>0</v>
      </c>
      <c r="H5769">
        <v>0</v>
      </c>
      <c r="I5769">
        <v>0</v>
      </c>
      <c r="J5769">
        <v>0</v>
      </c>
      <c r="K5769">
        <v>0</v>
      </c>
      <c r="L5769">
        <v>0</v>
      </c>
      <c r="M5769">
        <v>26</v>
      </c>
      <c r="N5769">
        <v>0</v>
      </c>
      <c r="O5769">
        <v>0</v>
      </c>
      <c r="P5769">
        <v>0</v>
      </c>
      <c r="Q5769">
        <v>0</v>
      </c>
    </row>
    <row r="5770" spans="1:17" x14ac:dyDescent="0.25">
      <c r="A5770" t="s">
        <v>17659</v>
      </c>
      <c r="B5770" t="s">
        <v>74</v>
      </c>
      <c r="C5770" t="s">
        <v>213</v>
      </c>
      <c r="D5770" t="s">
        <v>526</v>
      </c>
      <c r="E5770" t="s">
        <v>563</v>
      </c>
      <c r="F5770" t="s">
        <v>398</v>
      </c>
      <c r="G5770">
        <v>0</v>
      </c>
      <c r="H5770">
        <v>3</v>
      </c>
      <c r="I5770">
        <v>1</v>
      </c>
      <c r="J5770">
        <v>2</v>
      </c>
      <c r="K5770">
        <v>0</v>
      </c>
      <c r="L5770">
        <v>0</v>
      </c>
      <c r="M5770">
        <v>0</v>
      </c>
      <c r="N5770">
        <v>0</v>
      </c>
      <c r="O5770">
        <v>0</v>
      </c>
      <c r="P5770">
        <v>0</v>
      </c>
      <c r="Q5770">
        <v>0</v>
      </c>
    </row>
    <row r="5771" spans="1:17" x14ac:dyDescent="0.25">
      <c r="A5771" t="s">
        <v>17660</v>
      </c>
      <c r="B5771" t="s">
        <v>74</v>
      </c>
      <c r="C5771" t="s">
        <v>213</v>
      </c>
      <c r="D5771" t="s">
        <v>526</v>
      </c>
      <c r="E5771" t="s">
        <v>563</v>
      </c>
      <c r="F5771" t="s">
        <v>4242</v>
      </c>
      <c r="G5771">
        <v>0</v>
      </c>
      <c r="H5771">
        <v>0</v>
      </c>
      <c r="I5771">
        <v>0</v>
      </c>
      <c r="J5771">
        <v>0</v>
      </c>
      <c r="K5771">
        <v>0</v>
      </c>
      <c r="L5771">
        <v>0</v>
      </c>
      <c r="M5771">
        <v>3</v>
      </c>
      <c r="N5771">
        <v>0</v>
      </c>
      <c r="O5771">
        <v>0</v>
      </c>
      <c r="P5771">
        <v>0</v>
      </c>
      <c r="Q5771">
        <v>0</v>
      </c>
    </row>
    <row r="5772" spans="1:17" x14ac:dyDescent="0.25">
      <c r="A5772" t="s">
        <v>17661</v>
      </c>
      <c r="B5772" t="s">
        <v>74</v>
      </c>
      <c r="C5772" t="s">
        <v>213</v>
      </c>
      <c r="D5772" t="s">
        <v>526</v>
      </c>
      <c r="E5772" t="s">
        <v>563</v>
      </c>
      <c r="F5772" t="s">
        <v>399</v>
      </c>
      <c r="G5772">
        <v>0</v>
      </c>
      <c r="H5772">
        <v>3</v>
      </c>
      <c r="I5772">
        <v>1</v>
      </c>
      <c r="J5772">
        <v>2</v>
      </c>
      <c r="K5772">
        <v>0</v>
      </c>
      <c r="L5772">
        <v>0</v>
      </c>
      <c r="M5772">
        <v>0</v>
      </c>
      <c r="N5772">
        <v>0</v>
      </c>
      <c r="O5772">
        <v>0</v>
      </c>
      <c r="P5772">
        <v>0</v>
      </c>
      <c r="Q5772">
        <v>0</v>
      </c>
    </row>
    <row r="5773" spans="1:17" x14ac:dyDescent="0.25">
      <c r="A5773" t="s">
        <v>17662</v>
      </c>
      <c r="B5773" t="s">
        <v>74</v>
      </c>
      <c r="C5773" t="s">
        <v>213</v>
      </c>
      <c r="D5773" t="s">
        <v>526</v>
      </c>
      <c r="E5773" t="s">
        <v>563</v>
      </c>
      <c r="F5773" t="s">
        <v>4245</v>
      </c>
      <c r="G5773">
        <v>0</v>
      </c>
      <c r="H5773">
        <v>0</v>
      </c>
      <c r="I5773">
        <v>0</v>
      </c>
      <c r="J5773">
        <v>0</v>
      </c>
      <c r="K5773">
        <v>0</v>
      </c>
      <c r="L5773">
        <v>0</v>
      </c>
      <c r="M5773">
        <v>3</v>
      </c>
      <c r="N5773">
        <v>0</v>
      </c>
      <c r="O5773">
        <v>0</v>
      </c>
      <c r="P5773">
        <v>0</v>
      </c>
      <c r="Q5773">
        <v>0</v>
      </c>
    </row>
    <row r="5774" spans="1:17" x14ac:dyDescent="0.25">
      <c r="A5774" t="s">
        <v>17663</v>
      </c>
      <c r="B5774" t="s">
        <v>74</v>
      </c>
      <c r="C5774" t="s">
        <v>213</v>
      </c>
      <c r="D5774" t="s">
        <v>526</v>
      </c>
      <c r="E5774" t="s">
        <v>563</v>
      </c>
      <c r="F5774" t="s">
        <v>394</v>
      </c>
      <c r="G5774">
        <v>0</v>
      </c>
      <c r="H5774">
        <v>0</v>
      </c>
      <c r="I5774">
        <v>0</v>
      </c>
      <c r="J5774">
        <v>0</v>
      </c>
      <c r="K5774">
        <v>0</v>
      </c>
      <c r="L5774">
        <v>0</v>
      </c>
      <c r="M5774">
        <v>0</v>
      </c>
      <c r="N5774">
        <v>1</v>
      </c>
      <c r="O5774">
        <v>1</v>
      </c>
      <c r="P5774">
        <v>0</v>
      </c>
      <c r="Q5774">
        <v>0</v>
      </c>
    </row>
    <row r="5775" spans="1:17" x14ac:dyDescent="0.25">
      <c r="A5775" t="s">
        <v>17664</v>
      </c>
      <c r="B5775" t="s">
        <v>74</v>
      </c>
      <c r="C5775" t="s">
        <v>213</v>
      </c>
      <c r="D5775" t="s">
        <v>526</v>
      </c>
      <c r="E5775" t="s">
        <v>563</v>
      </c>
      <c r="F5775" t="s">
        <v>395</v>
      </c>
      <c r="G5775">
        <v>0</v>
      </c>
      <c r="H5775">
        <v>0</v>
      </c>
      <c r="I5775">
        <v>0</v>
      </c>
      <c r="J5775">
        <v>0</v>
      </c>
      <c r="K5775">
        <v>0</v>
      </c>
      <c r="L5775">
        <v>0</v>
      </c>
      <c r="M5775">
        <v>0</v>
      </c>
      <c r="N5775">
        <v>1</v>
      </c>
      <c r="O5775">
        <v>1</v>
      </c>
      <c r="P5775">
        <v>0</v>
      </c>
      <c r="Q5775">
        <v>0</v>
      </c>
    </row>
    <row r="5776" spans="1:17" x14ac:dyDescent="0.25">
      <c r="A5776" t="s">
        <v>17665</v>
      </c>
      <c r="B5776" t="s">
        <v>74</v>
      </c>
      <c r="C5776" t="s">
        <v>213</v>
      </c>
      <c r="D5776" t="s">
        <v>526</v>
      </c>
      <c r="E5776" t="s">
        <v>563</v>
      </c>
      <c r="F5776" t="s">
        <v>525</v>
      </c>
      <c r="G5776">
        <v>3</v>
      </c>
      <c r="H5776">
        <v>0</v>
      </c>
      <c r="I5776">
        <v>0</v>
      </c>
      <c r="J5776">
        <v>0</v>
      </c>
      <c r="K5776">
        <v>0</v>
      </c>
      <c r="L5776">
        <v>0</v>
      </c>
      <c r="M5776">
        <v>0</v>
      </c>
      <c r="N5776">
        <v>0</v>
      </c>
      <c r="O5776">
        <v>0</v>
      </c>
      <c r="P5776">
        <v>0</v>
      </c>
      <c r="Q5776">
        <v>0</v>
      </c>
    </row>
    <row r="5777" spans="1:17" x14ac:dyDescent="0.25">
      <c r="A5777" t="s">
        <v>24993</v>
      </c>
      <c r="B5777" t="s">
        <v>74</v>
      </c>
      <c r="C5777" t="s">
        <v>213</v>
      </c>
      <c r="D5777" t="s">
        <v>526</v>
      </c>
      <c r="E5777" t="s">
        <v>21471</v>
      </c>
      <c r="F5777" t="s">
        <v>396</v>
      </c>
      <c r="G5777">
        <v>0</v>
      </c>
      <c r="H5777">
        <v>3</v>
      </c>
      <c r="I5777">
        <v>0</v>
      </c>
      <c r="J5777">
        <v>2</v>
      </c>
      <c r="K5777">
        <v>1</v>
      </c>
      <c r="L5777">
        <v>0</v>
      </c>
      <c r="M5777">
        <v>0</v>
      </c>
      <c r="N5777">
        <v>0</v>
      </c>
      <c r="O5777">
        <v>0</v>
      </c>
      <c r="P5777">
        <v>0</v>
      </c>
      <c r="Q5777">
        <v>0</v>
      </c>
    </row>
    <row r="5778" spans="1:17" x14ac:dyDescent="0.25">
      <c r="A5778" t="s">
        <v>24994</v>
      </c>
      <c r="B5778" t="s">
        <v>74</v>
      </c>
      <c r="C5778" t="s">
        <v>213</v>
      </c>
      <c r="D5778" t="s">
        <v>526</v>
      </c>
      <c r="E5778" t="s">
        <v>21471</v>
      </c>
      <c r="F5778" t="s">
        <v>4236</v>
      </c>
      <c r="G5778">
        <v>0</v>
      </c>
      <c r="H5778">
        <v>3</v>
      </c>
      <c r="I5778">
        <v>0</v>
      </c>
      <c r="J5778">
        <v>2</v>
      </c>
      <c r="K5778">
        <v>1</v>
      </c>
      <c r="L5778">
        <v>0</v>
      </c>
      <c r="M5778">
        <v>0</v>
      </c>
      <c r="N5778">
        <v>0</v>
      </c>
      <c r="O5778">
        <v>0</v>
      </c>
      <c r="P5778">
        <v>0</v>
      </c>
      <c r="Q5778">
        <v>0</v>
      </c>
    </row>
    <row r="5779" spans="1:17" x14ac:dyDescent="0.25">
      <c r="A5779" t="s">
        <v>24995</v>
      </c>
      <c r="B5779" t="s">
        <v>74</v>
      </c>
      <c r="C5779" t="s">
        <v>213</v>
      </c>
      <c r="D5779" t="s">
        <v>526</v>
      </c>
      <c r="E5779" t="s">
        <v>21471</v>
      </c>
      <c r="F5779" t="s">
        <v>4238</v>
      </c>
      <c r="G5779">
        <v>0</v>
      </c>
      <c r="H5779">
        <v>0</v>
      </c>
      <c r="I5779">
        <v>0</v>
      </c>
      <c r="J5779">
        <v>0</v>
      </c>
      <c r="K5779">
        <v>0</v>
      </c>
      <c r="L5779">
        <v>0</v>
      </c>
      <c r="M5779">
        <v>3</v>
      </c>
      <c r="N5779">
        <v>0</v>
      </c>
      <c r="O5779">
        <v>0</v>
      </c>
      <c r="P5779">
        <v>0</v>
      </c>
      <c r="Q5779">
        <v>0</v>
      </c>
    </row>
    <row r="5780" spans="1:17" x14ac:dyDescent="0.25">
      <c r="A5780" t="s">
        <v>24996</v>
      </c>
      <c r="B5780" t="s">
        <v>74</v>
      </c>
      <c r="C5780" t="s">
        <v>213</v>
      </c>
      <c r="D5780" t="s">
        <v>526</v>
      </c>
      <c r="E5780" t="s">
        <v>21471</v>
      </c>
      <c r="F5780" t="s">
        <v>397</v>
      </c>
      <c r="G5780">
        <v>0</v>
      </c>
      <c r="H5780">
        <v>3</v>
      </c>
      <c r="I5780">
        <v>0</v>
      </c>
      <c r="J5780">
        <v>2</v>
      </c>
      <c r="K5780">
        <v>1</v>
      </c>
      <c r="L5780">
        <v>0</v>
      </c>
      <c r="M5780">
        <v>0</v>
      </c>
      <c r="N5780">
        <v>0</v>
      </c>
      <c r="O5780">
        <v>0</v>
      </c>
      <c r="P5780">
        <v>0</v>
      </c>
      <c r="Q5780">
        <v>0</v>
      </c>
    </row>
    <row r="5781" spans="1:17" x14ac:dyDescent="0.25">
      <c r="A5781" t="s">
        <v>24997</v>
      </c>
      <c r="B5781" t="s">
        <v>74</v>
      </c>
      <c r="C5781" t="s">
        <v>213</v>
      </c>
      <c r="D5781" t="s">
        <v>526</v>
      </c>
      <c r="E5781" t="s">
        <v>21471</v>
      </c>
      <c r="F5781" t="s">
        <v>398</v>
      </c>
      <c r="G5781">
        <v>0</v>
      </c>
      <c r="H5781">
        <v>3</v>
      </c>
      <c r="I5781">
        <v>0</v>
      </c>
      <c r="J5781">
        <v>2</v>
      </c>
      <c r="K5781">
        <v>1</v>
      </c>
      <c r="L5781">
        <v>0</v>
      </c>
      <c r="M5781">
        <v>0</v>
      </c>
      <c r="N5781">
        <v>0</v>
      </c>
      <c r="O5781">
        <v>0</v>
      </c>
      <c r="P5781">
        <v>0</v>
      </c>
      <c r="Q5781">
        <v>0</v>
      </c>
    </row>
    <row r="5782" spans="1:17" x14ac:dyDescent="0.25">
      <c r="A5782" t="s">
        <v>24998</v>
      </c>
      <c r="B5782" t="s">
        <v>74</v>
      </c>
      <c r="C5782" t="s">
        <v>213</v>
      </c>
      <c r="D5782" t="s">
        <v>526</v>
      </c>
      <c r="E5782" t="s">
        <v>21471</v>
      </c>
      <c r="F5782" t="s">
        <v>4242</v>
      </c>
      <c r="G5782">
        <v>0</v>
      </c>
      <c r="H5782">
        <v>0</v>
      </c>
      <c r="I5782">
        <v>0</v>
      </c>
      <c r="J5782">
        <v>0</v>
      </c>
      <c r="K5782">
        <v>0</v>
      </c>
      <c r="L5782">
        <v>0</v>
      </c>
      <c r="M5782">
        <v>3</v>
      </c>
      <c r="N5782">
        <v>0</v>
      </c>
      <c r="O5782">
        <v>0</v>
      </c>
      <c r="P5782">
        <v>0</v>
      </c>
      <c r="Q5782">
        <v>0</v>
      </c>
    </row>
    <row r="5783" spans="1:17" x14ac:dyDescent="0.25">
      <c r="A5783" t="s">
        <v>24999</v>
      </c>
      <c r="B5783" t="s">
        <v>74</v>
      </c>
      <c r="C5783" t="s">
        <v>213</v>
      </c>
      <c r="D5783" t="s">
        <v>526</v>
      </c>
      <c r="E5783" t="s">
        <v>21471</v>
      </c>
      <c r="F5783" t="s">
        <v>399</v>
      </c>
      <c r="G5783">
        <v>0</v>
      </c>
      <c r="H5783">
        <v>3</v>
      </c>
      <c r="I5783">
        <v>0</v>
      </c>
      <c r="J5783">
        <v>2</v>
      </c>
      <c r="K5783">
        <v>1</v>
      </c>
      <c r="L5783">
        <v>0</v>
      </c>
      <c r="M5783">
        <v>0</v>
      </c>
      <c r="N5783">
        <v>0</v>
      </c>
      <c r="O5783">
        <v>0</v>
      </c>
      <c r="P5783">
        <v>0</v>
      </c>
      <c r="Q5783">
        <v>0</v>
      </c>
    </row>
    <row r="5784" spans="1:17" x14ac:dyDescent="0.25">
      <c r="A5784" t="s">
        <v>25000</v>
      </c>
      <c r="B5784" t="s">
        <v>74</v>
      </c>
      <c r="C5784" t="s">
        <v>213</v>
      </c>
      <c r="D5784" t="s">
        <v>526</v>
      </c>
      <c r="E5784" t="s">
        <v>21471</v>
      </c>
      <c r="F5784" t="s">
        <v>4245</v>
      </c>
      <c r="G5784">
        <v>0</v>
      </c>
      <c r="H5784">
        <v>0</v>
      </c>
      <c r="I5784">
        <v>0</v>
      </c>
      <c r="J5784">
        <v>0</v>
      </c>
      <c r="K5784">
        <v>0</v>
      </c>
      <c r="L5784">
        <v>0</v>
      </c>
      <c r="M5784">
        <v>3</v>
      </c>
      <c r="N5784">
        <v>0</v>
      </c>
      <c r="O5784">
        <v>0</v>
      </c>
      <c r="P5784">
        <v>0</v>
      </c>
      <c r="Q5784">
        <v>0</v>
      </c>
    </row>
    <row r="5785" spans="1:17" x14ac:dyDescent="0.25">
      <c r="A5785" t="s">
        <v>25001</v>
      </c>
      <c r="B5785" t="s">
        <v>74</v>
      </c>
      <c r="C5785" t="s">
        <v>213</v>
      </c>
      <c r="D5785" t="s">
        <v>526</v>
      </c>
      <c r="E5785" t="s">
        <v>21471</v>
      </c>
      <c r="F5785" t="s">
        <v>394</v>
      </c>
      <c r="G5785">
        <v>0</v>
      </c>
      <c r="H5785">
        <v>0</v>
      </c>
      <c r="I5785">
        <v>0</v>
      </c>
      <c r="J5785">
        <v>0</v>
      </c>
      <c r="K5785">
        <v>0</v>
      </c>
      <c r="L5785">
        <v>0</v>
      </c>
      <c r="M5785">
        <v>0</v>
      </c>
      <c r="N5785">
        <v>2</v>
      </c>
      <c r="O5785">
        <v>2</v>
      </c>
      <c r="P5785">
        <v>0</v>
      </c>
      <c r="Q5785">
        <v>0</v>
      </c>
    </row>
    <row r="5786" spans="1:17" x14ac:dyDescent="0.25">
      <c r="A5786" t="s">
        <v>25002</v>
      </c>
      <c r="B5786" t="s">
        <v>74</v>
      </c>
      <c r="C5786" t="s">
        <v>213</v>
      </c>
      <c r="D5786" t="s">
        <v>526</v>
      </c>
      <c r="E5786" t="s">
        <v>21471</v>
      </c>
      <c r="F5786" t="s">
        <v>395</v>
      </c>
      <c r="G5786">
        <v>0</v>
      </c>
      <c r="H5786">
        <v>0</v>
      </c>
      <c r="I5786">
        <v>0</v>
      </c>
      <c r="J5786">
        <v>0</v>
      </c>
      <c r="K5786">
        <v>0</v>
      </c>
      <c r="L5786">
        <v>0</v>
      </c>
      <c r="M5786">
        <v>0</v>
      </c>
      <c r="N5786">
        <v>2</v>
      </c>
      <c r="O5786">
        <v>2</v>
      </c>
      <c r="P5786">
        <v>0</v>
      </c>
      <c r="Q5786">
        <v>0</v>
      </c>
    </row>
    <row r="5787" spans="1:17" x14ac:dyDescent="0.25">
      <c r="A5787" t="s">
        <v>25003</v>
      </c>
      <c r="B5787" t="s">
        <v>74</v>
      </c>
      <c r="C5787" t="s">
        <v>213</v>
      </c>
      <c r="D5787" t="s">
        <v>526</v>
      </c>
      <c r="E5787" t="s">
        <v>21471</v>
      </c>
      <c r="F5787" t="s">
        <v>525</v>
      </c>
      <c r="G5787">
        <v>3</v>
      </c>
      <c r="H5787">
        <v>0</v>
      </c>
      <c r="I5787">
        <v>0</v>
      </c>
      <c r="J5787">
        <v>0</v>
      </c>
      <c r="K5787">
        <v>0</v>
      </c>
      <c r="L5787">
        <v>0</v>
      </c>
      <c r="M5787">
        <v>0</v>
      </c>
      <c r="N5787">
        <v>0</v>
      </c>
      <c r="O5787">
        <v>0</v>
      </c>
      <c r="P5787">
        <v>0</v>
      </c>
      <c r="Q5787">
        <v>0</v>
      </c>
    </row>
    <row r="5788" spans="1:17" x14ac:dyDescent="0.25">
      <c r="A5788" t="s">
        <v>25004</v>
      </c>
      <c r="B5788" t="s">
        <v>74</v>
      </c>
      <c r="C5788" t="s">
        <v>214</v>
      </c>
      <c r="D5788" t="s">
        <v>529</v>
      </c>
      <c r="E5788" t="s">
        <v>21471</v>
      </c>
      <c r="F5788" t="s">
        <v>525</v>
      </c>
      <c r="G5788">
        <v>2</v>
      </c>
      <c r="H5788">
        <v>0</v>
      </c>
      <c r="I5788">
        <v>0</v>
      </c>
      <c r="J5788">
        <v>0</v>
      </c>
      <c r="K5788">
        <v>0</v>
      </c>
      <c r="L5788">
        <v>0</v>
      </c>
      <c r="M5788">
        <v>0</v>
      </c>
      <c r="N5788">
        <v>0</v>
      </c>
      <c r="O5788">
        <v>0</v>
      </c>
      <c r="P5788">
        <v>0</v>
      </c>
      <c r="Q5788">
        <v>0</v>
      </c>
    </row>
    <row r="5789" spans="1:17" x14ac:dyDescent="0.25">
      <c r="A5789" t="s">
        <v>13309</v>
      </c>
      <c r="B5789" t="s">
        <v>74</v>
      </c>
      <c r="C5789" t="s">
        <v>214</v>
      </c>
      <c r="D5789" t="s">
        <v>526</v>
      </c>
      <c r="E5789" t="s">
        <v>563</v>
      </c>
      <c r="F5789" t="s">
        <v>396</v>
      </c>
      <c r="G5789">
        <v>0</v>
      </c>
      <c r="H5789">
        <v>7</v>
      </c>
      <c r="I5789">
        <v>0</v>
      </c>
      <c r="J5789">
        <v>7</v>
      </c>
      <c r="K5789">
        <v>0</v>
      </c>
      <c r="L5789">
        <v>0</v>
      </c>
      <c r="M5789">
        <v>0</v>
      </c>
      <c r="N5789">
        <v>0</v>
      </c>
      <c r="O5789">
        <v>0</v>
      </c>
      <c r="P5789">
        <v>0</v>
      </c>
      <c r="Q5789">
        <v>0</v>
      </c>
    </row>
    <row r="5790" spans="1:17" x14ac:dyDescent="0.25">
      <c r="A5790" t="s">
        <v>13310</v>
      </c>
      <c r="B5790" t="s">
        <v>74</v>
      </c>
      <c r="C5790" t="s">
        <v>214</v>
      </c>
      <c r="D5790" t="s">
        <v>526</v>
      </c>
      <c r="E5790" t="s">
        <v>563</v>
      </c>
      <c r="F5790" t="s">
        <v>4236</v>
      </c>
      <c r="G5790">
        <v>0</v>
      </c>
      <c r="H5790">
        <v>7</v>
      </c>
      <c r="I5790">
        <v>0</v>
      </c>
      <c r="J5790">
        <v>7</v>
      </c>
      <c r="K5790">
        <v>0</v>
      </c>
      <c r="L5790">
        <v>0</v>
      </c>
      <c r="M5790">
        <v>0</v>
      </c>
      <c r="N5790">
        <v>0</v>
      </c>
      <c r="O5790">
        <v>0</v>
      </c>
      <c r="P5790">
        <v>0</v>
      </c>
      <c r="Q5790">
        <v>0</v>
      </c>
    </row>
    <row r="5791" spans="1:17" x14ac:dyDescent="0.25">
      <c r="A5791" t="s">
        <v>13311</v>
      </c>
      <c r="B5791" t="s">
        <v>74</v>
      </c>
      <c r="C5791" t="s">
        <v>214</v>
      </c>
      <c r="D5791" t="s">
        <v>526</v>
      </c>
      <c r="E5791" t="s">
        <v>563</v>
      </c>
      <c r="F5791" t="s">
        <v>4238</v>
      </c>
      <c r="G5791">
        <v>0</v>
      </c>
      <c r="H5791">
        <v>0</v>
      </c>
      <c r="I5791">
        <v>0</v>
      </c>
      <c r="J5791">
        <v>0</v>
      </c>
      <c r="K5791">
        <v>0</v>
      </c>
      <c r="L5791">
        <v>0</v>
      </c>
      <c r="M5791">
        <v>7</v>
      </c>
      <c r="N5791">
        <v>0</v>
      </c>
      <c r="O5791">
        <v>0</v>
      </c>
      <c r="P5791">
        <v>0</v>
      </c>
      <c r="Q5791">
        <v>0</v>
      </c>
    </row>
    <row r="5792" spans="1:17" x14ac:dyDescent="0.25">
      <c r="A5792" t="s">
        <v>13312</v>
      </c>
      <c r="B5792" t="s">
        <v>74</v>
      </c>
      <c r="C5792" t="s">
        <v>214</v>
      </c>
      <c r="D5792" t="s">
        <v>526</v>
      </c>
      <c r="E5792" t="s">
        <v>563</v>
      </c>
      <c r="F5792" t="s">
        <v>397</v>
      </c>
      <c r="G5792">
        <v>0</v>
      </c>
      <c r="H5792">
        <v>7</v>
      </c>
      <c r="I5792">
        <v>0</v>
      </c>
      <c r="J5792">
        <v>7</v>
      </c>
      <c r="K5792">
        <v>0</v>
      </c>
      <c r="L5792">
        <v>0</v>
      </c>
      <c r="M5792">
        <v>0</v>
      </c>
      <c r="N5792">
        <v>0</v>
      </c>
      <c r="O5792">
        <v>0</v>
      </c>
      <c r="P5792">
        <v>0</v>
      </c>
      <c r="Q5792">
        <v>0</v>
      </c>
    </row>
    <row r="5793" spans="1:17" x14ac:dyDescent="0.25">
      <c r="A5793" t="s">
        <v>13313</v>
      </c>
      <c r="B5793" t="s">
        <v>74</v>
      </c>
      <c r="C5793" t="s">
        <v>214</v>
      </c>
      <c r="D5793" t="s">
        <v>526</v>
      </c>
      <c r="E5793" t="s">
        <v>563</v>
      </c>
      <c r="F5793" t="s">
        <v>398</v>
      </c>
      <c r="G5793">
        <v>0</v>
      </c>
      <c r="H5793">
        <v>7</v>
      </c>
      <c r="I5793">
        <v>0</v>
      </c>
      <c r="J5793">
        <v>7</v>
      </c>
      <c r="K5793">
        <v>0</v>
      </c>
      <c r="L5793">
        <v>0</v>
      </c>
      <c r="M5793">
        <v>0</v>
      </c>
      <c r="N5793">
        <v>0</v>
      </c>
      <c r="O5793">
        <v>0</v>
      </c>
      <c r="P5793">
        <v>0</v>
      </c>
      <c r="Q5793">
        <v>0</v>
      </c>
    </row>
    <row r="5794" spans="1:17" x14ac:dyDescent="0.25">
      <c r="A5794" t="s">
        <v>13314</v>
      </c>
      <c r="B5794" t="s">
        <v>74</v>
      </c>
      <c r="C5794" t="s">
        <v>214</v>
      </c>
      <c r="D5794" t="s">
        <v>526</v>
      </c>
      <c r="E5794" t="s">
        <v>563</v>
      </c>
      <c r="F5794" t="s">
        <v>4242</v>
      </c>
      <c r="G5794">
        <v>0</v>
      </c>
      <c r="H5794">
        <v>0</v>
      </c>
      <c r="I5794">
        <v>0</v>
      </c>
      <c r="J5794">
        <v>0</v>
      </c>
      <c r="K5794">
        <v>0</v>
      </c>
      <c r="L5794">
        <v>0</v>
      </c>
      <c r="M5794">
        <v>7</v>
      </c>
      <c r="N5794">
        <v>0</v>
      </c>
      <c r="O5794">
        <v>0</v>
      </c>
      <c r="P5794">
        <v>0</v>
      </c>
      <c r="Q5794">
        <v>0</v>
      </c>
    </row>
    <row r="5795" spans="1:17" x14ac:dyDescent="0.25">
      <c r="A5795" t="s">
        <v>13315</v>
      </c>
      <c r="B5795" t="s">
        <v>74</v>
      </c>
      <c r="C5795" t="s">
        <v>214</v>
      </c>
      <c r="D5795" t="s">
        <v>526</v>
      </c>
      <c r="E5795" t="s">
        <v>563</v>
      </c>
      <c r="F5795" t="s">
        <v>399</v>
      </c>
      <c r="G5795">
        <v>0</v>
      </c>
      <c r="H5795">
        <v>7</v>
      </c>
      <c r="I5795">
        <v>0</v>
      </c>
      <c r="J5795">
        <v>7</v>
      </c>
      <c r="K5795">
        <v>0</v>
      </c>
      <c r="L5795">
        <v>0</v>
      </c>
      <c r="M5795">
        <v>0</v>
      </c>
      <c r="N5795">
        <v>0</v>
      </c>
      <c r="O5795">
        <v>0</v>
      </c>
      <c r="P5795">
        <v>0</v>
      </c>
      <c r="Q5795">
        <v>0</v>
      </c>
    </row>
    <row r="5796" spans="1:17" x14ac:dyDescent="0.25">
      <c r="A5796" t="s">
        <v>13316</v>
      </c>
      <c r="B5796" t="s">
        <v>74</v>
      </c>
      <c r="C5796" t="s">
        <v>214</v>
      </c>
      <c r="D5796" t="s">
        <v>526</v>
      </c>
      <c r="E5796" t="s">
        <v>563</v>
      </c>
      <c r="F5796" t="s">
        <v>4245</v>
      </c>
      <c r="G5796">
        <v>0</v>
      </c>
      <c r="H5796">
        <v>0</v>
      </c>
      <c r="I5796">
        <v>0</v>
      </c>
      <c r="J5796">
        <v>0</v>
      </c>
      <c r="K5796">
        <v>0</v>
      </c>
      <c r="L5796">
        <v>0</v>
      </c>
      <c r="M5796">
        <v>7</v>
      </c>
      <c r="N5796">
        <v>0</v>
      </c>
      <c r="O5796">
        <v>0</v>
      </c>
      <c r="P5796">
        <v>0</v>
      </c>
      <c r="Q5796">
        <v>0</v>
      </c>
    </row>
    <row r="5797" spans="1:17" x14ac:dyDescent="0.25">
      <c r="A5797" t="s">
        <v>13317</v>
      </c>
      <c r="B5797" t="s">
        <v>74</v>
      </c>
      <c r="C5797" t="s">
        <v>214</v>
      </c>
      <c r="D5797" t="s">
        <v>526</v>
      </c>
      <c r="E5797" t="s">
        <v>563</v>
      </c>
      <c r="F5797" t="s">
        <v>394</v>
      </c>
      <c r="G5797">
        <v>0</v>
      </c>
      <c r="H5797">
        <v>0</v>
      </c>
      <c r="I5797">
        <v>0</v>
      </c>
      <c r="J5797">
        <v>0</v>
      </c>
      <c r="K5797">
        <v>0</v>
      </c>
      <c r="L5797">
        <v>0</v>
      </c>
      <c r="M5797">
        <v>0</v>
      </c>
      <c r="N5797">
        <v>5</v>
      </c>
      <c r="O5797">
        <v>5</v>
      </c>
      <c r="P5797">
        <v>0</v>
      </c>
      <c r="Q5797">
        <v>0</v>
      </c>
    </row>
    <row r="5798" spans="1:17" x14ac:dyDescent="0.25">
      <c r="A5798" t="s">
        <v>25005</v>
      </c>
      <c r="B5798" t="s">
        <v>73</v>
      </c>
      <c r="C5798" t="s">
        <v>124</v>
      </c>
      <c r="D5798" t="s">
        <v>526</v>
      </c>
      <c r="E5798" t="s">
        <v>21471</v>
      </c>
      <c r="F5798" t="s">
        <v>4238</v>
      </c>
      <c r="G5798">
        <v>0</v>
      </c>
      <c r="H5798">
        <v>0</v>
      </c>
      <c r="I5798">
        <v>0</v>
      </c>
      <c r="J5798">
        <v>0</v>
      </c>
      <c r="K5798">
        <v>0</v>
      </c>
      <c r="L5798">
        <v>0</v>
      </c>
      <c r="M5798">
        <v>60</v>
      </c>
      <c r="N5798">
        <v>0</v>
      </c>
      <c r="O5798">
        <v>0</v>
      </c>
      <c r="P5798">
        <v>0</v>
      </c>
      <c r="Q5798">
        <v>0</v>
      </c>
    </row>
    <row r="5799" spans="1:17" x14ac:dyDescent="0.25">
      <c r="A5799" t="s">
        <v>25006</v>
      </c>
      <c r="B5799" t="s">
        <v>73</v>
      </c>
      <c r="C5799" t="s">
        <v>124</v>
      </c>
      <c r="D5799" t="s">
        <v>526</v>
      </c>
      <c r="E5799" t="s">
        <v>21471</v>
      </c>
      <c r="F5799" t="s">
        <v>397</v>
      </c>
      <c r="G5799">
        <v>0</v>
      </c>
      <c r="H5799">
        <v>60</v>
      </c>
      <c r="I5799">
        <v>13</v>
      </c>
      <c r="J5799">
        <v>45</v>
      </c>
      <c r="K5799">
        <v>1</v>
      </c>
      <c r="L5799">
        <v>1</v>
      </c>
      <c r="M5799">
        <v>0</v>
      </c>
      <c r="N5799">
        <v>0</v>
      </c>
      <c r="O5799">
        <v>0</v>
      </c>
      <c r="P5799">
        <v>0</v>
      </c>
      <c r="Q5799">
        <v>0</v>
      </c>
    </row>
    <row r="5800" spans="1:17" x14ac:dyDescent="0.25">
      <c r="A5800" t="s">
        <v>25007</v>
      </c>
      <c r="B5800" t="s">
        <v>73</v>
      </c>
      <c r="C5800" t="s">
        <v>124</v>
      </c>
      <c r="D5800" t="s">
        <v>526</v>
      </c>
      <c r="E5800" t="s">
        <v>21471</v>
      </c>
      <c r="F5800" t="s">
        <v>398</v>
      </c>
      <c r="G5800">
        <v>0</v>
      </c>
      <c r="H5800">
        <v>60</v>
      </c>
      <c r="I5800">
        <v>13</v>
      </c>
      <c r="J5800">
        <v>45</v>
      </c>
      <c r="K5800">
        <v>1</v>
      </c>
      <c r="L5800">
        <v>1</v>
      </c>
      <c r="M5800">
        <v>0</v>
      </c>
      <c r="N5800">
        <v>0</v>
      </c>
      <c r="O5800">
        <v>0</v>
      </c>
      <c r="P5800">
        <v>0</v>
      </c>
      <c r="Q5800">
        <v>0</v>
      </c>
    </row>
    <row r="5801" spans="1:17" x14ac:dyDescent="0.25">
      <c r="A5801" t="s">
        <v>25008</v>
      </c>
      <c r="B5801" t="s">
        <v>73</v>
      </c>
      <c r="C5801" t="s">
        <v>124</v>
      </c>
      <c r="D5801" t="s">
        <v>526</v>
      </c>
      <c r="E5801" t="s">
        <v>21471</v>
      </c>
      <c r="F5801" t="s">
        <v>4242</v>
      </c>
      <c r="G5801">
        <v>0</v>
      </c>
      <c r="H5801">
        <v>0</v>
      </c>
      <c r="I5801">
        <v>0</v>
      </c>
      <c r="J5801">
        <v>0</v>
      </c>
      <c r="K5801">
        <v>0</v>
      </c>
      <c r="L5801">
        <v>0</v>
      </c>
      <c r="M5801">
        <v>60</v>
      </c>
      <c r="N5801">
        <v>0</v>
      </c>
      <c r="O5801">
        <v>0</v>
      </c>
      <c r="P5801">
        <v>0</v>
      </c>
      <c r="Q5801">
        <v>0</v>
      </c>
    </row>
    <row r="5802" spans="1:17" x14ac:dyDescent="0.25">
      <c r="A5802" t="s">
        <v>25009</v>
      </c>
      <c r="B5802" t="s">
        <v>73</v>
      </c>
      <c r="C5802" t="s">
        <v>124</v>
      </c>
      <c r="D5802" t="s">
        <v>526</v>
      </c>
      <c r="E5802" t="s">
        <v>21471</v>
      </c>
      <c r="F5802" t="s">
        <v>399</v>
      </c>
      <c r="G5802">
        <v>0</v>
      </c>
      <c r="H5802">
        <v>60</v>
      </c>
      <c r="I5802">
        <v>13</v>
      </c>
      <c r="J5802">
        <v>45</v>
      </c>
      <c r="K5802">
        <v>1</v>
      </c>
      <c r="L5802">
        <v>1</v>
      </c>
      <c r="M5802">
        <v>0</v>
      </c>
      <c r="N5802">
        <v>0</v>
      </c>
      <c r="O5802">
        <v>0</v>
      </c>
      <c r="P5802">
        <v>0</v>
      </c>
      <c r="Q5802">
        <v>0</v>
      </c>
    </row>
    <row r="5803" spans="1:17" x14ac:dyDescent="0.25">
      <c r="A5803" t="s">
        <v>25010</v>
      </c>
      <c r="B5803" t="s">
        <v>73</v>
      </c>
      <c r="C5803" t="s">
        <v>124</v>
      </c>
      <c r="D5803" t="s">
        <v>526</v>
      </c>
      <c r="E5803" t="s">
        <v>21471</v>
      </c>
      <c r="F5803" t="s">
        <v>4245</v>
      </c>
      <c r="G5803">
        <v>0</v>
      </c>
      <c r="H5803">
        <v>0</v>
      </c>
      <c r="I5803">
        <v>0</v>
      </c>
      <c r="J5803">
        <v>0</v>
      </c>
      <c r="K5803">
        <v>0</v>
      </c>
      <c r="L5803">
        <v>0</v>
      </c>
      <c r="M5803">
        <v>60</v>
      </c>
      <c r="N5803">
        <v>0</v>
      </c>
      <c r="O5803">
        <v>0</v>
      </c>
      <c r="P5803">
        <v>0</v>
      </c>
      <c r="Q5803">
        <v>0</v>
      </c>
    </row>
    <row r="5804" spans="1:17" x14ac:dyDescent="0.25">
      <c r="A5804" t="s">
        <v>25011</v>
      </c>
      <c r="B5804" t="s">
        <v>73</v>
      </c>
      <c r="C5804" t="s">
        <v>124</v>
      </c>
      <c r="D5804" t="s">
        <v>526</v>
      </c>
      <c r="E5804" t="s">
        <v>21471</v>
      </c>
      <c r="F5804" t="s">
        <v>394</v>
      </c>
      <c r="G5804">
        <v>0</v>
      </c>
      <c r="H5804">
        <v>0</v>
      </c>
      <c r="I5804">
        <v>0</v>
      </c>
      <c r="J5804">
        <v>0</v>
      </c>
      <c r="K5804">
        <v>0</v>
      </c>
      <c r="L5804">
        <v>0</v>
      </c>
      <c r="M5804">
        <v>0</v>
      </c>
      <c r="N5804">
        <v>60</v>
      </c>
      <c r="O5804">
        <v>60</v>
      </c>
      <c r="P5804">
        <v>0</v>
      </c>
      <c r="Q5804">
        <v>0</v>
      </c>
    </row>
    <row r="5805" spans="1:17" x14ac:dyDescent="0.25">
      <c r="A5805" t="s">
        <v>25012</v>
      </c>
      <c r="B5805" t="s">
        <v>73</v>
      </c>
      <c r="C5805" t="s">
        <v>124</v>
      </c>
      <c r="D5805" t="s">
        <v>526</v>
      </c>
      <c r="E5805" t="s">
        <v>21471</v>
      </c>
      <c r="F5805" t="s">
        <v>395</v>
      </c>
      <c r="G5805">
        <v>0</v>
      </c>
      <c r="H5805">
        <v>0</v>
      </c>
      <c r="I5805">
        <v>0</v>
      </c>
      <c r="J5805">
        <v>0</v>
      </c>
      <c r="K5805">
        <v>0</v>
      </c>
      <c r="L5805">
        <v>0</v>
      </c>
      <c r="M5805">
        <v>0</v>
      </c>
      <c r="N5805">
        <v>58</v>
      </c>
      <c r="O5805">
        <v>58</v>
      </c>
      <c r="P5805">
        <v>0</v>
      </c>
      <c r="Q5805">
        <v>0</v>
      </c>
    </row>
    <row r="5806" spans="1:17" x14ac:dyDescent="0.25">
      <c r="A5806" t="s">
        <v>25013</v>
      </c>
      <c r="B5806" t="s">
        <v>73</v>
      </c>
      <c r="C5806" t="s">
        <v>124</v>
      </c>
      <c r="D5806" t="s">
        <v>526</v>
      </c>
      <c r="E5806" t="s">
        <v>21471</v>
      </c>
      <c r="F5806" t="s">
        <v>525</v>
      </c>
      <c r="G5806">
        <v>60</v>
      </c>
      <c r="H5806">
        <v>0</v>
      </c>
      <c r="I5806">
        <v>0</v>
      </c>
      <c r="J5806">
        <v>0</v>
      </c>
      <c r="K5806">
        <v>0</v>
      </c>
      <c r="L5806">
        <v>0</v>
      </c>
      <c r="M5806">
        <v>0</v>
      </c>
      <c r="N5806">
        <v>0</v>
      </c>
      <c r="O5806">
        <v>0</v>
      </c>
      <c r="P5806">
        <v>0</v>
      </c>
      <c r="Q5806">
        <v>0</v>
      </c>
    </row>
    <row r="5807" spans="1:17" x14ac:dyDescent="0.25">
      <c r="A5807" t="s">
        <v>17666</v>
      </c>
      <c r="B5807" t="s">
        <v>73</v>
      </c>
      <c r="C5807" t="s">
        <v>124</v>
      </c>
      <c r="D5807" t="s">
        <v>527</v>
      </c>
      <c r="E5807" t="s">
        <v>563</v>
      </c>
      <c r="F5807" t="s">
        <v>528</v>
      </c>
      <c r="G5807">
        <v>0</v>
      </c>
      <c r="H5807">
        <v>0</v>
      </c>
      <c r="I5807">
        <v>0</v>
      </c>
      <c r="J5807">
        <v>0</v>
      </c>
      <c r="K5807">
        <v>0</v>
      </c>
      <c r="L5807">
        <v>0</v>
      </c>
      <c r="M5807">
        <v>0</v>
      </c>
      <c r="N5807">
        <v>2</v>
      </c>
      <c r="O5807">
        <v>1</v>
      </c>
      <c r="P5807">
        <v>1</v>
      </c>
      <c r="Q5807">
        <v>0</v>
      </c>
    </row>
    <row r="5808" spans="1:17" x14ac:dyDescent="0.25">
      <c r="A5808" t="s">
        <v>17667</v>
      </c>
      <c r="B5808" t="s">
        <v>73</v>
      </c>
      <c r="C5808" t="s">
        <v>124</v>
      </c>
      <c r="D5808" t="s">
        <v>527</v>
      </c>
      <c r="E5808" t="s">
        <v>563</v>
      </c>
      <c r="F5808" t="s">
        <v>525</v>
      </c>
      <c r="G5808">
        <v>2</v>
      </c>
      <c r="H5808">
        <v>0</v>
      </c>
      <c r="I5808">
        <v>0</v>
      </c>
      <c r="J5808">
        <v>0</v>
      </c>
      <c r="K5808">
        <v>0</v>
      </c>
      <c r="L5808">
        <v>0</v>
      </c>
      <c r="M5808">
        <v>0</v>
      </c>
      <c r="N5808">
        <v>0</v>
      </c>
      <c r="O5808">
        <v>0</v>
      </c>
      <c r="P5808">
        <v>0</v>
      </c>
      <c r="Q5808">
        <v>0</v>
      </c>
    </row>
    <row r="5809" spans="1:17" x14ac:dyDescent="0.25">
      <c r="A5809" t="s">
        <v>25014</v>
      </c>
      <c r="B5809" t="s">
        <v>73</v>
      </c>
      <c r="C5809" t="s">
        <v>124</v>
      </c>
      <c r="D5809" t="s">
        <v>527</v>
      </c>
      <c r="E5809" t="s">
        <v>21471</v>
      </c>
      <c r="F5809" t="s">
        <v>528</v>
      </c>
      <c r="G5809">
        <v>0</v>
      </c>
      <c r="H5809">
        <v>0</v>
      </c>
      <c r="I5809">
        <v>0</v>
      </c>
      <c r="J5809">
        <v>0</v>
      </c>
      <c r="K5809">
        <v>0</v>
      </c>
      <c r="L5809">
        <v>0</v>
      </c>
      <c r="M5809">
        <v>0</v>
      </c>
      <c r="N5809">
        <v>2</v>
      </c>
      <c r="O5809">
        <v>2</v>
      </c>
      <c r="P5809">
        <v>0</v>
      </c>
      <c r="Q5809">
        <v>0</v>
      </c>
    </row>
    <row r="5810" spans="1:17" x14ac:dyDescent="0.25">
      <c r="A5810" t="s">
        <v>25015</v>
      </c>
      <c r="B5810" t="s">
        <v>73</v>
      </c>
      <c r="C5810" t="s">
        <v>124</v>
      </c>
      <c r="D5810" t="s">
        <v>527</v>
      </c>
      <c r="E5810" t="s">
        <v>21471</v>
      </c>
      <c r="F5810" t="s">
        <v>525</v>
      </c>
      <c r="G5810">
        <v>2</v>
      </c>
      <c r="H5810">
        <v>0</v>
      </c>
      <c r="I5810">
        <v>0</v>
      </c>
      <c r="J5810">
        <v>0</v>
      </c>
      <c r="K5810">
        <v>0</v>
      </c>
      <c r="L5810">
        <v>0</v>
      </c>
      <c r="M5810">
        <v>0</v>
      </c>
      <c r="N5810">
        <v>0</v>
      </c>
      <c r="O5810">
        <v>0</v>
      </c>
      <c r="P5810">
        <v>0</v>
      </c>
      <c r="Q5810">
        <v>0</v>
      </c>
    </row>
    <row r="5811" spans="1:17" x14ac:dyDescent="0.25">
      <c r="A5811" t="s">
        <v>17668</v>
      </c>
      <c r="B5811" t="s">
        <v>73</v>
      </c>
      <c r="C5811" t="s">
        <v>124</v>
      </c>
      <c r="D5811" t="s">
        <v>12971</v>
      </c>
      <c r="E5811" t="s">
        <v>563</v>
      </c>
      <c r="F5811" t="s">
        <v>525</v>
      </c>
      <c r="G5811">
        <v>6</v>
      </c>
      <c r="H5811">
        <v>0</v>
      </c>
      <c r="I5811">
        <v>0</v>
      </c>
      <c r="J5811">
        <v>0</v>
      </c>
      <c r="K5811">
        <v>0</v>
      </c>
      <c r="L5811">
        <v>0</v>
      </c>
      <c r="M5811">
        <v>0</v>
      </c>
      <c r="N5811">
        <v>0</v>
      </c>
      <c r="O5811">
        <v>0</v>
      </c>
      <c r="P5811">
        <v>0</v>
      </c>
      <c r="Q5811">
        <v>0</v>
      </c>
    </row>
    <row r="5812" spans="1:17" x14ac:dyDescent="0.25">
      <c r="A5812" t="s">
        <v>25016</v>
      </c>
      <c r="B5812" t="s">
        <v>73</v>
      </c>
      <c r="C5812" t="s">
        <v>124</v>
      </c>
      <c r="D5812" t="s">
        <v>12971</v>
      </c>
      <c r="E5812" t="s">
        <v>21471</v>
      </c>
      <c r="F5812" t="s">
        <v>525</v>
      </c>
      <c r="G5812">
        <v>1</v>
      </c>
      <c r="H5812">
        <v>0</v>
      </c>
      <c r="I5812">
        <v>0</v>
      </c>
      <c r="J5812">
        <v>0</v>
      </c>
      <c r="K5812">
        <v>0</v>
      </c>
      <c r="L5812">
        <v>0</v>
      </c>
      <c r="M5812">
        <v>0</v>
      </c>
      <c r="N5812">
        <v>0</v>
      </c>
      <c r="O5812">
        <v>0</v>
      </c>
      <c r="P5812">
        <v>0</v>
      </c>
      <c r="Q5812">
        <v>0</v>
      </c>
    </row>
    <row r="5813" spans="1:17" x14ac:dyDescent="0.25">
      <c r="A5813" t="s">
        <v>17669</v>
      </c>
      <c r="B5813" t="s">
        <v>73</v>
      </c>
      <c r="C5813" t="s">
        <v>125</v>
      </c>
      <c r="D5813" t="s">
        <v>526</v>
      </c>
      <c r="E5813" t="s">
        <v>563</v>
      </c>
      <c r="F5813" t="s">
        <v>396</v>
      </c>
      <c r="G5813">
        <v>0</v>
      </c>
      <c r="H5813">
        <v>3</v>
      </c>
      <c r="I5813">
        <v>0</v>
      </c>
      <c r="J5813">
        <v>3</v>
      </c>
      <c r="K5813">
        <v>0</v>
      </c>
      <c r="L5813">
        <v>0</v>
      </c>
      <c r="M5813">
        <v>0</v>
      </c>
      <c r="N5813">
        <v>0</v>
      </c>
      <c r="O5813">
        <v>0</v>
      </c>
      <c r="P5813">
        <v>0</v>
      </c>
      <c r="Q5813">
        <v>0</v>
      </c>
    </row>
    <row r="5814" spans="1:17" x14ac:dyDescent="0.25">
      <c r="A5814" t="s">
        <v>17670</v>
      </c>
      <c r="B5814" t="s">
        <v>73</v>
      </c>
      <c r="C5814" t="s">
        <v>125</v>
      </c>
      <c r="D5814" t="s">
        <v>526</v>
      </c>
      <c r="E5814" t="s">
        <v>563</v>
      </c>
      <c r="F5814" t="s">
        <v>4236</v>
      </c>
      <c r="G5814">
        <v>0</v>
      </c>
      <c r="H5814">
        <v>3</v>
      </c>
      <c r="I5814">
        <v>0</v>
      </c>
      <c r="J5814">
        <v>3</v>
      </c>
      <c r="K5814">
        <v>0</v>
      </c>
      <c r="L5814">
        <v>0</v>
      </c>
      <c r="M5814">
        <v>0</v>
      </c>
      <c r="N5814">
        <v>0</v>
      </c>
      <c r="O5814">
        <v>0</v>
      </c>
      <c r="P5814">
        <v>0</v>
      </c>
      <c r="Q5814">
        <v>0</v>
      </c>
    </row>
    <row r="5815" spans="1:17" x14ac:dyDescent="0.25">
      <c r="A5815" t="s">
        <v>17671</v>
      </c>
      <c r="B5815" t="s">
        <v>73</v>
      </c>
      <c r="C5815" t="s">
        <v>125</v>
      </c>
      <c r="D5815" t="s">
        <v>526</v>
      </c>
      <c r="E5815" t="s">
        <v>563</v>
      </c>
      <c r="F5815" t="s">
        <v>4238</v>
      </c>
      <c r="G5815">
        <v>0</v>
      </c>
      <c r="H5815">
        <v>0</v>
      </c>
      <c r="I5815">
        <v>0</v>
      </c>
      <c r="J5815">
        <v>0</v>
      </c>
      <c r="K5815">
        <v>0</v>
      </c>
      <c r="L5815">
        <v>0</v>
      </c>
      <c r="M5815">
        <v>3</v>
      </c>
      <c r="N5815">
        <v>0</v>
      </c>
      <c r="O5815">
        <v>0</v>
      </c>
      <c r="P5815">
        <v>0</v>
      </c>
      <c r="Q5815">
        <v>0</v>
      </c>
    </row>
    <row r="5816" spans="1:17" x14ac:dyDescent="0.25">
      <c r="A5816" t="s">
        <v>17672</v>
      </c>
      <c r="B5816" t="s">
        <v>73</v>
      </c>
      <c r="C5816" t="s">
        <v>125</v>
      </c>
      <c r="D5816" t="s">
        <v>526</v>
      </c>
      <c r="E5816" t="s">
        <v>563</v>
      </c>
      <c r="F5816" t="s">
        <v>397</v>
      </c>
      <c r="G5816">
        <v>0</v>
      </c>
      <c r="H5816">
        <v>3</v>
      </c>
      <c r="I5816">
        <v>0</v>
      </c>
      <c r="J5816">
        <v>3</v>
      </c>
      <c r="K5816">
        <v>0</v>
      </c>
      <c r="L5816">
        <v>0</v>
      </c>
      <c r="M5816">
        <v>0</v>
      </c>
      <c r="N5816">
        <v>0</v>
      </c>
      <c r="O5816">
        <v>0</v>
      </c>
      <c r="P5816">
        <v>0</v>
      </c>
      <c r="Q5816">
        <v>0</v>
      </c>
    </row>
    <row r="5817" spans="1:17" x14ac:dyDescent="0.25">
      <c r="A5817" t="s">
        <v>17673</v>
      </c>
      <c r="B5817" t="s">
        <v>73</v>
      </c>
      <c r="C5817" t="s">
        <v>125</v>
      </c>
      <c r="D5817" t="s">
        <v>526</v>
      </c>
      <c r="E5817" t="s">
        <v>563</v>
      </c>
      <c r="F5817" t="s">
        <v>398</v>
      </c>
      <c r="G5817">
        <v>0</v>
      </c>
      <c r="H5817">
        <v>3</v>
      </c>
      <c r="I5817">
        <v>0</v>
      </c>
      <c r="J5817">
        <v>3</v>
      </c>
      <c r="K5817">
        <v>0</v>
      </c>
      <c r="L5817">
        <v>0</v>
      </c>
      <c r="M5817">
        <v>0</v>
      </c>
      <c r="N5817">
        <v>0</v>
      </c>
      <c r="O5817">
        <v>0</v>
      </c>
      <c r="P5817">
        <v>0</v>
      </c>
      <c r="Q5817">
        <v>0</v>
      </c>
    </row>
    <row r="5818" spans="1:17" x14ac:dyDescent="0.25">
      <c r="A5818" t="s">
        <v>17674</v>
      </c>
      <c r="B5818" t="s">
        <v>73</v>
      </c>
      <c r="C5818" t="s">
        <v>125</v>
      </c>
      <c r="D5818" t="s">
        <v>526</v>
      </c>
      <c r="E5818" t="s">
        <v>563</v>
      </c>
      <c r="F5818" t="s">
        <v>4242</v>
      </c>
      <c r="G5818">
        <v>0</v>
      </c>
      <c r="H5818">
        <v>0</v>
      </c>
      <c r="I5818">
        <v>0</v>
      </c>
      <c r="J5818">
        <v>0</v>
      </c>
      <c r="K5818">
        <v>0</v>
      </c>
      <c r="L5818">
        <v>0</v>
      </c>
      <c r="M5818">
        <v>3</v>
      </c>
      <c r="N5818">
        <v>0</v>
      </c>
      <c r="O5818">
        <v>0</v>
      </c>
      <c r="P5818">
        <v>0</v>
      </c>
      <c r="Q5818">
        <v>0</v>
      </c>
    </row>
    <row r="5819" spans="1:17" x14ac:dyDescent="0.25">
      <c r="A5819" t="s">
        <v>17675</v>
      </c>
      <c r="B5819" t="s">
        <v>73</v>
      </c>
      <c r="C5819" t="s">
        <v>125</v>
      </c>
      <c r="D5819" t="s">
        <v>526</v>
      </c>
      <c r="E5819" t="s">
        <v>563</v>
      </c>
      <c r="F5819" t="s">
        <v>399</v>
      </c>
      <c r="G5819">
        <v>0</v>
      </c>
      <c r="H5819">
        <v>3</v>
      </c>
      <c r="I5819">
        <v>0</v>
      </c>
      <c r="J5819">
        <v>3</v>
      </c>
      <c r="K5819">
        <v>0</v>
      </c>
      <c r="L5819">
        <v>0</v>
      </c>
      <c r="M5819">
        <v>0</v>
      </c>
      <c r="N5819">
        <v>0</v>
      </c>
      <c r="O5819">
        <v>0</v>
      </c>
      <c r="P5819">
        <v>0</v>
      </c>
      <c r="Q5819">
        <v>0</v>
      </c>
    </row>
    <row r="5820" spans="1:17" x14ac:dyDescent="0.25">
      <c r="A5820" t="s">
        <v>17676</v>
      </c>
      <c r="B5820" t="s">
        <v>73</v>
      </c>
      <c r="C5820" t="s">
        <v>125</v>
      </c>
      <c r="D5820" t="s">
        <v>526</v>
      </c>
      <c r="E5820" t="s">
        <v>563</v>
      </c>
      <c r="F5820" t="s">
        <v>4245</v>
      </c>
      <c r="G5820">
        <v>0</v>
      </c>
      <c r="H5820">
        <v>0</v>
      </c>
      <c r="I5820">
        <v>0</v>
      </c>
      <c r="J5820">
        <v>0</v>
      </c>
      <c r="K5820">
        <v>0</v>
      </c>
      <c r="L5820">
        <v>0</v>
      </c>
      <c r="M5820">
        <v>3</v>
      </c>
      <c r="N5820">
        <v>0</v>
      </c>
      <c r="O5820">
        <v>0</v>
      </c>
      <c r="P5820">
        <v>0</v>
      </c>
      <c r="Q5820">
        <v>0</v>
      </c>
    </row>
    <row r="5821" spans="1:17" x14ac:dyDescent="0.25">
      <c r="A5821" t="s">
        <v>17677</v>
      </c>
      <c r="B5821" t="s">
        <v>73</v>
      </c>
      <c r="C5821" t="s">
        <v>125</v>
      </c>
      <c r="D5821" t="s">
        <v>526</v>
      </c>
      <c r="E5821" t="s">
        <v>563</v>
      </c>
      <c r="F5821" t="s">
        <v>394</v>
      </c>
      <c r="G5821">
        <v>0</v>
      </c>
      <c r="H5821">
        <v>0</v>
      </c>
      <c r="I5821">
        <v>0</v>
      </c>
      <c r="J5821">
        <v>0</v>
      </c>
      <c r="K5821">
        <v>0</v>
      </c>
      <c r="L5821">
        <v>0</v>
      </c>
      <c r="M5821">
        <v>0</v>
      </c>
      <c r="N5821">
        <v>2</v>
      </c>
      <c r="O5821">
        <v>2</v>
      </c>
      <c r="P5821">
        <v>0</v>
      </c>
      <c r="Q5821">
        <v>0</v>
      </c>
    </row>
    <row r="5822" spans="1:17" x14ac:dyDescent="0.25">
      <c r="A5822" t="s">
        <v>17678</v>
      </c>
      <c r="B5822" t="s">
        <v>73</v>
      </c>
      <c r="C5822" t="s">
        <v>125</v>
      </c>
      <c r="D5822" t="s">
        <v>526</v>
      </c>
      <c r="E5822" t="s">
        <v>563</v>
      </c>
      <c r="F5822" t="s">
        <v>395</v>
      </c>
      <c r="G5822">
        <v>0</v>
      </c>
      <c r="H5822">
        <v>0</v>
      </c>
      <c r="I5822">
        <v>0</v>
      </c>
      <c r="J5822">
        <v>0</v>
      </c>
      <c r="K5822">
        <v>0</v>
      </c>
      <c r="L5822">
        <v>0</v>
      </c>
      <c r="M5822">
        <v>0</v>
      </c>
      <c r="N5822">
        <v>2</v>
      </c>
      <c r="O5822">
        <v>2</v>
      </c>
      <c r="P5822">
        <v>0</v>
      </c>
      <c r="Q5822">
        <v>0</v>
      </c>
    </row>
    <row r="5823" spans="1:17" x14ac:dyDescent="0.25">
      <c r="A5823" t="s">
        <v>17679</v>
      </c>
      <c r="B5823" t="s">
        <v>73</v>
      </c>
      <c r="C5823" t="s">
        <v>125</v>
      </c>
      <c r="D5823" t="s">
        <v>526</v>
      </c>
      <c r="E5823" t="s">
        <v>563</v>
      </c>
      <c r="F5823" t="s">
        <v>525</v>
      </c>
      <c r="G5823">
        <v>3</v>
      </c>
      <c r="H5823">
        <v>0</v>
      </c>
      <c r="I5823">
        <v>0</v>
      </c>
      <c r="J5823">
        <v>0</v>
      </c>
      <c r="K5823">
        <v>0</v>
      </c>
      <c r="L5823">
        <v>0</v>
      </c>
      <c r="M5823">
        <v>0</v>
      </c>
      <c r="N5823">
        <v>0</v>
      </c>
      <c r="O5823">
        <v>0</v>
      </c>
      <c r="P5823">
        <v>0</v>
      </c>
      <c r="Q5823">
        <v>0</v>
      </c>
    </row>
    <row r="5824" spans="1:17" x14ac:dyDescent="0.25">
      <c r="A5824" t="s">
        <v>25017</v>
      </c>
      <c r="B5824" t="s">
        <v>73</v>
      </c>
      <c r="C5824" t="s">
        <v>125</v>
      </c>
      <c r="D5824" t="s">
        <v>526</v>
      </c>
      <c r="E5824" t="s">
        <v>21471</v>
      </c>
      <c r="F5824" t="s">
        <v>396</v>
      </c>
      <c r="G5824">
        <v>0</v>
      </c>
      <c r="H5824">
        <v>4</v>
      </c>
      <c r="I5824">
        <v>0</v>
      </c>
      <c r="J5824">
        <v>4</v>
      </c>
      <c r="K5824">
        <v>0</v>
      </c>
      <c r="L5824">
        <v>0</v>
      </c>
      <c r="M5824">
        <v>0</v>
      </c>
      <c r="N5824">
        <v>0</v>
      </c>
      <c r="O5824">
        <v>0</v>
      </c>
      <c r="P5824">
        <v>0</v>
      </c>
      <c r="Q5824">
        <v>0</v>
      </c>
    </row>
    <row r="5825" spans="1:17" x14ac:dyDescent="0.25">
      <c r="A5825" t="s">
        <v>25018</v>
      </c>
      <c r="B5825" t="s">
        <v>73</v>
      </c>
      <c r="C5825" t="s">
        <v>125</v>
      </c>
      <c r="D5825" t="s">
        <v>526</v>
      </c>
      <c r="E5825" t="s">
        <v>21471</v>
      </c>
      <c r="F5825" t="s">
        <v>4236</v>
      </c>
      <c r="G5825">
        <v>0</v>
      </c>
      <c r="H5825">
        <v>4</v>
      </c>
      <c r="I5825">
        <v>0</v>
      </c>
      <c r="J5825">
        <v>4</v>
      </c>
      <c r="K5825">
        <v>0</v>
      </c>
      <c r="L5825">
        <v>0</v>
      </c>
      <c r="M5825">
        <v>0</v>
      </c>
      <c r="N5825">
        <v>0</v>
      </c>
      <c r="O5825">
        <v>0</v>
      </c>
      <c r="P5825">
        <v>0</v>
      </c>
      <c r="Q5825">
        <v>0</v>
      </c>
    </row>
    <row r="5826" spans="1:17" x14ac:dyDescent="0.25">
      <c r="A5826" t="s">
        <v>25019</v>
      </c>
      <c r="B5826" t="s">
        <v>73</v>
      </c>
      <c r="C5826" t="s">
        <v>125</v>
      </c>
      <c r="D5826" t="s">
        <v>526</v>
      </c>
      <c r="E5826" t="s">
        <v>21471</v>
      </c>
      <c r="F5826" t="s">
        <v>4238</v>
      </c>
      <c r="G5826">
        <v>0</v>
      </c>
      <c r="H5826">
        <v>0</v>
      </c>
      <c r="I5826">
        <v>0</v>
      </c>
      <c r="J5826">
        <v>0</v>
      </c>
      <c r="K5826">
        <v>0</v>
      </c>
      <c r="L5826">
        <v>0</v>
      </c>
      <c r="M5826">
        <v>4</v>
      </c>
      <c r="N5826">
        <v>0</v>
      </c>
      <c r="O5826">
        <v>0</v>
      </c>
      <c r="P5826">
        <v>0</v>
      </c>
      <c r="Q5826">
        <v>0</v>
      </c>
    </row>
    <row r="5827" spans="1:17" x14ac:dyDescent="0.25">
      <c r="A5827" t="s">
        <v>25020</v>
      </c>
      <c r="B5827" t="s">
        <v>73</v>
      </c>
      <c r="C5827" t="s">
        <v>125</v>
      </c>
      <c r="D5827" t="s">
        <v>526</v>
      </c>
      <c r="E5827" t="s">
        <v>21471</v>
      </c>
      <c r="F5827" t="s">
        <v>397</v>
      </c>
      <c r="G5827">
        <v>0</v>
      </c>
      <c r="H5827">
        <v>4</v>
      </c>
      <c r="I5827">
        <v>0</v>
      </c>
      <c r="J5827">
        <v>4</v>
      </c>
      <c r="K5827">
        <v>0</v>
      </c>
      <c r="L5827">
        <v>0</v>
      </c>
      <c r="M5827">
        <v>0</v>
      </c>
      <c r="N5827">
        <v>0</v>
      </c>
      <c r="O5827">
        <v>0</v>
      </c>
      <c r="P5827">
        <v>0</v>
      </c>
      <c r="Q5827">
        <v>0</v>
      </c>
    </row>
    <row r="5828" spans="1:17" x14ac:dyDescent="0.25">
      <c r="A5828" t="s">
        <v>25021</v>
      </c>
      <c r="B5828" t="s">
        <v>73</v>
      </c>
      <c r="C5828" t="s">
        <v>125</v>
      </c>
      <c r="D5828" t="s">
        <v>526</v>
      </c>
      <c r="E5828" t="s">
        <v>21471</v>
      </c>
      <c r="F5828" t="s">
        <v>398</v>
      </c>
      <c r="G5828">
        <v>0</v>
      </c>
      <c r="H5828">
        <v>4</v>
      </c>
      <c r="I5828">
        <v>0</v>
      </c>
      <c r="J5828">
        <v>4</v>
      </c>
      <c r="K5828">
        <v>0</v>
      </c>
      <c r="L5828">
        <v>0</v>
      </c>
      <c r="M5828">
        <v>0</v>
      </c>
      <c r="N5828">
        <v>0</v>
      </c>
      <c r="O5828">
        <v>0</v>
      </c>
      <c r="P5828">
        <v>0</v>
      </c>
      <c r="Q5828">
        <v>0</v>
      </c>
    </row>
    <row r="5829" spans="1:17" x14ac:dyDescent="0.25">
      <c r="A5829" t="s">
        <v>14468</v>
      </c>
      <c r="B5829" t="s">
        <v>73</v>
      </c>
      <c r="C5829" t="s">
        <v>191</v>
      </c>
      <c r="D5829" t="s">
        <v>526</v>
      </c>
      <c r="E5829" t="s">
        <v>563</v>
      </c>
      <c r="F5829" t="s">
        <v>4245</v>
      </c>
      <c r="G5829">
        <v>0</v>
      </c>
      <c r="H5829">
        <v>0</v>
      </c>
      <c r="I5829">
        <v>0</v>
      </c>
      <c r="J5829">
        <v>0</v>
      </c>
      <c r="K5829">
        <v>0</v>
      </c>
      <c r="L5829">
        <v>0</v>
      </c>
      <c r="M5829">
        <v>10</v>
      </c>
      <c r="N5829">
        <v>0</v>
      </c>
      <c r="O5829">
        <v>0</v>
      </c>
      <c r="P5829">
        <v>0</v>
      </c>
      <c r="Q5829">
        <v>0</v>
      </c>
    </row>
    <row r="5830" spans="1:17" x14ac:dyDescent="0.25">
      <c r="A5830" t="s">
        <v>14469</v>
      </c>
      <c r="B5830" t="s">
        <v>73</v>
      </c>
      <c r="C5830" t="s">
        <v>191</v>
      </c>
      <c r="D5830" t="s">
        <v>526</v>
      </c>
      <c r="E5830" t="s">
        <v>563</v>
      </c>
      <c r="F5830" t="s">
        <v>394</v>
      </c>
      <c r="G5830">
        <v>0</v>
      </c>
      <c r="H5830">
        <v>0</v>
      </c>
      <c r="I5830">
        <v>0</v>
      </c>
      <c r="J5830">
        <v>0</v>
      </c>
      <c r="K5830">
        <v>0</v>
      </c>
      <c r="L5830">
        <v>0</v>
      </c>
      <c r="M5830">
        <v>0</v>
      </c>
      <c r="N5830">
        <v>10</v>
      </c>
      <c r="O5830">
        <v>10</v>
      </c>
      <c r="P5830">
        <v>0</v>
      </c>
      <c r="Q5830">
        <v>0</v>
      </c>
    </row>
    <row r="5831" spans="1:17" x14ac:dyDescent="0.25">
      <c r="A5831" t="s">
        <v>14470</v>
      </c>
      <c r="B5831" t="s">
        <v>73</v>
      </c>
      <c r="C5831" t="s">
        <v>191</v>
      </c>
      <c r="D5831" t="s">
        <v>526</v>
      </c>
      <c r="E5831" t="s">
        <v>563</v>
      </c>
      <c r="F5831" t="s">
        <v>395</v>
      </c>
      <c r="G5831">
        <v>0</v>
      </c>
      <c r="H5831">
        <v>0</v>
      </c>
      <c r="I5831">
        <v>0</v>
      </c>
      <c r="J5831">
        <v>0</v>
      </c>
      <c r="K5831">
        <v>0</v>
      </c>
      <c r="L5831">
        <v>0</v>
      </c>
      <c r="M5831">
        <v>0</v>
      </c>
      <c r="N5831">
        <v>8</v>
      </c>
      <c r="O5831">
        <v>8</v>
      </c>
      <c r="P5831">
        <v>0</v>
      </c>
      <c r="Q5831">
        <v>0</v>
      </c>
    </row>
    <row r="5832" spans="1:17" x14ac:dyDescent="0.25">
      <c r="A5832" t="s">
        <v>13447</v>
      </c>
      <c r="B5832" t="s">
        <v>73</v>
      </c>
      <c r="C5832" t="s">
        <v>191</v>
      </c>
      <c r="D5832" t="s">
        <v>526</v>
      </c>
      <c r="E5832" t="s">
        <v>563</v>
      </c>
      <c r="F5832" t="s">
        <v>525</v>
      </c>
      <c r="G5832">
        <v>10</v>
      </c>
      <c r="H5832">
        <v>0</v>
      </c>
      <c r="I5832">
        <v>0</v>
      </c>
      <c r="J5832">
        <v>0</v>
      </c>
      <c r="K5832">
        <v>0</v>
      </c>
      <c r="L5832">
        <v>0</v>
      </c>
      <c r="M5832">
        <v>0</v>
      </c>
      <c r="N5832">
        <v>0</v>
      </c>
      <c r="O5832">
        <v>0</v>
      </c>
      <c r="P5832">
        <v>0</v>
      </c>
      <c r="Q5832">
        <v>0</v>
      </c>
    </row>
    <row r="5833" spans="1:17" x14ac:dyDescent="0.25">
      <c r="A5833" t="s">
        <v>25022</v>
      </c>
      <c r="B5833" t="s">
        <v>73</v>
      </c>
      <c r="C5833" t="s">
        <v>191</v>
      </c>
      <c r="D5833" t="s">
        <v>526</v>
      </c>
      <c r="E5833" t="s">
        <v>21471</v>
      </c>
      <c r="F5833" t="s">
        <v>396</v>
      </c>
      <c r="G5833">
        <v>0</v>
      </c>
      <c r="H5833">
        <v>10</v>
      </c>
      <c r="I5833">
        <v>1</v>
      </c>
      <c r="J5833">
        <v>9</v>
      </c>
      <c r="K5833">
        <v>0</v>
      </c>
      <c r="L5833">
        <v>0</v>
      </c>
      <c r="M5833">
        <v>0</v>
      </c>
      <c r="N5833">
        <v>0</v>
      </c>
      <c r="O5833">
        <v>0</v>
      </c>
      <c r="P5833">
        <v>0</v>
      </c>
      <c r="Q5833">
        <v>0</v>
      </c>
    </row>
    <row r="5834" spans="1:17" x14ac:dyDescent="0.25">
      <c r="A5834" t="s">
        <v>25023</v>
      </c>
      <c r="B5834" t="s">
        <v>73</v>
      </c>
      <c r="C5834" t="s">
        <v>191</v>
      </c>
      <c r="D5834" t="s">
        <v>526</v>
      </c>
      <c r="E5834" t="s">
        <v>21471</v>
      </c>
      <c r="F5834" t="s">
        <v>4236</v>
      </c>
      <c r="G5834">
        <v>0</v>
      </c>
      <c r="H5834">
        <v>10</v>
      </c>
      <c r="I5834">
        <v>1</v>
      </c>
      <c r="J5834">
        <v>9</v>
      </c>
      <c r="K5834">
        <v>0</v>
      </c>
      <c r="L5834">
        <v>0</v>
      </c>
      <c r="M5834">
        <v>0</v>
      </c>
      <c r="N5834">
        <v>0</v>
      </c>
      <c r="O5834">
        <v>0</v>
      </c>
      <c r="P5834">
        <v>0</v>
      </c>
      <c r="Q5834">
        <v>0</v>
      </c>
    </row>
    <row r="5835" spans="1:17" x14ac:dyDescent="0.25">
      <c r="A5835" t="s">
        <v>25024</v>
      </c>
      <c r="B5835" t="s">
        <v>73</v>
      </c>
      <c r="C5835" t="s">
        <v>191</v>
      </c>
      <c r="D5835" t="s">
        <v>526</v>
      </c>
      <c r="E5835" t="s">
        <v>21471</v>
      </c>
      <c r="F5835" t="s">
        <v>4238</v>
      </c>
      <c r="G5835">
        <v>0</v>
      </c>
      <c r="H5835">
        <v>0</v>
      </c>
      <c r="I5835">
        <v>0</v>
      </c>
      <c r="J5835">
        <v>0</v>
      </c>
      <c r="K5835">
        <v>0</v>
      </c>
      <c r="L5835">
        <v>0</v>
      </c>
      <c r="M5835">
        <v>10</v>
      </c>
      <c r="N5835">
        <v>0</v>
      </c>
      <c r="O5835">
        <v>0</v>
      </c>
      <c r="P5835">
        <v>0</v>
      </c>
      <c r="Q5835">
        <v>0</v>
      </c>
    </row>
    <row r="5836" spans="1:17" x14ac:dyDescent="0.25">
      <c r="A5836" t="s">
        <v>25025</v>
      </c>
      <c r="B5836" t="s">
        <v>73</v>
      </c>
      <c r="C5836" t="s">
        <v>191</v>
      </c>
      <c r="D5836" t="s">
        <v>526</v>
      </c>
      <c r="E5836" t="s">
        <v>21471</v>
      </c>
      <c r="F5836" t="s">
        <v>397</v>
      </c>
      <c r="G5836">
        <v>0</v>
      </c>
      <c r="H5836">
        <v>10</v>
      </c>
      <c r="I5836">
        <v>1</v>
      </c>
      <c r="J5836">
        <v>9</v>
      </c>
      <c r="K5836">
        <v>0</v>
      </c>
      <c r="L5836">
        <v>0</v>
      </c>
      <c r="M5836">
        <v>0</v>
      </c>
      <c r="N5836">
        <v>0</v>
      </c>
      <c r="O5836">
        <v>0</v>
      </c>
      <c r="P5836">
        <v>0</v>
      </c>
      <c r="Q5836">
        <v>0</v>
      </c>
    </row>
    <row r="5837" spans="1:17" x14ac:dyDescent="0.25">
      <c r="A5837" t="s">
        <v>25026</v>
      </c>
      <c r="B5837" t="s">
        <v>73</v>
      </c>
      <c r="C5837" t="s">
        <v>191</v>
      </c>
      <c r="D5837" t="s">
        <v>526</v>
      </c>
      <c r="E5837" t="s">
        <v>21471</v>
      </c>
      <c r="F5837" t="s">
        <v>398</v>
      </c>
      <c r="G5837">
        <v>0</v>
      </c>
      <c r="H5837">
        <v>10</v>
      </c>
      <c r="I5837">
        <v>1</v>
      </c>
      <c r="J5837">
        <v>9</v>
      </c>
      <c r="K5837">
        <v>0</v>
      </c>
      <c r="L5837">
        <v>0</v>
      </c>
      <c r="M5837">
        <v>0</v>
      </c>
      <c r="N5837">
        <v>0</v>
      </c>
      <c r="O5837">
        <v>0</v>
      </c>
      <c r="P5837">
        <v>0</v>
      </c>
      <c r="Q5837">
        <v>0</v>
      </c>
    </row>
    <row r="5838" spans="1:17" x14ac:dyDescent="0.25">
      <c r="A5838" t="s">
        <v>25027</v>
      </c>
      <c r="B5838" t="s">
        <v>73</v>
      </c>
      <c r="C5838" t="s">
        <v>191</v>
      </c>
      <c r="D5838" t="s">
        <v>526</v>
      </c>
      <c r="E5838" t="s">
        <v>21471</v>
      </c>
      <c r="F5838" t="s">
        <v>4242</v>
      </c>
      <c r="G5838">
        <v>0</v>
      </c>
      <c r="H5838">
        <v>0</v>
      </c>
      <c r="I5838">
        <v>0</v>
      </c>
      <c r="J5838">
        <v>0</v>
      </c>
      <c r="K5838">
        <v>0</v>
      </c>
      <c r="L5838">
        <v>0</v>
      </c>
      <c r="M5838">
        <v>10</v>
      </c>
      <c r="N5838">
        <v>0</v>
      </c>
      <c r="O5838">
        <v>0</v>
      </c>
      <c r="P5838">
        <v>0</v>
      </c>
      <c r="Q5838">
        <v>0</v>
      </c>
    </row>
    <row r="5839" spans="1:17" x14ac:dyDescent="0.25">
      <c r="A5839" t="s">
        <v>25028</v>
      </c>
      <c r="B5839" t="s">
        <v>73</v>
      </c>
      <c r="C5839" t="s">
        <v>191</v>
      </c>
      <c r="D5839" t="s">
        <v>526</v>
      </c>
      <c r="E5839" t="s">
        <v>21471</v>
      </c>
      <c r="F5839" t="s">
        <v>399</v>
      </c>
      <c r="G5839">
        <v>0</v>
      </c>
      <c r="H5839">
        <v>10</v>
      </c>
      <c r="I5839">
        <v>1</v>
      </c>
      <c r="J5839">
        <v>9</v>
      </c>
      <c r="K5839">
        <v>0</v>
      </c>
      <c r="L5839">
        <v>0</v>
      </c>
      <c r="M5839">
        <v>0</v>
      </c>
      <c r="N5839">
        <v>0</v>
      </c>
      <c r="O5839">
        <v>0</v>
      </c>
      <c r="P5839">
        <v>0</v>
      </c>
      <c r="Q5839">
        <v>0</v>
      </c>
    </row>
    <row r="5840" spans="1:17" x14ac:dyDescent="0.25">
      <c r="A5840" t="s">
        <v>25029</v>
      </c>
      <c r="B5840" t="s">
        <v>73</v>
      </c>
      <c r="C5840" t="s">
        <v>191</v>
      </c>
      <c r="D5840" t="s">
        <v>526</v>
      </c>
      <c r="E5840" t="s">
        <v>21471</v>
      </c>
      <c r="F5840" t="s">
        <v>4245</v>
      </c>
      <c r="G5840">
        <v>0</v>
      </c>
      <c r="H5840">
        <v>0</v>
      </c>
      <c r="I5840">
        <v>0</v>
      </c>
      <c r="J5840">
        <v>0</v>
      </c>
      <c r="K5840">
        <v>0</v>
      </c>
      <c r="L5840">
        <v>0</v>
      </c>
      <c r="M5840">
        <v>10</v>
      </c>
      <c r="N5840">
        <v>0</v>
      </c>
      <c r="O5840">
        <v>0</v>
      </c>
      <c r="P5840">
        <v>0</v>
      </c>
      <c r="Q5840">
        <v>0</v>
      </c>
    </row>
    <row r="5841" spans="1:17" x14ac:dyDescent="0.25">
      <c r="A5841" t="s">
        <v>25030</v>
      </c>
      <c r="B5841" t="s">
        <v>73</v>
      </c>
      <c r="C5841" t="s">
        <v>191</v>
      </c>
      <c r="D5841" t="s">
        <v>526</v>
      </c>
      <c r="E5841" t="s">
        <v>21471</v>
      </c>
      <c r="F5841" t="s">
        <v>394</v>
      </c>
      <c r="G5841">
        <v>0</v>
      </c>
      <c r="H5841">
        <v>0</v>
      </c>
      <c r="I5841">
        <v>0</v>
      </c>
      <c r="J5841">
        <v>0</v>
      </c>
      <c r="K5841">
        <v>0</v>
      </c>
      <c r="L5841">
        <v>0</v>
      </c>
      <c r="M5841">
        <v>0</v>
      </c>
      <c r="N5841">
        <v>10</v>
      </c>
      <c r="O5841">
        <v>10</v>
      </c>
      <c r="P5841">
        <v>0</v>
      </c>
      <c r="Q5841">
        <v>0</v>
      </c>
    </row>
    <row r="5842" spans="1:17" x14ac:dyDescent="0.25">
      <c r="A5842" t="s">
        <v>25031</v>
      </c>
      <c r="B5842" t="s">
        <v>73</v>
      </c>
      <c r="C5842" t="s">
        <v>191</v>
      </c>
      <c r="D5842" t="s">
        <v>526</v>
      </c>
      <c r="E5842" t="s">
        <v>21471</v>
      </c>
      <c r="F5842" t="s">
        <v>395</v>
      </c>
      <c r="G5842">
        <v>0</v>
      </c>
      <c r="H5842">
        <v>0</v>
      </c>
      <c r="I5842">
        <v>0</v>
      </c>
      <c r="J5842">
        <v>0</v>
      </c>
      <c r="K5842">
        <v>0</v>
      </c>
      <c r="L5842">
        <v>0</v>
      </c>
      <c r="M5842">
        <v>0</v>
      </c>
      <c r="N5842">
        <v>8</v>
      </c>
      <c r="O5842">
        <v>8</v>
      </c>
      <c r="P5842">
        <v>0</v>
      </c>
      <c r="Q5842">
        <v>0</v>
      </c>
    </row>
    <row r="5843" spans="1:17" x14ac:dyDescent="0.25">
      <c r="A5843" t="s">
        <v>25032</v>
      </c>
      <c r="B5843" t="s">
        <v>73</v>
      </c>
      <c r="C5843" t="s">
        <v>191</v>
      </c>
      <c r="D5843" t="s">
        <v>526</v>
      </c>
      <c r="E5843" t="s">
        <v>21471</v>
      </c>
      <c r="F5843" t="s">
        <v>525</v>
      </c>
      <c r="G5843">
        <v>10</v>
      </c>
      <c r="H5843">
        <v>0</v>
      </c>
      <c r="I5843">
        <v>0</v>
      </c>
      <c r="J5843">
        <v>0</v>
      </c>
      <c r="K5843">
        <v>0</v>
      </c>
      <c r="L5843">
        <v>0</v>
      </c>
      <c r="M5843">
        <v>0</v>
      </c>
      <c r="N5843">
        <v>0</v>
      </c>
      <c r="O5843">
        <v>0</v>
      </c>
      <c r="P5843">
        <v>0</v>
      </c>
      <c r="Q5843">
        <v>0</v>
      </c>
    </row>
    <row r="5844" spans="1:17" x14ac:dyDescent="0.25">
      <c r="A5844" t="s">
        <v>13448</v>
      </c>
      <c r="B5844" t="s">
        <v>73</v>
      </c>
      <c r="C5844" t="s">
        <v>191</v>
      </c>
      <c r="D5844" t="s">
        <v>527</v>
      </c>
      <c r="E5844" t="s">
        <v>563</v>
      </c>
      <c r="F5844" t="s">
        <v>528</v>
      </c>
      <c r="G5844">
        <v>0</v>
      </c>
      <c r="H5844">
        <v>0</v>
      </c>
      <c r="I5844">
        <v>0</v>
      </c>
      <c r="J5844">
        <v>0</v>
      </c>
      <c r="K5844">
        <v>0</v>
      </c>
      <c r="L5844">
        <v>0</v>
      </c>
      <c r="M5844">
        <v>0</v>
      </c>
      <c r="N5844">
        <v>1</v>
      </c>
      <c r="O5844">
        <v>1</v>
      </c>
      <c r="P5844">
        <v>0</v>
      </c>
      <c r="Q5844">
        <v>0</v>
      </c>
    </row>
    <row r="5845" spans="1:17" x14ac:dyDescent="0.25">
      <c r="A5845" t="s">
        <v>13449</v>
      </c>
      <c r="B5845" t="s">
        <v>73</v>
      </c>
      <c r="C5845" t="s">
        <v>191</v>
      </c>
      <c r="D5845" t="s">
        <v>527</v>
      </c>
      <c r="E5845" t="s">
        <v>563</v>
      </c>
      <c r="F5845" t="s">
        <v>525</v>
      </c>
      <c r="G5845">
        <v>1</v>
      </c>
      <c r="H5845">
        <v>0</v>
      </c>
      <c r="I5845">
        <v>0</v>
      </c>
      <c r="J5845">
        <v>0</v>
      </c>
      <c r="K5845">
        <v>0</v>
      </c>
      <c r="L5845">
        <v>0</v>
      </c>
      <c r="M5845">
        <v>0</v>
      </c>
      <c r="N5845">
        <v>0</v>
      </c>
      <c r="O5845">
        <v>0</v>
      </c>
      <c r="P5845">
        <v>0</v>
      </c>
      <c r="Q5845">
        <v>0</v>
      </c>
    </row>
    <row r="5846" spans="1:17" x14ac:dyDescent="0.25">
      <c r="A5846" t="s">
        <v>25033</v>
      </c>
      <c r="B5846" t="s">
        <v>73</v>
      </c>
      <c r="C5846" t="s">
        <v>191</v>
      </c>
      <c r="D5846" t="s">
        <v>527</v>
      </c>
      <c r="E5846" t="s">
        <v>21471</v>
      </c>
      <c r="F5846" t="s">
        <v>528</v>
      </c>
      <c r="G5846">
        <v>0</v>
      </c>
      <c r="H5846">
        <v>0</v>
      </c>
      <c r="I5846">
        <v>0</v>
      </c>
      <c r="J5846">
        <v>0</v>
      </c>
      <c r="K5846">
        <v>0</v>
      </c>
      <c r="L5846">
        <v>0</v>
      </c>
      <c r="M5846">
        <v>0</v>
      </c>
      <c r="N5846">
        <v>1</v>
      </c>
      <c r="O5846">
        <v>1</v>
      </c>
      <c r="P5846">
        <v>0</v>
      </c>
      <c r="Q5846">
        <v>0</v>
      </c>
    </row>
    <row r="5847" spans="1:17" x14ac:dyDescent="0.25">
      <c r="A5847" t="s">
        <v>25034</v>
      </c>
      <c r="B5847" t="s">
        <v>73</v>
      </c>
      <c r="C5847" t="s">
        <v>191</v>
      </c>
      <c r="D5847" t="s">
        <v>527</v>
      </c>
      <c r="E5847" t="s">
        <v>21471</v>
      </c>
      <c r="F5847" t="s">
        <v>525</v>
      </c>
      <c r="G5847">
        <v>1</v>
      </c>
      <c r="H5847">
        <v>0</v>
      </c>
      <c r="I5847">
        <v>0</v>
      </c>
      <c r="J5847">
        <v>0</v>
      </c>
      <c r="K5847">
        <v>0</v>
      </c>
      <c r="L5847">
        <v>0</v>
      </c>
      <c r="M5847">
        <v>0</v>
      </c>
      <c r="N5847">
        <v>0</v>
      </c>
      <c r="O5847">
        <v>0</v>
      </c>
      <c r="P5847">
        <v>0</v>
      </c>
      <c r="Q5847">
        <v>0</v>
      </c>
    </row>
    <row r="5848" spans="1:17" x14ac:dyDescent="0.25">
      <c r="A5848" t="s">
        <v>13450</v>
      </c>
      <c r="B5848" t="s">
        <v>73</v>
      </c>
      <c r="C5848" t="s">
        <v>192</v>
      </c>
      <c r="D5848" t="s">
        <v>529</v>
      </c>
      <c r="E5848" t="s">
        <v>563</v>
      </c>
      <c r="F5848" t="s">
        <v>525</v>
      </c>
      <c r="G5848">
        <v>1</v>
      </c>
      <c r="H5848">
        <v>0</v>
      </c>
      <c r="I5848">
        <v>0</v>
      </c>
      <c r="J5848">
        <v>0</v>
      </c>
      <c r="K5848">
        <v>0</v>
      </c>
      <c r="L5848">
        <v>0</v>
      </c>
      <c r="M5848">
        <v>0</v>
      </c>
      <c r="N5848">
        <v>0</v>
      </c>
      <c r="O5848">
        <v>0</v>
      </c>
      <c r="P5848">
        <v>0</v>
      </c>
      <c r="Q5848">
        <v>0</v>
      </c>
    </row>
    <row r="5849" spans="1:17" x14ac:dyDescent="0.25">
      <c r="A5849" t="s">
        <v>13451</v>
      </c>
      <c r="B5849" t="s">
        <v>73</v>
      </c>
      <c r="C5849" t="s">
        <v>192</v>
      </c>
      <c r="D5849" t="s">
        <v>526</v>
      </c>
      <c r="E5849" t="s">
        <v>563</v>
      </c>
      <c r="F5849" t="s">
        <v>396</v>
      </c>
      <c r="G5849">
        <v>0</v>
      </c>
      <c r="H5849">
        <v>7</v>
      </c>
      <c r="I5849">
        <v>0</v>
      </c>
      <c r="J5849">
        <v>7</v>
      </c>
      <c r="K5849">
        <v>0</v>
      </c>
      <c r="L5849">
        <v>0</v>
      </c>
      <c r="M5849">
        <v>0</v>
      </c>
      <c r="N5849">
        <v>0</v>
      </c>
      <c r="O5849">
        <v>0</v>
      </c>
      <c r="P5849">
        <v>0</v>
      </c>
      <c r="Q5849">
        <v>0</v>
      </c>
    </row>
    <row r="5850" spans="1:17" x14ac:dyDescent="0.25">
      <c r="A5850" t="s">
        <v>13452</v>
      </c>
      <c r="B5850" t="s">
        <v>73</v>
      </c>
      <c r="C5850" t="s">
        <v>192</v>
      </c>
      <c r="D5850" t="s">
        <v>526</v>
      </c>
      <c r="E5850" t="s">
        <v>563</v>
      </c>
      <c r="F5850" t="s">
        <v>4236</v>
      </c>
      <c r="G5850">
        <v>0</v>
      </c>
      <c r="H5850">
        <v>7</v>
      </c>
      <c r="I5850">
        <v>0</v>
      </c>
      <c r="J5850">
        <v>7</v>
      </c>
      <c r="K5850">
        <v>0</v>
      </c>
      <c r="L5850">
        <v>0</v>
      </c>
      <c r="M5850">
        <v>0</v>
      </c>
      <c r="N5850">
        <v>0</v>
      </c>
      <c r="O5850">
        <v>0</v>
      </c>
      <c r="P5850">
        <v>0</v>
      </c>
      <c r="Q5850">
        <v>0</v>
      </c>
    </row>
    <row r="5851" spans="1:17" x14ac:dyDescent="0.25">
      <c r="A5851" t="s">
        <v>13453</v>
      </c>
      <c r="B5851" t="s">
        <v>73</v>
      </c>
      <c r="C5851" t="s">
        <v>192</v>
      </c>
      <c r="D5851" t="s">
        <v>526</v>
      </c>
      <c r="E5851" t="s">
        <v>563</v>
      </c>
      <c r="F5851" t="s">
        <v>4238</v>
      </c>
      <c r="G5851">
        <v>0</v>
      </c>
      <c r="H5851">
        <v>0</v>
      </c>
      <c r="I5851">
        <v>0</v>
      </c>
      <c r="J5851">
        <v>0</v>
      </c>
      <c r="K5851">
        <v>0</v>
      </c>
      <c r="L5851">
        <v>0</v>
      </c>
      <c r="M5851">
        <v>7</v>
      </c>
      <c r="N5851">
        <v>0</v>
      </c>
      <c r="O5851">
        <v>0</v>
      </c>
      <c r="P5851">
        <v>0</v>
      </c>
      <c r="Q5851">
        <v>0</v>
      </c>
    </row>
    <row r="5852" spans="1:17" x14ac:dyDescent="0.25">
      <c r="A5852" t="s">
        <v>13454</v>
      </c>
      <c r="B5852" t="s">
        <v>73</v>
      </c>
      <c r="C5852" t="s">
        <v>192</v>
      </c>
      <c r="D5852" t="s">
        <v>526</v>
      </c>
      <c r="E5852" t="s">
        <v>563</v>
      </c>
      <c r="F5852" t="s">
        <v>397</v>
      </c>
      <c r="G5852">
        <v>0</v>
      </c>
      <c r="H5852">
        <v>7</v>
      </c>
      <c r="I5852">
        <v>0</v>
      </c>
      <c r="J5852">
        <v>7</v>
      </c>
      <c r="K5852">
        <v>0</v>
      </c>
      <c r="L5852">
        <v>0</v>
      </c>
      <c r="M5852">
        <v>0</v>
      </c>
      <c r="N5852">
        <v>0</v>
      </c>
      <c r="O5852">
        <v>0</v>
      </c>
      <c r="P5852">
        <v>0</v>
      </c>
      <c r="Q5852">
        <v>0</v>
      </c>
    </row>
    <row r="5853" spans="1:17" x14ac:dyDescent="0.25">
      <c r="A5853" t="s">
        <v>13455</v>
      </c>
      <c r="B5853" t="s">
        <v>73</v>
      </c>
      <c r="C5853" t="s">
        <v>192</v>
      </c>
      <c r="D5853" t="s">
        <v>526</v>
      </c>
      <c r="E5853" t="s">
        <v>563</v>
      </c>
      <c r="F5853" t="s">
        <v>398</v>
      </c>
      <c r="G5853">
        <v>0</v>
      </c>
      <c r="H5853">
        <v>7</v>
      </c>
      <c r="I5853">
        <v>0</v>
      </c>
      <c r="J5853">
        <v>7</v>
      </c>
      <c r="K5853">
        <v>0</v>
      </c>
      <c r="L5853">
        <v>0</v>
      </c>
      <c r="M5853">
        <v>0</v>
      </c>
      <c r="N5853">
        <v>0</v>
      </c>
      <c r="O5853">
        <v>0</v>
      </c>
      <c r="P5853">
        <v>0</v>
      </c>
      <c r="Q5853">
        <v>0</v>
      </c>
    </row>
    <row r="5854" spans="1:17" x14ac:dyDescent="0.25">
      <c r="A5854" t="s">
        <v>13456</v>
      </c>
      <c r="B5854" t="s">
        <v>73</v>
      </c>
      <c r="C5854" t="s">
        <v>192</v>
      </c>
      <c r="D5854" t="s">
        <v>526</v>
      </c>
      <c r="E5854" t="s">
        <v>563</v>
      </c>
      <c r="F5854" t="s">
        <v>4242</v>
      </c>
      <c r="G5854">
        <v>0</v>
      </c>
      <c r="H5854">
        <v>0</v>
      </c>
      <c r="I5854">
        <v>0</v>
      </c>
      <c r="J5854">
        <v>0</v>
      </c>
      <c r="K5854">
        <v>0</v>
      </c>
      <c r="L5854">
        <v>0</v>
      </c>
      <c r="M5854">
        <v>7</v>
      </c>
      <c r="N5854">
        <v>0</v>
      </c>
      <c r="O5854">
        <v>0</v>
      </c>
      <c r="P5854">
        <v>0</v>
      </c>
      <c r="Q5854">
        <v>0</v>
      </c>
    </row>
    <row r="5855" spans="1:17" x14ac:dyDescent="0.25">
      <c r="A5855" t="s">
        <v>13457</v>
      </c>
      <c r="B5855" t="s">
        <v>73</v>
      </c>
      <c r="C5855" t="s">
        <v>192</v>
      </c>
      <c r="D5855" t="s">
        <v>526</v>
      </c>
      <c r="E5855" t="s">
        <v>563</v>
      </c>
      <c r="F5855" t="s">
        <v>399</v>
      </c>
      <c r="G5855">
        <v>0</v>
      </c>
      <c r="H5855">
        <v>7</v>
      </c>
      <c r="I5855">
        <v>0</v>
      </c>
      <c r="J5855">
        <v>7</v>
      </c>
      <c r="K5855">
        <v>0</v>
      </c>
      <c r="L5855">
        <v>0</v>
      </c>
      <c r="M5855">
        <v>0</v>
      </c>
      <c r="N5855">
        <v>0</v>
      </c>
      <c r="O5855">
        <v>0</v>
      </c>
      <c r="P5855">
        <v>0</v>
      </c>
      <c r="Q5855">
        <v>0</v>
      </c>
    </row>
    <row r="5856" spans="1:17" x14ac:dyDescent="0.25">
      <c r="A5856" t="s">
        <v>13458</v>
      </c>
      <c r="B5856" t="s">
        <v>73</v>
      </c>
      <c r="C5856" t="s">
        <v>192</v>
      </c>
      <c r="D5856" t="s">
        <v>526</v>
      </c>
      <c r="E5856" t="s">
        <v>563</v>
      </c>
      <c r="F5856" t="s">
        <v>4245</v>
      </c>
      <c r="G5856">
        <v>0</v>
      </c>
      <c r="H5856">
        <v>0</v>
      </c>
      <c r="I5856">
        <v>0</v>
      </c>
      <c r="J5856">
        <v>0</v>
      </c>
      <c r="K5856">
        <v>0</v>
      </c>
      <c r="L5856">
        <v>0</v>
      </c>
      <c r="M5856">
        <v>7</v>
      </c>
      <c r="N5856">
        <v>0</v>
      </c>
      <c r="O5856">
        <v>0</v>
      </c>
      <c r="P5856">
        <v>0</v>
      </c>
      <c r="Q5856">
        <v>0</v>
      </c>
    </row>
    <row r="5857" spans="1:17" x14ac:dyDescent="0.25">
      <c r="A5857" t="s">
        <v>13459</v>
      </c>
      <c r="B5857" t="s">
        <v>73</v>
      </c>
      <c r="C5857" t="s">
        <v>192</v>
      </c>
      <c r="D5857" t="s">
        <v>526</v>
      </c>
      <c r="E5857" t="s">
        <v>563</v>
      </c>
      <c r="F5857" t="s">
        <v>394</v>
      </c>
      <c r="G5857">
        <v>0</v>
      </c>
      <c r="H5857">
        <v>0</v>
      </c>
      <c r="I5857">
        <v>0</v>
      </c>
      <c r="J5857">
        <v>0</v>
      </c>
      <c r="K5857">
        <v>0</v>
      </c>
      <c r="L5857">
        <v>0</v>
      </c>
      <c r="M5857">
        <v>0</v>
      </c>
      <c r="N5857">
        <v>7</v>
      </c>
      <c r="O5857">
        <v>7</v>
      </c>
      <c r="P5857">
        <v>0</v>
      </c>
      <c r="Q5857">
        <v>0</v>
      </c>
    </row>
    <row r="5858" spans="1:17" x14ac:dyDescent="0.25">
      <c r="A5858" t="s">
        <v>13460</v>
      </c>
      <c r="B5858" t="s">
        <v>73</v>
      </c>
      <c r="C5858" t="s">
        <v>192</v>
      </c>
      <c r="D5858" t="s">
        <v>526</v>
      </c>
      <c r="E5858" t="s">
        <v>563</v>
      </c>
      <c r="F5858" t="s">
        <v>395</v>
      </c>
      <c r="G5858">
        <v>0</v>
      </c>
      <c r="H5858">
        <v>0</v>
      </c>
      <c r="I5858">
        <v>0</v>
      </c>
      <c r="J5858">
        <v>0</v>
      </c>
      <c r="K5858">
        <v>0</v>
      </c>
      <c r="L5858">
        <v>0</v>
      </c>
      <c r="M5858">
        <v>0</v>
      </c>
      <c r="N5858">
        <v>7</v>
      </c>
      <c r="O5858">
        <v>7</v>
      </c>
      <c r="P5858">
        <v>0</v>
      </c>
      <c r="Q5858">
        <v>0</v>
      </c>
    </row>
    <row r="5859" spans="1:17" x14ac:dyDescent="0.25">
      <c r="A5859" t="s">
        <v>13461</v>
      </c>
      <c r="B5859" t="s">
        <v>73</v>
      </c>
      <c r="C5859" t="s">
        <v>192</v>
      </c>
      <c r="D5859" t="s">
        <v>526</v>
      </c>
      <c r="E5859" t="s">
        <v>563</v>
      </c>
      <c r="F5859" t="s">
        <v>525</v>
      </c>
      <c r="G5859">
        <v>7</v>
      </c>
      <c r="H5859">
        <v>0</v>
      </c>
      <c r="I5859">
        <v>0</v>
      </c>
      <c r="J5859">
        <v>0</v>
      </c>
      <c r="K5859">
        <v>0</v>
      </c>
      <c r="L5859">
        <v>0</v>
      </c>
      <c r="M5859">
        <v>0</v>
      </c>
      <c r="N5859">
        <v>0</v>
      </c>
      <c r="O5859">
        <v>0</v>
      </c>
      <c r="P5859">
        <v>0</v>
      </c>
      <c r="Q5859">
        <v>0</v>
      </c>
    </row>
    <row r="5860" spans="1:17" x14ac:dyDescent="0.25">
      <c r="A5860" t="s">
        <v>18408</v>
      </c>
      <c r="B5860" t="s">
        <v>72</v>
      </c>
      <c r="C5860" t="s">
        <v>126</v>
      </c>
      <c r="D5860" t="s">
        <v>526</v>
      </c>
      <c r="E5860" t="s">
        <v>563</v>
      </c>
      <c r="F5860" t="s">
        <v>525</v>
      </c>
      <c r="G5860">
        <v>50</v>
      </c>
      <c r="H5860">
        <v>0</v>
      </c>
      <c r="I5860">
        <v>0</v>
      </c>
      <c r="J5860">
        <v>0</v>
      </c>
      <c r="K5860">
        <v>0</v>
      </c>
      <c r="L5860">
        <v>0</v>
      </c>
      <c r="M5860">
        <v>0</v>
      </c>
      <c r="N5860">
        <v>0</v>
      </c>
      <c r="O5860">
        <v>0</v>
      </c>
      <c r="P5860">
        <v>0</v>
      </c>
      <c r="Q5860">
        <v>0</v>
      </c>
    </row>
    <row r="5861" spans="1:17" x14ac:dyDescent="0.25">
      <c r="A5861" t="s">
        <v>25145</v>
      </c>
      <c r="B5861" t="s">
        <v>72</v>
      </c>
      <c r="C5861" t="s">
        <v>126</v>
      </c>
      <c r="D5861" t="s">
        <v>526</v>
      </c>
      <c r="E5861" t="s">
        <v>21471</v>
      </c>
      <c r="F5861" t="s">
        <v>396</v>
      </c>
      <c r="G5861">
        <v>0</v>
      </c>
      <c r="H5861">
        <v>64</v>
      </c>
      <c r="I5861">
        <v>3</v>
      </c>
      <c r="J5861">
        <v>57</v>
      </c>
      <c r="K5861">
        <v>4</v>
      </c>
      <c r="L5861">
        <v>0</v>
      </c>
      <c r="M5861">
        <v>0</v>
      </c>
      <c r="N5861">
        <v>0</v>
      </c>
      <c r="O5861">
        <v>0</v>
      </c>
      <c r="P5861">
        <v>0</v>
      </c>
      <c r="Q5861">
        <v>0</v>
      </c>
    </row>
    <row r="5862" spans="1:17" x14ac:dyDescent="0.25">
      <c r="A5862" t="s">
        <v>25146</v>
      </c>
      <c r="B5862" t="s">
        <v>72</v>
      </c>
      <c r="C5862" t="s">
        <v>126</v>
      </c>
      <c r="D5862" t="s">
        <v>526</v>
      </c>
      <c r="E5862" t="s">
        <v>21471</v>
      </c>
      <c r="F5862" t="s">
        <v>4236</v>
      </c>
      <c r="G5862">
        <v>0</v>
      </c>
      <c r="H5862">
        <v>64</v>
      </c>
      <c r="I5862">
        <v>3</v>
      </c>
      <c r="J5862">
        <v>57</v>
      </c>
      <c r="K5862">
        <v>4</v>
      </c>
      <c r="L5862">
        <v>0</v>
      </c>
      <c r="M5862">
        <v>0</v>
      </c>
      <c r="N5862">
        <v>0</v>
      </c>
      <c r="O5862">
        <v>0</v>
      </c>
      <c r="P5862">
        <v>0</v>
      </c>
      <c r="Q5862">
        <v>0</v>
      </c>
    </row>
    <row r="5863" spans="1:17" x14ac:dyDescent="0.25">
      <c r="A5863" t="s">
        <v>25147</v>
      </c>
      <c r="B5863" t="s">
        <v>72</v>
      </c>
      <c r="C5863" t="s">
        <v>126</v>
      </c>
      <c r="D5863" t="s">
        <v>526</v>
      </c>
      <c r="E5863" t="s">
        <v>21471</v>
      </c>
      <c r="F5863" t="s">
        <v>4238</v>
      </c>
      <c r="G5863">
        <v>0</v>
      </c>
      <c r="H5863">
        <v>0</v>
      </c>
      <c r="I5863">
        <v>0</v>
      </c>
      <c r="J5863">
        <v>0</v>
      </c>
      <c r="K5863">
        <v>0</v>
      </c>
      <c r="L5863">
        <v>0</v>
      </c>
      <c r="M5863">
        <v>64</v>
      </c>
      <c r="N5863">
        <v>0</v>
      </c>
      <c r="O5863">
        <v>0</v>
      </c>
      <c r="P5863">
        <v>0</v>
      </c>
      <c r="Q5863">
        <v>0</v>
      </c>
    </row>
    <row r="5864" spans="1:17" x14ac:dyDescent="0.25">
      <c r="A5864" t="s">
        <v>25148</v>
      </c>
      <c r="B5864" t="s">
        <v>72</v>
      </c>
      <c r="C5864" t="s">
        <v>126</v>
      </c>
      <c r="D5864" t="s">
        <v>526</v>
      </c>
      <c r="E5864" t="s">
        <v>21471</v>
      </c>
      <c r="F5864" t="s">
        <v>397</v>
      </c>
      <c r="G5864">
        <v>0</v>
      </c>
      <c r="H5864">
        <v>64</v>
      </c>
      <c r="I5864">
        <v>3</v>
      </c>
      <c r="J5864">
        <v>57</v>
      </c>
      <c r="K5864">
        <v>4</v>
      </c>
      <c r="L5864">
        <v>0</v>
      </c>
      <c r="M5864">
        <v>0</v>
      </c>
      <c r="N5864">
        <v>0</v>
      </c>
      <c r="O5864">
        <v>0</v>
      </c>
      <c r="P5864">
        <v>0</v>
      </c>
      <c r="Q5864">
        <v>0</v>
      </c>
    </row>
    <row r="5865" spans="1:17" x14ac:dyDescent="0.25">
      <c r="A5865" t="s">
        <v>25149</v>
      </c>
      <c r="B5865" t="s">
        <v>72</v>
      </c>
      <c r="C5865" t="s">
        <v>126</v>
      </c>
      <c r="D5865" t="s">
        <v>526</v>
      </c>
      <c r="E5865" t="s">
        <v>21471</v>
      </c>
      <c r="F5865" t="s">
        <v>398</v>
      </c>
      <c r="G5865">
        <v>0</v>
      </c>
      <c r="H5865">
        <v>64</v>
      </c>
      <c r="I5865">
        <v>3</v>
      </c>
      <c r="J5865">
        <v>57</v>
      </c>
      <c r="K5865">
        <v>4</v>
      </c>
      <c r="L5865">
        <v>0</v>
      </c>
      <c r="M5865">
        <v>0</v>
      </c>
      <c r="N5865">
        <v>0</v>
      </c>
      <c r="O5865">
        <v>0</v>
      </c>
      <c r="P5865">
        <v>0</v>
      </c>
      <c r="Q5865">
        <v>0</v>
      </c>
    </row>
    <row r="5866" spans="1:17" x14ac:dyDescent="0.25">
      <c r="A5866" t="s">
        <v>25150</v>
      </c>
      <c r="B5866" t="s">
        <v>72</v>
      </c>
      <c r="C5866" t="s">
        <v>126</v>
      </c>
      <c r="D5866" t="s">
        <v>526</v>
      </c>
      <c r="E5866" t="s">
        <v>21471</v>
      </c>
      <c r="F5866" t="s">
        <v>4242</v>
      </c>
      <c r="G5866">
        <v>0</v>
      </c>
      <c r="H5866">
        <v>0</v>
      </c>
      <c r="I5866">
        <v>0</v>
      </c>
      <c r="J5866">
        <v>0</v>
      </c>
      <c r="K5866">
        <v>0</v>
      </c>
      <c r="L5866">
        <v>0</v>
      </c>
      <c r="M5866">
        <v>64</v>
      </c>
      <c r="N5866">
        <v>0</v>
      </c>
      <c r="O5866">
        <v>0</v>
      </c>
      <c r="P5866">
        <v>0</v>
      </c>
      <c r="Q5866">
        <v>0</v>
      </c>
    </row>
    <row r="5867" spans="1:17" x14ac:dyDescent="0.25">
      <c r="A5867" t="s">
        <v>13620</v>
      </c>
      <c r="B5867" t="s">
        <v>73</v>
      </c>
      <c r="C5867" t="s">
        <v>200</v>
      </c>
      <c r="D5867" t="s">
        <v>526</v>
      </c>
      <c r="E5867" t="s">
        <v>563</v>
      </c>
      <c r="F5867" t="s">
        <v>397</v>
      </c>
      <c r="G5867">
        <v>0</v>
      </c>
      <c r="H5867">
        <v>6</v>
      </c>
      <c r="I5867">
        <v>2</v>
      </c>
      <c r="J5867">
        <v>4</v>
      </c>
      <c r="K5867">
        <v>0</v>
      </c>
      <c r="L5867">
        <v>0</v>
      </c>
      <c r="M5867">
        <v>0</v>
      </c>
      <c r="N5867">
        <v>0</v>
      </c>
      <c r="O5867">
        <v>0</v>
      </c>
      <c r="P5867">
        <v>0</v>
      </c>
      <c r="Q5867">
        <v>0</v>
      </c>
    </row>
    <row r="5868" spans="1:17" x14ac:dyDescent="0.25">
      <c r="A5868" t="s">
        <v>13621</v>
      </c>
      <c r="B5868" t="s">
        <v>73</v>
      </c>
      <c r="C5868" t="s">
        <v>200</v>
      </c>
      <c r="D5868" t="s">
        <v>526</v>
      </c>
      <c r="E5868" t="s">
        <v>563</v>
      </c>
      <c r="F5868" t="s">
        <v>398</v>
      </c>
      <c r="G5868">
        <v>0</v>
      </c>
      <c r="H5868">
        <v>6</v>
      </c>
      <c r="I5868">
        <v>2</v>
      </c>
      <c r="J5868">
        <v>4</v>
      </c>
      <c r="K5868">
        <v>0</v>
      </c>
      <c r="L5868">
        <v>0</v>
      </c>
      <c r="M5868">
        <v>0</v>
      </c>
      <c r="N5868">
        <v>0</v>
      </c>
      <c r="O5868">
        <v>0</v>
      </c>
      <c r="P5868">
        <v>0</v>
      </c>
      <c r="Q5868">
        <v>0</v>
      </c>
    </row>
    <row r="5869" spans="1:17" x14ac:dyDescent="0.25">
      <c r="A5869" t="s">
        <v>13622</v>
      </c>
      <c r="B5869" t="s">
        <v>73</v>
      </c>
      <c r="C5869" t="s">
        <v>200</v>
      </c>
      <c r="D5869" t="s">
        <v>526</v>
      </c>
      <c r="E5869" t="s">
        <v>563</v>
      </c>
      <c r="F5869" t="s">
        <v>4242</v>
      </c>
      <c r="G5869">
        <v>0</v>
      </c>
      <c r="H5869">
        <v>0</v>
      </c>
      <c r="I5869">
        <v>0</v>
      </c>
      <c r="J5869">
        <v>0</v>
      </c>
      <c r="K5869">
        <v>0</v>
      </c>
      <c r="L5869">
        <v>0</v>
      </c>
      <c r="M5869">
        <v>6</v>
      </c>
      <c r="N5869">
        <v>0</v>
      </c>
      <c r="O5869">
        <v>0</v>
      </c>
      <c r="P5869">
        <v>0</v>
      </c>
      <c r="Q5869">
        <v>0</v>
      </c>
    </row>
    <row r="5870" spans="1:17" x14ac:dyDescent="0.25">
      <c r="A5870" t="s">
        <v>13623</v>
      </c>
      <c r="B5870" t="s">
        <v>73</v>
      </c>
      <c r="C5870" t="s">
        <v>200</v>
      </c>
      <c r="D5870" t="s">
        <v>526</v>
      </c>
      <c r="E5870" t="s">
        <v>563</v>
      </c>
      <c r="F5870" t="s">
        <v>399</v>
      </c>
      <c r="G5870">
        <v>0</v>
      </c>
      <c r="H5870">
        <v>6</v>
      </c>
      <c r="I5870">
        <v>2</v>
      </c>
      <c r="J5870">
        <v>4</v>
      </c>
      <c r="K5870">
        <v>0</v>
      </c>
      <c r="L5870">
        <v>0</v>
      </c>
      <c r="M5870">
        <v>0</v>
      </c>
      <c r="N5870">
        <v>0</v>
      </c>
      <c r="O5870">
        <v>0</v>
      </c>
      <c r="P5870">
        <v>0</v>
      </c>
      <c r="Q5870">
        <v>0</v>
      </c>
    </row>
    <row r="5871" spans="1:17" x14ac:dyDescent="0.25">
      <c r="A5871" t="s">
        <v>13624</v>
      </c>
      <c r="B5871" t="s">
        <v>73</v>
      </c>
      <c r="C5871" t="s">
        <v>200</v>
      </c>
      <c r="D5871" t="s">
        <v>526</v>
      </c>
      <c r="E5871" t="s">
        <v>563</v>
      </c>
      <c r="F5871" t="s">
        <v>4245</v>
      </c>
      <c r="G5871">
        <v>0</v>
      </c>
      <c r="H5871">
        <v>0</v>
      </c>
      <c r="I5871">
        <v>0</v>
      </c>
      <c r="J5871">
        <v>0</v>
      </c>
      <c r="K5871">
        <v>0</v>
      </c>
      <c r="L5871">
        <v>0</v>
      </c>
      <c r="M5871">
        <v>6</v>
      </c>
      <c r="N5871">
        <v>0</v>
      </c>
      <c r="O5871">
        <v>0</v>
      </c>
      <c r="P5871">
        <v>0</v>
      </c>
      <c r="Q5871">
        <v>0</v>
      </c>
    </row>
    <row r="5872" spans="1:17" x14ac:dyDescent="0.25">
      <c r="A5872" t="s">
        <v>13625</v>
      </c>
      <c r="B5872" t="s">
        <v>73</v>
      </c>
      <c r="C5872" t="s">
        <v>200</v>
      </c>
      <c r="D5872" t="s">
        <v>526</v>
      </c>
      <c r="E5872" t="s">
        <v>563</v>
      </c>
      <c r="F5872" t="s">
        <v>394</v>
      </c>
      <c r="G5872">
        <v>0</v>
      </c>
      <c r="H5872">
        <v>0</v>
      </c>
      <c r="I5872">
        <v>0</v>
      </c>
      <c r="J5872">
        <v>0</v>
      </c>
      <c r="K5872">
        <v>0</v>
      </c>
      <c r="L5872">
        <v>0</v>
      </c>
      <c r="M5872">
        <v>0</v>
      </c>
      <c r="N5872">
        <v>6</v>
      </c>
      <c r="O5872">
        <v>6</v>
      </c>
      <c r="P5872">
        <v>0</v>
      </c>
      <c r="Q5872">
        <v>0</v>
      </c>
    </row>
    <row r="5873" spans="1:17" x14ac:dyDescent="0.25">
      <c r="A5873" t="s">
        <v>13626</v>
      </c>
      <c r="B5873" t="s">
        <v>73</v>
      </c>
      <c r="C5873" t="s">
        <v>200</v>
      </c>
      <c r="D5873" t="s">
        <v>526</v>
      </c>
      <c r="E5873" t="s">
        <v>563</v>
      </c>
      <c r="F5873" t="s">
        <v>395</v>
      </c>
      <c r="G5873">
        <v>0</v>
      </c>
      <c r="H5873">
        <v>0</v>
      </c>
      <c r="I5873">
        <v>0</v>
      </c>
      <c r="J5873">
        <v>0</v>
      </c>
      <c r="K5873">
        <v>0</v>
      </c>
      <c r="L5873">
        <v>0</v>
      </c>
      <c r="M5873">
        <v>0</v>
      </c>
      <c r="N5873">
        <v>6</v>
      </c>
      <c r="O5873">
        <v>6</v>
      </c>
      <c r="P5873">
        <v>0</v>
      </c>
      <c r="Q5873">
        <v>0</v>
      </c>
    </row>
    <row r="5874" spans="1:17" x14ac:dyDescent="0.25">
      <c r="A5874" t="s">
        <v>13627</v>
      </c>
      <c r="B5874" t="s">
        <v>73</v>
      </c>
      <c r="C5874" t="s">
        <v>200</v>
      </c>
      <c r="D5874" t="s">
        <v>526</v>
      </c>
      <c r="E5874" t="s">
        <v>563</v>
      </c>
      <c r="F5874" t="s">
        <v>525</v>
      </c>
      <c r="G5874">
        <v>6</v>
      </c>
      <c r="H5874">
        <v>0</v>
      </c>
      <c r="I5874">
        <v>0</v>
      </c>
      <c r="J5874">
        <v>0</v>
      </c>
      <c r="K5874">
        <v>0</v>
      </c>
      <c r="L5874">
        <v>0</v>
      </c>
      <c r="M5874">
        <v>0</v>
      </c>
      <c r="N5874">
        <v>0</v>
      </c>
      <c r="O5874">
        <v>0</v>
      </c>
      <c r="P5874">
        <v>0</v>
      </c>
      <c r="Q5874">
        <v>0</v>
      </c>
    </row>
    <row r="5875" spans="1:17" x14ac:dyDescent="0.25">
      <c r="A5875" t="s">
        <v>24872</v>
      </c>
      <c r="B5875" t="s">
        <v>73</v>
      </c>
      <c r="C5875" t="s">
        <v>200</v>
      </c>
      <c r="D5875" t="s">
        <v>526</v>
      </c>
      <c r="E5875" t="s">
        <v>21471</v>
      </c>
      <c r="F5875" t="s">
        <v>396</v>
      </c>
      <c r="G5875">
        <v>0</v>
      </c>
      <c r="H5875">
        <v>2</v>
      </c>
      <c r="I5875">
        <v>0</v>
      </c>
      <c r="J5875">
        <v>2</v>
      </c>
      <c r="K5875">
        <v>0</v>
      </c>
      <c r="L5875">
        <v>0</v>
      </c>
      <c r="M5875">
        <v>0</v>
      </c>
      <c r="N5875">
        <v>0</v>
      </c>
      <c r="O5875">
        <v>0</v>
      </c>
      <c r="P5875">
        <v>0</v>
      </c>
      <c r="Q5875">
        <v>0</v>
      </c>
    </row>
    <row r="5876" spans="1:17" x14ac:dyDescent="0.25">
      <c r="A5876" t="s">
        <v>24873</v>
      </c>
      <c r="B5876" t="s">
        <v>73</v>
      </c>
      <c r="C5876" t="s">
        <v>200</v>
      </c>
      <c r="D5876" t="s">
        <v>526</v>
      </c>
      <c r="E5876" t="s">
        <v>21471</v>
      </c>
      <c r="F5876" t="s">
        <v>4236</v>
      </c>
      <c r="G5876">
        <v>0</v>
      </c>
      <c r="H5876">
        <v>2</v>
      </c>
      <c r="I5876">
        <v>0</v>
      </c>
      <c r="J5876">
        <v>2</v>
      </c>
      <c r="K5876">
        <v>0</v>
      </c>
      <c r="L5876">
        <v>0</v>
      </c>
      <c r="M5876">
        <v>0</v>
      </c>
      <c r="N5876">
        <v>0</v>
      </c>
      <c r="O5876">
        <v>0</v>
      </c>
      <c r="P5876">
        <v>0</v>
      </c>
      <c r="Q5876">
        <v>0</v>
      </c>
    </row>
    <row r="5877" spans="1:17" x14ac:dyDescent="0.25">
      <c r="A5877" t="s">
        <v>24874</v>
      </c>
      <c r="B5877" t="s">
        <v>73</v>
      </c>
      <c r="C5877" t="s">
        <v>200</v>
      </c>
      <c r="D5877" t="s">
        <v>526</v>
      </c>
      <c r="E5877" t="s">
        <v>21471</v>
      </c>
      <c r="F5877" t="s">
        <v>4238</v>
      </c>
      <c r="G5877">
        <v>0</v>
      </c>
      <c r="H5877">
        <v>0</v>
      </c>
      <c r="I5877">
        <v>0</v>
      </c>
      <c r="J5877">
        <v>0</v>
      </c>
      <c r="K5877">
        <v>0</v>
      </c>
      <c r="L5877">
        <v>0</v>
      </c>
      <c r="M5877">
        <v>2</v>
      </c>
      <c r="N5877">
        <v>0</v>
      </c>
      <c r="O5877">
        <v>0</v>
      </c>
      <c r="P5877">
        <v>0</v>
      </c>
      <c r="Q5877">
        <v>0</v>
      </c>
    </row>
    <row r="5878" spans="1:17" x14ac:dyDescent="0.25">
      <c r="A5878" t="s">
        <v>24875</v>
      </c>
      <c r="B5878" t="s">
        <v>73</v>
      </c>
      <c r="C5878" t="s">
        <v>200</v>
      </c>
      <c r="D5878" t="s">
        <v>526</v>
      </c>
      <c r="E5878" t="s">
        <v>21471</v>
      </c>
      <c r="F5878" t="s">
        <v>397</v>
      </c>
      <c r="G5878">
        <v>0</v>
      </c>
      <c r="H5878">
        <v>2</v>
      </c>
      <c r="I5878">
        <v>0</v>
      </c>
      <c r="J5878">
        <v>2</v>
      </c>
      <c r="K5878">
        <v>0</v>
      </c>
      <c r="L5878">
        <v>0</v>
      </c>
      <c r="M5878">
        <v>0</v>
      </c>
      <c r="N5878">
        <v>0</v>
      </c>
      <c r="O5878">
        <v>0</v>
      </c>
      <c r="P5878">
        <v>0</v>
      </c>
      <c r="Q5878">
        <v>0</v>
      </c>
    </row>
    <row r="5879" spans="1:17" x14ac:dyDescent="0.25">
      <c r="A5879" t="s">
        <v>24876</v>
      </c>
      <c r="B5879" t="s">
        <v>73</v>
      </c>
      <c r="C5879" t="s">
        <v>200</v>
      </c>
      <c r="D5879" t="s">
        <v>526</v>
      </c>
      <c r="E5879" t="s">
        <v>21471</v>
      </c>
      <c r="F5879" t="s">
        <v>398</v>
      </c>
      <c r="G5879">
        <v>0</v>
      </c>
      <c r="H5879">
        <v>2</v>
      </c>
      <c r="I5879">
        <v>0</v>
      </c>
      <c r="J5879">
        <v>2</v>
      </c>
      <c r="K5879">
        <v>0</v>
      </c>
      <c r="L5879">
        <v>0</v>
      </c>
      <c r="M5879">
        <v>0</v>
      </c>
      <c r="N5879">
        <v>0</v>
      </c>
      <c r="O5879">
        <v>0</v>
      </c>
      <c r="P5879">
        <v>0</v>
      </c>
      <c r="Q5879">
        <v>0</v>
      </c>
    </row>
    <row r="5880" spans="1:17" x14ac:dyDescent="0.25">
      <c r="A5880" t="s">
        <v>24877</v>
      </c>
      <c r="B5880" t="s">
        <v>73</v>
      </c>
      <c r="C5880" t="s">
        <v>200</v>
      </c>
      <c r="D5880" t="s">
        <v>526</v>
      </c>
      <c r="E5880" t="s">
        <v>21471</v>
      </c>
      <c r="F5880" t="s">
        <v>4242</v>
      </c>
      <c r="G5880">
        <v>0</v>
      </c>
      <c r="H5880">
        <v>0</v>
      </c>
      <c r="I5880">
        <v>0</v>
      </c>
      <c r="J5880">
        <v>0</v>
      </c>
      <c r="K5880">
        <v>0</v>
      </c>
      <c r="L5880">
        <v>0</v>
      </c>
      <c r="M5880">
        <v>2</v>
      </c>
      <c r="N5880">
        <v>0</v>
      </c>
      <c r="O5880">
        <v>0</v>
      </c>
      <c r="P5880">
        <v>0</v>
      </c>
      <c r="Q5880">
        <v>0</v>
      </c>
    </row>
    <row r="5881" spans="1:17" x14ac:dyDescent="0.25">
      <c r="A5881" t="s">
        <v>24878</v>
      </c>
      <c r="B5881" t="s">
        <v>73</v>
      </c>
      <c r="C5881" t="s">
        <v>200</v>
      </c>
      <c r="D5881" t="s">
        <v>526</v>
      </c>
      <c r="E5881" t="s">
        <v>21471</v>
      </c>
      <c r="F5881" t="s">
        <v>399</v>
      </c>
      <c r="G5881">
        <v>0</v>
      </c>
      <c r="H5881">
        <v>2</v>
      </c>
      <c r="I5881">
        <v>0</v>
      </c>
      <c r="J5881">
        <v>2</v>
      </c>
      <c r="K5881">
        <v>0</v>
      </c>
      <c r="L5881">
        <v>0</v>
      </c>
      <c r="M5881">
        <v>0</v>
      </c>
      <c r="N5881">
        <v>0</v>
      </c>
      <c r="O5881">
        <v>0</v>
      </c>
      <c r="P5881">
        <v>0</v>
      </c>
      <c r="Q5881">
        <v>0</v>
      </c>
    </row>
    <row r="5882" spans="1:17" x14ac:dyDescent="0.25">
      <c r="A5882" t="s">
        <v>24879</v>
      </c>
      <c r="B5882" t="s">
        <v>73</v>
      </c>
      <c r="C5882" t="s">
        <v>200</v>
      </c>
      <c r="D5882" t="s">
        <v>526</v>
      </c>
      <c r="E5882" t="s">
        <v>21471</v>
      </c>
      <c r="F5882" t="s">
        <v>4245</v>
      </c>
      <c r="G5882">
        <v>0</v>
      </c>
      <c r="H5882">
        <v>0</v>
      </c>
      <c r="I5882">
        <v>0</v>
      </c>
      <c r="J5882">
        <v>0</v>
      </c>
      <c r="K5882">
        <v>0</v>
      </c>
      <c r="L5882">
        <v>0</v>
      </c>
      <c r="M5882">
        <v>2</v>
      </c>
      <c r="N5882">
        <v>0</v>
      </c>
      <c r="O5882">
        <v>0</v>
      </c>
      <c r="P5882">
        <v>0</v>
      </c>
      <c r="Q5882">
        <v>0</v>
      </c>
    </row>
    <row r="5883" spans="1:17" x14ac:dyDescent="0.25">
      <c r="A5883" t="s">
        <v>24880</v>
      </c>
      <c r="B5883" t="s">
        <v>72</v>
      </c>
      <c r="C5883" t="s">
        <v>133</v>
      </c>
      <c r="D5883" t="s">
        <v>527</v>
      </c>
      <c r="E5883" t="s">
        <v>21471</v>
      </c>
      <c r="F5883" t="s">
        <v>528</v>
      </c>
      <c r="G5883">
        <v>0</v>
      </c>
      <c r="H5883">
        <v>0</v>
      </c>
      <c r="I5883">
        <v>0</v>
      </c>
      <c r="J5883">
        <v>0</v>
      </c>
      <c r="K5883">
        <v>0</v>
      </c>
      <c r="L5883">
        <v>0</v>
      </c>
      <c r="M5883">
        <v>0</v>
      </c>
      <c r="N5883">
        <v>4</v>
      </c>
      <c r="O5883">
        <v>4</v>
      </c>
      <c r="P5883">
        <v>0</v>
      </c>
      <c r="Q5883">
        <v>0</v>
      </c>
    </row>
    <row r="5884" spans="1:17" x14ac:dyDescent="0.25">
      <c r="A5884" t="s">
        <v>24881</v>
      </c>
      <c r="B5884" t="s">
        <v>72</v>
      </c>
      <c r="C5884" t="s">
        <v>133</v>
      </c>
      <c r="D5884" t="s">
        <v>527</v>
      </c>
      <c r="E5884" t="s">
        <v>21471</v>
      </c>
      <c r="F5884" t="s">
        <v>525</v>
      </c>
      <c r="G5884">
        <v>4</v>
      </c>
      <c r="H5884">
        <v>0</v>
      </c>
      <c r="I5884">
        <v>0</v>
      </c>
      <c r="J5884">
        <v>0</v>
      </c>
      <c r="K5884">
        <v>0</v>
      </c>
      <c r="L5884">
        <v>0</v>
      </c>
      <c r="M5884">
        <v>0</v>
      </c>
      <c r="N5884">
        <v>0</v>
      </c>
      <c r="O5884">
        <v>0</v>
      </c>
      <c r="P5884">
        <v>0</v>
      </c>
      <c r="Q5884">
        <v>0</v>
      </c>
    </row>
    <row r="5885" spans="1:17" x14ac:dyDescent="0.25">
      <c r="A5885" t="s">
        <v>18046</v>
      </c>
      <c r="B5885" t="s">
        <v>72</v>
      </c>
      <c r="C5885" t="s">
        <v>133</v>
      </c>
      <c r="D5885" t="s">
        <v>12971</v>
      </c>
      <c r="E5885" t="s">
        <v>563</v>
      </c>
      <c r="F5885" t="s">
        <v>525</v>
      </c>
      <c r="G5885">
        <v>5</v>
      </c>
      <c r="H5885">
        <v>0</v>
      </c>
      <c r="I5885">
        <v>0</v>
      </c>
      <c r="J5885">
        <v>0</v>
      </c>
      <c r="K5885">
        <v>0</v>
      </c>
      <c r="L5885">
        <v>0</v>
      </c>
      <c r="M5885">
        <v>0</v>
      </c>
      <c r="N5885">
        <v>0</v>
      </c>
      <c r="O5885">
        <v>0</v>
      </c>
      <c r="P5885">
        <v>0</v>
      </c>
      <c r="Q5885">
        <v>0</v>
      </c>
    </row>
    <row r="5886" spans="1:17" x14ac:dyDescent="0.25">
      <c r="A5886" t="s">
        <v>24882</v>
      </c>
      <c r="B5886" t="s">
        <v>72</v>
      </c>
      <c r="C5886" t="s">
        <v>133</v>
      </c>
      <c r="D5886" t="s">
        <v>12971</v>
      </c>
      <c r="E5886" t="s">
        <v>21471</v>
      </c>
      <c r="F5886" t="s">
        <v>525</v>
      </c>
      <c r="G5886">
        <v>2</v>
      </c>
      <c r="H5886">
        <v>0</v>
      </c>
      <c r="I5886">
        <v>0</v>
      </c>
      <c r="J5886">
        <v>0</v>
      </c>
      <c r="K5886">
        <v>0</v>
      </c>
      <c r="L5886">
        <v>0</v>
      </c>
      <c r="M5886">
        <v>0</v>
      </c>
      <c r="N5886">
        <v>0</v>
      </c>
      <c r="O5886">
        <v>0</v>
      </c>
      <c r="P5886">
        <v>0</v>
      </c>
      <c r="Q5886">
        <v>0</v>
      </c>
    </row>
    <row r="5887" spans="1:17" x14ac:dyDescent="0.25">
      <c r="A5887" t="s">
        <v>18047</v>
      </c>
      <c r="B5887" t="s">
        <v>72</v>
      </c>
      <c r="C5887" t="s">
        <v>134</v>
      </c>
      <c r="D5887" t="s">
        <v>526</v>
      </c>
      <c r="E5887" t="s">
        <v>563</v>
      </c>
      <c r="F5887" t="s">
        <v>396</v>
      </c>
      <c r="G5887">
        <v>0</v>
      </c>
      <c r="H5887">
        <v>2</v>
      </c>
      <c r="I5887">
        <v>0</v>
      </c>
      <c r="J5887">
        <v>1</v>
      </c>
      <c r="K5887">
        <v>0</v>
      </c>
      <c r="L5887">
        <v>1</v>
      </c>
      <c r="M5887">
        <v>0</v>
      </c>
      <c r="N5887">
        <v>0</v>
      </c>
      <c r="O5887">
        <v>0</v>
      </c>
      <c r="P5887">
        <v>0</v>
      </c>
      <c r="Q5887">
        <v>0</v>
      </c>
    </row>
    <row r="5888" spans="1:17" x14ac:dyDescent="0.25">
      <c r="A5888" t="s">
        <v>18048</v>
      </c>
      <c r="B5888" t="s">
        <v>72</v>
      </c>
      <c r="C5888" t="s">
        <v>134</v>
      </c>
      <c r="D5888" t="s">
        <v>526</v>
      </c>
      <c r="E5888" t="s">
        <v>563</v>
      </c>
      <c r="F5888" t="s">
        <v>4236</v>
      </c>
      <c r="G5888">
        <v>0</v>
      </c>
      <c r="H5888">
        <v>2</v>
      </c>
      <c r="I5888">
        <v>0</v>
      </c>
      <c r="J5888">
        <v>1</v>
      </c>
      <c r="K5888">
        <v>0</v>
      </c>
      <c r="L5888">
        <v>1</v>
      </c>
      <c r="M5888">
        <v>0</v>
      </c>
      <c r="N5888">
        <v>0</v>
      </c>
      <c r="O5888">
        <v>0</v>
      </c>
      <c r="P5888">
        <v>0</v>
      </c>
      <c r="Q5888">
        <v>0</v>
      </c>
    </row>
    <row r="5889" spans="1:17" x14ac:dyDescent="0.25">
      <c r="A5889" t="s">
        <v>18049</v>
      </c>
      <c r="B5889" t="s">
        <v>72</v>
      </c>
      <c r="C5889" t="s">
        <v>134</v>
      </c>
      <c r="D5889" t="s">
        <v>526</v>
      </c>
      <c r="E5889" t="s">
        <v>563</v>
      </c>
      <c r="F5889" t="s">
        <v>4238</v>
      </c>
      <c r="G5889">
        <v>0</v>
      </c>
      <c r="H5889">
        <v>0</v>
      </c>
      <c r="I5889">
        <v>0</v>
      </c>
      <c r="J5889">
        <v>0</v>
      </c>
      <c r="K5889">
        <v>0</v>
      </c>
      <c r="L5889">
        <v>0</v>
      </c>
      <c r="M5889">
        <v>2</v>
      </c>
      <c r="N5889">
        <v>0</v>
      </c>
      <c r="O5889">
        <v>0</v>
      </c>
      <c r="P5889">
        <v>0</v>
      </c>
      <c r="Q5889">
        <v>0</v>
      </c>
    </row>
    <row r="5890" spans="1:17" x14ac:dyDescent="0.25">
      <c r="A5890" t="s">
        <v>18050</v>
      </c>
      <c r="B5890" t="s">
        <v>72</v>
      </c>
      <c r="C5890" t="s">
        <v>134</v>
      </c>
      <c r="D5890" t="s">
        <v>526</v>
      </c>
      <c r="E5890" t="s">
        <v>563</v>
      </c>
      <c r="F5890" t="s">
        <v>397</v>
      </c>
      <c r="G5890">
        <v>0</v>
      </c>
      <c r="H5890">
        <v>2</v>
      </c>
      <c r="I5890">
        <v>0</v>
      </c>
      <c r="J5890">
        <v>1</v>
      </c>
      <c r="K5890">
        <v>0</v>
      </c>
      <c r="L5890">
        <v>1</v>
      </c>
      <c r="M5890">
        <v>0</v>
      </c>
      <c r="N5890">
        <v>0</v>
      </c>
      <c r="O5890">
        <v>0</v>
      </c>
      <c r="P5890">
        <v>0</v>
      </c>
      <c r="Q5890">
        <v>0</v>
      </c>
    </row>
    <row r="5891" spans="1:17" x14ac:dyDescent="0.25">
      <c r="A5891" t="s">
        <v>18051</v>
      </c>
      <c r="B5891" t="s">
        <v>72</v>
      </c>
      <c r="C5891" t="s">
        <v>134</v>
      </c>
      <c r="D5891" t="s">
        <v>526</v>
      </c>
      <c r="E5891" t="s">
        <v>563</v>
      </c>
      <c r="F5891" t="s">
        <v>398</v>
      </c>
      <c r="G5891">
        <v>0</v>
      </c>
      <c r="H5891">
        <v>2</v>
      </c>
      <c r="I5891">
        <v>0</v>
      </c>
      <c r="J5891">
        <v>1</v>
      </c>
      <c r="K5891">
        <v>0</v>
      </c>
      <c r="L5891">
        <v>1</v>
      </c>
      <c r="M5891">
        <v>0</v>
      </c>
      <c r="N5891">
        <v>0</v>
      </c>
      <c r="O5891">
        <v>0</v>
      </c>
      <c r="P5891">
        <v>0</v>
      </c>
      <c r="Q5891">
        <v>0</v>
      </c>
    </row>
    <row r="5892" spans="1:17" x14ac:dyDescent="0.25">
      <c r="A5892" t="s">
        <v>18052</v>
      </c>
      <c r="B5892" t="s">
        <v>72</v>
      </c>
      <c r="C5892" t="s">
        <v>134</v>
      </c>
      <c r="D5892" t="s">
        <v>526</v>
      </c>
      <c r="E5892" t="s">
        <v>563</v>
      </c>
      <c r="F5892" t="s">
        <v>4242</v>
      </c>
      <c r="G5892">
        <v>0</v>
      </c>
      <c r="H5892">
        <v>0</v>
      </c>
      <c r="I5892">
        <v>0</v>
      </c>
      <c r="J5892">
        <v>0</v>
      </c>
      <c r="K5892">
        <v>0</v>
      </c>
      <c r="L5892">
        <v>0</v>
      </c>
      <c r="M5892">
        <v>2</v>
      </c>
      <c r="N5892">
        <v>0</v>
      </c>
      <c r="O5892">
        <v>0</v>
      </c>
      <c r="P5892">
        <v>0</v>
      </c>
      <c r="Q5892">
        <v>0</v>
      </c>
    </row>
    <row r="5893" spans="1:17" x14ac:dyDescent="0.25">
      <c r="A5893" t="s">
        <v>18053</v>
      </c>
      <c r="B5893" t="s">
        <v>72</v>
      </c>
      <c r="C5893" t="s">
        <v>134</v>
      </c>
      <c r="D5893" t="s">
        <v>526</v>
      </c>
      <c r="E5893" t="s">
        <v>563</v>
      </c>
      <c r="F5893" t="s">
        <v>399</v>
      </c>
      <c r="G5893">
        <v>0</v>
      </c>
      <c r="H5893">
        <v>2</v>
      </c>
      <c r="I5893">
        <v>0</v>
      </c>
      <c r="J5893">
        <v>1</v>
      </c>
      <c r="K5893">
        <v>0</v>
      </c>
      <c r="L5893">
        <v>1</v>
      </c>
      <c r="M5893">
        <v>0</v>
      </c>
      <c r="N5893">
        <v>0</v>
      </c>
      <c r="O5893">
        <v>0</v>
      </c>
      <c r="P5893">
        <v>0</v>
      </c>
      <c r="Q5893">
        <v>0</v>
      </c>
    </row>
    <row r="5894" spans="1:17" x14ac:dyDescent="0.25">
      <c r="A5894" t="s">
        <v>18054</v>
      </c>
      <c r="B5894" t="s">
        <v>72</v>
      </c>
      <c r="C5894" t="s">
        <v>134</v>
      </c>
      <c r="D5894" t="s">
        <v>526</v>
      </c>
      <c r="E5894" t="s">
        <v>563</v>
      </c>
      <c r="F5894" t="s">
        <v>4245</v>
      </c>
      <c r="G5894">
        <v>0</v>
      </c>
      <c r="H5894">
        <v>0</v>
      </c>
      <c r="I5894">
        <v>0</v>
      </c>
      <c r="J5894">
        <v>0</v>
      </c>
      <c r="K5894">
        <v>0</v>
      </c>
      <c r="L5894">
        <v>0</v>
      </c>
      <c r="M5894">
        <v>2</v>
      </c>
      <c r="N5894">
        <v>0</v>
      </c>
      <c r="O5894">
        <v>0</v>
      </c>
      <c r="P5894">
        <v>0</v>
      </c>
      <c r="Q5894">
        <v>0</v>
      </c>
    </row>
    <row r="5895" spans="1:17" x14ac:dyDescent="0.25">
      <c r="A5895" t="s">
        <v>18055</v>
      </c>
      <c r="B5895" t="s">
        <v>72</v>
      </c>
      <c r="C5895" t="s">
        <v>134</v>
      </c>
      <c r="D5895" t="s">
        <v>526</v>
      </c>
      <c r="E5895" t="s">
        <v>563</v>
      </c>
      <c r="F5895" t="s">
        <v>394</v>
      </c>
      <c r="G5895">
        <v>0</v>
      </c>
      <c r="H5895">
        <v>0</v>
      </c>
      <c r="I5895">
        <v>0</v>
      </c>
      <c r="J5895">
        <v>0</v>
      </c>
      <c r="K5895">
        <v>0</v>
      </c>
      <c r="L5895">
        <v>0</v>
      </c>
      <c r="M5895">
        <v>0</v>
      </c>
      <c r="N5895">
        <v>1</v>
      </c>
      <c r="O5895">
        <v>0</v>
      </c>
      <c r="P5895">
        <v>0</v>
      </c>
      <c r="Q5895">
        <v>1</v>
      </c>
    </row>
    <row r="5896" spans="1:17" x14ac:dyDescent="0.25">
      <c r="A5896" t="s">
        <v>18056</v>
      </c>
      <c r="B5896" t="s">
        <v>72</v>
      </c>
      <c r="C5896" t="s">
        <v>134</v>
      </c>
      <c r="D5896" t="s">
        <v>526</v>
      </c>
      <c r="E5896" t="s">
        <v>563</v>
      </c>
      <c r="F5896" t="s">
        <v>395</v>
      </c>
      <c r="G5896">
        <v>0</v>
      </c>
      <c r="H5896">
        <v>0</v>
      </c>
      <c r="I5896">
        <v>0</v>
      </c>
      <c r="J5896">
        <v>0</v>
      </c>
      <c r="K5896">
        <v>0</v>
      </c>
      <c r="L5896">
        <v>0</v>
      </c>
      <c r="M5896">
        <v>0</v>
      </c>
      <c r="N5896">
        <v>1</v>
      </c>
      <c r="O5896">
        <v>0</v>
      </c>
      <c r="P5896">
        <v>0</v>
      </c>
      <c r="Q5896">
        <v>1</v>
      </c>
    </row>
    <row r="5897" spans="1:17" x14ac:dyDescent="0.25">
      <c r="A5897" t="s">
        <v>18057</v>
      </c>
      <c r="B5897" t="s">
        <v>72</v>
      </c>
      <c r="C5897" t="s">
        <v>134</v>
      </c>
      <c r="D5897" t="s">
        <v>526</v>
      </c>
      <c r="E5897" t="s">
        <v>563</v>
      </c>
      <c r="F5897" t="s">
        <v>525</v>
      </c>
      <c r="G5897">
        <v>2</v>
      </c>
      <c r="H5897">
        <v>0</v>
      </c>
      <c r="I5897">
        <v>0</v>
      </c>
      <c r="J5897">
        <v>0</v>
      </c>
      <c r="K5897">
        <v>0</v>
      </c>
      <c r="L5897">
        <v>0</v>
      </c>
      <c r="M5897">
        <v>0</v>
      </c>
      <c r="N5897">
        <v>0</v>
      </c>
      <c r="O5897">
        <v>0</v>
      </c>
      <c r="P5897">
        <v>0</v>
      </c>
      <c r="Q5897">
        <v>0</v>
      </c>
    </row>
    <row r="5898" spans="1:17" x14ac:dyDescent="0.25">
      <c r="A5898" t="s">
        <v>24883</v>
      </c>
      <c r="B5898" t="s">
        <v>72</v>
      </c>
      <c r="C5898" t="s">
        <v>134</v>
      </c>
      <c r="D5898" t="s">
        <v>526</v>
      </c>
      <c r="E5898" t="s">
        <v>21471</v>
      </c>
      <c r="F5898" t="s">
        <v>396</v>
      </c>
      <c r="G5898">
        <v>0</v>
      </c>
      <c r="H5898">
        <v>16</v>
      </c>
      <c r="I5898">
        <v>6</v>
      </c>
      <c r="J5898">
        <v>9</v>
      </c>
      <c r="K5898">
        <v>1</v>
      </c>
      <c r="L5898">
        <v>0</v>
      </c>
      <c r="M5898">
        <v>0</v>
      </c>
      <c r="N5898">
        <v>0</v>
      </c>
      <c r="O5898">
        <v>0</v>
      </c>
      <c r="P5898">
        <v>0</v>
      </c>
      <c r="Q5898">
        <v>0</v>
      </c>
    </row>
    <row r="5899" spans="1:17" x14ac:dyDescent="0.25">
      <c r="A5899" t="s">
        <v>24884</v>
      </c>
      <c r="B5899" t="s">
        <v>72</v>
      </c>
      <c r="C5899" t="s">
        <v>134</v>
      </c>
      <c r="D5899" t="s">
        <v>526</v>
      </c>
      <c r="E5899" t="s">
        <v>21471</v>
      </c>
      <c r="F5899" t="s">
        <v>4236</v>
      </c>
      <c r="G5899">
        <v>0</v>
      </c>
      <c r="H5899">
        <v>16</v>
      </c>
      <c r="I5899">
        <v>6</v>
      </c>
      <c r="J5899">
        <v>9</v>
      </c>
      <c r="K5899">
        <v>1</v>
      </c>
      <c r="L5899">
        <v>0</v>
      </c>
      <c r="M5899">
        <v>0</v>
      </c>
      <c r="N5899">
        <v>0</v>
      </c>
      <c r="O5899">
        <v>0</v>
      </c>
      <c r="P5899">
        <v>0</v>
      </c>
      <c r="Q5899">
        <v>0</v>
      </c>
    </row>
    <row r="5900" spans="1:17" x14ac:dyDescent="0.25">
      <c r="A5900" t="s">
        <v>24885</v>
      </c>
      <c r="B5900" t="s">
        <v>72</v>
      </c>
      <c r="C5900" t="s">
        <v>134</v>
      </c>
      <c r="D5900" t="s">
        <v>526</v>
      </c>
      <c r="E5900" t="s">
        <v>21471</v>
      </c>
      <c r="F5900" t="s">
        <v>4238</v>
      </c>
      <c r="G5900">
        <v>0</v>
      </c>
      <c r="H5900">
        <v>0</v>
      </c>
      <c r="I5900">
        <v>0</v>
      </c>
      <c r="J5900">
        <v>0</v>
      </c>
      <c r="K5900">
        <v>0</v>
      </c>
      <c r="L5900">
        <v>0</v>
      </c>
      <c r="M5900">
        <v>16</v>
      </c>
      <c r="N5900">
        <v>0</v>
      </c>
      <c r="O5900">
        <v>0</v>
      </c>
      <c r="P5900">
        <v>0</v>
      </c>
      <c r="Q5900">
        <v>0</v>
      </c>
    </row>
    <row r="5901" spans="1:17" x14ac:dyDescent="0.25">
      <c r="A5901" t="s">
        <v>24886</v>
      </c>
      <c r="B5901" t="s">
        <v>72</v>
      </c>
      <c r="C5901" t="s">
        <v>134</v>
      </c>
      <c r="D5901" t="s">
        <v>526</v>
      </c>
      <c r="E5901" t="s">
        <v>21471</v>
      </c>
      <c r="F5901" t="s">
        <v>397</v>
      </c>
      <c r="G5901">
        <v>0</v>
      </c>
      <c r="H5901">
        <v>16</v>
      </c>
      <c r="I5901">
        <v>6</v>
      </c>
      <c r="J5901">
        <v>9</v>
      </c>
      <c r="K5901">
        <v>1</v>
      </c>
      <c r="L5901">
        <v>0</v>
      </c>
      <c r="M5901">
        <v>0</v>
      </c>
      <c r="N5901">
        <v>0</v>
      </c>
      <c r="O5901">
        <v>0</v>
      </c>
      <c r="P5901">
        <v>0</v>
      </c>
      <c r="Q5901">
        <v>0</v>
      </c>
    </row>
    <row r="5902" spans="1:17" x14ac:dyDescent="0.25">
      <c r="A5902" t="s">
        <v>24887</v>
      </c>
      <c r="B5902" t="s">
        <v>72</v>
      </c>
      <c r="C5902" t="s">
        <v>134</v>
      </c>
      <c r="D5902" t="s">
        <v>526</v>
      </c>
      <c r="E5902" t="s">
        <v>21471</v>
      </c>
      <c r="F5902" t="s">
        <v>398</v>
      </c>
      <c r="G5902">
        <v>0</v>
      </c>
      <c r="H5902">
        <v>16</v>
      </c>
      <c r="I5902">
        <v>6</v>
      </c>
      <c r="J5902">
        <v>9</v>
      </c>
      <c r="K5902">
        <v>1</v>
      </c>
      <c r="L5902">
        <v>0</v>
      </c>
      <c r="M5902">
        <v>0</v>
      </c>
      <c r="N5902">
        <v>0</v>
      </c>
      <c r="O5902">
        <v>0</v>
      </c>
      <c r="P5902">
        <v>0</v>
      </c>
      <c r="Q5902">
        <v>0</v>
      </c>
    </row>
    <row r="5903" spans="1:17" x14ac:dyDescent="0.25">
      <c r="A5903" t="s">
        <v>24888</v>
      </c>
      <c r="B5903" t="s">
        <v>72</v>
      </c>
      <c r="C5903" t="s">
        <v>134</v>
      </c>
      <c r="D5903" t="s">
        <v>526</v>
      </c>
      <c r="E5903" t="s">
        <v>21471</v>
      </c>
      <c r="F5903" t="s">
        <v>4242</v>
      </c>
      <c r="G5903">
        <v>0</v>
      </c>
      <c r="H5903">
        <v>0</v>
      </c>
      <c r="I5903">
        <v>0</v>
      </c>
      <c r="J5903">
        <v>0</v>
      </c>
      <c r="K5903">
        <v>0</v>
      </c>
      <c r="L5903">
        <v>0</v>
      </c>
      <c r="M5903">
        <v>16</v>
      </c>
      <c r="N5903">
        <v>0</v>
      </c>
      <c r="O5903">
        <v>0</v>
      </c>
      <c r="P5903">
        <v>0</v>
      </c>
      <c r="Q5903">
        <v>0</v>
      </c>
    </row>
    <row r="5904" spans="1:17" x14ac:dyDescent="0.25">
      <c r="A5904" t="s">
        <v>24889</v>
      </c>
      <c r="B5904" t="s">
        <v>72</v>
      </c>
      <c r="C5904" t="s">
        <v>134</v>
      </c>
      <c r="D5904" t="s">
        <v>526</v>
      </c>
      <c r="E5904" t="s">
        <v>21471</v>
      </c>
      <c r="F5904" t="s">
        <v>399</v>
      </c>
      <c r="G5904">
        <v>0</v>
      </c>
      <c r="H5904">
        <v>16</v>
      </c>
      <c r="I5904">
        <v>6</v>
      </c>
      <c r="J5904">
        <v>9</v>
      </c>
      <c r="K5904">
        <v>1</v>
      </c>
      <c r="L5904">
        <v>0</v>
      </c>
      <c r="M5904">
        <v>0</v>
      </c>
      <c r="N5904">
        <v>0</v>
      </c>
      <c r="O5904">
        <v>0</v>
      </c>
      <c r="P5904">
        <v>0</v>
      </c>
      <c r="Q5904">
        <v>0</v>
      </c>
    </row>
    <row r="5905" spans="1:17" x14ac:dyDescent="0.25">
      <c r="A5905" t="s">
        <v>24890</v>
      </c>
      <c r="B5905" t="s">
        <v>72</v>
      </c>
      <c r="C5905" t="s">
        <v>134</v>
      </c>
      <c r="D5905" t="s">
        <v>526</v>
      </c>
      <c r="E5905" t="s">
        <v>21471</v>
      </c>
      <c r="F5905" t="s">
        <v>4245</v>
      </c>
      <c r="G5905">
        <v>0</v>
      </c>
      <c r="H5905">
        <v>0</v>
      </c>
      <c r="I5905">
        <v>0</v>
      </c>
      <c r="J5905">
        <v>0</v>
      </c>
      <c r="K5905">
        <v>0</v>
      </c>
      <c r="L5905">
        <v>0</v>
      </c>
      <c r="M5905">
        <v>16</v>
      </c>
      <c r="N5905">
        <v>0</v>
      </c>
      <c r="O5905">
        <v>0</v>
      </c>
      <c r="P5905">
        <v>0</v>
      </c>
      <c r="Q5905">
        <v>0</v>
      </c>
    </row>
    <row r="5906" spans="1:17" x14ac:dyDescent="0.25">
      <c r="A5906" t="s">
        <v>24891</v>
      </c>
      <c r="B5906" t="s">
        <v>72</v>
      </c>
      <c r="C5906" t="s">
        <v>134</v>
      </c>
      <c r="D5906" t="s">
        <v>526</v>
      </c>
      <c r="E5906" t="s">
        <v>21471</v>
      </c>
      <c r="F5906" t="s">
        <v>394</v>
      </c>
      <c r="G5906">
        <v>0</v>
      </c>
      <c r="H5906">
        <v>0</v>
      </c>
      <c r="I5906">
        <v>0</v>
      </c>
      <c r="J5906">
        <v>0</v>
      </c>
      <c r="K5906">
        <v>0</v>
      </c>
      <c r="L5906">
        <v>0</v>
      </c>
      <c r="M5906">
        <v>0</v>
      </c>
      <c r="N5906">
        <v>15</v>
      </c>
      <c r="O5906">
        <v>15</v>
      </c>
      <c r="P5906">
        <v>0</v>
      </c>
      <c r="Q5906">
        <v>0</v>
      </c>
    </row>
    <row r="5907" spans="1:17" x14ac:dyDescent="0.25">
      <c r="A5907" t="s">
        <v>24892</v>
      </c>
      <c r="B5907" t="s">
        <v>72</v>
      </c>
      <c r="C5907" t="s">
        <v>134</v>
      </c>
      <c r="D5907" t="s">
        <v>526</v>
      </c>
      <c r="E5907" t="s">
        <v>21471</v>
      </c>
      <c r="F5907" t="s">
        <v>395</v>
      </c>
      <c r="G5907">
        <v>0</v>
      </c>
      <c r="H5907">
        <v>0</v>
      </c>
      <c r="I5907">
        <v>0</v>
      </c>
      <c r="J5907">
        <v>0</v>
      </c>
      <c r="K5907">
        <v>0</v>
      </c>
      <c r="L5907">
        <v>0</v>
      </c>
      <c r="M5907">
        <v>0</v>
      </c>
      <c r="N5907">
        <v>15</v>
      </c>
      <c r="O5907">
        <v>15</v>
      </c>
      <c r="P5907">
        <v>0</v>
      </c>
      <c r="Q5907">
        <v>0</v>
      </c>
    </row>
    <row r="5908" spans="1:17" x14ac:dyDescent="0.25">
      <c r="A5908" t="s">
        <v>24893</v>
      </c>
      <c r="B5908" t="s">
        <v>72</v>
      </c>
      <c r="C5908" t="s">
        <v>134</v>
      </c>
      <c r="D5908" t="s">
        <v>526</v>
      </c>
      <c r="E5908" t="s">
        <v>21471</v>
      </c>
      <c r="F5908" t="s">
        <v>525</v>
      </c>
      <c r="G5908">
        <v>16</v>
      </c>
      <c r="H5908">
        <v>0</v>
      </c>
      <c r="I5908">
        <v>0</v>
      </c>
      <c r="J5908">
        <v>0</v>
      </c>
      <c r="K5908">
        <v>0</v>
      </c>
      <c r="L5908">
        <v>0</v>
      </c>
      <c r="M5908">
        <v>0</v>
      </c>
      <c r="N5908">
        <v>0</v>
      </c>
      <c r="O5908">
        <v>0</v>
      </c>
      <c r="P5908">
        <v>0</v>
      </c>
      <c r="Q5908">
        <v>0</v>
      </c>
    </row>
    <row r="5909" spans="1:17" x14ac:dyDescent="0.25">
      <c r="A5909" t="s">
        <v>24894</v>
      </c>
      <c r="B5909" t="s">
        <v>72</v>
      </c>
      <c r="C5909" t="s">
        <v>134</v>
      </c>
      <c r="D5909" t="s">
        <v>527</v>
      </c>
      <c r="E5909" t="s">
        <v>21471</v>
      </c>
      <c r="F5909" t="s">
        <v>528</v>
      </c>
      <c r="G5909">
        <v>0</v>
      </c>
      <c r="H5909">
        <v>0</v>
      </c>
      <c r="I5909">
        <v>0</v>
      </c>
      <c r="J5909">
        <v>0</v>
      </c>
      <c r="K5909">
        <v>0</v>
      </c>
      <c r="L5909">
        <v>0</v>
      </c>
      <c r="M5909">
        <v>0</v>
      </c>
      <c r="N5909">
        <v>1</v>
      </c>
      <c r="O5909">
        <v>1</v>
      </c>
      <c r="P5909">
        <v>0</v>
      </c>
      <c r="Q5909">
        <v>0</v>
      </c>
    </row>
    <row r="5910" spans="1:17" x14ac:dyDescent="0.25">
      <c r="A5910" t="s">
        <v>24895</v>
      </c>
      <c r="B5910" t="s">
        <v>72</v>
      </c>
      <c r="C5910" t="s">
        <v>134</v>
      </c>
      <c r="D5910" t="s">
        <v>527</v>
      </c>
      <c r="E5910" t="s">
        <v>21471</v>
      </c>
      <c r="F5910" t="s">
        <v>525</v>
      </c>
      <c r="G5910">
        <v>1</v>
      </c>
      <c r="H5910">
        <v>0</v>
      </c>
      <c r="I5910">
        <v>0</v>
      </c>
      <c r="J5910">
        <v>0</v>
      </c>
      <c r="K5910">
        <v>0</v>
      </c>
      <c r="L5910">
        <v>0</v>
      </c>
      <c r="M5910">
        <v>0</v>
      </c>
      <c r="N5910">
        <v>0</v>
      </c>
      <c r="O5910">
        <v>0</v>
      </c>
      <c r="P5910">
        <v>0</v>
      </c>
      <c r="Q5910">
        <v>0</v>
      </c>
    </row>
    <row r="5911" spans="1:17" x14ac:dyDescent="0.25">
      <c r="A5911" t="s">
        <v>18058</v>
      </c>
      <c r="B5911" t="s">
        <v>72</v>
      </c>
      <c r="C5911" t="s">
        <v>135</v>
      </c>
      <c r="D5911" t="s">
        <v>529</v>
      </c>
      <c r="E5911" t="s">
        <v>563</v>
      </c>
      <c r="F5911" t="s">
        <v>525</v>
      </c>
      <c r="G5911">
        <v>10</v>
      </c>
      <c r="H5911">
        <v>0</v>
      </c>
      <c r="I5911">
        <v>0</v>
      </c>
      <c r="J5911">
        <v>0</v>
      </c>
      <c r="K5911">
        <v>0</v>
      </c>
      <c r="L5911">
        <v>0</v>
      </c>
      <c r="M5911">
        <v>0</v>
      </c>
      <c r="N5911">
        <v>0</v>
      </c>
      <c r="O5911">
        <v>0</v>
      </c>
      <c r="P5911">
        <v>0</v>
      </c>
      <c r="Q5911">
        <v>0</v>
      </c>
    </row>
    <row r="5912" spans="1:17" x14ac:dyDescent="0.25">
      <c r="A5912" t="s">
        <v>24896</v>
      </c>
      <c r="B5912" t="s">
        <v>72</v>
      </c>
      <c r="C5912" t="s">
        <v>135</v>
      </c>
      <c r="D5912" t="s">
        <v>529</v>
      </c>
      <c r="E5912" t="s">
        <v>21471</v>
      </c>
      <c r="F5912" t="s">
        <v>525</v>
      </c>
      <c r="G5912">
        <v>8</v>
      </c>
      <c r="H5912">
        <v>0</v>
      </c>
      <c r="I5912">
        <v>0</v>
      </c>
      <c r="J5912">
        <v>0</v>
      </c>
      <c r="K5912">
        <v>0</v>
      </c>
      <c r="L5912">
        <v>0</v>
      </c>
      <c r="M5912">
        <v>0</v>
      </c>
      <c r="N5912">
        <v>0</v>
      </c>
      <c r="O5912">
        <v>0</v>
      </c>
      <c r="P5912">
        <v>0</v>
      </c>
      <c r="Q5912">
        <v>0</v>
      </c>
    </row>
    <row r="5913" spans="1:17" x14ac:dyDescent="0.25">
      <c r="A5913" t="s">
        <v>18059</v>
      </c>
      <c r="B5913" t="s">
        <v>72</v>
      </c>
      <c r="C5913" t="s">
        <v>135</v>
      </c>
      <c r="D5913" t="s">
        <v>526</v>
      </c>
      <c r="E5913" t="s">
        <v>563</v>
      </c>
      <c r="F5913" t="s">
        <v>396</v>
      </c>
      <c r="G5913">
        <v>0</v>
      </c>
      <c r="H5913">
        <v>33</v>
      </c>
      <c r="I5913">
        <v>1</v>
      </c>
      <c r="J5913">
        <v>30</v>
      </c>
      <c r="K5913">
        <v>1</v>
      </c>
      <c r="L5913">
        <v>1</v>
      </c>
      <c r="M5913">
        <v>0</v>
      </c>
      <c r="N5913">
        <v>0</v>
      </c>
      <c r="O5913">
        <v>0</v>
      </c>
      <c r="P5913">
        <v>0</v>
      </c>
      <c r="Q5913">
        <v>0</v>
      </c>
    </row>
    <row r="5914" spans="1:17" x14ac:dyDescent="0.25">
      <c r="A5914" t="s">
        <v>17516</v>
      </c>
      <c r="B5914" t="s">
        <v>72</v>
      </c>
      <c r="C5914" t="s">
        <v>195</v>
      </c>
      <c r="D5914" t="s">
        <v>526</v>
      </c>
      <c r="E5914" t="s">
        <v>563</v>
      </c>
      <c r="F5914" t="s">
        <v>4236</v>
      </c>
      <c r="G5914">
        <v>0</v>
      </c>
      <c r="H5914">
        <v>18</v>
      </c>
      <c r="I5914">
        <v>0</v>
      </c>
      <c r="J5914">
        <v>18</v>
      </c>
      <c r="K5914">
        <v>0</v>
      </c>
      <c r="L5914">
        <v>0</v>
      </c>
      <c r="M5914">
        <v>0</v>
      </c>
      <c r="N5914">
        <v>0</v>
      </c>
      <c r="O5914">
        <v>0</v>
      </c>
      <c r="P5914">
        <v>0</v>
      </c>
      <c r="Q5914">
        <v>0</v>
      </c>
    </row>
    <row r="5915" spans="1:17" x14ac:dyDescent="0.25">
      <c r="A5915" t="s">
        <v>17517</v>
      </c>
      <c r="B5915" t="s">
        <v>72</v>
      </c>
      <c r="C5915" t="s">
        <v>195</v>
      </c>
      <c r="D5915" t="s">
        <v>526</v>
      </c>
      <c r="E5915" t="s">
        <v>563</v>
      </c>
      <c r="F5915" t="s">
        <v>4238</v>
      </c>
      <c r="G5915">
        <v>0</v>
      </c>
      <c r="H5915">
        <v>0</v>
      </c>
      <c r="I5915">
        <v>0</v>
      </c>
      <c r="J5915">
        <v>0</v>
      </c>
      <c r="K5915">
        <v>0</v>
      </c>
      <c r="L5915">
        <v>0</v>
      </c>
      <c r="M5915">
        <v>18</v>
      </c>
      <c r="N5915">
        <v>0</v>
      </c>
      <c r="O5915">
        <v>0</v>
      </c>
      <c r="P5915">
        <v>0</v>
      </c>
      <c r="Q5915">
        <v>0</v>
      </c>
    </row>
    <row r="5916" spans="1:17" x14ac:dyDescent="0.25">
      <c r="A5916" t="s">
        <v>17518</v>
      </c>
      <c r="B5916" t="s">
        <v>72</v>
      </c>
      <c r="C5916" t="s">
        <v>195</v>
      </c>
      <c r="D5916" t="s">
        <v>526</v>
      </c>
      <c r="E5916" t="s">
        <v>563</v>
      </c>
      <c r="F5916" t="s">
        <v>397</v>
      </c>
      <c r="G5916">
        <v>0</v>
      </c>
      <c r="H5916">
        <v>18</v>
      </c>
      <c r="I5916">
        <v>0</v>
      </c>
      <c r="J5916">
        <v>18</v>
      </c>
      <c r="K5916">
        <v>0</v>
      </c>
      <c r="L5916">
        <v>0</v>
      </c>
      <c r="M5916">
        <v>0</v>
      </c>
      <c r="N5916">
        <v>0</v>
      </c>
      <c r="O5916">
        <v>0</v>
      </c>
      <c r="P5916">
        <v>0</v>
      </c>
      <c r="Q5916">
        <v>0</v>
      </c>
    </row>
    <row r="5917" spans="1:17" x14ac:dyDescent="0.25">
      <c r="A5917" t="s">
        <v>17519</v>
      </c>
      <c r="B5917" t="s">
        <v>72</v>
      </c>
      <c r="C5917" t="s">
        <v>195</v>
      </c>
      <c r="D5917" t="s">
        <v>526</v>
      </c>
      <c r="E5917" t="s">
        <v>563</v>
      </c>
      <c r="F5917" t="s">
        <v>398</v>
      </c>
      <c r="G5917">
        <v>0</v>
      </c>
      <c r="H5917">
        <v>18</v>
      </c>
      <c r="I5917">
        <v>0</v>
      </c>
      <c r="J5917">
        <v>18</v>
      </c>
      <c r="K5917">
        <v>0</v>
      </c>
      <c r="L5917">
        <v>0</v>
      </c>
      <c r="M5917">
        <v>0</v>
      </c>
      <c r="N5917">
        <v>0</v>
      </c>
      <c r="O5917">
        <v>0</v>
      </c>
      <c r="P5917">
        <v>0</v>
      </c>
      <c r="Q5917">
        <v>0</v>
      </c>
    </row>
    <row r="5918" spans="1:17" x14ac:dyDescent="0.25">
      <c r="A5918" t="s">
        <v>17520</v>
      </c>
      <c r="B5918" t="s">
        <v>72</v>
      </c>
      <c r="C5918" t="s">
        <v>195</v>
      </c>
      <c r="D5918" t="s">
        <v>526</v>
      </c>
      <c r="E5918" t="s">
        <v>563</v>
      </c>
      <c r="F5918" t="s">
        <v>4242</v>
      </c>
      <c r="G5918">
        <v>0</v>
      </c>
      <c r="H5918">
        <v>0</v>
      </c>
      <c r="I5918">
        <v>0</v>
      </c>
      <c r="J5918">
        <v>0</v>
      </c>
      <c r="K5918">
        <v>0</v>
      </c>
      <c r="L5918">
        <v>0</v>
      </c>
      <c r="M5918">
        <v>18</v>
      </c>
      <c r="N5918">
        <v>0</v>
      </c>
      <c r="O5918">
        <v>0</v>
      </c>
      <c r="P5918">
        <v>0</v>
      </c>
      <c r="Q5918">
        <v>0</v>
      </c>
    </row>
    <row r="5919" spans="1:17" x14ac:dyDescent="0.25">
      <c r="A5919" t="s">
        <v>17521</v>
      </c>
      <c r="B5919" t="s">
        <v>72</v>
      </c>
      <c r="C5919" t="s">
        <v>195</v>
      </c>
      <c r="D5919" t="s">
        <v>526</v>
      </c>
      <c r="E5919" t="s">
        <v>563</v>
      </c>
      <c r="F5919" t="s">
        <v>399</v>
      </c>
      <c r="G5919">
        <v>0</v>
      </c>
      <c r="H5919">
        <v>18</v>
      </c>
      <c r="I5919">
        <v>0</v>
      </c>
      <c r="J5919">
        <v>18</v>
      </c>
      <c r="K5919">
        <v>0</v>
      </c>
      <c r="L5919">
        <v>0</v>
      </c>
      <c r="M5919">
        <v>0</v>
      </c>
      <c r="N5919">
        <v>0</v>
      </c>
      <c r="O5919">
        <v>0</v>
      </c>
      <c r="P5919">
        <v>0</v>
      </c>
      <c r="Q5919">
        <v>0</v>
      </c>
    </row>
    <row r="5920" spans="1:17" x14ac:dyDescent="0.25">
      <c r="A5920" t="s">
        <v>17522</v>
      </c>
      <c r="B5920" t="s">
        <v>72</v>
      </c>
      <c r="C5920" t="s">
        <v>195</v>
      </c>
      <c r="D5920" t="s">
        <v>526</v>
      </c>
      <c r="E5920" t="s">
        <v>563</v>
      </c>
      <c r="F5920" t="s">
        <v>4245</v>
      </c>
      <c r="G5920">
        <v>0</v>
      </c>
      <c r="H5920">
        <v>0</v>
      </c>
      <c r="I5920">
        <v>0</v>
      </c>
      <c r="J5920">
        <v>0</v>
      </c>
      <c r="K5920">
        <v>0</v>
      </c>
      <c r="L5920">
        <v>0</v>
      </c>
      <c r="M5920">
        <v>18</v>
      </c>
      <c r="N5920">
        <v>0</v>
      </c>
      <c r="O5920">
        <v>0</v>
      </c>
      <c r="P5920">
        <v>0</v>
      </c>
      <c r="Q5920">
        <v>0</v>
      </c>
    </row>
    <row r="5921" spans="1:17" x14ac:dyDescent="0.25">
      <c r="A5921" t="s">
        <v>17523</v>
      </c>
      <c r="B5921" t="s">
        <v>72</v>
      </c>
      <c r="C5921" t="s">
        <v>195</v>
      </c>
      <c r="D5921" t="s">
        <v>526</v>
      </c>
      <c r="E5921" t="s">
        <v>563</v>
      </c>
      <c r="F5921" t="s">
        <v>394</v>
      </c>
      <c r="G5921">
        <v>0</v>
      </c>
      <c r="H5921">
        <v>0</v>
      </c>
      <c r="I5921">
        <v>0</v>
      </c>
      <c r="J5921">
        <v>0</v>
      </c>
      <c r="K5921">
        <v>0</v>
      </c>
      <c r="L5921">
        <v>0</v>
      </c>
      <c r="M5921">
        <v>0</v>
      </c>
      <c r="N5921">
        <v>13</v>
      </c>
      <c r="O5921">
        <v>13</v>
      </c>
      <c r="P5921">
        <v>0</v>
      </c>
      <c r="Q5921">
        <v>0</v>
      </c>
    </row>
    <row r="5922" spans="1:17" x14ac:dyDescent="0.25">
      <c r="A5922" t="s">
        <v>17524</v>
      </c>
      <c r="B5922" t="s">
        <v>72</v>
      </c>
      <c r="C5922" t="s">
        <v>195</v>
      </c>
      <c r="D5922" t="s">
        <v>526</v>
      </c>
      <c r="E5922" t="s">
        <v>563</v>
      </c>
      <c r="F5922" t="s">
        <v>395</v>
      </c>
      <c r="G5922">
        <v>0</v>
      </c>
      <c r="H5922">
        <v>0</v>
      </c>
      <c r="I5922">
        <v>0</v>
      </c>
      <c r="J5922">
        <v>0</v>
      </c>
      <c r="K5922">
        <v>0</v>
      </c>
      <c r="L5922">
        <v>0</v>
      </c>
      <c r="M5922">
        <v>0</v>
      </c>
      <c r="N5922">
        <v>9</v>
      </c>
      <c r="O5922">
        <v>9</v>
      </c>
      <c r="P5922">
        <v>0</v>
      </c>
      <c r="Q5922">
        <v>0</v>
      </c>
    </row>
    <row r="5923" spans="1:17" x14ac:dyDescent="0.25">
      <c r="A5923" t="s">
        <v>17525</v>
      </c>
      <c r="B5923" t="s">
        <v>72</v>
      </c>
      <c r="C5923" t="s">
        <v>195</v>
      </c>
      <c r="D5923" t="s">
        <v>526</v>
      </c>
      <c r="E5923" t="s">
        <v>563</v>
      </c>
      <c r="F5923" t="s">
        <v>525</v>
      </c>
      <c r="G5923">
        <v>18</v>
      </c>
      <c r="H5923">
        <v>0</v>
      </c>
      <c r="I5923">
        <v>0</v>
      </c>
      <c r="J5923">
        <v>0</v>
      </c>
      <c r="K5923">
        <v>0</v>
      </c>
      <c r="L5923">
        <v>0</v>
      </c>
      <c r="M5923">
        <v>0</v>
      </c>
      <c r="N5923">
        <v>0</v>
      </c>
      <c r="O5923">
        <v>0</v>
      </c>
      <c r="P5923">
        <v>0</v>
      </c>
      <c r="Q5923">
        <v>0</v>
      </c>
    </row>
    <row r="5924" spans="1:17" x14ac:dyDescent="0.25">
      <c r="A5924" t="s">
        <v>24897</v>
      </c>
      <c r="B5924" t="s">
        <v>72</v>
      </c>
      <c r="C5924" t="s">
        <v>195</v>
      </c>
      <c r="D5924" t="s">
        <v>526</v>
      </c>
      <c r="E5924" t="s">
        <v>21471</v>
      </c>
      <c r="F5924" t="s">
        <v>396</v>
      </c>
      <c r="G5924">
        <v>0</v>
      </c>
      <c r="H5924">
        <v>41</v>
      </c>
      <c r="I5924">
        <v>2</v>
      </c>
      <c r="J5924">
        <v>36</v>
      </c>
      <c r="K5924">
        <v>3</v>
      </c>
      <c r="L5924">
        <v>0</v>
      </c>
      <c r="M5924">
        <v>0</v>
      </c>
      <c r="N5924">
        <v>0</v>
      </c>
      <c r="O5924">
        <v>0</v>
      </c>
      <c r="P5924">
        <v>0</v>
      </c>
      <c r="Q5924">
        <v>0</v>
      </c>
    </row>
    <row r="5925" spans="1:17" x14ac:dyDescent="0.25">
      <c r="A5925" t="s">
        <v>24898</v>
      </c>
      <c r="B5925" t="s">
        <v>72</v>
      </c>
      <c r="C5925" t="s">
        <v>195</v>
      </c>
      <c r="D5925" t="s">
        <v>526</v>
      </c>
      <c r="E5925" t="s">
        <v>21471</v>
      </c>
      <c r="F5925" t="s">
        <v>4236</v>
      </c>
      <c r="G5925">
        <v>0</v>
      </c>
      <c r="H5925">
        <v>41</v>
      </c>
      <c r="I5925">
        <v>2</v>
      </c>
      <c r="J5925">
        <v>35</v>
      </c>
      <c r="K5925">
        <v>2</v>
      </c>
      <c r="L5925">
        <v>2</v>
      </c>
      <c r="M5925">
        <v>0</v>
      </c>
      <c r="N5925">
        <v>0</v>
      </c>
      <c r="O5925">
        <v>0</v>
      </c>
      <c r="P5925">
        <v>0</v>
      </c>
      <c r="Q5925">
        <v>0</v>
      </c>
    </row>
    <row r="5926" spans="1:17" x14ac:dyDescent="0.25">
      <c r="A5926" t="s">
        <v>24899</v>
      </c>
      <c r="B5926" t="s">
        <v>72</v>
      </c>
      <c r="C5926" t="s">
        <v>195</v>
      </c>
      <c r="D5926" t="s">
        <v>526</v>
      </c>
      <c r="E5926" t="s">
        <v>21471</v>
      </c>
      <c r="F5926" t="s">
        <v>4238</v>
      </c>
      <c r="G5926">
        <v>0</v>
      </c>
      <c r="H5926">
        <v>0</v>
      </c>
      <c r="I5926">
        <v>0</v>
      </c>
      <c r="J5926">
        <v>0</v>
      </c>
      <c r="K5926">
        <v>0</v>
      </c>
      <c r="L5926">
        <v>0</v>
      </c>
      <c r="M5926">
        <v>41</v>
      </c>
      <c r="N5926">
        <v>0</v>
      </c>
      <c r="O5926">
        <v>0</v>
      </c>
      <c r="P5926">
        <v>0</v>
      </c>
      <c r="Q5926">
        <v>0</v>
      </c>
    </row>
    <row r="5927" spans="1:17" x14ac:dyDescent="0.25">
      <c r="A5927" t="s">
        <v>24900</v>
      </c>
      <c r="B5927" t="s">
        <v>72</v>
      </c>
      <c r="C5927" t="s">
        <v>195</v>
      </c>
      <c r="D5927" t="s">
        <v>526</v>
      </c>
      <c r="E5927" t="s">
        <v>21471</v>
      </c>
      <c r="F5927" t="s">
        <v>397</v>
      </c>
      <c r="G5927">
        <v>0</v>
      </c>
      <c r="H5927">
        <v>41</v>
      </c>
      <c r="I5927">
        <v>2</v>
      </c>
      <c r="J5927">
        <v>35</v>
      </c>
      <c r="K5927">
        <v>2</v>
      </c>
      <c r="L5927">
        <v>2</v>
      </c>
      <c r="M5927">
        <v>0</v>
      </c>
      <c r="N5927">
        <v>0</v>
      </c>
      <c r="O5927">
        <v>0</v>
      </c>
      <c r="P5927">
        <v>0</v>
      </c>
      <c r="Q5927">
        <v>0</v>
      </c>
    </row>
    <row r="5928" spans="1:17" x14ac:dyDescent="0.25">
      <c r="A5928" t="s">
        <v>24901</v>
      </c>
      <c r="B5928" t="s">
        <v>72</v>
      </c>
      <c r="C5928" t="s">
        <v>195</v>
      </c>
      <c r="D5928" t="s">
        <v>526</v>
      </c>
      <c r="E5928" t="s">
        <v>21471</v>
      </c>
      <c r="F5928" t="s">
        <v>398</v>
      </c>
      <c r="G5928">
        <v>0</v>
      </c>
      <c r="H5928">
        <v>41</v>
      </c>
      <c r="I5928">
        <v>2</v>
      </c>
      <c r="J5928">
        <v>35</v>
      </c>
      <c r="K5928">
        <v>2</v>
      </c>
      <c r="L5928">
        <v>2</v>
      </c>
      <c r="M5928">
        <v>0</v>
      </c>
      <c r="N5928">
        <v>0</v>
      </c>
      <c r="O5928">
        <v>0</v>
      </c>
      <c r="P5928">
        <v>0</v>
      </c>
      <c r="Q5928">
        <v>0</v>
      </c>
    </row>
    <row r="5929" spans="1:17" x14ac:dyDescent="0.25">
      <c r="A5929" t="s">
        <v>24902</v>
      </c>
      <c r="B5929" t="s">
        <v>72</v>
      </c>
      <c r="C5929" t="s">
        <v>195</v>
      </c>
      <c r="D5929" t="s">
        <v>526</v>
      </c>
      <c r="E5929" t="s">
        <v>21471</v>
      </c>
      <c r="F5929" t="s">
        <v>4242</v>
      </c>
      <c r="G5929">
        <v>0</v>
      </c>
      <c r="H5929">
        <v>0</v>
      </c>
      <c r="I5929">
        <v>0</v>
      </c>
      <c r="J5929">
        <v>0</v>
      </c>
      <c r="K5929">
        <v>0</v>
      </c>
      <c r="L5929">
        <v>0</v>
      </c>
      <c r="M5929">
        <v>41</v>
      </c>
      <c r="N5929">
        <v>0</v>
      </c>
      <c r="O5929">
        <v>0</v>
      </c>
      <c r="P5929">
        <v>0</v>
      </c>
      <c r="Q5929">
        <v>0</v>
      </c>
    </row>
    <row r="5930" spans="1:17" x14ac:dyDescent="0.25">
      <c r="A5930" t="s">
        <v>24903</v>
      </c>
      <c r="B5930" t="s">
        <v>72</v>
      </c>
      <c r="C5930" t="s">
        <v>195</v>
      </c>
      <c r="D5930" t="s">
        <v>526</v>
      </c>
      <c r="E5930" t="s">
        <v>21471</v>
      </c>
      <c r="F5930" t="s">
        <v>399</v>
      </c>
      <c r="G5930">
        <v>0</v>
      </c>
      <c r="H5930">
        <v>41</v>
      </c>
      <c r="I5930">
        <v>2</v>
      </c>
      <c r="J5930">
        <v>36</v>
      </c>
      <c r="K5930">
        <v>3</v>
      </c>
      <c r="L5930">
        <v>0</v>
      </c>
      <c r="M5930">
        <v>0</v>
      </c>
      <c r="N5930">
        <v>0</v>
      </c>
      <c r="O5930">
        <v>0</v>
      </c>
      <c r="P5930">
        <v>0</v>
      </c>
      <c r="Q5930">
        <v>0</v>
      </c>
    </row>
    <row r="5931" spans="1:17" x14ac:dyDescent="0.25">
      <c r="A5931" t="s">
        <v>24904</v>
      </c>
      <c r="B5931" t="s">
        <v>72</v>
      </c>
      <c r="C5931" t="s">
        <v>195</v>
      </c>
      <c r="D5931" t="s">
        <v>526</v>
      </c>
      <c r="E5931" t="s">
        <v>21471</v>
      </c>
      <c r="F5931" t="s">
        <v>4245</v>
      </c>
      <c r="G5931">
        <v>0</v>
      </c>
      <c r="H5931">
        <v>0</v>
      </c>
      <c r="I5931">
        <v>0</v>
      </c>
      <c r="J5931">
        <v>0</v>
      </c>
      <c r="K5931">
        <v>0</v>
      </c>
      <c r="L5931">
        <v>0</v>
      </c>
      <c r="M5931">
        <v>41</v>
      </c>
      <c r="N5931">
        <v>0</v>
      </c>
      <c r="O5931">
        <v>0</v>
      </c>
      <c r="P5931">
        <v>0</v>
      </c>
      <c r="Q5931">
        <v>0</v>
      </c>
    </row>
    <row r="5932" spans="1:17" x14ac:dyDescent="0.25">
      <c r="A5932" t="s">
        <v>24905</v>
      </c>
      <c r="B5932" t="s">
        <v>72</v>
      </c>
      <c r="C5932" t="s">
        <v>195</v>
      </c>
      <c r="D5932" t="s">
        <v>526</v>
      </c>
      <c r="E5932" t="s">
        <v>21471</v>
      </c>
      <c r="F5932" t="s">
        <v>394</v>
      </c>
      <c r="G5932">
        <v>0</v>
      </c>
      <c r="H5932">
        <v>0</v>
      </c>
      <c r="I5932">
        <v>0</v>
      </c>
      <c r="J5932">
        <v>0</v>
      </c>
      <c r="K5932">
        <v>0</v>
      </c>
      <c r="L5932">
        <v>0</v>
      </c>
      <c r="M5932">
        <v>0</v>
      </c>
      <c r="N5932">
        <v>27</v>
      </c>
      <c r="O5932">
        <v>26</v>
      </c>
      <c r="P5932">
        <v>1</v>
      </c>
      <c r="Q5932">
        <v>0</v>
      </c>
    </row>
    <row r="5933" spans="1:17" x14ac:dyDescent="0.25">
      <c r="A5933" t="s">
        <v>24906</v>
      </c>
      <c r="B5933" t="s">
        <v>72</v>
      </c>
      <c r="C5933" t="s">
        <v>195</v>
      </c>
      <c r="D5933" t="s">
        <v>526</v>
      </c>
      <c r="E5933" t="s">
        <v>21471</v>
      </c>
      <c r="F5933" t="s">
        <v>395</v>
      </c>
      <c r="G5933">
        <v>0</v>
      </c>
      <c r="H5933">
        <v>0</v>
      </c>
      <c r="I5933">
        <v>0</v>
      </c>
      <c r="J5933">
        <v>0</v>
      </c>
      <c r="K5933">
        <v>0</v>
      </c>
      <c r="L5933">
        <v>0</v>
      </c>
      <c r="M5933">
        <v>0</v>
      </c>
      <c r="N5933">
        <v>20</v>
      </c>
      <c r="O5933">
        <v>19</v>
      </c>
      <c r="P5933">
        <v>1</v>
      </c>
      <c r="Q5933">
        <v>0</v>
      </c>
    </row>
    <row r="5934" spans="1:17" x14ac:dyDescent="0.25">
      <c r="A5934" t="s">
        <v>24907</v>
      </c>
      <c r="B5934" t="s">
        <v>72</v>
      </c>
      <c r="C5934" t="s">
        <v>195</v>
      </c>
      <c r="D5934" t="s">
        <v>526</v>
      </c>
      <c r="E5934" t="s">
        <v>21471</v>
      </c>
      <c r="F5934" t="s">
        <v>525</v>
      </c>
      <c r="G5934">
        <v>41</v>
      </c>
      <c r="H5934">
        <v>0</v>
      </c>
      <c r="I5934">
        <v>0</v>
      </c>
      <c r="J5934">
        <v>0</v>
      </c>
      <c r="K5934">
        <v>0</v>
      </c>
      <c r="L5934">
        <v>0</v>
      </c>
      <c r="M5934">
        <v>0</v>
      </c>
      <c r="N5934">
        <v>0</v>
      </c>
      <c r="O5934">
        <v>0</v>
      </c>
      <c r="P5934">
        <v>0</v>
      </c>
      <c r="Q5934">
        <v>0</v>
      </c>
    </row>
    <row r="5935" spans="1:17" x14ac:dyDescent="0.25">
      <c r="A5935" t="s">
        <v>18063</v>
      </c>
      <c r="B5935" t="s">
        <v>72</v>
      </c>
      <c r="C5935" t="s">
        <v>195</v>
      </c>
      <c r="D5935" t="s">
        <v>12971</v>
      </c>
      <c r="E5935" t="s">
        <v>563</v>
      </c>
      <c r="F5935" t="s">
        <v>525</v>
      </c>
      <c r="G5935">
        <v>3</v>
      </c>
      <c r="H5935">
        <v>0</v>
      </c>
      <c r="I5935">
        <v>0</v>
      </c>
      <c r="J5935">
        <v>0</v>
      </c>
      <c r="K5935">
        <v>0</v>
      </c>
      <c r="L5935">
        <v>0</v>
      </c>
      <c r="M5935">
        <v>0</v>
      </c>
      <c r="N5935">
        <v>0</v>
      </c>
      <c r="O5935">
        <v>0</v>
      </c>
      <c r="P5935">
        <v>0</v>
      </c>
      <c r="Q5935">
        <v>0</v>
      </c>
    </row>
    <row r="5936" spans="1:17" x14ac:dyDescent="0.25">
      <c r="A5936" t="s">
        <v>24908</v>
      </c>
      <c r="B5936" t="s">
        <v>72</v>
      </c>
      <c r="C5936" t="s">
        <v>195</v>
      </c>
      <c r="D5936" t="s">
        <v>12971</v>
      </c>
      <c r="E5936" t="s">
        <v>21471</v>
      </c>
      <c r="F5936" t="s">
        <v>525</v>
      </c>
      <c r="G5936">
        <v>2</v>
      </c>
      <c r="H5936">
        <v>0</v>
      </c>
      <c r="I5936">
        <v>0</v>
      </c>
      <c r="J5936">
        <v>0</v>
      </c>
      <c r="K5936">
        <v>0</v>
      </c>
      <c r="L5936">
        <v>0</v>
      </c>
      <c r="M5936">
        <v>0</v>
      </c>
      <c r="N5936">
        <v>0</v>
      </c>
      <c r="O5936">
        <v>0</v>
      </c>
      <c r="P5936">
        <v>0</v>
      </c>
      <c r="Q5936">
        <v>0</v>
      </c>
    </row>
    <row r="5937" spans="1:17" x14ac:dyDescent="0.25">
      <c r="A5937" t="s">
        <v>18064</v>
      </c>
      <c r="B5937" t="s">
        <v>72</v>
      </c>
      <c r="C5937" t="s">
        <v>196</v>
      </c>
      <c r="D5937" t="s">
        <v>526</v>
      </c>
      <c r="E5937" t="s">
        <v>563</v>
      </c>
      <c r="F5937" t="s">
        <v>396</v>
      </c>
      <c r="G5937">
        <v>0</v>
      </c>
      <c r="H5937">
        <v>7</v>
      </c>
      <c r="I5937">
        <v>0</v>
      </c>
      <c r="J5937">
        <v>6</v>
      </c>
      <c r="K5937">
        <v>1</v>
      </c>
      <c r="L5937">
        <v>0</v>
      </c>
      <c r="M5937">
        <v>0</v>
      </c>
      <c r="N5937">
        <v>0</v>
      </c>
      <c r="O5937">
        <v>0</v>
      </c>
      <c r="P5937">
        <v>0</v>
      </c>
      <c r="Q5937">
        <v>0</v>
      </c>
    </row>
    <row r="5938" spans="1:17" x14ac:dyDescent="0.25">
      <c r="A5938" t="s">
        <v>18065</v>
      </c>
      <c r="B5938" t="s">
        <v>72</v>
      </c>
      <c r="C5938" t="s">
        <v>196</v>
      </c>
      <c r="D5938" t="s">
        <v>526</v>
      </c>
      <c r="E5938" t="s">
        <v>563</v>
      </c>
      <c r="F5938" t="s">
        <v>4236</v>
      </c>
      <c r="G5938">
        <v>0</v>
      </c>
      <c r="H5938">
        <v>7</v>
      </c>
      <c r="I5938">
        <v>0</v>
      </c>
      <c r="J5938">
        <v>6</v>
      </c>
      <c r="K5938">
        <v>1</v>
      </c>
      <c r="L5938">
        <v>0</v>
      </c>
      <c r="M5938">
        <v>0</v>
      </c>
      <c r="N5938">
        <v>0</v>
      </c>
      <c r="O5938">
        <v>0</v>
      </c>
      <c r="P5938">
        <v>0</v>
      </c>
      <c r="Q5938">
        <v>0</v>
      </c>
    </row>
    <row r="5939" spans="1:17" x14ac:dyDescent="0.25">
      <c r="A5939" t="s">
        <v>18066</v>
      </c>
      <c r="B5939" t="s">
        <v>72</v>
      </c>
      <c r="C5939" t="s">
        <v>196</v>
      </c>
      <c r="D5939" t="s">
        <v>526</v>
      </c>
      <c r="E5939" t="s">
        <v>563</v>
      </c>
      <c r="F5939" t="s">
        <v>4238</v>
      </c>
      <c r="G5939">
        <v>0</v>
      </c>
      <c r="H5939">
        <v>0</v>
      </c>
      <c r="I5939">
        <v>0</v>
      </c>
      <c r="J5939">
        <v>0</v>
      </c>
      <c r="K5939">
        <v>0</v>
      </c>
      <c r="L5939">
        <v>0</v>
      </c>
      <c r="M5939">
        <v>7</v>
      </c>
      <c r="N5939">
        <v>0</v>
      </c>
      <c r="O5939">
        <v>0</v>
      </c>
      <c r="P5939">
        <v>0</v>
      </c>
      <c r="Q5939">
        <v>0</v>
      </c>
    </row>
    <row r="5940" spans="1:17" x14ac:dyDescent="0.25">
      <c r="A5940" t="s">
        <v>18067</v>
      </c>
      <c r="B5940" t="s">
        <v>72</v>
      </c>
      <c r="C5940" t="s">
        <v>196</v>
      </c>
      <c r="D5940" t="s">
        <v>526</v>
      </c>
      <c r="E5940" t="s">
        <v>563</v>
      </c>
      <c r="F5940" t="s">
        <v>397</v>
      </c>
      <c r="G5940">
        <v>0</v>
      </c>
      <c r="H5940">
        <v>7</v>
      </c>
      <c r="I5940">
        <v>0</v>
      </c>
      <c r="J5940">
        <v>6</v>
      </c>
      <c r="K5940">
        <v>1</v>
      </c>
      <c r="L5940">
        <v>0</v>
      </c>
      <c r="M5940">
        <v>0</v>
      </c>
      <c r="N5940">
        <v>0</v>
      </c>
      <c r="O5940">
        <v>0</v>
      </c>
      <c r="P5940">
        <v>0</v>
      </c>
      <c r="Q5940">
        <v>0</v>
      </c>
    </row>
    <row r="5941" spans="1:17" x14ac:dyDescent="0.25">
      <c r="A5941" t="s">
        <v>18068</v>
      </c>
      <c r="B5941" t="s">
        <v>72</v>
      </c>
      <c r="C5941" t="s">
        <v>196</v>
      </c>
      <c r="D5941" t="s">
        <v>526</v>
      </c>
      <c r="E5941" t="s">
        <v>563</v>
      </c>
      <c r="F5941" t="s">
        <v>398</v>
      </c>
      <c r="G5941">
        <v>0</v>
      </c>
      <c r="H5941">
        <v>7</v>
      </c>
      <c r="I5941">
        <v>0</v>
      </c>
      <c r="J5941">
        <v>6</v>
      </c>
      <c r="K5941">
        <v>1</v>
      </c>
      <c r="L5941">
        <v>0</v>
      </c>
      <c r="M5941">
        <v>0</v>
      </c>
      <c r="N5941">
        <v>0</v>
      </c>
      <c r="O5941">
        <v>0</v>
      </c>
      <c r="P5941">
        <v>0</v>
      </c>
      <c r="Q5941">
        <v>0</v>
      </c>
    </row>
    <row r="5942" spans="1:17" x14ac:dyDescent="0.25">
      <c r="A5942" t="s">
        <v>18069</v>
      </c>
      <c r="B5942" t="s">
        <v>72</v>
      </c>
      <c r="C5942" t="s">
        <v>196</v>
      </c>
      <c r="D5942" t="s">
        <v>526</v>
      </c>
      <c r="E5942" t="s">
        <v>563</v>
      </c>
      <c r="F5942" t="s">
        <v>4242</v>
      </c>
      <c r="G5942">
        <v>0</v>
      </c>
      <c r="H5942">
        <v>0</v>
      </c>
      <c r="I5942">
        <v>0</v>
      </c>
      <c r="J5942">
        <v>0</v>
      </c>
      <c r="K5942">
        <v>0</v>
      </c>
      <c r="L5942">
        <v>0</v>
      </c>
      <c r="M5942">
        <v>7</v>
      </c>
      <c r="N5942">
        <v>0</v>
      </c>
      <c r="O5942">
        <v>0</v>
      </c>
      <c r="P5942">
        <v>0</v>
      </c>
      <c r="Q5942">
        <v>0</v>
      </c>
    </row>
    <row r="5943" spans="1:17" x14ac:dyDescent="0.25">
      <c r="A5943" t="s">
        <v>24909</v>
      </c>
      <c r="B5943" t="s">
        <v>74</v>
      </c>
      <c r="C5943" t="s">
        <v>84</v>
      </c>
      <c r="D5943" t="s">
        <v>526</v>
      </c>
      <c r="E5943" t="s">
        <v>21471</v>
      </c>
      <c r="F5943" t="s">
        <v>4245</v>
      </c>
      <c r="G5943">
        <v>0</v>
      </c>
      <c r="H5943">
        <v>0</v>
      </c>
      <c r="I5943">
        <v>0</v>
      </c>
      <c r="J5943">
        <v>0</v>
      </c>
      <c r="K5943">
        <v>0</v>
      </c>
      <c r="L5943">
        <v>0</v>
      </c>
      <c r="M5943">
        <v>18</v>
      </c>
      <c r="N5943">
        <v>0</v>
      </c>
      <c r="O5943">
        <v>0</v>
      </c>
      <c r="P5943">
        <v>0</v>
      </c>
      <c r="Q5943">
        <v>0</v>
      </c>
    </row>
    <row r="5944" spans="1:17" x14ac:dyDescent="0.25">
      <c r="A5944" t="s">
        <v>24910</v>
      </c>
      <c r="B5944" t="s">
        <v>74</v>
      </c>
      <c r="C5944" t="s">
        <v>84</v>
      </c>
      <c r="D5944" t="s">
        <v>526</v>
      </c>
      <c r="E5944" t="s">
        <v>21471</v>
      </c>
      <c r="F5944" t="s">
        <v>394</v>
      </c>
      <c r="G5944">
        <v>0</v>
      </c>
      <c r="H5944">
        <v>0</v>
      </c>
      <c r="I5944">
        <v>0</v>
      </c>
      <c r="J5944">
        <v>0</v>
      </c>
      <c r="K5944">
        <v>0</v>
      </c>
      <c r="L5944">
        <v>0</v>
      </c>
      <c r="M5944">
        <v>0</v>
      </c>
      <c r="N5944">
        <v>13</v>
      </c>
      <c r="O5944">
        <v>12</v>
      </c>
      <c r="P5944">
        <v>0</v>
      </c>
      <c r="Q5944">
        <v>1</v>
      </c>
    </row>
    <row r="5945" spans="1:17" x14ac:dyDescent="0.25">
      <c r="A5945" t="s">
        <v>24911</v>
      </c>
      <c r="B5945" t="s">
        <v>74</v>
      </c>
      <c r="C5945" t="s">
        <v>84</v>
      </c>
      <c r="D5945" t="s">
        <v>526</v>
      </c>
      <c r="E5945" t="s">
        <v>21471</v>
      </c>
      <c r="F5945" t="s">
        <v>395</v>
      </c>
      <c r="G5945">
        <v>0</v>
      </c>
      <c r="H5945">
        <v>0</v>
      </c>
      <c r="I5945">
        <v>0</v>
      </c>
      <c r="J5945">
        <v>0</v>
      </c>
      <c r="K5945">
        <v>0</v>
      </c>
      <c r="L5945">
        <v>0</v>
      </c>
      <c r="M5945">
        <v>0</v>
      </c>
      <c r="N5945">
        <v>9</v>
      </c>
      <c r="O5945">
        <v>8</v>
      </c>
      <c r="P5945">
        <v>0</v>
      </c>
      <c r="Q5945">
        <v>1</v>
      </c>
    </row>
    <row r="5946" spans="1:17" x14ac:dyDescent="0.25">
      <c r="A5946" t="s">
        <v>24912</v>
      </c>
      <c r="B5946" t="s">
        <v>74</v>
      </c>
      <c r="C5946" t="s">
        <v>84</v>
      </c>
      <c r="D5946" t="s">
        <v>526</v>
      </c>
      <c r="E5946" t="s">
        <v>21471</v>
      </c>
      <c r="F5946" t="s">
        <v>525</v>
      </c>
      <c r="G5946">
        <v>18</v>
      </c>
      <c r="H5946">
        <v>0</v>
      </c>
      <c r="I5946">
        <v>0</v>
      </c>
      <c r="J5946">
        <v>0</v>
      </c>
      <c r="K5946">
        <v>0</v>
      </c>
      <c r="L5946">
        <v>0</v>
      </c>
      <c r="M5946">
        <v>0</v>
      </c>
      <c r="N5946">
        <v>0</v>
      </c>
      <c r="O5946">
        <v>0</v>
      </c>
      <c r="P5946">
        <v>0</v>
      </c>
      <c r="Q5946">
        <v>0</v>
      </c>
    </row>
    <row r="5947" spans="1:17" x14ac:dyDescent="0.25">
      <c r="A5947" t="s">
        <v>13282</v>
      </c>
      <c r="B5947" t="s">
        <v>74</v>
      </c>
      <c r="C5947" t="s">
        <v>84</v>
      </c>
      <c r="D5947" t="s">
        <v>12971</v>
      </c>
      <c r="E5947" t="s">
        <v>563</v>
      </c>
      <c r="F5947" t="s">
        <v>525</v>
      </c>
      <c r="G5947">
        <v>3</v>
      </c>
      <c r="H5947">
        <v>0</v>
      </c>
      <c r="I5947">
        <v>0</v>
      </c>
      <c r="J5947">
        <v>0</v>
      </c>
      <c r="K5947">
        <v>0</v>
      </c>
      <c r="L5947">
        <v>0</v>
      </c>
      <c r="M5947">
        <v>0</v>
      </c>
      <c r="N5947">
        <v>0</v>
      </c>
      <c r="O5947">
        <v>0</v>
      </c>
      <c r="P5947">
        <v>0</v>
      </c>
      <c r="Q5947">
        <v>0</v>
      </c>
    </row>
    <row r="5948" spans="1:17" x14ac:dyDescent="0.25">
      <c r="A5948" t="s">
        <v>24913</v>
      </c>
      <c r="B5948" t="s">
        <v>74</v>
      </c>
      <c r="C5948" t="s">
        <v>84</v>
      </c>
      <c r="D5948" t="s">
        <v>12971</v>
      </c>
      <c r="E5948" t="s">
        <v>21471</v>
      </c>
      <c r="F5948" t="s">
        <v>525</v>
      </c>
      <c r="G5948">
        <v>1</v>
      </c>
      <c r="H5948">
        <v>0</v>
      </c>
      <c r="I5948">
        <v>0</v>
      </c>
      <c r="J5948">
        <v>0</v>
      </c>
      <c r="K5948">
        <v>0</v>
      </c>
      <c r="L5948">
        <v>0</v>
      </c>
      <c r="M5948">
        <v>0</v>
      </c>
      <c r="N5948">
        <v>0</v>
      </c>
      <c r="O5948">
        <v>0</v>
      </c>
      <c r="P5948">
        <v>0</v>
      </c>
      <c r="Q5948">
        <v>0</v>
      </c>
    </row>
    <row r="5949" spans="1:17" x14ac:dyDescent="0.25">
      <c r="A5949" t="s">
        <v>13283</v>
      </c>
      <c r="B5949" t="s">
        <v>74</v>
      </c>
      <c r="C5949" t="s">
        <v>85</v>
      </c>
      <c r="D5949" t="s">
        <v>529</v>
      </c>
      <c r="E5949" t="s">
        <v>563</v>
      </c>
      <c r="F5949" t="s">
        <v>525</v>
      </c>
      <c r="G5949">
        <v>2</v>
      </c>
      <c r="H5949">
        <v>0</v>
      </c>
      <c r="I5949">
        <v>0</v>
      </c>
      <c r="J5949">
        <v>0</v>
      </c>
      <c r="K5949">
        <v>0</v>
      </c>
      <c r="L5949">
        <v>0</v>
      </c>
      <c r="M5949">
        <v>0</v>
      </c>
      <c r="N5949">
        <v>0</v>
      </c>
      <c r="O5949">
        <v>0</v>
      </c>
      <c r="P5949">
        <v>0</v>
      </c>
      <c r="Q5949">
        <v>0</v>
      </c>
    </row>
    <row r="5950" spans="1:17" x14ac:dyDescent="0.25">
      <c r="A5950" t="s">
        <v>24914</v>
      </c>
      <c r="B5950" t="s">
        <v>74</v>
      </c>
      <c r="C5950" t="s">
        <v>85</v>
      </c>
      <c r="D5950" t="s">
        <v>529</v>
      </c>
      <c r="E5950" t="s">
        <v>21471</v>
      </c>
      <c r="F5950" t="s">
        <v>525</v>
      </c>
      <c r="G5950">
        <v>1</v>
      </c>
      <c r="H5950">
        <v>0</v>
      </c>
      <c r="I5950">
        <v>0</v>
      </c>
      <c r="J5950">
        <v>0</v>
      </c>
      <c r="K5950">
        <v>0</v>
      </c>
      <c r="L5950">
        <v>0</v>
      </c>
      <c r="M5950">
        <v>0</v>
      </c>
      <c r="N5950">
        <v>0</v>
      </c>
      <c r="O5950">
        <v>0</v>
      </c>
      <c r="P5950">
        <v>0</v>
      </c>
      <c r="Q5950">
        <v>0</v>
      </c>
    </row>
    <row r="5951" spans="1:17" x14ac:dyDescent="0.25">
      <c r="A5951" t="s">
        <v>13284</v>
      </c>
      <c r="B5951" t="s">
        <v>74</v>
      </c>
      <c r="C5951" t="s">
        <v>85</v>
      </c>
      <c r="D5951" t="s">
        <v>526</v>
      </c>
      <c r="E5951" t="s">
        <v>563</v>
      </c>
      <c r="F5951" t="s">
        <v>396</v>
      </c>
      <c r="G5951">
        <v>0</v>
      </c>
      <c r="H5951">
        <v>7</v>
      </c>
      <c r="I5951">
        <v>0</v>
      </c>
      <c r="J5951">
        <v>7</v>
      </c>
      <c r="K5951">
        <v>0</v>
      </c>
      <c r="L5951">
        <v>0</v>
      </c>
      <c r="M5951">
        <v>0</v>
      </c>
      <c r="N5951">
        <v>0</v>
      </c>
      <c r="O5951">
        <v>0</v>
      </c>
      <c r="P5951">
        <v>0</v>
      </c>
      <c r="Q5951">
        <v>0</v>
      </c>
    </row>
    <row r="5952" spans="1:17" x14ac:dyDescent="0.25">
      <c r="A5952" t="s">
        <v>13285</v>
      </c>
      <c r="B5952" t="s">
        <v>74</v>
      </c>
      <c r="C5952" t="s">
        <v>85</v>
      </c>
      <c r="D5952" t="s">
        <v>526</v>
      </c>
      <c r="E5952" t="s">
        <v>563</v>
      </c>
      <c r="F5952" t="s">
        <v>4236</v>
      </c>
      <c r="G5952">
        <v>0</v>
      </c>
      <c r="H5952">
        <v>7</v>
      </c>
      <c r="I5952">
        <v>0</v>
      </c>
      <c r="J5952">
        <v>7</v>
      </c>
      <c r="K5952">
        <v>0</v>
      </c>
      <c r="L5952">
        <v>0</v>
      </c>
      <c r="M5952">
        <v>0</v>
      </c>
      <c r="N5952">
        <v>0</v>
      </c>
      <c r="O5952">
        <v>0</v>
      </c>
      <c r="P5952">
        <v>0</v>
      </c>
      <c r="Q5952">
        <v>0</v>
      </c>
    </row>
    <row r="5953" spans="1:17" x14ac:dyDescent="0.25">
      <c r="A5953" t="s">
        <v>13286</v>
      </c>
      <c r="B5953" t="s">
        <v>74</v>
      </c>
      <c r="C5953" t="s">
        <v>85</v>
      </c>
      <c r="D5953" t="s">
        <v>526</v>
      </c>
      <c r="E5953" t="s">
        <v>563</v>
      </c>
      <c r="F5953" t="s">
        <v>4238</v>
      </c>
      <c r="G5953">
        <v>0</v>
      </c>
      <c r="H5953">
        <v>0</v>
      </c>
      <c r="I5953">
        <v>0</v>
      </c>
      <c r="J5953">
        <v>0</v>
      </c>
      <c r="K5953">
        <v>0</v>
      </c>
      <c r="L5953">
        <v>0</v>
      </c>
      <c r="M5953">
        <v>7</v>
      </c>
      <c r="N5953">
        <v>0</v>
      </c>
      <c r="O5953">
        <v>0</v>
      </c>
      <c r="P5953">
        <v>0</v>
      </c>
      <c r="Q5953">
        <v>0</v>
      </c>
    </row>
    <row r="5954" spans="1:17" x14ac:dyDescent="0.25">
      <c r="A5954" t="s">
        <v>13287</v>
      </c>
      <c r="B5954" t="s">
        <v>74</v>
      </c>
      <c r="C5954" t="s">
        <v>85</v>
      </c>
      <c r="D5954" t="s">
        <v>526</v>
      </c>
      <c r="E5954" t="s">
        <v>563</v>
      </c>
      <c r="F5954" t="s">
        <v>397</v>
      </c>
      <c r="G5954">
        <v>0</v>
      </c>
      <c r="H5954">
        <v>7</v>
      </c>
      <c r="I5954">
        <v>0</v>
      </c>
      <c r="J5954">
        <v>7</v>
      </c>
      <c r="K5954">
        <v>0</v>
      </c>
      <c r="L5954">
        <v>0</v>
      </c>
      <c r="M5954">
        <v>0</v>
      </c>
      <c r="N5954">
        <v>0</v>
      </c>
      <c r="O5954">
        <v>0</v>
      </c>
      <c r="P5954">
        <v>0</v>
      </c>
      <c r="Q5954">
        <v>0</v>
      </c>
    </row>
    <row r="5955" spans="1:17" x14ac:dyDescent="0.25">
      <c r="A5955" t="s">
        <v>13288</v>
      </c>
      <c r="B5955" t="s">
        <v>74</v>
      </c>
      <c r="C5955" t="s">
        <v>85</v>
      </c>
      <c r="D5955" t="s">
        <v>526</v>
      </c>
      <c r="E5955" t="s">
        <v>563</v>
      </c>
      <c r="F5955" t="s">
        <v>398</v>
      </c>
      <c r="G5955">
        <v>0</v>
      </c>
      <c r="H5955">
        <v>7</v>
      </c>
      <c r="I5955">
        <v>1</v>
      </c>
      <c r="J5955">
        <v>6</v>
      </c>
      <c r="K5955">
        <v>0</v>
      </c>
      <c r="L5955">
        <v>0</v>
      </c>
      <c r="M5955">
        <v>0</v>
      </c>
      <c r="N5955">
        <v>0</v>
      </c>
      <c r="O5955">
        <v>0</v>
      </c>
      <c r="P5955">
        <v>0</v>
      </c>
      <c r="Q5955">
        <v>0</v>
      </c>
    </row>
    <row r="5956" spans="1:17" x14ac:dyDescent="0.25">
      <c r="A5956" t="s">
        <v>13289</v>
      </c>
      <c r="B5956" t="s">
        <v>74</v>
      </c>
      <c r="C5956" t="s">
        <v>85</v>
      </c>
      <c r="D5956" t="s">
        <v>526</v>
      </c>
      <c r="E5956" t="s">
        <v>563</v>
      </c>
      <c r="F5956" t="s">
        <v>4242</v>
      </c>
      <c r="G5956">
        <v>0</v>
      </c>
      <c r="H5956">
        <v>0</v>
      </c>
      <c r="I5956">
        <v>0</v>
      </c>
      <c r="J5956">
        <v>0</v>
      </c>
      <c r="K5956">
        <v>0</v>
      </c>
      <c r="L5956">
        <v>0</v>
      </c>
      <c r="M5956">
        <v>7</v>
      </c>
      <c r="N5956">
        <v>0</v>
      </c>
      <c r="O5956">
        <v>0</v>
      </c>
      <c r="P5956">
        <v>0</v>
      </c>
      <c r="Q5956">
        <v>0</v>
      </c>
    </row>
    <row r="5957" spans="1:17" x14ac:dyDescent="0.25">
      <c r="A5957" t="s">
        <v>13290</v>
      </c>
      <c r="B5957" t="s">
        <v>74</v>
      </c>
      <c r="C5957" t="s">
        <v>85</v>
      </c>
      <c r="D5957" t="s">
        <v>526</v>
      </c>
      <c r="E5957" t="s">
        <v>563</v>
      </c>
      <c r="F5957" t="s">
        <v>399</v>
      </c>
      <c r="G5957">
        <v>0</v>
      </c>
      <c r="H5957">
        <v>7</v>
      </c>
      <c r="I5957">
        <v>0</v>
      </c>
      <c r="J5957">
        <v>7</v>
      </c>
      <c r="K5957">
        <v>0</v>
      </c>
      <c r="L5957">
        <v>0</v>
      </c>
      <c r="M5957">
        <v>0</v>
      </c>
      <c r="N5957">
        <v>0</v>
      </c>
      <c r="O5957">
        <v>0</v>
      </c>
      <c r="P5957">
        <v>0</v>
      </c>
      <c r="Q5957">
        <v>0</v>
      </c>
    </row>
    <row r="5958" spans="1:17" x14ac:dyDescent="0.25">
      <c r="A5958" t="s">
        <v>13291</v>
      </c>
      <c r="B5958" t="s">
        <v>74</v>
      </c>
      <c r="C5958" t="s">
        <v>85</v>
      </c>
      <c r="D5958" t="s">
        <v>526</v>
      </c>
      <c r="E5958" t="s">
        <v>563</v>
      </c>
      <c r="F5958" t="s">
        <v>4245</v>
      </c>
      <c r="G5958">
        <v>0</v>
      </c>
      <c r="H5958">
        <v>0</v>
      </c>
      <c r="I5958">
        <v>0</v>
      </c>
      <c r="J5958">
        <v>0</v>
      </c>
      <c r="K5958">
        <v>0</v>
      </c>
      <c r="L5958">
        <v>0</v>
      </c>
      <c r="M5958">
        <v>7</v>
      </c>
      <c r="N5958">
        <v>0</v>
      </c>
      <c r="O5958">
        <v>0</v>
      </c>
      <c r="P5958">
        <v>0</v>
      </c>
      <c r="Q5958">
        <v>0</v>
      </c>
    </row>
    <row r="5959" spans="1:17" x14ac:dyDescent="0.25">
      <c r="A5959" t="s">
        <v>13292</v>
      </c>
      <c r="B5959" t="s">
        <v>74</v>
      </c>
      <c r="C5959" t="s">
        <v>85</v>
      </c>
      <c r="D5959" t="s">
        <v>526</v>
      </c>
      <c r="E5959" t="s">
        <v>563</v>
      </c>
      <c r="F5959" t="s">
        <v>394</v>
      </c>
      <c r="G5959">
        <v>0</v>
      </c>
      <c r="H5959">
        <v>0</v>
      </c>
      <c r="I5959">
        <v>0</v>
      </c>
      <c r="J5959">
        <v>0</v>
      </c>
      <c r="K5959">
        <v>0</v>
      </c>
      <c r="L5959">
        <v>0</v>
      </c>
      <c r="M5959">
        <v>0</v>
      </c>
      <c r="N5959">
        <v>7</v>
      </c>
      <c r="O5959">
        <v>7</v>
      </c>
      <c r="P5959">
        <v>0</v>
      </c>
      <c r="Q5959">
        <v>0</v>
      </c>
    </row>
    <row r="5960" spans="1:17" x14ac:dyDescent="0.25">
      <c r="A5960" t="s">
        <v>13293</v>
      </c>
      <c r="B5960" t="s">
        <v>74</v>
      </c>
      <c r="C5960" t="s">
        <v>85</v>
      </c>
      <c r="D5960" t="s">
        <v>526</v>
      </c>
      <c r="E5960" t="s">
        <v>563</v>
      </c>
      <c r="F5960" t="s">
        <v>395</v>
      </c>
      <c r="G5960">
        <v>0</v>
      </c>
      <c r="H5960">
        <v>0</v>
      </c>
      <c r="I5960">
        <v>0</v>
      </c>
      <c r="J5960">
        <v>0</v>
      </c>
      <c r="K5960">
        <v>0</v>
      </c>
      <c r="L5960">
        <v>0</v>
      </c>
      <c r="M5960">
        <v>0</v>
      </c>
      <c r="N5960">
        <v>5</v>
      </c>
      <c r="O5960">
        <v>5</v>
      </c>
      <c r="P5960">
        <v>0</v>
      </c>
      <c r="Q5960">
        <v>0</v>
      </c>
    </row>
    <row r="5961" spans="1:17" x14ac:dyDescent="0.25">
      <c r="A5961" t="s">
        <v>13294</v>
      </c>
      <c r="B5961" t="s">
        <v>74</v>
      </c>
      <c r="C5961" t="s">
        <v>85</v>
      </c>
      <c r="D5961" t="s">
        <v>526</v>
      </c>
      <c r="E5961" t="s">
        <v>563</v>
      </c>
      <c r="F5961" t="s">
        <v>525</v>
      </c>
      <c r="G5961">
        <v>7</v>
      </c>
      <c r="H5961">
        <v>0</v>
      </c>
      <c r="I5961">
        <v>0</v>
      </c>
      <c r="J5961">
        <v>0</v>
      </c>
      <c r="K5961">
        <v>0</v>
      </c>
      <c r="L5961">
        <v>0</v>
      </c>
      <c r="M5961">
        <v>0</v>
      </c>
      <c r="N5961">
        <v>0</v>
      </c>
      <c r="O5961">
        <v>0</v>
      </c>
      <c r="P5961">
        <v>0</v>
      </c>
      <c r="Q5961">
        <v>0</v>
      </c>
    </row>
    <row r="5962" spans="1:17" x14ac:dyDescent="0.25">
      <c r="A5962" t="s">
        <v>24915</v>
      </c>
      <c r="B5962" t="s">
        <v>74</v>
      </c>
      <c r="C5962" t="s">
        <v>85</v>
      </c>
      <c r="D5962" t="s">
        <v>526</v>
      </c>
      <c r="E5962" t="s">
        <v>21471</v>
      </c>
      <c r="F5962" t="s">
        <v>396</v>
      </c>
      <c r="G5962">
        <v>0</v>
      </c>
      <c r="H5962">
        <v>10</v>
      </c>
      <c r="I5962">
        <v>0</v>
      </c>
      <c r="J5962">
        <v>10</v>
      </c>
      <c r="K5962">
        <v>0</v>
      </c>
      <c r="L5962">
        <v>0</v>
      </c>
      <c r="M5962">
        <v>0</v>
      </c>
      <c r="N5962">
        <v>0</v>
      </c>
      <c r="O5962">
        <v>0</v>
      </c>
      <c r="P5962">
        <v>0</v>
      </c>
      <c r="Q5962">
        <v>0</v>
      </c>
    </row>
    <row r="5963" spans="1:17" x14ac:dyDescent="0.25">
      <c r="A5963" t="s">
        <v>24916</v>
      </c>
      <c r="B5963" t="s">
        <v>74</v>
      </c>
      <c r="C5963" t="s">
        <v>85</v>
      </c>
      <c r="D5963" t="s">
        <v>526</v>
      </c>
      <c r="E5963" t="s">
        <v>21471</v>
      </c>
      <c r="F5963" t="s">
        <v>4236</v>
      </c>
      <c r="G5963">
        <v>0</v>
      </c>
      <c r="H5963">
        <v>10</v>
      </c>
      <c r="I5963">
        <v>0</v>
      </c>
      <c r="J5963">
        <v>10</v>
      </c>
      <c r="K5963">
        <v>0</v>
      </c>
      <c r="L5963">
        <v>0</v>
      </c>
      <c r="M5963">
        <v>0</v>
      </c>
      <c r="N5963">
        <v>0</v>
      </c>
      <c r="O5963">
        <v>0</v>
      </c>
      <c r="P5963">
        <v>0</v>
      </c>
      <c r="Q5963">
        <v>0</v>
      </c>
    </row>
    <row r="5964" spans="1:17" x14ac:dyDescent="0.25">
      <c r="A5964" t="s">
        <v>24917</v>
      </c>
      <c r="B5964" t="s">
        <v>74</v>
      </c>
      <c r="C5964" t="s">
        <v>85</v>
      </c>
      <c r="D5964" t="s">
        <v>526</v>
      </c>
      <c r="E5964" t="s">
        <v>21471</v>
      </c>
      <c r="F5964" t="s">
        <v>4238</v>
      </c>
      <c r="G5964">
        <v>0</v>
      </c>
      <c r="H5964">
        <v>0</v>
      </c>
      <c r="I5964">
        <v>0</v>
      </c>
      <c r="J5964">
        <v>0</v>
      </c>
      <c r="K5964">
        <v>0</v>
      </c>
      <c r="L5964">
        <v>0</v>
      </c>
      <c r="M5964">
        <v>10</v>
      </c>
      <c r="N5964">
        <v>0</v>
      </c>
      <c r="O5964">
        <v>0</v>
      </c>
      <c r="P5964">
        <v>0</v>
      </c>
      <c r="Q5964">
        <v>0</v>
      </c>
    </row>
    <row r="5965" spans="1:17" x14ac:dyDescent="0.25">
      <c r="A5965" t="s">
        <v>24918</v>
      </c>
      <c r="B5965" t="s">
        <v>74</v>
      </c>
      <c r="C5965" t="s">
        <v>85</v>
      </c>
      <c r="D5965" t="s">
        <v>526</v>
      </c>
      <c r="E5965" t="s">
        <v>21471</v>
      </c>
      <c r="F5965" t="s">
        <v>397</v>
      </c>
      <c r="G5965">
        <v>0</v>
      </c>
      <c r="H5965">
        <v>10</v>
      </c>
      <c r="I5965">
        <v>0</v>
      </c>
      <c r="J5965">
        <v>10</v>
      </c>
      <c r="K5965">
        <v>0</v>
      </c>
      <c r="L5965">
        <v>0</v>
      </c>
      <c r="M5965">
        <v>0</v>
      </c>
      <c r="N5965">
        <v>0</v>
      </c>
      <c r="O5965">
        <v>0</v>
      </c>
      <c r="P5965">
        <v>0</v>
      </c>
      <c r="Q5965">
        <v>0</v>
      </c>
    </row>
    <row r="5966" spans="1:17" x14ac:dyDescent="0.25">
      <c r="A5966" t="s">
        <v>24919</v>
      </c>
      <c r="B5966" t="s">
        <v>74</v>
      </c>
      <c r="C5966" t="s">
        <v>85</v>
      </c>
      <c r="D5966" t="s">
        <v>526</v>
      </c>
      <c r="E5966" t="s">
        <v>21471</v>
      </c>
      <c r="F5966" t="s">
        <v>398</v>
      </c>
      <c r="G5966">
        <v>0</v>
      </c>
      <c r="H5966">
        <v>10</v>
      </c>
      <c r="I5966">
        <v>0</v>
      </c>
      <c r="J5966">
        <v>10</v>
      </c>
      <c r="K5966">
        <v>0</v>
      </c>
      <c r="L5966">
        <v>0</v>
      </c>
      <c r="M5966">
        <v>0</v>
      </c>
      <c r="N5966">
        <v>0</v>
      </c>
      <c r="O5966">
        <v>0</v>
      </c>
      <c r="P5966">
        <v>0</v>
      </c>
      <c r="Q5966">
        <v>0</v>
      </c>
    </row>
    <row r="5967" spans="1:17" x14ac:dyDescent="0.25">
      <c r="A5967" t="s">
        <v>24920</v>
      </c>
      <c r="B5967" t="s">
        <v>74</v>
      </c>
      <c r="C5967" t="s">
        <v>85</v>
      </c>
      <c r="D5967" t="s">
        <v>526</v>
      </c>
      <c r="E5967" t="s">
        <v>21471</v>
      </c>
      <c r="F5967" t="s">
        <v>4242</v>
      </c>
      <c r="G5967">
        <v>0</v>
      </c>
      <c r="H5967">
        <v>0</v>
      </c>
      <c r="I5967">
        <v>0</v>
      </c>
      <c r="J5967">
        <v>0</v>
      </c>
      <c r="K5967">
        <v>0</v>
      </c>
      <c r="L5967">
        <v>0</v>
      </c>
      <c r="M5967">
        <v>10</v>
      </c>
      <c r="N5967">
        <v>0</v>
      </c>
      <c r="O5967">
        <v>0</v>
      </c>
      <c r="P5967">
        <v>0</v>
      </c>
      <c r="Q5967">
        <v>0</v>
      </c>
    </row>
    <row r="5968" spans="1:17" x14ac:dyDescent="0.25">
      <c r="A5968" t="s">
        <v>24921</v>
      </c>
      <c r="B5968" t="s">
        <v>74</v>
      </c>
      <c r="C5968" t="s">
        <v>85</v>
      </c>
      <c r="D5968" t="s">
        <v>526</v>
      </c>
      <c r="E5968" t="s">
        <v>21471</v>
      </c>
      <c r="F5968" t="s">
        <v>399</v>
      </c>
      <c r="G5968">
        <v>0</v>
      </c>
      <c r="H5968">
        <v>10</v>
      </c>
      <c r="I5968">
        <v>0</v>
      </c>
      <c r="J5968">
        <v>10</v>
      </c>
      <c r="K5968">
        <v>0</v>
      </c>
      <c r="L5968">
        <v>0</v>
      </c>
      <c r="M5968">
        <v>0</v>
      </c>
      <c r="N5968">
        <v>0</v>
      </c>
      <c r="O5968">
        <v>0</v>
      </c>
      <c r="P5968">
        <v>0</v>
      </c>
      <c r="Q5968">
        <v>0</v>
      </c>
    </row>
    <row r="5969" spans="1:17" x14ac:dyDescent="0.25">
      <c r="A5969" t="s">
        <v>24922</v>
      </c>
      <c r="B5969" t="s">
        <v>74</v>
      </c>
      <c r="C5969" t="s">
        <v>85</v>
      </c>
      <c r="D5969" t="s">
        <v>526</v>
      </c>
      <c r="E5969" t="s">
        <v>21471</v>
      </c>
      <c r="F5969" t="s">
        <v>4245</v>
      </c>
      <c r="G5969">
        <v>0</v>
      </c>
      <c r="H5969">
        <v>0</v>
      </c>
      <c r="I5969">
        <v>0</v>
      </c>
      <c r="J5969">
        <v>0</v>
      </c>
      <c r="K5969">
        <v>0</v>
      </c>
      <c r="L5969">
        <v>0</v>
      </c>
      <c r="M5969">
        <v>10</v>
      </c>
      <c r="N5969">
        <v>0</v>
      </c>
      <c r="O5969">
        <v>0</v>
      </c>
      <c r="P5969">
        <v>0</v>
      </c>
      <c r="Q5969">
        <v>0</v>
      </c>
    </row>
    <row r="5970" spans="1:17" x14ac:dyDescent="0.25">
      <c r="A5970" t="s">
        <v>17646</v>
      </c>
      <c r="B5970" t="s">
        <v>74</v>
      </c>
      <c r="C5970" t="s">
        <v>149</v>
      </c>
      <c r="D5970" t="s">
        <v>526</v>
      </c>
      <c r="E5970" t="s">
        <v>563</v>
      </c>
      <c r="F5970" t="s">
        <v>398</v>
      </c>
      <c r="G5970">
        <v>0</v>
      </c>
      <c r="H5970">
        <v>11</v>
      </c>
      <c r="I5970">
        <v>0</v>
      </c>
      <c r="J5970">
        <v>8</v>
      </c>
      <c r="K5970">
        <v>0</v>
      </c>
      <c r="L5970">
        <v>3</v>
      </c>
      <c r="M5970">
        <v>0</v>
      </c>
      <c r="N5970">
        <v>0</v>
      </c>
      <c r="O5970">
        <v>0</v>
      </c>
      <c r="P5970">
        <v>0</v>
      </c>
      <c r="Q5970">
        <v>0</v>
      </c>
    </row>
    <row r="5971" spans="1:17" x14ac:dyDescent="0.25">
      <c r="A5971" t="s">
        <v>17647</v>
      </c>
      <c r="B5971" t="s">
        <v>74</v>
      </c>
      <c r="C5971" t="s">
        <v>149</v>
      </c>
      <c r="D5971" t="s">
        <v>526</v>
      </c>
      <c r="E5971" t="s">
        <v>563</v>
      </c>
      <c r="F5971" t="s">
        <v>4242</v>
      </c>
      <c r="G5971">
        <v>0</v>
      </c>
      <c r="H5971">
        <v>0</v>
      </c>
      <c r="I5971">
        <v>0</v>
      </c>
      <c r="J5971">
        <v>0</v>
      </c>
      <c r="K5971">
        <v>0</v>
      </c>
      <c r="L5971">
        <v>0</v>
      </c>
      <c r="M5971">
        <v>11</v>
      </c>
      <c r="N5971">
        <v>0</v>
      </c>
      <c r="O5971">
        <v>0</v>
      </c>
      <c r="P5971">
        <v>0</v>
      </c>
      <c r="Q5971">
        <v>0</v>
      </c>
    </row>
    <row r="5972" spans="1:17" x14ac:dyDescent="0.25">
      <c r="A5972" t="s">
        <v>17648</v>
      </c>
      <c r="B5972" t="s">
        <v>74</v>
      </c>
      <c r="C5972" t="s">
        <v>149</v>
      </c>
      <c r="D5972" t="s">
        <v>526</v>
      </c>
      <c r="E5972" t="s">
        <v>563</v>
      </c>
      <c r="F5972" t="s">
        <v>399</v>
      </c>
      <c r="G5972">
        <v>0</v>
      </c>
      <c r="H5972">
        <v>11</v>
      </c>
      <c r="I5972">
        <v>0</v>
      </c>
      <c r="J5972">
        <v>8</v>
      </c>
      <c r="K5972">
        <v>0</v>
      </c>
      <c r="L5972">
        <v>3</v>
      </c>
      <c r="M5972">
        <v>0</v>
      </c>
      <c r="N5972">
        <v>0</v>
      </c>
      <c r="O5972">
        <v>0</v>
      </c>
      <c r="P5972">
        <v>0</v>
      </c>
      <c r="Q5972">
        <v>0</v>
      </c>
    </row>
    <row r="5973" spans="1:17" x14ac:dyDescent="0.25">
      <c r="A5973" t="s">
        <v>17649</v>
      </c>
      <c r="B5973" t="s">
        <v>74</v>
      </c>
      <c r="C5973" t="s">
        <v>149</v>
      </c>
      <c r="D5973" t="s">
        <v>526</v>
      </c>
      <c r="E5973" t="s">
        <v>563</v>
      </c>
      <c r="F5973" t="s">
        <v>4245</v>
      </c>
      <c r="G5973">
        <v>0</v>
      </c>
      <c r="H5973">
        <v>0</v>
      </c>
      <c r="I5973">
        <v>0</v>
      </c>
      <c r="J5973">
        <v>0</v>
      </c>
      <c r="K5973">
        <v>0</v>
      </c>
      <c r="L5973">
        <v>0</v>
      </c>
      <c r="M5973">
        <v>11</v>
      </c>
      <c r="N5973">
        <v>0</v>
      </c>
      <c r="O5973">
        <v>0</v>
      </c>
      <c r="P5973">
        <v>0</v>
      </c>
      <c r="Q5973">
        <v>0</v>
      </c>
    </row>
    <row r="5974" spans="1:17" x14ac:dyDescent="0.25">
      <c r="A5974" t="s">
        <v>17650</v>
      </c>
      <c r="B5974" t="s">
        <v>74</v>
      </c>
      <c r="C5974" t="s">
        <v>149</v>
      </c>
      <c r="D5974" t="s">
        <v>526</v>
      </c>
      <c r="E5974" t="s">
        <v>563</v>
      </c>
      <c r="F5974" t="s">
        <v>394</v>
      </c>
      <c r="G5974">
        <v>0</v>
      </c>
      <c r="H5974">
        <v>0</v>
      </c>
      <c r="I5974">
        <v>0</v>
      </c>
      <c r="J5974">
        <v>0</v>
      </c>
      <c r="K5974">
        <v>0</v>
      </c>
      <c r="L5974">
        <v>0</v>
      </c>
      <c r="M5974">
        <v>0</v>
      </c>
      <c r="N5974">
        <v>6</v>
      </c>
      <c r="O5974">
        <v>3</v>
      </c>
      <c r="P5974">
        <v>1</v>
      </c>
      <c r="Q5974">
        <v>2</v>
      </c>
    </row>
    <row r="5975" spans="1:17" x14ac:dyDescent="0.25">
      <c r="A5975" t="s">
        <v>17651</v>
      </c>
      <c r="B5975" t="s">
        <v>74</v>
      </c>
      <c r="C5975" t="s">
        <v>149</v>
      </c>
      <c r="D5975" t="s">
        <v>526</v>
      </c>
      <c r="E5975" t="s">
        <v>563</v>
      </c>
      <c r="F5975" t="s">
        <v>395</v>
      </c>
      <c r="G5975">
        <v>0</v>
      </c>
      <c r="H5975">
        <v>0</v>
      </c>
      <c r="I5975">
        <v>0</v>
      </c>
      <c r="J5975">
        <v>0</v>
      </c>
      <c r="K5975">
        <v>0</v>
      </c>
      <c r="L5975">
        <v>0</v>
      </c>
      <c r="M5975">
        <v>0</v>
      </c>
      <c r="N5975">
        <v>4</v>
      </c>
      <c r="O5975">
        <v>1</v>
      </c>
      <c r="P5975">
        <v>1</v>
      </c>
      <c r="Q5975">
        <v>2</v>
      </c>
    </row>
    <row r="5976" spans="1:17" x14ac:dyDescent="0.25">
      <c r="A5976" t="s">
        <v>17652</v>
      </c>
      <c r="B5976" t="s">
        <v>74</v>
      </c>
      <c r="C5976" t="s">
        <v>149</v>
      </c>
      <c r="D5976" t="s">
        <v>526</v>
      </c>
      <c r="E5976" t="s">
        <v>563</v>
      </c>
      <c r="F5976" t="s">
        <v>525</v>
      </c>
      <c r="G5976">
        <v>11</v>
      </c>
      <c r="H5976">
        <v>0</v>
      </c>
      <c r="I5976">
        <v>0</v>
      </c>
      <c r="J5976">
        <v>0</v>
      </c>
      <c r="K5976">
        <v>0</v>
      </c>
      <c r="L5976">
        <v>0</v>
      </c>
      <c r="M5976">
        <v>0</v>
      </c>
      <c r="N5976">
        <v>0</v>
      </c>
      <c r="O5976">
        <v>0</v>
      </c>
      <c r="P5976">
        <v>0</v>
      </c>
      <c r="Q5976">
        <v>0</v>
      </c>
    </row>
    <row r="5977" spans="1:17" x14ac:dyDescent="0.25">
      <c r="A5977" t="s">
        <v>24923</v>
      </c>
      <c r="B5977" t="s">
        <v>74</v>
      </c>
      <c r="C5977" t="s">
        <v>149</v>
      </c>
      <c r="D5977" t="s">
        <v>526</v>
      </c>
      <c r="E5977" t="s">
        <v>21471</v>
      </c>
      <c r="F5977" t="s">
        <v>396</v>
      </c>
      <c r="G5977">
        <v>0</v>
      </c>
      <c r="H5977">
        <v>15</v>
      </c>
      <c r="I5977">
        <v>0</v>
      </c>
      <c r="J5977">
        <v>12</v>
      </c>
      <c r="K5977">
        <v>2</v>
      </c>
      <c r="L5977">
        <v>1</v>
      </c>
      <c r="M5977">
        <v>0</v>
      </c>
      <c r="N5977">
        <v>0</v>
      </c>
      <c r="O5977">
        <v>0</v>
      </c>
      <c r="P5977">
        <v>0</v>
      </c>
      <c r="Q5977">
        <v>0</v>
      </c>
    </row>
    <row r="5978" spans="1:17" x14ac:dyDescent="0.25">
      <c r="A5978" t="s">
        <v>22503</v>
      </c>
      <c r="B5978" t="s">
        <v>74</v>
      </c>
      <c r="C5978" t="s">
        <v>166</v>
      </c>
      <c r="D5978" t="s">
        <v>526</v>
      </c>
      <c r="E5978" t="s">
        <v>21471</v>
      </c>
      <c r="F5978" t="s">
        <v>4236</v>
      </c>
      <c r="G5978">
        <v>0</v>
      </c>
      <c r="H5978">
        <v>5</v>
      </c>
      <c r="I5978">
        <v>1</v>
      </c>
      <c r="J5978">
        <v>4</v>
      </c>
      <c r="K5978">
        <v>0</v>
      </c>
      <c r="L5978">
        <v>0</v>
      </c>
      <c r="M5978">
        <v>0</v>
      </c>
      <c r="N5978">
        <v>0</v>
      </c>
      <c r="O5978">
        <v>0</v>
      </c>
      <c r="P5978">
        <v>0</v>
      </c>
      <c r="Q5978">
        <v>0</v>
      </c>
    </row>
    <row r="5979" spans="1:17" x14ac:dyDescent="0.25">
      <c r="A5979" t="s">
        <v>22504</v>
      </c>
      <c r="B5979" t="s">
        <v>74</v>
      </c>
      <c r="C5979" t="s">
        <v>166</v>
      </c>
      <c r="D5979" t="s">
        <v>526</v>
      </c>
      <c r="E5979" t="s">
        <v>21471</v>
      </c>
      <c r="F5979" t="s">
        <v>4238</v>
      </c>
      <c r="G5979">
        <v>0</v>
      </c>
      <c r="H5979">
        <v>0</v>
      </c>
      <c r="I5979">
        <v>0</v>
      </c>
      <c r="J5979">
        <v>0</v>
      </c>
      <c r="K5979">
        <v>0</v>
      </c>
      <c r="L5979">
        <v>0</v>
      </c>
      <c r="M5979">
        <v>5</v>
      </c>
      <c r="N5979">
        <v>0</v>
      </c>
      <c r="O5979">
        <v>0</v>
      </c>
      <c r="P5979">
        <v>0</v>
      </c>
      <c r="Q5979">
        <v>0</v>
      </c>
    </row>
    <row r="5980" spans="1:17" x14ac:dyDescent="0.25">
      <c r="A5980" t="s">
        <v>22505</v>
      </c>
      <c r="B5980" t="s">
        <v>74</v>
      </c>
      <c r="C5980" t="s">
        <v>166</v>
      </c>
      <c r="D5980" t="s">
        <v>526</v>
      </c>
      <c r="E5980" t="s">
        <v>21471</v>
      </c>
      <c r="F5980" t="s">
        <v>397</v>
      </c>
      <c r="G5980">
        <v>0</v>
      </c>
      <c r="H5980">
        <v>5</v>
      </c>
      <c r="I5980">
        <v>1</v>
      </c>
      <c r="J5980">
        <v>4</v>
      </c>
      <c r="K5980">
        <v>0</v>
      </c>
      <c r="L5980">
        <v>0</v>
      </c>
      <c r="M5980">
        <v>0</v>
      </c>
      <c r="N5980">
        <v>0</v>
      </c>
      <c r="O5980">
        <v>0</v>
      </c>
      <c r="P5980">
        <v>0</v>
      </c>
      <c r="Q5980">
        <v>0</v>
      </c>
    </row>
    <row r="5981" spans="1:17" x14ac:dyDescent="0.25">
      <c r="A5981" t="s">
        <v>22506</v>
      </c>
      <c r="B5981" t="s">
        <v>74</v>
      </c>
      <c r="C5981" t="s">
        <v>166</v>
      </c>
      <c r="D5981" t="s">
        <v>526</v>
      </c>
      <c r="E5981" t="s">
        <v>21471</v>
      </c>
      <c r="F5981" t="s">
        <v>398</v>
      </c>
      <c r="G5981">
        <v>0</v>
      </c>
      <c r="H5981">
        <v>5</v>
      </c>
      <c r="I5981">
        <v>1</v>
      </c>
      <c r="J5981">
        <v>4</v>
      </c>
      <c r="K5981">
        <v>0</v>
      </c>
      <c r="L5981">
        <v>0</v>
      </c>
      <c r="M5981">
        <v>0</v>
      </c>
      <c r="N5981">
        <v>0</v>
      </c>
      <c r="O5981">
        <v>0</v>
      </c>
      <c r="P5981">
        <v>0</v>
      </c>
      <c r="Q5981">
        <v>0</v>
      </c>
    </row>
    <row r="5982" spans="1:17" x14ac:dyDescent="0.25">
      <c r="A5982" t="s">
        <v>22507</v>
      </c>
      <c r="B5982" t="s">
        <v>74</v>
      </c>
      <c r="C5982" t="s">
        <v>166</v>
      </c>
      <c r="D5982" t="s">
        <v>526</v>
      </c>
      <c r="E5982" t="s">
        <v>21471</v>
      </c>
      <c r="F5982" t="s">
        <v>4242</v>
      </c>
      <c r="G5982">
        <v>0</v>
      </c>
      <c r="H5982">
        <v>0</v>
      </c>
      <c r="I5982">
        <v>0</v>
      </c>
      <c r="J5982">
        <v>0</v>
      </c>
      <c r="K5982">
        <v>0</v>
      </c>
      <c r="L5982">
        <v>0</v>
      </c>
      <c r="M5982">
        <v>5</v>
      </c>
      <c r="N5982">
        <v>0</v>
      </c>
      <c r="O5982">
        <v>0</v>
      </c>
      <c r="P5982">
        <v>0</v>
      </c>
      <c r="Q5982">
        <v>0</v>
      </c>
    </row>
    <row r="5983" spans="1:17" x14ac:dyDescent="0.25">
      <c r="A5983" t="s">
        <v>22508</v>
      </c>
      <c r="B5983" t="s">
        <v>74</v>
      </c>
      <c r="C5983" t="s">
        <v>166</v>
      </c>
      <c r="D5983" t="s">
        <v>526</v>
      </c>
      <c r="E5983" t="s">
        <v>21471</v>
      </c>
      <c r="F5983" t="s">
        <v>399</v>
      </c>
      <c r="G5983">
        <v>0</v>
      </c>
      <c r="H5983">
        <v>5</v>
      </c>
      <c r="I5983">
        <v>1</v>
      </c>
      <c r="J5983">
        <v>4</v>
      </c>
      <c r="K5983">
        <v>0</v>
      </c>
      <c r="L5983">
        <v>0</v>
      </c>
      <c r="M5983">
        <v>0</v>
      </c>
      <c r="N5983">
        <v>0</v>
      </c>
      <c r="O5983">
        <v>0</v>
      </c>
      <c r="P5983">
        <v>0</v>
      </c>
      <c r="Q5983">
        <v>0</v>
      </c>
    </row>
    <row r="5984" spans="1:17" x14ac:dyDescent="0.25">
      <c r="A5984" t="s">
        <v>22509</v>
      </c>
      <c r="B5984" t="s">
        <v>74</v>
      </c>
      <c r="C5984" t="s">
        <v>166</v>
      </c>
      <c r="D5984" t="s">
        <v>526</v>
      </c>
      <c r="E5984" t="s">
        <v>21471</v>
      </c>
      <c r="F5984" t="s">
        <v>4245</v>
      </c>
      <c r="G5984">
        <v>0</v>
      </c>
      <c r="H5984">
        <v>0</v>
      </c>
      <c r="I5984">
        <v>0</v>
      </c>
      <c r="J5984">
        <v>0</v>
      </c>
      <c r="K5984">
        <v>0</v>
      </c>
      <c r="L5984">
        <v>0</v>
      </c>
      <c r="M5984">
        <v>5</v>
      </c>
      <c r="N5984">
        <v>0</v>
      </c>
      <c r="O5984">
        <v>0</v>
      </c>
      <c r="P5984">
        <v>0</v>
      </c>
      <c r="Q5984">
        <v>0</v>
      </c>
    </row>
    <row r="5985" spans="1:17" x14ac:dyDescent="0.25">
      <c r="A5985" t="s">
        <v>22510</v>
      </c>
      <c r="B5985" t="s">
        <v>74</v>
      </c>
      <c r="C5985" t="s">
        <v>166</v>
      </c>
      <c r="D5985" t="s">
        <v>526</v>
      </c>
      <c r="E5985" t="s">
        <v>21471</v>
      </c>
      <c r="F5985" t="s">
        <v>394</v>
      </c>
      <c r="G5985">
        <v>0</v>
      </c>
      <c r="H5985">
        <v>0</v>
      </c>
      <c r="I5985">
        <v>0</v>
      </c>
      <c r="J5985">
        <v>0</v>
      </c>
      <c r="K5985">
        <v>0</v>
      </c>
      <c r="L5985">
        <v>0</v>
      </c>
      <c r="M5985">
        <v>0</v>
      </c>
      <c r="N5985">
        <v>4</v>
      </c>
      <c r="O5985">
        <v>4</v>
      </c>
      <c r="P5985">
        <v>0</v>
      </c>
      <c r="Q5985">
        <v>0</v>
      </c>
    </row>
    <row r="5986" spans="1:17" x14ac:dyDescent="0.25">
      <c r="A5986" t="s">
        <v>22511</v>
      </c>
      <c r="B5986" t="s">
        <v>74</v>
      </c>
      <c r="C5986" t="s">
        <v>228</v>
      </c>
      <c r="D5986" t="s">
        <v>526</v>
      </c>
      <c r="E5986" t="s">
        <v>21471</v>
      </c>
      <c r="F5986" t="s">
        <v>398</v>
      </c>
      <c r="G5986">
        <v>0</v>
      </c>
      <c r="H5986">
        <v>29</v>
      </c>
      <c r="I5986">
        <v>2</v>
      </c>
      <c r="J5986">
        <v>24</v>
      </c>
      <c r="K5986">
        <v>2</v>
      </c>
      <c r="L5986">
        <v>1</v>
      </c>
      <c r="M5986">
        <v>0</v>
      </c>
      <c r="N5986">
        <v>0</v>
      </c>
      <c r="O5986">
        <v>0</v>
      </c>
      <c r="P5986">
        <v>0</v>
      </c>
      <c r="Q5986">
        <v>0</v>
      </c>
    </row>
    <row r="5987" spans="1:17" x14ac:dyDescent="0.25">
      <c r="A5987" t="s">
        <v>22512</v>
      </c>
      <c r="B5987" t="s">
        <v>74</v>
      </c>
      <c r="C5987" t="s">
        <v>228</v>
      </c>
      <c r="D5987" t="s">
        <v>526</v>
      </c>
      <c r="E5987" t="s">
        <v>21471</v>
      </c>
      <c r="F5987" t="s">
        <v>4242</v>
      </c>
      <c r="G5987">
        <v>0</v>
      </c>
      <c r="H5987">
        <v>0</v>
      </c>
      <c r="I5987">
        <v>0</v>
      </c>
      <c r="J5987">
        <v>0</v>
      </c>
      <c r="K5987">
        <v>0</v>
      </c>
      <c r="L5987">
        <v>0</v>
      </c>
      <c r="M5987">
        <v>29</v>
      </c>
      <c r="N5987">
        <v>0</v>
      </c>
      <c r="O5987">
        <v>0</v>
      </c>
      <c r="P5987">
        <v>0</v>
      </c>
      <c r="Q5987">
        <v>0</v>
      </c>
    </row>
    <row r="5988" spans="1:17" x14ac:dyDescent="0.25">
      <c r="A5988" t="s">
        <v>22513</v>
      </c>
      <c r="B5988" t="s">
        <v>74</v>
      </c>
      <c r="C5988" t="s">
        <v>228</v>
      </c>
      <c r="D5988" t="s">
        <v>526</v>
      </c>
      <c r="E5988" t="s">
        <v>21471</v>
      </c>
      <c r="F5988" t="s">
        <v>399</v>
      </c>
      <c r="G5988">
        <v>0</v>
      </c>
      <c r="H5988">
        <v>29</v>
      </c>
      <c r="I5988">
        <v>2</v>
      </c>
      <c r="J5988">
        <v>24</v>
      </c>
      <c r="K5988">
        <v>2</v>
      </c>
      <c r="L5988">
        <v>1</v>
      </c>
      <c r="M5988">
        <v>0</v>
      </c>
      <c r="N5988">
        <v>0</v>
      </c>
      <c r="O5988">
        <v>0</v>
      </c>
      <c r="P5988">
        <v>0</v>
      </c>
      <c r="Q5988">
        <v>0</v>
      </c>
    </row>
    <row r="5989" spans="1:17" x14ac:dyDescent="0.25">
      <c r="A5989" t="s">
        <v>22514</v>
      </c>
      <c r="B5989" t="s">
        <v>74</v>
      </c>
      <c r="C5989" t="s">
        <v>228</v>
      </c>
      <c r="D5989" t="s">
        <v>526</v>
      </c>
      <c r="E5989" t="s">
        <v>21471</v>
      </c>
      <c r="F5989" t="s">
        <v>4245</v>
      </c>
      <c r="G5989">
        <v>0</v>
      </c>
      <c r="H5989">
        <v>0</v>
      </c>
      <c r="I5989">
        <v>0</v>
      </c>
      <c r="J5989">
        <v>0</v>
      </c>
      <c r="K5989">
        <v>0</v>
      </c>
      <c r="L5989">
        <v>0</v>
      </c>
      <c r="M5989">
        <v>29</v>
      </c>
      <c r="N5989">
        <v>0</v>
      </c>
      <c r="O5989">
        <v>0</v>
      </c>
      <c r="P5989">
        <v>0</v>
      </c>
      <c r="Q5989">
        <v>0</v>
      </c>
    </row>
    <row r="5990" spans="1:17" x14ac:dyDescent="0.25">
      <c r="A5990" t="s">
        <v>22515</v>
      </c>
      <c r="B5990" t="s">
        <v>74</v>
      </c>
      <c r="C5990" t="s">
        <v>228</v>
      </c>
      <c r="D5990" t="s">
        <v>526</v>
      </c>
      <c r="E5990" t="s">
        <v>21471</v>
      </c>
      <c r="F5990" t="s">
        <v>394</v>
      </c>
      <c r="G5990">
        <v>0</v>
      </c>
      <c r="H5990">
        <v>0</v>
      </c>
      <c r="I5990">
        <v>0</v>
      </c>
      <c r="J5990">
        <v>0</v>
      </c>
      <c r="K5990">
        <v>0</v>
      </c>
      <c r="L5990">
        <v>0</v>
      </c>
      <c r="M5990">
        <v>0</v>
      </c>
      <c r="N5990">
        <v>18</v>
      </c>
      <c r="O5990">
        <v>18</v>
      </c>
      <c r="P5990">
        <v>0</v>
      </c>
      <c r="Q5990">
        <v>0</v>
      </c>
    </row>
    <row r="5991" spans="1:17" x14ac:dyDescent="0.25">
      <c r="A5991" t="s">
        <v>22516</v>
      </c>
      <c r="B5991" t="s">
        <v>74</v>
      </c>
      <c r="C5991" t="s">
        <v>228</v>
      </c>
      <c r="D5991" t="s">
        <v>526</v>
      </c>
      <c r="E5991" t="s">
        <v>21471</v>
      </c>
      <c r="F5991" t="s">
        <v>395</v>
      </c>
      <c r="G5991">
        <v>0</v>
      </c>
      <c r="H5991">
        <v>0</v>
      </c>
      <c r="I5991">
        <v>0</v>
      </c>
      <c r="J5991">
        <v>0</v>
      </c>
      <c r="K5991">
        <v>0</v>
      </c>
      <c r="L5991">
        <v>0</v>
      </c>
      <c r="M5991">
        <v>0</v>
      </c>
      <c r="N5991">
        <v>16</v>
      </c>
      <c r="O5991">
        <v>16</v>
      </c>
      <c r="P5991">
        <v>0</v>
      </c>
      <c r="Q5991">
        <v>0</v>
      </c>
    </row>
    <row r="5992" spans="1:17" x14ac:dyDescent="0.25">
      <c r="A5992" t="s">
        <v>22517</v>
      </c>
      <c r="B5992" t="s">
        <v>74</v>
      </c>
      <c r="C5992" t="s">
        <v>228</v>
      </c>
      <c r="D5992" t="s">
        <v>526</v>
      </c>
      <c r="E5992" t="s">
        <v>21471</v>
      </c>
      <c r="F5992" t="s">
        <v>525</v>
      </c>
      <c r="G5992">
        <v>29</v>
      </c>
      <c r="H5992">
        <v>0</v>
      </c>
      <c r="I5992">
        <v>0</v>
      </c>
      <c r="J5992">
        <v>0</v>
      </c>
      <c r="K5992">
        <v>0</v>
      </c>
      <c r="L5992">
        <v>0</v>
      </c>
      <c r="M5992">
        <v>0</v>
      </c>
      <c r="N5992">
        <v>0</v>
      </c>
      <c r="O5992">
        <v>0</v>
      </c>
      <c r="P5992">
        <v>0</v>
      </c>
      <c r="Q5992">
        <v>0</v>
      </c>
    </row>
    <row r="5993" spans="1:17" x14ac:dyDescent="0.25">
      <c r="A5993" t="s">
        <v>17229</v>
      </c>
      <c r="B5993" t="s">
        <v>74</v>
      </c>
      <c r="C5993" t="s">
        <v>228</v>
      </c>
      <c r="D5993" t="s">
        <v>12971</v>
      </c>
      <c r="E5993" t="s">
        <v>563</v>
      </c>
      <c r="F5993" t="s">
        <v>525</v>
      </c>
      <c r="G5993">
        <v>3</v>
      </c>
      <c r="H5993">
        <v>0</v>
      </c>
      <c r="I5993">
        <v>0</v>
      </c>
      <c r="J5993">
        <v>0</v>
      </c>
      <c r="K5993">
        <v>0</v>
      </c>
      <c r="L5993">
        <v>0</v>
      </c>
      <c r="M5993">
        <v>0</v>
      </c>
      <c r="N5993">
        <v>0</v>
      </c>
      <c r="O5993">
        <v>0</v>
      </c>
      <c r="P5993">
        <v>0</v>
      </c>
      <c r="Q5993">
        <v>0</v>
      </c>
    </row>
    <row r="5994" spans="1:17" x14ac:dyDescent="0.25">
      <c r="A5994" t="s">
        <v>22518</v>
      </c>
      <c r="B5994" t="s">
        <v>74</v>
      </c>
      <c r="C5994" t="s">
        <v>228</v>
      </c>
      <c r="D5994" t="s">
        <v>12971</v>
      </c>
      <c r="E5994" t="s">
        <v>21471</v>
      </c>
      <c r="F5994" t="s">
        <v>525</v>
      </c>
      <c r="G5994">
        <v>10</v>
      </c>
      <c r="H5994">
        <v>0</v>
      </c>
      <c r="I5994">
        <v>0</v>
      </c>
      <c r="J5994">
        <v>0</v>
      </c>
      <c r="K5994">
        <v>0</v>
      </c>
      <c r="L5994">
        <v>0</v>
      </c>
      <c r="M5994">
        <v>0</v>
      </c>
      <c r="N5994">
        <v>0</v>
      </c>
      <c r="O5994">
        <v>0</v>
      </c>
      <c r="P5994">
        <v>0</v>
      </c>
      <c r="Q5994">
        <v>0</v>
      </c>
    </row>
    <row r="5995" spans="1:17" x14ac:dyDescent="0.25">
      <c r="A5995" t="s">
        <v>17230</v>
      </c>
      <c r="B5995" t="s">
        <v>74</v>
      </c>
      <c r="C5995" t="s">
        <v>229</v>
      </c>
      <c r="D5995" t="s">
        <v>529</v>
      </c>
      <c r="E5995" t="s">
        <v>563</v>
      </c>
      <c r="F5995" t="s">
        <v>525</v>
      </c>
      <c r="G5995">
        <v>4</v>
      </c>
      <c r="H5995">
        <v>0</v>
      </c>
      <c r="I5995">
        <v>0</v>
      </c>
      <c r="J5995">
        <v>0</v>
      </c>
      <c r="K5995">
        <v>0</v>
      </c>
      <c r="L5995">
        <v>0</v>
      </c>
      <c r="M5995">
        <v>0</v>
      </c>
      <c r="N5995">
        <v>0</v>
      </c>
      <c r="O5995">
        <v>0</v>
      </c>
      <c r="P5995">
        <v>0</v>
      </c>
      <c r="Q5995">
        <v>0</v>
      </c>
    </row>
    <row r="5996" spans="1:17" x14ac:dyDescent="0.25">
      <c r="A5996" t="s">
        <v>22519</v>
      </c>
      <c r="B5996" t="s">
        <v>74</v>
      </c>
      <c r="C5996" t="s">
        <v>229</v>
      </c>
      <c r="D5996" t="s">
        <v>529</v>
      </c>
      <c r="E5996" t="s">
        <v>21471</v>
      </c>
      <c r="F5996" t="s">
        <v>525</v>
      </c>
      <c r="G5996">
        <v>1</v>
      </c>
      <c r="H5996">
        <v>0</v>
      </c>
      <c r="I5996">
        <v>0</v>
      </c>
      <c r="J5996">
        <v>0</v>
      </c>
      <c r="K5996">
        <v>0</v>
      </c>
      <c r="L5996">
        <v>0</v>
      </c>
      <c r="M5996">
        <v>0</v>
      </c>
      <c r="N5996">
        <v>0</v>
      </c>
      <c r="O5996">
        <v>0</v>
      </c>
      <c r="P5996">
        <v>0</v>
      </c>
      <c r="Q5996">
        <v>0</v>
      </c>
    </row>
    <row r="5997" spans="1:17" x14ac:dyDescent="0.25">
      <c r="A5997" t="s">
        <v>17231</v>
      </c>
      <c r="B5997" t="s">
        <v>74</v>
      </c>
      <c r="C5997" t="s">
        <v>229</v>
      </c>
      <c r="D5997" t="s">
        <v>526</v>
      </c>
      <c r="E5997" t="s">
        <v>563</v>
      </c>
      <c r="F5997" t="s">
        <v>396</v>
      </c>
      <c r="G5997">
        <v>0</v>
      </c>
      <c r="H5997">
        <v>6</v>
      </c>
      <c r="I5997">
        <v>0</v>
      </c>
      <c r="J5997">
        <v>6</v>
      </c>
      <c r="K5997">
        <v>0</v>
      </c>
      <c r="L5997">
        <v>0</v>
      </c>
      <c r="M5997">
        <v>0</v>
      </c>
      <c r="N5997">
        <v>0</v>
      </c>
      <c r="O5997">
        <v>0</v>
      </c>
      <c r="P5997">
        <v>0</v>
      </c>
      <c r="Q5997">
        <v>0</v>
      </c>
    </row>
    <row r="5998" spans="1:17" x14ac:dyDescent="0.25">
      <c r="A5998" t="s">
        <v>17232</v>
      </c>
      <c r="B5998" t="s">
        <v>74</v>
      </c>
      <c r="C5998" t="s">
        <v>229</v>
      </c>
      <c r="D5998" t="s">
        <v>526</v>
      </c>
      <c r="E5998" t="s">
        <v>563</v>
      </c>
      <c r="F5998" t="s">
        <v>4236</v>
      </c>
      <c r="G5998">
        <v>0</v>
      </c>
      <c r="H5998">
        <v>6</v>
      </c>
      <c r="I5998">
        <v>0</v>
      </c>
      <c r="J5998">
        <v>5</v>
      </c>
      <c r="K5998">
        <v>0</v>
      </c>
      <c r="L5998">
        <v>1</v>
      </c>
      <c r="M5998">
        <v>0</v>
      </c>
      <c r="N5998">
        <v>0</v>
      </c>
      <c r="O5998">
        <v>0</v>
      </c>
      <c r="P5998">
        <v>0</v>
      </c>
      <c r="Q5998">
        <v>0</v>
      </c>
    </row>
    <row r="5999" spans="1:17" x14ac:dyDescent="0.25">
      <c r="A5999" t="s">
        <v>17233</v>
      </c>
      <c r="B5999" t="s">
        <v>74</v>
      </c>
      <c r="C5999" t="s">
        <v>229</v>
      </c>
      <c r="D5999" t="s">
        <v>526</v>
      </c>
      <c r="E5999" t="s">
        <v>563</v>
      </c>
      <c r="F5999" t="s">
        <v>4238</v>
      </c>
      <c r="G5999">
        <v>0</v>
      </c>
      <c r="H5999">
        <v>0</v>
      </c>
      <c r="I5999">
        <v>0</v>
      </c>
      <c r="J5999">
        <v>0</v>
      </c>
      <c r="K5999">
        <v>0</v>
      </c>
      <c r="L5999">
        <v>0</v>
      </c>
      <c r="M5999">
        <v>6</v>
      </c>
      <c r="N5999">
        <v>0</v>
      </c>
      <c r="O5999">
        <v>0</v>
      </c>
      <c r="P5999">
        <v>0</v>
      </c>
      <c r="Q5999">
        <v>0</v>
      </c>
    </row>
    <row r="6000" spans="1:17" x14ac:dyDescent="0.25">
      <c r="A6000" t="s">
        <v>17234</v>
      </c>
      <c r="B6000" t="s">
        <v>74</v>
      </c>
      <c r="C6000" t="s">
        <v>229</v>
      </c>
      <c r="D6000" t="s">
        <v>526</v>
      </c>
      <c r="E6000" t="s">
        <v>563</v>
      </c>
      <c r="F6000" t="s">
        <v>397</v>
      </c>
      <c r="G6000">
        <v>0</v>
      </c>
      <c r="H6000">
        <v>6</v>
      </c>
      <c r="I6000">
        <v>0</v>
      </c>
      <c r="J6000">
        <v>5</v>
      </c>
      <c r="K6000">
        <v>0</v>
      </c>
      <c r="L6000">
        <v>1</v>
      </c>
      <c r="M6000">
        <v>0</v>
      </c>
      <c r="N6000">
        <v>0</v>
      </c>
      <c r="O6000">
        <v>0</v>
      </c>
      <c r="P6000">
        <v>0</v>
      </c>
      <c r="Q6000">
        <v>0</v>
      </c>
    </row>
    <row r="6001" spans="1:17" x14ac:dyDescent="0.25">
      <c r="A6001" t="s">
        <v>17235</v>
      </c>
      <c r="B6001" t="s">
        <v>74</v>
      </c>
      <c r="C6001" t="s">
        <v>229</v>
      </c>
      <c r="D6001" t="s">
        <v>526</v>
      </c>
      <c r="E6001" t="s">
        <v>563</v>
      </c>
      <c r="F6001" t="s">
        <v>398</v>
      </c>
      <c r="G6001">
        <v>0</v>
      </c>
      <c r="H6001">
        <v>6</v>
      </c>
      <c r="I6001">
        <v>0</v>
      </c>
      <c r="J6001">
        <v>5</v>
      </c>
      <c r="K6001">
        <v>0</v>
      </c>
      <c r="L6001">
        <v>1</v>
      </c>
      <c r="M6001">
        <v>0</v>
      </c>
      <c r="N6001">
        <v>0</v>
      </c>
      <c r="O6001">
        <v>0</v>
      </c>
      <c r="P6001">
        <v>0</v>
      </c>
      <c r="Q6001">
        <v>0</v>
      </c>
    </row>
    <row r="6002" spans="1:17" x14ac:dyDescent="0.25">
      <c r="A6002" t="s">
        <v>17236</v>
      </c>
      <c r="B6002" t="s">
        <v>74</v>
      </c>
      <c r="C6002" t="s">
        <v>229</v>
      </c>
      <c r="D6002" t="s">
        <v>526</v>
      </c>
      <c r="E6002" t="s">
        <v>563</v>
      </c>
      <c r="F6002" t="s">
        <v>4242</v>
      </c>
      <c r="G6002">
        <v>0</v>
      </c>
      <c r="H6002">
        <v>0</v>
      </c>
      <c r="I6002">
        <v>0</v>
      </c>
      <c r="J6002">
        <v>0</v>
      </c>
      <c r="K6002">
        <v>0</v>
      </c>
      <c r="L6002">
        <v>0</v>
      </c>
      <c r="M6002">
        <v>6</v>
      </c>
      <c r="N6002">
        <v>0</v>
      </c>
      <c r="O6002">
        <v>0</v>
      </c>
      <c r="P6002">
        <v>0</v>
      </c>
      <c r="Q6002">
        <v>0</v>
      </c>
    </row>
    <row r="6003" spans="1:17" x14ac:dyDescent="0.25">
      <c r="A6003" t="s">
        <v>17237</v>
      </c>
      <c r="B6003" t="s">
        <v>74</v>
      </c>
      <c r="C6003" t="s">
        <v>229</v>
      </c>
      <c r="D6003" t="s">
        <v>526</v>
      </c>
      <c r="E6003" t="s">
        <v>563</v>
      </c>
      <c r="F6003" t="s">
        <v>399</v>
      </c>
      <c r="G6003">
        <v>0</v>
      </c>
      <c r="H6003">
        <v>6</v>
      </c>
      <c r="I6003">
        <v>0</v>
      </c>
      <c r="J6003">
        <v>6</v>
      </c>
      <c r="K6003">
        <v>0</v>
      </c>
      <c r="L6003">
        <v>0</v>
      </c>
      <c r="M6003">
        <v>0</v>
      </c>
      <c r="N6003">
        <v>0</v>
      </c>
      <c r="O6003">
        <v>0</v>
      </c>
      <c r="P6003">
        <v>0</v>
      </c>
      <c r="Q6003">
        <v>0</v>
      </c>
    </row>
    <row r="6004" spans="1:17" x14ac:dyDescent="0.25">
      <c r="A6004" t="s">
        <v>17238</v>
      </c>
      <c r="B6004" t="s">
        <v>74</v>
      </c>
      <c r="C6004" t="s">
        <v>229</v>
      </c>
      <c r="D6004" t="s">
        <v>526</v>
      </c>
      <c r="E6004" t="s">
        <v>563</v>
      </c>
      <c r="F6004" t="s">
        <v>4245</v>
      </c>
      <c r="G6004">
        <v>0</v>
      </c>
      <c r="H6004">
        <v>0</v>
      </c>
      <c r="I6004">
        <v>0</v>
      </c>
      <c r="J6004">
        <v>0</v>
      </c>
      <c r="K6004">
        <v>0</v>
      </c>
      <c r="L6004">
        <v>0</v>
      </c>
      <c r="M6004">
        <v>6</v>
      </c>
      <c r="N6004">
        <v>0</v>
      </c>
      <c r="O6004">
        <v>0</v>
      </c>
      <c r="P6004">
        <v>0</v>
      </c>
      <c r="Q6004">
        <v>0</v>
      </c>
    </row>
    <row r="6005" spans="1:17" x14ac:dyDescent="0.25">
      <c r="A6005" t="s">
        <v>17239</v>
      </c>
      <c r="B6005" t="s">
        <v>74</v>
      </c>
      <c r="C6005" t="s">
        <v>229</v>
      </c>
      <c r="D6005" t="s">
        <v>526</v>
      </c>
      <c r="E6005" t="s">
        <v>563</v>
      </c>
      <c r="F6005" t="s">
        <v>394</v>
      </c>
      <c r="G6005">
        <v>0</v>
      </c>
      <c r="H6005">
        <v>0</v>
      </c>
      <c r="I6005">
        <v>0</v>
      </c>
      <c r="J6005">
        <v>0</v>
      </c>
      <c r="K6005">
        <v>0</v>
      </c>
      <c r="L6005">
        <v>0</v>
      </c>
      <c r="M6005">
        <v>0</v>
      </c>
      <c r="N6005">
        <v>5</v>
      </c>
      <c r="O6005">
        <v>4</v>
      </c>
      <c r="P6005">
        <v>1</v>
      </c>
      <c r="Q6005">
        <v>0</v>
      </c>
    </row>
    <row r="6006" spans="1:17" x14ac:dyDescent="0.25">
      <c r="A6006" t="s">
        <v>17240</v>
      </c>
      <c r="B6006" t="s">
        <v>74</v>
      </c>
      <c r="C6006" t="s">
        <v>229</v>
      </c>
      <c r="D6006" t="s">
        <v>526</v>
      </c>
      <c r="E6006" t="s">
        <v>563</v>
      </c>
      <c r="F6006" t="s">
        <v>395</v>
      </c>
      <c r="G6006">
        <v>0</v>
      </c>
      <c r="H6006">
        <v>0</v>
      </c>
      <c r="I6006">
        <v>0</v>
      </c>
      <c r="J6006">
        <v>0</v>
      </c>
      <c r="K6006">
        <v>0</v>
      </c>
      <c r="L6006">
        <v>0</v>
      </c>
      <c r="M6006">
        <v>0</v>
      </c>
      <c r="N6006">
        <v>5</v>
      </c>
      <c r="O6006">
        <v>4</v>
      </c>
      <c r="P6006">
        <v>1</v>
      </c>
      <c r="Q6006">
        <v>0</v>
      </c>
    </row>
    <row r="6007" spans="1:17" x14ac:dyDescent="0.25">
      <c r="A6007" t="s">
        <v>17241</v>
      </c>
      <c r="B6007" t="s">
        <v>74</v>
      </c>
      <c r="C6007" t="s">
        <v>229</v>
      </c>
      <c r="D6007" t="s">
        <v>526</v>
      </c>
      <c r="E6007" t="s">
        <v>563</v>
      </c>
      <c r="F6007" t="s">
        <v>525</v>
      </c>
      <c r="G6007">
        <v>6</v>
      </c>
      <c r="H6007">
        <v>0</v>
      </c>
      <c r="I6007">
        <v>0</v>
      </c>
      <c r="J6007">
        <v>0</v>
      </c>
      <c r="K6007">
        <v>0</v>
      </c>
      <c r="L6007">
        <v>0</v>
      </c>
      <c r="M6007">
        <v>0</v>
      </c>
      <c r="N6007">
        <v>0</v>
      </c>
      <c r="O6007">
        <v>0</v>
      </c>
      <c r="P6007">
        <v>0</v>
      </c>
      <c r="Q6007">
        <v>0</v>
      </c>
    </row>
    <row r="6008" spans="1:17" x14ac:dyDescent="0.25">
      <c r="A6008" t="s">
        <v>22520</v>
      </c>
      <c r="B6008" t="s">
        <v>74</v>
      </c>
      <c r="C6008" t="s">
        <v>229</v>
      </c>
      <c r="D6008" t="s">
        <v>526</v>
      </c>
      <c r="E6008" t="s">
        <v>21471</v>
      </c>
      <c r="F6008" t="s">
        <v>396</v>
      </c>
      <c r="G6008">
        <v>0</v>
      </c>
      <c r="H6008">
        <v>13</v>
      </c>
      <c r="I6008">
        <v>0</v>
      </c>
      <c r="J6008">
        <v>13</v>
      </c>
      <c r="K6008">
        <v>0</v>
      </c>
      <c r="L6008">
        <v>0</v>
      </c>
      <c r="M6008">
        <v>0</v>
      </c>
      <c r="N6008">
        <v>0</v>
      </c>
      <c r="O6008">
        <v>0</v>
      </c>
      <c r="P6008">
        <v>0</v>
      </c>
      <c r="Q6008">
        <v>0</v>
      </c>
    </row>
    <row r="6009" spans="1:17" x14ac:dyDescent="0.25">
      <c r="A6009" t="s">
        <v>22521</v>
      </c>
      <c r="B6009" t="s">
        <v>74</v>
      </c>
      <c r="C6009" t="s">
        <v>229</v>
      </c>
      <c r="D6009" t="s">
        <v>526</v>
      </c>
      <c r="E6009" t="s">
        <v>21471</v>
      </c>
      <c r="F6009" t="s">
        <v>4236</v>
      </c>
      <c r="G6009">
        <v>0</v>
      </c>
      <c r="H6009">
        <v>13</v>
      </c>
      <c r="I6009">
        <v>0</v>
      </c>
      <c r="J6009">
        <v>13</v>
      </c>
      <c r="K6009">
        <v>0</v>
      </c>
      <c r="L6009">
        <v>0</v>
      </c>
      <c r="M6009">
        <v>0</v>
      </c>
      <c r="N6009">
        <v>0</v>
      </c>
      <c r="O6009">
        <v>0</v>
      </c>
      <c r="P6009">
        <v>0</v>
      </c>
      <c r="Q6009">
        <v>0</v>
      </c>
    </row>
    <row r="6010" spans="1:17" x14ac:dyDescent="0.25">
      <c r="A6010" t="s">
        <v>22522</v>
      </c>
      <c r="B6010" t="s">
        <v>74</v>
      </c>
      <c r="C6010" t="s">
        <v>229</v>
      </c>
      <c r="D6010" t="s">
        <v>526</v>
      </c>
      <c r="E6010" t="s">
        <v>21471</v>
      </c>
      <c r="F6010" t="s">
        <v>4238</v>
      </c>
      <c r="G6010">
        <v>0</v>
      </c>
      <c r="H6010">
        <v>0</v>
      </c>
      <c r="I6010">
        <v>0</v>
      </c>
      <c r="J6010">
        <v>0</v>
      </c>
      <c r="K6010">
        <v>0</v>
      </c>
      <c r="L6010">
        <v>0</v>
      </c>
      <c r="M6010">
        <v>13</v>
      </c>
      <c r="N6010">
        <v>0</v>
      </c>
      <c r="O6010">
        <v>0</v>
      </c>
      <c r="P6010">
        <v>0</v>
      </c>
      <c r="Q6010">
        <v>0</v>
      </c>
    </row>
    <row r="6011" spans="1:17" x14ac:dyDescent="0.25">
      <c r="A6011" t="s">
        <v>22523</v>
      </c>
      <c r="B6011" t="s">
        <v>74</v>
      </c>
      <c r="C6011" t="s">
        <v>229</v>
      </c>
      <c r="D6011" t="s">
        <v>526</v>
      </c>
      <c r="E6011" t="s">
        <v>21471</v>
      </c>
      <c r="F6011" t="s">
        <v>397</v>
      </c>
      <c r="G6011">
        <v>0</v>
      </c>
      <c r="H6011">
        <v>13</v>
      </c>
      <c r="I6011">
        <v>0</v>
      </c>
      <c r="J6011">
        <v>13</v>
      </c>
      <c r="K6011">
        <v>0</v>
      </c>
      <c r="L6011">
        <v>0</v>
      </c>
      <c r="M6011">
        <v>0</v>
      </c>
      <c r="N6011">
        <v>0</v>
      </c>
      <c r="O6011">
        <v>0</v>
      </c>
      <c r="P6011">
        <v>0</v>
      </c>
      <c r="Q6011">
        <v>0</v>
      </c>
    </row>
    <row r="6012" spans="1:17" x14ac:dyDescent="0.25">
      <c r="A6012" t="s">
        <v>22524</v>
      </c>
      <c r="B6012" t="s">
        <v>74</v>
      </c>
      <c r="C6012" t="s">
        <v>229</v>
      </c>
      <c r="D6012" t="s">
        <v>526</v>
      </c>
      <c r="E6012" t="s">
        <v>21471</v>
      </c>
      <c r="F6012" t="s">
        <v>398</v>
      </c>
      <c r="G6012">
        <v>0</v>
      </c>
      <c r="H6012">
        <v>13</v>
      </c>
      <c r="I6012">
        <v>0</v>
      </c>
      <c r="J6012">
        <v>13</v>
      </c>
      <c r="K6012">
        <v>0</v>
      </c>
      <c r="L6012">
        <v>0</v>
      </c>
      <c r="M6012">
        <v>0</v>
      </c>
      <c r="N6012">
        <v>0</v>
      </c>
      <c r="O6012">
        <v>0</v>
      </c>
      <c r="P6012">
        <v>0</v>
      </c>
      <c r="Q6012">
        <v>0</v>
      </c>
    </row>
    <row r="6013" spans="1:17" x14ac:dyDescent="0.25">
      <c r="A6013" t="s">
        <v>22525</v>
      </c>
      <c r="B6013" t="s">
        <v>73</v>
      </c>
      <c r="C6013" t="s">
        <v>140</v>
      </c>
      <c r="D6013" t="s">
        <v>527</v>
      </c>
      <c r="E6013" t="s">
        <v>21471</v>
      </c>
      <c r="F6013" t="s">
        <v>525</v>
      </c>
      <c r="G6013">
        <v>1</v>
      </c>
      <c r="H6013">
        <v>0</v>
      </c>
      <c r="I6013">
        <v>0</v>
      </c>
      <c r="J6013">
        <v>0</v>
      </c>
      <c r="K6013">
        <v>0</v>
      </c>
      <c r="L6013">
        <v>0</v>
      </c>
      <c r="M6013">
        <v>0</v>
      </c>
      <c r="N6013">
        <v>0</v>
      </c>
      <c r="O6013">
        <v>0</v>
      </c>
      <c r="P6013">
        <v>0</v>
      </c>
      <c r="Q6013">
        <v>0</v>
      </c>
    </row>
    <row r="6014" spans="1:17" x14ac:dyDescent="0.25">
      <c r="A6014" t="s">
        <v>22526</v>
      </c>
      <c r="B6014" t="s">
        <v>73</v>
      </c>
      <c r="C6014" t="s">
        <v>142</v>
      </c>
      <c r="D6014" t="s">
        <v>529</v>
      </c>
      <c r="E6014" t="s">
        <v>21471</v>
      </c>
      <c r="F6014" t="s">
        <v>525</v>
      </c>
      <c r="G6014">
        <v>2</v>
      </c>
      <c r="H6014">
        <v>0</v>
      </c>
      <c r="I6014">
        <v>0</v>
      </c>
      <c r="J6014">
        <v>0</v>
      </c>
      <c r="K6014">
        <v>0</v>
      </c>
      <c r="L6014">
        <v>0</v>
      </c>
      <c r="M6014">
        <v>0</v>
      </c>
      <c r="N6014">
        <v>0</v>
      </c>
      <c r="O6014">
        <v>0</v>
      </c>
      <c r="P6014">
        <v>0</v>
      </c>
      <c r="Q6014">
        <v>0</v>
      </c>
    </row>
    <row r="6015" spans="1:17" x14ac:dyDescent="0.25">
      <c r="A6015" t="s">
        <v>18773</v>
      </c>
      <c r="B6015" t="s">
        <v>73</v>
      </c>
      <c r="C6015" t="s">
        <v>142</v>
      </c>
      <c r="D6015" t="s">
        <v>526</v>
      </c>
      <c r="E6015" t="s">
        <v>563</v>
      </c>
      <c r="F6015" t="s">
        <v>396</v>
      </c>
      <c r="G6015">
        <v>0</v>
      </c>
      <c r="H6015">
        <v>5</v>
      </c>
      <c r="I6015">
        <v>2</v>
      </c>
      <c r="J6015">
        <v>3</v>
      </c>
      <c r="K6015">
        <v>0</v>
      </c>
      <c r="L6015">
        <v>0</v>
      </c>
      <c r="M6015">
        <v>0</v>
      </c>
      <c r="N6015">
        <v>0</v>
      </c>
      <c r="O6015">
        <v>0</v>
      </c>
      <c r="P6015">
        <v>0</v>
      </c>
      <c r="Q6015">
        <v>0</v>
      </c>
    </row>
    <row r="6016" spans="1:17" x14ac:dyDescent="0.25">
      <c r="A6016" t="s">
        <v>18774</v>
      </c>
      <c r="B6016" t="s">
        <v>73</v>
      </c>
      <c r="C6016" t="s">
        <v>142</v>
      </c>
      <c r="D6016" t="s">
        <v>526</v>
      </c>
      <c r="E6016" t="s">
        <v>563</v>
      </c>
      <c r="F6016" t="s">
        <v>4236</v>
      </c>
      <c r="G6016">
        <v>0</v>
      </c>
      <c r="H6016">
        <v>5</v>
      </c>
      <c r="I6016">
        <v>2</v>
      </c>
      <c r="J6016">
        <v>3</v>
      </c>
      <c r="K6016">
        <v>0</v>
      </c>
      <c r="L6016">
        <v>0</v>
      </c>
      <c r="M6016">
        <v>0</v>
      </c>
      <c r="N6016">
        <v>0</v>
      </c>
      <c r="O6016">
        <v>0</v>
      </c>
      <c r="P6016">
        <v>0</v>
      </c>
      <c r="Q6016">
        <v>0</v>
      </c>
    </row>
    <row r="6017" spans="1:17" x14ac:dyDescent="0.25">
      <c r="A6017" t="s">
        <v>18775</v>
      </c>
      <c r="B6017" t="s">
        <v>73</v>
      </c>
      <c r="C6017" t="s">
        <v>142</v>
      </c>
      <c r="D6017" t="s">
        <v>526</v>
      </c>
      <c r="E6017" t="s">
        <v>563</v>
      </c>
      <c r="F6017" t="s">
        <v>4238</v>
      </c>
      <c r="G6017">
        <v>0</v>
      </c>
      <c r="H6017">
        <v>0</v>
      </c>
      <c r="I6017">
        <v>0</v>
      </c>
      <c r="J6017">
        <v>0</v>
      </c>
      <c r="K6017">
        <v>0</v>
      </c>
      <c r="L6017">
        <v>0</v>
      </c>
      <c r="M6017">
        <v>5</v>
      </c>
      <c r="N6017">
        <v>0</v>
      </c>
      <c r="O6017">
        <v>0</v>
      </c>
      <c r="P6017">
        <v>0</v>
      </c>
      <c r="Q6017">
        <v>0</v>
      </c>
    </row>
    <row r="6018" spans="1:17" x14ac:dyDescent="0.25">
      <c r="A6018" t="s">
        <v>18776</v>
      </c>
      <c r="B6018" t="s">
        <v>73</v>
      </c>
      <c r="C6018" t="s">
        <v>142</v>
      </c>
      <c r="D6018" t="s">
        <v>526</v>
      </c>
      <c r="E6018" t="s">
        <v>563</v>
      </c>
      <c r="F6018" t="s">
        <v>397</v>
      </c>
      <c r="G6018">
        <v>0</v>
      </c>
      <c r="H6018">
        <v>5</v>
      </c>
      <c r="I6018">
        <v>2</v>
      </c>
      <c r="J6018">
        <v>3</v>
      </c>
      <c r="K6018">
        <v>0</v>
      </c>
      <c r="L6018">
        <v>0</v>
      </c>
      <c r="M6018">
        <v>0</v>
      </c>
      <c r="N6018">
        <v>0</v>
      </c>
      <c r="O6018">
        <v>0</v>
      </c>
      <c r="P6018">
        <v>0</v>
      </c>
      <c r="Q6018">
        <v>0</v>
      </c>
    </row>
    <row r="6019" spans="1:17" x14ac:dyDescent="0.25">
      <c r="A6019" t="s">
        <v>18777</v>
      </c>
      <c r="B6019" t="s">
        <v>73</v>
      </c>
      <c r="C6019" t="s">
        <v>142</v>
      </c>
      <c r="D6019" t="s">
        <v>526</v>
      </c>
      <c r="E6019" t="s">
        <v>563</v>
      </c>
      <c r="F6019" t="s">
        <v>398</v>
      </c>
      <c r="G6019">
        <v>0</v>
      </c>
      <c r="H6019">
        <v>5</v>
      </c>
      <c r="I6019">
        <v>2</v>
      </c>
      <c r="J6019">
        <v>3</v>
      </c>
      <c r="K6019">
        <v>0</v>
      </c>
      <c r="L6019">
        <v>0</v>
      </c>
      <c r="M6019">
        <v>0</v>
      </c>
      <c r="N6019">
        <v>0</v>
      </c>
      <c r="O6019">
        <v>0</v>
      </c>
      <c r="P6019">
        <v>0</v>
      </c>
      <c r="Q6019">
        <v>0</v>
      </c>
    </row>
    <row r="6020" spans="1:17" x14ac:dyDescent="0.25">
      <c r="A6020" t="s">
        <v>18778</v>
      </c>
      <c r="B6020" t="s">
        <v>73</v>
      </c>
      <c r="C6020" t="s">
        <v>142</v>
      </c>
      <c r="D6020" t="s">
        <v>526</v>
      </c>
      <c r="E6020" t="s">
        <v>563</v>
      </c>
      <c r="F6020" t="s">
        <v>4242</v>
      </c>
      <c r="G6020">
        <v>0</v>
      </c>
      <c r="H6020">
        <v>0</v>
      </c>
      <c r="I6020">
        <v>0</v>
      </c>
      <c r="J6020">
        <v>0</v>
      </c>
      <c r="K6020">
        <v>0</v>
      </c>
      <c r="L6020">
        <v>0</v>
      </c>
      <c r="M6020">
        <v>5</v>
      </c>
      <c r="N6020">
        <v>0</v>
      </c>
      <c r="O6020">
        <v>0</v>
      </c>
      <c r="P6020">
        <v>0</v>
      </c>
      <c r="Q6020">
        <v>0</v>
      </c>
    </row>
    <row r="6021" spans="1:17" x14ac:dyDescent="0.25">
      <c r="A6021" t="s">
        <v>18779</v>
      </c>
      <c r="B6021" t="s">
        <v>73</v>
      </c>
      <c r="C6021" t="s">
        <v>142</v>
      </c>
      <c r="D6021" t="s">
        <v>526</v>
      </c>
      <c r="E6021" t="s">
        <v>563</v>
      </c>
      <c r="F6021" t="s">
        <v>399</v>
      </c>
      <c r="G6021">
        <v>0</v>
      </c>
      <c r="H6021">
        <v>5</v>
      </c>
      <c r="I6021">
        <v>2</v>
      </c>
      <c r="J6021">
        <v>3</v>
      </c>
      <c r="K6021">
        <v>0</v>
      </c>
      <c r="L6021">
        <v>0</v>
      </c>
      <c r="M6021">
        <v>0</v>
      </c>
      <c r="N6021">
        <v>0</v>
      </c>
      <c r="O6021">
        <v>0</v>
      </c>
      <c r="P6021">
        <v>0</v>
      </c>
      <c r="Q6021">
        <v>0</v>
      </c>
    </row>
    <row r="6022" spans="1:17" x14ac:dyDescent="0.25">
      <c r="A6022" t="s">
        <v>18780</v>
      </c>
      <c r="B6022" t="s">
        <v>73</v>
      </c>
      <c r="C6022" t="s">
        <v>142</v>
      </c>
      <c r="D6022" t="s">
        <v>526</v>
      </c>
      <c r="E6022" t="s">
        <v>563</v>
      </c>
      <c r="F6022" t="s">
        <v>4245</v>
      </c>
      <c r="G6022">
        <v>0</v>
      </c>
      <c r="H6022">
        <v>0</v>
      </c>
      <c r="I6022">
        <v>0</v>
      </c>
      <c r="J6022">
        <v>0</v>
      </c>
      <c r="K6022">
        <v>0</v>
      </c>
      <c r="L6022">
        <v>0</v>
      </c>
      <c r="M6022">
        <v>5</v>
      </c>
      <c r="N6022">
        <v>0</v>
      </c>
      <c r="O6022">
        <v>0</v>
      </c>
      <c r="P6022">
        <v>0</v>
      </c>
      <c r="Q6022">
        <v>0</v>
      </c>
    </row>
    <row r="6023" spans="1:17" x14ac:dyDescent="0.25">
      <c r="A6023" t="s">
        <v>18781</v>
      </c>
      <c r="B6023" t="s">
        <v>73</v>
      </c>
      <c r="C6023" t="s">
        <v>142</v>
      </c>
      <c r="D6023" t="s">
        <v>526</v>
      </c>
      <c r="E6023" t="s">
        <v>563</v>
      </c>
      <c r="F6023" t="s">
        <v>394</v>
      </c>
      <c r="G6023">
        <v>0</v>
      </c>
      <c r="H6023">
        <v>0</v>
      </c>
      <c r="I6023">
        <v>0</v>
      </c>
      <c r="J6023">
        <v>0</v>
      </c>
      <c r="K6023">
        <v>0</v>
      </c>
      <c r="L6023">
        <v>0</v>
      </c>
      <c r="M6023">
        <v>0</v>
      </c>
      <c r="N6023">
        <v>5</v>
      </c>
      <c r="O6023">
        <v>5</v>
      </c>
      <c r="P6023">
        <v>0</v>
      </c>
      <c r="Q6023">
        <v>0</v>
      </c>
    </row>
    <row r="6024" spans="1:17" x14ac:dyDescent="0.25">
      <c r="A6024" t="s">
        <v>18782</v>
      </c>
      <c r="B6024" t="s">
        <v>73</v>
      </c>
      <c r="C6024" t="s">
        <v>142</v>
      </c>
      <c r="D6024" t="s">
        <v>526</v>
      </c>
      <c r="E6024" t="s">
        <v>563</v>
      </c>
      <c r="F6024" t="s">
        <v>395</v>
      </c>
      <c r="G6024">
        <v>0</v>
      </c>
      <c r="H6024">
        <v>0</v>
      </c>
      <c r="I6024">
        <v>0</v>
      </c>
      <c r="J6024">
        <v>0</v>
      </c>
      <c r="K6024">
        <v>0</v>
      </c>
      <c r="L6024">
        <v>0</v>
      </c>
      <c r="M6024">
        <v>0</v>
      </c>
      <c r="N6024">
        <v>5</v>
      </c>
      <c r="O6024">
        <v>5</v>
      </c>
      <c r="P6024">
        <v>0</v>
      </c>
      <c r="Q6024">
        <v>0</v>
      </c>
    </row>
    <row r="6025" spans="1:17" x14ac:dyDescent="0.25">
      <c r="A6025" t="s">
        <v>18783</v>
      </c>
      <c r="B6025" t="s">
        <v>73</v>
      </c>
      <c r="C6025" t="s">
        <v>142</v>
      </c>
      <c r="D6025" t="s">
        <v>526</v>
      </c>
      <c r="E6025" t="s">
        <v>563</v>
      </c>
      <c r="F6025" t="s">
        <v>525</v>
      </c>
      <c r="G6025">
        <v>5</v>
      </c>
      <c r="H6025">
        <v>0</v>
      </c>
      <c r="I6025">
        <v>0</v>
      </c>
      <c r="J6025">
        <v>0</v>
      </c>
      <c r="K6025">
        <v>0</v>
      </c>
      <c r="L6025">
        <v>0</v>
      </c>
      <c r="M6025">
        <v>0</v>
      </c>
      <c r="N6025">
        <v>0</v>
      </c>
      <c r="O6025">
        <v>0</v>
      </c>
      <c r="P6025">
        <v>0</v>
      </c>
      <c r="Q6025">
        <v>0</v>
      </c>
    </row>
    <row r="6026" spans="1:17" x14ac:dyDescent="0.25">
      <c r="A6026" t="s">
        <v>22527</v>
      </c>
      <c r="B6026" t="s">
        <v>73</v>
      </c>
      <c r="C6026" t="s">
        <v>142</v>
      </c>
      <c r="D6026" t="s">
        <v>526</v>
      </c>
      <c r="E6026" t="s">
        <v>21471</v>
      </c>
      <c r="F6026" t="s">
        <v>396</v>
      </c>
      <c r="G6026">
        <v>0</v>
      </c>
      <c r="H6026">
        <v>11</v>
      </c>
      <c r="I6026">
        <v>1</v>
      </c>
      <c r="J6026">
        <v>10</v>
      </c>
      <c r="K6026">
        <v>0</v>
      </c>
      <c r="L6026">
        <v>0</v>
      </c>
      <c r="M6026">
        <v>0</v>
      </c>
      <c r="N6026">
        <v>0</v>
      </c>
      <c r="O6026">
        <v>0</v>
      </c>
      <c r="P6026">
        <v>0</v>
      </c>
      <c r="Q6026">
        <v>0</v>
      </c>
    </row>
    <row r="6027" spans="1:17" x14ac:dyDescent="0.25">
      <c r="A6027" t="s">
        <v>22528</v>
      </c>
      <c r="B6027" t="s">
        <v>73</v>
      </c>
      <c r="C6027" t="s">
        <v>142</v>
      </c>
      <c r="D6027" t="s">
        <v>526</v>
      </c>
      <c r="E6027" t="s">
        <v>21471</v>
      </c>
      <c r="F6027" t="s">
        <v>4236</v>
      </c>
      <c r="G6027">
        <v>0</v>
      </c>
      <c r="H6027">
        <v>11</v>
      </c>
      <c r="I6027">
        <v>1</v>
      </c>
      <c r="J6027">
        <v>10</v>
      </c>
      <c r="K6027">
        <v>0</v>
      </c>
      <c r="L6027">
        <v>0</v>
      </c>
      <c r="M6027">
        <v>0</v>
      </c>
      <c r="N6027">
        <v>0</v>
      </c>
      <c r="O6027">
        <v>0</v>
      </c>
      <c r="P6027">
        <v>0</v>
      </c>
      <c r="Q6027">
        <v>0</v>
      </c>
    </row>
    <row r="6028" spans="1:17" x14ac:dyDescent="0.25">
      <c r="A6028" t="s">
        <v>22529</v>
      </c>
      <c r="B6028" t="s">
        <v>73</v>
      </c>
      <c r="C6028" t="s">
        <v>142</v>
      </c>
      <c r="D6028" t="s">
        <v>526</v>
      </c>
      <c r="E6028" t="s">
        <v>21471</v>
      </c>
      <c r="F6028" t="s">
        <v>4238</v>
      </c>
      <c r="G6028">
        <v>0</v>
      </c>
      <c r="H6028">
        <v>0</v>
      </c>
      <c r="I6028">
        <v>0</v>
      </c>
      <c r="J6028">
        <v>0</v>
      </c>
      <c r="K6028">
        <v>0</v>
      </c>
      <c r="L6028">
        <v>0</v>
      </c>
      <c r="M6028">
        <v>11</v>
      </c>
      <c r="N6028">
        <v>0</v>
      </c>
      <c r="O6028">
        <v>0</v>
      </c>
      <c r="P6028">
        <v>0</v>
      </c>
      <c r="Q6028">
        <v>0</v>
      </c>
    </row>
    <row r="6029" spans="1:17" x14ac:dyDescent="0.25">
      <c r="A6029" t="s">
        <v>22530</v>
      </c>
      <c r="B6029" t="s">
        <v>73</v>
      </c>
      <c r="C6029" t="s">
        <v>142</v>
      </c>
      <c r="D6029" t="s">
        <v>526</v>
      </c>
      <c r="E6029" t="s">
        <v>21471</v>
      </c>
      <c r="F6029" t="s">
        <v>397</v>
      </c>
      <c r="G6029">
        <v>0</v>
      </c>
      <c r="H6029">
        <v>11</v>
      </c>
      <c r="I6029">
        <v>1</v>
      </c>
      <c r="J6029">
        <v>10</v>
      </c>
      <c r="K6029">
        <v>0</v>
      </c>
      <c r="L6029">
        <v>0</v>
      </c>
      <c r="M6029">
        <v>0</v>
      </c>
      <c r="N6029">
        <v>0</v>
      </c>
      <c r="O6029">
        <v>0</v>
      </c>
      <c r="P6029">
        <v>0</v>
      </c>
      <c r="Q6029">
        <v>0</v>
      </c>
    </row>
    <row r="6030" spans="1:17" x14ac:dyDescent="0.25">
      <c r="A6030" t="s">
        <v>22531</v>
      </c>
      <c r="B6030" t="s">
        <v>73</v>
      </c>
      <c r="C6030" t="s">
        <v>142</v>
      </c>
      <c r="D6030" t="s">
        <v>526</v>
      </c>
      <c r="E6030" t="s">
        <v>21471</v>
      </c>
      <c r="F6030" t="s">
        <v>398</v>
      </c>
      <c r="G6030">
        <v>0</v>
      </c>
      <c r="H6030">
        <v>11</v>
      </c>
      <c r="I6030">
        <v>1</v>
      </c>
      <c r="J6030">
        <v>10</v>
      </c>
      <c r="K6030">
        <v>0</v>
      </c>
      <c r="L6030">
        <v>0</v>
      </c>
      <c r="M6030">
        <v>0</v>
      </c>
      <c r="N6030">
        <v>0</v>
      </c>
      <c r="O6030">
        <v>0</v>
      </c>
      <c r="P6030">
        <v>0</v>
      </c>
      <c r="Q6030">
        <v>0</v>
      </c>
    </row>
    <row r="6031" spans="1:17" x14ac:dyDescent="0.25">
      <c r="A6031" t="s">
        <v>22532</v>
      </c>
      <c r="B6031" t="s">
        <v>73</v>
      </c>
      <c r="C6031" t="s">
        <v>142</v>
      </c>
      <c r="D6031" t="s">
        <v>526</v>
      </c>
      <c r="E6031" t="s">
        <v>21471</v>
      </c>
      <c r="F6031" t="s">
        <v>4242</v>
      </c>
      <c r="G6031">
        <v>0</v>
      </c>
      <c r="H6031">
        <v>0</v>
      </c>
      <c r="I6031">
        <v>0</v>
      </c>
      <c r="J6031">
        <v>0</v>
      </c>
      <c r="K6031">
        <v>0</v>
      </c>
      <c r="L6031">
        <v>0</v>
      </c>
      <c r="M6031">
        <v>11</v>
      </c>
      <c r="N6031">
        <v>0</v>
      </c>
      <c r="O6031">
        <v>0</v>
      </c>
      <c r="P6031">
        <v>0</v>
      </c>
      <c r="Q6031">
        <v>0</v>
      </c>
    </row>
    <row r="6032" spans="1:17" x14ac:dyDescent="0.25">
      <c r="A6032" t="s">
        <v>22533</v>
      </c>
      <c r="B6032" t="s">
        <v>73</v>
      </c>
      <c r="C6032" t="s">
        <v>142</v>
      </c>
      <c r="D6032" t="s">
        <v>526</v>
      </c>
      <c r="E6032" t="s">
        <v>21471</v>
      </c>
      <c r="F6032" t="s">
        <v>399</v>
      </c>
      <c r="G6032">
        <v>0</v>
      </c>
      <c r="H6032">
        <v>11</v>
      </c>
      <c r="I6032">
        <v>1</v>
      </c>
      <c r="J6032">
        <v>10</v>
      </c>
      <c r="K6032">
        <v>0</v>
      </c>
      <c r="L6032">
        <v>0</v>
      </c>
      <c r="M6032">
        <v>0</v>
      </c>
      <c r="N6032">
        <v>0</v>
      </c>
      <c r="O6032">
        <v>0</v>
      </c>
      <c r="P6032">
        <v>0</v>
      </c>
      <c r="Q6032">
        <v>0</v>
      </c>
    </row>
    <row r="6033" spans="1:17" x14ac:dyDescent="0.25">
      <c r="A6033" t="s">
        <v>22534</v>
      </c>
      <c r="B6033" t="s">
        <v>73</v>
      </c>
      <c r="C6033" t="s">
        <v>142</v>
      </c>
      <c r="D6033" t="s">
        <v>526</v>
      </c>
      <c r="E6033" t="s">
        <v>21471</v>
      </c>
      <c r="F6033" t="s">
        <v>4245</v>
      </c>
      <c r="G6033">
        <v>0</v>
      </c>
      <c r="H6033">
        <v>0</v>
      </c>
      <c r="I6033">
        <v>0</v>
      </c>
      <c r="J6033">
        <v>0</v>
      </c>
      <c r="K6033">
        <v>0</v>
      </c>
      <c r="L6033">
        <v>0</v>
      </c>
      <c r="M6033">
        <v>11</v>
      </c>
      <c r="N6033">
        <v>0</v>
      </c>
      <c r="O6033">
        <v>0</v>
      </c>
      <c r="P6033">
        <v>0</v>
      </c>
      <c r="Q6033">
        <v>0</v>
      </c>
    </row>
    <row r="6034" spans="1:17" x14ac:dyDescent="0.25">
      <c r="A6034" t="s">
        <v>22535</v>
      </c>
      <c r="B6034" t="s">
        <v>73</v>
      </c>
      <c r="C6034" t="s">
        <v>142</v>
      </c>
      <c r="D6034" t="s">
        <v>526</v>
      </c>
      <c r="E6034" t="s">
        <v>21471</v>
      </c>
      <c r="F6034" t="s">
        <v>394</v>
      </c>
      <c r="G6034">
        <v>0</v>
      </c>
      <c r="H6034">
        <v>0</v>
      </c>
      <c r="I6034">
        <v>0</v>
      </c>
      <c r="J6034">
        <v>0</v>
      </c>
      <c r="K6034">
        <v>0</v>
      </c>
      <c r="L6034">
        <v>0</v>
      </c>
      <c r="M6034">
        <v>0</v>
      </c>
      <c r="N6034">
        <v>11</v>
      </c>
      <c r="O6034">
        <v>11</v>
      </c>
      <c r="P6034">
        <v>0</v>
      </c>
      <c r="Q6034">
        <v>0</v>
      </c>
    </row>
    <row r="6035" spans="1:17" x14ac:dyDescent="0.25">
      <c r="A6035" t="s">
        <v>22536</v>
      </c>
      <c r="B6035" t="s">
        <v>73</v>
      </c>
      <c r="C6035" t="s">
        <v>142</v>
      </c>
      <c r="D6035" t="s">
        <v>526</v>
      </c>
      <c r="E6035" t="s">
        <v>21471</v>
      </c>
      <c r="F6035" t="s">
        <v>395</v>
      </c>
      <c r="G6035">
        <v>0</v>
      </c>
      <c r="H6035">
        <v>0</v>
      </c>
      <c r="I6035">
        <v>0</v>
      </c>
      <c r="J6035">
        <v>0</v>
      </c>
      <c r="K6035">
        <v>0</v>
      </c>
      <c r="L6035">
        <v>0</v>
      </c>
      <c r="M6035">
        <v>0</v>
      </c>
      <c r="N6035">
        <v>11</v>
      </c>
      <c r="O6035">
        <v>11</v>
      </c>
      <c r="P6035">
        <v>0</v>
      </c>
      <c r="Q6035">
        <v>0</v>
      </c>
    </row>
    <row r="6036" spans="1:17" x14ac:dyDescent="0.25">
      <c r="A6036" t="s">
        <v>22537</v>
      </c>
      <c r="B6036" t="s">
        <v>73</v>
      </c>
      <c r="C6036" t="s">
        <v>142</v>
      </c>
      <c r="D6036" t="s">
        <v>526</v>
      </c>
      <c r="E6036" t="s">
        <v>21471</v>
      </c>
      <c r="F6036" t="s">
        <v>525</v>
      </c>
      <c r="G6036">
        <v>11</v>
      </c>
      <c r="H6036">
        <v>0</v>
      </c>
      <c r="I6036">
        <v>0</v>
      </c>
      <c r="J6036">
        <v>0</v>
      </c>
      <c r="K6036">
        <v>0</v>
      </c>
      <c r="L6036">
        <v>0</v>
      </c>
      <c r="M6036">
        <v>0</v>
      </c>
      <c r="N6036">
        <v>0</v>
      </c>
      <c r="O6036">
        <v>0</v>
      </c>
      <c r="P6036">
        <v>0</v>
      </c>
      <c r="Q6036">
        <v>0</v>
      </c>
    </row>
    <row r="6037" spans="1:17" x14ac:dyDescent="0.25">
      <c r="A6037" t="s">
        <v>17242</v>
      </c>
      <c r="B6037" t="s">
        <v>73</v>
      </c>
      <c r="C6037" t="s">
        <v>142</v>
      </c>
      <c r="D6037" t="s">
        <v>527</v>
      </c>
      <c r="E6037" t="s">
        <v>563</v>
      </c>
      <c r="F6037" t="s">
        <v>528</v>
      </c>
      <c r="G6037">
        <v>0</v>
      </c>
      <c r="H6037">
        <v>0</v>
      </c>
      <c r="I6037">
        <v>0</v>
      </c>
      <c r="J6037">
        <v>0</v>
      </c>
      <c r="K6037">
        <v>0</v>
      </c>
      <c r="L6037">
        <v>0</v>
      </c>
      <c r="M6037">
        <v>0</v>
      </c>
      <c r="N6037">
        <v>5</v>
      </c>
      <c r="O6037">
        <v>4</v>
      </c>
      <c r="P6037">
        <v>1</v>
      </c>
      <c r="Q6037">
        <v>0</v>
      </c>
    </row>
    <row r="6038" spans="1:17" x14ac:dyDescent="0.25">
      <c r="A6038" t="s">
        <v>17243</v>
      </c>
      <c r="B6038" t="s">
        <v>73</v>
      </c>
      <c r="C6038" t="s">
        <v>142</v>
      </c>
      <c r="D6038" t="s">
        <v>527</v>
      </c>
      <c r="E6038" t="s">
        <v>563</v>
      </c>
      <c r="F6038" t="s">
        <v>525</v>
      </c>
      <c r="G6038">
        <v>5</v>
      </c>
      <c r="H6038">
        <v>0</v>
      </c>
      <c r="I6038">
        <v>0</v>
      </c>
      <c r="J6038">
        <v>0</v>
      </c>
      <c r="K6038">
        <v>0</v>
      </c>
      <c r="L6038">
        <v>0</v>
      </c>
      <c r="M6038">
        <v>0</v>
      </c>
      <c r="N6038">
        <v>0</v>
      </c>
      <c r="O6038">
        <v>0</v>
      </c>
      <c r="P6038">
        <v>0</v>
      </c>
      <c r="Q6038">
        <v>0</v>
      </c>
    </row>
    <row r="6039" spans="1:17" x14ac:dyDescent="0.25">
      <c r="A6039" t="s">
        <v>22538</v>
      </c>
      <c r="B6039" t="s">
        <v>73</v>
      </c>
      <c r="C6039" t="s">
        <v>142</v>
      </c>
      <c r="D6039" t="s">
        <v>527</v>
      </c>
      <c r="E6039" t="s">
        <v>21471</v>
      </c>
      <c r="F6039" t="s">
        <v>528</v>
      </c>
      <c r="G6039">
        <v>0</v>
      </c>
      <c r="H6039">
        <v>0</v>
      </c>
      <c r="I6039">
        <v>0</v>
      </c>
      <c r="J6039">
        <v>0</v>
      </c>
      <c r="K6039">
        <v>0</v>
      </c>
      <c r="L6039">
        <v>0</v>
      </c>
      <c r="M6039">
        <v>0</v>
      </c>
      <c r="N6039">
        <v>2</v>
      </c>
      <c r="O6039">
        <v>2</v>
      </c>
      <c r="P6039">
        <v>0</v>
      </c>
      <c r="Q6039">
        <v>0</v>
      </c>
    </row>
    <row r="6040" spans="1:17" x14ac:dyDescent="0.25">
      <c r="A6040" t="s">
        <v>22539</v>
      </c>
      <c r="B6040" t="s">
        <v>73</v>
      </c>
      <c r="C6040" t="s">
        <v>142</v>
      </c>
      <c r="D6040" t="s">
        <v>527</v>
      </c>
      <c r="E6040" t="s">
        <v>21471</v>
      </c>
      <c r="F6040" t="s">
        <v>525</v>
      </c>
      <c r="G6040">
        <v>2</v>
      </c>
      <c r="H6040">
        <v>0</v>
      </c>
      <c r="I6040">
        <v>0</v>
      </c>
      <c r="J6040">
        <v>0</v>
      </c>
      <c r="K6040">
        <v>0</v>
      </c>
      <c r="L6040">
        <v>0</v>
      </c>
      <c r="M6040">
        <v>0</v>
      </c>
      <c r="N6040">
        <v>0</v>
      </c>
      <c r="O6040">
        <v>0</v>
      </c>
      <c r="P6040">
        <v>0</v>
      </c>
      <c r="Q6040">
        <v>0</v>
      </c>
    </row>
    <row r="6041" spans="1:17" x14ac:dyDescent="0.25">
      <c r="A6041" t="s">
        <v>22540</v>
      </c>
      <c r="B6041" t="s">
        <v>73</v>
      </c>
      <c r="C6041" t="s">
        <v>143</v>
      </c>
      <c r="D6041" t="s">
        <v>526</v>
      </c>
      <c r="E6041" t="s">
        <v>21471</v>
      </c>
      <c r="F6041" t="s">
        <v>396</v>
      </c>
      <c r="G6041">
        <v>0</v>
      </c>
      <c r="H6041">
        <v>1</v>
      </c>
      <c r="I6041">
        <v>0</v>
      </c>
      <c r="J6041">
        <v>1</v>
      </c>
      <c r="K6041">
        <v>0</v>
      </c>
      <c r="L6041">
        <v>0</v>
      </c>
      <c r="M6041">
        <v>0</v>
      </c>
      <c r="N6041">
        <v>0</v>
      </c>
      <c r="O6041">
        <v>0</v>
      </c>
      <c r="P6041">
        <v>0</v>
      </c>
      <c r="Q6041">
        <v>0</v>
      </c>
    </row>
    <row r="6042" spans="1:17" x14ac:dyDescent="0.25">
      <c r="A6042" t="s">
        <v>22541</v>
      </c>
      <c r="B6042" t="s">
        <v>73</v>
      </c>
      <c r="C6042" t="s">
        <v>143</v>
      </c>
      <c r="D6042" t="s">
        <v>526</v>
      </c>
      <c r="E6042" t="s">
        <v>21471</v>
      </c>
      <c r="F6042" t="s">
        <v>4236</v>
      </c>
      <c r="G6042">
        <v>0</v>
      </c>
      <c r="H6042">
        <v>1</v>
      </c>
      <c r="I6042">
        <v>0</v>
      </c>
      <c r="J6042">
        <v>1</v>
      </c>
      <c r="K6042">
        <v>0</v>
      </c>
      <c r="L6042">
        <v>0</v>
      </c>
      <c r="M6042">
        <v>0</v>
      </c>
      <c r="N6042">
        <v>0</v>
      </c>
      <c r="O6042">
        <v>0</v>
      </c>
      <c r="P6042">
        <v>0</v>
      </c>
      <c r="Q6042">
        <v>0</v>
      </c>
    </row>
    <row r="6043" spans="1:17" x14ac:dyDescent="0.25">
      <c r="A6043" t="s">
        <v>22542</v>
      </c>
      <c r="B6043" t="s">
        <v>73</v>
      </c>
      <c r="C6043" t="s">
        <v>207</v>
      </c>
      <c r="D6043" t="s">
        <v>526</v>
      </c>
      <c r="E6043" t="s">
        <v>21471</v>
      </c>
      <c r="F6043" t="s">
        <v>394</v>
      </c>
      <c r="G6043">
        <v>0</v>
      </c>
      <c r="H6043">
        <v>0</v>
      </c>
      <c r="I6043">
        <v>0</v>
      </c>
      <c r="J6043">
        <v>0</v>
      </c>
      <c r="K6043">
        <v>0</v>
      </c>
      <c r="L6043">
        <v>0</v>
      </c>
      <c r="M6043">
        <v>0</v>
      </c>
      <c r="N6043">
        <v>146</v>
      </c>
      <c r="O6043">
        <v>142</v>
      </c>
      <c r="P6043">
        <v>4</v>
      </c>
      <c r="Q6043">
        <v>0</v>
      </c>
    </row>
    <row r="6044" spans="1:17" x14ac:dyDescent="0.25">
      <c r="A6044" t="s">
        <v>22543</v>
      </c>
      <c r="B6044" t="s">
        <v>73</v>
      </c>
      <c r="C6044" t="s">
        <v>207</v>
      </c>
      <c r="D6044" t="s">
        <v>526</v>
      </c>
      <c r="E6044" t="s">
        <v>21471</v>
      </c>
      <c r="F6044" t="s">
        <v>395</v>
      </c>
      <c r="G6044">
        <v>0</v>
      </c>
      <c r="H6044">
        <v>0</v>
      </c>
      <c r="I6044">
        <v>0</v>
      </c>
      <c r="J6044">
        <v>0</v>
      </c>
      <c r="K6044">
        <v>0</v>
      </c>
      <c r="L6044">
        <v>0</v>
      </c>
      <c r="M6044">
        <v>0</v>
      </c>
      <c r="N6044">
        <v>134</v>
      </c>
      <c r="O6044">
        <v>130</v>
      </c>
      <c r="P6044">
        <v>4</v>
      </c>
      <c r="Q6044">
        <v>0</v>
      </c>
    </row>
    <row r="6045" spans="1:17" x14ac:dyDescent="0.25">
      <c r="A6045" t="s">
        <v>22544</v>
      </c>
      <c r="B6045" t="s">
        <v>73</v>
      </c>
      <c r="C6045" t="s">
        <v>207</v>
      </c>
      <c r="D6045" t="s">
        <v>526</v>
      </c>
      <c r="E6045" t="s">
        <v>21471</v>
      </c>
      <c r="F6045" t="s">
        <v>525</v>
      </c>
      <c r="G6045">
        <v>147</v>
      </c>
      <c r="H6045">
        <v>0</v>
      </c>
      <c r="I6045">
        <v>0</v>
      </c>
      <c r="J6045">
        <v>0</v>
      </c>
      <c r="K6045">
        <v>0</v>
      </c>
      <c r="L6045">
        <v>0</v>
      </c>
      <c r="M6045">
        <v>0</v>
      </c>
      <c r="N6045">
        <v>0</v>
      </c>
      <c r="O6045">
        <v>0</v>
      </c>
      <c r="P6045">
        <v>0</v>
      </c>
      <c r="Q6045">
        <v>0</v>
      </c>
    </row>
    <row r="6046" spans="1:17" x14ac:dyDescent="0.25">
      <c r="A6046" t="s">
        <v>17054</v>
      </c>
      <c r="B6046" t="s">
        <v>73</v>
      </c>
      <c r="C6046" t="s">
        <v>207</v>
      </c>
      <c r="D6046" t="s">
        <v>527</v>
      </c>
      <c r="E6046" t="s">
        <v>563</v>
      </c>
      <c r="F6046" t="s">
        <v>528</v>
      </c>
      <c r="G6046">
        <v>0</v>
      </c>
      <c r="H6046">
        <v>0</v>
      </c>
      <c r="I6046">
        <v>0</v>
      </c>
      <c r="J6046">
        <v>0</v>
      </c>
      <c r="K6046">
        <v>0</v>
      </c>
      <c r="L6046">
        <v>0</v>
      </c>
      <c r="M6046">
        <v>0</v>
      </c>
      <c r="N6046">
        <v>6</v>
      </c>
      <c r="O6046">
        <v>6</v>
      </c>
      <c r="P6046">
        <v>0</v>
      </c>
      <c r="Q6046">
        <v>0</v>
      </c>
    </row>
    <row r="6047" spans="1:17" x14ac:dyDescent="0.25">
      <c r="A6047" t="s">
        <v>17055</v>
      </c>
      <c r="B6047" t="s">
        <v>73</v>
      </c>
      <c r="C6047" t="s">
        <v>207</v>
      </c>
      <c r="D6047" t="s">
        <v>527</v>
      </c>
      <c r="E6047" t="s">
        <v>563</v>
      </c>
      <c r="F6047" t="s">
        <v>525</v>
      </c>
      <c r="G6047">
        <v>6</v>
      </c>
      <c r="H6047">
        <v>0</v>
      </c>
      <c r="I6047">
        <v>0</v>
      </c>
      <c r="J6047">
        <v>0</v>
      </c>
      <c r="K6047">
        <v>0</v>
      </c>
      <c r="L6047">
        <v>0</v>
      </c>
      <c r="M6047">
        <v>0</v>
      </c>
      <c r="N6047">
        <v>0</v>
      </c>
      <c r="O6047">
        <v>0</v>
      </c>
      <c r="P6047">
        <v>0</v>
      </c>
      <c r="Q6047">
        <v>0</v>
      </c>
    </row>
    <row r="6048" spans="1:17" x14ac:dyDescent="0.25">
      <c r="A6048" t="s">
        <v>22545</v>
      </c>
      <c r="B6048" t="s">
        <v>73</v>
      </c>
      <c r="C6048" t="s">
        <v>207</v>
      </c>
      <c r="D6048" t="s">
        <v>527</v>
      </c>
      <c r="E6048" t="s">
        <v>21471</v>
      </c>
      <c r="F6048" t="s">
        <v>528</v>
      </c>
      <c r="G6048">
        <v>0</v>
      </c>
      <c r="H6048">
        <v>0</v>
      </c>
      <c r="I6048">
        <v>0</v>
      </c>
      <c r="J6048">
        <v>0</v>
      </c>
      <c r="K6048">
        <v>0</v>
      </c>
      <c r="L6048">
        <v>0</v>
      </c>
      <c r="M6048">
        <v>0</v>
      </c>
      <c r="N6048">
        <v>20</v>
      </c>
      <c r="O6048">
        <v>18</v>
      </c>
      <c r="P6048">
        <v>2</v>
      </c>
      <c r="Q6048">
        <v>0</v>
      </c>
    </row>
    <row r="6049" spans="1:17" x14ac:dyDescent="0.25">
      <c r="A6049" t="s">
        <v>22546</v>
      </c>
      <c r="B6049" t="s">
        <v>73</v>
      </c>
      <c r="C6049" t="s">
        <v>207</v>
      </c>
      <c r="D6049" t="s">
        <v>527</v>
      </c>
      <c r="E6049" t="s">
        <v>21471</v>
      </c>
      <c r="F6049" t="s">
        <v>525</v>
      </c>
      <c r="G6049">
        <v>20</v>
      </c>
      <c r="H6049">
        <v>0</v>
      </c>
      <c r="I6049">
        <v>0</v>
      </c>
      <c r="J6049">
        <v>0</v>
      </c>
      <c r="K6049">
        <v>0</v>
      </c>
      <c r="L6049">
        <v>0</v>
      </c>
      <c r="M6049">
        <v>0</v>
      </c>
      <c r="N6049">
        <v>0</v>
      </c>
      <c r="O6049">
        <v>0</v>
      </c>
      <c r="P6049">
        <v>0</v>
      </c>
      <c r="Q6049">
        <v>0</v>
      </c>
    </row>
    <row r="6050" spans="1:17" x14ac:dyDescent="0.25">
      <c r="A6050" t="s">
        <v>17056</v>
      </c>
      <c r="B6050" t="s">
        <v>73</v>
      </c>
      <c r="C6050" t="s">
        <v>207</v>
      </c>
      <c r="D6050" t="s">
        <v>12971</v>
      </c>
      <c r="E6050" t="s">
        <v>563</v>
      </c>
      <c r="F6050" t="s">
        <v>525</v>
      </c>
      <c r="G6050">
        <v>1</v>
      </c>
      <c r="H6050">
        <v>0</v>
      </c>
      <c r="I6050">
        <v>0</v>
      </c>
      <c r="J6050">
        <v>0</v>
      </c>
      <c r="K6050">
        <v>0</v>
      </c>
      <c r="L6050">
        <v>0</v>
      </c>
      <c r="M6050">
        <v>0</v>
      </c>
      <c r="N6050">
        <v>0</v>
      </c>
      <c r="O6050">
        <v>0</v>
      </c>
      <c r="P6050">
        <v>0</v>
      </c>
      <c r="Q6050">
        <v>0</v>
      </c>
    </row>
    <row r="6051" spans="1:17" x14ac:dyDescent="0.25">
      <c r="A6051" t="s">
        <v>22547</v>
      </c>
      <c r="B6051" t="s">
        <v>73</v>
      </c>
      <c r="C6051" t="s">
        <v>207</v>
      </c>
      <c r="D6051" t="s">
        <v>12971</v>
      </c>
      <c r="E6051" t="s">
        <v>21471</v>
      </c>
      <c r="F6051" t="s">
        <v>525</v>
      </c>
      <c r="G6051">
        <v>4</v>
      </c>
      <c r="H6051">
        <v>0</v>
      </c>
      <c r="I6051">
        <v>0</v>
      </c>
      <c r="J6051">
        <v>0</v>
      </c>
      <c r="K6051">
        <v>0</v>
      </c>
      <c r="L6051">
        <v>0</v>
      </c>
      <c r="M6051">
        <v>0</v>
      </c>
      <c r="N6051">
        <v>0</v>
      </c>
      <c r="O6051">
        <v>0</v>
      </c>
      <c r="P6051">
        <v>0</v>
      </c>
      <c r="Q6051">
        <v>0</v>
      </c>
    </row>
    <row r="6052" spans="1:17" x14ac:dyDescent="0.25">
      <c r="A6052" t="s">
        <v>17057</v>
      </c>
      <c r="B6052" t="s">
        <v>73</v>
      </c>
      <c r="C6052" t="s">
        <v>208</v>
      </c>
      <c r="D6052" t="s">
        <v>526</v>
      </c>
      <c r="E6052" t="s">
        <v>563</v>
      </c>
      <c r="F6052" t="s">
        <v>396</v>
      </c>
      <c r="G6052">
        <v>0</v>
      </c>
      <c r="H6052">
        <v>11</v>
      </c>
      <c r="I6052">
        <v>0</v>
      </c>
      <c r="J6052">
        <v>10</v>
      </c>
      <c r="K6052">
        <v>1</v>
      </c>
      <c r="L6052">
        <v>0</v>
      </c>
      <c r="M6052">
        <v>0</v>
      </c>
      <c r="N6052">
        <v>0</v>
      </c>
      <c r="O6052">
        <v>0</v>
      </c>
      <c r="P6052">
        <v>0</v>
      </c>
      <c r="Q6052">
        <v>0</v>
      </c>
    </row>
    <row r="6053" spans="1:17" x14ac:dyDescent="0.25">
      <c r="A6053" t="s">
        <v>17058</v>
      </c>
      <c r="B6053" t="s">
        <v>73</v>
      </c>
      <c r="C6053" t="s">
        <v>208</v>
      </c>
      <c r="D6053" t="s">
        <v>526</v>
      </c>
      <c r="E6053" t="s">
        <v>563</v>
      </c>
      <c r="F6053" t="s">
        <v>4236</v>
      </c>
      <c r="G6053">
        <v>0</v>
      </c>
      <c r="H6053">
        <v>11</v>
      </c>
      <c r="I6053">
        <v>0</v>
      </c>
      <c r="J6053">
        <v>10</v>
      </c>
      <c r="K6053">
        <v>1</v>
      </c>
      <c r="L6053">
        <v>0</v>
      </c>
      <c r="M6053">
        <v>0</v>
      </c>
      <c r="N6053">
        <v>0</v>
      </c>
      <c r="O6053">
        <v>0</v>
      </c>
      <c r="P6053">
        <v>0</v>
      </c>
      <c r="Q6053">
        <v>0</v>
      </c>
    </row>
    <row r="6054" spans="1:17" x14ac:dyDescent="0.25">
      <c r="A6054" t="s">
        <v>17059</v>
      </c>
      <c r="B6054" t="s">
        <v>73</v>
      </c>
      <c r="C6054" t="s">
        <v>208</v>
      </c>
      <c r="D6054" t="s">
        <v>526</v>
      </c>
      <c r="E6054" t="s">
        <v>563</v>
      </c>
      <c r="F6054" t="s">
        <v>4238</v>
      </c>
      <c r="G6054">
        <v>0</v>
      </c>
      <c r="H6054">
        <v>0</v>
      </c>
      <c r="I6054">
        <v>0</v>
      </c>
      <c r="J6054">
        <v>0</v>
      </c>
      <c r="K6054">
        <v>0</v>
      </c>
      <c r="L6054">
        <v>0</v>
      </c>
      <c r="M6054">
        <v>11</v>
      </c>
      <c r="N6054">
        <v>0</v>
      </c>
      <c r="O6054">
        <v>0</v>
      </c>
      <c r="P6054">
        <v>0</v>
      </c>
      <c r="Q6054">
        <v>0</v>
      </c>
    </row>
    <row r="6055" spans="1:17" x14ac:dyDescent="0.25">
      <c r="A6055" t="s">
        <v>17060</v>
      </c>
      <c r="B6055" t="s">
        <v>73</v>
      </c>
      <c r="C6055" t="s">
        <v>208</v>
      </c>
      <c r="D6055" t="s">
        <v>526</v>
      </c>
      <c r="E6055" t="s">
        <v>563</v>
      </c>
      <c r="F6055" t="s">
        <v>397</v>
      </c>
      <c r="G6055">
        <v>0</v>
      </c>
      <c r="H6055">
        <v>11</v>
      </c>
      <c r="I6055">
        <v>0</v>
      </c>
      <c r="J6055">
        <v>10</v>
      </c>
      <c r="K6055">
        <v>1</v>
      </c>
      <c r="L6055">
        <v>0</v>
      </c>
      <c r="M6055">
        <v>0</v>
      </c>
      <c r="N6055">
        <v>0</v>
      </c>
      <c r="O6055">
        <v>0</v>
      </c>
      <c r="P6055">
        <v>0</v>
      </c>
      <c r="Q6055">
        <v>0</v>
      </c>
    </row>
    <row r="6056" spans="1:17" x14ac:dyDescent="0.25">
      <c r="A6056" t="s">
        <v>17061</v>
      </c>
      <c r="B6056" t="s">
        <v>73</v>
      </c>
      <c r="C6056" t="s">
        <v>208</v>
      </c>
      <c r="D6056" t="s">
        <v>526</v>
      </c>
      <c r="E6056" t="s">
        <v>563</v>
      </c>
      <c r="F6056" t="s">
        <v>398</v>
      </c>
      <c r="G6056">
        <v>0</v>
      </c>
      <c r="H6056">
        <v>11</v>
      </c>
      <c r="I6056">
        <v>0</v>
      </c>
      <c r="J6056">
        <v>10</v>
      </c>
      <c r="K6056">
        <v>1</v>
      </c>
      <c r="L6056">
        <v>0</v>
      </c>
      <c r="M6056">
        <v>0</v>
      </c>
      <c r="N6056">
        <v>0</v>
      </c>
      <c r="O6056">
        <v>0</v>
      </c>
      <c r="P6056">
        <v>0</v>
      </c>
      <c r="Q6056">
        <v>0</v>
      </c>
    </row>
    <row r="6057" spans="1:17" x14ac:dyDescent="0.25">
      <c r="A6057" t="s">
        <v>17062</v>
      </c>
      <c r="B6057" t="s">
        <v>73</v>
      </c>
      <c r="C6057" t="s">
        <v>208</v>
      </c>
      <c r="D6057" t="s">
        <v>526</v>
      </c>
      <c r="E6057" t="s">
        <v>563</v>
      </c>
      <c r="F6057" t="s">
        <v>4242</v>
      </c>
      <c r="G6057">
        <v>0</v>
      </c>
      <c r="H6057">
        <v>0</v>
      </c>
      <c r="I6057">
        <v>0</v>
      </c>
      <c r="J6057">
        <v>0</v>
      </c>
      <c r="K6057">
        <v>0</v>
      </c>
      <c r="L6057">
        <v>0</v>
      </c>
      <c r="M6057">
        <v>11</v>
      </c>
      <c r="N6057">
        <v>0</v>
      </c>
      <c r="O6057">
        <v>0</v>
      </c>
      <c r="P6057">
        <v>0</v>
      </c>
      <c r="Q6057">
        <v>0</v>
      </c>
    </row>
    <row r="6058" spans="1:17" x14ac:dyDescent="0.25">
      <c r="A6058" t="s">
        <v>17063</v>
      </c>
      <c r="B6058" t="s">
        <v>73</v>
      </c>
      <c r="C6058" t="s">
        <v>208</v>
      </c>
      <c r="D6058" t="s">
        <v>526</v>
      </c>
      <c r="E6058" t="s">
        <v>563</v>
      </c>
      <c r="F6058" t="s">
        <v>399</v>
      </c>
      <c r="G6058">
        <v>0</v>
      </c>
      <c r="H6058">
        <v>11</v>
      </c>
      <c r="I6058">
        <v>0</v>
      </c>
      <c r="J6058">
        <v>10</v>
      </c>
      <c r="K6058">
        <v>1</v>
      </c>
      <c r="L6058">
        <v>0</v>
      </c>
      <c r="M6058">
        <v>0</v>
      </c>
      <c r="N6058">
        <v>0</v>
      </c>
      <c r="O6058">
        <v>0</v>
      </c>
      <c r="P6058">
        <v>0</v>
      </c>
      <c r="Q6058">
        <v>0</v>
      </c>
    </row>
    <row r="6059" spans="1:17" x14ac:dyDescent="0.25">
      <c r="A6059" t="s">
        <v>17064</v>
      </c>
      <c r="B6059" t="s">
        <v>73</v>
      </c>
      <c r="C6059" t="s">
        <v>208</v>
      </c>
      <c r="D6059" t="s">
        <v>526</v>
      </c>
      <c r="E6059" t="s">
        <v>563</v>
      </c>
      <c r="F6059" t="s">
        <v>4245</v>
      </c>
      <c r="G6059">
        <v>0</v>
      </c>
      <c r="H6059">
        <v>0</v>
      </c>
      <c r="I6059">
        <v>0</v>
      </c>
      <c r="J6059">
        <v>0</v>
      </c>
      <c r="K6059">
        <v>0</v>
      </c>
      <c r="L6059">
        <v>0</v>
      </c>
      <c r="M6059">
        <v>11</v>
      </c>
      <c r="N6059">
        <v>0</v>
      </c>
      <c r="O6059">
        <v>0</v>
      </c>
      <c r="P6059">
        <v>0</v>
      </c>
      <c r="Q6059">
        <v>0</v>
      </c>
    </row>
    <row r="6060" spans="1:17" x14ac:dyDescent="0.25">
      <c r="A6060" t="s">
        <v>15665</v>
      </c>
      <c r="B6060" t="s">
        <v>73</v>
      </c>
      <c r="C6060" t="s">
        <v>208</v>
      </c>
      <c r="D6060" t="s">
        <v>526</v>
      </c>
      <c r="E6060" t="s">
        <v>563</v>
      </c>
      <c r="F6060" t="s">
        <v>394</v>
      </c>
      <c r="G6060">
        <v>0</v>
      </c>
      <c r="H6060">
        <v>0</v>
      </c>
      <c r="I6060">
        <v>0</v>
      </c>
      <c r="J6060">
        <v>0</v>
      </c>
      <c r="K6060">
        <v>0</v>
      </c>
      <c r="L6060">
        <v>0</v>
      </c>
      <c r="M6060">
        <v>0</v>
      </c>
      <c r="N6060">
        <v>11</v>
      </c>
      <c r="O6060">
        <v>11</v>
      </c>
      <c r="P6060">
        <v>0</v>
      </c>
      <c r="Q6060">
        <v>0</v>
      </c>
    </row>
    <row r="6061" spans="1:17" x14ac:dyDescent="0.25">
      <c r="A6061" t="s">
        <v>15666</v>
      </c>
      <c r="B6061" t="s">
        <v>73</v>
      </c>
      <c r="C6061" t="s">
        <v>208</v>
      </c>
      <c r="D6061" t="s">
        <v>526</v>
      </c>
      <c r="E6061" t="s">
        <v>563</v>
      </c>
      <c r="F6061" t="s">
        <v>395</v>
      </c>
      <c r="G6061">
        <v>0</v>
      </c>
      <c r="H6061">
        <v>0</v>
      </c>
      <c r="I6061">
        <v>0</v>
      </c>
      <c r="J6061">
        <v>0</v>
      </c>
      <c r="K6061">
        <v>0</v>
      </c>
      <c r="L6061">
        <v>0</v>
      </c>
      <c r="M6061">
        <v>0</v>
      </c>
      <c r="N6061">
        <v>11</v>
      </c>
      <c r="O6061">
        <v>11</v>
      </c>
      <c r="P6061">
        <v>0</v>
      </c>
      <c r="Q6061">
        <v>0</v>
      </c>
    </row>
    <row r="6062" spans="1:17" x14ac:dyDescent="0.25">
      <c r="A6062" t="s">
        <v>15667</v>
      </c>
      <c r="B6062" t="s">
        <v>73</v>
      </c>
      <c r="C6062" t="s">
        <v>208</v>
      </c>
      <c r="D6062" t="s">
        <v>526</v>
      </c>
      <c r="E6062" t="s">
        <v>563</v>
      </c>
      <c r="F6062" t="s">
        <v>525</v>
      </c>
      <c r="G6062">
        <v>11</v>
      </c>
      <c r="H6062">
        <v>0</v>
      </c>
      <c r="I6062">
        <v>0</v>
      </c>
      <c r="J6062">
        <v>0</v>
      </c>
      <c r="K6062">
        <v>0</v>
      </c>
      <c r="L6062">
        <v>0</v>
      </c>
      <c r="M6062">
        <v>0</v>
      </c>
      <c r="N6062">
        <v>0</v>
      </c>
      <c r="O6062">
        <v>0</v>
      </c>
      <c r="P6062">
        <v>0</v>
      </c>
      <c r="Q6062">
        <v>0</v>
      </c>
    </row>
    <row r="6063" spans="1:17" x14ac:dyDescent="0.25">
      <c r="A6063" t="s">
        <v>22923</v>
      </c>
      <c r="B6063" t="s">
        <v>73</v>
      </c>
      <c r="C6063" t="s">
        <v>208</v>
      </c>
      <c r="D6063" t="s">
        <v>526</v>
      </c>
      <c r="E6063" t="s">
        <v>21471</v>
      </c>
      <c r="F6063" t="s">
        <v>396</v>
      </c>
      <c r="G6063">
        <v>0</v>
      </c>
      <c r="H6063">
        <v>19</v>
      </c>
      <c r="I6063">
        <v>0</v>
      </c>
      <c r="J6063">
        <v>17</v>
      </c>
      <c r="K6063">
        <v>1</v>
      </c>
      <c r="L6063">
        <v>1</v>
      </c>
      <c r="M6063">
        <v>0</v>
      </c>
      <c r="N6063">
        <v>0</v>
      </c>
      <c r="O6063">
        <v>0</v>
      </c>
      <c r="P6063">
        <v>0</v>
      </c>
      <c r="Q6063">
        <v>0</v>
      </c>
    </row>
    <row r="6064" spans="1:17" x14ac:dyDescent="0.25">
      <c r="A6064" t="s">
        <v>22924</v>
      </c>
      <c r="B6064" t="s">
        <v>73</v>
      </c>
      <c r="C6064" t="s">
        <v>208</v>
      </c>
      <c r="D6064" t="s">
        <v>526</v>
      </c>
      <c r="E6064" t="s">
        <v>21471</v>
      </c>
      <c r="F6064" t="s">
        <v>4236</v>
      </c>
      <c r="G6064">
        <v>0</v>
      </c>
      <c r="H6064">
        <v>19</v>
      </c>
      <c r="I6064">
        <v>0</v>
      </c>
      <c r="J6064">
        <v>17</v>
      </c>
      <c r="K6064">
        <v>0</v>
      </c>
      <c r="L6064">
        <v>2</v>
      </c>
      <c r="M6064">
        <v>0</v>
      </c>
      <c r="N6064">
        <v>0</v>
      </c>
      <c r="O6064">
        <v>0</v>
      </c>
      <c r="P6064">
        <v>0</v>
      </c>
      <c r="Q6064">
        <v>0</v>
      </c>
    </row>
    <row r="6065" spans="1:17" x14ac:dyDescent="0.25">
      <c r="A6065" t="s">
        <v>22925</v>
      </c>
      <c r="B6065" t="s">
        <v>73</v>
      </c>
      <c r="C6065" t="s">
        <v>208</v>
      </c>
      <c r="D6065" t="s">
        <v>526</v>
      </c>
      <c r="E6065" t="s">
        <v>21471</v>
      </c>
      <c r="F6065" t="s">
        <v>4238</v>
      </c>
      <c r="G6065">
        <v>0</v>
      </c>
      <c r="H6065">
        <v>0</v>
      </c>
      <c r="I6065">
        <v>0</v>
      </c>
      <c r="J6065">
        <v>0</v>
      </c>
      <c r="K6065">
        <v>0</v>
      </c>
      <c r="L6065">
        <v>0</v>
      </c>
      <c r="M6065">
        <v>19</v>
      </c>
      <c r="N6065">
        <v>0</v>
      </c>
      <c r="O6065">
        <v>0</v>
      </c>
      <c r="P6065">
        <v>0</v>
      </c>
      <c r="Q6065">
        <v>0</v>
      </c>
    </row>
    <row r="6066" spans="1:17" x14ac:dyDescent="0.25">
      <c r="A6066" t="s">
        <v>22926</v>
      </c>
      <c r="B6066" t="s">
        <v>73</v>
      </c>
      <c r="C6066" t="s">
        <v>208</v>
      </c>
      <c r="D6066" t="s">
        <v>526</v>
      </c>
      <c r="E6066" t="s">
        <v>21471</v>
      </c>
      <c r="F6066" t="s">
        <v>397</v>
      </c>
      <c r="G6066">
        <v>0</v>
      </c>
      <c r="H6066">
        <v>19</v>
      </c>
      <c r="I6066">
        <v>0</v>
      </c>
      <c r="J6066">
        <v>17</v>
      </c>
      <c r="K6066">
        <v>0</v>
      </c>
      <c r="L6066">
        <v>2</v>
      </c>
      <c r="M6066">
        <v>0</v>
      </c>
      <c r="N6066">
        <v>0</v>
      </c>
      <c r="O6066">
        <v>0</v>
      </c>
      <c r="P6066">
        <v>0</v>
      </c>
      <c r="Q6066">
        <v>0</v>
      </c>
    </row>
    <row r="6067" spans="1:17" x14ac:dyDescent="0.25">
      <c r="A6067" t="s">
        <v>22927</v>
      </c>
      <c r="B6067" t="s">
        <v>73</v>
      </c>
      <c r="C6067" t="s">
        <v>208</v>
      </c>
      <c r="D6067" t="s">
        <v>526</v>
      </c>
      <c r="E6067" t="s">
        <v>21471</v>
      </c>
      <c r="F6067" t="s">
        <v>398</v>
      </c>
      <c r="G6067">
        <v>0</v>
      </c>
      <c r="H6067">
        <v>19</v>
      </c>
      <c r="I6067">
        <v>0</v>
      </c>
      <c r="J6067">
        <v>17</v>
      </c>
      <c r="K6067">
        <v>0</v>
      </c>
      <c r="L6067">
        <v>2</v>
      </c>
      <c r="M6067">
        <v>0</v>
      </c>
      <c r="N6067">
        <v>0</v>
      </c>
      <c r="O6067">
        <v>0</v>
      </c>
      <c r="P6067">
        <v>0</v>
      </c>
      <c r="Q6067">
        <v>0</v>
      </c>
    </row>
    <row r="6068" spans="1:17" x14ac:dyDescent="0.25">
      <c r="A6068" t="s">
        <v>22928</v>
      </c>
      <c r="B6068" t="s">
        <v>73</v>
      </c>
      <c r="C6068" t="s">
        <v>208</v>
      </c>
      <c r="D6068" t="s">
        <v>526</v>
      </c>
      <c r="E6068" t="s">
        <v>21471</v>
      </c>
      <c r="F6068" t="s">
        <v>4242</v>
      </c>
      <c r="G6068">
        <v>0</v>
      </c>
      <c r="H6068">
        <v>0</v>
      </c>
      <c r="I6068">
        <v>0</v>
      </c>
      <c r="J6068">
        <v>0</v>
      </c>
      <c r="K6068">
        <v>0</v>
      </c>
      <c r="L6068">
        <v>0</v>
      </c>
      <c r="M6068">
        <v>19</v>
      </c>
      <c r="N6068">
        <v>0</v>
      </c>
      <c r="O6068">
        <v>0</v>
      </c>
      <c r="P6068">
        <v>0</v>
      </c>
      <c r="Q6068">
        <v>0</v>
      </c>
    </row>
    <row r="6069" spans="1:17" x14ac:dyDescent="0.25">
      <c r="A6069" t="s">
        <v>22929</v>
      </c>
      <c r="B6069" t="s">
        <v>73</v>
      </c>
      <c r="C6069" t="s">
        <v>208</v>
      </c>
      <c r="D6069" t="s">
        <v>526</v>
      </c>
      <c r="E6069" t="s">
        <v>21471</v>
      </c>
      <c r="F6069" t="s">
        <v>399</v>
      </c>
      <c r="G6069">
        <v>0</v>
      </c>
      <c r="H6069">
        <v>19</v>
      </c>
      <c r="I6069">
        <v>0</v>
      </c>
      <c r="J6069">
        <v>17</v>
      </c>
      <c r="K6069">
        <v>1</v>
      </c>
      <c r="L6069">
        <v>1</v>
      </c>
      <c r="M6069">
        <v>0</v>
      </c>
      <c r="N6069">
        <v>0</v>
      </c>
      <c r="O6069">
        <v>0</v>
      </c>
      <c r="P6069">
        <v>0</v>
      </c>
      <c r="Q6069">
        <v>0</v>
      </c>
    </row>
    <row r="6070" spans="1:17" x14ac:dyDescent="0.25">
      <c r="A6070" t="s">
        <v>22930</v>
      </c>
      <c r="B6070" t="s">
        <v>73</v>
      </c>
      <c r="C6070" t="s">
        <v>208</v>
      </c>
      <c r="D6070" t="s">
        <v>526</v>
      </c>
      <c r="E6070" t="s">
        <v>21471</v>
      </c>
      <c r="F6070" t="s">
        <v>4245</v>
      </c>
      <c r="G6070">
        <v>0</v>
      </c>
      <c r="H6070">
        <v>0</v>
      </c>
      <c r="I6070">
        <v>0</v>
      </c>
      <c r="J6070">
        <v>0</v>
      </c>
      <c r="K6070">
        <v>0</v>
      </c>
      <c r="L6070">
        <v>0</v>
      </c>
      <c r="M6070">
        <v>19</v>
      </c>
      <c r="N6070">
        <v>0</v>
      </c>
      <c r="O6070">
        <v>0</v>
      </c>
      <c r="P6070">
        <v>0</v>
      </c>
      <c r="Q6070">
        <v>0</v>
      </c>
    </row>
    <row r="6071" spans="1:17" x14ac:dyDescent="0.25">
      <c r="A6071" t="s">
        <v>22931</v>
      </c>
      <c r="B6071" t="s">
        <v>73</v>
      </c>
      <c r="C6071" t="s">
        <v>208</v>
      </c>
      <c r="D6071" t="s">
        <v>526</v>
      </c>
      <c r="E6071" t="s">
        <v>21471</v>
      </c>
      <c r="F6071" t="s">
        <v>394</v>
      </c>
      <c r="G6071">
        <v>0</v>
      </c>
      <c r="H6071">
        <v>0</v>
      </c>
      <c r="I6071">
        <v>0</v>
      </c>
      <c r="J6071">
        <v>0</v>
      </c>
      <c r="K6071">
        <v>0</v>
      </c>
      <c r="L6071">
        <v>0</v>
      </c>
      <c r="M6071">
        <v>0</v>
      </c>
      <c r="N6071">
        <v>19</v>
      </c>
      <c r="O6071">
        <v>17</v>
      </c>
      <c r="P6071">
        <v>1</v>
      </c>
      <c r="Q6071">
        <v>1</v>
      </c>
    </row>
    <row r="6072" spans="1:17" x14ac:dyDescent="0.25">
      <c r="A6072" t="s">
        <v>22932</v>
      </c>
      <c r="B6072" t="s">
        <v>73</v>
      </c>
      <c r="C6072" t="s">
        <v>208</v>
      </c>
      <c r="D6072" t="s">
        <v>526</v>
      </c>
      <c r="E6072" t="s">
        <v>21471</v>
      </c>
      <c r="F6072" t="s">
        <v>395</v>
      </c>
      <c r="G6072">
        <v>0</v>
      </c>
      <c r="H6072">
        <v>0</v>
      </c>
      <c r="I6072">
        <v>0</v>
      </c>
      <c r="J6072">
        <v>0</v>
      </c>
      <c r="K6072">
        <v>0</v>
      </c>
      <c r="L6072">
        <v>0</v>
      </c>
      <c r="M6072">
        <v>0</v>
      </c>
      <c r="N6072">
        <v>19</v>
      </c>
      <c r="O6072">
        <v>17</v>
      </c>
      <c r="P6072">
        <v>1</v>
      </c>
      <c r="Q6072">
        <v>1</v>
      </c>
    </row>
    <row r="6073" spans="1:17" x14ac:dyDescent="0.25">
      <c r="A6073" t="s">
        <v>22933</v>
      </c>
      <c r="B6073" t="s">
        <v>73</v>
      </c>
      <c r="C6073" t="s">
        <v>208</v>
      </c>
      <c r="D6073" t="s">
        <v>526</v>
      </c>
      <c r="E6073" t="s">
        <v>21471</v>
      </c>
      <c r="F6073" t="s">
        <v>525</v>
      </c>
      <c r="G6073">
        <v>19</v>
      </c>
      <c r="H6073">
        <v>0</v>
      </c>
      <c r="I6073">
        <v>0</v>
      </c>
      <c r="J6073">
        <v>0</v>
      </c>
      <c r="K6073">
        <v>0</v>
      </c>
      <c r="L6073">
        <v>0</v>
      </c>
      <c r="M6073">
        <v>0</v>
      </c>
      <c r="N6073">
        <v>0</v>
      </c>
      <c r="O6073">
        <v>0</v>
      </c>
      <c r="P6073">
        <v>0</v>
      </c>
      <c r="Q6073">
        <v>0</v>
      </c>
    </row>
    <row r="6074" spans="1:17" x14ac:dyDescent="0.25">
      <c r="A6074" t="s">
        <v>16643</v>
      </c>
      <c r="B6074" t="s">
        <v>72</v>
      </c>
      <c r="C6074" t="s">
        <v>81</v>
      </c>
      <c r="D6074" t="s">
        <v>529</v>
      </c>
      <c r="E6074" t="s">
        <v>563</v>
      </c>
      <c r="F6074" t="s">
        <v>525</v>
      </c>
      <c r="G6074">
        <v>662</v>
      </c>
      <c r="H6074">
        <v>0</v>
      </c>
      <c r="I6074">
        <v>0</v>
      </c>
      <c r="J6074">
        <v>0</v>
      </c>
      <c r="K6074">
        <v>0</v>
      </c>
      <c r="L6074">
        <v>0</v>
      </c>
      <c r="M6074">
        <v>0</v>
      </c>
      <c r="N6074">
        <v>0</v>
      </c>
      <c r="O6074">
        <v>0</v>
      </c>
      <c r="P6074">
        <v>0</v>
      </c>
      <c r="Q6074">
        <v>0</v>
      </c>
    </row>
    <row r="6075" spans="1:17" x14ac:dyDescent="0.25">
      <c r="A6075" t="s">
        <v>22934</v>
      </c>
      <c r="B6075" t="s">
        <v>72</v>
      </c>
      <c r="C6075" t="s">
        <v>81</v>
      </c>
      <c r="D6075" t="s">
        <v>529</v>
      </c>
      <c r="E6075" t="s">
        <v>21471</v>
      </c>
      <c r="F6075" t="s">
        <v>525</v>
      </c>
      <c r="G6075">
        <v>753</v>
      </c>
      <c r="H6075">
        <v>0</v>
      </c>
      <c r="I6075">
        <v>0</v>
      </c>
      <c r="J6075">
        <v>0</v>
      </c>
      <c r="K6075">
        <v>0</v>
      </c>
      <c r="L6075">
        <v>0</v>
      </c>
      <c r="M6075">
        <v>0</v>
      </c>
      <c r="N6075">
        <v>0</v>
      </c>
      <c r="O6075">
        <v>0</v>
      </c>
      <c r="P6075">
        <v>0</v>
      </c>
      <c r="Q6075">
        <v>0</v>
      </c>
    </row>
    <row r="6076" spans="1:17" x14ac:dyDescent="0.25">
      <c r="A6076" t="s">
        <v>16885</v>
      </c>
      <c r="B6076" t="s">
        <v>72</v>
      </c>
      <c r="C6076" t="s">
        <v>81</v>
      </c>
      <c r="D6076" t="s">
        <v>526</v>
      </c>
      <c r="E6076" t="s">
        <v>563</v>
      </c>
      <c r="F6076" t="s">
        <v>396</v>
      </c>
      <c r="G6076">
        <v>0</v>
      </c>
      <c r="H6076">
        <v>3611</v>
      </c>
      <c r="I6076">
        <v>425</v>
      </c>
      <c r="J6076">
        <v>2849</v>
      </c>
      <c r="K6076">
        <v>206</v>
      </c>
      <c r="L6076">
        <v>131</v>
      </c>
      <c r="M6076">
        <v>0</v>
      </c>
      <c r="N6076">
        <v>0</v>
      </c>
      <c r="O6076">
        <v>0</v>
      </c>
      <c r="P6076">
        <v>0</v>
      </c>
      <c r="Q6076">
        <v>0</v>
      </c>
    </row>
    <row r="6077" spans="1:17" x14ac:dyDescent="0.25">
      <c r="A6077" t="s">
        <v>16886</v>
      </c>
      <c r="B6077" t="s">
        <v>72</v>
      </c>
      <c r="C6077" t="s">
        <v>81</v>
      </c>
      <c r="D6077" t="s">
        <v>526</v>
      </c>
      <c r="E6077" t="s">
        <v>563</v>
      </c>
      <c r="F6077" t="s">
        <v>4236</v>
      </c>
      <c r="G6077">
        <v>0</v>
      </c>
      <c r="H6077">
        <v>3611</v>
      </c>
      <c r="I6077">
        <v>393</v>
      </c>
      <c r="J6077">
        <v>2833</v>
      </c>
      <c r="K6077">
        <v>199</v>
      </c>
      <c r="L6077">
        <v>186</v>
      </c>
      <c r="M6077">
        <v>0</v>
      </c>
      <c r="N6077">
        <v>0</v>
      </c>
      <c r="O6077">
        <v>0</v>
      </c>
      <c r="P6077">
        <v>0</v>
      </c>
      <c r="Q6077">
        <v>0</v>
      </c>
    </row>
    <row r="6078" spans="1:17" x14ac:dyDescent="0.25">
      <c r="A6078" t="s">
        <v>16887</v>
      </c>
      <c r="B6078" t="s">
        <v>72</v>
      </c>
      <c r="C6078" t="s">
        <v>81</v>
      </c>
      <c r="D6078" t="s">
        <v>526</v>
      </c>
      <c r="E6078" t="s">
        <v>563</v>
      </c>
      <c r="F6078" t="s">
        <v>4238</v>
      </c>
      <c r="G6078">
        <v>0</v>
      </c>
      <c r="H6078">
        <v>0</v>
      </c>
      <c r="I6078">
        <v>0</v>
      </c>
      <c r="J6078">
        <v>0</v>
      </c>
      <c r="K6078">
        <v>0</v>
      </c>
      <c r="L6078">
        <v>0</v>
      </c>
      <c r="M6078">
        <v>3611</v>
      </c>
      <c r="N6078">
        <v>0</v>
      </c>
      <c r="O6078">
        <v>0</v>
      </c>
      <c r="P6078">
        <v>0</v>
      </c>
      <c r="Q6078">
        <v>0</v>
      </c>
    </row>
    <row r="6079" spans="1:17" x14ac:dyDescent="0.25">
      <c r="A6079" t="s">
        <v>16888</v>
      </c>
      <c r="B6079" t="s">
        <v>72</v>
      </c>
      <c r="C6079" t="s">
        <v>81</v>
      </c>
      <c r="D6079" t="s">
        <v>526</v>
      </c>
      <c r="E6079" t="s">
        <v>563</v>
      </c>
      <c r="F6079" t="s">
        <v>397</v>
      </c>
      <c r="G6079">
        <v>0</v>
      </c>
      <c r="H6079">
        <v>3611</v>
      </c>
      <c r="I6079">
        <v>392</v>
      </c>
      <c r="J6079">
        <v>2834</v>
      </c>
      <c r="K6079">
        <v>199</v>
      </c>
      <c r="L6079">
        <v>186</v>
      </c>
      <c r="M6079">
        <v>0</v>
      </c>
      <c r="N6079">
        <v>0</v>
      </c>
      <c r="O6079">
        <v>0</v>
      </c>
      <c r="P6079">
        <v>0</v>
      </c>
      <c r="Q6079">
        <v>0</v>
      </c>
    </row>
    <row r="6080" spans="1:17" x14ac:dyDescent="0.25">
      <c r="A6080" t="s">
        <v>16889</v>
      </c>
      <c r="B6080" t="s">
        <v>72</v>
      </c>
      <c r="C6080" t="s">
        <v>81</v>
      </c>
      <c r="D6080" t="s">
        <v>526</v>
      </c>
      <c r="E6080" t="s">
        <v>563</v>
      </c>
      <c r="F6080" t="s">
        <v>398</v>
      </c>
      <c r="G6080">
        <v>0</v>
      </c>
      <c r="H6080">
        <v>3611</v>
      </c>
      <c r="I6080">
        <v>403</v>
      </c>
      <c r="J6080">
        <v>2830</v>
      </c>
      <c r="K6080">
        <v>193</v>
      </c>
      <c r="L6080">
        <v>185</v>
      </c>
      <c r="M6080">
        <v>0</v>
      </c>
      <c r="N6080">
        <v>0</v>
      </c>
      <c r="O6080">
        <v>0</v>
      </c>
      <c r="P6080">
        <v>0</v>
      </c>
      <c r="Q6080">
        <v>0</v>
      </c>
    </row>
    <row r="6081" spans="1:17" x14ac:dyDescent="0.25">
      <c r="A6081" t="s">
        <v>16890</v>
      </c>
      <c r="B6081" t="s">
        <v>72</v>
      </c>
      <c r="C6081" t="s">
        <v>81</v>
      </c>
      <c r="D6081" t="s">
        <v>526</v>
      </c>
      <c r="E6081" t="s">
        <v>563</v>
      </c>
      <c r="F6081" t="s">
        <v>4242</v>
      </c>
      <c r="G6081">
        <v>0</v>
      </c>
      <c r="H6081">
        <v>0</v>
      </c>
      <c r="I6081">
        <v>0</v>
      </c>
      <c r="J6081">
        <v>0</v>
      </c>
      <c r="K6081">
        <v>0</v>
      </c>
      <c r="L6081">
        <v>0</v>
      </c>
      <c r="M6081">
        <v>3611</v>
      </c>
      <c r="N6081">
        <v>0</v>
      </c>
      <c r="O6081">
        <v>0</v>
      </c>
      <c r="P6081">
        <v>0</v>
      </c>
      <c r="Q6081">
        <v>0</v>
      </c>
    </row>
    <row r="6082" spans="1:17" x14ac:dyDescent="0.25">
      <c r="A6082" t="s">
        <v>16891</v>
      </c>
      <c r="B6082" t="s">
        <v>72</v>
      </c>
      <c r="C6082" t="s">
        <v>81</v>
      </c>
      <c r="D6082" t="s">
        <v>526</v>
      </c>
      <c r="E6082" t="s">
        <v>563</v>
      </c>
      <c r="F6082" t="s">
        <v>399</v>
      </c>
      <c r="G6082">
        <v>0</v>
      </c>
      <c r="H6082">
        <v>3611</v>
      </c>
      <c r="I6082">
        <v>396</v>
      </c>
      <c r="J6082">
        <v>2875</v>
      </c>
      <c r="K6082">
        <v>208</v>
      </c>
      <c r="L6082">
        <v>132</v>
      </c>
      <c r="M6082">
        <v>0</v>
      </c>
      <c r="N6082">
        <v>0</v>
      </c>
      <c r="O6082">
        <v>0</v>
      </c>
      <c r="P6082">
        <v>0</v>
      </c>
      <c r="Q6082">
        <v>0</v>
      </c>
    </row>
    <row r="6083" spans="1:17" x14ac:dyDescent="0.25">
      <c r="A6083" t="s">
        <v>16892</v>
      </c>
      <c r="B6083" t="s">
        <v>72</v>
      </c>
      <c r="C6083" t="s">
        <v>81</v>
      </c>
      <c r="D6083" t="s">
        <v>526</v>
      </c>
      <c r="E6083" t="s">
        <v>563</v>
      </c>
      <c r="F6083" t="s">
        <v>4245</v>
      </c>
      <c r="G6083">
        <v>0</v>
      </c>
      <c r="H6083">
        <v>0</v>
      </c>
      <c r="I6083">
        <v>0</v>
      </c>
      <c r="J6083">
        <v>0</v>
      </c>
      <c r="K6083">
        <v>0</v>
      </c>
      <c r="L6083">
        <v>0</v>
      </c>
      <c r="M6083">
        <v>3611</v>
      </c>
      <c r="N6083">
        <v>0</v>
      </c>
      <c r="O6083">
        <v>0</v>
      </c>
      <c r="P6083">
        <v>0</v>
      </c>
      <c r="Q6083">
        <v>0</v>
      </c>
    </row>
    <row r="6084" spans="1:17" x14ac:dyDescent="0.25">
      <c r="A6084" t="s">
        <v>16893</v>
      </c>
      <c r="B6084" t="s">
        <v>72</v>
      </c>
      <c r="C6084" t="s">
        <v>81</v>
      </c>
      <c r="D6084" t="s">
        <v>526</v>
      </c>
      <c r="E6084" t="s">
        <v>563</v>
      </c>
      <c r="F6084" t="s">
        <v>394</v>
      </c>
      <c r="G6084">
        <v>0</v>
      </c>
      <c r="H6084">
        <v>0</v>
      </c>
      <c r="I6084">
        <v>0</v>
      </c>
      <c r="J6084">
        <v>0</v>
      </c>
      <c r="K6084">
        <v>0</v>
      </c>
      <c r="L6084">
        <v>0</v>
      </c>
      <c r="M6084">
        <v>0</v>
      </c>
      <c r="N6084">
        <v>2876</v>
      </c>
      <c r="O6084">
        <v>2710</v>
      </c>
      <c r="P6084">
        <v>125</v>
      </c>
      <c r="Q6084">
        <v>41</v>
      </c>
    </row>
    <row r="6085" spans="1:17" x14ac:dyDescent="0.25">
      <c r="A6085" t="s">
        <v>16894</v>
      </c>
      <c r="B6085" t="s">
        <v>72</v>
      </c>
      <c r="C6085" t="s">
        <v>81</v>
      </c>
      <c r="D6085" t="s">
        <v>526</v>
      </c>
      <c r="E6085" t="s">
        <v>563</v>
      </c>
      <c r="F6085" t="s">
        <v>395</v>
      </c>
      <c r="G6085">
        <v>0</v>
      </c>
      <c r="H6085">
        <v>0</v>
      </c>
      <c r="I6085">
        <v>0</v>
      </c>
      <c r="J6085">
        <v>0</v>
      </c>
      <c r="K6085">
        <v>0</v>
      </c>
      <c r="L6085">
        <v>0</v>
      </c>
      <c r="M6085">
        <v>0</v>
      </c>
      <c r="N6085">
        <v>2503</v>
      </c>
      <c r="O6085">
        <v>2365</v>
      </c>
      <c r="P6085">
        <v>104</v>
      </c>
      <c r="Q6085">
        <v>34</v>
      </c>
    </row>
    <row r="6086" spans="1:17" x14ac:dyDescent="0.25">
      <c r="A6086" t="s">
        <v>16895</v>
      </c>
      <c r="B6086" t="s">
        <v>72</v>
      </c>
      <c r="C6086" t="s">
        <v>81</v>
      </c>
      <c r="D6086" t="s">
        <v>526</v>
      </c>
      <c r="E6086" t="s">
        <v>563</v>
      </c>
      <c r="F6086" t="s">
        <v>525</v>
      </c>
      <c r="G6086">
        <v>3611</v>
      </c>
      <c r="H6086">
        <v>0</v>
      </c>
      <c r="I6086">
        <v>0</v>
      </c>
      <c r="J6086">
        <v>0</v>
      </c>
      <c r="K6086">
        <v>0</v>
      </c>
      <c r="L6086">
        <v>0</v>
      </c>
      <c r="M6086">
        <v>0</v>
      </c>
      <c r="N6086">
        <v>0</v>
      </c>
      <c r="O6086">
        <v>0</v>
      </c>
      <c r="P6086">
        <v>0</v>
      </c>
      <c r="Q6086">
        <v>0</v>
      </c>
    </row>
    <row r="6087" spans="1:17" x14ac:dyDescent="0.25">
      <c r="A6087" t="s">
        <v>22935</v>
      </c>
      <c r="B6087" t="s">
        <v>72</v>
      </c>
      <c r="C6087" t="s">
        <v>81</v>
      </c>
      <c r="D6087" t="s">
        <v>526</v>
      </c>
      <c r="E6087" t="s">
        <v>21471</v>
      </c>
      <c r="F6087" t="s">
        <v>396</v>
      </c>
      <c r="G6087">
        <v>0</v>
      </c>
      <c r="H6087">
        <v>5658</v>
      </c>
      <c r="I6087">
        <v>555</v>
      </c>
      <c r="J6087">
        <v>4641</v>
      </c>
      <c r="K6087">
        <v>312</v>
      </c>
      <c r="L6087">
        <v>150</v>
      </c>
      <c r="M6087">
        <v>0</v>
      </c>
      <c r="N6087">
        <v>0</v>
      </c>
      <c r="O6087">
        <v>0</v>
      </c>
      <c r="P6087">
        <v>0</v>
      </c>
      <c r="Q6087">
        <v>0</v>
      </c>
    </row>
    <row r="6088" spans="1:17" x14ac:dyDescent="0.25">
      <c r="A6088" t="s">
        <v>22936</v>
      </c>
      <c r="B6088" t="s">
        <v>72</v>
      </c>
      <c r="C6088" t="s">
        <v>81</v>
      </c>
      <c r="D6088" t="s">
        <v>526</v>
      </c>
      <c r="E6088" t="s">
        <v>21471</v>
      </c>
      <c r="F6088" t="s">
        <v>4236</v>
      </c>
      <c r="G6088">
        <v>0</v>
      </c>
      <c r="H6088">
        <v>5658</v>
      </c>
      <c r="I6088">
        <v>521</v>
      </c>
      <c r="J6088">
        <v>4626</v>
      </c>
      <c r="K6088">
        <v>302</v>
      </c>
      <c r="L6088">
        <v>209</v>
      </c>
      <c r="M6088">
        <v>0</v>
      </c>
      <c r="N6088">
        <v>0</v>
      </c>
      <c r="O6088">
        <v>0</v>
      </c>
      <c r="P6088">
        <v>0</v>
      </c>
      <c r="Q6088">
        <v>0</v>
      </c>
    </row>
    <row r="6089" spans="1:17" x14ac:dyDescent="0.25">
      <c r="A6089" t="s">
        <v>22937</v>
      </c>
      <c r="B6089" t="s">
        <v>72</v>
      </c>
      <c r="C6089" t="s">
        <v>81</v>
      </c>
      <c r="D6089" t="s">
        <v>526</v>
      </c>
      <c r="E6089" t="s">
        <v>21471</v>
      </c>
      <c r="F6089" t="s">
        <v>4238</v>
      </c>
      <c r="G6089">
        <v>0</v>
      </c>
      <c r="H6089">
        <v>0</v>
      </c>
      <c r="I6089">
        <v>0</v>
      </c>
      <c r="J6089">
        <v>0</v>
      </c>
      <c r="K6089">
        <v>0</v>
      </c>
      <c r="L6089">
        <v>0</v>
      </c>
      <c r="M6089">
        <v>5658</v>
      </c>
      <c r="N6089">
        <v>0</v>
      </c>
      <c r="O6089">
        <v>0</v>
      </c>
      <c r="P6089">
        <v>0</v>
      </c>
      <c r="Q6089">
        <v>0</v>
      </c>
    </row>
    <row r="6090" spans="1:17" x14ac:dyDescent="0.25">
      <c r="A6090" t="s">
        <v>22938</v>
      </c>
      <c r="B6090" t="s">
        <v>72</v>
      </c>
      <c r="C6090" t="s">
        <v>81</v>
      </c>
      <c r="D6090" t="s">
        <v>526</v>
      </c>
      <c r="E6090" t="s">
        <v>21471</v>
      </c>
      <c r="F6090" t="s">
        <v>397</v>
      </c>
      <c r="G6090">
        <v>0</v>
      </c>
      <c r="H6090">
        <v>5658</v>
      </c>
      <c r="I6090">
        <v>520</v>
      </c>
      <c r="J6090">
        <v>4626</v>
      </c>
      <c r="K6090">
        <v>303</v>
      </c>
      <c r="L6090">
        <v>209</v>
      </c>
      <c r="M6090">
        <v>0</v>
      </c>
      <c r="N6090">
        <v>0</v>
      </c>
      <c r="O6090">
        <v>0</v>
      </c>
      <c r="P6090">
        <v>0</v>
      </c>
      <c r="Q6090">
        <v>0</v>
      </c>
    </row>
    <row r="6091" spans="1:17" x14ac:dyDescent="0.25">
      <c r="A6091" t="s">
        <v>22939</v>
      </c>
      <c r="B6091" t="s">
        <v>72</v>
      </c>
      <c r="C6091" t="s">
        <v>81</v>
      </c>
      <c r="D6091" t="s">
        <v>526</v>
      </c>
      <c r="E6091" t="s">
        <v>21471</v>
      </c>
      <c r="F6091" t="s">
        <v>398</v>
      </c>
      <c r="G6091">
        <v>0</v>
      </c>
      <c r="H6091">
        <v>5658</v>
      </c>
      <c r="I6091">
        <v>535</v>
      </c>
      <c r="J6091">
        <v>4622</v>
      </c>
      <c r="K6091">
        <v>296</v>
      </c>
      <c r="L6091">
        <v>205</v>
      </c>
      <c r="M6091">
        <v>0</v>
      </c>
      <c r="N6091">
        <v>0</v>
      </c>
      <c r="O6091">
        <v>0</v>
      </c>
      <c r="P6091">
        <v>0</v>
      </c>
      <c r="Q6091">
        <v>0</v>
      </c>
    </row>
    <row r="6092" spans="1:17" x14ac:dyDescent="0.25">
      <c r="A6092" t="s">
        <v>22940</v>
      </c>
      <c r="B6092" t="s">
        <v>72</v>
      </c>
      <c r="C6092" t="s">
        <v>81</v>
      </c>
      <c r="D6092" t="s">
        <v>526</v>
      </c>
      <c r="E6092" t="s">
        <v>21471</v>
      </c>
      <c r="F6092" t="s">
        <v>4242</v>
      </c>
      <c r="G6092">
        <v>0</v>
      </c>
      <c r="H6092">
        <v>0</v>
      </c>
      <c r="I6092">
        <v>0</v>
      </c>
      <c r="J6092">
        <v>0</v>
      </c>
      <c r="K6092">
        <v>0</v>
      </c>
      <c r="L6092">
        <v>0</v>
      </c>
      <c r="M6092">
        <v>5658</v>
      </c>
      <c r="N6092">
        <v>0</v>
      </c>
      <c r="O6092">
        <v>0</v>
      </c>
      <c r="P6092">
        <v>0</v>
      </c>
      <c r="Q6092">
        <v>0</v>
      </c>
    </row>
    <row r="6093" spans="1:17" x14ac:dyDescent="0.25">
      <c r="A6093" t="s">
        <v>24814</v>
      </c>
      <c r="B6093" t="s">
        <v>73</v>
      </c>
      <c r="C6093" t="s">
        <v>204</v>
      </c>
      <c r="D6093" t="s">
        <v>526</v>
      </c>
      <c r="E6093" t="s">
        <v>21471</v>
      </c>
      <c r="F6093" t="s">
        <v>394</v>
      </c>
      <c r="G6093">
        <v>0</v>
      </c>
      <c r="H6093">
        <v>0</v>
      </c>
      <c r="I6093">
        <v>0</v>
      </c>
      <c r="J6093">
        <v>0</v>
      </c>
      <c r="K6093">
        <v>0</v>
      </c>
      <c r="L6093">
        <v>0</v>
      </c>
      <c r="M6093">
        <v>0</v>
      </c>
      <c r="N6093">
        <v>5</v>
      </c>
      <c r="O6093">
        <v>5</v>
      </c>
      <c r="P6093">
        <v>0</v>
      </c>
      <c r="Q6093">
        <v>0</v>
      </c>
    </row>
    <row r="6094" spans="1:17" x14ac:dyDescent="0.25">
      <c r="A6094" t="s">
        <v>24815</v>
      </c>
      <c r="B6094" t="s">
        <v>73</v>
      </c>
      <c r="C6094" t="s">
        <v>204</v>
      </c>
      <c r="D6094" t="s">
        <v>526</v>
      </c>
      <c r="E6094" t="s">
        <v>21471</v>
      </c>
      <c r="F6094" t="s">
        <v>395</v>
      </c>
      <c r="G6094">
        <v>0</v>
      </c>
      <c r="H6094">
        <v>0</v>
      </c>
      <c r="I6094">
        <v>0</v>
      </c>
      <c r="J6094">
        <v>0</v>
      </c>
      <c r="K6094">
        <v>0</v>
      </c>
      <c r="L6094">
        <v>0</v>
      </c>
      <c r="M6094">
        <v>0</v>
      </c>
      <c r="N6094">
        <v>4</v>
      </c>
      <c r="O6094">
        <v>4</v>
      </c>
      <c r="P6094">
        <v>0</v>
      </c>
      <c r="Q6094">
        <v>0</v>
      </c>
    </row>
    <row r="6095" spans="1:17" x14ac:dyDescent="0.25">
      <c r="A6095" t="s">
        <v>24816</v>
      </c>
      <c r="B6095" t="s">
        <v>73</v>
      </c>
      <c r="C6095" t="s">
        <v>204</v>
      </c>
      <c r="D6095" t="s">
        <v>526</v>
      </c>
      <c r="E6095" t="s">
        <v>21471</v>
      </c>
      <c r="F6095" t="s">
        <v>525</v>
      </c>
      <c r="G6095">
        <v>5</v>
      </c>
      <c r="H6095">
        <v>0</v>
      </c>
      <c r="I6095">
        <v>0</v>
      </c>
      <c r="J6095">
        <v>0</v>
      </c>
      <c r="K6095">
        <v>0</v>
      </c>
      <c r="L6095">
        <v>0</v>
      </c>
      <c r="M6095">
        <v>0</v>
      </c>
      <c r="N6095">
        <v>0</v>
      </c>
      <c r="O6095">
        <v>0</v>
      </c>
      <c r="P6095">
        <v>0</v>
      </c>
      <c r="Q6095">
        <v>0</v>
      </c>
    </row>
    <row r="6096" spans="1:17" x14ac:dyDescent="0.25">
      <c r="A6096" t="s">
        <v>24817</v>
      </c>
      <c r="B6096" t="s">
        <v>73</v>
      </c>
      <c r="C6096" t="s">
        <v>204</v>
      </c>
      <c r="D6096" t="s">
        <v>527</v>
      </c>
      <c r="E6096" t="s">
        <v>21471</v>
      </c>
      <c r="F6096" t="s">
        <v>528</v>
      </c>
      <c r="G6096">
        <v>0</v>
      </c>
      <c r="H6096">
        <v>0</v>
      </c>
      <c r="I6096">
        <v>0</v>
      </c>
      <c r="J6096">
        <v>0</v>
      </c>
      <c r="K6096">
        <v>0</v>
      </c>
      <c r="L6096">
        <v>0</v>
      </c>
      <c r="M6096">
        <v>0</v>
      </c>
      <c r="N6096">
        <v>1</v>
      </c>
      <c r="O6096">
        <v>1</v>
      </c>
      <c r="P6096">
        <v>0</v>
      </c>
      <c r="Q6096">
        <v>0</v>
      </c>
    </row>
    <row r="6097" spans="1:17" x14ac:dyDescent="0.25">
      <c r="A6097" t="s">
        <v>24818</v>
      </c>
      <c r="B6097" t="s">
        <v>73</v>
      </c>
      <c r="C6097" t="s">
        <v>204</v>
      </c>
      <c r="D6097" t="s">
        <v>527</v>
      </c>
      <c r="E6097" t="s">
        <v>21471</v>
      </c>
      <c r="F6097" t="s">
        <v>525</v>
      </c>
      <c r="G6097">
        <v>1</v>
      </c>
      <c r="H6097">
        <v>0</v>
      </c>
      <c r="I6097">
        <v>0</v>
      </c>
      <c r="J6097">
        <v>0</v>
      </c>
      <c r="K6097">
        <v>0</v>
      </c>
      <c r="L6097">
        <v>0</v>
      </c>
      <c r="M6097">
        <v>0</v>
      </c>
      <c r="N6097">
        <v>0</v>
      </c>
      <c r="O6097">
        <v>0</v>
      </c>
      <c r="P6097">
        <v>0</v>
      </c>
      <c r="Q6097">
        <v>0</v>
      </c>
    </row>
    <row r="6098" spans="1:17" x14ac:dyDescent="0.25">
      <c r="A6098" t="s">
        <v>16630</v>
      </c>
      <c r="B6098" t="s">
        <v>73</v>
      </c>
      <c r="C6098" t="s">
        <v>205</v>
      </c>
      <c r="D6098" t="s">
        <v>526</v>
      </c>
      <c r="E6098" t="s">
        <v>563</v>
      </c>
      <c r="F6098" t="s">
        <v>396</v>
      </c>
      <c r="G6098">
        <v>0</v>
      </c>
      <c r="H6098">
        <v>17</v>
      </c>
      <c r="I6098">
        <v>2</v>
      </c>
      <c r="J6098">
        <v>15</v>
      </c>
      <c r="K6098">
        <v>0</v>
      </c>
      <c r="L6098">
        <v>0</v>
      </c>
      <c r="M6098">
        <v>0</v>
      </c>
      <c r="N6098">
        <v>0</v>
      </c>
      <c r="O6098">
        <v>0</v>
      </c>
      <c r="P6098">
        <v>0</v>
      </c>
      <c r="Q6098">
        <v>0</v>
      </c>
    </row>
    <row r="6099" spans="1:17" x14ac:dyDescent="0.25">
      <c r="A6099" t="s">
        <v>16631</v>
      </c>
      <c r="B6099" t="s">
        <v>73</v>
      </c>
      <c r="C6099" t="s">
        <v>205</v>
      </c>
      <c r="D6099" t="s">
        <v>526</v>
      </c>
      <c r="E6099" t="s">
        <v>563</v>
      </c>
      <c r="F6099" t="s">
        <v>4236</v>
      </c>
      <c r="G6099">
        <v>0</v>
      </c>
      <c r="H6099">
        <v>17</v>
      </c>
      <c r="I6099">
        <v>2</v>
      </c>
      <c r="J6099">
        <v>13</v>
      </c>
      <c r="K6099">
        <v>2</v>
      </c>
      <c r="L6099">
        <v>0</v>
      </c>
      <c r="M6099">
        <v>0</v>
      </c>
      <c r="N6099">
        <v>0</v>
      </c>
      <c r="O6099">
        <v>0</v>
      </c>
      <c r="P6099">
        <v>0</v>
      </c>
      <c r="Q6099">
        <v>0</v>
      </c>
    </row>
    <row r="6100" spans="1:17" x14ac:dyDescent="0.25">
      <c r="A6100" t="s">
        <v>16632</v>
      </c>
      <c r="B6100" t="s">
        <v>73</v>
      </c>
      <c r="C6100" t="s">
        <v>205</v>
      </c>
      <c r="D6100" t="s">
        <v>526</v>
      </c>
      <c r="E6100" t="s">
        <v>563</v>
      </c>
      <c r="F6100" t="s">
        <v>4238</v>
      </c>
      <c r="G6100">
        <v>0</v>
      </c>
      <c r="H6100">
        <v>0</v>
      </c>
      <c r="I6100">
        <v>0</v>
      </c>
      <c r="J6100">
        <v>0</v>
      </c>
      <c r="K6100">
        <v>0</v>
      </c>
      <c r="L6100">
        <v>0</v>
      </c>
      <c r="M6100">
        <v>17</v>
      </c>
      <c r="N6100">
        <v>0</v>
      </c>
      <c r="O6100">
        <v>0</v>
      </c>
      <c r="P6100">
        <v>0</v>
      </c>
      <c r="Q6100">
        <v>0</v>
      </c>
    </row>
    <row r="6101" spans="1:17" x14ac:dyDescent="0.25">
      <c r="A6101" t="s">
        <v>16633</v>
      </c>
      <c r="B6101" t="s">
        <v>73</v>
      </c>
      <c r="C6101" t="s">
        <v>205</v>
      </c>
      <c r="D6101" t="s">
        <v>526</v>
      </c>
      <c r="E6101" t="s">
        <v>563</v>
      </c>
      <c r="F6101" t="s">
        <v>397</v>
      </c>
      <c r="G6101">
        <v>0</v>
      </c>
      <c r="H6101">
        <v>17</v>
      </c>
      <c r="I6101">
        <v>2</v>
      </c>
      <c r="J6101">
        <v>13</v>
      </c>
      <c r="K6101">
        <v>2</v>
      </c>
      <c r="L6101">
        <v>0</v>
      </c>
      <c r="M6101">
        <v>0</v>
      </c>
      <c r="N6101">
        <v>0</v>
      </c>
      <c r="O6101">
        <v>0</v>
      </c>
      <c r="P6101">
        <v>0</v>
      </c>
      <c r="Q6101">
        <v>0</v>
      </c>
    </row>
    <row r="6102" spans="1:17" x14ac:dyDescent="0.25">
      <c r="A6102" t="s">
        <v>16634</v>
      </c>
      <c r="B6102" t="s">
        <v>73</v>
      </c>
      <c r="C6102" t="s">
        <v>205</v>
      </c>
      <c r="D6102" t="s">
        <v>526</v>
      </c>
      <c r="E6102" t="s">
        <v>563</v>
      </c>
      <c r="F6102" t="s">
        <v>398</v>
      </c>
      <c r="G6102">
        <v>0</v>
      </c>
      <c r="H6102">
        <v>17</v>
      </c>
      <c r="I6102">
        <v>2</v>
      </c>
      <c r="J6102">
        <v>14</v>
      </c>
      <c r="K6102">
        <v>1</v>
      </c>
      <c r="L6102">
        <v>0</v>
      </c>
      <c r="M6102">
        <v>0</v>
      </c>
      <c r="N6102">
        <v>0</v>
      </c>
      <c r="O6102">
        <v>0</v>
      </c>
      <c r="P6102">
        <v>0</v>
      </c>
      <c r="Q6102">
        <v>0</v>
      </c>
    </row>
    <row r="6103" spans="1:17" x14ac:dyDescent="0.25">
      <c r="A6103" t="s">
        <v>16635</v>
      </c>
      <c r="B6103" t="s">
        <v>73</v>
      </c>
      <c r="C6103" t="s">
        <v>205</v>
      </c>
      <c r="D6103" t="s">
        <v>526</v>
      </c>
      <c r="E6103" t="s">
        <v>563</v>
      </c>
      <c r="F6103" t="s">
        <v>4242</v>
      </c>
      <c r="G6103">
        <v>0</v>
      </c>
      <c r="H6103">
        <v>0</v>
      </c>
      <c r="I6103">
        <v>0</v>
      </c>
      <c r="J6103">
        <v>0</v>
      </c>
      <c r="K6103">
        <v>0</v>
      </c>
      <c r="L6103">
        <v>0</v>
      </c>
      <c r="M6103">
        <v>17</v>
      </c>
      <c r="N6103">
        <v>0</v>
      </c>
      <c r="O6103">
        <v>0</v>
      </c>
      <c r="P6103">
        <v>0</v>
      </c>
      <c r="Q6103">
        <v>0</v>
      </c>
    </row>
    <row r="6104" spans="1:17" x14ac:dyDescent="0.25">
      <c r="A6104" t="s">
        <v>16636</v>
      </c>
      <c r="B6104" t="s">
        <v>73</v>
      </c>
      <c r="C6104" t="s">
        <v>205</v>
      </c>
      <c r="D6104" t="s">
        <v>526</v>
      </c>
      <c r="E6104" t="s">
        <v>563</v>
      </c>
      <c r="F6104" t="s">
        <v>399</v>
      </c>
      <c r="G6104">
        <v>0</v>
      </c>
      <c r="H6104">
        <v>17</v>
      </c>
      <c r="I6104">
        <v>2</v>
      </c>
      <c r="J6104">
        <v>15</v>
      </c>
      <c r="K6104">
        <v>0</v>
      </c>
      <c r="L6104">
        <v>0</v>
      </c>
      <c r="M6104">
        <v>0</v>
      </c>
      <c r="N6104">
        <v>0</v>
      </c>
      <c r="O6104">
        <v>0</v>
      </c>
      <c r="P6104">
        <v>0</v>
      </c>
      <c r="Q6104">
        <v>0</v>
      </c>
    </row>
    <row r="6105" spans="1:17" x14ac:dyDescent="0.25">
      <c r="A6105" t="s">
        <v>16637</v>
      </c>
      <c r="B6105" t="s">
        <v>73</v>
      </c>
      <c r="C6105" t="s">
        <v>205</v>
      </c>
      <c r="D6105" t="s">
        <v>526</v>
      </c>
      <c r="E6105" t="s">
        <v>563</v>
      </c>
      <c r="F6105" t="s">
        <v>4245</v>
      </c>
      <c r="G6105">
        <v>0</v>
      </c>
      <c r="H6105">
        <v>0</v>
      </c>
      <c r="I6105">
        <v>0</v>
      </c>
      <c r="J6105">
        <v>0</v>
      </c>
      <c r="K6105">
        <v>0</v>
      </c>
      <c r="L6105">
        <v>0</v>
      </c>
      <c r="M6105">
        <v>17</v>
      </c>
      <c r="N6105">
        <v>0</v>
      </c>
      <c r="O6105">
        <v>0</v>
      </c>
      <c r="P6105">
        <v>0</v>
      </c>
      <c r="Q6105">
        <v>0</v>
      </c>
    </row>
    <row r="6106" spans="1:17" x14ac:dyDescent="0.25">
      <c r="A6106" t="s">
        <v>16638</v>
      </c>
      <c r="B6106" t="s">
        <v>73</v>
      </c>
      <c r="C6106" t="s">
        <v>205</v>
      </c>
      <c r="D6106" t="s">
        <v>526</v>
      </c>
      <c r="E6106" t="s">
        <v>563</v>
      </c>
      <c r="F6106" t="s">
        <v>394</v>
      </c>
      <c r="G6106">
        <v>0</v>
      </c>
      <c r="H6106">
        <v>0</v>
      </c>
      <c r="I6106">
        <v>0</v>
      </c>
      <c r="J6106">
        <v>0</v>
      </c>
      <c r="K6106">
        <v>0</v>
      </c>
      <c r="L6106">
        <v>0</v>
      </c>
      <c r="M6106">
        <v>0</v>
      </c>
      <c r="N6106">
        <v>16</v>
      </c>
      <c r="O6106">
        <v>15</v>
      </c>
      <c r="P6106">
        <v>1</v>
      </c>
      <c r="Q6106">
        <v>0</v>
      </c>
    </row>
    <row r="6107" spans="1:17" x14ac:dyDescent="0.25">
      <c r="A6107" t="s">
        <v>16639</v>
      </c>
      <c r="B6107" t="s">
        <v>73</v>
      </c>
      <c r="C6107" t="s">
        <v>205</v>
      </c>
      <c r="D6107" t="s">
        <v>526</v>
      </c>
      <c r="E6107" t="s">
        <v>563</v>
      </c>
      <c r="F6107" t="s">
        <v>395</v>
      </c>
      <c r="G6107">
        <v>0</v>
      </c>
      <c r="H6107">
        <v>0</v>
      </c>
      <c r="I6107">
        <v>0</v>
      </c>
      <c r="J6107">
        <v>0</v>
      </c>
      <c r="K6107">
        <v>0</v>
      </c>
      <c r="L6107">
        <v>0</v>
      </c>
      <c r="M6107">
        <v>0</v>
      </c>
      <c r="N6107">
        <v>16</v>
      </c>
      <c r="O6107">
        <v>15</v>
      </c>
      <c r="P6107">
        <v>1</v>
      </c>
      <c r="Q6107">
        <v>0</v>
      </c>
    </row>
    <row r="6108" spans="1:17" x14ac:dyDescent="0.25">
      <c r="A6108" t="s">
        <v>16640</v>
      </c>
      <c r="B6108" t="s">
        <v>73</v>
      </c>
      <c r="C6108" t="s">
        <v>205</v>
      </c>
      <c r="D6108" t="s">
        <v>526</v>
      </c>
      <c r="E6108" t="s">
        <v>563</v>
      </c>
      <c r="F6108" t="s">
        <v>525</v>
      </c>
      <c r="G6108">
        <v>17</v>
      </c>
      <c r="H6108">
        <v>0</v>
      </c>
      <c r="I6108">
        <v>0</v>
      </c>
      <c r="J6108">
        <v>0</v>
      </c>
      <c r="K6108">
        <v>0</v>
      </c>
      <c r="L6108">
        <v>0</v>
      </c>
      <c r="M6108">
        <v>0</v>
      </c>
      <c r="N6108">
        <v>0</v>
      </c>
      <c r="O6108">
        <v>0</v>
      </c>
      <c r="P6108">
        <v>0</v>
      </c>
      <c r="Q6108">
        <v>0</v>
      </c>
    </row>
    <row r="6109" spans="1:17" x14ac:dyDescent="0.25">
      <c r="A6109" t="s">
        <v>24819</v>
      </c>
      <c r="B6109" t="s">
        <v>73</v>
      </c>
      <c r="C6109" t="s">
        <v>205</v>
      </c>
      <c r="D6109" t="s">
        <v>526</v>
      </c>
      <c r="E6109" t="s">
        <v>21471</v>
      </c>
      <c r="F6109" t="s">
        <v>396</v>
      </c>
      <c r="G6109">
        <v>0</v>
      </c>
      <c r="H6109">
        <v>27</v>
      </c>
      <c r="I6109">
        <v>0</v>
      </c>
      <c r="J6109">
        <v>24</v>
      </c>
      <c r="K6109">
        <v>1</v>
      </c>
      <c r="L6109">
        <v>2</v>
      </c>
      <c r="M6109">
        <v>0</v>
      </c>
      <c r="N6109">
        <v>0</v>
      </c>
      <c r="O6109">
        <v>0</v>
      </c>
      <c r="P6109">
        <v>0</v>
      </c>
      <c r="Q6109">
        <v>0</v>
      </c>
    </row>
    <row r="6110" spans="1:17" x14ac:dyDescent="0.25">
      <c r="A6110" t="s">
        <v>13043</v>
      </c>
      <c r="B6110" t="s">
        <v>72</v>
      </c>
      <c r="C6110" t="s">
        <v>138</v>
      </c>
      <c r="D6110" t="s">
        <v>526</v>
      </c>
      <c r="E6110" t="s">
        <v>563</v>
      </c>
      <c r="F6110" t="s">
        <v>4245</v>
      </c>
      <c r="G6110">
        <v>0</v>
      </c>
      <c r="H6110">
        <v>0</v>
      </c>
      <c r="I6110">
        <v>0</v>
      </c>
      <c r="J6110">
        <v>0</v>
      </c>
      <c r="K6110">
        <v>0</v>
      </c>
      <c r="L6110">
        <v>0</v>
      </c>
      <c r="M6110">
        <v>22</v>
      </c>
      <c r="N6110">
        <v>0</v>
      </c>
      <c r="O6110">
        <v>0</v>
      </c>
      <c r="P6110">
        <v>0</v>
      </c>
      <c r="Q6110">
        <v>0</v>
      </c>
    </row>
    <row r="6111" spans="1:17" x14ac:dyDescent="0.25">
      <c r="A6111" t="s">
        <v>13044</v>
      </c>
      <c r="B6111" t="s">
        <v>72</v>
      </c>
      <c r="C6111" t="s">
        <v>138</v>
      </c>
      <c r="D6111" t="s">
        <v>526</v>
      </c>
      <c r="E6111" t="s">
        <v>563</v>
      </c>
      <c r="F6111" t="s">
        <v>394</v>
      </c>
      <c r="G6111">
        <v>0</v>
      </c>
      <c r="H6111">
        <v>0</v>
      </c>
      <c r="I6111">
        <v>0</v>
      </c>
      <c r="J6111">
        <v>0</v>
      </c>
      <c r="K6111">
        <v>0</v>
      </c>
      <c r="L6111">
        <v>0</v>
      </c>
      <c r="M6111">
        <v>0</v>
      </c>
      <c r="N6111">
        <v>18</v>
      </c>
      <c r="O6111">
        <v>18</v>
      </c>
      <c r="P6111">
        <v>0</v>
      </c>
      <c r="Q6111">
        <v>0</v>
      </c>
    </row>
    <row r="6112" spans="1:17" x14ac:dyDescent="0.25">
      <c r="A6112" t="s">
        <v>13045</v>
      </c>
      <c r="B6112" t="s">
        <v>72</v>
      </c>
      <c r="C6112" t="s">
        <v>138</v>
      </c>
      <c r="D6112" t="s">
        <v>526</v>
      </c>
      <c r="E6112" t="s">
        <v>563</v>
      </c>
      <c r="F6112" t="s">
        <v>395</v>
      </c>
      <c r="G6112">
        <v>0</v>
      </c>
      <c r="H6112">
        <v>0</v>
      </c>
      <c r="I6112">
        <v>0</v>
      </c>
      <c r="J6112">
        <v>0</v>
      </c>
      <c r="K6112">
        <v>0</v>
      </c>
      <c r="L6112">
        <v>0</v>
      </c>
      <c r="M6112">
        <v>0</v>
      </c>
      <c r="N6112">
        <v>13</v>
      </c>
      <c r="O6112">
        <v>13</v>
      </c>
      <c r="P6112">
        <v>0</v>
      </c>
      <c r="Q6112">
        <v>0</v>
      </c>
    </row>
    <row r="6113" spans="1:17" x14ac:dyDescent="0.25">
      <c r="A6113" t="s">
        <v>13046</v>
      </c>
      <c r="B6113" t="s">
        <v>72</v>
      </c>
      <c r="C6113" t="s">
        <v>138</v>
      </c>
      <c r="D6113" t="s">
        <v>526</v>
      </c>
      <c r="E6113" t="s">
        <v>563</v>
      </c>
      <c r="F6113" t="s">
        <v>525</v>
      </c>
      <c r="G6113">
        <v>22</v>
      </c>
      <c r="H6113">
        <v>0</v>
      </c>
      <c r="I6113">
        <v>0</v>
      </c>
      <c r="J6113">
        <v>0</v>
      </c>
      <c r="K6113">
        <v>0</v>
      </c>
      <c r="L6113">
        <v>0</v>
      </c>
      <c r="M6113">
        <v>0</v>
      </c>
      <c r="N6113">
        <v>0</v>
      </c>
      <c r="O6113">
        <v>0</v>
      </c>
      <c r="P6113">
        <v>0</v>
      </c>
      <c r="Q6113">
        <v>0</v>
      </c>
    </row>
    <row r="6114" spans="1:17" x14ac:dyDescent="0.25">
      <c r="A6114" t="s">
        <v>24820</v>
      </c>
      <c r="B6114" t="s">
        <v>72</v>
      </c>
      <c r="C6114" t="s">
        <v>138</v>
      </c>
      <c r="D6114" t="s">
        <v>526</v>
      </c>
      <c r="E6114" t="s">
        <v>21471</v>
      </c>
      <c r="F6114" t="s">
        <v>396</v>
      </c>
      <c r="G6114">
        <v>0</v>
      </c>
      <c r="H6114">
        <v>28</v>
      </c>
      <c r="I6114">
        <v>3</v>
      </c>
      <c r="J6114">
        <v>24</v>
      </c>
      <c r="K6114">
        <v>1</v>
      </c>
      <c r="L6114">
        <v>0</v>
      </c>
      <c r="M6114">
        <v>0</v>
      </c>
      <c r="N6114">
        <v>0</v>
      </c>
      <c r="O6114">
        <v>0</v>
      </c>
      <c r="P6114">
        <v>0</v>
      </c>
      <c r="Q6114">
        <v>0</v>
      </c>
    </row>
    <row r="6115" spans="1:17" x14ac:dyDescent="0.25">
      <c r="A6115" t="s">
        <v>24821</v>
      </c>
      <c r="B6115" t="s">
        <v>72</v>
      </c>
      <c r="C6115" t="s">
        <v>138</v>
      </c>
      <c r="D6115" t="s">
        <v>526</v>
      </c>
      <c r="E6115" t="s">
        <v>21471</v>
      </c>
      <c r="F6115" t="s">
        <v>4236</v>
      </c>
      <c r="G6115">
        <v>0</v>
      </c>
      <c r="H6115">
        <v>28</v>
      </c>
      <c r="I6115">
        <v>3</v>
      </c>
      <c r="J6115">
        <v>24</v>
      </c>
      <c r="K6115">
        <v>1</v>
      </c>
      <c r="L6115">
        <v>0</v>
      </c>
      <c r="M6115">
        <v>0</v>
      </c>
      <c r="N6115">
        <v>0</v>
      </c>
      <c r="O6115">
        <v>0</v>
      </c>
      <c r="P6115">
        <v>0</v>
      </c>
      <c r="Q6115">
        <v>0</v>
      </c>
    </row>
    <row r="6116" spans="1:17" x14ac:dyDescent="0.25">
      <c r="A6116" t="s">
        <v>24822</v>
      </c>
      <c r="B6116" t="s">
        <v>72</v>
      </c>
      <c r="C6116" t="s">
        <v>138</v>
      </c>
      <c r="D6116" t="s">
        <v>526</v>
      </c>
      <c r="E6116" t="s">
        <v>21471</v>
      </c>
      <c r="F6116" t="s">
        <v>4238</v>
      </c>
      <c r="G6116">
        <v>0</v>
      </c>
      <c r="H6116">
        <v>0</v>
      </c>
      <c r="I6116">
        <v>0</v>
      </c>
      <c r="J6116">
        <v>0</v>
      </c>
      <c r="K6116">
        <v>0</v>
      </c>
      <c r="L6116">
        <v>0</v>
      </c>
      <c r="M6116">
        <v>28</v>
      </c>
      <c r="N6116">
        <v>0</v>
      </c>
      <c r="O6116">
        <v>0</v>
      </c>
      <c r="P6116">
        <v>0</v>
      </c>
      <c r="Q6116">
        <v>0</v>
      </c>
    </row>
    <row r="6117" spans="1:17" x14ac:dyDescent="0.25">
      <c r="A6117" t="s">
        <v>24823</v>
      </c>
      <c r="B6117" t="s">
        <v>72</v>
      </c>
      <c r="C6117" t="s">
        <v>138</v>
      </c>
      <c r="D6117" t="s">
        <v>526</v>
      </c>
      <c r="E6117" t="s">
        <v>21471</v>
      </c>
      <c r="F6117" t="s">
        <v>397</v>
      </c>
      <c r="G6117">
        <v>0</v>
      </c>
      <c r="H6117">
        <v>28</v>
      </c>
      <c r="I6117">
        <v>3</v>
      </c>
      <c r="J6117">
        <v>24</v>
      </c>
      <c r="K6117">
        <v>1</v>
      </c>
      <c r="L6117">
        <v>0</v>
      </c>
      <c r="M6117">
        <v>0</v>
      </c>
      <c r="N6117">
        <v>0</v>
      </c>
      <c r="O6117">
        <v>0</v>
      </c>
      <c r="P6117">
        <v>0</v>
      </c>
      <c r="Q6117">
        <v>0</v>
      </c>
    </row>
    <row r="6118" spans="1:17" x14ac:dyDescent="0.25">
      <c r="A6118" t="s">
        <v>24824</v>
      </c>
      <c r="B6118" t="s">
        <v>72</v>
      </c>
      <c r="C6118" t="s">
        <v>138</v>
      </c>
      <c r="D6118" t="s">
        <v>526</v>
      </c>
      <c r="E6118" t="s">
        <v>21471</v>
      </c>
      <c r="F6118" t="s">
        <v>398</v>
      </c>
      <c r="G6118">
        <v>0</v>
      </c>
      <c r="H6118">
        <v>28</v>
      </c>
      <c r="I6118">
        <v>3</v>
      </c>
      <c r="J6118">
        <v>24</v>
      </c>
      <c r="K6118">
        <v>1</v>
      </c>
      <c r="L6118">
        <v>0</v>
      </c>
      <c r="M6118">
        <v>0</v>
      </c>
      <c r="N6118">
        <v>0</v>
      </c>
      <c r="O6118">
        <v>0</v>
      </c>
      <c r="P6118">
        <v>0</v>
      </c>
      <c r="Q6118">
        <v>0</v>
      </c>
    </row>
    <row r="6119" spans="1:17" x14ac:dyDescent="0.25">
      <c r="A6119" t="s">
        <v>24825</v>
      </c>
      <c r="B6119" t="s">
        <v>72</v>
      </c>
      <c r="C6119" t="s">
        <v>138</v>
      </c>
      <c r="D6119" t="s">
        <v>526</v>
      </c>
      <c r="E6119" t="s">
        <v>21471</v>
      </c>
      <c r="F6119" t="s">
        <v>4242</v>
      </c>
      <c r="G6119">
        <v>0</v>
      </c>
      <c r="H6119">
        <v>0</v>
      </c>
      <c r="I6119">
        <v>0</v>
      </c>
      <c r="J6119">
        <v>0</v>
      </c>
      <c r="K6119">
        <v>0</v>
      </c>
      <c r="L6119">
        <v>0</v>
      </c>
      <c r="M6119">
        <v>28</v>
      </c>
      <c r="N6119">
        <v>0</v>
      </c>
      <c r="O6119">
        <v>0</v>
      </c>
      <c r="P6119">
        <v>0</v>
      </c>
      <c r="Q6119">
        <v>0</v>
      </c>
    </row>
    <row r="6120" spans="1:17" x14ac:dyDescent="0.25">
      <c r="A6120" t="s">
        <v>24826</v>
      </c>
      <c r="B6120" t="s">
        <v>72</v>
      </c>
      <c r="C6120" t="s">
        <v>138</v>
      </c>
      <c r="D6120" t="s">
        <v>526</v>
      </c>
      <c r="E6120" t="s">
        <v>21471</v>
      </c>
      <c r="F6120" t="s">
        <v>399</v>
      </c>
      <c r="G6120">
        <v>0</v>
      </c>
      <c r="H6120">
        <v>28</v>
      </c>
      <c r="I6120">
        <v>3</v>
      </c>
      <c r="J6120">
        <v>24</v>
      </c>
      <c r="K6120">
        <v>1</v>
      </c>
      <c r="L6120">
        <v>0</v>
      </c>
      <c r="M6120">
        <v>0</v>
      </c>
      <c r="N6120">
        <v>0</v>
      </c>
      <c r="O6120">
        <v>0</v>
      </c>
      <c r="P6120">
        <v>0</v>
      </c>
      <c r="Q6120">
        <v>0</v>
      </c>
    </row>
    <row r="6121" spans="1:17" x14ac:dyDescent="0.25">
      <c r="A6121" t="s">
        <v>24827</v>
      </c>
      <c r="B6121" t="s">
        <v>72</v>
      </c>
      <c r="C6121" t="s">
        <v>138</v>
      </c>
      <c r="D6121" t="s">
        <v>526</v>
      </c>
      <c r="E6121" t="s">
        <v>21471</v>
      </c>
      <c r="F6121" t="s">
        <v>4245</v>
      </c>
      <c r="G6121">
        <v>0</v>
      </c>
      <c r="H6121">
        <v>0</v>
      </c>
      <c r="I6121">
        <v>0</v>
      </c>
      <c r="J6121">
        <v>0</v>
      </c>
      <c r="K6121">
        <v>0</v>
      </c>
      <c r="L6121">
        <v>0</v>
      </c>
      <c r="M6121">
        <v>28</v>
      </c>
      <c r="N6121">
        <v>0</v>
      </c>
      <c r="O6121">
        <v>0</v>
      </c>
      <c r="P6121">
        <v>0</v>
      </c>
      <c r="Q6121">
        <v>0</v>
      </c>
    </row>
    <row r="6122" spans="1:17" x14ac:dyDescent="0.25">
      <c r="A6122" t="s">
        <v>24828</v>
      </c>
      <c r="B6122" t="s">
        <v>72</v>
      </c>
      <c r="C6122" t="s">
        <v>138</v>
      </c>
      <c r="D6122" t="s">
        <v>526</v>
      </c>
      <c r="E6122" t="s">
        <v>21471</v>
      </c>
      <c r="F6122" t="s">
        <v>394</v>
      </c>
      <c r="G6122">
        <v>0</v>
      </c>
      <c r="H6122">
        <v>0</v>
      </c>
      <c r="I6122">
        <v>0</v>
      </c>
      <c r="J6122">
        <v>0</v>
      </c>
      <c r="K6122">
        <v>0</v>
      </c>
      <c r="L6122">
        <v>0</v>
      </c>
      <c r="M6122">
        <v>0</v>
      </c>
      <c r="N6122">
        <v>24</v>
      </c>
      <c r="O6122">
        <v>23</v>
      </c>
      <c r="P6122">
        <v>1</v>
      </c>
      <c r="Q6122">
        <v>0</v>
      </c>
    </row>
    <row r="6123" spans="1:17" x14ac:dyDescent="0.25">
      <c r="A6123" t="s">
        <v>24829</v>
      </c>
      <c r="B6123" t="s">
        <v>72</v>
      </c>
      <c r="C6123" t="s">
        <v>138</v>
      </c>
      <c r="D6123" t="s">
        <v>526</v>
      </c>
      <c r="E6123" t="s">
        <v>21471</v>
      </c>
      <c r="F6123" t="s">
        <v>395</v>
      </c>
      <c r="G6123">
        <v>0</v>
      </c>
      <c r="H6123">
        <v>0</v>
      </c>
      <c r="I6123">
        <v>0</v>
      </c>
      <c r="J6123">
        <v>0</v>
      </c>
      <c r="K6123">
        <v>0</v>
      </c>
      <c r="L6123">
        <v>0</v>
      </c>
      <c r="M6123">
        <v>0</v>
      </c>
      <c r="N6123">
        <v>21</v>
      </c>
      <c r="O6123">
        <v>20</v>
      </c>
      <c r="P6123">
        <v>1</v>
      </c>
      <c r="Q6123">
        <v>0</v>
      </c>
    </row>
    <row r="6124" spans="1:17" x14ac:dyDescent="0.25">
      <c r="A6124" t="s">
        <v>24830</v>
      </c>
      <c r="B6124" t="s">
        <v>72</v>
      </c>
      <c r="C6124" t="s">
        <v>138</v>
      </c>
      <c r="D6124" t="s">
        <v>526</v>
      </c>
      <c r="E6124" t="s">
        <v>21471</v>
      </c>
      <c r="F6124" t="s">
        <v>525</v>
      </c>
      <c r="G6124">
        <v>28</v>
      </c>
      <c r="H6124">
        <v>0</v>
      </c>
      <c r="I6124">
        <v>0</v>
      </c>
      <c r="J6124">
        <v>0</v>
      </c>
      <c r="K6124">
        <v>0</v>
      </c>
      <c r="L6124">
        <v>0</v>
      </c>
      <c r="M6124">
        <v>0</v>
      </c>
      <c r="N6124">
        <v>0</v>
      </c>
      <c r="O6124">
        <v>0</v>
      </c>
      <c r="P6124">
        <v>0</v>
      </c>
      <c r="Q6124">
        <v>0</v>
      </c>
    </row>
    <row r="6125" spans="1:17" x14ac:dyDescent="0.25">
      <c r="A6125" t="s">
        <v>24831</v>
      </c>
      <c r="B6125" t="s">
        <v>72</v>
      </c>
      <c r="C6125" t="s">
        <v>138</v>
      </c>
      <c r="D6125" t="s">
        <v>527</v>
      </c>
      <c r="E6125" t="s">
        <v>21471</v>
      </c>
      <c r="F6125" t="s">
        <v>528</v>
      </c>
      <c r="G6125">
        <v>0</v>
      </c>
      <c r="H6125">
        <v>0</v>
      </c>
      <c r="I6125">
        <v>0</v>
      </c>
      <c r="J6125">
        <v>0</v>
      </c>
      <c r="K6125">
        <v>0</v>
      </c>
      <c r="L6125">
        <v>0</v>
      </c>
      <c r="M6125">
        <v>0</v>
      </c>
      <c r="N6125">
        <v>2</v>
      </c>
      <c r="O6125">
        <v>2</v>
      </c>
      <c r="P6125">
        <v>0</v>
      </c>
      <c r="Q6125">
        <v>0</v>
      </c>
    </row>
    <row r="6126" spans="1:17" x14ac:dyDescent="0.25">
      <c r="A6126" t="s">
        <v>24832</v>
      </c>
      <c r="B6126" t="s">
        <v>72</v>
      </c>
      <c r="C6126" t="s">
        <v>138</v>
      </c>
      <c r="D6126" t="s">
        <v>527</v>
      </c>
      <c r="E6126" t="s">
        <v>21471</v>
      </c>
      <c r="F6126" t="s">
        <v>525</v>
      </c>
      <c r="G6126">
        <v>2</v>
      </c>
      <c r="H6126">
        <v>0</v>
      </c>
      <c r="I6126">
        <v>0</v>
      </c>
      <c r="J6126">
        <v>0</v>
      </c>
      <c r="K6126">
        <v>0</v>
      </c>
      <c r="L6126">
        <v>0</v>
      </c>
      <c r="M6126">
        <v>0</v>
      </c>
      <c r="N6126">
        <v>0</v>
      </c>
      <c r="O6126">
        <v>0</v>
      </c>
      <c r="P6126">
        <v>0</v>
      </c>
      <c r="Q6126">
        <v>0</v>
      </c>
    </row>
    <row r="6127" spans="1:17" x14ac:dyDescent="0.25">
      <c r="A6127" t="s">
        <v>18784</v>
      </c>
      <c r="B6127" t="s">
        <v>72</v>
      </c>
      <c r="C6127" t="s">
        <v>138</v>
      </c>
      <c r="D6127" t="s">
        <v>12971</v>
      </c>
      <c r="E6127" t="s">
        <v>563</v>
      </c>
      <c r="F6127" t="s">
        <v>525</v>
      </c>
      <c r="G6127">
        <v>2</v>
      </c>
      <c r="H6127">
        <v>0</v>
      </c>
      <c r="I6127">
        <v>0</v>
      </c>
      <c r="J6127">
        <v>0</v>
      </c>
      <c r="K6127">
        <v>0</v>
      </c>
      <c r="L6127">
        <v>0</v>
      </c>
      <c r="M6127">
        <v>0</v>
      </c>
      <c r="N6127">
        <v>0</v>
      </c>
      <c r="O6127">
        <v>0</v>
      </c>
      <c r="P6127">
        <v>0</v>
      </c>
      <c r="Q6127">
        <v>0</v>
      </c>
    </row>
    <row r="6128" spans="1:17" x14ac:dyDescent="0.25">
      <c r="A6128" t="s">
        <v>24833</v>
      </c>
      <c r="B6128" t="s">
        <v>72</v>
      </c>
      <c r="C6128" t="s">
        <v>138</v>
      </c>
      <c r="D6128" t="s">
        <v>12971</v>
      </c>
      <c r="E6128" t="s">
        <v>21471</v>
      </c>
      <c r="F6128" t="s">
        <v>525</v>
      </c>
      <c r="G6128">
        <v>3</v>
      </c>
      <c r="H6128">
        <v>0</v>
      </c>
      <c r="I6128">
        <v>0</v>
      </c>
      <c r="J6128">
        <v>0</v>
      </c>
      <c r="K6128">
        <v>0</v>
      </c>
      <c r="L6128">
        <v>0</v>
      </c>
      <c r="M6128">
        <v>0</v>
      </c>
      <c r="N6128">
        <v>0</v>
      </c>
      <c r="O6128">
        <v>0</v>
      </c>
      <c r="P6128">
        <v>0</v>
      </c>
      <c r="Q6128">
        <v>0</v>
      </c>
    </row>
    <row r="6129" spans="1:17" x14ac:dyDescent="0.25">
      <c r="A6129" t="s">
        <v>18785</v>
      </c>
      <c r="B6129" t="s">
        <v>72</v>
      </c>
      <c r="C6129" t="s">
        <v>139</v>
      </c>
      <c r="D6129" t="s">
        <v>529</v>
      </c>
      <c r="E6129" t="s">
        <v>563</v>
      </c>
      <c r="F6129" t="s">
        <v>525</v>
      </c>
      <c r="G6129">
        <v>10</v>
      </c>
      <c r="H6129">
        <v>0</v>
      </c>
      <c r="I6129">
        <v>0</v>
      </c>
      <c r="J6129">
        <v>0</v>
      </c>
      <c r="K6129">
        <v>0</v>
      </c>
      <c r="L6129">
        <v>0</v>
      </c>
      <c r="M6129">
        <v>0</v>
      </c>
      <c r="N6129">
        <v>0</v>
      </c>
      <c r="O6129">
        <v>0</v>
      </c>
      <c r="P6129">
        <v>0</v>
      </c>
      <c r="Q6129">
        <v>0</v>
      </c>
    </row>
    <row r="6130" spans="1:17" x14ac:dyDescent="0.25">
      <c r="A6130" t="s">
        <v>24834</v>
      </c>
      <c r="B6130" t="s">
        <v>72</v>
      </c>
      <c r="C6130" t="s">
        <v>139</v>
      </c>
      <c r="D6130" t="s">
        <v>529</v>
      </c>
      <c r="E6130" t="s">
        <v>21471</v>
      </c>
      <c r="F6130" t="s">
        <v>525</v>
      </c>
      <c r="G6130">
        <v>4</v>
      </c>
      <c r="H6130">
        <v>0</v>
      </c>
      <c r="I6130">
        <v>0</v>
      </c>
      <c r="J6130">
        <v>0</v>
      </c>
      <c r="K6130">
        <v>0</v>
      </c>
      <c r="L6130">
        <v>0</v>
      </c>
      <c r="M6130">
        <v>0</v>
      </c>
      <c r="N6130">
        <v>0</v>
      </c>
      <c r="O6130">
        <v>0</v>
      </c>
      <c r="P6130">
        <v>0</v>
      </c>
      <c r="Q6130">
        <v>0</v>
      </c>
    </row>
    <row r="6131" spans="1:17" x14ac:dyDescent="0.25">
      <c r="A6131" t="s">
        <v>18786</v>
      </c>
      <c r="B6131" t="s">
        <v>72</v>
      </c>
      <c r="C6131" t="s">
        <v>139</v>
      </c>
      <c r="D6131" t="s">
        <v>526</v>
      </c>
      <c r="E6131" t="s">
        <v>563</v>
      </c>
      <c r="F6131" t="s">
        <v>396</v>
      </c>
      <c r="G6131">
        <v>0</v>
      </c>
      <c r="H6131">
        <v>14</v>
      </c>
      <c r="I6131">
        <v>0</v>
      </c>
      <c r="J6131">
        <v>11</v>
      </c>
      <c r="K6131">
        <v>2</v>
      </c>
      <c r="L6131">
        <v>1</v>
      </c>
      <c r="M6131">
        <v>0</v>
      </c>
      <c r="N6131">
        <v>0</v>
      </c>
      <c r="O6131">
        <v>0</v>
      </c>
      <c r="P6131">
        <v>0</v>
      </c>
      <c r="Q6131">
        <v>0</v>
      </c>
    </row>
    <row r="6132" spans="1:17" x14ac:dyDescent="0.25">
      <c r="A6132" t="s">
        <v>18787</v>
      </c>
      <c r="B6132" t="s">
        <v>72</v>
      </c>
      <c r="C6132" t="s">
        <v>139</v>
      </c>
      <c r="D6132" t="s">
        <v>526</v>
      </c>
      <c r="E6132" t="s">
        <v>563</v>
      </c>
      <c r="F6132" t="s">
        <v>4236</v>
      </c>
      <c r="G6132">
        <v>0</v>
      </c>
      <c r="H6132">
        <v>14</v>
      </c>
      <c r="I6132">
        <v>0</v>
      </c>
      <c r="J6132">
        <v>11</v>
      </c>
      <c r="K6132">
        <v>2</v>
      </c>
      <c r="L6132">
        <v>1</v>
      </c>
      <c r="M6132">
        <v>0</v>
      </c>
      <c r="N6132">
        <v>0</v>
      </c>
      <c r="O6132">
        <v>0</v>
      </c>
      <c r="P6132">
        <v>0</v>
      </c>
      <c r="Q6132">
        <v>0</v>
      </c>
    </row>
    <row r="6133" spans="1:17" x14ac:dyDescent="0.25">
      <c r="A6133" t="s">
        <v>18788</v>
      </c>
      <c r="B6133" t="s">
        <v>72</v>
      </c>
      <c r="C6133" t="s">
        <v>139</v>
      </c>
      <c r="D6133" t="s">
        <v>526</v>
      </c>
      <c r="E6133" t="s">
        <v>563</v>
      </c>
      <c r="F6133" t="s">
        <v>4238</v>
      </c>
      <c r="G6133">
        <v>0</v>
      </c>
      <c r="H6133">
        <v>0</v>
      </c>
      <c r="I6133">
        <v>0</v>
      </c>
      <c r="J6133">
        <v>0</v>
      </c>
      <c r="K6133">
        <v>0</v>
      </c>
      <c r="L6133">
        <v>0</v>
      </c>
      <c r="M6133">
        <v>14</v>
      </c>
      <c r="N6133">
        <v>0</v>
      </c>
      <c r="O6133">
        <v>0</v>
      </c>
      <c r="P6133">
        <v>0</v>
      </c>
      <c r="Q6133">
        <v>0</v>
      </c>
    </row>
    <row r="6134" spans="1:17" x14ac:dyDescent="0.25">
      <c r="A6134" t="s">
        <v>18789</v>
      </c>
      <c r="B6134" t="s">
        <v>72</v>
      </c>
      <c r="C6134" t="s">
        <v>139</v>
      </c>
      <c r="D6134" t="s">
        <v>526</v>
      </c>
      <c r="E6134" t="s">
        <v>563</v>
      </c>
      <c r="F6134" t="s">
        <v>397</v>
      </c>
      <c r="G6134">
        <v>0</v>
      </c>
      <c r="H6134">
        <v>14</v>
      </c>
      <c r="I6134">
        <v>0</v>
      </c>
      <c r="J6134">
        <v>11</v>
      </c>
      <c r="K6134">
        <v>2</v>
      </c>
      <c r="L6134">
        <v>1</v>
      </c>
      <c r="M6134">
        <v>0</v>
      </c>
      <c r="N6134">
        <v>0</v>
      </c>
      <c r="O6134">
        <v>0</v>
      </c>
      <c r="P6134">
        <v>0</v>
      </c>
      <c r="Q6134">
        <v>0</v>
      </c>
    </row>
    <row r="6135" spans="1:17" x14ac:dyDescent="0.25">
      <c r="A6135" t="s">
        <v>18790</v>
      </c>
      <c r="B6135" t="s">
        <v>72</v>
      </c>
      <c r="C6135" t="s">
        <v>139</v>
      </c>
      <c r="D6135" t="s">
        <v>526</v>
      </c>
      <c r="E6135" t="s">
        <v>563</v>
      </c>
      <c r="F6135" t="s">
        <v>398</v>
      </c>
      <c r="G6135">
        <v>0</v>
      </c>
      <c r="H6135">
        <v>14</v>
      </c>
      <c r="I6135">
        <v>0</v>
      </c>
      <c r="J6135">
        <v>11</v>
      </c>
      <c r="K6135">
        <v>2</v>
      </c>
      <c r="L6135">
        <v>1</v>
      </c>
      <c r="M6135">
        <v>0</v>
      </c>
      <c r="N6135">
        <v>0</v>
      </c>
      <c r="O6135">
        <v>0</v>
      </c>
      <c r="P6135">
        <v>0</v>
      </c>
      <c r="Q6135">
        <v>0</v>
      </c>
    </row>
    <row r="6136" spans="1:17" x14ac:dyDescent="0.25">
      <c r="A6136" t="s">
        <v>18791</v>
      </c>
      <c r="B6136" t="s">
        <v>72</v>
      </c>
      <c r="C6136" t="s">
        <v>139</v>
      </c>
      <c r="D6136" t="s">
        <v>526</v>
      </c>
      <c r="E6136" t="s">
        <v>563</v>
      </c>
      <c r="F6136" t="s">
        <v>4242</v>
      </c>
      <c r="G6136">
        <v>0</v>
      </c>
      <c r="H6136">
        <v>0</v>
      </c>
      <c r="I6136">
        <v>0</v>
      </c>
      <c r="J6136">
        <v>0</v>
      </c>
      <c r="K6136">
        <v>0</v>
      </c>
      <c r="L6136">
        <v>0</v>
      </c>
      <c r="M6136">
        <v>14</v>
      </c>
      <c r="N6136">
        <v>0</v>
      </c>
      <c r="O6136">
        <v>0</v>
      </c>
      <c r="P6136">
        <v>0</v>
      </c>
      <c r="Q6136">
        <v>0</v>
      </c>
    </row>
    <row r="6137" spans="1:17" x14ac:dyDescent="0.25">
      <c r="A6137" t="s">
        <v>18792</v>
      </c>
      <c r="B6137" t="s">
        <v>72</v>
      </c>
      <c r="C6137" t="s">
        <v>139</v>
      </c>
      <c r="D6137" t="s">
        <v>526</v>
      </c>
      <c r="E6137" t="s">
        <v>563</v>
      </c>
      <c r="F6137" t="s">
        <v>399</v>
      </c>
      <c r="G6137">
        <v>0</v>
      </c>
      <c r="H6137">
        <v>14</v>
      </c>
      <c r="I6137">
        <v>0</v>
      </c>
      <c r="J6137">
        <v>11</v>
      </c>
      <c r="K6137">
        <v>2</v>
      </c>
      <c r="L6137">
        <v>1</v>
      </c>
      <c r="M6137">
        <v>0</v>
      </c>
      <c r="N6137">
        <v>0</v>
      </c>
      <c r="O6137">
        <v>0</v>
      </c>
      <c r="P6137">
        <v>0</v>
      </c>
      <c r="Q6137">
        <v>0</v>
      </c>
    </row>
    <row r="6138" spans="1:17" x14ac:dyDescent="0.25">
      <c r="A6138" t="s">
        <v>18793</v>
      </c>
      <c r="B6138" t="s">
        <v>72</v>
      </c>
      <c r="C6138" t="s">
        <v>139</v>
      </c>
      <c r="D6138" t="s">
        <v>526</v>
      </c>
      <c r="E6138" t="s">
        <v>563</v>
      </c>
      <c r="F6138" t="s">
        <v>4245</v>
      </c>
      <c r="G6138">
        <v>0</v>
      </c>
      <c r="H6138">
        <v>0</v>
      </c>
      <c r="I6138">
        <v>0</v>
      </c>
      <c r="J6138">
        <v>0</v>
      </c>
      <c r="K6138">
        <v>0</v>
      </c>
      <c r="L6138">
        <v>0</v>
      </c>
      <c r="M6138">
        <v>14</v>
      </c>
      <c r="N6138">
        <v>0</v>
      </c>
      <c r="O6138">
        <v>0</v>
      </c>
      <c r="P6138">
        <v>0</v>
      </c>
      <c r="Q6138">
        <v>0</v>
      </c>
    </row>
    <row r="6139" spans="1:17" x14ac:dyDescent="0.25">
      <c r="A6139" t="s">
        <v>18794</v>
      </c>
      <c r="B6139" t="s">
        <v>72</v>
      </c>
      <c r="C6139" t="s">
        <v>139</v>
      </c>
      <c r="D6139" t="s">
        <v>526</v>
      </c>
      <c r="E6139" t="s">
        <v>563</v>
      </c>
      <c r="F6139" t="s">
        <v>394</v>
      </c>
      <c r="G6139">
        <v>0</v>
      </c>
      <c r="H6139">
        <v>0</v>
      </c>
      <c r="I6139">
        <v>0</v>
      </c>
      <c r="J6139">
        <v>0</v>
      </c>
      <c r="K6139">
        <v>0</v>
      </c>
      <c r="L6139">
        <v>0</v>
      </c>
      <c r="M6139">
        <v>0</v>
      </c>
      <c r="N6139">
        <v>9</v>
      </c>
      <c r="O6139">
        <v>8</v>
      </c>
      <c r="P6139">
        <v>1</v>
      </c>
      <c r="Q6139">
        <v>0</v>
      </c>
    </row>
    <row r="6140" spans="1:17" x14ac:dyDescent="0.25">
      <c r="A6140" t="s">
        <v>24835</v>
      </c>
      <c r="B6140" t="s">
        <v>72</v>
      </c>
      <c r="C6140" t="s">
        <v>199</v>
      </c>
      <c r="D6140" t="s">
        <v>526</v>
      </c>
      <c r="E6140" t="s">
        <v>21471</v>
      </c>
      <c r="F6140" t="s">
        <v>4242</v>
      </c>
      <c r="G6140">
        <v>0</v>
      </c>
      <c r="H6140">
        <v>0</v>
      </c>
      <c r="I6140">
        <v>0</v>
      </c>
      <c r="J6140">
        <v>0</v>
      </c>
      <c r="K6140">
        <v>0</v>
      </c>
      <c r="L6140">
        <v>0</v>
      </c>
      <c r="M6140">
        <v>32</v>
      </c>
      <c r="N6140">
        <v>0</v>
      </c>
      <c r="O6140">
        <v>0</v>
      </c>
      <c r="P6140">
        <v>0</v>
      </c>
      <c r="Q6140">
        <v>0</v>
      </c>
    </row>
    <row r="6141" spans="1:17" x14ac:dyDescent="0.25">
      <c r="A6141" t="s">
        <v>24836</v>
      </c>
      <c r="B6141" t="s">
        <v>72</v>
      </c>
      <c r="C6141" t="s">
        <v>199</v>
      </c>
      <c r="D6141" t="s">
        <v>526</v>
      </c>
      <c r="E6141" t="s">
        <v>21471</v>
      </c>
      <c r="F6141" t="s">
        <v>399</v>
      </c>
      <c r="G6141">
        <v>0</v>
      </c>
      <c r="H6141">
        <v>32</v>
      </c>
      <c r="I6141">
        <v>3</v>
      </c>
      <c r="J6141">
        <v>27</v>
      </c>
      <c r="K6141">
        <v>1</v>
      </c>
      <c r="L6141">
        <v>1</v>
      </c>
      <c r="M6141">
        <v>0</v>
      </c>
      <c r="N6141">
        <v>0</v>
      </c>
      <c r="O6141">
        <v>0</v>
      </c>
      <c r="P6141">
        <v>0</v>
      </c>
      <c r="Q6141">
        <v>0</v>
      </c>
    </row>
    <row r="6142" spans="1:17" x14ac:dyDescent="0.25">
      <c r="A6142" t="s">
        <v>24837</v>
      </c>
      <c r="B6142" t="s">
        <v>72</v>
      </c>
      <c r="C6142" t="s">
        <v>199</v>
      </c>
      <c r="D6142" t="s">
        <v>526</v>
      </c>
      <c r="E6142" t="s">
        <v>21471</v>
      </c>
      <c r="F6142" t="s">
        <v>4245</v>
      </c>
      <c r="G6142">
        <v>0</v>
      </c>
      <c r="H6142">
        <v>0</v>
      </c>
      <c r="I6142">
        <v>0</v>
      </c>
      <c r="J6142">
        <v>0</v>
      </c>
      <c r="K6142">
        <v>0</v>
      </c>
      <c r="L6142">
        <v>0</v>
      </c>
      <c r="M6142">
        <v>32</v>
      </c>
      <c r="N6142">
        <v>0</v>
      </c>
      <c r="O6142">
        <v>0</v>
      </c>
      <c r="P6142">
        <v>0</v>
      </c>
      <c r="Q6142">
        <v>0</v>
      </c>
    </row>
    <row r="6143" spans="1:17" x14ac:dyDescent="0.25">
      <c r="A6143" t="s">
        <v>24838</v>
      </c>
      <c r="B6143" t="s">
        <v>72</v>
      </c>
      <c r="C6143" t="s">
        <v>199</v>
      </c>
      <c r="D6143" t="s">
        <v>526</v>
      </c>
      <c r="E6143" t="s">
        <v>21471</v>
      </c>
      <c r="F6143" t="s">
        <v>394</v>
      </c>
      <c r="G6143">
        <v>0</v>
      </c>
      <c r="H6143">
        <v>0</v>
      </c>
      <c r="I6143">
        <v>0</v>
      </c>
      <c r="J6143">
        <v>0</v>
      </c>
      <c r="K6143">
        <v>0</v>
      </c>
      <c r="L6143">
        <v>0</v>
      </c>
      <c r="M6143">
        <v>0</v>
      </c>
      <c r="N6143">
        <v>24</v>
      </c>
      <c r="O6143">
        <v>23</v>
      </c>
      <c r="P6143">
        <v>1</v>
      </c>
      <c r="Q6143">
        <v>0</v>
      </c>
    </row>
    <row r="6144" spans="1:17" x14ac:dyDescent="0.25">
      <c r="A6144" t="s">
        <v>24839</v>
      </c>
      <c r="B6144" t="s">
        <v>72</v>
      </c>
      <c r="C6144" t="s">
        <v>199</v>
      </c>
      <c r="D6144" t="s">
        <v>526</v>
      </c>
      <c r="E6144" t="s">
        <v>21471</v>
      </c>
      <c r="F6144" t="s">
        <v>395</v>
      </c>
      <c r="G6144">
        <v>0</v>
      </c>
      <c r="H6144">
        <v>0</v>
      </c>
      <c r="I6144">
        <v>0</v>
      </c>
      <c r="J6144">
        <v>0</v>
      </c>
      <c r="K6144">
        <v>0</v>
      </c>
      <c r="L6144">
        <v>0</v>
      </c>
      <c r="M6144">
        <v>0</v>
      </c>
      <c r="N6144">
        <v>22</v>
      </c>
      <c r="O6144">
        <v>21</v>
      </c>
      <c r="P6144">
        <v>1</v>
      </c>
      <c r="Q6144">
        <v>0</v>
      </c>
    </row>
    <row r="6145" spans="1:17" x14ac:dyDescent="0.25">
      <c r="A6145" t="s">
        <v>24840</v>
      </c>
      <c r="B6145" t="s">
        <v>72</v>
      </c>
      <c r="C6145" t="s">
        <v>199</v>
      </c>
      <c r="D6145" t="s">
        <v>526</v>
      </c>
      <c r="E6145" t="s">
        <v>21471</v>
      </c>
      <c r="F6145" t="s">
        <v>525</v>
      </c>
      <c r="G6145">
        <v>32</v>
      </c>
      <c r="H6145">
        <v>0</v>
      </c>
      <c r="I6145">
        <v>0</v>
      </c>
      <c r="J6145">
        <v>0</v>
      </c>
      <c r="K6145">
        <v>0</v>
      </c>
      <c r="L6145">
        <v>0</v>
      </c>
      <c r="M6145">
        <v>0</v>
      </c>
      <c r="N6145">
        <v>0</v>
      </c>
      <c r="O6145">
        <v>0</v>
      </c>
      <c r="P6145">
        <v>0</v>
      </c>
      <c r="Q6145">
        <v>0</v>
      </c>
    </row>
    <row r="6146" spans="1:17" x14ac:dyDescent="0.25">
      <c r="A6146" t="s">
        <v>13057</v>
      </c>
      <c r="B6146" t="s">
        <v>72</v>
      </c>
      <c r="C6146" t="s">
        <v>199</v>
      </c>
      <c r="D6146" t="s">
        <v>527</v>
      </c>
      <c r="E6146" t="s">
        <v>563</v>
      </c>
      <c r="F6146" t="s">
        <v>528</v>
      </c>
      <c r="G6146">
        <v>0</v>
      </c>
      <c r="H6146">
        <v>0</v>
      </c>
      <c r="I6146">
        <v>0</v>
      </c>
      <c r="J6146">
        <v>0</v>
      </c>
      <c r="K6146">
        <v>0</v>
      </c>
      <c r="L6146">
        <v>0</v>
      </c>
      <c r="M6146">
        <v>0</v>
      </c>
      <c r="N6146">
        <v>8</v>
      </c>
      <c r="O6146">
        <v>6</v>
      </c>
      <c r="P6146">
        <v>2</v>
      </c>
      <c r="Q6146">
        <v>0</v>
      </c>
    </row>
    <row r="6147" spans="1:17" x14ac:dyDescent="0.25">
      <c r="A6147" t="s">
        <v>13058</v>
      </c>
      <c r="B6147" t="s">
        <v>72</v>
      </c>
      <c r="C6147" t="s">
        <v>199</v>
      </c>
      <c r="D6147" t="s">
        <v>527</v>
      </c>
      <c r="E6147" t="s">
        <v>563</v>
      </c>
      <c r="F6147" t="s">
        <v>525</v>
      </c>
      <c r="G6147">
        <v>8</v>
      </c>
      <c r="H6147">
        <v>0</v>
      </c>
      <c r="I6147">
        <v>0</v>
      </c>
      <c r="J6147">
        <v>0</v>
      </c>
      <c r="K6147">
        <v>0</v>
      </c>
      <c r="L6147">
        <v>0</v>
      </c>
      <c r="M6147">
        <v>0</v>
      </c>
      <c r="N6147">
        <v>0</v>
      </c>
      <c r="O6147">
        <v>0</v>
      </c>
      <c r="P6147">
        <v>0</v>
      </c>
      <c r="Q6147">
        <v>0</v>
      </c>
    </row>
    <row r="6148" spans="1:17" x14ac:dyDescent="0.25">
      <c r="A6148" t="s">
        <v>24841</v>
      </c>
      <c r="B6148" t="s">
        <v>72</v>
      </c>
      <c r="C6148" t="s">
        <v>199</v>
      </c>
      <c r="D6148" t="s">
        <v>527</v>
      </c>
      <c r="E6148" t="s">
        <v>21471</v>
      </c>
      <c r="F6148" t="s">
        <v>528</v>
      </c>
      <c r="G6148">
        <v>0</v>
      </c>
      <c r="H6148">
        <v>0</v>
      </c>
      <c r="I6148">
        <v>0</v>
      </c>
      <c r="J6148">
        <v>0</v>
      </c>
      <c r="K6148">
        <v>0</v>
      </c>
      <c r="L6148">
        <v>0</v>
      </c>
      <c r="M6148">
        <v>0</v>
      </c>
      <c r="N6148">
        <v>5</v>
      </c>
      <c r="O6148">
        <v>1</v>
      </c>
      <c r="P6148">
        <v>4</v>
      </c>
      <c r="Q6148">
        <v>0</v>
      </c>
    </row>
    <row r="6149" spans="1:17" x14ac:dyDescent="0.25">
      <c r="A6149" t="s">
        <v>24842</v>
      </c>
      <c r="B6149" t="s">
        <v>72</v>
      </c>
      <c r="C6149" t="s">
        <v>199</v>
      </c>
      <c r="D6149" t="s">
        <v>527</v>
      </c>
      <c r="E6149" t="s">
        <v>21471</v>
      </c>
      <c r="F6149" t="s">
        <v>525</v>
      </c>
      <c r="G6149">
        <v>5</v>
      </c>
      <c r="H6149">
        <v>0</v>
      </c>
      <c r="I6149">
        <v>0</v>
      </c>
      <c r="J6149">
        <v>0</v>
      </c>
      <c r="K6149">
        <v>0</v>
      </c>
      <c r="L6149">
        <v>0</v>
      </c>
      <c r="M6149">
        <v>0</v>
      </c>
      <c r="N6149">
        <v>0</v>
      </c>
      <c r="O6149">
        <v>0</v>
      </c>
      <c r="P6149">
        <v>0</v>
      </c>
      <c r="Q6149">
        <v>0</v>
      </c>
    </row>
    <row r="6150" spans="1:17" x14ac:dyDescent="0.25">
      <c r="A6150" t="s">
        <v>13059</v>
      </c>
      <c r="B6150" t="s">
        <v>72</v>
      </c>
      <c r="C6150" t="s">
        <v>199</v>
      </c>
      <c r="D6150" t="s">
        <v>12971</v>
      </c>
      <c r="E6150" t="s">
        <v>563</v>
      </c>
      <c r="F6150" t="s">
        <v>525</v>
      </c>
      <c r="G6150">
        <v>4</v>
      </c>
      <c r="H6150">
        <v>0</v>
      </c>
      <c r="I6150">
        <v>0</v>
      </c>
      <c r="J6150">
        <v>0</v>
      </c>
      <c r="K6150">
        <v>0</v>
      </c>
      <c r="L6150">
        <v>0</v>
      </c>
      <c r="M6150">
        <v>0</v>
      </c>
      <c r="N6150">
        <v>0</v>
      </c>
      <c r="O6150">
        <v>0</v>
      </c>
      <c r="P6150">
        <v>0</v>
      </c>
      <c r="Q6150">
        <v>0</v>
      </c>
    </row>
    <row r="6151" spans="1:17" x14ac:dyDescent="0.25">
      <c r="A6151" t="s">
        <v>24843</v>
      </c>
      <c r="B6151" t="s">
        <v>72</v>
      </c>
      <c r="C6151" t="s">
        <v>199</v>
      </c>
      <c r="D6151" t="s">
        <v>12971</v>
      </c>
      <c r="E6151" t="s">
        <v>21471</v>
      </c>
      <c r="F6151" t="s">
        <v>525</v>
      </c>
      <c r="G6151">
        <v>4</v>
      </c>
      <c r="H6151">
        <v>0</v>
      </c>
      <c r="I6151">
        <v>0</v>
      </c>
      <c r="J6151">
        <v>0</v>
      </c>
      <c r="K6151">
        <v>0</v>
      </c>
      <c r="L6151">
        <v>0</v>
      </c>
      <c r="M6151">
        <v>0</v>
      </c>
      <c r="N6151">
        <v>0</v>
      </c>
      <c r="O6151">
        <v>0</v>
      </c>
      <c r="P6151">
        <v>0</v>
      </c>
      <c r="Q6151">
        <v>0</v>
      </c>
    </row>
    <row r="6152" spans="1:17" x14ac:dyDescent="0.25">
      <c r="A6152" t="s">
        <v>24844</v>
      </c>
      <c r="B6152" t="s">
        <v>72</v>
      </c>
      <c r="C6152" t="s">
        <v>200</v>
      </c>
      <c r="D6152" t="s">
        <v>529</v>
      </c>
      <c r="E6152" t="s">
        <v>21471</v>
      </c>
      <c r="F6152" t="s">
        <v>525</v>
      </c>
      <c r="G6152">
        <v>1</v>
      </c>
      <c r="H6152">
        <v>0</v>
      </c>
      <c r="I6152">
        <v>0</v>
      </c>
      <c r="J6152">
        <v>0</v>
      </c>
      <c r="K6152">
        <v>0</v>
      </c>
      <c r="L6152">
        <v>0</v>
      </c>
      <c r="M6152">
        <v>0</v>
      </c>
      <c r="N6152">
        <v>0</v>
      </c>
      <c r="O6152">
        <v>0</v>
      </c>
      <c r="P6152">
        <v>0</v>
      </c>
      <c r="Q6152">
        <v>0</v>
      </c>
    </row>
    <row r="6153" spans="1:17" x14ac:dyDescent="0.25">
      <c r="A6153" t="s">
        <v>13060</v>
      </c>
      <c r="B6153" t="s">
        <v>72</v>
      </c>
      <c r="C6153" t="s">
        <v>200</v>
      </c>
      <c r="D6153" t="s">
        <v>526</v>
      </c>
      <c r="E6153" t="s">
        <v>563</v>
      </c>
      <c r="F6153" t="s">
        <v>396</v>
      </c>
      <c r="G6153">
        <v>0</v>
      </c>
      <c r="H6153">
        <v>7</v>
      </c>
      <c r="I6153">
        <v>2</v>
      </c>
      <c r="J6153">
        <v>5</v>
      </c>
      <c r="K6153">
        <v>0</v>
      </c>
      <c r="L6153">
        <v>0</v>
      </c>
      <c r="M6153">
        <v>0</v>
      </c>
      <c r="N6153">
        <v>0</v>
      </c>
      <c r="O6153">
        <v>0</v>
      </c>
      <c r="P6153">
        <v>0</v>
      </c>
      <c r="Q6153">
        <v>0</v>
      </c>
    </row>
    <row r="6154" spans="1:17" x14ac:dyDescent="0.25">
      <c r="A6154" t="s">
        <v>13061</v>
      </c>
      <c r="B6154" t="s">
        <v>72</v>
      </c>
      <c r="C6154" t="s">
        <v>200</v>
      </c>
      <c r="D6154" t="s">
        <v>526</v>
      </c>
      <c r="E6154" t="s">
        <v>563</v>
      </c>
      <c r="F6154" t="s">
        <v>4236</v>
      </c>
      <c r="G6154">
        <v>0</v>
      </c>
      <c r="H6154">
        <v>7</v>
      </c>
      <c r="I6154">
        <v>2</v>
      </c>
      <c r="J6154">
        <v>5</v>
      </c>
      <c r="K6154">
        <v>0</v>
      </c>
      <c r="L6154">
        <v>0</v>
      </c>
      <c r="M6154">
        <v>0</v>
      </c>
      <c r="N6154">
        <v>0</v>
      </c>
      <c r="O6154">
        <v>0</v>
      </c>
      <c r="P6154">
        <v>0</v>
      </c>
      <c r="Q6154">
        <v>0</v>
      </c>
    </row>
    <row r="6155" spans="1:17" x14ac:dyDescent="0.25">
      <c r="A6155" t="s">
        <v>18797</v>
      </c>
      <c r="B6155" t="s">
        <v>72</v>
      </c>
      <c r="C6155" t="s">
        <v>200</v>
      </c>
      <c r="D6155" t="s">
        <v>526</v>
      </c>
      <c r="E6155" t="s">
        <v>563</v>
      </c>
      <c r="F6155" t="s">
        <v>4238</v>
      </c>
      <c r="G6155">
        <v>0</v>
      </c>
      <c r="H6155">
        <v>0</v>
      </c>
      <c r="I6155">
        <v>0</v>
      </c>
      <c r="J6155">
        <v>0</v>
      </c>
      <c r="K6155">
        <v>0</v>
      </c>
      <c r="L6155">
        <v>0</v>
      </c>
      <c r="M6155">
        <v>7</v>
      </c>
      <c r="N6155">
        <v>0</v>
      </c>
      <c r="O6155">
        <v>0</v>
      </c>
      <c r="P6155">
        <v>0</v>
      </c>
      <c r="Q6155">
        <v>0</v>
      </c>
    </row>
    <row r="6156" spans="1:17" x14ac:dyDescent="0.25">
      <c r="A6156" t="s">
        <v>18798</v>
      </c>
      <c r="B6156" t="s">
        <v>72</v>
      </c>
      <c r="C6156" t="s">
        <v>200</v>
      </c>
      <c r="D6156" t="s">
        <v>526</v>
      </c>
      <c r="E6156" t="s">
        <v>563</v>
      </c>
      <c r="F6156" t="s">
        <v>397</v>
      </c>
      <c r="G6156">
        <v>0</v>
      </c>
      <c r="H6156">
        <v>7</v>
      </c>
      <c r="I6156">
        <v>2</v>
      </c>
      <c r="J6156">
        <v>5</v>
      </c>
      <c r="K6156">
        <v>0</v>
      </c>
      <c r="L6156">
        <v>0</v>
      </c>
      <c r="M6156">
        <v>0</v>
      </c>
      <c r="N6156">
        <v>0</v>
      </c>
      <c r="O6156">
        <v>0</v>
      </c>
      <c r="P6156">
        <v>0</v>
      </c>
      <c r="Q6156">
        <v>0</v>
      </c>
    </row>
    <row r="6157" spans="1:17" x14ac:dyDescent="0.25">
      <c r="A6157" t="s">
        <v>18799</v>
      </c>
      <c r="B6157" t="s">
        <v>72</v>
      </c>
      <c r="C6157" t="s">
        <v>200</v>
      </c>
      <c r="D6157" t="s">
        <v>526</v>
      </c>
      <c r="E6157" t="s">
        <v>563</v>
      </c>
      <c r="F6157" t="s">
        <v>398</v>
      </c>
      <c r="G6157">
        <v>0</v>
      </c>
      <c r="H6157">
        <v>7</v>
      </c>
      <c r="I6157">
        <v>2</v>
      </c>
      <c r="J6157">
        <v>5</v>
      </c>
      <c r="K6157">
        <v>0</v>
      </c>
      <c r="L6157">
        <v>0</v>
      </c>
      <c r="M6157">
        <v>0</v>
      </c>
      <c r="N6157">
        <v>0</v>
      </c>
      <c r="O6157">
        <v>0</v>
      </c>
      <c r="P6157">
        <v>0</v>
      </c>
      <c r="Q6157">
        <v>0</v>
      </c>
    </row>
    <row r="6158" spans="1:17" x14ac:dyDescent="0.25">
      <c r="A6158" t="s">
        <v>18800</v>
      </c>
      <c r="B6158" t="s">
        <v>72</v>
      </c>
      <c r="C6158" t="s">
        <v>200</v>
      </c>
      <c r="D6158" t="s">
        <v>526</v>
      </c>
      <c r="E6158" t="s">
        <v>563</v>
      </c>
      <c r="F6158" t="s">
        <v>4242</v>
      </c>
      <c r="G6158">
        <v>0</v>
      </c>
      <c r="H6158">
        <v>0</v>
      </c>
      <c r="I6158">
        <v>0</v>
      </c>
      <c r="J6158">
        <v>0</v>
      </c>
      <c r="K6158">
        <v>0</v>
      </c>
      <c r="L6158">
        <v>0</v>
      </c>
      <c r="M6158">
        <v>7</v>
      </c>
      <c r="N6158">
        <v>0</v>
      </c>
      <c r="O6158">
        <v>0</v>
      </c>
      <c r="P6158">
        <v>0</v>
      </c>
      <c r="Q6158">
        <v>0</v>
      </c>
    </row>
    <row r="6159" spans="1:17" x14ac:dyDescent="0.25">
      <c r="A6159" t="s">
        <v>18801</v>
      </c>
      <c r="B6159" t="s">
        <v>72</v>
      </c>
      <c r="C6159" t="s">
        <v>200</v>
      </c>
      <c r="D6159" t="s">
        <v>526</v>
      </c>
      <c r="E6159" t="s">
        <v>563</v>
      </c>
      <c r="F6159" t="s">
        <v>399</v>
      </c>
      <c r="G6159">
        <v>0</v>
      </c>
      <c r="H6159">
        <v>7</v>
      </c>
      <c r="I6159">
        <v>2</v>
      </c>
      <c r="J6159">
        <v>5</v>
      </c>
      <c r="K6159">
        <v>0</v>
      </c>
      <c r="L6159">
        <v>0</v>
      </c>
      <c r="M6159">
        <v>0</v>
      </c>
      <c r="N6159">
        <v>0</v>
      </c>
      <c r="O6159">
        <v>0</v>
      </c>
      <c r="P6159">
        <v>0</v>
      </c>
      <c r="Q6159">
        <v>0</v>
      </c>
    </row>
    <row r="6160" spans="1:17" x14ac:dyDescent="0.25">
      <c r="A6160" t="s">
        <v>18802</v>
      </c>
      <c r="B6160" t="s">
        <v>72</v>
      </c>
      <c r="C6160" t="s">
        <v>200</v>
      </c>
      <c r="D6160" t="s">
        <v>526</v>
      </c>
      <c r="E6160" t="s">
        <v>563</v>
      </c>
      <c r="F6160" t="s">
        <v>4245</v>
      </c>
      <c r="G6160">
        <v>0</v>
      </c>
      <c r="H6160">
        <v>0</v>
      </c>
      <c r="I6160">
        <v>0</v>
      </c>
      <c r="J6160">
        <v>0</v>
      </c>
      <c r="K6160">
        <v>0</v>
      </c>
      <c r="L6160">
        <v>0</v>
      </c>
      <c r="M6160">
        <v>7</v>
      </c>
      <c r="N6160">
        <v>0</v>
      </c>
      <c r="O6160">
        <v>0</v>
      </c>
      <c r="P6160">
        <v>0</v>
      </c>
      <c r="Q6160">
        <v>0</v>
      </c>
    </row>
    <row r="6161" spans="1:17" x14ac:dyDescent="0.25">
      <c r="A6161" t="s">
        <v>18803</v>
      </c>
      <c r="B6161" t="s">
        <v>72</v>
      </c>
      <c r="C6161" t="s">
        <v>200</v>
      </c>
      <c r="D6161" t="s">
        <v>526</v>
      </c>
      <c r="E6161" t="s">
        <v>563</v>
      </c>
      <c r="F6161" t="s">
        <v>394</v>
      </c>
      <c r="G6161">
        <v>0</v>
      </c>
      <c r="H6161">
        <v>0</v>
      </c>
      <c r="I6161">
        <v>0</v>
      </c>
      <c r="J6161">
        <v>0</v>
      </c>
      <c r="K6161">
        <v>0</v>
      </c>
      <c r="L6161">
        <v>0</v>
      </c>
      <c r="M6161">
        <v>0</v>
      </c>
      <c r="N6161">
        <v>7</v>
      </c>
      <c r="O6161">
        <v>7</v>
      </c>
      <c r="P6161">
        <v>0</v>
      </c>
      <c r="Q6161">
        <v>0</v>
      </c>
    </row>
    <row r="6162" spans="1:17" x14ac:dyDescent="0.25">
      <c r="A6162" t="s">
        <v>18804</v>
      </c>
      <c r="B6162" t="s">
        <v>72</v>
      </c>
      <c r="C6162" t="s">
        <v>200</v>
      </c>
      <c r="D6162" t="s">
        <v>526</v>
      </c>
      <c r="E6162" t="s">
        <v>563</v>
      </c>
      <c r="F6162" t="s">
        <v>395</v>
      </c>
      <c r="G6162">
        <v>0</v>
      </c>
      <c r="H6162">
        <v>0</v>
      </c>
      <c r="I6162">
        <v>0</v>
      </c>
      <c r="J6162">
        <v>0</v>
      </c>
      <c r="K6162">
        <v>0</v>
      </c>
      <c r="L6162">
        <v>0</v>
      </c>
      <c r="M6162">
        <v>0</v>
      </c>
      <c r="N6162">
        <v>6</v>
      </c>
      <c r="O6162">
        <v>6</v>
      </c>
      <c r="P6162">
        <v>0</v>
      </c>
      <c r="Q6162">
        <v>0</v>
      </c>
    </row>
    <row r="6163" spans="1:17" x14ac:dyDescent="0.25">
      <c r="A6163" t="s">
        <v>18805</v>
      </c>
      <c r="B6163" t="s">
        <v>72</v>
      </c>
      <c r="C6163" t="s">
        <v>200</v>
      </c>
      <c r="D6163" t="s">
        <v>526</v>
      </c>
      <c r="E6163" t="s">
        <v>563</v>
      </c>
      <c r="F6163" t="s">
        <v>525</v>
      </c>
      <c r="G6163">
        <v>7</v>
      </c>
      <c r="H6163">
        <v>0</v>
      </c>
      <c r="I6163">
        <v>0</v>
      </c>
      <c r="J6163">
        <v>0</v>
      </c>
      <c r="K6163">
        <v>0</v>
      </c>
      <c r="L6163">
        <v>0</v>
      </c>
      <c r="M6163">
        <v>0</v>
      </c>
      <c r="N6163">
        <v>0</v>
      </c>
      <c r="O6163">
        <v>0</v>
      </c>
      <c r="P6163">
        <v>0</v>
      </c>
      <c r="Q6163">
        <v>0</v>
      </c>
    </row>
    <row r="6164" spans="1:17" x14ac:dyDescent="0.25">
      <c r="A6164" t="s">
        <v>24845</v>
      </c>
      <c r="B6164" t="s">
        <v>72</v>
      </c>
      <c r="C6164" t="s">
        <v>200</v>
      </c>
      <c r="D6164" t="s">
        <v>526</v>
      </c>
      <c r="E6164" t="s">
        <v>21471</v>
      </c>
      <c r="F6164" t="s">
        <v>396</v>
      </c>
      <c r="G6164">
        <v>0</v>
      </c>
      <c r="H6164">
        <v>11</v>
      </c>
      <c r="I6164">
        <v>0</v>
      </c>
      <c r="J6164">
        <v>10</v>
      </c>
      <c r="K6164">
        <v>1</v>
      </c>
      <c r="L6164">
        <v>0</v>
      </c>
      <c r="M6164">
        <v>0</v>
      </c>
      <c r="N6164">
        <v>0</v>
      </c>
      <c r="O6164">
        <v>0</v>
      </c>
      <c r="P6164">
        <v>0</v>
      </c>
      <c r="Q6164">
        <v>0</v>
      </c>
    </row>
    <row r="6165" spans="1:17" x14ac:dyDescent="0.25">
      <c r="A6165" t="s">
        <v>24846</v>
      </c>
      <c r="B6165" t="s">
        <v>72</v>
      </c>
      <c r="C6165" t="s">
        <v>200</v>
      </c>
      <c r="D6165" t="s">
        <v>526</v>
      </c>
      <c r="E6165" t="s">
        <v>21471</v>
      </c>
      <c r="F6165" t="s">
        <v>4236</v>
      </c>
      <c r="G6165">
        <v>0</v>
      </c>
      <c r="H6165">
        <v>11</v>
      </c>
      <c r="I6165">
        <v>0</v>
      </c>
      <c r="J6165">
        <v>10</v>
      </c>
      <c r="K6165">
        <v>1</v>
      </c>
      <c r="L6165">
        <v>0</v>
      </c>
      <c r="M6165">
        <v>0</v>
      </c>
      <c r="N6165">
        <v>0</v>
      </c>
      <c r="O6165">
        <v>0</v>
      </c>
      <c r="P6165">
        <v>0</v>
      </c>
      <c r="Q6165">
        <v>0</v>
      </c>
    </row>
    <row r="6166" spans="1:17" x14ac:dyDescent="0.25">
      <c r="A6166" t="s">
        <v>24847</v>
      </c>
      <c r="B6166" t="s">
        <v>72</v>
      </c>
      <c r="C6166" t="s">
        <v>200</v>
      </c>
      <c r="D6166" t="s">
        <v>526</v>
      </c>
      <c r="E6166" t="s">
        <v>21471</v>
      </c>
      <c r="F6166" t="s">
        <v>4238</v>
      </c>
      <c r="G6166">
        <v>0</v>
      </c>
      <c r="H6166">
        <v>0</v>
      </c>
      <c r="I6166">
        <v>0</v>
      </c>
      <c r="J6166">
        <v>0</v>
      </c>
      <c r="K6166">
        <v>0</v>
      </c>
      <c r="L6166">
        <v>0</v>
      </c>
      <c r="M6166">
        <v>11</v>
      </c>
      <c r="N6166">
        <v>0</v>
      </c>
      <c r="O6166">
        <v>0</v>
      </c>
      <c r="P6166">
        <v>0</v>
      </c>
      <c r="Q6166">
        <v>0</v>
      </c>
    </row>
    <row r="6167" spans="1:17" x14ac:dyDescent="0.25">
      <c r="A6167" t="s">
        <v>24848</v>
      </c>
      <c r="B6167" t="s">
        <v>72</v>
      </c>
      <c r="C6167" t="s">
        <v>200</v>
      </c>
      <c r="D6167" t="s">
        <v>526</v>
      </c>
      <c r="E6167" t="s">
        <v>21471</v>
      </c>
      <c r="F6167" t="s">
        <v>397</v>
      </c>
      <c r="G6167">
        <v>0</v>
      </c>
      <c r="H6167">
        <v>11</v>
      </c>
      <c r="I6167">
        <v>0</v>
      </c>
      <c r="J6167">
        <v>10</v>
      </c>
      <c r="K6167">
        <v>1</v>
      </c>
      <c r="L6167">
        <v>0</v>
      </c>
      <c r="M6167">
        <v>0</v>
      </c>
      <c r="N6167">
        <v>0</v>
      </c>
      <c r="O6167">
        <v>0</v>
      </c>
      <c r="P6167">
        <v>0</v>
      </c>
      <c r="Q6167">
        <v>0</v>
      </c>
    </row>
    <row r="6168" spans="1:17" x14ac:dyDescent="0.25">
      <c r="A6168" t="s">
        <v>24849</v>
      </c>
      <c r="B6168" t="s">
        <v>72</v>
      </c>
      <c r="C6168" t="s">
        <v>200</v>
      </c>
      <c r="D6168" t="s">
        <v>526</v>
      </c>
      <c r="E6168" t="s">
        <v>21471</v>
      </c>
      <c r="F6168" t="s">
        <v>398</v>
      </c>
      <c r="G6168">
        <v>0</v>
      </c>
      <c r="H6168">
        <v>11</v>
      </c>
      <c r="I6168">
        <v>0</v>
      </c>
      <c r="J6168">
        <v>10</v>
      </c>
      <c r="K6168">
        <v>1</v>
      </c>
      <c r="L6168">
        <v>0</v>
      </c>
      <c r="M6168">
        <v>0</v>
      </c>
      <c r="N6168">
        <v>0</v>
      </c>
      <c r="O6168">
        <v>0</v>
      </c>
      <c r="P6168">
        <v>0</v>
      </c>
      <c r="Q6168">
        <v>0</v>
      </c>
    </row>
    <row r="6169" spans="1:17" x14ac:dyDescent="0.25">
      <c r="A6169" t="s">
        <v>24850</v>
      </c>
      <c r="B6169" t="s">
        <v>72</v>
      </c>
      <c r="C6169" t="s">
        <v>200</v>
      </c>
      <c r="D6169" t="s">
        <v>526</v>
      </c>
      <c r="E6169" t="s">
        <v>21471</v>
      </c>
      <c r="F6169" t="s">
        <v>4242</v>
      </c>
      <c r="G6169">
        <v>0</v>
      </c>
      <c r="H6169">
        <v>0</v>
      </c>
      <c r="I6169">
        <v>0</v>
      </c>
      <c r="J6169">
        <v>0</v>
      </c>
      <c r="K6169">
        <v>0</v>
      </c>
      <c r="L6169">
        <v>0</v>
      </c>
      <c r="M6169">
        <v>11</v>
      </c>
      <c r="N6169">
        <v>0</v>
      </c>
      <c r="O6169">
        <v>0</v>
      </c>
      <c r="P6169">
        <v>0</v>
      </c>
      <c r="Q6169">
        <v>0</v>
      </c>
    </row>
    <row r="6170" spans="1:17" x14ac:dyDescent="0.25">
      <c r="A6170" t="s">
        <v>18364</v>
      </c>
      <c r="B6170" t="s">
        <v>74</v>
      </c>
      <c r="C6170" t="s">
        <v>89</v>
      </c>
      <c r="D6170" t="s">
        <v>526</v>
      </c>
      <c r="E6170" t="s">
        <v>563</v>
      </c>
      <c r="F6170" t="s">
        <v>397</v>
      </c>
      <c r="G6170">
        <v>0</v>
      </c>
      <c r="H6170">
        <v>3</v>
      </c>
      <c r="I6170">
        <v>0</v>
      </c>
      <c r="J6170">
        <v>3</v>
      </c>
      <c r="K6170">
        <v>0</v>
      </c>
      <c r="L6170">
        <v>0</v>
      </c>
      <c r="M6170">
        <v>0</v>
      </c>
      <c r="N6170">
        <v>0</v>
      </c>
      <c r="O6170">
        <v>0</v>
      </c>
      <c r="P6170">
        <v>0</v>
      </c>
      <c r="Q6170">
        <v>0</v>
      </c>
    </row>
    <row r="6171" spans="1:17" x14ac:dyDescent="0.25">
      <c r="A6171" t="s">
        <v>18365</v>
      </c>
      <c r="B6171" t="s">
        <v>74</v>
      </c>
      <c r="C6171" t="s">
        <v>89</v>
      </c>
      <c r="D6171" t="s">
        <v>526</v>
      </c>
      <c r="E6171" t="s">
        <v>563</v>
      </c>
      <c r="F6171" t="s">
        <v>398</v>
      </c>
      <c r="G6171">
        <v>0</v>
      </c>
      <c r="H6171">
        <v>3</v>
      </c>
      <c r="I6171">
        <v>0</v>
      </c>
      <c r="J6171">
        <v>3</v>
      </c>
      <c r="K6171">
        <v>0</v>
      </c>
      <c r="L6171">
        <v>0</v>
      </c>
      <c r="M6171">
        <v>0</v>
      </c>
      <c r="N6171">
        <v>0</v>
      </c>
      <c r="O6171">
        <v>0</v>
      </c>
      <c r="P6171">
        <v>0</v>
      </c>
      <c r="Q6171">
        <v>0</v>
      </c>
    </row>
    <row r="6172" spans="1:17" x14ac:dyDescent="0.25">
      <c r="A6172" t="s">
        <v>18366</v>
      </c>
      <c r="B6172" t="s">
        <v>74</v>
      </c>
      <c r="C6172" t="s">
        <v>89</v>
      </c>
      <c r="D6172" t="s">
        <v>526</v>
      </c>
      <c r="E6172" t="s">
        <v>563</v>
      </c>
      <c r="F6172" t="s">
        <v>4242</v>
      </c>
      <c r="G6172">
        <v>0</v>
      </c>
      <c r="H6172">
        <v>0</v>
      </c>
      <c r="I6172">
        <v>0</v>
      </c>
      <c r="J6172">
        <v>0</v>
      </c>
      <c r="K6172">
        <v>0</v>
      </c>
      <c r="L6172">
        <v>0</v>
      </c>
      <c r="M6172">
        <v>3</v>
      </c>
      <c r="N6172">
        <v>0</v>
      </c>
      <c r="O6172">
        <v>0</v>
      </c>
      <c r="P6172">
        <v>0</v>
      </c>
      <c r="Q6172">
        <v>0</v>
      </c>
    </row>
    <row r="6173" spans="1:17" x14ac:dyDescent="0.25">
      <c r="A6173" t="s">
        <v>18919</v>
      </c>
      <c r="B6173" t="s">
        <v>74</v>
      </c>
      <c r="C6173" t="s">
        <v>89</v>
      </c>
      <c r="D6173" t="s">
        <v>526</v>
      </c>
      <c r="E6173" t="s">
        <v>563</v>
      </c>
      <c r="F6173" t="s">
        <v>399</v>
      </c>
      <c r="G6173">
        <v>0</v>
      </c>
      <c r="H6173">
        <v>3</v>
      </c>
      <c r="I6173">
        <v>0</v>
      </c>
      <c r="J6173">
        <v>3</v>
      </c>
      <c r="K6173">
        <v>0</v>
      </c>
      <c r="L6173">
        <v>0</v>
      </c>
      <c r="M6173">
        <v>0</v>
      </c>
      <c r="N6173">
        <v>0</v>
      </c>
      <c r="O6173">
        <v>0</v>
      </c>
      <c r="P6173">
        <v>0</v>
      </c>
      <c r="Q6173">
        <v>0</v>
      </c>
    </row>
    <row r="6174" spans="1:17" x14ac:dyDescent="0.25">
      <c r="A6174" t="s">
        <v>18920</v>
      </c>
      <c r="B6174" t="s">
        <v>74</v>
      </c>
      <c r="C6174" t="s">
        <v>89</v>
      </c>
      <c r="D6174" t="s">
        <v>526</v>
      </c>
      <c r="E6174" t="s">
        <v>563</v>
      </c>
      <c r="F6174" t="s">
        <v>4245</v>
      </c>
      <c r="G6174">
        <v>0</v>
      </c>
      <c r="H6174">
        <v>0</v>
      </c>
      <c r="I6174">
        <v>0</v>
      </c>
      <c r="J6174">
        <v>0</v>
      </c>
      <c r="K6174">
        <v>0</v>
      </c>
      <c r="L6174">
        <v>0</v>
      </c>
      <c r="M6174">
        <v>3</v>
      </c>
      <c r="N6174">
        <v>0</v>
      </c>
      <c r="O6174">
        <v>0</v>
      </c>
      <c r="P6174">
        <v>0</v>
      </c>
      <c r="Q6174">
        <v>0</v>
      </c>
    </row>
    <row r="6175" spans="1:17" x14ac:dyDescent="0.25">
      <c r="A6175" t="s">
        <v>18921</v>
      </c>
      <c r="B6175" t="s">
        <v>74</v>
      </c>
      <c r="C6175" t="s">
        <v>89</v>
      </c>
      <c r="D6175" t="s">
        <v>526</v>
      </c>
      <c r="E6175" t="s">
        <v>563</v>
      </c>
      <c r="F6175" t="s">
        <v>394</v>
      </c>
      <c r="G6175">
        <v>0</v>
      </c>
      <c r="H6175">
        <v>0</v>
      </c>
      <c r="I6175">
        <v>0</v>
      </c>
      <c r="J6175">
        <v>0</v>
      </c>
      <c r="K6175">
        <v>0</v>
      </c>
      <c r="L6175">
        <v>0</v>
      </c>
      <c r="M6175">
        <v>0</v>
      </c>
      <c r="N6175">
        <v>1</v>
      </c>
      <c r="O6175">
        <v>1</v>
      </c>
      <c r="P6175">
        <v>0</v>
      </c>
      <c r="Q6175">
        <v>0</v>
      </c>
    </row>
    <row r="6176" spans="1:17" x14ac:dyDescent="0.25">
      <c r="A6176" t="s">
        <v>18922</v>
      </c>
      <c r="B6176" t="s">
        <v>74</v>
      </c>
      <c r="C6176" t="s">
        <v>89</v>
      </c>
      <c r="D6176" t="s">
        <v>526</v>
      </c>
      <c r="E6176" t="s">
        <v>563</v>
      </c>
      <c r="F6176" t="s">
        <v>395</v>
      </c>
      <c r="G6176">
        <v>0</v>
      </c>
      <c r="H6176">
        <v>0</v>
      </c>
      <c r="I6176">
        <v>0</v>
      </c>
      <c r="J6176">
        <v>0</v>
      </c>
      <c r="K6176">
        <v>0</v>
      </c>
      <c r="L6176">
        <v>0</v>
      </c>
      <c r="M6176">
        <v>0</v>
      </c>
      <c r="N6176">
        <v>1</v>
      </c>
      <c r="O6176">
        <v>1</v>
      </c>
      <c r="P6176">
        <v>0</v>
      </c>
      <c r="Q6176">
        <v>0</v>
      </c>
    </row>
    <row r="6177" spans="1:17" x14ac:dyDescent="0.25">
      <c r="A6177" t="s">
        <v>18923</v>
      </c>
      <c r="B6177" t="s">
        <v>74</v>
      </c>
      <c r="C6177" t="s">
        <v>89</v>
      </c>
      <c r="D6177" t="s">
        <v>526</v>
      </c>
      <c r="E6177" t="s">
        <v>563</v>
      </c>
      <c r="F6177" t="s">
        <v>525</v>
      </c>
      <c r="G6177">
        <v>3</v>
      </c>
      <c r="H6177">
        <v>0</v>
      </c>
      <c r="I6177">
        <v>0</v>
      </c>
      <c r="J6177">
        <v>0</v>
      </c>
      <c r="K6177">
        <v>0</v>
      </c>
      <c r="L6177">
        <v>0</v>
      </c>
      <c r="M6177">
        <v>0</v>
      </c>
      <c r="N6177">
        <v>0</v>
      </c>
      <c r="O6177">
        <v>0</v>
      </c>
      <c r="P6177">
        <v>0</v>
      </c>
      <c r="Q6177">
        <v>0</v>
      </c>
    </row>
    <row r="6178" spans="1:17" x14ac:dyDescent="0.25">
      <c r="A6178" t="s">
        <v>24851</v>
      </c>
      <c r="B6178" t="s">
        <v>74</v>
      </c>
      <c r="C6178" t="s">
        <v>89</v>
      </c>
      <c r="D6178" t="s">
        <v>526</v>
      </c>
      <c r="E6178" t="s">
        <v>21471</v>
      </c>
      <c r="F6178" t="s">
        <v>396</v>
      </c>
      <c r="G6178">
        <v>0</v>
      </c>
      <c r="H6178">
        <v>7</v>
      </c>
      <c r="I6178">
        <v>0</v>
      </c>
      <c r="J6178">
        <v>6</v>
      </c>
      <c r="K6178">
        <v>1</v>
      </c>
      <c r="L6178">
        <v>0</v>
      </c>
      <c r="M6178">
        <v>0</v>
      </c>
      <c r="N6178">
        <v>0</v>
      </c>
      <c r="O6178">
        <v>0</v>
      </c>
      <c r="P6178">
        <v>0</v>
      </c>
      <c r="Q6178">
        <v>0</v>
      </c>
    </row>
    <row r="6179" spans="1:17" x14ac:dyDescent="0.25">
      <c r="A6179" t="s">
        <v>24852</v>
      </c>
      <c r="B6179" t="s">
        <v>74</v>
      </c>
      <c r="C6179" t="s">
        <v>89</v>
      </c>
      <c r="D6179" t="s">
        <v>526</v>
      </c>
      <c r="E6179" t="s">
        <v>21471</v>
      </c>
      <c r="F6179" t="s">
        <v>4236</v>
      </c>
      <c r="G6179">
        <v>0</v>
      </c>
      <c r="H6179">
        <v>7</v>
      </c>
      <c r="I6179">
        <v>0</v>
      </c>
      <c r="J6179">
        <v>6</v>
      </c>
      <c r="K6179">
        <v>0</v>
      </c>
      <c r="L6179">
        <v>1</v>
      </c>
      <c r="M6179">
        <v>0</v>
      </c>
      <c r="N6179">
        <v>0</v>
      </c>
      <c r="O6179">
        <v>0</v>
      </c>
      <c r="P6179">
        <v>0</v>
      </c>
      <c r="Q6179">
        <v>0</v>
      </c>
    </row>
    <row r="6180" spans="1:17" x14ac:dyDescent="0.25">
      <c r="A6180" t="s">
        <v>24853</v>
      </c>
      <c r="B6180" t="s">
        <v>74</v>
      </c>
      <c r="C6180" t="s">
        <v>89</v>
      </c>
      <c r="D6180" t="s">
        <v>526</v>
      </c>
      <c r="E6180" t="s">
        <v>21471</v>
      </c>
      <c r="F6180" t="s">
        <v>4238</v>
      </c>
      <c r="G6180">
        <v>0</v>
      </c>
      <c r="H6180">
        <v>0</v>
      </c>
      <c r="I6180">
        <v>0</v>
      </c>
      <c r="J6180">
        <v>0</v>
      </c>
      <c r="K6180">
        <v>0</v>
      </c>
      <c r="L6180">
        <v>0</v>
      </c>
      <c r="M6180">
        <v>7</v>
      </c>
      <c r="N6180">
        <v>0</v>
      </c>
      <c r="O6180">
        <v>0</v>
      </c>
      <c r="P6180">
        <v>0</v>
      </c>
      <c r="Q6180">
        <v>0</v>
      </c>
    </row>
    <row r="6181" spans="1:17" x14ac:dyDescent="0.25">
      <c r="A6181" t="s">
        <v>24854</v>
      </c>
      <c r="B6181" t="s">
        <v>74</v>
      </c>
      <c r="C6181" t="s">
        <v>89</v>
      </c>
      <c r="D6181" t="s">
        <v>526</v>
      </c>
      <c r="E6181" t="s">
        <v>21471</v>
      </c>
      <c r="F6181" t="s">
        <v>397</v>
      </c>
      <c r="G6181">
        <v>0</v>
      </c>
      <c r="H6181">
        <v>7</v>
      </c>
      <c r="I6181">
        <v>0</v>
      </c>
      <c r="J6181">
        <v>6</v>
      </c>
      <c r="K6181">
        <v>0</v>
      </c>
      <c r="L6181">
        <v>1</v>
      </c>
      <c r="M6181">
        <v>0</v>
      </c>
      <c r="N6181">
        <v>0</v>
      </c>
      <c r="O6181">
        <v>0</v>
      </c>
      <c r="P6181">
        <v>0</v>
      </c>
      <c r="Q6181">
        <v>0</v>
      </c>
    </row>
    <row r="6182" spans="1:17" x14ac:dyDescent="0.25">
      <c r="A6182" t="s">
        <v>24855</v>
      </c>
      <c r="B6182" t="s">
        <v>74</v>
      </c>
      <c r="C6182" t="s">
        <v>89</v>
      </c>
      <c r="D6182" t="s">
        <v>526</v>
      </c>
      <c r="E6182" t="s">
        <v>21471</v>
      </c>
      <c r="F6182" t="s">
        <v>398</v>
      </c>
      <c r="G6182">
        <v>0</v>
      </c>
      <c r="H6182">
        <v>7</v>
      </c>
      <c r="I6182">
        <v>0</v>
      </c>
      <c r="J6182">
        <v>6</v>
      </c>
      <c r="K6182">
        <v>0</v>
      </c>
      <c r="L6182">
        <v>1</v>
      </c>
      <c r="M6182">
        <v>0</v>
      </c>
      <c r="N6182">
        <v>0</v>
      </c>
      <c r="O6182">
        <v>0</v>
      </c>
      <c r="P6182">
        <v>0</v>
      </c>
      <c r="Q6182">
        <v>0</v>
      </c>
    </row>
    <row r="6183" spans="1:17" x14ac:dyDescent="0.25">
      <c r="A6183" t="s">
        <v>24856</v>
      </c>
      <c r="B6183" t="s">
        <v>74</v>
      </c>
      <c r="C6183" t="s">
        <v>89</v>
      </c>
      <c r="D6183" t="s">
        <v>526</v>
      </c>
      <c r="E6183" t="s">
        <v>21471</v>
      </c>
      <c r="F6183" t="s">
        <v>4242</v>
      </c>
      <c r="G6183">
        <v>0</v>
      </c>
      <c r="H6183">
        <v>0</v>
      </c>
      <c r="I6183">
        <v>0</v>
      </c>
      <c r="J6183">
        <v>0</v>
      </c>
      <c r="K6183">
        <v>0</v>
      </c>
      <c r="L6183">
        <v>0</v>
      </c>
      <c r="M6183">
        <v>7</v>
      </c>
      <c r="N6183">
        <v>0</v>
      </c>
      <c r="O6183">
        <v>0</v>
      </c>
      <c r="P6183">
        <v>0</v>
      </c>
      <c r="Q6183">
        <v>0</v>
      </c>
    </row>
    <row r="6184" spans="1:17" x14ac:dyDescent="0.25">
      <c r="A6184" t="s">
        <v>24857</v>
      </c>
      <c r="B6184" t="s">
        <v>74</v>
      </c>
      <c r="C6184" t="s">
        <v>89</v>
      </c>
      <c r="D6184" t="s">
        <v>526</v>
      </c>
      <c r="E6184" t="s">
        <v>21471</v>
      </c>
      <c r="F6184" t="s">
        <v>399</v>
      </c>
      <c r="G6184">
        <v>0</v>
      </c>
      <c r="H6184">
        <v>7</v>
      </c>
      <c r="I6184">
        <v>0</v>
      </c>
      <c r="J6184">
        <v>6</v>
      </c>
      <c r="K6184">
        <v>1</v>
      </c>
      <c r="L6184">
        <v>0</v>
      </c>
      <c r="M6184">
        <v>0</v>
      </c>
      <c r="N6184">
        <v>0</v>
      </c>
      <c r="O6184">
        <v>0</v>
      </c>
      <c r="P6184">
        <v>0</v>
      </c>
      <c r="Q6184">
        <v>0</v>
      </c>
    </row>
    <row r="6185" spans="1:17" x14ac:dyDescent="0.25">
      <c r="A6185" t="s">
        <v>24858</v>
      </c>
      <c r="B6185" t="s">
        <v>74</v>
      </c>
      <c r="C6185" t="s">
        <v>89</v>
      </c>
      <c r="D6185" t="s">
        <v>526</v>
      </c>
      <c r="E6185" t="s">
        <v>21471</v>
      </c>
      <c r="F6185" t="s">
        <v>4245</v>
      </c>
      <c r="G6185">
        <v>0</v>
      </c>
      <c r="H6185">
        <v>0</v>
      </c>
      <c r="I6185">
        <v>0</v>
      </c>
      <c r="J6185">
        <v>0</v>
      </c>
      <c r="K6185">
        <v>0</v>
      </c>
      <c r="L6185">
        <v>0</v>
      </c>
      <c r="M6185">
        <v>7</v>
      </c>
      <c r="N6185">
        <v>0</v>
      </c>
      <c r="O6185">
        <v>0</v>
      </c>
      <c r="P6185">
        <v>0</v>
      </c>
      <c r="Q6185">
        <v>0</v>
      </c>
    </row>
    <row r="6186" spans="1:17" x14ac:dyDescent="0.25">
      <c r="A6186" t="s">
        <v>24859</v>
      </c>
      <c r="B6186" t="s">
        <v>74</v>
      </c>
      <c r="C6186" t="s">
        <v>89</v>
      </c>
      <c r="D6186" t="s">
        <v>526</v>
      </c>
      <c r="E6186" t="s">
        <v>21471</v>
      </c>
      <c r="F6186" t="s">
        <v>394</v>
      </c>
      <c r="G6186">
        <v>0</v>
      </c>
      <c r="H6186">
        <v>0</v>
      </c>
      <c r="I6186">
        <v>0</v>
      </c>
      <c r="J6186">
        <v>0</v>
      </c>
      <c r="K6186">
        <v>0</v>
      </c>
      <c r="L6186">
        <v>0</v>
      </c>
      <c r="M6186">
        <v>0</v>
      </c>
      <c r="N6186">
        <v>4</v>
      </c>
      <c r="O6186">
        <v>4</v>
      </c>
      <c r="P6186">
        <v>0</v>
      </c>
      <c r="Q6186">
        <v>0</v>
      </c>
    </row>
    <row r="6187" spans="1:17" x14ac:dyDescent="0.25">
      <c r="A6187" t="s">
        <v>24860</v>
      </c>
      <c r="B6187" t="s">
        <v>74</v>
      </c>
      <c r="C6187" t="s">
        <v>89</v>
      </c>
      <c r="D6187" t="s">
        <v>526</v>
      </c>
      <c r="E6187" t="s">
        <v>21471</v>
      </c>
      <c r="F6187" t="s">
        <v>395</v>
      </c>
      <c r="G6187">
        <v>0</v>
      </c>
      <c r="H6187">
        <v>0</v>
      </c>
      <c r="I6187">
        <v>0</v>
      </c>
      <c r="J6187">
        <v>0</v>
      </c>
      <c r="K6187">
        <v>0</v>
      </c>
      <c r="L6187">
        <v>0</v>
      </c>
      <c r="M6187">
        <v>0</v>
      </c>
      <c r="N6187">
        <v>4</v>
      </c>
      <c r="O6187">
        <v>4</v>
      </c>
      <c r="P6187">
        <v>0</v>
      </c>
      <c r="Q6187">
        <v>0</v>
      </c>
    </row>
    <row r="6188" spans="1:17" x14ac:dyDescent="0.25">
      <c r="A6188" t="s">
        <v>24861</v>
      </c>
      <c r="B6188" t="s">
        <v>74</v>
      </c>
      <c r="C6188" t="s">
        <v>89</v>
      </c>
      <c r="D6188" t="s">
        <v>526</v>
      </c>
      <c r="E6188" t="s">
        <v>21471</v>
      </c>
      <c r="F6188" t="s">
        <v>525</v>
      </c>
      <c r="G6188">
        <v>7</v>
      </c>
      <c r="H6188">
        <v>0</v>
      </c>
      <c r="I6188">
        <v>0</v>
      </c>
      <c r="J6188">
        <v>0</v>
      </c>
      <c r="K6188">
        <v>0</v>
      </c>
      <c r="L6188">
        <v>0</v>
      </c>
      <c r="M6188">
        <v>0</v>
      </c>
      <c r="N6188">
        <v>0</v>
      </c>
      <c r="O6188">
        <v>0</v>
      </c>
      <c r="P6188">
        <v>0</v>
      </c>
      <c r="Q6188">
        <v>0</v>
      </c>
    </row>
    <row r="6189" spans="1:17" x14ac:dyDescent="0.25">
      <c r="A6189" t="s">
        <v>18924</v>
      </c>
      <c r="B6189" t="s">
        <v>74</v>
      </c>
      <c r="C6189" t="s">
        <v>89</v>
      </c>
      <c r="D6189" t="s">
        <v>12971</v>
      </c>
      <c r="E6189" t="s">
        <v>563</v>
      </c>
      <c r="F6189" t="s">
        <v>525</v>
      </c>
      <c r="G6189">
        <v>1</v>
      </c>
      <c r="H6189">
        <v>0</v>
      </c>
      <c r="I6189">
        <v>0</v>
      </c>
      <c r="J6189">
        <v>0</v>
      </c>
      <c r="K6189">
        <v>0</v>
      </c>
      <c r="L6189">
        <v>0</v>
      </c>
      <c r="M6189">
        <v>0</v>
      </c>
      <c r="N6189">
        <v>0</v>
      </c>
      <c r="O6189">
        <v>0</v>
      </c>
      <c r="P6189">
        <v>0</v>
      </c>
      <c r="Q6189">
        <v>0</v>
      </c>
    </row>
    <row r="6190" spans="1:17" x14ac:dyDescent="0.25">
      <c r="A6190" t="s">
        <v>24862</v>
      </c>
      <c r="B6190" t="s">
        <v>74</v>
      </c>
      <c r="C6190" t="s">
        <v>89</v>
      </c>
      <c r="D6190" t="s">
        <v>12971</v>
      </c>
      <c r="E6190" t="s">
        <v>21471</v>
      </c>
      <c r="F6190" t="s">
        <v>525</v>
      </c>
      <c r="G6190">
        <v>1</v>
      </c>
      <c r="H6190">
        <v>0</v>
      </c>
      <c r="I6190">
        <v>0</v>
      </c>
      <c r="J6190">
        <v>0</v>
      </c>
      <c r="K6190">
        <v>0</v>
      </c>
      <c r="L6190">
        <v>0</v>
      </c>
      <c r="M6190">
        <v>0</v>
      </c>
      <c r="N6190">
        <v>0</v>
      </c>
      <c r="O6190">
        <v>0</v>
      </c>
      <c r="P6190">
        <v>0</v>
      </c>
      <c r="Q6190">
        <v>0</v>
      </c>
    </row>
    <row r="6191" spans="1:17" x14ac:dyDescent="0.25">
      <c r="A6191" t="s">
        <v>18925</v>
      </c>
      <c r="B6191" t="s">
        <v>74</v>
      </c>
      <c r="C6191" t="s">
        <v>90</v>
      </c>
      <c r="D6191" t="s">
        <v>526</v>
      </c>
      <c r="E6191" t="s">
        <v>563</v>
      </c>
      <c r="F6191" t="s">
        <v>396</v>
      </c>
      <c r="G6191">
        <v>0</v>
      </c>
      <c r="H6191">
        <v>5</v>
      </c>
      <c r="I6191">
        <v>1</v>
      </c>
      <c r="J6191">
        <v>3</v>
      </c>
      <c r="K6191">
        <v>1</v>
      </c>
      <c r="L6191">
        <v>0</v>
      </c>
      <c r="M6191">
        <v>0</v>
      </c>
      <c r="N6191">
        <v>0</v>
      </c>
      <c r="O6191">
        <v>0</v>
      </c>
      <c r="P6191">
        <v>0</v>
      </c>
      <c r="Q6191">
        <v>0</v>
      </c>
    </row>
    <row r="6192" spans="1:17" x14ac:dyDescent="0.25">
      <c r="A6192" t="s">
        <v>18926</v>
      </c>
      <c r="B6192" t="s">
        <v>74</v>
      </c>
      <c r="C6192" t="s">
        <v>90</v>
      </c>
      <c r="D6192" t="s">
        <v>526</v>
      </c>
      <c r="E6192" t="s">
        <v>563</v>
      </c>
      <c r="F6192" t="s">
        <v>4236</v>
      </c>
      <c r="G6192">
        <v>0</v>
      </c>
      <c r="H6192">
        <v>5</v>
      </c>
      <c r="I6192">
        <v>1</v>
      </c>
      <c r="J6192">
        <v>3</v>
      </c>
      <c r="K6192">
        <v>1</v>
      </c>
      <c r="L6192">
        <v>0</v>
      </c>
      <c r="M6192">
        <v>0</v>
      </c>
      <c r="N6192">
        <v>0</v>
      </c>
      <c r="O6192">
        <v>0</v>
      </c>
      <c r="P6192">
        <v>0</v>
      </c>
      <c r="Q6192">
        <v>0</v>
      </c>
    </row>
    <row r="6193" spans="1:17" x14ac:dyDescent="0.25">
      <c r="A6193" t="s">
        <v>18927</v>
      </c>
      <c r="B6193" t="s">
        <v>74</v>
      </c>
      <c r="C6193" t="s">
        <v>90</v>
      </c>
      <c r="D6193" t="s">
        <v>526</v>
      </c>
      <c r="E6193" t="s">
        <v>563</v>
      </c>
      <c r="F6193" t="s">
        <v>4238</v>
      </c>
      <c r="G6193">
        <v>0</v>
      </c>
      <c r="H6193">
        <v>0</v>
      </c>
      <c r="I6193">
        <v>0</v>
      </c>
      <c r="J6193">
        <v>0</v>
      </c>
      <c r="K6193">
        <v>0</v>
      </c>
      <c r="L6193">
        <v>0</v>
      </c>
      <c r="M6193">
        <v>5</v>
      </c>
      <c r="N6193">
        <v>0</v>
      </c>
      <c r="O6193">
        <v>0</v>
      </c>
      <c r="P6193">
        <v>0</v>
      </c>
      <c r="Q6193">
        <v>0</v>
      </c>
    </row>
    <row r="6194" spans="1:17" x14ac:dyDescent="0.25">
      <c r="A6194" t="s">
        <v>18928</v>
      </c>
      <c r="B6194" t="s">
        <v>74</v>
      </c>
      <c r="C6194" t="s">
        <v>90</v>
      </c>
      <c r="D6194" t="s">
        <v>526</v>
      </c>
      <c r="E6194" t="s">
        <v>563</v>
      </c>
      <c r="F6194" t="s">
        <v>397</v>
      </c>
      <c r="G6194">
        <v>0</v>
      </c>
      <c r="H6194">
        <v>5</v>
      </c>
      <c r="I6194">
        <v>1</v>
      </c>
      <c r="J6194">
        <v>3</v>
      </c>
      <c r="K6194">
        <v>1</v>
      </c>
      <c r="L6194">
        <v>0</v>
      </c>
      <c r="M6194">
        <v>0</v>
      </c>
      <c r="N6194">
        <v>0</v>
      </c>
      <c r="O6194">
        <v>0</v>
      </c>
      <c r="P6194">
        <v>0</v>
      </c>
      <c r="Q6194">
        <v>0</v>
      </c>
    </row>
    <row r="6195" spans="1:17" x14ac:dyDescent="0.25">
      <c r="A6195" t="s">
        <v>18929</v>
      </c>
      <c r="B6195" t="s">
        <v>74</v>
      </c>
      <c r="C6195" t="s">
        <v>90</v>
      </c>
      <c r="D6195" t="s">
        <v>526</v>
      </c>
      <c r="E6195" t="s">
        <v>563</v>
      </c>
      <c r="F6195" t="s">
        <v>398</v>
      </c>
      <c r="G6195">
        <v>0</v>
      </c>
      <c r="H6195">
        <v>5</v>
      </c>
      <c r="I6195">
        <v>1</v>
      </c>
      <c r="J6195">
        <v>3</v>
      </c>
      <c r="K6195">
        <v>1</v>
      </c>
      <c r="L6195">
        <v>0</v>
      </c>
      <c r="M6195">
        <v>0</v>
      </c>
      <c r="N6195">
        <v>0</v>
      </c>
      <c r="O6195">
        <v>0</v>
      </c>
      <c r="P6195">
        <v>0</v>
      </c>
      <c r="Q6195">
        <v>0</v>
      </c>
    </row>
    <row r="6196" spans="1:17" x14ac:dyDescent="0.25">
      <c r="A6196" t="s">
        <v>18930</v>
      </c>
      <c r="B6196" t="s">
        <v>74</v>
      </c>
      <c r="C6196" t="s">
        <v>90</v>
      </c>
      <c r="D6196" t="s">
        <v>526</v>
      </c>
      <c r="E6196" t="s">
        <v>563</v>
      </c>
      <c r="F6196" t="s">
        <v>4242</v>
      </c>
      <c r="G6196">
        <v>0</v>
      </c>
      <c r="H6196">
        <v>0</v>
      </c>
      <c r="I6196">
        <v>0</v>
      </c>
      <c r="J6196">
        <v>0</v>
      </c>
      <c r="K6196">
        <v>0</v>
      </c>
      <c r="L6196">
        <v>0</v>
      </c>
      <c r="M6196">
        <v>5</v>
      </c>
      <c r="N6196">
        <v>0</v>
      </c>
      <c r="O6196">
        <v>0</v>
      </c>
      <c r="P6196">
        <v>0</v>
      </c>
      <c r="Q6196">
        <v>0</v>
      </c>
    </row>
    <row r="6197" spans="1:17" x14ac:dyDescent="0.25">
      <c r="A6197" t="s">
        <v>24863</v>
      </c>
      <c r="B6197" t="s">
        <v>74</v>
      </c>
      <c r="C6197" t="s">
        <v>153</v>
      </c>
      <c r="D6197" t="s">
        <v>526</v>
      </c>
      <c r="E6197" t="s">
        <v>21471</v>
      </c>
      <c r="F6197" t="s">
        <v>4238</v>
      </c>
      <c r="G6197">
        <v>0</v>
      </c>
      <c r="H6197">
        <v>0</v>
      </c>
      <c r="I6197">
        <v>0</v>
      </c>
      <c r="J6197">
        <v>0</v>
      </c>
      <c r="K6197">
        <v>0</v>
      </c>
      <c r="L6197">
        <v>0</v>
      </c>
      <c r="M6197">
        <v>30</v>
      </c>
      <c r="N6197">
        <v>0</v>
      </c>
      <c r="O6197">
        <v>0</v>
      </c>
      <c r="P6197">
        <v>0</v>
      </c>
      <c r="Q6197">
        <v>0</v>
      </c>
    </row>
    <row r="6198" spans="1:17" x14ac:dyDescent="0.25">
      <c r="A6198" t="s">
        <v>24864</v>
      </c>
      <c r="B6198" t="s">
        <v>74</v>
      </c>
      <c r="C6198" t="s">
        <v>153</v>
      </c>
      <c r="D6198" t="s">
        <v>526</v>
      </c>
      <c r="E6198" t="s">
        <v>21471</v>
      </c>
      <c r="F6198" t="s">
        <v>397</v>
      </c>
      <c r="G6198">
        <v>0</v>
      </c>
      <c r="H6198">
        <v>30</v>
      </c>
      <c r="I6198">
        <v>0</v>
      </c>
      <c r="J6198">
        <v>23</v>
      </c>
      <c r="K6198">
        <v>4</v>
      </c>
      <c r="L6198">
        <v>3</v>
      </c>
      <c r="M6198">
        <v>0</v>
      </c>
      <c r="N6198">
        <v>0</v>
      </c>
      <c r="O6198">
        <v>0</v>
      </c>
      <c r="P6198">
        <v>0</v>
      </c>
      <c r="Q6198">
        <v>0</v>
      </c>
    </row>
    <row r="6199" spans="1:17" x14ac:dyDescent="0.25">
      <c r="A6199" t="s">
        <v>24865</v>
      </c>
      <c r="B6199" t="s">
        <v>74</v>
      </c>
      <c r="C6199" t="s">
        <v>153</v>
      </c>
      <c r="D6199" t="s">
        <v>526</v>
      </c>
      <c r="E6199" t="s">
        <v>21471</v>
      </c>
      <c r="F6199" t="s">
        <v>398</v>
      </c>
      <c r="G6199">
        <v>0</v>
      </c>
      <c r="H6199">
        <v>30</v>
      </c>
      <c r="I6199">
        <v>0</v>
      </c>
      <c r="J6199">
        <v>24</v>
      </c>
      <c r="K6199">
        <v>4</v>
      </c>
      <c r="L6199">
        <v>2</v>
      </c>
      <c r="M6199">
        <v>0</v>
      </c>
      <c r="N6199">
        <v>0</v>
      </c>
      <c r="O6199">
        <v>0</v>
      </c>
      <c r="P6199">
        <v>0</v>
      </c>
      <c r="Q6199">
        <v>0</v>
      </c>
    </row>
    <row r="6200" spans="1:17" x14ac:dyDescent="0.25">
      <c r="A6200" t="s">
        <v>24866</v>
      </c>
      <c r="B6200" t="s">
        <v>74</v>
      </c>
      <c r="C6200" t="s">
        <v>153</v>
      </c>
      <c r="D6200" t="s">
        <v>526</v>
      </c>
      <c r="E6200" t="s">
        <v>21471</v>
      </c>
      <c r="F6200" t="s">
        <v>4242</v>
      </c>
      <c r="G6200">
        <v>0</v>
      </c>
      <c r="H6200">
        <v>0</v>
      </c>
      <c r="I6200">
        <v>0</v>
      </c>
      <c r="J6200">
        <v>0</v>
      </c>
      <c r="K6200">
        <v>0</v>
      </c>
      <c r="L6200">
        <v>0</v>
      </c>
      <c r="M6200">
        <v>30</v>
      </c>
      <c r="N6200">
        <v>0</v>
      </c>
      <c r="O6200">
        <v>0</v>
      </c>
      <c r="P6200">
        <v>0</v>
      </c>
      <c r="Q6200">
        <v>0</v>
      </c>
    </row>
    <row r="6201" spans="1:17" x14ac:dyDescent="0.25">
      <c r="A6201" t="s">
        <v>24867</v>
      </c>
      <c r="B6201" t="s">
        <v>74</v>
      </c>
      <c r="C6201" t="s">
        <v>153</v>
      </c>
      <c r="D6201" t="s">
        <v>526</v>
      </c>
      <c r="E6201" t="s">
        <v>21471</v>
      </c>
      <c r="F6201" t="s">
        <v>399</v>
      </c>
      <c r="G6201">
        <v>0</v>
      </c>
      <c r="H6201">
        <v>30</v>
      </c>
      <c r="I6201">
        <v>0</v>
      </c>
      <c r="J6201">
        <v>26</v>
      </c>
      <c r="K6201">
        <v>4</v>
      </c>
      <c r="L6201">
        <v>0</v>
      </c>
      <c r="M6201">
        <v>0</v>
      </c>
      <c r="N6201">
        <v>0</v>
      </c>
      <c r="O6201">
        <v>0</v>
      </c>
      <c r="P6201">
        <v>0</v>
      </c>
      <c r="Q6201">
        <v>0</v>
      </c>
    </row>
    <row r="6202" spans="1:17" x14ac:dyDescent="0.25">
      <c r="A6202" t="s">
        <v>24868</v>
      </c>
      <c r="B6202" t="s">
        <v>74</v>
      </c>
      <c r="C6202" t="s">
        <v>153</v>
      </c>
      <c r="D6202" t="s">
        <v>526</v>
      </c>
      <c r="E6202" t="s">
        <v>21471</v>
      </c>
      <c r="F6202" t="s">
        <v>4245</v>
      </c>
      <c r="G6202">
        <v>0</v>
      </c>
      <c r="H6202">
        <v>0</v>
      </c>
      <c r="I6202">
        <v>0</v>
      </c>
      <c r="J6202">
        <v>0</v>
      </c>
      <c r="K6202">
        <v>0</v>
      </c>
      <c r="L6202">
        <v>0</v>
      </c>
      <c r="M6202">
        <v>30</v>
      </c>
      <c r="N6202">
        <v>0</v>
      </c>
      <c r="O6202">
        <v>0</v>
      </c>
      <c r="P6202">
        <v>0</v>
      </c>
      <c r="Q6202">
        <v>0</v>
      </c>
    </row>
    <row r="6203" spans="1:17" x14ac:dyDescent="0.25">
      <c r="A6203" t="s">
        <v>24869</v>
      </c>
      <c r="B6203" t="s">
        <v>74</v>
      </c>
      <c r="C6203" t="s">
        <v>153</v>
      </c>
      <c r="D6203" t="s">
        <v>526</v>
      </c>
      <c r="E6203" t="s">
        <v>21471</v>
      </c>
      <c r="F6203" t="s">
        <v>394</v>
      </c>
      <c r="G6203">
        <v>0</v>
      </c>
      <c r="H6203">
        <v>0</v>
      </c>
      <c r="I6203">
        <v>0</v>
      </c>
      <c r="J6203">
        <v>0</v>
      </c>
      <c r="K6203">
        <v>0</v>
      </c>
      <c r="L6203">
        <v>0</v>
      </c>
      <c r="M6203">
        <v>0</v>
      </c>
      <c r="N6203">
        <v>19</v>
      </c>
      <c r="O6203">
        <v>18</v>
      </c>
      <c r="P6203">
        <v>1</v>
      </c>
      <c r="Q6203">
        <v>0</v>
      </c>
    </row>
    <row r="6204" spans="1:17" x14ac:dyDescent="0.25">
      <c r="A6204" t="s">
        <v>24870</v>
      </c>
      <c r="B6204" t="s">
        <v>74</v>
      </c>
      <c r="C6204" t="s">
        <v>153</v>
      </c>
      <c r="D6204" t="s">
        <v>526</v>
      </c>
      <c r="E6204" t="s">
        <v>21471</v>
      </c>
      <c r="F6204" t="s">
        <v>395</v>
      </c>
      <c r="G6204">
        <v>0</v>
      </c>
      <c r="H6204">
        <v>0</v>
      </c>
      <c r="I6204">
        <v>0</v>
      </c>
      <c r="J6204">
        <v>0</v>
      </c>
      <c r="K6204">
        <v>0</v>
      </c>
      <c r="L6204">
        <v>0</v>
      </c>
      <c r="M6204">
        <v>0</v>
      </c>
      <c r="N6204">
        <v>17</v>
      </c>
      <c r="O6204">
        <v>16</v>
      </c>
      <c r="P6204">
        <v>1</v>
      </c>
      <c r="Q6204">
        <v>0</v>
      </c>
    </row>
    <row r="6205" spans="1:17" x14ac:dyDescent="0.25">
      <c r="A6205" t="s">
        <v>24871</v>
      </c>
      <c r="B6205" t="s">
        <v>74</v>
      </c>
      <c r="C6205" t="s">
        <v>153</v>
      </c>
      <c r="D6205" t="s">
        <v>526</v>
      </c>
      <c r="E6205" t="s">
        <v>21471</v>
      </c>
      <c r="F6205" t="s">
        <v>525</v>
      </c>
      <c r="G6205">
        <v>30</v>
      </c>
      <c r="H6205">
        <v>0</v>
      </c>
      <c r="I6205">
        <v>0</v>
      </c>
      <c r="J6205">
        <v>0</v>
      </c>
      <c r="K6205">
        <v>0</v>
      </c>
      <c r="L6205">
        <v>0</v>
      </c>
      <c r="M6205">
        <v>0</v>
      </c>
      <c r="N6205">
        <v>0</v>
      </c>
      <c r="O6205">
        <v>0</v>
      </c>
      <c r="P6205">
        <v>0</v>
      </c>
      <c r="Q6205">
        <v>0</v>
      </c>
    </row>
    <row r="6206" spans="1:17" x14ac:dyDescent="0.25">
      <c r="A6206" t="s">
        <v>18372</v>
      </c>
      <c r="B6206" t="s">
        <v>74</v>
      </c>
      <c r="C6206" t="s">
        <v>153</v>
      </c>
      <c r="D6206" t="s">
        <v>12971</v>
      </c>
      <c r="E6206" t="s">
        <v>563</v>
      </c>
      <c r="F6206" t="s">
        <v>525</v>
      </c>
      <c r="G6206">
        <v>1</v>
      </c>
      <c r="H6206">
        <v>0</v>
      </c>
      <c r="I6206">
        <v>0</v>
      </c>
      <c r="J6206">
        <v>0</v>
      </c>
      <c r="K6206">
        <v>0</v>
      </c>
      <c r="L6206">
        <v>0</v>
      </c>
      <c r="M6206">
        <v>0</v>
      </c>
      <c r="N6206">
        <v>0</v>
      </c>
      <c r="O6206">
        <v>0</v>
      </c>
      <c r="P6206">
        <v>0</v>
      </c>
      <c r="Q6206">
        <v>0</v>
      </c>
    </row>
    <row r="6207" spans="1:17" x14ac:dyDescent="0.25">
      <c r="A6207" t="s">
        <v>24688</v>
      </c>
      <c r="B6207" t="s">
        <v>74</v>
      </c>
      <c r="C6207" t="s">
        <v>90</v>
      </c>
      <c r="D6207" t="s">
        <v>526</v>
      </c>
      <c r="E6207" t="s">
        <v>21471</v>
      </c>
      <c r="F6207" t="s">
        <v>399</v>
      </c>
      <c r="G6207">
        <v>0</v>
      </c>
      <c r="H6207">
        <v>5</v>
      </c>
      <c r="I6207">
        <v>0</v>
      </c>
      <c r="J6207">
        <v>4</v>
      </c>
      <c r="K6207">
        <v>0</v>
      </c>
      <c r="L6207">
        <v>1</v>
      </c>
      <c r="M6207">
        <v>0</v>
      </c>
      <c r="N6207">
        <v>0</v>
      </c>
      <c r="O6207">
        <v>0</v>
      </c>
      <c r="P6207">
        <v>0</v>
      </c>
      <c r="Q6207">
        <v>0</v>
      </c>
    </row>
    <row r="6208" spans="1:17" x14ac:dyDescent="0.25">
      <c r="A6208" t="s">
        <v>24689</v>
      </c>
      <c r="B6208" t="s">
        <v>74</v>
      </c>
      <c r="C6208" t="s">
        <v>90</v>
      </c>
      <c r="D6208" t="s">
        <v>526</v>
      </c>
      <c r="E6208" t="s">
        <v>21471</v>
      </c>
      <c r="F6208" t="s">
        <v>4245</v>
      </c>
      <c r="G6208">
        <v>0</v>
      </c>
      <c r="H6208">
        <v>0</v>
      </c>
      <c r="I6208">
        <v>0</v>
      </c>
      <c r="J6208">
        <v>0</v>
      </c>
      <c r="K6208">
        <v>0</v>
      </c>
      <c r="L6208">
        <v>0</v>
      </c>
      <c r="M6208">
        <v>5</v>
      </c>
      <c r="N6208">
        <v>0</v>
      </c>
      <c r="O6208">
        <v>0</v>
      </c>
      <c r="P6208">
        <v>0</v>
      </c>
      <c r="Q6208">
        <v>0</v>
      </c>
    </row>
    <row r="6209" spans="1:17" x14ac:dyDescent="0.25">
      <c r="A6209" t="s">
        <v>24690</v>
      </c>
      <c r="B6209" t="s">
        <v>74</v>
      </c>
      <c r="C6209" t="s">
        <v>90</v>
      </c>
      <c r="D6209" t="s">
        <v>526</v>
      </c>
      <c r="E6209" t="s">
        <v>21471</v>
      </c>
      <c r="F6209" t="s">
        <v>394</v>
      </c>
      <c r="G6209">
        <v>0</v>
      </c>
      <c r="H6209">
        <v>0</v>
      </c>
      <c r="I6209">
        <v>0</v>
      </c>
      <c r="J6209">
        <v>0</v>
      </c>
      <c r="K6209">
        <v>0</v>
      </c>
      <c r="L6209">
        <v>0</v>
      </c>
      <c r="M6209">
        <v>0</v>
      </c>
      <c r="N6209">
        <v>2</v>
      </c>
      <c r="O6209">
        <v>1</v>
      </c>
      <c r="P6209">
        <v>1</v>
      </c>
      <c r="Q6209">
        <v>0</v>
      </c>
    </row>
    <row r="6210" spans="1:17" x14ac:dyDescent="0.25">
      <c r="A6210" t="s">
        <v>24691</v>
      </c>
      <c r="B6210" t="s">
        <v>74</v>
      </c>
      <c r="C6210" t="s">
        <v>90</v>
      </c>
      <c r="D6210" t="s">
        <v>526</v>
      </c>
      <c r="E6210" t="s">
        <v>21471</v>
      </c>
      <c r="F6210" t="s">
        <v>395</v>
      </c>
      <c r="G6210">
        <v>0</v>
      </c>
      <c r="H6210">
        <v>0</v>
      </c>
      <c r="I6210">
        <v>0</v>
      </c>
      <c r="J6210">
        <v>0</v>
      </c>
      <c r="K6210">
        <v>0</v>
      </c>
      <c r="L6210">
        <v>0</v>
      </c>
      <c r="M6210">
        <v>0</v>
      </c>
      <c r="N6210">
        <v>0</v>
      </c>
      <c r="O6210">
        <v>0</v>
      </c>
      <c r="P6210">
        <v>0</v>
      </c>
      <c r="Q6210">
        <v>0</v>
      </c>
    </row>
    <row r="6211" spans="1:17" x14ac:dyDescent="0.25">
      <c r="A6211" t="s">
        <v>24692</v>
      </c>
      <c r="B6211" t="s">
        <v>74</v>
      </c>
      <c r="C6211" t="s">
        <v>90</v>
      </c>
      <c r="D6211" t="s">
        <v>526</v>
      </c>
      <c r="E6211" t="s">
        <v>21471</v>
      </c>
      <c r="F6211" t="s">
        <v>525</v>
      </c>
      <c r="G6211">
        <v>5</v>
      </c>
      <c r="H6211">
        <v>0</v>
      </c>
      <c r="I6211">
        <v>0</v>
      </c>
      <c r="J6211">
        <v>0</v>
      </c>
      <c r="K6211">
        <v>0</v>
      </c>
      <c r="L6211">
        <v>0</v>
      </c>
      <c r="M6211">
        <v>0</v>
      </c>
      <c r="N6211">
        <v>0</v>
      </c>
      <c r="O6211">
        <v>0</v>
      </c>
      <c r="P6211">
        <v>0</v>
      </c>
      <c r="Q6211">
        <v>0</v>
      </c>
    </row>
    <row r="6212" spans="1:17" x14ac:dyDescent="0.25">
      <c r="A6212" t="s">
        <v>24693</v>
      </c>
      <c r="B6212" t="s">
        <v>74</v>
      </c>
      <c r="C6212" t="s">
        <v>90</v>
      </c>
      <c r="D6212" t="s">
        <v>12971</v>
      </c>
      <c r="E6212" t="s">
        <v>21471</v>
      </c>
      <c r="F6212" t="s">
        <v>525</v>
      </c>
      <c r="G6212">
        <v>1</v>
      </c>
      <c r="H6212">
        <v>0</v>
      </c>
      <c r="I6212">
        <v>0</v>
      </c>
      <c r="J6212">
        <v>0</v>
      </c>
      <c r="K6212">
        <v>0</v>
      </c>
      <c r="L6212">
        <v>0</v>
      </c>
      <c r="M6212">
        <v>0</v>
      </c>
      <c r="N6212">
        <v>0</v>
      </c>
      <c r="O6212">
        <v>0</v>
      </c>
      <c r="P6212">
        <v>0</v>
      </c>
      <c r="Q6212">
        <v>0</v>
      </c>
    </row>
    <row r="6213" spans="1:17" x14ac:dyDescent="0.25">
      <c r="A6213" t="s">
        <v>13065</v>
      </c>
      <c r="B6213" t="s">
        <v>74</v>
      </c>
      <c r="C6213" t="s">
        <v>91</v>
      </c>
      <c r="D6213" t="s">
        <v>526</v>
      </c>
      <c r="E6213" t="s">
        <v>563</v>
      </c>
      <c r="F6213" t="s">
        <v>396</v>
      </c>
      <c r="G6213">
        <v>0</v>
      </c>
      <c r="H6213">
        <v>7</v>
      </c>
      <c r="I6213">
        <v>0</v>
      </c>
      <c r="J6213">
        <v>5</v>
      </c>
      <c r="K6213">
        <v>2</v>
      </c>
      <c r="L6213">
        <v>0</v>
      </c>
      <c r="M6213">
        <v>0</v>
      </c>
      <c r="N6213">
        <v>0</v>
      </c>
      <c r="O6213">
        <v>0</v>
      </c>
      <c r="P6213">
        <v>0</v>
      </c>
      <c r="Q6213">
        <v>0</v>
      </c>
    </row>
    <row r="6214" spans="1:17" x14ac:dyDescent="0.25">
      <c r="A6214" t="s">
        <v>13066</v>
      </c>
      <c r="B6214" t="s">
        <v>74</v>
      </c>
      <c r="C6214" t="s">
        <v>91</v>
      </c>
      <c r="D6214" t="s">
        <v>526</v>
      </c>
      <c r="E6214" t="s">
        <v>563</v>
      </c>
      <c r="F6214" t="s">
        <v>4236</v>
      </c>
      <c r="G6214">
        <v>0</v>
      </c>
      <c r="H6214">
        <v>7</v>
      </c>
      <c r="I6214">
        <v>0</v>
      </c>
      <c r="J6214">
        <v>5</v>
      </c>
      <c r="K6214">
        <v>2</v>
      </c>
      <c r="L6214">
        <v>0</v>
      </c>
      <c r="M6214">
        <v>0</v>
      </c>
      <c r="N6214">
        <v>0</v>
      </c>
      <c r="O6214">
        <v>0</v>
      </c>
      <c r="P6214">
        <v>0</v>
      </c>
      <c r="Q6214">
        <v>0</v>
      </c>
    </row>
    <row r="6215" spans="1:17" x14ac:dyDescent="0.25">
      <c r="A6215" t="s">
        <v>13067</v>
      </c>
      <c r="B6215" t="s">
        <v>74</v>
      </c>
      <c r="C6215" t="s">
        <v>91</v>
      </c>
      <c r="D6215" t="s">
        <v>526</v>
      </c>
      <c r="E6215" t="s">
        <v>563</v>
      </c>
      <c r="F6215" t="s">
        <v>4238</v>
      </c>
      <c r="G6215">
        <v>0</v>
      </c>
      <c r="H6215">
        <v>0</v>
      </c>
      <c r="I6215">
        <v>0</v>
      </c>
      <c r="J6215">
        <v>0</v>
      </c>
      <c r="K6215">
        <v>0</v>
      </c>
      <c r="L6215">
        <v>0</v>
      </c>
      <c r="M6215">
        <v>7</v>
      </c>
      <c r="N6215">
        <v>0</v>
      </c>
      <c r="O6215">
        <v>0</v>
      </c>
      <c r="P6215">
        <v>0</v>
      </c>
      <c r="Q6215">
        <v>0</v>
      </c>
    </row>
    <row r="6216" spans="1:17" x14ac:dyDescent="0.25">
      <c r="A6216" t="s">
        <v>13068</v>
      </c>
      <c r="B6216" t="s">
        <v>74</v>
      </c>
      <c r="C6216" t="s">
        <v>91</v>
      </c>
      <c r="D6216" t="s">
        <v>526</v>
      </c>
      <c r="E6216" t="s">
        <v>563</v>
      </c>
      <c r="F6216" t="s">
        <v>397</v>
      </c>
      <c r="G6216">
        <v>0</v>
      </c>
      <c r="H6216">
        <v>7</v>
      </c>
      <c r="I6216">
        <v>0</v>
      </c>
      <c r="J6216">
        <v>5</v>
      </c>
      <c r="K6216">
        <v>2</v>
      </c>
      <c r="L6216">
        <v>0</v>
      </c>
      <c r="M6216">
        <v>0</v>
      </c>
      <c r="N6216">
        <v>0</v>
      </c>
      <c r="O6216">
        <v>0</v>
      </c>
      <c r="P6216">
        <v>0</v>
      </c>
      <c r="Q6216">
        <v>0</v>
      </c>
    </row>
    <row r="6217" spans="1:17" x14ac:dyDescent="0.25">
      <c r="A6217" t="s">
        <v>13069</v>
      </c>
      <c r="B6217" t="s">
        <v>74</v>
      </c>
      <c r="C6217" t="s">
        <v>91</v>
      </c>
      <c r="D6217" t="s">
        <v>526</v>
      </c>
      <c r="E6217" t="s">
        <v>563</v>
      </c>
      <c r="F6217" t="s">
        <v>398</v>
      </c>
      <c r="G6217">
        <v>0</v>
      </c>
      <c r="H6217">
        <v>7</v>
      </c>
      <c r="I6217">
        <v>0</v>
      </c>
      <c r="J6217">
        <v>5</v>
      </c>
      <c r="K6217">
        <v>2</v>
      </c>
      <c r="L6217">
        <v>0</v>
      </c>
      <c r="M6217">
        <v>0</v>
      </c>
      <c r="N6217">
        <v>0</v>
      </c>
      <c r="O6217">
        <v>0</v>
      </c>
      <c r="P6217">
        <v>0</v>
      </c>
      <c r="Q6217">
        <v>0</v>
      </c>
    </row>
    <row r="6218" spans="1:17" x14ac:dyDescent="0.25">
      <c r="A6218" t="s">
        <v>13070</v>
      </c>
      <c r="B6218" t="s">
        <v>74</v>
      </c>
      <c r="C6218" t="s">
        <v>91</v>
      </c>
      <c r="D6218" t="s">
        <v>526</v>
      </c>
      <c r="E6218" t="s">
        <v>563</v>
      </c>
      <c r="F6218" t="s">
        <v>4242</v>
      </c>
      <c r="G6218">
        <v>0</v>
      </c>
      <c r="H6218">
        <v>0</v>
      </c>
      <c r="I6218">
        <v>0</v>
      </c>
      <c r="J6218">
        <v>0</v>
      </c>
      <c r="K6218">
        <v>0</v>
      </c>
      <c r="L6218">
        <v>0</v>
      </c>
      <c r="M6218">
        <v>7</v>
      </c>
      <c r="N6218">
        <v>0</v>
      </c>
      <c r="O6218">
        <v>0</v>
      </c>
      <c r="P6218">
        <v>0</v>
      </c>
      <c r="Q6218">
        <v>0</v>
      </c>
    </row>
    <row r="6219" spans="1:17" x14ac:dyDescent="0.25">
      <c r="A6219" t="s">
        <v>13071</v>
      </c>
      <c r="B6219" t="s">
        <v>74</v>
      </c>
      <c r="C6219" t="s">
        <v>91</v>
      </c>
      <c r="D6219" t="s">
        <v>526</v>
      </c>
      <c r="E6219" t="s">
        <v>563</v>
      </c>
      <c r="F6219" t="s">
        <v>399</v>
      </c>
      <c r="G6219">
        <v>0</v>
      </c>
      <c r="H6219">
        <v>7</v>
      </c>
      <c r="I6219">
        <v>0</v>
      </c>
      <c r="J6219">
        <v>5</v>
      </c>
      <c r="K6219">
        <v>2</v>
      </c>
      <c r="L6219">
        <v>0</v>
      </c>
      <c r="M6219">
        <v>0</v>
      </c>
      <c r="N6219">
        <v>0</v>
      </c>
      <c r="O6219">
        <v>0</v>
      </c>
      <c r="P6219">
        <v>0</v>
      </c>
      <c r="Q6219">
        <v>0</v>
      </c>
    </row>
    <row r="6220" spans="1:17" x14ac:dyDescent="0.25">
      <c r="A6220" t="s">
        <v>13072</v>
      </c>
      <c r="B6220" t="s">
        <v>74</v>
      </c>
      <c r="C6220" t="s">
        <v>91</v>
      </c>
      <c r="D6220" t="s">
        <v>526</v>
      </c>
      <c r="E6220" t="s">
        <v>563</v>
      </c>
      <c r="F6220" t="s">
        <v>4245</v>
      </c>
      <c r="G6220">
        <v>0</v>
      </c>
      <c r="H6220">
        <v>0</v>
      </c>
      <c r="I6220">
        <v>0</v>
      </c>
      <c r="J6220">
        <v>0</v>
      </c>
      <c r="K6220">
        <v>0</v>
      </c>
      <c r="L6220">
        <v>0</v>
      </c>
      <c r="M6220">
        <v>7</v>
      </c>
      <c r="N6220">
        <v>0</v>
      </c>
      <c r="O6220">
        <v>0</v>
      </c>
      <c r="P6220">
        <v>0</v>
      </c>
      <c r="Q6220">
        <v>0</v>
      </c>
    </row>
    <row r="6221" spans="1:17" x14ac:dyDescent="0.25">
      <c r="A6221" t="s">
        <v>13073</v>
      </c>
      <c r="B6221" t="s">
        <v>74</v>
      </c>
      <c r="C6221" t="s">
        <v>91</v>
      </c>
      <c r="D6221" t="s">
        <v>526</v>
      </c>
      <c r="E6221" t="s">
        <v>563</v>
      </c>
      <c r="F6221" t="s">
        <v>394</v>
      </c>
      <c r="G6221">
        <v>0</v>
      </c>
      <c r="H6221">
        <v>0</v>
      </c>
      <c r="I6221">
        <v>0</v>
      </c>
      <c r="J6221">
        <v>0</v>
      </c>
      <c r="K6221">
        <v>0</v>
      </c>
      <c r="L6221">
        <v>0</v>
      </c>
      <c r="M6221">
        <v>0</v>
      </c>
      <c r="N6221">
        <v>5</v>
      </c>
      <c r="O6221">
        <v>3</v>
      </c>
      <c r="P6221">
        <v>2</v>
      </c>
      <c r="Q6221">
        <v>0</v>
      </c>
    </row>
    <row r="6222" spans="1:17" x14ac:dyDescent="0.25">
      <c r="A6222" t="s">
        <v>13074</v>
      </c>
      <c r="B6222" t="s">
        <v>74</v>
      </c>
      <c r="C6222" t="s">
        <v>91</v>
      </c>
      <c r="D6222" t="s">
        <v>526</v>
      </c>
      <c r="E6222" t="s">
        <v>563</v>
      </c>
      <c r="F6222" t="s">
        <v>395</v>
      </c>
      <c r="G6222">
        <v>0</v>
      </c>
      <c r="H6222">
        <v>0</v>
      </c>
      <c r="I6222">
        <v>0</v>
      </c>
      <c r="J6222">
        <v>0</v>
      </c>
      <c r="K6222">
        <v>0</v>
      </c>
      <c r="L6222">
        <v>0</v>
      </c>
      <c r="M6222">
        <v>0</v>
      </c>
      <c r="N6222">
        <v>4</v>
      </c>
      <c r="O6222">
        <v>2</v>
      </c>
      <c r="P6222">
        <v>2</v>
      </c>
      <c r="Q6222">
        <v>0</v>
      </c>
    </row>
    <row r="6223" spans="1:17" x14ac:dyDescent="0.25">
      <c r="A6223" t="s">
        <v>13075</v>
      </c>
      <c r="B6223" t="s">
        <v>74</v>
      </c>
      <c r="C6223" t="s">
        <v>91</v>
      </c>
      <c r="D6223" t="s">
        <v>526</v>
      </c>
      <c r="E6223" t="s">
        <v>563</v>
      </c>
      <c r="F6223" t="s">
        <v>525</v>
      </c>
      <c r="G6223">
        <v>7</v>
      </c>
      <c r="H6223">
        <v>0</v>
      </c>
      <c r="I6223">
        <v>0</v>
      </c>
      <c r="J6223">
        <v>0</v>
      </c>
      <c r="K6223">
        <v>0</v>
      </c>
      <c r="L6223">
        <v>0</v>
      </c>
      <c r="M6223">
        <v>0</v>
      </c>
      <c r="N6223">
        <v>0</v>
      </c>
      <c r="O6223">
        <v>0</v>
      </c>
      <c r="P6223">
        <v>0</v>
      </c>
      <c r="Q6223">
        <v>0</v>
      </c>
    </row>
    <row r="6224" spans="1:17" x14ac:dyDescent="0.25">
      <c r="A6224" t="s">
        <v>24694</v>
      </c>
      <c r="B6224" t="s">
        <v>74</v>
      </c>
      <c r="C6224" t="s">
        <v>154</v>
      </c>
      <c r="D6224" t="s">
        <v>526</v>
      </c>
      <c r="E6224" t="s">
        <v>21471</v>
      </c>
      <c r="F6224" t="s">
        <v>398</v>
      </c>
      <c r="G6224">
        <v>0</v>
      </c>
      <c r="H6224">
        <v>12</v>
      </c>
      <c r="I6224">
        <v>1</v>
      </c>
      <c r="J6224">
        <v>10</v>
      </c>
      <c r="K6224">
        <v>1</v>
      </c>
      <c r="L6224">
        <v>0</v>
      </c>
      <c r="M6224">
        <v>0</v>
      </c>
      <c r="N6224">
        <v>0</v>
      </c>
      <c r="O6224">
        <v>0</v>
      </c>
      <c r="P6224">
        <v>0</v>
      </c>
      <c r="Q6224">
        <v>0</v>
      </c>
    </row>
    <row r="6225" spans="1:17" x14ac:dyDescent="0.25">
      <c r="A6225" t="s">
        <v>24695</v>
      </c>
      <c r="B6225" t="s">
        <v>74</v>
      </c>
      <c r="C6225" t="s">
        <v>154</v>
      </c>
      <c r="D6225" t="s">
        <v>526</v>
      </c>
      <c r="E6225" t="s">
        <v>21471</v>
      </c>
      <c r="F6225" t="s">
        <v>4242</v>
      </c>
      <c r="G6225">
        <v>0</v>
      </c>
      <c r="H6225">
        <v>0</v>
      </c>
      <c r="I6225">
        <v>0</v>
      </c>
      <c r="J6225">
        <v>0</v>
      </c>
      <c r="K6225">
        <v>0</v>
      </c>
      <c r="L6225">
        <v>0</v>
      </c>
      <c r="M6225">
        <v>12</v>
      </c>
      <c r="N6225">
        <v>0</v>
      </c>
      <c r="O6225">
        <v>0</v>
      </c>
      <c r="P6225">
        <v>0</v>
      </c>
      <c r="Q6225">
        <v>0</v>
      </c>
    </row>
    <row r="6226" spans="1:17" x14ac:dyDescent="0.25">
      <c r="A6226" t="s">
        <v>24696</v>
      </c>
      <c r="B6226" t="s">
        <v>74</v>
      </c>
      <c r="C6226" t="s">
        <v>154</v>
      </c>
      <c r="D6226" t="s">
        <v>526</v>
      </c>
      <c r="E6226" t="s">
        <v>21471</v>
      </c>
      <c r="F6226" t="s">
        <v>399</v>
      </c>
      <c r="G6226">
        <v>0</v>
      </c>
      <c r="H6226">
        <v>12</v>
      </c>
      <c r="I6226">
        <v>1</v>
      </c>
      <c r="J6226">
        <v>10</v>
      </c>
      <c r="K6226">
        <v>1</v>
      </c>
      <c r="L6226">
        <v>0</v>
      </c>
      <c r="M6226">
        <v>0</v>
      </c>
      <c r="N6226">
        <v>0</v>
      </c>
      <c r="O6226">
        <v>0</v>
      </c>
      <c r="P6226">
        <v>0</v>
      </c>
      <c r="Q6226">
        <v>0</v>
      </c>
    </row>
    <row r="6227" spans="1:17" x14ac:dyDescent="0.25">
      <c r="A6227" t="s">
        <v>24697</v>
      </c>
      <c r="B6227" t="s">
        <v>74</v>
      </c>
      <c r="C6227" t="s">
        <v>154</v>
      </c>
      <c r="D6227" t="s">
        <v>526</v>
      </c>
      <c r="E6227" t="s">
        <v>21471</v>
      </c>
      <c r="F6227" t="s">
        <v>4245</v>
      </c>
      <c r="G6227">
        <v>0</v>
      </c>
      <c r="H6227">
        <v>0</v>
      </c>
      <c r="I6227">
        <v>0</v>
      </c>
      <c r="J6227">
        <v>0</v>
      </c>
      <c r="K6227">
        <v>0</v>
      </c>
      <c r="L6227">
        <v>0</v>
      </c>
      <c r="M6227">
        <v>12</v>
      </c>
      <c r="N6227">
        <v>0</v>
      </c>
      <c r="O6227">
        <v>0</v>
      </c>
      <c r="P6227">
        <v>0</v>
      </c>
      <c r="Q6227">
        <v>0</v>
      </c>
    </row>
    <row r="6228" spans="1:17" x14ac:dyDescent="0.25">
      <c r="A6228" t="s">
        <v>24698</v>
      </c>
      <c r="B6228" t="s">
        <v>74</v>
      </c>
      <c r="C6228" t="s">
        <v>154</v>
      </c>
      <c r="D6228" t="s">
        <v>526</v>
      </c>
      <c r="E6228" t="s">
        <v>21471</v>
      </c>
      <c r="F6228" t="s">
        <v>394</v>
      </c>
      <c r="G6228">
        <v>0</v>
      </c>
      <c r="H6228">
        <v>0</v>
      </c>
      <c r="I6228">
        <v>0</v>
      </c>
      <c r="J6228">
        <v>0</v>
      </c>
      <c r="K6228">
        <v>0</v>
      </c>
      <c r="L6228">
        <v>0</v>
      </c>
      <c r="M6228">
        <v>0</v>
      </c>
      <c r="N6228">
        <v>7</v>
      </c>
      <c r="O6228">
        <v>7</v>
      </c>
      <c r="P6228">
        <v>0</v>
      </c>
      <c r="Q6228">
        <v>0</v>
      </c>
    </row>
    <row r="6229" spans="1:17" x14ac:dyDescent="0.25">
      <c r="A6229" t="s">
        <v>24699</v>
      </c>
      <c r="B6229" t="s">
        <v>74</v>
      </c>
      <c r="C6229" t="s">
        <v>154</v>
      </c>
      <c r="D6229" t="s">
        <v>526</v>
      </c>
      <c r="E6229" t="s">
        <v>21471</v>
      </c>
      <c r="F6229" t="s">
        <v>395</v>
      </c>
      <c r="G6229">
        <v>0</v>
      </c>
      <c r="H6229">
        <v>0</v>
      </c>
      <c r="I6229">
        <v>0</v>
      </c>
      <c r="J6229">
        <v>0</v>
      </c>
      <c r="K6229">
        <v>0</v>
      </c>
      <c r="L6229">
        <v>0</v>
      </c>
      <c r="M6229">
        <v>0</v>
      </c>
      <c r="N6229">
        <v>6</v>
      </c>
      <c r="O6229">
        <v>6</v>
      </c>
      <c r="P6229">
        <v>0</v>
      </c>
      <c r="Q6229">
        <v>0</v>
      </c>
    </row>
    <row r="6230" spans="1:17" x14ac:dyDescent="0.25">
      <c r="A6230" t="s">
        <v>24700</v>
      </c>
      <c r="B6230" t="s">
        <v>74</v>
      </c>
      <c r="C6230" t="s">
        <v>154</v>
      </c>
      <c r="D6230" t="s">
        <v>526</v>
      </c>
      <c r="E6230" t="s">
        <v>21471</v>
      </c>
      <c r="F6230" t="s">
        <v>525</v>
      </c>
      <c r="G6230">
        <v>12</v>
      </c>
      <c r="H6230">
        <v>0</v>
      </c>
      <c r="I6230">
        <v>0</v>
      </c>
      <c r="J6230">
        <v>0</v>
      </c>
      <c r="K6230">
        <v>0</v>
      </c>
      <c r="L6230">
        <v>0</v>
      </c>
      <c r="M6230">
        <v>0</v>
      </c>
      <c r="N6230">
        <v>0</v>
      </c>
      <c r="O6230">
        <v>0</v>
      </c>
      <c r="P6230">
        <v>0</v>
      </c>
      <c r="Q6230">
        <v>0</v>
      </c>
    </row>
    <row r="6231" spans="1:17" x14ac:dyDescent="0.25">
      <c r="A6231" t="s">
        <v>18936</v>
      </c>
      <c r="B6231" t="s">
        <v>74</v>
      </c>
      <c r="C6231" t="s">
        <v>154</v>
      </c>
      <c r="D6231" t="s">
        <v>12971</v>
      </c>
      <c r="E6231" t="s">
        <v>563</v>
      </c>
      <c r="F6231" t="s">
        <v>525</v>
      </c>
      <c r="G6231">
        <v>3</v>
      </c>
      <c r="H6231">
        <v>0</v>
      </c>
      <c r="I6231">
        <v>0</v>
      </c>
      <c r="J6231">
        <v>0</v>
      </c>
      <c r="K6231">
        <v>0</v>
      </c>
      <c r="L6231">
        <v>0</v>
      </c>
      <c r="M6231">
        <v>0</v>
      </c>
      <c r="N6231">
        <v>0</v>
      </c>
      <c r="O6231">
        <v>0</v>
      </c>
      <c r="P6231">
        <v>0</v>
      </c>
      <c r="Q6231">
        <v>0</v>
      </c>
    </row>
    <row r="6232" spans="1:17" x14ac:dyDescent="0.25">
      <c r="A6232" t="s">
        <v>24701</v>
      </c>
      <c r="B6232" t="s">
        <v>74</v>
      </c>
      <c r="C6232" t="s">
        <v>154</v>
      </c>
      <c r="D6232" t="s">
        <v>12971</v>
      </c>
      <c r="E6232" t="s">
        <v>21471</v>
      </c>
      <c r="F6232" t="s">
        <v>525</v>
      </c>
      <c r="G6232">
        <v>5</v>
      </c>
      <c r="H6232">
        <v>0</v>
      </c>
      <c r="I6232">
        <v>0</v>
      </c>
      <c r="J6232">
        <v>0</v>
      </c>
      <c r="K6232">
        <v>0</v>
      </c>
      <c r="L6232">
        <v>0</v>
      </c>
      <c r="M6232">
        <v>0</v>
      </c>
      <c r="N6232">
        <v>0</v>
      </c>
      <c r="O6232">
        <v>0</v>
      </c>
      <c r="P6232">
        <v>0</v>
      </c>
      <c r="Q6232">
        <v>0</v>
      </c>
    </row>
    <row r="6233" spans="1:17" x14ac:dyDescent="0.25">
      <c r="A6233" t="s">
        <v>18937</v>
      </c>
      <c r="B6233" t="s">
        <v>74</v>
      </c>
      <c r="C6233" t="s">
        <v>155</v>
      </c>
      <c r="D6233" t="s">
        <v>529</v>
      </c>
      <c r="E6233" t="s">
        <v>563</v>
      </c>
      <c r="F6233" t="s">
        <v>525</v>
      </c>
      <c r="G6233">
        <v>1</v>
      </c>
      <c r="H6233">
        <v>0</v>
      </c>
      <c r="I6233">
        <v>0</v>
      </c>
      <c r="J6233">
        <v>0</v>
      </c>
      <c r="K6233">
        <v>0</v>
      </c>
      <c r="L6233">
        <v>0</v>
      </c>
      <c r="M6233">
        <v>0</v>
      </c>
      <c r="N6233">
        <v>0</v>
      </c>
      <c r="O6233">
        <v>0</v>
      </c>
      <c r="P6233">
        <v>0</v>
      </c>
      <c r="Q6233">
        <v>0</v>
      </c>
    </row>
    <row r="6234" spans="1:17" x14ac:dyDescent="0.25">
      <c r="A6234" t="s">
        <v>25037</v>
      </c>
      <c r="B6234" t="s">
        <v>74</v>
      </c>
      <c r="C6234" t="s">
        <v>155</v>
      </c>
      <c r="D6234" t="s">
        <v>529</v>
      </c>
      <c r="E6234" t="s">
        <v>21471</v>
      </c>
      <c r="F6234" t="s">
        <v>525</v>
      </c>
      <c r="G6234">
        <v>2</v>
      </c>
      <c r="H6234">
        <v>0</v>
      </c>
      <c r="I6234">
        <v>0</v>
      </c>
      <c r="J6234">
        <v>0</v>
      </c>
      <c r="K6234">
        <v>0</v>
      </c>
      <c r="L6234">
        <v>0</v>
      </c>
      <c r="M6234">
        <v>0</v>
      </c>
      <c r="N6234">
        <v>0</v>
      </c>
      <c r="O6234">
        <v>0</v>
      </c>
      <c r="P6234">
        <v>0</v>
      </c>
      <c r="Q6234">
        <v>0</v>
      </c>
    </row>
    <row r="6235" spans="1:17" x14ac:dyDescent="0.25">
      <c r="A6235" t="s">
        <v>18938</v>
      </c>
      <c r="B6235" t="s">
        <v>74</v>
      </c>
      <c r="C6235" t="s">
        <v>155</v>
      </c>
      <c r="D6235" t="s">
        <v>526</v>
      </c>
      <c r="E6235" t="s">
        <v>563</v>
      </c>
      <c r="F6235" t="s">
        <v>396</v>
      </c>
      <c r="G6235">
        <v>0</v>
      </c>
      <c r="H6235">
        <v>23</v>
      </c>
      <c r="I6235">
        <v>2</v>
      </c>
      <c r="J6235">
        <v>19</v>
      </c>
      <c r="K6235">
        <v>2</v>
      </c>
      <c r="L6235">
        <v>0</v>
      </c>
      <c r="M6235">
        <v>0</v>
      </c>
      <c r="N6235">
        <v>0</v>
      </c>
      <c r="O6235">
        <v>0</v>
      </c>
      <c r="P6235">
        <v>0</v>
      </c>
      <c r="Q6235">
        <v>0</v>
      </c>
    </row>
    <row r="6236" spans="1:17" x14ac:dyDescent="0.25">
      <c r="A6236" t="s">
        <v>18939</v>
      </c>
      <c r="B6236" t="s">
        <v>74</v>
      </c>
      <c r="C6236" t="s">
        <v>155</v>
      </c>
      <c r="D6236" t="s">
        <v>526</v>
      </c>
      <c r="E6236" t="s">
        <v>563</v>
      </c>
      <c r="F6236" t="s">
        <v>4236</v>
      </c>
      <c r="G6236">
        <v>0</v>
      </c>
      <c r="H6236">
        <v>23</v>
      </c>
      <c r="I6236">
        <v>2</v>
      </c>
      <c r="J6236">
        <v>18</v>
      </c>
      <c r="K6236">
        <v>2</v>
      </c>
      <c r="L6236">
        <v>1</v>
      </c>
      <c r="M6236">
        <v>0</v>
      </c>
      <c r="N6236">
        <v>0</v>
      </c>
      <c r="O6236">
        <v>0</v>
      </c>
      <c r="P6236">
        <v>0</v>
      </c>
      <c r="Q6236">
        <v>0</v>
      </c>
    </row>
    <row r="6237" spans="1:17" x14ac:dyDescent="0.25">
      <c r="A6237" t="s">
        <v>18940</v>
      </c>
      <c r="B6237" t="s">
        <v>74</v>
      </c>
      <c r="C6237" t="s">
        <v>155</v>
      </c>
      <c r="D6237" t="s">
        <v>526</v>
      </c>
      <c r="E6237" t="s">
        <v>563</v>
      </c>
      <c r="F6237" t="s">
        <v>4238</v>
      </c>
      <c r="G6237">
        <v>0</v>
      </c>
      <c r="H6237">
        <v>0</v>
      </c>
      <c r="I6237">
        <v>0</v>
      </c>
      <c r="J6237">
        <v>0</v>
      </c>
      <c r="K6237">
        <v>0</v>
      </c>
      <c r="L6237">
        <v>0</v>
      </c>
      <c r="M6237">
        <v>23</v>
      </c>
      <c r="N6237">
        <v>0</v>
      </c>
      <c r="O6237">
        <v>0</v>
      </c>
      <c r="P6237">
        <v>0</v>
      </c>
      <c r="Q6237">
        <v>0</v>
      </c>
    </row>
    <row r="6238" spans="1:17" x14ac:dyDescent="0.25">
      <c r="A6238" t="s">
        <v>18941</v>
      </c>
      <c r="B6238" t="s">
        <v>74</v>
      </c>
      <c r="C6238" t="s">
        <v>155</v>
      </c>
      <c r="D6238" t="s">
        <v>526</v>
      </c>
      <c r="E6238" t="s">
        <v>563</v>
      </c>
      <c r="F6238" t="s">
        <v>397</v>
      </c>
      <c r="G6238">
        <v>0</v>
      </c>
      <c r="H6238">
        <v>23</v>
      </c>
      <c r="I6238">
        <v>2</v>
      </c>
      <c r="J6238">
        <v>18</v>
      </c>
      <c r="K6238">
        <v>2</v>
      </c>
      <c r="L6238">
        <v>1</v>
      </c>
      <c r="M6238">
        <v>0</v>
      </c>
      <c r="N6238">
        <v>0</v>
      </c>
      <c r="O6238">
        <v>0</v>
      </c>
      <c r="P6238">
        <v>0</v>
      </c>
      <c r="Q6238">
        <v>0</v>
      </c>
    </row>
    <row r="6239" spans="1:17" x14ac:dyDescent="0.25">
      <c r="A6239" t="s">
        <v>18942</v>
      </c>
      <c r="B6239" t="s">
        <v>74</v>
      </c>
      <c r="C6239" t="s">
        <v>155</v>
      </c>
      <c r="D6239" t="s">
        <v>526</v>
      </c>
      <c r="E6239" t="s">
        <v>563</v>
      </c>
      <c r="F6239" t="s">
        <v>398</v>
      </c>
      <c r="G6239">
        <v>0</v>
      </c>
      <c r="H6239">
        <v>23</v>
      </c>
      <c r="I6239">
        <v>2</v>
      </c>
      <c r="J6239">
        <v>18</v>
      </c>
      <c r="K6239">
        <v>2</v>
      </c>
      <c r="L6239">
        <v>1</v>
      </c>
      <c r="M6239">
        <v>0</v>
      </c>
      <c r="N6239">
        <v>0</v>
      </c>
      <c r="O6239">
        <v>0</v>
      </c>
      <c r="P6239">
        <v>0</v>
      </c>
      <c r="Q6239">
        <v>0</v>
      </c>
    </row>
    <row r="6240" spans="1:17" x14ac:dyDescent="0.25">
      <c r="A6240" t="s">
        <v>18943</v>
      </c>
      <c r="B6240" t="s">
        <v>74</v>
      </c>
      <c r="C6240" t="s">
        <v>155</v>
      </c>
      <c r="D6240" t="s">
        <v>526</v>
      </c>
      <c r="E6240" t="s">
        <v>563</v>
      </c>
      <c r="F6240" t="s">
        <v>4242</v>
      </c>
      <c r="G6240">
        <v>0</v>
      </c>
      <c r="H6240">
        <v>0</v>
      </c>
      <c r="I6240">
        <v>0</v>
      </c>
      <c r="J6240">
        <v>0</v>
      </c>
      <c r="K6240">
        <v>0</v>
      </c>
      <c r="L6240">
        <v>0</v>
      </c>
      <c r="M6240">
        <v>23</v>
      </c>
      <c r="N6240">
        <v>0</v>
      </c>
      <c r="O6240">
        <v>0</v>
      </c>
      <c r="P6240">
        <v>0</v>
      </c>
      <c r="Q6240">
        <v>0</v>
      </c>
    </row>
    <row r="6241" spans="1:17" x14ac:dyDescent="0.25">
      <c r="A6241" t="s">
        <v>18944</v>
      </c>
      <c r="B6241" t="s">
        <v>74</v>
      </c>
      <c r="C6241" t="s">
        <v>155</v>
      </c>
      <c r="D6241" t="s">
        <v>526</v>
      </c>
      <c r="E6241" t="s">
        <v>563</v>
      </c>
      <c r="F6241" t="s">
        <v>399</v>
      </c>
      <c r="G6241">
        <v>0</v>
      </c>
      <c r="H6241">
        <v>23</v>
      </c>
      <c r="I6241">
        <v>2</v>
      </c>
      <c r="J6241">
        <v>19</v>
      </c>
      <c r="K6241">
        <v>2</v>
      </c>
      <c r="L6241">
        <v>0</v>
      </c>
      <c r="M6241">
        <v>0</v>
      </c>
      <c r="N6241">
        <v>0</v>
      </c>
      <c r="O6241">
        <v>0</v>
      </c>
      <c r="P6241">
        <v>0</v>
      </c>
      <c r="Q6241">
        <v>0</v>
      </c>
    </row>
    <row r="6242" spans="1:17" x14ac:dyDescent="0.25">
      <c r="A6242" t="s">
        <v>13156</v>
      </c>
      <c r="B6242" t="s">
        <v>74</v>
      </c>
      <c r="C6242" t="s">
        <v>155</v>
      </c>
      <c r="D6242" t="s">
        <v>526</v>
      </c>
      <c r="E6242" t="s">
        <v>563</v>
      </c>
      <c r="F6242" t="s">
        <v>4245</v>
      </c>
      <c r="G6242">
        <v>0</v>
      </c>
      <c r="H6242">
        <v>0</v>
      </c>
      <c r="I6242">
        <v>0</v>
      </c>
      <c r="J6242">
        <v>0</v>
      </c>
      <c r="K6242">
        <v>0</v>
      </c>
      <c r="L6242">
        <v>0</v>
      </c>
      <c r="M6242">
        <v>23</v>
      </c>
      <c r="N6242">
        <v>0</v>
      </c>
      <c r="O6242">
        <v>0</v>
      </c>
      <c r="P6242">
        <v>0</v>
      </c>
      <c r="Q6242">
        <v>0</v>
      </c>
    </row>
    <row r="6243" spans="1:17" x14ac:dyDescent="0.25">
      <c r="A6243" t="s">
        <v>13157</v>
      </c>
      <c r="B6243" t="s">
        <v>74</v>
      </c>
      <c r="C6243" t="s">
        <v>155</v>
      </c>
      <c r="D6243" t="s">
        <v>526</v>
      </c>
      <c r="E6243" t="s">
        <v>563</v>
      </c>
      <c r="F6243" t="s">
        <v>394</v>
      </c>
      <c r="G6243">
        <v>0</v>
      </c>
      <c r="H6243">
        <v>0</v>
      </c>
      <c r="I6243">
        <v>0</v>
      </c>
      <c r="J6243">
        <v>0</v>
      </c>
      <c r="K6243">
        <v>0</v>
      </c>
      <c r="L6243">
        <v>0</v>
      </c>
      <c r="M6243">
        <v>0</v>
      </c>
      <c r="N6243">
        <v>18</v>
      </c>
      <c r="O6243">
        <v>16</v>
      </c>
      <c r="P6243">
        <v>2</v>
      </c>
      <c r="Q6243">
        <v>0</v>
      </c>
    </row>
    <row r="6244" spans="1:17" x14ac:dyDescent="0.25">
      <c r="A6244" t="s">
        <v>13158</v>
      </c>
      <c r="B6244" t="s">
        <v>74</v>
      </c>
      <c r="C6244" t="s">
        <v>155</v>
      </c>
      <c r="D6244" t="s">
        <v>526</v>
      </c>
      <c r="E6244" t="s">
        <v>563</v>
      </c>
      <c r="F6244" t="s">
        <v>395</v>
      </c>
      <c r="G6244">
        <v>0</v>
      </c>
      <c r="H6244">
        <v>0</v>
      </c>
      <c r="I6244">
        <v>0</v>
      </c>
      <c r="J6244">
        <v>0</v>
      </c>
      <c r="K6244">
        <v>0</v>
      </c>
      <c r="L6244">
        <v>0</v>
      </c>
      <c r="M6244">
        <v>0</v>
      </c>
      <c r="N6244">
        <v>15</v>
      </c>
      <c r="O6244">
        <v>13</v>
      </c>
      <c r="P6244">
        <v>2</v>
      </c>
      <c r="Q6244">
        <v>0</v>
      </c>
    </row>
    <row r="6245" spans="1:17" x14ac:dyDescent="0.25">
      <c r="A6245" t="s">
        <v>13159</v>
      </c>
      <c r="B6245" t="s">
        <v>74</v>
      </c>
      <c r="C6245" t="s">
        <v>155</v>
      </c>
      <c r="D6245" t="s">
        <v>526</v>
      </c>
      <c r="E6245" t="s">
        <v>563</v>
      </c>
      <c r="F6245" t="s">
        <v>525</v>
      </c>
      <c r="G6245">
        <v>23</v>
      </c>
      <c r="H6245">
        <v>0</v>
      </c>
      <c r="I6245">
        <v>0</v>
      </c>
      <c r="J6245">
        <v>0</v>
      </c>
      <c r="K6245">
        <v>0</v>
      </c>
      <c r="L6245">
        <v>0</v>
      </c>
      <c r="M6245">
        <v>0</v>
      </c>
      <c r="N6245">
        <v>0</v>
      </c>
      <c r="O6245">
        <v>0</v>
      </c>
      <c r="P6245">
        <v>0</v>
      </c>
      <c r="Q6245">
        <v>0</v>
      </c>
    </row>
    <row r="6246" spans="1:17" x14ac:dyDescent="0.25">
      <c r="A6246" t="s">
        <v>25038</v>
      </c>
      <c r="B6246" t="s">
        <v>74</v>
      </c>
      <c r="C6246" t="s">
        <v>155</v>
      </c>
      <c r="D6246" t="s">
        <v>526</v>
      </c>
      <c r="E6246" t="s">
        <v>21471</v>
      </c>
      <c r="F6246" t="s">
        <v>396</v>
      </c>
      <c r="G6246">
        <v>0</v>
      </c>
      <c r="H6246">
        <v>26</v>
      </c>
      <c r="I6246">
        <v>1</v>
      </c>
      <c r="J6246">
        <v>20</v>
      </c>
      <c r="K6246">
        <v>4</v>
      </c>
      <c r="L6246">
        <v>1</v>
      </c>
      <c r="M6246">
        <v>0</v>
      </c>
      <c r="N6246">
        <v>0</v>
      </c>
      <c r="O6246">
        <v>0</v>
      </c>
      <c r="P6246">
        <v>0</v>
      </c>
      <c r="Q6246">
        <v>0</v>
      </c>
    </row>
    <row r="6247" spans="1:17" x14ac:dyDescent="0.25">
      <c r="A6247" t="s">
        <v>25039</v>
      </c>
      <c r="B6247" t="s">
        <v>74</v>
      </c>
      <c r="C6247" t="s">
        <v>155</v>
      </c>
      <c r="D6247" t="s">
        <v>526</v>
      </c>
      <c r="E6247" t="s">
        <v>21471</v>
      </c>
      <c r="F6247" t="s">
        <v>4236</v>
      </c>
      <c r="G6247">
        <v>0</v>
      </c>
      <c r="H6247">
        <v>26</v>
      </c>
      <c r="I6247">
        <v>1</v>
      </c>
      <c r="J6247">
        <v>20</v>
      </c>
      <c r="K6247">
        <v>3</v>
      </c>
      <c r="L6247">
        <v>2</v>
      </c>
      <c r="M6247">
        <v>0</v>
      </c>
      <c r="N6247">
        <v>0</v>
      </c>
      <c r="O6247">
        <v>0</v>
      </c>
      <c r="P6247">
        <v>0</v>
      </c>
      <c r="Q6247">
        <v>0</v>
      </c>
    </row>
    <row r="6248" spans="1:17" x14ac:dyDescent="0.25">
      <c r="A6248" t="s">
        <v>25040</v>
      </c>
      <c r="B6248" t="s">
        <v>74</v>
      </c>
      <c r="C6248" t="s">
        <v>155</v>
      </c>
      <c r="D6248" t="s">
        <v>526</v>
      </c>
      <c r="E6248" t="s">
        <v>21471</v>
      </c>
      <c r="F6248" t="s">
        <v>4238</v>
      </c>
      <c r="G6248">
        <v>0</v>
      </c>
      <c r="H6248">
        <v>0</v>
      </c>
      <c r="I6248">
        <v>0</v>
      </c>
      <c r="J6248">
        <v>0</v>
      </c>
      <c r="K6248">
        <v>0</v>
      </c>
      <c r="L6248">
        <v>0</v>
      </c>
      <c r="M6248">
        <v>26</v>
      </c>
      <c r="N6248">
        <v>0</v>
      </c>
      <c r="O6248">
        <v>0</v>
      </c>
      <c r="P6248">
        <v>0</v>
      </c>
      <c r="Q6248">
        <v>0</v>
      </c>
    </row>
    <row r="6249" spans="1:17" x14ac:dyDescent="0.25">
      <c r="A6249" t="s">
        <v>25041</v>
      </c>
      <c r="B6249" t="s">
        <v>74</v>
      </c>
      <c r="C6249" t="s">
        <v>155</v>
      </c>
      <c r="D6249" t="s">
        <v>526</v>
      </c>
      <c r="E6249" t="s">
        <v>21471</v>
      </c>
      <c r="F6249" t="s">
        <v>397</v>
      </c>
      <c r="G6249">
        <v>0</v>
      </c>
      <c r="H6249">
        <v>26</v>
      </c>
      <c r="I6249">
        <v>1</v>
      </c>
      <c r="J6249">
        <v>20</v>
      </c>
      <c r="K6249">
        <v>3</v>
      </c>
      <c r="L6249">
        <v>2</v>
      </c>
      <c r="M6249">
        <v>0</v>
      </c>
      <c r="N6249">
        <v>0</v>
      </c>
      <c r="O6249">
        <v>0</v>
      </c>
      <c r="P6249">
        <v>0</v>
      </c>
      <c r="Q6249">
        <v>0</v>
      </c>
    </row>
    <row r="6250" spans="1:17" x14ac:dyDescent="0.25">
      <c r="A6250" t="s">
        <v>25042</v>
      </c>
      <c r="B6250" t="s">
        <v>74</v>
      </c>
      <c r="C6250" t="s">
        <v>155</v>
      </c>
      <c r="D6250" t="s">
        <v>526</v>
      </c>
      <c r="E6250" t="s">
        <v>21471</v>
      </c>
      <c r="F6250" t="s">
        <v>398</v>
      </c>
      <c r="G6250">
        <v>0</v>
      </c>
      <c r="H6250">
        <v>26</v>
      </c>
      <c r="I6250">
        <v>1</v>
      </c>
      <c r="J6250">
        <v>20</v>
      </c>
      <c r="K6250">
        <v>3</v>
      </c>
      <c r="L6250">
        <v>2</v>
      </c>
      <c r="M6250">
        <v>0</v>
      </c>
      <c r="N6250">
        <v>0</v>
      </c>
      <c r="O6250">
        <v>0</v>
      </c>
      <c r="P6250">
        <v>0</v>
      </c>
      <c r="Q6250">
        <v>0</v>
      </c>
    </row>
    <row r="6251" spans="1:17" x14ac:dyDescent="0.25">
      <c r="A6251" t="s">
        <v>25043</v>
      </c>
      <c r="B6251" t="s">
        <v>74</v>
      </c>
      <c r="C6251" t="s">
        <v>155</v>
      </c>
      <c r="D6251" t="s">
        <v>526</v>
      </c>
      <c r="E6251" t="s">
        <v>21471</v>
      </c>
      <c r="F6251" t="s">
        <v>4242</v>
      </c>
      <c r="G6251">
        <v>0</v>
      </c>
      <c r="H6251">
        <v>0</v>
      </c>
      <c r="I6251">
        <v>0</v>
      </c>
      <c r="J6251">
        <v>0</v>
      </c>
      <c r="K6251">
        <v>0</v>
      </c>
      <c r="L6251">
        <v>0</v>
      </c>
      <c r="M6251">
        <v>26</v>
      </c>
      <c r="N6251">
        <v>0</v>
      </c>
      <c r="O6251">
        <v>0</v>
      </c>
      <c r="P6251">
        <v>0</v>
      </c>
      <c r="Q6251">
        <v>0</v>
      </c>
    </row>
    <row r="6252" spans="1:17" x14ac:dyDescent="0.25">
      <c r="A6252" t="s">
        <v>25044</v>
      </c>
      <c r="B6252" t="s">
        <v>74</v>
      </c>
      <c r="C6252" t="s">
        <v>217</v>
      </c>
      <c r="D6252" t="s">
        <v>526</v>
      </c>
      <c r="E6252" t="s">
        <v>21471</v>
      </c>
      <c r="F6252" t="s">
        <v>4245</v>
      </c>
      <c r="G6252">
        <v>0</v>
      </c>
      <c r="H6252">
        <v>0</v>
      </c>
      <c r="I6252">
        <v>0</v>
      </c>
      <c r="J6252">
        <v>0</v>
      </c>
      <c r="K6252">
        <v>0</v>
      </c>
      <c r="L6252">
        <v>0</v>
      </c>
      <c r="M6252">
        <v>4</v>
      </c>
      <c r="N6252">
        <v>0</v>
      </c>
      <c r="O6252">
        <v>0</v>
      </c>
      <c r="P6252">
        <v>0</v>
      </c>
      <c r="Q6252">
        <v>0</v>
      </c>
    </row>
    <row r="6253" spans="1:17" x14ac:dyDescent="0.25">
      <c r="A6253" t="s">
        <v>25045</v>
      </c>
      <c r="B6253" t="s">
        <v>74</v>
      </c>
      <c r="C6253" t="s">
        <v>217</v>
      </c>
      <c r="D6253" t="s">
        <v>526</v>
      </c>
      <c r="E6253" t="s">
        <v>21471</v>
      </c>
      <c r="F6253" t="s">
        <v>394</v>
      </c>
      <c r="G6253">
        <v>0</v>
      </c>
      <c r="H6253">
        <v>0</v>
      </c>
      <c r="I6253">
        <v>0</v>
      </c>
      <c r="J6253">
        <v>0</v>
      </c>
      <c r="K6253">
        <v>0</v>
      </c>
      <c r="L6253">
        <v>0</v>
      </c>
      <c r="M6253">
        <v>0</v>
      </c>
      <c r="N6253">
        <v>1</v>
      </c>
      <c r="O6253">
        <v>1</v>
      </c>
      <c r="P6253">
        <v>0</v>
      </c>
      <c r="Q6253">
        <v>0</v>
      </c>
    </row>
    <row r="6254" spans="1:17" x14ac:dyDescent="0.25">
      <c r="A6254" t="s">
        <v>25046</v>
      </c>
      <c r="B6254" t="s">
        <v>74</v>
      </c>
      <c r="C6254" t="s">
        <v>217</v>
      </c>
      <c r="D6254" t="s">
        <v>526</v>
      </c>
      <c r="E6254" t="s">
        <v>21471</v>
      </c>
      <c r="F6254" t="s">
        <v>395</v>
      </c>
      <c r="G6254">
        <v>0</v>
      </c>
      <c r="H6254">
        <v>0</v>
      </c>
      <c r="I6254">
        <v>0</v>
      </c>
      <c r="J6254">
        <v>0</v>
      </c>
      <c r="K6254">
        <v>0</v>
      </c>
      <c r="L6254">
        <v>0</v>
      </c>
      <c r="M6254">
        <v>0</v>
      </c>
      <c r="N6254">
        <v>0</v>
      </c>
      <c r="O6254">
        <v>0</v>
      </c>
      <c r="P6254">
        <v>0</v>
      </c>
      <c r="Q6254">
        <v>0</v>
      </c>
    </row>
    <row r="6255" spans="1:17" x14ac:dyDescent="0.25">
      <c r="A6255" t="s">
        <v>25047</v>
      </c>
      <c r="B6255" t="s">
        <v>74</v>
      </c>
      <c r="C6255" t="s">
        <v>217</v>
      </c>
      <c r="D6255" t="s">
        <v>526</v>
      </c>
      <c r="E6255" t="s">
        <v>21471</v>
      </c>
      <c r="F6255" t="s">
        <v>525</v>
      </c>
      <c r="G6255">
        <v>4</v>
      </c>
      <c r="H6255">
        <v>0</v>
      </c>
      <c r="I6255">
        <v>0</v>
      </c>
      <c r="J6255">
        <v>0</v>
      </c>
      <c r="K6255">
        <v>0</v>
      </c>
      <c r="L6255">
        <v>0</v>
      </c>
      <c r="M6255">
        <v>0</v>
      </c>
      <c r="N6255">
        <v>0</v>
      </c>
      <c r="O6255">
        <v>0</v>
      </c>
      <c r="P6255">
        <v>0</v>
      </c>
      <c r="Q6255">
        <v>0</v>
      </c>
    </row>
    <row r="6256" spans="1:17" x14ac:dyDescent="0.25">
      <c r="A6256" t="s">
        <v>25048</v>
      </c>
      <c r="B6256" t="s">
        <v>74</v>
      </c>
      <c r="C6256" t="s">
        <v>217</v>
      </c>
      <c r="D6256" t="s">
        <v>527</v>
      </c>
      <c r="E6256" t="s">
        <v>21471</v>
      </c>
      <c r="F6256" t="s">
        <v>528</v>
      </c>
      <c r="G6256">
        <v>0</v>
      </c>
      <c r="H6256">
        <v>0</v>
      </c>
      <c r="I6256">
        <v>0</v>
      </c>
      <c r="J6256">
        <v>0</v>
      </c>
      <c r="K6256">
        <v>0</v>
      </c>
      <c r="L6256">
        <v>0</v>
      </c>
      <c r="M6256">
        <v>0</v>
      </c>
      <c r="N6256">
        <v>1</v>
      </c>
      <c r="O6256">
        <v>0</v>
      </c>
      <c r="P6256">
        <v>1</v>
      </c>
      <c r="Q6256">
        <v>0</v>
      </c>
    </row>
    <row r="6257" spans="1:17" x14ac:dyDescent="0.25">
      <c r="A6257" t="s">
        <v>25049</v>
      </c>
      <c r="B6257" t="s">
        <v>74</v>
      </c>
      <c r="C6257" t="s">
        <v>217</v>
      </c>
      <c r="D6257" t="s">
        <v>527</v>
      </c>
      <c r="E6257" t="s">
        <v>21471</v>
      </c>
      <c r="F6257" t="s">
        <v>525</v>
      </c>
      <c r="G6257">
        <v>1</v>
      </c>
      <c r="H6257">
        <v>0</v>
      </c>
      <c r="I6257">
        <v>0</v>
      </c>
      <c r="J6257">
        <v>0</v>
      </c>
      <c r="K6257">
        <v>0</v>
      </c>
      <c r="L6257">
        <v>0</v>
      </c>
      <c r="M6257">
        <v>0</v>
      </c>
      <c r="N6257">
        <v>0</v>
      </c>
      <c r="O6257">
        <v>0</v>
      </c>
      <c r="P6257">
        <v>0</v>
      </c>
      <c r="Q6257">
        <v>0</v>
      </c>
    </row>
    <row r="6258" spans="1:17" x14ac:dyDescent="0.25">
      <c r="A6258" t="s">
        <v>18505</v>
      </c>
      <c r="B6258" t="s">
        <v>74</v>
      </c>
      <c r="C6258" t="s">
        <v>217</v>
      </c>
      <c r="D6258" t="s">
        <v>12971</v>
      </c>
      <c r="E6258" t="s">
        <v>563</v>
      </c>
      <c r="F6258" t="s">
        <v>525</v>
      </c>
      <c r="G6258">
        <v>2</v>
      </c>
      <c r="H6258">
        <v>0</v>
      </c>
      <c r="I6258">
        <v>0</v>
      </c>
      <c r="J6258">
        <v>0</v>
      </c>
      <c r="K6258">
        <v>0</v>
      </c>
      <c r="L6258">
        <v>0</v>
      </c>
      <c r="M6258">
        <v>0</v>
      </c>
      <c r="N6258">
        <v>0</v>
      </c>
      <c r="O6258">
        <v>0</v>
      </c>
      <c r="P6258">
        <v>0</v>
      </c>
      <c r="Q6258">
        <v>0</v>
      </c>
    </row>
    <row r="6259" spans="1:17" x14ac:dyDescent="0.25">
      <c r="A6259" t="s">
        <v>25050</v>
      </c>
      <c r="B6259" t="s">
        <v>74</v>
      </c>
      <c r="C6259" t="s">
        <v>218</v>
      </c>
      <c r="D6259" t="s">
        <v>529</v>
      </c>
      <c r="E6259" t="s">
        <v>21471</v>
      </c>
      <c r="F6259" t="s">
        <v>525</v>
      </c>
      <c r="G6259">
        <v>1</v>
      </c>
      <c r="H6259">
        <v>0</v>
      </c>
      <c r="I6259">
        <v>0</v>
      </c>
      <c r="J6259">
        <v>0</v>
      </c>
      <c r="K6259">
        <v>0</v>
      </c>
      <c r="L6259">
        <v>0</v>
      </c>
      <c r="M6259">
        <v>0</v>
      </c>
      <c r="N6259">
        <v>0</v>
      </c>
      <c r="O6259">
        <v>0</v>
      </c>
      <c r="P6259">
        <v>0</v>
      </c>
      <c r="Q6259">
        <v>0</v>
      </c>
    </row>
    <row r="6260" spans="1:17" x14ac:dyDescent="0.25">
      <c r="A6260" t="s">
        <v>18506</v>
      </c>
      <c r="B6260" t="s">
        <v>74</v>
      </c>
      <c r="C6260" t="s">
        <v>218</v>
      </c>
      <c r="D6260" t="s">
        <v>526</v>
      </c>
      <c r="E6260" t="s">
        <v>563</v>
      </c>
      <c r="F6260" t="s">
        <v>396</v>
      </c>
      <c r="G6260">
        <v>0</v>
      </c>
      <c r="H6260">
        <v>5</v>
      </c>
      <c r="I6260">
        <v>0</v>
      </c>
      <c r="J6260">
        <v>5</v>
      </c>
      <c r="K6260">
        <v>0</v>
      </c>
      <c r="L6260">
        <v>0</v>
      </c>
      <c r="M6260">
        <v>0</v>
      </c>
      <c r="N6260">
        <v>0</v>
      </c>
      <c r="O6260">
        <v>0</v>
      </c>
      <c r="P6260">
        <v>0</v>
      </c>
      <c r="Q6260">
        <v>0</v>
      </c>
    </row>
    <row r="6261" spans="1:17" x14ac:dyDescent="0.25">
      <c r="A6261" t="s">
        <v>18507</v>
      </c>
      <c r="B6261" t="s">
        <v>74</v>
      </c>
      <c r="C6261" t="s">
        <v>218</v>
      </c>
      <c r="D6261" t="s">
        <v>526</v>
      </c>
      <c r="E6261" t="s">
        <v>563</v>
      </c>
      <c r="F6261" t="s">
        <v>4236</v>
      </c>
      <c r="G6261">
        <v>0</v>
      </c>
      <c r="H6261">
        <v>5</v>
      </c>
      <c r="I6261">
        <v>0</v>
      </c>
      <c r="J6261">
        <v>5</v>
      </c>
      <c r="K6261">
        <v>0</v>
      </c>
      <c r="L6261">
        <v>0</v>
      </c>
      <c r="M6261">
        <v>0</v>
      </c>
      <c r="N6261">
        <v>0</v>
      </c>
      <c r="O6261">
        <v>0</v>
      </c>
      <c r="P6261">
        <v>0</v>
      </c>
      <c r="Q6261">
        <v>0</v>
      </c>
    </row>
    <row r="6262" spans="1:17" x14ac:dyDescent="0.25">
      <c r="A6262" t="s">
        <v>18508</v>
      </c>
      <c r="B6262" t="s">
        <v>74</v>
      </c>
      <c r="C6262" t="s">
        <v>218</v>
      </c>
      <c r="D6262" t="s">
        <v>526</v>
      </c>
      <c r="E6262" t="s">
        <v>563</v>
      </c>
      <c r="F6262" t="s">
        <v>4238</v>
      </c>
      <c r="G6262">
        <v>0</v>
      </c>
      <c r="H6262">
        <v>0</v>
      </c>
      <c r="I6262">
        <v>0</v>
      </c>
      <c r="J6262">
        <v>0</v>
      </c>
      <c r="K6262">
        <v>0</v>
      </c>
      <c r="L6262">
        <v>0</v>
      </c>
      <c r="M6262">
        <v>5</v>
      </c>
      <c r="N6262">
        <v>0</v>
      </c>
      <c r="O6262">
        <v>0</v>
      </c>
      <c r="P6262">
        <v>0</v>
      </c>
      <c r="Q6262">
        <v>0</v>
      </c>
    </row>
    <row r="6263" spans="1:17" x14ac:dyDescent="0.25">
      <c r="A6263" t="s">
        <v>18509</v>
      </c>
      <c r="B6263" t="s">
        <v>74</v>
      </c>
      <c r="C6263" t="s">
        <v>218</v>
      </c>
      <c r="D6263" t="s">
        <v>526</v>
      </c>
      <c r="E6263" t="s">
        <v>563</v>
      </c>
      <c r="F6263" t="s">
        <v>397</v>
      </c>
      <c r="G6263">
        <v>0</v>
      </c>
      <c r="H6263">
        <v>5</v>
      </c>
      <c r="I6263">
        <v>0</v>
      </c>
      <c r="J6263">
        <v>5</v>
      </c>
      <c r="K6263">
        <v>0</v>
      </c>
      <c r="L6263">
        <v>0</v>
      </c>
      <c r="M6263">
        <v>0</v>
      </c>
      <c r="N6263">
        <v>0</v>
      </c>
      <c r="O6263">
        <v>0</v>
      </c>
      <c r="P6263">
        <v>0</v>
      </c>
      <c r="Q6263">
        <v>0</v>
      </c>
    </row>
    <row r="6264" spans="1:17" x14ac:dyDescent="0.25">
      <c r="A6264" t="s">
        <v>18510</v>
      </c>
      <c r="B6264" t="s">
        <v>74</v>
      </c>
      <c r="C6264" t="s">
        <v>218</v>
      </c>
      <c r="D6264" t="s">
        <v>526</v>
      </c>
      <c r="E6264" t="s">
        <v>563</v>
      </c>
      <c r="F6264" t="s">
        <v>398</v>
      </c>
      <c r="G6264">
        <v>0</v>
      </c>
      <c r="H6264">
        <v>5</v>
      </c>
      <c r="I6264">
        <v>0</v>
      </c>
      <c r="J6264">
        <v>5</v>
      </c>
      <c r="K6264">
        <v>0</v>
      </c>
      <c r="L6264">
        <v>0</v>
      </c>
      <c r="M6264">
        <v>0</v>
      </c>
      <c r="N6264">
        <v>0</v>
      </c>
      <c r="O6264">
        <v>0</v>
      </c>
      <c r="P6264">
        <v>0</v>
      </c>
      <c r="Q6264">
        <v>0</v>
      </c>
    </row>
    <row r="6265" spans="1:17" x14ac:dyDescent="0.25">
      <c r="A6265" t="s">
        <v>18511</v>
      </c>
      <c r="B6265" t="s">
        <v>74</v>
      </c>
      <c r="C6265" t="s">
        <v>218</v>
      </c>
      <c r="D6265" t="s">
        <v>526</v>
      </c>
      <c r="E6265" t="s">
        <v>563</v>
      </c>
      <c r="F6265" t="s">
        <v>4242</v>
      </c>
      <c r="G6265">
        <v>0</v>
      </c>
      <c r="H6265">
        <v>0</v>
      </c>
      <c r="I6265">
        <v>0</v>
      </c>
      <c r="J6265">
        <v>0</v>
      </c>
      <c r="K6265">
        <v>0</v>
      </c>
      <c r="L6265">
        <v>0</v>
      </c>
      <c r="M6265">
        <v>5</v>
      </c>
      <c r="N6265">
        <v>0</v>
      </c>
      <c r="O6265">
        <v>0</v>
      </c>
      <c r="P6265">
        <v>0</v>
      </c>
      <c r="Q6265">
        <v>0</v>
      </c>
    </row>
    <row r="6266" spans="1:17" x14ac:dyDescent="0.25">
      <c r="A6266" t="s">
        <v>18512</v>
      </c>
      <c r="B6266" t="s">
        <v>74</v>
      </c>
      <c r="C6266" t="s">
        <v>218</v>
      </c>
      <c r="D6266" t="s">
        <v>526</v>
      </c>
      <c r="E6266" t="s">
        <v>563</v>
      </c>
      <c r="F6266" t="s">
        <v>399</v>
      </c>
      <c r="G6266">
        <v>0</v>
      </c>
      <c r="H6266">
        <v>5</v>
      </c>
      <c r="I6266">
        <v>0</v>
      </c>
      <c r="J6266">
        <v>5</v>
      </c>
      <c r="K6266">
        <v>0</v>
      </c>
      <c r="L6266">
        <v>0</v>
      </c>
      <c r="M6266">
        <v>0</v>
      </c>
      <c r="N6266">
        <v>0</v>
      </c>
      <c r="O6266">
        <v>0</v>
      </c>
      <c r="P6266">
        <v>0</v>
      </c>
      <c r="Q6266">
        <v>0</v>
      </c>
    </row>
    <row r="6267" spans="1:17" x14ac:dyDescent="0.25">
      <c r="A6267" t="s">
        <v>18513</v>
      </c>
      <c r="B6267" t="s">
        <v>74</v>
      </c>
      <c r="C6267" t="s">
        <v>218</v>
      </c>
      <c r="D6267" t="s">
        <v>526</v>
      </c>
      <c r="E6267" t="s">
        <v>563</v>
      </c>
      <c r="F6267" t="s">
        <v>4245</v>
      </c>
      <c r="G6267">
        <v>0</v>
      </c>
      <c r="H6267">
        <v>0</v>
      </c>
      <c r="I6267">
        <v>0</v>
      </c>
      <c r="J6267">
        <v>0</v>
      </c>
      <c r="K6267">
        <v>0</v>
      </c>
      <c r="L6267">
        <v>0</v>
      </c>
      <c r="M6267">
        <v>5</v>
      </c>
      <c r="N6267">
        <v>0</v>
      </c>
      <c r="O6267">
        <v>0</v>
      </c>
      <c r="P6267">
        <v>0</v>
      </c>
      <c r="Q6267">
        <v>0</v>
      </c>
    </row>
    <row r="6268" spans="1:17" x14ac:dyDescent="0.25">
      <c r="A6268" t="s">
        <v>18514</v>
      </c>
      <c r="B6268" t="s">
        <v>74</v>
      </c>
      <c r="C6268" t="s">
        <v>218</v>
      </c>
      <c r="D6268" t="s">
        <v>526</v>
      </c>
      <c r="E6268" t="s">
        <v>563</v>
      </c>
      <c r="F6268" t="s">
        <v>394</v>
      </c>
      <c r="G6268">
        <v>0</v>
      </c>
      <c r="H6268">
        <v>0</v>
      </c>
      <c r="I6268">
        <v>0</v>
      </c>
      <c r="J6268">
        <v>0</v>
      </c>
      <c r="K6268">
        <v>0</v>
      </c>
      <c r="L6268">
        <v>0</v>
      </c>
      <c r="M6268">
        <v>0</v>
      </c>
      <c r="N6268">
        <v>2</v>
      </c>
      <c r="O6268">
        <v>2</v>
      </c>
      <c r="P6268">
        <v>0</v>
      </c>
      <c r="Q6268">
        <v>0</v>
      </c>
    </row>
    <row r="6269" spans="1:17" x14ac:dyDescent="0.25">
      <c r="A6269" t="s">
        <v>18515</v>
      </c>
      <c r="B6269" t="s">
        <v>74</v>
      </c>
      <c r="C6269" t="s">
        <v>218</v>
      </c>
      <c r="D6269" t="s">
        <v>526</v>
      </c>
      <c r="E6269" t="s">
        <v>563</v>
      </c>
      <c r="F6269" t="s">
        <v>395</v>
      </c>
      <c r="G6269">
        <v>0</v>
      </c>
      <c r="H6269">
        <v>0</v>
      </c>
      <c r="I6269">
        <v>0</v>
      </c>
      <c r="J6269">
        <v>0</v>
      </c>
      <c r="K6269">
        <v>0</v>
      </c>
      <c r="L6269">
        <v>0</v>
      </c>
      <c r="M6269">
        <v>0</v>
      </c>
      <c r="N6269">
        <v>2</v>
      </c>
      <c r="O6269">
        <v>2</v>
      </c>
      <c r="P6269">
        <v>0</v>
      </c>
      <c r="Q6269">
        <v>0</v>
      </c>
    </row>
    <row r="6270" spans="1:17" x14ac:dyDescent="0.25">
      <c r="A6270" t="s">
        <v>18516</v>
      </c>
      <c r="B6270" t="s">
        <v>74</v>
      </c>
      <c r="C6270" t="s">
        <v>218</v>
      </c>
      <c r="D6270" t="s">
        <v>526</v>
      </c>
      <c r="E6270" t="s">
        <v>563</v>
      </c>
      <c r="F6270" t="s">
        <v>525</v>
      </c>
      <c r="G6270">
        <v>5</v>
      </c>
      <c r="H6270">
        <v>0</v>
      </c>
      <c r="I6270">
        <v>0</v>
      </c>
      <c r="J6270">
        <v>0</v>
      </c>
      <c r="K6270">
        <v>0</v>
      </c>
      <c r="L6270">
        <v>0</v>
      </c>
      <c r="M6270">
        <v>0</v>
      </c>
      <c r="N6270">
        <v>0</v>
      </c>
      <c r="O6270">
        <v>0</v>
      </c>
      <c r="P6270">
        <v>0</v>
      </c>
      <c r="Q6270">
        <v>0</v>
      </c>
    </row>
    <row r="6271" spans="1:17" x14ac:dyDescent="0.25">
      <c r="A6271" t="s">
        <v>25051</v>
      </c>
      <c r="B6271" t="s">
        <v>74</v>
      </c>
      <c r="C6271" t="s">
        <v>218</v>
      </c>
      <c r="D6271" t="s">
        <v>526</v>
      </c>
      <c r="E6271" t="s">
        <v>21471</v>
      </c>
      <c r="F6271" t="s">
        <v>396</v>
      </c>
      <c r="G6271">
        <v>0</v>
      </c>
      <c r="H6271">
        <v>10</v>
      </c>
      <c r="I6271">
        <v>0</v>
      </c>
      <c r="J6271">
        <v>8</v>
      </c>
      <c r="K6271">
        <v>2</v>
      </c>
      <c r="L6271">
        <v>0</v>
      </c>
      <c r="M6271">
        <v>0</v>
      </c>
      <c r="N6271">
        <v>0</v>
      </c>
      <c r="O6271">
        <v>0</v>
      </c>
      <c r="P6271">
        <v>0</v>
      </c>
      <c r="Q6271">
        <v>0</v>
      </c>
    </row>
    <row r="6272" spans="1:17" x14ac:dyDescent="0.25">
      <c r="A6272" t="s">
        <v>25052</v>
      </c>
      <c r="B6272" t="s">
        <v>74</v>
      </c>
      <c r="C6272" t="s">
        <v>218</v>
      </c>
      <c r="D6272" t="s">
        <v>526</v>
      </c>
      <c r="E6272" t="s">
        <v>21471</v>
      </c>
      <c r="F6272" t="s">
        <v>4236</v>
      </c>
      <c r="G6272">
        <v>0</v>
      </c>
      <c r="H6272">
        <v>10</v>
      </c>
      <c r="I6272">
        <v>0</v>
      </c>
      <c r="J6272">
        <v>8</v>
      </c>
      <c r="K6272">
        <v>2</v>
      </c>
      <c r="L6272">
        <v>0</v>
      </c>
      <c r="M6272">
        <v>0</v>
      </c>
      <c r="N6272">
        <v>0</v>
      </c>
      <c r="O6272">
        <v>0</v>
      </c>
      <c r="P6272">
        <v>0</v>
      </c>
      <c r="Q6272">
        <v>0</v>
      </c>
    </row>
    <row r="6273" spans="1:17" x14ac:dyDescent="0.25">
      <c r="A6273" t="s">
        <v>25053</v>
      </c>
      <c r="B6273" t="s">
        <v>74</v>
      </c>
      <c r="C6273" t="s">
        <v>218</v>
      </c>
      <c r="D6273" t="s">
        <v>526</v>
      </c>
      <c r="E6273" t="s">
        <v>21471</v>
      </c>
      <c r="F6273" t="s">
        <v>4238</v>
      </c>
      <c r="G6273">
        <v>0</v>
      </c>
      <c r="H6273">
        <v>0</v>
      </c>
      <c r="I6273">
        <v>0</v>
      </c>
      <c r="J6273">
        <v>0</v>
      </c>
      <c r="K6273">
        <v>0</v>
      </c>
      <c r="L6273">
        <v>0</v>
      </c>
      <c r="M6273">
        <v>10</v>
      </c>
      <c r="N6273">
        <v>0</v>
      </c>
      <c r="O6273">
        <v>0</v>
      </c>
      <c r="P6273">
        <v>0</v>
      </c>
      <c r="Q6273">
        <v>0</v>
      </c>
    </row>
    <row r="6274" spans="1:17" x14ac:dyDescent="0.25">
      <c r="A6274" t="s">
        <v>25054</v>
      </c>
      <c r="B6274" t="s">
        <v>74</v>
      </c>
      <c r="C6274" t="s">
        <v>218</v>
      </c>
      <c r="D6274" t="s">
        <v>526</v>
      </c>
      <c r="E6274" t="s">
        <v>21471</v>
      </c>
      <c r="F6274" t="s">
        <v>397</v>
      </c>
      <c r="G6274">
        <v>0</v>
      </c>
      <c r="H6274">
        <v>10</v>
      </c>
      <c r="I6274">
        <v>0</v>
      </c>
      <c r="J6274">
        <v>8</v>
      </c>
      <c r="K6274">
        <v>2</v>
      </c>
      <c r="L6274">
        <v>0</v>
      </c>
      <c r="M6274">
        <v>0</v>
      </c>
      <c r="N6274">
        <v>0</v>
      </c>
      <c r="O6274">
        <v>0</v>
      </c>
      <c r="P6274">
        <v>0</v>
      </c>
      <c r="Q6274">
        <v>0</v>
      </c>
    </row>
    <row r="6275" spans="1:17" x14ac:dyDescent="0.25">
      <c r="A6275" t="s">
        <v>25055</v>
      </c>
      <c r="B6275" t="s">
        <v>74</v>
      </c>
      <c r="C6275" t="s">
        <v>218</v>
      </c>
      <c r="D6275" t="s">
        <v>526</v>
      </c>
      <c r="E6275" t="s">
        <v>21471</v>
      </c>
      <c r="F6275" t="s">
        <v>398</v>
      </c>
      <c r="G6275">
        <v>0</v>
      </c>
      <c r="H6275">
        <v>10</v>
      </c>
      <c r="I6275">
        <v>0</v>
      </c>
      <c r="J6275">
        <v>8</v>
      </c>
      <c r="K6275">
        <v>2</v>
      </c>
      <c r="L6275">
        <v>0</v>
      </c>
      <c r="M6275">
        <v>0</v>
      </c>
      <c r="N6275">
        <v>0</v>
      </c>
      <c r="O6275">
        <v>0</v>
      </c>
      <c r="P6275">
        <v>0</v>
      </c>
      <c r="Q6275">
        <v>0</v>
      </c>
    </row>
    <row r="6276" spans="1:17" x14ac:dyDescent="0.25">
      <c r="A6276" t="s">
        <v>25056</v>
      </c>
      <c r="B6276" t="s">
        <v>74</v>
      </c>
      <c r="C6276" t="s">
        <v>218</v>
      </c>
      <c r="D6276" t="s">
        <v>526</v>
      </c>
      <c r="E6276" t="s">
        <v>21471</v>
      </c>
      <c r="F6276" t="s">
        <v>4242</v>
      </c>
      <c r="G6276">
        <v>0</v>
      </c>
      <c r="H6276">
        <v>0</v>
      </c>
      <c r="I6276">
        <v>0</v>
      </c>
      <c r="J6276">
        <v>0</v>
      </c>
      <c r="K6276">
        <v>0</v>
      </c>
      <c r="L6276">
        <v>0</v>
      </c>
      <c r="M6276">
        <v>10</v>
      </c>
      <c r="N6276">
        <v>0</v>
      </c>
      <c r="O6276">
        <v>0</v>
      </c>
      <c r="P6276">
        <v>0</v>
      </c>
      <c r="Q6276">
        <v>0</v>
      </c>
    </row>
    <row r="6277" spans="1:17" x14ac:dyDescent="0.25">
      <c r="A6277" t="s">
        <v>25057</v>
      </c>
      <c r="B6277" t="s">
        <v>74</v>
      </c>
      <c r="C6277" t="s">
        <v>218</v>
      </c>
      <c r="D6277" t="s">
        <v>526</v>
      </c>
      <c r="E6277" t="s">
        <v>21471</v>
      </c>
      <c r="F6277" t="s">
        <v>399</v>
      </c>
      <c r="G6277">
        <v>0</v>
      </c>
      <c r="H6277">
        <v>10</v>
      </c>
      <c r="I6277">
        <v>0</v>
      </c>
      <c r="J6277">
        <v>8</v>
      </c>
      <c r="K6277">
        <v>2</v>
      </c>
      <c r="L6277">
        <v>0</v>
      </c>
      <c r="M6277">
        <v>0</v>
      </c>
      <c r="N6277">
        <v>0</v>
      </c>
      <c r="O6277">
        <v>0</v>
      </c>
      <c r="P6277">
        <v>0</v>
      </c>
      <c r="Q6277">
        <v>0</v>
      </c>
    </row>
    <row r="6278" spans="1:17" x14ac:dyDescent="0.25">
      <c r="A6278" t="s">
        <v>25058</v>
      </c>
      <c r="B6278" t="s">
        <v>74</v>
      </c>
      <c r="C6278" t="s">
        <v>218</v>
      </c>
      <c r="D6278" t="s">
        <v>526</v>
      </c>
      <c r="E6278" t="s">
        <v>21471</v>
      </c>
      <c r="F6278" t="s">
        <v>4245</v>
      </c>
      <c r="G6278">
        <v>0</v>
      </c>
      <c r="H6278">
        <v>0</v>
      </c>
      <c r="I6278">
        <v>0</v>
      </c>
      <c r="J6278">
        <v>0</v>
      </c>
      <c r="K6278">
        <v>0</v>
      </c>
      <c r="L6278">
        <v>0</v>
      </c>
      <c r="M6278">
        <v>10</v>
      </c>
      <c r="N6278">
        <v>0</v>
      </c>
      <c r="O6278">
        <v>0</v>
      </c>
      <c r="P6278">
        <v>0</v>
      </c>
      <c r="Q6278">
        <v>0</v>
      </c>
    </row>
    <row r="6279" spans="1:17" x14ac:dyDescent="0.25">
      <c r="A6279" t="s">
        <v>25059</v>
      </c>
      <c r="B6279" t="s">
        <v>74</v>
      </c>
      <c r="C6279" t="s">
        <v>218</v>
      </c>
      <c r="D6279" t="s">
        <v>526</v>
      </c>
      <c r="E6279" t="s">
        <v>21471</v>
      </c>
      <c r="F6279" t="s">
        <v>394</v>
      </c>
      <c r="G6279">
        <v>0</v>
      </c>
      <c r="H6279">
        <v>0</v>
      </c>
      <c r="I6279">
        <v>0</v>
      </c>
      <c r="J6279">
        <v>0</v>
      </c>
      <c r="K6279">
        <v>0</v>
      </c>
      <c r="L6279">
        <v>0</v>
      </c>
      <c r="M6279">
        <v>0</v>
      </c>
      <c r="N6279">
        <v>7</v>
      </c>
      <c r="O6279">
        <v>7</v>
      </c>
      <c r="P6279">
        <v>0</v>
      </c>
      <c r="Q6279">
        <v>0</v>
      </c>
    </row>
    <row r="6280" spans="1:17" x14ac:dyDescent="0.25">
      <c r="A6280" t="s">
        <v>18518</v>
      </c>
      <c r="B6280" t="s">
        <v>73</v>
      </c>
      <c r="C6280" t="s">
        <v>129</v>
      </c>
      <c r="D6280" t="s">
        <v>526</v>
      </c>
      <c r="E6280" t="s">
        <v>563</v>
      </c>
      <c r="F6280" t="s">
        <v>4242</v>
      </c>
      <c r="G6280">
        <v>0</v>
      </c>
      <c r="H6280">
        <v>0</v>
      </c>
      <c r="I6280">
        <v>0</v>
      </c>
      <c r="J6280">
        <v>0</v>
      </c>
      <c r="K6280">
        <v>0</v>
      </c>
      <c r="L6280">
        <v>0</v>
      </c>
      <c r="M6280">
        <v>2</v>
      </c>
      <c r="N6280">
        <v>0</v>
      </c>
      <c r="O6280">
        <v>0</v>
      </c>
      <c r="P6280">
        <v>0</v>
      </c>
      <c r="Q6280">
        <v>0</v>
      </c>
    </row>
    <row r="6281" spans="1:17" x14ac:dyDescent="0.25">
      <c r="A6281" t="s">
        <v>18519</v>
      </c>
      <c r="B6281" t="s">
        <v>73</v>
      </c>
      <c r="C6281" t="s">
        <v>129</v>
      </c>
      <c r="D6281" t="s">
        <v>526</v>
      </c>
      <c r="E6281" t="s">
        <v>563</v>
      </c>
      <c r="F6281" t="s">
        <v>399</v>
      </c>
      <c r="G6281">
        <v>0</v>
      </c>
      <c r="H6281">
        <v>2</v>
      </c>
      <c r="I6281">
        <v>0</v>
      </c>
      <c r="J6281">
        <v>2</v>
      </c>
      <c r="K6281">
        <v>0</v>
      </c>
      <c r="L6281">
        <v>0</v>
      </c>
      <c r="M6281">
        <v>0</v>
      </c>
      <c r="N6281">
        <v>0</v>
      </c>
      <c r="O6281">
        <v>0</v>
      </c>
      <c r="P6281">
        <v>0</v>
      </c>
      <c r="Q6281">
        <v>0</v>
      </c>
    </row>
    <row r="6282" spans="1:17" x14ac:dyDescent="0.25">
      <c r="A6282" t="s">
        <v>18520</v>
      </c>
      <c r="B6282" t="s">
        <v>73</v>
      </c>
      <c r="C6282" t="s">
        <v>129</v>
      </c>
      <c r="D6282" t="s">
        <v>526</v>
      </c>
      <c r="E6282" t="s">
        <v>563</v>
      </c>
      <c r="F6282" t="s">
        <v>4245</v>
      </c>
      <c r="G6282">
        <v>0</v>
      </c>
      <c r="H6282">
        <v>0</v>
      </c>
      <c r="I6282">
        <v>0</v>
      </c>
      <c r="J6282">
        <v>0</v>
      </c>
      <c r="K6282">
        <v>0</v>
      </c>
      <c r="L6282">
        <v>0</v>
      </c>
      <c r="M6282">
        <v>2</v>
      </c>
      <c r="N6282">
        <v>0</v>
      </c>
      <c r="O6282">
        <v>0</v>
      </c>
      <c r="P6282">
        <v>0</v>
      </c>
      <c r="Q6282">
        <v>0</v>
      </c>
    </row>
    <row r="6283" spans="1:17" x14ac:dyDescent="0.25">
      <c r="A6283" t="s">
        <v>18521</v>
      </c>
      <c r="B6283" t="s">
        <v>73</v>
      </c>
      <c r="C6283" t="s">
        <v>129</v>
      </c>
      <c r="D6283" t="s">
        <v>526</v>
      </c>
      <c r="E6283" t="s">
        <v>563</v>
      </c>
      <c r="F6283" t="s">
        <v>394</v>
      </c>
      <c r="G6283">
        <v>0</v>
      </c>
      <c r="H6283">
        <v>0</v>
      </c>
      <c r="I6283">
        <v>0</v>
      </c>
      <c r="J6283">
        <v>0</v>
      </c>
      <c r="K6283">
        <v>0</v>
      </c>
      <c r="L6283">
        <v>0</v>
      </c>
      <c r="M6283">
        <v>0</v>
      </c>
      <c r="N6283">
        <v>2</v>
      </c>
      <c r="O6283">
        <v>2</v>
      </c>
      <c r="P6283">
        <v>0</v>
      </c>
      <c r="Q6283">
        <v>0</v>
      </c>
    </row>
    <row r="6284" spans="1:17" x14ac:dyDescent="0.25">
      <c r="A6284" t="s">
        <v>18522</v>
      </c>
      <c r="B6284" t="s">
        <v>73</v>
      </c>
      <c r="C6284" t="s">
        <v>129</v>
      </c>
      <c r="D6284" t="s">
        <v>526</v>
      </c>
      <c r="E6284" t="s">
        <v>563</v>
      </c>
      <c r="F6284" t="s">
        <v>395</v>
      </c>
      <c r="G6284">
        <v>0</v>
      </c>
      <c r="H6284">
        <v>0</v>
      </c>
      <c r="I6284">
        <v>0</v>
      </c>
      <c r="J6284">
        <v>0</v>
      </c>
      <c r="K6284">
        <v>0</v>
      </c>
      <c r="L6284">
        <v>0</v>
      </c>
      <c r="M6284">
        <v>0</v>
      </c>
      <c r="N6284">
        <v>2</v>
      </c>
      <c r="O6284">
        <v>2</v>
      </c>
      <c r="P6284">
        <v>0</v>
      </c>
      <c r="Q6284">
        <v>0</v>
      </c>
    </row>
    <row r="6285" spans="1:17" x14ac:dyDescent="0.25">
      <c r="A6285" t="s">
        <v>18523</v>
      </c>
      <c r="B6285" t="s">
        <v>73</v>
      </c>
      <c r="C6285" t="s">
        <v>129</v>
      </c>
      <c r="D6285" t="s">
        <v>526</v>
      </c>
      <c r="E6285" t="s">
        <v>563</v>
      </c>
      <c r="F6285" t="s">
        <v>525</v>
      </c>
      <c r="G6285">
        <v>2</v>
      </c>
      <c r="H6285">
        <v>0</v>
      </c>
      <c r="I6285">
        <v>0</v>
      </c>
      <c r="J6285">
        <v>0</v>
      </c>
      <c r="K6285">
        <v>0</v>
      </c>
      <c r="L6285">
        <v>0</v>
      </c>
      <c r="M6285">
        <v>0</v>
      </c>
      <c r="N6285">
        <v>0</v>
      </c>
      <c r="O6285">
        <v>0</v>
      </c>
      <c r="P6285">
        <v>0</v>
      </c>
      <c r="Q6285">
        <v>0</v>
      </c>
    </row>
    <row r="6286" spans="1:17" x14ac:dyDescent="0.25">
      <c r="A6286" t="s">
        <v>25060</v>
      </c>
      <c r="B6286" t="s">
        <v>73</v>
      </c>
      <c r="C6286" t="s">
        <v>129</v>
      </c>
      <c r="D6286" t="s">
        <v>526</v>
      </c>
      <c r="E6286" t="s">
        <v>21471</v>
      </c>
      <c r="F6286" t="s">
        <v>396</v>
      </c>
      <c r="G6286">
        <v>0</v>
      </c>
      <c r="H6286">
        <v>10</v>
      </c>
      <c r="I6286">
        <v>1</v>
      </c>
      <c r="J6286">
        <v>8</v>
      </c>
      <c r="K6286">
        <v>1</v>
      </c>
      <c r="L6286">
        <v>0</v>
      </c>
      <c r="M6286">
        <v>0</v>
      </c>
      <c r="N6286">
        <v>0</v>
      </c>
      <c r="O6286">
        <v>0</v>
      </c>
      <c r="P6286">
        <v>0</v>
      </c>
      <c r="Q6286">
        <v>0</v>
      </c>
    </row>
    <row r="6287" spans="1:17" x14ac:dyDescent="0.25">
      <c r="A6287" t="s">
        <v>25061</v>
      </c>
      <c r="B6287" t="s">
        <v>73</v>
      </c>
      <c r="C6287" t="s">
        <v>129</v>
      </c>
      <c r="D6287" t="s">
        <v>526</v>
      </c>
      <c r="E6287" t="s">
        <v>21471</v>
      </c>
      <c r="F6287" t="s">
        <v>4236</v>
      </c>
      <c r="G6287">
        <v>0</v>
      </c>
      <c r="H6287">
        <v>10</v>
      </c>
      <c r="I6287">
        <v>1</v>
      </c>
      <c r="J6287">
        <v>8</v>
      </c>
      <c r="K6287">
        <v>1</v>
      </c>
      <c r="L6287">
        <v>0</v>
      </c>
      <c r="M6287">
        <v>0</v>
      </c>
      <c r="N6287">
        <v>0</v>
      </c>
      <c r="O6287">
        <v>0</v>
      </c>
      <c r="P6287">
        <v>0</v>
      </c>
      <c r="Q6287">
        <v>0</v>
      </c>
    </row>
    <row r="6288" spans="1:17" x14ac:dyDescent="0.25">
      <c r="A6288" t="s">
        <v>25062</v>
      </c>
      <c r="B6288" t="s">
        <v>73</v>
      </c>
      <c r="C6288" t="s">
        <v>129</v>
      </c>
      <c r="D6288" t="s">
        <v>526</v>
      </c>
      <c r="E6288" t="s">
        <v>21471</v>
      </c>
      <c r="F6288" t="s">
        <v>4238</v>
      </c>
      <c r="G6288">
        <v>0</v>
      </c>
      <c r="H6288">
        <v>0</v>
      </c>
      <c r="I6288">
        <v>0</v>
      </c>
      <c r="J6288">
        <v>0</v>
      </c>
      <c r="K6288">
        <v>0</v>
      </c>
      <c r="L6288">
        <v>0</v>
      </c>
      <c r="M6288">
        <v>10</v>
      </c>
      <c r="N6288">
        <v>0</v>
      </c>
      <c r="O6288">
        <v>0</v>
      </c>
      <c r="P6288">
        <v>0</v>
      </c>
      <c r="Q6288">
        <v>0</v>
      </c>
    </row>
    <row r="6289" spans="1:17" x14ac:dyDescent="0.25">
      <c r="A6289" t="s">
        <v>25063</v>
      </c>
      <c r="B6289" t="s">
        <v>73</v>
      </c>
      <c r="C6289" t="s">
        <v>129</v>
      </c>
      <c r="D6289" t="s">
        <v>526</v>
      </c>
      <c r="E6289" t="s">
        <v>21471</v>
      </c>
      <c r="F6289" t="s">
        <v>397</v>
      </c>
      <c r="G6289">
        <v>0</v>
      </c>
      <c r="H6289">
        <v>10</v>
      </c>
      <c r="I6289">
        <v>1</v>
      </c>
      <c r="J6289">
        <v>8</v>
      </c>
      <c r="K6289">
        <v>1</v>
      </c>
      <c r="L6289">
        <v>0</v>
      </c>
      <c r="M6289">
        <v>0</v>
      </c>
      <c r="N6289">
        <v>0</v>
      </c>
      <c r="O6289">
        <v>0</v>
      </c>
      <c r="P6289">
        <v>0</v>
      </c>
      <c r="Q6289">
        <v>0</v>
      </c>
    </row>
    <row r="6290" spans="1:17" x14ac:dyDescent="0.25">
      <c r="A6290" t="s">
        <v>25064</v>
      </c>
      <c r="B6290" t="s">
        <v>73</v>
      </c>
      <c r="C6290" t="s">
        <v>129</v>
      </c>
      <c r="D6290" t="s">
        <v>526</v>
      </c>
      <c r="E6290" t="s">
        <v>21471</v>
      </c>
      <c r="F6290" t="s">
        <v>398</v>
      </c>
      <c r="G6290">
        <v>0</v>
      </c>
      <c r="H6290">
        <v>10</v>
      </c>
      <c r="I6290">
        <v>1</v>
      </c>
      <c r="J6290">
        <v>9</v>
      </c>
      <c r="K6290">
        <v>0</v>
      </c>
      <c r="L6290">
        <v>0</v>
      </c>
      <c r="M6290">
        <v>0</v>
      </c>
      <c r="N6290">
        <v>0</v>
      </c>
      <c r="O6290">
        <v>0</v>
      </c>
      <c r="P6290">
        <v>0</v>
      </c>
      <c r="Q6290">
        <v>0</v>
      </c>
    </row>
    <row r="6291" spans="1:17" x14ac:dyDescent="0.25">
      <c r="A6291" t="s">
        <v>25065</v>
      </c>
      <c r="B6291" t="s">
        <v>73</v>
      </c>
      <c r="C6291" t="s">
        <v>129</v>
      </c>
      <c r="D6291" t="s">
        <v>526</v>
      </c>
      <c r="E6291" t="s">
        <v>21471</v>
      </c>
      <c r="F6291" t="s">
        <v>4242</v>
      </c>
      <c r="G6291">
        <v>0</v>
      </c>
      <c r="H6291">
        <v>0</v>
      </c>
      <c r="I6291">
        <v>0</v>
      </c>
      <c r="J6291">
        <v>0</v>
      </c>
      <c r="K6291">
        <v>0</v>
      </c>
      <c r="L6291">
        <v>0</v>
      </c>
      <c r="M6291">
        <v>10</v>
      </c>
      <c r="N6291">
        <v>0</v>
      </c>
      <c r="O6291">
        <v>0</v>
      </c>
      <c r="P6291">
        <v>0</v>
      </c>
      <c r="Q6291">
        <v>0</v>
      </c>
    </row>
    <row r="6292" spans="1:17" x14ac:dyDescent="0.25">
      <c r="A6292" t="s">
        <v>25066</v>
      </c>
      <c r="B6292" t="s">
        <v>73</v>
      </c>
      <c r="C6292" t="s">
        <v>129</v>
      </c>
      <c r="D6292" t="s">
        <v>526</v>
      </c>
      <c r="E6292" t="s">
        <v>21471</v>
      </c>
      <c r="F6292" t="s">
        <v>399</v>
      </c>
      <c r="G6292">
        <v>0</v>
      </c>
      <c r="H6292">
        <v>10</v>
      </c>
      <c r="I6292">
        <v>1</v>
      </c>
      <c r="J6292">
        <v>8</v>
      </c>
      <c r="K6292">
        <v>1</v>
      </c>
      <c r="L6292">
        <v>0</v>
      </c>
      <c r="M6292">
        <v>0</v>
      </c>
      <c r="N6292">
        <v>0</v>
      </c>
      <c r="O6292">
        <v>0</v>
      </c>
      <c r="P6292">
        <v>0</v>
      </c>
      <c r="Q6292">
        <v>0</v>
      </c>
    </row>
    <row r="6293" spans="1:17" x14ac:dyDescent="0.25">
      <c r="A6293" t="s">
        <v>25067</v>
      </c>
      <c r="B6293" t="s">
        <v>73</v>
      </c>
      <c r="C6293" t="s">
        <v>129</v>
      </c>
      <c r="D6293" t="s">
        <v>526</v>
      </c>
      <c r="E6293" t="s">
        <v>21471</v>
      </c>
      <c r="F6293" t="s">
        <v>4245</v>
      </c>
      <c r="G6293">
        <v>0</v>
      </c>
      <c r="H6293">
        <v>0</v>
      </c>
      <c r="I6293">
        <v>0</v>
      </c>
      <c r="J6293">
        <v>0</v>
      </c>
      <c r="K6293">
        <v>0</v>
      </c>
      <c r="L6293">
        <v>0</v>
      </c>
      <c r="M6293">
        <v>10</v>
      </c>
      <c r="N6293">
        <v>0</v>
      </c>
      <c r="O6293">
        <v>0</v>
      </c>
      <c r="P6293">
        <v>0</v>
      </c>
      <c r="Q6293">
        <v>0</v>
      </c>
    </row>
    <row r="6294" spans="1:17" x14ac:dyDescent="0.25">
      <c r="A6294" t="s">
        <v>25068</v>
      </c>
      <c r="B6294" t="s">
        <v>73</v>
      </c>
      <c r="C6294" t="s">
        <v>129</v>
      </c>
      <c r="D6294" t="s">
        <v>526</v>
      </c>
      <c r="E6294" t="s">
        <v>21471</v>
      </c>
      <c r="F6294" t="s">
        <v>394</v>
      </c>
      <c r="G6294">
        <v>0</v>
      </c>
      <c r="H6294">
        <v>0</v>
      </c>
      <c r="I6294">
        <v>0</v>
      </c>
      <c r="J6294">
        <v>0</v>
      </c>
      <c r="K6294">
        <v>0</v>
      </c>
      <c r="L6294">
        <v>0</v>
      </c>
      <c r="M6294">
        <v>0</v>
      </c>
      <c r="N6294">
        <v>10</v>
      </c>
      <c r="O6294">
        <v>10</v>
      </c>
      <c r="P6294">
        <v>0</v>
      </c>
      <c r="Q6294">
        <v>0</v>
      </c>
    </row>
    <row r="6295" spans="1:17" x14ac:dyDescent="0.25">
      <c r="A6295" t="s">
        <v>25069</v>
      </c>
      <c r="B6295" t="s">
        <v>73</v>
      </c>
      <c r="C6295" t="s">
        <v>129</v>
      </c>
      <c r="D6295" t="s">
        <v>526</v>
      </c>
      <c r="E6295" t="s">
        <v>21471</v>
      </c>
      <c r="F6295" t="s">
        <v>395</v>
      </c>
      <c r="G6295">
        <v>0</v>
      </c>
      <c r="H6295">
        <v>0</v>
      </c>
      <c r="I6295">
        <v>0</v>
      </c>
      <c r="J6295">
        <v>0</v>
      </c>
      <c r="K6295">
        <v>0</v>
      </c>
      <c r="L6295">
        <v>0</v>
      </c>
      <c r="M6295">
        <v>0</v>
      </c>
      <c r="N6295">
        <v>10</v>
      </c>
      <c r="O6295">
        <v>10</v>
      </c>
      <c r="P6295">
        <v>0</v>
      </c>
      <c r="Q6295">
        <v>0</v>
      </c>
    </row>
    <row r="6296" spans="1:17" x14ac:dyDescent="0.25">
      <c r="A6296" t="s">
        <v>25070</v>
      </c>
      <c r="B6296" t="s">
        <v>73</v>
      </c>
      <c r="C6296" t="s">
        <v>129</v>
      </c>
      <c r="D6296" t="s">
        <v>526</v>
      </c>
      <c r="E6296" t="s">
        <v>21471</v>
      </c>
      <c r="F6296" t="s">
        <v>525</v>
      </c>
      <c r="G6296">
        <v>10</v>
      </c>
      <c r="H6296">
        <v>0</v>
      </c>
      <c r="I6296">
        <v>0</v>
      </c>
      <c r="J6296">
        <v>0</v>
      </c>
      <c r="K6296">
        <v>0</v>
      </c>
      <c r="L6296">
        <v>0</v>
      </c>
      <c r="M6296">
        <v>0</v>
      </c>
      <c r="N6296">
        <v>0</v>
      </c>
      <c r="O6296">
        <v>0</v>
      </c>
      <c r="P6296">
        <v>0</v>
      </c>
      <c r="Q6296">
        <v>0</v>
      </c>
    </row>
    <row r="6297" spans="1:17" x14ac:dyDescent="0.25">
      <c r="A6297" t="s">
        <v>18524</v>
      </c>
      <c r="B6297" t="s">
        <v>73</v>
      </c>
      <c r="C6297" t="s">
        <v>130</v>
      </c>
      <c r="D6297" t="s">
        <v>526</v>
      </c>
      <c r="E6297" t="s">
        <v>563</v>
      </c>
      <c r="F6297" t="s">
        <v>396</v>
      </c>
      <c r="G6297">
        <v>0</v>
      </c>
      <c r="H6297">
        <v>2</v>
      </c>
      <c r="I6297">
        <v>1</v>
      </c>
      <c r="J6297">
        <v>1</v>
      </c>
      <c r="K6297">
        <v>0</v>
      </c>
      <c r="L6297">
        <v>0</v>
      </c>
      <c r="M6297">
        <v>0</v>
      </c>
      <c r="N6297">
        <v>0</v>
      </c>
      <c r="O6297">
        <v>0</v>
      </c>
      <c r="P6297">
        <v>0</v>
      </c>
      <c r="Q6297">
        <v>0</v>
      </c>
    </row>
    <row r="6298" spans="1:17" x14ac:dyDescent="0.25">
      <c r="A6298" t="s">
        <v>18525</v>
      </c>
      <c r="B6298" t="s">
        <v>73</v>
      </c>
      <c r="C6298" t="s">
        <v>130</v>
      </c>
      <c r="D6298" t="s">
        <v>526</v>
      </c>
      <c r="E6298" t="s">
        <v>563</v>
      </c>
      <c r="F6298" t="s">
        <v>4236</v>
      </c>
      <c r="G6298">
        <v>0</v>
      </c>
      <c r="H6298">
        <v>2</v>
      </c>
      <c r="I6298">
        <v>1</v>
      </c>
      <c r="J6298">
        <v>1</v>
      </c>
      <c r="K6298">
        <v>0</v>
      </c>
      <c r="L6298">
        <v>0</v>
      </c>
      <c r="M6298">
        <v>0</v>
      </c>
      <c r="N6298">
        <v>0</v>
      </c>
      <c r="O6298">
        <v>0</v>
      </c>
      <c r="P6298">
        <v>0</v>
      </c>
      <c r="Q6298">
        <v>0</v>
      </c>
    </row>
    <row r="6299" spans="1:17" x14ac:dyDescent="0.25">
      <c r="A6299" t="s">
        <v>18526</v>
      </c>
      <c r="B6299" t="s">
        <v>73</v>
      </c>
      <c r="C6299" t="s">
        <v>130</v>
      </c>
      <c r="D6299" t="s">
        <v>526</v>
      </c>
      <c r="E6299" t="s">
        <v>563</v>
      </c>
      <c r="F6299" t="s">
        <v>4238</v>
      </c>
      <c r="G6299">
        <v>0</v>
      </c>
      <c r="H6299">
        <v>0</v>
      </c>
      <c r="I6299">
        <v>0</v>
      </c>
      <c r="J6299">
        <v>0</v>
      </c>
      <c r="K6299">
        <v>0</v>
      </c>
      <c r="L6299">
        <v>0</v>
      </c>
      <c r="M6299">
        <v>2</v>
      </c>
      <c r="N6299">
        <v>0</v>
      </c>
      <c r="O6299">
        <v>0</v>
      </c>
      <c r="P6299">
        <v>0</v>
      </c>
      <c r="Q6299">
        <v>0</v>
      </c>
    </row>
    <row r="6300" spans="1:17" x14ac:dyDescent="0.25">
      <c r="A6300" t="s">
        <v>18527</v>
      </c>
      <c r="B6300" t="s">
        <v>73</v>
      </c>
      <c r="C6300" t="s">
        <v>130</v>
      </c>
      <c r="D6300" t="s">
        <v>526</v>
      </c>
      <c r="E6300" t="s">
        <v>563</v>
      </c>
      <c r="F6300" t="s">
        <v>397</v>
      </c>
      <c r="G6300">
        <v>0</v>
      </c>
      <c r="H6300">
        <v>2</v>
      </c>
      <c r="I6300">
        <v>1</v>
      </c>
      <c r="J6300">
        <v>1</v>
      </c>
      <c r="K6300">
        <v>0</v>
      </c>
      <c r="L6300">
        <v>0</v>
      </c>
      <c r="M6300">
        <v>0</v>
      </c>
      <c r="N6300">
        <v>0</v>
      </c>
      <c r="O6300">
        <v>0</v>
      </c>
      <c r="P6300">
        <v>0</v>
      </c>
      <c r="Q6300">
        <v>0</v>
      </c>
    </row>
    <row r="6301" spans="1:17" x14ac:dyDescent="0.25">
      <c r="A6301" t="s">
        <v>18528</v>
      </c>
      <c r="B6301" t="s">
        <v>73</v>
      </c>
      <c r="C6301" t="s">
        <v>130</v>
      </c>
      <c r="D6301" t="s">
        <v>526</v>
      </c>
      <c r="E6301" t="s">
        <v>563</v>
      </c>
      <c r="F6301" t="s">
        <v>398</v>
      </c>
      <c r="G6301">
        <v>0</v>
      </c>
      <c r="H6301">
        <v>2</v>
      </c>
      <c r="I6301">
        <v>1</v>
      </c>
      <c r="J6301">
        <v>1</v>
      </c>
      <c r="K6301">
        <v>0</v>
      </c>
      <c r="L6301">
        <v>0</v>
      </c>
      <c r="M6301">
        <v>0</v>
      </c>
      <c r="N6301">
        <v>0</v>
      </c>
      <c r="O6301">
        <v>0</v>
      </c>
      <c r="P6301">
        <v>0</v>
      </c>
      <c r="Q6301">
        <v>0</v>
      </c>
    </row>
    <row r="6302" spans="1:17" x14ac:dyDescent="0.25">
      <c r="A6302" t="s">
        <v>18529</v>
      </c>
      <c r="B6302" t="s">
        <v>73</v>
      </c>
      <c r="C6302" t="s">
        <v>130</v>
      </c>
      <c r="D6302" t="s">
        <v>526</v>
      </c>
      <c r="E6302" t="s">
        <v>563</v>
      </c>
      <c r="F6302" t="s">
        <v>4242</v>
      </c>
      <c r="G6302">
        <v>0</v>
      </c>
      <c r="H6302">
        <v>0</v>
      </c>
      <c r="I6302">
        <v>0</v>
      </c>
      <c r="J6302">
        <v>0</v>
      </c>
      <c r="K6302">
        <v>0</v>
      </c>
      <c r="L6302">
        <v>0</v>
      </c>
      <c r="M6302">
        <v>2</v>
      </c>
      <c r="N6302">
        <v>0</v>
      </c>
      <c r="O6302">
        <v>0</v>
      </c>
      <c r="P6302">
        <v>0</v>
      </c>
      <c r="Q6302">
        <v>0</v>
      </c>
    </row>
    <row r="6303" spans="1:17" x14ac:dyDescent="0.25">
      <c r="A6303" t="s">
        <v>18530</v>
      </c>
      <c r="B6303" t="s">
        <v>73</v>
      </c>
      <c r="C6303" t="s">
        <v>130</v>
      </c>
      <c r="D6303" t="s">
        <v>526</v>
      </c>
      <c r="E6303" t="s">
        <v>563</v>
      </c>
      <c r="F6303" t="s">
        <v>399</v>
      </c>
      <c r="G6303">
        <v>0</v>
      </c>
      <c r="H6303">
        <v>2</v>
      </c>
      <c r="I6303">
        <v>1</v>
      </c>
      <c r="J6303">
        <v>1</v>
      </c>
      <c r="K6303">
        <v>0</v>
      </c>
      <c r="L6303">
        <v>0</v>
      </c>
      <c r="M6303">
        <v>0</v>
      </c>
      <c r="N6303">
        <v>0</v>
      </c>
      <c r="O6303">
        <v>0</v>
      </c>
      <c r="P6303">
        <v>0</v>
      </c>
      <c r="Q6303">
        <v>0</v>
      </c>
    </row>
    <row r="6304" spans="1:17" x14ac:dyDescent="0.25">
      <c r="A6304" t="s">
        <v>18531</v>
      </c>
      <c r="B6304" t="s">
        <v>73</v>
      </c>
      <c r="C6304" t="s">
        <v>130</v>
      </c>
      <c r="D6304" t="s">
        <v>526</v>
      </c>
      <c r="E6304" t="s">
        <v>563</v>
      </c>
      <c r="F6304" t="s">
        <v>4245</v>
      </c>
      <c r="G6304">
        <v>0</v>
      </c>
      <c r="H6304">
        <v>0</v>
      </c>
      <c r="I6304">
        <v>0</v>
      </c>
      <c r="J6304">
        <v>0</v>
      </c>
      <c r="K6304">
        <v>0</v>
      </c>
      <c r="L6304">
        <v>0</v>
      </c>
      <c r="M6304">
        <v>2</v>
      </c>
      <c r="N6304">
        <v>0</v>
      </c>
      <c r="O6304">
        <v>0</v>
      </c>
      <c r="P6304">
        <v>0</v>
      </c>
      <c r="Q6304">
        <v>0</v>
      </c>
    </row>
    <row r="6305" spans="1:17" x14ac:dyDescent="0.25">
      <c r="A6305" t="s">
        <v>18532</v>
      </c>
      <c r="B6305" t="s">
        <v>73</v>
      </c>
      <c r="C6305" t="s">
        <v>130</v>
      </c>
      <c r="D6305" t="s">
        <v>526</v>
      </c>
      <c r="E6305" t="s">
        <v>563</v>
      </c>
      <c r="F6305" t="s">
        <v>394</v>
      </c>
      <c r="G6305">
        <v>0</v>
      </c>
      <c r="H6305">
        <v>0</v>
      </c>
      <c r="I6305">
        <v>0</v>
      </c>
      <c r="J6305">
        <v>0</v>
      </c>
      <c r="K6305">
        <v>0</v>
      </c>
      <c r="L6305">
        <v>0</v>
      </c>
      <c r="M6305">
        <v>0</v>
      </c>
      <c r="N6305">
        <v>2</v>
      </c>
      <c r="O6305">
        <v>2</v>
      </c>
      <c r="P6305">
        <v>0</v>
      </c>
      <c r="Q6305">
        <v>0</v>
      </c>
    </row>
    <row r="6306" spans="1:17" x14ac:dyDescent="0.25">
      <c r="A6306" t="s">
        <v>18533</v>
      </c>
      <c r="B6306" t="s">
        <v>73</v>
      </c>
      <c r="C6306" t="s">
        <v>130</v>
      </c>
      <c r="D6306" t="s">
        <v>526</v>
      </c>
      <c r="E6306" t="s">
        <v>563</v>
      </c>
      <c r="F6306" t="s">
        <v>395</v>
      </c>
      <c r="G6306">
        <v>0</v>
      </c>
      <c r="H6306">
        <v>0</v>
      </c>
      <c r="I6306">
        <v>0</v>
      </c>
      <c r="J6306">
        <v>0</v>
      </c>
      <c r="K6306">
        <v>0</v>
      </c>
      <c r="L6306">
        <v>0</v>
      </c>
      <c r="M6306">
        <v>0</v>
      </c>
      <c r="N6306">
        <v>1</v>
      </c>
      <c r="O6306">
        <v>1</v>
      </c>
      <c r="P6306">
        <v>0</v>
      </c>
      <c r="Q6306">
        <v>0</v>
      </c>
    </row>
    <row r="6307" spans="1:17" x14ac:dyDescent="0.25">
      <c r="A6307" t="s">
        <v>13173</v>
      </c>
      <c r="B6307" t="s">
        <v>73</v>
      </c>
      <c r="C6307" t="s">
        <v>130</v>
      </c>
      <c r="D6307" t="s">
        <v>526</v>
      </c>
      <c r="E6307" t="s">
        <v>563</v>
      </c>
      <c r="F6307" t="s">
        <v>525</v>
      </c>
      <c r="G6307">
        <v>2</v>
      </c>
      <c r="H6307">
        <v>0</v>
      </c>
      <c r="I6307">
        <v>0</v>
      </c>
      <c r="J6307">
        <v>0</v>
      </c>
      <c r="K6307">
        <v>0</v>
      </c>
      <c r="L6307">
        <v>0</v>
      </c>
      <c r="M6307">
        <v>0</v>
      </c>
      <c r="N6307">
        <v>0</v>
      </c>
      <c r="O6307">
        <v>0</v>
      </c>
      <c r="P6307">
        <v>0</v>
      </c>
      <c r="Q6307">
        <v>0</v>
      </c>
    </row>
    <row r="6308" spans="1:17" x14ac:dyDescent="0.25">
      <c r="A6308" t="s">
        <v>25071</v>
      </c>
      <c r="B6308" t="s">
        <v>73</v>
      </c>
      <c r="C6308" t="s">
        <v>130</v>
      </c>
      <c r="D6308" t="s">
        <v>526</v>
      </c>
      <c r="E6308" t="s">
        <v>21471</v>
      </c>
      <c r="F6308" t="s">
        <v>396</v>
      </c>
      <c r="G6308">
        <v>0</v>
      </c>
      <c r="H6308">
        <v>1</v>
      </c>
      <c r="I6308">
        <v>0</v>
      </c>
      <c r="J6308">
        <v>1</v>
      </c>
      <c r="K6308">
        <v>0</v>
      </c>
      <c r="L6308">
        <v>0</v>
      </c>
      <c r="M6308">
        <v>0</v>
      </c>
      <c r="N6308">
        <v>0</v>
      </c>
      <c r="O6308">
        <v>0</v>
      </c>
      <c r="P6308">
        <v>0</v>
      </c>
      <c r="Q6308">
        <v>0</v>
      </c>
    </row>
    <row r="6309" spans="1:17" x14ac:dyDescent="0.25">
      <c r="A6309" t="s">
        <v>25072</v>
      </c>
      <c r="B6309" t="s">
        <v>73</v>
      </c>
      <c r="C6309" t="s">
        <v>130</v>
      </c>
      <c r="D6309" t="s">
        <v>526</v>
      </c>
      <c r="E6309" t="s">
        <v>21471</v>
      </c>
      <c r="F6309" t="s">
        <v>4236</v>
      </c>
      <c r="G6309">
        <v>0</v>
      </c>
      <c r="H6309">
        <v>1</v>
      </c>
      <c r="I6309">
        <v>0</v>
      </c>
      <c r="J6309">
        <v>1</v>
      </c>
      <c r="K6309">
        <v>0</v>
      </c>
      <c r="L6309">
        <v>0</v>
      </c>
      <c r="M6309">
        <v>0</v>
      </c>
      <c r="N6309">
        <v>0</v>
      </c>
      <c r="O6309">
        <v>0</v>
      </c>
      <c r="P6309">
        <v>0</v>
      </c>
      <c r="Q6309">
        <v>0</v>
      </c>
    </row>
    <row r="6310" spans="1:17" x14ac:dyDescent="0.25">
      <c r="A6310" t="s">
        <v>18971</v>
      </c>
      <c r="B6310" t="s">
        <v>73</v>
      </c>
      <c r="C6310" t="s">
        <v>196</v>
      </c>
      <c r="D6310" t="s">
        <v>526</v>
      </c>
      <c r="E6310" t="s">
        <v>563</v>
      </c>
      <c r="F6310" t="s">
        <v>4238</v>
      </c>
      <c r="G6310">
        <v>0</v>
      </c>
      <c r="H6310">
        <v>0</v>
      </c>
      <c r="I6310">
        <v>0</v>
      </c>
      <c r="J6310">
        <v>0</v>
      </c>
      <c r="K6310">
        <v>0</v>
      </c>
      <c r="L6310">
        <v>0</v>
      </c>
      <c r="M6310">
        <v>6</v>
      </c>
      <c r="N6310">
        <v>0</v>
      </c>
      <c r="O6310">
        <v>0</v>
      </c>
      <c r="P6310">
        <v>0</v>
      </c>
      <c r="Q6310">
        <v>0</v>
      </c>
    </row>
    <row r="6311" spans="1:17" x14ac:dyDescent="0.25">
      <c r="A6311" t="s">
        <v>18972</v>
      </c>
      <c r="B6311" t="s">
        <v>73</v>
      </c>
      <c r="C6311" t="s">
        <v>196</v>
      </c>
      <c r="D6311" t="s">
        <v>526</v>
      </c>
      <c r="E6311" t="s">
        <v>563</v>
      </c>
      <c r="F6311" t="s">
        <v>397</v>
      </c>
      <c r="G6311">
        <v>0</v>
      </c>
      <c r="H6311">
        <v>6</v>
      </c>
      <c r="I6311">
        <v>0</v>
      </c>
      <c r="J6311">
        <v>5</v>
      </c>
      <c r="K6311">
        <v>1</v>
      </c>
      <c r="L6311">
        <v>0</v>
      </c>
      <c r="M6311">
        <v>0</v>
      </c>
      <c r="N6311">
        <v>0</v>
      </c>
      <c r="O6311">
        <v>0</v>
      </c>
      <c r="P6311">
        <v>0</v>
      </c>
      <c r="Q6311">
        <v>0</v>
      </c>
    </row>
    <row r="6312" spans="1:17" x14ac:dyDescent="0.25">
      <c r="A6312" t="s">
        <v>18973</v>
      </c>
      <c r="B6312" t="s">
        <v>73</v>
      </c>
      <c r="C6312" t="s">
        <v>196</v>
      </c>
      <c r="D6312" t="s">
        <v>526</v>
      </c>
      <c r="E6312" t="s">
        <v>563</v>
      </c>
      <c r="F6312" t="s">
        <v>398</v>
      </c>
      <c r="G6312">
        <v>0</v>
      </c>
      <c r="H6312">
        <v>6</v>
      </c>
      <c r="I6312">
        <v>0</v>
      </c>
      <c r="J6312">
        <v>5</v>
      </c>
      <c r="K6312">
        <v>1</v>
      </c>
      <c r="L6312">
        <v>0</v>
      </c>
      <c r="M6312">
        <v>0</v>
      </c>
      <c r="N6312">
        <v>0</v>
      </c>
      <c r="O6312">
        <v>0</v>
      </c>
      <c r="P6312">
        <v>0</v>
      </c>
      <c r="Q6312">
        <v>0</v>
      </c>
    </row>
    <row r="6313" spans="1:17" x14ac:dyDescent="0.25">
      <c r="A6313" t="s">
        <v>18974</v>
      </c>
      <c r="B6313" t="s">
        <v>73</v>
      </c>
      <c r="C6313" t="s">
        <v>196</v>
      </c>
      <c r="D6313" t="s">
        <v>526</v>
      </c>
      <c r="E6313" t="s">
        <v>563</v>
      </c>
      <c r="F6313" t="s">
        <v>4242</v>
      </c>
      <c r="G6313">
        <v>0</v>
      </c>
      <c r="H6313">
        <v>0</v>
      </c>
      <c r="I6313">
        <v>0</v>
      </c>
      <c r="J6313">
        <v>0</v>
      </c>
      <c r="K6313">
        <v>0</v>
      </c>
      <c r="L6313">
        <v>0</v>
      </c>
      <c r="M6313">
        <v>6</v>
      </c>
      <c r="N6313">
        <v>0</v>
      </c>
      <c r="O6313">
        <v>0</v>
      </c>
      <c r="P6313">
        <v>0</v>
      </c>
      <c r="Q6313">
        <v>0</v>
      </c>
    </row>
    <row r="6314" spans="1:17" x14ac:dyDescent="0.25">
      <c r="A6314" t="s">
        <v>18975</v>
      </c>
      <c r="B6314" t="s">
        <v>73</v>
      </c>
      <c r="C6314" t="s">
        <v>196</v>
      </c>
      <c r="D6314" t="s">
        <v>526</v>
      </c>
      <c r="E6314" t="s">
        <v>563</v>
      </c>
      <c r="F6314" t="s">
        <v>399</v>
      </c>
      <c r="G6314">
        <v>0</v>
      </c>
      <c r="H6314">
        <v>6</v>
      </c>
      <c r="I6314">
        <v>0</v>
      </c>
      <c r="J6314">
        <v>5</v>
      </c>
      <c r="K6314">
        <v>1</v>
      </c>
      <c r="L6314">
        <v>0</v>
      </c>
      <c r="M6314">
        <v>0</v>
      </c>
      <c r="N6314">
        <v>0</v>
      </c>
      <c r="O6314">
        <v>0</v>
      </c>
      <c r="P6314">
        <v>0</v>
      </c>
      <c r="Q6314">
        <v>0</v>
      </c>
    </row>
    <row r="6315" spans="1:17" x14ac:dyDescent="0.25">
      <c r="A6315" t="s">
        <v>18976</v>
      </c>
      <c r="B6315" t="s">
        <v>73</v>
      </c>
      <c r="C6315" t="s">
        <v>196</v>
      </c>
      <c r="D6315" t="s">
        <v>526</v>
      </c>
      <c r="E6315" t="s">
        <v>563</v>
      </c>
      <c r="F6315" t="s">
        <v>4245</v>
      </c>
      <c r="G6315">
        <v>0</v>
      </c>
      <c r="H6315">
        <v>0</v>
      </c>
      <c r="I6315">
        <v>0</v>
      </c>
      <c r="J6315">
        <v>0</v>
      </c>
      <c r="K6315">
        <v>0</v>
      </c>
      <c r="L6315">
        <v>0</v>
      </c>
      <c r="M6315">
        <v>6</v>
      </c>
      <c r="N6315">
        <v>0</v>
      </c>
      <c r="O6315">
        <v>0</v>
      </c>
      <c r="P6315">
        <v>0</v>
      </c>
      <c r="Q6315">
        <v>0</v>
      </c>
    </row>
    <row r="6316" spans="1:17" x14ac:dyDescent="0.25">
      <c r="A6316" t="s">
        <v>25390</v>
      </c>
      <c r="B6316" t="s">
        <v>74</v>
      </c>
      <c r="C6316" t="s">
        <v>149</v>
      </c>
      <c r="D6316" t="s">
        <v>526</v>
      </c>
      <c r="E6316" t="s">
        <v>21471</v>
      </c>
      <c r="F6316" t="s">
        <v>4236</v>
      </c>
      <c r="G6316">
        <v>0</v>
      </c>
      <c r="H6316">
        <v>15</v>
      </c>
      <c r="I6316">
        <v>0</v>
      </c>
      <c r="J6316">
        <v>12</v>
      </c>
      <c r="K6316">
        <v>2</v>
      </c>
      <c r="L6316">
        <v>1</v>
      </c>
      <c r="M6316">
        <v>0</v>
      </c>
      <c r="N6316">
        <v>0</v>
      </c>
      <c r="O6316">
        <v>0</v>
      </c>
      <c r="P6316">
        <v>0</v>
      </c>
      <c r="Q6316">
        <v>0</v>
      </c>
    </row>
    <row r="6317" spans="1:17" x14ac:dyDescent="0.25">
      <c r="A6317" t="s">
        <v>25391</v>
      </c>
      <c r="B6317" t="s">
        <v>74</v>
      </c>
      <c r="C6317" t="s">
        <v>149</v>
      </c>
      <c r="D6317" t="s">
        <v>526</v>
      </c>
      <c r="E6317" t="s">
        <v>21471</v>
      </c>
      <c r="F6317" t="s">
        <v>4238</v>
      </c>
      <c r="G6317">
        <v>0</v>
      </c>
      <c r="H6317">
        <v>0</v>
      </c>
      <c r="I6317">
        <v>0</v>
      </c>
      <c r="J6317">
        <v>0</v>
      </c>
      <c r="K6317">
        <v>0</v>
      </c>
      <c r="L6317">
        <v>0</v>
      </c>
      <c r="M6317">
        <v>15</v>
      </c>
      <c r="N6317">
        <v>0</v>
      </c>
      <c r="O6317">
        <v>0</v>
      </c>
      <c r="P6317">
        <v>0</v>
      </c>
      <c r="Q6317">
        <v>0</v>
      </c>
    </row>
    <row r="6318" spans="1:17" x14ac:dyDescent="0.25">
      <c r="A6318" t="s">
        <v>25392</v>
      </c>
      <c r="B6318" t="s">
        <v>74</v>
      </c>
      <c r="C6318" t="s">
        <v>149</v>
      </c>
      <c r="D6318" t="s">
        <v>526</v>
      </c>
      <c r="E6318" t="s">
        <v>21471</v>
      </c>
      <c r="F6318" t="s">
        <v>397</v>
      </c>
      <c r="G6318">
        <v>0</v>
      </c>
      <c r="H6318">
        <v>15</v>
      </c>
      <c r="I6318">
        <v>0</v>
      </c>
      <c r="J6318">
        <v>12</v>
      </c>
      <c r="K6318">
        <v>2</v>
      </c>
      <c r="L6318">
        <v>1</v>
      </c>
      <c r="M6318">
        <v>0</v>
      </c>
      <c r="N6318">
        <v>0</v>
      </c>
      <c r="O6318">
        <v>0</v>
      </c>
      <c r="P6318">
        <v>0</v>
      </c>
      <c r="Q6318">
        <v>0</v>
      </c>
    </row>
    <row r="6319" spans="1:17" x14ac:dyDescent="0.25">
      <c r="A6319" t="s">
        <v>25393</v>
      </c>
      <c r="B6319" t="s">
        <v>74</v>
      </c>
      <c r="C6319" t="s">
        <v>149</v>
      </c>
      <c r="D6319" t="s">
        <v>526</v>
      </c>
      <c r="E6319" t="s">
        <v>21471</v>
      </c>
      <c r="F6319" t="s">
        <v>398</v>
      </c>
      <c r="G6319">
        <v>0</v>
      </c>
      <c r="H6319">
        <v>15</v>
      </c>
      <c r="I6319">
        <v>0</v>
      </c>
      <c r="J6319">
        <v>12</v>
      </c>
      <c r="K6319">
        <v>2</v>
      </c>
      <c r="L6319">
        <v>1</v>
      </c>
      <c r="M6319">
        <v>0</v>
      </c>
      <c r="N6319">
        <v>0</v>
      </c>
      <c r="O6319">
        <v>0</v>
      </c>
      <c r="P6319">
        <v>0</v>
      </c>
      <c r="Q6319">
        <v>0</v>
      </c>
    </row>
    <row r="6320" spans="1:17" x14ac:dyDescent="0.25">
      <c r="A6320" t="s">
        <v>25394</v>
      </c>
      <c r="B6320" t="s">
        <v>74</v>
      </c>
      <c r="C6320" t="s">
        <v>149</v>
      </c>
      <c r="D6320" t="s">
        <v>526</v>
      </c>
      <c r="E6320" t="s">
        <v>21471</v>
      </c>
      <c r="F6320" t="s">
        <v>4242</v>
      </c>
      <c r="G6320">
        <v>0</v>
      </c>
      <c r="H6320">
        <v>0</v>
      </c>
      <c r="I6320">
        <v>0</v>
      </c>
      <c r="J6320">
        <v>0</v>
      </c>
      <c r="K6320">
        <v>0</v>
      </c>
      <c r="L6320">
        <v>0</v>
      </c>
      <c r="M6320">
        <v>15</v>
      </c>
      <c r="N6320">
        <v>0</v>
      </c>
      <c r="O6320">
        <v>0</v>
      </c>
      <c r="P6320">
        <v>0</v>
      </c>
      <c r="Q6320">
        <v>0</v>
      </c>
    </row>
    <row r="6321" spans="1:17" x14ac:dyDescent="0.25">
      <c r="A6321" t="s">
        <v>25395</v>
      </c>
      <c r="B6321" t="s">
        <v>74</v>
      </c>
      <c r="C6321" t="s">
        <v>149</v>
      </c>
      <c r="D6321" t="s">
        <v>526</v>
      </c>
      <c r="E6321" t="s">
        <v>21471</v>
      </c>
      <c r="F6321" t="s">
        <v>399</v>
      </c>
      <c r="G6321">
        <v>0</v>
      </c>
      <c r="H6321">
        <v>15</v>
      </c>
      <c r="I6321">
        <v>0</v>
      </c>
      <c r="J6321">
        <v>12</v>
      </c>
      <c r="K6321">
        <v>2</v>
      </c>
      <c r="L6321">
        <v>1</v>
      </c>
      <c r="M6321">
        <v>0</v>
      </c>
      <c r="N6321">
        <v>0</v>
      </c>
      <c r="O6321">
        <v>0</v>
      </c>
      <c r="P6321">
        <v>0</v>
      </c>
      <c r="Q6321">
        <v>0</v>
      </c>
    </row>
    <row r="6322" spans="1:17" x14ac:dyDescent="0.25">
      <c r="A6322" t="s">
        <v>25396</v>
      </c>
      <c r="B6322" t="s">
        <v>74</v>
      </c>
      <c r="C6322" t="s">
        <v>149</v>
      </c>
      <c r="D6322" t="s">
        <v>526</v>
      </c>
      <c r="E6322" t="s">
        <v>21471</v>
      </c>
      <c r="F6322" t="s">
        <v>4245</v>
      </c>
      <c r="G6322">
        <v>0</v>
      </c>
      <c r="H6322">
        <v>0</v>
      </c>
      <c r="I6322">
        <v>0</v>
      </c>
      <c r="J6322">
        <v>0</v>
      </c>
      <c r="K6322">
        <v>0</v>
      </c>
      <c r="L6322">
        <v>0</v>
      </c>
      <c r="M6322">
        <v>15</v>
      </c>
      <c r="N6322">
        <v>0</v>
      </c>
      <c r="O6322">
        <v>0</v>
      </c>
      <c r="P6322">
        <v>0</v>
      </c>
      <c r="Q6322">
        <v>0</v>
      </c>
    </row>
    <row r="6323" spans="1:17" x14ac:dyDescent="0.25">
      <c r="A6323" t="s">
        <v>25397</v>
      </c>
      <c r="B6323" t="s">
        <v>74</v>
      </c>
      <c r="C6323" t="s">
        <v>149</v>
      </c>
      <c r="D6323" t="s">
        <v>526</v>
      </c>
      <c r="E6323" t="s">
        <v>21471</v>
      </c>
      <c r="F6323" t="s">
        <v>394</v>
      </c>
      <c r="G6323">
        <v>0</v>
      </c>
      <c r="H6323">
        <v>0</v>
      </c>
      <c r="I6323">
        <v>0</v>
      </c>
      <c r="J6323">
        <v>0</v>
      </c>
      <c r="K6323">
        <v>0</v>
      </c>
      <c r="L6323">
        <v>0</v>
      </c>
      <c r="M6323">
        <v>0</v>
      </c>
      <c r="N6323">
        <v>6</v>
      </c>
      <c r="O6323">
        <v>5</v>
      </c>
      <c r="P6323">
        <v>1</v>
      </c>
      <c r="Q6323">
        <v>0</v>
      </c>
    </row>
    <row r="6324" spans="1:17" x14ac:dyDescent="0.25">
      <c r="A6324" t="s">
        <v>25398</v>
      </c>
      <c r="B6324" t="s">
        <v>74</v>
      </c>
      <c r="C6324" t="s">
        <v>149</v>
      </c>
      <c r="D6324" t="s">
        <v>526</v>
      </c>
      <c r="E6324" t="s">
        <v>21471</v>
      </c>
      <c r="F6324" t="s">
        <v>395</v>
      </c>
      <c r="G6324">
        <v>0</v>
      </c>
      <c r="H6324">
        <v>0</v>
      </c>
      <c r="I6324">
        <v>0</v>
      </c>
      <c r="J6324">
        <v>0</v>
      </c>
      <c r="K6324">
        <v>0</v>
      </c>
      <c r="L6324">
        <v>0</v>
      </c>
      <c r="M6324">
        <v>0</v>
      </c>
      <c r="N6324">
        <v>5</v>
      </c>
      <c r="O6324">
        <v>4</v>
      </c>
      <c r="P6324">
        <v>1</v>
      </c>
      <c r="Q6324">
        <v>0</v>
      </c>
    </row>
    <row r="6325" spans="1:17" x14ac:dyDescent="0.25">
      <c r="A6325" t="s">
        <v>25399</v>
      </c>
      <c r="B6325" t="s">
        <v>74</v>
      </c>
      <c r="C6325" t="s">
        <v>149</v>
      </c>
      <c r="D6325" t="s">
        <v>526</v>
      </c>
      <c r="E6325" t="s">
        <v>21471</v>
      </c>
      <c r="F6325" t="s">
        <v>525</v>
      </c>
      <c r="G6325">
        <v>15</v>
      </c>
      <c r="H6325">
        <v>0</v>
      </c>
      <c r="I6325">
        <v>0</v>
      </c>
      <c r="J6325">
        <v>0</v>
      </c>
      <c r="K6325">
        <v>0</v>
      </c>
      <c r="L6325">
        <v>0</v>
      </c>
      <c r="M6325">
        <v>0</v>
      </c>
      <c r="N6325">
        <v>0</v>
      </c>
      <c r="O6325">
        <v>0</v>
      </c>
      <c r="P6325">
        <v>0</v>
      </c>
      <c r="Q6325">
        <v>0</v>
      </c>
    </row>
    <row r="6326" spans="1:17" x14ac:dyDescent="0.25">
      <c r="A6326" t="s">
        <v>13295</v>
      </c>
      <c r="B6326" t="s">
        <v>74</v>
      </c>
      <c r="C6326" t="s">
        <v>149</v>
      </c>
      <c r="D6326" t="s">
        <v>12971</v>
      </c>
      <c r="E6326" t="s">
        <v>563</v>
      </c>
      <c r="F6326" t="s">
        <v>525</v>
      </c>
      <c r="G6326">
        <v>2</v>
      </c>
      <c r="H6326">
        <v>0</v>
      </c>
      <c r="I6326">
        <v>0</v>
      </c>
      <c r="J6326">
        <v>0</v>
      </c>
      <c r="K6326">
        <v>0</v>
      </c>
      <c r="L6326">
        <v>0</v>
      </c>
      <c r="M6326">
        <v>0</v>
      </c>
      <c r="N6326">
        <v>0</v>
      </c>
      <c r="O6326">
        <v>0</v>
      </c>
      <c r="P6326">
        <v>0</v>
      </c>
      <c r="Q6326">
        <v>0</v>
      </c>
    </row>
    <row r="6327" spans="1:17" x14ac:dyDescent="0.25">
      <c r="A6327" t="s">
        <v>25400</v>
      </c>
      <c r="B6327" t="s">
        <v>74</v>
      </c>
      <c r="C6327" t="s">
        <v>149</v>
      </c>
      <c r="D6327" t="s">
        <v>12971</v>
      </c>
      <c r="E6327" t="s">
        <v>21471</v>
      </c>
      <c r="F6327" t="s">
        <v>525</v>
      </c>
      <c r="G6327">
        <v>2</v>
      </c>
      <c r="H6327">
        <v>0</v>
      </c>
      <c r="I6327">
        <v>0</v>
      </c>
      <c r="J6327">
        <v>0</v>
      </c>
      <c r="K6327">
        <v>0</v>
      </c>
      <c r="L6327">
        <v>0</v>
      </c>
      <c r="M6327">
        <v>0</v>
      </c>
      <c r="N6327">
        <v>0</v>
      </c>
      <c r="O6327">
        <v>0</v>
      </c>
      <c r="P6327">
        <v>0</v>
      </c>
      <c r="Q6327">
        <v>0</v>
      </c>
    </row>
    <row r="6328" spans="1:17" x14ac:dyDescent="0.25">
      <c r="A6328" t="s">
        <v>13296</v>
      </c>
      <c r="B6328" t="s">
        <v>74</v>
      </c>
      <c r="C6328" t="s">
        <v>150</v>
      </c>
      <c r="D6328" t="s">
        <v>529</v>
      </c>
      <c r="E6328" t="s">
        <v>563</v>
      </c>
      <c r="F6328" t="s">
        <v>525</v>
      </c>
      <c r="G6328">
        <v>3</v>
      </c>
      <c r="H6328">
        <v>0</v>
      </c>
      <c r="I6328">
        <v>0</v>
      </c>
      <c r="J6328">
        <v>0</v>
      </c>
      <c r="K6328">
        <v>0</v>
      </c>
      <c r="L6328">
        <v>0</v>
      </c>
      <c r="M6328">
        <v>0</v>
      </c>
      <c r="N6328">
        <v>0</v>
      </c>
      <c r="O6328">
        <v>0</v>
      </c>
      <c r="P6328">
        <v>0</v>
      </c>
      <c r="Q6328">
        <v>0</v>
      </c>
    </row>
    <row r="6329" spans="1:17" x14ac:dyDescent="0.25">
      <c r="A6329" t="s">
        <v>25401</v>
      </c>
      <c r="B6329" t="s">
        <v>74</v>
      </c>
      <c r="C6329" t="s">
        <v>150</v>
      </c>
      <c r="D6329" t="s">
        <v>529</v>
      </c>
      <c r="E6329" t="s">
        <v>21471</v>
      </c>
      <c r="F6329" t="s">
        <v>525</v>
      </c>
      <c r="G6329">
        <v>1</v>
      </c>
      <c r="H6329">
        <v>0</v>
      </c>
      <c r="I6329">
        <v>0</v>
      </c>
      <c r="J6329">
        <v>0</v>
      </c>
      <c r="K6329">
        <v>0</v>
      </c>
      <c r="L6329">
        <v>0</v>
      </c>
      <c r="M6329">
        <v>0</v>
      </c>
      <c r="N6329">
        <v>0</v>
      </c>
      <c r="O6329">
        <v>0</v>
      </c>
      <c r="P6329">
        <v>0</v>
      </c>
      <c r="Q6329">
        <v>0</v>
      </c>
    </row>
    <row r="6330" spans="1:17" x14ac:dyDescent="0.25">
      <c r="A6330" t="s">
        <v>13297</v>
      </c>
      <c r="B6330" t="s">
        <v>74</v>
      </c>
      <c r="C6330" t="s">
        <v>150</v>
      </c>
      <c r="D6330" t="s">
        <v>526</v>
      </c>
      <c r="E6330" t="s">
        <v>563</v>
      </c>
      <c r="F6330" t="s">
        <v>396</v>
      </c>
      <c r="G6330">
        <v>0</v>
      </c>
      <c r="H6330">
        <v>50</v>
      </c>
      <c r="I6330">
        <v>5</v>
      </c>
      <c r="J6330">
        <v>37</v>
      </c>
      <c r="K6330">
        <v>7</v>
      </c>
      <c r="L6330">
        <v>1</v>
      </c>
      <c r="M6330">
        <v>0</v>
      </c>
      <c r="N6330">
        <v>0</v>
      </c>
      <c r="O6330">
        <v>0</v>
      </c>
      <c r="P6330">
        <v>0</v>
      </c>
      <c r="Q6330">
        <v>0</v>
      </c>
    </row>
    <row r="6331" spans="1:17" x14ac:dyDescent="0.25">
      <c r="A6331" t="s">
        <v>13298</v>
      </c>
      <c r="B6331" t="s">
        <v>74</v>
      </c>
      <c r="C6331" t="s">
        <v>150</v>
      </c>
      <c r="D6331" t="s">
        <v>526</v>
      </c>
      <c r="E6331" t="s">
        <v>563</v>
      </c>
      <c r="F6331" t="s">
        <v>4236</v>
      </c>
      <c r="G6331">
        <v>0</v>
      </c>
      <c r="H6331">
        <v>50</v>
      </c>
      <c r="I6331">
        <v>5</v>
      </c>
      <c r="J6331">
        <v>36</v>
      </c>
      <c r="K6331">
        <v>7</v>
      </c>
      <c r="L6331">
        <v>2</v>
      </c>
      <c r="M6331">
        <v>0</v>
      </c>
      <c r="N6331">
        <v>0</v>
      </c>
      <c r="O6331">
        <v>0</v>
      </c>
      <c r="P6331">
        <v>0</v>
      </c>
      <c r="Q6331">
        <v>0</v>
      </c>
    </row>
    <row r="6332" spans="1:17" x14ac:dyDescent="0.25">
      <c r="A6332" t="s">
        <v>13299</v>
      </c>
      <c r="B6332" t="s">
        <v>74</v>
      </c>
      <c r="C6332" t="s">
        <v>150</v>
      </c>
      <c r="D6332" t="s">
        <v>526</v>
      </c>
      <c r="E6332" t="s">
        <v>563</v>
      </c>
      <c r="F6332" t="s">
        <v>4238</v>
      </c>
      <c r="G6332">
        <v>0</v>
      </c>
      <c r="H6332">
        <v>0</v>
      </c>
      <c r="I6332">
        <v>0</v>
      </c>
      <c r="J6332">
        <v>0</v>
      </c>
      <c r="K6332">
        <v>0</v>
      </c>
      <c r="L6332">
        <v>0</v>
      </c>
      <c r="M6332">
        <v>50</v>
      </c>
      <c r="N6332">
        <v>0</v>
      </c>
      <c r="O6332">
        <v>0</v>
      </c>
      <c r="P6332">
        <v>0</v>
      </c>
      <c r="Q6332">
        <v>0</v>
      </c>
    </row>
    <row r="6333" spans="1:17" x14ac:dyDescent="0.25">
      <c r="A6333" t="s">
        <v>13300</v>
      </c>
      <c r="B6333" t="s">
        <v>74</v>
      </c>
      <c r="C6333" t="s">
        <v>150</v>
      </c>
      <c r="D6333" t="s">
        <v>526</v>
      </c>
      <c r="E6333" t="s">
        <v>563</v>
      </c>
      <c r="F6333" t="s">
        <v>397</v>
      </c>
      <c r="G6333">
        <v>0</v>
      </c>
      <c r="H6333">
        <v>50</v>
      </c>
      <c r="I6333">
        <v>5</v>
      </c>
      <c r="J6333">
        <v>36</v>
      </c>
      <c r="K6333">
        <v>7</v>
      </c>
      <c r="L6333">
        <v>2</v>
      </c>
      <c r="M6333">
        <v>0</v>
      </c>
      <c r="N6333">
        <v>0</v>
      </c>
      <c r="O6333">
        <v>0</v>
      </c>
      <c r="P6333">
        <v>0</v>
      </c>
      <c r="Q6333">
        <v>0</v>
      </c>
    </row>
    <row r="6334" spans="1:17" x14ac:dyDescent="0.25">
      <c r="A6334" t="s">
        <v>13301</v>
      </c>
      <c r="B6334" t="s">
        <v>74</v>
      </c>
      <c r="C6334" t="s">
        <v>150</v>
      </c>
      <c r="D6334" t="s">
        <v>526</v>
      </c>
      <c r="E6334" t="s">
        <v>563</v>
      </c>
      <c r="F6334" t="s">
        <v>398</v>
      </c>
      <c r="G6334">
        <v>0</v>
      </c>
      <c r="H6334">
        <v>50</v>
      </c>
      <c r="I6334">
        <v>5</v>
      </c>
      <c r="J6334">
        <v>37</v>
      </c>
      <c r="K6334">
        <v>6</v>
      </c>
      <c r="L6334">
        <v>2</v>
      </c>
      <c r="M6334">
        <v>0</v>
      </c>
      <c r="N6334">
        <v>0</v>
      </c>
      <c r="O6334">
        <v>0</v>
      </c>
      <c r="P6334">
        <v>0</v>
      </c>
      <c r="Q6334">
        <v>0</v>
      </c>
    </row>
    <row r="6335" spans="1:17" x14ac:dyDescent="0.25">
      <c r="A6335" t="s">
        <v>13302</v>
      </c>
      <c r="B6335" t="s">
        <v>74</v>
      </c>
      <c r="C6335" t="s">
        <v>150</v>
      </c>
      <c r="D6335" t="s">
        <v>526</v>
      </c>
      <c r="E6335" t="s">
        <v>563</v>
      </c>
      <c r="F6335" t="s">
        <v>4242</v>
      </c>
      <c r="G6335">
        <v>0</v>
      </c>
      <c r="H6335">
        <v>0</v>
      </c>
      <c r="I6335">
        <v>0</v>
      </c>
      <c r="J6335">
        <v>0</v>
      </c>
      <c r="K6335">
        <v>0</v>
      </c>
      <c r="L6335">
        <v>0</v>
      </c>
      <c r="M6335">
        <v>50</v>
      </c>
      <c r="N6335">
        <v>0</v>
      </c>
      <c r="O6335">
        <v>0</v>
      </c>
      <c r="P6335">
        <v>0</v>
      </c>
      <c r="Q6335">
        <v>0</v>
      </c>
    </row>
    <row r="6336" spans="1:17" x14ac:dyDescent="0.25">
      <c r="A6336" t="s">
        <v>13423</v>
      </c>
      <c r="B6336" t="s">
        <v>74</v>
      </c>
      <c r="C6336" t="s">
        <v>212</v>
      </c>
      <c r="D6336" t="s">
        <v>526</v>
      </c>
      <c r="E6336" t="s">
        <v>563</v>
      </c>
      <c r="F6336" t="s">
        <v>396</v>
      </c>
      <c r="G6336">
        <v>0</v>
      </c>
      <c r="H6336">
        <v>7</v>
      </c>
      <c r="I6336">
        <v>2</v>
      </c>
      <c r="J6336">
        <v>5</v>
      </c>
      <c r="K6336">
        <v>0</v>
      </c>
      <c r="L6336">
        <v>0</v>
      </c>
      <c r="M6336">
        <v>0</v>
      </c>
      <c r="N6336">
        <v>0</v>
      </c>
      <c r="O6336">
        <v>0</v>
      </c>
      <c r="P6336">
        <v>0</v>
      </c>
      <c r="Q6336">
        <v>0</v>
      </c>
    </row>
    <row r="6337" spans="1:17" x14ac:dyDescent="0.25">
      <c r="A6337" t="s">
        <v>13424</v>
      </c>
      <c r="B6337" t="s">
        <v>74</v>
      </c>
      <c r="C6337" t="s">
        <v>212</v>
      </c>
      <c r="D6337" t="s">
        <v>526</v>
      </c>
      <c r="E6337" t="s">
        <v>563</v>
      </c>
      <c r="F6337" t="s">
        <v>4236</v>
      </c>
      <c r="G6337">
        <v>0</v>
      </c>
      <c r="H6337">
        <v>7</v>
      </c>
      <c r="I6337">
        <v>2</v>
      </c>
      <c r="J6337">
        <v>4</v>
      </c>
      <c r="K6337">
        <v>0</v>
      </c>
      <c r="L6337">
        <v>1</v>
      </c>
      <c r="M6337">
        <v>0</v>
      </c>
      <c r="N6337">
        <v>0</v>
      </c>
      <c r="O6337">
        <v>0</v>
      </c>
      <c r="P6337">
        <v>0</v>
      </c>
      <c r="Q6337">
        <v>0</v>
      </c>
    </row>
    <row r="6338" spans="1:17" x14ac:dyDescent="0.25">
      <c r="A6338" t="s">
        <v>13425</v>
      </c>
      <c r="B6338" t="s">
        <v>74</v>
      </c>
      <c r="C6338" t="s">
        <v>212</v>
      </c>
      <c r="D6338" t="s">
        <v>526</v>
      </c>
      <c r="E6338" t="s">
        <v>563</v>
      </c>
      <c r="F6338" t="s">
        <v>4238</v>
      </c>
      <c r="G6338">
        <v>0</v>
      </c>
      <c r="H6338">
        <v>0</v>
      </c>
      <c r="I6338">
        <v>0</v>
      </c>
      <c r="J6338">
        <v>0</v>
      </c>
      <c r="K6338">
        <v>0</v>
      </c>
      <c r="L6338">
        <v>0</v>
      </c>
      <c r="M6338">
        <v>7</v>
      </c>
      <c r="N6338">
        <v>0</v>
      </c>
      <c r="O6338">
        <v>0</v>
      </c>
      <c r="P6338">
        <v>0</v>
      </c>
      <c r="Q6338">
        <v>0</v>
      </c>
    </row>
    <row r="6339" spans="1:17" x14ac:dyDescent="0.25">
      <c r="A6339" t="s">
        <v>13426</v>
      </c>
      <c r="B6339" t="s">
        <v>74</v>
      </c>
      <c r="C6339" t="s">
        <v>212</v>
      </c>
      <c r="D6339" t="s">
        <v>526</v>
      </c>
      <c r="E6339" t="s">
        <v>563</v>
      </c>
      <c r="F6339" t="s">
        <v>397</v>
      </c>
      <c r="G6339">
        <v>0</v>
      </c>
      <c r="H6339">
        <v>7</v>
      </c>
      <c r="I6339">
        <v>2</v>
      </c>
      <c r="J6339">
        <v>4</v>
      </c>
      <c r="K6339">
        <v>0</v>
      </c>
      <c r="L6339">
        <v>1</v>
      </c>
      <c r="M6339">
        <v>0</v>
      </c>
      <c r="N6339">
        <v>0</v>
      </c>
      <c r="O6339">
        <v>0</v>
      </c>
      <c r="P6339">
        <v>0</v>
      </c>
      <c r="Q6339">
        <v>0</v>
      </c>
    </row>
    <row r="6340" spans="1:17" x14ac:dyDescent="0.25">
      <c r="A6340" t="s">
        <v>13427</v>
      </c>
      <c r="B6340" t="s">
        <v>74</v>
      </c>
      <c r="C6340" t="s">
        <v>212</v>
      </c>
      <c r="D6340" t="s">
        <v>526</v>
      </c>
      <c r="E6340" t="s">
        <v>563</v>
      </c>
      <c r="F6340" t="s">
        <v>398</v>
      </c>
      <c r="G6340">
        <v>0</v>
      </c>
      <c r="H6340">
        <v>7</v>
      </c>
      <c r="I6340">
        <v>2</v>
      </c>
      <c r="J6340">
        <v>4</v>
      </c>
      <c r="K6340">
        <v>0</v>
      </c>
      <c r="L6340">
        <v>1</v>
      </c>
      <c r="M6340">
        <v>0</v>
      </c>
      <c r="N6340">
        <v>0</v>
      </c>
      <c r="O6340">
        <v>0</v>
      </c>
      <c r="P6340">
        <v>0</v>
      </c>
      <c r="Q6340">
        <v>0</v>
      </c>
    </row>
    <row r="6341" spans="1:17" x14ac:dyDescent="0.25">
      <c r="A6341" t="s">
        <v>13428</v>
      </c>
      <c r="B6341" t="s">
        <v>74</v>
      </c>
      <c r="C6341" t="s">
        <v>212</v>
      </c>
      <c r="D6341" t="s">
        <v>526</v>
      </c>
      <c r="E6341" t="s">
        <v>563</v>
      </c>
      <c r="F6341" t="s">
        <v>4242</v>
      </c>
      <c r="G6341">
        <v>0</v>
      </c>
      <c r="H6341">
        <v>0</v>
      </c>
      <c r="I6341">
        <v>0</v>
      </c>
      <c r="J6341">
        <v>0</v>
      </c>
      <c r="K6341">
        <v>0</v>
      </c>
      <c r="L6341">
        <v>0</v>
      </c>
      <c r="M6341">
        <v>7</v>
      </c>
      <c r="N6341">
        <v>0</v>
      </c>
      <c r="O6341">
        <v>0</v>
      </c>
      <c r="P6341">
        <v>0</v>
      </c>
      <c r="Q6341">
        <v>0</v>
      </c>
    </row>
    <row r="6342" spans="1:17" x14ac:dyDescent="0.25">
      <c r="A6342" t="s">
        <v>13429</v>
      </c>
      <c r="B6342" t="s">
        <v>74</v>
      </c>
      <c r="C6342" t="s">
        <v>212</v>
      </c>
      <c r="D6342" t="s">
        <v>526</v>
      </c>
      <c r="E6342" t="s">
        <v>563</v>
      </c>
      <c r="F6342" t="s">
        <v>399</v>
      </c>
      <c r="G6342">
        <v>0</v>
      </c>
      <c r="H6342">
        <v>7</v>
      </c>
      <c r="I6342">
        <v>2</v>
      </c>
      <c r="J6342">
        <v>5</v>
      </c>
      <c r="K6342">
        <v>0</v>
      </c>
      <c r="L6342">
        <v>0</v>
      </c>
      <c r="M6342">
        <v>0</v>
      </c>
      <c r="N6342">
        <v>0</v>
      </c>
      <c r="O6342">
        <v>0</v>
      </c>
      <c r="P6342">
        <v>0</v>
      </c>
      <c r="Q6342">
        <v>0</v>
      </c>
    </row>
    <row r="6343" spans="1:17" x14ac:dyDescent="0.25">
      <c r="A6343" t="s">
        <v>13430</v>
      </c>
      <c r="B6343" t="s">
        <v>74</v>
      </c>
      <c r="C6343" t="s">
        <v>212</v>
      </c>
      <c r="D6343" t="s">
        <v>526</v>
      </c>
      <c r="E6343" t="s">
        <v>563</v>
      </c>
      <c r="F6343" t="s">
        <v>4245</v>
      </c>
      <c r="G6343">
        <v>0</v>
      </c>
      <c r="H6343">
        <v>0</v>
      </c>
      <c r="I6343">
        <v>0</v>
      </c>
      <c r="J6343">
        <v>0</v>
      </c>
      <c r="K6343">
        <v>0</v>
      </c>
      <c r="L6343">
        <v>0</v>
      </c>
      <c r="M6343">
        <v>7</v>
      </c>
      <c r="N6343">
        <v>0</v>
      </c>
      <c r="O6343">
        <v>0</v>
      </c>
      <c r="P6343">
        <v>0</v>
      </c>
      <c r="Q6343">
        <v>0</v>
      </c>
    </row>
    <row r="6344" spans="1:17" x14ac:dyDescent="0.25">
      <c r="A6344" t="s">
        <v>13431</v>
      </c>
      <c r="B6344" t="s">
        <v>74</v>
      </c>
      <c r="C6344" t="s">
        <v>212</v>
      </c>
      <c r="D6344" t="s">
        <v>526</v>
      </c>
      <c r="E6344" t="s">
        <v>563</v>
      </c>
      <c r="F6344" t="s">
        <v>394</v>
      </c>
      <c r="G6344">
        <v>0</v>
      </c>
      <c r="H6344">
        <v>0</v>
      </c>
      <c r="I6344">
        <v>0</v>
      </c>
      <c r="J6344">
        <v>0</v>
      </c>
      <c r="K6344">
        <v>0</v>
      </c>
      <c r="L6344">
        <v>0</v>
      </c>
      <c r="M6344">
        <v>0</v>
      </c>
      <c r="N6344">
        <v>5</v>
      </c>
      <c r="O6344">
        <v>5</v>
      </c>
      <c r="P6344">
        <v>0</v>
      </c>
      <c r="Q6344">
        <v>0</v>
      </c>
    </row>
    <row r="6345" spans="1:17" x14ac:dyDescent="0.25">
      <c r="A6345" t="s">
        <v>13432</v>
      </c>
      <c r="B6345" t="s">
        <v>74</v>
      </c>
      <c r="C6345" t="s">
        <v>212</v>
      </c>
      <c r="D6345" t="s">
        <v>526</v>
      </c>
      <c r="E6345" t="s">
        <v>563</v>
      </c>
      <c r="F6345" t="s">
        <v>395</v>
      </c>
      <c r="G6345">
        <v>0</v>
      </c>
      <c r="H6345">
        <v>0</v>
      </c>
      <c r="I6345">
        <v>0</v>
      </c>
      <c r="J6345">
        <v>0</v>
      </c>
      <c r="K6345">
        <v>0</v>
      </c>
      <c r="L6345">
        <v>0</v>
      </c>
      <c r="M6345">
        <v>0</v>
      </c>
      <c r="N6345">
        <v>4</v>
      </c>
      <c r="O6345">
        <v>4</v>
      </c>
      <c r="P6345">
        <v>0</v>
      </c>
      <c r="Q6345">
        <v>0</v>
      </c>
    </row>
    <row r="6346" spans="1:17" x14ac:dyDescent="0.25">
      <c r="A6346" t="s">
        <v>13433</v>
      </c>
      <c r="B6346" t="s">
        <v>74</v>
      </c>
      <c r="C6346" t="s">
        <v>212</v>
      </c>
      <c r="D6346" t="s">
        <v>526</v>
      </c>
      <c r="E6346" t="s">
        <v>563</v>
      </c>
      <c r="F6346" t="s">
        <v>525</v>
      </c>
      <c r="G6346">
        <v>7</v>
      </c>
      <c r="H6346">
        <v>0</v>
      </c>
      <c r="I6346">
        <v>0</v>
      </c>
      <c r="J6346">
        <v>0</v>
      </c>
      <c r="K6346">
        <v>0</v>
      </c>
      <c r="L6346">
        <v>0</v>
      </c>
      <c r="M6346">
        <v>0</v>
      </c>
      <c r="N6346">
        <v>0</v>
      </c>
      <c r="O6346">
        <v>0</v>
      </c>
      <c r="P6346">
        <v>0</v>
      </c>
      <c r="Q6346">
        <v>0</v>
      </c>
    </row>
    <row r="6347" spans="1:17" x14ac:dyDescent="0.25">
      <c r="A6347" t="s">
        <v>25402</v>
      </c>
      <c r="B6347" t="s">
        <v>74</v>
      </c>
      <c r="C6347" t="s">
        <v>212</v>
      </c>
      <c r="D6347" t="s">
        <v>526</v>
      </c>
      <c r="E6347" t="s">
        <v>21471</v>
      </c>
      <c r="F6347" t="s">
        <v>396</v>
      </c>
      <c r="G6347">
        <v>0</v>
      </c>
      <c r="H6347">
        <v>6</v>
      </c>
      <c r="I6347">
        <v>0</v>
      </c>
      <c r="J6347">
        <v>3</v>
      </c>
      <c r="K6347">
        <v>0</v>
      </c>
      <c r="L6347">
        <v>3</v>
      </c>
      <c r="M6347">
        <v>0</v>
      </c>
      <c r="N6347">
        <v>0</v>
      </c>
      <c r="O6347">
        <v>0</v>
      </c>
      <c r="P6347">
        <v>0</v>
      </c>
      <c r="Q6347">
        <v>0</v>
      </c>
    </row>
    <row r="6348" spans="1:17" x14ac:dyDescent="0.25">
      <c r="A6348" t="s">
        <v>25403</v>
      </c>
      <c r="B6348" t="s">
        <v>74</v>
      </c>
      <c r="C6348" t="s">
        <v>212</v>
      </c>
      <c r="D6348" t="s">
        <v>526</v>
      </c>
      <c r="E6348" t="s">
        <v>21471</v>
      </c>
      <c r="F6348" t="s">
        <v>4236</v>
      </c>
      <c r="G6348">
        <v>0</v>
      </c>
      <c r="H6348">
        <v>6</v>
      </c>
      <c r="I6348">
        <v>0</v>
      </c>
      <c r="J6348">
        <v>3</v>
      </c>
      <c r="K6348">
        <v>0</v>
      </c>
      <c r="L6348">
        <v>3</v>
      </c>
      <c r="M6348">
        <v>0</v>
      </c>
      <c r="N6348">
        <v>0</v>
      </c>
      <c r="O6348">
        <v>0</v>
      </c>
      <c r="P6348">
        <v>0</v>
      </c>
      <c r="Q6348">
        <v>0</v>
      </c>
    </row>
    <row r="6349" spans="1:17" x14ac:dyDescent="0.25">
      <c r="A6349" t="s">
        <v>25404</v>
      </c>
      <c r="B6349" t="s">
        <v>74</v>
      </c>
      <c r="C6349" t="s">
        <v>212</v>
      </c>
      <c r="D6349" t="s">
        <v>526</v>
      </c>
      <c r="E6349" t="s">
        <v>21471</v>
      </c>
      <c r="F6349" t="s">
        <v>4238</v>
      </c>
      <c r="G6349">
        <v>0</v>
      </c>
      <c r="H6349">
        <v>0</v>
      </c>
      <c r="I6349">
        <v>0</v>
      </c>
      <c r="J6349">
        <v>0</v>
      </c>
      <c r="K6349">
        <v>0</v>
      </c>
      <c r="L6349">
        <v>0</v>
      </c>
      <c r="M6349">
        <v>6</v>
      </c>
      <c r="N6349">
        <v>0</v>
      </c>
      <c r="O6349">
        <v>0</v>
      </c>
      <c r="P6349">
        <v>0</v>
      </c>
      <c r="Q6349">
        <v>0</v>
      </c>
    </row>
    <row r="6350" spans="1:17" x14ac:dyDescent="0.25">
      <c r="A6350" t="s">
        <v>25405</v>
      </c>
      <c r="B6350" t="s">
        <v>74</v>
      </c>
      <c r="C6350" t="s">
        <v>212</v>
      </c>
      <c r="D6350" t="s">
        <v>526</v>
      </c>
      <c r="E6350" t="s">
        <v>21471</v>
      </c>
      <c r="F6350" t="s">
        <v>397</v>
      </c>
      <c r="G6350">
        <v>0</v>
      </c>
      <c r="H6350">
        <v>6</v>
      </c>
      <c r="I6350">
        <v>0</v>
      </c>
      <c r="J6350">
        <v>3</v>
      </c>
      <c r="K6350">
        <v>0</v>
      </c>
      <c r="L6350">
        <v>3</v>
      </c>
      <c r="M6350">
        <v>0</v>
      </c>
      <c r="N6350">
        <v>0</v>
      </c>
      <c r="O6350">
        <v>0</v>
      </c>
      <c r="P6350">
        <v>0</v>
      </c>
      <c r="Q6350">
        <v>0</v>
      </c>
    </row>
    <row r="6351" spans="1:17" x14ac:dyDescent="0.25">
      <c r="A6351" t="s">
        <v>25406</v>
      </c>
      <c r="B6351" t="s">
        <v>74</v>
      </c>
      <c r="C6351" t="s">
        <v>212</v>
      </c>
      <c r="D6351" t="s">
        <v>526</v>
      </c>
      <c r="E6351" t="s">
        <v>21471</v>
      </c>
      <c r="F6351" t="s">
        <v>398</v>
      </c>
      <c r="G6351">
        <v>0</v>
      </c>
      <c r="H6351">
        <v>6</v>
      </c>
      <c r="I6351">
        <v>0</v>
      </c>
      <c r="J6351">
        <v>3</v>
      </c>
      <c r="K6351">
        <v>0</v>
      </c>
      <c r="L6351">
        <v>3</v>
      </c>
      <c r="M6351">
        <v>0</v>
      </c>
      <c r="N6351">
        <v>0</v>
      </c>
      <c r="O6351">
        <v>0</v>
      </c>
      <c r="P6351">
        <v>0</v>
      </c>
      <c r="Q6351">
        <v>0</v>
      </c>
    </row>
    <row r="6352" spans="1:17" x14ac:dyDescent="0.25">
      <c r="A6352" t="s">
        <v>25407</v>
      </c>
      <c r="B6352" t="s">
        <v>74</v>
      </c>
      <c r="C6352" t="s">
        <v>212</v>
      </c>
      <c r="D6352" t="s">
        <v>526</v>
      </c>
      <c r="E6352" t="s">
        <v>21471</v>
      </c>
      <c r="F6352" t="s">
        <v>4242</v>
      </c>
      <c r="G6352">
        <v>0</v>
      </c>
      <c r="H6352">
        <v>0</v>
      </c>
      <c r="I6352">
        <v>0</v>
      </c>
      <c r="J6352">
        <v>0</v>
      </c>
      <c r="K6352">
        <v>0</v>
      </c>
      <c r="L6352">
        <v>0</v>
      </c>
      <c r="M6352">
        <v>6</v>
      </c>
      <c r="N6352">
        <v>0</v>
      </c>
      <c r="O6352">
        <v>0</v>
      </c>
      <c r="P6352">
        <v>0</v>
      </c>
      <c r="Q6352">
        <v>0</v>
      </c>
    </row>
    <row r="6353" spans="1:17" x14ac:dyDescent="0.25">
      <c r="A6353" t="s">
        <v>25408</v>
      </c>
      <c r="B6353" t="s">
        <v>74</v>
      </c>
      <c r="C6353" t="s">
        <v>212</v>
      </c>
      <c r="D6353" t="s">
        <v>526</v>
      </c>
      <c r="E6353" t="s">
        <v>21471</v>
      </c>
      <c r="F6353" t="s">
        <v>399</v>
      </c>
      <c r="G6353">
        <v>0</v>
      </c>
      <c r="H6353">
        <v>6</v>
      </c>
      <c r="I6353">
        <v>0</v>
      </c>
      <c r="J6353">
        <v>3</v>
      </c>
      <c r="K6353">
        <v>0</v>
      </c>
      <c r="L6353">
        <v>3</v>
      </c>
      <c r="M6353">
        <v>0</v>
      </c>
      <c r="N6353">
        <v>0</v>
      </c>
      <c r="O6353">
        <v>0</v>
      </c>
      <c r="P6353">
        <v>0</v>
      </c>
      <c r="Q6353">
        <v>0</v>
      </c>
    </row>
    <row r="6354" spans="1:17" x14ac:dyDescent="0.25">
      <c r="A6354" t="s">
        <v>25409</v>
      </c>
      <c r="B6354" t="s">
        <v>74</v>
      </c>
      <c r="C6354" t="s">
        <v>212</v>
      </c>
      <c r="D6354" t="s">
        <v>526</v>
      </c>
      <c r="E6354" t="s">
        <v>21471</v>
      </c>
      <c r="F6354" t="s">
        <v>4245</v>
      </c>
      <c r="G6354">
        <v>0</v>
      </c>
      <c r="H6354">
        <v>0</v>
      </c>
      <c r="I6354">
        <v>0</v>
      </c>
      <c r="J6354">
        <v>0</v>
      </c>
      <c r="K6354">
        <v>0</v>
      </c>
      <c r="L6354">
        <v>0</v>
      </c>
      <c r="M6354">
        <v>6</v>
      </c>
      <c r="N6354">
        <v>0</v>
      </c>
      <c r="O6354">
        <v>0</v>
      </c>
      <c r="P6354">
        <v>0</v>
      </c>
      <c r="Q6354">
        <v>0</v>
      </c>
    </row>
    <row r="6355" spans="1:17" x14ac:dyDescent="0.25">
      <c r="A6355" t="s">
        <v>25410</v>
      </c>
      <c r="B6355" t="s">
        <v>74</v>
      </c>
      <c r="C6355" t="s">
        <v>212</v>
      </c>
      <c r="D6355" t="s">
        <v>526</v>
      </c>
      <c r="E6355" t="s">
        <v>21471</v>
      </c>
      <c r="F6355" t="s">
        <v>394</v>
      </c>
      <c r="G6355">
        <v>0</v>
      </c>
      <c r="H6355">
        <v>0</v>
      </c>
      <c r="I6355">
        <v>0</v>
      </c>
      <c r="J6355">
        <v>0</v>
      </c>
      <c r="K6355">
        <v>0</v>
      </c>
      <c r="L6355">
        <v>0</v>
      </c>
      <c r="M6355">
        <v>0</v>
      </c>
      <c r="N6355">
        <v>3</v>
      </c>
      <c r="O6355">
        <v>1</v>
      </c>
      <c r="P6355">
        <v>2</v>
      </c>
      <c r="Q6355">
        <v>0</v>
      </c>
    </row>
    <row r="6356" spans="1:17" x14ac:dyDescent="0.25">
      <c r="A6356" t="s">
        <v>25411</v>
      </c>
      <c r="B6356" t="s">
        <v>74</v>
      </c>
      <c r="C6356" t="s">
        <v>212</v>
      </c>
      <c r="D6356" t="s">
        <v>526</v>
      </c>
      <c r="E6356" t="s">
        <v>21471</v>
      </c>
      <c r="F6356" t="s">
        <v>395</v>
      </c>
      <c r="G6356">
        <v>0</v>
      </c>
      <c r="H6356">
        <v>0</v>
      </c>
      <c r="I6356">
        <v>0</v>
      </c>
      <c r="J6356">
        <v>0</v>
      </c>
      <c r="K6356">
        <v>0</v>
      </c>
      <c r="L6356">
        <v>0</v>
      </c>
      <c r="M6356">
        <v>0</v>
      </c>
      <c r="N6356">
        <v>3</v>
      </c>
      <c r="O6356">
        <v>1</v>
      </c>
      <c r="P6356">
        <v>2</v>
      </c>
      <c r="Q6356">
        <v>0</v>
      </c>
    </row>
    <row r="6357" spans="1:17" x14ac:dyDescent="0.25">
      <c r="A6357" t="s">
        <v>25412</v>
      </c>
      <c r="B6357" t="s">
        <v>74</v>
      </c>
      <c r="C6357" t="s">
        <v>212</v>
      </c>
      <c r="D6357" t="s">
        <v>526</v>
      </c>
      <c r="E6357" t="s">
        <v>21471</v>
      </c>
      <c r="F6357" t="s">
        <v>525</v>
      </c>
      <c r="G6357">
        <v>6</v>
      </c>
      <c r="H6357">
        <v>0</v>
      </c>
      <c r="I6357">
        <v>0</v>
      </c>
      <c r="J6357">
        <v>0</v>
      </c>
      <c r="K6357">
        <v>0</v>
      </c>
      <c r="L6357">
        <v>0</v>
      </c>
      <c r="M6357">
        <v>0</v>
      </c>
      <c r="N6357">
        <v>0</v>
      </c>
      <c r="O6357">
        <v>0</v>
      </c>
      <c r="P6357">
        <v>0</v>
      </c>
      <c r="Q6357">
        <v>0</v>
      </c>
    </row>
    <row r="6358" spans="1:17" x14ac:dyDescent="0.25">
      <c r="A6358" t="s">
        <v>17653</v>
      </c>
      <c r="B6358" t="s">
        <v>74</v>
      </c>
      <c r="C6358" t="s">
        <v>212</v>
      </c>
      <c r="D6358" t="s">
        <v>12971</v>
      </c>
      <c r="E6358" t="s">
        <v>563</v>
      </c>
      <c r="F6358" t="s">
        <v>525</v>
      </c>
      <c r="G6358">
        <v>1</v>
      </c>
      <c r="H6358">
        <v>0</v>
      </c>
      <c r="I6358">
        <v>0</v>
      </c>
      <c r="J6358">
        <v>0</v>
      </c>
      <c r="K6358">
        <v>0</v>
      </c>
      <c r="L6358">
        <v>0</v>
      </c>
      <c r="M6358">
        <v>0</v>
      </c>
      <c r="N6358">
        <v>0</v>
      </c>
      <c r="O6358">
        <v>0</v>
      </c>
      <c r="P6358">
        <v>0</v>
      </c>
      <c r="Q6358">
        <v>0</v>
      </c>
    </row>
    <row r="6359" spans="1:17" x14ac:dyDescent="0.25">
      <c r="A6359" t="s">
        <v>17654</v>
      </c>
      <c r="B6359" t="s">
        <v>74</v>
      </c>
      <c r="C6359" t="s">
        <v>213</v>
      </c>
      <c r="D6359" t="s">
        <v>529</v>
      </c>
      <c r="E6359" t="s">
        <v>563</v>
      </c>
      <c r="F6359" t="s">
        <v>525</v>
      </c>
      <c r="G6359">
        <v>1</v>
      </c>
      <c r="H6359">
        <v>0</v>
      </c>
      <c r="I6359">
        <v>0</v>
      </c>
      <c r="J6359">
        <v>0</v>
      </c>
      <c r="K6359">
        <v>0</v>
      </c>
      <c r="L6359">
        <v>0</v>
      </c>
      <c r="M6359">
        <v>0</v>
      </c>
      <c r="N6359">
        <v>0</v>
      </c>
      <c r="O6359">
        <v>0</v>
      </c>
      <c r="P6359">
        <v>0</v>
      </c>
      <c r="Q6359">
        <v>0</v>
      </c>
    </row>
    <row r="6360" spans="1:17" x14ac:dyDescent="0.25">
      <c r="A6360" t="s">
        <v>17655</v>
      </c>
      <c r="B6360" t="s">
        <v>74</v>
      </c>
      <c r="C6360" t="s">
        <v>213</v>
      </c>
      <c r="D6360" t="s">
        <v>526</v>
      </c>
      <c r="E6360" t="s">
        <v>563</v>
      </c>
      <c r="F6360" t="s">
        <v>396</v>
      </c>
      <c r="G6360">
        <v>0</v>
      </c>
      <c r="H6360">
        <v>3</v>
      </c>
      <c r="I6360">
        <v>1</v>
      </c>
      <c r="J6360">
        <v>2</v>
      </c>
      <c r="K6360">
        <v>0</v>
      </c>
      <c r="L6360">
        <v>0</v>
      </c>
      <c r="M6360">
        <v>0</v>
      </c>
      <c r="N6360">
        <v>0</v>
      </c>
      <c r="O6360">
        <v>0</v>
      </c>
      <c r="P6360">
        <v>0</v>
      </c>
      <c r="Q6360">
        <v>0</v>
      </c>
    </row>
    <row r="6361" spans="1:17" x14ac:dyDescent="0.25">
      <c r="A6361" t="s">
        <v>17656</v>
      </c>
      <c r="B6361" t="s">
        <v>74</v>
      </c>
      <c r="C6361" t="s">
        <v>213</v>
      </c>
      <c r="D6361" t="s">
        <v>526</v>
      </c>
      <c r="E6361" t="s">
        <v>563</v>
      </c>
      <c r="F6361" t="s">
        <v>4236</v>
      </c>
      <c r="G6361">
        <v>0</v>
      </c>
      <c r="H6361">
        <v>3</v>
      </c>
      <c r="I6361">
        <v>1</v>
      </c>
      <c r="J6361">
        <v>2</v>
      </c>
      <c r="K6361">
        <v>0</v>
      </c>
      <c r="L6361">
        <v>0</v>
      </c>
      <c r="M6361">
        <v>0</v>
      </c>
      <c r="N6361">
        <v>0</v>
      </c>
      <c r="O6361">
        <v>0</v>
      </c>
      <c r="P6361">
        <v>0</v>
      </c>
      <c r="Q6361">
        <v>0</v>
      </c>
    </row>
    <row r="6362" spans="1:17" x14ac:dyDescent="0.25">
      <c r="A6362" t="s">
        <v>17657</v>
      </c>
      <c r="B6362" t="s">
        <v>74</v>
      </c>
      <c r="C6362" t="s">
        <v>213</v>
      </c>
      <c r="D6362" t="s">
        <v>526</v>
      </c>
      <c r="E6362" t="s">
        <v>563</v>
      </c>
      <c r="F6362" t="s">
        <v>4238</v>
      </c>
      <c r="G6362">
        <v>0</v>
      </c>
      <c r="H6362">
        <v>0</v>
      </c>
      <c r="I6362">
        <v>0</v>
      </c>
      <c r="J6362">
        <v>0</v>
      </c>
      <c r="K6362">
        <v>0</v>
      </c>
      <c r="L6362">
        <v>0</v>
      </c>
      <c r="M6362">
        <v>3</v>
      </c>
      <c r="N6362">
        <v>0</v>
      </c>
      <c r="O6362">
        <v>0</v>
      </c>
      <c r="P6362">
        <v>0</v>
      </c>
      <c r="Q6362">
        <v>0</v>
      </c>
    </row>
    <row r="6363" spans="1:17" x14ac:dyDescent="0.25">
      <c r="A6363" t="s">
        <v>17658</v>
      </c>
      <c r="B6363" t="s">
        <v>74</v>
      </c>
      <c r="C6363" t="s">
        <v>213</v>
      </c>
      <c r="D6363" t="s">
        <v>526</v>
      </c>
      <c r="E6363" t="s">
        <v>563</v>
      </c>
      <c r="F6363" t="s">
        <v>397</v>
      </c>
      <c r="G6363">
        <v>0</v>
      </c>
      <c r="H6363">
        <v>3</v>
      </c>
      <c r="I6363">
        <v>1</v>
      </c>
      <c r="J6363">
        <v>2</v>
      </c>
      <c r="K6363">
        <v>0</v>
      </c>
      <c r="L6363">
        <v>0</v>
      </c>
      <c r="M6363">
        <v>0</v>
      </c>
      <c r="N6363">
        <v>0</v>
      </c>
      <c r="O6363">
        <v>0</v>
      </c>
      <c r="P6363">
        <v>0</v>
      </c>
      <c r="Q6363">
        <v>0</v>
      </c>
    </row>
    <row r="6364" spans="1:17" x14ac:dyDescent="0.25">
      <c r="A6364" t="s">
        <v>14452</v>
      </c>
      <c r="B6364" t="s">
        <v>73</v>
      </c>
      <c r="C6364" t="s">
        <v>123</v>
      </c>
      <c r="D6364" t="s">
        <v>526</v>
      </c>
      <c r="E6364" t="s">
        <v>563</v>
      </c>
      <c r="F6364" t="s">
        <v>395</v>
      </c>
      <c r="G6364">
        <v>0</v>
      </c>
      <c r="H6364">
        <v>0</v>
      </c>
      <c r="I6364">
        <v>0</v>
      </c>
      <c r="J6364">
        <v>0</v>
      </c>
      <c r="K6364">
        <v>0</v>
      </c>
      <c r="L6364">
        <v>0</v>
      </c>
      <c r="M6364">
        <v>0</v>
      </c>
      <c r="N6364">
        <v>7</v>
      </c>
      <c r="O6364">
        <v>6</v>
      </c>
      <c r="P6364">
        <v>1</v>
      </c>
      <c r="Q6364">
        <v>0</v>
      </c>
    </row>
    <row r="6365" spans="1:17" x14ac:dyDescent="0.25">
      <c r="A6365" t="s">
        <v>14453</v>
      </c>
      <c r="B6365" t="s">
        <v>73</v>
      </c>
      <c r="C6365" t="s">
        <v>123</v>
      </c>
      <c r="D6365" t="s">
        <v>526</v>
      </c>
      <c r="E6365" t="s">
        <v>563</v>
      </c>
      <c r="F6365" t="s">
        <v>525</v>
      </c>
      <c r="G6365">
        <v>9</v>
      </c>
      <c r="H6365">
        <v>0</v>
      </c>
      <c r="I6365">
        <v>0</v>
      </c>
      <c r="J6365">
        <v>0</v>
      </c>
      <c r="K6365">
        <v>0</v>
      </c>
      <c r="L6365">
        <v>0</v>
      </c>
      <c r="M6365">
        <v>0</v>
      </c>
      <c r="N6365">
        <v>0</v>
      </c>
      <c r="O6365">
        <v>0</v>
      </c>
      <c r="P6365">
        <v>0</v>
      </c>
      <c r="Q6365">
        <v>0</v>
      </c>
    </row>
    <row r="6366" spans="1:17" x14ac:dyDescent="0.25">
      <c r="A6366" t="s">
        <v>25413</v>
      </c>
      <c r="B6366" t="s">
        <v>73</v>
      </c>
      <c r="C6366" t="s">
        <v>123</v>
      </c>
      <c r="D6366" t="s">
        <v>526</v>
      </c>
      <c r="E6366" t="s">
        <v>21471</v>
      </c>
      <c r="F6366" t="s">
        <v>396</v>
      </c>
      <c r="G6366">
        <v>0</v>
      </c>
      <c r="H6366">
        <v>11</v>
      </c>
      <c r="I6366">
        <v>1</v>
      </c>
      <c r="J6366">
        <v>9</v>
      </c>
      <c r="K6366">
        <v>1</v>
      </c>
      <c r="L6366">
        <v>0</v>
      </c>
      <c r="M6366">
        <v>0</v>
      </c>
      <c r="N6366">
        <v>0</v>
      </c>
      <c r="O6366">
        <v>0</v>
      </c>
      <c r="P6366">
        <v>0</v>
      </c>
      <c r="Q6366">
        <v>0</v>
      </c>
    </row>
    <row r="6367" spans="1:17" x14ac:dyDescent="0.25">
      <c r="A6367" t="s">
        <v>25414</v>
      </c>
      <c r="B6367" t="s">
        <v>73</v>
      </c>
      <c r="C6367" t="s">
        <v>123</v>
      </c>
      <c r="D6367" t="s">
        <v>526</v>
      </c>
      <c r="E6367" t="s">
        <v>21471</v>
      </c>
      <c r="F6367" t="s">
        <v>4236</v>
      </c>
      <c r="G6367">
        <v>0</v>
      </c>
      <c r="H6367">
        <v>11</v>
      </c>
      <c r="I6367">
        <v>1</v>
      </c>
      <c r="J6367">
        <v>9</v>
      </c>
      <c r="K6367">
        <v>1</v>
      </c>
      <c r="L6367">
        <v>0</v>
      </c>
      <c r="M6367">
        <v>0</v>
      </c>
      <c r="N6367">
        <v>0</v>
      </c>
      <c r="O6367">
        <v>0</v>
      </c>
      <c r="P6367">
        <v>0</v>
      </c>
      <c r="Q6367">
        <v>0</v>
      </c>
    </row>
    <row r="6368" spans="1:17" x14ac:dyDescent="0.25">
      <c r="A6368" t="s">
        <v>25415</v>
      </c>
      <c r="B6368" t="s">
        <v>73</v>
      </c>
      <c r="C6368" t="s">
        <v>123</v>
      </c>
      <c r="D6368" t="s">
        <v>526</v>
      </c>
      <c r="E6368" t="s">
        <v>21471</v>
      </c>
      <c r="F6368" t="s">
        <v>4238</v>
      </c>
      <c r="G6368">
        <v>0</v>
      </c>
      <c r="H6368">
        <v>0</v>
      </c>
      <c r="I6368">
        <v>0</v>
      </c>
      <c r="J6368">
        <v>0</v>
      </c>
      <c r="K6368">
        <v>0</v>
      </c>
      <c r="L6368">
        <v>0</v>
      </c>
      <c r="M6368">
        <v>11</v>
      </c>
      <c r="N6368">
        <v>0</v>
      </c>
      <c r="O6368">
        <v>0</v>
      </c>
      <c r="P6368">
        <v>0</v>
      </c>
      <c r="Q6368">
        <v>0</v>
      </c>
    </row>
    <row r="6369" spans="1:17" x14ac:dyDescent="0.25">
      <c r="A6369" t="s">
        <v>25416</v>
      </c>
      <c r="B6369" t="s">
        <v>73</v>
      </c>
      <c r="C6369" t="s">
        <v>123</v>
      </c>
      <c r="D6369" t="s">
        <v>526</v>
      </c>
      <c r="E6369" t="s">
        <v>21471</v>
      </c>
      <c r="F6369" t="s">
        <v>397</v>
      </c>
      <c r="G6369">
        <v>0</v>
      </c>
      <c r="H6369">
        <v>11</v>
      </c>
      <c r="I6369">
        <v>1</v>
      </c>
      <c r="J6369">
        <v>9</v>
      </c>
      <c r="K6369">
        <v>1</v>
      </c>
      <c r="L6369">
        <v>0</v>
      </c>
      <c r="M6369">
        <v>0</v>
      </c>
      <c r="N6369">
        <v>0</v>
      </c>
      <c r="O6369">
        <v>0</v>
      </c>
      <c r="P6369">
        <v>0</v>
      </c>
      <c r="Q6369">
        <v>0</v>
      </c>
    </row>
    <row r="6370" spans="1:17" x14ac:dyDescent="0.25">
      <c r="A6370" t="s">
        <v>25417</v>
      </c>
      <c r="B6370" t="s">
        <v>73</v>
      </c>
      <c r="C6370" t="s">
        <v>123</v>
      </c>
      <c r="D6370" t="s">
        <v>526</v>
      </c>
      <c r="E6370" t="s">
        <v>21471</v>
      </c>
      <c r="F6370" t="s">
        <v>398</v>
      </c>
      <c r="G6370">
        <v>0</v>
      </c>
      <c r="H6370">
        <v>11</v>
      </c>
      <c r="I6370">
        <v>1</v>
      </c>
      <c r="J6370">
        <v>9</v>
      </c>
      <c r="K6370">
        <v>1</v>
      </c>
      <c r="L6370">
        <v>0</v>
      </c>
      <c r="M6370">
        <v>0</v>
      </c>
      <c r="N6370">
        <v>0</v>
      </c>
      <c r="O6370">
        <v>0</v>
      </c>
      <c r="P6370">
        <v>0</v>
      </c>
      <c r="Q6370">
        <v>0</v>
      </c>
    </row>
    <row r="6371" spans="1:17" x14ac:dyDescent="0.25">
      <c r="A6371" t="s">
        <v>25418</v>
      </c>
      <c r="B6371" t="s">
        <v>73</v>
      </c>
      <c r="C6371" t="s">
        <v>123</v>
      </c>
      <c r="D6371" t="s">
        <v>526</v>
      </c>
      <c r="E6371" t="s">
        <v>21471</v>
      </c>
      <c r="F6371" t="s">
        <v>4242</v>
      </c>
      <c r="G6371">
        <v>0</v>
      </c>
      <c r="H6371">
        <v>0</v>
      </c>
      <c r="I6371">
        <v>0</v>
      </c>
      <c r="J6371">
        <v>0</v>
      </c>
      <c r="K6371">
        <v>0</v>
      </c>
      <c r="L6371">
        <v>0</v>
      </c>
      <c r="M6371">
        <v>11</v>
      </c>
      <c r="N6371">
        <v>0</v>
      </c>
      <c r="O6371">
        <v>0</v>
      </c>
      <c r="P6371">
        <v>0</v>
      </c>
      <c r="Q6371">
        <v>0</v>
      </c>
    </row>
    <row r="6372" spans="1:17" x14ac:dyDescent="0.25">
      <c r="A6372" t="s">
        <v>25419</v>
      </c>
      <c r="B6372" t="s">
        <v>73</v>
      </c>
      <c r="C6372" t="s">
        <v>123</v>
      </c>
      <c r="D6372" t="s">
        <v>526</v>
      </c>
      <c r="E6372" t="s">
        <v>21471</v>
      </c>
      <c r="F6372" t="s">
        <v>399</v>
      </c>
      <c r="G6372">
        <v>0</v>
      </c>
      <c r="H6372">
        <v>11</v>
      </c>
      <c r="I6372">
        <v>1</v>
      </c>
      <c r="J6372">
        <v>9</v>
      </c>
      <c r="K6372">
        <v>1</v>
      </c>
      <c r="L6372">
        <v>0</v>
      </c>
      <c r="M6372">
        <v>0</v>
      </c>
      <c r="N6372">
        <v>0</v>
      </c>
      <c r="O6372">
        <v>0</v>
      </c>
      <c r="P6372">
        <v>0</v>
      </c>
      <c r="Q6372">
        <v>0</v>
      </c>
    </row>
    <row r="6373" spans="1:17" x14ac:dyDescent="0.25">
      <c r="A6373" t="s">
        <v>25420</v>
      </c>
      <c r="B6373" t="s">
        <v>73</v>
      </c>
      <c r="C6373" t="s">
        <v>123</v>
      </c>
      <c r="D6373" t="s">
        <v>526</v>
      </c>
      <c r="E6373" t="s">
        <v>21471</v>
      </c>
      <c r="F6373" t="s">
        <v>4245</v>
      </c>
      <c r="G6373">
        <v>0</v>
      </c>
      <c r="H6373">
        <v>0</v>
      </c>
      <c r="I6373">
        <v>0</v>
      </c>
      <c r="J6373">
        <v>0</v>
      </c>
      <c r="K6373">
        <v>0</v>
      </c>
      <c r="L6373">
        <v>0</v>
      </c>
      <c r="M6373">
        <v>11</v>
      </c>
      <c r="N6373">
        <v>0</v>
      </c>
      <c r="O6373">
        <v>0</v>
      </c>
      <c r="P6373">
        <v>0</v>
      </c>
      <c r="Q6373">
        <v>0</v>
      </c>
    </row>
    <row r="6374" spans="1:17" x14ac:dyDescent="0.25">
      <c r="A6374" t="s">
        <v>25421</v>
      </c>
      <c r="B6374" t="s">
        <v>73</v>
      </c>
      <c r="C6374" t="s">
        <v>123</v>
      </c>
      <c r="D6374" t="s">
        <v>526</v>
      </c>
      <c r="E6374" t="s">
        <v>21471</v>
      </c>
      <c r="F6374" t="s">
        <v>394</v>
      </c>
      <c r="G6374">
        <v>0</v>
      </c>
      <c r="H6374">
        <v>0</v>
      </c>
      <c r="I6374">
        <v>0</v>
      </c>
      <c r="J6374">
        <v>0</v>
      </c>
      <c r="K6374">
        <v>0</v>
      </c>
      <c r="L6374">
        <v>0</v>
      </c>
      <c r="M6374">
        <v>0</v>
      </c>
      <c r="N6374">
        <v>11</v>
      </c>
      <c r="O6374">
        <v>11</v>
      </c>
      <c r="P6374">
        <v>0</v>
      </c>
      <c r="Q6374">
        <v>0</v>
      </c>
    </row>
    <row r="6375" spans="1:17" x14ac:dyDescent="0.25">
      <c r="A6375" t="s">
        <v>25422</v>
      </c>
      <c r="B6375" t="s">
        <v>73</v>
      </c>
      <c r="C6375" t="s">
        <v>123</v>
      </c>
      <c r="D6375" t="s">
        <v>526</v>
      </c>
      <c r="E6375" t="s">
        <v>21471</v>
      </c>
      <c r="F6375" t="s">
        <v>395</v>
      </c>
      <c r="G6375">
        <v>0</v>
      </c>
      <c r="H6375">
        <v>0</v>
      </c>
      <c r="I6375">
        <v>0</v>
      </c>
      <c r="J6375">
        <v>0</v>
      </c>
      <c r="K6375">
        <v>0</v>
      </c>
      <c r="L6375">
        <v>0</v>
      </c>
      <c r="M6375">
        <v>0</v>
      </c>
      <c r="N6375">
        <v>8</v>
      </c>
      <c r="O6375">
        <v>8</v>
      </c>
      <c r="P6375">
        <v>0</v>
      </c>
      <c r="Q6375">
        <v>0</v>
      </c>
    </row>
    <row r="6376" spans="1:17" x14ac:dyDescent="0.25">
      <c r="A6376" t="s">
        <v>25423</v>
      </c>
      <c r="B6376" t="s">
        <v>73</v>
      </c>
      <c r="C6376" t="s">
        <v>123</v>
      </c>
      <c r="D6376" t="s">
        <v>526</v>
      </c>
      <c r="E6376" t="s">
        <v>21471</v>
      </c>
      <c r="F6376" t="s">
        <v>525</v>
      </c>
      <c r="G6376">
        <v>11</v>
      </c>
      <c r="H6376">
        <v>0</v>
      </c>
      <c r="I6376">
        <v>0</v>
      </c>
      <c r="J6376">
        <v>0</v>
      </c>
      <c r="K6376">
        <v>0</v>
      </c>
      <c r="L6376">
        <v>0</v>
      </c>
      <c r="M6376">
        <v>0</v>
      </c>
      <c r="N6376">
        <v>0</v>
      </c>
      <c r="O6376">
        <v>0</v>
      </c>
      <c r="P6376">
        <v>0</v>
      </c>
      <c r="Q6376">
        <v>0</v>
      </c>
    </row>
    <row r="6377" spans="1:17" x14ac:dyDescent="0.25">
      <c r="A6377" t="s">
        <v>13434</v>
      </c>
      <c r="B6377" t="s">
        <v>73</v>
      </c>
      <c r="C6377" t="s">
        <v>123</v>
      </c>
      <c r="D6377" t="s">
        <v>527</v>
      </c>
      <c r="E6377" t="s">
        <v>563</v>
      </c>
      <c r="F6377" t="s">
        <v>528</v>
      </c>
      <c r="G6377">
        <v>0</v>
      </c>
      <c r="H6377">
        <v>0</v>
      </c>
      <c r="I6377">
        <v>0</v>
      </c>
      <c r="J6377">
        <v>0</v>
      </c>
      <c r="K6377">
        <v>0</v>
      </c>
      <c r="L6377">
        <v>0</v>
      </c>
      <c r="M6377">
        <v>0</v>
      </c>
      <c r="N6377">
        <v>1</v>
      </c>
      <c r="O6377">
        <v>1</v>
      </c>
      <c r="P6377">
        <v>0</v>
      </c>
      <c r="Q6377">
        <v>0</v>
      </c>
    </row>
    <row r="6378" spans="1:17" x14ac:dyDescent="0.25">
      <c r="A6378" t="s">
        <v>13435</v>
      </c>
      <c r="B6378" t="s">
        <v>73</v>
      </c>
      <c r="C6378" t="s">
        <v>123</v>
      </c>
      <c r="D6378" t="s">
        <v>527</v>
      </c>
      <c r="E6378" t="s">
        <v>563</v>
      </c>
      <c r="F6378" t="s">
        <v>525</v>
      </c>
      <c r="G6378">
        <v>1</v>
      </c>
      <c r="H6378">
        <v>0</v>
      </c>
      <c r="I6378">
        <v>0</v>
      </c>
      <c r="J6378">
        <v>0</v>
      </c>
      <c r="K6378">
        <v>0</v>
      </c>
      <c r="L6378">
        <v>0</v>
      </c>
      <c r="M6378">
        <v>0</v>
      </c>
      <c r="N6378">
        <v>0</v>
      </c>
      <c r="O6378">
        <v>0</v>
      </c>
      <c r="P6378">
        <v>0</v>
      </c>
      <c r="Q6378">
        <v>0</v>
      </c>
    </row>
    <row r="6379" spans="1:17" x14ac:dyDescent="0.25">
      <c r="A6379" t="s">
        <v>25424</v>
      </c>
      <c r="B6379" t="s">
        <v>73</v>
      </c>
      <c r="C6379" t="s">
        <v>123</v>
      </c>
      <c r="D6379" t="s">
        <v>527</v>
      </c>
      <c r="E6379" t="s">
        <v>21471</v>
      </c>
      <c r="F6379" t="s">
        <v>528</v>
      </c>
      <c r="G6379">
        <v>0</v>
      </c>
      <c r="H6379">
        <v>0</v>
      </c>
      <c r="I6379">
        <v>0</v>
      </c>
      <c r="J6379">
        <v>0</v>
      </c>
      <c r="K6379">
        <v>0</v>
      </c>
      <c r="L6379">
        <v>0</v>
      </c>
      <c r="M6379">
        <v>0</v>
      </c>
      <c r="N6379">
        <v>4</v>
      </c>
      <c r="O6379">
        <v>3</v>
      </c>
      <c r="P6379">
        <v>1</v>
      </c>
      <c r="Q6379">
        <v>0</v>
      </c>
    </row>
    <row r="6380" spans="1:17" x14ac:dyDescent="0.25">
      <c r="A6380" t="s">
        <v>25425</v>
      </c>
      <c r="B6380" t="s">
        <v>73</v>
      </c>
      <c r="C6380" t="s">
        <v>123</v>
      </c>
      <c r="D6380" t="s">
        <v>527</v>
      </c>
      <c r="E6380" t="s">
        <v>21471</v>
      </c>
      <c r="F6380" t="s">
        <v>525</v>
      </c>
      <c r="G6380">
        <v>4</v>
      </c>
      <c r="H6380">
        <v>0</v>
      </c>
      <c r="I6380">
        <v>0</v>
      </c>
      <c r="J6380">
        <v>0</v>
      </c>
      <c r="K6380">
        <v>0</v>
      </c>
      <c r="L6380">
        <v>0</v>
      </c>
      <c r="M6380">
        <v>0</v>
      </c>
      <c r="N6380">
        <v>0</v>
      </c>
      <c r="O6380">
        <v>0</v>
      </c>
      <c r="P6380">
        <v>0</v>
      </c>
      <c r="Q6380">
        <v>0</v>
      </c>
    </row>
    <row r="6381" spans="1:17" x14ac:dyDescent="0.25">
      <c r="A6381" t="s">
        <v>25426</v>
      </c>
      <c r="B6381" t="s">
        <v>73</v>
      </c>
      <c r="C6381" t="s">
        <v>124</v>
      </c>
      <c r="D6381" t="s">
        <v>529</v>
      </c>
      <c r="E6381" t="s">
        <v>21471</v>
      </c>
      <c r="F6381" t="s">
        <v>525</v>
      </c>
      <c r="G6381">
        <v>5</v>
      </c>
      <c r="H6381">
        <v>0</v>
      </c>
      <c r="I6381">
        <v>0</v>
      </c>
      <c r="J6381">
        <v>0</v>
      </c>
      <c r="K6381">
        <v>0</v>
      </c>
      <c r="L6381">
        <v>0</v>
      </c>
      <c r="M6381">
        <v>0</v>
      </c>
      <c r="N6381">
        <v>0</v>
      </c>
      <c r="O6381">
        <v>0</v>
      </c>
      <c r="P6381">
        <v>0</v>
      </c>
      <c r="Q6381">
        <v>0</v>
      </c>
    </row>
    <row r="6382" spans="1:17" x14ac:dyDescent="0.25">
      <c r="A6382" t="s">
        <v>13436</v>
      </c>
      <c r="B6382" t="s">
        <v>73</v>
      </c>
      <c r="C6382" t="s">
        <v>124</v>
      </c>
      <c r="D6382" t="s">
        <v>526</v>
      </c>
      <c r="E6382" t="s">
        <v>563</v>
      </c>
      <c r="F6382" t="s">
        <v>396</v>
      </c>
      <c r="G6382">
        <v>0</v>
      </c>
      <c r="H6382">
        <v>44</v>
      </c>
      <c r="I6382">
        <v>7</v>
      </c>
      <c r="J6382">
        <v>36</v>
      </c>
      <c r="K6382">
        <v>1</v>
      </c>
      <c r="L6382">
        <v>0</v>
      </c>
      <c r="M6382">
        <v>0</v>
      </c>
      <c r="N6382">
        <v>0</v>
      </c>
      <c r="O6382">
        <v>0</v>
      </c>
      <c r="P6382">
        <v>0</v>
      </c>
      <c r="Q6382">
        <v>0</v>
      </c>
    </row>
    <row r="6383" spans="1:17" x14ac:dyDescent="0.25">
      <c r="A6383" t="s">
        <v>13437</v>
      </c>
      <c r="B6383" t="s">
        <v>73</v>
      </c>
      <c r="C6383" t="s">
        <v>124</v>
      </c>
      <c r="D6383" t="s">
        <v>526</v>
      </c>
      <c r="E6383" t="s">
        <v>563</v>
      </c>
      <c r="F6383" t="s">
        <v>4236</v>
      </c>
      <c r="G6383">
        <v>0</v>
      </c>
      <c r="H6383">
        <v>44</v>
      </c>
      <c r="I6383">
        <v>7</v>
      </c>
      <c r="J6383">
        <v>36</v>
      </c>
      <c r="K6383">
        <v>1</v>
      </c>
      <c r="L6383">
        <v>0</v>
      </c>
      <c r="M6383">
        <v>0</v>
      </c>
      <c r="N6383">
        <v>0</v>
      </c>
      <c r="O6383">
        <v>0</v>
      </c>
      <c r="P6383">
        <v>0</v>
      </c>
      <c r="Q6383">
        <v>0</v>
      </c>
    </row>
    <row r="6384" spans="1:17" x14ac:dyDescent="0.25">
      <c r="A6384" t="s">
        <v>13438</v>
      </c>
      <c r="B6384" t="s">
        <v>73</v>
      </c>
      <c r="C6384" t="s">
        <v>124</v>
      </c>
      <c r="D6384" t="s">
        <v>526</v>
      </c>
      <c r="E6384" t="s">
        <v>563</v>
      </c>
      <c r="F6384" t="s">
        <v>4238</v>
      </c>
      <c r="G6384">
        <v>0</v>
      </c>
      <c r="H6384">
        <v>0</v>
      </c>
      <c r="I6384">
        <v>0</v>
      </c>
      <c r="J6384">
        <v>0</v>
      </c>
      <c r="K6384">
        <v>0</v>
      </c>
      <c r="L6384">
        <v>0</v>
      </c>
      <c r="M6384">
        <v>44</v>
      </c>
      <c r="N6384">
        <v>0</v>
      </c>
      <c r="O6384">
        <v>0</v>
      </c>
      <c r="P6384">
        <v>0</v>
      </c>
      <c r="Q6384">
        <v>0</v>
      </c>
    </row>
    <row r="6385" spans="1:17" x14ac:dyDescent="0.25">
      <c r="A6385" t="s">
        <v>13439</v>
      </c>
      <c r="B6385" t="s">
        <v>73</v>
      </c>
      <c r="C6385" t="s">
        <v>124</v>
      </c>
      <c r="D6385" t="s">
        <v>526</v>
      </c>
      <c r="E6385" t="s">
        <v>563</v>
      </c>
      <c r="F6385" t="s">
        <v>397</v>
      </c>
      <c r="G6385">
        <v>0</v>
      </c>
      <c r="H6385">
        <v>44</v>
      </c>
      <c r="I6385">
        <v>7</v>
      </c>
      <c r="J6385">
        <v>36</v>
      </c>
      <c r="K6385">
        <v>1</v>
      </c>
      <c r="L6385">
        <v>0</v>
      </c>
      <c r="M6385">
        <v>0</v>
      </c>
      <c r="N6385">
        <v>0</v>
      </c>
      <c r="O6385">
        <v>0</v>
      </c>
      <c r="P6385">
        <v>0</v>
      </c>
      <c r="Q6385">
        <v>0</v>
      </c>
    </row>
    <row r="6386" spans="1:17" x14ac:dyDescent="0.25">
      <c r="A6386" t="s">
        <v>13440</v>
      </c>
      <c r="B6386" t="s">
        <v>73</v>
      </c>
      <c r="C6386" t="s">
        <v>124</v>
      </c>
      <c r="D6386" t="s">
        <v>526</v>
      </c>
      <c r="E6386" t="s">
        <v>563</v>
      </c>
      <c r="F6386" t="s">
        <v>398</v>
      </c>
      <c r="G6386">
        <v>0</v>
      </c>
      <c r="H6386">
        <v>44</v>
      </c>
      <c r="I6386">
        <v>7</v>
      </c>
      <c r="J6386">
        <v>36</v>
      </c>
      <c r="K6386">
        <v>1</v>
      </c>
      <c r="L6386">
        <v>0</v>
      </c>
      <c r="M6386">
        <v>0</v>
      </c>
      <c r="N6386">
        <v>0</v>
      </c>
      <c r="O6386">
        <v>0</v>
      </c>
      <c r="P6386">
        <v>0</v>
      </c>
      <c r="Q6386">
        <v>0</v>
      </c>
    </row>
    <row r="6387" spans="1:17" x14ac:dyDescent="0.25">
      <c r="A6387" t="s">
        <v>13441</v>
      </c>
      <c r="B6387" t="s">
        <v>73</v>
      </c>
      <c r="C6387" t="s">
        <v>124</v>
      </c>
      <c r="D6387" t="s">
        <v>526</v>
      </c>
      <c r="E6387" t="s">
        <v>563</v>
      </c>
      <c r="F6387" t="s">
        <v>4242</v>
      </c>
      <c r="G6387">
        <v>0</v>
      </c>
      <c r="H6387">
        <v>0</v>
      </c>
      <c r="I6387">
        <v>0</v>
      </c>
      <c r="J6387">
        <v>0</v>
      </c>
      <c r="K6387">
        <v>0</v>
      </c>
      <c r="L6387">
        <v>0</v>
      </c>
      <c r="M6387">
        <v>44</v>
      </c>
      <c r="N6387">
        <v>0</v>
      </c>
      <c r="O6387">
        <v>0</v>
      </c>
      <c r="P6387">
        <v>0</v>
      </c>
      <c r="Q6387">
        <v>0</v>
      </c>
    </row>
    <row r="6388" spans="1:17" x14ac:dyDescent="0.25">
      <c r="A6388" t="s">
        <v>13442</v>
      </c>
      <c r="B6388" t="s">
        <v>73</v>
      </c>
      <c r="C6388" t="s">
        <v>124</v>
      </c>
      <c r="D6388" t="s">
        <v>526</v>
      </c>
      <c r="E6388" t="s">
        <v>563</v>
      </c>
      <c r="F6388" t="s">
        <v>399</v>
      </c>
      <c r="G6388">
        <v>0</v>
      </c>
      <c r="H6388">
        <v>44</v>
      </c>
      <c r="I6388">
        <v>7</v>
      </c>
      <c r="J6388">
        <v>36</v>
      </c>
      <c r="K6388">
        <v>1</v>
      </c>
      <c r="L6388">
        <v>0</v>
      </c>
      <c r="M6388">
        <v>0</v>
      </c>
      <c r="N6388">
        <v>0</v>
      </c>
      <c r="O6388">
        <v>0</v>
      </c>
      <c r="P6388">
        <v>0</v>
      </c>
      <c r="Q6388">
        <v>0</v>
      </c>
    </row>
    <row r="6389" spans="1:17" x14ac:dyDescent="0.25">
      <c r="A6389" t="s">
        <v>13443</v>
      </c>
      <c r="B6389" t="s">
        <v>73</v>
      </c>
      <c r="C6389" t="s">
        <v>124</v>
      </c>
      <c r="D6389" t="s">
        <v>526</v>
      </c>
      <c r="E6389" t="s">
        <v>563</v>
      </c>
      <c r="F6389" t="s">
        <v>4245</v>
      </c>
      <c r="G6389">
        <v>0</v>
      </c>
      <c r="H6389">
        <v>0</v>
      </c>
      <c r="I6389">
        <v>0</v>
      </c>
      <c r="J6389">
        <v>0</v>
      </c>
      <c r="K6389">
        <v>0</v>
      </c>
      <c r="L6389">
        <v>0</v>
      </c>
      <c r="M6389">
        <v>44</v>
      </c>
      <c r="N6389">
        <v>0</v>
      </c>
      <c r="O6389">
        <v>0</v>
      </c>
      <c r="P6389">
        <v>0</v>
      </c>
      <c r="Q6389">
        <v>0</v>
      </c>
    </row>
    <row r="6390" spans="1:17" x14ac:dyDescent="0.25">
      <c r="A6390" t="s">
        <v>13444</v>
      </c>
      <c r="B6390" t="s">
        <v>73</v>
      </c>
      <c r="C6390" t="s">
        <v>124</v>
      </c>
      <c r="D6390" t="s">
        <v>526</v>
      </c>
      <c r="E6390" t="s">
        <v>563</v>
      </c>
      <c r="F6390" t="s">
        <v>394</v>
      </c>
      <c r="G6390">
        <v>0</v>
      </c>
      <c r="H6390">
        <v>0</v>
      </c>
      <c r="I6390">
        <v>0</v>
      </c>
      <c r="J6390">
        <v>0</v>
      </c>
      <c r="K6390">
        <v>0</v>
      </c>
      <c r="L6390">
        <v>0</v>
      </c>
      <c r="M6390">
        <v>0</v>
      </c>
      <c r="N6390">
        <v>43</v>
      </c>
      <c r="O6390">
        <v>43</v>
      </c>
      <c r="P6390">
        <v>0</v>
      </c>
      <c r="Q6390">
        <v>0</v>
      </c>
    </row>
    <row r="6391" spans="1:17" x14ac:dyDescent="0.25">
      <c r="A6391" t="s">
        <v>13445</v>
      </c>
      <c r="B6391" t="s">
        <v>73</v>
      </c>
      <c r="C6391" t="s">
        <v>124</v>
      </c>
      <c r="D6391" t="s">
        <v>526</v>
      </c>
      <c r="E6391" t="s">
        <v>563</v>
      </c>
      <c r="F6391" t="s">
        <v>395</v>
      </c>
      <c r="G6391">
        <v>0</v>
      </c>
      <c r="H6391">
        <v>0</v>
      </c>
      <c r="I6391">
        <v>0</v>
      </c>
      <c r="J6391">
        <v>0</v>
      </c>
      <c r="K6391">
        <v>0</v>
      </c>
      <c r="L6391">
        <v>0</v>
      </c>
      <c r="M6391">
        <v>0</v>
      </c>
      <c r="N6391">
        <v>41</v>
      </c>
      <c r="O6391">
        <v>41</v>
      </c>
      <c r="P6391">
        <v>0</v>
      </c>
      <c r="Q6391">
        <v>0</v>
      </c>
    </row>
    <row r="6392" spans="1:17" x14ac:dyDescent="0.25">
      <c r="A6392" t="s">
        <v>13446</v>
      </c>
      <c r="B6392" t="s">
        <v>73</v>
      </c>
      <c r="C6392" t="s">
        <v>124</v>
      </c>
      <c r="D6392" t="s">
        <v>526</v>
      </c>
      <c r="E6392" t="s">
        <v>563</v>
      </c>
      <c r="F6392" t="s">
        <v>525</v>
      </c>
      <c r="G6392">
        <v>44</v>
      </c>
      <c r="H6392">
        <v>0</v>
      </c>
      <c r="I6392">
        <v>0</v>
      </c>
      <c r="J6392">
        <v>0</v>
      </c>
      <c r="K6392">
        <v>0</v>
      </c>
      <c r="L6392">
        <v>0</v>
      </c>
      <c r="M6392">
        <v>0</v>
      </c>
      <c r="N6392">
        <v>0</v>
      </c>
      <c r="O6392">
        <v>0</v>
      </c>
      <c r="P6392">
        <v>0</v>
      </c>
      <c r="Q6392">
        <v>0</v>
      </c>
    </row>
    <row r="6393" spans="1:17" x14ac:dyDescent="0.25">
      <c r="A6393" t="s">
        <v>25427</v>
      </c>
      <c r="B6393" t="s">
        <v>73</v>
      </c>
      <c r="C6393" t="s">
        <v>124</v>
      </c>
      <c r="D6393" t="s">
        <v>526</v>
      </c>
      <c r="E6393" t="s">
        <v>21471</v>
      </c>
      <c r="F6393" t="s">
        <v>396</v>
      </c>
      <c r="G6393">
        <v>0</v>
      </c>
      <c r="H6393">
        <v>60</v>
      </c>
      <c r="I6393">
        <v>14</v>
      </c>
      <c r="J6393">
        <v>44</v>
      </c>
      <c r="K6393">
        <v>1</v>
      </c>
      <c r="L6393">
        <v>1</v>
      </c>
      <c r="M6393">
        <v>0</v>
      </c>
      <c r="N6393">
        <v>0</v>
      </c>
      <c r="O6393">
        <v>0</v>
      </c>
      <c r="P6393">
        <v>0</v>
      </c>
      <c r="Q6393">
        <v>0</v>
      </c>
    </row>
    <row r="6394" spans="1:17" x14ac:dyDescent="0.25">
      <c r="A6394" t="s">
        <v>25428</v>
      </c>
      <c r="B6394" t="s">
        <v>73</v>
      </c>
      <c r="C6394" t="s">
        <v>124</v>
      </c>
      <c r="D6394" t="s">
        <v>526</v>
      </c>
      <c r="E6394" t="s">
        <v>21471</v>
      </c>
      <c r="F6394" t="s">
        <v>4236</v>
      </c>
      <c r="G6394">
        <v>0</v>
      </c>
      <c r="H6394">
        <v>60</v>
      </c>
      <c r="I6394">
        <v>13</v>
      </c>
      <c r="J6394">
        <v>45</v>
      </c>
      <c r="K6394">
        <v>1</v>
      </c>
      <c r="L6394">
        <v>1</v>
      </c>
      <c r="M6394">
        <v>0</v>
      </c>
      <c r="N6394">
        <v>0</v>
      </c>
      <c r="O6394">
        <v>0</v>
      </c>
      <c r="P6394">
        <v>0</v>
      </c>
      <c r="Q6394">
        <v>0</v>
      </c>
    </row>
    <row r="6395" spans="1:17" x14ac:dyDescent="0.25">
      <c r="A6395" t="s">
        <v>13890</v>
      </c>
      <c r="B6395" t="s">
        <v>73</v>
      </c>
      <c r="C6395" t="s">
        <v>190</v>
      </c>
      <c r="D6395" t="s">
        <v>526</v>
      </c>
      <c r="E6395" t="s">
        <v>563</v>
      </c>
      <c r="F6395" t="s">
        <v>398</v>
      </c>
      <c r="G6395">
        <v>0</v>
      </c>
      <c r="H6395">
        <v>14</v>
      </c>
      <c r="I6395">
        <v>1</v>
      </c>
      <c r="J6395">
        <v>9</v>
      </c>
      <c r="K6395">
        <v>1</v>
      </c>
      <c r="L6395">
        <v>3</v>
      </c>
      <c r="M6395">
        <v>0</v>
      </c>
      <c r="N6395">
        <v>0</v>
      </c>
      <c r="O6395">
        <v>0</v>
      </c>
      <c r="P6395">
        <v>0</v>
      </c>
      <c r="Q6395">
        <v>0</v>
      </c>
    </row>
    <row r="6396" spans="1:17" x14ac:dyDescent="0.25">
      <c r="A6396" t="s">
        <v>13891</v>
      </c>
      <c r="B6396" t="s">
        <v>73</v>
      </c>
      <c r="C6396" t="s">
        <v>190</v>
      </c>
      <c r="D6396" t="s">
        <v>526</v>
      </c>
      <c r="E6396" t="s">
        <v>563</v>
      </c>
      <c r="F6396" t="s">
        <v>4242</v>
      </c>
      <c r="G6396">
        <v>0</v>
      </c>
      <c r="H6396">
        <v>0</v>
      </c>
      <c r="I6396">
        <v>0</v>
      </c>
      <c r="J6396">
        <v>0</v>
      </c>
      <c r="K6396">
        <v>0</v>
      </c>
      <c r="L6396">
        <v>0</v>
      </c>
      <c r="M6396">
        <v>14</v>
      </c>
      <c r="N6396">
        <v>0</v>
      </c>
      <c r="O6396">
        <v>0</v>
      </c>
      <c r="P6396">
        <v>0</v>
      </c>
      <c r="Q6396">
        <v>0</v>
      </c>
    </row>
    <row r="6397" spans="1:17" x14ac:dyDescent="0.25">
      <c r="A6397" t="s">
        <v>14454</v>
      </c>
      <c r="B6397" t="s">
        <v>73</v>
      </c>
      <c r="C6397" t="s">
        <v>190</v>
      </c>
      <c r="D6397" t="s">
        <v>526</v>
      </c>
      <c r="E6397" t="s">
        <v>563</v>
      </c>
      <c r="F6397" t="s">
        <v>399</v>
      </c>
      <c r="G6397">
        <v>0</v>
      </c>
      <c r="H6397">
        <v>14</v>
      </c>
      <c r="I6397">
        <v>1</v>
      </c>
      <c r="J6397">
        <v>9</v>
      </c>
      <c r="K6397">
        <v>1</v>
      </c>
      <c r="L6397">
        <v>3</v>
      </c>
      <c r="M6397">
        <v>0</v>
      </c>
      <c r="N6397">
        <v>0</v>
      </c>
      <c r="O6397">
        <v>0</v>
      </c>
      <c r="P6397">
        <v>0</v>
      </c>
      <c r="Q6397">
        <v>0</v>
      </c>
    </row>
    <row r="6398" spans="1:17" x14ac:dyDescent="0.25">
      <c r="A6398" t="s">
        <v>14455</v>
      </c>
      <c r="B6398" t="s">
        <v>73</v>
      </c>
      <c r="C6398" t="s">
        <v>190</v>
      </c>
      <c r="D6398" t="s">
        <v>526</v>
      </c>
      <c r="E6398" t="s">
        <v>563</v>
      </c>
      <c r="F6398" t="s">
        <v>4245</v>
      </c>
      <c r="G6398">
        <v>0</v>
      </c>
      <c r="H6398">
        <v>0</v>
      </c>
      <c r="I6398">
        <v>0</v>
      </c>
      <c r="J6398">
        <v>0</v>
      </c>
      <c r="K6398">
        <v>0</v>
      </c>
      <c r="L6398">
        <v>0</v>
      </c>
      <c r="M6398">
        <v>14</v>
      </c>
      <c r="N6398">
        <v>0</v>
      </c>
      <c r="O6398">
        <v>0</v>
      </c>
      <c r="P6398">
        <v>0</v>
      </c>
      <c r="Q6398">
        <v>0</v>
      </c>
    </row>
    <row r="6399" spans="1:17" x14ac:dyDescent="0.25">
      <c r="A6399" t="s">
        <v>14456</v>
      </c>
      <c r="B6399" t="s">
        <v>73</v>
      </c>
      <c r="C6399" t="s">
        <v>190</v>
      </c>
      <c r="D6399" t="s">
        <v>526</v>
      </c>
      <c r="E6399" t="s">
        <v>563</v>
      </c>
      <c r="F6399" t="s">
        <v>394</v>
      </c>
      <c r="G6399">
        <v>0</v>
      </c>
      <c r="H6399">
        <v>0</v>
      </c>
      <c r="I6399">
        <v>0</v>
      </c>
      <c r="J6399">
        <v>0</v>
      </c>
      <c r="K6399">
        <v>0</v>
      </c>
      <c r="L6399">
        <v>0</v>
      </c>
      <c r="M6399">
        <v>0</v>
      </c>
      <c r="N6399">
        <v>13</v>
      </c>
      <c r="O6399">
        <v>10</v>
      </c>
      <c r="P6399">
        <v>2</v>
      </c>
      <c r="Q6399">
        <v>1</v>
      </c>
    </row>
    <row r="6400" spans="1:17" x14ac:dyDescent="0.25">
      <c r="A6400" t="s">
        <v>14457</v>
      </c>
      <c r="B6400" t="s">
        <v>73</v>
      </c>
      <c r="C6400" t="s">
        <v>190</v>
      </c>
      <c r="D6400" t="s">
        <v>526</v>
      </c>
      <c r="E6400" t="s">
        <v>563</v>
      </c>
      <c r="F6400" t="s">
        <v>395</v>
      </c>
      <c r="G6400">
        <v>0</v>
      </c>
      <c r="H6400">
        <v>0</v>
      </c>
      <c r="I6400">
        <v>0</v>
      </c>
      <c r="J6400">
        <v>0</v>
      </c>
      <c r="K6400">
        <v>0</v>
      </c>
      <c r="L6400">
        <v>0</v>
      </c>
      <c r="M6400">
        <v>0</v>
      </c>
      <c r="N6400">
        <v>13</v>
      </c>
      <c r="O6400">
        <v>10</v>
      </c>
      <c r="P6400">
        <v>2</v>
      </c>
      <c r="Q6400">
        <v>1</v>
      </c>
    </row>
    <row r="6401" spans="1:17" x14ac:dyDescent="0.25">
      <c r="A6401" t="s">
        <v>14458</v>
      </c>
      <c r="B6401" t="s">
        <v>73</v>
      </c>
      <c r="C6401" t="s">
        <v>190</v>
      </c>
      <c r="D6401" t="s">
        <v>526</v>
      </c>
      <c r="E6401" t="s">
        <v>563</v>
      </c>
      <c r="F6401" t="s">
        <v>525</v>
      </c>
      <c r="G6401">
        <v>14</v>
      </c>
      <c r="H6401">
        <v>0</v>
      </c>
      <c r="I6401">
        <v>0</v>
      </c>
      <c r="J6401">
        <v>0</v>
      </c>
      <c r="K6401">
        <v>0</v>
      </c>
      <c r="L6401">
        <v>0</v>
      </c>
      <c r="M6401">
        <v>0</v>
      </c>
      <c r="N6401">
        <v>0</v>
      </c>
      <c r="O6401">
        <v>0</v>
      </c>
      <c r="P6401">
        <v>0</v>
      </c>
      <c r="Q6401">
        <v>0</v>
      </c>
    </row>
    <row r="6402" spans="1:17" x14ac:dyDescent="0.25">
      <c r="A6402" t="s">
        <v>25429</v>
      </c>
      <c r="B6402" t="s">
        <v>73</v>
      </c>
      <c r="C6402" t="s">
        <v>190</v>
      </c>
      <c r="D6402" t="s">
        <v>526</v>
      </c>
      <c r="E6402" t="s">
        <v>21471</v>
      </c>
      <c r="F6402" t="s">
        <v>396</v>
      </c>
      <c r="G6402">
        <v>0</v>
      </c>
      <c r="H6402">
        <v>14</v>
      </c>
      <c r="I6402">
        <v>0</v>
      </c>
      <c r="J6402">
        <v>10</v>
      </c>
      <c r="K6402">
        <v>3</v>
      </c>
      <c r="L6402">
        <v>1</v>
      </c>
      <c r="M6402">
        <v>0</v>
      </c>
      <c r="N6402">
        <v>0</v>
      </c>
      <c r="O6402">
        <v>0</v>
      </c>
      <c r="P6402">
        <v>0</v>
      </c>
      <c r="Q6402">
        <v>0</v>
      </c>
    </row>
    <row r="6403" spans="1:17" x14ac:dyDescent="0.25">
      <c r="A6403" t="s">
        <v>25430</v>
      </c>
      <c r="B6403" t="s">
        <v>73</v>
      </c>
      <c r="C6403" t="s">
        <v>190</v>
      </c>
      <c r="D6403" t="s">
        <v>526</v>
      </c>
      <c r="E6403" t="s">
        <v>21471</v>
      </c>
      <c r="F6403" t="s">
        <v>4236</v>
      </c>
      <c r="G6403">
        <v>0</v>
      </c>
      <c r="H6403">
        <v>14</v>
      </c>
      <c r="I6403">
        <v>0</v>
      </c>
      <c r="J6403">
        <v>10</v>
      </c>
      <c r="K6403">
        <v>3</v>
      </c>
      <c r="L6403">
        <v>1</v>
      </c>
      <c r="M6403">
        <v>0</v>
      </c>
      <c r="N6403">
        <v>0</v>
      </c>
      <c r="O6403">
        <v>0</v>
      </c>
      <c r="P6403">
        <v>0</v>
      </c>
      <c r="Q6403">
        <v>0</v>
      </c>
    </row>
    <row r="6404" spans="1:17" x14ac:dyDescent="0.25">
      <c r="A6404" t="s">
        <v>25431</v>
      </c>
      <c r="B6404" t="s">
        <v>73</v>
      </c>
      <c r="C6404" t="s">
        <v>190</v>
      </c>
      <c r="D6404" t="s">
        <v>526</v>
      </c>
      <c r="E6404" t="s">
        <v>21471</v>
      </c>
      <c r="F6404" t="s">
        <v>4238</v>
      </c>
      <c r="G6404">
        <v>0</v>
      </c>
      <c r="H6404">
        <v>0</v>
      </c>
      <c r="I6404">
        <v>0</v>
      </c>
      <c r="J6404">
        <v>0</v>
      </c>
      <c r="K6404">
        <v>0</v>
      </c>
      <c r="L6404">
        <v>0</v>
      </c>
      <c r="M6404">
        <v>14</v>
      </c>
      <c r="N6404">
        <v>0</v>
      </c>
      <c r="O6404">
        <v>0</v>
      </c>
      <c r="P6404">
        <v>0</v>
      </c>
      <c r="Q6404">
        <v>0</v>
      </c>
    </row>
    <row r="6405" spans="1:17" x14ac:dyDescent="0.25">
      <c r="A6405" t="s">
        <v>25432</v>
      </c>
      <c r="B6405" t="s">
        <v>73</v>
      </c>
      <c r="C6405" t="s">
        <v>190</v>
      </c>
      <c r="D6405" t="s">
        <v>526</v>
      </c>
      <c r="E6405" t="s">
        <v>21471</v>
      </c>
      <c r="F6405" t="s">
        <v>397</v>
      </c>
      <c r="G6405">
        <v>0</v>
      </c>
      <c r="H6405">
        <v>14</v>
      </c>
      <c r="I6405">
        <v>0</v>
      </c>
      <c r="J6405">
        <v>10</v>
      </c>
      <c r="K6405">
        <v>3</v>
      </c>
      <c r="L6405">
        <v>1</v>
      </c>
      <c r="M6405">
        <v>0</v>
      </c>
      <c r="N6405">
        <v>0</v>
      </c>
      <c r="O6405">
        <v>0</v>
      </c>
      <c r="P6405">
        <v>0</v>
      </c>
      <c r="Q6405">
        <v>0</v>
      </c>
    </row>
    <row r="6406" spans="1:17" x14ac:dyDescent="0.25">
      <c r="A6406" t="s">
        <v>25433</v>
      </c>
      <c r="B6406" t="s">
        <v>73</v>
      </c>
      <c r="C6406" t="s">
        <v>190</v>
      </c>
      <c r="D6406" t="s">
        <v>526</v>
      </c>
      <c r="E6406" t="s">
        <v>21471</v>
      </c>
      <c r="F6406" t="s">
        <v>398</v>
      </c>
      <c r="G6406">
        <v>0</v>
      </c>
      <c r="H6406">
        <v>14</v>
      </c>
      <c r="I6406">
        <v>0</v>
      </c>
      <c r="J6406">
        <v>10</v>
      </c>
      <c r="K6406">
        <v>3</v>
      </c>
      <c r="L6406">
        <v>1</v>
      </c>
      <c r="M6406">
        <v>0</v>
      </c>
      <c r="N6406">
        <v>0</v>
      </c>
      <c r="O6406">
        <v>0</v>
      </c>
      <c r="P6406">
        <v>0</v>
      </c>
      <c r="Q6406">
        <v>0</v>
      </c>
    </row>
    <row r="6407" spans="1:17" x14ac:dyDescent="0.25">
      <c r="A6407" t="s">
        <v>25434</v>
      </c>
      <c r="B6407" t="s">
        <v>73</v>
      </c>
      <c r="C6407" t="s">
        <v>190</v>
      </c>
      <c r="D6407" t="s">
        <v>526</v>
      </c>
      <c r="E6407" t="s">
        <v>21471</v>
      </c>
      <c r="F6407" t="s">
        <v>4242</v>
      </c>
      <c r="G6407">
        <v>0</v>
      </c>
      <c r="H6407">
        <v>0</v>
      </c>
      <c r="I6407">
        <v>0</v>
      </c>
      <c r="J6407">
        <v>0</v>
      </c>
      <c r="K6407">
        <v>0</v>
      </c>
      <c r="L6407">
        <v>0</v>
      </c>
      <c r="M6407">
        <v>14</v>
      </c>
      <c r="N6407">
        <v>0</v>
      </c>
      <c r="O6407">
        <v>0</v>
      </c>
      <c r="P6407">
        <v>0</v>
      </c>
      <c r="Q6407">
        <v>0</v>
      </c>
    </row>
    <row r="6408" spans="1:17" x14ac:dyDescent="0.25">
      <c r="A6408" t="s">
        <v>25435</v>
      </c>
      <c r="B6408" t="s">
        <v>73</v>
      </c>
      <c r="C6408" t="s">
        <v>190</v>
      </c>
      <c r="D6408" t="s">
        <v>526</v>
      </c>
      <c r="E6408" t="s">
        <v>21471</v>
      </c>
      <c r="F6408" t="s">
        <v>399</v>
      </c>
      <c r="G6408">
        <v>0</v>
      </c>
      <c r="H6408">
        <v>14</v>
      </c>
      <c r="I6408">
        <v>0</v>
      </c>
      <c r="J6408">
        <v>10</v>
      </c>
      <c r="K6408">
        <v>3</v>
      </c>
      <c r="L6408">
        <v>1</v>
      </c>
      <c r="M6408">
        <v>0</v>
      </c>
      <c r="N6408">
        <v>0</v>
      </c>
      <c r="O6408">
        <v>0</v>
      </c>
      <c r="P6408">
        <v>0</v>
      </c>
      <c r="Q6408">
        <v>0</v>
      </c>
    </row>
    <row r="6409" spans="1:17" x14ac:dyDescent="0.25">
      <c r="A6409" t="s">
        <v>25436</v>
      </c>
      <c r="B6409" t="s">
        <v>73</v>
      </c>
      <c r="C6409" t="s">
        <v>190</v>
      </c>
      <c r="D6409" t="s">
        <v>526</v>
      </c>
      <c r="E6409" t="s">
        <v>21471</v>
      </c>
      <c r="F6409" t="s">
        <v>4245</v>
      </c>
      <c r="G6409">
        <v>0</v>
      </c>
      <c r="H6409">
        <v>0</v>
      </c>
      <c r="I6409">
        <v>0</v>
      </c>
      <c r="J6409">
        <v>0</v>
      </c>
      <c r="K6409">
        <v>0</v>
      </c>
      <c r="L6409">
        <v>0</v>
      </c>
      <c r="M6409">
        <v>14</v>
      </c>
      <c r="N6409">
        <v>0</v>
      </c>
      <c r="O6409">
        <v>0</v>
      </c>
      <c r="P6409">
        <v>0</v>
      </c>
      <c r="Q6409">
        <v>0</v>
      </c>
    </row>
    <row r="6410" spans="1:17" x14ac:dyDescent="0.25">
      <c r="A6410" t="s">
        <v>25437</v>
      </c>
      <c r="B6410" t="s">
        <v>73</v>
      </c>
      <c r="C6410" t="s">
        <v>190</v>
      </c>
      <c r="D6410" t="s">
        <v>526</v>
      </c>
      <c r="E6410" t="s">
        <v>21471</v>
      </c>
      <c r="F6410" t="s">
        <v>394</v>
      </c>
      <c r="G6410">
        <v>0</v>
      </c>
      <c r="H6410">
        <v>0</v>
      </c>
      <c r="I6410">
        <v>0</v>
      </c>
      <c r="J6410">
        <v>0</v>
      </c>
      <c r="K6410">
        <v>0</v>
      </c>
      <c r="L6410">
        <v>0</v>
      </c>
      <c r="M6410">
        <v>0</v>
      </c>
      <c r="N6410">
        <v>14</v>
      </c>
      <c r="O6410">
        <v>13</v>
      </c>
      <c r="P6410">
        <v>0</v>
      </c>
      <c r="Q6410">
        <v>1</v>
      </c>
    </row>
    <row r="6411" spans="1:17" x14ac:dyDescent="0.25">
      <c r="A6411" t="s">
        <v>25438</v>
      </c>
      <c r="B6411" t="s">
        <v>73</v>
      </c>
      <c r="C6411" t="s">
        <v>190</v>
      </c>
      <c r="D6411" t="s">
        <v>526</v>
      </c>
      <c r="E6411" t="s">
        <v>21471</v>
      </c>
      <c r="F6411" t="s">
        <v>395</v>
      </c>
      <c r="G6411">
        <v>0</v>
      </c>
      <c r="H6411">
        <v>0</v>
      </c>
      <c r="I6411">
        <v>0</v>
      </c>
      <c r="J6411">
        <v>0</v>
      </c>
      <c r="K6411">
        <v>0</v>
      </c>
      <c r="L6411">
        <v>0</v>
      </c>
      <c r="M6411">
        <v>0</v>
      </c>
      <c r="N6411">
        <v>14</v>
      </c>
      <c r="O6411">
        <v>13</v>
      </c>
      <c r="P6411">
        <v>0</v>
      </c>
      <c r="Q6411">
        <v>1</v>
      </c>
    </row>
    <row r="6412" spans="1:17" x14ac:dyDescent="0.25">
      <c r="A6412" t="s">
        <v>25439</v>
      </c>
      <c r="B6412" t="s">
        <v>73</v>
      </c>
      <c r="C6412" t="s">
        <v>190</v>
      </c>
      <c r="D6412" t="s">
        <v>526</v>
      </c>
      <c r="E6412" t="s">
        <v>21471</v>
      </c>
      <c r="F6412" t="s">
        <v>525</v>
      </c>
      <c r="G6412">
        <v>14</v>
      </c>
      <c r="H6412">
        <v>0</v>
      </c>
      <c r="I6412">
        <v>0</v>
      </c>
      <c r="J6412">
        <v>0</v>
      </c>
      <c r="K6412">
        <v>0</v>
      </c>
      <c r="L6412">
        <v>0</v>
      </c>
      <c r="M6412">
        <v>0</v>
      </c>
      <c r="N6412">
        <v>0</v>
      </c>
      <c r="O6412">
        <v>0</v>
      </c>
      <c r="P6412">
        <v>0</v>
      </c>
      <c r="Q6412">
        <v>0</v>
      </c>
    </row>
    <row r="6413" spans="1:17" x14ac:dyDescent="0.25">
      <c r="A6413" t="s">
        <v>14459</v>
      </c>
      <c r="B6413" t="s">
        <v>73</v>
      </c>
      <c r="C6413" t="s">
        <v>190</v>
      </c>
      <c r="D6413" t="s">
        <v>527</v>
      </c>
      <c r="E6413" t="s">
        <v>563</v>
      </c>
      <c r="F6413" t="s">
        <v>528</v>
      </c>
      <c r="G6413">
        <v>0</v>
      </c>
      <c r="H6413">
        <v>0</v>
      </c>
      <c r="I6413">
        <v>0</v>
      </c>
      <c r="J6413">
        <v>0</v>
      </c>
      <c r="K6413">
        <v>0</v>
      </c>
      <c r="L6413">
        <v>0</v>
      </c>
      <c r="M6413">
        <v>0</v>
      </c>
      <c r="N6413">
        <v>3</v>
      </c>
      <c r="O6413">
        <v>3</v>
      </c>
      <c r="P6413">
        <v>0</v>
      </c>
      <c r="Q6413">
        <v>0</v>
      </c>
    </row>
    <row r="6414" spans="1:17" x14ac:dyDescent="0.25">
      <c r="A6414" t="s">
        <v>14460</v>
      </c>
      <c r="B6414" t="s">
        <v>73</v>
      </c>
      <c r="C6414" t="s">
        <v>190</v>
      </c>
      <c r="D6414" t="s">
        <v>527</v>
      </c>
      <c r="E6414" t="s">
        <v>563</v>
      </c>
      <c r="F6414" t="s">
        <v>525</v>
      </c>
      <c r="G6414">
        <v>3</v>
      </c>
      <c r="H6414">
        <v>0</v>
      </c>
      <c r="I6414">
        <v>0</v>
      </c>
      <c r="J6414">
        <v>0</v>
      </c>
      <c r="K6414">
        <v>0</v>
      </c>
      <c r="L6414">
        <v>0</v>
      </c>
      <c r="M6414">
        <v>0</v>
      </c>
      <c r="N6414">
        <v>0</v>
      </c>
      <c r="O6414">
        <v>0</v>
      </c>
      <c r="P6414">
        <v>0</v>
      </c>
      <c r="Q6414">
        <v>0</v>
      </c>
    </row>
    <row r="6415" spans="1:17" x14ac:dyDescent="0.25">
      <c r="A6415" t="s">
        <v>25440</v>
      </c>
      <c r="B6415" t="s">
        <v>73</v>
      </c>
      <c r="C6415" t="s">
        <v>190</v>
      </c>
      <c r="D6415" t="s">
        <v>527</v>
      </c>
      <c r="E6415" t="s">
        <v>21471</v>
      </c>
      <c r="F6415" t="s">
        <v>528</v>
      </c>
      <c r="G6415">
        <v>0</v>
      </c>
      <c r="H6415">
        <v>0</v>
      </c>
      <c r="I6415">
        <v>0</v>
      </c>
      <c r="J6415">
        <v>0</v>
      </c>
      <c r="K6415">
        <v>0</v>
      </c>
      <c r="L6415">
        <v>0</v>
      </c>
      <c r="M6415">
        <v>0</v>
      </c>
      <c r="N6415">
        <v>1</v>
      </c>
      <c r="O6415">
        <v>1</v>
      </c>
      <c r="P6415">
        <v>0</v>
      </c>
      <c r="Q6415">
        <v>0</v>
      </c>
    </row>
    <row r="6416" spans="1:17" x14ac:dyDescent="0.25">
      <c r="A6416" t="s">
        <v>25441</v>
      </c>
      <c r="B6416" t="s">
        <v>73</v>
      </c>
      <c r="C6416" t="s">
        <v>190</v>
      </c>
      <c r="D6416" t="s">
        <v>527</v>
      </c>
      <c r="E6416" t="s">
        <v>21471</v>
      </c>
      <c r="F6416" t="s">
        <v>525</v>
      </c>
      <c r="G6416">
        <v>1</v>
      </c>
      <c r="H6416">
        <v>0</v>
      </c>
      <c r="I6416">
        <v>0</v>
      </c>
      <c r="J6416">
        <v>0</v>
      </c>
      <c r="K6416">
        <v>0</v>
      </c>
      <c r="L6416">
        <v>0</v>
      </c>
      <c r="M6416">
        <v>0</v>
      </c>
      <c r="N6416">
        <v>0</v>
      </c>
      <c r="O6416">
        <v>0</v>
      </c>
      <c r="P6416">
        <v>0</v>
      </c>
      <c r="Q6416">
        <v>0</v>
      </c>
    </row>
    <row r="6417" spans="1:17" x14ac:dyDescent="0.25">
      <c r="A6417" t="s">
        <v>25442</v>
      </c>
      <c r="B6417" t="s">
        <v>73</v>
      </c>
      <c r="C6417" t="s">
        <v>190</v>
      </c>
      <c r="D6417" t="s">
        <v>12971</v>
      </c>
      <c r="E6417" t="s">
        <v>21471</v>
      </c>
      <c r="F6417" t="s">
        <v>525</v>
      </c>
      <c r="G6417">
        <v>2</v>
      </c>
      <c r="H6417">
        <v>0</v>
      </c>
      <c r="I6417">
        <v>0</v>
      </c>
      <c r="J6417">
        <v>0</v>
      </c>
      <c r="K6417">
        <v>0</v>
      </c>
      <c r="L6417">
        <v>0</v>
      </c>
      <c r="M6417">
        <v>0</v>
      </c>
      <c r="N6417">
        <v>0</v>
      </c>
      <c r="O6417">
        <v>0</v>
      </c>
      <c r="P6417">
        <v>0</v>
      </c>
      <c r="Q6417">
        <v>0</v>
      </c>
    </row>
    <row r="6418" spans="1:17" x14ac:dyDescent="0.25">
      <c r="A6418" t="s">
        <v>14461</v>
      </c>
      <c r="B6418" t="s">
        <v>73</v>
      </c>
      <c r="C6418" t="s">
        <v>191</v>
      </c>
      <c r="D6418" t="s">
        <v>526</v>
      </c>
      <c r="E6418" t="s">
        <v>563</v>
      </c>
      <c r="F6418" t="s">
        <v>396</v>
      </c>
      <c r="G6418">
        <v>0</v>
      </c>
      <c r="H6418">
        <v>10</v>
      </c>
      <c r="I6418">
        <v>2</v>
      </c>
      <c r="J6418">
        <v>8</v>
      </c>
      <c r="K6418">
        <v>0</v>
      </c>
      <c r="L6418">
        <v>0</v>
      </c>
      <c r="M6418">
        <v>0</v>
      </c>
      <c r="N6418">
        <v>0</v>
      </c>
      <c r="O6418">
        <v>0</v>
      </c>
      <c r="P6418">
        <v>0</v>
      </c>
      <c r="Q6418">
        <v>0</v>
      </c>
    </row>
    <row r="6419" spans="1:17" x14ac:dyDescent="0.25">
      <c r="A6419" t="s">
        <v>14462</v>
      </c>
      <c r="B6419" t="s">
        <v>73</v>
      </c>
      <c r="C6419" t="s">
        <v>191</v>
      </c>
      <c r="D6419" t="s">
        <v>526</v>
      </c>
      <c r="E6419" t="s">
        <v>563</v>
      </c>
      <c r="F6419" t="s">
        <v>4236</v>
      </c>
      <c r="G6419">
        <v>0</v>
      </c>
      <c r="H6419">
        <v>10</v>
      </c>
      <c r="I6419">
        <v>2</v>
      </c>
      <c r="J6419">
        <v>8</v>
      </c>
      <c r="K6419">
        <v>0</v>
      </c>
      <c r="L6419">
        <v>0</v>
      </c>
      <c r="M6419">
        <v>0</v>
      </c>
      <c r="N6419">
        <v>0</v>
      </c>
      <c r="O6419">
        <v>0</v>
      </c>
      <c r="P6419">
        <v>0</v>
      </c>
      <c r="Q6419">
        <v>0</v>
      </c>
    </row>
    <row r="6420" spans="1:17" x14ac:dyDescent="0.25">
      <c r="A6420" t="s">
        <v>14463</v>
      </c>
      <c r="B6420" t="s">
        <v>73</v>
      </c>
      <c r="C6420" t="s">
        <v>191</v>
      </c>
      <c r="D6420" t="s">
        <v>526</v>
      </c>
      <c r="E6420" t="s">
        <v>563</v>
      </c>
      <c r="F6420" t="s">
        <v>4238</v>
      </c>
      <c r="G6420">
        <v>0</v>
      </c>
      <c r="H6420">
        <v>0</v>
      </c>
      <c r="I6420">
        <v>0</v>
      </c>
      <c r="J6420">
        <v>0</v>
      </c>
      <c r="K6420">
        <v>0</v>
      </c>
      <c r="L6420">
        <v>0</v>
      </c>
      <c r="M6420">
        <v>10</v>
      </c>
      <c r="N6420">
        <v>0</v>
      </c>
      <c r="O6420">
        <v>0</v>
      </c>
      <c r="P6420">
        <v>0</v>
      </c>
      <c r="Q6420">
        <v>0</v>
      </c>
    </row>
    <row r="6421" spans="1:17" x14ac:dyDescent="0.25">
      <c r="A6421" t="s">
        <v>14464</v>
      </c>
      <c r="B6421" t="s">
        <v>73</v>
      </c>
      <c r="C6421" t="s">
        <v>191</v>
      </c>
      <c r="D6421" t="s">
        <v>526</v>
      </c>
      <c r="E6421" t="s">
        <v>563</v>
      </c>
      <c r="F6421" t="s">
        <v>397</v>
      </c>
      <c r="G6421">
        <v>0</v>
      </c>
      <c r="H6421">
        <v>10</v>
      </c>
      <c r="I6421">
        <v>2</v>
      </c>
      <c r="J6421">
        <v>8</v>
      </c>
      <c r="K6421">
        <v>0</v>
      </c>
      <c r="L6421">
        <v>0</v>
      </c>
      <c r="M6421">
        <v>0</v>
      </c>
      <c r="N6421">
        <v>0</v>
      </c>
      <c r="O6421">
        <v>0</v>
      </c>
      <c r="P6421">
        <v>0</v>
      </c>
      <c r="Q6421">
        <v>0</v>
      </c>
    </row>
    <row r="6422" spans="1:17" x14ac:dyDescent="0.25">
      <c r="A6422" t="s">
        <v>14465</v>
      </c>
      <c r="B6422" t="s">
        <v>73</v>
      </c>
      <c r="C6422" t="s">
        <v>191</v>
      </c>
      <c r="D6422" t="s">
        <v>526</v>
      </c>
      <c r="E6422" t="s">
        <v>563</v>
      </c>
      <c r="F6422" t="s">
        <v>398</v>
      </c>
      <c r="G6422">
        <v>0</v>
      </c>
      <c r="H6422">
        <v>10</v>
      </c>
      <c r="I6422">
        <v>2</v>
      </c>
      <c r="J6422">
        <v>8</v>
      </c>
      <c r="K6422">
        <v>0</v>
      </c>
      <c r="L6422">
        <v>0</v>
      </c>
      <c r="M6422">
        <v>0</v>
      </c>
      <c r="N6422">
        <v>0</v>
      </c>
      <c r="O6422">
        <v>0</v>
      </c>
      <c r="P6422">
        <v>0</v>
      </c>
      <c r="Q6422">
        <v>0</v>
      </c>
    </row>
    <row r="6423" spans="1:17" x14ac:dyDescent="0.25">
      <c r="A6423" t="s">
        <v>14466</v>
      </c>
      <c r="B6423" t="s">
        <v>73</v>
      </c>
      <c r="C6423" t="s">
        <v>191</v>
      </c>
      <c r="D6423" t="s">
        <v>526</v>
      </c>
      <c r="E6423" t="s">
        <v>563</v>
      </c>
      <c r="F6423" t="s">
        <v>4242</v>
      </c>
      <c r="G6423">
        <v>0</v>
      </c>
      <c r="H6423">
        <v>0</v>
      </c>
      <c r="I6423">
        <v>0</v>
      </c>
      <c r="J6423">
        <v>0</v>
      </c>
      <c r="K6423">
        <v>0</v>
      </c>
      <c r="L6423">
        <v>0</v>
      </c>
      <c r="M6423">
        <v>10</v>
      </c>
      <c r="N6423">
        <v>0</v>
      </c>
      <c r="O6423">
        <v>0</v>
      </c>
      <c r="P6423">
        <v>0</v>
      </c>
      <c r="Q6423">
        <v>0</v>
      </c>
    </row>
    <row r="6424" spans="1:17" x14ac:dyDescent="0.25">
      <c r="A6424" t="s">
        <v>14467</v>
      </c>
      <c r="B6424" t="s">
        <v>73</v>
      </c>
      <c r="C6424" t="s">
        <v>191</v>
      </c>
      <c r="D6424" t="s">
        <v>526</v>
      </c>
      <c r="E6424" t="s">
        <v>563</v>
      </c>
      <c r="F6424" t="s">
        <v>399</v>
      </c>
      <c r="G6424">
        <v>0</v>
      </c>
      <c r="H6424">
        <v>10</v>
      </c>
      <c r="I6424">
        <v>2</v>
      </c>
      <c r="J6424">
        <v>8</v>
      </c>
      <c r="K6424">
        <v>0</v>
      </c>
      <c r="L6424">
        <v>0</v>
      </c>
      <c r="M6424">
        <v>0</v>
      </c>
      <c r="N6424">
        <v>0</v>
      </c>
      <c r="O6424">
        <v>0</v>
      </c>
      <c r="P6424">
        <v>0</v>
      </c>
      <c r="Q6424">
        <v>0</v>
      </c>
    </row>
    <row r="6425" spans="1:17" x14ac:dyDescent="0.25">
      <c r="A6425" t="s">
        <v>13711</v>
      </c>
      <c r="B6425" t="s">
        <v>72</v>
      </c>
      <c r="C6425" t="s">
        <v>125</v>
      </c>
      <c r="D6425" t="s">
        <v>526</v>
      </c>
      <c r="E6425" t="s">
        <v>563</v>
      </c>
      <c r="F6425" t="s">
        <v>399</v>
      </c>
      <c r="G6425">
        <v>0</v>
      </c>
      <c r="H6425">
        <v>8</v>
      </c>
      <c r="I6425">
        <v>0</v>
      </c>
      <c r="J6425">
        <v>7</v>
      </c>
      <c r="K6425">
        <v>1</v>
      </c>
      <c r="L6425">
        <v>0</v>
      </c>
      <c r="M6425">
        <v>0</v>
      </c>
      <c r="N6425">
        <v>0</v>
      </c>
      <c r="O6425">
        <v>0</v>
      </c>
      <c r="P6425">
        <v>0</v>
      </c>
      <c r="Q6425">
        <v>0</v>
      </c>
    </row>
    <row r="6426" spans="1:17" x14ac:dyDescent="0.25">
      <c r="A6426" t="s">
        <v>13712</v>
      </c>
      <c r="B6426" t="s">
        <v>72</v>
      </c>
      <c r="C6426" t="s">
        <v>125</v>
      </c>
      <c r="D6426" t="s">
        <v>526</v>
      </c>
      <c r="E6426" t="s">
        <v>563</v>
      </c>
      <c r="F6426" t="s">
        <v>4245</v>
      </c>
      <c r="G6426">
        <v>0</v>
      </c>
      <c r="H6426">
        <v>0</v>
      </c>
      <c r="I6426">
        <v>0</v>
      </c>
      <c r="J6426">
        <v>0</v>
      </c>
      <c r="K6426">
        <v>0</v>
      </c>
      <c r="L6426">
        <v>0</v>
      </c>
      <c r="M6426">
        <v>8</v>
      </c>
      <c r="N6426">
        <v>0</v>
      </c>
      <c r="O6426">
        <v>0</v>
      </c>
      <c r="P6426">
        <v>0</v>
      </c>
      <c r="Q6426">
        <v>0</v>
      </c>
    </row>
    <row r="6427" spans="1:17" x14ac:dyDescent="0.25">
      <c r="A6427" t="s">
        <v>13713</v>
      </c>
      <c r="B6427" t="s">
        <v>72</v>
      </c>
      <c r="C6427" t="s">
        <v>125</v>
      </c>
      <c r="D6427" t="s">
        <v>526</v>
      </c>
      <c r="E6427" t="s">
        <v>563</v>
      </c>
      <c r="F6427" t="s">
        <v>394</v>
      </c>
      <c r="G6427">
        <v>0</v>
      </c>
      <c r="H6427">
        <v>0</v>
      </c>
      <c r="I6427">
        <v>0</v>
      </c>
      <c r="J6427">
        <v>0</v>
      </c>
      <c r="K6427">
        <v>0</v>
      </c>
      <c r="L6427">
        <v>0</v>
      </c>
      <c r="M6427">
        <v>0</v>
      </c>
      <c r="N6427">
        <v>4</v>
      </c>
      <c r="O6427">
        <v>4</v>
      </c>
      <c r="P6427">
        <v>0</v>
      </c>
      <c r="Q6427">
        <v>0</v>
      </c>
    </row>
    <row r="6428" spans="1:17" x14ac:dyDescent="0.25">
      <c r="A6428" t="s">
        <v>13714</v>
      </c>
      <c r="B6428" t="s">
        <v>72</v>
      </c>
      <c r="C6428" t="s">
        <v>125</v>
      </c>
      <c r="D6428" t="s">
        <v>526</v>
      </c>
      <c r="E6428" t="s">
        <v>563</v>
      </c>
      <c r="F6428" t="s">
        <v>395</v>
      </c>
      <c r="G6428">
        <v>0</v>
      </c>
      <c r="H6428">
        <v>0</v>
      </c>
      <c r="I6428">
        <v>0</v>
      </c>
      <c r="J6428">
        <v>0</v>
      </c>
      <c r="K6428">
        <v>0</v>
      </c>
      <c r="L6428">
        <v>0</v>
      </c>
      <c r="M6428">
        <v>0</v>
      </c>
      <c r="N6428">
        <v>4</v>
      </c>
      <c r="O6428">
        <v>4</v>
      </c>
      <c r="P6428">
        <v>0</v>
      </c>
      <c r="Q6428">
        <v>0</v>
      </c>
    </row>
    <row r="6429" spans="1:17" x14ac:dyDescent="0.25">
      <c r="A6429" t="s">
        <v>18395</v>
      </c>
      <c r="B6429" t="s">
        <v>72</v>
      </c>
      <c r="C6429" t="s">
        <v>125</v>
      </c>
      <c r="D6429" t="s">
        <v>526</v>
      </c>
      <c r="E6429" t="s">
        <v>563</v>
      </c>
      <c r="F6429" t="s">
        <v>525</v>
      </c>
      <c r="G6429">
        <v>8</v>
      </c>
      <c r="H6429">
        <v>0</v>
      </c>
      <c r="I6429">
        <v>0</v>
      </c>
      <c r="J6429">
        <v>0</v>
      </c>
      <c r="K6429">
        <v>0</v>
      </c>
      <c r="L6429">
        <v>0</v>
      </c>
      <c r="M6429">
        <v>0</v>
      </c>
      <c r="N6429">
        <v>0</v>
      </c>
      <c r="O6429">
        <v>0</v>
      </c>
      <c r="P6429">
        <v>0</v>
      </c>
      <c r="Q6429">
        <v>0</v>
      </c>
    </row>
    <row r="6430" spans="1:17" x14ac:dyDescent="0.25">
      <c r="A6430" t="s">
        <v>25035</v>
      </c>
      <c r="B6430" t="s">
        <v>72</v>
      </c>
      <c r="C6430" t="s">
        <v>125</v>
      </c>
      <c r="D6430" t="s">
        <v>526</v>
      </c>
      <c r="E6430" t="s">
        <v>21471</v>
      </c>
      <c r="F6430" t="s">
        <v>396</v>
      </c>
      <c r="G6430">
        <v>0</v>
      </c>
      <c r="H6430">
        <v>8</v>
      </c>
      <c r="I6430">
        <v>0</v>
      </c>
      <c r="J6430">
        <v>7</v>
      </c>
      <c r="K6430">
        <v>0</v>
      </c>
      <c r="L6430">
        <v>1</v>
      </c>
      <c r="M6430">
        <v>0</v>
      </c>
      <c r="N6430">
        <v>0</v>
      </c>
      <c r="O6430">
        <v>0</v>
      </c>
      <c r="P6430">
        <v>0</v>
      </c>
      <c r="Q6430">
        <v>0</v>
      </c>
    </row>
    <row r="6431" spans="1:17" x14ac:dyDescent="0.25">
      <c r="A6431" t="s">
        <v>25036</v>
      </c>
      <c r="B6431" t="s">
        <v>72</v>
      </c>
      <c r="C6431" t="s">
        <v>125</v>
      </c>
      <c r="D6431" t="s">
        <v>526</v>
      </c>
      <c r="E6431" t="s">
        <v>21471</v>
      </c>
      <c r="F6431" t="s">
        <v>4236</v>
      </c>
      <c r="G6431">
        <v>0</v>
      </c>
      <c r="H6431">
        <v>8</v>
      </c>
      <c r="I6431">
        <v>0</v>
      </c>
      <c r="J6431">
        <v>6</v>
      </c>
      <c r="K6431">
        <v>1</v>
      </c>
      <c r="L6431">
        <v>1</v>
      </c>
      <c r="M6431">
        <v>0</v>
      </c>
      <c r="N6431">
        <v>0</v>
      </c>
      <c r="O6431">
        <v>0</v>
      </c>
      <c r="P6431">
        <v>0</v>
      </c>
      <c r="Q6431">
        <v>0</v>
      </c>
    </row>
    <row r="6432" spans="1:17" x14ac:dyDescent="0.25">
      <c r="A6432" t="s">
        <v>25450</v>
      </c>
      <c r="B6432" t="s">
        <v>72</v>
      </c>
      <c r="C6432" t="s">
        <v>125</v>
      </c>
      <c r="D6432" t="s">
        <v>526</v>
      </c>
      <c r="E6432" t="s">
        <v>21471</v>
      </c>
      <c r="F6432" t="s">
        <v>4238</v>
      </c>
      <c r="G6432">
        <v>0</v>
      </c>
      <c r="H6432">
        <v>0</v>
      </c>
      <c r="I6432">
        <v>0</v>
      </c>
      <c r="J6432">
        <v>0</v>
      </c>
      <c r="K6432">
        <v>0</v>
      </c>
      <c r="L6432">
        <v>0</v>
      </c>
      <c r="M6432">
        <v>8</v>
      </c>
      <c r="N6432">
        <v>0</v>
      </c>
      <c r="O6432">
        <v>0</v>
      </c>
      <c r="P6432">
        <v>0</v>
      </c>
      <c r="Q6432">
        <v>0</v>
      </c>
    </row>
    <row r="6433" spans="1:17" x14ac:dyDescent="0.25">
      <c r="A6433" t="s">
        <v>24703</v>
      </c>
      <c r="B6433" t="s">
        <v>73</v>
      </c>
      <c r="C6433" t="s">
        <v>203</v>
      </c>
      <c r="D6433" t="s">
        <v>526</v>
      </c>
      <c r="E6433" t="s">
        <v>21471</v>
      </c>
      <c r="F6433" t="s">
        <v>4245</v>
      </c>
      <c r="G6433">
        <v>0</v>
      </c>
      <c r="H6433">
        <v>0</v>
      </c>
      <c r="I6433">
        <v>0</v>
      </c>
      <c r="J6433">
        <v>0</v>
      </c>
      <c r="K6433">
        <v>0</v>
      </c>
      <c r="L6433">
        <v>0</v>
      </c>
      <c r="M6433">
        <v>10</v>
      </c>
      <c r="N6433">
        <v>0</v>
      </c>
      <c r="O6433">
        <v>0</v>
      </c>
      <c r="P6433">
        <v>0</v>
      </c>
      <c r="Q6433">
        <v>0</v>
      </c>
    </row>
    <row r="6434" spans="1:17" x14ac:dyDescent="0.25">
      <c r="A6434" t="s">
        <v>24704</v>
      </c>
      <c r="B6434" t="s">
        <v>73</v>
      </c>
      <c r="C6434" t="s">
        <v>203</v>
      </c>
      <c r="D6434" t="s">
        <v>526</v>
      </c>
      <c r="E6434" t="s">
        <v>21471</v>
      </c>
      <c r="F6434" t="s">
        <v>394</v>
      </c>
      <c r="G6434">
        <v>0</v>
      </c>
      <c r="H6434">
        <v>0</v>
      </c>
      <c r="I6434">
        <v>0</v>
      </c>
      <c r="J6434">
        <v>0</v>
      </c>
      <c r="K6434">
        <v>0</v>
      </c>
      <c r="L6434">
        <v>0</v>
      </c>
      <c r="M6434">
        <v>0</v>
      </c>
      <c r="N6434">
        <v>10</v>
      </c>
      <c r="O6434">
        <v>10</v>
      </c>
      <c r="P6434">
        <v>0</v>
      </c>
      <c r="Q6434">
        <v>0</v>
      </c>
    </row>
    <row r="6435" spans="1:17" x14ac:dyDescent="0.25">
      <c r="A6435" t="s">
        <v>24705</v>
      </c>
      <c r="B6435" t="s">
        <v>73</v>
      </c>
      <c r="C6435" t="s">
        <v>203</v>
      </c>
      <c r="D6435" t="s">
        <v>526</v>
      </c>
      <c r="E6435" t="s">
        <v>21471</v>
      </c>
      <c r="F6435" t="s">
        <v>395</v>
      </c>
      <c r="G6435">
        <v>0</v>
      </c>
      <c r="H6435">
        <v>0</v>
      </c>
      <c r="I6435">
        <v>0</v>
      </c>
      <c r="J6435">
        <v>0</v>
      </c>
      <c r="K6435">
        <v>0</v>
      </c>
      <c r="L6435">
        <v>0</v>
      </c>
      <c r="M6435">
        <v>0</v>
      </c>
      <c r="N6435">
        <v>10</v>
      </c>
      <c r="O6435">
        <v>10</v>
      </c>
      <c r="P6435">
        <v>0</v>
      </c>
      <c r="Q6435">
        <v>0</v>
      </c>
    </row>
    <row r="6436" spans="1:17" x14ac:dyDescent="0.25">
      <c r="A6436" t="s">
        <v>24706</v>
      </c>
      <c r="B6436" t="s">
        <v>73</v>
      </c>
      <c r="C6436" t="s">
        <v>203</v>
      </c>
      <c r="D6436" t="s">
        <v>526</v>
      </c>
      <c r="E6436" t="s">
        <v>21471</v>
      </c>
      <c r="F6436" t="s">
        <v>525</v>
      </c>
      <c r="G6436">
        <v>10</v>
      </c>
      <c r="H6436">
        <v>0</v>
      </c>
      <c r="I6436">
        <v>0</v>
      </c>
      <c r="J6436">
        <v>0</v>
      </c>
      <c r="K6436">
        <v>0</v>
      </c>
      <c r="L6436">
        <v>0</v>
      </c>
      <c r="M6436">
        <v>0</v>
      </c>
      <c r="N6436">
        <v>0</v>
      </c>
      <c r="O6436">
        <v>0</v>
      </c>
      <c r="P6436">
        <v>0</v>
      </c>
      <c r="Q6436">
        <v>0</v>
      </c>
    </row>
    <row r="6437" spans="1:17" x14ac:dyDescent="0.25">
      <c r="A6437" t="s">
        <v>19036</v>
      </c>
      <c r="B6437" t="s">
        <v>73</v>
      </c>
      <c r="C6437" t="s">
        <v>203</v>
      </c>
      <c r="D6437" t="s">
        <v>527</v>
      </c>
      <c r="E6437" t="s">
        <v>563</v>
      </c>
      <c r="F6437" t="s">
        <v>528</v>
      </c>
      <c r="G6437">
        <v>0</v>
      </c>
      <c r="H6437">
        <v>0</v>
      </c>
      <c r="I6437">
        <v>0</v>
      </c>
      <c r="J6437">
        <v>0</v>
      </c>
      <c r="K6437">
        <v>0</v>
      </c>
      <c r="L6437">
        <v>0</v>
      </c>
      <c r="M6437">
        <v>0</v>
      </c>
      <c r="N6437">
        <v>3</v>
      </c>
      <c r="O6437">
        <v>3</v>
      </c>
      <c r="P6437">
        <v>0</v>
      </c>
      <c r="Q6437">
        <v>0</v>
      </c>
    </row>
    <row r="6438" spans="1:17" x14ac:dyDescent="0.25">
      <c r="A6438" t="s">
        <v>19037</v>
      </c>
      <c r="B6438" t="s">
        <v>73</v>
      </c>
      <c r="C6438" t="s">
        <v>203</v>
      </c>
      <c r="D6438" t="s">
        <v>527</v>
      </c>
      <c r="E6438" t="s">
        <v>563</v>
      </c>
      <c r="F6438" t="s">
        <v>525</v>
      </c>
      <c r="G6438">
        <v>3</v>
      </c>
      <c r="H6438">
        <v>0</v>
      </c>
      <c r="I6438">
        <v>0</v>
      </c>
      <c r="J6438">
        <v>0</v>
      </c>
      <c r="K6438">
        <v>0</v>
      </c>
      <c r="L6438">
        <v>0</v>
      </c>
      <c r="M6438">
        <v>0</v>
      </c>
      <c r="N6438">
        <v>0</v>
      </c>
      <c r="O6438">
        <v>0</v>
      </c>
      <c r="P6438">
        <v>0</v>
      </c>
      <c r="Q6438">
        <v>0</v>
      </c>
    </row>
    <row r="6439" spans="1:17" x14ac:dyDescent="0.25">
      <c r="A6439" t="s">
        <v>24707</v>
      </c>
      <c r="B6439" t="s">
        <v>73</v>
      </c>
      <c r="C6439" t="s">
        <v>203</v>
      </c>
      <c r="D6439" t="s">
        <v>527</v>
      </c>
      <c r="E6439" t="s">
        <v>21471</v>
      </c>
      <c r="F6439" t="s">
        <v>528</v>
      </c>
      <c r="G6439">
        <v>0</v>
      </c>
      <c r="H6439">
        <v>0</v>
      </c>
      <c r="I6439">
        <v>0</v>
      </c>
      <c r="J6439">
        <v>0</v>
      </c>
      <c r="K6439">
        <v>0</v>
      </c>
      <c r="L6439">
        <v>0</v>
      </c>
      <c r="M6439">
        <v>0</v>
      </c>
      <c r="N6439">
        <v>1</v>
      </c>
      <c r="O6439">
        <v>1</v>
      </c>
      <c r="P6439">
        <v>0</v>
      </c>
      <c r="Q6439">
        <v>0</v>
      </c>
    </row>
    <row r="6440" spans="1:17" x14ac:dyDescent="0.25">
      <c r="A6440" t="s">
        <v>24708</v>
      </c>
      <c r="B6440" t="s">
        <v>73</v>
      </c>
      <c r="C6440" t="s">
        <v>203</v>
      </c>
      <c r="D6440" t="s">
        <v>527</v>
      </c>
      <c r="E6440" t="s">
        <v>21471</v>
      </c>
      <c r="F6440" t="s">
        <v>525</v>
      </c>
      <c r="G6440">
        <v>1</v>
      </c>
      <c r="H6440">
        <v>0</v>
      </c>
      <c r="I6440">
        <v>0</v>
      </c>
      <c r="J6440">
        <v>0</v>
      </c>
      <c r="K6440">
        <v>0</v>
      </c>
      <c r="L6440">
        <v>0</v>
      </c>
      <c r="M6440">
        <v>0</v>
      </c>
      <c r="N6440">
        <v>0</v>
      </c>
      <c r="O6440">
        <v>0</v>
      </c>
      <c r="P6440">
        <v>0</v>
      </c>
      <c r="Q6440">
        <v>0</v>
      </c>
    </row>
    <row r="6441" spans="1:17" x14ac:dyDescent="0.25">
      <c r="A6441" t="s">
        <v>19038</v>
      </c>
      <c r="B6441" t="s">
        <v>73</v>
      </c>
      <c r="C6441" t="s">
        <v>204</v>
      </c>
      <c r="D6441" t="s">
        <v>529</v>
      </c>
      <c r="E6441" t="s">
        <v>563</v>
      </c>
      <c r="F6441" t="s">
        <v>525</v>
      </c>
      <c r="G6441">
        <v>1</v>
      </c>
      <c r="H6441">
        <v>0</v>
      </c>
      <c r="I6441">
        <v>0</v>
      </c>
      <c r="J6441">
        <v>0</v>
      </c>
      <c r="K6441">
        <v>0</v>
      </c>
      <c r="L6441">
        <v>0</v>
      </c>
      <c r="M6441">
        <v>0</v>
      </c>
      <c r="N6441">
        <v>0</v>
      </c>
      <c r="O6441">
        <v>0</v>
      </c>
      <c r="P6441">
        <v>0</v>
      </c>
      <c r="Q6441">
        <v>0</v>
      </c>
    </row>
    <row r="6442" spans="1:17" x14ac:dyDescent="0.25">
      <c r="A6442" t="s">
        <v>24709</v>
      </c>
      <c r="B6442" t="s">
        <v>73</v>
      </c>
      <c r="C6442" t="s">
        <v>204</v>
      </c>
      <c r="D6442" t="s">
        <v>529</v>
      </c>
      <c r="E6442" t="s">
        <v>21471</v>
      </c>
      <c r="F6442" t="s">
        <v>525</v>
      </c>
      <c r="G6442">
        <v>1</v>
      </c>
      <c r="H6442">
        <v>0</v>
      </c>
      <c r="I6442">
        <v>0</v>
      </c>
      <c r="J6442">
        <v>0</v>
      </c>
      <c r="K6442">
        <v>0</v>
      </c>
      <c r="L6442">
        <v>0</v>
      </c>
      <c r="M6442">
        <v>0</v>
      </c>
      <c r="N6442">
        <v>0</v>
      </c>
      <c r="O6442">
        <v>0</v>
      </c>
      <c r="P6442">
        <v>0</v>
      </c>
      <c r="Q6442">
        <v>0</v>
      </c>
    </row>
    <row r="6443" spans="1:17" x14ac:dyDescent="0.25">
      <c r="A6443" t="s">
        <v>19039</v>
      </c>
      <c r="B6443" t="s">
        <v>73</v>
      </c>
      <c r="C6443" t="s">
        <v>204</v>
      </c>
      <c r="D6443" t="s">
        <v>526</v>
      </c>
      <c r="E6443" t="s">
        <v>563</v>
      </c>
      <c r="F6443" t="s">
        <v>396</v>
      </c>
      <c r="G6443">
        <v>0</v>
      </c>
      <c r="H6443">
        <v>3</v>
      </c>
      <c r="I6443">
        <v>0</v>
      </c>
      <c r="J6443">
        <v>3</v>
      </c>
      <c r="K6443">
        <v>0</v>
      </c>
      <c r="L6443">
        <v>0</v>
      </c>
      <c r="M6443">
        <v>0</v>
      </c>
      <c r="N6443">
        <v>0</v>
      </c>
      <c r="O6443">
        <v>0</v>
      </c>
      <c r="P6443">
        <v>0</v>
      </c>
      <c r="Q6443">
        <v>0</v>
      </c>
    </row>
    <row r="6444" spans="1:17" x14ac:dyDescent="0.25">
      <c r="A6444" t="s">
        <v>19040</v>
      </c>
      <c r="B6444" t="s">
        <v>73</v>
      </c>
      <c r="C6444" t="s">
        <v>204</v>
      </c>
      <c r="D6444" t="s">
        <v>526</v>
      </c>
      <c r="E6444" t="s">
        <v>563</v>
      </c>
      <c r="F6444" t="s">
        <v>4236</v>
      </c>
      <c r="G6444">
        <v>0</v>
      </c>
      <c r="H6444">
        <v>3</v>
      </c>
      <c r="I6444">
        <v>0</v>
      </c>
      <c r="J6444">
        <v>3</v>
      </c>
      <c r="K6444">
        <v>0</v>
      </c>
      <c r="L6444">
        <v>0</v>
      </c>
      <c r="M6444">
        <v>0</v>
      </c>
      <c r="N6444">
        <v>0</v>
      </c>
      <c r="O6444">
        <v>0</v>
      </c>
      <c r="P6444">
        <v>0</v>
      </c>
      <c r="Q6444">
        <v>0</v>
      </c>
    </row>
    <row r="6445" spans="1:17" x14ac:dyDescent="0.25">
      <c r="A6445" t="s">
        <v>19041</v>
      </c>
      <c r="B6445" t="s">
        <v>73</v>
      </c>
      <c r="C6445" t="s">
        <v>204</v>
      </c>
      <c r="D6445" t="s">
        <v>526</v>
      </c>
      <c r="E6445" t="s">
        <v>563</v>
      </c>
      <c r="F6445" t="s">
        <v>4238</v>
      </c>
      <c r="G6445">
        <v>0</v>
      </c>
      <c r="H6445">
        <v>0</v>
      </c>
      <c r="I6445">
        <v>0</v>
      </c>
      <c r="J6445">
        <v>0</v>
      </c>
      <c r="K6445">
        <v>0</v>
      </c>
      <c r="L6445">
        <v>0</v>
      </c>
      <c r="M6445">
        <v>3</v>
      </c>
      <c r="N6445">
        <v>0</v>
      </c>
      <c r="O6445">
        <v>0</v>
      </c>
      <c r="P6445">
        <v>0</v>
      </c>
      <c r="Q6445">
        <v>0</v>
      </c>
    </row>
    <row r="6446" spans="1:17" x14ac:dyDescent="0.25">
      <c r="A6446" t="s">
        <v>19042</v>
      </c>
      <c r="B6446" t="s">
        <v>73</v>
      </c>
      <c r="C6446" t="s">
        <v>204</v>
      </c>
      <c r="D6446" t="s">
        <v>526</v>
      </c>
      <c r="E6446" t="s">
        <v>563</v>
      </c>
      <c r="F6446" t="s">
        <v>397</v>
      </c>
      <c r="G6446">
        <v>0</v>
      </c>
      <c r="H6446">
        <v>3</v>
      </c>
      <c r="I6446">
        <v>0</v>
      </c>
      <c r="J6446">
        <v>3</v>
      </c>
      <c r="K6446">
        <v>0</v>
      </c>
      <c r="L6446">
        <v>0</v>
      </c>
      <c r="M6446">
        <v>0</v>
      </c>
      <c r="N6446">
        <v>0</v>
      </c>
      <c r="O6446">
        <v>0</v>
      </c>
      <c r="P6446">
        <v>0</v>
      </c>
      <c r="Q6446">
        <v>0</v>
      </c>
    </row>
    <row r="6447" spans="1:17" x14ac:dyDescent="0.25">
      <c r="A6447" t="s">
        <v>19043</v>
      </c>
      <c r="B6447" t="s">
        <v>73</v>
      </c>
      <c r="C6447" t="s">
        <v>204</v>
      </c>
      <c r="D6447" t="s">
        <v>526</v>
      </c>
      <c r="E6447" t="s">
        <v>563</v>
      </c>
      <c r="F6447" t="s">
        <v>398</v>
      </c>
      <c r="G6447">
        <v>0</v>
      </c>
      <c r="H6447">
        <v>3</v>
      </c>
      <c r="I6447">
        <v>0</v>
      </c>
      <c r="J6447">
        <v>3</v>
      </c>
      <c r="K6447">
        <v>0</v>
      </c>
      <c r="L6447">
        <v>0</v>
      </c>
      <c r="M6447">
        <v>0</v>
      </c>
      <c r="N6447">
        <v>0</v>
      </c>
      <c r="O6447">
        <v>0</v>
      </c>
      <c r="P6447">
        <v>0</v>
      </c>
      <c r="Q6447">
        <v>0</v>
      </c>
    </row>
    <row r="6448" spans="1:17" x14ac:dyDescent="0.25">
      <c r="A6448" t="s">
        <v>19044</v>
      </c>
      <c r="B6448" t="s">
        <v>73</v>
      </c>
      <c r="C6448" t="s">
        <v>204</v>
      </c>
      <c r="D6448" t="s">
        <v>526</v>
      </c>
      <c r="E6448" t="s">
        <v>563</v>
      </c>
      <c r="F6448" t="s">
        <v>4242</v>
      </c>
      <c r="G6448">
        <v>0</v>
      </c>
      <c r="H6448">
        <v>0</v>
      </c>
      <c r="I6448">
        <v>0</v>
      </c>
      <c r="J6448">
        <v>0</v>
      </c>
      <c r="K6448">
        <v>0</v>
      </c>
      <c r="L6448">
        <v>0</v>
      </c>
      <c r="M6448">
        <v>3</v>
      </c>
      <c r="N6448">
        <v>0</v>
      </c>
      <c r="O6448">
        <v>0</v>
      </c>
      <c r="P6448">
        <v>0</v>
      </c>
      <c r="Q6448">
        <v>0</v>
      </c>
    </row>
    <row r="6449" spans="1:17" x14ac:dyDescent="0.25">
      <c r="A6449" t="s">
        <v>18899</v>
      </c>
      <c r="B6449" t="s">
        <v>72</v>
      </c>
      <c r="C6449" t="s">
        <v>137</v>
      </c>
      <c r="D6449" t="s">
        <v>526</v>
      </c>
      <c r="E6449" t="s">
        <v>563</v>
      </c>
      <c r="F6449" t="s">
        <v>4245</v>
      </c>
      <c r="G6449">
        <v>0</v>
      </c>
      <c r="H6449">
        <v>0</v>
      </c>
      <c r="I6449">
        <v>0</v>
      </c>
      <c r="J6449">
        <v>0</v>
      </c>
      <c r="K6449">
        <v>0</v>
      </c>
      <c r="L6449">
        <v>0</v>
      </c>
      <c r="M6449">
        <v>113</v>
      </c>
      <c r="N6449">
        <v>0</v>
      </c>
      <c r="O6449">
        <v>0</v>
      </c>
      <c r="P6449">
        <v>0</v>
      </c>
      <c r="Q6449">
        <v>0</v>
      </c>
    </row>
    <row r="6450" spans="1:17" x14ac:dyDescent="0.25">
      <c r="A6450" t="s">
        <v>18900</v>
      </c>
      <c r="B6450" t="s">
        <v>72</v>
      </c>
      <c r="C6450" t="s">
        <v>137</v>
      </c>
      <c r="D6450" t="s">
        <v>526</v>
      </c>
      <c r="E6450" t="s">
        <v>563</v>
      </c>
      <c r="F6450" t="s">
        <v>394</v>
      </c>
      <c r="G6450">
        <v>0</v>
      </c>
      <c r="H6450">
        <v>0</v>
      </c>
      <c r="I6450">
        <v>0</v>
      </c>
      <c r="J6450">
        <v>0</v>
      </c>
      <c r="K6450">
        <v>0</v>
      </c>
      <c r="L6450">
        <v>0</v>
      </c>
      <c r="M6450">
        <v>0</v>
      </c>
      <c r="N6450">
        <v>92</v>
      </c>
      <c r="O6450">
        <v>91</v>
      </c>
      <c r="P6450">
        <v>1</v>
      </c>
      <c r="Q6450">
        <v>0</v>
      </c>
    </row>
    <row r="6451" spans="1:17" x14ac:dyDescent="0.25">
      <c r="A6451" t="s">
        <v>18901</v>
      </c>
      <c r="B6451" t="s">
        <v>72</v>
      </c>
      <c r="C6451" t="s">
        <v>137</v>
      </c>
      <c r="D6451" t="s">
        <v>526</v>
      </c>
      <c r="E6451" t="s">
        <v>563</v>
      </c>
      <c r="F6451" t="s">
        <v>395</v>
      </c>
      <c r="G6451">
        <v>0</v>
      </c>
      <c r="H6451">
        <v>0</v>
      </c>
      <c r="I6451">
        <v>0</v>
      </c>
      <c r="J6451">
        <v>0</v>
      </c>
      <c r="K6451">
        <v>0</v>
      </c>
      <c r="L6451">
        <v>0</v>
      </c>
      <c r="M6451">
        <v>0</v>
      </c>
      <c r="N6451">
        <v>78</v>
      </c>
      <c r="O6451">
        <v>77</v>
      </c>
      <c r="P6451">
        <v>1</v>
      </c>
      <c r="Q6451">
        <v>0</v>
      </c>
    </row>
    <row r="6452" spans="1:17" x14ac:dyDescent="0.25">
      <c r="A6452" t="s">
        <v>18902</v>
      </c>
      <c r="B6452" t="s">
        <v>72</v>
      </c>
      <c r="C6452" t="s">
        <v>137</v>
      </c>
      <c r="D6452" t="s">
        <v>526</v>
      </c>
      <c r="E6452" t="s">
        <v>563</v>
      </c>
      <c r="F6452" t="s">
        <v>525</v>
      </c>
      <c r="G6452">
        <v>113</v>
      </c>
      <c r="H6452">
        <v>0</v>
      </c>
      <c r="I6452">
        <v>0</v>
      </c>
      <c r="J6452">
        <v>0</v>
      </c>
      <c r="K6452">
        <v>0</v>
      </c>
      <c r="L6452">
        <v>0</v>
      </c>
      <c r="M6452">
        <v>0</v>
      </c>
      <c r="N6452">
        <v>0</v>
      </c>
      <c r="O6452">
        <v>0</v>
      </c>
      <c r="P6452">
        <v>0</v>
      </c>
      <c r="Q6452">
        <v>0</v>
      </c>
    </row>
    <row r="6453" spans="1:17" x14ac:dyDescent="0.25">
      <c r="A6453" t="s">
        <v>24710</v>
      </c>
      <c r="B6453" t="s">
        <v>72</v>
      </c>
      <c r="C6453" t="s">
        <v>137</v>
      </c>
      <c r="D6453" t="s">
        <v>526</v>
      </c>
      <c r="E6453" t="s">
        <v>21471</v>
      </c>
      <c r="F6453" t="s">
        <v>396</v>
      </c>
      <c r="G6453">
        <v>0</v>
      </c>
      <c r="H6453">
        <v>188</v>
      </c>
      <c r="I6453">
        <v>17</v>
      </c>
      <c r="J6453">
        <v>164</v>
      </c>
      <c r="K6453">
        <v>4</v>
      </c>
      <c r="L6453">
        <v>3</v>
      </c>
      <c r="M6453">
        <v>0</v>
      </c>
      <c r="N6453">
        <v>0</v>
      </c>
      <c r="O6453">
        <v>0</v>
      </c>
      <c r="P6453">
        <v>0</v>
      </c>
      <c r="Q6453">
        <v>0</v>
      </c>
    </row>
    <row r="6454" spans="1:17" x14ac:dyDescent="0.25">
      <c r="A6454" t="s">
        <v>24711</v>
      </c>
      <c r="B6454" t="s">
        <v>72</v>
      </c>
      <c r="C6454" t="s">
        <v>137</v>
      </c>
      <c r="D6454" t="s">
        <v>526</v>
      </c>
      <c r="E6454" t="s">
        <v>21471</v>
      </c>
      <c r="F6454" t="s">
        <v>4236</v>
      </c>
      <c r="G6454">
        <v>0</v>
      </c>
      <c r="H6454">
        <v>188</v>
      </c>
      <c r="I6454">
        <v>17</v>
      </c>
      <c r="J6454">
        <v>163</v>
      </c>
      <c r="K6454">
        <v>5</v>
      </c>
      <c r="L6454">
        <v>3</v>
      </c>
      <c r="M6454">
        <v>0</v>
      </c>
      <c r="N6454">
        <v>0</v>
      </c>
      <c r="O6454">
        <v>0</v>
      </c>
      <c r="P6454">
        <v>0</v>
      </c>
      <c r="Q6454">
        <v>0</v>
      </c>
    </row>
    <row r="6455" spans="1:17" x14ac:dyDescent="0.25">
      <c r="A6455" t="s">
        <v>24712</v>
      </c>
      <c r="B6455" t="s">
        <v>72</v>
      </c>
      <c r="C6455" t="s">
        <v>137</v>
      </c>
      <c r="D6455" t="s">
        <v>526</v>
      </c>
      <c r="E6455" t="s">
        <v>21471</v>
      </c>
      <c r="F6455" t="s">
        <v>4238</v>
      </c>
      <c r="G6455">
        <v>0</v>
      </c>
      <c r="H6455">
        <v>0</v>
      </c>
      <c r="I6455">
        <v>0</v>
      </c>
      <c r="J6455">
        <v>0</v>
      </c>
      <c r="K6455">
        <v>0</v>
      </c>
      <c r="L6455">
        <v>0</v>
      </c>
      <c r="M6455">
        <v>188</v>
      </c>
      <c r="N6455">
        <v>0</v>
      </c>
      <c r="O6455">
        <v>0</v>
      </c>
      <c r="P6455">
        <v>0</v>
      </c>
      <c r="Q6455">
        <v>0</v>
      </c>
    </row>
    <row r="6456" spans="1:17" x14ac:dyDescent="0.25">
      <c r="A6456" t="s">
        <v>24713</v>
      </c>
      <c r="B6456" t="s">
        <v>72</v>
      </c>
      <c r="C6456" t="s">
        <v>137</v>
      </c>
      <c r="D6456" t="s">
        <v>526</v>
      </c>
      <c r="E6456" t="s">
        <v>21471</v>
      </c>
      <c r="F6456" t="s">
        <v>397</v>
      </c>
      <c r="G6456">
        <v>0</v>
      </c>
      <c r="H6456">
        <v>188</v>
      </c>
      <c r="I6456">
        <v>17</v>
      </c>
      <c r="J6456">
        <v>163</v>
      </c>
      <c r="K6456">
        <v>5</v>
      </c>
      <c r="L6456">
        <v>3</v>
      </c>
      <c r="M6456">
        <v>0</v>
      </c>
      <c r="N6456">
        <v>0</v>
      </c>
      <c r="O6456">
        <v>0</v>
      </c>
      <c r="P6456">
        <v>0</v>
      </c>
      <c r="Q6456">
        <v>0</v>
      </c>
    </row>
    <row r="6457" spans="1:17" x14ac:dyDescent="0.25">
      <c r="A6457" t="s">
        <v>24714</v>
      </c>
      <c r="B6457" t="s">
        <v>72</v>
      </c>
      <c r="C6457" t="s">
        <v>137</v>
      </c>
      <c r="D6457" t="s">
        <v>526</v>
      </c>
      <c r="E6457" t="s">
        <v>21471</v>
      </c>
      <c r="F6457" t="s">
        <v>398</v>
      </c>
      <c r="G6457">
        <v>0</v>
      </c>
      <c r="H6457">
        <v>188</v>
      </c>
      <c r="I6457">
        <v>18</v>
      </c>
      <c r="J6457">
        <v>163</v>
      </c>
      <c r="K6457">
        <v>4</v>
      </c>
      <c r="L6457">
        <v>3</v>
      </c>
      <c r="M6457">
        <v>0</v>
      </c>
      <c r="N6457">
        <v>0</v>
      </c>
      <c r="O6457">
        <v>0</v>
      </c>
      <c r="P6457">
        <v>0</v>
      </c>
      <c r="Q6457">
        <v>0</v>
      </c>
    </row>
    <row r="6458" spans="1:17" x14ac:dyDescent="0.25">
      <c r="A6458" t="s">
        <v>24715</v>
      </c>
      <c r="B6458" t="s">
        <v>72</v>
      </c>
      <c r="C6458" t="s">
        <v>137</v>
      </c>
      <c r="D6458" t="s">
        <v>526</v>
      </c>
      <c r="E6458" t="s">
        <v>21471</v>
      </c>
      <c r="F6458" t="s">
        <v>4242</v>
      </c>
      <c r="G6458">
        <v>0</v>
      </c>
      <c r="H6458">
        <v>0</v>
      </c>
      <c r="I6458">
        <v>0</v>
      </c>
      <c r="J6458">
        <v>0</v>
      </c>
      <c r="K6458">
        <v>0</v>
      </c>
      <c r="L6458">
        <v>0</v>
      </c>
      <c r="M6458">
        <v>188</v>
      </c>
      <c r="N6458">
        <v>0</v>
      </c>
      <c r="O6458">
        <v>0</v>
      </c>
      <c r="P6458">
        <v>0</v>
      </c>
      <c r="Q6458">
        <v>0</v>
      </c>
    </row>
    <row r="6459" spans="1:17" x14ac:dyDescent="0.25">
      <c r="A6459" t="s">
        <v>24716</v>
      </c>
      <c r="B6459" t="s">
        <v>72</v>
      </c>
      <c r="C6459" t="s">
        <v>137</v>
      </c>
      <c r="D6459" t="s">
        <v>526</v>
      </c>
      <c r="E6459" t="s">
        <v>21471</v>
      </c>
      <c r="F6459" t="s">
        <v>399</v>
      </c>
      <c r="G6459">
        <v>0</v>
      </c>
      <c r="H6459">
        <v>188</v>
      </c>
      <c r="I6459">
        <v>17</v>
      </c>
      <c r="J6459">
        <v>164</v>
      </c>
      <c r="K6459">
        <v>4</v>
      </c>
      <c r="L6459">
        <v>3</v>
      </c>
      <c r="M6459">
        <v>0</v>
      </c>
      <c r="N6459">
        <v>0</v>
      </c>
      <c r="O6459">
        <v>0</v>
      </c>
      <c r="P6459">
        <v>0</v>
      </c>
      <c r="Q6459">
        <v>0</v>
      </c>
    </row>
    <row r="6460" spans="1:17" x14ac:dyDescent="0.25">
      <c r="A6460" t="s">
        <v>24717</v>
      </c>
      <c r="B6460" t="s">
        <v>72</v>
      </c>
      <c r="C6460" t="s">
        <v>137</v>
      </c>
      <c r="D6460" t="s">
        <v>526</v>
      </c>
      <c r="E6460" t="s">
        <v>21471</v>
      </c>
      <c r="F6460" t="s">
        <v>4245</v>
      </c>
      <c r="G6460">
        <v>0</v>
      </c>
      <c r="H6460">
        <v>0</v>
      </c>
      <c r="I6460">
        <v>0</v>
      </c>
      <c r="J6460">
        <v>0</v>
      </c>
      <c r="K6460">
        <v>0</v>
      </c>
      <c r="L6460">
        <v>0</v>
      </c>
      <c r="M6460">
        <v>188</v>
      </c>
      <c r="N6460">
        <v>0</v>
      </c>
      <c r="O6460">
        <v>0</v>
      </c>
      <c r="P6460">
        <v>0</v>
      </c>
      <c r="Q6460">
        <v>0</v>
      </c>
    </row>
    <row r="6461" spans="1:17" x14ac:dyDescent="0.25">
      <c r="A6461" t="s">
        <v>24718</v>
      </c>
      <c r="B6461" t="s">
        <v>72</v>
      </c>
      <c r="C6461" t="s">
        <v>137</v>
      </c>
      <c r="D6461" t="s">
        <v>526</v>
      </c>
      <c r="E6461" t="s">
        <v>21471</v>
      </c>
      <c r="F6461" t="s">
        <v>394</v>
      </c>
      <c r="G6461">
        <v>0</v>
      </c>
      <c r="H6461">
        <v>0</v>
      </c>
      <c r="I6461">
        <v>0</v>
      </c>
      <c r="J6461">
        <v>0</v>
      </c>
      <c r="K6461">
        <v>0</v>
      </c>
      <c r="L6461">
        <v>0</v>
      </c>
      <c r="M6461">
        <v>0</v>
      </c>
      <c r="N6461">
        <v>150</v>
      </c>
      <c r="O6461">
        <v>148</v>
      </c>
      <c r="P6461">
        <v>2</v>
      </c>
      <c r="Q6461">
        <v>0</v>
      </c>
    </row>
    <row r="6462" spans="1:17" x14ac:dyDescent="0.25">
      <c r="A6462" t="s">
        <v>24719</v>
      </c>
      <c r="B6462" t="s">
        <v>72</v>
      </c>
      <c r="C6462" t="s">
        <v>137</v>
      </c>
      <c r="D6462" t="s">
        <v>526</v>
      </c>
      <c r="E6462" t="s">
        <v>21471</v>
      </c>
      <c r="F6462" t="s">
        <v>395</v>
      </c>
      <c r="G6462">
        <v>0</v>
      </c>
      <c r="H6462">
        <v>0</v>
      </c>
      <c r="I6462">
        <v>0</v>
      </c>
      <c r="J6462">
        <v>0</v>
      </c>
      <c r="K6462">
        <v>0</v>
      </c>
      <c r="L6462">
        <v>0</v>
      </c>
      <c r="M6462">
        <v>0</v>
      </c>
      <c r="N6462">
        <v>126</v>
      </c>
      <c r="O6462">
        <v>124</v>
      </c>
      <c r="P6462">
        <v>2</v>
      </c>
      <c r="Q6462">
        <v>0</v>
      </c>
    </row>
    <row r="6463" spans="1:17" x14ac:dyDescent="0.25">
      <c r="A6463" t="s">
        <v>24720</v>
      </c>
      <c r="B6463" t="s">
        <v>72</v>
      </c>
      <c r="C6463" t="s">
        <v>137</v>
      </c>
      <c r="D6463" t="s">
        <v>526</v>
      </c>
      <c r="E6463" t="s">
        <v>21471</v>
      </c>
      <c r="F6463" t="s">
        <v>525</v>
      </c>
      <c r="G6463">
        <v>188</v>
      </c>
      <c r="H6463">
        <v>0</v>
      </c>
      <c r="I6463">
        <v>0</v>
      </c>
      <c r="J6463">
        <v>0</v>
      </c>
      <c r="K6463">
        <v>0</v>
      </c>
      <c r="L6463">
        <v>0</v>
      </c>
      <c r="M6463">
        <v>0</v>
      </c>
      <c r="N6463">
        <v>0</v>
      </c>
      <c r="O6463">
        <v>0</v>
      </c>
      <c r="P6463">
        <v>0</v>
      </c>
      <c r="Q6463">
        <v>0</v>
      </c>
    </row>
    <row r="6464" spans="1:17" x14ac:dyDescent="0.25">
      <c r="A6464" t="s">
        <v>13032</v>
      </c>
      <c r="B6464" t="s">
        <v>72</v>
      </c>
      <c r="C6464" t="s">
        <v>137</v>
      </c>
      <c r="D6464" t="s">
        <v>527</v>
      </c>
      <c r="E6464" t="s">
        <v>563</v>
      </c>
      <c r="F6464" t="s">
        <v>528</v>
      </c>
      <c r="G6464">
        <v>0</v>
      </c>
      <c r="H6464">
        <v>0</v>
      </c>
      <c r="I6464">
        <v>0</v>
      </c>
      <c r="J6464">
        <v>0</v>
      </c>
      <c r="K6464">
        <v>0</v>
      </c>
      <c r="L6464">
        <v>0</v>
      </c>
      <c r="M6464">
        <v>0</v>
      </c>
      <c r="N6464">
        <v>6</v>
      </c>
      <c r="O6464">
        <v>6</v>
      </c>
      <c r="P6464">
        <v>0</v>
      </c>
      <c r="Q6464">
        <v>0</v>
      </c>
    </row>
    <row r="6465" spans="1:17" x14ac:dyDescent="0.25">
      <c r="A6465" t="s">
        <v>13033</v>
      </c>
      <c r="B6465" t="s">
        <v>72</v>
      </c>
      <c r="C6465" t="s">
        <v>137</v>
      </c>
      <c r="D6465" t="s">
        <v>527</v>
      </c>
      <c r="E6465" t="s">
        <v>563</v>
      </c>
      <c r="F6465" t="s">
        <v>525</v>
      </c>
      <c r="G6465">
        <v>6</v>
      </c>
      <c r="H6465">
        <v>0</v>
      </c>
      <c r="I6465">
        <v>0</v>
      </c>
      <c r="J6465">
        <v>0</v>
      </c>
      <c r="K6465">
        <v>0</v>
      </c>
      <c r="L6465">
        <v>0</v>
      </c>
      <c r="M6465">
        <v>0</v>
      </c>
      <c r="N6465">
        <v>0</v>
      </c>
      <c r="O6465">
        <v>0</v>
      </c>
      <c r="P6465">
        <v>0</v>
      </c>
      <c r="Q6465">
        <v>0</v>
      </c>
    </row>
    <row r="6466" spans="1:17" x14ac:dyDescent="0.25">
      <c r="A6466" t="s">
        <v>24721</v>
      </c>
      <c r="B6466" t="s">
        <v>72</v>
      </c>
      <c r="C6466" t="s">
        <v>137</v>
      </c>
      <c r="D6466" t="s">
        <v>527</v>
      </c>
      <c r="E6466" t="s">
        <v>21471</v>
      </c>
      <c r="F6466" t="s">
        <v>528</v>
      </c>
      <c r="G6466">
        <v>0</v>
      </c>
      <c r="H6466">
        <v>0</v>
      </c>
      <c r="I6466">
        <v>0</v>
      </c>
      <c r="J6466">
        <v>0</v>
      </c>
      <c r="K6466">
        <v>0</v>
      </c>
      <c r="L6466">
        <v>0</v>
      </c>
      <c r="M6466">
        <v>0</v>
      </c>
      <c r="N6466">
        <v>12</v>
      </c>
      <c r="O6466">
        <v>11</v>
      </c>
      <c r="P6466">
        <v>1</v>
      </c>
      <c r="Q6466">
        <v>0</v>
      </c>
    </row>
    <row r="6467" spans="1:17" x14ac:dyDescent="0.25">
      <c r="A6467" t="s">
        <v>24722</v>
      </c>
      <c r="B6467" t="s">
        <v>72</v>
      </c>
      <c r="C6467" t="s">
        <v>137</v>
      </c>
      <c r="D6467" t="s">
        <v>527</v>
      </c>
      <c r="E6467" t="s">
        <v>21471</v>
      </c>
      <c r="F6467" t="s">
        <v>525</v>
      </c>
      <c r="G6467">
        <v>12</v>
      </c>
      <c r="H6467">
        <v>0</v>
      </c>
      <c r="I6467">
        <v>0</v>
      </c>
      <c r="J6467">
        <v>0</v>
      </c>
      <c r="K6467">
        <v>0</v>
      </c>
      <c r="L6467">
        <v>0</v>
      </c>
      <c r="M6467">
        <v>0</v>
      </c>
      <c r="N6467">
        <v>0</v>
      </c>
      <c r="O6467">
        <v>0</v>
      </c>
      <c r="P6467">
        <v>0</v>
      </c>
      <c r="Q6467">
        <v>0</v>
      </c>
    </row>
    <row r="6468" spans="1:17" x14ac:dyDescent="0.25">
      <c r="A6468" t="s">
        <v>13034</v>
      </c>
      <c r="B6468" t="s">
        <v>72</v>
      </c>
      <c r="C6468" t="s">
        <v>137</v>
      </c>
      <c r="D6468" t="s">
        <v>12971</v>
      </c>
      <c r="E6468" t="s">
        <v>563</v>
      </c>
      <c r="F6468" t="s">
        <v>525</v>
      </c>
      <c r="G6468">
        <v>16</v>
      </c>
      <c r="H6468">
        <v>0</v>
      </c>
      <c r="I6468">
        <v>0</v>
      </c>
      <c r="J6468">
        <v>0</v>
      </c>
      <c r="K6468">
        <v>0</v>
      </c>
      <c r="L6468">
        <v>0</v>
      </c>
      <c r="M6468">
        <v>0</v>
      </c>
      <c r="N6468">
        <v>0</v>
      </c>
      <c r="O6468">
        <v>0</v>
      </c>
      <c r="P6468">
        <v>0</v>
      </c>
      <c r="Q6468">
        <v>0</v>
      </c>
    </row>
    <row r="6469" spans="1:17" x14ac:dyDescent="0.25">
      <c r="A6469" t="s">
        <v>24723</v>
      </c>
      <c r="B6469" t="s">
        <v>72</v>
      </c>
      <c r="C6469" t="s">
        <v>137</v>
      </c>
      <c r="D6469" t="s">
        <v>12971</v>
      </c>
      <c r="E6469" t="s">
        <v>21471</v>
      </c>
      <c r="F6469" t="s">
        <v>525</v>
      </c>
      <c r="G6469">
        <v>27</v>
      </c>
      <c r="H6469">
        <v>0</v>
      </c>
      <c r="I6469">
        <v>0</v>
      </c>
      <c r="J6469">
        <v>0</v>
      </c>
      <c r="K6469">
        <v>0</v>
      </c>
      <c r="L6469">
        <v>0</v>
      </c>
      <c r="M6469">
        <v>0</v>
      </c>
      <c r="N6469">
        <v>0</v>
      </c>
      <c r="O6469">
        <v>0</v>
      </c>
      <c r="P6469">
        <v>0</v>
      </c>
      <c r="Q6469">
        <v>0</v>
      </c>
    </row>
    <row r="6470" spans="1:17" x14ac:dyDescent="0.25">
      <c r="A6470" t="s">
        <v>13035</v>
      </c>
      <c r="B6470" t="s">
        <v>72</v>
      </c>
      <c r="C6470" t="s">
        <v>138</v>
      </c>
      <c r="D6470" t="s">
        <v>529</v>
      </c>
      <c r="E6470" t="s">
        <v>563</v>
      </c>
      <c r="F6470" t="s">
        <v>525</v>
      </c>
      <c r="G6470">
        <v>7</v>
      </c>
      <c r="H6470">
        <v>0</v>
      </c>
      <c r="I6470">
        <v>0</v>
      </c>
      <c r="J6470">
        <v>0</v>
      </c>
      <c r="K6470">
        <v>0</v>
      </c>
      <c r="L6470">
        <v>0</v>
      </c>
      <c r="M6470">
        <v>0</v>
      </c>
      <c r="N6470">
        <v>0</v>
      </c>
      <c r="O6470">
        <v>0</v>
      </c>
      <c r="P6470">
        <v>0</v>
      </c>
      <c r="Q6470">
        <v>0</v>
      </c>
    </row>
    <row r="6471" spans="1:17" x14ac:dyDescent="0.25">
      <c r="A6471" t="s">
        <v>24724</v>
      </c>
      <c r="B6471" t="s">
        <v>72</v>
      </c>
      <c r="C6471" t="s">
        <v>138</v>
      </c>
      <c r="D6471" t="s">
        <v>529</v>
      </c>
      <c r="E6471" t="s">
        <v>21471</v>
      </c>
      <c r="F6471" t="s">
        <v>525</v>
      </c>
      <c r="G6471">
        <v>4</v>
      </c>
      <c r="H6471">
        <v>0</v>
      </c>
      <c r="I6471">
        <v>0</v>
      </c>
      <c r="J6471">
        <v>0</v>
      </c>
      <c r="K6471">
        <v>0</v>
      </c>
      <c r="L6471">
        <v>0</v>
      </c>
      <c r="M6471">
        <v>0</v>
      </c>
      <c r="N6471">
        <v>0</v>
      </c>
      <c r="O6471">
        <v>0</v>
      </c>
      <c r="P6471">
        <v>0</v>
      </c>
      <c r="Q6471">
        <v>0</v>
      </c>
    </row>
    <row r="6472" spans="1:17" x14ac:dyDescent="0.25">
      <c r="A6472" t="s">
        <v>13036</v>
      </c>
      <c r="B6472" t="s">
        <v>72</v>
      </c>
      <c r="C6472" t="s">
        <v>138</v>
      </c>
      <c r="D6472" t="s">
        <v>526</v>
      </c>
      <c r="E6472" t="s">
        <v>563</v>
      </c>
      <c r="F6472" t="s">
        <v>396</v>
      </c>
      <c r="G6472">
        <v>0</v>
      </c>
      <c r="H6472">
        <v>22</v>
      </c>
      <c r="I6472">
        <v>0</v>
      </c>
      <c r="J6472">
        <v>22</v>
      </c>
      <c r="K6472">
        <v>0</v>
      </c>
      <c r="L6472">
        <v>0</v>
      </c>
      <c r="M6472">
        <v>0</v>
      </c>
      <c r="N6472">
        <v>0</v>
      </c>
      <c r="O6472">
        <v>0</v>
      </c>
      <c r="P6472">
        <v>0</v>
      </c>
      <c r="Q6472">
        <v>0</v>
      </c>
    </row>
    <row r="6473" spans="1:17" x14ac:dyDescent="0.25">
      <c r="A6473" t="s">
        <v>13037</v>
      </c>
      <c r="B6473" t="s">
        <v>72</v>
      </c>
      <c r="C6473" t="s">
        <v>138</v>
      </c>
      <c r="D6473" t="s">
        <v>526</v>
      </c>
      <c r="E6473" t="s">
        <v>563</v>
      </c>
      <c r="F6473" t="s">
        <v>4236</v>
      </c>
      <c r="G6473">
        <v>0</v>
      </c>
      <c r="H6473">
        <v>22</v>
      </c>
      <c r="I6473">
        <v>0</v>
      </c>
      <c r="J6473">
        <v>22</v>
      </c>
      <c r="K6473">
        <v>0</v>
      </c>
      <c r="L6473">
        <v>0</v>
      </c>
      <c r="M6473">
        <v>0</v>
      </c>
      <c r="N6473">
        <v>0</v>
      </c>
      <c r="O6473">
        <v>0</v>
      </c>
      <c r="P6473">
        <v>0</v>
      </c>
      <c r="Q6473">
        <v>0</v>
      </c>
    </row>
    <row r="6474" spans="1:17" x14ac:dyDescent="0.25">
      <c r="A6474" t="s">
        <v>13038</v>
      </c>
      <c r="B6474" t="s">
        <v>72</v>
      </c>
      <c r="C6474" t="s">
        <v>138</v>
      </c>
      <c r="D6474" t="s">
        <v>526</v>
      </c>
      <c r="E6474" t="s">
        <v>563</v>
      </c>
      <c r="F6474" t="s">
        <v>4238</v>
      </c>
      <c r="G6474">
        <v>0</v>
      </c>
      <c r="H6474">
        <v>0</v>
      </c>
      <c r="I6474">
        <v>0</v>
      </c>
      <c r="J6474">
        <v>0</v>
      </c>
      <c r="K6474">
        <v>0</v>
      </c>
      <c r="L6474">
        <v>0</v>
      </c>
      <c r="M6474">
        <v>22</v>
      </c>
      <c r="N6474">
        <v>0</v>
      </c>
      <c r="O6474">
        <v>0</v>
      </c>
      <c r="P6474">
        <v>0</v>
      </c>
      <c r="Q6474">
        <v>0</v>
      </c>
    </row>
    <row r="6475" spans="1:17" x14ac:dyDescent="0.25">
      <c r="A6475" t="s">
        <v>13039</v>
      </c>
      <c r="B6475" t="s">
        <v>72</v>
      </c>
      <c r="C6475" t="s">
        <v>138</v>
      </c>
      <c r="D6475" t="s">
        <v>526</v>
      </c>
      <c r="E6475" t="s">
        <v>563</v>
      </c>
      <c r="F6475" t="s">
        <v>397</v>
      </c>
      <c r="G6475">
        <v>0</v>
      </c>
      <c r="H6475">
        <v>22</v>
      </c>
      <c r="I6475">
        <v>0</v>
      </c>
      <c r="J6475">
        <v>22</v>
      </c>
      <c r="K6475">
        <v>0</v>
      </c>
      <c r="L6475">
        <v>0</v>
      </c>
      <c r="M6475">
        <v>0</v>
      </c>
      <c r="N6475">
        <v>0</v>
      </c>
      <c r="O6475">
        <v>0</v>
      </c>
      <c r="P6475">
        <v>0</v>
      </c>
      <c r="Q6475">
        <v>0</v>
      </c>
    </row>
    <row r="6476" spans="1:17" x14ac:dyDescent="0.25">
      <c r="A6476" t="s">
        <v>13040</v>
      </c>
      <c r="B6476" t="s">
        <v>72</v>
      </c>
      <c r="C6476" t="s">
        <v>138</v>
      </c>
      <c r="D6476" t="s">
        <v>526</v>
      </c>
      <c r="E6476" t="s">
        <v>563</v>
      </c>
      <c r="F6476" t="s">
        <v>398</v>
      </c>
      <c r="G6476">
        <v>0</v>
      </c>
      <c r="H6476">
        <v>22</v>
      </c>
      <c r="I6476">
        <v>0</v>
      </c>
      <c r="J6476">
        <v>22</v>
      </c>
      <c r="K6476">
        <v>0</v>
      </c>
      <c r="L6476">
        <v>0</v>
      </c>
      <c r="M6476">
        <v>0</v>
      </c>
      <c r="N6476">
        <v>0</v>
      </c>
      <c r="O6476">
        <v>0</v>
      </c>
      <c r="P6476">
        <v>0</v>
      </c>
      <c r="Q6476">
        <v>0</v>
      </c>
    </row>
    <row r="6477" spans="1:17" x14ac:dyDescent="0.25">
      <c r="A6477" t="s">
        <v>13041</v>
      </c>
      <c r="B6477" t="s">
        <v>72</v>
      </c>
      <c r="C6477" t="s">
        <v>138</v>
      </c>
      <c r="D6477" t="s">
        <v>526</v>
      </c>
      <c r="E6477" t="s">
        <v>563</v>
      </c>
      <c r="F6477" t="s">
        <v>4242</v>
      </c>
      <c r="G6477">
        <v>0</v>
      </c>
      <c r="H6477">
        <v>0</v>
      </c>
      <c r="I6477">
        <v>0</v>
      </c>
      <c r="J6477">
        <v>0</v>
      </c>
      <c r="K6477">
        <v>0</v>
      </c>
      <c r="L6477">
        <v>0</v>
      </c>
      <c r="M6477">
        <v>22</v>
      </c>
      <c r="N6477">
        <v>0</v>
      </c>
      <c r="O6477">
        <v>0</v>
      </c>
      <c r="P6477">
        <v>0</v>
      </c>
      <c r="Q6477">
        <v>0</v>
      </c>
    </row>
    <row r="6478" spans="1:17" x14ac:dyDescent="0.25">
      <c r="A6478" t="s">
        <v>13042</v>
      </c>
      <c r="B6478" t="s">
        <v>72</v>
      </c>
      <c r="C6478" t="s">
        <v>138</v>
      </c>
      <c r="D6478" t="s">
        <v>526</v>
      </c>
      <c r="E6478" t="s">
        <v>563</v>
      </c>
      <c r="F6478" t="s">
        <v>399</v>
      </c>
      <c r="G6478">
        <v>0</v>
      </c>
      <c r="H6478">
        <v>22</v>
      </c>
      <c r="I6478">
        <v>2</v>
      </c>
      <c r="J6478">
        <v>20</v>
      </c>
      <c r="K6478">
        <v>0</v>
      </c>
      <c r="L6478">
        <v>0</v>
      </c>
      <c r="M6478">
        <v>0</v>
      </c>
      <c r="N6478">
        <v>0</v>
      </c>
      <c r="O6478">
        <v>0</v>
      </c>
      <c r="P6478">
        <v>0</v>
      </c>
      <c r="Q6478">
        <v>0</v>
      </c>
    </row>
    <row r="6479" spans="1:17" x14ac:dyDescent="0.25">
      <c r="A6479" t="s">
        <v>24725</v>
      </c>
      <c r="B6479" t="s">
        <v>72</v>
      </c>
      <c r="C6479" t="s">
        <v>198</v>
      </c>
      <c r="D6479" t="s">
        <v>526</v>
      </c>
      <c r="E6479" t="s">
        <v>21471</v>
      </c>
      <c r="F6479" t="s">
        <v>4238</v>
      </c>
      <c r="G6479">
        <v>0</v>
      </c>
      <c r="H6479">
        <v>0</v>
      </c>
      <c r="I6479">
        <v>0</v>
      </c>
      <c r="J6479">
        <v>0</v>
      </c>
      <c r="K6479">
        <v>0</v>
      </c>
      <c r="L6479">
        <v>0</v>
      </c>
      <c r="M6479">
        <v>9</v>
      </c>
      <c r="N6479">
        <v>0</v>
      </c>
      <c r="O6479">
        <v>0</v>
      </c>
      <c r="P6479">
        <v>0</v>
      </c>
      <c r="Q6479">
        <v>0</v>
      </c>
    </row>
    <row r="6480" spans="1:17" x14ac:dyDescent="0.25">
      <c r="A6480" t="s">
        <v>24726</v>
      </c>
      <c r="B6480" t="s">
        <v>72</v>
      </c>
      <c r="C6480" t="s">
        <v>198</v>
      </c>
      <c r="D6480" t="s">
        <v>526</v>
      </c>
      <c r="E6480" t="s">
        <v>21471</v>
      </c>
      <c r="F6480" t="s">
        <v>397</v>
      </c>
      <c r="G6480">
        <v>0</v>
      </c>
      <c r="H6480">
        <v>9</v>
      </c>
      <c r="I6480">
        <v>3</v>
      </c>
      <c r="J6480">
        <v>5</v>
      </c>
      <c r="K6480">
        <v>1</v>
      </c>
      <c r="L6480">
        <v>0</v>
      </c>
      <c r="M6480">
        <v>0</v>
      </c>
      <c r="N6480">
        <v>0</v>
      </c>
      <c r="O6480">
        <v>0</v>
      </c>
      <c r="P6480">
        <v>0</v>
      </c>
      <c r="Q6480">
        <v>0</v>
      </c>
    </row>
    <row r="6481" spans="1:17" x14ac:dyDescent="0.25">
      <c r="A6481" t="s">
        <v>24727</v>
      </c>
      <c r="B6481" t="s">
        <v>72</v>
      </c>
      <c r="C6481" t="s">
        <v>198</v>
      </c>
      <c r="D6481" t="s">
        <v>526</v>
      </c>
      <c r="E6481" t="s">
        <v>21471</v>
      </c>
      <c r="F6481" t="s">
        <v>398</v>
      </c>
      <c r="G6481">
        <v>0</v>
      </c>
      <c r="H6481">
        <v>9</v>
      </c>
      <c r="I6481">
        <v>3</v>
      </c>
      <c r="J6481">
        <v>5</v>
      </c>
      <c r="K6481">
        <v>1</v>
      </c>
      <c r="L6481">
        <v>0</v>
      </c>
      <c r="M6481">
        <v>0</v>
      </c>
      <c r="N6481">
        <v>0</v>
      </c>
      <c r="O6481">
        <v>0</v>
      </c>
      <c r="P6481">
        <v>0</v>
      </c>
      <c r="Q6481">
        <v>0</v>
      </c>
    </row>
    <row r="6482" spans="1:17" x14ac:dyDescent="0.25">
      <c r="A6482" t="s">
        <v>24728</v>
      </c>
      <c r="B6482" t="s">
        <v>72</v>
      </c>
      <c r="C6482" t="s">
        <v>198</v>
      </c>
      <c r="D6482" t="s">
        <v>526</v>
      </c>
      <c r="E6482" t="s">
        <v>21471</v>
      </c>
      <c r="F6482" t="s">
        <v>4242</v>
      </c>
      <c r="G6482">
        <v>0</v>
      </c>
      <c r="H6482">
        <v>0</v>
      </c>
      <c r="I6482">
        <v>0</v>
      </c>
      <c r="J6482">
        <v>0</v>
      </c>
      <c r="K6482">
        <v>0</v>
      </c>
      <c r="L6482">
        <v>0</v>
      </c>
      <c r="M6482">
        <v>9</v>
      </c>
      <c r="N6482">
        <v>0</v>
      </c>
      <c r="O6482">
        <v>0</v>
      </c>
      <c r="P6482">
        <v>0</v>
      </c>
      <c r="Q6482">
        <v>0</v>
      </c>
    </row>
    <row r="6483" spans="1:17" x14ac:dyDescent="0.25">
      <c r="A6483" t="s">
        <v>24729</v>
      </c>
      <c r="B6483" t="s">
        <v>72</v>
      </c>
      <c r="C6483" t="s">
        <v>198</v>
      </c>
      <c r="D6483" t="s">
        <v>526</v>
      </c>
      <c r="E6483" t="s">
        <v>21471</v>
      </c>
      <c r="F6483" t="s">
        <v>399</v>
      </c>
      <c r="G6483">
        <v>0</v>
      </c>
      <c r="H6483">
        <v>9</v>
      </c>
      <c r="I6483">
        <v>3</v>
      </c>
      <c r="J6483">
        <v>5</v>
      </c>
      <c r="K6483">
        <v>1</v>
      </c>
      <c r="L6483">
        <v>0</v>
      </c>
      <c r="M6483">
        <v>0</v>
      </c>
      <c r="N6483">
        <v>0</v>
      </c>
      <c r="O6483">
        <v>0</v>
      </c>
      <c r="P6483">
        <v>0</v>
      </c>
      <c r="Q6483">
        <v>0</v>
      </c>
    </row>
    <row r="6484" spans="1:17" x14ac:dyDescent="0.25">
      <c r="A6484" t="s">
        <v>24730</v>
      </c>
      <c r="B6484" t="s">
        <v>72</v>
      </c>
      <c r="C6484" t="s">
        <v>198</v>
      </c>
      <c r="D6484" t="s">
        <v>526</v>
      </c>
      <c r="E6484" t="s">
        <v>21471</v>
      </c>
      <c r="F6484" t="s">
        <v>4245</v>
      </c>
      <c r="G6484">
        <v>0</v>
      </c>
      <c r="H6484">
        <v>0</v>
      </c>
      <c r="I6484">
        <v>0</v>
      </c>
      <c r="J6484">
        <v>0</v>
      </c>
      <c r="K6484">
        <v>0</v>
      </c>
      <c r="L6484">
        <v>0</v>
      </c>
      <c r="M6484">
        <v>9</v>
      </c>
      <c r="N6484">
        <v>0</v>
      </c>
      <c r="O6484">
        <v>0</v>
      </c>
      <c r="P6484">
        <v>0</v>
      </c>
      <c r="Q6484">
        <v>0</v>
      </c>
    </row>
    <row r="6485" spans="1:17" x14ac:dyDescent="0.25">
      <c r="A6485" t="s">
        <v>24731</v>
      </c>
      <c r="B6485" t="s">
        <v>72</v>
      </c>
      <c r="C6485" t="s">
        <v>198</v>
      </c>
      <c r="D6485" t="s">
        <v>526</v>
      </c>
      <c r="E6485" t="s">
        <v>21471</v>
      </c>
      <c r="F6485" t="s">
        <v>394</v>
      </c>
      <c r="G6485">
        <v>0</v>
      </c>
      <c r="H6485">
        <v>0</v>
      </c>
      <c r="I6485">
        <v>0</v>
      </c>
      <c r="J6485">
        <v>0</v>
      </c>
      <c r="K6485">
        <v>0</v>
      </c>
      <c r="L6485">
        <v>0</v>
      </c>
      <c r="M6485">
        <v>0</v>
      </c>
      <c r="N6485">
        <v>8</v>
      </c>
      <c r="O6485">
        <v>8</v>
      </c>
      <c r="P6485">
        <v>0</v>
      </c>
      <c r="Q6485">
        <v>0</v>
      </c>
    </row>
    <row r="6486" spans="1:17" x14ac:dyDescent="0.25">
      <c r="A6486" t="s">
        <v>24732</v>
      </c>
      <c r="B6486" t="s">
        <v>72</v>
      </c>
      <c r="C6486" t="s">
        <v>198</v>
      </c>
      <c r="D6486" t="s">
        <v>526</v>
      </c>
      <c r="E6486" t="s">
        <v>21471</v>
      </c>
      <c r="F6486" t="s">
        <v>395</v>
      </c>
      <c r="G6486">
        <v>0</v>
      </c>
      <c r="H6486">
        <v>0</v>
      </c>
      <c r="I6486">
        <v>0</v>
      </c>
      <c r="J6486">
        <v>0</v>
      </c>
      <c r="K6486">
        <v>0</v>
      </c>
      <c r="L6486">
        <v>0</v>
      </c>
      <c r="M6486">
        <v>0</v>
      </c>
      <c r="N6486">
        <v>6</v>
      </c>
      <c r="O6486">
        <v>6</v>
      </c>
      <c r="P6486">
        <v>0</v>
      </c>
      <c r="Q6486">
        <v>0</v>
      </c>
    </row>
    <row r="6487" spans="1:17" x14ac:dyDescent="0.25">
      <c r="A6487" t="s">
        <v>24733</v>
      </c>
      <c r="B6487" t="s">
        <v>72</v>
      </c>
      <c r="C6487" t="s">
        <v>198</v>
      </c>
      <c r="D6487" t="s">
        <v>526</v>
      </c>
      <c r="E6487" t="s">
        <v>21471</v>
      </c>
      <c r="F6487" t="s">
        <v>525</v>
      </c>
      <c r="G6487">
        <v>9</v>
      </c>
      <c r="H6487">
        <v>0</v>
      </c>
      <c r="I6487">
        <v>0</v>
      </c>
      <c r="J6487">
        <v>0</v>
      </c>
      <c r="K6487">
        <v>0</v>
      </c>
      <c r="L6487">
        <v>0</v>
      </c>
      <c r="M6487">
        <v>0</v>
      </c>
      <c r="N6487">
        <v>0</v>
      </c>
      <c r="O6487">
        <v>0</v>
      </c>
      <c r="P6487">
        <v>0</v>
      </c>
      <c r="Q6487">
        <v>0</v>
      </c>
    </row>
    <row r="6488" spans="1:17" x14ac:dyDescent="0.25">
      <c r="A6488" t="s">
        <v>24734</v>
      </c>
      <c r="B6488" t="s">
        <v>72</v>
      </c>
      <c r="C6488" t="s">
        <v>198</v>
      </c>
      <c r="D6488" t="s">
        <v>527</v>
      </c>
      <c r="E6488" t="s">
        <v>21471</v>
      </c>
      <c r="F6488" t="s">
        <v>528</v>
      </c>
      <c r="G6488">
        <v>0</v>
      </c>
      <c r="H6488">
        <v>0</v>
      </c>
      <c r="I6488">
        <v>0</v>
      </c>
      <c r="J6488">
        <v>0</v>
      </c>
      <c r="K6488">
        <v>0</v>
      </c>
      <c r="L6488">
        <v>0</v>
      </c>
      <c r="M6488">
        <v>0</v>
      </c>
      <c r="N6488">
        <v>4</v>
      </c>
      <c r="O6488">
        <v>4</v>
      </c>
      <c r="P6488">
        <v>0</v>
      </c>
      <c r="Q6488">
        <v>0</v>
      </c>
    </row>
    <row r="6489" spans="1:17" x14ac:dyDescent="0.25">
      <c r="A6489" t="s">
        <v>24735</v>
      </c>
      <c r="B6489" t="s">
        <v>72</v>
      </c>
      <c r="C6489" t="s">
        <v>198</v>
      </c>
      <c r="D6489" t="s">
        <v>527</v>
      </c>
      <c r="E6489" t="s">
        <v>21471</v>
      </c>
      <c r="F6489" t="s">
        <v>525</v>
      </c>
      <c r="G6489">
        <v>4</v>
      </c>
      <c r="H6489">
        <v>0</v>
      </c>
      <c r="I6489">
        <v>0</v>
      </c>
      <c r="J6489">
        <v>0</v>
      </c>
      <c r="K6489">
        <v>0</v>
      </c>
      <c r="L6489">
        <v>0</v>
      </c>
      <c r="M6489">
        <v>0</v>
      </c>
      <c r="N6489">
        <v>0</v>
      </c>
      <c r="O6489">
        <v>0</v>
      </c>
      <c r="P6489">
        <v>0</v>
      </c>
      <c r="Q6489">
        <v>0</v>
      </c>
    </row>
    <row r="6490" spans="1:17" x14ac:dyDescent="0.25">
      <c r="A6490" t="s">
        <v>18916</v>
      </c>
      <c r="B6490" t="s">
        <v>72</v>
      </c>
      <c r="C6490" t="s">
        <v>198</v>
      </c>
      <c r="D6490" t="s">
        <v>12971</v>
      </c>
      <c r="E6490" t="s">
        <v>563</v>
      </c>
      <c r="F6490" t="s">
        <v>525</v>
      </c>
      <c r="G6490">
        <v>1</v>
      </c>
      <c r="H6490">
        <v>0</v>
      </c>
      <c r="I6490">
        <v>0</v>
      </c>
      <c r="J6490">
        <v>0</v>
      </c>
      <c r="K6490">
        <v>0</v>
      </c>
      <c r="L6490">
        <v>0</v>
      </c>
      <c r="M6490">
        <v>0</v>
      </c>
      <c r="N6490">
        <v>0</v>
      </c>
      <c r="O6490">
        <v>0</v>
      </c>
      <c r="P6490">
        <v>0</v>
      </c>
      <c r="Q6490">
        <v>0</v>
      </c>
    </row>
    <row r="6491" spans="1:17" x14ac:dyDescent="0.25">
      <c r="A6491" t="s">
        <v>18917</v>
      </c>
      <c r="B6491" t="s">
        <v>72</v>
      </c>
      <c r="C6491" t="s">
        <v>199</v>
      </c>
      <c r="D6491" t="s">
        <v>529</v>
      </c>
      <c r="E6491" t="s">
        <v>563</v>
      </c>
      <c r="F6491" t="s">
        <v>525</v>
      </c>
      <c r="G6491">
        <v>11</v>
      </c>
      <c r="H6491">
        <v>0</v>
      </c>
      <c r="I6491">
        <v>0</v>
      </c>
      <c r="J6491">
        <v>0</v>
      </c>
      <c r="K6491">
        <v>0</v>
      </c>
      <c r="L6491">
        <v>0</v>
      </c>
      <c r="M6491">
        <v>0</v>
      </c>
      <c r="N6491">
        <v>0</v>
      </c>
      <c r="O6491">
        <v>0</v>
      </c>
      <c r="P6491">
        <v>0</v>
      </c>
      <c r="Q6491">
        <v>0</v>
      </c>
    </row>
    <row r="6492" spans="1:17" x14ac:dyDescent="0.25">
      <c r="A6492" t="s">
        <v>24736</v>
      </c>
      <c r="B6492" t="s">
        <v>72</v>
      </c>
      <c r="C6492" t="s">
        <v>199</v>
      </c>
      <c r="D6492" t="s">
        <v>529</v>
      </c>
      <c r="E6492" t="s">
        <v>21471</v>
      </c>
      <c r="F6492" t="s">
        <v>525</v>
      </c>
      <c r="G6492">
        <v>10</v>
      </c>
      <c r="H6492">
        <v>0</v>
      </c>
      <c r="I6492">
        <v>0</v>
      </c>
      <c r="J6492">
        <v>0</v>
      </c>
      <c r="K6492">
        <v>0</v>
      </c>
      <c r="L6492">
        <v>0</v>
      </c>
      <c r="M6492">
        <v>0</v>
      </c>
      <c r="N6492">
        <v>0</v>
      </c>
      <c r="O6492">
        <v>0</v>
      </c>
      <c r="P6492">
        <v>0</v>
      </c>
      <c r="Q6492">
        <v>0</v>
      </c>
    </row>
    <row r="6493" spans="1:17" x14ac:dyDescent="0.25">
      <c r="A6493" t="s">
        <v>18918</v>
      </c>
      <c r="B6493" t="s">
        <v>72</v>
      </c>
      <c r="C6493" t="s">
        <v>199</v>
      </c>
      <c r="D6493" t="s">
        <v>526</v>
      </c>
      <c r="E6493" t="s">
        <v>563</v>
      </c>
      <c r="F6493" t="s">
        <v>396</v>
      </c>
      <c r="G6493">
        <v>0</v>
      </c>
      <c r="H6493">
        <v>29</v>
      </c>
      <c r="I6493">
        <v>1</v>
      </c>
      <c r="J6493">
        <v>23</v>
      </c>
      <c r="K6493">
        <v>3</v>
      </c>
      <c r="L6493">
        <v>2</v>
      </c>
      <c r="M6493">
        <v>0</v>
      </c>
      <c r="N6493">
        <v>0</v>
      </c>
      <c r="O6493">
        <v>0</v>
      </c>
      <c r="P6493">
        <v>0</v>
      </c>
      <c r="Q6493">
        <v>0</v>
      </c>
    </row>
    <row r="6494" spans="1:17" x14ac:dyDescent="0.25">
      <c r="A6494" t="s">
        <v>13047</v>
      </c>
      <c r="B6494" t="s">
        <v>72</v>
      </c>
      <c r="C6494" t="s">
        <v>199</v>
      </c>
      <c r="D6494" t="s">
        <v>526</v>
      </c>
      <c r="E6494" t="s">
        <v>563</v>
      </c>
      <c r="F6494" t="s">
        <v>4236</v>
      </c>
      <c r="G6494">
        <v>0</v>
      </c>
      <c r="H6494">
        <v>29</v>
      </c>
      <c r="I6494">
        <v>1</v>
      </c>
      <c r="J6494">
        <v>22</v>
      </c>
      <c r="K6494">
        <v>3</v>
      </c>
      <c r="L6494">
        <v>3</v>
      </c>
      <c r="M6494">
        <v>0</v>
      </c>
      <c r="N6494">
        <v>0</v>
      </c>
      <c r="O6494">
        <v>0</v>
      </c>
      <c r="P6494">
        <v>0</v>
      </c>
      <c r="Q6494">
        <v>0</v>
      </c>
    </row>
    <row r="6495" spans="1:17" x14ac:dyDescent="0.25">
      <c r="A6495" t="s">
        <v>13048</v>
      </c>
      <c r="B6495" t="s">
        <v>72</v>
      </c>
      <c r="C6495" t="s">
        <v>199</v>
      </c>
      <c r="D6495" t="s">
        <v>526</v>
      </c>
      <c r="E6495" t="s">
        <v>563</v>
      </c>
      <c r="F6495" t="s">
        <v>4238</v>
      </c>
      <c r="G6495">
        <v>0</v>
      </c>
      <c r="H6495">
        <v>0</v>
      </c>
      <c r="I6495">
        <v>0</v>
      </c>
      <c r="J6495">
        <v>0</v>
      </c>
      <c r="K6495">
        <v>0</v>
      </c>
      <c r="L6495">
        <v>0</v>
      </c>
      <c r="M6495">
        <v>29</v>
      </c>
      <c r="N6495">
        <v>0</v>
      </c>
      <c r="O6495">
        <v>0</v>
      </c>
      <c r="P6495">
        <v>0</v>
      </c>
      <c r="Q6495">
        <v>0</v>
      </c>
    </row>
    <row r="6496" spans="1:17" x14ac:dyDescent="0.25">
      <c r="A6496" t="s">
        <v>13049</v>
      </c>
      <c r="B6496" t="s">
        <v>72</v>
      </c>
      <c r="C6496" t="s">
        <v>199</v>
      </c>
      <c r="D6496" t="s">
        <v>526</v>
      </c>
      <c r="E6496" t="s">
        <v>563</v>
      </c>
      <c r="F6496" t="s">
        <v>397</v>
      </c>
      <c r="G6496">
        <v>0</v>
      </c>
      <c r="H6496">
        <v>29</v>
      </c>
      <c r="I6496">
        <v>1</v>
      </c>
      <c r="J6496">
        <v>22</v>
      </c>
      <c r="K6496">
        <v>3</v>
      </c>
      <c r="L6496">
        <v>3</v>
      </c>
      <c r="M6496">
        <v>0</v>
      </c>
      <c r="N6496">
        <v>0</v>
      </c>
      <c r="O6496">
        <v>0</v>
      </c>
      <c r="P6496">
        <v>0</v>
      </c>
      <c r="Q6496">
        <v>0</v>
      </c>
    </row>
    <row r="6497" spans="1:17" x14ac:dyDescent="0.25">
      <c r="A6497" t="s">
        <v>13050</v>
      </c>
      <c r="B6497" t="s">
        <v>72</v>
      </c>
      <c r="C6497" t="s">
        <v>199</v>
      </c>
      <c r="D6497" t="s">
        <v>526</v>
      </c>
      <c r="E6497" t="s">
        <v>563</v>
      </c>
      <c r="F6497" t="s">
        <v>398</v>
      </c>
      <c r="G6497">
        <v>0</v>
      </c>
      <c r="H6497">
        <v>29</v>
      </c>
      <c r="I6497">
        <v>1</v>
      </c>
      <c r="J6497">
        <v>22</v>
      </c>
      <c r="K6497">
        <v>3</v>
      </c>
      <c r="L6497">
        <v>3</v>
      </c>
      <c r="M6497">
        <v>0</v>
      </c>
      <c r="N6497">
        <v>0</v>
      </c>
      <c r="O6497">
        <v>0</v>
      </c>
      <c r="P6497">
        <v>0</v>
      </c>
      <c r="Q6497">
        <v>0</v>
      </c>
    </row>
    <row r="6498" spans="1:17" x14ac:dyDescent="0.25">
      <c r="A6498" t="s">
        <v>13051</v>
      </c>
      <c r="B6498" t="s">
        <v>72</v>
      </c>
      <c r="C6498" t="s">
        <v>199</v>
      </c>
      <c r="D6498" t="s">
        <v>526</v>
      </c>
      <c r="E6498" t="s">
        <v>563</v>
      </c>
      <c r="F6498" t="s">
        <v>4242</v>
      </c>
      <c r="G6498">
        <v>0</v>
      </c>
      <c r="H6498">
        <v>0</v>
      </c>
      <c r="I6498">
        <v>0</v>
      </c>
      <c r="J6498">
        <v>0</v>
      </c>
      <c r="K6498">
        <v>0</v>
      </c>
      <c r="L6498">
        <v>0</v>
      </c>
      <c r="M6498">
        <v>29</v>
      </c>
      <c r="N6498">
        <v>0</v>
      </c>
      <c r="O6498">
        <v>0</v>
      </c>
      <c r="P6498">
        <v>0</v>
      </c>
      <c r="Q6498">
        <v>0</v>
      </c>
    </row>
    <row r="6499" spans="1:17" x14ac:dyDescent="0.25">
      <c r="A6499" t="s">
        <v>13052</v>
      </c>
      <c r="B6499" t="s">
        <v>72</v>
      </c>
      <c r="C6499" t="s">
        <v>199</v>
      </c>
      <c r="D6499" t="s">
        <v>526</v>
      </c>
      <c r="E6499" t="s">
        <v>563</v>
      </c>
      <c r="F6499" t="s">
        <v>399</v>
      </c>
      <c r="G6499">
        <v>0</v>
      </c>
      <c r="H6499">
        <v>29</v>
      </c>
      <c r="I6499">
        <v>1</v>
      </c>
      <c r="J6499">
        <v>23</v>
      </c>
      <c r="K6499">
        <v>3</v>
      </c>
      <c r="L6499">
        <v>2</v>
      </c>
      <c r="M6499">
        <v>0</v>
      </c>
      <c r="N6499">
        <v>0</v>
      </c>
      <c r="O6499">
        <v>0</v>
      </c>
      <c r="P6499">
        <v>0</v>
      </c>
      <c r="Q6499">
        <v>0</v>
      </c>
    </row>
    <row r="6500" spans="1:17" x14ac:dyDescent="0.25">
      <c r="A6500" t="s">
        <v>13053</v>
      </c>
      <c r="B6500" t="s">
        <v>72</v>
      </c>
      <c r="C6500" t="s">
        <v>199</v>
      </c>
      <c r="D6500" t="s">
        <v>526</v>
      </c>
      <c r="E6500" t="s">
        <v>563</v>
      </c>
      <c r="F6500" t="s">
        <v>4245</v>
      </c>
      <c r="G6500">
        <v>0</v>
      </c>
      <c r="H6500">
        <v>0</v>
      </c>
      <c r="I6500">
        <v>0</v>
      </c>
      <c r="J6500">
        <v>0</v>
      </c>
      <c r="K6500">
        <v>0</v>
      </c>
      <c r="L6500">
        <v>0</v>
      </c>
      <c r="M6500">
        <v>29</v>
      </c>
      <c r="N6500">
        <v>0</v>
      </c>
      <c r="O6500">
        <v>0</v>
      </c>
      <c r="P6500">
        <v>0</v>
      </c>
      <c r="Q6500">
        <v>0</v>
      </c>
    </row>
    <row r="6501" spans="1:17" x14ac:dyDescent="0.25">
      <c r="A6501" t="s">
        <v>13054</v>
      </c>
      <c r="B6501" t="s">
        <v>72</v>
      </c>
      <c r="C6501" t="s">
        <v>199</v>
      </c>
      <c r="D6501" t="s">
        <v>526</v>
      </c>
      <c r="E6501" t="s">
        <v>563</v>
      </c>
      <c r="F6501" t="s">
        <v>394</v>
      </c>
      <c r="G6501">
        <v>0</v>
      </c>
      <c r="H6501">
        <v>0</v>
      </c>
      <c r="I6501">
        <v>0</v>
      </c>
      <c r="J6501">
        <v>0</v>
      </c>
      <c r="K6501">
        <v>0</v>
      </c>
      <c r="L6501">
        <v>0</v>
      </c>
      <c r="M6501">
        <v>0</v>
      </c>
      <c r="N6501">
        <v>25</v>
      </c>
      <c r="O6501">
        <v>22</v>
      </c>
      <c r="P6501">
        <v>3</v>
      </c>
      <c r="Q6501">
        <v>0</v>
      </c>
    </row>
    <row r="6502" spans="1:17" x14ac:dyDescent="0.25">
      <c r="A6502" t="s">
        <v>13055</v>
      </c>
      <c r="B6502" t="s">
        <v>72</v>
      </c>
      <c r="C6502" t="s">
        <v>199</v>
      </c>
      <c r="D6502" t="s">
        <v>526</v>
      </c>
      <c r="E6502" t="s">
        <v>563</v>
      </c>
      <c r="F6502" t="s">
        <v>395</v>
      </c>
      <c r="G6502">
        <v>0</v>
      </c>
      <c r="H6502">
        <v>0</v>
      </c>
      <c r="I6502">
        <v>0</v>
      </c>
      <c r="J6502">
        <v>0</v>
      </c>
      <c r="K6502">
        <v>0</v>
      </c>
      <c r="L6502">
        <v>0</v>
      </c>
      <c r="M6502">
        <v>0</v>
      </c>
      <c r="N6502">
        <v>25</v>
      </c>
      <c r="O6502">
        <v>22</v>
      </c>
      <c r="P6502">
        <v>3</v>
      </c>
      <c r="Q6502">
        <v>0</v>
      </c>
    </row>
    <row r="6503" spans="1:17" x14ac:dyDescent="0.25">
      <c r="A6503" t="s">
        <v>13056</v>
      </c>
      <c r="B6503" t="s">
        <v>72</v>
      </c>
      <c r="C6503" t="s">
        <v>199</v>
      </c>
      <c r="D6503" t="s">
        <v>526</v>
      </c>
      <c r="E6503" t="s">
        <v>563</v>
      </c>
      <c r="F6503" t="s">
        <v>525</v>
      </c>
      <c r="G6503">
        <v>29</v>
      </c>
      <c r="H6503">
        <v>0</v>
      </c>
      <c r="I6503">
        <v>0</v>
      </c>
      <c r="J6503">
        <v>0</v>
      </c>
      <c r="K6503">
        <v>0</v>
      </c>
      <c r="L6503">
        <v>0</v>
      </c>
      <c r="M6503">
        <v>0</v>
      </c>
      <c r="N6503">
        <v>0</v>
      </c>
      <c r="O6503">
        <v>0</v>
      </c>
      <c r="P6503">
        <v>0</v>
      </c>
      <c r="Q6503">
        <v>0</v>
      </c>
    </row>
    <row r="6504" spans="1:17" x14ac:dyDescent="0.25">
      <c r="A6504" t="s">
        <v>24737</v>
      </c>
      <c r="B6504" t="s">
        <v>72</v>
      </c>
      <c r="C6504" t="s">
        <v>199</v>
      </c>
      <c r="D6504" t="s">
        <v>526</v>
      </c>
      <c r="E6504" t="s">
        <v>21471</v>
      </c>
      <c r="F6504" t="s">
        <v>396</v>
      </c>
      <c r="G6504">
        <v>0</v>
      </c>
      <c r="H6504">
        <v>32</v>
      </c>
      <c r="I6504">
        <v>3</v>
      </c>
      <c r="J6504">
        <v>27</v>
      </c>
      <c r="K6504">
        <v>1</v>
      </c>
      <c r="L6504">
        <v>1</v>
      </c>
      <c r="M6504">
        <v>0</v>
      </c>
      <c r="N6504">
        <v>0</v>
      </c>
      <c r="O6504">
        <v>0</v>
      </c>
      <c r="P6504">
        <v>0</v>
      </c>
      <c r="Q6504">
        <v>0</v>
      </c>
    </row>
    <row r="6505" spans="1:17" x14ac:dyDescent="0.25">
      <c r="A6505" t="s">
        <v>24738</v>
      </c>
      <c r="B6505" t="s">
        <v>72</v>
      </c>
      <c r="C6505" t="s">
        <v>199</v>
      </c>
      <c r="D6505" t="s">
        <v>526</v>
      </c>
      <c r="E6505" t="s">
        <v>21471</v>
      </c>
      <c r="F6505" t="s">
        <v>4236</v>
      </c>
      <c r="G6505">
        <v>0</v>
      </c>
      <c r="H6505">
        <v>32</v>
      </c>
      <c r="I6505">
        <v>3</v>
      </c>
      <c r="J6505">
        <v>27</v>
      </c>
      <c r="K6505">
        <v>1</v>
      </c>
      <c r="L6505">
        <v>1</v>
      </c>
      <c r="M6505">
        <v>0</v>
      </c>
      <c r="N6505">
        <v>0</v>
      </c>
      <c r="O6505">
        <v>0</v>
      </c>
      <c r="P6505">
        <v>0</v>
      </c>
      <c r="Q6505">
        <v>0</v>
      </c>
    </row>
    <row r="6506" spans="1:17" x14ac:dyDescent="0.25">
      <c r="A6506" t="s">
        <v>24739</v>
      </c>
      <c r="B6506" t="s">
        <v>72</v>
      </c>
      <c r="C6506" t="s">
        <v>199</v>
      </c>
      <c r="D6506" t="s">
        <v>526</v>
      </c>
      <c r="E6506" t="s">
        <v>21471</v>
      </c>
      <c r="F6506" t="s">
        <v>4238</v>
      </c>
      <c r="G6506">
        <v>0</v>
      </c>
      <c r="H6506">
        <v>0</v>
      </c>
      <c r="I6506">
        <v>0</v>
      </c>
      <c r="J6506">
        <v>0</v>
      </c>
      <c r="K6506">
        <v>0</v>
      </c>
      <c r="L6506">
        <v>0</v>
      </c>
      <c r="M6506">
        <v>32</v>
      </c>
      <c r="N6506">
        <v>0</v>
      </c>
      <c r="O6506">
        <v>0</v>
      </c>
      <c r="P6506">
        <v>0</v>
      </c>
      <c r="Q6506">
        <v>0</v>
      </c>
    </row>
    <row r="6507" spans="1:17" x14ac:dyDescent="0.25">
      <c r="A6507" t="s">
        <v>24740</v>
      </c>
      <c r="B6507" t="s">
        <v>72</v>
      </c>
      <c r="C6507" t="s">
        <v>199</v>
      </c>
      <c r="D6507" t="s">
        <v>526</v>
      </c>
      <c r="E6507" t="s">
        <v>21471</v>
      </c>
      <c r="F6507" t="s">
        <v>397</v>
      </c>
      <c r="G6507">
        <v>0</v>
      </c>
      <c r="H6507">
        <v>32</v>
      </c>
      <c r="I6507">
        <v>3</v>
      </c>
      <c r="J6507">
        <v>27</v>
      </c>
      <c r="K6507">
        <v>1</v>
      </c>
      <c r="L6507">
        <v>1</v>
      </c>
      <c r="M6507">
        <v>0</v>
      </c>
      <c r="N6507">
        <v>0</v>
      </c>
      <c r="O6507">
        <v>0</v>
      </c>
      <c r="P6507">
        <v>0</v>
      </c>
      <c r="Q6507">
        <v>0</v>
      </c>
    </row>
    <row r="6508" spans="1:17" x14ac:dyDescent="0.25">
      <c r="A6508" t="s">
        <v>24741</v>
      </c>
      <c r="B6508" t="s">
        <v>72</v>
      </c>
      <c r="C6508" t="s">
        <v>199</v>
      </c>
      <c r="D6508" t="s">
        <v>526</v>
      </c>
      <c r="E6508" t="s">
        <v>21471</v>
      </c>
      <c r="F6508" t="s">
        <v>398</v>
      </c>
      <c r="G6508">
        <v>0</v>
      </c>
      <c r="H6508">
        <v>32</v>
      </c>
      <c r="I6508">
        <v>3</v>
      </c>
      <c r="J6508">
        <v>27</v>
      </c>
      <c r="K6508">
        <v>1</v>
      </c>
      <c r="L6508">
        <v>1</v>
      </c>
      <c r="M6508">
        <v>0</v>
      </c>
      <c r="N6508">
        <v>0</v>
      </c>
      <c r="O6508">
        <v>0</v>
      </c>
      <c r="P6508">
        <v>0</v>
      </c>
      <c r="Q6508">
        <v>0</v>
      </c>
    </row>
    <row r="6509" spans="1:17" x14ac:dyDescent="0.25">
      <c r="A6509" t="s">
        <v>18088</v>
      </c>
      <c r="B6509" t="s">
        <v>74</v>
      </c>
      <c r="C6509" t="s">
        <v>88</v>
      </c>
      <c r="D6509" t="s">
        <v>526</v>
      </c>
      <c r="E6509" t="s">
        <v>563</v>
      </c>
      <c r="F6509" t="s">
        <v>396</v>
      </c>
      <c r="G6509">
        <v>0</v>
      </c>
      <c r="H6509">
        <v>43</v>
      </c>
      <c r="I6509">
        <v>6</v>
      </c>
      <c r="J6509">
        <v>31</v>
      </c>
      <c r="K6509">
        <v>3</v>
      </c>
      <c r="L6509">
        <v>3</v>
      </c>
      <c r="M6509">
        <v>0</v>
      </c>
      <c r="N6509">
        <v>0</v>
      </c>
      <c r="O6509">
        <v>0</v>
      </c>
      <c r="P6509">
        <v>0</v>
      </c>
      <c r="Q6509">
        <v>0</v>
      </c>
    </row>
    <row r="6510" spans="1:17" x14ac:dyDescent="0.25">
      <c r="A6510" t="s">
        <v>18089</v>
      </c>
      <c r="B6510" t="s">
        <v>74</v>
      </c>
      <c r="C6510" t="s">
        <v>88</v>
      </c>
      <c r="D6510" t="s">
        <v>526</v>
      </c>
      <c r="E6510" t="s">
        <v>563</v>
      </c>
      <c r="F6510" t="s">
        <v>4236</v>
      </c>
      <c r="G6510">
        <v>0</v>
      </c>
      <c r="H6510">
        <v>43</v>
      </c>
      <c r="I6510">
        <v>4</v>
      </c>
      <c r="J6510">
        <v>33</v>
      </c>
      <c r="K6510">
        <v>2</v>
      </c>
      <c r="L6510">
        <v>4</v>
      </c>
      <c r="M6510">
        <v>0</v>
      </c>
      <c r="N6510">
        <v>0</v>
      </c>
      <c r="O6510">
        <v>0</v>
      </c>
      <c r="P6510">
        <v>0</v>
      </c>
      <c r="Q6510">
        <v>0</v>
      </c>
    </row>
    <row r="6511" spans="1:17" x14ac:dyDescent="0.25">
      <c r="A6511" t="s">
        <v>18090</v>
      </c>
      <c r="B6511" t="s">
        <v>74</v>
      </c>
      <c r="C6511" t="s">
        <v>88</v>
      </c>
      <c r="D6511" t="s">
        <v>526</v>
      </c>
      <c r="E6511" t="s">
        <v>563</v>
      </c>
      <c r="F6511" t="s">
        <v>4238</v>
      </c>
      <c r="G6511">
        <v>0</v>
      </c>
      <c r="H6511">
        <v>0</v>
      </c>
      <c r="I6511">
        <v>0</v>
      </c>
      <c r="J6511">
        <v>0</v>
      </c>
      <c r="K6511">
        <v>0</v>
      </c>
      <c r="L6511">
        <v>0</v>
      </c>
      <c r="M6511">
        <v>43</v>
      </c>
      <c r="N6511">
        <v>0</v>
      </c>
      <c r="O6511">
        <v>0</v>
      </c>
      <c r="P6511">
        <v>0</v>
      </c>
      <c r="Q6511">
        <v>0</v>
      </c>
    </row>
    <row r="6512" spans="1:17" x14ac:dyDescent="0.25">
      <c r="A6512" t="s">
        <v>18352</v>
      </c>
      <c r="B6512" t="s">
        <v>74</v>
      </c>
      <c r="C6512" t="s">
        <v>88</v>
      </c>
      <c r="D6512" t="s">
        <v>526</v>
      </c>
      <c r="E6512" t="s">
        <v>563</v>
      </c>
      <c r="F6512" t="s">
        <v>397</v>
      </c>
      <c r="G6512">
        <v>0</v>
      </c>
      <c r="H6512">
        <v>43</v>
      </c>
      <c r="I6512">
        <v>4</v>
      </c>
      <c r="J6512">
        <v>33</v>
      </c>
      <c r="K6512">
        <v>2</v>
      </c>
      <c r="L6512">
        <v>4</v>
      </c>
      <c r="M6512">
        <v>0</v>
      </c>
      <c r="N6512">
        <v>0</v>
      </c>
      <c r="O6512">
        <v>0</v>
      </c>
      <c r="P6512">
        <v>0</v>
      </c>
      <c r="Q6512">
        <v>0</v>
      </c>
    </row>
    <row r="6513" spans="1:17" x14ac:dyDescent="0.25">
      <c r="A6513" t="s">
        <v>18353</v>
      </c>
      <c r="B6513" t="s">
        <v>74</v>
      </c>
      <c r="C6513" t="s">
        <v>88</v>
      </c>
      <c r="D6513" t="s">
        <v>526</v>
      </c>
      <c r="E6513" t="s">
        <v>563</v>
      </c>
      <c r="F6513" t="s">
        <v>398</v>
      </c>
      <c r="G6513">
        <v>0</v>
      </c>
      <c r="H6513">
        <v>43</v>
      </c>
      <c r="I6513">
        <v>4</v>
      </c>
      <c r="J6513">
        <v>33</v>
      </c>
      <c r="K6513">
        <v>2</v>
      </c>
      <c r="L6513">
        <v>4</v>
      </c>
      <c r="M6513">
        <v>0</v>
      </c>
      <c r="N6513">
        <v>0</v>
      </c>
      <c r="O6513">
        <v>0</v>
      </c>
      <c r="P6513">
        <v>0</v>
      </c>
      <c r="Q6513">
        <v>0</v>
      </c>
    </row>
    <row r="6514" spans="1:17" x14ac:dyDescent="0.25">
      <c r="A6514" t="s">
        <v>18354</v>
      </c>
      <c r="B6514" t="s">
        <v>74</v>
      </c>
      <c r="C6514" t="s">
        <v>88</v>
      </c>
      <c r="D6514" t="s">
        <v>526</v>
      </c>
      <c r="E6514" t="s">
        <v>563</v>
      </c>
      <c r="F6514" t="s">
        <v>4242</v>
      </c>
      <c r="G6514">
        <v>0</v>
      </c>
      <c r="H6514">
        <v>0</v>
      </c>
      <c r="I6514">
        <v>0</v>
      </c>
      <c r="J6514">
        <v>0</v>
      </c>
      <c r="K6514">
        <v>0</v>
      </c>
      <c r="L6514">
        <v>0</v>
      </c>
      <c r="M6514">
        <v>43</v>
      </c>
      <c r="N6514">
        <v>0</v>
      </c>
      <c r="O6514">
        <v>0</v>
      </c>
      <c r="P6514">
        <v>0</v>
      </c>
      <c r="Q6514">
        <v>0</v>
      </c>
    </row>
    <row r="6515" spans="1:17" x14ac:dyDescent="0.25">
      <c r="A6515" t="s">
        <v>18355</v>
      </c>
      <c r="B6515" t="s">
        <v>74</v>
      </c>
      <c r="C6515" t="s">
        <v>88</v>
      </c>
      <c r="D6515" t="s">
        <v>526</v>
      </c>
      <c r="E6515" t="s">
        <v>563</v>
      </c>
      <c r="F6515" t="s">
        <v>399</v>
      </c>
      <c r="G6515">
        <v>0</v>
      </c>
      <c r="H6515">
        <v>43</v>
      </c>
      <c r="I6515">
        <v>4</v>
      </c>
      <c r="J6515">
        <v>33</v>
      </c>
      <c r="K6515">
        <v>3</v>
      </c>
      <c r="L6515">
        <v>3</v>
      </c>
      <c r="M6515">
        <v>0</v>
      </c>
      <c r="N6515">
        <v>0</v>
      </c>
      <c r="O6515">
        <v>0</v>
      </c>
      <c r="P6515">
        <v>0</v>
      </c>
      <c r="Q6515">
        <v>0</v>
      </c>
    </row>
    <row r="6516" spans="1:17" x14ac:dyDescent="0.25">
      <c r="A6516" t="s">
        <v>18356</v>
      </c>
      <c r="B6516" t="s">
        <v>74</v>
      </c>
      <c r="C6516" t="s">
        <v>88</v>
      </c>
      <c r="D6516" t="s">
        <v>526</v>
      </c>
      <c r="E6516" t="s">
        <v>563</v>
      </c>
      <c r="F6516" t="s">
        <v>4245</v>
      </c>
      <c r="G6516">
        <v>0</v>
      </c>
      <c r="H6516">
        <v>0</v>
      </c>
      <c r="I6516">
        <v>0</v>
      </c>
      <c r="J6516">
        <v>0</v>
      </c>
      <c r="K6516">
        <v>0</v>
      </c>
      <c r="L6516">
        <v>0</v>
      </c>
      <c r="M6516">
        <v>43</v>
      </c>
      <c r="N6516">
        <v>0</v>
      </c>
      <c r="O6516">
        <v>0</v>
      </c>
      <c r="P6516">
        <v>0</v>
      </c>
      <c r="Q6516">
        <v>0</v>
      </c>
    </row>
    <row r="6517" spans="1:17" x14ac:dyDescent="0.25">
      <c r="A6517" t="s">
        <v>18357</v>
      </c>
      <c r="B6517" t="s">
        <v>74</v>
      </c>
      <c r="C6517" t="s">
        <v>88</v>
      </c>
      <c r="D6517" t="s">
        <v>526</v>
      </c>
      <c r="E6517" t="s">
        <v>563</v>
      </c>
      <c r="F6517" t="s">
        <v>394</v>
      </c>
      <c r="G6517">
        <v>0</v>
      </c>
      <c r="H6517">
        <v>0</v>
      </c>
      <c r="I6517">
        <v>0</v>
      </c>
      <c r="J6517">
        <v>0</v>
      </c>
      <c r="K6517">
        <v>0</v>
      </c>
      <c r="L6517">
        <v>0</v>
      </c>
      <c r="M6517">
        <v>0</v>
      </c>
      <c r="N6517">
        <v>31</v>
      </c>
      <c r="O6517">
        <v>29</v>
      </c>
      <c r="P6517">
        <v>0</v>
      </c>
      <c r="Q6517">
        <v>2</v>
      </c>
    </row>
    <row r="6518" spans="1:17" x14ac:dyDescent="0.25">
      <c r="A6518" t="s">
        <v>18358</v>
      </c>
      <c r="B6518" t="s">
        <v>74</v>
      </c>
      <c r="C6518" t="s">
        <v>88</v>
      </c>
      <c r="D6518" t="s">
        <v>526</v>
      </c>
      <c r="E6518" t="s">
        <v>563</v>
      </c>
      <c r="F6518" t="s">
        <v>395</v>
      </c>
      <c r="G6518">
        <v>0</v>
      </c>
      <c r="H6518">
        <v>0</v>
      </c>
      <c r="I6518">
        <v>0</v>
      </c>
      <c r="J6518">
        <v>0</v>
      </c>
      <c r="K6518">
        <v>0</v>
      </c>
      <c r="L6518">
        <v>0</v>
      </c>
      <c r="M6518">
        <v>0</v>
      </c>
      <c r="N6518">
        <v>24</v>
      </c>
      <c r="O6518">
        <v>21</v>
      </c>
      <c r="P6518">
        <v>0</v>
      </c>
      <c r="Q6518">
        <v>3</v>
      </c>
    </row>
    <row r="6519" spans="1:17" x14ac:dyDescent="0.25">
      <c r="A6519" t="s">
        <v>18359</v>
      </c>
      <c r="B6519" t="s">
        <v>74</v>
      </c>
      <c r="C6519" t="s">
        <v>88</v>
      </c>
      <c r="D6519" t="s">
        <v>526</v>
      </c>
      <c r="E6519" t="s">
        <v>563</v>
      </c>
      <c r="F6519" t="s">
        <v>525</v>
      </c>
      <c r="G6519">
        <v>43</v>
      </c>
      <c r="H6519">
        <v>0</v>
      </c>
      <c r="I6519">
        <v>0</v>
      </c>
      <c r="J6519">
        <v>0</v>
      </c>
      <c r="K6519">
        <v>0</v>
      </c>
      <c r="L6519">
        <v>0</v>
      </c>
      <c r="M6519">
        <v>0</v>
      </c>
      <c r="N6519">
        <v>0</v>
      </c>
      <c r="O6519">
        <v>0</v>
      </c>
      <c r="P6519">
        <v>0</v>
      </c>
      <c r="Q6519">
        <v>0</v>
      </c>
    </row>
    <row r="6520" spans="1:17" x14ac:dyDescent="0.25">
      <c r="A6520" t="s">
        <v>24742</v>
      </c>
      <c r="B6520" t="s">
        <v>74</v>
      </c>
      <c r="C6520" t="s">
        <v>88</v>
      </c>
      <c r="D6520" t="s">
        <v>526</v>
      </c>
      <c r="E6520" t="s">
        <v>21471</v>
      </c>
      <c r="F6520" t="s">
        <v>396</v>
      </c>
      <c r="G6520">
        <v>0</v>
      </c>
      <c r="H6520">
        <v>54</v>
      </c>
      <c r="I6520">
        <v>2</v>
      </c>
      <c r="J6520">
        <v>43</v>
      </c>
      <c r="K6520">
        <v>5</v>
      </c>
      <c r="L6520">
        <v>4</v>
      </c>
      <c r="M6520">
        <v>0</v>
      </c>
      <c r="N6520">
        <v>0</v>
      </c>
      <c r="O6520">
        <v>0</v>
      </c>
      <c r="P6520">
        <v>0</v>
      </c>
      <c r="Q6520">
        <v>0</v>
      </c>
    </row>
    <row r="6521" spans="1:17" x14ac:dyDescent="0.25">
      <c r="A6521" t="s">
        <v>24743</v>
      </c>
      <c r="B6521" t="s">
        <v>74</v>
      </c>
      <c r="C6521" t="s">
        <v>88</v>
      </c>
      <c r="D6521" t="s">
        <v>526</v>
      </c>
      <c r="E6521" t="s">
        <v>21471</v>
      </c>
      <c r="F6521" t="s">
        <v>4236</v>
      </c>
      <c r="G6521">
        <v>0</v>
      </c>
      <c r="H6521">
        <v>54</v>
      </c>
      <c r="I6521">
        <v>2</v>
      </c>
      <c r="J6521">
        <v>42</v>
      </c>
      <c r="K6521">
        <v>4</v>
      </c>
      <c r="L6521">
        <v>6</v>
      </c>
      <c r="M6521">
        <v>0</v>
      </c>
      <c r="N6521">
        <v>0</v>
      </c>
      <c r="O6521">
        <v>0</v>
      </c>
      <c r="P6521">
        <v>0</v>
      </c>
      <c r="Q6521">
        <v>0</v>
      </c>
    </row>
    <row r="6522" spans="1:17" x14ac:dyDescent="0.25">
      <c r="A6522" t="s">
        <v>24744</v>
      </c>
      <c r="B6522" t="s">
        <v>74</v>
      </c>
      <c r="C6522" t="s">
        <v>88</v>
      </c>
      <c r="D6522" t="s">
        <v>526</v>
      </c>
      <c r="E6522" t="s">
        <v>21471</v>
      </c>
      <c r="F6522" t="s">
        <v>4238</v>
      </c>
      <c r="G6522">
        <v>0</v>
      </c>
      <c r="H6522">
        <v>0</v>
      </c>
      <c r="I6522">
        <v>0</v>
      </c>
      <c r="J6522">
        <v>0</v>
      </c>
      <c r="K6522">
        <v>0</v>
      </c>
      <c r="L6522">
        <v>0</v>
      </c>
      <c r="M6522">
        <v>54</v>
      </c>
      <c r="N6522">
        <v>0</v>
      </c>
      <c r="O6522">
        <v>0</v>
      </c>
      <c r="P6522">
        <v>0</v>
      </c>
      <c r="Q6522">
        <v>0</v>
      </c>
    </row>
    <row r="6523" spans="1:17" x14ac:dyDescent="0.25">
      <c r="A6523" t="s">
        <v>24745</v>
      </c>
      <c r="B6523" t="s">
        <v>74</v>
      </c>
      <c r="C6523" t="s">
        <v>88</v>
      </c>
      <c r="D6523" t="s">
        <v>526</v>
      </c>
      <c r="E6523" t="s">
        <v>21471</v>
      </c>
      <c r="F6523" t="s">
        <v>397</v>
      </c>
      <c r="G6523">
        <v>0</v>
      </c>
      <c r="H6523">
        <v>54</v>
      </c>
      <c r="I6523">
        <v>2</v>
      </c>
      <c r="J6523">
        <v>42</v>
      </c>
      <c r="K6523">
        <v>4</v>
      </c>
      <c r="L6523">
        <v>6</v>
      </c>
      <c r="M6523">
        <v>0</v>
      </c>
      <c r="N6523">
        <v>0</v>
      </c>
      <c r="O6523">
        <v>0</v>
      </c>
      <c r="P6523">
        <v>0</v>
      </c>
      <c r="Q6523">
        <v>0</v>
      </c>
    </row>
    <row r="6524" spans="1:17" x14ac:dyDescent="0.25">
      <c r="A6524" t="s">
        <v>24746</v>
      </c>
      <c r="B6524" t="s">
        <v>74</v>
      </c>
      <c r="C6524" t="s">
        <v>88</v>
      </c>
      <c r="D6524" t="s">
        <v>526</v>
      </c>
      <c r="E6524" t="s">
        <v>21471</v>
      </c>
      <c r="F6524" t="s">
        <v>398</v>
      </c>
      <c r="G6524">
        <v>0</v>
      </c>
      <c r="H6524">
        <v>54</v>
      </c>
      <c r="I6524">
        <v>2</v>
      </c>
      <c r="J6524">
        <v>42</v>
      </c>
      <c r="K6524">
        <v>4</v>
      </c>
      <c r="L6524">
        <v>6</v>
      </c>
      <c r="M6524">
        <v>0</v>
      </c>
      <c r="N6524">
        <v>0</v>
      </c>
      <c r="O6524">
        <v>0</v>
      </c>
      <c r="P6524">
        <v>0</v>
      </c>
      <c r="Q6524">
        <v>0</v>
      </c>
    </row>
    <row r="6525" spans="1:17" x14ac:dyDescent="0.25">
      <c r="A6525" t="s">
        <v>24747</v>
      </c>
      <c r="B6525" t="s">
        <v>74</v>
      </c>
      <c r="C6525" t="s">
        <v>88</v>
      </c>
      <c r="D6525" t="s">
        <v>526</v>
      </c>
      <c r="E6525" t="s">
        <v>21471</v>
      </c>
      <c r="F6525" t="s">
        <v>4242</v>
      </c>
      <c r="G6525">
        <v>0</v>
      </c>
      <c r="H6525">
        <v>0</v>
      </c>
      <c r="I6525">
        <v>0</v>
      </c>
      <c r="J6525">
        <v>0</v>
      </c>
      <c r="K6525">
        <v>0</v>
      </c>
      <c r="L6525">
        <v>0</v>
      </c>
      <c r="M6525">
        <v>54</v>
      </c>
      <c r="N6525">
        <v>0</v>
      </c>
      <c r="O6525">
        <v>0</v>
      </c>
      <c r="P6525">
        <v>0</v>
      </c>
      <c r="Q6525">
        <v>0</v>
      </c>
    </row>
    <row r="6526" spans="1:17" x14ac:dyDescent="0.25">
      <c r="A6526" t="s">
        <v>24748</v>
      </c>
      <c r="B6526" t="s">
        <v>74</v>
      </c>
      <c r="C6526" t="s">
        <v>88</v>
      </c>
      <c r="D6526" t="s">
        <v>526</v>
      </c>
      <c r="E6526" t="s">
        <v>21471</v>
      </c>
      <c r="F6526" t="s">
        <v>399</v>
      </c>
      <c r="G6526">
        <v>0</v>
      </c>
      <c r="H6526">
        <v>54</v>
      </c>
      <c r="I6526">
        <v>2</v>
      </c>
      <c r="J6526">
        <v>43</v>
      </c>
      <c r="K6526">
        <v>5</v>
      </c>
      <c r="L6526">
        <v>4</v>
      </c>
      <c r="M6526">
        <v>0</v>
      </c>
      <c r="N6526">
        <v>0</v>
      </c>
      <c r="O6526">
        <v>0</v>
      </c>
      <c r="P6526">
        <v>0</v>
      </c>
      <c r="Q6526">
        <v>0</v>
      </c>
    </row>
    <row r="6527" spans="1:17" x14ac:dyDescent="0.25">
      <c r="A6527" t="s">
        <v>24749</v>
      </c>
      <c r="B6527" t="s">
        <v>74</v>
      </c>
      <c r="C6527" t="s">
        <v>88</v>
      </c>
      <c r="D6527" t="s">
        <v>526</v>
      </c>
      <c r="E6527" t="s">
        <v>21471</v>
      </c>
      <c r="F6527" t="s">
        <v>4245</v>
      </c>
      <c r="G6527">
        <v>0</v>
      </c>
      <c r="H6527">
        <v>0</v>
      </c>
      <c r="I6527">
        <v>0</v>
      </c>
      <c r="J6527">
        <v>0</v>
      </c>
      <c r="K6527">
        <v>0</v>
      </c>
      <c r="L6527">
        <v>0</v>
      </c>
      <c r="M6527">
        <v>54</v>
      </c>
      <c r="N6527">
        <v>0</v>
      </c>
      <c r="O6527">
        <v>0</v>
      </c>
      <c r="P6527">
        <v>0</v>
      </c>
      <c r="Q6527">
        <v>0</v>
      </c>
    </row>
    <row r="6528" spans="1:17" x14ac:dyDescent="0.25">
      <c r="A6528" t="s">
        <v>24750</v>
      </c>
      <c r="B6528" t="s">
        <v>74</v>
      </c>
      <c r="C6528" t="s">
        <v>88</v>
      </c>
      <c r="D6528" t="s">
        <v>526</v>
      </c>
      <c r="E6528" t="s">
        <v>21471</v>
      </c>
      <c r="F6528" t="s">
        <v>394</v>
      </c>
      <c r="G6528">
        <v>0</v>
      </c>
      <c r="H6528">
        <v>0</v>
      </c>
      <c r="I6528">
        <v>0</v>
      </c>
      <c r="J6528">
        <v>0</v>
      </c>
      <c r="K6528">
        <v>0</v>
      </c>
      <c r="L6528">
        <v>0</v>
      </c>
      <c r="M6528">
        <v>0</v>
      </c>
      <c r="N6528">
        <v>42</v>
      </c>
      <c r="O6528">
        <v>37</v>
      </c>
      <c r="P6528">
        <v>2</v>
      </c>
      <c r="Q6528">
        <v>3</v>
      </c>
    </row>
    <row r="6529" spans="1:17" x14ac:dyDescent="0.25">
      <c r="A6529" t="s">
        <v>24751</v>
      </c>
      <c r="B6529" t="s">
        <v>74</v>
      </c>
      <c r="C6529" t="s">
        <v>88</v>
      </c>
      <c r="D6529" t="s">
        <v>526</v>
      </c>
      <c r="E6529" t="s">
        <v>21471</v>
      </c>
      <c r="F6529" t="s">
        <v>395</v>
      </c>
      <c r="G6529">
        <v>0</v>
      </c>
      <c r="H6529">
        <v>0</v>
      </c>
      <c r="I6529">
        <v>0</v>
      </c>
      <c r="J6529">
        <v>0</v>
      </c>
      <c r="K6529">
        <v>0</v>
      </c>
      <c r="L6529">
        <v>0</v>
      </c>
      <c r="M6529">
        <v>0</v>
      </c>
      <c r="N6529">
        <v>35</v>
      </c>
      <c r="O6529">
        <v>30</v>
      </c>
      <c r="P6529">
        <v>2</v>
      </c>
      <c r="Q6529">
        <v>3</v>
      </c>
    </row>
    <row r="6530" spans="1:17" x14ac:dyDescent="0.25">
      <c r="A6530" t="s">
        <v>24752</v>
      </c>
      <c r="B6530" t="s">
        <v>74</v>
      </c>
      <c r="C6530" t="s">
        <v>88</v>
      </c>
      <c r="D6530" t="s">
        <v>526</v>
      </c>
      <c r="E6530" t="s">
        <v>21471</v>
      </c>
      <c r="F6530" t="s">
        <v>525</v>
      </c>
      <c r="G6530">
        <v>54</v>
      </c>
      <c r="H6530">
        <v>0</v>
      </c>
      <c r="I6530">
        <v>0</v>
      </c>
      <c r="J6530">
        <v>0</v>
      </c>
      <c r="K6530">
        <v>0</v>
      </c>
      <c r="L6530">
        <v>0</v>
      </c>
      <c r="M6530">
        <v>0</v>
      </c>
      <c r="N6530">
        <v>0</v>
      </c>
      <c r="O6530">
        <v>0</v>
      </c>
      <c r="P6530">
        <v>0</v>
      </c>
      <c r="Q6530">
        <v>0</v>
      </c>
    </row>
    <row r="6531" spans="1:17" x14ac:dyDescent="0.25">
      <c r="A6531" t="s">
        <v>18360</v>
      </c>
      <c r="B6531" t="s">
        <v>74</v>
      </c>
      <c r="C6531" t="s">
        <v>88</v>
      </c>
      <c r="D6531" t="s">
        <v>12971</v>
      </c>
      <c r="E6531" t="s">
        <v>563</v>
      </c>
      <c r="F6531" t="s">
        <v>525</v>
      </c>
      <c r="G6531">
        <v>6</v>
      </c>
      <c r="H6531">
        <v>0</v>
      </c>
      <c r="I6531">
        <v>0</v>
      </c>
      <c r="J6531">
        <v>0</v>
      </c>
      <c r="K6531">
        <v>0</v>
      </c>
      <c r="L6531">
        <v>0</v>
      </c>
      <c r="M6531">
        <v>0</v>
      </c>
      <c r="N6531">
        <v>0</v>
      </c>
      <c r="O6531">
        <v>0</v>
      </c>
      <c r="P6531">
        <v>0</v>
      </c>
      <c r="Q6531">
        <v>0</v>
      </c>
    </row>
    <row r="6532" spans="1:17" x14ac:dyDescent="0.25">
      <c r="A6532" t="s">
        <v>24753</v>
      </c>
      <c r="B6532" t="s">
        <v>74</v>
      </c>
      <c r="C6532" t="s">
        <v>88</v>
      </c>
      <c r="D6532" t="s">
        <v>12971</v>
      </c>
      <c r="E6532" t="s">
        <v>21471</v>
      </c>
      <c r="F6532" t="s">
        <v>525</v>
      </c>
      <c r="G6532">
        <v>6</v>
      </c>
      <c r="H6532">
        <v>0</v>
      </c>
      <c r="I6532">
        <v>0</v>
      </c>
      <c r="J6532">
        <v>0</v>
      </c>
      <c r="K6532">
        <v>0</v>
      </c>
      <c r="L6532">
        <v>0</v>
      </c>
      <c r="M6532">
        <v>0</v>
      </c>
      <c r="N6532">
        <v>0</v>
      </c>
      <c r="O6532">
        <v>0</v>
      </c>
      <c r="P6532">
        <v>0</v>
      </c>
      <c r="Q6532">
        <v>0</v>
      </c>
    </row>
    <row r="6533" spans="1:17" x14ac:dyDescent="0.25">
      <c r="A6533" t="s">
        <v>24754</v>
      </c>
      <c r="B6533" t="s">
        <v>74</v>
      </c>
      <c r="C6533" t="s">
        <v>89</v>
      </c>
      <c r="D6533" t="s">
        <v>529</v>
      </c>
      <c r="E6533" t="s">
        <v>21471</v>
      </c>
      <c r="F6533" t="s">
        <v>525</v>
      </c>
      <c r="G6533">
        <v>1</v>
      </c>
      <c r="H6533">
        <v>0</v>
      </c>
      <c r="I6533">
        <v>0</v>
      </c>
      <c r="J6533">
        <v>0</v>
      </c>
      <c r="K6533">
        <v>0</v>
      </c>
      <c r="L6533">
        <v>0</v>
      </c>
      <c r="M6533">
        <v>0</v>
      </c>
      <c r="N6533">
        <v>0</v>
      </c>
      <c r="O6533">
        <v>0</v>
      </c>
      <c r="P6533">
        <v>0</v>
      </c>
      <c r="Q6533">
        <v>0</v>
      </c>
    </row>
    <row r="6534" spans="1:17" x14ac:dyDescent="0.25">
      <c r="A6534" t="s">
        <v>18361</v>
      </c>
      <c r="B6534" t="s">
        <v>74</v>
      </c>
      <c r="C6534" t="s">
        <v>89</v>
      </c>
      <c r="D6534" t="s">
        <v>526</v>
      </c>
      <c r="E6534" t="s">
        <v>563</v>
      </c>
      <c r="F6534" t="s">
        <v>396</v>
      </c>
      <c r="G6534">
        <v>0</v>
      </c>
      <c r="H6534">
        <v>3</v>
      </c>
      <c r="I6534">
        <v>0</v>
      </c>
      <c r="J6534">
        <v>3</v>
      </c>
      <c r="K6534">
        <v>0</v>
      </c>
      <c r="L6534">
        <v>0</v>
      </c>
      <c r="M6534">
        <v>0</v>
      </c>
      <c r="N6534">
        <v>0</v>
      </c>
      <c r="O6534">
        <v>0</v>
      </c>
      <c r="P6534">
        <v>0</v>
      </c>
      <c r="Q6534">
        <v>0</v>
      </c>
    </row>
    <row r="6535" spans="1:17" x14ac:dyDescent="0.25">
      <c r="A6535" t="s">
        <v>18362</v>
      </c>
      <c r="B6535" t="s">
        <v>74</v>
      </c>
      <c r="C6535" t="s">
        <v>89</v>
      </c>
      <c r="D6535" t="s">
        <v>526</v>
      </c>
      <c r="E6535" t="s">
        <v>563</v>
      </c>
      <c r="F6535" t="s">
        <v>4236</v>
      </c>
      <c r="G6535">
        <v>0</v>
      </c>
      <c r="H6535">
        <v>3</v>
      </c>
      <c r="I6535">
        <v>0</v>
      </c>
      <c r="J6535">
        <v>3</v>
      </c>
      <c r="K6535">
        <v>0</v>
      </c>
      <c r="L6535">
        <v>0</v>
      </c>
      <c r="M6535">
        <v>0</v>
      </c>
      <c r="N6535">
        <v>0</v>
      </c>
      <c r="O6535">
        <v>0</v>
      </c>
      <c r="P6535">
        <v>0</v>
      </c>
      <c r="Q6535">
        <v>0</v>
      </c>
    </row>
    <row r="6536" spans="1:17" x14ac:dyDescent="0.25">
      <c r="A6536" t="s">
        <v>18363</v>
      </c>
      <c r="B6536" t="s">
        <v>74</v>
      </c>
      <c r="C6536" t="s">
        <v>89</v>
      </c>
      <c r="D6536" t="s">
        <v>526</v>
      </c>
      <c r="E6536" t="s">
        <v>563</v>
      </c>
      <c r="F6536" t="s">
        <v>4238</v>
      </c>
      <c r="G6536">
        <v>0</v>
      </c>
      <c r="H6536">
        <v>0</v>
      </c>
      <c r="I6536">
        <v>0</v>
      </c>
      <c r="J6536">
        <v>0</v>
      </c>
      <c r="K6536">
        <v>0</v>
      </c>
      <c r="L6536">
        <v>0</v>
      </c>
      <c r="M6536">
        <v>3</v>
      </c>
      <c r="N6536">
        <v>0</v>
      </c>
      <c r="O6536">
        <v>0</v>
      </c>
      <c r="P6536">
        <v>0</v>
      </c>
      <c r="Q6536">
        <v>0</v>
      </c>
    </row>
    <row r="6537" spans="1:17" x14ac:dyDescent="0.25">
      <c r="A6537" t="s">
        <v>18099</v>
      </c>
      <c r="B6537" t="s">
        <v>74</v>
      </c>
      <c r="C6537" t="s">
        <v>152</v>
      </c>
      <c r="D6537" t="s">
        <v>526</v>
      </c>
      <c r="E6537" t="s">
        <v>563</v>
      </c>
      <c r="F6537" t="s">
        <v>525</v>
      </c>
      <c r="G6537">
        <v>10</v>
      </c>
      <c r="H6537">
        <v>0</v>
      </c>
      <c r="I6537">
        <v>0</v>
      </c>
      <c r="J6537">
        <v>0</v>
      </c>
      <c r="K6537">
        <v>0</v>
      </c>
      <c r="L6537">
        <v>0</v>
      </c>
      <c r="M6537">
        <v>0</v>
      </c>
      <c r="N6537">
        <v>0</v>
      </c>
      <c r="O6537">
        <v>0</v>
      </c>
      <c r="P6537">
        <v>0</v>
      </c>
      <c r="Q6537">
        <v>0</v>
      </c>
    </row>
    <row r="6538" spans="1:17" x14ac:dyDescent="0.25">
      <c r="A6538" t="s">
        <v>24755</v>
      </c>
      <c r="B6538" t="s">
        <v>74</v>
      </c>
      <c r="C6538" t="s">
        <v>152</v>
      </c>
      <c r="D6538" t="s">
        <v>526</v>
      </c>
      <c r="E6538" t="s">
        <v>21471</v>
      </c>
      <c r="F6538" t="s">
        <v>396</v>
      </c>
      <c r="G6538">
        <v>0</v>
      </c>
      <c r="H6538">
        <v>18</v>
      </c>
      <c r="I6538">
        <v>1</v>
      </c>
      <c r="J6538">
        <v>15</v>
      </c>
      <c r="K6538">
        <v>2</v>
      </c>
      <c r="L6538">
        <v>0</v>
      </c>
      <c r="M6538">
        <v>0</v>
      </c>
      <c r="N6538">
        <v>0</v>
      </c>
      <c r="O6538">
        <v>0</v>
      </c>
      <c r="P6538">
        <v>0</v>
      </c>
      <c r="Q6538">
        <v>0</v>
      </c>
    </row>
    <row r="6539" spans="1:17" x14ac:dyDescent="0.25">
      <c r="A6539" t="s">
        <v>24756</v>
      </c>
      <c r="B6539" t="s">
        <v>74</v>
      </c>
      <c r="C6539" t="s">
        <v>152</v>
      </c>
      <c r="D6539" t="s">
        <v>526</v>
      </c>
      <c r="E6539" t="s">
        <v>21471</v>
      </c>
      <c r="F6539" t="s">
        <v>4236</v>
      </c>
      <c r="G6539">
        <v>0</v>
      </c>
      <c r="H6539">
        <v>18</v>
      </c>
      <c r="I6539">
        <v>1</v>
      </c>
      <c r="J6539">
        <v>15</v>
      </c>
      <c r="K6539">
        <v>2</v>
      </c>
      <c r="L6539">
        <v>0</v>
      </c>
      <c r="M6539">
        <v>0</v>
      </c>
      <c r="N6539">
        <v>0</v>
      </c>
      <c r="O6539">
        <v>0</v>
      </c>
      <c r="P6539">
        <v>0</v>
      </c>
      <c r="Q6539">
        <v>0</v>
      </c>
    </row>
    <row r="6540" spans="1:17" x14ac:dyDescent="0.25">
      <c r="A6540" t="s">
        <v>24757</v>
      </c>
      <c r="B6540" t="s">
        <v>74</v>
      </c>
      <c r="C6540" t="s">
        <v>152</v>
      </c>
      <c r="D6540" t="s">
        <v>526</v>
      </c>
      <c r="E6540" t="s">
        <v>21471</v>
      </c>
      <c r="F6540" t="s">
        <v>4238</v>
      </c>
      <c r="G6540">
        <v>0</v>
      </c>
      <c r="H6540">
        <v>0</v>
      </c>
      <c r="I6540">
        <v>0</v>
      </c>
      <c r="J6540">
        <v>0</v>
      </c>
      <c r="K6540">
        <v>0</v>
      </c>
      <c r="L6540">
        <v>0</v>
      </c>
      <c r="M6540">
        <v>18</v>
      </c>
      <c r="N6540">
        <v>0</v>
      </c>
      <c r="O6540">
        <v>0</v>
      </c>
      <c r="P6540">
        <v>0</v>
      </c>
      <c r="Q6540">
        <v>0</v>
      </c>
    </row>
    <row r="6541" spans="1:17" x14ac:dyDescent="0.25">
      <c r="A6541" t="s">
        <v>24758</v>
      </c>
      <c r="B6541" t="s">
        <v>74</v>
      </c>
      <c r="C6541" t="s">
        <v>152</v>
      </c>
      <c r="D6541" t="s">
        <v>526</v>
      </c>
      <c r="E6541" t="s">
        <v>21471</v>
      </c>
      <c r="F6541" t="s">
        <v>397</v>
      </c>
      <c r="G6541">
        <v>0</v>
      </c>
      <c r="H6541">
        <v>18</v>
      </c>
      <c r="I6541">
        <v>1</v>
      </c>
      <c r="J6541">
        <v>15</v>
      </c>
      <c r="K6541">
        <v>2</v>
      </c>
      <c r="L6541">
        <v>0</v>
      </c>
      <c r="M6541">
        <v>0</v>
      </c>
      <c r="N6541">
        <v>0</v>
      </c>
      <c r="O6541">
        <v>0</v>
      </c>
      <c r="P6541">
        <v>0</v>
      </c>
      <c r="Q6541">
        <v>0</v>
      </c>
    </row>
    <row r="6542" spans="1:17" x14ac:dyDescent="0.25">
      <c r="A6542" t="s">
        <v>24759</v>
      </c>
      <c r="B6542" t="s">
        <v>74</v>
      </c>
      <c r="C6542" t="s">
        <v>152</v>
      </c>
      <c r="D6542" t="s">
        <v>526</v>
      </c>
      <c r="E6542" t="s">
        <v>21471</v>
      </c>
      <c r="F6542" t="s">
        <v>398</v>
      </c>
      <c r="G6542">
        <v>0</v>
      </c>
      <c r="H6542">
        <v>18</v>
      </c>
      <c r="I6542">
        <v>1</v>
      </c>
      <c r="J6542">
        <v>15</v>
      </c>
      <c r="K6542">
        <v>2</v>
      </c>
      <c r="L6542">
        <v>0</v>
      </c>
      <c r="M6542">
        <v>0</v>
      </c>
      <c r="N6542">
        <v>0</v>
      </c>
      <c r="O6542">
        <v>0</v>
      </c>
      <c r="P6542">
        <v>0</v>
      </c>
      <c r="Q6542">
        <v>0</v>
      </c>
    </row>
    <row r="6543" spans="1:17" x14ac:dyDescent="0.25">
      <c r="A6543" t="s">
        <v>24760</v>
      </c>
      <c r="B6543" t="s">
        <v>74</v>
      </c>
      <c r="C6543" t="s">
        <v>152</v>
      </c>
      <c r="D6543" t="s">
        <v>526</v>
      </c>
      <c r="E6543" t="s">
        <v>21471</v>
      </c>
      <c r="F6543" t="s">
        <v>4242</v>
      </c>
      <c r="G6543">
        <v>0</v>
      </c>
      <c r="H6543">
        <v>0</v>
      </c>
      <c r="I6543">
        <v>0</v>
      </c>
      <c r="J6543">
        <v>0</v>
      </c>
      <c r="K6543">
        <v>0</v>
      </c>
      <c r="L6543">
        <v>0</v>
      </c>
      <c r="M6543">
        <v>18</v>
      </c>
      <c r="N6543">
        <v>0</v>
      </c>
      <c r="O6543">
        <v>0</v>
      </c>
      <c r="P6543">
        <v>0</v>
      </c>
      <c r="Q6543">
        <v>0</v>
      </c>
    </row>
    <row r="6544" spans="1:17" x14ac:dyDescent="0.25">
      <c r="A6544" t="s">
        <v>24761</v>
      </c>
      <c r="B6544" t="s">
        <v>74</v>
      </c>
      <c r="C6544" t="s">
        <v>152</v>
      </c>
      <c r="D6544" t="s">
        <v>526</v>
      </c>
      <c r="E6544" t="s">
        <v>21471</v>
      </c>
      <c r="F6544" t="s">
        <v>399</v>
      </c>
      <c r="G6544">
        <v>0</v>
      </c>
      <c r="H6544">
        <v>18</v>
      </c>
      <c r="I6544">
        <v>1</v>
      </c>
      <c r="J6544">
        <v>15</v>
      </c>
      <c r="K6544">
        <v>2</v>
      </c>
      <c r="L6544">
        <v>0</v>
      </c>
      <c r="M6544">
        <v>0</v>
      </c>
      <c r="N6544">
        <v>0</v>
      </c>
      <c r="O6544">
        <v>0</v>
      </c>
      <c r="P6544">
        <v>0</v>
      </c>
      <c r="Q6544">
        <v>0</v>
      </c>
    </row>
    <row r="6545" spans="1:17" x14ac:dyDescent="0.25">
      <c r="A6545" t="s">
        <v>24762</v>
      </c>
      <c r="B6545" t="s">
        <v>74</v>
      </c>
      <c r="C6545" t="s">
        <v>152</v>
      </c>
      <c r="D6545" t="s">
        <v>526</v>
      </c>
      <c r="E6545" t="s">
        <v>21471</v>
      </c>
      <c r="F6545" t="s">
        <v>4245</v>
      </c>
      <c r="G6545">
        <v>0</v>
      </c>
      <c r="H6545">
        <v>0</v>
      </c>
      <c r="I6545">
        <v>0</v>
      </c>
      <c r="J6545">
        <v>0</v>
      </c>
      <c r="K6545">
        <v>0</v>
      </c>
      <c r="L6545">
        <v>0</v>
      </c>
      <c r="M6545">
        <v>18</v>
      </c>
      <c r="N6545">
        <v>0</v>
      </c>
      <c r="O6545">
        <v>0</v>
      </c>
      <c r="P6545">
        <v>0</v>
      </c>
      <c r="Q6545">
        <v>0</v>
      </c>
    </row>
    <row r="6546" spans="1:17" x14ac:dyDescent="0.25">
      <c r="A6546" t="s">
        <v>25563</v>
      </c>
      <c r="B6546" t="s">
        <v>72</v>
      </c>
      <c r="C6546" t="s">
        <v>126</v>
      </c>
      <c r="D6546" t="s">
        <v>526</v>
      </c>
      <c r="E6546" t="s">
        <v>21471</v>
      </c>
      <c r="F6546" t="s">
        <v>399</v>
      </c>
      <c r="G6546">
        <v>0</v>
      </c>
      <c r="H6546">
        <v>64</v>
      </c>
      <c r="I6546">
        <v>3</v>
      </c>
      <c r="J6546">
        <v>57</v>
      </c>
      <c r="K6546">
        <v>4</v>
      </c>
      <c r="L6546">
        <v>0</v>
      </c>
      <c r="M6546">
        <v>0</v>
      </c>
      <c r="N6546">
        <v>0</v>
      </c>
      <c r="O6546">
        <v>0</v>
      </c>
      <c r="P6546">
        <v>0</v>
      </c>
      <c r="Q6546">
        <v>0</v>
      </c>
    </row>
    <row r="6547" spans="1:17" x14ac:dyDescent="0.25">
      <c r="A6547" t="s">
        <v>25564</v>
      </c>
      <c r="B6547" t="s">
        <v>72</v>
      </c>
      <c r="C6547" t="s">
        <v>126</v>
      </c>
      <c r="D6547" t="s">
        <v>526</v>
      </c>
      <c r="E6547" t="s">
        <v>21471</v>
      </c>
      <c r="F6547" t="s">
        <v>4245</v>
      </c>
      <c r="G6547">
        <v>0</v>
      </c>
      <c r="H6547">
        <v>0</v>
      </c>
      <c r="I6547">
        <v>0</v>
      </c>
      <c r="J6547">
        <v>0</v>
      </c>
      <c r="K6547">
        <v>0</v>
      </c>
      <c r="L6547">
        <v>0</v>
      </c>
      <c r="M6547">
        <v>64</v>
      </c>
      <c r="N6547">
        <v>0</v>
      </c>
      <c r="O6547">
        <v>0</v>
      </c>
      <c r="P6547">
        <v>0</v>
      </c>
      <c r="Q6547">
        <v>0</v>
      </c>
    </row>
    <row r="6548" spans="1:17" x14ac:dyDescent="0.25">
      <c r="A6548" t="s">
        <v>25565</v>
      </c>
      <c r="B6548" t="s">
        <v>72</v>
      </c>
      <c r="C6548" t="s">
        <v>126</v>
      </c>
      <c r="D6548" t="s">
        <v>526</v>
      </c>
      <c r="E6548" t="s">
        <v>21471</v>
      </c>
      <c r="F6548" t="s">
        <v>394</v>
      </c>
      <c r="G6548">
        <v>0</v>
      </c>
      <c r="H6548">
        <v>0</v>
      </c>
      <c r="I6548">
        <v>0</v>
      </c>
      <c r="J6548">
        <v>0</v>
      </c>
      <c r="K6548">
        <v>0</v>
      </c>
      <c r="L6548">
        <v>0</v>
      </c>
      <c r="M6548">
        <v>0</v>
      </c>
      <c r="N6548">
        <v>49</v>
      </c>
      <c r="O6548">
        <v>48</v>
      </c>
      <c r="P6548">
        <v>1</v>
      </c>
      <c r="Q6548">
        <v>0</v>
      </c>
    </row>
    <row r="6549" spans="1:17" x14ac:dyDescent="0.25">
      <c r="A6549" t="s">
        <v>25566</v>
      </c>
      <c r="B6549" t="s">
        <v>72</v>
      </c>
      <c r="C6549" t="s">
        <v>126</v>
      </c>
      <c r="D6549" t="s">
        <v>526</v>
      </c>
      <c r="E6549" t="s">
        <v>21471</v>
      </c>
      <c r="F6549" t="s">
        <v>395</v>
      </c>
      <c r="G6549">
        <v>0</v>
      </c>
      <c r="H6549">
        <v>0</v>
      </c>
      <c r="I6549">
        <v>0</v>
      </c>
      <c r="J6549">
        <v>0</v>
      </c>
      <c r="K6549">
        <v>0</v>
      </c>
      <c r="L6549">
        <v>0</v>
      </c>
      <c r="M6549">
        <v>0</v>
      </c>
      <c r="N6549">
        <v>45</v>
      </c>
      <c r="O6549">
        <v>44</v>
      </c>
      <c r="P6549">
        <v>1</v>
      </c>
      <c r="Q6549">
        <v>0</v>
      </c>
    </row>
    <row r="6550" spans="1:17" x14ac:dyDescent="0.25">
      <c r="A6550" t="s">
        <v>25567</v>
      </c>
      <c r="B6550" t="s">
        <v>72</v>
      </c>
      <c r="C6550" t="s">
        <v>126</v>
      </c>
      <c r="D6550" t="s">
        <v>526</v>
      </c>
      <c r="E6550" t="s">
        <v>21471</v>
      </c>
      <c r="F6550" t="s">
        <v>525</v>
      </c>
      <c r="G6550">
        <v>64</v>
      </c>
      <c r="H6550">
        <v>0</v>
      </c>
      <c r="I6550">
        <v>0</v>
      </c>
      <c r="J6550">
        <v>0</v>
      </c>
      <c r="K6550">
        <v>0</v>
      </c>
      <c r="L6550">
        <v>0</v>
      </c>
      <c r="M6550">
        <v>0</v>
      </c>
      <c r="N6550">
        <v>0</v>
      </c>
      <c r="O6550">
        <v>0</v>
      </c>
      <c r="P6550">
        <v>0</v>
      </c>
      <c r="Q6550">
        <v>0</v>
      </c>
    </row>
    <row r="6551" spans="1:17" x14ac:dyDescent="0.25">
      <c r="A6551" t="s">
        <v>13109</v>
      </c>
      <c r="B6551" t="s">
        <v>72</v>
      </c>
      <c r="C6551" t="s">
        <v>126</v>
      </c>
      <c r="D6551" t="s">
        <v>527</v>
      </c>
      <c r="E6551" t="s">
        <v>563</v>
      </c>
      <c r="F6551" t="s">
        <v>528</v>
      </c>
      <c r="G6551">
        <v>0</v>
      </c>
      <c r="H6551">
        <v>0</v>
      </c>
      <c r="I6551">
        <v>0</v>
      </c>
      <c r="J6551">
        <v>0</v>
      </c>
      <c r="K6551">
        <v>0</v>
      </c>
      <c r="L6551">
        <v>0</v>
      </c>
      <c r="M6551">
        <v>0</v>
      </c>
      <c r="N6551">
        <v>1</v>
      </c>
      <c r="O6551">
        <v>1</v>
      </c>
      <c r="P6551">
        <v>0</v>
      </c>
      <c r="Q6551">
        <v>0</v>
      </c>
    </row>
    <row r="6552" spans="1:17" x14ac:dyDescent="0.25">
      <c r="A6552" t="s">
        <v>13110</v>
      </c>
      <c r="B6552" t="s">
        <v>72</v>
      </c>
      <c r="C6552" t="s">
        <v>126</v>
      </c>
      <c r="D6552" t="s">
        <v>527</v>
      </c>
      <c r="E6552" t="s">
        <v>563</v>
      </c>
      <c r="F6552" t="s">
        <v>525</v>
      </c>
      <c r="G6552">
        <v>1</v>
      </c>
      <c r="H6552">
        <v>0</v>
      </c>
      <c r="I6552">
        <v>0</v>
      </c>
      <c r="J6552">
        <v>0</v>
      </c>
      <c r="K6552">
        <v>0</v>
      </c>
      <c r="L6552">
        <v>0</v>
      </c>
      <c r="M6552">
        <v>0</v>
      </c>
      <c r="N6552">
        <v>0</v>
      </c>
      <c r="O6552">
        <v>0</v>
      </c>
      <c r="P6552">
        <v>0</v>
      </c>
      <c r="Q6552">
        <v>0</v>
      </c>
    </row>
    <row r="6553" spans="1:17" x14ac:dyDescent="0.25">
      <c r="A6553" t="s">
        <v>25568</v>
      </c>
      <c r="B6553" t="s">
        <v>72</v>
      </c>
      <c r="C6553" t="s">
        <v>126</v>
      </c>
      <c r="D6553" t="s">
        <v>527</v>
      </c>
      <c r="E6553" t="s">
        <v>21471</v>
      </c>
      <c r="F6553" t="s">
        <v>528</v>
      </c>
      <c r="G6553">
        <v>0</v>
      </c>
      <c r="H6553">
        <v>0</v>
      </c>
      <c r="I6553">
        <v>0</v>
      </c>
      <c r="J6553">
        <v>0</v>
      </c>
      <c r="K6553">
        <v>0</v>
      </c>
      <c r="L6553">
        <v>0</v>
      </c>
      <c r="M6553">
        <v>0</v>
      </c>
      <c r="N6553">
        <v>2</v>
      </c>
      <c r="O6553">
        <v>2</v>
      </c>
      <c r="P6553">
        <v>0</v>
      </c>
      <c r="Q6553">
        <v>0</v>
      </c>
    </row>
    <row r="6554" spans="1:17" x14ac:dyDescent="0.25">
      <c r="A6554" t="s">
        <v>25569</v>
      </c>
      <c r="B6554" t="s">
        <v>72</v>
      </c>
      <c r="C6554" t="s">
        <v>126</v>
      </c>
      <c r="D6554" t="s">
        <v>527</v>
      </c>
      <c r="E6554" t="s">
        <v>21471</v>
      </c>
      <c r="F6554" t="s">
        <v>525</v>
      </c>
      <c r="G6554">
        <v>2</v>
      </c>
      <c r="H6554">
        <v>0</v>
      </c>
      <c r="I6554">
        <v>0</v>
      </c>
      <c r="J6554">
        <v>0</v>
      </c>
      <c r="K6554">
        <v>0</v>
      </c>
      <c r="L6554">
        <v>0</v>
      </c>
      <c r="M6554">
        <v>0</v>
      </c>
      <c r="N6554">
        <v>0</v>
      </c>
      <c r="O6554">
        <v>0</v>
      </c>
      <c r="P6554">
        <v>0</v>
      </c>
      <c r="Q6554">
        <v>0</v>
      </c>
    </row>
    <row r="6555" spans="1:17" x14ac:dyDescent="0.25">
      <c r="A6555" t="s">
        <v>13111</v>
      </c>
      <c r="B6555" t="s">
        <v>72</v>
      </c>
      <c r="C6555" t="s">
        <v>126</v>
      </c>
      <c r="D6555" t="s">
        <v>12971</v>
      </c>
      <c r="E6555" t="s">
        <v>563</v>
      </c>
      <c r="F6555" t="s">
        <v>525</v>
      </c>
      <c r="G6555">
        <v>10</v>
      </c>
      <c r="H6555">
        <v>0</v>
      </c>
      <c r="I6555">
        <v>0</v>
      </c>
      <c r="J6555">
        <v>0</v>
      </c>
      <c r="K6555">
        <v>0</v>
      </c>
      <c r="L6555">
        <v>0</v>
      </c>
      <c r="M6555">
        <v>0</v>
      </c>
      <c r="N6555">
        <v>0</v>
      </c>
      <c r="O6555">
        <v>0</v>
      </c>
      <c r="P6555">
        <v>0</v>
      </c>
      <c r="Q6555">
        <v>0</v>
      </c>
    </row>
    <row r="6556" spans="1:17" x14ac:dyDescent="0.25">
      <c r="A6556" t="s">
        <v>25570</v>
      </c>
      <c r="B6556" t="s">
        <v>72</v>
      </c>
      <c r="C6556" t="s">
        <v>126</v>
      </c>
      <c r="D6556" t="s">
        <v>12971</v>
      </c>
      <c r="E6556" t="s">
        <v>21471</v>
      </c>
      <c r="F6556" t="s">
        <v>525</v>
      </c>
      <c r="G6556">
        <v>9</v>
      </c>
      <c r="H6556">
        <v>0</v>
      </c>
      <c r="I6556">
        <v>0</v>
      </c>
      <c r="J6556">
        <v>0</v>
      </c>
      <c r="K6556">
        <v>0</v>
      </c>
      <c r="L6556">
        <v>0</v>
      </c>
      <c r="M6556">
        <v>0</v>
      </c>
      <c r="N6556">
        <v>0</v>
      </c>
      <c r="O6556">
        <v>0</v>
      </c>
      <c r="P6556">
        <v>0</v>
      </c>
      <c r="Q6556">
        <v>0</v>
      </c>
    </row>
    <row r="6557" spans="1:17" x14ac:dyDescent="0.25">
      <c r="A6557" t="s">
        <v>13112</v>
      </c>
      <c r="B6557" t="s">
        <v>72</v>
      </c>
      <c r="C6557" t="s">
        <v>127</v>
      </c>
      <c r="D6557" t="s">
        <v>529</v>
      </c>
      <c r="E6557" t="s">
        <v>563</v>
      </c>
      <c r="F6557" t="s">
        <v>525</v>
      </c>
      <c r="G6557">
        <v>15</v>
      </c>
      <c r="H6557">
        <v>0</v>
      </c>
      <c r="I6557">
        <v>0</v>
      </c>
      <c r="J6557">
        <v>0</v>
      </c>
      <c r="K6557">
        <v>0</v>
      </c>
      <c r="L6557">
        <v>0</v>
      </c>
      <c r="M6557">
        <v>0</v>
      </c>
      <c r="N6557">
        <v>0</v>
      </c>
      <c r="O6557">
        <v>0</v>
      </c>
      <c r="P6557">
        <v>0</v>
      </c>
      <c r="Q6557">
        <v>0</v>
      </c>
    </row>
    <row r="6558" spans="1:17" x14ac:dyDescent="0.25">
      <c r="A6558" t="s">
        <v>25571</v>
      </c>
      <c r="B6558" t="s">
        <v>72</v>
      </c>
      <c r="C6558" t="s">
        <v>127</v>
      </c>
      <c r="D6558" t="s">
        <v>529</v>
      </c>
      <c r="E6558" t="s">
        <v>21471</v>
      </c>
      <c r="F6558" t="s">
        <v>525</v>
      </c>
      <c r="G6558">
        <v>7</v>
      </c>
      <c r="H6558">
        <v>0</v>
      </c>
      <c r="I6558">
        <v>0</v>
      </c>
      <c r="J6558">
        <v>0</v>
      </c>
      <c r="K6558">
        <v>0</v>
      </c>
      <c r="L6558">
        <v>0</v>
      </c>
      <c r="M6558">
        <v>0</v>
      </c>
      <c r="N6558">
        <v>0</v>
      </c>
      <c r="O6558">
        <v>0</v>
      </c>
      <c r="P6558">
        <v>0</v>
      </c>
      <c r="Q6558">
        <v>0</v>
      </c>
    </row>
    <row r="6559" spans="1:17" x14ac:dyDescent="0.25">
      <c r="A6559" t="s">
        <v>13113</v>
      </c>
      <c r="B6559" t="s">
        <v>72</v>
      </c>
      <c r="C6559" t="s">
        <v>127</v>
      </c>
      <c r="D6559" t="s">
        <v>526</v>
      </c>
      <c r="E6559" t="s">
        <v>563</v>
      </c>
      <c r="F6559" t="s">
        <v>396</v>
      </c>
      <c r="G6559">
        <v>0</v>
      </c>
      <c r="H6559">
        <v>20</v>
      </c>
      <c r="I6559">
        <v>1</v>
      </c>
      <c r="J6559">
        <v>17</v>
      </c>
      <c r="K6559">
        <v>1</v>
      </c>
      <c r="L6559">
        <v>1</v>
      </c>
      <c r="M6559">
        <v>0</v>
      </c>
      <c r="N6559">
        <v>0</v>
      </c>
      <c r="O6559">
        <v>0</v>
      </c>
      <c r="P6559">
        <v>0</v>
      </c>
      <c r="Q6559">
        <v>0</v>
      </c>
    </row>
    <row r="6560" spans="1:17" x14ac:dyDescent="0.25">
      <c r="A6560" t="s">
        <v>13114</v>
      </c>
      <c r="B6560" t="s">
        <v>72</v>
      </c>
      <c r="C6560" t="s">
        <v>127</v>
      </c>
      <c r="D6560" t="s">
        <v>526</v>
      </c>
      <c r="E6560" t="s">
        <v>563</v>
      </c>
      <c r="F6560" t="s">
        <v>4236</v>
      </c>
      <c r="G6560">
        <v>0</v>
      </c>
      <c r="H6560">
        <v>20</v>
      </c>
      <c r="I6560">
        <v>0</v>
      </c>
      <c r="J6560">
        <v>18</v>
      </c>
      <c r="K6560">
        <v>1</v>
      </c>
      <c r="L6560">
        <v>1</v>
      </c>
      <c r="M6560">
        <v>0</v>
      </c>
      <c r="N6560">
        <v>0</v>
      </c>
      <c r="O6560">
        <v>0</v>
      </c>
      <c r="P6560">
        <v>0</v>
      </c>
      <c r="Q6560">
        <v>0</v>
      </c>
    </row>
    <row r="6561" spans="1:17" x14ac:dyDescent="0.25">
      <c r="A6561" t="s">
        <v>13115</v>
      </c>
      <c r="B6561" t="s">
        <v>72</v>
      </c>
      <c r="C6561" t="s">
        <v>127</v>
      </c>
      <c r="D6561" t="s">
        <v>526</v>
      </c>
      <c r="E6561" t="s">
        <v>563</v>
      </c>
      <c r="F6561" t="s">
        <v>4238</v>
      </c>
      <c r="G6561">
        <v>0</v>
      </c>
      <c r="H6561">
        <v>0</v>
      </c>
      <c r="I6561">
        <v>0</v>
      </c>
      <c r="J6561">
        <v>0</v>
      </c>
      <c r="K6561">
        <v>0</v>
      </c>
      <c r="L6561">
        <v>0</v>
      </c>
      <c r="M6561">
        <v>20</v>
      </c>
      <c r="N6561">
        <v>0</v>
      </c>
      <c r="O6561">
        <v>0</v>
      </c>
      <c r="P6561">
        <v>0</v>
      </c>
      <c r="Q6561">
        <v>0</v>
      </c>
    </row>
    <row r="6562" spans="1:17" x14ac:dyDescent="0.25">
      <c r="A6562" t="s">
        <v>13116</v>
      </c>
      <c r="B6562" t="s">
        <v>72</v>
      </c>
      <c r="C6562" t="s">
        <v>127</v>
      </c>
      <c r="D6562" t="s">
        <v>526</v>
      </c>
      <c r="E6562" t="s">
        <v>563</v>
      </c>
      <c r="F6562" t="s">
        <v>397</v>
      </c>
      <c r="G6562">
        <v>0</v>
      </c>
      <c r="H6562">
        <v>20</v>
      </c>
      <c r="I6562">
        <v>0</v>
      </c>
      <c r="J6562">
        <v>18</v>
      </c>
      <c r="K6562">
        <v>1</v>
      </c>
      <c r="L6562">
        <v>1</v>
      </c>
      <c r="M6562">
        <v>0</v>
      </c>
      <c r="N6562">
        <v>0</v>
      </c>
      <c r="O6562">
        <v>0</v>
      </c>
      <c r="P6562">
        <v>0</v>
      </c>
      <c r="Q6562">
        <v>0</v>
      </c>
    </row>
    <row r="6563" spans="1:17" x14ac:dyDescent="0.25">
      <c r="A6563" t="s">
        <v>13117</v>
      </c>
      <c r="B6563" t="s">
        <v>72</v>
      </c>
      <c r="C6563" t="s">
        <v>127</v>
      </c>
      <c r="D6563" t="s">
        <v>526</v>
      </c>
      <c r="E6563" t="s">
        <v>563</v>
      </c>
      <c r="F6563" t="s">
        <v>398</v>
      </c>
      <c r="G6563">
        <v>0</v>
      </c>
      <c r="H6563">
        <v>20</v>
      </c>
      <c r="I6563">
        <v>0</v>
      </c>
      <c r="J6563">
        <v>18</v>
      </c>
      <c r="K6563">
        <v>1</v>
      </c>
      <c r="L6563">
        <v>1</v>
      </c>
      <c r="M6563">
        <v>0</v>
      </c>
      <c r="N6563">
        <v>0</v>
      </c>
      <c r="O6563">
        <v>0</v>
      </c>
      <c r="P6563">
        <v>0</v>
      </c>
      <c r="Q6563">
        <v>0</v>
      </c>
    </row>
    <row r="6564" spans="1:17" x14ac:dyDescent="0.25">
      <c r="A6564" t="s">
        <v>13118</v>
      </c>
      <c r="B6564" t="s">
        <v>72</v>
      </c>
      <c r="C6564" t="s">
        <v>127</v>
      </c>
      <c r="D6564" t="s">
        <v>526</v>
      </c>
      <c r="E6564" t="s">
        <v>563</v>
      </c>
      <c r="F6564" t="s">
        <v>4242</v>
      </c>
      <c r="G6564">
        <v>0</v>
      </c>
      <c r="H6564">
        <v>0</v>
      </c>
      <c r="I6564">
        <v>0</v>
      </c>
      <c r="J6564">
        <v>0</v>
      </c>
      <c r="K6564">
        <v>0</v>
      </c>
      <c r="L6564">
        <v>0</v>
      </c>
      <c r="M6564">
        <v>20</v>
      </c>
      <c r="N6564">
        <v>0</v>
      </c>
      <c r="O6564">
        <v>0</v>
      </c>
      <c r="P6564">
        <v>0</v>
      </c>
      <c r="Q6564">
        <v>0</v>
      </c>
    </row>
    <row r="6565" spans="1:17" x14ac:dyDescent="0.25">
      <c r="A6565" t="s">
        <v>13119</v>
      </c>
      <c r="B6565" t="s">
        <v>72</v>
      </c>
      <c r="C6565" t="s">
        <v>127</v>
      </c>
      <c r="D6565" t="s">
        <v>526</v>
      </c>
      <c r="E6565" t="s">
        <v>563</v>
      </c>
      <c r="F6565" t="s">
        <v>399</v>
      </c>
      <c r="G6565">
        <v>0</v>
      </c>
      <c r="H6565">
        <v>20</v>
      </c>
      <c r="I6565">
        <v>0</v>
      </c>
      <c r="J6565">
        <v>18</v>
      </c>
      <c r="K6565">
        <v>1</v>
      </c>
      <c r="L6565">
        <v>1</v>
      </c>
      <c r="M6565">
        <v>0</v>
      </c>
      <c r="N6565">
        <v>0</v>
      </c>
      <c r="O6565">
        <v>0</v>
      </c>
      <c r="P6565">
        <v>0</v>
      </c>
      <c r="Q6565">
        <v>0</v>
      </c>
    </row>
    <row r="6566" spans="1:17" x14ac:dyDescent="0.25">
      <c r="A6566" t="s">
        <v>13120</v>
      </c>
      <c r="B6566" t="s">
        <v>72</v>
      </c>
      <c r="C6566" t="s">
        <v>127</v>
      </c>
      <c r="D6566" t="s">
        <v>526</v>
      </c>
      <c r="E6566" t="s">
        <v>563</v>
      </c>
      <c r="F6566" t="s">
        <v>4245</v>
      </c>
      <c r="G6566">
        <v>0</v>
      </c>
      <c r="H6566">
        <v>0</v>
      </c>
      <c r="I6566">
        <v>0</v>
      </c>
      <c r="J6566">
        <v>0</v>
      </c>
      <c r="K6566">
        <v>0</v>
      </c>
      <c r="L6566">
        <v>0</v>
      </c>
      <c r="M6566">
        <v>20</v>
      </c>
      <c r="N6566">
        <v>0</v>
      </c>
      <c r="O6566">
        <v>0</v>
      </c>
      <c r="P6566">
        <v>0</v>
      </c>
      <c r="Q6566">
        <v>0</v>
      </c>
    </row>
    <row r="6567" spans="1:17" x14ac:dyDescent="0.25">
      <c r="A6567" t="s">
        <v>13121</v>
      </c>
      <c r="B6567" t="s">
        <v>72</v>
      </c>
      <c r="C6567" t="s">
        <v>127</v>
      </c>
      <c r="D6567" t="s">
        <v>526</v>
      </c>
      <c r="E6567" t="s">
        <v>563</v>
      </c>
      <c r="F6567" t="s">
        <v>394</v>
      </c>
      <c r="G6567">
        <v>0</v>
      </c>
      <c r="H6567">
        <v>0</v>
      </c>
      <c r="I6567">
        <v>0</v>
      </c>
      <c r="J6567">
        <v>0</v>
      </c>
      <c r="K6567">
        <v>0</v>
      </c>
      <c r="L6567">
        <v>0</v>
      </c>
      <c r="M6567">
        <v>0</v>
      </c>
      <c r="N6567">
        <v>12</v>
      </c>
      <c r="O6567">
        <v>12</v>
      </c>
      <c r="P6567">
        <v>0</v>
      </c>
      <c r="Q6567">
        <v>0</v>
      </c>
    </row>
    <row r="6568" spans="1:17" x14ac:dyDescent="0.25">
      <c r="A6568" t="s">
        <v>13122</v>
      </c>
      <c r="B6568" t="s">
        <v>72</v>
      </c>
      <c r="C6568" t="s">
        <v>127</v>
      </c>
      <c r="D6568" t="s">
        <v>526</v>
      </c>
      <c r="E6568" t="s">
        <v>563</v>
      </c>
      <c r="F6568" t="s">
        <v>395</v>
      </c>
      <c r="G6568">
        <v>0</v>
      </c>
      <c r="H6568">
        <v>0</v>
      </c>
      <c r="I6568">
        <v>0</v>
      </c>
      <c r="J6568">
        <v>0</v>
      </c>
      <c r="K6568">
        <v>0</v>
      </c>
      <c r="L6568">
        <v>0</v>
      </c>
      <c r="M6568">
        <v>0</v>
      </c>
      <c r="N6568">
        <v>9</v>
      </c>
      <c r="O6568">
        <v>9</v>
      </c>
      <c r="P6568">
        <v>0</v>
      </c>
      <c r="Q6568">
        <v>0</v>
      </c>
    </row>
    <row r="6569" spans="1:17" x14ac:dyDescent="0.25">
      <c r="A6569" t="s">
        <v>25572</v>
      </c>
      <c r="B6569" t="s">
        <v>72</v>
      </c>
      <c r="C6569" t="s">
        <v>187</v>
      </c>
      <c r="D6569" t="s">
        <v>526</v>
      </c>
      <c r="E6569" t="s">
        <v>21471</v>
      </c>
      <c r="F6569" t="s">
        <v>397</v>
      </c>
      <c r="G6569">
        <v>0</v>
      </c>
      <c r="H6569">
        <v>22</v>
      </c>
      <c r="I6569">
        <v>1</v>
      </c>
      <c r="J6569">
        <v>16</v>
      </c>
      <c r="K6569">
        <v>2</v>
      </c>
      <c r="L6569">
        <v>3</v>
      </c>
      <c r="M6569">
        <v>0</v>
      </c>
      <c r="N6569">
        <v>0</v>
      </c>
      <c r="O6569">
        <v>0</v>
      </c>
      <c r="P6569">
        <v>0</v>
      </c>
      <c r="Q6569">
        <v>0</v>
      </c>
    </row>
    <row r="6570" spans="1:17" x14ac:dyDescent="0.25">
      <c r="A6570" t="s">
        <v>25573</v>
      </c>
      <c r="B6570" t="s">
        <v>72</v>
      </c>
      <c r="C6570" t="s">
        <v>187</v>
      </c>
      <c r="D6570" t="s">
        <v>526</v>
      </c>
      <c r="E6570" t="s">
        <v>21471</v>
      </c>
      <c r="F6570" t="s">
        <v>398</v>
      </c>
      <c r="G6570">
        <v>0</v>
      </c>
      <c r="H6570">
        <v>22</v>
      </c>
      <c r="I6570">
        <v>1</v>
      </c>
      <c r="J6570">
        <v>16</v>
      </c>
      <c r="K6570">
        <v>2</v>
      </c>
      <c r="L6570">
        <v>3</v>
      </c>
      <c r="M6570">
        <v>0</v>
      </c>
      <c r="N6570">
        <v>0</v>
      </c>
      <c r="O6570">
        <v>0</v>
      </c>
      <c r="P6570">
        <v>0</v>
      </c>
      <c r="Q6570">
        <v>0</v>
      </c>
    </row>
    <row r="6571" spans="1:17" x14ac:dyDescent="0.25">
      <c r="A6571" t="s">
        <v>25574</v>
      </c>
      <c r="B6571" t="s">
        <v>72</v>
      </c>
      <c r="C6571" t="s">
        <v>187</v>
      </c>
      <c r="D6571" t="s">
        <v>526</v>
      </c>
      <c r="E6571" t="s">
        <v>21471</v>
      </c>
      <c r="F6571" t="s">
        <v>4242</v>
      </c>
      <c r="G6571">
        <v>0</v>
      </c>
      <c r="H6571">
        <v>0</v>
      </c>
      <c r="I6571">
        <v>0</v>
      </c>
      <c r="J6571">
        <v>0</v>
      </c>
      <c r="K6571">
        <v>0</v>
      </c>
      <c r="L6571">
        <v>0</v>
      </c>
      <c r="M6571">
        <v>22</v>
      </c>
      <c r="N6571">
        <v>0</v>
      </c>
      <c r="O6571">
        <v>0</v>
      </c>
      <c r="P6571">
        <v>0</v>
      </c>
      <c r="Q6571">
        <v>0</v>
      </c>
    </row>
    <row r="6572" spans="1:17" x14ac:dyDescent="0.25">
      <c r="A6572" t="s">
        <v>25575</v>
      </c>
      <c r="B6572" t="s">
        <v>72</v>
      </c>
      <c r="C6572" t="s">
        <v>187</v>
      </c>
      <c r="D6572" t="s">
        <v>526</v>
      </c>
      <c r="E6572" t="s">
        <v>21471</v>
      </c>
      <c r="F6572" t="s">
        <v>399</v>
      </c>
      <c r="G6572">
        <v>0</v>
      </c>
      <c r="H6572">
        <v>22</v>
      </c>
      <c r="I6572">
        <v>1</v>
      </c>
      <c r="J6572">
        <v>16</v>
      </c>
      <c r="K6572">
        <v>4</v>
      </c>
      <c r="L6572">
        <v>1</v>
      </c>
      <c r="M6572">
        <v>0</v>
      </c>
      <c r="N6572">
        <v>0</v>
      </c>
      <c r="O6572">
        <v>0</v>
      </c>
      <c r="P6572">
        <v>0</v>
      </c>
      <c r="Q6572">
        <v>0</v>
      </c>
    </row>
    <row r="6573" spans="1:17" x14ac:dyDescent="0.25">
      <c r="A6573" t="s">
        <v>25576</v>
      </c>
      <c r="B6573" t="s">
        <v>72</v>
      </c>
      <c r="C6573" t="s">
        <v>187</v>
      </c>
      <c r="D6573" t="s">
        <v>526</v>
      </c>
      <c r="E6573" t="s">
        <v>21471</v>
      </c>
      <c r="F6573" t="s">
        <v>4245</v>
      </c>
      <c r="G6573">
        <v>0</v>
      </c>
      <c r="H6573">
        <v>0</v>
      </c>
      <c r="I6573">
        <v>0</v>
      </c>
      <c r="J6573">
        <v>0</v>
      </c>
      <c r="K6573">
        <v>0</v>
      </c>
      <c r="L6573">
        <v>0</v>
      </c>
      <c r="M6573">
        <v>22</v>
      </c>
      <c r="N6573">
        <v>0</v>
      </c>
      <c r="O6573">
        <v>0</v>
      </c>
      <c r="P6573">
        <v>0</v>
      </c>
      <c r="Q6573">
        <v>0</v>
      </c>
    </row>
    <row r="6574" spans="1:17" x14ac:dyDescent="0.25">
      <c r="A6574" t="s">
        <v>25577</v>
      </c>
      <c r="B6574" t="s">
        <v>72</v>
      </c>
      <c r="C6574" t="s">
        <v>187</v>
      </c>
      <c r="D6574" t="s">
        <v>526</v>
      </c>
      <c r="E6574" t="s">
        <v>21471</v>
      </c>
      <c r="F6574" t="s">
        <v>394</v>
      </c>
      <c r="G6574">
        <v>0</v>
      </c>
      <c r="H6574">
        <v>0</v>
      </c>
      <c r="I6574">
        <v>0</v>
      </c>
      <c r="J6574">
        <v>0</v>
      </c>
      <c r="K6574">
        <v>0</v>
      </c>
      <c r="L6574">
        <v>0</v>
      </c>
      <c r="M6574">
        <v>0</v>
      </c>
      <c r="N6574">
        <v>18</v>
      </c>
      <c r="O6574">
        <v>16</v>
      </c>
      <c r="P6574">
        <v>1</v>
      </c>
      <c r="Q6574">
        <v>1</v>
      </c>
    </row>
    <row r="6575" spans="1:17" x14ac:dyDescent="0.25">
      <c r="A6575" t="s">
        <v>25578</v>
      </c>
      <c r="B6575" t="s">
        <v>72</v>
      </c>
      <c r="C6575" t="s">
        <v>187</v>
      </c>
      <c r="D6575" t="s">
        <v>526</v>
      </c>
      <c r="E6575" t="s">
        <v>21471</v>
      </c>
      <c r="F6575" t="s">
        <v>395</v>
      </c>
      <c r="G6575">
        <v>0</v>
      </c>
      <c r="H6575">
        <v>0</v>
      </c>
      <c r="I6575">
        <v>0</v>
      </c>
      <c r="J6575">
        <v>0</v>
      </c>
      <c r="K6575">
        <v>0</v>
      </c>
      <c r="L6575">
        <v>0</v>
      </c>
      <c r="M6575">
        <v>0</v>
      </c>
      <c r="N6575">
        <v>16</v>
      </c>
      <c r="O6575">
        <v>14</v>
      </c>
      <c r="P6575">
        <v>1</v>
      </c>
      <c r="Q6575">
        <v>1</v>
      </c>
    </row>
    <row r="6576" spans="1:17" x14ac:dyDescent="0.25">
      <c r="A6576" t="s">
        <v>25579</v>
      </c>
      <c r="B6576" t="s">
        <v>72</v>
      </c>
      <c r="C6576" t="s">
        <v>187</v>
      </c>
      <c r="D6576" t="s">
        <v>526</v>
      </c>
      <c r="E6576" t="s">
        <v>21471</v>
      </c>
      <c r="F6576" t="s">
        <v>525</v>
      </c>
      <c r="G6576">
        <v>22</v>
      </c>
      <c r="H6576">
        <v>0</v>
      </c>
      <c r="I6576">
        <v>0</v>
      </c>
      <c r="J6576">
        <v>0</v>
      </c>
      <c r="K6576">
        <v>0</v>
      </c>
      <c r="L6576">
        <v>0</v>
      </c>
      <c r="M6576">
        <v>0</v>
      </c>
      <c r="N6576">
        <v>0</v>
      </c>
      <c r="O6576">
        <v>0</v>
      </c>
      <c r="P6576">
        <v>0</v>
      </c>
      <c r="Q6576">
        <v>0</v>
      </c>
    </row>
    <row r="6577" spans="1:17" x14ac:dyDescent="0.25">
      <c r="A6577" t="s">
        <v>25580</v>
      </c>
      <c r="B6577" t="s">
        <v>72</v>
      </c>
      <c r="C6577" t="s">
        <v>187</v>
      </c>
      <c r="D6577" t="s">
        <v>527</v>
      </c>
      <c r="E6577" t="s">
        <v>21471</v>
      </c>
      <c r="F6577" t="s">
        <v>528</v>
      </c>
      <c r="G6577">
        <v>0</v>
      </c>
      <c r="H6577">
        <v>0</v>
      </c>
      <c r="I6577">
        <v>0</v>
      </c>
      <c r="J6577">
        <v>0</v>
      </c>
      <c r="K6577">
        <v>0</v>
      </c>
      <c r="L6577">
        <v>0</v>
      </c>
      <c r="M6577">
        <v>0</v>
      </c>
      <c r="N6577">
        <v>3</v>
      </c>
      <c r="O6577">
        <v>3</v>
      </c>
      <c r="P6577">
        <v>0</v>
      </c>
      <c r="Q6577">
        <v>0</v>
      </c>
    </row>
    <row r="6578" spans="1:17" x14ac:dyDescent="0.25">
      <c r="A6578" t="s">
        <v>25581</v>
      </c>
      <c r="B6578" t="s">
        <v>72</v>
      </c>
      <c r="C6578" t="s">
        <v>187</v>
      </c>
      <c r="D6578" t="s">
        <v>527</v>
      </c>
      <c r="E6578" t="s">
        <v>21471</v>
      </c>
      <c r="F6578" t="s">
        <v>525</v>
      </c>
      <c r="G6578">
        <v>3</v>
      </c>
      <c r="H6578">
        <v>0</v>
      </c>
      <c r="I6578">
        <v>0</v>
      </c>
      <c r="J6578">
        <v>0</v>
      </c>
      <c r="K6578">
        <v>0</v>
      </c>
      <c r="L6578">
        <v>0</v>
      </c>
      <c r="M6578">
        <v>0</v>
      </c>
      <c r="N6578">
        <v>0</v>
      </c>
      <c r="O6578">
        <v>0</v>
      </c>
      <c r="P6578">
        <v>0</v>
      </c>
      <c r="Q6578">
        <v>0</v>
      </c>
    </row>
    <row r="6579" spans="1:17" x14ac:dyDescent="0.25">
      <c r="A6579" t="s">
        <v>18546</v>
      </c>
      <c r="B6579" t="s">
        <v>72</v>
      </c>
      <c r="C6579" t="s">
        <v>187</v>
      </c>
      <c r="D6579" t="s">
        <v>12971</v>
      </c>
      <c r="E6579" t="s">
        <v>563</v>
      </c>
      <c r="F6579" t="s">
        <v>525</v>
      </c>
      <c r="G6579">
        <v>2</v>
      </c>
      <c r="H6579">
        <v>0</v>
      </c>
      <c r="I6579">
        <v>0</v>
      </c>
      <c r="J6579">
        <v>0</v>
      </c>
      <c r="K6579">
        <v>0</v>
      </c>
      <c r="L6579">
        <v>0</v>
      </c>
      <c r="M6579">
        <v>0</v>
      </c>
      <c r="N6579">
        <v>0</v>
      </c>
      <c r="O6579">
        <v>0</v>
      </c>
      <c r="P6579">
        <v>0</v>
      </c>
      <c r="Q6579">
        <v>0</v>
      </c>
    </row>
    <row r="6580" spans="1:17" x14ac:dyDescent="0.25">
      <c r="A6580" t="s">
        <v>25582</v>
      </c>
      <c r="B6580" t="s">
        <v>72</v>
      </c>
      <c r="C6580" t="s">
        <v>187</v>
      </c>
      <c r="D6580" t="s">
        <v>12971</v>
      </c>
      <c r="E6580" t="s">
        <v>21471</v>
      </c>
      <c r="F6580" t="s">
        <v>525</v>
      </c>
      <c r="G6580">
        <v>8</v>
      </c>
      <c r="H6580">
        <v>0</v>
      </c>
      <c r="I6580">
        <v>0</v>
      </c>
      <c r="J6580">
        <v>0</v>
      </c>
      <c r="K6580">
        <v>0</v>
      </c>
      <c r="L6580">
        <v>0</v>
      </c>
      <c r="M6580">
        <v>0</v>
      </c>
      <c r="N6580">
        <v>0</v>
      </c>
      <c r="O6580">
        <v>0</v>
      </c>
      <c r="P6580">
        <v>0</v>
      </c>
      <c r="Q6580">
        <v>0</v>
      </c>
    </row>
    <row r="6581" spans="1:17" x14ac:dyDescent="0.25">
      <c r="A6581" t="s">
        <v>18547</v>
      </c>
      <c r="B6581" t="s">
        <v>72</v>
      </c>
      <c r="C6581" t="s">
        <v>188</v>
      </c>
      <c r="D6581" t="s">
        <v>529</v>
      </c>
      <c r="E6581" t="s">
        <v>563</v>
      </c>
      <c r="F6581" t="s">
        <v>525</v>
      </c>
      <c r="G6581">
        <v>2</v>
      </c>
      <c r="H6581">
        <v>0</v>
      </c>
      <c r="I6581">
        <v>0</v>
      </c>
      <c r="J6581">
        <v>0</v>
      </c>
      <c r="K6581">
        <v>0</v>
      </c>
      <c r="L6581">
        <v>0</v>
      </c>
      <c r="M6581">
        <v>0</v>
      </c>
      <c r="N6581">
        <v>0</v>
      </c>
      <c r="O6581">
        <v>0</v>
      </c>
      <c r="P6581">
        <v>0</v>
      </c>
      <c r="Q6581">
        <v>0</v>
      </c>
    </row>
    <row r="6582" spans="1:17" x14ac:dyDescent="0.25">
      <c r="A6582" t="s">
        <v>25583</v>
      </c>
      <c r="B6582" t="s">
        <v>72</v>
      </c>
      <c r="C6582" t="s">
        <v>188</v>
      </c>
      <c r="D6582" t="s">
        <v>529</v>
      </c>
      <c r="E6582" t="s">
        <v>21471</v>
      </c>
      <c r="F6582" t="s">
        <v>525</v>
      </c>
      <c r="G6582">
        <v>2</v>
      </c>
      <c r="H6582">
        <v>0</v>
      </c>
      <c r="I6582">
        <v>0</v>
      </c>
      <c r="J6582">
        <v>0</v>
      </c>
      <c r="K6582">
        <v>0</v>
      </c>
      <c r="L6582">
        <v>0</v>
      </c>
      <c r="M6582">
        <v>0</v>
      </c>
      <c r="N6582">
        <v>0</v>
      </c>
      <c r="O6582">
        <v>0</v>
      </c>
      <c r="P6582">
        <v>0</v>
      </c>
      <c r="Q6582">
        <v>0</v>
      </c>
    </row>
    <row r="6583" spans="1:17" x14ac:dyDescent="0.25">
      <c r="A6583" t="s">
        <v>18548</v>
      </c>
      <c r="B6583" t="s">
        <v>72</v>
      </c>
      <c r="C6583" t="s">
        <v>188</v>
      </c>
      <c r="D6583" t="s">
        <v>526</v>
      </c>
      <c r="E6583" t="s">
        <v>563</v>
      </c>
      <c r="F6583" t="s">
        <v>396</v>
      </c>
      <c r="G6583">
        <v>0</v>
      </c>
      <c r="H6583">
        <v>17</v>
      </c>
      <c r="I6583">
        <v>1</v>
      </c>
      <c r="J6583">
        <v>11</v>
      </c>
      <c r="K6583">
        <v>3</v>
      </c>
      <c r="L6583">
        <v>2</v>
      </c>
      <c r="M6583">
        <v>0</v>
      </c>
      <c r="N6583">
        <v>0</v>
      </c>
      <c r="O6583">
        <v>0</v>
      </c>
      <c r="P6583">
        <v>0</v>
      </c>
      <c r="Q6583">
        <v>0</v>
      </c>
    </row>
    <row r="6584" spans="1:17" x14ac:dyDescent="0.25">
      <c r="A6584" t="s">
        <v>18549</v>
      </c>
      <c r="B6584" t="s">
        <v>72</v>
      </c>
      <c r="C6584" t="s">
        <v>188</v>
      </c>
      <c r="D6584" t="s">
        <v>526</v>
      </c>
      <c r="E6584" t="s">
        <v>563</v>
      </c>
      <c r="F6584" t="s">
        <v>4236</v>
      </c>
      <c r="G6584">
        <v>0</v>
      </c>
      <c r="H6584">
        <v>17</v>
      </c>
      <c r="I6584">
        <v>1</v>
      </c>
      <c r="J6584">
        <v>11</v>
      </c>
      <c r="K6584">
        <v>3</v>
      </c>
      <c r="L6584">
        <v>2</v>
      </c>
      <c r="M6584">
        <v>0</v>
      </c>
      <c r="N6584">
        <v>0</v>
      </c>
      <c r="O6584">
        <v>0</v>
      </c>
      <c r="P6584">
        <v>0</v>
      </c>
      <c r="Q6584">
        <v>0</v>
      </c>
    </row>
    <row r="6585" spans="1:17" x14ac:dyDescent="0.25">
      <c r="A6585" t="s">
        <v>18550</v>
      </c>
      <c r="B6585" t="s">
        <v>72</v>
      </c>
      <c r="C6585" t="s">
        <v>188</v>
      </c>
      <c r="D6585" t="s">
        <v>526</v>
      </c>
      <c r="E6585" t="s">
        <v>563</v>
      </c>
      <c r="F6585" t="s">
        <v>4238</v>
      </c>
      <c r="G6585">
        <v>0</v>
      </c>
      <c r="H6585">
        <v>0</v>
      </c>
      <c r="I6585">
        <v>0</v>
      </c>
      <c r="J6585">
        <v>0</v>
      </c>
      <c r="K6585">
        <v>0</v>
      </c>
      <c r="L6585">
        <v>0</v>
      </c>
      <c r="M6585">
        <v>17</v>
      </c>
      <c r="N6585">
        <v>0</v>
      </c>
      <c r="O6585">
        <v>0</v>
      </c>
      <c r="P6585">
        <v>0</v>
      </c>
      <c r="Q6585">
        <v>0</v>
      </c>
    </row>
    <row r="6586" spans="1:17" x14ac:dyDescent="0.25">
      <c r="A6586" t="s">
        <v>18551</v>
      </c>
      <c r="B6586" t="s">
        <v>72</v>
      </c>
      <c r="C6586" t="s">
        <v>188</v>
      </c>
      <c r="D6586" t="s">
        <v>526</v>
      </c>
      <c r="E6586" t="s">
        <v>563</v>
      </c>
      <c r="F6586" t="s">
        <v>397</v>
      </c>
      <c r="G6586">
        <v>0</v>
      </c>
      <c r="H6586">
        <v>17</v>
      </c>
      <c r="I6586">
        <v>1</v>
      </c>
      <c r="J6586">
        <v>11</v>
      </c>
      <c r="K6586">
        <v>3</v>
      </c>
      <c r="L6586">
        <v>2</v>
      </c>
      <c r="M6586">
        <v>0</v>
      </c>
      <c r="N6586">
        <v>0</v>
      </c>
      <c r="O6586">
        <v>0</v>
      </c>
      <c r="P6586">
        <v>0</v>
      </c>
      <c r="Q6586">
        <v>0</v>
      </c>
    </row>
    <row r="6587" spans="1:17" x14ac:dyDescent="0.25">
      <c r="A6587" t="s">
        <v>18552</v>
      </c>
      <c r="B6587" t="s">
        <v>72</v>
      </c>
      <c r="C6587" t="s">
        <v>188</v>
      </c>
      <c r="D6587" t="s">
        <v>526</v>
      </c>
      <c r="E6587" t="s">
        <v>563</v>
      </c>
      <c r="F6587" t="s">
        <v>398</v>
      </c>
      <c r="G6587">
        <v>0</v>
      </c>
      <c r="H6587">
        <v>17</v>
      </c>
      <c r="I6587">
        <v>1</v>
      </c>
      <c r="J6587">
        <v>11</v>
      </c>
      <c r="K6587">
        <v>3</v>
      </c>
      <c r="L6587">
        <v>2</v>
      </c>
      <c r="M6587">
        <v>0</v>
      </c>
      <c r="N6587">
        <v>0</v>
      </c>
      <c r="O6587">
        <v>0</v>
      </c>
      <c r="P6587">
        <v>0</v>
      </c>
      <c r="Q6587">
        <v>0</v>
      </c>
    </row>
    <row r="6588" spans="1:17" x14ac:dyDescent="0.25">
      <c r="A6588" t="s">
        <v>18553</v>
      </c>
      <c r="B6588" t="s">
        <v>72</v>
      </c>
      <c r="C6588" t="s">
        <v>188</v>
      </c>
      <c r="D6588" t="s">
        <v>526</v>
      </c>
      <c r="E6588" t="s">
        <v>563</v>
      </c>
      <c r="F6588" t="s">
        <v>4242</v>
      </c>
      <c r="G6588">
        <v>0</v>
      </c>
      <c r="H6588">
        <v>0</v>
      </c>
      <c r="I6588">
        <v>0</v>
      </c>
      <c r="J6588">
        <v>0</v>
      </c>
      <c r="K6588">
        <v>0</v>
      </c>
      <c r="L6588">
        <v>0</v>
      </c>
      <c r="M6588">
        <v>17</v>
      </c>
      <c r="N6588">
        <v>0</v>
      </c>
      <c r="O6588">
        <v>0</v>
      </c>
      <c r="P6588">
        <v>0</v>
      </c>
      <c r="Q6588">
        <v>0</v>
      </c>
    </row>
    <row r="6589" spans="1:17" x14ac:dyDescent="0.25">
      <c r="A6589" t="s">
        <v>18554</v>
      </c>
      <c r="B6589" t="s">
        <v>72</v>
      </c>
      <c r="C6589" t="s">
        <v>188</v>
      </c>
      <c r="D6589" t="s">
        <v>526</v>
      </c>
      <c r="E6589" t="s">
        <v>563</v>
      </c>
      <c r="F6589" t="s">
        <v>399</v>
      </c>
      <c r="G6589">
        <v>0</v>
      </c>
      <c r="H6589">
        <v>17</v>
      </c>
      <c r="I6589">
        <v>1</v>
      </c>
      <c r="J6589">
        <v>11</v>
      </c>
      <c r="K6589">
        <v>3</v>
      </c>
      <c r="L6589">
        <v>2</v>
      </c>
      <c r="M6589">
        <v>0</v>
      </c>
      <c r="N6589">
        <v>0</v>
      </c>
      <c r="O6589">
        <v>0</v>
      </c>
      <c r="P6589">
        <v>0</v>
      </c>
      <c r="Q6589">
        <v>0</v>
      </c>
    </row>
    <row r="6590" spans="1:17" x14ac:dyDescent="0.25">
      <c r="A6590" t="s">
        <v>18555</v>
      </c>
      <c r="B6590" t="s">
        <v>72</v>
      </c>
      <c r="C6590" t="s">
        <v>188</v>
      </c>
      <c r="D6590" t="s">
        <v>526</v>
      </c>
      <c r="E6590" t="s">
        <v>563</v>
      </c>
      <c r="F6590" t="s">
        <v>4245</v>
      </c>
      <c r="G6590">
        <v>0</v>
      </c>
      <c r="H6590">
        <v>0</v>
      </c>
      <c r="I6590">
        <v>0</v>
      </c>
      <c r="J6590">
        <v>0</v>
      </c>
      <c r="K6590">
        <v>0</v>
      </c>
      <c r="L6590">
        <v>0</v>
      </c>
      <c r="M6590">
        <v>17</v>
      </c>
      <c r="N6590">
        <v>0</v>
      </c>
      <c r="O6590">
        <v>0</v>
      </c>
      <c r="P6590">
        <v>0</v>
      </c>
      <c r="Q6590">
        <v>0</v>
      </c>
    </row>
    <row r="6591" spans="1:17" x14ac:dyDescent="0.25">
      <c r="A6591" t="s">
        <v>18556</v>
      </c>
      <c r="B6591" t="s">
        <v>72</v>
      </c>
      <c r="C6591" t="s">
        <v>188</v>
      </c>
      <c r="D6591" t="s">
        <v>526</v>
      </c>
      <c r="E6591" t="s">
        <v>563</v>
      </c>
      <c r="F6591" t="s">
        <v>394</v>
      </c>
      <c r="G6591">
        <v>0</v>
      </c>
      <c r="H6591">
        <v>0</v>
      </c>
      <c r="I6591">
        <v>0</v>
      </c>
      <c r="J6591">
        <v>0</v>
      </c>
      <c r="K6591">
        <v>0</v>
      </c>
      <c r="L6591">
        <v>0</v>
      </c>
      <c r="M6591">
        <v>0</v>
      </c>
      <c r="N6591">
        <v>17</v>
      </c>
      <c r="O6591">
        <v>15</v>
      </c>
      <c r="P6591">
        <v>1</v>
      </c>
      <c r="Q6591">
        <v>1</v>
      </c>
    </row>
    <row r="6592" spans="1:17" x14ac:dyDescent="0.25">
      <c r="A6592" t="s">
        <v>18557</v>
      </c>
      <c r="B6592" t="s">
        <v>72</v>
      </c>
      <c r="C6592" t="s">
        <v>188</v>
      </c>
      <c r="D6592" t="s">
        <v>526</v>
      </c>
      <c r="E6592" t="s">
        <v>563</v>
      </c>
      <c r="F6592" t="s">
        <v>395</v>
      </c>
      <c r="G6592">
        <v>0</v>
      </c>
      <c r="H6592">
        <v>0</v>
      </c>
      <c r="I6592">
        <v>0</v>
      </c>
      <c r="J6592">
        <v>0</v>
      </c>
      <c r="K6592">
        <v>0</v>
      </c>
      <c r="L6592">
        <v>0</v>
      </c>
      <c r="M6592">
        <v>0</v>
      </c>
      <c r="N6592">
        <v>15</v>
      </c>
      <c r="O6592">
        <v>13</v>
      </c>
      <c r="P6592">
        <v>1</v>
      </c>
      <c r="Q6592">
        <v>1</v>
      </c>
    </row>
    <row r="6593" spans="1:17" x14ac:dyDescent="0.25">
      <c r="A6593" t="s">
        <v>18558</v>
      </c>
      <c r="B6593" t="s">
        <v>72</v>
      </c>
      <c r="C6593" t="s">
        <v>188</v>
      </c>
      <c r="D6593" t="s">
        <v>526</v>
      </c>
      <c r="E6593" t="s">
        <v>563</v>
      </c>
      <c r="F6593" t="s">
        <v>525</v>
      </c>
      <c r="G6593">
        <v>17</v>
      </c>
      <c r="H6593">
        <v>0</v>
      </c>
      <c r="I6593">
        <v>0</v>
      </c>
      <c r="J6593">
        <v>0</v>
      </c>
      <c r="K6593">
        <v>0</v>
      </c>
      <c r="L6593">
        <v>0</v>
      </c>
      <c r="M6593">
        <v>0</v>
      </c>
      <c r="N6593">
        <v>0</v>
      </c>
      <c r="O6593">
        <v>0</v>
      </c>
      <c r="P6593">
        <v>0</v>
      </c>
      <c r="Q6593">
        <v>0</v>
      </c>
    </row>
    <row r="6594" spans="1:17" x14ac:dyDescent="0.25">
      <c r="A6594" t="s">
        <v>25584</v>
      </c>
      <c r="B6594" t="s">
        <v>72</v>
      </c>
      <c r="C6594" t="s">
        <v>188</v>
      </c>
      <c r="D6594" t="s">
        <v>526</v>
      </c>
      <c r="E6594" t="s">
        <v>21471</v>
      </c>
      <c r="F6594" t="s">
        <v>396</v>
      </c>
      <c r="G6594">
        <v>0</v>
      </c>
      <c r="H6594">
        <v>30</v>
      </c>
      <c r="I6594">
        <v>3</v>
      </c>
      <c r="J6594">
        <v>24</v>
      </c>
      <c r="K6594">
        <v>0</v>
      </c>
      <c r="L6594">
        <v>3</v>
      </c>
      <c r="M6594">
        <v>0</v>
      </c>
      <c r="N6594">
        <v>0</v>
      </c>
      <c r="O6594">
        <v>0</v>
      </c>
      <c r="P6594">
        <v>0</v>
      </c>
      <c r="Q6594">
        <v>0</v>
      </c>
    </row>
    <row r="6595" spans="1:17" x14ac:dyDescent="0.25">
      <c r="A6595" t="s">
        <v>25585</v>
      </c>
      <c r="B6595" t="s">
        <v>72</v>
      </c>
      <c r="C6595" t="s">
        <v>188</v>
      </c>
      <c r="D6595" t="s">
        <v>526</v>
      </c>
      <c r="E6595" t="s">
        <v>21471</v>
      </c>
      <c r="F6595" t="s">
        <v>4236</v>
      </c>
      <c r="G6595">
        <v>0</v>
      </c>
      <c r="H6595">
        <v>30</v>
      </c>
      <c r="I6595">
        <v>1</v>
      </c>
      <c r="J6595">
        <v>26</v>
      </c>
      <c r="K6595">
        <v>0</v>
      </c>
      <c r="L6595">
        <v>3</v>
      </c>
      <c r="M6595">
        <v>0</v>
      </c>
      <c r="N6595">
        <v>0</v>
      </c>
      <c r="O6595">
        <v>0</v>
      </c>
      <c r="P6595">
        <v>0</v>
      </c>
      <c r="Q6595">
        <v>0</v>
      </c>
    </row>
    <row r="6596" spans="1:17" x14ac:dyDescent="0.25">
      <c r="A6596" t="s">
        <v>25586</v>
      </c>
      <c r="B6596" t="s">
        <v>72</v>
      </c>
      <c r="C6596" t="s">
        <v>188</v>
      </c>
      <c r="D6596" t="s">
        <v>526</v>
      </c>
      <c r="E6596" t="s">
        <v>21471</v>
      </c>
      <c r="F6596" t="s">
        <v>4238</v>
      </c>
      <c r="G6596">
        <v>0</v>
      </c>
      <c r="H6596">
        <v>0</v>
      </c>
      <c r="I6596">
        <v>0</v>
      </c>
      <c r="J6596">
        <v>0</v>
      </c>
      <c r="K6596">
        <v>0</v>
      </c>
      <c r="L6596">
        <v>0</v>
      </c>
      <c r="M6596">
        <v>30</v>
      </c>
      <c r="N6596">
        <v>0</v>
      </c>
      <c r="O6596">
        <v>0</v>
      </c>
      <c r="P6596">
        <v>0</v>
      </c>
      <c r="Q6596">
        <v>0</v>
      </c>
    </row>
    <row r="6597" spans="1:17" x14ac:dyDescent="0.25">
      <c r="A6597" t="s">
        <v>25587</v>
      </c>
      <c r="B6597" t="s">
        <v>72</v>
      </c>
      <c r="C6597" t="s">
        <v>188</v>
      </c>
      <c r="D6597" t="s">
        <v>526</v>
      </c>
      <c r="E6597" t="s">
        <v>21471</v>
      </c>
      <c r="F6597" t="s">
        <v>397</v>
      </c>
      <c r="G6597">
        <v>0</v>
      </c>
      <c r="H6597">
        <v>30</v>
      </c>
      <c r="I6597">
        <v>1</v>
      </c>
      <c r="J6597">
        <v>26</v>
      </c>
      <c r="K6597">
        <v>0</v>
      </c>
      <c r="L6597">
        <v>3</v>
      </c>
      <c r="M6597">
        <v>0</v>
      </c>
      <c r="N6597">
        <v>0</v>
      </c>
      <c r="O6597">
        <v>0</v>
      </c>
      <c r="P6597">
        <v>0</v>
      </c>
      <c r="Q6597">
        <v>0</v>
      </c>
    </row>
    <row r="6598" spans="1:17" x14ac:dyDescent="0.25">
      <c r="A6598" t="s">
        <v>25588</v>
      </c>
      <c r="B6598" t="s">
        <v>72</v>
      </c>
      <c r="C6598" t="s">
        <v>188</v>
      </c>
      <c r="D6598" t="s">
        <v>526</v>
      </c>
      <c r="E6598" t="s">
        <v>21471</v>
      </c>
      <c r="F6598" t="s">
        <v>398</v>
      </c>
      <c r="G6598">
        <v>0</v>
      </c>
      <c r="H6598">
        <v>30</v>
      </c>
      <c r="I6598">
        <v>1</v>
      </c>
      <c r="J6598">
        <v>26</v>
      </c>
      <c r="K6598">
        <v>0</v>
      </c>
      <c r="L6598">
        <v>3</v>
      </c>
      <c r="M6598">
        <v>0</v>
      </c>
      <c r="N6598">
        <v>0</v>
      </c>
      <c r="O6598">
        <v>0</v>
      </c>
      <c r="P6598">
        <v>0</v>
      </c>
      <c r="Q6598">
        <v>0</v>
      </c>
    </row>
    <row r="6599" spans="1:17" x14ac:dyDescent="0.25">
      <c r="A6599" t="s">
        <v>25589</v>
      </c>
      <c r="B6599" t="s">
        <v>72</v>
      </c>
      <c r="C6599" t="s">
        <v>188</v>
      </c>
      <c r="D6599" t="s">
        <v>526</v>
      </c>
      <c r="E6599" t="s">
        <v>21471</v>
      </c>
      <c r="F6599" t="s">
        <v>4242</v>
      </c>
      <c r="G6599">
        <v>0</v>
      </c>
      <c r="H6599">
        <v>0</v>
      </c>
      <c r="I6599">
        <v>0</v>
      </c>
      <c r="J6599">
        <v>0</v>
      </c>
      <c r="K6599">
        <v>0</v>
      </c>
      <c r="L6599">
        <v>0</v>
      </c>
      <c r="M6599">
        <v>30</v>
      </c>
      <c r="N6599">
        <v>0</v>
      </c>
      <c r="O6599">
        <v>0</v>
      </c>
      <c r="P6599">
        <v>0</v>
      </c>
      <c r="Q6599">
        <v>0</v>
      </c>
    </row>
    <row r="6600" spans="1:17" x14ac:dyDescent="0.25">
      <c r="A6600" t="s">
        <v>25755</v>
      </c>
      <c r="B6600" t="s">
        <v>75</v>
      </c>
      <c r="C6600" t="s">
        <v>199</v>
      </c>
      <c r="D6600" t="s">
        <v>526</v>
      </c>
      <c r="E6600" t="s">
        <v>21471</v>
      </c>
      <c r="F6600" t="s">
        <v>396</v>
      </c>
      <c r="G6600">
        <v>0</v>
      </c>
      <c r="H6600">
        <v>1</v>
      </c>
      <c r="I6600">
        <v>0</v>
      </c>
      <c r="J6600">
        <v>1</v>
      </c>
      <c r="K6600">
        <v>0</v>
      </c>
      <c r="L6600">
        <v>0</v>
      </c>
      <c r="M6600">
        <v>0</v>
      </c>
      <c r="N6600">
        <v>0</v>
      </c>
      <c r="O6600">
        <v>0</v>
      </c>
      <c r="P6600">
        <v>0</v>
      </c>
      <c r="Q6600">
        <v>0</v>
      </c>
    </row>
    <row r="6601" spans="1:17" x14ac:dyDescent="0.25">
      <c r="A6601" t="s">
        <v>25756</v>
      </c>
      <c r="B6601" t="s">
        <v>75</v>
      </c>
      <c r="C6601" t="s">
        <v>199</v>
      </c>
      <c r="D6601" t="s">
        <v>526</v>
      </c>
      <c r="E6601" t="s">
        <v>21471</v>
      </c>
      <c r="F6601" t="s">
        <v>4236</v>
      </c>
      <c r="G6601">
        <v>0</v>
      </c>
      <c r="H6601">
        <v>1</v>
      </c>
      <c r="I6601">
        <v>0</v>
      </c>
      <c r="J6601">
        <v>1</v>
      </c>
      <c r="K6601">
        <v>0</v>
      </c>
      <c r="L6601">
        <v>0</v>
      </c>
      <c r="M6601">
        <v>0</v>
      </c>
      <c r="N6601">
        <v>0</v>
      </c>
      <c r="O6601">
        <v>0</v>
      </c>
      <c r="P6601">
        <v>0</v>
      </c>
      <c r="Q6601">
        <v>0</v>
      </c>
    </row>
    <row r="6602" spans="1:17" x14ac:dyDescent="0.25">
      <c r="A6602" t="s">
        <v>25757</v>
      </c>
      <c r="B6602" t="s">
        <v>75</v>
      </c>
      <c r="C6602" t="s">
        <v>199</v>
      </c>
      <c r="D6602" t="s">
        <v>526</v>
      </c>
      <c r="E6602" t="s">
        <v>21471</v>
      </c>
      <c r="F6602" t="s">
        <v>4238</v>
      </c>
      <c r="G6602">
        <v>0</v>
      </c>
      <c r="H6602">
        <v>0</v>
      </c>
      <c r="I6602">
        <v>0</v>
      </c>
      <c r="J6602">
        <v>0</v>
      </c>
      <c r="K6602">
        <v>0</v>
      </c>
      <c r="L6602">
        <v>0</v>
      </c>
      <c r="M6602">
        <v>1</v>
      </c>
      <c r="N6602">
        <v>0</v>
      </c>
      <c r="O6602">
        <v>0</v>
      </c>
      <c r="P6602">
        <v>0</v>
      </c>
      <c r="Q6602">
        <v>0</v>
      </c>
    </row>
    <row r="6603" spans="1:17" x14ac:dyDescent="0.25">
      <c r="A6603" t="s">
        <v>25758</v>
      </c>
      <c r="B6603" t="s">
        <v>75</v>
      </c>
      <c r="C6603" t="s">
        <v>199</v>
      </c>
      <c r="D6603" t="s">
        <v>526</v>
      </c>
      <c r="E6603" t="s">
        <v>21471</v>
      </c>
      <c r="F6603" t="s">
        <v>397</v>
      </c>
      <c r="G6603">
        <v>0</v>
      </c>
      <c r="H6603">
        <v>1</v>
      </c>
      <c r="I6603">
        <v>0</v>
      </c>
      <c r="J6603">
        <v>1</v>
      </c>
      <c r="K6603">
        <v>0</v>
      </c>
      <c r="L6603">
        <v>0</v>
      </c>
      <c r="M6603">
        <v>0</v>
      </c>
      <c r="N6603">
        <v>0</v>
      </c>
      <c r="O6603">
        <v>0</v>
      </c>
      <c r="P6603">
        <v>0</v>
      </c>
      <c r="Q6603">
        <v>0</v>
      </c>
    </row>
    <row r="6604" spans="1:17" x14ac:dyDescent="0.25">
      <c r="A6604" t="s">
        <v>25759</v>
      </c>
      <c r="B6604" t="s">
        <v>75</v>
      </c>
      <c r="C6604" t="s">
        <v>199</v>
      </c>
      <c r="D6604" t="s">
        <v>526</v>
      </c>
      <c r="E6604" t="s">
        <v>21471</v>
      </c>
      <c r="F6604" t="s">
        <v>398</v>
      </c>
      <c r="G6604">
        <v>0</v>
      </c>
      <c r="H6604">
        <v>1</v>
      </c>
      <c r="I6604">
        <v>0</v>
      </c>
      <c r="J6604">
        <v>1</v>
      </c>
      <c r="K6604">
        <v>0</v>
      </c>
      <c r="L6604">
        <v>0</v>
      </c>
      <c r="M6604">
        <v>0</v>
      </c>
      <c r="N6604">
        <v>0</v>
      </c>
      <c r="O6604">
        <v>0</v>
      </c>
      <c r="P6604">
        <v>0</v>
      </c>
      <c r="Q6604">
        <v>0</v>
      </c>
    </row>
    <row r="6605" spans="1:17" x14ac:dyDescent="0.25">
      <c r="A6605" t="s">
        <v>25760</v>
      </c>
      <c r="B6605" t="s">
        <v>75</v>
      </c>
      <c r="C6605" t="s">
        <v>199</v>
      </c>
      <c r="D6605" t="s">
        <v>526</v>
      </c>
      <c r="E6605" t="s">
        <v>21471</v>
      </c>
      <c r="F6605" t="s">
        <v>4242</v>
      </c>
      <c r="G6605">
        <v>0</v>
      </c>
      <c r="H6605">
        <v>0</v>
      </c>
      <c r="I6605">
        <v>0</v>
      </c>
      <c r="J6605">
        <v>0</v>
      </c>
      <c r="K6605">
        <v>0</v>
      </c>
      <c r="L6605">
        <v>0</v>
      </c>
      <c r="M6605">
        <v>1</v>
      </c>
      <c r="N6605">
        <v>0</v>
      </c>
      <c r="O6605">
        <v>0</v>
      </c>
      <c r="P6605">
        <v>0</v>
      </c>
      <c r="Q6605">
        <v>0</v>
      </c>
    </row>
    <row r="6606" spans="1:17" x14ac:dyDescent="0.25">
      <c r="A6606" t="s">
        <v>25761</v>
      </c>
      <c r="B6606" t="s">
        <v>75</v>
      </c>
      <c r="C6606" t="s">
        <v>199</v>
      </c>
      <c r="D6606" t="s">
        <v>526</v>
      </c>
      <c r="E6606" t="s">
        <v>21471</v>
      </c>
      <c r="F6606" t="s">
        <v>399</v>
      </c>
      <c r="G6606">
        <v>0</v>
      </c>
      <c r="H6606">
        <v>1</v>
      </c>
      <c r="I6606">
        <v>0</v>
      </c>
      <c r="J6606">
        <v>1</v>
      </c>
      <c r="K6606">
        <v>0</v>
      </c>
      <c r="L6606">
        <v>0</v>
      </c>
      <c r="M6606">
        <v>0</v>
      </c>
      <c r="N6606">
        <v>0</v>
      </c>
      <c r="O6606">
        <v>0</v>
      </c>
      <c r="P6606">
        <v>0</v>
      </c>
      <c r="Q6606">
        <v>0</v>
      </c>
    </row>
    <row r="6607" spans="1:17" x14ac:dyDescent="0.25">
      <c r="A6607" t="s">
        <v>25762</v>
      </c>
      <c r="B6607" t="s">
        <v>75</v>
      </c>
      <c r="C6607" t="s">
        <v>199</v>
      </c>
      <c r="D6607" t="s">
        <v>526</v>
      </c>
      <c r="E6607" t="s">
        <v>21471</v>
      </c>
      <c r="F6607" t="s">
        <v>4245</v>
      </c>
      <c r="G6607">
        <v>0</v>
      </c>
      <c r="H6607">
        <v>0</v>
      </c>
      <c r="I6607">
        <v>0</v>
      </c>
      <c r="J6607">
        <v>0</v>
      </c>
      <c r="K6607">
        <v>0</v>
      </c>
      <c r="L6607">
        <v>0</v>
      </c>
      <c r="M6607">
        <v>1</v>
      </c>
      <c r="N6607">
        <v>0</v>
      </c>
      <c r="O6607">
        <v>0</v>
      </c>
      <c r="P6607">
        <v>0</v>
      </c>
      <c r="Q6607">
        <v>0</v>
      </c>
    </row>
    <row r="6608" spans="1:17" x14ac:dyDescent="0.25">
      <c r="A6608" t="s">
        <v>25763</v>
      </c>
      <c r="B6608" t="s">
        <v>75</v>
      </c>
      <c r="C6608" t="s">
        <v>199</v>
      </c>
      <c r="D6608" t="s">
        <v>526</v>
      </c>
      <c r="E6608" t="s">
        <v>21471</v>
      </c>
      <c r="F6608" t="s">
        <v>394</v>
      </c>
      <c r="G6608">
        <v>0</v>
      </c>
      <c r="H6608">
        <v>0</v>
      </c>
      <c r="I6608">
        <v>0</v>
      </c>
      <c r="J6608">
        <v>0</v>
      </c>
      <c r="K6608">
        <v>0</v>
      </c>
      <c r="L6608">
        <v>0</v>
      </c>
      <c r="M6608">
        <v>0</v>
      </c>
      <c r="N6608">
        <v>0</v>
      </c>
      <c r="O6608">
        <v>0</v>
      </c>
      <c r="P6608">
        <v>0</v>
      </c>
      <c r="Q6608">
        <v>0</v>
      </c>
    </row>
    <row r="6609" spans="1:17" x14ac:dyDescent="0.25">
      <c r="A6609" t="s">
        <v>25764</v>
      </c>
      <c r="B6609" t="s">
        <v>75</v>
      </c>
      <c r="C6609" t="s">
        <v>199</v>
      </c>
      <c r="D6609" t="s">
        <v>526</v>
      </c>
      <c r="E6609" t="s">
        <v>21471</v>
      </c>
      <c r="F6609" t="s">
        <v>395</v>
      </c>
      <c r="G6609">
        <v>0</v>
      </c>
      <c r="H6609">
        <v>0</v>
      </c>
      <c r="I6609">
        <v>0</v>
      </c>
      <c r="J6609">
        <v>0</v>
      </c>
      <c r="K6609">
        <v>0</v>
      </c>
      <c r="L6609">
        <v>0</v>
      </c>
      <c r="M6609">
        <v>0</v>
      </c>
      <c r="N6609">
        <v>0</v>
      </c>
      <c r="O6609">
        <v>0</v>
      </c>
      <c r="P6609">
        <v>0</v>
      </c>
      <c r="Q6609">
        <v>0</v>
      </c>
    </row>
    <row r="6610" spans="1:17" x14ac:dyDescent="0.25">
      <c r="A6610" t="s">
        <v>25765</v>
      </c>
      <c r="B6610" t="s">
        <v>75</v>
      </c>
      <c r="C6610" t="s">
        <v>199</v>
      </c>
      <c r="D6610" t="s">
        <v>526</v>
      </c>
      <c r="E6610" t="s">
        <v>21471</v>
      </c>
      <c r="F6610" t="s">
        <v>525</v>
      </c>
      <c r="G6610">
        <v>1</v>
      </c>
      <c r="H6610">
        <v>0</v>
      </c>
      <c r="I6610">
        <v>0</v>
      </c>
      <c r="J6610">
        <v>0</v>
      </c>
      <c r="K6610">
        <v>0</v>
      </c>
      <c r="L6610">
        <v>0</v>
      </c>
      <c r="M6610">
        <v>0</v>
      </c>
      <c r="N6610">
        <v>0</v>
      </c>
      <c r="O6610">
        <v>0</v>
      </c>
      <c r="P6610">
        <v>0</v>
      </c>
      <c r="Q6610">
        <v>0</v>
      </c>
    </row>
    <row r="6611" spans="1:17" x14ac:dyDescent="0.25">
      <c r="A6611" t="s">
        <v>25766</v>
      </c>
      <c r="B6611" t="s">
        <v>75</v>
      </c>
      <c r="C6611" t="s">
        <v>201</v>
      </c>
      <c r="D6611" t="s">
        <v>526</v>
      </c>
      <c r="E6611" t="s">
        <v>21471</v>
      </c>
      <c r="F6611" t="s">
        <v>396</v>
      </c>
      <c r="G6611">
        <v>0</v>
      </c>
      <c r="H6611">
        <v>1</v>
      </c>
      <c r="I6611">
        <v>0</v>
      </c>
      <c r="J6611">
        <v>1</v>
      </c>
      <c r="K6611">
        <v>0</v>
      </c>
      <c r="L6611">
        <v>0</v>
      </c>
      <c r="M6611">
        <v>0</v>
      </c>
      <c r="N6611">
        <v>0</v>
      </c>
      <c r="O6611">
        <v>0</v>
      </c>
      <c r="P6611">
        <v>0</v>
      </c>
      <c r="Q6611">
        <v>0</v>
      </c>
    </row>
    <row r="6612" spans="1:17" x14ac:dyDescent="0.25">
      <c r="A6612" t="s">
        <v>25767</v>
      </c>
      <c r="B6612" t="s">
        <v>75</v>
      </c>
      <c r="C6612" t="s">
        <v>201</v>
      </c>
      <c r="D6612" t="s">
        <v>526</v>
      </c>
      <c r="E6612" t="s">
        <v>21471</v>
      </c>
      <c r="F6612" t="s">
        <v>4236</v>
      </c>
      <c r="G6612">
        <v>0</v>
      </c>
      <c r="H6612">
        <v>1</v>
      </c>
      <c r="I6612">
        <v>0</v>
      </c>
      <c r="J6612">
        <v>1</v>
      </c>
      <c r="K6612">
        <v>0</v>
      </c>
      <c r="L6612">
        <v>0</v>
      </c>
      <c r="M6612">
        <v>0</v>
      </c>
      <c r="N6612">
        <v>0</v>
      </c>
      <c r="O6612">
        <v>0</v>
      </c>
      <c r="P6612">
        <v>0</v>
      </c>
      <c r="Q6612">
        <v>0</v>
      </c>
    </row>
    <row r="6613" spans="1:17" x14ac:dyDescent="0.25">
      <c r="A6613" t="s">
        <v>25768</v>
      </c>
      <c r="B6613" t="s">
        <v>75</v>
      </c>
      <c r="C6613" t="s">
        <v>201</v>
      </c>
      <c r="D6613" t="s">
        <v>526</v>
      </c>
      <c r="E6613" t="s">
        <v>21471</v>
      </c>
      <c r="F6613" t="s">
        <v>4238</v>
      </c>
      <c r="G6613">
        <v>0</v>
      </c>
      <c r="H6613">
        <v>0</v>
      </c>
      <c r="I6613">
        <v>0</v>
      </c>
      <c r="J6613">
        <v>0</v>
      </c>
      <c r="K6613">
        <v>0</v>
      </c>
      <c r="L6613">
        <v>0</v>
      </c>
      <c r="M6613">
        <v>1</v>
      </c>
      <c r="N6613">
        <v>0</v>
      </c>
      <c r="O6613">
        <v>0</v>
      </c>
      <c r="P6613">
        <v>0</v>
      </c>
      <c r="Q6613">
        <v>0</v>
      </c>
    </row>
    <row r="6614" spans="1:17" x14ac:dyDescent="0.25">
      <c r="A6614" t="s">
        <v>25769</v>
      </c>
      <c r="B6614" t="s">
        <v>75</v>
      </c>
      <c r="C6614" t="s">
        <v>201</v>
      </c>
      <c r="D6614" t="s">
        <v>526</v>
      </c>
      <c r="E6614" t="s">
        <v>21471</v>
      </c>
      <c r="F6614" t="s">
        <v>397</v>
      </c>
      <c r="G6614">
        <v>0</v>
      </c>
      <c r="H6614">
        <v>1</v>
      </c>
      <c r="I6614">
        <v>0</v>
      </c>
      <c r="J6614">
        <v>1</v>
      </c>
      <c r="K6614">
        <v>0</v>
      </c>
      <c r="L6614">
        <v>0</v>
      </c>
      <c r="M6614">
        <v>0</v>
      </c>
      <c r="N6614">
        <v>0</v>
      </c>
      <c r="O6614">
        <v>0</v>
      </c>
      <c r="P6614">
        <v>0</v>
      </c>
      <c r="Q6614">
        <v>0</v>
      </c>
    </row>
    <row r="6615" spans="1:17" x14ac:dyDescent="0.25">
      <c r="A6615" t="s">
        <v>25770</v>
      </c>
      <c r="B6615" t="s">
        <v>75</v>
      </c>
      <c r="C6615" t="s">
        <v>201</v>
      </c>
      <c r="D6615" t="s">
        <v>526</v>
      </c>
      <c r="E6615" t="s">
        <v>21471</v>
      </c>
      <c r="F6615" t="s">
        <v>398</v>
      </c>
      <c r="G6615">
        <v>0</v>
      </c>
      <c r="H6615">
        <v>1</v>
      </c>
      <c r="I6615">
        <v>0</v>
      </c>
      <c r="J6615">
        <v>1</v>
      </c>
      <c r="K6615">
        <v>0</v>
      </c>
      <c r="L6615">
        <v>0</v>
      </c>
      <c r="M6615">
        <v>0</v>
      </c>
      <c r="N6615">
        <v>0</v>
      </c>
      <c r="O6615">
        <v>0</v>
      </c>
      <c r="P6615">
        <v>0</v>
      </c>
      <c r="Q6615">
        <v>0</v>
      </c>
    </row>
    <row r="6616" spans="1:17" x14ac:dyDescent="0.25">
      <c r="A6616" t="s">
        <v>25771</v>
      </c>
      <c r="B6616" t="s">
        <v>75</v>
      </c>
      <c r="C6616" t="s">
        <v>201</v>
      </c>
      <c r="D6616" t="s">
        <v>526</v>
      </c>
      <c r="E6616" t="s">
        <v>21471</v>
      </c>
      <c r="F6616" t="s">
        <v>4242</v>
      </c>
      <c r="G6616">
        <v>0</v>
      </c>
      <c r="H6616">
        <v>0</v>
      </c>
      <c r="I6616">
        <v>0</v>
      </c>
      <c r="J6616">
        <v>0</v>
      </c>
      <c r="K6616">
        <v>0</v>
      </c>
      <c r="L6616">
        <v>0</v>
      </c>
      <c r="M6616">
        <v>1</v>
      </c>
      <c r="N6616">
        <v>0</v>
      </c>
      <c r="O6616">
        <v>0</v>
      </c>
      <c r="P6616">
        <v>0</v>
      </c>
      <c r="Q6616">
        <v>0</v>
      </c>
    </row>
    <row r="6617" spans="1:17" x14ac:dyDescent="0.25">
      <c r="A6617" t="s">
        <v>25772</v>
      </c>
      <c r="B6617" t="s">
        <v>75</v>
      </c>
      <c r="C6617" t="s">
        <v>201</v>
      </c>
      <c r="D6617" t="s">
        <v>526</v>
      </c>
      <c r="E6617" t="s">
        <v>21471</v>
      </c>
      <c r="F6617" t="s">
        <v>399</v>
      </c>
      <c r="G6617">
        <v>0</v>
      </c>
      <c r="H6617">
        <v>1</v>
      </c>
      <c r="I6617">
        <v>0</v>
      </c>
      <c r="J6617">
        <v>1</v>
      </c>
      <c r="K6617">
        <v>0</v>
      </c>
      <c r="L6617">
        <v>0</v>
      </c>
      <c r="M6617">
        <v>0</v>
      </c>
      <c r="N6617">
        <v>0</v>
      </c>
      <c r="O6617">
        <v>0</v>
      </c>
      <c r="P6617">
        <v>0</v>
      </c>
      <c r="Q6617">
        <v>0</v>
      </c>
    </row>
    <row r="6618" spans="1:17" x14ac:dyDescent="0.25">
      <c r="A6618" t="s">
        <v>25773</v>
      </c>
      <c r="B6618" t="s">
        <v>75</v>
      </c>
      <c r="C6618" t="s">
        <v>201</v>
      </c>
      <c r="D6618" t="s">
        <v>526</v>
      </c>
      <c r="E6618" t="s">
        <v>21471</v>
      </c>
      <c r="F6618" t="s">
        <v>4245</v>
      </c>
      <c r="G6618">
        <v>0</v>
      </c>
      <c r="H6618">
        <v>0</v>
      </c>
      <c r="I6618">
        <v>0</v>
      </c>
      <c r="J6618">
        <v>0</v>
      </c>
      <c r="K6618">
        <v>0</v>
      </c>
      <c r="L6618">
        <v>0</v>
      </c>
      <c r="M6618">
        <v>1</v>
      </c>
      <c r="N6618">
        <v>0</v>
      </c>
      <c r="O6618">
        <v>0</v>
      </c>
      <c r="P6618">
        <v>0</v>
      </c>
      <c r="Q6618">
        <v>0</v>
      </c>
    </row>
    <row r="6619" spans="1:17" x14ac:dyDescent="0.25">
      <c r="A6619" t="s">
        <v>25774</v>
      </c>
      <c r="B6619" t="s">
        <v>75</v>
      </c>
      <c r="C6619" t="s">
        <v>201</v>
      </c>
      <c r="D6619" t="s">
        <v>526</v>
      </c>
      <c r="E6619" t="s">
        <v>21471</v>
      </c>
      <c r="F6619" t="s">
        <v>394</v>
      </c>
      <c r="G6619">
        <v>0</v>
      </c>
      <c r="H6619">
        <v>0</v>
      </c>
      <c r="I6619">
        <v>0</v>
      </c>
      <c r="J6619">
        <v>0</v>
      </c>
      <c r="K6619">
        <v>0</v>
      </c>
      <c r="L6619">
        <v>0</v>
      </c>
      <c r="M6619">
        <v>0</v>
      </c>
      <c r="N6619">
        <v>1</v>
      </c>
      <c r="O6619">
        <v>1</v>
      </c>
      <c r="P6619">
        <v>0</v>
      </c>
      <c r="Q6619">
        <v>0</v>
      </c>
    </row>
    <row r="6620" spans="1:17" x14ac:dyDescent="0.25">
      <c r="A6620" t="s">
        <v>25775</v>
      </c>
      <c r="B6620" t="s">
        <v>75</v>
      </c>
      <c r="C6620" t="s">
        <v>201</v>
      </c>
      <c r="D6620" t="s">
        <v>526</v>
      </c>
      <c r="E6620" t="s">
        <v>21471</v>
      </c>
      <c r="F6620" t="s">
        <v>395</v>
      </c>
      <c r="G6620">
        <v>0</v>
      </c>
      <c r="H6620">
        <v>0</v>
      </c>
      <c r="I6620">
        <v>0</v>
      </c>
      <c r="J6620">
        <v>0</v>
      </c>
      <c r="K6620">
        <v>0</v>
      </c>
      <c r="L6620">
        <v>0</v>
      </c>
      <c r="M6620">
        <v>0</v>
      </c>
      <c r="N6620">
        <v>0</v>
      </c>
      <c r="O6620">
        <v>0</v>
      </c>
      <c r="P6620">
        <v>0</v>
      </c>
      <c r="Q6620">
        <v>0</v>
      </c>
    </row>
    <row r="6621" spans="1:17" x14ac:dyDescent="0.25">
      <c r="A6621" t="s">
        <v>25776</v>
      </c>
      <c r="B6621" t="s">
        <v>75</v>
      </c>
      <c r="C6621" t="s">
        <v>201</v>
      </c>
      <c r="D6621" t="s">
        <v>526</v>
      </c>
      <c r="E6621" t="s">
        <v>21471</v>
      </c>
      <c r="F6621" t="s">
        <v>525</v>
      </c>
      <c r="G6621">
        <v>1</v>
      </c>
      <c r="H6621">
        <v>0</v>
      </c>
      <c r="I6621">
        <v>0</v>
      </c>
      <c r="J6621">
        <v>0</v>
      </c>
      <c r="K6621">
        <v>0</v>
      </c>
      <c r="L6621">
        <v>0</v>
      </c>
      <c r="M6621">
        <v>0</v>
      </c>
      <c r="N6621">
        <v>0</v>
      </c>
      <c r="O6621">
        <v>0</v>
      </c>
      <c r="P6621">
        <v>0</v>
      </c>
      <c r="Q6621">
        <v>0</v>
      </c>
    </row>
    <row r="6622" spans="1:17" x14ac:dyDescent="0.25">
      <c r="A6622" t="s">
        <v>19001</v>
      </c>
      <c r="B6622" t="s">
        <v>75</v>
      </c>
      <c r="C6622" t="s">
        <v>207</v>
      </c>
      <c r="D6622" t="s">
        <v>526</v>
      </c>
      <c r="E6622" t="s">
        <v>563</v>
      </c>
      <c r="F6622" t="s">
        <v>396</v>
      </c>
      <c r="G6622">
        <v>0</v>
      </c>
      <c r="H6622">
        <v>1</v>
      </c>
      <c r="I6622">
        <v>1</v>
      </c>
      <c r="J6622">
        <v>0</v>
      </c>
      <c r="K6622">
        <v>0</v>
      </c>
      <c r="L6622">
        <v>0</v>
      </c>
      <c r="M6622">
        <v>0</v>
      </c>
      <c r="N6622">
        <v>0</v>
      </c>
      <c r="O6622">
        <v>0</v>
      </c>
      <c r="P6622">
        <v>0</v>
      </c>
      <c r="Q6622">
        <v>0</v>
      </c>
    </row>
    <row r="6623" spans="1:17" x14ac:dyDescent="0.25">
      <c r="A6623" t="s">
        <v>19002</v>
      </c>
      <c r="B6623" t="s">
        <v>75</v>
      </c>
      <c r="C6623" t="s">
        <v>207</v>
      </c>
      <c r="D6623" t="s">
        <v>526</v>
      </c>
      <c r="E6623" t="s">
        <v>563</v>
      </c>
      <c r="F6623" t="s">
        <v>4236</v>
      </c>
      <c r="G6623">
        <v>0</v>
      </c>
      <c r="H6623">
        <v>1</v>
      </c>
      <c r="I6623">
        <v>1</v>
      </c>
      <c r="J6623">
        <v>0</v>
      </c>
      <c r="K6623">
        <v>0</v>
      </c>
      <c r="L6623">
        <v>0</v>
      </c>
      <c r="M6623">
        <v>0</v>
      </c>
      <c r="N6623">
        <v>0</v>
      </c>
      <c r="O6623">
        <v>0</v>
      </c>
      <c r="P6623">
        <v>0</v>
      </c>
      <c r="Q6623">
        <v>0</v>
      </c>
    </row>
    <row r="6624" spans="1:17" x14ac:dyDescent="0.25">
      <c r="A6624" t="s">
        <v>19003</v>
      </c>
      <c r="B6624" t="s">
        <v>75</v>
      </c>
      <c r="C6624" t="s">
        <v>207</v>
      </c>
      <c r="D6624" t="s">
        <v>526</v>
      </c>
      <c r="E6624" t="s">
        <v>563</v>
      </c>
      <c r="F6624" t="s">
        <v>4238</v>
      </c>
      <c r="G6624">
        <v>0</v>
      </c>
      <c r="H6624">
        <v>0</v>
      </c>
      <c r="I6624">
        <v>0</v>
      </c>
      <c r="J6624">
        <v>0</v>
      </c>
      <c r="K6624">
        <v>0</v>
      </c>
      <c r="L6624">
        <v>0</v>
      </c>
      <c r="M6624">
        <v>1</v>
      </c>
      <c r="N6624">
        <v>0</v>
      </c>
      <c r="O6624">
        <v>0</v>
      </c>
      <c r="P6624">
        <v>0</v>
      </c>
      <c r="Q6624">
        <v>0</v>
      </c>
    </row>
    <row r="6625" spans="1:17" x14ac:dyDescent="0.25">
      <c r="A6625" t="s">
        <v>19004</v>
      </c>
      <c r="B6625" t="s">
        <v>75</v>
      </c>
      <c r="C6625" t="s">
        <v>207</v>
      </c>
      <c r="D6625" t="s">
        <v>526</v>
      </c>
      <c r="E6625" t="s">
        <v>563</v>
      </c>
      <c r="F6625" t="s">
        <v>397</v>
      </c>
      <c r="G6625">
        <v>0</v>
      </c>
      <c r="H6625">
        <v>1</v>
      </c>
      <c r="I6625">
        <v>1</v>
      </c>
      <c r="J6625">
        <v>0</v>
      </c>
      <c r="K6625">
        <v>0</v>
      </c>
      <c r="L6625">
        <v>0</v>
      </c>
      <c r="M6625">
        <v>0</v>
      </c>
      <c r="N6625">
        <v>0</v>
      </c>
      <c r="O6625">
        <v>0</v>
      </c>
      <c r="P6625">
        <v>0</v>
      </c>
      <c r="Q6625">
        <v>0</v>
      </c>
    </row>
    <row r="6626" spans="1:17" x14ac:dyDescent="0.25">
      <c r="A6626" t="s">
        <v>19005</v>
      </c>
      <c r="B6626" t="s">
        <v>75</v>
      </c>
      <c r="C6626" t="s">
        <v>207</v>
      </c>
      <c r="D6626" t="s">
        <v>526</v>
      </c>
      <c r="E6626" t="s">
        <v>563</v>
      </c>
      <c r="F6626" t="s">
        <v>398</v>
      </c>
      <c r="G6626">
        <v>0</v>
      </c>
      <c r="H6626">
        <v>1</v>
      </c>
      <c r="I6626">
        <v>1</v>
      </c>
      <c r="J6626">
        <v>0</v>
      </c>
      <c r="K6626">
        <v>0</v>
      </c>
      <c r="L6626">
        <v>0</v>
      </c>
      <c r="M6626">
        <v>0</v>
      </c>
      <c r="N6626">
        <v>0</v>
      </c>
      <c r="O6626">
        <v>0</v>
      </c>
      <c r="P6626">
        <v>0</v>
      </c>
      <c r="Q6626">
        <v>0</v>
      </c>
    </row>
    <row r="6627" spans="1:17" x14ac:dyDescent="0.25">
      <c r="A6627" t="s">
        <v>19006</v>
      </c>
      <c r="B6627" t="s">
        <v>75</v>
      </c>
      <c r="C6627" t="s">
        <v>207</v>
      </c>
      <c r="D6627" t="s">
        <v>526</v>
      </c>
      <c r="E6627" t="s">
        <v>563</v>
      </c>
      <c r="F6627" t="s">
        <v>4242</v>
      </c>
      <c r="G6627">
        <v>0</v>
      </c>
      <c r="H6627">
        <v>0</v>
      </c>
      <c r="I6627">
        <v>0</v>
      </c>
      <c r="J6627">
        <v>0</v>
      </c>
      <c r="K6627">
        <v>0</v>
      </c>
      <c r="L6627">
        <v>0</v>
      </c>
      <c r="M6627">
        <v>1</v>
      </c>
      <c r="N6627">
        <v>0</v>
      </c>
      <c r="O6627">
        <v>0</v>
      </c>
      <c r="P6627">
        <v>0</v>
      </c>
      <c r="Q6627">
        <v>0</v>
      </c>
    </row>
    <row r="6628" spans="1:17" x14ac:dyDescent="0.25">
      <c r="A6628" t="s">
        <v>25607</v>
      </c>
      <c r="B6628" t="s">
        <v>74</v>
      </c>
      <c r="C6628" t="s">
        <v>140</v>
      </c>
      <c r="D6628" t="s">
        <v>526</v>
      </c>
      <c r="E6628" t="s">
        <v>21471</v>
      </c>
      <c r="F6628" t="s">
        <v>4238</v>
      </c>
      <c r="G6628">
        <v>0</v>
      </c>
      <c r="H6628">
        <v>0</v>
      </c>
      <c r="I6628">
        <v>0</v>
      </c>
      <c r="J6628">
        <v>0</v>
      </c>
      <c r="K6628">
        <v>0</v>
      </c>
      <c r="L6628">
        <v>0</v>
      </c>
      <c r="M6628">
        <v>3</v>
      </c>
      <c r="N6628">
        <v>0</v>
      </c>
      <c r="O6628">
        <v>0</v>
      </c>
      <c r="P6628">
        <v>0</v>
      </c>
      <c r="Q6628">
        <v>0</v>
      </c>
    </row>
    <row r="6629" spans="1:17" x14ac:dyDescent="0.25">
      <c r="A6629" t="s">
        <v>25608</v>
      </c>
      <c r="B6629" t="s">
        <v>74</v>
      </c>
      <c r="C6629" t="s">
        <v>140</v>
      </c>
      <c r="D6629" t="s">
        <v>526</v>
      </c>
      <c r="E6629" t="s">
        <v>21471</v>
      </c>
      <c r="F6629" t="s">
        <v>397</v>
      </c>
      <c r="G6629">
        <v>0</v>
      </c>
      <c r="H6629">
        <v>3</v>
      </c>
      <c r="I6629">
        <v>1</v>
      </c>
      <c r="J6629">
        <v>2</v>
      </c>
      <c r="K6629">
        <v>0</v>
      </c>
      <c r="L6629">
        <v>0</v>
      </c>
      <c r="M6629">
        <v>0</v>
      </c>
      <c r="N6629">
        <v>0</v>
      </c>
      <c r="O6629">
        <v>0</v>
      </c>
      <c r="P6629">
        <v>0</v>
      </c>
      <c r="Q6629">
        <v>0</v>
      </c>
    </row>
    <row r="6630" spans="1:17" x14ac:dyDescent="0.25">
      <c r="A6630" t="s">
        <v>25609</v>
      </c>
      <c r="B6630" t="s">
        <v>74</v>
      </c>
      <c r="C6630" t="s">
        <v>140</v>
      </c>
      <c r="D6630" t="s">
        <v>526</v>
      </c>
      <c r="E6630" t="s">
        <v>21471</v>
      </c>
      <c r="F6630" t="s">
        <v>398</v>
      </c>
      <c r="G6630">
        <v>0</v>
      </c>
      <c r="H6630">
        <v>3</v>
      </c>
      <c r="I6630">
        <v>1</v>
      </c>
      <c r="J6630">
        <v>2</v>
      </c>
      <c r="K6630">
        <v>0</v>
      </c>
      <c r="L6630">
        <v>0</v>
      </c>
      <c r="M6630">
        <v>0</v>
      </c>
      <c r="N6630">
        <v>0</v>
      </c>
      <c r="O6630">
        <v>0</v>
      </c>
      <c r="P6630">
        <v>0</v>
      </c>
      <c r="Q6630">
        <v>0</v>
      </c>
    </row>
    <row r="6631" spans="1:17" x14ac:dyDescent="0.25">
      <c r="A6631" t="s">
        <v>25610</v>
      </c>
      <c r="B6631" t="s">
        <v>74</v>
      </c>
      <c r="C6631" t="s">
        <v>140</v>
      </c>
      <c r="D6631" t="s">
        <v>526</v>
      </c>
      <c r="E6631" t="s">
        <v>21471</v>
      </c>
      <c r="F6631" t="s">
        <v>4242</v>
      </c>
      <c r="G6631">
        <v>0</v>
      </c>
      <c r="H6631">
        <v>0</v>
      </c>
      <c r="I6631">
        <v>0</v>
      </c>
      <c r="J6631">
        <v>0</v>
      </c>
      <c r="K6631">
        <v>0</v>
      </c>
      <c r="L6631">
        <v>0</v>
      </c>
      <c r="M6631">
        <v>3</v>
      </c>
      <c r="N6631">
        <v>0</v>
      </c>
      <c r="O6631">
        <v>0</v>
      </c>
      <c r="P6631">
        <v>0</v>
      </c>
      <c r="Q6631">
        <v>0</v>
      </c>
    </row>
    <row r="6632" spans="1:17" x14ac:dyDescent="0.25">
      <c r="A6632" t="s">
        <v>25611</v>
      </c>
      <c r="B6632" t="s">
        <v>74</v>
      </c>
      <c r="C6632" t="s">
        <v>140</v>
      </c>
      <c r="D6632" t="s">
        <v>526</v>
      </c>
      <c r="E6632" t="s">
        <v>21471</v>
      </c>
      <c r="F6632" t="s">
        <v>399</v>
      </c>
      <c r="G6632">
        <v>0</v>
      </c>
      <c r="H6632">
        <v>3</v>
      </c>
      <c r="I6632">
        <v>1</v>
      </c>
      <c r="J6632">
        <v>2</v>
      </c>
      <c r="K6632">
        <v>0</v>
      </c>
      <c r="L6632">
        <v>0</v>
      </c>
      <c r="M6632">
        <v>0</v>
      </c>
      <c r="N6632">
        <v>0</v>
      </c>
      <c r="O6632">
        <v>0</v>
      </c>
      <c r="P6632">
        <v>0</v>
      </c>
      <c r="Q6632">
        <v>0</v>
      </c>
    </row>
    <row r="6633" spans="1:17" x14ac:dyDescent="0.25">
      <c r="A6633" t="s">
        <v>25612</v>
      </c>
      <c r="B6633" t="s">
        <v>74</v>
      </c>
      <c r="C6633" t="s">
        <v>140</v>
      </c>
      <c r="D6633" t="s">
        <v>526</v>
      </c>
      <c r="E6633" t="s">
        <v>21471</v>
      </c>
      <c r="F6633" t="s">
        <v>4245</v>
      </c>
      <c r="G6633">
        <v>0</v>
      </c>
      <c r="H6633">
        <v>0</v>
      </c>
      <c r="I6633">
        <v>0</v>
      </c>
      <c r="J6633">
        <v>0</v>
      </c>
      <c r="K6633">
        <v>0</v>
      </c>
      <c r="L6633">
        <v>0</v>
      </c>
      <c r="M6633">
        <v>3</v>
      </c>
      <c r="N6633">
        <v>0</v>
      </c>
      <c r="O6633">
        <v>0</v>
      </c>
      <c r="P6633">
        <v>0</v>
      </c>
      <c r="Q6633">
        <v>0</v>
      </c>
    </row>
    <row r="6634" spans="1:17" x14ac:dyDescent="0.25">
      <c r="A6634" t="s">
        <v>25613</v>
      </c>
      <c r="B6634" t="s">
        <v>74</v>
      </c>
      <c r="C6634" t="s">
        <v>140</v>
      </c>
      <c r="D6634" t="s">
        <v>526</v>
      </c>
      <c r="E6634" t="s">
        <v>21471</v>
      </c>
      <c r="F6634" t="s">
        <v>394</v>
      </c>
      <c r="G6634">
        <v>0</v>
      </c>
      <c r="H6634">
        <v>0</v>
      </c>
      <c r="I6634">
        <v>0</v>
      </c>
      <c r="J6634">
        <v>0</v>
      </c>
      <c r="K6634">
        <v>0</v>
      </c>
      <c r="L6634">
        <v>0</v>
      </c>
      <c r="M6634">
        <v>0</v>
      </c>
      <c r="N6634">
        <v>3</v>
      </c>
      <c r="O6634">
        <v>3</v>
      </c>
      <c r="P6634">
        <v>0</v>
      </c>
      <c r="Q6634">
        <v>0</v>
      </c>
    </row>
    <row r="6635" spans="1:17" x14ac:dyDescent="0.25">
      <c r="A6635" t="s">
        <v>25614</v>
      </c>
      <c r="B6635" t="s">
        <v>74</v>
      </c>
      <c r="C6635" t="s">
        <v>140</v>
      </c>
      <c r="D6635" t="s">
        <v>526</v>
      </c>
      <c r="E6635" t="s">
        <v>21471</v>
      </c>
      <c r="F6635" t="s">
        <v>395</v>
      </c>
      <c r="G6635">
        <v>0</v>
      </c>
      <c r="H6635">
        <v>0</v>
      </c>
      <c r="I6635">
        <v>0</v>
      </c>
      <c r="J6635">
        <v>0</v>
      </c>
      <c r="K6635">
        <v>0</v>
      </c>
      <c r="L6635">
        <v>0</v>
      </c>
      <c r="M6635">
        <v>0</v>
      </c>
      <c r="N6635">
        <v>3</v>
      </c>
      <c r="O6635">
        <v>3</v>
      </c>
      <c r="P6635">
        <v>0</v>
      </c>
      <c r="Q6635">
        <v>0</v>
      </c>
    </row>
    <row r="6636" spans="1:17" x14ac:dyDescent="0.25">
      <c r="A6636" t="s">
        <v>25615</v>
      </c>
      <c r="B6636" t="s">
        <v>74</v>
      </c>
      <c r="C6636" t="s">
        <v>140</v>
      </c>
      <c r="D6636" t="s">
        <v>526</v>
      </c>
      <c r="E6636" t="s">
        <v>21471</v>
      </c>
      <c r="F6636" t="s">
        <v>525</v>
      </c>
      <c r="G6636">
        <v>3</v>
      </c>
      <c r="H6636">
        <v>0</v>
      </c>
      <c r="I6636">
        <v>0</v>
      </c>
      <c r="J6636">
        <v>0</v>
      </c>
      <c r="K6636">
        <v>0</v>
      </c>
      <c r="L6636">
        <v>0</v>
      </c>
      <c r="M6636">
        <v>0</v>
      </c>
      <c r="N6636">
        <v>0</v>
      </c>
      <c r="O6636">
        <v>0</v>
      </c>
      <c r="P6636">
        <v>0</v>
      </c>
      <c r="Q6636">
        <v>0</v>
      </c>
    </row>
    <row r="6637" spans="1:17" x14ac:dyDescent="0.25">
      <c r="A6637" t="s">
        <v>14025</v>
      </c>
      <c r="B6637" t="s">
        <v>74</v>
      </c>
      <c r="C6637" t="s">
        <v>142</v>
      </c>
      <c r="D6637" t="s">
        <v>529</v>
      </c>
      <c r="E6637" t="s">
        <v>563</v>
      </c>
      <c r="F6637" t="s">
        <v>525</v>
      </c>
      <c r="G6637">
        <v>2</v>
      </c>
      <c r="H6637">
        <v>0</v>
      </c>
      <c r="I6637">
        <v>0</v>
      </c>
      <c r="J6637">
        <v>0</v>
      </c>
      <c r="K6637">
        <v>0</v>
      </c>
      <c r="L6637">
        <v>0</v>
      </c>
      <c r="M6637">
        <v>0</v>
      </c>
      <c r="N6637">
        <v>0</v>
      </c>
      <c r="O6637">
        <v>0</v>
      </c>
      <c r="P6637">
        <v>0</v>
      </c>
      <c r="Q6637">
        <v>0</v>
      </c>
    </row>
    <row r="6638" spans="1:17" x14ac:dyDescent="0.25">
      <c r="A6638" t="s">
        <v>25616</v>
      </c>
      <c r="B6638" t="s">
        <v>74</v>
      </c>
      <c r="C6638" t="s">
        <v>142</v>
      </c>
      <c r="D6638" t="s">
        <v>529</v>
      </c>
      <c r="E6638" t="s">
        <v>21471</v>
      </c>
      <c r="F6638" t="s">
        <v>525</v>
      </c>
      <c r="G6638">
        <v>3</v>
      </c>
      <c r="H6638">
        <v>0</v>
      </c>
      <c r="I6638">
        <v>0</v>
      </c>
      <c r="J6638">
        <v>0</v>
      </c>
      <c r="K6638">
        <v>0</v>
      </c>
      <c r="L6638">
        <v>0</v>
      </c>
      <c r="M6638">
        <v>0</v>
      </c>
      <c r="N6638">
        <v>0</v>
      </c>
      <c r="O6638">
        <v>0</v>
      </c>
      <c r="P6638">
        <v>0</v>
      </c>
      <c r="Q6638">
        <v>0</v>
      </c>
    </row>
    <row r="6639" spans="1:17" x14ac:dyDescent="0.25">
      <c r="A6639" t="s">
        <v>14026</v>
      </c>
      <c r="B6639" t="s">
        <v>74</v>
      </c>
      <c r="C6639" t="s">
        <v>142</v>
      </c>
      <c r="D6639" t="s">
        <v>526</v>
      </c>
      <c r="E6639" t="s">
        <v>563</v>
      </c>
      <c r="F6639" t="s">
        <v>396</v>
      </c>
      <c r="G6639">
        <v>0</v>
      </c>
      <c r="H6639">
        <v>9</v>
      </c>
      <c r="I6639">
        <v>3</v>
      </c>
      <c r="J6639">
        <v>6</v>
      </c>
      <c r="K6639">
        <v>0</v>
      </c>
      <c r="L6639">
        <v>0</v>
      </c>
      <c r="M6639">
        <v>0</v>
      </c>
      <c r="N6639">
        <v>0</v>
      </c>
      <c r="O6639">
        <v>0</v>
      </c>
      <c r="P6639">
        <v>0</v>
      </c>
      <c r="Q6639">
        <v>0</v>
      </c>
    </row>
    <row r="6640" spans="1:17" x14ac:dyDescent="0.25">
      <c r="A6640" t="s">
        <v>14027</v>
      </c>
      <c r="B6640" t="s">
        <v>74</v>
      </c>
      <c r="C6640" t="s">
        <v>142</v>
      </c>
      <c r="D6640" t="s">
        <v>526</v>
      </c>
      <c r="E6640" t="s">
        <v>563</v>
      </c>
      <c r="F6640" t="s">
        <v>4236</v>
      </c>
      <c r="G6640">
        <v>0</v>
      </c>
      <c r="H6640">
        <v>9</v>
      </c>
      <c r="I6640">
        <v>3</v>
      </c>
      <c r="J6640">
        <v>6</v>
      </c>
      <c r="K6640">
        <v>0</v>
      </c>
      <c r="L6640">
        <v>0</v>
      </c>
      <c r="M6640">
        <v>0</v>
      </c>
      <c r="N6640">
        <v>0</v>
      </c>
      <c r="O6640">
        <v>0</v>
      </c>
      <c r="P6640">
        <v>0</v>
      </c>
      <c r="Q6640">
        <v>0</v>
      </c>
    </row>
    <row r="6641" spans="1:17" x14ac:dyDescent="0.25">
      <c r="A6641" t="s">
        <v>14028</v>
      </c>
      <c r="B6641" t="s">
        <v>74</v>
      </c>
      <c r="C6641" t="s">
        <v>142</v>
      </c>
      <c r="D6641" t="s">
        <v>526</v>
      </c>
      <c r="E6641" t="s">
        <v>563</v>
      </c>
      <c r="F6641" t="s">
        <v>4238</v>
      </c>
      <c r="G6641">
        <v>0</v>
      </c>
      <c r="H6641">
        <v>0</v>
      </c>
      <c r="I6641">
        <v>0</v>
      </c>
      <c r="J6641">
        <v>0</v>
      </c>
      <c r="K6641">
        <v>0</v>
      </c>
      <c r="L6641">
        <v>0</v>
      </c>
      <c r="M6641">
        <v>9</v>
      </c>
      <c r="N6641">
        <v>0</v>
      </c>
      <c r="O6641">
        <v>0</v>
      </c>
      <c r="P6641">
        <v>0</v>
      </c>
      <c r="Q6641">
        <v>0</v>
      </c>
    </row>
    <row r="6642" spans="1:17" x14ac:dyDescent="0.25">
      <c r="A6642" t="s">
        <v>13217</v>
      </c>
      <c r="B6642" t="s">
        <v>74</v>
      </c>
      <c r="C6642" t="s">
        <v>142</v>
      </c>
      <c r="D6642" t="s">
        <v>526</v>
      </c>
      <c r="E6642" t="s">
        <v>563</v>
      </c>
      <c r="F6642" t="s">
        <v>397</v>
      </c>
      <c r="G6642">
        <v>0</v>
      </c>
      <c r="H6642">
        <v>9</v>
      </c>
      <c r="I6642">
        <v>3</v>
      </c>
      <c r="J6642">
        <v>6</v>
      </c>
      <c r="K6642">
        <v>0</v>
      </c>
      <c r="L6642">
        <v>0</v>
      </c>
      <c r="M6642">
        <v>0</v>
      </c>
      <c r="N6642">
        <v>0</v>
      </c>
      <c r="O6642">
        <v>0</v>
      </c>
      <c r="P6642">
        <v>0</v>
      </c>
      <c r="Q6642">
        <v>0</v>
      </c>
    </row>
    <row r="6643" spans="1:17" x14ac:dyDescent="0.25">
      <c r="A6643" t="s">
        <v>13218</v>
      </c>
      <c r="B6643" t="s">
        <v>74</v>
      </c>
      <c r="C6643" t="s">
        <v>142</v>
      </c>
      <c r="D6643" t="s">
        <v>526</v>
      </c>
      <c r="E6643" t="s">
        <v>563</v>
      </c>
      <c r="F6643" t="s">
        <v>398</v>
      </c>
      <c r="G6643">
        <v>0</v>
      </c>
      <c r="H6643">
        <v>9</v>
      </c>
      <c r="I6643">
        <v>3</v>
      </c>
      <c r="J6643">
        <v>6</v>
      </c>
      <c r="K6643">
        <v>0</v>
      </c>
      <c r="L6643">
        <v>0</v>
      </c>
      <c r="M6643">
        <v>0</v>
      </c>
      <c r="N6643">
        <v>0</v>
      </c>
      <c r="O6643">
        <v>0</v>
      </c>
      <c r="P6643">
        <v>0</v>
      </c>
      <c r="Q6643">
        <v>0</v>
      </c>
    </row>
    <row r="6644" spans="1:17" x14ac:dyDescent="0.25">
      <c r="A6644" t="s">
        <v>13219</v>
      </c>
      <c r="B6644" t="s">
        <v>74</v>
      </c>
      <c r="C6644" t="s">
        <v>142</v>
      </c>
      <c r="D6644" t="s">
        <v>526</v>
      </c>
      <c r="E6644" t="s">
        <v>563</v>
      </c>
      <c r="F6644" t="s">
        <v>4242</v>
      </c>
      <c r="G6644">
        <v>0</v>
      </c>
      <c r="H6644">
        <v>0</v>
      </c>
      <c r="I6644">
        <v>0</v>
      </c>
      <c r="J6644">
        <v>0</v>
      </c>
      <c r="K6644">
        <v>0</v>
      </c>
      <c r="L6644">
        <v>0</v>
      </c>
      <c r="M6644">
        <v>9</v>
      </c>
      <c r="N6644">
        <v>0</v>
      </c>
      <c r="O6644">
        <v>0</v>
      </c>
      <c r="P6644">
        <v>0</v>
      </c>
      <c r="Q6644">
        <v>0</v>
      </c>
    </row>
    <row r="6645" spans="1:17" x14ac:dyDescent="0.25">
      <c r="A6645" t="s">
        <v>13220</v>
      </c>
      <c r="B6645" t="s">
        <v>74</v>
      </c>
      <c r="C6645" t="s">
        <v>142</v>
      </c>
      <c r="D6645" t="s">
        <v>526</v>
      </c>
      <c r="E6645" t="s">
        <v>563</v>
      </c>
      <c r="F6645" t="s">
        <v>399</v>
      </c>
      <c r="G6645">
        <v>0</v>
      </c>
      <c r="H6645">
        <v>9</v>
      </c>
      <c r="I6645">
        <v>3</v>
      </c>
      <c r="J6645">
        <v>6</v>
      </c>
      <c r="K6645">
        <v>0</v>
      </c>
      <c r="L6645">
        <v>0</v>
      </c>
      <c r="M6645">
        <v>0</v>
      </c>
      <c r="N6645">
        <v>0</v>
      </c>
      <c r="O6645">
        <v>0</v>
      </c>
      <c r="P6645">
        <v>0</v>
      </c>
      <c r="Q6645">
        <v>0</v>
      </c>
    </row>
    <row r="6646" spans="1:17" x14ac:dyDescent="0.25">
      <c r="A6646" t="s">
        <v>13221</v>
      </c>
      <c r="B6646" t="s">
        <v>74</v>
      </c>
      <c r="C6646" t="s">
        <v>142</v>
      </c>
      <c r="D6646" t="s">
        <v>526</v>
      </c>
      <c r="E6646" t="s">
        <v>563</v>
      </c>
      <c r="F6646" t="s">
        <v>4245</v>
      </c>
      <c r="G6646">
        <v>0</v>
      </c>
      <c r="H6646">
        <v>0</v>
      </c>
      <c r="I6646">
        <v>0</v>
      </c>
      <c r="J6646">
        <v>0</v>
      </c>
      <c r="K6646">
        <v>0</v>
      </c>
      <c r="L6646">
        <v>0</v>
      </c>
      <c r="M6646">
        <v>9</v>
      </c>
      <c r="N6646">
        <v>0</v>
      </c>
      <c r="O6646">
        <v>0</v>
      </c>
      <c r="P6646">
        <v>0</v>
      </c>
      <c r="Q6646">
        <v>0</v>
      </c>
    </row>
    <row r="6647" spans="1:17" x14ac:dyDescent="0.25">
      <c r="A6647" t="s">
        <v>13222</v>
      </c>
      <c r="B6647" t="s">
        <v>74</v>
      </c>
      <c r="C6647" t="s">
        <v>142</v>
      </c>
      <c r="D6647" t="s">
        <v>526</v>
      </c>
      <c r="E6647" t="s">
        <v>563</v>
      </c>
      <c r="F6647" t="s">
        <v>394</v>
      </c>
      <c r="G6647">
        <v>0</v>
      </c>
      <c r="H6647">
        <v>0</v>
      </c>
      <c r="I6647">
        <v>0</v>
      </c>
      <c r="J6647">
        <v>0</v>
      </c>
      <c r="K6647">
        <v>0</v>
      </c>
      <c r="L6647">
        <v>0</v>
      </c>
      <c r="M6647">
        <v>0</v>
      </c>
      <c r="N6647">
        <v>4</v>
      </c>
      <c r="O6647">
        <v>4</v>
      </c>
      <c r="P6647">
        <v>0</v>
      </c>
      <c r="Q6647">
        <v>0</v>
      </c>
    </row>
    <row r="6648" spans="1:17" x14ac:dyDescent="0.25">
      <c r="A6648" t="s">
        <v>13223</v>
      </c>
      <c r="B6648" t="s">
        <v>74</v>
      </c>
      <c r="C6648" t="s">
        <v>142</v>
      </c>
      <c r="D6648" t="s">
        <v>526</v>
      </c>
      <c r="E6648" t="s">
        <v>563</v>
      </c>
      <c r="F6648" t="s">
        <v>395</v>
      </c>
      <c r="G6648">
        <v>0</v>
      </c>
      <c r="H6648">
        <v>0</v>
      </c>
      <c r="I6648">
        <v>0</v>
      </c>
      <c r="J6648">
        <v>0</v>
      </c>
      <c r="K6648">
        <v>0</v>
      </c>
      <c r="L6648">
        <v>0</v>
      </c>
      <c r="M6648">
        <v>0</v>
      </c>
      <c r="N6648">
        <v>1</v>
      </c>
      <c r="O6648">
        <v>1</v>
      </c>
      <c r="P6648">
        <v>0</v>
      </c>
      <c r="Q6648">
        <v>0</v>
      </c>
    </row>
    <row r="6649" spans="1:17" x14ac:dyDescent="0.25">
      <c r="A6649" t="s">
        <v>13224</v>
      </c>
      <c r="B6649" t="s">
        <v>74</v>
      </c>
      <c r="C6649" t="s">
        <v>142</v>
      </c>
      <c r="D6649" t="s">
        <v>526</v>
      </c>
      <c r="E6649" t="s">
        <v>563</v>
      </c>
      <c r="F6649" t="s">
        <v>525</v>
      </c>
      <c r="G6649">
        <v>9</v>
      </c>
      <c r="H6649">
        <v>0</v>
      </c>
      <c r="I6649">
        <v>0</v>
      </c>
      <c r="J6649">
        <v>0</v>
      </c>
      <c r="K6649">
        <v>0</v>
      </c>
      <c r="L6649">
        <v>0</v>
      </c>
      <c r="M6649">
        <v>0</v>
      </c>
      <c r="N6649">
        <v>0</v>
      </c>
      <c r="O6649">
        <v>0</v>
      </c>
      <c r="P6649">
        <v>0</v>
      </c>
      <c r="Q6649">
        <v>0</v>
      </c>
    </row>
    <row r="6650" spans="1:17" x14ac:dyDescent="0.25">
      <c r="A6650" t="s">
        <v>25617</v>
      </c>
      <c r="B6650" t="s">
        <v>74</v>
      </c>
      <c r="C6650" t="s">
        <v>142</v>
      </c>
      <c r="D6650" t="s">
        <v>526</v>
      </c>
      <c r="E6650" t="s">
        <v>21471</v>
      </c>
      <c r="F6650" t="s">
        <v>396</v>
      </c>
      <c r="G6650">
        <v>0</v>
      </c>
      <c r="H6650">
        <v>8</v>
      </c>
      <c r="I6650">
        <v>1</v>
      </c>
      <c r="J6650">
        <v>5</v>
      </c>
      <c r="K6650">
        <v>1</v>
      </c>
      <c r="L6650">
        <v>1</v>
      </c>
      <c r="M6650">
        <v>0</v>
      </c>
      <c r="N6650">
        <v>0</v>
      </c>
      <c r="O6650">
        <v>0</v>
      </c>
      <c r="P6650">
        <v>0</v>
      </c>
      <c r="Q6650">
        <v>0</v>
      </c>
    </row>
    <row r="6651" spans="1:17" x14ac:dyDescent="0.25">
      <c r="A6651" t="s">
        <v>25618</v>
      </c>
      <c r="B6651" t="s">
        <v>74</v>
      </c>
      <c r="C6651" t="s">
        <v>142</v>
      </c>
      <c r="D6651" t="s">
        <v>526</v>
      </c>
      <c r="E6651" t="s">
        <v>21471</v>
      </c>
      <c r="F6651" t="s">
        <v>4236</v>
      </c>
      <c r="G6651">
        <v>0</v>
      </c>
      <c r="H6651">
        <v>8</v>
      </c>
      <c r="I6651">
        <v>1</v>
      </c>
      <c r="J6651">
        <v>5</v>
      </c>
      <c r="K6651">
        <v>1</v>
      </c>
      <c r="L6651">
        <v>1</v>
      </c>
      <c r="M6651">
        <v>0</v>
      </c>
      <c r="N6651">
        <v>0</v>
      </c>
      <c r="O6651">
        <v>0</v>
      </c>
      <c r="P6651">
        <v>0</v>
      </c>
      <c r="Q6651">
        <v>0</v>
      </c>
    </row>
    <row r="6652" spans="1:17" x14ac:dyDescent="0.25">
      <c r="A6652" t="s">
        <v>25619</v>
      </c>
      <c r="B6652" t="s">
        <v>74</v>
      </c>
      <c r="C6652" t="s">
        <v>142</v>
      </c>
      <c r="D6652" t="s">
        <v>526</v>
      </c>
      <c r="E6652" t="s">
        <v>21471</v>
      </c>
      <c r="F6652" t="s">
        <v>4238</v>
      </c>
      <c r="G6652">
        <v>0</v>
      </c>
      <c r="H6652">
        <v>0</v>
      </c>
      <c r="I6652">
        <v>0</v>
      </c>
      <c r="J6652">
        <v>0</v>
      </c>
      <c r="K6652">
        <v>0</v>
      </c>
      <c r="L6652">
        <v>0</v>
      </c>
      <c r="M6652">
        <v>8</v>
      </c>
      <c r="N6652">
        <v>0</v>
      </c>
      <c r="O6652">
        <v>0</v>
      </c>
      <c r="P6652">
        <v>0</v>
      </c>
      <c r="Q6652">
        <v>0</v>
      </c>
    </row>
    <row r="6653" spans="1:17" x14ac:dyDescent="0.25">
      <c r="A6653" t="s">
        <v>25620</v>
      </c>
      <c r="B6653" t="s">
        <v>74</v>
      </c>
      <c r="C6653" t="s">
        <v>142</v>
      </c>
      <c r="D6653" t="s">
        <v>526</v>
      </c>
      <c r="E6653" t="s">
        <v>21471</v>
      </c>
      <c r="F6653" t="s">
        <v>397</v>
      </c>
      <c r="G6653">
        <v>0</v>
      </c>
      <c r="H6653">
        <v>8</v>
      </c>
      <c r="I6653">
        <v>1</v>
      </c>
      <c r="J6653">
        <v>5</v>
      </c>
      <c r="K6653">
        <v>1</v>
      </c>
      <c r="L6653">
        <v>1</v>
      </c>
      <c r="M6653">
        <v>0</v>
      </c>
      <c r="N6653">
        <v>0</v>
      </c>
      <c r="O6653">
        <v>0</v>
      </c>
      <c r="P6653">
        <v>0</v>
      </c>
      <c r="Q6653">
        <v>0</v>
      </c>
    </row>
    <row r="6654" spans="1:17" x14ac:dyDescent="0.25">
      <c r="A6654" t="s">
        <v>25621</v>
      </c>
      <c r="B6654" t="s">
        <v>74</v>
      </c>
      <c r="C6654" t="s">
        <v>142</v>
      </c>
      <c r="D6654" t="s">
        <v>526</v>
      </c>
      <c r="E6654" t="s">
        <v>21471</v>
      </c>
      <c r="F6654" t="s">
        <v>398</v>
      </c>
      <c r="G6654">
        <v>0</v>
      </c>
      <c r="H6654">
        <v>8</v>
      </c>
      <c r="I6654">
        <v>1</v>
      </c>
      <c r="J6654">
        <v>5</v>
      </c>
      <c r="K6654">
        <v>1</v>
      </c>
      <c r="L6654">
        <v>1</v>
      </c>
      <c r="M6654">
        <v>0</v>
      </c>
      <c r="N6654">
        <v>0</v>
      </c>
      <c r="O6654">
        <v>0</v>
      </c>
      <c r="P6654">
        <v>0</v>
      </c>
      <c r="Q6654">
        <v>0</v>
      </c>
    </row>
    <row r="6655" spans="1:17" x14ac:dyDescent="0.25">
      <c r="A6655" t="s">
        <v>25622</v>
      </c>
      <c r="B6655" t="s">
        <v>74</v>
      </c>
      <c r="C6655" t="s">
        <v>142</v>
      </c>
      <c r="D6655" t="s">
        <v>526</v>
      </c>
      <c r="E6655" t="s">
        <v>21471</v>
      </c>
      <c r="F6655" t="s">
        <v>4242</v>
      </c>
      <c r="G6655">
        <v>0</v>
      </c>
      <c r="H6655">
        <v>0</v>
      </c>
      <c r="I6655">
        <v>0</v>
      </c>
      <c r="J6655">
        <v>0</v>
      </c>
      <c r="K6655">
        <v>0</v>
      </c>
      <c r="L6655">
        <v>0</v>
      </c>
      <c r="M6655">
        <v>8</v>
      </c>
      <c r="N6655">
        <v>0</v>
      </c>
      <c r="O6655">
        <v>0</v>
      </c>
      <c r="P6655">
        <v>0</v>
      </c>
      <c r="Q6655">
        <v>0</v>
      </c>
    </row>
    <row r="6656" spans="1:17" x14ac:dyDescent="0.25">
      <c r="A6656" t="s">
        <v>14034</v>
      </c>
      <c r="B6656" t="s">
        <v>74</v>
      </c>
      <c r="C6656" t="s">
        <v>205</v>
      </c>
      <c r="D6656" t="s">
        <v>526</v>
      </c>
      <c r="E6656" t="s">
        <v>563</v>
      </c>
      <c r="F6656" t="s">
        <v>397</v>
      </c>
      <c r="G6656">
        <v>0</v>
      </c>
      <c r="H6656">
        <v>20</v>
      </c>
      <c r="I6656">
        <v>0</v>
      </c>
      <c r="J6656">
        <v>17</v>
      </c>
      <c r="K6656">
        <v>2</v>
      </c>
      <c r="L6656">
        <v>1</v>
      </c>
      <c r="M6656">
        <v>0</v>
      </c>
      <c r="N6656">
        <v>0</v>
      </c>
      <c r="O6656">
        <v>0</v>
      </c>
      <c r="P6656">
        <v>0</v>
      </c>
      <c r="Q6656">
        <v>0</v>
      </c>
    </row>
    <row r="6657" spans="1:17" x14ac:dyDescent="0.25">
      <c r="A6657" t="s">
        <v>14035</v>
      </c>
      <c r="B6657" t="s">
        <v>74</v>
      </c>
      <c r="C6657" t="s">
        <v>205</v>
      </c>
      <c r="D6657" t="s">
        <v>526</v>
      </c>
      <c r="E6657" t="s">
        <v>563</v>
      </c>
      <c r="F6657" t="s">
        <v>398</v>
      </c>
      <c r="G6657">
        <v>0</v>
      </c>
      <c r="H6657">
        <v>20</v>
      </c>
      <c r="I6657">
        <v>0</v>
      </c>
      <c r="J6657">
        <v>18</v>
      </c>
      <c r="K6657">
        <v>1</v>
      </c>
      <c r="L6657">
        <v>1</v>
      </c>
      <c r="M6657">
        <v>0</v>
      </c>
      <c r="N6657">
        <v>0</v>
      </c>
      <c r="O6657">
        <v>0</v>
      </c>
      <c r="P6657">
        <v>0</v>
      </c>
      <c r="Q6657">
        <v>0</v>
      </c>
    </row>
    <row r="6658" spans="1:17" x14ac:dyDescent="0.25">
      <c r="A6658" t="s">
        <v>14036</v>
      </c>
      <c r="B6658" t="s">
        <v>74</v>
      </c>
      <c r="C6658" t="s">
        <v>205</v>
      </c>
      <c r="D6658" t="s">
        <v>526</v>
      </c>
      <c r="E6658" t="s">
        <v>563</v>
      </c>
      <c r="F6658" t="s">
        <v>4242</v>
      </c>
      <c r="G6658">
        <v>0</v>
      </c>
      <c r="H6658">
        <v>0</v>
      </c>
      <c r="I6658">
        <v>0</v>
      </c>
      <c r="J6658">
        <v>0</v>
      </c>
      <c r="K6658">
        <v>0</v>
      </c>
      <c r="L6658">
        <v>0</v>
      </c>
      <c r="M6658">
        <v>20</v>
      </c>
      <c r="N6658">
        <v>0</v>
      </c>
      <c r="O6658">
        <v>0</v>
      </c>
      <c r="P6658">
        <v>0</v>
      </c>
      <c r="Q6658">
        <v>0</v>
      </c>
    </row>
    <row r="6659" spans="1:17" x14ac:dyDescent="0.25">
      <c r="A6659" t="s">
        <v>24924</v>
      </c>
      <c r="B6659" t="s">
        <v>72</v>
      </c>
      <c r="C6659" t="s">
        <v>131</v>
      </c>
      <c r="D6659" t="s">
        <v>12971</v>
      </c>
      <c r="E6659" t="s">
        <v>21471</v>
      </c>
      <c r="F6659" t="s">
        <v>525</v>
      </c>
      <c r="G6659">
        <v>18</v>
      </c>
      <c r="H6659">
        <v>0</v>
      </c>
      <c r="I6659">
        <v>0</v>
      </c>
      <c r="J6659">
        <v>0</v>
      </c>
      <c r="K6659">
        <v>0</v>
      </c>
      <c r="L6659">
        <v>0</v>
      </c>
      <c r="M6659">
        <v>0</v>
      </c>
      <c r="N6659">
        <v>0</v>
      </c>
      <c r="O6659">
        <v>0</v>
      </c>
      <c r="P6659">
        <v>0</v>
      </c>
      <c r="Q6659">
        <v>0</v>
      </c>
    </row>
    <row r="6660" spans="1:17" x14ac:dyDescent="0.25">
      <c r="A6660" t="s">
        <v>13555</v>
      </c>
      <c r="B6660" t="s">
        <v>72</v>
      </c>
      <c r="C6660" t="s">
        <v>132</v>
      </c>
      <c r="D6660" t="s">
        <v>529</v>
      </c>
      <c r="E6660" t="s">
        <v>563</v>
      </c>
      <c r="F6660" t="s">
        <v>525</v>
      </c>
      <c r="G6660">
        <v>19</v>
      </c>
      <c r="H6660">
        <v>0</v>
      </c>
      <c r="I6660">
        <v>0</v>
      </c>
      <c r="J6660">
        <v>0</v>
      </c>
      <c r="K6660">
        <v>0</v>
      </c>
      <c r="L6660">
        <v>0</v>
      </c>
      <c r="M6660">
        <v>0</v>
      </c>
      <c r="N6660">
        <v>0</v>
      </c>
      <c r="O6660">
        <v>0</v>
      </c>
      <c r="P6660">
        <v>0</v>
      </c>
      <c r="Q6660">
        <v>0</v>
      </c>
    </row>
    <row r="6661" spans="1:17" x14ac:dyDescent="0.25">
      <c r="A6661" t="s">
        <v>24925</v>
      </c>
      <c r="B6661" t="s">
        <v>72</v>
      </c>
      <c r="C6661" t="s">
        <v>132</v>
      </c>
      <c r="D6661" t="s">
        <v>529</v>
      </c>
      <c r="E6661" t="s">
        <v>21471</v>
      </c>
      <c r="F6661" t="s">
        <v>525</v>
      </c>
      <c r="G6661">
        <v>21</v>
      </c>
      <c r="H6661">
        <v>0</v>
      </c>
      <c r="I6661">
        <v>0</v>
      </c>
      <c r="J6661">
        <v>0</v>
      </c>
      <c r="K6661">
        <v>0</v>
      </c>
      <c r="L6661">
        <v>0</v>
      </c>
      <c r="M6661">
        <v>0</v>
      </c>
      <c r="N6661">
        <v>0</v>
      </c>
      <c r="O6661">
        <v>0</v>
      </c>
      <c r="P6661">
        <v>0</v>
      </c>
      <c r="Q6661">
        <v>0</v>
      </c>
    </row>
    <row r="6662" spans="1:17" x14ac:dyDescent="0.25">
      <c r="A6662" t="s">
        <v>13556</v>
      </c>
      <c r="B6662" t="s">
        <v>72</v>
      </c>
      <c r="C6662" t="s">
        <v>132</v>
      </c>
      <c r="D6662" t="s">
        <v>526</v>
      </c>
      <c r="E6662" t="s">
        <v>563</v>
      </c>
      <c r="F6662" t="s">
        <v>396</v>
      </c>
      <c r="G6662">
        <v>0</v>
      </c>
      <c r="H6662">
        <v>19</v>
      </c>
      <c r="I6662">
        <v>3</v>
      </c>
      <c r="J6662">
        <v>15</v>
      </c>
      <c r="K6662">
        <v>1</v>
      </c>
      <c r="L6662">
        <v>0</v>
      </c>
      <c r="M6662">
        <v>0</v>
      </c>
      <c r="N6662">
        <v>0</v>
      </c>
      <c r="O6662">
        <v>0</v>
      </c>
      <c r="P6662">
        <v>0</v>
      </c>
      <c r="Q6662">
        <v>0</v>
      </c>
    </row>
    <row r="6663" spans="1:17" x14ac:dyDescent="0.25">
      <c r="A6663" t="s">
        <v>13557</v>
      </c>
      <c r="B6663" t="s">
        <v>72</v>
      </c>
      <c r="C6663" t="s">
        <v>132</v>
      </c>
      <c r="D6663" t="s">
        <v>526</v>
      </c>
      <c r="E6663" t="s">
        <v>563</v>
      </c>
      <c r="F6663" t="s">
        <v>4236</v>
      </c>
      <c r="G6663">
        <v>0</v>
      </c>
      <c r="H6663">
        <v>19</v>
      </c>
      <c r="I6663">
        <v>3</v>
      </c>
      <c r="J6663">
        <v>15</v>
      </c>
      <c r="K6663">
        <v>1</v>
      </c>
      <c r="L6663">
        <v>0</v>
      </c>
      <c r="M6663">
        <v>0</v>
      </c>
      <c r="N6663">
        <v>0</v>
      </c>
      <c r="O6663">
        <v>0</v>
      </c>
      <c r="P6663">
        <v>0</v>
      </c>
      <c r="Q6663">
        <v>0</v>
      </c>
    </row>
    <row r="6664" spans="1:17" x14ac:dyDescent="0.25">
      <c r="A6664" t="s">
        <v>13558</v>
      </c>
      <c r="B6664" t="s">
        <v>72</v>
      </c>
      <c r="C6664" t="s">
        <v>132</v>
      </c>
      <c r="D6664" t="s">
        <v>526</v>
      </c>
      <c r="E6664" t="s">
        <v>563</v>
      </c>
      <c r="F6664" t="s">
        <v>4238</v>
      </c>
      <c r="G6664">
        <v>0</v>
      </c>
      <c r="H6664">
        <v>0</v>
      </c>
      <c r="I6664">
        <v>0</v>
      </c>
      <c r="J6664">
        <v>0</v>
      </c>
      <c r="K6664">
        <v>0</v>
      </c>
      <c r="L6664">
        <v>0</v>
      </c>
      <c r="M6664">
        <v>19</v>
      </c>
      <c r="N6664">
        <v>0</v>
      </c>
      <c r="O6664">
        <v>0</v>
      </c>
      <c r="P6664">
        <v>0</v>
      </c>
      <c r="Q6664">
        <v>0</v>
      </c>
    </row>
    <row r="6665" spans="1:17" x14ac:dyDescent="0.25">
      <c r="A6665" t="s">
        <v>13559</v>
      </c>
      <c r="B6665" t="s">
        <v>72</v>
      </c>
      <c r="C6665" t="s">
        <v>132</v>
      </c>
      <c r="D6665" t="s">
        <v>526</v>
      </c>
      <c r="E6665" t="s">
        <v>563</v>
      </c>
      <c r="F6665" t="s">
        <v>397</v>
      </c>
      <c r="G6665">
        <v>0</v>
      </c>
      <c r="H6665">
        <v>19</v>
      </c>
      <c r="I6665">
        <v>3</v>
      </c>
      <c r="J6665">
        <v>15</v>
      </c>
      <c r="K6665">
        <v>1</v>
      </c>
      <c r="L6665">
        <v>0</v>
      </c>
      <c r="M6665">
        <v>0</v>
      </c>
      <c r="N6665">
        <v>0</v>
      </c>
      <c r="O6665">
        <v>0</v>
      </c>
      <c r="P6665">
        <v>0</v>
      </c>
      <c r="Q6665">
        <v>0</v>
      </c>
    </row>
    <row r="6666" spans="1:17" x14ac:dyDescent="0.25">
      <c r="A6666" t="s">
        <v>13560</v>
      </c>
      <c r="B6666" t="s">
        <v>72</v>
      </c>
      <c r="C6666" t="s">
        <v>132</v>
      </c>
      <c r="D6666" t="s">
        <v>526</v>
      </c>
      <c r="E6666" t="s">
        <v>563</v>
      </c>
      <c r="F6666" t="s">
        <v>398</v>
      </c>
      <c r="G6666">
        <v>0</v>
      </c>
      <c r="H6666">
        <v>19</v>
      </c>
      <c r="I6666">
        <v>3</v>
      </c>
      <c r="J6666">
        <v>15</v>
      </c>
      <c r="K6666">
        <v>1</v>
      </c>
      <c r="L6666">
        <v>0</v>
      </c>
      <c r="M6666">
        <v>0</v>
      </c>
      <c r="N6666">
        <v>0</v>
      </c>
      <c r="O6666">
        <v>0</v>
      </c>
      <c r="P6666">
        <v>0</v>
      </c>
      <c r="Q6666">
        <v>0</v>
      </c>
    </row>
    <row r="6667" spans="1:17" x14ac:dyDescent="0.25">
      <c r="A6667" t="s">
        <v>13561</v>
      </c>
      <c r="B6667" t="s">
        <v>72</v>
      </c>
      <c r="C6667" t="s">
        <v>132</v>
      </c>
      <c r="D6667" t="s">
        <v>526</v>
      </c>
      <c r="E6667" t="s">
        <v>563</v>
      </c>
      <c r="F6667" t="s">
        <v>4242</v>
      </c>
      <c r="G6667">
        <v>0</v>
      </c>
      <c r="H6667">
        <v>0</v>
      </c>
      <c r="I6667">
        <v>0</v>
      </c>
      <c r="J6667">
        <v>0</v>
      </c>
      <c r="K6667">
        <v>0</v>
      </c>
      <c r="L6667">
        <v>0</v>
      </c>
      <c r="M6667">
        <v>19</v>
      </c>
      <c r="N6667">
        <v>0</v>
      </c>
      <c r="O6667">
        <v>0</v>
      </c>
      <c r="P6667">
        <v>0</v>
      </c>
      <c r="Q6667">
        <v>0</v>
      </c>
    </row>
    <row r="6668" spans="1:17" x14ac:dyDescent="0.25">
      <c r="A6668" t="s">
        <v>13562</v>
      </c>
      <c r="B6668" t="s">
        <v>72</v>
      </c>
      <c r="C6668" t="s">
        <v>132</v>
      </c>
      <c r="D6668" t="s">
        <v>526</v>
      </c>
      <c r="E6668" t="s">
        <v>563</v>
      </c>
      <c r="F6668" t="s">
        <v>399</v>
      </c>
      <c r="G6668">
        <v>0</v>
      </c>
      <c r="H6668">
        <v>19</v>
      </c>
      <c r="I6668">
        <v>3</v>
      </c>
      <c r="J6668">
        <v>15</v>
      </c>
      <c r="K6668">
        <v>1</v>
      </c>
      <c r="L6668">
        <v>0</v>
      </c>
      <c r="M6668">
        <v>0</v>
      </c>
      <c r="N6668">
        <v>0</v>
      </c>
      <c r="O6668">
        <v>0</v>
      </c>
      <c r="P6668">
        <v>0</v>
      </c>
      <c r="Q6668">
        <v>0</v>
      </c>
    </row>
    <row r="6669" spans="1:17" x14ac:dyDescent="0.25">
      <c r="A6669" t="s">
        <v>13563</v>
      </c>
      <c r="B6669" t="s">
        <v>72</v>
      </c>
      <c r="C6669" t="s">
        <v>132</v>
      </c>
      <c r="D6669" t="s">
        <v>526</v>
      </c>
      <c r="E6669" t="s">
        <v>563</v>
      </c>
      <c r="F6669" t="s">
        <v>4245</v>
      </c>
      <c r="G6669">
        <v>0</v>
      </c>
      <c r="H6669">
        <v>0</v>
      </c>
      <c r="I6669">
        <v>0</v>
      </c>
      <c r="J6669">
        <v>0</v>
      </c>
      <c r="K6669">
        <v>0</v>
      </c>
      <c r="L6669">
        <v>0</v>
      </c>
      <c r="M6669">
        <v>19</v>
      </c>
      <c r="N6669">
        <v>0</v>
      </c>
      <c r="O6669">
        <v>0</v>
      </c>
      <c r="P6669">
        <v>0</v>
      </c>
      <c r="Q6669">
        <v>0</v>
      </c>
    </row>
    <row r="6670" spans="1:17" x14ac:dyDescent="0.25">
      <c r="A6670" t="s">
        <v>13564</v>
      </c>
      <c r="B6670" t="s">
        <v>72</v>
      </c>
      <c r="C6670" t="s">
        <v>132</v>
      </c>
      <c r="D6670" t="s">
        <v>526</v>
      </c>
      <c r="E6670" t="s">
        <v>563</v>
      </c>
      <c r="F6670" t="s">
        <v>394</v>
      </c>
      <c r="G6670">
        <v>0</v>
      </c>
      <c r="H6670">
        <v>0</v>
      </c>
      <c r="I6670">
        <v>0</v>
      </c>
      <c r="J6670">
        <v>0</v>
      </c>
      <c r="K6670">
        <v>0</v>
      </c>
      <c r="L6670">
        <v>0</v>
      </c>
      <c r="M6670">
        <v>0</v>
      </c>
      <c r="N6670">
        <v>11</v>
      </c>
      <c r="O6670">
        <v>11</v>
      </c>
      <c r="P6670">
        <v>0</v>
      </c>
      <c r="Q6670">
        <v>0</v>
      </c>
    </row>
    <row r="6671" spans="1:17" x14ac:dyDescent="0.25">
      <c r="A6671" t="s">
        <v>13565</v>
      </c>
      <c r="B6671" t="s">
        <v>72</v>
      </c>
      <c r="C6671" t="s">
        <v>132</v>
      </c>
      <c r="D6671" t="s">
        <v>526</v>
      </c>
      <c r="E6671" t="s">
        <v>563</v>
      </c>
      <c r="F6671" t="s">
        <v>395</v>
      </c>
      <c r="G6671">
        <v>0</v>
      </c>
      <c r="H6671">
        <v>0</v>
      </c>
      <c r="I6671">
        <v>0</v>
      </c>
      <c r="J6671">
        <v>0</v>
      </c>
      <c r="K6671">
        <v>0</v>
      </c>
      <c r="L6671">
        <v>0</v>
      </c>
      <c r="M6671">
        <v>0</v>
      </c>
      <c r="N6671">
        <v>8</v>
      </c>
      <c r="O6671">
        <v>8</v>
      </c>
      <c r="P6671">
        <v>0</v>
      </c>
      <c r="Q6671">
        <v>0</v>
      </c>
    </row>
    <row r="6672" spans="1:17" x14ac:dyDescent="0.25">
      <c r="A6672" t="s">
        <v>13566</v>
      </c>
      <c r="B6672" t="s">
        <v>72</v>
      </c>
      <c r="C6672" t="s">
        <v>132</v>
      </c>
      <c r="D6672" t="s">
        <v>526</v>
      </c>
      <c r="E6672" t="s">
        <v>563</v>
      </c>
      <c r="F6672" t="s">
        <v>525</v>
      </c>
      <c r="G6672">
        <v>19</v>
      </c>
      <c r="H6672">
        <v>0</v>
      </c>
      <c r="I6672">
        <v>0</v>
      </c>
      <c r="J6672">
        <v>0</v>
      </c>
      <c r="K6672">
        <v>0</v>
      </c>
      <c r="L6672">
        <v>0</v>
      </c>
      <c r="M6672">
        <v>0</v>
      </c>
      <c r="N6672">
        <v>0</v>
      </c>
      <c r="O6672">
        <v>0</v>
      </c>
      <c r="P6672">
        <v>0</v>
      </c>
      <c r="Q6672">
        <v>0</v>
      </c>
    </row>
    <row r="6673" spans="1:17" x14ac:dyDescent="0.25">
      <c r="A6673" t="s">
        <v>24926</v>
      </c>
      <c r="B6673" t="s">
        <v>72</v>
      </c>
      <c r="C6673" t="s">
        <v>132</v>
      </c>
      <c r="D6673" t="s">
        <v>526</v>
      </c>
      <c r="E6673" t="s">
        <v>21471</v>
      </c>
      <c r="F6673" t="s">
        <v>396</v>
      </c>
      <c r="G6673">
        <v>0</v>
      </c>
      <c r="H6673">
        <v>19</v>
      </c>
      <c r="I6673">
        <v>1</v>
      </c>
      <c r="J6673">
        <v>17</v>
      </c>
      <c r="K6673">
        <v>1</v>
      </c>
      <c r="L6673">
        <v>0</v>
      </c>
      <c r="M6673">
        <v>0</v>
      </c>
      <c r="N6673">
        <v>0</v>
      </c>
      <c r="O6673">
        <v>0</v>
      </c>
      <c r="P6673">
        <v>0</v>
      </c>
      <c r="Q6673">
        <v>0</v>
      </c>
    </row>
    <row r="6674" spans="1:17" x14ac:dyDescent="0.25">
      <c r="A6674" t="s">
        <v>24927</v>
      </c>
      <c r="B6674" t="s">
        <v>72</v>
      </c>
      <c r="C6674" t="s">
        <v>132</v>
      </c>
      <c r="D6674" t="s">
        <v>526</v>
      </c>
      <c r="E6674" t="s">
        <v>21471</v>
      </c>
      <c r="F6674" t="s">
        <v>4236</v>
      </c>
      <c r="G6674">
        <v>0</v>
      </c>
      <c r="H6674">
        <v>19</v>
      </c>
      <c r="I6674">
        <v>1</v>
      </c>
      <c r="J6674">
        <v>16</v>
      </c>
      <c r="K6674">
        <v>1</v>
      </c>
      <c r="L6674">
        <v>1</v>
      </c>
      <c r="M6674">
        <v>0</v>
      </c>
      <c r="N6674">
        <v>0</v>
      </c>
      <c r="O6674">
        <v>0</v>
      </c>
      <c r="P6674">
        <v>0</v>
      </c>
      <c r="Q6674">
        <v>0</v>
      </c>
    </row>
    <row r="6675" spans="1:17" x14ac:dyDescent="0.25">
      <c r="A6675" t="s">
        <v>24928</v>
      </c>
      <c r="B6675" t="s">
        <v>72</v>
      </c>
      <c r="C6675" t="s">
        <v>132</v>
      </c>
      <c r="D6675" t="s">
        <v>526</v>
      </c>
      <c r="E6675" t="s">
        <v>21471</v>
      </c>
      <c r="F6675" t="s">
        <v>4238</v>
      </c>
      <c r="G6675">
        <v>0</v>
      </c>
      <c r="H6675">
        <v>0</v>
      </c>
      <c r="I6675">
        <v>0</v>
      </c>
      <c r="J6675">
        <v>0</v>
      </c>
      <c r="K6675">
        <v>0</v>
      </c>
      <c r="L6675">
        <v>0</v>
      </c>
      <c r="M6675">
        <v>19</v>
      </c>
      <c r="N6675">
        <v>0</v>
      </c>
      <c r="O6675">
        <v>0</v>
      </c>
      <c r="P6675">
        <v>0</v>
      </c>
      <c r="Q6675">
        <v>0</v>
      </c>
    </row>
    <row r="6676" spans="1:17" x14ac:dyDescent="0.25">
      <c r="A6676" t="s">
        <v>24929</v>
      </c>
      <c r="B6676" t="s">
        <v>72</v>
      </c>
      <c r="C6676" t="s">
        <v>132</v>
      </c>
      <c r="D6676" t="s">
        <v>526</v>
      </c>
      <c r="E6676" t="s">
        <v>21471</v>
      </c>
      <c r="F6676" t="s">
        <v>397</v>
      </c>
      <c r="G6676">
        <v>0</v>
      </c>
      <c r="H6676">
        <v>19</v>
      </c>
      <c r="I6676">
        <v>1</v>
      </c>
      <c r="J6676">
        <v>16</v>
      </c>
      <c r="K6676">
        <v>1</v>
      </c>
      <c r="L6676">
        <v>1</v>
      </c>
      <c r="M6676">
        <v>0</v>
      </c>
      <c r="N6676">
        <v>0</v>
      </c>
      <c r="O6676">
        <v>0</v>
      </c>
      <c r="P6676">
        <v>0</v>
      </c>
      <c r="Q6676">
        <v>0</v>
      </c>
    </row>
    <row r="6677" spans="1:17" x14ac:dyDescent="0.25">
      <c r="A6677" t="s">
        <v>24930</v>
      </c>
      <c r="B6677" t="s">
        <v>72</v>
      </c>
      <c r="C6677" t="s">
        <v>132</v>
      </c>
      <c r="D6677" t="s">
        <v>526</v>
      </c>
      <c r="E6677" t="s">
        <v>21471</v>
      </c>
      <c r="F6677" t="s">
        <v>398</v>
      </c>
      <c r="G6677">
        <v>0</v>
      </c>
      <c r="H6677">
        <v>19</v>
      </c>
      <c r="I6677">
        <v>1</v>
      </c>
      <c r="J6677">
        <v>16</v>
      </c>
      <c r="K6677">
        <v>1</v>
      </c>
      <c r="L6677">
        <v>1</v>
      </c>
      <c r="M6677">
        <v>0</v>
      </c>
      <c r="N6677">
        <v>0</v>
      </c>
      <c r="O6677">
        <v>0</v>
      </c>
      <c r="P6677">
        <v>0</v>
      </c>
      <c r="Q6677">
        <v>0</v>
      </c>
    </row>
    <row r="6678" spans="1:17" x14ac:dyDescent="0.25">
      <c r="A6678" t="s">
        <v>24931</v>
      </c>
      <c r="B6678" t="s">
        <v>72</v>
      </c>
      <c r="C6678" t="s">
        <v>132</v>
      </c>
      <c r="D6678" t="s">
        <v>526</v>
      </c>
      <c r="E6678" t="s">
        <v>21471</v>
      </c>
      <c r="F6678" t="s">
        <v>4242</v>
      </c>
      <c r="G6678">
        <v>0</v>
      </c>
      <c r="H6678">
        <v>0</v>
      </c>
      <c r="I6678">
        <v>0</v>
      </c>
      <c r="J6678">
        <v>0</v>
      </c>
      <c r="K6678">
        <v>0</v>
      </c>
      <c r="L6678">
        <v>0</v>
      </c>
      <c r="M6678">
        <v>19</v>
      </c>
      <c r="N6678">
        <v>0</v>
      </c>
      <c r="O6678">
        <v>0</v>
      </c>
      <c r="P6678">
        <v>0</v>
      </c>
      <c r="Q6678">
        <v>0</v>
      </c>
    </row>
    <row r="6679" spans="1:17" x14ac:dyDescent="0.25">
      <c r="A6679" t="s">
        <v>24932</v>
      </c>
      <c r="B6679" t="s">
        <v>72</v>
      </c>
      <c r="C6679" t="s">
        <v>132</v>
      </c>
      <c r="D6679" t="s">
        <v>526</v>
      </c>
      <c r="E6679" t="s">
        <v>21471</v>
      </c>
      <c r="F6679" t="s">
        <v>399</v>
      </c>
      <c r="G6679">
        <v>0</v>
      </c>
      <c r="H6679">
        <v>19</v>
      </c>
      <c r="I6679">
        <v>1</v>
      </c>
      <c r="J6679">
        <v>17</v>
      </c>
      <c r="K6679">
        <v>1</v>
      </c>
      <c r="L6679">
        <v>0</v>
      </c>
      <c r="M6679">
        <v>0</v>
      </c>
      <c r="N6679">
        <v>0</v>
      </c>
      <c r="O6679">
        <v>0</v>
      </c>
      <c r="P6679">
        <v>0</v>
      </c>
      <c r="Q6679">
        <v>0</v>
      </c>
    </row>
    <row r="6680" spans="1:17" x14ac:dyDescent="0.25">
      <c r="A6680" t="s">
        <v>24933</v>
      </c>
      <c r="B6680" t="s">
        <v>72</v>
      </c>
      <c r="C6680" t="s">
        <v>132</v>
      </c>
      <c r="D6680" t="s">
        <v>526</v>
      </c>
      <c r="E6680" t="s">
        <v>21471</v>
      </c>
      <c r="F6680" t="s">
        <v>4245</v>
      </c>
      <c r="G6680">
        <v>0</v>
      </c>
      <c r="H6680">
        <v>0</v>
      </c>
      <c r="I6680">
        <v>0</v>
      </c>
      <c r="J6680">
        <v>0</v>
      </c>
      <c r="K6680">
        <v>0</v>
      </c>
      <c r="L6680">
        <v>0</v>
      </c>
      <c r="M6680">
        <v>19</v>
      </c>
      <c r="N6680">
        <v>0</v>
      </c>
      <c r="O6680">
        <v>0</v>
      </c>
      <c r="P6680">
        <v>0</v>
      </c>
      <c r="Q6680">
        <v>0</v>
      </c>
    </row>
    <row r="6681" spans="1:17" x14ac:dyDescent="0.25">
      <c r="A6681" t="s">
        <v>24934</v>
      </c>
      <c r="B6681" t="s">
        <v>72</v>
      </c>
      <c r="C6681" t="s">
        <v>132</v>
      </c>
      <c r="D6681" t="s">
        <v>526</v>
      </c>
      <c r="E6681" t="s">
        <v>21471</v>
      </c>
      <c r="F6681" t="s">
        <v>394</v>
      </c>
      <c r="G6681">
        <v>0</v>
      </c>
      <c r="H6681">
        <v>0</v>
      </c>
      <c r="I6681">
        <v>0</v>
      </c>
      <c r="J6681">
        <v>0</v>
      </c>
      <c r="K6681">
        <v>0</v>
      </c>
      <c r="L6681">
        <v>0</v>
      </c>
      <c r="M6681">
        <v>0</v>
      </c>
      <c r="N6681">
        <v>14</v>
      </c>
      <c r="O6681">
        <v>13</v>
      </c>
      <c r="P6681">
        <v>1</v>
      </c>
      <c r="Q6681">
        <v>0</v>
      </c>
    </row>
    <row r="6682" spans="1:17" x14ac:dyDescent="0.25">
      <c r="A6682" t="s">
        <v>24935</v>
      </c>
      <c r="B6682" t="s">
        <v>72</v>
      </c>
      <c r="C6682" t="s">
        <v>132</v>
      </c>
      <c r="D6682" t="s">
        <v>526</v>
      </c>
      <c r="E6682" t="s">
        <v>21471</v>
      </c>
      <c r="F6682" t="s">
        <v>395</v>
      </c>
      <c r="G6682">
        <v>0</v>
      </c>
      <c r="H6682">
        <v>0</v>
      </c>
      <c r="I6682">
        <v>0</v>
      </c>
      <c r="J6682">
        <v>0</v>
      </c>
      <c r="K6682">
        <v>0</v>
      </c>
      <c r="L6682">
        <v>0</v>
      </c>
      <c r="M6682">
        <v>0</v>
      </c>
      <c r="N6682">
        <v>9</v>
      </c>
      <c r="O6682">
        <v>8</v>
      </c>
      <c r="P6682">
        <v>1</v>
      </c>
      <c r="Q6682">
        <v>0</v>
      </c>
    </row>
    <row r="6683" spans="1:17" x14ac:dyDescent="0.25">
      <c r="A6683" t="s">
        <v>24936</v>
      </c>
      <c r="B6683" t="s">
        <v>72</v>
      </c>
      <c r="C6683" t="s">
        <v>192</v>
      </c>
      <c r="D6683" t="s">
        <v>12971</v>
      </c>
      <c r="E6683" t="s">
        <v>21471</v>
      </c>
      <c r="F6683" t="s">
        <v>525</v>
      </c>
      <c r="G6683">
        <v>1</v>
      </c>
      <c r="H6683">
        <v>0</v>
      </c>
      <c r="I6683">
        <v>0</v>
      </c>
      <c r="J6683">
        <v>0</v>
      </c>
      <c r="K6683">
        <v>0</v>
      </c>
      <c r="L6683">
        <v>0</v>
      </c>
      <c r="M6683">
        <v>0</v>
      </c>
      <c r="N6683">
        <v>0</v>
      </c>
      <c r="O6683">
        <v>0</v>
      </c>
      <c r="P6683">
        <v>0</v>
      </c>
      <c r="Q6683">
        <v>0</v>
      </c>
    </row>
    <row r="6684" spans="1:17" x14ac:dyDescent="0.25">
      <c r="A6684" t="s">
        <v>17619</v>
      </c>
      <c r="B6684" t="s">
        <v>72</v>
      </c>
      <c r="C6684" t="s">
        <v>193</v>
      </c>
      <c r="D6684" t="s">
        <v>529</v>
      </c>
      <c r="E6684" t="s">
        <v>563</v>
      </c>
      <c r="F6684" t="s">
        <v>525</v>
      </c>
      <c r="G6684">
        <v>5</v>
      </c>
      <c r="H6684">
        <v>0</v>
      </c>
      <c r="I6684">
        <v>0</v>
      </c>
      <c r="J6684">
        <v>0</v>
      </c>
      <c r="K6684">
        <v>0</v>
      </c>
      <c r="L6684">
        <v>0</v>
      </c>
      <c r="M6684">
        <v>0</v>
      </c>
      <c r="N6684">
        <v>0</v>
      </c>
      <c r="O6684">
        <v>0</v>
      </c>
      <c r="P6684">
        <v>0</v>
      </c>
      <c r="Q6684">
        <v>0</v>
      </c>
    </row>
    <row r="6685" spans="1:17" x14ac:dyDescent="0.25">
      <c r="A6685" t="s">
        <v>24937</v>
      </c>
      <c r="B6685" t="s">
        <v>72</v>
      </c>
      <c r="C6685" t="s">
        <v>193</v>
      </c>
      <c r="D6685" t="s">
        <v>529</v>
      </c>
      <c r="E6685" t="s">
        <v>21471</v>
      </c>
      <c r="F6685" t="s">
        <v>525</v>
      </c>
      <c r="G6685">
        <v>1</v>
      </c>
      <c r="H6685">
        <v>0</v>
      </c>
      <c r="I6685">
        <v>0</v>
      </c>
      <c r="J6685">
        <v>0</v>
      </c>
      <c r="K6685">
        <v>0</v>
      </c>
      <c r="L6685">
        <v>0</v>
      </c>
      <c r="M6685">
        <v>0</v>
      </c>
      <c r="N6685">
        <v>0</v>
      </c>
      <c r="O6685">
        <v>0</v>
      </c>
      <c r="P6685">
        <v>0</v>
      </c>
      <c r="Q6685">
        <v>0</v>
      </c>
    </row>
    <row r="6686" spans="1:17" x14ac:dyDescent="0.25">
      <c r="A6686" t="s">
        <v>17620</v>
      </c>
      <c r="B6686" t="s">
        <v>72</v>
      </c>
      <c r="C6686" t="s">
        <v>193</v>
      </c>
      <c r="D6686" t="s">
        <v>526</v>
      </c>
      <c r="E6686" t="s">
        <v>563</v>
      </c>
      <c r="F6686" t="s">
        <v>396</v>
      </c>
      <c r="G6686">
        <v>0</v>
      </c>
      <c r="H6686">
        <v>17</v>
      </c>
      <c r="I6686">
        <v>3</v>
      </c>
      <c r="J6686">
        <v>11</v>
      </c>
      <c r="K6686">
        <v>0</v>
      </c>
      <c r="L6686">
        <v>3</v>
      </c>
      <c r="M6686">
        <v>0</v>
      </c>
      <c r="N6686">
        <v>0</v>
      </c>
      <c r="O6686">
        <v>0</v>
      </c>
      <c r="P6686">
        <v>0</v>
      </c>
      <c r="Q6686">
        <v>0</v>
      </c>
    </row>
    <row r="6687" spans="1:17" x14ac:dyDescent="0.25">
      <c r="A6687" t="s">
        <v>17621</v>
      </c>
      <c r="B6687" t="s">
        <v>72</v>
      </c>
      <c r="C6687" t="s">
        <v>193</v>
      </c>
      <c r="D6687" t="s">
        <v>526</v>
      </c>
      <c r="E6687" t="s">
        <v>563</v>
      </c>
      <c r="F6687" t="s">
        <v>4236</v>
      </c>
      <c r="G6687">
        <v>0</v>
      </c>
      <c r="H6687">
        <v>17</v>
      </c>
      <c r="I6687">
        <v>3</v>
      </c>
      <c r="J6687">
        <v>11</v>
      </c>
      <c r="K6687">
        <v>0</v>
      </c>
      <c r="L6687">
        <v>3</v>
      </c>
      <c r="M6687">
        <v>0</v>
      </c>
      <c r="N6687">
        <v>0</v>
      </c>
      <c r="O6687">
        <v>0</v>
      </c>
      <c r="P6687">
        <v>0</v>
      </c>
      <c r="Q6687">
        <v>0</v>
      </c>
    </row>
    <row r="6688" spans="1:17" x14ac:dyDescent="0.25">
      <c r="A6688" t="s">
        <v>17622</v>
      </c>
      <c r="B6688" t="s">
        <v>72</v>
      </c>
      <c r="C6688" t="s">
        <v>193</v>
      </c>
      <c r="D6688" t="s">
        <v>526</v>
      </c>
      <c r="E6688" t="s">
        <v>563</v>
      </c>
      <c r="F6688" t="s">
        <v>4238</v>
      </c>
      <c r="G6688">
        <v>0</v>
      </c>
      <c r="H6688">
        <v>0</v>
      </c>
      <c r="I6688">
        <v>0</v>
      </c>
      <c r="J6688">
        <v>0</v>
      </c>
      <c r="K6688">
        <v>0</v>
      </c>
      <c r="L6688">
        <v>0</v>
      </c>
      <c r="M6688">
        <v>17</v>
      </c>
      <c r="N6688">
        <v>0</v>
      </c>
      <c r="O6688">
        <v>0</v>
      </c>
      <c r="P6688">
        <v>0</v>
      </c>
      <c r="Q6688">
        <v>0</v>
      </c>
    </row>
    <row r="6689" spans="1:17" x14ac:dyDescent="0.25">
      <c r="A6689" t="s">
        <v>17623</v>
      </c>
      <c r="B6689" t="s">
        <v>72</v>
      </c>
      <c r="C6689" t="s">
        <v>193</v>
      </c>
      <c r="D6689" t="s">
        <v>526</v>
      </c>
      <c r="E6689" t="s">
        <v>563</v>
      </c>
      <c r="F6689" t="s">
        <v>397</v>
      </c>
      <c r="G6689">
        <v>0</v>
      </c>
      <c r="H6689">
        <v>17</v>
      </c>
      <c r="I6689">
        <v>3</v>
      </c>
      <c r="J6689">
        <v>11</v>
      </c>
      <c r="K6689">
        <v>0</v>
      </c>
      <c r="L6689">
        <v>3</v>
      </c>
      <c r="M6689">
        <v>0</v>
      </c>
      <c r="N6689">
        <v>0</v>
      </c>
      <c r="O6689">
        <v>0</v>
      </c>
      <c r="P6689">
        <v>0</v>
      </c>
      <c r="Q6689">
        <v>0</v>
      </c>
    </row>
    <row r="6690" spans="1:17" x14ac:dyDescent="0.25">
      <c r="A6690" t="s">
        <v>17624</v>
      </c>
      <c r="B6690" t="s">
        <v>72</v>
      </c>
      <c r="C6690" t="s">
        <v>193</v>
      </c>
      <c r="D6690" t="s">
        <v>526</v>
      </c>
      <c r="E6690" t="s">
        <v>563</v>
      </c>
      <c r="F6690" t="s">
        <v>398</v>
      </c>
      <c r="G6690">
        <v>0</v>
      </c>
      <c r="H6690">
        <v>17</v>
      </c>
      <c r="I6690">
        <v>3</v>
      </c>
      <c r="J6690">
        <v>11</v>
      </c>
      <c r="K6690">
        <v>0</v>
      </c>
      <c r="L6690">
        <v>3</v>
      </c>
      <c r="M6690">
        <v>0</v>
      </c>
      <c r="N6690">
        <v>0</v>
      </c>
      <c r="O6690">
        <v>0</v>
      </c>
      <c r="P6690">
        <v>0</v>
      </c>
      <c r="Q6690">
        <v>0</v>
      </c>
    </row>
    <row r="6691" spans="1:17" x14ac:dyDescent="0.25">
      <c r="A6691" t="s">
        <v>17625</v>
      </c>
      <c r="B6691" t="s">
        <v>72</v>
      </c>
      <c r="C6691" t="s">
        <v>193</v>
      </c>
      <c r="D6691" t="s">
        <v>526</v>
      </c>
      <c r="E6691" t="s">
        <v>563</v>
      </c>
      <c r="F6691" t="s">
        <v>4242</v>
      </c>
      <c r="G6691">
        <v>0</v>
      </c>
      <c r="H6691">
        <v>0</v>
      </c>
      <c r="I6691">
        <v>0</v>
      </c>
      <c r="J6691">
        <v>0</v>
      </c>
      <c r="K6691">
        <v>0</v>
      </c>
      <c r="L6691">
        <v>0</v>
      </c>
      <c r="M6691">
        <v>17</v>
      </c>
      <c r="N6691">
        <v>0</v>
      </c>
      <c r="O6691">
        <v>0</v>
      </c>
      <c r="P6691">
        <v>0</v>
      </c>
      <c r="Q6691">
        <v>0</v>
      </c>
    </row>
    <row r="6692" spans="1:17" x14ac:dyDescent="0.25">
      <c r="A6692" t="s">
        <v>17626</v>
      </c>
      <c r="B6692" t="s">
        <v>72</v>
      </c>
      <c r="C6692" t="s">
        <v>193</v>
      </c>
      <c r="D6692" t="s">
        <v>526</v>
      </c>
      <c r="E6692" t="s">
        <v>563</v>
      </c>
      <c r="F6692" t="s">
        <v>399</v>
      </c>
      <c r="G6692">
        <v>0</v>
      </c>
      <c r="H6692">
        <v>17</v>
      </c>
      <c r="I6692">
        <v>3</v>
      </c>
      <c r="J6692">
        <v>11</v>
      </c>
      <c r="K6692">
        <v>0</v>
      </c>
      <c r="L6692">
        <v>3</v>
      </c>
      <c r="M6692">
        <v>0</v>
      </c>
      <c r="N6692">
        <v>0</v>
      </c>
      <c r="O6692">
        <v>0</v>
      </c>
      <c r="P6692">
        <v>0</v>
      </c>
      <c r="Q6692">
        <v>0</v>
      </c>
    </row>
    <row r="6693" spans="1:17" x14ac:dyDescent="0.25">
      <c r="A6693" t="s">
        <v>17627</v>
      </c>
      <c r="B6693" t="s">
        <v>72</v>
      </c>
      <c r="C6693" t="s">
        <v>193</v>
      </c>
      <c r="D6693" t="s">
        <v>526</v>
      </c>
      <c r="E6693" t="s">
        <v>563</v>
      </c>
      <c r="F6693" t="s">
        <v>4245</v>
      </c>
      <c r="G6693">
        <v>0</v>
      </c>
      <c r="H6693">
        <v>0</v>
      </c>
      <c r="I6693">
        <v>0</v>
      </c>
      <c r="J6693">
        <v>0</v>
      </c>
      <c r="K6693">
        <v>0</v>
      </c>
      <c r="L6693">
        <v>0</v>
      </c>
      <c r="M6693">
        <v>17</v>
      </c>
      <c r="N6693">
        <v>0</v>
      </c>
      <c r="O6693">
        <v>0</v>
      </c>
      <c r="P6693">
        <v>0</v>
      </c>
      <c r="Q6693">
        <v>0</v>
      </c>
    </row>
    <row r="6694" spans="1:17" x14ac:dyDescent="0.25">
      <c r="A6694" t="s">
        <v>19050</v>
      </c>
      <c r="B6694" t="s">
        <v>72</v>
      </c>
      <c r="C6694" t="s">
        <v>193</v>
      </c>
      <c r="D6694" t="s">
        <v>526</v>
      </c>
      <c r="E6694" t="s">
        <v>563</v>
      </c>
      <c r="F6694" t="s">
        <v>394</v>
      </c>
      <c r="G6694">
        <v>0</v>
      </c>
      <c r="H6694">
        <v>0</v>
      </c>
      <c r="I6694">
        <v>0</v>
      </c>
      <c r="J6694">
        <v>0</v>
      </c>
      <c r="K6694">
        <v>0</v>
      </c>
      <c r="L6694">
        <v>0</v>
      </c>
      <c r="M6694">
        <v>0</v>
      </c>
      <c r="N6694">
        <v>15</v>
      </c>
      <c r="O6694">
        <v>12</v>
      </c>
      <c r="P6694">
        <v>2</v>
      </c>
      <c r="Q6694">
        <v>1</v>
      </c>
    </row>
    <row r="6695" spans="1:17" x14ac:dyDescent="0.25">
      <c r="A6695" t="s">
        <v>19051</v>
      </c>
      <c r="B6695" t="s">
        <v>72</v>
      </c>
      <c r="C6695" t="s">
        <v>193</v>
      </c>
      <c r="D6695" t="s">
        <v>526</v>
      </c>
      <c r="E6695" t="s">
        <v>563</v>
      </c>
      <c r="F6695" t="s">
        <v>395</v>
      </c>
      <c r="G6695">
        <v>0</v>
      </c>
      <c r="H6695">
        <v>0</v>
      </c>
      <c r="I6695">
        <v>0</v>
      </c>
      <c r="J6695">
        <v>0</v>
      </c>
      <c r="K6695">
        <v>0</v>
      </c>
      <c r="L6695">
        <v>0</v>
      </c>
      <c r="M6695">
        <v>0</v>
      </c>
      <c r="N6695">
        <v>12</v>
      </c>
      <c r="O6695">
        <v>10</v>
      </c>
      <c r="P6695">
        <v>2</v>
      </c>
      <c r="Q6695">
        <v>0</v>
      </c>
    </row>
    <row r="6696" spans="1:17" x14ac:dyDescent="0.25">
      <c r="A6696" t="s">
        <v>19052</v>
      </c>
      <c r="B6696" t="s">
        <v>72</v>
      </c>
      <c r="C6696" t="s">
        <v>193</v>
      </c>
      <c r="D6696" t="s">
        <v>526</v>
      </c>
      <c r="E6696" t="s">
        <v>563</v>
      </c>
      <c r="F6696" t="s">
        <v>525</v>
      </c>
      <c r="G6696">
        <v>17</v>
      </c>
      <c r="H6696">
        <v>0</v>
      </c>
      <c r="I6696">
        <v>0</v>
      </c>
      <c r="J6696">
        <v>0</v>
      </c>
      <c r="K6696">
        <v>0</v>
      </c>
      <c r="L6696">
        <v>0</v>
      </c>
      <c r="M6696">
        <v>0</v>
      </c>
      <c r="N6696">
        <v>0</v>
      </c>
      <c r="O6696">
        <v>0</v>
      </c>
      <c r="P6696">
        <v>0</v>
      </c>
      <c r="Q6696">
        <v>0</v>
      </c>
    </row>
    <row r="6697" spans="1:17" x14ac:dyDescent="0.25">
      <c r="A6697" t="s">
        <v>24938</v>
      </c>
      <c r="B6697" t="s">
        <v>72</v>
      </c>
      <c r="C6697" t="s">
        <v>193</v>
      </c>
      <c r="D6697" t="s">
        <v>526</v>
      </c>
      <c r="E6697" t="s">
        <v>21471</v>
      </c>
      <c r="F6697" t="s">
        <v>396</v>
      </c>
      <c r="G6697">
        <v>0</v>
      </c>
      <c r="H6697">
        <v>23</v>
      </c>
      <c r="I6697">
        <v>3</v>
      </c>
      <c r="J6697">
        <v>18</v>
      </c>
      <c r="K6697">
        <v>1</v>
      </c>
      <c r="L6697">
        <v>1</v>
      </c>
      <c r="M6697">
        <v>0</v>
      </c>
      <c r="N6697">
        <v>0</v>
      </c>
      <c r="O6697">
        <v>0</v>
      </c>
      <c r="P6697">
        <v>0</v>
      </c>
      <c r="Q6697">
        <v>0</v>
      </c>
    </row>
    <row r="6698" spans="1:17" x14ac:dyDescent="0.25">
      <c r="A6698" t="s">
        <v>24939</v>
      </c>
      <c r="B6698" t="s">
        <v>72</v>
      </c>
      <c r="C6698" t="s">
        <v>193</v>
      </c>
      <c r="D6698" t="s">
        <v>526</v>
      </c>
      <c r="E6698" t="s">
        <v>21471</v>
      </c>
      <c r="F6698" t="s">
        <v>4236</v>
      </c>
      <c r="G6698">
        <v>0</v>
      </c>
      <c r="H6698">
        <v>23</v>
      </c>
      <c r="I6698">
        <v>3</v>
      </c>
      <c r="J6698">
        <v>18</v>
      </c>
      <c r="K6698">
        <v>1</v>
      </c>
      <c r="L6698">
        <v>1</v>
      </c>
      <c r="M6698">
        <v>0</v>
      </c>
      <c r="N6698">
        <v>0</v>
      </c>
      <c r="O6698">
        <v>0</v>
      </c>
      <c r="P6698">
        <v>0</v>
      </c>
      <c r="Q6698">
        <v>0</v>
      </c>
    </row>
    <row r="6699" spans="1:17" x14ac:dyDescent="0.25">
      <c r="A6699" t="s">
        <v>24940</v>
      </c>
      <c r="B6699" t="s">
        <v>72</v>
      </c>
      <c r="C6699" t="s">
        <v>193</v>
      </c>
      <c r="D6699" t="s">
        <v>526</v>
      </c>
      <c r="E6699" t="s">
        <v>21471</v>
      </c>
      <c r="F6699" t="s">
        <v>4238</v>
      </c>
      <c r="G6699">
        <v>0</v>
      </c>
      <c r="H6699">
        <v>0</v>
      </c>
      <c r="I6699">
        <v>0</v>
      </c>
      <c r="J6699">
        <v>0</v>
      </c>
      <c r="K6699">
        <v>0</v>
      </c>
      <c r="L6699">
        <v>0</v>
      </c>
      <c r="M6699">
        <v>23</v>
      </c>
      <c r="N6699">
        <v>0</v>
      </c>
      <c r="O6699">
        <v>0</v>
      </c>
      <c r="P6699">
        <v>0</v>
      </c>
      <c r="Q6699">
        <v>0</v>
      </c>
    </row>
    <row r="6700" spans="1:17" x14ac:dyDescent="0.25">
      <c r="A6700" t="s">
        <v>24941</v>
      </c>
      <c r="B6700" t="s">
        <v>72</v>
      </c>
      <c r="C6700" t="s">
        <v>193</v>
      </c>
      <c r="D6700" t="s">
        <v>526</v>
      </c>
      <c r="E6700" t="s">
        <v>21471</v>
      </c>
      <c r="F6700" t="s">
        <v>397</v>
      </c>
      <c r="G6700">
        <v>0</v>
      </c>
      <c r="H6700">
        <v>23</v>
      </c>
      <c r="I6700">
        <v>3</v>
      </c>
      <c r="J6700">
        <v>18</v>
      </c>
      <c r="K6700">
        <v>1</v>
      </c>
      <c r="L6700">
        <v>1</v>
      </c>
      <c r="M6700">
        <v>0</v>
      </c>
      <c r="N6700">
        <v>0</v>
      </c>
      <c r="O6700">
        <v>0</v>
      </c>
      <c r="P6700">
        <v>0</v>
      </c>
      <c r="Q6700">
        <v>0</v>
      </c>
    </row>
    <row r="6701" spans="1:17" x14ac:dyDescent="0.25">
      <c r="A6701" t="s">
        <v>24942</v>
      </c>
      <c r="B6701" t="s">
        <v>72</v>
      </c>
      <c r="C6701" t="s">
        <v>193</v>
      </c>
      <c r="D6701" t="s">
        <v>526</v>
      </c>
      <c r="E6701" t="s">
        <v>21471</v>
      </c>
      <c r="F6701" t="s">
        <v>398</v>
      </c>
      <c r="G6701">
        <v>0</v>
      </c>
      <c r="H6701">
        <v>23</v>
      </c>
      <c r="I6701">
        <v>3</v>
      </c>
      <c r="J6701">
        <v>18</v>
      </c>
      <c r="K6701">
        <v>1</v>
      </c>
      <c r="L6701">
        <v>1</v>
      </c>
      <c r="M6701">
        <v>0</v>
      </c>
      <c r="N6701">
        <v>0</v>
      </c>
      <c r="O6701">
        <v>0</v>
      </c>
      <c r="P6701">
        <v>0</v>
      </c>
      <c r="Q6701">
        <v>0</v>
      </c>
    </row>
    <row r="6702" spans="1:17" x14ac:dyDescent="0.25">
      <c r="A6702" t="s">
        <v>24943</v>
      </c>
      <c r="B6702" t="s">
        <v>72</v>
      </c>
      <c r="C6702" t="s">
        <v>193</v>
      </c>
      <c r="D6702" t="s">
        <v>526</v>
      </c>
      <c r="E6702" t="s">
        <v>21471</v>
      </c>
      <c r="F6702" t="s">
        <v>4242</v>
      </c>
      <c r="G6702">
        <v>0</v>
      </c>
      <c r="H6702">
        <v>0</v>
      </c>
      <c r="I6702">
        <v>0</v>
      </c>
      <c r="J6702">
        <v>0</v>
      </c>
      <c r="K6702">
        <v>0</v>
      </c>
      <c r="L6702">
        <v>0</v>
      </c>
      <c r="M6702">
        <v>23</v>
      </c>
      <c r="N6702">
        <v>0</v>
      </c>
      <c r="O6702">
        <v>0</v>
      </c>
      <c r="P6702">
        <v>0</v>
      </c>
      <c r="Q6702">
        <v>0</v>
      </c>
    </row>
    <row r="6703" spans="1:17" x14ac:dyDescent="0.25">
      <c r="A6703" t="s">
        <v>24944</v>
      </c>
      <c r="B6703" t="s">
        <v>72</v>
      </c>
      <c r="C6703" t="s">
        <v>193</v>
      </c>
      <c r="D6703" t="s">
        <v>526</v>
      </c>
      <c r="E6703" t="s">
        <v>21471</v>
      </c>
      <c r="F6703" t="s">
        <v>399</v>
      </c>
      <c r="G6703">
        <v>0</v>
      </c>
      <c r="H6703">
        <v>23</v>
      </c>
      <c r="I6703">
        <v>3</v>
      </c>
      <c r="J6703">
        <v>18</v>
      </c>
      <c r="K6703">
        <v>1</v>
      </c>
      <c r="L6703">
        <v>1</v>
      </c>
      <c r="M6703">
        <v>0</v>
      </c>
      <c r="N6703">
        <v>0</v>
      </c>
      <c r="O6703">
        <v>0</v>
      </c>
      <c r="P6703">
        <v>0</v>
      </c>
      <c r="Q6703">
        <v>0</v>
      </c>
    </row>
    <row r="6704" spans="1:17" x14ac:dyDescent="0.25">
      <c r="A6704" t="s">
        <v>24945</v>
      </c>
      <c r="B6704" t="s">
        <v>72</v>
      </c>
      <c r="C6704" t="s">
        <v>193</v>
      </c>
      <c r="D6704" t="s">
        <v>526</v>
      </c>
      <c r="E6704" t="s">
        <v>21471</v>
      </c>
      <c r="F6704" t="s">
        <v>4245</v>
      </c>
      <c r="G6704">
        <v>0</v>
      </c>
      <c r="H6704">
        <v>0</v>
      </c>
      <c r="I6704">
        <v>0</v>
      </c>
      <c r="J6704">
        <v>0</v>
      </c>
      <c r="K6704">
        <v>0</v>
      </c>
      <c r="L6704">
        <v>0</v>
      </c>
      <c r="M6704">
        <v>23</v>
      </c>
      <c r="N6704">
        <v>0</v>
      </c>
      <c r="O6704">
        <v>0</v>
      </c>
      <c r="P6704">
        <v>0</v>
      </c>
      <c r="Q6704">
        <v>0</v>
      </c>
    </row>
    <row r="6705" spans="1:17" x14ac:dyDescent="0.25">
      <c r="A6705" t="s">
        <v>24946</v>
      </c>
      <c r="B6705" t="s">
        <v>72</v>
      </c>
      <c r="C6705" t="s">
        <v>193</v>
      </c>
      <c r="D6705" t="s">
        <v>526</v>
      </c>
      <c r="E6705" t="s">
        <v>21471</v>
      </c>
      <c r="F6705" t="s">
        <v>394</v>
      </c>
      <c r="G6705">
        <v>0</v>
      </c>
      <c r="H6705">
        <v>0</v>
      </c>
      <c r="I6705">
        <v>0</v>
      </c>
      <c r="J6705">
        <v>0</v>
      </c>
      <c r="K6705">
        <v>0</v>
      </c>
      <c r="L6705">
        <v>0</v>
      </c>
      <c r="M6705">
        <v>0</v>
      </c>
      <c r="N6705">
        <v>19</v>
      </c>
      <c r="O6705">
        <v>17</v>
      </c>
      <c r="P6705">
        <v>2</v>
      </c>
      <c r="Q6705">
        <v>0</v>
      </c>
    </row>
    <row r="6706" spans="1:17" x14ac:dyDescent="0.25">
      <c r="A6706" t="s">
        <v>24947</v>
      </c>
      <c r="B6706" t="s">
        <v>72</v>
      </c>
      <c r="C6706" t="s">
        <v>193</v>
      </c>
      <c r="D6706" t="s">
        <v>526</v>
      </c>
      <c r="E6706" t="s">
        <v>21471</v>
      </c>
      <c r="F6706" t="s">
        <v>395</v>
      </c>
      <c r="G6706">
        <v>0</v>
      </c>
      <c r="H6706">
        <v>0</v>
      </c>
      <c r="I6706">
        <v>0</v>
      </c>
      <c r="J6706">
        <v>0</v>
      </c>
      <c r="K6706">
        <v>0</v>
      </c>
      <c r="L6706">
        <v>0</v>
      </c>
      <c r="M6706">
        <v>0</v>
      </c>
      <c r="N6706">
        <v>15</v>
      </c>
      <c r="O6706">
        <v>13</v>
      </c>
      <c r="P6706">
        <v>2</v>
      </c>
      <c r="Q6706">
        <v>0</v>
      </c>
    </row>
    <row r="6707" spans="1:17" x14ac:dyDescent="0.25">
      <c r="A6707" t="s">
        <v>24948</v>
      </c>
      <c r="B6707" t="s">
        <v>72</v>
      </c>
      <c r="C6707" t="s">
        <v>193</v>
      </c>
      <c r="D6707" t="s">
        <v>526</v>
      </c>
      <c r="E6707" t="s">
        <v>21471</v>
      </c>
      <c r="F6707" t="s">
        <v>525</v>
      </c>
      <c r="G6707">
        <v>23</v>
      </c>
      <c r="H6707">
        <v>0</v>
      </c>
      <c r="I6707">
        <v>0</v>
      </c>
      <c r="J6707">
        <v>0</v>
      </c>
      <c r="K6707">
        <v>0</v>
      </c>
      <c r="L6707">
        <v>0</v>
      </c>
      <c r="M6707">
        <v>0</v>
      </c>
      <c r="N6707">
        <v>0</v>
      </c>
      <c r="O6707">
        <v>0</v>
      </c>
      <c r="P6707">
        <v>0</v>
      </c>
      <c r="Q6707">
        <v>0</v>
      </c>
    </row>
    <row r="6708" spans="1:17" x14ac:dyDescent="0.25">
      <c r="A6708" t="s">
        <v>24949</v>
      </c>
      <c r="B6708" t="s">
        <v>72</v>
      </c>
      <c r="C6708" t="s">
        <v>193</v>
      </c>
      <c r="D6708" t="s">
        <v>527</v>
      </c>
      <c r="E6708" t="s">
        <v>21471</v>
      </c>
      <c r="F6708" t="s">
        <v>528</v>
      </c>
      <c r="G6708">
        <v>0</v>
      </c>
      <c r="H6708">
        <v>0</v>
      </c>
      <c r="I6708">
        <v>0</v>
      </c>
      <c r="J6708">
        <v>0</v>
      </c>
      <c r="K6708">
        <v>0</v>
      </c>
      <c r="L6708">
        <v>0</v>
      </c>
      <c r="M6708">
        <v>0</v>
      </c>
      <c r="N6708">
        <v>2</v>
      </c>
      <c r="O6708">
        <v>2</v>
      </c>
      <c r="P6708">
        <v>0</v>
      </c>
      <c r="Q6708">
        <v>0</v>
      </c>
    </row>
    <row r="6709" spans="1:17" x14ac:dyDescent="0.25">
      <c r="A6709" t="s">
        <v>24950</v>
      </c>
      <c r="B6709" t="s">
        <v>72</v>
      </c>
      <c r="C6709" t="s">
        <v>193</v>
      </c>
      <c r="D6709" t="s">
        <v>527</v>
      </c>
      <c r="E6709" t="s">
        <v>21471</v>
      </c>
      <c r="F6709" t="s">
        <v>525</v>
      </c>
      <c r="G6709">
        <v>2</v>
      </c>
      <c r="H6709">
        <v>0</v>
      </c>
      <c r="I6709">
        <v>0</v>
      </c>
      <c r="J6709">
        <v>0</v>
      </c>
      <c r="K6709">
        <v>0</v>
      </c>
      <c r="L6709">
        <v>0</v>
      </c>
      <c r="M6709">
        <v>0</v>
      </c>
      <c r="N6709">
        <v>0</v>
      </c>
      <c r="O6709">
        <v>0</v>
      </c>
      <c r="P6709">
        <v>0</v>
      </c>
      <c r="Q6709">
        <v>0</v>
      </c>
    </row>
    <row r="6710" spans="1:17" x14ac:dyDescent="0.25">
      <c r="A6710" t="s">
        <v>19053</v>
      </c>
      <c r="B6710" t="s">
        <v>72</v>
      </c>
      <c r="C6710" t="s">
        <v>193</v>
      </c>
      <c r="D6710" t="s">
        <v>12971</v>
      </c>
      <c r="E6710" t="s">
        <v>563</v>
      </c>
      <c r="F6710" t="s">
        <v>525</v>
      </c>
      <c r="G6710">
        <v>2</v>
      </c>
      <c r="H6710">
        <v>0</v>
      </c>
      <c r="I6710">
        <v>0</v>
      </c>
      <c r="J6710">
        <v>0</v>
      </c>
      <c r="K6710">
        <v>0</v>
      </c>
      <c r="L6710">
        <v>0</v>
      </c>
      <c r="M6710">
        <v>0</v>
      </c>
      <c r="N6710">
        <v>0</v>
      </c>
      <c r="O6710">
        <v>0</v>
      </c>
      <c r="P6710">
        <v>0</v>
      </c>
      <c r="Q6710">
        <v>0</v>
      </c>
    </row>
    <row r="6711" spans="1:17" x14ac:dyDescent="0.25">
      <c r="A6711" t="s">
        <v>19054</v>
      </c>
      <c r="B6711" t="s">
        <v>72</v>
      </c>
      <c r="C6711" t="s">
        <v>194</v>
      </c>
      <c r="D6711" t="s">
        <v>529</v>
      </c>
      <c r="E6711" t="s">
        <v>563</v>
      </c>
      <c r="F6711" t="s">
        <v>525</v>
      </c>
      <c r="G6711">
        <v>4</v>
      </c>
      <c r="H6711">
        <v>0</v>
      </c>
      <c r="I6711">
        <v>0</v>
      </c>
      <c r="J6711">
        <v>0</v>
      </c>
      <c r="K6711">
        <v>0</v>
      </c>
      <c r="L6711">
        <v>0</v>
      </c>
      <c r="M6711">
        <v>0</v>
      </c>
      <c r="N6711">
        <v>0</v>
      </c>
      <c r="O6711">
        <v>0</v>
      </c>
      <c r="P6711">
        <v>0</v>
      </c>
      <c r="Q6711">
        <v>0</v>
      </c>
    </row>
    <row r="6712" spans="1:17" x14ac:dyDescent="0.25">
      <c r="A6712" t="s">
        <v>24951</v>
      </c>
      <c r="B6712" t="s">
        <v>72</v>
      </c>
      <c r="C6712" t="s">
        <v>194</v>
      </c>
      <c r="D6712" t="s">
        <v>529</v>
      </c>
      <c r="E6712" t="s">
        <v>21471</v>
      </c>
      <c r="F6712" t="s">
        <v>525</v>
      </c>
      <c r="G6712">
        <v>2</v>
      </c>
      <c r="H6712">
        <v>0</v>
      </c>
      <c r="I6712">
        <v>0</v>
      </c>
      <c r="J6712">
        <v>0</v>
      </c>
      <c r="K6712">
        <v>0</v>
      </c>
      <c r="L6712">
        <v>0</v>
      </c>
      <c r="M6712">
        <v>0</v>
      </c>
      <c r="N6712">
        <v>0</v>
      </c>
      <c r="O6712">
        <v>0</v>
      </c>
      <c r="P6712">
        <v>0</v>
      </c>
      <c r="Q6712">
        <v>0</v>
      </c>
    </row>
    <row r="6713" spans="1:17" x14ac:dyDescent="0.25">
      <c r="A6713" t="s">
        <v>19055</v>
      </c>
      <c r="B6713" t="s">
        <v>72</v>
      </c>
      <c r="C6713" t="s">
        <v>194</v>
      </c>
      <c r="D6713" t="s">
        <v>526</v>
      </c>
      <c r="E6713" t="s">
        <v>563</v>
      </c>
      <c r="F6713" t="s">
        <v>396</v>
      </c>
      <c r="G6713">
        <v>0</v>
      </c>
      <c r="H6713">
        <v>31</v>
      </c>
      <c r="I6713">
        <v>2</v>
      </c>
      <c r="J6713">
        <v>26</v>
      </c>
      <c r="K6713">
        <v>3</v>
      </c>
      <c r="L6713">
        <v>0</v>
      </c>
      <c r="M6713">
        <v>0</v>
      </c>
      <c r="N6713">
        <v>0</v>
      </c>
      <c r="O6713">
        <v>0</v>
      </c>
      <c r="P6713">
        <v>0</v>
      </c>
      <c r="Q6713">
        <v>0</v>
      </c>
    </row>
    <row r="6714" spans="1:17" x14ac:dyDescent="0.25">
      <c r="A6714" t="s">
        <v>24952</v>
      </c>
      <c r="B6714" t="s">
        <v>74</v>
      </c>
      <c r="C6714" t="s">
        <v>82</v>
      </c>
      <c r="D6714" t="s">
        <v>526</v>
      </c>
      <c r="E6714" t="s">
        <v>21471</v>
      </c>
      <c r="F6714" t="s">
        <v>397</v>
      </c>
      <c r="G6714">
        <v>0</v>
      </c>
      <c r="H6714">
        <v>16</v>
      </c>
      <c r="I6714">
        <v>0</v>
      </c>
      <c r="J6714">
        <v>14</v>
      </c>
      <c r="K6714">
        <v>1</v>
      </c>
      <c r="L6714">
        <v>1</v>
      </c>
      <c r="M6714">
        <v>0</v>
      </c>
      <c r="N6714">
        <v>0</v>
      </c>
      <c r="O6714">
        <v>0</v>
      </c>
      <c r="P6714">
        <v>0</v>
      </c>
      <c r="Q6714">
        <v>0</v>
      </c>
    </row>
    <row r="6715" spans="1:17" x14ac:dyDescent="0.25">
      <c r="A6715" t="s">
        <v>24953</v>
      </c>
      <c r="B6715" t="s">
        <v>74</v>
      </c>
      <c r="C6715" t="s">
        <v>82</v>
      </c>
      <c r="D6715" t="s">
        <v>526</v>
      </c>
      <c r="E6715" t="s">
        <v>21471</v>
      </c>
      <c r="F6715" t="s">
        <v>398</v>
      </c>
      <c r="G6715">
        <v>0</v>
      </c>
      <c r="H6715">
        <v>16</v>
      </c>
      <c r="I6715">
        <v>0</v>
      </c>
      <c r="J6715">
        <v>14</v>
      </c>
      <c r="K6715">
        <v>1</v>
      </c>
      <c r="L6715">
        <v>1</v>
      </c>
      <c r="M6715">
        <v>0</v>
      </c>
      <c r="N6715">
        <v>0</v>
      </c>
      <c r="O6715">
        <v>0</v>
      </c>
      <c r="P6715">
        <v>0</v>
      </c>
      <c r="Q6715">
        <v>0</v>
      </c>
    </row>
    <row r="6716" spans="1:17" x14ac:dyDescent="0.25">
      <c r="A6716" t="s">
        <v>24954</v>
      </c>
      <c r="B6716" t="s">
        <v>74</v>
      </c>
      <c r="C6716" t="s">
        <v>82</v>
      </c>
      <c r="D6716" t="s">
        <v>526</v>
      </c>
      <c r="E6716" t="s">
        <v>21471</v>
      </c>
      <c r="F6716" t="s">
        <v>4242</v>
      </c>
      <c r="G6716">
        <v>0</v>
      </c>
      <c r="H6716">
        <v>0</v>
      </c>
      <c r="I6716">
        <v>0</v>
      </c>
      <c r="J6716">
        <v>0</v>
      </c>
      <c r="K6716">
        <v>0</v>
      </c>
      <c r="L6716">
        <v>0</v>
      </c>
      <c r="M6716">
        <v>16</v>
      </c>
      <c r="N6716">
        <v>0</v>
      </c>
      <c r="O6716">
        <v>0</v>
      </c>
      <c r="P6716">
        <v>0</v>
      </c>
      <c r="Q6716">
        <v>0</v>
      </c>
    </row>
    <row r="6717" spans="1:17" x14ac:dyDescent="0.25">
      <c r="A6717" t="s">
        <v>24955</v>
      </c>
      <c r="B6717" t="s">
        <v>74</v>
      </c>
      <c r="C6717" t="s">
        <v>82</v>
      </c>
      <c r="D6717" t="s">
        <v>526</v>
      </c>
      <c r="E6717" t="s">
        <v>21471</v>
      </c>
      <c r="F6717" t="s">
        <v>399</v>
      </c>
      <c r="G6717">
        <v>0</v>
      </c>
      <c r="H6717">
        <v>16</v>
      </c>
      <c r="I6717">
        <v>0</v>
      </c>
      <c r="J6717">
        <v>14</v>
      </c>
      <c r="K6717">
        <v>1</v>
      </c>
      <c r="L6717">
        <v>1</v>
      </c>
      <c r="M6717">
        <v>0</v>
      </c>
      <c r="N6717">
        <v>0</v>
      </c>
      <c r="O6717">
        <v>0</v>
      </c>
      <c r="P6717">
        <v>0</v>
      </c>
      <c r="Q6717">
        <v>0</v>
      </c>
    </row>
    <row r="6718" spans="1:17" x14ac:dyDescent="0.25">
      <c r="A6718" t="s">
        <v>24956</v>
      </c>
      <c r="B6718" t="s">
        <v>74</v>
      </c>
      <c r="C6718" t="s">
        <v>82</v>
      </c>
      <c r="D6718" t="s">
        <v>526</v>
      </c>
      <c r="E6718" t="s">
        <v>21471</v>
      </c>
      <c r="F6718" t="s">
        <v>4245</v>
      </c>
      <c r="G6718">
        <v>0</v>
      </c>
      <c r="H6718">
        <v>0</v>
      </c>
      <c r="I6718">
        <v>0</v>
      </c>
      <c r="J6718">
        <v>0</v>
      </c>
      <c r="K6718">
        <v>0</v>
      </c>
      <c r="L6718">
        <v>0</v>
      </c>
      <c r="M6718">
        <v>16</v>
      </c>
      <c r="N6718">
        <v>0</v>
      </c>
      <c r="O6718">
        <v>0</v>
      </c>
      <c r="P6718">
        <v>0</v>
      </c>
      <c r="Q6718">
        <v>0</v>
      </c>
    </row>
    <row r="6719" spans="1:17" x14ac:dyDescent="0.25">
      <c r="A6719" t="s">
        <v>24957</v>
      </c>
      <c r="B6719" t="s">
        <v>74</v>
      </c>
      <c r="C6719" t="s">
        <v>82</v>
      </c>
      <c r="D6719" t="s">
        <v>526</v>
      </c>
      <c r="E6719" t="s">
        <v>21471</v>
      </c>
      <c r="F6719" t="s">
        <v>394</v>
      </c>
      <c r="G6719">
        <v>0</v>
      </c>
      <c r="H6719">
        <v>0</v>
      </c>
      <c r="I6719">
        <v>0</v>
      </c>
      <c r="J6719">
        <v>0</v>
      </c>
      <c r="K6719">
        <v>0</v>
      </c>
      <c r="L6719">
        <v>0</v>
      </c>
      <c r="M6719">
        <v>0</v>
      </c>
      <c r="N6719">
        <v>9</v>
      </c>
      <c r="O6719">
        <v>8</v>
      </c>
      <c r="P6719">
        <v>0</v>
      </c>
      <c r="Q6719">
        <v>1</v>
      </c>
    </row>
    <row r="6720" spans="1:17" x14ac:dyDescent="0.25">
      <c r="A6720" t="s">
        <v>24958</v>
      </c>
      <c r="B6720" t="s">
        <v>74</v>
      </c>
      <c r="C6720" t="s">
        <v>82</v>
      </c>
      <c r="D6720" t="s">
        <v>526</v>
      </c>
      <c r="E6720" t="s">
        <v>21471</v>
      </c>
      <c r="F6720" t="s">
        <v>395</v>
      </c>
      <c r="G6720">
        <v>0</v>
      </c>
      <c r="H6720">
        <v>0</v>
      </c>
      <c r="I6720">
        <v>0</v>
      </c>
      <c r="J6720">
        <v>0</v>
      </c>
      <c r="K6720">
        <v>0</v>
      </c>
      <c r="L6720">
        <v>0</v>
      </c>
      <c r="M6720">
        <v>0</v>
      </c>
      <c r="N6720">
        <v>6</v>
      </c>
      <c r="O6720">
        <v>5</v>
      </c>
      <c r="P6720">
        <v>0</v>
      </c>
      <c r="Q6720">
        <v>1</v>
      </c>
    </row>
    <row r="6721" spans="1:17" x14ac:dyDescent="0.25">
      <c r="A6721" t="s">
        <v>24959</v>
      </c>
      <c r="B6721" t="s">
        <v>74</v>
      </c>
      <c r="C6721" t="s">
        <v>82</v>
      </c>
      <c r="D6721" t="s">
        <v>526</v>
      </c>
      <c r="E6721" t="s">
        <v>21471</v>
      </c>
      <c r="F6721" t="s">
        <v>525</v>
      </c>
      <c r="G6721">
        <v>16</v>
      </c>
      <c r="H6721">
        <v>0</v>
      </c>
      <c r="I6721">
        <v>0</v>
      </c>
      <c r="J6721">
        <v>0</v>
      </c>
      <c r="K6721">
        <v>0</v>
      </c>
      <c r="L6721">
        <v>0</v>
      </c>
      <c r="M6721">
        <v>0</v>
      </c>
      <c r="N6721">
        <v>0</v>
      </c>
      <c r="O6721">
        <v>0</v>
      </c>
      <c r="P6721">
        <v>0</v>
      </c>
      <c r="Q6721">
        <v>0</v>
      </c>
    </row>
    <row r="6722" spans="1:17" x14ac:dyDescent="0.25">
      <c r="A6722" t="s">
        <v>13397</v>
      </c>
      <c r="B6722" t="s">
        <v>74</v>
      </c>
      <c r="C6722" t="s">
        <v>82</v>
      </c>
      <c r="D6722" t="s">
        <v>12971</v>
      </c>
      <c r="E6722" t="s">
        <v>563</v>
      </c>
      <c r="F6722" t="s">
        <v>525</v>
      </c>
      <c r="G6722">
        <v>1</v>
      </c>
      <c r="H6722">
        <v>0</v>
      </c>
      <c r="I6722">
        <v>0</v>
      </c>
      <c r="J6722">
        <v>0</v>
      </c>
      <c r="K6722">
        <v>0</v>
      </c>
      <c r="L6722">
        <v>0</v>
      </c>
      <c r="M6722">
        <v>0</v>
      </c>
      <c r="N6722">
        <v>0</v>
      </c>
      <c r="O6722">
        <v>0</v>
      </c>
      <c r="P6722">
        <v>0</v>
      </c>
      <c r="Q6722">
        <v>0</v>
      </c>
    </row>
    <row r="6723" spans="1:17" x14ac:dyDescent="0.25">
      <c r="A6723" t="s">
        <v>24960</v>
      </c>
      <c r="B6723" t="s">
        <v>74</v>
      </c>
      <c r="C6723" t="s">
        <v>82</v>
      </c>
      <c r="D6723" t="s">
        <v>12971</v>
      </c>
      <c r="E6723" t="s">
        <v>21471</v>
      </c>
      <c r="F6723" t="s">
        <v>525</v>
      </c>
      <c r="G6723">
        <v>3</v>
      </c>
      <c r="H6723">
        <v>0</v>
      </c>
      <c r="I6723">
        <v>0</v>
      </c>
      <c r="J6723">
        <v>0</v>
      </c>
      <c r="K6723">
        <v>0</v>
      </c>
      <c r="L6723">
        <v>0</v>
      </c>
      <c r="M6723">
        <v>0</v>
      </c>
      <c r="N6723">
        <v>0</v>
      </c>
      <c r="O6723">
        <v>0</v>
      </c>
      <c r="P6723">
        <v>0</v>
      </c>
      <c r="Q6723">
        <v>0</v>
      </c>
    </row>
    <row r="6724" spans="1:17" x14ac:dyDescent="0.25">
      <c r="A6724" t="s">
        <v>13398</v>
      </c>
      <c r="B6724" t="s">
        <v>74</v>
      </c>
      <c r="C6724" t="s">
        <v>83</v>
      </c>
      <c r="D6724" t="s">
        <v>529</v>
      </c>
      <c r="E6724" t="s">
        <v>563</v>
      </c>
      <c r="F6724" t="s">
        <v>525</v>
      </c>
      <c r="G6724">
        <v>3</v>
      </c>
      <c r="H6724">
        <v>0</v>
      </c>
      <c r="I6724">
        <v>0</v>
      </c>
      <c r="J6724">
        <v>0</v>
      </c>
      <c r="K6724">
        <v>0</v>
      </c>
      <c r="L6724">
        <v>0</v>
      </c>
      <c r="M6724">
        <v>0</v>
      </c>
      <c r="N6724">
        <v>0</v>
      </c>
      <c r="O6724">
        <v>0</v>
      </c>
      <c r="P6724">
        <v>0</v>
      </c>
      <c r="Q6724">
        <v>0</v>
      </c>
    </row>
    <row r="6725" spans="1:17" x14ac:dyDescent="0.25">
      <c r="A6725" t="s">
        <v>24961</v>
      </c>
      <c r="B6725" t="s">
        <v>74</v>
      </c>
      <c r="C6725" t="s">
        <v>83</v>
      </c>
      <c r="D6725" t="s">
        <v>529</v>
      </c>
      <c r="E6725" t="s">
        <v>21471</v>
      </c>
      <c r="F6725" t="s">
        <v>525</v>
      </c>
      <c r="G6725">
        <v>2</v>
      </c>
      <c r="H6725">
        <v>0</v>
      </c>
      <c r="I6725">
        <v>0</v>
      </c>
      <c r="J6725">
        <v>0</v>
      </c>
      <c r="K6725">
        <v>0</v>
      </c>
      <c r="L6725">
        <v>0</v>
      </c>
      <c r="M6725">
        <v>0</v>
      </c>
      <c r="N6725">
        <v>0</v>
      </c>
      <c r="O6725">
        <v>0</v>
      </c>
      <c r="P6725">
        <v>0</v>
      </c>
      <c r="Q6725">
        <v>0</v>
      </c>
    </row>
    <row r="6726" spans="1:17" x14ac:dyDescent="0.25">
      <c r="A6726" t="s">
        <v>13399</v>
      </c>
      <c r="B6726" t="s">
        <v>74</v>
      </c>
      <c r="C6726" t="s">
        <v>83</v>
      </c>
      <c r="D6726" t="s">
        <v>526</v>
      </c>
      <c r="E6726" t="s">
        <v>563</v>
      </c>
      <c r="F6726" t="s">
        <v>396</v>
      </c>
      <c r="G6726">
        <v>0</v>
      </c>
      <c r="H6726">
        <v>9</v>
      </c>
      <c r="I6726">
        <v>2</v>
      </c>
      <c r="J6726">
        <v>7</v>
      </c>
      <c r="K6726">
        <v>0</v>
      </c>
      <c r="L6726">
        <v>0</v>
      </c>
      <c r="M6726">
        <v>0</v>
      </c>
      <c r="N6726">
        <v>0</v>
      </c>
      <c r="O6726">
        <v>0</v>
      </c>
      <c r="P6726">
        <v>0</v>
      </c>
      <c r="Q6726">
        <v>0</v>
      </c>
    </row>
    <row r="6727" spans="1:17" x14ac:dyDescent="0.25">
      <c r="A6727" t="s">
        <v>13400</v>
      </c>
      <c r="B6727" t="s">
        <v>74</v>
      </c>
      <c r="C6727" t="s">
        <v>83</v>
      </c>
      <c r="D6727" t="s">
        <v>526</v>
      </c>
      <c r="E6727" t="s">
        <v>563</v>
      </c>
      <c r="F6727" t="s">
        <v>4236</v>
      </c>
      <c r="G6727">
        <v>0</v>
      </c>
      <c r="H6727">
        <v>9</v>
      </c>
      <c r="I6727">
        <v>2</v>
      </c>
      <c r="J6727">
        <v>7</v>
      </c>
      <c r="K6727">
        <v>0</v>
      </c>
      <c r="L6727">
        <v>0</v>
      </c>
      <c r="M6727">
        <v>0</v>
      </c>
      <c r="N6727">
        <v>0</v>
      </c>
      <c r="O6727">
        <v>0</v>
      </c>
      <c r="P6727">
        <v>0</v>
      </c>
      <c r="Q6727">
        <v>0</v>
      </c>
    </row>
    <row r="6728" spans="1:17" x14ac:dyDescent="0.25">
      <c r="A6728" t="s">
        <v>13401</v>
      </c>
      <c r="B6728" t="s">
        <v>74</v>
      </c>
      <c r="C6728" t="s">
        <v>83</v>
      </c>
      <c r="D6728" t="s">
        <v>526</v>
      </c>
      <c r="E6728" t="s">
        <v>563</v>
      </c>
      <c r="F6728" t="s">
        <v>4238</v>
      </c>
      <c r="G6728">
        <v>0</v>
      </c>
      <c r="H6728">
        <v>0</v>
      </c>
      <c r="I6728">
        <v>0</v>
      </c>
      <c r="J6728">
        <v>0</v>
      </c>
      <c r="K6728">
        <v>0</v>
      </c>
      <c r="L6728">
        <v>0</v>
      </c>
      <c r="M6728">
        <v>9</v>
      </c>
      <c r="N6728">
        <v>0</v>
      </c>
      <c r="O6728">
        <v>0</v>
      </c>
      <c r="P6728">
        <v>0</v>
      </c>
      <c r="Q6728">
        <v>0</v>
      </c>
    </row>
    <row r="6729" spans="1:17" x14ac:dyDescent="0.25">
      <c r="A6729" t="s">
        <v>13402</v>
      </c>
      <c r="B6729" t="s">
        <v>74</v>
      </c>
      <c r="C6729" t="s">
        <v>83</v>
      </c>
      <c r="D6729" t="s">
        <v>526</v>
      </c>
      <c r="E6729" t="s">
        <v>563</v>
      </c>
      <c r="F6729" t="s">
        <v>397</v>
      </c>
      <c r="G6729">
        <v>0</v>
      </c>
      <c r="H6729">
        <v>9</v>
      </c>
      <c r="I6729">
        <v>2</v>
      </c>
      <c r="J6729">
        <v>7</v>
      </c>
      <c r="K6729">
        <v>0</v>
      </c>
      <c r="L6729">
        <v>0</v>
      </c>
      <c r="M6729">
        <v>0</v>
      </c>
      <c r="N6729">
        <v>0</v>
      </c>
      <c r="O6729">
        <v>0</v>
      </c>
      <c r="P6729">
        <v>0</v>
      </c>
      <c r="Q6729">
        <v>0</v>
      </c>
    </row>
    <row r="6730" spans="1:17" x14ac:dyDescent="0.25">
      <c r="A6730" t="s">
        <v>13403</v>
      </c>
      <c r="B6730" t="s">
        <v>74</v>
      </c>
      <c r="C6730" t="s">
        <v>83</v>
      </c>
      <c r="D6730" t="s">
        <v>526</v>
      </c>
      <c r="E6730" t="s">
        <v>563</v>
      </c>
      <c r="F6730" t="s">
        <v>398</v>
      </c>
      <c r="G6730">
        <v>0</v>
      </c>
      <c r="H6730">
        <v>9</v>
      </c>
      <c r="I6730">
        <v>2</v>
      </c>
      <c r="J6730">
        <v>7</v>
      </c>
      <c r="K6730">
        <v>0</v>
      </c>
      <c r="L6730">
        <v>0</v>
      </c>
      <c r="M6730">
        <v>0</v>
      </c>
      <c r="N6730">
        <v>0</v>
      </c>
      <c r="O6730">
        <v>0</v>
      </c>
      <c r="P6730">
        <v>0</v>
      </c>
      <c r="Q6730">
        <v>0</v>
      </c>
    </row>
    <row r="6731" spans="1:17" x14ac:dyDescent="0.25">
      <c r="A6731" t="s">
        <v>13404</v>
      </c>
      <c r="B6731" t="s">
        <v>74</v>
      </c>
      <c r="C6731" t="s">
        <v>83</v>
      </c>
      <c r="D6731" t="s">
        <v>526</v>
      </c>
      <c r="E6731" t="s">
        <v>563</v>
      </c>
      <c r="F6731" t="s">
        <v>4242</v>
      </c>
      <c r="G6731">
        <v>0</v>
      </c>
      <c r="H6731">
        <v>0</v>
      </c>
      <c r="I6731">
        <v>0</v>
      </c>
      <c r="J6731">
        <v>0</v>
      </c>
      <c r="K6731">
        <v>0</v>
      </c>
      <c r="L6731">
        <v>0</v>
      </c>
      <c r="M6731">
        <v>9</v>
      </c>
      <c r="N6731">
        <v>0</v>
      </c>
      <c r="O6731">
        <v>0</v>
      </c>
      <c r="P6731">
        <v>0</v>
      </c>
      <c r="Q6731">
        <v>0</v>
      </c>
    </row>
    <row r="6732" spans="1:17" x14ac:dyDescent="0.25">
      <c r="A6732" t="s">
        <v>13405</v>
      </c>
      <c r="B6732" t="s">
        <v>74</v>
      </c>
      <c r="C6732" t="s">
        <v>83</v>
      </c>
      <c r="D6732" t="s">
        <v>526</v>
      </c>
      <c r="E6732" t="s">
        <v>563</v>
      </c>
      <c r="F6732" t="s">
        <v>399</v>
      </c>
      <c r="G6732">
        <v>0</v>
      </c>
      <c r="H6732">
        <v>9</v>
      </c>
      <c r="I6732">
        <v>2</v>
      </c>
      <c r="J6732">
        <v>7</v>
      </c>
      <c r="K6732">
        <v>0</v>
      </c>
      <c r="L6732">
        <v>0</v>
      </c>
      <c r="M6732">
        <v>0</v>
      </c>
      <c r="N6732">
        <v>0</v>
      </c>
      <c r="O6732">
        <v>0</v>
      </c>
      <c r="P6732">
        <v>0</v>
      </c>
      <c r="Q6732">
        <v>0</v>
      </c>
    </row>
    <row r="6733" spans="1:17" x14ac:dyDescent="0.25">
      <c r="A6733" t="s">
        <v>13406</v>
      </c>
      <c r="B6733" t="s">
        <v>74</v>
      </c>
      <c r="C6733" t="s">
        <v>83</v>
      </c>
      <c r="D6733" t="s">
        <v>526</v>
      </c>
      <c r="E6733" t="s">
        <v>563</v>
      </c>
      <c r="F6733" t="s">
        <v>4245</v>
      </c>
      <c r="G6733">
        <v>0</v>
      </c>
      <c r="H6733">
        <v>0</v>
      </c>
      <c r="I6733">
        <v>0</v>
      </c>
      <c r="J6733">
        <v>0</v>
      </c>
      <c r="K6733">
        <v>0</v>
      </c>
      <c r="L6733">
        <v>0</v>
      </c>
      <c r="M6733">
        <v>9</v>
      </c>
      <c r="N6733">
        <v>0</v>
      </c>
      <c r="O6733">
        <v>0</v>
      </c>
      <c r="P6733">
        <v>0</v>
      </c>
      <c r="Q6733">
        <v>0</v>
      </c>
    </row>
    <row r="6734" spans="1:17" x14ac:dyDescent="0.25">
      <c r="A6734" t="s">
        <v>13407</v>
      </c>
      <c r="B6734" t="s">
        <v>74</v>
      </c>
      <c r="C6734" t="s">
        <v>83</v>
      </c>
      <c r="D6734" t="s">
        <v>526</v>
      </c>
      <c r="E6734" t="s">
        <v>563</v>
      </c>
      <c r="F6734" t="s">
        <v>394</v>
      </c>
      <c r="G6734">
        <v>0</v>
      </c>
      <c r="H6734">
        <v>0</v>
      </c>
      <c r="I6734">
        <v>0</v>
      </c>
      <c r="J6734">
        <v>0</v>
      </c>
      <c r="K6734">
        <v>0</v>
      </c>
      <c r="L6734">
        <v>0</v>
      </c>
      <c r="M6734">
        <v>0</v>
      </c>
      <c r="N6734">
        <v>7</v>
      </c>
      <c r="O6734">
        <v>7</v>
      </c>
      <c r="P6734">
        <v>0</v>
      </c>
      <c r="Q6734">
        <v>0</v>
      </c>
    </row>
    <row r="6735" spans="1:17" x14ac:dyDescent="0.25">
      <c r="A6735" t="s">
        <v>13408</v>
      </c>
      <c r="B6735" t="s">
        <v>74</v>
      </c>
      <c r="C6735" t="s">
        <v>83</v>
      </c>
      <c r="D6735" t="s">
        <v>526</v>
      </c>
      <c r="E6735" t="s">
        <v>563</v>
      </c>
      <c r="F6735" t="s">
        <v>395</v>
      </c>
      <c r="G6735">
        <v>0</v>
      </c>
      <c r="H6735">
        <v>0</v>
      </c>
      <c r="I6735">
        <v>0</v>
      </c>
      <c r="J6735">
        <v>0</v>
      </c>
      <c r="K6735">
        <v>0</v>
      </c>
      <c r="L6735">
        <v>0</v>
      </c>
      <c r="M6735">
        <v>0</v>
      </c>
      <c r="N6735">
        <v>5</v>
      </c>
      <c r="O6735">
        <v>5</v>
      </c>
      <c r="P6735">
        <v>0</v>
      </c>
      <c r="Q6735">
        <v>0</v>
      </c>
    </row>
    <row r="6736" spans="1:17" x14ac:dyDescent="0.25">
      <c r="A6736" t="s">
        <v>13409</v>
      </c>
      <c r="B6736" t="s">
        <v>74</v>
      </c>
      <c r="C6736" t="s">
        <v>83</v>
      </c>
      <c r="D6736" t="s">
        <v>526</v>
      </c>
      <c r="E6736" t="s">
        <v>563</v>
      </c>
      <c r="F6736" t="s">
        <v>525</v>
      </c>
      <c r="G6736">
        <v>9</v>
      </c>
      <c r="H6736">
        <v>0</v>
      </c>
      <c r="I6736">
        <v>0</v>
      </c>
      <c r="J6736">
        <v>0</v>
      </c>
      <c r="K6736">
        <v>0</v>
      </c>
      <c r="L6736">
        <v>0</v>
      </c>
      <c r="M6736">
        <v>0</v>
      </c>
      <c r="N6736">
        <v>0</v>
      </c>
      <c r="O6736">
        <v>0</v>
      </c>
      <c r="P6736">
        <v>0</v>
      </c>
      <c r="Q6736">
        <v>0</v>
      </c>
    </row>
    <row r="6737" spans="1:17" x14ac:dyDescent="0.25">
      <c r="A6737" t="s">
        <v>24962</v>
      </c>
      <c r="B6737" t="s">
        <v>74</v>
      </c>
      <c r="C6737" t="s">
        <v>83</v>
      </c>
      <c r="D6737" t="s">
        <v>526</v>
      </c>
      <c r="E6737" t="s">
        <v>21471</v>
      </c>
      <c r="F6737" t="s">
        <v>396</v>
      </c>
      <c r="G6737">
        <v>0</v>
      </c>
      <c r="H6737">
        <v>18</v>
      </c>
      <c r="I6737">
        <v>0</v>
      </c>
      <c r="J6737">
        <v>17</v>
      </c>
      <c r="K6737">
        <v>0</v>
      </c>
      <c r="L6737">
        <v>1</v>
      </c>
      <c r="M6737">
        <v>0</v>
      </c>
      <c r="N6737">
        <v>0</v>
      </c>
      <c r="O6737">
        <v>0</v>
      </c>
      <c r="P6737">
        <v>0</v>
      </c>
      <c r="Q6737">
        <v>0</v>
      </c>
    </row>
    <row r="6738" spans="1:17" x14ac:dyDescent="0.25">
      <c r="A6738" t="s">
        <v>24963</v>
      </c>
      <c r="B6738" t="s">
        <v>74</v>
      </c>
      <c r="C6738" t="s">
        <v>83</v>
      </c>
      <c r="D6738" t="s">
        <v>526</v>
      </c>
      <c r="E6738" t="s">
        <v>21471</v>
      </c>
      <c r="F6738" t="s">
        <v>4236</v>
      </c>
      <c r="G6738">
        <v>0</v>
      </c>
      <c r="H6738">
        <v>18</v>
      </c>
      <c r="I6738">
        <v>0</v>
      </c>
      <c r="J6738">
        <v>17</v>
      </c>
      <c r="K6738">
        <v>0</v>
      </c>
      <c r="L6738">
        <v>1</v>
      </c>
      <c r="M6738">
        <v>0</v>
      </c>
      <c r="N6738">
        <v>0</v>
      </c>
      <c r="O6738">
        <v>0</v>
      </c>
      <c r="P6738">
        <v>0</v>
      </c>
      <c r="Q6738">
        <v>0</v>
      </c>
    </row>
    <row r="6739" spans="1:17" x14ac:dyDescent="0.25">
      <c r="A6739" t="s">
        <v>24964</v>
      </c>
      <c r="B6739" t="s">
        <v>74</v>
      </c>
      <c r="C6739" t="s">
        <v>83</v>
      </c>
      <c r="D6739" t="s">
        <v>526</v>
      </c>
      <c r="E6739" t="s">
        <v>21471</v>
      </c>
      <c r="F6739" t="s">
        <v>4238</v>
      </c>
      <c r="G6739">
        <v>0</v>
      </c>
      <c r="H6739">
        <v>0</v>
      </c>
      <c r="I6739">
        <v>0</v>
      </c>
      <c r="J6739">
        <v>0</v>
      </c>
      <c r="K6739">
        <v>0</v>
      </c>
      <c r="L6739">
        <v>0</v>
      </c>
      <c r="M6739">
        <v>18</v>
      </c>
      <c r="N6739">
        <v>0</v>
      </c>
      <c r="O6739">
        <v>0</v>
      </c>
      <c r="P6739">
        <v>0</v>
      </c>
      <c r="Q6739">
        <v>0</v>
      </c>
    </row>
    <row r="6740" spans="1:17" x14ac:dyDescent="0.25">
      <c r="A6740" t="s">
        <v>24965</v>
      </c>
      <c r="B6740" t="s">
        <v>74</v>
      </c>
      <c r="C6740" t="s">
        <v>83</v>
      </c>
      <c r="D6740" t="s">
        <v>526</v>
      </c>
      <c r="E6740" t="s">
        <v>21471</v>
      </c>
      <c r="F6740" t="s">
        <v>397</v>
      </c>
      <c r="G6740">
        <v>0</v>
      </c>
      <c r="H6740">
        <v>18</v>
      </c>
      <c r="I6740">
        <v>0</v>
      </c>
      <c r="J6740">
        <v>17</v>
      </c>
      <c r="K6740">
        <v>0</v>
      </c>
      <c r="L6740">
        <v>1</v>
      </c>
      <c r="M6740">
        <v>0</v>
      </c>
      <c r="N6740">
        <v>0</v>
      </c>
      <c r="O6740">
        <v>0</v>
      </c>
      <c r="P6740">
        <v>0</v>
      </c>
      <c r="Q6740">
        <v>0</v>
      </c>
    </row>
    <row r="6741" spans="1:17" x14ac:dyDescent="0.25">
      <c r="A6741" t="s">
        <v>24966</v>
      </c>
      <c r="B6741" t="s">
        <v>74</v>
      </c>
      <c r="C6741" t="s">
        <v>83</v>
      </c>
      <c r="D6741" t="s">
        <v>526</v>
      </c>
      <c r="E6741" t="s">
        <v>21471</v>
      </c>
      <c r="F6741" t="s">
        <v>398</v>
      </c>
      <c r="G6741">
        <v>0</v>
      </c>
      <c r="H6741">
        <v>18</v>
      </c>
      <c r="I6741">
        <v>0</v>
      </c>
      <c r="J6741">
        <v>17</v>
      </c>
      <c r="K6741">
        <v>0</v>
      </c>
      <c r="L6741">
        <v>1</v>
      </c>
      <c r="M6741">
        <v>0</v>
      </c>
      <c r="N6741">
        <v>0</v>
      </c>
      <c r="O6741">
        <v>0</v>
      </c>
      <c r="P6741">
        <v>0</v>
      </c>
      <c r="Q6741">
        <v>0</v>
      </c>
    </row>
    <row r="6742" spans="1:17" x14ac:dyDescent="0.25">
      <c r="A6742" t="s">
        <v>26019</v>
      </c>
      <c r="B6742" t="s">
        <v>74</v>
      </c>
      <c r="C6742" t="s">
        <v>144</v>
      </c>
      <c r="D6742" t="s">
        <v>526</v>
      </c>
      <c r="E6742" t="s">
        <v>21471</v>
      </c>
      <c r="F6742" t="s">
        <v>525</v>
      </c>
      <c r="G6742">
        <v>94</v>
      </c>
      <c r="H6742">
        <v>0</v>
      </c>
      <c r="I6742">
        <v>0</v>
      </c>
      <c r="J6742">
        <v>0</v>
      </c>
      <c r="K6742">
        <v>0</v>
      </c>
      <c r="L6742">
        <v>0</v>
      </c>
      <c r="M6742">
        <v>0</v>
      </c>
      <c r="N6742">
        <v>0</v>
      </c>
      <c r="O6742">
        <v>0</v>
      </c>
      <c r="P6742">
        <v>0</v>
      </c>
      <c r="Q6742">
        <v>0</v>
      </c>
    </row>
    <row r="6743" spans="1:17" x14ac:dyDescent="0.25">
      <c r="A6743" t="s">
        <v>18846</v>
      </c>
      <c r="B6743" t="s">
        <v>74</v>
      </c>
      <c r="C6743" t="s">
        <v>144</v>
      </c>
      <c r="D6743" t="s">
        <v>527</v>
      </c>
      <c r="E6743" t="s">
        <v>563</v>
      </c>
      <c r="F6743" t="s">
        <v>528</v>
      </c>
      <c r="G6743">
        <v>0</v>
      </c>
      <c r="H6743">
        <v>0</v>
      </c>
      <c r="I6743">
        <v>0</v>
      </c>
      <c r="J6743">
        <v>0</v>
      </c>
      <c r="K6743">
        <v>0</v>
      </c>
      <c r="L6743">
        <v>0</v>
      </c>
      <c r="M6743">
        <v>0</v>
      </c>
      <c r="N6743">
        <v>1</v>
      </c>
      <c r="O6743">
        <v>1</v>
      </c>
      <c r="P6743">
        <v>0</v>
      </c>
      <c r="Q6743">
        <v>0</v>
      </c>
    </row>
    <row r="6744" spans="1:17" x14ac:dyDescent="0.25">
      <c r="A6744" t="s">
        <v>18847</v>
      </c>
      <c r="B6744" t="s">
        <v>74</v>
      </c>
      <c r="C6744" t="s">
        <v>144</v>
      </c>
      <c r="D6744" t="s">
        <v>527</v>
      </c>
      <c r="E6744" t="s">
        <v>563</v>
      </c>
      <c r="F6744" t="s">
        <v>525</v>
      </c>
      <c r="G6744">
        <v>1</v>
      </c>
      <c r="H6744">
        <v>0</v>
      </c>
      <c r="I6744">
        <v>0</v>
      </c>
      <c r="J6744">
        <v>0</v>
      </c>
      <c r="K6744">
        <v>0</v>
      </c>
      <c r="L6744">
        <v>0</v>
      </c>
      <c r="M6744">
        <v>0</v>
      </c>
      <c r="N6744">
        <v>0</v>
      </c>
      <c r="O6744">
        <v>0</v>
      </c>
      <c r="P6744">
        <v>0</v>
      </c>
      <c r="Q6744">
        <v>0</v>
      </c>
    </row>
    <row r="6745" spans="1:17" x14ac:dyDescent="0.25">
      <c r="A6745" t="s">
        <v>18848</v>
      </c>
      <c r="B6745" t="s">
        <v>74</v>
      </c>
      <c r="C6745" t="s">
        <v>144</v>
      </c>
      <c r="D6745" t="s">
        <v>12971</v>
      </c>
      <c r="E6745" t="s">
        <v>563</v>
      </c>
      <c r="F6745" t="s">
        <v>525</v>
      </c>
      <c r="G6745">
        <v>18</v>
      </c>
      <c r="H6745">
        <v>0</v>
      </c>
      <c r="I6745">
        <v>0</v>
      </c>
      <c r="J6745">
        <v>0</v>
      </c>
      <c r="K6745">
        <v>0</v>
      </c>
      <c r="L6745">
        <v>0</v>
      </c>
      <c r="M6745">
        <v>0</v>
      </c>
      <c r="N6745">
        <v>0</v>
      </c>
      <c r="O6745">
        <v>0</v>
      </c>
      <c r="P6745">
        <v>0</v>
      </c>
      <c r="Q6745">
        <v>0</v>
      </c>
    </row>
    <row r="6746" spans="1:17" x14ac:dyDescent="0.25">
      <c r="A6746" t="s">
        <v>26020</v>
      </c>
      <c r="B6746" t="s">
        <v>74</v>
      </c>
      <c r="C6746" t="s">
        <v>144</v>
      </c>
      <c r="D6746" t="s">
        <v>12971</v>
      </c>
      <c r="E6746" t="s">
        <v>21471</v>
      </c>
      <c r="F6746" t="s">
        <v>525</v>
      </c>
      <c r="G6746">
        <v>9</v>
      </c>
      <c r="H6746">
        <v>0</v>
      </c>
      <c r="I6746">
        <v>0</v>
      </c>
      <c r="J6746">
        <v>0</v>
      </c>
      <c r="K6746">
        <v>0</v>
      </c>
      <c r="L6746">
        <v>0</v>
      </c>
      <c r="M6746">
        <v>0</v>
      </c>
      <c r="N6746">
        <v>0</v>
      </c>
      <c r="O6746">
        <v>0</v>
      </c>
      <c r="P6746">
        <v>0</v>
      </c>
      <c r="Q6746">
        <v>0</v>
      </c>
    </row>
    <row r="6747" spans="1:17" x14ac:dyDescent="0.25">
      <c r="A6747" t="s">
        <v>18849</v>
      </c>
      <c r="B6747" t="s">
        <v>74</v>
      </c>
      <c r="C6747" t="s">
        <v>145</v>
      </c>
      <c r="D6747" t="s">
        <v>526</v>
      </c>
      <c r="E6747" t="s">
        <v>563</v>
      </c>
      <c r="F6747" t="s">
        <v>396</v>
      </c>
      <c r="G6747">
        <v>0</v>
      </c>
      <c r="H6747">
        <v>9</v>
      </c>
      <c r="I6747">
        <v>0</v>
      </c>
      <c r="J6747">
        <v>8</v>
      </c>
      <c r="K6747">
        <v>1</v>
      </c>
      <c r="L6747">
        <v>0</v>
      </c>
      <c r="M6747">
        <v>0</v>
      </c>
      <c r="N6747">
        <v>0</v>
      </c>
      <c r="O6747">
        <v>0</v>
      </c>
      <c r="P6747">
        <v>0</v>
      </c>
      <c r="Q6747">
        <v>0</v>
      </c>
    </row>
    <row r="6748" spans="1:17" x14ac:dyDescent="0.25">
      <c r="A6748" t="s">
        <v>18850</v>
      </c>
      <c r="B6748" t="s">
        <v>74</v>
      </c>
      <c r="C6748" t="s">
        <v>145</v>
      </c>
      <c r="D6748" t="s">
        <v>526</v>
      </c>
      <c r="E6748" t="s">
        <v>563</v>
      </c>
      <c r="F6748" t="s">
        <v>4236</v>
      </c>
      <c r="G6748">
        <v>0</v>
      </c>
      <c r="H6748">
        <v>9</v>
      </c>
      <c r="I6748">
        <v>0</v>
      </c>
      <c r="J6748">
        <v>8</v>
      </c>
      <c r="K6748">
        <v>1</v>
      </c>
      <c r="L6748">
        <v>0</v>
      </c>
      <c r="M6748">
        <v>0</v>
      </c>
      <c r="N6748">
        <v>0</v>
      </c>
      <c r="O6748">
        <v>0</v>
      </c>
      <c r="P6748">
        <v>0</v>
      </c>
      <c r="Q6748">
        <v>0</v>
      </c>
    </row>
    <row r="6749" spans="1:17" x14ac:dyDescent="0.25">
      <c r="A6749" t="s">
        <v>18851</v>
      </c>
      <c r="B6749" t="s">
        <v>74</v>
      </c>
      <c r="C6749" t="s">
        <v>145</v>
      </c>
      <c r="D6749" t="s">
        <v>526</v>
      </c>
      <c r="E6749" t="s">
        <v>563</v>
      </c>
      <c r="F6749" t="s">
        <v>4238</v>
      </c>
      <c r="G6749">
        <v>0</v>
      </c>
      <c r="H6749">
        <v>0</v>
      </c>
      <c r="I6749">
        <v>0</v>
      </c>
      <c r="J6749">
        <v>0</v>
      </c>
      <c r="K6749">
        <v>0</v>
      </c>
      <c r="L6749">
        <v>0</v>
      </c>
      <c r="M6749">
        <v>9</v>
      </c>
      <c r="N6749">
        <v>0</v>
      </c>
      <c r="O6749">
        <v>0</v>
      </c>
      <c r="P6749">
        <v>0</v>
      </c>
      <c r="Q6749">
        <v>0</v>
      </c>
    </row>
    <row r="6750" spans="1:17" x14ac:dyDescent="0.25">
      <c r="A6750" t="s">
        <v>18852</v>
      </c>
      <c r="B6750" t="s">
        <v>74</v>
      </c>
      <c r="C6750" t="s">
        <v>145</v>
      </c>
      <c r="D6750" t="s">
        <v>526</v>
      </c>
      <c r="E6750" t="s">
        <v>563</v>
      </c>
      <c r="F6750" t="s">
        <v>397</v>
      </c>
      <c r="G6750">
        <v>0</v>
      </c>
      <c r="H6750">
        <v>9</v>
      </c>
      <c r="I6750">
        <v>0</v>
      </c>
      <c r="J6750">
        <v>8</v>
      </c>
      <c r="K6750">
        <v>1</v>
      </c>
      <c r="L6750">
        <v>0</v>
      </c>
      <c r="M6750">
        <v>0</v>
      </c>
      <c r="N6750">
        <v>0</v>
      </c>
      <c r="O6750">
        <v>0</v>
      </c>
      <c r="P6750">
        <v>0</v>
      </c>
      <c r="Q6750">
        <v>0</v>
      </c>
    </row>
    <row r="6751" spans="1:17" x14ac:dyDescent="0.25">
      <c r="A6751" t="s">
        <v>18853</v>
      </c>
      <c r="B6751" t="s">
        <v>74</v>
      </c>
      <c r="C6751" t="s">
        <v>145</v>
      </c>
      <c r="D6751" t="s">
        <v>526</v>
      </c>
      <c r="E6751" t="s">
        <v>563</v>
      </c>
      <c r="F6751" t="s">
        <v>398</v>
      </c>
      <c r="G6751">
        <v>0</v>
      </c>
      <c r="H6751">
        <v>9</v>
      </c>
      <c r="I6751">
        <v>0</v>
      </c>
      <c r="J6751">
        <v>8</v>
      </c>
      <c r="K6751">
        <v>1</v>
      </c>
      <c r="L6751">
        <v>0</v>
      </c>
      <c r="M6751">
        <v>0</v>
      </c>
      <c r="N6751">
        <v>0</v>
      </c>
      <c r="O6751">
        <v>0</v>
      </c>
      <c r="P6751">
        <v>0</v>
      </c>
      <c r="Q6751">
        <v>0</v>
      </c>
    </row>
    <row r="6752" spans="1:17" x14ac:dyDescent="0.25">
      <c r="A6752" t="s">
        <v>18854</v>
      </c>
      <c r="B6752" t="s">
        <v>74</v>
      </c>
      <c r="C6752" t="s">
        <v>145</v>
      </c>
      <c r="D6752" t="s">
        <v>526</v>
      </c>
      <c r="E6752" t="s">
        <v>563</v>
      </c>
      <c r="F6752" t="s">
        <v>4242</v>
      </c>
      <c r="G6752">
        <v>0</v>
      </c>
      <c r="H6752">
        <v>0</v>
      </c>
      <c r="I6752">
        <v>0</v>
      </c>
      <c r="J6752">
        <v>0</v>
      </c>
      <c r="K6752">
        <v>0</v>
      </c>
      <c r="L6752">
        <v>0</v>
      </c>
      <c r="M6752">
        <v>9</v>
      </c>
      <c r="N6752">
        <v>0</v>
      </c>
      <c r="O6752">
        <v>0</v>
      </c>
      <c r="P6752">
        <v>0</v>
      </c>
      <c r="Q6752">
        <v>0</v>
      </c>
    </row>
    <row r="6753" spans="1:17" x14ac:dyDescent="0.25">
      <c r="A6753" t="s">
        <v>18855</v>
      </c>
      <c r="B6753" t="s">
        <v>74</v>
      </c>
      <c r="C6753" t="s">
        <v>145</v>
      </c>
      <c r="D6753" t="s">
        <v>526</v>
      </c>
      <c r="E6753" t="s">
        <v>563</v>
      </c>
      <c r="F6753" t="s">
        <v>399</v>
      </c>
      <c r="G6753">
        <v>0</v>
      </c>
      <c r="H6753">
        <v>9</v>
      </c>
      <c r="I6753">
        <v>0</v>
      </c>
      <c r="J6753">
        <v>8</v>
      </c>
      <c r="K6753">
        <v>1</v>
      </c>
      <c r="L6753">
        <v>0</v>
      </c>
      <c r="M6753">
        <v>0</v>
      </c>
      <c r="N6753">
        <v>0</v>
      </c>
      <c r="O6753">
        <v>0</v>
      </c>
      <c r="P6753">
        <v>0</v>
      </c>
      <c r="Q6753">
        <v>0</v>
      </c>
    </row>
    <row r="6754" spans="1:17" x14ac:dyDescent="0.25">
      <c r="A6754" t="s">
        <v>18856</v>
      </c>
      <c r="B6754" t="s">
        <v>74</v>
      </c>
      <c r="C6754" t="s">
        <v>145</v>
      </c>
      <c r="D6754" t="s">
        <v>526</v>
      </c>
      <c r="E6754" t="s">
        <v>563</v>
      </c>
      <c r="F6754" t="s">
        <v>4245</v>
      </c>
      <c r="G6754">
        <v>0</v>
      </c>
      <c r="H6754">
        <v>0</v>
      </c>
      <c r="I6754">
        <v>0</v>
      </c>
      <c r="J6754">
        <v>0</v>
      </c>
      <c r="K6754">
        <v>0</v>
      </c>
      <c r="L6754">
        <v>0</v>
      </c>
      <c r="M6754">
        <v>9</v>
      </c>
      <c r="N6754">
        <v>0</v>
      </c>
      <c r="O6754">
        <v>0</v>
      </c>
      <c r="P6754">
        <v>0</v>
      </c>
      <c r="Q6754">
        <v>0</v>
      </c>
    </row>
    <row r="6755" spans="1:17" x14ac:dyDescent="0.25">
      <c r="A6755" t="s">
        <v>18857</v>
      </c>
      <c r="B6755" t="s">
        <v>74</v>
      </c>
      <c r="C6755" t="s">
        <v>145</v>
      </c>
      <c r="D6755" t="s">
        <v>526</v>
      </c>
      <c r="E6755" t="s">
        <v>563</v>
      </c>
      <c r="F6755" t="s">
        <v>394</v>
      </c>
      <c r="G6755">
        <v>0</v>
      </c>
      <c r="H6755">
        <v>0</v>
      </c>
      <c r="I6755">
        <v>0</v>
      </c>
      <c r="J6755">
        <v>0</v>
      </c>
      <c r="K6755">
        <v>0</v>
      </c>
      <c r="L6755">
        <v>0</v>
      </c>
      <c r="M6755">
        <v>0</v>
      </c>
      <c r="N6755">
        <v>8</v>
      </c>
      <c r="O6755">
        <v>8</v>
      </c>
      <c r="P6755">
        <v>0</v>
      </c>
      <c r="Q6755">
        <v>0</v>
      </c>
    </row>
    <row r="6756" spans="1:17" x14ac:dyDescent="0.25">
      <c r="A6756" t="s">
        <v>18858</v>
      </c>
      <c r="B6756" t="s">
        <v>74</v>
      </c>
      <c r="C6756" t="s">
        <v>145</v>
      </c>
      <c r="D6756" t="s">
        <v>526</v>
      </c>
      <c r="E6756" t="s">
        <v>563</v>
      </c>
      <c r="F6756" t="s">
        <v>395</v>
      </c>
      <c r="G6756">
        <v>0</v>
      </c>
      <c r="H6756">
        <v>0</v>
      </c>
      <c r="I6756">
        <v>0</v>
      </c>
      <c r="J6756">
        <v>0</v>
      </c>
      <c r="K6756">
        <v>0</v>
      </c>
      <c r="L6756">
        <v>0</v>
      </c>
      <c r="M6756">
        <v>0</v>
      </c>
      <c r="N6756">
        <v>8</v>
      </c>
      <c r="O6756">
        <v>8</v>
      </c>
      <c r="P6756">
        <v>0</v>
      </c>
      <c r="Q6756">
        <v>0</v>
      </c>
    </row>
    <row r="6757" spans="1:17" x14ac:dyDescent="0.25">
      <c r="A6757" t="s">
        <v>18859</v>
      </c>
      <c r="B6757" t="s">
        <v>74</v>
      </c>
      <c r="C6757" t="s">
        <v>145</v>
      </c>
      <c r="D6757" t="s">
        <v>526</v>
      </c>
      <c r="E6757" t="s">
        <v>563</v>
      </c>
      <c r="F6757" t="s">
        <v>525</v>
      </c>
      <c r="G6757">
        <v>9</v>
      </c>
      <c r="H6757">
        <v>0</v>
      </c>
      <c r="I6757">
        <v>0</v>
      </c>
      <c r="J6757">
        <v>0</v>
      </c>
      <c r="K6757">
        <v>0</v>
      </c>
      <c r="L6757">
        <v>0</v>
      </c>
      <c r="M6757">
        <v>0</v>
      </c>
      <c r="N6757">
        <v>0</v>
      </c>
      <c r="O6757">
        <v>0</v>
      </c>
      <c r="P6757">
        <v>0</v>
      </c>
      <c r="Q6757">
        <v>0</v>
      </c>
    </row>
    <row r="6758" spans="1:17" x14ac:dyDescent="0.25">
      <c r="A6758" t="s">
        <v>26021</v>
      </c>
      <c r="B6758" t="s">
        <v>74</v>
      </c>
      <c r="C6758" t="s">
        <v>145</v>
      </c>
      <c r="D6758" t="s">
        <v>526</v>
      </c>
      <c r="E6758" t="s">
        <v>21471</v>
      </c>
      <c r="F6758" t="s">
        <v>396</v>
      </c>
      <c r="G6758">
        <v>0</v>
      </c>
      <c r="H6758">
        <v>8</v>
      </c>
      <c r="I6758">
        <v>0</v>
      </c>
      <c r="J6758">
        <v>8</v>
      </c>
      <c r="K6758">
        <v>0</v>
      </c>
      <c r="L6758">
        <v>0</v>
      </c>
      <c r="M6758">
        <v>0</v>
      </c>
      <c r="N6758">
        <v>0</v>
      </c>
      <c r="O6758">
        <v>0</v>
      </c>
      <c r="P6758">
        <v>0</v>
      </c>
      <c r="Q6758">
        <v>0</v>
      </c>
    </row>
    <row r="6759" spans="1:17" x14ac:dyDescent="0.25">
      <c r="A6759" t="s">
        <v>26022</v>
      </c>
      <c r="B6759" t="s">
        <v>74</v>
      </c>
      <c r="C6759" t="s">
        <v>145</v>
      </c>
      <c r="D6759" t="s">
        <v>526</v>
      </c>
      <c r="E6759" t="s">
        <v>21471</v>
      </c>
      <c r="F6759" t="s">
        <v>4236</v>
      </c>
      <c r="G6759">
        <v>0</v>
      </c>
      <c r="H6759">
        <v>8</v>
      </c>
      <c r="I6759">
        <v>0</v>
      </c>
      <c r="J6759">
        <v>8</v>
      </c>
      <c r="K6759">
        <v>0</v>
      </c>
      <c r="L6759">
        <v>0</v>
      </c>
      <c r="M6759">
        <v>0</v>
      </c>
      <c r="N6759">
        <v>0</v>
      </c>
      <c r="O6759">
        <v>0</v>
      </c>
      <c r="P6759">
        <v>0</v>
      </c>
      <c r="Q6759">
        <v>0</v>
      </c>
    </row>
    <row r="6760" spans="1:17" x14ac:dyDescent="0.25">
      <c r="A6760" t="s">
        <v>26023</v>
      </c>
      <c r="B6760" t="s">
        <v>74</v>
      </c>
      <c r="C6760" t="s">
        <v>145</v>
      </c>
      <c r="D6760" t="s">
        <v>526</v>
      </c>
      <c r="E6760" t="s">
        <v>21471</v>
      </c>
      <c r="F6760" t="s">
        <v>4238</v>
      </c>
      <c r="G6760">
        <v>0</v>
      </c>
      <c r="H6760">
        <v>0</v>
      </c>
      <c r="I6760">
        <v>0</v>
      </c>
      <c r="J6760">
        <v>0</v>
      </c>
      <c r="K6760">
        <v>0</v>
      </c>
      <c r="L6760">
        <v>0</v>
      </c>
      <c r="M6760">
        <v>8</v>
      </c>
      <c r="N6760">
        <v>0</v>
      </c>
      <c r="O6760">
        <v>0</v>
      </c>
      <c r="P6760">
        <v>0</v>
      </c>
      <c r="Q6760">
        <v>0</v>
      </c>
    </row>
    <row r="6761" spans="1:17" x14ac:dyDescent="0.25">
      <c r="A6761" t="s">
        <v>26024</v>
      </c>
      <c r="B6761" t="s">
        <v>74</v>
      </c>
      <c r="C6761" t="s">
        <v>145</v>
      </c>
      <c r="D6761" t="s">
        <v>526</v>
      </c>
      <c r="E6761" t="s">
        <v>21471</v>
      </c>
      <c r="F6761" t="s">
        <v>397</v>
      </c>
      <c r="G6761">
        <v>0</v>
      </c>
      <c r="H6761">
        <v>8</v>
      </c>
      <c r="I6761">
        <v>0</v>
      </c>
      <c r="J6761">
        <v>8</v>
      </c>
      <c r="K6761">
        <v>0</v>
      </c>
      <c r="L6761">
        <v>0</v>
      </c>
      <c r="M6761">
        <v>0</v>
      </c>
      <c r="N6761">
        <v>0</v>
      </c>
      <c r="O6761">
        <v>0</v>
      </c>
      <c r="P6761">
        <v>0</v>
      </c>
      <c r="Q6761">
        <v>0</v>
      </c>
    </row>
    <row r="6762" spans="1:17" x14ac:dyDescent="0.25">
      <c r="A6762" t="s">
        <v>26025</v>
      </c>
      <c r="B6762" t="s">
        <v>74</v>
      </c>
      <c r="C6762" t="s">
        <v>145</v>
      </c>
      <c r="D6762" t="s">
        <v>526</v>
      </c>
      <c r="E6762" t="s">
        <v>21471</v>
      </c>
      <c r="F6762" t="s">
        <v>398</v>
      </c>
      <c r="G6762">
        <v>0</v>
      </c>
      <c r="H6762">
        <v>8</v>
      </c>
      <c r="I6762">
        <v>0</v>
      </c>
      <c r="J6762">
        <v>8</v>
      </c>
      <c r="K6762">
        <v>0</v>
      </c>
      <c r="L6762">
        <v>0</v>
      </c>
      <c r="M6762">
        <v>0</v>
      </c>
      <c r="N6762">
        <v>0</v>
      </c>
      <c r="O6762">
        <v>0</v>
      </c>
      <c r="P6762">
        <v>0</v>
      </c>
      <c r="Q6762">
        <v>0</v>
      </c>
    </row>
    <row r="6763" spans="1:17" x14ac:dyDescent="0.25">
      <c r="A6763" t="s">
        <v>26026</v>
      </c>
      <c r="B6763" t="s">
        <v>74</v>
      </c>
      <c r="C6763" t="s">
        <v>145</v>
      </c>
      <c r="D6763" t="s">
        <v>526</v>
      </c>
      <c r="E6763" t="s">
        <v>21471</v>
      </c>
      <c r="F6763" t="s">
        <v>4242</v>
      </c>
      <c r="G6763">
        <v>0</v>
      </c>
      <c r="H6763">
        <v>0</v>
      </c>
      <c r="I6763">
        <v>0</v>
      </c>
      <c r="J6763">
        <v>0</v>
      </c>
      <c r="K6763">
        <v>0</v>
      </c>
      <c r="L6763">
        <v>0</v>
      </c>
      <c r="M6763">
        <v>8</v>
      </c>
      <c r="N6763">
        <v>0</v>
      </c>
      <c r="O6763">
        <v>0</v>
      </c>
      <c r="P6763">
        <v>0</v>
      </c>
      <c r="Q6763">
        <v>0</v>
      </c>
    </row>
    <row r="6764" spans="1:17" x14ac:dyDescent="0.25">
      <c r="A6764" t="s">
        <v>26027</v>
      </c>
      <c r="B6764" t="s">
        <v>74</v>
      </c>
      <c r="C6764" t="s">
        <v>145</v>
      </c>
      <c r="D6764" t="s">
        <v>526</v>
      </c>
      <c r="E6764" t="s">
        <v>21471</v>
      </c>
      <c r="F6764" t="s">
        <v>399</v>
      </c>
      <c r="G6764">
        <v>0</v>
      </c>
      <c r="H6764">
        <v>8</v>
      </c>
      <c r="I6764">
        <v>0</v>
      </c>
      <c r="J6764">
        <v>8</v>
      </c>
      <c r="K6764">
        <v>0</v>
      </c>
      <c r="L6764">
        <v>0</v>
      </c>
      <c r="M6764">
        <v>0</v>
      </c>
      <c r="N6764">
        <v>0</v>
      </c>
      <c r="O6764">
        <v>0</v>
      </c>
      <c r="P6764">
        <v>0</v>
      </c>
      <c r="Q6764">
        <v>0</v>
      </c>
    </row>
    <row r="6765" spans="1:17" x14ac:dyDescent="0.25">
      <c r="A6765" t="s">
        <v>26028</v>
      </c>
      <c r="B6765" t="s">
        <v>74</v>
      </c>
      <c r="C6765" t="s">
        <v>145</v>
      </c>
      <c r="D6765" t="s">
        <v>526</v>
      </c>
      <c r="E6765" t="s">
        <v>21471</v>
      </c>
      <c r="F6765" t="s">
        <v>4245</v>
      </c>
      <c r="G6765">
        <v>0</v>
      </c>
      <c r="H6765">
        <v>0</v>
      </c>
      <c r="I6765">
        <v>0</v>
      </c>
      <c r="J6765">
        <v>0</v>
      </c>
      <c r="K6765">
        <v>0</v>
      </c>
      <c r="L6765">
        <v>0</v>
      </c>
      <c r="M6765">
        <v>8</v>
      </c>
      <c r="N6765">
        <v>0</v>
      </c>
      <c r="O6765">
        <v>0</v>
      </c>
      <c r="P6765">
        <v>0</v>
      </c>
      <c r="Q6765">
        <v>0</v>
      </c>
    </row>
    <row r="6766" spans="1:17" x14ac:dyDescent="0.25">
      <c r="A6766" t="s">
        <v>26029</v>
      </c>
      <c r="B6766" t="s">
        <v>74</v>
      </c>
      <c r="C6766" t="s">
        <v>145</v>
      </c>
      <c r="D6766" t="s">
        <v>526</v>
      </c>
      <c r="E6766" t="s">
        <v>21471</v>
      </c>
      <c r="F6766" t="s">
        <v>394</v>
      </c>
      <c r="G6766">
        <v>0</v>
      </c>
      <c r="H6766">
        <v>0</v>
      </c>
      <c r="I6766">
        <v>0</v>
      </c>
      <c r="J6766">
        <v>0</v>
      </c>
      <c r="K6766">
        <v>0</v>
      </c>
      <c r="L6766">
        <v>0</v>
      </c>
      <c r="M6766">
        <v>0</v>
      </c>
      <c r="N6766">
        <v>7</v>
      </c>
      <c r="O6766">
        <v>7</v>
      </c>
      <c r="P6766">
        <v>0</v>
      </c>
      <c r="Q6766">
        <v>0</v>
      </c>
    </row>
    <row r="6767" spans="1:17" x14ac:dyDescent="0.25">
      <c r="A6767" t="s">
        <v>26030</v>
      </c>
      <c r="B6767" t="s">
        <v>74</v>
      </c>
      <c r="C6767" t="s">
        <v>145</v>
      </c>
      <c r="D6767" t="s">
        <v>526</v>
      </c>
      <c r="E6767" t="s">
        <v>21471</v>
      </c>
      <c r="F6767" t="s">
        <v>395</v>
      </c>
      <c r="G6767">
        <v>0</v>
      </c>
      <c r="H6767">
        <v>0</v>
      </c>
      <c r="I6767">
        <v>0</v>
      </c>
      <c r="J6767">
        <v>0</v>
      </c>
      <c r="K6767">
        <v>0</v>
      </c>
      <c r="L6767">
        <v>0</v>
      </c>
      <c r="M6767">
        <v>0</v>
      </c>
      <c r="N6767">
        <v>5</v>
      </c>
      <c r="O6767">
        <v>5</v>
      </c>
      <c r="P6767">
        <v>0</v>
      </c>
      <c r="Q6767">
        <v>0</v>
      </c>
    </row>
    <row r="6768" spans="1:17" x14ac:dyDescent="0.25">
      <c r="A6768" t="s">
        <v>26031</v>
      </c>
      <c r="B6768" t="s">
        <v>74</v>
      </c>
      <c r="C6768" t="s">
        <v>145</v>
      </c>
      <c r="D6768" t="s">
        <v>526</v>
      </c>
      <c r="E6768" t="s">
        <v>21471</v>
      </c>
      <c r="F6768" t="s">
        <v>525</v>
      </c>
      <c r="G6768">
        <v>8</v>
      </c>
      <c r="H6768">
        <v>0</v>
      </c>
      <c r="I6768">
        <v>0</v>
      </c>
      <c r="J6768">
        <v>0</v>
      </c>
      <c r="K6768">
        <v>0</v>
      </c>
      <c r="L6768">
        <v>0</v>
      </c>
      <c r="M6768">
        <v>0</v>
      </c>
      <c r="N6768">
        <v>0</v>
      </c>
      <c r="O6768">
        <v>0</v>
      </c>
      <c r="P6768">
        <v>0</v>
      </c>
      <c r="Q6768">
        <v>0</v>
      </c>
    </row>
    <row r="6769" spans="1:17" x14ac:dyDescent="0.25">
      <c r="A6769" t="s">
        <v>13239</v>
      </c>
      <c r="B6769" t="s">
        <v>74</v>
      </c>
      <c r="C6769" t="s">
        <v>206</v>
      </c>
      <c r="D6769" t="s">
        <v>526</v>
      </c>
      <c r="E6769" t="s">
        <v>563</v>
      </c>
      <c r="F6769" t="s">
        <v>4242</v>
      </c>
      <c r="G6769">
        <v>0</v>
      </c>
      <c r="H6769">
        <v>0</v>
      </c>
      <c r="I6769">
        <v>0</v>
      </c>
      <c r="J6769">
        <v>0</v>
      </c>
      <c r="K6769">
        <v>0</v>
      </c>
      <c r="L6769">
        <v>0</v>
      </c>
      <c r="M6769">
        <v>4</v>
      </c>
      <c r="N6769">
        <v>0</v>
      </c>
      <c r="O6769">
        <v>0</v>
      </c>
      <c r="P6769">
        <v>0</v>
      </c>
      <c r="Q6769">
        <v>0</v>
      </c>
    </row>
    <row r="6770" spans="1:17" x14ac:dyDescent="0.25">
      <c r="A6770" t="s">
        <v>13240</v>
      </c>
      <c r="B6770" t="s">
        <v>74</v>
      </c>
      <c r="C6770" t="s">
        <v>206</v>
      </c>
      <c r="D6770" t="s">
        <v>526</v>
      </c>
      <c r="E6770" t="s">
        <v>563</v>
      </c>
      <c r="F6770" t="s">
        <v>399</v>
      </c>
      <c r="G6770">
        <v>0</v>
      </c>
      <c r="H6770">
        <v>4</v>
      </c>
      <c r="I6770">
        <v>0</v>
      </c>
      <c r="J6770">
        <v>4</v>
      </c>
      <c r="K6770">
        <v>0</v>
      </c>
      <c r="L6770">
        <v>0</v>
      </c>
      <c r="M6770">
        <v>0</v>
      </c>
      <c r="N6770">
        <v>0</v>
      </c>
      <c r="O6770">
        <v>0</v>
      </c>
      <c r="P6770">
        <v>0</v>
      </c>
      <c r="Q6770">
        <v>0</v>
      </c>
    </row>
    <row r="6771" spans="1:17" x14ac:dyDescent="0.25">
      <c r="A6771" t="s">
        <v>13241</v>
      </c>
      <c r="B6771" t="s">
        <v>74</v>
      </c>
      <c r="C6771" t="s">
        <v>206</v>
      </c>
      <c r="D6771" t="s">
        <v>526</v>
      </c>
      <c r="E6771" t="s">
        <v>563</v>
      </c>
      <c r="F6771" t="s">
        <v>4245</v>
      </c>
      <c r="G6771">
        <v>0</v>
      </c>
      <c r="H6771">
        <v>0</v>
      </c>
      <c r="I6771">
        <v>0</v>
      </c>
      <c r="J6771">
        <v>0</v>
      </c>
      <c r="K6771">
        <v>0</v>
      </c>
      <c r="L6771">
        <v>0</v>
      </c>
      <c r="M6771">
        <v>4</v>
      </c>
      <c r="N6771">
        <v>0</v>
      </c>
      <c r="O6771">
        <v>0</v>
      </c>
      <c r="P6771">
        <v>0</v>
      </c>
      <c r="Q6771">
        <v>0</v>
      </c>
    </row>
    <row r="6772" spans="1:17" x14ac:dyDescent="0.25">
      <c r="A6772" t="s">
        <v>13242</v>
      </c>
      <c r="B6772" t="s">
        <v>74</v>
      </c>
      <c r="C6772" t="s">
        <v>206</v>
      </c>
      <c r="D6772" t="s">
        <v>526</v>
      </c>
      <c r="E6772" t="s">
        <v>563</v>
      </c>
      <c r="F6772" t="s">
        <v>394</v>
      </c>
      <c r="G6772">
        <v>0</v>
      </c>
      <c r="H6772">
        <v>0</v>
      </c>
      <c r="I6772">
        <v>0</v>
      </c>
      <c r="J6772">
        <v>0</v>
      </c>
      <c r="K6772">
        <v>0</v>
      </c>
      <c r="L6772">
        <v>0</v>
      </c>
      <c r="M6772">
        <v>0</v>
      </c>
      <c r="N6772">
        <v>4</v>
      </c>
      <c r="O6772">
        <v>4</v>
      </c>
      <c r="P6772">
        <v>0</v>
      </c>
      <c r="Q6772">
        <v>0</v>
      </c>
    </row>
    <row r="6773" spans="1:17" x14ac:dyDescent="0.25">
      <c r="A6773" t="s">
        <v>22941</v>
      </c>
      <c r="B6773" t="s">
        <v>72</v>
      </c>
      <c r="C6773" t="s">
        <v>81</v>
      </c>
      <c r="D6773" t="s">
        <v>526</v>
      </c>
      <c r="E6773" t="s">
        <v>21471</v>
      </c>
      <c r="F6773" t="s">
        <v>399</v>
      </c>
      <c r="G6773">
        <v>0</v>
      </c>
      <c r="H6773">
        <v>5658</v>
      </c>
      <c r="I6773">
        <v>523</v>
      </c>
      <c r="J6773">
        <v>4668</v>
      </c>
      <c r="K6773">
        <v>317</v>
      </c>
      <c r="L6773">
        <v>150</v>
      </c>
      <c r="M6773">
        <v>0</v>
      </c>
      <c r="N6773">
        <v>0</v>
      </c>
      <c r="O6773">
        <v>0</v>
      </c>
      <c r="P6773">
        <v>0</v>
      </c>
      <c r="Q6773">
        <v>0</v>
      </c>
    </row>
    <row r="6774" spans="1:17" x14ac:dyDescent="0.25">
      <c r="A6774" t="s">
        <v>22942</v>
      </c>
      <c r="B6774" t="s">
        <v>72</v>
      </c>
      <c r="C6774" t="s">
        <v>81</v>
      </c>
      <c r="D6774" t="s">
        <v>526</v>
      </c>
      <c r="E6774" t="s">
        <v>21471</v>
      </c>
      <c r="F6774" t="s">
        <v>4245</v>
      </c>
      <c r="G6774">
        <v>0</v>
      </c>
      <c r="H6774">
        <v>0</v>
      </c>
      <c r="I6774">
        <v>0</v>
      </c>
      <c r="J6774">
        <v>0</v>
      </c>
      <c r="K6774">
        <v>0</v>
      </c>
      <c r="L6774">
        <v>0</v>
      </c>
      <c r="M6774">
        <v>5658</v>
      </c>
      <c r="N6774">
        <v>0</v>
      </c>
      <c r="O6774">
        <v>0</v>
      </c>
      <c r="P6774">
        <v>0</v>
      </c>
      <c r="Q6774">
        <v>0</v>
      </c>
    </row>
    <row r="6775" spans="1:17" x14ac:dyDescent="0.25">
      <c r="A6775" t="s">
        <v>22943</v>
      </c>
      <c r="B6775" t="s">
        <v>72</v>
      </c>
      <c r="C6775" t="s">
        <v>81</v>
      </c>
      <c r="D6775" t="s">
        <v>526</v>
      </c>
      <c r="E6775" t="s">
        <v>21471</v>
      </c>
      <c r="F6775" t="s">
        <v>394</v>
      </c>
      <c r="G6775">
        <v>0</v>
      </c>
      <c r="H6775">
        <v>0</v>
      </c>
      <c r="I6775">
        <v>0</v>
      </c>
      <c r="J6775">
        <v>0</v>
      </c>
      <c r="K6775">
        <v>0</v>
      </c>
      <c r="L6775">
        <v>0</v>
      </c>
      <c r="M6775">
        <v>0</v>
      </c>
      <c r="N6775">
        <v>4556</v>
      </c>
      <c r="O6775">
        <v>4371</v>
      </c>
      <c r="P6775">
        <v>134</v>
      </c>
      <c r="Q6775">
        <v>51</v>
      </c>
    </row>
    <row r="6776" spans="1:17" x14ac:dyDescent="0.25">
      <c r="A6776" t="s">
        <v>22944</v>
      </c>
      <c r="B6776" t="s">
        <v>72</v>
      </c>
      <c r="C6776" t="s">
        <v>81</v>
      </c>
      <c r="D6776" t="s">
        <v>526</v>
      </c>
      <c r="E6776" t="s">
        <v>21471</v>
      </c>
      <c r="F6776" t="s">
        <v>395</v>
      </c>
      <c r="G6776">
        <v>0</v>
      </c>
      <c r="H6776">
        <v>0</v>
      </c>
      <c r="I6776">
        <v>0</v>
      </c>
      <c r="J6776">
        <v>0</v>
      </c>
      <c r="K6776">
        <v>0</v>
      </c>
      <c r="L6776">
        <v>0</v>
      </c>
      <c r="M6776">
        <v>0</v>
      </c>
      <c r="N6776">
        <v>3992</v>
      </c>
      <c r="O6776">
        <v>3837</v>
      </c>
      <c r="P6776">
        <v>110</v>
      </c>
      <c r="Q6776">
        <v>45</v>
      </c>
    </row>
    <row r="6777" spans="1:17" x14ac:dyDescent="0.25">
      <c r="A6777" t="s">
        <v>22945</v>
      </c>
      <c r="B6777" t="s">
        <v>72</v>
      </c>
      <c r="C6777" t="s">
        <v>81</v>
      </c>
      <c r="D6777" t="s">
        <v>526</v>
      </c>
      <c r="E6777" t="s">
        <v>21471</v>
      </c>
      <c r="F6777" t="s">
        <v>525</v>
      </c>
      <c r="G6777">
        <v>5658</v>
      </c>
      <c r="H6777">
        <v>0</v>
      </c>
      <c r="I6777">
        <v>0</v>
      </c>
      <c r="J6777">
        <v>0</v>
      </c>
      <c r="K6777">
        <v>0</v>
      </c>
      <c r="L6777">
        <v>0</v>
      </c>
      <c r="M6777">
        <v>0</v>
      </c>
      <c r="N6777">
        <v>0</v>
      </c>
      <c r="O6777">
        <v>0</v>
      </c>
      <c r="P6777">
        <v>0</v>
      </c>
      <c r="Q6777">
        <v>0</v>
      </c>
    </row>
    <row r="6778" spans="1:17" x14ac:dyDescent="0.25">
      <c r="A6778" t="s">
        <v>16896</v>
      </c>
      <c r="B6778" t="s">
        <v>72</v>
      </c>
      <c r="C6778" t="s">
        <v>81</v>
      </c>
      <c r="D6778" t="s">
        <v>527</v>
      </c>
      <c r="E6778" t="s">
        <v>563</v>
      </c>
      <c r="F6778" t="s">
        <v>528</v>
      </c>
      <c r="G6778">
        <v>0</v>
      </c>
      <c r="H6778">
        <v>0</v>
      </c>
      <c r="I6778">
        <v>0</v>
      </c>
      <c r="J6778">
        <v>0</v>
      </c>
      <c r="K6778">
        <v>0</v>
      </c>
      <c r="L6778">
        <v>0</v>
      </c>
      <c r="M6778">
        <v>0</v>
      </c>
      <c r="N6778">
        <v>222</v>
      </c>
      <c r="O6778">
        <v>191</v>
      </c>
      <c r="P6778">
        <v>26</v>
      </c>
      <c r="Q6778">
        <v>5</v>
      </c>
    </row>
    <row r="6779" spans="1:17" x14ac:dyDescent="0.25">
      <c r="A6779" t="s">
        <v>16897</v>
      </c>
      <c r="B6779" t="s">
        <v>72</v>
      </c>
      <c r="C6779" t="s">
        <v>81</v>
      </c>
      <c r="D6779" t="s">
        <v>527</v>
      </c>
      <c r="E6779" t="s">
        <v>563</v>
      </c>
      <c r="F6779" t="s">
        <v>525</v>
      </c>
      <c r="G6779">
        <v>222</v>
      </c>
      <c r="H6779">
        <v>0</v>
      </c>
      <c r="I6779">
        <v>0</v>
      </c>
      <c r="J6779">
        <v>0</v>
      </c>
      <c r="K6779">
        <v>0</v>
      </c>
      <c r="L6779">
        <v>0</v>
      </c>
      <c r="M6779">
        <v>0</v>
      </c>
      <c r="N6779">
        <v>0</v>
      </c>
      <c r="O6779">
        <v>0</v>
      </c>
      <c r="P6779">
        <v>0</v>
      </c>
      <c r="Q6779">
        <v>0</v>
      </c>
    </row>
    <row r="6780" spans="1:17" x14ac:dyDescent="0.25">
      <c r="A6780" t="s">
        <v>22946</v>
      </c>
      <c r="B6780" t="s">
        <v>72</v>
      </c>
      <c r="C6780" t="s">
        <v>81</v>
      </c>
      <c r="D6780" t="s">
        <v>527</v>
      </c>
      <c r="E6780" t="s">
        <v>21471</v>
      </c>
      <c r="F6780" t="s">
        <v>528</v>
      </c>
      <c r="G6780">
        <v>0</v>
      </c>
      <c r="H6780">
        <v>0</v>
      </c>
      <c r="I6780">
        <v>0</v>
      </c>
      <c r="J6780">
        <v>0</v>
      </c>
      <c r="K6780">
        <v>0</v>
      </c>
      <c r="L6780">
        <v>0</v>
      </c>
      <c r="M6780">
        <v>0</v>
      </c>
      <c r="N6780">
        <v>383</v>
      </c>
      <c r="O6780">
        <v>327</v>
      </c>
      <c r="P6780">
        <v>51</v>
      </c>
      <c r="Q6780">
        <v>5</v>
      </c>
    </row>
    <row r="6781" spans="1:17" x14ac:dyDescent="0.25">
      <c r="A6781" t="s">
        <v>22947</v>
      </c>
      <c r="B6781" t="s">
        <v>72</v>
      </c>
      <c r="C6781" t="s">
        <v>81</v>
      </c>
      <c r="D6781" t="s">
        <v>527</v>
      </c>
      <c r="E6781" t="s">
        <v>21471</v>
      </c>
      <c r="F6781" t="s">
        <v>525</v>
      </c>
      <c r="G6781">
        <v>383</v>
      </c>
      <c r="H6781">
        <v>0</v>
      </c>
      <c r="I6781">
        <v>0</v>
      </c>
      <c r="J6781">
        <v>0</v>
      </c>
      <c r="K6781">
        <v>0</v>
      </c>
      <c r="L6781">
        <v>0</v>
      </c>
      <c r="M6781">
        <v>0</v>
      </c>
      <c r="N6781">
        <v>0</v>
      </c>
      <c r="O6781">
        <v>0</v>
      </c>
      <c r="P6781">
        <v>0</v>
      </c>
      <c r="Q6781">
        <v>0</v>
      </c>
    </row>
    <row r="6782" spans="1:17" x14ac:dyDescent="0.25">
      <c r="A6782" t="s">
        <v>16898</v>
      </c>
      <c r="B6782" t="s">
        <v>72</v>
      </c>
      <c r="C6782" t="s">
        <v>81</v>
      </c>
      <c r="D6782" t="s">
        <v>12971</v>
      </c>
      <c r="E6782" t="s">
        <v>563</v>
      </c>
      <c r="F6782" t="s">
        <v>525</v>
      </c>
      <c r="G6782">
        <v>449</v>
      </c>
      <c r="H6782">
        <v>0</v>
      </c>
      <c r="I6782">
        <v>0</v>
      </c>
      <c r="J6782">
        <v>0</v>
      </c>
      <c r="K6782">
        <v>0</v>
      </c>
      <c r="L6782">
        <v>0</v>
      </c>
      <c r="M6782">
        <v>0</v>
      </c>
      <c r="N6782">
        <v>0</v>
      </c>
      <c r="O6782">
        <v>0</v>
      </c>
      <c r="P6782">
        <v>0</v>
      </c>
      <c r="Q6782">
        <v>0</v>
      </c>
    </row>
    <row r="6783" spans="1:17" x14ac:dyDescent="0.25">
      <c r="A6783" t="s">
        <v>22948</v>
      </c>
      <c r="B6783" t="s">
        <v>72</v>
      </c>
      <c r="C6783" t="s">
        <v>81</v>
      </c>
      <c r="D6783" t="s">
        <v>12971</v>
      </c>
      <c r="E6783" t="s">
        <v>21471</v>
      </c>
      <c r="F6783" t="s">
        <v>525</v>
      </c>
      <c r="G6783">
        <v>550</v>
      </c>
      <c r="H6783">
        <v>0</v>
      </c>
      <c r="I6783">
        <v>0</v>
      </c>
      <c r="J6783">
        <v>0</v>
      </c>
      <c r="K6783">
        <v>0</v>
      </c>
      <c r="L6783">
        <v>0</v>
      </c>
      <c r="M6783">
        <v>0</v>
      </c>
      <c r="N6783">
        <v>0</v>
      </c>
      <c r="O6783">
        <v>0</v>
      </c>
      <c r="P6783">
        <v>0</v>
      </c>
      <c r="Q6783">
        <v>0</v>
      </c>
    </row>
    <row r="6784" spans="1:17" x14ac:dyDescent="0.25">
      <c r="A6784" t="s">
        <v>22949</v>
      </c>
      <c r="B6784" t="s">
        <v>72</v>
      </c>
      <c r="C6784" t="s">
        <v>142</v>
      </c>
      <c r="D6784" t="s">
        <v>526</v>
      </c>
      <c r="E6784" t="s">
        <v>21471</v>
      </c>
      <c r="F6784" t="s">
        <v>4238</v>
      </c>
      <c r="G6784">
        <v>0</v>
      </c>
      <c r="H6784">
        <v>0</v>
      </c>
      <c r="I6784">
        <v>0</v>
      </c>
      <c r="J6784">
        <v>0</v>
      </c>
      <c r="K6784">
        <v>0</v>
      </c>
      <c r="L6784">
        <v>0</v>
      </c>
      <c r="M6784">
        <v>19</v>
      </c>
      <c r="N6784">
        <v>0</v>
      </c>
      <c r="O6784">
        <v>0</v>
      </c>
      <c r="P6784">
        <v>0</v>
      </c>
      <c r="Q6784">
        <v>0</v>
      </c>
    </row>
    <row r="6785" spans="1:17" x14ac:dyDescent="0.25">
      <c r="A6785" t="s">
        <v>22950</v>
      </c>
      <c r="B6785" t="s">
        <v>72</v>
      </c>
      <c r="C6785" t="s">
        <v>142</v>
      </c>
      <c r="D6785" t="s">
        <v>526</v>
      </c>
      <c r="E6785" t="s">
        <v>21471</v>
      </c>
      <c r="F6785" t="s">
        <v>397</v>
      </c>
      <c r="G6785">
        <v>0</v>
      </c>
      <c r="H6785">
        <v>19</v>
      </c>
      <c r="I6785">
        <v>2</v>
      </c>
      <c r="J6785">
        <v>15</v>
      </c>
      <c r="K6785">
        <v>1</v>
      </c>
      <c r="L6785">
        <v>1</v>
      </c>
      <c r="M6785">
        <v>0</v>
      </c>
      <c r="N6785">
        <v>0</v>
      </c>
      <c r="O6785">
        <v>0</v>
      </c>
      <c r="P6785">
        <v>0</v>
      </c>
      <c r="Q6785">
        <v>0</v>
      </c>
    </row>
    <row r="6786" spans="1:17" x14ac:dyDescent="0.25">
      <c r="A6786" t="s">
        <v>22951</v>
      </c>
      <c r="B6786" t="s">
        <v>72</v>
      </c>
      <c r="C6786" t="s">
        <v>142</v>
      </c>
      <c r="D6786" t="s">
        <v>526</v>
      </c>
      <c r="E6786" t="s">
        <v>21471</v>
      </c>
      <c r="F6786" t="s">
        <v>398</v>
      </c>
      <c r="G6786">
        <v>0</v>
      </c>
      <c r="H6786">
        <v>19</v>
      </c>
      <c r="I6786">
        <v>2</v>
      </c>
      <c r="J6786">
        <v>15</v>
      </c>
      <c r="K6786">
        <v>1</v>
      </c>
      <c r="L6786">
        <v>1</v>
      </c>
      <c r="M6786">
        <v>0</v>
      </c>
      <c r="N6786">
        <v>0</v>
      </c>
      <c r="O6786">
        <v>0</v>
      </c>
      <c r="P6786">
        <v>0</v>
      </c>
      <c r="Q6786">
        <v>0</v>
      </c>
    </row>
    <row r="6787" spans="1:17" x14ac:dyDescent="0.25">
      <c r="A6787" t="s">
        <v>22952</v>
      </c>
      <c r="B6787" t="s">
        <v>72</v>
      </c>
      <c r="C6787" t="s">
        <v>142</v>
      </c>
      <c r="D6787" t="s">
        <v>526</v>
      </c>
      <c r="E6787" t="s">
        <v>21471</v>
      </c>
      <c r="F6787" t="s">
        <v>4242</v>
      </c>
      <c r="G6787">
        <v>0</v>
      </c>
      <c r="H6787">
        <v>0</v>
      </c>
      <c r="I6787">
        <v>0</v>
      </c>
      <c r="J6787">
        <v>0</v>
      </c>
      <c r="K6787">
        <v>0</v>
      </c>
      <c r="L6787">
        <v>0</v>
      </c>
      <c r="M6787">
        <v>19</v>
      </c>
      <c r="N6787">
        <v>0</v>
      </c>
      <c r="O6787">
        <v>0</v>
      </c>
      <c r="P6787">
        <v>0</v>
      </c>
      <c r="Q6787">
        <v>0</v>
      </c>
    </row>
    <row r="6788" spans="1:17" x14ac:dyDescent="0.25">
      <c r="A6788" t="s">
        <v>22953</v>
      </c>
      <c r="B6788" t="s">
        <v>72</v>
      </c>
      <c r="C6788" t="s">
        <v>142</v>
      </c>
      <c r="D6788" t="s">
        <v>526</v>
      </c>
      <c r="E6788" t="s">
        <v>21471</v>
      </c>
      <c r="F6788" t="s">
        <v>399</v>
      </c>
      <c r="G6788">
        <v>0</v>
      </c>
      <c r="H6788">
        <v>19</v>
      </c>
      <c r="I6788">
        <v>2</v>
      </c>
      <c r="J6788">
        <v>15</v>
      </c>
      <c r="K6788">
        <v>1</v>
      </c>
      <c r="L6788">
        <v>1</v>
      </c>
      <c r="M6788">
        <v>0</v>
      </c>
      <c r="N6788">
        <v>0</v>
      </c>
      <c r="O6788">
        <v>0</v>
      </c>
      <c r="P6788">
        <v>0</v>
      </c>
      <c r="Q6788">
        <v>0</v>
      </c>
    </row>
    <row r="6789" spans="1:17" x14ac:dyDescent="0.25">
      <c r="A6789" t="s">
        <v>22954</v>
      </c>
      <c r="B6789" t="s">
        <v>72</v>
      </c>
      <c r="C6789" t="s">
        <v>142</v>
      </c>
      <c r="D6789" t="s">
        <v>526</v>
      </c>
      <c r="E6789" t="s">
        <v>21471</v>
      </c>
      <c r="F6789" t="s">
        <v>4245</v>
      </c>
      <c r="G6789">
        <v>0</v>
      </c>
      <c r="H6789">
        <v>0</v>
      </c>
      <c r="I6789">
        <v>0</v>
      </c>
      <c r="J6789">
        <v>0</v>
      </c>
      <c r="K6789">
        <v>0</v>
      </c>
      <c r="L6789">
        <v>0</v>
      </c>
      <c r="M6789">
        <v>19</v>
      </c>
      <c r="N6789">
        <v>0</v>
      </c>
      <c r="O6789">
        <v>0</v>
      </c>
      <c r="P6789">
        <v>0</v>
      </c>
      <c r="Q6789">
        <v>0</v>
      </c>
    </row>
    <row r="6790" spans="1:17" x14ac:dyDescent="0.25">
      <c r="A6790" t="s">
        <v>22955</v>
      </c>
      <c r="B6790" t="s">
        <v>72</v>
      </c>
      <c r="C6790" t="s">
        <v>142</v>
      </c>
      <c r="D6790" t="s">
        <v>526</v>
      </c>
      <c r="E6790" t="s">
        <v>21471</v>
      </c>
      <c r="F6790" t="s">
        <v>394</v>
      </c>
      <c r="G6790">
        <v>0</v>
      </c>
      <c r="H6790">
        <v>0</v>
      </c>
      <c r="I6790">
        <v>0</v>
      </c>
      <c r="J6790">
        <v>0</v>
      </c>
      <c r="K6790">
        <v>0</v>
      </c>
      <c r="L6790">
        <v>0</v>
      </c>
      <c r="M6790">
        <v>0</v>
      </c>
      <c r="N6790">
        <v>15</v>
      </c>
      <c r="O6790">
        <v>14</v>
      </c>
      <c r="P6790">
        <v>0</v>
      </c>
      <c r="Q6790">
        <v>1</v>
      </c>
    </row>
    <row r="6791" spans="1:17" x14ac:dyDescent="0.25">
      <c r="A6791" t="s">
        <v>22956</v>
      </c>
      <c r="B6791" t="s">
        <v>72</v>
      </c>
      <c r="C6791" t="s">
        <v>142</v>
      </c>
      <c r="D6791" t="s">
        <v>526</v>
      </c>
      <c r="E6791" t="s">
        <v>21471</v>
      </c>
      <c r="F6791" t="s">
        <v>395</v>
      </c>
      <c r="G6791">
        <v>0</v>
      </c>
      <c r="H6791">
        <v>0</v>
      </c>
      <c r="I6791">
        <v>0</v>
      </c>
      <c r="J6791">
        <v>0</v>
      </c>
      <c r="K6791">
        <v>0</v>
      </c>
      <c r="L6791">
        <v>0</v>
      </c>
      <c r="M6791">
        <v>0</v>
      </c>
      <c r="N6791">
        <v>14</v>
      </c>
      <c r="O6791">
        <v>13</v>
      </c>
      <c r="P6791">
        <v>0</v>
      </c>
      <c r="Q6791">
        <v>1</v>
      </c>
    </row>
    <row r="6792" spans="1:17" x14ac:dyDescent="0.25">
      <c r="A6792" t="s">
        <v>22957</v>
      </c>
      <c r="B6792" t="s">
        <v>72</v>
      </c>
      <c r="C6792" t="s">
        <v>142</v>
      </c>
      <c r="D6792" t="s">
        <v>526</v>
      </c>
      <c r="E6792" t="s">
        <v>21471</v>
      </c>
      <c r="F6792" t="s">
        <v>525</v>
      </c>
      <c r="G6792">
        <v>19</v>
      </c>
      <c r="H6792">
        <v>0</v>
      </c>
      <c r="I6792">
        <v>0</v>
      </c>
      <c r="J6792">
        <v>0</v>
      </c>
      <c r="K6792">
        <v>0</v>
      </c>
      <c r="L6792">
        <v>0</v>
      </c>
      <c r="M6792">
        <v>0</v>
      </c>
      <c r="N6792">
        <v>0</v>
      </c>
      <c r="O6792">
        <v>0</v>
      </c>
      <c r="P6792">
        <v>0</v>
      </c>
      <c r="Q6792">
        <v>0</v>
      </c>
    </row>
    <row r="6793" spans="1:17" x14ac:dyDescent="0.25">
      <c r="A6793" t="s">
        <v>17332</v>
      </c>
      <c r="B6793" t="s">
        <v>72</v>
      </c>
      <c r="C6793" t="s">
        <v>142</v>
      </c>
      <c r="D6793" t="s">
        <v>527</v>
      </c>
      <c r="E6793" t="s">
        <v>563</v>
      </c>
      <c r="F6793" t="s">
        <v>528</v>
      </c>
      <c r="G6793">
        <v>0</v>
      </c>
      <c r="H6793">
        <v>0</v>
      </c>
      <c r="I6793">
        <v>0</v>
      </c>
      <c r="J6793">
        <v>0</v>
      </c>
      <c r="K6793">
        <v>0</v>
      </c>
      <c r="L6793">
        <v>0</v>
      </c>
      <c r="M6793">
        <v>0</v>
      </c>
      <c r="N6793">
        <v>5</v>
      </c>
      <c r="O6793">
        <v>4</v>
      </c>
      <c r="P6793">
        <v>1</v>
      </c>
      <c r="Q6793">
        <v>0</v>
      </c>
    </row>
    <row r="6794" spans="1:17" x14ac:dyDescent="0.25">
      <c r="A6794" t="s">
        <v>17333</v>
      </c>
      <c r="B6794" t="s">
        <v>72</v>
      </c>
      <c r="C6794" t="s">
        <v>142</v>
      </c>
      <c r="D6794" t="s">
        <v>527</v>
      </c>
      <c r="E6794" t="s">
        <v>563</v>
      </c>
      <c r="F6794" t="s">
        <v>525</v>
      </c>
      <c r="G6794">
        <v>5</v>
      </c>
      <c r="H6794">
        <v>0</v>
      </c>
      <c r="I6794">
        <v>0</v>
      </c>
      <c r="J6794">
        <v>0</v>
      </c>
      <c r="K6794">
        <v>0</v>
      </c>
      <c r="L6794">
        <v>0</v>
      </c>
      <c r="M6794">
        <v>0</v>
      </c>
      <c r="N6794">
        <v>0</v>
      </c>
      <c r="O6794">
        <v>0</v>
      </c>
      <c r="P6794">
        <v>0</v>
      </c>
      <c r="Q6794">
        <v>0</v>
      </c>
    </row>
    <row r="6795" spans="1:17" x14ac:dyDescent="0.25">
      <c r="A6795" t="s">
        <v>22958</v>
      </c>
      <c r="B6795" t="s">
        <v>72</v>
      </c>
      <c r="C6795" t="s">
        <v>142</v>
      </c>
      <c r="D6795" t="s">
        <v>527</v>
      </c>
      <c r="E6795" t="s">
        <v>21471</v>
      </c>
      <c r="F6795" t="s">
        <v>528</v>
      </c>
      <c r="G6795">
        <v>0</v>
      </c>
      <c r="H6795">
        <v>0</v>
      </c>
      <c r="I6795">
        <v>0</v>
      </c>
      <c r="J6795">
        <v>0</v>
      </c>
      <c r="K6795">
        <v>0</v>
      </c>
      <c r="L6795">
        <v>0</v>
      </c>
      <c r="M6795">
        <v>0</v>
      </c>
      <c r="N6795">
        <v>2</v>
      </c>
      <c r="O6795">
        <v>2</v>
      </c>
      <c r="P6795">
        <v>0</v>
      </c>
      <c r="Q6795">
        <v>0</v>
      </c>
    </row>
    <row r="6796" spans="1:17" x14ac:dyDescent="0.25">
      <c r="A6796" t="s">
        <v>22959</v>
      </c>
      <c r="B6796" t="s">
        <v>72</v>
      </c>
      <c r="C6796" t="s">
        <v>142</v>
      </c>
      <c r="D6796" t="s">
        <v>527</v>
      </c>
      <c r="E6796" t="s">
        <v>21471</v>
      </c>
      <c r="F6796" t="s">
        <v>525</v>
      </c>
      <c r="G6796">
        <v>2</v>
      </c>
      <c r="H6796">
        <v>0</v>
      </c>
      <c r="I6796">
        <v>0</v>
      </c>
      <c r="J6796">
        <v>0</v>
      </c>
      <c r="K6796">
        <v>0</v>
      </c>
      <c r="L6796">
        <v>0</v>
      </c>
      <c r="M6796">
        <v>0</v>
      </c>
      <c r="N6796">
        <v>0</v>
      </c>
      <c r="O6796">
        <v>0</v>
      </c>
      <c r="P6796">
        <v>0</v>
      </c>
      <c r="Q6796">
        <v>0</v>
      </c>
    </row>
    <row r="6797" spans="1:17" x14ac:dyDescent="0.25">
      <c r="A6797" t="s">
        <v>17334</v>
      </c>
      <c r="B6797" t="s">
        <v>72</v>
      </c>
      <c r="C6797" t="s">
        <v>142</v>
      </c>
      <c r="D6797" t="s">
        <v>12971</v>
      </c>
      <c r="E6797" t="s">
        <v>563</v>
      </c>
      <c r="F6797" t="s">
        <v>525</v>
      </c>
      <c r="G6797">
        <v>1</v>
      </c>
      <c r="H6797">
        <v>0</v>
      </c>
      <c r="I6797">
        <v>0</v>
      </c>
      <c r="J6797">
        <v>0</v>
      </c>
      <c r="K6797">
        <v>0</v>
      </c>
      <c r="L6797">
        <v>0</v>
      </c>
      <c r="M6797">
        <v>0</v>
      </c>
      <c r="N6797">
        <v>0</v>
      </c>
      <c r="O6797">
        <v>0</v>
      </c>
      <c r="P6797">
        <v>0</v>
      </c>
      <c r="Q6797">
        <v>0</v>
      </c>
    </row>
    <row r="6798" spans="1:17" x14ac:dyDescent="0.25">
      <c r="A6798" t="s">
        <v>17335</v>
      </c>
      <c r="B6798" t="s">
        <v>72</v>
      </c>
      <c r="C6798" t="s">
        <v>143</v>
      </c>
      <c r="D6798" t="s">
        <v>529</v>
      </c>
      <c r="E6798" t="s">
        <v>563</v>
      </c>
      <c r="F6798" t="s">
        <v>525</v>
      </c>
      <c r="G6798">
        <v>5</v>
      </c>
      <c r="H6798">
        <v>0</v>
      </c>
      <c r="I6798">
        <v>0</v>
      </c>
      <c r="J6798">
        <v>0</v>
      </c>
      <c r="K6798">
        <v>0</v>
      </c>
      <c r="L6798">
        <v>0</v>
      </c>
      <c r="M6798">
        <v>0</v>
      </c>
      <c r="N6798">
        <v>0</v>
      </c>
      <c r="O6798">
        <v>0</v>
      </c>
      <c r="P6798">
        <v>0</v>
      </c>
      <c r="Q6798">
        <v>0</v>
      </c>
    </row>
    <row r="6799" spans="1:17" x14ac:dyDescent="0.25">
      <c r="A6799" t="s">
        <v>22960</v>
      </c>
      <c r="B6799" t="s">
        <v>72</v>
      </c>
      <c r="C6799" t="s">
        <v>143</v>
      </c>
      <c r="D6799" t="s">
        <v>529</v>
      </c>
      <c r="E6799" t="s">
        <v>21471</v>
      </c>
      <c r="F6799" t="s">
        <v>525</v>
      </c>
      <c r="G6799">
        <v>2</v>
      </c>
      <c r="H6799">
        <v>0</v>
      </c>
      <c r="I6799">
        <v>0</v>
      </c>
      <c r="J6799">
        <v>0</v>
      </c>
      <c r="K6799">
        <v>0</v>
      </c>
      <c r="L6799">
        <v>0</v>
      </c>
      <c r="M6799">
        <v>0</v>
      </c>
      <c r="N6799">
        <v>0</v>
      </c>
      <c r="O6799">
        <v>0</v>
      </c>
      <c r="P6799">
        <v>0</v>
      </c>
      <c r="Q6799">
        <v>0</v>
      </c>
    </row>
    <row r="6800" spans="1:17" x14ac:dyDescent="0.25">
      <c r="A6800" t="s">
        <v>17336</v>
      </c>
      <c r="B6800" t="s">
        <v>72</v>
      </c>
      <c r="C6800" t="s">
        <v>143</v>
      </c>
      <c r="D6800" t="s">
        <v>526</v>
      </c>
      <c r="E6800" t="s">
        <v>563</v>
      </c>
      <c r="F6800" t="s">
        <v>396</v>
      </c>
      <c r="G6800">
        <v>0</v>
      </c>
      <c r="H6800">
        <v>1</v>
      </c>
      <c r="I6800">
        <v>0</v>
      </c>
      <c r="J6800">
        <v>1</v>
      </c>
      <c r="K6800">
        <v>0</v>
      </c>
      <c r="L6800">
        <v>0</v>
      </c>
      <c r="M6800">
        <v>0</v>
      </c>
      <c r="N6800">
        <v>0</v>
      </c>
      <c r="O6800">
        <v>0</v>
      </c>
      <c r="P6800">
        <v>0</v>
      </c>
      <c r="Q6800">
        <v>0</v>
      </c>
    </row>
    <row r="6801" spans="1:17" x14ac:dyDescent="0.25">
      <c r="A6801" t="s">
        <v>17337</v>
      </c>
      <c r="B6801" t="s">
        <v>72</v>
      </c>
      <c r="C6801" t="s">
        <v>143</v>
      </c>
      <c r="D6801" t="s">
        <v>526</v>
      </c>
      <c r="E6801" t="s">
        <v>563</v>
      </c>
      <c r="F6801" t="s">
        <v>4236</v>
      </c>
      <c r="G6801">
        <v>0</v>
      </c>
      <c r="H6801">
        <v>1</v>
      </c>
      <c r="I6801">
        <v>0</v>
      </c>
      <c r="J6801">
        <v>1</v>
      </c>
      <c r="K6801">
        <v>0</v>
      </c>
      <c r="L6801">
        <v>0</v>
      </c>
      <c r="M6801">
        <v>0</v>
      </c>
      <c r="N6801">
        <v>0</v>
      </c>
      <c r="O6801">
        <v>0</v>
      </c>
      <c r="P6801">
        <v>0</v>
      </c>
      <c r="Q6801">
        <v>0</v>
      </c>
    </row>
    <row r="6802" spans="1:17" x14ac:dyDescent="0.25">
      <c r="A6802" t="s">
        <v>17338</v>
      </c>
      <c r="B6802" t="s">
        <v>72</v>
      </c>
      <c r="C6802" t="s">
        <v>143</v>
      </c>
      <c r="D6802" t="s">
        <v>526</v>
      </c>
      <c r="E6802" t="s">
        <v>563</v>
      </c>
      <c r="F6802" t="s">
        <v>4238</v>
      </c>
      <c r="G6802">
        <v>0</v>
      </c>
      <c r="H6802">
        <v>0</v>
      </c>
      <c r="I6802">
        <v>0</v>
      </c>
      <c r="J6802">
        <v>0</v>
      </c>
      <c r="K6802">
        <v>0</v>
      </c>
      <c r="L6802">
        <v>0</v>
      </c>
      <c r="M6802">
        <v>1</v>
      </c>
      <c r="N6802">
        <v>0</v>
      </c>
      <c r="O6802">
        <v>0</v>
      </c>
      <c r="P6802">
        <v>0</v>
      </c>
      <c r="Q6802">
        <v>0</v>
      </c>
    </row>
    <row r="6803" spans="1:17" x14ac:dyDescent="0.25">
      <c r="A6803" t="s">
        <v>17339</v>
      </c>
      <c r="B6803" t="s">
        <v>72</v>
      </c>
      <c r="C6803" t="s">
        <v>143</v>
      </c>
      <c r="D6803" t="s">
        <v>526</v>
      </c>
      <c r="E6803" t="s">
        <v>563</v>
      </c>
      <c r="F6803" t="s">
        <v>397</v>
      </c>
      <c r="G6803">
        <v>0</v>
      </c>
      <c r="H6803">
        <v>1</v>
      </c>
      <c r="I6803">
        <v>0</v>
      </c>
      <c r="J6803">
        <v>1</v>
      </c>
      <c r="K6803">
        <v>0</v>
      </c>
      <c r="L6803">
        <v>0</v>
      </c>
      <c r="M6803">
        <v>0</v>
      </c>
      <c r="N6803">
        <v>0</v>
      </c>
      <c r="O6803">
        <v>0</v>
      </c>
      <c r="P6803">
        <v>0</v>
      </c>
      <c r="Q6803">
        <v>0</v>
      </c>
    </row>
    <row r="6804" spans="1:17" x14ac:dyDescent="0.25">
      <c r="A6804" t="s">
        <v>17340</v>
      </c>
      <c r="B6804" t="s">
        <v>72</v>
      </c>
      <c r="C6804" t="s">
        <v>143</v>
      </c>
      <c r="D6804" t="s">
        <v>526</v>
      </c>
      <c r="E6804" t="s">
        <v>563</v>
      </c>
      <c r="F6804" t="s">
        <v>398</v>
      </c>
      <c r="G6804">
        <v>0</v>
      </c>
      <c r="H6804">
        <v>1</v>
      </c>
      <c r="I6804">
        <v>0</v>
      </c>
      <c r="J6804">
        <v>1</v>
      </c>
      <c r="K6804">
        <v>0</v>
      </c>
      <c r="L6804">
        <v>0</v>
      </c>
      <c r="M6804">
        <v>0</v>
      </c>
      <c r="N6804">
        <v>0</v>
      </c>
      <c r="O6804">
        <v>0</v>
      </c>
      <c r="P6804">
        <v>0</v>
      </c>
      <c r="Q6804">
        <v>0</v>
      </c>
    </row>
    <row r="6805" spans="1:17" x14ac:dyDescent="0.25">
      <c r="A6805" t="s">
        <v>17341</v>
      </c>
      <c r="B6805" t="s">
        <v>72</v>
      </c>
      <c r="C6805" t="s">
        <v>143</v>
      </c>
      <c r="D6805" t="s">
        <v>526</v>
      </c>
      <c r="E6805" t="s">
        <v>563</v>
      </c>
      <c r="F6805" t="s">
        <v>4242</v>
      </c>
      <c r="G6805">
        <v>0</v>
      </c>
      <c r="H6805">
        <v>0</v>
      </c>
      <c r="I6805">
        <v>0</v>
      </c>
      <c r="J6805">
        <v>0</v>
      </c>
      <c r="K6805">
        <v>0</v>
      </c>
      <c r="L6805">
        <v>0</v>
      </c>
      <c r="M6805">
        <v>1</v>
      </c>
      <c r="N6805">
        <v>0</v>
      </c>
      <c r="O6805">
        <v>0</v>
      </c>
      <c r="P6805">
        <v>0</v>
      </c>
      <c r="Q6805">
        <v>0</v>
      </c>
    </row>
    <row r="6806" spans="1:17" x14ac:dyDescent="0.25">
      <c r="A6806" t="s">
        <v>17342</v>
      </c>
      <c r="B6806" t="s">
        <v>72</v>
      </c>
      <c r="C6806" t="s">
        <v>143</v>
      </c>
      <c r="D6806" t="s">
        <v>526</v>
      </c>
      <c r="E6806" t="s">
        <v>563</v>
      </c>
      <c r="F6806" t="s">
        <v>399</v>
      </c>
      <c r="G6806">
        <v>0</v>
      </c>
      <c r="H6806">
        <v>1</v>
      </c>
      <c r="I6806">
        <v>0</v>
      </c>
      <c r="J6806">
        <v>1</v>
      </c>
      <c r="K6806">
        <v>0</v>
      </c>
      <c r="L6806">
        <v>0</v>
      </c>
      <c r="M6806">
        <v>0</v>
      </c>
      <c r="N6806">
        <v>0</v>
      </c>
      <c r="O6806">
        <v>0</v>
      </c>
      <c r="P6806">
        <v>0</v>
      </c>
      <c r="Q6806">
        <v>0</v>
      </c>
    </row>
    <row r="6807" spans="1:17" x14ac:dyDescent="0.25">
      <c r="A6807" t="s">
        <v>17343</v>
      </c>
      <c r="B6807" t="s">
        <v>72</v>
      </c>
      <c r="C6807" t="s">
        <v>143</v>
      </c>
      <c r="D6807" t="s">
        <v>526</v>
      </c>
      <c r="E6807" t="s">
        <v>563</v>
      </c>
      <c r="F6807" t="s">
        <v>4245</v>
      </c>
      <c r="G6807">
        <v>0</v>
      </c>
      <c r="H6807">
        <v>0</v>
      </c>
      <c r="I6807">
        <v>0</v>
      </c>
      <c r="J6807">
        <v>0</v>
      </c>
      <c r="K6807">
        <v>0</v>
      </c>
      <c r="L6807">
        <v>0</v>
      </c>
      <c r="M6807">
        <v>1</v>
      </c>
      <c r="N6807">
        <v>0</v>
      </c>
      <c r="O6807">
        <v>0</v>
      </c>
      <c r="P6807">
        <v>0</v>
      </c>
      <c r="Q6807">
        <v>0</v>
      </c>
    </row>
    <row r="6808" spans="1:17" x14ac:dyDescent="0.25">
      <c r="A6808" t="s">
        <v>17344</v>
      </c>
      <c r="B6808" t="s">
        <v>72</v>
      </c>
      <c r="C6808" t="s">
        <v>143</v>
      </c>
      <c r="D6808" t="s">
        <v>526</v>
      </c>
      <c r="E6808" t="s">
        <v>563</v>
      </c>
      <c r="F6808" t="s">
        <v>394</v>
      </c>
      <c r="G6808">
        <v>0</v>
      </c>
      <c r="H6808">
        <v>0</v>
      </c>
      <c r="I6808">
        <v>0</v>
      </c>
      <c r="J6808">
        <v>0</v>
      </c>
      <c r="K6808">
        <v>0</v>
      </c>
      <c r="L6808">
        <v>0</v>
      </c>
      <c r="M6808">
        <v>0</v>
      </c>
      <c r="N6808">
        <v>0</v>
      </c>
      <c r="O6808">
        <v>0</v>
      </c>
      <c r="P6808">
        <v>0</v>
      </c>
      <c r="Q6808">
        <v>0</v>
      </c>
    </row>
    <row r="6809" spans="1:17" x14ac:dyDescent="0.25">
      <c r="A6809" t="s">
        <v>17345</v>
      </c>
      <c r="B6809" t="s">
        <v>72</v>
      </c>
      <c r="C6809" t="s">
        <v>143</v>
      </c>
      <c r="D6809" t="s">
        <v>526</v>
      </c>
      <c r="E6809" t="s">
        <v>563</v>
      </c>
      <c r="F6809" t="s">
        <v>395</v>
      </c>
      <c r="G6809">
        <v>0</v>
      </c>
      <c r="H6809">
        <v>0</v>
      </c>
      <c r="I6809">
        <v>0</v>
      </c>
      <c r="J6809">
        <v>0</v>
      </c>
      <c r="K6809">
        <v>0</v>
      </c>
      <c r="L6809">
        <v>0</v>
      </c>
      <c r="M6809">
        <v>0</v>
      </c>
      <c r="N6809">
        <v>0</v>
      </c>
      <c r="O6809">
        <v>0</v>
      </c>
      <c r="P6809">
        <v>0</v>
      </c>
      <c r="Q6809">
        <v>0</v>
      </c>
    </row>
    <row r="6810" spans="1:17" x14ac:dyDescent="0.25">
      <c r="A6810" t="s">
        <v>17346</v>
      </c>
      <c r="B6810" t="s">
        <v>72</v>
      </c>
      <c r="C6810" t="s">
        <v>143</v>
      </c>
      <c r="D6810" t="s">
        <v>526</v>
      </c>
      <c r="E6810" t="s">
        <v>563</v>
      </c>
      <c r="F6810" t="s">
        <v>525</v>
      </c>
      <c r="G6810">
        <v>1</v>
      </c>
      <c r="H6810">
        <v>0</v>
      </c>
      <c r="I6810">
        <v>0</v>
      </c>
      <c r="J6810">
        <v>0</v>
      </c>
      <c r="K6810">
        <v>0</v>
      </c>
      <c r="L6810">
        <v>0</v>
      </c>
      <c r="M6810">
        <v>0</v>
      </c>
      <c r="N6810">
        <v>0</v>
      </c>
      <c r="O6810">
        <v>0</v>
      </c>
      <c r="P6810">
        <v>0</v>
      </c>
      <c r="Q6810">
        <v>0</v>
      </c>
    </row>
    <row r="6811" spans="1:17" x14ac:dyDescent="0.25">
      <c r="A6811" t="s">
        <v>22961</v>
      </c>
      <c r="B6811" t="s">
        <v>72</v>
      </c>
      <c r="C6811" t="s">
        <v>143</v>
      </c>
      <c r="D6811" t="s">
        <v>526</v>
      </c>
      <c r="E6811" t="s">
        <v>21471</v>
      </c>
      <c r="F6811" t="s">
        <v>396</v>
      </c>
      <c r="G6811">
        <v>0</v>
      </c>
      <c r="H6811">
        <v>19</v>
      </c>
      <c r="I6811">
        <v>4</v>
      </c>
      <c r="J6811">
        <v>14</v>
      </c>
      <c r="K6811">
        <v>1</v>
      </c>
      <c r="L6811">
        <v>0</v>
      </c>
      <c r="M6811">
        <v>0</v>
      </c>
      <c r="N6811">
        <v>0</v>
      </c>
      <c r="O6811">
        <v>0</v>
      </c>
      <c r="P6811">
        <v>0</v>
      </c>
      <c r="Q6811">
        <v>0</v>
      </c>
    </row>
    <row r="6812" spans="1:17" x14ac:dyDescent="0.25">
      <c r="A6812" t="s">
        <v>22962</v>
      </c>
      <c r="B6812" t="s">
        <v>72</v>
      </c>
      <c r="C6812" t="s">
        <v>143</v>
      </c>
      <c r="D6812" t="s">
        <v>526</v>
      </c>
      <c r="E6812" t="s">
        <v>21471</v>
      </c>
      <c r="F6812" t="s">
        <v>4236</v>
      </c>
      <c r="G6812">
        <v>0</v>
      </c>
      <c r="H6812">
        <v>19</v>
      </c>
      <c r="I6812">
        <v>4</v>
      </c>
      <c r="J6812">
        <v>14</v>
      </c>
      <c r="K6812">
        <v>1</v>
      </c>
      <c r="L6812">
        <v>0</v>
      </c>
      <c r="M6812">
        <v>0</v>
      </c>
      <c r="N6812">
        <v>0</v>
      </c>
      <c r="O6812">
        <v>0</v>
      </c>
      <c r="P6812">
        <v>0</v>
      </c>
      <c r="Q6812">
        <v>0</v>
      </c>
    </row>
    <row r="6813" spans="1:17" x14ac:dyDescent="0.25">
      <c r="A6813" t="s">
        <v>22963</v>
      </c>
      <c r="B6813" t="s">
        <v>72</v>
      </c>
      <c r="C6813" t="s">
        <v>143</v>
      </c>
      <c r="D6813" t="s">
        <v>526</v>
      </c>
      <c r="E6813" t="s">
        <v>21471</v>
      </c>
      <c r="F6813" t="s">
        <v>4238</v>
      </c>
      <c r="G6813">
        <v>0</v>
      </c>
      <c r="H6813">
        <v>0</v>
      </c>
      <c r="I6813">
        <v>0</v>
      </c>
      <c r="J6813">
        <v>0</v>
      </c>
      <c r="K6813">
        <v>0</v>
      </c>
      <c r="L6813">
        <v>0</v>
      </c>
      <c r="M6813">
        <v>19</v>
      </c>
      <c r="N6813">
        <v>0</v>
      </c>
      <c r="O6813">
        <v>0</v>
      </c>
      <c r="P6813">
        <v>0</v>
      </c>
      <c r="Q6813">
        <v>0</v>
      </c>
    </row>
    <row r="6814" spans="1:17" x14ac:dyDescent="0.25">
      <c r="A6814" t="s">
        <v>22964</v>
      </c>
      <c r="B6814" t="s">
        <v>72</v>
      </c>
      <c r="C6814" t="s">
        <v>202</v>
      </c>
      <c r="D6814" t="s">
        <v>526</v>
      </c>
      <c r="E6814" t="s">
        <v>21471</v>
      </c>
      <c r="F6814" t="s">
        <v>395</v>
      </c>
      <c r="G6814">
        <v>0</v>
      </c>
      <c r="H6814">
        <v>0</v>
      </c>
      <c r="I6814">
        <v>0</v>
      </c>
      <c r="J6814">
        <v>0</v>
      </c>
      <c r="K6814">
        <v>0</v>
      </c>
      <c r="L6814">
        <v>0</v>
      </c>
      <c r="M6814">
        <v>0</v>
      </c>
      <c r="N6814">
        <v>30</v>
      </c>
      <c r="O6814">
        <v>30</v>
      </c>
      <c r="P6814">
        <v>0</v>
      </c>
      <c r="Q6814">
        <v>0</v>
      </c>
    </row>
    <row r="6815" spans="1:17" x14ac:dyDescent="0.25">
      <c r="A6815" t="s">
        <v>22965</v>
      </c>
      <c r="B6815" t="s">
        <v>72</v>
      </c>
      <c r="C6815" t="s">
        <v>202</v>
      </c>
      <c r="D6815" t="s">
        <v>526</v>
      </c>
      <c r="E6815" t="s">
        <v>21471</v>
      </c>
      <c r="F6815" t="s">
        <v>525</v>
      </c>
      <c r="G6815">
        <v>35</v>
      </c>
      <c r="H6815">
        <v>0</v>
      </c>
      <c r="I6815">
        <v>0</v>
      </c>
      <c r="J6815">
        <v>0</v>
      </c>
      <c r="K6815">
        <v>0</v>
      </c>
      <c r="L6815">
        <v>0</v>
      </c>
      <c r="M6815">
        <v>0</v>
      </c>
      <c r="N6815">
        <v>0</v>
      </c>
      <c r="O6815">
        <v>0</v>
      </c>
      <c r="P6815">
        <v>0</v>
      </c>
      <c r="Q6815">
        <v>0</v>
      </c>
    </row>
    <row r="6816" spans="1:17" x14ac:dyDescent="0.25">
      <c r="A6816" t="s">
        <v>22966</v>
      </c>
      <c r="B6816" t="s">
        <v>72</v>
      </c>
      <c r="C6816" t="s">
        <v>202</v>
      </c>
      <c r="D6816" t="s">
        <v>527</v>
      </c>
      <c r="E6816" t="s">
        <v>21471</v>
      </c>
      <c r="F6816" t="s">
        <v>528</v>
      </c>
      <c r="G6816">
        <v>0</v>
      </c>
      <c r="H6816">
        <v>0</v>
      </c>
      <c r="I6816">
        <v>0</v>
      </c>
      <c r="J6816">
        <v>0</v>
      </c>
      <c r="K6816">
        <v>0</v>
      </c>
      <c r="L6816">
        <v>0</v>
      </c>
      <c r="M6816">
        <v>0</v>
      </c>
      <c r="N6816">
        <v>4</v>
      </c>
      <c r="O6816">
        <v>4</v>
      </c>
      <c r="P6816">
        <v>0</v>
      </c>
      <c r="Q6816">
        <v>0</v>
      </c>
    </row>
    <row r="6817" spans="1:17" x14ac:dyDescent="0.25">
      <c r="A6817" t="s">
        <v>22967</v>
      </c>
      <c r="B6817" t="s">
        <v>72</v>
      </c>
      <c r="C6817" t="s">
        <v>202</v>
      </c>
      <c r="D6817" t="s">
        <v>527</v>
      </c>
      <c r="E6817" t="s">
        <v>21471</v>
      </c>
      <c r="F6817" t="s">
        <v>525</v>
      </c>
      <c r="G6817">
        <v>4</v>
      </c>
      <c r="H6817">
        <v>0</v>
      </c>
      <c r="I6817">
        <v>0</v>
      </c>
      <c r="J6817">
        <v>0</v>
      </c>
      <c r="K6817">
        <v>0</v>
      </c>
      <c r="L6817">
        <v>0</v>
      </c>
      <c r="M6817">
        <v>0</v>
      </c>
      <c r="N6817">
        <v>0</v>
      </c>
      <c r="O6817">
        <v>0</v>
      </c>
      <c r="P6817">
        <v>0</v>
      </c>
      <c r="Q6817">
        <v>0</v>
      </c>
    </row>
    <row r="6818" spans="1:17" x14ac:dyDescent="0.25">
      <c r="A6818" t="s">
        <v>17530</v>
      </c>
      <c r="B6818" t="s">
        <v>72</v>
      </c>
      <c r="C6818" t="s">
        <v>202</v>
      </c>
      <c r="D6818" t="s">
        <v>12971</v>
      </c>
      <c r="E6818" t="s">
        <v>563</v>
      </c>
      <c r="F6818" t="s">
        <v>525</v>
      </c>
      <c r="G6818">
        <v>1</v>
      </c>
      <c r="H6818">
        <v>0</v>
      </c>
      <c r="I6818">
        <v>0</v>
      </c>
      <c r="J6818">
        <v>0</v>
      </c>
      <c r="K6818">
        <v>0</v>
      </c>
      <c r="L6818">
        <v>0</v>
      </c>
      <c r="M6818">
        <v>0</v>
      </c>
      <c r="N6818">
        <v>0</v>
      </c>
      <c r="O6818">
        <v>0</v>
      </c>
      <c r="P6818">
        <v>0</v>
      </c>
      <c r="Q6818">
        <v>0</v>
      </c>
    </row>
    <row r="6819" spans="1:17" x14ac:dyDescent="0.25">
      <c r="A6819" t="s">
        <v>22968</v>
      </c>
      <c r="B6819" t="s">
        <v>72</v>
      </c>
      <c r="C6819" t="s">
        <v>202</v>
      </c>
      <c r="D6819" t="s">
        <v>12971</v>
      </c>
      <c r="E6819" t="s">
        <v>21471</v>
      </c>
      <c r="F6819" t="s">
        <v>525</v>
      </c>
      <c r="G6819">
        <v>4</v>
      </c>
      <c r="H6819">
        <v>0</v>
      </c>
      <c r="I6819">
        <v>0</v>
      </c>
      <c r="J6819">
        <v>0</v>
      </c>
      <c r="K6819">
        <v>0</v>
      </c>
      <c r="L6819">
        <v>0</v>
      </c>
      <c r="M6819">
        <v>0</v>
      </c>
      <c r="N6819">
        <v>0</v>
      </c>
      <c r="O6819">
        <v>0</v>
      </c>
      <c r="P6819">
        <v>0</v>
      </c>
      <c r="Q6819">
        <v>0</v>
      </c>
    </row>
    <row r="6820" spans="1:17" x14ac:dyDescent="0.25">
      <c r="A6820" t="s">
        <v>22969</v>
      </c>
      <c r="B6820" t="s">
        <v>72</v>
      </c>
      <c r="C6820" t="s">
        <v>203</v>
      </c>
      <c r="D6820" t="s">
        <v>529</v>
      </c>
      <c r="E6820" t="s">
        <v>21471</v>
      </c>
      <c r="F6820" t="s">
        <v>525</v>
      </c>
      <c r="G6820">
        <v>1</v>
      </c>
      <c r="H6820">
        <v>0</v>
      </c>
      <c r="I6820">
        <v>0</v>
      </c>
      <c r="J6820">
        <v>0</v>
      </c>
      <c r="K6820">
        <v>0</v>
      </c>
      <c r="L6820">
        <v>0</v>
      </c>
      <c r="M6820">
        <v>0</v>
      </c>
      <c r="N6820">
        <v>0</v>
      </c>
      <c r="O6820">
        <v>0</v>
      </c>
      <c r="P6820">
        <v>0</v>
      </c>
      <c r="Q6820">
        <v>0</v>
      </c>
    </row>
    <row r="6821" spans="1:17" x14ac:dyDescent="0.25">
      <c r="A6821" t="s">
        <v>17531</v>
      </c>
      <c r="B6821" t="s">
        <v>72</v>
      </c>
      <c r="C6821" t="s">
        <v>203</v>
      </c>
      <c r="D6821" t="s">
        <v>526</v>
      </c>
      <c r="E6821" t="s">
        <v>563</v>
      </c>
      <c r="F6821" t="s">
        <v>396</v>
      </c>
      <c r="G6821">
        <v>0</v>
      </c>
      <c r="H6821">
        <v>21</v>
      </c>
      <c r="I6821">
        <v>1</v>
      </c>
      <c r="J6821">
        <v>16</v>
      </c>
      <c r="K6821">
        <v>3</v>
      </c>
      <c r="L6821">
        <v>1</v>
      </c>
      <c r="M6821">
        <v>0</v>
      </c>
      <c r="N6821">
        <v>0</v>
      </c>
      <c r="O6821">
        <v>0</v>
      </c>
      <c r="P6821">
        <v>0</v>
      </c>
      <c r="Q6821">
        <v>0</v>
      </c>
    </row>
    <row r="6822" spans="1:17" x14ac:dyDescent="0.25">
      <c r="A6822" t="s">
        <v>17532</v>
      </c>
      <c r="B6822" t="s">
        <v>72</v>
      </c>
      <c r="C6822" t="s">
        <v>203</v>
      </c>
      <c r="D6822" t="s">
        <v>526</v>
      </c>
      <c r="E6822" t="s">
        <v>563</v>
      </c>
      <c r="F6822" t="s">
        <v>4236</v>
      </c>
      <c r="G6822">
        <v>0</v>
      </c>
      <c r="H6822">
        <v>21</v>
      </c>
      <c r="I6822">
        <v>1</v>
      </c>
      <c r="J6822">
        <v>16</v>
      </c>
      <c r="K6822">
        <v>1</v>
      </c>
      <c r="L6822">
        <v>3</v>
      </c>
      <c r="M6822">
        <v>0</v>
      </c>
      <c r="N6822">
        <v>0</v>
      </c>
      <c r="O6822">
        <v>0</v>
      </c>
      <c r="P6822">
        <v>0</v>
      </c>
      <c r="Q6822">
        <v>0</v>
      </c>
    </row>
    <row r="6823" spans="1:17" x14ac:dyDescent="0.25">
      <c r="A6823" t="s">
        <v>17533</v>
      </c>
      <c r="B6823" t="s">
        <v>72</v>
      </c>
      <c r="C6823" t="s">
        <v>203</v>
      </c>
      <c r="D6823" t="s">
        <v>526</v>
      </c>
      <c r="E6823" t="s">
        <v>563</v>
      </c>
      <c r="F6823" t="s">
        <v>4238</v>
      </c>
      <c r="G6823">
        <v>0</v>
      </c>
      <c r="H6823">
        <v>0</v>
      </c>
      <c r="I6823">
        <v>0</v>
      </c>
      <c r="J6823">
        <v>0</v>
      </c>
      <c r="K6823">
        <v>0</v>
      </c>
      <c r="L6823">
        <v>0</v>
      </c>
      <c r="M6823">
        <v>21</v>
      </c>
      <c r="N6823">
        <v>0</v>
      </c>
      <c r="O6823">
        <v>0</v>
      </c>
      <c r="P6823">
        <v>0</v>
      </c>
      <c r="Q6823">
        <v>0</v>
      </c>
    </row>
    <row r="6824" spans="1:17" x14ac:dyDescent="0.25">
      <c r="A6824" t="s">
        <v>17534</v>
      </c>
      <c r="B6824" t="s">
        <v>72</v>
      </c>
      <c r="C6824" t="s">
        <v>203</v>
      </c>
      <c r="D6824" t="s">
        <v>526</v>
      </c>
      <c r="E6824" t="s">
        <v>563</v>
      </c>
      <c r="F6824" t="s">
        <v>397</v>
      </c>
      <c r="G6824">
        <v>0</v>
      </c>
      <c r="H6824">
        <v>21</v>
      </c>
      <c r="I6824">
        <v>1</v>
      </c>
      <c r="J6824">
        <v>16</v>
      </c>
      <c r="K6824">
        <v>1</v>
      </c>
      <c r="L6824">
        <v>3</v>
      </c>
      <c r="M6824">
        <v>0</v>
      </c>
      <c r="N6824">
        <v>0</v>
      </c>
      <c r="O6824">
        <v>0</v>
      </c>
      <c r="P6824">
        <v>0</v>
      </c>
      <c r="Q6824">
        <v>0</v>
      </c>
    </row>
    <row r="6825" spans="1:17" x14ac:dyDescent="0.25">
      <c r="A6825" t="s">
        <v>17535</v>
      </c>
      <c r="B6825" t="s">
        <v>72</v>
      </c>
      <c r="C6825" t="s">
        <v>203</v>
      </c>
      <c r="D6825" t="s">
        <v>526</v>
      </c>
      <c r="E6825" t="s">
        <v>563</v>
      </c>
      <c r="F6825" t="s">
        <v>398</v>
      </c>
      <c r="G6825">
        <v>0</v>
      </c>
      <c r="H6825">
        <v>21</v>
      </c>
      <c r="I6825">
        <v>1</v>
      </c>
      <c r="J6825">
        <v>16</v>
      </c>
      <c r="K6825">
        <v>1</v>
      </c>
      <c r="L6825">
        <v>3</v>
      </c>
      <c r="M6825">
        <v>0</v>
      </c>
      <c r="N6825">
        <v>0</v>
      </c>
      <c r="O6825">
        <v>0</v>
      </c>
      <c r="P6825">
        <v>0</v>
      </c>
      <c r="Q6825">
        <v>0</v>
      </c>
    </row>
    <row r="6826" spans="1:17" x14ac:dyDescent="0.25">
      <c r="A6826" t="s">
        <v>17536</v>
      </c>
      <c r="B6826" t="s">
        <v>72</v>
      </c>
      <c r="C6826" t="s">
        <v>203</v>
      </c>
      <c r="D6826" t="s">
        <v>526</v>
      </c>
      <c r="E6826" t="s">
        <v>563</v>
      </c>
      <c r="F6826" t="s">
        <v>4242</v>
      </c>
      <c r="G6826">
        <v>0</v>
      </c>
      <c r="H6826">
        <v>0</v>
      </c>
      <c r="I6826">
        <v>0</v>
      </c>
      <c r="J6826">
        <v>0</v>
      </c>
      <c r="K6826">
        <v>0</v>
      </c>
      <c r="L6826">
        <v>0</v>
      </c>
      <c r="M6826">
        <v>21</v>
      </c>
      <c r="N6826">
        <v>0</v>
      </c>
      <c r="O6826">
        <v>0</v>
      </c>
      <c r="P6826">
        <v>0</v>
      </c>
      <c r="Q6826">
        <v>0</v>
      </c>
    </row>
    <row r="6827" spans="1:17" x14ac:dyDescent="0.25">
      <c r="A6827" t="s">
        <v>17537</v>
      </c>
      <c r="B6827" t="s">
        <v>72</v>
      </c>
      <c r="C6827" t="s">
        <v>203</v>
      </c>
      <c r="D6827" t="s">
        <v>526</v>
      </c>
      <c r="E6827" t="s">
        <v>563</v>
      </c>
      <c r="F6827" t="s">
        <v>399</v>
      </c>
      <c r="G6827">
        <v>0</v>
      </c>
      <c r="H6827">
        <v>21</v>
      </c>
      <c r="I6827">
        <v>1</v>
      </c>
      <c r="J6827">
        <v>16</v>
      </c>
      <c r="K6827">
        <v>3</v>
      </c>
      <c r="L6827">
        <v>1</v>
      </c>
      <c r="M6827">
        <v>0</v>
      </c>
      <c r="N6827">
        <v>0</v>
      </c>
      <c r="O6827">
        <v>0</v>
      </c>
      <c r="P6827">
        <v>0</v>
      </c>
      <c r="Q6827">
        <v>0</v>
      </c>
    </row>
    <row r="6828" spans="1:17" x14ac:dyDescent="0.25">
      <c r="A6828" t="s">
        <v>17538</v>
      </c>
      <c r="B6828" t="s">
        <v>72</v>
      </c>
      <c r="C6828" t="s">
        <v>203</v>
      </c>
      <c r="D6828" t="s">
        <v>526</v>
      </c>
      <c r="E6828" t="s">
        <v>563</v>
      </c>
      <c r="F6828" t="s">
        <v>4245</v>
      </c>
      <c r="G6828">
        <v>0</v>
      </c>
      <c r="H6828">
        <v>0</v>
      </c>
      <c r="I6828">
        <v>0</v>
      </c>
      <c r="J6828">
        <v>0</v>
      </c>
      <c r="K6828">
        <v>0</v>
      </c>
      <c r="L6828">
        <v>0</v>
      </c>
      <c r="M6828">
        <v>21</v>
      </c>
      <c r="N6828">
        <v>0</v>
      </c>
      <c r="O6828">
        <v>0</v>
      </c>
      <c r="P6828">
        <v>0</v>
      </c>
      <c r="Q6828">
        <v>0</v>
      </c>
    </row>
    <row r="6829" spans="1:17" x14ac:dyDescent="0.25">
      <c r="A6829" t="s">
        <v>17539</v>
      </c>
      <c r="B6829" t="s">
        <v>72</v>
      </c>
      <c r="C6829" t="s">
        <v>203</v>
      </c>
      <c r="D6829" t="s">
        <v>526</v>
      </c>
      <c r="E6829" t="s">
        <v>563</v>
      </c>
      <c r="F6829" t="s">
        <v>394</v>
      </c>
      <c r="G6829">
        <v>0</v>
      </c>
      <c r="H6829">
        <v>0</v>
      </c>
      <c r="I6829">
        <v>0</v>
      </c>
      <c r="J6829">
        <v>0</v>
      </c>
      <c r="K6829">
        <v>0</v>
      </c>
      <c r="L6829">
        <v>0</v>
      </c>
      <c r="M6829">
        <v>0</v>
      </c>
      <c r="N6829">
        <v>21</v>
      </c>
      <c r="O6829">
        <v>18</v>
      </c>
      <c r="P6829">
        <v>3</v>
      </c>
      <c r="Q6829">
        <v>0</v>
      </c>
    </row>
    <row r="6830" spans="1:17" x14ac:dyDescent="0.25">
      <c r="A6830" t="s">
        <v>17540</v>
      </c>
      <c r="B6830" t="s">
        <v>72</v>
      </c>
      <c r="C6830" t="s">
        <v>203</v>
      </c>
      <c r="D6830" t="s">
        <v>526</v>
      </c>
      <c r="E6830" t="s">
        <v>563</v>
      </c>
      <c r="F6830" t="s">
        <v>395</v>
      </c>
      <c r="G6830">
        <v>0</v>
      </c>
      <c r="H6830">
        <v>0</v>
      </c>
      <c r="I6830">
        <v>0</v>
      </c>
      <c r="J6830">
        <v>0</v>
      </c>
      <c r="K6830">
        <v>0</v>
      </c>
      <c r="L6830">
        <v>0</v>
      </c>
      <c r="M6830">
        <v>0</v>
      </c>
      <c r="N6830">
        <v>21</v>
      </c>
      <c r="O6830">
        <v>18</v>
      </c>
      <c r="P6830">
        <v>3</v>
      </c>
      <c r="Q6830">
        <v>0</v>
      </c>
    </row>
    <row r="6831" spans="1:17" x14ac:dyDescent="0.25">
      <c r="A6831" t="s">
        <v>15712</v>
      </c>
      <c r="B6831" t="s">
        <v>72</v>
      </c>
      <c r="C6831" t="s">
        <v>203</v>
      </c>
      <c r="D6831" t="s">
        <v>526</v>
      </c>
      <c r="E6831" t="s">
        <v>563</v>
      </c>
      <c r="F6831" t="s">
        <v>525</v>
      </c>
      <c r="G6831">
        <v>21</v>
      </c>
      <c r="H6831">
        <v>0</v>
      </c>
      <c r="I6831">
        <v>0</v>
      </c>
      <c r="J6831">
        <v>0</v>
      </c>
      <c r="K6831">
        <v>0</v>
      </c>
      <c r="L6831">
        <v>0</v>
      </c>
      <c r="M6831">
        <v>0</v>
      </c>
      <c r="N6831">
        <v>0</v>
      </c>
      <c r="O6831">
        <v>0</v>
      </c>
      <c r="P6831">
        <v>0</v>
      </c>
      <c r="Q6831">
        <v>0</v>
      </c>
    </row>
    <row r="6832" spans="1:17" x14ac:dyDescent="0.25">
      <c r="A6832" t="s">
        <v>22970</v>
      </c>
      <c r="B6832" t="s">
        <v>72</v>
      </c>
      <c r="C6832" t="s">
        <v>203</v>
      </c>
      <c r="D6832" t="s">
        <v>526</v>
      </c>
      <c r="E6832" t="s">
        <v>21471</v>
      </c>
      <c r="F6832" t="s">
        <v>396</v>
      </c>
      <c r="G6832">
        <v>0</v>
      </c>
      <c r="H6832">
        <v>12</v>
      </c>
      <c r="I6832">
        <v>2</v>
      </c>
      <c r="J6832">
        <v>10</v>
      </c>
      <c r="K6832">
        <v>0</v>
      </c>
      <c r="L6832">
        <v>0</v>
      </c>
      <c r="M6832">
        <v>0</v>
      </c>
      <c r="N6832">
        <v>0</v>
      </c>
      <c r="O6832">
        <v>0</v>
      </c>
      <c r="P6832">
        <v>0</v>
      </c>
      <c r="Q6832">
        <v>0</v>
      </c>
    </row>
    <row r="6833" spans="1:17" x14ac:dyDescent="0.25">
      <c r="A6833" t="s">
        <v>22971</v>
      </c>
      <c r="B6833" t="s">
        <v>72</v>
      </c>
      <c r="C6833" t="s">
        <v>203</v>
      </c>
      <c r="D6833" t="s">
        <v>526</v>
      </c>
      <c r="E6833" t="s">
        <v>21471</v>
      </c>
      <c r="F6833" t="s">
        <v>4236</v>
      </c>
      <c r="G6833">
        <v>0</v>
      </c>
      <c r="H6833">
        <v>12</v>
      </c>
      <c r="I6833">
        <v>2</v>
      </c>
      <c r="J6833">
        <v>10</v>
      </c>
      <c r="K6833">
        <v>0</v>
      </c>
      <c r="L6833">
        <v>0</v>
      </c>
      <c r="M6833">
        <v>0</v>
      </c>
      <c r="N6833">
        <v>0</v>
      </c>
      <c r="O6833">
        <v>0</v>
      </c>
      <c r="P6833">
        <v>0</v>
      </c>
      <c r="Q6833">
        <v>0</v>
      </c>
    </row>
    <row r="6834" spans="1:17" x14ac:dyDescent="0.25">
      <c r="A6834" t="s">
        <v>22972</v>
      </c>
      <c r="B6834" t="s">
        <v>72</v>
      </c>
      <c r="C6834" t="s">
        <v>203</v>
      </c>
      <c r="D6834" t="s">
        <v>526</v>
      </c>
      <c r="E6834" t="s">
        <v>21471</v>
      </c>
      <c r="F6834" t="s">
        <v>4238</v>
      </c>
      <c r="G6834">
        <v>0</v>
      </c>
      <c r="H6834">
        <v>0</v>
      </c>
      <c r="I6834">
        <v>0</v>
      </c>
      <c r="J6834">
        <v>0</v>
      </c>
      <c r="K6834">
        <v>0</v>
      </c>
      <c r="L6834">
        <v>0</v>
      </c>
      <c r="M6834">
        <v>12</v>
      </c>
      <c r="N6834">
        <v>0</v>
      </c>
      <c r="O6834">
        <v>0</v>
      </c>
      <c r="P6834">
        <v>0</v>
      </c>
      <c r="Q6834">
        <v>0</v>
      </c>
    </row>
    <row r="6835" spans="1:17" x14ac:dyDescent="0.25">
      <c r="A6835" t="s">
        <v>22973</v>
      </c>
      <c r="B6835" t="s">
        <v>72</v>
      </c>
      <c r="C6835" t="s">
        <v>203</v>
      </c>
      <c r="D6835" t="s">
        <v>526</v>
      </c>
      <c r="E6835" t="s">
        <v>21471</v>
      </c>
      <c r="F6835" t="s">
        <v>397</v>
      </c>
      <c r="G6835">
        <v>0</v>
      </c>
      <c r="H6835">
        <v>12</v>
      </c>
      <c r="I6835">
        <v>2</v>
      </c>
      <c r="J6835">
        <v>10</v>
      </c>
      <c r="K6835">
        <v>0</v>
      </c>
      <c r="L6835">
        <v>0</v>
      </c>
      <c r="M6835">
        <v>0</v>
      </c>
      <c r="N6835">
        <v>0</v>
      </c>
      <c r="O6835">
        <v>0</v>
      </c>
      <c r="P6835">
        <v>0</v>
      </c>
      <c r="Q6835">
        <v>0</v>
      </c>
    </row>
    <row r="6836" spans="1:17" x14ac:dyDescent="0.25">
      <c r="A6836" t="s">
        <v>22974</v>
      </c>
      <c r="B6836" t="s">
        <v>72</v>
      </c>
      <c r="C6836" t="s">
        <v>203</v>
      </c>
      <c r="D6836" t="s">
        <v>526</v>
      </c>
      <c r="E6836" t="s">
        <v>21471</v>
      </c>
      <c r="F6836" t="s">
        <v>398</v>
      </c>
      <c r="G6836">
        <v>0</v>
      </c>
      <c r="H6836">
        <v>12</v>
      </c>
      <c r="I6836">
        <v>2</v>
      </c>
      <c r="J6836">
        <v>10</v>
      </c>
      <c r="K6836">
        <v>0</v>
      </c>
      <c r="L6836">
        <v>0</v>
      </c>
      <c r="M6836">
        <v>0</v>
      </c>
      <c r="N6836">
        <v>0</v>
      </c>
      <c r="O6836">
        <v>0</v>
      </c>
      <c r="P6836">
        <v>0</v>
      </c>
      <c r="Q6836">
        <v>0</v>
      </c>
    </row>
    <row r="6837" spans="1:17" x14ac:dyDescent="0.25">
      <c r="A6837" t="s">
        <v>22975</v>
      </c>
      <c r="B6837" t="s">
        <v>72</v>
      </c>
      <c r="C6837" t="s">
        <v>203</v>
      </c>
      <c r="D6837" t="s">
        <v>526</v>
      </c>
      <c r="E6837" t="s">
        <v>21471</v>
      </c>
      <c r="F6837" t="s">
        <v>4242</v>
      </c>
      <c r="G6837">
        <v>0</v>
      </c>
      <c r="H6837">
        <v>0</v>
      </c>
      <c r="I6837">
        <v>0</v>
      </c>
      <c r="J6837">
        <v>0</v>
      </c>
      <c r="K6837">
        <v>0</v>
      </c>
      <c r="L6837">
        <v>0</v>
      </c>
      <c r="M6837">
        <v>12</v>
      </c>
      <c r="N6837">
        <v>0</v>
      </c>
      <c r="O6837">
        <v>0</v>
      </c>
      <c r="P6837">
        <v>0</v>
      </c>
      <c r="Q6837">
        <v>0</v>
      </c>
    </row>
    <row r="6838" spans="1:17" x14ac:dyDescent="0.25">
      <c r="A6838" t="s">
        <v>22976</v>
      </c>
      <c r="B6838" t="s">
        <v>72</v>
      </c>
      <c r="C6838" t="s">
        <v>203</v>
      </c>
      <c r="D6838" t="s">
        <v>526</v>
      </c>
      <c r="E6838" t="s">
        <v>21471</v>
      </c>
      <c r="F6838" t="s">
        <v>399</v>
      </c>
      <c r="G6838">
        <v>0</v>
      </c>
      <c r="H6838">
        <v>12</v>
      </c>
      <c r="I6838">
        <v>2</v>
      </c>
      <c r="J6838">
        <v>10</v>
      </c>
      <c r="K6838">
        <v>0</v>
      </c>
      <c r="L6838">
        <v>0</v>
      </c>
      <c r="M6838">
        <v>0</v>
      </c>
      <c r="N6838">
        <v>0</v>
      </c>
      <c r="O6838">
        <v>0</v>
      </c>
      <c r="P6838">
        <v>0</v>
      </c>
      <c r="Q6838">
        <v>0</v>
      </c>
    </row>
    <row r="6839" spans="1:17" x14ac:dyDescent="0.25">
      <c r="A6839" t="s">
        <v>22977</v>
      </c>
      <c r="B6839" t="s">
        <v>72</v>
      </c>
      <c r="C6839" t="s">
        <v>203</v>
      </c>
      <c r="D6839" t="s">
        <v>526</v>
      </c>
      <c r="E6839" t="s">
        <v>21471</v>
      </c>
      <c r="F6839" t="s">
        <v>4245</v>
      </c>
      <c r="G6839">
        <v>0</v>
      </c>
      <c r="H6839">
        <v>0</v>
      </c>
      <c r="I6839">
        <v>0</v>
      </c>
      <c r="J6839">
        <v>0</v>
      </c>
      <c r="K6839">
        <v>0</v>
      </c>
      <c r="L6839">
        <v>0</v>
      </c>
      <c r="M6839">
        <v>12</v>
      </c>
      <c r="N6839">
        <v>0</v>
      </c>
      <c r="O6839">
        <v>0</v>
      </c>
      <c r="P6839">
        <v>0</v>
      </c>
      <c r="Q6839">
        <v>0</v>
      </c>
    </row>
    <row r="6840" spans="1:17" x14ac:dyDescent="0.25">
      <c r="A6840" t="s">
        <v>22978</v>
      </c>
      <c r="B6840" t="s">
        <v>72</v>
      </c>
      <c r="C6840" t="s">
        <v>203</v>
      </c>
      <c r="D6840" t="s">
        <v>526</v>
      </c>
      <c r="E6840" t="s">
        <v>21471</v>
      </c>
      <c r="F6840" t="s">
        <v>394</v>
      </c>
      <c r="G6840">
        <v>0</v>
      </c>
      <c r="H6840">
        <v>0</v>
      </c>
      <c r="I6840">
        <v>0</v>
      </c>
      <c r="J6840">
        <v>0</v>
      </c>
      <c r="K6840">
        <v>0</v>
      </c>
      <c r="L6840">
        <v>0</v>
      </c>
      <c r="M6840">
        <v>0</v>
      </c>
      <c r="N6840">
        <v>11</v>
      </c>
      <c r="O6840">
        <v>11</v>
      </c>
      <c r="P6840">
        <v>0</v>
      </c>
      <c r="Q6840">
        <v>0</v>
      </c>
    </row>
    <row r="6841" spans="1:17" x14ac:dyDescent="0.25">
      <c r="A6841" t="s">
        <v>22979</v>
      </c>
      <c r="B6841" t="s">
        <v>72</v>
      </c>
      <c r="C6841" t="s">
        <v>203</v>
      </c>
      <c r="D6841" t="s">
        <v>526</v>
      </c>
      <c r="E6841" t="s">
        <v>21471</v>
      </c>
      <c r="F6841" t="s">
        <v>395</v>
      </c>
      <c r="G6841">
        <v>0</v>
      </c>
      <c r="H6841">
        <v>0</v>
      </c>
      <c r="I6841">
        <v>0</v>
      </c>
      <c r="J6841">
        <v>0</v>
      </c>
      <c r="K6841">
        <v>0</v>
      </c>
      <c r="L6841">
        <v>0</v>
      </c>
      <c r="M6841">
        <v>0</v>
      </c>
      <c r="N6841">
        <v>11</v>
      </c>
      <c r="O6841">
        <v>11</v>
      </c>
      <c r="P6841">
        <v>0</v>
      </c>
      <c r="Q6841">
        <v>0</v>
      </c>
    </row>
    <row r="6842" spans="1:17" x14ac:dyDescent="0.25">
      <c r="A6842" t="s">
        <v>22980</v>
      </c>
      <c r="B6842" t="s">
        <v>72</v>
      </c>
      <c r="C6842" t="s">
        <v>203</v>
      </c>
      <c r="D6842" t="s">
        <v>526</v>
      </c>
      <c r="E6842" t="s">
        <v>21471</v>
      </c>
      <c r="F6842" t="s">
        <v>525</v>
      </c>
      <c r="G6842">
        <v>12</v>
      </c>
      <c r="H6842">
        <v>0</v>
      </c>
      <c r="I6842">
        <v>0</v>
      </c>
      <c r="J6842">
        <v>0</v>
      </c>
      <c r="K6842">
        <v>0</v>
      </c>
      <c r="L6842">
        <v>0</v>
      </c>
      <c r="M6842">
        <v>0</v>
      </c>
      <c r="N6842">
        <v>0</v>
      </c>
      <c r="O6842">
        <v>0</v>
      </c>
      <c r="P6842">
        <v>0</v>
      </c>
      <c r="Q6842">
        <v>0</v>
      </c>
    </row>
    <row r="6843" spans="1:17" x14ac:dyDescent="0.25">
      <c r="A6843" t="s">
        <v>15713</v>
      </c>
      <c r="B6843" t="s">
        <v>72</v>
      </c>
      <c r="C6843" t="s">
        <v>203</v>
      </c>
      <c r="D6843" t="s">
        <v>527</v>
      </c>
      <c r="E6843" t="s">
        <v>563</v>
      </c>
      <c r="F6843" t="s">
        <v>528</v>
      </c>
      <c r="G6843">
        <v>0</v>
      </c>
      <c r="H6843">
        <v>0</v>
      </c>
      <c r="I6843">
        <v>0</v>
      </c>
      <c r="J6843">
        <v>0</v>
      </c>
      <c r="K6843">
        <v>0</v>
      </c>
      <c r="L6843">
        <v>0</v>
      </c>
      <c r="M6843">
        <v>0</v>
      </c>
      <c r="N6843">
        <v>3</v>
      </c>
      <c r="O6843">
        <v>3</v>
      </c>
      <c r="P6843">
        <v>0</v>
      </c>
      <c r="Q6843">
        <v>0</v>
      </c>
    </row>
    <row r="6844" spans="1:17" x14ac:dyDescent="0.25">
      <c r="A6844" t="s">
        <v>22981</v>
      </c>
      <c r="B6844" t="s">
        <v>74</v>
      </c>
      <c r="C6844" t="s">
        <v>92</v>
      </c>
      <c r="D6844" t="s">
        <v>526</v>
      </c>
      <c r="E6844" t="s">
        <v>21471</v>
      </c>
      <c r="F6844" t="s">
        <v>4238</v>
      </c>
      <c r="G6844">
        <v>0</v>
      </c>
      <c r="H6844">
        <v>0</v>
      </c>
      <c r="I6844">
        <v>0</v>
      </c>
      <c r="J6844">
        <v>0</v>
      </c>
      <c r="K6844">
        <v>0</v>
      </c>
      <c r="L6844">
        <v>0</v>
      </c>
      <c r="M6844">
        <v>21</v>
      </c>
      <c r="N6844">
        <v>0</v>
      </c>
      <c r="O6844">
        <v>0</v>
      </c>
      <c r="P6844">
        <v>0</v>
      </c>
      <c r="Q6844">
        <v>0</v>
      </c>
    </row>
    <row r="6845" spans="1:17" x14ac:dyDescent="0.25">
      <c r="A6845" t="s">
        <v>22982</v>
      </c>
      <c r="B6845" t="s">
        <v>74</v>
      </c>
      <c r="C6845" t="s">
        <v>92</v>
      </c>
      <c r="D6845" t="s">
        <v>526</v>
      </c>
      <c r="E6845" t="s">
        <v>21471</v>
      </c>
      <c r="F6845" t="s">
        <v>397</v>
      </c>
      <c r="G6845">
        <v>0</v>
      </c>
      <c r="H6845">
        <v>21</v>
      </c>
      <c r="I6845">
        <v>3</v>
      </c>
      <c r="J6845">
        <v>14</v>
      </c>
      <c r="K6845">
        <v>3</v>
      </c>
      <c r="L6845">
        <v>1</v>
      </c>
      <c r="M6845">
        <v>0</v>
      </c>
      <c r="N6845">
        <v>0</v>
      </c>
      <c r="O6845">
        <v>0</v>
      </c>
      <c r="P6845">
        <v>0</v>
      </c>
      <c r="Q6845">
        <v>0</v>
      </c>
    </row>
    <row r="6846" spans="1:17" x14ac:dyDescent="0.25">
      <c r="A6846" t="s">
        <v>22983</v>
      </c>
      <c r="B6846" t="s">
        <v>74</v>
      </c>
      <c r="C6846" t="s">
        <v>92</v>
      </c>
      <c r="D6846" t="s">
        <v>526</v>
      </c>
      <c r="E6846" t="s">
        <v>21471</v>
      </c>
      <c r="F6846" t="s">
        <v>398</v>
      </c>
      <c r="G6846">
        <v>0</v>
      </c>
      <c r="H6846">
        <v>21</v>
      </c>
      <c r="I6846">
        <v>3</v>
      </c>
      <c r="J6846">
        <v>14</v>
      </c>
      <c r="K6846">
        <v>3</v>
      </c>
      <c r="L6846">
        <v>1</v>
      </c>
      <c r="M6846">
        <v>0</v>
      </c>
      <c r="N6846">
        <v>0</v>
      </c>
      <c r="O6846">
        <v>0</v>
      </c>
      <c r="P6846">
        <v>0</v>
      </c>
      <c r="Q6846">
        <v>0</v>
      </c>
    </row>
    <row r="6847" spans="1:17" x14ac:dyDescent="0.25">
      <c r="A6847" t="s">
        <v>22984</v>
      </c>
      <c r="B6847" t="s">
        <v>74</v>
      </c>
      <c r="C6847" t="s">
        <v>92</v>
      </c>
      <c r="D6847" t="s">
        <v>526</v>
      </c>
      <c r="E6847" t="s">
        <v>21471</v>
      </c>
      <c r="F6847" t="s">
        <v>4242</v>
      </c>
      <c r="G6847">
        <v>0</v>
      </c>
      <c r="H6847">
        <v>0</v>
      </c>
      <c r="I6847">
        <v>0</v>
      </c>
      <c r="J6847">
        <v>0</v>
      </c>
      <c r="K6847">
        <v>0</v>
      </c>
      <c r="L6847">
        <v>0</v>
      </c>
      <c r="M6847">
        <v>21</v>
      </c>
      <c r="N6847">
        <v>0</v>
      </c>
      <c r="O6847">
        <v>0</v>
      </c>
      <c r="P6847">
        <v>0</v>
      </c>
      <c r="Q6847">
        <v>0</v>
      </c>
    </row>
    <row r="6848" spans="1:17" x14ac:dyDescent="0.25">
      <c r="A6848" t="s">
        <v>22985</v>
      </c>
      <c r="B6848" t="s">
        <v>74</v>
      </c>
      <c r="C6848" t="s">
        <v>92</v>
      </c>
      <c r="D6848" t="s">
        <v>526</v>
      </c>
      <c r="E6848" t="s">
        <v>21471</v>
      </c>
      <c r="F6848" t="s">
        <v>399</v>
      </c>
      <c r="G6848">
        <v>0</v>
      </c>
      <c r="H6848">
        <v>21</v>
      </c>
      <c r="I6848">
        <v>3</v>
      </c>
      <c r="J6848">
        <v>14</v>
      </c>
      <c r="K6848">
        <v>3</v>
      </c>
      <c r="L6848">
        <v>1</v>
      </c>
      <c r="M6848">
        <v>0</v>
      </c>
      <c r="N6848">
        <v>0</v>
      </c>
      <c r="O6848">
        <v>0</v>
      </c>
      <c r="P6848">
        <v>0</v>
      </c>
      <c r="Q6848">
        <v>0</v>
      </c>
    </row>
    <row r="6849" spans="1:17" x14ac:dyDescent="0.25">
      <c r="A6849" t="s">
        <v>22986</v>
      </c>
      <c r="B6849" t="s">
        <v>74</v>
      </c>
      <c r="C6849" t="s">
        <v>92</v>
      </c>
      <c r="D6849" t="s">
        <v>526</v>
      </c>
      <c r="E6849" t="s">
        <v>21471</v>
      </c>
      <c r="F6849" t="s">
        <v>4245</v>
      </c>
      <c r="G6849">
        <v>0</v>
      </c>
      <c r="H6849">
        <v>0</v>
      </c>
      <c r="I6849">
        <v>0</v>
      </c>
      <c r="J6849">
        <v>0</v>
      </c>
      <c r="K6849">
        <v>0</v>
      </c>
      <c r="L6849">
        <v>0</v>
      </c>
      <c r="M6849">
        <v>21</v>
      </c>
      <c r="N6849">
        <v>0</v>
      </c>
      <c r="O6849">
        <v>0</v>
      </c>
      <c r="P6849">
        <v>0</v>
      </c>
      <c r="Q6849">
        <v>0</v>
      </c>
    </row>
    <row r="6850" spans="1:17" x14ac:dyDescent="0.25">
      <c r="A6850" t="s">
        <v>22987</v>
      </c>
      <c r="B6850" t="s">
        <v>74</v>
      </c>
      <c r="C6850" t="s">
        <v>92</v>
      </c>
      <c r="D6850" t="s">
        <v>526</v>
      </c>
      <c r="E6850" t="s">
        <v>21471</v>
      </c>
      <c r="F6850" t="s">
        <v>394</v>
      </c>
      <c r="G6850">
        <v>0</v>
      </c>
      <c r="H6850">
        <v>0</v>
      </c>
      <c r="I6850">
        <v>0</v>
      </c>
      <c r="J6850">
        <v>0</v>
      </c>
      <c r="K6850">
        <v>0</v>
      </c>
      <c r="L6850">
        <v>0</v>
      </c>
      <c r="M6850">
        <v>0</v>
      </c>
      <c r="N6850">
        <v>11</v>
      </c>
      <c r="O6850">
        <v>10</v>
      </c>
      <c r="P6850">
        <v>1</v>
      </c>
      <c r="Q6850">
        <v>0</v>
      </c>
    </row>
    <row r="6851" spans="1:17" x14ac:dyDescent="0.25">
      <c r="A6851" t="s">
        <v>22988</v>
      </c>
      <c r="B6851" t="s">
        <v>74</v>
      </c>
      <c r="C6851" t="s">
        <v>92</v>
      </c>
      <c r="D6851" t="s">
        <v>526</v>
      </c>
      <c r="E6851" t="s">
        <v>21471</v>
      </c>
      <c r="F6851" t="s">
        <v>395</v>
      </c>
      <c r="G6851">
        <v>0</v>
      </c>
      <c r="H6851">
        <v>0</v>
      </c>
      <c r="I6851">
        <v>0</v>
      </c>
      <c r="J6851">
        <v>0</v>
      </c>
      <c r="K6851">
        <v>0</v>
      </c>
      <c r="L6851">
        <v>0</v>
      </c>
      <c r="M6851">
        <v>0</v>
      </c>
      <c r="N6851">
        <v>7</v>
      </c>
      <c r="O6851">
        <v>7</v>
      </c>
      <c r="P6851">
        <v>0</v>
      </c>
      <c r="Q6851">
        <v>0</v>
      </c>
    </row>
    <row r="6852" spans="1:17" x14ac:dyDescent="0.25">
      <c r="A6852" t="s">
        <v>22989</v>
      </c>
      <c r="B6852" t="s">
        <v>74</v>
      </c>
      <c r="C6852" t="s">
        <v>92</v>
      </c>
      <c r="D6852" t="s">
        <v>526</v>
      </c>
      <c r="E6852" t="s">
        <v>21471</v>
      </c>
      <c r="F6852" t="s">
        <v>525</v>
      </c>
      <c r="G6852">
        <v>21</v>
      </c>
      <c r="H6852">
        <v>0</v>
      </c>
      <c r="I6852">
        <v>0</v>
      </c>
      <c r="J6852">
        <v>0</v>
      </c>
      <c r="K6852">
        <v>0</v>
      </c>
      <c r="L6852">
        <v>0</v>
      </c>
      <c r="M6852">
        <v>0</v>
      </c>
      <c r="N6852">
        <v>0</v>
      </c>
      <c r="O6852">
        <v>0</v>
      </c>
      <c r="P6852">
        <v>0</v>
      </c>
      <c r="Q6852">
        <v>0</v>
      </c>
    </row>
    <row r="6853" spans="1:17" x14ac:dyDescent="0.25">
      <c r="A6853" t="s">
        <v>18646</v>
      </c>
      <c r="B6853" t="s">
        <v>74</v>
      </c>
      <c r="C6853" t="s">
        <v>92</v>
      </c>
      <c r="D6853" t="s">
        <v>12971</v>
      </c>
      <c r="E6853" t="s">
        <v>563</v>
      </c>
      <c r="F6853" t="s">
        <v>525</v>
      </c>
      <c r="G6853">
        <v>3</v>
      </c>
      <c r="H6853">
        <v>0</v>
      </c>
      <c r="I6853">
        <v>0</v>
      </c>
      <c r="J6853">
        <v>0</v>
      </c>
      <c r="K6853">
        <v>0</v>
      </c>
      <c r="L6853">
        <v>0</v>
      </c>
      <c r="M6853">
        <v>0</v>
      </c>
      <c r="N6853">
        <v>0</v>
      </c>
      <c r="O6853">
        <v>0</v>
      </c>
      <c r="P6853">
        <v>0</v>
      </c>
      <c r="Q6853">
        <v>0</v>
      </c>
    </row>
    <row r="6854" spans="1:17" x14ac:dyDescent="0.25">
      <c r="A6854" t="s">
        <v>22990</v>
      </c>
      <c r="B6854" t="s">
        <v>74</v>
      </c>
      <c r="C6854" t="s">
        <v>92</v>
      </c>
      <c r="D6854" t="s">
        <v>12971</v>
      </c>
      <c r="E6854" t="s">
        <v>21471</v>
      </c>
      <c r="F6854" t="s">
        <v>525</v>
      </c>
      <c r="G6854">
        <v>3</v>
      </c>
      <c r="H6854">
        <v>0</v>
      </c>
      <c r="I6854">
        <v>0</v>
      </c>
      <c r="J6854">
        <v>0</v>
      </c>
      <c r="K6854">
        <v>0</v>
      </c>
      <c r="L6854">
        <v>0</v>
      </c>
      <c r="M6854">
        <v>0</v>
      </c>
      <c r="N6854">
        <v>0</v>
      </c>
      <c r="O6854">
        <v>0</v>
      </c>
      <c r="P6854">
        <v>0</v>
      </c>
      <c r="Q6854">
        <v>0</v>
      </c>
    </row>
    <row r="6855" spans="1:17" x14ac:dyDescent="0.25">
      <c r="A6855" t="s">
        <v>18647</v>
      </c>
      <c r="B6855" t="s">
        <v>74</v>
      </c>
      <c r="C6855" t="s">
        <v>93</v>
      </c>
      <c r="D6855" t="s">
        <v>529</v>
      </c>
      <c r="E6855" t="s">
        <v>563</v>
      </c>
      <c r="F6855" t="s">
        <v>525</v>
      </c>
      <c r="G6855">
        <v>3</v>
      </c>
      <c r="H6855">
        <v>0</v>
      </c>
      <c r="I6855">
        <v>0</v>
      </c>
      <c r="J6855">
        <v>0</v>
      </c>
      <c r="K6855">
        <v>0</v>
      </c>
      <c r="L6855">
        <v>0</v>
      </c>
      <c r="M6855">
        <v>0</v>
      </c>
      <c r="N6855">
        <v>0</v>
      </c>
      <c r="O6855">
        <v>0</v>
      </c>
      <c r="P6855">
        <v>0</v>
      </c>
      <c r="Q6855">
        <v>0</v>
      </c>
    </row>
    <row r="6856" spans="1:17" x14ac:dyDescent="0.25">
      <c r="A6856" t="s">
        <v>18648</v>
      </c>
      <c r="B6856" t="s">
        <v>74</v>
      </c>
      <c r="C6856" t="s">
        <v>93</v>
      </c>
      <c r="D6856" t="s">
        <v>526</v>
      </c>
      <c r="E6856" t="s">
        <v>563</v>
      </c>
      <c r="F6856" t="s">
        <v>396</v>
      </c>
      <c r="G6856">
        <v>0</v>
      </c>
      <c r="H6856">
        <v>9</v>
      </c>
      <c r="I6856">
        <v>0</v>
      </c>
      <c r="J6856">
        <v>7</v>
      </c>
      <c r="K6856">
        <v>0</v>
      </c>
      <c r="L6856">
        <v>2</v>
      </c>
      <c r="M6856">
        <v>0</v>
      </c>
      <c r="N6856">
        <v>0</v>
      </c>
      <c r="O6856">
        <v>0</v>
      </c>
      <c r="P6856">
        <v>0</v>
      </c>
      <c r="Q6856">
        <v>0</v>
      </c>
    </row>
    <row r="6857" spans="1:17" x14ac:dyDescent="0.25">
      <c r="A6857" t="s">
        <v>18649</v>
      </c>
      <c r="B6857" t="s">
        <v>74</v>
      </c>
      <c r="C6857" t="s">
        <v>93</v>
      </c>
      <c r="D6857" t="s">
        <v>526</v>
      </c>
      <c r="E6857" t="s">
        <v>563</v>
      </c>
      <c r="F6857" t="s">
        <v>4236</v>
      </c>
      <c r="G6857">
        <v>0</v>
      </c>
      <c r="H6857">
        <v>9</v>
      </c>
      <c r="I6857">
        <v>0</v>
      </c>
      <c r="J6857">
        <v>6</v>
      </c>
      <c r="K6857">
        <v>1</v>
      </c>
      <c r="L6857">
        <v>2</v>
      </c>
      <c r="M6857">
        <v>0</v>
      </c>
      <c r="N6857">
        <v>0</v>
      </c>
      <c r="O6857">
        <v>0</v>
      </c>
      <c r="P6857">
        <v>0</v>
      </c>
      <c r="Q6857">
        <v>0</v>
      </c>
    </row>
    <row r="6858" spans="1:17" x14ac:dyDescent="0.25">
      <c r="A6858" t="s">
        <v>18650</v>
      </c>
      <c r="B6858" t="s">
        <v>74</v>
      </c>
      <c r="C6858" t="s">
        <v>93</v>
      </c>
      <c r="D6858" t="s">
        <v>526</v>
      </c>
      <c r="E6858" t="s">
        <v>563</v>
      </c>
      <c r="F6858" t="s">
        <v>4238</v>
      </c>
      <c r="G6858">
        <v>0</v>
      </c>
      <c r="H6858">
        <v>0</v>
      </c>
      <c r="I6858">
        <v>0</v>
      </c>
      <c r="J6858">
        <v>0</v>
      </c>
      <c r="K6858">
        <v>0</v>
      </c>
      <c r="L6858">
        <v>0</v>
      </c>
      <c r="M6858">
        <v>9</v>
      </c>
      <c r="N6858">
        <v>0</v>
      </c>
      <c r="O6858">
        <v>0</v>
      </c>
      <c r="P6858">
        <v>0</v>
      </c>
      <c r="Q6858">
        <v>0</v>
      </c>
    </row>
    <row r="6859" spans="1:17" x14ac:dyDescent="0.25">
      <c r="A6859" t="s">
        <v>18651</v>
      </c>
      <c r="B6859" t="s">
        <v>74</v>
      </c>
      <c r="C6859" t="s">
        <v>93</v>
      </c>
      <c r="D6859" t="s">
        <v>526</v>
      </c>
      <c r="E6859" t="s">
        <v>563</v>
      </c>
      <c r="F6859" t="s">
        <v>397</v>
      </c>
      <c r="G6859">
        <v>0</v>
      </c>
      <c r="H6859">
        <v>9</v>
      </c>
      <c r="I6859">
        <v>0</v>
      </c>
      <c r="J6859">
        <v>6</v>
      </c>
      <c r="K6859">
        <v>1</v>
      </c>
      <c r="L6859">
        <v>2</v>
      </c>
      <c r="M6859">
        <v>0</v>
      </c>
      <c r="N6859">
        <v>0</v>
      </c>
      <c r="O6859">
        <v>0</v>
      </c>
      <c r="P6859">
        <v>0</v>
      </c>
      <c r="Q6859">
        <v>0</v>
      </c>
    </row>
    <row r="6860" spans="1:17" x14ac:dyDescent="0.25">
      <c r="A6860" t="s">
        <v>18652</v>
      </c>
      <c r="B6860" t="s">
        <v>74</v>
      </c>
      <c r="C6860" t="s">
        <v>93</v>
      </c>
      <c r="D6860" t="s">
        <v>526</v>
      </c>
      <c r="E6860" t="s">
        <v>563</v>
      </c>
      <c r="F6860" t="s">
        <v>398</v>
      </c>
      <c r="G6860">
        <v>0</v>
      </c>
      <c r="H6860">
        <v>9</v>
      </c>
      <c r="I6860">
        <v>0</v>
      </c>
      <c r="J6860">
        <v>6</v>
      </c>
      <c r="K6860">
        <v>1</v>
      </c>
      <c r="L6860">
        <v>2</v>
      </c>
      <c r="M6860">
        <v>0</v>
      </c>
      <c r="N6860">
        <v>0</v>
      </c>
      <c r="O6860">
        <v>0</v>
      </c>
      <c r="P6860">
        <v>0</v>
      </c>
      <c r="Q6860">
        <v>0</v>
      </c>
    </row>
    <row r="6861" spans="1:17" x14ac:dyDescent="0.25">
      <c r="A6861" t="s">
        <v>18653</v>
      </c>
      <c r="B6861" t="s">
        <v>74</v>
      </c>
      <c r="C6861" t="s">
        <v>93</v>
      </c>
      <c r="D6861" t="s">
        <v>526</v>
      </c>
      <c r="E6861" t="s">
        <v>563</v>
      </c>
      <c r="F6861" t="s">
        <v>4242</v>
      </c>
      <c r="G6861">
        <v>0</v>
      </c>
      <c r="H6861">
        <v>0</v>
      </c>
      <c r="I6861">
        <v>0</v>
      </c>
      <c r="J6861">
        <v>0</v>
      </c>
      <c r="K6861">
        <v>0</v>
      </c>
      <c r="L6861">
        <v>0</v>
      </c>
      <c r="M6861">
        <v>9</v>
      </c>
      <c r="N6861">
        <v>0</v>
      </c>
      <c r="O6861">
        <v>0</v>
      </c>
      <c r="P6861">
        <v>0</v>
      </c>
      <c r="Q6861">
        <v>0</v>
      </c>
    </row>
    <row r="6862" spans="1:17" x14ac:dyDescent="0.25">
      <c r="A6862" t="s">
        <v>18654</v>
      </c>
      <c r="B6862" t="s">
        <v>74</v>
      </c>
      <c r="C6862" t="s">
        <v>93</v>
      </c>
      <c r="D6862" t="s">
        <v>526</v>
      </c>
      <c r="E6862" t="s">
        <v>563</v>
      </c>
      <c r="F6862" t="s">
        <v>399</v>
      </c>
      <c r="G6862">
        <v>0</v>
      </c>
      <c r="H6862">
        <v>9</v>
      </c>
      <c r="I6862">
        <v>0</v>
      </c>
      <c r="J6862">
        <v>6</v>
      </c>
      <c r="K6862">
        <v>1</v>
      </c>
      <c r="L6862">
        <v>2</v>
      </c>
      <c r="M6862">
        <v>0</v>
      </c>
      <c r="N6862">
        <v>0</v>
      </c>
      <c r="O6862">
        <v>0</v>
      </c>
      <c r="P6862">
        <v>0</v>
      </c>
      <c r="Q6862">
        <v>0</v>
      </c>
    </row>
    <row r="6863" spans="1:17" x14ac:dyDescent="0.25">
      <c r="A6863" t="s">
        <v>18655</v>
      </c>
      <c r="B6863" t="s">
        <v>74</v>
      </c>
      <c r="C6863" t="s">
        <v>93</v>
      </c>
      <c r="D6863" t="s">
        <v>526</v>
      </c>
      <c r="E6863" t="s">
        <v>563</v>
      </c>
      <c r="F6863" t="s">
        <v>4245</v>
      </c>
      <c r="G6863">
        <v>0</v>
      </c>
      <c r="H6863">
        <v>0</v>
      </c>
      <c r="I6863">
        <v>0</v>
      </c>
      <c r="J6863">
        <v>0</v>
      </c>
      <c r="K6863">
        <v>0</v>
      </c>
      <c r="L6863">
        <v>0</v>
      </c>
      <c r="M6863">
        <v>9</v>
      </c>
      <c r="N6863">
        <v>0</v>
      </c>
      <c r="O6863">
        <v>0</v>
      </c>
      <c r="P6863">
        <v>0</v>
      </c>
      <c r="Q6863">
        <v>0</v>
      </c>
    </row>
    <row r="6864" spans="1:17" x14ac:dyDescent="0.25">
      <c r="A6864" t="s">
        <v>18656</v>
      </c>
      <c r="B6864" t="s">
        <v>74</v>
      </c>
      <c r="C6864" t="s">
        <v>93</v>
      </c>
      <c r="D6864" t="s">
        <v>526</v>
      </c>
      <c r="E6864" t="s">
        <v>563</v>
      </c>
      <c r="F6864" t="s">
        <v>394</v>
      </c>
      <c r="G6864">
        <v>0</v>
      </c>
      <c r="H6864">
        <v>0</v>
      </c>
      <c r="I6864">
        <v>0</v>
      </c>
      <c r="J6864">
        <v>0</v>
      </c>
      <c r="K6864">
        <v>0</v>
      </c>
      <c r="L6864">
        <v>0</v>
      </c>
      <c r="M6864">
        <v>0</v>
      </c>
      <c r="N6864">
        <v>5</v>
      </c>
      <c r="O6864">
        <v>3</v>
      </c>
      <c r="P6864">
        <v>2</v>
      </c>
      <c r="Q6864">
        <v>0</v>
      </c>
    </row>
    <row r="6865" spans="1:17" x14ac:dyDescent="0.25">
      <c r="A6865" t="s">
        <v>18657</v>
      </c>
      <c r="B6865" t="s">
        <v>74</v>
      </c>
      <c r="C6865" t="s">
        <v>93</v>
      </c>
      <c r="D6865" t="s">
        <v>526</v>
      </c>
      <c r="E6865" t="s">
        <v>563</v>
      </c>
      <c r="F6865" t="s">
        <v>395</v>
      </c>
      <c r="G6865">
        <v>0</v>
      </c>
      <c r="H6865">
        <v>0</v>
      </c>
      <c r="I6865">
        <v>0</v>
      </c>
      <c r="J6865">
        <v>0</v>
      </c>
      <c r="K6865">
        <v>0</v>
      </c>
      <c r="L6865">
        <v>0</v>
      </c>
      <c r="M6865">
        <v>0</v>
      </c>
      <c r="N6865">
        <v>3</v>
      </c>
      <c r="O6865">
        <v>2</v>
      </c>
      <c r="P6865">
        <v>1</v>
      </c>
      <c r="Q6865">
        <v>0</v>
      </c>
    </row>
    <row r="6866" spans="1:17" x14ac:dyDescent="0.25">
      <c r="A6866" t="s">
        <v>18658</v>
      </c>
      <c r="B6866" t="s">
        <v>74</v>
      </c>
      <c r="C6866" t="s">
        <v>93</v>
      </c>
      <c r="D6866" t="s">
        <v>526</v>
      </c>
      <c r="E6866" t="s">
        <v>563</v>
      </c>
      <c r="F6866" t="s">
        <v>525</v>
      </c>
      <c r="G6866">
        <v>9</v>
      </c>
      <c r="H6866">
        <v>0</v>
      </c>
      <c r="I6866">
        <v>0</v>
      </c>
      <c r="J6866">
        <v>0</v>
      </c>
      <c r="K6866">
        <v>0</v>
      </c>
      <c r="L6866">
        <v>0</v>
      </c>
      <c r="M6866">
        <v>0</v>
      </c>
      <c r="N6866">
        <v>0</v>
      </c>
      <c r="O6866">
        <v>0</v>
      </c>
      <c r="P6866">
        <v>0</v>
      </c>
      <c r="Q6866">
        <v>0</v>
      </c>
    </row>
    <row r="6867" spans="1:17" x14ac:dyDescent="0.25">
      <c r="A6867" t="s">
        <v>23423</v>
      </c>
      <c r="B6867" t="s">
        <v>74</v>
      </c>
      <c r="C6867" t="s">
        <v>93</v>
      </c>
      <c r="D6867" t="s">
        <v>526</v>
      </c>
      <c r="E6867" t="s">
        <v>21471</v>
      </c>
      <c r="F6867" t="s">
        <v>396</v>
      </c>
      <c r="G6867">
        <v>0</v>
      </c>
      <c r="H6867">
        <v>8</v>
      </c>
      <c r="I6867">
        <v>1</v>
      </c>
      <c r="J6867">
        <v>6</v>
      </c>
      <c r="K6867">
        <v>1</v>
      </c>
      <c r="L6867">
        <v>0</v>
      </c>
      <c r="M6867">
        <v>0</v>
      </c>
      <c r="N6867">
        <v>0</v>
      </c>
      <c r="O6867">
        <v>0</v>
      </c>
      <c r="P6867">
        <v>0</v>
      </c>
      <c r="Q6867">
        <v>0</v>
      </c>
    </row>
    <row r="6868" spans="1:17" x14ac:dyDescent="0.25">
      <c r="A6868" t="s">
        <v>23424</v>
      </c>
      <c r="B6868" t="s">
        <v>74</v>
      </c>
      <c r="C6868" t="s">
        <v>93</v>
      </c>
      <c r="D6868" t="s">
        <v>526</v>
      </c>
      <c r="E6868" t="s">
        <v>21471</v>
      </c>
      <c r="F6868" t="s">
        <v>4236</v>
      </c>
      <c r="G6868">
        <v>0</v>
      </c>
      <c r="H6868">
        <v>8</v>
      </c>
      <c r="I6868">
        <v>1</v>
      </c>
      <c r="J6868">
        <v>6</v>
      </c>
      <c r="K6868">
        <v>1</v>
      </c>
      <c r="L6868">
        <v>0</v>
      </c>
      <c r="M6868">
        <v>0</v>
      </c>
      <c r="N6868">
        <v>0</v>
      </c>
      <c r="O6868">
        <v>0</v>
      </c>
      <c r="P6868">
        <v>0</v>
      </c>
      <c r="Q6868">
        <v>0</v>
      </c>
    </row>
    <row r="6869" spans="1:17" x14ac:dyDescent="0.25">
      <c r="A6869" t="s">
        <v>23425</v>
      </c>
      <c r="B6869" t="s">
        <v>74</v>
      </c>
      <c r="C6869" t="s">
        <v>93</v>
      </c>
      <c r="D6869" t="s">
        <v>526</v>
      </c>
      <c r="E6869" t="s">
        <v>21471</v>
      </c>
      <c r="F6869" t="s">
        <v>4238</v>
      </c>
      <c r="G6869">
        <v>0</v>
      </c>
      <c r="H6869">
        <v>0</v>
      </c>
      <c r="I6869">
        <v>0</v>
      </c>
      <c r="J6869">
        <v>0</v>
      </c>
      <c r="K6869">
        <v>0</v>
      </c>
      <c r="L6869">
        <v>0</v>
      </c>
      <c r="M6869">
        <v>8</v>
      </c>
      <c r="N6869">
        <v>0</v>
      </c>
      <c r="O6869">
        <v>0</v>
      </c>
      <c r="P6869">
        <v>0</v>
      </c>
      <c r="Q6869">
        <v>0</v>
      </c>
    </row>
    <row r="6870" spans="1:17" x14ac:dyDescent="0.25">
      <c r="A6870" t="s">
        <v>23426</v>
      </c>
      <c r="B6870" t="s">
        <v>74</v>
      </c>
      <c r="C6870" t="s">
        <v>93</v>
      </c>
      <c r="D6870" t="s">
        <v>526</v>
      </c>
      <c r="E6870" t="s">
        <v>21471</v>
      </c>
      <c r="F6870" t="s">
        <v>397</v>
      </c>
      <c r="G6870">
        <v>0</v>
      </c>
      <c r="H6870">
        <v>8</v>
      </c>
      <c r="I6870">
        <v>1</v>
      </c>
      <c r="J6870">
        <v>6</v>
      </c>
      <c r="K6870">
        <v>1</v>
      </c>
      <c r="L6870">
        <v>0</v>
      </c>
      <c r="M6870">
        <v>0</v>
      </c>
      <c r="N6870">
        <v>0</v>
      </c>
      <c r="O6870">
        <v>0</v>
      </c>
      <c r="P6870">
        <v>0</v>
      </c>
      <c r="Q6870">
        <v>0</v>
      </c>
    </row>
    <row r="6871" spans="1:17" x14ac:dyDescent="0.25">
      <c r="A6871" t="s">
        <v>23427</v>
      </c>
      <c r="B6871" t="s">
        <v>74</v>
      </c>
      <c r="C6871" t="s">
        <v>156</v>
      </c>
      <c r="D6871" t="s">
        <v>526</v>
      </c>
      <c r="E6871" t="s">
        <v>21471</v>
      </c>
      <c r="F6871" t="s">
        <v>394</v>
      </c>
      <c r="G6871">
        <v>0</v>
      </c>
      <c r="H6871">
        <v>0</v>
      </c>
      <c r="I6871">
        <v>0</v>
      </c>
      <c r="J6871">
        <v>0</v>
      </c>
      <c r="K6871">
        <v>0</v>
      </c>
      <c r="L6871">
        <v>0</v>
      </c>
      <c r="M6871">
        <v>0</v>
      </c>
      <c r="N6871">
        <v>12</v>
      </c>
      <c r="O6871">
        <v>12</v>
      </c>
      <c r="P6871">
        <v>0</v>
      </c>
      <c r="Q6871">
        <v>0</v>
      </c>
    </row>
    <row r="6872" spans="1:17" x14ac:dyDescent="0.25">
      <c r="A6872" t="s">
        <v>23428</v>
      </c>
      <c r="B6872" t="s">
        <v>74</v>
      </c>
      <c r="C6872" t="s">
        <v>156</v>
      </c>
      <c r="D6872" t="s">
        <v>526</v>
      </c>
      <c r="E6872" t="s">
        <v>21471</v>
      </c>
      <c r="F6872" t="s">
        <v>395</v>
      </c>
      <c r="G6872">
        <v>0</v>
      </c>
      <c r="H6872">
        <v>0</v>
      </c>
      <c r="I6872">
        <v>0</v>
      </c>
      <c r="J6872">
        <v>0</v>
      </c>
      <c r="K6872">
        <v>0</v>
      </c>
      <c r="L6872">
        <v>0</v>
      </c>
      <c r="M6872">
        <v>0</v>
      </c>
      <c r="N6872">
        <v>10</v>
      </c>
      <c r="O6872">
        <v>10</v>
      </c>
      <c r="P6872">
        <v>0</v>
      </c>
      <c r="Q6872">
        <v>0</v>
      </c>
    </row>
    <row r="6873" spans="1:17" x14ac:dyDescent="0.25">
      <c r="A6873" t="s">
        <v>23429</v>
      </c>
      <c r="B6873" t="s">
        <v>74</v>
      </c>
      <c r="C6873" t="s">
        <v>156</v>
      </c>
      <c r="D6873" t="s">
        <v>526</v>
      </c>
      <c r="E6873" t="s">
        <v>21471</v>
      </c>
      <c r="F6873" t="s">
        <v>525</v>
      </c>
      <c r="G6873">
        <v>20</v>
      </c>
      <c r="H6873">
        <v>0</v>
      </c>
      <c r="I6873">
        <v>0</v>
      </c>
      <c r="J6873">
        <v>0</v>
      </c>
      <c r="K6873">
        <v>0</v>
      </c>
      <c r="L6873">
        <v>0</v>
      </c>
      <c r="M6873">
        <v>0</v>
      </c>
      <c r="N6873">
        <v>0</v>
      </c>
      <c r="O6873">
        <v>0</v>
      </c>
      <c r="P6873">
        <v>0</v>
      </c>
      <c r="Q6873">
        <v>0</v>
      </c>
    </row>
    <row r="6874" spans="1:17" x14ac:dyDescent="0.25">
      <c r="A6874" t="s">
        <v>18827</v>
      </c>
      <c r="B6874" t="s">
        <v>74</v>
      </c>
      <c r="C6874" t="s">
        <v>156</v>
      </c>
      <c r="D6874" t="s">
        <v>12971</v>
      </c>
      <c r="E6874" t="s">
        <v>563</v>
      </c>
      <c r="F6874" t="s">
        <v>525</v>
      </c>
      <c r="G6874">
        <v>4</v>
      </c>
      <c r="H6874">
        <v>0</v>
      </c>
      <c r="I6874">
        <v>0</v>
      </c>
      <c r="J6874">
        <v>0</v>
      </c>
      <c r="K6874">
        <v>0</v>
      </c>
      <c r="L6874">
        <v>0</v>
      </c>
      <c r="M6874">
        <v>0</v>
      </c>
      <c r="N6874">
        <v>0</v>
      </c>
      <c r="O6874">
        <v>0</v>
      </c>
      <c r="P6874">
        <v>0</v>
      </c>
      <c r="Q6874">
        <v>0</v>
      </c>
    </row>
    <row r="6875" spans="1:17" x14ac:dyDescent="0.25">
      <c r="A6875" t="s">
        <v>23430</v>
      </c>
      <c r="B6875" t="s">
        <v>74</v>
      </c>
      <c r="C6875" t="s">
        <v>156</v>
      </c>
      <c r="D6875" t="s">
        <v>12971</v>
      </c>
      <c r="E6875" t="s">
        <v>21471</v>
      </c>
      <c r="F6875" t="s">
        <v>525</v>
      </c>
      <c r="G6875">
        <v>6</v>
      </c>
      <c r="H6875">
        <v>0</v>
      </c>
      <c r="I6875">
        <v>0</v>
      </c>
      <c r="J6875">
        <v>0</v>
      </c>
      <c r="K6875">
        <v>0</v>
      </c>
      <c r="L6875">
        <v>0</v>
      </c>
      <c r="M6875">
        <v>0</v>
      </c>
      <c r="N6875">
        <v>0</v>
      </c>
      <c r="O6875">
        <v>0</v>
      </c>
      <c r="P6875">
        <v>0</v>
      </c>
      <c r="Q6875">
        <v>0</v>
      </c>
    </row>
    <row r="6876" spans="1:17" x14ac:dyDescent="0.25">
      <c r="A6876" t="s">
        <v>23431</v>
      </c>
      <c r="B6876" t="s">
        <v>74</v>
      </c>
      <c r="C6876" t="s">
        <v>157</v>
      </c>
      <c r="D6876" t="s">
        <v>529</v>
      </c>
      <c r="E6876" t="s">
        <v>21471</v>
      </c>
      <c r="F6876" t="s">
        <v>525</v>
      </c>
      <c r="G6876">
        <v>1</v>
      </c>
      <c r="H6876">
        <v>0</v>
      </c>
      <c r="I6876">
        <v>0</v>
      </c>
      <c r="J6876">
        <v>0</v>
      </c>
      <c r="K6876">
        <v>0</v>
      </c>
      <c r="L6876">
        <v>0</v>
      </c>
      <c r="M6876">
        <v>0</v>
      </c>
      <c r="N6876">
        <v>0</v>
      </c>
      <c r="O6876">
        <v>0</v>
      </c>
      <c r="P6876">
        <v>0</v>
      </c>
      <c r="Q6876">
        <v>0</v>
      </c>
    </row>
    <row r="6877" spans="1:17" x14ac:dyDescent="0.25">
      <c r="A6877" t="s">
        <v>18828</v>
      </c>
      <c r="B6877" t="s">
        <v>74</v>
      </c>
      <c r="C6877" t="s">
        <v>157</v>
      </c>
      <c r="D6877" t="s">
        <v>526</v>
      </c>
      <c r="E6877" t="s">
        <v>563</v>
      </c>
      <c r="F6877" t="s">
        <v>396</v>
      </c>
      <c r="G6877">
        <v>0</v>
      </c>
      <c r="H6877">
        <v>6</v>
      </c>
      <c r="I6877">
        <v>0</v>
      </c>
      <c r="J6877">
        <v>5</v>
      </c>
      <c r="K6877">
        <v>0</v>
      </c>
      <c r="L6877">
        <v>1</v>
      </c>
      <c r="M6877">
        <v>0</v>
      </c>
      <c r="N6877">
        <v>0</v>
      </c>
      <c r="O6877">
        <v>0</v>
      </c>
      <c r="P6877">
        <v>0</v>
      </c>
      <c r="Q6877">
        <v>0</v>
      </c>
    </row>
    <row r="6878" spans="1:17" x14ac:dyDescent="0.25">
      <c r="A6878" t="s">
        <v>18829</v>
      </c>
      <c r="B6878" t="s">
        <v>74</v>
      </c>
      <c r="C6878" t="s">
        <v>157</v>
      </c>
      <c r="D6878" t="s">
        <v>526</v>
      </c>
      <c r="E6878" t="s">
        <v>563</v>
      </c>
      <c r="F6878" t="s">
        <v>4236</v>
      </c>
      <c r="G6878">
        <v>0</v>
      </c>
      <c r="H6878">
        <v>6</v>
      </c>
      <c r="I6878">
        <v>0</v>
      </c>
      <c r="J6878">
        <v>5</v>
      </c>
      <c r="K6878">
        <v>0</v>
      </c>
      <c r="L6878">
        <v>1</v>
      </c>
      <c r="M6878">
        <v>0</v>
      </c>
      <c r="N6878">
        <v>0</v>
      </c>
      <c r="O6878">
        <v>0</v>
      </c>
      <c r="P6878">
        <v>0</v>
      </c>
      <c r="Q6878">
        <v>0</v>
      </c>
    </row>
    <row r="6879" spans="1:17" x14ac:dyDescent="0.25">
      <c r="A6879" t="s">
        <v>18830</v>
      </c>
      <c r="B6879" t="s">
        <v>74</v>
      </c>
      <c r="C6879" t="s">
        <v>157</v>
      </c>
      <c r="D6879" t="s">
        <v>526</v>
      </c>
      <c r="E6879" t="s">
        <v>563</v>
      </c>
      <c r="F6879" t="s">
        <v>4238</v>
      </c>
      <c r="G6879">
        <v>0</v>
      </c>
      <c r="H6879">
        <v>0</v>
      </c>
      <c r="I6879">
        <v>0</v>
      </c>
      <c r="J6879">
        <v>0</v>
      </c>
      <c r="K6879">
        <v>0</v>
      </c>
      <c r="L6879">
        <v>0</v>
      </c>
      <c r="M6879">
        <v>6</v>
      </c>
      <c r="N6879">
        <v>0</v>
      </c>
      <c r="O6879">
        <v>0</v>
      </c>
      <c r="P6879">
        <v>0</v>
      </c>
      <c r="Q6879">
        <v>0</v>
      </c>
    </row>
    <row r="6880" spans="1:17" x14ac:dyDescent="0.25">
      <c r="A6880" t="s">
        <v>18831</v>
      </c>
      <c r="B6880" t="s">
        <v>74</v>
      </c>
      <c r="C6880" t="s">
        <v>157</v>
      </c>
      <c r="D6880" t="s">
        <v>526</v>
      </c>
      <c r="E6880" t="s">
        <v>563</v>
      </c>
      <c r="F6880" t="s">
        <v>397</v>
      </c>
      <c r="G6880">
        <v>0</v>
      </c>
      <c r="H6880">
        <v>6</v>
      </c>
      <c r="I6880">
        <v>0</v>
      </c>
      <c r="J6880">
        <v>5</v>
      </c>
      <c r="K6880">
        <v>0</v>
      </c>
      <c r="L6880">
        <v>1</v>
      </c>
      <c r="M6880">
        <v>0</v>
      </c>
      <c r="N6880">
        <v>0</v>
      </c>
      <c r="O6880">
        <v>0</v>
      </c>
      <c r="P6880">
        <v>0</v>
      </c>
      <c r="Q6880">
        <v>0</v>
      </c>
    </row>
    <row r="6881" spans="1:17" x14ac:dyDescent="0.25">
      <c r="A6881" t="s">
        <v>18832</v>
      </c>
      <c r="B6881" t="s">
        <v>74</v>
      </c>
      <c r="C6881" t="s">
        <v>157</v>
      </c>
      <c r="D6881" t="s">
        <v>526</v>
      </c>
      <c r="E6881" t="s">
        <v>563</v>
      </c>
      <c r="F6881" t="s">
        <v>398</v>
      </c>
      <c r="G6881">
        <v>0</v>
      </c>
      <c r="H6881">
        <v>6</v>
      </c>
      <c r="I6881">
        <v>0</v>
      </c>
      <c r="J6881">
        <v>5</v>
      </c>
      <c r="K6881">
        <v>0</v>
      </c>
      <c r="L6881">
        <v>1</v>
      </c>
      <c r="M6881">
        <v>0</v>
      </c>
      <c r="N6881">
        <v>0</v>
      </c>
      <c r="O6881">
        <v>0</v>
      </c>
      <c r="P6881">
        <v>0</v>
      </c>
      <c r="Q6881">
        <v>0</v>
      </c>
    </row>
    <row r="6882" spans="1:17" x14ac:dyDescent="0.25">
      <c r="A6882" t="s">
        <v>18833</v>
      </c>
      <c r="B6882" t="s">
        <v>74</v>
      </c>
      <c r="C6882" t="s">
        <v>157</v>
      </c>
      <c r="D6882" t="s">
        <v>526</v>
      </c>
      <c r="E6882" t="s">
        <v>563</v>
      </c>
      <c r="F6882" t="s">
        <v>4242</v>
      </c>
      <c r="G6882">
        <v>0</v>
      </c>
      <c r="H6882">
        <v>0</v>
      </c>
      <c r="I6882">
        <v>0</v>
      </c>
      <c r="J6882">
        <v>0</v>
      </c>
      <c r="K6882">
        <v>0</v>
      </c>
      <c r="L6882">
        <v>0</v>
      </c>
      <c r="M6882">
        <v>6</v>
      </c>
      <c r="N6882">
        <v>0</v>
      </c>
      <c r="O6882">
        <v>0</v>
      </c>
      <c r="P6882">
        <v>0</v>
      </c>
      <c r="Q6882">
        <v>0</v>
      </c>
    </row>
    <row r="6883" spans="1:17" x14ac:dyDescent="0.25">
      <c r="A6883" t="s">
        <v>18834</v>
      </c>
      <c r="B6883" t="s">
        <v>74</v>
      </c>
      <c r="C6883" t="s">
        <v>157</v>
      </c>
      <c r="D6883" t="s">
        <v>526</v>
      </c>
      <c r="E6883" t="s">
        <v>563</v>
      </c>
      <c r="F6883" t="s">
        <v>399</v>
      </c>
      <c r="G6883">
        <v>0</v>
      </c>
      <c r="H6883">
        <v>6</v>
      </c>
      <c r="I6883">
        <v>0</v>
      </c>
      <c r="J6883">
        <v>5</v>
      </c>
      <c r="K6883">
        <v>0</v>
      </c>
      <c r="L6883">
        <v>1</v>
      </c>
      <c r="M6883">
        <v>0</v>
      </c>
      <c r="N6883">
        <v>0</v>
      </c>
      <c r="O6883">
        <v>0</v>
      </c>
      <c r="P6883">
        <v>0</v>
      </c>
      <c r="Q6883">
        <v>0</v>
      </c>
    </row>
    <row r="6884" spans="1:17" x14ac:dyDescent="0.25">
      <c r="A6884" t="s">
        <v>18835</v>
      </c>
      <c r="B6884" t="s">
        <v>74</v>
      </c>
      <c r="C6884" t="s">
        <v>157</v>
      </c>
      <c r="D6884" t="s">
        <v>526</v>
      </c>
      <c r="E6884" t="s">
        <v>563</v>
      </c>
      <c r="F6884" t="s">
        <v>4245</v>
      </c>
      <c r="G6884">
        <v>0</v>
      </c>
      <c r="H6884">
        <v>0</v>
      </c>
      <c r="I6884">
        <v>0</v>
      </c>
      <c r="J6884">
        <v>0</v>
      </c>
      <c r="K6884">
        <v>0</v>
      </c>
      <c r="L6884">
        <v>0</v>
      </c>
      <c r="M6884">
        <v>6</v>
      </c>
      <c r="N6884">
        <v>0</v>
      </c>
      <c r="O6884">
        <v>0</v>
      </c>
      <c r="P6884">
        <v>0</v>
      </c>
      <c r="Q6884">
        <v>0</v>
      </c>
    </row>
    <row r="6885" spans="1:17" x14ac:dyDescent="0.25">
      <c r="A6885" t="s">
        <v>25451</v>
      </c>
      <c r="B6885" t="s">
        <v>72</v>
      </c>
      <c r="C6885" t="s">
        <v>125</v>
      </c>
      <c r="D6885" t="s">
        <v>526</v>
      </c>
      <c r="E6885" t="s">
        <v>21471</v>
      </c>
      <c r="F6885" t="s">
        <v>397</v>
      </c>
      <c r="G6885">
        <v>0</v>
      </c>
      <c r="H6885">
        <v>8</v>
      </c>
      <c r="I6885">
        <v>0</v>
      </c>
      <c r="J6885">
        <v>6</v>
      </c>
      <c r="K6885">
        <v>1</v>
      </c>
      <c r="L6885">
        <v>1</v>
      </c>
      <c r="M6885">
        <v>0</v>
      </c>
      <c r="N6885">
        <v>0</v>
      </c>
      <c r="O6885">
        <v>0</v>
      </c>
      <c r="P6885">
        <v>0</v>
      </c>
      <c r="Q6885">
        <v>0</v>
      </c>
    </row>
    <row r="6886" spans="1:17" x14ac:dyDescent="0.25">
      <c r="A6886" t="s">
        <v>25452</v>
      </c>
      <c r="B6886" t="s">
        <v>72</v>
      </c>
      <c r="C6886" t="s">
        <v>125</v>
      </c>
      <c r="D6886" t="s">
        <v>526</v>
      </c>
      <c r="E6886" t="s">
        <v>21471</v>
      </c>
      <c r="F6886" t="s">
        <v>398</v>
      </c>
      <c r="G6886">
        <v>0</v>
      </c>
      <c r="H6886">
        <v>8</v>
      </c>
      <c r="I6886">
        <v>0</v>
      </c>
      <c r="J6886">
        <v>7</v>
      </c>
      <c r="K6886">
        <v>0</v>
      </c>
      <c r="L6886">
        <v>1</v>
      </c>
      <c r="M6886">
        <v>0</v>
      </c>
      <c r="N6886">
        <v>0</v>
      </c>
      <c r="O6886">
        <v>0</v>
      </c>
      <c r="P6886">
        <v>0</v>
      </c>
      <c r="Q6886">
        <v>0</v>
      </c>
    </row>
    <row r="6887" spans="1:17" x14ac:dyDescent="0.25">
      <c r="A6887" t="s">
        <v>25453</v>
      </c>
      <c r="B6887" t="s">
        <v>72</v>
      </c>
      <c r="C6887" t="s">
        <v>125</v>
      </c>
      <c r="D6887" t="s">
        <v>526</v>
      </c>
      <c r="E6887" t="s">
        <v>21471</v>
      </c>
      <c r="F6887" t="s">
        <v>4242</v>
      </c>
      <c r="G6887">
        <v>0</v>
      </c>
      <c r="H6887">
        <v>0</v>
      </c>
      <c r="I6887">
        <v>0</v>
      </c>
      <c r="J6887">
        <v>0</v>
      </c>
      <c r="K6887">
        <v>0</v>
      </c>
      <c r="L6887">
        <v>0</v>
      </c>
      <c r="M6887">
        <v>8</v>
      </c>
      <c r="N6887">
        <v>0</v>
      </c>
      <c r="O6887">
        <v>0</v>
      </c>
      <c r="P6887">
        <v>0</v>
      </c>
      <c r="Q6887">
        <v>0</v>
      </c>
    </row>
    <row r="6888" spans="1:17" x14ac:dyDescent="0.25">
      <c r="A6888" t="s">
        <v>25454</v>
      </c>
      <c r="B6888" t="s">
        <v>72</v>
      </c>
      <c r="C6888" t="s">
        <v>125</v>
      </c>
      <c r="D6888" t="s">
        <v>526</v>
      </c>
      <c r="E6888" t="s">
        <v>21471</v>
      </c>
      <c r="F6888" t="s">
        <v>399</v>
      </c>
      <c r="G6888">
        <v>0</v>
      </c>
      <c r="H6888">
        <v>8</v>
      </c>
      <c r="I6888">
        <v>0</v>
      </c>
      <c r="J6888">
        <v>6</v>
      </c>
      <c r="K6888">
        <v>1</v>
      </c>
      <c r="L6888">
        <v>1</v>
      </c>
      <c r="M6888">
        <v>0</v>
      </c>
      <c r="N6888">
        <v>0</v>
      </c>
      <c r="O6888">
        <v>0</v>
      </c>
      <c r="P6888">
        <v>0</v>
      </c>
      <c r="Q6888">
        <v>0</v>
      </c>
    </row>
    <row r="6889" spans="1:17" x14ac:dyDescent="0.25">
      <c r="A6889" t="s">
        <v>25455</v>
      </c>
      <c r="B6889" t="s">
        <v>72</v>
      </c>
      <c r="C6889" t="s">
        <v>125</v>
      </c>
      <c r="D6889" t="s">
        <v>526</v>
      </c>
      <c r="E6889" t="s">
        <v>21471</v>
      </c>
      <c r="F6889" t="s">
        <v>4245</v>
      </c>
      <c r="G6889">
        <v>0</v>
      </c>
      <c r="H6889">
        <v>0</v>
      </c>
      <c r="I6889">
        <v>0</v>
      </c>
      <c r="J6889">
        <v>0</v>
      </c>
      <c r="K6889">
        <v>0</v>
      </c>
      <c r="L6889">
        <v>0</v>
      </c>
      <c r="M6889">
        <v>8</v>
      </c>
      <c r="N6889">
        <v>0</v>
      </c>
      <c r="O6889">
        <v>0</v>
      </c>
      <c r="P6889">
        <v>0</v>
      </c>
      <c r="Q6889">
        <v>0</v>
      </c>
    </row>
    <row r="6890" spans="1:17" x14ac:dyDescent="0.25">
      <c r="A6890" t="s">
        <v>25456</v>
      </c>
      <c r="B6890" t="s">
        <v>72</v>
      </c>
      <c r="C6890" t="s">
        <v>125</v>
      </c>
      <c r="D6890" t="s">
        <v>526</v>
      </c>
      <c r="E6890" t="s">
        <v>21471</v>
      </c>
      <c r="F6890" t="s">
        <v>394</v>
      </c>
      <c r="G6890">
        <v>0</v>
      </c>
      <c r="H6890">
        <v>0</v>
      </c>
      <c r="I6890">
        <v>0</v>
      </c>
      <c r="J6890">
        <v>0</v>
      </c>
      <c r="K6890">
        <v>0</v>
      </c>
      <c r="L6890">
        <v>0</v>
      </c>
      <c r="M6890">
        <v>0</v>
      </c>
      <c r="N6890">
        <v>6</v>
      </c>
      <c r="O6890">
        <v>6</v>
      </c>
      <c r="P6890">
        <v>0</v>
      </c>
      <c r="Q6890">
        <v>0</v>
      </c>
    </row>
    <row r="6891" spans="1:17" x14ac:dyDescent="0.25">
      <c r="A6891" t="s">
        <v>25457</v>
      </c>
      <c r="B6891" t="s">
        <v>72</v>
      </c>
      <c r="C6891" t="s">
        <v>125</v>
      </c>
      <c r="D6891" t="s">
        <v>526</v>
      </c>
      <c r="E6891" t="s">
        <v>21471</v>
      </c>
      <c r="F6891" t="s">
        <v>395</v>
      </c>
      <c r="G6891">
        <v>0</v>
      </c>
      <c r="H6891">
        <v>0</v>
      </c>
      <c r="I6891">
        <v>0</v>
      </c>
      <c r="J6891">
        <v>0</v>
      </c>
      <c r="K6891">
        <v>0</v>
      </c>
      <c r="L6891">
        <v>0</v>
      </c>
      <c r="M6891">
        <v>0</v>
      </c>
      <c r="N6891">
        <v>4</v>
      </c>
      <c r="O6891">
        <v>4</v>
      </c>
      <c r="P6891">
        <v>0</v>
      </c>
      <c r="Q6891">
        <v>0</v>
      </c>
    </row>
    <row r="6892" spans="1:17" x14ac:dyDescent="0.25">
      <c r="A6892" t="s">
        <v>25458</v>
      </c>
      <c r="B6892" t="s">
        <v>72</v>
      </c>
      <c r="C6892" t="s">
        <v>125</v>
      </c>
      <c r="D6892" t="s">
        <v>526</v>
      </c>
      <c r="E6892" t="s">
        <v>21471</v>
      </c>
      <c r="F6892" t="s">
        <v>525</v>
      </c>
      <c r="G6892">
        <v>8</v>
      </c>
      <c r="H6892">
        <v>0</v>
      </c>
      <c r="I6892">
        <v>0</v>
      </c>
      <c r="J6892">
        <v>0</v>
      </c>
      <c r="K6892">
        <v>0</v>
      </c>
      <c r="L6892">
        <v>0</v>
      </c>
      <c r="M6892">
        <v>0</v>
      </c>
      <c r="N6892">
        <v>0</v>
      </c>
      <c r="O6892">
        <v>0</v>
      </c>
      <c r="P6892">
        <v>0</v>
      </c>
      <c r="Q6892">
        <v>0</v>
      </c>
    </row>
    <row r="6893" spans="1:17" x14ac:dyDescent="0.25">
      <c r="A6893" t="s">
        <v>18396</v>
      </c>
      <c r="B6893" t="s">
        <v>72</v>
      </c>
      <c r="C6893" t="s">
        <v>125</v>
      </c>
      <c r="D6893" t="s">
        <v>12971</v>
      </c>
      <c r="E6893" t="s">
        <v>563</v>
      </c>
      <c r="F6893" t="s">
        <v>525</v>
      </c>
      <c r="G6893">
        <v>1</v>
      </c>
      <c r="H6893">
        <v>0</v>
      </c>
      <c r="I6893">
        <v>0</v>
      </c>
      <c r="J6893">
        <v>0</v>
      </c>
      <c r="K6893">
        <v>0</v>
      </c>
      <c r="L6893">
        <v>0</v>
      </c>
      <c r="M6893">
        <v>0</v>
      </c>
      <c r="N6893">
        <v>0</v>
      </c>
      <c r="O6893">
        <v>0</v>
      </c>
      <c r="P6893">
        <v>0</v>
      </c>
      <c r="Q6893">
        <v>0</v>
      </c>
    </row>
    <row r="6894" spans="1:17" x14ac:dyDescent="0.25">
      <c r="A6894" t="s">
        <v>25459</v>
      </c>
      <c r="B6894" t="s">
        <v>72</v>
      </c>
      <c r="C6894" t="s">
        <v>125</v>
      </c>
      <c r="D6894" t="s">
        <v>12971</v>
      </c>
      <c r="E6894" t="s">
        <v>21471</v>
      </c>
      <c r="F6894" t="s">
        <v>525</v>
      </c>
      <c r="G6894">
        <v>1</v>
      </c>
      <c r="H6894">
        <v>0</v>
      </c>
      <c r="I6894">
        <v>0</v>
      </c>
      <c r="J6894">
        <v>0</v>
      </c>
      <c r="K6894">
        <v>0</v>
      </c>
      <c r="L6894">
        <v>0</v>
      </c>
      <c r="M6894">
        <v>0</v>
      </c>
      <c r="N6894">
        <v>0</v>
      </c>
      <c r="O6894">
        <v>0</v>
      </c>
      <c r="P6894">
        <v>0</v>
      </c>
      <c r="Q6894">
        <v>0</v>
      </c>
    </row>
    <row r="6895" spans="1:17" x14ac:dyDescent="0.25">
      <c r="A6895" t="s">
        <v>18397</v>
      </c>
      <c r="B6895" t="s">
        <v>72</v>
      </c>
      <c r="C6895" t="s">
        <v>126</v>
      </c>
      <c r="D6895" t="s">
        <v>529</v>
      </c>
      <c r="E6895" t="s">
        <v>563</v>
      </c>
      <c r="F6895" t="s">
        <v>525</v>
      </c>
      <c r="G6895">
        <v>1</v>
      </c>
      <c r="H6895">
        <v>0</v>
      </c>
      <c r="I6895">
        <v>0</v>
      </c>
      <c r="J6895">
        <v>0</v>
      </c>
      <c r="K6895">
        <v>0</v>
      </c>
      <c r="L6895">
        <v>0</v>
      </c>
      <c r="M6895">
        <v>0</v>
      </c>
      <c r="N6895">
        <v>0</v>
      </c>
      <c r="O6895">
        <v>0</v>
      </c>
      <c r="P6895">
        <v>0</v>
      </c>
      <c r="Q6895">
        <v>0</v>
      </c>
    </row>
    <row r="6896" spans="1:17" x14ac:dyDescent="0.25">
      <c r="A6896" t="s">
        <v>25460</v>
      </c>
      <c r="B6896" t="s">
        <v>72</v>
      </c>
      <c r="C6896" t="s">
        <v>126</v>
      </c>
      <c r="D6896" t="s">
        <v>529</v>
      </c>
      <c r="E6896" t="s">
        <v>21471</v>
      </c>
      <c r="F6896" t="s">
        <v>525</v>
      </c>
      <c r="G6896">
        <v>4</v>
      </c>
      <c r="H6896">
        <v>0</v>
      </c>
      <c r="I6896">
        <v>0</v>
      </c>
      <c r="J6896">
        <v>0</v>
      </c>
      <c r="K6896">
        <v>0</v>
      </c>
      <c r="L6896">
        <v>0</v>
      </c>
      <c r="M6896">
        <v>0</v>
      </c>
      <c r="N6896">
        <v>0</v>
      </c>
      <c r="O6896">
        <v>0</v>
      </c>
      <c r="P6896">
        <v>0</v>
      </c>
      <c r="Q6896">
        <v>0</v>
      </c>
    </row>
    <row r="6897" spans="1:17" x14ac:dyDescent="0.25">
      <c r="A6897" t="s">
        <v>18398</v>
      </c>
      <c r="B6897" t="s">
        <v>72</v>
      </c>
      <c r="C6897" t="s">
        <v>126</v>
      </c>
      <c r="D6897" t="s">
        <v>526</v>
      </c>
      <c r="E6897" t="s">
        <v>563</v>
      </c>
      <c r="F6897" t="s">
        <v>396</v>
      </c>
      <c r="G6897">
        <v>0</v>
      </c>
      <c r="H6897">
        <v>50</v>
      </c>
      <c r="I6897">
        <v>3</v>
      </c>
      <c r="J6897">
        <v>39</v>
      </c>
      <c r="K6897">
        <v>4</v>
      </c>
      <c r="L6897">
        <v>4</v>
      </c>
      <c r="M6897">
        <v>0</v>
      </c>
      <c r="N6897">
        <v>0</v>
      </c>
      <c r="O6897">
        <v>0</v>
      </c>
      <c r="P6897">
        <v>0</v>
      </c>
      <c r="Q6897">
        <v>0</v>
      </c>
    </row>
    <row r="6898" spans="1:17" x14ac:dyDescent="0.25">
      <c r="A6898" t="s">
        <v>18399</v>
      </c>
      <c r="B6898" t="s">
        <v>72</v>
      </c>
      <c r="C6898" t="s">
        <v>126</v>
      </c>
      <c r="D6898" t="s">
        <v>526</v>
      </c>
      <c r="E6898" t="s">
        <v>563</v>
      </c>
      <c r="F6898" t="s">
        <v>4236</v>
      </c>
      <c r="G6898">
        <v>0</v>
      </c>
      <c r="H6898">
        <v>50</v>
      </c>
      <c r="I6898">
        <v>3</v>
      </c>
      <c r="J6898">
        <v>39</v>
      </c>
      <c r="K6898">
        <v>4</v>
      </c>
      <c r="L6898">
        <v>4</v>
      </c>
      <c r="M6898">
        <v>0</v>
      </c>
      <c r="N6898">
        <v>0</v>
      </c>
      <c r="O6898">
        <v>0</v>
      </c>
      <c r="P6898">
        <v>0</v>
      </c>
      <c r="Q6898">
        <v>0</v>
      </c>
    </row>
    <row r="6899" spans="1:17" x14ac:dyDescent="0.25">
      <c r="A6899" t="s">
        <v>18400</v>
      </c>
      <c r="B6899" t="s">
        <v>72</v>
      </c>
      <c r="C6899" t="s">
        <v>126</v>
      </c>
      <c r="D6899" t="s">
        <v>526</v>
      </c>
      <c r="E6899" t="s">
        <v>563</v>
      </c>
      <c r="F6899" t="s">
        <v>4238</v>
      </c>
      <c r="G6899">
        <v>0</v>
      </c>
      <c r="H6899">
        <v>0</v>
      </c>
      <c r="I6899">
        <v>0</v>
      </c>
      <c r="J6899">
        <v>0</v>
      </c>
      <c r="K6899">
        <v>0</v>
      </c>
      <c r="L6899">
        <v>0</v>
      </c>
      <c r="M6899">
        <v>50</v>
      </c>
      <c r="N6899">
        <v>0</v>
      </c>
      <c r="O6899">
        <v>0</v>
      </c>
      <c r="P6899">
        <v>0</v>
      </c>
      <c r="Q6899">
        <v>0</v>
      </c>
    </row>
    <row r="6900" spans="1:17" x14ac:dyDescent="0.25">
      <c r="A6900" t="s">
        <v>18401</v>
      </c>
      <c r="B6900" t="s">
        <v>72</v>
      </c>
      <c r="C6900" t="s">
        <v>126</v>
      </c>
      <c r="D6900" t="s">
        <v>526</v>
      </c>
      <c r="E6900" t="s">
        <v>563</v>
      </c>
      <c r="F6900" t="s">
        <v>397</v>
      </c>
      <c r="G6900">
        <v>0</v>
      </c>
      <c r="H6900">
        <v>50</v>
      </c>
      <c r="I6900">
        <v>3</v>
      </c>
      <c r="J6900">
        <v>39</v>
      </c>
      <c r="K6900">
        <v>4</v>
      </c>
      <c r="L6900">
        <v>4</v>
      </c>
      <c r="M6900">
        <v>0</v>
      </c>
      <c r="N6900">
        <v>0</v>
      </c>
      <c r="O6900">
        <v>0</v>
      </c>
      <c r="P6900">
        <v>0</v>
      </c>
      <c r="Q6900">
        <v>0</v>
      </c>
    </row>
    <row r="6901" spans="1:17" x14ac:dyDescent="0.25">
      <c r="A6901" t="s">
        <v>18402</v>
      </c>
      <c r="B6901" t="s">
        <v>72</v>
      </c>
      <c r="C6901" t="s">
        <v>126</v>
      </c>
      <c r="D6901" t="s">
        <v>526</v>
      </c>
      <c r="E6901" t="s">
        <v>563</v>
      </c>
      <c r="F6901" t="s">
        <v>398</v>
      </c>
      <c r="G6901">
        <v>0</v>
      </c>
      <c r="H6901">
        <v>50</v>
      </c>
      <c r="I6901">
        <v>3</v>
      </c>
      <c r="J6901">
        <v>39</v>
      </c>
      <c r="K6901">
        <v>4</v>
      </c>
      <c r="L6901">
        <v>4</v>
      </c>
      <c r="M6901">
        <v>0</v>
      </c>
      <c r="N6901">
        <v>0</v>
      </c>
      <c r="O6901">
        <v>0</v>
      </c>
      <c r="P6901">
        <v>0</v>
      </c>
      <c r="Q6901">
        <v>0</v>
      </c>
    </row>
    <row r="6902" spans="1:17" x14ac:dyDescent="0.25">
      <c r="A6902" t="s">
        <v>18403</v>
      </c>
      <c r="B6902" t="s">
        <v>72</v>
      </c>
      <c r="C6902" t="s">
        <v>126</v>
      </c>
      <c r="D6902" t="s">
        <v>526</v>
      </c>
      <c r="E6902" t="s">
        <v>563</v>
      </c>
      <c r="F6902" t="s">
        <v>4242</v>
      </c>
      <c r="G6902">
        <v>0</v>
      </c>
      <c r="H6902">
        <v>0</v>
      </c>
      <c r="I6902">
        <v>0</v>
      </c>
      <c r="J6902">
        <v>0</v>
      </c>
      <c r="K6902">
        <v>0</v>
      </c>
      <c r="L6902">
        <v>0</v>
      </c>
      <c r="M6902">
        <v>50</v>
      </c>
      <c r="N6902">
        <v>0</v>
      </c>
      <c r="O6902">
        <v>0</v>
      </c>
      <c r="P6902">
        <v>0</v>
      </c>
      <c r="Q6902">
        <v>0</v>
      </c>
    </row>
    <row r="6903" spans="1:17" x14ac:dyDescent="0.25">
      <c r="A6903" t="s">
        <v>18404</v>
      </c>
      <c r="B6903" t="s">
        <v>72</v>
      </c>
      <c r="C6903" t="s">
        <v>126</v>
      </c>
      <c r="D6903" t="s">
        <v>526</v>
      </c>
      <c r="E6903" t="s">
        <v>563</v>
      </c>
      <c r="F6903" t="s">
        <v>399</v>
      </c>
      <c r="G6903">
        <v>0</v>
      </c>
      <c r="H6903">
        <v>50</v>
      </c>
      <c r="I6903">
        <v>3</v>
      </c>
      <c r="J6903">
        <v>39</v>
      </c>
      <c r="K6903">
        <v>4</v>
      </c>
      <c r="L6903">
        <v>4</v>
      </c>
      <c r="M6903">
        <v>0</v>
      </c>
      <c r="N6903">
        <v>0</v>
      </c>
      <c r="O6903">
        <v>0</v>
      </c>
      <c r="P6903">
        <v>0</v>
      </c>
      <c r="Q6903">
        <v>0</v>
      </c>
    </row>
    <row r="6904" spans="1:17" x14ac:dyDescent="0.25">
      <c r="A6904" t="s">
        <v>18405</v>
      </c>
      <c r="B6904" t="s">
        <v>72</v>
      </c>
      <c r="C6904" t="s">
        <v>126</v>
      </c>
      <c r="D6904" t="s">
        <v>526</v>
      </c>
      <c r="E6904" t="s">
        <v>563</v>
      </c>
      <c r="F6904" t="s">
        <v>4245</v>
      </c>
      <c r="G6904">
        <v>0</v>
      </c>
      <c r="H6904">
        <v>0</v>
      </c>
      <c r="I6904">
        <v>0</v>
      </c>
      <c r="J6904">
        <v>0</v>
      </c>
      <c r="K6904">
        <v>0</v>
      </c>
      <c r="L6904">
        <v>0</v>
      </c>
      <c r="M6904">
        <v>50</v>
      </c>
      <c r="N6904">
        <v>0</v>
      </c>
      <c r="O6904">
        <v>0</v>
      </c>
      <c r="P6904">
        <v>0</v>
      </c>
      <c r="Q6904">
        <v>0</v>
      </c>
    </row>
    <row r="6905" spans="1:17" x14ac:dyDescent="0.25">
      <c r="A6905" t="s">
        <v>18406</v>
      </c>
      <c r="B6905" t="s">
        <v>72</v>
      </c>
      <c r="C6905" t="s">
        <v>126</v>
      </c>
      <c r="D6905" t="s">
        <v>526</v>
      </c>
      <c r="E6905" t="s">
        <v>563</v>
      </c>
      <c r="F6905" t="s">
        <v>394</v>
      </c>
      <c r="G6905">
        <v>0</v>
      </c>
      <c r="H6905">
        <v>0</v>
      </c>
      <c r="I6905">
        <v>0</v>
      </c>
      <c r="J6905">
        <v>0</v>
      </c>
      <c r="K6905">
        <v>0</v>
      </c>
      <c r="L6905">
        <v>0</v>
      </c>
      <c r="M6905">
        <v>0</v>
      </c>
      <c r="N6905">
        <v>35</v>
      </c>
      <c r="O6905">
        <v>32</v>
      </c>
      <c r="P6905">
        <v>3</v>
      </c>
      <c r="Q6905">
        <v>0</v>
      </c>
    </row>
    <row r="6906" spans="1:17" x14ac:dyDescent="0.25">
      <c r="A6906" t="s">
        <v>18407</v>
      </c>
      <c r="B6906" t="s">
        <v>72</v>
      </c>
      <c r="C6906" t="s">
        <v>126</v>
      </c>
      <c r="D6906" t="s">
        <v>526</v>
      </c>
      <c r="E6906" t="s">
        <v>563</v>
      </c>
      <c r="F6906" t="s">
        <v>395</v>
      </c>
      <c r="G6906">
        <v>0</v>
      </c>
      <c r="H6906">
        <v>0</v>
      </c>
      <c r="I6906">
        <v>0</v>
      </c>
      <c r="J6906">
        <v>0</v>
      </c>
      <c r="K6906">
        <v>0</v>
      </c>
      <c r="L6906">
        <v>0</v>
      </c>
      <c r="M6906">
        <v>0</v>
      </c>
      <c r="N6906">
        <v>31</v>
      </c>
      <c r="O6906">
        <v>28</v>
      </c>
      <c r="P6906">
        <v>3</v>
      </c>
      <c r="Q6906">
        <v>0</v>
      </c>
    </row>
    <row r="6907" spans="1:17" x14ac:dyDescent="0.25">
      <c r="A6907" t="s">
        <v>18985</v>
      </c>
      <c r="B6907" t="s">
        <v>72</v>
      </c>
      <c r="C6907" t="s">
        <v>186</v>
      </c>
      <c r="D6907" t="s">
        <v>526</v>
      </c>
      <c r="E6907" t="s">
        <v>563</v>
      </c>
      <c r="F6907" t="s">
        <v>399</v>
      </c>
      <c r="G6907">
        <v>0</v>
      </c>
      <c r="H6907">
        <v>2</v>
      </c>
      <c r="I6907">
        <v>0</v>
      </c>
      <c r="J6907">
        <v>2</v>
      </c>
      <c r="K6907">
        <v>0</v>
      </c>
      <c r="L6907">
        <v>0</v>
      </c>
      <c r="M6907">
        <v>0</v>
      </c>
      <c r="N6907">
        <v>0</v>
      </c>
      <c r="O6907">
        <v>0</v>
      </c>
      <c r="P6907">
        <v>0</v>
      </c>
      <c r="Q6907">
        <v>0</v>
      </c>
    </row>
    <row r="6908" spans="1:17" x14ac:dyDescent="0.25">
      <c r="A6908" t="s">
        <v>18986</v>
      </c>
      <c r="B6908" t="s">
        <v>72</v>
      </c>
      <c r="C6908" t="s">
        <v>186</v>
      </c>
      <c r="D6908" t="s">
        <v>526</v>
      </c>
      <c r="E6908" t="s">
        <v>563</v>
      </c>
      <c r="F6908" t="s">
        <v>4245</v>
      </c>
      <c r="G6908">
        <v>0</v>
      </c>
      <c r="H6908">
        <v>0</v>
      </c>
      <c r="I6908">
        <v>0</v>
      </c>
      <c r="J6908">
        <v>0</v>
      </c>
      <c r="K6908">
        <v>0</v>
      </c>
      <c r="L6908">
        <v>0</v>
      </c>
      <c r="M6908">
        <v>2</v>
      </c>
      <c r="N6908">
        <v>0</v>
      </c>
      <c r="O6908">
        <v>0</v>
      </c>
      <c r="P6908">
        <v>0</v>
      </c>
      <c r="Q6908">
        <v>0</v>
      </c>
    </row>
    <row r="6909" spans="1:17" x14ac:dyDescent="0.25">
      <c r="A6909" t="s">
        <v>18987</v>
      </c>
      <c r="B6909" t="s">
        <v>72</v>
      </c>
      <c r="C6909" t="s">
        <v>186</v>
      </c>
      <c r="D6909" t="s">
        <v>526</v>
      </c>
      <c r="E6909" t="s">
        <v>563</v>
      </c>
      <c r="F6909" t="s">
        <v>394</v>
      </c>
      <c r="G6909">
        <v>0</v>
      </c>
      <c r="H6909">
        <v>0</v>
      </c>
      <c r="I6909">
        <v>0</v>
      </c>
      <c r="J6909">
        <v>0</v>
      </c>
      <c r="K6909">
        <v>0</v>
      </c>
      <c r="L6909">
        <v>0</v>
      </c>
      <c r="M6909">
        <v>0</v>
      </c>
      <c r="N6909">
        <v>2</v>
      </c>
      <c r="O6909">
        <v>2</v>
      </c>
      <c r="P6909">
        <v>0</v>
      </c>
      <c r="Q6909">
        <v>0</v>
      </c>
    </row>
    <row r="6910" spans="1:17" x14ac:dyDescent="0.25">
      <c r="A6910" t="s">
        <v>18988</v>
      </c>
      <c r="B6910" t="s">
        <v>72</v>
      </c>
      <c r="C6910" t="s">
        <v>186</v>
      </c>
      <c r="D6910" t="s">
        <v>526</v>
      </c>
      <c r="E6910" t="s">
        <v>563</v>
      </c>
      <c r="F6910" t="s">
        <v>395</v>
      </c>
      <c r="G6910">
        <v>0</v>
      </c>
      <c r="H6910">
        <v>0</v>
      </c>
      <c r="I6910">
        <v>0</v>
      </c>
      <c r="J6910">
        <v>0</v>
      </c>
      <c r="K6910">
        <v>0</v>
      </c>
      <c r="L6910">
        <v>0</v>
      </c>
      <c r="M6910">
        <v>0</v>
      </c>
      <c r="N6910">
        <v>2</v>
      </c>
      <c r="O6910">
        <v>2</v>
      </c>
      <c r="P6910">
        <v>0</v>
      </c>
      <c r="Q6910">
        <v>0</v>
      </c>
    </row>
    <row r="6911" spans="1:17" x14ac:dyDescent="0.25">
      <c r="A6911" t="s">
        <v>18989</v>
      </c>
      <c r="B6911" t="s">
        <v>72</v>
      </c>
      <c r="C6911" t="s">
        <v>186</v>
      </c>
      <c r="D6911" t="s">
        <v>526</v>
      </c>
      <c r="E6911" t="s">
        <v>563</v>
      </c>
      <c r="F6911" t="s">
        <v>525</v>
      </c>
      <c r="G6911">
        <v>2</v>
      </c>
      <c r="H6911">
        <v>0</v>
      </c>
      <c r="I6911">
        <v>0</v>
      </c>
      <c r="J6911">
        <v>0</v>
      </c>
      <c r="K6911">
        <v>0</v>
      </c>
      <c r="L6911">
        <v>0</v>
      </c>
      <c r="M6911">
        <v>0</v>
      </c>
      <c r="N6911">
        <v>0</v>
      </c>
      <c r="O6911">
        <v>0</v>
      </c>
      <c r="P6911">
        <v>0</v>
      </c>
      <c r="Q6911">
        <v>0</v>
      </c>
    </row>
    <row r="6912" spans="1:17" x14ac:dyDescent="0.25">
      <c r="A6912" t="s">
        <v>25461</v>
      </c>
      <c r="B6912" t="s">
        <v>72</v>
      </c>
      <c r="C6912" t="s">
        <v>186</v>
      </c>
      <c r="D6912" t="s">
        <v>526</v>
      </c>
      <c r="E6912" t="s">
        <v>21471</v>
      </c>
      <c r="F6912" t="s">
        <v>396</v>
      </c>
      <c r="G6912">
        <v>0</v>
      </c>
      <c r="H6912">
        <v>3</v>
      </c>
      <c r="I6912">
        <v>0</v>
      </c>
      <c r="J6912">
        <v>3</v>
      </c>
      <c r="K6912">
        <v>0</v>
      </c>
      <c r="L6912">
        <v>0</v>
      </c>
      <c r="M6912">
        <v>0</v>
      </c>
      <c r="N6912">
        <v>0</v>
      </c>
      <c r="O6912">
        <v>0</v>
      </c>
      <c r="P6912">
        <v>0</v>
      </c>
      <c r="Q6912">
        <v>0</v>
      </c>
    </row>
    <row r="6913" spans="1:17" x14ac:dyDescent="0.25">
      <c r="A6913" t="s">
        <v>25462</v>
      </c>
      <c r="B6913" t="s">
        <v>72</v>
      </c>
      <c r="C6913" t="s">
        <v>186</v>
      </c>
      <c r="D6913" t="s">
        <v>526</v>
      </c>
      <c r="E6913" t="s">
        <v>21471</v>
      </c>
      <c r="F6913" t="s">
        <v>4236</v>
      </c>
      <c r="G6913">
        <v>0</v>
      </c>
      <c r="H6913">
        <v>3</v>
      </c>
      <c r="I6913">
        <v>0</v>
      </c>
      <c r="J6913">
        <v>3</v>
      </c>
      <c r="K6913">
        <v>0</v>
      </c>
      <c r="L6913">
        <v>0</v>
      </c>
      <c r="M6913">
        <v>0</v>
      </c>
      <c r="N6913">
        <v>0</v>
      </c>
      <c r="O6913">
        <v>0</v>
      </c>
      <c r="P6913">
        <v>0</v>
      </c>
      <c r="Q6913">
        <v>0</v>
      </c>
    </row>
    <row r="6914" spans="1:17" x14ac:dyDescent="0.25">
      <c r="A6914" t="s">
        <v>25463</v>
      </c>
      <c r="B6914" t="s">
        <v>72</v>
      </c>
      <c r="C6914" t="s">
        <v>186</v>
      </c>
      <c r="D6914" t="s">
        <v>526</v>
      </c>
      <c r="E6914" t="s">
        <v>21471</v>
      </c>
      <c r="F6914" t="s">
        <v>4238</v>
      </c>
      <c r="G6914">
        <v>0</v>
      </c>
      <c r="H6914">
        <v>0</v>
      </c>
      <c r="I6914">
        <v>0</v>
      </c>
      <c r="J6914">
        <v>0</v>
      </c>
      <c r="K6914">
        <v>0</v>
      </c>
      <c r="L6914">
        <v>0</v>
      </c>
      <c r="M6914">
        <v>3</v>
      </c>
      <c r="N6914">
        <v>0</v>
      </c>
      <c r="O6914">
        <v>0</v>
      </c>
      <c r="P6914">
        <v>0</v>
      </c>
      <c r="Q6914">
        <v>0</v>
      </c>
    </row>
    <row r="6915" spans="1:17" x14ac:dyDescent="0.25">
      <c r="A6915" t="s">
        <v>25464</v>
      </c>
      <c r="B6915" t="s">
        <v>72</v>
      </c>
      <c r="C6915" t="s">
        <v>186</v>
      </c>
      <c r="D6915" t="s">
        <v>526</v>
      </c>
      <c r="E6915" t="s">
        <v>21471</v>
      </c>
      <c r="F6915" t="s">
        <v>397</v>
      </c>
      <c r="G6915">
        <v>0</v>
      </c>
      <c r="H6915">
        <v>3</v>
      </c>
      <c r="I6915">
        <v>0</v>
      </c>
      <c r="J6915">
        <v>3</v>
      </c>
      <c r="K6915">
        <v>0</v>
      </c>
      <c r="L6915">
        <v>0</v>
      </c>
      <c r="M6915">
        <v>0</v>
      </c>
      <c r="N6915">
        <v>0</v>
      </c>
      <c r="O6915">
        <v>0</v>
      </c>
      <c r="P6915">
        <v>0</v>
      </c>
      <c r="Q6915">
        <v>0</v>
      </c>
    </row>
    <row r="6916" spans="1:17" x14ac:dyDescent="0.25">
      <c r="A6916" t="s">
        <v>25465</v>
      </c>
      <c r="B6916" t="s">
        <v>72</v>
      </c>
      <c r="C6916" t="s">
        <v>186</v>
      </c>
      <c r="D6916" t="s">
        <v>526</v>
      </c>
      <c r="E6916" t="s">
        <v>21471</v>
      </c>
      <c r="F6916" t="s">
        <v>398</v>
      </c>
      <c r="G6916">
        <v>0</v>
      </c>
      <c r="H6916">
        <v>3</v>
      </c>
      <c r="I6916">
        <v>0</v>
      </c>
      <c r="J6916">
        <v>3</v>
      </c>
      <c r="K6916">
        <v>0</v>
      </c>
      <c r="L6916">
        <v>0</v>
      </c>
      <c r="M6916">
        <v>0</v>
      </c>
      <c r="N6916">
        <v>0</v>
      </c>
      <c r="O6916">
        <v>0</v>
      </c>
      <c r="P6916">
        <v>0</v>
      </c>
      <c r="Q6916">
        <v>0</v>
      </c>
    </row>
    <row r="6917" spans="1:17" x14ac:dyDescent="0.25">
      <c r="A6917" t="s">
        <v>25466</v>
      </c>
      <c r="B6917" t="s">
        <v>72</v>
      </c>
      <c r="C6917" t="s">
        <v>186</v>
      </c>
      <c r="D6917" t="s">
        <v>526</v>
      </c>
      <c r="E6917" t="s">
        <v>21471</v>
      </c>
      <c r="F6917" t="s">
        <v>4242</v>
      </c>
      <c r="G6917">
        <v>0</v>
      </c>
      <c r="H6917">
        <v>0</v>
      </c>
      <c r="I6917">
        <v>0</v>
      </c>
      <c r="J6917">
        <v>0</v>
      </c>
      <c r="K6917">
        <v>0</v>
      </c>
      <c r="L6917">
        <v>0</v>
      </c>
      <c r="M6917">
        <v>3</v>
      </c>
      <c r="N6917">
        <v>0</v>
      </c>
      <c r="O6917">
        <v>0</v>
      </c>
      <c r="P6917">
        <v>0</v>
      </c>
      <c r="Q6917">
        <v>0</v>
      </c>
    </row>
    <row r="6918" spans="1:17" x14ac:dyDescent="0.25">
      <c r="A6918" t="s">
        <v>25467</v>
      </c>
      <c r="B6918" t="s">
        <v>72</v>
      </c>
      <c r="C6918" t="s">
        <v>186</v>
      </c>
      <c r="D6918" t="s">
        <v>526</v>
      </c>
      <c r="E6918" t="s">
        <v>21471</v>
      </c>
      <c r="F6918" t="s">
        <v>399</v>
      </c>
      <c r="G6918">
        <v>0</v>
      </c>
      <c r="H6918">
        <v>3</v>
      </c>
      <c r="I6918">
        <v>0</v>
      </c>
      <c r="J6918">
        <v>3</v>
      </c>
      <c r="K6918">
        <v>0</v>
      </c>
      <c r="L6918">
        <v>0</v>
      </c>
      <c r="M6918">
        <v>0</v>
      </c>
      <c r="N6918">
        <v>0</v>
      </c>
      <c r="O6918">
        <v>0</v>
      </c>
      <c r="P6918">
        <v>0</v>
      </c>
      <c r="Q6918">
        <v>0</v>
      </c>
    </row>
    <row r="6919" spans="1:17" x14ac:dyDescent="0.25">
      <c r="A6919" t="s">
        <v>25468</v>
      </c>
      <c r="B6919" t="s">
        <v>72</v>
      </c>
      <c r="C6919" t="s">
        <v>186</v>
      </c>
      <c r="D6919" t="s">
        <v>526</v>
      </c>
      <c r="E6919" t="s">
        <v>21471</v>
      </c>
      <c r="F6919" t="s">
        <v>4245</v>
      </c>
      <c r="G6919">
        <v>0</v>
      </c>
      <c r="H6919">
        <v>0</v>
      </c>
      <c r="I6919">
        <v>0</v>
      </c>
      <c r="J6919">
        <v>0</v>
      </c>
      <c r="K6919">
        <v>0</v>
      </c>
      <c r="L6919">
        <v>0</v>
      </c>
      <c r="M6919">
        <v>3</v>
      </c>
      <c r="N6919">
        <v>0</v>
      </c>
      <c r="O6919">
        <v>0</v>
      </c>
      <c r="P6919">
        <v>0</v>
      </c>
      <c r="Q6919">
        <v>0</v>
      </c>
    </row>
    <row r="6920" spans="1:17" x14ac:dyDescent="0.25">
      <c r="A6920" t="s">
        <v>25469</v>
      </c>
      <c r="B6920" t="s">
        <v>72</v>
      </c>
      <c r="C6920" t="s">
        <v>186</v>
      </c>
      <c r="D6920" t="s">
        <v>526</v>
      </c>
      <c r="E6920" t="s">
        <v>21471</v>
      </c>
      <c r="F6920" t="s">
        <v>394</v>
      </c>
      <c r="G6920">
        <v>0</v>
      </c>
      <c r="H6920">
        <v>0</v>
      </c>
      <c r="I6920">
        <v>0</v>
      </c>
      <c r="J6920">
        <v>0</v>
      </c>
      <c r="K6920">
        <v>0</v>
      </c>
      <c r="L6920">
        <v>0</v>
      </c>
      <c r="M6920">
        <v>0</v>
      </c>
      <c r="N6920">
        <v>1</v>
      </c>
      <c r="O6920">
        <v>1</v>
      </c>
      <c r="P6920">
        <v>0</v>
      </c>
      <c r="Q6920">
        <v>0</v>
      </c>
    </row>
    <row r="6921" spans="1:17" x14ac:dyDescent="0.25">
      <c r="A6921" t="s">
        <v>25470</v>
      </c>
      <c r="B6921" t="s">
        <v>72</v>
      </c>
      <c r="C6921" t="s">
        <v>186</v>
      </c>
      <c r="D6921" t="s">
        <v>526</v>
      </c>
      <c r="E6921" t="s">
        <v>21471</v>
      </c>
      <c r="F6921" t="s">
        <v>395</v>
      </c>
      <c r="G6921">
        <v>0</v>
      </c>
      <c r="H6921">
        <v>0</v>
      </c>
      <c r="I6921">
        <v>0</v>
      </c>
      <c r="J6921">
        <v>0</v>
      </c>
      <c r="K6921">
        <v>0</v>
      </c>
      <c r="L6921">
        <v>0</v>
      </c>
      <c r="M6921">
        <v>0</v>
      </c>
      <c r="N6921">
        <v>1</v>
      </c>
      <c r="O6921">
        <v>1</v>
      </c>
      <c r="P6921">
        <v>0</v>
      </c>
      <c r="Q6921">
        <v>0</v>
      </c>
    </row>
    <row r="6922" spans="1:17" x14ac:dyDescent="0.25">
      <c r="A6922" t="s">
        <v>25471</v>
      </c>
      <c r="B6922" t="s">
        <v>72</v>
      </c>
      <c r="C6922" t="s">
        <v>186</v>
      </c>
      <c r="D6922" t="s">
        <v>526</v>
      </c>
      <c r="E6922" t="s">
        <v>21471</v>
      </c>
      <c r="F6922" t="s">
        <v>525</v>
      </c>
      <c r="G6922">
        <v>3</v>
      </c>
      <c r="H6922">
        <v>0</v>
      </c>
      <c r="I6922">
        <v>0</v>
      </c>
      <c r="J6922">
        <v>0</v>
      </c>
      <c r="K6922">
        <v>0</v>
      </c>
      <c r="L6922">
        <v>0</v>
      </c>
      <c r="M6922">
        <v>0</v>
      </c>
      <c r="N6922">
        <v>0</v>
      </c>
      <c r="O6922">
        <v>0</v>
      </c>
      <c r="P6922">
        <v>0</v>
      </c>
      <c r="Q6922">
        <v>0</v>
      </c>
    </row>
    <row r="6923" spans="1:17" x14ac:dyDescent="0.25">
      <c r="A6923" t="s">
        <v>25472</v>
      </c>
      <c r="B6923" t="s">
        <v>72</v>
      </c>
      <c r="C6923" t="s">
        <v>187</v>
      </c>
      <c r="D6923" t="s">
        <v>529</v>
      </c>
      <c r="E6923" t="s">
        <v>21471</v>
      </c>
      <c r="F6923" t="s">
        <v>525</v>
      </c>
      <c r="G6923">
        <v>3</v>
      </c>
      <c r="H6923">
        <v>0</v>
      </c>
      <c r="I6923">
        <v>0</v>
      </c>
      <c r="J6923">
        <v>0</v>
      </c>
      <c r="K6923">
        <v>0</v>
      </c>
      <c r="L6923">
        <v>0</v>
      </c>
      <c r="M6923">
        <v>0</v>
      </c>
      <c r="N6923">
        <v>0</v>
      </c>
      <c r="O6923">
        <v>0</v>
      </c>
      <c r="P6923">
        <v>0</v>
      </c>
      <c r="Q6923">
        <v>0</v>
      </c>
    </row>
    <row r="6924" spans="1:17" x14ac:dyDescent="0.25">
      <c r="A6924" t="s">
        <v>18154</v>
      </c>
      <c r="B6924" t="s">
        <v>72</v>
      </c>
      <c r="C6924" t="s">
        <v>187</v>
      </c>
      <c r="D6924" t="s">
        <v>526</v>
      </c>
      <c r="E6924" t="s">
        <v>563</v>
      </c>
      <c r="F6924" t="s">
        <v>396</v>
      </c>
      <c r="G6924">
        <v>0</v>
      </c>
      <c r="H6924">
        <v>12</v>
      </c>
      <c r="I6924">
        <v>1</v>
      </c>
      <c r="J6924">
        <v>11</v>
      </c>
      <c r="K6924">
        <v>0</v>
      </c>
      <c r="L6924">
        <v>0</v>
      </c>
      <c r="M6924">
        <v>0</v>
      </c>
      <c r="N6924">
        <v>0</v>
      </c>
      <c r="O6924">
        <v>0</v>
      </c>
      <c r="P6924">
        <v>0</v>
      </c>
      <c r="Q6924">
        <v>0</v>
      </c>
    </row>
    <row r="6925" spans="1:17" x14ac:dyDescent="0.25">
      <c r="A6925" t="s">
        <v>18155</v>
      </c>
      <c r="B6925" t="s">
        <v>72</v>
      </c>
      <c r="C6925" t="s">
        <v>187</v>
      </c>
      <c r="D6925" t="s">
        <v>526</v>
      </c>
      <c r="E6925" t="s">
        <v>563</v>
      </c>
      <c r="F6925" t="s">
        <v>4236</v>
      </c>
      <c r="G6925">
        <v>0</v>
      </c>
      <c r="H6925">
        <v>12</v>
      </c>
      <c r="I6925">
        <v>1</v>
      </c>
      <c r="J6925">
        <v>11</v>
      </c>
      <c r="K6925">
        <v>0</v>
      </c>
      <c r="L6925">
        <v>0</v>
      </c>
      <c r="M6925">
        <v>0</v>
      </c>
      <c r="N6925">
        <v>0</v>
      </c>
      <c r="O6925">
        <v>0</v>
      </c>
      <c r="P6925">
        <v>0</v>
      </c>
      <c r="Q6925">
        <v>0</v>
      </c>
    </row>
    <row r="6926" spans="1:17" x14ac:dyDescent="0.25">
      <c r="A6926" t="s">
        <v>18156</v>
      </c>
      <c r="B6926" t="s">
        <v>72</v>
      </c>
      <c r="C6926" t="s">
        <v>187</v>
      </c>
      <c r="D6926" t="s">
        <v>526</v>
      </c>
      <c r="E6926" t="s">
        <v>563</v>
      </c>
      <c r="F6926" t="s">
        <v>4238</v>
      </c>
      <c r="G6926">
        <v>0</v>
      </c>
      <c r="H6926">
        <v>0</v>
      </c>
      <c r="I6926">
        <v>0</v>
      </c>
      <c r="J6926">
        <v>0</v>
      </c>
      <c r="K6926">
        <v>0</v>
      </c>
      <c r="L6926">
        <v>0</v>
      </c>
      <c r="M6926">
        <v>12</v>
      </c>
      <c r="N6926">
        <v>0</v>
      </c>
      <c r="O6926">
        <v>0</v>
      </c>
      <c r="P6926">
        <v>0</v>
      </c>
      <c r="Q6926">
        <v>0</v>
      </c>
    </row>
    <row r="6927" spans="1:17" x14ac:dyDescent="0.25">
      <c r="A6927" t="s">
        <v>18157</v>
      </c>
      <c r="B6927" t="s">
        <v>72</v>
      </c>
      <c r="C6927" t="s">
        <v>187</v>
      </c>
      <c r="D6927" t="s">
        <v>526</v>
      </c>
      <c r="E6927" t="s">
        <v>563</v>
      </c>
      <c r="F6927" t="s">
        <v>397</v>
      </c>
      <c r="G6927">
        <v>0</v>
      </c>
      <c r="H6927">
        <v>12</v>
      </c>
      <c r="I6927">
        <v>1</v>
      </c>
      <c r="J6927">
        <v>11</v>
      </c>
      <c r="K6927">
        <v>0</v>
      </c>
      <c r="L6927">
        <v>0</v>
      </c>
      <c r="M6927">
        <v>0</v>
      </c>
      <c r="N6927">
        <v>0</v>
      </c>
      <c r="O6927">
        <v>0</v>
      </c>
      <c r="P6927">
        <v>0</v>
      </c>
      <c r="Q6927">
        <v>0</v>
      </c>
    </row>
    <row r="6928" spans="1:17" x14ac:dyDescent="0.25">
      <c r="A6928" t="s">
        <v>18158</v>
      </c>
      <c r="B6928" t="s">
        <v>72</v>
      </c>
      <c r="C6928" t="s">
        <v>187</v>
      </c>
      <c r="D6928" t="s">
        <v>526</v>
      </c>
      <c r="E6928" t="s">
        <v>563</v>
      </c>
      <c r="F6928" t="s">
        <v>398</v>
      </c>
      <c r="G6928">
        <v>0</v>
      </c>
      <c r="H6928">
        <v>12</v>
      </c>
      <c r="I6928">
        <v>1</v>
      </c>
      <c r="J6928">
        <v>11</v>
      </c>
      <c r="K6928">
        <v>0</v>
      </c>
      <c r="L6928">
        <v>0</v>
      </c>
      <c r="M6928">
        <v>0</v>
      </c>
      <c r="N6928">
        <v>0</v>
      </c>
      <c r="O6928">
        <v>0</v>
      </c>
      <c r="P6928">
        <v>0</v>
      </c>
      <c r="Q6928">
        <v>0</v>
      </c>
    </row>
    <row r="6929" spans="1:17" x14ac:dyDescent="0.25">
      <c r="A6929" t="s">
        <v>18159</v>
      </c>
      <c r="B6929" t="s">
        <v>72</v>
      </c>
      <c r="C6929" t="s">
        <v>187</v>
      </c>
      <c r="D6929" t="s">
        <v>526</v>
      </c>
      <c r="E6929" t="s">
        <v>563</v>
      </c>
      <c r="F6929" t="s">
        <v>4242</v>
      </c>
      <c r="G6929">
        <v>0</v>
      </c>
      <c r="H6929">
        <v>0</v>
      </c>
      <c r="I6929">
        <v>0</v>
      </c>
      <c r="J6929">
        <v>0</v>
      </c>
      <c r="K6929">
        <v>0</v>
      </c>
      <c r="L6929">
        <v>0</v>
      </c>
      <c r="M6929">
        <v>12</v>
      </c>
      <c r="N6929">
        <v>0</v>
      </c>
      <c r="O6929">
        <v>0</v>
      </c>
      <c r="P6929">
        <v>0</v>
      </c>
      <c r="Q6929">
        <v>0</v>
      </c>
    </row>
    <row r="6930" spans="1:17" x14ac:dyDescent="0.25">
      <c r="A6930" t="s">
        <v>18160</v>
      </c>
      <c r="B6930" t="s">
        <v>72</v>
      </c>
      <c r="C6930" t="s">
        <v>187</v>
      </c>
      <c r="D6930" t="s">
        <v>526</v>
      </c>
      <c r="E6930" t="s">
        <v>563</v>
      </c>
      <c r="F6930" t="s">
        <v>399</v>
      </c>
      <c r="G6930">
        <v>0</v>
      </c>
      <c r="H6930">
        <v>12</v>
      </c>
      <c r="I6930">
        <v>1</v>
      </c>
      <c r="J6930">
        <v>11</v>
      </c>
      <c r="K6930">
        <v>0</v>
      </c>
      <c r="L6930">
        <v>0</v>
      </c>
      <c r="M6930">
        <v>0</v>
      </c>
      <c r="N6930">
        <v>0</v>
      </c>
      <c r="O6930">
        <v>0</v>
      </c>
      <c r="P6930">
        <v>0</v>
      </c>
      <c r="Q6930">
        <v>0</v>
      </c>
    </row>
    <row r="6931" spans="1:17" x14ac:dyDescent="0.25">
      <c r="A6931" t="s">
        <v>18161</v>
      </c>
      <c r="B6931" t="s">
        <v>72</v>
      </c>
      <c r="C6931" t="s">
        <v>187</v>
      </c>
      <c r="D6931" t="s">
        <v>526</v>
      </c>
      <c r="E6931" t="s">
        <v>563</v>
      </c>
      <c r="F6931" t="s">
        <v>4245</v>
      </c>
      <c r="G6931">
        <v>0</v>
      </c>
      <c r="H6931">
        <v>0</v>
      </c>
      <c r="I6931">
        <v>0</v>
      </c>
      <c r="J6931">
        <v>0</v>
      </c>
      <c r="K6931">
        <v>0</v>
      </c>
      <c r="L6931">
        <v>0</v>
      </c>
      <c r="M6931">
        <v>12</v>
      </c>
      <c r="N6931">
        <v>0</v>
      </c>
      <c r="O6931">
        <v>0</v>
      </c>
      <c r="P6931">
        <v>0</v>
      </c>
      <c r="Q6931">
        <v>0</v>
      </c>
    </row>
    <row r="6932" spans="1:17" x14ac:dyDescent="0.25">
      <c r="A6932" t="s">
        <v>18162</v>
      </c>
      <c r="B6932" t="s">
        <v>72</v>
      </c>
      <c r="C6932" t="s">
        <v>187</v>
      </c>
      <c r="D6932" t="s">
        <v>526</v>
      </c>
      <c r="E6932" t="s">
        <v>563</v>
      </c>
      <c r="F6932" t="s">
        <v>394</v>
      </c>
      <c r="G6932">
        <v>0</v>
      </c>
      <c r="H6932">
        <v>0</v>
      </c>
      <c r="I6932">
        <v>0</v>
      </c>
      <c r="J6932">
        <v>0</v>
      </c>
      <c r="K6932">
        <v>0</v>
      </c>
      <c r="L6932">
        <v>0</v>
      </c>
      <c r="M6932">
        <v>0</v>
      </c>
      <c r="N6932">
        <v>10</v>
      </c>
      <c r="O6932">
        <v>10</v>
      </c>
      <c r="P6932">
        <v>0</v>
      </c>
      <c r="Q6932">
        <v>0</v>
      </c>
    </row>
    <row r="6933" spans="1:17" x14ac:dyDescent="0.25">
      <c r="A6933" t="s">
        <v>18163</v>
      </c>
      <c r="B6933" t="s">
        <v>72</v>
      </c>
      <c r="C6933" t="s">
        <v>187</v>
      </c>
      <c r="D6933" t="s">
        <v>526</v>
      </c>
      <c r="E6933" t="s">
        <v>563</v>
      </c>
      <c r="F6933" t="s">
        <v>395</v>
      </c>
      <c r="G6933">
        <v>0</v>
      </c>
      <c r="H6933">
        <v>0</v>
      </c>
      <c r="I6933">
        <v>0</v>
      </c>
      <c r="J6933">
        <v>0</v>
      </c>
      <c r="K6933">
        <v>0</v>
      </c>
      <c r="L6933">
        <v>0</v>
      </c>
      <c r="M6933">
        <v>0</v>
      </c>
      <c r="N6933">
        <v>8</v>
      </c>
      <c r="O6933">
        <v>8</v>
      </c>
      <c r="P6933">
        <v>0</v>
      </c>
      <c r="Q6933">
        <v>0</v>
      </c>
    </row>
    <row r="6934" spans="1:17" x14ac:dyDescent="0.25">
      <c r="A6934" t="s">
        <v>18164</v>
      </c>
      <c r="B6934" t="s">
        <v>72</v>
      </c>
      <c r="C6934" t="s">
        <v>187</v>
      </c>
      <c r="D6934" t="s">
        <v>526</v>
      </c>
      <c r="E6934" t="s">
        <v>563</v>
      </c>
      <c r="F6934" t="s">
        <v>525</v>
      </c>
      <c r="G6934">
        <v>12</v>
      </c>
      <c r="H6934">
        <v>0</v>
      </c>
      <c r="I6934">
        <v>0</v>
      </c>
      <c r="J6934">
        <v>0</v>
      </c>
      <c r="K6934">
        <v>0</v>
      </c>
      <c r="L6934">
        <v>0</v>
      </c>
      <c r="M6934">
        <v>0</v>
      </c>
      <c r="N6934">
        <v>0</v>
      </c>
      <c r="O6934">
        <v>0</v>
      </c>
      <c r="P6934">
        <v>0</v>
      </c>
      <c r="Q6934">
        <v>0</v>
      </c>
    </row>
    <row r="6935" spans="1:17" x14ac:dyDescent="0.25">
      <c r="A6935" t="s">
        <v>25473</v>
      </c>
      <c r="B6935" t="s">
        <v>72</v>
      </c>
      <c r="C6935" t="s">
        <v>187</v>
      </c>
      <c r="D6935" t="s">
        <v>526</v>
      </c>
      <c r="E6935" t="s">
        <v>21471</v>
      </c>
      <c r="F6935" t="s">
        <v>396</v>
      </c>
      <c r="G6935">
        <v>0</v>
      </c>
      <c r="H6935">
        <v>22</v>
      </c>
      <c r="I6935">
        <v>1</v>
      </c>
      <c r="J6935">
        <v>16</v>
      </c>
      <c r="K6935">
        <v>3</v>
      </c>
      <c r="L6935">
        <v>2</v>
      </c>
      <c r="M6935">
        <v>0</v>
      </c>
      <c r="N6935">
        <v>0</v>
      </c>
      <c r="O6935">
        <v>0</v>
      </c>
      <c r="P6935">
        <v>0</v>
      </c>
      <c r="Q6935">
        <v>0</v>
      </c>
    </row>
    <row r="6936" spans="1:17" x14ac:dyDescent="0.25">
      <c r="A6936" t="s">
        <v>25474</v>
      </c>
      <c r="B6936" t="s">
        <v>72</v>
      </c>
      <c r="C6936" t="s">
        <v>187</v>
      </c>
      <c r="D6936" t="s">
        <v>526</v>
      </c>
      <c r="E6936" t="s">
        <v>21471</v>
      </c>
      <c r="F6936" t="s">
        <v>4236</v>
      </c>
      <c r="G6936">
        <v>0</v>
      </c>
      <c r="H6936">
        <v>22</v>
      </c>
      <c r="I6936">
        <v>1</v>
      </c>
      <c r="J6936">
        <v>16</v>
      </c>
      <c r="K6936">
        <v>2</v>
      </c>
      <c r="L6936">
        <v>3</v>
      </c>
      <c r="M6936">
        <v>0</v>
      </c>
      <c r="N6936">
        <v>0</v>
      </c>
      <c r="O6936">
        <v>0</v>
      </c>
      <c r="P6936">
        <v>0</v>
      </c>
      <c r="Q6936">
        <v>0</v>
      </c>
    </row>
    <row r="6937" spans="1:17" x14ac:dyDescent="0.25">
      <c r="A6937" t="s">
        <v>25475</v>
      </c>
      <c r="B6937" t="s">
        <v>72</v>
      </c>
      <c r="C6937" t="s">
        <v>187</v>
      </c>
      <c r="D6937" t="s">
        <v>526</v>
      </c>
      <c r="E6937" t="s">
        <v>21471</v>
      </c>
      <c r="F6937" t="s">
        <v>4238</v>
      </c>
      <c r="G6937">
        <v>0</v>
      </c>
      <c r="H6937">
        <v>0</v>
      </c>
      <c r="I6937">
        <v>0</v>
      </c>
      <c r="J6937">
        <v>0</v>
      </c>
      <c r="K6937">
        <v>0</v>
      </c>
      <c r="L6937">
        <v>0</v>
      </c>
      <c r="M6937">
        <v>22</v>
      </c>
      <c r="N6937">
        <v>0</v>
      </c>
      <c r="O6937">
        <v>0</v>
      </c>
      <c r="P6937">
        <v>0</v>
      </c>
      <c r="Q6937">
        <v>0</v>
      </c>
    </row>
    <row r="6938" spans="1:17" x14ac:dyDescent="0.25">
      <c r="A6938" t="s">
        <v>25476</v>
      </c>
      <c r="B6938" t="s">
        <v>75</v>
      </c>
      <c r="C6938" t="s">
        <v>171</v>
      </c>
      <c r="D6938" t="s">
        <v>526</v>
      </c>
      <c r="E6938" t="s">
        <v>21471</v>
      </c>
      <c r="F6938" t="s">
        <v>525</v>
      </c>
      <c r="G6938">
        <v>3</v>
      </c>
      <c r="H6938">
        <v>0</v>
      </c>
      <c r="I6938">
        <v>0</v>
      </c>
      <c r="J6938">
        <v>0</v>
      </c>
      <c r="K6938">
        <v>0</v>
      </c>
      <c r="L6938">
        <v>0</v>
      </c>
      <c r="M6938">
        <v>0</v>
      </c>
      <c r="N6938">
        <v>0</v>
      </c>
      <c r="O6938">
        <v>0</v>
      </c>
      <c r="P6938">
        <v>0</v>
      </c>
      <c r="Q6938">
        <v>0</v>
      </c>
    </row>
    <row r="6939" spans="1:17" x14ac:dyDescent="0.25">
      <c r="A6939" t="s">
        <v>25477</v>
      </c>
      <c r="B6939" t="s">
        <v>75</v>
      </c>
      <c r="C6939" t="s">
        <v>176</v>
      </c>
      <c r="D6939" t="s">
        <v>526</v>
      </c>
      <c r="E6939" t="s">
        <v>21471</v>
      </c>
      <c r="F6939" t="s">
        <v>396</v>
      </c>
      <c r="G6939">
        <v>0</v>
      </c>
      <c r="H6939">
        <v>1</v>
      </c>
      <c r="I6939">
        <v>0</v>
      </c>
      <c r="J6939">
        <v>1</v>
      </c>
      <c r="K6939">
        <v>0</v>
      </c>
      <c r="L6939">
        <v>0</v>
      </c>
      <c r="M6939">
        <v>0</v>
      </c>
      <c r="N6939">
        <v>0</v>
      </c>
      <c r="O6939">
        <v>0</v>
      </c>
      <c r="P6939">
        <v>0</v>
      </c>
      <c r="Q6939">
        <v>0</v>
      </c>
    </row>
    <row r="6940" spans="1:17" x14ac:dyDescent="0.25">
      <c r="A6940" t="s">
        <v>25478</v>
      </c>
      <c r="B6940" t="s">
        <v>75</v>
      </c>
      <c r="C6940" t="s">
        <v>176</v>
      </c>
      <c r="D6940" t="s">
        <v>526</v>
      </c>
      <c r="E6940" t="s">
        <v>21471</v>
      </c>
      <c r="F6940" t="s">
        <v>4236</v>
      </c>
      <c r="G6940">
        <v>0</v>
      </c>
      <c r="H6940">
        <v>1</v>
      </c>
      <c r="I6940">
        <v>0</v>
      </c>
      <c r="J6940">
        <v>1</v>
      </c>
      <c r="K6940">
        <v>0</v>
      </c>
      <c r="L6940">
        <v>0</v>
      </c>
      <c r="M6940">
        <v>0</v>
      </c>
      <c r="N6940">
        <v>0</v>
      </c>
      <c r="O6940">
        <v>0</v>
      </c>
      <c r="P6940">
        <v>0</v>
      </c>
      <c r="Q6940">
        <v>0</v>
      </c>
    </row>
    <row r="6941" spans="1:17" x14ac:dyDescent="0.25">
      <c r="A6941" t="s">
        <v>25479</v>
      </c>
      <c r="B6941" t="s">
        <v>75</v>
      </c>
      <c r="C6941" t="s">
        <v>176</v>
      </c>
      <c r="D6941" t="s">
        <v>526</v>
      </c>
      <c r="E6941" t="s">
        <v>21471</v>
      </c>
      <c r="F6941" t="s">
        <v>4238</v>
      </c>
      <c r="G6941">
        <v>0</v>
      </c>
      <c r="H6941">
        <v>0</v>
      </c>
      <c r="I6941">
        <v>0</v>
      </c>
      <c r="J6941">
        <v>0</v>
      </c>
      <c r="K6941">
        <v>0</v>
      </c>
      <c r="L6941">
        <v>0</v>
      </c>
      <c r="M6941">
        <v>1</v>
      </c>
      <c r="N6941">
        <v>0</v>
      </c>
      <c r="O6941">
        <v>0</v>
      </c>
      <c r="P6941">
        <v>0</v>
      </c>
      <c r="Q6941">
        <v>0</v>
      </c>
    </row>
    <row r="6942" spans="1:17" x14ac:dyDescent="0.25">
      <c r="A6942" t="s">
        <v>25480</v>
      </c>
      <c r="B6942" t="s">
        <v>75</v>
      </c>
      <c r="C6942" t="s">
        <v>176</v>
      </c>
      <c r="D6942" t="s">
        <v>526</v>
      </c>
      <c r="E6942" t="s">
        <v>21471</v>
      </c>
      <c r="F6942" t="s">
        <v>397</v>
      </c>
      <c r="G6942">
        <v>0</v>
      </c>
      <c r="H6942">
        <v>1</v>
      </c>
      <c r="I6942">
        <v>0</v>
      </c>
      <c r="J6942">
        <v>1</v>
      </c>
      <c r="K6942">
        <v>0</v>
      </c>
      <c r="L6942">
        <v>0</v>
      </c>
      <c r="M6942">
        <v>0</v>
      </c>
      <c r="N6942">
        <v>0</v>
      </c>
      <c r="O6942">
        <v>0</v>
      </c>
      <c r="P6942">
        <v>0</v>
      </c>
      <c r="Q6942">
        <v>0</v>
      </c>
    </row>
    <row r="6943" spans="1:17" x14ac:dyDescent="0.25">
      <c r="A6943" t="s">
        <v>25481</v>
      </c>
      <c r="B6943" t="s">
        <v>75</v>
      </c>
      <c r="C6943" t="s">
        <v>176</v>
      </c>
      <c r="D6943" t="s">
        <v>526</v>
      </c>
      <c r="E6943" t="s">
        <v>21471</v>
      </c>
      <c r="F6943" t="s">
        <v>398</v>
      </c>
      <c r="G6943">
        <v>0</v>
      </c>
      <c r="H6943">
        <v>1</v>
      </c>
      <c r="I6943">
        <v>0</v>
      </c>
      <c r="J6943">
        <v>1</v>
      </c>
      <c r="K6943">
        <v>0</v>
      </c>
      <c r="L6943">
        <v>0</v>
      </c>
      <c r="M6943">
        <v>0</v>
      </c>
      <c r="N6943">
        <v>0</v>
      </c>
      <c r="O6943">
        <v>0</v>
      </c>
      <c r="P6943">
        <v>0</v>
      </c>
      <c r="Q6943">
        <v>0</v>
      </c>
    </row>
    <row r="6944" spans="1:17" x14ac:dyDescent="0.25">
      <c r="A6944" t="s">
        <v>25482</v>
      </c>
      <c r="B6944" t="s">
        <v>75</v>
      </c>
      <c r="C6944" t="s">
        <v>176</v>
      </c>
      <c r="D6944" t="s">
        <v>526</v>
      </c>
      <c r="E6944" t="s">
        <v>21471</v>
      </c>
      <c r="F6944" t="s">
        <v>4242</v>
      </c>
      <c r="G6944">
        <v>0</v>
      </c>
      <c r="H6944">
        <v>0</v>
      </c>
      <c r="I6944">
        <v>0</v>
      </c>
      <c r="J6944">
        <v>0</v>
      </c>
      <c r="K6944">
        <v>0</v>
      </c>
      <c r="L6944">
        <v>0</v>
      </c>
      <c r="M6944">
        <v>1</v>
      </c>
      <c r="N6944">
        <v>0</v>
      </c>
      <c r="O6944">
        <v>0</v>
      </c>
      <c r="P6944">
        <v>0</v>
      </c>
      <c r="Q6944">
        <v>0</v>
      </c>
    </row>
    <row r="6945" spans="1:17" x14ac:dyDescent="0.25">
      <c r="A6945" t="s">
        <v>25483</v>
      </c>
      <c r="B6945" t="s">
        <v>75</v>
      </c>
      <c r="C6945" t="s">
        <v>176</v>
      </c>
      <c r="D6945" t="s">
        <v>526</v>
      </c>
      <c r="E6945" t="s">
        <v>21471</v>
      </c>
      <c r="F6945" t="s">
        <v>399</v>
      </c>
      <c r="G6945">
        <v>0</v>
      </c>
      <c r="H6945">
        <v>1</v>
      </c>
      <c r="I6945">
        <v>0</v>
      </c>
      <c r="J6945">
        <v>1</v>
      </c>
      <c r="K6945">
        <v>0</v>
      </c>
      <c r="L6945">
        <v>0</v>
      </c>
      <c r="M6945">
        <v>0</v>
      </c>
      <c r="N6945">
        <v>0</v>
      </c>
      <c r="O6945">
        <v>0</v>
      </c>
      <c r="P6945">
        <v>0</v>
      </c>
      <c r="Q6945">
        <v>0</v>
      </c>
    </row>
    <row r="6946" spans="1:17" x14ac:dyDescent="0.25">
      <c r="A6946" t="s">
        <v>25484</v>
      </c>
      <c r="B6946" t="s">
        <v>75</v>
      </c>
      <c r="C6946" t="s">
        <v>176</v>
      </c>
      <c r="D6946" t="s">
        <v>526</v>
      </c>
      <c r="E6946" t="s">
        <v>21471</v>
      </c>
      <c r="F6946" t="s">
        <v>4245</v>
      </c>
      <c r="G6946">
        <v>0</v>
      </c>
      <c r="H6946">
        <v>0</v>
      </c>
      <c r="I6946">
        <v>0</v>
      </c>
      <c r="J6946">
        <v>0</v>
      </c>
      <c r="K6946">
        <v>0</v>
      </c>
      <c r="L6946">
        <v>0</v>
      </c>
      <c r="M6946">
        <v>1</v>
      </c>
      <c r="N6946">
        <v>0</v>
      </c>
      <c r="O6946">
        <v>0</v>
      </c>
      <c r="P6946">
        <v>0</v>
      </c>
      <c r="Q6946">
        <v>0</v>
      </c>
    </row>
    <row r="6947" spans="1:17" x14ac:dyDescent="0.25">
      <c r="A6947" t="s">
        <v>25485</v>
      </c>
      <c r="B6947" t="s">
        <v>75</v>
      </c>
      <c r="C6947" t="s">
        <v>176</v>
      </c>
      <c r="D6947" t="s">
        <v>526</v>
      </c>
      <c r="E6947" t="s">
        <v>21471</v>
      </c>
      <c r="F6947" t="s">
        <v>394</v>
      </c>
      <c r="G6947">
        <v>0</v>
      </c>
      <c r="H6947">
        <v>0</v>
      </c>
      <c r="I6947">
        <v>0</v>
      </c>
      <c r="J6947">
        <v>0</v>
      </c>
      <c r="K6947">
        <v>0</v>
      </c>
      <c r="L6947">
        <v>0</v>
      </c>
      <c r="M6947">
        <v>0</v>
      </c>
      <c r="N6947">
        <v>1</v>
      </c>
      <c r="O6947">
        <v>1</v>
      </c>
      <c r="P6947">
        <v>0</v>
      </c>
      <c r="Q6947">
        <v>0</v>
      </c>
    </row>
    <row r="6948" spans="1:17" x14ac:dyDescent="0.25">
      <c r="A6948" t="s">
        <v>25486</v>
      </c>
      <c r="B6948" t="s">
        <v>75</v>
      </c>
      <c r="C6948" t="s">
        <v>176</v>
      </c>
      <c r="D6948" t="s">
        <v>526</v>
      </c>
      <c r="E6948" t="s">
        <v>21471</v>
      </c>
      <c r="F6948" t="s">
        <v>395</v>
      </c>
      <c r="G6948">
        <v>0</v>
      </c>
      <c r="H6948">
        <v>0</v>
      </c>
      <c r="I6948">
        <v>0</v>
      </c>
      <c r="J6948">
        <v>0</v>
      </c>
      <c r="K6948">
        <v>0</v>
      </c>
      <c r="L6948">
        <v>0</v>
      </c>
      <c r="M6948">
        <v>0</v>
      </c>
      <c r="N6948">
        <v>1</v>
      </c>
      <c r="O6948">
        <v>1</v>
      </c>
      <c r="P6948">
        <v>0</v>
      </c>
      <c r="Q6948">
        <v>0</v>
      </c>
    </row>
    <row r="6949" spans="1:17" x14ac:dyDescent="0.25">
      <c r="A6949" t="s">
        <v>25487</v>
      </c>
      <c r="B6949" t="s">
        <v>75</v>
      </c>
      <c r="C6949" t="s">
        <v>176</v>
      </c>
      <c r="D6949" t="s">
        <v>526</v>
      </c>
      <c r="E6949" t="s">
        <v>21471</v>
      </c>
      <c r="F6949" t="s">
        <v>525</v>
      </c>
      <c r="G6949">
        <v>1</v>
      </c>
      <c r="H6949">
        <v>0</v>
      </c>
      <c r="I6949">
        <v>0</v>
      </c>
      <c r="J6949">
        <v>0</v>
      </c>
      <c r="K6949">
        <v>0</v>
      </c>
      <c r="L6949">
        <v>0</v>
      </c>
      <c r="M6949">
        <v>0</v>
      </c>
      <c r="N6949">
        <v>0</v>
      </c>
      <c r="O6949">
        <v>0</v>
      </c>
      <c r="P6949">
        <v>0</v>
      </c>
      <c r="Q6949">
        <v>0</v>
      </c>
    </row>
    <row r="6950" spans="1:17" x14ac:dyDescent="0.25">
      <c r="A6950" t="s">
        <v>14002</v>
      </c>
      <c r="B6950" t="s">
        <v>75</v>
      </c>
      <c r="C6950" t="s">
        <v>183</v>
      </c>
      <c r="D6950" t="s">
        <v>526</v>
      </c>
      <c r="E6950" t="s">
        <v>563</v>
      </c>
      <c r="F6950" t="s">
        <v>396</v>
      </c>
      <c r="G6950">
        <v>0</v>
      </c>
      <c r="H6950">
        <v>1</v>
      </c>
      <c r="I6950">
        <v>0</v>
      </c>
      <c r="J6950">
        <v>0</v>
      </c>
      <c r="K6950">
        <v>1</v>
      </c>
      <c r="L6950">
        <v>0</v>
      </c>
      <c r="M6950">
        <v>0</v>
      </c>
      <c r="N6950">
        <v>0</v>
      </c>
      <c r="O6950">
        <v>0</v>
      </c>
      <c r="P6950">
        <v>0</v>
      </c>
      <c r="Q6950">
        <v>0</v>
      </c>
    </row>
    <row r="6951" spans="1:17" x14ac:dyDescent="0.25">
      <c r="A6951" t="s">
        <v>14003</v>
      </c>
      <c r="B6951" t="s">
        <v>75</v>
      </c>
      <c r="C6951" t="s">
        <v>183</v>
      </c>
      <c r="D6951" t="s">
        <v>526</v>
      </c>
      <c r="E6951" t="s">
        <v>563</v>
      </c>
      <c r="F6951" t="s">
        <v>4236</v>
      </c>
      <c r="G6951">
        <v>0</v>
      </c>
      <c r="H6951">
        <v>1</v>
      </c>
      <c r="I6951">
        <v>0</v>
      </c>
      <c r="J6951">
        <v>0</v>
      </c>
      <c r="K6951">
        <v>1</v>
      </c>
      <c r="L6951">
        <v>0</v>
      </c>
      <c r="M6951">
        <v>0</v>
      </c>
      <c r="N6951">
        <v>0</v>
      </c>
      <c r="O6951">
        <v>0</v>
      </c>
      <c r="P6951">
        <v>0</v>
      </c>
      <c r="Q6951">
        <v>0</v>
      </c>
    </row>
    <row r="6952" spans="1:17" x14ac:dyDescent="0.25">
      <c r="A6952" t="s">
        <v>14004</v>
      </c>
      <c r="B6952" t="s">
        <v>75</v>
      </c>
      <c r="C6952" t="s">
        <v>183</v>
      </c>
      <c r="D6952" t="s">
        <v>526</v>
      </c>
      <c r="E6952" t="s">
        <v>563</v>
      </c>
      <c r="F6952" t="s">
        <v>4238</v>
      </c>
      <c r="G6952">
        <v>0</v>
      </c>
      <c r="H6952">
        <v>0</v>
      </c>
      <c r="I6952">
        <v>0</v>
      </c>
      <c r="J6952">
        <v>0</v>
      </c>
      <c r="K6952">
        <v>0</v>
      </c>
      <c r="L6952">
        <v>0</v>
      </c>
      <c r="M6952">
        <v>1</v>
      </c>
      <c r="N6952">
        <v>0</v>
      </c>
      <c r="O6952">
        <v>0</v>
      </c>
      <c r="P6952">
        <v>0</v>
      </c>
      <c r="Q6952">
        <v>0</v>
      </c>
    </row>
    <row r="6953" spans="1:17" x14ac:dyDescent="0.25">
      <c r="A6953" t="s">
        <v>14005</v>
      </c>
      <c r="B6953" t="s">
        <v>75</v>
      </c>
      <c r="C6953" t="s">
        <v>183</v>
      </c>
      <c r="D6953" t="s">
        <v>526</v>
      </c>
      <c r="E6953" t="s">
        <v>563</v>
      </c>
      <c r="F6953" t="s">
        <v>397</v>
      </c>
      <c r="G6953">
        <v>0</v>
      </c>
      <c r="H6953">
        <v>1</v>
      </c>
      <c r="I6953">
        <v>0</v>
      </c>
      <c r="J6953">
        <v>0</v>
      </c>
      <c r="K6953">
        <v>1</v>
      </c>
      <c r="L6953">
        <v>0</v>
      </c>
      <c r="M6953">
        <v>0</v>
      </c>
      <c r="N6953">
        <v>0</v>
      </c>
      <c r="O6953">
        <v>0</v>
      </c>
      <c r="P6953">
        <v>0</v>
      </c>
      <c r="Q6953">
        <v>0</v>
      </c>
    </row>
    <row r="6954" spans="1:17" x14ac:dyDescent="0.25">
      <c r="A6954" t="s">
        <v>14006</v>
      </c>
      <c r="B6954" t="s">
        <v>75</v>
      </c>
      <c r="C6954" t="s">
        <v>183</v>
      </c>
      <c r="D6954" t="s">
        <v>526</v>
      </c>
      <c r="E6954" t="s">
        <v>563</v>
      </c>
      <c r="F6954" t="s">
        <v>398</v>
      </c>
      <c r="G6954">
        <v>0</v>
      </c>
      <c r="H6954">
        <v>1</v>
      </c>
      <c r="I6954">
        <v>0</v>
      </c>
      <c r="J6954">
        <v>0</v>
      </c>
      <c r="K6954">
        <v>1</v>
      </c>
      <c r="L6954">
        <v>0</v>
      </c>
      <c r="M6954">
        <v>0</v>
      </c>
      <c r="N6954">
        <v>0</v>
      </c>
      <c r="O6954">
        <v>0</v>
      </c>
      <c r="P6954">
        <v>0</v>
      </c>
      <c r="Q6954">
        <v>0</v>
      </c>
    </row>
    <row r="6955" spans="1:17" x14ac:dyDescent="0.25">
      <c r="A6955" t="s">
        <v>14007</v>
      </c>
      <c r="B6955" t="s">
        <v>75</v>
      </c>
      <c r="C6955" t="s">
        <v>183</v>
      </c>
      <c r="D6955" t="s">
        <v>526</v>
      </c>
      <c r="E6955" t="s">
        <v>563</v>
      </c>
      <c r="F6955" t="s">
        <v>4242</v>
      </c>
      <c r="G6955">
        <v>0</v>
      </c>
      <c r="H6955">
        <v>0</v>
      </c>
      <c r="I6955">
        <v>0</v>
      </c>
      <c r="J6955">
        <v>0</v>
      </c>
      <c r="K6955">
        <v>0</v>
      </c>
      <c r="L6955">
        <v>0</v>
      </c>
      <c r="M6955">
        <v>1</v>
      </c>
      <c r="N6955">
        <v>0</v>
      </c>
      <c r="O6955">
        <v>0</v>
      </c>
      <c r="P6955">
        <v>0</v>
      </c>
      <c r="Q6955">
        <v>0</v>
      </c>
    </row>
    <row r="6956" spans="1:17" x14ac:dyDescent="0.25">
      <c r="A6956" t="s">
        <v>14008</v>
      </c>
      <c r="B6956" t="s">
        <v>75</v>
      </c>
      <c r="C6956" t="s">
        <v>183</v>
      </c>
      <c r="D6956" t="s">
        <v>526</v>
      </c>
      <c r="E6956" t="s">
        <v>563</v>
      </c>
      <c r="F6956" t="s">
        <v>399</v>
      </c>
      <c r="G6956">
        <v>0</v>
      </c>
      <c r="H6956">
        <v>1</v>
      </c>
      <c r="I6956">
        <v>0</v>
      </c>
      <c r="J6956">
        <v>0</v>
      </c>
      <c r="K6956">
        <v>1</v>
      </c>
      <c r="L6956">
        <v>0</v>
      </c>
      <c r="M6956">
        <v>0</v>
      </c>
      <c r="N6956">
        <v>0</v>
      </c>
      <c r="O6956">
        <v>0</v>
      </c>
      <c r="P6956">
        <v>0</v>
      </c>
      <c r="Q6956">
        <v>0</v>
      </c>
    </row>
    <row r="6957" spans="1:17" x14ac:dyDescent="0.25">
      <c r="A6957" t="s">
        <v>14009</v>
      </c>
      <c r="B6957" t="s">
        <v>75</v>
      </c>
      <c r="C6957" t="s">
        <v>183</v>
      </c>
      <c r="D6957" t="s">
        <v>526</v>
      </c>
      <c r="E6957" t="s">
        <v>563</v>
      </c>
      <c r="F6957" t="s">
        <v>4245</v>
      </c>
      <c r="G6957">
        <v>0</v>
      </c>
      <c r="H6957">
        <v>0</v>
      </c>
      <c r="I6957">
        <v>0</v>
      </c>
      <c r="J6957">
        <v>0</v>
      </c>
      <c r="K6957">
        <v>0</v>
      </c>
      <c r="L6957">
        <v>0</v>
      </c>
      <c r="M6957">
        <v>1</v>
      </c>
      <c r="N6957">
        <v>0</v>
      </c>
      <c r="O6957">
        <v>0</v>
      </c>
      <c r="P6957">
        <v>0</v>
      </c>
      <c r="Q6957">
        <v>0</v>
      </c>
    </row>
    <row r="6958" spans="1:17" x14ac:dyDescent="0.25">
      <c r="A6958" t="s">
        <v>14010</v>
      </c>
      <c r="B6958" t="s">
        <v>75</v>
      </c>
      <c r="C6958" t="s">
        <v>183</v>
      </c>
      <c r="D6958" t="s">
        <v>526</v>
      </c>
      <c r="E6958" t="s">
        <v>563</v>
      </c>
      <c r="F6958" t="s">
        <v>394</v>
      </c>
      <c r="G6958">
        <v>0</v>
      </c>
      <c r="H6958">
        <v>0</v>
      </c>
      <c r="I6958">
        <v>0</v>
      </c>
      <c r="J6958">
        <v>0</v>
      </c>
      <c r="K6958">
        <v>0</v>
      </c>
      <c r="L6958">
        <v>0</v>
      </c>
      <c r="M6958">
        <v>0</v>
      </c>
      <c r="N6958">
        <v>0</v>
      </c>
      <c r="O6958">
        <v>0</v>
      </c>
      <c r="P6958">
        <v>0</v>
      </c>
      <c r="Q6958">
        <v>0</v>
      </c>
    </row>
    <row r="6959" spans="1:17" x14ac:dyDescent="0.25">
      <c r="A6959" t="s">
        <v>14011</v>
      </c>
      <c r="B6959" t="s">
        <v>75</v>
      </c>
      <c r="C6959" t="s">
        <v>183</v>
      </c>
      <c r="D6959" t="s">
        <v>526</v>
      </c>
      <c r="E6959" t="s">
        <v>563</v>
      </c>
      <c r="F6959" t="s">
        <v>395</v>
      </c>
      <c r="G6959">
        <v>0</v>
      </c>
      <c r="H6959">
        <v>0</v>
      </c>
      <c r="I6959">
        <v>0</v>
      </c>
      <c r="J6959">
        <v>0</v>
      </c>
      <c r="K6959">
        <v>0</v>
      </c>
      <c r="L6959">
        <v>0</v>
      </c>
      <c r="M6959">
        <v>0</v>
      </c>
      <c r="N6959">
        <v>0</v>
      </c>
      <c r="O6959">
        <v>0</v>
      </c>
      <c r="P6959">
        <v>0</v>
      </c>
      <c r="Q6959">
        <v>0</v>
      </c>
    </row>
    <row r="6960" spans="1:17" x14ac:dyDescent="0.25">
      <c r="A6960" t="s">
        <v>14012</v>
      </c>
      <c r="B6960" t="s">
        <v>75</v>
      </c>
      <c r="C6960" t="s">
        <v>183</v>
      </c>
      <c r="D6960" t="s">
        <v>526</v>
      </c>
      <c r="E6960" t="s">
        <v>563</v>
      </c>
      <c r="F6960" t="s">
        <v>525</v>
      </c>
      <c r="G6960">
        <v>1</v>
      </c>
      <c r="H6960">
        <v>0</v>
      </c>
      <c r="I6960">
        <v>0</v>
      </c>
      <c r="J6960">
        <v>0</v>
      </c>
      <c r="K6960">
        <v>0</v>
      </c>
      <c r="L6960">
        <v>0</v>
      </c>
      <c r="M6960">
        <v>0</v>
      </c>
      <c r="N6960">
        <v>0</v>
      </c>
      <c r="O6960">
        <v>0</v>
      </c>
      <c r="P6960">
        <v>0</v>
      </c>
      <c r="Q6960">
        <v>0</v>
      </c>
    </row>
    <row r="6961" spans="1:17" x14ac:dyDescent="0.25">
      <c r="A6961" t="s">
        <v>25488</v>
      </c>
      <c r="B6961" t="s">
        <v>75</v>
      </c>
      <c r="C6961" t="s">
        <v>191</v>
      </c>
      <c r="D6961" t="s">
        <v>526</v>
      </c>
      <c r="E6961" t="s">
        <v>21471</v>
      </c>
      <c r="F6961" t="s">
        <v>396</v>
      </c>
      <c r="G6961">
        <v>0</v>
      </c>
      <c r="H6961">
        <v>1</v>
      </c>
      <c r="I6961">
        <v>0</v>
      </c>
      <c r="J6961">
        <v>1</v>
      </c>
      <c r="K6961">
        <v>0</v>
      </c>
      <c r="L6961">
        <v>0</v>
      </c>
      <c r="M6961">
        <v>0</v>
      </c>
      <c r="N6961">
        <v>0</v>
      </c>
      <c r="O6961">
        <v>0</v>
      </c>
      <c r="P6961">
        <v>0</v>
      </c>
      <c r="Q6961">
        <v>0</v>
      </c>
    </row>
    <row r="6962" spans="1:17" x14ac:dyDescent="0.25">
      <c r="A6962" t="s">
        <v>25489</v>
      </c>
      <c r="B6962" t="s">
        <v>75</v>
      </c>
      <c r="C6962" t="s">
        <v>191</v>
      </c>
      <c r="D6962" t="s">
        <v>526</v>
      </c>
      <c r="E6962" t="s">
        <v>21471</v>
      </c>
      <c r="F6962" t="s">
        <v>4236</v>
      </c>
      <c r="G6962">
        <v>0</v>
      </c>
      <c r="H6962">
        <v>1</v>
      </c>
      <c r="I6962">
        <v>0</v>
      </c>
      <c r="J6962">
        <v>1</v>
      </c>
      <c r="K6962">
        <v>0</v>
      </c>
      <c r="L6962">
        <v>0</v>
      </c>
      <c r="M6962">
        <v>0</v>
      </c>
      <c r="N6962">
        <v>0</v>
      </c>
      <c r="O6962">
        <v>0</v>
      </c>
      <c r="P6962">
        <v>0</v>
      </c>
      <c r="Q6962">
        <v>0</v>
      </c>
    </row>
    <row r="6963" spans="1:17" x14ac:dyDescent="0.25">
      <c r="A6963" t="s">
        <v>25490</v>
      </c>
      <c r="B6963" t="s">
        <v>75</v>
      </c>
      <c r="C6963" t="s">
        <v>191</v>
      </c>
      <c r="D6963" t="s">
        <v>526</v>
      </c>
      <c r="E6963" t="s">
        <v>21471</v>
      </c>
      <c r="F6963" t="s">
        <v>4238</v>
      </c>
      <c r="G6963">
        <v>0</v>
      </c>
      <c r="H6963">
        <v>0</v>
      </c>
      <c r="I6963">
        <v>0</v>
      </c>
      <c r="J6963">
        <v>0</v>
      </c>
      <c r="K6963">
        <v>0</v>
      </c>
      <c r="L6963">
        <v>0</v>
      </c>
      <c r="M6963">
        <v>1</v>
      </c>
      <c r="N6963">
        <v>0</v>
      </c>
      <c r="O6963">
        <v>0</v>
      </c>
      <c r="P6963">
        <v>0</v>
      </c>
      <c r="Q6963">
        <v>0</v>
      </c>
    </row>
    <row r="6964" spans="1:17" x14ac:dyDescent="0.25">
      <c r="A6964" t="s">
        <v>25491</v>
      </c>
      <c r="B6964" t="s">
        <v>75</v>
      </c>
      <c r="C6964" t="s">
        <v>191</v>
      </c>
      <c r="D6964" t="s">
        <v>526</v>
      </c>
      <c r="E6964" t="s">
        <v>21471</v>
      </c>
      <c r="F6964" t="s">
        <v>397</v>
      </c>
      <c r="G6964">
        <v>0</v>
      </c>
      <c r="H6964">
        <v>1</v>
      </c>
      <c r="I6964">
        <v>0</v>
      </c>
      <c r="J6964">
        <v>1</v>
      </c>
      <c r="K6964">
        <v>0</v>
      </c>
      <c r="L6964">
        <v>0</v>
      </c>
      <c r="M6964">
        <v>0</v>
      </c>
      <c r="N6964">
        <v>0</v>
      </c>
      <c r="O6964">
        <v>0</v>
      </c>
      <c r="P6964">
        <v>0</v>
      </c>
      <c r="Q6964">
        <v>0</v>
      </c>
    </row>
    <row r="6965" spans="1:17" x14ac:dyDescent="0.25">
      <c r="A6965" t="s">
        <v>25492</v>
      </c>
      <c r="B6965" t="s">
        <v>75</v>
      </c>
      <c r="C6965" t="s">
        <v>191</v>
      </c>
      <c r="D6965" t="s">
        <v>526</v>
      </c>
      <c r="E6965" t="s">
        <v>21471</v>
      </c>
      <c r="F6965" t="s">
        <v>398</v>
      </c>
      <c r="G6965">
        <v>0</v>
      </c>
      <c r="H6965">
        <v>1</v>
      </c>
      <c r="I6965">
        <v>0</v>
      </c>
      <c r="J6965">
        <v>1</v>
      </c>
      <c r="K6965">
        <v>0</v>
      </c>
      <c r="L6965">
        <v>0</v>
      </c>
      <c r="M6965">
        <v>0</v>
      </c>
      <c r="N6965">
        <v>0</v>
      </c>
      <c r="O6965">
        <v>0</v>
      </c>
      <c r="P6965">
        <v>0</v>
      </c>
      <c r="Q6965">
        <v>0</v>
      </c>
    </row>
    <row r="6966" spans="1:17" x14ac:dyDescent="0.25">
      <c r="A6966" t="s">
        <v>25777</v>
      </c>
      <c r="B6966" t="s">
        <v>74</v>
      </c>
      <c r="C6966" t="s">
        <v>142</v>
      </c>
      <c r="D6966" t="s">
        <v>526</v>
      </c>
      <c r="E6966" t="s">
        <v>21471</v>
      </c>
      <c r="F6966" t="s">
        <v>399</v>
      </c>
      <c r="G6966">
        <v>0</v>
      </c>
      <c r="H6966">
        <v>8</v>
      </c>
      <c r="I6966">
        <v>1</v>
      </c>
      <c r="J6966">
        <v>5</v>
      </c>
      <c r="K6966">
        <v>1</v>
      </c>
      <c r="L6966">
        <v>1</v>
      </c>
      <c r="M6966">
        <v>0</v>
      </c>
      <c r="N6966">
        <v>0</v>
      </c>
      <c r="O6966">
        <v>0</v>
      </c>
      <c r="P6966">
        <v>0</v>
      </c>
      <c r="Q6966">
        <v>0</v>
      </c>
    </row>
    <row r="6967" spans="1:17" x14ac:dyDescent="0.25">
      <c r="A6967" t="s">
        <v>25778</v>
      </c>
      <c r="B6967" t="s">
        <v>74</v>
      </c>
      <c r="C6967" t="s">
        <v>142</v>
      </c>
      <c r="D6967" t="s">
        <v>526</v>
      </c>
      <c r="E6967" t="s">
        <v>21471</v>
      </c>
      <c r="F6967" t="s">
        <v>4245</v>
      </c>
      <c r="G6967">
        <v>0</v>
      </c>
      <c r="H6967">
        <v>0</v>
      </c>
      <c r="I6967">
        <v>0</v>
      </c>
      <c r="J6967">
        <v>0</v>
      </c>
      <c r="K6967">
        <v>0</v>
      </c>
      <c r="L6967">
        <v>0</v>
      </c>
      <c r="M6967">
        <v>8</v>
      </c>
      <c r="N6967">
        <v>0</v>
      </c>
      <c r="O6967">
        <v>0</v>
      </c>
      <c r="P6967">
        <v>0</v>
      </c>
      <c r="Q6967">
        <v>0</v>
      </c>
    </row>
    <row r="6968" spans="1:17" x14ac:dyDescent="0.25">
      <c r="A6968" t="s">
        <v>25779</v>
      </c>
      <c r="B6968" t="s">
        <v>74</v>
      </c>
      <c r="C6968" t="s">
        <v>142</v>
      </c>
      <c r="D6968" t="s">
        <v>526</v>
      </c>
      <c r="E6968" t="s">
        <v>21471</v>
      </c>
      <c r="F6968" t="s">
        <v>394</v>
      </c>
      <c r="G6968">
        <v>0</v>
      </c>
      <c r="H6968">
        <v>0</v>
      </c>
      <c r="I6968">
        <v>0</v>
      </c>
      <c r="J6968">
        <v>0</v>
      </c>
      <c r="K6968">
        <v>0</v>
      </c>
      <c r="L6968">
        <v>0</v>
      </c>
      <c r="M6968">
        <v>0</v>
      </c>
      <c r="N6968">
        <v>4</v>
      </c>
      <c r="O6968">
        <v>3</v>
      </c>
      <c r="P6968">
        <v>0</v>
      </c>
      <c r="Q6968">
        <v>1</v>
      </c>
    </row>
    <row r="6969" spans="1:17" x14ac:dyDescent="0.25">
      <c r="A6969" t="s">
        <v>25780</v>
      </c>
      <c r="B6969" t="s">
        <v>74</v>
      </c>
      <c r="C6969" t="s">
        <v>142</v>
      </c>
      <c r="D6969" t="s">
        <v>526</v>
      </c>
      <c r="E6969" t="s">
        <v>21471</v>
      </c>
      <c r="F6969" t="s">
        <v>395</v>
      </c>
      <c r="G6969">
        <v>0</v>
      </c>
      <c r="H6969">
        <v>0</v>
      </c>
      <c r="I6969">
        <v>0</v>
      </c>
      <c r="J6969">
        <v>0</v>
      </c>
      <c r="K6969">
        <v>0</v>
      </c>
      <c r="L6969">
        <v>0</v>
      </c>
      <c r="M6969">
        <v>0</v>
      </c>
      <c r="N6969">
        <v>3</v>
      </c>
      <c r="O6969">
        <v>2</v>
      </c>
      <c r="P6969">
        <v>0</v>
      </c>
      <c r="Q6969">
        <v>1</v>
      </c>
    </row>
    <row r="6970" spans="1:17" x14ac:dyDescent="0.25">
      <c r="A6970" t="s">
        <v>25781</v>
      </c>
      <c r="B6970" t="s">
        <v>74</v>
      </c>
      <c r="C6970" t="s">
        <v>142</v>
      </c>
      <c r="D6970" t="s">
        <v>526</v>
      </c>
      <c r="E6970" t="s">
        <v>21471</v>
      </c>
      <c r="F6970" t="s">
        <v>525</v>
      </c>
      <c r="G6970">
        <v>8</v>
      </c>
      <c r="H6970">
        <v>0</v>
      </c>
      <c r="I6970">
        <v>0</v>
      </c>
      <c r="J6970">
        <v>0</v>
      </c>
      <c r="K6970">
        <v>0</v>
      </c>
      <c r="L6970">
        <v>0</v>
      </c>
      <c r="M6970">
        <v>0</v>
      </c>
      <c r="N6970">
        <v>0</v>
      </c>
      <c r="O6970">
        <v>0</v>
      </c>
      <c r="P6970">
        <v>0</v>
      </c>
      <c r="Q6970">
        <v>0</v>
      </c>
    </row>
    <row r="6971" spans="1:17" x14ac:dyDescent="0.25">
      <c r="A6971" t="s">
        <v>13225</v>
      </c>
      <c r="B6971" t="s">
        <v>74</v>
      </c>
      <c r="C6971" t="s">
        <v>142</v>
      </c>
      <c r="D6971" t="s">
        <v>12971</v>
      </c>
      <c r="E6971" t="s">
        <v>563</v>
      </c>
      <c r="F6971" t="s">
        <v>525</v>
      </c>
      <c r="G6971">
        <v>1</v>
      </c>
      <c r="H6971">
        <v>0</v>
      </c>
      <c r="I6971">
        <v>0</v>
      </c>
      <c r="J6971">
        <v>0</v>
      </c>
      <c r="K6971">
        <v>0</v>
      </c>
      <c r="L6971">
        <v>0</v>
      </c>
      <c r="M6971">
        <v>0</v>
      </c>
      <c r="N6971">
        <v>0</v>
      </c>
      <c r="O6971">
        <v>0</v>
      </c>
      <c r="P6971">
        <v>0</v>
      </c>
      <c r="Q6971">
        <v>0</v>
      </c>
    </row>
    <row r="6972" spans="1:17" x14ac:dyDescent="0.25">
      <c r="A6972" t="s">
        <v>13226</v>
      </c>
      <c r="B6972" t="s">
        <v>74</v>
      </c>
      <c r="C6972" t="s">
        <v>143</v>
      </c>
      <c r="D6972" t="s">
        <v>529</v>
      </c>
      <c r="E6972" t="s">
        <v>563</v>
      </c>
      <c r="F6972" t="s">
        <v>525</v>
      </c>
      <c r="G6972">
        <v>3</v>
      </c>
      <c r="H6972">
        <v>0</v>
      </c>
      <c r="I6972">
        <v>0</v>
      </c>
      <c r="J6972">
        <v>0</v>
      </c>
      <c r="K6972">
        <v>0</v>
      </c>
      <c r="L6972">
        <v>0</v>
      </c>
      <c r="M6972">
        <v>0</v>
      </c>
      <c r="N6972">
        <v>0</v>
      </c>
      <c r="O6972">
        <v>0</v>
      </c>
      <c r="P6972">
        <v>0</v>
      </c>
      <c r="Q6972">
        <v>0</v>
      </c>
    </row>
    <row r="6973" spans="1:17" x14ac:dyDescent="0.25">
      <c r="A6973" t="s">
        <v>25782</v>
      </c>
      <c r="B6973" t="s">
        <v>74</v>
      </c>
      <c r="C6973" t="s">
        <v>143</v>
      </c>
      <c r="D6973" t="s">
        <v>529</v>
      </c>
      <c r="E6973" t="s">
        <v>21471</v>
      </c>
      <c r="F6973" t="s">
        <v>525</v>
      </c>
      <c r="G6973">
        <v>1</v>
      </c>
      <c r="H6973">
        <v>0</v>
      </c>
      <c r="I6973">
        <v>0</v>
      </c>
      <c r="J6973">
        <v>0</v>
      </c>
      <c r="K6973">
        <v>0</v>
      </c>
      <c r="L6973">
        <v>0</v>
      </c>
      <c r="M6973">
        <v>0</v>
      </c>
      <c r="N6973">
        <v>0</v>
      </c>
      <c r="O6973">
        <v>0</v>
      </c>
      <c r="P6973">
        <v>0</v>
      </c>
      <c r="Q6973">
        <v>0</v>
      </c>
    </row>
    <row r="6974" spans="1:17" x14ac:dyDescent="0.25">
      <c r="A6974" t="s">
        <v>13227</v>
      </c>
      <c r="B6974" t="s">
        <v>74</v>
      </c>
      <c r="C6974" t="s">
        <v>143</v>
      </c>
      <c r="D6974" t="s">
        <v>526</v>
      </c>
      <c r="E6974" t="s">
        <v>563</v>
      </c>
      <c r="F6974" t="s">
        <v>396</v>
      </c>
      <c r="G6974">
        <v>0</v>
      </c>
      <c r="H6974">
        <v>1</v>
      </c>
      <c r="I6974">
        <v>0</v>
      </c>
      <c r="J6974">
        <v>1</v>
      </c>
      <c r="K6974">
        <v>0</v>
      </c>
      <c r="L6974">
        <v>0</v>
      </c>
      <c r="M6974">
        <v>0</v>
      </c>
      <c r="N6974">
        <v>0</v>
      </c>
      <c r="O6974">
        <v>0</v>
      </c>
      <c r="P6974">
        <v>0</v>
      </c>
      <c r="Q6974">
        <v>0</v>
      </c>
    </row>
    <row r="6975" spans="1:17" x14ac:dyDescent="0.25">
      <c r="A6975" t="s">
        <v>13228</v>
      </c>
      <c r="B6975" t="s">
        <v>74</v>
      </c>
      <c r="C6975" t="s">
        <v>143</v>
      </c>
      <c r="D6975" t="s">
        <v>526</v>
      </c>
      <c r="E6975" t="s">
        <v>563</v>
      </c>
      <c r="F6975" t="s">
        <v>4236</v>
      </c>
      <c r="G6975">
        <v>0</v>
      </c>
      <c r="H6975">
        <v>1</v>
      </c>
      <c r="I6975">
        <v>0</v>
      </c>
      <c r="J6975">
        <v>1</v>
      </c>
      <c r="K6975">
        <v>0</v>
      </c>
      <c r="L6975">
        <v>0</v>
      </c>
      <c r="M6975">
        <v>0</v>
      </c>
      <c r="N6975">
        <v>0</v>
      </c>
      <c r="O6975">
        <v>0</v>
      </c>
      <c r="P6975">
        <v>0</v>
      </c>
      <c r="Q6975">
        <v>0</v>
      </c>
    </row>
    <row r="6976" spans="1:17" x14ac:dyDescent="0.25">
      <c r="A6976" t="s">
        <v>13229</v>
      </c>
      <c r="B6976" t="s">
        <v>74</v>
      </c>
      <c r="C6976" t="s">
        <v>143</v>
      </c>
      <c r="D6976" t="s">
        <v>526</v>
      </c>
      <c r="E6976" t="s">
        <v>563</v>
      </c>
      <c r="F6976" t="s">
        <v>4238</v>
      </c>
      <c r="G6976">
        <v>0</v>
      </c>
      <c r="H6976">
        <v>0</v>
      </c>
      <c r="I6976">
        <v>0</v>
      </c>
      <c r="J6976">
        <v>0</v>
      </c>
      <c r="K6976">
        <v>0</v>
      </c>
      <c r="L6976">
        <v>0</v>
      </c>
      <c r="M6976">
        <v>1</v>
      </c>
      <c r="N6976">
        <v>0</v>
      </c>
      <c r="O6976">
        <v>0</v>
      </c>
      <c r="P6976">
        <v>0</v>
      </c>
      <c r="Q6976">
        <v>0</v>
      </c>
    </row>
    <row r="6977" spans="1:17" x14ac:dyDescent="0.25">
      <c r="A6977" t="s">
        <v>13230</v>
      </c>
      <c r="B6977" t="s">
        <v>74</v>
      </c>
      <c r="C6977" t="s">
        <v>143</v>
      </c>
      <c r="D6977" t="s">
        <v>526</v>
      </c>
      <c r="E6977" t="s">
        <v>563</v>
      </c>
      <c r="F6977" t="s">
        <v>397</v>
      </c>
      <c r="G6977">
        <v>0</v>
      </c>
      <c r="H6977">
        <v>1</v>
      </c>
      <c r="I6977">
        <v>0</v>
      </c>
      <c r="J6977">
        <v>1</v>
      </c>
      <c r="K6977">
        <v>0</v>
      </c>
      <c r="L6977">
        <v>0</v>
      </c>
      <c r="M6977">
        <v>0</v>
      </c>
      <c r="N6977">
        <v>0</v>
      </c>
      <c r="O6977">
        <v>0</v>
      </c>
      <c r="P6977">
        <v>0</v>
      </c>
      <c r="Q6977">
        <v>0</v>
      </c>
    </row>
    <row r="6978" spans="1:17" x14ac:dyDescent="0.25">
      <c r="A6978" t="s">
        <v>13231</v>
      </c>
      <c r="B6978" t="s">
        <v>74</v>
      </c>
      <c r="C6978" t="s">
        <v>143</v>
      </c>
      <c r="D6978" t="s">
        <v>526</v>
      </c>
      <c r="E6978" t="s">
        <v>563</v>
      </c>
      <c r="F6978" t="s">
        <v>398</v>
      </c>
      <c r="G6978">
        <v>0</v>
      </c>
      <c r="H6978">
        <v>1</v>
      </c>
      <c r="I6978">
        <v>0</v>
      </c>
      <c r="J6978">
        <v>1</v>
      </c>
      <c r="K6978">
        <v>0</v>
      </c>
      <c r="L6978">
        <v>0</v>
      </c>
      <c r="M6978">
        <v>0</v>
      </c>
      <c r="N6978">
        <v>0</v>
      </c>
      <c r="O6978">
        <v>0</v>
      </c>
      <c r="P6978">
        <v>0</v>
      </c>
      <c r="Q6978">
        <v>0</v>
      </c>
    </row>
    <row r="6979" spans="1:17" x14ac:dyDescent="0.25">
      <c r="A6979" t="s">
        <v>13232</v>
      </c>
      <c r="B6979" t="s">
        <v>74</v>
      </c>
      <c r="C6979" t="s">
        <v>143</v>
      </c>
      <c r="D6979" t="s">
        <v>526</v>
      </c>
      <c r="E6979" t="s">
        <v>563</v>
      </c>
      <c r="F6979" t="s">
        <v>4242</v>
      </c>
      <c r="G6979">
        <v>0</v>
      </c>
      <c r="H6979">
        <v>0</v>
      </c>
      <c r="I6979">
        <v>0</v>
      </c>
      <c r="J6979">
        <v>0</v>
      </c>
      <c r="K6979">
        <v>0</v>
      </c>
      <c r="L6979">
        <v>0</v>
      </c>
      <c r="M6979">
        <v>1</v>
      </c>
      <c r="N6979">
        <v>0</v>
      </c>
      <c r="O6979">
        <v>0</v>
      </c>
      <c r="P6979">
        <v>0</v>
      </c>
      <c r="Q6979">
        <v>0</v>
      </c>
    </row>
    <row r="6980" spans="1:17" x14ac:dyDescent="0.25">
      <c r="A6980" t="s">
        <v>18227</v>
      </c>
      <c r="B6980" t="s">
        <v>74</v>
      </c>
      <c r="C6980" t="s">
        <v>143</v>
      </c>
      <c r="D6980" t="s">
        <v>526</v>
      </c>
      <c r="E6980" t="s">
        <v>563</v>
      </c>
      <c r="F6980" t="s">
        <v>399</v>
      </c>
      <c r="G6980">
        <v>0</v>
      </c>
      <c r="H6980">
        <v>1</v>
      </c>
      <c r="I6980">
        <v>0</v>
      </c>
      <c r="J6980">
        <v>1</v>
      </c>
      <c r="K6980">
        <v>0</v>
      </c>
      <c r="L6980">
        <v>0</v>
      </c>
      <c r="M6980">
        <v>0</v>
      </c>
      <c r="N6980">
        <v>0</v>
      </c>
      <c r="O6980">
        <v>0</v>
      </c>
      <c r="P6980">
        <v>0</v>
      </c>
      <c r="Q6980">
        <v>0</v>
      </c>
    </row>
    <row r="6981" spans="1:17" x14ac:dyDescent="0.25">
      <c r="A6981" t="s">
        <v>18228</v>
      </c>
      <c r="B6981" t="s">
        <v>74</v>
      </c>
      <c r="C6981" t="s">
        <v>143</v>
      </c>
      <c r="D6981" t="s">
        <v>526</v>
      </c>
      <c r="E6981" t="s">
        <v>563</v>
      </c>
      <c r="F6981" t="s">
        <v>4245</v>
      </c>
      <c r="G6981">
        <v>0</v>
      </c>
      <c r="H6981">
        <v>0</v>
      </c>
      <c r="I6981">
        <v>0</v>
      </c>
      <c r="J6981">
        <v>0</v>
      </c>
      <c r="K6981">
        <v>0</v>
      </c>
      <c r="L6981">
        <v>0</v>
      </c>
      <c r="M6981">
        <v>1</v>
      </c>
      <c r="N6981">
        <v>0</v>
      </c>
      <c r="O6981">
        <v>0</v>
      </c>
      <c r="P6981">
        <v>0</v>
      </c>
      <c r="Q6981">
        <v>0</v>
      </c>
    </row>
    <row r="6982" spans="1:17" x14ac:dyDescent="0.25">
      <c r="A6982" t="s">
        <v>18229</v>
      </c>
      <c r="B6982" t="s">
        <v>74</v>
      </c>
      <c r="C6982" t="s">
        <v>143</v>
      </c>
      <c r="D6982" t="s">
        <v>526</v>
      </c>
      <c r="E6982" t="s">
        <v>563</v>
      </c>
      <c r="F6982" t="s">
        <v>394</v>
      </c>
      <c r="G6982">
        <v>0</v>
      </c>
      <c r="H6982">
        <v>0</v>
      </c>
      <c r="I6982">
        <v>0</v>
      </c>
      <c r="J6982">
        <v>0</v>
      </c>
      <c r="K6982">
        <v>0</v>
      </c>
      <c r="L6982">
        <v>0</v>
      </c>
      <c r="M6982">
        <v>0</v>
      </c>
      <c r="N6982">
        <v>0</v>
      </c>
      <c r="O6982">
        <v>0</v>
      </c>
      <c r="P6982">
        <v>0</v>
      </c>
      <c r="Q6982">
        <v>0</v>
      </c>
    </row>
    <row r="6983" spans="1:17" x14ac:dyDescent="0.25">
      <c r="A6983" t="s">
        <v>18230</v>
      </c>
      <c r="B6983" t="s">
        <v>74</v>
      </c>
      <c r="C6983" t="s">
        <v>143</v>
      </c>
      <c r="D6983" t="s">
        <v>526</v>
      </c>
      <c r="E6983" t="s">
        <v>563</v>
      </c>
      <c r="F6983" t="s">
        <v>395</v>
      </c>
      <c r="G6983">
        <v>0</v>
      </c>
      <c r="H6983">
        <v>0</v>
      </c>
      <c r="I6983">
        <v>0</v>
      </c>
      <c r="J6983">
        <v>0</v>
      </c>
      <c r="K6983">
        <v>0</v>
      </c>
      <c r="L6983">
        <v>0</v>
      </c>
      <c r="M6983">
        <v>0</v>
      </c>
      <c r="N6983">
        <v>0</v>
      </c>
      <c r="O6983">
        <v>0</v>
      </c>
      <c r="P6983">
        <v>0</v>
      </c>
      <c r="Q6983">
        <v>0</v>
      </c>
    </row>
    <row r="6984" spans="1:17" x14ac:dyDescent="0.25">
      <c r="A6984" t="s">
        <v>18231</v>
      </c>
      <c r="B6984" t="s">
        <v>74</v>
      </c>
      <c r="C6984" t="s">
        <v>143</v>
      </c>
      <c r="D6984" t="s">
        <v>526</v>
      </c>
      <c r="E6984" t="s">
        <v>563</v>
      </c>
      <c r="F6984" t="s">
        <v>525</v>
      </c>
      <c r="G6984">
        <v>1</v>
      </c>
      <c r="H6984">
        <v>0</v>
      </c>
      <c r="I6984">
        <v>0</v>
      </c>
      <c r="J6984">
        <v>0</v>
      </c>
      <c r="K6984">
        <v>0</v>
      </c>
      <c r="L6984">
        <v>0</v>
      </c>
      <c r="M6984">
        <v>0</v>
      </c>
      <c r="N6984">
        <v>0</v>
      </c>
      <c r="O6984">
        <v>0</v>
      </c>
      <c r="P6984">
        <v>0</v>
      </c>
      <c r="Q6984">
        <v>0</v>
      </c>
    </row>
    <row r="6985" spans="1:17" x14ac:dyDescent="0.25">
      <c r="A6985" t="s">
        <v>25783</v>
      </c>
      <c r="B6985" t="s">
        <v>74</v>
      </c>
      <c r="C6985" t="s">
        <v>143</v>
      </c>
      <c r="D6985" t="s">
        <v>526</v>
      </c>
      <c r="E6985" t="s">
        <v>21471</v>
      </c>
      <c r="F6985" t="s">
        <v>396</v>
      </c>
      <c r="G6985">
        <v>0</v>
      </c>
      <c r="H6985">
        <v>17</v>
      </c>
      <c r="I6985">
        <v>4</v>
      </c>
      <c r="J6985">
        <v>12</v>
      </c>
      <c r="K6985">
        <v>1</v>
      </c>
      <c r="L6985">
        <v>0</v>
      </c>
      <c r="M6985">
        <v>0</v>
      </c>
      <c r="N6985">
        <v>0</v>
      </c>
      <c r="O6985">
        <v>0</v>
      </c>
      <c r="P6985">
        <v>0</v>
      </c>
      <c r="Q6985">
        <v>0</v>
      </c>
    </row>
    <row r="6986" spans="1:17" x14ac:dyDescent="0.25">
      <c r="A6986" t="s">
        <v>25784</v>
      </c>
      <c r="B6986" t="s">
        <v>74</v>
      </c>
      <c r="C6986" t="s">
        <v>143</v>
      </c>
      <c r="D6986" t="s">
        <v>526</v>
      </c>
      <c r="E6986" t="s">
        <v>21471</v>
      </c>
      <c r="F6986" t="s">
        <v>4236</v>
      </c>
      <c r="G6986">
        <v>0</v>
      </c>
      <c r="H6986">
        <v>17</v>
      </c>
      <c r="I6986">
        <v>4</v>
      </c>
      <c r="J6986">
        <v>12</v>
      </c>
      <c r="K6986">
        <v>1</v>
      </c>
      <c r="L6986">
        <v>0</v>
      </c>
      <c r="M6986">
        <v>0</v>
      </c>
      <c r="N6986">
        <v>0</v>
      </c>
      <c r="O6986">
        <v>0</v>
      </c>
      <c r="P6986">
        <v>0</v>
      </c>
      <c r="Q6986">
        <v>0</v>
      </c>
    </row>
    <row r="6987" spans="1:17" x14ac:dyDescent="0.25">
      <c r="A6987" t="s">
        <v>25785</v>
      </c>
      <c r="B6987" t="s">
        <v>74</v>
      </c>
      <c r="C6987" t="s">
        <v>143</v>
      </c>
      <c r="D6987" t="s">
        <v>526</v>
      </c>
      <c r="E6987" t="s">
        <v>21471</v>
      </c>
      <c r="F6987" t="s">
        <v>4238</v>
      </c>
      <c r="G6987">
        <v>0</v>
      </c>
      <c r="H6987">
        <v>0</v>
      </c>
      <c r="I6987">
        <v>0</v>
      </c>
      <c r="J6987">
        <v>0</v>
      </c>
      <c r="K6987">
        <v>0</v>
      </c>
      <c r="L6987">
        <v>0</v>
      </c>
      <c r="M6987">
        <v>17</v>
      </c>
      <c r="N6987">
        <v>0</v>
      </c>
      <c r="O6987">
        <v>0</v>
      </c>
      <c r="P6987">
        <v>0</v>
      </c>
      <c r="Q6987">
        <v>0</v>
      </c>
    </row>
    <row r="6988" spans="1:17" x14ac:dyDescent="0.25">
      <c r="A6988" t="s">
        <v>25786</v>
      </c>
      <c r="B6988" t="s">
        <v>74</v>
      </c>
      <c r="C6988" t="s">
        <v>143</v>
      </c>
      <c r="D6988" t="s">
        <v>526</v>
      </c>
      <c r="E6988" t="s">
        <v>21471</v>
      </c>
      <c r="F6988" t="s">
        <v>397</v>
      </c>
      <c r="G6988">
        <v>0</v>
      </c>
      <c r="H6988">
        <v>17</v>
      </c>
      <c r="I6988">
        <v>4</v>
      </c>
      <c r="J6988">
        <v>12</v>
      </c>
      <c r="K6988">
        <v>1</v>
      </c>
      <c r="L6988">
        <v>0</v>
      </c>
      <c r="M6988">
        <v>0</v>
      </c>
      <c r="N6988">
        <v>0</v>
      </c>
      <c r="O6988">
        <v>0</v>
      </c>
      <c r="P6988">
        <v>0</v>
      </c>
      <c r="Q6988">
        <v>0</v>
      </c>
    </row>
    <row r="6989" spans="1:17" x14ac:dyDescent="0.25">
      <c r="A6989" t="s">
        <v>25787</v>
      </c>
      <c r="B6989" t="s">
        <v>74</v>
      </c>
      <c r="C6989" t="s">
        <v>143</v>
      </c>
      <c r="D6989" t="s">
        <v>526</v>
      </c>
      <c r="E6989" t="s">
        <v>21471</v>
      </c>
      <c r="F6989" t="s">
        <v>398</v>
      </c>
      <c r="G6989">
        <v>0</v>
      </c>
      <c r="H6989">
        <v>17</v>
      </c>
      <c r="I6989">
        <v>4</v>
      </c>
      <c r="J6989">
        <v>12</v>
      </c>
      <c r="K6989">
        <v>1</v>
      </c>
      <c r="L6989">
        <v>0</v>
      </c>
      <c r="M6989">
        <v>0</v>
      </c>
      <c r="N6989">
        <v>0</v>
      </c>
      <c r="O6989">
        <v>0</v>
      </c>
      <c r="P6989">
        <v>0</v>
      </c>
      <c r="Q6989">
        <v>0</v>
      </c>
    </row>
    <row r="6990" spans="1:17" x14ac:dyDescent="0.25">
      <c r="A6990" t="s">
        <v>25788</v>
      </c>
      <c r="B6990" t="s">
        <v>74</v>
      </c>
      <c r="C6990" t="s">
        <v>143</v>
      </c>
      <c r="D6990" t="s">
        <v>526</v>
      </c>
      <c r="E6990" t="s">
        <v>21471</v>
      </c>
      <c r="F6990" t="s">
        <v>4242</v>
      </c>
      <c r="G6990">
        <v>0</v>
      </c>
      <c r="H6990">
        <v>0</v>
      </c>
      <c r="I6990">
        <v>0</v>
      </c>
      <c r="J6990">
        <v>0</v>
      </c>
      <c r="K6990">
        <v>0</v>
      </c>
      <c r="L6990">
        <v>0</v>
      </c>
      <c r="M6990">
        <v>17</v>
      </c>
      <c r="N6990">
        <v>0</v>
      </c>
      <c r="O6990">
        <v>0</v>
      </c>
      <c r="P6990">
        <v>0</v>
      </c>
      <c r="Q6990">
        <v>0</v>
      </c>
    </row>
    <row r="6991" spans="1:17" x14ac:dyDescent="0.25">
      <c r="A6991" t="s">
        <v>25789</v>
      </c>
      <c r="B6991" t="s">
        <v>74</v>
      </c>
      <c r="C6991" t="s">
        <v>143</v>
      </c>
      <c r="D6991" t="s">
        <v>526</v>
      </c>
      <c r="E6991" t="s">
        <v>21471</v>
      </c>
      <c r="F6991" t="s">
        <v>399</v>
      </c>
      <c r="G6991">
        <v>0</v>
      </c>
      <c r="H6991">
        <v>17</v>
      </c>
      <c r="I6991">
        <v>4</v>
      </c>
      <c r="J6991">
        <v>12</v>
      </c>
      <c r="K6991">
        <v>1</v>
      </c>
      <c r="L6991">
        <v>0</v>
      </c>
      <c r="M6991">
        <v>0</v>
      </c>
      <c r="N6991">
        <v>0</v>
      </c>
      <c r="O6991">
        <v>0</v>
      </c>
      <c r="P6991">
        <v>0</v>
      </c>
      <c r="Q6991">
        <v>0</v>
      </c>
    </row>
    <row r="6992" spans="1:17" x14ac:dyDescent="0.25">
      <c r="A6992" t="s">
        <v>25790</v>
      </c>
      <c r="B6992" t="s">
        <v>74</v>
      </c>
      <c r="C6992" t="s">
        <v>143</v>
      </c>
      <c r="D6992" t="s">
        <v>526</v>
      </c>
      <c r="E6992" t="s">
        <v>21471</v>
      </c>
      <c r="F6992" t="s">
        <v>4245</v>
      </c>
      <c r="G6992">
        <v>0</v>
      </c>
      <c r="H6992">
        <v>0</v>
      </c>
      <c r="I6992">
        <v>0</v>
      </c>
      <c r="J6992">
        <v>0</v>
      </c>
      <c r="K6992">
        <v>0</v>
      </c>
      <c r="L6992">
        <v>0</v>
      </c>
      <c r="M6992">
        <v>17</v>
      </c>
      <c r="N6992">
        <v>0</v>
      </c>
      <c r="O6992">
        <v>0</v>
      </c>
      <c r="P6992">
        <v>0</v>
      </c>
      <c r="Q6992">
        <v>0</v>
      </c>
    </row>
    <row r="6993" spans="1:17" x14ac:dyDescent="0.25">
      <c r="A6993" t="s">
        <v>18252</v>
      </c>
      <c r="B6993" t="s">
        <v>74</v>
      </c>
      <c r="C6993" t="s">
        <v>207</v>
      </c>
      <c r="D6993" t="s">
        <v>526</v>
      </c>
      <c r="E6993" t="s">
        <v>563</v>
      </c>
      <c r="F6993" t="s">
        <v>395</v>
      </c>
      <c r="G6993">
        <v>0</v>
      </c>
      <c r="H6993">
        <v>0</v>
      </c>
      <c r="I6993">
        <v>0</v>
      </c>
      <c r="J6993">
        <v>0</v>
      </c>
      <c r="K6993">
        <v>0</v>
      </c>
      <c r="L6993">
        <v>0</v>
      </c>
      <c r="M6993">
        <v>0</v>
      </c>
      <c r="N6993">
        <v>14</v>
      </c>
      <c r="O6993">
        <v>14</v>
      </c>
      <c r="P6993">
        <v>0</v>
      </c>
      <c r="Q6993">
        <v>0</v>
      </c>
    </row>
    <row r="6994" spans="1:17" x14ac:dyDescent="0.25">
      <c r="A6994" t="s">
        <v>18253</v>
      </c>
      <c r="B6994" t="s">
        <v>74</v>
      </c>
      <c r="C6994" t="s">
        <v>207</v>
      </c>
      <c r="D6994" t="s">
        <v>526</v>
      </c>
      <c r="E6994" t="s">
        <v>563</v>
      </c>
      <c r="F6994" t="s">
        <v>525</v>
      </c>
      <c r="G6994">
        <v>47</v>
      </c>
      <c r="H6994">
        <v>0</v>
      </c>
      <c r="I6994">
        <v>0</v>
      </c>
      <c r="J6994">
        <v>0</v>
      </c>
      <c r="K6994">
        <v>0</v>
      </c>
      <c r="L6994">
        <v>0</v>
      </c>
      <c r="M6994">
        <v>0</v>
      </c>
      <c r="N6994">
        <v>0</v>
      </c>
      <c r="O6994">
        <v>0</v>
      </c>
      <c r="P6994">
        <v>0</v>
      </c>
      <c r="Q6994">
        <v>0</v>
      </c>
    </row>
    <row r="6995" spans="1:17" x14ac:dyDescent="0.25">
      <c r="A6995" t="s">
        <v>26032</v>
      </c>
      <c r="B6995" t="s">
        <v>74</v>
      </c>
      <c r="C6995" t="s">
        <v>207</v>
      </c>
      <c r="D6995" t="s">
        <v>526</v>
      </c>
      <c r="E6995" t="s">
        <v>21471</v>
      </c>
      <c r="F6995" t="s">
        <v>396</v>
      </c>
      <c r="G6995">
        <v>0</v>
      </c>
      <c r="H6995">
        <v>74</v>
      </c>
      <c r="I6995">
        <v>3</v>
      </c>
      <c r="J6995">
        <v>67</v>
      </c>
      <c r="K6995">
        <v>3</v>
      </c>
      <c r="L6995">
        <v>1</v>
      </c>
      <c r="M6995">
        <v>0</v>
      </c>
      <c r="N6995">
        <v>0</v>
      </c>
      <c r="O6995">
        <v>0</v>
      </c>
      <c r="P6995">
        <v>0</v>
      </c>
      <c r="Q6995">
        <v>0</v>
      </c>
    </row>
    <row r="6996" spans="1:17" x14ac:dyDescent="0.25">
      <c r="A6996" t="s">
        <v>24644</v>
      </c>
      <c r="B6996" t="s">
        <v>74</v>
      </c>
      <c r="C6996" t="s">
        <v>151</v>
      </c>
      <c r="D6996" t="s">
        <v>526</v>
      </c>
      <c r="E6996" t="s">
        <v>21471</v>
      </c>
      <c r="F6996" t="s">
        <v>4242</v>
      </c>
      <c r="G6996">
        <v>0</v>
      </c>
      <c r="H6996">
        <v>0</v>
      </c>
      <c r="I6996">
        <v>0</v>
      </c>
      <c r="J6996">
        <v>0</v>
      </c>
      <c r="K6996">
        <v>0</v>
      </c>
      <c r="L6996">
        <v>0</v>
      </c>
      <c r="M6996">
        <v>28</v>
      </c>
      <c r="N6996">
        <v>0</v>
      </c>
      <c r="O6996">
        <v>0</v>
      </c>
      <c r="P6996">
        <v>0</v>
      </c>
      <c r="Q6996">
        <v>0</v>
      </c>
    </row>
    <row r="6997" spans="1:17" x14ac:dyDescent="0.25">
      <c r="A6997" t="s">
        <v>24645</v>
      </c>
      <c r="B6997" t="s">
        <v>74</v>
      </c>
      <c r="C6997" t="s">
        <v>151</v>
      </c>
      <c r="D6997" t="s">
        <v>526</v>
      </c>
      <c r="E6997" t="s">
        <v>21471</v>
      </c>
      <c r="F6997" t="s">
        <v>399</v>
      </c>
      <c r="G6997">
        <v>0</v>
      </c>
      <c r="H6997">
        <v>28</v>
      </c>
      <c r="I6997">
        <v>4</v>
      </c>
      <c r="J6997">
        <v>19</v>
      </c>
      <c r="K6997">
        <v>3</v>
      </c>
      <c r="L6997">
        <v>2</v>
      </c>
      <c r="M6997">
        <v>0</v>
      </c>
      <c r="N6997">
        <v>0</v>
      </c>
      <c r="O6997">
        <v>0</v>
      </c>
      <c r="P6997">
        <v>0</v>
      </c>
      <c r="Q6997">
        <v>0</v>
      </c>
    </row>
    <row r="6998" spans="1:17" x14ac:dyDescent="0.25">
      <c r="A6998" t="s">
        <v>25090</v>
      </c>
      <c r="B6998" t="s">
        <v>74</v>
      </c>
      <c r="C6998" t="s">
        <v>151</v>
      </c>
      <c r="D6998" t="s">
        <v>526</v>
      </c>
      <c r="E6998" t="s">
        <v>21471</v>
      </c>
      <c r="F6998" t="s">
        <v>4245</v>
      </c>
      <c r="G6998">
        <v>0</v>
      </c>
      <c r="H6998">
        <v>0</v>
      </c>
      <c r="I6998">
        <v>0</v>
      </c>
      <c r="J6998">
        <v>0</v>
      </c>
      <c r="K6998">
        <v>0</v>
      </c>
      <c r="L6998">
        <v>0</v>
      </c>
      <c r="M6998">
        <v>28</v>
      </c>
      <c r="N6998">
        <v>0</v>
      </c>
      <c r="O6998">
        <v>0</v>
      </c>
      <c r="P6998">
        <v>0</v>
      </c>
      <c r="Q6998">
        <v>0</v>
      </c>
    </row>
    <row r="6999" spans="1:17" x14ac:dyDescent="0.25">
      <c r="A6999" t="s">
        <v>25091</v>
      </c>
      <c r="B6999" t="s">
        <v>74</v>
      </c>
      <c r="C6999" t="s">
        <v>151</v>
      </c>
      <c r="D6999" t="s">
        <v>526</v>
      </c>
      <c r="E6999" t="s">
        <v>21471</v>
      </c>
      <c r="F6999" t="s">
        <v>394</v>
      </c>
      <c r="G6999">
        <v>0</v>
      </c>
      <c r="H6999">
        <v>0</v>
      </c>
      <c r="I6999">
        <v>0</v>
      </c>
      <c r="J6999">
        <v>0</v>
      </c>
      <c r="K6999">
        <v>0</v>
      </c>
      <c r="L6999">
        <v>0</v>
      </c>
      <c r="M6999">
        <v>0</v>
      </c>
      <c r="N6999">
        <v>20</v>
      </c>
      <c r="O6999">
        <v>19</v>
      </c>
      <c r="P6999">
        <v>1</v>
      </c>
      <c r="Q6999">
        <v>0</v>
      </c>
    </row>
    <row r="7000" spans="1:17" x14ac:dyDescent="0.25">
      <c r="A7000" t="s">
        <v>25092</v>
      </c>
      <c r="B7000" t="s">
        <v>74</v>
      </c>
      <c r="C7000" t="s">
        <v>151</v>
      </c>
      <c r="D7000" t="s">
        <v>526</v>
      </c>
      <c r="E7000" t="s">
        <v>21471</v>
      </c>
      <c r="F7000" t="s">
        <v>395</v>
      </c>
      <c r="G7000">
        <v>0</v>
      </c>
      <c r="H7000">
        <v>0</v>
      </c>
      <c r="I7000">
        <v>0</v>
      </c>
      <c r="J7000">
        <v>0</v>
      </c>
      <c r="K7000">
        <v>0</v>
      </c>
      <c r="L7000">
        <v>0</v>
      </c>
      <c r="M7000">
        <v>0</v>
      </c>
      <c r="N7000">
        <v>19</v>
      </c>
      <c r="O7000">
        <v>18</v>
      </c>
      <c r="P7000">
        <v>1</v>
      </c>
      <c r="Q7000">
        <v>0</v>
      </c>
    </row>
    <row r="7001" spans="1:17" x14ac:dyDescent="0.25">
      <c r="A7001" t="s">
        <v>25093</v>
      </c>
      <c r="B7001" t="s">
        <v>74</v>
      </c>
      <c r="C7001" t="s">
        <v>151</v>
      </c>
      <c r="D7001" t="s">
        <v>526</v>
      </c>
      <c r="E7001" t="s">
        <v>21471</v>
      </c>
      <c r="F7001" t="s">
        <v>525</v>
      </c>
      <c r="G7001">
        <v>28</v>
      </c>
      <c r="H7001">
        <v>0</v>
      </c>
      <c r="I7001">
        <v>0</v>
      </c>
      <c r="J7001">
        <v>0</v>
      </c>
      <c r="K7001">
        <v>0</v>
      </c>
      <c r="L7001">
        <v>0</v>
      </c>
      <c r="M7001">
        <v>0</v>
      </c>
      <c r="N7001">
        <v>0</v>
      </c>
      <c r="O7001">
        <v>0</v>
      </c>
      <c r="P7001">
        <v>0</v>
      </c>
      <c r="Q7001">
        <v>0</v>
      </c>
    </row>
    <row r="7002" spans="1:17" x14ac:dyDescent="0.25">
      <c r="A7002" t="s">
        <v>18597</v>
      </c>
      <c r="B7002" t="s">
        <v>74</v>
      </c>
      <c r="C7002" t="s">
        <v>151</v>
      </c>
      <c r="D7002" t="s">
        <v>12971</v>
      </c>
      <c r="E7002" t="s">
        <v>563</v>
      </c>
      <c r="F7002" t="s">
        <v>525</v>
      </c>
      <c r="G7002">
        <v>7</v>
      </c>
      <c r="H7002">
        <v>0</v>
      </c>
      <c r="I7002">
        <v>0</v>
      </c>
      <c r="J7002">
        <v>0</v>
      </c>
      <c r="K7002">
        <v>0</v>
      </c>
      <c r="L7002">
        <v>0</v>
      </c>
      <c r="M7002">
        <v>0</v>
      </c>
      <c r="N7002">
        <v>0</v>
      </c>
      <c r="O7002">
        <v>0</v>
      </c>
      <c r="P7002">
        <v>0</v>
      </c>
      <c r="Q7002">
        <v>0</v>
      </c>
    </row>
    <row r="7003" spans="1:17" x14ac:dyDescent="0.25">
      <c r="A7003" t="s">
        <v>25094</v>
      </c>
      <c r="B7003" t="s">
        <v>74</v>
      </c>
      <c r="C7003" t="s">
        <v>151</v>
      </c>
      <c r="D7003" t="s">
        <v>12971</v>
      </c>
      <c r="E7003" t="s">
        <v>21471</v>
      </c>
      <c r="F7003" t="s">
        <v>525</v>
      </c>
      <c r="G7003">
        <v>10</v>
      </c>
      <c r="H7003">
        <v>0</v>
      </c>
      <c r="I7003">
        <v>0</v>
      </c>
      <c r="J7003">
        <v>0</v>
      </c>
      <c r="K7003">
        <v>0</v>
      </c>
      <c r="L7003">
        <v>0</v>
      </c>
      <c r="M7003">
        <v>0</v>
      </c>
      <c r="N7003">
        <v>0</v>
      </c>
      <c r="O7003">
        <v>0</v>
      </c>
      <c r="P7003">
        <v>0</v>
      </c>
      <c r="Q7003">
        <v>0</v>
      </c>
    </row>
    <row r="7004" spans="1:17" x14ac:dyDescent="0.25">
      <c r="A7004" t="s">
        <v>18598</v>
      </c>
      <c r="B7004" t="s">
        <v>74</v>
      </c>
      <c r="C7004" t="s">
        <v>152</v>
      </c>
      <c r="D7004" t="s">
        <v>529</v>
      </c>
      <c r="E7004" t="s">
        <v>563</v>
      </c>
      <c r="F7004" t="s">
        <v>525</v>
      </c>
      <c r="G7004">
        <v>4</v>
      </c>
      <c r="H7004">
        <v>0</v>
      </c>
      <c r="I7004">
        <v>0</v>
      </c>
      <c r="J7004">
        <v>0</v>
      </c>
      <c r="K7004">
        <v>0</v>
      </c>
      <c r="L7004">
        <v>0</v>
      </c>
      <c r="M7004">
        <v>0</v>
      </c>
      <c r="N7004">
        <v>0</v>
      </c>
      <c r="O7004">
        <v>0</v>
      </c>
      <c r="P7004">
        <v>0</v>
      </c>
      <c r="Q7004">
        <v>0</v>
      </c>
    </row>
    <row r="7005" spans="1:17" x14ac:dyDescent="0.25">
      <c r="A7005" t="s">
        <v>25095</v>
      </c>
      <c r="B7005" t="s">
        <v>74</v>
      </c>
      <c r="C7005" t="s">
        <v>152</v>
      </c>
      <c r="D7005" t="s">
        <v>529</v>
      </c>
      <c r="E7005" t="s">
        <v>21471</v>
      </c>
      <c r="F7005" t="s">
        <v>525</v>
      </c>
      <c r="G7005">
        <v>2</v>
      </c>
      <c r="H7005">
        <v>0</v>
      </c>
      <c r="I7005">
        <v>0</v>
      </c>
      <c r="J7005">
        <v>0</v>
      </c>
      <c r="K7005">
        <v>0</v>
      </c>
      <c r="L7005">
        <v>0</v>
      </c>
      <c r="M7005">
        <v>0</v>
      </c>
      <c r="N7005">
        <v>0</v>
      </c>
      <c r="O7005">
        <v>0</v>
      </c>
      <c r="P7005">
        <v>0</v>
      </c>
      <c r="Q7005">
        <v>0</v>
      </c>
    </row>
    <row r="7006" spans="1:17" x14ac:dyDescent="0.25">
      <c r="A7006" t="s">
        <v>18599</v>
      </c>
      <c r="B7006" t="s">
        <v>74</v>
      </c>
      <c r="C7006" t="s">
        <v>152</v>
      </c>
      <c r="D7006" t="s">
        <v>526</v>
      </c>
      <c r="E7006" t="s">
        <v>563</v>
      </c>
      <c r="F7006" t="s">
        <v>396</v>
      </c>
      <c r="G7006">
        <v>0</v>
      </c>
      <c r="H7006">
        <v>10</v>
      </c>
      <c r="I7006">
        <v>2</v>
      </c>
      <c r="J7006">
        <v>6</v>
      </c>
      <c r="K7006">
        <v>1</v>
      </c>
      <c r="L7006">
        <v>1</v>
      </c>
      <c r="M7006">
        <v>0</v>
      </c>
      <c r="N7006">
        <v>0</v>
      </c>
      <c r="O7006">
        <v>0</v>
      </c>
      <c r="P7006">
        <v>0</v>
      </c>
      <c r="Q7006">
        <v>0</v>
      </c>
    </row>
    <row r="7007" spans="1:17" x14ac:dyDescent="0.25">
      <c r="A7007" t="s">
        <v>18600</v>
      </c>
      <c r="B7007" t="s">
        <v>74</v>
      </c>
      <c r="C7007" t="s">
        <v>152</v>
      </c>
      <c r="D7007" t="s">
        <v>526</v>
      </c>
      <c r="E7007" t="s">
        <v>563</v>
      </c>
      <c r="F7007" t="s">
        <v>4236</v>
      </c>
      <c r="G7007">
        <v>0</v>
      </c>
      <c r="H7007">
        <v>10</v>
      </c>
      <c r="I7007">
        <v>2</v>
      </c>
      <c r="J7007">
        <v>6</v>
      </c>
      <c r="K7007">
        <v>1</v>
      </c>
      <c r="L7007">
        <v>1</v>
      </c>
      <c r="M7007">
        <v>0</v>
      </c>
      <c r="N7007">
        <v>0</v>
      </c>
      <c r="O7007">
        <v>0</v>
      </c>
      <c r="P7007">
        <v>0</v>
      </c>
      <c r="Q7007">
        <v>0</v>
      </c>
    </row>
    <row r="7008" spans="1:17" x14ac:dyDescent="0.25">
      <c r="A7008" t="s">
        <v>18091</v>
      </c>
      <c r="B7008" t="s">
        <v>74</v>
      </c>
      <c r="C7008" t="s">
        <v>152</v>
      </c>
      <c r="D7008" t="s">
        <v>526</v>
      </c>
      <c r="E7008" t="s">
        <v>563</v>
      </c>
      <c r="F7008" t="s">
        <v>4238</v>
      </c>
      <c r="G7008">
        <v>0</v>
      </c>
      <c r="H7008">
        <v>0</v>
      </c>
      <c r="I7008">
        <v>0</v>
      </c>
      <c r="J7008">
        <v>0</v>
      </c>
      <c r="K7008">
        <v>0</v>
      </c>
      <c r="L7008">
        <v>0</v>
      </c>
      <c r="M7008">
        <v>10</v>
      </c>
      <c r="N7008">
        <v>0</v>
      </c>
      <c r="O7008">
        <v>0</v>
      </c>
      <c r="P7008">
        <v>0</v>
      </c>
      <c r="Q7008">
        <v>0</v>
      </c>
    </row>
    <row r="7009" spans="1:17" x14ac:dyDescent="0.25">
      <c r="A7009" t="s">
        <v>18092</v>
      </c>
      <c r="B7009" t="s">
        <v>74</v>
      </c>
      <c r="C7009" t="s">
        <v>152</v>
      </c>
      <c r="D7009" t="s">
        <v>526</v>
      </c>
      <c r="E7009" t="s">
        <v>563</v>
      </c>
      <c r="F7009" t="s">
        <v>397</v>
      </c>
      <c r="G7009">
        <v>0</v>
      </c>
      <c r="H7009">
        <v>10</v>
      </c>
      <c r="I7009">
        <v>2</v>
      </c>
      <c r="J7009">
        <v>6</v>
      </c>
      <c r="K7009">
        <v>1</v>
      </c>
      <c r="L7009">
        <v>1</v>
      </c>
      <c r="M7009">
        <v>0</v>
      </c>
      <c r="N7009">
        <v>0</v>
      </c>
      <c r="O7009">
        <v>0</v>
      </c>
      <c r="P7009">
        <v>0</v>
      </c>
      <c r="Q7009">
        <v>0</v>
      </c>
    </row>
    <row r="7010" spans="1:17" x14ac:dyDescent="0.25">
      <c r="A7010" t="s">
        <v>18093</v>
      </c>
      <c r="B7010" t="s">
        <v>74</v>
      </c>
      <c r="C7010" t="s">
        <v>152</v>
      </c>
      <c r="D7010" t="s">
        <v>526</v>
      </c>
      <c r="E7010" t="s">
        <v>563</v>
      </c>
      <c r="F7010" t="s">
        <v>398</v>
      </c>
      <c r="G7010">
        <v>0</v>
      </c>
      <c r="H7010">
        <v>10</v>
      </c>
      <c r="I7010">
        <v>2</v>
      </c>
      <c r="J7010">
        <v>6</v>
      </c>
      <c r="K7010">
        <v>1</v>
      </c>
      <c r="L7010">
        <v>1</v>
      </c>
      <c r="M7010">
        <v>0</v>
      </c>
      <c r="N7010">
        <v>0</v>
      </c>
      <c r="O7010">
        <v>0</v>
      </c>
      <c r="P7010">
        <v>0</v>
      </c>
      <c r="Q7010">
        <v>0</v>
      </c>
    </row>
    <row r="7011" spans="1:17" x14ac:dyDescent="0.25">
      <c r="A7011" t="s">
        <v>18094</v>
      </c>
      <c r="B7011" t="s">
        <v>74</v>
      </c>
      <c r="C7011" t="s">
        <v>152</v>
      </c>
      <c r="D7011" t="s">
        <v>526</v>
      </c>
      <c r="E7011" t="s">
        <v>563</v>
      </c>
      <c r="F7011" t="s">
        <v>4242</v>
      </c>
      <c r="G7011">
        <v>0</v>
      </c>
      <c r="H7011">
        <v>0</v>
      </c>
      <c r="I7011">
        <v>0</v>
      </c>
      <c r="J7011">
        <v>0</v>
      </c>
      <c r="K7011">
        <v>0</v>
      </c>
      <c r="L7011">
        <v>0</v>
      </c>
      <c r="M7011">
        <v>10</v>
      </c>
      <c r="N7011">
        <v>0</v>
      </c>
      <c r="O7011">
        <v>0</v>
      </c>
      <c r="P7011">
        <v>0</v>
      </c>
      <c r="Q7011">
        <v>0</v>
      </c>
    </row>
    <row r="7012" spans="1:17" x14ac:dyDescent="0.25">
      <c r="A7012" t="s">
        <v>18095</v>
      </c>
      <c r="B7012" t="s">
        <v>74</v>
      </c>
      <c r="C7012" t="s">
        <v>152</v>
      </c>
      <c r="D7012" t="s">
        <v>526</v>
      </c>
      <c r="E7012" t="s">
        <v>563</v>
      </c>
      <c r="F7012" t="s">
        <v>399</v>
      </c>
      <c r="G7012">
        <v>0</v>
      </c>
      <c r="H7012">
        <v>10</v>
      </c>
      <c r="I7012">
        <v>2</v>
      </c>
      <c r="J7012">
        <v>6</v>
      </c>
      <c r="K7012">
        <v>1</v>
      </c>
      <c r="L7012">
        <v>1</v>
      </c>
      <c r="M7012">
        <v>0</v>
      </c>
      <c r="N7012">
        <v>0</v>
      </c>
      <c r="O7012">
        <v>0</v>
      </c>
      <c r="P7012">
        <v>0</v>
      </c>
      <c r="Q7012">
        <v>0</v>
      </c>
    </row>
    <row r="7013" spans="1:17" x14ac:dyDescent="0.25">
      <c r="A7013" t="s">
        <v>18096</v>
      </c>
      <c r="B7013" t="s">
        <v>74</v>
      </c>
      <c r="C7013" t="s">
        <v>152</v>
      </c>
      <c r="D7013" t="s">
        <v>526</v>
      </c>
      <c r="E7013" t="s">
        <v>563</v>
      </c>
      <c r="F7013" t="s">
        <v>4245</v>
      </c>
      <c r="G7013">
        <v>0</v>
      </c>
      <c r="H7013">
        <v>0</v>
      </c>
      <c r="I7013">
        <v>0</v>
      </c>
      <c r="J7013">
        <v>0</v>
      </c>
      <c r="K7013">
        <v>0</v>
      </c>
      <c r="L7013">
        <v>0</v>
      </c>
      <c r="M7013">
        <v>10</v>
      </c>
      <c r="N7013">
        <v>0</v>
      </c>
      <c r="O7013">
        <v>0</v>
      </c>
      <c r="P7013">
        <v>0</v>
      </c>
      <c r="Q7013">
        <v>0</v>
      </c>
    </row>
    <row r="7014" spans="1:17" x14ac:dyDescent="0.25">
      <c r="A7014" t="s">
        <v>18097</v>
      </c>
      <c r="B7014" t="s">
        <v>74</v>
      </c>
      <c r="C7014" t="s">
        <v>152</v>
      </c>
      <c r="D7014" t="s">
        <v>526</v>
      </c>
      <c r="E7014" t="s">
        <v>563</v>
      </c>
      <c r="F7014" t="s">
        <v>394</v>
      </c>
      <c r="G7014">
        <v>0</v>
      </c>
      <c r="H7014">
        <v>0</v>
      </c>
      <c r="I7014">
        <v>0</v>
      </c>
      <c r="J7014">
        <v>0</v>
      </c>
      <c r="K7014">
        <v>0</v>
      </c>
      <c r="L7014">
        <v>0</v>
      </c>
      <c r="M7014">
        <v>0</v>
      </c>
      <c r="N7014">
        <v>7</v>
      </c>
      <c r="O7014">
        <v>6</v>
      </c>
      <c r="P7014">
        <v>0</v>
      </c>
      <c r="Q7014">
        <v>1</v>
      </c>
    </row>
    <row r="7015" spans="1:17" x14ac:dyDescent="0.25">
      <c r="A7015" t="s">
        <v>18098</v>
      </c>
      <c r="B7015" t="s">
        <v>74</v>
      </c>
      <c r="C7015" t="s">
        <v>152</v>
      </c>
      <c r="D7015" t="s">
        <v>526</v>
      </c>
      <c r="E7015" t="s">
        <v>563</v>
      </c>
      <c r="F7015" t="s">
        <v>395</v>
      </c>
      <c r="G7015">
        <v>0</v>
      </c>
      <c r="H7015">
        <v>0</v>
      </c>
      <c r="I7015">
        <v>0</v>
      </c>
      <c r="J7015">
        <v>0</v>
      </c>
      <c r="K7015">
        <v>0</v>
      </c>
      <c r="L7015">
        <v>0</v>
      </c>
      <c r="M7015">
        <v>0</v>
      </c>
      <c r="N7015">
        <v>5</v>
      </c>
      <c r="O7015">
        <v>5</v>
      </c>
      <c r="P7015">
        <v>0</v>
      </c>
      <c r="Q7015">
        <v>0</v>
      </c>
    </row>
    <row r="7016" spans="1:17" x14ac:dyDescent="0.25">
      <c r="A7016" t="s">
        <v>13318</v>
      </c>
      <c r="B7016" t="s">
        <v>74</v>
      </c>
      <c r="C7016" t="s">
        <v>214</v>
      </c>
      <c r="D7016" t="s">
        <v>526</v>
      </c>
      <c r="E7016" t="s">
        <v>563</v>
      </c>
      <c r="F7016" t="s">
        <v>395</v>
      </c>
      <c r="G7016">
        <v>0</v>
      </c>
      <c r="H7016">
        <v>0</v>
      </c>
      <c r="I7016">
        <v>0</v>
      </c>
      <c r="J7016">
        <v>0</v>
      </c>
      <c r="K7016">
        <v>0</v>
      </c>
      <c r="L7016">
        <v>0</v>
      </c>
      <c r="M7016">
        <v>0</v>
      </c>
      <c r="N7016">
        <v>2</v>
      </c>
      <c r="O7016">
        <v>2</v>
      </c>
      <c r="P7016">
        <v>0</v>
      </c>
      <c r="Q7016">
        <v>0</v>
      </c>
    </row>
    <row r="7017" spans="1:17" x14ac:dyDescent="0.25">
      <c r="A7017" t="s">
        <v>13319</v>
      </c>
      <c r="B7017" t="s">
        <v>74</v>
      </c>
      <c r="C7017" t="s">
        <v>214</v>
      </c>
      <c r="D7017" t="s">
        <v>526</v>
      </c>
      <c r="E7017" t="s">
        <v>563</v>
      </c>
      <c r="F7017" t="s">
        <v>525</v>
      </c>
      <c r="G7017">
        <v>7</v>
      </c>
      <c r="H7017">
        <v>0</v>
      </c>
      <c r="I7017">
        <v>0</v>
      </c>
      <c r="J7017">
        <v>0</v>
      </c>
      <c r="K7017">
        <v>0</v>
      </c>
      <c r="L7017">
        <v>0</v>
      </c>
      <c r="M7017">
        <v>0</v>
      </c>
      <c r="N7017">
        <v>0</v>
      </c>
      <c r="O7017">
        <v>0</v>
      </c>
      <c r="P7017">
        <v>0</v>
      </c>
      <c r="Q7017">
        <v>0</v>
      </c>
    </row>
    <row r="7018" spans="1:17" x14ac:dyDescent="0.25">
      <c r="A7018" t="s">
        <v>25096</v>
      </c>
      <c r="B7018" t="s">
        <v>74</v>
      </c>
      <c r="C7018" t="s">
        <v>214</v>
      </c>
      <c r="D7018" t="s">
        <v>526</v>
      </c>
      <c r="E7018" t="s">
        <v>21471</v>
      </c>
      <c r="F7018" t="s">
        <v>396</v>
      </c>
      <c r="G7018">
        <v>0</v>
      </c>
      <c r="H7018">
        <v>16</v>
      </c>
      <c r="I7018">
        <v>3</v>
      </c>
      <c r="J7018">
        <v>13</v>
      </c>
      <c r="K7018">
        <v>0</v>
      </c>
      <c r="L7018">
        <v>0</v>
      </c>
      <c r="M7018">
        <v>0</v>
      </c>
      <c r="N7018">
        <v>0</v>
      </c>
      <c r="O7018">
        <v>0</v>
      </c>
      <c r="P7018">
        <v>0</v>
      </c>
      <c r="Q7018">
        <v>0</v>
      </c>
    </row>
    <row r="7019" spans="1:17" x14ac:dyDescent="0.25">
      <c r="A7019" t="s">
        <v>25097</v>
      </c>
      <c r="B7019" t="s">
        <v>74</v>
      </c>
      <c r="C7019" t="s">
        <v>214</v>
      </c>
      <c r="D7019" t="s">
        <v>526</v>
      </c>
      <c r="E7019" t="s">
        <v>21471</v>
      </c>
      <c r="F7019" t="s">
        <v>4236</v>
      </c>
      <c r="G7019">
        <v>0</v>
      </c>
      <c r="H7019">
        <v>16</v>
      </c>
      <c r="I7019">
        <v>3</v>
      </c>
      <c r="J7019">
        <v>13</v>
      </c>
      <c r="K7019">
        <v>0</v>
      </c>
      <c r="L7019">
        <v>0</v>
      </c>
      <c r="M7019">
        <v>0</v>
      </c>
      <c r="N7019">
        <v>0</v>
      </c>
      <c r="O7019">
        <v>0</v>
      </c>
      <c r="P7019">
        <v>0</v>
      </c>
      <c r="Q7019">
        <v>0</v>
      </c>
    </row>
    <row r="7020" spans="1:17" x14ac:dyDescent="0.25">
      <c r="A7020" t="s">
        <v>25098</v>
      </c>
      <c r="B7020" t="s">
        <v>74</v>
      </c>
      <c r="C7020" t="s">
        <v>214</v>
      </c>
      <c r="D7020" t="s">
        <v>526</v>
      </c>
      <c r="E7020" t="s">
        <v>21471</v>
      </c>
      <c r="F7020" t="s">
        <v>4238</v>
      </c>
      <c r="G7020">
        <v>0</v>
      </c>
      <c r="H7020">
        <v>0</v>
      </c>
      <c r="I7020">
        <v>0</v>
      </c>
      <c r="J7020">
        <v>0</v>
      </c>
      <c r="K7020">
        <v>0</v>
      </c>
      <c r="L7020">
        <v>0</v>
      </c>
      <c r="M7020">
        <v>16</v>
      </c>
      <c r="N7020">
        <v>0</v>
      </c>
      <c r="O7020">
        <v>0</v>
      </c>
      <c r="P7020">
        <v>0</v>
      </c>
      <c r="Q7020">
        <v>0</v>
      </c>
    </row>
    <row r="7021" spans="1:17" x14ac:dyDescent="0.25">
      <c r="A7021" t="s">
        <v>25099</v>
      </c>
      <c r="B7021" t="s">
        <v>74</v>
      </c>
      <c r="C7021" t="s">
        <v>214</v>
      </c>
      <c r="D7021" t="s">
        <v>526</v>
      </c>
      <c r="E7021" t="s">
        <v>21471</v>
      </c>
      <c r="F7021" t="s">
        <v>397</v>
      </c>
      <c r="G7021">
        <v>0</v>
      </c>
      <c r="H7021">
        <v>16</v>
      </c>
      <c r="I7021">
        <v>3</v>
      </c>
      <c r="J7021">
        <v>13</v>
      </c>
      <c r="K7021">
        <v>0</v>
      </c>
      <c r="L7021">
        <v>0</v>
      </c>
      <c r="M7021">
        <v>0</v>
      </c>
      <c r="N7021">
        <v>0</v>
      </c>
      <c r="O7021">
        <v>0</v>
      </c>
      <c r="P7021">
        <v>0</v>
      </c>
      <c r="Q7021">
        <v>0</v>
      </c>
    </row>
    <row r="7022" spans="1:17" x14ac:dyDescent="0.25">
      <c r="A7022" t="s">
        <v>25100</v>
      </c>
      <c r="B7022" t="s">
        <v>74</v>
      </c>
      <c r="C7022" t="s">
        <v>214</v>
      </c>
      <c r="D7022" t="s">
        <v>526</v>
      </c>
      <c r="E7022" t="s">
        <v>21471</v>
      </c>
      <c r="F7022" t="s">
        <v>398</v>
      </c>
      <c r="G7022">
        <v>0</v>
      </c>
      <c r="H7022">
        <v>16</v>
      </c>
      <c r="I7022">
        <v>3</v>
      </c>
      <c r="J7022">
        <v>13</v>
      </c>
      <c r="K7022">
        <v>0</v>
      </c>
      <c r="L7022">
        <v>0</v>
      </c>
      <c r="M7022">
        <v>0</v>
      </c>
      <c r="N7022">
        <v>0</v>
      </c>
      <c r="O7022">
        <v>0</v>
      </c>
      <c r="P7022">
        <v>0</v>
      </c>
      <c r="Q7022">
        <v>0</v>
      </c>
    </row>
    <row r="7023" spans="1:17" x14ac:dyDescent="0.25">
      <c r="A7023" t="s">
        <v>25101</v>
      </c>
      <c r="B7023" t="s">
        <v>74</v>
      </c>
      <c r="C7023" t="s">
        <v>214</v>
      </c>
      <c r="D7023" t="s">
        <v>526</v>
      </c>
      <c r="E7023" t="s">
        <v>21471</v>
      </c>
      <c r="F7023" t="s">
        <v>4242</v>
      </c>
      <c r="G7023">
        <v>0</v>
      </c>
      <c r="H7023">
        <v>0</v>
      </c>
      <c r="I7023">
        <v>0</v>
      </c>
      <c r="J7023">
        <v>0</v>
      </c>
      <c r="K7023">
        <v>0</v>
      </c>
      <c r="L7023">
        <v>0</v>
      </c>
      <c r="M7023">
        <v>16</v>
      </c>
      <c r="N7023">
        <v>0</v>
      </c>
      <c r="O7023">
        <v>0</v>
      </c>
      <c r="P7023">
        <v>0</v>
      </c>
      <c r="Q7023">
        <v>0</v>
      </c>
    </row>
    <row r="7024" spans="1:17" x14ac:dyDescent="0.25">
      <c r="A7024" t="s">
        <v>25102</v>
      </c>
      <c r="B7024" t="s">
        <v>74</v>
      </c>
      <c r="C7024" t="s">
        <v>214</v>
      </c>
      <c r="D7024" t="s">
        <v>526</v>
      </c>
      <c r="E7024" t="s">
        <v>21471</v>
      </c>
      <c r="F7024" t="s">
        <v>399</v>
      </c>
      <c r="G7024">
        <v>0</v>
      </c>
      <c r="H7024">
        <v>16</v>
      </c>
      <c r="I7024">
        <v>3</v>
      </c>
      <c r="J7024">
        <v>13</v>
      </c>
      <c r="K7024">
        <v>0</v>
      </c>
      <c r="L7024">
        <v>0</v>
      </c>
      <c r="M7024">
        <v>0</v>
      </c>
      <c r="N7024">
        <v>0</v>
      </c>
      <c r="O7024">
        <v>0</v>
      </c>
      <c r="P7024">
        <v>0</v>
      </c>
      <c r="Q7024">
        <v>0</v>
      </c>
    </row>
    <row r="7025" spans="1:17" x14ac:dyDescent="0.25">
      <c r="A7025" t="s">
        <v>25103</v>
      </c>
      <c r="B7025" t="s">
        <v>74</v>
      </c>
      <c r="C7025" t="s">
        <v>214</v>
      </c>
      <c r="D7025" t="s">
        <v>526</v>
      </c>
      <c r="E7025" t="s">
        <v>21471</v>
      </c>
      <c r="F7025" t="s">
        <v>4245</v>
      </c>
      <c r="G7025">
        <v>0</v>
      </c>
      <c r="H7025">
        <v>0</v>
      </c>
      <c r="I7025">
        <v>0</v>
      </c>
      <c r="J7025">
        <v>0</v>
      </c>
      <c r="K7025">
        <v>0</v>
      </c>
      <c r="L7025">
        <v>0</v>
      </c>
      <c r="M7025">
        <v>16</v>
      </c>
      <c r="N7025">
        <v>0</v>
      </c>
      <c r="O7025">
        <v>0</v>
      </c>
      <c r="P7025">
        <v>0</v>
      </c>
      <c r="Q7025">
        <v>0</v>
      </c>
    </row>
    <row r="7026" spans="1:17" x14ac:dyDescent="0.25">
      <c r="A7026" t="s">
        <v>25104</v>
      </c>
      <c r="B7026" t="s">
        <v>74</v>
      </c>
      <c r="C7026" t="s">
        <v>214</v>
      </c>
      <c r="D7026" t="s">
        <v>526</v>
      </c>
      <c r="E7026" t="s">
        <v>21471</v>
      </c>
      <c r="F7026" t="s">
        <v>394</v>
      </c>
      <c r="G7026">
        <v>0</v>
      </c>
      <c r="H7026">
        <v>0</v>
      </c>
      <c r="I7026">
        <v>0</v>
      </c>
      <c r="J7026">
        <v>0</v>
      </c>
      <c r="K7026">
        <v>0</v>
      </c>
      <c r="L7026">
        <v>0</v>
      </c>
      <c r="M7026">
        <v>0</v>
      </c>
      <c r="N7026">
        <v>9</v>
      </c>
      <c r="O7026">
        <v>9</v>
      </c>
      <c r="P7026">
        <v>0</v>
      </c>
      <c r="Q7026">
        <v>0</v>
      </c>
    </row>
    <row r="7027" spans="1:17" x14ac:dyDescent="0.25">
      <c r="A7027" t="s">
        <v>25105</v>
      </c>
      <c r="B7027" t="s">
        <v>74</v>
      </c>
      <c r="C7027" t="s">
        <v>214</v>
      </c>
      <c r="D7027" t="s">
        <v>526</v>
      </c>
      <c r="E7027" t="s">
        <v>21471</v>
      </c>
      <c r="F7027" t="s">
        <v>395</v>
      </c>
      <c r="G7027">
        <v>0</v>
      </c>
      <c r="H7027">
        <v>0</v>
      </c>
      <c r="I7027">
        <v>0</v>
      </c>
      <c r="J7027">
        <v>0</v>
      </c>
      <c r="K7027">
        <v>0</v>
      </c>
      <c r="L7027">
        <v>0</v>
      </c>
      <c r="M7027">
        <v>0</v>
      </c>
      <c r="N7027">
        <v>5</v>
      </c>
      <c r="O7027">
        <v>5</v>
      </c>
      <c r="P7027">
        <v>0</v>
      </c>
      <c r="Q7027">
        <v>0</v>
      </c>
    </row>
    <row r="7028" spans="1:17" x14ac:dyDescent="0.25">
      <c r="A7028" t="s">
        <v>25106</v>
      </c>
      <c r="B7028" t="s">
        <v>74</v>
      </c>
      <c r="C7028" t="s">
        <v>214</v>
      </c>
      <c r="D7028" t="s">
        <v>526</v>
      </c>
      <c r="E7028" t="s">
        <v>21471</v>
      </c>
      <c r="F7028" t="s">
        <v>525</v>
      </c>
      <c r="G7028">
        <v>16</v>
      </c>
      <c r="H7028">
        <v>0</v>
      </c>
      <c r="I7028">
        <v>0</v>
      </c>
      <c r="J7028">
        <v>0</v>
      </c>
      <c r="K7028">
        <v>0</v>
      </c>
      <c r="L7028">
        <v>0</v>
      </c>
      <c r="M7028">
        <v>0</v>
      </c>
      <c r="N7028">
        <v>0</v>
      </c>
      <c r="O7028">
        <v>0</v>
      </c>
      <c r="P7028">
        <v>0</v>
      </c>
      <c r="Q7028">
        <v>0</v>
      </c>
    </row>
    <row r="7029" spans="1:17" x14ac:dyDescent="0.25">
      <c r="A7029" t="s">
        <v>13320</v>
      </c>
      <c r="B7029" t="s">
        <v>74</v>
      </c>
      <c r="C7029" t="s">
        <v>214</v>
      </c>
      <c r="D7029" t="s">
        <v>12971</v>
      </c>
      <c r="E7029" t="s">
        <v>563</v>
      </c>
      <c r="F7029" t="s">
        <v>525</v>
      </c>
      <c r="G7029">
        <v>2</v>
      </c>
      <c r="H7029">
        <v>0</v>
      </c>
      <c r="I7029">
        <v>0</v>
      </c>
      <c r="J7029">
        <v>0</v>
      </c>
      <c r="K7029">
        <v>0</v>
      </c>
      <c r="L7029">
        <v>0</v>
      </c>
      <c r="M7029">
        <v>0</v>
      </c>
      <c r="N7029">
        <v>0</v>
      </c>
      <c r="O7029">
        <v>0</v>
      </c>
      <c r="P7029">
        <v>0</v>
      </c>
      <c r="Q7029">
        <v>0</v>
      </c>
    </row>
    <row r="7030" spans="1:17" x14ac:dyDescent="0.25">
      <c r="A7030" t="s">
        <v>25107</v>
      </c>
      <c r="B7030" t="s">
        <v>74</v>
      </c>
      <c r="C7030" t="s">
        <v>214</v>
      </c>
      <c r="D7030" t="s">
        <v>12971</v>
      </c>
      <c r="E7030" t="s">
        <v>21471</v>
      </c>
      <c r="F7030" t="s">
        <v>525</v>
      </c>
      <c r="G7030">
        <v>3</v>
      </c>
      <c r="H7030">
        <v>0</v>
      </c>
      <c r="I7030">
        <v>0</v>
      </c>
      <c r="J7030">
        <v>0</v>
      </c>
      <c r="K7030">
        <v>0</v>
      </c>
      <c r="L7030">
        <v>0</v>
      </c>
      <c r="M7030">
        <v>0</v>
      </c>
      <c r="N7030">
        <v>0</v>
      </c>
      <c r="O7030">
        <v>0</v>
      </c>
      <c r="P7030">
        <v>0</v>
      </c>
      <c r="Q7030">
        <v>0</v>
      </c>
    </row>
    <row r="7031" spans="1:17" x14ac:dyDescent="0.25">
      <c r="A7031" t="s">
        <v>25108</v>
      </c>
      <c r="B7031" t="s">
        <v>74</v>
      </c>
      <c r="C7031" t="s">
        <v>215</v>
      </c>
      <c r="D7031" t="s">
        <v>529</v>
      </c>
      <c r="E7031" t="s">
        <v>21471</v>
      </c>
      <c r="F7031" t="s">
        <v>525</v>
      </c>
      <c r="G7031">
        <v>3</v>
      </c>
      <c r="H7031">
        <v>0</v>
      </c>
      <c r="I7031">
        <v>0</v>
      </c>
      <c r="J7031">
        <v>0</v>
      </c>
      <c r="K7031">
        <v>0</v>
      </c>
      <c r="L7031">
        <v>0</v>
      </c>
      <c r="M7031">
        <v>0</v>
      </c>
      <c r="N7031">
        <v>0</v>
      </c>
      <c r="O7031">
        <v>0</v>
      </c>
      <c r="P7031">
        <v>0</v>
      </c>
      <c r="Q7031">
        <v>0</v>
      </c>
    </row>
    <row r="7032" spans="1:17" x14ac:dyDescent="0.25">
      <c r="A7032" t="s">
        <v>13321</v>
      </c>
      <c r="B7032" t="s">
        <v>74</v>
      </c>
      <c r="C7032" t="s">
        <v>215</v>
      </c>
      <c r="D7032" t="s">
        <v>526</v>
      </c>
      <c r="E7032" t="s">
        <v>563</v>
      </c>
      <c r="F7032" t="s">
        <v>396</v>
      </c>
      <c r="G7032">
        <v>0</v>
      </c>
      <c r="H7032">
        <v>3</v>
      </c>
      <c r="I7032">
        <v>0</v>
      </c>
      <c r="J7032">
        <v>3</v>
      </c>
      <c r="K7032">
        <v>0</v>
      </c>
      <c r="L7032">
        <v>0</v>
      </c>
      <c r="M7032">
        <v>0</v>
      </c>
      <c r="N7032">
        <v>0</v>
      </c>
      <c r="O7032">
        <v>0</v>
      </c>
      <c r="P7032">
        <v>0</v>
      </c>
      <c r="Q7032">
        <v>0</v>
      </c>
    </row>
    <row r="7033" spans="1:17" x14ac:dyDescent="0.25">
      <c r="A7033" t="s">
        <v>13322</v>
      </c>
      <c r="B7033" t="s">
        <v>74</v>
      </c>
      <c r="C7033" t="s">
        <v>215</v>
      </c>
      <c r="D7033" t="s">
        <v>526</v>
      </c>
      <c r="E7033" t="s">
        <v>563</v>
      </c>
      <c r="F7033" t="s">
        <v>4236</v>
      </c>
      <c r="G7033">
        <v>0</v>
      </c>
      <c r="H7033">
        <v>3</v>
      </c>
      <c r="I7033">
        <v>0</v>
      </c>
      <c r="J7033">
        <v>3</v>
      </c>
      <c r="K7033">
        <v>0</v>
      </c>
      <c r="L7033">
        <v>0</v>
      </c>
      <c r="M7033">
        <v>0</v>
      </c>
      <c r="N7033">
        <v>0</v>
      </c>
      <c r="O7033">
        <v>0</v>
      </c>
      <c r="P7033">
        <v>0</v>
      </c>
      <c r="Q7033">
        <v>0</v>
      </c>
    </row>
    <row r="7034" spans="1:17" x14ac:dyDescent="0.25">
      <c r="A7034" t="s">
        <v>18601</v>
      </c>
      <c r="B7034" t="s">
        <v>74</v>
      </c>
      <c r="C7034" t="s">
        <v>215</v>
      </c>
      <c r="D7034" t="s">
        <v>526</v>
      </c>
      <c r="E7034" t="s">
        <v>563</v>
      </c>
      <c r="F7034" t="s">
        <v>4238</v>
      </c>
      <c r="G7034">
        <v>0</v>
      </c>
      <c r="H7034">
        <v>0</v>
      </c>
      <c r="I7034">
        <v>0</v>
      </c>
      <c r="J7034">
        <v>0</v>
      </c>
      <c r="K7034">
        <v>0</v>
      </c>
      <c r="L7034">
        <v>0</v>
      </c>
      <c r="M7034">
        <v>3</v>
      </c>
      <c r="N7034">
        <v>0</v>
      </c>
      <c r="O7034">
        <v>0</v>
      </c>
      <c r="P7034">
        <v>0</v>
      </c>
      <c r="Q7034">
        <v>0</v>
      </c>
    </row>
    <row r="7035" spans="1:17" x14ac:dyDescent="0.25">
      <c r="A7035" t="s">
        <v>18602</v>
      </c>
      <c r="B7035" t="s">
        <v>74</v>
      </c>
      <c r="C7035" t="s">
        <v>215</v>
      </c>
      <c r="D7035" t="s">
        <v>526</v>
      </c>
      <c r="E7035" t="s">
        <v>563</v>
      </c>
      <c r="F7035" t="s">
        <v>397</v>
      </c>
      <c r="G7035">
        <v>0</v>
      </c>
      <c r="H7035">
        <v>3</v>
      </c>
      <c r="I7035">
        <v>0</v>
      </c>
      <c r="J7035">
        <v>3</v>
      </c>
      <c r="K7035">
        <v>0</v>
      </c>
      <c r="L7035">
        <v>0</v>
      </c>
      <c r="M7035">
        <v>0</v>
      </c>
      <c r="N7035">
        <v>0</v>
      </c>
      <c r="O7035">
        <v>0</v>
      </c>
      <c r="P7035">
        <v>0</v>
      </c>
      <c r="Q7035">
        <v>0</v>
      </c>
    </row>
    <row r="7036" spans="1:17" x14ac:dyDescent="0.25">
      <c r="A7036" t="s">
        <v>18603</v>
      </c>
      <c r="B7036" t="s">
        <v>74</v>
      </c>
      <c r="C7036" t="s">
        <v>215</v>
      </c>
      <c r="D7036" t="s">
        <v>526</v>
      </c>
      <c r="E7036" t="s">
        <v>563</v>
      </c>
      <c r="F7036" t="s">
        <v>398</v>
      </c>
      <c r="G7036">
        <v>0</v>
      </c>
      <c r="H7036">
        <v>3</v>
      </c>
      <c r="I7036">
        <v>0</v>
      </c>
      <c r="J7036">
        <v>3</v>
      </c>
      <c r="K7036">
        <v>0</v>
      </c>
      <c r="L7036">
        <v>0</v>
      </c>
      <c r="M7036">
        <v>0</v>
      </c>
      <c r="N7036">
        <v>0</v>
      </c>
      <c r="O7036">
        <v>0</v>
      </c>
      <c r="P7036">
        <v>0</v>
      </c>
      <c r="Q7036">
        <v>0</v>
      </c>
    </row>
    <row r="7037" spans="1:17" x14ac:dyDescent="0.25">
      <c r="A7037" t="s">
        <v>18604</v>
      </c>
      <c r="B7037" t="s">
        <v>74</v>
      </c>
      <c r="C7037" t="s">
        <v>215</v>
      </c>
      <c r="D7037" t="s">
        <v>526</v>
      </c>
      <c r="E7037" t="s">
        <v>563</v>
      </c>
      <c r="F7037" t="s">
        <v>4242</v>
      </c>
      <c r="G7037">
        <v>0</v>
      </c>
      <c r="H7037">
        <v>0</v>
      </c>
      <c r="I7037">
        <v>0</v>
      </c>
      <c r="J7037">
        <v>0</v>
      </c>
      <c r="K7037">
        <v>0</v>
      </c>
      <c r="L7037">
        <v>0</v>
      </c>
      <c r="M7037">
        <v>3</v>
      </c>
      <c r="N7037">
        <v>0</v>
      </c>
      <c r="O7037">
        <v>0</v>
      </c>
      <c r="P7037">
        <v>0</v>
      </c>
      <c r="Q7037">
        <v>0</v>
      </c>
    </row>
    <row r="7038" spans="1:17" x14ac:dyDescent="0.25">
      <c r="A7038" t="s">
        <v>18605</v>
      </c>
      <c r="B7038" t="s">
        <v>74</v>
      </c>
      <c r="C7038" t="s">
        <v>215</v>
      </c>
      <c r="D7038" t="s">
        <v>526</v>
      </c>
      <c r="E7038" t="s">
        <v>563</v>
      </c>
      <c r="F7038" t="s">
        <v>399</v>
      </c>
      <c r="G7038">
        <v>0</v>
      </c>
      <c r="H7038">
        <v>3</v>
      </c>
      <c r="I7038">
        <v>0</v>
      </c>
      <c r="J7038">
        <v>3</v>
      </c>
      <c r="K7038">
        <v>0</v>
      </c>
      <c r="L7038">
        <v>0</v>
      </c>
      <c r="M7038">
        <v>0</v>
      </c>
      <c r="N7038">
        <v>0</v>
      </c>
      <c r="O7038">
        <v>0</v>
      </c>
      <c r="P7038">
        <v>0</v>
      </c>
      <c r="Q7038">
        <v>0</v>
      </c>
    </row>
    <row r="7039" spans="1:17" x14ac:dyDescent="0.25">
      <c r="A7039" t="s">
        <v>18606</v>
      </c>
      <c r="B7039" t="s">
        <v>74</v>
      </c>
      <c r="C7039" t="s">
        <v>215</v>
      </c>
      <c r="D7039" t="s">
        <v>526</v>
      </c>
      <c r="E7039" t="s">
        <v>563</v>
      </c>
      <c r="F7039" t="s">
        <v>4245</v>
      </c>
      <c r="G7039">
        <v>0</v>
      </c>
      <c r="H7039">
        <v>0</v>
      </c>
      <c r="I7039">
        <v>0</v>
      </c>
      <c r="J7039">
        <v>0</v>
      </c>
      <c r="K7039">
        <v>0</v>
      </c>
      <c r="L7039">
        <v>0</v>
      </c>
      <c r="M7039">
        <v>3</v>
      </c>
      <c r="N7039">
        <v>0</v>
      </c>
      <c r="O7039">
        <v>0</v>
      </c>
      <c r="P7039">
        <v>0</v>
      </c>
      <c r="Q7039">
        <v>0</v>
      </c>
    </row>
    <row r="7040" spans="1:17" x14ac:dyDescent="0.25">
      <c r="A7040" t="s">
        <v>18607</v>
      </c>
      <c r="B7040" t="s">
        <v>74</v>
      </c>
      <c r="C7040" t="s">
        <v>215</v>
      </c>
      <c r="D7040" t="s">
        <v>526</v>
      </c>
      <c r="E7040" t="s">
        <v>563</v>
      </c>
      <c r="F7040" t="s">
        <v>394</v>
      </c>
      <c r="G7040">
        <v>0</v>
      </c>
      <c r="H7040">
        <v>0</v>
      </c>
      <c r="I7040">
        <v>0</v>
      </c>
      <c r="J7040">
        <v>0</v>
      </c>
      <c r="K7040">
        <v>0</v>
      </c>
      <c r="L7040">
        <v>0</v>
      </c>
      <c r="M7040">
        <v>0</v>
      </c>
      <c r="N7040">
        <v>1</v>
      </c>
      <c r="O7040">
        <v>1</v>
      </c>
      <c r="P7040">
        <v>0</v>
      </c>
      <c r="Q7040">
        <v>0</v>
      </c>
    </row>
    <row r="7041" spans="1:17" x14ac:dyDescent="0.25">
      <c r="A7041" t="s">
        <v>18608</v>
      </c>
      <c r="B7041" t="s">
        <v>74</v>
      </c>
      <c r="C7041" t="s">
        <v>215</v>
      </c>
      <c r="D7041" t="s">
        <v>526</v>
      </c>
      <c r="E7041" t="s">
        <v>563</v>
      </c>
      <c r="F7041" t="s">
        <v>395</v>
      </c>
      <c r="G7041">
        <v>0</v>
      </c>
      <c r="H7041">
        <v>0</v>
      </c>
      <c r="I7041">
        <v>0</v>
      </c>
      <c r="J7041">
        <v>0</v>
      </c>
      <c r="K7041">
        <v>0</v>
      </c>
      <c r="L7041">
        <v>0</v>
      </c>
      <c r="M7041">
        <v>0</v>
      </c>
      <c r="N7041">
        <v>0</v>
      </c>
      <c r="O7041">
        <v>0</v>
      </c>
      <c r="P7041">
        <v>0</v>
      </c>
      <c r="Q7041">
        <v>0</v>
      </c>
    </row>
    <row r="7042" spans="1:17" x14ac:dyDescent="0.25">
      <c r="A7042" t="s">
        <v>18609</v>
      </c>
      <c r="B7042" t="s">
        <v>74</v>
      </c>
      <c r="C7042" t="s">
        <v>215</v>
      </c>
      <c r="D7042" t="s">
        <v>526</v>
      </c>
      <c r="E7042" t="s">
        <v>563</v>
      </c>
      <c r="F7042" t="s">
        <v>525</v>
      </c>
      <c r="G7042">
        <v>3</v>
      </c>
      <c r="H7042">
        <v>0</v>
      </c>
      <c r="I7042">
        <v>0</v>
      </c>
      <c r="J7042">
        <v>0</v>
      </c>
      <c r="K7042">
        <v>0</v>
      </c>
      <c r="L7042">
        <v>0</v>
      </c>
      <c r="M7042">
        <v>0</v>
      </c>
      <c r="N7042">
        <v>0</v>
      </c>
      <c r="O7042">
        <v>0</v>
      </c>
      <c r="P7042">
        <v>0</v>
      </c>
      <c r="Q7042">
        <v>0</v>
      </c>
    </row>
    <row r="7043" spans="1:17" x14ac:dyDescent="0.25">
      <c r="A7043" t="s">
        <v>25109</v>
      </c>
      <c r="B7043" t="s">
        <v>74</v>
      </c>
      <c r="C7043" t="s">
        <v>215</v>
      </c>
      <c r="D7043" t="s">
        <v>526</v>
      </c>
      <c r="E7043" t="s">
        <v>21471</v>
      </c>
      <c r="F7043" t="s">
        <v>396</v>
      </c>
      <c r="G7043">
        <v>0</v>
      </c>
      <c r="H7043">
        <v>5</v>
      </c>
      <c r="I7043">
        <v>1</v>
      </c>
      <c r="J7043">
        <v>3</v>
      </c>
      <c r="K7043">
        <v>1</v>
      </c>
      <c r="L7043">
        <v>0</v>
      </c>
      <c r="M7043">
        <v>0</v>
      </c>
      <c r="N7043">
        <v>0</v>
      </c>
      <c r="O7043">
        <v>0</v>
      </c>
      <c r="P7043">
        <v>0</v>
      </c>
      <c r="Q7043">
        <v>0</v>
      </c>
    </row>
    <row r="7044" spans="1:17" x14ac:dyDescent="0.25">
      <c r="A7044" t="s">
        <v>25110</v>
      </c>
      <c r="B7044" t="s">
        <v>73</v>
      </c>
      <c r="C7044" t="s">
        <v>125</v>
      </c>
      <c r="D7044" t="s">
        <v>526</v>
      </c>
      <c r="E7044" t="s">
        <v>21471</v>
      </c>
      <c r="F7044" t="s">
        <v>4242</v>
      </c>
      <c r="G7044">
        <v>0</v>
      </c>
      <c r="H7044">
        <v>0</v>
      </c>
      <c r="I7044">
        <v>0</v>
      </c>
      <c r="J7044">
        <v>0</v>
      </c>
      <c r="K7044">
        <v>0</v>
      </c>
      <c r="L7044">
        <v>0</v>
      </c>
      <c r="M7044">
        <v>4</v>
      </c>
      <c r="N7044">
        <v>0</v>
      </c>
      <c r="O7044">
        <v>0</v>
      </c>
      <c r="P7044">
        <v>0</v>
      </c>
      <c r="Q7044">
        <v>0</v>
      </c>
    </row>
    <row r="7045" spans="1:17" x14ac:dyDescent="0.25">
      <c r="A7045" t="s">
        <v>25111</v>
      </c>
      <c r="B7045" t="s">
        <v>73</v>
      </c>
      <c r="C7045" t="s">
        <v>125</v>
      </c>
      <c r="D7045" t="s">
        <v>526</v>
      </c>
      <c r="E7045" t="s">
        <v>21471</v>
      </c>
      <c r="F7045" t="s">
        <v>399</v>
      </c>
      <c r="G7045">
        <v>0</v>
      </c>
      <c r="H7045">
        <v>4</v>
      </c>
      <c r="I7045">
        <v>0</v>
      </c>
      <c r="J7045">
        <v>4</v>
      </c>
      <c r="K7045">
        <v>0</v>
      </c>
      <c r="L7045">
        <v>0</v>
      </c>
      <c r="M7045">
        <v>0</v>
      </c>
      <c r="N7045">
        <v>0</v>
      </c>
      <c r="O7045">
        <v>0</v>
      </c>
      <c r="P7045">
        <v>0</v>
      </c>
      <c r="Q7045">
        <v>0</v>
      </c>
    </row>
    <row r="7046" spans="1:17" x14ac:dyDescent="0.25">
      <c r="A7046" t="s">
        <v>25112</v>
      </c>
      <c r="B7046" t="s">
        <v>73</v>
      </c>
      <c r="C7046" t="s">
        <v>125</v>
      </c>
      <c r="D7046" t="s">
        <v>526</v>
      </c>
      <c r="E7046" t="s">
        <v>21471</v>
      </c>
      <c r="F7046" t="s">
        <v>4245</v>
      </c>
      <c r="G7046">
        <v>0</v>
      </c>
      <c r="H7046">
        <v>0</v>
      </c>
      <c r="I7046">
        <v>0</v>
      </c>
      <c r="J7046">
        <v>0</v>
      </c>
      <c r="K7046">
        <v>0</v>
      </c>
      <c r="L7046">
        <v>0</v>
      </c>
      <c r="M7046">
        <v>4</v>
      </c>
      <c r="N7046">
        <v>0</v>
      </c>
      <c r="O7046">
        <v>0</v>
      </c>
      <c r="P7046">
        <v>0</v>
      </c>
      <c r="Q7046">
        <v>0</v>
      </c>
    </row>
    <row r="7047" spans="1:17" x14ac:dyDescent="0.25">
      <c r="A7047" t="s">
        <v>25113</v>
      </c>
      <c r="B7047" t="s">
        <v>73</v>
      </c>
      <c r="C7047" t="s">
        <v>125</v>
      </c>
      <c r="D7047" t="s">
        <v>526</v>
      </c>
      <c r="E7047" t="s">
        <v>21471</v>
      </c>
      <c r="F7047" t="s">
        <v>394</v>
      </c>
      <c r="G7047">
        <v>0</v>
      </c>
      <c r="H7047">
        <v>0</v>
      </c>
      <c r="I7047">
        <v>0</v>
      </c>
      <c r="J7047">
        <v>0</v>
      </c>
      <c r="K7047">
        <v>0</v>
      </c>
      <c r="L7047">
        <v>0</v>
      </c>
      <c r="M7047">
        <v>0</v>
      </c>
      <c r="N7047">
        <v>3</v>
      </c>
      <c r="O7047">
        <v>3</v>
      </c>
      <c r="P7047">
        <v>0</v>
      </c>
      <c r="Q7047">
        <v>0</v>
      </c>
    </row>
    <row r="7048" spans="1:17" x14ac:dyDescent="0.25">
      <c r="A7048" t="s">
        <v>25114</v>
      </c>
      <c r="B7048" t="s">
        <v>73</v>
      </c>
      <c r="C7048" t="s">
        <v>125</v>
      </c>
      <c r="D7048" t="s">
        <v>526</v>
      </c>
      <c r="E7048" t="s">
        <v>21471</v>
      </c>
      <c r="F7048" t="s">
        <v>395</v>
      </c>
      <c r="G7048">
        <v>0</v>
      </c>
      <c r="H7048">
        <v>0</v>
      </c>
      <c r="I7048">
        <v>0</v>
      </c>
      <c r="J7048">
        <v>0</v>
      </c>
      <c r="K7048">
        <v>0</v>
      </c>
      <c r="L7048">
        <v>0</v>
      </c>
      <c r="M7048">
        <v>0</v>
      </c>
      <c r="N7048">
        <v>2</v>
      </c>
      <c r="O7048">
        <v>2</v>
      </c>
      <c r="P7048">
        <v>0</v>
      </c>
      <c r="Q7048">
        <v>0</v>
      </c>
    </row>
    <row r="7049" spans="1:17" x14ac:dyDescent="0.25">
      <c r="A7049" t="s">
        <v>25115</v>
      </c>
      <c r="B7049" t="s">
        <v>73</v>
      </c>
      <c r="C7049" t="s">
        <v>125</v>
      </c>
      <c r="D7049" t="s">
        <v>526</v>
      </c>
      <c r="E7049" t="s">
        <v>21471</v>
      </c>
      <c r="F7049" t="s">
        <v>525</v>
      </c>
      <c r="G7049">
        <v>4</v>
      </c>
      <c r="H7049">
        <v>0</v>
      </c>
      <c r="I7049">
        <v>0</v>
      </c>
      <c r="J7049">
        <v>0</v>
      </c>
      <c r="K7049">
        <v>0</v>
      </c>
      <c r="L7049">
        <v>0</v>
      </c>
      <c r="M7049">
        <v>0</v>
      </c>
      <c r="N7049">
        <v>0</v>
      </c>
      <c r="O7049">
        <v>0</v>
      </c>
      <c r="P7049">
        <v>0</v>
      </c>
      <c r="Q7049">
        <v>0</v>
      </c>
    </row>
    <row r="7050" spans="1:17" x14ac:dyDescent="0.25">
      <c r="A7050" t="s">
        <v>13323</v>
      </c>
      <c r="B7050" t="s">
        <v>73</v>
      </c>
      <c r="C7050" t="s">
        <v>126</v>
      </c>
      <c r="D7050" t="s">
        <v>526</v>
      </c>
      <c r="E7050" t="s">
        <v>563</v>
      </c>
      <c r="F7050" t="s">
        <v>396</v>
      </c>
      <c r="G7050">
        <v>0</v>
      </c>
      <c r="H7050">
        <v>19</v>
      </c>
      <c r="I7050">
        <v>1</v>
      </c>
      <c r="J7050">
        <v>17</v>
      </c>
      <c r="K7050">
        <v>1</v>
      </c>
      <c r="L7050">
        <v>0</v>
      </c>
      <c r="M7050">
        <v>0</v>
      </c>
      <c r="N7050">
        <v>0</v>
      </c>
      <c r="O7050">
        <v>0</v>
      </c>
      <c r="P7050">
        <v>0</v>
      </c>
      <c r="Q7050">
        <v>0</v>
      </c>
    </row>
    <row r="7051" spans="1:17" x14ac:dyDescent="0.25">
      <c r="A7051" t="s">
        <v>13324</v>
      </c>
      <c r="B7051" t="s">
        <v>73</v>
      </c>
      <c r="C7051" t="s">
        <v>126</v>
      </c>
      <c r="D7051" t="s">
        <v>526</v>
      </c>
      <c r="E7051" t="s">
        <v>563</v>
      </c>
      <c r="F7051" t="s">
        <v>4236</v>
      </c>
      <c r="G7051">
        <v>0</v>
      </c>
      <c r="H7051">
        <v>19</v>
      </c>
      <c r="I7051">
        <v>1</v>
      </c>
      <c r="J7051">
        <v>17</v>
      </c>
      <c r="K7051">
        <v>1</v>
      </c>
      <c r="L7051">
        <v>0</v>
      </c>
      <c r="M7051">
        <v>0</v>
      </c>
      <c r="N7051">
        <v>0</v>
      </c>
      <c r="O7051">
        <v>0</v>
      </c>
      <c r="P7051">
        <v>0</v>
      </c>
      <c r="Q7051">
        <v>0</v>
      </c>
    </row>
    <row r="7052" spans="1:17" x14ac:dyDescent="0.25">
      <c r="A7052" t="s">
        <v>13325</v>
      </c>
      <c r="B7052" t="s">
        <v>73</v>
      </c>
      <c r="C7052" t="s">
        <v>126</v>
      </c>
      <c r="D7052" t="s">
        <v>526</v>
      </c>
      <c r="E7052" t="s">
        <v>563</v>
      </c>
      <c r="F7052" t="s">
        <v>4238</v>
      </c>
      <c r="G7052">
        <v>0</v>
      </c>
      <c r="H7052">
        <v>0</v>
      </c>
      <c r="I7052">
        <v>0</v>
      </c>
      <c r="J7052">
        <v>0</v>
      </c>
      <c r="K7052">
        <v>0</v>
      </c>
      <c r="L7052">
        <v>0</v>
      </c>
      <c r="M7052">
        <v>19</v>
      </c>
      <c r="N7052">
        <v>0</v>
      </c>
      <c r="O7052">
        <v>0</v>
      </c>
      <c r="P7052">
        <v>0</v>
      </c>
      <c r="Q7052">
        <v>0</v>
      </c>
    </row>
    <row r="7053" spans="1:17" x14ac:dyDescent="0.25">
      <c r="A7053" t="s">
        <v>13326</v>
      </c>
      <c r="B7053" t="s">
        <v>73</v>
      </c>
      <c r="C7053" t="s">
        <v>126</v>
      </c>
      <c r="D7053" t="s">
        <v>526</v>
      </c>
      <c r="E7053" t="s">
        <v>563</v>
      </c>
      <c r="F7053" t="s">
        <v>397</v>
      </c>
      <c r="G7053">
        <v>0</v>
      </c>
      <c r="H7053">
        <v>19</v>
      </c>
      <c r="I7053">
        <v>1</v>
      </c>
      <c r="J7053">
        <v>17</v>
      </c>
      <c r="K7053">
        <v>1</v>
      </c>
      <c r="L7053">
        <v>0</v>
      </c>
      <c r="M7053">
        <v>0</v>
      </c>
      <c r="N7053">
        <v>0</v>
      </c>
      <c r="O7053">
        <v>0</v>
      </c>
      <c r="P7053">
        <v>0</v>
      </c>
      <c r="Q7053">
        <v>0</v>
      </c>
    </row>
    <row r="7054" spans="1:17" x14ac:dyDescent="0.25">
      <c r="A7054" t="s">
        <v>13327</v>
      </c>
      <c r="B7054" t="s">
        <v>73</v>
      </c>
      <c r="C7054" t="s">
        <v>126</v>
      </c>
      <c r="D7054" t="s">
        <v>526</v>
      </c>
      <c r="E7054" t="s">
        <v>563</v>
      </c>
      <c r="F7054" t="s">
        <v>398</v>
      </c>
      <c r="G7054">
        <v>0</v>
      </c>
      <c r="H7054">
        <v>19</v>
      </c>
      <c r="I7054">
        <v>1</v>
      </c>
      <c r="J7054">
        <v>17</v>
      </c>
      <c r="K7054">
        <v>1</v>
      </c>
      <c r="L7054">
        <v>0</v>
      </c>
      <c r="M7054">
        <v>0</v>
      </c>
      <c r="N7054">
        <v>0</v>
      </c>
      <c r="O7054">
        <v>0</v>
      </c>
      <c r="P7054">
        <v>0</v>
      </c>
      <c r="Q7054">
        <v>0</v>
      </c>
    </row>
    <row r="7055" spans="1:17" x14ac:dyDescent="0.25">
      <c r="A7055" t="s">
        <v>13328</v>
      </c>
      <c r="B7055" t="s">
        <v>73</v>
      </c>
      <c r="C7055" t="s">
        <v>126</v>
      </c>
      <c r="D7055" t="s">
        <v>526</v>
      </c>
      <c r="E7055" t="s">
        <v>563</v>
      </c>
      <c r="F7055" t="s">
        <v>4242</v>
      </c>
      <c r="G7055">
        <v>0</v>
      </c>
      <c r="H7055">
        <v>0</v>
      </c>
      <c r="I7055">
        <v>0</v>
      </c>
      <c r="J7055">
        <v>0</v>
      </c>
      <c r="K7055">
        <v>0</v>
      </c>
      <c r="L7055">
        <v>0</v>
      </c>
      <c r="M7055">
        <v>19</v>
      </c>
      <c r="N7055">
        <v>0</v>
      </c>
      <c r="O7055">
        <v>0</v>
      </c>
      <c r="P7055">
        <v>0</v>
      </c>
      <c r="Q7055">
        <v>0</v>
      </c>
    </row>
    <row r="7056" spans="1:17" x14ac:dyDescent="0.25">
      <c r="A7056" t="s">
        <v>13329</v>
      </c>
      <c r="B7056" t="s">
        <v>73</v>
      </c>
      <c r="C7056" t="s">
        <v>126</v>
      </c>
      <c r="D7056" t="s">
        <v>526</v>
      </c>
      <c r="E7056" t="s">
        <v>563</v>
      </c>
      <c r="F7056" t="s">
        <v>399</v>
      </c>
      <c r="G7056">
        <v>0</v>
      </c>
      <c r="H7056">
        <v>19</v>
      </c>
      <c r="I7056">
        <v>1</v>
      </c>
      <c r="J7056">
        <v>17</v>
      </c>
      <c r="K7056">
        <v>1</v>
      </c>
      <c r="L7056">
        <v>0</v>
      </c>
      <c r="M7056">
        <v>0</v>
      </c>
      <c r="N7056">
        <v>0</v>
      </c>
      <c r="O7056">
        <v>0</v>
      </c>
      <c r="P7056">
        <v>0</v>
      </c>
      <c r="Q7056">
        <v>0</v>
      </c>
    </row>
    <row r="7057" spans="1:17" x14ac:dyDescent="0.25">
      <c r="A7057" t="s">
        <v>13330</v>
      </c>
      <c r="B7057" t="s">
        <v>73</v>
      </c>
      <c r="C7057" t="s">
        <v>126</v>
      </c>
      <c r="D7057" t="s">
        <v>526</v>
      </c>
      <c r="E7057" t="s">
        <v>563</v>
      </c>
      <c r="F7057" t="s">
        <v>4245</v>
      </c>
      <c r="G7057">
        <v>0</v>
      </c>
      <c r="H7057">
        <v>0</v>
      </c>
      <c r="I7057">
        <v>0</v>
      </c>
      <c r="J7057">
        <v>0</v>
      </c>
      <c r="K7057">
        <v>0</v>
      </c>
      <c r="L7057">
        <v>0</v>
      </c>
      <c r="M7057">
        <v>19</v>
      </c>
      <c r="N7057">
        <v>0</v>
      </c>
      <c r="O7057">
        <v>0</v>
      </c>
      <c r="P7057">
        <v>0</v>
      </c>
      <c r="Q7057">
        <v>0</v>
      </c>
    </row>
    <row r="7058" spans="1:17" x14ac:dyDescent="0.25">
      <c r="A7058" t="s">
        <v>13331</v>
      </c>
      <c r="B7058" t="s">
        <v>73</v>
      </c>
      <c r="C7058" t="s">
        <v>126</v>
      </c>
      <c r="D7058" t="s">
        <v>526</v>
      </c>
      <c r="E7058" t="s">
        <v>563</v>
      </c>
      <c r="F7058" t="s">
        <v>394</v>
      </c>
      <c r="G7058">
        <v>0</v>
      </c>
      <c r="H7058">
        <v>0</v>
      </c>
      <c r="I7058">
        <v>0</v>
      </c>
      <c r="J7058">
        <v>0</v>
      </c>
      <c r="K7058">
        <v>0</v>
      </c>
      <c r="L7058">
        <v>0</v>
      </c>
      <c r="M7058">
        <v>0</v>
      </c>
      <c r="N7058">
        <v>19</v>
      </c>
      <c r="O7058">
        <v>18</v>
      </c>
      <c r="P7058">
        <v>1</v>
      </c>
      <c r="Q7058">
        <v>0</v>
      </c>
    </row>
    <row r="7059" spans="1:17" x14ac:dyDescent="0.25">
      <c r="A7059" t="s">
        <v>13332</v>
      </c>
      <c r="B7059" t="s">
        <v>73</v>
      </c>
      <c r="C7059" t="s">
        <v>126</v>
      </c>
      <c r="D7059" t="s">
        <v>526</v>
      </c>
      <c r="E7059" t="s">
        <v>563</v>
      </c>
      <c r="F7059" t="s">
        <v>395</v>
      </c>
      <c r="G7059">
        <v>0</v>
      </c>
      <c r="H7059">
        <v>0</v>
      </c>
      <c r="I7059">
        <v>0</v>
      </c>
      <c r="J7059">
        <v>0</v>
      </c>
      <c r="K7059">
        <v>0</v>
      </c>
      <c r="L7059">
        <v>0</v>
      </c>
      <c r="M7059">
        <v>0</v>
      </c>
      <c r="N7059">
        <v>18</v>
      </c>
      <c r="O7059">
        <v>17</v>
      </c>
      <c r="P7059">
        <v>1</v>
      </c>
      <c r="Q7059">
        <v>0</v>
      </c>
    </row>
    <row r="7060" spans="1:17" x14ac:dyDescent="0.25">
      <c r="A7060" t="s">
        <v>13333</v>
      </c>
      <c r="B7060" t="s">
        <v>73</v>
      </c>
      <c r="C7060" t="s">
        <v>126</v>
      </c>
      <c r="D7060" t="s">
        <v>526</v>
      </c>
      <c r="E7060" t="s">
        <v>563</v>
      </c>
      <c r="F7060" t="s">
        <v>525</v>
      </c>
      <c r="G7060">
        <v>19</v>
      </c>
      <c r="H7060">
        <v>0</v>
      </c>
      <c r="I7060">
        <v>0</v>
      </c>
      <c r="J7060">
        <v>0</v>
      </c>
      <c r="K7060">
        <v>0</v>
      </c>
      <c r="L7060">
        <v>0</v>
      </c>
      <c r="M7060">
        <v>0</v>
      </c>
      <c r="N7060">
        <v>0</v>
      </c>
      <c r="O7060">
        <v>0</v>
      </c>
      <c r="P7060">
        <v>0</v>
      </c>
      <c r="Q7060">
        <v>0</v>
      </c>
    </row>
    <row r="7061" spans="1:17" x14ac:dyDescent="0.25">
      <c r="A7061" t="s">
        <v>25116</v>
      </c>
      <c r="B7061" t="s">
        <v>73</v>
      </c>
      <c r="C7061" t="s">
        <v>126</v>
      </c>
      <c r="D7061" t="s">
        <v>526</v>
      </c>
      <c r="E7061" t="s">
        <v>21471</v>
      </c>
      <c r="F7061" t="s">
        <v>396</v>
      </c>
      <c r="G7061">
        <v>0</v>
      </c>
      <c r="H7061">
        <v>23</v>
      </c>
      <c r="I7061">
        <v>1</v>
      </c>
      <c r="J7061">
        <v>22</v>
      </c>
      <c r="K7061">
        <v>0</v>
      </c>
      <c r="L7061">
        <v>0</v>
      </c>
      <c r="M7061">
        <v>0</v>
      </c>
      <c r="N7061">
        <v>0</v>
      </c>
      <c r="O7061">
        <v>0</v>
      </c>
      <c r="P7061">
        <v>0</v>
      </c>
      <c r="Q7061">
        <v>0</v>
      </c>
    </row>
    <row r="7062" spans="1:17" x14ac:dyDescent="0.25">
      <c r="A7062" t="s">
        <v>25117</v>
      </c>
      <c r="B7062" t="s">
        <v>73</v>
      </c>
      <c r="C7062" t="s">
        <v>126</v>
      </c>
      <c r="D7062" t="s">
        <v>526</v>
      </c>
      <c r="E7062" t="s">
        <v>21471</v>
      </c>
      <c r="F7062" t="s">
        <v>4236</v>
      </c>
      <c r="G7062">
        <v>0</v>
      </c>
      <c r="H7062">
        <v>23</v>
      </c>
      <c r="I7062">
        <v>1</v>
      </c>
      <c r="J7062">
        <v>22</v>
      </c>
      <c r="K7062">
        <v>0</v>
      </c>
      <c r="L7062">
        <v>0</v>
      </c>
      <c r="M7062">
        <v>0</v>
      </c>
      <c r="N7062">
        <v>0</v>
      </c>
      <c r="O7062">
        <v>0</v>
      </c>
      <c r="P7062">
        <v>0</v>
      </c>
      <c r="Q7062">
        <v>0</v>
      </c>
    </row>
    <row r="7063" spans="1:17" x14ac:dyDescent="0.25">
      <c r="A7063" t="s">
        <v>25118</v>
      </c>
      <c r="B7063" t="s">
        <v>73</v>
      </c>
      <c r="C7063" t="s">
        <v>126</v>
      </c>
      <c r="D7063" t="s">
        <v>526</v>
      </c>
      <c r="E7063" t="s">
        <v>21471</v>
      </c>
      <c r="F7063" t="s">
        <v>4238</v>
      </c>
      <c r="G7063">
        <v>0</v>
      </c>
      <c r="H7063">
        <v>0</v>
      </c>
      <c r="I7063">
        <v>0</v>
      </c>
      <c r="J7063">
        <v>0</v>
      </c>
      <c r="K7063">
        <v>0</v>
      </c>
      <c r="L7063">
        <v>0</v>
      </c>
      <c r="M7063">
        <v>23</v>
      </c>
      <c r="N7063">
        <v>0</v>
      </c>
      <c r="O7063">
        <v>0</v>
      </c>
      <c r="P7063">
        <v>0</v>
      </c>
      <c r="Q7063">
        <v>0</v>
      </c>
    </row>
    <row r="7064" spans="1:17" x14ac:dyDescent="0.25">
      <c r="A7064" t="s">
        <v>25119</v>
      </c>
      <c r="B7064" t="s">
        <v>73</v>
      </c>
      <c r="C7064" t="s">
        <v>126</v>
      </c>
      <c r="D7064" t="s">
        <v>526</v>
      </c>
      <c r="E7064" t="s">
        <v>21471</v>
      </c>
      <c r="F7064" t="s">
        <v>397</v>
      </c>
      <c r="G7064">
        <v>0</v>
      </c>
      <c r="H7064">
        <v>23</v>
      </c>
      <c r="I7064">
        <v>1</v>
      </c>
      <c r="J7064">
        <v>22</v>
      </c>
      <c r="K7064">
        <v>0</v>
      </c>
      <c r="L7064">
        <v>0</v>
      </c>
      <c r="M7064">
        <v>0</v>
      </c>
      <c r="N7064">
        <v>0</v>
      </c>
      <c r="O7064">
        <v>0</v>
      </c>
      <c r="P7064">
        <v>0</v>
      </c>
      <c r="Q7064">
        <v>0</v>
      </c>
    </row>
    <row r="7065" spans="1:17" x14ac:dyDescent="0.25">
      <c r="A7065" t="s">
        <v>25120</v>
      </c>
      <c r="B7065" t="s">
        <v>73</v>
      </c>
      <c r="C7065" t="s">
        <v>126</v>
      </c>
      <c r="D7065" t="s">
        <v>526</v>
      </c>
      <c r="E7065" t="s">
        <v>21471</v>
      </c>
      <c r="F7065" t="s">
        <v>398</v>
      </c>
      <c r="G7065">
        <v>0</v>
      </c>
      <c r="H7065">
        <v>23</v>
      </c>
      <c r="I7065">
        <v>1</v>
      </c>
      <c r="J7065">
        <v>22</v>
      </c>
      <c r="K7065">
        <v>0</v>
      </c>
      <c r="L7065">
        <v>0</v>
      </c>
      <c r="M7065">
        <v>0</v>
      </c>
      <c r="N7065">
        <v>0</v>
      </c>
      <c r="O7065">
        <v>0</v>
      </c>
      <c r="P7065">
        <v>0</v>
      </c>
      <c r="Q7065">
        <v>0</v>
      </c>
    </row>
    <row r="7066" spans="1:17" x14ac:dyDescent="0.25">
      <c r="A7066" t="s">
        <v>25121</v>
      </c>
      <c r="B7066" t="s">
        <v>73</v>
      </c>
      <c r="C7066" t="s">
        <v>126</v>
      </c>
      <c r="D7066" t="s">
        <v>526</v>
      </c>
      <c r="E7066" t="s">
        <v>21471</v>
      </c>
      <c r="F7066" t="s">
        <v>4242</v>
      </c>
      <c r="G7066">
        <v>0</v>
      </c>
      <c r="H7066">
        <v>0</v>
      </c>
      <c r="I7066">
        <v>0</v>
      </c>
      <c r="J7066">
        <v>0</v>
      </c>
      <c r="K7066">
        <v>0</v>
      </c>
      <c r="L7066">
        <v>0</v>
      </c>
      <c r="M7066">
        <v>23</v>
      </c>
      <c r="N7066">
        <v>0</v>
      </c>
      <c r="O7066">
        <v>0</v>
      </c>
      <c r="P7066">
        <v>0</v>
      </c>
      <c r="Q7066">
        <v>0</v>
      </c>
    </row>
    <row r="7067" spans="1:17" x14ac:dyDescent="0.25">
      <c r="A7067" t="s">
        <v>25122</v>
      </c>
      <c r="B7067" t="s">
        <v>73</v>
      </c>
      <c r="C7067" t="s">
        <v>126</v>
      </c>
      <c r="D7067" t="s">
        <v>526</v>
      </c>
      <c r="E7067" t="s">
        <v>21471</v>
      </c>
      <c r="F7067" t="s">
        <v>399</v>
      </c>
      <c r="G7067">
        <v>0</v>
      </c>
      <c r="H7067">
        <v>23</v>
      </c>
      <c r="I7067">
        <v>1</v>
      </c>
      <c r="J7067">
        <v>22</v>
      </c>
      <c r="K7067">
        <v>0</v>
      </c>
      <c r="L7067">
        <v>0</v>
      </c>
      <c r="M7067">
        <v>0</v>
      </c>
      <c r="N7067">
        <v>0</v>
      </c>
      <c r="O7067">
        <v>0</v>
      </c>
      <c r="P7067">
        <v>0</v>
      </c>
      <c r="Q7067">
        <v>0</v>
      </c>
    </row>
    <row r="7068" spans="1:17" x14ac:dyDescent="0.25">
      <c r="A7068" t="s">
        <v>25123</v>
      </c>
      <c r="B7068" t="s">
        <v>73</v>
      </c>
      <c r="C7068" t="s">
        <v>126</v>
      </c>
      <c r="D7068" t="s">
        <v>526</v>
      </c>
      <c r="E7068" t="s">
        <v>21471</v>
      </c>
      <c r="F7068" t="s">
        <v>4245</v>
      </c>
      <c r="G7068">
        <v>0</v>
      </c>
      <c r="H7068">
        <v>0</v>
      </c>
      <c r="I7068">
        <v>0</v>
      </c>
      <c r="J7068">
        <v>0</v>
      </c>
      <c r="K7068">
        <v>0</v>
      </c>
      <c r="L7068">
        <v>0</v>
      </c>
      <c r="M7068">
        <v>23</v>
      </c>
      <c r="N7068">
        <v>0</v>
      </c>
      <c r="O7068">
        <v>0</v>
      </c>
      <c r="P7068">
        <v>0</v>
      </c>
      <c r="Q7068">
        <v>0</v>
      </c>
    </row>
    <row r="7069" spans="1:17" x14ac:dyDescent="0.25">
      <c r="A7069" t="s">
        <v>25124</v>
      </c>
      <c r="B7069" t="s">
        <v>73</v>
      </c>
      <c r="C7069" t="s">
        <v>126</v>
      </c>
      <c r="D7069" t="s">
        <v>526</v>
      </c>
      <c r="E7069" t="s">
        <v>21471</v>
      </c>
      <c r="F7069" t="s">
        <v>394</v>
      </c>
      <c r="G7069">
        <v>0</v>
      </c>
      <c r="H7069">
        <v>0</v>
      </c>
      <c r="I7069">
        <v>0</v>
      </c>
      <c r="J7069">
        <v>0</v>
      </c>
      <c r="K7069">
        <v>0</v>
      </c>
      <c r="L7069">
        <v>0</v>
      </c>
      <c r="M7069">
        <v>0</v>
      </c>
      <c r="N7069">
        <v>22</v>
      </c>
      <c r="O7069">
        <v>22</v>
      </c>
      <c r="P7069">
        <v>0</v>
      </c>
      <c r="Q7069">
        <v>0</v>
      </c>
    </row>
    <row r="7070" spans="1:17" x14ac:dyDescent="0.25">
      <c r="A7070" t="s">
        <v>25125</v>
      </c>
      <c r="B7070" t="s">
        <v>73</v>
      </c>
      <c r="C7070" t="s">
        <v>126</v>
      </c>
      <c r="D7070" t="s">
        <v>526</v>
      </c>
      <c r="E7070" t="s">
        <v>21471</v>
      </c>
      <c r="F7070" t="s">
        <v>395</v>
      </c>
      <c r="G7070">
        <v>0</v>
      </c>
      <c r="H7070">
        <v>0</v>
      </c>
      <c r="I7070">
        <v>0</v>
      </c>
      <c r="J7070">
        <v>0</v>
      </c>
      <c r="K7070">
        <v>0</v>
      </c>
      <c r="L7070">
        <v>0</v>
      </c>
      <c r="M7070">
        <v>0</v>
      </c>
      <c r="N7070">
        <v>21</v>
      </c>
      <c r="O7070">
        <v>21</v>
      </c>
      <c r="P7070">
        <v>0</v>
      </c>
      <c r="Q7070">
        <v>0</v>
      </c>
    </row>
    <row r="7071" spans="1:17" x14ac:dyDescent="0.25">
      <c r="A7071" t="s">
        <v>25126</v>
      </c>
      <c r="B7071" t="s">
        <v>73</v>
      </c>
      <c r="C7071" t="s">
        <v>126</v>
      </c>
      <c r="D7071" t="s">
        <v>526</v>
      </c>
      <c r="E7071" t="s">
        <v>21471</v>
      </c>
      <c r="F7071" t="s">
        <v>525</v>
      </c>
      <c r="G7071">
        <v>23</v>
      </c>
      <c r="H7071">
        <v>0</v>
      </c>
      <c r="I7071">
        <v>0</v>
      </c>
      <c r="J7071">
        <v>0</v>
      </c>
      <c r="K7071">
        <v>0</v>
      </c>
      <c r="L7071">
        <v>0</v>
      </c>
      <c r="M7071">
        <v>0</v>
      </c>
      <c r="N7071">
        <v>0</v>
      </c>
      <c r="O7071">
        <v>0</v>
      </c>
      <c r="P7071">
        <v>0</v>
      </c>
      <c r="Q7071">
        <v>0</v>
      </c>
    </row>
    <row r="7072" spans="1:17" x14ac:dyDescent="0.25">
      <c r="A7072" t="s">
        <v>13533</v>
      </c>
      <c r="B7072" t="s">
        <v>73</v>
      </c>
      <c r="C7072" t="s">
        <v>126</v>
      </c>
      <c r="D7072" t="s">
        <v>527</v>
      </c>
      <c r="E7072" t="s">
        <v>563</v>
      </c>
      <c r="F7072" t="s">
        <v>528</v>
      </c>
      <c r="G7072">
        <v>0</v>
      </c>
      <c r="H7072">
        <v>0</v>
      </c>
      <c r="I7072">
        <v>0</v>
      </c>
      <c r="J7072">
        <v>0</v>
      </c>
      <c r="K7072">
        <v>0</v>
      </c>
      <c r="L7072">
        <v>0</v>
      </c>
      <c r="M7072">
        <v>0</v>
      </c>
      <c r="N7072">
        <v>1</v>
      </c>
      <c r="O7072">
        <v>1</v>
      </c>
      <c r="P7072">
        <v>0</v>
      </c>
      <c r="Q7072">
        <v>0</v>
      </c>
    </row>
    <row r="7073" spans="1:17" x14ac:dyDescent="0.25">
      <c r="A7073" t="s">
        <v>13534</v>
      </c>
      <c r="B7073" t="s">
        <v>73</v>
      </c>
      <c r="C7073" t="s">
        <v>126</v>
      </c>
      <c r="D7073" t="s">
        <v>527</v>
      </c>
      <c r="E7073" t="s">
        <v>563</v>
      </c>
      <c r="F7073" t="s">
        <v>525</v>
      </c>
      <c r="G7073">
        <v>1</v>
      </c>
      <c r="H7073">
        <v>0</v>
      </c>
      <c r="I7073">
        <v>0</v>
      </c>
      <c r="J7073">
        <v>0</v>
      </c>
      <c r="K7073">
        <v>0</v>
      </c>
      <c r="L7073">
        <v>0</v>
      </c>
      <c r="M7073">
        <v>0</v>
      </c>
      <c r="N7073">
        <v>0</v>
      </c>
      <c r="O7073">
        <v>0</v>
      </c>
      <c r="P7073">
        <v>0</v>
      </c>
      <c r="Q7073">
        <v>0</v>
      </c>
    </row>
    <row r="7074" spans="1:17" x14ac:dyDescent="0.25">
      <c r="A7074" t="s">
        <v>25127</v>
      </c>
      <c r="B7074" t="s">
        <v>73</v>
      </c>
      <c r="C7074" t="s">
        <v>192</v>
      </c>
      <c r="D7074" t="s">
        <v>526</v>
      </c>
      <c r="E7074" t="s">
        <v>21471</v>
      </c>
      <c r="F7074" t="s">
        <v>396</v>
      </c>
      <c r="G7074">
        <v>0</v>
      </c>
      <c r="H7074">
        <v>10</v>
      </c>
      <c r="I7074">
        <v>0</v>
      </c>
      <c r="J7074">
        <v>8</v>
      </c>
      <c r="K7074">
        <v>2</v>
      </c>
      <c r="L7074">
        <v>0</v>
      </c>
      <c r="M7074">
        <v>0</v>
      </c>
      <c r="N7074">
        <v>0</v>
      </c>
      <c r="O7074">
        <v>0</v>
      </c>
      <c r="P7074">
        <v>0</v>
      </c>
      <c r="Q7074">
        <v>0</v>
      </c>
    </row>
    <row r="7075" spans="1:17" x14ac:dyDescent="0.25">
      <c r="A7075" t="s">
        <v>25128</v>
      </c>
      <c r="B7075" t="s">
        <v>73</v>
      </c>
      <c r="C7075" t="s">
        <v>192</v>
      </c>
      <c r="D7075" t="s">
        <v>526</v>
      </c>
      <c r="E7075" t="s">
        <v>21471</v>
      </c>
      <c r="F7075" t="s">
        <v>4236</v>
      </c>
      <c r="G7075">
        <v>0</v>
      </c>
      <c r="H7075">
        <v>10</v>
      </c>
      <c r="I7075">
        <v>0</v>
      </c>
      <c r="J7075">
        <v>8</v>
      </c>
      <c r="K7075">
        <v>2</v>
      </c>
      <c r="L7075">
        <v>0</v>
      </c>
      <c r="M7075">
        <v>0</v>
      </c>
      <c r="N7075">
        <v>0</v>
      </c>
      <c r="O7075">
        <v>0</v>
      </c>
      <c r="P7075">
        <v>0</v>
      </c>
      <c r="Q7075">
        <v>0</v>
      </c>
    </row>
    <row r="7076" spans="1:17" x14ac:dyDescent="0.25">
      <c r="A7076" t="s">
        <v>25129</v>
      </c>
      <c r="B7076" t="s">
        <v>73</v>
      </c>
      <c r="C7076" t="s">
        <v>192</v>
      </c>
      <c r="D7076" t="s">
        <v>526</v>
      </c>
      <c r="E7076" t="s">
        <v>21471</v>
      </c>
      <c r="F7076" t="s">
        <v>4238</v>
      </c>
      <c r="G7076">
        <v>0</v>
      </c>
      <c r="H7076">
        <v>0</v>
      </c>
      <c r="I7076">
        <v>0</v>
      </c>
      <c r="J7076">
        <v>0</v>
      </c>
      <c r="K7076">
        <v>0</v>
      </c>
      <c r="L7076">
        <v>0</v>
      </c>
      <c r="M7076">
        <v>10</v>
      </c>
      <c r="N7076">
        <v>0</v>
      </c>
      <c r="O7076">
        <v>0</v>
      </c>
      <c r="P7076">
        <v>0</v>
      </c>
      <c r="Q7076">
        <v>0</v>
      </c>
    </row>
    <row r="7077" spans="1:17" x14ac:dyDescent="0.25">
      <c r="A7077" t="s">
        <v>25130</v>
      </c>
      <c r="B7077" t="s">
        <v>73</v>
      </c>
      <c r="C7077" t="s">
        <v>192</v>
      </c>
      <c r="D7077" t="s">
        <v>526</v>
      </c>
      <c r="E7077" t="s">
        <v>21471</v>
      </c>
      <c r="F7077" t="s">
        <v>397</v>
      </c>
      <c r="G7077">
        <v>0</v>
      </c>
      <c r="H7077">
        <v>10</v>
      </c>
      <c r="I7077">
        <v>0</v>
      </c>
      <c r="J7077">
        <v>8</v>
      </c>
      <c r="K7077">
        <v>2</v>
      </c>
      <c r="L7077">
        <v>0</v>
      </c>
      <c r="M7077">
        <v>0</v>
      </c>
      <c r="N7077">
        <v>0</v>
      </c>
      <c r="O7077">
        <v>0</v>
      </c>
      <c r="P7077">
        <v>0</v>
      </c>
      <c r="Q7077">
        <v>0</v>
      </c>
    </row>
    <row r="7078" spans="1:17" x14ac:dyDescent="0.25">
      <c r="A7078" t="s">
        <v>25131</v>
      </c>
      <c r="B7078" t="s">
        <v>73</v>
      </c>
      <c r="C7078" t="s">
        <v>192</v>
      </c>
      <c r="D7078" t="s">
        <v>526</v>
      </c>
      <c r="E7078" t="s">
        <v>21471</v>
      </c>
      <c r="F7078" t="s">
        <v>398</v>
      </c>
      <c r="G7078">
        <v>0</v>
      </c>
      <c r="H7078">
        <v>10</v>
      </c>
      <c r="I7078">
        <v>0</v>
      </c>
      <c r="J7078">
        <v>8</v>
      </c>
      <c r="K7078">
        <v>2</v>
      </c>
      <c r="L7078">
        <v>0</v>
      </c>
      <c r="M7078">
        <v>0</v>
      </c>
      <c r="N7078">
        <v>0</v>
      </c>
      <c r="O7078">
        <v>0</v>
      </c>
      <c r="P7078">
        <v>0</v>
      </c>
      <c r="Q7078">
        <v>0</v>
      </c>
    </row>
    <row r="7079" spans="1:17" x14ac:dyDescent="0.25">
      <c r="A7079" t="s">
        <v>25132</v>
      </c>
      <c r="B7079" t="s">
        <v>73</v>
      </c>
      <c r="C7079" t="s">
        <v>192</v>
      </c>
      <c r="D7079" t="s">
        <v>526</v>
      </c>
      <c r="E7079" t="s">
        <v>21471</v>
      </c>
      <c r="F7079" t="s">
        <v>4242</v>
      </c>
      <c r="G7079">
        <v>0</v>
      </c>
      <c r="H7079">
        <v>0</v>
      </c>
      <c r="I7079">
        <v>0</v>
      </c>
      <c r="J7079">
        <v>0</v>
      </c>
      <c r="K7079">
        <v>0</v>
      </c>
      <c r="L7079">
        <v>0</v>
      </c>
      <c r="M7079">
        <v>10</v>
      </c>
      <c r="N7079">
        <v>0</v>
      </c>
      <c r="O7079">
        <v>0</v>
      </c>
      <c r="P7079">
        <v>0</v>
      </c>
      <c r="Q7079">
        <v>0</v>
      </c>
    </row>
    <row r="7080" spans="1:17" x14ac:dyDescent="0.25">
      <c r="A7080" t="s">
        <v>25133</v>
      </c>
      <c r="B7080" t="s">
        <v>73</v>
      </c>
      <c r="C7080" t="s">
        <v>192</v>
      </c>
      <c r="D7080" t="s">
        <v>526</v>
      </c>
      <c r="E7080" t="s">
        <v>21471</v>
      </c>
      <c r="F7080" t="s">
        <v>399</v>
      </c>
      <c r="G7080">
        <v>0</v>
      </c>
      <c r="H7080">
        <v>10</v>
      </c>
      <c r="I7080">
        <v>0</v>
      </c>
      <c r="J7080">
        <v>8</v>
      </c>
      <c r="K7080">
        <v>2</v>
      </c>
      <c r="L7080">
        <v>0</v>
      </c>
      <c r="M7080">
        <v>0</v>
      </c>
      <c r="N7080">
        <v>0</v>
      </c>
      <c r="O7080">
        <v>0</v>
      </c>
      <c r="P7080">
        <v>0</v>
      </c>
      <c r="Q7080">
        <v>0</v>
      </c>
    </row>
    <row r="7081" spans="1:17" x14ac:dyDescent="0.25">
      <c r="A7081" t="s">
        <v>25134</v>
      </c>
      <c r="B7081" t="s">
        <v>73</v>
      </c>
      <c r="C7081" t="s">
        <v>192</v>
      </c>
      <c r="D7081" t="s">
        <v>526</v>
      </c>
      <c r="E7081" t="s">
        <v>21471</v>
      </c>
      <c r="F7081" t="s">
        <v>4245</v>
      </c>
      <c r="G7081">
        <v>0</v>
      </c>
      <c r="H7081">
        <v>0</v>
      </c>
      <c r="I7081">
        <v>0</v>
      </c>
      <c r="J7081">
        <v>0</v>
      </c>
      <c r="K7081">
        <v>0</v>
      </c>
      <c r="L7081">
        <v>0</v>
      </c>
      <c r="M7081">
        <v>10</v>
      </c>
      <c r="N7081">
        <v>0</v>
      </c>
      <c r="O7081">
        <v>0</v>
      </c>
      <c r="P7081">
        <v>0</v>
      </c>
      <c r="Q7081">
        <v>0</v>
      </c>
    </row>
    <row r="7082" spans="1:17" x14ac:dyDescent="0.25">
      <c r="A7082" t="s">
        <v>25135</v>
      </c>
      <c r="B7082" t="s">
        <v>73</v>
      </c>
      <c r="C7082" t="s">
        <v>192</v>
      </c>
      <c r="D7082" t="s">
        <v>526</v>
      </c>
      <c r="E7082" t="s">
        <v>21471</v>
      </c>
      <c r="F7082" t="s">
        <v>394</v>
      </c>
      <c r="G7082">
        <v>0</v>
      </c>
      <c r="H7082">
        <v>0</v>
      </c>
      <c r="I7082">
        <v>0</v>
      </c>
      <c r="J7082">
        <v>0</v>
      </c>
      <c r="K7082">
        <v>0</v>
      </c>
      <c r="L7082">
        <v>0</v>
      </c>
      <c r="M7082">
        <v>0</v>
      </c>
      <c r="N7082">
        <v>9</v>
      </c>
      <c r="O7082">
        <v>9</v>
      </c>
      <c r="P7082">
        <v>0</v>
      </c>
      <c r="Q7082">
        <v>0</v>
      </c>
    </row>
    <row r="7083" spans="1:17" x14ac:dyDescent="0.25">
      <c r="A7083" t="s">
        <v>25136</v>
      </c>
      <c r="B7083" t="s">
        <v>73</v>
      </c>
      <c r="C7083" t="s">
        <v>192</v>
      </c>
      <c r="D7083" t="s">
        <v>526</v>
      </c>
      <c r="E7083" t="s">
        <v>21471</v>
      </c>
      <c r="F7083" t="s">
        <v>395</v>
      </c>
      <c r="G7083">
        <v>0</v>
      </c>
      <c r="H7083">
        <v>0</v>
      </c>
      <c r="I7083">
        <v>0</v>
      </c>
      <c r="J7083">
        <v>0</v>
      </c>
      <c r="K7083">
        <v>0</v>
      </c>
      <c r="L7083">
        <v>0</v>
      </c>
      <c r="M7083">
        <v>0</v>
      </c>
      <c r="N7083">
        <v>9</v>
      </c>
      <c r="O7083">
        <v>9</v>
      </c>
      <c r="P7083">
        <v>0</v>
      </c>
      <c r="Q7083">
        <v>0</v>
      </c>
    </row>
    <row r="7084" spans="1:17" x14ac:dyDescent="0.25">
      <c r="A7084" t="s">
        <v>25137</v>
      </c>
      <c r="B7084" t="s">
        <v>73</v>
      </c>
      <c r="C7084" t="s">
        <v>192</v>
      </c>
      <c r="D7084" t="s">
        <v>526</v>
      </c>
      <c r="E7084" t="s">
        <v>21471</v>
      </c>
      <c r="F7084" t="s">
        <v>525</v>
      </c>
      <c r="G7084">
        <v>10</v>
      </c>
      <c r="H7084">
        <v>0</v>
      </c>
      <c r="I7084">
        <v>0</v>
      </c>
      <c r="J7084">
        <v>0</v>
      </c>
      <c r="K7084">
        <v>0</v>
      </c>
      <c r="L7084">
        <v>0</v>
      </c>
      <c r="M7084">
        <v>0</v>
      </c>
      <c r="N7084">
        <v>0</v>
      </c>
      <c r="O7084">
        <v>0</v>
      </c>
      <c r="P7084">
        <v>0</v>
      </c>
      <c r="Q7084">
        <v>0</v>
      </c>
    </row>
    <row r="7085" spans="1:17" x14ac:dyDescent="0.25">
      <c r="A7085" t="s">
        <v>17680</v>
      </c>
      <c r="B7085" t="s">
        <v>73</v>
      </c>
      <c r="C7085" t="s">
        <v>192</v>
      </c>
      <c r="D7085" t="s">
        <v>527</v>
      </c>
      <c r="E7085" t="s">
        <v>563</v>
      </c>
      <c r="F7085" t="s">
        <v>528</v>
      </c>
      <c r="G7085">
        <v>0</v>
      </c>
      <c r="H7085">
        <v>0</v>
      </c>
      <c r="I7085">
        <v>0</v>
      </c>
      <c r="J7085">
        <v>0</v>
      </c>
      <c r="K7085">
        <v>0</v>
      </c>
      <c r="L7085">
        <v>0</v>
      </c>
      <c r="M7085">
        <v>0</v>
      </c>
      <c r="N7085">
        <v>2</v>
      </c>
      <c r="O7085">
        <v>2</v>
      </c>
      <c r="P7085">
        <v>0</v>
      </c>
      <c r="Q7085">
        <v>0</v>
      </c>
    </row>
    <row r="7086" spans="1:17" x14ac:dyDescent="0.25">
      <c r="A7086" t="s">
        <v>17681</v>
      </c>
      <c r="B7086" t="s">
        <v>73</v>
      </c>
      <c r="C7086" t="s">
        <v>192</v>
      </c>
      <c r="D7086" t="s">
        <v>527</v>
      </c>
      <c r="E7086" t="s">
        <v>563</v>
      </c>
      <c r="F7086" t="s">
        <v>525</v>
      </c>
      <c r="G7086">
        <v>2</v>
      </c>
      <c r="H7086">
        <v>0</v>
      </c>
      <c r="I7086">
        <v>0</v>
      </c>
      <c r="J7086">
        <v>0</v>
      </c>
      <c r="K7086">
        <v>0</v>
      </c>
      <c r="L7086">
        <v>0</v>
      </c>
      <c r="M7086">
        <v>0</v>
      </c>
      <c r="N7086">
        <v>0</v>
      </c>
      <c r="O7086">
        <v>0</v>
      </c>
      <c r="P7086">
        <v>0</v>
      </c>
      <c r="Q7086">
        <v>0</v>
      </c>
    </row>
    <row r="7087" spans="1:17" x14ac:dyDescent="0.25">
      <c r="A7087" t="s">
        <v>25138</v>
      </c>
      <c r="B7087" t="s">
        <v>73</v>
      </c>
      <c r="C7087" t="s">
        <v>192</v>
      </c>
      <c r="D7087" t="s">
        <v>527</v>
      </c>
      <c r="E7087" t="s">
        <v>21471</v>
      </c>
      <c r="F7087" t="s">
        <v>528</v>
      </c>
      <c r="G7087">
        <v>0</v>
      </c>
      <c r="H7087">
        <v>0</v>
      </c>
      <c r="I7087">
        <v>0</v>
      </c>
      <c r="J7087">
        <v>0</v>
      </c>
      <c r="K7087">
        <v>0</v>
      </c>
      <c r="L7087">
        <v>0</v>
      </c>
      <c r="M7087">
        <v>0</v>
      </c>
      <c r="N7087">
        <v>3</v>
      </c>
      <c r="O7087">
        <v>2</v>
      </c>
      <c r="P7087">
        <v>1</v>
      </c>
      <c r="Q7087">
        <v>0</v>
      </c>
    </row>
    <row r="7088" spans="1:17" x14ac:dyDescent="0.25">
      <c r="A7088" t="s">
        <v>25139</v>
      </c>
      <c r="B7088" t="s">
        <v>73</v>
      </c>
      <c r="C7088" t="s">
        <v>192</v>
      </c>
      <c r="D7088" t="s">
        <v>527</v>
      </c>
      <c r="E7088" t="s">
        <v>21471</v>
      </c>
      <c r="F7088" t="s">
        <v>525</v>
      </c>
      <c r="G7088">
        <v>3</v>
      </c>
      <c r="H7088">
        <v>0</v>
      </c>
      <c r="I7088">
        <v>0</v>
      </c>
      <c r="J7088">
        <v>0</v>
      </c>
      <c r="K7088">
        <v>0</v>
      </c>
      <c r="L7088">
        <v>0</v>
      </c>
      <c r="M7088">
        <v>0</v>
      </c>
      <c r="N7088">
        <v>0</v>
      </c>
      <c r="O7088">
        <v>0</v>
      </c>
      <c r="P7088">
        <v>0</v>
      </c>
      <c r="Q7088">
        <v>0</v>
      </c>
    </row>
    <row r="7089" spans="1:17" x14ac:dyDescent="0.25">
      <c r="A7089" t="s">
        <v>17682</v>
      </c>
      <c r="B7089" t="s">
        <v>73</v>
      </c>
      <c r="C7089" t="s">
        <v>193</v>
      </c>
      <c r="D7089" t="s">
        <v>526</v>
      </c>
      <c r="E7089" t="s">
        <v>563</v>
      </c>
      <c r="F7089" t="s">
        <v>396</v>
      </c>
      <c r="G7089">
        <v>0</v>
      </c>
      <c r="H7089">
        <v>7</v>
      </c>
      <c r="I7089">
        <v>1</v>
      </c>
      <c r="J7089">
        <v>5</v>
      </c>
      <c r="K7089">
        <v>0</v>
      </c>
      <c r="L7089">
        <v>1</v>
      </c>
      <c r="M7089">
        <v>0</v>
      </c>
      <c r="N7089">
        <v>0</v>
      </c>
      <c r="O7089">
        <v>0</v>
      </c>
      <c r="P7089">
        <v>0</v>
      </c>
      <c r="Q7089">
        <v>0</v>
      </c>
    </row>
    <row r="7090" spans="1:17" x14ac:dyDescent="0.25">
      <c r="A7090" t="s">
        <v>17683</v>
      </c>
      <c r="B7090" t="s">
        <v>73</v>
      </c>
      <c r="C7090" t="s">
        <v>193</v>
      </c>
      <c r="D7090" t="s">
        <v>526</v>
      </c>
      <c r="E7090" t="s">
        <v>563</v>
      </c>
      <c r="F7090" t="s">
        <v>4236</v>
      </c>
      <c r="G7090">
        <v>0</v>
      </c>
      <c r="H7090">
        <v>7</v>
      </c>
      <c r="I7090">
        <v>1</v>
      </c>
      <c r="J7090">
        <v>5</v>
      </c>
      <c r="K7090">
        <v>0</v>
      </c>
      <c r="L7090">
        <v>1</v>
      </c>
      <c r="M7090">
        <v>0</v>
      </c>
      <c r="N7090">
        <v>0</v>
      </c>
      <c r="O7090">
        <v>0</v>
      </c>
      <c r="P7090">
        <v>0</v>
      </c>
      <c r="Q7090">
        <v>0</v>
      </c>
    </row>
    <row r="7091" spans="1:17" x14ac:dyDescent="0.25">
      <c r="A7091" t="s">
        <v>17684</v>
      </c>
      <c r="B7091" t="s">
        <v>73</v>
      </c>
      <c r="C7091" t="s">
        <v>193</v>
      </c>
      <c r="D7091" t="s">
        <v>526</v>
      </c>
      <c r="E7091" t="s">
        <v>563</v>
      </c>
      <c r="F7091" t="s">
        <v>4238</v>
      </c>
      <c r="G7091">
        <v>0</v>
      </c>
      <c r="H7091">
        <v>0</v>
      </c>
      <c r="I7091">
        <v>0</v>
      </c>
      <c r="J7091">
        <v>0</v>
      </c>
      <c r="K7091">
        <v>0</v>
      </c>
      <c r="L7091">
        <v>0</v>
      </c>
      <c r="M7091">
        <v>7</v>
      </c>
      <c r="N7091">
        <v>0</v>
      </c>
      <c r="O7091">
        <v>0</v>
      </c>
      <c r="P7091">
        <v>0</v>
      </c>
      <c r="Q7091">
        <v>0</v>
      </c>
    </row>
    <row r="7092" spans="1:17" x14ac:dyDescent="0.25">
      <c r="A7092" t="s">
        <v>17685</v>
      </c>
      <c r="B7092" t="s">
        <v>73</v>
      </c>
      <c r="C7092" t="s">
        <v>193</v>
      </c>
      <c r="D7092" t="s">
        <v>526</v>
      </c>
      <c r="E7092" t="s">
        <v>563</v>
      </c>
      <c r="F7092" t="s">
        <v>397</v>
      </c>
      <c r="G7092">
        <v>0</v>
      </c>
      <c r="H7092">
        <v>7</v>
      </c>
      <c r="I7092">
        <v>1</v>
      </c>
      <c r="J7092">
        <v>5</v>
      </c>
      <c r="K7092">
        <v>0</v>
      </c>
      <c r="L7092">
        <v>1</v>
      </c>
      <c r="M7092">
        <v>0</v>
      </c>
      <c r="N7092">
        <v>0</v>
      </c>
      <c r="O7092">
        <v>0</v>
      </c>
      <c r="P7092">
        <v>0</v>
      </c>
      <c r="Q7092">
        <v>0</v>
      </c>
    </row>
    <row r="7093" spans="1:17" x14ac:dyDescent="0.25">
      <c r="A7093" t="s">
        <v>17686</v>
      </c>
      <c r="B7093" t="s">
        <v>73</v>
      </c>
      <c r="C7093" t="s">
        <v>193</v>
      </c>
      <c r="D7093" t="s">
        <v>526</v>
      </c>
      <c r="E7093" t="s">
        <v>563</v>
      </c>
      <c r="F7093" t="s">
        <v>398</v>
      </c>
      <c r="G7093">
        <v>0</v>
      </c>
      <c r="H7093">
        <v>7</v>
      </c>
      <c r="I7093">
        <v>1</v>
      </c>
      <c r="J7093">
        <v>5</v>
      </c>
      <c r="K7093">
        <v>0</v>
      </c>
      <c r="L7093">
        <v>1</v>
      </c>
      <c r="M7093">
        <v>0</v>
      </c>
      <c r="N7093">
        <v>0</v>
      </c>
      <c r="O7093">
        <v>0</v>
      </c>
      <c r="P7093">
        <v>0</v>
      </c>
      <c r="Q7093">
        <v>0</v>
      </c>
    </row>
    <row r="7094" spans="1:17" x14ac:dyDescent="0.25">
      <c r="A7094" t="s">
        <v>17687</v>
      </c>
      <c r="B7094" t="s">
        <v>73</v>
      </c>
      <c r="C7094" t="s">
        <v>193</v>
      </c>
      <c r="D7094" t="s">
        <v>526</v>
      </c>
      <c r="E7094" t="s">
        <v>563</v>
      </c>
      <c r="F7094" t="s">
        <v>4242</v>
      </c>
      <c r="G7094">
        <v>0</v>
      </c>
      <c r="H7094">
        <v>0</v>
      </c>
      <c r="I7094">
        <v>0</v>
      </c>
      <c r="J7094">
        <v>0</v>
      </c>
      <c r="K7094">
        <v>0</v>
      </c>
      <c r="L7094">
        <v>0</v>
      </c>
      <c r="M7094">
        <v>7</v>
      </c>
      <c r="N7094">
        <v>0</v>
      </c>
      <c r="O7094">
        <v>0</v>
      </c>
      <c r="P7094">
        <v>0</v>
      </c>
      <c r="Q7094">
        <v>0</v>
      </c>
    </row>
    <row r="7095" spans="1:17" x14ac:dyDescent="0.25">
      <c r="A7095" t="s">
        <v>17688</v>
      </c>
      <c r="B7095" t="s">
        <v>73</v>
      </c>
      <c r="C7095" t="s">
        <v>193</v>
      </c>
      <c r="D7095" t="s">
        <v>526</v>
      </c>
      <c r="E7095" t="s">
        <v>563</v>
      </c>
      <c r="F7095" t="s">
        <v>399</v>
      </c>
      <c r="G7095">
        <v>0</v>
      </c>
      <c r="H7095">
        <v>7</v>
      </c>
      <c r="I7095">
        <v>1</v>
      </c>
      <c r="J7095">
        <v>5</v>
      </c>
      <c r="K7095">
        <v>0</v>
      </c>
      <c r="L7095">
        <v>1</v>
      </c>
      <c r="M7095">
        <v>0</v>
      </c>
      <c r="N7095">
        <v>0</v>
      </c>
      <c r="O7095">
        <v>0</v>
      </c>
      <c r="P7095">
        <v>0</v>
      </c>
      <c r="Q7095">
        <v>0</v>
      </c>
    </row>
    <row r="7096" spans="1:17" x14ac:dyDescent="0.25">
      <c r="A7096" t="s">
        <v>17689</v>
      </c>
      <c r="B7096" t="s">
        <v>73</v>
      </c>
      <c r="C7096" t="s">
        <v>193</v>
      </c>
      <c r="D7096" t="s">
        <v>526</v>
      </c>
      <c r="E7096" t="s">
        <v>563</v>
      </c>
      <c r="F7096" t="s">
        <v>4245</v>
      </c>
      <c r="G7096">
        <v>0</v>
      </c>
      <c r="H7096">
        <v>0</v>
      </c>
      <c r="I7096">
        <v>0</v>
      </c>
      <c r="J7096">
        <v>0</v>
      </c>
      <c r="K7096">
        <v>0</v>
      </c>
      <c r="L7096">
        <v>0</v>
      </c>
      <c r="M7096">
        <v>7</v>
      </c>
      <c r="N7096">
        <v>0</v>
      </c>
      <c r="O7096">
        <v>0</v>
      </c>
      <c r="P7096">
        <v>0</v>
      </c>
      <c r="Q7096">
        <v>0</v>
      </c>
    </row>
    <row r="7097" spans="1:17" x14ac:dyDescent="0.25">
      <c r="A7097" t="s">
        <v>17690</v>
      </c>
      <c r="B7097" t="s">
        <v>73</v>
      </c>
      <c r="C7097" t="s">
        <v>193</v>
      </c>
      <c r="D7097" t="s">
        <v>526</v>
      </c>
      <c r="E7097" t="s">
        <v>563</v>
      </c>
      <c r="F7097" t="s">
        <v>394</v>
      </c>
      <c r="G7097">
        <v>0</v>
      </c>
      <c r="H7097">
        <v>0</v>
      </c>
      <c r="I7097">
        <v>0</v>
      </c>
      <c r="J7097">
        <v>0</v>
      </c>
      <c r="K7097">
        <v>0</v>
      </c>
      <c r="L7097">
        <v>0</v>
      </c>
      <c r="M7097">
        <v>0</v>
      </c>
      <c r="N7097">
        <v>7</v>
      </c>
      <c r="O7097">
        <v>6</v>
      </c>
      <c r="P7097">
        <v>1</v>
      </c>
      <c r="Q7097">
        <v>0</v>
      </c>
    </row>
    <row r="7098" spans="1:17" x14ac:dyDescent="0.25">
      <c r="A7098" t="s">
        <v>17691</v>
      </c>
      <c r="B7098" t="s">
        <v>73</v>
      </c>
      <c r="C7098" t="s">
        <v>193</v>
      </c>
      <c r="D7098" t="s">
        <v>526</v>
      </c>
      <c r="E7098" t="s">
        <v>563</v>
      </c>
      <c r="F7098" t="s">
        <v>395</v>
      </c>
      <c r="G7098">
        <v>0</v>
      </c>
      <c r="H7098">
        <v>0</v>
      </c>
      <c r="I7098">
        <v>0</v>
      </c>
      <c r="J7098">
        <v>0</v>
      </c>
      <c r="K7098">
        <v>0</v>
      </c>
      <c r="L7098">
        <v>0</v>
      </c>
      <c r="M7098">
        <v>0</v>
      </c>
      <c r="N7098">
        <v>6</v>
      </c>
      <c r="O7098">
        <v>5</v>
      </c>
      <c r="P7098">
        <v>1</v>
      </c>
      <c r="Q7098">
        <v>0</v>
      </c>
    </row>
    <row r="7099" spans="1:17" x14ac:dyDescent="0.25">
      <c r="A7099" t="s">
        <v>17692</v>
      </c>
      <c r="B7099" t="s">
        <v>73</v>
      </c>
      <c r="C7099" t="s">
        <v>193</v>
      </c>
      <c r="D7099" t="s">
        <v>526</v>
      </c>
      <c r="E7099" t="s">
        <v>563</v>
      </c>
      <c r="F7099" t="s">
        <v>525</v>
      </c>
      <c r="G7099">
        <v>7</v>
      </c>
      <c r="H7099">
        <v>0</v>
      </c>
      <c r="I7099">
        <v>0</v>
      </c>
      <c r="J7099">
        <v>0</v>
      </c>
      <c r="K7099">
        <v>0</v>
      </c>
      <c r="L7099">
        <v>0</v>
      </c>
      <c r="M7099">
        <v>0</v>
      </c>
      <c r="N7099">
        <v>0</v>
      </c>
      <c r="O7099">
        <v>0</v>
      </c>
      <c r="P7099">
        <v>0</v>
      </c>
      <c r="Q7099">
        <v>0</v>
      </c>
    </row>
    <row r="7100" spans="1:17" x14ac:dyDescent="0.25">
      <c r="A7100" t="s">
        <v>25140</v>
      </c>
      <c r="B7100" t="s">
        <v>73</v>
      </c>
      <c r="C7100" t="s">
        <v>193</v>
      </c>
      <c r="D7100" t="s">
        <v>526</v>
      </c>
      <c r="E7100" t="s">
        <v>21471</v>
      </c>
      <c r="F7100" t="s">
        <v>396</v>
      </c>
      <c r="G7100">
        <v>0</v>
      </c>
      <c r="H7100">
        <v>12</v>
      </c>
      <c r="I7100">
        <v>1</v>
      </c>
      <c r="J7100">
        <v>10</v>
      </c>
      <c r="K7100">
        <v>0</v>
      </c>
      <c r="L7100">
        <v>1</v>
      </c>
      <c r="M7100">
        <v>0</v>
      </c>
      <c r="N7100">
        <v>0</v>
      </c>
      <c r="O7100">
        <v>0</v>
      </c>
      <c r="P7100">
        <v>0</v>
      </c>
      <c r="Q7100">
        <v>0</v>
      </c>
    </row>
    <row r="7101" spans="1:17" x14ac:dyDescent="0.25">
      <c r="A7101" t="s">
        <v>25141</v>
      </c>
      <c r="B7101" t="s">
        <v>73</v>
      </c>
      <c r="C7101" t="s">
        <v>193</v>
      </c>
      <c r="D7101" t="s">
        <v>526</v>
      </c>
      <c r="E7101" t="s">
        <v>21471</v>
      </c>
      <c r="F7101" t="s">
        <v>4236</v>
      </c>
      <c r="G7101">
        <v>0</v>
      </c>
      <c r="H7101">
        <v>12</v>
      </c>
      <c r="I7101">
        <v>1</v>
      </c>
      <c r="J7101">
        <v>10</v>
      </c>
      <c r="K7101">
        <v>0</v>
      </c>
      <c r="L7101">
        <v>1</v>
      </c>
      <c r="M7101">
        <v>0</v>
      </c>
      <c r="N7101">
        <v>0</v>
      </c>
      <c r="O7101">
        <v>0</v>
      </c>
      <c r="P7101">
        <v>0</v>
      </c>
      <c r="Q7101">
        <v>0</v>
      </c>
    </row>
    <row r="7102" spans="1:17" x14ac:dyDescent="0.25">
      <c r="A7102" t="s">
        <v>25142</v>
      </c>
      <c r="B7102" t="s">
        <v>73</v>
      </c>
      <c r="C7102" t="s">
        <v>193</v>
      </c>
      <c r="D7102" t="s">
        <v>526</v>
      </c>
      <c r="E7102" t="s">
        <v>21471</v>
      </c>
      <c r="F7102" t="s">
        <v>4238</v>
      </c>
      <c r="G7102">
        <v>0</v>
      </c>
      <c r="H7102">
        <v>0</v>
      </c>
      <c r="I7102">
        <v>0</v>
      </c>
      <c r="J7102">
        <v>0</v>
      </c>
      <c r="K7102">
        <v>0</v>
      </c>
      <c r="L7102">
        <v>0</v>
      </c>
      <c r="M7102">
        <v>12</v>
      </c>
      <c r="N7102">
        <v>0</v>
      </c>
      <c r="O7102">
        <v>0</v>
      </c>
      <c r="P7102">
        <v>0</v>
      </c>
      <c r="Q7102">
        <v>0</v>
      </c>
    </row>
    <row r="7103" spans="1:17" x14ac:dyDescent="0.25">
      <c r="A7103" t="s">
        <v>25143</v>
      </c>
      <c r="B7103" t="s">
        <v>73</v>
      </c>
      <c r="C7103" t="s">
        <v>193</v>
      </c>
      <c r="D7103" t="s">
        <v>526</v>
      </c>
      <c r="E7103" t="s">
        <v>21471</v>
      </c>
      <c r="F7103" t="s">
        <v>397</v>
      </c>
      <c r="G7103">
        <v>0</v>
      </c>
      <c r="H7103">
        <v>12</v>
      </c>
      <c r="I7103">
        <v>1</v>
      </c>
      <c r="J7103">
        <v>10</v>
      </c>
      <c r="K7103">
        <v>0</v>
      </c>
      <c r="L7103">
        <v>1</v>
      </c>
      <c r="M7103">
        <v>0</v>
      </c>
      <c r="N7103">
        <v>0</v>
      </c>
      <c r="O7103">
        <v>0</v>
      </c>
      <c r="P7103">
        <v>0</v>
      </c>
      <c r="Q7103">
        <v>0</v>
      </c>
    </row>
    <row r="7104" spans="1:17" x14ac:dyDescent="0.25">
      <c r="A7104" t="s">
        <v>25144</v>
      </c>
      <c r="B7104" t="s">
        <v>73</v>
      </c>
      <c r="C7104" t="s">
        <v>193</v>
      </c>
      <c r="D7104" t="s">
        <v>526</v>
      </c>
      <c r="E7104" t="s">
        <v>21471</v>
      </c>
      <c r="F7104" t="s">
        <v>398</v>
      </c>
      <c r="G7104">
        <v>0</v>
      </c>
      <c r="H7104">
        <v>12</v>
      </c>
      <c r="I7104">
        <v>1</v>
      </c>
      <c r="J7104">
        <v>10</v>
      </c>
      <c r="K7104">
        <v>0</v>
      </c>
      <c r="L7104">
        <v>1</v>
      </c>
      <c r="M7104">
        <v>0</v>
      </c>
      <c r="N7104">
        <v>0</v>
      </c>
      <c r="O7104">
        <v>0</v>
      </c>
      <c r="P7104">
        <v>0</v>
      </c>
      <c r="Q7104">
        <v>0</v>
      </c>
    </row>
    <row r="7105" spans="1:17" x14ac:dyDescent="0.25">
      <c r="A7105" t="s">
        <v>13123</v>
      </c>
      <c r="B7105" t="s">
        <v>72</v>
      </c>
      <c r="C7105" t="s">
        <v>127</v>
      </c>
      <c r="D7105" t="s">
        <v>526</v>
      </c>
      <c r="E7105" t="s">
        <v>563</v>
      </c>
      <c r="F7105" t="s">
        <v>525</v>
      </c>
      <c r="G7105">
        <v>20</v>
      </c>
      <c r="H7105">
        <v>0</v>
      </c>
      <c r="I7105">
        <v>0</v>
      </c>
      <c r="J7105">
        <v>0</v>
      </c>
      <c r="K7105">
        <v>0</v>
      </c>
      <c r="L7105">
        <v>0</v>
      </c>
      <c r="M7105">
        <v>0</v>
      </c>
      <c r="N7105">
        <v>0</v>
      </c>
      <c r="O7105">
        <v>0</v>
      </c>
      <c r="P7105">
        <v>0</v>
      </c>
      <c r="Q7105">
        <v>0</v>
      </c>
    </row>
    <row r="7106" spans="1:17" x14ac:dyDescent="0.25">
      <c r="A7106" t="s">
        <v>25443</v>
      </c>
      <c r="B7106" t="s">
        <v>72</v>
      </c>
      <c r="C7106" t="s">
        <v>127</v>
      </c>
      <c r="D7106" t="s">
        <v>526</v>
      </c>
      <c r="E7106" t="s">
        <v>21471</v>
      </c>
      <c r="F7106" t="s">
        <v>396</v>
      </c>
      <c r="G7106">
        <v>0</v>
      </c>
      <c r="H7106">
        <v>38</v>
      </c>
      <c r="I7106">
        <v>2</v>
      </c>
      <c r="J7106">
        <v>31</v>
      </c>
      <c r="K7106">
        <v>4</v>
      </c>
      <c r="L7106">
        <v>1</v>
      </c>
      <c r="M7106">
        <v>0</v>
      </c>
      <c r="N7106">
        <v>0</v>
      </c>
      <c r="O7106">
        <v>0</v>
      </c>
      <c r="P7106">
        <v>0</v>
      </c>
      <c r="Q7106">
        <v>0</v>
      </c>
    </row>
    <row r="7107" spans="1:17" x14ac:dyDescent="0.25">
      <c r="A7107" t="s">
        <v>25444</v>
      </c>
      <c r="B7107" t="s">
        <v>72</v>
      </c>
      <c r="C7107" t="s">
        <v>127</v>
      </c>
      <c r="D7107" t="s">
        <v>526</v>
      </c>
      <c r="E7107" t="s">
        <v>21471</v>
      </c>
      <c r="F7107" t="s">
        <v>4236</v>
      </c>
      <c r="G7107">
        <v>0</v>
      </c>
      <c r="H7107">
        <v>38</v>
      </c>
      <c r="I7107">
        <v>2</v>
      </c>
      <c r="J7107">
        <v>31</v>
      </c>
      <c r="K7107">
        <v>4</v>
      </c>
      <c r="L7107">
        <v>1</v>
      </c>
      <c r="M7107">
        <v>0</v>
      </c>
      <c r="N7107">
        <v>0</v>
      </c>
      <c r="O7107">
        <v>0</v>
      </c>
      <c r="P7107">
        <v>0</v>
      </c>
      <c r="Q7107">
        <v>0</v>
      </c>
    </row>
    <row r="7108" spans="1:17" x14ac:dyDescent="0.25">
      <c r="A7108" t="s">
        <v>25445</v>
      </c>
      <c r="B7108" t="s">
        <v>72</v>
      </c>
      <c r="C7108" t="s">
        <v>127</v>
      </c>
      <c r="D7108" t="s">
        <v>526</v>
      </c>
      <c r="E7108" t="s">
        <v>21471</v>
      </c>
      <c r="F7108" t="s">
        <v>4238</v>
      </c>
      <c r="G7108">
        <v>0</v>
      </c>
      <c r="H7108">
        <v>0</v>
      </c>
      <c r="I7108">
        <v>0</v>
      </c>
      <c r="J7108">
        <v>0</v>
      </c>
      <c r="K7108">
        <v>0</v>
      </c>
      <c r="L7108">
        <v>0</v>
      </c>
      <c r="M7108">
        <v>38</v>
      </c>
      <c r="N7108">
        <v>0</v>
      </c>
      <c r="O7108">
        <v>0</v>
      </c>
      <c r="P7108">
        <v>0</v>
      </c>
      <c r="Q7108">
        <v>0</v>
      </c>
    </row>
    <row r="7109" spans="1:17" x14ac:dyDescent="0.25">
      <c r="A7109" t="s">
        <v>25446</v>
      </c>
      <c r="B7109" t="s">
        <v>72</v>
      </c>
      <c r="C7109" t="s">
        <v>127</v>
      </c>
      <c r="D7109" t="s">
        <v>526</v>
      </c>
      <c r="E7109" t="s">
        <v>21471</v>
      </c>
      <c r="F7109" t="s">
        <v>397</v>
      </c>
      <c r="G7109">
        <v>0</v>
      </c>
      <c r="H7109">
        <v>38</v>
      </c>
      <c r="I7109">
        <v>2</v>
      </c>
      <c r="J7109">
        <v>31</v>
      </c>
      <c r="K7109">
        <v>4</v>
      </c>
      <c r="L7109">
        <v>1</v>
      </c>
      <c r="M7109">
        <v>0</v>
      </c>
      <c r="N7109">
        <v>0</v>
      </c>
      <c r="O7109">
        <v>0</v>
      </c>
      <c r="P7109">
        <v>0</v>
      </c>
      <c r="Q7109">
        <v>0</v>
      </c>
    </row>
    <row r="7110" spans="1:17" x14ac:dyDescent="0.25">
      <c r="A7110" t="s">
        <v>25447</v>
      </c>
      <c r="B7110" t="s">
        <v>72</v>
      </c>
      <c r="C7110" t="s">
        <v>127</v>
      </c>
      <c r="D7110" t="s">
        <v>526</v>
      </c>
      <c r="E7110" t="s">
        <v>21471</v>
      </c>
      <c r="F7110" t="s">
        <v>398</v>
      </c>
      <c r="G7110">
        <v>0</v>
      </c>
      <c r="H7110">
        <v>38</v>
      </c>
      <c r="I7110">
        <v>2</v>
      </c>
      <c r="J7110">
        <v>31</v>
      </c>
      <c r="K7110">
        <v>4</v>
      </c>
      <c r="L7110">
        <v>1</v>
      </c>
      <c r="M7110">
        <v>0</v>
      </c>
      <c r="N7110">
        <v>0</v>
      </c>
      <c r="O7110">
        <v>0</v>
      </c>
      <c r="P7110">
        <v>0</v>
      </c>
      <c r="Q7110">
        <v>0</v>
      </c>
    </row>
    <row r="7111" spans="1:17" x14ac:dyDescent="0.25">
      <c r="A7111" t="s">
        <v>25275</v>
      </c>
      <c r="B7111" t="s">
        <v>74</v>
      </c>
      <c r="C7111" t="s">
        <v>153</v>
      </c>
      <c r="D7111" t="s">
        <v>12971</v>
      </c>
      <c r="E7111" t="s">
        <v>21471</v>
      </c>
      <c r="F7111" t="s">
        <v>525</v>
      </c>
      <c r="G7111">
        <v>12</v>
      </c>
      <c r="H7111">
        <v>0</v>
      </c>
      <c r="I7111">
        <v>0</v>
      </c>
      <c r="J7111">
        <v>0</v>
      </c>
      <c r="K7111">
        <v>0</v>
      </c>
      <c r="L7111">
        <v>0</v>
      </c>
      <c r="M7111">
        <v>0</v>
      </c>
      <c r="N7111">
        <v>0</v>
      </c>
      <c r="O7111">
        <v>0</v>
      </c>
      <c r="P7111">
        <v>0</v>
      </c>
      <c r="Q7111">
        <v>0</v>
      </c>
    </row>
    <row r="7112" spans="1:17" x14ac:dyDescent="0.25">
      <c r="A7112" t="s">
        <v>18373</v>
      </c>
      <c r="B7112" t="s">
        <v>74</v>
      </c>
      <c r="C7112" t="s">
        <v>154</v>
      </c>
      <c r="D7112" t="s">
        <v>529</v>
      </c>
      <c r="E7112" t="s">
        <v>563</v>
      </c>
      <c r="F7112" t="s">
        <v>525</v>
      </c>
      <c r="G7112">
        <v>4</v>
      </c>
      <c r="H7112">
        <v>0</v>
      </c>
      <c r="I7112">
        <v>0</v>
      </c>
      <c r="J7112">
        <v>0</v>
      </c>
      <c r="K7112">
        <v>0</v>
      </c>
      <c r="L7112">
        <v>0</v>
      </c>
      <c r="M7112">
        <v>0</v>
      </c>
      <c r="N7112">
        <v>0</v>
      </c>
      <c r="O7112">
        <v>0</v>
      </c>
      <c r="P7112">
        <v>0</v>
      </c>
      <c r="Q7112">
        <v>0</v>
      </c>
    </row>
    <row r="7113" spans="1:17" x14ac:dyDescent="0.25">
      <c r="A7113" t="s">
        <v>25276</v>
      </c>
      <c r="B7113" t="s">
        <v>74</v>
      </c>
      <c r="C7113" t="s">
        <v>154</v>
      </c>
      <c r="D7113" t="s">
        <v>529</v>
      </c>
      <c r="E7113" t="s">
        <v>21471</v>
      </c>
      <c r="F7113" t="s">
        <v>525</v>
      </c>
      <c r="G7113">
        <v>3</v>
      </c>
      <c r="H7113">
        <v>0</v>
      </c>
      <c r="I7113">
        <v>0</v>
      </c>
      <c r="J7113">
        <v>0</v>
      </c>
      <c r="K7113">
        <v>0</v>
      </c>
      <c r="L7113">
        <v>0</v>
      </c>
      <c r="M7113">
        <v>0</v>
      </c>
      <c r="N7113">
        <v>0</v>
      </c>
      <c r="O7113">
        <v>0</v>
      </c>
      <c r="P7113">
        <v>0</v>
      </c>
      <c r="Q7113">
        <v>0</v>
      </c>
    </row>
    <row r="7114" spans="1:17" x14ac:dyDescent="0.25">
      <c r="A7114" t="s">
        <v>18374</v>
      </c>
      <c r="B7114" t="s">
        <v>74</v>
      </c>
      <c r="C7114" t="s">
        <v>154</v>
      </c>
      <c r="D7114" t="s">
        <v>526</v>
      </c>
      <c r="E7114" t="s">
        <v>563</v>
      </c>
      <c r="F7114" t="s">
        <v>396</v>
      </c>
      <c r="G7114">
        <v>0</v>
      </c>
      <c r="H7114">
        <v>17</v>
      </c>
      <c r="I7114">
        <v>1</v>
      </c>
      <c r="J7114">
        <v>13</v>
      </c>
      <c r="K7114">
        <v>1</v>
      </c>
      <c r="L7114">
        <v>2</v>
      </c>
      <c r="M7114">
        <v>0</v>
      </c>
      <c r="N7114">
        <v>0</v>
      </c>
      <c r="O7114">
        <v>0</v>
      </c>
      <c r="P7114">
        <v>0</v>
      </c>
      <c r="Q7114">
        <v>0</v>
      </c>
    </row>
    <row r="7115" spans="1:17" x14ac:dyDescent="0.25">
      <c r="A7115" t="s">
        <v>18375</v>
      </c>
      <c r="B7115" t="s">
        <v>74</v>
      </c>
      <c r="C7115" t="s">
        <v>154</v>
      </c>
      <c r="D7115" t="s">
        <v>526</v>
      </c>
      <c r="E7115" t="s">
        <v>563</v>
      </c>
      <c r="F7115" t="s">
        <v>4236</v>
      </c>
      <c r="G7115">
        <v>0</v>
      </c>
      <c r="H7115">
        <v>17</v>
      </c>
      <c r="I7115">
        <v>1</v>
      </c>
      <c r="J7115">
        <v>13</v>
      </c>
      <c r="K7115">
        <v>1</v>
      </c>
      <c r="L7115">
        <v>2</v>
      </c>
      <c r="M7115">
        <v>0</v>
      </c>
      <c r="N7115">
        <v>0</v>
      </c>
      <c r="O7115">
        <v>0</v>
      </c>
      <c r="P7115">
        <v>0</v>
      </c>
      <c r="Q7115">
        <v>0</v>
      </c>
    </row>
    <row r="7116" spans="1:17" x14ac:dyDescent="0.25">
      <c r="A7116" t="s">
        <v>18376</v>
      </c>
      <c r="B7116" t="s">
        <v>74</v>
      </c>
      <c r="C7116" t="s">
        <v>154</v>
      </c>
      <c r="D7116" t="s">
        <v>526</v>
      </c>
      <c r="E7116" t="s">
        <v>563</v>
      </c>
      <c r="F7116" t="s">
        <v>4238</v>
      </c>
      <c r="G7116">
        <v>0</v>
      </c>
      <c r="H7116">
        <v>0</v>
      </c>
      <c r="I7116">
        <v>0</v>
      </c>
      <c r="J7116">
        <v>0</v>
      </c>
      <c r="K7116">
        <v>0</v>
      </c>
      <c r="L7116">
        <v>0</v>
      </c>
      <c r="M7116">
        <v>17</v>
      </c>
      <c r="N7116">
        <v>0</v>
      </c>
      <c r="O7116">
        <v>0</v>
      </c>
      <c r="P7116">
        <v>0</v>
      </c>
      <c r="Q7116">
        <v>0</v>
      </c>
    </row>
    <row r="7117" spans="1:17" x14ac:dyDescent="0.25">
      <c r="A7117" t="s">
        <v>18377</v>
      </c>
      <c r="B7117" t="s">
        <v>74</v>
      </c>
      <c r="C7117" t="s">
        <v>154</v>
      </c>
      <c r="D7117" t="s">
        <v>526</v>
      </c>
      <c r="E7117" t="s">
        <v>563</v>
      </c>
      <c r="F7117" t="s">
        <v>397</v>
      </c>
      <c r="G7117">
        <v>0</v>
      </c>
      <c r="H7117">
        <v>17</v>
      </c>
      <c r="I7117">
        <v>1</v>
      </c>
      <c r="J7117">
        <v>13</v>
      </c>
      <c r="K7117">
        <v>1</v>
      </c>
      <c r="L7117">
        <v>2</v>
      </c>
      <c r="M7117">
        <v>0</v>
      </c>
      <c r="N7117">
        <v>0</v>
      </c>
      <c r="O7117">
        <v>0</v>
      </c>
      <c r="P7117">
        <v>0</v>
      </c>
      <c r="Q7117">
        <v>0</v>
      </c>
    </row>
    <row r="7118" spans="1:17" x14ac:dyDescent="0.25">
      <c r="A7118" t="s">
        <v>18378</v>
      </c>
      <c r="B7118" t="s">
        <v>74</v>
      </c>
      <c r="C7118" t="s">
        <v>154</v>
      </c>
      <c r="D7118" t="s">
        <v>526</v>
      </c>
      <c r="E7118" t="s">
        <v>563</v>
      </c>
      <c r="F7118" t="s">
        <v>398</v>
      </c>
      <c r="G7118">
        <v>0</v>
      </c>
      <c r="H7118">
        <v>17</v>
      </c>
      <c r="I7118">
        <v>1</v>
      </c>
      <c r="J7118">
        <v>13</v>
      </c>
      <c r="K7118">
        <v>1</v>
      </c>
      <c r="L7118">
        <v>2</v>
      </c>
      <c r="M7118">
        <v>0</v>
      </c>
      <c r="N7118">
        <v>0</v>
      </c>
      <c r="O7118">
        <v>0</v>
      </c>
      <c r="P7118">
        <v>0</v>
      </c>
      <c r="Q7118">
        <v>0</v>
      </c>
    </row>
    <row r="7119" spans="1:17" x14ac:dyDescent="0.25">
      <c r="A7119" t="s">
        <v>18500</v>
      </c>
      <c r="B7119" t="s">
        <v>74</v>
      </c>
      <c r="C7119" t="s">
        <v>154</v>
      </c>
      <c r="D7119" t="s">
        <v>526</v>
      </c>
      <c r="E7119" t="s">
        <v>563</v>
      </c>
      <c r="F7119" t="s">
        <v>4242</v>
      </c>
      <c r="G7119">
        <v>0</v>
      </c>
      <c r="H7119">
        <v>0</v>
      </c>
      <c r="I7119">
        <v>0</v>
      </c>
      <c r="J7119">
        <v>0</v>
      </c>
      <c r="K7119">
        <v>0</v>
      </c>
      <c r="L7119">
        <v>0</v>
      </c>
      <c r="M7119">
        <v>17</v>
      </c>
      <c r="N7119">
        <v>0</v>
      </c>
      <c r="O7119">
        <v>0</v>
      </c>
      <c r="P7119">
        <v>0</v>
      </c>
      <c r="Q7119">
        <v>0</v>
      </c>
    </row>
    <row r="7120" spans="1:17" x14ac:dyDescent="0.25">
      <c r="A7120" t="s">
        <v>18501</v>
      </c>
      <c r="B7120" t="s">
        <v>74</v>
      </c>
      <c r="C7120" t="s">
        <v>154</v>
      </c>
      <c r="D7120" t="s">
        <v>526</v>
      </c>
      <c r="E7120" t="s">
        <v>563</v>
      </c>
      <c r="F7120" t="s">
        <v>399</v>
      </c>
      <c r="G7120">
        <v>0</v>
      </c>
      <c r="H7120">
        <v>17</v>
      </c>
      <c r="I7120">
        <v>1</v>
      </c>
      <c r="J7120">
        <v>13</v>
      </c>
      <c r="K7120">
        <v>1</v>
      </c>
      <c r="L7120">
        <v>2</v>
      </c>
      <c r="M7120">
        <v>0</v>
      </c>
      <c r="N7120">
        <v>0</v>
      </c>
      <c r="O7120">
        <v>0</v>
      </c>
      <c r="P7120">
        <v>0</v>
      </c>
      <c r="Q7120">
        <v>0</v>
      </c>
    </row>
    <row r="7121" spans="1:17" x14ac:dyDescent="0.25">
      <c r="A7121" t="s">
        <v>18502</v>
      </c>
      <c r="B7121" t="s">
        <v>74</v>
      </c>
      <c r="C7121" t="s">
        <v>154</v>
      </c>
      <c r="D7121" t="s">
        <v>526</v>
      </c>
      <c r="E7121" t="s">
        <v>563</v>
      </c>
      <c r="F7121" t="s">
        <v>4245</v>
      </c>
      <c r="G7121">
        <v>0</v>
      </c>
      <c r="H7121">
        <v>0</v>
      </c>
      <c r="I7121">
        <v>0</v>
      </c>
      <c r="J7121">
        <v>0</v>
      </c>
      <c r="K7121">
        <v>0</v>
      </c>
      <c r="L7121">
        <v>0</v>
      </c>
      <c r="M7121">
        <v>17</v>
      </c>
      <c r="N7121">
        <v>0</v>
      </c>
      <c r="O7121">
        <v>0</v>
      </c>
      <c r="P7121">
        <v>0</v>
      </c>
      <c r="Q7121">
        <v>0</v>
      </c>
    </row>
    <row r="7122" spans="1:17" x14ac:dyDescent="0.25">
      <c r="A7122" t="s">
        <v>18933</v>
      </c>
      <c r="B7122" t="s">
        <v>74</v>
      </c>
      <c r="C7122" t="s">
        <v>154</v>
      </c>
      <c r="D7122" t="s">
        <v>526</v>
      </c>
      <c r="E7122" t="s">
        <v>563</v>
      </c>
      <c r="F7122" t="s">
        <v>394</v>
      </c>
      <c r="G7122">
        <v>0</v>
      </c>
      <c r="H7122">
        <v>0</v>
      </c>
      <c r="I7122">
        <v>0</v>
      </c>
      <c r="J7122">
        <v>0</v>
      </c>
      <c r="K7122">
        <v>0</v>
      </c>
      <c r="L7122">
        <v>0</v>
      </c>
      <c r="M7122">
        <v>0</v>
      </c>
      <c r="N7122">
        <v>14</v>
      </c>
      <c r="O7122">
        <v>12</v>
      </c>
      <c r="P7122">
        <v>2</v>
      </c>
      <c r="Q7122">
        <v>0</v>
      </c>
    </row>
    <row r="7123" spans="1:17" x14ac:dyDescent="0.25">
      <c r="A7123" t="s">
        <v>18934</v>
      </c>
      <c r="B7123" t="s">
        <v>74</v>
      </c>
      <c r="C7123" t="s">
        <v>154</v>
      </c>
      <c r="D7123" t="s">
        <v>526</v>
      </c>
      <c r="E7123" t="s">
        <v>563</v>
      </c>
      <c r="F7123" t="s">
        <v>395</v>
      </c>
      <c r="G7123">
        <v>0</v>
      </c>
      <c r="H7123">
        <v>0</v>
      </c>
      <c r="I7123">
        <v>0</v>
      </c>
      <c r="J7123">
        <v>0</v>
      </c>
      <c r="K7123">
        <v>0</v>
      </c>
      <c r="L7123">
        <v>0</v>
      </c>
      <c r="M7123">
        <v>0</v>
      </c>
      <c r="N7123">
        <v>14</v>
      </c>
      <c r="O7123">
        <v>12</v>
      </c>
      <c r="P7123">
        <v>2</v>
      </c>
      <c r="Q7123">
        <v>0</v>
      </c>
    </row>
    <row r="7124" spans="1:17" x14ac:dyDescent="0.25">
      <c r="A7124" t="s">
        <v>18935</v>
      </c>
      <c r="B7124" t="s">
        <v>74</v>
      </c>
      <c r="C7124" t="s">
        <v>154</v>
      </c>
      <c r="D7124" t="s">
        <v>526</v>
      </c>
      <c r="E7124" t="s">
        <v>563</v>
      </c>
      <c r="F7124" t="s">
        <v>525</v>
      </c>
      <c r="G7124">
        <v>17</v>
      </c>
      <c r="H7124">
        <v>0</v>
      </c>
      <c r="I7124">
        <v>0</v>
      </c>
      <c r="J7124">
        <v>0</v>
      </c>
      <c r="K7124">
        <v>0</v>
      </c>
      <c r="L7124">
        <v>0</v>
      </c>
      <c r="M7124">
        <v>0</v>
      </c>
      <c r="N7124">
        <v>0</v>
      </c>
      <c r="O7124">
        <v>0</v>
      </c>
      <c r="P7124">
        <v>0</v>
      </c>
      <c r="Q7124">
        <v>0</v>
      </c>
    </row>
    <row r="7125" spans="1:17" x14ac:dyDescent="0.25">
      <c r="A7125" t="s">
        <v>25277</v>
      </c>
      <c r="B7125" t="s">
        <v>74</v>
      </c>
      <c r="C7125" t="s">
        <v>154</v>
      </c>
      <c r="D7125" t="s">
        <v>526</v>
      </c>
      <c r="E7125" t="s">
        <v>21471</v>
      </c>
      <c r="F7125" t="s">
        <v>396</v>
      </c>
      <c r="G7125">
        <v>0</v>
      </c>
      <c r="H7125">
        <v>12</v>
      </c>
      <c r="I7125">
        <v>1</v>
      </c>
      <c r="J7125">
        <v>10</v>
      </c>
      <c r="K7125">
        <v>1</v>
      </c>
      <c r="L7125">
        <v>0</v>
      </c>
      <c r="M7125">
        <v>0</v>
      </c>
      <c r="N7125">
        <v>0</v>
      </c>
      <c r="O7125">
        <v>0</v>
      </c>
      <c r="P7125">
        <v>0</v>
      </c>
      <c r="Q7125">
        <v>0</v>
      </c>
    </row>
    <row r="7126" spans="1:17" x14ac:dyDescent="0.25">
      <c r="A7126" t="s">
        <v>25278</v>
      </c>
      <c r="B7126" t="s">
        <v>74</v>
      </c>
      <c r="C7126" t="s">
        <v>154</v>
      </c>
      <c r="D7126" t="s">
        <v>526</v>
      </c>
      <c r="E7126" t="s">
        <v>21471</v>
      </c>
      <c r="F7126" t="s">
        <v>4236</v>
      </c>
      <c r="G7126">
        <v>0</v>
      </c>
      <c r="H7126">
        <v>12</v>
      </c>
      <c r="I7126">
        <v>1</v>
      </c>
      <c r="J7126">
        <v>10</v>
      </c>
      <c r="K7126">
        <v>1</v>
      </c>
      <c r="L7126">
        <v>0</v>
      </c>
      <c r="M7126">
        <v>0</v>
      </c>
      <c r="N7126">
        <v>0</v>
      </c>
      <c r="O7126">
        <v>0</v>
      </c>
      <c r="P7126">
        <v>0</v>
      </c>
      <c r="Q7126">
        <v>0</v>
      </c>
    </row>
    <row r="7127" spans="1:17" x14ac:dyDescent="0.25">
      <c r="A7127" t="s">
        <v>25279</v>
      </c>
      <c r="B7127" t="s">
        <v>74</v>
      </c>
      <c r="C7127" t="s">
        <v>154</v>
      </c>
      <c r="D7127" t="s">
        <v>526</v>
      </c>
      <c r="E7127" t="s">
        <v>21471</v>
      </c>
      <c r="F7127" t="s">
        <v>4238</v>
      </c>
      <c r="G7127">
        <v>0</v>
      </c>
      <c r="H7127">
        <v>0</v>
      </c>
      <c r="I7127">
        <v>0</v>
      </c>
      <c r="J7127">
        <v>0</v>
      </c>
      <c r="K7127">
        <v>0</v>
      </c>
      <c r="L7127">
        <v>0</v>
      </c>
      <c r="M7127">
        <v>12</v>
      </c>
      <c r="N7127">
        <v>0</v>
      </c>
      <c r="O7127">
        <v>0</v>
      </c>
      <c r="P7127">
        <v>0</v>
      </c>
      <c r="Q7127">
        <v>0</v>
      </c>
    </row>
    <row r="7128" spans="1:17" x14ac:dyDescent="0.25">
      <c r="A7128" t="s">
        <v>25280</v>
      </c>
      <c r="B7128" t="s">
        <v>74</v>
      </c>
      <c r="C7128" t="s">
        <v>154</v>
      </c>
      <c r="D7128" t="s">
        <v>526</v>
      </c>
      <c r="E7128" t="s">
        <v>21471</v>
      </c>
      <c r="F7128" t="s">
        <v>397</v>
      </c>
      <c r="G7128">
        <v>0</v>
      </c>
      <c r="H7128">
        <v>12</v>
      </c>
      <c r="I7128">
        <v>1</v>
      </c>
      <c r="J7128">
        <v>10</v>
      </c>
      <c r="K7128">
        <v>1</v>
      </c>
      <c r="L7128">
        <v>0</v>
      </c>
      <c r="M7128">
        <v>0</v>
      </c>
      <c r="N7128">
        <v>0</v>
      </c>
      <c r="O7128">
        <v>0</v>
      </c>
      <c r="P7128">
        <v>0</v>
      </c>
      <c r="Q7128">
        <v>0</v>
      </c>
    </row>
    <row r="7129" spans="1:17" x14ac:dyDescent="0.25">
      <c r="A7129" t="s">
        <v>25281</v>
      </c>
      <c r="B7129" t="s">
        <v>74</v>
      </c>
      <c r="C7129" t="s">
        <v>216</v>
      </c>
      <c r="D7129" t="s">
        <v>526</v>
      </c>
      <c r="E7129" t="s">
        <v>21471</v>
      </c>
      <c r="F7129" t="s">
        <v>398</v>
      </c>
      <c r="G7129">
        <v>0</v>
      </c>
      <c r="H7129">
        <v>12</v>
      </c>
      <c r="I7129">
        <v>4</v>
      </c>
      <c r="J7129">
        <v>7</v>
      </c>
      <c r="K7129">
        <v>1</v>
      </c>
      <c r="L7129">
        <v>0</v>
      </c>
      <c r="M7129">
        <v>0</v>
      </c>
      <c r="N7129">
        <v>0</v>
      </c>
      <c r="O7129">
        <v>0</v>
      </c>
      <c r="P7129">
        <v>0</v>
      </c>
      <c r="Q7129">
        <v>0</v>
      </c>
    </row>
    <row r="7130" spans="1:17" x14ac:dyDescent="0.25">
      <c r="A7130" t="s">
        <v>25282</v>
      </c>
      <c r="B7130" t="s">
        <v>74</v>
      </c>
      <c r="C7130" t="s">
        <v>216</v>
      </c>
      <c r="D7130" t="s">
        <v>526</v>
      </c>
      <c r="E7130" t="s">
        <v>21471</v>
      </c>
      <c r="F7130" t="s">
        <v>4242</v>
      </c>
      <c r="G7130">
        <v>0</v>
      </c>
      <c r="H7130">
        <v>0</v>
      </c>
      <c r="I7130">
        <v>0</v>
      </c>
      <c r="J7130">
        <v>0</v>
      </c>
      <c r="K7130">
        <v>0</v>
      </c>
      <c r="L7130">
        <v>0</v>
      </c>
      <c r="M7130">
        <v>12</v>
      </c>
      <c r="N7130">
        <v>0</v>
      </c>
      <c r="O7130">
        <v>0</v>
      </c>
      <c r="P7130">
        <v>0</v>
      </c>
      <c r="Q7130">
        <v>0</v>
      </c>
    </row>
    <row r="7131" spans="1:17" x14ac:dyDescent="0.25">
      <c r="A7131" t="s">
        <v>25283</v>
      </c>
      <c r="B7131" t="s">
        <v>74</v>
      </c>
      <c r="C7131" t="s">
        <v>216</v>
      </c>
      <c r="D7131" t="s">
        <v>526</v>
      </c>
      <c r="E7131" t="s">
        <v>21471</v>
      </c>
      <c r="F7131" t="s">
        <v>399</v>
      </c>
      <c r="G7131">
        <v>0</v>
      </c>
      <c r="H7131">
        <v>12</v>
      </c>
      <c r="I7131">
        <v>4</v>
      </c>
      <c r="J7131">
        <v>7</v>
      </c>
      <c r="K7131">
        <v>1</v>
      </c>
      <c r="L7131">
        <v>0</v>
      </c>
      <c r="M7131">
        <v>0</v>
      </c>
      <c r="N7131">
        <v>0</v>
      </c>
      <c r="O7131">
        <v>0</v>
      </c>
      <c r="P7131">
        <v>0</v>
      </c>
      <c r="Q7131">
        <v>0</v>
      </c>
    </row>
    <row r="7132" spans="1:17" x14ac:dyDescent="0.25">
      <c r="A7132" t="s">
        <v>25284</v>
      </c>
      <c r="B7132" t="s">
        <v>74</v>
      </c>
      <c r="C7132" t="s">
        <v>216</v>
      </c>
      <c r="D7132" t="s">
        <v>526</v>
      </c>
      <c r="E7132" t="s">
        <v>21471</v>
      </c>
      <c r="F7132" t="s">
        <v>4245</v>
      </c>
      <c r="G7132">
        <v>0</v>
      </c>
      <c r="H7132">
        <v>0</v>
      </c>
      <c r="I7132">
        <v>0</v>
      </c>
      <c r="J7132">
        <v>0</v>
      </c>
      <c r="K7132">
        <v>0</v>
      </c>
      <c r="L7132">
        <v>0</v>
      </c>
      <c r="M7132">
        <v>12</v>
      </c>
      <c r="N7132">
        <v>0</v>
      </c>
      <c r="O7132">
        <v>0</v>
      </c>
      <c r="P7132">
        <v>0</v>
      </c>
      <c r="Q7132">
        <v>0</v>
      </c>
    </row>
    <row r="7133" spans="1:17" x14ac:dyDescent="0.25">
      <c r="A7133" t="s">
        <v>25285</v>
      </c>
      <c r="B7133" t="s">
        <v>74</v>
      </c>
      <c r="C7133" t="s">
        <v>216</v>
      </c>
      <c r="D7133" t="s">
        <v>526</v>
      </c>
      <c r="E7133" t="s">
        <v>21471</v>
      </c>
      <c r="F7133" t="s">
        <v>394</v>
      </c>
      <c r="G7133">
        <v>0</v>
      </c>
      <c r="H7133">
        <v>0</v>
      </c>
      <c r="I7133">
        <v>0</v>
      </c>
      <c r="J7133">
        <v>0</v>
      </c>
      <c r="K7133">
        <v>0</v>
      </c>
      <c r="L7133">
        <v>0</v>
      </c>
      <c r="M7133">
        <v>0</v>
      </c>
      <c r="N7133">
        <v>9</v>
      </c>
      <c r="O7133">
        <v>9</v>
      </c>
      <c r="P7133">
        <v>0</v>
      </c>
      <c r="Q7133">
        <v>0</v>
      </c>
    </row>
    <row r="7134" spans="1:17" x14ac:dyDescent="0.25">
      <c r="A7134" t="s">
        <v>25286</v>
      </c>
      <c r="B7134" t="s">
        <v>74</v>
      </c>
      <c r="C7134" t="s">
        <v>216</v>
      </c>
      <c r="D7134" t="s">
        <v>526</v>
      </c>
      <c r="E7134" t="s">
        <v>21471</v>
      </c>
      <c r="F7134" t="s">
        <v>395</v>
      </c>
      <c r="G7134">
        <v>0</v>
      </c>
      <c r="H7134">
        <v>0</v>
      </c>
      <c r="I7134">
        <v>0</v>
      </c>
      <c r="J7134">
        <v>0</v>
      </c>
      <c r="K7134">
        <v>0</v>
      </c>
      <c r="L7134">
        <v>0</v>
      </c>
      <c r="M7134">
        <v>0</v>
      </c>
      <c r="N7134">
        <v>6</v>
      </c>
      <c r="O7134">
        <v>6</v>
      </c>
      <c r="P7134">
        <v>0</v>
      </c>
      <c r="Q7134">
        <v>0</v>
      </c>
    </row>
    <row r="7135" spans="1:17" x14ac:dyDescent="0.25">
      <c r="A7135" t="s">
        <v>25287</v>
      </c>
      <c r="B7135" t="s">
        <v>74</v>
      </c>
      <c r="C7135" t="s">
        <v>216</v>
      </c>
      <c r="D7135" t="s">
        <v>526</v>
      </c>
      <c r="E7135" t="s">
        <v>21471</v>
      </c>
      <c r="F7135" t="s">
        <v>525</v>
      </c>
      <c r="G7135">
        <v>12</v>
      </c>
      <c r="H7135">
        <v>0</v>
      </c>
      <c r="I7135">
        <v>0</v>
      </c>
      <c r="J7135">
        <v>0</v>
      </c>
      <c r="K7135">
        <v>0</v>
      </c>
      <c r="L7135">
        <v>0</v>
      </c>
      <c r="M7135">
        <v>0</v>
      </c>
      <c r="N7135">
        <v>0</v>
      </c>
      <c r="O7135">
        <v>0</v>
      </c>
      <c r="P7135">
        <v>0</v>
      </c>
      <c r="Q7135">
        <v>0</v>
      </c>
    </row>
    <row r="7136" spans="1:17" x14ac:dyDescent="0.25">
      <c r="A7136" t="s">
        <v>18113</v>
      </c>
      <c r="B7136" t="s">
        <v>74</v>
      </c>
      <c r="C7136" t="s">
        <v>216</v>
      </c>
      <c r="D7136" t="s">
        <v>12971</v>
      </c>
      <c r="E7136" t="s">
        <v>563</v>
      </c>
      <c r="F7136" t="s">
        <v>525</v>
      </c>
      <c r="G7136">
        <v>2</v>
      </c>
      <c r="H7136">
        <v>0</v>
      </c>
      <c r="I7136">
        <v>0</v>
      </c>
      <c r="J7136">
        <v>0</v>
      </c>
      <c r="K7136">
        <v>0</v>
      </c>
      <c r="L7136">
        <v>0</v>
      </c>
      <c r="M7136">
        <v>0</v>
      </c>
      <c r="N7136">
        <v>0</v>
      </c>
      <c r="O7136">
        <v>0</v>
      </c>
      <c r="P7136">
        <v>0</v>
      </c>
      <c r="Q7136">
        <v>0</v>
      </c>
    </row>
    <row r="7137" spans="1:17" x14ac:dyDescent="0.25">
      <c r="A7137" t="s">
        <v>25288</v>
      </c>
      <c r="B7137" t="s">
        <v>74</v>
      </c>
      <c r="C7137" t="s">
        <v>216</v>
      </c>
      <c r="D7137" t="s">
        <v>12971</v>
      </c>
      <c r="E7137" t="s">
        <v>21471</v>
      </c>
      <c r="F7137" t="s">
        <v>525</v>
      </c>
      <c r="G7137">
        <v>2</v>
      </c>
      <c r="H7137">
        <v>0</v>
      </c>
      <c r="I7137">
        <v>0</v>
      </c>
      <c r="J7137">
        <v>0</v>
      </c>
      <c r="K7137">
        <v>0</v>
      </c>
      <c r="L7137">
        <v>0</v>
      </c>
      <c r="M7137">
        <v>0</v>
      </c>
      <c r="N7137">
        <v>0</v>
      </c>
      <c r="O7137">
        <v>0</v>
      </c>
      <c r="P7137">
        <v>0</v>
      </c>
      <c r="Q7137">
        <v>0</v>
      </c>
    </row>
    <row r="7138" spans="1:17" x14ac:dyDescent="0.25">
      <c r="A7138" t="s">
        <v>25289</v>
      </c>
      <c r="B7138" t="s">
        <v>74</v>
      </c>
      <c r="C7138" t="s">
        <v>217</v>
      </c>
      <c r="D7138" t="s">
        <v>529</v>
      </c>
      <c r="E7138" t="s">
        <v>21471</v>
      </c>
      <c r="F7138" t="s">
        <v>525</v>
      </c>
      <c r="G7138">
        <v>1</v>
      </c>
      <c r="H7138">
        <v>0</v>
      </c>
      <c r="I7138">
        <v>0</v>
      </c>
      <c r="J7138">
        <v>0</v>
      </c>
      <c r="K7138">
        <v>0</v>
      </c>
      <c r="L7138">
        <v>0</v>
      </c>
      <c r="M7138">
        <v>0</v>
      </c>
      <c r="N7138">
        <v>0</v>
      </c>
      <c r="O7138">
        <v>0</v>
      </c>
      <c r="P7138">
        <v>0</v>
      </c>
      <c r="Q7138">
        <v>0</v>
      </c>
    </row>
    <row r="7139" spans="1:17" x14ac:dyDescent="0.25">
      <c r="A7139" t="s">
        <v>18114</v>
      </c>
      <c r="B7139" t="s">
        <v>74</v>
      </c>
      <c r="C7139" t="s">
        <v>217</v>
      </c>
      <c r="D7139" t="s">
        <v>526</v>
      </c>
      <c r="E7139" t="s">
        <v>563</v>
      </c>
      <c r="F7139" t="s">
        <v>396</v>
      </c>
      <c r="G7139">
        <v>0</v>
      </c>
      <c r="H7139">
        <v>7</v>
      </c>
      <c r="I7139">
        <v>0</v>
      </c>
      <c r="J7139">
        <v>7</v>
      </c>
      <c r="K7139">
        <v>0</v>
      </c>
      <c r="L7139">
        <v>0</v>
      </c>
      <c r="M7139">
        <v>0</v>
      </c>
      <c r="N7139">
        <v>0</v>
      </c>
      <c r="O7139">
        <v>0</v>
      </c>
      <c r="P7139">
        <v>0</v>
      </c>
      <c r="Q7139">
        <v>0</v>
      </c>
    </row>
    <row r="7140" spans="1:17" x14ac:dyDescent="0.25">
      <c r="A7140" t="s">
        <v>18115</v>
      </c>
      <c r="B7140" t="s">
        <v>74</v>
      </c>
      <c r="C7140" t="s">
        <v>217</v>
      </c>
      <c r="D7140" t="s">
        <v>526</v>
      </c>
      <c r="E7140" t="s">
        <v>563</v>
      </c>
      <c r="F7140" t="s">
        <v>4236</v>
      </c>
      <c r="G7140">
        <v>0</v>
      </c>
      <c r="H7140">
        <v>7</v>
      </c>
      <c r="I7140">
        <v>0</v>
      </c>
      <c r="J7140">
        <v>7</v>
      </c>
      <c r="K7140">
        <v>0</v>
      </c>
      <c r="L7140">
        <v>0</v>
      </c>
      <c r="M7140">
        <v>0</v>
      </c>
      <c r="N7140">
        <v>0</v>
      </c>
      <c r="O7140">
        <v>0</v>
      </c>
      <c r="P7140">
        <v>0</v>
      </c>
      <c r="Q7140">
        <v>0</v>
      </c>
    </row>
    <row r="7141" spans="1:17" x14ac:dyDescent="0.25">
      <c r="A7141" t="s">
        <v>18116</v>
      </c>
      <c r="B7141" t="s">
        <v>74</v>
      </c>
      <c r="C7141" t="s">
        <v>217</v>
      </c>
      <c r="D7141" t="s">
        <v>526</v>
      </c>
      <c r="E7141" t="s">
        <v>563</v>
      </c>
      <c r="F7141" t="s">
        <v>4238</v>
      </c>
      <c r="G7141">
        <v>0</v>
      </c>
      <c r="H7141">
        <v>0</v>
      </c>
      <c r="I7141">
        <v>0</v>
      </c>
      <c r="J7141">
        <v>0</v>
      </c>
      <c r="K7141">
        <v>0</v>
      </c>
      <c r="L7141">
        <v>0</v>
      </c>
      <c r="M7141">
        <v>7</v>
      </c>
      <c r="N7141">
        <v>0</v>
      </c>
      <c r="O7141">
        <v>0</v>
      </c>
      <c r="P7141">
        <v>0</v>
      </c>
      <c r="Q7141">
        <v>0</v>
      </c>
    </row>
    <row r="7142" spans="1:17" x14ac:dyDescent="0.25">
      <c r="A7142" t="s">
        <v>18117</v>
      </c>
      <c r="B7142" t="s">
        <v>74</v>
      </c>
      <c r="C7142" t="s">
        <v>217</v>
      </c>
      <c r="D7142" t="s">
        <v>526</v>
      </c>
      <c r="E7142" t="s">
        <v>563</v>
      </c>
      <c r="F7142" t="s">
        <v>397</v>
      </c>
      <c r="G7142">
        <v>0</v>
      </c>
      <c r="H7142">
        <v>7</v>
      </c>
      <c r="I7142">
        <v>0</v>
      </c>
      <c r="J7142">
        <v>7</v>
      </c>
      <c r="K7142">
        <v>0</v>
      </c>
      <c r="L7142">
        <v>0</v>
      </c>
      <c r="M7142">
        <v>0</v>
      </c>
      <c r="N7142">
        <v>0</v>
      </c>
      <c r="O7142">
        <v>0</v>
      </c>
      <c r="P7142">
        <v>0</v>
      </c>
      <c r="Q7142">
        <v>0</v>
      </c>
    </row>
    <row r="7143" spans="1:17" x14ac:dyDescent="0.25">
      <c r="A7143" t="s">
        <v>18118</v>
      </c>
      <c r="B7143" t="s">
        <v>74</v>
      </c>
      <c r="C7143" t="s">
        <v>217</v>
      </c>
      <c r="D7143" t="s">
        <v>526</v>
      </c>
      <c r="E7143" t="s">
        <v>563</v>
      </c>
      <c r="F7143" t="s">
        <v>398</v>
      </c>
      <c r="G7143">
        <v>0</v>
      </c>
      <c r="H7143">
        <v>7</v>
      </c>
      <c r="I7143">
        <v>0</v>
      </c>
      <c r="J7143">
        <v>7</v>
      </c>
      <c r="K7143">
        <v>0</v>
      </c>
      <c r="L7143">
        <v>0</v>
      </c>
      <c r="M7143">
        <v>0</v>
      </c>
      <c r="N7143">
        <v>0</v>
      </c>
      <c r="O7143">
        <v>0</v>
      </c>
      <c r="P7143">
        <v>0</v>
      </c>
      <c r="Q7143">
        <v>0</v>
      </c>
    </row>
    <row r="7144" spans="1:17" x14ac:dyDescent="0.25">
      <c r="A7144" t="s">
        <v>18119</v>
      </c>
      <c r="B7144" t="s">
        <v>74</v>
      </c>
      <c r="C7144" t="s">
        <v>217</v>
      </c>
      <c r="D7144" t="s">
        <v>526</v>
      </c>
      <c r="E7144" t="s">
        <v>563</v>
      </c>
      <c r="F7144" t="s">
        <v>4242</v>
      </c>
      <c r="G7144">
        <v>0</v>
      </c>
      <c r="H7144">
        <v>0</v>
      </c>
      <c r="I7144">
        <v>0</v>
      </c>
      <c r="J7144">
        <v>0</v>
      </c>
      <c r="K7144">
        <v>0</v>
      </c>
      <c r="L7144">
        <v>0</v>
      </c>
      <c r="M7144">
        <v>7</v>
      </c>
      <c r="N7144">
        <v>0</v>
      </c>
      <c r="O7144">
        <v>0</v>
      </c>
      <c r="P7144">
        <v>0</v>
      </c>
      <c r="Q7144">
        <v>0</v>
      </c>
    </row>
    <row r="7145" spans="1:17" x14ac:dyDescent="0.25">
      <c r="A7145" t="s">
        <v>18120</v>
      </c>
      <c r="B7145" t="s">
        <v>74</v>
      </c>
      <c r="C7145" t="s">
        <v>217</v>
      </c>
      <c r="D7145" t="s">
        <v>526</v>
      </c>
      <c r="E7145" t="s">
        <v>563</v>
      </c>
      <c r="F7145" t="s">
        <v>399</v>
      </c>
      <c r="G7145">
        <v>0</v>
      </c>
      <c r="H7145">
        <v>7</v>
      </c>
      <c r="I7145">
        <v>0</v>
      </c>
      <c r="J7145">
        <v>7</v>
      </c>
      <c r="K7145">
        <v>0</v>
      </c>
      <c r="L7145">
        <v>0</v>
      </c>
      <c r="M7145">
        <v>0</v>
      </c>
      <c r="N7145">
        <v>0</v>
      </c>
      <c r="O7145">
        <v>0</v>
      </c>
      <c r="P7145">
        <v>0</v>
      </c>
      <c r="Q7145">
        <v>0</v>
      </c>
    </row>
    <row r="7146" spans="1:17" x14ac:dyDescent="0.25">
      <c r="A7146" t="s">
        <v>18121</v>
      </c>
      <c r="B7146" t="s">
        <v>74</v>
      </c>
      <c r="C7146" t="s">
        <v>217</v>
      </c>
      <c r="D7146" t="s">
        <v>526</v>
      </c>
      <c r="E7146" t="s">
        <v>563</v>
      </c>
      <c r="F7146" t="s">
        <v>4245</v>
      </c>
      <c r="G7146">
        <v>0</v>
      </c>
      <c r="H7146">
        <v>0</v>
      </c>
      <c r="I7146">
        <v>0</v>
      </c>
      <c r="J7146">
        <v>0</v>
      </c>
      <c r="K7146">
        <v>0</v>
      </c>
      <c r="L7146">
        <v>0</v>
      </c>
      <c r="M7146">
        <v>7</v>
      </c>
      <c r="N7146">
        <v>0</v>
      </c>
      <c r="O7146">
        <v>0</v>
      </c>
      <c r="P7146">
        <v>0</v>
      </c>
      <c r="Q7146">
        <v>0</v>
      </c>
    </row>
    <row r="7147" spans="1:17" x14ac:dyDescent="0.25">
      <c r="A7147" t="s">
        <v>18122</v>
      </c>
      <c r="B7147" t="s">
        <v>74</v>
      </c>
      <c r="C7147" t="s">
        <v>217</v>
      </c>
      <c r="D7147" t="s">
        <v>526</v>
      </c>
      <c r="E7147" t="s">
        <v>563</v>
      </c>
      <c r="F7147" t="s">
        <v>394</v>
      </c>
      <c r="G7147">
        <v>0</v>
      </c>
      <c r="H7147">
        <v>0</v>
      </c>
      <c r="I7147">
        <v>0</v>
      </c>
      <c r="J7147">
        <v>0</v>
      </c>
      <c r="K7147">
        <v>0</v>
      </c>
      <c r="L7147">
        <v>0</v>
      </c>
      <c r="M7147">
        <v>0</v>
      </c>
      <c r="N7147">
        <v>3</v>
      </c>
      <c r="O7147">
        <v>3</v>
      </c>
      <c r="P7147">
        <v>0</v>
      </c>
      <c r="Q7147">
        <v>0</v>
      </c>
    </row>
    <row r="7148" spans="1:17" x14ac:dyDescent="0.25">
      <c r="A7148" t="s">
        <v>18503</v>
      </c>
      <c r="B7148" t="s">
        <v>74</v>
      </c>
      <c r="C7148" t="s">
        <v>217</v>
      </c>
      <c r="D7148" t="s">
        <v>526</v>
      </c>
      <c r="E7148" t="s">
        <v>563</v>
      </c>
      <c r="F7148" t="s">
        <v>395</v>
      </c>
      <c r="G7148">
        <v>0</v>
      </c>
      <c r="H7148">
        <v>0</v>
      </c>
      <c r="I7148">
        <v>0</v>
      </c>
      <c r="J7148">
        <v>0</v>
      </c>
      <c r="K7148">
        <v>0</v>
      </c>
      <c r="L7148">
        <v>0</v>
      </c>
      <c r="M7148">
        <v>0</v>
      </c>
      <c r="N7148">
        <v>2</v>
      </c>
      <c r="O7148">
        <v>2</v>
      </c>
      <c r="P7148">
        <v>0</v>
      </c>
      <c r="Q7148">
        <v>0</v>
      </c>
    </row>
    <row r="7149" spans="1:17" x14ac:dyDescent="0.25">
      <c r="A7149" t="s">
        <v>18504</v>
      </c>
      <c r="B7149" t="s">
        <v>74</v>
      </c>
      <c r="C7149" t="s">
        <v>217</v>
      </c>
      <c r="D7149" t="s">
        <v>526</v>
      </c>
      <c r="E7149" t="s">
        <v>563</v>
      </c>
      <c r="F7149" t="s">
        <v>525</v>
      </c>
      <c r="G7149">
        <v>7</v>
      </c>
      <c r="H7149">
        <v>0</v>
      </c>
      <c r="I7149">
        <v>0</v>
      </c>
      <c r="J7149">
        <v>0</v>
      </c>
      <c r="K7149">
        <v>0</v>
      </c>
      <c r="L7149">
        <v>0</v>
      </c>
      <c r="M7149">
        <v>0</v>
      </c>
      <c r="N7149">
        <v>0</v>
      </c>
      <c r="O7149">
        <v>0</v>
      </c>
      <c r="P7149">
        <v>0</v>
      </c>
      <c r="Q7149">
        <v>0</v>
      </c>
    </row>
    <row r="7150" spans="1:17" x14ac:dyDescent="0.25">
      <c r="A7150" t="s">
        <v>25290</v>
      </c>
      <c r="B7150" t="s">
        <v>74</v>
      </c>
      <c r="C7150" t="s">
        <v>217</v>
      </c>
      <c r="D7150" t="s">
        <v>526</v>
      </c>
      <c r="E7150" t="s">
        <v>21471</v>
      </c>
      <c r="F7150" t="s">
        <v>396</v>
      </c>
      <c r="G7150">
        <v>0</v>
      </c>
      <c r="H7150">
        <v>4</v>
      </c>
      <c r="I7150">
        <v>0</v>
      </c>
      <c r="J7150">
        <v>3</v>
      </c>
      <c r="K7150">
        <v>0</v>
      </c>
      <c r="L7150">
        <v>1</v>
      </c>
      <c r="M7150">
        <v>0</v>
      </c>
      <c r="N7150">
        <v>0</v>
      </c>
      <c r="O7150">
        <v>0</v>
      </c>
      <c r="P7150">
        <v>0</v>
      </c>
      <c r="Q7150">
        <v>0</v>
      </c>
    </row>
    <row r="7151" spans="1:17" x14ac:dyDescent="0.25">
      <c r="A7151" t="s">
        <v>25291</v>
      </c>
      <c r="B7151" t="s">
        <v>74</v>
      </c>
      <c r="C7151" t="s">
        <v>217</v>
      </c>
      <c r="D7151" t="s">
        <v>526</v>
      </c>
      <c r="E7151" t="s">
        <v>21471</v>
      </c>
      <c r="F7151" t="s">
        <v>4236</v>
      </c>
      <c r="G7151">
        <v>0</v>
      </c>
      <c r="H7151">
        <v>4</v>
      </c>
      <c r="I7151">
        <v>0</v>
      </c>
      <c r="J7151">
        <v>3</v>
      </c>
      <c r="K7151">
        <v>0</v>
      </c>
      <c r="L7151">
        <v>1</v>
      </c>
      <c r="M7151">
        <v>0</v>
      </c>
      <c r="N7151">
        <v>0</v>
      </c>
      <c r="O7151">
        <v>0</v>
      </c>
      <c r="P7151">
        <v>0</v>
      </c>
      <c r="Q7151">
        <v>0</v>
      </c>
    </row>
    <row r="7152" spans="1:17" x14ac:dyDescent="0.25">
      <c r="A7152" t="s">
        <v>25292</v>
      </c>
      <c r="B7152" t="s">
        <v>74</v>
      </c>
      <c r="C7152" t="s">
        <v>217</v>
      </c>
      <c r="D7152" t="s">
        <v>526</v>
      </c>
      <c r="E7152" t="s">
        <v>21471</v>
      </c>
      <c r="F7152" t="s">
        <v>4238</v>
      </c>
      <c r="G7152">
        <v>0</v>
      </c>
      <c r="H7152">
        <v>0</v>
      </c>
      <c r="I7152">
        <v>0</v>
      </c>
      <c r="J7152">
        <v>0</v>
      </c>
      <c r="K7152">
        <v>0</v>
      </c>
      <c r="L7152">
        <v>0</v>
      </c>
      <c r="M7152">
        <v>4</v>
      </c>
      <c r="N7152">
        <v>0</v>
      </c>
      <c r="O7152">
        <v>0</v>
      </c>
      <c r="P7152">
        <v>0</v>
      </c>
      <c r="Q7152">
        <v>0</v>
      </c>
    </row>
    <row r="7153" spans="1:17" x14ac:dyDescent="0.25">
      <c r="A7153" t="s">
        <v>25293</v>
      </c>
      <c r="B7153" t="s">
        <v>74</v>
      </c>
      <c r="C7153" t="s">
        <v>217</v>
      </c>
      <c r="D7153" t="s">
        <v>526</v>
      </c>
      <c r="E7153" t="s">
        <v>21471</v>
      </c>
      <c r="F7153" t="s">
        <v>397</v>
      </c>
      <c r="G7153">
        <v>0</v>
      </c>
      <c r="H7153">
        <v>4</v>
      </c>
      <c r="I7153">
        <v>0</v>
      </c>
      <c r="J7153">
        <v>3</v>
      </c>
      <c r="K7153">
        <v>0</v>
      </c>
      <c r="L7153">
        <v>1</v>
      </c>
      <c r="M7153">
        <v>0</v>
      </c>
      <c r="N7153">
        <v>0</v>
      </c>
      <c r="O7153">
        <v>0</v>
      </c>
      <c r="P7153">
        <v>0</v>
      </c>
      <c r="Q7153">
        <v>0</v>
      </c>
    </row>
    <row r="7154" spans="1:17" x14ac:dyDescent="0.25">
      <c r="A7154" t="s">
        <v>25294</v>
      </c>
      <c r="B7154" t="s">
        <v>74</v>
      </c>
      <c r="C7154" t="s">
        <v>217</v>
      </c>
      <c r="D7154" t="s">
        <v>526</v>
      </c>
      <c r="E7154" t="s">
        <v>21471</v>
      </c>
      <c r="F7154" t="s">
        <v>398</v>
      </c>
      <c r="G7154">
        <v>0</v>
      </c>
      <c r="H7154">
        <v>4</v>
      </c>
      <c r="I7154">
        <v>0</v>
      </c>
      <c r="J7154">
        <v>3</v>
      </c>
      <c r="K7154">
        <v>0</v>
      </c>
      <c r="L7154">
        <v>1</v>
      </c>
      <c r="M7154">
        <v>0</v>
      </c>
      <c r="N7154">
        <v>0</v>
      </c>
      <c r="O7154">
        <v>0</v>
      </c>
      <c r="P7154">
        <v>0</v>
      </c>
      <c r="Q7154">
        <v>0</v>
      </c>
    </row>
    <row r="7155" spans="1:17" x14ac:dyDescent="0.25">
      <c r="A7155" t="s">
        <v>25295</v>
      </c>
      <c r="B7155" t="s">
        <v>74</v>
      </c>
      <c r="C7155" t="s">
        <v>217</v>
      </c>
      <c r="D7155" t="s">
        <v>526</v>
      </c>
      <c r="E7155" t="s">
        <v>21471</v>
      </c>
      <c r="F7155" t="s">
        <v>4242</v>
      </c>
      <c r="G7155">
        <v>0</v>
      </c>
      <c r="H7155">
        <v>0</v>
      </c>
      <c r="I7155">
        <v>0</v>
      </c>
      <c r="J7155">
        <v>0</v>
      </c>
      <c r="K7155">
        <v>0</v>
      </c>
      <c r="L7155">
        <v>0</v>
      </c>
      <c r="M7155">
        <v>4</v>
      </c>
      <c r="N7155">
        <v>0</v>
      </c>
      <c r="O7155">
        <v>0</v>
      </c>
      <c r="P7155">
        <v>0</v>
      </c>
      <c r="Q7155">
        <v>0</v>
      </c>
    </row>
    <row r="7156" spans="1:17" x14ac:dyDescent="0.25">
      <c r="A7156" t="s">
        <v>25296</v>
      </c>
      <c r="B7156" t="s">
        <v>74</v>
      </c>
      <c r="C7156" t="s">
        <v>217</v>
      </c>
      <c r="D7156" t="s">
        <v>526</v>
      </c>
      <c r="E7156" t="s">
        <v>21471</v>
      </c>
      <c r="F7156" t="s">
        <v>399</v>
      </c>
      <c r="G7156">
        <v>0</v>
      </c>
      <c r="H7156">
        <v>4</v>
      </c>
      <c r="I7156">
        <v>0</v>
      </c>
      <c r="J7156">
        <v>3</v>
      </c>
      <c r="K7156">
        <v>0</v>
      </c>
      <c r="L7156">
        <v>1</v>
      </c>
      <c r="M7156">
        <v>0</v>
      </c>
      <c r="N7156">
        <v>0</v>
      </c>
      <c r="O7156">
        <v>0</v>
      </c>
      <c r="P7156">
        <v>0</v>
      </c>
      <c r="Q7156">
        <v>0</v>
      </c>
    </row>
    <row r="7157" spans="1:17" x14ac:dyDescent="0.25">
      <c r="A7157" t="s">
        <v>18123</v>
      </c>
      <c r="B7157" t="s">
        <v>73</v>
      </c>
      <c r="C7157" t="s">
        <v>128</v>
      </c>
      <c r="D7157" t="s">
        <v>526</v>
      </c>
      <c r="E7157" t="s">
        <v>563</v>
      </c>
      <c r="F7157" t="s">
        <v>396</v>
      </c>
      <c r="G7157">
        <v>0</v>
      </c>
      <c r="H7157">
        <v>7</v>
      </c>
      <c r="I7157">
        <v>0</v>
      </c>
      <c r="J7157">
        <v>7</v>
      </c>
      <c r="K7157">
        <v>0</v>
      </c>
      <c r="L7157">
        <v>0</v>
      </c>
      <c r="M7157">
        <v>0</v>
      </c>
      <c r="N7157">
        <v>0</v>
      </c>
      <c r="O7157">
        <v>0</v>
      </c>
      <c r="P7157">
        <v>0</v>
      </c>
      <c r="Q7157">
        <v>0</v>
      </c>
    </row>
    <row r="7158" spans="1:17" x14ac:dyDescent="0.25">
      <c r="A7158" t="s">
        <v>18124</v>
      </c>
      <c r="B7158" t="s">
        <v>73</v>
      </c>
      <c r="C7158" t="s">
        <v>128</v>
      </c>
      <c r="D7158" t="s">
        <v>526</v>
      </c>
      <c r="E7158" t="s">
        <v>563</v>
      </c>
      <c r="F7158" t="s">
        <v>4236</v>
      </c>
      <c r="G7158">
        <v>0</v>
      </c>
      <c r="H7158">
        <v>7</v>
      </c>
      <c r="I7158">
        <v>0</v>
      </c>
      <c r="J7158">
        <v>6</v>
      </c>
      <c r="K7158">
        <v>0</v>
      </c>
      <c r="L7158">
        <v>1</v>
      </c>
      <c r="M7158">
        <v>0</v>
      </c>
      <c r="N7158">
        <v>0</v>
      </c>
      <c r="O7158">
        <v>0</v>
      </c>
      <c r="P7158">
        <v>0</v>
      </c>
      <c r="Q7158">
        <v>0</v>
      </c>
    </row>
    <row r="7159" spans="1:17" x14ac:dyDescent="0.25">
      <c r="A7159" t="s">
        <v>18125</v>
      </c>
      <c r="B7159" t="s">
        <v>73</v>
      </c>
      <c r="C7159" t="s">
        <v>128</v>
      </c>
      <c r="D7159" t="s">
        <v>526</v>
      </c>
      <c r="E7159" t="s">
        <v>563</v>
      </c>
      <c r="F7159" t="s">
        <v>4238</v>
      </c>
      <c r="G7159">
        <v>0</v>
      </c>
      <c r="H7159">
        <v>0</v>
      </c>
      <c r="I7159">
        <v>0</v>
      </c>
      <c r="J7159">
        <v>0</v>
      </c>
      <c r="K7159">
        <v>0</v>
      </c>
      <c r="L7159">
        <v>0</v>
      </c>
      <c r="M7159">
        <v>7</v>
      </c>
      <c r="N7159">
        <v>0</v>
      </c>
      <c r="O7159">
        <v>0</v>
      </c>
      <c r="P7159">
        <v>0</v>
      </c>
      <c r="Q7159">
        <v>0</v>
      </c>
    </row>
    <row r="7160" spans="1:17" x14ac:dyDescent="0.25">
      <c r="A7160" t="s">
        <v>18126</v>
      </c>
      <c r="B7160" t="s">
        <v>73</v>
      </c>
      <c r="C7160" t="s">
        <v>128</v>
      </c>
      <c r="D7160" t="s">
        <v>526</v>
      </c>
      <c r="E7160" t="s">
        <v>563</v>
      </c>
      <c r="F7160" t="s">
        <v>397</v>
      </c>
      <c r="G7160">
        <v>0</v>
      </c>
      <c r="H7160">
        <v>7</v>
      </c>
      <c r="I7160">
        <v>0</v>
      </c>
      <c r="J7160">
        <v>6</v>
      </c>
      <c r="K7160">
        <v>0</v>
      </c>
      <c r="L7160">
        <v>1</v>
      </c>
      <c r="M7160">
        <v>0</v>
      </c>
      <c r="N7160">
        <v>0</v>
      </c>
      <c r="O7160">
        <v>0</v>
      </c>
      <c r="P7160">
        <v>0</v>
      </c>
      <c r="Q7160">
        <v>0</v>
      </c>
    </row>
    <row r="7161" spans="1:17" x14ac:dyDescent="0.25">
      <c r="A7161" t="s">
        <v>18127</v>
      </c>
      <c r="B7161" t="s">
        <v>73</v>
      </c>
      <c r="C7161" t="s">
        <v>128</v>
      </c>
      <c r="D7161" t="s">
        <v>526</v>
      </c>
      <c r="E7161" t="s">
        <v>563</v>
      </c>
      <c r="F7161" t="s">
        <v>398</v>
      </c>
      <c r="G7161">
        <v>0</v>
      </c>
      <c r="H7161">
        <v>7</v>
      </c>
      <c r="I7161">
        <v>0</v>
      </c>
      <c r="J7161">
        <v>6</v>
      </c>
      <c r="K7161">
        <v>0</v>
      </c>
      <c r="L7161">
        <v>1</v>
      </c>
      <c r="M7161">
        <v>0</v>
      </c>
      <c r="N7161">
        <v>0</v>
      </c>
      <c r="O7161">
        <v>0</v>
      </c>
      <c r="P7161">
        <v>0</v>
      </c>
      <c r="Q7161">
        <v>0</v>
      </c>
    </row>
    <row r="7162" spans="1:17" x14ac:dyDescent="0.25">
      <c r="A7162" t="s">
        <v>18128</v>
      </c>
      <c r="B7162" t="s">
        <v>73</v>
      </c>
      <c r="C7162" t="s">
        <v>128</v>
      </c>
      <c r="D7162" t="s">
        <v>526</v>
      </c>
      <c r="E7162" t="s">
        <v>563</v>
      </c>
      <c r="F7162" t="s">
        <v>4242</v>
      </c>
      <c r="G7162">
        <v>0</v>
      </c>
      <c r="H7162">
        <v>0</v>
      </c>
      <c r="I7162">
        <v>0</v>
      </c>
      <c r="J7162">
        <v>0</v>
      </c>
      <c r="K7162">
        <v>0</v>
      </c>
      <c r="L7162">
        <v>0</v>
      </c>
      <c r="M7162">
        <v>7</v>
      </c>
      <c r="N7162">
        <v>0</v>
      </c>
      <c r="O7162">
        <v>0</v>
      </c>
      <c r="P7162">
        <v>0</v>
      </c>
      <c r="Q7162">
        <v>0</v>
      </c>
    </row>
    <row r="7163" spans="1:17" x14ac:dyDescent="0.25">
      <c r="A7163" t="s">
        <v>18129</v>
      </c>
      <c r="B7163" t="s">
        <v>73</v>
      </c>
      <c r="C7163" t="s">
        <v>128</v>
      </c>
      <c r="D7163" t="s">
        <v>526</v>
      </c>
      <c r="E7163" t="s">
        <v>563</v>
      </c>
      <c r="F7163" t="s">
        <v>399</v>
      </c>
      <c r="G7163">
        <v>0</v>
      </c>
      <c r="H7163">
        <v>7</v>
      </c>
      <c r="I7163">
        <v>0</v>
      </c>
      <c r="J7163">
        <v>7</v>
      </c>
      <c r="K7163">
        <v>0</v>
      </c>
      <c r="L7163">
        <v>0</v>
      </c>
      <c r="M7163">
        <v>0</v>
      </c>
      <c r="N7163">
        <v>0</v>
      </c>
      <c r="O7163">
        <v>0</v>
      </c>
      <c r="P7163">
        <v>0</v>
      </c>
      <c r="Q7163">
        <v>0</v>
      </c>
    </row>
    <row r="7164" spans="1:17" x14ac:dyDescent="0.25">
      <c r="A7164" t="s">
        <v>18130</v>
      </c>
      <c r="B7164" t="s">
        <v>73</v>
      </c>
      <c r="C7164" t="s">
        <v>128</v>
      </c>
      <c r="D7164" t="s">
        <v>526</v>
      </c>
      <c r="E7164" t="s">
        <v>563</v>
      </c>
      <c r="F7164" t="s">
        <v>4245</v>
      </c>
      <c r="G7164">
        <v>0</v>
      </c>
      <c r="H7164">
        <v>0</v>
      </c>
      <c r="I7164">
        <v>0</v>
      </c>
      <c r="J7164">
        <v>0</v>
      </c>
      <c r="K7164">
        <v>0</v>
      </c>
      <c r="L7164">
        <v>0</v>
      </c>
      <c r="M7164">
        <v>7</v>
      </c>
      <c r="N7164">
        <v>0</v>
      </c>
      <c r="O7164">
        <v>0</v>
      </c>
      <c r="P7164">
        <v>0</v>
      </c>
      <c r="Q7164">
        <v>0</v>
      </c>
    </row>
    <row r="7165" spans="1:17" x14ac:dyDescent="0.25">
      <c r="A7165" t="s">
        <v>18131</v>
      </c>
      <c r="B7165" t="s">
        <v>73</v>
      </c>
      <c r="C7165" t="s">
        <v>128</v>
      </c>
      <c r="D7165" t="s">
        <v>526</v>
      </c>
      <c r="E7165" t="s">
        <v>563</v>
      </c>
      <c r="F7165" t="s">
        <v>394</v>
      </c>
      <c r="G7165">
        <v>0</v>
      </c>
      <c r="H7165">
        <v>0</v>
      </c>
      <c r="I7165">
        <v>0</v>
      </c>
      <c r="J7165">
        <v>0</v>
      </c>
      <c r="K7165">
        <v>0</v>
      </c>
      <c r="L7165">
        <v>0</v>
      </c>
      <c r="M7165">
        <v>0</v>
      </c>
      <c r="N7165">
        <v>5</v>
      </c>
      <c r="O7165">
        <v>4</v>
      </c>
      <c r="P7165">
        <v>0</v>
      </c>
      <c r="Q7165">
        <v>1</v>
      </c>
    </row>
    <row r="7166" spans="1:17" x14ac:dyDescent="0.25">
      <c r="A7166" t="s">
        <v>18132</v>
      </c>
      <c r="B7166" t="s">
        <v>73</v>
      </c>
      <c r="C7166" t="s">
        <v>128</v>
      </c>
      <c r="D7166" t="s">
        <v>526</v>
      </c>
      <c r="E7166" t="s">
        <v>563</v>
      </c>
      <c r="F7166" t="s">
        <v>395</v>
      </c>
      <c r="G7166">
        <v>0</v>
      </c>
      <c r="H7166">
        <v>0</v>
      </c>
      <c r="I7166">
        <v>0</v>
      </c>
      <c r="J7166">
        <v>0</v>
      </c>
      <c r="K7166">
        <v>0</v>
      </c>
      <c r="L7166">
        <v>0</v>
      </c>
      <c r="M7166">
        <v>0</v>
      </c>
      <c r="N7166">
        <v>5</v>
      </c>
      <c r="O7166">
        <v>4</v>
      </c>
      <c r="P7166">
        <v>0</v>
      </c>
      <c r="Q7166">
        <v>1</v>
      </c>
    </row>
    <row r="7167" spans="1:17" x14ac:dyDescent="0.25">
      <c r="A7167" t="s">
        <v>18133</v>
      </c>
      <c r="B7167" t="s">
        <v>73</v>
      </c>
      <c r="C7167" t="s">
        <v>128</v>
      </c>
      <c r="D7167" t="s">
        <v>526</v>
      </c>
      <c r="E7167" t="s">
        <v>563</v>
      </c>
      <c r="F7167" t="s">
        <v>525</v>
      </c>
      <c r="G7167">
        <v>7</v>
      </c>
      <c r="H7167">
        <v>0</v>
      </c>
      <c r="I7167">
        <v>0</v>
      </c>
      <c r="J7167">
        <v>0</v>
      </c>
      <c r="K7167">
        <v>0</v>
      </c>
      <c r="L7167">
        <v>0</v>
      </c>
      <c r="M7167">
        <v>0</v>
      </c>
      <c r="N7167">
        <v>0</v>
      </c>
      <c r="O7167">
        <v>0</v>
      </c>
      <c r="P7167">
        <v>0</v>
      </c>
      <c r="Q7167">
        <v>0</v>
      </c>
    </row>
    <row r="7168" spans="1:17" x14ac:dyDescent="0.25">
      <c r="A7168" t="s">
        <v>25297</v>
      </c>
      <c r="B7168" t="s">
        <v>73</v>
      </c>
      <c r="C7168" t="s">
        <v>128</v>
      </c>
      <c r="D7168" t="s">
        <v>526</v>
      </c>
      <c r="E7168" t="s">
        <v>21471</v>
      </c>
      <c r="F7168" t="s">
        <v>396</v>
      </c>
      <c r="G7168">
        <v>0</v>
      </c>
      <c r="H7168">
        <v>17</v>
      </c>
      <c r="I7168">
        <v>0</v>
      </c>
      <c r="J7168">
        <v>14</v>
      </c>
      <c r="K7168">
        <v>3</v>
      </c>
      <c r="L7168">
        <v>0</v>
      </c>
      <c r="M7168">
        <v>0</v>
      </c>
      <c r="N7168">
        <v>0</v>
      </c>
      <c r="O7168">
        <v>0</v>
      </c>
      <c r="P7168">
        <v>0</v>
      </c>
      <c r="Q7168">
        <v>0</v>
      </c>
    </row>
    <row r="7169" spans="1:17" x14ac:dyDescent="0.25">
      <c r="A7169" t="s">
        <v>25298</v>
      </c>
      <c r="B7169" t="s">
        <v>73</v>
      </c>
      <c r="C7169" t="s">
        <v>128</v>
      </c>
      <c r="D7169" t="s">
        <v>526</v>
      </c>
      <c r="E7169" t="s">
        <v>21471</v>
      </c>
      <c r="F7169" t="s">
        <v>4236</v>
      </c>
      <c r="G7169">
        <v>0</v>
      </c>
      <c r="H7169">
        <v>17</v>
      </c>
      <c r="I7169">
        <v>0</v>
      </c>
      <c r="J7169">
        <v>14</v>
      </c>
      <c r="K7169">
        <v>3</v>
      </c>
      <c r="L7169">
        <v>0</v>
      </c>
      <c r="M7169">
        <v>0</v>
      </c>
      <c r="N7169">
        <v>0</v>
      </c>
      <c r="O7169">
        <v>0</v>
      </c>
      <c r="P7169">
        <v>0</v>
      </c>
      <c r="Q7169">
        <v>0</v>
      </c>
    </row>
    <row r="7170" spans="1:17" x14ac:dyDescent="0.25">
      <c r="A7170" t="s">
        <v>25299</v>
      </c>
      <c r="B7170" t="s">
        <v>73</v>
      </c>
      <c r="C7170" t="s">
        <v>128</v>
      </c>
      <c r="D7170" t="s">
        <v>526</v>
      </c>
      <c r="E7170" t="s">
        <v>21471</v>
      </c>
      <c r="F7170" t="s">
        <v>4238</v>
      </c>
      <c r="G7170">
        <v>0</v>
      </c>
      <c r="H7170">
        <v>0</v>
      </c>
      <c r="I7170">
        <v>0</v>
      </c>
      <c r="J7170">
        <v>0</v>
      </c>
      <c r="K7170">
        <v>0</v>
      </c>
      <c r="L7170">
        <v>0</v>
      </c>
      <c r="M7170">
        <v>17</v>
      </c>
      <c r="N7170">
        <v>0</v>
      </c>
      <c r="O7170">
        <v>0</v>
      </c>
      <c r="P7170">
        <v>0</v>
      </c>
      <c r="Q7170">
        <v>0</v>
      </c>
    </row>
    <row r="7171" spans="1:17" x14ac:dyDescent="0.25">
      <c r="A7171" t="s">
        <v>25300</v>
      </c>
      <c r="B7171" t="s">
        <v>73</v>
      </c>
      <c r="C7171" t="s">
        <v>128</v>
      </c>
      <c r="D7171" t="s">
        <v>526</v>
      </c>
      <c r="E7171" t="s">
        <v>21471</v>
      </c>
      <c r="F7171" t="s">
        <v>397</v>
      </c>
      <c r="G7171">
        <v>0</v>
      </c>
      <c r="H7171">
        <v>17</v>
      </c>
      <c r="I7171">
        <v>0</v>
      </c>
      <c r="J7171">
        <v>14</v>
      </c>
      <c r="K7171">
        <v>3</v>
      </c>
      <c r="L7171">
        <v>0</v>
      </c>
      <c r="M7171">
        <v>0</v>
      </c>
      <c r="N7171">
        <v>0</v>
      </c>
      <c r="O7171">
        <v>0</v>
      </c>
      <c r="P7171">
        <v>0</v>
      </c>
      <c r="Q7171">
        <v>0</v>
      </c>
    </row>
    <row r="7172" spans="1:17" x14ac:dyDescent="0.25">
      <c r="A7172" t="s">
        <v>25301</v>
      </c>
      <c r="B7172" t="s">
        <v>73</v>
      </c>
      <c r="C7172" t="s">
        <v>128</v>
      </c>
      <c r="D7172" t="s">
        <v>526</v>
      </c>
      <c r="E7172" t="s">
        <v>21471</v>
      </c>
      <c r="F7172" t="s">
        <v>398</v>
      </c>
      <c r="G7172">
        <v>0</v>
      </c>
      <c r="H7172">
        <v>17</v>
      </c>
      <c r="I7172">
        <v>0</v>
      </c>
      <c r="J7172">
        <v>14</v>
      </c>
      <c r="K7172">
        <v>3</v>
      </c>
      <c r="L7172">
        <v>0</v>
      </c>
      <c r="M7172">
        <v>0</v>
      </c>
      <c r="N7172">
        <v>0</v>
      </c>
      <c r="O7172">
        <v>0</v>
      </c>
      <c r="P7172">
        <v>0</v>
      </c>
      <c r="Q7172">
        <v>0</v>
      </c>
    </row>
    <row r="7173" spans="1:17" x14ac:dyDescent="0.25">
      <c r="A7173" t="s">
        <v>25302</v>
      </c>
      <c r="B7173" t="s">
        <v>73</v>
      </c>
      <c r="C7173" t="s">
        <v>128</v>
      </c>
      <c r="D7173" t="s">
        <v>526</v>
      </c>
      <c r="E7173" t="s">
        <v>21471</v>
      </c>
      <c r="F7173" t="s">
        <v>4242</v>
      </c>
      <c r="G7173">
        <v>0</v>
      </c>
      <c r="H7173">
        <v>0</v>
      </c>
      <c r="I7173">
        <v>0</v>
      </c>
      <c r="J7173">
        <v>0</v>
      </c>
      <c r="K7173">
        <v>0</v>
      </c>
      <c r="L7173">
        <v>0</v>
      </c>
      <c r="M7173">
        <v>17</v>
      </c>
      <c r="N7173">
        <v>0</v>
      </c>
      <c r="O7173">
        <v>0</v>
      </c>
      <c r="P7173">
        <v>0</v>
      </c>
      <c r="Q7173">
        <v>0</v>
      </c>
    </row>
    <row r="7174" spans="1:17" x14ac:dyDescent="0.25">
      <c r="A7174" t="s">
        <v>25303</v>
      </c>
      <c r="B7174" t="s">
        <v>73</v>
      </c>
      <c r="C7174" t="s">
        <v>128</v>
      </c>
      <c r="D7174" t="s">
        <v>526</v>
      </c>
      <c r="E7174" t="s">
        <v>21471</v>
      </c>
      <c r="F7174" t="s">
        <v>399</v>
      </c>
      <c r="G7174">
        <v>0</v>
      </c>
      <c r="H7174">
        <v>17</v>
      </c>
      <c r="I7174">
        <v>0</v>
      </c>
      <c r="J7174">
        <v>14</v>
      </c>
      <c r="K7174">
        <v>3</v>
      </c>
      <c r="L7174">
        <v>0</v>
      </c>
      <c r="M7174">
        <v>0</v>
      </c>
      <c r="N7174">
        <v>0</v>
      </c>
      <c r="O7174">
        <v>0</v>
      </c>
      <c r="P7174">
        <v>0</v>
      </c>
      <c r="Q7174">
        <v>0</v>
      </c>
    </row>
    <row r="7175" spans="1:17" x14ac:dyDescent="0.25">
      <c r="A7175" t="s">
        <v>25304</v>
      </c>
      <c r="B7175" t="s">
        <v>73</v>
      </c>
      <c r="C7175" t="s">
        <v>128</v>
      </c>
      <c r="D7175" t="s">
        <v>526</v>
      </c>
      <c r="E7175" t="s">
        <v>21471</v>
      </c>
      <c r="F7175" t="s">
        <v>4245</v>
      </c>
      <c r="G7175">
        <v>0</v>
      </c>
      <c r="H7175">
        <v>0</v>
      </c>
      <c r="I7175">
        <v>0</v>
      </c>
      <c r="J7175">
        <v>0</v>
      </c>
      <c r="K7175">
        <v>0</v>
      </c>
      <c r="L7175">
        <v>0</v>
      </c>
      <c r="M7175">
        <v>17</v>
      </c>
      <c r="N7175">
        <v>0</v>
      </c>
      <c r="O7175">
        <v>0</v>
      </c>
      <c r="P7175">
        <v>0</v>
      </c>
      <c r="Q7175">
        <v>0</v>
      </c>
    </row>
    <row r="7176" spans="1:17" x14ac:dyDescent="0.25">
      <c r="A7176" t="s">
        <v>25305</v>
      </c>
      <c r="B7176" t="s">
        <v>73</v>
      </c>
      <c r="C7176" t="s">
        <v>128</v>
      </c>
      <c r="D7176" t="s">
        <v>526</v>
      </c>
      <c r="E7176" t="s">
        <v>21471</v>
      </c>
      <c r="F7176" t="s">
        <v>394</v>
      </c>
      <c r="G7176">
        <v>0</v>
      </c>
      <c r="H7176">
        <v>0</v>
      </c>
      <c r="I7176">
        <v>0</v>
      </c>
      <c r="J7176">
        <v>0</v>
      </c>
      <c r="K7176">
        <v>0</v>
      </c>
      <c r="L7176">
        <v>0</v>
      </c>
      <c r="M7176">
        <v>0</v>
      </c>
      <c r="N7176">
        <v>14</v>
      </c>
      <c r="O7176">
        <v>13</v>
      </c>
      <c r="P7176">
        <v>1</v>
      </c>
      <c r="Q7176">
        <v>0</v>
      </c>
    </row>
    <row r="7177" spans="1:17" x14ac:dyDescent="0.25">
      <c r="A7177" t="s">
        <v>25306</v>
      </c>
      <c r="B7177" t="s">
        <v>73</v>
      </c>
      <c r="C7177" t="s">
        <v>128</v>
      </c>
      <c r="D7177" t="s">
        <v>526</v>
      </c>
      <c r="E7177" t="s">
        <v>21471</v>
      </c>
      <c r="F7177" t="s">
        <v>395</v>
      </c>
      <c r="G7177">
        <v>0</v>
      </c>
      <c r="H7177">
        <v>0</v>
      </c>
      <c r="I7177">
        <v>0</v>
      </c>
      <c r="J7177">
        <v>0</v>
      </c>
      <c r="K7177">
        <v>0</v>
      </c>
      <c r="L7177">
        <v>0</v>
      </c>
      <c r="M7177">
        <v>0</v>
      </c>
      <c r="N7177">
        <v>9</v>
      </c>
      <c r="O7177">
        <v>8</v>
      </c>
      <c r="P7177">
        <v>1</v>
      </c>
      <c r="Q7177">
        <v>0</v>
      </c>
    </row>
    <row r="7178" spans="1:17" x14ac:dyDescent="0.25">
      <c r="A7178" t="s">
        <v>25307</v>
      </c>
      <c r="B7178" t="s">
        <v>73</v>
      </c>
      <c r="C7178" t="s">
        <v>128</v>
      </c>
      <c r="D7178" t="s">
        <v>526</v>
      </c>
      <c r="E7178" t="s">
        <v>21471</v>
      </c>
      <c r="F7178" t="s">
        <v>525</v>
      </c>
      <c r="G7178">
        <v>17</v>
      </c>
      <c r="H7178">
        <v>0</v>
      </c>
      <c r="I7178">
        <v>0</v>
      </c>
      <c r="J7178">
        <v>0</v>
      </c>
      <c r="K7178">
        <v>0</v>
      </c>
      <c r="L7178">
        <v>0</v>
      </c>
      <c r="M7178">
        <v>0</v>
      </c>
      <c r="N7178">
        <v>0</v>
      </c>
      <c r="O7178">
        <v>0</v>
      </c>
      <c r="P7178">
        <v>0</v>
      </c>
      <c r="Q7178">
        <v>0</v>
      </c>
    </row>
    <row r="7179" spans="1:17" x14ac:dyDescent="0.25">
      <c r="A7179" t="s">
        <v>18134</v>
      </c>
      <c r="B7179" t="s">
        <v>73</v>
      </c>
      <c r="C7179" t="s">
        <v>128</v>
      </c>
      <c r="D7179" t="s">
        <v>527</v>
      </c>
      <c r="E7179" t="s">
        <v>563</v>
      </c>
      <c r="F7179" t="s">
        <v>528</v>
      </c>
      <c r="G7179">
        <v>0</v>
      </c>
      <c r="H7179">
        <v>0</v>
      </c>
      <c r="I7179">
        <v>0</v>
      </c>
      <c r="J7179">
        <v>0</v>
      </c>
      <c r="K7179">
        <v>0</v>
      </c>
      <c r="L7179">
        <v>0</v>
      </c>
      <c r="M7179">
        <v>0</v>
      </c>
      <c r="N7179">
        <v>3</v>
      </c>
      <c r="O7179">
        <v>3</v>
      </c>
      <c r="P7179">
        <v>0</v>
      </c>
      <c r="Q7179">
        <v>0</v>
      </c>
    </row>
    <row r="7180" spans="1:17" x14ac:dyDescent="0.25">
      <c r="A7180" t="s">
        <v>18135</v>
      </c>
      <c r="B7180" t="s">
        <v>73</v>
      </c>
      <c r="C7180" t="s">
        <v>128</v>
      </c>
      <c r="D7180" t="s">
        <v>527</v>
      </c>
      <c r="E7180" t="s">
        <v>563</v>
      </c>
      <c r="F7180" t="s">
        <v>525</v>
      </c>
      <c r="G7180">
        <v>3</v>
      </c>
      <c r="H7180">
        <v>0</v>
      </c>
      <c r="I7180">
        <v>0</v>
      </c>
      <c r="J7180">
        <v>0</v>
      </c>
      <c r="K7180">
        <v>0</v>
      </c>
      <c r="L7180">
        <v>0</v>
      </c>
      <c r="M7180">
        <v>0</v>
      </c>
      <c r="N7180">
        <v>0</v>
      </c>
      <c r="O7180">
        <v>0</v>
      </c>
      <c r="P7180">
        <v>0</v>
      </c>
      <c r="Q7180">
        <v>0</v>
      </c>
    </row>
    <row r="7181" spans="1:17" x14ac:dyDescent="0.25">
      <c r="A7181" t="s">
        <v>25308</v>
      </c>
      <c r="B7181" t="s">
        <v>73</v>
      </c>
      <c r="C7181" t="s">
        <v>128</v>
      </c>
      <c r="D7181" t="s">
        <v>527</v>
      </c>
      <c r="E7181" t="s">
        <v>21471</v>
      </c>
      <c r="F7181" t="s">
        <v>528</v>
      </c>
      <c r="G7181">
        <v>0</v>
      </c>
      <c r="H7181">
        <v>0</v>
      </c>
      <c r="I7181">
        <v>0</v>
      </c>
      <c r="J7181">
        <v>0</v>
      </c>
      <c r="K7181">
        <v>0</v>
      </c>
      <c r="L7181">
        <v>0</v>
      </c>
      <c r="M7181">
        <v>0</v>
      </c>
      <c r="N7181">
        <v>1</v>
      </c>
      <c r="O7181">
        <v>1</v>
      </c>
      <c r="P7181">
        <v>0</v>
      </c>
      <c r="Q7181">
        <v>0</v>
      </c>
    </row>
    <row r="7182" spans="1:17" x14ac:dyDescent="0.25">
      <c r="A7182" t="s">
        <v>25309</v>
      </c>
      <c r="B7182" t="s">
        <v>73</v>
      </c>
      <c r="C7182" t="s">
        <v>128</v>
      </c>
      <c r="D7182" t="s">
        <v>527</v>
      </c>
      <c r="E7182" t="s">
        <v>21471</v>
      </c>
      <c r="F7182" t="s">
        <v>525</v>
      </c>
      <c r="G7182">
        <v>1</v>
      </c>
      <c r="H7182">
        <v>0</v>
      </c>
      <c r="I7182">
        <v>0</v>
      </c>
      <c r="J7182">
        <v>0</v>
      </c>
      <c r="K7182">
        <v>0</v>
      </c>
      <c r="L7182">
        <v>0</v>
      </c>
      <c r="M7182">
        <v>0</v>
      </c>
      <c r="N7182">
        <v>0</v>
      </c>
      <c r="O7182">
        <v>0</v>
      </c>
      <c r="P7182">
        <v>0</v>
      </c>
      <c r="Q7182">
        <v>0</v>
      </c>
    </row>
    <row r="7183" spans="1:17" x14ac:dyDescent="0.25">
      <c r="A7183" t="s">
        <v>18136</v>
      </c>
      <c r="B7183" t="s">
        <v>73</v>
      </c>
      <c r="C7183" t="s">
        <v>129</v>
      </c>
      <c r="D7183" t="s">
        <v>526</v>
      </c>
      <c r="E7183" t="s">
        <v>563</v>
      </c>
      <c r="F7183" t="s">
        <v>396</v>
      </c>
      <c r="G7183">
        <v>0</v>
      </c>
      <c r="H7183">
        <v>2</v>
      </c>
      <c r="I7183">
        <v>0</v>
      </c>
      <c r="J7183">
        <v>2</v>
      </c>
      <c r="K7183">
        <v>0</v>
      </c>
      <c r="L7183">
        <v>0</v>
      </c>
      <c r="M7183">
        <v>0</v>
      </c>
      <c r="N7183">
        <v>0</v>
      </c>
      <c r="O7183">
        <v>0</v>
      </c>
      <c r="P7183">
        <v>0</v>
      </c>
      <c r="Q7183">
        <v>0</v>
      </c>
    </row>
    <row r="7184" spans="1:17" x14ac:dyDescent="0.25">
      <c r="A7184" t="s">
        <v>18137</v>
      </c>
      <c r="B7184" t="s">
        <v>73</v>
      </c>
      <c r="C7184" t="s">
        <v>129</v>
      </c>
      <c r="D7184" t="s">
        <v>526</v>
      </c>
      <c r="E7184" t="s">
        <v>563</v>
      </c>
      <c r="F7184" t="s">
        <v>4236</v>
      </c>
      <c r="G7184">
        <v>0</v>
      </c>
      <c r="H7184">
        <v>2</v>
      </c>
      <c r="I7184">
        <v>0</v>
      </c>
      <c r="J7184">
        <v>2</v>
      </c>
      <c r="K7184">
        <v>0</v>
      </c>
      <c r="L7184">
        <v>0</v>
      </c>
      <c r="M7184">
        <v>0</v>
      </c>
      <c r="N7184">
        <v>0</v>
      </c>
      <c r="O7184">
        <v>0</v>
      </c>
      <c r="P7184">
        <v>0</v>
      </c>
      <c r="Q7184">
        <v>0</v>
      </c>
    </row>
    <row r="7185" spans="1:17" x14ac:dyDescent="0.25">
      <c r="A7185" t="s">
        <v>18138</v>
      </c>
      <c r="B7185" t="s">
        <v>73</v>
      </c>
      <c r="C7185" t="s">
        <v>129</v>
      </c>
      <c r="D7185" t="s">
        <v>526</v>
      </c>
      <c r="E7185" t="s">
        <v>563</v>
      </c>
      <c r="F7185" t="s">
        <v>4238</v>
      </c>
      <c r="G7185">
        <v>0</v>
      </c>
      <c r="H7185">
        <v>0</v>
      </c>
      <c r="I7185">
        <v>0</v>
      </c>
      <c r="J7185">
        <v>0</v>
      </c>
      <c r="K7185">
        <v>0</v>
      </c>
      <c r="L7185">
        <v>0</v>
      </c>
      <c r="M7185">
        <v>2</v>
      </c>
      <c r="N7185">
        <v>0</v>
      </c>
      <c r="O7185">
        <v>0</v>
      </c>
      <c r="P7185">
        <v>0</v>
      </c>
      <c r="Q7185">
        <v>0</v>
      </c>
    </row>
    <row r="7186" spans="1:17" x14ac:dyDescent="0.25">
      <c r="A7186" t="s">
        <v>18139</v>
      </c>
      <c r="B7186" t="s">
        <v>73</v>
      </c>
      <c r="C7186" t="s">
        <v>129</v>
      </c>
      <c r="D7186" t="s">
        <v>526</v>
      </c>
      <c r="E7186" t="s">
        <v>563</v>
      </c>
      <c r="F7186" t="s">
        <v>397</v>
      </c>
      <c r="G7186">
        <v>0</v>
      </c>
      <c r="H7186">
        <v>2</v>
      </c>
      <c r="I7186">
        <v>0</v>
      </c>
      <c r="J7186">
        <v>2</v>
      </c>
      <c r="K7186">
        <v>0</v>
      </c>
      <c r="L7186">
        <v>0</v>
      </c>
      <c r="M7186">
        <v>0</v>
      </c>
      <c r="N7186">
        <v>0</v>
      </c>
      <c r="O7186">
        <v>0</v>
      </c>
      <c r="P7186">
        <v>0</v>
      </c>
      <c r="Q7186">
        <v>0</v>
      </c>
    </row>
    <row r="7187" spans="1:17" x14ac:dyDescent="0.25">
      <c r="A7187" t="s">
        <v>18517</v>
      </c>
      <c r="B7187" t="s">
        <v>73</v>
      </c>
      <c r="C7187" t="s">
        <v>129</v>
      </c>
      <c r="D7187" t="s">
        <v>526</v>
      </c>
      <c r="E7187" t="s">
        <v>563</v>
      </c>
      <c r="F7187" t="s">
        <v>398</v>
      </c>
      <c r="G7187">
        <v>0</v>
      </c>
      <c r="H7187">
        <v>2</v>
      </c>
      <c r="I7187">
        <v>0</v>
      </c>
      <c r="J7187">
        <v>2</v>
      </c>
      <c r="K7187">
        <v>0</v>
      </c>
      <c r="L7187">
        <v>0</v>
      </c>
      <c r="M7187">
        <v>0</v>
      </c>
      <c r="N7187">
        <v>0</v>
      </c>
      <c r="O7187">
        <v>0</v>
      </c>
      <c r="P7187">
        <v>0</v>
      </c>
      <c r="Q7187">
        <v>0</v>
      </c>
    </row>
    <row r="7188" spans="1:17" x14ac:dyDescent="0.25">
      <c r="A7188" t="s">
        <v>13546</v>
      </c>
      <c r="B7188" t="s">
        <v>73</v>
      </c>
      <c r="C7188" t="s">
        <v>194</v>
      </c>
      <c r="D7188" t="s">
        <v>527</v>
      </c>
      <c r="E7188" t="s">
        <v>563</v>
      </c>
      <c r="F7188" t="s">
        <v>528</v>
      </c>
      <c r="G7188">
        <v>0</v>
      </c>
      <c r="H7188">
        <v>0</v>
      </c>
      <c r="I7188">
        <v>0</v>
      </c>
      <c r="J7188">
        <v>0</v>
      </c>
      <c r="K7188">
        <v>0</v>
      </c>
      <c r="L7188">
        <v>0</v>
      </c>
      <c r="M7188">
        <v>0</v>
      </c>
      <c r="N7188">
        <v>3</v>
      </c>
      <c r="O7188">
        <v>2</v>
      </c>
      <c r="P7188">
        <v>1</v>
      </c>
      <c r="Q7188">
        <v>0</v>
      </c>
    </row>
    <row r="7189" spans="1:17" x14ac:dyDescent="0.25">
      <c r="A7189" t="s">
        <v>13547</v>
      </c>
      <c r="B7189" t="s">
        <v>73</v>
      </c>
      <c r="C7189" t="s">
        <v>194</v>
      </c>
      <c r="D7189" t="s">
        <v>527</v>
      </c>
      <c r="E7189" t="s">
        <v>563</v>
      </c>
      <c r="F7189" t="s">
        <v>525</v>
      </c>
      <c r="G7189">
        <v>3</v>
      </c>
      <c r="H7189">
        <v>0</v>
      </c>
      <c r="I7189">
        <v>0</v>
      </c>
      <c r="J7189">
        <v>0</v>
      </c>
      <c r="K7189">
        <v>0</v>
      </c>
      <c r="L7189">
        <v>0</v>
      </c>
      <c r="M7189">
        <v>0</v>
      </c>
      <c r="N7189">
        <v>0</v>
      </c>
      <c r="O7189">
        <v>0</v>
      </c>
      <c r="P7189">
        <v>0</v>
      </c>
      <c r="Q7189">
        <v>0</v>
      </c>
    </row>
    <row r="7190" spans="1:17" x14ac:dyDescent="0.25">
      <c r="A7190" t="s">
        <v>25310</v>
      </c>
      <c r="B7190" t="s">
        <v>73</v>
      </c>
      <c r="C7190" t="s">
        <v>194</v>
      </c>
      <c r="D7190" t="s">
        <v>527</v>
      </c>
      <c r="E7190" t="s">
        <v>21471</v>
      </c>
      <c r="F7190" t="s">
        <v>528</v>
      </c>
      <c r="G7190">
        <v>0</v>
      </c>
      <c r="H7190">
        <v>0</v>
      </c>
      <c r="I7190">
        <v>0</v>
      </c>
      <c r="J7190">
        <v>0</v>
      </c>
      <c r="K7190">
        <v>0</v>
      </c>
      <c r="L7190">
        <v>0</v>
      </c>
      <c r="M7190">
        <v>0</v>
      </c>
      <c r="N7190">
        <v>2</v>
      </c>
      <c r="O7190">
        <v>2</v>
      </c>
      <c r="P7190">
        <v>0</v>
      </c>
      <c r="Q7190">
        <v>0</v>
      </c>
    </row>
    <row r="7191" spans="1:17" x14ac:dyDescent="0.25">
      <c r="A7191" t="s">
        <v>25311</v>
      </c>
      <c r="B7191" t="s">
        <v>73</v>
      </c>
      <c r="C7191" t="s">
        <v>194</v>
      </c>
      <c r="D7191" t="s">
        <v>527</v>
      </c>
      <c r="E7191" t="s">
        <v>21471</v>
      </c>
      <c r="F7191" t="s">
        <v>525</v>
      </c>
      <c r="G7191">
        <v>2</v>
      </c>
      <c r="H7191">
        <v>0</v>
      </c>
      <c r="I7191">
        <v>0</v>
      </c>
      <c r="J7191">
        <v>0</v>
      </c>
      <c r="K7191">
        <v>0</v>
      </c>
      <c r="L7191">
        <v>0</v>
      </c>
      <c r="M7191">
        <v>0</v>
      </c>
      <c r="N7191">
        <v>0</v>
      </c>
      <c r="O7191">
        <v>0</v>
      </c>
      <c r="P7191">
        <v>0</v>
      </c>
      <c r="Q7191">
        <v>0</v>
      </c>
    </row>
    <row r="7192" spans="1:17" x14ac:dyDescent="0.25">
      <c r="A7192" t="s">
        <v>25312</v>
      </c>
      <c r="B7192" t="s">
        <v>73</v>
      </c>
      <c r="C7192" t="s">
        <v>194</v>
      </c>
      <c r="D7192" t="s">
        <v>12971</v>
      </c>
      <c r="E7192" t="s">
        <v>21471</v>
      </c>
      <c r="F7192" t="s">
        <v>525</v>
      </c>
      <c r="G7192">
        <v>1</v>
      </c>
      <c r="H7192">
        <v>0</v>
      </c>
      <c r="I7192">
        <v>0</v>
      </c>
      <c r="J7192">
        <v>0</v>
      </c>
      <c r="K7192">
        <v>0</v>
      </c>
      <c r="L7192">
        <v>0</v>
      </c>
      <c r="M7192">
        <v>0</v>
      </c>
      <c r="N7192">
        <v>0</v>
      </c>
      <c r="O7192">
        <v>0</v>
      </c>
      <c r="P7192">
        <v>0</v>
      </c>
      <c r="Q7192">
        <v>0</v>
      </c>
    </row>
    <row r="7193" spans="1:17" x14ac:dyDescent="0.25">
      <c r="A7193" t="s">
        <v>13548</v>
      </c>
      <c r="B7193" t="s">
        <v>73</v>
      </c>
      <c r="C7193" t="s">
        <v>195</v>
      </c>
      <c r="D7193" t="s">
        <v>526</v>
      </c>
      <c r="E7193" t="s">
        <v>563</v>
      </c>
      <c r="F7193" t="s">
        <v>396</v>
      </c>
      <c r="G7193">
        <v>0</v>
      </c>
      <c r="H7193">
        <v>5</v>
      </c>
      <c r="I7193">
        <v>0</v>
      </c>
      <c r="J7193">
        <v>5</v>
      </c>
      <c r="K7193">
        <v>0</v>
      </c>
      <c r="L7193">
        <v>0</v>
      </c>
      <c r="M7193">
        <v>0</v>
      </c>
      <c r="N7193">
        <v>0</v>
      </c>
      <c r="O7193">
        <v>0</v>
      </c>
      <c r="P7193">
        <v>0</v>
      </c>
      <c r="Q7193">
        <v>0</v>
      </c>
    </row>
    <row r="7194" spans="1:17" x14ac:dyDescent="0.25">
      <c r="A7194" t="s">
        <v>13549</v>
      </c>
      <c r="B7194" t="s">
        <v>73</v>
      </c>
      <c r="C7194" t="s">
        <v>195</v>
      </c>
      <c r="D7194" t="s">
        <v>526</v>
      </c>
      <c r="E7194" t="s">
        <v>563</v>
      </c>
      <c r="F7194" t="s">
        <v>4236</v>
      </c>
      <c r="G7194">
        <v>0</v>
      </c>
      <c r="H7194">
        <v>5</v>
      </c>
      <c r="I7194">
        <v>0</v>
      </c>
      <c r="J7194">
        <v>5</v>
      </c>
      <c r="K7194">
        <v>0</v>
      </c>
      <c r="L7194">
        <v>0</v>
      </c>
      <c r="M7194">
        <v>0</v>
      </c>
      <c r="N7194">
        <v>0</v>
      </c>
      <c r="O7194">
        <v>0</v>
      </c>
      <c r="P7194">
        <v>0</v>
      </c>
      <c r="Q7194">
        <v>0</v>
      </c>
    </row>
    <row r="7195" spans="1:17" x14ac:dyDescent="0.25">
      <c r="A7195" t="s">
        <v>13550</v>
      </c>
      <c r="B7195" t="s">
        <v>73</v>
      </c>
      <c r="C7195" t="s">
        <v>195</v>
      </c>
      <c r="D7195" t="s">
        <v>526</v>
      </c>
      <c r="E7195" t="s">
        <v>563</v>
      </c>
      <c r="F7195" t="s">
        <v>4238</v>
      </c>
      <c r="G7195">
        <v>0</v>
      </c>
      <c r="H7195">
        <v>0</v>
      </c>
      <c r="I7195">
        <v>0</v>
      </c>
      <c r="J7195">
        <v>0</v>
      </c>
      <c r="K7195">
        <v>0</v>
      </c>
      <c r="L7195">
        <v>0</v>
      </c>
      <c r="M7195">
        <v>5</v>
      </c>
      <c r="N7195">
        <v>0</v>
      </c>
      <c r="O7195">
        <v>0</v>
      </c>
      <c r="P7195">
        <v>0</v>
      </c>
      <c r="Q7195">
        <v>0</v>
      </c>
    </row>
    <row r="7196" spans="1:17" x14ac:dyDescent="0.25">
      <c r="A7196" t="s">
        <v>13551</v>
      </c>
      <c r="B7196" t="s">
        <v>73</v>
      </c>
      <c r="C7196" t="s">
        <v>195</v>
      </c>
      <c r="D7196" t="s">
        <v>526</v>
      </c>
      <c r="E7196" t="s">
        <v>563</v>
      </c>
      <c r="F7196" t="s">
        <v>397</v>
      </c>
      <c r="G7196">
        <v>0</v>
      </c>
      <c r="H7196">
        <v>5</v>
      </c>
      <c r="I7196">
        <v>0</v>
      </c>
      <c r="J7196">
        <v>5</v>
      </c>
      <c r="K7196">
        <v>0</v>
      </c>
      <c r="L7196">
        <v>0</v>
      </c>
      <c r="M7196">
        <v>0</v>
      </c>
      <c r="N7196">
        <v>0</v>
      </c>
      <c r="O7196">
        <v>0</v>
      </c>
      <c r="P7196">
        <v>0</v>
      </c>
      <c r="Q7196">
        <v>0</v>
      </c>
    </row>
    <row r="7197" spans="1:17" x14ac:dyDescent="0.25">
      <c r="A7197" t="s">
        <v>18962</v>
      </c>
      <c r="B7197" t="s">
        <v>73</v>
      </c>
      <c r="C7197" t="s">
        <v>195</v>
      </c>
      <c r="D7197" t="s">
        <v>526</v>
      </c>
      <c r="E7197" t="s">
        <v>563</v>
      </c>
      <c r="F7197" t="s">
        <v>398</v>
      </c>
      <c r="G7197">
        <v>0</v>
      </c>
      <c r="H7197">
        <v>5</v>
      </c>
      <c r="I7197">
        <v>0</v>
      </c>
      <c r="J7197">
        <v>5</v>
      </c>
      <c r="K7197">
        <v>0</v>
      </c>
      <c r="L7197">
        <v>0</v>
      </c>
      <c r="M7197">
        <v>0</v>
      </c>
      <c r="N7197">
        <v>0</v>
      </c>
      <c r="O7197">
        <v>0</v>
      </c>
      <c r="P7197">
        <v>0</v>
      </c>
      <c r="Q7197">
        <v>0</v>
      </c>
    </row>
    <row r="7198" spans="1:17" x14ac:dyDescent="0.25">
      <c r="A7198" t="s">
        <v>18963</v>
      </c>
      <c r="B7198" t="s">
        <v>73</v>
      </c>
      <c r="C7198" t="s">
        <v>195</v>
      </c>
      <c r="D7198" t="s">
        <v>526</v>
      </c>
      <c r="E7198" t="s">
        <v>563</v>
      </c>
      <c r="F7198" t="s">
        <v>4242</v>
      </c>
      <c r="G7198">
        <v>0</v>
      </c>
      <c r="H7198">
        <v>0</v>
      </c>
      <c r="I7198">
        <v>0</v>
      </c>
      <c r="J7198">
        <v>0</v>
      </c>
      <c r="K7198">
        <v>0</v>
      </c>
      <c r="L7198">
        <v>0</v>
      </c>
      <c r="M7198">
        <v>5</v>
      </c>
      <c r="N7198">
        <v>0</v>
      </c>
      <c r="O7198">
        <v>0</v>
      </c>
      <c r="P7198">
        <v>0</v>
      </c>
      <c r="Q7198">
        <v>0</v>
      </c>
    </row>
    <row r="7199" spans="1:17" x14ac:dyDescent="0.25">
      <c r="A7199" t="s">
        <v>18964</v>
      </c>
      <c r="B7199" t="s">
        <v>73</v>
      </c>
      <c r="C7199" t="s">
        <v>195</v>
      </c>
      <c r="D7199" t="s">
        <v>526</v>
      </c>
      <c r="E7199" t="s">
        <v>563</v>
      </c>
      <c r="F7199" t="s">
        <v>399</v>
      </c>
      <c r="G7199">
        <v>0</v>
      </c>
      <c r="H7199">
        <v>5</v>
      </c>
      <c r="I7199">
        <v>0</v>
      </c>
      <c r="J7199">
        <v>5</v>
      </c>
      <c r="K7199">
        <v>0</v>
      </c>
      <c r="L7199">
        <v>0</v>
      </c>
      <c r="M7199">
        <v>0</v>
      </c>
      <c r="N7199">
        <v>0</v>
      </c>
      <c r="O7199">
        <v>0</v>
      </c>
      <c r="P7199">
        <v>0</v>
      </c>
      <c r="Q7199">
        <v>0</v>
      </c>
    </row>
    <row r="7200" spans="1:17" x14ac:dyDescent="0.25">
      <c r="A7200" t="s">
        <v>18965</v>
      </c>
      <c r="B7200" t="s">
        <v>73</v>
      </c>
      <c r="C7200" t="s">
        <v>195</v>
      </c>
      <c r="D7200" t="s">
        <v>526</v>
      </c>
      <c r="E7200" t="s">
        <v>563</v>
      </c>
      <c r="F7200" t="s">
        <v>4245</v>
      </c>
      <c r="G7200">
        <v>0</v>
      </c>
      <c r="H7200">
        <v>0</v>
      </c>
      <c r="I7200">
        <v>0</v>
      </c>
      <c r="J7200">
        <v>0</v>
      </c>
      <c r="K7200">
        <v>0</v>
      </c>
      <c r="L7200">
        <v>0</v>
      </c>
      <c r="M7200">
        <v>5</v>
      </c>
      <c r="N7200">
        <v>0</v>
      </c>
      <c r="O7200">
        <v>0</v>
      </c>
      <c r="P7200">
        <v>0</v>
      </c>
      <c r="Q7200">
        <v>0</v>
      </c>
    </row>
    <row r="7201" spans="1:17" x14ac:dyDescent="0.25">
      <c r="A7201" t="s">
        <v>18966</v>
      </c>
      <c r="B7201" t="s">
        <v>73</v>
      </c>
      <c r="C7201" t="s">
        <v>195</v>
      </c>
      <c r="D7201" t="s">
        <v>526</v>
      </c>
      <c r="E7201" t="s">
        <v>563</v>
      </c>
      <c r="F7201" t="s">
        <v>394</v>
      </c>
      <c r="G7201">
        <v>0</v>
      </c>
      <c r="H7201">
        <v>0</v>
      </c>
      <c r="I7201">
        <v>0</v>
      </c>
      <c r="J7201">
        <v>0</v>
      </c>
      <c r="K7201">
        <v>0</v>
      </c>
      <c r="L7201">
        <v>0</v>
      </c>
      <c r="M7201">
        <v>0</v>
      </c>
      <c r="N7201">
        <v>4</v>
      </c>
      <c r="O7201">
        <v>4</v>
      </c>
      <c r="P7201">
        <v>0</v>
      </c>
      <c r="Q7201">
        <v>0</v>
      </c>
    </row>
    <row r="7202" spans="1:17" x14ac:dyDescent="0.25">
      <c r="A7202" t="s">
        <v>18967</v>
      </c>
      <c r="B7202" t="s">
        <v>73</v>
      </c>
      <c r="C7202" t="s">
        <v>195</v>
      </c>
      <c r="D7202" t="s">
        <v>526</v>
      </c>
      <c r="E7202" t="s">
        <v>563</v>
      </c>
      <c r="F7202" t="s">
        <v>395</v>
      </c>
      <c r="G7202">
        <v>0</v>
      </c>
      <c r="H7202">
        <v>0</v>
      </c>
      <c r="I7202">
        <v>0</v>
      </c>
      <c r="J7202">
        <v>0</v>
      </c>
      <c r="K7202">
        <v>0</v>
      </c>
      <c r="L7202">
        <v>0</v>
      </c>
      <c r="M7202">
        <v>0</v>
      </c>
      <c r="N7202">
        <v>4</v>
      </c>
      <c r="O7202">
        <v>4</v>
      </c>
      <c r="P7202">
        <v>0</v>
      </c>
      <c r="Q7202">
        <v>0</v>
      </c>
    </row>
    <row r="7203" spans="1:17" x14ac:dyDescent="0.25">
      <c r="A7203" t="s">
        <v>18968</v>
      </c>
      <c r="B7203" t="s">
        <v>73</v>
      </c>
      <c r="C7203" t="s">
        <v>195</v>
      </c>
      <c r="D7203" t="s">
        <v>526</v>
      </c>
      <c r="E7203" t="s">
        <v>563</v>
      </c>
      <c r="F7203" t="s">
        <v>525</v>
      </c>
      <c r="G7203">
        <v>5</v>
      </c>
      <c r="H7203">
        <v>0</v>
      </c>
      <c r="I7203">
        <v>0</v>
      </c>
      <c r="J7203">
        <v>0</v>
      </c>
      <c r="K7203">
        <v>0</v>
      </c>
      <c r="L7203">
        <v>0</v>
      </c>
      <c r="M7203">
        <v>0</v>
      </c>
      <c r="N7203">
        <v>0</v>
      </c>
      <c r="O7203">
        <v>0</v>
      </c>
      <c r="P7203">
        <v>0</v>
      </c>
      <c r="Q7203">
        <v>0</v>
      </c>
    </row>
    <row r="7204" spans="1:17" x14ac:dyDescent="0.25">
      <c r="A7204" t="s">
        <v>25313</v>
      </c>
      <c r="B7204" t="s">
        <v>73</v>
      </c>
      <c r="C7204" t="s">
        <v>195</v>
      </c>
      <c r="D7204" t="s">
        <v>526</v>
      </c>
      <c r="E7204" t="s">
        <v>21471</v>
      </c>
      <c r="F7204" t="s">
        <v>396</v>
      </c>
      <c r="G7204">
        <v>0</v>
      </c>
      <c r="H7204">
        <v>17</v>
      </c>
      <c r="I7204">
        <v>1</v>
      </c>
      <c r="J7204">
        <v>16</v>
      </c>
      <c r="K7204">
        <v>0</v>
      </c>
      <c r="L7204">
        <v>0</v>
      </c>
      <c r="M7204">
        <v>0</v>
      </c>
      <c r="N7204">
        <v>0</v>
      </c>
      <c r="O7204">
        <v>0</v>
      </c>
      <c r="P7204">
        <v>0</v>
      </c>
      <c r="Q7204">
        <v>0</v>
      </c>
    </row>
    <row r="7205" spans="1:17" x14ac:dyDescent="0.25">
      <c r="A7205" t="s">
        <v>25314</v>
      </c>
      <c r="B7205" t="s">
        <v>73</v>
      </c>
      <c r="C7205" t="s">
        <v>195</v>
      </c>
      <c r="D7205" t="s">
        <v>526</v>
      </c>
      <c r="E7205" t="s">
        <v>21471</v>
      </c>
      <c r="F7205" t="s">
        <v>4236</v>
      </c>
      <c r="G7205">
        <v>0</v>
      </c>
      <c r="H7205">
        <v>17</v>
      </c>
      <c r="I7205">
        <v>1</v>
      </c>
      <c r="J7205">
        <v>15</v>
      </c>
      <c r="K7205">
        <v>0</v>
      </c>
      <c r="L7205">
        <v>1</v>
      </c>
      <c r="M7205">
        <v>0</v>
      </c>
      <c r="N7205">
        <v>0</v>
      </c>
      <c r="O7205">
        <v>0</v>
      </c>
      <c r="P7205">
        <v>0</v>
      </c>
      <c r="Q7205">
        <v>0</v>
      </c>
    </row>
    <row r="7206" spans="1:17" x14ac:dyDescent="0.25">
      <c r="A7206" t="s">
        <v>25315</v>
      </c>
      <c r="B7206" t="s">
        <v>73</v>
      </c>
      <c r="C7206" t="s">
        <v>195</v>
      </c>
      <c r="D7206" t="s">
        <v>526</v>
      </c>
      <c r="E7206" t="s">
        <v>21471</v>
      </c>
      <c r="F7206" t="s">
        <v>4238</v>
      </c>
      <c r="G7206">
        <v>0</v>
      </c>
      <c r="H7206">
        <v>0</v>
      </c>
      <c r="I7206">
        <v>0</v>
      </c>
      <c r="J7206">
        <v>0</v>
      </c>
      <c r="K7206">
        <v>0</v>
      </c>
      <c r="L7206">
        <v>0</v>
      </c>
      <c r="M7206">
        <v>17</v>
      </c>
      <c r="N7206">
        <v>0</v>
      </c>
      <c r="O7206">
        <v>0</v>
      </c>
      <c r="P7206">
        <v>0</v>
      </c>
      <c r="Q7206">
        <v>0</v>
      </c>
    </row>
    <row r="7207" spans="1:17" x14ac:dyDescent="0.25">
      <c r="A7207" t="s">
        <v>25316</v>
      </c>
      <c r="B7207" t="s">
        <v>73</v>
      </c>
      <c r="C7207" t="s">
        <v>195</v>
      </c>
      <c r="D7207" t="s">
        <v>526</v>
      </c>
      <c r="E7207" t="s">
        <v>21471</v>
      </c>
      <c r="F7207" t="s">
        <v>397</v>
      </c>
      <c r="G7207">
        <v>0</v>
      </c>
      <c r="H7207">
        <v>17</v>
      </c>
      <c r="I7207">
        <v>1</v>
      </c>
      <c r="J7207">
        <v>15</v>
      </c>
      <c r="K7207">
        <v>0</v>
      </c>
      <c r="L7207">
        <v>1</v>
      </c>
      <c r="M7207">
        <v>0</v>
      </c>
      <c r="N7207">
        <v>0</v>
      </c>
      <c r="O7207">
        <v>0</v>
      </c>
      <c r="P7207">
        <v>0</v>
      </c>
      <c r="Q7207">
        <v>0</v>
      </c>
    </row>
    <row r="7208" spans="1:17" x14ac:dyDescent="0.25">
      <c r="A7208" t="s">
        <v>25317</v>
      </c>
      <c r="B7208" t="s">
        <v>73</v>
      </c>
      <c r="C7208" t="s">
        <v>195</v>
      </c>
      <c r="D7208" t="s">
        <v>526</v>
      </c>
      <c r="E7208" t="s">
        <v>21471</v>
      </c>
      <c r="F7208" t="s">
        <v>398</v>
      </c>
      <c r="G7208">
        <v>0</v>
      </c>
      <c r="H7208">
        <v>17</v>
      </c>
      <c r="I7208">
        <v>1</v>
      </c>
      <c r="J7208">
        <v>15</v>
      </c>
      <c r="K7208">
        <v>0</v>
      </c>
      <c r="L7208">
        <v>1</v>
      </c>
      <c r="M7208">
        <v>0</v>
      </c>
      <c r="N7208">
        <v>0</v>
      </c>
      <c r="O7208">
        <v>0</v>
      </c>
      <c r="P7208">
        <v>0</v>
      </c>
      <c r="Q7208">
        <v>0</v>
      </c>
    </row>
    <row r="7209" spans="1:17" x14ac:dyDescent="0.25">
      <c r="A7209" t="s">
        <v>25318</v>
      </c>
      <c r="B7209" t="s">
        <v>73</v>
      </c>
      <c r="C7209" t="s">
        <v>195</v>
      </c>
      <c r="D7209" t="s">
        <v>526</v>
      </c>
      <c r="E7209" t="s">
        <v>21471</v>
      </c>
      <c r="F7209" t="s">
        <v>4242</v>
      </c>
      <c r="G7209">
        <v>0</v>
      </c>
      <c r="H7209">
        <v>0</v>
      </c>
      <c r="I7209">
        <v>0</v>
      </c>
      <c r="J7209">
        <v>0</v>
      </c>
      <c r="K7209">
        <v>0</v>
      </c>
      <c r="L7209">
        <v>0</v>
      </c>
      <c r="M7209">
        <v>17</v>
      </c>
      <c r="N7209">
        <v>0</v>
      </c>
      <c r="O7209">
        <v>0</v>
      </c>
      <c r="P7209">
        <v>0</v>
      </c>
      <c r="Q7209">
        <v>0</v>
      </c>
    </row>
    <row r="7210" spans="1:17" x14ac:dyDescent="0.25">
      <c r="A7210" t="s">
        <v>25319</v>
      </c>
      <c r="B7210" t="s">
        <v>73</v>
      </c>
      <c r="C7210" t="s">
        <v>195</v>
      </c>
      <c r="D7210" t="s">
        <v>526</v>
      </c>
      <c r="E7210" t="s">
        <v>21471</v>
      </c>
      <c r="F7210" t="s">
        <v>399</v>
      </c>
      <c r="G7210">
        <v>0</v>
      </c>
      <c r="H7210">
        <v>17</v>
      </c>
      <c r="I7210">
        <v>1</v>
      </c>
      <c r="J7210">
        <v>16</v>
      </c>
      <c r="K7210">
        <v>0</v>
      </c>
      <c r="L7210">
        <v>0</v>
      </c>
      <c r="M7210">
        <v>0</v>
      </c>
      <c r="N7210">
        <v>0</v>
      </c>
      <c r="O7210">
        <v>0</v>
      </c>
      <c r="P7210">
        <v>0</v>
      </c>
      <c r="Q7210">
        <v>0</v>
      </c>
    </row>
    <row r="7211" spans="1:17" x14ac:dyDescent="0.25">
      <c r="A7211" t="s">
        <v>25320</v>
      </c>
      <c r="B7211" t="s">
        <v>73</v>
      </c>
      <c r="C7211" t="s">
        <v>195</v>
      </c>
      <c r="D7211" t="s">
        <v>526</v>
      </c>
      <c r="E7211" t="s">
        <v>21471</v>
      </c>
      <c r="F7211" t="s">
        <v>4245</v>
      </c>
      <c r="G7211">
        <v>0</v>
      </c>
      <c r="H7211">
        <v>0</v>
      </c>
      <c r="I7211">
        <v>0</v>
      </c>
      <c r="J7211">
        <v>0</v>
      </c>
      <c r="K7211">
        <v>0</v>
      </c>
      <c r="L7211">
        <v>0</v>
      </c>
      <c r="M7211">
        <v>17</v>
      </c>
      <c r="N7211">
        <v>0</v>
      </c>
      <c r="O7211">
        <v>0</v>
      </c>
      <c r="P7211">
        <v>0</v>
      </c>
      <c r="Q7211">
        <v>0</v>
      </c>
    </row>
    <row r="7212" spans="1:17" x14ac:dyDescent="0.25">
      <c r="A7212" t="s">
        <v>25321</v>
      </c>
      <c r="B7212" t="s">
        <v>73</v>
      </c>
      <c r="C7212" t="s">
        <v>195</v>
      </c>
      <c r="D7212" t="s">
        <v>526</v>
      </c>
      <c r="E7212" t="s">
        <v>21471</v>
      </c>
      <c r="F7212" t="s">
        <v>394</v>
      </c>
      <c r="G7212">
        <v>0</v>
      </c>
      <c r="H7212">
        <v>0</v>
      </c>
      <c r="I7212">
        <v>0</v>
      </c>
      <c r="J7212">
        <v>0</v>
      </c>
      <c r="K7212">
        <v>0</v>
      </c>
      <c r="L7212">
        <v>0</v>
      </c>
      <c r="M7212">
        <v>0</v>
      </c>
      <c r="N7212">
        <v>17</v>
      </c>
      <c r="O7212">
        <v>16</v>
      </c>
      <c r="P7212">
        <v>1</v>
      </c>
      <c r="Q7212">
        <v>0</v>
      </c>
    </row>
    <row r="7213" spans="1:17" x14ac:dyDescent="0.25">
      <c r="A7213" t="s">
        <v>25322</v>
      </c>
      <c r="B7213" t="s">
        <v>73</v>
      </c>
      <c r="C7213" t="s">
        <v>195</v>
      </c>
      <c r="D7213" t="s">
        <v>526</v>
      </c>
      <c r="E7213" t="s">
        <v>21471</v>
      </c>
      <c r="F7213" t="s">
        <v>395</v>
      </c>
      <c r="G7213">
        <v>0</v>
      </c>
      <c r="H7213">
        <v>0</v>
      </c>
      <c r="I7213">
        <v>0</v>
      </c>
      <c r="J7213">
        <v>0</v>
      </c>
      <c r="K7213">
        <v>0</v>
      </c>
      <c r="L7213">
        <v>0</v>
      </c>
      <c r="M7213">
        <v>0</v>
      </c>
      <c r="N7213">
        <v>16</v>
      </c>
      <c r="O7213">
        <v>15</v>
      </c>
      <c r="P7213">
        <v>1</v>
      </c>
      <c r="Q7213">
        <v>0</v>
      </c>
    </row>
    <row r="7214" spans="1:17" x14ac:dyDescent="0.25">
      <c r="A7214" t="s">
        <v>25323</v>
      </c>
      <c r="B7214" t="s">
        <v>73</v>
      </c>
      <c r="C7214" t="s">
        <v>195</v>
      </c>
      <c r="D7214" t="s">
        <v>526</v>
      </c>
      <c r="E7214" t="s">
        <v>21471</v>
      </c>
      <c r="F7214" t="s">
        <v>525</v>
      </c>
      <c r="G7214">
        <v>17</v>
      </c>
      <c r="H7214">
        <v>0</v>
      </c>
      <c r="I7214">
        <v>0</v>
      </c>
      <c r="J7214">
        <v>0</v>
      </c>
      <c r="K7214">
        <v>0</v>
      </c>
      <c r="L7214">
        <v>0</v>
      </c>
      <c r="M7214">
        <v>0</v>
      </c>
      <c r="N7214">
        <v>0</v>
      </c>
      <c r="O7214">
        <v>0</v>
      </c>
      <c r="P7214">
        <v>0</v>
      </c>
      <c r="Q7214">
        <v>0</v>
      </c>
    </row>
    <row r="7215" spans="1:17" x14ac:dyDescent="0.25">
      <c r="A7215" t="s">
        <v>18969</v>
      </c>
      <c r="B7215" t="s">
        <v>73</v>
      </c>
      <c r="C7215" t="s">
        <v>196</v>
      </c>
      <c r="D7215" t="s">
        <v>526</v>
      </c>
      <c r="E7215" t="s">
        <v>563</v>
      </c>
      <c r="F7215" t="s">
        <v>396</v>
      </c>
      <c r="G7215">
        <v>0</v>
      </c>
      <c r="H7215">
        <v>6</v>
      </c>
      <c r="I7215">
        <v>0</v>
      </c>
      <c r="J7215">
        <v>5</v>
      </c>
      <c r="K7215">
        <v>1</v>
      </c>
      <c r="L7215">
        <v>0</v>
      </c>
      <c r="M7215">
        <v>0</v>
      </c>
      <c r="N7215">
        <v>0</v>
      </c>
      <c r="O7215">
        <v>0</v>
      </c>
      <c r="P7215">
        <v>0</v>
      </c>
      <c r="Q7215">
        <v>0</v>
      </c>
    </row>
    <row r="7216" spans="1:17" x14ac:dyDescent="0.25">
      <c r="A7216" t="s">
        <v>18970</v>
      </c>
      <c r="B7216" t="s">
        <v>73</v>
      </c>
      <c r="C7216" t="s">
        <v>196</v>
      </c>
      <c r="D7216" t="s">
        <v>526</v>
      </c>
      <c r="E7216" t="s">
        <v>563</v>
      </c>
      <c r="F7216" t="s">
        <v>4236</v>
      </c>
      <c r="G7216">
        <v>0</v>
      </c>
      <c r="H7216">
        <v>6</v>
      </c>
      <c r="I7216">
        <v>0</v>
      </c>
      <c r="J7216">
        <v>5</v>
      </c>
      <c r="K7216">
        <v>1</v>
      </c>
      <c r="L7216">
        <v>0</v>
      </c>
      <c r="M7216">
        <v>0</v>
      </c>
      <c r="N7216">
        <v>0</v>
      </c>
      <c r="O7216">
        <v>0</v>
      </c>
      <c r="P7216">
        <v>0</v>
      </c>
      <c r="Q7216">
        <v>0</v>
      </c>
    </row>
    <row r="7217" spans="1:17" x14ac:dyDescent="0.25">
      <c r="A7217" t="s">
        <v>25324</v>
      </c>
      <c r="B7217" t="s">
        <v>72</v>
      </c>
      <c r="C7217" t="s">
        <v>129</v>
      </c>
      <c r="D7217" t="s">
        <v>526</v>
      </c>
      <c r="E7217" t="s">
        <v>21471</v>
      </c>
      <c r="F7217" t="s">
        <v>397</v>
      </c>
      <c r="G7217">
        <v>0</v>
      </c>
      <c r="H7217">
        <v>19</v>
      </c>
      <c r="I7217">
        <v>2</v>
      </c>
      <c r="J7217">
        <v>16</v>
      </c>
      <c r="K7217">
        <v>1</v>
      </c>
      <c r="L7217">
        <v>0</v>
      </c>
      <c r="M7217">
        <v>0</v>
      </c>
      <c r="N7217">
        <v>0</v>
      </c>
      <c r="O7217">
        <v>0</v>
      </c>
      <c r="P7217">
        <v>0</v>
      </c>
      <c r="Q7217">
        <v>0</v>
      </c>
    </row>
    <row r="7218" spans="1:17" x14ac:dyDescent="0.25">
      <c r="A7218" t="s">
        <v>25325</v>
      </c>
      <c r="B7218" t="s">
        <v>72</v>
      </c>
      <c r="C7218" t="s">
        <v>129</v>
      </c>
      <c r="D7218" t="s">
        <v>526</v>
      </c>
      <c r="E7218" t="s">
        <v>21471</v>
      </c>
      <c r="F7218" t="s">
        <v>398</v>
      </c>
      <c r="G7218">
        <v>0</v>
      </c>
      <c r="H7218">
        <v>19</v>
      </c>
      <c r="I7218">
        <v>2</v>
      </c>
      <c r="J7218">
        <v>17</v>
      </c>
      <c r="K7218">
        <v>0</v>
      </c>
      <c r="L7218">
        <v>0</v>
      </c>
      <c r="M7218">
        <v>0</v>
      </c>
      <c r="N7218">
        <v>0</v>
      </c>
      <c r="O7218">
        <v>0</v>
      </c>
      <c r="P7218">
        <v>0</v>
      </c>
      <c r="Q7218">
        <v>0</v>
      </c>
    </row>
    <row r="7219" spans="1:17" x14ac:dyDescent="0.25">
      <c r="A7219" t="s">
        <v>25326</v>
      </c>
      <c r="B7219" t="s">
        <v>72</v>
      </c>
      <c r="C7219" t="s">
        <v>129</v>
      </c>
      <c r="D7219" t="s">
        <v>526</v>
      </c>
      <c r="E7219" t="s">
        <v>21471</v>
      </c>
      <c r="F7219" t="s">
        <v>4242</v>
      </c>
      <c r="G7219">
        <v>0</v>
      </c>
      <c r="H7219">
        <v>0</v>
      </c>
      <c r="I7219">
        <v>0</v>
      </c>
      <c r="J7219">
        <v>0</v>
      </c>
      <c r="K7219">
        <v>0</v>
      </c>
      <c r="L7219">
        <v>0</v>
      </c>
      <c r="M7219">
        <v>19</v>
      </c>
      <c r="N7219">
        <v>0</v>
      </c>
      <c r="O7219">
        <v>0</v>
      </c>
      <c r="P7219">
        <v>0</v>
      </c>
      <c r="Q7219">
        <v>0</v>
      </c>
    </row>
    <row r="7220" spans="1:17" x14ac:dyDescent="0.25">
      <c r="A7220" t="s">
        <v>25327</v>
      </c>
      <c r="B7220" t="s">
        <v>72</v>
      </c>
      <c r="C7220" t="s">
        <v>129</v>
      </c>
      <c r="D7220" t="s">
        <v>526</v>
      </c>
      <c r="E7220" t="s">
        <v>21471</v>
      </c>
      <c r="F7220" t="s">
        <v>399</v>
      </c>
      <c r="G7220">
        <v>0</v>
      </c>
      <c r="H7220">
        <v>19</v>
      </c>
      <c r="I7220">
        <v>2</v>
      </c>
      <c r="J7220">
        <v>16</v>
      </c>
      <c r="K7220">
        <v>1</v>
      </c>
      <c r="L7220">
        <v>0</v>
      </c>
      <c r="M7220">
        <v>0</v>
      </c>
      <c r="N7220">
        <v>0</v>
      </c>
      <c r="O7220">
        <v>0</v>
      </c>
      <c r="P7220">
        <v>0</v>
      </c>
      <c r="Q7220">
        <v>0</v>
      </c>
    </row>
    <row r="7221" spans="1:17" x14ac:dyDescent="0.25">
      <c r="A7221" t="s">
        <v>25328</v>
      </c>
      <c r="B7221" t="s">
        <v>72</v>
      </c>
      <c r="C7221" t="s">
        <v>129</v>
      </c>
      <c r="D7221" t="s">
        <v>526</v>
      </c>
      <c r="E7221" t="s">
        <v>21471</v>
      </c>
      <c r="F7221" t="s">
        <v>4245</v>
      </c>
      <c r="G7221">
        <v>0</v>
      </c>
      <c r="H7221">
        <v>0</v>
      </c>
      <c r="I7221">
        <v>0</v>
      </c>
      <c r="J7221">
        <v>0</v>
      </c>
      <c r="K7221">
        <v>0</v>
      </c>
      <c r="L7221">
        <v>0</v>
      </c>
      <c r="M7221">
        <v>19</v>
      </c>
      <c r="N7221">
        <v>0</v>
      </c>
      <c r="O7221">
        <v>0</v>
      </c>
      <c r="P7221">
        <v>0</v>
      </c>
      <c r="Q7221">
        <v>0</v>
      </c>
    </row>
    <row r="7222" spans="1:17" x14ac:dyDescent="0.25">
      <c r="A7222" t="s">
        <v>25329</v>
      </c>
      <c r="B7222" t="s">
        <v>72</v>
      </c>
      <c r="C7222" t="s">
        <v>129</v>
      </c>
      <c r="D7222" t="s">
        <v>526</v>
      </c>
      <c r="E7222" t="s">
        <v>21471</v>
      </c>
      <c r="F7222" t="s">
        <v>394</v>
      </c>
      <c r="G7222">
        <v>0</v>
      </c>
      <c r="H7222">
        <v>0</v>
      </c>
      <c r="I7222">
        <v>0</v>
      </c>
      <c r="J7222">
        <v>0</v>
      </c>
      <c r="K7222">
        <v>0</v>
      </c>
      <c r="L7222">
        <v>0</v>
      </c>
      <c r="M7222">
        <v>0</v>
      </c>
      <c r="N7222">
        <v>16</v>
      </c>
      <c r="O7222">
        <v>16</v>
      </c>
      <c r="P7222">
        <v>0</v>
      </c>
      <c r="Q7222">
        <v>0</v>
      </c>
    </row>
    <row r="7223" spans="1:17" x14ac:dyDescent="0.25">
      <c r="A7223" t="s">
        <v>25330</v>
      </c>
      <c r="B7223" t="s">
        <v>72</v>
      </c>
      <c r="C7223" t="s">
        <v>129</v>
      </c>
      <c r="D7223" t="s">
        <v>526</v>
      </c>
      <c r="E7223" t="s">
        <v>21471</v>
      </c>
      <c r="F7223" t="s">
        <v>395</v>
      </c>
      <c r="G7223">
        <v>0</v>
      </c>
      <c r="H7223">
        <v>0</v>
      </c>
      <c r="I7223">
        <v>0</v>
      </c>
      <c r="J7223">
        <v>0</v>
      </c>
      <c r="K7223">
        <v>0</v>
      </c>
      <c r="L7223">
        <v>0</v>
      </c>
      <c r="M7223">
        <v>0</v>
      </c>
      <c r="N7223">
        <v>16</v>
      </c>
      <c r="O7223">
        <v>16</v>
      </c>
      <c r="P7223">
        <v>0</v>
      </c>
      <c r="Q7223">
        <v>0</v>
      </c>
    </row>
    <row r="7224" spans="1:17" x14ac:dyDescent="0.25">
      <c r="A7224" t="s">
        <v>25331</v>
      </c>
      <c r="B7224" t="s">
        <v>72</v>
      </c>
      <c r="C7224" t="s">
        <v>129</v>
      </c>
      <c r="D7224" t="s">
        <v>526</v>
      </c>
      <c r="E7224" t="s">
        <v>21471</v>
      </c>
      <c r="F7224" t="s">
        <v>525</v>
      </c>
      <c r="G7224">
        <v>19</v>
      </c>
      <c r="H7224">
        <v>0</v>
      </c>
      <c r="I7224">
        <v>0</v>
      </c>
      <c r="J7224">
        <v>0</v>
      </c>
      <c r="K7224">
        <v>0</v>
      </c>
      <c r="L7224">
        <v>0</v>
      </c>
      <c r="M7224">
        <v>0</v>
      </c>
      <c r="N7224">
        <v>0</v>
      </c>
      <c r="O7224">
        <v>0</v>
      </c>
      <c r="P7224">
        <v>0</v>
      </c>
      <c r="Q7224">
        <v>0</v>
      </c>
    </row>
    <row r="7225" spans="1:17" x14ac:dyDescent="0.25">
      <c r="A7225" t="s">
        <v>18977</v>
      </c>
      <c r="B7225" t="s">
        <v>73</v>
      </c>
      <c r="C7225" t="s">
        <v>196</v>
      </c>
      <c r="D7225" t="s">
        <v>526</v>
      </c>
      <c r="E7225" t="s">
        <v>563</v>
      </c>
      <c r="F7225" t="s">
        <v>394</v>
      </c>
      <c r="G7225">
        <v>0</v>
      </c>
      <c r="H7225">
        <v>0</v>
      </c>
      <c r="I7225">
        <v>0</v>
      </c>
      <c r="J7225">
        <v>0</v>
      </c>
      <c r="K7225">
        <v>0</v>
      </c>
      <c r="L7225">
        <v>0</v>
      </c>
      <c r="M7225">
        <v>0</v>
      </c>
      <c r="N7225">
        <v>6</v>
      </c>
      <c r="O7225">
        <v>6</v>
      </c>
      <c r="P7225">
        <v>0</v>
      </c>
      <c r="Q7225">
        <v>0</v>
      </c>
    </row>
    <row r="7226" spans="1:17" x14ac:dyDescent="0.25">
      <c r="A7226" t="s">
        <v>18140</v>
      </c>
      <c r="B7226" t="s">
        <v>73</v>
      </c>
      <c r="C7226" t="s">
        <v>196</v>
      </c>
      <c r="D7226" t="s">
        <v>526</v>
      </c>
      <c r="E7226" t="s">
        <v>563</v>
      </c>
      <c r="F7226" t="s">
        <v>395</v>
      </c>
      <c r="G7226">
        <v>0</v>
      </c>
      <c r="H7226">
        <v>0</v>
      </c>
      <c r="I7226">
        <v>0</v>
      </c>
      <c r="J7226">
        <v>0</v>
      </c>
      <c r="K7226">
        <v>0</v>
      </c>
      <c r="L7226">
        <v>0</v>
      </c>
      <c r="M7226">
        <v>0</v>
      </c>
      <c r="N7226">
        <v>6</v>
      </c>
      <c r="O7226">
        <v>6</v>
      </c>
      <c r="P7226">
        <v>0</v>
      </c>
      <c r="Q7226">
        <v>0</v>
      </c>
    </row>
    <row r="7227" spans="1:17" x14ac:dyDescent="0.25">
      <c r="A7227" t="s">
        <v>18141</v>
      </c>
      <c r="B7227" t="s">
        <v>73</v>
      </c>
      <c r="C7227" t="s">
        <v>196</v>
      </c>
      <c r="D7227" t="s">
        <v>526</v>
      </c>
      <c r="E7227" t="s">
        <v>563</v>
      </c>
      <c r="F7227" t="s">
        <v>525</v>
      </c>
      <c r="G7227">
        <v>6</v>
      </c>
      <c r="H7227">
        <v>0</v>
      </c>
      <c r="I7227">
        <v>0</v>
      </c>
      <c r="J7227">
        <v>0</v>
      </c>
      <c r="K7227">
        <v>0</v>
      </c>
      <c r="L7227">
        <v>0</v>
      </c>
      <c r="M7227">
        <v>0</v>
      </c>
      <c r="N7227">
        <v>0</v>
      </c>
      <c r="O7227">
        <v>0</v>
      </c>
      <c r="P7227">
        <v>0</v>
      </c>
      <c r="Q7227">
        <v>0</v>
      </c>
    </row>
    <row r="7228" spans="1:17" x14ac:dyDescent="0.25">
      <c r="A7228" t="s">
        <v>25073</v>
      </c>
      <c r="B7228" t="s">
        <v>73</v>
      </c>
      <c r="C7228" t="s">
        <v>196</v>
      </c>
      <c r="D7228" t="s">
        <v>526</v>
      </c>
      <c r="E7228" t="s">
        <v>21471</v>
      </c>
      <c r="F7228" t="s">
        <v>396</v>
      </c>
      <c r="G7228">
        <v>0</v>
      </c>
      <c r="H7228">
        <v>10</v>
      </c>
      <c r="I7228">
        <v>1</v>
      </c>
      <c r="J7228">
        <v>9</v>
      </c>
      <c r="K7228">
        <v>0</v>
      </c>
      <c r="L7228">
        <v>0</v>
      </c>
      <c r="M7228">
        <v>0</v>
      </c>
      <c r="N7228">
        <v>0</v>
      </c>
      <c r="O7228">
        <v>0</v>
      </c>
      <c r="P7228">
        <v>0</v>
      </c>
      <c r="Q7228">
        <v>0</v>
      </c>
    </row>
    <row r="7229" spans="1:17" x14ac:dyDescent="0.25">
      <c r="A7229" t="s">
        <v>25074</v>
      </c>
      <c r="B7229" t="s">
        <v>73</v>
      </c>
      <c r="C7229" t="s">
        <v>196</v>
      </c>
      <c r="D7229" t="s">
        <v>526</v>
      </c>
      <c r="E7229" t="s">
        <v>21471</v>
      </c>
      <c r="F7229" t="s">
        <v>4236</v>
      </c>
      <c r="G7229">
        <v>0</v>
      </c>
      <c r="H7229">
        <v>10</v>
      </c>
      <c r="I7229">
        <v>1</v>
      </c>
      <c r="J7229">
        <v>8</v>
      </c>
      <c r="K7229">
        <v>1</v>
      </c>
      <c r="L7229">
        <v>0</v>
      </c>
      <c r="M7229">
        <v>0</v>
      </c>
      <c r="N7229">
        <v>0</v>
      </c>
      <c r="O7229">
        <v>0</v>
      </c>
      <c r="P7229">
        <v>0</v>
      </c>
      <c r="Q7229">
        <v>0</v>
      </c>
    </row>
    <row r="7230" spans="1:17" x14ac:dyDescent="0.25">
      <c r="A7230" t="s">
        <v>25075</v>
      </c>
      <c r="B7230" t="s">
        <v>73</v>
      </c>
      <c r="C7230" t="s">
        <v>196</v>
      </c>
      <c r="D7230" t="s">
        <v>526</v>
      </c>
      <c r="E7230" t="s">
        <v>21471</v>
      </c>
      <c r="F7230" t="s">
        <v>4238</v>
      </c>
      <c r="G7230">
        <v>0</v>
      </c>
      <c r="H7230">
        <v>0</v>
      </c>
      <c r="I7230">
        <v>0</v>
      </c>
      <c r="J7230">
        <v>0</v>
      </c>
      <c r="K7230">
        <v>0</v>
      </c>
      <c r="L7230">
        <v>0</v>
      </c>
      <c r="M7230">
        <v>10</v>
      </c>
      <c r="N7230">
        <v>0</v>
      </c>
      <c r="O7230">
        <v>0</v>
      </c>
      <c r="P7230">
        <v>0</v>
      </c>
      <c r="Q7230">
        <v>0</v>
      </c>
    </row>
    <row r="7231" spans="1:17" x14ac:dyDescent="0.25">
      <c r="A7231" t="s">
        <v>25076</v>
      </c>
      <c r="B7231" t="s">
        <v>73</v>
      </c>
      <c r="C7231" t="s">
        <v>196</v>
      </c>
      <c r="D7231" t="s">
        <v>526</v>
      </c>
      <c r="E7231" t="s">
        <v>21471</v>
      </c>
      <c r="F7231" t="s">
        <v>397</v>
      </c>
      <c r="G7231">
        <v>0</v>
      </c>
      <c r="H7231">
        <v>10</v>
      </c>
      <c r="I7231">
        <v>1</v>
      </c>
      <c r="J7231">
        <v>8</v>
      </c>
      <c r="K7231">
        <v>1</v>
      </c>
      <c r="L7231">
        <v>0</v>
      </c>
      <c r="M7231">
        <v>0</v>
      </c>
      <c r="N7231">
        <v>0</v>
      </c>
      <c r="O7231">
        <v>0</v>
      </c>
      <c r="P7231">
        <v>0</v>
      </c>
      <c r="Q7231">
        <v>0</v>
      </c>
    </row>
    <row r="7232" spans="1:17" x14ac:dyDescent="0.25">
      <c r="A7232" t="s">
        <v>25077</v>
      </c>
      <c r="B7232" t="s">
        <v>73</v>
      </c>
      <c r="C7232" t="s">
        <v>196</v>
      </c>
      <c r="D7232" t="s">
        <v>526</v>
      </c>
      <c r="E7232" t="s">
        <v>21471</v>
      </c>
      <c r="F7232" t="s">
        <v>398</v>
      </c>
      <c r="G7232">
        <v>0</v>
      </c>
      <c r="H7232">
        <v>10</v>
      </c>
      <c r="I7232">
        <v>1</v>
      </c>
      <c r="J7232">
        <v>8</v>
      </c>
      <c r="K7232">
        <v>1</v>
      </c>
      <c r="L7232">
        <v>0</v>
      </c>
      <c r="M7232">
        <v>0</v>
      </c>
      <c r="N7232">
        <v>0</v>
      </c>
      <c r="O7232">
        <v>0</v>
      </c>
      <c r="P7232">
        <v>0</v>
      </c>
      <c r="Q7232">
        <v>0</v>
      </c>
    </row>
    <row r="7233" spans="1:17" x14ac:dyDescent="0.25">
      <c r="A7233" t="s">
        <v>25078</v>
      </c>
      <c r="B7233" t="s">
        <v>73</v>
      </c>
      <c r="C7233" t="s">
        <v>196</v>
      </c>
      <c r="D7233" t="s">
        <v>526</v>
      </c>
      <c r="E7233" t="s">
        <v>21471</v>
      </c>
      <c r="F7233" t="s">
        <v>4242</v>
      </c>
      <c r="G7233">
        <v>0</v>
      </c>
      <c r="H7233">
        <v>0</v>
      </c>
      <c r="I7233">
        <v>0</v>
      </c>
      <c r="J7233">
        <v>0</v>
      </c>
      <c r="K7233">
        <v>0</v>
      </c>
      <c r="L7233">
        <v>0</v>
      </c>
      <c r="M7233">
        <v>10</v>
      </c>
      <c r="N7233">
        <v>0</v>
      </c>
      <c r="O7233">
        <v>0</v>
      </c>
      <c r="P7233">
        <v>0</v>
      </c>
      <c r="Q7233">
        <v>0</v>
      </c>
    </row>
    <row r="7234" spans="1:17" x14ac:dyDescent="0.25">
      <c r="A7234" t="s">
        <v>25079</v>
      </c>
      <c r="B7234" t="s">
        <v>73</v>
      </c>
      <c r="C7234" t="s">
        <v>196</v>
      </c>
      <c r="D7234" t="s">
        <v>526</v>
      </c>
      <c r="E7234" t="s">
        <v>21471</v>
      </c>
      <c r="F7234" t="s">
        <v>399</v>
      </c>
      <c r="G7234">
        <v>0</v>
      </c>
      <c r="H7234">
        <v>10</v>
      </c>
      <c r="I7234">
        <v>1</v>
      </c>
      <c r="J7234">
        <v>9</v>
      </c>
      <c r="K7234">
        <v>0</v>
      </c>
      <c r="L7234">
        <v>0</v>
      </c>
      <c r="M7234">
        <v>0</v>
      </c>
      <c r="N7234">
        <v>0</v>
      </c>
      <c r="O7234">
        <v>0</v>
      </c>
      <c r="P7234">
        <v>0</v>
      </c>
      <c r="Q7234">
        <v>0</v>
      </c>
    </row>
    <row r="7235" spans="1:17" x14ac:dyDescent="0.25">
      <c r="A7235" t="s">
        <v>25080</v>
      </c>
      <c r="B7235" t="s">
        <v>73</v>
      </c>
      <c r="C7235" t="s">
        <v>196</v>
      </c>
      <c r="D7235" t="s">
        <v>526</v>
      </c>
      <c r="E7235" t="s">
        <v>21471</v>
      </c>
      <c r="F7235" t="s">
        <v>4245</v>
      </c>
      <c r="G7235">
        <v>0</v>
      </c>
      <c r="H7235">
        <v>0</v>
      </c>
      <c r="I7235">
        <v>0</v>
      </c>
      <c r="J7235">
        <v>0</v>
      </c>
      <c r="K7235">
        <v>0</v>
      </c>
      <c r="L7235">
        <v>0</v>
      </c>
      <c r="M7235">
        <v>10</v>
      </c>
      <c r="N7235">
        <v>0</v>
      </c>
      <c r="O7235">
        <v>0</v>
      </c>
      <c r="P7235">
        <v>0</v>
      </c>
      <c r="Q7235">
        <v>0</v>
      </c>
    </row>
    <row r="7236" spans="1:17" x14ac:dyDescent="0.25">
      <c r="A7236" t="s">
        <v>25081</v>
      </c>
      <c r="B7236" t="s">
        <v>73</v>
      </c>
      <c r="C7236" t="s">
        <v>196</v>
      </c>
      <c r="D7236" t="s">
        <v>526</v>
      </c>
      <c r="E7236" t="s">
        <v>21471</v>
      </c>
      <c r="F7236" t="s">
        <v>394</v>
      </c>
      <c r="G7236">
        <v>0</v>
      </c>
      <c r="H7236">
        <v>0</v>
      </c>
      <c r="I7236">
        <v>0</v>
      </c>
      <c r="J7236">
        <v>0</v>
      </c>
      <c r="K7236">
        <v>0</v>
      </c>
      <c r="L7236">
        <v>0</v>
      </c>
      <c r="M7236">
        <v>0</v>
      </c>
      <c r="N7236">
        <v>10</v>
      </c>
      <c r="O7236">
        <v>10</v>
      </c>
      <c r="P7236">
        <v>0</v>
      </c>
      <c r="Q7236">
        <v>0</v>
      </c>
    </row>
    <row r="7237" spans="1:17" x14ac:dyDescent="0.25">
      <c r="A7237" t="s">
        <v>25082</v>
      </c>
      <c r="B7237" t="s">
        <v>73</v>
      </c>
      <c r="C7237" t="s">
        <v>196</v>
      </c>
      <c r="D7237" t="s">
        <v>526</v>
      </c>
      <c r="E7237" t="s">
        <v>21471</v>
      </c>
      <c r="F7237" t="s">
        <v>395</v>
      </c>
      <c r="G7237">
        <v>0</v>
      </c>
      <c r="H7237">
        <v>0</v>
      </c>
      <c r="I7237">
        <v>0</v>
      </c>
      <c r="J7237">
        <v>0</v>
      </c>
      <c r="K7237">
        <v>0</v>
      </c>
      <c r="L7237">
        <v>0</v>
      </c>
      <c r="M7237">
        <v>0</v>
      </c>
      <c r="N7237">
        <v>8</v>
      </c>
      <c r="O7237">
        <v>8</v>
      </c>
      <c r="P7237">
        <v>0</v>
      </c>
      <c r="Q7237">
        <v>0</v>
      </c>
    </row>
    <row r="7238" spans="1:17" x14ac:dyDescent="0.25">
      <c r="A7238" t="s">
        <v>25083</v>
      </c>
      <c r="B7238" t="s">
        <v>73</v>
      </c>
      <c r="C7238" t="s">
        <v>196</v>
      </c>
      <c r="D7238" t="s">
        <v>526</v>
      </c>
      <c r="E7238" t="s">
        <v>21471</v>
      </c>
      <c r="F7238" t="s">
        <v>525</v>
      </c>
      <c r="G7238">
        <v>10</v>
      </c>
      <c r="H7238">
        <v>0</v>
      </c>
      <c r="I7238">
        <v>0</v>
      </c>
      <c r="J7238">
        <v>0</v>
      </c>
      <c r="K7238">
        <v>0</v>
      </c>
      <c r="L7238">
        <v>0</v>
      </c>
      <c r="M7238">
        <v>0</v>
      </c>
      <c r="N7238">
        <v>0</v>
      </c>
      <c r="O7238">
        <v>0</v>
      </c>
      <c r="P7238">
        <v>0</v>
      </c>
      <c r="Q7238">
        <v>0</v>
      </c>
    </row>
    <row r="7239" spans="1:17" x14ac:dyDescent="0.25">
      <c r="A7239" t="s">
        <v>25084</v>
      </c>
      <c r="B7239" t="s">
        <v>73</v>
      </c>
      <c r="C7239" t="s">
        <v>196</v>
      </c>
      <c r="D7239" t="s">
        <v>527</v>
      </c>
      <c r="E7239" t="s">
        <v>21471</v>
      </c>
      <c r="F7239" t="s">
        <v>528</v>
      </c>
      <c r="G7239">
        <v>0</v>
      </c>
      <c r="H7239">
        <v>0</v>
      </c>
      <c r="I7239">
        <v>0</v>
      </c>
      <c r="J7239">
        <v>0</v>
      </c>
      <c r="K7239">
        <v>0</v>
      </c>
      <c r="L7239">
        <v>0</v>
      </c>
      <c r="M7239">
        <v>0</v>
      </c>
      <c r="N7239">
        <v>1</v>
      </c>
      <c r="O7239">
        <v>1</v>
      </c>
      <c r="P7239">
        <v>0</v>
      </c>
      <c r="Q7239">
        <v>0</v>
      </c>
    </row>
    <row r="7240" spans="1:17" x14ac:dyDescent="0.25">
      <c r="A7240" t="s">
        <v>25085</v>
      </c>
      <c r="B7240" t="s">
        <v>73</v>
      </c>
      <c r="C7240" t="s">
        <v>196</v>
      </c>
      <c r="D7240" t="s">
        <v>527</v>
      </c>
      <c r="E7240" t="s">
        <v>21471</v>
      </c>
      <c r="F7240" t="s">
        <v>525</v>
      </c>
      <c r="G7240">
        <v>1</v>
      </c>
      <c r="H7240">
        <v>0</v>
      </c>
      <c r="I7240">
        <v>0</v>
      </c>
      <c r="J7240">
        <v>0</v>
      </c>
      <c r="K7240">
        <v>0</v>
      </c>
      <c r="L7240">
        <v>0</v>
      </c>
      <c r="M7240">
        <v>0</v>
      </c>
      <c r="N7240">
        <v>0</v>
      </c>
      <c r="O7240">
        <v>0</v>
      </c>
      <c r="P7240">
        <v>0</v>
      </c>
      <c r="Q7240">
        <v>0</v>
      </c>
    </row>
    <row r="7241" spans="1:17" x14ac:dyDescent="0.25">
      <c r="A7241" t="s">
        <v>18142</v>
      </c>
      <c r="B7241" t="s">
        <v>73</v>
      </c>
      <c r="C7241" t="s">
        <v>197</v>
      </c>
      <c r="D7241" t="s">
        <v>529</v>
      </c>
      <c r="E7241" t="s">
        <v>563</v>
      </c>
      <c r="F7241" t="s">
        <v>525</v>
      </c>
      <c r="G7241">
        <v>1</v>
      </c>
      <c r="H7241">
        <v>0</v>
      </c>
      <c r="I7241">
        <v>0</v>
      </c>
      <c r="J7241">
        <v>0</v>
      </c>
      <c r="K7241">
        <v>0</v>
      </c>
      <c r="L7241">
        <v>0</v>
      </c>
      <c r="M7241">
        <v>0</v>
      </c>
      <c r="N7241">
        <v>0</v>
      </c>
      <c r="O7241">
        <v>0</v>
      </c>
      <c r="P7241">
        <v>0</v>
      </c>
      <c r="Q7241">
        <v>0</v>
      </c>
    </row>
    <row r="7242" spans="1:17" x14ac:dyDescent="0.25">
      <c r="A7242" t="s">
        <v>18143</v>
      </c>
      <c r="B7242" t="s">
        <v>73</v>
      </c>
      <c r="C7242" t="s">
        <v>197</v>
      </c>
      <c r="D7242" t="s">
        <v>526</v>
      </c>
      <c r="E7242" t="s">
        <v>563</v>
      </c>
      <c r="F7242" t="s">
        <v>396</v>
      </c>
      <c r="G7242">
        <v>0</v>
      </c>
      <c r="H7242">
        <v>7</v>
      </c>
      <c r="I7242">
        <v>2</v>
      </c>
      <c r="J7242">
        <v>4</v>
      </c>
      <c r="K7242">
        <v>1</v>
      </c>
      <c r="L7242">
        <v>0</v>
      </c>
      <c r="M7242">
        <v>0</v>
      </c>
      <c r="N7242">
        <v>0</v>
      </c>
      <c r="O7242">
        <v>0</v>
      </c>
      <c r="P7242">
        <v>0</v>
      </c>
      <c r="Q7242">
        <v>0</v>
      </c>
    </row>
    <row r="7243" spans="1:17" x14ac:dyDescent="0.25">
      <c r="A7243" t="s">
        <v>18144</v>
      </c>
      <c r="B7243" t="s">
        <v>73</v>
      </c>
      <c r="C7243" t="s">
        <v>197</v>
      </c>
      <c r="D7243" t="s">
        <v>526</v>
      </c>
      <c r="E7243" t="s">
        <v>563</v>
      </c>
      <c r="F7243" t="s">
        <v>4236</v>
      </c>
      <c r="G7243">
        <v>0</v>
      </c>
      <c r="H7243">
        <v>7</v>
      </c>
      <c r="I7243">
        <v>1</v>
      </c>
      <c r="J7243">
        <v>5</v>
      </c>
      <c r="K7243">
        <v>1</v>
      </c>
      <c r="L7243">
        <v>0</v>
      </c>
      <c r="M7243">
        <v>0</v>
      </c>
      <c r="N7243">
        <v>0</v>
      </c>
      <c r="O7243">
        <v>0</v>
      </c>
      <c r="P7243">
        <v>0</v>
      </c>
      <c r="Q7243">
        <v>0</v>
      </c>
    </row>
    <row r="7244" spans="1:17" x14ac:dyDescent="0.25">
      <c r="A7244" t="s">
        <v>18145</v>
      </c>
      <c r="B7244" t="s">
        <v>73</v>
      </c>
      <c r="C7244" t="s">
        <v>197</v>
      </c>
      <c r="D7244" t="s">
        <v>526</v>
      </c>
      <c r="E7244" t="s">
        <v>563</v>
      </c>
      <c r="F7244" t="s">
        <v>4238</v>
      </c>
      <c r="G7244">
        <v>0</v>
      </c>
      <c r="H7244">
        <v>0</v>
      </c>
      <c r="I7244">
        <v>0</v>
      </c>
      <c r="J7244">
        <v>0</v>
      </c>
      <c r="K7244">
        <v>0</v>
      </c>
      <c r="L7244">
        <v>0</v>
      </c>
      <c r="M7244">
        <v>7</v>
      </c>
      <c r="N7244">
        <v>0</v>
      </c>
      <c r="O7244">
        <v>0</v>
      </c>
      <c r="P7244">
        <v>0</v>
      </c>
      <c r="Q7244">
        <v>0</v>
      </c>
    </row>
    <row r="7245" spans="1:17" x14ac:dyDescent="0.25">
      <c r="A7245" t="s">
        <v>18146</v>
      </c>
      <c r="B7245" t="s">
        <v>73</v>
      </c>
      <c r="C7245" t="s">
        <v>197</v>
      </c>
      <c r="D7245" t="s">
        <v>526</v>
      </c>
      <c r="E7245" t="s">
        <v>563</v>
      </c>
      <c r="F7245" t="s">
        <v>397</v>
      </c>
      <c r="G7245">
        <v>0</v>
      </c>
      <c r="H7245">
        <v>7</v>
      </c>
      <c r="I7245">
        <v>1</v>
      </c>
      <c r="J7245">
        <v>5</v>
      </c>
      <c r="K7245">
        <v>1</v>
      </c>
      <c r="L7245">
        <v>0</v>
      </c>
      <c r="M7245">
        <v>0</v>
      </c>
      <c r="N7245">
        <v>0</v>
      </c>
      <c r="O7245">
        <v>0</v>
      </c>
      <c r="P7245">
        <v>0</v>
      </c>
      <c r="Q7245">
        <v>0</v>
      </c>
    </row>
    <row r="7246" spans="1:17" x14ac:dyDescent="0.25">
      <c r="A7246" t="s">
        <v>18147</v>
      </c>
      <c r="B7246" t="s">
        <v>73</v>
      </c>
      <c r="C7246" t="s">
        <v>197</v>
      </c>
      <c r="D7246" t="s">
        <v>526</v>
      </c>
      <c r="E7246" t="s">
        <v>563</v>
      </c>
      <c r="F7246" t="s">
        <v>398</v>
      </c>
      <c r="G7246">
        <v>0</v>
      </c>
      <c r="H7246">
        <v>7</v>
      </c>
      <c r="I7246">
        <v>1</v>
      </c>
      <c r="J7246">
        <v>5</v>
      </c>
      <c r="K7246">
        <v>1</v>
      </c>
      <c r="L7246">
        <v>0</v>
      </c>
      <c r="M7246">
        <v>0</v>
      </c>
      <c r="N7246">
        <v>0</v>
      </c>
      <c r="O7246">
        <v>0</v>
      </c>
      <c r="P7246">
        <v>0</v>
      </c>
      <c r="Q7246">
        <v>0</v>
      </c>
    </row>
    <row r="7247" spans="1:17" x14ac:dyDescent="0.25">
      <c r="A7247" t="s">
        <v>18148</v>
      </c>
      <c r="B7247" t="s">
        <v>73</v>
      </c>
      <c r="C7247" t="s">
        <v>197</v>
      </c>
      <c r="D7247" t="s">
        <v>526</v>
      </c>
      <c r="E7247" t="s">
        <v>563</v>
      </c>
      <c r="F7247" t="s">
        <v>4242</v>
      </c>
      <c r="G7247">
        <v>0</v>
      </c>
      <c r="H7247">
        <v>0</v>
      </c>
      <c r="I7247">
        <v>0</v>
      </c>
      <c r="J7247">
        <v>0</v>
      </c>
      <c r="K7247">
        <v>0</v>
      </c>
      <c r="L7247">
        <v>0</v>
      </c>
      <c r="M7247">
        <v>7</v>
      </c>
      <c r="N7247">
        <v>0</v>
      </c>
      <c r="O7247">
        <v>0</v>
      </c>
      <c r="P7247">
        <v>0</v>
      </c>
      <c r="Q7247">
        <v>0</v>
      </c>
    </row>
    <row r="7248" spans="1:17" x14ac:dyDescent="0.25">
      <c r="A7248" t="s">
        <v>18149</v>
      </c>
      <c r="B7248" t="s">
        <v>73</v>
      </c>
      <c r="C7248" t="s">
        <v>197</v>
      </c>
      <c r="D7248" t="s">
        <v>526</v>
      </c>
      <c r="E7248" t="s">
        <v>563</v>
      </c>
      <c r="F7248" t="s">
        <v>399</v>
      </c>
      <c r="G7248">
        <v>0</v>
      </c>
      <c r="H7248">
        <v>7</v>
      </c>
      <c r="I7248">
        <v>1</v>
      </c>
      <c r="J7248">
        <v>5</v>
      </c>
      <c r="K7248">
        <v>1</v>
      </c>
      <c r="L7248">
        <v>0</v>
      </c>
      <c r="M7248">
        <v>0</v>
      </c>
      <c r="N7248">
        <v>0</v>
      </c>
      <c r="O7248">
        <v>0</v>
      </c>
      <c r="P7248">
        <v>0</v>
      </c>
      <c r="Q7248">
        <v>0</v>
      </c>
    </row>
    <row r="7249" spans="1:17" x14ac:dyDescent="0.25">
      <c r="A7249" t="s">
        <v>25086</v>
      </c>
      <c r="B7249" t="s">
        <v>72</v>
      </c>
      <c r="C7249" t="s">
        <v>130</v>
      </c>
      <c r="D7249" t="s">
        <v>526</v>
      </c>
      <c r="E7249" t="s">
        <v>21471</v>
      </c>
      <c r="F7249" t="s">
        <v>4245</v>
      </c>
      <c r="G7249">
        <v>0</v>
      </c>
      <c r="H7249">
        <v>0</v>
      </c>
      <c r="I7249">
        <v>0</v>
      </c>
      <c r="J7249">
        <v>0</v>
      </c>
      <c r="K7249">
        <v>0</v>
      </c>
      <c r="L7249">
        <v>0</v>
      </c>
      <c r="M7249">
        <v>12</v>
      </c>
      <c r="N7249">
        <v>0</v>
      </c>
      <c r="O7249">
        <v>0</v>
      </c>
      <c r="P7249">
        <v>0</v>
      </c>
      <c r="Q7249">
        <v>0</v>
      </c>
    </row>
    <row r="7250" spans="1:17" x14ac:dyDescent="0.25">
      <c r="A7250" t="s">
        <v>25087</v>
      </c>
      <c r="B7250" t="s">
        <v>72</v>
      </c>
      <c r="C7250" t="s">
        <v>130</v>
      </c>
      <c r="D7250" t="s">
        <v>526</v>
      </c>
      <c r="E7250" t="s">
        <v>21471</v>
      </c>
      <c r="F7250" t="s">
        <v>394</v>
      </c>
      <c r="G7250">
        <v>0</v>
      </c>
      <c r="H7250">
        <v>0</v>
      </c>
      <c r="I7250">
        <v>0</v>
      </c>
      <c r="J7250">
        <v>0</v>
      </c>
      <c r="K7250">
        <v>0</v>
      </c>
      <c r="L7250">
        <v>0</v>
      </c>
      <c r="M7250">
        <v>0</v>
      </c>
      <c r="N7250">
        <v>7</v>
      </c>
      <c r="O7250">
        <v>7</v>
      </c>
      <c r="P7250">
        <v>0</v>
      </c>
      <c r="Q7250">
        <v>0</v>
      </c>
    </row>
    <row r="7251" spans="1:17" x14ac:dyDescent="0.25">
      <c r="A7251" t="s">
        <v>25088</v>
      </c>
      <c r="B7251" t="s">
        <v>72</v>
      </c>
      <c r="C7251" t="s">
        <v>130</v>
      </c>
      <c r="D7251" t="s">
        <v>526</v>
      </c>
      <c r="E7251" t="s">
        <v>21471</v>
      </c>
      <c r="F7251" t="s">
        <v>395</v>
      </c>
      <c r="G7251">
        <v>0</v>
      </c>
      <c r="H7251">
        <v>0</v>
      </c>
      <c r="I7251">
        <v>0</v>
      </c>
      <c r="J7251">
        <v>0</v>
      </c>
      <c r="K7251">
        <v>0</v>
      </c>
      <c r="L7251">
        <v>0</v>
      </c>
      <c r="M7251">
        <v>0</v>
      </c>
      <c r="N7251">
        <v>5</v>
      </c>
      <c r="O7251">
        <v>5</v>
      </c>
      <c r="P7251">
        <v>0</v>
      </c>
      <c r="Q7251">
        <v>0</v>
      </c>
    </row>
    <row r="7252" spans="1:17" x14ac:dyDescent="0.25">
      <c r="A7252" t="s">
        <v>25089</v>
      </c>
      <c r="B7252" t="s">
        <v>72</v>
      </c>
      <c r="C7252" t="s">
        <v>130</v>
      </c>
      <c r="D7252" t="s">
        <v>526</v>
      </c>
      <c r="E7252" t="s">
        <v>21471</v>
      </c>
      <c r="F7252" t="s">
        <v>525</v>
      </c>
      <c r="G7252">
        <v>12</v>
      </c>
      <c r="H7252">
        <v>0</v>
      </c>
      <c r="I7252">
        <v>0</v>
      </c>
      <c r="J7252">
        <v>0</v>
      </c>
      <c r="K7252">
        <v>0</v>
      </c>
      <c r="L7252">
        <v>0</v>
      </c>
      <c r="M7252">
        <v>0</v>
      </c>
      <c r="N7252">
        <v>0</v>
      </c>
      <c r="O7252">
        <v>0</v>
      </c>
      <c r="P7252">
        <v>0</v>
      </c>
      <c r="Q7252">
        <v>0</v>
      </c>
    </row>
    <row r="7253" spans="1:17" x14ac:dyDescent="0.25">
      <c r="A7253" t="s">
        <v>17693</v>
      </c>
      <c r="B7253" t="s">
        <v>72</v>
      </c>
      <c r="C7253" t="s">
        <v>130</v>
      </c>
      <c r="D7253" t="s">
        <v>527</v>
      </c>
      <c r="E7253" t="s">
        <v>563</v>
      </c>
      <c r="F7253" t="s">
        <v>528</v>
      </c>
      <c r="G7253">
        <v>0</v>
      </c>
      <c r="H7253">
        <v>0</v>
      </c>
      <c r="I7253">
        <v>0</v>
      </c>
      <c r="J7253">
        <v>0</v>
      </c>
      <c r="K7253">
        <v>0</v>
      </c>
      <c r="L7253">
        <v>0</v>
      </c>
      <c r="M7253">
        <v>0</v>
      </c>
      <c r="N7253">
        <v>2</v>
      </c>
      <c r="O7253">
        <v>1</v>
      </c>
      <c r="P7253">
        <v>1</v>
      </c>
      <c r="Q7253">
        <v>0</v>
      </c>
    </row>
    <row r="7254" spans="1:17" x14ac:dyDescent="0.25">
      <c r="A7254" t="s">
        <v>17694</v>
      </c>
      <c r="B7254" t="s">
        <v>72</v>
      </c>
      <c r="C7254" t="s">
        <v>130</v>
      </c>
      <c r="D7254" t="s">
        <v>527</v>
      </c>
      <c r="E7254" t="s">
        <v>563</v>
      </c>
      <c r="F7254" t="s">
        <v>525</v>
      </c>
      <c r="G7254">
        <v>2</v>
      </c>
      <c r="H7254">
        <v>0</v>
      </c>
      <c r="I7254">
        <v>0</v>
      </c>
      <c r="J7254">
        <v>0</v>
      </c>
      <c r="K7254">
        <v>0</v>
      </c>
      <c r="L7254">
        <v>0</v>
      </c>
      <c r="M7254">
        <v>0</v>
      </c>
      <c r="N7254">
        <v>0</v>
      </c>
      <c r="O7254">
        <v>0</v>
      </c>
      <c r="P7254">
        <v>0</v>
      </c>
      <c r="Q7254">
        <v>0</v>
      </c>
    </row>
    <row r="7255" spans="1:17" x14ac:dyDescent="0.25">
      <c r="A7255" t="s">
        <v>25508</v>
      </c>
      <c r="B7255" t="s">
        <v>72</v>
      </c>
      <c r="C7255" t="s">
        <v>130</v>
      </c>
      <c r="D7255" t="s">
        <v>527</v>
      </c>
      <c r="E7255" t="s">
        <v>21471</v>
      </c>
      <c r="F7255" t="s">
        <v>528</v>
      </c>
      <c r="G7255">
        <v>0</v>
      </c>
      <c r="H7255">
        <v>0</v>
      </c>
      <c r="I7255">
        <v>0</v>
      </c>
      <c r="J7255">
        <v>0</v>
      </c>
      <c r="K7255">
        <v>0</v>
      </c>
      <c r="L7255">
        <v>0</v>
      </c>
      <c r="M7255">
        <v>0</v>
      </c>
      <c r="N7255">
        <v>2</v>
      </c>
      <c r="O7255">
        <v>2</v>
      </c>
      <c r="P7255">
        <v>0</v>
      </c>
      <c r="Q7255">
        <v>0</v>
      </c>
    </row>
    <row r="7256" spans="1:17" x14ac:dyDescent="0.25">
      <c r="A7256" t="s">
        <v>25509</v>
      </c>
      <c r="B7256" t="s">
        <v>72</v>
      </c>
      <c r="C7256" t="s">
        <v>130</v>
      </c>
      <c r="D7256" t="s">
        <v>527</v>
      </c>
      <c r="E7256" t="s">
        <v>21471</v>
      </c>
      <c r="F7256" t="s">
        <v>525</v>
      </c>
      <c r="G7256">
        <v>2</v>
      </c>
      <c r="H7256">
        <v>0</v>
      </c>
      <c r="I7256">
        <v>0</v>
      </c>
      <c r="J7256">
        <v>0</v>
      </c>
      <c r="K7256">
        <v>0</v>
      </c>
      <c r="L7256">
        <v>0</v>
      </c>
      <c r="M7256">
        <v>0</v>
      </c>
      <c r="N7256">
        <v>0</v>
      </c>
      <c r="O7256">
        <v>0</v>
      </c>
      <c r="P7256">
        <v>0</v>
      </c>
      <c r="Q7256">
        <v>0</v>
      </c>
    </row>
    <row r="7257" spans="1:17" x14ac:dyDescent="0.25">
      <c r="A7257" t="s">
        <v>17695</v>
      </c>
      <c r="B7257" t="s">
        <v>72</v>
      </c>
      <c r="C7257" t="s">
        <v>131</v>
      </c>
      <c r="D7257" t="s">
        <v>529</v>
      </c>
      <c r="E7257" t="s">
        <v>563</v>
      </c>
      <c r="F7257" t="s">
        <v>525</v>
      </c>
      <c r="G7257">
        <v>28</v>
      </c>
      <c r="H7257">
        <v>0</v>
      </c>
      <c r="I7257">
        <v>0</v>
      </c>
      <c r="J7257">
        <v>0</v>
      </c>
      <c r="K7257">
        <v>0</v>
      </c>
      <c r="L7257">
        <v>0</v>
      </c>
      <c r="M7257">
        <v>0</v>
      </c>
      <c r="N7257">
        <v>0</v>
      </c>
      <c r="O7257">
        <v>0</v>
      </c>
      <c r="P7257">
        <v>0</v>
      </c>
      <c r="Q7257">
        <v>0</v>
      </c>
    </row>
    <row r="7258" spans="1:17" x14ac:dyDescent="0.25">
      <c r="A7258" t="s">
        <v>25510</v>
      </c>
      <c r="B7258" t="s">
        <v>72</v>
      </c>
      <c r="C7258" t="s">
        <v>131</v>
      </c>
      <c r="D7258" t="s">
        <v>529</v>
      </c>
      <c r="E7258" t="s">
        <v>21471</v>
      </c>
      <c r="F7258" t="s">
        <v>525</v>
      </c>
      <c r="G7258">
        <v>30</v>
      </c>
      <c r="H7258">
        <v>0</v>
      </c>
      <c r="I7258">
        <v>0</v>
      </c>
      <c r="J7258">
        <v>0</v>
      </c>
      <c r="K7258">
        <v>0</v>
      </c>
      <c r="L7258">
        <v>0</v>
      </c>
      <c r="M7258">
        <v>0</v>
      </c>
      <c r="N7258">
        <v>0</v>
      </c>
      <c r="O7258">
        <v>0</v>
      </c>
      <c r="P7258">
        <v>0</v>
      </c>
      <c r="Q7258">
        <v>0</v>
      </c>
    </row>
    <row r="7259" spans="1:17" x14ac:dyDescent="0.25">
      <c r="A7259" t="s">
        <v>17696</v>
      </c>
      <c r="B7259" t="s">
        <v>72</v>
      </c>
      <c r="C7259" t="s">
        <v>131</v>
      </c>
      <c r="D7259" t="s">
        <v>526</v>
      </c>
      <c r="E7259" t="s">
        <v>563</v>
      </c>
      <c r="F7259" t="s">
        <v>396</v>
      </c>
      <c r="G7259">
        <v>0</v>
      </c>
      <c r="H7259">
        <v>98</v>
      </c>
      <c r="I7259">
        <v>12</v>
      </c>
      <c r="J7259">
        <v>81</v>
      </c>
      <c r="K7259">
        <v>3</v>
      </c>
      <c r="L7259">
        <v>2</v>
      </c>
      <c r="M7259">
        <v>0</v>
      </c>
      <c r="N7259">
        <v>0</v>
      </c>
      <c r="O7259">
        <v>0</v>
      </c>
      <c r="P7259">
        <v>0</v>
      </c>
      <c r="Q7259">
        <v>0</v>
      </c>
    </row>
    <row r="7260" spans="1:17" x14ac:dyDescent="0.25">
      <c r="A7260" t="s">
        <v>17697</v>
      </c>
      <c r="B7260" t="s">
        <v>72</v>
      </c>
      <c r="C7260" t="s">
        <v>131</v>
      </c>
      <c r="D7260" t="s">
        <v>526</v>
      </c>
      <c r="E7260" t="s">
        <v>563</v>
      </c>
      <c r="F7260" t="s">
        <v>4236</v>
      </c>
      <c r="G7260">
        <v>0</v>
      </c>
      <c r="H7260">
        <v>98</v>
      </c>
      <c r="I7260">
        <v>10</v>
      </c>
      <c r="J7260">
        <v>81</v>
      </c>
      <c r="K7260">
        <v>1</v>
      </c>
      <c r="L7260">
        <v>6</v>
      </c>
      <c r="M7260">
        <v>0</v>
      </c>
      <c r="N7260">
        <v>0</v>
      </c>
      <c r="O7260">
        <v>0</v>
      </c>
      <c r="P7260">
        <v>0</v>
      </c>
      <c r="Q7260">
        <v>0</v>
      </c>
    </row>
    <row r="7261" spans="1:17" x14ac:dyDescent="0.25">
      <c r="A7261" t="s">
        <v>17698</v>
      </c>
      <c r="B7261" t="s">
        <v>72</v>
      </c>
      <c r="C7261" t="s">
        <v>131</v>
      </c>
      <c r="D7261" t="s">
        <v>526</v>
      </c>
      <c r="E7261" t="s">
        <v>563</v>
      </c>
      <c r="F7261" t="s">
        <v>4238</v>
      </c>
      <c r="G7261">
        <v>0</v>
      </c>
      <c r="H7261">
        <v>0</v>
      </c>
      <c r="I7261">
        <v>0</v>
      </c>
      <c r="J7261">
        <v>0</v>
      </c>
      <c r="K7261">
        <v>0</v>
      </c>
      <c r="L7261">
        <v>0</v>
      </c>
      <c r="M7261">
        <v>98</v>
      </c>
      <c r="N7261">
        <v>0</v>
      </c>
      <c r="O7261">
        <v>0</v>
      </c>
      <c r="P7261">
        <v>0</v>
      </c>
      <c r="Q7261">
        <v>0</v>
      </c>
    </row>
    <row r="7262" spans="1:17" x14ac:dyDescent="0.25">
      <c r="A7262" t="s">
        <v>17699</v>
      </c>
      <c r="B7262" t="s">
        <v>72</v>
      </c>
      <c r="C7262" t="s">
        <v>131</v>
      </c>
      <c r="D7262" t="s">
        <v>526</v>
      </c>
      <c r="E7262" t="s">
        <v>563</v>
      </c>
      <c r="F7262" t="s">
        <v>397</v>
      </c>
      <c r="G7262">
        <v>0</v>
      </c>
      <c r="H7262">
        <v>98</v>
      </c>
      <c r="I7262">
        <v>10</v>
      </c>
      <c r="J7262">
        <v>81</v>
      </c>
      <c r="K7262">
        <v>1</v>
      </c>
      <c r="L7262">
        <v>6</v>
      </c>
      <c r="M7262">
        <v>0</v>
      </c>
      <c r="N7262">
        <v>0</v>
      </c>
      <c r="O7262">
        <v>0</v>
      </c>
      <c r="P7262">
        <v>0</v>
      </c>
      <c r="Q7262">
        <v>0</v>
      </c>
    </row>
    <row r="7263" spans="1:17" x14ac:dyDescent="0.25">
      <c r="A7263" t="s">
        <v>17700</v>
      </c>
      <c r="B7263" t="s">
        <v>72</v>
      </c>
      <c r="C7263" t="s">
        <v>131</v>
      </c>
      <c r="D7263" t="s">
        <v>526</v>
      </c>
      <c r="E7263" t="s">
        <v>563</v>
      </c>
      <c r="F7263" t="s">
        <v>398</v>
      </c>
      <c r="G7263">
        <v>0</v>
      </c>
      <c r="H7263">
        <v>98</v>
      </c>
      <c r="I7263">
        <v>10</v>
      </c>
      <c r="J7263">
        <v>81</v>
      </c>
      <c r="K7263">
        <v>1</v>
      </c>
      <c r="L7263">
        <v>6</v>
      </c>
      <c r="M7263">
        <v>0</v>
      </c>
      <c r="N7263">
        <v>0</v>
      </c>
      <c r="O7263">
        <v>0</v>
      </c>
      <c r="P7263">
        <v>0</v>
      </c>
      <c r="Q7263">
        <v>0</v>
      </c>
    </row>
    <row r="7264" spans="1:17" x14ac:dyDescent="0.25">
      <c r="A7264" t="s">
        <v>17701</v>
      </c>
      <c r="B7264" t="s">
        <v>72</v>
      </c>
      <c r="C7264" t="s">
        <v>131</v>
      </c>
      <c r="D7264" t="s">
        <v>526</v>
      </c>
      <c r="E7264" t="s">
        <v>563</v>
      </c>
      <c r="F7264" t="s">
        <v>4242</v>
      </c>
      <c r="G7264">
        <v>0</v>
      </c>
      <c r="H7264">
        <v>0</v>
      </c>
      <c r="I7264">
        <v>0</v>
      </c>
      <c r="J7264">
        <v>0</v>
      </c>
      <c r="K7264">
        <v>0</v>
      </c>
      <c r="L7264">
        <v>0</v>
      </c>
      <c r="M7264">
        <v>98</v>
      </c>
      <c r="N7264">
        <v>0</v>
      </c>
      <c r="O7264">
        <v>0</v>
      </c>
      <c r="P7264">
        <v>0</v>
      </c>
      <c r="Q7264">
        <v>0</v>
      </c>
    </row>
    <row r="7265" spans="1:17" x14ac:dyDescent="0.25">
      <c r="A7265" t="s">
        <v>17702</v>
      </c>
      <c r="B7265" t="s">
        <v>72</v>
      </c>
      <c r="C7265" t="s">
        <v>131</v>
      </c>
      <c r="D7265" t="s">
        <v>526</v>
      </c>
      <c r="E7265" t="s">
        <v>563</v>
      </c>
      <c r="F7265" t="s">
        <v>399</v>
      </c>
      <c r="G7265">
        <v>0</v>
      </c>
      <c r="H7265">
        <v>98</v>
      </c>
      <c r="I7265">
        <v>10</v>
      </c>
      <c r="J7265">
        <v>83</v>
      </c>
      <c r="K7265">
        <v>3</v>
      </c>
      <c r="L7265">
        <v>2</v>
      </c>
      <c r="M7265">
        <v>0</v>
      </c>
      <c r="N7265">
        <v>0</v>
      </c>
      <c r="O7265">
        <v>0</v>
      </c>
      <c r="P7265">
        <v>0</v>
      </c>
      <c r="Q7265">
        <v>0</v>
      </c>
    </row>
    <row r="7266" spans="1:17" x14ac:dyDescent="0.25">
      <c r="A7266" t="s">
        <v>17703</v>
      </c>
      <c r="B7266" t="s">
        <v>72</v>
      </c>
      <c r="C7266" t="s">
        <v>131</v>
      </c>
      <c r="D7266" t="s">
        <v>526</v>
      </c>
      <c r="E7266" t="s">
        <v>563</v>
      </c>
      <c r="F7266" t="s">
        <v>4245</v>
      </c>
      <c r="G7266">
        <v>0</v>
      </c>
      <c r="H7266">
        <v>0</v>
      </c>
      <c r="I7266">
        <v>0</v>
      </c>
      <c r="J7266">
        <v>0</v>
      </c>
      <c r="K7266">
        <v>0</v>
      </c>
      <c r="L7266">
        <v>0</v>
      </c>
      <c r="M7266">
        <v>98</v>
      </c>
      <c r="N7266">
        <v>0</v>
      </c>
      <c r="O7266">
        <v>0</v>
      </c>
      <c r="P7266">
        <v>0</v>
      </c>
      <c r="Q7266">
        <v>0</v>
      </c>
    </row>
    <row r="7267" spans="1:17" x14ac:dyDescent="0.25">
      <c r="A7267" t="s">
        <v>17704</v>
      </c>
      <c r="B7267" t="s">
        <v>72</v>
      </c>
      <c r="C7267" t="s">
        <v>131</v>
      </c>
      <c r="D7267" t="s">
        <v>526</v>
      </c>
      <c r="E7267" t="s">
        <v>563</v>
      </c>
      <c r="F7267" t="s">
        <v>394</v>
      </c>
      <c r="G7267">
        <v>0</v>
      </c>
      <c r="H7267">
        <v>0</v>
      </c>
      <c r="I7267">
        <v>0</v>
      </c>
      <c r="J7267">
        <v>0</v>
      </c>
      <c r="K7267">
        <v>0</v>
      </c>
      <c r="L7267">
        <v>0</v>
      </c>
      <c r="M7267">
        <v>0</v>
      </c>
      <c r="N7267">
        <v>75</v>
      </c>
      <c r="O7267">
        <v>73</v>
      </c>
      <c r="P7267">
        <v>2</v>
      </c>
      <c r="Q7267">
        <v>0</v>
      </c>
    </row>
    <row r="7268" spans="1:17" x14ac:dyDescent="0.25">
      <c r="A7268" t="s">
        <v>17705</v>
      </c>
      <c r="B7268" t="s">
        <v>72</v>
      </c>
      <c r="C7268" t="s">
        <v>131</v>
      </c>
      <c r="D7268" t="s">
        <v>526</v>
      </c>
      <c r="E7268" t="s">
        <v>563</v>
      </c>
      <c r="F7268" t="s">
        <v>395</v>
      </c>
      <c r="G7268">
        <v>0</v>
      </c>
      <c r="H7268">
        <v>0</v>
      </c>
      <c r="I7268">
        <v>0</v>
      </c>
      <c r="J7268">
        <v>0</v>
      </c>
      <c r="K7268">
        <v>0</v>
      </c>
      <c r="L7268">
        <v>0</v>
      </c>
      <c r="M7268">
        <v>0</v>
      </c>
      <c r="N7268">
        <v>65</v>
      </c>
      <c r="O7268">
        <v>64</v>
      </c>
      <c r="P7268">
        <v>1</v>
      </c>
      <c r="Q7268">
        <v>0</v>
      </c>
    </row>
    <row r="7269" spans="1:17" x14ac:dyDescent="0.25">
      <c r="A7269" t="s">
        <v>17706</v>
      </c>
      <c r="B7269" t="s">
        <v>72</v>
      </c>
      <c r="C7269" t="s">
        <v>131</v>
      </c>
      <c r="D7269" t="s">
        <v>526</v>
      </c>
      <c r="E7269" t="s">
        <v>563</v>
      </c>
      <c r="F7269" t="s">
        <v>525</v>
      </c>
      <c r="G7269">
        <v>98</v>
      </c>
      <c r="H7269">
        <v>0</v>
      </c>
      <c r="I7269">
        <v>0</v>
      </c>
      <c r="J7269">
        <v>0</v>
      </c>
      <c r="K7269">
        <v>0</v>
      </c>
      <c r="L7269">
        <v>0</v>
      </c>
      <c r="M7269">
        <v>0</v>
      </c>
      <c r="N7269">
        <v>0</v>
      </c>
      <c r="O7269">
        <v>0</v>
      </c>
      <c r="P7269">
        <v>0</v>
      </c>
      <c r="Q7269">
        <v>0</v>
      </c>
    </row>
    <row r="7270" spans="1:17" x14ac:dyDescent="0.25">
      <c r="A7270" t="s">
        <v>25511</v>
      </c>
      <c r="B7270" t="s">
        <v>72</v>
      </c>
      <c r="C7270" t="s">
        <v>131</v>
      </c>
      <c r="D7270" t="s">
        <v>526</v>
      </c>
      <c r="E7270" t="s">
        <v>21471</v>
      </c>
      <c r="F7270" t="s">
        <v>396</v>
      </c>
      <c r="G7270">
        <v>0</v>
      </c>
      <c r="H7270">
        <v>185</v>
      </c>
      <c r="I7270">
        <v>16</v>
      </c>
      <c r="J7270">
        <v>155</v>
      </c>
      <c r="K7270">
        <v>8</v>
      </c>
      <c r="L7270">
        <v>6</v>
      </c>
      <c r="M7270">
        <v>0</v>
      </c>
      <c r="N7270">
        <v>0</v>
      </c>
      <c r="O7270">
        <v>0</v>
      </c>
      <c r="P7270">
        <v>0</v>
      </c>
      <c r="Q7270">
        <v>0</v>
      </c>
    </row>
    <row r="7271" spans="1:17" x14ac:dyDescent="0.25">
      <c r="A7271" t="s">
        <v>25512</v>
      </c>
      <c r="B7271" t="s">
        <v>72</v>
      </c>
      <c r="C7271" t="s">
        <v>131</v>
      </c>
      <c r="D7271" t="s">
        <v>526</v>
      </c>
      <c r="E7271" t="s">
        <v>21471</v>
      </c>
      <c r="F7271" t="s">
        <v>4236</v>
      </c>
      <c r="G7271">
        <v>0</v>
      </c>
      <c r="H7271">
        <v>185</v>
      </c>
      <c r="I7271">
        <v>13</v>
      </c>
      <c r="J7271">
        <v>156</v>
      </c>
      <c r="K7271">
        <v>7</v>
      </c>
      <c r="L7271">
        <v>9</v>
      </c>
      <c r="M7271">
        <v>0</v>
      </c>
      <c r="N7271">
        <v>0</v>
      </c>
      <c r="O7271">
        <v>0</v>
      </c>
      <c r="P7271">
        <v>0</v>
      </c>
      <c r="Q7271">
        <v>0</v>
      </c>
    </row>
    <row r="7272" spans="1:17" x14ac:dyDescent="0.25">
      <c r="A7272" t="s">
        <v>25513</v>
      </c>
      <c r="B7272" t="s">
        <v>72</v>
      </c>
      <c r="C7272" t="s">
        <v>131</v>
      </c>
      <c r="D7272" t="s">
        <v>526</v>
      </c>
      <c r="E7272" t="s">
        <v>21471</v>
      </c>
      <c r="F7272" t="s">
        <v>4238</v>
      </c>
      <c r="G7272">
        <v>0</v>
      </c>
      <c r="H7272">
        <v>0</v>
      </c>
      <c r="I7272">
        <v>0</v>
      </c>
      <c r="J7272">
        <v>0</v>
      </c>
      <c r="K7272">
        <v>0</v>
      </c>
      <c r="L7272">
        <v>0</v>
      </c>
      <c r="M7272">
        <v>185</v>
      </c>
      <c r="N7272">
        <v>0</v>
      </c>
      <c r="O7272">
        <v>0</v>
      </c>
      <c r="P7272">
        <v>0</v>
      </c>
      <c r="Q7272">
        <v>0</v>
      </c>
    </row>
    <row r="7273" spans="1:17" x14ac:dyDescent="0.25">
      <c r="A7273" t="s">
        <v>25514</v>
      </c>
      <c r="B7273" t="s">
        <v>72</v>
      </c>
      <c r="C7273" t="s">
        <v>131</v>
      </c>
      <c r="D7273" t="s">
        <v>526</v>
      </c>
      <c r="E7273" t="s">
        <v>21471</v>
      </c>
      <c r="F7273" t="s">
        <v>397</v>
      </c>
      <c r="G7273">
        <v>0</v>
      </c>
      <c r="H7273">
        <v>185</v>
      </c>
      <c r="I7273">
        <v>13</v>
      </c>
      <c r="J7273">
        <v>156</v>
      </c>
      <c r="K7273">
        <v>7</v>
      </c>
      <c r="L7273">
        <v>9</v>
      </c>
      <c r="M7273">
        <v>0</v>
      </c>
      <c r="N7273">
        <v>0</v>
      </c>
      <c r="O7273">
        <v>0</v>
      </c>
      <c r="P7273">
        <v>0</v>
      </c>
      <c r="Q7273">
        <v>0</v>
      </c>
    </row>
    <row r="7274" spans="1:17" x14ac:dyDescent="0.25">
      <c r="A7274" t="s">
        <v>25515</v>
      </c>
      <c r="B7274" t="s">
        <v>72</v>
      </c>
      <c r="C7274" t="s">
        <v>131</v>
      </c>
      <c r="D7274" t="s">
        <v>526</v>
      </c>
      <c r="E7274" t="s">
        <v>21471</v>
      </c>
      <c r="F7274" t="s">
        <v>398</v>
      </c>
      <c r="G7274">
        <v>0</v>
      </c>
      <c r="H7274">
        <v>185</v>
      </c>
      <c r="I7274">
        <v>14</v>
      </c>
      <c r="J7274">
        <v>155</v>
      </c>
      <c r="K7274">
        <v>7</v>
      </c>
      <c r="L7274">
        <v>9</v>
      </c>
      <c r="M7274">
        <v>0</v>
      </c>
      <c r="N7274">
        <v>0</v>
      </c>
      <c r="O7274">
        <v>0</v>
      </c>
      <c r="P7274">
        <v>0</v>
      </c>
      <c r="Q7274">
        <v>0</v>
      </c>
    </row>
    <row r="7275" spans="1:17" x14ac:dyDescent="0.25">
      <c r="A7275" t="s">
        <v>25516</v>
      </c>
      <c r="B7275" t="s">
        <v>72</v>
      </c>
      <c r="C7275" t="s">
        <v>131</v>
      </c>
      <c r="D7275" t="s">
        <v>526</v>
      </c>
      <c r="E7275" t="s">
        <v>21471</v>
      </c>
      <c r="F7275" t="s">
        <v>4242</v>
      </c>
      <c r="G7275">
        <v>0</v>
      </c>
      <c r="H7275">
        <v>0</v>
      </c>
      <c r="I7275">
        <v>0</v>
      </c>
      <c r="J7275">
        <v>0</v>
      </c>
      <c r="K7275">
        <v>0</v>
      </c>
      <c r="L7275">
        <v>0</v>
      </c>
      <c r="M7275">
        <v>185</v>
      </c>
      <c r="N7275">
        <v>0</v>
      </c>
      <c r="O7275">
        <v>0</v>
      </c>
      <c r="P7275">
        <v>0</v>
      </c>
      <c r="Q7275">
        <v>0</v>
      </c>
    </row>
    <row r="7276" spans="1:17" x14ac:dyDescent="0.25">
      <c r="A7276" t="s">
        <v>25517</v>
      </c>
      <c r="B7276" t="s">
        <v>72</v>
      </c>
      <c r="C7276" t="s">
        <v>131</v>
      </c>
      <c r="D7276" t="s">
        <v>526</v>
      </c>
      <c r="E7276" t="s">
        <v>21471</v>
      </c>
      <c r="F7276" t="s">
        <v>399</v>
      </c>
      <c r="G7276">
        <v>0</v>
      </c>
      <c r="H7276">
        <v>185</v>
      </c>
      <c r="I7276">
        <v>13</v>
      </c>
      <c r="J7276">
        <v>158</v>
      </c>
      <c r="K7276">
        <v>8</v>
      </c>
      <c r="L7276">
        <v>6</v>
      </c>
      <c r="M7276">
        <v>0</v>
      </c>
      <c r="N7276">
        <v>0</v>
      </c>
      <c r="O7276">
        <v>0</v>
      </c>
      <c r="P7276">
        <v>0</v>
      </c>
      <c r="Q7276">
        <v>0</v>
      </c>
    </row>
    <row r="7277" spans="1:17" x14ac:dyDescent="0.25">
      <c r="A7277" t="s">
        <v>25518</v>
      </c>
      <c r="B7277" t="s">
        <v>72</v>
      </c>
      <c r="C7277" t="s">
        <v>131</v>
      </c>
      <c r="D7277" t="s">
        <v>526</v>
      </c>
      <c r="E7277" t="s">
        <v>21471</v>
      </c>
      <c r="F7277" t="s">
        <v>4245</v>
      </c>
      <c r="G7277">
        <v>0</v>
      </c>
      <c r="H7277">
        <v>0</v>
      </c>
      <c r="I7277">
        <v>0</v>
      </c>
      <c r="J7277">
        <v>0</v>
      </c>
      <c r="K7277">
        <v>0</v>
      </c>
      <c r="L7277">
        <v>0</v>
      </c>
      <c r="M7277">
        <v>185</v>
      </c>
      <c r="N7277">
        <v>0</v>
      </c>
      <c r="O7277">
        <v>0</v>
      </c>
      <c r="P7277">
        <v>0</v>
      </c>
      <c r="Q7277">
        <v>0</v>
      </c>
    </row>
    <row r="7278" spans="1:17" x14ac:dyDescent="0.25">
      <c r="A7278" t="s">
        <v>25519</v>
      </c>
      <c r="B7278" t="s">
        <v>72</v>
      </c>
      <c r="C7278" t="s">
        <v>131</v>
      </c>
      <c r="D7278" t="s">
        <v>526</v>
      </c>
      <c r="E7278" t="s">
        <v>21471</v>
      </c>
      <c r="F7278" t="s">
        <v>394</v>
      </c>
      <c r="G7278">
        <v>0</v>
      </c>
      <c r="H7278">
        <v>0</v>
      </c>
      <c r="I7278">
        <v>0</v>
      </c>
      <c r="J7278">
        <v>0</v>
      </c>
      <c r="K7278">
        <v>0</v>
      </c>
      <c r="L7278">
        <v>0</v>
      </c>
      <c r="M7278">
        <v>0</v>
      </c>
      <c r="N7278">
        <v>133</v>
      </c>
      <c r="O7278">
        <v>125</v>
      </c>
      <c r="P7278">
        <v>4</v>
      </c>
      <c r="Q7278">
        <v>4</v>
      </c>
    </row>
    <row r="7279" spans="1:17" x14ac:dyDescent="0.25">
      <c r="A7279" t="s">
        <v>25520</v>
      </c>
      <c r="B7279" t="s">
        <v>72</v>
      </c>
      <c r="C7279" t="s">
        <v>191</v>
      </c>
      <c r="D7279" t="s">
        <v>527</v>
      </c>
      <c r="E7279" t="s">
        <v>21471</v>
      </c>
      <c r="F7279" t="s">
        <v>528</v>
      </c>
      <c r="G7279">
        <v>0</v>
      </c>
      <c r="H7279">
        <v>0</v>
      </c>
      <c r="I7279">
        <v>0</v>
      </c>
      <c r="J7279">
        <v>0</v>
      </c>
      <c r="K7279">
        <v>0</v>
      </c>
      <c r="L7279">
        <v>0</v>
      </c>
      <c r="M7279">
        <v>0</v>
      </c>
      <c r="N7279">
        <v>1</v>
      </c>
      <c r="O7279">
        <v>1</v>
      </c>
      <c r="P7279">
        <v>0</v>
      </c>
      <c r="Q7279">
        <v>0</v>
      </c>
    </row>
    <row r="7280" spans="1:17" x14ac:dyDescent="0.25">
      <c r="A7280" t="s">
        <v>25521</v>
      </c>
      <c r="B7280" t="s">
        <v>72</v>
      </c>
      <c r="C7280" t="s">
        <v>191</v>
      </c>
      <c r="D7280" t="s">
        <v>527</v>
      </c>
      <c r="E7280" t="s">
        <v>21471</v>
      </c>
      <c r="F7280" t="s">
        <v>525</v>
      </c>
      <c r="G7280">
        <v>1</v>
      </c>
      <c r="H7280">
        <v>0</v>
      </c>
      <c r="I7280">
        <v>0</v>
      </c>
      <c r="J7280">
        <v>0</v>
      </c>
      <c r="K7280">
        <v>0</v>
      </c>
      <c r="L7280">
        <v>0</v>
      </c>
      <c r="M7280">
        <v>0</v>
      </c>
      <c r="N7280">
        <v>0</v>
      </c>
      <c r="O7280">
        <v>0</v>
      </c>
      <c r="P7280">
        <v>0</v>
      </c>
      <c r="Q7280">
        <v>0</v>
      </c>
    </row>
    <row r="7281" spans="1:17" x14ac:dyDescent="0.25">
      <c r="A7281" t="s">
        <v>13031</v>
      </c>
      <c r="B7281" t="s">
        <v>72</v>
      </c>
      <c r="C7281" t="s">
        <v>191</v>
      </c>
      <c r="D7281" t="s">
        <v>12971</v>
      </c>
      <c r="E7281" t="s">
        <v>563</v>
      </c>
      <c r="F7281" t="s">
        <v>525</v>
      </c>
      <c r="G7281">
        <v>1</v>
      </c>
      <c r="H7281">
        <v>0</v>
      </c>
      <c r="I7281">
        <v>0</v>
      </c>
      <c r="J7281">
        <v>0</v>
      </c>
      <c r="K7281">
        <v>0</v>
      </c>
      <c r="L7281">
        <v>0</v>
      </c>
      <c r="M7281">
        <v>0</v>
      </c>
      <c r="N7281">
        <v>0</v>
      </c>
      <c r="O7281">
        <v>0</v>
      </c>
      <c r="P7281">
        <v>0</v>
      </c>
      <c r="Q7281">
        <v>0</v>
      </c>
    </row>
    <row r="7282" spans="1:17" x14ac:dyDescent="0.25">
      <c r="A7282" t="s">
        <v>13391</v>
      </c>
      <c r="B7282" t="s">
        <v>72</v>
      </c>
      <c r="C7282" t="s">
        <v>192</v>
      </c>
      <c r="D7282" t="s">
        <v>529</v>
      </c>
      <c r="E7282" t="s">
        <v>563</v>
      </c>
      <c r="F7282" t="s">
        <v>525</v>
      </c>
      <c r="G7282">
        <v>4</v>
      </c>
      <c r="H7282">
        <v>0</v>
      </c>
      <c r="I7282">
        <v>0</v>
      </c>
      <c r="J7282">
        <v>0</v>
      </c>
      <c r="K7282">
        <v>0</v>
      </c>
      <c r="L7282">
        <v>0</v>
      </c>
      <c r="M7282">
        <v>0</v>
      </c>
      <c r="N7282">
        <v>0</v>
      </c>
      <c r="O7282">
        <v>0</v>
      </c>
      <c r="P7282">
        <v>0</v>
      </c>
      <c r="Q7282">
        <v>0</v>
      </c>
    </row>
    <row r="7283" spans="1:17" x14ac:dyDescent="0.25">
      <c r="A7283" t="s">
        <v>25522</v>
      </c>
      <c r="B7283" t="s">
        <v>72</v>
      </c>
      <c r="C7283" t="s">
        <v>192</v>
      </c>
      <c r="D7283" t="s">
        <v>529</v>
      </c>
      <c r="E7283" t="s">
        <v>21471</v>
      </c>
      <c r="F7283" t="s">
        <v>525</v>
      </c>
      <c r="G7283">
        <v>3</v>
      </c>
      <c r="H7283">
        <v>0</v>
      </c>
      <c r="I7283">
        <v>0</v>
      </c>
      <c r="J7283">
        <v>0</v>
      </c>
      <c r="K7283">
        <v>0</v>
      </c>
      <c r="L7283">
        <v>0</v>
      </c>
      <c r="M7283">
        <v>0</v>
      </c>
      <c r="N7283">
        <v>0</v>
      </c>
      <c r="O7283">
        <v>0</v>
      </c>
      <c r="P7283">
        <v>0</v>
      </c>
      <c r="Q7283">
        <v>0</v>
      </c>
    </row>
    <row r="7284" spans="1:17" x14ac:dyDescent="0.25">
      <c r="A7284" t="s">
        <v>13392</v>
      </c>
      <c r="B7284" t="s">
        <v>72</v>
      </c>
      <c r="C7284" t="s">
        <v>192</v>
      </c>
      <c r="D7284" t="s">
        <v>526</v>
      </c>
      <c r="E7284" t="s">
        <v>563</v>
      </c>
      <c r="F7284" t="s">
        <v>396</v>
      </c>
      <c r="G7284">
        <v>0</v>
      </c>
      <c r="H7284">
        <v>11</v>
      </c>
      <c r="I7284">
        <v>0</v>
      </c>
      <c r="J7284">
        <v>11</v>
      </c>
      <c r="K7284">
        <v>0</v>
      </c>
      <c r="L7284">
        <v>0</v>
      </c>
      <c r="M7284">
        <v>0</v>
      </c>
      <c r="N7284">
        <v>0</v>
      </c>
      <c r="O7284">
        <v>0</v>
      </c>
      <c r="P7284">
        <v>0</v>
      </c>
      <c r="Q7284">
        <v>0</v>
      </c>
    </row>
    <row r="7285" spans="1:17" x14ac:dyDescent="0.25">
      <c r="A7285" t="s">
        <v>13393</v>
      </c>
      <c r="B7285" t="s">
        <v>72</v>
      </c>
      <c r="C7285" t="s">
        <v>192</v>
      </c>
      <c r="D7285" t="s">
        <v>526</v>
      </c>
      <c r="E7285" t="s">
        <v>563</v>
      </c>
      <c r="F7285" t="s">
        <v>4236</v>
      </c>
      <c r="G7285">
        <v>0</v>
      </c>
      <c r="H7285">
        <v>11</v>
      </c>
      <c r="I7285">
        <v>0</v>
      </c>
      <c r="J7285">
        <v>11</v>
      </c>
      <c r="K7285">
        <v>0</v>
      </c>
      <c r="L7285">
        <v>0</v>
      </c>
      <c r="M7285">
        <v>0</v>
      </c>
      <c r="N7285">
        <v>0</v>
      </c>
      <c r="O7285">
        <v>0</v>
      </c>
      <c r="P7285">
        <v>0</v>
      </c>
      <c r="Q7285">
        <v>0</v>
      </c>
    </row>
    <row r="7286" spans="1:17" x14ac:dyDescent="0.25">
      <c r="A7286" t="s">
        <v>13394</v>
      </c>
      <c r="B7286" t="s">
        <v>72</v>
      </c>
      <c r="C7286" t="s">
        <v>192</v>
      </c>
      <c r="D7286" t="s">
        <v>526</v>
      </c>
      <c r="E7286" t="s">
        <v>563</v>
      </c>
      <c r="F7286" t="s">
        <v>4238</v>
      </c>
      <c r="G7286">
        <v>0</v>
      </c>
      <c r="H7286">
        <v>0</v>
      </c>
      <c r="I7286">
        <v>0</v>
      </c>
      <c r="J7286">
        <v>0</v>
      </c>
      <c r="K7286">
        <v>0</v>
      </c>
      <c r="L7286">
        <v>0</v>
      </c>
      <c r="M7286">
        <v>11</v>
      </c>
      <c r="N7286">
        <v>0</v>
      </c>
      <c r="O7286">
        <v>0</v>
      </c>
      <c r="P7286">
        <v>0</v>
      </c>
      <c r="Q7286">
        <v>0</v>
      </c>
    </row>
    <row r="7287" spans="1:17" x14ac:dyDescent="0.25">
      <c r="A7287" t="s">
        <v>13395</v>
      </c>
      <c r="B7287" t="s">
        <v>72</v>
      </c>
      <c r="C7287" t="s">
        <v>192</v>
      </c>
      <c r="D7287" t="s">
        <v>526</v>
      </c>
      <c r="E7287" t="s">
        <v>563</v>
      </c>
      <c r="F7287" t="s">
        <v>397</v>
      </c>
      <c r="G7287">
        <v>0</v>
      </c>
      <c r="H7287">
        <v>11</v>
      </c>
      <c r="I7287">
        <v>0</v>
      </c>
      <c r="J7287">
        <v>11</v>
      </c>
      <c r="K7287">
        <v>0</v>
      </c>
      <c r="L7287">
        <v>0</v>
      </c>
      <c r="M7287">
        <v>0</v>
      </c>
      <c r="N7287">
        <v>0</v>
      </c>
      <c r="O7287">
        <v>0</v>
      </c>
      <c r="P7287">
        <v>0</v>
      </c>
      <c r="Q7287">
        <v>0</v>
      </c>
    </row>
    <row r="7288" spans="1:17" x14ac:dyDescent="0.25">
      <c r="A7288" t="s">
        <v>13396</v>
      </c>
      <c r="B7288" t="s">
        <v>72</v>
      </c>
      <c r="C7288" t="s">
        <v>192</v>
      </c>
      <c r="D7288" t="s">
        <v>526</v>
      </c>
      <c r="E7288" t="s">
        <v>563</v>
      </c>
      <c r="F7288" t="s">
        <v>398</v>
      </c>
      <c r="G7288">
        <v>0</v>
      </c>
      <c r="H7288">
        <v>11</v>
      </c>
      <c r="I7288">
        <v>0</v>
      </c>
      <c r="J7288">
        <v>11</v>
      </c>
      <c r="K7288">
        <v>0</v>
      </c>
      <c r="L7288">
        <v>0</v>
      </c>
      <c r="M7288">
        <v>0</v>
      </c>
      <c r="N7288">
        <v>0</v>
      </c>
      <c r="O7288">
        <v>0</v>
      </c>
      <c r="P7288">
        <v>0</v>
      </c>
      <c r="Q7288">
        <v>0</v>
      </c>
    </row>
    <row r="7289" spans="1:17" x14ac:dyDescent="0.25">
      <c r="A7289" t="s">
        <v>17611</v>
      </c>
      <c r="B7289" t="s">
        <v>72</v>
      </c>
      <c r="C7289" t="s">
        <v>192</v>
      </c>
      <c r="D7289" t="s">
        <v>526</v>
      </c>
      <c r="E7289" t="s">
        <v>563</v>
      </c>
      <c r="F7289" t="s">
        <v>4242</v>
      </c>
      <c r="G7289">
        <v>0</v>
      </c>
      <c r="H7289">
        <v>0</v>
      </c>
      <c r="I7289">
        <v>0</v>
      </c>
      <c r="J7289">
        <v>0</v>
      </c>
      <c r="K7289">
        <v>0</v>
      </c>
      <c r="L7289">
        <v>0</v>
      </c>
      <c r="M7289">
        <v>11</v>
      </c>
      <c r="N7289">
        <v>0</v>
      </c>
      <c r="O7289">
        <v>0</v>
      </c>
      <c r="P7289">
        <v>0</v>
      </c>
      <c r="Q7289">
        <v>0</v>
      </c>
    </row>
    <row r="7290" spans="1:17" x14ac:dyDescent="0.25">
      <c r="A7290" t="s">
        <v>17612</v>
      </c>
      <c r="B7290" t="s">
        <v>72</v>
      </c>
      <c r="C7290" t="s">
        <v>192</v>
      </c>
      <c r="D7290" t="s">
        <v>526</v>
      </c>
      <c r="E7290" t="s">
        <v>563</v>
      </c>
      <c r="F7290" t="s">
        <v>399</v>
      </c>
      <c r="G7290">
        <v>0</v>
      </c>
      <c r="H7290">
        <v>11</v>
      </c>
      <c r="I7290">
        <v>0</v>
      </c>
      <c r="J7290">
        <v>11</v>
      </c>
      <c r="K7290">
        <v>0</v>
      </c>
      <c r="L7290">
        <v>0</v>
      </c>
      <c r="M7290">
        <v>0</v>
      </c>
      <c r="N7290">
        <v>0</v>
      </c>
      <c r="O7290">
        <v>0</v>
      </c>
      <c r="P7290">
        <v>0</v>
      </c>
      <c r="Q7290">
        <v>0</v>
      </c>
    </row>
    <row r="7291" spans="1:17" x14ac:dyDescent="0.25">
      <c r="A7291" t="s">
        <v>17613</v>
      </c>
      <c r="B7291" t="s">
        <v>72</v>
      </c>
      <c r="C7291" t="s">
        <v>192</v>
      </c>
      <c r="D7291" t="s">
        <v>526</v>
      </c>
      <c r="E7291" t="s">
        <v>563</v>
      </c>
      <c r="F7291" t="s">
        <v>4245</v>
      </c>
      <c r="G7291">
        <v>0</v>
      </c>
      <c r="H7291">
        <v>0</v>
      </c>
      <c r="I7291">
        <v>0</v>
      </c>
      <c r="J7291">
        <v>0</v>
      </c>
      <c r="K7291">
        <v>0</v>
      </c>
      <c r="L7291">
        <v>0</v>
      </c>
      <c r="M7291">
        <v>11</v>
      </c>
      <c r="N7291">
        <v>0</v>
      </c>
      <c r="O7291">
        <v>0</v>
      </c>
      <c r="P7291">
        <v>0</v>
      </c>
      <c r="Q7291">
        <v>0</v>
      </c>
    </row>
    <row r="7292" spans="1:17" x14ac:dyDescent="0.25">
      <c r="A7292" t="s">
        <v>17614</v>
      </c>
      <c r="B7292" t="s">
        <v>72</v>
      </c>
      <c r="C7292" t="s">
        <v>192</v>
      </c>
      <c r="D7292" t="s">
        <v>526</v>
      </c>
      <c r="E7292" t="s">
        <v>563</v>
      </c>
      <c r="F7292" t="s">
        <v>394</v>
      </c>
      <c r="G7292">
        <v>0</v>
      </c>
      <c r="H7292">
        <v>0</v>
      </c>
      <c r="I7292">
        <v>0</v>
      </c>
      <c r="J7292">
        <v>0</v>
      </c>
      <c r="K7292">
        <v>0</v>
      </c>
      <c r="L7292">
        <v>0</v>
      </c>
      <c r="M7292">
        <v>0</v>
      </c>
      <c r="N7292">
        <v>10</v>
      </c>
      <c r="O7292">
        <v>10</v>
      </c>
      <c r="P7292">
        <v>0</v>
      </c>
      <c r="Q7292">
        <v>0</v>
      </c>
    </row>
    <row r="7293" spans="1:17" x14ac:dyDescent="0.25">
      <c r="A7293" t="s">
        <v>17615</v>
      </c>
      <c r="B7293" t="s">
        <v>72</v>
      </c>
      <c r="C7293" t="s">
        <v>192</v>
      </c>
      <c r="D7293" t="s">
        <v>526</v>
      </c>
      <c r="E7293" t="s">
        <v>563</v>
      </c>
      <c r="F7293" t="s">
        <v>395</v>
      </c>
      <c r="G7293">
        <v>0</v>
      </c>
      <c r="H7293">
        <v>0</v>
      </c>
      <c r="I7293">
        <v>0</v>
      </c>
      <c r="J7293">
        <v>0</v>
      </c>
      <c r="K7293">
        <v>0</v>
      </c>
      <c r="L7293">
        <v>0</v>
      </c>
      <c r="M7293">
        <v>0</v>
      </c>
      <c r="N7293">
        <v>10</v>
      </c>
      <c r="O7293">
        <v>10</v>
      </c>
      <c r="P7293">
        <v>0</v>
      </c>
      <c r="Q7293">
        <v>0</v>
      </c>
    </row>
    <row r="7294" spans="1:17" x14ac:dyDescent="0.25">
      <c r="A7294" t="s">
        <v>17616</v>
      </c>
      <c r="B7294" t="s">
        <v>72</v>
      </c>
      <c r="C7294" t="s">
        <v>192</v>
      </c>
      <c r="D7294" t="s">
        <v>526</v>
      </c>
      <c r="E7294" t="s">
        <v>563</v>
      </c>
      <c r="F7294" t="s">
        <v>525</v>
      </c>
      <c r="G7294">
        <v>11</v>
      </c>
      <c r="H7294">
        <v>0</v>
      </c>
      <c r="I7294">
        <v>0</v>
      </c>
      <c r="J7294">
        <v>0</v>
      </c>
      <c r="K7294">
        <v>0</v>
      </c>
      <c r="L7294">
        <v>0</v>
      </c>
      <c r="M7294">
        <v>0</v>
      </c>
      <c r="N7294">
        <v>0</v>
      </c>
      <c r="O7294">
        <v>0</v>
      </c>
      <c r="P7294">
        <v>0</v>
      </c>
      <c r="Q7294">
        <v>0</v>
      </c>
    </row>
    <row r="7295" spans="1:17" x14ac:dyDescent="0.25">
      <c r="A7295" t="s">
        <v>25523</v>
      </c>
      <c r="B7295" t="s">
        <v>72</v>
      </c>
      <c r="C7295" t="s">
        <v>192</v>
      </c>
      <c r="D7295" t="s">
        <v>526</v>
      </c>
      <c r="E7295" t="s">
        <v>21471</v>
      </c>
      <c r="F7295" t="s">
        <v>396</v>
      </c>
      <c r="G7295">
        <v>0</v>
      </c>
      <c r="H7295">
        <v>18</v>
      </c>
      <c r="I7295">
        <v>2</v>
      </c>
      <c r="J7295">
        <v>14</v>
      </c>
      <c r="K7295">
        <v>2</v>
      </c>
      <c r="L7295">
        <v>0</v>
      </c>
      <c r="M7295">
        <v>0</v>
      </c>
      <c r="N7295">
        <v>0</v>
      </c>
      <c r="O7295">
        <v>0</v>
      </c>
      <c r="P7295">
        <v>0</v>
      </c>
      <c r="Q7295">
        <v>0</v>
      </c>
    </row>
    <row r="7296" spans="1:17" x14ac:dyDescent="0.25">
      <c r="A7296" t="s">
        <v>25524</v>
      </c>
      <c r="B7296" t="s">
        <v>72</v>
      </c>
      <c r="C7296" t="s">
        <v>192</v>
      </c>
      <c r="D7296" t="s">
        <v>526</v>
      </c>
      <c r="E7296" t="s">
        <v>21471</v>
      </c>
      <c r="F7296" t="s">
        <v>4236</v>
      </c>
      <c r="G7296">
        <v>0</v>
      </c>
      <c r="H7296">
        <v>18</v>
      </c>
      <c r="I7296">
        <v>2</v>
      </c>
      <c r="J7296">
        <v>14</v>
      </c>
      <c r="K7296">
        <v>2</v>
      </c>
      <c r="L7296">
        <v>0</v>
      </c>
      <c r="M7296">
        <v>0</v>
      </c>
      <c r="N7296">
        <v>0</v>
      </c>
      <c r="O7296">
        <v>0</v>
      </c>
      <c r="P7296">
        <v>0</v>
      </c>
      <c r="Q7296">
        <v>0</v>
      </c>
    </row>
    <row r="7297" spans="1:17" x14ac:dyDescent="0.25">
      <c r="A7297" t="s">
        <v>25525</v>
      </c>
      <c r="B7297" t="s">
        <v>72</v>
      </c>
      <c r="C7297" t="s">
        <v>192</v>
      </c>
      <c r="D7297" t="s">
        <v>526</v>
      </c>
      <c r="E7297" t="s">
        <v>21471</v>
      </c>
      <c r="F7297" t="s">
        <v>4238</v>
      </c>
      <c r="G7297">
        <v>0</v>
      </c>
      <c r="H7297">
        <v>0</v>
      </c>
      <c r="I7297">
        <v>0</v>
      </c>
      <c r="J7297">
        <v>0</v>
      </c>
      <c r="K7297">
        <v>0</v>
      </c>
      <c r="L7297">
        <v>0</v>
      </c>
      <c r="M7297">
        <v>18</v>
      </c>
      <c r="N7297">
        <v>0</v>
      </c>
      <c r="O7297">
        <v>0</v>
      </c>
      <c r="P7297">
        <v>0</v>
      </c>
      <c r="Q7297">
        <v>0</v>
      </c>
    </row>
    <row r="7298" spans="1:17" x14ac:dyDescent="0.25">
      <c r="A7298" t="s">
        <v>25526</v>
      </c>
      <c r="B7298" t="s">
        <v>72</v>
      </c>
      <c r="C7298" t="s">
        <v>192</v>
      </c>
      <c r="D7298" t="s">
        <v>526</v>
      </c>
      <c r="E7298" t="s">
        <v>21471</v>
      </c>
      <c r="F7298" t="s">
        <v>397</v>
      </c>
      <c r="G7298">
        <v>0</v>
      </c>
      <c r="H7298">
        <v>18</v>
      </c>
      <c r="I7298">
        <v>2</v>
      </c>
      <c r="J7298">
        <v>14</v>
      </c>
      <c r="K7298">
        <v>2</v>
      </c>
      <c r="L7298">
        <v>0</v>
      </c>
      <c r="M7298">
        <v>0</v>
      </c>
      <c r="N7298">
        <v>0</v>
      </c>
      <c r="O7298">
        <v>0</v>
      </c>
      <c r="P7298">
        <v>0</v>
      </c>
      <c r="Q7298">
        <v>0</v>
      </c>
    </row>
    <row r="7299" spans="1:17" x14ac:dyDescent="0.25">
      <c r="A7299" t="s">
        <v>25527</v>
      </c>
      <c r="B7299" t="s">
        <v>72</v>
      </c>
      <c r="C7299" t="s">
        <v>192</v>
      </c>
      <c r="D7299" t="s">
        <v>526</v>
      </c>
      <c r="E7299" t="s">
        <v>21471</v>
      </c>
      <c r="F7299" t="s">
        <v>398</v>
      </c>
      <c r="G7299">
        <v>0</v>
      </c>
      <c r="H7299">
        <v>18</v>
      </c>
      <c r="I7299">
        <v>2</v>
      </c>
      <c r="J7299">
        <v>14</v>
      </c>
      <c r="K7299">
        <v>2</v>
      </c>
      <c r="L7299">
        <v>0</v>
      </c>
      <c r="M7299">
        <v>0</v>
      </c>
      <c r="N7299">
        <v>0</v>
      </c>
      <c r="O7299">
        <v>0</v>
      </c>
      <c r="P7299">
        <v>0</v>
      </c>
      <c r="Q7299">
        <v>0</v>
      </c>
    </row>
    <row r="7300" spans="1:17" x14ac:dyDescent="0.25">
      <c r="A7300" t="s">
        <v>25528</v>
      </c>
      <c r="B7300" t="s">
        <v>72</v>
      </c>
      <c r="C7300" t="s">
        <v>192</v>
      </c>
      <c r="D7300" t="s">
        <v>526</v>
      </c>
      <c r="E7300" t="s">
        <v>21471</v>
      </c>
      <c r="F7300" t="s">
        <v>4242</v>
      </c>
      <c r="G7300">
        <v>0</v>
      </c>
      <c r="H7300">
        <v>0</v>
      </c>
      <c r="I7300">
        <v>0</v>
      </c>
      <c r="J7300">
        <v>0</v>
      </c>
      <c r="K7300">
        <v>0</v>
      </c>
      <c r="L7300">
        <v>0</v>
      </c>
      <c r="M7300">
        <v>18</v>
      </c>
      <c r="N7300">
        <v>0</v>
      </c>
      <c r="O7300">
        <v>0</v>
      </c>
      <c r="P7300">
        <v>0</v>
      </c>
      <c r="Q7300">
        <v>0</v>
      </c>
    </row>
    <row r="7301" spans="1:17" x14ac:dyDescent="0.25">
      <c r="A7301" t="s">
        <v>25529</v>
      </c>
      <c r="B7301" t="s">
        <v>72</v>
      </c>
      <c r="C7301" t="s">
        <v>192</v>
      </c>
      <c r="D7301" t="s">
        <v>526</v>
      </c>
      <c r="E7301" t="s">
        <v>21471</v>
      </c>
      <c r="F7301" t="s">
        <v>399</v>
      </c>
      <c r="G7301">
        <v>0</v>
      </c>
      <c r="H7301">
        <v>18</v>
      </c>
      <c r="I7301">
        <v>2</v>
      </c>
      <c r="J7301">
        <v>14</v>
      </c>
      <c r="K7301">
        <v>2</v>
      </c>
      <c r="L7301">
        <v>0</v>
      </c>
      <c r="M7301">
        <v>0</v>
      </c>
      <c r="N7301">
        <v>0</v>
      </c>
      <c r="O7301">
        <v>0</v>
      </c>
      <c r="P7301">
        <v>0</v>
      </c>
      <c r="Q7301">
        <v>0</v>
      </c>
    </row>
    <row r="7302" spans="1:17" x14ac:dyDescent="0.25">
      <c r="A7302" t="s">
        <v>25530</v>
      </c>
      <c r="B7302" t="s">
        <v>72</v>
      </c>
      <c r="C7302" t="s">
        <v>192</v>
      </c>
      <c r="D7302" t="s">
        <v>526</v>
      </c>
      <c r="E7302" t="s">
        <v>21471</v>
      </c>
      <c r="F7302" t="s">
        <v>4245</v>
      </c>
      <c r="G7302">
        <v>0</v>
      </c>
      <c r="H7302">
        <v>0</v>
      </c>
      <c r="I7302">
        <v>0</v>
      </c>
      <c r="J7302">
        <v>0</v>
      </c>
      <c r="K7302">
        <v>0</v>
      </c>
      <c r="L7302">
        <v>0</v>
      </c>
      <c r="M7302">
        <v>18</v>
      </c>
      <c r="N7302">
        <v>0</v>
      </c>
      <c r="O7302">
        <v>0</v>
      </c>
      <c r="P7302">
        <v>0</v>
      </c>
      <c r="Q7302">
        <v>0</v>
      </c>
    </row>
    <row r="7303" spans="1:17" x14ac:dyDescent="0.25">
      <c r="A7303" t="s">
        <v>25531</v>
      </c>
      <c r="B7303" t="s">
        <v>72</v>
      </c>
      <c r="C7303" t="s">
        <v>192</v>
      </c>
      <c r="D7303" t="s">
        <v>526</v>
      </c>
      <c r="E7303" t="s">
        <v>21471</v>
      </c>
      <c r="F7303" t="s">
        <v>394</v>
      </c>
      <c r="G7303">
        <v>0</v>
      </c>
      <c r="H7303">
        <v>0</v>
      </c>
      <c r="I7303">
        <v>0</v>
      </c>
      <c r="J7303">
        <v>0</v>
      </c>
      <c r="K7303">
        <v>0</v>
      </c>
      <c r="L7303">
        <v>0</v>
      </c>
      <c r="M7303">
        <v>0</v>
      </c>
      <c r="N7303">
        <v>15</v>
      </c>
      <c r="O7303">
        <v>15</v>
      </c>
      <c r="P7303">
        <v>0</v>
      </c>
      <c r="Q7303">
        <v>0</v>
      </c>
    </row>
    <row r="7304" spans="1:17" x14ac:dyDescent="0.25">
      <c r="A7304" t="s">
        <v>25532</v>
      </c>
      <c r="B7304" t="s">
        <v>72</v>
      </c>
      <c r="C7304" t="s">
        <v>192</v>
      </c>
      <c r="D7304" t="s">
        <v>526</v>
      </c>
      <c r="E7304" t="s">
        <v>21471</v>
      </c>
      <c r="F7304" t="s">
        <v>395</v>
      </c>
      <c r="G7304">
        <v>0</v>
      </c>
      <c r="H7304">
        <v>0</v>
      </c>
      <c r="I7304">
        <v>0</v>
      </c>
      <c r="J7304">
        <v>0</v>
      </c>
      <c r="K7304">
        <v>0</v>
      </c>
      <c r="L7304">
        <v>0</v>
      </c>
      <c r="M7304">
        <v>0</v>
      </c>
      <c r="N7304">
        <v>15</v>
      </c>
      <c r="O7304">
        <v>15</v>
      </c>
      <c r="P7304">
        <v>0</v>
      </c>
      <c r="Q7304">
        <v>0</v>
      </c>
    </row>
    <row r="7305" spans="1:17" x14ac:dyDescent="0.25">
      <c r="A7305" t="s">
        <v>25533</v>
      </c>
      <c r="B7305" t="s">
        <v>72</v>
      </c>
      <c r="C7305" t="s">
        <v>192</v>
      </c>
      <c r="D7305" t="s">
        <v>526</v>
      </c>
      <c r="E7305" t="s">
        <v>21471</v>
      </c>
      <c r="F7305" t="s">
        <v>525</v>
      </c>
      <c r="G7305">
        <v>18</v>
      </c>
      <c r="H7305">
        <v>0</v>
      </c>
      <c r="I7305">
        <v>0</v>
      </c>
      <c r="J7305">
        <v>0</v>
      </c>
      <c r="K7305">
        <v>0</v>
      </c>
      <c r="L7305">
        <v>0</v>
      </c>
      <c r="M7305">
        <v>0</v>
      </c>
      <c r="N7305">
        <v>0</v>
      </c>
      <c r="O7305">
        <v>0</v>
      </c>
      <c r="P7305">
        <v>0</v>
      </c>
      <c r="Q7305">
        <v>0</v>
      </c>
    </row>
    <row r="7306" spans="1:17" x14ac:dyDescent="0.25">
      <c r="A7306" t="s">
        <v>17617</v>
      </c>
      <c r="B7306" t="s">
        <v>72</v>
      </c>
      <c r="C7306" t="s">
        <v>192</v>
      </c>
      <c r="D7306" t="s">
        <v>527</v>
      </c>
      <c r="E7306" t="s">
        <v>563</v>
      </c>
      <c r="F7306" t="s">
        <v>528</v>
      </c>
      <c r="G7306">
        <v>0</v>
      </c>
      <c r="H7306">
        <v>0</v>
      </c>
      <c r="I7306">
        <v>0</v>
      </c>
      <c r="J7306">
        <v>0</v>
      </c>
      <c r="K7306">
        <v>0</v>
      </c>
      <c r="L7306">
        <v>0</v>
      </c>
      <c r="M7306">
        <v>0</v>
      </c>
      <c r="N7306">
        <v>3</v>
      </c>
      <c r="O7306">
        <v>3</v>
      </c>
      <c r="P7306">
        <v>0</v>
      </c>
      <c r="Q7306">
        <v>0</v>
      </c>
    </row>
    <row r="7307" spans="1:17" x14ac:dyDescent="0.25">
      <c r="A7307" t="s">
        <v>17618</v>
      </c>
      <c r="B7307" t="s">
        <v>72</v>
      </c>
      <c r="C7307" t="s">
        <v>192</v>
      </c>
      <c r="D7307" t="s">
        <v>527</v>
      </c>
      <c r="E7307" t="s">
        <v>563</v>
      </c>
      <c r="F7307" t="s">
        <v>525</v>
      </c>
      <c r="G7307">
        <v>3</v>
      </c>
      <c r="H7307">
        <v>0</v>
      </c>
      <c r="I7307">
        <v>0</v>
      </c>
      <c r="J7307">
        <v>0</v>
      </c>
      <c r="K7307">
        <v>0</v>
      </c>
      <c r="L7307">
        <v>0</v>
      </c>
      <c r="M7307">
        <v>0</v>
      </c>
      <c r="N7307">
        <v>0</v>
      </c>
      <c r="O7307">
        <v>0</v>
      </c>
      <c r="P7307">
        <v>0</v>
      </c>
      <c r="Q7307">
        <v>0</v>
      </c>
    </row>
    <row r="7308" spans="1:17" x14ac:dyDescent="0.25">
      <c r="A7308" t="s">
        <v>25534</v>
      </c>
      <c r="B7308" t="s">
        <v>72</v>
      </c>
      <c r="C7308" t="s">
        <v>192</v>
      </c>
      <c r="D7308" t="s">
        <v>527</v>
      </c>
      <c r="E7308" t="s">
        <v>21471</v>
      </c>
      <c r="F7308" t="s">
        <v>528</v>
      </c>
      <c r="G7308">
        <v>0</v>
      </c>
      <c r="H7308">
        <v>0</v>
      </c>
      <c r="I7308">
        <v>0</v>
      </c>
      <c r="J7308">
        <v>0</v>
      </c>
      <c r="K7308">
        <v>0</v>
      </c>
      <c r="L7308">
        <v>0</v>
      </c>
      <c r="M7308">
        <v>0</v>
      </c>
      <c r="N7308">
        <v>3</v>
      </c>
      <c r="O7308">
        <v>2</v>
      </c>
      <c r="P7308">
        <v>1</v>
      </c>
      <c r="Q7308">
        <v>0</v>
      </c>
    </row>
    <row r="7309" spans="1:17" x14ac:dyDescent="0.25">
      <c r="A7309" t="s">
        <v>25535</v>
      </c>
      <c r="B7309" t="s">
        <v>72</v>
      </c>
      <c r="C7309" t="s">
        <v>192</v>
      </c>
      <c r="D7309" t="s">
        <v>527</v>
      </c>
      <c r="E7309" t="s">
        <v>21471</v>
      </c>
      <c r="F7309" t="s">
        <v>525</v>
      </c>
      <c r="G7309">
        <v>3</v>
      </c>
      <c r="H7309">
        <v>0</v>
      </c>
      <c r="I7309">
        <v>0</v>
      </c>
      <c r="J7309">
        <v>0</v>
      </c>
      <c r="K7309">
        <v>0</v>
      </c>
      <c r="L7309">
        <v>0</v>
      </c>
      <c r="M7309">
        <v>0</v>
      </c>
      <c r="N7309">
        <v>0</v>
      </c>
      <c r="O7309">
        <v>0</v>
      </c>
      <c r="P7309">
        <v>0</v>
      </c>
      <c r="Q7309">
        <v>0</v>
      </c>
    </row>
    <row r="7310" spans="1:17" x14ac:dyDescent="0.25">
      <c r="A7310" t="s">
        <v>25536</v>
      </c>
      <c r="B7310" t="s">
        <v>74</v>
      </c>
      <c r="C7310" t="s">
        <v>81</v>
      </c>
      <c r="D7310" t="s">
        <v>526</v>
      </c>
      <c r="E7310" t="s">
        <v>21471</v>
      </c>
      <c r="F7310" t="s">
        <v>4242</v>
      </c>
      <c r="G7310">
        <v>0</v>
      </c>
      <c r="H7310">
        <v>0</v>
      </c>
      <c r="I7310">
        <v>0</v>
      </c>
      <c r="J7310">
        <v>0</v>
      </c>
      <c r="K7310">
        <v>0</v>
      </c>
      <c r="L7310">
        <v>0</v>
      </c>
      <c r="M7310">
        <v>2617</v>
      </c>
      <c r="N7310">
        <v>0</v>
      </c>
      <c r="O7310">
        <v>0</v>
      </c>
      <c r="P7310">
        <v>0</v>
      </c>
      <c r="Q7310">
        <v>0</v>
      </c>
    </row>
    <row r="7311" spans="1:17" x14ac:dyDescent="0.25">
      <c r="A7311" t="s">
        <v>25537</v>
      </c>
      <c r="B7311" t="s">
        <v>74</v>
      </c>
      <c r="C7311" t="s">
        <v>81</v>
      </c>
      <c r="D7311" t="s">
        <v>526</v>
      </c>
      <c r="E7311" t="s">
        <v>21471</v>
      </c>
      <c r="F7311" t="s">
        <v>399</v>
      </c>
      <c r="G7311">
        <v>0</v>
      </c>
      <c r="H7311">
        <v>2617</v>
      </c>
      <c r="I7311">
        <v>271</v>
      </c>
      <c r="J7311">
        <v>2045</v>
      </c>
      <c r="K7311">
        <v>208</v>
      </c>
      <c r="L7311">
        <v>93</v>
      </c>
      <c r="M7311">
        <v>0</v>
      </c>
      <c r="N7311">
        <v>0</v>
      </c>
      <c r="O7311">
        <v>0</v>
      </c>
      <c r="P7311">
        <v>0</v>
      </c>
      <c r="Q7311">
        <v>0</v>
      </c>
    </row>
    <row r="7312" spans="1:17" x14ac:dyDescent="0.25">
      <c r="A7312" t="s">
        <v>25538</v>
      </c>
      <c r="B7312" t="s">
        <v>74</v>
      </c>
      <c r="C7312" t="s">
        <v>81</v>
      </c>
      <c r="D7312" t="s">
        <v>526</v>
      </c>
      <c r="E7312" t="s">
        <v>21471</v>
      </c>
      <c r="F7312" t="s">
        <v>4245</v>
      </c>
      <c r="G7312">
        <v>0</v>
      </c>
      <c r="H7312">
        <v>0</v>
      </c>
      <c r="I7312">
        <v>0</v>
      </c>
      <c r="J7312">
        <v>0</v>
      </c>
      <c r="K7312">
        <v>0</v>
      </c>
      <c r="L7312">
        <v>0</v>
      </c>
      <c r="M7312">
        <v>2617</v>
      </c>
      <c r="N7312">
        <v>0</v>
      </c>
      <c r="O7312">
        <v>0</v>
      </c>
      <c r="P7312">
        <v>0</v>
      </c>
      <c r="Q7312">
        <v>0</v>
      </c>
    </row>
    <row r="7313" spans="1:17" x14ac:dyDescent="0.25">
      <c r="A7313" t="s">
        <v>25539</v>
      </c>
      <c r="B7313" t="s">
        <v>74</v>
      </c>
      <c r="C7313" t="s">
        <v>81</v>
      </c>
      <c r="D7313" t="s">
        <v>526</v>
      </c>
      <c r="E7313" t="s">
        <v>21471</v>
      </c>
      <c r="F7313" t="s">
        <v>394</v>
      </c>
      <c r="G7313">
        <v>0</v>
      </c>
      <c r="H7313">
        <v>0</v>
      </c>
      <c r="I7313">
        <v>0</v>
      </c>
      <c r="J7313">
        <v>0</v>
      </c>
      <c r="K7313">
        <v>0</v>
      </c>
      <c r="L7313">
        <v>0</v>
      </c>
      <c r="M7313">
        <v>0</v>
      </c>
      <c r="N7313">
        <v>1573</v>
      </c>
      <c r="O7313">
        <v>1471</v>
      </c>
      <c r="P7313">
        <v>77</v>
      </c>
      <c r="Q7313">
        <v>25</v>
      </c>
    </row>
    <row r="7314" spans="1:17" x14ac:dyDescent="0.25">
      <c r="A7314" t="s">
        <v>25540</v>
      </c>
      <c r="B7314" t="s">
        <v>74</v>
      </c>
      <c r="C7314" t="s">
        <v>81</v>
      </c>
      <c r="D7314" t="s">
        <v>526</v>
      </c>
      <c r="E7314" t="s">
        <v>21471</v>
      </c>
      <c r="F7314" t="s">
        <v>395</v>
      </c>
      <c r="G7314">
        <v>0</v>
      </c>
      <c r="H7314">
        <v>0</v>
      </c>
      <c r="I7314">
        <v>0</v>
      </c>
      <c r="J7314">
        <v>0</v>
      </c>
      <c r="K7314">
        <v>0</v>
      </c>
      <c r="L7314">
        <v>0</v>
      </c>
      <c r="M7314">
        <v>0</v>
      </c>
      <c r="N7314">
        <v>1221</v>
      </c>
      <c r="O7314">
        <v>1140</v>
      </c>
      <c r="P7314">
        <v>61</v>
      </c>
      <c r="Q7314">
        <v>20</v>
      </c>
    </row>
    <row r="7315" spans="1:17" x14ac:dyDescent="0.25">
      <c r="A7315" t="s">
        <v>25541</v>
      </c>
      <c r="B7315" t="s">
        <v>74</v>
      </c>
      <c r="C7315" t="s">
        <v>81</v>
      </c>
      <c r="D7315" t="s">
        <v>526</v>
      </c>
      <c r="E7315" t="s">
        <v>21471</v>
      </c>
      <c r="F7315" t="s">
        <v>525</v>
      </c>
      <c r="G7315">
        <v>2617</v>
      </c>
      <c r="H7315">
        <v>0</v>
      </c>
      <c r="I7315">
        <v>0</v>
      </c>
      <c r="J7315">
        <v>0</v>
      </c>
      <c r="K7315">
        <v>0</v>
      </c>
      <c r="L7315">
        <v>0</v>
      </c>
      <c r="M7315">
        <v>0</v>
      </c>
      <c r="N7315">
        <v>0</v>
      </c>
      <c r="O7315">
        <v>0</v>
      </c>
      <c r="P7315">
        <v>0</v>
      </c>
      <c r="Q7315">
        <v>0</v>
      </c>
    </row>
    <row r="7316" spans="1:17" x14ac:dyDescent="0.25">
      <c r="A7316" t="s">
        <v>14046</v>
      </c>
      <c r="B7316" t="s">
        <v>74</v>
      </c>
      <c r="C7316" t="s">
        <v>81</v>
      </c>
      <c r="D7316" t="s">
        <v>527</v>
      </c>
      <c r="E7316" t="s">
        <v>563</v>
      </c>
      <c r="F7316" t="s">
        <v>528</v>
      </c>
      <c r="G7316">
        <v>0</v>
      </c>
      <c r="H7316">
        <v>0</v>
      </c>
      <c r="I7316">
        <v>0</v>
      </c>
      <c r="J7316">
        <v>0</v>
      </c>
      <c r="K7316">
        <v>0</v>
      </c>
      <c r="L7316">
        <v>0</v>
      </c>
      <c r="M7316">
        <v>0</v>
      </c>
      <c r="N7316">
        <v>14</v>
      </c>
      <c r="O7316">
        <v>12</v>
      </c>
      <c r="P7316">
        <v>2</v>
      </c>
      <c r="Q7316">
        <v>0</v>
      </c>
    </row>
    <row r="7317" spans="1:17" x14ac:dyDescent="0.25">
      <c r="A7317" t="s">
        <v>14047</v>
      </c>
      <c r="B7317" t="s">
        <v>74</v>
      </c>
      <c r="C7317" t="s">
        <v>81</v>
      </c>
      <c r="D7317" t="s">
        <v>527</v>
      </c>
      <c r="E7317" t="s">
        <v>563</v>
      </c>
      <c r="F7317" t="s">
        <v>525</v>
      </c>
      <c r="G7317">
        <v>14</v>
      </c>
      <c r="H7317">
        <v>0</v>
      </c>
      <c r="I7317">
        <v>0</v>
      </c>
      <c r="J7317">
        <v>0</v>
      </c>
      <c r="K7317">
        <v>0</v>
      </c>
      <c r="L7317">
        <v>0</v>
      </c>
      <c r="M7317">
        <v>0</v>
      </c>
      <c r="N7317">
        <v>0</v>
      </c>
      <c r="O7317">
        <v>0</v>
      </c>
      <c r="P7317">
        <v>0</v>
      </c>
      <c r="Q7317">
        <v>0</v>
      </c>
    </row>
    <row r="7318" spans="1:17" x14ac:dyDescent="0.25">
      <c r="A7318" t="s">
        <v>25542</v>
      </c>
      <c r="B7318" t="s">
        <v>74</v>
      </c>
      <c r="C7318" t="s">
        <v>81</v>
      </c>
      <c r="D7318" t="s">
        <v>527</v>
      </c>
      <c r="E7318" t="s">
        <v>21471</v>
      </c>
      <c r="F7318" t="s">
        <v>528</v>
      </c>
      <c r="G7318">
        <v>0</v>
      </c>
      <c r="H7318">
        <v>0</v>
      </c>
      <c r="I7318">
        <v>0</v>
      </c>
      <c r="J7318">
        <v>0</v>
      </c>
      <c r="K7318">
        <v>0</v>
      </c>
      <c r="L7318">
        <v>0</v>
      </c>
      <c r="M7318">
        <v>0</v>
      </c>
      <c r="N7318">
        <v>8</v>
      </c>
      <c r="O7318">
        <v>7</v>
      </c>
      <c r="P7318">
        <v>1</v>
      </c>
      <c r="Q7318">
        <v>0</v>
      </c>
    </row>
    <row r="7319" spans="1:17" x14ac:dyDescent="0.25">
      <c r="A7319" t="s">
        <v>25543</v>
      </c>
      <c r="B7319" t="s">
        <v>74</v>
      </c>
      <c r="C7319" t="s">
        <v>81</v>
      </c>
      <c r="D7319" t="s">
        <v>527</v>
      </c>
      <c r="E7319" t="s">
        <v>21471</v>
      </c>
      <c r="F7319" t="s">
        <v>525</v>
      </c>
      <c r="G7319">
        <v>8</v>
      </c>
      <c r="H7319">
        <v>0</v>
      </c>
      <c r="I7319">
        <v>0</v>
      </c>
      <c r="J7319">
        <v>0</v>
      </c>
      <c r="K7319">
        <v>0</v>
      </c>
      <c r="L7319">
        <v>0</v>
      </c>
      <c r="M7319">
        <v>0</v>
      </c>
      <c r="N7319">
        <v>0</v>
      </c>
      <c r="O7319">
        <v>0</v>
      </c>
      <c r="P7319">
        <v>0</v>
      </c>
      <c r="Q7319">
        <v>0</v>
      </c>
    </row>
    <row r="7320" spans="1:17" x14ac:dyDescent="0.25">
      <c r="A7320" t="s">
        <v>14048</v>
      </c>
      <c r="B7320" t="s">
        <v>74</v>
      </c>
      <c r="C7320" t="s">
        <v>81</v>
      </c>
      <c r="D7320" t="s">
        <v>12971</v>
      </c>
      <c r="E7320" t="s">
        <v>563</v>
      </c>
      <c r="F7320" t="s">
        <v>525</v>
      </c>
      <c r="G7320">
        <v>427</v>
      </c>
      <c r="H7320">
        <v>0</v>
      </c>
      <c r="I7320">
        <v>0</v>
      </c>
      <c r="J7320">
        <v>0</v>
      </c>
      <c r="K7320">
        <v>0</v>
      </c>
      <c r="L7320">
        <v>0</v>
      </c>
      <c r="M7320">
        <v>0</v>
      </c>
      <c r="N7320">
        <v>0</v>
      </c>
      <c r="O7320">
        <v>0</v>
      </c>
      <c r="P7320">
        <v>0</v>
      </c>
      <c r="Q7320">
        <v>0</v>
      </c>
    </row>
    <row r="7321" spans="1:17" x14ac:dyDescent="0.25">
      <c r="A7321" t="s">
        <v>25544</v>
      </c>
      <c r="B7321" t="s">
        <v>74</v>
      </c>
      <c r="C7321" t="s">
        <v>81</v>
      </c>
      <c r="D7321" t="s">
        <v>12971</v>
      </c>
      <c r="E7321" t="s">
        <v>21471</v>
      </c>
      <c r="F7321" t="s">
        <v>525</v>
      </c>
      <c r="G7321">
        <v>492</v>
      </c>
      <c r="H7321">
        <v>0</v>
      </c>
      <c r="I7321">
        <v>0</v>
      </c>
      <c r="J7321">
        <v>0</v>
      </c>
      <c r="K7321">
        <v>0</v>
      </c>
      <c r="L7321">
        <v>0</v>
      </c>
      <c r="M7321">
        <v>0</v>
      </c>
      <c r="N7321">
        <v>0</v>
      </c>
      <c r="O7321">
        <v>0</v>
      </c>
      <c r="P7321">
        <v>0</v>
      </c>
      <c r="Q7321">
        <v>0</v>
      </c>
    </row>
    <row r="7322" spans="1:17" x14ac:dyDescent="0.25">
      <c r="A7322" t="s">
        <v>14049</v>
      </c>
      <c r="B7322" t="s">
        <v>74</v>
      </c>
      <c r="C7322" t="s">
        <v>82</v>
      </c>
      <c r="D7322" t="s">
        <v>529</v>
      </c>
      <c r="E7322" t="s">
        <v>563</v>
      </c>
      <c r="F7322" t="s">
        <v>525</v>
      </c>
      <c r="G7322">
        <v>2</v>
      </c>
      <c r="H7322">
        <v>0</v>
      </c>
      <c r="I7322">
        <v>0</v>
      </c>
      <c r="J7322">
        <v>0</v>
      </c>
      <c r="K7322">
        <v>0</v>
      </c>
      <c r="L7322">
        <v>0</v>
      </c>
      <c r="M7322">
        <v>0</v>
      </c>
      <c r="N7322">
        <v>0</v>
      </c>
      <c r="O7322">
        <v>0</v>
      </c>
      <c r="P7322">
        <v>0</v>
      </c>
      <c r="Q7322">
        <v>0</v>
      </c>
    </row>
    <row r="7323" spans="1:17" x14ac:dyDescent="0.25">
      <c r="A7323" t="s">
        <v>14050</v>
      </c>
      <c r="B7323" t="s">
        <v>74</v>
      </c>
      <c r="C7323" t="s">
        <v>82</v>
      </c>
      <c r="D7323" t="s">
        <v>526</v>
      </c>
      <c r="E7323" t="s">
        <v>563</v>
      </c>
      <c r="F7323" t="s">
        <v>396</v>
      </c>
      <c r="G7323">
        <v>0</v>
      </c>
      <c r="H7323">
        <v>7</v>
      </c>
      <c r="I7323">
        <v>0</v>
      </c>
      <c r="J7323">
        <v>6</v>
      </c>
      <c r="K7323">
        <v>1</v>
      </c>
      <c r="L7323">
        <v>0</v>
      </c>
      <c r="M7323">
        <v>0</v>
      </c>
      <c r="N7323">
        <v>0</v>
      </c>
      <c r="O7323">
        <v>0</v>
      </c>
      <c r="P7323">
        <v>0</v>
      </c>
      <c r="Q7323">
        <v>0</v>
      </c>
    </row>
    <row r="7324" spans="1:17" x14ac:dyDescent="0.25">
      <c r="A7324" t="s">
        <v>14051</v>
      </c>
      <c r="B7324" t="s">
        <v>74</v>
      </c>
      <c r="C7324" t="s">
        <v>82</v>
      </c>
      <c r="D7324" t="s">
        <v>526</v>
      </c>
      <c r="E7324" t="s">
        <v>563</v>
      </c>
      <c r="F7324" t="s">
        <v>4236</v>
      </c>
      <c r="G7324">
        <v>0</v>
      </c>
      <c r="H7324">
        <v>7</v>
      </c>
      <c r="I7324">
        <v>0</v>
      </c>
      <c r="J7324">
        <v>6</v>
      </c>
      <c r="K7324">
        <v>1</v>
      </c>
      <c r="L7324">
        <v>0</v>
      </c>
      <c r="M7324">
        <v>0</v>
      </c>
      <c r="N7324">
        <v>0</v>
      </c>
      <c r="O7324">
        <v>0</v>
      </c>
      <c r="P7324">
        <v>0</v>
      </c>
      <c r="Q7324">
        <v>0</v>
      </c>
    </row>
    <row r="7325" spans="1:17" x14ac:dyDescent="0.25">
      <c r="A7325" t="s">
        <v>14052</v>
      </c>
      <c r="B7325" t="s">
        <v>74</v>
      </c>
      <c r="C7325" t="s">
        <v>82</v>
      </c>
      <c r="D7325" t="s">
        <v>526</v>
      </c>
      <c r="E7325" t="s">
        <v>563</v>
      </c>
      <c r="F7325" t="s">
        <v>4238</v>
      </c>
      <c r="G7325">
        <v>0</v>
      </c>
      <c r="H7325">
        <v>0</v>
      </c>
      <c r="I7325">
        <v>0</v>
      </c>
      <c r="J7325">
        <v>0</v>
      </c>
      <c r="K7325">
        <v>0</v>
      </c>
      <c r="L7325">
        <v>0</v>
      </c>
      <c r="M7325">
        <v>7</v>
      </c>
      <c r="N7325">
        <v>0</v>
      </c>
      <c r="O7325">
        <v>0</v>
      </c>
      <c r="P7325">
        <v>0</v>
      </c>
      <c r="Q7325">
        <v>0</v>
      </c>
    </row>
    <row r="7326" spans="1:17" x14ac:dyDescent="0.25">
      <c r="A7326" t="s">
        <v>14053</v>
      </c>
      <c r="B7326" t="s">
        <v>74</v>
      </c>
      <c r="C7326" t="s">
        <v>82</v>
      </c>
      <c r="D7326" t="s">
        <v>526</v>
      </c>
      <c r="E7326" t="s">
        <v>563</v>
      </c>
      <c r="F7326" t="s">
        <v>397</v>
      </c>
      <c r="G7326">
        <v>0</v>
      </c>
      <c r="H7326">
        <v>7</v>
      </c>
      <c r="I7326">
        <v>0</v>
      </c>
      <c r="J7326">
        <v>6</v>
      </c>
      <c r="K7326">
        <v>1</v>
      </c>
      <c r="L7326">
        <v>0</v>
      </c>
      <c r="M7326">
        <v>0</v>
      </c>
      <c r="N7326">
        <v>0</v>
      </c>
      <c r="O7326">
        <v>0</v>
      </c>
      <c r="P7326">
        <v>0</v>
      </c>
      <c r="Q7326">
        <v>0</v>
      </c>
    </row>
    <row r="7327" spans="1:17" x14ac:dyDescent="0.25">
      <c r="A7327" t="s">
        <v>14054</v>
      </c>
      <c r="B7327" t="s">
        <v>74</v>
      </c>
      <c r="C7327" t="s">
        <v>82</v>
      </c>
      <c r="D7327" t="s">
        <v>526</v>
      </c>
      <c r="E7327" t="s">
        <v>563</v>
      </c>
      <c r="F7327" t="s">
        <v>398</v>
      </c>
      <c r="G7327">
        <v>0</v>
      </c>
      <c r="H7327">
        <v>7</v>
      </c>
      <c r="I7327">
        <v>0</v>
      </c>
      <c r="J7327">
        <v>6</v>
      </c>
      <c r="K7327">
        <v>1</v>
      </c>
      <c r="L7327">
        <v>0</v>
      </c>
      <c r="M7327">
        <v>0</v>
      </c>
      <c r="N7327">
        <v>0</v>
      </c>
      <c r="O7327">
        <v>0</v>
      </c>
      <c r="P7327">
        <v>0</v>
      </c>
      <c r="Q7327">
        <v>0</v>
      </c>
    </row>
    <row r="7328" spans="1:17" x14ac:dyDescent="0.25">
      <c r="A7328" t="s">
        <v>14055</v>
      </c>
      <c r="B7328" t="s">
        <v>74</v>
      </c>
      <c r="C7328" t="s">
        <v>82</v>
      </c>
      <c r="D7328" t="s">
        <v>526</v>
      </c>
      <c r="E7328" t="s">
        <v>563</v>
      </c>
      <c r="F7328" t="s">
        <v>4242</v>
      </c>
      <c r="G7328">
        <v>0</v>
      </c>
      <c r="H7328">
        <v>0</v>
      </c>
      <c r="I7328">
        <v>0</v>
      </c>
      <c r="J7328">
        <v>0</v>
      </c>
      <c r="K7328">
        <v>0</v>
      </c>
      <c r="L7328">
        <v>0</v>
      </c>
      <c r="M7328">
        <v>7</v>
      </c>
      <c r="N7328">
        <v>0</v>
      </c>
      <c r="O7328">
        <v>0</v>
      </c>
      <c r="P7328">
        <v>0</v>
      </c>
      <c r="Q7328">
        <v>0</v>
      </c>
    </row>
    <row r="7329" spans="1:17" x14ac:dyDescent="0.25">
      <c r="A7329" t="s">
        <v>14056</v>
      </c>
      <c r="B7329" t="s">
        <v>74</v>
      </c>
      <c r="C7329" t="s">
        <v>82</v>
      </c>
      <c r="D7329" t="s">
        <v>526</v>
      </c>
      <c r="E7329" t="s">
        <v>563</v>
      </c>
      <c r="F7329" t="s">
        <v>399</v>
      </c>
      <c r="G7329">
        <v>0</v>
      </c>
      <c r="H7329">
        <v>7</v>
      </c>
      <c r="I7329">
        <v>0</v>
      </c>
      <c r="J7329">
        <v>6</v>
      </c>
      <c r="K7329">
        <v>1</v>
      </c>
      <c r="L7329">
        <v>0</v>
      </c>
      <c r="M7329">
        <v>0</v>
      </c>
      <c r="N7329">
        <v>0</v>
      </c>
      <c r="O7329">
        <v>0</v>
      </c>
      <c r="P7329">
        <v>0</v>
      </c>
      <c r="Q7329">
        <v>0</v>
      </c>
    </row>
    <row r="7330" spans="1:17" x14ac:dyDescent="0.25">
      <c r="A7330" t="s">
        <v>14057</v>
      </c>
      <c r="B7330" t="s">
        <v>74</v>
      </c>
      <c r="C7330" t="s">
        <v>82</v>
      </c>
      <c r="D7330" t="s">
        <v>526</v>
      </c>
      <c r="E7330" t="s">
        <v>563</v>
      </c>
      <c r="F7330" t="s">
        <v>4245</v>
      </c>
      <c r="G7330">
        <v>0</v>
      </c>
      <c r="H7330">
        <v>0</v>
      </c>
      <c r="I7330">
        <v>0</v>
      </c>
      <c r="J7330">
        <v>0</v>
      </c>
      <c r="K7330">
        <v>0</v>
      </c>
      <c r="L7330">
        <v>0</v>
      </c>
      <c r="M7330">
        <v>7</v>
      </c>
      <c r="N7330">
        <v>0</v>
      </c>
      <c r="O7330">
        <v>0</v>
      </c>
      <c r="P7330">
        <v>0</v>
      </c>
      <c r="Q7330">
        <v>0</v>
      </c>
    </row>
    <row r="7331" spans="1:17" x14ac:dyDescent="0.25">
      <c r="A7331" t="s">
        <v>14058</v>
      </c>
      <c r="B7331" t="s">
        <v>74</v>
      </c>
      <c r="C7331" t="s">
        <v>82</v>
      </c>
      <c r="D7331" t="s">
        <v>526</v>
      </c>
      <c r="E7331" t="s">
        <v>563</v>
      </c>
      <c r="F7331" t="s">
        <v>394</v>
      </c>
      <c r="G7331">
        <v>0</v>
      </c>
      <c r="H7331">
        <v>0</v>
      </c>
      <c r="I7331">
        <v>0</v>
      </c>
      <c r="J7331">
        <v>0</v>
      </c>
      <c r="K7331">
        <v>0</v>
      </c>
      <c r="L7331">
        <v>0</v>
      </c>
      <c r="M7331">
        <v>0</v>
      </c>
      <c r="N7331">
        <v>6</v>
      </c>
      <c r="O7331">
        <v>5</v>
      </c>
      <c r="P7331">
        <v>1</v>
      </c>
      <c r="Q7331">
        <v>0</v>
      </c>
    </row>
    <row r="7332" spans="1:17" x14ac:dyDescent="0.25">
      <c r="A7332" t="s">
        <v>14059</v>
      </c>
      <c r="B7332" t="s">
        <v>74</v>
      </c>
      <c r="C7332" t="s">
        <v>82</v>
      </c>
      <c r="D7332" t="s">
        <v>526</v>
      </c>
      <c r="E7332" t="s">
        <v>563</v>
      </c>
      <c r="F7332" t="s">
        <v>395</v>
      </c>
      <c r="G7332">
        <v>0</v>
      </c>
      <c r="H7332">
        <v>0</v>
      </c>
      <c r="I7332">
        <v>0</v>
      </c>
      <c r="J7332">
        <v>0</v>
      </c>
      <c r="K7332">
        <v>0</v>
      </c>
      <c r="L7332">
        <v>0</v>
      </c>
      <c r="M7332">
        <v>0</v>
      </c>
      <c r="N7332">
        <v>4</v>
      </c>
      <c r="O7332">
        <v>3</v>
      </c>
      <c r="P7332">
        <v>1</v>
      </c>
      <c r="Q7332">
        <v>0</v>
      </c>
    </row>
    <row r="7333" spans="1:17" x14ac:dyDescent="0.25">
      <c r="A7333" t="s">
        <v>14060</v>
      </c>
      <c r="B7333" t="s">
        <v>74</v>
      </c>
      <c r="C7333" t="s">
        <v>82</v>
      </c>
      <c r="D7333" t="s">
        <v>526</v>
      </c>
      <c r="E7333" t="s">
        <v>563</v>
      </c>
      <c r="F7333" t="s">
        <v>525</v>
      </c>
      <c r="G7333">
        <v>7</v>
      </c>
      <c r="H7333">
        <v>0</v>
      </c>
      <c r="I7333">
        <v>0</v>
      </c>
      <c r="J7333">
        <v>0</v>
      </c>
      <c r="K7333">
        <v>0</v>
      </c>
      <c r="L7333">
        <v>0</v>
      </c>
      <c r="M7333">
        <v>0</v>
      </c>
      <c r="N7333">
        <v>0</v>
      </c>
      <c r="O7333">
        <v>0</v>
      </c>
      <c r="P7333">
        <v>0</v>
      </c>
      <c r="Q7333">
        <v>0</v>
      </c>
    </row>
    <row r="7334" spans="1:17" x14ac:dyDescent="0.25">
      <c r="A7334" t="s">
        <v>25545</v>
      </c>
      <c r="B7334" t="s">
        <v>74</v>
      </c>
      <c r="C7334" t="s">
        <v>82</v>
      </c>
      <c r="D7334" t="s">
        <v>526</v>
      </c>
      <c r="E7334" t="s">
        <v>21471</v>
      </c>
      <c r="F7334" t="s">
        <v>396</v>
      </c>
      <c r="G7334">
        <v>0</v>
      </c>
      <c r="H7334">
        <v>16</v>
      </c>
      <c r="I7334">
        <v>0</v>
      </c>
      <c r="J7334">
        <v>14</v>
      </c>
      <c r="K7334">
        <v>1</v>
      </c>
      <c r="L7334">
        <v>1</v>
      </c>
      <c r="M7334">
        <v>0</v>
      </c>
      <c r="N7334">
        <v>0</v>
      </c>
      <c r="O7334">
        <v>0</v>
      </c>
      <c r="P7334">
        <v>0</v>
      </c>
      <c r="Q7334">
        <v>0</v>
      </c>
    </row>
    <row r="7335" spans="1:17" x14ac:dyDescent="0.25">
      <c r="A7335" t="s">
        <v>25546</v>
      </c>
      <c r="B7335" t="s">
        <v>74</v>
      </c>
      <c r="C7335" t="s">
        <v>82</v>
      </c>
      <c r="D7335" t="s">
        <v>526</v>
      </c>
      <c r="E7335" t="s">
        <v>21471</v>
      </c>
      <c r="F7335" t="s">
        <v>4236</v>
      </c>
      <c r="G7335">
        <v>0</v>
      </c>
      <c r="H7335">
        <v>16</v>
      </c>
      <c r="I7335">
        <v>0</v>
      </c>
      <c r="J7335">
        <v>14</v>
      </c>
      <c r="K7335">
        <v>1</v>
      </c>
      <c r="L7335">
        <v>1</v>
      </c>
      <c r="M7335">
        <v>0</v>
      </c>
      <c r="N7335">
        <v>0</v>
      </c>
      <c r="O7335">
        <v>0</v>
      </c>
      <c r="P7335">
        <v>0</v>
      </c>
      <c r="Q7335">
        <v>0</v>
      </c>
    </row>
    <row r="7336" spans="1:17" x14ac:dyDescent="0.25">
      <c r="A7336" t="s">
        <v>25547</v>
      </c>
      <c r="B7336" t="s">
        <v>74</v>
      </c>
      <c r="C7336" t="s">
        <v>82</v>
      </c>
      <c r="D7336" t="s">
        <v>526</v>
      </c>
      <c r="E7336" t="s">
        <v>21471</v>
      </c>
      <c r="F7336" t="s">
        <v>4238</v>
      </c>
      <c r="G7336">
        <v>0</v>
      </c>
      <c r="H7336">
        <v>0</v>
      </c>
      <c r="I7336">
        <v>0</v>
      </c>
      <c r="J7336">
        <v>0</v>
      </c>
      <c r="K7336">
        <v>0</v>
      </c>
      <c r="L7336">
        <v>0</v>
      </c>
      <c r="M7336">
        <v>16</v>
      </c>
      <c r="N7336">
        <v>0</v>
      </c>
      <c r="O7336">
        <v>0</v>
      </c>
      <c r="P7336">
        <v>0</v>
      </c>
      <c r="Q7336">
        <v>0</v>
      </c>
    </row>
    <row r="7337" spans="1:17" x14ac:dyDescent="0.25">
      <c r="A7337" t="s">
        <v>25663</v>
      </c>
      <c r="B7337" t="s">
        <v>74</v>
      </c>
      <c r="C7337" t="s">
        <v>143</v>
      </c>
      <c r="D7337" t="s">
        <v>526</v>
      </c>
      <c r="E7337" t="s">
        <v>21471</v>
      </c>
      <c r="F7337" t="s">
        <v>394</v>
      </c>
      <c r="G7337">
        <v>0</v>
      </c>
      <c r="H7337">
        <v>0</v>
      </c>
      <c r="I7337">
        <v>0</v>
      </c>
      <c r="J7337">
        <v>0</v>
      </c>
      <c r="K7337">
        <v>0</v>
      </c>
      <c r="L7337">
        <v>0</v>
      </c>
      <c r="M7337">
        <v>0</v>
      </c>
      <c r="N7337">
        <v>8</v>
      </c>
      <c r="O7337">
        <v>8</v>
      </c>
      <c r="P7337">
        <v>0</v>
      </c>
      <c r="Q7337">
        <v>0</v>
      </c>
    </row>
    <row r="7338" spans="1:17" x14ac:dyDescent="0.25">
      <c r="A7338" t="s">
        <v>25664</v>
      </c>
      <c r="B7338" t="s">
        <v>74</v>
      </c>
      <c r="C7338" t="s">
        <v>143</v>
      </c>
      <c r="D7338" t="s">
        <v>526</v>
      </c>
      <c r="E7338" t="s">
        <v>21471</v>
      </c>
      <c r="F7338" t="s">
        <v>395</v>
      </c>
      <c r="G7338">
        <v>0</v>
      </c>
      <c r="H7338">
        <v>0</v>
      </c>
      <c r="I7338">
        <v>0</v>
      </c>
      <c r="J7338">
        <v>0</v>
      </c>
      <c r="K7338">
        <v>0</v>
      </c>
      <c r="L7338">
        <v>0</v>
      </c>
      <c r="M7338">
        <v>0</v>
      </c>
      <c r="N7338">
        <v>5</v>
      </c>
      <c r="O7338">
        <v>5</v>
      </c>
      <c r="P7338">
        <v>0</v>
      </c>
      <c r="Q7338">
        <v>0</v>
      </c>
    </row>
    <row r="7339" spans="1:17" x14ac:dyDescent="0.25">
      <c r="A7339" t="s">
        <v>14037</v>
      </c>
      <c r="B7339" t="s">
        <v>74</v>
      </c>
      <c r="C7339" t="s">
        <v>205</v>
      </c>
      <c r="D7339" t="s">
        <v>526</v>
      </c>
      <c r="E7339" t="s">
        <v>563</v>
      </c>
      <c r="F7339" t="s">
        <v>399</v>
      </c>
      <c r="G7339">
        <v>0</v>
      </c>
      <c r="H7339">
        <v>20</v>
      </c>
      <c r="I7339">
        <v>0</v>
      </c>
      <c r="J7339">
        <v>18</v>
      </c>
      <c r="K7339">
        <v>1</v>
      </c>
      <c r="L7339">
        <v>1</v>
      </c>
      <c r="M7339">
        <v>0</v>
      </c>
      <c r="N7339">
        <v>0</v>
      </c>
      <c r="O7339">
        <v>0</v>
      </c>
      <c r="P7339">
        <v>0</v>
      </c>
      <c r="Q7339">
        <v>0</v>
      </c>
    </row>
    <row r="7340" spans="1:17" x14ac:dyDescent="0.25">
      <c r="A7340" t="s">
        <v>14038</v>
      </c>
      <c r="B7340" t="s">
        <v>74</v>
      </c>
      <c r="C7340" t="s">
        <v>205</v>
      </c>
      <c r="D7340" t="s">
        <v>526</v>
      </c>
      <c r="E7340" t="s">
        <v>563</v>
      </c>
      <c r="F7340" t="s">
        <v>4245</v>
      </c>
      <c r="G7340">
        <v>0</v>
      </c>
      <c r="H7340">
        <v>0</v>
      </c>
      <c r="I7340">
        <v>0</v>
      </c>
      <c r="J7340">
        <v>0</v>
      </c>
      <c r="K7340">
        <v>0</v>
      </c>
      <c r="L7340">
        <v>0</v>
      </c>
      <c r="M7340">
        <v>20</v>
      </c>
      <c r="N7340">
        <v>0</v>
      </c>
      <c r="O7340">
        <v>0</v>
      </c>
      <c r="P7340">
        <v>0</v>
      </c>
      <c r="Q7340">
        <v>0</v>
      </c>
    </row>
    <row r="7341" spans="1:17" x14ac:dyDescent="0.25">
      <c r="A7341" t="s">
        <v>14039</v>
      </c>
      <c r="B7341" t="s">
        <v>74</v>
      </c>
      <c r="C7341" t="s">
        <v>205</v>
      </c>
      <c r="D7341" t="s">
        <v>526</v>
      </c>
      <c r="E7341" t="s">
        <v>563</v>
      </c>
      <c r="F7341" t="s">
        <v>394</v>
      </c>
      <c r="G7341">
        <v>0</v>
      </c>
      <c r="H7341">
        <v>0</v>
      </c>
      <c r="I7341">
        <v>0</v>
      </c>
      <c r="J7341">
        <v>0</v>
      </c>
      <c r="K7341">
        <v>0</v>
      </c>
      <c r="L7341">
        <v>0</v>
      </c>
      <c r="M7341">
        <v>0</v>
      </c>
      <c r="N7341">
        <v>14</v>
      </c>
      <c r="O7341">
        <v>13</v>
      </c>
      <c r="P7341">
        <v>1</v>
      </c>
      <c r="Q7341">
        <v>0</v>
      </c>
    </row>
    <row r="7342" spans="1:17" x14ac:dyDescent="0.25">
      <c r="A7342" t="s">
        <v>14040</v>
      </c>
      <c r="B7342" t="s">
        <v>74</v>
      </c>
      <c r="C7342" t="s">
        <v>205</v>
      </c>
      <c r="D7342" t="s">
        <v>526</v>
      </c>
      <c r="E7342" t="s">
        <v>563</v>
      </c>
      <c r="F7342" t="s">
        <v>395</v>
      </c>
      <c r="G7342">
        <v>0</v>
      </c>
      <c r="H7342">
        <v>0</v>
      </c>
      <c r="I7342">
        <v>0</v>
      </c>
      <c r="J7342">
        <v>0</v>
      </c>
      <c r="K7342">
        <v>0</v>
      </c>
      <c r="L7342">
        <v>0</v>
      </c>
      <c r="M7342">
        <v>0</v>
      </c>
      <c r="N7342">
        <v>9</v>
      </c>
      <c r="O7342">
        <v>8</v>
      </c>
      <c r="P7342">
        <v>1</v>
      </c>
      <c r="Q7342">
        <v>0</v>
      </c>
    </row>
    <row r="7343" spans="1:17" x14ac:dyDescent="0.25">
      <c r="A7343" t="s">
        <v>14041</v>
      </c>
      <c r="B7343" t="s">
        <v>74</v>
      </c>
      <c r="C7343" t="s">
        <v>205</v>
      </c>
      <c r="D7343" t="s">
        <v>526</v>
      </c>
      <c r="E7343" t="s">
        <v>563</v>
      </c>
      <c r="F7343" t="s">
        <v>525</v>
      </c>
      <c r="G7343">
        <v>20</v>
      </c>
      <c r="H7343">
        <v>0</v>
      </c>
      <c r="I7343">
        <v>0</v>
      </c>
      <c r="J7343">
        <v>0</v>
      </c>
      <c r="K7343">
        <v>0</v>
      </c>
      <c r="L7343">
        <v>0</v>
      </c>
      <c r="M7343">
        <v>0</v>
      </c>
      <c r="N7343">
        <v>0</v>
      </c>
      <c r="O7343">
        <v>0</v>
      </c>
      <c r="P7343">
        <v>0</v>
      </c>
      <c r="Q7343">
        <v>0</v>
      </c>
    </row>
    <row r="7344" spans="1:17" x14ac:dyDescent="0.25">
      <c r="A7344" t="s">
        <v>26222</v>
      </c>
      <c r="B7344" t="s">
        <v>74</v>
      </c>
      <c r="C7344" t="s">
        <v>205</v>
      </c>
      <c r="D7344" t="s">
        <v>526</v>
      </c>
      <c r="E7344" t="s">
        <v>21471</v>
      </c>
      <c r="F7344" t="s">
        <v>396</v>
      </c>
      <c r="G7344">
        <v>0</v>
      </c>
      <c r="H7344">
        <v>34</v>
      </c>
      <c r="I7344">
        <v>3</v>
      </c>
      <c r="J7344">
        <v>26</v>
      </c>
      <c r="K7344">
        <v>4</v>
      </c>
      <c r="L7344">
        <v>1</v>
      </c>
      <c r="M7344">
        <v>0</v>
      </c>
      <c r="N7344">
        <v>0</v>
      </c>
      <c r="O7344">
        <v>0</v>
      </c>
      <c r="P7344">
        <v>0</v>
      </c>
      <c r="Q7344">
        <v>0</v>
      </c>
    </row>
    <row r="7345" spans="1:17" x14ac:dyDescent="0.25">
      <c r="A7345" t="s">
        <v>26223</v>
      </c>
      <c r="B7345" t="s">
        <v>74</v>
      </c>
      <c r="C7345" t="s">
        <v>205</v>
      </c>
      <c r="D7345" t="s">
        <v>526</v>
      </c>
      <c r="E7345" t="s">
        <v>21471</v>
      </c>
      <c r="F7345" t="s">
        <v>4236</v>
      </c>
      <c r="G7345">
        <v>0</v>
      </c>
      <c r="H7345">
        <v>34</v>
      </c>
      <c r="I7345">
        <v>3</v>
      </c>
      <c r="J7345">
        <v>26</v>
      </c>
      <c r="K7345">
        <v>4</v>
      </c>
      <c r="L7345">
        <v>1</v>
      </c>
      <c r="M7345">
        <v>0</v>
      </c>
      <c r="N7345">
        <v>0</v>
      </c>
      <c r="O7345">
        <v>0</v>
      </c>
      <c r="P7345">
        <v>0</v>
      </c>
      <c r="Q7345">
        <v>0</v>
      </c>
    </row>
    <row r="7346" spans="1:17" x14ac:dyDescent="0.25">
      <c r="A7346" t="s">
        <v>26224</v>
      </c>
      <c r="B7346" t="s">
        <v>74</v>
      </c>
      <c r="C7346" t="s">
        <v>205</v>
      </c>
      <c r="D7346" t="s">
        <v>526</v>
      </c>
      <c r="E7346" t="s">
        <v>21471</v>
      </c>
      <c r="F7346" t="s">
        <v>4238</v>
      </c>
      <c r="G7346">
        <v>0</v>
      </c>
      <c r="H7346">
        <v>0</v>
      </c>
      <c r="I7346">
        <v>0</v>
      </c>
      <c r="J7346">
        <v>0</v>
      </c>
      <c r="K7346">
        <v>0</v>
      </c>
      <c r="L7346">
        <v>0</v>
      </c>
      <c r="M7346">
        <v>34</v>
      </c>
      <c r="N7346">
        <v>0</v>
      </c>
      <c r="O7346">
        <v>0</v>
      </c>
      <c r="P7346">
        <v>0</v>
      </c>
      <c r="Q7346">
        <v>0</v>
      </c>
    </row>
    <row r="7347" spans="1:17" x14ac:dyDescent="0.25">
      <c r="A7347" t="s">
        <v>26225</v>
      </c>
      <c r="B7347" t="s">
        <v>74</v>
      </c>
      <c r="C7347" t="s">
        <v>205</v>
      </c>
      <c r="D7347" t="s">
        <v>526</v>
      </c>
      <c r="E7347" t="s">
        <v>21471</v>
      </c>
      <c r="F7347" t="s">
        <v>397</v>
      </c>
      <c r="G7347">
        <v>0</v>
      </c>
      <c r="H7347">
        <v>34</v>
      </c>
      <c r="I7347">
        <v>3</v>
      </c>
      <c r="J7347">
        <v>26</v>
      </c>
      <c r="K7347">
        <v>4</v>
      </c>
      <c r="L7347">
        <v>1</v>
      </c>
      <c r="M7347">
        <v>0</v>
      </c>
      <c r="N7347">
        <v>0</v>
      </c>
      <c r="O7347">
        <v>0</v>
      </c>
      <c r="P7347">
        <v>0</v>
      </c>
      <c r="Q7347">
        <v>0</v>
      </c>
    </row>
    <row r="7348" spans="1:17" x14ac:dyDescent="0.25">
      <c r="A7348" t="s">
        <v>26226</v>
      </c>
      <c r="B7348" t="s">
        <v>74</v>
      </c>
      <c r="C7348" t="s">
        <v>205</v>
      </c>
      <c r="D7348" t="s">
        <v>526</v>
      </c>
      <c r="E7348" t="s">
        <v>21471</v>
      </c>
      <c r="F7348" t="s">
        <v>398</v>
      </c>
      <c r="G7348">
        <v>0</v>
      </c>
      <c r="H7348">
        <v>34</v>
      </c>
      <c r="I7348">
        <v>3</v>
      </c>
      <c r="J7348">
        <v>26</v>
      </c>
      <c r="K7348">
        <v>4</v>
      </c>
      <c r="L7348">
        <v>1</v>
      </c>
      <c r="M7348">
        <v>0</v>
      </c>
      <c r="N7348">
        <v>0</v>
      </c>
      <c r="O7348">
        <v>0</v>
      </c>
      <c r="P7348">
        <v>0</v>
      </c>
      <c r="Q7348">
        <v>0</v>
      </c>
    </row>
    <row r="7349" spans="1:17" x14ac:dyDescent="0.25">
      <c r="A7349" t="s">
        <v>26227</v>
      </c>
      <c r="B7349" t="s">
        <v>74</v>
      </c>
      <c r="C7349" t="s">
        <v>205</v>
      </c>
      <c r="D7349" t="s">
        <v>526</v>
      </c>
      <c r="E7349" t="s">
        <v>21471</v>
      </c>
      <c r="F7349" t="s">
        <v>4242</v>
      </c>
      <c r="G7349">
        <v>0</v>
      </c>
      <c r="H7349">
        <v>0</v>
      </c>
      <c r="I7349">
        <v>0</v>
      </c>
      <c r="J7349">
        <v>0</v>
      </c>
      <c r="K7349">
        <v>0</v>
      </c>
      <c r="L7349">
        <v>0</v>
      </c>
      <c r="M7349">
        <v>34</v>
      </c>
      <c r="N7349">
        <v>0</v>
      </c>
      <c r="O7349">
        <v>0</v>
      </c>
      <c r="P7349">
        <v>0</v>
      </c>
      <c r="Q7349">
        <v>0</v>
      </c>
    </row>
    <row r="7350" spans="1:17" x14ac:dyDescent="0.25">
      <c r="A7350" t="s">
        <v>26228</v>
      </c>
      <c r="B7350" t="s">
        <v>74</v>
      </c>
      <c r="C7350" t="s">
        <v>205</v>
      </c>
      <c r="D7350" t="s">
        <v>526</v>
      </c>
      <c r="E7350" t="s">
        <v>21471</v>
      </c>
      <c r="F7350" t="s">
        <v>399</v>
      </c>
      <c r="G7350">
        <v>0</v>
      </c>
      <c r="H7350">
        <v>34</v>
      </c>
      <c r="I7350">
        <v>3</v>
      </c>
      <c r="J7350">
        <v>26</v>
      </c>
      <c r="K7350">
        <v>4</v>
      </c>
      <c r="L7350">
        <v>1</v>
      </c>
      <c r="M7350">
        <v>0</v>
      </c>
      <c r="N7350">
        <v>0</v>
      </c>
      <c r="O7350">
        <v>0</v>
      </c>
      <c r="P7350">
        <v>0</v>
      </c>
      <c r="Q7350">
        <v>0</v>
      </c>
    </row>
    <row r="7351" spans="1:17" x14ac:dyDescent="0.25">
      <c r="A7351" t="s">
        <v>26229</v>
      </c>
      <c r="B7351" t="s">
        <v>74</v>
      </c>
      <c r="C7351" t="s">
        <v>205</v>
      </c>
      <c r="D7351" t="s">
        <v>526</v>
      </c>
      <c r="E7351" t="s">
        <v>21471</v>
      </c>
      <c r="F7351" t="s">
        <v>4245</v>
      </c>
      <c r="G7351">
        <v>0</v>
      </c>
      <c r="H7351">
        <v>0</v>
      </c>
      <c r="I7351">
        <v>0</v>
      </c>
      <c r="J7351">
        <v>0</v>
      </c>
      <c r="K7351">
        <v>0</v>
      </c>
      <c r="L7351">
        <v>0</v>
      </c>
      <c r="M7351">
        <v>34</v>
      </c>
      <c r="N7351">
        <v>0</v>
      </c>
      <c r="O7351">
        <v>0</v>
      </c>
      <c r="P7351">
        <v>0</v>
      </c>
      <c r="Q7351">
        <v>0</v>
      </c>
    </row>
    <row r="7352" spans="1:17" x14ac:dyDescent="0.25">
      <c r="A7352" t="s">
        <v>26230</v>
      </c>
      <c r="B7352" t="s">
        <v>74</v>
      </c>
      <c r="C7352" t="s">
        <v>205</v>
      </c>
      <c r="D7352" t="s">
        <v>526</v>
      </c>
      <c r="E7352" t="s">
        <v>21471</v>
      </c>
      <c r="F7352" t="s">
        <v>394</v>
      </c>
      <c r="G7352">
        <v>0</v>
      </c>
      <c r="H7352">
        <v>0</v>
      </c>
      <c r="I7352">
        <v>0</v>
      </c>
      <c r="J7352">
        <v>0</v>
      </c>
      <c r="K7352">
        <v>0</v>
      </c>
      <c r="L7352">
        <v>0</v>
      </c>
      <c r="M7352">
        <v>0</v>
      </c>
      <c r="N7352">
        <v>25</v>
      </c>
      <c r="O7352">
        <v>23</v>
      </c>
      <c r="P7352">
        <v>2</v>
      </c>
      <c r="Q7352">
        <v>0</v>
      </c>
    </row>
    <row r="7353" spans="1:17" x14ac:dyDescent="0.25">
      <c r="A7353" t="s">
        <v>26231</v>
      </c>
      <c r="B7353" t="s">
        <v>74</v>
      </c>
      <c r="C7353" t="s">
        <v>205</v>
      </c>
      <c r="D7353" t="s">
        <v>526</v>
      </c>
      <c r="E7353" t="s">
        <v>21471</v>
      </c>
      <c r="F7353" t="s">
        <v>395</v>
      </c>
      <c r="G7353">
        <v>0</v>
      </c>
      <c r="H7353">
        <v>0</v>
      </c>
      <c r="I7353">
        <v>0</v>
      </c>
      <c r="J7353">
        <v>0</v>
      </c>
      <c r="K7353">
        <v>0</v>
      </c>
      <c r="L7353">
        <v>0</v>
      </c>
      <c r="M7353">
        <v>0</v>
      </c>
      <c r="N7353">
        <v>22</v>
      </c>
      <c r="O7353">
        <v>20</v>
      </c>
      <c r="P7353">
        <v>2</v>
      </c>
      <c r="Q7353">
        <v>0</v>
      </c>
    </row>
    <row r="7354" spans="1:17" x14ac:dyDescent="0.25">
      <c r="A7354" t="s">
        <v>26232</v>
      </c>
      <c r="B7354" t="s">
        <v>74</v>
      </c>
      <c r="C7354" t="s">
        <v>205</v>
      </c>
      <c r="D7354" t="s">
        <v>526</v>
      </c>
      <c r="E7354" t="s">
        <v>21471</v>
      </c>
      <c r="F7354" t="s">
        <v>525</v>
      </c>
      <c r="G7354">
        <v>34</v>
      </c>
      <c r="H7354">
        <v>0</v>
      </c>
      <c r="I7354">
        <v>0</v>
      </c>
      <c r="J7354">
        <v>0</v>
      </c>
      <c r="K7354">
        <v>0</v>
      </c>
      <c r="L7354">
        <v>0</v>
      </c>
      <c r="M7354">
        <v>0</v>
      </c>
      <c r="N7354">
        <v>0</v>
      </c>
      <c r="O7354">
        <v>0</v>
      </c>
      <c r="P7354">
        <v>0</v>
      </c>
      <c r="Q7354">
        <v>0</v>
      </c>
    </row>
    <row r="7355" spans="1:17" x14ac:dyDescent="0.25">
      <c r="A7355" t="s">
        <v>26233</v>
      </c>
      <c r="B7355" t="s">
        <v>74</v>
      </c>
      <c r="C7355" t="s">
        <v>205</v>
      </c>
      <c r="D7355" t="s">
        <v>527</v>
      </c>
      <c r="E7355" t="s">
        <v>21471</v>
      </c>
      <c r="F7355" t="s">
        <v>528</v>
      </c>
      <c r="G7355">
        <v>0</v>
      </c>
      <c r="H7355">
        <v>0</v>
      </c>
      <c r="I7355">
        <v>0</v>
      </c>
      <c r="J7355">
        <v>0</v>
      </c>
      <c r="K7355">
        <v>0</v>
      </c>
      <c r="L7355">
        <v>0</v>
      </c>
      <c r="M7355">
        <v>0</v>
      </c>
      <c r="N7355">
        <v>1</v>
      </c>
      <c r="O7355">
        <v>1</v>
      </c>
      <c r="P7355">
        <v>0</v>
      </c>
      <c r="Q7355">
        <v>0</v>
      </c>
    </row>
    <row r="7356" spans="1:17" x14ac:dyDescent="0.25">
      <c r="A7356" t="s">
        <v>26234</v>
      </c>
      <c r="B7356" t="s">
        <v>74</v>
      </c>
      <c r="C7356" t="s">
        <v>205</v>
      </c>
      <c r="D7356" t="s">
        <v>527</v>
      </c>
      <c r="E7356" t="s">
        <v>21471</v>
      </c>
      <c r="F7356" t="s">
        <v>525</v>
      </c>
      <c r="G7356">
        <v>1</v>
      </c>
      <c r="H7356">
        <v>0</v>
      </c>
      <c r="I7356">
        <v>0</v>
      </c>
      <c r="J7356">
        <v>0</v>
      </c>
      <c r="K7356">
        <v>0</v>
      </c>
      <c r="L7356">
        <v>0</v>
      </c>
      <c r="M7356">
        <v>0</v>
      </c>
      <c r="N7356">
        <v>0</v>
      </c>
      <c r="O7356">
        <v>0</v>
      </c>
      <c r="P7356">
        <v>0</v>
      </c>
      <c r="Q7356">
        <v>0</v>
      </c>
    </row>
    <row r="7357" spans="1:17" x14ac:dyDescent="0.25">
      <c r="A7357" t="s">
        <v>13233</v>
      </c>
      <c r="B7357" t="s">
        <v>74</v>
      </c>
      <c r="C7357" t="s">
        <v>205</v>
      </c>
      <c r="D7357" t="s">
        <v>12971</v>
      </c>
      <c r="E7357" t="s">
        <v>563</v>
      </c>
      <c r="F7357" t="s">
        <v>525</v>
      </c>
      <c r="G7357">
        <v>1</v>
      </c>
      <c r="H7357">
        <v>0</v>
      </c>
      <c r="I7357">
        <v>0</v>
      </c>
      <c r="J7357">
        <v>0</v>
      </c>
      <c r="K7357">
        <v>0</v>
      </c>
      <c r="L7357">
        <v>0</v>
      </c>
      <c r="M7357">
        <v>0</v>
      </c>
      <c r="N7357">
        <v>0</v>
      </c>
      <c r="O7357">
        <v>0</v>
      </c>
      <c r="P7357">
        <v>0</v>
      </c>
      <c r="Q7357">
        <v>0</v>
      </c>
    </row>
    <row r="7358" spans="1:17" x14ac:dyDescent="0.25">
      <c r="A7358" t="s">
        <v>26235</v>
      </c>
      <c r="B7358" t="s">
        <v>74</v>
      </c>
      <c r="C7358" t="s">
        <v>205</v>
      </c>
      <c r="D7358" t="s">
        <v>12971</v>
      </c>
      <c r="E7358" t="s">
        <v>21471</v>
      </c>
      <c r="F7358" t="s">
        <v>525</v>
      </c>
      <c r="G7358">
        <v>5</v>
      </c>
      <c r="H7358">
        <v>0</v>
      </c>
      <c r="I7358">
        <v>0</v>
      </c>
      <c r="J7358">
        <v>0</v>
      </c>
      <c r="K7358">
        <v>0</v>
      </c>
      <c r="L7358">
        <v>0</v>
      </c>
      <c r="M7358">
        <v>0</v>
      </c>
      <c r="N7358">
        <v>0</v>
      </c>
      <c r="O7358">
        <v>0</v>
      </c>
      <c r="P7358">
        <v>0</v>
      </c>
      <c r="Q7358">
        <v>0</v>
      </c>
    </row>
    <row r="7359" spans="1:17" x14ac:dyDescent="0.25">
      <c r="A7359" t="s">
        <v>13234</v>
      </c>
      <c r="B7359" t="s">
        <v>74</v>
      </c>
      <c r="C7359" t="s">
        <v>206</v>
      </c>
      <c r="D7359" t="s">
        <v>526</v>
      </c>
      <c r="E7359" t="s">
        <v>563</v>
      </c>
      <c r="F7359" t="s">
        <v>396</v>
      </c>
      <c r="G7359">
        <v>0</v>
      </c>
      <c r="H7359">
        <v>4</v>
      </c>
      <c r="I7359">
        <v>0</v>
      </c>
      <c r="J7359">
        <v>4</v>
      </c>
      <c r="K7359">
        <v>0</v>
      </c>
      <c r="L7359">
        <v>0</v>
      </c>
      <c r="M7359">
        <v>0</v>
      </c>
      <c r="N7359">
        <v>0</v>
      </c>
      <c r="O7359">
        <v>0</v>
      </c>
      <c r="P7359">
        <v>0</v>
      </c>
      <c r="Q7359">
        <v>0</v>
      </c>
    </row>
    <row r="7360" spans="1:17" x14ac:dyDescent="0.25">
      <c r="A7360" t="s">
        <v>13235</v>
      </c>
      <c r="B7360" t="s">
        <v>74</v>
      </c>
      <c r="C7360" t="s">
        <v>206</v>
      </c>
      <c r="D7360" t="s">
        <v>526</v>
      </c>
      <c r="E7360" t="s">
        <v>563</v>
      </c>
      <c r="F7360" t="s">
        <v>4236</v>
      </c>
      <c r="G7360">
        <v>0</v>
      </c>
      <c r="H7360">
        <v>4</v>
      </c>
      <c r="I7360">
        <v>0</v>
      </c>
      <c r="J7360">
        <v>4</v>
      </c>
      <c r="K7360">
        <v>0</v>
      </c>
      <c r="L7360">
        <v>0</v>
      </c>
      <c r="M7360">
        <v>0</v>
      </c>
      <c r="N7360">
        <v>0</v>
      </c>
      <c r="O7360">
        <v>0</v>
      </c>
      <c r="P7360">
        <v>0</v>
      </c>
      <c r="Q7360">
        <v>0</v>
      </c>
    </row>
    <row r="7361" spans="1:17" x14ac:dyDescent="0.25">
      <c r="A7361" t="s">
        <v>13236</v>
      </c>
      <c r="B7361" t="s">
        <v>74</v>
      </c>
      <c r="C7361" t="s">
        <v>206</v>
      </c>
      <c r="D7361" t="s">
        <v>526</v>
      </c>
      <c r="E7361" t="s">
        <v>563</v>
      </c>
      <c r="F7361" t="s">
        <v>4238</v>
      </c>
      <c r="G7361">
        <v>0</v>
      </c>
      <c r="H7361">
        <v>0</v>
      </c>
      <c r="I7361">
        <v>0</v>
      </c>
      <c r="J7361">
        <v>0</v>
      </c>
      <c r="K7361">
        <v>0</v>
      </c>
      <c r="L7361">
        <v>0</v>
      </c>
      <c r="M7361">
        <v>4</v>
      </c>
      <c r="N7361">
        <v>0</v>
      </c>
      <c r="O7361">
        <v>0</v>
      </c>
      <c r="P7361">
        <v>0</v>
      </c>
      <c r="Q7361">
        <v>0</v>
      </c>
    </row>
    <row r="7362" spans="1:17" x14ac:dyDescent="0.25">
      <c r="A7362" t="s">
        <v>13237</v>
      </c>
      <c r="B7362" t="s">
        <v>74</v>
      </c>
      <c r="C7362" t="s">
        <v>206</v>
      </c>
      <c r="D7362" t="s">
        <v>526</v>
      </c>
      <c r="E7362" t="s">
        <v>563</v>
      </c>
      <c r="F7362" t="s">
        <v>397</v>
      </c>
      <c r="G7362">
        <v>0</v>
      </c>
      <c r="H7362">
        <v>4</v>
      </c>
      <c r="I7362">
        <v>0</v>
      </c>
      <c r="J7362">
        <v>4</v>
      </c>
      <c r="K7362">
        <v>0</v>
      </c>
      <c r="L7362">
        <v>0</v>
      </c>
      <c r="M7362">
        <v>0</v>
      </c>
      <c r="N7362">
        <v>0</v>
      </c>
      <c r="O7362">
        <v>0</v>
      </c>
      <c r="P7362">
        <v>0</v>
      </c>
      <c r="Q7362">
        <v>0</v>
      </c>
    </row>
    <row r="7363" spans="1:17" x14ac:dyDescent="0.25">
      <c r="A7363" t="s">
        <v>13238</v>
      </c>
      <c r="B7363" t="s">
        <v>74</v>
      </c>
      <c r="C7363" t="s">
        <v>206</v>
      </c>
      <c r="D7363" t="s">
        <v>526</v>
      </c>
      <c r="E7363" t="s">
        <v>563</v>
      </c>
      <c r="F7363" t="s">
        <v>398</v>
      </c>
      <c r="G7363">
        <v>0</v>
      </c>
      <c r="H7363">
        <v>4</v>
      </c>
      <c r="I7363">
        <v>0</v>
      </c>
      <c r="J7363">
        <v>4</v>
      </c>
      <c r="K7363">
        <v>0</v>
      </c>
      <c r="L7363">
        <v>0</v>
      </c>
      <c r="M7363">
        <v>0</v>
      </c>
      <c r="N7363">
        <v>0</v>
      </c>
      <c r="O7363">
        <v>0</v>
      </c>
      <c r="P7363">
        <v>0</v>
      </c>
      <c r="Q7363">
        <v>0</v>
      </c>
    </row>
    <row r="7364" spans="1:17" x14ac:dyDescent="0.25">
      <c r="A7364" t="s">
        <v>17799</v>
      </c>
      <c r="B7364" t="s">
        <v>73</v>
      </c>
      <c r="C7364" t="s">
        <v>116</v>
      </c>
      <c r="D7364" t="s">
        <v>526</v>
      </c>
      <c r="E7364" t="s">
        <v>563</v>
      </c>
      <c r="F7364" t="s">
        <v>395</v>
      </c>
      <c r="G7364">
        <v>0</v>
      </c>
      <c r="H7364">
        <v>0</v>
      </c>
      <c r="I7364">
        <v>0</v>
      </c>
      <c r="J7364">
        <v>0</v>
      </c>
      <c r="K7364">
        <v>0</v>
      </c>
      <c r="L7364">
        <v>0</v>
      </c>
      <c r="M7364">
        <v>0</v>
      </c>
      <c r="N7364">
        <v>14</v>
      </c>
      <c r="O7364">
        <v>14</v>
      </c>
      <c r="P7364">
        <v>0</v>
      </c>
      <c r="Q7364">
        <v>0</v>
      </c>
    </row>
    <row r="7365" spans="1:17" x14ac:dyDescent="0.25">
      <c r="A7365" t="s">
        <v>17800</v>
      </c>
      <c r="B7365" t="s">
        <v>73</v>
      </c>
      <c r="C7365" t="s">
        <v>116</v>
      </c>
      <c r="D7365" t="s">
        <v>526</v>
      </c>
      <c r="E7365" t="s">
        <v>563</v>
      </c>
      <c r="F7365" t="s">
        <v>525</v>
      </c>
      <c r="G7365">
        <v>15</v>
      </c>
      <c r="H7365">
        <v>0</v>
      </c>
      <c r="I7365">
        <v>0</v>
      </c>
      <c r="J7365">
        <v>0</v>
      </c>
      <c r="K7365">
        <v>0</v>
      </c>
      <c r="L7365">
        <v>0</v>
      </c>
      <c r="M7365">
        <v>0</v>
      </c>
      <c r="N7365">
        <v>0</v>
      </c>
      <c r="O7365">
        <v>0</v>
      </c>
      <c r="P7365">
        <v>0</v>
      </c>
      <c r="Q7365">
        <v>0</v>
      </c>
    </row>
    <row r="7366" spans="1:17" x14ac:dyDescent="0.25">
      <c r="A7366" t="s">
        <v>26236</v>
      </c>
      <c r="B7366" t="s">
        <v>73</v>
      </c>
      <c r="C7366" t="s">
        <v>116</v>
      </c>
      <c r="D7366" t="s">
        <v>526</v>
      </c>
      <c r="E7366" t="s">
        <v>21471</v>
      </c>
      <c r="F7366" t="s">
        <v>396</v>
      </c>
      <c r="G7366">
        <v>0</v>
      </c>
      <c r="H7366">
        <v>21</v>
      </c>
      <c r="I7366">
        <v>4</v>
      </c>
      <c r="J7366">
        <v>17</v>
      </c>
      <c r="K7366">
        <v>0</v>
      </c>
      <c r="L7366">
        <v>0</v>
      </c>
      <c r="M7366">
        <v>0</v>
      </c>
      <c r="N7366">
        <v>0</v>
      </c>
      <c r="O7366">
        <v>0</v>
      </c>
      <c r="P7366">
        <v>0</v>
      </c>
      <c r="Q7366">
        <v>0</v>
      </c>
    </row>
    <row r="7367" spans="1:17" x14ac:dyDescent="0.25">
      <c r="A7367" t="s">
        <v>26237</v>
      </c>
      <c r="B7367" t="s">
        <v>73</v>
      </c>
      <c r="C7367" t="s">
        <v>116</v>
      </c>
      <c r="D7367" t="s">
        <v>526</v>
      </c>
      <c r="E7367" t="s">
        <v>21471</v>
      </c>
      <c r="F7367" t="s">
        <v>4236</v>
      </c>
      <c r="G7367">
        <v>0</v>
      </c>
      <c r="H7367">
        <v>21</v>
      </c>
      <c r="I7367">
        <v>4</v>
      </c>
      <c r="J7367">
        <v>17</v>
      </c>
      <c r="K7367">
        <v>0</v>
      </c>
      <c r="L7367">
        <v>0</v>
      </c>
      <c r="M7367">
        <v>0</v>
      </c>
      <c r="N7367">
        <v>0</v>
      </c>
      <c r="O7367">
        <v>0</v>
      </c>
      <c r="P7367">
        <v>0</v>
      </c>
      <c r="Q7367">
        <v>0</v>
      </c>
    </row>
    <row r="7368" spans="1:17" x14ac:dyDescent="0.25">
      <c r="A7368" t="s">
        <v>26238</v>
      </c>
      <c r="B7368" t="s">
        <v>73</v>
      </c>
      <c r="C7368" t="s">
        <v>116</v>
      </c>
      <c r="D7368" t="s">
        <v>526</v>
      </c>
      <c r="E7368" t="s">
        <v>21471</v>
      </c>
      <c r="F7368" t="s">
        <v>4238</v>
      </c>
      <c r="G7368">
        <v>0</v>
      </c>
      <c r="H7368">
        <v>0</v>
      </c>
      <c r="I7368">
        <v>0</v>
      </c>
      <c r="J7368">
        <v>0</v>
      </c>
      <c r="K7368">
        <v>0</v>
      </c>
      <c r="L7368">
        <v>0</v>
      </c>
      <c r="M7368">
        <v>21</v>
      </c>
      <c r="N7368">
        <v>0</v>
      </c>
      <c r="O7368">
        <v>0</v>
      </c>
      <c r="P7368">
        <v>0</v>
      </c>
      <c r="Q7368">
        <v>0</v>
      </c>
    </row>
    <row r="7369" spans="1:17" x14ac:dyDescent="0.25">
      <c r="A7369" t="s">
        <v>26239</v>
      </c>
      <c r="B7369" t="s">
        <v>73</v>
      </c>
      <c r="C7369" t="s">
        <v>116</v>
      </c>
      <c r="D7369" t="s">
        <v>526</v>
      </c>
      <c r="E7369" t="s">
        <v>21471</v>
      </c>
      <c r="F7369" t="s">
        <v>397</v>
      </c>
      <c r="G7369">
        <v>0</v>
      </c>
      <c r="H7369">
        <v>21</v>
      </c>
      <c r="I7369">
        <v>4</v>
      </c>
      <c r="J7369">
        <v>17</v>
      </c>
      <c r="K7369">
        <v>0</v>
      </c>
      <c r="L7369">
        <v>0</v>
      </c>
      <c r="M7369">
        <v>0</v>
      </c>
      <c r="N7369">
        <v>0</v>
      </c>
      <c r="O7369">
        <v>0</v>
      </c>
      <c r="P7369">
        <v>0</v>
      </c>
      <c r="Q7369">
        <v>0</v>
      </c>
    </row>
    <row r="7370" spans="1:17" x14ac:dyDescent="0.25">
      <c r="A7370" t="s">
        <v>26240</v>
      </c>
      <c r="B7370" t="s">
        <v>73</v>
      </c>
      <c r="C7370" t="s">
        <v>116</v>
      </c>
      <c r="D7370" t="s">
        <v>526</v>
      </c>
      <c r="E7370" t="s">
        <v>21471</v>
      </c>
      <c r="F7370" t="s">
        <v>398</v>
      </c>
      <c r="G7370">
        <v>0</v>
      </c>
      <c r="H7370">
        <v>21</v>
      </c>
      <c r="I7370">
        <v>4</v>
      </c>
      <c r="J7370">
        <v>17</v>
      </c>
      <c r="K7370">
        <v>0</v>
      </c>
      <c r="L7370">
        <v>0</v>
      </c>
      <c r="M7370">
        <v>0</v>
      </c>
      <c r="N7370">
        <v>0</v>
      </c>
      <c r="O7370">
        <v>0</v>
      </c>
      <c r="P7370">
        <v>0</v>
      </c>
      <c r="Q7370">
        <v>0</v>
      </c>
    </row>
    <row r="7371" spans="1:17" x14ac:dyDescent="0.25">
      <c r="A7371" t="s">
        <v>26241</v>
      </c>
      <c r="B7371" t="s">
        <v>73</v>
      </c>
      <c r="C7371" t="s">
        <v>116</v>
      </c>
      <c r="D7371" t="s">
        <v>526</v>
      </c>
      <c r="E7371" t="s">
        <v>21471</v>
      </c>
      <c r="F7371" t="s">
        <v>4242</v>
      </c>
      <c r="G7371">
        <v>0</v>
      </c>
      <c r="H7371">
        <v>0</v>
      </c>
      <c r="I7371">
        <v>0</v>
      </c>
      <c r="J7371">
        <v>0</v>
      </c>
      <c r="K7371">
        <v>0</v>
      </c>
      <c r="L7371">
        <v>0</v>
      </c>
      <c r="M7371">
        <v>21</v>
      </c>
      <c r="N7371">
        <v>0</v>
      </c>
      <c r="O7371">
        <v>0</v>
      </c>
      <c r="P7371">
        <v>0</v>
      </c>
      <c r="Q7371">
        <v>0</v>
      </c>
    </row>
    <row r="7372" spans="1:17" x14ac:dyDescent="0.25">
      <c r="A7372" t="s">
        <v>26242</v>
      </c>
      <c r="B7372" t="s">
        <v>73</v>
      </c>
      <c r="C7372" t="s">
        <v>116</v>
      </c>
      <c r="D7372" t="s">
        <v>526</v>
      </c>
      <c r="E7372" t="s">
        <v>21471</v>
      </c>
      <c r="F7372" t="s">
        <v>399</v>
      </c>
      <c r="G7372">
        <v>0</v>
      </c>
      <c r="H7372">
        <v>21</v>
      </c>
      <c r="I7372">
        <v>4</v>
      </c>
      <c r="J7372">
        <v>17</v>
      </c>
      <c r="K7372">
        <v>0</v>
      </c>
      <c r="L7372">
        <v>0</v>
      </c>
      <c r="M7372">
        <v>0</v>
      </c>
      <c r="N7372">
        <v>0</v>
      </c>
      <c r="O7372">
        <v>0</v>
      </c>
      <c r="P7372">
        <v>0</v>
      </c>
      <c r="Q7372">
        <v>0</v>
      </c>
    </row>
    <row r="7373" spans="1:17" x14ac:dyDescent="0.25">
      <c r="A7373" t="s">
        <v>26243</v>
      </c>
      <c r="B7373" t="s">
        <v>73</v>
      </c>
      <c r="C7373" t="s">
        <v>116</v>
      </c>
      <c r="D7373" t="s">
        <v>526</v>
      </c>
      <c r="E7373" t="s">
        <v>21471</v>
      </c>
      <c r="F7373" t="s">
        <v>4245</v>
      </c>
      <c r="G7373">
        <v>0</v>
      </c>
      <c r="H7373">
        <v>0</v>
      </c>
      <c r="I7373">
        <v>0</v>
      </c>
      <c r="J7373">
        <v>0</v>
      </c>
      <c r="K7373">
        <v>0</v>
      </c>
      <c r="L7373">
        <v>0</v>
      </c>
      <c r="M7373">
        <v>21</v>
      </c>
      <c r="N7373">
        <v>0</v>
      </c>
      <c r="O7373">
        <v>0</v>
      </c>
      <c r="P7373">
        <v>0</v>
      </c>
      <c r="Q7373">
        <v>0</v>
      </c>
    </row>
    <row r="7374" spans="1:17" x14ac:dyDescent="0.25">
      <c r="A7374" t="s">
        <v>26244</v>
      </c>
      <c r="B7374" t="s">
        <v>73</v>
      </c>
      <c r="C7374" t="s">
        <v>116</v>
      </c>
      <c r="D7374" t="s">
        <v>526</v>
      </c>
      <c r="E7374" t="s">
        <v>21471</v>
      </c>
      <c r="F7374" t="s">
        <v>394</v>
      </c>
      <c r="G7374">
        <v>0</v>
      </c>
      <c r="H7374">
        <v>0</v>
      </c>
      <c r="I7374">
        <v>0</v>
      </c>
      <c r="J7374">
        <v>0</v>
      </c>
      <c r="K7374">
        <v>0</v>
      </c>
      <c r="L7374">
        <v>0</v>
      </c>
      <c r="M7374">
        <v>0</v>
      </c>
      <c r="N7374">
        <v>20</v>
      </c>
      <c r="O7374">
        <v>20</v>
      </c>
      <c r="P7374">
        <v>0</v>
      </c>
      <c r="Q7374">
        <v>0</v>
      </c>
    </row>
    <row r="7375" spans="1:17" x14ac:dyDescent="0.25">
      <c r="A7375" t="s">
        <v>26245</v>
      </c>
      <c r="B7375" t="s">
        <v>73</v>
      </c>
      <c r="C7375" t="s">
        <v>116</v>
      </c>
      <c r="D7375" t="s">
        <v>526</v>
      </c>
      <c r="E7375" t="s">
        <v>21471</v>
      </c>
      <c r="F7375" t="s">
        <v>395</v>
      </c>
      <c r="G7375">
        <v>0</v>
      </c>
      <c r="H7375">
        <v>0</v>
      </c>
      <c r="I7375">
        <v>0</v>
      </c>
      <c r="J7375">
        <v>0</v>
      </c>
      <c r="K7375">
        <v>0</v>
      </c>
      <c r="L7375">
        <v>0</v>
      </c>
      <c r="M7375">
        <v>0</v>
      </c>
      <c r="N7375">
        <v>20</v>
      </c>
      <c r="O7375">
        <v>20</v>
      </c>
      <c r="P7375">
        <v>0</v>
      </c>
      <c r="Q7375">
        <v>0</v>
      </c>
    </row>
    <row r="7376" spans="1:17" x14ac:dyDescent="0.25">
      <c r="A7376" t="s">
        <v>26246</v>
      </c>
      <c r="B7376" t="s">
        <v>73</v>
      </c>
      <c r="C7376" t="s">
        <v>116</v>
      </c>
      <c r="D7376" t="s">
        <v>526</v>
      </c>
      <c r="E7376" t="s">
        <v>21471</v>
      </c>
      <c r="F7376" t="s">
        <v>525</v>
      </c>
      <c r="G7376">
        <v>21</v>
      </c>
      <c r="H7376">
        <v>0</v>
      </c>
      <c r="I7376">
        <v>0</v>
      </c>
      <c r="J7376">
        <v>0</v>
      </c>
      <c r="K7376">
        <v>0</v>
      </c>
      <c r="L7376">
        <v>0</v>
      </c>
      <c r="M7376">
        <v>0</v>
      </c>
      <c r="N7376">
        <v>0</v>
      </c>
      <c r="O7376">
        <v>0</v>
      </c>
      <c r="P7376">
        <v>0</v>
      </c>
      <c r="Q7376">
        <v>0</v>
      </c>
    </row>
    <row r="7377" spans="1:17" x14ac:dyDescent="0.25">
      <c r="A7377" t="s">
        <v>26247</v>
      </c>
      <c r="B7377" t="s">
        <v>73</v>
      </c>
      <c r="C7377" t="s">
        <v>116</v>
      </c>
      <c r="D7377" t="s">
        <v>527</v>
      </c>
      <c r="E7377" t="s">
        <v>21471</v>
      </c>
      <c r="F7377" t="s">
        <v>528</v>
      </c>
      <c r="G7377">
        <v>0</v>
      </c>
      <c r="H7377">
        <v>0</v>
      </c>
      <c r="I7377">
        <v>0</v>
      </c>
      <c r="J7377">
        <v>0</v>
      </c>
      <c r="K7377">
        <v>0</v>
      </c>
      <c r="L7377">
        <v>0</v>
      </c>
      <c r="M7377">
        <v>0</v>
      </c>
      <c r="N7377">
        <v>2</v>
      </c>
      <c r="O7377">
        <v>2</v>
      </c>
      <c r="P7377">
        <v>0</v>
      </c>
      <c r="Q7377">
        <v>0</v>
      </c>
    </row>
    <row r="7378" spans="1:17" x14ac:dyDescent="0.25">
      <c r="A7378" t="s">
        <v>26248</v>
      </c>
      <c r="B7378" t="s">
        <v>73</v>
      </c>
      <c r="C7378" t="s">
        <v>116</v>
      </c>
      <c r="D7378" t="s">
        <v>527</v>
      </c>
      <c r="E7378" t="s">
        <v>21471</v>
      </c>
      <c r="F7378" t="s">
        <v>525</v>
      </c>
      <c r="G7378">
        <v>2</v>
      </c>
      <c r="H7378">
        <v>0</v>
      </c>
      <c r="I7378">
        <v>0</v>
      </c>
      <c r="J7378">
        <v>0</v>
      </c>
      <c r="K7378">
        <v>0</v>
      </c>
      <c r="L7378">
        <v>0</v>
      </c>
      <c r="M7378">
        <v>0</v>
      </c>
      <c r="N7378">
        <v>0</v>
      </c>
      <c r="O7378">
        <v>0</v>
      </c>
      <c r="P7378">
        <v>0</v>
      </c>
      <c r="Q7378">
        <v>0</v>
      </c>
    </row>
    <row r="7379" spans="1:17" x14ac:dyDescent="0.25">
      <c r="A7379" t="s">
        <v>14331</v>
      </c>
      <c r="B7379" t="s">
        <v>73</v>
      </c>
      <c r="C7379" t="s">
        <v>117</v>
      </c>
      <c r="D7379" t="s">
        <v>526</v>
      </c>
      <c r="E7379" t="s">
        <v>563</v>
      </c>
      <c r="F7379" t="s">
        <v>396</v>
      </c>
      <c r="G7379">
        <v>0</v>
      </c>
      <c r="H7379">
        <v>1</v>
      </c>
      <c r="I7379">
        <v>0</v>
      </c>
      <c r="J7379">
        <v>1</v>
      </c>
      <c r="K7379">
        <v>0</v>
      </c>
      <c r="L7379">
        <v>0</v>
      </c>
      <c r="M7379">
        <v>0</v>
      </c>
      <c r="N7379">
        <v>0</v>
      </c>
      <c r="O7379">
        <v>0</v>
      </c>
      <c r="P7379">
        <v>0</v>
      </c>
      <c r="Q7379">
        <v>0</v>
      </c>
    </row>
    <row r="7380" spans="1:17" x14ac:dyDescent="0.25">
      <c r="A7380" t="s">
        <v>14332</v>
      </c>
      <c r="B7380" t="s">
        <v>73</v>
      </c>
      <c r="C7380" t="s">
        <v>117</v>
      </c>
      <c r="D7380" t="s">
        <v>526</v>
      </c>
      <c r="E7380" t="s">
        <v>563</v>
      </c>
      <c r="F7380" t="s">
        <v>4236</v>
      </c>
      <c r="G7380">
        <v>0</v>
      </c>
      <c r="H7380">
        <v>1</v>
      </c>
      <c r="I7380">
        <v>0</v>
      </c>
      <c r="J7380">
        <v>1</v>
      </c>
      <c r="K7380">
        <v>0</v>
      </c>
      <c r="L7380">
        <v>0</v>
      </c>
      <c r="M7380">
        <v>0</v>
      </c>
      <c r="N7380">
        <v>0</v>
      </c>
      <c r="O7380">
        <v>0</v>
      </c>
      <c r="P7380">
        <v>0</v>
      </c>
      <c r="Q7380">
        <v>0</v>
      </c>
    </row>
    <row r="7381" spans="1:17" x14ac:dyDescent="0.25">
      <c r="A7381" t="s">
        <v>14333</v>
      </c>
      <c r="B7381" t="s">
        <v>73</v>
      </c>
      <c r="C7381" t="s">
        <v>117</v>
      </c>
      <c r="D7381" t="s">
        <v>526</v>
      </c>
      <c r="E7381" t="s">
        <v>563</v>
      </c>
      <c r="F7381" t="s">
        <v>4238</v>
      </c>
      <c r="G7381">
        <v>0</v>
      </c>
      <c r="H7381">
        <v>0</v>
      </c>
      <c r="I7381">
        <v>0</v>
      </c>
      <c r="J7381">
        <v>0</v>
      </c>
      <c r="K7381">
        <v>0</v>
      </c>
      <c r="L7381">
        <v>0</v>
      </c>
      <c r="M7381">
        <v>1</v>
      </c>
      <c r="N7381">
        <v>0</v>
      </c>
      <c r="O7381">
        <v>0</v>
      </c>
      <c r="P7381">
        <v>0</v>
      </c>
      <c r="Q7381">
        <v>0</v>
      </c>
    </row>
    <row r="7382" spans="1:17" x14ac:dyDescent="0.25">
      <c r="A7382" t="s">
        <v>14334</v>
      </c>
      <c r="B7382" t="s">
        <v>73</v>
      </c>
      <c r="C7382" t="s">
        <v>117</v>
      </c>
      <c r="D7382" t="s">
        <v>526</v>
      </c>
      <c r="E7382" t="s">
        <v>563</v>
      </c>
      <c r="F7382" t="s">
        <v>397</v>
      </c>
      <c r="G7382">
        <v>0</v>
      </c>
      <c r="H7382">
        <v>1</v>
      </c>
      <c r="I7382">
        <v>0</v>
      </c>
      <c r="J7382">
        <v>1</v>
      </c>
      <c r="K7382">
        <v>0</v>
      </c>
      <c r="L7382">
        <v>0</v>
      </c>
      <c r="M7382">
        <v>0</v>
      </c>
      <c r="N7382">
        <v>0</v>
      </c>
      <c r="O7382">
        <v>0</v>
      </c>
      <c r="P7382">
        <v>0</v>
      </c>
      <c r="Q7382">
        <v>0</v>
      </c>
    </row>
    <row r="7383" spans="1:17" x14ac:dyDescent="0.25">
      <c r="A7383" t="s">
        <v>14335</v>
      </c>
      <c r="B7383" t="s">
        <v>73</v>
      </c>
      <c r="C7383" t="s">
        <v>117</v>
      </c>
      <c r="D7383" t="s">
        <v>526</v>
      </c>
      <c r="E7383" t="s">
        <v>563</v>
      </c>
      <c r="F7383" t="s">
        <v>398</v>
      </c>
      <c r="G7383">
        <v>0</v>
      </c>
      <c r="H7383">
        <v>1</v>
      </c>
      <c r="I7383">
        <v>0</v>
      </c>
      <c r="J7383">
        <v>1</v>
      </c>
      <c r="K7383">
        <v>0</v>
      </c>
      <c r="L7383">
        <v>0</v>
      </c>
      <c r="M7383">
        <v>0</v>
      </c>
      <c r="N7383">
        <v>0</v>
      </c>
      <c r="O7383">
        <v>0</v>
      </c>
      <c r="P7383">
        <v>0</v>
      </c>
      <c r="Q7383">
        <v>0</v>
      </c>
    </row>
    <row r="7384" spans="1:17" x14ac:dyDescent="0.25">
      <c r="A7384" t="s">
        <v>14336</v>
      </c>
      <c r="B7384" t="s">
        <v>73</v>
      </c>
      <c r="C7384" t="s">
        <v>117</v>
      </c>
      <c r="D7384" t="s">
        <v>526</v>
      </c>
      <c r="E7384" t="s">
        <v>563</v>
      </c>
      <c r="F7384" t="s">
        <v>4242</v>
      </c>
      <c r="G7384">
        <v>0</v>
      </c>
      <c r="H7384">
        <v>0</v>
      </c>
      <c r="I7384">
        <v>0</v>
      </c>
      <c r="J7384">
        <v>0</v>
      </c>
      <c r="K7384">
        <v>0</v>
      </c>
      <c r="L7384">
        <v>0</v>
      </c>
      <c r="M7384">
        <v>1</v>
      </c>
      <c r="N7384">
        <v>0</v>
      </c>
      <c r="O7384">
        <v>0</v>
      </c>
      <c r="P7384">
        <v>0</v>
      </c>
      <c r="Q7384">
        <v>0</v>
      </c>
    </row>
    <row r="7385" spans="1:17" x14ac:dyDescent="0.25">
      <c r="A7385" t="s">
        <v>14337</v>
      </c>
      <c r="B7385" t="s">
        <v>73</v>
      </c>
      <c r="C7385" t="s">
        <v>117</v>
      </c>
      <c r="D7385" t="s">
        <v>526</v>
      </c>
      <c r="E7385" t="s">
        <v>563</v>
      </c>
      <c r="F7385" t="s">
        <v>399</v>
      </c>
      <c r="G7385">
        <v>0</v>
      </c>
      <c r="H7385">
        <v>1</v>
      </c>
      <c r="I7385">
        <v>0</v>
      </c>
      <c r="J7385">
        <v>1</v>
      </c>
      <c r="K7385">
        <v>0</v>
      </c>
      <c r="L7385">
        <v>0</v>
      </c>
      <c r="M7385">
        <v>0</v>
      </c>
      <c r="N7385">
        <v>0</v>
      </c>
      <c r="O7385">
        <v>0</v>
      </c>
      <c r="P7385">
        <v>0</v>
      </c>
      <c r="Q7385">
        <v>0</v>
      </c>
    </row>
    <row r="7386" spans="1:17" x14ac:dyDescent="0.25">
      <c r="A7386" t="s">
        <v>14338</v>
      </c>
      <c r="B7386" t="s">
        <v>73</v>
      </c>
      <c r="C7386" t="s">
        <v>117</v>
      </c>
      <c r="D7386" t="s">
        <v>526</v>
      </c>
      <c r="E7386" t="s">
        <v>563</v>
      </c>
      <c r="F7386" t="s">
        <v>4245</v>
      </c>
      <c r="G7386">
        <v>0</v>
      </c>
      <c r="H7386">
        <v>0</v>
      </c>
      <c r="I7386">
        <v>0</v>
      </c>
      <c r="J7386">
        <v>0</v>
      </c>
      <c r="K7386">
        <v>0</v>
      </c>
      <c r="L7386">
        <v>0</v>
      </c>
      <c r="M7386">
        <v>1</v>
      </c>
      <c r="N7386">
        <v>0</v>
      </c>
      <c r="O7386">
        <v>0</v>
      </c>
      <c r="P7386">
        <v>0</v>
      </c>
      <c r="Q7386">
        <v>0</v>
      </c>
    </row>
    <row r="7387" spans="1:17" x14ac:dyDescent="0.25">
      <c r="A7387" t="s">
        <v>14339</v>
      </c>
      <c r="B7387" t="s">
        <v>73</v>
      </c>
      <c r="C7387" t="s">
        <v>117</v>
      </c>
      <c r="D7387" t="s">
        <v>526</v>
      </c>
      <c r="E7387" t="s">
        <v>563</v>
      </c>
      <c r="F7387" t="s">
        <v>394</v>
      </c>
      <c r="G7387">
        <v>0</v>
      </c>
      <c r="H7387">
        <v>0</v>
      </c>
      <c r="I7387">
        <v>0</v>
      </c>
      <c r="J7387">
        <v>0</v>
      </c>
      <c r="K7387">
        <v>0</v>
      </c>
      <c r="L7387">
        <v>0</v>
      </c>
      <c r="M7387">
        <v>0</v>
      </c>
      <c r="N7387">
        <v>1</v>
      </c>
      <c r="O7387">
        <v>1</v>
      </c>
      <c r="P7387">
        <v>0</v>
      </c>
      <c r="Q7387">
        <v>0</v>
      </c>
    </row>
    <row r="7388" spans="1:17" x14ac:dyDescent="0.25">
      <c r="A7388" t="s">
        <v>14340</v>
      </c>
      <c r="B7388" t="s">
        <v>73</v>
      </c>
      <c r="C7388" t="s">
        <v>117</v>
      </c>
      <c r="D7388" t="s">
        <v>526</v>
      </c>
      <c r="E7388" t="s">
        <v>563</v>
      </c>
      <c r="F7388" t="s">
        <v>395</v>
      </c>
      <c r="G7388">
        <v>0</v>
      </c>
      <c r="H7388">
        <v>0</v>
      </c>
      <c r="I7388">
        <v>0</v>
      </c>
      <c r="J7388">
        <v>0</v>
      </c>
      <c r="K7388">
        <v>0</v>
      </c>
      <c r="L7388">
        <v>0</v>
      </c>
      <c r="M7388">
        <v>0</v>
      </c>
      <c r="N7388">
        <v>1</v>
      </c>
      <c r="O7388">
        <v>1</v>
      </c>
      <c r="P7388">
        <v>0</v>
      </c>
      <c r="Q7388">
        <v>0</v>
      </c>
    </row>
    <row r="7389" spans="1:17" x14ac:dyDescent="0.25">
      <c r="A7389" t="s">
        <v>14341</v>
      </c>
      <c r="B7389" t="s">
        <v>73</v>
      </c>
      <c r="C7389" t="s">
        <v>117</v>
      </c>
      <c r="D7389" t="s">
        <v>526</v>
      </c>
      <c r="E7389" t="s">
        <v>563</v>
      </c>
      <c r="F7389" t="s">
        <v>525</v>
      </c>
      <c r="G7389">
        <v>1</v>
      </c>
      <c r="H7389">
        <v>0</v>
      </c>
      <c r="I7389">
        <v>0</v>
      </c>
      <c r="J7389">
        <v>0</v>
      </c>
      <c r="K7389">
        <v>0</v>
      </c>
      <c r="L7389">
        <v>0</v>
      </c>
      <c r="M7389">
        <v>0</v>
      </c>
      <c r="N7389">
        <v>0</v>
      </c>
      <c r="O7389">
        <v>0</v>
      </c>
      <c r="P7389">
        <v>0</v>
      </c>
      <c r="Q7389">
        <v>0</v>
      </c>
    </row>
    <row r="7390" spans="1:17" x14ac:dyDescent="0.25">
      <c r="A7390" t="s">
        <v>26249</v>
      </c>
      <c r="B7390" t="s">
        <v>73</v>
      </c>
      <c r="C7390" t="s">
        <v>117</v>
      </c>
      <c r="D7390" t="s">
        <v>526</v>
      </c>
      <c r="E7390" t="s">
        <v>21471</v>
      </c>
      <c r="F7390" t="s">
        <v>396</v>
      </c>
      <c r="G7390">
        <v>0</v>
      </c>
      <c r="H7390">
        <v>13</v>
      </c>
      <c r="I7390">
        <v>2</v>
      </c>
      <c r="J7390">
        <v>11</v>
      </c>
      <c r="K7390">
        <v>0</v>
      </c>
      <c r="L7390">
        <v>0</v>
      </c>
      <c r="M7390">
        <v>0</v>
      </c>
      <c r="N7390">
        <v>0</v>
      </c>
      <c r="O7390">
        <v>0</v>
      </c>
      <c r="P7390">
        <v>0</v>
      </c>
      <c r="Q7390">
        <v>0</v>
      </c>
    </row>
    <row r="7391" spans="1:17" x14ac:dyDescent="0.25">
      <c r="A7391" t="s">
        <v>26250</v>
      </c>
      <c r="B7391" t="s">
        <v>73</v>
      </c>
      <c r="C7391" t="s">
        <v>117</v>
      </c>
      <c r="D7391" t="s">
        <v>526</v>
      </c>
      <c r="E7391" t="s">
        <v>21471</v>
      </c>
      <c r="F7391" t="s">
        <v>4236</v>
      </c>
      <c r="G7391">
        <v>0</v>
      </c>
      <c r="H7391">
        <v>13</v>
      </c>
      <c r="I7391">
        <v>2</v>
      </c>
      <c r="J7391">
        <v>11</v>
      </c>
      <c r="K7391">
        <v>0</v>
      </c>
      <c r="L7391">
        <v>0</v>
      </c>
      <c r="M7391">
        <v>0</v>
      </c>
      <c r="N7391">
        <v>0</v>
      </c>
      <c r="O7391">
        <v>0</v>
      </c>
      <c r="P7391">
        <v>0</v>
      </c>
      <c r="Q7391">
        <v>0</v>
      </c>
    </row>
    <row r="7392" spans="1:17" x14ac:dyDescent="0.25">
      <c r="A7392" t="s">
        <v>26251</v>
      </c>
      <c r="B7392" t="s">
        <v>73</v>
      </c>
      <c r="C7392" t="s">
        <v>117</v>
      </c>
      <c r="D7392" t="s">
        <v>526</v>
      </c>
      <c r="E7392" t="s">
        <v>21471</v>
      </c>
      <c r="F7392" t="s">
        <v>4238</v>
      </c>
      <c r="G7392">
        <v>0</v>
      </c>
      <c r="H7392">
        <v>0</v>
      </c>
      <c r="I7392">
        <v>0</v>
      </c>
      <c r="J7392">
        <v>0</v>
      </c>
      <c r="K7392">
        <v>0</v>
      </c>
      <c r="L7392">
        <v>0</v>
      </c>
      <c r="M7392">
        <v>13</v>
      </c>
      <c r="N7392">
        <v>0</v>
      </c>
      <c r="O7392">
        <v>0</v>
      </c>
      <c r="P7392">
        <v>0</v>
      </c>
      <c r="Q7392">
        <v>0</v>
      </c>
    </row>
    <row r="7393" spans="1:17" x14ac:dyDescent="0.25">
      <c r="A7393" t="s">
        <v>26252</v>
      </c>
      <c r="B7393" t="s">
        <v>73</v>
      </c>
      <c r="C7393" t="s">
        <v>117</v>
      </c>
      <c r="D7393" t="s">
        <v>526</v>
      </c>
      <c r="E7393" t="s">
        <v>21471</v>
      </c>
      <c r="F7393" t="s">
        <v>397</v>
      </c>
      <c r="G7393">
        <v>0</v>
      </c>
      <c r="H7393">
        <v>13</v>
      </c>
      <c r="I7393">
        <v>2</v>
      </c>
      <c r="J7393">
        <v>11</v>
      </c>
      <c r="K7393">
        <v>0</v>
      </c>
      <c r="L7393">
        <v>0</v>
      </c>
      <c r="M7393">
        <v>0</v>
      </c>
      <c r="N7393">
        <v>0</v>
      </c>
      <c r="O7393">
        <v>0</v>
      </c>
      <c r="P7393">
        <v>0</v>
      </c>
      <c r="Q7393">
        <v>0</v>
      </c>
    </row>
    <row r="7394" spans="1:17" x14ac:dyDescent="0.25">
      <c r="A7394" t="s">
        <v>15084</v>
      </c>
      <c r="B7394" t="s">
        <v>73</v>
      </c>
      <c r="C7394" t="s">
        <v>180</v>
      </c>
      <c r="D7394" t="s">
        <v>526</v>
      </c>
      <c r="E7394" t="s">
        <v>563</v>
      </c>
      <c r="F7394" t="s">
        <v>398</v>
      </c>
      <c r="G7394">
        <v>0</v>
      </c>
      <c r="H7394">
        <v>2</v>
      </c>
      <c r="I7394">
        <v>0</v>
      </c>
      <c r="J7394">
        <v>2</v>
      </c>
      <c r="K7394">
        <v>0</v>
      </c>
      <c r="L7394">
        <v>0</v>
      </c>
      <c r="M7394">
        <v>0</v>
      </c>
      <c r="N7394">
        <v>0</v>
      </c>
      <c r="O7394">
        <v>0</v>
      </c>
      <c r="P7394">
        <v>0</v>
      </c>
      <c r="Q7394">
        <v>0</v>
      </c>
    </row>
    <row r="7395" spans="1:17" x14ac:dyDescent="0.25">
      <c r="A7395" t="s">
        <v>15085</v>
      </c>
      <c r="B7395" t="s">
        <v>73</v>
      </c>
      <c r="C7395" t="s">
        <v>180</v>
      </c>
      <c r="D7395" t="s">
        <v>526</v>
      </c>
      <c r="E7395" t="s">
        <v>563</v>
      </c>
      <c r="F7395" t="s">
        <v>4242</v>
      </c>
      <c r="G7395">
        <v>0</v>
      </c>
      <c r="H7395">
        <v>0</v>
      </c>
      <c r="I7395">
        <v>0</v>
      </c>
      <c r="J7395">
        <v>0</v>
      </c>
      <c r="K7395">
        <v>0</v>
      </c>
      <c r="L7395">
        <v>0</v>
      </c>
      <c r="M7395">
        <v>2</v>
      </c>
      <c r="N7395">
        <v>0</v>
      </c>
      <c r="O7395">
        <v>0</v>
      </c>
      <c r="P7395">
        <v>0</v>
      </c>
      <c r="Q7395">
        <v>0</v>
      </c>
    </row>
    <row r="7396" spans="1:17" x14ac:dyDescent="0.25">
      <c r="A7396" t="s">
        <v>15086</v>
      </c>
      <c r="B7396" t="s">
        <v>73</v>
      </c>
      <c r="C7396" t="s">
        <v>180</v>
      </c>
      <c r="D7396" t="s">
        <v>526</v>
      </c>
      <c r="E7396" t="s">
        <v>563</v>
      </c>
      <c r="F7396" t="s">
        <v>399</v>
      </c>
      <c r="G7396">
        <v>0</v>
      </c>
      <c r="H7396">
        <v>2</v>
      </c>
      <c r="I7396">
        <v>0</v>
      </c>
      <c r="J7396">
        <v>2</v>
      </c>
      <c r="K7396">
        <v>0</v>
      </c>
      <c r="L7396">
        <v>0</v>
      </c>
      <c r="M7396">
        <v>0</v>
      </c>
      <c r="N7396">
        <v>0</v>
      </c>
      <c r="O7396">
        <v>0</v>
      </c>
      <c r="P7396">
        <v>0</v>
      </c>
      <c r="Q7396">
        <v>0</v>
      </c>
    </row>
    <row r="7397" spans="1:17" x14ac:dyDescent="0.25">
      <c r="A7397" t="s">
        <v>15087</v>
      </c>
      <c r="B7397" t="s">
        <v>73</v>
      </c>
      <c r="C7397" t="s">
        <v>180</v>
      </c>
      <c r="D7397" t="s">
        <v>526</v>
      </c>
      <c r="E7397" t="s">
        <v>563</v>
      </c>
      <c r="F7397" t="s">
        <v>4245</v>
      </c>
      <c r="G7397">
        <v>0</v>
      </c>
      <c r="H7397">
        <v>0</v>
      </c>
      <c r="I7397">
        <v>0</v>
      </c>
      <c r="J7397">
        <v>0</v>
      </c>
      <c r="K7397">
        <v>0</v>
      </c>
      <c r="L7397">
        <v>0</v>
      </c>
      <c r="M7397">
        <v>2</v>
      </c>
      <c r="N7397">
        <v>0</v>
      </c>
      <c r="O7397">
        <v>0</v>
      </c>
      <c r="P7397">
        <v>0</v>
      </c>
      <c r="Q7397">
        <v>0</v>
      </c>
    </row>
    <row r="7398" spans="1:17" x14ac:dyDescent="0.25">
      <c r="A7398" t="s">
        <v>15088</v>
      </c>
      <c r="B7398" t="s">
        <v>73</v>
      </c>
      <c r="C7398" t="s">
        <v>180</v>
      </c>
      <c r="D7398" t="s">
        <v>526</v>
      </c>
      <c r="E7398" t="s">
        <v>563</v>
      </c>
      <c r="F7398" t="s">
        <v>394</v>
      </c>
      <c r="G7398">
        <v>0</v>
      </c>
      <c r="H7398">
        <v>0</v>
      </c>
      <c r="I7398">
        <v>0</v>
      </c>
      <c r="J7398">
        <v>0</v>
      </c>
      <c r="K7398">
        <v>0</v>
      </c>
      <c r="L7398">
        <v>0</v>
      </c>
      <c r="M7398">
        <v>0</v>
      </c>
      <c r="N7398">
        <v>2</v>
      </c>
      <c r="O7398">
        <v>2</v>
      </c>
      <c r="P7398">
        <v>0</v>
      </c>
      <c r="Q7398">
        <v>0</v>
      </c>
    </row>
    <row r="7399" spans="1:17" x14ac:dyDescent="0.25">
      <c r="A7399" t="s">
        <v>15089</v>
      </c>
      <c r="B7399" t="s">
        <v>73</v>
      </c>
      <c r="C7399" t="s">
        <v>180</v>
      </c>
      <c r="D7399" t="s">
        <v>526</v>
      </c>
      <c r="E7399" t="s">
        <v>563</v>
      </c>
      <c r="F7399" t="s">
        <v>395</v>
      </c>
      <c r="G7399">
        <v>0</v>
      </c>
      <c r="H7399">
        <v>0</v>
      </c>
      <c r="I7399">
        <v>0</v>
      </c>
      <c r="J7399">
        <v>0</v>
      </c>
      <c r="K7399">
        <v>0</v>
      </c>
      <c r="L7399">
        <v>0</v>
      </c>
      <c r="M7399">
        <v>0</v>
      </c>
      <c r="N7399">
        <v>1</v>
      </c>
      <c r="O7399">
        <v>1</v>
      </c>
      <c r="P7399">
        <v>0</v>
      </c>
      <c r="Q7399">
        <v>0</v>
      </c>
    </row>
    <row r="7400" spans="1:17" x14ac:dyDescent="0.25">
      <c r="A7400" t="s">
        <v>15090</v>
      </c>
      <c r="B7400" t="s">
        <v>73</v>
      </c>
      <c r="C7400" t="s">
        <v>180</v>
      </c>
      <c r="D7400" t="s">
        <v>526</v>
      </c>
      <c r="E7400" t="s">
        <v>563</v>
      </c>
      <c r="F7400" t="s">
        <v>525</v>
      </c>
      <c r="G7400">
        <v>2</v>
      </c>
      <c r="H7400">
        <v>0</v>
      </c>
      <c r="I7400">
        <v>0</v>
      </c>
      <c r="J7400">
        <v>0</v>
      </c>
      <c r="K7400">
        <v>0</v>
      </c>
      <c r="L7400">
        <v>0</v>
      </c>
      <c r="M7400">
        <v>0</v>
      </c>
      <c r="N7400">
        <v>0</v>
      </c>
      <c r="O7400">
        <v>0</v>
      </c>
      <c r="P7400">
        <v>0</v>
      </c>
      <c r="Q7400">
        <v>0</v>
      </c>
    </row>
    <row r="7401" spans="1:17" x14ac:dyDescent="0.25">
      <c r="A7401" t="s">
        <v>25948</v>
      </c>
      <c r="B7401" t="s">
        <v>73</v>
      </c>
      <c r="C7401" t="s">
        <v>180</v>
      </c>
      <c r="D7401" t="s">
        <v>526</v>
      </c>
      <c r="E7401" t="s">
        <v>21471</v>
      </c>
      <c r="F7401" t="s">
        <v>396</v>
      </c>
      <c r="G7401">
        <v>0</v>
      </c>
      <c r="H7401">
        <v>16</v>
      </c>
      <c r="I7401">
        <v>0</v>
      </c>
      <c r="J7401">
        <v>16</v>
      </c>
      <c r="K7401">
        <v>0</v>
      </c>
      <c r="L7401">
        <v>0</v>
      </c>
      <c r="M7401">
        <v>0</v>
      </c>
      <c r="N7401">
        <v>0</v>
      </c>
      <c r="O7401">
        <v>0</v>
      </c>
      <c r="P7401">
        <v>0</v>
      </c>
      <c r="Q7401">
        <v>0</v>
      </c>
    </row>
    <row r="7402" spans="1:17" x14ac:dyDescent="0.25">
      <c r="A7402" t="s">
        <v>25949</v>
      </c>
      <c r="B7402" t="s">
        <v>73</v>
      </c>
      <c r="C7402" t="s">
        <v>180</v>
      </c>
      <c r="D7402" t="s">
        <v>526</v>
      </c>
      <c r="E7402" t="s">
        <v>21471</v>
      </c>
      <c r="F7402" t="s">
        <v>4236</v>
      </c>
      <c r="G7402">
        <v>0</v>
      </c>
      <c r="H7402">
        <v>16</v>
      </c>
      <c r="I7402">
        <v>0</v>
      </c>
      <c r="J7402">
        <v>16</v>
      </c>
      <c r="K7402">
        <v>0</v>
      </c>
      <c r="L7402">
        <v>0</v>
      </c>
      <c r="M7402">
        <v>0</v>
      </c>
      <c r="N7402">
        <v>0</v>
      </c>
      <c r="O7402">
        <v>0</v>
      </c>
      <c r="P7402">
        <v>0</v>
      </c>
      <c r="Q7402">
        <v>0</v>
      </c>
    </row>
    <row r="7403" spans="1:17" x14ac:dyDescent="0.25">
      <c r="A7403" t="s">
        <v>25950</v>
      </c>
      <c r="B7403" t="s">
        <v>73</v>
      </c>
      <c r="C7403" t="s">
        <v>180</v>
      </c>
      <c r="D7403" t="s">
        <v>526</v>
      </c>
      <c r="E7403" t="s">
        <v>21471</v>
      </c>
      <c r="F7403" t="s">
        <v>4238</v>
      </c>
      <c r="G7403">
        <v>0</v>
      </c>
      <c r="H7403">
        <v>0</v>
      </c>
      <c r="I7403">
        <v>0</v>
      </c>
      <c r="J7403">
        <v>0</v>
      </c>
      <c r="K7403">
        <v>0</v>
      </c>
      <c r="L7403">
        <v>0</v>
      </c>
      <c r="M7403">
        <v>16</v>
      </c>
      <c r="N7403">
        <v>0</v>
      </c>
      <c r="O7403">
        <v>0</v>
      </c>
      <c r="P7403">
        <v>0</v>
      </c>
      <c r="Q7403">
        <v>0</v>
      </c>
    </row>
    <row r="7404" spans="1:17" x14ac:dyDescent="0.25">
      <c r="A7404" t="s">
        <v>25951</v>
      </c>
      <c r="B7404" t="s">
        <v>73</v>
      </c>
      <c r="C7404" t="s">
        <v>180</v>
      </c>
      <c r="D7404" t="s">
        <v>526</v>
      </c>
      <c r="E7404" t="s">
        <v>21471</v>
      </c>
      <c r="F7404" t="s">
        <v>397</v>
      </c>
      <c r="G7404">
        <v>0</v>
      </c>
      <c r="H7404">
        <v>16</v>
      </c>
      <c r="I7404">
        <v>0</v>
      </c>
      <c r="J7404">
        <v>16</v>
      </c>
      <c r="K7404">
        <v>0</v>
      </c>
      <c r="L7404">
        <v>0</v>
      </c>
      <c r="M7404">
        <v>0</v>
      </c>
      <c r="N7404">
        <v>0</v>
      </c>
      <c r="O7404">
        <v>0</v>
      </c>
      <c r="P7404">
        <v>0</v>
      </c>
      <c r="Q7404">
        <v>0</v>
      </c>
    </row>
    <row r="7405" spans="1:17" x14ac:dyDescent="0.25">
      <c r="A7405" t="s">
        <v>25952</v>
      </c>
      <c r="B7405" t="s">
        <v>73</v>
      </c>
      <c r="C7405" t="s">
        <v>180</v>
      </c>
      <c r="D7405" t="s">
        <v>526</v>
      </c>
      <c r="E7405" t="s">
        <v>21471</v>
      </c>
      <c r="F7405" t="s">
        <v>398</v>
      </c>
      <c r="G7405">
        <v>0</v>
      </c>
      <c r="H7405">
        <v>16</v>
      </c>
      <c r="I7405">
        <v>0</v>
      </c>
      <c r="J7405">
        <v>16</v>
      </c>
      <c r="K7405">
        <v>0</v>
      </c>
      <c r="L7405">
        <v>0</v>
      </c>
      <c r="M7405">
        <v>0</v>
      </c>
      <c r="N7405">
        <v>0</v>
      </c>
      <c r="O7405">
        <v>0</v>
      </c>
      <c r="P7405">
        <v>0</v>
      </c>
      <c r="Q7405">
        <v>0</v>
      </c>
    </row>
    <row r="7406" spans="1:17" x14ac:dyDescent="0.25">
      <c r="A7406" t="s">
        <v>25953</v>
      </c>
      <c r="B7406" t="s">
        <v>73</v>
      </c>
      <c r="C7406" t="s">
        <v>180</v>
      </c>
      <c r="D7406" t="s">
        <v>526</v>
      </c>
      <c r="E7406" t="s">
        <v>21471</v>
      </c>
      <c r="F7406" t="s">
        <v>4242</v>
      </c>
      <c r="G7406">
        <v>0</v>
      </c>
      <c r="H7406">
        <v>0</v>
      </c>
      <c r="I7406">
        <v>0</v>
      </c>
      <c r="J7406">
        <v>0</v>
      </c>
      <c r="K7406">
        <v>0</v>
      </c>
      <c r="L7406">
        <v>0</v>
      </c>
      <c r="M7406">
        <v>16</v>
      </c>
      <c r="N7406">
        <v>0</v>
      </c>
      <c r="O7406">
        <v>0</v>
      </c>
      <c r="P7406">
        <v>0</v>
      </c>
      <c r="Q7406">
        <v>0</v>
      </c>
    </row>
    <row r="7407" spans="1:17" x14ac:dyDescent="0.25">
      <c r="A7407" t="s">
        <v>25954</v>
      </c>
      <c r="B7407" t="s">
        <v>73</v>
      </c>
      <c r="C7407" t="s">
        <v>180</v>
      </c>
      <c r="D7407" t="s">
        <v>526</v>
      </c>
      <c r="E7407" t="s">
        <v>21471</v>
      </c>
      <c r="F7407" t="s">
        <v>399</v>
      </c>
      <c r="G7407">
        <v>0</v>
      </c>
      <c r="H7407">
        <v>16</v>
      </c>
      <c r="I7407">
        <v>0</v>
      </c>
      <c r="J7407">
        <v>16</v>
      </c>
      <c r="K7407">
        <v>0</v>
      </c>
      <c r="L7407">
        <v>0</v>
      </c>
      <c r="M7407">
        <v>0</v>
      </c>
      <c r="N7407">
        <v>0</v>
      </c>
      <c r="O7407">
        <v>0</v>
      </c>
      <c r="P7407">
        <v>0</v>
      </c>
      <c r="Q7407">
        <v>0</v>
      </c>
    </row>
    <row r="7408" spans="1:17" x14ac:dyDescent="0.25">
      <c r="A7408" t="s">
        <v>25955</v>
      </c>
      <c r="B7408" t="s">
        <v>73</v>
      </c>
      <c r="C7408" t="s">
        <v>180</v>
      </c>
      <c r="D7408" t="s">
        <v>526</v>
      </c>
      <c r="E7408" t="s">
        <v>21471</v>
      </c>
      <c r="F7408" t="s">
        <v>4245</v>
      </c>
      <c r="G7408">
        <v>0</v>
      </c>
      <c r="H7408">
        <v>0</v>
      </c>
      <c r="I7408">
        <v>0</v>
      </c>
      <c r="J7408">
        <v>0</v>
      </c>
      <c r="K7408">
        <v>0</v>
      </c>
      <c r="L7408">
        <v>0</v>
      </c>
      <c r="M7408">
        <v>16</v>
      </c>
      <c r="N7408">
        <v>0</v>
      </c>
      <c r="O7408">
        <v>0</v>
      </c>
      <c r="P7408">
        <v>0</v>
      </c>
      <c r="Q7408">
        <v>0</v>
      </c>
    </row>
    <row r="7409" spans="1:17" x14ac:dyDescent="0.25">
      <c r="A7409" t="s">
        <v>25956</v>
      </c>
      <c r="B7409" t="s">
        <v>73</v>
      </c>
      <c r="C7409" t="s">
        <v>180</v>
      </c>
      <c r="D7409" t="s">
        <v>526</v>
      </c>
      <c r="E7409" t="s">
        <v>21471</v>
      </c>
      <c r="F7409" t="s">
        <v>394</v>
      </c>
      <c r="G7409">
        <v>0</v>
      </c>
      <c r="H7409">
        <v>0</v>
      </c>
      <c r="I7409">
        <v>0</v>
      </c>
      <c r="J7409">
        <v>0</v>
      </c>
      <c r="K7409">
        <v>0</v>
      </c>
      <c r="L7409">
        <v>0</v>
      </c>
      <c r="M7409">
        <v>0</v>
      </c>
      <c r="N7409">
        <v>16</v>
      </c>
      <c r="O7409">
        <v>16</v>
      </c>
      <c r="P7409">
        <v>0</v>
      </c>
      <c r="Q7409">
        <v>0</v>
      </c>
    </row>
    <row r="7410" spans="1:17" x14ac:dyDescent="0.25">
      <c r="A7410" t="s">
        <v>25957</v>
      </c>
      <c r="B7410" t="s">
        <v>73</v>
      </c>
      <c r="C7410" t="s">
        <v>180</v>
      </c>
      <c r="D7410" t="s">
        <v>526</v>
      </c>
      <c r="E7410" t="s">
        <v>21471</v>
      </c>
      <c r="F7410" t="s">
        <v>395</v>
      </c>
      <c r="G7410">
        <v>0</v>
      </c>
      <c r="H7410">
        <v>0</v>
      </c>
      <c r="I7410">
        <v>0</v>
      </c>
      <c r="J7410">
        <v>0</v>
      </c>
      <c r="K7410">
        <v>0</v>
      </c>
      <c r="L7410">
        <v>0</v>
      </c>
      <c r="M7410">
        <v>0</v>
      </c>
      <c r="N7410">
        <v>15</v>
      </c>
      <c r="O7410">
        <v>15</v>
      </c>
      <c r="P7410">
        <v>0</v>
      </c>
      <c r="Q7410">
        <v>0</v>
      </c>
    </row>
    <row r="7411" spans="1:17" x14ac:dyDescent="0.25">
      <c r="A7411" t="s">
        <v>25958</v>
      </c>
      <c r="B7411" t="s">
        <v>73</v>
      </c>
      <c r="C7411" t="s">
        <v>180</v>
      </c>
      <c r="D7411" t="s">
        <v>526</v>
      </c>
      <c r="E7411" t="s">
        <v>21471</v>
      </c>
      <c r="F7411" t="s">
        <v>525</v>
      </c>
      <c r="G7411">
        <v>16</v>
      </c>
      <c r="H7411">
        <v>0</v>
      </c>
      <c r="I7411">
        <v>0</v>
      </c>
      <c r="J7411">
        <v>0</v>
      </c>
      <c r="K7411">
        <v>0</v>
      </c>
      <c r="L7411">
        <v>0</v>
      </c>
      <c r="M7411">
        <v>0</v>
      </c>
      <c r="N7411">
        <v>0</v>
      </c>
      <c r="O7411">
        <v>0</v>
      </c>
      <c r="P7411">
        <v>0</v>
      </c>
      <c r="Q7411">
        <v>0</v>
      </c>
    </row>
    <row r="7412" spans="1:17" x14ac:dyDescent="0.25">
      <c r="A7412" t="s">
        <v>15091</v>
      </c>
      <c r="B7412" t="s">
        <v>73</v>
      </c>
      <c r="C7412" t="s">
        <v>180</v>
      </c>
      <c r="D7412" t="s">
        <v>527</v>
      </c>
      <c r="E7412" t="s">
        <v>563</v>
      </c>
      <c r="F7412" t="s">
        <v>528</v>
      </c>
      <c r="G7412">
        <v>0</v>
      </c>
      <c r="H7412">
        <v>0</v>
      </c>
      <c r="I7412">
        <v>0</v>
      </c>
      <c r="J7412">
        <v>0</v>
      </c>
      <c r="K7412">
        <v>0</v>
      </c>
      <c r="L7412">
        <v>0</v>
      </c>
      <c r="M7412">
        <v>0</v>
      </c>
      <c r="N7412">
        <v>1</v>
      </c>
      <c r="O7412">
        <v>1</v>
      </c>
      <c r="P7412">
        <v>0</v>
      </c>
      <c r="Q7412">
        <v>0</v>
      </c>
    </row>
    <row r="7413" spans="1:17" x14ac:dyDescent="0.25">
      <c r="A7413" t="s">
        <v>15092</v>
      </c>
      <c r="B7413" t="s">
        <v>73</v>
      </c>
      <c r="C7413" t="s">
        <v>180</v>
      </c>
      <c r="D7413" t="s">
        <v>527</v>
      </c>
      <c r="E7413" t="s">
        <v>563</v>
      </c>
      <c r="F7413" t="s">
        <v>525</v>
      </c>
      <c r="G7413">
        <v>1</v>
      </c>
      <c r="H7413">
        <v>0</v>
      </c>
      <c r="I7413">
        <v>0</v>
      </c>
      <c r="J7413">
        <v>0</v>
      </c>
      <c r="K7413">
        <v>0</v>
      </c>
      <c r="L7413">
        <v>0</v>
      </c>
      <c r="M7413">
        <v>0</v>
      </c>
      <c r="N7413">
        <v>0</v>
      </c>
      <c r="O7413">
        <v>0</v>
      </c>
      <c r="P7413">
        <v>0</v>
      </c>
      <c r="Q7413">
        <v>0</v>
      </c>
    </row>
    <row r="7414" spans="1:17" x14ac:dyDescent="0.25">
      <c r="A7414" t="s">
        <v>25959</v>
      </c>
      <c r="B7414" t="s">
        <v>73</v>
      </c>
      <c r="C7414" t="s">
        <v>180</v>
      </c>
      <c r="D7414" t="s">
        <v>527</v>
      </c>
      <c r="E7414" t="s">
        <v>21471</v>
      </c>
      <c r="F7414" t="s">
        <v>528</v>
      </c>
      <c r="G7414">
        <v>0</v>
      </c>
      <c r="H7414">
        <v>0</v>
      </c>
      <c r="I7414">
        <v>0</v>
      </c>
      <c r="J7414">
        <v>0</v>
      </c>
      <c r="K7414">
        <v>0</v>
      </c>
      <c r="L7414">
        <v>0</v>
      </c>
      <c r="M7414">
        <v>0</v>
      </c>
      <c r="N7414">
        <v>3</v>
      </c>
      <c r="O7414">
        <v>3</v>
      </c>
      <c r="P7414">
        <v>0</v>
      </c>
      <c r="Q7414">
        <v>0</v>
      </c>
    </row>
    <row r="7415" spans="1:17" x14ac:dyDescent="0.25">
      <c r="A7415" t="s">
        <v>25960</v>
      </c>
      <c r="B7415" t="s">
        <v>73</v>
      </c>
      <c r="C7415" t="s">
        <v>180</v>
      </c>
      <c r="D7415" t="s">
        <v>527</v>
      </c>
      <c r="E7415" t="s">
        <v>21471</v>
      </c>
      <c r="F7415" t="s">
        <v>525</v>
      </c>
      <c r="G7415">
        <v>3</v>
      </c>
      <c r="H7415">
        <v>0</v>
      </c>
      <c r="I7415">
        <v>0</v>
      </c>
      <c r="J7415">
        <v>0</v>
      </c>
      <c r="K7415">
        <v>0</v>
      </c>
      <c r="L7415">
        <v>0</v>
      </c>
      <c r="M7415">
        <v>0</v>
      </c>
      <c r="N7415">
        <v>0</v>
      </c>
      <c r="O7415">
        <v>0</v>
      </c>
      <c r="P7415">
        <v>0</v>
      </c>
      <c r="Q7415">
        <v>0</v>
      </c>
    </row>
    <row r="7416" spans="1:17" x14ac:dyDescent="0.25">
      <c r="A7416" t="s">
        <v>25961</v>
      </c>
      <c r="B7416" t="s">
        <v>73</v>
      </c>
      <c r="C7416" t="s">
        <v>180</v>
      </c>
      <c r="D7416" t="s">
        <v>12971</v>
      </c>
      <c r="E7416" t="s">
        <v>21471</v>
      </c>
      <c r="F7416" t="s">
        <v>525</v>
      </c>
      <c r="G7416">
        <v>1</v>
      </c>
      <c r="H7416">
        <v>0</v>
      </c>
      <c r="I7416">
        <v>0</v>
      </c>
      <c r="J7416">
        <v>0</v>
      </c>
      <c r="K7416">
        <v>0</v>
      </c>
      <c r="L7416">
        <v>0</v>
      </c>
      <c r="M7416">
        <v>0</v>
      </c>
      <c r="N7416">
        <v>0</v>
      </c>
      <c r="O7416">
        <v>0</v>
      </c>
      <c r="P7416">
        <v>0</v>
      </c>
      <c r="Q7416">
        <v>0</v>
      </c>
    </row>
    <row r="7417" spans="1:17" x14ac:dyDescent="0.25">
      <c r="A7417" t="s">
        <v>15093</v>
      </c>
      <c r="B7417" t="s">
        <v>73</v>
      </c>
      <c r="C7417" t="s">
        <v>181</v>
      </c>
      <c r="D7417" t="s">
        <v>529</v>
      </c>
      <c r="E7417" t="s">
        <v>563</v>
      </c>
      <c r="F7417" t="s">
        <v>525</v>
      </c>
      <c r="G7417">
        <v>1</v>
      </c>
      <c r="H7417">
        <v>0</v>
      </c>
      <c r="I7417">
        <v>0</v>
      </c>
      <c r="J7417">
        <v>0</v>
      </c>
      <c r="K7417">
        <v>0</v>
      </c>
      <c r="L7417">
        <v>0</v>
      </c>
      <c r="M7417">
        <v>0</v>
      </c>
      <c r="N7417">
        <v>0</v>
      </c>
      <c r="O7417">
        <v>0</v>
      </c>
      <c r="P7417">
        <v>0</v>
      </c>
      <c r="Q7417">
        <v>0</v>
      </c>
    </row>
    <row r="7418" spans="1:17" x14ac:dyDescent="0.25">
      <c r="A7418" t="s">
        <v>15094</v>
      </c>
      <c r="B7418" t="s">
        <v>73</v>
      </c>
      <c r="C7418" t="s">
        <v>181</v>
      </c>
      <c r="D7418" t="s">
        <v>526</v>
      </c>
      <c r="E7418" t="s">
        <v>563</v>
      </c>
      <c r="F7418" t="s">
        <v>396</v>
      </c>
      <c r="G7418">
        <v>0</v>
      </c>
      <c r="H7418">
        <v>5</v>
      </c>
      <c r="I7418">
        <v>0</v>
      </c>
      <c r="J7418">
        <v>3</v>
      </c>
      <c r="K7418">
        <v>0</v>
      </c>
      <c r="L7418">
        <v>2</v>
      </c>
      <c r="M7418">
        <v>0</v>
      </c>
      <c r="N7418">
        <v>0</v>
      </c>
      <c r="O7418">
        <v>0</v>
      </c>
      <c r="P7418">
        <v>0</v>
      </c>
      <c r="Q7418">
        <v>0</v>
      </c>
    </row>
    <row r="7419" spans="1:17" x14ac:dyDescent="0.25">
      <c r="A7419" t="s">
        <v>15095</v>
      </c>
      <c r="B7419" t="s">
        <v>73</v>
      </c>
      <c r="C7419" t="s">
        <v>181</v>
      </c>
      <c r="D7419" t="s">
        <v>526</v>
      </c>
      <c r="E7419" t="s">
        <v>563</v>
      </c>
      <c r="F7419" t="s">
        <v>4236</v>
      </c>
      <c r="G7419">
        <v>0</v>
      </c>
      <c r="H7419">
        <v>5</v>
      </c>
      <c r="I7419">
        <v>0</v>
      </c>
      <c r="J7419">
        <v>3</v>
      </c>
      <c r="K7419">
        <v>0</v>
      </c>
      <c r="L7419">
        <v>2</v>
      </c>
      <c r="M7419">
        <v>0</v>
      </c>
      <c r="N7419">
        <v>0</v>
      </c>
      <c r="O7419">
        <v>0</v>
      </c>
      <c r="P7419">
        <v>0</v>
      </c>
      <c r="Q7419">
        <v>0</v>
      </c>
    </row>
    <row r="7420" spans="1:17" x14ac:dyDescent="0.25">
      <c r="A7420" t="s">
        <v>15096</v>
      </c>
      <c r="B7420" t="s">
        <v>73</v>
      </c>
      <c r="C7420" t="s">
        <v>181</v>
      </c>
      <c r="D7420" t="s">
        <v>526</v>
      </c>
      <c r="E7420" t="s">
        <v>563</v>
      </c>
      <c r="F7420" t="s">
        <v>4238</v>
      </c>
      <c r="G7420">
        <v>0</v>
      </c>
      <c r="H7420">
        <v>0</v>
      </c>
      <c r="I7420">
        <v>0</v>
      </c>
      <c r="J7420">
        <v>0</v>
      </c>
      <c r="K7420">
        <v>0</v>
      </c>
      <c r="L7420">
        <v>0</v>
      </c>
      <c r="M7420">
        <v>5</v>
      </c>
      <c r="N7420">
        <v>0</v>
      </c>
      <c r="O7420">
        <v>0</v>
      </c>
      <c r="P7420">
        <v>0</v>
      </c>
      <c r="Q7420">
        <v>0</v>
      </c>
    </row>
    <row r="7421" spans="1:17" x14ac:dyDescent="0.25">
      <c r="A7421" t="s">
        <v>15097</v>
      </c>
      <c r="B7421" t="s">
        <v>73</v>
      </c>
      <c r="C7421" t="s">
        <v>181</v>
      </c>
      <c r="D7421" t="s">
        <v>526</v>
      </c>
      <c r="E7421" t="s">
        <v>563</v>
      </c>
      <c r="F7421" t="s">
        <v>397</v>
      </c>
      <c r="G7421">
        <v>0</v>
      </c>
      <c r="H7421">
        <v>5</v>
      </c>
      <c r="I7421">
        <v>0</v>
      </c>
      <c r="J7421">
        <v>3</v>
      </c>
      <c r="K7421">
        <v>0</v>
      </c>
      <c r="L7421">
        <v>2</v>
      </c>
      <c r="M7421">
        <v>0</v>
      </c>
      <c r="N7421">
        <v>0</v>
      </c>
      <c r="O7421">
        <v>0</v>
      </c>
      <c r="P7421">
        <v>0</v>
      </c>
      <c r="Q7421">
        <v>0</v>
      </c>
    </row>
    <row r="7422" spans="1:17" x14ac:dyDescent="0.25">
      <c r="A7422" t="s">
        <v>15098</v>
      </c>
      <c r="B7422" t="s">
        <v>73</v>
      </c>
      <c r="C7422" t="s">
        <v>181</v>
      </c>
      <c r="D7422" t="s">
        <v>526</v>
      </c>
      <c r="E7422" t="s">
        <v>563</v>
      </c>
      <c r="F7422" t="s">
        <v>398</v>
      </c>
      <c r="G7422">
        <v>0</v>
      </c>
      <c r="H7422">
        <v>5</v>
      </c>
      <c r="I7422">
        <v>0</v>
      </c>
      <c r="J7422">
        <v>3</v>
      </c>
      <c r="K7422">
        <v>0</v>
      </c>
      <c r="L7422">
        <v>2</v>
      </c>
      <c r="M7422">
        <v>0</v>
      </c>
      <c r="N7422">
        <v>0</v>
      </c>
      <c r="O7422">
        <v>0</v>
      </c>
      <c r="P7422">
        <v>0</v>
      </c>
      <c r="Q7422">
        <v>0</v>
      </c>
    </row>
    <row r="7423" spans="1:17" x14ac:dyDescent="0.25">
      <c r="A7423" t="s">
        <v>15099</v>
      </c>
      <c r="B7423" t="s">
        <v>73</v>
      </c>
      <c r="C7423" t="s">
        <v>181</v>
      </c>
      <c r="D7423" t="s">
        <v>526</v>
      </c>
      <c r="E7423" t="s">
        <v>563</v>
      </c>
      <c r="F7423" t="s">
        <v>4242</v>
      </c>
      <c r="G7423">
        <v>0</v>
      </c>
      <c r="H7423">
        <v>0</v>
      </c>
      <c r="I7423">
        <v>0</v>
      </c>
      <c r="J7423">
        <v>0</v>
      </c>
      <c r="K7423">
        <v>0</v>
      </c>
      <c r="L7423">
        <v>0</v>
      </c>
      <c r="M7423">
        <v>5</v>
      </c>
      <c r="N7423">
        <v>0</v>
      </c>
      <c r="O7423">
        <v>0</v>
      </c>
      <c r="P7423">
        <v>0</v>
      </c>
      <c r="Q7423">
        <v>0</v>
      </c>
    </row>
    <row r="7424" spans="1:17" x14ac:dyDescent="0.25">
      <c r="A7424" t="s">
        <v>14159</v>
      </c>
      <c r="B7424" t="s">
        <v>73</v>
      </c>
      <c r="C7424" t="s">
        <v>181</v>
      </c>
      <c r="D7424" t="s">
        <v>526</v>
      </c>
      <c r="E7424" t="s">
        <v>563</v>
      </c>
      <c r="F7424" t="s">
        <v>399</v>
      </c>
      <c r="G7424">
        <v>0</v>
      </c>
      <c r="H7424">
        <v>5</v>
      </c>
      <c r="I7424">
        <v>0</v>
      </c>
      <c r="J7424">
        <v>3</v>
      </c>
      <c r="K7424">
        <v>0</v>
      </c>
      <c r="L7424">
        <v>2</v>
      </c>
      <c r="M7424">
        <v>0</v>
      </c>
      <c r="N7424">
        <v>0</v>
      </c>
      <c r="O7424">
        <v>0</v>
      </c>
      <c r="P7424">
        <v>0</v>
      </c>
      <c r="Q7424">
        <v>0</v>
      </c>
    </row>
    <row r="7425" spans="1:17" x14ac:dyDescent="0.25">
      <c r="A7425" t="s">
        <v>25962</v>
      </c>
      <c r="B7425" t="s">
        <v>72</v>
      </c>
      <c r="C7425" t="s">
        <v>116</v>
      </c>
      <c r="D7425" t="s">
        <v>526</v>
      </c>
      <c r="E7425" t="s">
        <v>21471</v>
      </c>
      <c r="F7425" t="s">
        <v>395</v>
      </c>
      <c r="G7425">
        <v>0</v>
      </c>
      <c r="H7425">
        <v>0</v>
      </c>
      <c r="I7425">
        <v>0</v>
      </c>
      <c r="J7425">
        <v>0</v>
      </c>
      <c r="K7425">
        <v>0</v>
      </c>
      <c r="L7425">
        <v>0</v>
      </c>
      <c r="M7425">
        <v>0</v>
      </c>
      <c r="N7425">
        <v>26</v>
      </c>
      <c r="O7425">
        <v>26</v>
      </c>
      <c r="P7425">
        <v>0</v>
      </c>
      <c r="Q7425">
        <v>0</v>
      </c>
    </row>
    <row r="7426" spans="1:17" x14ac:dyDescent="0.25">
      <c r="A7426" t="s">
        <v>25963</v>
      </c>
      <c r="B7426" t="s">
        <v>72</v>
      </c>
      <c r="C7426" t="s">
        <v>116</v>
      </c>
      <c r="D7426" t="s">
        <v>526</v>
      </c>
      <c r="E7426" t="s">
        <v>21471</v>
      </c>
      <c r="F7426" t="s">
        <v>525</v>
      </c>
      <c r="G7426">
        <v>28</v>
      </c>
      <c r="H7426">
        <v>0</v>
      </c>
      <c r="I7426">
        <v>0</v>
      </c>
      <c r="J7426">
        <v>0</v>
      </c>
      <c r="K7426">
        <v>0</v>
      </c>
      <c r="L7426">
        <v>0</v>
      </c>
      <c r="M7426">
        <v>0</v>
      </c>
      <c r="N7426">
        <v>0</v>
      </c>
      <c r="O7426">
        <v>0</v>
      </c>
      <c r="P7426">
        <v>0</v>
      </c>
      <c r="Q7426">
        <v>0</v>
      </c>
    </row>
    <row r="7427" spans="1:17" x14ac:dyDescent="0.25">
      <c r="A7427" t="s">
        <v>25964</v>
      </c>
      <c r="B7427" t="s">
        <v>72</v>
      </c>
      <c r="C7427" t="s">
        <v>116</v>
      </c>
      <c r="D7427" t="s">
        <v>527</v>
      </c>
      <c r="E7427" t="s">
        <v>21471</v>
      </c>
      <c r="F7427" t="s">
        <v>528</v>
      </c>
      <c r="G7427">
        <v>0</v>
      </c>
      <c r="H7427">
        <v>0</v>
      </c>
      <c r="I7427">
        <v>0</v>
      </c>
      <c r="J7427">
        <v>0</v>
      </c>
      <c r="K7427">
        <v>0</v>
      </c>
      <c r="L7427">
        <v>0</v>
      </c>
      <c r="M7427">
        <v>0</v>
      </c>
      <c r="N7427">
        <v>2</v>
      </c>
      <c r="O7427">
        <v>2</v>
      </c>
      <c r="P7427">
        <v>0</v>
      </c>
      <c r="Q7427">
        <v>0</v>
      </c>
    </row>
    <row r="7428" spans="1:17" x14ac:dyDescent="0.25">
      <c r="A7428" t="s">
        <v>25965</v>
      </c>
      <c r="B7428" t="s">
        <v>72</v>
      </c>
      <c r="C7428" t="s">
        <v>116</v>
      </c>
      <c r="D7428" t="s">
        <v>527</v>
      </c>
      <c r="E7428" t="s">
        <v>21471</v>
      </c>
      <c r="F7428" t="s">
        <v>525</v>
      </c>
      <c r="G7428">
        <v>2</v>
      </c>
      <c r="H7428">
        <v>0</v>
      </c>
      <c r="I7428">
        <v>0</v>
      </c>
      <c r="J7428">
        <v>0</v>
      </c>
      <c r="K7428">
        <v>0</v>
      </c>
      <c r="L7428">
        <v>0</v>
      </c>
      <c r="M7428">
        <v>0</v>
      </c>
      <c r="N7428">
        <v>0</v>
      </c>
      <c r="O7428">
        <v>0</v>
      </c>
      <c r="P7428">
        <v>0</v>
      </c>
      <c r="Q7428">
        <v>0</v>
      </c>
    </row>
    <row r="7429" spans="1:17" x14ac:dyDescent="0.25">
      <c r="A7429" t="s">
        <v>25966</v>
      </c>
      <c r="B7429" t="s">
        <v>72</v>
      </c>
      <c r="C7429" t="s">
        <v>116</v>
      </c>
      <c r="D7429" t="s">
        <v>12971</v>
      </c>
      <c r="E7429" t="s">
        <v>21471</v>
      </c>
      <c r="F7429" t="s">
        <v>525</v>
      </c>
      <c r="G7429">
        <v>1</v>
      </c>
      <c r="H7429">
        <v>0</v>
      </c>
      <c r="I7429">
        <v>0</v>
      </c>
      <c r="J7429">
        <v>0</v>
      </c>
      <c r="K7429">
        <v>0</v>
      </c>
      <c r="L7429">
        <v>0</v>
      </c>
      <c r="M7429">
        <v>0</v>
      </c>
      <c r="N7429">
        <v>0</v>
      </c>
      <c r="O7429">
        <v>0</v>
      </c>
      <c r="P7429">
        <v>0</v>
      </c>
      <c r="Q7429">
        <v>0</v>
      </c>
    </row>
    <row r="7430" spans="1:17" x14ac:dyDescent="0.25">
      <c r="A7430" t="s">
        <v>18409</v>
      </c>
      <c r="B7430" t="s">
        <v>72</v>
      </c>
      <c r="C7430" t="s">
        <v>117</v>
      </c>
      <c r="D7430" t="s">
        <v>529</v>
      </c>
      <c r="E7430" t="s">
        <v>563</v>
      </c>
      <c r="F7430" t="s">
        <v>525</v>
      </c>
      <c r="G7430">
        <v>5</v>
      </c>
      <c r="H7430">
        <v>0</v>
      </c>
      <c r="I7430">
        <v>0</v>
      </c>
      <c r="J7430">
        <v>0</v>
      </c>
      <c r="K7430">
        <v>0</v>
      </c>
      <c r="L7430">
        <v>0</v>
      </c>
      <c r="M7430">
        <v>0</v>
      </c>
      <c r="N7430">
        <v>0</v>
      </c>
      <c r="O7430">
        <v>0</v>
      </c>
      <c r="P7430">
        <v>0</v>
      </c>
      <c r="Q7430">
        <v>0</v>
      </c>
    </row>
    <row r="7431" spans="1:17" x14ac:dyDescent="0.25">
      <c r="A7431" t="s">
        <v>25967</v>
      </c>
      <c r="B7431" t="s">
        <v>72</v>
      </c>
      <c r="C7431" t="s">
        <v>117</v>
      </c>
      <c r="D7431" t="s">
        <v>529</v>
      </c>
      <c r="E7431" t="s">
        <v>21471</v>
      </c>
      <c r="F7431" t="s">
        <v>525</v>
      </c>
      <c r="G7431">
        <v>6</v>
      </c>
      <c r="H7431">
        <v>0</v>
      </c>
      <c r="I7431">
        <v>0</v>
      </c>
      <c r="J7431">
        <v>0</v>
      </c>
      <c r="K7431">
        <v>0</v>
      </c>
      <c r="L7431">
        <v>0</v>
      </c>
      <c r="M7431">
        <v>0</v>
      </c>
      <c r="N7431">
        <v>0</v>
      </c>
      <c r="O7431">
        <v>0</v>
      </c>
      <c r="P7431">
        <v>0</v>
      </c>
      <c r="Q7431">
        <v>0</v>
      </c>
    </row>
    <row r="7432" spans="1:17" x14ac:dyDescent="0.25">
      <c r="A7432" t="s">
        <v>18410</v>
      </c>
      <c r="B7432" t="s">
        <v>72</v>
      </c>
      <c r="C7432" t="s">
        <v>117</v>
      </c>
      <c r="D7432" t="s">
        <v>526</v>
      </c>
      <c r="E7432" t="s">
        <v>563</v>
      </c>
      <c r="F7432" t="s">
        <v>396</v>
      </c>
      <c r="G7432">
        <v>0</v>
      </c>
      <c r="H7432">
        <v>13</v>
      </c>
      <c r="I7432">
        <v>3</v>
      </c>
      <c r="J7432">
        <v>6</v>
      </c>
      <c r="K7432">
        <v>3</v>
      </c>
      <c r="L7432">
        <v>1</v>
      </c>
      <c r="M7432">
        <v>0</v>
      </c>
      <c r="N7432">
        <v>0</v>
      </c>
      <c r="O7432">
        <v>0</v>
      </c>
      <c r="P7432">
        <v>0</v>
      </c>
      <c r="Q7432">
        <v>0</v>
      </c>
    </row>
    <row r="7433" spans="1:17" x14ac:dyDescent="0.25">
      <c r="A7433" t="s">
        <v>18411</v>
      </c>
      <c r="B7433" t="s">
        <v>72</v>
      </c>
      <c r="C7433" t="s">
        <v>117</v>
      </c>
      <c r="D7433" t="s">
        <v>526</v>
      </c>
      <c r="E7433" t="s">
        <v>563</v>
      </c>
      <c r="F7433" t="s">
        <v>4236</v>
      </c>
      <c r="G7433">
        <v>0</v>
      </c>
      <c r="H7433">
        <v>13</v>
      </c>
      <c r="I7433">
        <v>3</v>
      </c>
      <c r="J7433">
        <v>6</v>
      </c>
      <c r="K7433">
        <v>3</v>
      </c>
      <c r="L7433">
        <v>1</v>
      </c>
      <c r="M7433">
        <v>0</v>
      </c>
      <c r="N7433">
        <v>0</v>
      </c>
      <c r="O7433">
        <v>0</v>
      </c>
      <c r="P7433">
        <v>0</v>
      </c>
      <c r="Q7433">
        <v>0</v>
      </c>
    </row>
    <row r="7434" spans="1:17" x14ac:dyDescent="0.25">
      <c r="A7434" t="s">
        <v>18412</v>
      </c>
      <c r="B7434" t="s">
        <v>72</v>
      </c>
      <c r="C7434" t="s">
        <v>117</v>
      </c>
      <c r="D7434" t="s">
        <v>526</v>
      </c>
      <c r="E7434" t="s">
        <v>563</v>
      </c>
      <c r="F7434" t="s">
        <v>4238</v>
      </c>
      <c r="G7434">
        <v>0</v>
      </c>
      <c r="H7434">
        <v>0</v>
      </c>
      <c r="I7434">
        <v>0</v>
      </c>
      <c r="J7434">
        <v>0</v>
      </c>
      <c r="K7434">
        <v>0</v>
      </c>
      <c r="L7434">
        <v>0</v>
      </c>
      <c r="M7434">
        <v>13</v>
      </c>
      <c r="N7434">
        <v>0</v>
      </c>
      <c r="O7434">
        <v>0</v>
      </c>
      <c r="P7434">
        <v>0</v>
      </c>
      <c r="Q7434">
        <v>0</v>
      </c>
    </row>
    <row r="7435" spans="1:17" x14ac:dyDescent="0.25">
      <c r="A7435" t="s">
        <v>18413</v>
      </c>
      <c r="B7435" t="s">
        <v>72</v>
      </c>
      <c r="C7435" t="s">
        <v>117</v>
      </c>
      <c r="D7435" t="s">
        <v>526</v>
      </c>
      <c r="E7435" t="s">
        <v>563</v>
      </c>
      <c r="F7435" t="s">
        <v>397</v>
      </c>
      <c r="G7435">
        <v>0</v>
      </c>
      <c r="H7435">
        <v>13</v>
      </c>
      <c r="I7435">
        <v>3</v>
      </c>
      <c r="J7435">
        <v>6</v>
      </c>
      <c r="K7435">
        <v>3</v>
      </c>
      <c r="L7435">
        <v>1</v>
      </c>
      <c r="M7435">
        <v>0</v>
      </c>
      <c r="N7435">
        <v>0</v>
      </c>
      <c r="O7435">
        <v>0</v>
      </c>
      <c r="P7435">
        <v>0</v>
      </c>
      <c r="Q7435">
        <v>0</v>
      </c>
    </row>
    <row r="7436" spans="1:17" x14ac:dyDescent="0.25">
      <c r="A7436" t="s">
        <v>18414</v>
      </c>
      <c r="B7436" t="s">
        <v>72</v>
      </c>
      <c r="C7436" t="s">
        <v>117</v>
      </c>
      <c r="D7436" t="s">
        <v>526</v>
      </c>
      <c r="E7436" t="s">
        <v>563</v>
      </c>
      <c r="F7436" t="s">
        <v>398</v>
      </c>
      <c r="G7436">
        <v>0</v>
      </c>
      <c r="H7436">
        <v>13</v>
      </c>
      <c r="I7436">
        <v>3</v>
      </c>
      <c r="J7436">
        <v>6</v>
      </c>
      <c r="K7436">
        <v>3</v>
      </c>
      <c r="L7436">
        <v>1</v>
      </c>
      <c r="M7436">
        <v>0</v>
      </c>
      <c r="N7436">
        <v>0</v>
      </c>
      <c r="O7436">
        <v>0</v>
      </c>
      <c r="P7436">
        <v>0</v>
      </c>
      <c r="Q7436">
        <v>0</v>
      </c>
    </row>
    <row r="7437" spans="1:17" x14ac:dyDescent="0.25">
      <c r="A7437" t="s">
        <v>18415</v>
      </c>
      <c r="B7437" t="s">
        <v>72</v>
      </c>
      <c r="C7437" t="s">
        <v>117</v>
      </c>
      <c r="D7437" t="s">
        <v>526</v>
      </c>
      <c r="E7437" t="s">
        <v>563</v>
      </c>
      <c r="F7437" t="s">
        <v>4242</v>
      </c>
      <c r="G7437">
        <v>0</v>
      </c>
      <c r="H7437">
        <v>0</v>
      </c>
      <c r="I7437">
        <v>0</v>
      </c>
      <c r="J7437">
        <v>0</v>
      </c>
      <c r="K7437">
        <v>0</v>
      </c>
      <c r="L7437">
        <v>0</v>
      </c>
      <c r="M7437">
        <v>13</v>
      </c>
      <c r="N7437">
        <v>0</v>
      </c>
      <c r="O7437">
        <v>0</v>
      </c>
      <c r="P7437">
        <v>0</v>
      </c>
      <c r="Q7437">
        <v>0</v>
      </c>
    </row>
    <row r="7438" spans="1:17" x14ac:dyDescent="0.25">
      <c r="A7438" t="s">
        <v>18416</v>
      </c>
      <c r="B7438" t="s">
        <v>72</v>
      </c>
      <c r="C7438" t="s">
        <v>117</v>
      </c>
      <c r="D7438" t="s">
        <v>526</v>
      </c>
      <c r="E7438" t="s">
        <v>563</v>
      </c>
      <c r="F7438" t="s">
        <v>399</v>
      </c>
      <c r="G7438">
        <v>0</v>
      </c>
      <c r="H7438">
        <v>13</v>
      </c>
      <c r="I7438">
        <v>3</v>
      </c>
      <c r="J7438">
        <v>6</v>
      </c>
      <c r="K7438">
        <v>3</v>
      </c>
      <c r="L7438">
        <v>1</v>
      </c>
      <c r="M7438">
        <v>0</v>
      </c>
      <c r="N7438">
        <v>0</v>
      </c>
      <c r="O7438">
        <v>0</v>
      </c>
      <c r="P7438">
        <v>0</v>
      </c>
      <c r="Q7438">
        <v>0</v>
      </c>
    </row>
    <row r="7439" spans="1:17" x14ac:dyDescent="0.25">
      <c r="A7439" t="s">
        <v>18417</v>
      </c>
      <c r="B7439" t="s">
        <v>72</v>
      </c>
      <c r="C7439" t="s">
        <v>117</v>
      </c>
      <c r="D7439" t="s">
        <v>526</v>
      </c>
      <c r="E7439" t="s">
        <v>563</v>
      </c>
      <c r="F7439" t="s">
        <v>4245</v>
      </c>
      <c r="G7439">
        <v>0</v>
      </c>
      <c r="H7439">
        <v>0</v>
      </c>
      <c r="I7439">
        <v>0</v>
      </c>
      <c r="J7439">
        <v>0</v>
      </c>
      <c r="K7439">
        <v>0</v>
      </c>
      <c r="L7439">
        <v>0</v>
      </c>
      <c r="M7439">
        <v>13</v>
      </c>
      <c r="N7439">
        <v>0</v>
      </c>
      <c r="O7439">
        <v>0</v>
      </c>
      <c r="P7439">
        <v>0</v>
      </c>
      <c r="Q7439">
        <v>0</v>
      </c>
    </row>
    <row r="7440" spans="1:17" x14ac:dyDescent="0.25">
      <c r="A7440" t="s">
        <v>18418</v>
      </c>
      <c r="B7440" t="s">
        <v>72</v>
      </c>
      <c r="C7440" t="s">
        <v>117</v>
      </c>
      <c r="D7440" t="s">
        <v>526</v>
      </c>
      <c r="E7440" t="s">
        <v>563</v>
      </c>
      <c r="F7440" t="s">
        <v>394</v>
      </c>
      <c r="G7440">
        <v>0</v>
      </c>
      <c r="H7440">
        <v>0</v>
      </c>
      <c r="I7440">
        <v>0</v>
      </c>
      <c r="J7440">
        <v>0</v>
      </c>
      <c r="K7440">
        <v>0</v>
      </c>
      <c r="L7440">
        <v>0</v>
      </c>
      <c r="M7440">
        <v>0</v>
      </c>
      <c r="N7440">
        <v>10</v>
      </c>
      <c r="O7440">
        <v>9</v>
      </c>
      <c r="P7440">
        <v>0</v>
      </c>
      <c r="Q7440">
        <v>1</v>
      </c>
    </row>
    <row r="7441" spans="1:17" x14ac:dyDescent="0.25">
      <c r="A7441" t="s">
        <v>18419</v>
      </c>
      <c r="B7441" t="s">
        <v>72</v>
      </c>
      <c r="C7441" t="s">
        <v>117</v>
      </c>
      <c r="D7441" t="s">
        <v>526</v>
      </c>
      <c r="E7441" t="s">
        <v>563</v>
      </c>
      <c r="F7441" t="s">
        <v>395</v>
      </c>
      <c r="G7441">
        <v>0</v>
      </c>
      <c r="H7441">
        <v>0</v>
      </c>
      <c r="I7441">
        <v>0</v>
      </c>
      <c r="J7441">
        <v>0</v>
      </c>
      <c r="K7441">
        <v>0</v>
      </c>
      <c r="L7441">
        <v>0</v>
      </c>
      <c r="M7441">
        <v>0</v>
      </c>
      <c r="N7441">
        <v>10</v>
      </c>
      <c r="O7441">
        <v>9</v>
      </c>
      <c r="P7441">
        <v>0</v>
      </c>
      <c r="Q7441">
        <v>1</v>
      </c>
    </row>
    <row r="7442" spans="1:17" x14ac:dyDescent="0.25">
      <c r="A7442" t="s">
        <v>18420</v>
      </c>
      <c r="B7442" t="s">
        <v>72</v>
      </c>
      <c r="C7442" t="s">
        <v>117</v>
      </c>
      <c r="D7442" t="s">
        <v>526</v>
      </c>
      <c r="E7442" t="s">
        <v>563</v>
      </c>
      <c r="F7442" t="s">
        <v>525</v>
      </c>
      <c r="G7442">
        <v>13</v>
      </c>
      <c r="H7442">
        <v>0</v>
      </c>
      <c r="I7442">
        <v>0</v>
      </c>
      <c r="J7442">
        <v>0</v>
      </c>
      <c r="K7442">
        <v>0</v>
      </c>
      <c r="L7442">
        <v>0</v>
      </c>
      <c r="M7442">
        <v>0</v>
      </c>
      <c r="N7442">
        <v>0</v>
      </c>
      <c r="O7442">
        <v>0</v>
      </c>
      <c r="P7442">
        <v>0</v>
      </c>
      <c r="Q7442">
        <v>0</v>
      </c>
    </row>
    <row r="7443" spans="1:17" x14ac:dyDescent="0.25">
      <c r="A7443" t="s">
        <v>25968</v>
      </c>
      <c r="B7443" t="s">
        <v>72</v>
      </c>
      <c r="C7443" t="s">
        <v>117</v>
      </c>
      <c r="D7443" t="s">
        <v>526</v>
      </c>
      <c r="E7443" t="s">
        <v>21471</v>
      </c>
      <c r="F7443" t="s">
        <v>396</v>
      </c>
      <c r="G7443">
        <v>0</v>
      </c>
      <c r="H7443">
        <v>32</v>
      </c>
      <c r="I7443">
        <v>6</v>
      </c>
      <c r="J7443">
        <v>26</v>
      </c>
      <c r="K7443">
        <v>0</v>
      </c>
      <c r="L7443">
        <v>0</v>
      </c>
      <c r="M7443">
        <v>0</v>
      </c>
      <c r="N7443">
        <v>0</v>
      </c>
      <c r="O7443">
        <v>0</v>
      </c>
      <c r="P7443">
        <v>0</v>
      </c>
      <c r="Q7443">
        <v>0</v>
      </c>
    </row>
    <row r="7444" spans="1:17" x14ac:dyDescent="0.25">
      <c r="A7444" t="s">
        <v>25969</v>
      </c>
      <c r="B7444" t="s">
        <v>72</v>
      </c>
      <c r="C7444" t="s">
        <v>117</v>
      </c>
      <c r="D7444" t="s">
        <v>526</v>
      </c>
      <c r="E7444" t="s">
        <v>21471</v>
      </c>
      <c r="F7444" t="s">
        <v>4236</v>
      </c>
      <c r="G7444">
        <v>0</v>
      </c>
      <c r="H7444">
        <v>32</v>
      </c>
      <c r="I7444">
        <v>6</v>
      </c>
      <c r="J7444">
        <v>24</v>
      </c>
      <c r="K7444">
        <v>1</v>
      </c>
      <c r="L7444">
        <v>1</v>
      </c>
      <c r="M7444">
        <v>0</v>
      </c>
      <c r="N7444">
        <v>0</v>
      </c>
      <c r="O7444">
        <v>0</v>
      </c>
      <c r="P7444">
        <v>0</v>
      </c>
      <c r="Q7444">
        <v>0</v>
      </c>
    </row>
    <row r="7445" spans="1:17" x14ac:dyDescent="0.25">
      <c r="A7445" t="s">
        <v>25970</v>
      </c>
      <c r="B7445" t="s">
        <v>72</v>
      </c>
      <c r="C7445" t="s">
        <v>117</v>
      </c>
      <c r="D7445" t="s">
        <v>526</v>
      </c>
      <c r="E7445" t="s">
        <v>21471</v>
      </c>
      <c r="F7445" t="s">
        <v>4238</v>
      </c>
      <c r="G7445">
        <v>0</v>
      </c>
      <c r="H7445">
        <v>0</v>
      </c>
      <c r="I7445">
        <v>0</v>
      </c>
      <c r="J7445">
        <v>0</v>
      </c>
      <c r="K7445">
        <v>0</v>
      </c>
      <c r="L7445">
        <v>0</v>
      </c>
      <c r="M7445">
        <v>32</v>
      </c>
      <c r="N7445">
        <v>0</v>
      </c>
      <c r="O7445">
        <v>0</v>
      </c>
      <c r="P7445">
        <v>0</v>
      </c>
      <c r="Q7445">
        <v>0</v>
      </c>
    </row>
    <row r="7446" spans="1:17" x14ac:dyDescent="0.25">
      <c r="A7446" t="s">
        <v>25971</v>
      </c>
      <c r="B7446" t="s">
        <v>72</v>
      </c>
      <c r="C7446" t="s">
        <v>117</v>
      </c>
      <c r="D7446" t="s">
        <v>526</v>
      </c>
      <c r="E7446" t="s">
        <v>21471</v>
      </c>
      <c r="F7446" t="s">
        <v>397</v>
      </c>
      <c r="G7446">
        <v>0</v>
      </c>
      <c r="H7446">
        <v>32</v>
      </c>
      <c r="I7446">
        <v>6</v>
      </c>
      <c r="J7446">
        <v>24</v>
      </c>
      <c r="K7446">
        <v>1</v>
      </c>
      <c r="L7446">
        <v>1</v>
      </c>
      <c r="M7446">
        <v>0</v>
      </c>
      <c r="N7446">
        <v>0</v>
      </c>
      <c r="O7446">
        <v>0</v>
      </c>
      <c r="P7446">
        <v>0</v>
      </c>
      <c r="Q7446">
        <v>0</v>
      </c>
    </row>
    <row r="7447" spans="1:17" x14ac:dyDescent="0.25">
      <c r="A7447" t="s">
        <v>25972</v>
      </c>
      <c r="B7447" t="s">
        <v>72</v>
      </c>
      <c r="C7447" t="s">
        <v>117</v>
      </c>
      <c r="D7447" t="s">
        <v>526</v>
      </c>
      <c r="E7447" t="s">
        <v>21471</v>
      </c>
      <c r="F7447" t="s">
        <v>398</v>
      </c>
      <c r="G7447">
        <v>0</v>
      </c>
      <c r="H7447">
        <v>32</v>
      </c>
      <c r="I7447">
        <v>6</v>
      </c>
      <c r="J7447">
        <v>24</v>
      </c>
      <c r="K7447">
        <v>1</v>
      </c>
      <c r="L7447">
        <v>1</v>
      </c>
      <c r="M7447">
        <v>0</v>
      </c>
      <c r="N7447">
        <v>0</v>
      </c>
      <c r="O7447">
        <v>0</v>
      </c>
      <c r="P7447">
        <v>0</v>
      </c>
      <c r="Q7447">
        <v>0</v>
      </c>
    </row>
    <row r="7448" spans="1:17" x14ac:dyDescent="0.25">
      <c r="A7448" t="s">
        <v>25973</v>
      </c>
      <c r="B7448" t="s">
        <v>72</v>
      </c>
      <c r="C7448" t="s">
        <v>117</v>
      </c>
      <c r="D7448" t="s">
        <v>526</v>
      </c>
      <c r="E7448" t="s">
        <v>21471</v>
      </c>
      <c r="F7448" t="s">
        <v>4242</v>
      </c>
      <c r="G7448">
        <v>0</v>
      </c>
      <c r="H7448">
        <v>0</v>
      </c>
      <c r="I7448">
        <v>0</v>
      </c>
      <c r="J7448">
        <v>0</v>
      </c>
      <c r="K7448">
        <v>0</v>
      </c>
      <c r="L7448">
        <v>0</v>
      </c>
      <c r="M7448">
        <v>32</v>
      </c>
      <c r="N7448">
        <v>0</v>
      </c>
      <c r="O7448">
        <v>0</v>
      </c>
      <c r="P7448">
        <v>0</v>
      </c>
      <c r="Q7448">
        <v>0</v>
      </c>
    </row>
    <row r="7449" spans="1:17" x14ac:dyDescent="0.25">
      <c r="A7449" t="s">
        <v>25974</v>
      </c>
      <c r="B7449" t="s">
        <v>72</v>
      </c>
      <c r="C7449" t="s">
        <v>117</v>
      </c>
      <c r="D7449" t="s">
        <v>526</v>
      </c>
      <c r="E7449" t="s">
        <v>21471</v>
      </c>
      <c r="F7449" t="s">
        <v>399</v>
      </c>
      <c r="G7449">
        <v>0</v>
      </c>
      <c r="H7449">
        <v>32</v>
      </c>
      <c r="I7449">
        <v>6</v>
      </c>
      <c r="J7449">
        <v>26</v>
      </c>
      <c r="K7449">
        <v>0</v>
      </c>
      <c r="L7449">
        <v>0</v>
      </c>
      <c r="M7449">
        <v>0</v>
      </c>
      <c r="N7449">
        <v>0</v>
      </c>
      <c r="O7449">
        <v>0</v>
      </c>
      <c r="P7449">
        <v>0</v>
      </c>
      <c r="Q7449">
        <v>0</v>
      </c>
    </row>
    <row r="7450" spans="1:17" x14ac:dyDescent="0.25">
      <c r="A7450" t="s">
        <v>25975</v>
      </c>
      <c r="B7450" t="s">
        <v>72</v>
      </c>
      <c r="C7450" t="s">
        <v>117</v>
      </c>
      <c r="D7450" t="s">
        <v>526</v>
      </c>
      <c r="E7450" t="s">
        <v>21471</v>
      </c>
      <c r="F7450" t="s">
        <v>4245</v>
      </c>
      <c r="G7450">
        <v>0</v>
      </c>
      <c r="H7450">
        <v>0</v>
      </c>
      <c r="I7450">
        <v>0</v>
      </c>
      <c r="J7450">
        <v>0</v>
      </c>
      <c r="K7450">
        <v>0</v>
      </c>
      <c r="L7450">
        <v>0</v>
      </c>
      <c r="M7450">
        <v>32</v>
      </c>
      <c r="N7450">
        <v>0</v>
      </c>
      <c r="O7450">
        <v>0</v>
      </c>
      <c r="P7450">
        <v>0</v>
      </c>
      <c r="Q7450">
        <v>0</v>
      </c>
    </row>
    <row r="7451" spans="1:17" x14ac:dyDescent="0.25">
      <c r="A7451" t="s">
        <v>25976</v>
      </c>
      <c r="B7451" t="s">
        <v>72</v>
      </c>
      <c r="C7451" t="s">
        <v>117</v>
      </c>
      <c r="D7451" t="s">
        <v>526</v>
      </c>
      <c r="E7451" t="s">
        <v>21471</v>
      </c>
      <c r="F7451" t="s">
        <v>394</v>
      </c>
      <c r="G7451">
        <v>0</v>
      </c>
      <c r="H7451">
        <v>0</v>
      </c>
      <c r="I7451">
        <v>0</v>
      </c>
      <c r="J7451">
        <v>0</v>
      </c>
      <c r="K7451">
        <v>0</v>
      </c>
      <c r="L7451">
        <v>0</v>
      </c>
      <c r="M7451">
        <v>0</v>
      </c>
      <c r="N7451">
        <v>25</v>
      </c>
      <c r="O7451">
        <v>24</v>
      </c>
      <c r="P7451">
        <v>1</v>
      </c>
      <c r="Q7451">
        <v>0</v>
      </c>
    </row>
    <row r="7452" spans="1:17" x14ac:dyDescent="0.25">
      <c r="A7452" t="s">
        <v>25977</v>
      </c>
      <c r="B7452" t="s">
        <v>72</v>
      </c>
      <c r="C7452" t="s">
        <v>117</v>
      </c>
      <c r="D7452" t="s">
        <v>526</v>
      </c>
      <c r="E7452" t="s">
        <v>21471</v>
      </c>
      <c r="F7452" t="s">
        <v>395</v>
      </c>
      <c r="G7452">
        <v>0</v>
      </c>
      <c r="H7452">
        <v>0</v>
      </c>
      <c r="I7452">
        <v>0</v>
      </c>
      <c r="J7452">
        <v>0</v>
      </c>
      <c r="K7452">
        <v>0</v>
      </c>
      <c r="L7452">
        <v>0</v>
      </c>
      <c r="M7452">
        <v>0</v>
      </c>
      <c r="N7452">
        <v>22</v>
      </c>
      <c r="O7452">
        <v>21</v>
      </c>
      <c r="P7452">
        <v>1</v>
      </c>
      <c r="Q7452">
        <v>0</v>
      </c>
    </row>
    <row r="7453" spans="1:17" x14ac:dyDescent="0.25">
      <c r="A7453" t="s">
        <v>25978</v>
      </c>
      <c r="B7453" t="s">
        <v>72</v>
      </c>
      <c r="C7453" t="s">
        <v>117</v>
      </c>
      <c r="D7453" t="s">
        <v>526</v>
      </c>
      <c r="E7453" t="s">
        <v>21471</v>
      </c>
      <c r="F7453" t="s">
        <v>525</v>
      </c>
      <c r="G7453">
        <v>32</v>
      </c>
      <c r="H7453">
        <v>0</v>
      </c>
      <c r="I7453">
        <v>0</v>
      </c>
      <c r="J7453">
        <v>0</v>
      </c>
      <c r="K7453">
        <v>0</v>
      </c>
      <c r="L7453">
        <v>0</v>
      </c>
      <c r="M7453">
        <v>0</v>
      </c>
      <c r="N7453">
        <v>0</v>
      </c>
      <c r="O7453">
        <v>0</v>
      </c>
      <c r="P7453">
        <v>0</v>
      </c>
      <c r="Q7453">
        <v>0</v>
      </c>
    </row>
    <row r="7454" spans="1:17" x14ac:dyDescent="0.25">
      <c r="A7454" t="s">
        <v>18421</v>
      </c>
      <c r="B7454" t="s">
        <v>72</v>
      </c>
      <c r="C7454" t="s">
        <v>117</v>
      </c>
      <c r="D7454" t="s">
        <v>527</v>
      </c>
      <c r="E7454" t="s">
        <v>563</v>
      </c>
      <c r="F7454" t="s">
        <v>528</v>
      </c>
      <c r="G7454">
        <v>0</v>
      </c>
      <c r="H7454">
        <v>0</v>
      </c>
      <c r="I7454">
        <v>0</v>
      </c>
      <c r="J7454">
        <v>0</v>
      </c>
      <c r="K7454">
        <v>0</v>
      </c>
      <c r="L7454">
        <v>0</v>
      </c>
      <c r="M7454">
        <v>0</v>
      </c>
      <c r="N7454">
        <v>1</v>
      </c>
      <c r="O7454">
        <v>1</v>
      </c>
      <c r="P7454">
        <v>0</v>
      </c>
      <c r="Q7454">
        <v>0</v>
      </c>
    </row>
    <row r="7455" spans="1:17" x14ac:dyDescent="0.25">
      <c r="A7455" t="s">
        <v>18422</v>
      </c>
      <c r="B7455" t="s">
        <v>72</v>
      </c>
      <c r="C7455" t="s">
        <v>117</v>
      </c>
      <c r="D7455" t="s">
        <v>527</v>
      </c>
      <c r="E7455" t="s">
        <v>563</v>
      </c>
      <c r="F7455" t="s">
        <v>525</v>
      </c>
      <c r="G7455">
        <v>1</v>
      </c>
      <c r="H7455">
        <v>0</v>
      </c>
      <c r="I7455">
        <v>0</v>
      </c>
      <c r="J7455">
        <v>0</v>
      </c>
      <c r="K7455">
        <v>0</v>
      </c>
      <c r="L7455">
        <v>0</v>
      </c>
      <c r="M7455">
        <v>0</v>
      </c>
      <c r="N7455">
        <v>0</v>
      </c>
      <c r="O7455">
        <v>0</v>
      </c>
      <c r="P7455">
        <v>0</v>
      </c>
      <c r="Q7455">
        <v>0</v>
      </c>
    </row>
    <row r="7456" spans="1:17" x14ac:dyDescent="0.25">
      <c r="A7456" t="s">
        <v>13743</v>
      </c>
      <c r="B7456" t="s">
        <v>72</v>
      </c>
      <c r="C7456" t="s">
        <v>177</v>
      </c>
      <c r="D7456" t="s">
        <v>526</v>
      </c>
      <c r="E7456" t="s">
        <v>563</v>
      </c>
      <c r="F7456" t="s">
        <v>395</v>
      </c>
      <c r="G7456">
        <v>0</v>
      </c>
      <c r="H7456">
        <v>0</v>
      </c>
      <c r="I7456">
        <v>0</v>
      </c>
      <c r="J7456">
        <v>0</v>
      </c>
      <c r="K7456">
        <v>0</v>
      </c>
      <c r="L7456">
        <v>0</v>
      </c>
      <c r="M7456">
        <v>0</v>
      </c>
      <c r="N7456">
        <v>7</v>
      </c>
      <c r="O7456">
        <v>7</v>
      </c>
      <c r="P7456">
        <v>0</v>
      </c>
      <c r="Q7456">
        <v>0</v>
      </c>
    </row>
    <row r="7457" spans="1:17" x14ac:dyDescent="0.25">
      <c r="A7457" t="s">
        <v>13744</v>
      </c>
      <c r="B7457" t="s">
        <v>72</v>
      </c>
      <c r="C7457" t="s">
        <v>177</v>
      </c>
      <c r="D7457" t="s">
        <v>526</v>
      </c>
      <c r="E7457" t="s">
        <v>563</v>
      </c>
      <c r="F7457" t="s">
        <v>525</v>
      </c>
      <c r="G7457">
        <v>10</v>
      </c>
      <c r="H7457">
        <v>0</v>
      </c>
      <c r="I7457">
        <v>0</v>
      </c>
      <c r="J7457">
        <v>0</v>
      </c>
      <c r="K7457">
        <v>0</v>
      </c>
      <c r="L7457">
        <v>0</v>
      </c>
      <c r="M7457">
        <v>0</v>
      </c>
      <c r="N7457">
        <v>0</v>
      </c>
      <c r="O7457">
        <v>0</v>
      </c>
      <c r="P7457">
        <v>0</v>
      </c>
      <c r="Q7457">
        <v>0</v>
      </c>
    </row>
    <row r="7458" spans="1:17" x14ac:dyDescent="0.25">
      <c r="A7458" t="s">
        <v>26033</v>
      </c>
      <c r="B7458" t="s">
        <v>74</v>
      </c>
      <c r="C7458" t="s">
        <v>207</v>
      </c>
      <c r="D7458" t="s">
        <v>526</v>
      </c>
      <c r="E7458" t="s">
        <v>21471</v>
      </c>
      <c r="F7458" t="s">
        <v>4236</v>
      </c>
      <c r="G7458">
        <v>0</v>
      </c>
      <c r="H7458">
        <v>74</v>
      </c>
      <c r="I7458">
        <v>2</v>
      </c>
      <c r="J7458">
        <v>68</v>
      </c>
      <c r="K7458">
        <v>3</v>
      </c>
      <c r="L7458">
        <v>1</v>
      </c>
      <c r="M7458">
        <v>0</v>
      </c>
      <c r="N7458">
        <v>0</v>
      </c>
      <c r="O7458">
        <v>0</v>
      </c>
      <c r="P7458">
        <v>0</v>
      </c>
      <c r="Q7458">
        <v>0</v>
      </c>
    </row>
    <row r="7459" spans="1:17" x14ac:dyDescent="0.25">
      <c r="A7459" t="s">
        <v>26034</v>
      </c>
      <c r="B7459" t="s">
        <v>74</v>
      </c>
      <c r="C7459" t="s">
        <v>207</v>
      </c>
      <c r="D7459" t="s">
        <v>526</v>
      </c>
      <c r="E7459" t="s">
        <v>21471</v>
      </c>
      <c r="F7459" t="s">
        <v>4238</v>
      </c>
      <c r="G7459">
        <v>0</v>
      </c>
      <c r="H7459">
        <v>0</v>
      </c>
      <c r="I7459">
        <v>0</v>
      </c>
      <c r="J7459">
        <v>0</v>
      </c>
      <c r="K7459">
        <v>0</v>
      </c>
      <c r="L7459">
        <v>0</v>
      </c>
      <c r="M7459">
        <v>74</v>
      </c>
      <c r="N7459">
        <v>0</v>
      </c>
      <c r="O7459">
        <v>0</v>
      </c>
      <c r="P7459">
        <v>0</v>
      </c>
      <c r="Q7459">
        <v>0</v>
      </c>
    </row>
    <row r="7460" spans="1:17" x14ac:dyDescent="0.25">
      <c r="A7460" t="s">
        <v>26035</v>
      </c>
      <c r="B7460" t="s">
        <v>74</v>
      </c>
      <c r="C7460" t="s">
        <v>207</v>
      </c>
      <c r="D7460" t="s">
        <v>526</v>
      </c>
      <c r="E7460" t="s">
        <v>21471</v>
      </c>
      <c r="F7460" t="s">
        <v>397</v>
      </c>
      <c r="G7460">
        <v>0</v>
      </c>
      <c r="H7460">
        <v>74</v>
      </c>
      <c r="I7460">
        <v>2</v>
      </c>
      <c r="J7460">
        <v>68</v>
      </c>
      <c r="K7460">
        <v>3</v>
      </c>
      <c r="L7460">
        <v>1</v>
      </c>
      <c r="M7460">
        <v>0</v>
      </c>
      <c r="N7460">
        <v>0</v>
      </c>
      <c r="O7460">
        <v>0</v>
      </c>
      <c r="P7460">
        <v>0</v>
      </c>
      <c r="Q7460">
        <v>0</v>
      </c>
    </row>
    <row r="7461" spans="1:17" x14ac:dyDescent="0.25">
      <c r="A7461" t="s">
        <v>26514</v>
      </c>
      <c r="B7461" t="s">
        <v>74</v>
      </c>
      <c r="C7461" t="s">
        <v>207</v>
      </c>
      <c r="D7461" t="s">
        <v>526</v>
      </c>
      <c r="E7461" t="s">
        <v>21471</v>
      </c>
      <c r="F7461" t="s">
        <v>398</v>
      </c>
      <c r="G7461">
        <v>0</v>
      </c>
      <c r="H7461">
        <v>74</v>
      </c>
      <c r="I7461">
        <v>2</v>
      </c>
      <c r="J7461">
        <v>68</v>
      </c>
      <c r="K7461">
        <v>3</v>
      </c>
      <c r="L7461">
        <v>1</v>
      </c>
      <c r="M7461">
        <v>0</v>
      </c>
      <c r="N7461">
        <v>0</v>
      </c>
      <c r="O7461">
        <v>0</v>
      </c>
      <c r="P7461">
        <v>0</v>
      </c>
      <c r="Q7461">
        <v>0</v>
      </c>
    </row>
    <row r="7462" spans="1:17" x14ac:dyDescent="0.25">
      <c r="A7462" t="s">
        <v>26515</v>
      </c>
      <c r="B7462" t="s">
        <v>74</v>
      </c>
      <c r="C7462" t="s">
        <v>207</v>
      </c>
      <c r="D7462" t="s">
        <v>526</v>
      </c>
      <c r="E7462" t="s">
        <v>21471</v>
      </c>
      <c r="F7462" t="s">
        <v>4242</v>
      </c>
      <c r="G7462">
        <v>0</v>
      </c>
      <c r="H7462">
        <v>0</v>
      </c>
      <c r="I7462">
        <v>0</v>
      </c>
      <c r="J7462">
        <v>0</v>
      </c>
      <c r="K7462">
        <v>0</v>
      </c>
      <c r="L7462">
        <v>0</v>
      </c>
      <c r="M7462">
        <v>74</v>
      </c>
      <c r="N7462">
        <v>0</v>
      </c>
      <c r="O7462">
        <v>0</v>
      </c>
      <c r="P7462">
        <v>0</v>
      </c>
      <c r="Q7462">
        <v>0</v>
      </c>
    </row>
    <row r="7463" spans="1:17" x14ac:dyDescent="0.25">
      <c r="A7463" t="s">
        <v>26516</v>
      </c>
      <c r="B7463" t="s">
        <v>74</v>
      </c>
      <c r="C7463" t="s">
        <v>207</v>
      </c>
      <c r="D7463" t="s">
        <v>526</v>
      </c>
      <c r="E7463" t="s">
        <v>21471</v>
      </c>
      <c r="F7463" t="s">
        <v>399</v>
      </c>
      <c r="G7463">
        <v>0</v>
      </c>
      <c r="H7463">
        <v>74</v>
      </c>
      <c r="I7463">
        <v>2</v>
      </c>
      <c r="J7463">
        <v>68</v>
      </c>
      <c r="K7463">
        <v>3</v>
      </c>
      <c r="L7463">
        <v>1</v>
      </c>
      <c r="M7463">
        <v>0</v>
      </c>
      <c r="N7463">
        <v>0</v>
      </c>
      <c r="O7463">
        <v>0</v>
      </c>
      <c r="P7463">
        <v>0</v>
      </c>
      <c r="Q7463">
        <v>0</v>
      </c>
    </row>
    <row r="7464" spans="1:17" x14ac:dyDescent="0.25">
      <c r="A7464" t="s">
        <v>26517</v>
      </c>
      <c r="B7464" t="s">
        <v>74</v>
      </c>
      <c r="C7464" t="s">
        <v>207</v>
      </c>
      <c r="D7464" t="s">
        <v>526</v>
      </c>
      <c r="E7464" t="s">
        <v>21471</v>
      </c>
      <c r="F7464" t="s">
        <v>4245</v>
      </c>
      <c r="G7464">
        <v>0</v>
      </c>
      <c r="H7464">
        <v>0</v>
      </c>
      <c r="I7464">
        <v>0</v>
      </c>
      <c r="J7464">
        <v>0</v>
      </c>
      <c r="K7464">
        <v>0</v>
      </c>
      <c r="L7464">
        <v>0</v>
      </c>
      <c r="M7464">
        <v>74</v>
      </c>
      <c r="N7464">
        <v>0</v>
      </c>
      <c r="O7464">
        <v>0</v>
      </c>
      <c r="P7464">
        <v>0</v>
      </c>
      <c r="Q7464">
        <v>0</v>
      </c>
    </row>
    <row r="7465" spans="1:17" x14ac:dyDescent="0.25">
      <c r="A7465" t="s">
        <v>26518</v>
      </c>
      <c r="B7465" t="s">
        <v>74</v>
      </c>
      <c r="C7465" t="s">
        <v>207</v>
      </c>
      <c r="D7465" t="s">
        <v>526</v>
      </c>
      <c r="E7465" t="s">
        <v>21471</v>
      </c>
      <c r="F7465" t="s">
        <v>394</v>
      </c>
      <c r="G7465">
        <v>0</v>
      </c>
      <c r="H7465">
        <v>0</v>
      </c>
      <c r="I7465">
        <v>0</v>
      </c>
      <c r="J7465">
        <v>0</v>
      </c>
      <c r="K7465">
        <v>0</v>
      </c>
      <c r="L7465">
        <v>0</v>
      </c>
      <c r="M7465">
        <v>0</v>
      </c>
      <c r="N7465">
        <v>37</v>
      </c>
      <c r="O7465">
        <v>36</v>
      </c>
      <c r="P7465">
        <v>1</v>
      </c>
      <c r="Q7465">
        <v>0</v>
      </c>
    </row>
    <row r="7466" spans="1:17" x14ac:dyDescent="0.25">
      <c r="A7466" t="s">
        <v>26519</v>
      </c>
      <c r="B7466" t="s">
        <v>74</v>
      </c>
      <c r="C7466" t="s">
        <v>207</v>
      </c>
      <c r="D7466" t="s">
        <v>526</v>
      </c>
      <c r="E7466" t="s">
        <v>21471</v>
      </c>
      <c r="F7466" t="s">
        <v>395</v>
      </c>
      <c r="G7466">
        <v>0</v>
      </c>
      <c r="H7466">
        <v>0</v>
      </c>
      <c r="I7466">
        <v>0</v>
      </c>
      <c r="J7466">
        <v>0</v>
      </c>
      <c r="K7466">
        <v>0</v>
      </c>
      <c r="L7466">
        <v>0</v>
      </c>
      <c r="M7466">
        <v>0</v>
      </c>
      <c r="N7466">
        <v>28</v>
      </c>
      <c r="O7466">
        <v>28</v>
      </c>
      <c r="P7466">
        <v>0</v>
      </c>
      <c r="Q7466">
        <v>0</v>
      </c>
    </row>
    <row r="7467" spans="1:17" x14ac:dyDescent="0.25">
      <c r="A7467" t="s">
        <v>26520</v>
      </c>
      <c r="B7467" t="s">
        <v>74</v>
      </c>
      <c r="C7467" t="s">
        <v>207</v>
      </c>
      <c r="D7467" t="s">
        <v>526</v>
      </c>
      <c r="E7467" t="s">
        <v>21471</v>
      </c>
      <c r="F7467" t="s">
        <v>525</v>
      </c>
      <c r="G7467">
        <v>74</v>
      </c>
      <c r="H7467">
        <v>0</v>
      </c>
      <c r="I7467">
        <v>0</v>
      </c>
      <c r="J7467">
        <v>0</v>
      </c>
      <c r="K7467">
        <v>0</v>
      </c>
      <c r="L7467">
        <v>0</v>
      </c>
      <c r="M7467">
        <v>0</v>
      </c>
      <c r="N7467">
        <v>0</v>
      </c>
      <c r="O7467">
        <v>0</v>
      </c>
      <c r="P7467">
        <v>0</v>
      </c>
      <c r="Q7467">
        <v>0</v>
      </c>
    </row>
    <row r="7468" spans="1:17" x14ac:dyDescent="0.25">
      <c r="A7468" t="s">
        <v>18254</v>
      </c>
      <c r="B7468" t="s">
        <v>74</v>
      </c>
      <c r="C7468" t="s">
        <v>207</v>
      </c>
      <c r="D7468" t="s">
        <v>12971</v>
      </c>
      <c r="E7468" t="s">
        <v>563</v>
      </c>
      <c r="F7468" t="s">
        <v>525</v>
      </c>
      <c r="G7468">
        <v>20</v>
      </c>
      <c r="H7468">
        <v>0</v>
      </c>
      <c r="I7468">
        <v>0</v>
      </c>
      <c r="J7468">
        <v>0</v>
      </c>
      <c r="K7468">
        <v>0</v>
      </c>
      <c r="L7468">
        <v>0</v>
      </c>
      <c r="M7468">
        <v>0</v>
      </c>
      <c r="N7468">
        <v>0</v>
      </c>
      <c r="O7468">
        <v>0</v>
      </c>
      <c r="P7468">
        <v>0</v>
      </c>
      <c r="Q7468">
        <v>0</v>
      </c>
    </row>
    <row r="7469" spans="1:17" x14ac:dyDescent="0.25">
      <c r="A7469" t="s">
        <v>26521</v>
      </c>
      <c r="B7469" t="s">
        <v>74</v>
      </c>
      <c r="C7469" t="s">
        <v>207</v>
      </c>
      <c r="D7469" t="s">
        <v>12971</v>
      </c>
      <c r="E7469" t="s">
        <v>21471</v>
      </c>
      <c r="F7469" t="s">
        <v>525</v>
      </c>
      <c r="G7469">
        <v>15</v>
      </c>
      <c r="H7469">
        <v>0</v>
      </c>
      <c r="I7469">
        <v>0</v>
      </c>
      <c r="J7469">
        <v>0</v>
      </c>
      <c r="K7469">
        <v>0</v>
      </c>
      <c r="L7469">
        <v>0</v>
      </c>
      <c r="M7469">
        <v>0</v>
      </c>
      <c r="N7469">
        <v>0</v>
      </c>
      <c r="O7469">
        <v>0</v>
      </c>
      <c r="P7469">
        <v>0</v>
      </c>
      <c r="Q7469">
        <v>0</v>
      </c>
    </row>
    <row r="7470" spans="1:17" x14ac:dyDescent="0.25">
      <c r="A7470" t="s">
        <v>26522</v>
      </c>
      <c r="B7470" t="s">
        <v>74</v>
      </c>
      <c r="C7470" t="s">
        <v>208</v>
      </c>
      <c r="D7470" t="s">
        <v>529</v>
      </c>
      <c r="E7470" t="s">
        <v>21471</v>
      </c>
      <c r="F7470" t="s">
        <v>525</v>
      </c>
      <c r="G7470">
        <v>1</v>
      </c>
      <c r="H7470">
        <v>0</v>
      </c>
      <c r="I7470">
        <v>0</v>
      </c>
      <c r="J7470">
        <v>0</v>
      </c>
      <c r="K7470">
        <v>0</v>
      </c>
      <c r="L7470">
        <v>0</v>
      </c>
      <c r="M7470">
        <v>0</v>
      </c>
      <c r="N7470">
        <v>0</v>
      </c>
      <c r="O7470">
        <v>0</v>
      </c>
      <c r="P7470">
        <v>0</v>
      </c>
      <c r="Q7470">
        <v>0</v>
      </c>
    </row>
    <row r="7471" spans="1:17" x14ac:dyDescent="0.25">
      <c r="A7471" t="s">
        <v>18255</v>
      </c>
      <c r="B7471" t="s">
        <v>74</v>
      </c>
      <c r="C7471" t="s">
        <v>208</v>
      </c>
      <c r="D7471" t="s">
        <v>526</v>
      </c>
      <c r="E7471" t="s">
        <v>563</v>
      </c>
      <c r="F7471" t="s">
        <v>396</v>
      </c>
      <c r="G7471">
        <v>0</v>
      </c>
      <c r="H7471">
        <v>5</v>
      </c>
      <c r="I7471">
        <v>1</v>
      </c>
      <c r="J7471">
        <v>4</v>
      </c>
      <c r="K7471">
        <v>0</v>
      </c>
      <c r="L7471">
        <v>0</v>
      </c>
      <c r="M7471">
        <v>0</v>
      </c>
      <c r="N7471">
        <v>0</v>
      </c>
      <c r="O7471">
        <v>0</v>
      </c>
      <c r="P7471">
        <v>0</v>
      </c>
      <c r="Q7471">
        <v>0</v>
      </c>
    </row>
    <row r="7472" spans="1:17" x14ac:dyDescent="0.25">
      <c r="A7472" t="s">
        <v>18860</v>
      </c>
      <c r="B7472" t="s">
        <v>74</v>
      </c>
      <c r="C7472" t="s">
        <v>208</v>
      </c>
      <c r="D7472" t="s">
        <v>526</v>
      </c>
      <c r="E7472" t="s">
        <v>563</v>
      </c>
      <c r="F7472" t="s">
        <v>4236</v>
      </c>
      <c r="G7472">
        <v>0</v>
      </c>
      <c r="H7472">
        <v>5</v>
      </c>
      <c r="I7472">
        <v>1</v>
      </c>
      <c r="J7472">
        <v>4</v>
      </c>
      <c r="K7472">
        <v>0</v>
      </c>
      <c r="L7472">
        <v>0</v>
      </c>
      <c r="M7472">
        <v>0</v>
      </c>
      <c r="N7472">
        <v>0</v>
      </c>
      <c r="O7472">
        <v>0</v>
      </c>
      <c r="P7472">
        <v>0</v>
      </c>
      <c r="Q7472">
        <v>0</v>
      </c>
    </row>
    <row r="7473" spans="1:17" x14ac:dyDescent="0.25">
      <c r="A7473" t="s">
        <v>18861</v>
      </c>
      <c r="B7473" t="s">
        <v>74</v>
      </c>
      <c r="C7473" t="s">
        <v>208</v>
      </c>
      <c r="D7473" t="s">
        <v>526</v>
      </c>
      <c r="E7473" t="s">
        <v>563</v>
      </c>
      <c r="F7473" t="s">
        <v>4238</v>
      </c>
      <c r="G7473">
        <v>0</v>
      </c>
      <c r="H7473">
        <v>0</v>
      </c>
      <c r="I7473">
        <v>0</v>
      </c>
      <c r="J7473">
        <v>0</v>
      </c>
      <c r="K7473">
        <v>0</v>
      </c>
      <c r="L7473">
        <v>0</v>
      </c>
      <c r="M7473">
        <v>5</v>
      </c>
      <c r="N7473">
        <v>0</v>
      </c>
      <c r="O7473">
        <v>0</v>
      </c>
      <c r="P7473">
        <v>0</v>
      </c>
      <c r="Q7473">
        <v>0</v>
      </c>
    </row>
    <row r="7474" spans="1:17" x14ac:dyDescent="0.25">
      <c r="A7474" t="s">
        <v>18862</v>
      </c>
      <c r="B7474" t="s">
        <v>74</v>
      </c>
      <c r="C7474" t="s">
        <v>208</v>
      </c>
      <c r="D7474" t="s">
        <v>526</v>
      </c>
      <c r="E7474" t="s">
        <v>563</v>
      </c>
      <c r="F7474" t="s">
        <v>397</v>
      </c>
      <c r="G7474">
        <v>0</v>
      </c>
      <c r="H7474">
        <v>5</v>
      </c>
      <c r="I7474">
        <v>1</v>
      </c>
      <c r="J7474">
        <v>4</v>
      </c>
      <c r="K7474">
        <v>0</v>
      </c>
      <c r="L7474">
        <v>0</v>
      </c>
      <c r="M7474">
        <v>0</v>
      </c>
      <c r="N7474">
        <v>0</v>
      </c>
      <c r="O7474">
        <v>0</v>
      </c>
      <c r="P7474">
        <v>0</v>
      </c>
      <c r="Q7474">
        <v>0</v>
      </c>
    </row>
    <row r="7475" spans="1:17" x14ac:dyDescent="0.25">
      <c r="A7475" t="s">
        <v>18863</v>
      </c>
      <c r="B7475" t="s">
        <v>74</v>
      </c>
      <c r="C7475" t="s">
        <v>208</v>
      </c>
      <c r="D7475" t="s">
        <v>526</v>
      </c>
      <c r="E7475" t="s">
        <v>563</v>
      </c>
      <c r="F7475" t="s">
        <v>398</v>
      </c>
      <c r="G7475">
        <v>0</v>
      </c>
      <c r="H7475">
        <v>5</v>
      </c>
      <c r="I7475">
        <v>1</v>
      </c>
      <c r="J7475">
        <v>4</v>
      </c>
      <c r="K7475">
        <v>0</v>
      </c>
      <c r="L7475">
        <v>0</v>
      </c>
      <c r="M7475">
        <v>0</v>
      </c>
      <c r="N7475">
        <v>0</v>
      </c>
      <c r="O7475">
        <v>0</v>
      </c>
      <c r="P7475">
        <v>0</v>
      </c>
      <c r="Q7475">
        <v>0</v>
      </c>
    </row>
    <row r="7476" spans="1:17" x14ac:dyDescent="0.25">
      <c r="A7476" t="s">
        <v>18864</v>
      </c>
      <c r="B7476" t="s">
        <v>74</v>
      </c>
      <c r="C7476" t="s">
        <v>208</v>
      </c>
      <c r="D7476" t="s">
        <v>526</v>
      </c>
      <c r="E7476" t="s">
        <v>563</v>
      </c>
      <c r="F7476" t="s">
        <v>4242</v>
      </c>
      <c r="G7476">
        <v>0</v>
      </c>
      <c r="H7476">
        <v>0</v>
      </c>
      <c r="I7476">
        <v>0</v>
      </c>
      <c r="J7476">
        <v>0</v>
      </c>
      <c r="K7476">
        <v>0</v>
      </c>
      <c r="L7476">
        <v>0</v>
      </c>
      <c r="M7476">
        <v>5</v>
      </c>
      <c r="N7476">
        <v>0</v>
      </c>
      <c r="O7476">
        <v>0</v>
      </c>
      <c r="P7476">
        <v>0</v>
      </c>
      <c r="Q7476">
        <v>0</v>
      </c>
    </row>
    <row r="7477" spans="1:17" x14ac:dyDescent="0.25">
      <c r="A7477" t="s">
        <v>18865</v>
      </c>
      <c r="B7477" t="s">
        <v>74</v>
      </c>
      <c r="C7477" t="s">
        <v>208</v>
      </c>
      <c r="D7477" t="s">
        <v>526</v>
      </c>
      <c r="E7477" t="s">
        <v>563</v>
      </c>
      <c r="F7477" t="s">
        <v>399</v>
      </c>
      <c r="G7477">
        <v>0</v>
      </c>
      <c r="H7477">
        <v>5</v>
      </c>
      <c r="I7477">
        <v>1</v>
      </c>
      <c r="J7477">
        <v>4</v>
      </c>
      <c r="K7477">
        <v>0</v>
      </c>
      <c r="L7477">
        <v>0</v>
      </c>
      <c r="M7477">
        <v>0</v>
      </c>
      <c r="N7477">
        <v>0</v>
      </c>
      <c r="O7477">
        <v>0</v>
      </c>
      <c r="P7477">
        <v>0</v>
      </c>
      <c r="Q7477">
        <v>0</v>
      </c>
    </row>
    <row r="7478" spans="1:17" x14ac:dyDescent="0.25">
      <c r="A7478" t="s">
        <v>18866</v>
      </c>
      <c r="B7478" t="s">
        <v>74</v>
      </c>
      <c r="C7478" t="s">
        <v>208</v>
      </c>
      <c r="D7478" t="s">
        <v>526</v>
      </c>
      <c r="E7478" t="s">
        <v>563</v>
      </c>
      <c r="F7478" t="s">
        <v>4245</v>
      </c>
      <c r="G7478">
        <v>0</v>
      </c>
      <c r="H7478">
        <v>0</v>
      </c>
      <c r="I7478">
        <v>0</v>
      </c>
      <c r="J7478">
        <v>0</v>
      </c>
      <c r="K7478">
        <v>0</v>
      </c>
      <c r="L7478">
        <v>0</v>
      </c>
      <c r="M7478">
        <v>5</v>
      </c>
      <c r="N7478">
        <v>0</v>
      </c>
      <c r="O7478">
        <v>0</v>
      </c>
      <c r="P7478">
        <v>0</v>
      </c>
      <c r="Q7478">
        <v>0</v>
      </c>
    </row>
    <row r="7479" spans="1:17" x14ac:dyDescent="0.25">
      <c r="A7479" t="s">
        <v>18867</v>
      </c>
      <c r="B7479" t="s">
        <v>74</v>
      </c>
      <c r="C7479" t="s">
        <v>208</v>
      </c>
      <c r="D7479" t="s">
        <v>526</v>
      </c>
      <c r="E7479" t="s">
        <v>563</v>
      </c>
      <c r="F7479" t="s">
        <v>394</v>
      </c>
      <c r="G7479">
        <v>0</v>
      </c>
      <c r="H7479">
        <v>0</v>
      </c>
      <c r="I7479">
        <v>0</v>
      </c>
      <c r="J7479">
        <v>0</v>
      </c>
      <c r="K7479">
        <v>0</v>
      </c>
      <c r="L7479">
        <v>0</v>
      </c>
      <c r="M7479">
        <v>0</v>
      </c>
      <c r="N7479">
        <v>3</v>
      </c>
      <c r="O7479">
        <v>3</v>
      </c>
      <c r="P7479">
        <v>0</v>
      </c>
      <c r="Q7479">
        <v>0</v>
      </c>
    </row>
    <row r="7480" spans="1:17" x14ac:dyDescent="0.25">
      <c r="A7480" t="s">
        <v>18868</v>
      </c>
      <c r="B7480" t="s">
        <v>74</v>
      </c>
      <c r="C7480" t="s">
        <v>208</v>
      </c>
      <c r="D7480" t="s">
        <v>526</v>
      </c>
      <c r="E7480" t="s">
        <v>563</v>
      </c>
      <c r="F7480" t="s">
        <v>395</v>
      </c>
      <c r="G7480">
        <v>0</v>
      </c>
      <c r="H7480">
        <v>0</v>
      </c>
      <c r="I7480">
        <v>0</v>
      </c>
      <c r="J7480">
        <v>0</v>
      </c>
      <c r="K7480">
        <v>0</v>
      </c>
      <c r="L7480">
        <v>0</v>
      </c>
      <c r="M7480">
        <v>0</v>
      </c>
      <c r="N7480">
        <v>2</v>
      </c>
      <c r="O7480">
        <v>2</v>
      </c>
      <c r="P7480">
        <v>0</v>
      </c>
      <c r="Q7480">
        <v>0</v>
      </c>
    </row>
    <row r="7481" spans="1:17" x14ac:dyDescent="0.25">
      <c r="A7481" t="s">
        <v>18869</v>
      </c>
      <c r="B7481" t="s">
        <v>74</v>
      </c>
      <c r="C7481" t="s">
        <v>208</v>
      </c>
      <c r="D7481" t="s">
        <v>526</v>
      </c>
      <c r="E7481" t="s">
        <v>563</v>
      </c>
      <c r="F7481" t="s">
        <v>525</v>
      </c>
      <c r="G7481">
        <v>5</v>
      </c>
      <c r="H7481">
        <v>0</v>
      </c>
      <c r="I7481">
        <v>0</v>
      </c>
      <c r="J7481">
        <v>0</v>
      </c>
      <c r="K7481">
        <v>0</v>
      </c>
      <c r="L7481">
        <v>0</v>
      </c>
      <c r="M7481">
        <v>0</v>
      </c>
      <c r="N7481">
        <v>0</v>
      </c>
      <c r="O7481">
        <v>0</v>
      </c>
      <c r="P7481">
        <v>0</v>
      </c>
      <c r="Q7481">
        <v>0</v>
      </c>
    </row>
    <row r="7482" spans="1:17" x14ac:dyDescent="0.25">
      <c r="A7482" t="s">
        <v>26523</v>
      </c>
      <c r="B7482" t="s">
        <v>74</v>
      </c>
      <c r="C7482" t="s">
        <v>208</v>
      </c>
      <c r="D7482" t="s">
        <v>526</v>
      </c>
      <c r="E7482" t="s">
        <v>21471</v>
      </c>
      <c r="F7482" t="s">
        <v>396</v>
      </c>
      <c r="G7482">
        <v>0</v>
      </c>
      <c r="H7482">
        <v>12</v>
      </c>
      <c r="I7482">
        <v>0</v>
      </c>
      <c r="J7482">
        <v>11</v>
      </c>
      <c r="K7482">
        <v>1</v>
      </c>
      <c r="L7482">
        <v>0</v>
      </c>
      <c r="M7482">
        <v>0</v>
      </c>
      <c r="N7482">
        <v>0</v>
      </c>
      <c r="O7482">
        <v>0</v>
      </c>
      <c r="P7482">
        <v>0</v>
      </c>
      <c r="Q7482">
        <v>0</v>
      </c>
    </row>
    <row r="7483" spans="1:17" x14ac:dyDescent="0.25">
      <c r="A7483" t="s">
        <v>13092</v>
      </c>
      <c r="B7483" t="s">
        <v>73</v>
      </c>
      <c r="C7483" t="s">
        <v>121</v>
      </c>
      <c r="D7483" t="s">
        <v>526</v>
      </c>
      <c r="E7483" t="s">
        <v>563</v>
      </c>
      <c r="F7483" t="s">
        <v>4236</v>
      </c>
      <c r="G7483">
        <v>0</v>
      </c>
      <c r="H7483">
        <v>8</v>
      </c>
      <c r="I7483">
        <v>2</v>
      </c>
      <c r="J7483">
        <v>5</v>
      </c>
      <c r="K7483">
        <v>0</v>
      </c>
      <c r="L7483">
        <v>1</v>
      </c>
      <c r="M7483">
        <v>0</v>
      </c>
      <c r="N7483">
        <v>0</v>
      </c>
      <c r="O7483">
        <v>0</v>
      </c>
      <c r="P7483">
        <v>0</v>
      </c>
      <c r="Q7483">
        <v>0</v>
      </c>
    </row>
    <row r="7484" spans="1:17" x14ac:dyDescent="0.25">
      <c r="A7484" t="s">
        <v>13093</v>
      </c>
      <c r="B7484" t="s">
        <v>73</v>
      </c>
      <c r="C7484" t="s">
        <v>121</v>
      </c>
      <c r="D7484" t="s">
        <v>526</v>
      </c>
      <c r="E7484" t="s">
        <v>563</v>
      </c>
      <c r="F7484" t="s">
        <v>4238</v>
      </c>
      <c r="G7484">
        <v>0</v>
      </c>
      <c r="H7484">
        <v>0</v>
      </c>
      <c r="I7484">
        <v>0</v>
      </c>
      <c r="J7484">
        <v>0</v>
      </c>
      <c r="K7484">
        <v>0</v>
      </c>
      <c r="L7484">
        <v>0</v>
      </c>
      <c r="M7484">
        <v>8</v>
      </c>
      <c r="N7484">
        <v>0</v>
      </c>
      <c r="O7484">
        <v>0</v>
      </c>
      <c r="P7484">
        <v>0</v>
      </c>
      <c r="Q7484">
        <v>0</v>
      </c>
    </row>
    <row r="7485" spans="1:17" x14ac:dyDescent="0.25">
      <c r="A7485" t="s">
        <v>13094</v>
      </c>
      <c r="B7485" t="s">
        <v>73</v>
      </c>
      <c r="C7485" t="s">
        <v>121</v>
      </c>
      <c r="D7485" t="s">
        <v>526</v>
      </c>
      <c r="E7485" t="s">
        <v>563</v>
      </c>
      <c r="F7485" t="s">
        <v>397</v>
      </c>
      <c r="G7485">
        <v>0</v>
      </c>
      <c r="H7485">
        <v>8</v>
      </c>
      <c r="I7485">
        <v>2</v>
      </c>
      <c r="J7485">
        <v>5</v>
      </c>
      <c r="K7485">
        <v>0</v>
      </c>
      <c r="L7485">
        <v>1</v>
      </c>
      <c r="M7485">
        <v>0</v>
      </c>
      <c r="N7485">
        <v>0</v>
      </c>
      <c r="O7485">
        <v>0</v>
      </c>
      <c r="P7485">
        <v>0</v>
      </c>
      <c r="Q7485">
        <v>0</v>
      </c>
    </row>
    <row r="7486" spans="1:17" x14ac:dyDescent="0.25">
      <c r="A7486" t="s">
        <v>13095</v>
      </c>
      <c r="B7486" t="s">
        <v>73</v>
      </c>
      <c r="C7486" t="s">
        <v>121</v>
      </c>
      <c r="D7486" t="s">
        <v>526</v>
      </c>
      <c r="E7486" t="s">
        <v>563</v>
      </c>
      <c r="F7486" t="s">
        <v>398</v>
      </c>
      <c r="G7486">
        <v>0</v>
      </c>
      <c r="H7486">
        <v>8</v>
      </c>
      <c r="I7486">
        <v>2</v>
      </c>
      <c r="J7486">
        <v>5</v>
      </c>
      <c r="K7486">
        <v>0</v>
      </c>
      <c r="L7486">
        <v>1</v>
      </c>
      <c r="M7486">
        <v>0</v>
      </c>
      <c r="N7486">
        <v>0</v>
      </c>
      <c r="O7486">
        <v>0</v>
      </c>
      <c r="P7486">
        <v>0</v>
      </c>
      <c r="Q7486">
        <v>0</v>
      </c>
    </row>
    <row r="7487" spans="1:17" x14ac:dyDescent="0.25">
      <c r="A7487" t="s">
        <v>13096</v>
      </c>
      <c r="B7487" t="s">
        <v>73</v>
      </c>
      <c r="C7487" t="s">
        <v>121</v>
      </c>
      <c r="D7487" t="s">
        <v>526</v>
      </c>
      <c r="E7487" t="s">
        <v>563</v>
      </c>
      <c r="F7487" t="s">
        <v>4242</v>
      </c>
      <c r="G7487">
        <v>0</v>
      </c>
      <c r="H7487">
        <v>0</v>
      </c>
      <c r="I7487">
        <v>0</v>
      </c>
      <c r="J7487">
        <v>0</v>
      </c>
      <c r="K7487">
        <v>0</v>
      </c>
      <c r="L7487">
        <v>0</v>
      </c>
      <c r="M7487">
        <v>8</v>
      </c>
      <c r="N7487">
        <v>0</v>
      </c>
      <c r="O7487">
        <v>0</v>
      </c>
      <c r="P7487">
        <v>0</v>
      </c>
      <c r="Q7487">
        <v>0</v>
      </c>
    </row>
    <row r="7488" spans="1:17" x14ac:dyDescent="0.25">
      <c r="A7488" t="s">
        <v>13693</v>
      </c>
      <c r="B7488" t="s">
        <v>73</v>
      </c>
      <c r="C7488" t="s">
        <v>121</v>
      </c>
      <c r="D7488" t="s">
        <v>526</v>
      </c>
      <c r="E7488" t="s">
        <v>563</v>
      </c>
      <c r="F7488" t="s">
        <v>399</v>
      </c>
      <c r="G7488">
        <v>0</v>
      </c>
      <c r="H7488">
        <v>8</v>
      </c>
      <c r="I7488">
        <v>2</v>
      </c>
      <c r="J7488">
        <v>5</v>
      </c>
      <c r="K7488">
        <v>0</v>
      </c>
      <c r="L7488">
        <v>1</v>
      </c>
      <c r="M7488">
        <v>0</v>
      </c>
      <c r="N7488">
        <v>0</v>
      </c>
      <c r="O7488">
        <v>0</v>
      </c>
      <c r="P7488">
        <v>0</v>
      </c>
      <c r="Q7488">
        <v>0</v>
      </c>
    </row>
    <row r="7489" spans="1:17" x14ac:dyDescent="0.25">
      <c r="A7489" t="s">
        <v>13694</v>
      </c>
      <c r="B7489" t="s">
        <v>73</v>
      </c>
      <c r="C7489" t="s">
        <v>121</v>
      </c>
      <c r="D7489" t="s">
        <v>526</v>
      </c>
      <c r="E7489" t="s">
        <v>563</v>
      </c>
      <c r="F7489" t="s">
        <v>4245</v>
      </c>
      <c r="G7489">
        <v>0</v>
      </c>
      <c r="H7489">
        <v>0</v>
      </c>
      <c r="I7489">
        <v>0</v>
      </c>
      <c r="J7489">
        <v>0</v>
      </c>
      <c r="K7489">
        <v>0</v>
      </c>
      <c r="L7489">
        <v>0</v>
      </c>
      <c r="M7489">
        <v>8</v>
      </c>
      <c r="N7489">
        <v>0</v>
      </c>
      <c r="O7489">
        <v>0</v>
      </c>
      <c r="P7489">
        <v>0</v>
      </c>
      <c r="Q7489">
        <v>0</v>
      </c>
    </row>
    <row r="7490" spans="1:17" x14ac:dyDescent="0.25">
      <c r="A7490" t="s">
        <v>13695</v>
      </c>
      <c r="B7490" t="s">
        <v>73</v>
      </c>
      <c r="C7490" t="s">
        <v>121</v>
      </c>
      <c r="D7490" t="s">
        <v>526</v>
      </c>
      <c r="E7490" t="s">
        <v>563</v>
      </c>
      <c r="F7490" t="s">
        <v>394</v>
      </c>
      <c r="G7490">
        <v>0</v>
      </c>
      <c r="H7490">
        <v>0</v>
      </c>
      <c r="I7490">
        <v>0</v>
      </c>
      <c r="J7490">
        <v>0</v>
      </c>
      <c r="K7490">
        <v>0</v>
      </c>
      <c r="L7490">
        <v>0</v>
      </c>
      <c r="M7490">
        <v>0</v>
      </c>
      <c r="N7490">
        <v>8</v>
      </c>
      <c r="O7490">
        <v>7</v>
      </c>
      <c r="P7490">
        <v>0</v>
      </c>
      <c r="Q7490">
        <v>1</v>
      </c>
    </row>
    <row r="7491" spans="1:17" x14ac:dyDescent="0.25">
      <c r="A7491" t="s">
        <v>13696</v>
      </c>
      <c r="B7491" t="s">
        <v>73</v>
      </c>
      <c r="C7491" t="s">
        <v>121</v>
      </c>
      <c r="D7491" t="s">
        <v>526</v>
      </c>
      <c r="E7491" t="s">
        <v>563</v>
      </c>
      <c r="F7491" t="s">
        <v>395</v>
      </c>
      <c r="G7491">
        <v>0</v>
      </c>
      <c r="H7491">
        <v>0</v>
      </c>
      <c r="I7491">
        <v>0</v>
      </c>
      <c r="J7491">
        <v>0</v>
      </c>
      <c r="K7491">
        <v>0</v>
      </c>
      <c r="L7491">
        <v>0</v>
      </c>
      <c r="M7491">
        <v>0</v>
      </c>
      <c r="N7491">
        <v>6</v>
      </c>
      <c r="O7491">
        <v>5</v>
      </c>
      <c r="P7491">
        <v>0</v>
      </c>
      <c r="Q7491">
        <v>1</v>
      </c>
    </row>
    <row r="7492" spans="1:17" x14ac:dyDescent="0.25">
      <c r="A7492" t="s">
        <v>13697</v>
      </c>
      <c r="B7492" t="s">
        <v>73</v>
      </c>
      <c r="C7492" t="s">
        <v>121</v>
      </c>
      <c r="D7492" t="s">
        <v>526</v>
      </c>
      <c r="E7492" t="s">
        <v>563</v>
      </c>
      <c r="F7492" t="s">
        <v>525</v>
      </c>
      <c r="G7492">
        <v>8</v>
      </c>
      <c r="H7492">
        <v>0</v>
      </c>
      <c r="I7492">
        <v>0</v>
      </c>
      <c r="J7492">
        <v>0</v>
      </c>
      <c r="K7492">
        <v>0</v>
      </c>
      <c r="L7492">
        <v>0</v>
      </c>
      <c r="M7492">
        <v>0</v>
      </c>
      <c r="N7492">
        <v>0</v>
      </c>
      <c r="O7492">
        <v>0</v>
      </c>
      <c r="P7492">
        <v>0</v>
      </c>
      <c r="Q7492">
        <v>0</v>
      </c>
    </row>
    <row r="7493" spans="1:17" x14ac:dyDescent="0.25">
      <c r="A7493" t="s">
        <v>25344</v>
      </c>
      <c r="B7493" t="s">
        <v>73</v>
      </c>
      <c r="C7493" t="s">
        <v>121</v>
      </c>
      <c r="D7493" t="s">
        <v>526</v>
      </c>
      <c r="E7493" t="s">
        <v>21471</v>
      </c>
      <c r="F7493" t="s">
        <v>396</v>
      </c>
      <c r="G7493">
        <v>0</v>
      </c>
      <c r="H7493">
        <v>18</v>
      </c>
      <c r="I7493">
        <v>3</v>
      </c>
      <c r="J7493">
        <v>14</v>
      </c>
      <c r="K7493">
        <v>1</v>
      </c>
      <c r="L7493">
        <v>0</v>
      </c>
      <c r="M7493">
        <v>0</v>
      </c>
      <c r="N7493">
        <v>0</v>
      </c>
      <c r="O7493">
        <v>0</v>
      </c>
      <c r="P7493">
        <v>0</v>
      </c>
      <c r="Q7493">
        <v>0</v>
      </c>
    </row>
    <row r="7494" spans="1:17" x14ac:dyDescent="0.25">
      <c r="A7494" t="s">
        <v>25345</v>
      </c>
      <c r="B7494" t="s">
        <v>73</v>
      </c>
      <c r="C7494" t="s">
        <v>121</v>
      </c>
      <c r="D7494" t="s">
        <v>526</v>
      </c>
      <c r="E7494" t="s">
        <v>21471</v>
      </c>
      <c r="F7494" t="s">
        <v>4236</v>
      </c>
      <c r="G7494">
        <v>0</v>
      </c>
      <c r="H7494">
        <v>18</v>
      </c>
      <c r="I7494">
        <v>3</v>
      </c>
      <c r="J7494">
        <v>14</v>
      </c>
      <c r="K7494">
        <v>1</v>
      </c>
      <c r="L7494">
        <v>0</v>
      </c>
      <c r="M7494">
        <v>0</v>
      </c>
      <c r="N7494">
        <v>0</v>
      </c>
      <c r="O7494">
        <v>0</v>
      </c>
      <c r="P7494">
        <v>0</v>
      </c>
      <c r="Q7494">
        <v>0</v>
      </c>
    </row>
    <row r="7495" spans="1:17" x14ac:dyDescent="0.25">
      <c r="A7495" t="s">
        <v>25346</v>
      </c>
      <c r="B7495" t="s">
        <v>73</v>
      </c>
      <c r="C7495" t="s">
        <v>121</v>
      </c>
      <c r="D7495" t="s">
        <v>526</v>
      </c>
      <c r="E7495" t="s">
        <v>21471</v>
      </c>
      <c r="F7495" t="s">
        <v>4238</v>
      </c>
      <c r="G7495">
        <v>0</v>
      </c>
      <c r="H7495">
        <v>0</v>
      </c>
      <c r="I7495">
        <v>0</v>
      </c>
      <c r="J7495">
        <v>0</v>
      </c>
      <c r="K7495">
        <v>0</v>
      </c>
      <c r="L7495">
        <v>0</v>
      </c>
      <c r="M7495">
        <v>18</v>
      </c>
      <c r="N7495">
        <v>0</v>
      </c>
      <c r="O7495">
        <v>0</v>
      </c>
      <c r="P7495">
        <v>0</v>
      </c>
      <c r="Q7495">
        <v>0</v>
      </c>
    </row>
    <row r="7496" spans="1:17" x14ac:dyDescent="0.25">
      <c r="A7496" t="s">
        <v>25347</v>
      </c>
      <c r="B7496" t="s">
        <v>73</v>
      </c>
      <c r="C7496" t="s">
        <v>121</v>
      </c>
      <c r="D7496" t="s">
        <v>526</v>
      </c>
      <c r="E7496" t="s">
        <v>21471</v>
      </c>
      <c r="F7496" t="s">
        <v>397</v>
      </c>
      <c r="G7496">
        <v>0</v>
      </c>
      <c r="H7496">
        <v>18</v>
      </c>
      <c r="I7496">
        <v>3</v>
      </c>
      <c r="J7496">
        <v>14</v>
      </c>
      <c r="K7496">
        <v>1</v>
      </c>
      <c r="L7496">
        <v>0</v>
      </c>
      <c r="M7496">
        <v>0</v>
      </c>
      <c r="N7496">
        <v>0</v>
      </c>
      <c r="O7496">
        <v>0</v>
      </c>
      <c r="P7496">
        <v>0</v>
      </c>
      <c r="Q7496">
        <v>0</v>
      </c>
    </row>
    <row r="7497" spans="1:17" x14ac:dyDescent="0.25">
      <c r="A7497" t="s">
        <v>25348</v>
      </c>
      <c r="B7497" t="s">
        <v>73</v>
      </c>
      <c r="C7497" t="s">
        <v>121</v>
      </c>
      <c r="D7497" t="s">
        <v>526</v>
      </c>
      <c r="E7497" t="s">
        <v>21471</v>
      </c>
      <c r="F7497" t="s">
        <v>398</v>
      </c>
      <c r="G7497">
        <v>0</v>
      </c>
      <c r="H7497">
        <v>18</v>
      </c>
      <c r="I7497">
        <v>3</v>
      </c>
      <c r="J7497">
        <v>14</v>
      </c>
      <c r="K7497">
        <v>1</v>
      </c>
      <c r="L7497">
        <v>0</v>
      </c>
      <c r="M7497">
        <v>0</v>
      </c>
      <c r="N7497">
        <v>0</v>
      </c>
      <c r="O7497">
        <v>0</v>
      </c>
      <c r="P7497">
        <v>0</v>
      </c>
      <c r="Q7497">
        <v>0</v>
      </c>
    </row>
    <row r="7498" spans="1:17" x14ac:dyDescent="0.25">
      <c r="A7498" t="s">
        <v>25349</v>
      </c>
      <c r="B7498" t="s">
        <v>73</v>
      </c>
      <c r="C7498" t="s">
        <v>121</v>
      </c>
      <c r="D7498" t="s">
        <v>526</v>
      </c>
      <c r="E7498" t="s">
        <v>21471</v>
      </c>
      <c r="F7498" t="s">
        <v>4242</v>
      </c>
      <c r="G7498">
        <v>0</v>
      </c>
      <c r="H7498">
        <v>0</v>
      </c>
      <c r="I7498">
        <v>0</v>
      </c>
      <c r="J7498">
        <v>0</v>
      </c>
      <c r="K7498">
        <v>0</v>
      </c>
      <c r="L7498">
        <v>0</v>
      </c>
      <c r="M7498">
        <v>18</v>
      </c>
      <c r="N7498">
        <v>0</v>
      </c>
      <c r="O7498">
        <v>0</v>
      </c>
      <c r="P7498">
        <v>0</v>
      </c>
      <c r="Q7498">
        <v>0</v>
      </c>
    </row>
    <row r="7499" spans="1:17" x14ac:dyDescent="0.25">
      <c r="A7499" t="s">
        <v>25350</v>
      </c>
      <c r="B7499" t="s">
        <v>73</v>
      </c>
      <c r="C7499" t="s">
        <v>121</v>
      </c>
      <c r="D7499" t="s">
        <v>526</v>
      </c>
      <c r="E7499" t="s">
        <v>21471</v>
      </c>
      <c r="F7499" t="s">
        <v>399</v>
      </c>
      <c r="G7499">
        <v>0</v>
      </c>
      <c r="H7499">
        <v>18</v>
      </c>
      <c r="I7499">
        <v>3</v>
      </c>
      <c r="J7499">
        <v>14</v>
      </c>
      <c r="K7499">
        <v>1</v>
      </c>
      <c r="L7499">
        <v>0</v>
      </c>
      <c r="M7499">
        <v>0</v>
      </c>
      <c r="N7499">
        <v>0</v>
      </c>
      <c r="O7499">
        <v>0</v>
      </c>
      <c r="P7499">
        <v>0</v>
      </c>
      <c r="Q7499">
        <v>0</v>
      </c>
    </row>
    <row r="7500" spans="1:17" x14ac:dyDescent="0.25">
      <c r="A7500" t="s">
        <v>25351</v>
      </c>
      <c r="B7500" t="s">
        <v>73</v>
      </c>
      <c r="C7500" t="s">
        <v>121</v>
      </c>
      <c r="D7500" t="s">
        <v>526</v>
      </c>
      <c r="E7500" t="s">
        <v>21471</v>
      </c>
      <c r="F7500" t="s">
        <v>4245</v>
      </c>
      <c r="G7500">
        <v>0</v>
      </c>
      <c r="H7500">
        <v>0</v>
      </c>
      <c r="I7500">
        <v>0</v>
      </c>
      <c r="J7500">
        <v>0</v>
      </c>
      <c r="K7500">
        <v>0</v>
      </c>
      <c r="L7500">
        <v>0</v>
      </c>
      <c r="M7500">
        <v>18</v>
      </c>
      <c r="N7500">
        <v>0</v>
      </c>
      <c r="O7500">
        <v>0</v>
      </c>
      <c r="P7500">
        <v>0</v>
      </c>
      <c r="Q7500">
        <v>0</v>
      </c>
    </row>
    <row r="7501" spans="1:17" x14ac:dyDescent="0.25">
      <c r="A7501" t="s">
        <v>25352</v>
      </c>
      <c r="B7501" t="s">
        <v>73</v>
      </c>
      <c r="C7501" t="s">
        <v>121</v>
      </c>
      <c r="D7501" t="s">
        <v>526</v>
      </c>
      <c r="E7501" t="s">
        <v>21471</v>
      </c>
      <c r="F7501" t="s">
        <v>394</v>
      </c>
      <c r="G7501">
        <v>0</v>
      </c>
      <c r="H7501">
        <v>0</v>
      </c>
      <c r="I7501">
        <v>0</v>
      </c>
      <c r="J7501">
        <v>0</v>
      </c>
      <c r="K7501">
        <v>0</v>
      </c>
      <c r="L7501">
        <v>0</v>
      </c>
      <c r="M7501">
        <v>0</v>
      </c>
      <c r="N7501">
        <v>17</v>
      </c>
      <c r="O7501">
        <v>17</v>
      </c>
      <c r="P7501">
        <v>0</v>
      </c>
      <c r="Q7501">
        <v>0</v>
      </c>
    </row>
    <row r="7502" spans="1:17" x14ac:dyDescent="0.25">
      <c r="A7502" t="s">
        <v>25353</v>
      </c>
      <c r="B7502" t="s">
        <v>73</v>
      </c>
      <c r="C7502" t="s">
        <v>121</v>
      </c>
      <c r="D7502" t="s">
        <v>526</v>
      </c>
      <c r="E7502" t="s">
        <v>21471</v>
      </c>
      <c r="F7502" t="s">
        <v>395</v>
      </c>
      <c r="G7502">
        <v>0</v>
      </c>
      <c r="H7502">
        <v>0</v>
      </c>
      <c r="I7502">
        <v>0</v>
      </c>
      <c r="J7502">
        <v>0</v>
      </c>
      <c r="K7502">
        <v>0</v>
      </c>
      <c r="L7502">
        <v>0</v>
      </c>
      <c r="M7502">
        <v>0</v>
      </c>
      <c r="N7502">
        <v>17</v>
      </c>
      <c r="O7502">
        <v>17</v>
      </c>
      <c r="P7502">
        <v>0</v>
      </c>
      <c r="Q7502">
        <v>0</v>
      </c>
    </row>
    <row r="7503" spans="1:17" x14ac:dyDescent="0.25">
      <c r="A7503" t="s">
        <v>25354</v>
      </c>
      <c r="B7503" t="s">
        <v>73</v>
      </c>
      <c r="C7503" t="s">
        <v>121</v>
      </c>
      <c r="D7503" t="s">
        <v>526</v>
      </c>
      <c r="E7503" t="s">
        <v>21471</v>
      </c>
      <c r="F7503" t="s">
        <v>525</v>
      </c>
      <c r="G7503">
        <v>18</v>
      </c>
      <c r="H7503">
        <v>0</v>
      </c>
      <c r="I7503">
        <v>0</v>
      </c>
      <c r="J7503">
        <v>0</v>
      </c>
      <c r="K7503">
        <v>0</v>
      </c>
      <c r="L7503">
        <v>0</v>
      </c>
      <c r="M7503">
        <v>0</v>
      </c>
      <c r="N7503">
        <v>0</v>
      </c>
      <c r="O7503">
        <v>0</v>
      </c>
      <c r="P7503">
        <v>0</v>
      </c>
      <c r="Q7503">
        <v>0</v>
      </c>
    </row>
    <row r="7504" spans="1:17" x14ac:dyDescent="0.25">
      <c r="A7504" t="s">
        <v>13698</v>
      </c>
      <c r="B7504" t="s">
        <v>73</v>
      </c>
      <c r="C7504" t="s">
        <v>121</v>
      </c>
      <c r="D7504" t="s">
        <v>527</v>
      </c>
      <c r="E7504" t="s">
        <v>563</v>
      </c>
      <c r="F7504" t="s">
        <v>528</v>
      </c>
      <c r="G7504">
        <v>0</v>
      </c>
      <c r="H7504">
        <v>0</v>
      </c>
      <c r="I7504">
        <v>0</v>
      </c>
      <c r="J7504">
        <v>0</v>
      </c>
      <c r="K7504">
        <v>0</v>
      </c>
      <c r="L7504">
        <v>0</v>
      </c>
      <c r="M7504">
        <v>0</v>
      </c>
      <c r="N7504">
        <v>1</v>
      </c>
      <c r="O7504">
        <v>1</v>
      </c>
      <c r="P7504">
        <v>0</v>
      </c>
      <c r="Q7504">
        <v>0</v>
      </c>
    </row>
    <row r="7505" spans="1:17" x14ac:dyDescent="0.25">
      <c r="A7505" t="s">
        <v>13864</v>
      </c>
      <c r="B7505" t="s">
        <v>73</v>
      </c>
      <c r="C7505" t="s">
        <v>121</v>
      </c>
      <c r="D7505" t="s">
        <v>527</v>
      </c>
      <c r="E7505" t="s">
        <v>563</v>
      </c>
      <c r="F7505" t="s">
        <v>525</v>
      </c>
      <c r="G7505">
        <v>1</v>
      </c>
      <c r="H7505">
        <v>0</v>
      </c>
      <c r="I7505">
        <v>0</v>
      </c>
      <c r="J7505">
        <v>0</v>
      </c>
      <c r="K7505">
        <v>0</v>
      </c>
      <c r="L7505">
        <v>0</v>
      </c>
      <c r="M7505">
        <v>0</v>
      </c>
      <c r="N7505">
        <v>0</v>
      </c>
      <c r="O7505">
        <v>0</v>
      </c>
      <c r="P7505">
        <v>0</v>
      </c>
      <c r="Q7505">
        <v>0</v>
      </c>
    </row>
    <row r="7506" spans="1:17" x14ac:dyDescent="0.25">
      <c r="A7506" t="s">
        <v>25355</v>
      </c>
      <c r="B7506" t="s">
        <v>73</v>
      </c>
      <c r="C7506" t="s">
        <v>121</v>
      </c>
      <c r="D7506" t="s">
        <v>527</v>
      </c>
      <c r="E7506" t="s">
        <v>21471</v>
      </c>
      <c r="F7506" t="s">
        <v>528</v>
      </c>
      <c r="G7506">
        <v>0</v>
      </c>
      <c r="H7506">
        <v>0</v>
      </c>
      <c r="I7506">
        <v>0</v>
      </c>
      <c r="J7506">
        <v>0</v>
      </c>
      <c r="K7506">
        <v>0</v>
      </c>
      <c r="L7506">
        <v>0</v>
      </c>
      <c r="M7506">
        <v>0</v>
      </c>
      <c r="N7506">
        <v>2</v>
      </c>
      <c r="O7506">
        <v>1</v>
      </c>
      <c r="P7506">
        <v>1</v>
      </c>
      <c r="Q7506">
        <v>0</v>
      </c>
    </row>
    <row r="7507" spans="1:17" x14ac:dyDescent="0.25">
      <c r="A7507" t="s">
        <v>25356</v>
      </c>
      <c r="B7507" t="s">
        <v>73</v>
      </c>
      <c r="C7507" t="s">
        <v>121</v>
      </c>
      <c r="D7507" t="s">
        <v>527</v>
      </c>
      <c r="E7507" t="s">
        <v>21471</v>
      </c>
      <c r="F7507" t="s">
        <v>525</v>
      </c>
      <c r="G7507">
        <v>2</v>
      </c>
      <c r="H7507">
        <v>0</v>
      </c>
      <c r="I7507">
        <v>0</v>
      </c>
      <c r="J7507">
        <v>0</v>
      </c>
      <c r="K7507">
        <v>0</v>
      </c>
      <c r="L7507">
        <v>0</v>
      </c>
      <c r="M7507">
        <v>0</v>
      </c>
      <c r="N7507">
        <v>0</v>
      </c>
      <c r="O7507">
        <v>0</v>
      </c>
      <c r="P7507">
        <v>0</v>
      </c>
      <c r="Q7507">
        <v>0</v>
      </c>
    </row>
    <row r="7508" spans="1:17" x14ac:dyDescent="0.25">
      <c r="A7508" t="s">
        <v>13865</v>
      </c>
      <c r="B7508" t="s">
        <v>73</v>
      </c>
      <c r="C7508" t="s">
        <v>122</v>
      </c>
      <c r="D7508" t="s">
        <v>526</v>
      </c>
      <c r="E7508" t="s">
        <v>563</v>
      </c>
      <c r="F7508" t="s">
        <v>396</v>
      </c>
      <c r="G7508">
        <v>0</v>
      </c>
      <c r="H7508">
        <v>8</v>
      </c>
      <c r="I7508">
        <v>0</v>
      </c>
      <c r="J7508">
        <v>8</v>
      </c>
      <c r="K7508">
        <v>0</v>
      </c>
      <c r="L7508">
        <v>0</v>
      </c>
      <c r="M7508">
        <v>0</v>
      </c>
      <c r="N7508">
        <v>0</v>
      </c>
      <c r="O7508">
        <v>0</v>
      </c>
      <c r="P7508">
        <v>0</v>
      </c>
      <c r="Q7508">
        <v>0</v>
      </c>
    </row>
    <row r="7509" spans="1:17" x14ac:dyDescent="0.25">
      <c r="A7509" t="s">
        <v>13866</v>
      </c>
      <c r="B7509" t="s">
        <v>73</v>
      </c>
      <c r="C7509" t="s">
        <v>122</v>
      </c>
      <c r="D7509" t="s">
        <v>526</v>
      </c>
      <c r="E7509" t="s">
        <v>563</v>
      </c>
      <c r="F7509" t="s">
        <v>4236</v>
      </c>
      <c r="G7509">
        <v>0</v>
      </c>
      <c r="H7509">
        <v>8</v>
      </c>
      <c r="I7509">
        <v>0</v>
      </c>
      <c r="J7509">
        <v>8</v>
      </c>
      <c r="K7509">
        <v>0</v>
      </c>
      <c r="L7509">
        <v>0</v>
      </c>
      <c r="M7509">
        <v>0</v>
      </c>
      <c r="N7509">
        <v>0</v>
      </c>
      <c r="O7509">
        <v>0</v>
      </c>
      <c r="P7509">
        <v>0</v>
      </c>
      <c r="Q7509">
        <v>0</v>
      </c>
    </row>
    <row r="7510" spans="1:17" x14ac:dyDescent="0.25">
      <c r="A7510" t="s">
        <v>13867</v>
      </c>
      <c r="B7510" t="s">
        <v>73</v>
      </c>
      <c r="C7510" t="s">
        <v>122</v>
      </c>
      <c r="D7510" t="s">
        <v>526</v>
      </c>
      <c r="E7510" t="s">
        <v>563</v>
      </c>
      <c r="F7510" t="s">
        <v>4238</v>
      </c>
      <c r="G7510">
        <v>0</v>
      </c>
      <c r="H7510">
        <v>0</v>
      </c>
      <c r="I7510">
        <v>0</v>
      </c>
      <c r="J7510">
        <v>0</v>
      </c>
      <c r="K7510">
        <v>0</v>
      </c>
      <c r="L7510">
        <v>0</v>
      </c>
      <c r="M7510">
        <v>8</v>
      </c>
      <c r="N7510">
        <v>0</v>
      </c>
      <c r="O7510">
        <v>0</v>
      </c>
      <c r="P7510">
        <v>0</v>
      </c>
      <c r="Q7510">
        <v>0</v>
      </c>
    </row>
    <row r="7511" spans="1:17" x14ac:dyDescent="0.25">
      <c r="A7511" t="s">
        <v>13868</v>
      </c>
      <c r="B7511" t="s">
        <v>73</v>
      </c>
      <c r="C7511" t="s">
        <v>122</v>
      </c>
      <c r="D7511" t="s">
        <v>526</v>
      </c>
      <c r="E7511" t="s">
        <v>563</v>
      </c>
      <c r="F7511" t="s">
        <v>397</v>
      </c>
      <c r="G7511">
        <v>0</v>
      </c>
      <c r="H7511">
        <v>8</v>
      </c>
      <c r="I7511">
        <v>0</v>
      </c>
      <c r="J7511">
        <v>8</v>
      </c>
      <c r="K7511">
        <v>0</v>
      </c>
      <c r="L7511">
        <v>0</v>
      </c>
      <c r="M7511">
        <v>0</v>
      </c>
      <c r="N7511">
        <v>0</v>
      </c>
      <c r="O7511">
        <v>0</v>
      </c>
      <c r="P7511">
        <v>0</v>
      </c>
      <c r="Q7511">
        <v>0</v>
      </c>
    </row>
    <row r="7512" spans="1:17" x14ac:dyDescent="0.25">
      <c r="A7512" t="s">
        <v>25357</v>
      </c>
      <c r="B7512" t="s">
        <v>73</v>
      </c>
      <c r="C7512" t="s">
        <v>187</v>
      </c>
      <c r="D7512" t="s">
        <v>526</v>
      </c>
      <c r="E7512" t="s">
        <v>21471</v>
      </c>
      <c r="F7512" t="s">
        <v>4245</v>
      </c>
      <c r="G7512">
        <v>0</v>
      </c>
      <c r="H7512">
        <v>0</v>
      </c>
      <c r="I7512">
        <v>0</v>
      </c>
      <c r="J7512">
        <v>0</v>
      </c>
      <c r="K7512">
        <v>0</v>
      </c>
      <c r="L7512">
        <v>0</v>
      </c>
      <c r="M7512">
        <v>12</v>
      </c>
      <c r="N7512">
        <v>0</v>
      </c>
      <c r="O7512">
        <v>0</v>
      </c>
      <c r="P7512">
        <v>0</v>
      </c>
      <c r="Q7512">
        <v>0</v>
      </c>
    </row>
    <row r="7513" spans="1:17" x14ac:dyDescent="0.25">
      <c r="A7513" t="s">
        <v>25358</v>
      </c>
      <c r="B7513" t="s">
        <v>73</v>
      </c>
      <c r="C7513" t="s">
        <v>187</v>
      </c>
      <c r="D7513" t="s">
        <v>526</v>
      </c>
      <c r="E7513" t="s">
        <v>21471</v>
      </c>
      <c r="F7513" t="s">
        <v>394</v>
      </c>
      <c r="G7513">
        <v>0</v>
      </c>
      <c r="H7513">
        <v>0</v>
      </c>
      <c r="I7513">
        <v>0</v>
      </c>
      <c r="J7513">
        <v>0</v>
      </c>
      <c r="K7513">
        <v>0</v>
      </c>
      <c r="L7513">
        <v>0</v>
      </c>
      <c r="M7513">
        <v>0</v>
      </c>
      <c r="N7513">
        <v>11</v>
      </c>
      <c r="O7513">
        <v>11</v>
      </c>
      <c r="P7513">
        <v>0</v>
      </c>
      <c r="Q7513">
        <v>0</v>
      </c>
    </row>
    <row r="7514" spans="1:17" x14ac:dyDescent="0.25">
      <c r="A7514" t="s">
        <v>25359</v>
      </c>
      <c r="B7514" t="s">
        <v>73</v>
      </c>
      <c r="C7514" t="s">
        <v>187</v>
      </c>
      <c r="D7514" t="s">
        <v>526</v>
      </c>
      <c r="E7514" t="s">
        <v>21471</v>
      </c>
      <c r="F7514" t="s">
        <v>395</v>
      </c>
      <c r="G7514">
        <v>0</v>
      </c>
      <c r="H7514">
        <v>0</v>
      </c>
      <c r="I7514">
        <v>0</v>
      </c>
      <c r="J7514">
        <v>0</v>
      </c>
      <c r="K7514">
        <v>0</v>
      </c>
      <c r="L7514">
        <v>0</v>
      </c>
      <c r="M7514">
        <v>0</v>
      </c>
      <c r="N7514">
        <v>9</v>
      </c>
      <c r="O7514">
        <v>9</v>
      </c>
      <c r="P7514">
        <v>0</v>
      </c>
      <c r="Q7514">
        <v>0</v>
      </c>
    </row>
    <row r="7515" spans="1:17" x14ac:dyDescent="0.25">
      <c r="A7515" t="s">
        <v>25360</v>
      </c>
      <c r="B7515" t="s">
        <v>73</v>
      </c>
      <c r="C7515" t="s">
        <v>187</v>
      </c>
      <c r="D7515" t="s">
        <v>526</v>
      </c>
      <c r="E7515" t="s">
        <v>21471</v>
      </c>
      <c r="F7515" t="s">
        <v>525</v>
      </c>
      <c r="G7515">
        <v>12</v>
      </c>
      <c r="H7515">
        <v>0</v>
      </c>
      <c r="I7515">
        <v>0</v>
      </c>
      <c r="J7515">
        <v>0</v>
      </c>
      <c r="K7515">
        <v>0</v>
      </c>
      <c r="L7515">
        <v>0</v>
      </c>
      <c r="M7515">
        <v>0</v>
      </c>
      <c r="N7515">
        <v>0</v>
      </c>
      <c r="O7515">
        <v>0</v>
      </c>
      <c r="P7515">
        <v>0</v>
      </c>
      <c r="Q7515">
        <v>0</v>
      </c>
    </row>
    <row r="7516" spans="1:17" x14ac:dyDescent="0.25">
      <c r="A7516" t="s">
        <v>25361</v>
      </c>
      <c r="B7516" t="s">
        <v>73</v>
      </c>
      <c r="C7516" t="s">
        <v>187</v>
      </c>
      <c r="D7516" t="s">
        <v>527</v>
      </c>
      <c r="E7516" t="s">
        <v>21471</v>
      </c>
      <c r="F7516" t="s">
        <v>528</v>
      </c>
      <c r="G7516">
        <v>0</v>
      </c>
      <c r="H7516">
        <v>0</v>
      </c>
      <c r="I7516">
        <v>0</v>
      </c>
      <c r="J7516">
        <v>0</v>
      </c>
      <c r="K7516">
        <v>0</v>
      </c>
      <c r="L7516">
        <v>0</v>
      </c>
      <c r="M7516">
        <v>0</v>
      </c>
      <c r="N7516">
        <v>3</v>
      </c>
      <c r="O7516">
        <v>3</v>
      </c>
      <c r="P7516">
        <v>0</v>
      </c>
      <c r="Q7516">
        <v>0</v>
      </c>
    </row>
    <row r="7517" spans="1:17" x14ac:dyDescent="0.25">
      <c r="A7517" t="s">
        <v>25362</v>
      </c>
      <c r="B7517" t="s">
        <v>73</v>
      </c>
      <c r="C7517" t="s">
        <v>187</v>
      </c>
      <c r="D7517" t="s">
        <v>527</v>
      </c>
      <c r="E7517" t="s">
        <v>21471</v>
      </c>
      <c r="F7517" t="s">
        <v>525</v>
      </c>
      <c r="G7517">
        <v>3</v>
      </c>
      <c r="H7517">
        <v>0</v>
      </c>
      <c r="I7517">
        <v>0</v>
      </c>
      <c r="J7517">
        <v>0</v>
      </c>
      <c r="K7517">
        <v>0</v>
      </c>
      <c r="L7517">
        <v>0</v>
      </c>
      <c r="M7517">
        <v>0</v>
      </c>
      <c r="N7517">
        <v>0</v>
      </c>
      <c r="O7517">
        <v>0</v>
      </c>
      <c r="P7517">
        <v>0</v>
      </c>
      <c r="Q7517">
        <v>0</v>
      </c>
    </row>
    <row r="7518" spans="1:17" x14ac:dyDescent="0.25">
      <c r="A7518" t="s">
        <v>25363</v>
      </c>
      <c r="B7518" t="s">
        <v>73</v>
      </c>
      <c r="C7518" t="s">
        <v>188</v>
      </c>
      <c r="D7518" t="s">
        <v>529</v>
      </c>
      <c r="E7518" t="s">
        <v>21471</v>
      </c>
      <c r="F7518" t="s">
        <v>525</v>
      </c>
      <c r="G7518">
        <v>1</v>
      </c>
      <c r="H7518">
        <v>0</v>
      </c>
      <c r="I7518">
        <v>0</v>
      </c>
      <c r="J7518">
        <v>0</v>
      </c>
      <c r="K7518">
        <v>0</v>
      </c>
      <c r="L7518">
        <v>0</v>
      </c>
      <c r="M7518">
        <v>0</v>
      </c>
      <c r="N7518">
        <v>0</v>
      </c>
      <c r="O7518">
        <v>0</v>
      </c>
      <c r="P7518">
        <v>0</v>
      </c>
      <c r="Q7518">
        <v>0</v>
      </c>
    </row>
    <row r="7519" spans="1:17" x14ac:dyDescent="0.25">
      <c r="A7519" t="s">
        <v>13097</v>
      </c>
      <c r="B7519" t="s">
        <v>73</v>
      </c>
      <c r="C7519" t="s">
        <v>188</v>
      </c>
      <c r="D7519" t="s">
        <v>526</v>
      </c>
      <c r="E7519" t="s">
        <v>563</v>
      </c>
      <c r="F7519" t="s">
        <v>396</v>
      </c>
      <c r="G7519">
        <v>0</v>
      </c>
      <c r="H7519">
        <v>5</v>
      </c>
      <c r="I7519">
        <v>0</v>
      </c>
      <c r="J7519">
        <v>4</v>
      </c>
      <c r="K7519">
        <v>0</v>
      </c>
      <c r="L7519">
        <v>1</v>
      </c>
      <c r="M7519">
        <v>0</v>
      </c>
      <c r="N7519">
        <v>0</v>
      </c>
      <c r="O7519">
        <v>0</v>
      </c>
      <c r="P7519">
        <v>0</v>
      </c>
      <c r="Q7519">
        <v>0</v>
      </c>
    </row>
    <row r="7520" spans="1:17" x14ac:dyDescent="0.25">
      <c r="A7520" t="s">
        <v>13098</v>
      </c>
      <c r="B7520" t="s">
        <v>73</v>
      </c>
      <c r="C7520" t="s">
        <v>188</v>
      </c>
      <c r="D7520" t="s">
        <v>526</v>
      </c>
      <c r="E7520" t="s">
        <v>563</v>
      </c>
      <c r="F7520" t="s">
        <v>4236</v>
      </c>
      <c r="G7520">
        <v>0</v>
      </c>
      <c r="H7520">
        <v>5</v>
      </c>
      <c r="I7520">
        <v>0</v>
      </c>
      <c r="J7520">
        <v>4</v>
      </c>
      <c r="K7520">
        <v>0</v>
      </c>
      <c r="L7520">
        <v>1</v>
      </c>
      <c r="M7520">
        <v>0</v>
      </c>
      <c r="N7520">
        <v>0</v>
      </c>
      <c r="O7520">
        <v>0</v>
      </c>
      <c r="P7520">
        <v>0</v>
      </c>
      <c r="Q7520">
        <v>0</v>
      </c>
    </row>
    <row r="7521" spans="1:17" x14ac:dyDescent="0.25">
      <c r="A7521" t="s">
        <v>13099</v>
      </c>
      <c r="B7521" t="s">
        <v>73</v>
      </c>
      <c r="C7521" t="s">
        <v>188</v>
      </c>
      <c r="D7521" t="s">
        <v>526</v>
      </c>
      <c r="E7521" t="s">
        <v>563</v>
      </c>
      <c r="F7521" t="s">
        <v>4238</v>
      </c>
      <c r="G7521">
        <v>0</v>
      </c>
      <c r="H7521">
        <v>0</v>
      </c>
      <c r="I7521">
        <v>0</v>
      </c>
      <c r="J7521">
        <v>0</v>
      </c>
      <c r="K7521">
        <v>0</v>
      </c>
      <c r="L7521">
        <v>0</v>
      </c>
      <c r="M7521">
        <v>5</v>
      </c>
      <c r="N7521">
        <v>0</v>
      </c>
      <c r="O7521">
        <v>0</v>
      </c>
      <c r="P7521">
        <v>0</v>
      </c>
      <c r="Q7521">
        <v>0</v>
      </c>
    </row>
    <row r="7522" spans="1:17" x14ac:dyDescent="0.25">
      <c r="A7522" t="s">
        <v>13100</v>
      </c>
      <c r="B7522" t="s">
        <v>73</v>
      </c>
      <c r="C7522" t="s">
        <v>188</v>
      </c>
      <c r="D7522" t="s">
        <v>526</v>
      </c>
      <c r="E7522" t="s">
        <v>563</v>
      </c>
      <c r="F7522" t="s">
        <v>397</v>
      </c>
      <c r="G7522">
        <v>0</v>
      </c>
      <c r="H7522">
        <v>5</v>
      </c>
      <c r="I7522">
        <v>0</v>
      </c>
      <c r="J7522">
        <v>4</v>
      </c>
      <c r="K7522">
        <v>0</v>
      </c>
      <c r="L7522">
        <v>1</v>
      </c>
      <c r="M7522">
        <v>0</v>
      </c>
      <c r="N7522">
        <v>0</v>
      </c>
      <c r="O7522">
        <v>0</v>
      </c>
      <c r="P7522">
        <v>0</v>
      </c>
      <c r="Q7522">
        <v>0</v>
      </c>
    </row>
    <row r="7523" spans="1:17" x14ac:dyDescent="0.25">
      <c r="A7523" t="s">
        <v>13101</v>
      </c>
      <c r="B7523" t="s">
        <v>73</v>
      </c>
      <c r="C7523" t="s">
        <v>188</v>
      </c>
      <c r="D7523" t="s">
        <v>526</v>
      </c>
      <c r="E7523" t="s">
        <v>563</v>
      </c>
      <c r="F7523" t="s">
        <v>398</v>
      </c>
      <c r="G7523">
        <v>0</v>
      </c>
      <c r="H7523">
        <v>5</v>
      </c>
      <c r="I7523">
        <v>0</v>
      </c>
      <c r="J7523">
        <v>4</v>
      </c>
      <c r="K7523">
        <v>0</v>
      </c>
      <c r="L7523">
        <v>1</v>
      </c>
      <c r="M7523">
        <v>0</v>
      </c>
      <c r="N7523">
        <v>0</v>
      </c>
      <c r="O7523">
        <v>0</v>
      </c>
      <c r="P7523">
        <v>0</v>
      </c>
      <c r="Q7523">
        <v>0</v>
      </c>
    </row>
    <row r="7524" spans="1:17" x14ac:dyDescent="0.25">
      <c r="A7524" t="s">
        <v>13102</v>
      </c>
      <c r="B7524" t="s">
        <v>73</v>
      </c>
      <c r="C7524" t="s">
        <v>188</v>
      </c>
      <c r="D7524" t="s">
        <v>526</v>
      </c>
      <c r="E7524" t="s">
        <v>563</v>
      </c>
      <c r="F7524" t="s">
        <v>4242</v>
      </c>
      <c r="G7524">
        <v>0</v>
      </c>
      <c r="H7524">
        <v>0</v>
      </c>
      <c r="I7524">
        <v>0</v>
      </c>
      <c r="J7524">
        <v>0</v>
      </c>
      <c r="K7524">
        <v>0</v>
      </c>
      <c r="L7524">
        <v>0</v>
      </c>
      <c r="M7524">
        <v>5</v>
      </c>
      <c r="N7524">
        <v>0</v>
      </c>
      <c r="O7524">
        <v>0</v>
      </c>
      <c r="P7524">
        <v>0</v>
      </c>
      <c r="Q7524">
        <v>0</v>
      </c>
    </row>
    <row r="7525" spans="1:17" x14ac:dyDescent="0.25">
      <c r="A7525" t="s">
        <v>13103</v>
      </c>
      <c r="B7525" t="s">
        <v>73</v>
      </c>
      <c r="C7525" t="s">
        <v>188</v>
      </c>
      <c r="D7525" t="s">
        <v>526</v>
      </c>
      <c r="E7525" t="s">
        <v>563</v>
      </c>
      <c r="F7525" t="s">
        <v>399</v>
      </c>
      <c r="G7525">
        <v>0</v>
      </c>
      <c r="H7525">
        <v>5</v>
      </c>
      <c r="I7525">
        <v>0</v>
      </c>
      <c r="J7525">
        <v>4</v>
      </c>
      <c r="K7525">
        <v>0</v>
      </c>
      <c r="L7525">
        <v>1</v>
      </c>
      <c r="M7525">
        <v>0</v>
      </c>
      <c r="N7525">
        <v>0</v>
      </c>
      <c r="O7525">
        <v>0</v>
      </c>
      <c r="P7525">
        <v>0</v>
      </c>
      <c r="Q7525">
        <v>0</v>
      </c>
    </row>
    <row r="7526" spans="1:17" x14ac:dyDescent="0.25">
      <c r="A7526" t="s">
        <v>13104</v>
      </c>
      <c r="B7526" t="s">
        <v>73</v>
      </c>
      <c r="C7526" t="s">
        <v>188</v>
      </c>
      <c r="D7526" t="s">
        <v>526</v>
      </c>
      <c r="E7526" t="s">
        <v>563</v>
      </c>
      <c r="F7526" t="s">
        <v>4245</v>
      </c>
      <c r="G7526">
        <v>0</v>
      </c>
      <c r="H7526">
        <v>0</v>
      </c>
      <c r="I7526">
        <v>0</v>
      </c>
      <c r="J7526">
        <v>0</v>
      </c>
      <c r="K7526">
        <v>0</v>
      </c>
      <c r="L7526">
        <v>0</v>
      </c>
      <c r="M7526">
        <v>5</v>
      </c>
      <c r="N7526">
        <v>0</v>
      </c>
      <c r="O7526">
        <v>0</v>
      </c>
      <c r="P7526">
        <v>0</v>
      </c>
      <c r="Q7526">
        <v>0</v>
      </c>
    </row>
    <row r="7527" spans="1:17" x14ac:dyDescent="0.25">
      <c r="A7527" t="s">
        <v>13105</v>
      </c>
      <c r="B7527" t="s">
        <v>73</v>
      </c>
      <c r="C7527" t="s">
        <v>188</v>
      </c>
      <c r="D7527" t="s">
        <v>526</v>
      </c>
      <c r="E7527" t="s">
        <v>563</v>
      </c>
      <c r="F7527" t="s">
        <v>394</v>
      </c>
      <c r="G7527">
        <v>0</v>
      </c>
      <c r="H7527">
        <v>0</v>
      </c>
      <c r="I7527">
        <v>0</v>
      </c>
      <c r="J7527">
        <v>0</v>
      </c>
      <c r="K7527">
        <v>0</v>
      </c>
      <c r="L7527">
        <v>0</v>
      </c>
      <c r="M7527">
        <v>0</v>
      </c>
      <c r="N7527">
        <v>5</v>
      </c>
      <c r="O7527">
        <v>4</v>
      </c>
      <c r="P7527">
        <v>0</v>
      </c>
      <c r="Q7527">
        <v>1</v>
      </c>
    </row>
    <row r="7528" spans="1:17" x14ac:dyDescent="0.25">
      <c r="A7528" t="s">
        <v>13106</v>
      </c>
      <c r="B7528" t="s">
        <v>73</v>
      </c>
      <c r="C7528" t="s">
        <v>188</v>
      </c>
      <c r="D7528" t="s">
        <v>526</v>
      </c>
      <c r="E7528" t="s">
        <v>563</v>
      </c>
      <c r="F7528" t="s">
        <v>395</v>
      </c>
      <c r="G7528">
        <v>0</v>
      </c>
      <c r="H7528">
        <v>0</v>
      </c>
      <c r="I7528">
        <v>0</v>
      </c>
      <c r="J7528">
        <v>0</v>
      </c>
      <c r="K7528">
        <v>0</v>
      </c>
      <c r="L7528">
        <v>0</v>
      </c>
      <c r="M7528">
        <v>0</v>
      </c>
      <c r="N7528">
        <v>4</v>
      </c>
      <c r="O7528">
        <v>3</v>
      </c>
      <c r="P7528">
        <v>0</v>
      </c>
      <c r="Q7528">
        <v>1</v>
      </c>
    </row>
    <row r="7529" spans="1:17" x14ac:dyDescent="0.25">
      <c r="A7529" t="s">
        <v>13107</v>
      </c>
      <c r="B7529" t="s">
        <v>73</v>
      </c>
      <c r="C7529" t="s">
        <v>188</v>
      </c>
      <c r="D7529" t="s">
        <v>526</v>
      </c>
      <c r="E7529" t="s">
        <v>563</v>
      </c>
      <c r="F7529" t="s">
        <v>525</v>
      </c>
      <c r="G7529">
        <v>5</v>
      </c>
      <c r="H7529">
        <v>0</v>
      </c>
      <c r="I7529">
        <v>0</v>
      </c>
      <c r="J7529">
        <v>0</v>
      </c>
      <c r="K7529">
        <v>0</v>
      </c>
      <c r="L7529">
        <v>0</v>
      </c>
      <c r="M7529">
        <v>0</v>
      </c>
      <c r="N7529">
        <v>0</v>
      </c>
      <c r="O7529">
        <v>0</v>
      </c>
      <c r="P7529">
        <v>0</v>
      </c>
      <c r="Q7529">
        <v>0</v>
      </c>
    </row>
    <row r="7530" spans="1:17" x14ac:dyDescent="0.25">
      <c r="A7530" t="s">
        <v>25364</v>
      </c>
      <c r="B7530" t="s">
        <v>73</v>
      </c>
      <c r="C7530" t="s">
        <v>188</v>
      </c>
      <c r="D7530" t="s">
        <v>526</v>
      </c>
      <c r="E7530" t="s">
        <v>21471</v>
      </c>
      <c r="F7530" t="s">
        <v>396</v>
      </c>
      <c r="G7530">
        <v>0</v>
      </c>
      <c r="H7530">
        <v>13</v>
      </c>
      <c r="I7530">
        <v>2</v>
      </c>
      <c r="J7530">
        <v>10</v>
      </c>
      <c r="K7530">
        <v>0</v>
      </c>
      <c r="L7530">
        <v>1</v>
      </c>
      <c r="M7530">
        <v>0</v>
      </c>
      <c r="N7530">
        <v>0</v>
      </c>
      <c r="O7530">
        <v>0</v>
      </c>
      <c r="P7530">
        <v>0</v>
      </c>
      <c r="Q7530">
        <v>0</v>
      </c>
    </row>
    <row r="7531" spans="1:17" x14ac:dyDescent="0.25">
      <c r="A7531" t="s">
        <v>25365</v>
      </c>
      <c r="B7531" t="s">
        <v>73</v>
      </c>
      <c r="C7531" t="s">
        <v>188</v>
      </c>
      <c r="D7531" t="s">
        <v>526</v>
      </c>
      <c r="E7531" t="s">
        <v>21471</v>
      </c>
      <c r="F7531" t="s">
        <v>4236</v>
      </c>
      <c r="G7531">
        <v>0</v>
      </c>
      <c r="H7531">
        <v>13</v>
      </c>
      <c r="I7531">
        <v>0</v>
      </c>
      <c r="J7531">
        <v>12</v>
      </c>
      <c r="K7531">
        <v>0</v>
      </c>
      <c r="L7531">
        <v>1</v>
      </c>
      <c r="M7531">
        <v>0</v>
      </c>
      <c r="N7531">
        <v>0</v>
      </c>
      <c r="O7531">
        <v>0</v>
      </c>
      <c r="P7531">
        <v>0</v>
      </c>
      <c r="Q7531">
        <v>0</v>
      </c>
    </row>
    <row r="7532" spans="1:17" x14ac:dyDescent="0.25">
      <c r="A7532" t="s">
        <v>25366</v>
      </c>
      <c r="B7532" t="s">
        <v>73</v>
      </c>
      <c r="C7532" t="s">
        <v>188</v>
      </c>
      <c r="D7532" t="s">
        <v>526</v>
      </c>
      <c r="E7532" t="s">
        <v>21471</v>
      </c>
      <c r="F7532" t="s">
        <v>4238</v>
      </c>
      <c r="G7532">
        <v>0</v>
      </c>
      <c r="H7532">
        <v>0</v>
      </c>
      <c r="I7532">
        <v>0</v>
      </c>
      <c r="J7532">
        <v>0</v>
      </c>
      <c r="K7532">
        <v>0</v>
      </c>
      <c r="L7532">
        <v>0</v>
      </c>
      <c r="M7532">
        <v>13</v>
      </c>
      <c r="N7532">
        <v>0</v>
      </c>
      <c r="O7532">
        <v>0</v>
      </c>
      <c r="P7532">
        <v>0</v>
      </c>
      <c r="Q7532">
        <v>0</v>
      </c>
    </row>
    <row r="7533" spans="1:17" x14ac:dyDescent="0.25">
      <c r="A7533" t="s">
        <v>25367</v>
      </c>
      <c r="B7533" t="s">
        <v>73</v>
      </c>
      <c r="C7533" t="s">
        <v>188</v>
      </c>
      <c r="D7533" t="s">
        <v>526</v>
      </c>
      <c r="E7533" t="s">
        <v>21471</v>
      </c>
      <c r="F7533" t="s">
        <v>397</v>
      </c>
      <c r="G7533">
        <v>0</v>
      </c>
      <c r="H7533">
        <v>13</v>
      </c>
      <c r="I7533">
        <v>0</v>
      </c>
      <c r="J7533">
        <v>12</v>
      </c>
      <c r="K7533">
        <v>0</v>
      </c>
      <c r="L7533">
        <v>1</v>
      </c>
      <c r="M7533">
        <v>0</v>
      </c>
      <c r="N7533">
        <v>0</v>
      </c>
      <c r="O7533">
        <v>0</v>
      </c>
      <c r="P7533">
        <v>0</v>
      </c>
      <c r="Q7533">
        <v>0</v>
      </c>
    </row>
    <row r="7534" spans="1:17" x14ac:dyDescent="0.25">
      <c r="A7534" t="s">
        <v>25368</v>
      </c>
      <c r="B7534" t="s">
        <v>73</v>
      </c>
      <c r="C7534" t="s">
        <v>188</v>
      </c>
      <c r="D7534" t="s">
        <v>526</v>
      </c>
      <c r="E7534" t="s">
        <v>21471</v>
      </c>
      <c r="F7534" t="s">
        <v>398</v>
      </c>
      <c r="G7534">
        <v>0</v>
      </c>
      <c r="H7534">
        <v>13</v>
      </c>
      <c r="I7534">
        <v>0</v>
      </c>
      <c r="J7534">
        <v>12</v>
      </c>
      <c r="K7534">
        <v>0</v>
      </c>
      <c r="L7534">
        <v>1</v>
      </c>
      <c r="M7534">
        <v>0</v>
      </c>
      <c r="N7534">
        <v>0</v>
      </c>
      <c r="O7534">
        <v>0</v>
      </c>
      <c r="P7534">
        <v>0</v>
      </c>
      <c r="Q7534">
        <v>0</v>
      </c>
    </row>
    <row r="7535" spans="1:17" x14ac:dyDescent="0.25">
      <c r="A7535" t="s">
        <v>25369</v>
      </c>
      <c r="B7535" t="s">
        <v>73</v>
      </c>
      <c r="C7535" t="s">
        <v>188</v>
      </c>
      <c r="D7535" t="s">
        <v>526</v>
      </c>
      <c r="E7535" t="s">
        <v>21471</v>
      </c>
      <c r="F7535" t="s">
        <v>4242</v>
      </c>
      <c r="G7535">
        <v>0</v>
      </c>
      <c r="H7535">
        <v>0</v>
      </c>
      <c r="I7535">
        <v>0</v>
      </c>
      <c r="J7535">
        <v>0</v>
      </c>
      <c r="K7535">
        <v>0</v>
      </c>
      <c r="L7535">
        <v>0</v>
      </c>
      <c r="M7535">
        <v>13</v>
      </c>
      <c r="N7535">
        <v>0</v>
      </c>
      <c r="O7535">
        <v>0</v>
      </c>
      <c r="P7535">
        <v>0</v>
      </c>
      <c r="Q7535">
        <v>0</v>
      </c>
    </row>
    <row r="7536" spans="1:17" x14ac:dyDescent="0.25">
      <c r="A7536" t="s">
        <v>25370</v>
      </c>
      <c r="B7536" t="s">
        <v>73</v>
      </c>
      <c r="C7536" t="s">
        <v>188</v>
      </c>
      <c r="D7536" t="s">
        <v>526</v>
      </c>
      <c r="E7536" t="s">
        <v>21471</v>
      </c>
      <c r="F7536" t="s">
        <v>399</v>
      </c>
      <c r="G7536">
        <v>0</v>
      </c>
      <c r="H7536">
        <v>13</v>
      </c>
      <c r="I7536">
        <v>0</v>
      </c>
      <c r="J7536">
        <v>12</v>
      </c>
      <c r="K7536">
        <v>0</v>
      </c>
      <c r="L7536">
        <v>1</v>
      </c>
      <c r="M7536">
        <v>0</v>
      </c>
      <c r="N7536">
        <v>0</v>
      </c>
      <c r="O7536">
        <v>0</v>
      </c>
      <c r="P7536">
        <v>0</v>
      </c>
      <c r="Q7536">
        <v>0</v>
      </c>
    </row>
    <row r="7537" spans="1:17" x14ac:dyDescent="0.25">
      <c r="A7537" t="s">
        <v>25371</v>
      </c>
      <c r="B7537" t="s">
        <v>73</v>
      </c>
      <c r="C7537" t="s">
        <v>188</v>
      </c>
      <c r="D7537" t="s">
        <v>526</v>
      </c>
      <c r="E7537" t="s">
        <v>21471</v>
      </c>
      <c r="F7537" t="s">
        <v>4245</v>
      </c>
      <c r="G7537">
        <v>0</v>
      </c>
      <c r="H7537">
        <v>0</v>
      </c>
      <c r="I7537">
        <v>0</v>
      </c>
      <c r="J7537">
        <v>0</v>
      </c>
      <c r="K7537">
        <v>0</v>
      </c>
      <c r="L7537">
        <v>0</v>
      </c>
      <c r="M7537">
        <v>13</v>
      </c>
      <c r="N7537">
        <v>0</v>
      </c>
      <c r="O7537">
        <v>0</v>
      </c>
      <c r="P7537">
        <v>0</v>
      </c>
      <c r="Q7537">
        <v>0</v>
      </c>
    </row>
    <row r="7538" spans="1:17" x14ac:dyDescent="0.25">
      <c r="A7538" t="s">
        <v>25372</v>
      </c>
      <c r="B7538" t="s">
        <v>73</v>
      </c>
      <c r="C7538" t="s">
        <v>188</v>
      </c>
      <c r="D7538" t="s">
        <v>526</v>
      </c>
      <c r="E7538" t="s">
        <v>21471</v>
      </c>
      <c r="F7538" t="s">
        <v>394</v>
      </c>
      <c r="G7538">
        <v>0</v>
      </c>
      <c r="H7538">
        <v>0</v>
      </c>
      <c r="I7538">
        <v>0</v>
      </c>
      <c r="J7538">
        <v>0</v>
      </c>
      <c r="K7538">
        <v>0</v>
      </c>
      <c r="L7538">
        <v>0</v>
      </c>
      <c r="M7538">
        <v>0</v>
      </c>
      <c r="N7538">
        <v>13</v>
      </c>
      <c r="O7538">
        <v>12</v>
      </c>
      <c r="P7538">
        <v>0</v>
      </c>
      <c r="Q7538">
        <v>1</v>
      </c>
    </row>
    <row r="7539" spans="1:17" x14ac:dyDescent="0.25">
      <c r="A7539" t="s">
        <v>25373</v>
      </c>
      <c r="B7539" t="s">
        <v>73</v>
      </c>
      <c r="C7539" t="s">
        <v>188</v>
      </c>
      <c r="D7539" t="s">
        <v>526</v>
      </c>
      <c r="E7539" t="s">
        <v>21471</v>
      </c>
      <c r="F7539" t="s">
        <v>395</v>
      </c>
      <c r="G7539">
        <v>0</v>
      </c>
      <c r="H7539">
        <v>0</v>
      </c>
      <c r="I7539">
        <v>0</v>
      </c>
      <c r="J7539">
        <v>0</v>
      </c>
      <c r="K7539">
        <v>0</v>
      </c>
      <c r="L7539">
        <v>0</v>
      </c>
      <c r="M7539">
        <v>0</v>
      </c>
      <c r="N7539">
        <v>12</v>
      </c>
      <c r="O7539">
        <v>11</v>
      </c>
      <c r="P7539">
        <v>0</v>
      </c>
      <c r="Q7539">
        <v>1</v>
      </c>
    </row>
    <row r="7540" spans="1:17" x14ac:dyDescent="0.25">
      <c r="A7540" t="s">
        <v>25374</v>
      </c>
      <c r="B7540" t="s">
        <v>73</v>
      </c>
      <c r="C7540" t="s">
        <v>188</v>
      </c>
      <c r="D7540" t="s">
        <v>526</v>
      </c>
      <c r="E7540" t="s">
        <v>21471</v>
      </c>
      <c r="F7540" t="s">
        <v>525</v>
      </c>
      <c r="G7540">
        <v>13</v>
      </c>
      <c r="H7540">
        <v>0</v>
      </c>
      <c r="I7540">
        <v>0</v>
      </c>
      <c r="J7540">
        <v>0</v>
      </c>
      <c r="K7540">
        <v>0</v>
      </c>
      <c r="L7540">
        <v>0</v>
      </c>
      <c r="M7540">
        <v>0</v>
      </c>
      <c r="N7540">
        <v>0</v>
      </c>
      <c r="O7540">
        <v>0</v>
      </c>
      <c r="P7540">
        <v>0</v>
      </c>
      <c r="Q7540">
        <v>0</v>
      </c>
    </row>
    <row r="7541" spans="1:17" x14ac:dyDescent="0.25">
      <c r="A7541" t="s">
        <v>13108</v>
      </c>
      <c r="B7541" t="s">
        <v>73</v>
      </c>
      <c r="C7541" t="s">
        <v>188</v>
      </c>
      <c r="D7541" t="s">
        <v>527</v>
      </c>
      <c r="E7541" t="s">
        <v>563</v>
      </c>
      <c r="F7541" t="s">
        <v>528</v>
      </c>
      <c r="G7541">
        <v>0</v>
      </c>
      <c r="H7541">
        <v>0</v>
      </c>
      <c r="I7541">
        <v>0</v>
      </c>
      <c r="J7541">
        <v>0</v>
      </c>
      <c r="K7541">
        <v>0</v>
      </c>
      <c r="L7541">
        <v>0</v>
      </c>
      <c r="M7541">
        <v>0</v>
      </c>
      <c r="N7541">
        <v>1</v>
      </c>
      <c r="O7541">
        <v>1</v>
      </c>
      <c r="P7541">
        <v>0</v>
      </c>
      <c r="Q7541">
        <v>0</v>
      </c>
    </row>
    <row r="7542" spans="1:17" x14ac:dyDescent="0.25">
      <c r="A7542" t="s">
        <v>13874</v>
      </c>
      <c r="B7542" t="s">
        <v>73</v>
      </c>
      <c r="C7542" t="s">
        <v>188</v>
      </c>
      <c r="D7542" t="s">
        <v>527</v>
      </c>
      <c r="E7542" t="s">
        <v>563</v>
      </c>
      <c r="F7542" t="s">
        <v>525</v>
      </c>
      <c r="G7542">
        <v>1</v>
      </c>
      <c r="H7542">
        <v>0</v>
      </c>
      <c r="I7542">
        <v>0</v>
      </c>
      <c r="J7542">
        <v>0</v>
      </c>
      <c r="K7542">
        <v>0</v>
      </c>
      <c r="L7542">
        <v>0</v>
      </c>
      <c r="M7542">
        <v>0</v>
      </c>
      <c r="N7542">
        <v>0</v>
      </c>
      <c r="O7542">
        <v>0</v>
      </c>
      <c r="P7542">
        <v>0</v>
      </c>
      <c r="Q7542">
        <v>0</v>
      </c>
    </row>
    <row r="7543" spans="1:17" x14ac:dyDescent="0.25">
      <c r="A7543" t="s">
        <v>17718</v>
      </c>
      <c r="B7543" t="s">
        <v>72</v>
      </c>
      <c r="C7543" t="s">
        <v>123</v>
      </c>
      <c r="D7543" t="s">
        <v>526</v>
      </c>
      <c r="E7543" t="s">
        <v>563</v>
      </c>
      <c r="F7543" t="s">
        <v>397</v>
      </c>
      <c r="G7543">
        <v>0</v>
      </c>
      <c r="H7543">
        <v>27</v>
      </c>
      <c r="I7543">
        <v>1</v>
      </c>
      <c r="J7543">
        <v>21</v>
      </c>
      <c r="K7543">
        <v>3</v>
      </c>
      <c r="L7543">
        <v>2</v>
      </c>
      <c r="M7543">
        <v>0</v>
      </c>
      <c r="N7543">
        <v>0</v>
      </c>
      <c r="O7543">
        <v>0</v>
      </c>
      <c r="P7543">
        <v>0</v>
      </c>
      <c r="Q7543">
        <v>0</v>
      </c>
    </row>
    <row r="7544" spans="1:17" x14ac:dyDescent="0.25">
      <c r="A7544" t="s">
        <v>17719</v>
      </c>
      <c r="B7544" t="s">
        <v>72</v>
      </c>
      <c r="C7544" t="s">
        <v>123</v>
      </c>
      <c r="D7544" t="s">
        <v>526</v>
      </c>
      <c r="E7544" t="s">
        <v>563</v>
      </c>
      <c r="F7544" t="s">
        <v>398</v>
      </c>
      <c r="G7544">
        <v>0</v>
      </c>
      <c r="H7544">
        <v>27</v>
      </c>
      <c r="I7544">
        <v>1</v>
      </c>
      <c r="J7544">
        <v>21</v>
      </c>
      <c r="K7544">
        <v>3</v>
      </c>
      <c r="L7544">
        <v>2</v>
      </c>
      <c r="M7544">
        <v>0</v>
      </c>
      <c r="N7544">
        <v>0</v>
      </c>
      <c r="O7544">
        <v>0</v>
      </c>
      <c r="P7544">
        <v>0</v>
      </c>
      <c r="Q7544">
        <v>0</v>
      </c>
    </row>
    <row r="7545" spans="1:17" x14ac:dyDescent="0.25">
      <c r="A7545" t="s">
        <v>17720</v>
      </c>
      <c r="B7545" t="s">
        <v>72</v>
      </c>
      <c r="C7545" t="s">
        <v>123</v>
      </c>
      <c r="D7545" t="s">
        <v>526</v>
      </c>
      <c r="E7545" t="s">
        <v>563</v>
      </c>
      <c r="F7545" t="s">
        <v>4242</v>
      </c>
      <c r="G7545">
        <v>0</v>
      </c>
      <c r="H7545">
        <v>0</v>
      </c>
      <c r="I7545">
        <v>0</v>
      </c>
      <c r="J7545">
        <v>0</v>
      </c>
      <c r="K7545">
        <v>0</v>
      </c>
      <c r="L7545">
        <v>0</v>
      </c>
      <c r="M7545">
        <v>27</v>
      </c>
      <c r="N7545">
        <v>0</v>
      </c>
      <c r="O7545">
        <v>0</v>
      </c>
      <c r="P7545">
        <v>0</v>
      </c>
      <c r="Q7545">
        <v>0</v>
      </c>
    </row>
    <row r="7546" spans="1:17" x14ac:dyDescent="0.25">
      <c r="A7546" t="s">
        <v>17721</v>
      </c>
      <c r="B7546" t="s">
        <v>72</v>
      </c>
      <c r="C7546" t="s">
        <v>123</v>
      </c>
      <c r="D7546" t="s">
        <v>526</v>
      </c>
      <c r="E7546" t="s">
        <v>563</v>
      </c>
      <c r="F7546" t="s">
        <v>399</v>
      </c>
      <c r="G7546">
        <v>0</v>
      </c>
      <c r="H7546">
        <v>27</v>
      </c>
      <c r="I7546">
        <v>1</v>
      </c>
      <c r="J7546">
        <v>22</v>
      </c>
      <c r="K7546">
        <v>3</v>
      </c>
      <c r="L7546">
        <v>1</v>
      </c>
      <c r="M7546">
        <v>0</v>
      </c>
      <c r="N7546">
        <v>0</v>
      </c>
      <c r="O7546">
        <v>0</v>
      </c>
      <c r="P7546">
        <v>0</v>
      </c>
      <c r="Q7546">
        <v>0</v>
      </c>
    </row>
    <row r="7547" spans="1:17" x14ac:dyDescent="0.25">
      <c r="A7547" t="s">
        <v>13568</v>
      </c>
      <c r="B7547" t="s">
        <v>72</v>
      </c>
      <c r="C7547" t="s">
        <v>123</v>
      </c>
      <c r="D7547" t="s">
        <v>526</v>
      </c>
      <c r="E7547" t="s">
        <v>563</v>
      </c>
      <c r="F7547" t="s">
        <v>4245</v>
      </c>
      <c r="G7547">
        <v>0</v>
      </c>
      <c r="H7547">
        <v>0</v>
      </c>
      <c r="I7547">
        <v>0</v>
      </c>
      <c r="J7547">
        <v>0</v>
      </c>
      <c r="K7547">
        <v>0</v>
      </c>
      <c r="L7547">
        <v>0</v>
      </c>
      <c r="M7547">
        <v>27</v>
      </c>
      <c r="N7547">
        <v>0</v>
      </c>
      <c r="O7547">
        <v>0</v>
      </c>
      <c r="P7547">
        <v>0</v>
      </c>
      <c r="Q7547">
        <v>0</v>
      </c>
    </row>
    <row r="7548" spans="1:17" x14ac:dyDescent="0.25">
      <c r="A7548" t="s">
        <v>13569</v>
      </c>
      <c r="B7548" t="s">
        <v>72</v>
      </c>
      <c r="C7548" t="s">
        <v>123</v>
      </c>
      <c r="D7548" t="s">
        <v>526</v>
      </c>
      <c r="E7548" t="s">
        <v>563</v>
      </c>
      <c r="F7548" t="s">
        <v>394</v>
      </c>
      <c r="G7548">
        <v>0</v>
      </c>
      <c r="H7548">
        <v>0</v>
      </c>
      <c r="I7548">
        <v>0</v>
      </c>
      <c r="J7548">
        <v>0</v>
      </c>
      <c r="K7548">
        <v>0</v>
      </c>
      <c r="L7548">
        <v>0</v>
      </c>
      <c r="M7548">
        <v>0</v>
      </c>
      <c r="N7548">
        <v>15</v>
      </c>
      <c r="O7548">
        <v>14</v>
      </c>
      <c r="P7548">
        <v>1</v>
      </c>
      <c r="Q7548">
        <v>0</v>
      </c>
    </row>
    <row r="7549" spans="1:17" x14ac:dyDescent="0.25">
      <c r="A7549" t="s">
        <v>13570</v>
      </c>
      <c r="B7549" t="s">
        <v>72</v>
      </c>
      <c r="C7549" t="s">
        <v>123</v>
      </c>
      <c r="D7549" t="s">
        <v>526</v>
      </c>
      <c r="E7549" t="s">
        <v>563</v>
      </c>
      <c r="F7549" t="s">
        <v>395</v>
      </c>
      <c r="G7549">
        <v>0</v>
      </c>
      <c r="H7549">
        <v>0</v>
      </c>
      <c r="I7549">
        <v>0</v>
      </c>
      <c r="J7549">
        <v>0</v>
      </c>
      <c r="K7549">
        <v>0</v>
      </c>
      <c r="L7549">
        <v>0</v>
      </c>
      <c r="M7549">
        <v>0</v>
      </c>
      <c r="N7549">
        <v>14</v>
      </c>
      <c r="O7549">
        <v>13</v>
      </c>
      <c r="P7549">
        <v>1</v>
      </c>
      <c r="Q7549">
        <v>0</v>
      </c>
    </row>
    <row r="7550" spans="1:17" x14ac:dyDescent="0.25">
      <c r="A7550" t="s">
        <v>13571</v>
      </c>
      <c r="B7550" t="s">
        <v>72</v>
      </c>
      <c r="C7550" t="s">
        <v>123</v>
      </c>
      <c r="D7550" t="s">
        <v>526</v>
      </c>
      <c r="E7550" t="s">
        <v>563</v>
      </c>
      <c r="F7550" t="s">
        <v>525</v>
      </c>
      <c r="G7550">
        <v>27</v>
      </c>
      <c r="H7550">
        <v>0</v>
      </c>
      <c r="I7550">
        <v>0</v>
      </c>
      <c r="J7550">
        <v>0</v>
      </c>
      <c r="K7550">
        <v>0</v>
      </c>
      <c r="L7550">
        <v>0</v>
      </c>
      <c r="M7550">
        <v>0</v>
      </c>
      <c r="N7550">
        <v>0</v>
      </c>
      <c r="O7550">
        <v>0</v>
      </c>
      <c r="P7550">
        <v>0</v>
      </c>
      <c r="Q7550">
        <v>0</v>
      </c>
    </row>
    <row r="7551" spans="1:17" x14ac:dyDescent="0.25">
      <c r="A7551" t="s">
        <v>25375</v>
      </c>
      <c r="B7551" t="s">
        <v>72</v>
      </c>
      <c r="C7551" t="s">
        <v>123</v>
      </c>
      <c r="D7551" t="s">
        <v>526</v>
      </c>
      <c r="E7551" t="s">
        <v>21471</v>
      </c>
      <c r="F7551" t="s">
        <v>396</v>
      </c>
      <c r="G7551">
        <v>0</v>
      </c>
      <c r="H7551">
        <v>30</v>
      </c>
      <c r="I7551">
        <v>5</v>
      </c>
      <c r="J7551">
        <v>23</v>
      </c>
      <c r="K7551">
        <v>2</v>
      </c>
      <c r="L7551">
        <v>0</v>
      </c>
      <c r="M7551">
        <v>0</v>
      </c>
      <c r="N7551">
        <v>0</v>
      </c>
      <c r="O7551">
        <v>0</v>
      </c>
      <c r="P7551">
        <v>0</v>
      </c>
      <c r="Q7551">
        <v>0</v>
      </c>
    </row>
    <row r="7552" spans="1:17" x14ac:dyDescent="0.25">
      <c r="A7552" t="s">
        <v>25376</v>
      </c>
      <c r="B7552" t="s">
        <v>72</v>
      </c>
      <c r="C7552" t="s">
        <v>123</v>
      </c>
      <c r="D7552" t="s">
        <v>526</v>
      </c>
      <c r="E7552" t="s">
        <v>21471</v>
      </c>
      <c r="F7552" t="s">
        <v>4236</v>
      </c>
      <c r="G7552">
        <v>0</v>
      </c>
      <c r="H7552">
        <v>30</v>
      </c>
      <c r="I7552">
        <v>5</v>
      </c>
      <c r="J7552">
        <v>23</v>
      </c>
      <c r="K7552">
        <v>2</v>
      </c>
      <c r="L7552">
        <v>0</v>
      </c>
      <c r="M7552">
        <v>0</v>
      </c>
      <c r="N7552">
        <v>0</v>
      </c>
      <c r="O7552">
        <v>0</v>
      </c>
      <c r="P7552">
        <v>0</v>
      </c>
      <c r="Q7552">
        <v>0</v>
      </c>
    </row>
    <row r="7553" spans="1:17" x14ac:dyDescent="0.25">
      <c r="A7553" t="s">
        <v>25377</v>
      </c>
      <c r="B7553" t="s">
        <v>72</v>
      </c>
      <c r="C7553" t="s">
        <v>123</v>
      </c>
      <c r="D7553" t="s">
        <v>526</v>
      </c>
      <c r="E7553" t="s">
        <v>21471</v>
      </c>
      <c r="F7553" t="s">
        <v>4238</v>
      </c>
      <c r="G7553">
        <v>0</v>
      </c>
      <c r="H7553">
        <v>0</v>
      </c>
      <c r="I7553">
        <v>0</v>
      </c>
      <c r="J7553">
        <v>0</v>
      </c>
      <c r="K7553">
        <v>0</v>
      </c>
      <c r="L7553">
        <v>0</v>
      </c>
      <c r="M7553">
        <v>30</v>
      </c>
      <c r="N7553">
        <v>0</v>
      </c>
      <c r="O7553">
        <v>0</v>
      </c>
      <c r="P7553">
        <v>0</v>
      </c>
      <c r="Q7553">
        <v>0</v>
      </c>
    </row>
    <row r="7554" spans="1:17" x14ac:dyDescent="0.25">
      <c r="A7554" t="s">
        <v>25378</v>
      </c>
      <c r="B7554" t="s">
        <v>72</v>
      </c>
      <c r="C7554" t="s">
        <v>123</v>
      </c>
      <c r="D7554" t="s">
        <v>526</v>
      </c>
      <c r="E7554" t="s">
        <v>21471</v>
      </c>
      <c r="F7554" t="s">
        <v>397</v>
      </c>
      <c r="G7554">
        <v>0</v>
      </c>
      <c r="H7554">
        <v>30</v>
      </c>
      <c r="I7554">
        <v>5</v>
      </c>
      <c r="J7554">
        <v>23</v>
      </c>
      <c r="K7554">
        <v>2</v>
      </c>
      <c r="L7554">
        <v>0</v>
      </c>
      <c r="M7554">
        <v>0</v>
      </c>
      <c r="N7554">
        <v>0</v>
      </c>
      <c r="O7554">
        <v>0</v>
      </c>
      <c r="P7554">
        <v>0</v>
      </c>
      <c r="Q7554">
        <v>0</v>
      </c>
    </row>
    <row r="7555" spans="1:17" x14ac:dyDescent="0.25">
      <c r="A7555" t="s">
        <v>25379</v>
      </c>
      <c r="B7555" t="s">
        <v>72</v>
      </c>
      <c r="C7555" t="s">
        <v>123</v>
      </c>
      <c r="D7555" t="s">
        <v>526</v>
      </c>
      <c r="E7555" t="s">
        <v>21471</v>
      </c>
      <c r="F7555" t="s">
        <v>398</v>
      </c>
      <c r="G7555">
        <v>0</v>
      </c>
      <c r="H7555">
        <v>30</v>
      </c>
      <c r="I7555">
        <v>5</v>
      </c>
      <c r="J7555">
        <v>23</v>
      </c>
      <c r="K7555">
        <v>2</v>
      </c>
      <c r="L7555">
        <v>0</v>
      </c>
      <c r="M7555">
        <v>0</v>
      </c>
      <c r="N7555">
        <v>0</v>
      </c>
      <c r="O7555">
        <v>0</v>
      </c>
      <c r="P7555">
        <v>0</v>
      </c>
      <c r="Q7555">
        <v>0</v>
      </c>
    </row>
    <row r="7556" spans="1:17" x14ac:dyDescent="0.25">
      <c r="A7556" t="s">
        <v>25380</v>
      </c>
      <c r="B7556" t="s">
        <v>72</v>
      </c>
      <c r="C7556" t="s">
        <v>123</v>
      </c>
      <c r="D7556" t="s">
        <v>526</v>
      </c>
      <c r="E7556" t="s">
        <v>21471</v>
      </c>
      <c r="F7556" t="s">
        <v>4242</v>
      </c>
      <c r="G7556">
        <v>0</v>
      </c>
      <c r="H7556">
        <v>0</v>
      </c>
      <c r="I7556">
        <v>0</v>
      </c>
      <c r="J7556">
        <v>0</v>
      </c>
      <c r="K7556">
        <v>0</v>
      </c>
      <c r="L7556">
        <v>0</v>
      </c>
      <c r="M7556">
        <v>30</v>
      </c>
      <c r="N7556">
        <v>0</v>
      </c>
      <c r="O7556">
        <v>0</v>
      </c>
      <c r="P7556">
        <v>0</v>
      </c>
      <c r="Q7556">
        <v>0</v>
      </c>
    </row>
    <row r="7557" spans="1:17" x14ac:dyDescent="0.25">
      <c r="A7557" t="s">
        <v>25381</v>
      </c>
      <c r="B7557" t="s">
        <v>72</v>
      </c>
      <c r="C7557" t="s">
        <v>123</v>
      </c>
      <c r="D7557" t="s">
        <v>526</v>
      </c>
      <c r="E7557" t="s">
        <v>21471</v>
      </c>
      <c r="F7557" t="s">
        <v>399</v>
      </c>
      <c r="G7557">
        <v>0</v>
      </c>
      <c r="H7557">
        <v>30</v>
      </c>
      <c r="I7557">
        <v>5</v>
      </c>
      <c r="J7557">
        <v>23</v>
      </c>
      <c r="K7557">
        <v>2</v>
      </c>
      <c r="L7557">
        <v>0</v>
      </c>
      <c r="M7557">
        <v>0</v>
      </c>
      <c r="N7557">
        <v>0</v>
      </c>
      <c r="O7557">
        <v>0</v>
      </c>
      <c r="P7557">
        <v>0</v>
      </c>
      <c r="Q7557">
        <v>0</v>
      </c>
    </row>
    <row r="7558" spans="1:17" x14ac:dyDescent="0.25">
      <c r="A7558" t="s">
        <v>25382</v>
      </c>
      <c r="B7558" t="s">
        <v>72</v>
      </c>
      <c r="C7558" t="s">
        <v>123</v>
      </c>
      <c r="D7558" t="s">
        <v>526</v>
      </c>
      <c r="E7558" t="s">
        <v>21471</v>
      </c>
      <c r="F7558" t="s">
        <v>4245</v>
      </c>
      <c r="G7558">
        <v>0</v>
      </c>
      <c r="H7558">
        <v>0</v>
      </c>
      <c r="I7558">
        <v>0</v>
      </c>
      <c r="J7558">
        <v>0</v>
      </c>
      <c r="K7558">
        <v>0</v>
      </c>
      <c r="L7558">
        <v>0</v>
      </c>
      <c r="M7558">
        <v>30</v>
      </c>
      <c r="N7558">
        <v>0</v>
      </c>
      <c r="O7558">
        <v>0</v>
      </c>
      <c r="P7558">
        <v>0</v>
      </c>
      <c r="Q7558">
        <v>0</v>
      </c>
    </row>
    <row r="7559" spans="1:17" x14ac:dyDescent="0.25">
      <c r="A7559" t="s">
        <v>25383</v>
      </c>
      <c r="B7559" t="s">
        <v>72</v>
      </c>
      <c r="C7559" t="s">
        <v>123</v>
      </c>
      <c r="D7559" t="s">
        <v>526</v>
      </c>
      <c r="E7559" t="s">
        <v>21471</v>
      </c>
      <c r="F7559" t="s">
        <v>394</v>
      </c>
      <c r="G7559">
        <v>0</v>
      </c>
      <c r="H7559">
        <v>0</v>
      </c>
      <c r="I7559">
        <v>0</v>
      </c>
      <c r="J7559">
        <v>0</v>
      </c>
      <c r="K7559">
        <v>0</v>
      </c>
      <c r="L7559">
        <v>0</v>
      </c>
      <c r="M7559">
        <v>0</v>
      </c>
      <c r="N7559">
        <v>17</v>
      </c>
      <c r="O7559">
        <v>17</v>
      </c>
      <c r="P7559">
        <v>0</v>
      </c>
      <c r="Q7559">
        <v>0</v>
      </c>
    </row>
    <row r="7560" spans="1:17" x14ac:dyDescent="0.25">
      <c r="A7560" t="s">
        <v>25384</v>
      </c>
      <c r="B7560" t="s">
        <v>72</v>
      </c>
      <c r="C7560" t="s">
        <v>123</v>
      </c>
      <c r="D7560" t="s">
        <v>526</v>
      </c>
      <c r="E7560" t="s">
        <v>21471</v>
      </c>
      <c r="F7560" t="s">
        <v>395</v>
      </c>
      <c r="G7560">
        <v>0</v>
      </c>
      <c r="H7560">
        <v>0</v>
      </c>
      <c r="I7560">
        <v>0</v>
      </c>
      <c r="J7560">
        <v>0</v>
      </c>
      <c r="K7560">
        <v>0</v>
      </c>
      <c r="L7560">
        <v>0</v>
      </c>
      <c r="M7560">
        <v>0</v>
      </c>
      <c r="N7560">
        <v>12</v>
      </c>
      <c r="O7560">
        <v>12</v>
      </c>
      <c r="P7560">
        <v>0</v>
      </c>
      <c r="Q7560">
        <v>0</v>
      </c>
    </row>
    <row r="7561" spans="1:17" x14ac:dyDescent="0.25">
      <c r="A7561" t="s">
        <v>25385</v>
      </c>
      <c r="B7561" t="s">
        <v>72</v>
      </c>
      <c r="C7561" t="s">
        <v>123</v>
      </c>
      <c r="D7561" t="s">
        <v>526</v>
      </c>
      <c r="E7561" t="s">
        <v>21471</v>
      </c>
      <c r="F7561" t="s">
        <v>525</v>
      </c>
      <c r="G7561">
        <v>30</v>
      </c>
      <c r="H7561">
        <v>0</v>
      </c>
      <c r="I7561">
        <v>0</v>
      </c>
      <c r="J7561">
        <v>0</v>
      </c>
      <c r="K7561">
        <v>0</v>
      </c>
      <c r="L7561">
        <v>0</v>
      </c>
      <c r="M7561">
        <v>0</v>
      </c>
      <c r="N7561">
        <v>0</v>
      </c>
      <c r="O7561">
        <v>0</v>
      </c>
      <c r="P7561">
        <v>0</v>
      </c>
      <c r="Q7561">
        <v>0</v>
      </c>
    </row>
    <row r="7562" spans="1:17" x14ac:dyDescent="0.25">
      <c r="A7562" t="s">
        <v>13572</v>
      </c>
      <c r="B7562" t="s">
        <v>72</v>
      </c>
      <c r="C7562" t="s">
        <v>123</v>
      </c>
      <c r="D7562" t="s">
        <v>527</v>
      </c>
      <c r="E7562" t="s">
        <v>563</v>
      </c>
      <c r="F7562" t="s">
        <v>528</v>
      </c>
      <c r="G7562">
        <v>0</v>
      </c>
      <c r="H7562">
        <v>0</v>
      </c>
      <c r="I7562">
        <v>0</v>
      </c>
      <c r="J7562">
        <v>0</v>
      </c>
      <c r="K7562">
        <v>0</v>
      </c>
      <c r="L7562">
        <v>0</v>
      </c>
      <c r="M7562">
        <v>0</v>
      </c>
      <c r="N7562">
        <v>1</v>
      </c>
      <c r="O7562">
        <v>1</v>
      </c>
      <c r="P7562">
        <v>0</v>
      </c>
      <c r="Q7562">
        <v>0</v>
      </c>
    </row>
    <row r="7563" spans="1:17" x14ac:dyDescent="0.25">
      <c r="A7563" t="s">
        <v>13573</v>
      </c>
      <c r="B7563" t="s">
        <v>72</v>
      </c>
      <c r="C7563" t="s">
        <v>123</v>
      </c>
      <c r="D7563" t="s">
        <v>527</v>
      </c>
      <c r="E7563" t="s">
        <v>563</v>
      </c>
      <c r="F7563" t="s">
        <v>525</v>
      </c>
      <c r="G7563">
        <v>1</v>
      </c>
      <c r="H7563">
        <v>0</v>
      </c>
      <c r="I7563">
        <v>0</v>
      </c>
      <c r="J7563">
        <v>0</v>
      </c>
      <c r="K7563">
        <v>0</v>
      </c>
      <c r="L7563">
        <v>0</v>
      </c>
      <c r="M7563">
        <v>0</v>
      </c>
      <c r="N7563">
        <v>0</v>
      </c>
      <c r="O7563">
        <v>0</v>
      </c>
      <c r="P7563">
        <v>0</v>
      </c>
      <c r="Q7563">
        <v>0</v>
      </c>
    </row>
    <row r="7564" spans="1:17" x14ac:dyDescent="0.25">
      <c r="A7564" t="s">
        <v>25386</v>
      </c>
      <c r="B7564" t="s">
        <v>72</v>
      </c>
      <c r="C7564" t="s">
        <v>123</v>
      </c>
      <c r="D7564" t="s">
        <v>527</v>
      </c>
      <c r="E7564" t="s">
        <v>21471</v>
      </c>
      <c r="F7564" t="s">
        <v>528</v>
      </c>
      <c r="G7564">
        <v>0</v>
      </c>
      <c r="H7564">
        <v>0</v>
      </c>
      <c r="I7564">
        <v>0</v>
      </c>
      <c r="J7564">
        <v>0</v>
      </c>
      <c r="K7564">
        <v>0</v>
      </c>
      <c r="L7564">
        <v>0</v>
      </c>
      <c r="M7564">
        <v>0</v>
      </c>
      <c r="N7564">
        <v>4</v>
      </c>
      <c r="O7564">
        <v>3</v>
      </c>
      <c r="P7564">
        <v>1</v>
      </c>
      <c r="Q7564">
        <v>0</v>
      </c>
    </row>
    <row r="7565" spans="1:17" x14ac:dyDescent="0.25">
      <c r="A7565" t="s">
        <v>25387</v>
      </c>
      <c r="B7565" t="s">
        <v>72</v>
      </c>
      <c r="C7565" t="s">
        <v>123</v>
      </c>
      <c r="D7565" t="s">
        <v>527</v>
      </c>
      <c r="E7565" t="s">
        <v>21471</v>
      </c>
      <c r="F7565" t="s">
        <v>525</v>
      </c>
      <c r="G7565">
        <v>4</v>
      </c>
      <c r="H7565">
        <v>0</v>
      </c>
      <c r="I7565">
        <v>0</v>
      </c>
      <c r="J7565">
        <v>0</v>
      </c>
      <c r="K7565">
        <v>0</v>
      </c>
      <c r="L7565">
        <v>0</v>
      </c>
      <c r="M7565">
        <v>0</v>
      </c>
      <c r="N7565">
        <v>0</v>
      </c>
      <c r="O7565">
        <v>0</v>
      </c>
      <c r="P7565">
        <v>0</v>
      </c>
      <c r="Q7565">
        <v>0</v>
      </c>
    </row>
    <row r="7566" spans="1:17" x14ac:dyDescent="0.25">
      <c r="A7566" t="s">
        <v>13574</v>
      </c>
      <c r="B7566" t="s">
        <v>72</v>
      </c>
      <c r="C7566" t="s">
        <v>123</v>
      </c>
      <c r="D7566" t="s">
        <v>12971</v>
      </c>
      <c r="E7566" t="s">
        <v>563</v>
      </c>
      <c r="F7566" t="s">
        <v>525</v>
      </c>
      <c r="G7566">
        <v>2</v>
      </c>
      <c r="H7566">
        <v>0</v>
      </c>
      <c r="I7566">
        <v>0</v>
      </c>
      <c r="J7566">
        <v>0</v>
      </c>
      <c r="K7566">
        <v>0</v>
      </c>
      <c r="L7566">
        <v>0</v>
      </c>
      <c r="M7566">
        <v>0</v>
      </c>
      <c r="N7566">
        <v>0</v>
      </c>
      <c r="O7566">
        <v>0</v>
      </c>
      <c r="P7566">
        <v>0</v>
      </c>
      <c r="Q7566">
        <v>0</v>
      </c>
    </row>
    <row r="7567" spans="1:17" x14ac:dyDescent="0.25">
      <c r="A7567" t="s">
        <v>25388</v>
      </c>
      <c r="B7567" t="s">
        <v>72</v>
      </c>
      <c r="C7567" t="s">
        <v>123</v>
      </c>
      <c r="D7567" t="s">
        <v>12971</v>
      </c>
      <c r="E7567" t="s">
        <v>21471</v>
      </c>
      <c r="F7567" t="s">
        <v>525</v>
      </c>
      <c r="G7567">
        <v>3</v>
      </c>
      <c r="H7567">
        <v>0</v>
      </c>
      <c r="I7567">
        <v>0</v>
      </c>
      <c r="J7567">
        <v>0</v>
      </c>
      <c r="K7567">
        <v>0</v>
      </c>
      <c r="L7567">
        <v>0</v>
      </c>
      <c r="M7567">
        <v>0</v>
      </c>
      <c r="N7567">
        <v>0</v>
      </c>
      <c r="O7567">
        <v>0</v>
      </c>
      <c r="P7567">
        <v>0</v>
      </c>
      <c r="Q7567">
        <v>0</v>
      </c>
    </row>
    <row r="7568" spans="1:17" x14ac:dyDescent="0.25">
      <c r="A7568" t="s">
        <v>13575</v>
      </c>
      <c r="B7568" t="s">
        <v>72</v>
      </c>
      <c r="C7568" t="s">
        <v>124</v>
      </c>
      <c r="D7568" t="s">
        <v>529</v>
      </c>
      <c r="E7568" t="s">
        <v>563</v>
      </c>
      <c r="F7568" t="s">
        <v>525</v>
      </c>
      <c r="G7568">
        <v>6</v>
      </c>
      <c r="H7568">
        <v>0</v>
      </c>
      <c r="I7568">
        <v>0</v>
      </c>
      <c r="J7568">
        <v>0</v>
      </c>
      <c r="K7568">
        <v>0</v>
      </c>
      <c r="L7568">
        <v>0</v>
      </c>
      <c r="M7568">
        <v>0</v>
      </c>
      <c r="N7568">
        <v>0</v>
      </c>
      <c r="O7568">
        <v>0</v>
      </c>
      <c r="P7568">
        <v>0</v>
      </c>
      <c r="Q7568">
        <v>0</v>
      </c>
    </row>
    <row r="7569" spans="1:17" x14ac:dyDescent="0.25">
      <c r="A7569" t="s">
        <v>25389</v>
      </c>
      <c r="B7569" t="s">
        <v>72</v>
      </c>
      <c r="C7569" t="s">
        <v>124</v>
      </c>
      <c r="D7569" t="s">
        <v>529</v>
      </c>
      <c r="E7569" t="s">
        <v>21471</v>
      </c>
      <c r="F7569" t="s">
        <v>525</v>
      </c>
      <c r="G7569">
        <v>32</v>
      </c>
      <c r="H7569">
        <v>0</v>
      </c>
      <c r="I7569">
        <v>0</v>
      </c>
      <c r="J7569">
        <v>0</v>
      </c>
      <c r="K7569">
        <v>0</v>
      </c>
      <c r="L7569">
        <v>0</v>
      </c>
      <c r="M7569">
        <v>0</v>
      </c>
      <c r="N7569">
        <v>0</v>
      </c>
      <c r="O7569">
        <v>0</v>
      </c>
      <c r="P7569">
        <v>0</v>
      </c>
      <c r="Q7569">
        <v>0</v>
      </c>
    </row>
    <row r="7570" spans="1:17" x14ac:dyDescent="0.25">
      <c r="A7570" t="s">
        <v>13576</v>
      </c>
      <c r="B7570" t="s">
        <v>72</v>
      </c>
      <c r="C7570" t="s">
        <v>124</v>
      </c>
      <c r="D7570" t="s">
        <v>526</v>
      </c>
      <c r="E7570" t="s">
        <v>563</v>
      </c>
      <c r="F7570" t="s">
        <v>396</v>
      </c>
      <c r="G7570">
        <v>0</v>
      </c>
      <c r="H7570">
        <v>105</v>
      </c>
      <c r="I7570">
        <v>21</v>
      </c>
      <c r="J7570">
        <v>77</v>
      </c>
      <c r="K7570">
        <v>6</v>
      </c>
      <c r="L7570">
        <v>1</v>
      </c>
      <c r="M7570">
        <v>0</v>
      </c>
      <c r="N7570">
        <v>0</v>
      </c>
      <c r="O7570">
        <v>0</v>
      </c>
      <c r="P7570">
        <v>0</v>
      </c>
      <c r="Q7570">
        <v>0</v>
      </c>
    </row>
    <row r="7571" spans="1:17" x14ac:dyDescent="0.25">
      <c r="A7571" t="s">
        <v>13577</v>
      </c>
      <c r="B7571" t="s">
        <v>72</v>
      </c>
      <c r="C7571" t="s">
        <v>124</v>
      </c>
      <c r="D7571" t="s">
        <v>526</v>
      </c>
      <c r="E7571" t="s">
        <v>563</v>
      </c>
      <c r="F7571" t="s">
        <v>4236</v>
      </c>
      <c r="G7571">
        <v>0</v>
      </c>
      <c r="H7571">
        <v>105</v>
      </c>
      <c r="I7571">
        <v>21</v>
      </c>
      <c r="J7571">
        <v>75</v>
      </c>
      <c r="K7571">
        <v>6</v>
      </c>
      <c r="L7571">
        <v>3</v>
      </c>
      <c r="M7571">
        <v>0</v>
      </c>
      <c r="N7571">
        <v>0</v>
      </c>
      <c r="O7571">
        <v>0</v>
      </c>
      <c r="P7571">
        <v>0</v>
      </c>
      <c r="Q7571">
        <v>0</v>
      </c>
    </row>
    <row r="7572" spans="1:17" x14ac:dyDescent="0.25">
      <c r="A7572" t="s">
        <v>13578</v>
      </c>
      <c r="B7572" t="s">
        <v>72</v>
      </c>
      <c r="C7572" t="s">
        <v>124</v>
      </c>
      <c r="D7572" t="s">
        <v>526</v>
      </c>
      <c r="E7572" t="s">
        <v>563</v>
      </c>
      <c r="F7572" t="s">
        <v>4238</v>
      </c>
      <c r="G7572">
        <v>0</v>
      </c>
      <c r="H7572">
        <v>0</v>
      </c>
      <c r="I7572">
        <v>0</v>
      </c>
      <c r="J7572">
        <v>0</v>
      </c>
      <c r="K7572">
        <v>0</v>
      </c>
      <c r="L7572">
        <v>0</v>
      </c>
      <c r="M7572">
        <v>105</v>
      </c>
      <c r="N7572">
        <v>0</v>
      </c>
      <c r="O7572">
        <v>0</v>
      </c>
      <c r="P7572">
        <v>0</v>
      </c>
      <c r="Q7572">
        <v>0</v>
      </c>
    </row>
    <row r="7573" spans="1:17" x14ac:dyDescent="0.25">
      <c r="A7573" t="s">
        <v>13579</v>
      </c>
      <c r="B7573" t="s">
        <v>72</v>
      </c>
      <c r="C7573" t="s">
        <v>124</v>
      </c>
      <c r="D7573" t="s">
        <v>526</v>
      </c>
      <c r="E7573" t="s">
        <v>563</v>
      </c>
      <c r="F7573" t="s">
        <v>397</v>
      </c>
      <c r="G7573">
        <v>0</v>
      </c>
      <c r="H7573">
        <v>105</v>
      </c>
      <c r="I7573">
        <v>21</v>
      </c>
      <c r="J7573">
        <v>75</v>
      </c>
      <c r="K7573">
        <v>6</v>
      </c>
      <c r="L7573">
        <v>3</v>
      </c>
      <c r="M7573">
        <v>0</v>
      </c>
      <c r="N7573">
        <v>0</v>
      </c>
      <c r="O7573">
        <v>0</v>
      </c>
      <c r="P7573">
        <v>0</v>
      </c>
      <c r="Q7573">
        <v>0</v>
      </c>
    </row>
    <row r="7574" spans="1:17" x14ac:dyDescent="0.25">
      <c r="A7574" t="s">
        <v>25791</v>
      </c>
      <c r="B7574" t="s">
        <v>72</v>
      </c>
      <c r="C7574" t="s">
        <v>183</v>
      </c>
      <c r="D7574" t="s">
        <v>12971</v>
      </c>
      <c r="E7574" t="s">
        <v>21471</v>
      </c>
      <c r="F7574" t="s">
        <v>525</v>
      </c>
      <c r="G7574">
        <v>5</v>
      </c>
      <c r="H7574">
        <v>0</v>
      </c>
      <c r="I7574">
        <v>0</v>
      </c>
      <c r="J7574">
        <v>0</v>
      </c>
      <c r="K7574">
        <v>0</v>
      </c>
      <c r="L7574">
        <v>0</v>
      </c>
      <c r="M7574">
        <v>0</v>
      </c>
      <c r="N7574">
        <v>0</v>
      </c>
      <c r="O7574">
        <v>0</v>
      </c>
      <c r="P7574">
        <v>0</v>
      </c>
      <c r="Q7574">
        <v>0</v>
      </c>
    </row>
    <row r="7575" spans="1:17" x14ac:dyDescent="0.25">
      <c r="A7575" t="s">
        <v>17727</v>
      </c>
      <c r="B7575" t="s">
        <v>72</v>
      </c>
      <c r="C7575" t="s">
        <v>184</v>
      </c>
      <c r="D7575" t="s">
        <v>529</v>
      </c>
      <c r="E7575" t="s">
        <v>563</v>
      </c>
      <c r="F7575" t="s">
        <v>525</v>
      </c>
      <c r="G7575">
        <v>1</v>
      </c>
      <c r="H7575">
        <v>0</v>
      </c>
      <c r="I7575">
        <v>0</v>
      </c>
      <c r="J7575">
        <v>0</v>
      </c>
      <c r="K7575">
        <v>0</v>
      </c>
      <c r="L7575">
        <v>0</v>
      </c>
      <c r="M7575">
        <v>0</v>
      </c>
      <c r="N7575">
        <v>0</v>
      </c>
      <c r="O7575">
        <v>0</v>
      </c>
      <c r="P7575">
        <v>0</v>
      </c>
      <c r="Q7575">
        <v>0</v>
      </c>
    </row>
    <row r="7576" spans="1:17" x14ac:dyDescent="0.25">
      <c r="A7576" t="s">
        <v>13243</v>
      </c>
      <c r="B7576" t="s">
        <v>74</v>
      </c>
      <c r="C7576" t="s">
        <v>206</v>
      </c>
      <c r="D7576" t="s">
        <v>526</v>
      </c>
      <c r="E7576" t="s">
        <v>563</v>
      </c>
      <c r="F7576" t="s">
        <v>395</v>
      </c>
      <c r="G7576">
        <v>0</v>
      </c>
      <c r="H7576">
        <v>0</v>
      </c>
      <c r="I7576">
        <v>0</v>
      </c>
      <c r="J7576">
        <v>0</v>
      </c>
      <c r="K7576">
        <v>0</v>
      </c>
      <c r="L7576">
        <v>0</v>
      </c>
      <c r="M7576">
        <v>0</v>
      </c>
      <c r="N7576">
        <v>3</v>
      </c>
      <c r="O7576">
        <v>3</v>
      </c>
      <c r="P7576">
        <v>0</v>
      </c>
      <c r="Q7576">
        <v>0</v>
      </c>
    </row>
    <row r="7577" spans="1:17" x14ac:dyDescent="0.25">
      <c r="A7577" t="s">
        <v>13244</v>
      </c>
      <c r="B7577" t="s">
        <v>74</v>
      </c>
      <c r="C7577" t="s">
        <v>206</v>
      </c>
      <c r="D7577" t="s">
        <v>526</v>
      </c>
      <c r="E7577" t="s">
        <v>563</v>
      </c>
      <c r="F7577" t="s">
        <v>525</v>
      </c>
      <c r="G7577">
        <v>4</v>
      </c>
      <c r="H7577">
        <v>0</v>
      </c>
      <c r="I7577">
        <v>0</v>
      </c>
      <c r="J7577">
        <v>0</v>
      </c>
      <c r="K7577">
        <v>0</v>
      </c>
      <c r="L7577">
        <v>0</v>
      </c>
      <c r="M7577">
        <v>0</v>
      </c>
      <c r="N7577">
        <v>0</v>
      </c>
      <c r="O7577">
        <v>0</v>
      </c>
      <c r="P7577">
        <v>0</v>
      </c>
      <c r="Q7577">
        <v>0</v>
      </c>
    </row>
    <row r="7578" spans="1:17" x14ac:dyDescent="0.25">
      <c r="A7578" t="s">
        <v>26092</v>
      </c>
      <c r="B7578" t="s">
        <v>74</v>
      </c>
      <c r="C7578" t="s">
        <v>206</v>
      </c>
      <c r="D7578" t="s">
        <v>526</v>
      </c>
      <c r="E7578" t="s">
        <v>21471</v>
      </c>
      <c r="F7578" t="s">
        <v>396</v>
      </c>
      <c r="G7578">
        <v>0</v>
      </c>
      <c r="H7578">
        <v>5</v>
      </c>
      <c r="I7578">
        <v>1</v>
      </c>
      <c r="J7578">
        <v>2</v>
      </c>
      <c r="K7578">
        <v>0</v>
      </c>
      <c r="L7578">
        <v>2</v>
      </c>
      <c r="M7578">
        <v>0</v>
      </c>
      <c r="N7578">
        <v>0</v>
      </c>
      <c r="O7578">
        <v>0</v>
      </c>
      <c r="P7578">
        <v>0</v>
      </c>
      <c r="Q7578">
        <v>0</v>
      </c>
    </row>
    <row r="7579" spans="1:17" x14ac:dyDescent="0.25">
      <c r="A7579" t="s">
        <v>26093</v>
      </c>
      <c r="B7579" t="s">
        <v>74</v>
      </c>
      <c r="C7579" t="s">
        <v>206</v>
      </c>
      <c r="D7579" t="s">
        <v>526</v>
      </c>
      <c r="E7579" t="s">
        <v>21471</v>
      </c>
      <c r="F7579" t="s">
        <v>4236</v>
      </c>
      <c r="G7579">
        <v>0</v>
      </c>
      <c r="H7579">
        <v>5</v>
      </c>
      <c r="I7579">
        <v>1</v>
      </c>
      <c r="J7579">
        <v>2</v>
      </c>
      <c r="K7579">
        <v>0</v>
      </c>
      <c r="L7579">
        <v>2</v>
      </c>
      <c r="M7579">
        <v>0</v>
      </c>
      <c r="N7579">
        <v>0</v>
      </c>
      <c r="O7579">
        <v>0</v>
      </c>
      <c r="P7579">
        <v>0</v>
      </c>
      <c r="Q7579">
        <v>0</v>
      </c>
    </row>
    <row r="7580" spans="1:17" x14ac:dyDescent="0.25">
      <c r="A7580" t="s">
        <v>26094</v>
      </c>
      <c r="B7580" t="s">
        <v>74</v>
      </c>
      <c r="C7580" t="s">
        <v>206</v>
      </c>
      <c r="D7580" t="s">
        <v>526</v>
      </c>
      <c r="E7580" t="s">
        <v>21471</v>
      </c>
      <c r="F7580" t="s">
        <v>4238</v>
      </c>
      <c r="G7580">
        <v>0</v>
      </c>
      <c r="H7580">
        <v>0</v>
      </c>
      <c r="I7580">
        <v>0</v>
      </c>
      <c r="J7580">
        <v>0</v>
      </c>
      <c r="K7580">
        <v>0</v>
      </c>
      <c r="L7580">
        <v>0</v>
      </c>
      <c r="M7580">
        <v>5</v>
      </c>
      <c r="N7580">
        <v>0</v>
      </c>
      <c r="O7580">
        <v>0</v>
      </c>
      <c r="P7580">
        <v>0</v>
      </c>
      <c r="Q7580">
        <v>0</v>
      </c>
    </row>
    <row r="7581" spans="1:17" x14ac:dyDescent="0.25">
      <c r="A7581" t="s">
        <v>26095</v>
      </c>
      <c r="B7581" t="s">
        <v>74</v>
      </c>
      <c r="C7581" t="s">
        <v>206</v>
      </c>
      <c r="D7581" t="s">
        <v>526</v>
      </c>
      <c r="E7581" t="s">
        <v>21471</v>
      </c>
      <c r="F7581" t="s">
        <v>397</v>
      </c>
      <c r="G7581">
        <v>0</v>
      </c>
      <c r="H7581">
        <v>5</v>
      </c>
      <c r="I7581">
        <v>1</v>
      </c>
      <c r="J7581">
        <v>2</v>
      </c>
      <c r="K7581">
        <v>0</v>
      </c>
      <c r="L7581">
        <v>2</v>
      </c>
      <c r="M7581">
        <v>0</v>
      </c>
      <c r="N7581">
        <v>0</v>
      </c>
      <c r="O7581">
        <v>0</v>
      </c>
      <c r="P7581">
        <v>0</v>
      </c>
      <c r="Q7581">
        <v>0</v>
      </c>
    </row>
    <row r="7582" spans="1:17" x14ac:dyDescent="0.25">
      <c r="A7582" t="s">
        <v>26096</v>
      </c>
      <c r="B7582" t="s">
        <v>74</v>
      </c>
      <c r="C7582" t="s">
        <v>206</v>
      </c>
      <c r="D7582" t="s">
        <v>526</v>
      </c>
      <c r="E7582" t="s">
        <v>21471</v>
      </c>
      <c r="F7582" t="s">
        <v>398</v>
      </c>
      <c r="G7582">
        <v>0</v>
      </c>
      <c r="H7582">
        <v>5</v>
      </c>
      <c r="I7582">
        <v>1</v>
      </c>
      <c r="J7582">
        <v>2</v>
      </c>
      <c r="K7582">
        <v>0</v>
      </c>
      <c r="L7582">
        <v>2</v>
      </c>
      <c r="M7582">
        <v>0</v>
      </c>
      <c r="N7582">
        <v>0</v>
      </c>
      <c r="O7582">
        <v>0</v>
      </c>
      <c r="P7582">
        <v>0</v>
      </c>
      <c r="Q7582">
        <v>0</v>
      </c>
    </row>
    <row r="7583" spans="1:17" x14ac:dyDescent="0.25">
      <c r="A7583" t="s">
        <v>26097</v>
      </c>
      <c r="B7583" t="s">
        <v>74</v>
      </c>
      <c r="C7583" t="s">
        <v>206</v>
      </c>
      <c r="D7583" t="s">
        <v>526</v>
      </c>
      <c r="E7583" t="s">
        <v>21471</v>
      </c>
      <c r="F7583" t="s">
        <v>4242</v>
      </c>
      <c r="G7583">
        <v>0</v>
      </c>
      <c r="H7583">
        <v>0</v>
      </c>
      <c r="I7583">
        <v>0</v>
      </c>
      <c r="J7583">
        <v>0</v>
      </c>
      <c r="K7583">
        <v>0</v>
      </c>
      <c r="L7583">
        <v>0</v>
      </c>
      <c r="M7583">
        <v>5</v>
      </c>
      <c r="N7583">
        <v>0</v>
      </c>
      <c r="O7583">
        <v>0</v>
      </c>
      <c r="P7583">
        <v>0</v>
      </c>
      <c r="Q7583">
        <v>0</v>
      </c>
    </row>
    <row r="7584" spans="1:17" x14ac:dyDescent="0.25">
      <c r="A7584" t="s">
        <v>26098</v>
      </c>
      <c r="B7584" t="s">
        <v>74</v>
      </c>
      <c r="C7584" t="s">
        <v>206</v>
      </c>
      <c r="D7584" t="s">
        <v>526</v>
      </c>
      <c r="E7584" t="s">
        <v>21471</v>
      </c>
      <c r="F7584" t="s">
        <v>399</v>
      </c>
      <c r="G7584">
        <v>0</v>
      </c>
      <c r="H7584">
        <v>5</v>
      </c>
      <c r="I7584">
        <v>1</v>
      </c>
      <c r="J7584">
        <v>2</v>
      </c>
      <c r="K7584">
        <v>0</v>
      </c>
      <c r="L7584">
        <v>2</v>
      </c>
      <c r="M7584">
        <v>0</v>
      </c>
      <c r="N7584">
        <v>0</v>
      </c>
      <c r="O7584">
        <v>0</v>
      </c>
      <c r="P7584">
        <v>0</v>
      </c>
      <c r="Q7584">
        <v>0</v>
      </c>
    </row>
    <row r="7585" spans="1:17" x14ac:dyDescent="0.25">
      <c r="A7585" t="s">
        <v>26099</v>
      </c>
      <c r="B7585" t="s">
        <v>74</v>
      </c>
      <c r="C7585" t="s">
        <v>206</v>
      </c>
      <c r="D7585" t="s">
        <v>526</v>
      </c>
      <c r="E7585" t="s">
        <v>21471</v>
      </c>
      <c r="F7585" t="s">
        <v>4245</v>
      </c>
      <c r="G7585">
        <v>0</v>
      </c>
      <c r="H7585">
        <v>0</v>
      </c>
      <c r="I7585">
        <v>0</v>
      </c>
      <c r="J7585">
        <v>0</v>
      </c>
      <c r="K7585">
        <v>0</v>
      </c>
      <c r="L7585">
        <v>0</v>
      </c>
      <c r="M7585">
        <v>5</v>
      </c>
      <c r="N7585">
        <v>0</v>
      </c>
      <c r="O7585">
        <v>0</v>
      </c>
      <c r="P7585">
        <v>0</v>
      </c>
      <c r="Q7585">
        <v>0</v>
      </c>
    </row>
    <row r="7586" spans="1:17" x14ac:dyDescent="0.25">
      <c r="A7586" t="s">
        <v>26100</v>
      </c>
      <c r="B7586" t="s">
        <v>74</v>
      </c>
      <c r="C7586" t="s">
        <v>206</v>
      </c>
      <c r="D7586" t="s">
        <v>526</v>
      </c>
      <c r="E7586" t="s">
        <v>21471</v>
      </c>
      <c r="F7586" t="s">
        <v>394</v>
      </c>
      <c r="G7586">
        <v>0</v>
      </c>
      <c r="H7586">
        <v>0</v>
      </c>
      <c r="I7586">
        <v>0</v>
      </c>
      <c r="J7586">
        <v>0</v>
      </c>
      <c r="K7586">
        <v>0</v>
      </c>
      <c r="L7586">
        <v>0</v>
      </c>
      <c r="M7586">
        <v>0</v>
      </c>
      <c r="N7586">
        <v>4</v>
      </c>
      <c r="O7586">
        <v>2</v>
      </c>
      <c r="P7586">
        <v>0</v>
      </c>
      <c r="Q7586">
        <v>2</v>
      </c>
    </row>
    <row r="7587" spans="1:17" x14ac:dyDescent="0.25">
      <c r="A7587" t="s">
        <v>26101</v>
      </c>
      <c r="B7587" t="s">
        <v>74</v>
      </c>
      <c r="C7587" t="s">
        <v>206</v>
      </c>
      <c r="D7587" t="s">
        <v>526</v>
      </c>
      <c r="E7587" t="s">
        <v>21471</v>
      </c>
      <c r="F7587" t="s">
        <v>395</v>
      </c>
      <c r="G7587">
        <v>0</v>
      </c>
      <c r="H7587">
        <v>0</v>
      </c>
      <c r="I7587">
        <v>0</v>
      </c>
      <c r="J7587">
        <v>0</v>
      </c>
      <c r="K7587">
        <v>0</v>
      </c>
      <c r="L7587">
        <v>0</v>
      </c>
      <c r="M7587">
        <v>0</v>
      </c>
      <c r="N7587">
        <v>3</v>
      </c>
      <c r="O7587">
        <v>1</v>
      </c>
      <c r="P7587">
        <v>0</v>
      </c>
      <c r="Q7587">
        <v>2</v>
      </c>
    </row>
    <row r="7588" spans="1:17" x14ac:dyDescent="0.25">
      <c r="A7588" t="s">
        <v>26102</v>
      </c>
      <c r="B7588" t="s">
        <v>74</v>
      </c>
      <c r="C7588" t="s">
        <v>206</v>
      </c>
      <c r="D7588" t="s">
        <v>526</v>
      </c>
      <c r="E7588" t="s">
        <v>21471</v>
      </c>
      <c r="F7588" t="s">
        <v>525</v>
      </c>
      <c r="G7588">
        <v>5</v>
      </c>
      <c r="H7588">
        <v>0</v>
      </c>
      <c r="I7588">
        <v>0</v>
      </c>
      <c r="J7588">
        <v>0</v>
      </c>
      <c r="K7588">
        <v>0</v>
      </c>
      <c r="L7588">
        <v>0</v>
      </c>
      <c r="M7588">
        <v>0</v>
      </c>
      <c r="N7588">
        <v>0</v>
      </c>
      <c r="O7588">
        <v>0</v>
      </c>
      <c r="P7588">
        <v>0</v>
      </c>
      <c r="Q7588">
        <v>0</v>
      </c>
    </row>
    <row r="7589" spans="1:17" x14ac:dyDescent="0.25">
      <c r="A7589" t="s">
        <v>13245</v>
      </c>
      <c r="B7589" t="s">
        <v>74</v>
      </c>
      <c r="C7589" t="s">
        <v>207</v>
      </c>
      <c r="D7589" t="s">
        <v>529</v>
      </c>
      <c r="E7589" t="s">
        <v>563</v>
      </c>
      <c r="F7589" t="s">
        <v>525</v>
      </c>
      <c r="G7589">
        <v>3</v>
      </c>
      <c r="H7589">
        <v>0</v>
      </c>
      <c r="I7589">
        <v>0</v>
      </c>
      <c r="J7589">
        <v>0</v>
      </c>
      <c r="K7589">
        <v>0</v>
      </c>
      <c r="L7589">
        <v>0</v>
      </c>
      <c r="M7589">
        <v>0</v>
      </c>
      <c r="N7589">
        <v>0</v>
      </c>
      <c r="O7589">
        <v>0</v>
      </c>
      <c r="P7589">
        <v>0</v>
      </c>
      <c r="Q7589">
        <v>0</v>
      </c>
    </row>
    <row r="7590" spans="1:17" x14ac:dyDescent="0.25">
      <c r="A7590" t="s">
        <v>26103</v>
      </c>
      <c r="B7590" t="s">
        <v>74</v>
      </c>
      <c r="C7590" t="s">
        <v>207</v>
      </c>
      <c r="D7590" t="s">
        <v>529</v>
      </c>
      <c r="E7590" t="s">
        <v>21471</v>
      </c>
      <c r="F7590" t="s">
        <v>525</v>
      </c>
      <c r="G7590">
        <v>14</v>
      </c>
      <c r="H7590">
        <v>0</v>
      </c>
      <c r="I7590">
        <v>0</v>
      </c>
      <c r="J7590">
        <v>0</v>
      </c>
      <c r="K7590">
        <v>0</v>
      </c>
      <c r="L7590">
        <v>0</v>
      </c>
      <c r="M7590">
        <v>0</v>
      </c>
      <c r="N7590">
        <v>0</v>
      </c>
      <c r="O7590">
        <v>0</v>
      </c>
      <c r="P7590">
        <v>0</v>
      </c>
      <c r="Q7590">
        <v>0</v>
      </c>
    </row>
    <row r="7591" spans="1:17" x14ac:dyDescent="0.25">
      <c r="A7591" t="s">
        <v>18243</v>
      </c>
      <c r="B7591" t="s">
        <v>74</v>
      </c>
      <c r="C7591" t="s">
        <v>207</v>
      </c>
      <c r="D7591" t="s">
        <v>526</v>
      </c>
      <c r="E7591" t="s">
        <v>563</v>
      </c>
      <c r="F7591" t="s">
        <v>396</v>
      </c>
      <c r="G7591">
        <v>0</v>
      </c>
      <c r="H7591">
        <v>47</v>
      </c>
      <c r="I7591">
        <v>8</v>
      </c>
      <c r="J7591">
        <v>33</v>
      </c>
      <c r="K7591">
        <v>5</v>
      </c>
      <c r="L7591">
        <v>1</v>
      </c>
      <c r="M7591">
        <v>0</v>
      </c>
      <c r="N7591">
        <v>0</v>
      </c>
      <c r="O7591">
        <v>0</v>
      </c>
      <c r="P7591">
        <v>0</v>
      </c>
      <c r="Q7591">
        <v>0</v>
      </c>
    </row>
    <row r="7592" spans="1:17" x14ac:dyDescent="0.25">
      <c r="A7592" t="s">
        <v>18244</v>
      </c>
      <c r="B7592" t="s">
        <v>74</v>
      </c>
      <c r="C7592" t="s">
        <v>207</v>
      </c>
      <c r="D7592" t="s">
        <v>526</v>
      </c>
      <c r="E7592" t="s">
        <v>563</v>
      </c>
      <c r="F7592" t="s">
        <v>4236</v>
      </c>
      <c r="G7592">
        <v>0</v>
      </c>
      <c r="H7592">
        <v>47</v>
      </c>
      <c r="I7592">
        <v>7</v>
      </c>
      <c r="J7592">
        <v>33</v>
      </c>
      <c r="K7592">
        <v>5</v>
      </c>
      <c r="L7592">
        <v>2</v>
      </c>
      <c r="M7592">
        <v>0</v>
      </c>
      <c r="N7592">
        <v>0</v>
      </c>
      <c r="O7592">
        <v>0</v>
      </c>
      <c r="P7592">
        <v>0</v>
      </c>
      <c r="Q7592">
        <v>0</v>
      </c>
    </row>
    <row r="7593" spans="1:17" x14ac:dyDescent="0.25">
      <c r="A7593" t="s">
        <v>18245</v>
      </c>
      <c r="B7593" t="s">
        <v>74</v>
      </c>
      <c r="C7593" t="s">
        <v>207</v>
      </c>
      <c r="D7593" t="s">
        <v>526</v>
      </c>
      <c r="E7593" t="s">
        <v>563</v>
      </c>
      <c r="F7593" t="s">
        <v>4238</v>
      </c>
      <c r="G7593">
        <v>0</v>
      </c>
      <c r="H7593">
        <v>0</v>
      </c>
      <c r="I7593">
        <v>0</v>
      </c>
      <c r="J7593">
        <v>0</v>
      </c>
      <c r="K7593">
        <v>0</v>
      </c>
      <c r="L7593">
        <v>0</v>
      </c>
      <c r="M7593">
        <v>47</v>
      </c>
      <c r="N7593">
        <v>0</v>
      </c>
      <c r="O7593">
        <v>0</v>
      </c>
      <c r="P7593">
        <v>0</v>
      </c>
      <c r="Q7593">
        <v>0</v>
      </c>
    </row>
    <row r="7594" spans="1:17" x14ac:dyDescent="0.25">
      <c r="A7594" t="s">
        <v>18246</v>
      </c>
      <c r="B7594" t="s">
        <v>74</v>
      </c>
      <c r="C7594" t="s">
        <v>207</v>
      </c>
      <c r="D7594" t="s">
        <v>526</v>
      </c>
      <c r="E7594" t="s">
        <v>563</v>
      </c>
      <c r="F7594" t="s">
        <v>397</v>
      </c>
      <c r="G7594">
        <v>0</v>
      </c>
      <c r="H7594">
        <v>47</v>
      </c>
      <c r="I7594">
        <v>7</v>
      </c>
      <c r="J7594">
        <v>33</v>
      </c>
      <c r="K7594">
        <v>5</v>
      </c>
      <c r="L7594">
        <v>2</v>
      </c>
      <c r="M7594">
        <v>0</v>
      </c>
      <c r="N7594">
        <v>0</v>
      </c>
      <c r="O7594">
        <v>0</v>
      </c>
      <c r="P7594">
        <v>0</v>
      </c>
      <c r="Q7594">
        <v>0</v>
      </c>
    </row>
    <row r="7595" spans="1:17" x14ac:dyDescent="0.25">
      <c r="A7595" t="s">
        <v>18247</v>
      </c>
      <c r="B7595" t="s">
        <v>74</v>
      </c>
      <c r="C7595" t="s">
        <v>207</v>
      </c>
      <c r="D7595" t="s">
        <v>526</v>
      </c>
      <c r="E7595" t="s">
        <v>563</v>
      </c>
      <c r="F7595" t="s">
        <v>398</v>
      </c>
      <c r="G7595">
        <v>0</v>
      </c>
      <c r="H7595">
        <v>47</v>
      </c>
      <c r="I7595">
        <v>8</v>
      </c>
      <c r="J7595">
        <v>32</v>
      </c>
      <c r="K7595">
        <v>5</v>
      </c>
      <c r="L7595">
        <v>2</v>
      </c>
      <c r="M7595">
        <v>0</v>
      </c>
      <c r="N7595">
        <v>0</v>
      </c>
      <c r="O7595">
        <v>0</v>
      </c>
      <c r="P7595">
        <v>0</v>
      </c>
      <c r="Q7595">
        <v>0</v>
      </c>
    </row>
    <row r="7596" spans="1:17" x14ac:dyDescent="0.25">
      <c r="A7596" t="s">
        <v>18248</v>
      </c>
      <c r="B7596" t="s">
        <v>74</v>
      </c>
      <c r="C7596" t="s">
        <v>207</v>
      </c>
      <c r="D7596" t="s">
        <v>526</v>
      </c>
      <c r="E7596" t="s">
        <v>563</v>
      </c>
      <c r="F7596" t="s">
        <v>4242</v>
      </c>
      <c r="G7596">
        <v>0</v>
      </c>
      <c r="H7596">
        <v>0</v>
      </c>
      <c r="I7596">
        <v>0</v>
      </c>
      <c r="J7596">
        <v>0</v>
      </c>
      <c r="K7596">
        <v>0</v>
      </c>
      <c r="L7596">
        <v>0</v>
      </c>
      <c r="M7596">
        <v>47</v>
      </c>
      <c r="N7596">
        <v>0</v>
      </c>
      <c r="O7596">
        <v>0</v>
      </c>
      <c r="P7596">
        <v>0</v>
      </c>
      <c r="Q7596">
        <v>0</v>
      </c>
    </row>
    <row r="7597" spans="1:17" x14ac:dyDescent="0.25">
      <c r="A7597" t="s">
        <v>18249</v>
      </c>
      <c r="B7597" t="s">
        <v>74</v>
      </c>
      <c r="C7597" t="s">
        <v>207</v>
      </c>
      <c r="D7597" t="s">
        <v>526</v>
      </c>
      <c r="E7597" t="s">
        <v>563</v>
      </c>
      <c r="F7597" t="s">
        <v>399</v>
      </c>
      <c r="G7597">
        <v>0</v>
      </c>
      <c r="H7597">
        <v>47</v>
      </c>
      <c r="I7597">
        <v>7</v>
      </c>
      <c r="J7597">
        <v>34</v>
      </c>
      <c r="K7597">
        <v>5</v>
      </c>
      <c r="L7597">
        <v>1</v>
      </c>
      <c r="M7597">
        <v>0</v>
      </c>
      <c r="N7597">
        <v>0</v>
      </c>
      <c r="O7597">
        <v>0</v>
      </c>
      <c r="P7597">
        <v>0</v>
      </c>
      <c r="Q7597">
        <v>0</v>
      </c>
    </row>
    <row r="7598" spans="1:17" x14ac:dyDescent="0.25">
      <c r="A7598" t="s">
        <v>18250</v>
      </c>
      <c r="B7598" t="s">
        <v>74</v>
      </c>
      <c r="C7598" t="s">
        <v>207</v>
      </c>
      <c r="D7598" t="s">
        <v>526</v>
      </c>
      <c r="E7598" t="s">
        <v>563</v>
      </c>
      <c r="F7598" t="s">
        <v>4245</v>
      </c>
      <c r="G7598">
        <v>0</v>
      </c>
      <c r="H7598">
        <v>0</v>
      </c>
      <c r="I7598">
        <v>0</v>
      </c>
      <c r="J7598">
        <v>0</v>
      </c>
      <c r="K7598">
        <v>0</v>
      </c>
      <c r="L7598">
        <v>0</v>
      </c>
      <c r="M7598">
        <v>47</v>
      </c>
      <c r="N7598">
        <v>0</v>
      </c>
      <c r="O7598">
        <v>0</v>
      </c>
      <c r="P7598">
        <v>0</v>
      </c>
      <c r="Q7598">
        <v>0</v>
      </c>
    </row>
    <row r="7599" spans="1:17" x14ac:dyDescent="0.25">
      <c r="A7599" t="s">
        <v>18251</v>
      </c>
      <c r="B7599" t="s">
        <v>74</v>
      </c>
      <c r="C7599" t="s">
        <v>207</v>
      </c>
      <c r="D7599" t="s">
        <v>526</v>
      </c>
      <c r="E7599" t="s">
        <v>563</v>
      </c>
      <c r="F7599" t="s">
        <v>394</v>
      </c>
      <c r="G7599">
        <v>0</v>
      </c>
      <c r="H7599">
        <v>0</v>
      </c>
      <c r="I7599">
        <v>0</v>
      </c>
      <c r="J7599">
        <v>0</v>
      </c>
      <c r="K7599">
        <v>0</v>
      </c>
      <c r="L7599">
        <v>0</v>
      </c>
      <c r="M7599">
        <v>0</v>
      </c>
      <c r="N7599">
        <v>19</v>
      </c>
      <c r="O7599">
        <v>18</v>
      </c>
      <c r="P7599">
        <v>1</v>
      </c>
      <c r="Q7599">
        <v>0</v>
      </c>
    </row>
    <row r="7600" spans="1:17" x14ac:dyDescent="0.25">
      <c r="A7600" t="s">
        <v>13259</v>
      </c>
      <c r="B7600" t="s">
        <v>73</v>
      </c>
      <c r="C7600" t="s">
        <v>118</v>
      </c>
      <c r="D7600" t="s">
        <v>527</v>
      </c>
      <c r="E7600" t="s">
        <v>563</v>
      </c>
      <c r="F7600" t="s">
        <v>528</v>
      </c>
      <c r="G7600">
        <v>0</v>
      </c>
      <c r="H7600">
        <v>0</v>
      </c>
      <c r="I7600">
        <v>0</v>
      </c>
      <c r="J7600">
        <v>0</v>
      </c>
      <c r="K7600">
        <v>0</v>
      </c>
      <c r="L7600">
        <v>0</v>
      </c>
      <c r="M7600">
        <v>0</v>
      </c>
      <c r="N7600">
        <v>1</v>
      </c>
      <c r="O7600">
        <v>1</v>
      </c>
      <c r="P7600">
        <v>0</v>
      </c>
      <c r="Q7600">
        <v>0</v>
      </c>
    </row>
    <row r="7601" spans="1:17" x14ac:dyDescent="0.25">
      <c r="A7601" t="s">
        <v>13260</v>
      </c>
      <c r="B7601" t="s">
        <v>73</v>
      </c>
      <c r="C7601" t="s">
        <v>118</v>
      </c>
      <c r="D7601" t="s">
        <v>527</v>
      </c>
      <c r="E7601" t="s">
        <v>563</v>
      </c>
      <c r="F7601" t="s">
        <v>525</v>
      </c>
      <c r="G7601">
        <v>1</v>
      </c>
      <c r="H7601">
        <v>0</v>
      </c>
      <c r="I7601">
        <v>0</v>
      </c>
      <c r="J7601">
        <v>0</v>
      </c>
      <c r="K7601">
        <v>0</v>
      </c>
      <c r="L7601">
        <v>0</v>
      </c>
      <c r="M7601">
        <v>0</v>
      </c>
      <c r="N7601">
        <v>0</v>
      </c>
      <c r="O7601">
        <v>0</v>
      </c>
      <c r="P7601">
        <v>0</v>
      </c>
      <c r="Q7601">
        <v>0</v>
      </c>
    </row>
    <row r="7602" spans="1:17" x14ac:dyDescent="0.25">
      <c r="A7602" t="s">
        <v>26524</v>
      </c>
      <c r="B7602" t="s">
        <v>73</v>
      </c>
      <c r="C7602" t="s">
        <v>118</v>
      </c>
      <c r="D7602" t="s">
        <v>527</v>
      </c>
      <c r="E7602" t="s">
        <v>21471</v>
      </c>
      <c r="F7602" t="s">
        <v>528</v>
      </c>
      <c r="G7602">
        <v>0</v>
      </c>
      <c r="H7602">
        <v>0</v>
      </c>
      <c r="I7602">
        <v>0</v>
      </c>
      <c r="J7602">
        <v>0</v>
      </c>
      <c r="K7602">
        <v>0</v>
      </c>
      <c r="L7602">
        <v>0</v>
      </c>
      <c r="M7602">
        <v>0</v>
      </c>
      <c r="N7602">
        <v>3</v>
      </c>
      <c r="O7602">
        <v>3</v>
      </c>
      <c r="P7602">
        <v>0</v>
      </c>
      <c r="Q7602">
        <v>0</v>
      </c>
    </row>
    <row r="7603" spans="1:17" x14ac:dyDescent="0.25">
      <c r="A7603" t="s">
        <v>26525</v>
      </c>
      <c r="B7603" t="s">
        <v>73</v>
      </c>
      <c r="C7603" t="s">
        <v>118</v>
      </c>
      <c r="D7603" t="s">
        <v>527</v>
      </c>
      <c r="E7603" t="s">
        <v>21471</v>
      </c>
      <c r="F7603" t="s">
        <v>525</v>
      </c>
      <c r="G7603">
        <v>3</v>
      </c>
      <c r="H7603">
        <v>0</v>
      </c>
      <c r="I7603">
        <v>0</v>
      </c>
      <c r="J7603">
        <v>0</v>
      </c>
      <c r="K7603">
        <v>0</v>
      </c>
      <c r="L7603">
        <v>0</v>
      </c>
      <c r="M7603">
        <v>0</v>
      </c>
      <c r="N7603">
        <v>0</v>
      </c>
      <c r="O7603">
        <v>0</v>
      </c>
      <c r="P7603">
        <v>0</v>
      </c>
      <c r="Q7603">
        <v>0</v>
      </c>
    </row>
    <row r="7604" spans="1:17" x14ac:dyDescent="0.25">
      <c r="A7604" t="s">
        <v>13261</v>
      </c>
      <c r="B7604" t="s">
        <v>73</v>
      </c>
      <c r="C7604" t="s">
        <v>119</v>
      </c>
      <c r="D7604" t="s">
        <v>529</v>
      </c>
      <c r="E7604" t="s">
        <v>563</v>
      </c>
      <c r="F7604" t="s">
        <v>525</v>
      </c>
      <c r="G7604">
        <v>2</v>
      </c>
      <c r="H7604">
        <v>0</v>
      </c>
      <c r="I7604">
        <v>0</v>
      </c>
      <c r="J7604">
        <v>0</v>
      </c>
      <c r="K7604">
        <v>0</v>
      </c>
      <c r="L7604">
        <v>0</v>
      </c>
      <c r="M7604">
        <v>0</v>
      </c>
      <c r="N7604">
        <v>0</v>
      </c>
      <c r="O7604">
        <v>0</v>
      </c>
      <c r="P7604">
        <v>0</v>
      </c>
      <c r="Q7604">
        <v>0</v>
      </c>
    </row>
    <row r="7605" spans="1:17" x14ac:dyDescent="0.25">
      <c r="A7605" t="s">
        <v>18256</v>
      </c>
      <c r="B7605" t="s">
        <v>73</v>
      </c>
      <c r="C7605" t="s">
        <v>119</v>
      </c>
      <c r="D7605" t="s">
        <v>526</v>
      </c>
      <c r="E7605" t="s">
        <v>563</v>
      </c>
      <c r="F7605" t="s">
        <v>396</v>
      </c>
      <c r="G7605">
        <v>0</v>
      </c>
      <c r="H7605">
        <v>17</v>
      </c>
      <c r="I7605">
        <v>3</v>
      </c>
      <c r="J7605">
        <v>13</v>
      </c>
      <c r="K7605">
        <v>1</v>
      </c>
      <c r="L7605">
        <v>0</v>
      </c>
      <c r="M7605">
        <v>0</v>
      </c>
      <c r="N7605">
        <v>0</v>
      </c>
      <c r="O7605">
        <v>0</v>
      </c>
      <c r="P7605">
        <v>0</v>
      </c>
      <c r="Q7605">
        <v>0</v>
      </c>
    </row>
    <row r="7606" spans="1:17" x14ac:dyDescent="0.25">
      <c r="A7606" t="s">
        <v>18257</v>
      </c>
      <c r="B7606" t="s">
        <v>73</v>
      </c>
      <c r="C7606" t="s">
        <v>119</v>
      </c>
      <c r="D7606" t="s">
        <v>526</v>
      </c>
      <c r="E7606" t="s">
        <v>563</v>
      </c>
      <c r="F7606" t="s">
        <v>4236</v>
      </c>
      <c r="G7606">
        <v>0</v>
      </c>
      <c r="H7606">
        <v>17</v>
      </c>
      <c r="I7606">
        <v>3</v>
      </c>
      <c r="J7606">
        <v>12</v>
      </c>
      <c r="K7606">
        <v>1</v>
      </c>
      <c r="L7606">
        <v>1</v>
      </c>
      <c r="M7606">
        <v>0</v>
      </c>
      <c r="N7606">
        <v>0</v>
      </c>
      <c r="O7606">
        <v>0</v>
      </c>
      <c r="P7606">
        <v>0</v>
      </c>
      <c r="Q7606">
        <v>0</v>
      </c>
    </row>
    <row r="7607" spans="1:17" x14ac:dyDescent="0.25">
      <c r="A7607" t="s">
        <v>18258</v>
      </c>
      <c r="B7607" t="s">
        <v>73</v>
      </c>
      <c r="C7607" t="s">
        <v>119</v>
      </c>
      <c r="D7607" t="s">
        <v>526</v>
      </c>
      <c r="E7607" t="s">
        <v>563</v>
      </c>
      <c r="F7607" t="s">
        <v>4238</v>
      </c>
      <c r="G7607">
        <v>0</v>
      </c>
      <c r="H7607">
        <v>0</v>
      </c>
      <c r="I7607">
        <v>0</v>
      </c>
      <c r="J7607">
        <v>0</v>
      </c>
      <c r="K7607">
        <v>0</v>
      </c>
      <c r="L7607">
        <v>0</v>
      </c>
      <c r="M7607">
        <v>17</v>
      </c>
      <c r="N7607">
        <v>0</v>
      </c>
      <c r="O7607">
        <v>0</v>
      </c>
      <c r="P7607">
        <v>0</v>
      </c>
      <c r="Q7607">
        <v>0</v>
      </c>
    </row>
    <row r="7608" spans="1:17" x14ac:dyDescent="0.25">
      <c r="A7608" t="s">
        <v>18259</v>
      </c>
      <c r="B7608" t="s">
        <v>73</v>
      </c>
      <c r="C7608" t="s">
        <v>119</v>
      </c>
      <c r="D7608" t="s">
        <v>526</v>
      </c>
      <c r="E7608" t="s">
        <v>563</v>
      </c>
      <c r="F7608" t="s">
        <v>397</v>
      </c>
      <c r="G7608">
        <v>0</v>
      </c>
      <c r="H7608">
        <v>17</v>
      </c>
      <c r="I7608">
        <v>3</v>
      </c>
      <c r="J7608">
        <v>12</v>
      </c>
      <c r="K7608">
        <v>1</v>
      </c>
      <c r="L7608">
        <v>1</v>
      </c>
      <c r="M7608">
        <v>0</v>
      </c>
      <c r="N7608">
        <v>0</v>
      </c>
      <c r="O7608">
        <v>0</v>
      </c>
      <c r="P7608">
        <v>0</v>
      </c>
      <c r="Q7608">
        <v>0</v>
      </c>
    </row>
    <row r="7609" spans="1:17" x14ac:dyDescent="0.25">
      <c r="A7609" t="s">
        <v>18260</v>
      </c>
      <c r="B7609" t="s">
        <v>73</v>
      </c>
      <c r="C7609" t="s">
        <v>119</v>
      </c>
      <c r="D7609" t="s">
        <v>526</v>
      </c>
      <c r="E7609" t="s">
        <v>563</v>
      </c>
      <c r="F7609" t="s">
        <v>398</v>
      </c>
      <c r="G7609">
        <v>0</v>
      </c>
      <c r="H7609">
        <v>17</v>
      </c>
      <c r="I7609">
        <v>3</v>
      </c>
      <c r="J7609">
        <v>12</v>
      </c>
      <c r="K7609">
        <v>1</v>
      </c>
      <c r="L7609">
        <v>1</v>
      </c>
      <c r="M7609">
        <v>0</v>
      </c>
      <c r="N7609">
        <v>0</v>
      </c>
      <c r="O7609">
        <v>0</v>
      </c>
      <c r="P7609">
        <v>0</v>
      </c>
      <c r="Q7609">
        <v>0</v>
      </c>
    </row>
    <row r="7610" spans="1:17" x14ac:dyDescent="0.25">
      <c r="A7610" t="s">
        <v>18261</v>
      </c>
      <c r="B7610" t="s">
        <v>73</v>
      </c>
      <c r="C7610" t="s">
        <v>119</v>
      </c>
      <c r="D7610" t="s">
        <v>526</v>
      </c>
      <c r="E7610" t="s">
        <v>563</v>
      </c>
      <c r="F7610" t="s">
        <v>4242</v>
      </c>
      <c r="G7610">
        <v>0</v>
      </c>
      <c r="H7610">
        <v>0</v>
      </c>
      <c r="I7610">
        <v>0</v>
      </c>
      <c r="J7610">
        <v>0</v>
      </c>
      <c r="K7610">
        <v>0</v>
      </c>
      <c r="L7610">
        <v>0</v>
      </c>
      <c r="M7610">
        <v>17</v>
      </c>
      <c r="N7610">
        <v>0</v>
      </c>
      <c r="O7610">
        <v>0</v>
      </c>
      <c r="P7610">
        <v>0</v>
      </c>
      <c r="Q7610">
        <v>0</v>
      </c>
    </row>
    <row r="7611" spans="1:17" x14ac:dyDescent="0.25">
      <c r="A7611" t="s">
        <v>18262</v>
      </c>
      <c r="B7611" t="s">
        <v>73</v>
      </c>
      <c r="C7611" t="s">
        <v>119</v>
      </c>
      <c r="D7611" t="s">
        <v>526</v>
      </c>
      <c r="E7611" t="s">
        <v>563</v>
      </c>
      <c r="F7611" t="s">
        <v>399</v>
      </c>
      <c r="G7611">
        <v>0</v>
      </c>
      <c r="H7611">
        <v>17</v>
      </c>
      <c r="I7611">
        <v>3</v>
      </c>
      <c r="J7611">
        <v>13</v>
      </c>
      <c r="K7611">
        <v>1</v>
      </c>
      <c r="L7611">
        <v>0</v>
      </c>
      <c r="M7611">
        <v>0</v>
      </c>
      <c r="N7611">
        <v>0</v>
      </c>
      <c r="O7611">
        <v>0</v>
      </c>
      <c r="P7611">
        <v>0</v>
      </c>
      <c r="Q7611">
        <v>0</v>
      </c>
    </row>
    <row r="7612" spans="1:17" x14ac:dyDescent="0.25">
      <c r="A7612" t="s">
        <v>18263</v>
      </c>
      <c r="B7612" t="s">
        <v>73</v>
      </c>
      <c r="C7612" t="s">
        <v>119</v>
      </c>
      <c r="D7612" t="s">
        <v>526</v>
      </c>
      <c r="E7612" t="s">
        <v>563</v>
      </c>
      <c r="F7612" t="s">
        <v>4245</v>
      </c>
      <c r="G7612">
        <v>0</v>
      </c>
      <c r="H7612">
        <v>0</v>
      </c>
      <c r="I7612">
        <v>0</v>
      </c>
      <c r="J7612">
        <v>0</v>
      </c>
      <c r="K7612">
        <v>0</v>
      </c>
      <c r="L7612">
        <v>0</v>
      </c>
      <c r="M7612">
        <v>17</v>
      </c>
      <c r="N7612">
        <v>0</v>
      </c>
      <c r="O7612">
        <v>0</v>
      </c>
      <c r="P7612">
        <v>0</v>
      </c>
      <c r="Q7612">
        <v>0</v>
      </c>
    </row>
    <row r="7613" spans="1:17" x14ac:dyDescent="0.25">
      <c r="A7613" t="s">
        <v>18264</v>
      </c>
      <c r="B7613" t="s">
        <v>73</v>
      </c>
      <c r="C7613" t="s">
        <v>119</v>
      </c>
      <c r="D7613" t="s">
        <v>526</v>
      </c>
      <c r="E7613" t="s">
        <v>563</v>
      </c>
      <c r="F7613" t="s">
        <v>394</v>
      </c>
      <c r="G7613">
        <v>0</v>
      </c>
      <c r="H7613">
        <v>0</v>
      </c>
      <c r="I7613">
        <v>0</v>
      </c>
      <c r="J7613">
        <v>0</v>
      </c>
      <c r="K7613">
        <v>0</v>
      </c>
      <c r="L7613">
        <v>0</v>
      </c>
      <c r="M7613">
        <v>0</v>
      </c>
      <c r="N7613">
        <v>17</v>
      </c>
      <c r="O7613">
        <v>16</v>
      </c>
      <c r="P7613">
        <v>1</v>
      </c>
      <c r="Q7613">
        <v>0</v>
      </c>
    </row>
    <row r="7614" spans="1:17" x14ac:dyDescent="0.25">
      <c r="A7614" t="s">
        <v>18265</v>
      </c>
      <c r="B7614" t="s">
        <v>73</v>
      </c>
      <c r="C7614" t="s">
        <v>119</v>
      </c>
      <c r="D7614" t="s">
        <v>526</v>
      </c>
      <c r="E7614" t="s">
        <v>563</v>
      </c>
      <c r="F7614" t="s">
        <v>395</v>
      </c>
      <c r="G7614">
        <v>0</v>
      </c>
      <c r="H7614">
        <v>0</v>
      </c>
      <c r="I7614">
        <v>0</v>
      </c>
      <c r="J7614">
        <v>0</v>
      </c>
      <c r="K7614">
        <v>0</v>
      </c>
      <c r="L7614">
        <v>0</v>
      </c>
      <c r="M7614">
        <v>0</v>
      </c>
      <c r="N7614">
        <v>16</v>
      </c>
      <c r="O7614">
        <v>16</v>
      </c>
      <c r="P7614">
        <v>0</v>
      </c>
      <c r="Q7614">
        <v>0</v>
      </c>
    </row>
    <row r="7615" spans="1:17" x14ac:dyDescent="0.25">
      <c r="A7615" t="s">
        <v>18266</v>
      </c>
      <c r="B7615" t="s">
        <v>73</v>
      </c>
      <c r="C7615" t="s">
        <v>119</v>
      </c>
      <c r="D7615" t="s">
        <v>526</v>
      </c>
      <c r="E7615" t="s">
        <v>563</v>
      </c>
      <c r="F7615" t="s">
        <v>525</v>
      </c>
      <c r="G7615">
        <v>17</v>
      </c>
      <c r="H7615">
        <v>0</v>
      </c>
      <c r="I7615">
        <v>0</v>
      </c>
      <c r="J7615">
        <v>0</v>
      </c>
      <c r="K7615">
        <v>0</v>
      </c>
      <c r="L7615">
        <v>0</v>
      </c>
      <c r="M7615">
        <v>0</v>
      </c>
      <c r="N7615">
        <v>0</v>
      </c>
      <c r="O7615">
        <v>0</v>
      </c>
      <c r="P7615">
        <v>0</v>
      </c>
      <c r="Q7615">
        <v>0</v>
      </c>
    </row>
    <row r="7616" spans="1:17" x14ac:dyDescent="0.25">
      <c r="A7616" t="s">
        <v>26526</v>
      </c>
      <c r="B7616" t="s">
        <v>73</v>
      </c>
      <c r="C7616" t="s">
        <v>119</v>
      </c>
      <c r="D7616" t="s">
        <v>526</v>
      </c>
      <c r="E7616" t="s">
        <v>21471</v>
      </c>
      <c r="F7616" t="s">
        <v>396</v>
      </c>
      <c r="G7616">
        <v>0</v>
      </c>
      <c r="H7616">
        <v>21</v>
      </c>
      <c r="I7616">
        <v>0</v>
      </c>
      <c r="J7616">
        <v>19</v>
      </c>
      <c r="K7616">
        <v>1</v>
      </c>
      <c r="L7616">
        <v>1</v>
      </c>
      <c r="M7616">
        <v>0</v>
      </c>
      <c r="N7616">
        <v>0</v>
      </c>
      <c r="O7616">
        <v>0</v>
      </c>
      <c r="P7616">
        <v>0</v>
      </c>
      <c r="Q7616">
        <v>0</v>
      </c>
    </row>
    <row r="7617" spans="1:17" x14ac:dyDescent="0.25">
      <c r="A7617" t="s">
        <v>26527</v>
      </c>
      <c r="B7617" t="s">
        <v>73</v>
      </c>
      <c r="C7617" t="s">
        <v>119</v>
      </c>
      <c r="D7617" t="s">
        <v>526</v>
      </c>
      <c r="E7617" t="s">
        <v>21471</v>
      </c>
      <c r="F7617" t="s">
        <v>4236</v>
      </c>
      <c r="G7617">
        <v>0</v>
      </c>
      <c r="H7617">
        <v>21</v>
      </c>
      <c r="I7617">
        <v>0</v>
      </c>
      <c r="J7617">
        <v>19</v>
      </c>
      <c r="K7617">
        <v>1</v>
      </c>
      <c r="L7617">
        <v>1</v>
      </c>
      <c r="M7617">
        <v>0</v>
      </c>
      <c r="N7617">
        <v>0</v>
      </c>
      <c r="O7617">
        <v>0</v>
      </c>
      <c r="P7617">
        <v>0</v>
      </c>
      <c r="Q7617">
        <v>0</v>
      </c>
    </row>
    <row r="7618" spans="1:17" x14ac:dyDescent="0.25">
      <c r="A7618" t="s">
        <v>26528</v>
      </c>
      <c r="B7618" t="s">
        <v>73</v>
      </c>
      <c r="C7618" t="s">
        <v>119</v>
      </c>
      <c r="D7618" t="s">
        <v>526</v>
      </c>
      <c r="E7618" t="s">
        <v>21471</v>
      </c>
      <c r="F7618" t="s">
        <v>4238</v>
      </c>
      <c r="G7618">
        <v>0</v>
      </c>
      <c r="H7618">
        <v>0</v>
      </c>
      <c r="I7618">
        <v>0</v>
      </c>
      <c r="J7618">
        <v>0</v>
      </c>
      <c r="K7618">
        <v>0</v>
      </c>
      <c r="L7618">
        <v>0</v>
      </c>
      <c r="M7618">
        <v>21</v>
      </c>
      <c r="N7618">
        <v>0</v>
      </c>
      <c r="O7618">
        <v>0</v>
      </c>
      <c r="P7618">
        <v>0</v>
      </c>
      <c r="Q7618">
        <v>0</v>
      </c>
    </row>
    <row r="7619" spans="1:17" x14ac:dyDescent="0.25">
      <c r="A7619" t="s">
        <v>26529</v>
      </c>
      <c r="B7619" t="s">
        <v>73</v>
      </c>
      <c r="C7619" t="s">
        <v>119</v>
      </c>
      <c r="D7619" t="s">
        <v>526</v>
      </c>
      <c r="E7619" t="s">
        <v>21471</v>
      </c>
      <c r="F7619" t="s">
        <v>397</v>
      </c>
      <c r="G7619">
        <v>0</v>
      </c>
      <c r="H7619">
        <v>21</v>
      </c>
      <c r="I7619">
        <v>0</v>
      </c>
      <c r="J7619">
        <v>19</v>
      </c>
      <c r="K7619">
        <v>1</v>
      </c>
      <c r="L7619">
        <v>1</v>
      </c>
      <c r="M7619">
        <v>0</v>
      </c>
      <c r="N7619">
        <v>0</v>
      </c>
      <c r="O7619">
        <v>0</v>
      </c>
      <c r="P7619">
        <v>0</v>
      </c>
      <c r="Q7619">
        <v>0</v>
      </c>
    </row>
    <row r="7620" spans="1:17" x14ac:dyDescent="0.25">
      <c r="A7620" t="s">
        <v>26530</v>
      </c>
      <c r="B7620" t="s">
        <v>73</v>
      </c>
      <c r="C7620" t="s">
        <v>119</v>
      </c>
      <c r="D7620" t="s">
        <v>526</v>
      </c>
      <c r="E7620" t="s">
        <v>21471</v>
      </c>
      <c r="F7620" t="s">
        <v>398</v>
      </c>
      <c r="G7620">
        <v>0</v>
      </c>
      <c r="H7620">
        <v>21</v>
      </c>
      <c r="I7620">
        <v>0</v>
      </c>
      <c r="J7620">
        <v>19</v>
      </c>
      <c r="K7620">
        <v>1</v>
      </c>
      <c r="L7620">
        <v>1</v>
      </c>
      <c r="M7620">
        <v>0</v>
      </c>
      <c r="N7620">
        <v>0</v>
      </c>
      <c r="O7620">
        <v>0</v>
      </c>
      <c r="P7620">
        <v>0</v>
      </c>
      <c r="Q7620">
        <v>0</v>
      </c>
    </row>
    <row r="7621" spans="1:17" x14ac:dyDescent="0.25">
      <c r="A7621" t="s">
        <v>26531</v>
      </c>
      <c r="B7621" t="s">
        <v>73</v>
      </c>
      <c r="C7621" t="s">
        <v>119</v>
      </c>
      <c r="D7621" t="s">
        <v>526</v>
      </c>
      <c r="E7621" t="s">
        <v>21471</v>
      </c>
      <c r="F7621" t="s">
        <v>4242</v>
      </c>
      <c r="G7621">
        <v>0</v>
      </c>
      <c r="H7621">
        <v>0</v>
      </c>
      <c r="I7621">
        <v>0</v>
      </c>
      <c r="J7621">
        <v>0</v>
      </c>
      <c r="K7621">
        <v>0</v>
      </c>
      <c r="L7621">
        <v>0</v>
      </c>
      <c r="M7621">
        <v>21</v>
      </c>
      <c r="N7621">
        <v>0</v>
      </c>
      <c r="O7621">
        <v>0</v>
      </c>
      <c r="P7621">
        <v>0</v>
      </c>
      <c r="Q7621">
        <v>0</v>
      </c>
    </row>
    <row r="7622" spans="1:17" x14ac:dyDescent="0.25">
      <c r="A7622" t="s">
        <v>26532</v>
      </c>
      <c r="B7622" t="s">
        <v>73</v>
      </c>
      <c r="C7622" t="s">
        <v>119</v>
      </c>
      <c r="D7622" t="s">
        <v>526</v>
      </c>
      <c r="E7622" t="s">
        <v>21471</v>
      </c>
      <c r="F7622" t="s">
        <v>399</v>
      </c>
      <c r="G7622">
        <v>0</v>
      </c>
      <c r="H7622">
        <v>21</v>
      </c>
      <c r="I7622">
        <v>0</v>
      </c>
      <c r="J7622">
        <v>19</v>
      </c>
      <c r="K7622">
        <v>1</v>
      </c>
      <c r="L7622">
        <v>1</v>
      </c>
      <c r="M7622">
        <v>0</v>
      </c>
      <c r="N7622">
        <v>0</v>
      </c>
      <c r="O7622">
        <v>0</v>
      </c>
      <c r="P7622">
        <v>0</v>
      </c>
      <c r="Q7622">
        <v>0</v>
      </c>
    </row>
    <row r="7623" spans="1:17" x14ac:dyDescent="0.25">
      <c r="A7623" t="s">
        <v>26533</v>
      </c>
      <c r="B7623" t="s">
        <v>73</v>
      </c>
      <c r="C7623" t="s">
        <v>119</v>
      </c>
      <c r="D7623" t="s">
        <v>526</v>
      </c>
      <c r="E7623" t="s">
        <v>21471</v>
      </c>
      <c r="F7623" t="s">
        <v>4245</v>
      </c>
      <c r="G7623">
        <v>0</v>
      </c>
      <c r="H7623">
        <v>0</v>
      </c>
      <c r="I7623">
        <v>0</v>
      </c>
      <c r="J7623">
        <v>0</v>
      </c>
      <c r="K7623">
        <v>0</v>
      </c>
      <c r="L7623">
        <v>0</v>
      </c>
      <c r="M7623">
        <v>21</v>
      </c>
      <c r="N7623">
        <v>0</v>
      </c>
      <c r="O7623">
        <v>0</v>
      </c>
      <c r="P7623">
        <v>0</v>
      </c>
      <c r="Q7623">
        <v>0</v>
      </c>
    </row>
    <row r="7624" spans="1:17" x14ac:dyDescent="0.25">
      <c r="A7624" t="s">
        <v>26534</v>
      </c>
      <c r="B7624" t="s">
        <v>73</v>
      </c>
      <c r="C7624" t="s">
        <v>119</v>
      </c>
      <c r="D7624" t="s">
        <v>526</v>
      </c>
      <c r="E7624" t="s">
        <v>21471</v>
      </c>
      <c r="F7624" t="s">
        <v>394</v>
      </c>
      <c r="G7624">
        <v>0</v>
      </c>
      <c r="H7624">
        <v>0</v>
      </c>
      <c r="I7624">
        <v>0</v>
      </c>
      <c r="J7624">
        <v>0</v>
      </c>
      <c r="K7624">
        <v>0</v>
      </c>
      <c r="L7624">
        <v>0</v>
      </c>
      <c r="M7624">
        <v>0</v>
      </c>
      <c r="N7624">
        <v>21</v>
      </c>
      <c r="O7624">
        <v>20</v>
      </c>
      <c r="P7624">
        <v>1</v>
      </c>
      <c r="Q7624">
        <v>0</v>
      </c>
    </row>
    <row r="7625" spans="1:17" x14ac:dyDescent="0.25">
      <c r="A7625" t="s">
        <v>26535</v>
      </c>
      <c r="B7625" t="s">
        <v>73</v>
      </c>
      <c r="C7625" t="s">
        <v>119</v>
      </c>
      <c r="D7625" t="s">
        <v>526</v>
      </c>
      <c r="E7625" t="s">
        <v>21471</v>
      </c>
      <c r="F7625" t="s">
        <v>395</v>
      </c>
      <c r="G7625">
        <v>0</v>
      </c>
      <c r="H7625">
        <v>0</v>
      </c>
      <c r="I7625">
        <v>0</v>
      </c>
      <c r="J7625">
        <v>0</v>
      </c>
      <c r="K7625">
        <v>0</v>
      </c>
      <c r="L7625">
        <v>0</v>
      </c>
      <c r="M7625">
        <v>0</v>
      </c>
      <c r="N7625">
        <v>20</v>
      </c>
      <c r="O7625">
        <v>19</v>
      </c>
      <c r="P7625">
        <v>1</v>
      </c>
      <c r="Q7625">
        <v>0</v>
      </c>
    </row>
    <row r="7626" spans="1:17" x14ac:dyDescent="0.25">
      <c r="A7626" t="s">
        <v>26536</v>
      </c>
      <c r="B7626" t="s">
        <v>73</v>
      </c>
      <c r="C7626" t="s">
        <v>119</v>
      </c>
      <c r="D7626" t="s">
        <v>526</v>
      </c>
      <c r="E7626" t="s">
        <v>21471</v>
      </c>
      <c r="F7626" t="s">
        <v>525</v>
      </c>
      <c r="G7626">
        <v>21</v>
      </c>
      <c r="H7626">
        <v>0</v>
      </c>
      <c r="I7626">
        <v>0</v>
      </c>
      <c r="J7626">
        <v>0</v>
      </c>
      <c r="K7626">
        <v>0</v>
      </c>
      <c r="L7626">
        <v>0</v>
      </c>
      <c r="M7626">
        <v>0</v>
      </c>
      <c r="N7626">
        <v>0</v>
      </c>
      <c r="O7626">
        <v>0</v>
      </c>
      <c r="P7626">
        <v>0</v>
      </c>
      <c r="Q7626">
        <v>0</v>
      </c>
    </row>
    <row r="7627" spans="1:17" x14ac:dyDescent="0.25">
      <c r="A7627" t="s">
        <v>18379</v>
      </c>
      <c r="B7627" t="s">
        <v>73</v>
      </c>
      <c r="C7627" t="s">
        <v>119</v>
      </c>
      <c r="D7627" t="s">
        <v>527</v>
      </c>
      <c r="E7627" t="s">
        <v>563</v>
      </c>
      <c r="F7627" t="s">
        <v>528</v>
      </c>
      <c r="G7627">
        <v>0</v>
      </c>
      <c r="H7627">
        <v>0</v>
      </c>
      <c r="I7627">
        <v>0</v>
      </c>
      <c r="J7627">
        <v>0</v>
      </c>
      <c r="K7627">
        <v>0</v>
      </c>
      <c r="L7627">
        <v>0</v>
      </c>
      <c r="M7627">
        <v>0</v>
      </c>
      <c r="N7627">
        <v>4</v>
      </c>
      <c r="O7627">
        <v>4</v>
      </c>
      <c r="P7627">
        <v>0</v>
      </c>
      <c r="Q7627">
        <v>0</v>
      </c>
    </row>
    <row r="7628" spans="1:17" x14ac:dyDescent="0.25">
      <c r="A7628" t="s">
        <v>18380</v>
      </c>
      <c r="B7628" t="s">
        <v>73</v>
      </c>
      <c r="C7628" t="s">
        <v>119</v>
      </c>
      <c r="D7628" t="s">
        <v>527</v>
      </c>
      <c r="E7628" t="s">
        <v>563</v>
      </c>
      <c r="F7628" t="s">
        <v>525</v>
      </c>
      <c r="G7628">
        <v>4</v>
      </c>
      <c r="H7628">
        <v>0</v>
      </c>
      <c r="I7628">
        <v>0</v>
      </c>
      <c r="J7628">
        <v>0</v>
      </c>
      <c r="K7628">
        <v>0</v>
      </c>
      <c r="L7628">
        <v>0</v>
      </c>
      <c r="M7628">
        <v>0</v>
      </c>
      <c r="N7628">
        <v>0</v>
      </c>
      <c r="O7628">
        <v>0</v>
      </c>
      <c r="P7628">
        <v>0</v>
      </c>
      <c r="Q7628">
        <v>0</v>
      </c>
    </row>
    <row r="7629" spans="1:17" x14ac:dyDescent="0.25">
      <c r="A7629" t="s">
        <v>26537</v>
      </c>
      <c r="B7629" t="s">
        <v>73</v>
      </c>
      <c r="C7629" t="s">
        <v>119</v>
      </c>
      <c r="D7629" t="s">
        <v>527</v>
      </c>
      <c r="E7629" t="s">
        <v>21471</v>
      </c>
      <c r="F7629" t="s">
        <v>528</v>
      </c>
      <c r="G7629">
        <v>0</v>
      </c>
      <c r="H7629">
        <v>0</v>
      </c>
      <c r="I7629">
        <v>0</v>
      </c>
      <c r="J7629">
        <v>0</v>
      </c>
      <c r="K7629">
        <v>0</v>
      </c>
      <c r="L7629">
        <v>0</v>
      </c>
      <c r="M7629">
        <v>0</v>
      </c>
      <c r="N7629">
        <v>2</v>
      </c>
      <c r="O7629">
        <v>1</v>
      </c>
      <c r="P7629">
        <v>1</v>
      </c>
      <c r="Q7629">
        <v>0</v>
      </c>
    </row>
    <row r="7630" spans="1:17" x14ac:dyDescent="0.25">
      <c r="A7630" t="s">
        <v>26538</v>
      </c>
      <c r="B7630" t="s">
        <v>73</v>
      </c>
      <c r="C7630" t="s">
        <v>119</v>
      </c>
      <c r="D7630" t="s">
        <v>527</v>
      </c>
      <c r="E7630" t="s">
        <v>21471</v>
      </c>
      <c r="F7630" t="s">
        <v>525</v>
      </c>
      <c r="G7630">
        <v>2</v>
      </c>
      <c r="H7630">
        <v>0</v>
      </c>
      <c r="I7630">
        <v>0</v>
      </c>
      <c r="J7630">
        <v>0</v>
      </c>
      <c r="K7630">
        <v>0</v>
      </c>
      <c r="L7630">
        <v>0</v>
      </c>
      <c r="M7630">
        <v>0</v>
      </c>
      <c r="N7630">
        <v>0</v>
      </c>
      <c r="O7630">
        <v>0</v>
      </c>
      <c r="P7630">
        <v>0</v>
      </c>
      <c r="Q7630">
        <v>0</v>
      </c>
    </row>
    <row r="7631" spans="1:17" x14ac:dyDescent="0.25">
      <c r="A7631" t="s">
        <v>26539</v>
      </c>
      <c r="B7631" t="s">
        <v>73</v>
      </c>
      <c r="C7631" t="s">
        <v>184</v>
      </c>
      <c r="D7631" t="s">
        <v>526</v>
      </c>
      <c r="E7631" t="s">
        <v>21471</v>
      </c>
      <c r="F7631" t="s">
        <v>394</v>
      </c>
      <c r="G7631">
        <v>0</v>
      </c>
      <c r="H7631">
        <v>0</v>
      </c>
      <c r="I7631">
        <v>0</v>
      </c>
      <c r="J7631">
        <v>0</v>
      </c>
      <c r="K7631">
        <v>0</v>
      </c>
      <c r="L7631">
        <v>0</v>
      </c>
      <c r="M7631">
        <v>0</v>
      </c>
      <c r="N7631">
        <v>18</v>
      </c>
      <c r="O7631">
        <v>16</v>
      </c>
      <c r="P7631">
        <v>1</v>
      </c>
      <c r="Q7631">
        <v>1</v>
      </c>
    </row>
    <row r="7632" spans="1:17" x14ac:dyDescent="0.25">
      <c r="A7632" t="s">
        <v>26540</v>
      </c>
      <c r="B7632" t="s">
        <v>73</v>
      </c>
      <c r="C7632" t="s">
        <v>184</v>
      </c>
      <c r="D7632" t="s">
        <v>526</v>
      </c>
      <c r="E7632" t="s">
        <v>21471</v>
      </c>
      <c r="F7632" t="s">
        <v>395</v>
      </c>
      <c r="G7632">
        <v>0</v>
      </c>
      <c r="H7632">
        <v>0</v>
      </c>
      <c r="I7632">
        <v>0</v>
      </c>
      <c r="J7632">
        <v>0</v>
      </c>
      <c r="K7632">
        <v>0</v>
      </c>
      <c r="L7632">
        <v>0</v>
      </c>
      <c r="M7632">
        <v>0</v>
      </c>
      <c r="N7632">
        <v>17</v>
      </c>
      <c r="O7632">
        <v>16</v>
      </c>
      <c r="P7632">
        <v>1</v>
      </c>
      <c r="Q7632">
        <v>0</v>
      </c>
    </row>
    <row r="7633" spans="1:17" x14ac:dyDescent="0.25">
      <c r="A7633" t="s">
        <v>26541</v>
      </c>
      <c r="B7633" t="s">
        <v>73</v>
      </c>
      <c r="C7633" t="s">
        <v>184</v>
      </c>
      <c r="D7633" t="s">
        <v>526</v>
      </c>
      <c r="E7633" t="s">
        <v>21471</v>
      </c>
      <c r="F7633" t="s">
        <v>525</v>
      </c>
      <c r="G7633">
        <v>18</v>
      </c>
      <c r="H7633">
        <v>0</v>
      </c>
      <c r="I7633">
        <v>0</v>
      </c>
      <c r="J7633">
        <v>0</v>
      </c>
      <c r="K7633">
        <v>0</v>
      </c>
      <c r="L7633">
        <v>0</v>
      </c>
      <c r="M7633">
        <v>0</v>
      </c>
      <c r="N7633">
        <v>0</v>
      </c>
      <c r="O7633">
        <v>0</v>
      </c>
      <c r="P7633">
        <v>0</v>
      </c>
      <c r="Q7633">
        <v>0</v>
      </c>
    </row>
    <row r="7634" spans="1:17" x14ac:dyDescent="0.25">
      <c r="A7634" t="s">
        <v>13262</v>
      </c>
      <c r="B7634" t="s">
        <v>73</v>
      </c>
      <c r="C7634" t="s">
        <v>184</v>
      </c>
      <c r="D7634" t="s">
        <v>527</v>
      </c>
      <c r="E7634" t="s">
        <v>563</v>
      </c>
      <c r="F7634" t="s">
        <v>528</v>
      </c>
      <c r="G7634">
        <v>0</v>
      </c>
      <c r="H7634">
        <v>0</v>
      </c>
      <c r="I7634">
        <v>0</v>
      </c>
      <c r="J7634">
        <v>0</v>
      </c>
      <c r="K7634">
        <v>0</v>
      </c>
      <c r="L7634">
        <v>0</v>
      </c>
      <c r="M7634">
        <v>0</v>
      </c>
      <c r="N7634">
        <v>1</v>
      </c>
      <c r="O7634">
        <v>1</v>
      </c>
      <c r="P7634">
        <v>0</v>
      </c>
      <c r="Q7634">
        <v>0</v>
      </c>
    </row>
    <row r="7635" spans="1:17" x14ac:dyDescent="0.25">
      <c r="A7635" t="s">
        <v>13263</v>
      </c>
      <c r="B7635" t="s">
        <v>73</v>
      </c>
      <c r="C7635" t="s">
        <v>184</v>
      </c>
      <c r="D7635" t="s">
        <v>527</v>
      </c>
      <c r="E7635" t="s">
        <v>563</v>
      </c>
      <c r="F7635" t="s">
        <v>525</v>
      </c>
      <c r="G7635">
        <v>1</v>
      </c>
      <c r="H7635">
        <v>0</v>
      </c>
      <c r="I7635">
        <v>0</v>
      </c>
      <c r="J7635">
        <v>0</v>
      </c>
      <c r="K7635">
        <v>0</v>
      </c>
      <c r="L7635">
        <v>0</v>
      </c>
      <c r="M7635">
        <v>0</v>
      </c>
      <c r="N7635">
        <v>0</v>
      </c>
      <c r="O7635">
        <v>0</v>
      </c>
      <c r="P7635">
        <v>0</v>
      </c>
      <c r="Q7635">
        <v>0</v>
      </c>
    </row>
    <row r="7636" spans="1:17" x14ac:dyDescent="0.25">
      <c r="A7636" t="s">
        <v>26542</v>
      </c>
      <c r="B7636" t="s">
        <v>73</v>
      </c>
      <c r="C7636" t="s">
        <v>184</v>
      </c>
      <c r="D7636" t="s">
        <v>527</v>
      </c>
      <c r="E7636" t="s">
        <v>21471</v>
      </c>
      <c r="F7636" t="s">
        <v>528</v>
      </c>
      <c r="G7636">
        <v>0</v>
      </c>
      <c r="H7636">
        <v>0</v>
      </c>
      <c r="I7636">
        <v>0</v>
      </c>
      <c r="J7636">
        <v>0</v>
      </c>
      <c r="K7636">
        <v>0</v>
      </c>
      <c r="L7636">
        <v>0</v>
      </c>
      <c r="M7636">
        <v>0</v>
      </c>
      <c r="N7636">
        <v>4</v>
      </c>
      <c r="O7636">
        <v>4</v>
      </c>
      <c r="P7636">
        <v>0</v>
      </c>
      <c r="Q7636">
        <v>0</v>
      </c>
    </row>
    <row r="7637" spans="1:17" x14ac:dyDescent="0.25">
      <c r="A7637" t="s">
        <v>26543</v>
      </c>
      <c r="B7637" t="s">
        <v>73</v>
      </c>
      <c r="C7637" t="s">
        <v>184</v>
      </c>
      <c r="D7637" t="s">
        <v>527</v>
      </c>
      <c r="E7637" t="s">
        <v>21471</v>
      </c>
      <c r="F7637" t="s">
        <v>525</v>
      </c>
      <c r="G7637">
        <v>4</v>
      </c>
      <c r="H7637">
        <v>0</v>
      </c>
      <c r="I7637">
        <v>0</v>
      </c>
      <c r="J7637">
        <v>0</v>
      </c>
      <c r="K7637">
        <v>0</v>
      </c>
      <c r="L7637">
        <v>0</v>
      </c>
      <c r="M7637">
        <v>0</v>
      </c>
      <c r="N7637">
        <v>0</v>
      </c>
      <c r="O7637">
        <v>0</v>
      </c>
      <c r="P7637">
        <v>0</v>
      </c>
      <c r="Q7637">
        <v>0</v>
      </c>
    </row>
    <row r="7638" spans="1:17" x14ac:dyDescent="0.25">
      <c r="A7638" t="s">
        <v>13264</v>
      </c>
      <c r="B7638" t="s">
        <v>73</v>
      </c>
      <c r="C7638" t="s">
        <v>185</v>
      </c>
      <c r="D7638" t="s">
        <v>529</v>
      </c>
      <c r="E7638" t="s">
        <v>563</v>
      </c>
      <c r="F7638" t="s">
        <v>525</v>
      </c>
      <c r="G7638">
        <v>1</v>
      </c>
      <c r="H7638">
        <v>0</v>
      </c>
      <c r="I7638">
        <v>0</v>
      </c>
      <c r="J7638">
        <v>0</v>
      </c>
      <c r="K7638">
        <v>0</v>
      </c>
      <c r="L7638">
        <v>0</v>
      </c>
      <c r="M7638">
        <v>0</v>
      </c>
      <c r="N7638">
        <v>0</v>
      </c>
      <c r="O7638">
        <v>0</v>
      </c>
      <c r="P7638">
        <v>0</v>
      </c>
      <c r="Q7638">
        <v>0</v>
      </c>
    </row>
    <row r="7639" spans="1:17" x14ac:dyDescent="0.25">
      <c r="A7639" t="s">
        <v>26544</v>
      </c>
      <c r="B7639" t="s">
        <v>73</v>
      </c>
      <c r="C7639" t="s">
        <v>185</v>
      </c>
      <c r="D7639" t="s">
        <v>529</v>
      </c>
      <c r="E7639" t="s">
        <v>21471</v>
      </c>
      <c r="F7639" t="s">
        <v>525</v>
      </c>
      <c r="G7639">
        <v>1</v>
      </c>
      <c r="H7639">
        <v>0</v>
      </c>
      <c r="I7639">
        <v>0</v>
      </c>
      <c r="J7639">
        <v>0</v>
      </c>
      <c r="K7639">
        <v>0</v>
      </c>
      <c r="L7639">
        <v>0</v>
      </c>
      <c r="M7639">
        <v>0</v>
      </c>
      <c r="N7639">
        <v>0</v>
      </c>
      <c r="O7639">
        <v>0</v>
      </c>
      <c r="P7639">
        <v>0</v>
      </c>
      <c r="Q7639">
        <v>0</v>
      </c>
    </row>
    <row r="7640" spans="1:17" x14ac:dyDescent="0.25">
      <c r="A7640" t="s">
        <v>13265</v>
      </c>
      <c r="B7640" t="s">
        <v>73</v>
      </c>
      <c r="C7640" t="s">
        <v>185</v>
      </c>
      <c r="D7640" t="s">
        <v>526</v>
      </c>
      <c r="E7640" t="s">
        <v>563</v>
      </c>
      <c r="F7640" t="s">
        <v>396</v>
      </c>
      <c r="G7640">
        <v>0</v>
      </c>
      <c r="H7640">
        <v>5</v>
      </c>
      <c r="I7640">
        <v>0</v>
      </c>
      <c r="J7640">
        <v>5</v>
      </c>
      <c r="K7640">
        <v>0</v>
      </c>
      <c r="L7640">
        <v>0</v>
      </c>
      <c r="M7640">
        <v>0</v>
      </c>
      <c r="N7640">
        <v>0</v>
      </c>
      <c r="O7640">
        <v>0</v>
      </c>
      <c r="P7640">
        <v>0</v>
      </c>
      <c r="Q7640">
        <v>0</v>
      </c>
    </row>
    <row r="7641" spans="1:17" x14ac:dyDescent="0.25">
      <c r="A7641" t="s">
        <v>13266</v>
      </c>
      <c r="B7641" t="s">
        <v>73</v>
      </c>
      <c r="C7641" t="s">
        <v>185</v>
      </c>
      <c r="D7641" t="s">
        <v>526</v>
      </c>
      <c r="E7641" t="s">
        <v>563</v>
      </c>
      <c r="F7641" t="s">
        <v>4236</v>
      </c>
      <c r="G7641">
        <v>0</v>
      </c>
      <c r="H7641">
        <v>5</v>
      </c>
      <c r="I7641">
        <v>0</v>
      </c>
      <c r="J7641">
        <v>5</v>
      </c>
      <c r="K7641">
        <v>0</v>
      </c>
      <c r="L7641">
        <v>0</v>
      </c>
      <c r="M7641">
        <v>0</v>
      </c>
      <c r="N7641">
        <v>0</v>
      </c>
      <c r="O7641">
        <v>0</v>
      </c>
      <c r="P7641">
        <v>0</v>
      </c>
      <c r="Q7641">
        <v>0</v>
      </c>
    </row>
    <row r="7642" spans="1:17" x14ac:dyDescent="0.25">
      <c r="A7642" t="s">
        <v>13267</v>
      </c>
      <c r="B7642" t="s">
        <v>73</v>
      </c>
      <c r="C7642" t="s">
        <v>185</v>
      </c>
      <c r="D7642" t="s">
        <v>526</v>
      </c>
      <c r="E7642" t="s">
        <v>563</v>
      </c>
      <c r="F7642" t="s">
        <v>4238</v>
      </c>
      <c r="G7642">
        <v>0</v>
      </c>
      <c r="H7642">
        <v>0</v>
      </c>
      <c r="I7642">
        <v>0</v>
      </c>
      <c r="J7642">
        <v>0</v>
      </c>
      <c r="K7642">
        <v>0</v>
      </c>
      <c r="L7642">
        <v>0</v>
      </c>
      <c r="M7642">
        <v>5</v>
      </c>
      <c r="N7642">
        <v>0</v>
      </c>
      <c r="O7642">
        <v>0</v>
      </c>
      <c r="P7642">
        <v>0</v>
      </c>
      <c r="Q7642">
        <v>0</v>
      </c>
    </row>
    <row r="7643" spans="1:17" x14ac:dyDescent="0.25">
      <c r="A7643" t="s">
        <v>13268</v>
      </c>
      <c r="B7643" t="s">
        <v>73</v>
      </c>
      <c r="C7643" t="s">
        <v>185</v>
      </c>
      <c r="D7643" t="s">
        <v>526</v>
      </c>
      <c r="E7643" t="s">
        <v>563</v>
      </c>
      <c r="F7643" t="s">
        <v>397</v>
      </c>
      <c r="G7643">
        <v>0</v>
      </c>
      <c r="H7643">
        <v>5</v>
      </c>
      <c r="I7643">
        <v>0</v>
      </c>
      <c r="J7643">
        <v>5</v>
      </c>
      <c r="K7643">
        <v>0</v>
      </c>
      <c r="L7643">
        <v>0</v>
      </c>
      <c r="M7643">
        <v>0</v>
      </c>
      <c r="N7643">
        <v>0</v>
      </c>
      <c r="O7643">
        <v>0</v>
      </c>
      <c r="P7643">
        <v>0</v>
      </c>
      <c r="Q7643">
        <v>0</v>
      </c>
    </row>
    <row r="7644" spans="1:17" x14ac:dyDescent="0.25">
      <c r="A7644" t="s">
        <v>13269</v>
      </c>
      <c r="B7644" t="s">
        <v>73</v>
      </c>
      <c r="C7644" t="s">
        <v>185</v>
      </c>
      <c r="D7644" t="s">
        <v>526</v>
      </c>
      <c r="E7644" t="s">
        <v>563</v>
      </c>
      <c r="F7644" t="s">
        <v>398</v>
      </c>
      <c r="G7644">
        <v>0</v>
      </c>
      <c r="H7644">
        <v>5</v>
      </c>
      <c r="I7644">
        <v>0</v>
      </c>
      <c r="J7644">
        <v>5</v>
      </c>
      <c r="K7644">
        <v>0</v>
      </c>
      <c r="L7644">
        <v>0</v>
      </c>
      <c r="M7644">
        <v>0</v>
      </c>
      <c r="N7644">
        <v>0</v>
      </c>
      <c r="O7644">
        <v>0</v>
      </c>
      <c r="P7644">
        <v>0</v>
      </c>
      <c r="Q7644">
        <v>0</v>
      </c>
    </row>
    <row r="7645" spans="1:17" x14ac:dyDescent="0.25">
      <c r="A7645" t="s">
        <v>13270</v>
      </c>
      <c r="B7645" t="s">
        <v>73</v>
      </c>
      <c r="C7645" t="s">
        <v>185</v>
      </c>
      <c r="D7645" t="s">
        <v>526</v>
      </c>
      <c r="E7645" t="s">
        <v>563</v>
      </c>
      <c r="F7645" t="s">
        <v>4242</v>
      </c>
      <c r="G7645">
        <v>0</v>
      </c>
      <c r="H7645">
        <v>0</v>
      </c>
      <c r="I7645">
        <v>0</v>
      </c>
      <c r="J7645">
        <v>0</v>
      </c>
      <c r="K7645">
        <v>0</v>
      </c>
      <c r="L7645">
        <v>0</v>
      </c>
      <c r="M7645">
        <v>5</v>
      </c>
      <c r="N7645">
        <v>0</v>
      </c>
      <c r="O7645">
        <v>0</v>
      </c>
      <c r="P7645">
        <v>0</v>
      </c>
      <c r="Q7645">
        <v>0</v>
      </c>
    </row>
    <row r="7646" spans="1:17" x14ac:dyDescent="0.25">
      <c r="A7646" t="s">
        <v>13271</v>
      </c>
      <c r="B7646" t="s">
        <v>73</v>
      </c>
      <c r="C7646" t="s">
        <v>185</v>
      </c>
      <c r="D7646" t="s">
        <v>526</v>
      </c>
      <c r="E7646" t="s">
        <v>563</v>
      </c>
      <c r="F7646" t="s">
        <v>399</v>
      </c>
      <c r="G7646">
        <v>0</v>
      </c>
      <c r="H7646">
        <v>5</v>
      </c>
      <c r="I7646">
        <v>0</v>
      </c>
      <c r="J7646">
        <v>5</v>
      </c>
      <c r="K7646">
        <v>0</v>
      </c>
      <c r="L7646">
        <v>0</v>
      </c>
      <c r="M7646">
        <v>0</v>
      </c>
      <c r="N7646">
        <v>0</v>
      </c>
      <c r="O7646">
        <v>0</v>
      </c>
      <c r="P7646">
        <v>0</v>
      </c>
      <c r="Q7646">
        <v>0</v>
      </c>
    </row>
    <row r="7647" spans="1:17" x14ac:dyDescent="0.25">
      <c r="A7647" t="s">
        <v>13272</v>
      </c>
      <c r="B7647" t="s">
        <v>73</v>
      </c>
      <c r="C7647" t="s">
        <v>185</v>
      </c>
      <c r="D7647" t="s">
        <v>526</v>
      </c>
      <c r="E7647" t="s">
        <v>563</v>
      </c>
      <c r="F7647" t="s">
        <v>4245</v>
      </c>
      <c r="G7647">
        <v>0</v>
      </c>
      <c r="H7647">
        <v>0</v>
      </c>
      <c r="I7647">
        <v>0</v>
      </c>
      <c r="J7647">
        <v>0</v>
      </c>
      <c r="K7647">
        <v>0</v>
      </c>
      <c r="L7647">
        <v>0</v>
      </c>
      <c r="M7647">
        <v>5</v>
      </c>
      <c r="N7647">
        <v>0</v>
      </c>
      <c r="O7647">
        <v>0</v>
      </c>
      <c r="P7647">
        <v>0</v>
      </c>
      <c r="Q7647">
        <v>0</v>
      </c>
    </row>
    <row r="7648" spans="1:17" x14ac:dyDescent="0.25">
      <c r="A7648" t="s">
        <v>13273</v>
      </c>
      <c r="B7648" t="s">
        <v>73</v>
      </c>
      <c r="C7648" t="s">
        <v>185</v>
      </c>
      <c r="D7648" t="s">
        <v>526</v>
      </c>
      <c r="E7648" t="s">
        <v>563</v>
      </c>
      <c r="F7648" t="s">
        <v>394</v>
      </c>
      <c r="G7648">
        <v>0</v>
      </c>
      <c r="H7648">
        <v>0</v>
      </c>
      <c r="I7648">
        <v>0</v>
      </c>
      <c r="J7648">
        <v>0</v>
      </c>
      <c r="K7648">
        <v>0</v>
      </c>
      <c r="L7648">
        <v>0</v>
      </c>
      <c r="M7648">
        <v>0</v>
      </c>
      <c r="N7648">
        <v>5</v>
      </c>
      <c r="O7648">
        <v>5</v>
      </c>
      <c r="P7648">
        <v>0</v>
      </c>
      <c r="Q7648">
        <v>0</v>
      </c>
    </row>
    <row r="7649" spans="1:17" x14ac:dyDescent="0.25">
      <c r="A7649" t="s">
        <v>13274</v>
      </c>
      <c r="B7649" t="s">
        <v>73</v>
      </c>
      <c r="C7649" t="s">
        <v>185</v>
      </c>
      <c r="D7649" t="s">
        <v>526</v>
      </c>
      <c r="E7649" t="s">
        <v>563</v>
      </c>
      <c r="F7649" t="s">
        <v>395</v>
      </c>
      <c r="G7649">
        <v>0</v>
      </c>
      <c r="H7649">
        <v>0</v>
      </c>
      <c r="I7649">
        <v>0</v>
      </c>
      <c r="J7649">
        <v>0</v>
      </c>
      <c r="K7649">
        <v>0</v>
      </c>
      <c r="L7649">
        <v>0</v>
      </c>
      <c r="M7649">
        <v>0</v>
      </c>
      <c r="N7649">
        <v>5</v>
      </c>
      <c r="O7649">
        <v>5</v>
      </c>
      <c r="P7649">
        <v>0</v>
      </c>
      <c r="Q7649">
        <v>0</v>
      </c>
    </row>
    <row r="7650" spans="1:17" x14ac:dyDescent="0.25">
      <c r="A7650" t="s">
        <v>13275</v>
      </c>
      <c r="B7650" t="s">
        <v>73</v>
      </c>
      <c r="C7650" t="s">
        <v>185</v>
      </c>
      <c r="D7650" t="s">
        <v>526</v>
      </c>
      <c r="E7650" t="s">
        <v>563</v>
      </c>
      <c r="F7650" t="s">
        <v>525</v>
      </c>
      <c r="G7650">
        <v>5</v>
      </c>
      <c r="H7650">
        <v>0</v>
      </c>
      <c r="I7650">
        <v>0</v>
      </c>
      <c r="J7650">
        <v>0</v>
      </c>
      <c r="K7650">
        <v>0</v>
      </c>
      <c r="L7650">
        <v>0</v>
      </c>
      <c r="M7650">
        <v>0</v>
      </c>
      <c r="N7650">
        <v>0</v>
      </c>
      <c r="O7650">
        <v>0</v>
      </c>
      <c r="P7650">
        <v>0</v>
      </c>
      <c r="Q7650">
        <v>0</v>
      </c>
    </row>
    <row r="7651" spans="1:17" x14ac:dyDescent="0.25">
      <c r="A7651" t="s">
        <v>26545</v>
      </c>
      <c r="B7651" t="s">
        <v>73</v>
      </c>
      <c r="C7651" t="s">
        <v>185</v>
      </c>
      <c r="D7651" t="s">
        <v>526</v>
      </c>
      <c r="E7651" t="s">
        <v>21471</v>
      </c>
      <c r="F7651" t="s">
        <v>396</v>
      </c>
      <c r="G7651">
        <v>0</v>
      </c>
      <c r="H7651">
        <v>7</v>
      </c>
      <c r="I7651">
        <v>1</v>
      </c>
      <c r="J7651">
        <v>6</v>
      </c>
      <c r="K7651">
        <v>0</v>
      </c>
      <c r="L7651">
        <v>0</v>
      </c>
      <c r="M7651">
        <v>0</v>
      </c>
      <c r="N7651">
        <v>0</v>
      </c>
      <c r="O7651">
        <v>0</v>
      </c>
      <c r="P7651">
        <v>0</v>
      </c>
      <c r="Q7651">
        <v>0</v>
      </c>
    </row>
    <row r="7652" spans="1:17" x14ac:dyDescent="0.25">
      <c r="A7652" t="s">
        <v>26546</v>
      </c>
      <c r="B7652" t="s">
        <v>73</v>
      </c>
      <c r="C7652" t="s">
        <v>185</v>
      </c>
      <c r="D7652" t="s">
        <v>526</v>
      </c>
      <c r="E7652" t="s">
        <v>21471</v>
      </c>
      <c r="F7652" t="s">
        <v>4236</v>
      </c>
      <c r="G7652">
        <v>0</v>
      </c>
      <c r="H7652">
        <v>7</v>
      </c>
      <c r="I7652">
        <v>1</v>
      </c>
      <c r="J7652">
        <v>6</v>
      </c>
      <c r="K7652">
        <v>0</v>
      </c>
      <c r="L7652">
        <v>0</v>
      </c>
      <c r="M7652">
        <v>0</v>
      </c>
      <c r="N7652">
        <v>0</v>
      </c>
      <c r="O7652">
        <v>0</v>
      </c>
      <c r="P7652">
        <v>0</v>
      </c>
      <c r="Q7652">
        <v>0</v>
      </c>
    </row>
    <row r="7653" spans="1:17" x14ac:dyDescent="0.25">
      <c r="A7653" t="s">
        <v>26547</v>
      </c>
      <c r="B7653" t="s">
        <v>73</v>
      </c>
      <c r="C7653" t="s">
        <v>185</v>
      </c>
      <c r="D7653" t="s">
        <v>526</v>
      </c>
      <c r="E7653" t="s">
        <v>21471</v>
      </c>
      <c r="F7653" t="s">
        <v>4238</v>
      </c>
      <c r="G7653">
        <v>0</v>
      </c>
      <c r="H7653">
        <v>0</v>
      </c>
      <c r="I7653">
        <v>0</v>
      </c>
      <c r="J7653">
        <v>0</v>
      </c>
      <c r="K7653">
        <v>0</v>
      </c>
      <c r="L7653">
        <v>0</v>
      </c>
      <c r="M7653">
        <v>7</v>
      </c>
      <c r="N7653">
        <v>0</v>
      </c>
      <c r="O7653">
        <v>0</v>
      </c>
      <c r="P7653">
        <v>0</v>
      </c>
      <c r="Q7653">
        <v>0</v>
      </c>
    </row>
    <row r="7654" spans="1:17" x14ac:dyDescent="0.25">
      <c r="A7654" t="s">
        <v>26548</v>
      </c>
      <c r="B7654" t="s">
        <v>73</v>
      </c>
      <c r="C7654" t="s">
        <v>185</v>
      </c>
      <c r="D7654" t="s">
        <v>526</v>
      </c>
      <c r="E7654" t="s">
        <v>21471</v>
      </c>
      <c r="F7654" t="s">
        <v>397</v>
      </c>
      <c r="G7654">
        <v>0</v>
      </c>
      <c r="H7654">
        <v>7</v>
      </c>
      <c r="I7654">
        <v>1</v>
      </c>
      <c r="J7654">
        <v>6</v>
      </c>
      <c r="K7654">
        <v>0</v>
      </c>
      <c r="L7654">
        <v>0</v>
      </c>
      <c r="M7654">
        <v>0</v>
      </c>
      <c r="N7654">
        <v>0</v>
      </c>
      <c r="O7654">
        <v>0</v>
      </c>
      <c r="P7654">
        <v>0</v>
      </c>
      <c r="Q7654">
        <v>0</v>
      </c>
    </row>
    <row r="7655" spans="1:17" x14ac:dyDescent="0.25">
      <c r="A7655" t="s">
        <v>26549</v>
      </c>
      <c r="B7655" t="s">
        <v>73</v>
      </c>
      <c r="C7655" t="s">
        <v>185</v>
      </c>
      <c r="D7655" t="s">
        <v>526</v>
      </c>
      <c r="E7655" t="s">
        <v>21471</v>
      </c>
      <c r="F7655" t="s">
        <v>398</v>
      </c>
      <c r="G7655">
        <v>0</v>
      </c>
      <c r="H7655">
        <v>7</v>
      </c>
      <c r="I7655">
        <v>1</v>
      </c>
      <c r="J7655">
        <v>6</v>
      </c>
      <c r="K7655">
        <v>0</v>
      </c>
      <c r="L7655">
        <v>0</v>
      </c>
      <c r="M7655">
        <v>0</v>
      </c>
      <c r="N7655">
        <v>0</v>
      </c>
      <c r="O7655">
        <v>0</v>
      </c>
      <c r="P7655">
        <v>0</v>
      </c>
      <c r="Q7655">
        <v>0</v>
      </c>
    </row>
    <row r="7656" spans="1:17" x14ac:dyDescent="0.25">
      <c r="A7656" t="s">
        <v>26550</v>
      </c>
      <c r="B7656" t="s">
        <v>73</v>
      </c>
      <c r="C7656" t="s">
        <v>185</v>
      </c>
      <c r="D7656" t="s">
        <v>526</v>
      </c>
      <c r="E7656" t="s">
        <v>21471</v>
      </c>
      <c r="F7656" t="s">
        <v>4242</v>
      </c>
      <c r="G7656">
        <v>0</v>
      </c>
      <c r="H7656">
        <v>0</v>
      </c>
      <c r="I7656">
        <v>0</v>
      </c>
      <c r="J7656">
        <v>0</v>
      </c>
      <c r="K7656">
        <v>0</v>
      </c>
      <c r="L7656">
        <v>0</v>
      </c>
      <c r="M7656">
        <v>7</v>
      </c>
      <c r="N7656">
        <v>0</v>
      </c>
      <c r="O7656">
        <v>0</v>
      </c>
      <c r="P7656">
        <v>0</v>
      </c>
      <c r="Q7656">
        <v>0</v>
      </c>
    </row>
    <row r="7657" spans="1:17" x14ac:dyDescent="0.25">
      <c r="A7657" t="s">
        <v>26551</v>
      </c>
      <c r="B7657" t="s">
        <v>73</v>
      </c>
      <c r="C7657" t="s">
        <v>185</v>
      </c>
      <c r="D7657" t="s">
        <v>526</v>
      </c>
      <c r="E7657" t="s">
        <v>21471</v>
      </c>
      <c r="F7657" t="s">
        <v>399</v>
      </c>
      <c r="G7657">
        <v>0</v>
      </c>
      <c r="H7657">
        <v>7</v>
      </c>
      <c r="I7657">
        <v>1</v>
      </c>
      <c r="J7657">
        <v>6</v>
      </c>
      <c r="K7657">
        <v>0</v>
      </c>
      <c r="L7657">
        <v>0</v>
      </c>
      <c r="M7657">
        <v>0</v>
      </c>
      <c r="N7657">
        <v>0</v>
      </c>
      <c r="O7657">
        <v>0</v>
      </c>
      <c r="P7657">
        <v>0</v>
      </c>
      <c r="Q7657">
        <v>0</v>
      </c>
    </row>
    <row r="7658" spans="1:17" x14ac:dyDescent="0.25">
      <c r="A7658" t="s">
        <v>26552</v>
      </c>
      <c r="B7658" t="s">
        <v>73</v>
      </c>
      <c r="C7658" t="s">
        <v>185</v>
      </c>
      <c r="D7658" t="s">
        <v>526</v>
      </c>
      <c r="E7658" t="s">
        <v>21471</v>
      </c>
      <c r="F7658" t="s">
        <v>4245</v>
      </c>
      <c r="G7658">
        <v>0</v>
      </c>
      <c r="H7658">
        <v>0</v>
      </c>
      <c r="I7658">
        <v>0</v>
      </c>
      <c r="J7658">
        <v>0</v>
      </c>
      <c r="K7658">
        <v>0</v>
      </c>
      <c r="L7658">
        <v>0</v>
      </c>
      <c r="M7658">
        <v>7</v>
      </c>
      <c r="N7658">
        <v>0</v>
      </c>
      <c r="O7658">
        <v>0</v>
      </c>
      <c r="P7658">
        <v>0</v>
      </c>
      <c r="Q7658">
        <v>0</v>
      </c>
    </row>
    <row r="7659" spans="1:17" x14ac:dyDescent="0.25">
      <c r="A7659" t="s">
        <v>26553</v>
      </c>
      <c r="B7659" t="s">
        <v>73</v>
      </c>
      <c r="C7659" t="s">
        <v>185</v>
      </c>
      <c r="D7659" t="s">
        <v>526</v>
      </c>
      <c r="E7659" t="s">
        <v>21471</v>
      </c>
      <c r="F7659" t="s">
        <v>394</v>
      </c>
      <c r="G7659">
        <v>0</v>
      </c>
      <c r="H7659">
        <v>0</v>
      </c>
      <c r="I7659">
        <v>0</v>
      </c>
      <c r="J7659">
        <v>0</v>
      </c>
      <c r="K7659">
        <v>0</v>
      </c>
      <c r="L7659">
        <v>0</v>
      </c>
      <c r="M7659">
        <v>0</v>
      </c>
      <c r="N7659">
        <v>7</v>
      </c>
      <c r="O7659">
        <v>7</v>
      </c>
      <c r="P7659">
        <v>0</v>
      </c>
      <c r="Q7659">
        <v>0</v>
      </c>
    </row>
    <row r="7660" spans="1:17" x14ac:dyDescent="0.25">
      <c r="A7660" t="s">
        <v>26554</v>
      </c>
      <c r="B7660" t="s">
        <v>73</v>
      </c>
      <c r="C7660" t="s">
        <v>185</v>
      </c>
      <c r="D7660" t="s">
        <v>526</v>
      </c>
      <c r="E7660" t="s">
        <v>21471</v>
      </c>
      <c r="F7660" t="s">
        <v>395</v>
      </c>
      <c r="G7660">
        <v>0</v>
      </c>
      <c r="H7660">
        <v>0</v>
      </c>
      <c r="I7660">
        <v>0</v>
      </c>
      <c r="J7660">
        <v>0</v>
      </c>
      <c r="K7660">
        <v>0</v>
      </c>
      <c r="L7660">
        <v>0</v>
      </c>
      <c r="M7660">
        <v>0</v>
      </c>
      <c r="N7660">
        <v>6</v>
      </c>
      <c r="O7660">
        <v>6</v>
      </c>
      <c r="P7660">
        <v>0</v>
      </c>
      <c r="Q7660">
        <v>0</v>
      </c>
    </row>
    <row r="7661" spans="1:17" x14ac:dyDescent="0.25">
      <c r="A7661" t="s">
        <v>26555</v>
      </c>
      <c r="B7661" t="s">
        <v>73</v>
      </c>
      <c r="C7661" t="s">
        <v>185</v>
      </c>
      <c r="D7661" t="s">
        <v>526</v>
      </c>
      <c r="E7661" t="s">
        <v>21471</v>
      </c>
      <c r="F7661" t="s">
        <v>525</v>
      </c>
      <c r="G7661">
        <v>7</v>
      </c>
      <c r="H7661">
        <v>0</v>
      </c>
      <c r="I7661">
        <v>0</v>
      </c>
      <c r="J7661">
        <v>0</v>
      </c>
      <c r="K7661">
        <v>0</v>
      </c>
      <c r="L7661">
        <v>0</v>
      </c>
      <c r="M7661">
        <v>0</v>
      </c>
      <c r="N7661">
        <v>0</v>
      </c>
      <c r="O7661">
        <v>0</v>
      </c>
      <c r="P7661">
        <v>0</v>
      </c>
      <c r="Q7661">
        <v>0</v>
      </c>
    </row>
    <row r="7662" spans="1:17" x14ac:dyDescent="0.25">
      <c r="A7662" t="s">
        <v>14494</v>
      </c>
      <c r="B7662" t="s">
        <v>72</v>
      </c>
      <c r="C7662" t="s">
        <v>121</v>
      </c>
      <c r="D7662" t="s">
        <v>526</v>
      </c>
      <c r="E7662" t="s">
        <v>563</v>
      </c>
      <c r="F7662" t="s">
        <v>4238</v>
      </c>
      <c r="G7662">
        <v>0</v>
      </c>
      <c r="H7662">
        <v>0</v>
      </c>
      <c r="I7662">
        <v>0</v>
      </c>
      <c r="J7662">
        <v>0</v>
      </c>
      <c r="K7662">
        <v>0</v>
      </c>
      <c r="L7662">
        <v>0</v>
      </c>
      <c r="M7662">
        <v>22</v>
      </c>
      <c r="N7662">
        <v>0</v>
      </c>
      <c r="O7662">
        <v>0</v>
      </c>
      <c r="P7662">
        <v>0</v>
      </c>
      <c r="Q7662">
        <v>0</v>
      </c>
    </row>
    <row r="7663" spans="1:17" x14ac:dyDescent="0.25">
      <c r="A7663" t="s">
        <v>14495</v>
      </c>
      <c r="B7663" t="s">
        <v>72</v>
      </c>
      <c r="C7663" t="s">
        <v>121</v>
      </c>
      <c r="D7663" t="s">
        <v>526</v>
      </c>
      <c r="E7663" t="s">
        <v>563</v>
      </c>
      <c r="F7663" t="s">
        <v>397</v>
      </c>
      <c r="G7663">
        <v>0</v>
      </c>
      <c r="H7663">
        <v>22</v>
      </c>
      <c r="I7663">
        <v>3</v>
      </c>
      <c r="J7663">
        <v>17</v>
      </c>
      <c r="K7663">
        <v>1</v>
      </c>
      <c r="L7663">
        <v>1</v>
      </c>
      <c r="M7663">
        <v>0</v>
      </c>
      <c r="N7663">
        <v>0</v>
      </c>
      <c r="O7663">
        <v>0</v>
      </c>
      <c r="P7663">
        <v>0</v>
      </c>
      <c r="Q7663">
        <v>0</v>
      </c>
    </row>
    <row r="7664" spans="1:17" x14ac:dyDescent="0.25">
      <c r="A7664" t="s">
        <v>14496</v>
      </c>
      <c r="B7664" t="s">
        <v>72</v>
      </c>
      <c r="C7664" t="s">
        <v>121</v>
      </c>
      <c r="D7664" t="s">
        <v>526</v>
      </c>
      <c r="E7664" t="s">
        <v>563</v>
      </c>
      <c r="F7664" t="s">
        <v>398</v>
      </c>
      <c r="G7664">
        <v>0</v>
      </c>
      <c r="H7664">
        <v>22</v>
      </c>
      <c r="I7664">
        <v>3</v>
      </c>
      <c r="J7664">
        <v>17</v>
      </c>
      <c r="K7664">
        <v>1</v>
      </c>
      <c r="L7664">
        <v>1</v>
      </c>
      <c r="M7664">
        <v>0</v>
      </c>
      <c r="N7664">
        <v>0</v>
      </c>
      <c r="O7664">
        <v>0</v>
      </c>
      <c r="P7664">
        <v>0</v>
      </c>
      <c r="Q7664">
        <v>0</v>
      </c>
    </row>
    <row r="7665" spans="1:17" x14ac:dyDescent="0.25">
      <c r="A7665" t="s">
        <v>14497</v>
      </c>
      <c r="B7665" t="s">
        <v>72</v>
      </c>
      <c r="C7665" t="s">
        <v>121</v>
      </c>
      <c r="D7665" t="s">
        <v>526</v>
      </c>
      <c r="E7665" t="s">
        <v>563</v>
      </c>
      <c r="F7665" t="s">
        <v>4242</v>
      </c>
      <c r="G7665">
        <v>0</v>
      </c>
      <c r="H7665">
        <v>0</v>
      </c>
      <c r="I7665">
        <v>0</v>
      </c>
      <c r="J7665">
        <v>0</v>
      </c>
      <c r="K7665">
        <v>0</v>
      </c>
      <c r="L7665">
        <v>0</v>
      </c>
      <c r="M7665">
        <v>22</v>
      </c>
      <c r="N7665">
        <v>0</v>
      </c>
      <c r="O7665">
        <v>0</v>
      </c>
      <c r="P7665">
        <v>0</v>
      </c>
      <c r="Q7665">
        <v>0</v>
      </c>
    </row>
    <row r="7666" spans="1:17" x14ac:dyDescent="0.25">
      <c r="A7666" t="s">
        <v>14498</v>
      </c>
      <c r="B7666" t="s">
        <v>72</v>
      </c>
      <c r="C7666" t="s">
        <v>121</v>
      </c>
      <c r="D7666" t="s">
        <v>526</v>
      </c>
      <c r="E7666" t="s">
        <v>563</v>
      </c>
      <c r="F7666" t="s">
        <v>399</v>
      </c>
      <c r="G7666">
        <v>0</v>
      </c>
      <c r="H7666">
        <v>22</v>
      </c>
      <c r="I7666">
        <v>3</v>
      </c>
      <c r="J7666">
        <v>17</v>
      </c>
      <c r="K7666">
        <v>1</v>
      </c>
      <c r="L7666">
        <v>1</v>
      </c>
      <c r="M7666">
        <v>0</v>
      </c>
      <c r="N7666">
        <v>0</v>
      </c>
      <c r="O7666">
        <v>0</v>
      </c>
      <c r="P7666">
        <v>0</v>
      </c>
      <c r="Q7666">
        <v>0</v>
      </c>
    </row>
    <row r="7667" spans="1:17" x14ac:dyDescent="0.25">
      <c r="A7667" t="s">
        <v>14499</v>
      </c>
      <c r="B7667" t="s">
        <v>72</v>
      </c>
      <c r="C7667" t="s">
        <v>121</v>
      </c>
      <c r="D7667" t="s">
        <v>526</v>
      </c>
      <c r="E7667" t="s">
        <v>563</v>
      </c>
      <c r="F7667" t="s">
        <v>4245</v>
      </c>
      <c r="G7667">
        <v>0</v>
      </c>
      <c r="H7667">
        <v>0</v>
      </c>
      <c r="I7667">
        <v>0</v>
      </c>
      <c r="J7667">
        <v>0</v>
      </c>
      <c r="K7667">
        <v>0</v>
      </c>
      <c r="L7667">
        <v>0</v>
      </c>
      <c r="M7667">
        <v>22</v>
      </c>
      <c r="N7667">
        <v>0</v>
      </c>
      <c r="O7667">
        <v>0</v>
      </c>
      <c r="P7667">
        <v>0</v>
      </c>
      <c r="Q7667">
        <v>0</v>
      </c>
    </row>
    <row r="7668" spans="1:17" x14ac:dyDescent="0.25">
      <c r="A7668" t="s">
        <v>13474</v>
      </c>
      <c r="B7668" t="s">
        <v>72</v>
      </c>
      <c r="C7668" t="s">
        <v>121</v>
      </c>
      <c r="D7668" t="s">
        <v>526</v>
      </c>
      <c r="E7668" t="s">
        <v>563</v>
      </c>
      <c r="F7668" t="s">
        <v>394</v>
      </c>
      <c r="G7668">
        <v>0</v>
      </c>
      <c r="H7668">
        <v>0</v>
      </c>
      <c r="I7668">
        <v>0</v>
      </c>
      <c r="J7668">
        <v>0</v>
      </c>
      <c r="K7668">
        <v>0</v>
      </c>
      <c r="L7668">
        <v>0</v>
      </c>
      <c r="M7668">
        <v>0</v>
      </c>
      <c r="N7668">
        <v>18</v>
      </c>
      <c r="O7668">
        <v>17</v>
      </c>
      <c r="P7668">
        <v>0</v>
      </c>
      <c r="Q7668">
        <v>1</v>
      </c>
    </row>
    <row r="7669" spans="1:17" x14ac:dyDescent="0.25">
      <c r="A7669" t="s">
        <v>13475</v>
      </c>
      <c r="B7669" t="s">
        <v>72</v>
      </c>
      <c r="C7669" t="s">
        <v>121</v>
      </c>
      <c r="D7669" t="s">
        <v>526</v>
      </c>
      <c r="E7669" t="s">
        <v>563</v>
      </c>
      <c r="F7669" t="s">
        <v>395</v>
      </c>
      <c r="G7669">
        <v>0</v>
      </c>
      <c r="H7669">
        <v>0</v>
      </c>
      <c r="I7669">
        <v>0</v>
      </c>
      <c r="J7669">
        <v>0</v>
      </c>
      <c r="K7669">
        <v>0</v>
      </c>
      <c r="L7669">
        <v>0</v>
      </c>
      <c r="M7669">
        <v>0</v>
      </c>
      <c r="N7669">
        <v>14</v>
      </c>
      <c r="O7669">
        <v>13</v>
      </c>
      <c r="P7669">
        <v>0</v>
      </c>
      <c r="Q7669">
        <v>1</v>
      </c>
    </row>
    <row r="7670" spans="1:17" x14ac:dyDescent="0.25">
      <c r="A7670" t="s">
        <v>13476</v>
      </c>
      <c r="B7670" t="s">
        <v>72</v>
      </c>
      <c r="C7670" t="s">
        <v>121</v>
      </c>
      <c r="D7670" t="s">
        <v>526</v>
      </c>
      <c r="E7670" t="s">
        <v>563</v>
      </c>
      <c r="F7670" t="s">
        <v>525</v>
      </c>
      <c r="G7670">
        <v>22</v>
      </c>
      <c r="H7670">
        <v>0</v>
      </c>
      <c r="I7670">
        <v>0</v>
      </c>
      <c r="J7670">
        <v>0</v>
      </c>
      <c r="K7670">
        <v>0</v>
      </c>
      <c r="L7670">
        <v>0</v>
      </c>
      <c r="M7670">
        <v>0</v>
      </c>
      <c r="N7670">
        <v>0</v>
      </c>
      <c r="O7670">
        <v>0</v>
      </c>
      <c r="P7670">
        <v>0</v>
      </c>
      <c r="Q7670">
        <v>0</v>
      </c>
    </row>
    <row r="7671" spans="1:17" x14ac:dyDescent="0.25">
      <c r="A7671" t="s">
        <v>26556</v>
      </c>
      <c r="B7671" t="s">
        <v>72</v>
      </c>
      <c r="C7671" t="s">
        <v>121</v>
      </c>
      <c r="D7671" t="s">
        <v>526</v>
      </c>
      <c r="E7671" t="s">
        <v>21471</v>
      </c>
      <c r="F7671" t="s">
        <v>396</v>
      </c>
      <c r="G7671">
        <v>0</v>
      </c>
      <c r="H7671">
        <v>36</v>
      </c>
      <c r="I7671">
        <v>5</v>
      </c>
      <c r="J7671">
        <v>29</v>
      </c>
      <c r="K7671">
        <v>2</v>
      </c>
      <c r="L7671">
        <v>0</v>
      </c>
      <c r="M7671">
        <v>0</v>
      </c>
      <c r="N7671">
        <v>0</v>
      </c>
      <c r="O7671">
        <v>0</v>
      </c>
      <c r="P7671">
        <v>0</v>
      </c>
      <c r="Q7671">
        <v>0</v>
      </c>
    </row>
    <row r="7672" spans="1:17" x14ac:dyDescent="0.25">
      <c r="A7672" t="s">
        <v>26557</v>
      </c>
      <c r="B7672" t="s">
        <v>72</v>
      </c>
      <c r="C7672" t="s">
        <v>121</v>
      </c>
      <c r="D7672" t="s">
        <v>526</v>
      </c>
      <c r="E7672" t="s">
        <v>21471</v>
      </c>
      <c r="F7672" t="s">
        <v>4236</v>
      </c>
      <c r="G7672">
        <v>0</v>
      </c>
      <c r="H7672">
        <v>36</v>
      </c>
      <c r="I7672">
        <v>5</v>
      </c>
      <c r="J7672">
        <v>29</v>
      </c>
      <c r="K7672">
        <v>1</v>
      </c>
      <c r="L7672">
        <v>1</v>
      </c>
      <c r="M7672">
        <v>0</v>
      </c>
      <c r="N7672">
        <v>0</v>
      </c>
      <c r="O7672">
        <v>0</v>
      </c>
      <c r="P7672">
        <v>0</v>
      </c>
      <c r="Q7672">
        <v>0</v>
      </c>
    </row>
    <row r="7673" spans="1:17" x14ac:dyDescent="0.25">
      <c r="A7673" t="s">
        <v>26558</v>
      </c>
      <c r="B7673" t="s">
        <v>72</v>
      </c>
      <c r="C7673" t="s">
        <v>121</v>
      </c>
      <c r="D7673" t="s">
        <v>526</v>
      </c>
      <c r="E7673" t="s">
        <v>21471</v>
      </c>
      <c r="F7673" t="s">
        <v>4238</v>
      </c>
      <c r="G7673">
        <v>0</v>
      </c>
      <c r="H7673">
        <v>0</v>
      </c>
      <c r="I7673">
        <v>0</v>
      </c>
      <c r="J7673">
        <v>0</v>
      </c>
      <c r="K7673">
        <v>0</v>
      </c>
      <c r="L7673">
        <v>0</v>
      </c>
      <c r="M7673">
        <v>36</v>
      </c>
      <c r="N7673">
        <v>0</v>
      </c>
      <c r="O7673">
        <v>0</v>
      </c>
      <c r="P7673">
        <v>0</v>
      </c>
      <c r="Q7673">
        <v>0</v>
      </c>
    </row>
    <row r="7674" spans="1:17" x14ac:dyDescent="0.25">
      <c r="A7674" t="s">
        <v>26559</v>
      </c>
      <c r="B7674" t="s">
        <v>72</v>
      </c>
      <c r="C7674" t="s">
        <v>121</v>
      </c>
      <c r="D7674" t="s">
        <v>526</v>
      </c>
      <c r="E7674" t="s">
        <v>21471</v>
      </c>
      <c r="F7674" t="s">
        <v>397</v>
      </c>
      <c r="G7674">
        <v>0</v>
      </c>
      <c r="H7674">
        <v>36</v>
      </c>
      <c r="I7674">
        <v>5</v>
      </c>
      <c r="J7674">
        <v>29</v>
      </c>
      <c r="K7674">
        <v>1</v>
      </c>
      <c r="L7674">
        <v>1</v>
      </c>
      <c r="M7674">
        <v>0</v>
      </c>
      <c r="N7674">
        <v>0</v>
      </c>
      <c r="O7674">
        <v>0</v>
      </c>
      <c r="P7674">
        <v>0</v>
      </c>
      <c r="Q7674">
        <v>0</v>
      </c>
    </row>
    <row r="7675" spans="1:17" x14ac:dyDescent="0.25">
      <c r="A7675" t="s">
        <v>26560</v>
      </c>
      <c r="B7675" t="s">
        <v>72</v>
      </c>
      <c r="C7675" t="s">
        <v>121</v>
      </c>
      <c r="D7675" t="s">
        <v>526</v>
      </c>
      <c r="E7675" t="s">
        <v>21471</v>
      </c>
      <c r="F7675" t="s">
        <v>398</v>
      </c>
      <c r="G7675">
        <v>0</v>
      </c>
      <c r="H7675">
        <v>36</v>
      </c>
      <c r="I7675">
        <v>5</v>
      </c>
      <c r="J7675">
        <v>29</v>
      </c>
      <c r="K7675">
        <v>1</v>
      </c>
      <c r="L7675">
        <v>1</v>
      </c>
      <c r="M7675">
        <v>0</v>
      </c>
      <c r="N7675">
        <v>0</v>
      </c>
      <c r="O7675">
        <v>0</v>
      </c>
      <c r="P7675">
        <v>0</v>
      </c>
      <c r="Q7675">
        <v>0</v>
      </c>
    </row>
    <row r="7676" spans="1:17" x14ac:dyDescent="0.25">
      <c r="A7676" t="s">
        <v>26561</v>
      </c>
      <c r="B7676" t="s">
        <v>72</v>
      </c>
      <c r="C7676" t="s">
        <v>121</v>
      </c>
      <c r="D7676" t="s">
        <v>526</v>
      </c>
      <c r="E7676" t="s">
        <v>21471</v>
      </c>
      <c r="F7676" t="s">
        <v>4242</v>
      </c>
      <c r="G7676">
        <v>0</v>
      </c>
      <c r="H7676">
        <v>0</v>
      </c>
      <c r="I7676">
        <v>0</v>
      </c>
      <c r="J7676">
        <v>0</v>
      </c>
      <c r="K7676">
        <v>0</v>
      </c>
      <c r="L7676">
        <v>0</v>
      </c>
      <c r="M7676">
        <v>36</v>
      </c>
      <c r="N7676">
        <v>0</v>
      </c>
      <c r="O7676">
        <v>0</v>
      </c>
      <c r="P7676">
        <v>0</v>
      </c>
      <c r="Q7676">
        <v>0</v>
      </c>
    </row>
    <row r="7677" spans="1:17" x14ac:dyDescent="0.25">
      <c r="A7677" t="s">
        <v>26562</v>
      </c>
      <c r="B7677" t="s">
        <v>72</v>
      </c>
      <c r="C7677" t="s">
        <v>121</v>
      </c>
      <c r="D7677" t="s">
        <v>526</v>
      </c>
      <c r="E7677" t="s">
        <v>21471</v>
      </c>
      <c r="F7677" t="s">
        <v>399</v>
      </c>
      <c r="G7677">
        <v>0</v>
      </c>
      <c r="H7677">
        <v>36</v>
      </c>
      <c r="I7677">
        <v>5</v>
      </c>
      <c r="J7677">
        <v>29</v>
      </c>
      <c r="K7677">
        <v>2</v>
      </c>
      <c r="L7677">
        <v>0</v>
      </c>
      <c r="M7677">
        <v>0</v>
      </c>
      <c r="N7677">
        <v>0</v>
      </c>
      <c r="O7677">
        <v>0</v>
      </c>
      <c r="P7677">
        <v>0</v>
      </c>
      <c r="Q7677">
        <v>0</v>
      </c>
    </row>
    <row r="7678" spans="1:17" x14ac:dyDescent="0.25">
      <c r="A7678" t="s">
        <v>26563</v>
      </c>
      <c r="B7678" t="s">
        <v>72</v>
      </c>
      <c r="C7678" t="s">
        <v>121</v>
      </c>
      <c r="D7678" t="s">
        <v>526</v>
      </c>
      <c r="E7678" t="s">
        <v>21471</v>
      </c>
      <c r="F7678" t="s">
        <v>4245</v>
      </c>
      <c r="G7678">
        <v>0</v>
      </c>
      <c r="H7678">
        <v>0</v>
      </c>
      <c r="I7678">
        <v>0</v>
      </c>
      <c r="J7678">
        <v>0</v>
      </c>
      <c r="K7678">
        <v>0</v>
      </c>
      <c r="L7678">
        <v>0</v>
      </c>
      <c r="M7678">
        <v>36</v>
      </c>
      <c r="N7678">
        <v>0</v>
      </c>
      <c r="O7678">
        <v>0</v>
      </c>
      <c r="P7678">
        <v>0</v>
      </c>
      <c r="Q7678">
        <v>0</v>
      </c>
    </row>
    <row r="7679" spans="1:17" x14ac:dyDescent="0.25">
      <c r="A7679" t="s">
        <v>26564</v>
      </c>
      <c r="B7679" t="s">
        <v>72</v>
      </c>
      <c r="C7679" t="s">
        <v>121</v>
      </c>
      <c r="D7679" t="s">
        <v>526</v>
      </c>
      <c r="E7679" t="s">
        <v>21471</v>
      </c>
      <c r="F7679" t="s">
        <v>394</v>
      </c>
      <c r="G7679">
        <v>0</v>
      </c>
      <c r="H7679">
        <v>0</v>
      </c>
      <c r="I7679">
        <v>0</v>
      </c>
      <c r="J7679">
        <v>0</v>
      </c>
      <c r="K7679">
        <v>0</v>
      </c>
      <c r="L7679">
        <v>0</v>
      </c>
      <c r="M7679">
        <v>0</v>
      </c>
      <c r="N7679">
        <v>29</v>
      </c>
      <c r="O7679">
        <v>29</v>
      </c>
      <c r="P7679">
        <v>0</v>
      </c>
      <c r="Q7679">
        <v>0</v>
      </c>
    </row>
    <row r="7680" spans="1:17" x14ac:dyDescent="0.25">
      <c r="A7680" t="s">
        <v>26565</v>
      </c>
      <c r="B7680" t="s">
        <v>72</v>
      </c>
      <c r="C7680" t="s">
        <v>121</v>
      </c>
      <c r="D7680" t="s">
        <v>526</v>
      </c>
      <c r="E7680" t="s">
        <v>21471</v>
      </c>
      <c r="F7680" t="s">
        <v>395</v>
      </c>
      <c r="G7680">
        <v>0</v>
      </c>
      <c r="H7680">
        <v>0</v>
      </c>
      <c r="I7680">
        <v>0</v>
      </c>
      <c r="J7680">
        <v>0</v>
      </c>
      <c r="K7680">
        <v>0</v>
      </c>
      <c r="L7680">
        <v>0</v>
      </c>
      <c r="M7680">
        <v>0</v>
      </c>
      <c r="N7680">
        <v>28</v>
      </c>
      <c r="O7680">
        <v>28</v>
      </c>
      <c r="P7680">
        <v>0</v>
      </c>
      <c r="Q7680">
        <v>0</v>
      </c>
    </row>
    <row r="7681" spans="1:17" x14ac:dyDescent="0.25">
      <c r="A7681" t="s">
        <v>26566</v>
      </c>
      <c r="B7681" t="s">
        <v>72</v>
      </c>
      <c r="C7681" t="s">
        <v>121</v>
      </c>
      <c r="D7681" t="s">
        <v>526</v>
      </c>
      <c r="E7681" t="s">
        <v>21471</v>
      </c>
      <c r="F7681" t="s">
        <v>525</v>
      </c>
      <c r="G7681">
        <v>36</v>
      </c>
      <c r="H7681">
        <v>0</v>
      </c>
      <c r="I7681">
        <v>0</v>
      </c>
      <c r="J7681">
        <v>0</v>
      </c>
      <c r="K7681">
        <v>0</v>
      </c>
      <c r="L7681">
        <v>0</v>
      </c>
      <c r="M7681">
        <v>0</v>
      </c>
      <c r="N7681">
        <v>0</v>
      </c>
      <c r="O7681">
        <v>0</v>
      </c>
      <c r="P7681">
        <v>0</v>
      </c>
      <c r="Q7681">
        <v>0</v>
      </c>
    </row>
    <row r="7682" spans="1:17" x14ac:dyDescent="0.25">
      <c r="A7682" t="s">
        <v>13477</v>
      </c>
      <c r="B7682" t="s">
        <v>72</v>
      </c>
      <c r="C7682" t="s">
        <v>121</v>
      </c>
      <c r="D7682" t="s">
        <v>527</v>
      </c>
      <c r="E7682" t="s">
        <v>563</v>
      </c>
      <c r="F7682" t="s">
        <v>528</v>
      </c>
      <c r="G7682">
        <v>0</v>
      </c>
      <c r="H7682">
        <v>0</v>
      </c>
      <c r="I7682">
        <v>0</v>
      </c>
      <c r="J7682">
        <v>0</v>
      </c>
      <c r="K7682">
        <v>0</v>
      </c>
      <c r="L7682">
        <v>0</v>
      </c>
      <c r="M7682">
        <v>0</v>
      </c>
      <c r="N7682">
        <v>1</v>
      </c>
      <c r="O7682">
        <v>1</v>
      </c>
      <c r="P7682">
        <v>0</v>
      </c>
      <c r="Q7682">
        <v>0</v>
      </c>
    </row>
    <row r="7683" spans="1:17" x14ac:dyDescent="0.25">
      <c r="A7683" t="s">
        <v>13478</v>
      </c>
      <c r="B7683" t="s">
        <v>72</v>
      </c>
      <c r="C7683" t="s">
        <v>121</v>
      </c>
      <c r="D7683" t="s">
        <v>527</v>
      </c>
      <c r="E7683" t="s">
        <v>563</v>
      </c>
      <c r="F7683" t="s">
        <v>525</v>
      </c>
      <c r="G7683">
        <v>1</v>
      </c>
      <c r="H7683">
        <v>0</v>
      </c>
      <c r="I7683">
        <v>0</v>
      </c>
      <c r="J7683">
        <v>0</v>
      </c>
      <c r="K7683">
        <v>0</v>
      </c>
      <c r="L7683">
        <v>0</v>
      </c>
      <c r="M7683">
        <v>0</v>
      </c>
      <c r="N7683">
        <v>0</v>
      </c>
      <c r="O7683">
        <v>0</v>
      </c>
      <c r="P7683">
        <v>0</v>
      </c>
      <c r="Q7683">
        <v>0</v>
      </c>
    </row>
    <row r="7684" spans="1:17" x14ac:dyDescent="0.25">
      <c r="A7684" t="s">
        <v>26567</v>
      </c>
      <c r="B7684" t="s">
        <v>72</v>
      </c>
      <c r="C7684" t="s">
        <v>121</v>
      </c>
      <c r="D7684" t="s">
        <v>527</v>
      </c>
      <c r="E7684" t="s">
        <v>21471</v>
      </c>
      <c r="F7684" t="s">
        <v>528</v>
      </c>
      <c r="G7684">
        <v>0</v>
      </c>
      <c r="H7684">
        <v>0</v>
      </c>
      <c r="I7684">
        <v>0</v>
      </c>
      <c r="J7684">
        <v>0</v>
      </c>
      <c r="K7684">
        <v>0</v>
      </c>
      <c r="L7684">
        <v>0</v>
      </c>
      <c r="M7684">
        <v>0</v>
      </c>
      <c r="N7684">
        <v>2</v>
      </c>
      <c r="O7684">
        <v>1</v>
      </c>
      <c r="P7684">
        <v>1</v>
      </c>
      <c r="Q7684">
        <v>0</v>
      </c>
    </row>
    <row r="7685" spans="1:17" x14ac:dyDescent="0.25">
      <c r="A7685" t="s">
        <v>26568</v>
      </c>
      <c r="B7685" t="s">
        <v>72</v>
      </c>
      <c r="C7685" t="s">
        <v>121</v>
      </c>
      <c r="D7685" t="s">
        <v>527</v>
      </c>
      <c r="E7685" t="s">
        <v>21471</v>
      </c>
      <c r="F7685" t="s">
        <v>525</v>
      </c>
      <c r="G7685">
        <v>2</v>
      </c>
      <c r="H7685">
        <v>0</v>
      </c>
      <c r="I7685">
        <v>0</v>
      </c>
      <c r="J7685">
        <v>0</v>
      </c>
      <c r="K7685">
        <v>0</v>
      </c>
      <c r="L7685">
        <v>0</v>
      </c>
      <c r="M7685">
        <v>0</v>
      </c>
      <c r="N7685">
        <v>0</v>
      </c>
      <c r="O7685">
        <v>0</v>
      </c>
      <c r="P7685">
        <v>0</v>
      </c>
      <c r="Q7685">
        <v>0</v>
      </c>
    </row>
    <row r="7686" spans="1:17" x14ac:dyDescent="0.25">
      <c r="A7686" t="s">
        <v>13479</v>
      </c>
      <c r="B7686" t="s">
        <v>72</v>
      </c>
      <c r="C7686" t="s">
        <v>121</v>
      </c>
      <c r="D7686" t="s">
        <v>12971</v>
      </c>
      <c r="E7686" t="s">
        <v>563</v>
      </c>
      <c r="F7686" t="s">
        <v>525</v>
      </c>
      <c r="G7686">
        <v>1</v>
      </c>
      <c r="H7686">
        <v>0</v>
      </c>
      <c r="I7686">
        <v>0</v>
      </c>
      <c r="J7686">
        <v>0</v>
      </c>
      <c r="K7686">
        <v>0</v>
      </c>
      <c r="L7686">
        <v>0</v>
      </c>
      <c r="M7686">
        <v>0</v>
      </c>
      <c r="N7686">
        <v>0</v>
      </c>
      <c r="O7686">
        <v>0</v>
      </c>
      <c r="P7686">
        <v>0</v>
      </c>
      <c r="Q7686">
        <v>0</v>
      </c>
    </row>
    <row r="7687" spans="1:17" x14ac:dyDescent="0.25">
      <c r="A7687" t="s">
        <v>26569</v>
      </c>
      <c r="B7687" t="s">
        <v>72</v>
      </c>
      <c r="C7687" t="s">
        <v>121</v>
      </c>
      <c r="D7687" t="s">
        <v>12971</v>
      </c>
      <c r="E7687" t="s">
        <v>21471</v>
      </c>
      <c r="F7687" t="s">
        <v>525</v>
      </c>
      <c r="G7687">
        <v>2</v>
      </c>
      <c r="H7687">
        <v>0</v>
      </c>
      <c r="I7687">
        <v>0</v>
      </c>
      <c r="J7687">
        <v>0</v>
      </c>
      <c r="K7687">
        <v>0</v>
      </c>
      <c r="L7687">
        <v>0</v>
      </c>
      <c r="M7687">
        <v>0</v>
      </c>
      <c r="N7687">
        <v>0</v>
      </c>
      <c r="O7687">
        <v>0</v>
      </c>
      <c r="P7687">
        <v>0</v>
      </c>
      <c r="Q7687">
        <v>0</v>
      </c>
    </row>
    <row r="7688" spans="1:17" x14ac:dyDescent="0.25">
      <c r="A7688" t="s">
        <v>13480</v>
      </c>
      <c r="B7688" t="s">
        <v>72</v>
      </c>
      <c r="C7688" t="s">
        <v>122</v>
      </c>
      <c r="D7688" t="s">
        <v>529</v>
      </c>
      <c r="E7688" t="s">
        <v>563</v>
      </c>
      <c r="F7688" t="s">
        <v>525</v>
      </c>
      <c r="G7688">
        <v>3</v>
      </c>
      <c r="H7688">
        <v>0</v>
      </c>
      <c r="I7688">
        <v>0</v>
      </c>
      <c r="J7688">
        <v>0</v>
      </c>
      <c r="K7688">
        <v>0</v>
      </c>
      <c r="L7688">
        <v>0</v>
      </c>
      <c r="M7688">
        <v>0</v>
      </c>
      <c r="N7688">
        <v>0</v>
      </c>
      <c r="O7688">
        <v>0</v>
      </c>
      <c r="P7688">
        <v>0</v>
      </c>
      <c r="Q7688">
        <v>0</v>
      </c>
    </row>
    <row r="7689" spans="1:17" x14ac:dyDescent="0.25">
      <c r="A7689" t="s">
        <v>26570</v>
      </c>
      <c r="B7689" t="s">
        <v>72</v>
      </c>
      <c r="C7689" t="s">
        <v>122</v>
      </c>
      <c r="D7689" t="s">
        <v>529</v>
      </c>
      <c r="E7689" t="s">
        <v>21471</v>
      </c>
      <c r="F7689" t="s">
        <v>525</v>
      </c>
      <c r="G7689">
        <v>3</v>
      </c>
      <c r="H7689">
        <v>0</v>
      </c>
      <c r="I7689">
        <v>0</v>
      </c>
      <c r="J7689">
        <v>0</v>
      </c>
      <c r="K7689">
        <v>0</v>
      </c>
      <c r="L7689">
        <v>0</v>
      </c>
      <c r="M7689">
        <v>0</v>
      </c>
      <c r="N7689">
        <v>0</v>
      </c>
      <c r="O7689">
        <v>0</v>
      </c>
      <c r="P7689">
        <v>0</v>
      </c>
      <c r="Q7689">
        <v>0</v>
      </c>
    </row>
    <row r="7690" spans="1:17" x14ac:dyDescent="0.25">
      <c r="A7690" t="s">
        <v>13481</v>
      </c>
      <c r="B7690" t="s">
        <v>72</v>
      </c>
      <c r="C7690" t="s">
        <v>122</v>
      </c>
      <c r="D7690" t="s">
        <v>526</v>
      </c>
      <c r="E7690" t="s">
        <v>563</v>
      </c>
      <c r="F7690" t="s">
        <v>396</v>
      </c>
      <c r="G7690">
        <v>0</v>
      </c>
      <c r="H7690">
        <v>21</v>
      </c>
      <c r="I7690">
        <v>3</v>
      </c>
      <c r="J7690">
        <v>17</v>
      </c>
      <c r="K7690">
        <v>0</v>
      </c>
      <c r="L7690">
        <v>1</v>
      </c>
      <c r="M7690">
        <v>0</v>
      </c>
      <c r="N7690">
        <v>0</v>
      </c>
      <c r="O7690">
        <v>0</v>
      </c>
      <c r="P7690">
        <v>0</v>
      </c>
      <c r="Q7690">
        <v>0</v>
      </c>
    </row>
    <row r="7691" spans="1:17" x14ac:dyDescent="0.25">
      <c r="A7691" t="s">
        <v>26571</v>
      </c>
      <c r="B7691" t="s">
        <v>72</v>
      </c>
      <c r="C7691" t="s">
        <v>181</v>
      </c>
      <c r="D7691" t="s">
        <v>526</v>
      </c>
      <c r="E7691" t="s">
        <v>21471</v>
      </c>
      <c r="F7691" t="s">
        <v>395</v>
      </c>
      <c r="G7691">
        <v>0</v>
      </c>
      <c r="H7691">
        <v>0</v>
      </c>
      <c r="I7691">
        <v>0</v>
      </c>
      <c r="J7691">
        <v>0</v>
      </c>
      <c r="K7691">
        <v>0</v>
      </c>
      <c r="L7691">
        <v>0</v>
      </c>
      <c r="M7691">
        <v>0</v>
      </c>
      <c r="N7691">
        <v>14</v>
      </c>
      <c r="O7691">
        <v>14</v>
      </c>
      <c r="P7691">
        <v>0</v>
      </c>
      <c r="Q7691">
        <v>0</v>
      </c>
    </row>
    <row r="7692" spans="1:17" x14ac:dyDescent="0.25">
      <c r="A7692" t="s">
        <v>26572</v>
      </c>
      <c r="B7692" t="s">
        <v>72</v>
      </c>
      <c r="C7692" t="s">
        <v>181</v>
      </c>
      <c r="D7692" t="s">
        <v>526</v>
      </c>
      <c r="E7692" t="s">
        <v>21471</v>
      </c>
      <c r="F7692" t="s">
        <v>525</v>
      </c>
      <c r="G7692">
        <v>28</v>
      </c>
      <c r="H7692">
        <v>0</v>
      </c>
      <c r="I7692">
        <v>0</v>
      </c>
      <c r="J7692">
        <v>0</v>
      </c>
      <c r="K7692">
        <v>0</v>
      </c>
      <c r="L7692">
        <v>0</v>
      </c>
      <c r="M7692">
        <v>0</v>
      </c>
      <c r="N7692">
        <v>0</v>
      </c>
      <c r="O7692">
        <v>0</v>
      </c>
      <c r="P7692">
        <v>0</v>
      </c>
      <c r="Q7692">
        <v>0</v>
      </c>
    </row>
    <row r="7693" spans="1:17" x14ac:dyDescent="0.25">
      <c r="A7693" t="s">
        <v>14731</v>
      </c>
      <c r="B7693" t="s">
        <v>72</v>
      </c>
      <c r="C7693" t="s">
        <v>181</v>
      </c>
      <c r="D7693" t="s">
        <v>527</v>
      </c>
      <c r="E7693" t="s">
        <v>563</v>
      </c>
      <c r="F7693" t="s">
        <v>528</v>
      </c>
      <c r="G7693">
        <v>0</v>
      </c>
      <c r="H7693">
        <v>0</v>
      </c>
      <c r="I7693">
        <v>0</v>
      </c>
      <c r="J7693">
        <v>0</v>
      </c>
      <c r="K7693">
        <v>0</v>
      </c>
      <c r="L7693">
        <v>0</v>
      </c>
      <c r="M7693">
        <v>0</v>
      </c>
      <c r="N7693">
        <v>3</v>
      </c>
      <c r="O7693">
        <v>3</v>
      </c>
      <c r="P7693">
        <v>0</v>
      </c>
      <c r="Q7693">
        <v>0</v>
      </c>
    </row>
    <row r="7694" spans="1:17" x14ac:dyDescent="0.25">
      <c r="A7694" t="s">
        <v>14732</v>
      </c>
      <c r="B7694" t="s">
        <v>72</v>
      </c>
      <c r="C7694" t="s">
        <v>181</v>
      </c>
      <c r="D7694" t="s">
        <v>527</v>
      </c>
      <c r="E7694" t="s">
        <v>563</v>
      </c>
      <c r="F7694" t="s">
        <v>525</v>
      </c>
      <c r="G7694">
        <v>3</v>
      </c>
      <c r="H7694">
        <v>0</v>
      </c>
      <c r="I7694">
        <v>0</v>
      </c>
      <c r="J7694">
        <v>0</v>
      </c>
      <c r="K7694">
        <v>0</v>
      </c>
      <c r="L7694">
        <v>0</v>
      </c>
      <c r="M7694">
        <v>0</v>
      </c>
      <c r="N7694">
        <v>0</v>
      </c>
      <c r="O7694">
        <v>0</v>
      </c>
      <c r="P7694">
        <v>0</v>
      </c>
      <c r="Q7694">
        <v>0</v>
      </c>
    </row>
    <row r="7695" spans="1:17" x14ac:dyDescent="0.25">
      <c r="A7695" t="s">
        <v>25151</v>
      </c>
      <c r="B7695" t="s">
        <v>74</v>
      </c>
      <c r="C7695" t="s">
        <v>152</v>
      </c>
      <c r="D7695" t="s">
        <v>526</v>
      </c>
      <c r="E7695" t="s">
        <v>21471</v>
      </c>
      <c r="F7695" t="s">
        <v>394</v>
      </c>
      <c r="G7695">
        <v>0</v>
      </c>
      <c r="H7695">
        <v>0</v>
      </c>
      <c r="I7695">
        <v>0</v>
      </c>
      <c r="J7695">
        <v>0</v>
      </c>
      <c r="K7695">
        <v>0</v>
      </c>
      <c r="L7695">
        <v>0</v>
      </c>
      <c r="M7695">
        <v>0</v>
      </c>
      <c r="N7695">
        <v>12</v>
      </c>
      <c r="O7695">
        <v>12</v>
      </c>
      <c r="P7695">
        <v>0</v>
      </c>
      <c r="Q7695">
        <v>0</v>
      </c>
    </row>
    <row r="7696" spans="1:17" x14ac:dyDescent="0.25">
      <c r="A7696" t="s">
        <v>25152</v>
      </c>
      <c r="B7696" t="s">
        <v>74</v>
      </c>
      <c r="C7696" t="s">
        <v>152</v>
      </c>
      <c r="D7696" t="s">
        <v>526</v>
      </c>
      <c r="E7696" t="s">
        <v>21471</v>
      </c>
      <c r="F7696" t="s">
        <v>395</v>
      </c>
      <c r="G7696">
        <v>0</v>
      </c>
      <c r="H7696">
        <v>0</v>
      </c>
      <c r="I7696">
        <v>0</v>
      </c>
      <c r="J7696">
        <v>0</v>
      </c>
      <c r="K7696">
        <v>0</v>
      </c>
      <c r="L7696">
        <v>0</v>
      </c>
      <c r="M7696">
        <v>0</v>
      </c>
      <c r="N7696">
        <v>9</v>
      </c>
      <c r="O7696">
        <v>9</v>
      </c>
      <c r="P7696">
        <v>0</v>
      </c>
      <c r="Q7696">
        <v>0</v>
      </c>
    </row>
    <row r="7697" spans="1:17" x14ac:dyDescent="0.25">
      <c r="A7697" t="s">
        <v>25153</v>
      </c>
      <c r="B7697" t="s">
        <v>74</v>
      </c>
      <c r="C7697" t="s">
        <v>152</v>
      </c>
      <c r="D7697" t="s">
        <v>526</v>
      </c>
      <c r="E7697" t="s">
        <v>21471</v>
      </c>
      <c r="F7697" t="s">
        <v>525</v>
      </c>
      <c r="G7697">
        <v>18</v>
      </c>
      <c r="H7697">
        <v>0</v>
      </c>
      <c r="I7697">
        <v>0</v>
      </c>
      <c r="J7697">
        <v>0</v>
      </c>
      <c r="K7697">
        <v>0</v>
      </c>
      <c r="L7697">
        <v>0</v>
      </c>
      <c r="M7697">
        <v>0</v>
      </c>
      <c r="N7697">
        <v>0</v>
      </c>
      <c r="O7697">
        <v>0</v>
      </c>
      <c r="P7697">
        <v>0</v>
      </c>
      <c r="Q7697">
        <v>0</v>
      </c>
    </row>
    <row r="7698" spans="1:17" x14ac:dyDescent="0.25">
      <c r="A7698" t="s">
        <v>25154</v>
      </c>
      <c r="B7698" t="s">
        <v>74</v>
      </c>
      <c r="C7698" t="s">
        <v>152</v>
      </c>
      <c r="D7698" t="s">
        <v>12971</v>
      </c>
      <c r="E7698" t="s">
        <v>21471</v>
      </c>
      <c r="F7698" t="s">
        <v>525</v>
      </c>
      <c r="G7698">
        <v>1</v>
      </c>
      <c r="H7698">
        <v>0</v>
      </c>
      <c r="I7698">
        <v>0</v>
      </c>
      <c r="J7698">
        <v>0</v>
      </c>
      <c r="K7698">
        <v>0</v>
      </c>
      <c r="L7698">
        <v>0</v>
      </c>
      <c r="M7698">
        <v>0</v>
      </c>
      <c r="N7698">
        <v>0</v>
      </c>
      <c r="O7698">
        <v>0</v>
      </c>
      <c r="P7698">
        <v>0</v>
      </c>
      <c r="Q7698">
        <v>0</v>
      </c>
    </row>
    <row r="7699" spans="1:17" x14ac:dyDescent="0.25">
      <c r="A7699" t="s">
        <v>18100</v>
      </c>
      <c r="B7699" t="s">
        <v>74</v>
      </c>
      <c r="C7699" t="s">
        <v>153</v>
      </c>
      <c r="D7699" t="s">
        <v>529</v>
      </c>
      <c r="E7699" t="s">
        <v>563</v>
      </c>
      <c r="F7699" t="s">
        <v>525</v>
      </c>
      <c r="G7699">
        <v>1</v>
      </c>
      <c r="H7699">
        <v>0</v>
      </c>
      <c r="I7699">
        <v>0</v>
      </c>
      <c r="J7699">
        <v>0</v>
      </c>
      <c r="K7699">
        <v>0</v>
      </c>
      <c r="L7699">
        <v>0</v>
      </c>
      <c r="M7699">
        <v>0</v>
      </c>
      <c r="N7699">
        <v>0</v>
      </c>
      <c r="O7699">
        <v>0</v>
      </c>
      <c r="P7699">
        <v>0</v>
      </c>
      <c r="Q7699">
        <v>0</v>
      </c>
    </row>
    <row r="7700" spans="1:17" x14ac:dyDescent="0.25">
      <c r="A7700" t="s">
        <v>25155</v>
      </c>
      <c r="B7700" t="s">
        <v>74</v>
      </c>
      <c r="C7700" t="s">
        <v>153</v>
      </c>
      <c r="D7700" t="s">
        <v>529</v>
      </c>
      <c r="E7700" t="s">
        <v>21471</v>
      </c>
      <c r="F7700" t="s">
        <v>525</v>
      </c>
      <c r="G7700">
        <v>2</v>
      </c>
      <c r="H7700">
        <v>0</v>
      </c>
      <c r="I7700">
        <v>0</v>
      </c>
      <c r="J7700">
        <v>0</v>
      </c>
      <c r="K7700">
        <v>0</v>
      </c>
      <c r="L7700">
        <v>0</v>
      </c>
      <c r="M7700">
        <v>0</v>
      </c>
      <c r="N7700">
        <v>0</v>
      </c>
      <c r="O7700">
        <v>0</v>
      </c>
      <c r="P7700">
        <v>0</v>
      </c>
      <c r="Q7700">
        <v>0</v>
      </c>
    </row>
    <row r="7701" spans="1:17" x14ac:dyDescent="0.25">
      <c r="A7701" t="s">
        <v>18101</v>
      </c>
      <c r="B7701" t="s">
        <v>74</v>
      </c>
      <c r="C7701" t="s">
        <v>153</v>
      </c>
      <c r="D7701" t="s">
        <v>526</v>
      </c>
      <c r="E7701" t="s">
        <v>563</v>
      </c>
      <c r="F7701" t="s">
        <v>396</v>
      </c>
      <c r="G7701">
        <v>0</v>
      </c>
      <c r="H7701">
        <v>21</v>
      </c>
      <c r="I7701">
        <v>1</v>
      </c>
      <c r="J7701">
        <v>17</v>
      </c>
      <c r="K7701">
        <v>3</v>
      </c>
      <c r="L7701">
        <v>0</v>
      </c>
      <c r="M7701">
        <v>0</v>
      </c>
      <c r="N7701">
        <v>0</v>
      </c>
      <c r="O7701">
        <v>0</v>
      </c>
      <c r="P7701">
        <v>0</v>
      </c>
      <c r="Q7701">
        <v>0</v>
      </c>
    </row>
    <row r="7702" spans="1:17" x14ac:dyDescent="0.25">
      <c r="A7702" t="s">
        <v>18102</v>
      </c>
      <c r="B7702" t="s">
        <v>74</v>
      </c>
      <c r="C7702" t="s">
        <v>153</v>
      </c>
      <c r="D7702" t="s">
        <v>526</v>
      </c>
      <c r="E7702" t="s">
        <v>563</v>
      </c>
      <c r="F7702" t="s">
        <v>4236</v>
      </c>
      <c r="G7702">
        <v>0</v>
      </c>
      <c r="H7702">
        <v>21</v>
      </c>
      <c r="I7702">
        <v>1</v>
      </c>
      <c r="J7702">
        <v>17</v>
      </c>
      <c r="K7702">
        <v>2</v>
      </c>
      <c r="L7702">
        <v>1</v>
      </c>
      <c r="M7702">
        <v>0</v>
      </c>
      <c r="N7702">
        <v>0</v>
      </c>
      <c r="O7702">
        <v>0</v>
      </c>
      <c r="P7702">
        <v>0</v>
      </c>
      <c r="Q7702">
        <v>0</v>
      </c>
    </row>
    <row r="7703" spans="1:17" x14ac:dyDescent="0.25">
      <c r="A7703" t="s">
        <v>18103</v>
      </c>
      <c r="B7703" t="s">
        <v>74</v>
      </c>
      <c r="C7703" t="s">
        <v>153</v>
      </c>
      <c r="D7703" t="s">
        <v>526</v>
      </c>
      <c r="E7703" t="s">
        <v>563</v>
      </c>
      <c r="F7703" t="s">
        <v>4238</v>
      </c>
      <c r="G7703">
        <v>0</v>
      </c>
      <c r="H7703">
        <v>0</v>
      </c>
      <c r="I7703">
        <v>0</v>
      </c>
      <c r="J7703">
        <v>0</v>
      </c>
      <c r="K7703">
        <v>0</v>
      </c>
      <c r="L7703">
        <v>0</v>
      </c>
      <c r="M7703">
        <v>21</v>
      </c>
      <c r="N7703">
        <v>0</v>
      </c>
      <c r="O7703">
        <v>0</v>
      </c>
      <c r="P7703">
        <v>0</v>
      </c>
      <c r="Q7703">
        <v>0</v>
      </c>
    </row>
    <row r="7704" spans="1:17" x14ac:dyDescent="0.25">
      <c r="A7704" t="s">
        <v>18104</v>
      </c>
      <c r="B7704" t="s">
        <v>74</v>
      </c>
      <c r="C7704" t="s">
        <v>153</v>
      </c>
      <c r="D7704" t="s">
        <v>526</v>
      </c>
      <c r="E7704" t="s">
        <v>563</v>
      </c>
      <c r="F7704" t="s">
        <v>397</v>
      </c>
      <c r="G7704">
        <v>0</v>
      </c>
      <c r="H7704">
        <v>21</v>
      </c>
      <c r="I7704">
        <v>1</v>
      </c>
      <c r="J7704">
        <v>17</v>
      </c>
      <c r="K7704">
        <v>2</v>
      </c>
      <c r="L7704">
        <v>1</v>
      </c>
      <c r="M7704">
        <v>0</v>
      </c>
      <c r="N7704">
        <v>0</v>
      </c>
      <c r="O7704">
        <v>0</v>
      </c>
      <c r="P7704">
        <v>0</v>
      </c>
      <c r="Q7704">
        <v>0</v>
      </c>
    </row>
    <row r="7705" spans="1:17" x14ac:dyDescent="0.25">
      <c r="A7705" t="s">
        <v>18105</v>
      </c>
      <c r="B7705" t="s">
        <v>74</v>
      </c>
      <c r="C7705" t="s">
        <v>153</v>
      </c>
      <c r="D7705" t="s">
        <v>526</v>
      </c>
      <c r="E7705" t="s">
        <v>563</v>
      </c>
      <c r="F7705" t="s">
        <v>398</v>
      </c>
      <c r="G7705">
        <v>0</v>
      </c>
      <c r="H7705">
        <v>21</v>
      </c>
      <c r="I7705">
        <v>3</v>
      </c>
      <c r="J7705">
        <v>15</v>
      </c>
      <c r="K7705">
        <v>2</v>
      </c>
      <c r="L7705">
        <v>1</v>
      </c>
      <c r="M7705">
        <v>0</v>
      </c>
      <c r="N7705">
        <v>0</v>
      </c>
      <c r="O7705">
        <v>0</v>
      </c>
      <c r="P7705">
        <v>0</v>
      </c>
      <c r="Q7705">
        <v>0</v>
      </c>
    </row>
    <row r="7706" spans="1:17" x14ac:dyDescent="0.25">
      <c r="A7706" t="s">
        <v>18106</v>
      </c>
      <c r="B7706" t="s">
        <v>74</v>
      </c>
      <c r="C7706" t="s">
        <v>153</v>
      </c>
      <c r="D7706" t="s">
        <v>526</v>
      </c>
      <c r="E7706" t="s">
        <v>563</v>
      </c>
      <c r="F7706" t="s">
        <v>4242</v>
      </c>
      <c r="G7706">
        <v>0</v>
      </c>
      <c r="H7706">
        <v>0</v>
      </c>
      <c r="I7706">
        <v>0</v>
      </c>
      <c r="J7706">
        <v>0</v>
      </c>
      <c r="K7706">
        <v>0</v>
      </c>
      <c r="L7706">
        <v>0</v>
      </c>
      <c r="M7706">
        <v>21</v>
      </c>
      <c r="N7706">
        <v>0</v>
      </c>
      <c r="O7706">
        <v>0</v>
      </c>
      <c r="P7706">
        <v>0</v>
      </c>
      <c r="Q7706">
        <v>0</v>
      </c>
    </row>
    <row r="7707" spans="1:17" x14ac:dyDescent="0.25">
      <c r="A7707" t="s">
        <v>18367</v>
      </c>
      <c r="B7707" t="s">
        <v>74</v>
      </c>
      <c r="C7707" t="s">
        <v>153</v>
      </c>
      <c r="D7707" t="s">
        <v>526</v>
      </c>
      <c r="E7707" t="s">
        <v>563</v>
      </c>
      <c r="F7707" t="s">
        <v>399</v>
      </c>
      <c r="G7707">
        <v>0</v>
      </c>
      <c r="H7707">
        <v>21</v>
      </c>
      <c r="I7707">
        <v>1</v>
      </c>
      <c r="J7707">
        <v>17</v>
      </c>
      <c r="K7707">
        <v>3</v>
      </c>
      <c r="L7707">
        <v>0</v>
      </c>
      <c r="M7707">
        <v>0</v>
      </c>
      <c r="N7707">
        <v>0</v>
      </c>
      <c r="O7707">
        <v>0</v>
      </c>
      <c r="P7707">
        <v>0</v>
      </c>
      <c r="Q7707">
        <v>0</v>
      </c>
    </row>
    <row r="7708" spans="1:17" x14ac:dyDescent="0.25">
      <c r="A7708" t="s">
        <v>18368</v>
      </c>
      <c r="B7708" t="s">
        <v>74</v>
      </c>
      <c r="C7708" t="s">
        <v>153</v>
      </c>
      <c r="D7708" t="s">
        <v>526</v>
      </c>
      <c r="E7708" t="s">
        <v>563</v>
      </c>
      <c r="F7708" t="s">
        <v>4245</v>
      </c>
      <c r="G7708">
        <v>0</v>
      </c>
      <c r="H7708">
        <v>0</v>
      </c>
      <c r="I7708">
        <v>0</v>
      </c>
      <c r="J7708">
        <v>0</v>
      </c>
      <c r="K7708">
        <v>0</v>
      </c>
      <c r="L7708">
        <v>0</v>
      </c>
      <c r="M7708">
        <v>21</v>
      </c>
      <c r="N7708">
        <v>0</v>
      </c>
      <c r="O7708">
        <v>0</v>
      </c>
      <c r="P7708">
        <v>0</v>
      </c>
      <c r="Q7708">
        <v>0</v>
      </c>
    </row>
    <row r="7709" spans="1:17" x14ac:dyDescent="0.25">
      <c r="A7709" t="s">
        <v>18369</v>
      </c>
      <c r="B7709" t="s">
        <v>74</v>
      </c>
      <c r="C7709" t="s">
        <v>153</v>
      </c>
      <c r="D7709" t="s">
        <v>526</v>
      </c>
      <c r="E7709" t="s">
        <v>563</v>
      </c>
      <c r="F7709" t="s">
        <v>394</v>
      </c>
      <c r="G7709">
        <v>0</v>
      </c>
      <c r="H7709">
        <v>0</v>
      </c>
      <c r="I7709">
        <v>0</v>
      </c>
      <c r="J7709">
        <v>0</v>
      </c>
      <c r="K7709">
        <v>0</v>
      </c>
      <c r="L7709">
        <v>0</v>
      </c>
      <c r="M7709">
        <v>0</v>
      </c>
      <c r="N7709">
        <v>13</v>
      </c>
      <c r="O7709">
        <v>12</v>
      </c>
      <c r="P7709">
        <v>1</v>
      </c>
      <c r="Q7709">
        <v>0</v>
      </c>
    </row>
    <row r="7710" spans="1:17" x14ac:dyDescent="0.25">
      <c r="A7710" t="s">
        <v>18370</v>
      </c>
      <c r="B7710" t="s">
        <v>74</v>
      </c>
      <c r="C7710" t="s">
        <v>153</v>
      </c>
      <c r="D7710" t="s">
        <v>526</v>
      </c>
      <c r="E7710" t="s">
        <v>563</v>
      </c>
      <c r="F7710" t="s">
        <v>395</v>
      </c>
      <c r="G7710">
        <v>0</v>
      </c>
      <c r="H7710">
        <v>0</v>
      </c>
      <c r="I7710">
        <v>0</v>
      </c>
      <c r="J7710">
        <v>0</v>
      </c>
      <c r="K7710">
        <v>0</v>
      </c>
      <c r="L7710">
        <v>0</v>
      </c>
      <c r="M7710">
        <v>0</v>
      </c>
      <c r="N7710">
        <v>12</v>
      </c>
      <c r="O7710">
        <v>11</v>
      </c>
      <c r="P7710">
        <v>1</v>
      </c>
      <c r="Q7710">
        <v>0</v>
      </c>
    </row>
    <row r="7711" spans="1:17" x14ac:dyDescent="0.25">
      <c r="A7711" t="s">
        <v>18371</v>
      </c>
      <c r="B7711" t="s">
        <v>74</v>
      </c>
      <c r="C7711" t="s">
        <v>153</v>
      </c>
      <c r="D7711" t="s">
        <v>526</v>
      </c>
      <c r="E7711" t="s">
        <v>563</v>
      </c>
      <c r="F7711" t="s">
        <v>525</v>
      </c>
      <c r="G7711">
        <v>21</v>
      </c>
      <c r="H7711">
        <v>0</v>
      </c>
      <c r="I7711">
        <v>0</v>
      </c>
      <c r="J7711">
        <v>0</v>
      </c>
      <c r="K7711">
        <v>0</v>
      </c>
      <c r="L7711">
        <v>0</v>
      </c>
      <c r="M7711">
        <v>0</v>
      </c>
      <c r="N7711">
        <v>0</v>
      </c>
      <c r="O7711">
        <v>0</v>
      </c>
      <c r="P7711">
        <v>0</v>
      </c>
      <c r="Q7711">
        <v>0</v>
      </c>
    </row>
    <row r="7712" spans="1:17" x14ac:dyDescent="0.25">
      <c r="A7712" t="s">
        <v>25156</v>
      </c>
      <c r="B7712" t="s">
        <v>74</v>
      </c>
      <c r="C7712" t="s">
        <v>153</v>
      </c>
      <c r="D7712" t="s">
        <v>526</v>
      </c>
      <c r="E7712" t="s">
        <v>21471</v>
      </c>
      <c r="F7712" t="s">
        <v>396</v>
      </c>
      <c r="G7712">
        <v>0</v>
      </c>
      <c r="H7712">
        <v>30</v>
      </c>
      <c r="I7712">
        <v>0</v>
      </c>
      <c r="J7712">
        <v>26</v>
      </c>
      <c r="K7712">
        <v>4</v>
      </c>
      <c r="L7712">
        <v>0</v>
      </c>
      <c r="M7712">
        <v>0</v>
      </c>
      <c r="N7712">
        <v>0</v>
      </c>
      <c r="O7712">
        <v>0</v>
      </c>
      <c r="P7712">
        <v>0</v>
      </c>
      <c r="Q7712">
        <v>0</v>
      </c>
    </row>
    <row r="7713" spans="1:17" x14ac:dyDescent="0.25">
      <c r="A7713" t="s">
        <v>25157</v>
      </c>
      <c r="B7713" t="s">
        <v>74</v>
      </c>
      <c r="C7713" t="s">
        <v>153</v>
      </c>
      <c r="D7713" t="s">
        <v>526</v>
      </c>
      <c r="E7713" t="s">
        <v>21471</v>
      </c>
      <c r="F7713" t="s">
        <v>4236</v>
      </c>
      <c r="G7713">
        <v>0</v>
      </c>
      <c r="H7713">
        <v>30</v>
      </c>
      <c r="I7713">
        <v>0</v>
      </c>
      <c r="J7713">
        <v>23</v>
      </c>
      <c r="K7713">
        <v>4</v>
      </c>
      <c r="L7713">
        <v>3</v>
      </c>
      <c r="M7713">
        <v>0</v>
      </c>
      <c r="N7713">
        <v>0</v>
      </c>
      <c r="O7713">
        <v>0</v>
      </c>
      <c r="P7713">
        <v>0</v>
      </c>
      <c r="Q7713">
        <v>0</v>
      </c>
    </row>
    <row r="7714" spans="1:17" x14ac:dyDescent="0.25">
      <c r="A7714" t="s">
        <v>25158</v>
      </c>
      <c r="B7714" t="s">
        <v>74</v>
      </c>
      <c r="C7714" t="s">
        <v>215</v>
      </c>
      <c r="D7714" t="s">
        <v>526</v>
      </c>
      <c r="E7714" t="s">
        <v>21471</v>
      </c>
      <c r="F7714" t="s">
        <v>4236</v>
      </c>
      <c r="G7714">
        <v>0</v>
      </c>
      <c r="H7714">
        <v>5</v>
      </c>
      <c r="I7714">
        <v>1</v>
      </c>
      <c r="J7714">
        <v>2</v>
      </c>
      <c r="K7714">
        <v>2</v>
      </c>
      <c r="L7714">
        <v>0</v>
      </c>
      <c r="M7714">
        <v>0</v>
      </c>
      <c r="N7714">
        <v>0</v>
      </c>
      <c r="O7714">
        <v>0</v>
      </c>
      <c r="P7714">
        <v>0</v>
      </c>
      <c r="Q7714">
        <v>0</v>
      </c>
    </row>
    <row r="7715" spans="1:17" x14ac:dyDescent="0.25">
      <c r="A7715" t="s">
        <v>25159</v>
      </c>
      <c r="B7715" t="s">
        <v>74</v>
      </c>
      <c r="C7715" t="s">
        <v>215</v>
      </c>
      <c r="D7715" t="s">
        <v>526</v>
      </c>
      <c r="E7715" t="s">
        <v>21471</v>
      </c>
      <c r="F7715" t="s">
        <v>4238</v>
      </c>
      <c r="G7715">
        <v>0</v>
      </c>
      <c r="H7715">
        <v>0</v>
      </c>
      <c r="I7715">
        <v>0</v>
      </c>
      <c r="J7715">
        <v>0</v>
      </c>
      <c r="K7715">
        <v>0</v>
      </c>
      <c r="L7715">
        <v>0</v>
      </c>
      <c r="M7715">
        <v>5</v>
      </c>
      <c r="N7715">
        <v>0</v>
      </c>
      <c r="O7715">
        <v>0</v>
      </c>
      <c r="P7715">
        <v>0</v>
      </c>
      <c r="Q7715">
        <v>0</v>
      </c>
    </row>
    <row r="7716" spans="1:17" x14ac:dyDescent="0.25">
      <c r="A7716" t="s">
        <v>25160</v>
      </c>
      <c r="B7716" t="s">
        <v>74</v>
      </c>
      <c r="C7716" t="s">
        <v>215</v>
      </c>
      <c r="D7716" t="s">
        <v>526</v>
      </c>
      <c r="E7716" t="s">
        <v>21471</v>
      </c>
      <c r="F7716" t="s">
        <v>397</v>
      </c>
      <c r="G7716">
        <v>0</v>
      </c>
      <c r="H7716">
        <v>5</v>
      </c>
      <c r="I7716">
        <v>1</v>
      </c>
      <c r="J7716">
        <v>2</v>
      </c>
      <c r="K7716">
        <v>2</v>
      </c>
      <c r="L7716">
        <v>0</v>
      </c>
      <c r="M7716">
        <v>0</v>
      </c>
      <c r="N7716">
        <v>0</v>
      </c>
      <c r="O7716">
        <v>0</v>
      </c>
      <c r="P7716">
        <v>0</v>
      </c>
      <c r="Q7716">
        <v>0</v>
      </c>
    </row>
    <row r="7717" spans="1:17" x14ac:dyDescent="0.25">
      <c r="A7717" t="s">
        <v>25161</v>
      </c>
      <c r="B7717" t="s">
        <v>74</v>
      </c>
      <c r="C7717" t="s">
        <v>215</v>
      </c>
      <c r="D7717" t="s">
        <v>526</v>
      </c>
      <c r="E7717" t="s">
        <v>21471</v>
      </c>
      <c r="F7717" t="s">
        <v>398</v>
      </c>
      <c r="G7717">
        <v>0</v>
      </c>
      <c r="H7717">
        <v>5</v>
      </c>
      <c r="I7717">
        <v>1</v>
      </c>
      <c r="J7717">
        <v>2</v>
      </c>
      <c r="K7717">
        <v>2</v>
      </c>
      <c r="L7717">
        <v>0</v>
      </c>
      <c r="M7717">
        <v>0</v>
      </c>
      <c r="N7717">
        <v>0</v>
      </c>
      <c r="O7717">
        <v>0</v>
      </c>
      <c r="P7717">
        <v>0</v>
      </c>
      <c r="Q7717">
        <v>0</v>
      </c>
    </row>
    <row r="7718" spans="1:17" x14ac:dyDescent="0.25">
      <c r="A7718" t="s">
        <v>25162</v>
      </c>
      <c r="B7718" t="s">
        <v>74</v>
      </c>
      <c r="C7718" t="s">
        <v>215</v>
      </c>
      <c r="D7718" t="s">
        <v>526</v>
      </c>
      <c r="E7718" t="s">
        <v>21471</v>
      </c>
      <c r="F7718" t="s">
        <v>4242</v>
      </c>
      <c r="G7718">
        <v>0</v>
      </c>
      <c r="H7718">
        <v>0</v>
      </c>
      <c r="I7718">
        <v>0</v>
      </c>
      <c r="J7718">
        <v>0</v>
      </c>
      <c r="K7718">
        <v>0</v>
      </c>
      <c r="L7718">
        <v>0</v>
      </c>
      <c r="M7718">
        <v>5</v>
      </c>
      <c r="N7718">
        <v>0</v>
      </c>
      <c r="O7718">
        <v>0</v>
      </c>
      <c r="P7718">
        <v>0</v>
      </c>
      <c r="Q7718">
        <v>0</v>
      </c>
    </row>
    <row r="7719" spans="1:17" x14ac:dyDescent="0.25">
      <c r="A7719" t="s">
        <v>25163</v>
      </c>
      <c r="B7719" t="s">
        <v>74</v>
      </c>
      <c r="C7719" t="s">
        <v>215</v>
      </c>
      <c r="D7719" t="s">
        <v>526</v>
      </c>
      <c r="E7719" t="s">
        <v>21471</v>
      </c>
      <c r="F7719" t="s">
        <v>399</v>
      </c>
      <c r="G7719">
        <v>0</v>
      </c>
      <c r="H7719">
        <v>5</v>
      </c>
      <c r="I7719">
        <v>1</v>
      </c>
      <c r="J7719">
        <v>2</v>
      </c>
      <c r="K7719">
        <v>2</v>
      </c>
      <c r="L7719">
        <v>0</v>
      </c>
      <c r="M7719">
        <v>0</v>
      </c>
      <c r="N7719">
        <v>0</v>
      </c>
      <c r="O7719">
        <v>0</v>
      </c>
      <c r="P7719">
        <v>0</v>
      </c>
      <c r="Q7719">
        <v>0</v>
      </c>
    </row>
    <row r="7720" spans="1:17" x14ac:dyDescent="0.25">
      <c r="A7720" t="s">
        <v>25164</v>
      </c>
      <c r="B7720" t="s">
        <v>74</v>
      </c>
      <c r="C7720" t="s">
        <v>215</v>
      </c>
      <c r="D7720" t="s">
        <v>526</v>
      </c>
      <c r="E7720" t="s">
        <v>21471</v>
      </c>
      <c r="F7720" t="s">
        <v>4245</v>
      </c>
      <c r="G7720">
        <v>0</v>
      </c>
      <c r="H7720">
        <v>0</v>
      </c>
      <c r="I7720">
        <v>0</v>
      </c>
      <c r="J7720">
        <v>0</v>
      </c>
      <c r="K7720">
        <v>0</v>
      </c>
      <c r="L7720">
        <v>0</v>
      </c>
      <c r="M7720">
        <v>5</v>
      </c>
      <c r="N7720">
        <v>0</v>
      </c>
      <c r="O7720">
        <v>0</v>
      </c>
      <c r="P7720">
        <v>0</v>
      </c>
      <c r="Q7720">
        <v>0</v>
      </c>
    </row>
    <row r="7721" spans="1:17" x14ac:dyDescent="0.25">
      <c r="A7721" t="s">
        <v>25165</v>
      </c>
      <c r="B7721" t="s">
        <v>74</v>
      </c>
      <c r="C7721" t="s">
        <v>215</v>
      </c>
      <c r="D7721" t="s">
        <v>526</v>
      </c>
      <c r="E7721" t="s">
        <v>21471</v>
      </c>
      <c r="F7721" t="s">
        <v>394</v>
      </c>
      <c r="G7721">
        <v>0</v>
      </c>
      <c r="H7721">
        <v>0</v>
      </c>
      <c r="I7721">
        <v>0</v>
      </c>
      <c r="J7721">
        <v>0</v>
      </c>
      <c r="K7721">
        <v>0</v>
      </c>
      <c r="L7721">
        <v>0</v>
      </c>
      <c r="M7721">
        <v>0</v>
      </c>
      <c r="N7721">
        <v>3</v>
      </c>
      <c r="O7721">
        <v>3</v>
      </c>
      <c r="P7721">
        <v>0</v>
      </c>
      <c r="Q7721">
        <v>0</v>
      </c>
    </row>
    <row r="7722" spans="1:17" x14ac:dyDescent="0.25">
      <c r="A7722" t="s">
        <v>25166</v>
      </c>
      <c r="B7722" t="s">
        <v>74</v>
      </c>
      <c r="C7722" t="s">
        <v>215</v>
      </c>
      <c r="D7722" t="s">
        <v>526</v>
      </c>
      <c r="E7722" t="s">
        <v>21471</v>
      </c>
      <c r="F7722" t="s">
        <v>395</v>
      </c>
      <c r="G7722">
        <v>0</v>
      </c>
      <c r="H7722">
        <v>0</v>
      </c>
      <c r="I7722">
        <v>0</v>
      </c>
      <c r="J7722">
        <v>0</v>
      </c>
      <c r="K7722">
        <v>0</v>
      </c>
      <c r="L7722">
        <v>0</v>
      </c>
      <c r="M7722">
        <v>0</v>
      </c>
      <c r="N7722">
        <v>3</v>
      </c>
      <c r="O7722">
        <v>3</v>
      </c>
      <c r="P7722">
        <v>0</v>
      </c>
      <c r="Q7722">
        <v>0</v>
      </c>
    </row>
    <row r="7723" spans="1:17" x14ac:dyDescent="0.25">
      <c r="A7723" t="s">
        <v>25167</v>
      </c>
      <c r="B7723" t="s">
        <v>74</v>
      </c>
      <c r="C7723" t="s">
        <v>215</v>
      </c>
      <c r="D7723" t="s">
        <v>526</v>
      </c>
      <c r="E7723" t="s">
        <v>21471</v>
      </c>
      <c r="F7723" t="s">
        <v>525</v>
      </c>
      <c r="G7723">
        <v>5</v>
      </c>
      <c r="H7723">
        <v>0</v>
      </c>
      <c r="I7723">
        <v>0</v>
      </c>
      <c r="J7723">
        <v>0</v>
      </c>
      <c r="K7723">
        <v>0</v>
      </c>
      <c r="L7723">
        <v>0</v>
      </c>
      <c r="M7723">
        <v>0</v>
      </c>
      <c r="N7723">
        <v>0</v>
      </c>
      <c r="O7723">
        <v>0</v>
      </c>
      <c r="P7723">
        <v>0</v>
      </c>
      <c r="Q7723">
        <v>0</v>
      </c>
    </row>
    <row r="7724" spans="1:17" x14ac:dyDescent="0.25">
      <c r="A7724" t="s">
        <v>18610</v>
      </c>
      <c r="B7724" t="s">
        <v>74</v>
      </c>
      <c r="C7724" t="s">
        <v>215</v>
      </c>
      <c r="D7724" t="s">
        <v>12971</v>
      </c>
      <c r="E7724" t="s">
        <v>563</v>
      </c>
      <c r="F7724" t="s">
        <v>525</v>
      </c>
      <c r="G7724">
        <v>2</v>
      </c>
      <c r="H7724">
        <v>0</v>
      </c>
      <c r="I7724">
        <v>0</v>
      </c>
      <c r="J7724">
        <v>0</v>
      </c>
      <c r="K7724">
        <v>0</v>
      </c>
      <c r="L7724">
        <v>0</v>
      </c>
      <c r="M7724">
        <v>0</v>
      </c>
      <c r="N7724">
        <v>0</v>
      </c>
      <c r="O7724">
        <v>0</v>
      </c>
      <c r="P7724">
        <v>0</v>
      </c>
      <c r="Q7724">
        <v>0</v>
      </c>
    </row>
    <row r="7725" spans="1:17" x14ac:dyDescent="0.25">
      <c r="A7725" t="s">
        <v>25168</v>
      </c>
      <c r="B7725" t="s">
        <v>74</v>
      </c>
      <c r="C7725" t="s">
        <v>215</v>
      </c>
      <c r="D7725" t="s">
        <v>12971</v>
      </c>
      <c r="E7725" t="s">
        <v>21471</v>
      </c>
      <c r="F7725" t="s">
        <v>525</v>
      </c>
      <c r="G7725">
        <v>2</v>
      </c>
      <c r="H7725">
        <v>0</v>
      </c>
      <c r="I7725">
        <v>0</v>
      </c>
      <c r="J7725">
        <v>0</v>
      </c>
      <c r="K7725">
        <v>0</v>
      </c>
      <c r="L7725">
        <v>0</v>
      </c>
      <c r="M7725">
        <v>0</v>
      </c>
      <c r="N7725">
        <v>0</v>
      </c>
      <c r="O7725">
        <v>0</v>
      </c>
      <c r="P7725">
        <v>0</v>
      </c>
      <c r="Q7725">
        <v>0</v>
      </c>
    </row>
    <row r="7726" spans="1:17" x14ac:dyDescent="0.25">
      <c r="A7726" t="s">
        <v>18611</v>
      </c>
      <c r="B7726" t="s">
        <v>74</v>
      </c>
      <c r="C7726" t="s">
        <v>216</v>
      </c>
      <c r="D7726" t="s">
        <v>529</v>
      </c>
      <c r="E7726" t="s">
        <v>563</v>
      </c>
      <c r="F7726" t="s">
        <v>525</v>
      </c>
      <c r="G7726">
        <v>1</v>
      </c>
      <c r="H7726">
        <v>0</v>
      </c>
      <c r="I7726">
        <v>0</v>
      </c>
      <c r="J7726">
        <v>0</v>
      </c>
      <c r="K7726">
        <v>0</v>
      </c>
      <c r="L7726">
        <v>0</v>
      </c>
      <c r="M7726">
        <v>0</v>
      </c>
      <c r="N7726">
        <v>0</v>
      </c>
      <c r="O7726">
        <v>0</v>
      </c>
      <c r="P7726">
        <v>0</v>
      </c>
      <c r="Q7726">
        <v>0</v>
      </c>
    </row>
    <row r="7727" spans="1:17" x14ac:dyDescent="0.25">
      <c r="A7727" t="s">
        <v>18612</v>
      </c>
      <c r="B7727" t="s">
        <v>74</v>
      </c>
      <c r="C7727" t="s">
        <v>216</v>
      </c>
      <c r="D7727" t="s">
        <v>526</v>
      </c>
      <c r="E7727" t="s">
        <v>563</v>
      </c>
      <c r="F7727" t="s">
        <v>396</v>
      </c>
      <c r="G7727">
        <v>0</v>
      </c>
      <c r="H7727">
        <v>5</v>
      </c>
      <c r="I7727">
        <v>0</v>
      </c>
      <c r="J7727">
        <v>5</v>
      </c>
      <c r="K7727">
        <v>0</v>
      </c>
      <c r="L7727">
        <v>0</v>
      </c>
      <c r="M7727">
        <v>0</v>
      </c>
      <c r="N7727">
        <v>0</v>
      </c>
      <c r="O7727">
        <v>0</v>
      </c>
      <c r="P7727">
        <v>0</v>
      </c>
      <c r="Q7727">
        <v>0</v>
      </c>
    </row>
    <row r="7728" spans="1:17" x14ac:dyDescent="0.25">
      <c r="A7728" t="s">
        <v>18613</v>
      </c>
      <c r="B7728" t="s">
        <v>74</v>
      </c>
      <c r="C7728" t="s">
        <v>216</v>
      </c>
      <c r="D7728" t="s">
        <v>526</v>
      </c>
      <c r="E7728" t="s">
        <v>563</v>
      </c>
      <c r="F7728" t="s">
        <v>4236</v>
      </c>
      <c r="G7728">
        <v>0</v>
      </c>
      <c r="H7728">
        <v>5</v>
      </c>
      <c r="I7728">
        <v>0</v>
      </c>
      <c r="J7728">
        <v>5</v>
      </c>
      <c r="K7728">
        <v>0</v>
      </c>
      <c r="L7728">
        <v>0</v>
      </c>
      <c r="M7728">
        <v>0</v>
      </c>
      <c r="N7728">
        <v>0</v>
      </c>
      <c r="O7728">
        <v>0</v>
      </c>
      <c r="P7728">
        <v>0</v>
      </c>
      <c r="Q7728">
        <v>0</v>
      </c>
    </row>
    <row r="7729" spans="1:17" x14ac:dyDescent="0.25">
      <c r="A7729" t="s">
        <v>18945</v>
      </c>
      <c r="B7729" t="s">
        <v>74</v>
      </c>
      <c r="C7729" t="s">
        <v>216</v>
      </c>
      <c r="D7729" t="s">
        <v>526</v>
      </c>
      <c r="E7729" t="s">
        <v>563</v>
      </c>
      <c r="F7729" t="s">
        <v>4238</v>
      </c>
      <c r="G7729">
        <v>0</v>
      </c>
      <c r="H7729">
        <v>0</v>
      </c>
      <c r="I7729">
        <v>0</v>
      </c>
      <c r="J7729">
        <v>0</v>
      </c>
      <c r="K7729">
        <v>0</v>
      </c>
      <c r="L7729">
        <v>0</v>
      </c>
      <c r="M7729">
        <v>5</v>
      </c>
      <c r="N7729">
        <v>0</v>
      </c>
      <c r="O7729">
        <v>0</v>
      </c>
      <c r="P7729">
        <v>0</v>
      </c>
      <c r="Q7729">
        <v>0</v>
      </c>
    </row>
    <row r="7730" spans="1:17" x14ac:dyDescent="0.25">
      <c r="A7730" t="s">
        <v>18946</v>
      </c>
      <c r="B7730" t="s">
        <v>74</v>
      </c>
      <c r="C7730" t="s">
        <v>216</v>
      </c>
      <c r="D7730" t="s">
        <v>526</v>
      </c>
      <c r="E7730" t="s">
        <v>563</v>
      </c>
      <c r="F7730" t="s">
        <v>397</v>
      </c>
      <c r="G7730">
        <v>0</v>
      </c>
      <c r="H7730">
        <v>5</v>
      </c>
      <c r="I7730">
        <v>0</v>
      </c>
      <c r="J7730">
        <v>5</v>
      </c>
      <c r="K7730">
        <v>0</v>
      </c>
      <c r="L7730">
        <v>0</v>
      </c>
      <c r="M7730">
        <v>0</v>
      </c>
      <c r="N7730">
        <v>0</v>
      </c>
      <c r="O7730">
        <v>0</v>
      </c>
      <c r="P7730">
        <v>0</v>
      </c>
      <c r="Q7730">
        <v>0</v>
      </c>
    </row>
    <row r="7731" spans="1:17" x14ac:dyDescent="0.25">
      <c r="A7731" t="s">
        <v>18947</v>
      </c>
      <c r="B7731" t="s">
        <v>74</v>
      </c>
      <c r="C7731" t="s">
        <v>216</v>
      </c>
      <c r="D7731" t="s">
        <v>526</v>
      </c>
      <c r="E7731" t="s">
        <v>563</v>
      </c>
      <c r="F7731" t="s">
        <v>398</v>
      </c>
      <c r="G7731">
        <v>0</v>
      </c>
      <c r="H7731">
        <v>5</v>
      </c>
      <c r="I7731">
        <v>0</v>
      </c>
      <c r="J7731">
        <v>5</v>
      </c>
      <c r="K7731">
        <v>0</v>
      </c>
      <c r="L7731">
        <v>0</v>
      </c>
      <c r="M7731">
        <v>0</v>
      </c>
      <c r="N7731">
        <v>0</v>
      </c>
      <c r="O7731">
        <v>0</v>
      </c>
      <c r="P7731">
        <v>0</v>
      </c>
      <c r="Q7731">
        <v>0</v>
      </c>
    </row>
    <row r="7732" spans="1:17" x14ac:dyDescent="0.25">
      <c r="A7732" t="s">
        <v>18107</v>
      </c>
      <c r="B7732" t="s">
        <v>74</v>
      </c>
      <c r="C7732" t="s">
        <v>216</v>
      </c>
      <c r="D7732" t="s">
        <v>526</v>
      </c>
      <c r="E7732" t="s">
        <v>563</v>
      </c>
      <c r="F7732" t="s">
        <v>4242</v>
      </c>
      <c r="G7732">
        <v>0</v>
      </c>
      <c r="H7732">
        <v>0</v>
      </c>
      <c r="I7732">
        <v>0</v>
      </c>
      <c r="J7732">
        <v>0</v>
      </c>
      <c r="K7732">
        <v>0</v>
      </c>
      <c r="L7732">
        <v>0</v>
      </c>
      <c r="M7732">
        <v>5</v>
      </c>
      <c r="N7732">
        <v>0</v>
      </c>
      <c r="O7732">
        <v>0</v>
      </c>
      <c r="P7732">
        <v>0</v>
      </c>
      <c r="Q7732">
        <v>0</v>
      </c>
    </row>
    <row r="7733" spans="1:17" x14ac:dyDescent="0.25">
      <c r="A7733" t="s">
        <v>18108</v>
      </c>
      <c r="B7733" t="s">
        <v>74</v>
      </c>
      <c r="C7733" t="s">
        <v>216</v>
      </c>
      <c r="D7733" t="s">
        <v>526</v>
      </c>
      <c r="E7733" t="s">
        <v>563</v>
      </c>
      <c r="F7733" t="s">
        <v>399</v>
      </c>
      <c r="G7733">
        <v>0</v>
      </c>
      <c r="H7733">
        <v>5</v>
      </c>
      <c r="I7733">
        <v>0</v>
      </c>
      <c r="J7733">
        <v>5</v>
      </c>
      <c r="K7733">
        <v>0</v>
      </c>
      <c r="L7733">
        <v>0</v>
      </c>
      <c r="M7733">
        <v>0</v>
      </c>
      <c r="N7733">
        <v>0</v>
      </c>
      <c r="O7733">
        <v>0</v>
      </c>
      <c r="P7733">
        <v>0</v>
      </c>
      <c r="Q7733">
        <v>0</v>
      </c>
    </row>
    <row r="7734" spans="1:17" x14ac:dyDescent="0.25">
      <c r="A7734" t="s">
        <v>18109</v>
      </c>
      <c r="B7734" t="s">
        <v>74</v>
      </c>
      <c r="C7734" t="s">
        <v>216</v>
      </c>
      <c r="D7734" t="s">
        <v>526</v>
      </c>
      <c r="E7734" t="s">
        <v>563</v>
      </c>
      <c r="F7734" t="s">
        <v>4245</v>
      </c>
      <c r="G7734">
        <v>0</v>
      </c>
      <c r="H7734">
        <v>0</v>
      </c>
      <c r="I7734">
        <v>0</v>
      </c>
      <c r="J7734">
        <v>0</v>
      </c>
      <c r="K7734">
        <v>0</v>
      </c>
      <c r="L7734">
        <v>0</v>
      </c>
      <c r="M7734">
        <v>5</v>
      </c>
      <c r="N7734">
        <v>0</v>
      </c>
      <c r="O7734">
        <v>0</v>
      </c>
      <c r="P7734">
        <v>0</v>
      </c>
      <c r="Q7734">
        <v>0</v>
      </c>
    </row>
    <row r="7735" spans="1:17" x14ac:dyDescent="0.25">
      <c r="A7735" t="s">
        <v>18110</v>
      </c>
      <c r="B7735" t="s">
        <v>74</v>
      </c>
      <c r="C7735" t="s">
        <v>216</v>
      </c>
      <c r="D7735" t="s">
        <v>526</v>
      </c>
      <c r="E7735" t="s">
        <v>563</v>
      </c>
      <c r="F7735" t="s">
        <v>394</v>
      </c>
      <c r="G7735">
        <v>0</v>
      </c>
      <c r="H7735">
        <v>0</v>
      </c>
      <c r="I7735">
        <v>0</v>
      </c>
      <c r="J7735">
        <v>0</v>
      </c>
      <c r="K7735">
        <v>0</v>
      </c>
      <c r="L7735">
        <v>0</v>
      </c>
      <c r="M7735">
        <v>0</v>
      </c>
      <c r="N7735">
        <v>5</v>
      </c>
      <c r="O7735">
        <v>5</v>
      </c>
      <c r="P7735">
        <v>0</v>
      </c>
      <c r="Q7735">
        <v>0</v>
      </c>
    </row>
    <row r="7736" spans="1:17" x14ac:dyDescent="0.25">
      <c r="A7736" t="s">
        <v>18111</v>
      </c>
      <c r="B7736" t="s">
        <v>74</v>
      </c>
      <c r="C7736" t="s">
        <v>216</v>
      </c>
      <c r="D7736" t="s">
        <v>526</v>
      </c>
      <c r="E7736" t="s">
        <v>563</v>
      </c>
      <c r="F7736" t="s">
        <v>395</v>
      </c>
      <c r="G7736">
        <v>0</v>
      </c>
      <c r="H7736">
        <v>0</v>
      </c>
      <c r="I7736">
        <v>0</v>
      </c>
      <c r="J7736">
        <v>0</v>
      </c>
      <c r="K7736">
        <v>0</v>
      </c>
      <c r="L7736">
        <v>0</v>
      </c>
      <c r="M7736">
        <v>0</v>
      </c>
      <c r="N7736">
        <v>5</v>
      </c>
      <c r="O7736">
        <v>5</v>
      </c>
      <c r="P7736">
        <v>0</v>
      </c>
      <c r="Q7736">
        <v>0</v>
      </c>
    </row>
    <row r="7737" spans="1:17" x14ac:dyDescent="0.25">
      <c r="A7737" t="s">
        <v>18112</v>
      </c>
      <c r="B7737" t="s">
        <v>74</v>
      </c>
      <c r="C7737" t="s">
        <v>216</v>
      </c>
      <c r="D7737" t="s">
        <v>526</v>
      </c>
      <c r="E7737" t="s">
        <v>563</v>
      </c>
      <c r="F7737" t="s">
        <v>525</v>
      </c>
      <c r="G7737">
        <v>5</v>
      </c>
      <c r="H7737">
        <v>0</v>
      </c>
      <c r="I7737">
        <v>0</v>
      </c>
      <c r="J7737">
        <v>0</v>
      </c>
      <c r="K7737">
        <v>0</v>
      </c>
      <c r="L7737">
        <v>0</v>
      </c>
      <c r="M7737">
        <v>0</v>
      </c>
      <c r="N7737">
        <v>0</v>
      </c>
      <c r="O7737">
        <v>0</v>
      </c>
      <c r="P7737">
        <v>0</v>
      </c>
      <c r="Q7737">
        <v>0</v>
      </c>
    </row>
    <row r="7738" spans="1:17" x14ac:dyDescent="0.25">
      <c r="A7738" t="s">
        <v>25169</v>
      </c>
      <c r="B7738" t="s">
        <v>74</v>
      </c>
      <c r="C7738" t="s">
        <v>216</v>
      </c>
      <c r="D7738" t="s">
        <v>526</v>
      </c>
      <c r="E7738" t="s">
        <v>21471</v>
      </c>
      <c r="F7738" t="s">
        <v>396</v>
      </c>
      <c r="G7738">
        <v>0</v>
      </c>
      <c r="H7738">
        <v>12</v>
      </c>
      <c r="I7738">
        <v>4</v>
      </c>
      <c r="J7738">
        <v>7</v>
      </c>
      <c r="K7738">
        <v>1</v>
      </c>
      <c r="L7738">
        <v>0</v>
      </c>
      <c r="M7738">
        <v>0</v>
      </c>
      <c r="N7738">
        <v>0</v>
      </c>
      <c r="O7738">
        <v>0</v>
      </c>
      <c r="P7738">
        <v>0</v>
      </c>
      <c r="Q7738">
        <v>0</v>
      </c>
    </row>
    <row r="7739" spans="1:17" x14ac:dyDescent="0.25">
      <c r="A7739" t="s">
        <v>25170</v>
      </c>
      <c r="B7739" t="s">
        <v>74</v>
      </c>
      <c r="C7739" t="s">
        <v>216</v>
      </c>
      <c r="D7739" t="s">
        <v>526</v>
      </c>
      <c r="E7739" t="s">
        <v>21471</v>
      </c>
      <c r="F7739" t="s">
        <v>4236</v>
      </c>
      <c r="G7739">
        <v>0</v>
      </c>
      <c r="H7739">
        <v>12</v>
      </c>
      <c r="I7739">
        <v>4</v>
      </c>
      <c r="J7739">
        <v>7</v>
      </c>
      <c r="K7739">
        <v>1</v>
      </c>
      <c r="L7739">
        <v>0</v>
      </c>
      <c r="M7739">
        <v>0</v>
      </c>
      <c r="N7739">
        <v>0</v>
      </c>
      <c r="O7739">
        <v>0</v>
      </c>
      <c r="P7739">
        <v>0</v>
      </c>
      <c r="Q7739">
        <v>0</v>
      </c>
    </row>
    <row r="7740" spans="1:17" x14ac:dyDescent="0.25">
      <c r="A7740" t="s">
        <v>25171</v>
      </c>
      <c r="B7740" t="s">
        <v>74</v>
      </c>
      <c r="C7740" t="s">
        <v>216</v>
      </c>
      <c r="D7740" t="s">
        <v>526</v>
      </c>
      <c r="E7740" t="s">
        <v>21471</v>
      </c>
      <c r="F7740" t="s">
        <v>4238</v>
      </c>
      <c r="G7740">
        <v>0</v>
      </c>
      <c r="H7740">
        <v>0</v>
      </c>
      <c r="I7740">
        <v>0</v>
      </c>
      <c r="J7740">
        <v>0</v>
      </c>
      <c r="K7740">
        <v>0</v>
      </c>
      <c r="L7740">
        <v>0</v>
      </c>
      <c r="M7740">
        <v>12</v>
      </c>
      <c r="N7740">
        <v>0</v>
      </c>
      <c r="O7740">
        <v>0</v>
      </c>
      <c r="P7740">
        <v>0</v>
      </c>
      <c r="Q7740">
        <v>0</v>
      </c>
    </row>
    <row r="7741" spans="1:17" x14ac:dyDescent="0.25">
      <c r="A7741" t="s">
        <v>25172</v>
      </c>
      <c r="B7741" t="s">
        <v>74</v>
      </c>
      <c r="C7741" t="s">
        <v>216</v>
      </c>
      <c r="D7741" t="s">
        <v>526</v>
      </c>
      <c r="E7741" t="s">
        <v>21471</v>
      </c>
      <c r="F7741" t="s">
        <v>397</v>
      </c>
      <c r="G7741">
        <v>0</v>
      </c>
      <c r="H7741">
        <v>12</v>
      </c>
      <c r="I7741">
        <v>4</v>
      </c>
      <c r="J7741">
        <v>7</v>
      </c>
      <c r="K7741">
        <v>1</v>
      </c>
      <c r="L7741">
        <v>0</v>
      </c>
      <c r="M7741">
        <v>0</v>
      </c>
      <c r="N7741">
        <v>0</v>
      </c>
      <c r="O7741">
        <v>0</v>
      </c>
      <c r="P7741">
        <v>0</v>
      </c>
      <c r="Q7741">
        <v>0</v>
      </c>
    </row>
    <row r="7742" spans="1:17" x14ac:dyDescent="0.25">
      <c r="A7742" t="s">
        <v>25173</v>
      </c>
      <c r="B7742" t="s">
        <v>73</v>
      </c>
      <c r="C7742" t="s">
        <v>126</v>
      </c>
      <c r="D7742" t="s">
        <v>527</v>
      </c>
      <c r="E7742" t="s">
        <v>21471</v>
      </c>
      <c r="F7742" t="s">
        <v>528</v>
      </c>
      <c r="G7742">
        <v>0</v>
      </c>
      <c r="H7742">
        <v>0</v>
      </c>
      <c r="I7742">
        <v>0</v>
      </c>
      <c r="J7742">
        <v>0</v>
      </c>
      <c r="K7742">
        <v>0</v>
      </c>
      <c r="L7742">
        <v>0</v>
      </c>
      <c r="M7742">
        <v>0</v>
      </c>
      <c r="N7742">
        <v>2</v>
      </c>
      <c r="O7742">
        <v>2</v>
      </c>
      <c r="P7742">
        <v>0</v>
      </c>
      <c r="Q7742">
        <v>0</v>
      </c>
    </row>
    <row r="7743" spans="1:17" x14ac:dyDescent="0.25">
      <c r="A7743" t="s">
        <v>25174</v>
      </c>
      <c r="B7743" t="s">
        <v>73</v>
      </c>
      <c r="C7743" t="s">
        <v>126</v>
      </c>
      <c r="D7743" t="s">
        <v>527</v>
      </c>
      <c r="E7743" t="s">
        <v>21471</v>
      </c>
      <c r="F7743" t="s">
        <v>525</v>
      </c>
      <c r="G7743">
        <v>2</v>
      </c>
      <c r="H7743">
        <v>0</v>
      </c>
      <c r="I7743">
        <v>0</v>
      </c>
      <c r="J7743">
        <v>0</v>
      </c>
      <c r="K7743">
        <v>0</v>
      </c>
      <c r="L7743">
        <v>0</v>
      </c>
      <c r="M7743">
        <v>0</v>
      </c>
      <c r="N7743">
        <v>0</v>
      </c>
      <c r="O7743">
        <v>0</v>
      </c>
      <c r="P7743">
        <v>0</v>
      </c>
      <c r="Q7743">
        <v>0</v>
      </c>
    </row>
    <row r="7744" spans="1:17" x14ac:dyDescent="0.25">
      <c r="A7744" t="s">
        <v>18948</v>
      </c>
      <c r="B7744" t="s">
        <v>73</v>
      </c>
      <c r="C7744" t="s">
        <v>127</v>
      </c>
      <c r="D7744" t="s">
        <v>529</v>
      </c>
      <c r="E7744" t="s">
        <v>563</v>
      </c>
      <c r="F7744" t="s">
        <v>525</v>
      </c>
      <c r="G7744">
        <v>4</v>
      </c>
      <c r="H7744">
        <v>0</v>
      </c>
      <c r="I7744">
        <v>0</v>
      </c>
      <c r="J7744">
        <v>0</v>
      </c>
      <c r="K7744">
        <v>0</v>
      </c>
      <c r="L7744">
        <v>0</v>
      </c>
      <c r="M7744">
        <v>0</v>
      </c>
      <c r="N7744">
        <v>0</v>
      </c>
      <c r="O7744">
        <v>0</v>
      </c>
      <c r="P7744">
        <v>0</v>
      </c>
      <c r="Q7744">
        <v>0</v>
      </c>
    </row>
    <row r="7745" spans="1:17" x14ac:dyDescent="0.25">
      <c r="A7745" t="s">
        <v>25175</v>
      </c>
      <c r="B7745" t="s">
        <v>73</v>
      </c>
      <c r="C7745" t="s">
        <v>127</v>
      </c>
      <c r="D7745" t="s">
        <v>529</v>
      </c>
      <c r="E7745" t="s">
        <v>21471</v>
      </c>
      <c r="F7745" t="s">
        <v>525</v>
      </c>
      <c r="G7745">
        <v>4</v>
      </c>
      <c r="H7745">
        <v>0</v>
      </c>
      <c r="I7745">
        <v>0</v>
      </c>
      <c r="J7745">
        <v>0</v>
      </c>
      <c r="K7745">
        <v>0</v>
      </c>
      <c r="L7745">
        <v>0</v>
      </c>
      <c r="M7745">
        <v>0</v>
      </c>
      <c r="N7745">
        <v>0</v>
      </c>
      <c r="O7745">
        <v>0</v>
      </c>
      <c r="P7745">
        <v>0</v>
      </c>
      <c r="Q7745">
        <v>0</v>
      </c>
    </row>
    <row r="7746" spans="1:17" x14ac:dyDescent="0.25">
      <c r="A7746" t="s">
        <v>18949</v>
      </c>
      <c r="B7746" t="s">
        <v>73</v>
      </c>
      <c r="C7746" t="s">
        <v>127</v>
      </c>
      <c r="D7746" t="s">
        <v>526</v>
      </c>
      <c r="E7746" t="s">
        <v>563</v>
      </c>
      <c r="F7746" t="s">
        <v>396</v>
      </c>
      <c r="G7746">
        <v>0</v>
      </c>
      <c r="H7746">
        <v>8</v>
      </c>
      <c r="I7746">
        <v>0</v>
      </c>
      <c r="J7746">
        <v>8</v>
      </c>
      <c r="K7746">
        <v>0</v>
      </c>
      <c r="L7746">
        <v>0</v>
      </c>
      <c r="M7746">
        <v>0</v>
      </c>
      <c r="N7746">
        <v>0</v>
      </c>
      <c r="O7746">
        <v>0</v>
      </c>
      <c r="P7746">
        <v>0</v>
      </c>
      <c r="Q7746">
        <v>0</v>
      </c>
    </row>
    <row r="7747" spans="1:17" x14ac:dyDescent="0.25">
      <c r="A7747" t="s">
        <v>18950</v>
      </c>
      <c r="B7747" t="s">
        <v>73</v>
      </c>
      <c r="C7747" t="s">
        <v>127</v>
      </c>
      <c r="D7747" t="s">
        <v>526</v>
      </c>
      <c r="E7747" t="s">
        <v>563</v>
      </c>
      <c r="F7747" t="s">
        <v>4236</v>
      </c>
      <c r="G7747">
        <v>0</v>
      </c>
      <c r="H7747">
        <v>8</v>
      </c>
      <c r="I7747">
        <v>0</v>
      </c>
      <c r="J7747">
        <v>8</v>
      </c>
      <c r="K7747">
        <v>0</v>
      </c>
      <c r="L7747">
        <v>0</v>
      </c>
      <c r="M7747">
        <v>0</v>
      </c>
      <c r="N7747">
        <v>0</v>
      </c>
      <c r="O7747">
        <v>0</v>
      </c>
      <c r="P7747">
        <v>0</v>
      </c>
      <c r="Q7747">
        <v>0</v>
      </c>
    </row>
    <row r="7748" spans="1:17" x14ac:dyDescent="0.25">
      <c r="A7748" t="s">
        <v>18951</v>
      </c>
      <c r="B7748" t="s">
        <v>73</v>
      </c>
      <c r="C7748" t="s">
        <v>127</v>
      </c>
      <c r="D7748" t="s">
        <v>526</v>
      </c>
      <c r="E7748" t="s">
        <v>563</v>
      </c>
      <c r="F7748" t="s">
        <v>4238</v>
      </c>
      <c r="G7748">
        <v>0</v>
      </c>
      <c r="H7748">
        <v>0</v>
      </c>
      <c r="I7748">
        <v>0</v>
      </c>
      <c r="J7748">
        <v>0</v>
      </c>
      <c r="K7748">
        <v>0</v>
      </c>
      <c r="L7748">
        <v>0</v>
      </c>
      <c r="M7748">
        <v>8</v>
      </c>
      <c r="N7748">
        <v>0</v>
      </c>
      <c r="O7748">
        <v>0</v>
      </c>
      <c r="P7748">
        <v>0</v>
      </c>
      <c r="Q7748">
        <v>0</v>
      </c>
    </row>
    <row r="7749" spans="1:17" x14ac:dyDescent="0.25">
      <c r="A7749" t="s">
        <v>18952</v>
      </c>
      <c r="B7749" t="s">
        <v>73</v>
      </c>
      <c r="C7749" t="s">
        <v>127</v>
      </c>
      <c r="D7749" t="s">
        <v>526</v>
      </c>
      <c r="E7749" t="s">
        <v>563</v>
      </c>
      <c r="F7749" t="s">
        <v>397</v>
      </c>
      <c r="G7749">
        <v>0</v>
      </c>
      <c r="H7749">
        <v>8</v>
      </c>
      <c r="I7749">
        <v>0</v>
      </c>
      <c r="J7749">
        <v>8</v>
      </c>
      <c r="K7749">
        <v>0</v>
      </c>
      <c r="L7749">
        <v>0</v>
      </c>
      <c r="M7749">
        <v>0</v>
      </c>
      <c r="N7749">
        <v>0</v>
      </c>
      <c r="O7749">
        <v>0</v>
      </c>
      <c r="P7749">
        <v>0</v>
      </c>
      <c r="Q7749">
        <v>0</v>
      </c>
    </row>
    <row r="7750" spans="1:17" x14ac:dyDescent="0.25">
      <c r="A7750" t="s">
        <v>18953</v>
      </c>
      <c r="B7750" t="s">
        <v>73</v>
      </c>
      <c r="C7750" t="s">
        <v>127</v>
      </c>
      <c r="D7750" t="s">
        <v>526</v>
      </c>
      <c r="E7750" t="s">
        <v>563</v>
      </c>
      <c r="F7750" t="s">
        <v>398</v>
      </c>
      <c r="G7750">
        <v>0</v>
      </c>
      <c r="H7750">
        <v>8</v>
      </c>
      <c r="I7750">
        <v>0</v>
      </c>
      <c r="J7750">
        <v>8</v>
      </c>
      <c r="K7750">
        <v>0</v>
      </c>
      <c r="L7750">
        <v>0</v>
      </c>
      <c r="M7750">
        <v>0</v>
      </c>
      <c r="N7750">
        <v>0</v>
      </c>
      <c r="O7750">
        <v>0</v>
      </c>
      <c r="P7750">
        <v>0</v>
      </c>
      <c r="Q7750">
        <v>0</v>
      </c>
    </row>
    <row r="7751" spans="1:17" x14ac:dyDescent="0.25">
      <c r="A7751" t="s">
        <v>18954</v>
      </c>
      <c r="B7751" t="s">
        <v>73</v>
      </c>
      <c r="C7751" t="s">
        <v>127</v>
      </c>
      <c r="D7751" t="s">
        <v>526</v>
      </c>
      <c r="E7751" t="s">
        <v>563</v>
      </c>
      <c r="F7751" t="s">
        <v>4242</v>
      </c>
      <c r="G7751">
        <v>0</v>
      </c>
      <c r="H7751">
        <v>0</v>
      </c>
      <c r="I7751">
        <v>0</v>
      </c>
      <c r="J7751">
        <v>0</v>
      </c>
      <c r="K7751">
        <v>0</v>
      </c>
      <c r="L7751">
        <v>0</v>
      </c>
      <c r="M7751">
        <v>8</v>
      </c>
      <c r="N7751">
        <v>0</v>
      </c>
      <c r="O7751">
        <v>0</v>
      </c>
      <c r="P7751">
        <v>0</v>
      </c>
      <c r="Q7751">
        <v>0</v>
      </c>
    </row>
    <row r="7752" spans="1:17" x14ac:dyDescent="0.25">
      <c r="A7752" t="s">
        <v>18955</v>
      </c>
      <c r="B7752" t="s">
        <v>73</v>
      </c>
      <c r="C7752" t="s">
        <v>127</v>
      </c>
      <c r="D7752" t="s">
        <v>526</v>
      </c>
      <c r="E7752" t="s">
        <v>563</v>
      </c>
      <c r="F7752" t="s">
        <v>399</v>
      </c>
      <c r="G7752">
        <v>0</v>
      </c>
      <c r="H7752">
        <v>8</v>
      </c>
      <c r="I7752">
        <v>0</v>
      </c>
      <c r="J7752">
        <v>8</v>
      </c>
      <c r="K7752">
        <v>0</v>
      </c>
      <c r="L7752">
        <v>0</v>
      </c>
      <c r="M7752">
        <v>0</v>
      </c>
      <c r="N7752">
        <v>0</v>
      </c>
      <c r="O7752">
        <v>0</v>
      </c>
      <c r="P7752">
        <v>0</v>
      </c>
      <c r="Q7752">
        <v>0</v>
      </c>
    </row>
    <row r="7753" spans="1:17" x14ac:dyDescent="0.25">
      <c r="A7753" t="s">
        <v>18956</v>
      </c>
      <c r="B7753" t="s">
        <v>73</v>
      </c>
      <c r="C7753" t="s">
        <v>127</v>
      </c>
      <c r="D7753" t="s">
        <v>526</v>
      </c>
      <c r="E7753" t="s">
        <v>563</v>
      </c>
      <c r="F7753" t="s">
        <v>4245</v>
      </c>
      <c r="G7753">
        <v>0</v>
      </c>
      <c r="H7753">
        <v>0</v>
      </c>
      <c r="I7753">
        <v>0</v>
      </c>
      <c r="J7753">
        <v>0</v>
      </c>
      <c r="K7753">
        <v>0</v>
      </c>
      <c r="L7753">
        <v>0</v>
      </c>
      <c r="M7753">
        <v>8</v>
      </c>
      <c r="N7753">
        <v>0</v>
      </c>
      <c r="O7753">
        <v>0</v>
      </c>
      <c r="P7753">
        <v>0</v>
      </c>
      <c r="Q7753">
        <v>0</v>
      </c>
    </row>
    <row r="7754" spans="1:17" x14ac:dyDescent="0.25">
      <c r="A7754" t="s">
        <v>18957</v>
      </c>
      <c r="B7754" t="s">
        <v>73</v>
      </c>
      <c r="C7754" t="s">
        <v>127</v>
      </c>
      <c r="D7754" t="s">
        <v>526</v>
      </c>
      <c r="E7754" t="s">
        <v>563</v>
      </c>
      <c r="F7754" t="s">
        <v>394</v>
      </c>
      <c r="G7754">
        <v>0</v>
      </c>
      <c r="H7754">
        <v>0</v>
      </c>
      <c r="I7754">
        <v>0</v>
      </c>
      <c r="J7754">
        <v>0</v>
      </c>
      <c r="K7754">
        <v>0</v>
      </c>
      <c r="L7754">
        <v>0</v>
      </c>
      <c r="M7754">
        <v>0</v>
      </c>
      <c r="N7754">
        <v>8</v>
      </c>
      <c r="O7754">
        <v>8</v>
      </c>
      <c r="P7754">
        <v>0</v>
      </c>
      <c r="Q7754">
        <v>0</v>
      </c>
    </row>
    <row r="7755" spans="1:17" x14ac:dyDescent="0.25">
      <c r="A7755" t="s">
        <v>18958</v>
      </c>
      <c r="B7755" t="s">
        <v>73</v>
      </c>
      <c r="C7755" t="s">
        <v>127</v>
      </c>
      <c r="D7755" t="s">
        <v>526</v>
      </c>
      <c r="E7755" t="s">
        <v>563</v>
      </c>
      <c r="F7755" t="s">
        <v>395</v>
      </c>
      <c r="G7755">
        <v>0</v>
      </c>
      <c r="H7755">
        <v>0</v>
      </c>
      <c r="I7755">
        <v>0</v>
      </c>
      <c r="J7755">
        <v>0</v>
      </c>
      <c r="K7755">
        <v>0</v>
      </c>
      <c r="L7755">
        <v>0</v>
      </c>
      <c r="M7755">
        <v>0</v>
      </c>
      <c r="N7755">
        <v>6</v>
      </c>
      <c r="O7755">
        <v>6</v>
      </c>
      <c r="P7755">
        <v>0</v>
      </c>
      <c r="Q7755">
        <v>0</v>
      </c>
    </row>
    <row r="7756" spans="1:17" x14ac:dyDescent="0.25">
      <c r="A7756" t="s">
        <v>18959</v>
      </c>
      <c r="B7756" t="s">
        <v>73</v>
      </c>
      <c r="C7756" t="s">
        <v>127</v>
      </c>
      <c r="D7756" t="s">
        <v>526</v>
      </c>
      <c r="E7756" t="s">
        <v>563</v>
      </c>
      <c r="F7756" t="s">
        <v>525</v>
      </c>
      <c r="G7756">
        <v>8</v>
      </c>
      <c r="H7756">
        <v>0</v>
      </c>
      <c r="I7756">
        <v>0</v>
      </c>
      <c r="J7756">
        <v>0</v>
      </c>
      <c r="K7756">
        <v>0</v>
      </c>
      <c r="L7756">
        <v>0</v>
      </c>
      <c r="M7756">
        <v>0</v>
      </c>
      <c r="N7756">
        <v>0</v>
      </c>
      <c r="O7756">
        <v>0</v>
      </c>
      <c r="P7756">
        <v>0</v>
      </c>
      <c r="Q7756">
        <v>0</v>
      </c>
    </row>
    <row r="7757" spans="1:17" x14ac:dyDescent="0.25">
      <c r="A7757" t="s">
        <v>25176</v>
      </c>
      <c r="B7757" t="s">
        <v>73</v>
      </c>
      <c r="C7757" t="s">
        <v>127</v>
      </c>
      <c r="D7757" t="s">
        <v>526</v>
      </c>
      <c r="E7757" t="s">
        <v>21471</v>
      </c>
      <c r="F7757" t="s">
        <v>396</v>
      </c>
      <c r="G7757">
        <v>0</v>
      </c>
      <c r="H7757">
        <v>19</v>
      </c>
      <c r="I7757">
        <v>2</v>
      </c>
      <c r="J7757">
        <v>16</v>
      </c>
      <c r="K7757">
        <v>0</v>
      </c>
      <c r="L7757">
        <v>1</v>
      </c>
      <c r="M7757">
        <v>0</v>
      </c>
      <c r="N7757">
        <v>0</v>
      </c>
      <c r="O7757">
        <v>0</v>
      </c>
      <c r="P7757">
        <v>0</v>
      </c>
      <c r="Q7757">
        <v>0</v>
      </c>
    </row>
    <row r="7758" spans="1:17" x14ac:dyDescent="0.25">
      <c r="A7758" t="s">
        <v>25177</v>
      </c>
      <c r="B7758" t="s">
        <v>73</v>
      </c>
      <c r="C7758" t="s">
        <v>127</v>
      </c>
      <c r="D7758" t="s">
        <v>526</v>
      </c>
      <c r="E7758" t="s">
        <v>21471</v>
      </c>
      <c r="F7758" t="s">
        <v>4236</v>
      </c>
      <c r="G7758">
        <v>0</v>
      </c>
      <c r="H7758">
        <v>19</v>
      </c>
      <c r="I7758">
        <v>2</v>
      </c>
      <c r="J7758">
        <v>16</v>
      </c>
      <c r="K7758">
        <v>0</v>
      </c>
      <c r="L7758">
        <v>1</v>
      </c>
      <c r="M7758">
        <v>0</v>
      </c>
      <c r="N7758">
        <v>0</v>
      </c>
      <c r="O7758">
        <v>0</v>
      </c>
      <c r="P7758">
        <v>0</v>
      </c>
      <c r="Q7758">
        <v>0</v>
      </c>
    </row>
    <row r="7759" spans="1:17" x14ac:dyDescent="0.25">
      <c r="A7759" t="s">
        <v>25178</v>
      </c>
      <c r="B7759" t="s">
        <v>73</v>
      </c>
      <c r="C7759" t="s">
        <v>127</v>
      </c>
      <c r="D7759" t="s">
        <v>526</v>
      </c>
      <c r="E7759" t="s">
        <v>21471</v>
      </c>
      <c r="F7759" t="s">
        <v>4238</v>
      </c>
      <c r="G7759">
        <v>0</v>
      </c>
      <c r="H7759">
        <v>0</v>
      </c>
      <c r="I7759">
        <v>0</v>
      </c>
      <c r="J7759">
        <v>0</v>
      </c>
      <c r="K7759">
        <v>0</v>
      </c>
      <c r="L7759">
        <v>0</v>
      </c>
      <c r="M7759">
        <v>19</v>
      </c>
      <c r="N7759">
        <v>0</v>
      </c>
      <c r="O7759">
        <v>0</v>
      </c>
      <c r="P7759">
        <v>0</v>
      </c>
      <c r="Q7759">
        <v>0</v>
      </c>
    </row>
    <row r="7760" spans="1:17" x14ac:dyDescent="0.25">
      <c r="A7760" t="s">
        <v>25179</v>
      </c>
      <c r="B7760" t="s">
        <v>73</v>
      </c>
      <c r="C7760" t="s">
        <v>127</v>
      </c>
      <c r="D7760" t="s">
        <v>526</v>
      </c>
      <c r="E7760" t="s">
        <v>21471</v>
      </c>
      <c r="F7760" t="s">
        <v>397</v>
      </c>
      <c r="G7760">
        <v>0</v>
      </c>
      <c r="H7760">
        <v>19</v>
      </c>
      <c r="I7760">
        <v>2</v>
      </c>
      <c r="J7760">
        <v>16</v>
      </c>
      <c r="K7760">
        <v>0</v>
      </c>
      <c r="L7760">
        <v>1</v>
      </c>
      <c r="M7760">
        <v>0</v>
      </c>
      <c r="N7760">
        <v>0</v>
      </c>
      <c r="O7760">
        <v>0</v>
      </c>
      <c r="P7760">
        <v>0</v>
      </c>
      <c r="Q7760">
        <v>0</v>
      </c>
    </row>
    <row r="7761" spans="1:17" x14ac:dyDescent="0.25">
      <c r="A7761" t="s">
        <v>25180</v>
      </c>
      <c r="B7761" t="s">
        <v>73</v>
      </c>
      <c r="C7761" t="s">
        <v>127</v>
      </c>
      <c r="D7761" t="s">
        <v>526</v>
      </c>
      <c r="E7761" t="s">
        <v>21471</v>
      </c>
      <c r="F7761" t="s">
        <v>398</v>
      </c>
      <c r="G7761">
        <v>0</v>
      </c>
      <c r="H7761">
        <v>19</v>
      </c>
      <c r="I7761">
        <v>2</v>
      </c>
      <c r="J7761">
        <v>16</v>
      </c>
      <c r="K7761">
        <v>0</v>
      </c>
      <c r="L7761">
        <v>1</v>
      </c>
      <c r="M7761">
        <v>0</v>
      </c>
      <c r="N7761">
        <v>0</v>
      </c>
      <c r="O7761">
        <v>0</v>
      </c>
      <c r="P7761">
        <v>0</v>
      </c>
      <c r="Q7761">
        <v>0</v>
      </c>
    </row>
    <row r="7762" spans="1:17" x14ac:dyDescent="0.25">
      <c r="A7762" t="s">
        <v>25181</v>
      </c>
      <c r="B7762" t="s">
        <v>73</v>
      </c>
      <c r="C7762" t="s">
        <v>127</v>
      </c>
      <c r="D7762" t="s">
        <v>526</v>
      </c>
      <c r="E7762" t="s">
        <v>21471</v>
      </c>
      <c r="F7762" t="s">
        <v>4242</v>
      </c>
      <c r="G7762">
        <v>0</v>
      </c>
      <c r="H7762">
        <v>0</v>
      </c>
      <c r="I7762">
        <v>0</v>
      </c>
      <c r="J7762">
        <v>0</v>
      </c>
      <c r="K7762">
        <v>0</v>
      </c>
      <c r="L7762">
        <v>0</v>
      </c>
      <c r="M7762">
        <v>19</v>
      </c>
      <c r="N7762">
        <v>0</v>
      </c>
      <c r="O7762">
        <v>0</v>
      </c>
      <c r="P7762">
        <v>0</v>
      </c>
      <c r="Q7762">
        <v>0</v>
      </c>
    </row>
    <row r="7763" spans="1:17" x14ac:dyDescent="0.25">
      <c r="A7763" t="s">
        <v>25182</v>
      </c>
      <c r="B7763" t="s">
        <v>73</v>
      </c>
      <c r="C7763" t="s">
        <v>127</v>
      </c>
      <c r="D7763" t="s">
        <v>526</v>
      </c>
      <c r="E7763" t="s">
        <v>21471</v>
      </c>
      <c r="F7763" t="s">
        <v>399</v>
      </c>
      <c r="G7763">
        <v>0</v>
      </c>
      <c r="H7763">
        <v>19</v>
      </c>
      <c r="I7763">
        <v>2</v>
      </c>
      <c r="J7763">
        <v>16</v>
      </c>
      <c r="K7763">
        <v>0</v>
      </c>
      <c r="L7763">
        <v>1</v>
      </c>
      <c r="M7763">
        <v>0</v>
      </c>
      <c r="N7763">
        <v>0</v>
      </c>
      <c r="O7763">
        <v>0</v>
      </c>
      <c r="P7763">
        <v>0</v>
      </c>
      <c r="Q7763">
        <v>0</v>
      </c>
    </row>
    <row r="7764" spans="1:17" x14ac:dyDescent="0.25">
      <c r="A7764" t="s">
        <v>25183</v>
      </c>
      <c r="B7764" t="s">
        <v>73</v>
      </c>
      <c r="C7764" t="s">
        <v>127</v>
      </c>
      <c r="D7764" t="s">
        <v>526</v>
      </c>
      <c r="E7764" t="s">
        <v>21471</v>
      </c>
      <c r="F7764" t="s">
        <v>4245</v>
      </c>
      <c r="G7764">
        <v>0</v>
      </c>
      <c r="H7764">
        <v>0</v>
      </c>
      <c r="I7764">
        <v>0</v>
      </c>
      <c r="J7764">
        <v>0</v>
      </c>
      <c r="K7764">
        <v>0</v>
      </c>
      <c r="L7764">
        <v>0</v>
      </c>
      <c r="M7764">
        <v>19</v>
      </c>
      <c r="N7764">
        <v>0</v>
      </c>
      <c r="O7764">
        <v>0</v>
      </c>
      <c r="P7764">
        <v>0</v>
      </c>
      <c r="Q7764">
        <v>0</v>
      </c>
    </row>
    <row r="7765" spans="1:17" x14ac:dyDescent="0.25">
      <c r="A7765" t="s">
        <v>25184</v>
      </c>
      <c r="B7765" t="s">
        <v>73</v>
      </c>
      <c r="C7765" t="s">
        <v>127</v>
      </c>
      <c r="D7765" t="s">
        <v>526</v>
      </c>
      <c r="E7765" t="s">
        <v>21471</v>
      </c>
      <c r="F7765" t="s">
        <v>394</v>
      </c>
      <c r="G7765">
        <v>0</v>
      </c>
      <c r="H7765">
        <v>0</v>
      </c>
      <c r="I7765">
        <v>0</v>
      </c>
      <c r="J7765">
        <v>0</v>
      </c>
      <c r="K7765">
        <v>0</v>
      </c>
      <c r="L7765">
        <v>0</v>
      </c>
      <c r="M7765">
        <v>0</v>
      </c>
      <c r="N7765">
        <v>18</v>
      </c>
      <c r="O7765">
        <v>17</v>
      </c>
      <c r="P7765">
        <v>1</v>
      </c>
      <c r="Q7765">
        <v>0</v>
      </c>
    </row>
    <row r="7766" spans="1:17" x14ac:dyDescent="0.25">
      <c r="A7766" t="s">
        <v>25185</v>
      </c>
      <c r="B7766" t="s">
        <v>73</v>
      </c>
      <c r="C7766" t="s">
        <v>127</v>
      </c>
      <c r="D7766" t="s">
        <v>526</v>
      </c>
      <c r="E7766" t="s">
        <v>21471</v>
      </c>
      <c r="F7766" t="s">
        <v>395</v>
      </c>
      <c r="G7766">
        <v>0</v>
      </c>
      <c r="H7766">
        <v>0</v>
      </c>
      <c r="I7766">
        <v>0</v>
      </c>
      <c r="J7766">
        <v>0</v>
      </c>
      <c r="K7766">
        <v>0</v>
      </c>
      <c r="L7766">
        <v>0</v>
      </c>
      <c r="M7766">
        <v>0</v>
      </c>
      <c r="N7766">
        <v>18</v>
      </c>
      <c r="O7766">
        <v>17</v>
      </c>
      <c r="P7766">
        <v>1</v>
      </c>
      <c r="Q7766">
        <v>0</v>
      </c>
    </row>
    <row r="7767" spans="1:17" x14ac:dyDescent="0.25">
      <c r="A7767" t="s">
        <v>25186</v>
      </c>
      <c r="B7767" t="s">
        <v>73</v>
      </c>
      <c r="C7767" t="s">
        <v>127</v>
      </c>
      <c r="D7767" t="s">
        <v>526</v>
      </c>
      <c r="E7767" t="s">
        <v>21471</v>
      </c>
      <c r="F7767" t="s">
        <v>525</v>
      </c>
      <c r="G7767">
        <v>19</v>
      </c>
      <c r="H7767">
        <v>0</v>
      </c>
      <c r="I7767">
        <v>0</v>
      </c>
      <c r="J7767">
        <v>0</v>
      </c>
      <c r="K7767">
        <v>0</v>
      </c>
      <c r="L7767">
        <v>0</v>
      </c>
      <c r="M7767">
        <v>0</v>
      </c>
      <c r="N7767">
        <v>0</v>
      </c>
      <c r="O7767">
        <v>0</v>
      </c>
      <c r="P7767">
        <v>0</v>
      </c>
      <c r="Q7767">
        <v>0</v>
      </c>
    </row>
    <row r="7768" spans="1:17" x14ac:dyDescent="0.25">
      <c r="A7768" t="s">
        <v>18960</v>
      </c>
      <c r="B7768" t="s">
        <v>73</v>
      </c>
      <c r="C7768" t="s">
        <v>127</v>
      </c>
      <c r="D7768" t="s">
        <v>527</v>
      </c>
      <c r="E7768" t="s">
        <v>563</v>
      </c>
      <c r="F7768" t="s">
        <v>528</v>
      </c>
      <c r="G7768">
        <v>0</v>
      </c>
      <c r="H7768">
        <v>0</v>
      </c>
      <c r="I7768">
        <v>0</v>
      </c>
      <c r="J7768">
        <v>0</v>
      </c>
      <c r="K7768">
        <v>0</v>
      </c>
      <c r="L7768">
        <v>0</v>
      </c>
      <c r="M7768">
        <v>0</v>
      </c>
      <c r="N7768">
        <v>5</v>
      </c>
      <c r="O7768">
        <v>4</v>
      </c>
      <c r="P7768">
        <v>1</v>
      </c>
      <c r="Q7768">
        <v>0</v>
      </c>
    </row>
    <row r="7769" spans="1:17" x14ac:dyDescent="0.25">
      <c r="A7769" t="s">
        <v>18961</v>
      </c>
      <c r="B7769" t="s">
        <v>73</v>
      </c>
      <c r="C7769" t="s">
        <v>127</v>
      </c>
      <c r="D7769" t="s">
        <v>527</v>
      </c>
      <c r="E7769" t="s">
        <v>563</v>
      </c>
      <c r="F7769" t="s">
        <v>525</v>
      </c>
      <c r="G7769">
        <v>5</v>
      </c>
      <c r="H7769">
        <v>0</v>
      </c>
      <c r="I7769">
        <v>0</v>
      </c>
      <c r="J7769">
        <v>0</v>
      </c>
      <c r="K7769">
        <v>0</v>
      </c>
      <c r="L7769">
        <v>0</v>
      </c>
      <c r="M7769">
        <v>0</v>
      </c>
      <c r="N7769">
        <v>0</v>
      </c>
      <c r="O7769">
        <v>0</v>
      </c>
      <c r="P7769">
        <v>0</v>
      </c>
      <c r="Q7769">
        <v>0</v>
      </c>
    </row>
    <row r="7770" spans="1:17" x14ac:dyDescent="0.25">
      <c r="A7770" t="s">
        <v>25187</v>
      </c>
      <c r="B7770" t="s">
        <v>73</v>
      </c>
      <c r="C7770" t="s">
        <v>127</v>
      </c>
      <c r="D7770" t="s">
        <v>527</v>
      </c>
      <c r="E7770" t="s">
        <v>21471</v>
      </c>
      <c r="F7770" t="s">
        <v>528</v>
      </c>
      <c r="G7770">
        <v>0</v>
      </c>
      <c r="H7770">
        <v>0</v>
      </c>
      <c r="I7770">
        <v>0</v>
      </c>
      <c r="J7770">
        <v>0</v>
      </c>
      <c r="K7770">
        <v>0</v>
      </c>
      <c r="L7770">
        <v>0</v>
      </c>
      <c r="M7770">
        <v>0</v>
      </c>
      <c r="N7770">
        <v>5</v>
      </c>
      <c r="O7770">
        <v>5</v>
      </c>
      <c r="P7770">
        <v>0</v>
      </c>
      <c r="Q7770">
        <v>0</v>
      </c>
    </row>
    <row r="7771" spans="1:17" x14ac:dyDescent="0.25">
      <c r="A7771" t="s">
        <v>25188</v>
      </c>
      <c r="B7771" t="s">
        <v>73</v>
      </c>
      <c r="C7771" t="s">
        <v>127</v>
      </c>
      <c r="D7771" t="s">
        <v>527</v>
      </c>
      <c r="E7771" t="s">
        <v>21471</v>
      </c>
      <c r="F7771" t="s">
        <v>525</v>
      </c>
      <c r="G7771">
        <v>5</v>
      </c>
      <c r="H7771">
        <v>0</v>
      </c>
      <c r="I7771">
        <v>0</v>
      </c>
      <c r="J7771">
        <v>0</v>
      </c>
      <c r="K7771">
        <v>0</v>
      </c>
      <c r="L7771">
        <v>0</v>
      </c>
      <c r="M7771">
        <v>0</v>
      </c>
      <c r="N7771">
        <v>0</v>
      </c>
      <c r="O7771">
        <v>0</v>
      </c>
      <c r="P7771">
        <v>0</v>
      </c>
      <c r="Q7771">
        <v>0</v>
      </c>
    </row>
    <row r="7772" spans="1:17" x14ac:dyDescent="0.25">
      <c r="A7772" t="s">
        <v>25189</v>
      </c>
      <c r="B7772" t="s">
        <v>73</v>
      </c>
      <c r="C7772" t="s">
        <v>128</v>
      </c>
      <c r="D7772" t="s">
        <v>529</v>
      </c>
      <c r="E7772" t="s">
        <v>21471</v>
      </c>
      <c r="F7772" t="s">
        <v>525</v>
      </c>
      <c r="G7772">
        <v>1</v>
      </c>
      <c r="H7772">
        <v>0</v>
      </c>
      <c r="I7772">
        <v>0</v>
      </c>
      <c r="J7772">
        <v>0</v>
      </c>
      <c r="K7772">
        <v>0</v>
      </c>
      <c r="L7772">
        <v>0</v>
      </c>
      <c r="M7772">
        <v>0</v>
      </c>
      <c r="N7772">
        <v>0</v>
      </c>
      <c r="O7772">
        <v>0</v>
      </c>
      <c r="P7772">
        <v>0</v>
      </c>
      <c r="Q7772">
        <v>0</v>
      </c>
    </row>
    <row r="7773" spans="1:17" x14ac:dyDescent="0.25">
      <c r="A7773" t="s">
        <v>25190</v>
      </c>
      <c r="B7773" t="s">
        <v>73</v>
      </c>
      <c r="C7773" t="s">
        <v>193</v>
      </c>
      <c r="D7773" t="s">
        <v>526</v>
      </c>
      <c r="E7773" t="s">
        <v>21471</v>
      </c>
      <c r="F7773" t="s">
        <v>4242</v>
      </c>
      <c r="G7773">
        <v>0</v>
      </c>
      <c r="H7773">
        <v>0</v>
      </c>
      <c r="I7773">
        <v>0</v>
      </c>
      <c r="J7773">
        <v>0</v>
      </c>
      <c r="K7773">
        <v>0</v>
      </c>
      <c r="L7773">
        <v>0</v>
      </c>
      <c r="M7773">
        <v>12</v>
      </c>
      <c r="N7773">
        <v>0</v>
      </c>
      <c r="O7773">
        <v>0</v>
      </c>
      <c r="P7773">
        <v>0</v>
      </c>
      <c r="Q7773">
        <v>0</v>
      </c>
    </row>
    <row r="7774" spans="1:17" x14ac:dyDescent="0.25">
      <c r="A7774" t="s">
        <v>25191</v>
      </c>
      <c r="B7774" t="s">
        <v>73</v>
      </c>
      <c r="C7774" t="s">
        <v>193</v>
      </c>
      <c r="D7774" t="s">
        <v>526</v>
      </c>
      <c r="E7774" t="s">
        <v>21471</v>
      </c>
      <c r="F7774" t="s">
        <v>399</v>
      </c>
      <c r="G7774">
        <v>0</v>
      </c>
      <c r="H7774">
        <v>12</v>
      </c>
      <c r="I7774">
        <v>1</v>
      </c>
      <c r="J7774">
        <v>10</v>
      </c>
      <c r="K7774">
        <v>0</v>
      </c>
      <c r="L7774">
        <v>1</v>
      </c>
      <c r="M7774">
        <v>0</v>
      </c>
      <c r="N7774">
        <v>0</v>
      </c>
      <c r="O7774">
        <v>0</v>
      </c>
      <c r="P7774">
        <v>0</v>
      </c>
      <c r="Q7774">
        <v>0</v>
      </c>
    </row>
    <row r="7775" spans="1:17" x14ac:dyDescent="0.25">
      <c r="A7775" t="s">
        <v>25192</v>
      </c>
      <c r="B7775" t="s">
        <v>73</v>
      </c>
      <c r="C7775" t="s">
        <v>193</v>
      </c>
      <c r="D7775" t="s">
        <v>526</v>
      </c>
      <c r="E7775" t="s">
        <v>21471</v>
      </c>
      <c r="F7775" t="s">
        <v>4245</v>
      </c>
      <c r="G7775">
        <v>0</v>
      </c>
      <c r="H7775">
        <v>0</v>
      </c>
      <c r="I7775">
        <v>0</v>
      </c>
      <c r="J7775">
        <v>0</v>
      </c>
      <c r="K7775">
        <v>0</v>
      </c>
      <c r="L7775">
        <v>0</v>
      </c>
      <c r="M7775">
        <v>12</v>
      </c>
      <c r="N7775">
        <v>0</v>
      </c>
      <c r="O7775">
        <v>0</v>
      </c>
      <c r="P7775">
        <v>0</v>
      </c>
      <c r="Q7775">
        <v>0</v>
      </c>
    </row>
    <row r="7776" spans="1:17" x14ac:dyDescent="0.25">
      <c r="A7776" t="s">
        <v>25193</v>
      </c>
      <c r="B7776" t="s">
        <v>73</v>
      </c>
      <c r="C7776" t="s">
        <v>193</v>
      </c>
      <c r="D7776" t="s">
        <v>526</v>
      </c>
      <c r="E7776" t="s">
        <v>21471</v>
      </c>
      <c r="F7776" t="s">
        <v>394</v>
      </c>
      <c r="G7776">
        <v>0</v>
      </c>
      <c r="H7776">
        <v>0</v>
      </c>
      <c r="I7776">
        <v>0</v>
      </c>
      <c r="J7776">
        <v>0</v>
      </c>
      <c r="K7776">
        <v>0</v>
      </c>
      <c r="L7776">
        <v>0</v>
      </c>
      <c r="M7776">
        <v>0</v>
      </c>
      <c r="N7776">
        <v>11</v>
      </c>
      <c r="O7776">
        <v>9</v>
      </c>
      <c r="P7776">
        <v>2</v>
      </c>
      <c r="Q7776">
        <v>0</v>
      </c>
    </row>
    <row r="7777" spans="1:17" x14ac:dyDescent="0.25">
      <c r="A7777" t="s">
        <v>25194</v>
      </c>
      <c r="B7777" t="s">
        <v>73</v>
      </c>
      <c r="C7777" t="s">
        <v>193</v>
      </c>
      <c r="D7777" t="s">
        <v>526</v>
      </c>
      <c r="E7777" t="s">
        <v>21471</v>
      </c>
      <c r="F7777" t="s">
        <v>395</v>
      </c>
      <c r="G7777">
        <v>0</v>
      </c>
      <c r="H7777">
        <v>0</v>
      </c>
      <c r="I7777">
        <v>0</v>
      </c>
      <c r="J7777">
        <v>0</v>
      </c>
      <c r="K7777">
        <v>0</v>
      </c>
      <c r="L7777">
        <v>0</v>
      </c>
      <c r="M7777">
        <v>0</v>
      </c>
      <c r="N7777">
        <v>10</v>
      </c>
      <c r="O7777">
        <v>8</v>
      </c>
      <c r="P7777">
        <v>2</v>
      </c>
      <c r="Q7777">
        <v>0</v>
      </c>
    </row>
    <row r="7778" spans="1:17" x14ac:dyDescent="0.25">
      <c r="A7778" t="s">
        <v>25195</v>
      </c>
      <c r="B7778" t="s">
        <v>73</v>
      </c>
      <c r="C7778" t="s">
        <v>193</v>
      </c>
      <c r="D7778" t="s">
        <v>526</v>
      </c>
      <c r="E7778" t="s">
        <v>21471</v>
      </c>
      <c r="F7778" t="s">
        <v>525</v>
      </c>
      <c r="G7778">
        <v>12</v>
      </c>
      <c r="H7778">
        <v>0</v>
      </c>
      <c r="I7778">
        <v>0</v>
      </c>
      <c r="J7778">
        <v>0</v>
      </c>
      <c r="K7778">
        <v>0</v>
      </c>
      <c r="L7778">
        <v>0</v>
      </c>
      <c r="M7778">
        <v>0</v>
      </c>
      <c r="N7778">
        <v>0</v>
      </c>
      <c r="O7778">
        <v>0</v>
      </c>
      <c r="P7778">
        <v>0</v>
      </c>
      <c r="Q7778">
        <v>0</v>
      </c>
    </row>
    <row r="7779" spans="1:17" x14ac:dyDescent="0.25">
      <c r="A7779" t="s">
        <v>25196</v>
      </c>
      <c r="B7779" t="s">
        <v>73</v>
      </c>
      <c r="C7779" t="s">
        <v>193</v>
      </c>
      <c r="D7779" t="s">
        <v>527</v>
      </c>
      <c r="E7779" t="s">
        <v>21471</v>
      </c>
      <c r="F7779" t="s">
        <v>528</v>
      </c>
      <c r="G7779">
        <v>0</v>
      </c>
      <c r="H7779">
        <v>0</v>
      </c>
      <c r="I7779">
        <v>0</v>
      </c>
      <c r="J7779">
        <v>0</v>
      </c>
      <c r="K7779">
        <v>0</v>
      </c>
      <c r="L7779">
        <v>0</v>
      </c>
      <c r="M7779">
        <v>0</v>
      </c>
      <c r="N7779">
        <v>2</v>
      </c>
      <c r="O7779">
        <v>2</v>
      </c>
      <c r="P7779">
        <v>0</v>
      </c>
      <c r="Q7779">
        <v>0</v>
      </c>
    </row>
    <row r="7780" spans="1:17" x14ac:dyDescent="0.25">
      <c r="A7780" t="s">
        <v>25197</v>
      </c>
      <c r="B7780" t="s">
        <v>73</v>
      </c>
      <c r="C7780" t="s">
        <v>193</v>
      </c>
      <c r="D7780" t="s">
        <v>527</v>
      </c>
      <c r="E7780" t="s">
        <v>21471</v>
      </c>
      <c r="F7780" t="s">
        <v>525</v>
      </c>
      <c r="G7780">
        <v>2</v>
      </c>
      <c r="H7780">
        <v>0</v>
      </c>
      <c r="I7780">
        <v>0</v>
      </c>
      <c r="J7780">
        <v>0</v>
      </c>
      <c r="K7780">
        <v>0</v>
      </c>
      <c r="L7780">
        <v>0</v>
      </c>
      <c r="M7780">
        <v>0</v>
      </c>
      <c r="N7780">
        <v>0</v>
      </c>
      <c r="O7780">
        <v>0</v>
      </c>
      <c r="P7780">
        <v>0</v>
      </c>
      <c r="Q7780">
        <v>0</v>
      </c>
    </row>
    <row r="7781" spans="1:17" x14ac:dyDescent="0.25">
      <c r="A7781" t="s">
        <v>13535</v>
      </c>
      <c r="B7781" t="s">
        <v>73</v>
      </c>
      <c r="C7781" t="s">
        <v>194</v>
      </c>
      <c r="D7781" t="s">
        <v>526</v>
      </c>
      <c r="E7781" t="s">
        <v>563</v>
      </c>
      <c r="F7781" t="s">
        <v>396</v>
      </c>
      <c r="G7781">
        <v>0</v>
      </c>
      <c r="H7781">
        <v>11</v>
      </c>
      <c r="I7781">
        <v>1</v>
      </c>
      <c r="J7781">
        <v>9</v>
      </c>
      <c r="K7781">
        <v>1</v>
      </c>
      <c r="L7781">
        <v>0</v>
      </c>
      <c r="M7781">
        <v>0</v>
      </c>
      <c r="N7781">
        <v>0</v>
      </c>
      <c r="O7781">
        <v>0</v>
      </c>
      <c r="P7781">
        <v>0</v>
      </c>
      <c r="Q7781">
        <v>0</v>
      </c>
    </row>
    <row r="7782" spans="1:17" x14ac:dyDescent="0.25">
      <c r="A7782" t="s">
        <v>13536</v>
      </c>
      <c r="B7782" t="s">
        <v>73</v>
      </c>
      <c r="C7782" t="s">
        <v>194</v>
      </c>
      <c r="D7782" t="s">
        <v>526</v>
      </c>
      <c r="E7782" t="s">
        <v>563</v>
      </c>
      <c r="F7782" t="s">
        <v>4236</v>
      </c>
      <c r="G7782">
        <v>0</v>
      </c>
      <c r="H7782">
        <v>11</v>
      </c>
      <c r="I7782">
        <v>1</v>
      </c>
      <c r="J7782">
        <v>9</v>
      </c>
      <c r="K7782">
        <v>0</v>
      </c>
      <c r="L7782">
        <v>1</v>
      </c>
      <c r="M7782">
        <v>0</v>
      </c>
      <c r="N7782">
        <v>0</v>
      </c>
      <c r="O7782">
        <v>0</v>
      </c>
      <c r="P7782">
        <v>0</v>
      </c>
      <c r="Q7782">
        <v>0</v>
      </c>
    </row>
    <row r="7783" spans="1:17" x14ac:dyDescent="0.25">
      <c r="A7783" t="s">
        <v>13537</v>
      </c>
      <c r="B7783" t="s">
        <v>73</v>
      </c>
      <c r="C7783" t="s">
        <v>194</v>
      </c>
      <c r="D7783" t="s">
        <v>526</v>
      </c>
      <c r="E7783" t="s">
        <v>563</v>
      </c>
      <c r="F7783" t="s">
        <v>4238</v>
      </c>
      <c r="G7783">
        <v>0</v>
      </c>
      <c r="H7783">
        <v>0</v>
      </c>
      <c r="I7783">
        <v>0</v>
      </c>
      <c r="J7783">
        <v>0</v>
      </c>
      <c r="K7783">
        <v>0</v>
      </c>
      <c r="L7783">
        <v>0</v>
      </c>
      <c r="M7783">
        <v>11</v>
      </c>
      <c r="N7783">
        <v>0</v>
      </c>
      <c r="O7783">
        <v>0</v>
      </c>
      <c r="P7783">
        <v>0</v>
      </c>
      <c r="Q7783">
        <v>0</v>
      </c>
    </row>
    <row r="7784" spans="1:17" x14ac:dyDescent="0.25">
      <c r="A7784" t="s">
        <v>13538</v>
      </c>
      <c r="B7784" t="s">
        <v>73</v>
      </c>
      <c r="C7784" t="s">
        <v>194</v>
      </c>
      <c r="D7784" t="s">
        <v>526</v>
      </c>
      <c r="E7784" t="s">
        <v>563</v>
      </c>
      <c r="F7784" t="s">
        <v>397</v>
      </c>
      <c r="G7784">
        <v>0</v>
      </c>
      <c r="H7784">
        <v>11</v>
      </c>
      <c r="I7784">
        <v>1</v>
      </c>
      <c r="J7784">
        <v>9</v>
      </c>
      <c r="K7784">
        <v>0</v>
      </c>
      <c r="L7784">
        <v>1</v>
      </c>
      <c r="M7784">
        <v>0</v>
      </c>
      <c r="N7784">
        <v>0</v>
      </c>
      <c r="O7784">
        <v>0</v>
      </c>
      <c r="P7784">
        <v>0</v>
      </c>
      <c r="Q7784">
        <v>0</v>
      </c>
    </row>
    <row r="7785" spans="1:17" x14ac:dyDescent="0.25">
      <c r="A7785" t="s">
        <v>13539</v>
      </c>
      <c r="B7785" t="s">
        <v>73</v>
      </c>
      <c r="C7785" t="s">
        <v>194</v>
      </c>
      <c r="D7785" t="s">
        <v>526</v>
      </c>
      <c r="E7785" t="s">
        <v>563</v>
      </c>
      <c r="F7785" t="s">
        <v>398</v>
      </c>
      <c r="G7785">
        <v>0</v>
      </c>
      <c r="H7785">
        <v>11</v>
      </c>
      <c r="I7785">
        <v>1</v>
      </c>
      <c r="J7785">
        <v>9</v>
      </c>
      <c r="K7785">
        <v>0</v>
      </c>
      <c r="L7785">
        <v>1</v>
      </c>
      <c r="M7785">
        <v>0</v>
      </c>
      <c r="N7785">
        <v>0</v>
      </c>
      <c r="O7785">
        <v>0</v>
      </c>
      <c r="P7785">
        <v>0</v>
      </c>
      <c r="Q7785">
        <v>0</v>
      </c>
    </row>
    <row r="7786" spans="1:17" x14ac:dyDescent="0.25">
      <c r="A7786" t="s">
        <v>13540</v>
      </c>
      <c r="B7786" t="s">
        <v>73</v>
      </c>
      <c r="C7786" t="s">
        <v>194</v>
      </c>
      <c r="D7786" t="s">
        <v>526</v>
      </c>
      <c r="E7786" t="s">
        <v>563</v>
      </c>
      <c r="F7786" t="s">
        <v>4242</v>
      </c>
      <c r="G7786">
        <v>0</v>
      </c>
      <c r="H7786">
        <v>0</v>
      </c>
      <c r="I7786">
        <v>0</v>
      </c>
      <c r="J7786">
        <v>0</v>
      </c>
      <c r="K7786">
        <v>0</v>
      </c>
      <c r="L7786">
        <v>0</v>
      </c>
      <c r="M7786">
        <v>11</v>
      </c>
      <c r="N7786">
        <v>0</v>
      </c>
      <c r="O7786">
        <v>0</v>
      </c>
      <c r="P7786">
        <v>0</v>
      </c>
      <c r="Q7786">
        <v>0</v>
      </c>
    </row>
    <row r="7787" spans="1:17" x14ac:dyDescent="0.25">
      <c r="A7787" t="s">
        <v>13541</v>
      </c>
      <c r="B7787" t="s">
        <v>73</v>
      </c>
      <c r="C7787" t="s">
        <v>194</v>
      </c>
      <c r="D7787" t="s">
        <v>526</v>
      </c>
      <c r="E7787" t="s">
        <v>563</v>
      </c>
      <c r="F7787" t="s">
        <v>399</v>
      </c>
      <c r="G7787">
        <v>0</v>
      </c>
      <c r="H7787">
        <v>11</v>
      </c>
      <c r="I7787">
        <v>1</v>
      </c>
      <c r="J7787">
        <v>9</v>
      </c>
      <c r="K7787">
        <v>1</v>
      </c>
      <c r="L7787">
        <v>0</v>
      </c>
      <c r="M7787">
        <v>0</v>
      </c>
      <c r="N7787">
        <v>0</v>
      </c>
      <c r="O7787">
        <v>0</v>
      </c>
      <c r="P7787">
        <v>0</v>
      </c>
      <c r="Q7787">
        <v>0</v>
      </c>
    </row>
    <row r="7788" spans="1:17" x14ac:dyDescent="0.25">
      <c r="A7788" t="s">
        <v>13542</v>
      </c>
      <c r="B7788" t="s">
        <v>73</v>
      </c>
      <c r="C7788" t="s">
        <v>194</v>
      </c>
      <c r="D7788" t="s">
        <v>526</v>
      </c>
      <c r="E7788" t="s">
        <v>563</v>
      </c>
      <c r="F7788" t="s">
        <v>4245</v>
      </c>
      <c r="G7788">
        <v>0</v>
      </c>
      <c r="H7788">
        <v>0</v>
      </c>
      <c r="I7788">
        <v>0</v>
      </c>
      <c r="J7788">
        <v>0</v>
      </c>
      <c r="K7788">
        <v>0</v>
      </c>
      <c r="L7788">
        <v>0</v>
      </c>
      <c r="M7788">
        <v>11</v>
      </c>
      <c r="N7788">
        <v>0</v>
      </c>
      <c r="O7788">
        <v>0</v>
      </c>
      <c r="P7788">
        <v>0</v>
      </c>
      <c r="Q7788">
        <v>0</v>
      </c>
    </row>
    <row r="7789" spans="1:17" x14ac:dyDescent="0.25">
      <c r="A7789" t="s">
        <v>13543</v>
      </c>
      <c r="B7789" t="s">
        <v>73</v>
      </c>
      <c r="C7789" t="s">
        <v>194</v>
      </c>
      <c r="D7789" t="s">
        <v>526</v>
      </c>
      <c r="E7789" t="s">
        <v>563</v>
      </c>
      <c r="F7789" t="s">
        <v>394</v>
      </c>
      <c r="G7789">
        <v>0</v>
      </c>
      <c r="H7789">
        <v>0</v>
      </c>
      <c r="I7789">
        <v>0</v>
      </c>
      <c r="J7789">
        <v>0</v>
      </c>
      <c r="K7789">
        <v>0</v>
      </c>
      <c r="L7789">
        <v>0</v>
      </c>
      <c r="M7789">
        <v>0</v>
      </c>
      <c r="N7789">
        <v>11</v>
      </c>
      <c r="O7789">
        <v>10</v>
      </c>
      <c r="P7789">
        <v>1</v>
      </c>
      <c r="Q7789">
        <v>0</v>
      </c>
    </row>
    <row r="7790" spans="1:17" x14ac:dyDescent="0.25">
      <c r="A7790" t="s">
        <v>13544</v>
      </c>
      <c r="B7790" t="s">
        <v>73</v>
      </c>
      <c r="C7790" t="s">
        <v>194</v>
      </c>
      <c r="D7790" t="s">
        <v>526</v>
      </c>
      <c r="E7790" t="s">
        <v>563</v>
      </c>
      <c r="F7790" t="s">
        <v>395</v>
      </c>
      <c r="G7790">
        <v>0</v>
      </c>
      <c r="H7790">
        <v>0</v>
      </c>
      <c r="I7790">
        <v>0</v>
      </c>
      <c r="J7790">
        <v>0</v>
      </c>
      <c r="K7790">
        <v>0</v>
      </c>
      <c r="L7790">
        <v>0</v>
      </c>
      <c r="M7790">
        <v>0</v>
      </c>
      <c r="N7790">
        <v>9</v>
      </c>
      <c r="O7790">
        <v>8</v>
      </c>
      <c r="P7790">
        <v>1</v>
      </c>
      <c r="Q7790">
        <v>0</v>
      </c>
    </row>
    <row r="7791" spans="1:17" x14ac:dyDescent="0.25">
      <c r="A7791" t="s">
        <v>13545</v>
      </c>
      <c r="B7791" t="s">
        <v>73</v>
      </c>
      <c r="C7791" t="s">
        <v>194</v>
      </c>
      <c r="D7791" t="s">
        <v>526</v>
      </c>
      <c r="E7791" t="s">
        <v>563</v>
      </c>
      <c r="F7791" t="s">
        <v>525</v>
      </c>
      <c r="G7791">
        <v>11</v>
      </c>
      <c r="H7791">
        <v>0</v>
      </c>
      <c r="I7791">
        <v>0</v>
      </c>
      <c r="J7791">
        <v>0</v>
      </c>
      <c r="K7791">
        <v>0</v>
      </c>
      <c r="L7791">
        <v>0</v>
      </c>
      <c r="M7791">
        <v>0</v>
      </c>
      <c r="N7791">
        <v>0</v>
      </c>
      <c r="O7791">
        <v>0</v>
      </c>
      <c r="P7791">
        <v>0</v>
      </c>
      <c r="Q7791">
        <v>0</v>
      </c>
    </row>
    <row r="7792" spans="1:17" x14ac:dyDescent="0.25">
      <c r="A7792" t="s">
        <v>25198</v>
      </c>
      <c r="B7792" t="s">
        <v>73</v>
      </c>
      <c r="C7792" t="s">
        <v>194</v>
      </c>
      <c r="D7792" t="s">
        <v>526</v>
      </c>
      <c r="E7792" t="s">
        <v>21471</v>
      </c>
      <c r="F7792" t="s">
        <v>396</v>
      </c>
      <c r="G7792">
        <v>0</v>
      </c>
      <c r="H7792">
        <v>23</v>
      </c>
      <c r="I7792">
        <v>4</v>
      </c>
      <c r="J7792">
        <v>17</v>
      </c>
      <c r="K7792">
        <v>0</v>
      </c>
      <c r="L7792">
        <v>2</v>
      </c>
      <c r="M7792">
        <v>0</v>
      </c>
      <c r="N7792">
        <v>0</v>
      </c>
      <c r="O7792">
        <v>0</v>
      </c>
      <c r="P7792">
        <v>0</v>
      </c>
      <c r="Q7792">
        <v>0</v>
      </c>
    </row>
    <row r="7793" spans="1:17" x14ac:dyDescent="0.25">
      <c r="A7793" t="s">
        <v>25199</v>
      </c>
      <c r="B7793" t="s">
        <v>73</v>
      </c>
      <c r="C7793" t="s">
        <v>194</v>
      </c>
      <c r="D7793" t="s">
        <v>526</v>
      </c>
      <c r="E7793" t="s">
        <v>21471</v>
      </c>
      <c r="F7793" t="s">
        <v>4236</v>
      </c>
      <c r="G7793">
        <v>0</v>
      </c>
      <c r="H7793">
        <v>23</v>
      </c>
      <c r="I7793">
        <v>2</v>
      </c>
      <c r="J7793">
        <v>19</v>
      </c>
      <c r="K7793">
        <v>0</v>
      </c>
      <c r="L7793">
        <v>2</v>
      </c>
      <c r="M7793">
        <v>0</v>
      </c>
      <c r="N7793">
        <v>0</v>
      </c>
      <c r="O7793">
        <v>0</v>
      </c>
      <c r="P7793">
        <v>0</v>
      </c>
      <c r="Q7793">
        <v>0</v>
      </c>
    </row>
    <row r="7794" spans="1:17" x14ac:dyDescent="0.25">
      <c r="A7794" t="s">
        <v>25200</v>
      </c>
      <c r="B7794" t="s">
        <v>73</v>
      </c>
      <c r="C7794" t="s">
        <v>194</v>
      </c>
      <c r="D7794" t="s">
        <v>526</v>
      </c>
      <c r="E7794" t="s">
        <v>21471</v>
      </c>
      <c r="F7794" t="s">
        <v>4238</v>
      </c>
      <c r="G7794">
        <v>0</v>
      </c>
      <c r="H7794">
        <v>0</v>
      </c>
      <c r="I7794">
        <v>0</v>
      </c>
      <c r="J7794">
        <v>0</v>
      </c>
      <c r="K7794">
        <v>0</v>
      </c>
      <c r="L7794">
        <v>0</v>
      </c>
      <c r="M7794">
        <v>23</v>
      </c>
      <c r="N7794">
        <v>0</v>
      </c>
      <c r="O7794">
        <v>0</v>
      </c>
      <c r="P7794">
        <v>0</v>
      </c>
      <c r="Q7794">
        <v>0</v>
      </c>
    </row>
    <row r="7795" spans="1:17" x14ac:dyDescent="0.25">
      <c r="A7795" t="s">
        <v>25201</v>
      </c>
      <c r="B7795" t="s">
        <v>73</v>
      </c>
      <c r="C7795" t="s">
        <v>194</v>
      </c>
      <c r="D7795" t="s">
        <v>526</v>
      </c>
      <c r="E7795" t="s">
        <v>21471</v>
      </c>
      <c r="F7795" t="s">
        <v>397</v>
      </c>
      <c r="G7795">
        <v>0</v>
      </c>
      <c r="H7795">
        <v>23</v>
      </c>
      <c r="I7795">
        <v>2</v>
      </c>
      <c r="J7795">
        <v>19</v>
      </c>
      <c r="K7795">
        <v>0</v>
      </c>
      <c r="L7795">
        <v>2</v>
      </c>
      <c r="M7795">
        <v>0</v>
      </c>
      <c r="N7795">
        <v>0</v>
      </c>
      <c r="O7795">
        <v>0</v>
      </c>
      <c r="P7795">
        <v>0</v>
      </c>
      <c r="Q7795">
        <v>0</v>
      </c>
    </row>
    <row r="7796" spans="1:17" x14ac:dyDescent="0.25">
      <c r="A7796" t="s">
        <v>25202</v>
      </c>
      <c r="B7796" t="s">
        <v>73</v>
      </c>
      <c r="C7796" t="s">
        <v>194</v>
      </c>
      <c r="D7796" t="s">
        <v>526</v>
      </c>
      <c r="E7796" t="s">
        <v>21471</v>
      </c>
      <c r="F7796" t="s">
        <v>398</v>
      </c>
      <c r="G7796">
        <v>0</v>
      </c>
      <c r="H7796">
        <v>23</v>
      </c>
      <c r="I7796">
        <v>2</v>
      </c>
      <c r="J7796">
        <v>19</v>
      </c>
      <c r="K7796">
        <v>0</v>
      </c>
      <c r="L7796">
        <v>2</v>
      </c>
      <c r="M7796">
        <v>0</v>
      </c>
      <c r="N7796">
        <v>0</v>
      </c>
      <c r="O7796">
        <v>0</v>
      </c>
      <c r="P7796">
        <v>0</v>
      </c>
      <c r="Q7796">
        <v>0</v>
      </c>
    </row>
    <row r="7797" spans="1:17" x14ac:dyDescent="0.25">
      <c r="A7797" t="s">
        <v>25203</v>
      </c>
      <c r="B7797" t="s">
        <v>73</v>
      </c>
      <c r="C7797" t="s">
        <v>194</v>
      </c>
      <c r="D7797" t="s">
        <v>526</v>
      </c>
      <c r="E7797" t="s">
        <v>21471</v>
      </c>
      <c r="F7797" t="s">
        <v>4242</v>
      </c>
      <c r="G7797">
        <v>0</v>
      </c>
      <c r="H7797">
        <v>0</v>
      </c>
      <c r="I7797">
        <v>0</v>
      </c>
      <c r="J7797">
        <v>0</v>
      </c>
      <c r="K7797">
        <v>0</v>
      </c>
      <c r="L7797">
        <v>0</v>
      </c>
      <c r="M7797">
        <v>23</v>
      </c>
      <c r="N7797">
        <v>0</v>
      </c>
      <c r="O7797">
        <v>0</v>
      </c>
      <c r="P7797">
        <v>0</v>
      </c>
      <c r="Q7797">
        <v>0</v>
      </c>
    </row>
    <row r="7798" spans="1:17" x14ac:dyDescent="0.25">
      <c r="A7798" t="s">
        <v>25204</v>
      </c>
      <c r="B7798" t="s">
        <v>73</v>
      </c>
      <c r="C7798" t="s">
        <v>194</v>
      </c>
      <c r="D7798" t="s">
        <v>526</v>
      </c>
      <c r="E7798" t="s">
        <v>21471</v>
      </c>
      <c r="F7798" t="s">
        <v>399</v>
      </c>
      <c r="G7798">
        <v>0</v>
      </c>
      <c r="H7798">
        <v>23</v>
      </c>
      <c r="I7798">
        <v>2</v>
      </c>
      <c r="J7798">
        <v>19</v>
      </c>
      <c r="K7798">
        <v>0</v>
      </c>
      <c r="L7798">
        <v>2</v>
      </c>
      <c r="M7798">
        <v>0</v>
      </c>
      <c r="N7798">
        <v>0</v>
      </c>
      <c r="O7798">
        <v>0</v>
      </c>
      <c r="P7798">
        <v>0</v>
      </c>
      <c r="Q7798">
        <v>0</v>
      </c>
    </row>
    <row r="7799" spans="1:17" x14ac:dyDescent="0.25">
      <c r="A7799" t="s">
        <v>25205</v>
      </c>
      <c r="B7799" t="s">
        <v>73</v>
      </c>
      <c r="C7799" t="s">
        <v>194</v>
      </c>
      <c r="D7799" t="s">
        <v>526</v>
      </c>
      <c r="E7799" t="s">
        <v>21471</v>
      </c>
      <c r="F7799" t="s">
        <v>4245</v>
      </c>
      <c r="G7799">
        <v>0</v>
      </c>
      <c r="H7799">
        <v>0</v>
      </c>
      <c r="I7799">
        <v>0</v>
      </c>
      <c r="J7799">
        <v>0</v>
      </c>
      <c r="K7799">
        <v>0</v>
      </c>
      <c r="L7799">
        <v>0</v>
      </c>
      <c r="M7799">
        <v>23</v>
      </c>
      <c r="N7799">
        <v>0</v>
      </c>
      <c r="O7799">
        <v>0</v>
      </c>
      <c r="P7799">
        <v>0</v>
      </c>
      <c r="Q7799">
        <v>0</v>
      </c>
    </row>
    <row r="7800" spans="1:17" x14ac:dyDescent="0.25">
      <c r="A7800" t="s">
        <v>25206</v>
      </c>
      <c r="B7800" t="s">
        <v>73</v>
      </c>
      <c r="C7800" t="s">
        <v>194</v>
      </c>
      <c r="D7800" t="s">
        <v>526</v>
      </c>
      <c r="E7800" t="s">
        <v>21471</v>
      </c>
      <c r="F7800" t="s">
        <v>394</v>
      </c>
      <c r="G7800">
        <v>0</v>
      </c>
      <c r="H7800">
        <v>0</v>
      </c>
      <c r="I7800">
        <v>0</v>
      </c>
      <c r="J7800">
        <v>0</v>
      </c>
      <c r="K7800">
        <v>0</v>
      </c>
      <c r="L7800">
        <v>0</v>
      </c>
      <c r="M7800">
        <v>0</v>
      </c>
      <c r="N7800">
        <v>23</v>
      </c>
      <c r="O7800">
        <v>23</v>
      </c>
      <c r="P7800">
        <v>0</v>
      </c>
      <c r="Q7800">
        <v>0</v>
      </c>
    </row>
    <row r="7801" spans="1:17" x14ac:dyDescent="0.25">
      <c r="A7801" t="s">
        <v>25207</v>
      </c>
      <c r="B7801" t="s">
        <v>73</v>
      </c>
      <c r="C7801" t="s">
        <v>194</v>
      </c>
      <c r="D7801" t="s">
        <v>526</v>
      </c>
      <c r="E7801" t="s">
        <v>21471</v>
      </c>
      <c r="F7801" t="s">
        <v>395</v>
      </c>
      <c r="G7801">
        <v>0</v>
      </c>
      <c r="H7801">
        <v>0</v>
      </c>
      <c r="I7801">
        <v>0</v>
      </c>
      <c r="J7801">
        <v>0</v>
      </c>
      <c r="K7801">
        <v>0</v>
      </c>
      <c r="L7801">
        <v>0</v>
      </c>
      <c r="M7801">
        <v>0</v>
      </c>
      <c r="N7801">
        <v>21</v>
      </c>
      <c r="O7801">
        <v>21</v>
      </c>
      <c r="P7801">
        <v>0</v>
      </c>
      <c r="Q7801">
        <v>0</v>
      </c>
    </row>
    <row r="7802" spans="1:17" x14ac:dyDescent="0.25">
      <c r="A7802" t="s">
        <v>25208</v>
      </c>
      <c r="B7802" t="s">
        <v>73</v>
      </c>
      <c r="C7802" t="s">
        <v>194</v>
      </c>
      <c r="D7802" t="s">
        <v>526</v>
      </c>
      <c r="E7802" t="s">
        <v>21471</v>
      </c>
      <c r="F7802" t="s">
        <v>525</v>
      </c>
      <c r="G7802">
        <v>23</v>
      </c>
      <c r="H7802">
        <v>0</v>
      </c>
      <c r="I7802">
        <v>0</v>
      </c>
      <c r="J7802">
        <v>0</v>
      </c>
      <c r="K7802">
        <v>0</v>
      </c>
      <c r="L7802">
        <v>0</v>
      </c>
      <c r="M7802">
        <v>0</v>
      </c>
      <c r="N7802">
        <v>0</v>
      </c>
      <c r="O7802">
        <v>0</v>
      </c>
      <c r="P7802">
        <v>0</v>
      </c>
      <c r="Q7802">
        <v>0</v>
      </c>
    </row>
    <row r="7803" spans="1:17" x14ac:dyDescent="0.25">
      <c r="A7803" t="s">
        <v>25209</v>
      </c>
      <c r="B7803" t="s">
        <v>72</v>
      </c>
      <c r="C7803" t="s">
        <v>128</v>
      </c>
      <c r="D7803" t="s">
        <v>526</v>
      </c>
      <c r="E7803" t="s">
        <v>21471</v>
      </c>
      <c r="F7803" t="s">
        <v>396</v>
      </c>
      <c r="G7803">
        <v>0</v>
      </c>
      <c r="H7803">
        <v>40</v>
      </c>
      <c r="I7803">
        <v>2</v>
      </c>
      <c r="J7803">
        <v>31</v>
      </c>
      <c r="K7803">
        <v>4</v>
      </c>
      <c r="L7803">
        <v>3</v>
      </c>
      <c r="M7803">
        <v>0</v>
      </c>
      <c r="N7803">
        <v>0</v>
      </c>
      <c r="O7803">
        <v>0</v>
      </c>
      <c r="P7803">
        <v>0</v>
      </c>
      <c r="Q7803">
        <v>0</v>
      </c>
    </row>
    <row r="7804" spans="1:17" x14ac:dyDescent="0.25">
      <c r="A7804" t="s">
        <v>25210</v>
      </c>
      <c r="B7804" t="s">
        <v>72</v>
      </c>
      <c r="C7804" t="s">
        <v>128</v>
      </c>
      <c r="D7804" t="s">
        <v>526</v>
      </c>
      <c r="E7804" t="s">
        <v>21471</v>
      </c>
      <c r="F7804" t="s">
        <v>4236</v>
      </c>
      <c r="G7804">
        <v>0</v>
      </c>
      <c r="H7804">
        <v>40</v>
      </c>
      <c r="I7804">
        <v>3</v>
      </c>
      <c r="J7804">
        <v>29</v>
      </c>
      <c r="K7804">
        <v>3</v>
      </c>
      <c r="L7804">
        <v>5</v>
      </c>
      <c r="M7804">
        <v>0</v>
      </c>
      <c r="N7804">
        <v>0</v>
      </c>
      <c r="O7804">
        <v>0</v>
      </c>
      <c r="P7804">
        <v>0</v>
      </c>
      <c r="Q7804">
        <v>0</v>
      </c>
    </row>
    <row r="7805" spans="1:17" x14ac:dyDescent="0.25">
      <c r="A7805" t="s">
        <v>25211</v>
      </c>
      <c r="B7805" t="s">
        <v>72</v>
      </c>
      <c r="C7805" t="s">
        <v>128</v>
      </c>
      <c r="D7805" t="s">
        <v>526</v>
      </c>
      <c r="E7805" t="s">
        <v>21471</v>
      </c>
      <c r="F7805" t="s">
        <v>4238</v>
      </c>
      <c r="G7805">
        <v>0</v>
      </c>
      <c r="H7805">
        <v>0</v>
      </c>
      <c r="I7805">
        <v>0</v>
      </c>
      <c r="J7805">
        <v>0</v>
      </c>
      <c r="K7805">
        <v>0</v>
      </c>
      <c r="L7805">
        <v>0</v>
      </c>
      <c r="M7805">
        <v>40</v>
      </c>
      <c r="N7805">
        <v>0</v>
      </c>
      <c r="O7805">
        <v>0</v>
      </c>
      <c r="P7805">
        <v>0</v>
      </c>
      <c r="Q7805">
        <v>0</v>
      </c>
    </row>
    <row r="7806" spans="1:17" x14ac:dyDescent="0.25">
      <c r="A7806" t="s">
        <v>25212</v>
      </c>
      <c r="B7806" t="s">
        <v>72</v>
      </c>
      <c r="C7806" t="s">
        <v>128</v>
      </c>
      <c r="D7806" t="s">
        <v>526</v>
      </c>
      <c r="E7806" t="s">
        <v>21471</v>
      </c>
      <c r="F7806" t="s">
        <v>397</v>
      </c>
      <c r="G7806">
        <v>0</v>
      </c>
      <c r="H7806">
        <v>40</v>
      </c>
      <c r="I7806">
        <v>2</v>
      </c>
      <c r="J7806">
        <v>30</v>
      </c>
      <c r="K7806">
        <v>3</v>
      </c>
      <c r="L7806">
        <v>5</v>
      </c>
      <c r="M7806">
        <v>0</v>
      </c>
      <c r="N7806">
        <v>0</v>
      </c>
      <c r="O7806">
        <v>0</v>
      </c>
      <c r="P7806">
        <v>0</v>
      </c>
      <c r="Q7806">
        <v>0</v>
      </c>
    </row>
    <row r="7807" spans="1:17" x14ac:dyDescent="0.25">
      <c r="A7807" t="s">
        <v>25213</v>
      </c>
      <c r="B7807" t="s">
        <v>72</v>
      </c>
      <c r="C7807" t="s">
        <v>128</v>
      </c>
      <c r="D7807" t="s">
        <v>526</v>
      </c>
      <c r="E7807" t="s">
        <v>21471</v>
      </c>
      <c r="F7807" t="s">
        <v>398</v>
      </c>
      <c r="G7807">
        <v>0</v>
      </c>
      <c r="H7807">
        <v>40</v>
      </c>
      <c r="I7807">
        <v>2</v>
      </c>
      <c r="J7807">
        <v>31</v>
      </c>
      <c r="K7807">
        <v>3</v>
      </c>
      <c r="L7807">
        <v>4</v>
      </c>
      <c r="M7807">
        <v>0</v>
      </c>
      <c r="N7807">
        <v>0</v>
      </c>
      <c r="O7807">
        <v>0</v>
      </c>
      <c r="P7807">
        <v>0</v>
      </c>
      <c r="Q7807">
        <v>0</v>
      </c>
    </row>
    <row r="7808" spans="1:17" x14ac:dyDescent="0.25">
      <c r="A7808" t="s">
        <v>25214</v>
      </c>
      <c r="B7808" t="s">
        <v>72</v>
      </c>
      <c r="C7808" t="s">
        <v>128</v>
      </c>
      <c r="D7808" t="s">
        <v>526</v>
      </c>
      <c r="E7808" t="s">
        <v>21471</v>
      </c>
      <c r="F7808" t="s">
        <v>4242</v>
      </c>
      <c r="G7808">
        <v>0</v>
      </c>
      <c r="H7808">
        <v>0</v>
      </c>
      <c r="I7808">
        <v>0</v>
      </c>
      <c r="J7808">
        <v>0</v>
      </c>
      <c r="K7808">
        <v>0</v>
      </c>
      <c r="L7808">
        <v>0</v>
      </c>
      <c r="M7808">
        <v>40</v>
      </c>
      <c r="N7808">
        <v>0</v>
      </c>
      <c r="O7808">
        <v>0</v>
      </c>
      <c r="P7808">
        <v>0</v>
      </c>
      <c r="Q7808">
        <v>0</v>
      </c>
    </row>
    <row r="7809" spans="1:17" x14ac:dyDescent="0.25">
      <c r="A7809" t="s">
        <v>18836</v>
      </c>
      <c r="B7809" t="s">
        <v>74</v>
      </c>
      <c r="C7809" t="s">
        <v>157</v>
      </c>
      <c r="D7809" t="s">
        <v>526</v>
      </c>
      <c r="E7809" t="s">
        <v>563</v>
      </c>
      <c r="F7809" t="s">
        <v>394</v>
      </c>
      <c r="G7809">
        <v>0</v>
      </c>
      <c r="H7809">
        <v>0</v>
      </c>
      <c r="I7809">
        <v>0</v>
      </c>
      <c r="J7809">
        <v>0</v>
      </c>
      <c r="K7809">
        <v>0</v>
      </c>
      <c r="L7809">
        <v>0</v>
      </c>
      <c r="M7809">
        <v>0</v>
      </c>
      <c r="N7809">
        <v>1</v>
      </c>
      <c r="O7809">
        <v>1</v>
      </c>
      <c r="P7809">
        <v>0</v>
      </c>
      <c r="Q7809">
        <v>0</v>
      </c>
    </row>
    <row r="7810" spans="1:17" x14ac:dyDescent="0.25">
      <c r="A7810" t="s">
        <v>18837</v>
      </c>
      <c r="B7810" t="s">
        <v>74</v>
      </c>
      <c r="C7810" t="s">
        <v>157</v>
      </c>
      <c r="D7810" t="s">
        <v>526</v>
      </c>
      <c r="E7810" t="s">
        <v>563</v>
      </c>
      <c r="F7810" t="s">
        <v>395</v>
      </c>
      <c r="G7810">
        <v>0</v>
      </c>
      <c r="H7810">
        <v>0</v>
      </c>
      <c r="I7810">
        <v>0</v>
      </c>
      <c r="J7810">
        <v>0</v>
      </c>
      <c r="K7810">
        <v>0</v>
      </c>
      <c r="L7810">
        <v>0</v>
      </c>
      <c r="M7810">
        <v>0</v>
      </c>
      <c r="N7810">
        <v>1</v>
      </c>
      <c r="O7810">
        <v>1</v>
      </c>
      <c r="P7810">
        <v>0</v>
      </c>
      <c r="Q7810">
        <v>0</v>
      </c>
    </row>
    <row r="7811" spans="1:17" x14ac:dyDescent="0.25">
      <c r="A7811" t="s">
        <v>18838</v>
      </c>
      <c r="B7811" t="s">
        <v>74</v>
      </c>
      <c r="C7811" t="s">
        <v>157</v>
      </c>
      <c r="D7811" t="s">
        <v>526</v>
      </c>
      <c r="E7811" t="s">
        <v>563</v>
      </c>
      <c r="F7811" t="s">
        <v>525</v>
      </c>
      <c r="G7811">
        <v>6</v>
      </c>
      <c r="H7811">
        <v>0</v>
      </c>
      <c r="I7811">
        <v>0</v>
      </c>
      <c r="J7811">
        <v>0</v>
      </c>
      <c r="K7811">
        <v>0</v>
      </c>
      <c r="L7811">
        <v>0</v>
      </c>
      <c r="M7811">
        <v>0</v>
      </c>
      <c r="N7811">
        <v>0</v>
      </c>
      <c r="O7811">
        <v>0</v>
      </c>
      <c r="P7811">
        <v>0</v>
      </c>
      <c r="Q7811">
        <v>0</v>
      </c>
    </row>
    <row r="7812" spans="1:17" x14ac:dyDescent="0.25">
      <c r="A7812" t="s">
        <v>23432</v>
      </c>
      <c r="B7812" t="s">
        <v>74</v>
      </c>
      <c r="C7812" t="s">
        <v>157</v>
      </c>
      <c r="D7812" t="s">
        <v>526</v>
      </c>
      <c r="E7812" t="s">
        <v>21471</v>
      </c>
      <c r="F7812" t="s">
        <v>396</v>
      </c>
      <c r="G7812">
        <v>0</v>
      </c>
      <c r="H7812">
        <v>12</v>
      </c>
      <c r="I7812">
        <v>3</v>
      </c>
      <c r="J7812">
        <v>6</v>
      </c>
      <c r="K7812">
        <v>1</v>
      </c>
      <c r="L7812">
        <v>2</v>
      </c>
      <c r="M7812">
        <v>0</v>
      </c>
      <c r="N7812">
        <v>0</v>
      </c>
      <c r="O7812">
        <v>0</v>
      </c>
      <c r="P7812">
        <v>0</v>
      </c>
      <c r="Q7812">
        <v>0</v>
      </c>
    </row>
    <row r="7813" spans="1:17" x14ac:dyDescent="0.25">
      <c r="A7813" t="s">
        <v>23433</v>
      </c>
      <c r="B7813" t="s">
        <v>74</v>
      </c>
      <c r="C7813" t="s">
        <v>157</v>
      </c>
      <c r="D7813" t="s">
        <v>526</v>
      </c>
      <c r="E7813" t="s">
        <v>21471</v>
      </c>
      <c r="F7813" t="s">
        <v>4236</v>
      </c>
      <c r="G7813">
        <v>0</v>
      </c>
      <c r="H7813">
        <v>12</v>
      </c>
      <c r="I7813">
        <v>3</v>
      </c>
      <c r="J7813">
        <v>6</v>
      </c>
      <c r="K7813">
        <v>1</v>
      </c>
      <c r="L7813">
        <v>2</v>
      </c>
      <c r="M7813">
        <v>0</v>
      </c>
      <c r="N7813">
        <v>0</v>
      </c>
      <c r="O7813">
        <v>0</v>
      </c>
      <c r="P7813">
        <v>0</v>
      </c>
      <c r="Q7813">
        <v>0</v>
      </c>
    </row>
    <row r="7814" spans="1:17" x14ac:dyDescent="0.25">
      <c r="A7814" t="s">
        <v>23434</v>
      </c>
      <c r="B7814" t="s">
        <v>74</v>
      </c>
      <c r="C7814" t="s">
        <v>157</v>
      </c>
      <c r="D7814" t="s">
        <v>526</v>
      </c>
      <c r="E7814" t="s">
        <v>21471</v>
      </c>
      <c r="F7814" t="s">
        <v>4238</v>
      </c>
      <c r="G7814">
        <v>0</v>
      </c>
      <c r="H7814">
        <v>0</v>
      </c>
      <c r="I7814">
        <v>0</v>
      </c>
      <c r="J7814">
        <v>0</v>
      </c>
      <c r="K7814">
        <v>0</v>
      </c>
      <c r="L7814">
        <v>0</v>
      </c>
      <c r="M7814">
        <v>12</v>
      </c>
      <c r="N7814">
        <v>0</v>
      </c>
      <c r="O7814">
        <v>0</v>
      </c>
      <c r="P7814">
        <v>0</v>
      </c>
      <c r="Q7814">
        <v>0</v>
      </c>
    </row>
    <row r="7815" spans="1:17" x14ac:dyDescent="0.25">
      <c r="A7815" t="s">
        <v>23435</v>
      </c>
      <c r="B7815" t="s">
        <v>74</v>
      </c>
      <c r="C7815" t="s">
        <v>157</v>
      </c>
      <c r="D7815" t="s">
        <v>526</v>
      </c>
      <c r="E7815" t="s">
        <v>21471</v>
      </c>
      <c r="F7815" t="s">
        <v>397</v>
      </c>
      <c r="G7815">
        <v>0</v>
      </c>
      <c r="H7815">
        <v>12</v>
      </c>
      <c r="I7815">
        <v>3</v>
      </c>
      <c r="J7815">
        <v>6</v>
      </c>
      <c r="K7815">
        <v>1</v>
      </c>
      <c r="L7815">
        <v>2</v>
      </c>
      <c r="M7815">
        <v>0</v>
      </c>
      <c r="N7815">
        <v>0</v>
      </c>
      <c r="O7815">
        <v>0</v>
      </c>
      <c r="P7815">
        <v>0</v>
      </c>
      <c r="Q7815">
        <v>0</v>
      </c>
    </row>
    <row r="7816" spans="1:17" x14ac:dyDescent="0.25">
      <c r="A7816" t="s">
        <v>23436</v>
      </c>
      <c r="B7816" t="s">
        <v>74</v>
      </c>
      <c r="C7816" t="s">
        <v>157</v>
      </c>
      <c r="D7816" t="s">
        <v>526</v>
      </c>
      <c r="E7816" t="s">
        <v>21471</v>
      </c>
      <c r="F7816" t="s">
        <v>398</v>
      </c>
      <c r="G7816">
        <v>0</v>
      </c>
      <c r="H7816">
        <v>12</v>
      </c>
      <c r="I7816">
        <v>3</v>
      </c>
      <c r="J7816">
        <v>6</v>
      </c>
      <c r="K7816">
        <v>1</v>
      </c>
      <c r="L7816">
        <v>2</v>
      </c>
      <c r="M7816">
        <v>0</v>
      </c>
      <c r="N7816">
        <v>0</v>
      </c>
      <c r="O7816">
        <v>0</v>
      </c>
      <c r="P7816">
        <v>0</v>
      </c>
      <c r="Q7816">
        <v>0</v>
      </c>
    </row>
    <row r="7817" spans="1:17" x14ac:dyDescent="0.25">
      <c r="A7817" t="s">
        <v>23437</v>
      </c>
      <c r="B7817" t="s">
        <v>74</v>
      </c>
      <c r="C7817" t="s">
        <v>157</v>
      </c>
      <c r="D7817" t="s">
        <v>526</v>
      </c>
      <c r="E7817" t="s">
        <v>21471</v>
      </c>
      <c r="F7817" t="s">
        <v>4242</v>
      </c>
      <c r="G7817">
        <v>0</v>
      </c>
      <c r="H7817">
        <v>0</v>
      </c>
      <c r="I7817">
        <v>0</v>
      </c>
      <c r="J7817">
        <v>0</v>
      </c>
      <c r="K7817">
        <v>0</v>
      </c>
      <c r="L7817">
        <v>0</v>
      </c>
      <c r="M7817">
        <v>12</v>
      </c>
      <c r="N7817">
        <v>0</v>
      </c>
      <c r="O7817">
        <v>0</v>
      </c>
      <c r="P7817">
        <v>0</v>
      </c>
      <c r="Q7817">
        <v>0</v>
      </c>
    </row>
    <row r="7818" spans="1:17" x14ac:dyDescent="0.25">
      <c r="A7818" t="s">
        <v>23438</v>
      </c>
      <c r="B7818" t="s">
        <v>74</v>
      </c>
      <c r="C7818" t="s">
        <v>157</v>
      </c>
      <c r="D7818" t="s">
        <v>526</v>
      </c>
      <c r="E7818" t="s">
        <v>21471</v>
      </c>
      <c r="F7818" t="s">
        <v>399</v>
      </c>
      <c r="G7818">
        <v>0</v>
      </c>
      <c r="H7818">
        <v>12</v>
      </c>
      <c r="I7818">
        <v>3</v>
      </c>
      <c r="J7818">
        <v>6</v>
      </c>
      <c r="K7818">
        <v>1</v>
      </c>
      <c r="L7818">
        <v>2</v>
      </c>
      <c r="M7818">
        <v>0</v>
      </c>
      <c r="N7818">
        <v>0</v>
      </c>
      <c r="O7818">
        <v>0</v>
      </c>
      <c r="P7818">
        <v>0</v>
      </c>
      <c r="Q7818">
        <v>0</v>
      </c>
    </row>
    <row r="7819" spans="1:17" x14ac:dyDescent="0.25">
      <c r="A7819" t="s">
        <v>23439</v>
      </c>
      <c r="B7819" t="s">
        <v>74</v>
      </c>
      <c r="C7819" t="s">
        <v>157</v>
      </c>
      <c r="D7819" t="s">
        <v>526</v>
      </c>
      <c r="E7819" t="s">
        <v>21471</v>
      </c>
      <c r="F7819" t="s">
        <v>4245</v>
      </c>
      <c r="G7819">
        <v>0</v>
      </c>
      <c r="H7819">
        <v>0</v>
      </c>
      <c r="I7819">
        <v>0</v>
      </c>
      <c r="J7819">
        <v>0</v>
      </c>
      <c r="K7819">
        <v>0</v>
      </c>
      <c r="L7819">
        <v>0</v>
      </c>
      <c r="M7819">
        <v>12</v>
      </c>
      <c r="N7819">
        <v>0</v>
      </c>
      <c r="O7819">
        <v>0</v>
      </c>
      <c r="P7819">
        <v>0</v>
      </c>
      <c r="Q7819">
        <v>0</v>
      </c>
    </row>
    <row r="7820" spans="1:17" x14ac:dyDescent="0.25">
      <c r="A7820" t="s">
        <v>23440</v>
      </c>
      <c r="B7820" t="s">
        <v>74</v>
      </c>
      <c r="C7820" t="s">
        <v>157</v>
      </c>
      <c r="D7820" t="s">
        <v>526</v>
      </c>
      <c r="E7820" t="s">
        <v>21471</v>
      </c>
      <c r="F7820" t="s">
        <v>394</v>
      </c>
      <c r="G7820">
        <v>0</v>
      </c>
      <c r="H7820">
        <v>0</v>
      </c>
      <c r="I7820">
        <v>0</v>
      </c>
      <c r="J7820">
        <v>0</v>
      </c>
      <c r="K7820">
        <v>0</v>
      </c>
      <c r="L7820">
        <v>0</v>
      </c>
      <c r="M7820">
        <v>0</v>
      </c>
      <c r="N7820">
        <v>10</v>
      </c>
      <c r="O7820">
        <v>8</v>
      </c>
      <c r="P7820">
        <v>1</v>
      </c>
      <c r="Q7820">
        <v>1</v>
      </c>
    </row>
    <row r="7821" spans="1:17" x14ac:dyDescent="0.25">
      <c r="A7821" t="s">
        <v>23441</v>
      </c>
      <c r="B7821" t="s">
        <v>74</v>
      </c>
      <c r="C7821" t="s">
        <v>157</v>
      </c>
      <c r="D7821" t="s">
        <v>526</v>
      </c>
      <c r="E7821" t="s">
        <v>21471</v>
      </c>
      <c r="F7821" t="s">
        <v>395</v>
      </c>
      <c r="G7821">
        <v>0</v>
      </c>
      <c r="H7821">
        <v>0</v>
      </c>
      <c r="I7821">
        <v>0</v>
      </c>
      <c r="J7821">
        <v>0</v>
      </c>
      <c r="K7821">
        <v>0</v>
      </c>
      <c r="L7821">
        <v>0</v>
      </c>
      <c r="M7821">
        <v>0</v>
      </c>
      <c r="N7821">
        <v>9</v>
      </c>
      <c r="O7821">
        <v>7</v>
      </c>
      <c r="P7821">
        <v>1</v>
      </c>
      <c r="Q7821">
        <v>1</v>
      </c>
    </row>
    <row r="7822" spans="1:17" x14ac:dyDescent="0.25">
      <c r="A7822" t="s">
        <v>23442</v>
      </c>
      <c r="B7822" t="s">
        <v>74</v>
      </c>
      <c r="C7822" t="s">
        <v>157</v>
      </c>
      <c r="D7822" t="s">
        <v>526</v>
      </c>
      <c r="E7822" t="s">
        <v>21471</v>
      </c>
      <c r="F7822" t="s">
        <v>525</v>
      </c>
      <c r="G7822">
        <v>12</v>
      </c>
      <c r="H7822">
        <v>0</v>
      </c>
      <c r="I7822">
        <v>0</v>
      </c>
      <c r="J7822">
        <v>0</v>
      </c>
      <c r="K7822">
        <v>0</v>
      </c>
      <c r="L7822">
        <v>0</v>
      </c>
      <c r="M7822">
        <v>0</v>
      </c>
      <c r="N7822">
        <v>0</v>
      </c>
      <c r="O7822">
        <v>0</v>
      </c>
      <c r="P7822">
        <v>0</v>
      </c>
      <c r="Q7822">
        <v>0</v>
      </c>
    </row>
    <row r="7823" spans="1:17" x14ac:dyDescent="0.25">
      <c r="A7823" t="s">
        <v>13588</v>
      </c>
      <c r="B7823" t="s">
        <v>74</v>
      </c>
      <c r="C7823" t="s">
        <v>219</v>
      </c>
      <c r="D7823" t="s">
        <v>527</v>
      </c>
      <c r="E7823" t="s">
        <v>563</v>
      </c>
      <c r="F7823" t="s">
        <v>528</v>
      </c>
      <c r="G7823">
        <v>0</v>
      </c>
      <c r="H7823">
        <v>0</v>
      </c>
      <c r="I7823">
        <v>0</v>
      </c>
      <c r="J7823">
        <v>0</v>
      </c>
      <c r="K7823">
        <v>0</v>
      </c>
      <c r="L7823">
        <v>0</v>
      </c>
      <c r="M7823">
        <v>0</v>
      </c>
      <c r="N7823">
        <v>2</v>
      </c>
      <c r="O7823">
        <v>2</v>
      </c>
      <c r="P7823">
        <v>0</v>
      </c>
      <c r="Q7823">
        <v>0</v>
      </c>
    </row>
    <row r="7824" spans="1:17" x14ac:dyDescent="0.25">
      <c r="A7824" t="s">
        <v>13589</v>
      </c>
      <c r="B7824" t="s">
        <v>74</v>
      </c>
      <c r="C7824" t="s">
        <v>219</v>
      </c>
      <c r="D7824" t="s">
        <v>527</v>
      </c>
      <c r="E7824" t="s">
        <v>563</v>
      </c>
      <c r="F7824" t="s">
        <v>525</v>
      </c>
      <c r="G7824">
        <v>2</v>
      </c>
      <c r="H7824">
        <v>0</v>
      </c>
      <c r="I7824">
        <v>0</v>
      </c>
      <c r="J7824">
        <v>0</v>
      </c>
      <c r="K7824">
        <v>0</v>
      </c>
      <c r="L7824">
        <v>0</v>
      </c>
      <c r="M7824">
        <v>0</v>
      </c>
      <c r="N7824">
        <v>0</v>
      </c>
      <c r="O7824">
        <v>0</v>
      </c>
      <c r="P7824">
        <v>0</v>
      </c>
      <c r="Q7824">
        <v>0</v>
      </c>
    </row>
    <row r="7825" spans="1:17" x14ac:dyDescent="0.25">
      <c r="A7825" t="s">
        <v>13590</v>
      </c>
      <c r="B7825" t="s">
        <v>74</v>
      </c>
      <c r="C7825" t="s">
        <v>219</v>
      </c>
      <c r="D7825" t="s">
        <v>12971</v>
      </c>
      <c r="E7825" t="s">
        <v>563</v>
      </c>
      <c r="F7825" t="s">
        <v>525</v>
      </c>
      <c r="G7825">
        <v>3</v>
      </c>
      <c r="H7825">
        <v>0</v>
      </c>
      <c r="I7825">
        <v>0</v>
      </c>
      <c r="J7825">
        <v>0</v>
      </c>
      <c r="K7825">
        <v>0</v>
      </c>
      <c r="L7825">
        <v>0</v>
      </c>
      <c r="M7825">
        <v>0</v>
      </c>
      <c r="N7825">
        <v>0</v>
      </c>
      <c r="O7825">
        <v>0</v>
      </c>
      <c r="P7825">
        <v>0</v>
      </c>
      <c r="Q7825">
        <v>0</v>
      </c>
    </row>
    <row r="7826" spans="1:17" x14ac:dyDescent="0.25">
      <c r="A7826" t="s">
        <v>23443</v>
      </c>
      <c r="B7826" t="s">
        <v>74</v>
      </c>
      <c r="C7826" t="s">
        <v>219</v>
      </c>
      <c r="D7826" t="s">
        <v>12971</v>
      </c>
      <c r="E7826" t="s">
        <v>21471</v>
      </c>
      <c r="F7826" t="s">
        <v>525</v>
      </c>
      <c r="G7826">
        <v>5</v>
      </c>
      <c r="H7826">
        <v>0</v>
      </c>
      <c r="I7826">
        <v>0</v>
      </c>
      <c r="J7826">
        <v>0</v>
      </c>
      <c r="K7826">
        <v>0</v>
      </c>
      <c r="L7826">
        <v>0</v>
      </c>
      <c r="M7826">
        <v>0</v>
      </c>
      <c r="N7826">
        <v>0</v>
      </c>
      <c r="O7826">
        <v>0</v>
      </c>
      <c r="P7826">
        <v>0</v>
      </c>
      <c r="Q7826">
        <v>0</v>
      </c>
    </row>
    <row r="7827" spans="1:17" x14ac:dyDescent="0.25">
      <c r="A7827" t="s">
        <v>23444</v>
      </c>
      <c r="B7827" t="s">
        <v>74</v>
      </c>
      <c r="C7827" t="s">
        <v>220</v>
      </c>
      <c r="D7827" t="s">
        <v>529</v>
      </c>
      <c r="E7827" t="s">
        <v>21471</v>
      </c>
      <c r="F7827" t="s">
        <v>525</v>
      </c>
      <c r="G7827">
        <v>2</v>
      </c>
      <c r="H7827">
        <v>0</v>
      </c>
      <c r="I7827">
        <v>0</v>
      </c>
      <c r="J7827">
        <v>0</v>
      </c>
      <c r="K7827">
        <v>0</v>
      </c>
      <c r="L7827">
        <v>0</v>
      </c>
      <c r="M7827">
        <v>0</v>
      </c>
      <c r="N7827">
        <v>0</v>
      </c>
      <c r="O7827">
        <v>0</v>
      </c>
      <c r="P7827">
        <v>0</v>
      </c>
      <c r="Q7827">
        <v>0</v>
      </c>
    </row>
    <row r="7828" spans="1:17" x14ac:dyDescent="0.25">
      <c r="A7828" t="s">
        <v>13591</v>
      </c>
      <c r="B7828" t="s">
        <v>74</v>
      </c>
      <c r="C7828" t="s">
        <v>220</v>
      </c>
      <c r="D7828" t="s">
        <v>526</v>
      </c>
      <c r="E7828" t="s">
        <v>563</v>
      </c>
      <c r="F7828" t="s">
        <v>396</v>
      </c>
      <c r="G7828">
        <v>0</v>
      </c>
      <c r="H7828">
        <v>11</v>
      </c>
      <c r="I7828">
        <v>2</v>
      </c>
      <c r="J7828">
        <v>8</v>
      </c>
      <c r="K7828">
        <v>1</v>
      </c>
      <c r="L7828">
        <v>0</v>
      </c>
      <c r="M7828">
        <v>0</v>
      </c>
      <c r="N7828">
        <v>0</v>
      </c>
      <c r="O7828">
        <v>0</v>
      </c>
      <c r="P7828">
        <v>0</v>
      </c>
      <c r="Q7828">
        <v>0</v>
      </c>
    </row>
    <row r="7829" spans="1:17" x14ac:dyDescent="0.25">
      <c r="A7829" t="s">
        <v>13592</v>
      </c>
      <c r="B7829" t="s">
        <v>74</v>
      </c>
      <c r="C7829" t="s">
        <v>220</v>
      </c>
      <c r="D7829" t="s">
        <v>526</v>
      </c>
      <c r="E7829" t="s">
        <v>563</v>
      </c>
      <c r="F7829" t="s">
        <v>4236</v>
      </c>
      <c r="G7829">
        <v>0</v>
      </c>
      <c r="H7829">
        <v>11</v>
      </c>
      <c r="I7829">
        <v>1</v>
      </c>
      <c r="J7829">
        <v>9</v>
      </c>
      <c r="K7829">
        <v>1</v>
      </c>
      <c r="L7829">
        <v>0</v>
      </c>
      <c r="M7829">
        <v>0</v>
      </c>
      <c r="N7829">
        <v>0</v>
      </c>
      <c r="O7829">
        <v>0</v>
      </c>
      <c r="P7829">
        <v>0</v>
      </c>
      <c r="Q7829">
        <v>0</v>
      </c>
    </row>
    <row r="7830" spans="1:17" x14ac:dyDescent="0.25">
      <c r="A7830" t="s">
        <v>13593</v>
      </c>
      <c r="B7830" t="s">
        <v>74</v>
      </c>
      <c r="C7830" t="s">
        <v>220</v>
      </c>
      <c r="D7830" t="s">
        <v>526</v>
      </c>
      <c r="E7830" t="s">
        <v>563</v>
      </c>
      <c r="F7830" t="s">
        <v>4238</v>
      </c>
      <c r="G7830">
        <v>0</v>
      </c>
      <c r="H7830">
        <v>0</v>
      </c>
      <c r="I7830">
        <v>0</v>
      </c>
      <c r="J7830">
        <v>0</v>
      </c>
      <c r="K7830">
        <v>0</v>
      </c>
      <c r="L7830">
        <v>0</v>
      </c>
      <c r="M7830">
        <v>11</v>
      </c>
      <c r="N7830">
        <v>0</v>
      </c>
      <c r="O7830">
        <v>0</v>
      </c>
      <c r="P7830">
        <v>0</v>
      </c>
      <c r="Q7830">
        <v>0</v>
      </c>
    </row>
    <row r="7831" spans="1:17" x14ac:dyDescent="0.25">
      <c r="A7831" t="s">
        <v>13594</v>
      </c>
      <c r="B7831" t="s">
        <v>74</v>
      </c>
      <c r="C7831" t="s">
        <v>220</v>
      </c>
      <c r="D7831" t="s">
        <v>526</v>
      </c>
      <c r="E7831" t="s">
        <v>563</v>
      </c>
      <c r="F7831" t="s">
        <v>397</v>
      </c>
      <c r="G7831">
        <v>0</v>
      </c>
      <c r="H7831">
        <v>11</v>
      </c>
      <c r="I7831">
        <v>1</v>
      </c>
      <c r="J7831">
        <v>9</v>
      </c>
      <c r="K7831">
        <v>1</v>
      </c>
      <c r="L7831">
        <v>0</v>
      </c>
      <c r="M7831">
        <v>0</v>
      </c>
      <c r="N7831">
        <v>0</v>
      </c>
      <c r="O7831">
        <v>0</v>
      </c>
      <c r="P7831">
        <v>0</v>
      </c>
      <c r="Q7831">
        <v>0</v>
      </c>
    </row>
    <row r="7832" spans="1:17" x14ac:dyDescent="0.25">
      <c r="A7832" t="s">
        <v>13595</v>
      </c>
      <c r="B7832" t="s">
        <v>74</v>
      </c>
      <c r="C7832" t="s">
        <v>220</v>
      </c>
      <c r="D7832" t="s">
        <v>526</v>
      </c>
      <c r="E7832" t="s">
        <v>563</v>
      </c>
      <c r="F7832" t="s">
        <v>398</v>
      </c>
      <c r="G7832">
        <v>0</v>
      </c>
      <c r="H7832">
        <v>11</v>
      </c>
      <c r="I7832">
        <v>1</v>
      </c>
      <c r="J7832">
        <v>9</v>
      </c>
      <c r="K7832">
        <v>1</v>
      </c>
      <c r="L7832">
        <v>0</v>
      </c>
      <c r="M7832">
        <v>0</v>
      </c>
      <c r="N7832">
        <v>0</v>
      </c>
      <c r="O7832">
        <v>0</v>
      </c>
      <c r="P7832">
        <v>0</v>
      </c>
      <c r="Q7832">
        <v>0</v>
      </c>
    </row>
    <row r="7833" spans="1:17" x14ac:dyDescent="0.25">
      <c r="A7833" t="s">
        <v>13596</v>
      </c>
      <c r="B7833" t="s">
        <v>74</v>
      </c>
      <c r="C7833" t="s">
        <v>220</v>
      </c>
      <c r="D7833" t="s">
        <v>526</v>
      </c>
      <c r="E7833" t="s">
        <v>563</v>
      </c>
      <c r="F7833" t="s">
        <v>4242</v>
      </c>
      <c r="G7833">
        <v>0</v>
      </c>
      <c r="H7833">
        <v>0</v>
      </c>
      <c r="I7833">
        <v>0</v>
      </c>
      <c r="J7833">
        <v>0</v>
      </c>
      <c r="K7833">
        <v>0</v>
      </c>
      <c r="L7833">
        <v>0</v>
      </c>
      <c r="M7833">
        <v>11</v>
      </c>
      <c r="N7833">
        <v>0</v>
      </c>
      <c r="O7833">
        <v>0</v>
      </c>
      <c r="P7833">
        <v>0</v>
      </c>
      <c r="Q7833">
        <v>0</v>
      </c>
    </row>
    <row r="7834" spans="1:17" x14ac:dyDescent="0.25">
      <c r="A7834" t="s">
        <v>13597</v>
      </c>
      <c r="B7834" t="s">
        <v>74</v>
      </c>
      <c r="C7834" t="s">
        <v>220</v>
      </c>
      <c r="D7834" t="s">
        <v>526</v>
      </c>
      <c r="E7834" t="s">
        <v>563</v>
      </c>
      <c r="F7834" t="s">
        <v>399</v>
      </c>
      <c r="G7834">
        <v>0</v>
      </c>
      <c r="H7834">
        <v>11</v>
      </c>
      <c r="I7834">
        <v>1</v>
      </c>
      <c r="J7834">
        <v>9</v>
      </c>
      <c r="K7834">
        <v>1</v>
      </c>
      <c r="L7834">
        <v>0</v>
      </c>
      <c r="M7834">
        <v>0</v>
      </c>
      <c r="N7834">
        <v>0</v>
      </c>
      <c r="O7834">
        <v>0</v>
      </c>
      <c r="P7834">
        <v>0</v>
      </c>
      <c r="Q7834">
        <v>0</v>
      </c>
    </row>
    <row r="7835" spans="1:17" x14ac:dyDescent="0.25">
      <c r="A7835" t="s">
        <v>13598</v>
      </c>
      <c r="B7835" t="s">
        <v>74</v>
      </c>
      <c r="C7835" t="s">
        <v>220</v>
      </c>
      <c r="D7835" t="s">
        <v>526</v>
      </c>
      <c r="E7835" t="s">
        <v>563</v>
      </c>
      <c r="F7835" t="s">
        <v>4245</v>
      </c>
      <c r="G7835">
        <v>0</v>
      </c>
      <c r="H7835">
        <v>0</v>
      </c>
      <c r="I7835">
        <v>0</v>
      </c>
      <c r="J7835">
        <v>0</v>
      </c>
      <c r="K7835">
        <v>0</v>
      </c>
      <c r="L7835">
        <v>0</v>
      </c>
      <c r="M7835">
        <v>11</v>
      </c>
      <c r="N7835">
        <v>0</v>
      </c>
      <c r="O7835">
        <v>0</v>
      </c>
      <c r="P7835">
        <v>0</v>
      </c>
      <c r="Q7835">
        <v>0</v>
      </c>
    </row>
    <row r="7836" spans="1:17" x14ac:dyDescent="0.25">
      <c r="A7836" t="s">
        <v>13599</v>
      </c>
      <c r="B7836" t="s">
        <v>74</v>
      </c>
      <c r="C7836" t="s">
        <v>220</v>
      </c>
      <c r="D7836" t="s">
        <v>526</v>
      </c>
      <c r="E7836" t="s">
        <v>563</v>
      </c>
      <c r="F7836" t="s">
        <v>394</v>
      </c>
      <c r="G7836">
        <v>0</v>
      </c>
      <c r="H7836">
        <v>0</v>
      </c>
      <c r="I7836">
        <v>0</v>
      </c>
      <c r="J7836">
        <v>0</v>
      </c>
      <c r="K7836">
        <v>0</v>
      </c>
      <c r="L7836">
        <v>0</v>
      </c>
      <c r="M7836">
        <v>0</v>
      </c>
      <c r="N7836">
        <v>5</v>
      </c>
      <c r="O7836">
        <v>5</v>
      </c>
      <c r="P7836">
        <v>0</v>
      </c>
      <c r="Q7836">
        <v>0</v>
      </c>
    </row>
    <row r="7837" spans="1:17" x14ac:dyDescent="0.25">
      <c r="A7837" t="s">
        <v>13600</v>
      </c>
      <c r="B7837" t="s">
        <v>74</v>
      </c>
      <c r="C7837" t="s">
        <v>220</v>
      </c>
      <c r="D7837" t="s">
        <v>526</v>
      </c>
      <c r="E7837" t="s">
        <v>563</v>
      </c>
      <c r="F7837" t="s">
        <v>395</v>
      </c>
      <c r="G7837">
        <v>0</v>
      </c>
      <c r="H7837">
        <v>0</v>
      </c>
      <c r="I7837">
        <v>0</v>
      </c>
      <c r="J7837">
        <v>0</v>
      </c>
      <c r="K7837">
        <v>0</v>
      </c>
      <c r="L7837">
        <v>0</v>
      </c>
      <c r="M7837">
        <v>0</v>
      </c>
      <c r="N7837">
        <v>3</v>
      </c>
      <c r="O7837">
        <v>3</v>
      </c>
      <c r="P7837">
        <v>0</v>
      </c>
      <c r="Q7837">
        <v>0</v>
      </c>
    </row>
    <row r="7838" spans="1:17" x14ac:dyDescent="0.25">
      <c r="A7838" t="s">
        <v>13601</v>
      </c>
      <c r="B7838" t="s">
        <v>74</v>
      </c>
      <c r="C7838" t="s">
        <v>220</v>
      </c>
      <c r="D7838" t="s">
        <v>526</v>
      </c>
      <c r="E7838" t="s">
        <v>563</v>
      </c>
      <c r="F7838" t="s">
        <v>525</v>
      </c>
      <c r="G7838">
        <v>11</v>
      </c>
      <c r="H7838">
        <v>0</v>
      </c>
      <c r="I7838">
        <v>0</v>
      </c>
      <c r="J7838">
        <v>0</v>
      </c>
      <c r="K7838">
        <v>0</v>
      </c>
      <c r="L7838">
        <v>0</v>
      </c>
      <c r="M7838">
        <v>0</v>
      </c>
      <c r="N7838">
        <v>0</v>
      </c>
      <c r="O7838">
        <v>0</v>
      </c>
      <c r="P7838">
        <v>0</v>
      </c>
      <c r="Q7838">
        <v>0</v>
      </c>
    </row>
    <row r="7839" spans="1:17" x14ac:dyDescent="0.25">
      <c r="A7839" t="s">
        <v>23445</v>
      </c>
      <c r="B7839" t="s">
        <v>74</v>
      </c>
      <c r="C7839" t="s">
        <v>220</v>
      </c>
      <c r="D7839" t="s">
        <v>526</v>
      </c>
      <c r="E7839" t="s">
        <v>21471</v>
      </c>
      <c r="F7839" t="s">
        <v>396</v>
      </c>
      <c r="G7839">
        <v>0</v>
      </c>
      <c r="H7839">
        <v>10</v>
      </c>
      <c r="I7839">
        <v>4</v>
      </c>
      <c r="J7839">
        <v>6</v>
      </c>
      <c r="K7839">
        <v>0</v>
      </c>
      <c r="L7839">
        <v>0</v>
      </c>
      <c r="M7839">
        <v>0</v>
      </c>
      <c r="N7839">
        <v>0</v>
      </c>
      <c r="O7839">
        <v>0</v>
      </c>
      <c r="P7839">
        <v>0</v>
      </c>
      <c r="Q7839">
        <v>0</v>
      </c>
    </row>
    <row r="7840" spans="1:17" x14ac:dyDescent="0.25">
      <c r="A7840" t="s">
        <v>23446</v>
      </c>
      <c r="B7840" t="s">
        <v>74</v>
      </c>
      <c r="C7840" t="s">
        <v>220</v>
      </c>
      <c r="D7840" t="s">
        <v>526</v>
      </c>
      <c r="E7840" t="s">
        <v>21471</v>
      </c>
      <c r="F7840" t="s">
        <v>4236</v>
      </c>
      <c r="G7840">
        <v>0</v>
      </c>
      <c r="H7840">
        <v>10</v>
      </c>
      <c r="I7840">
        <v>4</v>
      </c>
      <c r="J7840">
        <v>6</v>
      </c>
      <c r="K7840">
        <v>0</v>
      </c>
      <c r="L7840">
        <v>0</v>
      </c>
      <c r="M7840">
        <v>0</v>
      </c>
      <c r="N7840">
        <v>0</v>
      </c>
      <c r="O7840">
        <v>0</v>
      </c>
      <c r="P7840">
        <v>0</v>
      </c>
      <c r="Q7840">
        <v>0</v>
      </c>
    </row>
    <row r="7841" spans="1:17" x14ac:dyDescent="0.25">
      <c r="A7841" t="s">
        <v>23447</v>
      </c>
      <c r="B7841" t="s">
        <v>74</v>
      </c>
      <c r="C7841" t="s">
        <v>220</v>
      </c>
      <c r="D7841" t="s">
        <v>526</v>
      </c>
      <c r="E7841" t="s">
        <v>21471</v>
      </c>
      <c r="F7841" t="s">
        <v>4238</v>
      </c>
      <c r="G7841">
        <v>0</v>
      </c>
      <c r="H7841">
        <v>0</v>
      </c>
      <c r="I7841">
        <v>0</v>
      </c>
      <c r="J7841">
        <v>0</v>
      </c>
      <c r="K7841">
        <v>0</v>
      </c>
      <c r="L7841">
        <v>0</v>
      </c>
      <c r="M7841">
        <v>10</v>
      </c>
      <c r="N7841">
        <v>0</v>
      </c>
      <c r="O7841">
        <v>0</v>
      </c>
      <c r="P7841">
        <v>0</v>
      </c>
      <c r="Q7841">
        <v>0</v>
      </c>
    </row>
    <row r="7842" spans="1:17" x14ac:dyDescent="0.25">
      <c r="A7842" t="s">
        <v>23448</v>
      </c>
      <c r="B7842" t="s">
        <v>74</v>
      </c>
      <c r="C7842" t="s">
        <v>220</v>
      </c>
      <c r="D7842" t="s">
        <v>526</v>
      </c>
      <c r="E7842" t="s">
        <v>21471</v>
      </c>
      <c r="F7842" t="s">
        <v>397</v>
      </c>
      <c r="G7842">
        <v>0</v>
      </c>
      <c r="H7842">
        <v>10</v>
      </c>
      <c r="I7842">
        <v>4</v>
      </c>
      <c r="J7842">
        <v>6</v>
      </c>
      <c r="K7842">
        <v>0</v>
      </c>
      <c r="L7842">
        <v>0</v>
      </c>
      <c r="M7842">
        <v>0</v>
      </c>
      <c r="N7842">
        <v>0</v>
      </c>
      <c r="O7842">
        <v>0</v>
      </c>
      <c r="P7842">
        <v>0</v>
      </c>
      <c r="Q7842">
        <v>0</v>
      </c>
    </row>
    <row r="7843" spans="1:17" x14ac:dyDescent="0.25">
      <c r="A7843" t="s">
        <v>23449</v>
      </c>
      <c r="B7843" t="s">
        <v>74</v>
      </c>
      <c r="C7843" t="s">
        <v>220</v>
      </c>
      <c r="D7843" t="s">
        <v>526</v>
      </c>
      <c r="E7843" t="s">
        <v>21471</v>
      </c>
      <c r="F7843" t="s">
        <v>398</v>
      </c>
      <c r="G7843">
        <v>0</v>
      </c>
      <c r="H7843">
        <v>10</v>
      </c>
      <c r="I7843">
        <v>4</v>
      </c>
      <c r="J7843">
        <v>6</v>
      </c>
      <c r="K7843">
        <v>0</v>
      </c>
      <c r="L7843">
        <v>0</v>
      </c>
      <c r="M7843">
        <v>0</v>
      </c>
      <c r="N7843">
        <v>0</v>
      </c>
      <c r="O7843">
        <v>0</v>
      </c>
      <c r="P7843">
        <v>0</v>
      </c>
      <c r="Q7843">
        <v>0</v>
      </c>
    </row>
    <row r="7844" spans="1:17" x14ac:dyDescent="0.25">
      <c r="A7844" t="s">
        <v>23450</v>
      </c>
      <c r="B7844" t="s">
        <v>74</v>
      </c>
      <c r="C7844" t="s">
        <v>220</v>
      </c>
      <c r="D7844" t="s">
        <v>526</v>
      </c>
      <c r="E7844" t="s">
        <v>21471</v>
      </c>
      <c r="F7844" t="s">
        <v>4242</v>
      </c>
      <c r="G7844">
        <v>0</v>
      </c>
      <c r="H7844">
        <v>0</v>
      </c>
      <c r="I7844">
        <v>0</v>
      </c>
      <c r="J7844">
        <v>0</v>
      </c>
      <c r="K7844">
        <v>0</v>
      </c>
      <c r="L7844">
        <v>0</v>
      </c>
      <c r="M7844">
        <v>10</v>
      </c>
      <c r="N7844">
        <v>0</v>
      </c>
      <c r="O7844">
        <v>0</v>
      </c>
      <c r="P7844">
        <v>0</v>
      </c>
      <c r="Q7844">
        <v>0</v>
      </c>
    </row>
    <row r="7845" spans="1:17" x14ac:dyDescent="0.25">
      <c r="A7845" t="s">
        <v>23451</v>
      </c>
      <c r="B7845" t="s">
        <v>74</v>
      </c>
      <c r="C7845" t="s">
        <v>220</v>
      </c>
      <c r="D7845" t="s">
        <v>526</v>
      </c>
      <c r="E7845" t="s">
        <v>21471</v>
      </c>
      <c r="F7845" t="s">
        <v>399</v>
      </c>
      <c r="G7845">
        <v>0</v>
      </c>
      <c r="H7845">
        <v>10</v>
      </c>
      <c r="I7845">
        <v>4</v>
      </c>
      <c r="J7845">
        <v>6</v>
      </c>
      <c r="K7845">
        <v>0</v>
      </c>
      <c r="L7845">
        <v>0</v>
      </c>
      <c r="M7845">
        <v>0</v>
      </c>
      <c r="N7845">
        <v>0</v>
      </c>
      <c r="O7845">
        <v>0</v>
      </c>
      <c r="P7845">
        <v>0</v>
      </c>
      <c r="Q7845">
        <v>0</v>
      </c>
    </row>
    <row r="7846" spans="1:17" x14ac:dyDescent="0.25">
      <c r="A7846" t="s">
        <v>23452</v>
      </c>
      <c r="B7846" t="s">
        <v>74</v>
      </c>
      <c r="C7846" t="s">
        <v>220</v>
      </c>
      <c r="D7846" t="s">
        <v>526</v>
      </c>
      <c r="E7846" t="s">
        <v>21471</v>
      </c>
      <c r="F7846" t="s">
        <v>4245</v>
      </c>
      <c r="G7846">
        <v>0</v>
      </c>
      <c r="H7846">
        <v>0</v>
      </c>
      <c r="I7846">
        <v>0</v>
      </c>
      <c r="J7846">
        <v>0</v>
      </c>
      <c r="K7846">
        <v>0</v>
      </c>
      <c r="L7846">
        <v>0</v>
      </c>
      <c r="M7846">
        <v>10</v>
      </c>
      <c r="N7846">
        <v>0</v>
      </c>
      <c r="O7846">
        <v>0</v>
      </c>
      <c r="P7846">
        <v>0</v>
      </c>
      <c r="Q7846">
        <v>0</v>
      </c>
    </row>
    <row r="7847" spans="1:17" x14ac:dyDescent="0.25">
      <c r="A7847" t="s">
        <v>23453</v>
      </c>
      <c r="B7847" t="s">
        <v>74</v>
      </c>
      <c r="C7847" t="s">
        <v>220</v>
      </c>
      <c r="D7847" t="s">
        <v>526</v>
      </c>
      <c r="E7847" t="s">
        <v>21471</v>
      </c>
      <c r="F7847" t="s">
        <v>394</v>
      </c>
      <c r="G7847">
        <v>0</v>
      </c>
      <c r="H7847">
        <v>0</v>
      </c>
      <c r="I7847">
        <v>0</v>
      </c>
      <c r="J7847">
        <v>0</v>
      </c>
      <c r="K7847">
        <v>0</v>
      </c>
      <c r="L7847">
        <v>0</v>
      </c>
      <c r="M7847">
        <v>0</v>
      </c>
      <c r="N7847">
        <v>6</v>
      </c>
      <c r="O7847">
        <v>6</v>
      </c>
      <c r="P7847">
        <v>0</v>
      </c>
      <c r="Q7847">
        <v>0</v>
      </c>
    </row>
    <row r="7848" spans="1:17" x14ac:dyDescent="0.25">
      <c r="A7848" t="s">
        <v>23454</v>
      </c>
      <c r="B7848" t="s">
        <v>74</v>
      </c>
      <c r="C7848" t="s">
        <v>220</v>
      </c>
      <c r="D7848" t="s">
        <v>526</v>
      </c>
      <c r="E7848" t="s">
        <v>21471</v>
      </c>
      <c r="F7848" t="s">
        <v>395</v>
      </c>
      <c r="G7848">
        <v>0</v>
      </c>
      <c r="H7848">
        <v>0</v>
      </c>
      <c r="I7848">
        <v>0</v>
      </c>
      <c r="J7848">
        <v>0</v>
      </c>
      <c r="K7848">
        <v>0</v>
      </c>
      <c r="L7848">
        <v>0</v>
      </c>
      <c r="M7848">
        <v>0</v>
      </c>
      <c r="N7848">
        <v>6</v>
      </c>
      <c r="O7848">
        <v>6</v>
      </c>
      <c r="P7848">
        <v>0</v>
      </c>
      <c r="Q7848">
        <v>0</v>
      </c>
    </row>
    <row r="7849" spans="1:17" x14ac:dyDescent="0.25">
      <c r="A7849" t="s">
        <v>23455</v>
      </c>
      <c r="B7849" t="s">
        <v>74</v>
      </c>
      <c r="C7849" t="s">
        <v>220</v>
      </c>
      <c r="D7849" t="s">
        <v>526</v>
      </c>
      <c r="E7849" t="s">
        <v>21471</v>
      </c>
      <c r="F7849" t="s">
        <v>525</v>
      </c>
      <c r="G7849">
        <v>10</v>
      </c>
      <c r="H7849">
        <v>0</v>
      </c>
      <c r="I7849">
        <v>0</v>
      </c>
      <c r="J7849">
        <v>0</v>
      </c>
      <c r="K7849">
        <v>0</v>
      </c>
      <c r="L7849">
        <v>0</v>
      </c>
      <c r="M7849">
        <v>0</v>
      </c>
      <c r="N7849">
        <v>0</v>
      </c>
      <c r="O7849">
        <v>0</v>
      </c>
      <c r="P7849">
        <v>0</v>
      </c>
      <c r="Q7849">
        <v>0</v>
      </c>
    </row>
    <row r="7850" spans="1:17" x14ac:dyDescent="0.25">
      <c r="A7850" t="s">
        <v>12970</v>
      </c>
      <c r="B7850" t="s">
        <v>74</v>
      </c>
      <c r="C7850" t="s">
        <v>220</v>
      </c>
      <c r="D7850" t="s">
        <v>12971</v>
      </c>
      <c r="E7850" t="s">
        <v>563</v>
      </c>
      <c r="F7850" t="s">
        <v>525</v>
      </c>
      <c r="G7850">
        <v>2</v>
      </c>
      <c r="H7850">
        <v>0</v>
      </c>
      <c r="I7850">
        <v>0</v>
      </c>
      <c r="J7850">
        <v>0</v>
      </c>
      <c r="K7850">
        <v>0</v>
      </c>
      <c r="L7850">
        <v>0</v>
      </c>
      <c r="M7850">
        <v>0</v>
      </c>
      <c r="N7850">
        <v>0</v>
      </c>
      <c r="O7850">
        <v>0</v>
      </c>
      <c r="P7850">
        <v>0</v>
      </c>
      <c r="Q7850">
        <v>0</v>
      </c>
    </row>
    <row r="7851" spans="1:17" x14ac:dyDescent="0.25">
      <c r="A7851" t="s">
        <v>23456</v>
      </c>
      <c r="B7851" t="s">
        <v>73</v>
      </c>
      <c r="C7851" t="s">
        <v>131</v>
      </c>
      <c r="D7851" t="s">
        <v>526</v>
      </c>
      <c r="E7851" t="s">
        <v>21471</v>
      </c>
      <c r="F7851" t="s">
        <v>4242</v>
      </c>
      <c r="G7851">
        <v>0</v>
      </c>
      <c r="H7851">
        <v>0</v>
      </c>
      <c r="I7851">
        <v>0</v>
      </c>
      <c r="J7851">
        <v>0</v>
      </c>
      <c r="K7851">
        <v>0</v>
      </c>
      <c r="L7851">
        <v>0</v>
      </c>
      <c r="M7851">
        <v>100</v>
      </c>
      <c r="N7851">
        <v>0</v>
      </c>
      <c r="O7851">
        <v>0</v>
      </c>
      <c r="P7851">
        <v>0</v>
      </c>
      <c r="Q7851">
        <v>0</v>
      </c>
    </row>
    <row r="7852" spans="1:17" x14ac:dyDescent="0.25">
      <c r="A7852" t="s">
        <v>23457</v>
      </c>
      <c r="B7852" t="s">
        <v>73</v>
      </c>
      <c r="C7852" t="s">
        <v>131</v>
      </c>
      <c r="D7852" t="s">
        <v>526</v>
      </c>
      <c r="E7852" t="s">
        <v>21471</v>
      </c>
      <c r="F7852" t="s">
        <v>399</v>
      </c>
      <c r="G7852">
        <v>0</v>
      </c>
      <c r="H7852">
        <v>100</v>
      </c>
      <c r="I7852">
        <v>9</v>
      </c>
      <c r="J7852">
        <v>86</v>
      </c>
      <c r="K7852">
        <v>2</v>
      </c>
      <c r="L7852">
        <v>3</v>
      </c>
      <c r="M7852">
        <v>0</v>
      </c>
      <c r="N7852">
        <v>0</v>
      </c>
      <c r="O7852">
        <v>0</v>
      </c>
      <c r="P7852">
        <v>0</v>
      </c>
      <c r="Q7852">
        <v>0</v>
      </c>
    </row>
    <row r="7853" spans="1:17" x14ac:dyDescent="0.25">
      <c r="A7853" t="s">
        <v>23458</v>
      </c>
      <c r="B7853" t="s">
        <v>73</v>
      </c>
      <c r="C7853" t="s">
        <v>131</v>
      </c>
      <c r="D7853" t="s">
        <v>526</v>
      </c>
      <c r="E7853" t="s">
        <v>21471</v>
      </c>
      <c r="F7853" t="s">
        <v>4245</v>
      </c>
      <c r="G7853">
        <v>0</v>
      </c>
      <c r="H7853">
        <v>0</v>
      </c>
      <c r="I7853">
        <v>0</v>
      </c>
      <c r="J7853">
        <v>0</v>
      </c>
      <c r="K7853">
        <v>0</v>
      </c>
      <c r="L7853">
        <v>0</v>
      </c>
      <c r="M7853">
        <v>100</v>
      </c>
      <c r="N7853">
        <v>0</v>
      </c>
      <c r="O7853">
        <v>0</v>
      </c>
      <c r="P7853">
        <v>0</v>
      </c>
      <c r="Q7853">
        <v>0</v>
      </c>
    </row>
    <row r="7854" spans="1:17" x14ac:dyDescent="0.25">
      <c r="A7854" t="s">
        <v>23459</v>
      </c>
      <c r="B7854" t="s">
        <v>73</v>
      </c>
      <c r="C7854" t="s">
        <v>131</v>
      </c>
      <c r="D7854" t="s">
        <v>526</v>
      </c>
      <c r="E7854" t="s">
        <v>21471</v>
      </c>
      <c r="F7854" t="s">
        <v>394</v>
      </c>
      <c r="G7854">
        <v>0</v>
      </c>
      <c r="H7854">
        <v>0</v>
      </c>
      <c r="I7854">
        <v>0</v>
      </c>
      <c r="J7854">
        <v>0</v>
      </c>
      <c r="K7854">
        <v>0</v>
      </c>
      <c r="L7854">
        <v>0</v>
      </c>
      <c r="M7854">
        <v>0</v>
      </c>
      <c r="N7854">
        <v>96</v>
      </c>
      <c r="O7854">
        <v>91</v>
      </c>
      <c r="P7854">
        <v>1</v>
      </c>
      <c r="Q7854">
        <v>4</v>
      </c>
    </row>
    <row r="7855" spans="1:17" x14ac:dyDescent="0.25">
      <c r="A7855" t="s">
        <v>23460</v>
      </c>
      <c r="B7855" t="s">
        <v>73</v>
      </c>
      <c r="C7855" t="s">
        <v>131</v>
      </c>
      <c r="D7855" t="s">
        <v>526</v>
      </c>
      <c r="E7855" t="s">
        <v>21471</v>
      </c>
      <c r="F7855" t="s">
        <v>395</v>
      </c>
      <c r="G7855">
        <v>0</v>
      </c>
      <c r="H7855">
        <v>0</v>
      </c>
      <c r="I7855">
        <v>0</v>
      </c>
      <c r="J7855">
        <v>0</v>
      </c>
      <c r="K7855">
        <v>0</v>
      </c>
      <c r="L7855">
        <v>0</v>
      </c>
      <c r="M7855">
        <v>0</v>
      </c>
      <c r="N7855">
        <v>89</v>
      </c>
      <c r="O7855">
        <v>85</v>
      </c>
      <c r="P7855">
        <v>0</v>
      </c>
      <c r="Q7855">
        <v>4</v>
      </c>
    </row>
    <row r="7856" spans="1:17" x14ac:dyDescent="0.25">
      <c r="A7856" t="s">
        <v>23461</v>
      </c>
      <c r="B7856" t="s">
        <v>73</v>
      </c>
      <c r="C7856" t="s">
        <v>131</v>
      </c>
      <c r="D7856" t="s">
        <v>526</v>
      </c>
      <c r="E7856" t="s">
        <v>21471</v>
      </c>
      <c r="F7856" t="s">
        <v>525</v>
      </c>
      <c r="G7856">
        <v>100</v>
      </c>
      <c r="H7856">
        <v>0</v>
      </c>
      <c r="I7856">
        <v>0</v>
      </c>
      <c r="J7856">
        <v>0</v>
      </c>
      <c r="K7856">
        <v>0</v>
      </c>
      <c r="L7856">
        <v>0</v>
      </c>
      <c r="M7856">
        <v>0</v>
      </c>
      <c r="N7856">
        <v>0</v>
      </c>
      <c r="O7856">
        <v>0</v>
      </c>
      <c r="P7856">
        <v>0</v>
      </c>
      <c r="Q7856">
        <v>0</v>
      </c>
    </row>
    <row r="7857" spans="1:17" x14ac:dyDescent="0.25">
      <c r="A7857" t="s">
        <v>13187</v>
      </c>
      <c r="B7857" t="s">
        <v>73</v>
      </c>
      <c r="C7857" t="s">
        <v>131</v>
      </c>
      <c r="D7857" t="s">
        <v>527</v>
      </c>
      <c r="E7857" t="s">
        <v>563</v>
      </c>
      <c r="F7857" t="s">
        <v>528</v>
      </c>
      <c r="G7857">
        <v>0</v>
      </c>
      <c r="H7857">
        <v>0</v>
      </c>
      <c r="I7857">
        <v>0</v>
      </c>
      <c r="J7857">
        <v>0</v>
      </c>
      <c r="K7857">
        <v>0</v>
      </c>
      <c r="L7857">
        <v>0</v>
      </c>
      <c r="M7857">
        <v>0</v>
      </c>
      <c r="N7857">
        <v>5</v>
      </c>
      <c r="O7857">
        <v>5</v>
      </c>
      <c r="P7857">
        <v>0</v>
      </c>
      <c r="Q7857">
        <v>0</v>
      </c>
    </row>
    <row r="7858" spans="1:17" x14ac:dyDescent="0.25">
      <c r="A7858" t="s">
        <v>13188</v>
      </c>
      <c r="B7858" t="s">
        <v>73</v>
      </c>
      <c r="C7858" t="s">
        <v>131</v>
      </c>
      <c r="D7858" t="s">
        <v>527</v>
      </c>
      <c r="E7858" t="s">
        <v>563</v>
      </c>
      <c r="F7858" t="s">
        <v>525</v>
      </c>
      <c r="G7858">
        <v>5</v>
      </c>
      <c r="H7858">
        <v>0</v>
      </c>
      <c r="I7858">
        <v>0</v>
      </c>
      <c r="J7858">
        <v>0</v>
      </c>
      <c r="K7858">
        <v>0</v>
      </c>
      <c r="L7858">
        <v>0</v>
      </c>
      <c r="M7858">
        <v>0</v>
      </c>
      <c r="N7858">
        <v>0</v>
      </c>
      <c r="O7858">
        <v>0</v>
      </c>
      <c r="P7858">
        <v>0</v>
      </c>
      <c r="Q7858">
        <v>0</v>
      </c>
    </row>
    <row r="7859" spans="1:17" x14ac:dyDescent="0.25">
      <c r="A7859" t="s">
        <v>23462</v>
      </c>
      <c r="B7859" t="s">
        <v>73</v>
      </c>
      <c r="C7859" t="s">
        <v>131</v>
      </c>
      <c r="D7859" t="s">
        <v>527</v>
      </c>
      <c r="E7859" t="s">
        <v>21471</v>
      </c>
      <c r="F7859" t="s">
        <v>528</v>
      </c>
      <c r="G7859">
        <v>0</v>
      </c>
      <c r="H7859">
        <v>0</v>
      </c>
      <c r="I7859">
        <v>0</v>
      </c>
      <c r="J7859">
        <v>0</v>
      </c>
      <c r="K7859">
        <v>0</v>
      </c>
      <c r="L7859">
        <v>0</v>
      </c>
      <c r="M7859">
        <v>0</v>
      </c>
      <c r="N7859">
        <v>11</v>
      </c>
      <c r="O7859">
        <v>10</v>
      </c>
      <c r="P7859">
        <v>1</v>
      </c>
      <c r="Q7859">
        <v>0</v>
      </c>
    </row>
    <row r="7860" spans="1:17" x14ac:dyDescent="0.25">
      <c r="A7860" t="s">
        <v>23463</v>
      </c>
      <c r="B7860" t="s">
        <v>73</v>
      </c>
      <c r="C7860" t="s">
        <v>131</v>
      </c>
      <c r="D7860" t="s">
        <v>527</v>
      </c>
      <c r="E7860" t="s">
        <v>21471</v>
      </c>
      <c r="F7860" t="s">
        <v>525</v>
      </c>
      <c r="G7860">
        <v>11</v>
      </c>
      <c r="H7860">
        <v>0</v>
      </c>
      <c r="I7860">
        <v>0</v>
      </c>
      <c r="J7860">
        <v>0</v>
      </c>
      <c r="K7860">
        <v>0</v>
      </c>
      <c r="L7860">
        <v>0</v>
      </c>
      <c r="M7860">
        <v>0</v>
      </c>
      <c r="N7860">
        <v>0</v>
      </c>
      <c r="O7860">
        <v>0</v>
      </c>
      <c r="P7860">
        <v>0</v>
      </c>
      <c r="Q7860">
        <v>0</v>
      </c>
    </row>
    <row r="7861" spans="1:17" x14ac:dyDescent="0.25">
      <c r="A7861" t="s">
        <v>23464</v>
      </c>
      <c r="B7861" t="s">
        <v>73</v>
      </c>
      <c r="C7861" t="s">
        <v>131</v>
      </c>
      <c r="D7861" t="s">
        <v>12971</v>
      </c>
      <c r="E7861" t="s">
        <v>21471</v>
      </c>
      <c r="F7861" t="s">
        <v>525</v>
      </c>
      <c r="G7861">
        <v>1</v>
      </c>
      <c r="H7861">
        <v>0</v>
      </c>
      <c r="I7861">
        <v>0</v>
      </c>
      <c r="J7861">
        <v>0</v>
      </c>
      <c r="K7861">
        <v>0</v>
      </c>
      <c r="L7861">
        <v>0</v>
      </c>
      <c r="M7861">
        <v>0</v>
      </c>
      <c r="N7861">
        <v>0</v>
      </c>
      <c r="O7861">
        <v>0</v>
      </c>
      <c r="P7861">
        <v>0</v>
      </c>
      <c r="Q7861">
        <v>0</v>
      </c>
    </row>
    <row r="7862" spans="1:17" x14ac:dyDescent="0.25">
      <c r="A7862" t="s">
        <v>13602</v>
      </c>
      <c r="B7862" t="s">
        <v>73</v>
      </c>
      <c r="C7862" t="s">
        <v>132</v>
      </c>
      <c r="D7862" t="s">
        <v>529</v>
      </c>
      <c r="E7862" t="s">
        <v>563</v>
      </c>
      <c r="F7862" t="s">
        <v>525</v>
      </c>
      <c r="G7862">
        <v>1</v>
      </c>
      <c r="H7862">
        <v>0</v>
      </c>
      <c r="I7862">
        <v>0</v>
      </c>
      <c r="J7862">
        <v>0</v>
      </c>
      <c r="K7862">
        <v>0</v>
      </c>
      <c r="L7862">
        <v>0</v>
      </c>
      <c r="M7862">
        <v>0</v>
      </c>
      <c r="N7862">
        <v>0</v>
      </c>
      <c r="O7862">
        <v>0</v>
      </c>
      <c r="P7862">
        <v>0</v>
      </c>
      <c r="Q7862">
        <v>0</v>
      </c>
    </row>
    <row r="7863" spans="1:17" x14ac:dyDescent="0.25">
      <c r="A7863" t="s">
        <v>23465</v>
      </c>
      <c r="B7863" t="s">
        <v>73</v>
      </c>
      <c r="C7863" t="s">
        <v>132</v>
      </c>
      <c r="D7863" t="s">
        <v>529</v>
      </c>
      <c r="E7863" t="s">
        <v>21471</v>
      </c>
      <c r="F7863" t="s">
        <v>525</v>
      </c>
      <c r="G7863">
        <v>3</v>
      </c>
      <c r="H7863">
        <v>0</v>
      </c>
      <c r="I7863">
        <v>0</v>
      </c>
      <c r="J7863">
        <v>0</v>
      </c>
      <c r="K7863">
        <v>0</v>
      </c>
      <c r="L7863">
        <v>0</v>
      </c>
      <c r="M7863">
        <v>0</v>
      </c>
      <c r="N7863">
        <v>0</v>
      </c>
      <c r="O7863">
        <v>0</v>
      </c>
      <c r="P7863">
        <v>0</v>
      </c>
      <c r="Q7863">
        <v>0</v>
      </c>
    </row>
    <row r="7864" spans="1:17" x14ac:dyDescent="0.25">
      <c r="A7864" t="s">
        <v>13603</v>
      </c>
      <c r="B7864" t="s">
        <v>73</v>
      </c>
      <c r="C7864" t="s">
        <v>132</v>
      </c>
      <c r="D7864" t="s">
        <v>526</v>
      </c>
      <c r="E7864" t="s">
        <v>563</v>
      </c>
      <c r="F7864" t="s">
        <v>396</v>
      </c>
      <c r="G7864">
        <v>0</v>
      </c>
      <c r="H7864">
        <v>6</v>
      </c>
      <c r="I7864">
        <v>1</v>
      </c>
      <c r="J7864">
        <v>5</v>
      </c>
      <c r="K7864">
        <v>0</v>
      </c>
      <c r="L7864">
        <v>0</v>
      </c>
      <c r="M7864">
        <v>0</v>
      </c>
      <c r="N7864">
        <v>0</v>
      </c>
      <c r="O7864">
        <v>0</v>
      </c>
      <c r="P7864">
        <v>0</v>
      </c>
      <c r="Q7864">
        <v>0</v>
      </c>
    </row>
    <row r="7865" spans="1:17" x14ac:dyDescent="0.25">
      <c r="A7865" t="s">
        <v>13604</v>
      </c>
      <c r="B7865" t="s">
        <v>73</v>
      </c>
      <c r="C7865" t="s">
        <v>132</v>
      </c>
      <c r="D7865" t="s">
        <v>526</v>
      </c>
      <c r="E7865" t="s">
        <v>563</v>
      </c>
      <c r="F7865" t="s">
        <v>4236</v>
      </c>
      <c r="G7865">
        <v>0</v>
      </c>
      <c r="H7865">
        <v>6</v>
      </c>
      <c r="I7865">
        <v>1</v>
      </c>
      <c r="J7865">
        <v>5</v>
      </c>
      <c r="K7865">
        <v>0</v>
      </c>
      <c r="L7865">
        <v>0</v>
      </c>
      <c r="M7865">
        <v>0</v>
      </c>
      <c r="N7865">
        <v>0</v>
      </c>
      <c r="O7865">
        <v>0</v>
      </c>
      <c r="P7865">
        <v>0</v>
      </c>
      <c r="Q7865">
        <v>0</v>
      </c>
    </row>
    <row r="7866" spans="1:17" x14ac:dyDescent="0.25">
      <c r="A7866" t="s">
        <v>13605</v>
      </c>
      <c r="B7866" t="s">
        <v>73</v>
      </c>
      <c r="C7866" t="s">
        <v>132</v>
      </c>
      <c r="D7866" t="s">
        <v>526</v>
      </c>
      <c r="E7866" t="s">
        <v>563</v>
      </c>
      <c r="F7866" t="s">
        <v>4238</v>
      </c>
      <c r="G7866">
        <v>0</v>
      </c>
      <c r="H7866">
        <v>0</v>
      </c>
      <c r="I7866">
        <v>0</v>
      </c>
      <c r="J7866">
        <v>0</v>
      </c>
      <c r="K7866">
        <v>0</v>
      </c>
      <c r="L7866">
        <v>0</v>
      </c>
      <c r="M7866">
        <v>6</v>
      </c>
      <c r="N7866">
        <v>0</v>
      </c>
      <c r="O7866">
        <v>0</v>
      </c>
      <c r="P7866">
        <v>0</v>
      </c>
      <c r="Q7866">
        <v>0</v>
      </c>
    </row>
    <row r="7867" spans="1:17" x14ac:dyDescent="0.25">
      <c r="A7867" t="s">
        <v>13606</v>
      </c>
      <c r="B7867" t="s">
        <v>73</v>
      </c>
      <c r="C7867" t="s">
        <v>132</v>
      </c>
      <c r="D7867" t="s">
        <v>526</v>
      </c>
      <c r="E7867" t="s">
        <v>563</v>
      </c>
      <c r="F7867" t="s">
        <v>397</v>
      </c>
      <c r="G7867">
        <v>0</v>
      </c>
      <c r="H7867">
        <v>6</v>
      </c>
      <c r="I7867">
        <v>1</v>
      </c>
      <c r="J7867">
        <v>5</v>
      </c>
      <c r="K7867">
        <v>0</v>
      </c>
      <c r="L7867">
        <v>0</v>
      </c>
      <c r="M7867">
        <v>0</v>
      </c>
      <c r="N7867">
        <v>0</v>
      </c>
      <c r="O7867">
        <v>0</v>
      </c>
      <c r="P7867">
        <v>0</v>
      </c>
      <c r="Q7867">
        <v>0</v>
      </c>
    </row>
    <row r="7868" spans="1:17" x14ac:dyDescent="0.25">
      <c r="A7868" t="s">
        <v>13607</v>
      </c>
      <c r="B7868" t="s">
        <v>73</v>
      </c>
      <c r="C7868" t="s">
        <v>132</v>
      </c>
      <c r="D7868" t="s">
        <v>526</v>
      </c>
      <c r="E7868" t="s">
        <v>563</v>
      </c>
      <c r="F7868" t="s">
        <v>398</v>
      </c>
      <c r="G7868">
        <v>0</v>
      </c>
      <c r="H7868">
        <v>6</v>
      </c>
      <c r="I7868">
        <v>1</v>
      </c>
      <c r="J7868">
        <v>5</v>
      </c>
      <c r="K7868">
        <v>0</v>
      </c>
      <c r="L7868">
        <v>0</v>
      </c>
      <c r="M7868">
        <v>0</v>
      </c>
      <c r="N7868">
        <v>0</v>
      </c>
      <c r="O7868">
        <v>0</v>
      </c>
      <c r="P7868">
        <v>0</v>
      </c>
      <c r="Q7868">
        <v>0</v>
      </c>
    </row>
    <row r="7869" spans="1:17" x14ac:dyDescent="0.25">
      <c r="A7869" t="s">
        <v>13608</v>
      </c>
      <c r="B7869" t="s">
        <v>73</v>
      </c>
      <c r="C7869" t="s">
        <v>132</v>
      </c>
      <c r="D7869" t="s">
        <v>526</v>
      </c>
      <c r="E7869" t="s">
        <v>563</v>
      </c>
      <c r="F7869" t="s">
        <v>4242</v>
      </c>
      <c r="G7869">
        <v>0</v>
      </c>
      <c r="H7869">
        <v>0</v>
      </c>
      <c r="I7869">
        <v>0</v>
      </c>
      <c r="J7869">
        <v>0</v>
      </c>
      <c r="K7869">
        <v>0</v>
      </c>
      <c r="L7869">
        <v>0</v>
      </c>
      <c r="M7869">
        <v>6</v>
      </c>
      <c r="N7869">
        <v>0</v>
      </c>
      <c r="O7869">
        <v>0</v>
      </c>
      <c r="P7869">
        <v>0</v>
      </c>
      <c r="Q7869">
        <v>0</v>
      </c>
    </row>
    <row r="7870" spans="1:17" x14ac:dyDescent="0.25">
      <c r="A7870" t="s">
        <v>13609</v>
      </c>
      <c r="B7870" t="s">
        <v>73</v>
      </c>
      <c r="C7870" t="s">
        <v>132</v>
      </c>
      <c r="D7870" t="s">
        <v>526</v>
      </c>
      <c r="E7870" t="s">
        <v>563</v>
      </c>
      <c r="F7870" t="s">
        <v>399</v>
      </c>
      <c r="G7870">
        <v>0</v>
      </c>
      <c r="H7870">
        <v>6</v>
      </c>
      <c r="I7870">
        <v>1</v>
      </c>
      <c r="J7870">
        <v>5</v>
      </c>
      <c r="K7870">
        <v>0</v>
      </c>
      <c r="L7870">
        <v>0</v>
      </c>
      <c r="M7870">
        <v>0</v>
      </c>
      <c r="N7870">
        <v>0</v>
      </c>
      <c r="O7870">
        <v>0</v>
      </c>
      <c r="P7870">
        <v>0</v>
      </c>
      <c r="Q7870">
        <v>0</v>
      </c>
    </row>
    <row r="7871" spans="1:17" x14ac:dyDescent="0.25">
      <c r="A7871" t="s">
        <v>13610</v>
      </c>
      <c r="B7871" t="s">
        <v>73</v>
      </c>
      <c r="C7871" t="s">
        <v>132</v>
      </c>
      <c r="D7871" t="s">
        <v>526</v>
      </c>
      <c r="E7871" t="s">
        <v>563</v>
      </c>
      <c r="F7871" t="s">
        <v>4245</v>
      </c>
      <c r="G7871">
        <v>0</v>
      </c>
      <c r="H7871">
        <v>0</v>
      </c>
      <c r="I7871">
        <v>0</v>
      </c>
      <c r="J7871">
        <v>0</v>
      </c>
      <c r="K7871">
        <v>0</v>
      </c>
      <c r="L7871">
        <v>0</v>
      </c>
      <c r="M7871">
        <v>6</v>
      </c>
      <c r="N7871">
        <v>0</v>
      </c>
      <c r="O7871">
        <v>0</v>
      </c>
      <c r="P7871">
        <v>0</v>
      </c>
      <c r="Q7871">
        <v>0</v>
      </c>
    </row>
    <row r="7872" spans="1:17" x14ac:dyDescent="0.25">
      <c r="A7872" t="s">
        <v>13611</v>
      </c>
      <c r="B7872" t="s">
        <v>73</v>
      </c>
      <c r="C7872" t="s">
        <v>132</v>
      </c>
      <c r="D7872" t="s">
        <v>526</v>
      </c>
      <c r="E7872" t="s">
        <v>563</v>
      </c>
      <c r="F7872" t="s">
        <v>394</v>
      </c>
      <c r="G7872">
        <v>0</v>
      </c>
      <c r="H7872">
        <v>0</v>
      </c>
      <c r="I7872">
        <v>0</v>
      </c>
      <c r="J7872">
        <v>0</v>
      </c>
      <c r="K7872">
        <v>0</v>
      </c>
      <c r="L7872">
        <v>0</v>
      </c>
      <c r="M7872">
        <v>0</v>
      </c>
      <c r="N7872">
        <v>6</v>
      </c>
      <c r="O7872">
        <v>6</v>
      </c>
      <c r="P7872">
        <v>0</v>
      </c>
      <c r="Q7872">
        <v>0</v>
      </c>
    </row>
    <row r="7873" spans="1:17" x14ac:dyDescent="0.25">
      <c r="A7873" t="s">
        <v>13612</v>
      </c>
      <c r="B7873" t="s">
        <v>73</v>
      </c>
      <c r="C7873" t="s">
        <v>132</v>
      </c>
      <c r="D7873" t="s">
        <v>526</v>
      </c>
      <c r="E7873" t="s">
        <v>563</v>
      </c>
      <c r="F7873" t="s">
        <v>395</v>
      </c>
      <c r="G7873">
        <v>0</v>
      </c>
      <c r="H7873">
        <v>0</v>
      </c>
      <c r="I7873">
        <v>0</v>
      </c>
      <c r="J7873">
        <v>0</v>
      </c>
      <c r="K7873">
        <v>0</v>
      </c>
      <c r="L7873">
        <v>0</v>
      </c>
      <c r="M7873">
        <v>0</v>
      </c>
      <c r="N7873">
        <v>5</v>
      </c>
      <c r="O7873">
        <v>5</v>
      </c>
      <c r="P7873">
        <v>0</v>
      </c>
      <c r="Q7873">
        <v>0</v>
      </c>
    </row>
    <row r="7874" spans="1:17" x14ac:dyDescent="0.25">
      <c r="A7874" t="s">
        <v>13613</v>
      </c>
      <c r="B7874" t="s">
        <v>73</v>
      </c>
      <c r="C7874" t="s">
        <v>132</v>
      </c>
      <c r="D7874" t="s">
        <v>526</v>
      </c>
      <c r="E7874" t="s">
        <v>563</v>
      </c>
      <c r="F7874" t="s">
        <v>525</v>
      </c>
      <c r="G7874">
        <v>6</v>
      </c>
      <c r="H7874">
        <v>0</v>
      </c>
      <c r="I7874">
        <v>0</v>
      </c>
      <c r="J7874">
        <v>0</v>
      </c>
      <c r="K7874">
        <v>0</v>
      </c>
      <c r="L7874">
        <v>0</v>
      </c>
      <c r="M7874">
        <v>0</v>
      </c>
      <c r="N7874">
        <v>0</v>
      </c>
      <c r="O7874">
        <v>0</v>
      </c>
      <c r="P7874">
        <v>0</v>
      </c>
      <c r="Q7874">
        <v>0</v>
      </c>
    </row>
    <row r="7875" spans="1:17" x14ac:dyDescent="0.25">
      <c r="A7875" t="s">
        <v>23466</v>
      </c>
      <c r="B7875" t="s">
        <v>73</v>
      </c>
      <c r="C7875" t="s">
        <v>132</v>
      </c>
      <c r="D7875" t="s">
        <v>526</v>
      </c>
      <c r="E7875" t="s">
        <v>21471</v>
      </c>
      <c r="F7875" t="s">
        <v>396</v>
      </c>
      <c r="G7875">
        <v>0</v>
      </c>
      <c r="H7875">
        <v>5</v>
      </c>
      <c r="I7875">
        <v>0</v>
      </c>
      <c r="J7875">
        <v>4</v>
      </c>
      <c r="K7875">
        <v>1</v>
      </c>
      <c r="L7875">
        <v>0</v>
      </c>
      <c r="M7875">
        <v>0</v>
      </c>
      <c r="N7875">
        <v>0</v>
      </c>
      <c r="O7875">
        <v>0</v>
      </c>
      <c r="P7875">
        <v>0</v>
      </c>
      <c r="Q7875">
        <v>0</v>
      </c>
    </row>
    <row r="7876" spans="1:17" x14ac:dyDescent="0.25">
      <c r="A7876" t="s">
        <v>23467</v>
      </c>
      <c r="B7876" t="s">
        <v>73</v>
      </c>
      <c r="C7876" t="s">
        <v>132</v>
      </c>
      <c r="D7876" t="s">
        <v>526</v>
      </c>
      <c r="E7876" t="s">
        <v>21471</v>
      </c>
      <c r="F7876" t="s">
        <v>4236</v>
      </c>
      <c r="G7876">
        <v>0</v>
      </c>
      <c r="H7876">
        <v>5</v>
      </c>
      <c r="I7876">
        <v>0</v>
      </c>
      <c r="J7876">
        <v>4</v>
      </c>
      <c r="K7876">
        <v>1</v>
      </c>
      <c r="L7876">
        <v>0</v>
      </c>
      <c r="M7876">
        <v>0</v>
      </c>
      <c r="N7876">
        <v>0</v>
      </c>
      <c r="O7876">
        <v>0</v>
      </c>
      <c r="P7876">
        <v>0</v>
      </c>
      <c r="Q7876">
        <v>0</v>
      </c>
    </row>
    <row r="7877" spans="1:17" x14ac:dyDescent="0.25">
      <c r="A7877" t="s">
        <v>23468</v>
      </c>
      <c r="B7877" t="s">
        <v>73</v>
      </c>
      <c r="C7877" t="s">
        <v>132</v>
      </c>
      <c r="D7877" t="s">
        <v>526</v>
      </c>
      <c r="E7877" t="s">
        <v>21471</v>
      </c>
      <c r="F7877" t="s">
        <v>4238</v>
      </c>
      <c r="G7877">
        <v>0</v>
      </c>
      <c r="H7877">
        <v>0</v>
      </c>
      <c r="I7877">
        <v>0</v>
      </c>
      <c r="J7877">
        <v>0</v>
      </c>
      <c r="K7877">
        <v>0</v>
      </c>
      <c r="L7877">
        <v>0</v>
      </c>
      <c r="M7877">
        <v>5</v>
      </c>
      <c r="N7877">
        <v>0</v>
      </c>
      <c r="O7877">
        <v>0</v>
      </c>
      <c r="P7877">
        <v>0</v>
      </c>
      <c r="Q7877">
        <v>0</v>
      </c>
    </row>
    <row r="7878" spans="1:17" x14ac:dyDescent="0.25">
      <c r="A7878" t="s">
        <v>23469</v>
      </c>
      <c r="B7878" t="s">
        <v>73</v>
      </c>
      <c r="C7878" t="s">
        <v>132</v>
      </c>
      <c r="D7878" t="s">
        <v>526</v>
      </c>
      <c r="E7878" t="s">
        <v>21471</v>
      </c>
      <c r="F7878" t="s">
        <v>397</v>
      </c>
      <c r="G7878">
        <v>0</v>
      </c>
      <c r="H7878">
        <v>5</v>
      </c>
      <c r="I7878">
        <v>0</v>
      </c>
      <c r="J7878">
        <v>4</v>
      </c>
      <c r="K7878">
        <v>1</v>
      </c>
      <c r="L7878">
        <v>0</v>
      </c>
      <c r="M7878">
        <v>0</v>
      </c>
      <c r="N7878">
        <v>0</v>
      </c>
      <c r="O7878">
        <v>0</v>
      </c>
      <c r="P7878">
        <v>0</v>
      </c>
      <c r="Q7878">
        <v>0</v>
      </c>
    </row>
    <row r="7879" spans="1:17" x14ac:dyDescent="0.25">
      <c r="A7879" t="s">
        <v>23470</v>
      </c>
      <c r="B7879" t="s">
        <v>73</v>
      </c>
      <c r="C7879" t="s">
        <v>132</v>
      </c>
      <c r="D7879" t="s">
        <v>526</v>
      </c>
      <c r="E7879" t="s">
        <v>21471</v>
      </c>
      <c r="F7879" t="s">
        <v>398</v>
      </c>
      <c r="G7879">
        <v>0</v>
      </c>
      <c r="H7879">
        <v>5</v>
      </c>
      <c r="I7879">
        <v>0</v>
      </c>
      <c r="J7879">
        <v>4</v>
      </c>
      <c r="K7879">
        <v>1</v>
      </c>
      <c r="L7879">
        <v>0</v>
      </c>
      <c r="M7879">
        <v>0</v>
      </c>
      <c r="N7879">
        <v>0</v>
      </c>
      <c r="O7879">
        <v>0</v>
      </c>
      <c r="P7879">
        <v>0</v>
      </c>
      <c r="Q7879">
        <v>0</v>
      </c>
    </row>
    <row r="7880" spans="1:17" x14ac:dyDescent="0.25">
      <c r="A7880" t="s">
        <v>23471</v>
      </c>
      <c r="B7880" t="s">
        <v>73</v>
      </c>
      <c r="C7880" t="s">
        <v>132</v>
      </c>
      <c r="D7880" t="s">
        <v>526</v>
      </c>
      <c r="E7880" t="s">
        <v>21471</v>
      </c>
      <c r="F7880" t="s">
        <v>4242</v>
      </c>
      <c r="G7880">
        <v>0</v>
      </c>
      <c r="H7880">
        <v>0</v>
      </c>
      <c r="I7880">
        <v>0</v>
      </c>
      <c r="J7880">
        <v>0</v>
      </c>
      <c r="K7880">
        <v>0</v>
      </c>
      <c r="L7880">
        <v>0</v>
      </c>
      <c r="M7880">
        <v>5</v>
      </c>
      <c r="N7880">
        <v>0</v>
      </c>
      <c r="O7880">
        <v>0</v>
      </c>
      <c r="P7880">
        <v>0</v>
      </c>
      <c r="Q7880">
        <v>0</v>
      </c>
    </row>
    <row r="7881" spans="1:17" x14ac:dyDescent="0.25">
      <c r="A7881" t="s">
        <v>23472</v>
      </c>
      <c r="B7881" t="s">
        <v>73</v>
      </c>
      <c r="C7881" t="s">
        <v>132</v>
      </c>
      <c r="D7881" t="s">
        <v>526</v>
      </c>
      <c r="E7881" t="s">
        <v>21471</v>
      </c>
      <c r="F7881" t="s">
        <v>399</v>
      </c>
      <c r="G7881">
        <v>0</v>
      </c>
      <c r="H7881">
        <v>5</v>
      </c>
      <c r="I7881">
        <v>0</v>
      </c>
      <c r="J7881">
        <v>4</v>
      </c>
      <c r="K7881">
        <v>1</v>
      </c>
      <c r="L7881">
        <v>0</v>
      </c>
      <c r="M7881">
        <v>0</v>
      </c>
      <c r="N7881">
        <v>0</v>
      </c>
      <c r="O7881">
        <v>0</v>
      </c>
      <c r="P7881">
        <v>0</v>
      </c>
      <c r="Q7881">
        <v>0</v>
      </c>
    </row>
    <row r="7882" spans="1:17" x14ac:dyDescent="0.25">
      <c r="A7882" t="s">
        <v>23473</v>
      </c>
      <c r="B7882" t="s">
        <v>73</v>
      </c>
      <c r="C7882" t="s">
        <v>198</v>
      </c>
      <c r="D7882" t="s">
        <v>526</v>
      </c>
      <c r="E7882" t="s">
        <v>21471</v>
      </c>
      <c r="F7882" t="s">
        <v>396</v>
      </c>
      <c r="G7882">
        <v>0</v>
      </c>
      <c r="H7882">
        <v>8</v>
      </c>
      <c r="I7882">
        <v>3</v>
      </c>
      <c r="J7882">
        <v>5</v>
      </c>
      <c r="K7882">
        <v>0</v>
      </c>
      <c r="L7882">
        <v>0</v>
      </c>
      <c r="M7882">
        <v>0</v>
      </c>
      <c r="N7882">
        <v>0</v>
      </c>
      <c r="O7882">
        <v>0</v>
      </c>
      <c r="P7882">
        <v>0</v>
      </c>
      <c r="Q7882">
        <v>0</v>
      </c>
    </row>
    <row r="7883" spans="1:17" x14ac:dyDescent="0.25">
      <c r="A7883" t="s">
        <v>23474</v>
      </c>
      <c r="B7883" t="s">
        <v>73</v>
      </c>
      <c r="C7883" t="s">
        <v>198</v>
      </c>
      <c r="D7883" t="s">
        <v>526</v>
      </c>
      <c r="E7883" t="s">
        <v>21471</v>
      </c>
      <c r="F7883" t="s">
        <v>4236</v>
      </c>
      <c r="G7883">
        <v>0</v>
      </c>
      <c r="H7883">
        <v>8</v>
      </c>
      <c r="I7883">
        <v>3</v>
      </c>
      <c r="J7883">
        <v>5</v>
      </c>
      <c r="K7883">
        <v>0</v>
      </c>
      <c r="L7883">
        <v>0</v>
      </c>
      <c r="M7883">
        <v>0</v>
      </c>
      <c r="N7883">
        <v>0</v>
      </c>
      <c r="O7883">
        <v>0</v>
      </c>
      <c r="P7883">
        <v>0</v>
      </c>
      <c r="Q7883">
        <v>0</v>
      </c>
    </row>
    <row r="7884" spans="1:17" x14ac:dyDescent="0.25">
      <c r="A7884" t="s">
        <v>23475</v>
      </c>
      <c r="B7884" t="s">
        <v>73</v>
      </c>
      <c r="C7884" t="s">
        <v>198</v>
      </c>
      <c r="D7884" t="s">
        <v>526</v>
      </c>
      <c r="E7884" t="s">
        <v>21471</v>
      </c>
      <c r="F7884" t="s">
        <v>4238</v>
      </c>
      <c r="G7884">
        <v>0</v>
      </c>
      <c r="H7884">
        <v>0</v>
      </c>
      <c r="I7884">
        <v>0</v>
      </c>
      <c r="J7884">
        <v>0</v>
      </c>
      <c r="K7884">
        <v>0</v>
      </c>
      <c r="L7884">
        <v>0</v>
      </c>
      <c r="M7884">
        <v>8</v>
      </c>
      <c r="N7884">
        <v>0</v>
      </c>
      <c r="O7884">
        <v>0</v>
      </c>
      <c r="P7884">
        <v>0</v>
      </c>
      <c r="Q7884">
        <v>0</v>
      </c>
    </row>
    <row r="7885" spans="1:17" x14ac:dyDescent="0.25">
      <c r="A7885" t="s">
        <v>23476</v>
      </c>
      <c r="B7885" t="s">
        <v>73</v>
      </c>
      <c r="C7885" t="s">
        <v>198</v>
      </c>
      <c r="D7885" t="s">
        <v>526</v>
      </c>
      <c r="E7885" t="s">
        <v>21471</v>
      </c>
      <c r="F7885" t="s">
        <v>397</v>
      </c>
      <c r="G7885">
        <v>0</v>
      </c>
      <c r="H7885">
        <v>8</v>
      </c>
      <c r="I7885">
        <v>3</v>
      </c>
      <c r="J7885">
        <v>5</v>
      </c>
      <c r="K7885">
        <v>0</v>
      </c>
      <c r="L7885">
        <v>0</v>
      </c>
      <c r="M7885">
        <v>0</v>
      </c>
      <c r="N7885">
        <v>0</v>
      </c>
      <c r="O7885">
        <v>0</v>
      </c>
      <c r="P7885">
        <v>0</v>
      </c>
      <c r="Q7885">
        <v>0</v>
      </c>
    </row>
    <row r="7886" spans="1:17" x14ac:dyDescent="0.25">
      <c r="A7886" t="s">
        <v>23477</v>
      </c>
      <c r="B7886" t="s">
        <v>73</v>
      </c>
      <c r="C7886" t="s">
        <v>198</v>
      </c>
      <c r="D7886" t="s">
        <v>526</v>
      </c>
      <c r="E7886" t="s">
        <v>21471</v>
      </c>
      <c r="F7886" t="s">
        <v>398</v>
      </c>
      <c r="G7886">
        <v>0</v>
      </c>
      <c r="H7886">
        <v>8</v>
      </c>
      <c r="I7886">
        <v>3</v>
      </c>
      <c r="J7886">
        <v>5</v>
      </c>
      <c r="K7886">
        <v>0</v>
      </c>
      <c r="L7886">
        <v>0</v>
      </c>
      <c r="M7886">
        <v>0</v>
      </c>
      <c r="N7886">
        <v>0</v>
      </c>
      <c r="O7886">
        <v>0</v>
      </c>
      <c r="P7886">
        <v>0</v>
      </c>
      <c r="Q7886">
        <v>0</v>
      </c>
    </row>
    <row r="7887" spans="1:17" x14ac:dyDescent="0.25">
      <c r="A7887" t="s">
        <v>23478</v>
      </c>
      <c r="B7887" t="s">
        <v>73</v>
      </c>
      <c r="C7887" t="s">
        <v>198</v>
      </c>
      <c r="D7887" t="s">
        <v>526</v>
      </c>
      <c r="E7887" t="s">
        <v>21471</v>
      </c>
      <c r="F7887" t="s">
        <v>4242</v>
      </c>
      <c r="G7887">
        <v>0</v>
      </c>
      <c r="H7887">
        <v>0</v>
      </c>
      <c r="I7887">
        <v>0</v>
      </c>
      <c r="J7887">
        <v>0</v>
      </c>
      <c r="K7887">
        <v>0</v>
      </c>
      <c r="L7887">
        <v>0</v>
      </c>
      <c r="M7887">
        <v>8</v>
      </c>
      <c r="N7887">
        <v>0</v>
      </c>
      <c r="O7887">
        <v>0</v>
      </c>
      <c r="P7887">
        <v>0</v>
      </c>
      <c r="Q7887">
        <v>0</v>
      </c>
    </row>
    <row r="7888" spans="1:17" x14ac:dyDescent="0.25">
      <c r="A7888" t="s">
        <v>23479</v>
      </c>
      <c r="B7888" t="s">
        <v>73</v>
      </c>
      <c r="C7888" t="s">
        <v>198</v>
      </c>
      <c r="D7888" t="s">
        <v>526</v>
      </c>
      <c r="E7888" t="s">
        <v>21471</v>
      </c>
      <c r="F7888" t="s">
        <v>399</v>
      </c>
      <c r="G7888">
        <v>0</v>
      </c>
      <c r="H7888">
        <v>8</v>
      </c>
      <c r="I7888">
        <v>3</v>
      </c>
      <c r="J7888">
        <v>5</v>
      </c>
      <c r="K7888">
        <v>0</v>
      </c>
      <c r="L7888">
        <v>0</v>
      </c>
      <c r="M7888">
        <v>0</v>
      </c>
      <c r="N7888">
        <v>0</v>
      </c>
      <c r="O7888">
        <v>0</v>
      </c>
      <c r="P7888">
        <v>0</v>
      </c>
      <c r="Q7888">
        <v>0</v>
      </c>
    </row>
    <row r="7889" spans="1:17" x14ac:dyDescent="0.25">
      <c r="A7889" t="s">
        <v>23480</v>
      </c>
      <c r="B7889" t="s">
        <v>73</v>
      </c>
      <c r="C7889" t="s">
        <v>198</v>
      </c>
      <c r="D7889" t="s">
        <v>526</v>
      </c>
      <c r="E7889" t="s">
        <v>21471</v>
      </c>
      <c r="F7889" t="s">
        <v>4245</v>
      </c>
      <c r="G7889">
        <v>0</v>
      </c>
      <c r="H7889">
        <v>0</v>
      </c>
      <c r="I7889">
        <v>0</v>
      </c>
      <c r="J7889">
        <v>0</v>
      </c>
      <c r="K7889">
        <v>0</v>
      </c>
      <c r="L7889">
        <v>0</v>
      </c>
      <c r="M7889">
        <v>8</v>
      </c>
      <c r="N7889">
        <v>0</v>
      </c>
      <c r="O7889">
        <v>0</v>
      </c>
      <c r="P7889">
        <v>0</v>
      </c>
      <c r="Q7889">
        <v>0</v>
      </c>
    </row>
    <row r="7890" spans="1:17" x14ac:dyDescent="0.25">
      <c r="A7890" t="s">
        <v>23481</v>
      </c>
      <c r="B7890" t="s">
        <v>73</v>
      </c>
      <c r="C7890" t="s">
        <v>198</v>
      </c>
      <c r="D7890" t="s">
        <v>526</v>
      </c>
      <c r="E7890" t="s">
        <v>21471</v>
      </c>
      <c r="F7890" t="s">
        <v>394</v>
      </c>
      <c r="G7890">
        <v>0</v>
      </c>
      <c r="H7890">
        <v>0</v>
      </c>
      <c r="I7890">
        <v>0</v>
      </c>
      <c r="J7890">
        <v>0</v>
      </c>
      <c r="K7890">
        <v>0</v>
      </c>
      <c r="L7890">
        <v>0</v>
      </c>
      <c r="M7890">
        <v>0</v>
      </c>
      <c r="N7890">
        <v>8</v>
      </c>
      <c r="O7890">
        <v>8</v>
      </c>
      <c r="P7890">
        <v>0</v>
      </c>
      <c r="Q7890">
        <v>0</v>
      </c>
    </row>
    <row r="7891" spans="1:17" x14ac:dyDescent="0.25">
      <c r="A7891" t="s">
        <v>23482</v>
      </c>
      <c r="B7891" t="s">
        <v>73</v>
      </c>
      <c r="C7891" t="s">
        <v>198</v>
      </c>
      <c r="D7891" t="s">
        <v>526</v>
      </c>
      <c r="E7891" t="s">
        <v>21471</v>
      </c>
      <c r="F7891" t="s">
        <v>395</v>
      </c>
      <c r="G7891">
        <v>0</v>
      </c>
      <c r="H7891">
        <v>0</v>
      </c>
      <c r="I7891">
        <v>0</v>
      </c>
      <c r="J7891">
        <v>0</v>
      </c>
      <c r="K7891">
        <v>0</v>
      </c>
      <c r="L7891">
        <v>0</v>
      </c>
      <c r="M7891">
        <v>0</v>
      </c>
      <c r="N7891">
        <v>6</v>
      </c>
      <c r="O7891">
        <v>6</v>
      </c>
      <c r="P7891">
        <v>0</v>
      </c>
      <c r="Q7891">
        <v>0</v>
      </c>
    </row>
    <row r="7892" spans="1:17" x14ac:dyDescent="0.25">
      <c r="A7892" t="s">
        <v>23483</v>
      </c>
      <c r="B7892" t="s">
        <v>73</v>
      </c>
      <c r="C7892" t="s">
        <v>198</v>
      </c>
      <c r="D7892" t="s">
        <v>526</v>
      </c>
      <c r="E7892" t="s">
        <v>21471</v>
      </c>
      <c r="F7892" t="s">
        <v>525</v>
      </c>
      <c r="G7892">
        <v>8</v>
      </c>
      <c r="H7892">
        <v>0</v>
      </c>
      <c r="I7892">
        <v>0</v>
      </c>
      <c r="J7892">
        <v>0</v>
      </c>
      <c r="K7892">
        <v>0</v>
      </c>
      <c r="L7892">
        <v>0</v>
      </c>
      <c r="M7892">
        <v>0</v>
      </c>
      <c r="N7892">
        <v>0</v>
      </c>
      <c r="O7892">
        <v>0</v>
      </c>
      <c r="P7892">
        <v>0</v>
      </c>
      <c r="Q7892">
        <v>0</v>
      </c>
    </row>
    <row r="7893" spans="1:17" x14ac:dyDescent="0.25">
      <c r="A7893" t="s">
        <v>23484</v>
      </c>
      <c r="B7893" t="s">
        <v>73</v>
      </c>
      <c r="C7893" t="s">
        <v>198</v>
      </c>
      <c r="D7893" t="s">
        <v>527</v>
      </c>
      <c r="E7893" t="s">
        <v>21471</v>
      </c>
      <c r="F7893" t="s">
        <v>528</v>
      </c>
      <c r="G7893">
        <v>0</v>
      </c>
      <c r="H7893">
        <v>0</v>
      </c>
      <c r="I7893">
        <v>0</v>
      </c>
      <c r="J7893">
        <v>0</v>
      </c>
      <c r="K7893">
        <v>0</v>
      </c>
      <c r="L7893">
        <v>0</v>
      </c>
      <c r="M7893">
        <v>0</v>
      </c>
      <c r="N7893">
        <v>4</v>
      </c>
      <c r="O7893">
        <v>4</v>
      </c>
      <c r="P7893">
        <v>0</v>
      </c>
      <c r="Q7893">
        <v>0</v>
      </c>
    </row>
    <row r="7894" spans="1:17" x14ac:dyDescent="0.25">
      <c r="A7894" t="s">
        <v>23485</v>
      </c>
      <c r="B7894" t="s">
        <v>73</v>
      </c>
      <c r="C7894" t="s">
        <v>198</v>
      </c>
      <c r="D7894" t="s">
        <v>527</v>
      </c>
      <c r="E7894" t="s">
        <v>21471</v>
      </c>
      <c r="F7894" t="s">
        <v>525</v>
      </c>
      <c r="G7894">
        <v>4</v>
      </c>
      <c r="H7894">
        <v>0</v>
      </c>
      <c r="I7894">
        <v>0</v>
      </c>
      <c r="J7894">
        <v>0</v>
      </c>
      <c r="K7894">
        <v>0</v>
      </c>
      <c r="L7894">
        <v>0</v>
      </c>
      <c r="M7894">
        <v>0</v>
      </c>
      <c r="N7894">
        <v>0</v>
      </c>
      <c r="O7894">
        <v>0</v>
      </c>
      <c r="P7894">
        <v>0</v>
      </c>
      <c r="Q7894">
        <v>0</v>
      </c>
    </row>
    <row r="7895" spans="1:17" x14ac:dyDescent="0.25">
      <c r="A7895" t="s">
        <v>13189</v>
      </c>
      <c r="B7895" t="s">
        <v>73</v>
      </c>
      <c r="C7895" t="s">
        <v>199</v>
      </c>
      <c r="D7895" t="s">
        <v>529</v>
      </c>
      <c r="E7895" t="s">
        <v>563</v>
      </c>
      <c r="F7895" t="s">
        <v>525</v>
      </c>
      <c r="G7895">
        <v>2</v>
      </c>
      <c r="H7895">
        <v>0</v>
      </c>
      <c r="I7895">
        <v>0</v>
      </c>
      <c r="J7895">
        <v>0</v>
      </c>
      <c r="K7895">
        <v>0</v>
      </c>
      <c r="L7895">
        <v>0</v>
      </c>
      <c r="M7895">
        <v>0</v>
      </c>
      <c r="N7895">
        <v>0</v>
      </c>
      <c r="O7895">
        <v>0</v>
      </c>
      <c r="P7895">
        <v>0</v>
      </c>
      <c r="Q7895">
        <v>0</v>
      </c>
    </row>
    <row r="7896" spans="1:17" x14ac:dyDescent="0.25">
      <c r="A7896" t="s">
        <v>23880</v>
      </c>
      <c r="B7896" t="s">
        <v>73</v>
      </c>
      <c r="C7896" t="s">
        <v>199</v>
      </c>
      <c r="D7896" t="s">
        <v>529</v>
      </c>
      <c r="E7896" t="s">
        <v>21471</v>
      </c>
      <c r="F7896" t="s">
        <v>525</v>
      </c>
      <c r="G7896">
        <v>4</v>
      </c>
      <c r="H7896">
        <v>0</v>
      </c>
      <c r="I7896">
        <v>0</v>
      </c>
      <c r="J7896">
        <v>0</v>
      </c>
      <c r="K7896">
        <v>0</v>
      </c>
      <c r="L7896">
        <v>0</v>
      </c>
      <c r="M7896">
        <v>0</v>
      </c>
      <c r="N7896">
        <v>0</v>
      </c>
      <c r="O7896">
        <v>0</v>
      </c>
      <c r="P7896">
        <v>0</v>
      </c>
      <c r="Q7896">
        <v>0</v>
      </c>
    </row>
    <row r="7897" spans="1:17" x14ac:dyDescent="0.25">
      <c r="A7897" t="s">
        <v>13190</v>
      </c>
      <c r="B7897" t="s">
        <v>73</v>
      </c>
      <c r="C7897" t="s">
        <v>199</v>
      </c>
      <c r="D7897" t="s">
        <v>526</v>
      </c>
      <c r="E7897" t="s">
        <v>563</v>
      </c>
      <c r="F7897" t="s">
        <v>396</v>
      </c>
      <c r="G7897">
        <v>0</v>
      </c>
      <c r="H7897">
        <v>16</v>
      </c>
      <c r="I7897">
        <v>1</v>
      </c>
      <c r="J7897">
        <v>12</v>
      </c>
      <c r="K7897">
        <v>1</v>
      </c>
      <c r="L7897">
        <v>2</v>
      </c>
      <c r="M7897">
        <v>0</v>
      </c>
      <c r="N7897">
        <v>0</v>
      </c>
      <c r="O7897">
        <v>0</v>
      </c>
      <c r="P7897">
        <v>0</v>
      </c>
      <c r="Q7897">
        <v>0</v>
      </c>
    </row>
    <row r="7898" spans="1:17" x14ac:dyDescent="0.25">
      <c r="A7898" t="s">
        <v>13191</v>
      </c>
      <c r="B7898" t="s">
        <v>73</v>
      </c>
      <c r="C7898" t="s">
        <v>199</v>
      </c>
      <c r="D7898" t="s">
        <v>526</v>
      </c>
      <c r="E7898" t="s">
        <v>563</v>
      </c>
      <c r="F7898" t="s">
        <v>4236</v>
      </c>
      <c r="G7898">
        <v>0</v>
      </c>
      <c r="H7898">
        <v>16</v>
      </c>
      <c r="I7898">
        <v>1</v>
      </c>
      <c r="J7898">
        <v>12</v>
      </c>
      <c r="K7898">
        <v>1</v>
      </c>
      <c r="L7898">
        <v>2</v>
      </c>
      <c r="M7898">
        <v>0</v>
      </c>
      <c r="N7898">
        <v>0</v>
      </c>
      <c r="O7898">
        <v>0</v>
      </c>
      <c r="P7898">
        <v>0</v>
      </c>
      <c r="Q7898">
        <v>0</v>
      </c>
    </row>
    <row r="7899" spans="1:17" x14ac:dyDescent="0.25">
      <c r="A7899" t="s">
        <v>13192</v>
      </c>
      <c r="B7899" t="s">
        <v>73</v>
      </c>
      <c r="C7899" t="s">
        <v>199</v>
      </c>
      <c r="D7899" t="s">
        <v>526</v>
      </c>
      <c r="E7899" t="s">
        <v>563</v>
      </c>
      <c r="F7899" t="s">
        <v>4238</v>
      </c>
      <c r="G7899">
        <v>0</v>
      </c>
      <c r="H7899">
        <v>0</v>
      </c>
      <c r="I7899">
        <v>0</v>
      </c>
      <c r="J7899">
        <v>0</v>
      </c>
      <c r="K7899">
        <v>0</v>
      </c>
      <c r="L7899">
        <v>0</v>
      </c>
      <c r="M7899">
        <v>16</v>
      </c>
      <c r="N7899">
        <v>0</v>
      </c>
      <c r="O7899">
        <v>0</v>
      </c>
      <c r="P7899">
        <v>0</v>
      </c>
      <c r="Q7899">
        <v>0</v>
      </c>
    </row>
    <row r="7900" spans="1:17" x14ac:dyDescent="0.25">
      <c r="A7900" t="s">
        <v>13193</v>
      </c>
      <c r="B7900" t="s">
        <v>73</v>
      </c>
      <c r="C7900" t="s">
        <v>199</v>
      </c>
      <c r="D7900" t="s">
        <v>526</v>
      </c>
      <c r="E7900" t="s">
        <v>563</v>
      </c>
      <c r="F7900" t="s">
        <v>397</v>
      </c>
      <c r="G7900">
        <v>0</v>
      </c>
      <c r="H7900">
        <v>16</v>
      </c>
      <c r="I7900">
        <v>1</v>
      </c>
      <c r="J7900">
        <v>12</v>
      </c>
      <c r="K7900">
        <v>1</v>
      </c>
      <c r="L7900">
        <v>2</v>
      </c>
      <c r="M7900">
        <v>0</v>
      </c>
      <c r="N7900">
        <v>0</v>
      </c>
      <c r="O7900">
        <v>0</v>
      </c>
      <c r="P7900">
        <v>0</v>
      </c>
      <c r="Q7900">
        <v>0</v>
      </c>
    </row>
    <row r="7901" spans="1:17" x14ac:dyDescent="0.25">
      <c r="A7901" t="s">
        <v>13194</v>
      </c>
      <c r="B7901" t="s">
        <v>73</v>
      </c>
      <c r="C7901" t="s">
        <v>199</v>
      </c>
      <c r="D7901" t="s">
        <v>526</v>
      </c>
      <c r="E7901" t="s">
        <v>563</v>
      </c>
      <c r="F7901" t="s">
        <v>398</v>
      </c>
      <c r="G7901">
        <v>0</v>
      </c>
      <c r="H7901">
        <v>16</v>
      </c>
      <c r="I7901">
        <v>1</v>
      </c>
      <c r="J7901">
        <v>12</v>
      </c>
      <c r="K7901">
        <v>1</v>
      </c>
      <c r="L7901">
        <v>2</v>
      </c>
      <c r="M7901">
        <v>0</v>
      </c>
      <c r="N7901">
        <v>0</v>
      </c>
      <c r="O7901">
        <v>0</v>
      </c>
      <c r="P7901">
        <v>0</v>
      </c>
      <c r="Q7901">
        <v>0</v>
      </c>
    </row>
    <row r="7902" spans="1:17" x14ac:dyDescent="0.25">
      <c r="A7902" t="s">
        <v>13195</v>
      </c>
      <c r="B7902" t="s">
        <v>73</v>
      </c>
      <c r="C7902" t="s">
        <v>199</v>
      </c>
      <c r="D7902" t="s">
        <v>526</v>
      </c>
      <c r="E7902" t="s">
        <v>563</v>
      </c>
      <c r="F7902" t="s">
        <v>4242</v>
      </c>
      <c r="G7902">
        <v>0</v>
      </c>
      <c r="H7902">
        <v>0</v>
      </c>
      <c r="I7902">
        <v>0</v>
      </c>
      <c r="J7902">
        <v>0</v>
      </c>
      <c r="K7902">
        <v>0</v>
      </c>
      <c r="L7902">
        <v>0</v>
      </c>
      <c r="M7902">
        <v>16</v>
      </c>
      <c r="N7902">
        <v>0</v>
      </c>
      <c r="O7902">
        <v>0</v>
      </c>
      <c r="P7902">
        <v>0</v>
      </c>
      <c r="Q7902">
        <v>0</v>
      </c>
    </row>
    <row r="7903" spans="1:17" x14ac:dyDescent="0.25">
      <c r="A7903" t="s">
        <v>13196</v>
      </c>
      <c r="B7903" t="s">
        <v>73</v>
      </c>
      <c r="C7903" t="s">
        <v>199</v>
      </c>
      <c r="D7903" t="s">
        <v>526</v>
      </c>
      <c r="E7903" t="s">
        <v>563</v>
      </c>
      <c r="F7903" t="s">
        <v>399</v>
      </c>
      <c r="G7903">
        <v>0</v>
      </c>
      <c r="H7903">
        <v>16</v>
      </c>
      <c r="I7903">
        <v>1</v>
      </c>
      <c r="J7903">
        <v>12</v>
      </c>
      <c r="K7903">
        <v>1</v>
      </c>
      <c r="L7903">
        <v>2</v>
      </c>
      <c r="M7903">
        <v>0</v>
      </c>
      <c r="N7903">
        <v>0</v>
      </c>
      <c r="O7903">
        <v>0</v>
      </c>
      <c r="P7903">
        <v>0</v>
      </c>
      <c r="Q7903">
        <v>0</v>
      </c>
    </row>
    <row r="7904" spans="1:17" x14ac:dyDescent="0.25">
      <c r="A7904" t="s">
        <v>13197</v>
      </c>
      <c r="B7904" t="s">
        <v>73</v>
      </c>
      <c r="C7904" t="s">
        <v>199</v>
      </c>
      <c r="D7904" t="s">
        <v>526</v>
      </c>
      <c r="E7904" t="s">
        <v>563</v>
      </c>
      <c r="F7904" t="s">
        <v>4245</v>
      </c>
      <c r="G7904">
        <v>0</v>
      </c>
      <c r="H7904">
        <v>0</v>
      </c>
      <c r="I7904">
        <v>0</v>
      </c>
      <c r="J7904">
        <v>0</v>
      </c>
      <c r="K7904">
        <v>0</v>
      </c>
      <c r="L7904">
        <v>0</v>
      </c>
      <c r="M7904">
        <v>16</v>
      </c>
      <c r="N7904">
        <v>0</v>
      </c>
      <c r="O7904">
        <v>0</v>
      </c>
      <c r="P7904">
        <v>0</v>
      </c>
      <c r="Q7904">
        <v>0</v>
      </c>
    </row>
    <row r="7905" spans="1:17" x14ac:dyDescent="0.25">
      <c r="A7905" t="s">
        <v>13198</v>
      </c>
      <c r="B7905" t="s">
        <v>73</v>
      </c>
      <c r="C7905" t="s">
        <v>199</v>
      </c>
      <c r="D7905" t="s">
        <v>526</v>
      </c>
      <c r="E7905" t="s">
        <v>563</v>
      </c>
      <c r="F7905" t="s">
        <v>394</v>
      </c>
      <c r="G7905">
        <v>0</v>
      </c>
      <c r="H7905">
        <v>0</v>
      </c>
      <c r="I7905">
        <v>0</v>
      </c>
      <c r="J7905">
        <v>0</v>
      </c>
      <c r="K7905">
        <v>0</v>
      </c>
      <c r="L7905">
        <v>0</v>
      </c>
      <c r="M7905">
        <v>0</v>
      </c>
      <c r="N7905">
        <v>16</v>
      </c>
      <c r="O7905">
        <v>14</v>
      </c>
      <c r="P7905">
        <v>2</v>
      </c>
      <c r="Q7905">
        <v>0</v>
      </c>
    </row>
    <row r="7906" spans="1:17" x14ac:dyDescent="0.25">
      <c r="A7906" t="s">
        <v>13199</v>
      </c>
      <c r="B7906" t="s">
        <v>73</v>
      </c>
      <c r="C7906" t="s">
        <v>199</v>
      </c>
      <c r="D7906" t="s">
        <v>526</v>
      </c>
      <c r="E7906" t="s">
        <v>563</v>
      </c>
      <c r="F7906" t="s">
        <v>395</v>
      </c>
      <c r="G7906">
        <v>0</v>
      </c>
      <c r="H7906">
        <v>0</v>
      </c>
      <c r="I7906">
        <v>0</v>
      </c>
      <c r="J7906">
        <v>0</v>
      </c>
      <c r="K7906">
        <v>0</v>
      </c>
      <c r="L7906">
        <v>0</v>
      </c>
      <c r="M7906">
        <v>0</v>
      </c>
      <c r="N7906">
        <v>16</v>
      </c>
      <c r="O7906">
        <v>14</v>
      </c>
      <c r="P7906">
        <v>2</v>
      </c>
      <c r="Q7906">
        <v>0</v>
      </c>
    </row>
    <row r="7907" spans="1:17" x14ac:dyDescent="0.25">
      <c r="A7907" t="s">
        <v>13200</v>
      </c>
      <c r="B7907" t="s">
        <v>73</v>
      </c>
      <c r="C7907" t="s">
        <v>199</v>
      </c>
      <c r="D7907" t="s">
        <v>526</v>
      </c>
      <c r="E7907" t="s">
        <v>563</v>
      </c>
      <c r="F7907" t="s">
        <v>525</v>
      </c>
      <c r="G7907">
        <v>16</v>
      </c>
      <c r="H7907">
        <v>0</v>
      </c>
      <c r="I7907">
        <v>0</v>
      </c>
      <c r="J7907">
        <v>0</v>
      </c>
      <c r="K7907">
        <v>0</v>
      </c>
      <c r="L7907">
        <v>0</v>
      </c>
      <c r="M7907">
        <v>0</v>
      </c>
      <c r="N7907">
        <v>0</v>
      </c>
      <c r="O7907">
        <v>0</v>
      </c>
      <c r="P7907">
        <v>0</v>
      </c>
      <c r="Q7907">
        <v>0</v>
      </c>
    </row>
    <row r="7908" spans="1:17" x14ac:dyDescent="0.25">
      <c r="A7908" t="s">
        <v>23881</v>
      </c>
      <c r="B7908" t="s">
        <v>73</v>
      </c>
      <c r="C7908" t="s">
        <v>199</v>
      </c>
      <c r="D7908" t="s">
        <v>526</v>
      </c>
      <c r="E7908" t="s">
        <v>21471</v>
      </c>
      <c r="F7908" t="s">
        <v>396</v>
      </c>
      <c r="G7908">
        <v>0</v>
      </c>
      <c r="H7908">
        <v>17</v>
      </c>
      <c r="I7908">
        <v>2</v>
      </c>
      <c r="J7908">
        <v>14</v>
      </c>
      <c r="K7908">
        <v>1</v>
      </c>
      <c r="L7908">
        <v>0</v>
      </c>
      <c r="M7908">
        <v>0</v>
      </c>
      <c r="N7908">
        <v>0</v>
      </c>
      <c r="O7908">
        <v>0</v>
      </c>
      <c r="P7908">
        <v>0</v>
      </c>
      <c r="Q7908">
        <v>0</v>
      </c>
    </row>
    <row r="7909" spans="1:17" x14ac:dyDescent="0.25">
      <c r="A7909" t="s">
        <v>23882</v>
      </c>
      <c r="B7909" t="s">
        <v>73</v>
      </c>
      <c r="C7909" t="s">
        <v>199</v>
      </c>
      <c r="D7909" t="s">
        <v>526</v>
      </c>
      <c r="E7909" t="s">
        <v>21471</v>
      </c>
      <c r="F7909" t="s">
        <v>4236</v>
      </c>
      <c r="G7909">
        <v>0</v>
      </c>
      <c r="H7909">
        <v>17</v>
      </c>
      <c r="I7909">
        <v>2</v>
      </c>
      <c r="J7909">
        <v>14</v>
      </c>
      <c r="K7909">
        <v>1</v>
      </c>
      <c r="L7909">
        <v>0</v>
      </c>
      <c r="M7909">
        <v>0</v>
      </c>
      <c r="N7909">
        <v>0</v>
      </c>
      <c r="O7909">
        <v>0</v>
      </c>
      <c r="P7909">
        <v>0</v>
      </c>
      <c r="Q7909">
        <v>0</v>
      </c>
    </row>
    <row r="7910" spans="1:17" x14ac:dyDescent="0.25">
      <c r="A7910" t="s">
        <v>23883</v>
      </c>
      <c r="B7910" t="s">
        <v>73</v>
      </c>
      <c r="C7910" t="s">
        <v>199</v>
      </c>
      <c r="D7910" t="s">
        <v>526</v>
      </c>
      <c r="E7910" t="s">
        <v>21471</v>
      </c>
      <c r="F7910" t="s">
        <v>4238</v>
      </c>
      <c r="G7910">
        <v>0</v>
      </c>
      <c r="H7910">
        <v>0</v>
      </c>
      <c r="I7910">
        <v>0</v>
      </c>
      <c r="J7910">
        <v>0</v>
      </c>
      <c r="K7910">
        <v>0</v>
      </c>
      <c r="L7910">
        <v>0</v>
      </c>
      <c r="M7910">
        <v>17</v>
      </c>
      <c r="N7910">
        <v>0</v>
      </c>
      <c r="O7910">
        <v>0</v>
      </c>
      <c r="P7910">
        <v>0</v>
      </c>
      <c r="Q7910">
        <v>0</v>
      </c>
    </row>
    <row r="7911" spans="1:17" x14ac:dyDescent="0.25">
      <c r="A7911" t="s">
        <v>23884</v>
      </c>
      <c r="B7911" t="s">
        <v>73</v>
      </c>
      <c r="C7911" t="s">
        <v>199</v>
      </c>
      <c r="D7911" t="s">
        <v>526</v>
      </c>
      <c r="E7911" t="s">
        <v>21471</v>
      </c>
      <c r="F7911" t="s">
        <v>397</v>
      </c>
      <c r="G7911">
        <v>0</v>
      </c>
      <c r="H7911">
        <v>17</v>
      </c>
      <c r="I7911">
        <v>2</v>
      </c>
      <c r="J7911">
        <v>14</v>
      </c>
      <c r="K7911">
        <v>1</v>
      </c>
      <c r="L7911">
        <v>0</v>
      </c>
      <c r="M7911">
        <v>0</v>
      </c>
      <c r="N7911">
        <v>0</v>
      </c>
      <c r="O7911">
        <v>0</v>
      </c>
      <c r="P7911">
        <v>0</v>
      </c>
      <c r="Q7911">
        <v>0</v>
      </c>
    </row>
    <row r="7912" spans="1:17" x14ac:dyDescent="0.25">
      <c r="A7912" t="s">
        <v>23885</v>
      </c>
      <c r="B7912" t="s">
        <v>72</v>
      </c>
      <c r="C7912" t="s">
        <v>132</v>
      </c>
      <c r="D7912" t="s">
        <v>526</v>
      </c>
      <c r="E7912" t="s">
        <v>21471</v>
      </c>
      <c r="F7912" t="s">
        <v>525</v>
      </c>
      <c r="G7912">
        <v>19</v>
      </c>
      <c r="H7912">
        <v>0</v>
      </c>
      <c r="I7912">
        <v>0</v>
      </c>
      <c r="J7912">
        <v>0</v>
      </c>
      <c r="K7912">
        <v>0</v>
      </c>
      <c r="L7912">
        <v>0</v>
      </c>
      <c r="M7912">
        <v>0</v>
      </c>
      <c r="N7912">
        <v>0</v>
      </c>
      <c r="O7912">
        <v>0</v>
      </c>
      <c r="P7912">
        <v>0</v>
      </c>
      <c r="Q7912">
        <v>0</v>
      </c>
    </row>
    <row r="7913" spans="1:17" x14ac:dyDescent="0.25">
      <c r="A7913" t="s">
        <v>13567</v>
      </c>
      <c r="B7913" t="s">
        <v>72</v>
      </c>
      <c r="C7913" t="s">
        <v>132</v>
      </c>
      <c r="D7913" t="s">
        <v>527</v>
      </c>
      <c r="E7913" t="s">
        <v>563</v>
      </c>
      <c r="F7913" t="s">
        <v>528</v>
      </c>
      <c r="G7913">
        <v>0</v>
      </c>
      <c r="H7913">
        <v>0</v>
      </c>
      <c r="I7913">
        <v>0</v>
      </c>
      <c r="J7913">
        <v>0</v>
      </c>
      <c r="K7913">
        <v>0</v>
      </c>
      <c r="L7913">
        <v>0</v>
      </c>
      <c r="M7913">
        <v>0</v>
      </c>
      <c r="N7913">
        <v>2</v>
      </c>
      <c r="O7913">
        <v>2</v>
      </c>
      <c r="P7913">
        <v>0</v>
      </c>
      <c r="Q7913">
        <v>0</v>
      </c>
    </row>
    <row r="7914" spans="1:17" x14ac:dyDescent="0.25">
      <c r="A7914" t="s">
        <v>17495</v>
      </c>
      <c r="B7914" t="s">
        <v>72</v>
      </c>
      <c r="C7914" t="s">
        <v>132</v>
      </c>
      <c r="D7914" t="s">
        <v>527</v>
      </c>
      <c r="E7914" t="s">
        <v>563</v>
      </c>
      <c r="F7914" t="s">
        <v>525</v>
      </c>
      <c r="G7914">
        <v>2</v>
      </c>
      <c r="H7914">
        <v>0</v>
      </c>
      <c r="I7914">
        <v>0</v>
      </c>
      <c r="J7914">
        <v>0</v>
      </c>
      <c r="K7914">
        <v>0</v>
      </c>
      <c r="L7914">
        <v>0</v>
      </c>
      <c r="M7914">
        <v>0</v>
      </c>
      <c r="N7914">
        <v>0</v>
      </c>
      <c r="O7914">
        <v>0</v>
      </c>
      <c r="P7914">
        <v>0</v>
      </c>
      <c r="Q7914">
        <v>0</v>
      </c>
    </row>
    <row r="7915" spans="1:17" x14ac:dyDescent="0.25">
      <c r="A7915" t="s">
        <v>17496</v>
      </c>
      <c r="B7915" t="s">
        <v>72</v>
      </c>
      <c r="C7915" t="s">
        <v>132</v>
      </c>
      <c r="D7915" t="s">
        <v>12971</v>
      </c>
      <c r="E7915" t="s">
        <v>563</v>
      </c>
      <c r="F7915" t="s">
        <v>525</v>
      </c>
      <c r="G7915">
        <v>2</v>
      </c>
      <c r="H7915">
        <v>0</v>
      </c>
      <c r="I7915">
        <v>0</v>
      </c>
      <c r="J7915">
        <v>0</v>
      </c>
      <c r="K7915">
        <v>0</v>
      </c>
      <c r="L7915">
        <v>0</v>
      </c>
      <c r="M7915">
        <v>0</v>
      </c>
      <c r="N7915">
        <v>0</v>
      </c>
      <c r="O7915">
        <v>0</v>
      </c>
      <c r="P7915">
        <v>0</v>
      </c>
      <c r="Q7915">
        <v>0</v>
      </c>
    </row>
    <row r="7916" spans="1:17" x14ac:dyDescent="0.25">
      <c r="A7916" t="s">
        <v>23886</v>
      </c>
      <c r="B7916" t="s">
        <v>72</v>
      </c>
      <c r="C7916" t="s">
        <v>132</v>
      </c>
      <c r="D7916" t="s">
        <v>12971</v>
      </c>
      <c r="E7916" t="s">
        <v>21471</v>
      </c>
      <c r="F7916" t="s">
        <v>525</v>
      </c>
      <c r="G7916">
        <v>1</v>
      </c>
      <c r="H7916">
        <v>0</v>
      </c>
      <c r="I7916">
        <v>0</v>
      </c>
      <c r="J7916">
        <v>0</v>
      </c>
      <c r="K7916">
        <v>0</v>
      </c>
      <c r="L7916">
        <v>0</v>
      </c>
      <c r="M7916">
        <v>0</v>
      </c>
      <c r="N7916">
        <v>0</v>
      </c>
      <c r="O7916">
        <v>0</v>
      </c>
      <c r="P7916">
        <v>0</v>
      </c>
      <c r="Q7916">
        <v>0</v>
      </c>
    </row>
    <row r="7917" spans="1:17" x14ac:dyDescent="0.25">
      <c r="A7917" t="s">
        <v>17497</v>
      </c>
      <c r="B7917" t="s">
        <v>72</v>
      </c>
      <c r="C7917" t="s">
        <v>133</v>
      </c>
      <c r="D7917" t="s">
        <v>529</v>
      </c>
      <c r="E7917" t="s">
        <v>563</v>
      </c>
      <c r="F7917" t="s">
        <v>525</v>
      </c>
      <c r="G7917">
        <v>8</v>
      </c>
      <c r="H7917">
        <v>0</v>
      </c>
      <c r="I7917">
        <v>0</v>
      </c>
      <c r="J7917">
        <v>0</v>
      </c>
      <c r="K7917">
        <v>0</v>
      </c>
      <c r="L7917">
        <v>0</v>
      </c>
      <c r="M7917">
        <v>0</v>
      </c>
      <c r="N7917">
        <v>0</v>
      </c>
      <c r="O7917">
        <v>0</v>
      </c>
      <c r="P7917">
        <v>0</v>
      </c>
      <c r="Q7917">
        <v>0</v>
      </c>
    </row>
    <row r="7918" spans="1:17" x14ac:dyDescent="0.25">
      <c r="A7918" t="s">
        <v>23887</v>
      </c>
      <c r="B7918" t="s">
        <v>72</v>
      </c>
      <c r="C7918" t="s">
        <v>133</v>
      </c>
      <c r="D7918" t="s">
        <v>529</v>
      </c>
      <c r="E7918" t="s">
        <v>21471</v>
      </c>
      <c r="F7918" t="s">
        <v>525</v>
      </c>
      <c r="G7918">
        <v>4</v>
      </c>
      <c r="H7918">
        <v>0</v>
      </c>
      <c r="I7918">
        <v>0</v>
      </c>
      <c r="J7918">
        <v>0</v>
      </c>
      <c r="K7918">
        <v>0</v>
      </c>
      <c r="L7918">
        <v>0</v>
      </c>
      <c r="M7918">
        <v>0</v>
      </c>
      <c r="N7918">
        <v>0</v>
      </c>
      <c r="O7918">
        <v>0</v>
      </c>
      <c r="P7918">
        <v>0</v>
      </c>
      <c r="Q7918">
        <v>0</v>
      </c>
    </row>
    <row r="7919" spans="1:17" x14ac:dyDescent="0.25">
      <c r="A7919" t="s">
        <v>17498</v>
      </c>
      <c r="B7919" t="s">
        <v>72</v>
      </c>
      <c r="C7919" t="s">
        <v>133</v>
      </c>
      <c r="D7919" t="s">
        <v>526</v>
      </c>
      <c r="E7919" t="s">
        <v>563</v>
      </c>
      <c r="F7919" t="s">
        <v>396</v>
      </c>
      <c r="G7919">
        <v>0</v>
      </c>
      <c r="H7919">
        <v>24</v>
      </c>
      <c r="I7919">
        <v>4</v>
      </c>
      <c r="J7919">
        <v>16</v>
      </c>
      <c r="K7919">
        <v>2</v>
      </c>
      <c r="L7919">
        <v>2</v>
      </c>
      <c r="M7919">
        <v>0</v>
      </c>
      <c r="N7919">
        <v>0</v>
      </c>
      <c r="O7919">
        <v>0</v>
      </c>
      <c r="P7919">
        <v>0</v>
      </c>
      <c r="Q7919">
        <v>0</v>
      </c>
    </row>
    <row r="7920" spans="1:17" x14ac:dyDescent="0.25">
      <c r="A7920" t="s">
        <v>17499</v>
      </c>
      <c r="B7920" t="s">
        <v>72</v>
      </c>
      <c r="C7920" t="s">
        <v>133</v>
      </c>
      <c r="D7920" t="s">
        <v>526</v>
      </c>
      <c r="E7920" t="s">
        <v>563</v>
      </c>
      <c r="F7920" t="s">
        <v>4236</v>
      </c>
      <c r="G7920">
        <v>0</v>
      </c>
      <c r="H7920">
        <v>24</v>
      </c>
      <c r="I7920">
        <v>3</v>
      </c>
      <c r="J7920">
        <v>17</v>
      </c>
      <c r="K7920">
        <v>2</v>
      </c>
      <c r="L7920">
        <v>2</v>
      </c>
      <c r="M7920">
        <v>0</v>
      </c>
      <c r="N7920">
        <v>0</v>
      </c>
      <c r="O7920">
        <v>0</v>
      </c>
      <c r="P7920">
        <v>0</v>
      </c>
      <c r="Q7920">
        <v>0</v>
      </c>
    </row>
    <row r="7921" spans="1:17" x14ac:dyDescent="0.25">
      <c r="A7921" t="s">
        <v>17500</v>
      </c>
      <c r="B7921" t="s">
        <v>72</v>
      </c>
      <c r="C7921" t="s">
        <v>133</v>
      </c>
      <c r="D7921" t="s">
        <v>526</v>
      </c>
      <c r="E7921" t="s">
        <v>563</v>
      </c>
      <c r="F7921" t="s">
        <v>4238</v>
      </c>
      <c r="G7921">
        <v>0</v>
      </c>
      <c r="H7921">
        <v>0</v>
      </c>
      <c r="I7921">
        <v>0</v>
      </c>
      <c r="J7921">
        <v>0</v>
      </c>
      <c r="K7921">
        <v>0</v>
      </c>
      <c r="L7921">
        <v>0</v>
      </c>
      <c r="M7921">
        <v>24</v>
      </c>
      <c r="N7921">
        <v>0</v>
      </c>
      <c r="O7921">
        <v>0</v>
      </c>
      <c r="P7921">
        <v>0</v>
      </c>
      <c r="Q7921">
        <v>0</v>
      </c>
    </row>
    <row r="7922" spans="1:17" x14ac:dyDescent="0.25">
      <c r="A7922" t="s">
        <v>17501</v>
      </c>
      <c r="B7922" t="s">
        <v>72</v>
      </c>
      <c r="C7922" t="s">
        <v>133</v>
      </c>
      <c r="D7922" t="s">
        <v>526</v>
      </c>
      <c r="E7922" t="s">
        <v>563</v>
      </c>
      <c r="F7922" t="s">
        <v>397</v>
      </c>
      <c r="G7922">
        <v>0</v>
      </c>
      <c r="H7922">
        <v>24</v>
      </c>
      <c r="I7922">
        <v>3</v>
      </c>
      <c r="J7922">
        <v>17</v>
      </c>
      <c r="K7922">
        <v>2</v>
      </c>
      <c r="L7922">
        <v>2</v>
      </c>
      <c r="M7922">
        <v>0</v>
      </c>
      <c r="N7922">
        <v>0</v>
      </c>
      <c r="O7922">
        <v>0</v>
      </c>
      <c r="P7922">
        <v>0</v>
      </c>
      <c r="Q7922">
        <v>0</v>
      </c>
    </row>
    <row r="7923" spans="1:17" x14ac:dyDescent="0.25">
      <c r="A7923" t="s">
        <v>17502</v>
      </c>
      <c r="B7923" t="s">
        <v>72</v>
      </c>
      <c r="C7923" t="s">
        <v>133</v>
      </c>
      <c r="D7923" t="s">
        <v>526</v>
      </c>
      <c r="E7923" t="s">
        <v>563</v>
      </c>
      <c r="F7923" t="s">
        <v>398</v>
      </c>
      <c r="G7923">
        <v>0</v>
      </c>
      <c r="H7923">
        <v>24</v>
      </c>
      <c r="I7923">
        <v>3</v>
      </c>
      <c r="J7923">
        <v>17</v>
      </c>
      <c r="K7923">
        <v>2</v>
      </c>
      <c r="L7923">
        <v>2</v>
      </c>
      <c r="M7923">
        <v>0</v>
      </c>
      <c r="N7923">
        <v>0</v>
      </c>
      <c r="O7923">
        <v>0</v>
      </c>
      <c r="P7923">
        <v>0</v>
      </c>
      <c r="Q7923">
        <v>0</v>
      </c>
    </row>
    <row r="7924" spans="1:17" x14ac:dyDescent="0.25">
      <c r="A7924" t="s">
        <v>17503</v>
      </c>
      <c r="B7924" t="s">
        <v>72</v>
      </c>
      <c r="C7924" t="s">
        <v>133</v>
      </c>
      <c r="D7924" t="s">
        <v>526</v>
      </c>
      <c r="E7924" t="s">
        <v>563</v>
      </c>
      <c r="F7924" t="s">
        <v>4242</v>
      </c>
      <c r="G7924">
        <v>0</v>
      </c>
      <c r="H7924">
        <v>0</v>
      </c>
      <c r="I7924">
        <v>0</v>
      </c>
      <c r="J7924">
        <v>0</v>
      </c>
      <c r="K7924">
        <v>0</v>
      </c>
      <c r="L7924">
        <v>0</v>
      </c>
      <c r="M7924">
        <v>24</v>
      </c>
      <c r="N7924">
        <v>0</v>
      </c>
      <c r="O7924">
        <v>0</v>
      </c>
      <c r="P7924">
        <v>0</v>
      </c>
      <c r="Q7924">
        <v>0</v>
      </c>
    </row>
    <row r="7925" spans="1:17" x14ac:dyDescent="0.25">
      <c r="A7925" t="s">
        <v>17504</v>
      </c>
      <c r="B7925" t="s">
        <v>72</v>
      </c>
      <c r="C7925" t="s">
        <v>133</v>
      </c>
      <c r="D7925" t="s">
        <v>526</v>
      </c>
      <c r="E7925" t="s">
        <v>563</v>
      </c>
      <c r="F7925" t="s">
        <v>399</v>
      </c>
      <c r="G7925">
        <v>0</v>
      </c>
      <c r="H7925">
        <v>24</v>
      </c>
      <c r="I7925">
        <v>4</v>
      </c>
      <c r="J7925">
        <v>16</v>
      </c>
      <c r="K7925">
        <v>2</v>
      </c>
      <c r="L7925">
        <v>2</v>
      </c>
      <c r="M7925">
        <v>0</v>
      </c>
      <c r="N7925">
        <v>0</v>
      </c>
      <c r="O7925">
        <v>0</v>
      </c>
      <c r="P7925">
        <v>0</v>
      </c>
      <c r="Q7925">
        <v>0</v>
      </c>
    </row>
    <row r="7926" spans="1:17" x14ac:dyDescent="0.25">
      <c r="A7926" t="s">
        <v>17505</v>
      </c>
      <c r="B7926" t="s">
        <v>72</v>
      </c>
      <c r="C7926" t="s">
        <v>133</v>
      </c>
      <c r="D7926" t="s">
        <v>526</v>
      </c>
      <c r="E7926" t="s">
        <v>563</v>
      </c>
      <c r="F7926" t="s">
        <v>4245</v>
      </c>
      <c r="G7926">
        <v>0</v>
      </c>
      <c r="H7926">
        <v>0</v>
      </c>
      <c r="I7926">
        <v>0</v>
      </c>
      <c r="J7926">
        <v>0</v>
      </c>
      <c r="K7926">
        <v>0</v>
      </c>
      <c r="L7926">
        <v>0</v>
      </c>
      <c r="M7926">
        <v>24</v>
      </c>
      <c r="N7926">
        <v>0</v>
      </c>
      <c r="O7926">
        <v>0</v>
      </c>
      <c r="P7926">
        <v>0</v>
      </c>
      <c r="Q7926">
        <v>0</v>
      </c>
    </row>
    <row r="7927" spans="1:17" x14ac:dyDescent="0.25">
      <c r="A7927" t="s">
        <v>25665</v>
      </c>
      <c r="B7927" t="s">
        <v>74</v>
      </c>
      <c r="C7927" t="s">
        <v>143</v>
      </c>
      <c r="D7927" t="s">
        <v>526</v>
      </c>
      <c r="E7927" t="s">
        <v>21471</v>
      </c>
      <c r="F7927" t="s">
        <v>525</v>
      </c>
      <c r="G7927">
        <v>17</v>
      </c>
      <c r="H7927">
        <v>0</v>
      </c>
      <c r="I7927">
        <v>0</v>
      </c>
      <c r="J7927">
        <v>0</v>
      </c>
      <c r="K7927">
        <v>0</v>
      </c>
      <c r="L7927">
        <v>0</v>
      </c>
      <c r="M7927">
        <v>0</v>
      </c>
      <c r="N7927">
        <v>0</v>
      </c>
      <c r="O7927">
        <v>0</v>
      </c>
      <c r="P7927">
        <v>0</v>
      </c>
      <c r="Q7927">
        <v>0</v>
      </c>
    </row>
    <row r="7928" spans="1:17" x14ac:dyDescent="0.25">
      <c r="A7928" t="s">
        <v>18232</v>
      </c>
      <c r="B7928" t="s">
        <v>74</v>
      </c>
      <c r="C7928" t="s">
        <v>143</v>
      </c>
      <c r="D7928" t="s">
        <v>12971</v>
      </c>
      <c r="E7928" t="s">
        <v>563</v>
      </c>
      <c r="F7928" t="s">
        <v>525</v>
      </c>
      <c r="G7928">
        <v>1</v>
      </c>
      <c r="H7928">
        <v>0</v>
      </c>
      <c r="I7928">
        <v>0</v>
      </c>
      <c r="J7928">
        <v>0</v>
      </c>
      <c r="K7928">
        <v>0</v>
      </c>
      <c r="L7928">
        <v>0</v>
      </c>
      <c r="M7928">
        <v>0</v>
      </c>
      <c r="N7928">
        <v>0</v>
      </c>
      <c r="O7928">
        <v>0</v>
      </c>
      <c r="P7928">
        <v>0</v>
      </c>
      <c r="Q7928">
        <v>0</v>
      </c>
    </row>
    <row r="7929" spans="1:17" x14ac:dyDescent="0.25">
      <c r="A7929" t="s">
        <v>25666</v>
      </c>
      <c r="B7929" t="s">
        <v>74</v>
      </c>
      <c r="C7929" t="s">
        <v>143</v>
      </c>
      <c r="D7929" t="s">
        <v>12971</v>
      </c>
      <c r="E7929" t="s">
        <v>21471</v>
      </c>
      <c r="F7929" t="s">
        <v>525</v>
      </c>
      <c r="G7929">
        <v>2</v>
      </c>
      <c r="H7929">
        <v>0</v>
      </c>
      <c r="I7929">
        <v>0</v>
      </c>
      <c r="J7929">
        <v>0</v>
      </c>
      <c r="K7929">
        <v>0</v>
      </c>
      <c r="L7929">
        <v>0</v>
      </c>
      <c r="M7929">
        <v>0</v>
      </c>
      <c r="N7929">
        <v>0</v>
      </c>
      <c r="O7929">
        <v>0</v>
      </c>
      <c r="P7929">
        <v>0</v>
      </c>
      <c r="Q7929">
        <v>0</v>
      </c>
    </row>
    <row r="7930" spans="1:17" x14ac:dyDescent="0.25">
      <c r="A7930" t="s">
        <v>18233</v>
      </c>
      <c r="B7930" t="s">
        <v>74</v>
      </c>
      <c r="C7930" t="s">
        <v>144</v>
      </c>
      <c r="D7930" t="s">
        <v>529</v>
      </c>
      <c r="E7930" t="s">
        <v>563</v>
      </c>
      <c r="F7930" t="s">
        <v>525</v>
      </c>
      <c r="G7930">
        <v>1</v>
      </c>
      <c r="H7930">
        <v>0</v>
      </c>
      <c r="I7930">
        <v>0</v>
      </c>
      <c r="J7930">
        <v>0</v>
      </c>
      <c r="K7930">
        <v>0</v>
      </c>
      <c r="L7930">
        <v>0</v>
      </c>
      <c r="M7930">
        <v>0</v>
      </c>
      <c r="N7930">
        <v>0</v>
      </c>
      <c r="O7930">
        <v>0</v>
      </c>
      <c r="P7930">
        <v>0</v>
      </c>
      <c r="Q7930">
        <v>0</v>
      </c>
    </row>
    <row r="7931" spans="1:17" x14ac:dyDescent="0.25">
      <c r="A7931" t="s">
        <v>25667</v>
      </c>
      <c r="B7931" t="s">
        <v>74</v>
      </c>
      <c r="C7931" t="s">
        <v>144</v>
      </c>
      <c r="D7931" t="s">
        <v>529</v>
      </c>
      <c r="E7931" t="s">
        <v>21471</v>
      </c>
      <c r="F7931" t="s">
        <v>525</v>
      </c>
      <c r="G7931">
        <v>2</v>
      </c>
      <c r="H7931">
        <v>0</v>
      </c>
      <c r="I7931">
        <v>0</v>
      </c>
      <c r="J7931">
        <v>0</v>
      </c>
      <c r="K7931">
        <v>0</v>
      </c>
      <c r="L7931">
        <v>0</v>
      </c>
      <c r="M7931">
        <v>0</v>
      </c>
      <c r="N7931">
        <v>0</v>
      </c>
      <c r="O7931">
        <v>0</v>
      </c>
      <c r="P7931">
        <v>0</v>
      </c>
      <c r="Q7931">
        <v>0</v>
      </c>
    </row>
    <row r="7932" spans="1:17" x14ac:dyDescent="0.25">
      <c r="A7932" t="s">
        <v>18234</v>
      </c>
      <c r="B7932" t="s">
        <v>74</v>
      </c>
      <c r="C7932" t="s">
        <v>144</v>
      </c>
      <c r="D7932" t="s">
        <v>526</v>
      </c>
      <c r="E7932" t="s">
        <v>563</v>
      </c>
      <c r="F7932" t="s">
        <v>396</v>
      </c>
      <c r="G7932">
        <v>0</v>
      </c>
      <c r="H7932">
        <v>50</v>
      </c>
      <c r="I7932">
        <v>9</v>
      </c>
      <c r="J7932">
        <v>36</v>
      </c>
      <c r="K7932">
        <v>4</v>
      </c>
      <c r="L7932">
        <v>1</v>
      </c>
      <c r="M7932">
        <v>0</v>
      </c>
      <c r="N7932">
        <v>0</v>
      </c>
      <c r="O7932">
        <v>0</v>
      </c>
      <c r="P7932">
        <v>0</v>
      </c>
      <c r="Q7932">
        <v>0</v>
      </c>
    </row>
    <row r="7933" spans="1:17" x14ac:dyDescent="0.25">
      <c r="A7933" t="s">
        <v>18235</v>
      </c>
      <c r="B7933" t="s">
        <v>74</v>
      </c>
      <c r="C7933" t="s">
        <v>144</v>
      </c>
      <c r="D7933" t="s">
        <v>526</v>
      </c>
      <c r="E7933" t="s">
        <v>563</v>
      </c>
      <c r="F7933" t="s">
        <v>4236</v>
      </c>
      <c r="G7933">
        <v>0</v>
      </c>
      <c r="H7933">
        <v>50</v>
      </c>
      <c r="I7933">
        <v>8</v>
      </c>
      <c r="J7933">
        <v>36</v>
      </c>
      <c r="K7933">
        <v>3</v>
      </c>
      <c r="L7933">
        <v>3</v>
      </c>
      <c r="M7933">
        <v>0</v>
      </c>
      <c r="N7933">
        <v>0</v>
      </c>
      <c r="O7933">
        <v>0</v>
      </c>
      <c r="P7933">
        <v>0</v>
      </c>
      <c r="Q7933">
        <v>0</v>
      </c>
    </row>
    <row r="7934" spans="1:17" x14ac:dyDescent="0.25">
      <c r="A7934" t="s">
        <v>18236</v>
      </c>
      <c r="B7934" t="s">
        <v>74</v>
      </c>
      <c r="C7934" t="s">
        <v>144</v>
      </c>
      <c r="D7934" t="s">
        <v>526</v>
      </c>
      <c r="E7934" t="s">
        <v>563</v>
      </c>
      <c r="F7934" t="s">
        <v>4238</v>
      </c>
      <c r="G7934">
        <v>0</v>
      </c>
      <c r="H7934">
        <v>0</v>
      </c>
      <c r="I7934">
        <v>0</v>
      </c>
      <c r="J7934">
        <v>0</v>
      </c>
      <c r="K7934">
        <v>0</v>
      </c>
      <c r="L7934">
        <v>0</v>
      </c>
      <c r="M7934">
        <v>50</v>
      </c>
      <c r="N7934">
        <v>0</v>
      </c>
      <c r="O7934">
        <v>0</v>
      </c>
      <c r="P7934">
        <v>0</v>
      </c>
      <c r="Q7934">
        <v>0</v>
      </c>
    </row>
    <row r="7935" spans="1:17" x14ac:dyDescent="0.25">
      <c r="A7935" t="s">
        <v>18237</v>
      </c>
      <c r="B7935" t="s">
        <v>74</v>
      </c>
      <c r="C7935" t="s">
        <v>144</v>
      </c>
      <c r="D7935" t="s">
        <v>526</v>
      </c>
      <c r="E7935" t="s">
        <v>563</v>
      </c>
      <c r="F7935" t="s">
        <v>397</v>
      </c>
      <c r="G7935">
        <v>0</v>
      </c>
      <c r="H7935">
        <v>50</v>
      </c>
      <c r="I7935">
        <v>8</v>
      </c>
      <c r="J7935">
        <v>36</v>
      </c>
      <c r="K7935">
        <v>3</v>
      </c>
      <c r="L7935">
        <v>3</v>
      </c>
      <c r="M7935">
        <v>0</v>
      </c>
      <c r="N7935">
        <v>0</v>
      </c>
      <c r="O7935">
        <v>0</v>
      </c>
      <c r="P7935">
        <v>0</v>
      </c>
      <c r="Q7935">
        <v>0</v>
      </c>
    </row>
    <row r="7936" spans="1:17" x14ac:dyDescent="0.25">
      <c r="A7936" t="s">
        <v>18238</v>
      </c>
      <c r="B7936" t="s">
        <v>74</v>
      </c>
      <c r="C7936" t="s">
        <v>144</v>
      </c>
      <c r="D7936" t="s">
        <v>526</v>
      </c>
      <c r="E7936" t="s">
        <v>563</v>
      </c>
      <c r="F7936" t="s">
        <v>398</v>
      </c>
      <c r="G7936">
        <v>0</v>
      </c>
      <c r="H7936">
        <v>50</v>
      </c>
      <c r="I7936">
        <v>8</v>
      </c>
      <c r="J7936">
        <v>36</v>
      </c>
      <c r="K7936">
        <v>3</v>
      </c>
      <c r="L7936">
        <v>3</v>
      </c>
      <c r="M7936">
        <v>0</v>
      </c>
      <c r="N7936">
        <v>0</v>
      </c>
      <c r="O7936">
        <v>0</v>
      </c>
      <c r="P7936">
        <v>0</v>
      </c>
      <c r="Q7936">
        <v>0</v>
      </c>
    </row>
    <row r="7937" spans="1:17" x14ac:dyDescent="0.25">
      <c r="A7937" t="s">
        <v>18239</v>
      </c>
      <c r="B7937" t="s">
        <v>74</v>
      </c>
      <c r="C7937" t="s">
        <v>144</v>
      </c>
      <c r="D7937" t="s">
        <v>526</v>
      </c>
      <c r="E7937" t="s">
        <v>563</v>
      </c>
      <c r="F7937" t="s">
        <v>4242</v>
      </c>
      <c r="G7937">
        <v>0</v>
      </c>
      <c r="H7937">
        <v>0</v>
      </c>
      <c r="I7937">
        <v>0</v>
      </c>
      <c r="J7937">
        <v>0</v>
      </c>
      <c r="K7937">
        <v>0</v>
      </c>
      <c r="L7937">
        <v>0</v>
      </c>
      <c r="M7937">
        <v>50</v>
      </c>
      <c r="N7937">
        <v>0</v>
      </c>
      <c r="O7937">
        <v>0</v>
      </c>
      <c r="P7937">
        <v>0</v>
      </c>
      <c r="Q7937">
        <v>0</v>
      </c>
    </row>
    <row r="7938" spans="1:17" x14ac:dyDescent="0.25">
      <c r="A7938" t="s">
        <v>18240</v>
      </c>
      <c r="B7938" t="s">
        <v>74</v>
      </c>
      <c r="C7938" t="s">
        <v>144</v>
      </c>
      <c r="D7938" t="s">
        <v>526</v>
      </c>
      <c r="E7938" t="s">
        <v>563</v>
      </c>
      <c r="F7938" t="s">
        <v>399</v>
      </c>
      <c r="G7938">
        <v>0</v>
      </c>
      <c r="H7938">
        <v>50</v>
      </c>
      <c r="I7938">
        <v>9</v>
      </c>
      <c r="J7938">
        <v>36</v>
      </c>
      <c r="K7938">
        <v>4</v>
      </c>
      <c r="L7938">
        <v>1</v>
      </c>
      <c r="M7938">
        <v>0</v>
      </c>
      <c r="N7938">
        <v>0</v>
      </c>
      <c r="O7938">
        <v>0</v>
      </c>
      <c r="P7938">
        <v>0</v>
      </c>
      <c r="Q7938">
        <v>0</v>
      </c>
    </row>
    <row r="7939" spans="1:17" x14ac:dyDescent="0.25">
      <c r="A7939" t="s">
        <v>18241</v>
      </c>
      <c r="B7939" t="s">
        <v>74</v>
      </c>
      <c r="C7939" t="s">
        <v>144</v>
      </c>
      <c r="D7939" t="s">
        <v>526</v>
      </c>
      <c r="E7939" t="s">
        <v>563</v>
      </c>
      <c r="F7939" t="s">
        <v>4245</v>
      </c>
      <c r="G7939">
        <v>0</v>
      </c>
      <c r="H7939">
        <v>0</v>
      </c>
      <c r="I7939">
        <v>0</v>
      </c>
      <c r="J7939">
        <v>0</v>
      </c>
      <c r="K7939">
        <v>0</v>
      </c>
      <c r="L7939">
        <v>0</v>
      </c>
      <c r="M7939">
        <v>50</v>
      </c>
      <c r="N7939">
        <v>0</v>
      </c>
      <c r="O7939">
        <v>0</v>
      </c>
      <c r="P7939">
        <v>0</v>
      </c>
      <c r="Q7939">
        <v>0</v>
      </c>
    </row>
    <row r="7940" spans="1:17" x14ac:dyDescent="0.25">
      <c r="A7940" t="s">
        <v>18242</v>
      </c>
      <c r="B7940" t="s">
        <v>74</v>
      </c>
      <c r="C7940" t="s">
        <v>144</v>
      </c>
      <c r="D7940" t="s">
        <v>526</v>
      </c>
      <c r="E7940" t="s">
        <v>563</v>
      </c>
      <c r="F7940" t="s">
        <v>394</v>
      </c>
      <c r="G7940">
        <v>0</v>
      </c>
      <c r="H7940">
        <v>0</v>
      </c>
      <c r="I7940">
        <v>0</v>
      </c>
      <c r="J7940">
        <v>0</v>
      </c>
      <c r="K7940">
        <v>0</v>
      </c>
      <c r="L7940">
        <v>0</v>
      </c>
      <c r="M7940">
        <v>0</v>
      </c>
      <c r="N7940">
        <v>31</v>
      </c>
      <c r="O7940">
        <v>29</v>
      </c>
      <c r="P7940">
        <v>2</v>
      </c>
      <c r="Q7940">
        <v>0</v>
      </c>
    </row>
    <row r="7941" spans="1:17" x14ac:dyDescent="0.25">
      <c r="A7941" t="s">
        <v>18844</v>
      </c>
      <c r="B7941" t="s">
        <v>74</v>
      </c>
      <c r="C7941" t="s">
        <v>144</v>
      </c>
      <c r="D7941" t="s">
        <v>526</v>
      </c>
      <c r="E7941" t="s">
        <v>563</v>
      </c>
      <c r="F7941" t="s">
        <v>395</v>
      </c>
      <c r="G7941">
        <v>0</v>
      </c>
      <c r="H7941">
        <v>0</v>
      </c>
      <c r="I7941">
        <v>0</v>
      </c>
      <c r="J7941">
        <v>0</v>
      </c>
      <c r="K7941">
        <v>0</v>
      </c>
      <c r="L7941">
        <v>0</v>
      </c>
      <c r="M7941">
        <v>0</v>
      </c>
      <c r="N7941">
        <v>20</v>
      </c>
      <c r="O7941">
        <v>19</v>
      </c>
      <c r="P7941">
        <v>1</v>
      </c>
      <c r="Q7941">
        <v>0</v>
      </c>
    </row>
    <row r="7942" spans="1:17" x14ac:dyDescent="0.25">
      <c r="A7942" t="s">
        <v>18845</v>
      </c>
      <c r="B7942" t="s">
        <v>74</v>
      </c>
      <c r="C7942" t="s">
        <v>144</v>
      </c>
      <c r="D7942" t="s">
        <v>526</v>
      </c>
      <c r="E7942" t="s">
        <v>563</v>
      </c>
      <c r="F7942" t="s">
        <v>525</v>
      </c>
      <c r="G7942">
        <v>50</v>
      </c>
      <c r="H7942">
        <v>0</v>
      </c>
      <c r="I7942">
        <v>0</v>
      </c>
      <c r="J7942">
        <v>0</v>
      </c>
      <c r="K7942">
        <v>0</v>
      </c>
      <c r="L7942">
        <v>0</v>
      </c>
      <c r="M7942">
        <v>0</v>
      </c>
      <c r="N7942">
        <v>0</v>
      </c>
      <c r="O7942">
        <v>0</v>
      </c>
      <c r="P7942">
        <v>0</v>
      </c>
      <c r="Q7942">
        <v>0</v>
      </c>
    </row>
    <row r="7943" spans="1:17" x14ac:dyDescent="0.25">
      <c r="A7943" t="s">
        <v>25668</v>
      </c>
      <c r="B7943" t="s">
        <v>74</v>
      </c>
      <c r="C7943" t="s">
        <v>144</v>
      </c>
      <c r="D7943" t="s">
        <v>526</v>
      </c>
      <c r="E7943" t="s">
        <v>21471</v>
      </c>
      <c r="F7943" t="s">
        <v>396</v>
      </c>
      <c r="G7943">
        <v>0</v>
      </c>
      <c r="H7943">
        <v>94</v>
      </c>
      <c r="I7943">
        <v>10</v>
      </c>
      <c r="J7943">
        <v>73</v>
      </c>
      <c r="K7943">
        <v>8</v>
      </c>
      <c r="L7943">
        <v>3</v>
      </c>
      <c r="M7943">
        <v>0</v>
      </c>
      <c r="N7943">
        <v>0</v>
      </c>
      <c r="O7943">
        <v>0</v>
      </c>
      <c r="P7943">
        <v>0</v>
      </c>
      <c r="Q7943">
        <v>0</v>
      </c>
    </row>
    <row r="7944" spans="1:17" x14ac:dyDescent="0.25">
      <c r="A7944" t="s">
        <v>25669</v>
      </c>
      <c r="B7944" t="s">
        <v>74</v>
      </c>
      <c r="C7944" t="s">
        <v>144</v>
      </c>
      <c r="D7944" t="s">
        <v>526</v>
      </c>
      <c r="E7944" t="s">
        <v>21471</v>
      </c>
      <c r="F7944" t="s">
        <v>4236</v>
      </c>
      <c r="G7944">
        <v>0</v>
      </c>
      <c r="H7944">
        <v>94</v>
      </c>
      <c r="I7944">
        <v>9</v>
      </c>
      <c r="J7944">
        <v>72</v>
      </c>
      <c r="K7944">
        <v>9</v>
      </c>
      <c r="L7944">
        <v>4</v>
      </c>
      <c r="M7944">
        <v>0</v>
      </c>
      <c r="N7944">
        <v>0</v>
      </c>
      <c r="O7944">
        <v>0</v>
      </c>
      <c r="P7944">
        <v>0</v>
      </c>
      <c r="Q7944">
        <v>0</v>
      </c>
    </row>
    <row r="7945" spans="1:17" x14ac:dyDescent="0.25">
      <c r="A7945" t="s">
        <v>25670</v>
      </c>
      <c r="B7945" t="s">
        <v>74</v>
      </c>
      <c r="C7945" t="s">
        <v>144</v>
      </c>
      <c r="D7945" t="s">
        <v>526</v>
      </c>
      <c r="E7945" t="s">
        <v>21471</v>
      </c>
      <c r="F7945" t="s">
        <v>4238</v>
      </c>
      <c r="G7945">
        <v>0</v>
      </c>
      <c r="H7945">
        <v>0</v>
      </c>
      <c r="I7945">
        <v>0</v>
      </c>
      <c r="J7945">
        <v>0</v>
      </c>
      <c r="K7945">
        <v>0</v>
      </c>
      <c r="L7945">
        <v>0</v>
      </c>
      <c r="M7945">
        <v>94</v>
      </c>
      <c r="N7945">
        <v>0</v>
      </c>
      <c r="O7945">
        <v>0</v>
      </c>
      <c r="P7945">
        <v>0</v>
      </c>
      <c r="Q7945">
        <v>0</v>
      </c>
    </row>
    <row r="7946" spans="1:17" x14ac:dyDescent="0.25">
      <c r="A7946" t="s">
        <v>25671</v>
      </c>
      <c r="B7946" t="s">
        <v>74</v>
      </c>
      <c r="C7946" t="s">
        <v>144</v>
      </c>
      <c r="D7946" t="s">
        <v>526</v>
      </c>
      <c r="E7946" t="s">
        <v>21471</v>
      </c>
      <c r="F7946" t="s">
        <v>397</v>
      </c>
      <c r="G7946">
        <v>0</v>
      </c>
      <c r="H7946">
        <v>94</v>
      </c>
      <c r="I7946">
        <v>9</v>
      </c>
      <c r="J7946">
        <v>72</v>
      </c>
      <c r="K7946">
        <v>9</v>
      </c>
      <c r="L7946">
        <v>4</v>
      </c>
      <c r="M7946">
        <v>0</v>
      </c>
      <c r="N7946">
        <v>0</v>
      </c>
      <c r="O7946">
        <v>0</v>
      </c>
      <c r="P7946">
        <v>0</v>
      </c>
      <c r="Q7946">
        <v>0</v>
      </c>
    </row>
    <row r="7947" spans="1:17" x14ac:dyDescent="0.25">
      <c r="A7947" t="s">
        <v>25672</v>
      </c>
      <c r="B7947" t="s">
        <v>74</v>
      </c>
      <c r="C7947" t="s">
        <v>144</v>
      </c>
      <c r="D7947" t="s">
        <v>526</v>
      </c>
      <c r="E7947" t="s">
        <v>21471</v>
      </c>
      <c r="F7947" t="s">
        <v>398</v>
      </c>
      <c r="G7947">
        <v>0</v>
      </c>
      <c r="H7947">
        <v>94</v>
      </c>
      <c r="I7947">
        <v>9</v>
      </c>
      <c r="J7947">
        <v>72</v>
      </c>
      <c r="K7947">
        <v>9</v>
      </c>
      <c r="L7947">
        <v>4</v>
      </c>
      <c r="M7947">
        <v>0</v>
      </c>
      <c r="N7947">
        <v>0</v>
      </c>
      <c r="O7947">
        <v>0</v>
      </c>
      <c r="P7947">
        <v>0</v>
      </c>
      <c r="Q7947">
        <v>0</v>
      </c>
    </row>
    <row r="7948" spans="1:17" x14ac:dyDescent="0.25">
      <c r="A7948" t="s">
        <v>25673</v>
      </c>
      <c r="B7948" t="s">
        <v>74</v>
      </c>
      <c r="C7948" t="s">
        <v>144</v>
      </c>
      <c r="D7948" t="s">
        <v>526</v>
      </c>
      <c r="E7948" t="s">
        <v>21471</v>
      </c>
      <c r="F7948" t="s">
        <v>4242</v>
      </c>
      <c r="G7948">
        <v>0</v>
      </c>
      <c r="H7948">
        <v>0</v>
      </c>
      <c r="I7948">
        <v>0</v>
      </c>
      <c r="J7948">
        <v>0</v>
      </c>
      <c r="K7948">
        <v>0</v>
      </c>
      <c r="L7948">
        <v>0</v>
      </c>
      <c r="M7948">
        <v>94</v>
      </c>
      <c r="N7948">
        <v>0</v>
      </c>
      <c r="O7948">
        <v>0</v>
      </c>
      <c r="P7948">
        <v>0</v>
      </c>
      <c r="Q7948">
        <v>0</v>
      </c>
    </row>
    <row r="7949" spans="1:17" x14ac:dyDescent="0.25">
      <c r="A7949" t="s">
        <v>25674</v>
      </c>
      <c r="B7949" t="s">
        <v>74</v>
      </c>
      <c r="C7949" t="s">
        <v>144</v>
      </c>
      <c r="D7949" t="s">
        <v>526</v>
      </c>
      <c r="E7949" t="s">
        <v>21471</v>
      </c>
      <c r="F7949" t="s">
        <v>399</v>
      </c>
      <c r="G7949">
        <v>0</v>
      </c>
      <c r="H7949">
        <v>94</v>
      </c>
      <c r="I7949">
        <v>9</v>
      </c>
      <c r="J7949">
        <v>74</v>
      </c>
      <c r="K7949">
        <v>8</v>
      </c>
      <c r="L7949">
        <v>3</v>
      </c>
      <c r="M7949">
        <v>0</v>
      </c>
      <c r="N7949">
        <v>0</v>
      </c>
      <c r="O7949">
        <v>0</v>
      </c>
      <c r="P7949">
        <v>0</v>
      </c>
      <c r="Q7949">
        <v>0</v>
      </c>
    </row>
    <row r="7950" spans="1:17" x14ac:dyDescent="0.25">
      <c r="A7950" t="s">
        <v>25675</v>
      </c>
      <c r="B7950" t="s">
        <v>74</v>
      </c>
      <c r="C7950" t="s">
        <v>144</v>
      </c>
      <c r="D7950" t="s">
        <v>526</v>
      </c>
      <c r="E7950" t="s">
        <v>21471</v>
      </c>
      <c r="F7950" t="s">
        <v>4245</v>
      </c>
      <c r="G7950">
        <v>0</v>
      </c>
      <c r="H7950">
        <v>0</v>
      </c>
      <c r="I7950">
        <v>0</v>
      </c>
      <c r="J7950">
        <v>0</v>
      </c>
      <c r="K7950">
        <v>0</v>
      </c>
      <c r="L7950">
        <v>0</v>
      </c>
      <c r="M7950">
        <v>94</v>
      </c>
      <c r="N7950">
        <v>0</v>
      </c>
      <c r="O7950">
        <v>0</v>
      </c>
      <c r="P7950">
        <v>0</v>
      </c>
      <c r="Q7950">
        <v>0</v>
      </c>
    </row>
    <row r="7951" spans="1:17" x14ac:dyDescent="0.25">
      <c r="A7951" t="s">
        <v>25676</v>
      </c>
      <c r="B7951" t="s">
        <v>74</v>
      </c>
      <c r="C7951" t="s">
        <v>144</v>
      </c>
      <c r="D7951" t="s">
        <v>526</v>
      </c>
      <c r="E7951" t="s">
        <v>21471</v>
      </c>
      <c r="F7951" t="s">
        <v>394</v>
      </c>
      <c r="G7951">
        <v>0</v>
      </c>
      <c r="H7951">
        <v>0</v>
      </c>
      <c r="I7951">
        <v>0</v>
      </c>
      <c r="J7951">
        <v>0</v>
      </c>
      <c r="K7951">
        <v>0</v>
      </c>
      <c r="L7951">
        <v>0</v>
      </c>
      <c r="M7951">
        <v>0</v>
      </c>
      <c r="N7951">
        <v>47</v>
      </c>
      <c r="O7951">
        <v>42</v>
      </c>
      <c r="P7951">
        <v>5</v>
      </c>
      <c r="Q7951">
        <v>0</v>
      </c>
    </row>
    <row r="7952" spans="1:17" x14ac:dyDescent="0.25">
      <c r="A7952" t="s">
        <v>25677</v>
      </c>
      <c r="B7952" t="s">
        <v>74</v>
      </c>
      <c r="C7952" t="s">
        <v>144</v>
      </c>
      <c r="D7952" t="s">
        <v>526</v>
      </c>
      <c r="E7952" t="s">
        <v>21471</v>
      </c>
      <c r="F7952" t="s">
        <v>395</v>
      </c>
      <c r="G7952">
        <v>0</v>
      </c>
      <c r="H7952">
        <v>0</v>
      </c>
      <c r="I7952">
        <v>0</v>
      </c>
      <c r="J7952">
        <v>0</v>
      </c>
      <c r="K7952">
        <v>0</v>
      </c>
      <c r="L7952">
        <v>0</v>
      </c>
      <c r="M7952">
        <v>0</v>
      </c>
      <c r="N7952">
        <v>41</v>
      </c>
      <c r="O7952">
        <v>37</v>
      </c>
      <c r="P7952">
        <v>4</v>
      </c>
      <c r="Q7952">
        <v>0</v>
      </c>
    </row>
    <row r="7953" spans="1:17" x14ac:dyDescent="0.25">
      <c r="A7953" t="s">
        <v>17772</v>
      </c>
      <c r="B7953" t="s">
        <v>74</v>
      </c>
      <c r="C7953" t="s">
        <v>204</v>
      </c>
      <c r="D7953" t="s">
        <v>526</v>
      </c>
      <c r="E7953" t="s">
        <v>563</v>
      </c>
      <c r="F7953" t="s">
        <v>396</v>
      </c>
      <c r="G7953">
        <v>0</v>
      </c>
      <c r="H7953">
        <v>11</v>
      </c>
      <c r="I7953">
        <v>2</v>
      </c>
      <c r="J7953">
        <v>9</v>
      </c>
      <c r="K7953">
        <v>0</v>
      </c>
      <c r="L7953">
        <v>0</v>
      </c>
      <c r="M7953">
        <v>0</v>
      </c>
      <c r="N7953">
        <v>0</v>
      </c>
      <c r="O7953">
        <v>0</v>
      </c>
      <c r="P7953">
        <v>0</v>
      </c>
      <c r="Q7953">
        <v>0</v>
      </c>
    </row>
    <row r="7954" spans="1:17" x14ac:dyDescent="0.25">
      <c r="A7954" t="s">
        <v>17773</v>
      </c>
      <c r="B7954" t="s">
        <v>74</v>
      </c>
      <c r="C7954" t="s">
        <v>204</v>
      </c>
      <c r="D7954" t="s">
        <v>526</v>
      </c>
      <c r="E7954" t="s">
        <v>563</v>
      </c>
      <c r="F7954" t="s">
        <v>4236</v>
      </c>
      <c r="G7954">
        <v>0</v>
      </c>
      <c r="H7954">
        <v>11</v>
      </c>
      <c r="I7954">
        <v>2</v>
      </c>
      <c r="J7954">
        <v>9</v>
      </c>
      <c r="K7954">
        <v>0</v>
      </c>
      <c r="L7954">
        <v>0</v>
      </c>
      <c r="M7954">
        <v>0</v>
      </c>
      <c r="N7954">
        <v>0</v>
      </c>
      <c r="O7954">
        <v>0</v>
      </c>
      <c r="P7954">
        <v>0</v>
      </c>
      <c r="Q7954">
        <v>0</v>
      </c>
    </row>
    <row r="7955" spans="1:17" x14ac:dyDescent="0.25">
      <c r="A7955" t="s">
        <v>17774</v>
      </c>
      <c r="B7955" t="s">
        <v>74</v>
      </c>
      <c r="C7955" t="s">
        <v>204</v>
      </c>
      <c r="D7955" t="s">
        <v>526</v>
      </c>
      <c r="E7955" t="s">
        <v>563</v>
      </c>
      <c r="F7955" t="s">
        <v>4238</v>
      </c>
      <c r="G7955">
        <v>0</v>
      </c>
      <c r="H7955">
        <v>0</v>
      </c>
      <c r="I7955">
        <v>0</v>
      </c>
      <c r="J7955">
        <v>0</v>
      </c>
      <c r="K7955">
        <v>0</v>
      </c>
      <c r="L7955">
        <v>0</v>
      </c>
      <c r="M7955">
        <v>11</v>
      </c>
      <c r="N7955">
        <v>0</v>
      </c>
      <c r="O7955">
        <v>0</v>
      </c>
      <c r="P7955">
        <v>0</v>
      </c>
      <c r="Q7955">
        <v>0</v>
      </c>
    </row>
    <row r="7956" spans="1:17" x14ac:dyDescent="0.25">
      <c r="A7956" t="s">
        <v>17775</v>
      </c>
      <c r="B7956" t="s">
        <v>74</v>
      </c>
      <c r="C7956" t="s">
        <v>204</v>
      </c>
      <c r="D7956" t="s">
        <v>526</v>
      </c>
      <c r="E7956" t="s">
        <v>563</v>
      </c>
      <c r="F7956" t="s">
        <v>397</v>
      </c>
      <c r="G7956">
        <v>0</v>
      </c>
      <c r="H7956">
        <v>11</v>
      </c>
      <c r="I7956">
        <v>2</v>
      </c>
      <c r="J7956">
        <v>9</v>
      </c>
      <c r="K7956">
        <v>0</v>
      </c>
      <c r="L7956">
        <v>0</v>
      </c>
      <c r="M7956">
        <v>0</v>
      </c>
      <c r="N7956">
        <v>0</v>
      </c>
      <c r="O7956">
        <v>0</v>
      </c>
      <c r="P7956">
        <v>0</v>
      </c>
      <c r="Q7956">
        <v>0</v>
      </c>
    </row>
    <row r="7957" spans="1:17" x14ac:dyDescent="0.25">
      <c r="A7957" t="s">
        <v>17776</v>
      </c>
      <c r="B7957" t="s">
        <v>74</v>
      </c>
      <c r="C7957" t="s">
        <v>204</v>
      </c>
      <c r="D7957" t="s">
        <v>526</v>
      </c>
      <c r="E7957" t="s">
        <v>563</v>
      </c>
      <c r="F7957" t="s">
        <v>398</v>
      </c>
      <c r="G7957">
        <v>0</v>
      </c>
      <c r="H7957">
        <v>11</v>
      </c>
      <c r="I7957">
        <v>2</v>
      </c>
      <c r="J7957">
        <v>9</v>
      </c>
      <c r="K7957">
        <v>0</v>
      </c>
      <c r="L7957">
        <v>0</v>
      </c>
      <c r="M7957">
        <v>0</v>
      </c>
      <c r="N7957">
        <v>0</v>
      </c>
      <c r="O7957">
        <v>0</v>
      </c>
      <c r="P7957">
        <v>0</v>
      </c>
      <c r="Q7957">
        <v>0</v>
      </c>
    </row>
    <row r="7958" spans="1:17" x14ac:dyDescent="0.25">
      <c r="A7958" t="s">
        <v>17777</v>
      </c>
      <c r="B7958" t="s">
        <v>74</v>
      </c>
      <c r="C7958" t="s">
        <v>204</v>
      </c>
      <c r="D7958" t="s">
        <v>526</v>
      </c>
      <c r="E7958" t="s">
        <v>563</v>
      </c>
      <c r="F7958" t="s">
        <v>4242</v>
      </c>
      <c r="G7958">
        <v>0</v>
      </c>
      <c r="H7958">
        <v>0</v>
      </c>
      <c r="I7958">
        <v>0</v>
      </c>
      <c r="J7958">
        <v>0</v>
      </c>
      <c r="K7958">
        <v>0</v>
      </c>
      <c r="L7958">
        <v>0</v>
      </c>
      <c r="M7958">
        <v>11</v>
      </c>
      <c r="N7958">
        <v>0</v>
      </c>
      <c r="O7958">
        <v>0</v>
      </c>
      <c r="P7958">
        <v>0</v>
      </c>
      <c r="Q7958">
        <v>0</v>
      </c>
    </row>
    <row r="7959" spans="1:17" x14ac:dyDescent="0.25">
      <c r="A7959" t="s">
        <v>17778</v>
      </c>
      <c r="B7959" t="s">
        <v>74</v>
      </c>
      <c r="C7959" t="s">
        <v>204</v>
      </c>
      <c r="D7959" t="s">
        <v>526</v>
      </c>
      <c r="E7959" t="s">
        <v>563</v>
      </c>
      <c r="F7959" t="s">
        <v>399</v>
      </c>
      <c r="G7959">
        <v>0</v>
      </c>
      <c r="H7959">
        <v>11</v>
      </c>
      <c r="I7959">
        <v>2</v>
      </c>
      <c r="J7959">
        <v>9</v>
      </c>
      <c r="K7959">
        <v>0</v>
      </c>
      <c r="L7959">
        <v>0</v>
      </c>
      <c r="M7959">
        <v>0</v>
      </c>
      <c r="N7959">
        <v>0</v>
      </c>
      <c r="O7959">
        <v>0</v>
      </c>
      <c r="P7959">
        <v>0</v>
      </c>
      <c r="Q7959">
        <v>0</v>
      </c>
    </row>
    <row r="7960" spans="1:17" x14ac:dyDescent="0.25">
      <c r="A7960" t="s">
        <v>17779</v>
      </c>
      <c r="B7960" t="s">
        <v>74</v>
      </c>
      <c r="C7960" t="s">
        <v>204</v>
      </c>
      <c r="D7960" t="s">
        <v>526</v>
      </c>
      <c r="E7960" t="s">
        <v>563</v>
      </c>
      <c r="F7960" t="s">
        <v>4245</v>
      </c>
      <c r="G7960">
        <v>0</v>
      </c>
      <c r="H7960">
        <v>0</v>
      </c>
      <c r="I7960">
        <v>0</v>
      </c>
      <c r="J7960">
        <v>0</v>
      </c>
      <c r="K7960">
        <v>0</v>
      </c>
      <c r="L7960">
        <v>0</v>
      </c>
      <c r="M7960">
        <v>11</v>
      </c>
      <c r="N7960">
        <v>0</v>
      </c>
      <c r="O7960">
        <v>0</v>
      </c>
      <c r="P7960">
        <v>0</v>
      </c>
      <c r="Q7960">
        <v>0</v>
      </c>
    </row>
    <row r="7961" spans="1:17" x14ac:dyDescent="0.25">
      <c r="A7961" t="s">
        <v>17780</v>
      </c>
      <c r="B7961" t="s">
        <v>74</v>
      </c>
      <c r="C7961" t="s">
        <v>204</v>
      </c>
      <c r="D7961" t="s">
        <v>526</v>
      </c>
      <c r="E7961" t="s">
        <v>563</v>
      </c>
      <c r="F7961" t="s">
        <v>394</v>
      </c>
      <c r="G7961">
        <v>0</v>
      </c>
      <c r="H7961">
        <v>0</v>
      </c>
      <c r="I7961">
        <v>0</v>
      </c>
      <c r="J7961">
        <v>0</v>
      </c>
      <c r="K7961">
        <v>0</v>
      </c>
      <c r="L7961">
        <v>0</v>
      </c>
      <c r="M7961">
        <v>0</v>
      </c>
      <c r="N7961">
        <v>8</v>
      </c>
      <c r="O7961">
        <v>8</v>
      </c>
      <c r="P7961">
        <v>0</v>
      </c>
      <c r="Q7961">
        <v>0</v>
      </c>
    </row>
    <row r="7962" spans="1:17" x14ac:dyDescent="0.25">
      <c r="A7962" t="s">
        <v>17781</v>
      </c>
      <c r="B7962" t="s">
        <v>74</v>
      </c>
      <c r="C7962" t="s">
        <v>204</v>
      </c>
      <c r="D7962" t="s">
        <v>526</v>
      </c>
      <c r="E7962" t="s">
        <v>563</v>
      </c>
      <c r="F7962" t="s">
        <v>395</v>
      </c>
      <c r="G7962">
        <v>0</v>
      </c>
      <c r="H7962">
        <v>0</v>
      </c>
      <c r="I7962">
        <v>0</v>
      </c>
      <c r="J7962">
        <v>0</v>
      </c>
      <c r="K7962">
        <v>0</v>
      </c>
      <c r="L7962">
        <v>0</v>
      </c>
      <c r="M7962">
        <v>0</v>
      </c>
      <c r="N7962">
        <v>7</v>
      </c>
      <c r="O7962">
        <v>7</v>
      </c>
      <c r="P7962">
        <v>0</v>
      </c>
      <c r="Q7962">
        <v>0</v>
      </c>
    </row>
    <row r="7963" spans="1:17" x14ac:dyDescent="0.25">
      <c r="A7963" t="s">
        <v>17782</v>
      </c>
      <c r="B7963" t="s">
        <v>74</v>
      </c>
      <c r="C7963" t="s">
        <v>204</v>
      </c>
      <c r="D7963" t="s">
        <v>526</v>
      </c>
      <c r="E7963" t="s">
        <v>563</v>
      </c>
      <c r="F7963" t="s">
        <v>525</v>
      </c>
      <c r="G7963">
        <v>11</v>
      </c>
      <c r="H7963">
        <v>0</v>
      </c>
      <c r="I7963">
        <v>0</v>
      </c>
      <c r="J7963">
        <v>0</v>
      </c>
      <c r="K7963">
        <v>0</v>
      </c>
      <c r="L7963">
        <v>0</v>
      </c>
      <c r="M7963">
        <v>0</v>
      </c>
      <c r="N7963">
        <v>0</v>
      </c>
      <c r="O7963">
        <v>0</v>
      </c>
      <c r="P7963">
        <v>0</v>
      </c>
      <c r="Q7963">
        <v>0</v>
      </c>
    </row>
    <row r="7964" spans="1:17" x14ac:dyDescent="0.25">
      <c r="A7964" t="s">
        <v>26036</v>
      </c>
      <c r="B7964" t="s">
        <v>74</v>
      </c>
      <c r="C7964" t="s">
        <v>204</v>
      </c>
      <c r="D7964" t="s">
        <v>526</v>
      </c>
      <c r="E7964" t="s">
        <v>21471</v>
      </c>
      <c r="F7964" t="s">
        <v>396</v>
      </c>
      <c r="G7964">
        <v>0</v>
      </c>
      <c r="H7964">
        <v>12</v>
      </c>
      <c r="I7964">
        <v>1</v>
      </c>
      <c r="J7964">
        <v>10</v>
      </c>
      <c r="K7964">
        <v>1</v>
      </c>
      <c r="L7964">
        <v>0</v>
      </c>
      <c r="M7964">
        <v>0</v>
      </c>
      <c r="N7964">
        <v>0</v>
      </c>
      <c r="O7964">
        <v>0</v>
      </c>
      <c r="P7964">
        <v>0</v>
      </c>
      <c r="Q7964">
        <v>0</v>
      </c>
    </row>
    <row r="7965" spans="1:17" x14ac:dyDescent="0.25">
      <c r="A7965" t="s">
        <v>26037</v>
      </c>
      <c r="B7965" t="s">
        <v>74</v>
      </c>
      <c r="C7965" t="s">
        <v>204</v>
      </c>
      <c r="D7965" t="s">
        <v>526</v>
      </c>
      <c r="E7965" t="s">
        <v>21471</v>
      </c>
      <c r="F7965" t="s">
        <v>4236</v>
      </c>
      <c r="G7965">
        <v>0</v>
      </c>
      <c r="H7965">
        <v>12</v>
      </c>
      <c r="I7965">
        <v>1</v>
      </c>
      <c r="J7965">
        <v>10</v>
      </c>
      <c r="K7965">
        <v>1</v>
      </c>
      <c r="L7965">
        <v>0</v>
      </c>
      <c r="M7965">
        <v>0</v>
      </c>
      <c r="N7965">
        <v>0</v>
      </c>
      <c r="O7965">
        <v>0</v>
      </c>
      <c r="P7965">
        <v>0</v>
      </c>
      <c r="Q7965">
        <v>0</v>
      </c>
    </row>
    <row r="7966" spans="1:17" x14ac:dyDescent="0.25">
      <c r="A7966" t="s">
        <v>26038</v>
      </c>
      <c r="B7966" t="s">
        <v>74</v>
      </c>
      <c r="C7966" t="s">
        <v>204</v>
      </c>
      <c r="D7966" t="s">
        <v>526</v>
      </c>
      <c r="E7966" t="s">
        <v>21471</v>
      </c>
      <c r="F7966" t="s">
        <v>4238</v>
      </c>
      <c r="G7966">
        <v>0</v>
      </c>
      <c r="H7966">
        <v>0</v>
      </c>
      <c r="I7966">
        <v>0</v>
      </c>
      <c r="J7966">
        <v>0</v>
      </c>
      <c r="K7966">
        <v>0</v>
      </c>
      <c r="L7966">
        <v>0</v>
      </c>
      <c r="M7966">
        <v>12</v>
      </c>
      <c r="N7966">
        <v>0</v>
      </c>
      <c r="O7966">
        <v>0</v>
      </c>
      <c r="P7966">
        <v>0</v>
      </c>
      <c r="Q7966">
        <v>0</v>
      </c>
    </row>
    <row r="7967" spans="1:17" x14ac:dyDescent="0.25">
      <c r="A7967" t="s">
        <v>26039</v>
      </c>
      <c r="B7967" t="s">
        <v>74</v>
      </c>
      <c r="C7967" t="s">
        <v>204</v>
      </c>
      <c r="D7967" t="s">
        <v>526</v>
      </c>
      <c r="E7967" t="s">
        <v>21471</v>
      </c>
      <c r="F7967" t="s">
        <v>397</v>
      </c>
      <c r="G7967">
        <v>0</v>
      </c>
      <c r="H7967">
        <v>12</v>
      </c>
      <c r="I7967">
        <v>1</v>
      </c>
      <c r="J7967">
        <v>10</v>
      </c>
      <c r="K7967">
        <v>1</v>
      </c>
      <c r="L7967">
        <v>0</v>
      </c>
      <c r="M7967">
        <v>0</v>
      </c>
      <c r="N7967">
        <v>0</v>
      </c>
      <c r="O7967">
        <v>0</v>
      </c>
      <c r="P7967">
        <v>0</v>
      </c>
      <c r="Q7967">
        <v>0</v>
      </c>
    </row>
    <row r="7968" spans="1:17" x14ac:dyDescent="0.25">
      <c r="A7968" t="s">
        <v>26040</v>
      </c>
      <c r="B7968" t="s">
        <v>74</v>
      </c>
      <c r="C7968" t="s">
        <v>204</v>
      </c>
      <c r="D7968" t="s">
        <v>526</v>
      </c>
      <c r="E7968" t="s">
        <v>21471</v>
      </c>
      <c r="F7968" t="s">
        <v>398</v>
      </c>
      <c r="G7968">
        <v>0</v>
      </c>
      <c r="H7968">
        <v>12</v>
      </c>
      <c r="I7968">
        <v>1</v>
      </c>
      <c r="J7968">
        <v>10</v>
      </c>
      <c r="K7968">
        <v>1</v>
      </c>
      <c r="L7968">
        <v>0</v>
      </c>
      <c r="M7968">
        <v>0</v>
      </c>
      <c r="N7968">
        <v>0</v>
      </c>
      <c r="O7968">
        <v>0</v>
      </c>
      <c r="P7968">
        <v>0</v>
      </c>
      <c r="Q7968">
        <v>0</v>
      </c>
    </row>
    <row r="7969" spans="1:17" x14ac:dyDescent="0.25">
      <c r="A7969" t="s">
        <v>26041</v>
      </c>
      <c r="B7969" t="s">
        <v>74</v>
      </c>
      <c r="C7969" t="s">
        <v>204</v>
      </c>
      <c r="D7969" t="s">
        <v>526</v>
      </c>
      <c r="E7969" t="s">
        <v>21471</v>
      </c>
      <c r="F7969" t="s">
        <v>4242</v>
      </c>
      <c r="G7969">
        <v>0</v>
      </c>
      <c r="H7969">
        <v>0</v>
      </c>
      <c r="I7969">
        <v>0</v>
      </c>
      <c r="J7969">
        <v>0</v>
      </c>
      <c r="K7969">
        <v>0</v>
      </c>
      <c r="L7969">
        <v>0</v>
      </c>
      <c r="M7969">
        <v>12</v>
      </c>
      <c r="N7969">
        <v>0</v>
      </c>
      <c r="O7969">
        <v>0</v>
      </c>
      <c r="P7969">
        <v>0</v>
      </c>
      <c r="Q7969">
        <v>0</v>
      </c>
    </row>
    <row r="7970" spans="1:17" x14ac:dyDescent="0.25">
      <c r="A7970" t="s">
        <v>26042</v>
      </c>
      <c r="B7970" t="s">
        <v>74</v>
      </c>
      <c r="C7970" t="s">
        <v>204</v>
      </c>
      <c r="D7970" t="s">
        <v>526</v>
      </c>
      <c r="E7970" t="s">
        <v>21471</v>
      </c>
      <c r="F7970" t="s">
        <v>399</v>
      </c>
      <c r="G7970">
        <v>0</v>
      </c>
      <c r="H7970">
        <v>12</v>
      </c>
      <c r="I7970">
        <v>1</v>
      </c>
      <c r="J7970">
        <v>10</v>
      </c>
      <c r="K7970">
        <v>1</v>
      </c>
      <c r="L7970">
        <v>0</v>
      </c>
      <c r="M7970">
        <v>0</v>
      </c>
      <c r="N7970">
        <v>0</v>
      </c>
      <c r="O7970">
        <v>0</v>
      </c>
      <c r="P7970">
        <v>0</v>
      </c>
      <c r="Q7970">
        <v>0</v>
      </c>
    </row>
    <row r="7971" spans="1:17" x14ac:dyDescent="0.25">
      <c r="A7971" t="s">
        <v>26043</v>
      </c>
      <c r="B7971" t="s">
        <v>74</v>
      </c>
      <c r="C7971" t="s">
        <v>204</v>
      </c>
      <c r="D7971" t="s">
        <v>526</v>
      </c>
      <c r="E7971" t="s">
        <v>21471</v>
      </c>
      <c r="F7971" t="s">
        <v>4245</v>
      </c>
      <c r="G7971">
        <v>0</v>
      </c>
      <c r="H7971">
        <v>0</v>
      </c>
      <c r="I7971">
        <v>0</v>
      </c>
      <c r="J7971">
        <v>0</v>
      </c>
      <c r="K7971">
        <v>0</v>
      </c>
      <c r="L7971">
        <v>0</v>
      </c>
      <c r="M7971">
        <v>12</v>
      </c>
      <c r="N7971">
        <v>0</v>
      </c>
      <c r="O7971">
        <v>0</v>
      </c>
      <c r="P7971">
        <v>0</v>
      </c>
      <c r="Q7971">
        <v>0</v>
      </c>
    </row>
    <row r="7972" spans="1:17" x14ac:dyDescent="0.25">
      <c r="A7972" t="s">
        <v>26044</v>
      </c>
      <c r="B7972" t="s">
        <v>74</v>
      </c>
      <c r="C7972" t="s">
        <v>204</v>
      </c>
      <c r="D7972" t="s">
        <v>526</v>
      </c>
      <c r="E7972" t="s">
        <v>21471</v>
      </c>
      <c r="F7972" t="s">
        <v>394</v>
      </c>
      <c r="G7972">
        <v>0</v>
      </c>
      <c r="H7972">
        <v>0</v>
      </c>
      <c r="I7972">
        <v>0</v>
      </c>
      <c r="J7972">
        <v>0</v>
      </c>
      <c r="K7972">
        <v>0</v>
      </c>
      <c r="L7972">
        <v>0</v>
      </c>
      <c r="M7972">
        <v>0</v>
      </c>
      <c r="N7972">
        <v>9</v>
      </c>
      <c r="O7972">
        <v>9</v>
      </c>
      <c r="P7972">
        <v>0</v>
      </c>
      <c r="Q7972">
        <v>0</v>
      </c>
    </row>
    <row r="7973" spans="1:17" x14ac:dyDescent="0.25">
      <c r="A7973" t="s">
        <v>26045</v>
      </c>
      <c r="B7973" t="s">
        <v>74</v>
      </c>
      <c r="C7973" t="s">
        <v>204</v>
      </c>
      <c r="D7973" t="s">
        <v>526</v>
      </c>
      <c r="E7973" t="s">
        <v>21471</v>
      </c>
      <c r="F7973" t="s">
        <v>395</v>
      </c>
      <c r="G7973">
        <v>0</v>
      </c>
      <c r="H7973">
        <v>0</v>
      </c>
      <c r="I7973">
        <v>0</v>
      </c>
      <c r="J7973">
        <v>0</v>
      </c>
      <c r="K7973">
        <v>0</v>
      </c>
      <c r="L7973">
        <v>0</v>
      </c>
      <c r="M7973">
        <v>0</v>
      </c>
      <c r="N7973">
        <v>7</v>
      </c>
      <c r="O7973">
        <v>7</v>
      </c>
      <c r="P7973">
        <v>0</v>
      </c>
      <c r="Q7973">
        <v>0</v>
      </c>
    </row>
    <row r="7974" spans="1:17" x14ac:dyDescent="0.25">
      <c r="A7974" t="s">
        <v>26046</v>
      </c>
      <c r="B7974" t="s">
        <v>74</v>
      </c>
      <c r="C7974" t="s">
        <v>204</v>
      </c>
      <c r="D7974" t="s">
        <v>526</v>
      </c>
      <c r="E7974" t="s">
        <v>21471</v>
      </c>
      <c r="F7974" t="s">
        <v>525</v>
      </c>
      <c r="G7974">
        <v>12</v>
      </c>
      <c r="H7974">
        <v>0</v>
      </c>
      <c r="I7974">
        <v>0</v>
      </c>
      <c r="J7974">
        <v>0</v>
      </c>
      <c r="K7974">
        <v>0</v>
      </c>
      <c r="L7974">
        <v>0</v>
      </c>
      <c r="M7974">
        <v>0</v>
      </c>
      <c r="N7974">
        <v>0</v>
      </c>
      <c r="O7974">
        <v>0</v>
      </c>
      <c r="P7974">
        <v>0</v>
      </c>
      <c r="Q7974">
        <v>0</v>
      </c>
    </row>
    <row r="7975" spans="1:17" x14ac:dyDescent="0.25">
      <c r="A7975" t="s">
        <v>14029</v>
      </c>
      <c r="B7975" t="s">
        <v>74</v>
      </c>
      <c r="C7975" t="s">
        <v>204</v>
      </c>
      <c r="D7975" t="s">
        <v>12971</v>
      </c>
      <c r="E7975" t="s">
        <v>563</v>
      </c>
      <c r="F7975" t="s">
        <v>525</v>
      </c>
      <c r="G7975">
        <v>1</v>
      </c>
      <c r="H7975">
        <v>0</v>
      </c>
      <c r="I7975">
        <v>0</v>
      </c>
      <c r="J7975">
        <v>0</v>
      </c>
      <c r="K7975">
        <v>0</v>
      </c>
      <c r="L7975">
        <v>0</v>
      </c>
      <c r="M7975">
        <v>0</v>
      </c>
      <c r="N7975">
        <v>0</v>
      </c>
      <c r="O7975">
        <v>0</v>
      </c>
      <c r="P7975">
        <v>0</v>
      </c>
      <c r="Q7975">
        <v>0</v>
      </c>
    </row>
    <row r="7976" spans="1:17" x14ac:dyDescent="0.25">
      <c r="A7976" t="s">
        <v>14030</v>
      </c>
      <c r="B7976" t="s">
        <v>74</v>
      </c>
      <c r="C7976" t="s">
        <v>205</v>
      </c>
      <c r="D7976" t="s">
        <v>529</v>
      </c>
      <c r="E7976" t="s">
        <v>563</v>
      </c>
      <c r="F7976" t="s">
        <v>525</v>
      </c>
      <c r="G7976">
        <v>2</v>
      </c>
      <c r="H7976">
        <v>0</v>
      </c>
      <c r="I7976">
        <v>0</v>
      </c>
      <c r="J7976">
        <v>0</v>
      </c>
      <c r="K7976">
        <v>0</v>
      </c>
      <c r="L7976">
        <v>0</v>
      </c>
      <c r="M7976">
        <v>0</v>
      </c>
      <c r="N7976">
        <v>0</v>
      </c>
      <c r="O7976">
        <v>0</v>
      </c>
      <c r="P7976">
        <v>0</v>
      </c>
      <c r="Q7976">
        <v>0</v>
      </c>
    </row>
    <row r="7977" spans="1:17" x14ac:dyDescent="0.25">
      <c r="A7977" t="s">
        <v>26047</v>
      </c>
      <c r="B7977" t="s">
        <v>74</v>
      </c>
      <c r="C7977" t="s">
        <v>205</v>
      </c>
      <c r="D7977" t="s">
        <v>529</v>
      </c>
      <c r="E7977" t="s">
        <v>21471</v>
      </c>
      <c r="F7977" t="s">
        <v>525</v>
      </c>
      <c r="G7977">
        <v>3</v>
      </c>
      <c r="H7977">
        <v>0</v>
      </c>
      <c r="I7977">
        <v>0</v>
      </c>
      <c r="J7977">
        <v>0</v>
      </c>
      <c r="K7977">
        <v>0</v>
      </c>
      <c r="L7977">
        <v>0</v>
      </c>
      <c r="M7977">
        <v>0</v>
      </c>
      <c r="N7977">
        <v>0</v>
      </c>
      <c r="O7977">
        <v>0</v>
      </c>
      <c r="P7977">
        <v>0</v>
      </c>
      <c r="Q7977">
        <v>0</v>
      </c>
    </row>
    <row r="7978" spans="1:17" x14ac:dyDescent="0.25">
      <c r="A7978" t="s">
        <v>14031</v>
      </c>
      <c r="B7978" t="s">
        <v>74</v>
      </c>
      <c r="C7978" t="s">
        <v>205</v>
      </c>
      <c r="D7978" t="s">
        <v>526</v>
      </c>
      <c r="E7978" t="s">
        <v>563</v>
      </c>
      <c r="F7978" t="s">
        <v>396</v>
      </c>
      <c r="G7978">
        <v>0</v>
      </c>
      <c r="H7978">
        <v>20</v>
      </c>
      <c r="I7978">
        <v>0</v>
      </c>
      <c r="J7978">
        <v>18</v>
      </c>
      <c r="K7978">
        <v>1</v>
      </c>
      <c r="L7978">
        <v>1</v>
      </c>
      <c r="M7978">
        <v>0</v>
      </c>
      <c r="N7978">
        <v>0</v>
      </c>
      <c r="O7978">
        <v>0</v>
      </c>
      <c r="P7978">
        <v>0</v>
      </c>
      <c r="Q7978">
        <v>0</v>
      </c>
    </row>
    <row r="7979" spans="1:17" x14ac:dyDescent="0.25">
      <c r="A7979" t="s">
        <v>14032</v>
      </c>
      <c r="B7979" t="s">
        <v>74</v>
      </c>
      <c r="C7979" t="s">
        <v>205</v>
      </c>
      <c r="D7979" t="s">
        <v>526</v>
      </c>
      <c r="E7979" t="s">
        <v>563</v>
      </c>
      <c r="F7979" t="s">
        <v>4236</v>
      </c>
      <c r="G7979">
        <v>0</v>
      </c>
      <c r="H7979">
        <v>20</v>
      </c>
      <c r="I7979">
        <v>0</v>
      </c>
      <c r="J7979">
        <v>17</v>
      </c>
      <c r="K7979">
        <v>2</v>
      </c>
      <c r="L7979">
        <v>1</v>
      </c>
      <c r="M7979">
        <v>0</v>
      </c>
      <c r="N7979">
        <v>0</v>
      </c>
      <c r="O7979">
        <v>0</v>
      </c>
      <c r="P7979">
        <v>0</v>
      </c>
      <c r="Q7979">
        <v>0</v>
      </c>
    </row>
    <row r="7980" spans="1:17" x14ac:dyDescent="0.25">
      <c r="A7980" t="s">
        <v>14033</v>
      </c>
      <c r="B7980" t="s">
        <v>74</v>
      </c>
      <c r="C7980" t="s">
        <v>205</v>
      </c>
      <c r="D7980" t="s">
        <v>526</v>
      </c>
      <c r="E7980" t="s">
        <v>563</v>
      </c>
      <c r="F7980" t="s">
        <v>4238</v>
      </c>
      <c r="G7980">
        <v>0</v>
      </c>
      <c r="H7980">
        <v>0</v>
      </c>
      <c r="I7980">
        <v>0</v>
      </c>
      <c r="J7980">
        <v>0</v>
      </c>
      <c r="K7980">
        <v>0</v>
      </c>
      <c r="L7980">
        <v>0</v>
      </c>
      <c r="M7980">
        <v>20</v>
      </c>
      <c r="N7980">
        <v>0</v>
      </c>
      <c r="O7980">
        <v>0</v>
      </c>
      <c r="P7980">
        <v>0</v>
      </c>
      <c r="Q7980">
        <v>0</v>
      </c>
    </row>
    <row r="7981" spans="1:17" x14ac:dyDescent="0.25">
      <c r="A7981" t="s">
        <v>14157</v>
      </c>
      <c r="B7981" t="s">
        <v>73</v>
      </c>
      <c r="C7981" t="s">
        <v>115</v>
      </c>
      <c r="D7981" t="s">
        <v>526</v>
      </c>
      <c r="E7981" t="s">
        <v>563</v>
      </c>
      <c r="F7981" t="s">
        <v>4242</v>
      </c>
      <c r="G7981">
        <v>0</v>
      </c>
      <c r="H7981">
        <v>0</v>
      </c>
      <c r="I7981">
        <v>0</v>
      </c>
      <c r="J7981">
        <v>0</v>
      </c>
      <c r="K7981">
        <v>0</v>
      </c>
      <c r="L7981">
        <v>0</v>
      </c>
      <c r="M7981">
        <v>15</v>
      </c>
      <c r="N7981">
        <v>0</v>
      </c>
      <c r="O7981">
        <v>0</v>
      </c>
      <c r="P7981">
        <v>0</v>
      </c>
      <c r="Q7981">
        <v>0</v>
      </c>
    </row>
    <row r="7982" spans="1:17" x14ac:dyDescent="0.25">
      <c r="A7982" t="s">
        <v>14158</v>
      </c>
      <c r="B7982" t="s">
        <v>73</v>
      </c>
      <c r="C7982" t="s">
        <v>115</v>
      </c>
      <c r="D7982" t="s">
        <v>526</v>
      </c>
      <c r="E7982" t="s">
        <v>563</v>
      </c>
      <c r="F7982" t="s">
        <v>399</v>
      </c>
      <c r="G7982">
        <v>0</v>
      </c>
      <c r="H7982">
        <v>15</v>
      </c>
      <c r="I7982">
        <v>6</v>
      </c>
      <c r="J7982">
        <v>8</v>
      </c>
      <c r="K7982">
        <v>0</v>
      </c>
      <c r="L7982">
        <v>1</v>
      </c>
      <c r="M7982">
        <v>0</v>
      </c>
      <c r="N7982">
        <v>0</v>
      </c>
      <c r="O7982">
        <v>0</v>
      </c>
      <c r="P7982">
        <v>0</v>
      </c>
      <c r="Q7982">
        <v>0</v>
      </c>
    </row>
    <row r="7983" spans="1:17" x14ac:dyDescent="0.25">
      <c r="A7983" t="s">
        <v>17783</v>
      </c>
      <c r="B7983" t="s">
        <v>73</v>
      </c>
      <c r="C7983" t="s">
        <v>115</v>
      </c>
      <c r="D7983" t="s">
        <v>526</v>
      </c>
      <c r="E7983" t="s">
        <v>563</v>
      </c>
      <c r="F7983" t="s">
        <v>4245</v>
      </c>
      <c r="G7983">
        <v>0</v>
      </c>
      <c r="H7983">
        <v>0</v>
      </c>
      <c r="I7983">
        <v>0</v>
      </c>
      <c r="J7983">
        <v>0</v>
      </c>
      <c r="K7983">
        <v>0</v>
      </c>
      <c r="L7983">
        <v>0</v>
      </c>
      <c r="M7983">
        <v>15</v>
      </c>
      <c r="N7983">
        <v>0</v>
      </c>
      <c r="O7983">
        <v>0</v>
      </c>
      <c r="P7983">
        <v>0</v>
      </c>
      <c r="Q7983">
        <v>0</v>
      </c>
    </row>
    <row r="7984" spans="1:17" x14ac:dyDescent="0.25">
      <c r="A7984" t="s">
        <v>17784</v>
      </c>
      <c r="B7984" t="s">
        <v>73</v>
      </c>
      <c r="C7984" t="s">
        <v>115</v>
      </c>
      <c r="D7984" t="s">
        <v>526</v>
      </c>
      <c r="E7984" t="s">
        <v>563</v>
      </c>
      <c r="F7984" t="s">
        <v>394</v>
      </c>
      <c r="G7984">
        <v>0</v>
      </c>
      <c r="H7984">
        <v>0</v>
      </c>
      <c r="I7984">
        <v>0</v>
      </c>
      <c r="J7984">
        <v>0</v>
      </c>
      <c r="K7984">
        <v>0</v>
      </c>
      <c r="L7984">
        <v>0</v>
      </c>
      <c r="M7984">
        <v>0</v>
      </c>
      <c r="N7984">
        <v>15</v>
      </c>
      <c r="O7984">
        <v>14</v>
      </c>
      <c r="P7984">
        <v>1</v>
      </c>
      <c r="Q7984">
        <v>0</v>
      </c>
    </row>
    <row r="7985" spans="1:17" x14ac:dyDescent="0.25">
      <c r="A7985" t="s">
        <v>17785</v>
      </c>
      <c r="B7985" t="s">
        <v>73</v>
      </c>
      <c r="C7985" t="s">
        <v>115</v>
      </c>
      <c r="D7985" t="s">
        <v>526</v>
      </c>
      <c r="E7985" t="s">
        <v>563</v>
      </c>
      <c r="F7985" t="s">
        <v>395</v>
      </c>
      <c r="G7985">
        <v>0</v>
      </c>
      <c r="H7985">
        <v>0</v>
      </c>
      <c r="I7985">
        <v>0</v>
      </c>
      <c r="J7985">
        <v>0</v>
      </c>
      <c r="K7985">
        <v>0</v>
      </c>
      <c r="L7985">
        <v>0</v>
      </c>
      <c r="M7985">
        <v>0</v>
      </c>
      <c r="N7985">
        <v>15</v>
      </c>
      <c r="O7985">
        <v>14</v>
      </c>
      <c r="P7985">
        <v>1</v>
      </c>
      <c r="Q7985">
        <v>0</v>
      </c>
    </row>
    <row r="7986" spans="1:17" x14ac:dyDescent="0.25">
      <c r="A7986" t="s">
        <v>17786</v>
      </c>
      <c r="B7986" t="s">
        <v>73</v>
      </c>
      <c r="C7986" t="s">
        <v>115</v>
      </c>
      <c r="D7986" t="s">
        <v>526</v>
      </c>
      <c r="E7986" t="s">
        <v>563</v>
      </c>
      <c r="F7986" t="s">
        <v>525</v>
      </c>
      <c r="G7986">
        <v>15</v>
      </c>
      <c r="H7986">
        <v>0</v>
      </c>
      <c r="I7986">
        <v>0</v>
      </c>
      <c r="J7986">
        <v>0</v>
      </c>
      <c r="K7986">
        <v>0</v>
      </c>
      <c r="L7986">
        <v>0</v>
      </c>
      <c r="M7986">
        <v>0</v>
      </c>
      <c r="N7986">
        <v>0</v>
      </c>
      <c r="O7986">
        <v>0</v>
      </c>
      <c r="P7986">
        <v>0</v>
      </c>
      <c r="Q7986">
        <v>0</v>
      </c>
    </row>
    <row r="7987" spans="1:17" x14ac:dyDescent="0.25">
      <c r="A7987" t="s">
        <v>26048</v>
      </c>
      <c r="B7987" t="s">
        <v>73</v>
      </c>
      <c r="C7987" t="s">
        <v>115</v>
      </c>
      <c r="D7987" t="s">
        <v>526</v>
      </c>
      <c r="E7987" t="s">
        <v>21471</v>
      </c>
      <c r="F7987" t="s">
        <v>396</v>
      </c>
      <c r="G7987">
        <v>0</v>
      </c>
      <c r="H7987">
        <v>23</v>
      </c>
      <c r="I7987">
        <v>2</v>
      </c>
      <c r="J7987">
        <v>20</v>
      </c>
      <c r="K7987">
        <v>1</v>
      </c>
      <c r="L7987">
        <v>0</v>
      </c>
      <c r="M7987">
        <v>0</v>
      </c>
      <c r="N7987">
        <v>0</v>
      </c>
      <c r="O7987">
        <v>0</v>
      </c>
      <c r="P7987">
        <v>0</v>
      </c>
      <c r="Q7987">
        <v>0</v>
      </c>
    </row>
    <row r="7988" spans="1:17" x14ac:dyDescent="0.25">
      <c r="A7988" t="s">
        <v>26049</v>
      </c>
      <c r="B7988" t="s">
        <v>73</v>
      </c>
      <c r="C7988" t="s">
        <v>115</v>
      </c>
      <c r="D7988" t="s">
        <v>526</v>
      </c>
      <c r="E7988" t="s">
        <v>21471</v>
      </c>
      <c r="F7988" t="s">
        <v>4236</v>
      </c>
      <c r="G7988">
        <v>0</v>
      </c>
      <c r="H7988">
        <v>23</v>
      </c>
      <c r="I7988">
        <v>2</v>
      </c>
      <c r="J7988">
        <v>20</v>
      </c>
      <c r="K7988">
        <v>0</v>
      </c>
      <c r="L7988">
        <v>1</v>
      </c>
      <c r="M7988">
        <v>0</v>
      </c>
      <c r="N7988">
        <v>0</v>
      </c>
      <c r="O7988">
        <v>0</v>
      </c>
      <c r="P7988">
        <v>0</v>
      </c>
      <c r="Q7988">
        <v>0</v>
      </c>
    </row>
    <row r="7989" spans="1:17" x14ac:dyDescent="0.25">
      <c r="A7989" t="s">
        <v>26050</v>
      </c>
      <c r="B7989" t="s">
        <v>73</v>
      </c>
      <c r="C7989" t="s">
        <v>115</v>
      </c>
      <c r="D7989" t="s">
        <v>526</v>
      </c>
      <c r="E7989" t="s">
        <v>21471</v>
      </c>
      <c r="F7989" t="s">
        <v>4238</v>
      </c>
      <c r="G7989">
        <v>0</v>
      </c>
      <c r="H7989">
        <v>0</v>
      </c>
      <c r="I7989">
        <v>0</v>
      </c>
      <c r="J7989">
        <v>0</v>
      </c>
      <c r="K7989">
        <v>0</v>
      </c>
      <c r="L7989">
        <v>0</v>
      </c>
      <c r="M7989">
        <v>23</v>
      </c>
      <c r="N7989">
        <v>0</v>
      </c>
      <c r="O7989">
        <v>0</v>
      </c>
      <c r="P7989">
        <v>0</v>
      </c>
      <c r="Q7989">
        <v>0</v>
      </c>
    </row>
    <row r="7990" spans="1:17" x14ac:dyDescent="0.25">
      <c r="A7990" t="s">
        <v>26051</v>
      </c>
      <c r="B7990" t="s">
        <v>73</v>
      </c>
      <c r="C7990" t="s">
        <v>115</v>
      </c>
      <c r="D7990" t="s">
        <v>526</v>
      </c>
      <c r="E7990" t="s">
        <v>21471</v>
      </c>
      <c r="F7990" t="s">
        <v>397</v>
      </c>
      <c r="G7990">
        <v>0</v>
      </c>
      <c r="H7990">
        <v>23</v>
      </c>
      <c r="I7990">
        <v>2</v>
      </c>
      <c r="J7990">
        <v>20</v>
      </c>
      <c r="K7990">
        <v>0</v>
      </c>
      <c r="L7990">
        <v>1</v>
      </c>
      <c r="M7990">
        <v>0</v>
      </c>
      <c r="N7990">
        <v>0</v>
      </c>
      <c r="O7990">
        <v>0</v>
      </c>
      <c r="P7990">
        <v>0</v>
      </c>
      <c r="Q7990">
        <v>0</v>
      </c>
    </row>
    <row r="7991" spans="1:17" x14ac:dyDescent="0.25">
      <c r="A7991" t="s">
        <v>26052</v>
      </c>
      <c r="B7991" t="s">
        <v>73</v>
      </c>
      <c r="C7991" t="s">
        <v>115</v>
      </c>
      <c r="D7991" t="s">
        <v>526</v>
      </c>
      <c r="E7991" t="s">
        <v>21471</v>
      </c>
      <c r="F7991" t="s">
        <v>398</v>
      </c>
      <c r="G7991">
        <v>0</v>
      </c>
      <c r="H7991">
        <v>23</v>
      </c>
      <c r="I7991">
        <v>2</v>
      </c>
      <c r="J7991">
        <v>20</v>
      </c>
      <c r="K7991">
        <v>0</v>
      </c>
      <c r="L7991">
        <v>1</v>
      </c>
      <c r="M7991">
        <v>0</v>
      </c>
      <c r="N7991">
        <v>0</v>
      </c>
      <c r="O7991">
        <v>0</v>
      </c>
      <c r="P7991">
        <v>0</v>
      </c>
      <c r="Q7991">
        <v>0</v>
      </c>
    </row>
    <row r="7992" spans="1:17" x14ac:dyDescent="0.25">
      <c r="A7992" t="s">
        <v>26053</v>
      </c>
      <c r="B7992" t="s">
        <v>73</v>
      </c>
      <c r="C7992" t="s">
        <v>115</v>
      </c>
      <c r="D7992" t="s">
        <v>526</v>
      </c>
      <c r="E7992" t="s">
        <v>21471</v>
      </c>
      <c r="F7992" t="s">
        <v>4242</v>
      </c>
      <c r="G7992">
        <v>0</v>
      </c>
      <c r="H7992">
        <v>0</v>
      </c>
      <c r="I7992">
        <v>0</v>
      </c>
      <c r="J7992">
        <v>0</v>
      </c>
      <c r="K7992">
        <v>0</v>
      </c>
      <c r="L7992">
        <v>0</v>
      </c>
      <c r="M7992">
        <v>23</v>
      </c>
      <c r="N7992">
        <v>0</v>
      </c>
      <c r="O7992">
        <v>0</v>
      </c>
      <c r="P7992">
        <v>0</v>
      </c>
      <c r="Q7992">
        <v>0</v>
      </c>
    </row>
    <row r="7993" spans="1:17" x14ac:dyDescent="0.25">
      <c r="A7993" t="s">
        <v>26054</v>
      </c>
      <c r="B7993" t="s">
        <v>73</v>
      </c>
      <c r="C7993" t="s">
        <v>115</v>
      </c>
      <c r="D7993" t="s">
        <v>526</v>
      </c>
      <c r="E7993" t="s">
        <v>21471</v>
      </c>
      <c r="F7993" t="s">
        <v>399</v>
      </c>
      <c r="G7993">
        <v>0</v>
      </c>
      <c r="H7993">
        <v>23</v>
      </c>
      <c r="I7993">
        <v>2</v>
      </c>
      <c r="J7993">
        <v>20</v>
      </c>
      <c r="K7993">
        <v>1</v>
      </c>
      <c r="L7993">
        <v>0</v>
      </c>
      <c r="M7993">
        <v>0</v>
      </c>
      <c r="N7993">
        <v>0</v>
      </c>
      <c r="O7993">
        <v>0</v>
      </c>
      <c r="P7993">
        <v>0</v>
      </c>
      <c r="Q7993">
        <v>0</v>
      </c>
    </row>
    <row r="7994" spans="1:17" x14ac:dyDescent="0.25">
      <c r="A7994" t="s">
        <v>26055</v>
      </c>
      <c r="B7994" t="s">
        <v>73</v>
      </c>
      <c r="C7994" t="s">
        <v>115</v>
      </c>
      <c r="D7994" t="s">
        <v>526</v>
      </c>
      <c r="E7994" t="s">
        <v>21471</v>
      </c>
      <c r="F7994" t="s">
        <v>4245</v>
      </c>
      <c r="G7994">
        <v>0</v>
      </c>
      <c r="H7994">
        <v>0</v>
      </c>
      <c r="I7994">
        <v>0</v>
      </c>
      <c r="J7994">
        <v>0</v>
      </c>
      <c r="K7994">
        <v>0</v>
      </c>
      <c r="L7994">
        <v>0</v>
      </c>
      <c r="M7994">
        <v>23</v>
      </c>
      <c r="N7994">
        <v>0</v>
      </c>
      <c r="O7994">
        <v>0</v>
      </c>
      <c r="P7994">
        <v>0</v>
      </c>
      <c r="Q7994">
        <v>0</v>
      </c>
    </row>
    <row r="7995" spans="1:17" x14ac:dyDescent="0.25">
      <c r="A7995" t="s">
        <v>26056</v>
      </c>
      <c r="B7995" t="s">
        <v>73</v>
      </c>
      <c r="C7995" t="s">
        <v>115</v>
      </c>
      <c r="D7995" t="s">
        <v>526</v>
      </c>
      <c r="E7995" t="s">
        <v>21471</v>
      </c>
      <c r="F7995" t="s">
        <v>394</v>
      </c>
      <c r="G7995">
        <v>0</v>
      </c>
      <c r="H7995">
        <v>0</v>
      </c>
      <c r="I7995">
        <v>0</v>
      </c>
      <c r="J7995">
        <v>0</v>
      </c>
      <c r="K7995">
        <v>0</v>
      </c>
      <c r="L7995">
        <v>0</v>
      </c>
      <c r="M7995">
        <v>0</v>
      </c>
      <c r="N7995">
        <v>22</v>
      </c>
      <c r="O7995">
        <v>21</v>
      </c>
      <c r="P7995">
        <v>1</v>
      </c>
      <c r="Q7995">
        <v>0</v>
      </c>
    </row>
    <row r="7996" spans="1:17" x14ac:dyDescent="0.25">
      <c r="A7996" t="s">
        <v>26057</v>
      </c>
      <c r="B7996" t="s">
        <v>73</v>
      </c>
      <c r="C7996" t="s">
        <v>115</v>
      </c>
      <c r="D7996" t="s">
        <v>526</v>
      </c>
      <c r="E7996" t="s">
        <v>21471</v>
      </c>
      <c r="F7996" t="s">
        <v>395</v>
      </c>
      <c r="G7996">
        <v>0</v>
      </c>
      <c r="H7996">
        <v>0</v>
      </c>
      <c r="I7996">
        <v>0</v>
      </c>
      <c r="J7996">
        <v>0</v>
      </c>
      <c r="K7996">
        <v>0</v>
      </c>
      <c r="L7996">
        <v>0</v>
      </c>
      <c r="M7996">
        <v>0</v>
      </c>
      <c r="N7996">
        <v>18</v>
      </c>
      <c r="O7996">
        <v>17</v>
      </c>
      <c r="P7996">
        <v>1</v>
      </c>
      <c r="Q7996">
        <v>0</v>
      </c>
    </row>
    <row r="7997" spans="1:17" x14ac:dyDescent="0.25">
      <c r="A7997" t="s">
        <v>26058</v>
      </c>
      <c r="B7997" t="s">
        <v>73</v>
      </c>
      <c r="C7997" t="s">
        <v>115</v>
      </c>
      <c r="D7997" t="s">
        <v>526</v>
      </c>
      <c r="E7997" t="s">
        <v>21471</v>
      </c>
      <c r="F7997" t="s">
        <v>525</v>
      </c>
      <c r="G7997">
        <v>23</v>
      </c>
      <c r="H7997">
        <v>0</v>
      </c>
      <c r="I7997">
        <v>0</v>
      </c>
      <c r="J7997">
        <v>0</v>
      </c>
      <c r="K7997">
        <v>0</v>
      </c>
      <c r="L7997">
        <v>0</v>
      </c>
      <c r="M7997">
        <v>0</v>
      </c>
      <c r="N7997">
        <v>0</v>
      </c>
      <c r="O7997">
        <v>0</v>
      </c>
      <c r="P7997">
        <v>0</v>
      </c>
      <c r="Q7997">
        <v>0</v>
      </c>
    </row>
    <row r="7998" spans="1:17" x14ac:dyDescent="0.25">
      <c r="A7998" t="s">
        <v>17787</v>
      </c>
      <c r="B7998" t="s">
        <v>73</v>
      </c>
      <c r="C7998" t="s">
        <v>115</v>
      </c>
      <c r="D7998" t="s">
        <v>527</v>
      </c>
      <c r="E7998" t="s">
        <v>563</v>
      </c>
      <c r="F7998" t="s">
        <v>528</v>
      </c>
      <c r="G7998">
        <v>0</v>
      </c>
      <c r="H7998">
        <v>0</v>
      </c>
      <c r="I7998">
        <v>0</v>
      </c>
      <c r="J7998">
        <v>0</v>
      </c>
      <c r="K7998">
        <v>0</v>
      </c>
      <c r="L7998">
        <v>0</v>
      </c>
      <c r="M7998">
        <v>0</v>
      </c>
      <c r="N7998">
        <v>1</v>
      </c>
      <c r="O7998">
        <v>1</v>
      </c>
      <c r="P7998">
        <v>0</v>
      </c>
      <c r="Q7998">
        <v>0</v>
      </c>
    </row>
    <row r="7999" spans="1:17" x14ac:dyDescent="0.25">
      <c r="A7999" t="s">
        <v>17788</v>
      </c>
      <c r="B7999" t="s">
        <v>73</v>
      </c>
      <c r="C7999" t="s">
        <v>115</v>
      </c>
      <c r="D7999" t="s">
        <v>527</v>
      </c>
      <c r="E7999" t="s">
        <v>563</v>
      </c>
      <c r="F7999" t="s">
        <v>525</v>
      </c>
      <c r="G7999">
        <v>1</v>
      </c>
      <c r="H7999">
        <v>0</v>
      </c>
      <c r="I7999">
        <v>0</v>
      </c>
      <c r="J7999">
        <v>0</v>
      </c>
      <c r="K7999">
        <v>0</v>
      </c>
      <c r="L7999">
        <v>0</v>
      </c>
      <c r="M7999">
        <v>0</v>
      </c>
      <c r="N7999">
        <v>0</v>
      </c>
      <c r="O7999">
        <v>0</v>
      </c>
      <c r="P7999">
        <v>0</v>
      </c>
      <c r="Q7999">
        <v>0</v>
      </c>
    </row>
    <row r="8000" spans="1:17" x14ac:dyDescent="0.25">
      <c r="A8000" t="s">
        <v>26059</v>
      </c>
      <c r="B8000" t="s">
        <v>73</v>
      </c>
      <c r="C8000" t="s">
        <v>115</v>
      </c>
      <c r="D8000" t="s">
        <v>527</v>
      </c>
      <c r="E8000" t="s">
        <v>21471</v>
      </c>
      <c r="F8000" t="s">
        <v>528</v>
      </c>
      <c r="G8000">
        <v>0</v>
      </c>
      <c r="H8000">
        <v>0</v>
      </c>
      <c r="I8000">
        <v>0</v>
      </c>
      <c r="J8000">
        <v>0</v>
      </c>
      <c r="K8000">
        <v>0</v>
      </c>
      <c r="L8000">
        <v>0</v>
      </c>
      <c r="M8000">
        <v>0</v>
      </c>
      <c r="N8000">
        <v>1</v>
      </c>
      <c r="O8000">
        <v>1</v>
      </c>
      <c r="P8000">
        <v>0</v>
      </c>
      <c r="Q8000">
        <v>0</v>
      </c>
    </row>
    <row r="8001" spans="1:17" x14ac:dyDescent="0.25">
      <c r="A8001" t="s">
        <v>26060</v>
      </c>
      <c r="B8001" t="s">
        <v>73</v>
      </c>
      <c r="C8001" t="s">
        <v>115</v>
      </c>
      <c r="D8001" t="s">
        <v>527</v>
      </c>
      <c r="E8001" t="s">
        <v>21471</v>
      </c>
      <c r="F8001" t="s">
        <v>525</v>
      </c>
      <c r="G8001">
        <v>1</v>
      </c>
      <c r="H8001">
        <v>0</v>
      </c>
      <c r="I8001">
        <v>0</v>
      </c>
      <c r="J8001">
        <v>0</v>
      </c>
      <c r="K8001">
        <v>0</v>
      </c>
      <c r="L8001">
        <v>0</v>
      </c>
      <c r="M8001">
        <v>0</v>
      </c>
      <c r="N8001">
        <v>0</v>
      </c>
      <c r="O8001">
        <v>0</v>
      </c>
      <c r="P8001">
        <v>0</v>
      </c>
      <c r="Q8001">
        <v>0</v>
      </c>
    </row>
    <row r="8002" spans="1:17" x14ac:dyDescent="0.25">
      <c r="A8002" t="s">
        <v>17789</v>
      </c>
      <c r="B8002" t="s">
        <v>73</v>
      </c>
      <c r="C8002" t="s">
        <v>116</v>
      </c>
      <c r="D8002" t="s">
        <v>529</v>
      </c>
      <c r="E8002" t="s">
        <v>563</v>
      </c>
      <c r="F8002" t="s">
        <v>525</v>
      </c>
      <c r="G8002">
        <v>3</v>
      </c>
      <c r="H8002">
        <v>0</v>
      </c>
      <c r="I8002">
        <v>0</v>
      </c>
      <c r="J8002">
        <v>0</v>
      </c>
      <c r="K8002">
        <v>0</v>
      </c>
      <c r="L8002">
        <v>0</v>
      </c>
      <c r="M8002">
        <v>0</v>
      </c>
      <c r="N8002">
        <v>0</v>
      </c>
      <c r="O8002">
        <v>0</v>
      </c>
      <c r="P8002">
        <v>0</v>
      </c>
      <c r="Q8002">
        <v>0</v>
      </c>
    </row>
    <row r="8003" spans="1:17" x14ac:dyDescent="0.25">
      <c r="A8003" t="s">
        <v>17790</v>
      </c>
      <c r="B8003" t="s">
        <v>73</v>
      </c>
      <c r="C8003" t="s">
        <v>116</v>
      </c>
      <c r="D8003" t="s">
        <v>526</v>
      </c>
      <c r="E8003" t="s">
        <v>563</v>
      </c>
      <c r="F8003" t="s">
        <v>396</v>
      </c>
      <c r="G8003">
        <v>0</v>
      </c>
      <c r="H8003">
        <v>15</v>
      </c>
      <c r="I8003">
        <v>1</v>
      </c>
      <c r="J8003">
        <v>11</v>
      </c>
      <c r="K8003">
        <v>2</v>
      </c>
      <c r="L8003">
        <v>1</v>
      </c>
      <c r="M8003">
        <v>0</v>
      </c>
      <c r="N8003">
        <v>0</v>
      </c>
      <c r="O8003">
        <v>0</v>
      </c>
      <c r="P8003">
        <v>0</v>
      </c>
      <c r="Q8003">
        <v>0</v>
      </c>
    </row>
    <row r="8004" spans="1:17" x14ac:dyDescent="0.25">
      <c r="A8004" t="s">
        <v>17791</v>
      </c>
      <c r="B8004" t="s">
        <v>73</v>
      </c>
      <c r="C8004" t="s">
        <v>116</v>
      </c>
      <c r="D8004" t="s">
        <v>526</v>
      </c>
      <c r="E8004" t="s">
        <v>563</v>
      </c>
      <c r="F8004" t="s">
        <v>4236</v>
      </c>
      <c r="G8004">
        <v>0</v>
      </c>
      <c r="H8004">
        <v>15</v>
      </c>
      <c r="I8004">
        <v>1</v>
      </c>
      <c r="J8004">
        <v>11</v>
      </c>
      <c r="K8004">
        <v>2</v>
      </c>
      <c r="L8004">
        <v>1</v>
      </c>
      <c r="M8004">
        <v>0</v>
      </c>
      <c r="N8004">
        <v>0</v>
      </c>
      <c r="O8004">
        <v>0</v>
      </c>
      <c r="P8004">
        <v>0</v>
      </c>
      <c r="Q8004">
        <v>0</v>
      </c>
    </row>
    <row r="8005" spans="1:17" x14ac:dyDescent="0.25">
      <c r="A8005" t="s">
        <v>17792</v>
      </c>
      <c r="B8005" t="s">
        <v>73</v>
      </c>
      <c r="C8005" t="s">
        <v>116</v>
      </c>
      <c r="D8005" t="s">
        <v>526</v>
      </c>
      <c r="E8005" t="s">
        <v>563</v>
      </c>
      <c r="F8005" t="s">
        <v>4238</v>
      </c>
      <c r="G8005">
        <v>0</v>
      </c>
      <c r="H8005">
        <v>0</v>
      </c>
      <c r="I8005">
        <v>0</v>
      </c>
      <c r="J8005">
        <v>0</v>
      </c>
      <c r="K8005">
        <v>0</v>
      </c>
      <c r="L8005">
        <v>0</v>
      </c>
      <c r="M8005">
        <v>15</v>
      </c>
      <c r="N8005">
        <v>0</v>
      </c>
      <c r="O8005">
        <v>0</v>
      </c>
      <c r="P8005">
        <v>0</v>
      </c>
      <c r="Q8005">
        <v>0</v>
      </c>
    </row>
    <row r="8006" spans="1:17" x14ac:dyDescent="0.25">
      <c r="A8006" t="s">
        <v>17793</v>
      </c>
      <c r="B8006" t="s">
        <v>73</v>
      </c>
      <c r="C8006" t="s">
        <v>116</v>
      </c>
      <c r="D8006" t="s">
        <v>526</v>
      </c>
      <c r="E8006" t="s">
        <v>563</v>
      </c>
      <c r="F8006" t="s">
        <v>397</v>
      </c>
      <c r="G8006">
        <v>0</v>
      </c>
      <c r="H8006">
        <v>15</v>
      </c>
      <c r="I8006">
        <v>1</v>
      </c>
      <c r="J8006">
        <v>11</v>
      </c>
      <c r="K8006">
        <v>2</v>
      </c>
      <c r="L8006">
        <v>1</v>
      </c>
      <c r="M8006">
        <v>0</v>
      </c>
      <c r="N8006">
        <v>0</v>
      </c>
      <c r="O8006">
        <v>0</v>
      </c>
      <c r="P8006">
        <v>0</v>
      </c>
      <c r="Q8006">
        <v>0</v>
      </c>
    </row>
    <row r="8007" spans="1:17" x14ac:dyDescent="0.25">
      <c r="A8007" t="s">
        <v>17794</v>
      </c>
      <c r="B8007" t="s">
        <v>73</v>
      </c>
      <c r="C8007" t="s">
        <v>116</v>
      </c>
      <c r="D8007" t="s">
        <v>526</v>
      </c>
      <c r="E8007" t="s">
        <v>563</v>
      </c>
      <c r="F8007" t="s">
        <v>398</v>
      </c>
      <c r="G8007">
        <v>0</v>
      </c>
      <c r="H8007">
        <v>15</v>
      </c>
      <c r="I8007">
        <v>1</v>
      </c>
      <c r="J8007">
        <v>11</v>
      </c>
      <c r="K8007">
        <v>2</v>
      </c>
      <c r="L8007">
        <v>1</v>
      </c>
      <c r="M8007">
        <v>0</v>
      </c>
      <c r="N8007">
        <v>0</v>
      </c>
      <c r="O8007">
        <v>0</v>
      </c>
      <c r="P8007">
        <v>0</v>
      </c>
      <c r="Q8007">
        <v>0</v>
      </c>
    </row>
    <row r="8008" spans="1:17" x14ac:dyDescent="0.25">
      <c r="A8008" t="s">
        <v>17795</v>
      </c>
      <c r="B8008" t="s">
        <v>73</v>
      </c>
      <c r="C8008" t="s">
        <v>116</v>
      </c>
      <c r="D8008" t="s">
        <v>526</v>
      </c>
      <c r="E8008" t="s">
        <v>563</v>
      </c>
      <c r="F8008" t="s">
        <v>4242</v>
      </c>
      <c r="G8008">
        <v>0</v>
      </c>
      <c r="H8008">
        <v>0</v>
      </c>
      <c r="I8008">
        <v>0</v>
      </c>
      <c r="J8008">
        <v>0</v>
      </c>
      <c r="K8008">
        <v>0</v>
      </c>
      <c r="L8008">
        <v>0</v>
      </c>
      <c r="M8008">
        <v>15</v>
      </c>
      <c r="N8008">
        <v>0</v>
      </c>
      <c r="O8008">
        <v>0</v>
      </c>
      <c r="P8008">
        <v>0</v>
      </c>
      <c r="Q8008">
        <v>0</v>
      </c>
    </row>
    <row r="8009" spans="1:17" x14ac:dyDescent="0.25">
      <c r="A8009" t="s">
        <v>17796</v>
      </c>
      <c r="B8009" t="s">
        <v>73</v>
      </c>
      <c r="C8009" t="s">
        <v>116</v>
      </c>
      <c r="D8009" t="s">
        <v>526</v>
      </c>
      <c r="E8009" t="s">
        <v>563</v>
      </c>
      <c r="F8009" t="s">
        <v>399</v>
      </c>
      <c r="G8009">
        <v>0</v>
      </c>
      <c r="H8009">
        <v>15</v>
      </c>
      <c r="I8009">
        <v>1</v>
      </c>
      <c r="J8009">
        <v>11</v>
      </c>
      <c r="K8009">
        <v>2</v>
      </c>
      <c r="L8009">
        <v>1</v>
      </c>
      <c r="M8009">
        <v>0</v>
      </c>
      <c r="N8009">
        <v>0</v>
      </c>
      <c r="O8009">
        <v>0</v>
      </c>
      <c r="P8009">
        <v>0</v>
      </c>
      <c r="Q8009">
        <v>0</v>
      </c>
    </row>
    <row r="8010" spans="1:17" x14ac:dyDescent="0.25">
      <c r="A8010" t="s">
        <v>17797</v>
      </c>
      <c r="B8010" t="s">
        <v>73</v>
      </c>
      <c r="C8010" t="s">
        <v>116</v>
      </c>
      <c r="D8010" t="s">
        <v>526</v>
      </c>
      <c r="E8010" t="s">
        <v>563</v>
      </c>
      <c r="F8010" t="s">
        <v>4245</v>
      </c>
      <c r="G8010">
        <v>0</v>
      </c>
      <c r="H8010">
        <v>0</v>
      </c>
      <c r="I8010">
        <v>0</v>
      </c>
      <c r="J8010">
        <v>0</v>
      </c>
      <c r="K8010">
        <v>0</v>
      </c>
      <c r="L8010">
        <v>0</v>
      </c>
      <c r="M8010">
        <v>15</v>
      </c>
      <c r="N8010">
        <v>0</v>
      </c>
      <c r="O8010">
        <v>0</v>
      </c>
      <c r="P8010">
        <v>0</v>
      </c>
      <c r="Q8010">
        <v>0</v>
      </c>
    </row>
    <row r="8011" spans="1:17" x14ac:dyDescent="0.25">
      <c r="A8011" t="s">
        <v>17798</v>
      </c>
      <c r="B8011" t="s">
        <v>73</v>
      </c>
      <c r="C8011" t="s">
        <v>116</v>
      </c>
      <c r="D8011" t="s">
        <v>526</v>
      </c>
      <c r="E8011" t="s">
        <v>563</v>
      </c>
      <c r="F8011" t="s">
        <v>394</v>
      </c>
      <c r="G8011">
        <v>0</v>
      </c>
      <c r="H8011">
        <v>0</v>
      </c>
      <c r="I8011">
        <v>0</v>
      </c>
      <c r="J8011">
        <v>0</v>
      </c>
      <c r="K8011">
        <v>0</v>
      </c>
      <c r="L8011">
        <v>0</v>
      </c>
      <c r="M8011">
        <v>0</v>
      </c>
      <c r="N8011">
        <v>15</v>
      </c>
      <c r="O8011">
        <v>14</v>
      </c>
      <c r="P8011">
        <v>1</v>
      </c>
      <c r="Q8011">
        <v>0</v>
      </c>
    </row>
    <row r="8012" spans="1:17" x14ac:dyDescent="0.25">
      <c r="A8012" t="s">
        <v>26253</v>
      </c>
      <c r="B8012" t="s">
        <v>73</v>
      </c>
      <c r="C8012" t="s">
        <v>182</v>
      </c>
      <c r="D8012" t="s">
        <v>526</v>
      </c>
      <c r="E8012" t="s">
        <v>21471</v>
      </c>
      <c r="F8012" t="s">
        <v>396</v>
      </c>
      <c r="G8012">
        <v>0</v>
      </c>
      <c r="H8012">
        <v>13</v>
      </c>
      <c r="I8012">
        <v>1</v>
      </c>
      <c r="J8012">
        <v>12</v>
      </c>
      <c r="K8012">
        <v>0</v>
      </c>
      <c r="L8012">
        <v>0</v>
      </c>
      <c r="M8012">
        <v>0</v>
      </c>
      <c r="N8012">
        <v>0</v>
      </c>
      <c r="O8012">
        <v>0</v>
      </c>
      <c r="P8012">
        <v>0</v>
      </c>
      <c r="Q8012">
        <v>0</v>
      </c>
    </row>
    <row r="8013" spans="1:17" x14ac:dyDescent="0.25">
      <c r="A8013" t="s">
        <v>26254</v>
      </c>
      <c r="B8013" t="s">
        <v>73</v>
      </c>
      <c r="C8013" t="s">
        <v>182</v>
      </c>
      <c r="D8013" t="s">
        <v>526</v>
      </c>
      <c r="E8013" t="s">
        <v>21471</v>
      </c>
      <c r="F8013" t="s">
        <v>4236</v>
      </c>
      <c r="G8013">
        <v>0</v>
      </c>
      <c r="H8013">
        <v>13</v>
      </c>
      <c r="I8013">
        <v>1</v>
      </c>
      <c r="J8013">
        <v>12</v>
      </c>
      <c r="K8013">
        <v>0</v>
      </c>
      <c r="L8013">
        <v>0</v>
      </c>
      <c r="M8013">
        <v>0</v>
      </c>
      <c r="N8013">
        <v>0</v>
      </c>
      <c r="O8013">
        <v>0</v>
      </c>
      <c r="P8013">
        <v>0</v>
      </c>
      <c r="Q8013">
        <v>0</v>
      </c>
    </row>
    <row r="8014" spans="1:17" x14ac:dyDescent="0.25">
      <c r="A8014" t="s">
        <v>26255</v>
      </c>
      <c r="B8014" t="s">
        <v>73</v>
      </c>
      <c r="C8014" t="s">
        <v>182</v>
      </c>
      <c r="D8014" t="s">
        <v>526</v>
      </c>
      <c r="E8014" t="s">
        <v>21471</v>
      </c>
      <c r="F8014" t="s">
        <v>4238</v>
      </c>
      <c r="G8014">
        <v>0</v>
      </c>
      <c r="H8014">
        <v>0</v>
      </c>
      <c r="I8014">
        <v>0</v>
      </c>
      <c r="J8014">
        <v>0</v>
      </c>
      <c r="K8014">
        <v>0</v>
      </c>
      <c r="L8014">
        <v>0</v>
      </c>
      <c r="M8014">
        <v>13</v>
      </c>
      <c r="N8014">
        <v>0</v>
      </c>
      <c r="O8014">
        <v>0</v>
      </c>
      <c r="P8014">
        <v>0</v>
      </c>
      <c r="Q8014">
        <v>0</v>
      </c>
    </row>
    <row r="8015" spans="1:17" x14ac:dyDescent="0.25">
      <c r="A8015" t="s">
        <v>26256</v>
      </c>
      <c r="B8015" t="s">
        <v>73</v>
      </c>
      <c r="C8015" t="s">
        <v>182</v>
      </c>
      <c r="D8015" t="s">
        <v>526</v>
      </c>
      <c r="E8015" t="s">
        <v>21471</v>
      </c>
      <c r="F8015" t="s">
        <v>397</v>
      </c>
      <c r="G8015">
        <v>0</v>
      </c>
      <c r="H8015">
        <v>13</v>
      </c>
      <c r="I8015">
        <v>1</v>
      </c>
      <c r="J8015">
        <v>12</v>
      </c>
      <c r="K8015">
        <v>0</v>
      </c>
      <c r="L8015">
        <v>0</v>
      </c>
      <c r="M8015">
        <v>0</v>
      </c>
      <c r="N8015">
        <v>0</v>
      </c>
      <c r="O8015">
        <v>0</v>
      </c>
      <c r="P8015">
        <v>0</v>
      </c>
      <c r="Q8015">
        <v>0</v>
      </c>
    </row>
    <row r="8016" spans="1:17" x14ac:dyDescent="0.25">
      <c r="A8016" t="s">
        <v>26257</v>
      </c>
      <c r="B8016" t="s">
        <v>73</v>
      </c>
      <c r="C8016" t="s">
        <v>182</v>
      </c>
      <c r="D8016" t="s">
        <v>526</v>
      </c>
      <c r="E8016" t="s">
        <v>21471</v>
      </c>
      <c r="F8016" t="s">
        <v>398</v>
      </c>
      <c r="G8016">
        <v>0</v>
      </c>
      <c r="H8016">
        <v>13</v>
      </c>
      <c r="I8016">
        <v>1</v>
      </c>
      <c r="J8016">
        <v>12</v>
      </c>
      <c r="K8016">
        <v>0</v>
      </c>
      <c r="L8016">
        <v>0</v>
      </c>
      <c r="M8016">
        <v>0</v>
      </c>
      <c r="N8016">
        <v>0</v>
      </c>
      <c r="O8016">
        <v>0</v>
      </c>
      <c r="P8016">
        <v>0</v>
      </c>
      <c r="Q8016">
        <v>0</v>
      </c>
    </row>
    <row r="8017" spans="1:17" x14ac:dyDescent="0.25">
      <c r="A8017" t="s">
        <v>26258</v>
      </c>
      <c r="B8017" t="s">
        <v>73</v>
      </c>
      <c r="C8017" t="s">
        <v>182</v>
      </c>
      <c r="D8017" t="s">
        <v>526</v>
      </c>
      <c r="E8017" t="s">
        <v>21471</v>
      </c>
      <c r="F8017" t="s">
        <v>4242</v>
      </c>
      <c r="G8017">
        <v>0</v>
      </c>
      <c r="H8017">
        <v>0</v>
      </c>
      <c r="I8017">
        <v>0</v>
      </c>
      <c r="J8017">
        <v>0</v>
      </c>
      <c r="K8017">
        <v>0</v>
      </c>
      <c r="L8017">
        <v>0</v>
      </c>
      <c r="M8017">
        <v>13</v>
      </c>
      <c r="N8017">
        <v>0</v>
      </c>
      <c r="O8017">
        <v>0</v>
      </c>
      <c r="P8017">
        <v>0</v>
      </c>
      <c r="Q8017">
        <v>0</v>
      </c>
    </row>
    <row r="8018" spans="1:17" x14ac:dyDescent="0.25">
      <c r="A8018" t="s">
        <v>26259</v>
      </c>
      <c r="B8018" t="s">
        <v>73</v>
      </c>
      <c r="C8018" t="s">
        <v>182</v>
      </c>
      <c r="D8018" t="s">
        <v>526</v>
      </c>
      <c r="E8018" t="s">
        <v>21471</v>
      </c>
      <c r="F8018" t="s">
        <v>399</v>
      </c>
      <c r="G8018">
        <v>0</v>
      </c>
      <c r="H8018">
        <v>13</v>
      </c>
      <c r="I8018">
        <v>1</v>
      </c>
      <c r="J8018">
        <v>12</v>
      </c>
      <c r="K8018">
        <v>0</v>
      </c>
      <c r="L8018">
        <v>0</v>
      </c>
      <c r="M8018">
        <v>0</v>
      </c>
      <c r="N8018">
        <v>0</v>
      </c>
      <c r="O8018">
        <v>0</v>
      </c>
      <c r="P8018">
        <v>0</v>
      </c>
      <c r="Q8018">
        <v>0</v>
      </c>
    </row>
    <row r="8019" spans="1:17" x14ac:dyDescent="0.25">
      <c r="A8019" t="s">
        <v>26260</v>
      </c>
      <c r="B8019" t="s">
        <v>73</v>
      </c>
      <c r="C8019" t="s">
        <v>182</v>
      </c>
      <c r="D8019" t="s">
        <v>526</v>
      </c>
      <c r="E8019" t="s">
        <v>21471</v>
      </c>
      <c r="F8019" t="s">
        <v>4245</v>
      </c>
      <c r="G8019">
        <v>0</v>
      </c>
      <c r="H8019">
        <v>0</v>
      </c>
      <c r="I8019">
        <v>0</v>
      </c>
      <c r="J8019">
        <v>0</v>
      </c>
      <c r="K8019">
        <v>0</v>
      </c>
      <c r="L8019">
        <v>0</v>
      </c>
      <c r="M8019">
        <v>13</v>
      </c>
      <c r="N8019">
        <v>0</v>
      </c>
      <c r="O8019">
        <v>0</v>
      </c>
      <c r="P8019">
        <v>0</v>
      </c>
      <c r="Q8019">
        <v>0</v>
      </c>
    </row>
    <row r="8020" spans="1:17" x14ac:dyDescent="0.25">
      <c r="A8020" t="s">
        <v>26261</v>
      </c>
      <c r="B8020" t="s">
        <v>73</v>
      </c>
      <c r="C8020" t="s">
        <v>182</v>
      </c>
      <c r="D8020" t="s">
        <v>526</v>
      </c>
      <c r="E8020" t="s">
        <v>21471</v>
      </c>
      <c r="F8020" t="s">
        <v>394</v>
      </c>
      <c r="G8020">
        <v>0</v>
      </c>
      <c r="H8020">
        <v>0</v>
      </c>
      <c r="I8020">
        <v>0</v>
      </c>
      <c r="J8020">
        <v>0</v>
      </c>
      <c r="K8020">
        <v>0</v>
      </c>
      <c r="L8020">
        <v>0</v>
      </c>
      <c r="M8020">
        <v>0</v>
      </c>
      <c r="N8020">
        <v>13</v>
      </c>
      <c r="O8020">
        <v>13</v>
      </c>
      <c r="P8020">
        <v>0</v>
      </c>
      <c r="Q8020">
        <v>0</v>
      </c>
    </row>
    <row r="8021" spans="1:17" x14ac:dyDescent="0.25">
      <c r="A8021" t="s">
        <v>26262</v>
      </c>
      <c r="B8021" t="s">
        <v>73</v>
      </c>
      <c r="C8021" t="s">
        <v>182</v>
      </c>
      <c r="D8021" t="s">
        <v>526</v>
      </c>
      <c r="E8021" t="s">
        <v>21471</v>
      </c>
      <c r="F8021" t="s">
        <v>395</v>
      </c>
      <c r="G8021">
        <v>0</v>
      </c>
      <c r="H8021">
        <v>0</v>
      </c>
      <c r="I8021">
        <v>0</v>
      </c>
      <c r="J8021">
        <v>0</v>
      </c>
      <c r="K8021">
        <v>0</v>
      </c>
      <c r="L8021">
        <v>0</v>
      </c>
      <c r="M8021">
        <v>0</v>
      </c>
      <c r="N8021">
        <v>13</v>
      </c>
      <c r="O8021">
        <v>13</v>
      </c>
      <c r="P8021">
        <v>0</v>
      </c>
      <c r="Q8021">
        <v>0</v>
      </c>
    </row>
    <row r="8022" spans="1:17" x14ac:dyDescent="0.25">
      <c r="A8022" t="s">
        <v>26263</v>
      </c>
      <c r="B8022" t="s">
        <v>73</v>
      </c>
      <c r="C8022" t="s">
        <v>182</v>
      </c>
      <c r="D8022" t="s">
        <v>526</v>
      </c>
      <c r="E8022" t="s">
        <v>21471</v>
      </c>
      <c r="F8022" t="s">
        <v>525</v>
      </c>
      <c r="G8022">
        <v>13</v>
      </c>
      <c r="H8022">
        <v>0</v>
      </c>
      <c r="I8022">
        <v>0</v>
      </c>
      <c r="J8022">
        <v>0</v>
      </c>
      <c r="K8022">
        <v>0</v>
      </c>
      <c r="L8022">
        <v>0</v>
      </c>
      <c r="M8022">
        <v>0</v>
      </c>
      <c r="N8022">
        <v>0</v>
      </c>
      <c r="O8022">
        <v>0</v>
      </c>
      <c r="P8022">
        <v>0</v>
      </c>
      <c r="Q8022">
        <v>0</v>
      </c>
    </row>
    <row r="8023" spans="1:17" x14ac:dyDescent="0.25">
      <c r="A8023" t="s">
        <v>26264</v>
      </c>
      <c r="B8023" t="s">
        <v>73</v>
      </c>
      <c r="C8023" t="s">
        <v>182</v>
      </c>
      <c r="D8023" t="s">
        <v>527</v>
      </c>
      <c r="E8023" t="s">
        <v>21471</v>
      </c>
      <c r="F8023" t="s">
        <v>528</v>
      </c>
      <c r="G8023">
        <v>0</v>
      </c>
      <c r="H8023">
        <v>0</v>
      </c>
      <c r="I8023">
        <v>0</v>
      </c>
      <c r="J8023">
        <v>0</v>
      </c>
      <c r="K8023">
        <v>0</v>
      </c>
      <c r="L8023">
        <v>0</v>
      </c>
      <c r="M8023">
        <v>0</v>
      </c>
      <c r="N8023">
        <v>4</v>
      </c>
      <c r="O8023">
        <v>2</v>
      </c>
      <c r="P8023">
        <v>1</v>
      </c>
      <c r="Q8023">
        <v>1</v>
      </c>
    </row>
    <row r="8024" spans="1:17" x14ac:dyDescent="0.25">
      <c r="A8024" t="s">
        <v>26265</v>
      </c>
      <c r="B8024" t="s">
        <v>73</v>
      </c>
      <c r="C8024" t="s">
        <v>182</v>
      </c>
      <c r="D8024" t="s">
        <v>527</v>
      </c>
      <c r="E8024" t="s">
        <v>21471</v>
      </c>
      <c r="F8024" t="s">
        <v>525</v>
      </c>
      <c r="G8024">
        <v>4</v>
      </c>
      <c r="H8024">
        <v>0</v>
      </c>
      <c r="I8024">
        <v>0</v>
      </c>
      <c r="J8024">
        <v>0</v>
      </c>
      <c r="K8024">
        <v>0</v>
      </c>
      <c r="L8024">
        <v>0</v>
      </c>
      <c r="M8024">
        <v>0</v>
      </c>
      <c r="N8024">
        <v>0</v>
      </c>
      <c r="O8024">
        <v>0</v>
      </c>
      <c r="P8024">
        <v>0</v>
      </c>
      <c r="Q8024">
        <v>0</v>
      </c>
    </row>
    <row r="8025" spans="1:17" x14ac:dyDescent="0.25">
      <c r="A8025" t="s">
        <v>26266</v>
      </c>
      <c r="B8025" t="s">
        <v>73</v>
      </c>
      <c r="C8025" t="s">
        <v>183</v>
      </c>
      <c r="D8025" t="s">
        <v>529</v>
      </c>
      <c r="E8025" t="s">
        <v>21471</v>
      </c>
      <c r="F8025" t="s">
        <v>525</v>
      </c>
      <c r="G8025">
        <v>1</v>
      </c>
      <c r="H8025">
        <v>0</v>
      </c>
      <c r="I8025">
        <v>0</v>
      </c>
      <c r="J8025">
        <v>0</v>
      </c>
      <c r="K8025">
        <v>0</v>
      </c>
      <c r="L8025">
        <v>0</v>
      </c>
      <c r="M8025">
        <v>0</v>
      </c>
      <c r="N8025">
        <v>0</v>
      </c>
      <c r="O8025">
        <v>0</v>
      </c>
      <c r="P8025">
        <v>0</v>
      </c>
      <c r="Q8025">
        <v>0</v>
      </c>
    </row>
    <row r="8026" spans="1:17" x14ac:dyDescent="0.25">
      <c r="A8026" t="s">
        <v>17802</v>
      </c>
      <c r="B8026" t="s">
        <v>73</v>
      </c>
      <c r="C8026" t="s">
        <v>183</v>
      </c>
      <c r="D8026" t="s">
        <v>526</v>
      </c>
      <c r="E8026" t="s">
        <v>563</v>
      </c>
      <c r="F8026" t="s">
        <v>396</v>
      </c>
      <c r="G8026">
        <v>0</v>
      </c>
      <c r="H8026">
        <v>2</v>
      </c>
      <c r="I8026">
        <v>0</v>
      </c>
      <c r="J8026">
        <v>2</v>
      </c>
      <c r="K8026">
        <v>0</v>
      </c>
      <c r="L8026">
        <v>0</v>
      </c>
      <c r="M8026">
        <v>0</v>
      </c>
      <c r="N8026">
        <v>0</v>
      </c>
      <c r="O8026">
        <v>0</v>
      </c>
      <c r="P8026">
        <v>0</v>
      </c>
      <c r="Q8026">
        <v>0</v>
      </c>
    </row>
    <row r="8027" spans="1:17" x14ac:dyDescent="0.25">
      <c r="A8027" t="s">
        <v>17803</v>
      </c>
      <c r="B8027" t="s">
        <v>73</v>
      </c>
      <c r="C8027" t="s">
        <v>183</v>
      </c>
      <c r="D8027" t="s">
        <v>526</v>
      </c>
      <c r="E8027" t="s">
        <v>563</v>
      </c>
      <c r="F8027" t="s">
        <v>4236</v>
      </c>
      <c r="G8027">
        <v>0</v>
      </c>
      <c r="H8027">
        <v>2</v>
      </c>
      <c r="I8027">
        <v>0</v>
      </c>
      <c r="J8027">
        <v>2</v>
      </c>
      <c r="K8027">
        <v>0</v>
      </c>
      <c r="L8027">
        <v>0</v>
      </c>
      <c r="M8027">
        <v>0</v>
      </c>
      <c r="N8027">
        <v>0</v>
      </c>
      <c r="O8027">
        <v>0</v>
      </c>
      <c r="P8027">
        <v>0</v>
      </c>
      <c r="Q8027">
        <v>0</v>
      </c>
    </row>
    <row r="8028" spans="1:17" x14ac:dyDescent="0.25">
      <c r="A8028" t="s">
        <v>17804</v>
      </c>
      <c r="B8028" t="s">
        <v>73</v>
      </c>
      <c r="C8028" t="s">
        <v>183</v>
      </c>
      <c r="D8028" t="s">
        <v>526</v>
      </c>
      <c r="E8028" t="s">
        <v>563</v>
      </c>
      <c r="F8028" t="s">
        <v>4238</v>
      </c>
      <c r="G8028">
        <v>0</v>
      </c>
      <c r="H8028">
        <v>0</v>
      </c>
      <c r="I8028">
        <v>0</v>
      </c>
      <c r="J8028">
        <v>0</v>
      </c>
      <c r="K8028">
        <v>0</v>
      </c>
      <c r="L8028">
        <v>0</v>
      </c>
      <c r="M8028">
        <v>2</v>
      </c>
      <c r="N8028">
        <v>0</v>
      </c>
      <c r="O8028">
        <v>0</v>
      </c>
      <c r="P8028">
        <v>0</v>
      </c>
      <c r="Q8028">
        <v>0</v>
      </c>
    </row>
    <row r="8029" spans="1:17" x14ac:dyDescent="0.25">
      <c r="A8029" t="s">
        <v>17805</v>
      </c>
      <c r="B8029" t="s">
        <v>73</v>
      </c>
      <c r="C8029" t="s">
        <v>183</v>
      </c>
      <c r="D8029" t="s">
        <v>526</v>
      </c>
      <c r="E8029" t="s">
        <v>563</v>
      </c>
      <c r="F8029" t="s">
        <v>397</v>
      </c>
      <c r="G8029">
        <v>0</v>
      </c>
      <c r="H8029">
        <v>2</v>
      </c>
      <c r="I8029">
        <v>0</v>
      </c>
      <c r="J8029">
        <v>2</v>
      </c>
      <c r="K8029">
        <v>0</v>
      </c>
      <c r="L8029">
        <v>0</v>
      </c>
      <c r="M8029">
        <v>0</v>
      </c>
      <c r="N8029">
        <v>0</v>
      </c>
      <c r="O8029">
        <v>0</v>
      </c>
      <c r="P8029">
        <v>0</v>
      </c>
      <c r="Q8029">
        <v>0</v>
      </c>
    </row>
    <row r="8030" spans="1:17" x14ac:dyDescent="0.25">
      <c r="A8030" t="s">
        <v>17806</v>
      </c>
      <c r="B8030" t="s">
        <v>73</v>
      </c>
      <c r="C8030" t="s">
        <v>183</v>
      </c>
      <c r="D8030" t="s">
        <v>526</v>
      </c>
      <c r="E8030" t="s">
        <v>563</v>
      </c>
      <c r="F8030" t="s">
        <v>398</v>
      </c>
      <c r="G8030">
        <v>0</v>
      </c>
      <c r="H8030">
        <v>2</v>
      </c>
      <c r="I8030">
        <v>0</v>
      </c>
      <c r="J8030">
        <v>2</v>
      </c>
      <c r="K8030">
        <v>0</v>
      </c>
      <c r="L8030">
        <v>0</v>
      </c>
      <c r="M8030">
        <v>0</v>
      </c>
      <c r="N8030">
        <v>0</v>
      </c>
      <c r="O8030">
        <v>0</v>
      </c>
      <c r="P8030">
        <v>0</v>
      </c>
      <c r="Q8030">
        <v>0</v>
      </c>
    </row>
    <row r="8031" spans="1:17" x14ac:dyDescent="0.25">
      <c r="A8031" t="s">
        <v>17807</v>
      </c>
      <c r="B8031" t="s">
        <v>73</v>
      </c>
      <c r="C8031" t="s">
        <v>183</v>
      </c>
      <c r="D8031" t="s">
        <v>526</v>
      </c>
      <c r="E8031" t="s">
        <v>563</v>
      </c>
      <c r="F8031" t="s">
        <v>4242</v>
      </c>
      <c r="G8031">
        <v>0</v>
      </c>
      <c r="H8031">
        <v>0</v>
      </c>
      <c r="I8031">
        <v>0</v>
      </c>
      <c r="J8031">
        <v>0</v>
      </c>
      <c r="K8031">
        <v>0</v>
      </c>
      <c r="L8031">
        <v>0</v>
      </c>
      <c r="M8031">
        <v>2</v>
      </c>
      <c r="N8031">
        <v>0</v>
      </c>
      <c r="O8031">
        <v>0</v>
      </c>
      <c r="P8031">
        <v>0</v>
      </c>
      <c r="Q8031">
        <v>0</v>
      </c>
    </row>
    <row r="8032" spans="1:17" x14ac:dyDescent="0.25">
      <c r="A8032" t="s">
        <v>17808</v>
      </c>
      <c r="B8032" t="s">
        <v>73</v>
      </c>
      <c r="C8032" t="s">
        <v>183</v>
      </c>
      <c r="D8032" t="s">
        <v>526</v>
      </c>
      <c r="E8032" t="s">
        <v>563</v>
      </c>
      <c r="F8032" t="s">
        <v>399</v>
      </c>
      <c r="G8032">
        <v>0</v>
      </c>
      <c r="H8032">
        <v>2</v>
      </c>
      <c r="I8032">
        <v>0</v>
      </c>
      <c r="J8032">
        <v>2</v>
      </c>
      <c r="K8032">
        <v>0</v>
      </c>
      <c r="L8032">
        <v>0</v>
      </c>
      <c r="M8032">
        <v>0</v>
      </c>
      <c r="N8032">
        <v>0</v>
      </c>
      <c r="O8032">
        <v>0</v>
      </c>
      <c r="P8032">
        <v>0</v>
      </c>
      <c r="Q8032">
        <v>0</v>
      </c>
    </row>
    <row r="8033" spans="1:17" x14ac:dyDescent="0.25">
      <c r="A8033" t="s">
        <v>17809</v>
      </c>
      <c r="B8033" t="s">
        <v>73</v>
      </c>
      <c r="C8033" t="s">
        <v>183</v>
      </c>
      <c r="D8033" t="s">
        <v>526</v>
      </c>
      <c r="E8033" t="s">
        <v>563</v>
      </c>
      <c r="F8033" t="s">
        <v>4245</v>
      </c>
      <c r="G8033">
        <v>0</v>
      </c>
      <c r="H8033">
        <v>0</v>
      </c>
      <c r="I8033">
        <v>0</v>
      </c>
      <c r="J8033">
        <v>0</v>
      </c>
      <c r="K8033">
        <v>0</v>
      </c>
      <c r="L8033">
        <v>0</v>
      </c>
      <c r="M8033">
        <v>2</v>
      </c>
      <c r="N8033">
        <v>0</v>
      </c>
      <c r="O8033">
        <v>0</v>
      </c>
      <c r="P8033">
        <v>0</v>
      </c>
      <c r="Q8033">
        <v>0</v>
      </c>
    </row>
    <row r="8034" spans="1:17" x14ac:dyDescent="0.25">
      <c r="A8034" t="s">
        <v>17810</v>
      </c>
      <c r="B8034" t="s">
        <v>73</v>
      </c>
      <c r="C8034" t="s">
        <v>183</v>
      </c>
      <c r="D8034" t="s">
        <v>526</v>
      </c>
      <c r="E8034" t="s">
        <v>563</v>
      </c>
      <c r="F8034" t="s">
        <v>394</v>
      </c>
      <c r="G8034">
        <v>0</v>
      </c>
      <c r="H8034">
        <v>0</v>
      </c>
      <c r="I8034">
        <v>0</v>
      </c>
      <c r="J8034">
        <v>0</v>
      </c>
      <c r="K8034">
        <v>0</v>
      </c>
      <c r="L8034">
        <v>0</v>
      </c>
      <c r="M8034">
        <v>0</v>
      </c>
      <c r="N8034">
        <v>2</v>
      </c>
      <c r="O8034">
        <v>2</v>
      </c>
      <c r="P8034">
        <v>0</v>
      </c>
      <c r="Q8034">
        <v>0</v>
      </c>
    </row>
    <row r="8035" spans="1:17" x14ac:dyDescent="0.25">
      <c r="A8035" t="s">
        <v>17811</v>
      </c>
      <c r="B8035" t="s">
        <v>73</v>
      </c>
      <c r="C8035" t="s">
        <v>183</v>
      </c>
      <c r="D8035" t="s">
        <v>526</v>
      </c>
      <c r="E8035" t="s">
        <v>563</v>
      </c>
      <c r="F8035" t="s">
        <v>395</v>
      </c>
      <c r="G8035">
        <v>0</v>
      </c>
      <c r="H8035">
        <v>0</v>
      </c>
      <c r="I8035">
        <v>0</v>
      </c>
      <c r="J8035">
        <v>0</v>
      </c>
      <c r="K8035">
        <v>0</v>
      </c>
      <c r="L8035">
        <v>0</v>
      </c>
      <c r="M8035">
        <v>0</v>
      </c>
      <c r="N8035">
        <v>2</v>
      </c>
      <c r="O8035">
        <v>2</v>
      </c>
      <c r="P8035">
        <v>0</v>
      </c>
      <c r="Q8035">
        <v>0</v>
      </c>
    </row>
    <row r="8036" spans="1:17" x14ac:dyDescent="0.25">
      <c r="A8036" t="s">
        <v>17812</v>
      </c>
      <c r="B8036" t="s">
        <v>73</v>
      </c>
      <c r="C8036" t="s">
        <v>183</v>
      </c>
      <c r="D8036" t="s">
        <v>526</v>
      </c>
      <c r="E8036" t="s">
        <v>563</v>
      </c>
      <c r="F8036" t="s">
        <v>525</v>
      </c>
      <c r="G8036">
        <v>2</v>
      </c>
      <c r="H8036">
        <v>0</v>
      </c>
      <c r="I8036">
        <v>0</v>
      </c>
      <c r="J8036">
        <v>0</v>
      </c>
      <c r="K8036">
        <v>0</v>
      </c>
      <c r="L8036">
        <v>0</v>
      </c>
      <c r="M8036">
        <v>0</v>
      </c>
      <c r="N8036">
        <v>0</v>
      </c>
      <c r="O8036">
        <v>0</v>
      </c>
      <c r="P8036">
        <v>0</v>
      </c>
      <c r="Q8036">
        <v>0</v>
      </c>
    </row>
    <row r="8037" spans="1:17" x14ac:dyDescent="0.25">
      <c r="A8037" t="s">
        <v>26267</v>
      </c>
      <c r="B8037" t="s">
        <v>73</v>
      </c>
      <c r="C8037" t="s">
        <v>183</v>
      </c>
      <c r="D8037" t="s">
        <v>526</v>
      </c>
      <c r="E8037" t="s">
        <v>21471</v>
      </c>
      <c r="F8037" t="s">
        <v>396</v>
      </c>
      <c r="G8037">
        <v>0</v>
      </c>
      <c r="H8037">
        <v>16</v>
      </c>
      <c r="I8037">
        <v>4</v>
      </c>
      <c r="J8037">
        <v>11</v>
      </c>
      <c r="K8037">
        <v>1</v>
      </c>
      <c r="L8037">
        <v>0</v>
      </c>
      <c r="M8037">
        <v>0</v>
      </c>
      <c r="N8037">
        <v>0</v>
      </c>
      <c r="O8037">
        <v>0</v>
      </c>
      <c r="P8037">
        <v>0</v>
      </c>
      <c r="Q8037">
        <v>0</v>
      </c>
    </row>
    <row r="8038" spans="1:17" x14ac:dyDescent="0.25">
      <c r="A8038" t="s">
        <v>26268</v>
      </c>
      <c r="B8038" t="s">
        <v>73</v>
      </c>
      <c r="C8038" t="s">
        <v>183</v>
      </c>
      <c r="D8038" t="s">
        <v>526</v>
      </c>
      <c r="E8038" t="s">
        <v>21471</v>
      </c>
      <c r="F8038" t="s">
        <v>4236</v>
      </c>
      <c r="G8038">
        <v>0</v>
      </c>
      <c r="H8038">
        <v>16</v>
      </c>
      <c r="I8038">
        <v>4</v>
      </c>
      <c r="J8038">
        <v>11</v>
      </c>
      <c r="K8038">
        <v>1</v>
      </c>
      <c r="L8038">
        <v>0</v>
      </c>
      <c r="M8038">
        <v>0</v>
      </c>
      <c r="N8038">
        <v>0</v>
      </c>
      <c r="O8038">
        <v>0</v>
      </c>
      <c r="P8038">
        <v>0</v>
      </c>
      <c r="Q8038">
        <v>0</v>
      </c>
    </row>
    <row r="8039" spans="1:17" x14ac:dyDescent="0.25">
      <c r="A8039" t="s">
        <v>26269</v>
      </c>
      <c r="B8039" t="s">
        <v>73</v>
      </c>
      <c r="C8039" t="s">
        <v>183</v>
      </c>
      <c r="D8039" t="s">
        <v>526</v>
      </c>
      <c r="E8039" t="s">
        <v>21471</v>
      </c>
      <c r="F8039" t="s">
        <v>4238</v>
      </c>
      <c r="G8039">
        <v>0</v>
      </c>
      <c r="H8039">
        <v>0</v>
      </c>
      <c r="I8039">
        <v>0</v>
      </c>
      <c r="J8039">
        <v>0</v>
      </c>
      <c r="K8039">
        <v>0</v>
      </c>
      <c r="L8039">
        <v>0</v>
      </c>
      <c r="M8039">
        <v>16</v>
      </c>
      <c r="N8039">
        <v>0</v>
      </c>
      <c r="O8039">
        <v>0</v>
      </c>
      <c r="P8039">
        <v>0</v>
      </c>
      <c r="Q8039">
        <v>0</v>
      </c>
    </row>
    <row r="8040" spans="1:17" x14ac:dyDescent="0.25">
      <c r="A8040" t="s">
        <v>25448</v>
      </c>
      <c r="B8040" t="s">
        <v>72</v>
      </c>
      <c r="C8040" t="s">
        <v>127</v>
      </c>
      <c r="D8040" t="s">
        <v>526</v>
      </c>
      <c r="E8040" t="s">
        <v>21471</v>
      </c>
      <c r="F8040" t="s">
        <v>4242</v>
      </c>
      <c r="G8040">
        <v>0</v>
      </c>
      <c r="H8040">
        <v>0</v>
      </c>
      <c r="I8040">
        <v>0</v>
      </c>
      <c r="J8040">
        <v>0</v>
      </c>
      <c r="K8040">
        <v>0</v>
      </c>
      <c r="L8040">
        <v>0</v>
      </c>
      <c r="M8040">
        <v>38</v>
      </c>
      <c r="N8040">
        <v>0</v>
      </c>
      <c r="O8040">
        <v>0</v>
      </c>
      <c r="P8040">
        <v>0</v>
      </c>
      <c r="Q8040">
        <v>0</v>
      </c>
    </row>
    <row r="8041" spans="1:17" x14ac:dyDescent="0.25">
      <c r="A8041" t="s">
        <v>25449</v>
      </c>
      <c r="B8041" t="s">
        <v>72</v>
      </c>
      <c r="C8041" t="s">
        <v>127</v>
      </c>
      <c r="D8041" t="s">
        <v>526</v>
      </c>
      <c r="E8041" t="s">
        <v>21471</v>
      </c>
      <c r="F8041" t="s">
        <v>399</v>
      </c>
      <c r="G8041">
        <v>0</v>
      </c>
      <c r="H8041">
        <v>38</v>
      </c>
      <c r="I8041">
        <v>2</v>
      </c>
      <c r="J8041">
        <v>31</v>
      </c>
      <c r="K8041">
        <v>4</v>
      </c>
      <c r="L8041">
        <v>1</v>
      </c>
      <c r="M8041">
        <v>0</v>
      </c>
      <c r="N8041">
        <v>0</v>
      </c>
      <c r="O8041">
        <v>0</v>
      </c>
      <c r="P8041">
        <v>0</v>
      </c>
      <c r="Q8041">
        <v>0</v>
      </c>
    </row>
    <row r="8042" spans="1:17" x14ac:dyDescent="0.25">
      <c r="A8042" t="s">
        <v>25730</v>
      </c>
      <c r="B8042" t="s">
        <v>72</v>
      </c>
      <c r="C8042" t="s">
        <v>127</v>
      </c>
      <c r="D8042" t="s">
        <v>526</v>
      </c>
      <c r="E8042" t="s">
        <v>21471</v>
      </c>
      <c r="F8042" t="s">
        <v>4245</v>
      </c>
      <c r="G8042">
        <v>0</v>
      </c>
      <c r="H8042">
        <v>0</v>
      </c>
      <c r="I8042">
        <v>0</v>
      </c>
      <c r="J8042">
        <v>0</v>
      </c>
      <c r="K8042">
        <v>0</v>
      </c>
      <c r="L8042">
        <v>0</v>
      </c>
      <c r="M8042">
        <v>38</v>
      </c>
      <c r="N8042">
        <v>0</v>
      </c>
      <c r="O8042">
        <v>0</v>
      </c>
      <c r="P8042">
        <v>0</v>
      </c>
      <c r="Q8042">
        <v>0</v>
      </c>
    </row>
    <row r="8043" spans="1:17" x14ac:dyDescent="0.25">
      <c r="A8043" t="s">
        <v>25731</v>
      </c>
      <c r="B8043" t="s">
        <v>72</v>
      </c>
      <c r="C8043" t="s">
        <v>127</v>
      </c>
      <c r="D8043" t="s">
        <v>526</v>
      </c>
      <c r="E8043" t="s">
        <v>21471</v>
      </c>
      <c r="F8043" t="s">
        <v>394</v>
      </c>
      <c r="G8043">
        <v>0</v>
      </c>
      <c r="H8043">
        <v>0</v>
      </c>
      <c r="I8043">
        <v>0</v>
      </c>
      <c r="J8043">
        <v>0</v>
      </c>
      <c r="K8043">
        <v>0</v>
      </c>
      <c r="L8043">
        <v>0</v>
      </c>
      <c r="M8043">
        <v>0</v>
      </c>
      <c r="N8043">
        <v>28</v>
      </c>
      <c r="O8043">
        <v>26</v>
      </c>
      <c r="P8043">
        <v>2</v>
      </c>
      <c r="Q8043">
        <v>0</v>
      </c>
    </row>
    <row r="8044" spans="1:17" x14ac:dyDescent="0.25">
      <c r="A8044" t="s">
        <v>25732</v>
      </c>
      <c r="B8044" t="s">
        <v>72</v>
      </c>
      <c r="C8044" t="s">
        <v>127</v>
      </c>
      <c r="D8044" t="s">
        <v>526</v>
      </c>
      <c r="E8044" t="s">
        <v>21471</v>
      </c>
      <c r="F8044" t="s">
        <v>395</v>
      </c>
      <c r="G8044">
        <v>0</v>
      </c>
      <c r="H8044">
        <v>0</v>
      </c>
      <c r="I8044">
        <v>0</v>
      </c>
      <c r="J8044">
        <v>0</v>
      </c>
      <c r="K8044">
        <v>0</v>
      </c>
      <c r="L8044">
        <v>0</v>
      </c>
      <c r="M8044">
        <v>0</v>
      </c>
      <c r="N8044">
        <v>26</v>
      </c>
      <c r="O8044">
        <v>25</v>
      </c>
      <c r="P8044">
        <v>1</v>
      </c>
      <c r="Q8044">
        <v>0</v>
      </c>
    </row>
    <row r="8045" spans="1:17" x14ac:dyDescent="0.25">
      <c r="A8045" t="s">
        <v>25733</v>
      </c>
      <c r="B8045" t="s">
        <v>72</v>
      </c>
      <c r="C8045" t="s">
        <v>127</v>
      </c>
      <c r="D8045" t="s">
        <v>526</v>
      </c>
      <c r="E8045" t="s">
        <v>21471</v>
      </c>
      <c r="F8045" t="s">
        <v>525</v>
      </c>
      <c r="G8045">
        <v>38</v>
      </c>
      <c r="H8045">
        <v>0</v>
      </c>
      <c r="I8045">
        <v>0</v>
      </c>
      <c r="J8045">
        <v>0</v>
      </c>
      <c r="K8045">
        <v>0</v>
      </c>
      <c r="L8045">
        <v>0</v>
      </c>
      <c r="M8045">
        <v>0</v>
      </c>
      <c r="N8045">
        <v>0</v>
      </c>
      <c r="O8045">
        <v>0</v>
      </c>
      <c r="P8045">
        <v>0</v>
      </c>
      <c r="Q8045">
        <v>0</v>
      </c>
    </row>
    <row r="8046" spans="1:17" x14ac:dyDescent="0.25">
      <c r="A8046" t="s">
        <v>13892</v>
      </c>
      <c r="B8046" t="s">
        <v>72</v>
      </c>
      <c r="C8046" t="s">
        <v>127</v>
      </c>
      <c r="D8046" t="s">
        <v>527</v>
      </c>
      <c r="E8046" t="s">
        <v>563</v>
      </c>
      <c r="F8046" t="s">
        <v>528</v>
      </c>
      <c r="G8046">
        <v>0</v>
      </c>
      <c r="H8046">
        <v>0</v>
      </c>
      <c r="I8046">
        <v>0</v>
      </c>
      <c r="J8046">
        <v>0</v>
      </c>
      <c r="K8046">
        <v>0</v>
      </c>
      <c r="L8046">
        <v>0</v>
      </c>
      <c r="M8046">
        <v>0</v>
      </c>
      <c r="N8046">
        <v>5</v>
      </c>
      <c r="O8046">
        <v>4</v>
      </c>
      <c r="P8046">
        <v>1</v>
      </c>
      <c r="Q8046">
        <v>0</v>
      </c>
    </row>
    <row r="8047" spans="1:17" x14ac:dyDescent="0.25">
      <c r="A8047" t="s">
        <v>13893</v>
      </c>
      <c r="B8047" t="s">
        <v>72</v>
      </c>
      <c r="C8047" t="s">
        <v>127</v>
      </c>
      <c r="D8047" t="s">
        <v>527</v>
      </c>
      <c r="E8047" t="s">
        <v>563</v>
      </c>
      <c r="F8047" t="s">
        <v>525</v>
      </c>
      <c r="G8047">
        <v>5</v>
      </c>
      <c r="H8047">
        <v>0</v>
      </c>
      <c r="I8047">
        <v>0</v>
      </c>
      <c r="J8047">
        <v>0</v>
      </c>
      <c r="K8047">
        <v>0</v>
      </c>
      <c r="L8047">
        <v>0</v>
      </c>
      <c r="M8047">
        <v>0</v>
      </c>
      <c r="N8047">
        <v>0</v>
      </c>
      <c r="O8047">
        <v>0</v>
      </c>
      <c r="P8047">
        <v>0</v>
      </c>
      <c r="Q8047">
        <v>0</v>
      </c>
    </row>
    <row r="8048" spans="1:17" x14ac:dyDescent="0.25">
      <c r="A8048" t="s">
        <v>25734</v>
      </c>
      <c r="B8048" t="s">
        <v>72</v>
      </c>
      <c r="C8048" t="s">
        <v>127</v>
      </c>
      <c r="D8048" t="s">
        <v>527</v>
      </c>
      <c r="E8048" t="s">
        <v>21471</v>
      </c>
      <c r="F8048" t="s">
        <v>528</v>
      </c>
      <c r="G8048">
        <v>0</v>
      </c>
      <c r="H8048">
        <v>0</v>
      </c>
      <c r="I8048">
        <v>0</v>
      </c>
      <c r="J8048">
        <v>0</v>
      </c>
      <c r="K8048">
        <v>0</v>
      </c>
      <c r="L8048">
        <v>0</v>
      </c>
      <c r="M8048">
        <v>0</v>
      </c>
      <c r="N8048">
        <v>5</v>
      </c>
      <c r="O8048">
        <v>5</v>
      </c>
      <c r="P8048">
        <v>0</v>
      </c>
      <c r="Q8048">
        <v>0</v>
      </c>
    </row>
    <row r="8049" spans="1:17" x14ac:dyDescent="0.25">
      <c r="A8049" t="s">
        <v>25735</v>
      </c>
      <c r="B8049" t="s">
        <v>72</v>
      </c>
      <c r="C8049" t="s">
        <v>127</v>
      </c>
      <c r="D8049" t="s">
        <v>527</v>
      </c>
      <c r="E8049" t="s">
        <v>21471</v>
      </c>
      <c r="F8049" t="s">
        <v>525</v>
      </c>
      <c r="G8049">
        <v>5</v>
      </c>
      <c r="H8049">
        <v>0</v>
      </c>
      <c r="I8049">
        <v>0</v>
      </c>
      <c r="J8049">
        <v>0</v>
      </c>
      <c r="K8049">
        <v>0</v>
      </c>
      <c r="L8049">
        <v>0</v>
      </c>
      <c r="M8049">
        <v>0</v>
      </c>
      <c r="N8049">
        <v>0</v>
      </c>
      <c r="O8049">
        <v>0</v>
      </c>
      <c r="P8049">
        <v>0</v>
      </c>
      <c r="Q8049">
        <v>0</v>
      </c>
    </row>
    <row r="8050" spans="1:17" x14ac:dyDescent="0.25">
      <c r="A8050" t="s">
        <v>13894</v>
      </c>
      <c r="B8050" t="s">
        <v>72</v>
      </c>
      <c r="C8050" t="s">
        <v>127</v>
      </c>
      <c r="D8050" t="s">
        <v>12971</v>
      </c>
      <c r="E8050" t="s">
        <v>563</v>
      </c>
      <c r="F8050" t="s">
        <v>525</v>
      </c>
      <c r="G8050">
        <v>2</v>
      </c>
      <c r="H8050">
        <v>0</v>
      </c>
      <c r="I8050">
        <v>0</v>
      </c>
      <c r="J8050">
        <v>0</v>
      </c>
      <c r="K8050">
        <v>0</v>
      </c>
      <c r="L8050">
        <v>0</v>
      </c>
      <c r="M8050">
        <v>0</v>
      </c>
      <c r="N8050">
        <v>0</v>
      </c>
      <c r="O8050">
        <v>0</v>
      </c>
      <c r="P8050">
        <v>0</v>
      </c>
      <c r="Q8050">
        <v>0</v>
      </c>
    </row>
    <row r="8051" spans="1:17" x14ac:dyDescent="0.25">
      <c r="A8051" t="s">
        <v>25736</v>
      </c>
      <c r="B8051" t="s">
        <v>72</v>
      </c>
      <c r="C8051" t="s">
        <v>127</v>
      </c>
      <c r="D8051" t="s">
        <v>12971</v>
      </c>
      <c r="E8051" t="s">
        <v>21471</v>
      </c>
      <c r="F8051" t="s">
        <v>525</v>
      </c>
      <c r="G8051">
        <v>5</v>
      </c>
      <c r="H8051">
        <v>0</v>
      </c>
      <c r="I8051">
        <v>0</v>
      </c>
      <c r="J8051">
        <v>0</v>
      </c>
      <c r="K8051">
        <v>0</v>
      </c>
      <c r="L8051">
        <v>0</v>
      </c>
      <c r="M8051">
        <v>0</v>
      </c>
      <c r="N8051">
        <v>0</v>
      </c>
      <c r="O8051">
        <v>0</v>
      </c>
      <c r="P8051">
        <v>0</v>
      </c>
      <c r="Q8051">
        <v>0</v>
      </c>
    </row>
    <row r="8052" spans="1:17" x14ac:dyDescent="0.25">
      <c r="A8052" t="s">
        <v>13895</v>
      </c>
      <c r="B8052" t="s">
        <v>72</v>
      </c>
      <c r="C8052" t="s">
        <v>128</v>
      </c>
      <c r="D8052" t="s">
        <v>529</v>
      </c>
      <c r="E8052" t="s">
        <v>563</v>
      </c>
      <c r="F8052" t="s">
        <v>525</v>
      </c>
      <c r="G8052">
        <v>12</v>
      </c>
      <c r="H8052">
        <v>0</v>
      </c>
      <c r="I8052">
        <v>0</v>
      </c>
      <c r="J8052">
        <v>0</v>
      </c>
      <c r="K8052">
        <v>0</v>
      </c>
      <c r="L8052">
        <v>0</v>
      </c>
      <c r="M8052">
        <v>0</v>
      </c>
      <c r="N8052">
        <v>0</v>
      </c>
      <c r="O8052">
        <v>0</v>
      </c>
      <c r="P8052">
        <v>0</v>
      </c>
      <c r="Q8052">
        <v>0</v>
      </c>
    </row>
    <row r="8053" spans="1:17" x14ac:dyDescent="0.25">
      <c r="A8053" t="s">
        <v>25737</v>
      </c>
      <c r="B8053" t="s">
        <v>72</v>
      </c>
      <c r="C8053" t="s">
        <v>128</v>
      </c>
      <c r="D8053" t="s">
        <v>529</v>
      </c>
      <c r="E8053" t="s">
        <v>21471</v>
      </c>
      <c r="F8053" t="s">
        <v>525</v>
      </c>
      <c r="G8053">
        <v>11</v>
      </c>
      <c r="H8053">
        <v>0</v>
      </c>
      <c r="I8053">
        <v>0</v>
      </c>
      <c r="J8053">
        <v>0</v>
      </c>
      <c r="K8053">
        <v>0</v>
      </c>
      <c r="L8053">
        <v>0</v>
      </c>
      <c r="M8053">
        <v>0</v>
      </c>
      <c r="N8053">
        <v>0</v>
      </c>
      <c r="O8053">
        <v>0</v>
      </c>
      <c r="P8053">
        <v>0</v>
      </c>
      <c r="Q8053">
        <v>0</v>
      </c>
    </row>
    <row r="8054" spans="1:17" x14ac:dyDescent="0.25">
      <c r="A8054" t="s">
        <v>13896</v>
      </c>
      <c r="B8054" t="s">
        <v>72</v>
      </c>
      <c r="C8054" t="s">
        <v>128</v>
      </c>
      <c r="D8054" t="s">
        <v>526</v>
      </c>
      <c r="E8054" t="s">
        <v>563</v>
      </c>
      <c r="F8054" t="s">
        <v>396</v>
      </c>
      <c r="G8054">
        <v>0</v>
      </c>
      <c r="H8054">
        <v>20</v>
      </c>
      <c r="I8054">
        <v>3</v>
      </c>
      <c r="J8054">
        <v>14</v>
      </c>
      <c r="K8054">
        <v>1</v>
      </c>
      <c r="L8054">
        <v>2</v>
      </c>
      <c r="M8054">
        <v>0</v>
      </c>
      <c r="N8054">
        <v>0</v>
      </c>
      <c r="O8054">
        <v>0</v>
      </c>
      <c r="P8054">
        <v>0</v>
      </c>
      <c r="Q8054">
        <v>0</v>
      </c>
    </row>
    <row r="8055" spans="1:17" x14ac:dyDescent="0.25">
      <c r="A8055" t="s">
        <v>13897</v>
      </c>
      <c r="B8055" t="s">
        <v>72</v>
      </c>
      <c r="C8055" t="s">
        <v>128</v>
      </c>
      <c r="D8055" t="s">
        <v>526</v>
      </c>
      <c r="E8055" t="s">
        <v>563</v>
      </c>
      <c r="F8055" t="s">
        <v>4236</v>
      </c>
      <c r="G8055">
        <v>0</v>
      </c>
      <c r="H8055">
        <v>20</v>
      </c>
      <c r="I8055">
        <v>3</v>
      </c>
      <c r="J8055">
        <v>13</v>
      </c>
      <c r="K8055">
        <v>1</v>
      </c>
      <c r="L8055">
        <v>3</v>
      </c>
      <c r="M8055">
        <v>0</v>
      </c>
      <c r="N8055">
        <v>0</v>
      </c>
      <c r="O8055">
        <v>0</v>
      </c>
      <c r="P8055">
        <v>0</v>
      </c>
      <c r="Q8055">
        <v>0</v>
      </c>
    </row>
    <row r="8056" spans="1:17" x14ac:dyDescent="0.25">
      <c r="A8056" t="s">
        <v>13898</v>
      </c>
      <c r="B8056" t="s">
        <v>72</v>
      </c>
      <c r="C8056" t="s">
        <v>128</v>
      </c>
      <c r="D8056" t="s">
        <v>526</v>
      </c>
      <c r="E8056" t="s">
        <v>563</v>
      </c>
      <c r="F8056" t="s">
        <v>4238</v>
      </c>
      <c r="G8056">
        <v>0</v>
      </c>
      <c r="H8056">
        <v>0</v>
      </c>
      <c r="I8056">
        <v>0</v>
      </c>
      <c r="J8056">
        <v>0</v>
      </c>
      <c r="K8056">
        <v>0</v>
      </c>
      <c r="L8056">
        <v>0</v>
      </c>
      <c r="M8056">
        <v>20</v>
      </c>
      <c r="N8056">
        <v>0</v>
      </c>
      <c r="O8056">
        <v>0</v>
      </c>
      <c r="P8056">
        <v>0</v>
      </c>
      <c r="Q8056">
        <v>0</v>
      </c>
    </row>
    <row r="8057" spans="1:17" x14ac:dyDescent="0.25">
      <c r="A8057" t="s">
        <v>13899</v>
      </c>
      <c r="B8057" t="s">
        <v>72</v>
      </c>
      <c r="C8057" t="s">
        <v>128</v>
      </c>
      <c r="D8057" t="s">
        <v>526</v>
      </c>
      <c r="E8057" t="s">
        <v>563</v>
      </c>
      <c r="F8057" t="s">
        <v>397</v>
      </c>
      <c r="G8057">
        <v>0</v>
      </c>
      <c r="H8057">
        <v>20</v>
      </c>
      <c r="I8057">
        <v>3</v>
      </c>
      <c r="J8057">
        <v>13</v>
      </c>
      <c r="K8057">
        <v>1</v>
      </c>
      <c r="L8057">
        <v>3</v>
      </c>
      <c r="M8057">
        <v>0</v>
      </c>
      <c r="N8057">
        <v>0</v>
      </c>
      <c r="O8057">
        <v>0</v>
      </c>
      <c r="P8057">
        <v>0</v>
      </c>
      <c r="Q8057">
        <v>0</v>
      </c>
    </row>
    <row r="8058" spans="1:17" x14ac:dyDescent="0.25">
      <c r="A8058" t="s">
        <v>13900</v>
      </c>
      <c r="B8058" t="s">
        <v>72</v>
      </c>
      <c r="C8058" t="s">
        <v>128</v>
      </c>
      <c r="D8058" t="s">
        <v>526</v>
      </c>
      <c r="E8058" t="s">
        <v>563</v>
      </c>
      <c r="F8058" t="s">
        <v>398</v>
      </c>
      <c r="G8058">
        <v>0</v>
      </c>
      <c r="H8058">
        <v>20</v>
      </c>
      <c r="I8058">
        <v>3</v>
      </c>
      <c r="J8058">
        <v>13</v>
      </c>
      <c r="K8058">
        <v>1</v>
      </c>
      <c r="L8058">
        <v>3</v>
      </c>
      <c r="M8058">
        <v>0</v>
      </c>
      <c r="N8058">
        <v>0</v>
      </c>
      <c r="O8058">
        <v>0</v>
      </c>
      <c r="P8058">
        <v>0</v>
      </c>
      <c r="Q8058">
        <v>0</v>
      </c>
    </row>
    <row r="8059" spans="1:17" x14ac:dyDescent="0.25">
      <c r="A8059" t="s">
        <v>13901</v>
      </c>
      <c r="B8059" t="s">
        <v>72</v>
      </c>
      <c r="C8059" t="s">
        <v>128</v>
      </c>
      <c r="D8059" t="s">
        <v>526</v>
      </c>
      <c r="E8059" t="s">
        <v>563</v>
      </c>
      <c r="F8059" t="s">
        <v>4242</v>
      </c>
      <c r="G8059">
        <v>0</v>
      </c>
      <c r="H8059">
        <v>0</v>
      </c>
      <c r="I8059">
        <v>0</v>
      </c>
      <c r="J8059">
        <v>0</v>
      </c>
      <c r="K8059">
        <v>0</v>
      </c>
      <c r="L8059">
        <v>0</v>
      </c>
      <c r="M8059">
        <v>20</v>
      </c>
      <c r="N8059">
        <v>0</v>
      </c>
      <c r="O8059">
        <v>0</v>
      </c>
      <c r="P8059">
        <v>0</v>
      </c>
      <c r="Q8059">
        <v>0</v>
      </c>
    </row>
    <row r="8060" spans="1:17" x14ac:dyDescent="0.25">
      <c r="A8060" t="s">
        <v>13902</v>
      </c>
      <c r="B8060" t="s">
        <v>72</v>
      </c>
      <c r="C8060" t="s">
        <v>128</v>
      </c>
      <c r="D8060" t="s">
        <v>526</v>
      </c>
      <c r="E8060" t="s">
        <v>563</v>
      </c>
      <c r="F8060" t="s">
        <v>399</v>
      </c>
      <c r="G8060">
        <v>0</v>
      </c>
      <c r="H8060">
        <v>20</v>
      </c>
      <c r="I8060">
        <v>3</v>
      </c>
      <c r="J8060">
        <v>14</v>
      </c>
      <c r="K8060">
        <v>1</v>
      </c>
      <c r="L8060">
        <v>2</v>
      </c>
      <c r="M8060">
        <v>0</v>
      </c>
      <c r="N8060">
        <v>0</v>
      </c>
      <c r="O8060">
        <v>0</v>
      </c>
      <c r="P8060">
        <v>0</v>
      </c>
      <c r="Q8060">
        <v>0</v>
      </c>
    </row>
    <row r="8061" spans="1:17" x14ac:dyDescent="0.25">
      <c r="A8061" t="s">
        <v>13903</v>
      </c>
      <c r="B8061" t="s">
        <v>72</v>
      </c>
      <c r="C8061" t="s">
        <v>128</v>
      </c>
      <c r="D8061" t="s">
        <v>526</v>
      </c>
      <c r="E8061" t="s">
        <v>563</v>
      </c>
      <c r="F8061" t="s">
        <v>4245</v>
      </c>
      <c r="G8061">
        <v>0</v>
      </c>
      <c r="H8061">
        <v>0</v>
      </c>
      <c r="I8061">
        <v>0</v>
      </c>
      <c r="J8061">
        <v>0</v>
      </c>
      <c r="K8061">
        <v>0</v>
      </c>
      <c r="L8061">
        <v>0</v>
      </c>
      <c r="M8061">
        <v>20</v>
      </c>
      <c r="N8061">
        <v>0</v>
      </c>
      <c r="O8061">
        <v>0</v>
      </c>
      <c r="P8061">
        <v>0</v>
      </c>
      <c r="Q8061">
        <v>0</v>
      </c>
    </row>
    <row r="8062" spans="1:17" x14ac:dyDescent="0.25">
      <c r="A8062" t="s">
        <v>13904</v>
      </c>
      <c r="B8062" t="s">
        <v>72</v>
      </c>
      <c r="C8062" t="s">
        <v>128</v>
      </c>
      <c r="D8062" t="s">
        <v>526</v>
      </c>
      <c r="E8062" t="s">
        <v>563</v>
      </c>
      <c r="F8062" t="s">
        <v>394</v>
      </c>
      <c r="G8062">
        <v>0</v>
      </c>
      <c r="H8062">
        <v>0</v>
      </c>
      <c r="I8062">
        <v>0</v>
      </c>
      <c r="J8062">
        <v>0</v>
      </c>
      <c r="K8062">
        <v>0</v>
      </c>
      <c r="L8062">
        <v>0</v>
      </c>
      <c r="M8062">
        <v>0</v>
      </c>
      <c r="N8062">
        <v>9</v>
      </c>
      <c r="O8062">
        <v>6</v>
      </c>
      <c r="P8062">
        <v>2</v>
      </c>
      <c r="Q8062">
        <v>1</v>
      </c>
    </row>
    <row r="8063" spans="1:17" x14ac:dyDescent="0.25">
      <c r="A8063" t="s">
        <v>13905</v>
      </c>
      <c r="B8063" t="s">
        <v>72</v>
      </c>
      <c r="C8063" t="s">
        <v>128</v>
      </c>
      <c r="D8063" t="s">
        <v>526</v>
      </c>
      <c r="E8063" t="s">
        <v>563</v>
      </c>
      <c r="F8063" t="s">
        <v>395</v>
      </c>
      <c r="G8063">
        <v>0</v>
      </c>
      <c r="H8063">
        <v>0</v>
      </c>
      <c r="I8063">
        <v>0</v>
      </c>
      <c r="J8063">
        <v>0</v>
      </c>
      <c r="K8063">
        <v>0</v>
      </c>
      <c r="L8063">
        <v>0</v>
      </c>
      <c r="M8063">
        <v>0</v>
      </c>
      <c r="N8063">
        <v>7</v>
      </c>
      <c r="O8063">
        <v>5</v>
      </c>
      <c r="P8063">
        <v>1</v>
      </c>
      <c r="Q8063">
        <v>1</v>
      </c>
    </row>
    <row r="8064" spans="1:17" x14ac:dyDescent="0.25">
      <c r="A8064" t="s">
        <v>13906</v>
      </c>
      <c r="B8064" t="s">
        <v>72</v>
      </c>
      <c r="C8064" t="s">
        <v>128</v>
      </c>
      <c r="D8064" t="s">
        <v>526</v>
      </c>
      <c r="E8064" t="s">
        <v>563</v>
      </c>
      <c r="F8064" t="s">
        <v>525</v>
      </c>
      <c r="G8064">
        <v>20</v>
      </c>
      <c r="H8064">
        <v>0</v>
      </c>
      <c r="I8064">
        <v>0</v>
      </c>
      <c r="J8064">
        <v>0</v>
      </c>
      <c r="K8064">
        <v>0</v>
      </c>
      <c r="L8064">
        <v>0</v>
      </c>
      <c r="M8064">
        <v>0</v>
      </c>
      <c r="N8064">
        <v>0</v>
      </c>
      <c r="O8064">
        <v>0</v>
      </c>
      <c r="P8064">
        <v>0</v>
      </c>
      <c r="Q8064">
        <v>0</v>
      </c>
    </row>
    <row r="8065" spans="1:17" x14ac:dyDescent="0.25">
      <c r="A8065" t="s">
        <v>25738</v>
      </c>
      <c r="B8065" t="s">
        <v>72</v>
      </c>
      <c r="C8065" t="s">
        <v>188</v>
      </c>
      <c r="D8065" t="s">
        <v>526</v>
      </c>
      <c r="E8065" t="s">
        <v>21471</v>
      </c>
      <c r="F8065" t="s">
        <v>399</v>
      </c>
      <c r="G8065">
        <v>0</v>
      </c>
      <c r="H8065">
        <v>30</v>
      </c>
      <c r="I8065">
        <v>1</v>
      </c>
      <c r="J8065">
        <v>26</v>
      </c>
      <c r="K8065">
        <v>0</v>
      </c>
      <c r="L8065">
        <v>3</v>
      </c>
      <c r="M8065">
        <v>0</v>
      </c>
      <c r="N8065">
        <v>0</v>
      </c>
      <c r="O8065">
        <v>0</v>
      </c>
      <c r="P8065">
        <v>0</v>
      </c>
      <c r="Q8065">
        <v>0</v>
      </c>
    </row>
    <row r="8066" spans="1:17" x14ac:dyDescent="0.25">
      <c r="A8066" t="s">
        <v>25739</v>
      </c>
      <c r="B8066" t="s">
        <v>72</v>
      </c>
      <c r="C8066" t="s">
        <v>188</v>
      </c>
      <c r="D8066" t="s">
        <v>526</v>
      </c>
      <c r="E8066" t="s">
        <v>21471</v>
      </c>
      <c r="F8066" t="s">
        <v>4245</v>
      </c>
      <c r="G8066">
        <v>0</v>
      </c>
      <c r="H8066">
        <v>0</v>
      </c>
      <c r="I8066">
        <v>0</v>
      </c>
      <c r="J8066">
        <v>0</v>
      </c>
      <c r="K8066">
        <v>0</v>
      </c>
      <c r="L8066">
        <v>0</v>
      </c>
      <c r="M8066">
        <v>30</v>
      </c>
      <c r="N8066">
        <v>0</v>
      </c>
      <c r="O8066">
        <v>0</v>
      </c>
      <c r="P8066">
        <v>0</v>
      </c>
      <c r="Q8066">
        <v>0</v>
      </c>
    </row>
    <row r="8067" spans="1:17" x14ac:dyDescent="0.25">
      <c r="A8067" t="s">
        <v>25740</v>
      </c>
      <c r="B8067" t="s">
        <v>72</v>
      </c>
      <c r="C8067" t="s">
        <v>188</v>
      </c>
      <c r="D8067" t="s">
        <v>526</v>
      </c>
      <c r="E8067" t="s">
        <v>21471</v>
      </c>
      <c r="F8067" t="s">
        <v>394</v>
      </c>
      <c r="G8067">
        <v>0</v>
      </c>
      <c r="H8067">
        <v>0</v>
      </c>
      <c r="I8067">
        <v>0</v>
      </c>
      <c r="J8067">
        <v>0</v>
      </c>
      <c r="K8067">
        <v>0</v>
      </c>
      <c r="L8067">
        <v>0</v>
      </c>
      <c r="M8067">
        <v>0</v>
      </c>
      <c r="N8067">
        <v>26</v>
      </c>
      <c r="O8067">
        <v>24</v>
      </c>
      <c r="P8067">
        <v>1</v>
      </c>
      <c r="Q8067">
        <v>1</v>
      </c>
    </row>
    <row r="8068" spans="1:17" x14ac:dyDescent="0.25">
      <c r="A8068" t="s">
        <v>25741</v>
      </c>
      <c r="B8068" t="s">
        <v>72</v>
      </c>
      <c r="C8068" t="s">
        <v>188</v>
      </c>
      <c r="D8068" t="s">
        <v>526</v>
      </c>
      <c r="E8068" t="s">
        <v>21471</v>
      </c>
      <c r="F8068" t="s">
        <v>395</v>
      </c>
      <c r="G8068">
        <v>0</v>
      </c>
      <c r="H8068">
        <v>0</v>
      </c>
      <c r="I8068">
        <v>0</v>
      </c>
      <c r="J8068">
        <v>0</v>
      </c>
      <c r="K8068">
        <v>0</v>
      </c>
      <c r="L8068">
        <v>0</v>
      </c>
      <c r="M8068">
        <v>0</v>
      </c>
      <c r="N8068">
        <v>24</v>
      </c>
      <c r="O8068">
        <v>22</v>
      </c>
      <c r="P8068">
        <v>1</v>
      </c>
      <c r="Q8068">
        <v>1</v>
      </c>
    </row>
    <row r="8069" spans="1:17" x14ac:dyDescent="0.25">
      <c r="A8069" t="s">
        <v>25742</v>
      </c>
      <c r="B8069" t="s">
        <v>72</v>
      </c>
      <c r="C8069" t="s">
        <v>188</v>
      </c>
      <c r="D8069" t="s">
        <v>526</v>
      </c>
      <c r="E8069" t="s">
        <v>21471</v>
      </c>
      <c r="F8069" t="s">
        <v>525</v>
      </c>
      <c r="G8069">
        <v>30</v>
      </c>
      <c r="H8069">
        <v>0</v>
      </c>
      <c r="I8069">
        <v>0</v>
      </c>
      <c r="J8069">
        <v>0</v>
      </c>
      <c r="K8069">
        <v>0</v>
      </c>
      <c r="L8069">
        <v>0</v>
      </c>
      <c r="M8069">
        <v>0</v>
      </c>
      <c r="N8069">
        <v>0</v>
      </c>
      <c r="O8069">
        <v>0</v>
      </c>
      <c r="P8069">
        <v>0</v>
      </c>
      <c r="Q8069">
        <v>0</v>
      </c>
    </row>
    <row r="8070" spans="1:17" x14ac:dyDescent="0.25">
      <c r="A8070" t="s">
        <v>18839</v>
      </c>
      <c r="B8070" t="s">
        <v>72</v>
      </c>
      <c r="C8070" t="s">
        <v>188</v>
      </c>
      <c r="D8070" t="s">
        <v>527</v>
      </c>
      <c r="E8070" t="s">
        <v>563</v>
      </c>
      <c r="F8070" t="s">
        <v>528</v>
      </c>
      <c r="G8070">
        <v>0</v>
      </c>
      <c r="H8070">
        <v>0</v>
      </c>
      <c r="I8070">
        <v>0</v>
      </c>
      <c r="J8070">
        <v>0</v>
      </c>
      <c r="K8070">
        <v>0</v>
      </c>
      <c r="L8070">
        <v>0</v>
      </c>
      <c r="M8070">
        <v>0</v>
      </c>
      <c r="N8070">
        <v>1</v>
      </c>
      <c r="O8070">
        <v>1</v>
      </c>
      <c r="P8070">
        <v>0</v>
      </c>
      <c r="Q8070">
        <v>0</v>
      </c>
    </row>
    <row r="8071" spans="1:17" x14ac:dyDescent="0.25">
      <c r="A8071" t="s">
        <v>18840</v>
      </c>
      <c r="B8071" t="s">
        <v>72</v>
      </c>
      <c r="C8071" t="s">
        <v>188</v>
      </c>
      <c r="D8071" t="s">
        <v>527</v>
      </c>
      <c r="E8071" t="s">
        <v>563</v>
      </c>
      <c r="F8071" t="s">
        <v>525</v>
      </c>
      <c r="G8071">
        <v>1</v>
      </c>
      <c r="H8071">
        <v>0</v>
      </c>
      <c r="I8071">
        <v>0</v>
      </c>
      <c r="J8071">
        <v>0</v>
      </c>
      <c r="K8071">
        <v>0</v>
      </c>
      <c r="L8071">
        <v>0</v>
      </c>
      <c r="M8071">
        <v>0</v>
      </c>
      <c r="N8071">
        <v>0</v>
      </c>
      <c r="O8071">
        <v>0</v>
      </c>
      <c r="P8071">
        <v>0</v>
      </c>
      <c r="Q8071">
        <v>0</v>
      </c>
    </row>
    <row r="8072" spans="1:17" x14ac:dyDescent="0.25">
      <c r="A8072" t="s">
        <v>25743</v>
      </c>
      <c r="B8072" t="s">
        <v>72</v>
      </c>
      <c r="C8072" t="s">
        <v>188</v>
      </c>
      <c r="D8072" t="s">
        <v>527</v>
      </c>
      <c r="E8072" t="s">
        <v>21471</v>
      </c>
      <c r="F8072" t="s">
        <v>528</v>
      </c>
      <c r="G8072">
        <v>0</v>
      </c>
      <c r="H8072">
        <v>0</v>
      </c>
      <c r="I8072">
        <v>0</v>
      </c>
      <c r="J8072">
        <v>0</v>
      </c>
      <c r="K8072">
        <v>0</v>
      </c>
      <c r="L8072">
        <v>0</v>
      </c>
      <c r="M8072">
        <v>0</v>
      </c>
      <c r="N8072">
        <v>2</v>
      </c>
      <c r="O8072">
        <v>2</v>
      </c>
      <c r="P8072">
        <v>0</v>
      </c>
      <c r="Q8072">
        <v>0</v>
      </c>
    </row>
    <row r="8073" spans="1:17" x14ac:dyDescent="0.25">
      <c r="A8073" t="s">
        <v>25744</v>
      </c>
      <c r="B8073" t="s">
        <v>72</v>
      </c>
      <c r="C8073" t="s">
        <v>188</v>
      </c>
      <c r="D8073" t="s">
        <v>527</v>
      </c>
      <c r="E8073" t="s">
        <v>21471</v>
      </c>
      <c r="F8073" t="s">
        <v>525</v>
      </c>
      <c r="G8073">
        <v>2</v>
      </c>
      <c r="H8073">
        <v>0</v>
      </c>
      <c r="I8073">
        <v>0</v>
      </c>
      <c r="J8073">
        <v>0</v>
      </c>
      <c r="K8073">
        <v>0</v>
      </c>
      <c r="L8073">
        <v>0</v>
      </c>
      <c r="M8073">
        <v>0</v>
      </c>
      <c r="N8073">
        <v>0</v>
      </c>
      <c r="O8073">
        <v>0</v>
      </c>
      <c r="P8073">
        <v>0</v>
      </c>
      <c r="Q8073">
        <v>0</v>
      </c>
    </row>
    <row r="8074" spans="1:17" x14ac:dyDescent="0.25">
      <c r="A8074" t="s">
        <v>13203</v>
      </c>
      <c r="B8074" t="s">
        <v>72</v>
      </c>
      <c r="C8074" t="s">
        <v>188</v>
      </c>
      <c r="D8074" t="s">
        <v>12971</v>
      </c>
      <c r="E8074" t="s">
        <v>563</v>
      </c>
      <c r="F8074" t="s">
        <v>525</v>
      </c>
      <c r="G8074">
        <v>4</v>
      </c>
      <c r="H8074">
        <v>0</v>
      </c>
      <c r="I8074">
        <v>0</v>
      </c>
      <c r="J8074">
        <v>0</v>
      </c>
      <c r="K8074">
        <v>0</v>
      </c>
      <c r="L8074">
        <v>0</v>
      </c>
      <c r="M8074">
        <v>0</v>
      </c>
      <c r="N8074">
        <v>0</v>
      </c>
      <c r="O8074">
        <v>0</v>
      </c>
      <c r="P8074">
        <v>0</v>
      </c>
      <c r="Q8074">
        <v>0</v>
      </c>
    </row>
    <row r="8075" spans="1:17" x14ac:dyDescent="0.25">
      <c r="A8075" t="s">
        <v>25745</v>
      </c>
      <c r="B8075" t="s">
        <v>72</v>
      </c>
      <c r="C8075" t="s">
        <v>189</v>
      </c>
      <c r="D8075" t="s">
        <v>529</v>
      </c>
      <c r="E8075" t="s">
        <v>21471</v>
      </c>
      <c r="F8075" t="s">
        <v>525</v>
      </c>
      <c r="G8075">
        <v>2</v>
      </c>
      <c r="H8075">
        <v>0</v>
      </c>
      <c r="I8075">
        <v>0</v>
      </c>
      <c r="J8075">
        <v>0</v>
      </c>
      <c r="K8075">
        <v>0</v>
      </c>
      <c r="L8075">
        <v>0</v>
      </c>
      <c r="M8075">
        <v>0</v>
      </c>
      <c r="N8075">
        <v>0</v>
      </c>
      <c r="O8075">
        <v>0</v>
      </c>
      <c r="P8075">
        <v>0</v>
      </c>
      <c r="Q8075">
        <v>0</v>
      </c>
    </row>
    <row r="8076" spans="1:17" x14ac:dyDescent="0.25">
      <c r="A8076" t="s">
        <v>13204</v>
      </c>
      <c r="B8076" t="s">
        <v>72</v>
      </c>
      <c r="C8076" t="s">
        <v>189</v>
      </c>
      <c r="D8076" t="s">
        <v>526</v>
      </c>
      <c r="E8076" t="s">
        <v>563</v>
      </c>
      <c r="F8076" t="s">
        <v>396</v>
      </c>
      <c r="G8076">
        <v>0</v>
      </c>
      <c r="H8076">
        <v>5</v>
      </c>
      <c r="I8076">
        <v>0</v>
      </c>
      <c r="J8076">
        <v>4</v>
      </c>
      <c r="K8076">
        <v>0</v>
      </c>
      <c r="L8076">
        <v>1</v>
      </c>
      <c r="M8076">
        <v>0</v>
      </c>
      <c r="N8076">
        <v>0</v>
      </c>
      <c r="O8076">
        <v>0</v>
      </c>
      <c r="P8076">
        <v>0</v>
      </c>
      <c r="Q8076">
        <v>0</v>
      </c>
    </row>
    <row r="8077" spans="1:17" x14ac:dyDescent="0.25">
      <c r="A8077" t="s">
        <v>13205</v>
      </c>
      <c r="B8077" t="s">
        <v>72</v>
      </c>
      <c r="C8077" t="s">
        <v>189</v>
      </c>
      <c r="D8077" t="s">
        <v>526</v>
      </c>
      <c r="E8077" t="s">
        <v>563</v>
      </c>
      <c r="F8077" t="s">
        <v>4236</v>
      </c>
      <c r="G8077">
        <v>0</v>
      </c>
      <c r="H8077">
        <v>5</v>
      </c>
      <c r="I8077">
        <v>0</v>
      </c>
      <c r="J8077">
        <v>4</v>
      </c>
      <c r="K8077">
        <v>0</v>
      </c>
      <c r="L8077">
        <v>1</v>
      </c>
      <c r="M8077">
        <v>0</v>
      </c>
      <c r="N8077">
        <v>0</v>
      </c>
      <c r="O8077">
        <v>0</v>
      </c>
      <c r="P8077">
        <v>0</v>
      </c>
      <c r="Q8077">
        <v>0</v>
      </c>
    </row>
    <row r="8078" spans="1:17" x14ac:dyDescent="0.25">
      <c r="A8078" t="s">
        <v>13206</v>
      </c>
      <c r="B8078" t="s">
        <v>72</v>
      </c>
      <c r="C8078" t="s">
        <v>189</v>
      </c>
      <c r="D8078" t="s">
        <v>526</v>
      </c>
      <c r="E8078" t="s">
        <v>563</v>
      </c>
      <c r="F8078" t="s">
        <v>4238</v>
      </c>
      <c r="G8078">
        <v>0</v>
      </c>
      <c r="H8078">
        <v>0</v>
      </c>
      <c r="I8078">
        <v>0</v>
      </c>
      <c r="J8078">
        <v>0</v>
      </c>
      <c r="K8078">
        <v>0</v>
      </c>
      <c r="L8078">
        <v>0</v>
      </c>
      <c r="M8078">
        <v>5</v>
      </c>
      <c r="N8078">
        <v>0</v>
      </c>
      <c r="O8078">
        <v>0</v>
      </c>
      <c r="P8078">
        <v>0</v>
      </c>
      <c r="Q8078">
        <v>0</v>
      </c>
    </row>
    <row r="8079" spans="1:17" x14ac:dyDescent="0.25">
      <c r="A8079" t="s">
        <v>13207</v>
      </c>
      <c r="B8079" t="s">
        <v>72</v>
      </c>
      <c r="C8079" t="s">
        <v>189</v>
      </c>
      <c r="D8079" t="s">
        <v>526</v>
      </c>
      <c r="E8079" t="s">
        <v>563</v>
      </c>
      <c r="F8079" t="s">
        <v>397</v>
      </c>
      <c r="G8079">
        <v>0</v>
      </c>
      <c r="H8079">
        <v>5</v>
      </c>
      <c r="I8079">
        <v>0</v>
      </c>
      <c r="J8079">
        <v>4</v>
      </c>
      <c r="K8079">
        <v>0</v>
      </c>
      <c r="L8079">
        <v>1</v>
      </c>
      <c r="M8079">
        <v>0</v>
      </c>
      <c r="N8079">
        <v>0</v>
      </c>
      <c r="O8079">
        <v>0</v>
      </c>
      <c r="P8079">
        <v>0</v>
      </c>
      <c r="Q8079">
        <v>0</v>
      </c>
    </row>
    <row r="8080" spans="1:17" x14ac:dyDescent="0.25">
      <c r="A8080" t="s">
        <v>13208</v>
      </c>
      <c r="B8080" t="s">
        <v>72</v>
      </c>
      <c r="C8080" t="s">
        <v>189</v>
      </c>
      <c r="D8080" t="s">
        <v>526</v>
      </c>
      <c r="E8080" t="s">
        <v>563</v>
      </c>
      <c r="F8080" t="s">
        <v>398</v>
      </c>
      <c r="G8080">
        <v>0</v>
      </c>
      <c r="H8080">
        <v>5</v>
      </c>
      <c r="I8080">
        <v>0</v>
      </c>
      <c r="J8080">
        <v>4</v>
      </c>
      <c r="K8080">
        <v>0</v>
      </c>
      <c r="L8080">
        <v>1</v>
      </c>
      <c r="M8080">
        <v>0</v>
      </c>
      <c r="N8080">
        <v>0</v>
      </c>
      <c r="O8080">
        <v>0</v>
      </c>
      <c r="P8080">
        <v>0</v>
      </c>
      <c r="Q8080">
        <v>0</v>
      </c>
    </row>
    <row r="8081" spans="1:17" x14ac:dyDescent="0.25">
      <c r="A8081" t="s">
        <v>13209</v>
      </c>
      <c r="B8081" t="s">
        <v>72</v>
      </c>
      <c r="C8081" t="s">
        <v>189</v>
      </c>
      <c r="D8081" t="s">
        <v>526</v>
      </c>
      <c r="E8081" t="s">
        <v>563</v>
      </c>
      <c r="F8081" t="s">
        <v>4242</v>
      </c>
      <c r="G8081">
        <v>0</v>
      </c>
      <c r="H8081">
        <v>0</v>
      </c>
      <c r="I8081">
        <v>0</v>
      </c>
      <c r="J8081">
        <v>0</v>
      </c>
      <c r="K8081">
        <v>0</v>
      </c>
      <c r="L8081">
        <v>0</v>
      </c>
      <c r="M8081">
        <v>5</v>
      </c>
      <c r="N8081">
        <v>0</v>
      </c>
      <c r="O8081">
        <v>0</v>
      </c>
      <c r="P8081">
        <v>0</v>
      </c>
      <c r="Q8081">
        <v>0</v>
      </c>
    </row>
    <row r="8082" spans="1:17" x14ac:dyDescent="0.25">
      <c r="A8082" t="s">
        <v>13210</v>
      </c>
      <c r="B8082" t="s">
        <v>72</v>
      </c>
      <c r="C8082" t="s">
        <v>189</v>
      </c>
      <c r="D8082" t="s">
        <v>526</v>
      </c>
      <c r="E8082" t="s">
        <v>563</v>
      </c>
      <c r="F8082" t="s">
        <v>399</v>
      </c>
      <c r="G8082">
        <v>0</v>
      </c>
      <c r="H8082">
        <v>5</v>
      </c>
      <c r="I8082">
        <v>0</v>
      </c>
      <c r="J8082">
        <v>4</v>
      </c>
      <c r="K8082">
        <v>0</v>
      </c>
      <c r="L8082">
        <v>1</v>
      </c>
      <c r="M8082">
        <v>0</v>
      </c>
      <c r="N8082">
        <v>0</v>
      </c>
      <c r="O8082">
        <v>0</v>
      </c>
      <c r="P8082">
        <v>0</v>
      </c>
      <c r="Q8082">
        <v>0</v>
      </c>
    </row>
    <row r="8083" spans="1:17" x14ac:dyDescent="0.25">
      <c r="A8083" t="s">
        <v>13211</v>
      </c>
      <c r="B8083" t="s">
        <v>72</v>
      </c>
      <c r="C8083" t="s">
        <v>189</v>
      </c>
      <c r="D8083" t="s">
        <v>526</v>
      </c>
      <c r="E8083" t="s">
        <v>563</v>
      </c>
      <c r="F8083" t="s">
        <v>4245</v>
      </c>
      <c r="G8083">
        <v>0</v>
      </c>
      <c r="H8083">
        <v>0</v>
      </c>
      <c r="I8083">
        <v>0</v>
      </c>
      <c r="J8083">
        <v>0</v>
      </c>
      <c r="K8083">
        <v>0</v>
      </c>
      <c r="L8083">
        <v>0</v>
      </c>
      <c r="M8083">
        <v>5</v>
      </c>
      <c r="N8083">
        <v>0</v>
      </c>
      <c r="O8083">
        <v>0</v>
      </c>
      <c r="P8083">
        <v>0</v>
      </c>
      <c r="Q8083">
        <v>0</v>
      </c>
    </row>
    <row r="8084" spans="1:17" x14ac:dyDescent="0.25">
      <c r="A8084" t="s">
        <v>13212</v>
      </c>
      <c r="B8084" t="s">
        <v>72</v>
      </c>
      <c r="C8084" t="s">
        <v>189</v>
      </c>
      <c r="D8084" t="s">
        <v>526</v>
      </c>
      <c r="E8084" t="s">
        <v>563</v>
      </c>
      <c r="F8084" t="s">
        <v>394</v>
      </c>
      <c r="G8084">
        <v>0</v>
      </c>
      <c r="H8084">
        <v>0</v>
      </c>
      <c r="I8084">
        <v>0</v>
      </c>
      <c r="J8084">
        <v>0</v>
      </c>
      <c r="K8084">
        <v>0</v>
      </c>
      <c r="L8084">
        <v>0</v>
      </c>
      <c r="M8084">
        <v>0</v>
      </c>
      <c r="N8084">
        <v>3</v>
      </c>
      <c r="O8084">
        <v>3</v>
      </c>
      <c r="P8084">
        <v>0</v>
      </c>
      <c r="Q8084">
        <v>0</v>
      </c>
    </row>
    <row r="8085" spans="1:17" x14ac:dyDescent="0.25">
      <c r="A8085" t="s">
        <v>13213</v>
      </c>
      <c r="B8085" t="s">
        <v>72</v>
      </c>
      <c r="C8085" t="s">
        <v>189</v>
      </c>
      <c r="D8085" t="s">
        <v>526</v>
      </c>
      <c r="E8085" t="s">
        <v>563</v>
      </c>
      <c r="F8085" t="s">
        <v>395</v>
      </c>
      <c r="G8085">
        <v>0</v>
      </c>
      <c r="H8085">
        <v>0</v>
      </c>
      <c r="I8085">
        <v>0</v>
      </c>
      <c r="J8085">
        <v>0</v>
      </c>
      <c r="K8085">
        <v>0</v>
      </c>
      <c r="L8085">
        <v>0</v>
      </c>
      <c r="M8085">
        <v>0</v>
      </c>
      <c r="N8085">
        <v>3</v>
      </c>
      <c r="O8085">
        <v>3</v>
      </c>
      <c r="P8085">
        <v>0</v>
      </c>
      <c r="Q8085">
        <v>0</v>
      </c>
    </row>
    <row r="8086" spans="1:17" x14ac:dyDescent="0.25">
      <c r="A8086" t="s">
        <v>13214</v>
      </c>
      <c r="B8086" t="s">
        <v>72</v>
      </c>
      <c r="C8086" t="s">
        <v>189</v>
      </c>
      <c r="D8086" t="s">
        <v>526</v>
      </c>
      <c r="E8086" t="s">
        <v>563</v>
      </c>
      <c r="F8086" t="s">
        <v>525</v>
      </c>
      <c r="G8086">
        <v>5</v>
      </c>
      <c r="H8086">
        <v>0</v>
      </c>
      <c r="I8086">
        <v>0</v>
      </c>
      <c r="J8086">
        <v>0</v>
      </c>
      <c r="K8086">
        <v>0</v>
      </c>
      <c r="L8086">
        <v>0</v>
      </c>
      <c r="M8086">
        <v>0</v>
      </c>
      <c r="N8086">
        <v>0</v>
      </c>
      <c r="O8086">
        <v>0</v>
      </c>
      <c r="P8086">
        <v>0</v>
      </c>
      <c r="Q8086">
        <v>0</v>
      </c>
    </row>
    <row r="8087" spans="1:17" x14ac:dyDescent="0.25">
      <c r="A8087" t="s">
        <v>25746</v>
      </c>
      <c r="B8087" t="s">
        <v>72</v>
      </c>
      <c r="C8087" t="s">
        <v>189</v>
      </c>
      <c r="D8087" t="s">
        <v>526</v>
      </c>
      <c r="E8087" t="s">
        <v>21471</v>
      </c>
      <c r="F8087" t="s">
        <v>396</v>
      </c>
      <c r="G8087">
        <v>0</v>
      </c>
      <c r="H8087">
        <v>33</v>
      </c>
      <c r="I8087">
        <v>2</v>
      </c>
      <c r="J8087">
        <v>29</v>
      </c>
      <c r="K8087">
        <v>1</v>
      </c>
      <c r="L8087">
        <v>1</v>
      </c>
      <c r="M8087">
        <v>0</v>
      </c>
      <c r="N8087">
        <v>0</v>
      </c>
      <c r="O8087">
        <v>0</v>
      </c>
      <c r="P8087">
        <v>0</v>
      </c>
      <c r="Q8087">
        <v>0</v>
      </c>
    </row>
    <row r="8088" spans="1:17" x14ac:dyDescent="0.25">
      <c r="A8088" t="s">
        <v>25747</v>
      </c>
      <c r="B8088" t="s">
        <v>72</v>
      </c>
      <c r="C8088" t="s">
        <v>189</v>
      </c>
      <c r="D8088" t="s">
        <v>526</v>
      </c>
      <c r="E8088" t="s">
        <v>21471</v>
      </c>
      <c r="F8088" t="s">
        <v>4236</v>
      </c>
      <c r="G8088">
        <v>0</v>
      </c>
      <c r="H8088">
        <v>33</v>
      </c>
      <c r="I8088">
        <v>2</v>
      </c>
      <c r="J8088">
        <v>29</v>
      </c>
      <c r="K8088">
        <v>1</v>
      </c>
      <c r="L8088">
        <v>1</v>
      </c>
      <c r="M8088">
        <v>0</v>
      </c>
      <c r="N8088">
        <v>0</v>
      </c>
      <c r="O8088">
        <v>0</v>
      </c>
      <c r="P8088">
        <v>0</v>
      </c>
      <c r="Q8088">
        <v>0</v>
      </c>
    </row>
    <row r="8089" spans="1:17" x14ac:dyDescent="0.25">
      <c r="A8089" t="s">
        <v>25748</v>
      </c>
      <c r="B8089" t="s">
        <v>72</v>
      </c>
      <c r="C8089" t="s">
        <v>189</v>
      </c>
      <c r="D8089" t="s">
        <v>526</v>
      </c>
      <c r="E8089" t="s">
        <v>21471</v>
      </c>
      <c r="F8089" t="s">
        <v>4238</v>
      </c>
      <c r="G8089">
        <v>0</v>
      </c>
      <c r="H8089">
        <v>0</v>
      </c>
      <c r="I8089">
        <v>0</v>
      </c>
      <c r="J8089">
        <v>0</v>
      </c>
      <c r="K8089">
        <v>0</v>
      </c>
      <c r="L8089">
        <v>0</v>
      </c>
      <c r="M8089">
        <v>33</v>
      </c>
      <c r="N8089">
        <v>0</v>
      </c>
      <c r="O8089">
        <v>0</v>
      </c>
      <c r="P8089">
        <v>0</v>
      </c>
      <c r="Q8089">
        <v>0</v>
      </c>
    </row>
    <row r="8090" spans="1:17" x14ac:dyDescent="0.25">
      <c r="A8090" t="s">
        <v>25749</v>
      </c>
      <c r="B8090" t="s">
        <v>72</v>
      </c>
      <c r="C8090" t="s">
        <v>189</v>
      </c>
      <c r="D8090" t="s">
        <v>526</v>
      </c>
      <c r="E8090" t="s">
        <v>21471</v>
      </c>
      <c r="F8090" t="s">
        <v>397</v>
      </c>
      <c r="G8090">
        <v>0</v>
      </c>
      <c r="H8090">
        <v>33</v>
      </c>
      <c r="I8090">
        <v>2</v>
      </c>
      <c r="J8090">
        <v>29</v>
      </c>
      <c r="K8090">
        <v>1</v>
      </c>
      <c r="L8090">
        <v>1</v>
      </c>
      <c r="M8090">
        <v>0</v>
      </c>
      <c r="N8090">
        <v>0</v>
      </c>
      <c r="O8090">
        <v>0</v>
      </c>
      <c r="P8090">
        <v>0</v>
      </c>
      <c r="Q8090">
        <v>0</v>
      </c>
    </row>
    <row r="8091" spans="1:17" x14ac:dyDescent="0.25">
      <c r="A8091" t="s">
        <v>25750</v>
      </c>
      <c r="B8091" t="s">
        <v>72</v>
      </c>
      <c r="C8091" t="s">
        <v>189</v>
      </c>
      <c r="D8091" t="s">
        <v>526</v>
      </c>
      <c r="E8091" t="s">
        <v>21471</v>
      </c>
      <c r="F8091" t="s">
        <v>398</v>
      </c>
      <c r="G8091">
        <v>0</v>
      </c>
      <c r="H8091">
        <v>33</v>
      </c>
      <c r="I8091">
        <v>2</v>
      </c>
      <c r="J8091">
        <v>29</v>
      </c>
      <c r="K8091">
        <v>1</v>
      </c>
      <c r="L8091">
        <v>1</v>
      </c>
      <c r="M8091">
        <v>0</v>
      </c>
      <c r="N8091">
        <v>0</v>
      </c>
      <c r="O8091">
        <v>0</v>
      </c>
      <c r="P8091">
        <v>0</v>
      </c>
      <c r="Q8091">
        <v>0</v>
      </c>
    </row>
    <row r="8092" spans="1:17" x14ac:dyDescent="0.25">
      <c r="A8092" t="s">
        <v>25751</v>
      </c>
      <c r="B8092" t="s">
        <v>72</v>
      </c>
      <c r="C8092" t="s">
        <v>189</v>
      </c>
      <c r="D8092" t="s">
        <v>526</v>
      </c>
      <c r="E8092" t="s">
        <v>21471</v>
      </c>
      <c r="F8092" t="s">
        <v>4242</v>
      </c>
      <c r="G8092">
        <v>0</v>
      </c>
      <c r="H8092">
        <v>0</v>
      </c>
      <c r="I8092">
        <v>0</v>
      </c>
      <c r="J8092">
        <v>0</v>
      </c>
      <c r="K8092">
        <v>0</v>
      </c>
      <c r="L8092">
        <v>0</v>
      </c>
      <c r="M8092">
        <v>33</v>
      </c>
      <c r="N8092">
        <v>0</v>
      </c>
      <c r="O8092">
        <v>0</v>
      </c>
      <c r="P8092">
        <v>0</v>
      </c>
      <c r="Q8092">
        <v>0</v>
      </c>
    </row>
    <row r="8093" spans="1:17" x14ac:dyDescent="0.25">
      <c r="A8093" t="s">
        <v>25752</v>
      </c>
      <c r="B8093" t="s">
        <v>72</v>
      </c>
      <c r="C8093" t="s">
        <v>189</v>
      </c>
      <c r="D8093" t="s">
        <v>526</v>
      </c>
      <c r="E8093" t="s">
        <v>21471</v>
      </c>
      <c r="F8093" t="s">
        <v>399</v>
      </c>
      <c r="G8093">
        <v>0</v>
      </c>
      <c r="H8093">
        <v>33</v>
      </c>
      <c r="I8093">
        <v>2</v>
      </c>
      <c r="J8093">
        <v>29</v>
      </c>
      <c r="K8093">
        <v>1</v>
      </c>
      <c r="L8093">
        <v>1</v>
      </c>
      <c r="M8093">
        <v>0</v>
      </c>
      <c r="N8093">
        <v>0</v>
      </c>
      <c r="O8093">
        <v>0</v>
      </c>
      <c r="P8093">
        <v>0</v>
      </c>
      <c r="Q8093">
        <v>0</v>
      </c>
    </row>
    <row r="8094" spans="1:17" x14ac:dyDescent="0.25">
      <c r="A8094" t="s">
        <v>25753</v>
      </c>
      <c r="B8094" t="s">
        <v>72</v>
      </c>
      <c r="C8094" t="s">
        <v>189</v>
      </c>
      <c r="D8094" t="s">
        <v>526</v>
      </c>
      <c r="E8094" t="s">
        <v>21471</v>
      </c>
      <c r="F8094" t="s">
        <v>4245</v>
      </c>
      <c r="G8094">
        <v>0</v>
      </c>
      <c r="H8094">
        <v>0</v>
      </c>
      <c r="I8094">
        <v>0</v>
      </c>
      <c r="J8094">
        <v>0</v>
      </c>
      <c r="K8094">
        <v>0</v>
      </c>
      <c r="L8094">
        <v>0</v>
      </c>
      <c r="M8094">
        <v>33</v>
      </c>
      <c r="N8094">
        <v>0</v>
      </c>
      <c r="O8094">
        <v>0</v>
      </c>
      <c r="P8094">
        <v>0</v>
      </c>
      <c r="Q8094">
        <v>0</v>
      </c>
    </row>
    <row r="8095" spans="1:17" x14ac:dyDescent="0.25">
      <c r="A8095" t="s">
        <v>25754</v>
      </c>
      <c r="B8095" t="s">
        <v>72</v>
      </c>
      <c r="C8095" t="s">
        <v>189</v>
      </c>
      <c r="D8095" t="s">
        <v>526</v>
      </c>
      <c r="E8095" t="s">
        <v>21471</v>
      </c>
      <c r="F8095" t="s">
        <v>394</v>
      </c>
      <c r="G8095">
        <v>0</v>
      </c>
      <c r="H8095">
        <v>0</v>
      </c>
      <c r="I8095">
        <v>0</v>
      </c>
      <c r="J8095">
        <v>0</v>
      </c>
      <c r="K8095">
        <v>0</v>
      </c>
      <c r="L8095">
        <v>0</v>
      </c>
      <c r="M8095">
        <v>0</v>
      </c>
      <c r="N8095">
        <v>25</v>
      </c>
      <c r="O8095">
        <v>24</v>
      </c>
      <c r="P8095">
        <v>1</v>
      </c>
      <c r="Q8095">
        <v>0</v>
      </c>
    </row>
    <row r="8096" spans="1:17" x14ac:dyDescent="0.25">
      <c r="A8096" t="s">
        <v>25590</v>
      </c>
      <c r="B8096" t="s">
        <v>75</v>
      </c>
      <c r="C8096" t="s">
        <v>191</v>
      </c>
      <c r="D8096" t="s">
        <v>526</v>
      </c>
      <c r="E8096" t="s">
        <v>21471</v>
      </c>
      <c r="F8096" t="s">
        <v>4242</v>
      </c>
      <c r="G8096">
        <v>0</v>
      </c>
      <c r="H8096">
        <v>0</v>
      </c>
      <c r="I8096">
        <v>0</v>
      </c>
      <c r="J8096">
        <v>0</v>
      </c>
      <c r="K8096">
        <v>0</v>
      </c>
      <c r="L8096">
        <v>0</v>
      </c>
      <c r="M8096">
        <v>1</v>
      </c>
      <c r="N8096">
        <v>0</v>
      </c>
      <c r="O8096">
        <v>0</v>
      </c>
      <c r="P8096">
        <v>0</v>
      </c>
      <c r="Q8096">
        <v>0</v>
      </c>
    </row>
    <row r="8097" spans="1:17" x14ac:dyDescent="0.25">
      <c r="A8097" t="s">
        <v>25591</v>
      </c>
      <c r="B8097" t="s">
        <v>75</v>
      </c>
      <c r="C8097" t="s">
        <v>191</v>
      </c>
      <c r="D8097" t="s">
        <v>526</v>
      </c>
      <c r="E8097" t="s">
        <v>21471</v>
      </c>
      <c r="F8097" t="s">
        <v>399</v>
      </c>
      <c r="G8097">
        <v>0</v>
      </c>
      <c r="H8097">
        <v>1</v>
      </c>
      <c r="I8097">
        <v>0</v>
      </c>
      <c r="J8097">
        <v>1</v>
      </c>
      <c r="K8097">
        <v>0</v>
      </c>
      <c r="L8097">
        <v>0</v>
      </c>
      <c r="M8097">
        <v>0</v>
      </c>
      <c r="N8097">
        <v>0</v>
      </c>
      <c r="O8097">
        <v>0</v>
      </c>
      <c r="P8097">
        <v>0</v>
      </c>
      <c r="Q8097">
        <v>0</v>
      </c>
    </row>
    <row r="8098" spans="1:17" x14ac:dyDescent="0.25">
      <c r="A8098" t="s">
        <v>25592</v>
      </c>
      <c r="B8098" t="s">
        <v>75</v>
      </c>
      <c r="C8098" t="s">
        <v>191</v>
      </c>
      <c r="D8098" t="s">
        <v>526</v>
      </c>
      <c r="E8098" t="s">
        <v>21471</v>
      </c>
      <c r="F8098" t="s">
        <v>4245</v>
      </c>
      <c r="G8098">
        <v>0</v>
      </c>
      <c r="H8098">
        <v>0</v>
      </c>
      <c r="I8098">
        <v>0</v>
      </c>
      <c r="J8098">
        <v>0</v>
      </c>
      <c r="K8098">
        <v>0</v>
      </c>
      <c r="L8098">
        <v>0</v>
      </c>
      <c r="M8098">
        <v>1</v>
      </c>
      <c r="N8098">
        <v>0</v>
      </c>
      <c r="O8098">
        <v>0</v>
      </c>
      <c r="P8098">
        <v>0</v>
      </c>
      <c r="Q8098">
        <v>0</v>
      </c>
    </row>
    <row r="8099" spans="1:17" x14ac:dyDescent="0.25">
      <c r="A8099" t="s">
        <v>25593</v>
      </c>
      <c r="B8099" t="s">
        <v>75</v>
      </c>
      <c r="C8099" t="s">
        <v>191</v>
      </c>
      <c r="D8099" t="s">
        <v>526</v>
      </c>
      <c r="E8099" t="s">
        <v>21471</v>
      </c>
      <c r="F8099" t="s">
        <v>394</v>
      </c>
      <c r="G8099">
        <v>0</v>
      </c>
      <c r="H8099">
        <v>0</v>
      </c>
      <c r="I8099">
        <v>0</v>
      </c>
      <c r="J8099">
        <v>0</v>
      </c>
      <c r="K8099">
        <v>0</v>
      </c>
      <c r="L8099">
        <v>0</v>
      </c>
      <c r="M8099">
        <v>0</v>
      </c>
      <c r="N8099">
        <v>1</v>
      </c>
      <c r="O8099">
        <v>1</v>
      </c>
      <c r="P8099">
        <v>0</v>
      </c>
      <c r="Q8099">
        <v>0</v>
      </c>
    </row>
    <row r="8100" spans="1:17" x14ac:dyDescent="0.25">
      <c r="A8100" t="s">
        <v>25594</v>
      </c>
      <c r="B8100" t="s">
        <v>75</v>
      </c>
      <c r="C8100" t="s">
        <v>191</v>
      </c>
      <c r="D8100" t="s">
        <v>526</v>
      </c>
      <c r="E8100" t="s">
        <v>21471</v>
      </c>
      <c r="F8100" t="s">
        <v>395</v>
      </c>
      <c r="G8100">
        <v>0</v>
      </c>
      <c r="H8100">
        <v>0</v>
      </c>
      <c r="I8100">
        <v>0</v>
      </c>
      <c r="J8100">
        <v>0</v>
      </c>
      <c r="K8100">
        <v>0</v>
      </c>
      <c r="L8100">
        <v>0</v>
      </c>
      <c r="M8100">
        <v>0</v>
      </c>
      <c r="N8100">
        <v>1</v>
      </c>
      <c r="O8100">
        <v>1</v>
      </c>
      <c r="P8100">
        <v>0</v>
      </c>
      <c r="Q8100">
        <v>0</v>
      </c>
    </row>
    <row r="8101" spans="1:17" x14ac:dyDescent="0.25">
      <c r="A8101" t="s">
        <v>25595</v>
      </c>
      <c r="B8101" t="s">
        <v>75</v>
      </c>
      <c r="C8101" t="s">
        <v>191</v>
      </c>
      <c r="D8101" t="s">
        <v>526</v>
      </c>
      <c r="E8101" t="s">
        <v>21471</v>
      </c>
      <c r="F8101" t="s">
        <v>525</v>
      </c>
      <c r="G8101">
        <v>1</v>
      </c>
      <c r="H8101">
        <v>0</v>
      </c>
      <c r="I8101">
        <v>0</v>
      </c>
      <c r="J8101">
        <v>0</v>
      </c>
      <c r="K8101">
        <v>0</v>
      </c>
      <c r="L8101">
        <v>0</v>
      </c>
      <c r="M8101">
        <v>0</v>
      </c>
      <c r="N8101">
        <v>0</v>
      </c>
      <c r="O8101">
        <v>0</v>
      </c>
      <c r="P8101">
        <v>0</v>
      </c>
      <c r="Q8101">
        <v>0</v>
      </c>
    </row>
    <row r="8102" spans="1:17" x14ac:dyDescent="0.25">
      <c r="A8102" t="s">
        <v>25596</v>
      </c>
      <c r="B8102" t="s">
        <v>75</v>
      </c>
      <c r="C8102" t="s">
        <v>194</v>
      </c>
      <c r="D8102" t="s">
        <v>526</v>
      </c>
      <c r="E8102" t="s">
        <v>21471</v>
      </c>
      <c r="F8102" t="s">
        <v>396</v>
      </c>
      <c r="G8102">
        <v>0</v>
      </c>
      <c r="H8102">
        <v>1</v>
      </c>
      <c r="I8102">
        <v>0</v>
      </c>
      <c r="J8102">
        <v>1</v>
      </c>
      <c r="K8102">
        <v>0</v>
      </c>
      <c r="L8102">
        <v>0</v>
      </c>
      <c r="M8102">
        <v>0</v>
      </c>
      <c r="N8102">
        <v>0</v>
      </c>
      <c r="O8102">
        <v>0</v>
      </c>
      <c r="P8102">
        <v>0</v>
      </c>
      <c r="Q8102">
        <v>0</v>
      </c>
    </row>
    <row r="8103" spans="1:17" x14ac:dyDescent="0.25">
      <c r="A8103" t="s">
        <v>25597</v>
      </c>
      <c r="B8103" t="s">
        <v>75</v>
      </c>
      <c r="C8103" t="s">
        <v>194</v>
      </c>
      <c r="D8103" t="s">
        <v>526</v>
      </c>
      <c r="E8103" t="s">
        <v>21471</v>
      </c>
      <c r="F8103" t="s">
        <v>4236</v>
      </c>
      <c r="G8103">
        <v>0</v>
      </c>
      <c r="H8103">
        <v>1</v>
      </c>
      <c r="I8103">
        <v>0</v>
      </c>
      <c r="J8103">
        <v>1</v>
      </c>
      <c r="K8103">
        <v>0</v>
      </c>
      <c r="L8103">
        <v>0</v>
      </c>
      <c r="M8103">
        <v>0</v>
      </c>
      <c r="N8103">
        <v>0</v>
      </c>
      <c r="O8103">
        <v>0</v>
      </c>
      <c r="P8103">
        <v>0</v>
      </c>
      <c r="Q8103">
        <v>0</v>
      </c>
    </row>
    <row r="8104" spans="1:17" x14ac:dyDescent="0.25">
      <c r="A8104" t="s">
        <v>25598</v>
      </c>
      <c r="B8104" t="s">
        <v>75</v>
      </c>
      <c r="C8104" t="s">
        <v>194</v>
      </c>
      <c r="D8104" t="s">
        <v>526</v>
      </c>
      <c r="E8104" t="s">
        <v>21471</v>
      </c>
      <c r="F8104" t="s">
        <v>4238</v>
      </c>
      <c r="G8104">
        <v>0</v>
      </c>
      <c r="H8104">
        <v>0</v>
      </c>
      <c r="I8104">
        <v>0</v>
      </c>
      <c r="J8104">
        <v>0</v>
      </c>
      <c r="K8104">
        <v>0</v>
      </c>
      <c r="L8104">
        <v>0</v>
      </c>
      <c r="M8104">
        <v>1</v>
      </c>
      <c r="N8104">
        <v>0</v>
      </c>
      <c r="O8104">
        <v>0</v>
      </c>
      <c r="P8104">
        <v>0</v>
      </c>
      <c r="Q8104">
        <v>0</v>
      </c>
    </row>
    <row r="8105" spans="1:17" x14ac:dyDescent="0.25">
      <c r="A8105" t="s">
        <v>25599</v>
      </c>
      <c r="B8105" t="s">
        <v>75</v>
      </c>
      <c r="C8105" t="s">
        <v>194</v>
      </c>
      <c r="D8105" t="s">
        <v>526</v>
      </c>
      <c r="E8105" t="s">
        <v>21471</v>
      </c>
      <c r="F8105" t="s">
        <v>397</v>
      </c>
      <c r="G8105">
        <v>0</v>
      </c>
      <c r="H8105">
        <v>1</v>
      </c>
      <c r="I8105">
        <v>0</v>
      </c>
      <c r="J8105">
        <v>1</v>
      </c>
      <c r="K8105">
        <v>0</v>
      </c>
      <c r="L8105">
        <v>0</v>
      </c>
      <c r="M8105">
        <v>0</v>
      </c>
      <c r="N8105">
        <v>0</v>
      </c>
      <c r="O8105">
        <v>0</v>
      </c>
      <c r="P8105">
        <v>0</v>
      </c>
      <c r="Q8105">
        <v>0</v>
      </c>
    </row>
    <row r="8106" spans="1:17" x14ac:dyDescent="0.25">
      <c r="A8106" t="s">
        <v>25600</v>
      </c>
      <c r="B8106" t="s">
        <v>75</v>
      </c>
      <c r="C8106" t="s">
        <v>194</v>
      </c>
      <c r="D8106" t="s">
        <v>526</v>
      </c>
      <c r="E8106" t="s">
        <v>21471</v>
      </c>
      <c r="F8106" t="s">
        <v>398</v>
      </c>
      <c r="G8106">
        <v>0</v>
      </c>
      <c r="H8106">
        <v>1</v>
      </c>
      <c r="I8106">
        <v>0</v>
      </c>
      <c r="J8106">
        <v>1</v>
      </c>
      <c r="K8106">
        <v>0</v>
      </c>
      <c r="L8106">
        <v>0</v>
      </c>
      <c r="M8106">
        <v>0</v>
      </c>
      <c r="N8106">
        <v>0</v>
      </c>
      <c r="O8106">
        <v>0</v>
      </c>
      <c r="P8106">
        <v>0</v>
      </c>
      <c r="Q8106">
        <v>0</v>
      </c>
    </row>
    <row r="8107" spans="1:17" x14ac:dyDescent="0.25">
      <c r="A8107" t="s">
        <v>25601</v>
      </c>
      <c r="B8107" t="s">
        <v>75</v>
      </c>
      <c r="C8107" t="s">
        <v>194</v>
      </c>
      <c r="D8107" t="s">
        <v>526</v>
      </c>
      <c r="E8107" t="s">
        <v>21471</v>
      </c>
      <c r="F8107" t="s">
        <v>4242</v>
      </c>
      <c r="G8107">
        <v>0</v>
      </c>
      <c r="H8107">
        <v>0</v>
      </c>
      <c r="I8107">
        <v>0</v>
      </c>
      <c r="J8107">
        <v>0</v>
      </c>
      <c r="K8107">
        <v>0</v>
      </c>
      <c r="L8107">
        <v>0</v>
      </c>
      <c r="M8107">
        <v>1</v>
      </c>
      <c r="N8107">
        <v>0</v>
      </c>
      <c r="O8107">
        <v>0</v>
      </c>
      <c r="P8107">
        <v>0</v>
      </c>
      <c r="Q8107">
        <v>0</v>
      </c>
    </row>
    <row r="8108" spans="1:17" x14ac:dyDescent="0.25">
      <c r="A8108" t="s">
        <v>25602</v>
      </c>
      <c r="B8108" t="s">
        <v>75</v>
      </c>
      <c r="C8108" t="s">
        <v>194</v>
      </c>
      <c r="D8108" t="s">
        <v>526</v>
      </c>
      <c r="E8108" t="s">
        <v>21471</v>
      </c>
      <c r="F8108" t="s">
        <v>399</v>
      </c>
      <c r="G8108">
        <v>0</v>
      </c>
      <c r="H8108">
        <v>1</v>
      </c>
      <c r="I8108">
        <v>0</v>
      </c>
      <c r="J8108">
        <v>1</v>
      </c>
      <c r="K8108">
        <v>0</v>
      </c>
      <c r="L8108">
        <v>0</v>
      </c>
      <c r="M8108">
        <v>0</v>
      </c>
      <c r="N8108">
        <v>0</v>
      </c>
      <c r="O8108">
        <v>0</v>
      </c>
      <c r="P8108">
        <v>0</v>
      </c>
      <c r="Q8108">
        <v>0</v>
      </c>
    </row>
    <row r="8109" spans="1:17" x14ac:dyDescent="0.25">
      <c r="A8109" t="s">
        <v>25603</v>
      </c>
      <c r="B8109" t="s">
        <v>75</v>
      </c>
      <c r="C8109" t="s">
        <v>194</v>
      </c>
      <c r="D8109" t="s">
        <v>526</v>
      </c>
      <c r="E8109" t="s">
        <v>21471</v>
      </c>
      <c r="F8109" t="s">
        <v>4245</v>
      </c>
      <c r="G8109">
        <v>0</v>
      </c>
      <c r="H8109">
        <v>0</v>
      </c>
      <c r="I8109">
        <v>0</v>
      </c>
      <c r="J8109">
        <v>0</v>
      </c>
      <c r="K8109">
        <v>0</v>
      </c>
      <c r="L8109">
        <v>0</v>
      </c>
      <c r="M8109">
        <v>1</v>
      </c>
      <c r="N8109">
        <v>0</v>
      </c>
      <c r="O8109">
        <v>0</v>
      </c>
      <c r="P8109">
        <v>0</v>
      </c>
      <c r="Q8109">
        <v>0</v>
      </c>
    </row>
    <row r="8110" spans="1:17" x14ac:dyDescent="0.25">
      <c r="A8110" t="s">
        <v>25604</v>
      </c>
      <c r="B8110" t="s">
        <v>75</v>
      </c>
      <c r="C8110" t="s">
        <v>194</v>
      </c>
      <c r="D8110" t="s">
        <v>526</v>
      </c>
      <c r="E8110" t="s">
        <v>21471</v>
      </c>
      <c r="F8110" t="s">
        <v>394</v>
      </c>
      <c r="G8110">
        <v>0</v>
      </c>
      <c r="H8110">
        <v>0</v>
      </c>
      <c r="I8110">
        <v>0</v>
      </c>
      <c r="J8110">
        <v>0</v>
      </c>
      <c r="K8110">
        <v>0</v>
      </c>
      <c r="L8110">
        <v>0</v>
      </c>
      <c r="M8110">
        <v>0</v>
      </c>
      <c r="N8110">
        <v>0</v>
      </c>
      <c r="O8110">
        <v>0</v>
      </c>
      <c r="P8110">
        <v>0</v>
      </c>
      <c r="Q8110">
        <v>0</v>
      </c>
    </row>
    <row r="8111" spans="1:17" x14ac:dyDescent="0.25">
      <c r="A8111" t="s">
        <v>25605</v>
      </c>
      <c r="B8111" t="s">
        <v>75</v>
      </c>
      <c r="C8111" t="s">
        <v>194</v>
      </c>
      <c r="D8111" t="s">
        <v>526</v>
      </c>
      <c r="E8111" t="s">
        <v>21471</v>
      </c>
      <c r="F8111" t="s">
        <v>395</v>
      </c>
      <c r="G8111">
        <v>0</v>
      </c>
      <c r="H8111">
        <v>0</v>
      </c>
      <c r="I8111">
        <v>0</v>
      </c>
      <c r="J8111">
        <v>0</v>
      </c>
      <c r="K8111">
        <v>0</v>
      </c>
      <c r="L8111">
        <v>0</v>
      </c>
      <c r="M8111">
        <v>0</v>
      </c>
      <c r="N8111">
        <v>0</v>
      </c>
      <c r="O8111">
        <v>0</v>
      </c>
      <c r="P8111">
        <v>0</v>
      </c>
      <c r="Q8111">
        <v>0</v>
      </c>
    </row>
    <row r="8112" spans="1:17" x14ac:dyDescent="0.25">
      <c r="A8112" t="s">
        <v>25606</v>
      </c>
      <c r="B8112" t="s">
        <v>75</v>
      </c>
      <c r="C8112" t="s">
        <v>194</v>
      </c>
      <c r="D8112" t="s">
        <v>526</v>
      </c>
      <c r="E8112" t="s">
        <v>21471</v>
      </c>
      <c r="F8112" t="s">
        <v>525</v>
      </c>
      <c r="G8112">
        <v>1</v>
      </c>
      <c r="H8112">
        <v>0</v>
      </c>
      <c r="I8112">
        <v>0</v>
      </c>
      <c r="J8112">
        <v>0</v>
      </c>
      <c r="K8112">
        <v>0</v>
      </c>
      <c r="L8112">
        <v>0</v>
      </c>
      <c r="M8112">
        <v>0</v>
      </c>
      <c r="N8112">
        <v>0</v>
      </c>
      <c r="O8112">
        <v>0</v>
      </c>
      <c r="P8112">
        <v>0</v>
      </c>
      <c r="Q8112">
        <v>0</v>
      </c>
    </row>
    <row r="8113" spans="1:17" x14ac:dyDescent="0.25">
      <c r="A8113" t="s">
        <v>18990</v>
      </c>
      <c r="B8113" t="s">
        <v>75</v>
      </c>
      <c r="C8113" t="s">
        <v>199</v>
      </c>
      <c r="D8113" t="s">
        <v>526</v>
      </c>
      <c r="E8113" t="s">
        <v>563</v>
      </c>
      <c r="F8113" t="s">
        <v>396</v>
      </c>
      <c r="G8113">
        <v>0</v>
      </c>
      <c r="H8113">
        <v>1</v>
      </c>
      <c r="I8113">
        <v>0</v>
      </c>
      <c r="J8113">
        <v>1</v>
      </c>
      <c r="K8113">
        <v>0</v>
      </c>
      <c r="L8113">
        <v>0</v>
      </c>
      <c r="M8113">
        <v>0</v>
      </c>
      <c r="N8113">
        <v>0</v>
      </c>
      <c r="O8113">
        <v>0</v>
      </c>
      <c r="P8113">
        <v>0</v>
      </c>
      <c r="Q8113">
        <v>0</v>
      </c>
    </row>
    <row r="8114" spans="1:17" x14ac:dyDescent="0.25">
      <c r="A8114" t="s">
        <v>18991</v>
      </c>
      <c r="B8114" t="s">
        <v>75</v>
      </c>
      <c r="C8114" t="s">
        <v>199</v>
      </c>
      <c r="D8114" t="s">
        <v>526</v>
      </c>
      <c r="E8114" t="s">
        <v>563</v>
      </c>
      <c r="F8114" t="s">
        <v>4236</v>
      </c>
      <c r="G8114">
        <v>0</v>
      </c>
      <c r="H8114">
        <v>1</v>
      </c>
      <c r="I8114">
        <v>0</v>
      </c>
      <c r="J8114">
        <v>1</v>
      </c>
      <c r="K8114">
        <v>0</v>
      </c>
      <c r="L8114">
        <v>0</v>
      </c>
      <c r="M8114">
        <v>0</v>
      </c>
      <c r="N8114">
        <v>0</v>
      </c>
      <c r="O8114">
        <v>0</v>
      </c>
      <c r="P8114">
        <v>0</v>
      </c>
      <c r="Q8114">
        <v>0</v>
      </c>
    </row>
    <row r="8115" spans="1:17" x14ac:dyDescent="0.25">
      <c r="A8115" t="s">
        <v>18992</v>
      </c>
      <c r="B8115" t="s">
        <v>75</v>
      </c>
      <c r="C8115" t="s">
        <v>199</v>
      </c>
      <c r="D8115" t="s">
        <v>526</v>
      </c>
      <c r="E8115" t="s">
        <v>563</v>
      </c>
      <c r="F8115" t="s">
        <v>4238</v>
      </c>
      <c r="G8115">
        <v>0</v>
      </c>
      <c r="H8115">
        <v>0</v>
      </c>
      <c r="I8115">
        <v>0</v>
      </c>
      <c r="J8115">
        <v>0</v>
      </c>
      <c r="K8115">
        <v>0</v>
      </c>
      <c r="L8115">
        <v>0</v>
      </c>
      <c r="M8115">
        <v>1</v>
      </c>
      <c r="N8115">
        <v>0</v>
      </c>
      <c r="O8115">
        <v>0</v>
      </c>
      <c r="P8115">
        <v>0</v>
      </c>
      <c r="Q8115">
        <v>0</v>
      </c>
    </row>
    <row r="8116" spans="1:17" x14ac:dyDescent="0.25">
      <c r="A8116" t="s">
        <v>18993</v>
      </c>
      <c r="B8116" t="s">
        <v>75</v>
      </c>
      <c r="C8116" t="s">
        <v>199</v>
      </c>
      <c r="D8116" t="s">
        <v>526</v>
      </c>
      <c r="E8116" t="s">
        <v>563</v>
      </c>
      <c r="F8116" t="s">
        <v>397</v>
      </c>
      <c r="G8116">
        <v>0</v>
      </c>
      <c r="H8116">
        <v>1</v>
      </c>
      <c r="I8116">
        <v>0</v>
      </c>
      <c r="J8116">
        <v>1</v>
      </c>
      <c r="K8116">
        <v>0</v>
      </c>
      <c r="L8116">
        <v>0</v>
      </c>
      <c r="M8116">
        <v>0</v>
      </c>
      <c r="N8116">
        <v>0</v>
      </c>
      <c r="O8116">
        <v>0</v>
      </c>
      <c r="P8116">
        <v>0</v>
      </c>
      <c r="Q8116">
        <v>0</v>
      </c>
    </row>
    <row r="8117" spans="1:17" x14ac:dyDescent="0.25">
      <c r="A8117" t="s">
        <v>18994</v>
      </c>
      <c r="B8117" t="s">
        <v>75</v>
      </c>
      <c r="C8117" t="s">
        <v>199</v>
      </c>
      <c r="D8117" t="s">
        <v>526</v>
      </c>
      <c r="E8117" t="s">
        <v>563</v>
      </c>
      <c r="F8117" t="s">
        <v>398</v>
      </c>
      <c r="G8117">
        <v>0</v>
      </c>
      <c r="H8117">
        <v>1</v>
      </c>
      <c r="I8117">
        <v>0</v>
      </c>
      <c r="J8117">
        <v>1</v>
      </c>
      <c r="K8117">
        <v>0</v>
      </c>
      <c r="L8117">
        <v>0</v>
      </c>
      <c r="M8117">
        <v>0</v>
      </c>
      <c r="N8117">
        <v>0</v>
      </c>
      <c r="O8117">
        <v>0</v>
      </c>
      <c r="P8117">
        <v>0</v>
      </c>
      <c r="Q8117">
        <v>0</v>
      </c>
    </row>
    <row r="8118" spans="1:17" x14ac:dyDescent="0.25">
      <c r="A8118" t="s">
        <v>18995</v>
      </c>
      <c r="B8118" t="s">
        <v>75</v>
      </c>
      <c r="C8118" t="s">
        <v>199</v>
      </c>
      <c r="D8118" t="s">
        <v>526</v>
      </c>
      <c r="E8118" t="s">
        <v>563</v>
      </c>
      <c r="F8118" t="s">
        <v>4242</v>
      </c>
      <c r="G8118">
        <v>0</v>
      </c>
      <c r="H8118">
        <v>0</v>
      </c>
      <c r="I8118">
        <v>0</v>
      </c>
      <c r="J8118">
        <v>0</v>
      </c>
      <c r="K8118">
        <v>0</v>
      </c>
      <c r="L8118">
        <v>0</v>
      </c>
      <c r="M8118">
        <v>1</v>
      </c>
      <c r="N8118">
        <v>0</v>
      </c>
      <c r="O8118">
        <v>0</v>
      </c>
      <c r="P8118">
        <v>0</v>
      </c>
      <c r="Q8118">
        <v>0</v>
      </c>
    </row>
    <row r="8119" spans="1:17" x14ac:dyDescent="0.25">
      <c r="A8119" t="s">
        <v>18996</v>
      </c>
      <c r="B8119" t="s">
        <v>75</v>
      </c>
      <c r="C8119" t="s">
        <v>199</v>
      </c>
      <c r="D8119" t="s">
        <v>526</v>
      </c>
      <c r="E8119" t="s">
        <v>563</v>
      </c>
      <c r="F8119" t="s">
        <v>399</v>
      </c>
      <c r="G8119">
        <v>0</v>
      </c>
      <c r="H8119">
        <v>1</v>
      </c>
      <c r="I8119">
        <v>0</v>
      </c>
      <c r="J8119">
        <v>1</v>
      </c>
      <c r="K8119">
        <v>0</v>
      </c>
      <c r="L8119">
        <v>0</v>
      </c>
      <c r="M8119">
        <v>0</v>
      </c>
      <c r="N8119">
        <v>0</v>
      </c>
      <c r="O8119">
        <v>0</v>
      </c>
      <c r="P8119">
        <v>0</v>
      </c>
      <c r="Q8119">
        <v>0</v>
      </c>
    </row>
    <row r="8120" spans="1:17" x14ac:dyDescent="0.25">
      <c r="A8120" t="s">
        <v>18997</v>
      </c>
      <c r="B8120" t="s">
        <v>75</v>
      </c>
      <c r="C8120" t="s">
        <v>199</v>
      </c>
      <c r="D8120" t="s">
        <v>526</v>
      </c>
      <c r="E8120" t="s">
        <v>563</v>
      </c>
      <c r="F8120" t="s">
        <v>4245</v>
      </c>
      <c r="G8120">
        <v>0</v>
      </c>
      <c r="H8120">
        <v>0</v>
      </c>
      <c r="I8120">
        <v>0</v>
      </c>
      <c r="J8120">
        <v>0</v>
      </c>
      <c r="K8120">
        <v>0</v>
      </c>
      <c r="L8120">
        <v>0</v>
      </c>
      <c r="M8120">
        <v>1</v>
      </c>
      <c r="N8120">
        <v>0</v>
      </c>
      <c r="O8120">
        <v>0</v>
      </c>
      <c r="P8120">
        <v>0</v>
      </c>
      <c r="Q8120">
        <v>0</v>
      </c>
    </row>
    <row r="8121" spans="1:17" x14ac:dyDescent="0.25">
      <c r="A8121" t="s">
        <v>18998</v>
      </c>
      <c r="B8121" t="s">
        <v>75</v>
      </c>
      <c r="C8121" t="s">
        <v>199</v>
      </c>
      <c r="D8121" t="s">
        <v>526</v>
      </c>
      <c r="E8121" t="s">
        <v>563</v>
      </c>
      <c r="F8121" t="s">
        <v>394</v>
      </c>
      <c r="G8121">
        <v>0</v>
      </c>
      <c r="H8121">
        <v>0</v>
      </c>
      <c r="I8121">
        <v>0</v>
      </c>
      <c r="J8121">
        <v>0</v>
      </c>
      <c r="K8121">
        <v>0</v>
      </c>
      <c r="L8121">
        <v>0</v>
      </c>
      <c r="M8121">
        <v>0</v>
      </c>
      <c r="N8121">
        <v>0</v>
      </c>
      <c r="O8121">
        <v>0</v>
      </c>
      <c r="P8121">
        <v>0</v>
      </c>
      <c r="Q8121">
        <v>0</v>
      </c>
    </row>
    <row r="8122" spans="1:17" x14ac:dyDescent="0.25">
      <c r="A8122" t="s">
        <v>18999</v>
      </c>
      <c r="B8122" t="s">
        <v>75</v>
      </c>
      <c r="C8122" t="s">
        <v>199</v>
      </c>
      <c r="D8122" t="s">
        <v>526</v>
      </c>
      <c r="E8122" t="s">
        <v>563</v>
      </c>
      <c r="F8122" t="s">
        <v>395</v>
      </c>
      <c r="G8122">
        <v>0</v>
      </c>
      <c r="H8122">
        <v>0</v>
      </c>
      <c r="I8122">
        <v>0</v>
      </c>
      <c r="J8122">
        <v>0</v>
      </c>
      <c r="K8122">
        <v>0</v>
      </c>
      <c r="L8122">
        <v>0</v>
      </c>
      <c r="M8122">
        <v>0</v>
      </c>
      <c r="N8122">
        <v>0</v>
      </c>
      <c r="O8122">
        <v>0</v>
      </c>
      <c r="P8122">
        <v>0</v>
      </c>
      <c r="Q8122">
        <v>0</v>
      </c>
    </row>
    <row r="8123" spans="1:17" x14ac:dyDescent="0.25">
      <c r="A8123" t="s">
        <v>19000</v>
      </c>
      <c r="B8123" t="s">
        <v>75</v>
      </c>
      <c r="C8123" t="s">
        <v>199</v>
      </c>
      <c r="D8123" t="s">
        <v>526</v>
      </c>
      <c r="E8123" t="s">
        <v>563</v>
      </c>
      <c r="F8123" t="s">
        <v>525</v>
      </c>
      <c r="G8123">
        <v>1</v>
      </c>
      <c r="H8123">
        <v>0</v>
      </c>
      <c r="I8123">
        <v>0</v>
      </c>
      <c r="J8123">
        <v>0</v>
      </c>
      <c r="K8123">
        <v>0</v>
      </c>
      <c r="L8123">
        <v>0</v>
      </c>
      <c r="M8123">
        <v>0</v>
      </c>
      <c r="N8123">
        <v>0</v>
      </c>
      <c r="O8123">
        <v>0</v>
      </c>
      <c r="P8123">
        <v>0</v>
      </c>
      <c r="Q8123">
        <v>0</v>
      </c>
    </row>
    <row r="8124" spans="1:17" x14ac:dyDescent="0.25">
      <c r="A8124" t="s">
        <v>17770</v>
      </c>
      <c r="B8124" t="s">
        <v>74</v>
      </c>
      <c r="C8124" t="s">
        <v>139</v>
      </c>
      <c r="D8124" t="s">
        <v>526</v>
      </c>
      <c r="E8124" t="s">
        <v>563</v>
      </c>
      <c r="F8124" t="s">
        <v>395</v>
      </c>
      <c r="G8124">
        <v>0</v>
      </c>
      <c r="H8124">
        <v>0</v>
      </c>
      <c r="I8124">
        <v>0</v>
      </c>
      <c r="J8124">
        <v>0</v>
      </c>
      <c r="K8124">
        <v>0</v>
      </c>
      <c r="L8124">
        <v>0</v>
      </c>
      <c r="M8124">
        <v>0</v>
      </c>
      <c r="N8124">
        <v>5</v>
      </c>
      <c r="O8124">
        <v>5</v>
      </c>
      <c r="P8124">
        <v>0</v>
      </c>
      <c r="Q8124">
        <v>0</v>
      </c>
    </row>
    <row r="8125" spans="1:17" x14ac:dyDescent="0.25">
      <c r="A8125" t="s">
        <v>17771</v>
      </c>
      <c r="B8125" t="s">
        <v>74</v>
      </c>
      <c r="C8125" t="s">
        <v>139</v>
      </c>
      <c r="D8125" t="s">
        <v>526</v>
      </c>
      <c r="E8125" t="s">
        <v>563</v>
      </c>
      <c r="F8125" t="s">
        <v>525</v>
      </c>
      <c r="G8125">
        <v>11</v>
      </c>
      <c r="H8125">
        <v>0</v>
      </c>
      <c r="I8125">
        <v>0</v>
      </c>
      <c r="J8125">
        <v>0</v>
      </c>
      <c r="K8125">
        <v>0</v>
      </c>
      <c r="L8125">
        <v>0</v>
      </c>
      <c r="M8125">
        <v>0</v>
      </c>
      <c r="N8125">
        <v>0</v>
      </c>
      <c r="O8125">
        <v>0</v>
      </c>
      <c r="P8125">
        <v>0</v>
      </c>
      <c r="Q8125">
        <v>0</v>
      </c>
    </row>
    <row r="8126" spans="1:17" x14ac:dyDescent="0.25">
      <c r="A8126" t="s">
        <v>25493</v>
      </c>
      <c r="B8126" t="s">
        <v>74</v>
      </c>
      <c r="C8126" t="s">
        <v>139</v>
      </c>
      <c r="D8126" t="s">
        <v>526</v>
      </c>
      <c r="E8126" t="s">
        <v>21471</v>
      </c>
      <c r="F8126" t="s">
        <v>396</v>
      </c>
      <c r="G8126">
        <v>0</v>
      </c>
      <c r="H8126">
        <v>11</v>
      </c>
      <c r="I8126">
        <v>2</v>
      </c>
      <c r="J8126">
        <v>8</v>
      </c>
      <c r="K8126">
        <v>0</v>
      </c>
      <c r="L8126">
        <v>1</v>
      </c>
      <c r="M8126">
        <v>0</v>
      </c>
      <c r="N8126">
        <v>0</v>
      </c>
      <c r="O8126">
        <v>0</v>
      </c>
      <c r="P8126">
        <v>0</v>
      </c>
      <c r="Q8126">
        <v>0</v>
      </c>
    </row>
    <row r="8127" spans="1:17" x14ac:dyDescent="0.25">
      <c r="A8127" t="s">
        <v>25494</v>
      </c>
      <c r="B8127" t="s">
        <v>74</v>
      </c>
      <c r="C8127" t="s">
        <v>139</v>
      </c>
      <c r="D8127" t="s">
        <v>526</v>
      </c>
      <c r="E8127" t="s">
        <v>21471</v>
      </c>
      <c r="F8127" t="s">
        <v>4236</v>
      </c>
      <c r="G8127">
        <v>0</v>
      </c>
      <c r="H8127">
        <v>11</v>
      </c>
      <c r="I8127">
        <v>2</v>
      </c>
      <c r="J8127">
        <v>8</v>
      </c>
      <c r="K8127">
        <v>0</v>
      </c>
      <c r="L8127">
        <v>1</v>
      </c>
      <c r="M8127">
        <v>0</v>
      </c>
      <c r="N8127">
        <v>0</v>
      </c>
      <c r="O8127">
        <v>0</v>
      </c>
      <c r="P8127">
        <v>0</v>
      </c>
      <c r="Q8127">
        <v>0</v>
      </c>
    </row>
    <row r="8128" spans="1:17" x14ac:dyDescent="0.25">
      <c r="A8128" t="s">
        <v>25495</v>
      </c>
      <c r="B8128" t="s">
        <v>74</v>
      </c>
      <c r="C8128" t="s">
        <v>139</v>
      </c>
      <c r="D8128" t="s">
        <v>526</v>
      </c>
      <c r="E8128" t="s">
        <v>21471</v>
      </c>
      <c r="F8128" t="s">
        <v>4238</v>
      </c>
      <c r="G8128">
        <v>0</v>
      </c>
      <c r="H8128">
        <v>0</v>
      </c>
      <c r="I8128">
        <v>0</v>
      </c>
      <c r="J8128">
        <v>0</v>
      </c>
      <c r="K8128">
        <v>0</v>
      </c>
      <c r="L8128">
        <v>0</v>
      </c>
      <c r="M8128">
        <v>11</v>
      </c>
      <c r="N8128">
        <v>0</v>
      </c>
      <c r="O8128">
        <v>0</v>
      </c>
      <c r="P8128">
        <v>0</v>
      </c>
      <c r="Q8128">
        <v>0</v>
      </c>
    </row>
    <row r="8129" spans="1:17" x14ac:dyDescent="0.25">
      <c r="A8129" t="s">
        <v>25496</v>
      </c>
      <c r="B8129" t="s">
        <v>74</v>
      </c>
      <c r="C8129" t="s">
        <v>139</v>
      </c>
      <c r="D8129" t="s">
        <v>526</v>
      </c>
      <c r="E8129" t="s">
        <v>21471</v>
      </c>
      <c r="F8129" t="s">
        <v>397</v>
      </c>
      <c r="G8129">
        <v>0</v>
      </c>
      <c r="H8129">
        <v>11</v>
      </c>
      <c r="I8129">
        <v>2</v>
      </c>
      <c r="J8129">
        <v>8</v>
      </c>
      <c r="K8129">
        <v>0</v>
      </c>
      <c r="L8129">
        <v>1</v>
      </c>
      <c r="M8129">
        <v>0</v>
      </c>
      <c r="N8129">
        <v>0</v>
      </c>
      <c r="O8129">
        <v>0</v>
      </c>
      <c r="P8129">
        <v>0</v>
      </c>
      <c r="Q8129">
        <v>0</v>
      </c>
    </row>
    <row r="8130" spans="1:17" x14ac:dyDescent="0.25">
      <c r="A8130" t="s">
        <v>25497</v>
      </c>
      <c r="B8130" t="s">
        <v>74</v>
      </c>
      <c r="C8130" t="s">
        <v>139</v>
      </c>
      <c r="D8130" t="s">
        <v>526</v>
      </c>
      <c r="E8130" t="s">
        <v>21471</v>
      </c>
      <c r="F8130" t="s">
        <v>398</v>
      </c>
      <c r="G8130">
        <v>0</v>
      </c>
      <c r="H8130">
        <v>11</v>
      </c>
      <c r="I8130">
        <v>2</v>
      </c>
      <c r="J8130">
        <v>8</v>
      </c>
      <c r="K8130">
        <v>0</v>
      </c>
      <c r="L8130">
        <v>1</v>
      </c>
      <c r="M8130">
        <v>0</v>
      </c>
      <c r="N8130">
        <v>0</v>
      </c>
      <c r="O8130">
        <v>0</v>
      </c>
      <c r="P8130">
        <v>0</v>
      </c>
      <c r="Q8130">
        <v>0</v>
      </c>
    </row>
    <row r="8131" spans="1:17" x14ac:dyDescent="0.25">
      <c r="A8131" t="s">
        <v>25498</v>
      </c>
      <c r="B8131" t="s">
        <v>74</v>
      </c>
      <c r="C8131" t="s">
        <v>139</v>
      </c>
      <c r="D8131" t="s">
        <v>526</v>
      </c>
      <c r="E8131" t="s">
        <v>21471</v>
      </c>
      <c r="F8131" t="s">
        <v>4242</v>
      </c>
      <c r="G8131">
        <v>0</v>
      </c>
      <c r="H8131">
        <v>0</v>
      </c>
      <c r="I8131">
        <v>0</v>
      </c>
      <c r="J8131">
        <v>0</v>
      </c>
      <c r="K8131">
        <v>0</v>
      </c>
      <c r="L8131">
        <v>0</v>
      </c>
      <c r="M8131">
        <v>11</v>
      </c>
      <c r="N8131">
        <v>0</v>
      </c>
      <c r="O8131">
        <v>0</v>
      </c>
      <c r="P8131">
        <v>0</v>
      </c>
      <c r="Q8131">
        <v>0</v>
      </c>
    </row>
    <row r="8132" spans="1:17" x14ac:dyDescent="0.25">
      <c r="A8132" t="s">
        <v>25499</v>
      </c>
      <c r="B8132" t="s">
        <v>74</v>
      </c>
      <c r="C8132" t="s">
        <v>139</v>
      </c>
      <c r="D8132" t="s">
        <v>526</v>
      </c>
      <c r="E8132" t="s">
        <v>21471</v>
      </c>
      <c r="F8132" t="s">
        <v>399</v>
      </c>
      <c r="G8132">
        <v>0</v>
      </c>
      <c r="H8132">
        <v>11</v>
      </c>
      <c r="I8132">
        <v>2</v>
      </c>
      <c r="J8132">
        <v>8</v>
      </c>
      <c r="K8132">
        <v>0</v>
      </c>
      <c r="L8132">
        <v>1</v>
      </c>
      <c r="M8132">
        <v>0</v>
      </c>
      <c r="N8132">
        <v>0</v>
      </c>
      <c r="O8132">
        <v>0</v>
      </c>
      <c r="P8132">
        <v>0</v>
      </c>
      <c r="Q8132">
        <v>0</v>
      </c>
    </row>
    <row r="8133" spans="1:17" x14ac:dyDescent="0.25">
      <c r="A8133" t="s">
        <v>25500</v>
      </c>
      <c r="B8133" t="s">
        <v>74</v>
      </c>
      <c r="C8133" t="s">
        <v>139</v>
      </c>
      <c r="D8133" t="s">
        <v>526</v>
      </c>
      <c r="E8133" t="s">
        <v>21471</v>
      </c>
      <c r="F8133" t="s">
        <v>4245</v>
      </c>
      <c r="G8133">
        <v>0</v>
      </c>
      <c r="H8133">
        <v>0</v>
      </c>
      <c r="I8133">
        <v>0</v>
      </c>
      <c r="J8133">
        <v>0</v>
      </c>
      <c r="K8133">
        <v>0</v>
      </c>
      <c r="L8133">
        <v>0</v>
      </c>
      <c r="M8133">
        <v>11</v>
      </c>
      <c r="N8133">
        <v>0</v>
      </c>
      <c r="O8133">
        <v>0</v>
      </c>
      <c r="P8133">
        <v>0</v>
      </c>
      <c r="Q8133">
        <v>0</v>
      </c>
    </row>
    <row r="8134" spans="1:17" x14ac:dyDescent="0.25">
      <c r="A8134" t="s">
        <v>25501</v>
      </c>
      <c r="B8134" t="s">
        <v>74</v>
      </c>
      <c r="C8134" t="s">
        <v>139</v>
      </c>
      <c r="D8134" t="s">
        <v>526</v>
      </c>
      <c r="E8134" t="s">
        <v>21471</v>
      </c>
      <c r="F8134" t="s">
        <v>394</v>
      </c>
      <c r="G8134">
        <v>0</v>
      </c>
      <c r="H8134">
        <v>0</v>
      </c>
      <c r="I8134">
        <v>0</v>
      </c>
      <c r="J8134">
        <v>0</v>
      </c>
      <c r="K8134">
        <v>0</v>
      </c>
      <c r="L8134">
        <v>0</v>
      </c>
      <c r="M8134">
        <v>0</v>
      </c>
      <c r="N8134">
        <v>6</v>
      </c>
      <c r="O8134">
        <v>5</v>
      </c>
      <c r="P8134">
        <v>0</v>
      </c>
      <c r="Q8134">
        <v>1</v>
      </c>
    </row>
    <row r="8135" spans="1:17" x14ac:dyDescent="0.25">
      <c r="A8135" t="s">
        <v>25502</v>
      </c>
      <c r="B8135" t="s">
        <v>74</v>
      </c>
      <c r="C8135" t="s">
        <v>139</v>
      </c>
      <c r="D8135" t="s">
        <v>526</v>
      </c>
      <c r="E8135" t="s">
        <v>21471</v>
      </c>
      <c r="F8135" t="s">
        <v>395</v>
      </c>
      <c r="G8135">
        <v>0</v>
      </c>
      <c r="H8135">
        <v>0</v>
      </c>
      <c r="I8135">
        <v>0</v>
      </c>
      <c r="J8135">
        <v>0</v>
      </c>
      <c r="K8135">
        <v>0</v>
      </c>
      <c r="L8135">
        <v>0</v>
      </c>
      <c r="M8135">
        <v>0</v>
      </c>
      <c r="N8135">
        <v>2</v>
      </c>
      <c r="O8135">
        <v>2</v>
      </c>
      <c r="P8135">
        <v>0</v>
      </c>
      <c r="Q8135">
        <v>0</v>
      </c>
    </row>
    <row r="8136" spans="1:17" x14ac:dyDescent="0.25">
      <c r="A8136" t="s">
        <v>25503</v>
      </c>
      <c r="B8136" t="s">
        <v>74</v>
      </c>
      <c r="C8136" t="s">
        <v>139</v>
      </c>
      <c r="D8136" t="s">
        <v>526</v>
      </c>
      <c r="E8136" t="s">
        <v>21471</v>
      </c>
      <c r="F8136" t="s">
        <v>525</v>
      </c>
      <c r="G8136">
        <v>11</v>
      </c>
      <c r="H8136">
        <v>0</v>
      </c>
      <c r="I8136">
        <v>0</v>
      </c>
      <c r="J8136">
        <v>0</v>
      </c>
      <c r="K8136">
        <v>0</v>
      </c>
      <c r="L8136">
        <v>0</v>
      </c>
      <c r="M8136">
        <v>0</v>
      </c>
      <c r="N8136">
        <v>0</v>
      </c>
      <c r="O8136">
        <v>0</v>
      </c>
      <c r="P8136">
        <v>0</v>
      </c>
      <c r="Q8136">
        <v>0</v>
      </c>
    </row>
    <row r="8137" spans="1:17" x14ac:dyDescent="0.25">
      <c r="A8137" t="s">
        <v>14013</v>
      </c>
      <c r="B8137" t="s">
        <v>74</v>
      </c>
      <c r="C8137" t="s">
        <v>139</v>
      </c>
      <c r="D8137" t="s">
        <v>12971</v>
      </c>
      <c r="E8137" t="s">
        <v>563</v>
      </c>
      <c r="F8137" t="s">
        <v>525</v>
      </c>
      <c r="G8137">
        <v>2</v>
      </c>
      <c r="H8137">
        <v>0</v>
      </c>
      <c r="I8137">
        <v>0</v>
      </c>
      <c r="J8137">
        <v>0</v>
      </c>
      <c r="K8137">
        <v>0</v>
      </c>
      <c r="L8137">
        <v>0</v>
      </c>
      <c r="M8137">
        <v>0</v>
      </c>
      <c r="N8137">
        <v>0</v>
      </c>
      <c r="O8137">
        <v>0</v>
      </c>
      <c r="P8137">
        <v>0</v>
      </c>
      <c r="Q8137">
        <v>0</v>
      </c>
    </row>
    <row r="8138" spans="1:17" x14ac:dyDescent="0.25">
      <c r="A8138" t="s">
        <v>25504</v>
      </c>
      <c r="B8138" t="s">
        <v>74</v>
      </c>
      <c r="C8138" t="s">
        <v>139</v>
      </c>
      <c r="D8138" t="s">
        <v>12971</v>
      </c>
      <c r="E8138" t="s">
        <v>21471</v>
      </c>
      <c r="F8138" t="s">
        <v>525</v>
      </c>
      <c r="G8138">
        <v>2</v>
      </c>
      <c r="H8138">
        <v>0</v>
      </c>
      <c r="I8138">
        <v>0</v>
      </c>
      <c r="J8138">
        <v>0</v>
      </c>
      <c r="K8138">
        <v>0</v>
      </c>
      <c r="L8138">
        <v>0</v>
      </c>
      <c r="M8138">
        <v>0</v>
      </c>
      <c r="N8138">
        <v>0</v>
      </c>
      <c r="O8138">
        <v>0</v>
      </c>
      <c r="P8138">
        <v>0</v>
      </c>
      <c r="Q8138">
        <v>0</v>
      </c>
    </row>
    <row r="8139" spans="1:17" x14ac:dyDescent="0.25">
      <c r="A8139" t="s">
        <v>14014</v>
      </c>
      <c r="B8139" t="s">
        <v>74</v>
      </c>
      <c r="C8139" t="s">
        <v>140</v>
      </c>
      <c r="D8139" t="s">
        <v>526</v>
      </c>
      <c r="E8139" t="s">
        <v>563</v>
      </c>
      <c r="F8139" t="s">
        <v>396</v>
      </c>
      <c r="G8139">
        <v>0</v>
      </c>
      <c r="H8139">
        <v>4</v>
      </c>
      <c r="I8139">
        <v>1</v>
      </c>
      <c r="J8139">
        <v>3</v>
      </c>
      <c r="K8139">
        <v>0</v>
      </c>
      <c r="L8139">
        <v>0</v>
      </c>
      <c r="M8139">
        <v>0</v>
      </c>
      <c r="N8139">
        <v>0</v>
      </c>
      <c r="O8139">
        <v>0</v>
      </c>
      <c r="P8139">
        <v>0</v>
      </c>
      <c r="Q8139">
        <v>0</v>
      </c>
    </row>
    <row r="8140" spans="1:17" x14ac:dyDescent="0.25">
      <c r="A8140" t="s">
        <v>14015</v>
      </c>
      <c r="B8140" t="s">
        <v>74</v>
      </c>
      <c r="C8140" t="s">
        <v>140</v>
      </c>
      <c r="D8140" t="s">
        <v>526</v>
      </c>
      <c r="E8140" t="s">
        <v>563</v>
      </c>
      <c r="F8140" t="s">
        <v>4236</v>
      </c>
      <c r="G8140">
        <v>0</v>
      </c>
      <c r="H8140">
        <v>4</v>
      </c>
      <c r="I8140">
        <v>0</v>
      </c>
      <c r="J8140">
        <v>4</v>
      </c>
      <c r="K8140">
        <v>0</v>
      </c>
      <c r="L8140">
        <v>0</v>
      </c>
      <c r="M8140">
        <v>0</v>
      </c>
      <c r="N8140">
        <v>0</v>
      </c>
      <c r="O8140">
        <v>0</v>
      </c>
      <c r="P8140">
        <v>0</v>
      </c>
      <c r="Q8140">
        <v>0</v>
      </c>
    </row>
    <row r="8141" spans="1:17" x14ac:dyDescent="0.25">
      <c r="A8141" t="s">
        <v>14016</v>
      </c>
      <c r="B8141" t="s">
        <v>74</v>
      </c>
      <c r="C8141" t="s">
        <v>140</v>
      </c>
      <c r="D8141" t="s">
        <v>526</v>
      </c>
      <c r="E8141" t="s">
        <v>563</v>
      </c>
      <c r="F8141" t="s">
        <v>4238</v>
      </c>
      <c r="G8141">
        <v>0</v>
      </c>
      <c r="H8141">
        <v>0</v>
      </c>
      <c r="I8141">
        <v>0</v>
      </c>
      <c r="J8141">
        <v>0</v>
      </c>
      <c r="K8141">
        <v>0</v>
      </c>
      <c r="L8141">
        <v>0</v>
      </c>
      <c r="M8141">
        <v>4</v>
      </c>
      <c r="N8141">
        <v>0</v>
      </c>
      <c r="O8141">
        <v>0</v>
      </c>
      <c r="P8141">
        <v>0</v>
      </c>
      <c r="Q8141">
        <v>0</v>
      </c>
    </row>
    <row r="8142" spans="1:17" x14ac:dyDescent="0.25">
      <c r="A8142" t="s">
        <v>14017</v>
      </c>
      <c r="B8142" t="s">
        <v>74</v>
      </c>
      <c r="C8142" t="s">
        <v>140</v>
      </c>
      <c r="D8142" t="s">
        <v>526</v>
      </c>
      <c r="E8142" t="s">
        <v>563</v>
      </c>
      <c r="F8142" t="s">
        <v>397</v>
      </c>
      <c r="G8142">
        <v>0</v>
      </c>
      <c r="H8142">
        <v>4</v>
      </c>
      <c r="I8142">
        <v>0</v>
      </c>
      <c r="J8142">
        <v>4</v>
      </c>
      <c r="K8142">
        <v>0</v>
      </c>
      <c r="L8142">
        <v>0</v>
      </c>
      <c r="M8142">
        <v>0</v>
      </c>
      <c r="N8142">
        <v>0</v>
      </c>
      <c r="O8142">
        <v>0</v>
      </c>
      <c r="P8142">
        <v>0</v>
      </c>
      <c r="Q8142">
        <v>0</v>
      </c>
    </row>
    <row r="8143" spans="1:17" x14ac:dyDescent="0.25">
      <c r="A8143" t="s">
        <v>14018</v>
      </c>
      <c r="B8143" t="s">
        <v>74</v>
      </c>
      <c r="C8143" t="s">
        <v>140</v>
      </c>
      <c r="D8143" t="s">
        <v>526</v>
      </c>
      <c r="E8143" t="s">
        <v>563</v>
      </c>
      <c r="F8143" t="s">
        <v>398</v>
      </c>
      <c r="G8143">
        <v>0</v>
      </c>
      <c r="H8143">
        <v>4</v>
      </c>
      <c r="I8143">
        <v>0</v>
      </c>
      <c r="J8143">
        <v>4</v>
      </c>
      <c r="K8143">
        <v>0</v>
      </c>
      <c r="L8143">
        <v>0</v>
      </c>
      <c r="M8143">
        <v>0</v>
      </c>
      <c r="N8143">
        <v>0</v>
      </c>
      <c r="O8143">
        <v>0</v>
      </c>
      <c r="P8143">
        <v>0</v>
      </c>
      <c r="Q8143">
        <v>0</v>
      </c>
    </row>
    <row r="8144" spans="1:17" x14ac:dyDescent="0.25">
      <c r="A8144" t="s">
        <v>14019</v>
      </c>
      <c r="B8144" t="s">
        <v>74</v>
      </c>
      <c r="C8144" t="s">
        <v>140</v>
      </c>
      <c r="D8144" t="s">
        <v>526</v>
      </c>
      <c r="E8144" t="s">
        <v>563</v>
      </c>
      <c r="F8144" t="s">
        <v>4242</v>
      </c>
      <c r="G8144">
        <v>0</v>
      </c>
      <c r="H8144">
        <v>0</v>
      </c>
      <c r="I8144">
        <v>0</v>
      </c>
      <c r="J8144">
        <v>0</v>
      </c>
      <c r="K8144">
        <v>0</v>
      </c>
      <c r="L8144">
        <v>0</v>
      </c>
      <c r="M8144">
        <v>4</v>
      </c>
      <c r="N8144">
        <v>0</v>
      </c>
      <c r="O8144">
        <v>0</v>
      </c>
      <c r="P8144">
        <v>0</v>
      </c>
      <c r="Q8144">
        <v>0</v>
      </c>
    </row>
    <row r="8145" spans="1:17" x14ac:dyDescent="0.25">
      <c r="A8145" t="s">
        <v>14020</v>
      </c>
      <c r="B8145" t="s">
        <v>74</v>
      </c>
      <c r="C8145" t="s">
        <v>140</v>
      </c>
      <c r="D8145" t="s">
        <v>526</v>
      </c>
      <c r="E8145" t="s">
        <v>563</v>
      </c>
      <c r="F8145" t="s">
        <v>399</v>
      </c>
      <c r="G8145">
        <v>0</v>
      </c>
      <c r="H8145">
        <v>4</v>
      </c>
      <c r="I8145">
        <v>0</v>
      </c>
      <c r="J8145">
        <v>4</v>
      </c>
      <c r="K8145">
        <v>0</v>
      </c>
      <c r="L8145">
        <v>0</v>
      </c>
      <c r="M8145">
        <v>0</v>
      </c>
      <c r="N8145">
        <v>0</v>
      </c>
      <c r="O8145">
        <v>0</v>
      </c>
      <c r="P8145">
        <v>0</v>
      </c>
      <c r="Q8145">
        <v>0</v>
      </c>
    </row>
    <row r="8146" spans="1:17" x14ac:dyDescent="0.25">
      <c r="A8146" t="s">
        <v>14021</v>
      </c>
      <c r="B8146" t="s">
        <v>74</v>
      </c>
      <c r="C8146" t="s">
        <v>140</v>
      </c>
      <c r="D8146" t="s">
        <v>526</v>
      </c>
      <c r="E8146" t="s">
        <v>563</v>
      </c>
      <c r="F8146" t="s">
        <v>4245</v>
      </c>
      <c r="G8146">
        <v>0</v>
      </c>
      <c r="H8146">
        <v>0</v>
      </c>
      <c r="I8146">
        <v>0</v>
      </c>
      <c r="J8146">
        <v>0</v>
      </c>
      <c r="K8146">
        <v>0</v>
      </c>
      <c r="L8146">
        <v>0</v>
      </c>
      <c r="M8146">
        <v>4</v>
      </c>
      <c r="N8146">
        <v>0</v>
      </c>
      <c r="O8146">
        <v>0</v>
      </c>
      <c r="P8146">
        <v>0</v>
      </c>
      <c r="Q8146">
        <v>0</v>
      </c>
    </row>
    <row r="8147" spans="1:17" x14ac:dyDescent="0.25">
      <c r="A8147" t="s">
        <v>14022</v>
      </c>
      <c r="B8147" t="s">
        <v>74</v>
      </c>
      <c r="C8147" t="s">
        <v>140</v>
      </c>
      <c r="D8147" t="s">
        <v>526</v>
      </c>
      <c r="E8147" t="s">
        <v>563</v>
      </c>
      <c r="F8147" t="s">
        <v>394</v>
      </c>
      <c r="G8147">
        <v>0</v>
      </c>
      <c r="H8147">
        <v>0</v>
      </c>
      <c r="I8147">
        <v>0</v>
      </c>
      <c r="J8147">
        <v>0</v>
      </c>
      <c r="K8147">
        <v>0</v>
      </c>
      <c r="L8147">
        <v>0</v>
      </c>
      <c r="M8147">
        <v>0</v>
      </c>
      <c r="N8147">
        <v>3</v>
      </c>
      <c r="O8147">
        <v>3</v>
      </c>
      <c r="P8147">
        <v>0</v>
      </c>
      <c r="Q8147">
        <v>0</v>
      </c>
    </row>
    <row r="8148" spans="1:17" x14ac:dyDescent="0.25">
      <c r="A8148" t="s">
        <v>14023</v>
      </c>
      <c r="B8148" t="s">
        <v>74</v>
      </c>
      <c r="C8148" t="s">
        <v>140</v>
      </c>
      <c r="D8148" t="s">
        <v>526</v>
      </c>
      <c r="E8148" t="s">
        <v>563</v>
      </c>
      <c r="F8148" t="s">
        <v>395</v>
      </c>
      <c r="G8148">
        <v>0</v>
      </c>
      <c r="H8148">
        <v>0</v>
      </c>
      <c r="I8148">
        <v>0</v>
      </c>
      <c r="J8148">
        <v>0</v>
      </c>
      <c r="K8148">
        <v>0</v>
      </c>
      <c r="L8148">
        <v>0</v>
      </c>
      <c r="M8148">
        <v>0</v>
      </c>
      <c r="N8148">
        <v>3</v>
      </c>
      <c r="O8148">
        <v>3</v>
      </c>
      <c r="P8148">
        <v>0</v>
      </c>
      <c r="Q8148">
        <v>0</v>
      </c>
    </row>
    <row r="8149" spans="1:17" x14ac:dyDescent="0.25">
      <c r="A8149" t="s">
        <v>14024</v>
      </c>
      <c r="B8149" t="s">
        <v>74</v>
      </c>
      <c r="C8149" t="s">
        <v>140</v>
      </c>
      <c r="D8149" t="s">
        <v>526</v>
      </c>
      <c r="E8149" t="s">
        <v>563</v>
      </c>
      <c r="F8149" t="s">
        <v>525</v>
      </c>
      <c r="G8149">
        <v>4</v>
      </c>
      <c r="H8149">
        <v>0</v>
      </c>
      <c r="I8149">
        <v>0</v>
      </c>
      <c r="J8149">
        <v>0</v>
      </c>
      <c r="K8149">
        <v>0</v>
      </c>
      <c r="L8149">
        <v>0</v>
      </c>
      <c r="M8149">
        <v>0</v>
      </c>
      <c r="N8149">
        <v>0</v>
      </c>
      <c r="O8149">
        <v>0</v>
      </c>
      <c r="P8149">
        <v>0</v>
      </c>
      <c r="Q8149">
        <v>0</v>
      </c>
    </row>
    <row r="8150" spans="1:17" x14ac:dyDescent="0.25">
      <c r="A8150" t="s">
        <v>25505</v>
      </c>
      <c r="B8150" t="s">
        <v>74</v>
      </c>
      <c r="C8150" t="s">
        <v>140</v>
      </c>
      <c r="D8150" t="s">
        <v>526</v>
      </c>
      <c r="E8150" t="s">
        <v>21471</v>
      </c>
      <c r="F8150" t="s">
        <v>396</v>
      </c>
      <c r="G8150">
        <v>0</v>
      </c>
      <c r="H8150">
        <v>3</v>
      </c>
      <c r="I8150">
        <v>1</v>
      </c>
      <c r="J8150">
        <v>2</v>
      </c>
      <c r="K8150">
        <v>0</v>
      </c>
      <c r="L8150">
        <v>0</v>
      </c>
      <c r="M8150">
        <v>0</v>
      </c>
      <c r="N8150">
        <v>0</v>
      </c>
      <c r="O8150">
        <v>0</v>
      </c>
      <c r="P8150">
        <v>0</v>
      </c>
      <c r="Q8150">
        <v>0</v>
      </c>
    </row>
    <row r="8151" spans="1:17" x14ac:dyDescent="0.25">
      <c r="A8151" t="s">
        <v>25506</v>
      </c>
      <c r="B8151" t="s">
        <v>74</v>
      </c>
      <c r="C8151" t="s">
        <v>140</v>
      </c>
      <c r="D8151" t="s">
        <v>526</v>
      </c>
      <c r="E8151" t="s">
        <v>21471</v>
      </c>
      <c r="F8151" t="s">
        <v>4236</v>
      </c>
      <c r="G8151">
        <v>0</v>
      </c>
      <c r="H8151">
        <v>3</v>
      </c>
      <c r="I8151">
        <v>1</v>
      </c>
      <c r="J8151">
        <v>2</v>
      </c>
      <c r="K8151">
        <v>0</v>
      </c>
      <c r="L8151">
        <v>0</v>
      </c>
      <c r="M8151">
        <v>0</v>
      </c>
      <c r="N8151">
        <v>0</v>
      </c>
      <c r="O8151">
        <v>0</v>
      </c>
      <c r="P8151">
        <v>0</v>
      </c>
      <c r="Q8151">
        <v>0</v>
      </c>
    </row>
    <row r="8152" spans="1:17" x14ac:dyDescent="0.25">
      <c r="A8152" t="s">
        <v>24809</v>
      </c>
      <c r="B8152" t="s">
        <v>74</v>
      </c>
      <c r="C8152" t="s">
        <v>201</v>
      </c>
      <c r="D8152" t="s">
        <v>526</v>
      </c>
      <c r="E8152" t="s">
        <v>21471</v>
      </c>
      <c r="F8152" t="s">
        <v>4242</v>
      </c>
      <c r="G8152">
        <v>0</v>
      </c>
      <c r="H8152">
        <v>0</v>
      </c>
      <c r="I8152">
        <v>0</v>
      </c>
      <c r="J8152">
        <v>0</v>
      </c>
      <c r="K8152">
        <v>0</v>
      </c>
      <c r="L8152">
        <v>0</v>
      </c>
      <c r="M8152">
        <v>37</v>
      </c>
      <c r="N8152">
        <v>0</v>
      </c>
      <c r="O8152">
        <v>0</v>
      </c>
      <c r="P8152">
        <v>0</v>
      </c>
      <c r="Q8152">
        <v>0</v>
      </c>
    </row>
    <row r="8153" spans="1:17" x14ac:dyDescent="0.25">
      <c r="A8153" t="s">
        <v>24810</v>
      </c>
      <c r="B8153" t="s">
        <v>74</v>
      </c>
      <c r="C8153" t="s">
        <v>201</v>
      </c>
      <c r="D8153" t="s">
        <v>526</v>
      </c>
      <c r="E8153" t="s">
        <v>21471</v>
      </c>
      <c r="F8153" t="s">
        <v>399</v>
      </c>
      <c r="G8153">
        <v>0</v>
      </c>
      <c r="H8153">
        <v>37</v>
      </c>
      <c r="I8153">
        <v>3</v>
      </c>
      <c r="J8153">
        <v>26</v>
      </c>
      <c r="K8153">
        <v>7</v>
      </c>
      <c r="L8153">
        <v>1</v>
      </c>
      <c r="M8153">
        <v>0</v>
      </c>
      <c r="N8153">
        <v>0</v>
      </c>
      <c r="O8153">
        <v>0</v>
      </c>
      <c r="P8153">
        <v>0</v>
      </c>
      <c r="Q8153">
        <v>0</v>
      </c>
    </row>
    <row r="8154" spans="1:17" x14ac:dyDescent="0.25">
      <c r="A8154" t="s">
        <v>24811</v>
      </c>
      <c r="B8154" t="s">
        <v>74</v>
      </c>
      <c r="C8154" t="s">
        <v>201</v>
      </c>
      <c r="D8154" t="s">
        <v>526</v>
      </c>
      <c r="E8154" t="s">
        <v>21471</v>
      </c>
      <c r="F8154" t="s">
        <v>4245</v>
      </c>
      <c r="G8154">
        <v>0</v>
      </c>
      <c r="H8154">
        <v>0</v>
      </c>
      <c r="I8154">
        <v>0</v>
      </c>
      <c r="J8154">
        <v>0</v>
      </c>
      <c r="K8154">
        <v>0</v>
      </c>
      <c r="L8154">
        <v>0</v>
      </c>
      <c r="M8154">
        <v>37</v>
      </c>
      <c r="N8154">
        <v>0</v>
      </c>
      <c r="O8154">
        <v>0</v>
      </c>
      <c r="P8154">
        <v>0</v>
      </c>
      <c r="Q8154">
        <v>0</v>
      </c>
    </row>
    <row r="8155" spans="1:17" x14ac:dyDescent="0.25">
      <c r="A8155" t="s">
        <v>26856</v>
      </c>
      <c r="B8155" t="s">
        <v>72</v>
      </c>
      <c r="C8155" t="s">
        <v>181</v>
      </c>
      <c r="D8155" t="s">
        <v>527</v>
      </c>
      <c r="E8155" t="s">
        <v>21471</v>
      </c>
      <c r="F8155" t="s">
        <v>528</v>
      </c>
      <c r="G8155">
        <v>0</v>
      </c>
      <c r="H8155">
        <v>0</v>
      </c>
      <c r="I8155">
        <v>0</v>
      </c>
      <c r="J8155">
        <v>0</v>
      </c>
      <c r="K8155">
        <v>0</v>
      </c>
      <c r="L8155">
        <v>0</v>
      </c>
      <c r="M8155">
        <v>0</v>
      </c>
      <c r="N8155">
        <v>8</v>
      </c>
      <c r="O8155">
        <v>7</v>
      </c>
      <c r="P8155">
        <v>1</v>
      </c>
      <c r="Q8155">
        <v>0</v>
      </c>
    </row>
    <row r="8156" spans="1:17" x14ac:dyDescent="0.25">
      <c r="A8156" t="s">
        <v>26857</v>
      </c>
      <c r="B8156" t="s">
        <v>72</v>
      </c>
      <c r="C8156" t="s">
        <v>181</v>
      </c>
      <c r="D8156" t="s">
        <v>527</v>
      </c>
      <c r="E8156" t="s">
        <v>21471</v>
      </c>
      <c r="F8156" t="s">
        <v>525</v>
      </c>
      <c r="G8156">
        <v>8</v>
      </c>
      <c r="H8156">
        <v>0</v>
      </c>
      <c r="I8156">
        <v>0</v>
      </c>
      <c r="J8156">
        <v>0</v>
      </c>
      <c r="K8156">
        <v>0</v>
      </c>
      <c r="L8156">
        <v>0</v>
      </c>
      <c r="M8156">
        <v>0</v>
      </c>
      <c r="N8156">
        <v>0</v>
      </c>
      <c r="O8156">
        <v>0</v>
      </c>
      <c r="P8156">
        <v>0</v>
      </c>
      <c r="Q8156">
        <v>0</v>
      </c>
    </row>
    <row r="8157" spans="1:17" x14ac:dyDescent="0.25">
      <c r="A8157" t="s">
        <v>26858</v>
      </c>
      <c r="B8157" t="s">
        <v>72</v>
      </c>
      <c r="C8157" t="s">
        <v>181</v>
      </c>
      <c r="D8157" t="s">
        <v>12971</v>
      </c>
      <c r="E8157" t="s">
        <v>21471</v>
      </c>
      <c r="F8157" t="s">
        <v>525</v>
      </c>
      <c r="G8157">
        <v>6</v>
      </c>
      <c r="H8157">
        <v>0</v>
      </c>
      <c r="I8157">
        <v>0</v>
      </c>
      <c r="J8157">
        <v>0</v>
      </c>
      <c r="K8157">
        <v>0</v>
      </c>
      <c r="L8157">
        <v>0</v>
      </c>
      <c r="M8157">
        <v>0</v>
      </c>
      <c r="N8157">
        <v>0</v>
      </c>
      <c r="O8157">
        <v>0</v>
      </c>
      <c r="P8157">
        <v>0</v>
      </c>
      <c r="Q8157">
        <v>0</v>
      </c>
    </row>
    <row r="8158" spans="1:17" x14ac:dyDescent="0.25">
      <c r="A8158" t="s">
        <v>14733</v>
      </c>
      <c r="B8158" t="s">
        <v>72</v>
      </c>
      <c r="C8158" t="s">
        <v>182</v>
      </c>
      <c r="D8158" t="s">
        <v>526</v>
      </c>
      <c r="E8158" t="s">
        <v>563</v>
      </c>
      <c r="F8158" t="s">
        <v>396</v>
      </c>
      <c r="G8158">
        <v>0</v>
      </c>
      <c r="H8158">
        <v>5</v>
      </c>
      <c r="I8158">
        <v>1</v>
      </c>
      <c r="J8158">
        <v>4</v>
      </c>
      <c r="K8158">
        <v>0</v>
      </c>
      <c r="L8158">
        <v>0</v>
      </c>
      <c r="M8158">
        <v>0</v>
      </c>
      <c r="N8158">
        <v>0</v>
      </c>
      <c r="O8158">
        <v>0</v>
      </c>
      <c r="P8158">
        <v>0</v>
      </c>
      <c r="Q8158">
        <v>0</v>
      </c>
    </row>
    <row r="8159" spans="1:17" x14ac:dyDescent="0.25">
      <c r="A8159" t="s">
        <v>14734</v>
      </c>
      <c r="B8159" t="s">
        <v>72</v>
      </c>
      <c r="C8159" t="s">
        <v>182</v>
      </c>
      <c r="D8159" t="s">
        <v>526</v>
      </c>
      <c r="E8159" t="s">
        <v>563</v>
      </c>
      <c r="F8159" t="s">
        <v>4236</v>
      </c>
      <c r="G8159">
        <v>0</v>
      </c>
      <c r="H8159">
        <v>5</v>
      </c>
      <c r="I8159">
        <v>1</v>
      </c>
      <c r="J8159">
        <v>4</v>
      </c>
      <c r="K8159">
        <v>0</v>
      </c>
      <c r="L8159">
        <v>0</v>
      </c>
      <c r="M8159">
        <v>0</v>
      </c>
      <c r="N8159">
        <v>0</v>
      </c>
      <c r="O8159">
        <v>0</v>
      </c>
      <c r="P8159">
        <v>0</v>
      </c>
      <c r="Q8159">
        <v>0</v>
      </c>
    </row>
    <row r="8160" spans="1:17" x14ac:dyDescent="0.25">
      <c r="A8160" t="s">
        <v>14735</v>
      </c>
      <c r="B8160" t="s">
        <v>72</v>
      </c>
      <c r="C8160" t="s">
        <v>182</v>
      </c>
      <c r="D8160" t="s">
        <v>526</v>
      </c>
      <c r="E8160" t="s">
        <v>563</v>
      </c>
      <c r="F8160" t="s">
        <v>4238</v>
      </c>
      <c r="G8160">
        <v>0</v>
      </c>
      <c r="H8160">
        <v>0</v>
      </c>
      <c r="I8160">
        <v>0</v>
      </c>
      <c r="J8160">
        <v>0</v>
      </c>
      <c r="K8160">
        <v>0</v>
      </c>
      <c r="L8160">
        <v>0</v>
      </c>
      <c r="M8160">
        <v>5</v>
      </c>
      <c r="N8160">
        <v>0</v>
      </c>
      <c r="O8160">
        <v>0</v>
      </c>
      <c r="P8160">
        <v>0</v>
      </c>
      <c r="Q8160">
        <v>0</v>
      </c>
    </row>
    <row r="8161" spans="1:17" x14ac:dyDescent="0.25">
      <c r="A8161" t="s">
        <v>14736</v>
      </c>
      <c r="B8161" t="s">
        <v>72</v>
      </c>
      <c r="C8161" t="s">
        <v>182</v>
      </c>
      <c r="D8161" t="s">
        <v>526</v>
      </c>
      <c r="E8161" t="s">
        <v>563</v>
      </c>
      <c r="F8161" t="s">
        <v>397</v>
      </c>
      <c r="G8161">
        <v>0</v>
      </c>
      <c r="H8161">
        <v>5</v>
      </c>
      <c r="I8161">
        <v>1</v>
      </c>
      <c r="J8161">
        <v>4</v>
      </c>
      <c r="K8161">
        <v>0</v>
      </c>
      <c r="L8161">
        <v>0</v>
      </c>
      <c r="M8161">
        <v>0</v>
      </c>
      <c r="N8161">
        <v>0</v>
      </c>
      <c r="O8161">
        <v>0</v>
      </c>
      <c r="P8161">
        <v>0</v>
      </c>
      <c r="Q8161">
        <v>0</v>
      </c>
    </row>
    <row r="8162" spans="1:17" x14ac:dyDescent="0.25">
      <c r="A8162" t="s">
        <v>13488</v>
      </c>
      <c r="B8162" t="s">
        <v>72</v>
      </c>
      <c r="C8162" t="s">
        <v>182</v>
      </c>
      <c r="D8162" t="s">
        <v>526</v>
      </c>
      <c r="E8162" t="s">
        <v>563</v>
      </c>
      <c r="F8162" t="s">
        <v>398</v>
      </c>
      <c r="G8162">
        <v>0</v>
      </c>
      <c r="H8162">
        <v>5</v>
      </c>
      <c r="I8162">
        <v>1</v>
      </c>
      <c r="J8162">
        <v>4</v>
      </c>
      <c r="K8162">
        <v>0</v>
      </c>
      <c r="L8162">
        <v>0</v>
      </c>
      <c r="M8162">
        <v>0</v>
      </c>
      <c r="N8162">
        <v>0</v>
      </c>
      <c r="O8162">
        <v>0</v>
      </c>
      <c r="P8162">
        <v>0</v>
      </c>
      <c r="Q8162">
        <v>0</v>
      </c>
    </row>
    <row r="8163" spans="1:17" x14ac:dyDescent="0.25">
      <c r="A8163" t="s">
        <v>13489</v>
      </c>
      <c r="B8163" t="s">
        <v>72</v>
      </c>
      <c r="C8163" t="s">
        <v>182</v>
      </c>
      <c r="D8163" t="s">
        <v>526</v>
      </c>
      <c r="E8163" t="s">
        <v>563</v>
      </c>
      <c r="F8163" t="s">
        <v>4242</v>
      </c>
      <c r="G8163">
        <v>0</v>
      </c>
      <c r="H8163">
        <v>0</v>
      </c>
      <c r="I8163">
        <v>0</v>
      </c>
      <c r="J8163">
        <v>0</v>
      </c>
      <c r="K8163">
        <v>0</v>
      </c>
      <c r="L8163">
        <v>0</v>
      </c>
      <c r="M8163">
        <v>5</v>
      </c>
      <c r="N8163">
        <v>0</v>
      </c>
      <c r="O8163">
        <v>0</v>
      </c>
      <c r="P8163">
        <v>0</v>
      </c>
      <c r="Q8163">
        <v>0</v>
      </c>
    </row>
    <row r="8164" spans="1:17" x14ac:dyDescent="0.25">
      <c r="A8164" t="s">
        <v>13490</v>
      </c>
      <c r="B8164" t="s">
        <v>72</v>
      </c>
      <c r="C8164" t="s">
        <v>182</v>
      </c>
      <c r="D8164" t="s">
        <v>526</v>
      </c>
      <c r="E8164" t="s">
        <v>563</v>
      </c>
      <c r="F8164" t="s">
        <v>399</v>
      </c>
      <c r="G8164">
        <v>0</v>
      </c>
      <c r="H8164">
        <v>5</v>
      </c>
      <c r="I8164">
        <v>1</v>
      </c>
      <c r="J8164">
        <v>4</v>
      </c>
      <c r="K8164">
        <v>0</v>
      </c>
      <c r="L8164">
        <v>0</v>
      </c>
      <c r="M8164">
        <v>0</v>
      </c>
      <c r="N8164">
        <v>0</v>
      </c>
      <c r="O8164">
        <v>0</v>
      </c>
      <c r="P8164">
        <v>0</v>
      </c>
      <c r="Q8164">
        <v>0</v>
      </c>
    </row>
    <row r="8165" spans="1:17" x14ac:dyDescent="0.25">
      <c r="A8165" t="s">
        <v>13491</v>
      </c>
      <c r="B8165" t="s">
        <v>72</v>
      </c>
      <c r="C8165" t="s">
        <v>182</v>
      </c>
      <c r="D8165" t="s">
        <v>526</v>
      </c>
      <c r="E8165" t="s">
        <v>563</v>
      </c>
      <c r="F8165" t="s">
        <v>4245</v>
      </c>
      <c r="G8165">
        <v>0</v>
      </c>
      <c r="H8165">
        <v>0</v>
      </c>
      <c r="I8165">
        <v>0</v>
      </c>
      <c r="J8165">
        <v>0</v>
      </c>
      <c r="K8165">
        <v>0</v>
      </c>
      <c r="L8165">
        <v>0</v>
      </c>
      <c r="M8165">
        <v>5</v>
      </c>
      <c r="N8165">
        <v>0</v>
      </c>
      <c r="O8165">
        <v>0</v>
      </c>
      <c r="P8165">
        <v>0</v>
      </c>
      <c r="Q8165">
        <v>0</v>
      </c>
    </row>
    <row r="8166" spans="1:17" x14ac:dyDescent="0.25">
      <c r="A8166" t="s">
        <v>13492</v>
      </c>
      <c r="B8166" t="s">
        <v>72</v>
      </c>
      <c r="C8166" t="s">
        <v>182</v>
      </c>
      <c r="D8166" t="s">
        <v>526</v>
      </c>
      <c r="E8166" t="s">
        <v>563</v>
      </c>
      <c r="F8166" t="s">
        <v>394</v>
      </c>
      <c r="G8166">
        <v>0</v>
      </c>
      <c r="H8166">
        <v>0</v>
      </c>
      <c r="I8166">
        <v>0</v>
      </c>
      <c r="J8166">
        <v>0</v>
      </c>
      <c r="K8166">
        <v>0</v>
      </c>
      <c r="L8166">
        <v>0</v>
      </c>
      <c r="M8166">
        <v>0</v>
      </c>
      <c r="N8166">
        <v>5</v>
      </c>
      <c r="O8166">
        <v>5</v>
      </c>
      <c r="P8166">
        <v>0</v>
      </c>
      <c r="Q8166">
        <v>0</v>
      </c>
    </row>
    <row r="8167" spans="1:17" x14ac:dyDescent="0.25">
      <c r="A8167" t="s">
        <v>13493</v>
      </c>
      <c r="B8167" t="s">
        <v>72</v>
      </c>
      <c r="C8167" t="s">
        <v>182</v>
      </c>
      <c r="D8167" t="s">
        <v>526</v>
      </c>
      <c r="E8167" t="s">
        <v>563</v>
      </c>
      <c r="F8167" t="s">
        <v>395</v>
      </c>
      <c r="G8167">
        <v>0</v>
      </c>
      <c r="H8167">
        <v>0</v>
      </c>
      <c r="I8167">
        <v>0</v>
      </c>
      <c r="J8167">
        <v>0</v>
      </c>
      <c r="K8167">
        <v>0</v>
      </c>
      <c r="L8167">
        <v>0</v>
      </c>
      <c r="M8167">
        <v>0</v>
      </c>
      <c r="N8167">
        <v>5</v>
      </c>
      <c r="O8167">
        <v>5</v>
      </c>
      <c r="P8167">
        <v>0</v>
      </c>
      <c r="Q8167">
        <v>0</v>
      </c>
    </row>
    <row r="8168" spans="1:17" x14ac:dyDescent="0.25">
      <c r="A8168" t="s">
        <v>13494</v>
      </c>
      <c r="B8168" t="s">
        <v>72</v>
      </c>
      <c r="C8168" t="s">
        <v>182</v>
      </c>
      <c r="D8168" t="s">
        <v>526</v>
      </c>
      <c r="E8168" t="s">
        <v>563</v>
      </c>
      <c r="F8168" t="s">
        <v>525</v>
      </c>
      <c r="G8168">
        <v>5</v>
      </c>
      <c r="H8168">
        <v>0</v>
      </c>
      <c r="I8168">
        <v>0</v>
      </c>
      <c r="J8168">
        <v>0</v>
      </c>
      <c r="K8168">
        <v>0</v>
      </c>
      <c r="L8168">
        <v>0</v>
      </c>
      <c r="M8168">
        <v>0</v>
      </c>
      <c r="N8168">
        <v>0</v>
      </c>
      <c r="O8168">
        <v>0</v>
      </c>
      <c r="P8168">
        <v>0</v>
      </c>
      <c r="Q8168">
        <v>0</v>
      </c>
    </row>
    <row r="8169" spans="1:17" x14ac:dyDescent="0.25">
      <c r="A8169" t="s">
        <v>26859</v>
      </c>
      <c r="B8169" t="s">
        <v>72</v>
      </c>
      <c r="C8169" t="s">
        <v>182</v>
      </c>
      <c r="D8169" t="s">
        <v>526</v>
      </c>
      <c r="E8169" t="s">
        <v>21471</v>
      </c>
      <c r="F8169" t="s">
        <v>396</v>
      </c>
      <c r="G8169">
        <v>0</v>
      </c>
      <c r="H8169">
        <v>15</v>
      </c>
      <c r="I8169">
        <v>1</v>
      </c>
      <c r="J8169">
        <v>13</v>
      </c>
      <c r="K8169">
        <v>0</v>
      </c>
      <c r="L8169">
        <v>1</v>
      </c>
      <c r="M8169">
        <v>0</v>
      </c>
      <c r="N8169">
        <v>0</v>
      </c>
      <c r="O8169">
        <v>0</v>
      </c>
      <c r="P8169">
        <v>0</v>
      </c>
      <c r="Q8169">
        <v>0</v>
      </c>
    </row>
    <row r="8170" spans="1:17" x14ac:dyDescent="0.25">
      <c r="A8170" t="s">
        <v>26860</v>
      </c>
      <c r="B8170" t="s">
        <v>72</v>
      </c>
      <c r="C8170" t="s">
        <v>182</v>
      </c>
      <c r="D8170" t="s">
        <v>526</v>
      </c>
      <c r="E8170" t="s">
        <v>21471</v>
      </c>
      <c r="F8170" t="s">
        <v>4236</v>
      </c>
      <c r="G8170">
        <v>0</v>
      </c>
      <c r="H8170">
        <v>15</v>
      </c>
      <c r="I8170">
        <v>1</v>
      </c>
      <c r="J8170">
        <v>12</v>
      </c>
      <c r="K8170">
        <v>1</v>
      </c>
      <c r="L8170">
        <v>1</v>
      </c>
      <c r="M8170">
        <v>0</v>
      </c>
      <c r="N8170">
        <v>0</v>
      </c>
      <c r="O8170">
        <v>0</v>
      </c>
      <c r="P8170">
        <v>0</v>
      </c>
      <c r="Q8170">
        <v>0</v>
      </c>
    </row>
    <row r="8171" spans="1:17" x14ac:dyDescent="0.25">
      <c r="A8171" t="s">
        <v>26861</v>
      </c>
      <c r="B8171" t="s">
        <v>72</v>
      </c>
      <c r="C8171" t="s">
        <v>182</v>
      </c>
      <c r="D8171" t="s">
        <v>526</v>
      </c>
      <c r="E8171" t="s">
        <v>21471</v>
      </c>
      <c r="F8171" t="s">
        <v>4238</v>
      </c>
      <c r="G8171">
        <v>0</v>
      </c>
      <c r="H8171">
        <v>0</v>
      </c>
      <c r="I8171">
        <v>0</v>
      </c>
      <c r="J8171">
        <v>0</v>
      </c>
      <c r="K8171">
        <v>0</v>
      </c>
      <c r="L8171">
        <v>0</v>
      </c>
      <c r="M8171">
        <v>15</v>
      </c>
      <c r="N8171">
        <v>0</v>
      </c>
      <c r="O8171">
        <v>0</v>
      </c>
      <c r="P8171">
        <v>0</v>
      </c>
      <c r="Q8171">
        <v>0</v>
      </c>
    </row>
    <row r="8172" spans="1:17" x14ac:dyDescent="0.25">
      <c r="A8172" t="s">
        <v>26862</v>
      </c>
      <c r="B8172" t="s">
        <v>72</v>
      </c>
      <c r="C8172" t="s">
        <v>182</v>
      </c>
      <c r="D8172" t="s">
        <v>526</v>
      </c>
      <c r="E8172" t="s">
        <v>21471</v>
      </c>
      <c r="F8172" t="s">
        <v>397</v>
      </c>
      <c r="G8172">
        <v>0</v>
      </c>
      <c r="H8172">
        <v>15</v>
      </c>
      <c r="I8172">
        <v>1</v>
      </c>
      <c r="J8172">
        <v>12</v>
      </c>
      <c r="K8172">
        <v>1</v>
      </c>
      <c r="L8172">
        <v>1</v>
      </c>
      <c r="M8172">
        <v>0</v>
      </c>
      <c r="N8172">
        <v>0</v>
      </c>
      <c r="O8172">
        <v>0</v>
      </c>
      <c r="P8172">
        <v>0</v>
      </c>
      <c r="Q8172">
        <v>0</v>
      </c>
    </row>
    <row r="8173" spans="1:17" x14ac:dyDescent="0.25">
      <c r="A8173" t="s">
        <v>26863</v>
      </c>
      <c r="B8173" t="s">
        <v>72</v>
      </c>
      <c r="C8173" t="s">
        <v>182</v>
      </c>
      <c r="D8173" t="s">
        <v>526</v>
      </c>
      <c r="E8173" t="s">
        <v>21471</v>
      </c>
      <c r="F8173" t="s">
        <v>398</v>
      </c>
      <c r="G8173">
        <v>0</v>
      </c>
      <c r="H8173">
        <v>15</v>
      </c>
      <c r="I8173">
        <v>1</v>
      </c>
      <c r="J8173">
        <v>13</v>
      </c>
      <c r="K8173">
        <v>0</v>
      </c>
      <c r="L8173">
        <v>1</v>
      </c>
      <c r="M8173">
        <v>0</v>
      </c>
      <c r="N8173">
        <v>0</v>
      </c>
      <c r="O8173">
        <v>0</v>
      </c>
      <c r="P8173">
        <v>0</v>
      </c>
      <c r="Q8173">
        <v>0</v>
      </c>
    </row>
    <row r="8174" spans="1:17" x14ac:dyDescent="0.25">
      <c r="A8174" t="s">
        <v>26864</v>
      </c>
      <c r="B8174" t="s">
        <v>72</v>
      </c>
      <c r="C8174" t="s">
        <v>182</v>
      </c>
      <c r="D8174" t="s">
        <v>526</v>
      </c>
      <c r="E8174" t="s">
        <v>21471</v>
      </c>
      <c r="F8174" t="s">
        <v>4242</v>
      </c>
      <c r="G8174">
        <v>0</v>
      </c>
      <c r="H8174">
        <v>0</v>
      </c>
      <c r="I8174">
        <v>0</v>
      </c>
      <c r="J8174">
        <v>0</v>
      </c>
      <c r="K8174">
        <v>0</v>
      </c>
      <c r="L8174">
        <v>0</v>
      </c>
      <c r="M8174">
        <v>15</v>
      </c>
      <c r="N8174">
        <v>0</v>
      </c>
      <c r="O8174">
        <v>0</v>
      </c>
      <c r="P8174">
        <v>0</v>
      </c>
      <c r="Q8174">
        <v>0</v>
      </c>
    </row>
    <row r="8175" spans="1:17" x14ac:dyDescent="0.25">
      <c r="A8175" t="s">
        <v>26865</v>
      </c>
      <c r="B8175" t="s">
        <v>72</v>
      </c>
      <c r="C8175" t="s">
        <v>182</v>
      </c>
      <c r="D8175" t="s">
        <v>526</v>
      </c>
      <c r="E8175" t="s">
        <v>21471</v>
      </c>
      <c r="F8175" t="s">
        <v>399</v>
      </c>
      <c r="G8175">
        <v>0</v>
      </c>
      <c r="H8175">
        <v>15</v>
      </c>
      <c r="I8175">
        <v>1</v>
      </c>
      <c r="J8175">
        <v>12</v>
      </c>
      <c r="K8175">
        <v>1</v>
      </c>
      <c r="L8175">
        <v>1</v>
      </c>
      <c r="M8175">
        <v>0</v>
      </c>
      <c r="N8175">
        <v>0</v>
      </c>
      <c r="O8175">
        <v>0</v>
      </c>
      <c r="P8175">
        <v>0</v>
      </c>
      <c r="Q8175">
        <v>0</v>
      </c>
    </row>
    <row r="8176" spans="1:17" x14ac:dyDescent="0.25">
      <c r="A8176" t="s">
        <v>26866</v>
      </c>
      <c r="B8176" t="s">
        <v>72</v>
      </c>
      <c r="C8176" t="s">
        <v>182</v>
      </c>
      <c r="D8176" t="s">
        <v>526</v>
      </c>
      <c r="E8176" t="s">
        <v>21471</v>
      </c>
      <c r="F8176" t="s">
        <v>4245</v>
      </c>
      <c r="G8176">
        <v>0</v>
      </c>
      <c r="H8176">
        <v>0</v>
      </c>
      <c r="I8176">
        <v>0</v>
      </c>
      <c r="J8176">
        <v>0</v>
      </c>
      <c r="K8176">
        <v>0</v>
      </c>
      <c r="L8176">
        <v>0</v>
      </c>
      <c r="M8176">
        <v>15</v>
      </c>
      <c r="N8176">
        <v>0</v>
      </c>
      <c r="O8176">
        <v>0</v>
      </c>
      <c r="P8176">
        <v>0</v>
      </c>
      <c r="Q8176">
        <v>0</v>
      </c>
    </row>
    <row r="8177" spans="1:17" x14ac:dyDescent="0.25">
      <c r="A8177" t="s">
        <v>26867</v>
      </c>
      <c r="B8177" t="s">
        <v>72</v>
      </c>
      <c r="C8177" t="s">
        <v>182</v>
      </c>
      <c r="D8177" t="s">
        <v>526</v>
      </c>
      <c r="E8177" t="s">
        <v>21471</v>
      </c>
      <c r="F8177" t="s">
        <v>394</v>
      </c>
      <c r="G8177">
        <v>0</v>
      </c>
      <c r="H8177">
        <v>0</v>
      </c>
      <c r="I8177">
        <v>0</v>
      </c>
      <c r="J8177">
        <v>0</v>
      </c>
      <c r="K8177">
        <v>0</v>
      </c>
      <c r="L8177">
        <v>0</v>
      </c>
      <c r="M8177">
        <v>0</v>
      </c>
      <c r="N8177">
        <v>15</v>
      </c>
      <c r="O8177">
        <v>14</v>
      </c>
      <c r="P8177">
        <v>1</v>
      </c>
      <c r="Q8177">
        <v>0</v>
      </c>
    </row>
    <row r="8178" spans="1:17" x14ac:dyDescent="0.25">
      <c r="A8178" t="s">
        <v>26868</v>
      </c>
      <c r="B8178" t="s">
        <v>72</v>
      </c>
      <c r="C8178" t="s">
        <v>182</v>
      </c>
      <c r="D8178" t="s">
        <v>526</v>
      </c>
      <c r="E8178" t="s">
        <v>21471</v>
      </c>
      <c r="F8178" t="s">
        <v>395</v>
      </c>
      <c r="G8178">
        <v>0</v>
      </c>
      <c r="H8178">
        <v>0</v>
      </c>
      <c r="I8178">
        <v>0</v>
      </c>
      <c r="J8178">
        <v>0</v>
      </c>
      <c r="K8178">
        <v>0</v>
      </c>
      <c r="L8178">
        <v>0</v>
      </c>
      <c r="M8178">
        <v>0</v>
      </c>
      <c r="N8178">
        <v>15</v>
      </c>
      <c r="O8178">
        <v>14</v>
      </c>
      <c r="P8178">
        <v>1</v>
      </c>
      <c r="Q8178">
        <v>0</v>
      </c>
    </row>
    <row r="8179" spans="1:17" x14ac:dyDescent="0.25">
      <c r="A8179" t="s">
        <v>26869</v>
      </c>
      <c r="B8179" t="s">
        <v>72</v>
      </c>
      <c r="C8179" t="s">
        <v>182</v>
      </c>
      <c r="D8179" t="s">
        <v>526</v>
      </c>
      <c r="E8179" t="s">
        <v>21471</v>
      </c>
      <c r="F8179" t="s">
        <v>525</v>
      </c>
      <c r="G8179">
        <v>15</v>
      </c>
      <c r="H8179">
        <v>0</v>
      </c>
      <c r="I8179">
        <v>0</v>
      </c>
      <c r="J8179">
        <v>0</v>
      </c>
      <c r="K8179">
        <v>0</v>
      </c>
      <c r="L8179">
        <v>0</v>
      </c>
      <c r="M8179">
        <v>0</v>
      </c>
      <c r="N8179">
        <v>0</v>
      </c>
      <c r="O8179">
        <v>0</v>
      </c>
      <c r="P8179">
        <v>0</v>
      </c>
      <c r="Q8179">
        <v>0</v>
      </c>
    </row>
    <row r="8180" spans="1:17" x14ac:dyDescent="0.25">
      <c r="A8180" t="s">
        <v>14749</v>
      </c>
      <c r="B8180" t="s">
        <v>75</v>
      </c>
      <c r="C8180" t="s">
        <v>133</v>
      </c>
      <c r="D8180" t="s">
        <v>526</v>
      </c>
      <c r="E8180" t="s">
        <v>563</v>
      </c>
      <c r="F8180" t="s">
        <v>525</v>
      </c>
      <c r="G8180">
        <v>1</v>
      </c>
      <c r="H8180">
        <v>0</v>
      </c>
      <c r="I8180">
        <v>0</v>
      </c>
      <c r="J8180">
        <v>0</v>
      </c>
      <c r="K8180">
        <v>0</v>
      </c>
      <c r="L8180">
        <v>0</v>
      </c>
      <c r="M8180">
        <v>0</v>
      </c>
      <c r="N8180">
        <v>0</v>
      </c>
      <c r="O8180">
        <v>0</v>
      </c>
      <c r="P8180">
        <v>0</v>
      </c>
      <c r="Q8180">
        <v>0</v>
      </c>
    </row>
    <row r="8181" spans="1:17" x14ac:dyDescent="0.25">
      <c r="A8181" t="s">
        <v>26870</v>
      </c>
      <c r="B8181" t="s">
        <v>75</v>
      </c>
      <c r="C8181" t="s">
        <v>133</v>
      </c>
      <c r="D8181" t="s">
        <v>526</v>
      </c>
      <c r="E8181" t="s">
        <v>21471</v>
      </c>
      <c r="F8181" t="s">
        <v>396</v>
      </c>
      <c r="G8181">
        <v>0</v>
      </c>
      <c r="H8181">
        <v>2</v>
      </c>
      <c r="I8181">
        <v>0</v>
      </c>
      <c r="J8181">
        <v>0</v>
      </c>
      <c r="K8181">
        <v>2</v>
      </c>
      <c r="L8181">
        <v>0</v>
      </c>
      <c r="M8181">
        <v>0</v>
      </c>
      <c r="N8181">
        <v>0</v>
      </c>
      <c r="O8181">
        <v>0</v>
      </c>
      <c r="P8181">
        <v>0</v>
      </c>
      <c r="Q8181">
        <v>0</v>
      </c>
    </row>
    <row r="8182" spans="1:17" x14ac:dyDescent="0.25">
      <c r="A8182" t="s">
        <v>26871</v>
      </c>
      <c r="B8182" t="s">
        <v>75</v>
      </c>
      <c r="C8182" t="s">
        <v>133</v>
      </c>
      <c r="D8182" t="s">
        <v>526</v>
      </c>
      <c r="E8182" t="s">
        <v>21471</v>
      </c>
      <c r="F8182" t="s">
        <v>4236</v>
      </c>
      <c r="G8182">
        <v>0</v>
      </c>
      <c r="H8182">
        <v>2</v>
      </c>
      <c r="I8182">
        <v>0</v>
      </c>
      <c r="J8182">
        <v>0</v>
      </c>
      <c r="K8182">
        <v>1</v>
      </c>
      <c r="L8182">
        <v>1</v>
      </c>
      <c r="M8182">
        <v>0</v>
      </c>
      <c r="N8182">
        <v>0</v>
      </c>
      <c r="O8182">
        <v>0</v>
      </c>
      <c r="P8182">
        <v>0</v>
      </c>
      <c r="Q8182">
        <v>0</v>
      </c>
    </row>
    <row r="8183" spans="1:17" x14ac:dyDescent="0.25">
      <c r="A8183" t="s">
        <v>26872</v>
      </c>
      <c r="B8183" t="s">
        <v>75</v>
      </c>
      <c r="C8183" t="s">
        <v>133</v>
      </c>
      <c r="D8183" t="s">
        <v>526</v>
      </c>
      <c r="E8183" t="s">
        <v>21471</v>
      </c>
      <c r="F8183" t="s">
        <v>4238</v>
      </c>
      <c r="G8183">
        <v>0</v>
      </c>
      <c r="H8183">
        <v>0</v>
      </c>
      <c r="I8183">
        <v>0</v>
      </c>
      <c r="J8183">
        <v>0</v>
      </c>
      <c r="K8183">
        <v>0</v>
      </c>
      <c r="L8183">
        <v>0</v>
      </c>
      <c r="M8183">
        <v>2</v>
      </c>
      <c r="N8183">
        <v>0</v>
      </c>
      <c r="O8183">
        <v>0</v>
      </c>
      <c r="P8183">
        <v>0</v>
      </c>
      <c r="Q8183">
        <v>0</v>
      </c>
    </row>
    <row r="8184" spans="1:17" x14ac:dyDescent="0.25">
      <c r="A8184" t="s">
        <v>26873</v>
      </c>
      <c r="B8184" t="s">
        <v>75</v>
      </c>
      <c r="C8184" t="s">
        <v>133</v>
      </c>
      <c r="D8184" t="s">
        <v>526</v>
      </c>
      <c r="E8184" t="s">
        <v>21471</v>
      </c>
      <c r="F8184" t="s">
        <v>397</v>
      </c>
      <c r="G8184">
        <v>0</v>
      </c>
      <c r="H8184">
        <v>2</v>
      </c>
      <c r="I8184">
        <v>0</v>
      </c>
      <c r="J8184">
        <v>0</v>
      </c>
      <c r="K8184">
        <v>1</v>
      </c>
      <c r="L8184">
        <v>1</v>
      </c>
      <c r="M8184">
        <v>0</v>
      </c>
      <c r="N8184">
        <v>0</v>
      </c>
      <c r="O8184">
        <v>0</v>
      </c>
      <c r="P8184">
        <v>0</v>
      </c>
      <c r="Q8184">
        <v>0</v>
      </c>
    </row>
    <row r="8185" spans="1:17" x14ac:dyDescent="0.25">
      <c r="A8185" t="s">
        <v>26874</v>
      </c>
      <c r="B8185" t="s">
        <v>75</v>
      </c>
      <c r="C8185" t="s">
        <v>133</v>
      </c>
      <c r="D8185" t="s">
        <v>526</v>
      </c>
      <c r="E8185" t="s">
        <v>21471</v>
      </c>
      <c r="F8185" t="s">
        <v>398</v>
      </c>
      <c r="G8185">
        <v>0</v>
      </c>
      <c r="H8185">
        <v>2</v>
      </c>
      <c r="I8185">
        <v>0</v>
      </c>
      <c r="J8185">
        <v>0</v>
      </c>
      <c r="K8185">
        <v>1</v>
      </c>
      <c r="L8185">
        <v>1</v>
      </c>
      <c r="M8185">
        <v>0</v>
      </c>
      <c r="N8185">
        <v>0</v>
      </c>
      <c r="O8185">
        <v>0</v>
      </c>
      <c r="P8185">
        <v>0</v>
      </c>
      <c r="Q8185">
        <v>0</v>
      </c>
    </row>
    <row r="8186" spans="1:17" x14ac:dyDescent="0.25">
      <c r="A8186" t="s">
        <v>26875</v>
      </c>
      <c r="B8186" t="s">
        <v>75</v>
      </c>
      <c r="C8186" t="s">
        <v>133</v>
      </c>
      <c r="D8186" t="s">
        <v>526</v>
      </c>
      <c r="E8186" t="s">
        <v>21471</v>
      </c>
      <c r="F8186" t="s">
        <v>4242</v>
      </c>
      <c r="G8186">
        <v>0</v>
      </c>
      <c r="H8186">
        <v>0</v>
      </c>
      <c r="I8186">
        <v>0</v>
      </c>
      <c r="J8186">
        <v>0</v>
      </c>
      <c r="K8186">
        <v>0</v>
      </c>
      <c r="L8186">
        <v>0</v>
      </c>
      <c r="M8186">
        <v>2</v>
      </c>
      <c r="N8186">
        <v>0</v>
      </c>
      <c r="O8186">
        <v>0</v>
      </c>
      <c r="P8186">
        <v>0</v>
      </c>
      <c r="Q8186">
        <v>0</v>
      </c>
    </row>
    <row r="8187" spans="1:17" x14ac:dyDescent="0.25">
      <c r="A8187" t="s">
        <v>26876</v>
      </c>
      <c r="B8187" t="s">
        <v>75</v>
      </c>
      <c r="C8187" t="s">
        <v>133</v>
      </c>
      <c r="D8187" t="s">
        <v>526</v>
      </c>
      <c r="E8187" t="s">
        <v>21471</v>
      </c>
      <c r="F8187" t="s">
        <v>399</v>
      </c>
      <c r="G8187">
        <v>0</v>
      </c>
      <c r="H8187">
        <v>2</v>
      </c>
      <c r="I8187">
        <v>0</v>
      </c>
      <c r="J8187">
        <v>0</v>
      </c>
      <c r="K8187">
        <v>2</v>
      </c>
      <c r="L8187">
        <v>0</v>
      </c>
      <c r="M8187">
        <v>0</v>
      </c>
      <c r="N8187">
        <v>0</v>
      </c>
      <c r="O8187">
        <v>0</v>
      </c>
      <c r="P8187">
        <v>0</v>
      </c>
      <c r="Q8187">
        <v>0</v>
      </c>
    </row>
    <row r="8188" spans="1:17" x14ac:dyDescent="0.25">
      <c r="A8188" t="s">
        <v>26877</v>
      </c>
      <c r="B8188" t="s">
        <v>75</v>
      </c>
      <c r="C8188" t="s">
        <v>133</v>
      </c>
      <c r="D8188" t="s">
        <v>526</v>
      </c>
      <c r="E8188" t="s">
        <v>21471</v>
      </c>
      <c r="F8188" t="s">
        <v>4245</v>
      </c>
      <c r="G8188">
        <v>0</v>
      </c>
      <c r="H8188">
        <v>0</v>
      </c>
      <c r="I8188">
        <v>0</v>
      </c>
      <c r="J8188">
        <v>0</v>
      </c>
      <c r="K8188">
        <v>0</v>
      </c>
      <c r="L8188">
        <v>0</v>
      </c>
      <c r="M8188">
        <v>2</v>
      </c>
      <c r="N8188">
        <v>0</v>
      </c>
      <c r="O8188">
        <v>0</v>
      </c>
      <c r="P8188">
        <v>0</v>
      </c>
      <c r="Q8188">
        <v>0</v>
      </c>
    </row>
    <row r="8189" spans="1:17" x14ac:dyDescent="0.25">
      <c r="A8189" t="s">
        <v>26878</v>
      </c>
      <c r="B8189" t="s">
        <v>75</v>
      </c>
      <c r="C8189" t="s">
        <v>133</v>
      </c>
      <c r="D8189" t="s">
        <v>526</v>
      </c>
      <c r="E8189" t="s">
        <v>21471</v>
      </c>
      <c r="F8189" t="s">
        <v>394</v>
      </c>
      <c r="G8189">
        <v>0</v>
      </c>
      <c r="H8189">
        <v>0</v>
      </c>
      <c r="I8189">
        <v>0</v>
      </c>
      <c r="J8189">
        <v>0</v>
      </c>
      <c r="K8189">
        <v>0</v>
      </c>
      <c r="L8189">
        <v>0</v>
      </c>
      <c r="M8189">
        <v>0</v>
      </c>
      <c r="N8189">
        <v>2</v>
      </c>
      <c r="O8189">
        <v>1</v>
      </c>
      <c r="P8189">
        <v>0</v>
      </c>
      <c r="Q8189">
        <v>1</v>
      </c>
    </row>
    <row r="8190" spans="1:17" x14ac:dyDescent="0.25">
      <c r="A8190" t="s">
        <v>26879</v>
      </c>
      <c r="B8190" t="s">
        <v>75</v>
      </c>
      <c r="C8190" t="s">
        <v>133</v>
      </c>
      <c r="D8190" t="s">
        <v>526</v>
      </c>
      <c r="E8190" t="s">
        <v>21471</v>
      </c>
      <c r="F8190" t="s">
        <v>395</v>
      </c>
      <c r="G8190">
        <v>0</v>
      </c>
      <c r="H8190">
        <v>0</v>
      </c>
      <c r="I8190">
        <v>0</v>
      </c>
      <c r="J8190">
        <v>0</v>
      </c>
      <c r="K8190">
        <v>0</v>
      </c>
      <c r="L8190">
        <v>0</v>
      </c>
      <c r="M8190">
        <v>0</v>
      </c>
      <c r="N8190">
        <v>2</v>
      </c>
      <c r="O8190">
        <v>1</v>
      </c>
      <c r="P8190">
        <v>0</v>
      </c>
      <c r="Q8190">
        <v>1</v>
      </c>
    </row>
    <row r="8191" spans="1:17" x14ac:dyDescent="0.25">
      <c r="A8191" t="s">
        <v>26880</v>
      </c>
      <c r="B8191" t="s">
        <v>75</v>
      </c>
      <c r="C8191" t="s">
        <v>133</v>
      </c>
      <c r="D8191" t="s">
        <v>526</v>
      </c>
      <c r="E8191" t="s">
        <v>21471</v>
      </c>
      <c r="F8191" t="s">
        <v>525</v>
      </c>
      <c r="G8191">
        <v>2</v>
      </c>
      <c r="H8191">
        <v>0</v>
      </c>
      <c r="I8191">
        <v>0</v>
      </c>
      <c r="J8191">
        <v>0</v>
      </c>
      <c r="K8191">
        <v>0</v>
      </c>
      <c r="L8191">
        <v>0</v>
      </c>
      <c r="M8191">
        <v>0</v>
      </c>
      <c r="N8191">
        <v>0</v>
      </c>
      <c r="O8191">
        <v>0</v>
      </c>
      <c r="P8191">
        <v>0</v>
      </c>
      <c r="Q8191">
        <v>0</v>
      </c>
    </row>
    <row r="8192" spans="1:17" x14ac:dyDescent="0.25">
      <c r="A8192" t="s">
        <v>26881</v>
      </c>
      <c r="B8192" t="s">
        <v>75</v>
      </c>
      <c r="C8192" t="s">
        <v>135</v>
      </c>
      <c r="D8192" t="s">
        <v>526</v>
      </c>
      <c r="E8192" t="s">
        <v>21471</v>
      </c>
      <c r="F8192" t="s">
        <v>396</v>
      </c>
      <c r="G8192">
        <v>0</v>
      </c>
      <c r="H8192">
        <v>1</v>
      </c>
      <c r="I8192">
        <v>0</v>
      </c>
      <c r="J8192">
        <v>1</v>
      </c>
      <c r="K8192">
        <v>0</v>
      </c>
      <c r="L8192">
        <v>0</v>
      </c>
      <c r="M8192">
        <v>0</v>
      </c>
      <c r="N8192">
        <v>0</v>
      </c>
      <c r="O8192">
        <v>0</v>
      </c>
      <c r="P8192">
        <v>0</v>
      </c>
      <c r="Q8192">
        <v>0</v>
      </c>
    </row>
    <row r="8193" spans="1:17" x14ac:dyDescent="0.25">
      <c r="A8193" t="s">
        <v>26882</v>
      </c>
      <c r="B8193" t="s">
        <v>75</v>
      </c>
      <c r="C8193" t="s">
        <v>135</v>
      </c>
      <c r="D8193" t="s">
        <v>526</v>
      </c>
      <c r="E8193" t="s">
        <v>21471</v>
      </c>
      <c r="F8193" t="s">
        <v>4236</v>
      </c>
      <c r="G8193">
        <v>0</v>
      </c>
      <c r="H8193">
        <v>1</v>
      </c>
      <c r="I8193">
        <v>0</v>
      </c>
      <c r="J8193">
        <v>1</v>
      </c>
      <c r="K8193">
        <v>0</v>
      </c>
      <c r="L8193">
        <v>0</v>
      </c>
      <c r="M8193">
        <v>0</v>
      </c>
      <c r="N8193">
        <v>0</v>
      </c>
      <c r="O8193">
        <v>0</v>
      </c>
      <c r="P8193">
        <v>0</v>
      </c>
      <c r="Q8193">
        <v>0</v>
      </c>
    </row>
    <row r="8194" spans="1:17" x14ac:dyDescent="0.25">
      <c r="A8194" t="s">
        <v>26883</v>
      </c>
      <c r="B8194" t="s">
        <v>75</v>
      </c>
      <c r="C8194" t="s">
        <v>135</v>
      </c>
      <c r="D8194" t="s">
        <v>526</v>
      </c>
      <c r="E8194" t="s">
        <v>21471</v>
      </c>
      <c r="F8194" t="s">
        <v>4238</v>
      </c>
      <c r="G8194">
        <v>0</v>
      </c>
      <c r="H8194">
        <v>0</v>
      </c>
      <c r="I8194">
        <v>0</v>
      </c>
      <c r="J8194">
        <v>0</v>
      </c>
      <c r="K8194">
        <v>0</v>
      </c>
      <c r="L8194">
        <v>0</v>
      </c>
      <c r="M8194">
        <v>1</v>
      </c>
      <c r="N8194">
        <v>0</v>
      </c>
      <c r="O8194">
        <v>0</v>
      </c>
      <c r="P8194">
        <v>0</v>
      </c>
      <c r="Q8194">
        <v>0</v>
      </c>
    </row>
    <row r="8195" spans="1:17" x14ac:dyDescent="0.25">
      <c r="A8195" t="s">
        <v>26884</v>
      </c>
      <c r="B8195" t="s">
        <v>75</v>
      </c>
      <c r="C8195" t="s">
        <v>135</v>
      </c>
      <c r="D8195" t="s">
        <v>526</v>
      </c>
      <c r="E8195" t="s">
        <v>21471</v>
      </c>
      <c r="F8195" t="s">
        <v>397</v>
      </c>
      <c r="G8195">
        <v>0</v>
      </c>
      <c r="H8195">
        <v>1</v>
      </c>
      <c r="I8195">
        <v>0</v>
      </c>
      <c r="J8195">
        <v>1</v>
      </c>
      <c r="K8195">
        <v>0</v>
      </c>
      <c r="L8195">
        <v>0</v>
      </c>
      <c r="M8195">
        <v>0</v>
      </c>
      <c r="N8195">
        <v>0</v>
      </c>
      <c r="O8195">
        <v>0</v>
      </c>
      <c r="P8195">
        <v>0</v>
      </c>
      <c r="Q8195">
        <v>0</v>
      </c>
    </row>
    <row r="8196" spans="1:17" x14ac:dyDescent="0.25">
      <c r="A8196" t="s">
        <v>26885</v>
      </c>
      <c r="B8196" t="s">
        <v>75</v>
      </c>
      <c r="C8196" t="s">
        <v>135</v>
      </c>
      <c r="D8196" t="s">
        <v>526</v>
      </c>
      <c r="E8196" t="s">
        <v>21471</v>
      </c>
      <c r="F8196" t="s">
        <v>398</v>
      </c>
      <c r="G8196">
        <v>0</v>
      </c>
      <c r="H8196">
        <v>1</v>
      </c>
      <c r="I8196">
        <v>0</v>
      </c>
      <c r="J8196">
        <v>1</v>
      </c>
      <c r="K8196">
        <v>0</v>
      </c>
      <c r="L8196">
        <v>0</v>
      </c>
      <c r="M8196">
        <v>0</v>
      </c>
      <c r="N8196">
        <v>0</v>
      </c>
      <c r="O8196">
        <v>0</v>
      </c>
      <c r="P8196">
        <v>0</v>
      </c>
      <c r="Q8196">
        <v>0</v>
      </c>
    </row>
    <row r="8197" spans="1:17" x14ac:dyDescent="0.25">
      <c r="A8197" t="s">
        <v>26886</v>
      </c>
      <c r="B8197" t="s">
        <v>75</v>
      </c>
      <c r="C8197" t="s">
        <v>135</v>
      </c>
      <c r="D8197" t="s">
        <v>526</v>
      </c>
      <c r="E8197" t="s">
        <v>21471</v>
      </c>
      <c r="F8197" t="s">
        <v>4242</v>
      </c>
      <c r="G8197">
        <v>0</v>
      </c>
      <c r="H8197">
        <v>0</v>
      </c>
      <c r="I8197">
        <v>0</v>
      </c>
      <c r="J8197">
        <v>0</v>
      </c>
      <c r="K8197">
        <v>0</v>
      </c>
      <c r="L8197">
        <v>0</v>
      </c>
      <c r="M8197">
        <v>1</v>
      </c>
      <c r="N8197">
        <v>0</v>
      </c>
      <c r="O8197">
        <v>0</v>
      </c>
      <c r="P8197">
        <v>0</v>
      </c>
      <c r="Q8197">
        <v>0</v>
      </c>
    </row>
    <row r="8198" spans="1:17" x14ac:dyDescent="0.25">
      <c r="A8198" t="s">
        <v>26887</v>
      </c>
      <c r="B8198" t="s">
        <v>75</v>
      </c>
      <c r="C8198" t="s">
        <v>135</v>
      </c>
      <c r="D8198" t="s">
        <v>526</v>
      </c>
      <c r="E8198" t="s">
        <v>21471</v>
      </c>
      <c r="F8198" t="s">
        <v>399</v>
      </c>
      <c r="G8198">
        <v>0</v>
      </c>
      <c r="H8198">
        <v>1</v>
      </c>
      <c r="I8198">
        <v>0</v>
      </c>
      <c r="J8198">
        <v>1</v>
      </c>
      <c r="K8198">
        <v>0</v>
      </c>
      <c r="L8198">
        <v>0</v>
      </c>
      <c r="M8198">
        <v>0</v>
      </c>
      <c r="N8198">
        <v>0</v>
      </c>
      <c r="O8198">
        <v>0</v>
      </c>
      <c r="P8198">
        <v>0</v>
      </c>
      <c r="Q8198">
        <v>0</v>
      </c>
    </row>
    <row r="8199" spans="1:17" x14ac:dyDescent="0.25">
      <c r="A8199" t="s">
        <v>26888</v>
      </c>
      <c r="B8199" t="s">
        <v>75</v>
      </c>
      <c r="C8199" t="s">
        <v>135</v>
      </c>
      <c r="D8199" t="s">
        <v>526</v>
      </c>
      <c r="E8199" t="s">
        <v>21471</v>
      </c>
      <c r="F8199" t="s">
        <v>4245</v>
      </c>
      <c r="G8199">
        <v>0</v>
      </c>
      <c r="H8199">
        <v>0</v>
      </c>
      <c r="I8199">
        <v>0</v>
      </c>
      <c r="J8199">
        <v>0</v>
      </c>
      <c r="K8199">
        <v>0</v>
      </c>
      <c r="L8199">
        <v>0</v>
      </c>
      <c r="M8199">
        <v>1</v>
      </c>
      <c r="N8199">
        <v>0</v>
      </c>
      <c r="O8199">
        <v>0</v>
      </c>
      <c r="P8199">
        <v>0</v>
      </c>
      <c r="Q8199">
        <v>0</v>
      </c>
    </row>
    <row r="8200" spans="1:17" x14ac:dyDescent="0.25">
      <c r="A8200" t="s">
        <v>26889</v>
      </c>
      <c r="B8200" t="s">
        <v>75</v>
      </c>
      <c r="C8200" t="s">
        <v>135</v>
      </c>
      <c r="D8200" t="s">
        <v>526</v>
      </c>
      <c r="E8200" t="s">
        <v>21471</v>
      </c>
      <c r="F8200" t="s">
        <v>394</v>
      </c>
      <c r="G8200">
        <v>0</v>
      </c>
      <c r="H8200">
        <v>0</v>
      </c>
      <c r="I8200">
        <v>0</v>
      </c>
      <c r="J8200">
        <v>0</v>
      </c>
      <c r="K8200">
        <v>0</v>
      </c>
      <c r="L8200">
        <v>0</v>
      </c>
      <c r="M8200">
        <v>0</v>
      </c>
      <c r="N8200">
        <v>1</v>
      </c>
      <c r="O8200">
        <v>1</v>
      </c>
      <c r="P8200">
        <v>0</v>
      </c>
      <c r="Q8200">
        <v>0</v>
      </c>
    </row>
    <row r="8201" spans="1:17" x14ac:dyDescent="0.25">
      <c r="A8201" t="s">
        <v>26890</v>
      </c>
      <c r="B8201" t="s">
        <v>75</v>
      </c>
      <c r="C8201" t="s">
        <v>135</v>
      </c>
      <c r="D8201" t="s">
        <v>526</v>
      </c>
      <c r="E8201" t="s">
        <v>21471</v>
      </c>
      <c r="F8201" t="s">
        <v>395</v>
      </c>
      <c r="G8201">
        <v>0</v>
      </c>
      <c r="H8201">
        <v>0</v>
      </c>
      <c r="I8201">
        <v>0</v>
      </c>
      <c r="J8201">
        <v>0</v>
      </c>
      <c r="K8201">
        <v>0</v>
      </c>
      <c r="L8201">
        <v>0</v>
      </c>
      <c r="M8201">
        <v>0</v>
      </c>
      <c r="N8201">
        <v>1</v>
      </c>
      <c r="O8201">
        <v>1</v>
      </c>
      <c r="P8201">
        <v>0</v>
      </c>
      <c r="Q8201">
        <v>0</v>
      </c>
    </row>
    <row r="8202" spans="1:17" x14ac:dyDescent="0.25">
      <c r="A8202" t="s">
        <v>26891</v>
      </c>
      <c r="B8202" t="s">
        <v>75</v>
      </c>
      <c r="C8202" t="s">
        <v>135</v>
      </c>
      <c r="D8202" t="s">
        <v>526</v>
      </c>
      <c r="E8202" t="s">
        <v>21471</v>
      </c>
      <c r="F8202" t="s">
        <v>525</v>
      </c>
      <c r="G8202">
        <v>1</v>
      </c>
      <c r="H8202">
        <v>0</v>
      </c>
      <c r="I8202">
        <v>0</v>
      </c>
      <c r="J8202">
        <v>0</v>
      </c>
      <c r="K8202">
        <v>0</v>
      </c>
      <c r="L8202">
        <v>0</v>
      </c>
      <c r="M8202">
        <v>0</v>
      </c>
      <c r="N8202">
        <v>0</v>
      </c>
      <c r="O8202">
        <v>0</v>
      </c>
      <c r="P8202">
        <v>0</v>
      </c>
      <c r="Q8202">
        <v>0</v>
      </c>
    </row>
    <row r="8203" spans="1:17" x14ac:dyDescent="0.25">
      <c r="A8203" t="s">
        <v>26892</v>
      </c>
      <c r="B8203" t="s">
        <v>75</v>
      </c>
      <c r="C8203" t="s">
        <v>143</v>
      </c>
      <c r="D8203" t="s">
        <v>526</v>
      </c>
      <c r="E8203" t="s">
        <v>21471</v>
      </c>
      <c r="F8203" t="s">
        <v>396</v>
      </c>
      <c r="G8203">
        <v>0</v>
      </c>
      <c r="H8203">
        <v>1</v>
      </c>
      <c r="I8203">
        <v>0</v>
      </c>
      <c r="J8203">
        <v>1</v>
      </c>
      <c r="K8203">
        <v>0</v>
      </c>
      <c r="L8203">
        <v>0</v>
      </c>
      <c r="M8203">
        <v>0</v>
      </c>
      <c r="N8203">
        <v>0</v>
      </c>
      <c r="O8203">
        <v>0</v>
      </c>
      <c r="P8203">
        <v>0</v>
      </c>
      <c r="Q8203">
        <v>0</v>
      </c>
    </row>
    <row r="8204" spans="1:17" x14ac:dyDescent="0.25">
      <c r="A8204" t="s">
        <v>26893</v>
      </c>
      <c r="B8204" t="s">
        <v>75</v>
      </c>
      <c r="C8204" t="s">
        <v>143</v>
      </c>
      <c r="D8204" t="s">
        <v>526</v>
      </c>
      <c r="E8204" t="s">
        <v>21471</v>
      </c>
      <c r="F8204" t="s">
        <v>4236</v>
      </c>
      <c r="G8204">
        <v>0</v>
      </c>
      <c r="H8204">
        <v>1</v>
      </c>
      <c r="I8204">
        <v>0</v>
      </c>
      <c r="J8204">
        <v>1</v>
      </c>
      <c r="K8204">
        <v>0</v>
      </c>
      <c r="L8204">
        <v>0</v>
      </c>
      <c r="M8204">
        <v>0</v>
      </c>
      <c r="N8204">
        <v>0</v>
      </c>
      <c r="O8204">
        <v>0</v>
      </c>
      <c r="P8204">
        <v>0</v>
      </c>
      <c r="Q8204">
        <v>0</v>
      </c>
    </row>
    <row r="8205" spans="1:17" x14ac:dyDescent="0.25">
      <c r="A8205" t="s">
        <v>26894</v>
      </c>
      <c r="B8205" t="s">
        <v>75</v>
      </c>
      <c r="C8205" t="s">
        <v>143</v>
      </c>
      <c r="D8205" t="s">
        <v>526</v>
      </c>
      <c r="E8205" t="s">
        <v>21471</v>
      </c>
      <c r="F8205" t="s">
        <v>4238</v>
      </c>
      <c r="G8205">
        <v>0</v>
      </c>
      <c r="H8205">
        <v>0</v>
      </c>
      <c r="I8205">
        <v>0</v>
      </c>
      <c r="J8205">
        <v>0</v>
      </c>
      <c r="K8205">
        <v>0</v>
      </c>
      <c r="L8205">
        <v>0</v>
      </c>
      <c r="M8205">
        <v>1</v>
      </c>
      <c r="N8205">
        <v>0</v>
      </c>
      <c r="O8205">
        <v>0</v>
      </c>
      <c r="P8205">
        <v>0</v>
      </c>
      <c r="Q8205">
        <v>0</v>
      </c>
    </row>
    <row r="8206" spans="1:17" x14ac:dyDescent="0.25">
      <c r="A8206" t="s">
        <v>26895</v>
      </c>
      <c r="B8206" t="s">
        <v>75</v>
      </c>
      <c r="C8206" t="s">
        <v>143</v>
      </c>
      <c r="D8206" t="s">
        <v>526</v>
      </c>
      <c r="E8206" t="s">
        <v>21471</v>
      </c>
      <c r="F8206" t="s">
        <v>397</v>
      </c>
      <c r="G8206">
        <v>0</v>
      </c>
      <c r="H8206">
        <v>1</v>
      </c>
      <c r="I8206">
        <v>0</v>
      </c>
      <c r="J8206">
        <v>1</v>
      </c>
      <c r="K8206">
        <v>0</v>
      </c>
      <c r="L8206">
        <v>0</v>
      </c>
      <c r="M8206">
        <v>0</v>
      </c>
      <c r="N8206">
        <v>0</v>
      </c>
      <c r="O8206">
        <v>0</v>
      </c>
      <c r="P8206">
        <v>0</v>
      </c>
      <c r="Q8206">
        <v>0</v>
      </c>
    </row>
    <row r="8207" spans="1:17" x14ac:dyDescent="0.25">
      <c r="A8207" t="s">
        <v>26896</v>
      </c>
      <c r="B8207" t="s">
        <v>75</v>
      </c>
      <c r="C8207" t="s">
        <v>143</v>
      </c>
      <c r="D8207" t="s">
        <v>526</v>
      </c>
      <c r="E8207" t="s">
        <v>21471</v>
      </c>
      <c r="F8207" t="s">
        <v>398</v>
      </c>
      <c r="G8207">
        <v>0</v>
      </c>
      <c r="H8207">
        <v>1</v>
      </c>
      <c r="I8207">
        <v>0</v>
      </c>
      <c r="J8207">
        <v>1</v>
      </c>
      <c r="K8207">
        <v>0</v>
      </c>
      <c r="L8207">
        <v>0</v>
      </c>
      <c r="M8207">
        <v>0</v>
      </c>
      <c r="N8207">
        <v>0</v>
      </c>
      <c r="O8207">
        <v>0</v>
      </c>
      <c r="P8207">
        <v>0</v>
      </c>
      <c r="Q8207">
        <v>0</v>
      </c>
    </row>
    <row r="8208" spans="1:17" x14ac:dyDescent="0.25">
      <c r="A8208" t="s">
        <v>13504</v>
      </c>
      <c r="B8208" t="s">
        <v>74</v>
      </c>
      <c r="C8208" t="s">
        <v>135</v>
      </c>
      <c r="D8208" t="s">
        <v>526</v>
      </c>
      <c r="E8208" t="s">
        <v>563</v>
      </c>
      <c r="F8208" t="s">
        <v>396</v>
      </c>
      <c r="G8208">
        <v>0</v>
      </c>
      <c r="H8208">
        <v>17</v>
      </c>
      <c r="I8208">
        <v>1</v>
      </c>
      <c r="J8208">
        <v>14</v>
      </c>
      <c r="K8208">
        <v>1</v>
      </c>
      <c r="L8208">
        <v>1</v>
      </c>
      <c r="M8208">
        <v>0</v>
      </c>
      <c r="N8208">
        <v>0</v>
      </c>
      <c r="O8208">
        <v>0</v>
      </c>
      <c r="P8208">
        <v>0</v>
      </c>
      <c r="Q8208">
        <v>0</v>
      </c>
    </row>
    <row r="8209" spans="1:17" x14ac:dyDescent="0.25">
      <c r="A8209" t="s">
        <v>13505</v>
      </c>
      <c r="B8209" t="s">
        <v>74</v>
      </c>
      <c r="C8209" t="s">
        <v>135</v>
      </c>
      <c r="D8209" t="s">
        <v>526</v>
      </c>
      <c r="E8209" t="s">
        <v>563</v>
      </c>
      <c r="F8209" t="s">
        <v>4236</v>
      </c>
      <c r="G8209">
        <v>0</v>
      </c>
      <c r="H8209">
        <v>17</v>
      </c>
      <c r="I8209">
        <v>1</v>
      </c>
      <c r="J8209">
        <v>13</v>
      </c>
      <c r="K8209">
        <v>1</v>
      </c>
      <c r="L8209">
        <v>2</v>
      </c>
      <c r="M8209">
        <v>0</v>
      </c>
      <c r="N8209">
        <v>0</v>
      </c>
      <c r="O8209">
        <v>0</v>
      </c>
      <c r="P8209">
        <v>0</v>
      </c>
      <c r="Q8209">
        <v>0</v>
      </c>
    </row>
    <row r="8210" spans="1:17" x14ac:dyDescent="0.25">
      <c r="A8210" t="s">
        <v>13506</v>
      </c>
      <c r="B8210" t="s">
        <v>74</v>
      </c>
      <c r="C8210" t="s">
        <v>135</v>
      </c>
      <c r="D8210" t="s">
        <v>526</v>
      </c>
      <c r="E8210" t="s">
        <v>563</v>
      </c>
      <c r="F8210" t="s">
        <v>4238</v>
      </c>
      <c r="G8210">
        <v>0</v>
      </c>
      <c r="H8210">
        <v>0</v>
      </c>
      <c r="I8210">
        <v>0</v>
      </c>
      <c r="J8210">
        <v>0</v>
      </c>
      <c r="K8210">
        <v>0</v>
      </c>
      <c r="L8210">
        <v>0</v>
      </c>
      <c r="M8210">
        <v>17</v>
      </c>
      <c r="N8210">
        <v>0</v>
      </c>
      <c r="O8210">
        <v>0</v>
      </c>
      <c r="P8210">
        <v>0</v>
      </c>
      <c r="Q8210">
        <v>0</v>
      </c>
    </row>
    <row r="8211" spans="1:17" x14ac:dyDescent="0.25">
      <c r="A8211" t="s">
        <v>13507</v>
      </c>
      <c r="B8211" t="s">
        <v>74</v>
      </c>
      <c r="C8211" t="s">
        <v>135</v>
      </c>
      <c r="D8211" t="s">
        <v>526</v>
      </c>
      <c r="E8211" t="s">
        <v>563</v>
      </c>
      <c r="F8211" t="s">
        <v>397</v>
      </c>
      <c r="G8211">
        <v>0</v>
      </c>
      <c r="H8211">
        <v>17</v>
      </c>
      <c r="I8211">
        <v>1</v>
      </c>
      <c r="J8211">
        <v>13</v>
      </c>
      <c r="K8211">
        <v>1</v>
      </c>
      <c r="L8211">
        <v>2</v>
      </c>
      <c r="M8211">
        <v>0</v>
      </c>
      <c r="N8211">
        <v>0</v>
      </c>
      <c r="O8211">
        <v>0</v>
      </c>
      <c r="P8211">
        <v>0</v>
      </c>
      <c r="Q8211">
        <v>0</v>
      </c>
    </row>
    <row r="8212" spans="1:17" x14ac:dyDescent="0.25">
      <c r="A8212" t="s">
        <v>13508</v>
      </c>
      <c r="B8212" t="s">
        <v>74</v>
      </c>
      <c r="C8212" t="s">
        <v>135</v>
      </c>
      <c r="D8212" t="s">
        <v>526</v>
      </c>
      <c r="E8212" t="s">
        <v>563</v>
      </c>
      <c r="F8212" t="s">
        <v>398</v>
      </c>
      <c r="G8212">
        <v>0</v>
      </c>
      <c r="H8212">
        <v>17</v>
      </c>
      <c r="I8212">
        <v>1</v>
      </c>
      <c r="J8212">
        <v>13</v>
      </c>
      <c r="K8212">
        <v>1</v>
      </c>
      <c r="L8212">
        <v>2</v>
      </c>
      <c r="M8212">
        <v>0</v>
      </c>
      <c r="N8212">
        <v>0</v>
      </c>
      <c r="O8212">
        <v>0</v>
      </c>
      <c r="P8212">
        <v>0</v>
      </c>
      <c r="Q8212">
        <v>0</v>
      </c>
    </row>
    <row r="8213" spans="1:17" x14ac:dyDescent="0.25">
      <c r="A8213" t="s">
        <v>13509</v>
      </c>
      <c r="B8213" t="s">
        <v>74</v>
      </c>
      <c r="C8213" t="s">
        <v>135</v>
      </c>
      <c r="D8213" t="s">
        <v>526</v>
      </c>
      <c r="E8213" t="s">
        <v>563</v>
      </c>
      <c r="F8213" t="s">
        <v>4242</v>
      </c>
      <c r="G8213">
        <v>0</v>
      </c>
      <c r="H8213">
        <v>0</v>
      </c>
      <c r="I8213">
        <v>0</v>
      </c>
      <c r="J8213">
        <v>0</v>
      </c>
      <c r="K8213">
        <v>0</v>
      </c>
      <c r="L8213">
        <v>0</v>
      </c>
      <c r="M8213">
        <v>17</v>
      </c>
      <c r="N8213">
        <v>0</v>
      </c>
      <c r="O8213">
        <v>0</v>
      </c>
      <c r="P8213">
        <v>0</v>
      </c>
      <c r="Q8213">
        <v>0</v>
      </c>
    </row>
    <row r="8214" spans="1:17" x14ac:dyDescent="0.25">
      <c r="A8214" t="s">
        <v>13510</v>
      </c>
      <c r="B8214" t="s">
        <v>74</v>
      </c>
      <c r="C8214" t="s">
        <v>135</v>
      </c>
      <c r="D8214" t="s">
        <v>526</v>
      </c>
      <c r="E8214" t="s">
        <v>563</v>
      </c>
      <c r="F8214" t="s">
        <v>399</v>
      </c>
      <c r="G8214">
        <v>0</v>
      </c>
      <c r="H8214">
        <v>17</v>
      </c>
      <c r="I8214">
        <v>1</v>
      </c>
      <c r="J8214">
        <v>14</v>
      </c>
      <c r="K8214">
        <v>1</v>
      </c>
      <c r="L8214">
        <v>1</v>
      </c>
      <c r="M8214">
        <v>0</v>
      </c>
      <c r="N8214">
        <v>0</v>
      </c>
      <c r="O8214">
        <v>0</v>
      </c>
      <c r="P8214">
        <v>0</v>
      </c>
      <c r="Q8214">
        <v>0</v>
      </c>
    </row>
    <row r="8215" spans="1:17" x14ac:dyDescent="0.25">
      <c r="A8215" t="s">
        <v>13511</v>
      </c>
      <c r="B8215" t="s">
        <v>74</v>
      </c>
      <c r="C8215" t="s">
        <v>135</v>
      </c>
      <c r="D8215" t="s">
        <v>526</v>
      </c>
      <c r="E8215" t="s">
        <v>563</v>
      </c>
      <c r="F8215" t="s">
        <v>4245</v>
      </c>
      <c r="G8215">
        <v>0</v>
      </c>
      <c r="H8215">
        <v>0</v>
      </c>
      <c r="I8215">
        <v>0</v>
      </c>
      <c r="J8215">
        <v>0</v>
      </c>
      <c r="K8215">
        <v>0</v>
      </c>
      <c r="L8215">
        <v>0</v>
      </c>
      <c r="M8215">
        <v>17</v>
      </c>
      <c r="N8215">
        <v>0</v>
      </c>
      <c r="O8215">
        <v>0</v>
      </c>
      <c r="P8215">
        <v>0</v>
      </c>
      <c r="Q8215">
        <v>0</v>
      </c>
    </row>
    <row r="8216" spans="1:17" x14ac:dyDescent="0.25">
      <c r="A8216" t="s">
        <v>13512</v>
      </c>
      <c r="B8216" t="s">
        <v>74</v>
      </c>
      <c r="C8216" t="s">
        <v>135</v>
      </c>
      <c r="D8216" t="s">
        <v>526</v>
      </c>
      <c r="E8216" t="s">
        <v>563</v>
      </c>
      <c r="F8216" t="s">
        <v>394</v>
      </c>
      <c r="G8216">
        <v>0</v>
      </c>
      <c r="H8216">
        <v>0</v>
      </c>
      <c r="I8216">
        <v>0</v>
      </c>
      <c r="J8216">
        <v>0</v>
      </c>
      <c r="K8216">
        <v>0</v>
      </c>
      <c r="L8216">
        <v>0</v>
      </c>
      <c r="M8216">
        <v>0</v>
      </c>
      <c r="N8216">
        <v>7</v>
      </c>
      <c r="O8216">
        <v>6</v>
      </c>
      <c r="P8216">
        <v>0</v>
      </c>
      <c r="Q8216">
        <v>1</v>
      </c>
    </row>
    <row r="8217" spans="1:17" x14ac:dyDescent="0.25">
      <c r="A8217" t="s">
        <v>13513</v>
      </c>
      <c r="B8217" t="s">
        <v>74</v>
      </c>
      <c r="C8217" t="s">
        <v>135</v>
      </c>
      <c r="D8217" t="s">
        <v>526</v>
      </c>
      <c r="E8217" t="s">
        <v>563</v>
      </c>
      <c r="F8217" t="s">
        <v>395</v>
      </c>
      <c r="G8217">
        <v>0</v>
      </c>
      <c r="H8217">
        <v>0</v>
      </c>
      <c r="I8217">
        <v>0</v>
      </c>
      <c r="J8217">
        <v>0</v>
      </c>
      <c r="K8217">
        <v>0</v>
      </c>
      <c r="L8217">
        <v>0</v>
      </c>
      <c r="M8217">
        <v>0</v>
      </c>
      <c r="N8217">
        <v>6</v>
      </c>
      <c r="O8217">
        <v>5</v>
      </c>
      <c r="P8217">
        <v>0</v>
      </c>
      <c r="Q8217">
        <v>1</v>
      </c>
    </row>
    <row r="8218" spans="1:17" x14ac:dyDescent="0.25">
      <c r="A8218" t="s">
        <v>13514</v>
      </c>
      <c r="B8218" t="s">
        <v>74</v>
      </c>
      <c r="C8218" t="s">
        <v>135</v>
      </c>
      <c r="D8218" t="s">
        <v>526</v>
      </c>
      <c r="E8218" t="s">
        <v>563</v>
      </c>
      <c r="F8218" t="s">
        <v>525</v>
      </c>
      <c r="G8218">
        <v>17</v>
      </c>
      <c r="H8218">
        <v>0</v>
      </c>
      <c r="I8218">
        <v>0</v>
      </c>
      <c r="J8218">
        <v>0</v>
      </c>
      <c r="K8218">
        <v>0</v>
      </c>
      <c r="L8218">
        <v>0</v>
      </c>
      <c r="M8218">
        <v>0</v>
      </c>
      <c r="N8218">
        <v>0</v>
      </c>
      <c r="O8218">
        <v>0</v>
      </c>
      <c r="P8218">
        <v>0</v>
      </c>
      <c r="Q8218">
        <v>0</v>
      </c>
    </row>
    <row r="8219" spans="1:17" x14ac:dyDescent="0.25">
      <c r="A8219" t="s">
        <v>26897</v>
      </c>
      <c r="B8219" t="s">
        <v>74</v>
      </c>
      <c r="C8219" t="s">
        <v>135</v>
      </c>
      <c r="D8219" t="s">
        <v>526</v>
      </c>
      <c r="E8219" t="s">
        <v>21471</v>
      </c>
      <c r="F8219" t="s">
        <v>396</v>
      </c>
      <c r="G8219">
        <v>0</v>
      </c>
      <c r="H8219">
        <v>16</v>
      </c>
      <c r="I8219">
        <v>2</v>
      </c>
      <c r="J8219">
        <v>13</v>
      </c>
      <c r="K8219">
        <v>0</v>
      </c>
      <c r="L8219">
        <v>1</v>
      </c>
      <c r="M8219">
        <v>0</v>
      </c>
      <c r="N8219">
        <v>0</v>
      </c>
      <c r="O8219">
        <v>0</v>
      </c>
      <c r="P8219">
        <v>0</v>
      </c>
      <c r="Q8219">
        <v>0</v>
      </c>
    </row>
    <row r="8220" spans="1:17" x14ac:dyDescent="0.25">
      <c r="A8220" t="s">
        <v>26898</v>
      </c>
      <c r="B8220" t="s">
        <v>74</v>
      </c>
      <c r="C8220" t="s">
        <v>135</v>
      </c>
      <c r="D8220" t="s">
        <v>526</v>
      </c>
      <c r="E8220" t="s">
        <v>21471</v>
      </c>
      <c r="F8220" t="s">
        <v>4236</v>
      </c>
      <c r="G8220">
        <v>0</v>
      </c>
      <c r="H8220">
        <v>16</v>
      </c>
      <c r="I8220">
        <v>2</v>
      </c>
      <c r="J8220">
        <v>11</v>
      </c>
      <c r="K8220">
        <v>2</v>
      </c>
      <c r="L8220">
        <v>1</v>
      </c>
      <c r="M8220">
        <v>0</v>
      </c>
      <c r="N8220">
        <v>0</v>
      </c>
      <c r="O8220">
        <v>0</v>
      </c>
      <c r="P8220">
        <v>0</v>
      </c>
      <c r="Q8220">
        <v>0</v>
      </c>
    </row>
    <row r="8221" spans="1:17" x14ac:dyDescent="0.25">
      <c r="A8221" t="s">
        <v>26899</v>
      </c>
      <c r="B8221" t="s">
        <v>74</v>
      </c>
      <c r="C8221" t="s">
        <v>135</v>
      </c>
      <c r="D8221" t="s">
        <v>526</v>
      </c>
      <c r="E8221" t="s">
        <v>21471</v>
      </c>
      <c r="F8221" t="s">
        <v>4238</v>
      </c>
      <c r="G8221">
        <v>0</v>
      </c>
      <c r="H8221">
        <v>0</v>
      </c>
      <c r="I8221">
        <v>0</v>
      </c>
      <c r="J8221">
        <v>0</v>
      </c>
      <c r="K8221">
        <v>0</v>
      </c>
      <c r="L8221">
        <v>0</v>
      </c>
      <c r="M8221">
        <v>16</v>
      </c>
      <c r="N8221">
        <v>0</v>
      </c>
      <c r="O8221">
        <v>0</v>
      </c>
      <c r="P8221">
        <v>0</v>
      </c>
      <c r="Q8221">
        <v>0</v>
      </c>
    </row>
    <row r="8222" spans="1:17" x14ac:dyDescent="0.25">
      <c r="A8222" t="s">
        <v>26900</v>
      </c>
      <c r="B8222" t="s">
        <v>74</v>
      </c>
      <c r="C8222" t="s">
        <v>135</v>
      </c>
      <c r="D8222" t="s">
        <v>526</v>
      </c>
      <c r="E8222" t="s">
        <v>21471</v>
      </c>
      <c r="F8222" t="s">
        <v>397</v>
      </c>
      <c r="G8222">
        <v>0</v>
      </c>
      <c r="H8222">
        <v>16</v>
      </c>
      <c r="I8222">
        <v>2</v>
      </c>
      <c r="J8222">
        <v>11</v>
      </c>
      <c r="K8222">
        <v>2</v>
      </c>
      <c r="L8222">
        <v>1</v>
      </c>
      <c r="M8222">
        <v>0</v>
      </c>
      <c r="N8222">
        <v>0</v>
      </c>
      <c r="O8222">
        <v>0</v>
      </c>
      <c r="P8222">
        <v>0</v>
      </c>
      <c r="Q8222">
        <v>0</v>
      </c>
    </row>
    <row r="8223" spans="1:17" x14ac:dyDescent="0.25">
      <c r="A8223" t="s">
        <v>26901</v>
      </c>
      <c r="B8223" t="s">
        <v>74</v>
      </c>
      <c r="C8223" t="s">
        <v>135</v>
      </c>
      <c r="D8223" t="s">
        <v>526</v>
      </c>
      <c r="E8223" t="s">
        <v>21471</v>
      </c>
      <c r="F8223" t="s">
        <v>398</v>
      </c>
      <c r="G8223">
        <v>0</v>
      </c>
      <c r="H8223">
        <v>16</v>
      </c>
      <c r="I8223">
        <v>2</v>
      </c>
      <c r="J8223">
        <v>12</v>
      </c>
      <c r="K8223">
        <v>1</v>
      </c>
      <c r="L8223">
        <v>1</v>
      </c>
      <c r="M8223">
        <v>0</v>
      </c>
      <c r="N8223">
        <v>0</v>
      </c>
      <c r="O8223">
        <v>0</v>
      </c>
      <c r="P8223">
        <v>0</v>
      </c>
      <c r="Q8223">
        <v>0</v>
      </c>
    </row>
    <row r="8224" spans="1:17" x14ac:dyDescent="0.25">
      <c r="A8224" t="s">
        <v>26902</v>
      </c>
      <c r="B8224" t="s">
        <v>74</v>
      </c>
      <c r="C8224" t="s">
        <v>135</v>
      </c>
      <c r="D8224" t="s">
        <v>526</v>
      </c>
      <c r="E8224" t="s">
        <v>21471</v>
      </c>
      <c r="F8224" t="s">
        <v>4242</v>
      </c>
      <c r="G8224">
        <v>0</v>
      </c>
      <c r="H8224">
        <v>0</v>
      </c>
      <c r="I8224">
        <v>0</v>
      </c>
      <c r="J8224">
        <v>0</v>
      </c>
      <c r="K8224">
        <v>0</v>
      </c>
      <c r="L8224">
        <v>0</v>
      </c>
      <c r="M8224">
        <v>16</v>
      </c>
      <c r="N8224">
        <v>0</v>
      </c>
      <c r="O8224">
        <v>0</v>
      </c>
      <c r="P8224">
        <v>0</v>
      </c>
      <c r="Q8224">
        <v>0</v>
      </c>
    </row>
    <row r="8225" spans="1:17" x14ac:dyDescent="0.25">
      <c r="A8225" t="s">
        <v>26903</v>
      </c>
      <c r="B8225" t="s">
        <v>74</v>
      </c>
      <c r="C8225" t="s">
        <v>135</v>
      </c>
      <c r="D8225" t="s">
        <v>526</v>
      </c>
      <c r="E8225" t="s">
        <v>21471</v>
      </c>
      <c r="F8225" t="s">
        <v>399</v>
      </c>
      <c r="G8225">
        <v>0</v>
      </c>
      <c r="H8225">
        <v>16</v>
      </c>
      <c r="I8225">
        <v>2</v>
      </c>
      <c r="J8225">
        <v>12</v>
      </c>
      <c r="K8225">
        <v>1</v>
      </c>
      <c r="L8225">
        <v>1</v>
      </c>
      <c r="M8225">
        <v>0</v>
      </c>
      <c r="N8225">
        <v>0</v>
      </c>
      <c r="O8225">
        <v>0</v>
      </c>
      <c r="P8225">
        <v>0</v>
      </c>
      <c r="Q8225">
        <v>0</v>
      </c>
    </row>
    <row r="8226" spans="1:17" x14ac:dyDescent="0.25">
      <c r="A8226" t="s">
        <v>26904</v>
      </c>
      <c r="B8226" t="s">
        <v>74</v>
      </c>
      <c r="C8226" t="s">
        <v>135</v>
      </c>
      <c r="D8226" t="s">
        <v>526</v>
      </c>
      <c r="E8226" t="s">
        <v>21471</v>
      </c>
      <c r="F8226" t="s">
        <v>4245</v>
      </c>
      <c r="G8226">
        <v>0</v>
      </c>
      <c r="H8226">
        <v>0</v>
      </c>
      <c r="I8226">
        <v>0</v>
      </c>
      <c r="J8226">
        <v>0</v>
      </c>
      <c r="K8226">
        <v>0</v>
      </c>
      <c r="L8226">
        <v>0</v>
      </c>
      <c r="M8226">
        <v>16</v>
      </c>
      <c r="N8226">
        <v>0</v>
      </c>
      <c r="O8226">
        <v>0</v>
      </c>
      <c r="P8226">
        <v>0</v>
      </c>
      <c r="Q8226">
        <v>0</v>
      </c>
    </row>
    <row r="8227" spans="1:17" x14ac:dyDescent="0.25">
      <c r="A8227" t="s">
        <v>26905</v>
      </c>
      <c r="B8227" t="s">
        <v>74</v>
      </c>
      <c r="C8227" t="s">
        <v>135</v>
      </c>
      <c r="D8227" t="s">
        <v>526</v>
      </c>
      <c r="E8227" t="s">
        <v>21471</v>
      </c>
      <c r="F8227" t="s">
        <v>394</v>
      </c>
      <c r="G8227">
        <v>0</v>
      </c>
      <c r="H8227">
        <v>0</v>
      </c>
      <c r="I8227">
        <v>0</v>
      </c>
      <c r="J8227">
        <v>0</v>
      </c>
      <c r="K8227">
        <v>0</v>
      </c>
      <c r="L8227">
        <v>0</v>
      </c>
      <c r="M8227">
        <v>0</v>
      </c>
      <c r="N8227">
        <v>9</v>
      </c>
      <c r="O8227">
        <v>8</v>
      </c>
      <c r="P8227">
        <v>1</v>
      </c>
      <c r="Q8227">
        <v>0</v>
      </c>
    </row>
    <row r="8228" spans="1:17" x14ac:dyDescent="0.25">
      <c r="A8228" t="s">
        <v>26906</v>
      </c>
      <c r="B8228" t="s">
        <v>74</v>
      </c>
      <c r="C8228" t="s">
        <v>135</v>
      </c>
      <c r="D8228" t="s">
        <v>526</v>
      </c>
      <c r="E8228" t="s">
        <v>21471</v>
      </c>
      <c r="F8228" t="s">
        <v>395</v>
      </c>
      <c r="G8228">
        <v>0</v>
      </c>
      <c r="H8228">
        <v>0</v>
      </c>
      <c r="I8228">
        <v>0</v>
      </c>
      <c r="J8228">
        <v>0</v>
      </c>
      <c r="K8228">
        <v>0</v>
      </c>
      <c r="L8228">
        <v>0</v>
      </c>
      <c r="M8228">
        <v>0</v>
      </c>
      <c r="N8228">
        <v>5</v>
      </c>
      <c r="O8228">
        <v>5</v>
      </c>
      <c r="P8228">
        <v>0</v>
      </c>
      <c r="Q8228">
        <v>0</v>
      </c>
    </row>
    <row r="8229" spans="1:17" x14ac:dyDescent="0.25">
      <c r="A8229" t="s">
        <v>26907</v>
      </c>
      <c r="B8229" t="s">
        <v>74</v>
      </c>
      <c r="C8229" t="s">
        <v>135</v>
      </c>
      <c r="D8229" t="s">
        <v>526</v>
      </c>
      <c r="E8229" t="s">
        <v>21471</v>
      </c>
      <c r="F8229" t="s">
        <v>525</v>
      </c>
      <c r="G8229">
        <v>16</v>
      </c>
      <c r="H8229">
        <v>0</v>
      </c>
      <c r="I8229">
        <v>0</v>
      </c>
      <c r="J8229">
        <v>0</v>
      </c>
      <c r="K8229">
        <v>0</v>
      </c>
      <c r="L8229">
        <v>0</v>
      </c>
      <c r="M8229">
        <v>0</v>
      </c>
      <c r="N8229">
        <v>0</v>
      </c>
      <c r="O8229">
        <v>0</v>
      </c>
      <c r="P8229">
        <v>0</v>
      </c>
      <c r="Q8229">
        <v>0</v>
      </c>
    </row>
    <row r="8230" spans="1:17" x14ac:dyDescent="0.25">
      <c r="A8230" t="s">
        <v>14301</v>
      </c>
      <c r="B8230" t="s">
        <v>74</v>
      </c>
      <c r="C8230" t="s">
        <v>135</v>
      </c>
      <c r="D8230" t="s">
        <v>12971</v>
      </c>
      <c r="E8230" t="s">
        <v>563</v>
      </c>
      <c r="F8230" t="s">
        <v>525</v>
      </c>
      <c r="G8230">
        <v>1</v>
      </c>
      <c r="H8230">
        <v>0</v>
      </c>
      <c r="I8230">
        <v>0</v>
      </c>
      <c r="J8230">
        <v>0</v>
      </c>
      <c r="K8230">
        <v>0</v>
      </c>
      <c r="L8230">
        <v>0</v>
      </c>
      <c r="M8230">
        <v>0</v>
      </c>
      <c r="N8230">
        <v>0</v>
      </c>
      <c r="O8230">
        <v>0</v>
      </c>
      <c r="P8230">
        <v>0</v>
      </c>
      <c r="Q8230">
        <v>0</v>
      </c>
    </row>
    <row r="8231" spans="1:17" x14ac:dyDescent="0.25">
      <c r="A8231" t="s">
        <v>26908</v>
      </c>
      <c r="B8231" t="s">
        <v>74</v>
      </c>
      <c r="C8231" t="s">
        <v>135</v>
      </c>
      <c r="D8231" t="s">
        <v>12971</v>
      </c>
      <c r="E8231" t="s">
        <v>21471</v>
      </c>
      <c r="F8231" t="s">
        <v>525</v>
      </c>
      <c r="G8231">
        <v>4</v>
      </c>
      <c r="H8231">
        <v>0</v>
      </c>
      <c r="I8231">
        <v>0</v>
      </c>
      <c r="J8231">
        <v>0</v>
      </c>
      <c r="K8231">
        <v>0</v>
      </c>
      <c r="L8231">
        <v>0</v>
      </c>
      <c r="M8231">
        <v>0</v>
      </c>
      <c r="N8231">
        <v>0</v>
      </c>
      <c r="O8231">
        <v>0</v>
      </c>
      <c r="P8231">
        <v>0</v>
      </c>
      <c r="Q8231">
        <v>0</v>
      </c>
    </row>
    <row r="8232" spans="1:17" x14ac:dyDescent="0.25">
      <c r="A8232" t="s">
        <v>26909</v>
      </c>
      <c r="B8232" t="s">
        <v>74</v>
      </c>
      <c r="C8232" t="s">
        <v>136</v>
      </c>
      <c r="D8232" t="s">
        <v>529</v>
      </c>
      <c r="E8232" t="s">
        <v>21471</v>
      </c>
      <c r="F8232" t="s">
        <v>525</v>
      </c>
      <c r="G8232">
        <v>1</v>
      </c>
      <c r="H8232">
        <v>0</v>
      </c>
      <c r="I8232">
        <v>0</v>
      </c>
      <c r="J8232">
        <v>0</v>
      </c>
      <c r="K8232">
        <v>0</v>
      </c>
      <c r="L8232">
        <v>0</v>
      </c>
      <c r="M8232">
        <v>0</v>
      </c>
      <c r="N8232">
        <v>0</v>
      </c>
      <c r="O8232">
        <v>0</v>
      </c>
      <c r="P8232">
        <v>0</v>
      </c>
      <c r="Q8232">
        <v>0</v>
      </c>
    </row>
    <row r="8233" spans="1:17" x14ac:dyDescent="0.25">
      <c r="A8233" t="s">
        <v>14302</v>
      </c>
      <c r="B8233" t="s">
        <v>74</v>
      </c>
      <c r="C8233" t="s">
        <v>136</v>
      </c>
      <c r="D8233" t="s">
        <v>526</v>
      </c>
      <c r="E8233" t="s">
        <v>563</v>
      </c>
      <c r="F8233" t="s">
        <v>396</v>
      </c>
      <c r="G8233">
        <v>0</v>
      </c>
      <c r="H8233">
        <v>3</v>
      </c>
      <c r="I8233">
        <v>1</v>
      </c>
      <c r="J8233">
        <v>2</v>
      </c>
      <c r="K8233">
        <v>0</v>
      </c>
      <c r="L8233">
        <v>0</v>
      </c>
      <c r="M8233">
        <v>0</v>
      </c>
      <c r="N8233">
        <v>0</v>
      </c>
      <c r="O8233">
        <v>0</v>
      </c>
      <c r="P8233">
        <v>0</v>
      </c>
      <c r="Q8233">
        <v>0</v>
      </c>
    </row>
    <row r="8234" spans="1:17" x14ac:dyDescent="0.25">
      <c r="A8234" t="s">
        <v>14303</v>
      </c>
      <c r="B8234" t="s">
        <v>74</v>
      </c>
      <c r="C8234" t="s">
        <v>136</v>
      </c>
      <c r="D8234" t="s">
        <v>526</v>
      </c>
      <c r="E8234" t="s">
        <v>563</v>
      </c>
      <c r="F8234" t="s">
        <v>4236</v>
      </c>
      <c r="G8234">
        <v>0</v>
      </c>
      <c r="H8234">
        <v>3</v>
      </c>
      <c r="I8234">
        <v>1</v>
      </c>
      <c r="J8234">
        <v>2</v>
      </c>
      <c r="K8234">
        <v>0</v>
      </c>
      <c r="L8234">
        <v>0</v>
      </c>
      <c r="M8234">
        <v>0</v>
      </c>
      <c r="N8234">
        <v>0</v>
      </c>
      <c r="O8234">
        <v>0</v>
      </c>
      <c r="P8234">
        <v>0</v>
      </c>
      <c r="Q8234">
        <v>0</v>
      </c>
    </row>
    <row r="8235" spans="1:17" x14ac:dyDescent="0.25">
      <c r="A8235" t="s">
        <v>14304</v>
      </c>
      <c r="B8235" t="s">
        <v>74</v>
      </c>
      <c r="C8235" t="s">
        <v>136</v>
      </c>
      <c r="D8235" t="s">
        <v>526</v>
      </c>
      <c r="E8235" t="s">
        <v>563</v>
      </c>
      <c r="F8235" t="s">
        <v>4238</v>
      </c>
      <c r="G8235">
        <v>0</v>
      </c>
      <c r="H8235">
        <v>0</v>
      </c>
      <c r="I8235">
        <v>0</v>
      </c>
      <c r="J8235">
        <v>0</v>
      </c>
      <c r="K8235">
        <v>0</v>
      </c>
      <c r="L8235">
        <v>0</v>
      </c>
      <c r="M8235">
        <v>3</v>
      </c>
      <c r="N8235">
        <v>0</v>
      </c>
      <c r="O8235">
        <v>0</v>
      </c>
      <c r="P8235">
        <v>0</v>
      </c>
      <c r="Q8235">
        <v>0</v>
      </c>
    </row>
    <row r="8236" spans="1:17" x14ac:dyDescent="0.25">
      <c r="A8236" t="s">
        <v>18711</v>
      </c>
      <c r="B8236" t="s">
        <v>74</v>
      </c>
      <c r="C8236" t="s">
        <v>198</v>
      </c>
      <c r="D8236" t="s">
        <v>526</v>
      </c>
      <c r="E8236" t="s">
        <v>563</v>
      </c>
      <c r="F8236" t="s">
        <v>394</v>
      </c>
      <c r="G8236">
        <v>0</v>
      </c>
      <c r="H8236">
        <v>0</v>
      </c>
      <c r="I8236">
        <v>0</v>
      </c>
      <c r="J8236">
        <v>0</v>
      </c>
      <c r="K8236">
        <v>0</v>
      </c>
      <c r="L8236">
        <v>0</v>
      </c>
      <c r="M8236">
        <v>0</v>
      </c>
      <c r="N8236">
        <v>2</v>
      </c>
      <c r="O8236">
        <v>2</v>
      </c>
      <c r="P8236">
        <v>0</v>
      </c>
      <c r="Q8236">
        <v>0</v>
      </c>
    </row>
    <row r="8237" spans="1:17" x14ac:dyDescent="0.25">
      <c r="A8237" t="s">
        <v>18712</v>
      </c>
      <c r="B8237" t="s">
        <v>74</v>
      </c>
      <c r="C8237" t="s">
        <v>198</v>
      </c>
      <c r="D8237" t="s">
        <v>526</v>
      </c>
      <c r="E8237" t="s">
        <v>563</v>
      </c>
      <c r="F8237" t="s">
        <v>395</v>
      </c>
      <c r="G8237">
        <v>0</v>
      </c>
      <c r="H8237">
        <v>0</v>
      </c>
      <c r="I8237">
        <v>0</v>
      </c>
      <c r="J8237">
        <v>0</v>
      </c>
      <c r="K8237">
        <v>0</v>
      </c>
      <c r="L8237">
        <v>0</v>
      </c>
      <c r="M8237">
        <v>0</v>
      </c>
      <c r="N8237">
        <v>2</v>
      </c>
      <c r="O8237">
        <v>2</v>
      </c>
      <c r="P8237">
        <v>0</v>
      </c>
      <c r="Q8237">
        <v>0</v>
      </c>
    </row>
    <row r="8238" spans="1:17" x14ac:dyDescent="0.25">
      <c r="A8238" t="s">
        <v>18713</v>
      </c>
      <c r="B8238" t="s">
        <v>74</v>
      </c>
      <c r="C8238" t="s">
        <v>198</v>
      </c>
      <c r="D8238" t="s">
        <v>526</v>
      </c>
      <c r="E8238" t="s">
        <v>563</v>
      </c>
      <c r="F8238" t="s">
        <v>525</v>
      </c>
      <c r="G8238">
        <v>4</v>
      </c>
      <c r="H8238">
        <v>0</v>
      </c>
      <c r="I8238">
        <v>0</v>
      </c>
      <c r="J8238">
        <v>0</v>
      </c>
      <c r="K8238">
        <v>0</v>
      </c>
      <c r="L8238">
        <v>0</v>
      </c>
      <c r="M8238">
        <v>0</v>
      </c>
      <c r="N8238">
        <v>0</v>
      </c>
      <c r="O8238">
        <v>0</v>
      </c>
      <c r="P8238">
        <v>0</v>
      </c>
      <c r="Q8238">
        <v>0</v>
      </c>
    </row>
    <row r="8239" spans="1:17" x14ac:dyDescent="0.25">
      <c r="A8239" t="s">
        <v>26910</v>
      </c>
      <c r="B8239" t="s">
        <v>74</v>
      </c>
      <c r="C8239" t="s">
        <v>198</v>
      </c>
      <c r="D8239" t="s">
        <v>526</v>
      </c>
      <c r="E8239" t="s">
        <v>21471</v>
      </c>
      <c r="F8239" t="s">
        <v>396</v>
      </c>
      <c r="G8239">
        <v>0</v>
      </c>
      <c r="H8239">
        <v>1</v>
      </c>
      <c r="I8239">
        <v>0</v>
      </c>
      <c r="J8239">
        <v>0</v>
      </c>
      <c r="K8239">
        <v>1</v>
      </c>
      <c r="L8239">
        <v>0</v>
      </c>
      <c r="M8239">
        <v>0</v>
      </c>
      <c r="N8239">
        <v>0</v>
      </c>
      <c r="O8239">
        <v>0</v>
      </c>
      <c r="P8239">
        <v>0</v>
      </c>
      <c r="Q8239">
        <v>0</v>
      </c>
    </row>
    <row r="8240" spans="1:17" x14ac:dyDescent="0.25">
      <c r="A8240" t="s">
        <v>26911</v>
      </c>
      <c r="B8240" t="s">
        <v>74</v>
      </c>
      <c r="C8240" t="s">
        <v>198</v>
      </c>
      <c r="D8240" t="s">
        <v>526</v>
      </c>
      <c r="E8240" t="s">
        <v>21471</v>
      </c>
      <c r="F8240" t="s">
        <v>4236</v>
      </c>
      <c r="G8240">
        <v>0</v>
      </c>
      <c r="H8240">
        <v>1</v>
      </c>
      <c r="I8240">
        <v>0</v>
      </c>
      <c r="J8240">
        <v>0</v>
      </c>
      <c r="K8240">
        <v>1</v>
      </c>
      <c r="L8240">
        <v>0</v>
      </c>
      <c r="M8240">
        <v>0</v>
      </c>
      <c r="N8240">
        <v>0</v>
      </c>
      <c r="O8240">
        <v>0</v>
      </c>
      <c r="P8240">
        <v>0</v>
      </c>
      <c r="Q8240">
        <v>0</v>
      </c>
    </row>
    <row r="8241" spans="1:17" x14ac:dyDescent="0.25">
      <c r="A8241" t="s">
        <v>26912</v>
      </c>
      <c r="B8241" t="s">
        <v>74</v>
      </c>
      <c r="C8241" t="s">
        <v>198</v>
      </c>
      <c r="D8241" t="s">
        <v>526</v>
      </c>
      <c r="E8241" t="s">
        <v>21471</v>
      </c>
      <c r="F8241" t="s">
        <v>4238</v>
      </c>
      <c r="G8241">
        <v>0</v>
      </c>
      <c r="H8241">
        <v>0</v>
      </c>
      <c r="I8241">
        <v>0</v>
      </c>
      <c r="J8241">
        <v>0</v>
      </c>
      <c r="K8241">
        <v>0</v>
      </c>
      <c r="L8241">
        <v>0</v>
      </c>
      <c r="M8241">
        <v>1</v>
      </c>
      <c r="N8241">
        <v>0</v>
      </c>
      <c r="O8241">
        <v>0</v>
      </c>
      <c r="P8241">
        <v>0</v>
      </c>
      <c r="Q8241">
        <v>0</v>
      </c>
    </row>
    <row r="8242" spans="1:17" x14ac:dyDescent="0.25">
      <c r="A8242" t="s">
        <v>26913</v>
      </c>
      <c r="B8242" t="s">
        <v>74</v>
      </c>
      <c r="C8242" t="s">
        <v>198</v>
      </c>
      <c r="D8242" t="s">
        <v>526</v>
      </c>
      <c r="E8242" t="s">
        <v>21471</v>
      </c>
      <c r="F8242" t="s">
        <v>397</v>
      </c>
      <c r="G8242">
        <v>0</v>
      </c>
      <c r="H8242">
        <v>1</v>
      </c>
      <c r="I8242">
        <v>0</v>
      </c>
      <c r="J8242">
        <v>0</v>
      </c>
      <c r="K8242">
        <v>1</v>
      </c>
      <c r="L8242">
        <v>0</v>
      </c>
      <c r="M8242">
        <v>0</v>
      </c>
      <c r="N8242">
        <v>0</v>
      </c>
      <c r="O8242">
        <v>0</v>
      </c>
      <c r="P8242">
        <v>0</v>
      </c>
      <c r="Q8242">
        <v>0</v>
      </c>
    </row>
    <row r="8243" spans="1:17" x14ac:dyDescent="0.25">
      <c r="A8243" t="s">
        <v>26914</v>
      </c>
      <c r="B8243" t="s">
        <v>74</v>
      </c>
      <c r="C8243" t="s">
        <v>198</v>
      </c>
      <c r="D8243" t="s">
        <v>526</v>
      </c>
      <c r="E8243" t="s">
        <v>21471</v>
      </c>
      <c r="F8243" t="s">
        <v>398</v>
      </c>
      <c r="G8243">
        <v>0</v>
      </c>
      <c r="H8243">
        <v>1</v>
      </c>
      <c r="I8243">
        <v>0</v>
      </c>
      <c r="J8243">
        <v>0</v>
      </c>
      <c r="K8243">
        <v>1</v>
      </c>
      <c r="L8243">
        <v>0</v>
      </c>
      <c r="M8243">
        <v>0</v>
      </c>
      <c r="N8243">
        <v>0</v>
      </c>
      <c r="O8243">
        <v>0</v>
      </c>
      <c r="P8243">
        <v>0</v>
      </c>
      <c r="Q8243">
        <v>0</v>
      </c>
    </row>
    <row r="8244" spans="1:17" x14ac:dyDescent="0.25">
      <c r="A8244" t="s">
        <v>26915</v>
      </c>
      <c r="B8244" t="s">
        <v>74</v>
      </c>
      <c r="C8244" t="s">
        <v>198</v>
      </c>
      <c r="D8244" t="s">
        <v>526</v>
      </c>
      <c r="E8244" t="s">
        <v>21471</v>
      </c>
      <c r="F8244" t="s">
        <v>4242</v>
      </c>
      <c r="G8244">
        <v>0</v>
      </c>
      <c r="H8244">
        <v>0</v>
      </c>
      <c r="I8244">
        <v>0</v>
      </c>
      <c r="J8244">
        <v>0</v>
      </c>
      <c r="K8244">
        <v>0</v>
      </c>
      <c r="L8244">
        <v>0</v>
      </c>
      <c r="M8244">
        <v>1</v>
      </c>
      <c r="N8244">
        <v>0</v>
      </c>
      <c r="O8244">
        <v>0</v>
      </c>
      <c r="P8244">
        <v>0</v>
      </c>
      <c r="Q8244">
        <v>0</v>
      </c>
    </row>
    <row r="8245" spans="1:17" x14ac:dyDescent="0.25">
      <c r="A8245" t="s">
        <v>26916</v>
      </c>
      <c r="B8245" t="s">
        <v>74</v>
      </c>
      <c r="C8245" t="s">
        <v>198</v>
      </c>
      <c r="D8245" t="s">
        <v>526</v>
      </c>
      <c r="E8245" t="s">
        <v>21471</v>
      </c>
      <c r="F8245" t="s">
        <v>399</v>
      </c>
      <c r="G8245">
        <v>0</v>
      </c>
      <c r="H8245">
        <v>1</v>
      </c>
      <c r="I8245">
        <v>0</v>
      </c>
      <c r="J8245">
        <v>0</v>
      </c>
      <c r="K8245">
        <v>1</v>
      </c>
      <c r="L8245">
        <v>0</v>
      </c>
      <c r="M8245">
        <v>0</v>
      </c>
      <c r="N8245">
        <v>0</v>
      </c>
      <c r="O8245">
        <v>0</v>
      </c>
      <c r="P8245">
        <v>0</v>
      </c>
      <c r="Q8245">
        <v>0</v>
      </c>
    </row>
    <row r="8246" spans="1:17" x14ac:dyDescent="0.25">
      <c r="A8246" t="s">
        <v>26917</v>
      </c>
      <c r="B8246" t="s">
        <v>74</v>
      </c>
      <c r="C8246" t="s">
        <v>198</v>
      </c>
      <c r="D8246" t="s">
        <v>526</v>
      </c>
      <c r="E8246" t="s">
        <v>21471</v>
      </c>
      <c r="F8246" t="s">
        <v>4245</v>
      </c>
      <c r="G8246">
        <v>0</v>
      </c>
      <c r="H8246">
        <v>0</v>
      </c>
      <c r="I8246">
        <v>0</v>
      </c>
      <c r="J8246">
        <v>0</v>
      </c>
      <c r="K8246">
        <v>0</v>
      </c>
      <c r="L8246">
        <v>0</v>
      </c>
      <c r="M8246">
        <v>1</v>
      </c>
      <c r="N8246">
        <v>0</v>
      </c>
      <c r="O8246">
        <v>0</v>
      </c>
      <c r="P8246">
        <v>0</v>
      </c>
      <c r="Q8246">
        <v>0</v>
      </c>
    </row>
    <row r="8247" spans="1:17" x14ac:dyDescent="0.25">
      <c r="A8247" t="s">
        <v>26918</v>
      </c>
      <c r="B8247" t="s">
        <v>74</v>
      </c>
      <c r="C8247" t="s">
        <v>198</v>
      </c>
      <c r="D8247" t="s">
        <v>526</v>
      </c>
      <c r="E8247" t="s">
        <v>21471</v>
      </c>
      <c r="F8247" t="s">
        <v>394</v>
      </c>
      <c r="G8247">
        <v>0</v>
      </c>
      <c r="H8247">
        <v>0</v>
      </c>
      <c r="I8247">
        <v>0</v>
      </c>
      <c r="J8247">
        <v>0</v>
      </c>
      <c r="K8247">
        <v>0</v>
      </c>
      <c r="L8247">
        <v>0</v>
      </c>
      <c r="M8247">
        <v>0</v>
      </c>
      <c r="N8247">
        <v>0</v>
      </c>
      <c r="O8247">
        <v>0</v>
      </c>
      <c r="P8247">
        <v>0</v>
      </c>
      <c r="Q8247">
        <v>0</v>
      </c>
    </row>
    <row r="8248" spans="1:17" x14ac:dyDescent="0.25">
      <c r="A8248" t="s">
        <v>26919</v>
      </c>
      <c r="B8248" t="s">
        <v>74</v>
      </c>
      <c r="C8248" t="s">
        <v>198</v>
      </c>
      <c r="D8248" t="s">
        <v>526</v>
      </c>
      <c r="E8248" t="s">
        <v>21471</v>
      </c>
      <c r="F8248" t="s">
        <v>395</v>
      </c>
      <c r="G8248">
        <v>0</v>
      </c>
      <c r="H8248">
        <v>0</v>
      </c>
      <c r="I8248">
        <v>0</v>
      </c>
      <c r="J8248">
        <v>0</v>
      </c>
      <c r="K8248">
        <v>0</v>
      </c>
      <c r="L8248">
        <v>0</v>
      </c>
      <c r="M8248">
        <v>0</v>
      </c>
      <c r="N8248">
        <v>0</v>
      </c>
      <c r="O8248">
        <v>0</v>
      </c>
      <c r="P8248">
        <v>0</v>
      </c>
      <c r="Q8248">
        <v>0</v>
      </c>
    </row>
    <row r="8249" spans="1:17" x14ac:dyDescent="0.25">
      <c r="A8249" t="s">
        <v>26920</v>
      </c>
      <c r="B8249" t="s">
        <v>74</v>
      </c>
      <c r="C8249" t="s">
        <v>198</v>
      </c>
      <c r="D8249" t="s">
        <v>526</v>
      </c>
      <c r="E8249" t="s">
        <v>21471</v>
      </c>
      <c r="F8249" t="s">
        <v>525</v>
      </c>
      <c r="G8249">
        <v>1</v>
      </c>
      <c r="H8249">
        <v>0</v>
      </c>
      <c r="I8249">
        <v>0</v>
      </c>
      <c r="J8249">
        <v>0</v>
      </c>
      <c r="K8249">
        <v>0</v>
      </c>
      <c r="L8249">
        <v>0</v>
      </c>
      <c r="M8249">
        <v>0</v>
      </c>
      <c r="N8249">
        <v>0</v>
      </c>
      <c r="O8249">
        <v>0</v>
      </c>
      <c r="P8249">
        <v>0</v>
      </c>
      <c r="Q8249">
        <v>0</v>
      </c>
    </row>
    <row r="8250" spans="1:17" x14ac:dyDescent="0.25">
      <c r="A8250" t="s">
        <v>18714</v>
      </c>
      <c r="B8250" t="s">
        <v>74</v>
      </c>
      <c r="C8250" t="s">
        <v>198</v>
      </c>
      <c r="D8250" t="s">
        <v>12971</v>
      </c>
      <c r="E8250" t="s">
        <v>563</v>
      </c>
      <c r="F8250" t="s">
        <v>525</v>
      </c>
      <c r="G8250">
        <v>1</v>
      </c>
      <c r="H8250">
        <v>0</v>
      </c>
      <c r="I8250">
        <v>0</v>
      </c>
      <c r="J8250">
        <v>0</v>
      </c>
      <c r="K8250">
        <v>0</v>
      </c>
      <c r="L8250">
        <v>0</v>
      </c>
      <c r="M8250">
        <v>0</v>
      </c>
      <c r="N8250">
        <v>0</v>
      </c>
      <c r="O8250">
        <v>0</v>
      </c>
      <c r="P8250">
        <v>0</v>
      </c>
      <c r="Q8250">
        <v>0</v>
      </c>
    </row>
    <row r="8251" spans="1:17" x14ac:dyDescent="0.25">
      <c r="A8251" t="s">
        <v>18715</v>
      </c>
      <c r="B8251" t="s">
        <v>74</v>
      </c>
      <c r="C8251" t="s">
        <v>199</v>
      </c>
      <c r="D8251" t="s">
        <v>529</v>
      </c>
      <c r="E8251" t="s">
        <v>563</v>
      </c>
      <c r="F8251" t="s">
        <v>525</v>
      </c>
      <c r="G8251">
        <v>2</v>
      </c>
      <c r="H8251">
        <v>0</v>
      </c>
      <c r="I8251">
        <v>0</v>
      </c>
      <c r="J8251">
        <v>0</v>
      </c>
      <c r="K8251">
        <v>0</v>
      </c>
      <c r="L8251">
        <v>0</v>
      </c>
      <c r="M8251">
        <v>0</v>
      </c>
      <c r="N8251">
        <v>0</v>
      </c>
      <c r="O8251">
        <v>0</v>
      </c>
      <c r="P8251">
        <v>0</v>
      </c>
      <c r="Q8251">
        <v>0</v>
      </c>
    </row>
    <row r="8252" spans="1:17" x14ac:dyDescent="0.25">
      <c r="A8252" t="s">
        <v>18716</v>
      </c>
      <c r="B8252" t="s">
        <v>74</v>
      </c>
      <c r="C8252" t="s">
        <v>199</v>
      </c>
      <c r="D8252" t="s">
        <v>526</v>
      </c>
      <c r="E8252" t="s">
        <v>563</v>
      </c>
      <c r="F8252" t="s">
        <v>396</v>
      </c>
      <c r="G8252">
        <v>0</v>
      </c>
      <c r="H8252">
        <v>12</v>
      </c>
      <c r="I8252">
        <v>0</v>
      </c>
      <c r="J8252">
        <v>10</v>
      </c>
      <c r="K8252">
        <v>2</v>
      </c>
      <c r="L8252">
        <v>0</v>
      </c>
      <c r="M8252">
        <v>0</v>
      </c>
      <c r="N8252">
        <v>0</v>
      </c>
      <c r="O8252">
        <v>0</v>
      </c>
      <c r="P8252">
        <v>0</v>
      </c>
      <c r="Q8252">
        <v>0</v>
      </c>
    </row>
    <row r="8253" spans="1:17" x14ac:dyDescent="0.25">
      <c r="A8253" t="s">
        <v>18717</v>
      </c>
      <c r="B8253" t="s">
        <v>74</v>
      </c>
      <c r="C8253" t="s">
        <v>199</v>
      </c>
      <c r="D8253" t="s">
        <v>526</v>
      </c>
      <c r="E8253" t="s">
        <v>563</v>
      </c>
      <c r="F8253" t="s">
        <v>4236</v>
      </c>
      <c r="G8253">
        <v>0</v>
      </c>
      <c r="H8253">
        <v>12</v>
      </c>
      <c r="I8253">
        <v>0</v>
      </c>
      <c r="J8253">
        <v>9</v>
      </c>
      <c r="K8253">
        <v>2</v>
      </c>
      <c r="L8253">
        <v>1</v>
      </c>
      <c r="M8253">
        <v>0</v>
      </c>
      <c r="N8253">
        <v>0</v>
      </c>
      <c r="O8253">
        <v>0</v>
      </c>
      <c r="P8253">
        <v>0</v>
      </c>
      <c r="Q8253">
        <v>0</v>
      </c>
    </row>
    <row r="8254" spans="1:17" x14ac:dyDescent="0.25">
      <c r="A8254" t="s">
        <v>18718</v>
      </c>
      <c r="B8254" t="s">
        <v>74</v>
      </c>
      <c r="C8254" t="s">
        <v>199</v>
      </c>
      <c r="D8254" t="s">
        <v>526</v>
      </c>
      <c r="E8254" t="s">
        <v>563</v>
      </c>
      <c r="F8254" t="s">
        <v>4238</v>
      </c>
      <c r="G8254">
        <v>0</v>
      </c>
      <c r="H8254">
        <v>0</v>
      </c>
      <c r="I8254">
        <v>0</v>
      </c>
      <c r="J8254">
        <v>0</v>
      </c>
      <c r="K8254">
        <v>0</v>
      </c>
      <c r="L8254">
        <v>0</v>
      </c>
      <c r="M8254">
        <v>12</v>
      </c>
      <c r="N8254">
        <v>0</v>
      </c>
      <c r="O8254">
        <v>0</v>
      </c>
      <c r="P8254">
        <v>0</v>
      </c>
      <c r="Q8254">
        <v>0</v>
      </c>
    </row>
    <row r="8255" spans="1:17" x14ac:dyDescent="0.25">
      <c r="A8255" t="s">
        <v>18719</v>
      </c>
      <c r="B8255" t="s">
        <v>74</v>
      </c>
      <c r="C8255" t="s">
        <v>199</v>
      </c>
      <c r="D8255" t="s">
        <v>526</v>
      </c>
      <c r="E8255" t="s">
        <v>563</v>
      </c>
      <c r="F8255" t="s">
        <v>397</v>
      </c>
      <c r="G8255">
        <v>0</v>
      </c>
      <c r="H8255">
        <v>12</v>
      </c>
      <c r="I8255">
        <v>0</v>
      </c>
      <c r="J8255">
        <v>9</v>
      </c>
      <c r="K8255">
        <v>2</v>
      </c>
      <c r="L8255">
        <v>1</v>
      </c>
      <c r="M8255">
        <v>0</v>
      </c>
      <c r="N8255">
        <v>0</v>
      </c>
      <c r="O8255">
        <v>0</v>
      </c>
      <c r="P8255">
        <v>0</v>
      </c>
      <c r="Q8255">
        <v>0</v>
      </c>
    </row>
    <row r="8256" spans="1:17" x14ac:dyDescent="0.25">
      <c r="A8256" t="s">
        <v>13515</v>
      </c>
      <c r="B8256" t="s">
        <v>74</v>
      </c>
      <c r="C8256" t="s">
        <v>199</v>
      </c>
      <c r="D8256" t="s">
        <v>526</v>
      </c>
      <c r="E8256" t="s">
        <v>563</v>
      </c>
      <c r="F8256" t="s">
        <v>398</v>
      </c>
      <c r="G8256">
        <v>0</v>
      </c>
      <c r="H8256">
        <v>12</v>
      </c>
      <c r="I8256">
        <v>0</v>
      </c>
      <c r="J8256">
        <v>9</v>
      </c>
      <c r="K8256">
        <v>2</v>
      </c>
      <c r="L8256">
        <v>1</v>
      </c>
      <c r="M8256">
        <v>0</v>
      </c>
      <c r="N8256">
        <v>0</v>
      </c>
      <c r="O8256">
        <v>0</v>
      </c>
      <c r="P8256">
        <v>0</v>
      </c>
      <c r="Q8256">
        <v>0</v>
      </c>
    </row>
    <row r="8257" spans="1:17" x14ac:dyDescent="0.25">
      <c r="A8257" t="s">
        <v>13516</v>
      </c>
      <c r="B8257" t="s">
        <v>74</v>
      </c>
      <c r="C8257" t="s">
        <v>199</v>
      </c>
      <c r="D8257" t="s">
        <v>526</v>
      </c>
      <c r="E8257" t="s">
        <v>563</v>
      </c>
      <c r="F8257" t="s">
        <v>4242</v>
      </c>
      <c r="G8257">
        <v>0</v>
      </c>
      <c r="H8257">
        <v>0</v>
      </c>
      <c r="I8257">
        <v>0</v>
      </c>
      <c r="J8257">
        <v>0</v>
      </c>
      <c r="K8257">
        <v>0</v>
      </c>
      <c r="L8257">
        <v>0</v>
      </c>
      <c r="M8257">
        <v>12</v>
      </c>
      <c r="N8257">
        <v>0</v>
      </c>
      <c r="O8257">
        <v>0</v>
      </c>
      <c r="P8257">
        <v>0</v>
      </c>
      <c r="Q8257">
        <v>0</v>
      </c>
    </row>
    <row r="8258" spans="1:17" x14ac:dyDescent="0.25">
      <c r="A8258" t="s">
        <v>13517</v>
      </c>
      <c r="B8258" t="s">
        <v>74</v>
      </c>
      <c r="C8258" t="s">
        <v>199</v>
      </c>
      <c r="D8258" t="s">
        <v>526</v>
      </c>
      <c r="E8258" t="s">
        <v>563</v>
      </c>
      <c r="F8258" t="s">
        <v>399</v>
      </c>
      <c r="G8258">
        <v>0</v>
      </c>
      <c r="H8258">
        <v>12</v>
      </c>
      <c r="I8258">
        <v>0</v>
      </c>
      <c r="J8258">
        <v>10</v>
      </c>
      <c r="K8258">
        <v>2</v>
      </c>
      <c r="L8258">
        <v>0</v>
      </c>
      <c r="M8258">
        <v>0</v>
      </c>
      <c r="N8258">
        <v>0</v>
      </c>
      <c r="O8258">
        <v>0</v>
      </c>
      <c r="P8258">
        <v>0</v>
      </c>
      <c r="Q8258">
        <v>0</v>
      </c>
    </row>
    <row r="8259" spans="1:17" x14ac:dyDescent="0.25">
      <c r="A8259" t="s">
        <v>13518</v>
      </c>
      <c r="B8259" t="s">
        <v>74</v>
      </c>
      <c r="C8259" t="s">
        <v>199</v>
      </c>
      <c r="D8259" t="s">
        <v>526</v>
      </c>
      <c r="E8259" t="s">
        <v>563</v>
      </c>
      <c r="F8259" t="s">
        <v>4245</v>
      </c>
      <c r="G8259">
        <v>0</v>
      </c>
      <c r="H8259">
        <v>0</v>
      </c>
      <c r="I8259">
        <v>0</v>
      </c>
      <c r="J8259">
        <v>0</v>
      </c>
      <c r="K8259">
        <v>0</v>
      </c>
      <c r="L8259">
        <v>0</v>
      </c>
      <c r="M8259">
        <v>12</v>
      </c>
      <c r="N8259">
        <v>0</v>
      </c>
      <c r="O8259">
        <v>0</v>
      </c>
      <c r="P8259">
        <v>0</v>
      </c>
      <c r="Q8259">
        <v>0</v>
      </c>
    </row>
    <row r="8260" spans="1:17" x14ac:dyDescent="0.25">
      <c r="A8260" t="s">
        <v>13519</v>
      </c>
      <c r="B8260" t="s">
        <v>74</v>
      </c>
      <c r="C8260" t="s">
        <v>199</v>
      </c>
      <c r="D8260" t="s">
        <v>526</v>
      </c>
      <c r="E8260" t="s">
        <v>563</v>
      </c>
      <c r="F8260" t="s">
        <v>394</v>
      </c>
      <c r="G8260">
        <v>0</v>
      </c>
      <c r="H8260">
        <v>0</v>
      </c>
      <c r="I8260">
        <v>0</v>
      </c>
      <c r="J8260">
        <v>0</v>
      </c>
      <c r="K8260">
        <v>0</v>
      </c>
      <c r="L8260">
        <v>0</v>
      </c>
      <c r="M8260">
        <v>0</v>
      </c>
      <c r="N8260">
        <v>9</v>
      </c>
      <c r="O8260">
        <v>8</v>
      </c>
      <c r="P8260">
        <v>1</v>
      </c>
      <c r="Q8260">
        <v>0</v>
      </c>
    </row>
    <row r="8261" spans="1:17" x14ac:dyDescent="0.25">
      <c r="A8261" t="s">
        <v>13520</v>
      </c>
      <c r="B8261" t="s">
        <v>74</v>
      </c>
      <c r="C8261" t="s">
        <v>199</v>
      </c>
      <c r="D8261" t="s">
        <v>526</v>
      </c>
      <c r="E8261" t="s">
        <v>563</v>
      </c>
      <c r="F8261" t="s">
        <v>395</v>
      </c>
      <c r="G8261">
        <v>0</v>
      </c>
      <c r="H8261">
        <v>0</v>
      </c>
      <c r="I8261">
        <v>0</v>
      </c>
      <c r="J8261">
        <v>0</v>
      </c>
      <c r="K8261">
        <v>0</v>
      </c>
      <c r="L8261">
        <v>0</v>
      </c>
      <c r="M8261">
        <v>0</v>
      </c>
      <c r="N8261">
        <v>9</v>
      </c>
      <c r="O8261">
        <v>8</v>
      </c>
      <c r="P8261">
        <v>1</v>
      </c>
      <c r="Q8261">
        <v>0</v>
      </c>
    </row>
    <row r="8262" spans="1:17" x14ac:dyDescent="0.25">
      <c r="A8262" t="s">
        <v>13521</v>
      </c>
      <c r="B8262" t="s">
        <v>74</v>
      </c>
      <c r="C8262" t="s">
        <v>199</v>
      </c>
      <c r="D8262" t="s">
        <v>526</v>
      </c>
      <c r="E8262" t="s">
        <v>563</v>
      </c>
      <c r="F8262" t="s">
        <v>525</v>
      </c>
      <c r="G8262">
        <v>12</v>
      </c>
      <c r="H8262">
        <v>0</v>
      </c>
      <c r="I8262">
        <v>0</v>
      </c>
      <c r="J8262">
        <v>0</v>
      </c>
      <c r="K8262">
        <v>0</v>
      </c>
      <c r="L8262">
        <v>0</v>
      </c>
      <c r="M8262">
        <v>0</v>
      </c>
      <c r="N8262">
        <v>0</v>
      </c>
      <c r="O8262">
        <v>0</v>
      </c>
      <c r="P8262">
        <v>0</v>
      </c>
      <c r="Q8262">
        <v>0</v>
      </c>
    </row>
    <row r="8263" spans="1:17" x14ac:dyDescent="0.25">
      <c r="A8263" t="s">
        <v>25979</v>
      </c>
      <c r="B8263" t="s">
        <v>72</v>
      </c>
      <c r="C8263" t="s">
        <v>129</v>
      </c>
      <c r="D8263" t="s">
        <v>12971</v>
      </c>
      <c r="E8263" t="s">
        <v>563</v>
      </c>
      <c r="F8263" t="s">
        <v>525</v>
      </c>
      <c r="G8263">
        <v>1</v>
      </c>
      <c r="H8263">
        <v>0</v>
      </c>
      <c r="I8263">
        <v>0</v>
      </c>
      <c r="J8263">
        <v>0</v>
      </c>
      <c r="K8263">
        <v>0</v>
      </c>
      <c r="L8263">
        <v>0</v>
      </c>
      <c r="M8263">
        <v>0</v>
      </c>
      <c r="N8263">
        <v>0</v>
      </c>
      <c r="O8263">
        <v>0</v>
      </c>
      <c r="P8263">
        <v>0</v>
      </c>
      <c r="Q8263">
        <v>0</v>
      </c>
    </row>
    <row r="8264" spans="1:17" x14ac:dyDescent="0.25">
      <c r="A8264" t="s">
        <v>25980</v>
      </c>
      <c r="B8264" t="s">
        <v>72</v>
      </c>
      <c r="C8264" t="s">
        <v>129</v>
      </c>
      <c r="D8264" t="s">
        <v>12971</v>
      </c>
      <c r="E8264" t="s">
        <v>21471</v>
      </c>
      <c r="F8264" t="s">
        <v>525</v>
      </c>
      <c r="G8264">
        <v>2</v>
      </c>
      <c r="H8264">
        <v>0</v>
      </c>
      <c r="I8264">
        <v>0</v>
      </c>
      <c r="J8264">
        <v>0</v>
      </c>
      <c r="K8264">
        <v>0</v>
      </c>
      <c r="L8264">
        <v>0</v>
      </c>
      <c r="M8264">
        <v>0</v>
      </c>
      <c r="N8264">
        <v>0</v>
      </c>
      <c r="O8264">
        <v>0</v>
      </c>
      <c r="P8264">
        <v>0</v>
      </c>
      <c r="Q8264">
        <v>0</v>
      </c>
    </row>
    <row r="8265" spans="1:17" x14ac:dyDescent="0.25">
      <c r="A8265" t="s">
        <v>13462</v>
      </c>
      <c r="B8265" t="s">
        <v>72</v>
      </c>
      <c r="C8265" t="s">
        <v>130</v>
      </c>
      <c r="D8265" t="s">
        <v>529</v>
      </c>
      <c r="E8265" t="s">
        <v>563</v>
      </c>
      <c r="F8265" t="s">
        <v>525</v>
      </c>
      <c r="G8265">
        <v>7</v>
      </c>
      <c r="H8265">
        <v>0</v>
      </c>
      <c r="I8265">
        <v>0</v>
      </c>
      <c r="J8265">
        <v>0</v>
      </c>
      <c r="K8265">
        <v>0</v>
      </c>
      <c r="L8265">
        <v>0</v>
      </c>
      <c r="M8265">
        <v>0</v>
      </c>
      <c r="N8265">
        <v>0</v>
      </c>
      <c r="O8265">
        <v>0</v>
      </c>
      <c r="P8265">
        <v>0</v>
      </c>
      <c r="Q8265">
        <v>0</v>
      </c>
    </row>
    <row r="8266" spans="1:17" x14ac:dyDescent="0.25">
      <c r="A8266" t="s">
        <v>25981</v>
      </c>
      <c r="B8266" t="s">
        <v>72</v>
      </c>
      <c r="C8266" t="s">
        <v>130</v>
      </c>
      <c r="D8266" t="s">
        <v>529</v>
      </c>
      <c r="E8266" t="s">
        <v>21471</v>
      </c>
      <c r="F8266" t="s">
        <v>525</v>
      </c>
      <c r="G8266">
        <v>3</v>
      </c>
      <c r="H8266">
        <v>0</v>
      </c>
      <c r="I8266">
        <v>0</v>
      </c>
      <c r="J8266">
        <v>0</v>
      </c>
      <c r="K8266">
        <v>0</v>
      </c>
      <c r="L8266">
        <v>0</v>
      </c>
      <c r="M8266">
        <v>0</v>
      </c>
      <c r="N8266">
        <v>0</v>
      </c>
      <c r="O8266">
        <v>0</v>
      </c>
      <c r="P8266">
        <v>0</v>
      </c>
      <c r="Q8266">
        <v>0</v>
      </c>
    </row>
    <row r="8267" spans="1:17" x14ac:dyDescent="0.25">
      <c r="A8267" t="s">
        <v>13463</v>
      </c>
      <c r="B8267" t="s">
        <v>72</v>
      </c>
      <c r="C8267" t="s">
        <v>130</v>
      </c>
      <c r="D8267" t="s">
        <v>526</v>
      </c>
      <c r="E8267" t="s">
        <v>563</v>
      </c>
      <c r="F8267" t="s">
        <v>396</v>
      </c>
      <c r="G8267">
        <v>0</v>
      </c>
      <c r="H8267">
        <v>5</v>
      </c>
      <c r="I8267">
        <v>1</v>
      </c>
      <c r="J8267">
        <v>3</v>
      </c>
      <c r="K8267">
        <v>0</v>
      </c>
      <c r="L8267">
        <v>1</v>
      </c>
      <c r="M8267">
        <v>0</v>
      </c>
      <c r="N8267">
        <v>0</v>
      </c>
      <c r="O8267">
        <v>0</v>
      </c>
      <c r="P8267">
        <v>0</v>
      </c>
      <c r="Q8267">
        <v>0</v>
      </c>
    </row>
    <row r="8268" spans="1:17" x14ac:dyDescent="0.25">
      <c r="A8268" t="s">
        <v>13464</v>
      </c>
      <c r="B8268" t="s">
        <v>72</v>
      </c>
      <c r="C8268" t="s">
        <v>130</v>
      </c>
      <c r="D8268" t="s">
        <v>526</v>
      </c>
      <c r="E8268" t="s">
        <v>563</v>
      </c>
      <c r="F8268" t="s">
        <v>4236</v>
      </c>
      <c r="G8268">
        <v>0</v>
      </c>
      <c r="H8268">
        <v>5</v>
      </c>
      <c r="I8268">
        <v>1</v>
      </c>
      <c r="J8268">
        <v>3</v>
      </c>
      <c r="K8268">
        <v>0</v>
      </c>
      <c r="L8268">
        <v>1</v>
      </c>
      <c r="M8268">
        <v>0</v>
      </c>
      <c r="N8268">
        <v>0</v>
      </c>
      <c r="O8268">
        <v>0</v>
      </c>
      <c r="P8268">
        <v>0</v>
      </c>
      <c r="Q8268">
        <v>0</v>
      </c>
    </row>
    <row r="8269" spans="1:17" x14ac:dyDescent="0.25">
      <c r="A8269" t="s">
        <v>13465</v>
      </c>
      <c r="B8269" t="s">
        <v>72</v>
      </c>
      <c r="C8269" t="s">
        <v>130</v>
      </c>
      <c r="D8269" t="s">
        <v>526</v>
      </c>
      <c r="E8269" t="s">
        <v>563</v>
      </c>
      <c r="F8269" t="s">
        <v>4238</v>
      </c>
      <c r="G8269">
        <v>0</v>
      </c>
      <c r="H8269">
        <v>0</v>
      </c>
      <c r="I8269">
        <v>0</v>
      </c>
      <c r="J8269">
        <v>0</v>
      </c>
      <c r="K8269">
        <v>0</v>
      </c>
      <c r="L8269">
        <v>0</v>
      </c>
      <c r="M8269">
        <v>5</v>
      </c>
      <c r="N8269">
        <v>0</v>
      </c>
      <c r="O8269">
        <v>0</v>
      </c>
      <c r="P8269">
        <v>0</v>
      </c>
      <c r="Q8269">
        <v>0</v>
      </c>
    </row>
    <row r="8270" spans="1:17" x14ac:dyDescent="0.25">
      <c r="A8270" t="s">
        <v>13466</v>
      </c>
      <c r="B8270" t="s">
        <v>72</v>
      </c>
      <c r="C8270" t="s">
        <v>130</v>
      </c>
      <c r="D8270" t="s">
        <v>526</v>
      </c>
      <c r="E8270" t="s">
        <v>563</v>
      </c>
      <c r="F8270" t="s">
        <v>397</v>
      </c>
      <c r="G8270">
        <v>0</v>
      </c>
      <c r="H8270">
        <v>5</v>
      </c>
      <c r="I8270">
        <v>1</v>
      </c>
      <c r="J8270">
        <v>3</v>
      </c>
      <c r="K8270">
        <v>0</v>
      </c>
      <c r="L8270">
        <v>1</v>
      </c>
      <c r="M8270">
        <v>0</v>
      </c>
      <c r="N8270">
        <v>0</v>
      </c>
      <c r="O8270">
        <v>0</v>
      </c>
      <c r="P8270">
        <v>0</v>
      </c>
      <c r="Q8270">
        <v>0</v>
      </c>
    </row>
    <row r="8271" spans="1:17" x14ac:dyDescent="0.25">
      <c r="A8271" t="s">
        <v>13467</v>
      </c>
      <c r="B8271" t="s">
        <v>72</v>
      </c>
      <c r="C8271" t="s">
        <v>130</v>
      </c>
      <c r="D8271" t="s">
        <v>526</v>
      </c>
      <c r="E8271" t="s">
        <v>563</v>
      </c>
      <c r="F8271" t="s">
        <v>398</v>
      </c>
      <c r="G8271">
        <v>0</v>
      </c>
      <c r="H8271">
        <v>5</v>
      </c>
      <c r="I8271">
        <v>1</v>
      </c>
      <c r="J8271">
        <v>3</v>
      </c>
      <c r="K8271">
        <v>0</v>
      </c>
      <c r="L8271">
        <v>1</v>
      </c>
      <c r="M8271">
        <v>0</v>
      </c>
      <c r="N8271">
        <v>0</v>
      </c>
      <c r="O8271">
        <v>0</v>
      </c>
      <c r="P8271">
        <v>0</v>
      </c>
      <c r="Q8271">
        <v>0</v>
      </c>
    </row>
    <row r="8272" spans="1:17" x14ac:dyDescent="0.25">
      <c r="A8272" t="s">
        <v>13468</v>
      </c>
      <c r="B8272" t="s">
        <v>72</v>
      </c>
      <c r="C8272" t="s">
        <v>130</v>
      </c>
      <c r="D8272" t="s">
        <v>526</v>
      </c>
      <c r="E8272" t="s">
        <v>563</v>
      </c>
      <c r="F8272" t="s">
        <v>4242</v>
      </c>
      <c r="G8272">
        <v>0</v>
      </c>
      <c r="H8272">
        <v>0</v>
      </c>
      <c r="I8272">
        <v>0</v>
      </c>
      <c r="J8272">
        <v>0</v>
      </c>
      <c r="K8272">
        <v>0</v>
      </c>
      <c r="L8272">
        <v>0</v>
      </c>
      <c r="M8272">
        <v>5</v>
      </c>
      <c r="N8272">
        <v>0</v>
      </c>
      <c r="O8272">
        <v>0</v>
      </c>
      <c r="P8272">
        <v>0</v>
      </c>
      <c r="Q8272">
        <v>0</v>
      </c>
    </row>
    <row r="8273" spans="1:17" x14ac:dyDescent="0.25">
      <c r="A8273" t="s">
        <v>13469</v>
      </c>
      <c r="B8273" t="s">
        <v>72</v>
      </c>
      <c r="C8273" t="s">
        <v>130</v>
      </c>
      <c r="D8273" t="s">
        <v>526</v>
      </c>
      <c r="E8273" t="s">
        <v>563</v>
      </c>
      <c r="F8273" t="s">
        <v>399</v>
      </c>
      <c r="G8273">
        <v>0</v>
      </c>
      <c r="H8273">
        <v>5</v>
      </c>
      <c r="I8273">
        <v>1</v>
      </c>
      <c r="J8273">
        <v>3</v>
      </c>
      <c r="K8273">
        <v>0</v>
      </c>
      <c r="L8273">
        <v>1</v>
      </c>
      <c r="M8273">
        <v>0</v>
      </c>
      <c r="N8273">
        <v>0</v>
      </c>
      <c r="O8273">
        <v>0</v>
      </c>
      <c r="P8273">
        <v>0</v>
      </c>
      <c r="Q8273">
        <v>0</v>
      </c>
    </row>
    <row r="8274" spans="1:17" x14ac:dyDescent="0.25">
      <c r="A8274" t="s">
        <v>13470</v>
      </c>
      <c r="B8274" t="s">
        <v>72</v>
      </c>
      <c r="C8274" t="s">
        <v>130</v>
      </c>
      <c r="D8274" t="s">
        <v>526</v>
      </c>
      <c r="E8274" t="s">
        <v>563</v>
      </c>
      <c r="F8274" t="s">
        <v>4245</v>
      </c>
      <c r="G8274">
        <v>0</v>
      </c>
      <c r="H8274">
        <v>0</v>
      </c>
      <c r="I8274">
        <v>0</v>
      </c>
      <c r="J8274">
        <v>0</v>
      </c>
      <c r="K8274">
        <v>0</v>
      </c>
      <c r="L8274">
        <v>0</v>
      </c>
      <c r="M8274">
        <v>5</v>
      </c>
      <c r="N8274">
        <v>0</v>
      </c>
      <c r="O8274">
        <v>0</v>
      </c>
      <c r="P8274">
        <v>0</v>
      </c>
      <c r="Q8274">
        <v>0</v>
      </c>
    </row>
    <row r="8275" spans="1:17" x14ac:dyDescent="0.25">
      <c r="A8275" t="s">
        <v>13471</v>
      </c>
      <c r="B8275" t="s">
        <v>72</v>
      </c>
      <c r="C8275" t="s">
        <v>130</v>
      </c>
      <c r="D8275" t="s">
        <v>526</v>
      </c>
      <c r="E8275" t="s">
        <v>563</v>
      </c>
      <c r="F8275" t="s">
        <v>394</v>
      </c>
      <c r="G8275">
        <v>0</v>
      </c>
      <c r="H8275">
        <v>0</v>
      </c>
      <c r="I8275">
        <v>0</v>
      </c>
      <c r="J8275">
        <v>0</v>
      </c>
      <c r="K8275">
        <v>0</v>
      </c>
      <c r="L8275">
        <v>0</v>
      </c>
      <c r="M8275">
        <v>0</v>
      </c>
      <c r="N8275">
        <v>3</v>
      </c>
      <c r="O8275">
        <v>3</v>
      </c>
      <c r="P8275">
        <v>0</v>
      </c>
      <c r="Q8275">
        <v>0</v>
      </c>
    </row>
    <row r="8276" spans="1:17" x14ac:dyDescent="0.25">
      <c r="A8276" t="s">
        <v>13472</v>
      </c>
      <c r="B8276" t="s">
        <v>72</v>
      </c>
      <c r="C8276" t="s">
        <v>130</v>
      </c>
      <c r="D8276" t="s">
        <v>526</v>
      </c>
      <c r="E8276" t="s">
        <v>563</v>
      </c>
      <c r="F8276" t="s">
        <v>395</v>
      </c>
      <c r="G8276">
        <v>0</v>
      </c>
      <c r="H8276">
        <v>0</v>
      </c>
      <c r="I8276">
        <v>0</v>
      </c>
      <c r="J8276">
        <v>0</v>
      </c>
      <c r="K8276">
        <v>0</v>
      </c>
      <c r="L8276">
        <v>0</v>
      </c>
      <c r="M8276">
        <v>0</v>
      </c>
      <c r="N8276">
        <v>2</v>
      </c>
      <c r="O8276">
        <v>2</v>
      </c>
      <c r="P8276">
        <v>0</v>
      </c>
      <c r="Q8276">
        <v>0</v>
      </c>
    </row>
    <row r="8277" spans="1:17" x14ac:dyDescent="0.25">
      <c r="A8277" t="s">
        <v>13473</v>
      </c>
      <c r="B8277" t="s">
        <v>72</v>
      </c>
      <c r="C8277" t="s">
        <v>130</v>
      </c>
      <c r="D8277" t="s">
        <v>526</v>
      </c>
      <c r="E8277" t="s">
        <v>563</v>
      </c>
      <c r="F8277" t="s">
        <v>525</v>
      </c>
      <c r="G8277">
        <v>5</v>
      </c>
      <c r="H8277">
        <v>0</v>
      </c>
      <c r="I8277">
        <v>0</v>
      </c>
      <c r="J8277">
        <v>0</v>
      </c>
      <c r="K8277">
        <v>0</v>
      </c>
      <c r="L8277">
        <v>0</v>
      </c>
      <c r="M8277">
        <v>0</v>
      </c>
      <c r="N8277">
        <v>0</v>
      </c>
      <c r="O8277">
        <v>0</v>
      </c>
      <c r="P8277">
        <v>0</v>
      </c>
      <c r="Q8277">
        <v>0</v>
      </c>
    </row>
    <row r="8278" spans="1:17" x14ac:dyDescent="0.25">
      <c r="A8278" t="s">
        <v>25982</v>
      </c>
      <c r="B8278" t="s">
        <v>72</v>
      </c>
      <c r="C8278" t="s">
        <v>130</v>
      </c>
      <c r="D8278" t="s">
        <v>526</v>
      </c>
      <c r="E8278" t="s">
        <v>21471</v>
      </c>
      <c r="F8278" t="s">
        <v>396</v>
      </c>
      <c r="G8278">
        <v>0</v>
      </c>
      <c r="H8278">
        <v>12</v>
      </c>
      <c r="I8278">
        <v>3</v>
      </c>
      <c r="J8278">
        <v>8</v>
      </c>
      <c r="K8278">
        <v>1</v>
      </c>
      <c r="L8278">
        <v>0</v>
      </c>
      <c r="M8278">
        <v>0</v>
      </c>
      <c r="N8278">
        <v>0</v>
      </c>
      <c r="O8278">
        <v>0</v>
      </c>
      <c r="P8278">
        <v>0</v>
      </c>
      <c r="Q8278">
        <v>0</v>
      </c>
    </row>
    <row r="8279" spans="1:17" x14ac:dyDescent="0.25">
      <c r="A8279" t="s">
        <v>25983</v>
      </c>
      <c r="B8279" t="s">
        <v>72</v>
      </c>
      <c r="C8279" t="s">
        <v>130</v>
      </c>
      <c r="D8279" t="s">
        <v>526</v>
      </c>
      <c r="E8279" t="s">
        <v>21471</v>
      </c>
      <c r="F8279" t="s">
        <v>4236</v>
      </c>
      <c r="G8279">
        <v>0</v>
      </c>
      <c r="H8279">
        <v>12</v>
      </c>
      <c r="I8279">
        <v>3</v>
      </c>
      <c r="J8279">
        <v>8</v>
      </c>
      <c r="K8279">
        <v>1</v>
      </c>
      <c r="L8279">
        <v>0</v>
      </c>
      <c r="M8279">
        <v>0</v>
      </c>
      <c r="N8279">
        <v>0</v>
      </c>
      <c r="O8279">
        <v>0</v>
      </c>
      <c r="P8279">
        <v>0</v>
      </c>
      <c r="Q8279">
        <v>0</v>
      </c>
    </row>
    <row r="8280" spans="1:17" x14ac:dyDescent="0.25">
      <c r="A8280" t="s">
        <v>25984</v>
      </c>
      <c r="B8280" t="s">
        <v>72</v>
      </c>
      <c r="C8280" t="s">
        <v>130</v>
      </c>
      <c r="D8280" t="s">
        <v>526</v>
      </c>
      <c r="E8280" t="s">
        <v>21471</v>
      </c>
      <c r="F8280" t="s">
        <v>4238</v>
      </c>
      <c r="G8280">
        <v>0</v>
      </c>
      <c r="H8280">
        <v>0</v>
      </c>
      <c r="I8280">
        <v>0</v>
      </c>
      <c r="J8280">
        <v>0</v>
      </c>
      <c r="K8280">
        <v>0</v>
      </c>
      <c r="L8280">
        <v>0</v>
      </c>
      <c r="M8280">
        <v>12</v>
      </c>
      <c r="N8280">
        <v>0</v>
      </c>
      <c r="O8280">
        <v>0</v>
      </c>
      <c r="P8280">
        <v>0</v>
      </c>
      <c r="Q8280">
        <v>0</v>
      </c>
    </row>
    <row r="8281" spans="1:17" x14ac:dyDescent="0.25">
      <c r="A8281" t="s">
        <v>25985</v>
      </c>
      <c r="B8281" t="s">
        <v>72</v>
      </c>
      <c r="C8281" t="s">
        <v>130</v>
      </c>
      <c r="D8281" t="s">
        <v>526</v>
      </c>
      <c r="E8281" t="s">
        <v>21471</v>
      </c>
      <c r="F8281" t="s">
        <v>397</v>
      </c>
      <c r="G8281">
        <v>0</v>
      </c>
      <c r="H8281">
        <v>12</v>
      </c>
      <c r="I8281">
        <v>3</v>
      </c>
      <c r="J8281">
        <v>8</v>
      </c>
      <c r="K8281">
        <v>1</v>
      </c>
      <c r="L8281">
        <v>0</v>
      </c>
      <c r="M8281">
        <v>0</v>
      </c>
      <c r="N8281">
        <v>0</v>
      </c>
      <c r="O8281">
        <v>0</v>
      </c>
      <c r="P8281">
        <v>0</v>
      </c>
      <c r="Q8281">
        <v>0</v>
      </c>
    </row>
    <row r="8282" spans="1:17" x14ac:dyDescent="0.25">
      <c r="A8282" t="s">
        <v>25986</v>
      </c>
      <c r="B8282" t="s">
        <v>72</v>
      </c>
      <c r="C8282" t="s">
        <v>130</v>
      </c>
      <c r="D8282" t="s">
        <v>526</v>
      </c>
      <c r="E8282" t="s">
        <v>21471</v>
      </c>
      <c r="F8282" t="s">
        <v>398</v>
      </c>
      <c r="G8282">
        <v>0</v>
      </c>
      <c r="H8282">
        <v>12</v>
      </c>
      <c r="I8282">
        <v>4</v>
      </c>
      <c r="J8282">
        <v>7</v>
      </c>
      <c r="K8282">
        <v>1</v>
      </c>
      <c r="L8282">
        <v>0</v>
      </c>
      <c r="M8282">
        <v>0</v>
      </c>
      <c r="N8282">
        <v>0</v>
      </c>
      <c r="O8282">
        <v>0</v>
      </c>
      <c r="P8282">
        <v>0</v>
      </c>
      <c r="Q8282">
        <v>0</v>
      </c>
    </row>
    <row r="8283" spans="1:17" x14ac:dyDescent="0.25">
      <c r="A8283" t="s">
        <v>25987</v>
      </c>
      <c r="B8283" t="s">
        <v>72</v>
      </c>
      <c r="C8283" t="s">
        <v>130</v>
      </c>
      <c r="D8283" t="s">
        <v>526</v>
      </c>
      <c r="E8283" t="s">
        <v>21471</v>
      </c>
      <c r="F8283" t="s">
        <v>4242</v>
      </c>
      <c r="G8283">
        <v>0</v>
      </c>
      <c r="H8283">
        <v>0</v>
      </c>
      <c r="I8283">
        <v>0</v>
      </c>
      <c r="J8283">
        <v>0</v>
      </c>
      <c r="K8283">
        <v>0</v>
      </c>
      <c r="L8283">
        <v>0</v>
      </c>
      <c r="M8283">
        <v>12</v>
      </c>
      <c r="N8283">
        <v>0</v>
      </c>
      <c r="O8283">
        <v>0</v>
      </c>
      <c r="P8283">
        <v>0</v>
      </c>
      <c r="Q8283">
        <v>0</v>
      </c>
    </row>
    <row r="8284" spans="1:17" x14ac:dyDescent="0.25">
      <c r="A8284" t="s">
        <v>25988</v>
      </c>
      <c r="B8284" t="s">
        <v>72</v>
      </c>
      <c r="C8284" t="s">
        <v>130</v>
      </c>
      <c r="D8284" t="s">
        <v>526</v>
      </c>
      <c r="E8284" t="s">
        <v>21471</v>
      </c>
      <c r="F8284" t="s">
        <v>399</v>
      </c>
      <c r="G8284">
        <v>0</v>
      </c>
      <c r="H8284">
        <v>12</v>
      </c>
      <c r="I8284">
        <v>3</v>
      </c>
      <c r="J8284">
        <v>8</v>
      </c>
      <c r="K8284">
        <v>1</v>
      </c>
      <c r="L8284">
        <v>0</v>
      </c>
      <c r="M8284">
        <v>0</v>
      </c>
      <c r="N8284">
        <v>0</v>
      </c>
      <c r="O8284">
        <v>0</v>
      </c>
      <c r="P8284">
        <v>0</v>
      </c>
      <c r="Q8284">
        <v>0</v>
      </c>
    </row>
    <row r="8285" spans="1:17" x14ac:dyDescent="0.25">
      <c r="A8285" t="s">
        <v>13648</v>
      </c>
      <c r="B8285" t="s">
        <v>72</v>
      </c>
      <c r="C8285" t="s">
        <v>190</v>
      </c>
      <c r="D8285" t="s">
        <v>527</v>
      </c>
      <c r="E8285" t="s">
        <v>563</v>
      </c>
      <c r="F8285" t="s">
        <v>525</v>
      </c>
      <c r="G8285">
        <v>3</v>
      </c>
      <c r="H8285">
        <v>0</v>
      </c>
      <c r="I8285">
        <v>0</v>
      </c>
      <c r="J8285">
        <v>0</v>
      </c>
      <c r="K8285">
        <v>0</v>
      </c>
      <c r="L8285">
        <v>0</v>
      </c>
      <c r="M8285">
        <v>0</v>
      </c>
      <c r="N8285">
        <v>0</v>
      </c>
      <c r="O8285">
        <v>0</v>
      </c>
      <c r="P8285">
        <v>0</v>
      </c>
      <c r="Q8285">
        <v>0</v>
      </c>
    </row>
    <row r="8286" spans="1:17" x14ac:dyDescent="0.25">
      <c r="A8286" t="s">
        <v>25989</v>
      </c>
      <c r="B8286" t="s">
        <v>72</v>
      </c>
      <c r="C8286" t="s">
        <v>190</v>
      </c>
      <c r="D8286" t="s">
        <v>527</v>
      </c>
      <c r="E8286" t="s">
        <v>21471</v>
      </c>
      <c r="F8286" t="s">
        <v>528</v>
      </c>
      <c r="G8286">
        <v>0</v>
      </c>
      <c r="H8286">
        <v>0</v>
      </c>
      <c r="I8286">
        <v>0</v>
      </c>
      <c r="J8286">
        <v>0</v>
      </c>
      <c r="K8286">
        <v>0</v>
      </c>
      <c r="L8286">
        <v>0</v>
      </c>
      <c r="M8286">
        <v>0</v>
      </c>
      <c r="N8286">
        <v>1</v>
      </c>
      <c r="O8286">
        <v>1</v>
      </c>
      <c r="P8286">
        <v>0</v>
      </c>
      <c r="Q8286">
        <v>0</v>
      </c>
    </row>
    <row r="8287" spans="1:17" x14ac:dyDescent="0.25">
      <c r="A8287" t="s">
        <v>25990</v>
      </c>
      <c r="B8287" t="s">
        <v>72</v>
      </c>
      <c r="C8287" t="s">
        <v>190</v>
      </c>
      <c r="D8287" t="s">
        <v>527</v>
      </c>
      <c r="E8287" t="s">
        <v>21471</v>
      </c>
      <c r="F8287" t="s">
        <v>525</v>
      </c>
      <c r="G8287">
        <v>1</v>
      </c>
      <c r="H8287">
        <v>0</v>
      </c>
      <c r="I8287">
        <v>0</v>
      </c>
      <c r="J8287">
        <v>0</v>
      </c>
      <c r="K8287">
        <v>0</v>
      </c>
      <c r="L8287">
        <v>0</v>
      </c>
      <c r="M8287">
        <v>0</v>
      </c>
      <c r="N8287">
        <v>0</v>
      </c>
      <c r="O8287">
        <v>0</v>
      </c>
      <c r="P8287">
        <v>0</v>
      </c>
      <c r="Q8287">
        <v>0</v>
      </c>
    </row>
    <row r="8288" spans="1:17" x14ac:dyDescent="0.25">
      <c r="A8288" t="s">
        <v>14042</v>
      </c>
      <c r="B8288" t="s">
        <v>72</v>
      </c>
      <c r="C8288" t="s">
        <v>190</v>
      </c>
      <c r="D8288" t="s">
        <v>12971</v>
      </c>
      <c r="E8288" t="s">
        <v>563</v>
      </c>
      <c r="F8288" t="s">
        <v>525</v>
      </c>
      <c r="G8288">
        <v>6</v>
      </c>
      <c r="H8288">
        <v>0</v>
      </c>
      <c r="I8288">
        <v>0</v>
      </c>
      <c r="J8288">
        <v>0</v>
      </c>
      <c r="K8288">
        <v>0</v>
      </c>
      <c r="L8288">
        <v>0</v>
      </c>
      <c r="M8288">
        <v>0</v>
      </c>
      <c r="N8288">
        <v>0</v>
      </c>
      <c r="O8288">
        <v>0</v>
      </c>
      <c r="P8288">
        <v>0</v>
      </c>
      <c r="Q8288">
        <v>0</v>
      </c>
    </row>
    <row r="8289" spans="1:17" x14ac:dyDescent="0.25">
      <c r="A8289" t="s">
        <v>25991</v>
      </c>
      <c r="B8289" t="s">
        <v>72</v>
      </c>
      <c r="C8289" t="s">
        <v>190</v>
      </c>
      <c r="D8289" t="s">
        <v>12971</v>
      </c>
      <c r="E8289" t="s">
        <v>21471</v>
      </c>
      <c r="F8289" t="s">
        <v>525</v>
      </c>
      <c r="G8289">
        <v>8</v>
      </c>
      <c r="H8289">
        <v>0</v>
      </c>
      <c r="I8289">
        <v>0</v>
      </c>
      <c r="J8289">
        <v>0</v>
      </c>
      <c r="K8289">
        <v>0</v>
      </c>
      <c r="L8289">
        <v>0</v>
      </c>
      <c r="M8289">
        <v>0</v>
      </c>
      <c r="N8289">
        <v>0</v>
      </c>
      <c r="O8289">
        <v>0</v>
      </c>
      <c r="P8289">
        <v>0</v>
      </c>
      <c r="Q8289">
        <v>0</v>
      </c>
    </row>
    <row r="8290" spans="1:17" x14ac:dyDescent="0.25">
      <c r="A8290" t="s">
        <v>14043</v>
      </c>
      <c r="B8290" t="s">
        <v>72</v>
      </c>
      <c r="C8290" t="s">
        <v>191</v>
      </c>
      <c r="D8290" t="s">
        <v>529</v>
      </c>
      <c r="E8290" t="s">
        <v>563</v>
      </c>
      <c r="F8290" t="s">
        <v>525</v>
      </c>
      <c r="G8290">
        <v>1</v>
      </c>
      <c r="H8290">
        <v>0</v>
      </c>
      <c r="I8290">
        <v>0</v>
      </c>
      <c r="J8290">
        <v>0</v>
      </c>
      <c r="K8290">
        <v>0</v>
      </c>
      <c r="L8290">
        <v>0</v>
      </c>
      <c r="M8290">
        <v>0</v>
      </c>
      <c r="N8290">
        <v>0</v>
      </c>
      <c r="O8290">
        <v>0</v>
      </c>
      <c r="P8290">
        <v>0</v>
      </c>
      <c r="Q8290">
        <v>0</v>
      </c>
    </row>
    <row r="8291" spans="1:17" x14ac:dyDescent="0.25">
      <c r="A8291" t="s">
        <v>14044</v>
      </c>
      <c r="B8291" t="s">
        <v>72</v>
      </c>
      <c r="C8291" t="s">
        <v>191</v>
      </c>
      <c r="D8291" t="s">
        <v>526</v>
      </c>
      <c r="E8291" t="s">
        <v>563</v>
      </c>
      <c r="F8291" t="s">
        <v>396</v>
      </c>
      <c r="G8291">
        <v>0</v>
      </c>
      <c r="H8291">
        <v>25</v>
      </c>
      <c r="I8291">
        <v>5</v>
      </c>
      <c r="J8291">
        <v>19</v>
      </c>
      <c r="K8291">
        <v>1</v>
      </c>
      <c r="L8291">
        <v>0</v>
      </c>
      <c r="M8291">
        <v>0</v>
      </c>
      <c r="N8291">
        <v>0</v>
      </c>
      <c r="O8291">
        <v>0</v>
      </c>
      <c r="P8291">
        <v>0</v>
      </c>
      <c r="Q8291">
        <v>0</v>
      </c>
    </row>
    <row r="8292" spans="1:17" x14ac:dyDescent="0.25">
      <c r="A8292" t="s">
        <v>14045</v>
      </c>
      <c r="B8292" t="s">
        <v>72</v>
      </c>
      <c r="C8292" t="s">
        <v>191</v>
      </c>
      <c r="D8292" t="s">
        <v>526</v>
      </c>
      <c r="E8292" t="s">
        <v>563</v>
      </c>
      <c r="F8292" t="s">
        <v>4236</v>
      </c>
      <c r="G8292">
        <v>0</v>
      </c>
      <c r="H8292">
        <v>25</v>
      </c>
      <c r="I8292">
        <v>4</v>
      </c>
      <c r="J8292">
        <v>19</v>
      </c>
      <c r="K8292">
        <v>2</v>
      </c>
      <c r="L8292">
        <v>0</v>
      </c>
      <c r="M8292">
        <v>0</v>
      </c>
      <c r="N8292">
        <v>0</v>
      </c>
      <c r="O8292">
        <v>0</v>
      </c>
      <c r="P8292">
        <v>0</v>
      </c>
      <c r="Q8292">
        <v>0</v>
      </c>
    </row>
    <row r="8293" spans="1:17" x14ac:dyDescent="0.25">
      <c r="A8293" t="s">
        <v>13020</v>
      </c>
      <c r="B8293" t="s">
        <v>72</v>
      </c>
      <c r="C8293" t="s">
        <v>191</v>
      </c>
      <c r="D8293" t="s">
        <v>526</v>
      </c>
      <c r="E8293" t="s">
        <v>563</v>
      </c>
      <c r="F8293" t="s">
        <v>4238</v>
      </c>
      <c r="G8293">
        <v>0</v>
      </c>
      <c r="H8293">
        <v>0</v>
      </c>
      <c r="I8293">
        <v>0</v>
      </c>
      <c r="J8293">
        <v>0</v>
      </c>
      <c r="K8293">
        <v>0</v>
      </c>
      <c r="L8293">
        <v>0</v>
      </c>
      <c r="M8293">
        <v>25</v>
      </c>
      <c r="N8293">
        <v>0</v>
      </c>
      <c r="O8293">
        <v>0</v>
      </c>
      <c r="P8293">
        <v>0</v>
      </c>
      <c r="Q8293">
        <v>0</v>
      </c>
    </row>
    <row r="8294" spans="1:17" x14ac:dyDescent="0.25">
      <c r="A8294" t="s">
        <v>13021</v>
      </c>
      <c r="B8294" t="s">
        <v>72</v>
      </c>
      <c r="C8294" t="s">
        <v>191</v>
      </c>
      <c r="D8294" t="s">
        <v>526</v>
      </c>
      <c r="E8294" t="s">
        <v>563</v>
      </c>
      <c r="F8294" t="s">
        <v>397</v>
      </c>
      <c r="G8294">
        <v>0</v>
      </c>
      <c r="H8294">
        <v>25</v>
      </c>
      <c r="I8294">
        <v>4</v>
      </c>
      <c r="J8294">
        <v>19</v>
      </c>
      <c r="K8294">
        <v>2</v>
      </c>
      <c r="L8294">
        <v>0</v>
      </c>
      <c r="M8294">
        <v>0</v>
      </c>
      <c r="N8294">
        <v>0</v>
      </c>
      <c r="O8294">
        <v>0</v>
      </c>
      <c r="P8294">
        <v>0</v>
      </c>
      <c r="Q8294">
        <v>0</v>
      </c>
    </row>
    <row r="8295" spans="1:17" x14ac:dyDescent="0.25">
      <c r="A8295" t="s">
        <v>13022</v>
      </c>
      <c r="B8295" t="s">
        <v>72</v>
      </c>
      <c r="C8295" t="s">
        <v>191</v>
      </c>
      <c r="D8295" t="s">
        <v>526</v>
      </c>
      <c r="E8295" t="s">
        <v>563</v>
      </c>
      <c r="F8295" t="s">
        <v>398</v>
      </c>
      <c r="G8295">
        <v>0</v>
      </c>
      <c r="H8295">
        <v>25</v>
      </c>
      <c r="I8295">
        <v>4</v>
      </c>
      <c r="J8295">
        <v>20</v>
      </c>
      <c r="K8295">
        <v>1</v>
      </c>
      <c r="L8295">
        <v>0</v>
      </c>
      <c r="M8295">
        <v>0</v>
      </c>
      <c r="N8295">
        <v>0</v>
      </c>
      <c r="O8295">
        <v>0</v>
      </c>
      <c r="P8295">
        <v>0</v>
      </c>
      <c r="Q8295">
        <v>0</v>
      </c>
    </row>
    <row r="8296" spans="1:17" x14ac:dyDescent="0.25">
      <c r="A8296" t="s">
        <v>13023</v>
      </c>
      <c r="B8296" t="s">
        <v>72</v>
      </c>
      <c r="C8296" t="s">
        <v>191</v>
      </c>
      <c r="D8296" t="s">
        <v>526</v>
      </c>
      <c r="E8296" t="s">
        <v>563</v>
      </c>
      <c r="F8296" t="s">
        <v>4242</v>
      </c>
      <c r="G8296">
        <v>0</v>
      </c>
      <c r="H8296">
        <v>0</v>
      </c>
      <c r="I8296">
        <v>0</v>
      </c>
      <c r="J8296">
        <v>0</v>
      </c>
      <c r="K8296">
        <v>0</v>
      </c>
      <c r="L8296">
        <v>0</v>
      </c>
      <c r="M8296">
        <v>25</v>
      </c>
      <c r="N8296">
        <v>0</v>
      </c>
      <c r="O8296">
        <v>0</v>
      </c>
      <c r="P8296">
        <v>0</v>
      </c>
      <c r="Q8296">
        <v>0</v>
      </c>
    </row>
    <row r="8297" spans="1:17" x14ac:dyDescent="0.25">
      <c r="A8297" t="s">
        <v>13024</v>
      </c>
      <c r="B8297" t="s">
        <v>72</v>
      </c>
      <c r="C8297" t="s">
        <v>191</v>
      </c>
      <c r="D8297" t="s">
        <v>526</v>
      </c>
      <c r="E8297" t="s">
        <v>563</v>
      </c>
      <c r="F8297" t="s">
        <v>399</v>
      </c>
      <c r="G8297">
        <v>0</v>
      </c>
      <c r="H8297">
        <v>25</v>
      </c>
      <c r="I8297">
        <v>4</v>
      </c>
      <c r="J8297">
        <v>20</v>
      </c>
      <c r="K8297">
        <v>1</v>
      </c>
      <c r="L8297">
        <v>0</v>
      </c>
      <c r="M8297">
        <v>0</v>
      </c>
      <c r="N8297">
        <v>0</v>
      </c>
      <c r="O8297">
        <v>0</v>
      </c>
      <c r="P8297">
        <v>0</v>
      </c>
      <c r="Q8297">
        <v>0</v>
      </c>
    </row>
    <row r="8298" spans="1:17" x14ac:dyDescent="0.25">
      <c r="A8298" t="s">
        <v>13025</v>
      </c>
      <c r="B8298" t="s">
        <v>72</v>
      </c>
      <c r="C8298" t="s">
        <v>191</v>
      </c>
      <c r="D8298" t="s">
        <v>526</v>
      </c>
      <c r="E8298" t="s">
        <v>563</v>
      </c>
      <c r="F8298" t="s">
        <v>4245</v>
      </c>
      <c r="G8298">
        <v>0</v>
      </c>
      <c r="H8298">
        <v>0</v>
      </c>
      <c r="I8298">
        <v>0</v>
      </c>
      <c r="J8298">
        <v>0</v>
      </c>
      <c r="K8298">
        <v>0</v>
      </c>
      <c r="L8298">
        <v>0</v>
      </c>
      <c r="M8298">
        <v>25</v>
      </c>
      <c r="N8298">
        <v>0</v>
      </c>
      <c r="O8298">
        <v>0</v>
      </c>
      <c r="P8298">
        <v>0</v>
      </c>
      <c r="Q8298">
        <v>0</v>
      </c>
    </row>
    <row r="8299" spans="1:17" x14ac:dyDescent="0.25">
      <c r="A8299" t="s">
        <v>13026</v>
      </c>
      <c r="B8299" t="s">
        <v>72</v>
      </c>
      <c r="C8299" t="s">
        <v>191</v>
      </c>
      <c r="D8299" t="s">
        <v>526</v>
      </c>
      <c r="E8299" t="s">
        <v>563</v>
      </c>
      <c r="F8299" t="s">
        <v>394</v>
      </c>
      <c r="G8299">
        <v>0</v>
      </c>
      <c r="H8299">
        <v>0</v>
      </c>
      <c r="I8299">
        <v>0</v>
      </c>
      <c r="J8299">
        <v>0</v>
      </c>
      <c r="K8299">
        <v>0</v>
      </c>
      <c r="L8299">
        <v>0</v>
      </c>
      <c r="M8299">
        <v>0</v>
      </c>
      <c r="N8299">
        <v>18</v>
      </c>
      <c r="O8299">
        <v>18</v>
      </c>
      <c r="P8299">
        <v>0</v>
      </c>
      <c r="Q8299">
        <v>0</v>
      </c>
    </row>
    <row r="8300" spans="1:17" x14ac:dyDescent="0.25">
      <c r="A8300" t="s">
        <v>13027</v>
      </c>
      <c r="B8300" t="s">
        <v>72</v>
      </c>
      <c r="C8300" t="s">
        <v>191</v>
      </c>
      <c r="D8300" t="s">
        <v>526</v>
      </c>
      <c r="E8300" t="s">
        <v>563</v>
      </c>
      <c r="F8300" t="s">
        <v>395</v>
      </c>
      <c r="G8300">
        <v>0</v>
      </c>
      <c r="H8300">
        <v>0</v>
      </c>
      <c r="I8300">
        <v>0</v>
      </c>
      <c r="J8300">
        <v>0</v>
      </c>
      <c r="K8300">
        <v>0</v>
      </c>
      <c r="L8300">
        <v>0</v>
      </c>
      <c r="M8300">
        <v>0</v>
      </c>
      <c r="N8300">
        <v>14</v>
      </c>
      <c r="O8300">
        <v>14</v>
      </c>
      <c r="P8300">
        <v>0</v>
      </c>
      <c r="Q8300">
        <v>0</v>
      </c>
    </row>
    <row r="8301" spans="1:17" x14ac:dyDescent="0.25">
      <c r="A8301" t="s">
        <v>13028</v>
      </c>
      <c r="B8301" t="s">
        <v>72</v>
      </c>
      <c r="C8301" t="s">
        <v>191</v>
      </c>
      <c r="D8301" t="s">
        <v>526</v>
      </c>
      <c r="E8301" t="s">
        <v>563</v>
      </c>
      <c r="F8301" t="s">
        <v>525</v>
      </c>
      <c r="G8301">
        <v>25</v>
      </c>
      <c r="H8301">
        <v>0</v>
      </c>
      <c r="I8301">
        <v>0</v>
      </c>
      <c r="J8301">
        <v>0</v>
      </c>
      <c r="K8301">
        <v>0</v>
      </c>
      <c r="L8301">
        <v>0</v>
      </c>
      <c r="M8301">
        <v>0</v>
      </c>
      <c r="N8301">
        <v>0</v>
      </c>
      <c r="O8301">
        <v>0</v>
      </c>
      <c r="P8301">
        <v>0</v>
      </c>
      <c r="Q8301">
        <v>0</v>
      </c>
    </row>
    <row r="8302" spans="1:17" x14ac:dyDescent="0.25">
      <c r="A8302" t="s">
        <v>25992</v>
      </c>
      <c r="B8302" t="s">
        <v>72</v>
      </c>
      <c r="C8302" t="s">
        <v>191</v>
      </c>
      <c r="D8302" t="s">
        <v>526</v>
      </c>
      <c r="E8302" t="s">
        <v>21471</v>
      </c>
      <c r="F8302" t="s">
        <v>396</v>
      </c>
      <c r="G8302">
        <v>0</v>
      </c>
      <c r="H8302">
        <v>22</v>
      </c>
      <c r="I8302">
        <v>3</v>
      </c>
      <c r="J8302">
        <v>19</v>
      </c>
      <c r="K8302">
        <v>0</v>
      </c>
      <c r="L8302">
        <v>0</v>
      </c>
      <c r="M8302">
        <v>0</v>
      </c>
      <c r="N8302">
        <v>0</v>
      </c>
      <c r="O8302">
        <v>0</v>
      </c>
      <c r="P8302">
        <v>0</v>
      </c>
      <c r="Q8302">
        <v>0</v>
      </c>
    </row>
    <row r="8303" spans="1:17" x14ac:dyDescent="0.25">
      <c r="A8303" t="s">
        <v>25993</v>
      </c>
      <c r="B8303" t="s">
        <v>72</v>
      </c>
      <c r="C8303" t="s">
        <v>191</v>
      </c>
      <c r="D8303" t="s">
        <v>526</v>
      </c>
      <c r="E8303" t="s">
        <v>21471</v>
      </c>
      <c r="F8303" t="s">
        <v>4236</v>
      </c>
      <c r="G8303">
        <v>0</v>
      </c>
      <c r="H8303">
        <v>22</v>
      </c>
      <c r="I8303">
        <v>3</v>
      </c>
      <c r="J8303">
        <v>18</v>
      </c>
      <c r="K8303">
        <v>0</v>
      </c>
      <c r="L8303">
        <v>1</v>
      </c>
      <c r="M8303">
        <v>0</v>
      </c>
      <c r="N8303">
        <v>0</v>
      </c>
      <c r="O8303">
        <v>0</v>
      </c>
      <c r="P8303">
        <v>0</v>
      </c>
      <c r="Q8303">
        <v>0</v>
      </c>
    </row>
    <row r="8304" spans="1:17" x14ac:dyDescent="0.25">
      <c r="A8304" t="s">
        <v>25994</v>
      </c>
      <c r="B8304" t="s">
        <v>72</v>
      </c>
      <c r="C8304" t="s">
        <v>191</v>
      </c>
      <c r="D8304" t="s">
        <v>526</v>
      </c>
      <c r="E8304" t="s">
        <v>21471</v>
      </c>
      <c r="F8304" t="s">
        <v>4238</v>
      </c>
      <c r="G8304">
        <v>0</v>
      </c>
      <c r="H8304">
        <v>0</v>
      </c>
      <c r="I8304">
        <v>0</v>
      </c>
      <c r="J8304">
        <v>0</v>
      </c>
      <c r="K8304">
        <v>0</v>
      </c>
      <c r="L8304">
        <v>0</v>
      </c>
      <c r="M8304">
        <v>22</v>
      </c>
      <c r="N8304">
        <v>0</v>
      </c>
      <c r="O8304">
        <v>0</v>
      </c>
      <c r="P8304">
        <v>0</v>
      </c>
      <c r="Q8304">
        <v>0</v>
      </c>
    </row>
    <row r="8305" spans="1:17" x14ac:dyDescent="0.25">
      <c r="A8305" t="s">
        <v>25995</v>
      </c>
      <c r="B8305" t="s">
        <v>72</v>
      </c>
      <c r="C8305" t="s">
        <v>191</v>
      </c>
      <c r="D8305" t="s">
        <v>526</v>
      </c>
      <c r="E8305" t="s">
        <v>21471</v>
      </c>
      <c r="F8305" t="s">
        <v>397</v>
      </c>
      <c r="G8305">
        <v>0</v>
      </c>
      <c r="H8305">
        <v>22</v>
      </c>
      <c r="I8305">
        <v>3</v>
      </c>
      <c r="J8305">
        <v>18</v>
      </c>
      <c r="K8305">
        <v>0</v>
      </c>
      <c r="L8305">
        <v>1</v>
      </c>
      <c r="M8305">
        <v>0</v>
      </c>
      <c r="N8305">
        <v>0</v>
      </c>
      <c r="O8305">
        <v>0</v>
      </c>
      <c r="P8305">
        <v>0</v>
      </c>
      <c r="Q8305">
        <v>0</v>
      </c>
    </row>
    <row r="8306" spans="1:17" x14ac:dyDescent="0.25">
      <c r="A8306" t="s">
        <v>25996</v>
      </c>
      <c r="B8306" t="s">
        <v>72</v>
      </c>
      <c r="C8306" t="s">
        <v>191</v>
      </c>
      <c r="D8306" t="s">
        <v>526</v>
      </c>
      <c r="E8306" t="s">
        <v>21471</v>
      </c>
      <c r="F8306" t="s">
        <v>398</v>
      </c>
      <c r="G8306">
        <v>0</v>
      </c>
      <c r="H8306">
        <v>22</v>
      </c>
      <c r="I8306">
        <v>3</v>
      </c>
      <c r="J8306">
        <v>18</v>
      </c>
      <c r="K8306">
        <v>0</v>
      </c>
      <c r="L8306">
        <v>1</v>
      </c>
      <c r="M8306">
        <v>0</v>
      </c>
      <c r="N8306">
        <v>0</v>
      </c>
      <c r="O8306">
        <v>0</v>
      </c>
      <c r="P8306">
        <v>0</v>
      </c>
      <c r="Q8306">
        <v>0</v>
      </c>
    </row>
    <row r="8307" spans="1:17" x14ac:dyDescent="0.25">
      <c r="A8307" t="s">
        <v>25997</v>
      </c>
      <c r="B8307" t="s">
        <v>72</v>
      </c>
      <c r="C8307" t="s">
        <v>191</v>
      </c>
      <c r="D8307" t="s">
        <v>526</v>
      </c>
      <c r="E8307" t="s">
        <v>21471</v>
      </c>
      <c r="F8307" t="s">
        <v>4242</v>
      </c>
      <c r="G8307">
        <v>0</v>
      </c>
      <c r="H8307">
        <v>0</v>
      </c>
      <c r="I8307">
        <v>0</v>
      </c>
      <c r="J8307">
        <v>0</v>
      </c>
      <c r="K8307">
        <v>0</v>
      </c>
      <c r="L8307">
        <v>0</v>
      </c>
      <c r="M8307">
        <v>22</v>
      </c>
      <c r="N8307">
        <v>0</v>
      </c>
      <c r="O8307">
        <v>0</v>
      </c>
      <c r="P8307">
        <v>0</v>
      </c>
      <c r="Q8307">
        <v>0</v>
      </c>
    </row>
    <row r="8308" spans="1:17" x14ac:dyDescent="0.25">
      <c r="A8308" t="s">
        <v>25998</v>
      </c>
      <c r="B8308" t="s">
        <v>72</v>
      </c>
      <c r="C8308" t="s">
        <v>191</v>
      </c>
      <c r="D8308" t="s">
        <v>526</v>
      </c>
      <c r="E8308" t="s">
        <v>21471</v>
      </c>
      <c r="F8308" t="s">
        <v>399</v>
      </c>
      <c r="G8308">
        <v>0</v>
      </c>
      <c r="H8308">
        <v>22</v>
      </c>
      <c r="I8308">
        <v>3</v>
      </c>
      <c r="J8308">
        <v>19</v>
      </c>
      <c r="K8308">
        <v>0</v>
      </c>
      <c r="L8308">
        <v>0</v>
      </c>
      <c r="M8308">
        <v>0</v>
      </c>
      <c r="N8308">
        <v>0</v>
      </c>
      <c r="O8308">
        <v>0</v>
      </c>
      <c r="P8308">
        <v>0</v>
      </c>
      <c r="Q8308">
        <v>0</v>
      </c>
    </row>
    <row r="8309" spans="1:17" x14ac:dyDescent="0.25">
      <c r="A8309" t="s">
        <v>25999</v>
      </c>
      <c r="B8309" t="s">
        <v>72</v>
      </c>
      <c r="C8309" t="s">
        <v>191</v>
      </c>
      <c r="D8309" t="s">
        <v>526</v>
      </c>
      <c r="E8309" t="s">
        <v>21471</v>
      </c>
      <c r="F8309" t="s">
        <v>4245</v>
      </c>
      <c r="G8309">
        <v>0</v>
      </c>
      <c r="H8309">
        <v>0</v>
      </c>
      <c r="I8309">
        <v>0</v>
      </c>
      <c r="J8309">
        <v>0</v>
      </c>
      <c r="K8309">
        <v>0</v>
      </c>
      <c r="L8309">
        <v>0</v>
      </c>
      <c r="M8309">
        <v>22</v>
      </c>
      <c r="N8309">
        <v>0</v>
      </c>
      <c r="O8309">
        <v>0</v>
      </c>
      <c r="P8309">
        <v>0</v>
      </c>
      <c r="Q8309">
        <v>0</v>
      </c>
    </row>
    <row r="8310" spans="1:17" x14ac:dyDescent="0.25">
      <c r="A8310" t="s">
        <v>26000</v>
      </c>
      <c r="B8310" t="s">
        <v>72</v>
      </c>
      <c r="C8310" t="s">
        <v>191</v>
      </c>
      <c r="D8310" t="s">
        <v>526</v>
      </c>
      <c r="E8310" t="s">
        <v>21471</v>
      </c>
      <c r="F8310" t="s">
        <v>394</v>
      </c>
      <c r="G8310">
        <v>0</v>
      </c>
      <c r="H8310">
        <v>0</v>
      </c>
      <c r="I8310">
        <v>0</v>
      </c>
      <c r="J8310">
        <v>0</v>
      </c>
      <c r="K8310">
        <v>0</v>
      </c>
      <c r="L8310">
        <v>0</v>
      </c>
      <c r="M8310">
        <v>0</v>
      </c>
      <c r="N8310">
        <v>21</v>
      </c>
      <c r="O8310">
        <v>20</v>
      </c>
      <c r="P8310">
        <v>1</v>
      </c>
      <c r="Q8310">
        <v>0</v>
      </c>
    </row>
    <row r="8311" spans="1:17" x14ac:dyDescent="0.25">
      <c r="A8311" t="s">
        <v>26001</v>
      </c>
      <c r="B8311" t="s">
        <v>72</v>
      </c>
      <c r="C8311" t="s">
        <v>191</v>
      </c>
      <c r="D8311" t="s">
        <v>526</v>
      </c>
      <c r="E8311" t="s">
        <v>21471</v>
      </c>
      <c r="F8311" t="s">
        <v>395</v>
      </c>
      <c r="G8311">
        <v>0</v>
      </c>
      <c r="H8311">
        <v>0</v>
      </c>
      <c r="I8311">
        <v>0</v>
      </c>
      <c r="J8311">
        <v>0</v>
      </c>
      <c r="K8311">
        <v>0</v>
      </c>
      <c r="L8311">
        <v>0</v>
      </c>
      <c r="M8311">
        <v>0</v>
      </c>
      <c r="N8311">
        <v>16</v>
      </c>
      <c r="O8311">
        <v>15</v>
      </c>
      <c r="P8311">
        <v>1</v>
      </c>
      <c r="Q8311">
        <v>0</v>
      </c>
    </row>
    <row r="8312" spans="1:17" x14ac:dyDescent="0.25">
      <c r="A8312" t="s">
        <v>26002</v>
      </c>
      <c r="B8312" t="s">
        <v>72</v>
      </c>
      <c r="C8312" t="s">
        <v>191</v>
      </c>
      <c r="D8312" t="s">
        <v>526</v>
      </c>
      <c r="E8312" t="s">
        <v>21471</v>
      </c>
      <c r="F8312" t="s">
        <v>525</v>
      </c>
      <c r="G8312">
        <v>22</v>
      </c>
      <c r="H8312">
        <v>0</v>
      </c>
      <c r="I8312">
        <v>0</v>
      </c>
      <c r="J8312">
        <v>0</v>
      </c>
      <c r="K8312">
        <v>0</v>
      </c>
      <c r="L8312">
        <v>0</v>
      </c>
      <c r="M8312">
        <v>0</v>
      </c>
      <c r="N8312">
        <v>0</v>
      </c>
      <c r="O8312">
        <v>0</v>
      </c>
      <c r="P8312">
        <v>0</v>
      </c>
      <c r="Q8312">
        <v>0</v>
      </c>
    </row>
    <row r="8313" spans="1:17" x14ac:dyDescent="0.25">
      <c r="A8313" t="s">
        <v>13029</v>
      </c>
      <c r="B8313" t="s">
        <v>72</v>
      </c>
      <c r="C8313" t="s">
        <v>191</v>
      </c>
      <c r="D8313" t="s">
        <v>527</v>
      </c>
      <c r="E8313" t="s">
        <v>563</v>
      </c>
      <c r="F8313" t="s">
        <v>528</v>
      </c>
      <c r="G8313">
        <v>0</v>
      </c>
      <c r="H8313">
        <v>0</v>
      </c>
      <c r="I8313">
        <v>0</v>
      </c>
      <c r="J8313">
        <v>0</v>
      </c>
      <c r="K8313">
        <v>0</v>
      </c>
      <c r="L8313">
        <v>0</v>
      </c>
      <c r="M8313">
        <v>0</v>
      </c>
      <c r="N8313">
        <v>1</v>
      </c>
      <c r="O8313">
        <v>1</v>
      </c>
      <c r="P8313">
        <v>0</v>
      </c>
      <c r="Q8313">
        <v>0</v>
      </c>
    </row>
    <row r="8314" spans="1:17" x14ac:dyDescent="0.25">
      <c r="A8314" t="s">
        <v>13030</v>
      </c>
      <c r="B8314" t="s">
        <v>72</v>
      </c>
      <c r="C8314" t="s">
        <v>191</v>
      </c>
      <c r="D8314" t="s">
        <v>527</v>
      </c>
      <c r="E8314" t="s">
        <v>563</v>
      </c>
      <c r="F8314" t="s">
        <v>525</v>
      </c>
      <c r="G8314">
        <v>1</v>
      </c>
      <c r="H8314">
        <v>0</v>
      </c>
      <c r="I8314">
        <v>0</v>
      </c>
      <c r="J8314">
        <v>0</v>
      </c>
      <c r="K8314">
        <v>0</v>
      </c>
      <c r="L8314">
        <v>0</v>
      </c>
      <c r="M8314">
        <v>0</v>
      </c>
      <c r="N8314">
        <v>0</v>
      </c>
      <c r="O8314">
        <v>0</v>
      </c>
      <c r="P8314">
        <v>0</v>
      </c>
      <c r="Q8314">
        <v>0</v>
      </c>
    </row>
    <row r="8315" spans="1:17" x14ac:dyDescent="0.25">
      <c r="A8315" t="s">
        <v>26003</v>
      </c>
      <c r="B8315" t="s">
        <v>75</v>
      </c>
      <c r="C8315" t="s">
        <v>231</v>
      </c>
      <c r="D8315" t="s">
        <v>526</v>
      </c>
      <c r="E8315" t="s">
        <v>21471</v>
      </c>
      <c r="F8315" t="s">
        <v>4236</v>
      </c>
      <c r="G8315">
        <v>0</v>
      </c>
      <c r="H8315">
        <v>1</v>
      </c>
      <c r="I8315">
        <v>0</v>
      </c>
      <c r="J8315">
        <v>1</v>
      </c>
      <c r="K8315">
        <v>0</v>
      </c>
      <c r="L8315">
        <v>0</v>
      </c>
      <c r="M8315">
        <v>0</v>
      </c>
      <c r="N8315">
        <v>0</v>
      </c>
      <c r="O8315">
        <v>0</v>
      </c>
      <c r="P8315">
        <v>0</v>
      </c>
      <c r="Q8315">
        <v>0</v>
      </c>
    </row>
    <row r="8316" spans="1:17" x14ac:dyDescent="0.25">
      <c r="A8316" t="s">
        <v>26004</v>
      </c>
      <c r="B8316" t="s">
        <v>75</v>
      </c>
      <c r="C8316" t="s">
        <v>231</v>
      </c>
      <c r="D8316" t="s">
        <v>526</v>
      </c>
      <c r="E8316" t="s">
        <v>21471</v>
      </c>
      <c r="F8316" t="s">
        <v>4238</v>
      </c>
      <c r="G8316">
        <v>0</v>
      </c>
      <c r="H8316">
        <v>0</v>
      </c>
      <c r="I8316">
        <v>0</v>
      </c>
      <c r="J8316">
        <v>0</v>
      </c>
      <c r="K8316">
        <v>0</v>
      </c>
      <c r="L8316">
        <v>0</v>
      </c>
      <c r="M8316">
        <v>1</v>
      </c>
      <c r="N8316">
        <v>0</v>
      </c>
      <c r="O8316">
        <v>0</v>
      </c>
      <c r="P8316">
        <v>0</v>
      </c>
      <c r="Q8316">
        <v>0</v>
      </c>
    </row>
    <row r="8317" spans="1:17" x14ac:dyDescent="0.25">
      <c r="A8317" t="s">
        <v>26005</v>
      </c>
      <c r="B8317" t="s">
        <v>75</v>
      </c>
      <c r="C8317" t="s">
        <v>231</v>
      </c>
      <c r="D8317" t="s">
        <v>526</v>
      </c>
      <c r="E8317" t="s">
        <v>21471</v>
      </c>
      <c r="F8317" t="s">
        <v>397</v>
      </c>
      <c r="G8317">
        <v>0</v>
      </c>
      <c r="H8317">
        <v>1</v>
      </c>
      <c r="I8317">
        <v>0</v>
      </c>
      <c r="J8317">
        <v>1</v>
      </c>
      <c r="K8317">
        <v>0</v>
      </c>
      <c r="L8317">
        <v>0</v>
      </c>
      <c r="M8317">
        <v>0</v>
      </c>
      <c r="N8317">
        <v>0</v>
      </c>
      <c r="O8317">
        <v>0</v>
      </c>
      <c r="P8317">
        <v>0</v>
      </c>
      <c r="Q8317">
        <v>0</v>
      </c>
    </row>
    <row r="8318" spans="1:17" x14ac:dyDescent="0.25">
      <c r="A8318" t="s">
        <v>26006</v>
      </c>
      <c r="B8318" t="s">
        <v>75</v>
      </c>
      <c r="C8318" t="s">
        <v>231</v>
      </c>
      <c r="D8318" t="s">
        <v>526</v>
      </c>
      <c r="E8318" t="s">
        <v>21471</v>
      </c>
      <c r="F8318" t="s">
        <v>398</v>
      </c>
      <c r="G8318">
        <v>0</v>
      </c>
      <c r="H8318">
        <v>1</v>
      </c>
      <c r="I8318">
        <v>0</v>
      </c>
      <c r="J8318">
        <v>1</v>
      </c>
      <c r="K8318">
        <v>0</v>
      </c>
      <c r="L8318">
        <v>0</v>
      </c>
      <c r="M8318">
        <v>0</v>
      </c>
      <c r="N8318">
        <v>0</v>
      </c>
      <c r="O8318">
        <v>0</v>
      </c>
      <c r="P8318">
        <v>0</v>
      </c>
      <c r="Q8318">
        <v>0</v>
      </c>
    </row>
    <row r="8319" spans="1:17" x14ac:dyDescent="0.25">
      <c r="A8319" t="s">
        <v>26007</v>
      </c>
      <c r="B8319" t="s">
        <v>75</v>
      </c>
      <c r="C8319" t="s">
        <v>231</v>
      </c>
      <c r="D8319" t="s">
        <v>526</v>
      </c>
      <c r="E8319" t="s">
        <v>21471</v>
      </c>
      <c r="F8319" t="s">
        <v>4242</v>
      </c>
      <c r="G8319">
        <v>0</v>
      </c>
      <c r="H8319">
        <v>0</v>
      </c>
      <c r="I8319">
        <v>0</v>
      </c>
      <c r="J8319">
        <v>0</v>
      </c>
      <c r="K8319">
        <v>0</v>
      </c>
      <c r="L8319">
        <v>0</v>
      </c>
      <c r="M8319">
        <v>1</v>
      </c>
      <c r="N8319">
        <v>0</v>
      </c>
      <c r="O8319">
        <v>0</v>
      </c>
      <c r="P8319">
        <v>0</v>
      </c>
      <c r="Q8319">
        <v>0</v>
      </c>
    </row>
    <row r="8320" spans="1:17" x14ac:dyDescent="0.25">
      <c r="A8320" t="s">
        <v>26008</v>
      </c>
      <c r="B8320" t="s">
        <v>75</v>
      </c>
      <c r="C8320" t="s">
        <v>231</v>
      </c>
      <c r="D8320" t="s">
        <v>526</v>
      </c>
      <c r="E8320" t="s">
        <v>21471</v>
      </c>
      <c r="F8320" t="s">
        <v>399</v>
      </c>
      <c r="G8320">
        <v>0</v>
      </c>
      <c r="H8320">
        <v>1</v>
      </c>
      <c r="I8320">
        <v>0</v>
      </c>
      <c r="J8320">
        <v>1</v>
      </c>
      <c r="K8320">
        <v>0</v>
      </c>
      <c r="L8320">
        <v>0</v>
      </c>
      <c r="M8320">
        <v>0</v>
      </c>
      <c r="N8320">
        <v>0</v>
      </c>
      <c r="O8320">
        <v>0</v>
      </c>
      <c r="P8320">
        <v>0</v>
      </c>
      <c r="Q8320">
        <v>0</v>
      </c>
    </row>
    <row r="8321" spans="1:17" x14ac:dyDescent="0.25">
      <c r="A8321" t="s">
        <v>26009</v>
      </c>
      <c r="B8321" t="s">
        <v>75</v>
      </c>
      <c r="C8321" t="s">
        <v>231</v>
      </c>
      <c r="D8321" t="s">
        <v>526</v>
      </c>
      <c r="E8321" t="s">
        <v>21471</v>
      </c>
      <c r="F8321" t="s">
        <v>4245</v>
      </c>
      <c r="G8321">
        <v>0</v>
      </c>
      <c r="H8321">
        <v>0</v>
      </c>
      <c r="I8321">
        <v>0</v>
      </c>
      <c r="J8321">
        <v>0</v>
      </c>
      <c r="K8321">
        <v>0</v>
      </c>
      <c r="L8321">
        <v>0</v>
      </c>
      <c r="M8321">
        <v>1</v>
      </c>
      <c r="N8321">
        <v>0</v>
      </c>
      <c r="O8321">
        <v>0</v>
      </c>
      <c r="P8321">
        <v>0</v>
      </c>
      <c r="Q8321">
        <v>0</v>
      </c>
    </row>
    <row r="8322" spans="1:17" x14ac:dyDescent="0.25">
      <c r="A8322" t="s">
        <v>26010</v>
      </c>
      <c r="B8322" t="s">
        <v>75</v>
      </c>
      <c r="C8322" t="s">
        <v>231</v>
      </c>
      <c r="D8322" t="s">
        <v>526</v>
      </c>
      <c r="E8322" t="s">
        <v>21471</v>
      </c>
      <c r="F8322" t="s">
        <v>394</v>
      </c>
      <c r="G8322">
        <v>0</v>
      </c>
      <c r="H8322">
        <v>0</v>
      </c>
      <c r="I8322">
        <v>0</v>
      </c>
      <c r="J8322">
        <v>0</v>
      </c>
      <c r="K8322">
        <v>0</v>
      </c>
      <c r="L8322">
        <v>0</v>
      </c>
      <c r="M8322">
        <v>0</v>
      </c>
      <c r="N8322">
        <v>1</v>
      </c>
      <c r="O8322">
        <v>1</v>
      </c>
      <c r="P8322">
        <v>0</v>
      </c>
      <c r="Q8322">
        <v>0</v>
      </c>
    </row>
    <row r="8323" spans="1:17" x14ac:dyDescent="0.25">
      <c r="A8323" t="s">
        <v>26011</v>
      </c>
      <c r="B8323" t="s">
        <v>75</v>
      </c>
      <c r="C8323" t="s">
        <v>231</v>
      </c>
      <c r="D8323" t="s">
        <v>526</v>
      </c>
      <c r="E8323" t="s">
        <v>21471</v>
      </c>
      <c r="F8323" t="s">
        <v>395</v>
      </c>
      <c r="G8323">
        <v>0</v>
      </c>
      <c r="H8323">
        <v>0</v>
      </c>
      <c r="I8323">
        <v>0</v>
      </c>
      <c r="J8323">
        <v>0</v>
      </c>
      <c r="K8323">
        <v>0</v>
      </c>
      <c r="L8323">
        <v>0</v>
      </c>
      <c r="M8323">
        <v>0</v>
      </c>
      <c r="N8323">
        <v>1</v>
      </c>
      <c r="O8323">
        <v>1</v>
      </c>
      <c r="P8323">
        <v>0</v>
      </c>
      <c r="Q8323">
        <v>0</v>
      </c>
    </row>
    <row r="8324" spans="1:17" x14ac:dyDescent="0.25">
      <c r="A8324" t="s">
        <v>26012</v>
      </c>
      <c r="B8324" t="s">
        <v>75</v>
      </c>
      <c r="C8324" t="s">
        <v>231</v>
      </c>
      <c r="D8324" t="s">
        <v>526</v>
      </c>
      <c r="E8324" t="s">
        <v>21471</v>
      </c>
      <c r="F8324" t="s">
        <v>525</v>
      </c>
      <c r="G8324">
        <v>1</v>
      </c>
      <c r="H8324">
        <v>0</v>
      </c>
      <c r="I8324">
        <v>0</v>
      </c>
      <c r="J8324">
        <v>0</v>
      </c>
      <c r="K8324">
        <v>0</v>
      </c>
      <c r="L8324">
        <v>0</v>
      </c>
      <c r="M8324">
        <v>0</v>
      </c>
      <c r="N8324">
        <v>0</v>
      </c>
      <c r="O8324">
        <v>0</v>
      </c>
      <c r="P8324">
        <v>0</v>
      </c>
      <c r="Q8324">
        <v>0</v>
      </c>
    </row>
    <row r="8325" spans="1:17" x14ac:dyDescent="0.25">
      <c r="A8325" t="s">
        <v>13652</v>
      </c>
      <c r="B8325" t="s">
        <v>74</v>
      </c>
      <c r="C8325" t="s">
        <v>81</v>
      </c>
      <c r="D8325" t="s">
        <v>529</v>
      </c>
      <c r="E8325" t="s">
        <v>563</v>
      </c>
      <c r="F8325" t="s">
        <v>525</v>
      </c>
      <c r="G8325">
        <v>228</v>
      </c>
      <c r="H8325">
        <v>0</v>
      </c>
      <c r="I8325">
        <v>0</v>
      </c>
      <c r="J8325">
        <v>0</v>
      </c>
      <c r="K8325">
        <v>0</v>
      </c>
      <c r="L8325">
        <v>0</v>
      </c>
      <c r="M8325">
        <v>0</v>
      </c>
      <c r="N8325">
        <v>0</v>
      </c>
      <c r="O8325">
        <v>0</v>
      </c>
      <c r="P8325">
        <v>0</v>
      </c>
      <c r="Q8325">
        <v>0</v>
      </c>
    </row>
    <row r="8326" spans="1:17" x14ac:dyDescent="0.25">
      <c r="A8326" t="s">
        <v>26013</v>
      </c>
      <c r="B8326" t="s">
        <v>74</v>
      </c>
      <c r="C8326" t="s">
        <v>81</v>
      </c>
      <c r="D8326" t="s">
        <v>529</v>
      </c>
      <c r="E8326" t="s">
        <v>21471</v>
      </c>
      <c r="F8326" t="s">
        <v>525</v>
      </c>
      <c r="G8326">
        <v>217</v>
      </c>
      <c r="H8326">
        <v>0</v>
      </c>
      <c r="I8326">
        <v>0</v>
      </c>
      <c r="J8326">
        <v>0</v>
      </c>
      <c r="K8326">
        <v>0</v>
      </c>
      <c r="L8326">
        <v>0</v>
      </c>
      <c r="M8326">
        <v>0</v>
      </c>
      <c r="N8326">
        <v>0</v>
      </c>
      <c r="O8326">
        <v>0</v>
      </c>
      <c r="P8326">
        <v>0</v>
      </c>
      <c r="Q8326">
        <v>0</v>
      </c>
    </row>
    <row r="8327" spans="1:17" x14ac:dyDescent="0.25">
      <c r="A8327" t="s">
        <v>13653</v>
      </c>
      <c r="B8327" t="s">
        <v>74</v>
      </c>
      <c r="C8327" t="s">
        <v>81</v>
      </c>
      <c r="D8327" t="s">
        <v>526</v>
      </c>
      <c r="E8327" t="s">
        <v>563</v>
      </c>
      <c r="F8327" t="s">
        <v>396</v>
      </c>
      <c r="G8327">
        <v>0</v>
      </c>
      <c r="H8327">
        <v>1843</v>
      </c>
      <c r="I8327">
        <v>227</v>
      </c>
      <c r="J8327">
        <v>1395</v>
      </c>
      <c r="K8327">
        <v>142</v>
      </c>
      <c r="L8327">
        <v>79</v>
      </c>
      <c r="M8327">
        <v>0</v>
      </c>
      <c r="N8327">
        <v>0</v>
      </c>
      <c r="O8327">
        <v>0</v>
      </c>
      <c r="P8327">
        <v>0</v>
      </c>
      <c r="Q8327">
        <v>0</v>
      </c>
    </row>
    <row r="8328" spans="1:17" x14ac:dyDescent="0.25">
      <c r="A8328" t="s">
        <v>13654</v>
      </c>
      <c r="B8328" t="s">
        <v>74</v>
      </c>
      <c r="C8328" t="s">
        <v>81</v>
      </c>
      <c r="D8328" t="s">
        <v>526</v>
      </c>
      <c r="E8328" t="s">
        <v>563</v>
      </c>
      <c r="F8328" t="s">
        <v>4236</v>
      </c>
      <c r="G8328">
        <v>0</v>
      </c>
      <c r="H8328">
        <v>1843</v>
      </c>
      <c r="I8328">
        <v>209</v>
      </c>
      <c r="J8328">
        <v>1381</v>
      </c>
      <c r="K8328">
        <v>134</v>
      </c>
      <c r="L8328">
        <v>119</v>
      </c>
      <c r="M8328">
        <v>0</v>
      </c>
      <c r="N8328">
        <v>0</v>
      </c>
      <c r="O8328">
        <v>0</v>
      </c>
      <c r="P8328">
        <v>0</v>
      </c>
      <c r="Q8328">
        <v>0</v>
      </c>
    </row>
    <row r="8329" spans="1:17" x14ac:dyDescent="0.25">
      <c r="A8329" t="s">
        <v>13655</v>
      </c>
      <c r="B8329" t="s">
        <v>74</v>
      </c>
      <c r="C8329" t="s">
        <v>81</v>
      </c>
      <c r="D8329" t="s">
        <v>526</v>
      </c>
      <c r="E8329" t="s">
        <v>563</v>
      </c>
      <c r="F8329" t="s">
        <v>4238</v>
      </c>
      <c r="G8329">
        <v>0</v>
      </c>
      <c r="H8329">
        <v>0</v>
      </c>
      <c r="I8329">
        <v>0</v>
      </c>
      <c r="J8329">
        <v>0</v>
      </c>
      <c r="K8329">
        <v>0</v>
      </c>
      <c r="L8329">
        <v>0</v>
      </c>
      <c r="M8329">
        <v>1843</v>
      </c>
      <c r="N8329">
        <v>0</v>
      </c>
      <c r="O8329">
        <v>0</v>
      </c>
      <c r="P8329">
        <v>0</v>
      </c>
      <c r="Q8329">
        <v>0</v>
      </c>
    </row>
    <row r="8330" spans="1:17" x14ac:dyDescent="0.25">
      <c r="A8330" t="s">
        <v>13656</v>
      </c>
      <c r="B8330" t="s">
        <v>74</v>
      </c>
      <c r="C8330" t="s">
        <v>81</v>
      </c>
      <c r="D8330" t="s">
        <v>526</v>
      </c>
      <c r="E8330" t="s">
        <v>563</v>
      </c>
      <c r="F8330" t="s">
        <v>397</v>
      </c>
      <c r="G8330">
        <v>0</v>
      </c>
      <c r="H8330">
        <v>1843</v>
      </c>
      <c r="I8330">
        <v>208</v>
      </c>
      <c r="J8330">
        <v>1382</v>
      </c>
      <c r="K8330">
        <v>134</v>
      </c>
      <c r="L8330">
        <v>119</v>
      </c>
      <c r="M8330">
        <v>0</v>
      </c>
      <c r="N8330">
        <v>0</v>
      </c>
      <c r="O8330">
        <v>0</v>
      </c>
      <c r="P8330">
        <v>0</v>
      </c>
      <c r="Q8330">
        <v>0</v>
      </c>
    </row>
    <row r="8331" spans="1:17" x14ac:dyDescent="0.25">
      <c r="A8331" t="s">
        <v>13657</v>
      </c>
      <c r="B8331" t="s">
        <v>74</v>
      </c>
      <c r="C8331" t="s">
        <v>81</v>
      </c>
      <c r="D8331" t="s">
        <v>526</v>
      </c>
      <c r="E8331" t="s">
        <v>563</v>
      </c>
      <c r="F8331" t="s">
        <v>398</v>
      </c>
      <c r="G8331">
        <v>0</v>
      </c>
      <c r="H8331">
        <v>1843</v>
      </c>
      <c r="I8331">
        <v>216</v>
      </c>
      <c r="J8331">
        <v>1378</v>
      </c>
      <c r="K8331">
        <v>131</v>
      </c>
      <c r="L8331">
        <v>118</v>
      </c>
      <c r="M8331">
        <v>0</v>
      </c>
      <c r="N8331">
        <v>0</v>
      </c>
      <c r="O8331">
        <v>0</v>
      </c>
      <c r="P8331">
        <v>0</v>
      </c>
      <c r="Q8331">
        <v>0</v>
      </c>
    </row>
    <row r="8332" spans="1:17" x14ac:dyDescent="0.25">
      <c r="A8332" t="s">
        <v>13658</v>
      </c>
      <c r="B8332" t="s">
        <v>74</v>
      </c>
      <c r="C8332" t="s">
        <v>81</v>
      </c>
      <c r="D8332" t="s">
        <v>526</v>
      </c>
      <c r="E8332" t="s">
        <v>563</v>
      </c>
      <c r="F8332" t="s">
        <v>4242</v>
      </c>
      <c r="G8332">
        <v>0</v>
      </c>
      <c r="H8332">
        <v>0</v>
      </c>
      <c r="I8332">
        <v>0</v>
      </c>
      <c r="J8332">
        <v>0</v>
      </c>
      <c r="K8332">
        <v>0</v>
      </c>
      <c r="L8332">
        <v>0</v>
      </c>
      <c r="M8332">
        <v>1843</v>
      </c>
      <c r="N8332">
        <v>0</v>
      </c>
      <c r="O8332">
        <v>0</v>
      </c>
      <c r="P8332">
        <v>0</v>
      </c>
      <c r="Q8332">
        <v>0</v>
      </c>
    </row>
    <row r="8333" spans="1:17" x14ac:dyDescent="0.25">
      <c r="A8333" t="s">
        <v>13659</v>
      </c>
      <c r="B8333" t="s">
        <v>74</v>
      </c>
      <c r="C8333" t="s">
        <v>81</v>
      </c>
      <c r="D8333" t="s">
        <v>526</v>
      </c>
      <c r="E8333" t="s">
        <v>563</v>
      </c>
      <c r="F8333" t="s">
        <v>399</v>
      </c>
      <c r="G8333">
        <v>0</v>
      </c>
      <c r="H8333">
        <v>1843</v>
      </c>
      <c r="I8333">
        <v>210</v>
      </c>
      <c r="J8333">
        <v>1410</v>
      </c>
      <c r="K8333">
        <v>143</v>
      </c>
      <c r="L8333">
        <v>80</v>
      </c>
      <c r="M8333">
        <v>0</v>
      </c>
      <c r="N8333">
        <v>0</v>
      </c>
      <c r="O8333">
        <v>0</v>
      </c>
      <c r="P8333">
        <v>0</v>
      </c>
      <c r="Q8333">
        <v>0</v>
      </c>
    </row>
    <row r="8334" spans="1:17" x14ac:dyDescent="0.25">
      <c r="A8334" t="s">
        <v>13660</v>
      </c>
      <c r="B8334" t="s">
        <v>74</v>
      </c>
      <c r="C8334" t="s">
        <v>81</v>
      </c>
      <c r="D8334" t="s">
        <v>526</v>
      </c>
      <c r="E8334" t="s">
        <v>563</v>
      </c>
      <c r="F8334" t="s">
        <v>4245</v>
      </c>
      <c r="G8334">
        <v>0</v>
      </c>
      <c r="H8334">
        <v>0</v>
      </c>
      <c r="I8334">
        <v>0</v>
      </c>
      <c r="J8334">
        <v>0</v>
      </c>
      <c r="K8334">
        <v>0</v>
      </c>
      <c r="L8334">
        <v>0</v>
      </c>
      <c r="M8334">
        <v>1843</v>
      </c>
      <c r="N8334">
        <v>0</v>
      </c>
      <c r="O8334">
        <v>0</v>
      </c>
      <c r="P8334">
        <v>0</v>
      </c>
      <c r="Q8334">
        <v>0</v>
      </c>
    </row>
    <row r="8335" spans="1:17" x14ac:dyDescent="0.25">
      <c r="A8335" t="s">
        <v>13661</v>
      </c>
      <c r="B8335" t="s">
        <v>74</v>
      </c>
      <c r="C8335" t="s">
        <v>81</v>
      </c>
      <c r="D8335" t="s">
        <v>526</v>
      </c>
      <c r="E8335" t="s">
        <v>563</v>
      </c>
      <c r="F8335" t="s">
        <v>394</v>
      </c>
      <c r="G8335">
        <v>0</v>
      </c>
      <c r="H8335">
        <v>0</v>
      </c>
      <c r="I8335">
        <v>0</v>
      </c>
      <c r="J8335">
        <v>0</v>
      </c>
      <c r="K8335">
        <v>0</v>
      </c>
      <c r="L8335">
        <v>0</v>
      </c>
      <c r="M8335">
        <v>0</v>
      </c>
      <c r="N8335">
        <v>1146</v>
      </c>
      <c r="O8335">
        <v>1054</v>
      </c>
      <c r="P8335">
        <v>71</v>
      </c>
      <c r="Q8335">
        <v>21</v>
      </c>
    </row>
    <row r="8336" spans="1:17" x14ac:dyDescent="0.25">
      <c r="A8336" t="s">
        <v>13662</v>
      </c>
      <c r="B8336" t="s">
        <v>74</v>
      </c>
      <c r="C8336" t="s">
        <v>81</v>
      </c>
      <c r="D8336" t="s">
        <v>526</v>
      </c>
      <c r="E8336" t="s">
        <v>563</v>
      </c>
      <c r="F8336" t="s">
        <v>395</v>
      </c>
      <c r="G8336">
        <v>0</v>
      </c>
      <c r="H8336">
        <v>0</v>
      </c>
      <c r="I8336">
        <v>0</v>
      </c>
      <c r="J8336">
        <v>0</v>
      </c>
      <c r="K8336">
        <v>0</v>
      </c>
      <c r="L8336">
        <v>0</v>
      </c>
      <c r="M8336">
        <v>0</v>
      </c>
      <c r="N8336">
        <v>893</v>
      </c>
      <c r="O8336">
        <v>820</v>
      </c>
      <c r="P8336">
        <v>58</v>
      </c>
      <c r="Q8336">
        <v>15</v>
      </c>
    </row>
    <row r="8337" spans="1:17" x14ac:dyDescent="0.25">
      <c r="A8337" t="s">
        <v>13663</v>
      </c>
      <c r="B8337" t="s">
        <v>74</v>
      </c>
      <c r="C8337" t="s">
        <v>81</v>
      </c>
      <c r="D8337" t="s">
        <v>526</v>
      </c>
      <c r="E8337" t="s">
        <v>563</v>
      </c>
      <c r="F8337" t="s">
        <v>525</v>
      </c>
      <c r="G8337">
        <v>1843</v>
      </c>
      <c r="H8337">
        <v>0</v>
      </c>
      <c r="I8337">
        <v>0</v>
      </c>
      <c r="J8337">
        <v>0</v>
      </c>
      <c r="K8337">
        <v>0</v>
      </c>
      <c r="L8337">
        <v>0</v>
      </c>
      <c r="M8337">
        <v>0</v>
      </c>
      <c r="N8337">
        <v>0</v>
      </c>
      <c r="O8337">
        <v>0</v>
      </c>
      <c r="P8337">
        <v>0</v>
      </c>
      <c r="Q8337">
        <v>0</v>
      </c>
    </row>
    <row r="8338" spans="1:17" x14ac:dyDescent="0.25">
      <c r="A8338" t="s">
        <v>26014</v>
      </c>
      <c r="B8338" t="s">
        <v>74</v>
      </c>
      <c r="C8338" t="s">
        <v>81</v>
      </c>
      <c r="D8338" t="s">
        <v>526</v>
      </c>
      <c r="E8338" t="s">
        <v>21471</v>
      </c>
      <c r="F8338" t="s">
        <v>396</v>
      </c>
      <c r="G8338">
        <v>0</v>
      </c>
      <c r="H8338">
        <v>2617</v>
      </c>
      <c r="I8338">
        <v>284</v>
      </c>
      <c r="J8338">
        <v>2037</v>
      </c>
      <c r="K8338">
        <v>203</v>
      </c>
      <c r="L8338">
        <v>93</v>
      </c>
      <c r="M8338">
        <v>0</v>
      </c>
      <c r="N8338">
        <v>0</v>
      </c>
      <c r="O8338">
        <v>0</v>
      </c>
      <c r="P8338">
        <v>0</v>
      </c>
      <c r="Q8338">
        <v>0</v>
      </c>
    </row>
    <row r="8339" spans="1:17" x14ac:dyDescent="0.25">
      <c r="A8339" t="s">
        <v>26015</v>
      </c>
      <c r="B8339" t="s">
        <v>74</v>
      </c>
      <c r="C8339" t="s">
        <v>81</v>
      </c>
      <c r="D8339" t="s">
        <v>526</v>
      </c>
      <c r="E8339" t="s">
        <v>21471</v>
      </c>
      <c r="F8339" t="s">
        <v>4236</v>
      </c>
      <c r="G8339">
        <v>0</v>
      </c>
      <c r="H8339">
        <v>2617</v>
      </c>
      <c r="I8339">
        <v>270</v>
      </c>
      <c r="J8339">
        <v>2014</v>
      </c>
      <c r="K8339">
        <v>198</v>
      </c>
      <c r="L8339">
        <v>135</v>
      </c>
      <c r="M8339">
        <v>0</v>
      </c>
      <c r="N8339">
        <v>0</v>
      </c>
      <c r="O8339">
        <v>0</v>
      </c>
      <c r="P8339">
        <v>0</v>
      </c>
      <c r="Q8339">
        <v>0</v>
      </c>
    </row>
    <row r="8340" spans="1:17" x14ac:dyDescent="0.25">
      <c r="A8340" t="s">
        <v>26016</v>
      </c>
      <c r="B8340" t="s">
        <v>74</v>
      </c>
      <c r="C8340" t="s">
        <v>81</v>
      </c>
      <c r="D8340" t="s">
        <v>526</v>
      </c>
      <c r="E8340" t="s">
        <v>21471</v>
      </c>
      <c r="F8340" t="s">
        <v>4238</v>
      </c>
      <c r="G8340">
        <v>0</v>
      </c>
      <c r="H8340">
        <v>0</v>
      </c>
      <c r="I8340">
        <v>0</v>
      </c>
      <c r="J8340">
        <v>0</v>
      </c>
      <c r="K8340">
        <v>0</v>
      </c>
      <c r="L8340">
        <v>0</v>
      </c>
      <c r="M8340">
        <v>2617</v>
      </c>
      <c r="N8340">
        <v>0</v>
      </c>
      <c r="O8340">
        <v>0</v>
      </c>
      <c r="P8340">
        <v>0</v>
      </c>
      <c r="Q8340">
        <v>0</v>
      </c>
    </row>
    <row r="8341" spans="1:17" x14ac:dyDescent="0.25">
      <c r="A8341" t="s">
        <v>26017</v>
      </c>
      <c r="B8341" t="s">
        <v>74</v>
      </c>
      <c r="C8341" t="s">
        <v>81</v>
      </c>
      <c r="D8341" t="s">
        <v>526</v>
      </c>
      <c r="E8341" t="s">
        <v>21471</v>
      </c>
      <c r="F8341" t="s">
        <v>397</v>
      </c>
      <c r="G8341">
        <v>0</v>
      </c>
      <c r="H8341">
        <v>2617</v>
      </c>
      <c r="I8341">
        <v>269</v>
      </c>
      <c r="J8341">
        <v>2014</v>
      </c>
      <c r="K8341">
        <v>199</v>
      </c>
      <c r="L8341">
        <v>135</v>
      </c>
      <c r="M8341">
        <v>0</v>
      </c>
      <c r="N8341">
        <v>0</v>
      </c>
      <c r="O8341">
        <v>0</v>
      </c>
      <c r="P8341">
        <v>0</v>
      </c>
      <c r="Q8341">
        <v>0</v>
      </c>
    </row>
    <row r="8342" spans="1:17" x14ac:dyDescent="0.25">
      <c r="A8342" t="s">
        <v>26018</v>
      </c>
      <c r="B8342" t="s">
        <v>74</v>
      </c>
      <c r="C8342" t="s">
        <v>81</v>
      </c>
      <c r="D8342" t="s">
        <v>526</v>
      </c>
      <c r="E8342" t="s">
        <v>21471</v>
      </c>
      <c r="F8342" t="s">
        <v>398</v>
      </c>
      <c r="G8342">
        <v>0</v>
      </c>
      <c r="H8342">
        <v>2617</v>
      </c>
      <c r="I8342">
        <v>277</v>
      </c>
      <c r="J8342">
        <v>2015</v>
      </c>
      <c r="K8342">
        <v>194</v>
      </c>
      <c r="L8342">
        <v>131</v>
      </c>
      <c r="M8342">
        <v>0</v>
      </c>
      <c r="N8342">
        <v>0</v>
      </c>
      <c r="O8342">
        <v>0</v>
      </c>
      <c r="P8342">
        <v>0</v>
      </c>
      <c r="Q8342">
        <v>0</v>
      </c>
    </row>
    <row r="8343" spans="1:17" x14ac:dyDescent="0.25">
      <c r="A8343" t="s">
        <v>25507</v>
      </c>
      <c r="B8343" t="s">
        <v>74</v>
      </c>
      <c r="C8343" t="s">
        <v>202</v>
      </c>
      <c r="D8343" t="s">
        <v>526</v>
      </c>
      <c r="E8343" t="s">
        <v>21471</v>
      </c>
      <c r="F8343" t="s">
        <v>395</v>
      </c>
      <c r="G8343">
        <v>0</v>
      </c>
      <c r="H8343">
        <v>0</v>
      </c>
      <c r="I8343">
        <v>0</v>
      </c>
      <c r="J8343">
        <v>0</v>
      </c>
      <c r="K8343">
        <v>0</v>
      </c>
      <c r="L8343">
        <v>0</v>
      </c>
      <c r="M8343">
        <v>0</v>
      </c>
      <c r="N8343">
        <v>4</v>
      </c>
      <c r="O8343">
        <v>4</v>
      </c>
      <c r="P8343">
        <v>0</v>
      </c>
      <c r="Q8343">
        <v>0</v>
      </c>
    </row>
    <row r="8344" spans="1:17" x14ac:dyDescent="0.25">
      <c r="A8344" t="s">
        <v>25920</v>
      </c>
      <c r="B8344" t="s">
        <v>74</v>
      </c>
      <c r="C8344" t="s">
        <v>202</v>
      </c>
      <c r="D8344" t="s">
        <v>526</v>
      </c>
      <c r="E8344" t="s">
        <v>21471</v>
      </c>
      <c r="F8344" t="s">
        <v>525</v>
      </c>
      <c r="G8344">
        <v>7</v>
      </c>
      <c r="H8344">
        <v>0</v>
      </c>
      <c r="I8344">
        <v>0</v>
      </c>
      <c r="J8344">
        <v>0</v>
      </c>
      <c r="K8344">
        <v>0</v>
      </c>
      <c r="L8344">
        <v>0</v>
      </c>
      <c r="M8344">
        <v>0</v>
      </c>
      <c r="N8344">
        <v>0</v>
      </c>
      <c r="O8344">
        <v>0</v>
      </c>
      <c r="P8344">
        <v>0</v>
      </c>
      <c r="Q8344">
        <v>0</v>
      </c>
    </row>
    <row r="8345" spans="1:17" x14ac:dyDescent="0.25">
      <c r="A8345" t="s">
        <v>13843</v>
      </c>
      <c r="B8345" t="s">
        <v>74</v>
      </c>
      <c r="C8345" t="s">
        <v>202</v>
      </c>
      <c r="D8345" t="s">
        <v>12971</v>
      </c>
      <c r="E8345" t="s">
        <v>563</v>
      </c>
      <c r="F8345" t="s">
        <v>525</v>
      </c>
      <c r="G8345">
        <v>1</v>
      </c>
      <c r="H8345">
        <v>0</v>
      </c>
      <c r="I8345">
        <v>0</v>
      </c>
      <c r="J8345">
        <v>0</v>
      </c>
      <c r="K8345">
        <v>0</v>
      </c>
      <c r="L8345">
        <v>0</v>
      </c>
      <c r="M8345">
        <v>0</v>
      </c>
      <c r="N8345">
        <v>0</v>
      </c>
      <c r="O8345">
        <v>0</v>
      </c>
      <c r="P8345">
        <v>0</v>
      </c>
      <c r="Q8345">
        <v>0</v>
      </c>
    </row>
    <row r="8346" spans="1:17" x14ac:dyDescent="0.25">
      <c r="A8346" t="s">
        <v>25921</v>
      </c>
      <c r="B8346" t="s">
        <v>74</v>
      </c>
      <c r="C8346" t="s">
        <v>202</v>
      </c>
      <c r="D8346" t="s">
        <v>12971</v>
      </c>
      <c r="E8346" t="s">
        <v>21471</v>
      </c>
      <c r="F8346" t="s">
        <v>525</v>
      </c>
      <c r="G8346">
        <v>4</v>
      </c>
      <c r="H8346">
        <v>0</v>
      </c>
      <c r="I8346">
        <v>0</v>
      </c>
      <c r="J8346">
        <v>0</v>
      </c>
      <c r="K8346">
        <v>0</v>
      </c>
      <c r="L8346">
        <v>0</v>
      </c>
      <c r="M8346">
        <v>0</v>
      </c>
      <c r="N8346">
        <v>0</v>
      </c>
      <c r="O8346">
        <v>0</v>
      </c>
      <c r="P8346">
        <v>0</v>
      </c>
      <c r="Q8346">
        <v>0</v>
      </c>
    </row>
    <row r="8347" spans="1:17" x14ac:dyDescent="0.25">
      <c r="A8347" t="s">
        <v>13844</v>
      </c>
      <c r="B8347" t="s">
        <v>74</v>
      </c>
      <c r="C8347" t="s">
        <v>203</v>
      </c>
      <c r="D8347" t="s">
        <v>526</v>
      </c>
      <c r="E8347" t="s">
        <v>563</v>
      </c>
      <c r="F8347" t="s">
        <v>396</v>
      </c>
      <c r="G8347">
        <v>0</v>
      </c>
      <c r="H8347">
        <v>3</v>
      </c>
      <c r="I8347">
        <v>0</v>
      </c>
      <c r="J8347">
        <v>3</v>
      </c>
      <c r="K8347">
        <v>0</v>
      </c>
      <c r="L8347">
        <v>0</v>
      </c>
      <c r="M8347">
        <v>0</v>
      </c>
      <c r="N8347">
        <v>0</v>
      </c>
      <c r="O8347">
        <v>0</v>
      </c>
      <c r="P8347">
        <v>0</v>
      </c>
      <c r="Q8347">
        <v>0</v>
      </c>
    </row>
    <row r="8348" spans="1:17" x14ac:dyDescent="0.25">
      <c r="A8348" t="s">
        <v>13845</v>
      </c>
      <c r="B8348" t="s">
        <v>74</v>
      </c>
      <c r="C8348" t="s">
        <v>203</v>
      </c>
      <c r="D8348" t="s">
        <v>526</v>
      </c>
      <c r="E8348" t="s">
        <v>563</v>
      </c>
      <c r="F8348" t="s">
        <v>4236</v>
      </c>
      <c r="G8348">
        <v>0</v>
      </c>
      <c r="H8348">
        <v>3</v>
      </c>
      <c r="I8348">
        <v>0</v>
      </c>
      <c r="J8348">
        <v>3</v>
      </c>
      <c r="K8348">
        <v>0</v>
      </c>
      <c r="L8348">
        <v>0</v>
      </c>
      <c r="M8348">
        <v>0</v>
      </c>
      <c r="N8348">
        <v>0</v>
      </c>
      <c r="O8348">
        <v>0</v>
      </c>
      <c r="P8348">
        <v>0</v>
      </c>
      <c r="Q8348">
        <v>0</v>
      </c>
    </row>
    <row r="8349" spans="1:17" x14ac:dyDescent="0.25">
      <c r="A8349" t="s">
        <v>13846</v>
      </c>
      <c r="B8349" t="s">
        <v>74</v>
      </c>
      <c r="C8349" t="s">
        <v>203</v>
      </c>
      <c r="D8349" t="s">
        <v>526</v>
      </c>
      <c r="E8349" t="s">
        <v>563</v>
      </c>
      <c r="F8349" t="s">
        <v>4238</v>
      </c>
      <c r="G8349">
        <v>0</v>
      </c>
      <c r="H8349">
        <v>0</v>
      </c>
      <c r="I8349">
        <v>0</v>
      </c>
      <c r="J8349">
        <v>0</v>
      </c>
      <c r="K8349">
        <v>0</v>
      </c>
      <c r="L8349">
        <v>0</v>
      </c>
      <c r="M8349">
        <v>3</v>
      </c>
      <c r="N8349">
        <v>0</v>
      </c>
      <c r="O8349">
        <v>0</v>
      </c>
      <c r="P8349">
        <v>0</v>
      </c>
      <c r="Q8349">
        <v>0</v>
      </c>
    </row>
    <row r="8350" spans="1:17" x14ac:dyDescent="0.25">
      <c r="A8350" t="s">
        <v>13847</v>
      </c>
      <c r="B8350" t="s">
        <v>74</v>
      </c>
      <c r="C8350" t="s">
        <v>203</v>
      </c>
      <c r="D8350" t="s">
        <v>526</v>
      </c>
      <c r="E8350" t="s">
        <v>563</v>
      </c>
      <c r="F8350" t="s">
        <v>397</v>
      </c>
      <c r="G8350">
        <v>0</v>
      </c>
      <c r="H8350">
        <v>3</v>
      </c>
      <c r="I8350">
        <v>0</v>
      </c>
      <c r="J8350">
        <v>3</v>
      </c>
      <c r="K8350">
        <v>0</v>
      </c>
      <c r="L8350">
        <v>0</v>
      </c>
      <c r="M8350">
        <v>0</v>
      </c>
      <c r="N8350">
        <v>0</v>
      </c>
      <c r="O8350">
        <v>0</v>
      </c>
      <c r="P8350">
        <v>0</v>
      </c>
      <c r="Q8350">
        <v>0</v>
      </c>
    </row>
    <row r="8351" spans="1:17" x14ac:dyDescent="0.25">
      <c r="A8351" t="s">
        <v>13848</v>
      </c>
      <c r="B8351" t="s">
        <v>74</v>
      </c>
      <c r="C8351" t="s">
        <v>203</v>
      </c>
      <c r="D8351" t="s">
        <v>526</v>
      </c>
      <c r="E8351" t="s">
        <v>563</v>
      </c>
      <c r="F8351" t="s">
        <v>398</v>
      </c>
      <c r="G8351">
        <v>0</v>
      </c>
      <c r="H8351">
        <v>3</v>
      </c>
      <c r="I8351">
        <v>0</v>
      </c>
      <c r="J8351">
        <v>3</v>
      </c>
      <c r="K8351">
        <v>0</v>
      </c>
      <c r="L8351">
        <v>0</v>
      </c>
      <c r="M8351">
        <v>0</v>
      </c>
      <c r="N8351">
        <v>0</v>
      </c>
      <c r="O8351">
        <v>0</v>
      </c>
      <c r="P8351">
        <v>0</v>
      </c>
      <c r="Q8351">
        <v>0</v>
      </c>
    </row>
    <row r="8352" spans="1:17" x14ac:dyDescent="0.25">
      <c r="A8352" t="s">
        <v>13849</v>
      </c>
      <c r="B8352" t="s">
        <v>74</v>
      </c>
      <c r="C8352" t="s">
        <v>203</v>
      </c>
      <c r="D8352" t="s">
        <v>526</v>
      </c>
      <c r="E8352" t="s">
        <v>563</v>
      </c>
      <c r="F8352" t="s">
        <v>4242</v>
      </c>
      <c r="G8352">
        <v>0</v>
      </c>
      <c r="H8352">
        <v>0</v>
      </c>
      <c r="I8352">
        <v>0</v>
      </c>
      <c r="J8352">
        <v>0</v>
      </c>
      <c r="K8352">
        <v>0</v>
      </c>
      <c r="L8352">
        <v>0</v>
      </c>
      <c r="M8352">
        <v>3</v>
      </c>
      <c r="N8352">
        <v>0</v>
      </c>
      <c r="O8352">
        <v>0</v>
      </c>
      <c r="P8352">
        <v>0</v>
      </c>
      <c r="Q8352">
        <v>0</v>
      </c>
    </row>
    <row r="8353" spans="1:17" x14ac:dyDescent="0.25">
      <c r="A8353" t="s">
        <v>13850</v>
      </c>
      <c r="B8353" t="s">
        <v>74</v>
      </c>
      <c r="C8353" t="s">
        <v>203</v>
      </c>
      <c r="D8353" t="s">
        <v>526</v>
      </c>
      <c r="E8353" t="s">
        <v>563</v>
      </c>
      <c r="F8353" t="s">
        <v>399</v>
      </c>
      <c r="G8353">
        <v>0</v>
      </c>
      <c r="H8353">
        <v>3</v>
      </c>
      <c r="I8353">
        <v>0</v>
      </c>
      <c r="J8353">
        <v>3</v>
      </c>
      <c r="K8353">
        <v>0</v>
      </c>
      <c r="L8353">
        <v>0</v>
      </c>
      <c r="M8353">
        <v>0</v>
      </c>
      <c r="N8353">
        <v>0</v>
      </c>
      <c r="O8353">
        <v>0</v>
      </c>
      <c r="P8353">
        <v>0</v>
      </c>
      <c r="Q8353">
        <v>0</v>
      </c>
    </row>
    <row r="8354" spans="1:17" x14ac:dyDescent="0.25">
      <c r="A8354" t="s">
        <v>13851</v>
      </c>
      <c r="B8354" t="s">
        <v>74</v>
      </c>
      <c r="C8354" t="s">
        <v>203</v>
      </c>
      <c r="D8354" t="s">
        <v>526</v>
      </c>
      <c r="E8354" t="s">
        <v>563</v>
      </c>
      <c r="F8354" t="s">
        <v>4245</v>
      </c>
      <c r="G8354">
        <v>0</v>
      </c>
      <c r="H8354">
        <v>0</v>
      </c>
      <c r="I8354">
        <v>0</v>
      </c>
      <c r="J8354">
        <v>0</v>
      </c>
      <c r="K8354">
        <v>0</v>
      </c>
      <c r="L8354">
        <v>0</v>
      </c>
      <c r="M8354">
        <v>3</v>
      </c>
      <c r="N8354">
        <v>0</v>
      </c>
      <c r="O8354">
        <v>0</v>
      </c>
      <c r="P8354">
        <v>0</v>
      </c>
      <c r="Q8354">
        <v>0</v>
      </c>
    </row>
    <row r="8355" spans="1:17" x14ac:dyDescent="0.25">
      <c r="A8355" t="s">
        <v>13852</v>
      </c>
      <c r="B8355" t="s">
        <v>74</v>
      </c>
      <c r="C8355" t="s">
        <v>203</v>
      </c>
      <c r="D8355" t="s">
        <v>526</v>
      </c>
      <c r="E8355" t="s">
        <v>563</v>
      </c>
      <c r="F8355" t="s">
        <v>394</v>
      </c>
      <c r="G8355">
        <v>0</v>
      </c>
      <c r="H8355">
        <v>0</v>
      </c>
      <c r="I8355">
        <v>0</v>
      </c>
      <c r="J8355">
        <v>0</v>
      </c>
      <c r="K8355">
        <v>0</v>
      </c>
      <c r="L8355">
        <v>0</v>
      </c>
      <c r="M8355">
        <v>0</v>
      </c>
      <c r="N8355">
        <v>3</v>
      </c>
      <c r="O8355">
        <v>3</v>
      </c>
      <c r="P8355">
        <v>0</v>
      </c>
      <c r="Q8355">
        <v>0</v>
      </c>
    </row>
    <row r="8356" spans="1:17" x14ac:dyDescent="0.25">
      <c r="A8356" t="s">
        <v>13853</v>
      </c>
      <c r="B8356" t="s">
        <v>74</v>
      </c>
      <c r="C8356" t="s">
        <v>203</v>
      </c>
      <c r="D8356" t="s">
        <v>526</v>
      </c>
      <c r="E8356" t="s">
        <v>563</v>
      </c>
      <c r="F8356" t="s">
        <v>395</v>
      </c>
      <c r="G8356">
        <v>0</v>
      </c>
      <c r="H8356">
        <v>0</v>
      </c>
      <c r="I8356">
        <v>0</v>
      </c>
      <c r="J8356">
        <v>0</v>
      </c>
      <c r="K8356">
        <v>0</v>
      </c>
      <c r="L8356">
        <v>0</v>
      </c>
      <c r="M8356">
        <v>0</v>
      </c>
      <c r="N8356">
        <v>3</v>
      </c>
      <c r="O8356">
        <v>3</v>
      </c>
      <c r="P8356">
        <v>0</v>
      </c>
      <c r="Q8356">
        <v>0</v>
      </c>
    </row>
    <row r="8357" spans="1:17" x14ac:dyDescent="0.25">
      <c r="A8357" t="s">
        <v>13854</v>
      </c>
      <c r="B8357" t="s">
        <v>74</v>
      </c>
      <c r="C8357" t="s">
        <v>203</v>
      </c>
      <c r="D8357" t="s">
        <v>526</v>
      </c>
      <c r="E8357" t="s">
        <v>563</v>
      </c>
      <c r="F8357" t="s">
        <v>525</v>
      </c>
      <c r="G8357">
        <v>3</v>
      </c>
      <c r="H8357">
        <v>0</v>
      </c>
      <c r="I8357">
        <v>0</v>
      </c>
      <c r="J8357">
        <v>0</v>
      </c>
      <c r="K8357">
        <v>0</v>
      </c>
      <c r="L8357">
        <v>0</v>
      </c>
      <c r="M8357">
        <v>0</v>
      </c>
      <c r="N8357">
        <v>0</v>
      </c>
      <c r="O8357">
        <v>0</v>
      </c>
      <c r="P8357">
        <v>0</v>
      </c>
      <c r="Q8357">
        <v>0</v>
      </c>
    </row>
    <row r="8358" spans="1:17" x14ac:dyDescent="0.25">
      <c r="A8358" t="s">
        <v>25922</v>
      </c>
      <c r="B8358" t="s">
        <v>74</v>
      </c>
      <c r="C8358" t="s">
        <v>203</v>
      </c>
      <c r="D8358" t="s">
        <v>526</v>
      </c>
      <c r="E8358" t="s">
        <v>21471</v>
      </c>
      <c r="F8358" t="s">
        <v>396</v>
      </c>
      <c r="G8358">
        <v>0</v>
      </c>
      <c r="H8358">
        <v>2</v>
      </c>
      <c r="I8358">
        <v>1</v>
      </c>
      <c r="J8358">
        <v>1</v>
      </c>
      <c r="K8358">
        <v>0</v>
      </c>
      <c r="L8358">
        <v>0</v>
      </c>
      <c r="M8358">
        <v>0</v>
      </c>
      <c r="N8358">
        <v>0</v>
      </c>
      <c r="O8358">
        <v>0</v>
      </c>
      <c r="P8358">
        <v>0</v>
      </c>
      <c r="Q8358">
        <v>0</v>
      </c>
    </row>
    <row r="8359" spans="1:17" x14ac:dyDescent="0.25">
      <c r="A8359" t="s">
        <v>25923</v>
      </c>
      <c r="B8359" t="s">
        <v>74</v>
      </c>
      <c r="C8359" t="s">
        <v>203</v>
      </c>
      <c r="D8359" t="s">
        <v>526</v>
      </c>
      <c r="E8359" t="s">
        <v>21471</v>
      </c>
      <c r="F8359" t="s">
        <v>4236</v>
      </c>
      <c r="G8359">
        <v>0</v>
      </c>
      <c r="H8359">
        <v>2</v>
      </c>
      <c r="I8359">
        <v>1</v>
      </c>
      <c r="J8359">
        <v>1</v>
      </c>
      <c r="K8359">
        <v>0</v>
      </c>
      <c r="L8359">
        <v>0</v>
      </c>
      <c r="M8359">
        <v>0</v>
      </c>
      <c r="N8359">
        <v>0</v>
      </c>
      <c r="O8359">
        <v>0</v>
      </c>
      <c r="P8359">
        <v>0</v>
      </c>
      <c r="Q8359">
        <v>0</v>
      </c>
    </row>
    <row r="8360" spans="1:17" x14ac:dyDescent="0.25">
      <c r="A8360" t="s">
        <v>25924</v>
      </c>
      <c r="B8360" t="s">
        <v>74</v>
      </c>
      <c r="C8360" t="s">
        <v>203</v>
      </c>
      <c r="D8360" t="s">
        <v>526</v>
      </c>
      <c r="E8360" t="s">
        <v>21471</v>
      </c>
      <c r="F8360" t="s">
        <v>4238</v>
      </c>
      <c r="G8360">
        <v>0</v>
      </c>
      <c r="H8360">
        <v>0</v>
      </c>
      <c r="I8360">
        <v>0</v>
      </c>
      <c r="J8360">
        <v>0</v>
      </c>
      <c r="K8360">
        <v>0</v>
      </c>
      <c r="L8360">
        <v>0</v>
      </c>
      <c r="M8360">
        <v>2</v>
      </c>
      <c r="N8360">
        <v>0</v>
      </c>
      <c r="O8360">
        <v>0</v>
      </c>
      <c r="P8360">
        <v>0</v>
      </c>
      <c r="Q8360">
        <v>0</v>
      </c>
    </row>
    <row r="8361" spans="1:17" x14ac:dyDescent="0.25">
      <c r="A8361" t="s">
        <v>25925</v>
      </c>
      <c r="B8361" t="s">
        <v>74</v>
      </c>
      <c r="C8361" t="s">
        <v>203</v>
      </c>
      <c r="D8361" t="s">
        <v>526</v>
      </c>
      <c r="E8361" t="s">
        <v>21471</v>
      </c>
      <c r="F8361" t="s">
        <v>397</v>
      </c>
      <c r="G8361">
        <v>0</v>
      </c>
      <c r="H8361">
        <v>2</v>
      </c>
      <c r="I8361">
        <v>1</v>
      </c>
      <c r="J8361">
        <v>1</v>
      </c>
      <c r="K8361">
        <v>0</v>
      </c>
      <c r="L8361">
        <v>0</v>
      </c>
      <c r="M8361">
        <v>0</v>
      </c>
      <c r="N8361">
        <v>0</v>
      </c>
      <c r="O8361">
        <v>0</v>
      </c>
      <c r="P8361">
        <v>0</v>
      </c>
      <c r="Q8361">
        <v>0</v>
      </c>
    </row>
    <row r="8362" spans="1:17" x14ac:dyDescent="0.25">
      <c r="A8362" t="s">
        <v>25926</v>
      </c>
      <c r="B8362" t="s">
        <v>74</v>
      </c>
      <c r="C8362" t="s">
        <v>203</v>
      </c>
      <c r="D8362" t="s">
        <v>526</v>
      </c>
      <c r="E8362" t="s">
        <v>21471</v>
      </c>
      <c r="F8362" t="s">
        <v>398</v>
      </c>
      <c r="G8362">
        <v>0</v>
      </c>
      <c r="H8362">
        <v>2</v>
      </c>
      <c r="I8362">
        <v>1</v>
      </c>
      <c r="J8362">
        <v>1</v>
      </c>
      <c r="K8362">
        <v>0</v>
      </c>
      <c r="L8362">
        <v>0</v>
      </c>
      <c r="M8362">
        <v>0</v>
      </c>
      <c r="N8362">
        <v>0</v>
      </c>
      <c r="O8362">
        <v>0</v>
      </c>
      <c r="P8362">
        <v>0</v>
      </c>
      <c r="Q8362">
        <v>0</v>
      </c>
    </row>
    <row r="8363" spans="1:17" x14ac:dyDescent="0.25">
      <c r="A8363" t="s">
        <v>25927</v>
      </c>
      <c r="B8363" t="s">
        <v>74</v>
      </c>
      <c r="C8363" t="s">
        <v>203</v>
      </c>
      <c r="D8363" t="s">
        <v>526</v>
      </c>
      <c r="E8363" t="s">
        <v>21471</v>
      </c>
      <c r="F8363" t="s">
        <v>4242</v>
      </c>
      <c r="G8363">
        <v>0</v>
      </c>
      <c r="H8363">
        <v>0</v>
      </c>
      <c r="I8363">
        <v>0</v>
      </c>
      <c r="J8363">
        <v>0</v>
      </c>
      <c r="K8363">
        <v>0</v>
      </c>
      <c r="L8363">
        <v>0</v>
      </c>
      <c r="M8363">
        <v>2</v>
      </c>
      <c r="N8363">
        <v>0</v>
      </c>
      <c r="O8363">
        <v>0</v>
      </c>
      <c r="P8363">
        <v>0</v>
      </c>
      <c r="Q8363">
        <v>0</v>
      </c>
    </row>
    <row r="8364" spans="1:17" x14ac:dyDescent="0.25">
      <c r="A8364" t="s">
        <v>25928</v>
      </c>
      <c r="B8364" t="s">
        <v>74</v>
      </c>
      <c r="C8364" t="s">
        <v>203</v>
      </c>
      <c r="D8364" t="s">
        <v>526</v>
      </c>
      <c r="E8364" t="s">
        <v>21471</v>
      </c>
      <c r="F8364" t="s">
        <v>399</v>
      </c>
      <c r="G8364">
        <v>0</v>
      </c>
      <c r="H8364">
        <v>2</v>
      </c>
      <c r="I8364">
        <v>1</v>
      </c>
      <c r="J8364">
        <v>1</v>
      </c>
      <c r="K8364">
        <v>0</v>
      </c>
      <c r="L8364">
        <v>0</v>
      </c>
      <c r="M8364">
        <v>0</v>
      </c>
      <c r="N8364">
        <v>0</v>
      </c>
      <c r="O8364">
        <v>0</v>
      </c>
      <c r="P8364">
        <v>0</v>
      </c>
      <c r="Q8364">
        <v>0</v>
      </c>
    </row>
    <row r="8365" spans="1:17" x14ac:dyDescent="0.25">
      <c r="A8365" t="s">
        <v>25929</v>
      </c>
      <c r="B8365" t="s">
        <v>74</v>
      </c>
      <c r="C8365" t="s">
        <v>203</v>
      </c>
      <c r="D8365" t="s">
        <v>526</v>
      </c>
      <c r="E8365" t="s">
        <v>21471</v>
      </c>
      <c r="F8365" t="s">
        <v>4245</v>
      </c>
      <c r="G8365">
        <v>0</v>
      </c>
      <c r="H8365">
        <v>0</v>
      </c>
      <c r="I8365">
        <v>0</v>
      </c>
      <c r="J8365">
        <v>0</v>
      </c>
      <c r="K8365">
        <v>0</v>
      </c>
      <c r="L8365">
        <v>0</v>
      </c>
      <c r="M8365">
        <v>2</v>
      </c>
      <c r="N8365">
        <v>0</v>
      </c>
      <c r="O8365">
        <v>0</v>
      </c>
      <c r="P8365">
        <v>0</v>
      </c>
      <c r="Q8365">
        <v>0</v>
      </c>
    </row>
    <row r="8366" spans="1:17" x14ac:dyDescent="0.25">
      <c r="A8366" t="s">
        <v>25930</v>
      </c>
      <c r="B8366" t="s">
        <v>74</v>
      </c>
      <c r="C8366" t="s">
        <v>203</v>
      </c>
      <c r="D8366" t="s">
        <v>526</v>
      </c>
      <c r="E8366" t="s">
        <v>21471</v>
      </c>
      <c r="F8366" t="s">
        <v>394</v>
      </c>
      <c r="G8366">
        <v>0</v>
      </c>
      <c r="H8366">
        <v>0</v>
      </c>
      <c r="I8366">
        <v>0</v>
      </c>
      <c r="J8366">
        <v>0</v>
      </c>
      <c r="K8366">
        <v>0</v>
      </c>
      <c r="L8366">
        <v>0</v>
      </c>
      <c r="M8366">
        <v>0</v>
      </c>
      <c r="N8366">
        <v>1</v>
      </c>
      <c r="O8366">
        <v>1</v>
      </c>
      <c r="P8366">
        <v>0</v>
      </c>
      <c r="Q8366">
        <v>0</v>
      </c>
    </row>
    <row r="8367" spans="1:17" x14ac:dyDescent="0.25">
      <c r="A8367" t="s">
        <v>25931</v>
      </c>
      <c r="B8367" t="s">
        <v>74</v>
      </c>
      <c r="C8367" t="s">
        <v>203</v>
      </c>
      <c r="D8367" t="s">
        <v>526</v>
      </c>
      <c r="E8367" t="s">
        <v>21471</v>
      </c>
      <c r="F8367" t="s">
        <v>395</v>
      </c>
      <c r="G8367">
        <v>0</v>
      </c>
      <c r="H8367">
        <v>0</v>
      </c>
      <c r="I8367">
        <v>0</v>
      </c>
      <c r="J8367">
        <v>0</v>
      </c>
      <c r="K8367">
        <v>0</v>
      </c>
      <c r="L8367">
        <v>0</v>
      </c>
      <c r="M8367">
        <v>0</v>
      </c>
      <c r="N8367">
        <v>1</v>
      </c>
      <c r="O8367">
        <v>1</v>
      </c>
      <c r="P8367">
        <v>0</v>
      </c>
      <c r="Q8367">
        <v>0</v>
      </c>
    </row>
    <row r="8368" spans="1:17" x14ac:dyDescent="0.25">
      <c r="A8368" t="s">
        <v>25932</v>
      </c>
      <c r="B8368" t="s">
        <v>74</v>
      </c>
      <c r="C8368" t="s">
        <v>203</v>
      </c>
      <c r="D8368" t="s">
        <v>526</v>
      </c>
      <c r="E8368" t="s">
        <v>21471</v>
      </c>
      <c r="F8368" t="s">
        <v>525</v>
      </c>
      <c r="G8368">
        <v>2</v>
      </c>
      <c r="H8368">
        <v>0</v>
      </c>
      <c r="I8368">
        <v>0</v>
      </c>
      <c r="J8368">
        <v>0</v>
      </c>
      <c r="K8368">
        <v>0</v>
      </c>
      <c r="L8368">
        <v>0</v>
      </c>
      <c r="M8368">
        <v>0</v>
      </c>
      <c r="N8368">
        <v>0</v>
      </c>
      <c r="O8368">
        <v>0</v>
      </c>
      <c r="P8368">
        <v>0</v>
      </c>
      <c r="Q8368">
        <v>0</v>
      </c>
    </row>
    <row r="8369" spans="1:17" x14ac:dyDescent="0.25">
      <c r="A8369" t="s">
        <v>25933</v>
      </c>
      <c r="B8369" t="s">
        <v>74</v>
      </c>
      <c r="C8369" t="s">
        <v>203</v>
      </c>
      <c r="D8369" t="s">
        <v>12971</v>
      </c>
      <c r="E8369" t="s">
        <v>21471</v>
      </c>
      <c r="F8369" t="s">
        <v>525</v>
      </c>
      <c r="G8369">
        <v>1</v>
      </c>
      <c r="H8369">
        <v>0</v>
      </c>
      <c r="I8369">
        <v>0</v>
      </c>
      <c r="J8369">
        <v>0</v>
      </c>
      <c r="K8369">
        <v>0</v>
      </c>
      <c r="L8369">
        <v>0</v>
      </c>
      <c r="M8369">
        <v>0</v>
      </c>
      <c r="N8369">
        <v>0</v>
      </c>
      <c r="O8369">
        <v>0</v>
      </c>
      <c r="P8369">
        <v>0</v>
      </c>
      <c r="Q8369">
        <v>0</v>
      </c>
    </row>
    <row r="8370" spans="1:17" x14ac:dyDescent="0.25">
      <c r="A8370" t="s">
        <v>25226</v>
      </c>
      <c r="B8370" t="s">
        <v>73</v>
      </c>
      <c r="C8370" t="s">
        <v>112</v>
      </c>
      <c r="D8370" t="s">
        <v>526</v>
      </c>
      <c r="E8370" t="s">
        <v>21471</v>
      </c>
      <c r="F8370" t="s">
        <v>394</v>
      </c>
      <c r="G8370">
        <v>0</v>
      </c>
      <c r="H8370">
        <v>0</v>
      </c>
      <c r="I8370">
        <v>0</v>
      </c>
      <c r="J8370">
        <v>0</v>
      </c>
      <c r="K8370">
        <v>0</v>
      </c>
      <c r="L8370">
        <v>0</v>
      </c>
      <c r="M8370">
        <v>0</v>
      </c>
      <c r="N8370">
        <v>7</v>
      </c>
      <c r="O8370">
        <v>7</v>
      </c>
      <c r="P8370">
        <v>0</v>
      </c>
      <c r="Q8370">
        <v>0</v>
      </c>
    </row>
    <row r="8371" spans="1:17" x14ac:dyDescent="0.25">
      <c r="A8371" t="s">
        <v>25227</v>
      </c>
      <c r="B8371" t="s">
        <v>73</v>
      </c>
      <c r="C8371" t="s">
        <v>112</v>
      </c>
      <c r="D8371" t="s">
        <v>526</v>
      </c>
      <c r="E8371" t="s">
        <v>21471</v>
      </c>
      <c r="F8371" t="s">
        <v>395</v>
      </c>
      <c r="G8371">
        <v>0</v>
      </c>
      <c r="H8371">
        <v>0</v>
      </c>
      <c r="I8371">
        <v>0</v>
      </c>
      <c r="J8371">
        <v>0</v>
      </c>
      <c r="K8371">
        <v>0</v>
      </c>
      <c r="L8371">
        <v>0</v>
      </c>
      <c r="M8371">
        <v>0</v>
      </c>
      <c r="N8371">
        <v>7</v>
      </c>
      <c r="O8371">
        <v>7</v>
      </c>
      <c r="P8371">
        <v>0</v>
      </c>
      <c r="Q8371">
        <v>0</v>
      </c>
    </row>
    <row r="8372" spans="1:17" x14ac:dyDescent="0.25">
      <c r="A8372" t="s">
        <v>25228</v>
      </c>
      <c r="B8372" t="s">
        <v>73</v>
      </c>
      <c r="C8372" t="s">
        <v>112</v>
      </c>
      <c r="D8372" t="s">
        <v>526</v>
      </c>
      <c r="E8372" t="s">
        <v>21471</v>
      </c>
      <c r="F8372" t="s">
        <v>525</v>
      </c>
      <c r="G8372">
        <v>7</v>
      </c>
      <c r="H8372">
        <v>0</v>
      </c>
      <c r="I8372">
        <v>0</v>
      </c>
      <c r="J8372">
        <v>0</v>
      </c>
      <c r="K8372">
        <v>0</v>
      </c>
      <c r="L8372">
        <v>0</v>
      </c>
      <c r="M8372">
        <v>0</v>
      </c>
      <c r="N8372">
        <v>0</v>
      </c>
      <c r="O8372">
        <v>0</v>
      </c>
      <c r="P8372">
        <v>0</v>
      </c>
      <c r="Q8372">
        <v>0</v>
      </c>
    </row>
    <row r="8373" spans="1:17" x14ac:dyDescent="0.25">
      <c r="A8373" t="s">
        <v>14778</v>
      </c>
      <c r="B8373" t="s">
        <v>73</v>
      </c>
      <c r="C8373" t="s">
        <v>113</v>
      </c>
      <c r="D8373" t="s">
        <v>529</v>
      </c>
      <c r="E8373" t="s">
        <v>563</v>
      </c>
      <c r="F8373" t="s">
        <v>525</v>
      </c>
      <c r="G8373">
        <v>1</v>
      </c>
      <c r="H8373">
        <v>0</v>
      </c>
      <c r="I8373">
        <v>0</v>
      </c>
      <c r="J8373">
        <v>0</v>
      </c>
      <c r="K8373">
        <v>0</v>
      </c>
      <c r="L8373">
        <v>0</v>
      </c>
      <c r="M8373">
        <v>0</v>
      </c>
      <c r="N8373">
        <v>0</v>
      </c>
      <c r="O8373">
        <v>0</v>
      </c>
      <c r="P8373">
        <v>0</v>
      </c>
      <c r="Q8373">
        <v>0</v>
      </c>
    </row>
    <row r="8374" spans="1:17" x14ac:dyDescent="0.25">
      <c r="A8374" t="s">
        <v>14779</v>
      </c>
      <c r="B8374" t="s">
        <v>73</v>
      </c>
      <c r="C8374" t="s">
        <v>113</v>
      </c>
      <c r="D8374" t="s">
        <v>526</v>
      </c>
      <c r="E8374" t="s">
        <v>563</v>
      </c>
      <c r="F8374" t="s">
        <v>396</v>
      </c>
      <c r="G8374">
        <v>0</v>
      </c>
      <c r="H8374">
        <v>4</v>
      </c>
      <c r="I8374">
        <v>1</v>
      </c>
      <c r="J8374">
        <v>3</v>
      </c>
      <c r="K8374">
        <v>0</v>
      </c>
      <c r="L8374">
        <v>0</v>
      </c>
      <c r="M8374">
        <v>0</v>
      </c>
      <c r="N8374">
        <v>0</v>
      </c>
      <c r="O8374">
        <v>0</v>
      </c>
      <c r="P8374">
        <v>0</v>
      </c>
      <c r="Q8374">
        <v>0</v>
      </c>
    </row>
    <row r="8375" spans="1:17" x14ac:dyDescent="0.25">
      <c r="A8375" t="s">
        <v>14780</v>
      </c>
      <c r="B8375" t="s">
        <v>73</v>
      </c>
      <c r="C8375" t="s">
        <v>113</v>
      </c>
      <c r="D8375" t="s">
        <v>526</v>
      </c>
      <c r="E8375" t="s">
        <v>563</v>
      </c>
      <c r="F8375" t="s">
        <v>4236</v>
      </c>
      <c r="G8375">
        <v>0</v>
      </c>
      <c r="H8375">
        <v>4</v>
      </c>
      <c r="I8375">
        <v>1</v>
      </c>
      <c r="J8375">
        <v>3</v>
      </c>
      <c r="K8375">
        <v>0</v>
      </c>
      <c r="L8375">
        <v>0</v>
      </c>
      <c r="M8375">
        <v>0</v>
      </c>
      <c r="N8375">
        <v>0</v>
      </c>
      <c r="O8375">
        <v>0</v>
      </c>
      <c r="P8375">
        <v>0</v>
      </c>
      <c r="Q8375">
        <v>0</v>
      </c>
    </row>
    <row r="8376" spans="1:17" x14ac:dyDescent="0.25">
      <c r="A8376" t="s">
        <v>26342</v>
      </c>
      <c r="B8376" t="s">
        <v>72</v>
      </c>
      <c r="C8376" t="s">
        <v>177</v>
      </c>
      <c r="D8376" t="s">
        <v>526</v>
      </c>
      <c r="E8376" t="s">
        <v>21471</v>
      </c>
      <c r="F8376" t="s">
        <v>396</v>
      </c>
      <c r="G8376">
        <v>0</v>
      </c>
      <c r="H8376">
        <v>37</v>
      </c>
      <c r="I8376">
        <v>5</v>
      </c>
      <c r="J8376">
        <v>28</v>
      </c>
      <c r="K8376">
        <v>4</v>
      </c>
      <c r="L8376">
        <v>0</v>
      </c>
      <c r="M8376">
        <v>0</v>
      </c>
      <c r="N8376">
        <v>0</v>
      </c>
      <c r="O8376">
        <v>0</v>
      </c>
      <c r="P8376">
        <v>0</v>
      </c>
      <c r="Q8376">
        <v>0</v>
      </c>
    </row>
    <row r="8377" spans="1:17" x14ac:dyDescent="0.25">
      <c r="A8377" t="s">
        <v>26343</v>
      </c>
      <c r="B8377" t="s">
        <v>72</v>
      </c>
      <c r="C8377" t="s">
        <v>177</v>
      </c>
      <c r="D8377" t="s">
        <v>526</v>
      </c>
      <c r="E8377" t="s">
        <v>21471</v>
      </c>
      <c r="F8377" t="s">
        <v>4236</v>
      </c>
      <c r="G8377">
        <v>0</v>
      </c>
      <c r="H8377">
        <v>37</v>
      </c>
      <c r="I8377">
        <v>5</v>
      </c>
      <c r="J8377">
        <v>28</v>
      </c>
      <c r="K8377">
        <v>4</v>
      </c>
      <c r="L8377">
        <v>0</v>
      </c>
      <c r="M8377">
        <v>0</v>
      </c>
      <c r="N8377">
        <v>0</v>
      </c>
      <c r="O8377">
        <v>0</v>
      </c>
      <c r="P8377">
        <v>0</v>
      </c>
      <c r="Q8377">
        <v>0</v>
      </c>
    </row>
    <row r="8378" spans="1:17" x14ac:dyDescent="0.25">
      <c r="A8378" t="s">
        <v>26344</v>
      </c>
      <c r="B8378" t="s">
        <v>72</v>
      </c>
      <c r="C8378" t="s">
        <v>177</v>
      </c>
      <c r="D8378" t="s">
        <v>526</v>
      </c>
      <c r="E8378" t="s">
        <v>21471</v>
      </c>
      <c r="F8378" t="s">
        <v>4238</v>
      </c>
      <c r="G8378">
        <v>0</v>
      </c>
      <c r="H8378">
        <v>0</v>
      </c>
      <c r="I8378">
        <v>0</v>
      </c>
      <c r="J8378">
        <v>0</v>
      </c>
      <c r="K8378">
        <v>0</v>
      </c>
      <c r="L8378">
        <v>0</v>
      </c>
      <c r="M8378">
        <v>37</v>
      </c>
      <c r="N8378">
        <v>0</v>
      </c>
      <c r="O8378">
        <v>0</v>
      </c>
      <c r="P8378">
        <v>0</v>
      </c>
      <c r="Q8378">
        <v>0</v>
      </c>
    </row>
    <row r="8379" spans="1:17" x14ac:dyDescent="0.25">
      <c r="A8379" t="s">
        <v>26345</v>
      </c>
      <c r="B8379" t="s">
        <v>72</v>
      </c>
      <c r="C8379" t="s">
        <v>177</v>
      </c>
      <c r="D8379" t="s">
        <v>526</v>
      </c>
      <c r="E8379" t="s">
        <v>21471</v>
      </c>
      <c r="F8379" t="s">
        <v>397</v>
      </c>
      <c r="G8379">
        <v>0</v>
      </c>
      <c r="H8379">
        <v>37</v>
      </c>
      <c r="I8379">
        <v>5</v>
      </c>
      <c r="J8379">
        <v>28</v>
      </c>
      <c r="K8379">
        <v>4</v>
      </c>
      <c r="L8379">
        <v>0</v>
      </c>
      <c r="M8379">
        <v>0</v>
      </c>
      <c r="N8379">
        <v>0</v>
      </c>
      <c r="O8379">
        <v>0</v>
      </c>
      <c r="P8379">
        <v>0</v>
      </c>
      <c r="Q8379">
        <v>0</v>
      </c>
    </row>
    <row r="8380" spans="1:17" x14ac:dyDescent="0.25">
      <c r="A8380" t="s">
        <v>26346</v>
      </c>
      <c r="B8380" t="s">
        <v>72</v>
      </c>
      <c r="C8380" t="s">
        <v>177</v>
      </c>
      <c r="D8380" t="s">
        <v>526</v>
      </c>
      <c r="E8380" t="s">
        <v>21471</v>
      </c>
      <c r="F8380" t="s">
        <v>398</v>
      </c>
      <c r="G8380">
        <v>0</v>
      </c>
      <c r="H8380">
        <v>37</v>
      </c>
      <c r="I8380">
        <v>6</v>
      </c>
      <c r="J8380">
        <v>27</v>
      </c>
      <c r="K8380">
        <v>4</v>
      </c>
      <c r="L8380">
        <v>0</v>
      </c>
      <c r="M8380">
        <v>0</v>
      </c>
      <c r="N8380">
        <v>0</v>
      </c>
      <c r="O8380">
        <v>0</v>
      </c>
      <c r="P8380">
        <v>0</v>
      </c>
      <c r="Q8380">
        <v>0</v>
      </c>
    </row>
    <row r="8381" spans="1:17" x14ac:dyDescent="0.25">
      <c r="A8381" t="s">
        <v>26347</v>
      </c>
      <c r="B8381" t="s">
        <v>72</v>
      </c>
      <c r="C8381" t="s">
        <v>177</v>
      </c>
      <c r="D8381" t="s">
        <v>526</v>
      </c>
      <c r="E8381" t="s">
        <v>21471</v>
      </c>
      <c r="F8381" t="s">
        <v>4242</v>
      </c>
      <c r="G8381">
        <v>0</v>
      </c>
      <c r="H8381">
        <v>0</v>
      </c>
      <c r="I8381">
        <v>0</v>
      </c>
      <c r="J8381">
        <v>0</v>
      </c>
      <c r="K8381">
        <v>0</v>
      </c>
      <c r="L8381">
        <v>0</v>
      </c>
      <c r="M8381">
        <v>37</v>
      </c>
      <c r="N8381">
        <v>0</v>
      </c>
      <c r="O8381">
        <v>0</v>
      </c>
      <c r="P8381">
        <v>0</v>
      </c>
      <c r="Q8381">
        <v>0</v>
      </c>
    </row>
    <row r="8382" spans="1:17" x14ac:dyDescent="0.25">
      <c r="A8382" t="s">
        <v>26348</v>
      </c>
      <c r="B8382" t="s">
        <v>72</v>
      </c>
      <c r="C8382" t="s">
        <v>177</v>
      </c>
      <c r="D8382" t="s">
        <v>526</v>
      </c>
      <c r="E8382" t="s">
        <v>21471</v>
      </c>
      <c r="F8382" t="s">
        <v>399</v>
      </c>
      <c r="G8382">
        <v>0</v>
      </c>
      <c r="H8382">
        <v>37</v>
      </c>
      <c r="I8382">
        <v>5</v>
      </c>
      <c r="J8382">
        <v>28</v>
      </c>
      <c r="K8382">
        <v>4</v>
      </c>
      <c r="L8382">
        <v>0</v>
      </c>
      <c r="M8382">
        <v>0</v>
      </c>
      <c r="N8382">
        <v>0</v>
      </c>
      <c r="O8382">
        <v>0</v>
      </c>
      <c r="P8382">
        <v>0</v>
      </c>
      <c r="Q8382">
        <v>0</v>
      </c>
    </row>
    <row r="8383" spans="1:17" x14ac:dyDescent="0.25">
      <c r="A8383" t="s">
        <v>26349</v>
      </c>
      <c r="B8383" t="s">
        <v>72</v>
      </c>
      <c r="C8383" t="s">
        <v>177</v>
      </c>
      <c r="D8383" t="s">
        <v>526</v>
      </c>
      <c r="E8383" t="s">
        <v>21471</v>
      </c>
      <c r="F8383" t="s">
        <v>4245</v>
      </c>
      <c r="G8383">
        <v>0</v>
      </c>
      <c r="H8383">
        <v>0</v>
      </c>
      <c r="I8383">
        <v>0</v>
      </c>
      <c r="J8383">
        <v>0</v>
      </c>
      <c r="K8383">
        <v>0</v>
      </c>
      <c r="L8383">
        <v>0</v>
      </c>
      <c r="M8383">
        <v>37</v>
      </c>
      <c r="N8383">
        <v>0</v>
      </c>
      <c r="O8383">
        <v>0</v>
      </c>
      <c r="P8383">
        <v>0</v>
      </c>
      <c r="Q8383">
        <v>0</v>
      </c>
    </row>
    <row r="8384" spans="1:17" x14ac:dyDescent="0.25">
      <c r="A8384" t="s">
        <v>26350</v>
      </c>
      <c r="B8384" t="s">
        <v>72</v>
      </c>
      <c r="C8384" t="s">
        <v>177</v>
      </c>
      <c r="D8384" t="s">
        <v>526</v>
      </c>
      <c r="E8384" t="s">
        <v>21471</v>
      </c>
      <c r="F8384" t="s">
        <v>394</v>
      </c>
      <c r="G8384">
        <v>0</v>
      </c>
      <c r="H8384">
        <v>0</v>
      </c>
      <c r="I8384">
        <v>0</v>
      </c>
      <c r="J8384">
        <v>0</v>
      </c>
      <c r="K8384">
        <v>0</v>
      </c>
      <c r="L8384">
        <v>0</v>
      </c>
      <c r="M8384">
        <v>0</v>
      </c>
      <c r="N8384">
        <v>32</v>
      </c>
      <c r="O8384">
        <v>32</v>
      </c>
      <c r="P8384">
        <v>0</v>
      </c>
      <c r="Q8384">
        <v>0</v>
      </c>
    </row>
    <row r="8385" spans="1:17" x14ac:dyDescent="0.25">
      <c r="A8385" t="s">
        <v>26351</v>
      </c>
      <c r="B8385" t="s">
        <v>72</v>
      </c>
      <c r="C8385" t="s">
        <v>177</v>
      </c>
      <c r="D8385" t="s">
        <v>526</v>
      </c>
      <c r="E8385" t="s">
        <v>21471</v>
      </c>
      <c r="F8385" t="s">
        <v>395</v>
      </c>
      <c r="G8385">
        <v>0</v>
      </c>
      <c r="H8385">
        <v>0</v>
      </c>
      <c r="I8385">
        <v>0</v>
      </c>
      <c r="J8385">
        <v>0</v>
      </c>
      <c r="K8385">
        <v>0</v>
      </c>
      <c r="L8385">
        <v>0</v>
      </c>
      <c r="M8385">
        <v>0</v>
      </c>
      <c r="N8385">
        <v>27</v>
      </c>
      <c r="O8385">
        <v>27</v>
      </c>
      <c r="P8385">
        <v>0</v>
      </c>
      <c r="Q8385">
        <v>0</v>
      </c>
    </row>
    <row r="8386" spans="1:17" x14ac:dyDescent="0.25">
      <c r="A8386" t="s">
        <v>26352</v>
      </c>
      <c r="B8386" t="s">
        <v>72</v>
      </c>
      <c r="C8386" t="s">
        <v>177</v>
      </c>
      <c r="D8386" t="s">
        <v>526</v>
      </c>
      <c r="E8386" t="s">
        <v>21471</v>
      </c>
      <c r="F8386" t="s">
        <v>525</v>
      </c>
      <c r="G8386">
        <v>37</v>
      </c>
      <c r="H8386">
        <v>0</v>
      </c>
      <c r="I8386">
        <v>0</v>
      </c>
      <c r="J8386">
        <v>0</v>
      </c>
      <c r="K8386">
        <v>0</v>
      </c>
      <c r="L8386">
        <v>0</v>
      </c>
      <c r="M8386">
        <v>0</v>
      </c>
      <c r="N8386">
        <v>0</v>
      </c>
      <c r="O8386">
        <v>0</v>
      </c>
      <c r="P8386">
        <v>0</v>
      </c>
      <c r="Q8386">
        <v>0</v>
      </c>
    </row>
    <row r="8387" spans="1:17" x14ac:dyDescent="0.25">
      <c r="A8387" t="s">
        <v>18426</v>
      </c>
      <c r="B8387" t="s">
        <v>72</v>
      </c>
      <c r="C8387" t="s">
        <v>177</v>
      </c>
      <c r="D8387" t="s">
        <v>12971</v>
      </c>
      <c r="E8387" t="s">
        <v>563</v>
      </c>
      <c r="F8387" t="s">
        <v>525</v>
      </c>
      <c r="G8387">
        <v>2</v>
      </c>
      <c r="H8387">
        <v>0</v>
      </c>
      <c r="I8387">
        <v>0</v>
      </c>
      <c r="J8387">
        <v>0</v>
      </c>
      <c r="K8387">
        <v>0</v>
      </c>
      <c r="L8387">
        <v>0</v>
      </c>
      <c r="M8387">
        <v>0</v>
      </c>
      <c r="N8387">
        <v>0</v>
      </c>
      <c r="O8387">
        <v>0</v>
      </c>
      <c r="P8387">
        <v>0</v>
      </c>
      <c r="Q8387">
        <v>0</v>
      </c>
    </row>
    <row r="8388" spans="1:17" x14ac:dyDescent="0.25">
      <c r="A8388" t="s">
        <v>26353</v>
      </c>
      <c r="B8388" t="s">
        <v>72</v>
      </c>
      <c r="C8388" t="s">
        <v>178</v>
      </c>
      <c r="D8388" t="s">
        <v>529</v>
      </c>
      <c r="E8388" t="s">
        <v>21471</v>
      </c>
      <c r="F8388" t="s">
        <v>525</v>
      </c>
      <c r="G8388">
        <v>1</v>
      </c>
      <c r="H8388">
        <v>0</v>
      </c>
      <c r="I8388">
        <v>0</v>
      </c>
      <c r="J8388">
        <v>0</v>
      </c>
      <c r="K8388">
        <v>0</v>
      </c>
      <c r="L8388">
        <v>0</v>
      </c>
      <c r="M8388">
        <v>0</v>
      </c>
      <c r="N8388">
        <v>0</v>
      </c>
      <c r="O8388">
        <v>0</v>
      </c>
      <c r="P8388">
        <v>0</v>
      </c>
      <c r="Q8388">
        <v>0</v>
      </c>
    </row>
    <row r="8389" spans="1:17" x14ac:dyDescent="0.25">
      <c r="A8389" t="s">
        <v>18427</v>
      </c>
      <c r="B8389" t="s">
        <v>72</v>
      </c>
      <c r="C8389" t="s">
        <v>178</v>
      </c>
      <c r="D8389" t="s">
        <v>526</v>
      </c>
      <c r="E8389" t="s">
        <v>563</v>
      </c>
      <c r="F8389" t="s">
        <v>396</v>
      </c>
      <c r="G8389">
        <v>0</v>
      </c>
      <c r="H8389">
        <v>12</v>
      </c>
      <c r="I8389">
        <v>0</v>
      </c>
      <c r="J8389">
        <v>11</v>
      </c>
      <c r="K8389">
        <v>0</v>
      </c>
      <c r="L8389">
        <v>1</v>
      </c>
      <c r="M8389">
        <v>0</v>
      </c>
      <c r="N8389">
        <v>0</v>
      </c>
      <c r="O8389">
        <v>0</v>
      </c>
      <c r="P8389">
        <v>0</v>
      </c>
      <c r="Q8389">
        <v>0</v>
      </c>
    </row>
    <row r="8390" spans="1:17" x14ac:dyDescent="0.25">
      <c r="A8390" t="s">
        <v>18428</v>
      </c>
      <c r="B8390" t="s">
        <v>72</v>
      </c>
      <c r="C8390" t="s">
        <v>178</v>
      </c>
      <c r="D8390" t="s">
        <v>526</v>
      </c>
      <c r="E8390" t="s">
        <v>563</v>
      </c>
      <c r="F8390" t="s">
        <v>4236</v>
      </c>
      <c r="G8390">
        <v>0</v>
      </c>
      <c r="H8390">
        <v>12</v>
      </c>
      <c r="I8390">
        <v>0</v>
      </c>
      <c r="J8390">
        <v>11</v>
      </c>
      <c r="K8390">
        <v>0</v>
      </c>
      <c r="L8390">
        <v>1</v>
      </c>
      <c r="M8390">
        <v>0</v>
      </c>
      <c r="N8390">
        <v>0</v>
      </c>
      <c r="O8390">
        <v>0</v>
      </c>
      <c r="P8390">
        <v>0</v>
      </c>
      <c r="Q8390">
        <v>0</v>
      </c>
    </row>
    <row r="8391" spans="1:17" x14ac:dyDescent="0.25">
      <c r="A8391" t="s">
        <v>18429</v>
      </c>
      <c r="B8391" t="s">
        <v>72</v>
      </c>
      <c r="C8391" t="s">
        <v>178</v>
      </c>
      <c r="D8391" t="s">
        <v>526</v>
      </c>
      <c r="E8391" t="s">
        <v>563</v>
      </c>
      <c r="F8391" t="s">
        <v>4238</v>
      </c>
      <c r="G8391">
        <v>0</v>
      </c>
      <c r="H8391">
        <v>0</v>
      </c>
      <c r="I8391">
        <v>0</v>
      </c>
      <c r="J8391">
        <v>0</v>
      </c>
      <c r="K8391">
        <v>0</v>
      </c>
      <c r="L8391">
        <v>0</v>
      </c>
      <c r="M8391">
        <v>12</v>
      </c>
      <c r="N8391">
        <v>0</v>
      </c>
      <c r="O8391">
        <v>0</v>
      </c>
      <c r="P8391">
        <v>0</v>
      </c>
      <c r="Q8391">
        <v>0</v>
      </c>
    </row>
    <row r="8392" spans="1:17" x14ac:dyDescent="0.25">
      <c r="A8392" t="s">
        <v>18430</v>
      </c>
      <c r="B8392" t="s">
        <v>72</v>
      </c>
      <c r="C8392" t="s">
        <v>178</v>
      </c>
      <c r="D8392" t="s">
        <v>526</v>
      </c>
      <c r="E8392" t="s">
        <v>563</v>
      </c>
      <c r="F8392" t="s">
        <v>397</v>
      </c>
      <c r="G8392">
        <v>0</v>
      </c>
      <c r="H8392">
        <v>12</v>
      </c>
      <c r="I8392">
        <v>0</v>
      </c>
      <c r="J8392">
        <v>11</v>
      </c>
      <c r="K8392">
        <v>0</v>
      </c>
      <c r="L8392">
        <v>1</v>
      </c>
      <c r="M8392">
        <v>0</v>
      </c>
      <c r="N8392">
        <v>0</v>
      </c>
      <c r="O8392">
        <v>0</v>
      </c>
      <c r="P8392">
        <v>0</v>
      </c>
      <c r="Q8392">
        <v>0</v>
      </c>
    </row>
    <row r="8393" spans="1:17" x14ac:dyDescent="0.25">
      <c r="A8393" t="s">
        <v>18431</v>
      </c>
      <c r="B8393" t="s">
        <v>72</v>
      </c>
      <c r="C8393" t="s">
        <v>178</v>
      </c>
      <c r="D8393" t="s">
        <v>526</v>
      </c>
      <c r="E8393" t="s">
        <v>563</v>
      </c>
      <c r="F8393" t="s">
        <v>398</v>
      </c>
      <c r="G8393">
        <v>0</v>
      </c>
      <c r="H8393">
        <v>12</v>
      </c>
      <c r="I8393">
        <v>0</v>
      </c>
      <c r="J8393">
        <v>11</v>
      </c>
      <c r="K8393">
        <v>0</v>
      </c>
      <c r="L8393">
        <v>1</v>
      </c>
      <c r="M8393">
        <v>0</v>
      </c>
      <c r="N8393">
        <v>0</v>
      </c>
      <c r="O8393">
        <v>0</v>
      </c>
      <c r="P8393">
        <v>0</v>
      </c>
      <c r="Q8393">
        <v>0</v>
      </c>
    </row>
    <row r="8394" spans="1:17" x14ac:dyDescent="0.25">
      <c r="A8394" t="s">
        <v>18432</v>
      </c>
      <c r="B8394" t="s">
        <v>72</v>
      </c>
      <c r="C8394" t="s">
        <v>178</v>
      </c>
      <c r="D8394" t="s">
        <v>526</v>
      </c>
      <c r="E8394" t="s">
        <v>563</v>
      </c>
      <c r="F8394" t="s">
        <v>4242</v>
      </c>
      <c r="G8394">
        <v>0</v>
      </c>
      <c r="H8394">
        <v>0</v>
      </c>
      <c r="I8394">
        <v>0</v>
      </c>
      <c r="J8394">
        <v>0</v>
      </c>
      <c r="K8394">
        <v>0</v>
      </c>
      <c r="L8394">
        <v>0</v>
      </c>
      <c r="M8394">
        <v>12</v>
      </c>
      <c r="N8394">
        <v>0</v>
      </c>
      <c r="O8394">
        <v>0</v>
      </c>
      <c r="P8394">
        <v>0</v>
      </c>
      <c r="Q8394">
        <v>0</v>
      </c>
    </row>
    <row r="8395" spans="1:17" x14ac:dyDescent="0.25">
      <c r="A8395" t="s">
        <v>18433</v>
      </c>
      <c r="B8395" t="s">
        <v>72</v>
      </c>
      <c r="C8395" t="s">
        <v>178</v>
      </c>
      <c r="D8395" t="s">
        <v>526</v>
      </c>
      <c r="E8395" t="s">
        <v>563</v>
      </c>
      <c r="F8395" t="s">
        <v>399</v>
      </c>
      <c r="G8395">
        <v>0</v>
      </c>
      <c r="H8395">
        <v>12</v>
      </c>
      <c r="I8395">
        <v>0</v>
      </c>
      <c r="J8395">
        <v>11</v>
      </c>
      <c r="K8395">
        <v>0</v>
      </c>
      <c r="L8395">
        <v>1</v>
      </c>
      <c r="M8395">
        <v>0</v>
      </c>
      <c r="N8395">
        <v>0</v>
      </c>
      <c r="O8395">
        <v>0</v>
      </c>
      <c r="P8395">
        <v>0</v>
      </c>
      <c r="Q8395">
        <v>0</v>
      </c>
    </row>
    <row r="8396" spans="1:17" x14ac:dyDescent="0.25">
      <c r="A8396" t="s">
        <v>18434</v>
      </c>
      <c r="B8396" t="s">
        <v>72</v>
      </c>
      <c r="C8396" t="s">
        <v>178</v>
      </c>
      <c r="D8396" t="s">
        <v>526</v>
      </c>
      <c r="E8396" t="s">
        <v>563</v>
      </c>
      <c r="F8396" t="s">
        <v>4245</v>
      </c>
      <c r="G8396">
        <v>0</v>
      </c>
      <c r="H8396">
        <v>0</v>
      </c>
      <c r="I8396">
        <v>0</v>
      </c>
      <c r="J8396">
        <v>0</v>
      </c>
      <c r="K8396">
        <v>0</v>
      </c>
      <c r="L8396">
        <v>0</v>
      </c>
      <c r="M8396">
        <v>12</v>
      </c>
      <c r="N8396">
        <v>0</v>
      </c>
      <c r="O8396">
        <v>0</v>
      </c>
      <c r="P8396">
        <v>0</v>
      </c>
      <c r="Q8396">
        <v>0</v>
      </c>
    </row>
    <row r="8397" spans="1:17" x14ac:dyDescent="0.25">
      <c r="A8397" t="s">
        <v>18435</v>
      </c>
      <c r="B8397" t="s">
        <v>72</v>
      </c>
      <c r="C8397" t="s">
        <v>178</v>
      </c>
      <c r="D8397" t="s">
        <v>526</v>
      </c>
      <c r="E8397" t="s">
        <v>563</v>
      </c>
      <c r="F8397" t="s">
        <v>394</v>
      </c>
      <c r="G8397">
        <v>0</v>
      </c>
      <c r="H8397">
        <v>0</v>
      </c>
      <c r="I8397">
        <v>0</v>
      </c>
      <c r="J8397">
        <v>0</v>
      </c>
      <c r="K8397">
        <v>0</v>
      </c>
      <c r="L8397">
        <v>0</v>
      </c>
      <c r="M8397">
        <v>0</v>
      </c>
      <c r="N8397">
        <v>11</v>
      </c>
      <c r="O8397">
        <v>10</v>
      </c>
      <c r="P8397">
        <v>1</v>
      </c>
      <c r="Q8397">
        <v>0</v>
      </c>
    </row>
    <row r="8398" spans="1:17" x14ac:dyDescent="0.25">
      <c r="A8398" t="s">
        <v>18436</v>
      </c>
      <c r="B8398" t="s">
        <v>72</v>
      </c>
      <c r="C8398" t="s">
        <v>178</v>
      </c>
      <c r="D8398" t="s">
        <v>526</v>
      </c>
      <c r="E8398" t="s">
        <v>563</v>
      </c>
      <c r="F8398" t="s">
        <v>395</v>
      </c>
      <c r="G8398">
        <v>0</v>
      </c>
      <c r="H8398">
        <v>0</v>
      </c>
      <c r="I8398">
        <v>0</v>
      </c>
      <c r="J8398">
        <v>0</v>
      </c>
      <c r="K8398">
        <v>0</v>
      </c>
      <c r="L8398">
        <v>0</v>
      </c>
      <c r="M8398">
        <v>0</v>
      </c>
      <c r="N8398">
        <v>10</v>
      </c>
      <c r="O8398">
        <v>9</v>
      </c>
      <c r="P8398">
        <v>1</v>
      </c>
      <c r="Q8398">
        <v>0</v>
      </c>
    </row>
    <row r="8399" spans="1:17" x14ac:dyDescent="0.25">
      <c r="A8399" t="s">
        <v>18437</v>
      </c>
      <c r="B8399" t="s">
        <v>72</v>
      </c>
      <c r="C8399" t="s">
        <v>178</v>
      </c>
      <c r="D8399" t="s">
        <v>526</v>
      </c>
      <c r="E8399" t="s">
        <v>563</v>
      </c>
      <c r="F8399" t="s">
        <v>525</v>
      </c>
      <c r="G8399">
        <v>12</v>
      </c>
      <c r="H8399">
        <v>0</v>
      </c>
      <c r="I8399">
        <v>0</v>
      </c>
      <c r="J8399">
        <v>0</v>
      </c>
      <c r="K8399">
        <v>0</v>
      </c>
      <c r="L8399">
        <v>0</v>
      </c>
      <c r="M8399">
        <v>0</v>
      </c>
      <c r="N8399">
        <v>0</v>
      </c>
      <c r="O8399">
        <v>0</v>
      </c>
      <c r="P8399">
        <v>0</v>
      </c>
      <c r="Q8399">
        <v>0</v>
      </c>
    </row>
    <row r="8400" spans="1:17" x14ac:dyDescent="0.25">
      <c r="A8400" t="s">
        <v>26354</v>
      </c>
      <c r="B8400" t="s">
        <v>72</v>
      </c>
      <c r="C8400" t="s">
        <v>178</v>
      </c>
      <c r="D8400" t="s">
        <v>526</v>
      </c>
      <c r="E8400" t="s">
        <v>21471</v>
      </c>
      <c r="F8400" t="s">
        <v>396</v>
      </c>
      <c r="G8400">
        <v>0</v>
      </c>
      <c r="H8400">
        <v>18</v>
      </c>
      <c r="I8400">
        <v>2</v>
      </c>
      <c r="J8400">
        <v>13</v>
      </c>
      <c r="K8400">
        <v>1</v>
      </c>
      <c r="L8400">
        <v>2</v>
      </c>
      <c r="M8400">
        <v>0</v>
      </c>
      <c r="N8400">
        <v>0</v>
      </c>
      <c r="O8400">
        <v>0</v>
      </c>
      <c r="P8400">
        <v>0</v>
      </c>
      <c r="Q8400">
        <v>0</v>
      </c>
    </row>
    <row r="8401" spans="1:17" x14ac:dyDescent="0.25">
      <c r="A8401" t="s">
        <v>26355</v>
      </c>
      <c r="B8401" t="s">
        <v>72</v>
      </c>
      <c r="C8401" t="s">
        <v>178</v>
      </c>
      <c r="D8401" t="s">
        <v>526</v>
      </c>
      <c r="E8401" t="s">
        <v>21471</v>
      </c>
      <c r="F8401" t="s">
        <v>4236</v>
      </c>
      <c r="G8401">
        <v>0</v>
      </c>
      <c r="H8401">
        <v>18</v>
      </c>
      <c r="I8401">
        <v>2</v>
      </c>
      <c r="J8401">
        <v>13</v>
      </c>
      <c r="K8401">
        <v>1</v>
      </c>
      <c r="L8401">
        <v>2</v>
      </c>
      <c r="M8401">
        <v>0</v>
      </c>
      <c r="N8401">
        <v>0</v>
      </c>
      <c r="O8401">
        <v>0</v>
      </c>
      <c r="P8401">
        <v>0</v>
      </c>
      <c r="Q8401">
        <v>0</v>
      </c>
    </row>
    <row r="8402" spans="1:17" x14ac:dyDescent="0.25">
      <c r="A8402" t="s">
        <v>26356</v>
      </c>
      <c r="B8402" t="s">
        <v>72</v>
      </c>
      <c r="C8402" t="s">
        <v>178</v>
      </c>
      <c r="D8402" t="s">
        <v>526</v>
      </c>
      <c r="E8402" t="s">
        <v>21471</v>
      </c>
      <c r="F8402" t="s">
        <v>4238</v>
      </c>
      <c r="G8402">
        <v>0</v>
      </c>
      <c r="H8402">
        <v>0</v>
      </c>
      <c r="I8402">
        <v>0</v>
      </c>
      <c r="J8402">
        <v>0</v>
      </c>
      <c r="K8402">
        <v>0</v>
      </c>
      <c r="L8402">
        <v>0</v>
      </c>
      <c r="M8402">
        <v>18</v>
      </c>
      <c r="N8402">
        <v>0</v>
      </c>
      <c r="O8402">
        <v>0</v>
      </c>
      <c r="P8402">
        <v>0</v>
      </c>
      <c r="Q8402">
        <v>0</v>
      </c>
    </row>
    <row r="8403" spans="1:17" x14ac:dyDescent="0.25">
      <c r="A8403" t="s">
        <v>26357</v>
      </c>
      <c r="B8403" t="s">
        <v>72</v>
      </c>
      <c r="C8403" t="s">
        <v>178</v>
      </c>
      <c r="D8403" t="s">
        <v>526</v>
      </c>
      <c r="E8403" t="s">
        <v>21471</v>
      </c>
      <c r="F8403" t="s">
        <v>397</v>
      </c>
      <c r="G8403">
        <v>0</v>
      </c>
      <c r="H8403">
        <v>18</v>
      </c>
      <c r="I8403">
        <v>2</v>
      </c>
      <c r="J8403">
        <v>13</v>
      </c>
      <c r="K8403">
        <v>1</v>
      </c>
      <c r="L8403">
        <v>2</v>
      </c>
      <c r="M8403">
        <v>0</v>
      </c>
      <c r="N8403">
        <v>0</v>
      </c>
      <c r="O8403">
        <v>0</v>
      </c>
      <c r="P8403">
        <v>0</v>
      </c>
      <c r="Q8403">
        <v>0</v>
      </c>
    </row>
    <row r="8404" spans="1:17" x14ac:dyDescent="0.25">
      <c r="A8404" t="s">
        <v>13746</v>
      </c>
      <c r="B8404" t="s">
        <v>75</v>
      </c>
      <c r="C8404" t="s">
        <v>101</v>
      </c>
      <c r="D8404" t="s">
        <v>526</v>
      </c>
      <c r="E8404" t="s">
        <v>563</v>
      </c>
      <c r="F8404" t="s">
        <v>394</v>
      </c>
      <c r="G8404">
        <v>0</v>
      </c>
      <c r="H8404">
        <v>0</v>
      </c>
      <c r="I8404">
        <v>0</v>
      </c>
      <c r="J8404">
        <v>0</v>
      </c>
      <c r="K8404">
        <v>0</v>
      </c>
      <c r="L8404">
        <v>0</v>
      </c>
      <c r="M8404">
        <v>0</v>
      </c>
      <c r="N8404">
        <v>1</v>
      </c>
      <c r="O8404">
        <v>1</v>
      </c>
      <c r="P8404">
        <v>0</v>
      </c>
      <c r="Q8404">
        <v>0</v>
      </c>
    </row>
    <row r="8405" spans="1:17" x14ac:dyDescent="0.25">
      <c r="A8405" t="s">
        <v>13747</v>
      </c>
      <c r="B8405" t="s">
        <v>75</v>
      </c>
      <c r="C8405" t="s">
        <v>101</v>
      </c>
      <c r="D8405" t="s">
        <v>526</v>
      </c>
      <c r="E8405" t="s">
        <v>563</v>
      </c>
      <c r="F8405" t="s">
        <v>395</v>
      </c>
      <c r="G8405">
        <v>0</v>
      </c>
      <c r="H8405">
        <v>0</v>
      </c>
      <c r="I8405">
        <v>0</v>
      </c>
      <c r="J8405">
        <v>0</v>
      </c>
      <c r="K8405">
        <v>0</v>
      </c>
      <c r="L8405">
        <v>0</v>
      </c>
      <c r="M8405">
        <v>0</v>
      </c>
      <c r="N8405">
        <v>1</v>
      </c>
      <c r="O8405">
        <v>1</v>
      </c>
      <c r="P8405">
        <v>0</v>
      </c>
      <c r="Q8405">
        <v>0</v>
      </c>
    </row>
    <row r="8406" spans="1:17" x14ac:dyDescent="0.25">
      <c r="A8406" t="s">
        <v>13748</v>
      </c>
      <c r="B8406" t="s">
        <v>75</v>
      </c>
      <c r="C8406" t="s">
        <v>101</v>
      </c>
      <c r="D8406" t="s">
        <v>526</v>
      </c>
      <c r="E8406" t="s">
        <v>563</v>
      </c>
      <c r="F8406" t="s">
        <v>525</v>
      </c>
      <c r="G8406">
        <v>1</v>
      </c>
      <c r="H8406">
        <v>0</v>
      </c>
      <c r="I8406">
        <v>0</v>
      </c>
      <c r="J8406">
        <v>0</v>
      </c>
      <c r="K8406">
        <v>0</v>
      </c>
      <c r="L8406">
        <v>0</v>
      </c>
      <c r="M8406">
        <v>0</v>
      </c>
      <c r="N8406">
        <v>0</v>
      </c>
      <c r="O8406">
        <v>0</v>
      </c>
      <c r="P8406">
        <v>0</v>
      </c>
      <c r="Q8406">
        <v>0</v>
      </c>
    </row>
    <row r="8407" spans="1:17" x14ac:dyDescent="0.25">
      <c r="A8407" t="s">
        <v>13749</v>
      </c>
      <c r="B8407" t="s">
        <v>75</v>
      </c>
      <c r="C8407" t="s">
        <v>102</v>
      </c>
      <c r="D8407" t="s">
        <v>526</v>
      </c>
      <c r="E8407" t="s">
        <v>563</v>
      </c>
      <c r="F8407" t="s">
        <v>396</v>
      </c>
      <c r="G8407">
        <v>0</v>
      </c>
      <c r="H8407">
        <v>1</v>
      </c>
      <c r="I8407">
        <v>0</v>
      </c>
      <c r="J8407">
        <v>1</v>
      </c>
      <c r="K8407">
        <v>0</v>
      </c>
      <c r="L8407">
        <v>0</v>
      </c>
      <c r="M8407">
        <v>0</v>
      </c>
      <c r="N8407">
        <v>0</v>
      </c>
      <c r="O8407">
        <v>0</v>
      </c>
      <c r="P8407">
        <v>0</v>
      </c>
      <c r="Q8407">
        <v>0</v>
      </c>
    </row>
    <row r="8408" spans="1:17" x14ac:dyDescent="0.25">
      <c r="A8408" t="s">
        <v>13750</v>
      </c>
      <c r="B8408" t="s">
        <v>75</v>
      </c>
      <c r="C8408" t="s">
        <v>102</v>
      </c>
      <c r="D8408" t="s">
        <v>526</v>
      </c>
      <c r="E8408" t="s">
        <v>563</v>
      </c>
      <c r="F8408" t="s">
        <v>4236</v>
      </c>
      <c r="G8408">
        <v>0</v>
      </c>
      <c r="H8408">
        <v>1</v>
      </c>
      <c r="I8408">
        <v>0</v>
      </c>
      <c r="J8408">
        <v>1</v>
      </c>
      <c r="K8408">
        <v>0</v>
      </c>
      <c r="L8408">
        <v>0</v>
      </c>
      <c r="M8408">
        <v>0</v>
      </c>
      <c r="N8408">
        <v>0</v>
      </c>
      <c r="O8408">
        <v>0</v>
      </c>
      <c r="P8408">
        <v>0</v>
      </c>
      <c r="Q8408">
        <v>0</v>
      </c>
    </row>
    <row r="8409" spans="1:17" x14ac:dyDescent="0.25">
      <c r="A8409" t="s">
        <v>13751</v>
      </c>
      <c r="B8409" t="s">
        <v>75</v>
      </c>
      <c r="C8409" t="s">
        <v>102</v>
      </c>
      <c r="D8409" t="s">
        <v>526</v>
      </c>
      <c r="E8409" t="s">
        <v>563</v>
      </c>
      <c r="F8409" t="s">
        <v>4238</v>
      </c>
      <c r="G8409">
        <v>0</v>
      </c>
      <c r="H8409">
        <v>0</v>
      </c>
      <c r="I8409">
        <v>0</v>
      </c>
      <c r="J8409">
        <v>0</v>
      </c>
      <c r="K8409">
        <v>0</v>
      </c>
      <c r="L8409">
        <v>0</v>
      </c>
      <c r="M8409">
        <v>1</v>
      </c>
      <c r="N8409">
        <v>0</v>
      </c>
      <c r="O8409">
        <v>0</v>
      </c>
      <c r="P8409">
        <v>0</v>
      </c>
      <c r="Q8409">
        <v>0</v>
      </c>
    </row>
    <row r="8410" spans="1:17" x14ac:dyDescent="0.25">
      <c r="A8410" t="s">
        <v>13752</v>
      </c>
      <c r="B8410" t="s">
        <v>75</v>
      </c>
      <c r="C8410" t="s">
        <v>102</v>
      </c>
      <c r="D8410" t="s">
        <v>526</v>
      </c>
      <c r="E8410" t="s">
        <v>563</v>
      </c>
      <c r="F8410" t="s">
        <v>397</v>
      </c>
      <c r="G8410">
        <v>0</v>
      </c>
      <c r="H8410">
        <v>1</v>
      </c>
      <c r="I8410">
        <v>0</v>
      </c>
      <c r="J8410">
        <v>1</v>
      </c>
      <c r="K8410">
        <v>0</v>
      </c>
      <c r="L8410">
        <v>0</v>
      </c>
      <c r="M8410">
        <v>0</v>
      </c>
      <c r="N8410">
        <v>0</v>
      </c>
      <c r="O8410">
        <v>0</v>
      </c>
      <c r="P8410">
        <v>0</v>
      </c>
      <c r="Q8410">
        <v>0</v>
      </c>
    </row>
    <row r="8411" spans="1:17" x14ac:dyDescent="0.25">
      <c r="A8411" t="s">
        <v>13753</v>
      </c>
      <c r="B8411" t="s">
        <v>75</v>
      </c>
      <c r="C8411" t="s">
        <v>102</v>
      </c>
      <c r="D8411" t="s">
        <v>526</v>
      </c>
      <c r="E8411" t="s">
        <v>563</v>
      </c>
      <c r="F8411" t="s">
        <v>398</v>
      </c>
      <c r="G8411">
        <v>0</v>
      </c>
      <c r="H8411">
        <v>1</v>
      </c>
      <c r="I8411">
        <v>0</v>
      </c>
      <c r="J8411">
        <v>1</v>
      </c>
      <c r="K8411">
        <v>0</v>
      </c>
      <c r="L8411">
        <v>0</v>
      </c>
      <c r="M8411">
        <v>0</v>
      </c>
      <c r="N8411">
        <v>0</v>
      </c>
      <c r="O8411">
        <v>0</v>
      </c>
      <c r="P8411">
        <v>0</v>
      </c>
      <c r="Q8411">
        <v>0</v>
      </c>
    </row>
    <row r="8412" spans="1:17" x14ac:dyDescent="0.25">
      <c r="A8412" t="s">
        <v>13754</v>
      </c>
      <c r="B8412" t="s">
        <v>75</v>
      </c>
      <c r="C8412" t="s">
        <v>102</v>
      </c>
      <c r="D8412" t="s">
        <v>526</v>
      </c>
      <c r="E8412" t="s">
        <v>563</v>
      </c>
      <c r="F8412" t="s">
        <v>4242</v>
      </c>
      <c r="G8412">
        <v>0</v>
      </c>
      <c r="H8412">
        <v>0</v>
      </c>
      <c r="I8412">
        <v>0</v>
      </c>
      <c r="J8412">
        <v>0</v>
      </c>
      <c r="K8412">
        <v>0</v>
      </c>
      <c r="L8412">
        <v>0</v>
      </c>
      <c r="M8412">
        <v>1</v>
      </c>
      <c r="N8412">
        <v>0</v>
      </c>
      <c r="O8412">
        <v>0</v>
      </c>
      <c r="P8412">
        <v>0</v>
      </c>
      <c r="Q8412">
        <v>0</v>
      </c>
    </row>
    <row r="8413" spans="1:17" x14ac:dyDescent="0.25">
      <c r="A8413" t="s">
        <v>13755</v>
      </c>
      <c r="B8413" t="s">
        <v>75</v>
      </c>
      <c r="C8413" t="s">
        <v>102</v>
      </c>
      <c r="D8413" t="s">
        <v>526</v>
      </c>
      <c r="E8413" t="s">
        <v>563</v>
      </c>
      <c r="F8413" t="s">
        <v>399</v>
      </c>
      <c r="G8413">
        <v>0</v>
      </c>
      <c r="H8413">
        <v>1</v>
      </c>
      <c r="I8413">
        <v>0</v>
      </c>
      <c r="J8413">
        <v>1</v>
      </c>
      <c r="K8413">
        <v>0</v>
      </c>
      <c r="L8413">
        <v>0</v>
      </c>
      <c r="M8413">
        <v>0</v>
      </c>
      <c r="N8413">
        <v>0</v>
      </c>
      <c r="O8413">
        <v>0</v>
      </c>
      <c r="P8413">
        <v>0</v>
      </c>
      <c r="Q8413">
        <v>0</v>
      </c>
    </row>
    <row r="8414" spans="1:17" x14ac:dyDescent="0.25">
      <c r="A8414" t="s">
        <v>13756</v>
      </c>
      <c r="B8414" t="s">
        <v>75</v>
      </c>
      <c r="C8414" t="s">
        <v>102</v>
      </c>
      <c r="D8414" t="s">
        <v>526</v>
      </c>
      <c r="E8414" t="s">
        <v>563</v>
      </c>
      <c r="F8414" t="s">
        <v>4245</v>
      </c>
      <c r="G8414">
        <v>0</v>
      </c>
      <c r="H8414">
        <v>0</v>
      </c>
      <c r="I8414">
        <v>0</v>
      </c>
      <c r="J8414">
        <v>0</v>
      </c>
      <c r="K8414">
        <v>0</v>
      </c>
      <c r="L8414">
        <v>0</v>
      </c>
      <c r="M8414">
        <v>1</v>
      </c>
      <c r="N8414">
        <v>0</v>
      </c>
      <c r="O8414">
        <v>0</v>
      </c>
      <c r="P8414">
        <v>0</v>
      </c>
      <c r="Q8414">
        <v>0</v>
      </c>
    </row>
    <row r="8415" spans="1:17" x14ac:dyDescent="0.25">
      <c r="A8415" t="s">
        <v>13757</v>
      </c>
      <c r="B8415" t="s">
        <v>75</v>
      </c>
      <c r="C8415" t="s">
        <v>102</v>
      </c>
      <c r="D8415" t="s">
        <v>526</v>
      </c>
      <c r="E8415" t="s">
        <v>563</v>
      </c>
      <c r="F8415" t="s">
        <v>394</v>
      </c>
      <c r="G8415">
        <v>0</v>
      </c>
      <c r="H8415">
        <v>0</v>
      </c>
      <c r="I8415">
        <v>0</v>
      </c>
      <c r="J8415">
        <v>0</v>
      </c>
      <c r="K8415">
        <v>0</v>
      </c>
      <c r="L8415">
        <v>0</v>
      </c>
      <c r="M8415">
        <v>0</v>
      </c>
      <c r="N8415">
        <v>1</v>
      </c>
      <c r="O8415">
        <v>1</v>
      </c>
      <c r="P8415">
        <v>0</v>
      </c>
      <c r="Q8415">
        <v>0</v>
      </c>
    </row>
    <row r="8416" spans="1:17" x14ac:dyDescent="0.25">
      <c r="A8416" t="s">
        <v>13758</v>
      </c>
      <c r="B8416" t="s">
        <v>75</v>
      </c>
      <c r="C8416" t="s">
        <v>102</v>
      </c>
      <c r="D8416" t="s">
        <v>526</v>
      </c>
      <c r="E8416" t="s">
        <v>563</v>
      </c>
      <c r="F8416" t="s">
        <v>395</v>
      </c>
      <c r="G8416">
        <v>0</v>
      </c>
      <c r="H8416">
        <v>0</v>
      </c>
      <c r="I8416">
        <v>0</v>
      </c>
      <c r="J8416">
        <v>0</v>
      </c>
      <c r="K8416">
        <v>0</v>
      </c>
      <c r="L8416">
        <v>0</v>
      </c>
      <c r="M8416">
        <v>0</v>
      </c>
      <c r="N8416">
        <v>0</v>
      </c>
      <c r="O8416">
        <v>0</v>
      </c>
      <c r="P8416">
        <v>0</v>
      </c>
      <c r="Q8416">
        <v>0</v>
      </c>
    </row>
    <row r="8417" spans="1:17" x14ac:dyDescent="0.25">
      <c r="A8417" t="s">
        <v>13759</v>
      </c>
      <c r="B8417" t="s">
        <v>75</v>
      </c>
      <c r="C8417" t="s">
        <v>102</v>
      </c>
      <c r="D8417" t="s">
        <v>526</v>
      </c>
      <c r="E8417" t="s">
        <v>563</v>
      </c>
      <c r="F8417" t="s">
        <v>525</v>
      </c>
      <c r="G8417">
        <v>1</v>
      </c>
      <c r="H8417">
        <v>0</v>
      </c>
      <c r="I8417">
        <v>0</v>
      </c>
      <c r="J8417">
        <v>0</v>
      </c>
      <c r="K8417">
        <v>0</v>
      </c>
      <c r="L8417">
        <v>0</v>
      </c>
      <c r="M8417">
        <v>0</v>
      </c>
      <c r="N8417">
        <v>0</v>
      </c>
      <c r="O8417">
        <v>0</v>
      </c>
      <c r="P8417">
        <v>0</v>
      </c>
      <c r="Q8417">
        <v>0</v>
      </c>
    </row>
    <row r="8418" spans="1:17" x14ac:dyDescent="0.25">
      <c r="A8418" t="s">
        <v>26358</v>
      </c>
      <c r="B8418" t="s">
        <v>75</v>
      </c>
      <c r="C8418" t="s">
        <v>103</v>
      </c>
      <c r="D8418" t="s">
        <v>526</v>
      </c>
      <c r="E8418" t="s">
        <v>21471</v>
      </c>
      <c r="F8418" t="s">
        <v>396</v>
      </c>
      <c r="G8418">
        <v>0</v>
      </c>
      <c r="H8418">
        <v>1</v>
      </c>
      <c r="I8418">
        <v>0</v>
      </c>
      <c r="J8418">
        <v>1</v>
      </c>
      <c r="K8418">
        <v>0</v>
      </c>
      <c r="L8418">
        <v>0</v>
      </c>
      <c r="M8418">
        <v>0</v>
      </c>
      <c r="N8418">
        <v>0</v>
      </c>
      <c r="O8418">
        <v>0</v>
      </c>
      <c r="P8418">
        <v>0</v>
      </c>
      <c r="Q8418">
        <v>0</v>
      </c>
    </row>
    <row r="8419" spans="1:17" x14ac:dyDescent="0.25">
      <c r="A8419" t="s">
        <v>26359</v>
      </c>
      <c r="B8419" t="s">
        <v>75</v>
      </c>
      <c r="C8419" t="s">
        <v>103</v>
      </c>
      <c r="D8419" t="s">
        <v>526</v>
      </c>
      <c r="E8419" t="s">
        <v>21471</v>
      </c>
      <c r="F8419" t="s">
        <v>4236</v>
      </c>
      <c r="G8419">
        <v>0</v>
      </c>
      <c r="H8419">
        <v>1</v>
      </c>
      <c r="I8419">
        <v>0</v>
      </c>
      <c r="J8419">
        <v>1</v>
      </c>
      <c r="K8419">
        <v>0</v>
      </c>
      <c r="L8419">
        <v>0</v>
      </c>
      <c r="M8419">
        <v>0</v>
      </c>
      <c r="N8419">
        <v>0</v>
      </c>
      <c r="O8419">
        <v>0</v>
      </c>
      <c r="P8419">
        <v>0</v>
      </c>
      <c r="Q8419">
        <v>0</v>
      </c>
    </row>
    <row r="8420" spans="1:17" x14ac:dyDescent="0.25">
      <c r="A8420" t="s">
        <v>26360</v>
      </c>
      <c r="B8420" t="s">
        <v>75</v>
      </c>
      <c r="C8420" t="s">
        <v>103</v>
      </c>
      <c r="D8420" t="s">
        <v>526</v>
      </c>
      <c r="E8420" t="s">
        <v>21471</v>
      </c>
      <c r="F8420" t="s">
        <v>4238</v>
      </c>
      <c r="G8420">
        <v>0</v>
      </c>
      <c r="H8420">
        <v>0</v>
      </c>
      <c r="I8420">
        <v>0</v>
      </c>
      <c r="J8420">
        <v>0</v>
      </c>
      <c r="K8420">
        <v>0</v>
      </c>
      <c r="L8420">
        <v>0</v>
      </c>
      <c r="M8420">
        <v>1</v>
      </c>
      <c r="N8420">
        <v>0</v>
      </c>
      <c r="O8420">
        <v>0</v>
      </c>
      <c r="P8420">
        <v>0</v>
      </c>
      <c r="Q8420">
        <v>0</v>
      </c>
    </row>
    <row r="8421" spans="1:17" x14ac:dyDescent="0.25">
      <c r="A8421" t="s">
        <v>26361</v>
      </c>
      <c r="B8421" t="s">
        <v>75</v>
      </c>
      <c r="C8421" t="s">
        <v>103</v>
      </c>
      <c r="D8421" t="s">
        <v>526</v>
      </c>
      <c r="E8421" t="s">
        <v>21471</v>
      </c>
      <c r="F8421" t="s">
        <v>397</v>
      </c>
      <c r="G8421">
        <v>0</v>
      </c>
      <c r="H8421">
        <v>1</v>
      </c>
      <c r="I8421">
        <v>0</v>
      </c>
      <c r="J8421">
        <v>1</v>
      </c>
      <c r="K8421">
        <v>0</v>
      </c>
      <c r="L8421">
        <v>0</v>
      </c>
      <c r="M8421">
        <v>0</v>
      </c>
      <c r="N8421">
        <v>0</v>
      </c>
      <c r="O8421">
        <v>0</v>
      </c>
      <c r="P8421">
        <v>0</v>
      </c>
      <c r="Q8421">
        <v>0</v>
      </c>
    </row>
    <row r="8422" spans="1:17" x14ac:dyDescent="0.25">
      <c r="A8422" t="s">
        <v>26362</v>
      </c>
      <c r="B8422" t="s">
        <v>75</v>
      </c>
      <c r="C8422" t="s">
        <v>103</v>
      </c>
      <c r="D8422" t="s">
        <v>526</v>
      </c>
      <c r="E8422" t="s">
        <v>21471</v>
      </c>
      <c r="F8422" t="s">
        <v>398</v>
      </c>
      <c r="G8422">
        <v>0</v>
      </c>
      <c r="H8422">
        <v>1</v>
      </c>
      <c r="I8422">
        <v>0</v>
      </c>
      <c r="J8422">
        <v>1</v>
      </c>
      <c r="K8422">
        <v>0</v>
      </c>
      <c r="L8422">
        <v>0</v>
      </c>
      <c r="M8422">
        <v>0</v>
      </c>
      <c r="N8422">
        <v>0</v>
      </c>
      <c r="O8422">
        <v>0</v>
      </c>
      <c r="P8422">
        <v>0</v>
      </c>
      <c r="Q8422">
        <v>0</v>
      </c>
    </row>
    <row r="8423" spans="1:17" x14ac:dyDescent="0.25">
      <c r="A8423" t="s">
        <v>26363</v>
      </c>
      <c r="B8423" t="s">
        <v>75</v>
      </c>
      <c r="C8423" t="s">
        <v>103</v>
      </c>
      <c r="D8423" t="s">
        <v>526</v>
      </c>
      <c r="E8423" t="s">
        <v>21471</v>
      </c>
      <c r="F8423" t="s">
        <v>4242</v>
      </c>
      <c r="G8423">
        <v>0</v>
      </c>
      <c r="H8423">
        <v>0</v>
      </c>
      <c r="I8423">
        <v>0</v>
      </c>
      <c r="J8423">
        <v>0</v>
      </c>
      <c r="K8423">
        <v>0</v>
      </c>
      <c r="L8423">
        <v>0</v>
      </c>
      <c r="M8423">
        <v>1</v>
      </c>
      <c r="N8423">
        <v>0</v>
      </c>
      <c r="O8423">
        <v>0</v>
      </c>
      <c r="P8423">
        <v>0</v>
      </c>
      <c r="Q8423">
        <v>0</v>
      </c>
    </row>
    <row r="8424" spans="1:17" x14ac:dyDescent="0.25">
      <c r="A8424" t="s">
        <v>26364</v>
      </c>
      <c r="B8424" t="s">
        <v>75</v>
      </c>
      <c r="C8424" t="s">
        <v>103</v>
      </c>
      <c r="D8424" t="s">
        <v>526</v>
      </c>
      <c r="E8424" t="s">
        <v>21471</v>
      </c>
      <c r="F8424" t="s">
        <v>399</v>
      </c>
      <c r="G8424">
        <v>0</v>
      </c>
      <c r="H8424">
        <v>1</v>
      </c>
      <c r="I8424">
        <v>0</v>
      </c>
      <c r="J8424">
        <v>1</v>
      </c>
      <c r="K8424">
        <v>0</v>
      </c>
      <c r="L8424">
        <v>0</v>
      </c>
      <c r="M8424">
        <v>0</v>
      </c>
      <c r="N8424">
        <v>0</v>
      </c>
      <c r="O8424">
        <v>0</v>
      </c>
      <c r="P8424">
        <v>0</v>
      </c>
      <c r="Q8424">
        <v>0</v>
      </c>
    </row>
    <row r="8425" spans="1:17" x14ac:dyDescent="0.25">
      <c r="A8425" t="s">
        <v>26365</v>
      </c>
      <c r="B8425" t="s">
        <v>75</v>
      </c>
      <c r="C8425" t="s">
        <v>103</v>
      </c>
      <c r="D8425" t="s">
        <v>526</v>
      </c>
      <c r="E8425" t="s">
        <v>21471</v>
      </c>
      <c r="F8425" t="s">
        <v>4245</v>
      </c>
      <c r="G8425">
        <v>0</v>
      </c>
      <c r="H8425">
        <v>0</v>
      </c>
      <c r="I8425">
        <v>0</v>
      </c>
      <c r="J8425">
        <v>0</v>
      </c>
      <c r="K8425">
        <v>0</v>
      </c>
      <c r="L8425">
        <v>0</v>
      </c>
      <c r="M8425">
        <v>1</v>
      </c>
      <c r="N8425">
        <v>0</v>
      </c>
      <c r="O8425">
        <v>0</v>
      </c>
      <c r="P8425">
        <v>0</v>
      </c>
      <c r="Q8425">
        <v>0</v>
      </c>
    </row>
    <row r="8426" spans="1:17" x14ac:dyDescent="0.25">
      <c r="A8426" t="s">
        <v>26366</v>
      </c>
      <c r="B8426" t="s">
        <v>75</v>
      </c>
      <c r="C8426" t="s">
        <v>103</v>
      </c>
      <c r="D8426" t="s">
        <v>526</v>
      </c>
      <c r="E8426" t="s">
        <v>21471</v>
      </c>
      <c r="F8426" t="s">
        <v>394</v>
      </c>
      <c r="G8426">
        <v>0</v>
      </c>
      <c r="H8426">
        <v>0</v>
      </c>
      <c r="I8426">
        <v>0</v>
      </c>
      <c r="J8426">
        <v>0</v>
      </c>
      <c r="K8426">
        <v>0</v>
      </c>
      <c r="L8426">
        <v>0</v>
      </c>
      <c r="M8426">
        <v>0</v>
      </c>
      <c r="N8426">
        <v>1</v>
      </c>
      <c r="O8426">
        <v>1</v>
      </c>
      <c r="P8426">
        <v>0</v>
      </c>
      <c r="Q8426">
        <v>0</v>
      </c>
    </row>
    <row r="8427" spans="1:17" x14ac:dyDescent="0.25">
      <c r="A8427" t="s">
        <v>26367</v>
      </c>
      <c r="B8427" t="s">
        <v>75</v>
      </c>
      <c r="C8427" t="s">
        <v>103</v>
      </c>
      <c r="D8427" t="s">
        <v>526</v>
      </c>
      <c r="E8427" t="s">
        <v>21471</v>
      </c>
      <c r="F8427" t="s">
        <v>395</v>
      </c>
      <c r="G8427">
        <v>0</v>
      </c>
      <c r="H8427">
        <v>0</v>
      </c>
      <c r="I8427">
        <v>0</v>
      </c>
      <c r="J8427">
        <v>0</v>
      </c>
      <c r="K8427">
        <v>0</v>
      </c>
      <c r="L8427">
        <v>0</v>
      </c>
      <c r="M8427">
        <v>0</v>
      </c>
      <c r="N8427">
        <v>1</v>
      </c>
      <c r="O8427">
        <v>1</v>
      </c>
      <c r="P8427">
        <v>0</v>
      </c>
      <c r="Q8427">
        <v>0</v>
      </c>
    </row>
    <row r="8428" spans="1:17" x14ac:dyDescent="0.25">
      <c r="A8428" t="s">
        <v>26368</v>
      </c>
      <c r="B8428" t="s">
        <v>75</v>
      </c>
      <c r="C8428" t="s">
        <v>103</v>
      </c>
      <c r="D8428" t="s">
        <v>526</v>
      </c>
      <c r="E8428" t="s">
        <v>21471</v>
      </c>
      <c r="F8428" t="s">
        <v>525</v>
      </c>
      <c r="G8428">
        <v>1</v>
      </c>
      <c r="H8428">
        <v>0</v>
      </c>
      <c r="I8428">
        <v>0</v>
      </c>
      <c r="J8428">
        <v>0</v>
      </c>
      <c r="K8428">
        <v>0</v>
      </c>
      <c r="L8428">
        <v>0</v>
      </c>
      <c r="M8428">
        <v>0</v>
      </c>
      <c r="N8428">
        <v>0</v>
      </c>
      <c r="O8428">
        <v>0</v>
      </c>
      <c r="P8428">
        <v>0</v>
      </c>
      <c r="Q8428">
        <v>0</v>
      </c>
    </row>
    <row r="8429" spans="1:17" x14ac:dyDescent="0.25">
      <c r="A8429" t="s">
        <v>14212</v>
      </c>
      <c r="B8429" t="s">
        <v>75</v>
      </c>
      <c r="C8429" t="s">
        <v>105</v>
      </c>
      <c r="D8429" t="s">
        <v>526</v>
      </c>
      <c r="E8429" t="s">
        <v>563</v>
      </c>
      <c r="F8429" t="s">
        <v>396</v>
      </c>
      <c r="G8429">
        <v>0</v>
      </c>
      <c r="H8429">
        <v>2</v>
      </c>
      <c r="I8429">
        <v>0</v>
      </c>
      <c r="J8429">
        <v>2</v>
      </c>
      <c r="K8429">
        <v>0</v>
      </c>
      <c r="L8429">
        <v>0</v>
      </c>
      <c r="M8429">
        <v>0</v>
      </c>
      <c r="N8429">
        <v>0</v>
      </c>
      <c r="O8429">
        <v>0</v>
      </c>
      <c r="P8429">
        <v>0</v>
      </c>
      <c r="Q8429">
        <v>0</v>
      </c>
    </row>
    <row r="8430" spans="1:17" x14ac:dyDescent="0.25">
      <c r="A8430" t="s">
        <v>14213</v>
      </c>
      <c r="B8430" t="s">
        <v>75</v>
      </c>
      <c r="C8430" t="s">
        <v>105</v>
      </c>
      <c r="D8430" t="s">
        <v>526</v>
      </c>
      <c r="E8430" t="s">
        <v>563</v>
      </c>
      <c r="F8430" t="s">
        <v>4236</v>
      </c>
      <c r="G8430">
        <v>0</v>
      </c>
      <c r="H8430">
        <v>2</v>
      </c>
      <c r="I8430">
        <v>0</v>
      </c>
      <c r="J8430">
        <v>2</v>
      </c>
      <c r="K8430">
        <v>0</v>
      </c>
      <c r="L8430">
        <v>0</v>
      </c>
      <c r="M8430">
        <v>0</v>
      </c>
      <c r="N8430">
        <v>0</v>
      </c>
      <c r="O8430">
        <v>0</v>
      </c>
      <c r="P8430">
        <v>0</v>
      </c>
      <c r="Q8430">
        <v>0</v>
      </c>
    </row>
    <row r="8431" spans="1:17" x14ac:dyDescent="0.25">
      <c r="A8431" t="s">
        <v>18671</v>
      </c>
      <c r="B8431" t="s">
        <v>75</v>
      </c>
      <c r="C8431" t="s">
        <v>105</v>
      </c>
      <c r="D8431" t="s">
        <v>526</v>
      </c>
      <c r="E8431" t="s">
        <v>563</v>
      </c>
      <c r="F8431" t="s">
        <v>4238</v>
      </c>
      <c r="G8431">
        <v>0</v>
      </c>
      <c r="H8431">
        <v>0</v>
      </c>
      <c r="I8431">
        <v>0</v>
      </c>
      <c r="J8431">
        <v>0</v>
      </c>
      <c r="K8431">
        <v>0</v>
      </c>
      <c r="L8431">
        <v>0</v>
      </c>
      <c r="M8431">
        <v>2</v>
      </c>
      <c r="N8431">
        <v>0</v>
      </c>
      <c r="O8431">
        <v>0</v>
      </c>
      <c r="P8431">
        <v>0</v>
      </c>
      <c r="Q8431">
        <v>0</v>
      </c>
    </row>
    <row r="8432" spans="1:17" x14ac:dyDescent="0.25">
      <c r="A8432" t="s">
        <v>26369</v>
      </c>
      <c r="B8432" t="s">
        <v>74</v>
      </c>
      <c r="C8432" t="s">
        <v>130</v>
      </c>
      <c r="D8432" t="s">
        <v>526</v>
      </c>
      <c r="E8432" t="s">
        <v>21471</v>
      </c>
      <c r="F8432" t="s">
        <v>4238</v>
      </c>
      <c r="G8432">
        <v>0</v>
      </c>
      <c r="H8432">
        <v>0</v>
      </c>
      <c r="I8432">
        <v>0</v>
      </c>
      <c r="J8432">
        <v>0</v>
      </c>
      <c r="K8432">
        <v>0</v>
      </c>
      <c r="L8432">
        <v>0</v>
      </c>
      <c r="M8432">
        <v>11</v>
      </c>
      <c r="N8432">
        <v>0</v>
      </c>
      <c r="O8432">
        <v>0</v>
      </c>
      <c r="P8432">
        <v>0</v>
      </c>
      <c r="Q8432">
        <v>0</v>
      </c>
    </row>
    <row r="8433" spans="1:17" x14ac:dyDescent="0.25">
      <c r="A8433" t="s">
        <v>26370</v>
      </c>
      <c r="B8433" t="s">
        <v>74</v>
      </c>
      <c r="C8433" t="s">
        <v>130</v>
      </c>
      <c r="D8433" t="s">
        <v>526</v>
      </c>
      <c r="E8433" t="s">
        <v>21471</v>
      </c>
      <c r="F8433" t="s">
        <v>397</v>
      </c>
      <c r="G8433">
        <v>0</v>
      </c>
      <c r="H8433">
        <v>11</v>
      </c>
      <c r="I8433">
        <v>3</v>
      </c>
      <c r="J8433">
        <v>7</v>
      </c>
      <c r="K8433">
        <v>1</v>
      </c>
      <c r="L8433">
        <v>0</v>
      </c>
      <c r="M8433">
        <v>0</v>
      </c>
      <c r="N8433">
        <v>0</v>
      </c>
      <c r="O8433">
        <v>0</v>
      </c>
      <c r="P8433">
        <v>0</v>
      </c>
      <c r="Q8433">
        <v>0</v>
      </c>
    </row>
    <row r="8434" spans="1:17" x14ac:dyDescent="0.25">
      <c r="A8434" t="s">
        <v>26371</v>
      </c>
      <c r="B8434" t="s">
        <v>74</v>
      </c>
      <c r="C8434" t="s">
        <v>130</v>
      </c>
      <c r="D8434" t="s">
        <v>526</v>
      </c>
      <c r="E8434" t="s">
        <v>21471</v>
      </c>
      <c r="F8434" t="s">
        <v>398</v>
      </c>
      <c r="G8434">
        <v>0</v>
      </c>
      <c r="H8434">
        <v>11</v>
      </c>
      <c r="I8434">
        <v>4</v>
      </c>
      <c r="J8434">
        <v>6</v>
      </c>
      <c r="K8434">
        <v>1</v>
      </c>
      <c r="L8434">
        <v>0</v>
      </c>
      <c r="M8434">
        <v>0</v>
      </c>
      <c r="N8434">
        <v>0</v>
      </c>
      <c r="O8434">
        <v>0</v>
      </c>
      <c r="P8434">
        <v>0</v>
      </c>
      <c r="Q8434">
        <v>0</v>
      </c>
    </row>
    <row r="8435" spans="1:17" x14ac:dyDescent="0.25">
      <c r="A8435" t="s">
        <v>26372</v>
      </c>
      <c r="B8435" t="s">
        <v>74</v>
      </c>
      <c r="C8435" t="s">
        <v>130</v>
      </c>
      <c r="D8435" t="s">
        <v>526</v>
      </c>
      <c r="E8435" t="s">
        <v>21471</v>
      </c>
      <c r="F8435" t="s">
        <v>4242</v>
      </c>
      <c r="G8435">
        <v>0</v>
      </c>
      <c r="H8435">
        <v>0</v>
      </c>
      <c r="I8435">
        <v>0</v>
      </c>
      <c r="J8435">
        <v>0</v>
      </c>
      <c r="K8435">
        <v>0</v>
      </c>
      <c r="L8435">
        <v>0</v>
      </c>
      <c r="M8435">
        <v>11</v>
      </c>
      <c r="N8435">
        <v>0</v>
      </c>
      <c r="O8435">
        <v>0</v>
      </c>
      <c r="P8435">
        <v>0</v>
      </c>
      <c r="Q8435">
        <v>0</v>
      </c>
    </row>
    <row r="8436" spans="1:17" x14ac:dyDescent="0.25">
      <c r="A8436" t="s">
        <v>26373</v>
      </c>
      <c r="B8436" t="s">
        <v>74</v>
      </c>
      <c r="C8436" t="s">
        <v>130</v>
      </c>
      <c r="D8436" t="s">
        <v>526</v>
      </c>
      <c r="E8436" t="s">
        <v>21471</v>
      </c>
      <c r="F8436" t="s">
        <v>399</v>
      </c>
      <c r="G8436">
        <v>0</v>
      </c>
      <c r="H8436">
        <v>11</v>
      </c>
      <c r="I8436">
        <v>3</v>
      </c>
      <c r="J8436">
        <v>7</v>
      </c>
      <c r="K8436">
        <v>1</v>
      </c>
      <c r="L8436">
        <v>0</v>
      </c>
      <c r="M8436">
        <v>0</v>
      </c>
      <c r="N8436">
        <v>0</v>
      </c>
      <c r="O8436">
        <v>0</v>
      </c>
      <c r="P8436">
        <v>0</v>
      </c>
      <c r="Q8436">
        <v>0</v>
      </c>
    </row>
    <row r="8437" spans="1:17" x14ac:dyDescent="0.25">
      <c r="A8437" t="s">
        <v>26374</v>
      </c>
      <c r="B8437" t="s">
        <v>74</v>
      </c>
      <c r="C8437" t="s">
        <v>130</v>
      </c>
      <c r="D8437" t="s">
        <v>526</v>
      </c>
      <c r="E8437" t="s">
        <v>21471</v>
      </c>
      <c r="F8437" t="s">
        <v>4245</v>
      </c>
      <c r="G8437">
        <v>0</v>
      </c>
      <c r="H8437">
        <v>0</v>
      </c>
      <c r="I8437">
        <v>0</v>
      </c>
      <c r="J8437">
        <v>0</v>
      </c>
      <c r="K8437">
        <v>0</v>
      </c>
      <c r="L8437">
        <v>0</v>
      </c>
      <c r="M8437">
        <v>11</v>
      </c>
      <c r="N8437">
        <v>0</v>
      </c>
      <c r="O8437">
        <v>0</v>
      </c>
      <c r="P8437">
        <v>0</v>
      </c>
      <c r="Q8437">
        <v>0</v>
      </c>
    </row>
    <row r="8438" spans="1:17" x14ac:dyDescent="0.25">
      <c r="A8438" t="s">
        <v>26375</v>
      </c>
      <c r="B8438" t="s">
        <v>74</v>
      </c>
      <c r="C8438" t="s">
        <v>130</v>
      </c>
      <c r="D8438" t="s">
        <v>526</v>
      </c>
      <c r="E8438" t="s">
        <v>21471</v>
      </c>
      <c r="F8438" t="s">
        <v>394</v>
      </c>
      <c r="G8438">
        <v>0</v>
      </c>
      <c r="H8438">
        <v>0</v>
      </c>
      <c r="I8438">
        <v>0</v>
      </c>
      <c r="J8438">
        <v>0</v>
      </c>
      <c r="K8438">
        <v>0</v>
      </c>
      <c r="L8438">
        <v>0</v>
      </c>
      <c r="M8438">
        <v>0</v>
      </c>
      <c r="N8438">
        <v>6</v>
      </c>
      <c r="O8438">
        <v>6</v>
      </c>
      <c r="P8438">
        <v>0</v>
      </c>
      <c r="Q8438">
        <v>0</v>
      </c>
    </row>
    <row r="8439" spans="1:17" x14ac:dyDescent="0.25">
      <c r="A8439" t="s">
        <v>26376</v>
      </c>
      <c r="B8439" t="s">
        <v>74</v>
      </c>
      <c r="C8439" t="s">
        <v>130</v>
      </c>
      <c r="D8439" t="s">
        <v>526</v>
      </c>
      <c r="E8439" t="s">
        <v>21471</v>
      </c>
      <c r="F8439" t="s">
        <v>395</v>
      </c>
      <c r="G8439">
        <v>0</v>
      </c>
      <c r="H8439">
        <v>0</v>
      </c>
      <c r="I8439">
        <v>0</v>
      </c>
      <c r="J8439">
        <v>0</v>
      </c>
      <c r="K8439">
        <v>0</v>
      </c>
      <c r="L8439">
        <v>0</v>
      </c>
      <c r="M8439">
        <v>0</v>
      </c>
      <c r="N8439">
        <v>4</v>
      </c>
      <c r="O8439">
        <v>4</v>
      </c>
      <c r="P8439">
        <v>0</v>
      </c>
      <c r="Q8439">
        <v>0</v>
      </c>
    </row>
    <row r="8440" spans="1:17" x14ac:dyDescent="0.25">
      <c r="A8440" t="s">
        <v>26377</v>
      </c>
      <c r="B8440" t="s">
        <v>74</v>
      </c>
      <c r="C8440" t="s">
        <v>130</v>
      </c>
      <c r="D8440" t="s">
        <v>526</v>
      </c>
      <c r="E8440" t="s">
        <v>21471</v>
      </c>
      <c r="F8440" t="s">
        <v>525</v>
      </c>
      <c r="G8440">
        <v>11</v>
      </c>
      <c r="H8440">
        <v>0</v>
      </c>
      <c r="I8440">
        <v>0</v>
      </c>
      <c r="J8440">
        <v>0</v>
      </c>
      <c r="K8440">
        <v>0</v>
      </c>
      <c r="L8440">
        <v>0</v>
      </c>
      <c r="M8440">
        <v>0</v>
      </c>
      <c r="N8440">
        <v>0</v>
      </c>
      <c r="O8440">
        <v>0</v>
      </c>
      <c r="P8440">
        <v>0</v>
      </c>
      <c r="Q8440">
        <v>0</v>
      </c>
    </row>
    <row r="8441" spans="1:17" x14ac:dyDescent="0.25">
      <c r="A8441" t="s">
        <v>17853</v>
      </c>
      <c r="B8441" t="s">
        <v>74</v>
      </c>
      <c r="C8441" t="s">
        <v>131</v>
      </c>
      <c r="D8441" t="s">
        <v>529</v>
      </c>
      <c r="E8441" t="s">
        <v>563</v>
      </c>
      <c r="F8441" t="s">
        <v>525</v>
      </c>
      <c r="G8441">
        <v>7</v>
      </c>
      <c r="H8441">
        <v>0</v>
      </c>
      <c r="I8441">
        <v>0</v>
      </c>
      <c r="J8441">
        <v>0</v>
      </c>
      <c r="K8441">
        <v>0</v>
      </c>
      <c r="L8441">
        <v>0</v>
      </c>
      <c r="M8441">
        <v>0</v>
      </c>
      <c r="N8441">
        <v>0</v>
      </c>
      <c r="O8441">
        <v>0</v>
      </c>
      <c r="P8441">
        <v>0</v>
      </c>
      <c r="Q8441">
        <v>0</v>
      </c>
    </row>
    <row r="8442" spans="1:17" x14ac:dyDescent="0.25">
      <c r="A8442" t="s">
        <v>26378</v>
      </c>
      <c r="B8442" t="s">
        <v>74</v>
      </c>
      <c r="C8442" t="s">
        <v>131</v>
      </c>
      <c r="D8442" t="s">
        <v>529</v>
      </c>
      <c r="E8442" t="s">
        <v>21471</v>
      </c>
      <c r="F8442" t="s">
        <v>525</v>
      </c>
      <c r="G8442">
        <v>14</v>
      </c>
      <c r="H8442">
        <v>0</v>
      </c>
      <c r="I8442">
        <v>0</v>
      </c>
      <c r="J8442">
        <v>0</v>
      </c>
      <c r="K8442">
        <v>0</v>
      </c>
      <c r="L8442">
        <v>0</v>
      </c>
      <c r="M8442">
        <v>0</v>
      </c>
      <c r="N8442">
        <v>0</v>
      </c>
      <c r="O8442">
        <v>0</v>
      </c>
      <c r="P8442">
        <v>0</v>
      </c>
      <c r="Q8442">
        <v>0</v>
      </c>
    </row>
    <row r="8443" spans="1:17" x14ac:dyDescent="0.25">
      <c r="A8443" t="s">
        <v>17854</v>
      </c>
      <c r="B8443" t="s">
        <v>74</v>
      </c>
      <c r="C8443" t="s">
        <v>131</v>
      </c>
      <c r="D8443" t="s">
        <v>526</v>
      </c>
      <c r="E8443" t="s">
        <v>563</v>
      </c>
      <c r="F8443" t="s">
        <v>396</v>
      </c>
      <c r="G8443">
        <v>0</v>
      </c>
      <c r="H8443">
        <v>46</v>
      </c>
      <c r="I8443">
        <v>6</v>
      </c>
      <c r="J8443">
        <v>36</v>
      </c>
      <c r="K8443">
        <v>2</v>
      </c>
      <c r="L8443">
        <v>2</v>
      </c>
      <c r="M8443">
        <v>0</v>
      </c>
      <c r="N8443">
        <v>0</v>
      </c>
      <c r="O8443">
        <v>0</v>
      </c>
      <c r="P8443">
        <v>0</v>
      </c>
      <c r="Q8443">
        <v>0</v>
      </c>
    </row>
    <row r="8444" spans="1:17" x14ac:dyDescent="0.25">
      <c r="A8444" t="s">
        <v>17855</v>
      </c>
      <c r="B8444" t="s">
        <v>74</v>
      </c>
      <c r="C8444" t="s">
        <v>131</v>
      </c>
      <c r="D8444" t="s">
        <v>526</v>
      </c>
      <c r="E8444" t="s">
        <v>563</v>
      </c>
      <c r="F8444" t="s">
        <v>4236</v>
      </c>
      <c r="G8444">
        <v>0</v>
      </c>
      <c r="H8444">
        <v>46</v>
      </c>
      <c r="I8444">
        <v>4</v>
      </c>
      <c r="J8444">
        <v>36</v>
      </c>
      <c r="K8444">
        <v>1</v>
      </c>
      <c r="L8444">
        <v>5</v>
      </c>
      <c r="M8444">
        <v>0</v>
      </c>
      <c r="N8444">
        <v>0</v>
      </c>
      <c r="O8444">
        <v>0</v>
      </c>
      <c r="P8444">
        <v>0</v>
      </c>
      <c r="Q8444">
        <v>0</v>
      </c>
    </row>
    <row r="8445" spans="1:17" x14ac:dyDescent="0.25">
      <c r="A8445" t="s">
        <v>14965</v>
      </c>
      <c r="B8445" t="s">
        <v>74</v>
      </c>
      <c r="C8445" t="s">
        <v>131</v>
      </c>
      <c r="D8445" t="s">
        <v>526</v>
      </c>
      <c r="E8445" t="s">
        <v>563</v>
      </c>
      <c r="F8445" t="s">
        <v>4238</v>
      </c>
      <c r="G8445">
        <v>0</v>
      </c>
      <c r="H8445">
        <v>0</v>
      </c>
      <c r="I8445">
        <v>0</v>
      </c>
      <c r="J8445">
        <v>0</v>
      </c>
      <c r="K8445">
        <v>0</v>
      </c>
      <c r="L8445">
        <v>0</v>
      </c>
      <c r="M8445">
        <v>46</v>
      </c>
      <c r="N8445">
        <v>0</v>
      </c>
      <c r="O8445">
        <v>0</v>
      </c>
      <c r="P8445">
        <v>0</v>
      </c>
      <c r="Q8445">
        <v>0</v>
      </c>
    </row>
    <row r="8446" spans="1:17" x14ac:dyDescent="0.25">
      <c r="A8446" t="s">
        <v>14966</v>
      </c>
      <c r="B8446" t="s">
        <v>74</v>
      </c>
      <c r="C8446" t="s">
        <v>131</v>
      </c>
      <c r="D8446" t="s">
        <v>526</v>
      </c>
      <c r="E8446" t="s">
        <v>563</v>
      </c>
      <c r="F8446" t="s">
        <v>397</v>
      </c>
      <c r="G8446">
        <v>0</v>
      </c>
      <c r="H8446">
        <v>46</v>
      </c>
      <c r="I8446">
        <v>4</v>
      </c>
      <c r="J8446">
        <v>36</v>
      </c>
      <c r="K8446">
        <v>1</v>
      </c>
      <c r="L8446">
        <v>5</v>
      </c>
      <c r="M8446">
        <v>0</v>
      </c>
      <c r="N8446">
        <v>0</v>
      </c>
      <c r="O8446">
        <v>0</v>
      </c>
      <c r="P8446">
        <v>0</v>
      </c>
      <c r="Q8446">
        <v>0</v>
      </c>
    </row>
    <row r="8447" spans="1:17" x14ac:dyDescent="0.25">
      <c r="A8447" t="s">
        <v>14967</v>
      </c>
      <c r="B8447" t="s">
        <v>74</v>
      </c>
      <c r="C8447" t="s">
        <v>131</v>
      </c>
      <c r="D8447" t="s">
        <v>526</v>
      </c>
      <c r="E8447" t="s">
        <v>563</v>
      </c>
      <c r="F8447" t="s">
        <v>398</v>
      </c>
      <c r="G8447">
        <v>0</v>
      </c>
      <c r="H8447">
        <v>46</v>
      </c>
      <c r="I8447">
        <v>4</v>
      </c>
      <c r="J8447">
        <v>36</v>
      </c>
      <c r="K8447">
        <v>1</v>
      </c>
      <c r="L8447">
        <v>5</v>
      </c>
      <c r="M8447">
        <v>0</v>
      </c>
      <c r="N8447">
        <v>0</v>
      </c>
      <c r="O8447">
        <v>0</v>
      </c>
      <c r="P8447">
        <v>0</v>
      </c>
      <c r="Q8447">
        <v>0</v>
      </c>
    </row>
    <row r="8448" spans="1:17" x14ac:dyDescent="0.25">
      <c r="A8448" t="s">
        <v>14968</v>
      </c>
      <c r="B8448" t="s">
        <v>74</v>
      </c>
      <c r="C8448" t="s">
        <v>131</v>
      </c>
      <c r="D8448" t="s">
        <v>526</v>
      </c>
      <c r="E8448" t="s">
        <v>563</v>
      </c>
      <c r="F8448" t="s">
        <v>4242</v>
      </c>
      <c r="G8448">
        <v>0</v>
      </c>
      <c r="H8448">
        <v>0</v>
      </c>
      <c r="I8448">
        <v>0</v>
      </c>
      <c r="J8448">
        <v>0</v>
      </c>
      <c r="K8448">
        <v>0</v>
      </c>
      <c r="L8448">
        <v>0</v>
      </c>
      <c r="M8448">
        <v>46</v>
      </c>
      <c r="N8448">
        <v>0</v>
      </c>
      <c r="O8448">
        <v>0</v>
      </c>
      <c r="P8448">
        <v>0</v>
      </c>
      <c r="Q8448">
        <v>0</v>
      </c>
    </row>
    <row r="8449" spans="1:17" x14ac:dyDescent="0.25">
      <c r="A8449" t="s">
        <v>14969</v>
      </c>
      <c r="B8449" t="s">
        <v>74</v>
      </c>
      <c r="C8449" t="s">
        <v>131</v>
      </c>
      <c r="D8449" t="s">
        <v>526</v>
      </c>
      <c r="E8449" t="s">
        <v>563</v>
      </c>
      <c r="F8449" t="s">
        <v>399</v>
      </c>
      <c r="G8449">
        <v>0</v>
      </c>
      <c r="H8449">
        <v>46</v>
      </c>
      <c r="I8449">
        <v>4</v>
      </c>
      <c r="J8449">
        <v>38</v>
      </c>
      <c r="K8449">
        <v>2</v>
      </c>
      <c r="L8449">
        <v>2</v>
      </c>
      <c r="M8449">
        <v>0</v>
      </c>
      <c r="N8449">
        <v>0</v>
      </c>
      <c r="O8449">
        <v>0</v>
      </c>
      <c r="P8449">
        <v>0</v>
      </c>
      <c r="Q8449">
        <v>0</v>
      </c>
    </row>
    <row r="8450" spans="1:17" x14ac:dyDescent="0.25">
      <c r="A8450" t="s">
        <v>14970</v>
      </c>
      <c r="B8450" t="s">
        <v>74</v>
      </c>
      <c r="C8450" t="s">
        <v>131</v>
      </c>
      <c r="D8450" t="s">
        <v>526</v>
      </c>
      <c r="E8450" t="s">
        <v>563</v>
      </c>
      <c r="F8450" t="s">
        <v>4245</v>
      </c>
      <c r="G8450">
        <v>0</v>
      </c>
      <c r="H8450">
        <v>0</v>
      </c>
      <c r="I8450">
        <v>0</v>
      </c>
      <c r="J8450">
        <v>0</v>
      </c>
      <c r="K8450">
        <v>0</v>
      </c>
      <c r="L8450">
        <v>0</v>
      </c>
      <c r="M8450">
        <v>46</v>
      </c>
      <c r="N8450">
        <v>0</v>
      </c>
      <c r="O8450">
        <v>0</v>
      </c>
      <c r="P8450">
        <v>0</v>
      </c>
      <c r="Q8450">
        <v>0</v>
      </c>
    </row>
    <row r="8451" spans="1:17" x14ac:dyDescent="0.25">
      <c r="A8451" t="s">
        <v>14971</v>
      </c>
      <c r="B8451" t="s">
        <v>74</v>
      </c>
      <c r="C8451" t="s">
        <v>131</v>
      </c>
      <c r="D8451" t="s">
        <v>526</v>
      </c>
      <c r="E8451" t="s">
        <v>563</v>
      </c>
      <c r="F8451" t="s">
        <v>394</v>
      </c>
      <c r="G8451">
        <v>0</v>
      </c>
      <c r="H8451">
        <v>0</v>
      </c>
      <c r="I8451">
        <v>0</v>
      </c>
      <c r="J8451">
        <v>0</v>
      </c>
      <c r="K8451">
        <v>0</v>
      </c>
      <c r="L8451">
        <v>0</v>
      </c>
      <c r="M8451">
        <v>0</v>
      </c>
      <c r="N8451">
        <v>23</v>
      </c>
      <c r="O8451">
        <v>22</v>
      </c>
      <c r="P8451">
        <v>1</v>
      </c>
      <c r="Q8451">
        <v>0</v>
      </c>
    </row>
    <row r="8452" spans="1:17" x14ac:dyDescent="0.25">
      <c r="A8452" t="s">
        <v>14972</v>
      </c>
      <c r="B8452" t="s">
        <v>74</v>
      </c>
      <c r="C8452" t="s">
        <v>131</v>
      </c>
      <c r="D8452" t="s">
        <v>526</v>
      </c>
      <c r="E8452" t="s">
        <v>563</v>
      </c>
      <c r="F8452" t="s">
        <v>395</v>
      </c>
      <c r="G8452">
        <v>0</v>
      </c>
      <c r="H8452">
        <v>0</v>
      </c>
      <c r="I8452">
        <v>0</v>
      </c>
      <c r="J8452">
        <v>0</v>
      </c>
      <c r="K8452">
        <v>0</v>
      </c>
      <c r="L8452">
        <v>0</v>
      </c>
      <c r="M8452">
        <v>0</v>
      </c>
      <c r="N8452">
        <v>17</v>
      </c>
      <c r="O8452">
        <v>17</v>
      </c>
      <c r="P8452">
        <v>0</v>
      </c>
      <c r="Q8452">
        <v>0</v>
      </c>
    </row>
    <row r="8453" spans="1:17" x14ac:dyDescent="0.25">
      <c r="A8453" t="s">
        <v>14973</v>
      </c>
      <c r="B8453" t="s">
        <v>74</v>
      </c>
      <c r="C8453" t="s">
        <v>131</v>
      </c>
      <c r="D8453" t="s">
        <v>526</v>
      </c>
      <c r="E8453" t="s">
        <v>563</v>
      </c>
      <c r="F8453" t="s">
        <v>525</v>
      </c>
      <c r="G8453">
        <v>46</v>
      </c>
      <c r="H8453">
        <v>0</v>
      </c>
      <c r="I8453">
        <v>0</v>
      </c>
      <c r="J8453">
        <v>0</v>
      </c>
      <c r="K8453">
        <v>0</v>
      </c>
      <c r="L8453">
        <v>0</v>
      </c>
      <c r="M8453">
        <v>0</v>
      </c>
      <c r="N8453">
        <v>0</v>
      </c>
      <c r="O8453">
        <v>0</v>
      </c>
      <c r="P8453">
        <v>0</v>
      </c>
      <c r="Q8453">
        <v>0</v>
      </c>
    </row>
    <row r="8454" spans="1:17" x14ac:dyDescent="0.25">
      <c r="A8454" t="s">
        <v>26379</v>
      </c>
      <c r="B8454" t="s">
        <v>74</v>
      </c>
      <c r="C8454" t="s">
        <v>131</v>
      </c>
      <c r="D8454" t="s">
        <v>526</v>
      </c>
      <c r="E8454" t="s">
        <v>21471</v>
      </c>
      <c r="F8454" t="s">
        <v>396</v>
      </c>
      <c r="G8454">
        <v>0</v>
      </c>
      <c r="H8454">
        <v>85</v>
      </c>
      <c r="I8454">
        <v>4</v>
      </c>
      <c r="J8454">
        <v>72</v>
      </c>
      <c r="K8454">
        <v>6</v>
      </c>
      <c r="L8454">
        <v>3</v>
      </c>
      <c r="M8454">
        <v>0</v>
      </c>
      <c r="N8454">
        <v>0</v>
      </c>
      <c r="O8454">
        <v>0</v>
      </c>
      <c r="P8454">
        <v>0</v>
      </c>
      <c r="Q8454">
        <v>0</v>
      </c>
    </row>
    <row r="8455" spans="1:17" x14ac:dyDescent="0.25">
      <c r="A8455" t="s">
        <v>26380</v>
      </c>
      <c r="B8455" t="s">
        <v>74</v>
      </c>
      <c r="C8455" t="s">
        <v>131</v>
      </c>
      <c r="D8455" t="s">
        <v>526</v>
      </c>
      <c r="E8455" t="s">
        <v>21471</v>
      </c>
      <c r="F8455" t="s">
        <v>4236</v>
      </c>
      <c r="G8455">
        <v>0</v>
      </c>
      <c r="H8455">
        <v>85</v>
      </c>
      <c r="I8455">
        <v>4</v>
      </c>
      <c r="J8455">
        <v>70</v>
      </c>
      <c r="K8455">
        <v>6</v>
      </c>
      <c r="L8455">
        <v>5</v>
      </c>
      <c r="M8455">
        <v>0</v>
      </c>
      <c r="N8455">
        <v>0</v>
      </c>
      <c r="O8455">
        <v>0</v>
      </c>
      <c r="P8455">
        <v>0</v>
      </c>
      <c r="Q8455">
        <v>0</v>
      </c>
    </row>
    <row r="8456" spans="1:17" x14ac:dyDescent="0.25">
      <c r="A8456" t="s">
        <v>26381</v>
      </c>
      <c r="B8456" t="s">
        <v>74</v>
      </c>
      <c r="C8456" t="s">
        <v>131</v>
      </c>
      <c r="D8456" t="s">
        <v>526</v>
      </c>
      <c r="E8456" t="s">
        <v>21471</v>
      </c>
      <c r="F8456" t="s">
        <v>4238</v>
      </c>
      <c r="G8456">
        <v>0</v>
      </c>
      <c r="H8456">
        <v>0</v>
      </c>
      <c r="I8456">
        <v>0</v>
      </c>
      <c r="J8456">
        <v>0</v>
      </c>
      <c r="K8456">
        <v>0</v>
      </c>
      <c r="L8456">
        <v>0</v>
      </c>
      <c r="M8456">
        <v>85</v>
      </c>
      <c r="N8456">
        <v>0</v>
      </c>
      <c r="O8456">
        <v>0</v>
      </c>
      <c r="P8456">
        <v>0</v>
      </c>
      <c r="Q8456">
        <v>0</v>
      </c>
    </row>
    <row r="8457" spans="1:17" x14ac:dyDescent="0.25">
      <c r="A8457" t="s">
        <v>26382</v>
      </c>
      <c r="B8457" t="s">
        <v>74</v>
      </c>
      <c r="C8457" t="s">
        <v>131</v>
      </c>
      <c r="D8457" t="s">
        <v>526</v>
      </c>
      <c r="E8457" t="s">
        <v>21471</v>
      </c>
      <c r="F8457" t="s">
        <v>397</v>
      </c>
      <c r="G8457">
        <v>0</v>
      </c>
      <c r="H8457">
        <v>85</v>
      </c>
      <c r="I8457">
        <v>4</v>
      </c>
      <c r="J8457">
        <v>70</v>
      </c>
      <c r="K8457">
        <v>6</v>
      </c>
      <c r="L8457">
        <v>5</v>
      </c>
      <c r="M8457">
        <v>0</v>
      </c>
      <c r="N8457">
        <v>0</v>
      </c>
      <c r="O8457">
        <v>0</v>
      </c>
      <c r="P8457">
        <v>0</v>
      </c>
      <c r="Q8457">
        <v>0</v>
      </c>
    </row>
    <row r="8458" spans="1:17" x14ac:dyDescent="0.25">
      <c r="A8458" t="s">
        <v>26383</v>
      </c>
      <c r="B8458" t="s">
        <v>74</v>
      </c>
      <c r="C8458" t="s">
        <v>131</v>
      </c>
      <c r="D8458" t="s">
        <v>526</v>
      </c>
      <c r="E8458" t="s">
        <v>21471</v>
      </c>
      <c r="F8458" t="s">
        <v>398</v>
      </c>
      <c r="G8458">
        <v>0</v>
      </c>
      <c r="H8458">
        <v>85</v>
      </c>
      <c r="I8458">
        <v>5</v>
      </c>
      <c r="J8458">
        <v>69</v>
      </c>
      <c r="K8458">
        <v>6</v>
      </c>
      <c r="L8458">
        <v>5</v>
      </c>
      <c r="M8458">
        <v>0</v>
      </c>
      <c r="N8458">
        <v>0</v>
      </c>
      <c r="O8458">
        <v>0</v>
      </c>
      <c r="P8458">
        <v>0</v>
      </c>
      <c r="Q8458">
        <v>0</v>
      </c>
    </row>
    <row r="8459" spans="1:17" x14ac:dyDescent="0.25">
      <c r="A8459" t="s">
        <v>26384</v>
      </c>
      <c r="B8459" t="s">
        <v>74</v>
      </c>
      <c r="C8459" t="s">
        <v>131</v>
      </c>
      <c r="D8459" t="s">
        <v>526</v>
      </c>
      <c r="E8459" t="s">
        <v>21471</v>
      </c>
      <c r="F8459" t="s">
        <v>4242</v>
      </c>
      <c r="G8459">
        <v>0</v>
      </c>
      <c r="H8459">
        <v>0</v>
      </c>
      <c r="I8459">
        <v>0</v>
      </c>
      <c r="J8459">
        <v>0</v>
      </c>
      <c r="K8459">
        <v>0</v>
      </c>
      <c r="L8459">
        <v>0</v>
      </c>
      <c r="M8459">
        <v>85</v>
      </c>
      <c r="N8459">
        <v>0</v>
      </c>
      <c r="O8459">
        <v>0</v>
      </c>
      <c r="P8459">
        <v>0</v>
      </c>
      <c r="Q8459">
        <v>0</v>
      </c>
    </row>
    <row r="8460" spans="1:17" x14ac:dyDescent="0.25">
      <c r="A8460" t="s">
        <v>26385</v>
      </c>
      <c r="B8460" t="s">
        <v>74</v>
      </c>
      <c r="C8460" t="s">
        <v>193</v>
      </c>
      <c r="D8460" t="s">
        <v>526</v>
      </c>
      <c r="E8460" t="s">
        <v>21471</v>
      </c>
      <c r="F8460" t="s">
        <v>4245</v>
      </c>
      <c r="G8460">
        <v>0</v>
      </c>
      <c r="H8460">
        <v>0</v>
      </c>
      <c r="I8460">
        <v>0</v>
      </c>
      <c r="J8460">
        <v>0</v>
      </c>
      <c r="K8460">
        <v>0</v>
      </c>
      <c r="L8460">
        <v>0</v>
      </c>
      <c r="M8460">
        <v>11</v>
      </c>
      <c r="N8460">
        <v>0</v>
      </c>
      <c r="O8460">
        <v>0</v>
      </c>
      <c r="P8460">
        <v>0</v>
      </c>
      <c r="Q8460">
        <v>0</v>
      </c>
    </row>
    <row r="8461" spans="1:17" x14ac:dyDescent="0.25">
      <c r="A8461" t="s">
        <v>26386</v>
      </c>
      <c r="B8461" t="s">
        <v>74</v>
      </c>
      <c r="C8461" t="s">
        <v>193</v>
      </c>
      <c r="D8461" t="s">
        <v>526</v>
      </c>
      <c r="E8461" t="s">
        <v>21471</v>
      </c>
      <c r="F8461" t="s">
        <v>394</v>
      </c>
      <c r="G8461">
        <v>0</v>
      </c>
      <c r="H8461">
        <v>0</v>
      </c>
      <c r="I8461">
        <v>0</v>
      </c>
      <c r="J8461">
        <v>0</v>
      </c>
      <c r="K8461">
        <v>0</v>
      </c>
      <c r="L8461">
        <v>0</v>
      </c>
      <c r="M8461">
        <v>0</v>
      </c>
      <c r="N8461">
        <v>8</v>
      </c>
      <c r="O8461">
        <v>8</v>
      </c>
      <c r="P8461">
        <v>0</v>
      </c>
      <c r="Q8461">
        <v>0</v>
      </c>
    </row>
    <row r="8462" spans="1:17" x14ac:dyDescent="0.25">
      <c r="A8462" t="s">
        <v>26387</v>
      </c>
      <c r="B8462" t="s">
        <v>74</v>
      </c>
      <c r="C8462" t="s">
        <v>193</v>
      </c>
      <c r="D8462" t="s">
        <v>526</v>
      </c>
      <c r="E8462" t="s">
        <v>21471</v>
      </c>
      <c r="F8462" t="s">
        <v>395</v>
      </c>
      <c r="G8462">
        <v>0</v>
      </c>
      <c r="H8462">
        <v>0</v>
      </c>
      <c r="I8462">
        <v>0</v>
      </c>
      <c r="J8462">
        <v>0</v>
      </c>
      <c r="K8462">
        <v>0</v>
      </c>
      <c r="L8462">
        <v>0</v>
      </c>
      <c r="M8462">
        <v>0</v>
      </c>
      <c r="N8462">
        <v>5</v>
      </c>
      <c r="O8462">
        <v>5</v>
      </c>
      <c r="P8462">
        <v>0</v>
      </c>
      <c r="Q8462">
        <v>0</v>
      </c>
    </row>
    <row r="8463" spans="1:17" x14ac:dyDescent="0.25">
      <c r="A8463" t="s">
        <v>26388</v>
      </c>
      <c r="B8463" t="s">
        <v>74</v>
      </c>
      <c r="C8463" t="s">
        <v>193</v>
      </c>
      <c r="D8463" t="s">
        <v>526</v>
      </c>
      <c r="E8463" t="s">
        <v>21471</v>
      </c>
      <c r="F8463" t="s">
        <v>525</v>
      </c>
      <c r="G8463">
        <v>11</v>
      </c>
      <c r="H8463">
        <v>0</v>
      </c>
      <c r="I8463">
        <v>0</v>
      </c>
      <c r="J8463">
        <v>0</v>
      </c>
      <c r="K8463">
        <v>0</v>
      </c>
      <c r="L8463">
        <v>0</v>
      </c>
      <c r="M8463">
        <v>0</v>
      </c>
      <c r="N8463">
        <v>0</v>
      </c>
      <c r="O8463">
        <v>0</v>
      </c>
      <c r="P8463">
        <v>0</v>
      </c>
      <c r="Q8463">
        <v>0</v>
      </c>
    </row>
    <row r="8464" spans="1:17" x14ac:dyDescent="0.25">
      <c r="A8464" t="s">
        <v>14529</v>
      </c>
      <c r="B8464" t="s">
        <v>74</v>
      </c>
      <c r="C8464" t="s">
        <v>193</v>
      </c>
      <c r="D8464" t="s">
        <v>12971</v>
      </c>
      <c r="E8464" t="s">
        <v>563</v>
      </c>
      <c r="F8464" t="s">
        <v>525</v>
      </c>
      <c r="G8464">
        <v>2</v>
      </c>
      <c r="H8464">
        <v>0</v>
      </c>
      <c r="I8464">
        <v>0</v>
      </c>
      <c r="J8464">
        <v>0</v>
      </c>
      <c r="K8464">
        <v>0</v>
      </c>
      <c r="L8464">
        <v>0</v>
      </c>
      <c r="M8464">
        <v>0</v>
      </c>
      <c r="N8464">
        <v>0</v>
      </c>
      <c r="O8464">
        <v>0</v>
      </c>
      <c r="P8464">
        <v>0</v>
      </c>
      <c r="Q8464">
        <v>0</v>
      </c>
    </row>
    <row r="8465" spans="1:17" x14ac:dyDescent="0.25">
      <c r="A8465" t="s">
        <v>14530</v>
      </c>
      <c r="B8465" t="s">
        <v>74</v>
      </c>
      <c r="C8465" t="s">
        <v>194</v>
      </c>
      <c r="D8465" t="s">
        <v>529</v>
      </c>
      <c r="E8465" t="s">
        <v>563</v>
      </c>
      <c r="F8465" t="s">
        <v>525</v>
      </c>
      <c r="G8465">
        <v>4</v>
      </c>
      <c r="H8465">
        <v>0</v>
      </c>
      <c r="I8465">
        <v>0</v>
      </c>
      <c r="J8465">
        <v>0</v>
      </c>
      <c r="K8465">
        <v>0</v>
      </c>
      <c r="L8465">
        <v>0</v>
      </c>
      <c r="M8465">
        <v>0</v>
      </c>
      <c r="N8465">
        <v>0</v>
      </c>
      <c r="O8465">
        <v>0</v>
      </c>
      <c r="P8465">
        <v>0</v>
      </c>
      <c r="Q8465">
        <v>0</v>
      </c>
    </row>
    <row r="8466" spans="1:17" x14ac:dyDescent="0.25">
      <c r="A8466" t="s">
        <v>14531</v>
      </c>
      <c r="B8466" t="s">
        <v>74</v>
      </c>
      <c r="C8466" t="s">
        <v>194</v>
      </c>
      <c r="D8466" t="s">
        <v>526</v>
      </c>
      <c r="E8466" t="s">
        <v>563</v>
      </c>
      <c r="F8466" t="s">
        <v>396</v>
      </c>
      <c r="G8466">
        <v>0</v>
      </c>
      <c r="H8466">
        <v>20</v>
      </c>
      <c r="I8466">
        <v>1</v>
      </c>
      <c r="J8466">
        <v>17</v>
      </c>
      <c r="K8466">
        <v>2</v>
      </c>
      <c r="L8466">
        <v>0</v>
      </c>
      <c r="M8466">
        <v>0</v>
      </c>
      <c r="N8466">
        <v>0</v>
      </c>
      <c r="O8466">
        <v>0</v>
      </c>
      <c r="P8466">
        <v>0</v>
      </c>
      <c r="Q8466">
        <v>0</v>
      </c>
    </row>
    <row r="8467" spans="1:17" x14ac:dyDescent="0.25">
      <c r="A8467" t="s">
        <v>14532</v>
      </c>
      <c r="B8467" t="s">
        <v>74</v>
      </c>
      <c r="C8467" t="s">
        <v>194</v>
      </c>
      <c r="D8467" t="s">
        <v>526</v>
      </c>
      <c r="E8467" t="s">
        <v>563</v>
      </c>
      <c r="F8467" t="s">
        <v>4236</v>
      </c>
      <c r="G8467">
        <v>0</v>
      </c>
      <c r="H8467">
        <v>20</v>
      </c>
      <c r="I8467">
        <v>0</v>
      </c>
      <c r="J8467">
        <v>18</v>
      </c>
      <c r="K8467">
        <v>2</v>
      </c>
      <c r="L8467">
        <v>0</v>
      </c>
      <c r="M8467">
        <v>0</v>
      </c>
      <c r="N8467">
        <v>0</v>
      </c>
      <c r="O8467">
        <v>0</v>
      </c>
      <c r="P8467">
        <v>0</v>
      </c>
      <c r="Q8467">
        <v>0</v>
      </c>
    </row>
    <row r="8468" spans="1:17" x14ac:dyDescent="0.25">
      <c r="A8468" t="s">
        <v>14533</v>
      </c>
      <c r="B8468" t="s">
        <v>74</v>
      </c>
      <c r="C8468" t="s">
        <v>194</v>
      </c>
      <c r="D8468" t="s">
        <v>526</v>
      </c>
      <c r="E8468" t="s">
        <v>563</v>
      </c>
      <c r="F8468" t="s">
        <v>4238</v>
      </c>
      <c r="G8468">
        <v>0</v>
      </c>
      <c r="H8468">
        <v>0</v>
      </c>
      <c r="I8468">
        <v>0</v>
      </c>
      <c r="J8468">
        <v>0</v>
      </c>
      <c r="K8468">
        <v>0</v>
      </c>
      <c r="L8468">
        <v>0</v>
      </c>
      <c r="M8468">
        <v>20</v>
      </c>
      <c r="N8468">
        <v>0</v>
      </c>
      <c r="O8468">
        <v>0</v>
      </c>
      <c r="P8468">
        <v>0</v>
      </c>
      <c r="Q8468">
        <v>0</v>
      </c>
    </row>
    <row r="8469" spans="1:17" x14ac:dyDescent="0.25">
      <c r="A8469" t="s">
        <v>14534</v>
      </c>
      <c r="B8469" t="s">
        <v>74</v>
      </c>
      <c r="C8469" t="s">
        <v>194</v>
      </c>
      <c r="D8469" t="s">
        <v>526</v>
      </c>
      <c r="E8469" t="s">
        <v>563</v>
      </c>
      <c r="F8469" t="s">
        <v>397</v>
      </c>
      <c r="G8469">
        <v>0</v>
      </c>
      <c r="H8469">
        <v>20</v>
      </c>
      <c r="I8469">
        <v>0</v>
      </c>
      <c r="J8469">
        <v>18</v>
      </c>
      <c r="K8469">
        <v>2</v>
      </c>
      <c r="L8469">
        <v>0</v>
      </c>
      <c r="M8469">
        <v>0</v>
      </c>
      <c r="N8469">
        <v>0</v>
      </c>
      <c r="O8469">
        <v>0</v>
      </c>
      <c r="P8469">
        <v>0</v>
      </c>
      <c r="Q8469">
        <v>0</v>
      </c>
    </row>
    <row r="8470" spans="1:17" x14ac:dyDescent="0.25">
      <c r="A8470" t="s">
        <v>17856</v>
      </c>
      <c r="B8470" t="s">
        <v>74</v>
      </c>
      <c r="C8470" t="s">
        <v>194</v>
      </c>
      <c r="D8470" t="s">
        <v>526</v>
      </c>
      <c r="E8470" t="s">
        <v>563</v>
      </c>
      <c r="F8470" t="s">
        <v>398</v>
      </c>
      <c r="G8470">
        <v>0</v>
      </c>
      <c r="H8470">
        <v>20</v>
      </c>
      <c r="I8470">
        <v>0</v>
      </c>
      <c r="J8470">
        <v>18</v>
      </c>
      <c r="K8470">
        <v>2</v>
      </c>
      <c r="L8470">
        <v>0</v>
      </c>
      <c r="M8470">
        <v>0</v>
      </c>
      <c r="N8470">
        <v>0</v>
      </c>
      <c r="O8470">
        <v>0</v>
      </c>
      <c r="P8470">
        <v>0</v>
      </c>
      <c r="Q8470">
        <v>0</v>
      </c>
    </row>
    <row r="8471" spans="1:17" x14ac:dyDescent="0.25">
      <c r="A8471" t="s">
        <v>17857</v>
      </c>
      <c r="B8471" t="s">
        <v>74</v>
      </c>
      <c r="C8471" t="s">
        <v>194</v>
      </c>
      <c r="D8471" t="s">
        <v>526</v>
      </c>
      <c r="E8471" t="s">
        <v>563</v>
      </c>
      <c r="F8471" t="s">
        <v>4242</v>
      </c>
      <c r="G8471">
        <v>0</v>
      </c>
      <c r="H8471">
        <v>0</v>
      </c>
      <c r="I8471">
        <v>0</v>
      </c>
      <c r="J8471">
        <v>0</v>
      </c>
      <c r="K8471">
        <v>0</v>
      </c>
      <c r="L8471">
        <v>0</v>
      </c>
      <c r="M8471">
        <v>20</v>
      </c>
      <c r="N8471">
        <v>0</v>
      </c>
      <c r="O8471">
        <v>0</v>
      </c>
      <c r="P8471">
        <v>0</v>
      </c>
      <c r="Q8471">
        <v>0</v>
      </c>
    </row>
    <row r="8472" spans="1:17" x14ac:dyDescent="0.25">
      <c r="A8472" t="s">
        <v>17858</v>
      </c>
      <c r="B8472" t="s">
        <v>74</v>
      </c>
      <c r="C8472" t="s">
        <v>194</v>
      </c>
      <c r="D8472" t="s">
        <v>526</v>
      </c>
      <c r="E8472" t="s">
        <v>563</v>
      </c>
      <c r="F8472" t="s">
        <v>399</v>
      </c>
      <c r="G8472">
        <v>0</v>
      </c>
      <c r="H8472">
        <v>20</v>
      </c>
      <c r="I8472">
        <v>0</v>
      </c>
      <c r="J8472">
        <v>18</v>
      </c>
      <c r="K8472">
        <v>2</v>
      </c>
      <c r="L8472">
        <v>0</v>
      </c>
      <c r="M8472">
        <v>0</v>
      </c>
      <c r="N8472">
        <v>0</v>
      </c>
      <c r="O8472">
        <v>0</v>
      </c>
      <c r="P8472">
        <v>0</v>
      </c>
      <c r="Q8472">
        <v>0</v>
      </c>
    </row>
    <row r="8473" spans="1:17" x14ac:dyDescent="0.25">
      <c r="A8473" t="s">
        <v>17859</v>
      </c>
      <c r="B8473" t="s">
        <v>74</v>
      </c>
      <c r="C8473" t="s">
        <v>194</v>
      </c>
      <c r="D8473" t="s">
        <v>526</v>
      </c>
      <c r="E8473" t="s">
        <v>563</v>
      </c>
      <c r="F8473" t="s">
        <v>4245</v>
      </c>
      <c r="G8473">
        <v>0</v>
      </c>
      <c r="H8473">
        <v>0</v>
      </c>
      <c r="I8473">
        <v>0</v>
      </c>
      <c r="J8473">
        <v>0</v>
      </c>
      <c r="K8473">
        <v>0</v>
      </c>
      <c r="L8473">
        <v>0</v>
      </c>
      <c r="M8473">
        <v>20</v>
      </c>
      <c r="N8473">
        <v>0</v>
      </c>
      <c r="O8473">
        <v>0</v>
      </c>
      <c r="P8473">
        <v>0</v>
      </c>
      <c r="Q8473">
        <v>0</v>
      </c>
    </row>
    <row r="8474" spans="1:17" x14ac:dyDescent="0.25">
      <c r="A8474" t="s">
        <v>17860</v>
      </c>
      <c r="B8474" t="s">
        <v>74</v>
      </c>
      <c r="C8474" t="s">
        <v>194</v>
      </c>
      <c r="D8474" t="s">
        <v>526</v>
      </c>
      <c r="E8474" t="s">
        <v>563</v>
      </c>
      <c r="F8474" t="s">
        <v>394</v>
      </c>
      <c r="G8474">
        <v>0</v>
      </c>
      <c r="H8474">
        <v>0</v>
      </c>
      <c r="I8474">
        <v>0</v>
      </c>
      <c r="J8474">
        <v>0</v>
      </c>
      <c r="K8474">
        <v>0</v>
      </c>
      <c r="L8474">
        <v>0</v>
      </c>
      <c r="M8474">
        <v>0</v>
      </c>
      <c r="N8474">
        <v>14</v>
      </c>
      <c r="O8474">
        <v>14</v>
      </c>
      <c r="P8474">
        <v>0</v>
      </c>
      <c r="Q8474">
        <v>0</v>
      </c>
    </row>
    <row r="8475" spans="1:17" x14ac:dyDescent="0.25">
      <c r="A8475" t="s">
        <v>17861</v>
      </c>
      <c r="B8475" t="s">
        <v>74</v>
      </c>
      <c r="C8475" t="s">
        <v>194</v>
      </c>
      <c r="D8475" t="s">
        <v>526</v>
      </c>
      <c r="E8475" t="s">
        <v>563</v>
      </c>
      <c r="F8475" t="s">
        <v>395</v>
      </c>
      <c r="G8475">
        <v>0</v>
      </c>
      <c r="H8475">
        <v>0</v>
      </c>
      <c r="I8475">
        <v>0</v>
      </c>
      <c r="J8475">
        <v>0</v>
      </c>
      <c r="K8475">
        <v>0</v>
      </c>
      <c r="L8475">
        <v>0</v>
      </c>
      <c r="M8475">
        <v>0</v>
      </c>
      <c r="N8475">
        <v>11</v>
      </c>
      <c r="O8475">
        <v>11</v>
      </c>
      <c r="P8475">
        <v>0</v>
      </c>
      <c r="Q8475">
        <v>0</v>
      </c>
    </row>
    <row r="8476" spans="1:17" x14ac:dyDescent="0.25">
      <c r="A8476" t="s">
        <v>17862</v>
      </c>
      <c r="B8476" t="s">
        <v>74</v>
      </c>
      <c r="C8476" t="s">
        <v>194</v>
      </c>
      <c r="D8476" t="s">
        <v>526</v>
      </c>
      <c r="E8476" t="s">
        <v>563</v>
      </c>
      <c r="F8476" t="s">
        <v>525</v>
      </c>
      <c r="G8476">
        <v>20</v>
      </c>
      <c r="H8476">
        <v>0</v>
      </c>
      <c r="I8476">
        <v>0</v>
      </c>
      <c r="J8476">
        <v>0</v>
      </c>
      <c r="K8476">
        <v>0</v>
      </c>
      <c r="L8476">
        <v>0</v>
      </c>
      <c r="M8476">
        <v>0</v>
      </c>
      <c r="N8476">
        <v>0</v>
      </c>
      <c r="O8476">
        <v>0</v>
      </c>
      <c r="P8476">
        <v>0</v>
      </c>
      <c r="Q8476">
        <v>0</v>
      </c>
    </row>
    <row r="8477" spans="1:17" x14ac:dyDescent="0.25">
      <c r="A8477" t="s">
        <v>26389</v>
      </c>
      <c r="B8477" t="s">
        <v>74</v>
      </c>
      <c r="C8477" t="s">
        <v>194</v>
      </c>
      <c r="D8477" t="s">
        <v>526</v>
      </c>
      <c r="E8477" t="s">
        <v>21471</v>
      </c>
      <c r="F8477" t="s">
        <v>396</v>
      </c>
      <c r="G8477">
        <v>0</v>
      </c>
      <c r="H8477">
        <v>17</v>
      </c>
      <c r="I8477">
        <v>0</v>
      </c>
      <c r="J8477">
        <v>13</v>
      </c>
      <c r="K8477">
        <v>4</v>
      </c>
      <c r="L8477">
        <v>0</v>
      </c>
      <c r="M8477">
        <v>0</v>
      </c>
      <c r="N8477">
        <v>0</v>
      </c>
      <c r="O8477">
        <v>0</v>
      </c>
      <c r="P8477">
        <v>0</v>
      </c>
      <c r="Q8477">
        <v>0</v>
      </c>
    </row>
    <row r="8478" spans="1:17" x14ac:dyDescent="0.25">
      <c r="A8478" t="s">
        <v>26390</v>
      </c>
      <c r="B8478" t="s">
        <v>74</v>
      </c>
      <c r="C8478" t="s">
        <v>194</v>
      </c>
      <c r="D8478" t="s">
        <v>526</v>
      </c>
      <c r="E8478" t="s">
        <v>21471</v>
      </c>
      <c r="F8478" t="s">
        <v>4236</v>
      </c>
      <c r="G8478">
        <v>0</v>
      </c>
      <c r="H8478">
        <v>17</v>
      </c>
      <c r="I8478">
        <v>0</v>
      </c>
      <c r="J8478">
        <v>13</v>
      </c>
      <c r="K8478">
        <v>4</v>
      </c>
      <c r="L8478">
        <v>0</v>
      </c>
      <c r="M8478">
        <v>0</v>
      </c>
      <c r="N8478">
        <v>0</v>
      </c>
      <c r="O8478">
        <v>0</v>
      </c>
      <c r="P8478">
        <v>0</v>
      </c>
      <c r="Q8478">
        <v>0</v>
      </c>
    </row>
    <row r="8479" spans="1:17" x14ac:dyDescent="0.25">
      <c r="A8479" t="s">
        <v>26391</v>
      </c>
      <c r="B8479" t="s">
        <v>74</v>
      </c>
      <c r="C8479" t="s">
        <v>194</v>
      </c>
      <c r="D8479" t="s">
        <v>526</v>
      </c>
      <c r="E8479" t="s">
        <v>21471</v>
      </c>
      <c r="F8479" t="s">
        <v>4238</v>
      </c>
      <c r="G8479">
        <v>0</v>
      </c>
      <c r="H8479">
        <v>0</v>
      </c>
      <c r="I8479">
        <v>0</v>
      </c>
      <c r="J8479">
        <v>0</v>
      </c>
      <c r="K8479">
        <v>0</v>
      </c>
      <c r="L8479">
        <v>0</v>
      </c>
      <c r="M8479">
        <v>17</v>
      </c>
      <c r="N8479">
        <v>0</v>
      </c>
      <c r="O8479">
        <v>0</v>
      </c>
      <c r="P8479">
        <v>0</v>
      </c>
      <c r="Q8479">
        <v>0</v>
      </c>
    </row>
    <row r="8480" spans="1:17" x14ac:dyDescent="0.25">
      <c r="A8480" t="s">
        <v>26392</v>
      </c>
      <c r="B8480" t="s">
        <v>74</v>
      </c>
      <c r="C8480" t="s">
        <v>194</v>
      </c>
      <c r="D8480" t="s">
        <v>526</v>
      </c>
      <c r="E8480" t="s">
        <v>21471</v>
      </c>
      <c r="F8480" t="s">
        <v>397</v>
      </c>
      <c r="G8480">
        <v>0</v>
      </c>
      <c r="H8480">
        <v>17</v>
      </c>
      <c r="I8480">
        <v>0</v>
      </c>
      <c r="J8480">
        <v>13</v>
      </c>
      <c r="K8480">
        <v>4</v>
      </c>
      <c r="L8480">
        <v>0</v>
      </c>
      <c r="M8480">
        <v>0</v>
      </c>
      <c r="N8480">
        <v>0</v>
      </c>
      <c r="O8480">
        <v>0</v>
      </c>
      <c r="P8480">
        <v>0</v>
      </c>
      <c r="Q8480">
        <v>0</v>
      </c>
    </row>
    <row r="8481" spans="1:17" x14ac:dyDescent="0.25">
      <c r="A8481" t="s">
        <v>26393</v>
      </c>
      <c r="B8481" t="s">
        <v>74</v>
      </c>
      <c r="C8481" t="s">
        <v>194</v>
      </c>
      <c r="D8481" t="s">
        <v>526</v>
      </c>
      <c r="E8481" t="s">
        <v>21471</v>
      </c>
      <c r="F8481" t="s">
        <v>398</v>
      </c>
      <c r="G8481">
        <v>0</v>
      </c>
      <c r="H8481">
        <v>17</v>
      </c>
      <c r="I8481">
        <v>0</v>
      </c>
      <c r="J8481">
        <v>13</v>
      </c>
      <c r="K8481">
        <v>4</v>
      </c>
      <c r="L8481">
        <v>0</v>
      </c>
      <c r="M8481">
        <v>0</v>
      </c>
      <c r="N8481">
        <v>0</v>
      </c>
      <c r="O8481">
        <v>0</v>
      </c>
      <c r="P8481">
        <v>0</v>
      </c>
      <c r="Q8481">
        <v>0</v>
      </c>
    </row>
    <row r="8482" spans="1:17" x14ac:dyDescent="0.25">
      <c r="A8482" t="s">
        <v>26394</v>
      </c>
      <c r="B8482" t="s">
        <v>74</v>
      </c>
      <c r="C8482" t="s">
        <v>194</v>
      </c>
      <c r="D8482" t="s">
        <v>526</v>
      </c>
      <c r="E8482" t="s">
        <v>21471</v>
      </c>
      <c r="F8482" t="s">
        <v>4242</v>
      </c>
      <c r="G8482">
        <v>0</v>
      </c>
      <c r="H8482">
        <v>0</v>
      </c>
      <c r="I8482">
        <v>0</v>
      </c>
      <c r="J8482">
        <v>0</v>
      </c>
      <c r="K8482">
        <v>0</v>
      </c>
      <c r="L8482">
        <v>0</v>
      </c>
      <c r="M8482">
        <v>17</v>
      </c>
      <c r="N8482">
        <v>0</v>
      </c>
      <c r="O8482">
        <v>0</v>
      </c>
      <c r="P8482">
        <v>0</v>
      </c>
      <c r="Q8482">
        <v>0</v>
      </c>
    </row>
    <row r="8483" spans="1:17" x14ac:dyDescent="0.25">
      <c r="A8483" t="s">
        <v>26671</v>
      </c>
      <c r="B8483" t="s">
        <v>74</v>
      </c>
      <c r="C8483" t="s">
        <v>194</v>
      </c>
      <c r="D8483" t="s">
        <v>526</v>
      </c>
      <c r="E8483" t="s">
        <v>21471</v>
      </c>
      <c r="F8483" t="s">
        <v>399</v>
      </c>
      <c r="G8483">
        <v>0</v>
      </c>
      <c r="H8483">
        <v>17</v>
      </c>
      <c r="I8483">
        <v>0</v>
      </c>
      <c r="J8483">
        <v>13</v>
      </c>
      <c r="K8483">
        <v>4</v>
      </c>
      <c r="L8483">
        <v>0</v>
      </c>
      <c r="M8483">
        <v>0</v>
      </c>
      <c r="N8483">
        <v>0</v>
      </c>
      <c r="O8483">
        <v>0</v>
      </c>
      <c r="P8483">
        <v>0</v>
      </c>
      <c r="Q8483">
        <v>0</v>
      </c>
    </row>
    <row r="8484" spans="1:17" x14ac:dyDescent="0.25">
      <c r="A8484" t="s">
        <v>25792</v>
      </c>
      <c r="B8484" t="s">
        <v>72</v>
      </c>
      <c r="C8484" t="s">
        <v>184</v>
      </c>
      <c r="D8484" t="s">
        <v>529</v>
      </c>
      <c r="E8484" t="s">
        <v>21471</v>
      </c>
      <c r="F8484" t="s">
        <v>525</v>
      </c>
      <c r="G8484">
        <v>4</v>
      </c>
      <c r="H8484">
        <v>0</v>
      </c>
      <c r="I8484">
        <v>0</v>
      </c>
      <c r="J8484">
        <v>0</v>
      </c>
      <c r="K8484">
        <v>0</v>
      </c>
      <c r="L8484">
        <v>0</v>
      </c>
      <c r="M8484">
        <v>0</v>
      </c>
      <c r="N8484">
        <v>0</v>
      </c>
      <c r="O8484">
        <v>0</v>
      </c>
      <c r="P8484">
        <v>0</v>
      </c>
      <c r="Q8484">
        <v>0</v>
      </c>
    </row>
    <row r="8485" spans="1:17" x14ac:dyDescent="0.25">
      <c r="A8485" t="s">
        <v>17728</v>
      </c>
      <c r="B8485" t="s">
        <v>72</v>
      </c>
      <c r="C8485" t="s">
        <v>184</v>
      </c>
      <c r="D8485" t="s">
        <v>526</v>
      </c>
      <c r="E8485" t="s">
        <v>563</v>
      </c>
      <c r="F8485" t="s">
        <v>396</v>
      </c>
      <c r="G8485">
        <v>0</v>
      </c>
      <c r="H8485">
        <v>11</v>
      </c>
      <c r="I8485">
        <v>2</v>
      </c>
      <c r="J8485">
        <v>7</v>
      </c>
      <c r="K8485">
        <v>1</v>
      </c>
      <c r="L8485">
        <v>1</v>
      </c>
      <c r="M8485">
        <v>0</v>
      </c>
      <c r="N8485">
        <v>0</v>
      </c>
      <c r="O8485">
        <v>0</v>
      </c>
      <c r="P8485">
        <v>0</v>
      </c>
      <c r="Q8485">
        <v>0</v>
      </c>
    </row>
    <row r="8486" spans="1:17" x14ac:dyDescent="0.25">
      <c r="A8486" t="s">
        <v>17729</v>
      </c>
      <c r="B8486" t="s">
        <v>72</v>
      </c>
      <c r="C8486" t="s">
        <v>184</v>
      </c>
      <c r="D8486" t="s">
        <v>526</v>
      </c>
      <c r="E8486" t="s">
        <v>563</v>
      </c>
      <c r="F8486" t="s">
        <v>4236</v>
      </c>
      <c r="G8486">
        <v>0</v>
      </c>
      <c r="H8486">
        <v>11</v>
      </c>
      <c r="I8486">
        <v>2</v>
      </c>
      <c r="J8486">
        <v>7</v>
      </c>
      <c r="K8486">
        <v>1</v>
      </c>
      <c r="L8486">
        <v>1</v>
      </c>
      <c r="M8486">
        <v>0</v>
      </c>
      <c r="N8486">
        <v>0</v>
      </c>
      <c r="O8486">
        <v>0</v>
      </c>
      <c r="P8486">
        <v>0</v>
      </c>
      <c r="Q8486">
        <v>0</v>
      </c>
    </row>
    <row r="8487" spans="1:17" x14ac:dyDescent="0.25">
      <c r="A8487" t="s">
        <v>17730</v>
      </c>
      <c r="B8487" t="s">
        <v>72</v>
      </c>
      <c r="C8487" t="s">
        <v>184</v>
      </c>
      <c r="D8487" t="s">
        <v>526</v>
      </c>
      <c r="E8487" t="s">
        <v>563</v>
      </c>
      <c r="F8487" t="s">
        <v>4238</v>
      </c>
      <c r="G8487">
        <v>0</v>
      </c>
      <c r="H8487">
        <v>0</v>
      </c>
      <c r="I8487">
        <v>0</v>
      </c>
      <c r="J8487">
        <v>0</v>
      </c>
      <c r="K8487">
        <v>0</v>
      </c>
      <c r="L8487">
        <v>0</v>
      </c>
      <c r="M8487">
        <v>11</v>
      </c>
      <c r="N8487">
        <v>0</v>
      </c>
      <c r="O8487">
        <v>0</v>
      </c>
      <c r="P8487">
        <v>0</v>
      </c>
      <c r="Q8487">
        <v>0</v>
      </c>
    </row>
    <row r="8488" spans="1:17" x14ac:dyDescent="0.25">
      <c r="A8488" t="s">
        <v>17731</v>
      </c>
      <c r="B8488" t="s">
        <v>72</v>
      </c>
      <c r="C8488" t="s">
        <v>184</v>
      </c>
      <c r="D8488" t="s">
        <v>526</v>
      </c>
      <c r="E8488" t="s">
        <v>563</v>
      </c>
      <c r="F8488" t="s">
        <v>397</v>
      </c>
      <c r="G8488">
        <v>0</v>
      </c>
      <c r="H8488">
        <v>11</v>
      </c>
      <c r="I8488">
        <v>2</v>
      </c>
      <c r="J8488">
        <v>7</v>
      </c>
      <c r="K8488">
        <v>1</v>
      </c>
      <c r="L8488">
        <v>1</v>
      </c>
      <c r="M8488">
        <v>0</v>
      </c>
      <c r="N8488">
        <v>0</v>
      </c>
      <c r="O8488">
        <v>0</v>
      </c>
      <c r="P8488">
        <v>0</v>
      </c>
      <c r="Q8488">
        <v>0</v>
      </c>
    </row>
    <row r="8489" spans="1:17" x14ac:dyDescent="0.25">
      <c r="A8489" t="s">
        <v>17732</v>
      </c>
      <c r="B8489" t="s">
        <v>72</v>
      </c>
      <c r="C8489" t="s">
        <v>184</v>
      </c>
      <c r="D8489" t="s">
        <v>526</v>
      </c>
      <c r="E8489" t="s">
        <v>563</v>
      </c>
      <c r="F8489" t="s">
        <v>398</v>
      </c>
      <c r="G8489">
        <v>0</v>
      </c>
      <c r="H8489">
        <v>11</v>
      </c>
      <c r="I8489">
        <v>2</v>
      </c>
      <c r="J8489">
        <v>7</v>
      </c>
      <c r="K8489">
        <v>1</v>
      </c>
      <c r="L8489">
        <v>1</v>
      </c>
      <c r="M8489">
        <v>0</v>
      </c>
      <c r="N8489">
        <v>0</v>
      </c>
      <c r="O8489">
        <v>0</v>
      </c>
      <c r="P8489">
        <v>0</v>
      </c>
      <c r="Q8489">
        <v>0</v>
      </c>
    </row>
    <row r="8490" spans="1:17" x14ac:dyDescent="0.25">
      <c r="A8490" t="s">
        <v>17733</v>
      </c>
      <c r="B8490" t="s">
        <v>72</v>
      </c>
      <c r="C8490" t="s">
        <v>184</v>
      </c>
      <c r="D8490" t="s">
        <v>526</v>
      </c>
      <c r="E8490" t="s">
        <v>563</v>
      </c>
      <c r="F8490" t="s">
        <v>4242</v>
      </c>
      <c r="G8490">
        <v>0</v>
      </c>
      <c r="H8490">
        <v>0</v>
      </c>
      <c r="I8490">
        <v>0</v>
      </c>
      <c r="J8490">
        <v>0</v>
      </c>
      <c r="K8490">
        <v>0</v>
      </c>
      <c r="L8490">
        <v>0</v>
      </c>
      <c r="M8490">
        <v>11</v>
      </c>
      <c r="N8490">
        <v>0</v>
      </c>
      <c r="O8490">
        <v>0</v>
      </c>
      <c r="P8490">
        <v>0</v>
      </c>
      <c r="Q8490">
        <v>0</v>
      </c>
    </row>
    <row r="8491" spans="1:17" x14ac:dyDescent="0.25">
      <c r="A8491" t="s">
        <v>17734</v>
      </c>
      <c r="B8491" t="s">
        <v>72</v>
      </c>
      <c r="C8491" t="s">
        <v>184</v>
      </c>
      <c r="D8491" t="s">
        <v>526</v>
      </c>
      <c r="E8491" t="s">
        <v>563</v>
      </c>
      <c r="F8491" t="s">
        <v>399</v>
      </c>
      <c r="G8491">
        <v>0</v>
      </c>
      <c r="H8491">
        <v>11</v>
      </c>
      <c r="I8491">
        <v>2</v>
      </c>
      <c r="J8491">
        <v>7</v>
      </c>
      <c r="K8491">
        <v>1</v>
      </c>
      <c r="L8491">
        <v>1</v>
      </c>
      <c r="M8491">
        <v>0</v>
      </c>
      <c r="N8491">
        <v>0</v>
      </c>
      <c r="O8491">
        <v>0</v>
      </c>
      <c r="P8491">
        <v>0</v>
      </c>
      <c r="Q8491">
        <v>0</v>
      </c>
    </row>
    <row r="8492" spans="1:17" x14ac:dyDescent="0.25">
      <c r="A8492" t="s">
        <v>17735</v>
      </c>
      <c r="B8492" t="s">
        <v>72</v>
      </c>
      <c r="C8492" t="s">
        <v>184</v>
      </c>
      <c r="D8492" t="s">
        <v>526</v>
      </c>
      <c r="E8492" t="s">
        <v>563</v>
      </c>
      <c r="F8492" t="s">
        <v>4245</v>
      </c>
      <c r="G8492">
        <v>0</v>
      </c>
      <c r="H8492">
        <v>0</v>
      </c>
      <c r="I8492">
        <v>0</v>
      </c>
      <c r="J8492">
        <v>0</v>
      </c>
      <c r="K8492">
        <v>0</v>
      </c>
      <c r="L8492">
        <v>0</v>
      </c>
      <c r="M8492">
        <v>11</v>
      </c>
      <c r="N8492">
        <v>0</v>
      </c>
      <c r="O8492">
        <v>0</v>
      </c>
      <c r="P8492">
        <v>0</v>
      </c>
      <c r="Q8492">
        <v>0</v>
      </c>
    </row>
    <row r="8493" spans="1:17" x14ac:dyDescent="0.25">
      <c r="A8493" t="s">
        <v>17736</v>
      </c>
      <c r="B8493" t="s">
        <v>72</v>
      </c>
      <c r="C8493" t="s">
        <v>184</v>
      </c>
      <c r="D8493" t="s">
        <v>526</v>
      </c>
      <c r="E8493" t="s">
        <v>563</v>
      </c>
      <c r="F8493" t="s">
        <v>394</v>
      </c>
      <c r="G8493">
        <v>0</v>
      </c>
      <c r="H8493">
        <v>0</v>
      </c>
      <c r="I8493">
        <v>0</v>
      </c>
      <c r="J8493">
        <v>0</v>
      </c>
      <c r="K8493">
        <v>0</v>
      </c>
      <c r="L8493">
        <v>0</v>
      </c>
      <c r="M8493">
        <v>0</v>
      </c>
      <c r="N8493">
        <v>8</v>
      </c>
      <c r="O8493">
        <v>7</v>
      </c>
      <c r="P8493">
        <v>0</v>
      </c>
      <c r="Q8493">
        <v>1</v>
      </c>
    </row>
    <row r="8494" spans="1:17" x14ac:dyDescent="0.25">
      <c r="A8494" t="s">
        <v>13584</v>
      </c>
      <c r="B8494" t="s">
        <v>72</v>
      </c>
      <c r="C8494" t="s">
        <v>184</v>
      </c>
      <c r="D8494" t="s">
        <v>526</v>
      </c>
      <c r="E8494" t="s">
        <v>563</v>
      </c>
      <c r="F8494" t="s">
        <v>395</v>
      </c>
      <c r="G8494">
        <v>0</v>
      </c>
      <c r="H8494">
        <v>0</v>
      </c>
      <c r="I8494">
        <v>0</v>
      </c>
      <c r="J8494">
        <v>0</v>
      </c>
      <c r="K8494">
        <v>0</v>
      </c>
      <c r="L8494">
        <v>0</v>
      </c>
      <c r="M8494">
        <v>0</v>
      </c>
      <c r="N8494">
        <v>6</v>
      </c>
      <c r="O8494">
        <v>6</v>
      </c>
      <c r="P8494">
        <v>0</v>
      </c>
      <c r="Q8494">
        <v>0</v>
      </c>
    </row>
    <row r="8495" spans="1:17" x14ac:dyDescent="0.25">
      <c r="A8495" t="s">
        <v>13585</v>
      </c>
      <c r="B8495" t="s">
        <v>72</v>
      </c>
      <c r="C8495" t="s">
        <v>184</v>
      </c>
      <c r="D8495" t="s">
        <v>526</v>
      </c>
      <c r="E8495" t="s">
        <v>563</v>
      </c>
      <c r="F8495" t="s">
        <v>525</v>
      </c>
      <c r="G8495">
        <v>11</v>
      </c>
      <c r="H8495">
        <v>0</v>
      </c>
      <c r="I8495">
        <v>0</v>
      </c>
      <c r="J8495">
        <v>0</v>
      </c>
      <c r="K8495">
        <v>0</v>
      </c>
      <c r="L8495">
        <v>0</v>
      </c>
      <c r="M8495">
        <v>0</v>
      </c>
      <c r="N8495">
        <v>0</v>
      </c>
      <c r="O8495">
        <v>0</v>
      </c>
      <c r="P8495">
        <v>0</v>
      </c>
      <c r="Q8495">
        <v>0</v>
      </c>
    </row>
    <row r="8496" spans="1:17" x14ac:dyDescent="0.25">
      <c r="A8496" t="s">
        <v>25793</v>
      </c>
      <c r="B8496" t="s">
        <v>72</v>
      </c>
      <c r="C8496" t="s">
        <v>184</v>
      </c>
      <c r="D8496" t="s">
        <v>526</v>
      </c>
      <c r="E8496" t="s">
        <v>21471</v>
      </c>
      <c r="F8496" t="s">
        <v>396</v>
      </c>
      <c r="G8496">
        <v>0</v>
      </c>
      <c r="H8496">
        <v>30</v>
      </c>
      <c r="I8496">
        <v>1</v>
      </c>
      <c r="J8496">
        <v>28</v>
      </c>
      <c r="K8496">
        <v>0</v>
      </c>
      <c r="L8496">
        <v>1</v>
      </c>
      <c r="M8496">
        <v>0</v>
      </c>
      <c r="N8496">
        <v>0</v>
      </c>
      <c r="O8496">
        <v>0</v>
      </c>
      <c r="P8496">
        <v>0</v>
      </c>
      <c r="Q8496">
        <v>0</v>
      </c>
    </row>
    <row r="8497" spans="1:17" x14ac:dyDescent="0.25">
      <c r="A8497" t="s">
        <v>25794</v>
      </c>
      <c r="B8497" t="s">
        <v>72</v>
      </c>
      <c r="C8497" t="s">
        <v>184</v>
      </c>
      <c r="D8497" t="s">
        <v>526</v>
      </c>
      <c r="E8497" t="s">
        <v>21471</v>
      </c>
      <c r="F8497" t="s">
        <v>4236</v>
      </c>
      <c r="G8497">
        <v>0</v>
      </c>
      <c r="H8497">
        <v>30</v>
      </c>
      <c r="I8497">
        <v>1</v>
      </c>
      <c r="J8497">
        <v>27</v>
      </c>
      <c r="K8497">
        <v>1</v>
      </c>
      <c r="L8497">
        <v>1</v>
      </c>
      <c r="M8497">
        <v>0</v>
      </c>
      <c r="N8497">
        <v>0</v>
      </c>
      <c r="O8497">
        <v>0</v>
      </c>
      <c r="P8497">
        <v>0</v>
      </c>
      <c r="Q8497">
        <v>0</v>
      </c>
    </row>
    <row r="8498" spans="1:17" x14ac:dyDescent="0.25">
      <c r="A8498" t="s">
        <v>25795</v>
      </c>
      <c r="B8498" t="s">
        <v>72</v>
      </c>
      <c r="C8498" t="s">
        <v>184</v>
      </c>
      <c r="D8498" t="s">
        <v>526</v>
      </c>
      <c r="E8498" t="s">
        <v>21471</v>
      </c>
      <c r="F8498" t="s">
        <v>4238</v>
      </c>
      <c r="G8498">
        <v>0</v>
      </c>
      <c r="H8498">
        <v>0</v>
      </c>
      <c r="I8498">
        <v>0</v>
      </c>
      <c r="J8498">
        <v>0</v>
      </c>
      <c r="K8498">
        <v>0</v>
      </c>
      <c r="L8498">
        <v>0</v>
      </c>
      <c r="M8498">
        <v>30</v>
      </c>
      <c r="N8498">
        <v>0</v>
      </c>
      <c r="O8498">
        <v>0</v>
      </c>
      <c r="P8498">
        <v>0</v>
      </c>
      <c r="Q8498">
        <v>0</v>
      </c>
    </row>
    <row r="8499" spans="1:17" x14ac:dyDescent="0.25">
      <c r="A8499" t="s">
        <v>25796</v>
      </c>
      <c r="B8499" t="s">
        <v>72</v>
      </c>
      <c r="C8499" t="s">
        <v>184</v>
      </c>
      <c r="D8499" t="s">
        <v>526</v>
      </c>
      <c r="E8499" t="s">
        <v>21471</v>
      </c>
      <c r="F8499" t="s">
        <v>397</v>
      </c>
      <c r="G8499">
        <v>0</v>
      </c>
      <c r="H8499">
        <v>30</v>
      </c>
      <c r="I8499">
        <v>1</v>
      </c>
      <c r="J8499">
        <v>27</v>
      </c>
      <c r="K8499">
        <v>1</v>
      </c>
      <c r="L8499">
        <v>1</v>
      </c>
      <c r="M8499">
        <v>0</v>
      </c>
      <c r="N8499">
        <v>0</v>
      </c>
      <c r="O8499">
        <v>0</v>
      </c>
      <c r="P8499">
        <v>0</v>
      </c>
      <c r="Q8499">
        <v>0</v>
      </c>
    </row>
    <row r="8500" spans="1:17" x14ac:dyDescent="0.25">
      <c r="A8500" t="s">
        <v>25797</v>
      </c>
      <c r="B8500" t="s">
        <v>72</v>
      </c>
      <c r="C8500" t="s">
        <v>184</v>
      </c>
      <c r="D8500" t="s">
        <v>526</v>
      </c>
      <c r="E8500" t="s">
        <v>21471</v>
      </c>
      <c r="F8500" t="s">
        <v>398</v>
      </c>
      <c r="G8500">
        <v>0</v>
      </c>
      <c r="H8500">
        <v>30</v>
      </c>
      <c r="I8500">
        <v>1</v>
      </c>
      <c r="J8500">
        <v>27</v>
      </c>
      <c r="K8500">
        <v>1</v>
      </c>
      <c r="L8500">
        <v>1</v>
      </c>
      <c r="M8500">
        <v>0</v>
      </c>
      <c r="N8500">
        <v>0</v>
      </c>
      <c r="O8500">
        <v>0</v>
      </c>
      <c r="P8500">
        <v>0</v>
      </c>
      <c r="Q8500">
        <v>0</v>
      </c>
    </row>
    <row r="8501" spans="1:17" x14ac:dyDescent="0.25">
      <c r="A8501" t="s">
        <v>25798</v>
      </c>
      <c r="B8501" t="s">
        <v>72</v>
      </c>
      <c r="C8501" t="s">
        <v>184</v>
      </c>
      <c r="D8501" t="s">
        <v>526</v>
      </c>
      <c r="E8501" t="s">
        <v>21471</v>
      </c>
      <c r="F8501" t="s">
        <v>4242</v>
      </c>
      <c r="G8501">
        <v>0</v>
      </c>
      <c r="H8501">
        <v>0</v>
      </c>
      <c r="I8501">
        <v>0</v>
      </c>
      <c r="J8501">
        <v>0</v>
      </c>
      <c r="K8501">
        <v>0</v>
      </c>
      <c r="L8501">
        <v>0</v>
      </c>
      <c r="M8501">
        <v>30</v>
      </c>
      <c r="N8501">
        <v>0</v>
      </c>
      <c r="O8501">
        <v>0</v>
      </c>
      <c r="P8501">
        <v>0</v>
      </c>
      <c r="Q8501">
        <v>0</v>
      </c>
    </row>
    <row r="8502" spans="1:17" x14ac:dyDescent="0.25">
      <c r="A8502" t="s">
        <v>25799</v>
      </c>
      <c r="B8502" t="s">
        <v>72</v>
      </c>
      <c r="C8502" t="s">
        <v>184</v>
      </c>
      <c r="D8502" t="s">
        <v>526</v>
      </c>
      <c r="E8502" t="s">
        <v>21471</v>
      </c>
      <c r="F8502" t="s">
        <v>399</v>
      </c>
      <c r="G8502">
        <v>0</v>
      </c>
      <c r="H8502">
        <v>30</v>
      </c>
      <c r="I8502">
        <v>1</v>
      </c>
      <c r="J8502">
        <v>28</v>
      </c>
      <c r="K8502">
        <v>0</v>
      </c>
      <c r="L8502">
        <v>1</v>
      </c>
      <c r="M8502">
        <v>0</v>
      </c>
      <c r="N8502">
        <v>0</v>
      </c>
      <c r="O8502">
        <v>0</v>
      </c>
      <c r="P8502">
        <v>0</v>
      </c>
      <c r="Q8502">
        <v>0</v>
      </c>
    </row>
    <row r="8503" spans="1:17" x14ac:dyDescent="0.25">
      <c r="A8503" t="s">
        <v>25800</v>
      </c>
      <c r="B8503" t="s">
        <v>72</v>
      </c>
      <c r="C8503" t="s">
        <v>184</v>
      </c>
      <c r="D8503" t="s">
        <v>526</v>
      </c>
      <c r="E8503" t="s">
        <v>21471</v>
      </c>
      <c r="F8503" t="s">
        <v>4245</v>
      </c>
      <c r="G8503">
        <v>0</v>
      </c>
      <c r="H8503">
        <v>0</v>
      </c>
      <c r="I8503">
        <v>0</v>
      </c>
      <c r="J8503">
        <v>0</v>
      </c>
      <c r="K8503">
        <v>0</v>
      </c>
      <c r="L8503">
        <v>0</v>
      </c>
      <c r="M8503">
        <v>30</v>
      </c>
      <c r="N8503">
        <v>0</v>
      </c>
      <c r="O8503">
        <v>0</v>
      </c>
      <c r="P8503">
        <v>0</v>
      </c>
      <c r="Q8503">
        <v>0</v>
      </c>
    </row>
    <row r="8504" spans="1:17" x14ac:dyDescent="0.25">
      <c r="A8504" t="s">
        <v>25801</v>
      </c>
      <c r="B8504" t="s">
        <v>72</v>
      </c>
      <c r="C8504" t="s">
        <v>184</v>
      </c>
      <c r="D8504" t="s">
        <v>526</v>
      </c>
      <c r="E8504" t="s">
        <v>21471</v>
      </c>
      <c r="F8504" t="s">
        <v>394</v>
      </c>
      <c r="G8504">
        <v>0</v>
      </c>
      <c r="H8504">
        <v>0</v>
      </c>
      <c r="I8504">
        <v>0</v>
      </c>
      <c r="J8504">
        <v>0</v>
      </c>
      <c r="K8504">
        <v>0</v>
      </c>
      <c r="L8504">
        <v>0</v>
      </c>
      <c r="M8504">
        <v>0</v>
      </c>
      <c r="N8504">
        <v>26</v>
      </c>
      <c r="O8504">
        <v>24</v>
      </c>
      <c r="P8504">
        <v>1</v>
      </c>
      <c r="Q8504">
        <v>1</v>
      </c>
    </row>
    <row r="8505" spans="1:17" x14ac:dyDescent="0.25">
      <c r="A8505" t="s">
        <v>25802</v>
      </c>
      <c r="B8505" t="s">
        <v>72</v>
      </c>
      <c r="C8505" t="s">
        <v>184</v>
      </c>
      <c r="D8505" t="s">
        <v>526</v>
      </c>
      <c r="E8505" t="s">
        <v>21471</v>
      </c>
      <c r="F8505" t="s">
        <v>395</v>
      </c>
      <c r="G8505">
        <v>0</v>
      </c>
      <c r="H8505">
        <v>0</v>
      </c>
      <c r="I8505">
        <v>0</v>
      </c>
      <c r="J8505">
        <v>0</v>
      </c>
      <c r="K8505">
        <v>0</v>
      </c>
      <c r="L8505">
        <v>0</v>
      </c>
      <c r="M8505">
        <v>0</v>
      </c>
      <c r="N8505">
        <v>24</v>
      </c>
      <c r="O8505">
        <v>23</v>
      </c>
      <c r="P8505">
        <v>1</v>
      </c>
      <c r="Q8505">
        <v>0</v>
      </c>
    </row>
    <row r="8506" spans="1:17" x14ac:dyDescent="0.25">
      <c r="A8506" t="s">
        <v>25803</v>
      </c>
      <c r="B8506" t="s">
        <v>72</v>
      </c>
      <c r="C8506" t="s">
        <v>184</v>
      </c>
      <c r="D8506" t="s">
        <v>526</v>
      </c>
      <c r="E8506" t="s">
        <v>21471</v>
      </c>
      <c r="F8506" t="s">
        <v>525</v>
      </c>
      <c r="G8506">
        <v>30</v>
      </c>
      <c r="H8506">
        <v>0</v>
      </c>
      <c r="I8506">
        <v>0</v>
      </c>
      <c r="J8506">
        <v>0</v>
      </c>
      <c r="K8506">
        <v>0</v>
      </c>
      <c r="L8506">
        <v>0</v>
      </c>
      <c r="M8506">
        <v>0</v>
      </c>
      <c r="N8506">
        <v>0</v>
      </c>
      <c r="O8506">
        <v>0</v>
      </c>
      <c r="P8506">
        <v>0</v>
      </c>
      <c r="Q8506">
        <v>0</v>
      </c>
    </row>
    <row r="8507" spans="1:17" x14ac:dyDescent="0.25">
      <c r="A8507" t="s">
        <v>13586</v>
      </c>
      <c r="B8507" t="s">
        <v>72</v>
      </c>
      <c r="C8507" t="s">
        <v>184</v>
      </c>
      <c r="D8507" t="s">
        <v>527</v>
      </c>
      <c r="E8507" t="s">
        <v>563</v>
      </c>
      <c r="F8507" t="s">
        <v>528</v>
      </c>
      <c r="G8507">
        <v>0</v>
      </c>
      <c r="H8507">
        <v>0</v>
      </c>
      <c r="I8507">
        <v>0</v>
      </c>
      <c r="J8507">
        <v>0</v>
      </c>
      <c r="K8507">
        <v>0</v>
      </c>
      <c r="L8507">
        <v>0</v>
      </c>
      <c r="M8507">
        <v>0</v>
      </c>
      <c r="N8507">
        <v>2</v>
      </c>
      <c r="O8507">
        <v>1</v>
      </c>
      <c r="P8507">
        <v>1</v>
      </c>
      <c r="Q8507">
        <v>0</v>
      </c>
    </row>
    <row r="8508" spans="1:17" x14ac:dyDescent="0.25">
      <c r="A8508" t="s">
        <v>13587</v>
      </c>
      <c r="B8508" t="s">
        <v>72</v>
      </c>
      <c r="C8508" t="s">
        <v>184</v>
      </c>
      <c r="D8508" t="s">
        <v>527</v>
      </c>
      <c r="E8508" t="s">
        <v>563</v>
      </c>
      <c r="F8508" t="s">
        <v>525</v>
      </c>
      <c r="G8508">
        <v>2</v>
      </c>
      <c r="H8508">
        <v>0</v>
      </c>
      <c r="I8508">
        <v>0</v>
      </c>
      <c r="J8508">
        <v>0</v>
      </c>
      <c r="K8508">
        <v>0</v>
      </c>
      <c r="L8508">
        <v>0</v>
      </c>
      <c r="M8508">
        <v>0</v>
      </c>
      <c r="N8508">
        <v>0</v>
      </c>
      <c r="O8508">
        <v>0</v>
      </c>
      <c r="P8508">
        <v>0</v>
      </c>
      <c r="Q8508">
        <v>0</v>
      </c>
    </row>
    <row r="8509" spans="1:17" x14ac:dyDescent="0.25">
      <c r="A8509" t="s">
        <v>25804</v>
      </c>
      <c r="B8509" t="s">
        <v>72</v>
      </c>
      <c r="C8509" t="s">
        <v>184</v>
      </c>
      <c r="D8509" t="s">
        <v>527</v>
      </c>
      <c r="E8509" t="s">
        <v>21471</v>
      </c>
      <c r="F8509" t="s">
        <v>528</v>
      </c>
      <c r="G8509">
        <v>0</v>
      </c>
      <c r="H8509">
        <v>0</v>
      </c>
      <c r="I8509">
        <v>0</v>
      </c>
      <c r="J8509">
        <v>0</v>
      </c>
      <c r="K8509">
        <v>0</v>
      </c>
      <c r="L8509">
        <v>0</v>
      </c>
      <c r="M8509">
        <v>0</v>
      </c>
      <c r="N8509">
        <v>4</v>
      </c>
      <c r="O8509">
        <v>4</v>
      </c>
      <c r="P8509">
        <v>0</v>
      </c>
      <c r="Q8509">
        <v>0</v>
      </c>
    </row>
    <row r="8510" spans="1:17" x14ac:dyDescent="0.25">
      <c r="A8510" t="s">
        <v>25805</v>
      </c>
      <c r="B8510" t="s">
        <v>72</v>
      </c>
      <c r="C8510" t="s">
        <v>184</v>
      </c>
      <c r="D8510" t="s">
        <v>527</v>
      </c>
      <c r="E8510" t="s">
        <v>21471</v>
      </c>
      <c r="F8510" t="s">
        <v>525</v>
      </c>
      <c r="G8510">
        <v>4</v>
      </c>
      <c r="H8510">
        <v>0</v>
      </c>
      <c r="I8510">
        <v>0</v>
      </c>
      <c r="J8510">
        <v>0</v>
      </c>
      <c r="K8510">
        <v>0</v>
      </c>
      <c r="L8510">
        <v>0</v>
      </c>
      <c r="M8510">
        <v>0</v>
      </c>
      <c r="N8510">
        <v>0</v>
      </c>
      <c r="O8510">
        <v>0</v>
      </c>
      <c r="P8510">
        <v>0</v>
      </c>
      <c r="Q8510">
        <v>0</v>
      </c>
    </row>
    <row r="8511" spans="1:17" x14ac:dyDescent="0.25">
      <c r="A8511" t="s">
        <v>13990</v>
      </c>
      <c r="B8511" t="s">
        <v>72</v>
      </c>
      <c r="C8511" t="s">
        <v>185</v>
      </c>
      <c r="D8511" t="s">
        <v>529</v>
      </c>
      <c r="E8511" t="s">
        <v>563</v>
      </c>
      <c r="F8511" t="s">
        <v>525</v>
      </c>
      <c r="G8511">
        <v>1</v>
      </c>
      <c r="H8511">
        <v>0</v>
      </c>
      <c r="I8511">
        <v>0</v>
      </c>
      <c r="J8511">
        <v>0</v>
      </c>
      <c r="K8511">
        <v>0</v>
      </c>
      <c r="L8511">
        <v>0</v>
      </c>
      <c r="M8511">
        <v>0</v>
      </c>
      <c r="N8511">
        <v>0</v>
      </c>
      <c r="O8511">
        <v>0</v>
      </c>
      <c r="P8511">
        <v>0</v>
      </c>
      <c r="Q8511">
        <v>0</v>
      </c>
    </row>
    <row r="8512" spans="1:17" x14ac:dyDescent="0.25">
      <c r="A8512" t="s">
        <v>25806</v>
      </c>
      <c r="B8512" t="s">
        <v>72</v>
      </c>
      <c r="C8512" t="s">
        <v>185</v>
      </c>
      <c r="D8512" t="s">
        <v>529</v>
      </c>
      <c r="E8512" t="s">
        <v>21471</v>
      </c>
      <c r="F8512" t="s">
        <v>525</v>
      </c>
      <c r="G8512">
        <v>1</v>
      </c>
      <c r="H8512">
        <v>0</v>
      </c>
      <c r="I8512">
        <v>0</v>
      </c>
      <c r="J8512">
        <v>0</v>
      </c>
      <c r="K8512">
        <v>0</v>
      </c>
      <c r="L8512">
        <v>0</v>
      </c>
      <c r="M8512">
        <v>0</v>
      </c>
      <c r="N8512">
        <v>0</v>
      </c>
      <c r="O8512">
        <v>0</v>
      </c>
      <c r="P8512">
        <v>0</v>
      </c>
      <c r="Q8512">
        <v>0</v>
      </c>
    </row>
    <row r="8513" spans="1:17" x14ac:dyDescent="0.25">
      <c r="A8513" t="s">
        <v>25700</v>
      </c>
      <c r="B8513" t="s">
        <v>74</v>
      </c>
      <c r="C8513" t="s">
        <v>128</v>
      </c>
      <c r="D8513" t="s">
        <v>12971</v>
      </c>
      <c r="E8513" t="s">
        <v>21471</v>
      </c>
      <c r="F8513" t="s">
        <v>525</v>
      </c>
      <c r="G8513">
        <v>1</v>
      </c>
      <c r="H8513">
        <v>0</v>
      </c>
      <c r="I8513">
        <v>0</v>
      </c>
      <c r="J8513">
        <v>0</v>
      </c>
      <c r="K8513">
        <v>0</v>
      </c>
      <c r="L8513">
        <v>0</v>
      </c>
      <c r="M8513">
        <v>0</v>
      </c>
      <c r="N8513">
        <v>0</v>
      </c>
      <c r="O8513">
        <v>0</v>
      </c>
      <c r="P8513">
        <v>0</v>
      </c>
      <c r="Q8513">
        <v>0</v>
      </c>
    </row>
    <row r="8514" spans="1:17" x14ac:dyDescent="0.25">
      <c r="A8514" t="s">
        <v>25701</v>
      </c>
      <c r="B8514" t="s">
        <v>74</v>
      </c>
      <c r="C8514" t="s">
        <v>129</v>
      </c>
      <c r="D8514" t="s">
        <v>526</v>
      </c>
      <c r="E8514" t="s">
        <v>21471</v>
      </c>
      <c r="F8514" t="s">
        <v>396</v>
      </c>
      <c r="G8514">
        <v>0</v>
      </c>
      <c r="H8514">
        <v>9</v>
      </c>
      <c r="I8514">
        <v>1</v>
      </c>
      <c r="J8514">
        <v>8</v>
      </c>
      <c r="K8514">
        <v>0</v>
      </c>
      <c r="L8514">
        <v>0</v>
      </c>
      <c r="M8514">
        <v>0</v>
      </c>
      <c r="N8514">
        <v>0</v>
      </c>
      <c r="O8514">
        <v>0</v>
      </c>
      <c r="P8514">
        <v>0</v>
      </c>
      <c r="Q8514">
        <v>0</v>
      </c>
    </row>
    <row r="8515" spans="1:17" x14ac:dyDescent="0.25">
      <c r="A8515" t="s">
        <v>25702</v>
      </c>
      <c r="B8515" t="s">
        <v>74</v>
      </c>
      <c r="C8515" t="s">
        <v>129</v>
      </c>
      <c r="D8515" t="s">
        <v>526</v>
      </c>
      <c r="E8515" t="s">
        <v>21471</v>
      </c>
      <c r="F8515" t="s">
        <v>4236</v>
      </c>
      <c r="G8515">
        <v>0</v>
      </c>
      <c r="H8515">
        <v>9</v>
      </c>
      <c r="I8515">
        <v>1</v>
      </c>
      <c r="J8515">
        <v>8</v>
      </c>
      <c r="K8515">
        <v>0</v>
      </c>
      <c r="L8515">
        <v>0</v>
      </c>
      <c r="M8515">
        <v>0</v>
      </c>
      <c r="N8515">
        <v>0</v>
      </c>
      <c r="O8515">
        <v>0</v>
      </c>
      <c r="P8515">
        <v>0</v>
      </c>
      <c r="Q8515">
        <v>0</v>
      </c>
    </row>
    <row r="8516" spans="1:17" x14ac:dyDescent="0.25">
      <c r="A8516" t="s">
        <v>25703</v>
      </c>
      <c r="B8516" t="s">
        <v>74</v>
      </c>
      <c r="C8516" t="s">
        <v>129</v>
      </c>
      <c r="D8516" t="s">
        <v>526</v>
      </c>
      <c r="E8516" t="s">
        <v>21471</v>
      </c>
      <c r="F8516" t="s">
        <v>4238</v>
      </c>
      <c r="G8516">
        <v>0</v>
      </c>
      <c r="H8516">
        <v>0</v>
      </c>
      <c r="I8516">
        <v>0</v>
      </c>
      <c r="J8516">
        <v>0</v>
      </c>
      <c r="K8516">
        <v>0</v>
      </c>
      <c r="L8516">
        <v>0</v>
      </c>
      <c r="M8516">
        <v>9</v>
      </c>
      <c r="N8516">
        <v>0</v>
      </c>
      <c r="O8516">
        <v>0</v>
      </c>
      <c r="P8516">
        <v>0</v>
      </c>
      <c r="Q8516">
        <v>0</v>
      </c>
    </row>
    <row r="8517" spans="1:17" x14ac:dyDescent="0.25">
      <c r="A8517" t="s">
        <v>25704</v>
      </c>
      <c r="B8517" t="s">
        <v>74</v>
      </c>
      <c r="C8517" t="s">
        <v>129</v>
      </c>
      <c r="D8517" t="s">
        <v>526</v>
      </c>
      <c r="E8517" t="s">
        <v>21471</v>
      </c>
      <c r="F8517" t="s">
        <v>397</v>
      </c>
      <c r="G8517">
        <v>0</v>
      </c>
      <c r="H8517">
        <v>9</v>
      </c>
      <c r="I8517">
        <v>1</v>
      </c>
      <c r="J8517">
        <v>8</v>
      </c>
      <c r="K8517">
        <v>0</v>
      </c>
      <c r="L8517">
        <v>0</v>
      </c>
      <c r="M8517">
        <v>0</v>
      </c>
      <c r="N8517">
        <v>0</v>
      </c>
      <c r="O8517">
        <v>0</v>
      </c>
      <c r="P8517">
        <v>0</v>
      </c>
      <c r="Q8517">
        <v>0</v>
      </c>
    </row>
    <row r="8518" spans="1:17" x14ac:dyDescent="0.25">
      <c r="A8518" t="s">
        <v>25705</v>
      </c>
      <c r="B8518" t="s">
        <v>74</v>
      </c>
      <c r="C8518" t="s">
        <v>129</v>
      </c>
      <c r="D8518" t="s">
        <v>526</v>
      </c>
      <c r="E8518" t="s">
        <v>21471</v>
      </c>
      <c r="F8518" t="s">
        <v>398</v>
      </c>
      <c r="G8518">
        <v>0</v>
      </c>
      <c r="H8518">
        <v>9</v>
      </c>
      <c r="I8518">
        <v>1</v>
      </c>
      <c r="J8518">
        <v>8</v>
      </c>
      <c r="K8518">
        <v>0</v>
      </c>
      <c r="L8518">
        <v>0</v>
      </c>
      <c r="M8518">
        <v>0</v>
      </c>
      <c r="N8518">
        <v>0</v>
      </c>
      <c r="O8518">
        <v>0</v>
      </c>
      <c r="P8518">
        <v>0</v>
      </c>
      <c r="Q8518">
        <v>0</v>
      </c>
    </row>
    <row r="8519" spans="1:17" x14ac:dyDescent="0.25">
      <c r="A8519" t="s">
        <v>25706</v>
      </c>
      <c r="B8519" t="s">
        <v>74</v>
      </c>
      <c r="C8519" t="s">
        <v>129</v>
      </c>
      <c r="D8519" t="s">
        <v>526</v>
      </c>
      <c r="E8519" t="s">
        <v>21471</v>
      </c>
      <c r="F8519" t="s">
        <v>4242</v>
      </c>
      <c r="G8519">
        <v>0</v>
      </c>
      <c r="H8519">
        <v>0</v>
      </c>
      <c r="I8519">
        <v>0</v>
      </c>
      <c r="J8519">
        <v>0</v>
      </c>
      <c r="K8519">
        <v>0</v>
      </c>
      <c r="L8519">
        <v>0</v>
      </c>
      <c r="M8519">
        <v>9</v>
      </c>
      <c r="N8519">
        <v>0</v>
      </c>
      <c r="O8519">
        <v>0</v>
      </c>
      <c r="P8519">
        <v>0</v>
      </c>
      <c r="Q8519">
        <v>0</v>
      </c>
    </row>
    <row r="8520" spans="1:17" x14ac:dyDescent="0.25">
      <c r="A8520" t="s">
        <v>25707</v>
      </c>
      <c r="B8520" t="s">
        <v>74</v>
      </c>
      <c r="C8520" t="s">
        <v>129</v>
      </c>
      <c r="D8520" t="s">
        <v>526</v>
      </c>
      <c r="E8520" t="s">
        <v>21471</v>
      </c>
      <c r="F8520" t="s">
        <v>399</v>
      </c>
      <c r="G8520">
        <v>0</v>
      </c>
      <c r="H8520">
        <v>9</v>
      </c>
      <c r="I8520">
        <v>1</v>
      </c>
      <c r="J8520">
        <v>8</v>
      </c>
      <c r="K8520">
        <v>0</v>
      </c>
      <c r="L8520">
        <v>0</v>
      </c>
      <c r="M8520">
        <v>0</v>
      </c>
      <c r="N8520">
        <v>0</v>
      </c>
      <c r="O8520">
        <v>0</v>
      </c>
      <c r="P8520">
        <v>0</v>
      </c>
      <c r="Q8520">
        <v>0</v>
      </c>
    </row>
    <row r="8521" spans="1:17" x14ac:dyDescent="0.25">
      <c r="A8521" t="s">
        <v>25708</v>
      </c>
      <c r="B8521" t="s">
        <v>74</v>
      </c>
      <c r="C8521" t="s">
        <v>129</v>
      </c>
      <c r="D8521" t="s">
        <v>526</v>
      </c>
      <c r="E8521" t="s">
        <v>21471</v>
      </c>
      <c r="F8521" t="s">
        <v>4245</v>
      </c>
      <c r="G8521">
        <v>0</v>
      </c>
      <c r="H8521">
        <v>0</v>
      </c>
      <c r="I8521">
        <v>0</v>
      </c>
      <c r="J8521">
        <v>0</v>
      </c>
      <c r="K8521">
        <v>0</v>
      </c>
      <c r="L8521">
        <v>0</v>
      </c>
      <c r="M8521">
        <v>9</v>
      </c>
      <c r="N8521">
        <v>0</v>
      </c>
      <c r="O8521">
        <v>0</v>
      </c>
      <c r="P8521">
        <v>0</v>
      </c>
      <c r="Q8521">
        <v>0</v>
      </c>
    </row>
    <row r="8522" spans="1:17" x14ac:dyDescent="0.25">
      <c r="A8522" t="s">
        <v>25709</v>
      </c>
      <c r="B8522" t="s">
        <v>74</v>
      </c>
      <c r="C8522" t="s">
        <v>129</v>
      </c>
      <c r="D8522" t="s">
        <v>526</v>
      </c>
      <c r="E8522" t="s">
        <v>21471</v>
      </c>
      <c r="F8522" t="s">
        <v>394</v>
      </c>
      <c r="G8522">
        <v>0</v>
      </c>
      <c r="H8522">
        <v>0</v>
      </c>
      <c r="I8522">
        <v>0</v>
      </c>
      <c r="J8522">
        <v>0</v>
      </c>
      <c r="K8522">
        <v>0</v>
      </c>
      <c r="L8522">
        <v>0</v>
      </c>
      <c r="M8522">
        <v>0</v>
      </c>
      <c r="N8522">
        <v>6</v>
      </c>
      <c r="O8522">
        <v>6</v>
      </c>
      <c r="P8522">
        <v>0</v>
      </c>
      <c r="Q8522">
        <v>0</v>
      </c>
    </row>
    <row r="8523" spans="1:17" x14ac:dyDescent="0.25">
      <c r="A8523" t="s">
        <v>25710</v>
      </c>
      <c r="B8523" t="s">
        <v>74</v>
      </c>
      <c r="C8523" t="s">
        <v>129</v>
      </c>
      <c r="D8523" t="s">
        <v>526</v>
      </c>
      <c r="E8523" t="s">
        <v>21471</v>
      </c>
      <c r="F8523" t="s">
        <v>395</v>
      </c>
      <c r="G8523">
        <v>0</v>
      </c>
      <c r="H8523">
        <v>0</v>
      </c>
      <c r="I8523">
        <v>0</v>
      </c>
      <c r="J8523">
        <v>0</v>
      </c>
      <c r="K8523">
        <v>0</v>
      </c>
      <c r="L8523">
        <v>0</v>
      </c>
      <c r="M8523">
        <v>0</v>
      </c>
      <c r="N8523">
        <v>6</v>
      </c>
      <c r="O8523">
        <v>6</v>
      </c>
      <c r="P8523">
        <v>0</v>
      </c>
      <c r="Q8523">
        <v>0</v>
      </c>
    </row>
    <row r="8524" spans="1:17" x14ac:dyDescent="0.25">
      <c r="A8524" t="s">
        <v>25711</v>
      </c>
      <c r="B8524" t="s">
        <v>74</v>
      </c>
      <c r="C8524" t="s">
        <v>129</v>
      </c>
      <c r="D8524" t="s">
        <v>526</v>
      </c>
      <c r="E8524" t="s">
        <v>21471</v>
      </c>
      <c r="F8524" t="s">
        <v>525</v>
      </c>
      <c r="G8524">
        <v>9</v>
      </c>
      <c r="H8524">
        <v>0</v>
      </c>
      <c r="I8524">
        <v>0</v>
      </c>
      <c r="J8524">
        <v>0</v>
      </c>
      <c r="K8524">
        <v>0</v>
      </c>
      <c r="L8524">
        <v>0</v>
      </c>
      <c r="M8524">
        <v>0</v>
      </c>
      <c r="N8524">
        <v>0</v>
      </c>
      <c r="O8524">
        <v>0</v>
      </c>
      <c r="P8524">
        <v>0</v>
      </c>
      <c r="Q8524">
        <v>0</v>
      </c>
    </row>
    <row r="8525" spans="1:17" x14ac:dyDescent="0.25">
      <c r="A8525" t="s">
        <v>25712</v>
      </c>
      <c r="B8525" t="s">
        <v>74</v>
      </c>
      <c r="C8525" t="s">
        <v>129</v>
      </c>
      <c r="D8525" t="s">
        <v>12971</v>
      </c>
      <c r="E8525" t="s">
        <v>563</v>
      </c>
      <c r="F8525" t="s">
        <v>525</v>
      </c>
      <c r="G8525">
        <v>1</v>
      </c>
      <c r="H8525">
        <v>0</v>
      </c>
      <c r="I8525">
        <v>0</v>
      </c>
      <c r="J8525">
        <v>0</v>
      </c>
      <c r="K8525">
        <v>0</v>
      </c>
      <c r="L8525">
        <v>0</v>
      </c>
      <c r="M8525">
        <v>0</v>
      </c>
      <c r="N8525">
        <v>0</v>
      </c>
      <c r="O8525">
        <v>0</v>
      </c>
      <c r="P8525">
        <v>0</v>
      </c>
      <c r="Q8525">
        <v>0</v>
      </c>
    </row>
    <row r="8526" spans="1:17" x14ac:dyDescent="0.25">
      <c r="A8526" t="s">
        <v>25713</v>
      </c>
      <c r="B8526" t="s">
        <v>74</v>
      </c>
      <c r="C8526" t="s">
        <v>129</v>
      </c>
      <c r="D8526" t="s">
        <v>12971</v>
      </c>
      <c r="E8526" t="s">
        <v>21471</v>
      </c>
      <c r="F8526" t="s">
        <v>525</v>
      </c>
      <c r="G8526">
        <v>2</v>
      </c>
      <c r="H8526">
        <v>0</v>
      </c>
      <c r="I8526">
        <v>0</v>
      </c>
      <c r="J8526">
        <v>0</v>
      </c>
      <c r="K8526">
        <v>0</v>
      </c>
      <c r="L8526">
        <v>0</v>
      </c>
      <c r="M8526">
        <v>0</v>
      </c>
      <c r="N8526">
        <v>0</v>
      </c>
      <c r="O8526">
        <v>0</v>
      </c>
      <c r="P8526">
        <v>0</v>
      </c>
      <c r="Q8526">
        <v>0</v>
      </c>
    </row>
    <row r="8527" spans="1:17" x14ac:dyDescent="0.25">
      <c r="A8527" t="s">
        <v>14518</v>
      </c>
      <c r="B8527" t="s">
        <v>74</v>
      </c>
      <c r="C8527" t="s">
        <v>130</v>
      </c>
      <c r="D8527" t="s">
        <v>529</v>
      </c>
      <c r="E8527" t="s">
        <v>563</v>
      </c>
      <c r="F8527" t="s">
        <v>525</v>
      </c>
      <c r="G8527">
        <v>1</v>
      </c>
      <c r="H8527">
        <v>0</v>
      </c>
      <c r="I8527">
        <v>0</v>
      </c>
      <c r="J8527">
        <v>0</v>
      </c>
      <c r="K8527">
        <v>0</v>
      </c>
      <c r="L8527">
        <v>0</v>
      </c>
      <c r="M8527">
        <v>0</v>
      </c>
      <c r="N8527">
        <v>0</v>
      </c>
      <c r="O8527">
        <v>0</v>
      </c>
      <c r="P8527">
        <v>0</v>
      </c>
      <c r="Q8527">
        <v>0</v>
      </c>
    </row>
    <row r="8528" spans="1:17" x14ac:dyDescent="0.25">
      <c r="A8528" t="s">
        <v>17842</v>
      </c>
      <c r="B8528" t="s">
        <v>74</v>
      </c>
      <c r="C8528" t="s">
        <v>130</v>
      </c>
      <c r="D8528" t="s">
        <v>526</v>
      </c>
      <c r="E8528" t="s">
        <v>563</v>
      </c>
      <c r="F8528" t="s">
        <v>396</v>
      </c>
      <c r="G8528">
        <v>0</v>
      </c>
      <c r="H8528">
        <v>2</v>
      </c>
      <c r="I8528">
        <v>0</v>
      </c>
      <c r="J8528">
        <v>1</v>
      </c>
      <c r="K8528">
        <v>0</v>
      </c>
      <c r="L8528">
        <v>1</v>
      </c>
      <c r="M8528">
        <v>0</v>
      </c>
      <c r="N8528">
        <v>0</v>
      </c>
      <c r="O8528">
        <v>0</v>
      </c>
      <c r="P8528">
        <v>0</v>
      </c>
      <c r="Q8528">
        <v>0</v>
      </c>
    </row>
    <row r="8529" spans="1:17" x14ac:dyDescent="0.25">
      <c r="A8529" t="s">
        <v>17843</v>
      </c>
      <c r="B8529" t="s">
        <v>74</v>
      </c>
      <c r="C8529" t="s">
        <v>130</v>
      </c>
      <c r="D8529" t="s">
        <v>526</v>
      </c>
      <c r="E8529" t="s">
        <v>563</v>
      </c>
      <c r="F8529" t="s">
        <v>4236</v>
      </c>
      <c r="G8529">
        <v>0</v>
      </c>
      <c r="H8529">
        <v>2</v>
      </c>
      <c r="I8529">
        <v>0</v>
      </c>
      <c r="J8529">
        <v>1</v>
      </c>
      <c r="K8529">
        <v>0</v>
      </c>
      <c r="L8529">
        <v>1</v>
      </c>
      <c r="M8529">
        <v>0</v>
      </c>
      <c r="N8529">
        <v>0</v>
      </c>
      <c r="O8529">
        <v>0</v>
      </c>
      <c r="P8529">
        <v>0</v>
      </c>
      <c r="Q8529">
        <v>0</v>
      </c>
    </row>
    <row r="8530" spans="1:17" x14ac:dyDescent="0.25">
      <c r="A8530" t="s">
        <v>17844</v>
      </c>
      <c r="B8530" t="s">
        <v>74</v>
      </c>
      <c r="C8530" t="s">
        <v>130</v>
      </c>
      <c r="D8530" t="s">
        <v>526</v>
      </c>
      <c r="E8530" t="s">
        <v>563</v>
      </c>
      <c r="F8530" t="s">
        <v>4238</v>
      </c>
      <c r="G8530">
        <v>0</v>
      </c>
      <c r="H8530">
        <v>0</v>
      </c>
      <c r="I8530">
        <v>0</v>
      </c>
      <c r="J8530">
        <v>0</v>
      </c>
      <c r="K8530">
        <v>0</v>
      </c>
      <c r="L8530">
        <v>0</v>
      </c>
      <c r="M8530">
        <v>2</v>
      </c>
      <c r="N8530">
        <v>0</v>
      </c>
      <c r="O8530">
        <v>0</v>
      </c>
      <c r="P8530">
        <v>0</v>
      </c>
      <c r="Q8530">
        <v>0</v>
      </c>
    </row>
    <row r="8531" spans="1:17" x14ac:dyDescent="0.25">
      <c r="A8531" t="s">
        <v>17845</v>
      </c>
      <c r="B8531" t="s">
        <v>74</v>
      </c>
      <c r="C8531" t="s">
        <v>130</v>
      </c>
      <c r="D8531" t="s">
        <v>526</v>
      </c>
      <c r="E8531" t="s">
        <v>563</v>
      </c>
      <c r="F8531" t="s">
        <v>397</v>
      </c>
      <c r="G8531">
        <v>0</v>
      </c>
      <c r="H8531">
        <v>2</v>
      </c>
      <c r="I8531">
        <v>0</v>
      </c>
      <c r="J8531">
        <v>1</v>
      </c>
      <c r="K8531">
        <v>0</v>
      </c>
      <c r="L8531">
        <v>1</v>
      </c>
      <c r="M8531">
        <v>0</v>
      </c>
      <c r="N8531">
        <v>0</v>
      </c>
      <c r="O8531">
        <v>0</v>
      </c>
      <c r="P8531">
        <v>0</v>
      </c>
      <c r="Q8531">
        <v>0</v>
      </c>
    </row>
    <row r="8532" spans="1:17" x14ac:dyDescent="0.25">
      <c r="A8532" t="s">
        <v>17846</v>
      </c>
      <c r="B8532" t="s">
        <v>74</v>
      </c>
      <c r="C8532" t="s">
        <v>130</v>
      </c>
      <c r="D8532" t="s">
        <v>526</v>
      </c>
      <c r="E8532" t="s">
        <v>563</v>
      </c>
      <c r="F8532" t="s">
        <v>398</v>
      </c>
      <c r="G8532">
        <v>0</v>
      </c>
      <c r="H8532">
        <v>2</v>
      </c>
      <c r="I8532">
        <v>0</v>
      </c>
      <c r="J8532">
        <v>1</v>
      </c>
      <c r="K8532">
        <v>0</v>
      </c>
      <c r="L8532">
        <v>1</v>
      </c>
      <c r="M8532">
        <v>0</v>
      </c>
      <c r="N8532">
        <v>0</v>
      </c>
      <c r="O8532">
        <v>0</v>
      </c>
      <c r="P8532">
        <v>0</v>
      </c>
      <c r="Q8532">
        <v>0</v>
      </c>
    </row>
    <row r="8533" spans="1:17" x14ac:dyDescent="0.25">
      <c r="A8533" t="s">
        <v>17847</v>
      </c>
      <c r="B8533" t="s">
        <v>74</v>
      </c>
      <c r="C8533" t="s">
        <v>130</v>
      </c>
      <c r="D8533" t="s">
        <v>526</v>
      </c>
      <c r="E8533" t="s">
        <v>563</v>
      </c>
      <c r="F8533" t="s">
        <v>4242</v>
      </c>
      <c r="G8533">
        <v>0</v>
      </c>
      <c r="H8533">
        <v>0</v>
      </c>
      <c r="I8533">
        <v>0</v>
      </c>
      <c r="J8533">
        <v>0</v>
      </c>
      <c r="K8533">
        <v>0</v>
      </c>
      <c r="L8533">
        <v>0</v>
      </c>
      <c r="M8533">
        <v>2</v>
      </c>
      <c r="N8533">
        <v>0</v>
      </c>
      <c r="O8533">
        <v>0</v>
      </c>
      <c r="P8533">
        <v>0</v>
      </c>
      <c r="Q8533">
        <v>0</v>
      </c>
    </row>
    <row r="8534" spans="1:17" x14ac:dyDescent="0.25">
      <c r="A8534" t="s">
        <v>17848</v>
      </c>
      <c r="B8534" t="s">
        <v>74</v>
      </c>
      <c r="C8534" t="s">
        <v>130</v>
      </c>
      <c r="D8534" t="s">
        <v>526</v>
      </c>
      <c r="E8534" t="s">
        <v>563</v>
      </c>
      <c r="F8534" t="s">
        <v>399</v>
      </c>
      <c r="G8534">
        <v>0</v>
      </c>
      <c r="H8534">
        <v>2</v>
      </c>
      <c r="I8534">
        <v>0</v>
      </c>
      <c r="J8534">
        <v>1</v>
      </c>
      <c r="K8534">
        <v>0</v>
      </c>
      <c r="L8534">
        <v>1</v>
      </c>
      <c r="M8534">
        <v>0</v>
      </c>
      <c r="N8534">
        <v>0</v>
      </c>
      <c r="O8534">
        <v>0</v>
      </c>
      <c r="P8534">
        <v>0</v>
      </c>
      <c r="Q8534">
        <v>0</v>
      </c>
    </row>
    <row r="8535" spans="1:17" x14ac:dyDescent="0.25">
      <c r="A8535" t="s">
        <v>17849</v>
      </c>
      <c r="B8535" t="s">
        <v>74</v>
      </c>
      <c r="C8535" t="s">
        <v>130</v>
      </c>
      <c r="D8535" t="s">
        <v>526</v>
      </c>
      <c r="E8535" t="s">
        <v>563</v>
      </c>
      <c r="F8535" t="s">
        <v>4245</v>
      </c>
      <c r="G8535">
        <v>0</v>
      </c>
      <c r="H8535">
        <v>0</v>
      </c>
      <c r="I8535">
        <v>0</v>
      </c>
      <c r="J8535">
        <v>0</v>
      </c>
      <c r="K8535">
        <v>0</v>
      </c>
      <c r="L8535">
        <v>0</v>
      </c>
      <c r="M8535">
        <v>2</v>
      </c>
      <c r="N8535">
        <v>0</v>
      </c>
      <c r="O8535">
        <v>0</v>
      </c>
      <c r="P8535">
        <v>0</v>
      </c>
      <c r="Q8535">
        <v>0</v>
      </c>
    </row>
    <row r="8536" spans="1:17" x14ac:dyDescent="0.25">
      <c r="A8536" t="s">
        <v>17850</v>
      </c>
      <c r="B8536" t="s">
        <v>74</v>
      </c>
      <c r="C8536" t="s">
        <v>130</v>
      </c>
      <c r="D8536" t="s">
        <v>526</v>
      </c>
      <c r="E8536" t="s">
        <v>563</v>
      </c>
      <c r="F8536" t="s">
        <v>394</v>
      </c>
      <c r="G8536">
        <v>0</v>
      </c>
      <c r="H8536">
        <v>0</v>
      </c>
      <c r="I8536">
        <v>0</v>
      </c>
      <c r="J8536">
        <v>0</v>
      </c>
      <c r="K8536">
        <v>0</v>
      </c>
      <c r="L8536">
        <v>0</v>
      </c>
      <c r="M8536">
        <v>0</v>
      </c>
      <c r="N8536">
        <v>1</v>
      </c>
      <c r="O8536">
        <v>1</v>
      </c>
      <c r="P8536">
        <v>0</v>
      </c>
      <c r="Q8536">
        <v>0</v>
      </c>
    </row>
    <row r="8537" spans="1:17" x14ac:dyDescent="0.25">
      <c r="A8537" t="s">
        <v>17851</v>
      </c>
      <c r="B8537" t="s">
        <v>74</v>
      </c>
      <c r="C8537" t="s">
        <v>130</v>
      </c>
      <c r="D8537" t="s">
        <v>526</v>
      </c>
      <c r="E8537" t="s">
        <v>563</v>
      </c>
      <c r="F8537" t="s">
        <v>395</v>
      </c>
      <c r="G8537">
        <v>0</v>
      </c>
      <c r="H8537">
        <v>0</v>
      </c>
      <c r="I8537">
        <v>0</v>
      </c>
      <c r="J8537">
        <v>0</v>
      </c>
      <c r="K8537">
        <v>0</v>
      </c>
      <c r="L8537">
        <v>0</v>
      </c>
      <c r="M8537">
        <v>0</v>
      </c>
      <c r="N8537">
        <v>0</v>
      </c>
      <c r="O8537">
        <v>0</v>
      </c>
      <c r="P8537">
        <v>0</v>
      </c>
      <c r="Q8537">
        <v>0</v>
      </c>
    </row>
    <row r="8538" spans="1:17" x14ac:dyDescent="0.25">
      <c r="A8538" t="s">
        <v>17852</v>
      </c>
      <c r="B8538" t="s">
        <v>74</v>
      </c>
      <c r="C8538" t="s">
        <v>130</v>
      </c>
      <c r="D8538" t="s">
        <v>526</v>
      </c>
      <c r="E8538" t="s">
        <v>563</v>
      </c>
      <c r="F8538" t="s">
        <v>525</v>
      </c>
      <c r="G8538">
        <v>2</v>
      </c>
      <c r="H8538">
        <v>0</v>
      </c>
      <c r="I8538">
        <v>0</v>
      </c>
      <c r="J8538">
        <v>0</v>
      </c>
      <c r="K8538">
        <v>0</v>
      </c>
      <c r="L8538">
        <v>0</v>
      </c>
      <c r="M8538">
        <v>0</v>
      </c>
      <c r="N8538">
        <v>0</v>
      </c>
      <c r="O8538">
        <v>0</v>
      </c>
      <c r="P8538">
        <v>0</v>
      </c>
      <c r="Q8538">
        <v>0</v>
      </c>
    </row>
    <row r="8539" spans="1:17" x14ac:dyDescent="0.25">
      <c r="A8539" t="s">
        <v>25714</v>
      </c>
      <c r="B8539" t="s">
        <v>74</v>
      </c>
      <c r="C8539" t="s">
        <v>130</v>
      </c>
      <c r="D8539" t="s">
        <v>526</v>
      </c>
      <c r="E8539" t="s">
        <v>21471</v>
      </c>
      <c r="F8539" t="s">
        <v>396</v>
      </c>
      <c r="G8539">
        <v>0</v>
      </c>
      <c r="H8539">
        <v>11</v>
      </c>
      <c r="I8539">
        <v>3</v>
      </c>
      <c r="J8539">
        <v>7</v>
      </c>
      <c r="K8539">
        <v>1</v>
      </c>
      <c r="L8539">
        <v>0</v>
      </c>
      <c r="M8539">
        <v>0</v>
      </c>
      <c r="N8539">
        <v>0</v>
      </c>
      <c r="O8539">
        <v>0</v>
      </c>
      <c r="P8539">
        <v>0</v>
      </c>
      <c r="Q8539">
        <v>0</v>
      </c>
    </row>
    <row r="8540" spans="1:17" x14ac:dyDescent="0.25">
      <c r="A8540" t="s">
        <v>25715</v>
      </c>
      <c r="B8540" t="s">
        <v>74</v>
      </c>
      <c r="C8540" t="s">
        <v>130</v>
      </c>
      <c r="D8540" t="s">
        <v>526</v>
      </c>
      <c r="E8540" t="s">
        <v>21471</v>
      </c>
      <c r="F8540" t="s">
        <v>4236</v>
      </c>
      <c r="G8540">
        <v>0</v>
      </c>
      <c r="H8540">
        <v>11</v>
      </c>
      <c r="I8540">
        <v>3</v>
      </c>
      <c r="J8540">
        <v>7</v>
      </c>
      <c r="K8540">
        <v>1</v>
      </c>
      <c r="L8540">
        <v>0</v>
      </c>
      <c r="M8540">
        <v>0</v>
      </c>
      <c r="N8540">
        <v>0</v>
      </c>
      <c r="O8540">
        <v>0</v>
      </c>
      <c r="P8540">
        <v>0</v>
      </c>
      <c r="Q8540">
        <v>0</v>
      </c>
    </row>
    <row r="8541" spans="1:17" x14ac:dyDescent="0.25">
      <c r="A8541" t="s">
        <v>25716</v>
      </c>
      <c r="B8541" t="s">
        <v>74</v>
      </c>
      <c r="C8541" t="s">
        <v>192</v>
      </c>
      <c r="D8541" t="s">
        <v>526</v>
      </c>
      <c r="E8541" t="s">
        <v>21471</v>
      </c>
      <c r="F8541" t="s">
        <v>4242</v>
      </c>
      <c r="G8541">
        <v>0</v>
      </c>
      <c r="H8541">
        <v>0</v>
      </c>
      <c r="I8541">
        <v>0</v>
      </c>
      <c r="J8541">
        <v>0</v>
      </c>
      <c r="K8541">
        <v>0</v>
      </c>
      <c r="L8541">
        <v>0</v>
      </c>
      <c r="M8541">
        <v>8</v>
      </c>
      <c r="N8541">
        <v>0</v>
      </c>
      <c r="O8541">
        <v>0</v>
      </c>
      <c r="P8541">
        <v>0</v>
      </c>
      <c r="Q8541">
        <v>0</v>
      </c>
    </row>
    <row r="8542" spans="1:17" x14ac:dyDescent="0.25">
      <c r="A8542" t="s">
        <v>25717</v>
      </c>
      <c r="B8542" t="s">
        <v>74</v>
      </c>
      <c r="C8542" t="s">
        <v>192</v>
      </c>
      <c r="D8542" t="s">
        <v>526</v>
      </c>
      <c r="E8542" t="s">
        <v>21471</v>
      </c>
      <c r="F8542" t="s">
        <v>399</v>
      </c>
      <c r="G8542">
        <v>0</v>
      </c>
      <c r="H8542">
        <v>8</v>
      </c>
      <c r="I8542">
        <v>2</v>
      </c>
      <c r="J8542">
        <v>6</v>
      </c>
      <c r="K8542">
        <v>0</v>
      </c>
      <c r="L8542">
        <v>0</v>
      </c>
      <c r="M8542">
        <v>0</v>
      </c>
      <c r="N8542">
        <v>0</v>
      </c>
      <c r="O8542">
        <v>0</v>
      </c>
      <c r="P8542">
        <v>0</v>
      </c>
      <c r="Q8542">
        <v>0</v>
      </c>
    </row>
    <row r="8543" spans="1:17" x14ac:dyDescent="0.25">
      <c r="A8543" t="s">
        <v>25718</v>
      </c>
      <c r="B8543" t="s">
        <v>74</v>
      </c>
      <c r="C8543" t="s">
        <v>192</v>
      </c>
      <c r="D8543" t="s">
        <v>526</v>
      </c>
      <c r="E8543" t="s">
        <v>21471</v>
      </c>
      <c r="F8543" t="s">
        <v>4245</v>
      </c>
      <c r="G8543">
        <v>0</v>
      </c>
      <c r="H8543">
        <v>0</v>
      </c>
      <c r="I8543">
        <v>0</v>
      </c>
      <c r="J8543">
        <v>0</v>
      </c>
      <c r="K8543">
        <v>0</v>
      </c>
      <c r="L8543">
        <v>0</v>
      </c>
      <c r="M8543">
        <v>8</v>
      </c>
      <c r="N8543">
        <v>0</v>
      </c>
      <c r="O8543">
        <v>0</v>
      </c>
      <c r="P8543">
        <v>0</v>
      </c>
      <c r="Q8543">
        <v>0</v>
      </c>
    </row>
    <row r="8544" spans="1:17" x14ac:dyDescent="0.25">
      <c r="A8544" t="s">
        <v>25719</v>
      </c>
      <c r="B8544" t="s">
        <v>74</v>
      </c>
      <c r="C8544" t="s">
        <v>192</v>
      </c>
      <c r="D8544" t="s">
        <v>526</v>
      </c>
      <c r="E8544" t="s">
        <v>21471</v>
      </c>
      <c r="F8544" t="s">
        <v>394</v>
      </c>
      <c r="G8544">
        <v>0</v>
      </c>
      <c r="H8544">
        <v>0</v>
      </c>
      <c r="I8544">
        <v>0</v>
      </c>
      <c r="J8544">
        <v>0</v>
      </c>
      <c r="K8544">
        <v>0</v>
      </c>
      <c r="L8544">
        <v>0</v>
      </c>
      <c r="M8544">
        <v>0</v>
      </c>
      <c r="N8544">
        <v>6</v>
      </c>
      <c r="O8544">
        <v>6</v>
      </c>
      <c r="P8544">
        <v>0</v>
      </c>
      <c r="Q8544">
        <v>0</v>
      </c>
    </row>
    <row r="8545" spans="1:17" x14ac:dyDescent="0.25">
      <c r="A8545" t="s">
        <v>25720</v>
      </c>
      <c r="B8545" t="s">
        <v>74</v>
      </c>
      <c r="C8545" t="s">
        <v>192</v>
      </c>
      <c r="D8545" t="s">
        <v>526</v>
      </c>
      <c r="E8545" t="s">
        <v>21471</v>
      </c>
      <c r="F8545" t="s">
        <v>395</v>
      </c>
      <c r="G8545">
        <v>0</v>
      </c>
      <c r="H8545">
        <v>0</v>
      </c>
      <c r="I8545">
        <v>0</v>
      </c>
      <c r="J8545">
        <v>0</v>
      </c>
      <c r="K8545">
        <v>0</v>
      </c>
      <c r="L8545">
        <v>0</v>
      </c>
      <c r="M8545">
        <v>0</v>
      </c>
      <c r="N8545">
        <v>6</v>
      </c>
      <c r="O8545">
        <v>6</v>
      </c>
      <c r="P8545">
        <v>0</v>
      </c>
      <c r="Q8545">
        <v>0</v>
      </c>
    </row>
    <row r="8546" spans="1:17" x14ac:dyDescent="0.25">
      <c r="A8546" t="s">
        <v>25721</v>
      </c>
      <c r="B8546" t="s">
        <v>74</v>
      </c>
      <c r="C8546" t="s">
        <v>192</v>
      </c>
      <c r="D8546" t="s">
        <v>526</v>
      </c>
      <c r="E8546" t="s">
        <v>21471</v>
      </c>
      <c r="F8546" t="s">
        <v>525</v>
      </c>
      <c r="G8546">
        <v>8</v>
      </c>
      <c r="H8546">
        <v>0</v>
      </c>
      <c r="I8546">
        <v>0</v>
      </c>
      <c r="J8546">
        <v>0</v>
      </c>
      <c r="K8546">
        <v>0</v>
      </c>
      <c r="L8546">
        <v>0</v>
      </c>
      <c r="M8546">
        <v>0</v>
      </c>
      <c r="N8546">
        <v>0</v>
      </c>
      <c r="O8546">
        <v>0</v>
      </c>
      <c r="P8546">
        <v>0</v>
      </c>
      <c r="Q8546">
        <v>0</v>
      </c>
    </row>
    <row r="8547" spans="1:17" x14ac:dyDescent="0.25">
      <c r="A8547" t="s">
        <v>15581</v>
      </c>
      <c r="B8547" t="s">
        <v>74</v>
      </c>
      <c r="C8547" t="s">
        <v>192</v>
      </c>
      <c r="D8547" t="s">
        <v>527</v>
      </c>
      <c r="E8547" t="s">
        <v>563</v>
      </c>
      <c r="F8547" t="s">
        <v>528</v>
      </c>
      <c r="G8547">
        <v>0</v>
      </c>
      <c r="H8547">
        <v>0</v>
      </c>
      <c r="I8547">
        <v>0</v>
      </c>
      <c r="J8547">
        <v>0</v>
      </c>
      <c r="K8547">
        <v>0</v>
      </c>
      <c r="L8547">
        <v>0</v>
      </c>
      <c r="M8547">
        <v>0</v>
      </c>
      <c r="N8547">
        <v>1</v>
      </c>
      <c r="O8547">
        <v>1</v>
      </c>
      <c r="P8547">
        <v>0</v>
      </c>
      <c r="Q8547">
        <v>0</v>
      </c>
    </row>
    <row r="8548" spans="1:17" x14ac:dyDescent="0.25">
      <c r="A8548" t="s">
        <v>15582</v>
      </c>
      <c r="B8548" t="s">
        <v>74</v>
      </c>
      <c r="C8548" t="s">
        <v>192</v>
      </c>
      <c r="D8548" t="s">
        <v>527</v>
      </c>
      <c r="E8548" t="s">
        <v>563</v>
      </c>
      <c r="F8548" t="s">
        <v>525</v>
      </c>
      <c r="G8548">
        <v>1</v>
      </c>
      <c r="H8548">
        <v>0</v>
      </c>
      <c r="I8548">
        <v>0</v>
      </c>
      <c r="J8548">
        <v>0</v>
      </c>
      <c r="K8548">
        <v>0</v>
      </c>
      <c r="L8548">
        <v>0</v>
      </c>
      <c r="M8548">
        <v>0</v>
      </c>
      <c r="N8548">
        <v>0</v>
      </c>
      <c r="O8548">
        <v>0</v>
      </c>
      <c r="P8548">
        <v>0</v>
      </c>
      <c r="Q8548">
        <v>0</v>
      </c>
    </row>
    <row r="8549" spans="1:17" x14ac:dyDescent="0.25">
      <c r="A8549" t="s">
        <v>25722</v>
      </c>
      <c r="B8549" t="s">
        <v>74</v>
      </c>
      <c r="C8549" t="s">
        <v>192</v>
      </c>
      <c r="D8549" t="s">
        <v>12971</v>
      </c>
      <c r="E8549" t="s">
        <v>21471</v>
      </c>
      <c r="F8549" t="s">
        <v>525</v>
      </c>
      <c r="G8549">
        <v>1</v>
      </c>
      <c r="H8549">
        <v>0</v>
      </c>
      <c r="I8549">
        <v>0</v>
      </c>
      <c r="J8549">
        <v>0</v>
      </c>
      <c r="K8549">
        <v>0</v>
      </c>
      <c r="L8549">
        <v>0</v>
      </c>
      <c r="M8549">
        <v>0</v>
      </c>
      <c r="N8549">
        <v>0</v>
      </c>
      <c r="O8549">
        <v>0</v>
      </c>
      <c r="P8549">
        <v>0</v>
      </c>
      <c r="Q8549">
        <v>0</v>
      </c>
    </row>
    <row r="8550" spans="1:17" x14ac:dyDescent="0.25">
      <c r="A8550" t="s">
        <v>15583</v>
      </c>
      <c r="B8550" t="s">
        <v>74</v>
      </c>
      <c r="C8550" t="s">
        <v>193</v>
      </c>
      <c r="D8550" t="s">
        <v>529</v>
      </c>
      <c r="E8550" t="s">
        <v>563</v>
      </c>
      <c r="F8550" t="s">
        <v>525</v>
      </c>
      <c r="G8550">
        <v>5</v>
      </c>
      <c r="H8550">
        <v>0</v>
      </c>
      <c r="I8550">
        <v>0</v>
      </c>
      <c r="J8550">
        <v>0</v>
      </c>
      <c r="K8550">
        <v>0</v>
      </c>
      <c r="L8550">
        <v>0</v>
      </c>
      <c r="M8550">
        <v>0</v>
      </c>
      <c r="N8550">
        <v>0</v>
      </c>
      <c r="O8550">
        <v>0</v>
      </c>
      <c r="P8550">
        <v>0</v>
      </c>
      <c r="Q8550">
        <v>0</v>
      </c>
    </row>
    <row r="8551" spans="1:17" x14ac:dyDescent="0.25">
      <c r="A8551" t="s">
        <v>15584</v>
      </c>
      <c r="B8551" t="s">
        <v>74</v>
      </c>
      <c r="C8551" t="s">
        <v>193</v>
      </c>
      <c r="D8551" t="s">
        <v>526</v>
      </c>
      <c r="E8551" t="s">
        <v>563</v>
      </c>
      <c r="F8551" t="s">
        <v>396</v>
      </c>
      <c r="G8551">
        <v>0</v>
      </c>
      <c r="H8551">
        <v>10</v>
      </c>
      <c r="I8551">
        <v>2</v>
      </c>
      <c r="J8551">
        <v>6</v>
      </c>
      <c r="K8551">
        <v>0</v>
      </c>
      <c r="L8551">
        <v>2</v>
      </c>
      <c r="M8551">
        <v>0</v>
      </c>
      <c r="N8551">
        <v>0</v>
      </c>
      <c r="O8551">
        <v>0</v>
      </c>
      <c r="P8551">
        <v>0</v>
      </c>
      <c r="Q8551">
        <v>0</v>
      </c>
    </row>
    <row r="8552" spans="1:17" x14ac:dyDescent="0.25">
      <c r="A8552" t="s">
        <v>14519</v>
      </c>
      <c r="B8552" t="s">
        <v>74</v>
      </c>
      <c r="C8552" t="s">
        <v>193</v>
      </c>
      <c r="D8552" t="s">
        <v>526</v>
      </c>
      <c r="E8552" t="s">
        <v>563</v>
      </c>
      <c r="F8552" t="s">
        <v>4236</v>
      </c>
      <c r="G8552">
        <v>0</v>
      </c>
      <c r="H8552">
        <v>10</v>
      </c>
      <c r="I8552">
        <v>2</v>
      </c>
      <c r="J8552">
        <v>6</v>
      </c>
      <c r="K8552">
        <v>0</v>
      </c>
      <c r="L8552">
        <v>2</v>
      </c>
      <c r="M8552">
        <v>0</v>
      </c>
      <c r="N8552">
        <v>0</v>
      </c>
      <c r="O8552">
        <v>0</v>
      </c>
      <c r="P8552">
        <v>0</v>
      </c>
      <c r="Q8552">
        <v>0</v>
      </c>
    </row>
    <row r="8553" spans="1:17" x14ac:dyDescent="0.25">
      <c r="A8553" t="s">
        <v>14520</v>
      </c>
      <c r="B8553" t="s">
        <v>74</v>
      </c>
      <c r="C8553" t="s">
        <v>193</v>
      </c>
      <c r="D8553" t="s">
        <v>526</v>
      </c>
      <c r="E8553" t="s">
        <v>563</v>
      </c>
      <c r="F8553" t="s">
        <v>4238</v>
      </c>
      <c r="G8553">
        <v>0</v>
      </c>
      <c r="H8553">
        <v>0</v>
      </c>
      <c r="I8553">
        <v>0</v>
      </c>
      <c r="J8553">
        <v>0</v>
      </c>
      <c r="K8553">
        <v>0</v>
      </c>
      <c r="L8553">
        <v>0</v>
      </c>
      <c r="M8553">
        <v>10</v>
      </c>
      <c r="N8553">
        <v>0</v>
      </c>
      <c r="O8553">
        <v>0</v>
      </c>
      <c r="P8553">
        <v>0</v>
      </c>
      <c r="Q8553">
        <v>0</v>
      </c>
    </row>
    <row r="8554" spans="1:17" x14ac:dyDescent="0.25">
      <c r="A8554" t="s">
        <v>14521</v>
      </c>
      <c r="B8554" t="s">
        <v>74</v>
      </c>
      <c r="C8554" t="s">
        <v>193</v>
      </c>
      <c r="D8554" t="s">
        <v>526</v>
      </c>
      <c r="E8554" t="s">
        <v>563</v>
      </c>
      <c r="F8554" t="s">
        <v>397</v>
      </c>
      <c r="G8554">
        <v>0</v>
      </c>
      <c r="H8554">
        <v>10</v>
      </c>
      <c r="I8554">
        <v>2</v>
      </c>
      <c r="J8554">
        <v>6</v>
      </c>
      <c r="K8554">
        <v>0</v>
      </c>
      <c r="L8554">
        <v>2</v>
      </c>
      <c r="M8554">
        <v>0</v>
      </c>
      <c r="N8554">
        <v>0</v>
      </c>
      <c r="O8554">
        <v>0</v>
      </c>
      <c r="P8554">
        <v>0</v>
      </c>
      <c r="Q8554">
        <v>0</v>
      </c>
    </row>
    <row r="8555" spans="1:17" x14ac:dyDescent="0.25">
      <c r="A8555" t="s">
        <v>14522</v>
      </c>
      <c r="B8555" t="s">
        <v>74</v>
      </c>
      <c r="C8555" t="s">
        <v>193</v>
      </c>
      <c r="D8555" t="s">
        <v>526</v>
      </c>
      <c r="E8555" t="s">
        <v>563</v>
      </c>
      <c r="F8555" t="s">
        <v>398</v>
      </c>
      <c r="G8555">
        <v>0</v>
      </c>
      <c r="H8555">
        <v>10</v>
      </c>
      <c r="I8555">
        <v>2</v>
      </c>
      <c r="J8555">
        <v>6</v>
      </c>
      <c r="K8555">
        <v>0</v>
      </c>
      <c r="L8555">
        <v>2</v>
      </c>
      <c r="M8555">
        <v>0</v>
      </c>
      <c r="N8555">
        <v>0</v>
      </c>
      <c r="O8555">
        <v>0</v>
      </c>
      <c r="P8555">
        <v>0</v>
      </c>
      <c r="Q8555">
        <v>0</v>
      </c>
    </row>
    <row r="8556" spans="1:17" x14ac:dyDescent="0.25">
      <c r="A8556" t="s">
        <v>14523</v>
      </c>
      <c r="B8556" t="s">
        <v>74</v>
      </c>
      <c r="C8556" t="s">
        <v>193</v>
      </c>
      <c r="D8556" t="s">
        <v>526</v>
      </c>
      <c r="E8556" t="s">
        <v>563</v>
      </c>
      <c r="F8556" t="s">
        <v>4242</v>
      </c>
      <c r="G8556">
        <v>0</v>
      </c>
      <c r="H8556">
        <v>0</v>
      </c>
      <c r="I8556">
        <v>0</v>
      </c>
      <c r="J8556">
        <v>0</v>
      </c>
      <c r="K8556">
        <v>0</v>
      </c>
      <c r="L8556">
        <v>0</v>
      </c>
      <c r="M8556">
        <v>10</v>
      </c>
      <c r="N8556">
        <v>0</v>
      </c>
      <c r="O8556">
        <v>0</v>
      </c>
      <c r="P8556">
        <v>0</v>
      </c>
      <c r="Q8556">
        <v>0</v>
      </c>
    </row>
    <row r="8557" spans="1:17" x14ac:dyDescent="0.25">
      <c r="A8557" t="s">
        <v>14524</v>
      </c>
      <c r="B8557" t="s">
        <v>74</v>
      </c>
      <c r="C8557" t="s">
        <v>193</v>
      </c>
      <c r="D8557" t="s">
        <v>526</v>
      </c>
      <c r="E8557" t="s">
        <v>563</v>
      </c>
      <c r="F8557" t="s">
        <v>399</v>
      </c>
      <c r="G8557">
        <v>0</v>
      </c>
      <c r="H8557">
        <v>10</v>
      </c>
      <c r="I8557">
        <v>2</v>
      </c>
      <c r="J8557">
        <v>6</v>
      </c>
      <c r="K8557">
        <v>0</v>
      </c>
      <c r="L8557">
        <v>2</v>
      </c>
      <c r="M8557">
        <v>0</v>
      </c>
      <c r="N8557">
        <v>0</v>
      </c>
      <c r="O8557">
        <v>0</v>
      </c>
      <c r="P8557">
        <v>0</v>
      </c>
      <c r="Q8557">
        <v>0</v>
      </c>
    </row>
    <row r="8558" spans="1:17" x14ac:dyDescent="0.25">
      <c r="A8558" t="s">
        <v>14525</v>
      </c>
      <c r="B8558" t="s">
        <v>74</v>
      </c>
      <c r="C8558" t="s">
        <v>193</v>
      </c>
      <c r="D8558" t="s">
        <v>526</v>
      </c>
      <c r="E8558" t="s">
        <v>563</v>
      </c>
      <c r="F8558" t="s">
        <v>4245</v>
      </c>
      <c r="G8558">
        <v>0</v>
      </c>
      <c r="H8558">
        <v>0</v>
      </c>
      <c r="I8558">
        <v>0</v>
      </c>
      <c r="J8558">
        <v>0</v>
      </c>
      <c r="K8558">
        <v>0</v>
      </c>
      <c r="L8558">
        <v>0</v>
      </c>
      <c r="M8558">
        <v>10</v>
      </c>
      <c r="N8558">
        <v>0</v>
      </c>
      <c r="O8558">
        <v>0</v>
      </c>
      <c r="P8558">
        <v>0</v>
      </c>
      <c r="Q8558">
        <v>0</v>
      </c>
    </row>
    <row r="8559" spans="1:17" x14ac:dyDescent="0.25">
      <c r="A8559" t="s">
        <v>14526</v>
      </c>
      <c r="B8559" t="s">
        <v>74</v>
      </c>
      <c r="C8559" t="s">
        <v>193</v>
      </c>
      <c r="D8559" t="s">
        <v>526</v>
      </c>
      <c r="E8559" t="s">
        <v>563</v>
      </c>
      <c r="F8559" t="s">
        <v>394</v>
      </c>
      <c r="G8559">
        <v>0</v>
      </c>
      <c r="H8559">
        <v>0</v>
      </c>
      <c r="I8559">
        <v>0</v>
      </c>
      <c r="J8559">
        <v>0</v>
      </c>
      <c r="K8559">
        <v>0</v>
      </c>
      <c r="L8559">
        <v>0</v>
      </c>
      <c r="M8559">
        <v>0</v>
      </c>
      <c r="N8559">
        <v>8</v>
      </c>
      <c r="O8559">
        <v>6</v>
      </c>
      <c r="P8559">
        <v>1</v>
      </c>
      <c r="Q8559">
        <v>1</v>
      </c>
    </row>
    <row r="8560" spans="1:17" x14ac:dyDescent="0.25">
      <c r="A8560" t="s">
        <v>14527</v>
      </c>
      <c r="B8560" t="s">
        <v>74</v>
      </c>
      <c r="C8560" t="s">
        <v>193</v>
      </c>
      <c r="D8560" t="s">
        <v>526</v>
      </c>
      <c r="E8560" t="s">
        <v>563</v>
      </c>
      <c r="F8560" t="s">
        <v>395</v>
      </c>
      <c r="G8560">
        <v>0</v>
      </c>
      <c r="H8560">
        <v>0</v>
      </c>
      <c r="I8560">
        <v>0</v>
      </c>
      <c r="J8560">
        <v>0</v>
      </c>
      <c r="K8560">
        <v>0</v>
      </c>
      <c r="L8560">
        <v>0</v>
      </c>
      <c r="M8560">
        <v>0</v>
      </c>
      <c r="N8560">
        <v>6</v>
      </c>
      <c r="O8560">
        <v>5</v>
      </c>
      <c r="P8560">
        <v>1</v>
      </c>
      <c r="Q8560">
        <v>0</v>
      </c>
    </row>
    <row r="8561" spans="1:17" x14ac:dyDescent="0.25">
      <c r="A8561" t="s">
        <v>14528</v>
      </c>
      <c r="B8561" t="s">
        <v>74</v>
      </c>
      <c r="C8561" t="s">
        <v>193</v>
      </c>
      <c r="D8561" t="s">
        <v>526</v>
      </c>
      <c r="E8561" t="s">
        <v>563</v>
      </c>
      <c r="F8561" t="s">
        <v>525</v>
      </c>
      <c r="G8561">
        <v>10</v>
      </c>
      <c r="H8561">
        <v>0</v>
      </c>
      <c r="I8561">
        <v>0</v>
      </c>
      <c r="J8561">
        <v>0</v>
      </c>
      <c r="K8561">
        <v>0</v>
      </c>
      <c r="L8561">
        <v>0</v>
      </c>
      <c r="M8561">
        <v>0</v>
      </c>
      <c r="N8561">
        <v>0</v>
      </c>
      <c r="O8561">
        <v>0</v>
      </c>
      <c r="P8561">
        <v>0</v>
      </c>
      <c r="Q8561">
        <v>0</v>
      </c>
    </row>
    <row r="8562" spans="1:17" x14ac:dyDescent="0.25">
      <c r="A8562" t="s">
        <v>25723</v>
      </c>
      <c r="B8562" t="s">
        <v>74</v>
      </c>
      <c r="C8562" t="s">
        <v>193</v>
      </c>
      <c r="D8562" t="s">
        <v>526</v>
      </c>
      <c r="E8562" t="s">
        <v>21471</v>
      </c>
      <c r="F8562" t="s">
        <v>396</v>
      </c>
      <c r="G8562">
        <v>0</v>
      </c>
      <c r="H8562">
        <v>11</v>
      </c>
      <c r="I8562">
        <v>2</v>
      </c>
      <c r="J8562">
        <v>8</v>
      </c>
      <c r="K8562">
        <v>1</v>
      </c>
      <c r="L8562">
        <v>0</v>
      </c>
      <c r="M8562">
        <v>0</v>
      </c>
      <c r="N8562">
        <v>0</v>
      </c>
      <c r="O8562">
        <v>0</v>
      </c>
      <c r="P8562">
        <v>0</v>
      </c>
      <c r="Q8562">
        <v>0</v>
      </c>
    </row>
    <row r="8563" spans="1:17" x14ac:dyDescent="0.25">
      <c r="A8563" t="s">
        <v>25724</v>
      </c>
      <c r="B8563" t="s">
        <v>74</v>
      </c>
      <c r="C8563" t="s">
        <v>193</v>
      </c>
      <c r="D8563" t="s">
        <v>526</v>
      </c>
      <c r="E8563" t="s">
        <v>21471</v>
      </c>
      <c r="F8563" t="s">
        <v>4236</v>
      </c>
      <c r="G8563">
        <v>0</v>
      </c>
      <c r="H8563">
        <v>11</v>
      </c>
      <c r="I8563">
        <v>2</v>
      </c>
      <c r="J8563">
        <v>8</v>
      </c>
      <c r="K8563">
        <v>1</v>
      </c>
      <c r="L8563">
        <v>0</v>
      </c>
      <c r="M8563">
        <v>0</v>
      </c>
      <c r="N8563">
        <v>0</v>
      </c>
      <c r="O8563">
        <v>0</v>
      </c>
      <c r="P8563">
        <v>0</v>
      </c>
      <c r="Q8563">
        <v>0</v>
      </c>
    </row>
    <row r="8564" spans="1:17" x14ac:dyDescent="0.25">
      <c r="A8564" t="s">
        <v>25725</v>
      </c>
      <c r="B8564" t="s">
        <v>74</v>
      </c>
      <c r="C8564" t="s">
        <v>193</v>
      </c>
      <c r="D8564" t="s">
        <v>526</v>
      </c>
      <c r="E8564" t="s">
        <v>21471</v>
      </c>
      <c r="F8564" t="s">
        <v>4238</v>
      </c>
      <c r="G8564">
        <v>0</v>
      </c>
      <c r="H8564">
        <v>0</v>
      </c>
      <c r="I8564">
        <v>0</v>
      </c>
      <c r="J8564">
        <v>0</v>
      </c>
      <c r="K8564">
        <v>0</v>
      </c>
      <c r="L8564">
        <v>0</v>
      </c>
      <c r="M8564">
        <v>11</v>
      </c>
      <c r="N8564">
        <v>0</v>
      </c>
      <c r="O8564">
        <v>0</v>
      </c>
      <c r="P8564">
        <v>0</v>
      </c>
      <c r="Q8564">
        <v>0</v>
      </c>
    </row>
    <row r="8565" spans="1:17" x14ac:dyDescent="0.25">
      <c r="A8565" t="s">
        <v>25726</v>
      </c>
      <c r="B8565" t="s">
        <v>74</v>
      </c>
      <c r="C8565" t="s">
        <v>193</v>
      </c>
      <c r="D8565" t="s">
        <v>526</v>
      </c>
      <c r="E8565" t="s">
        <v>21471</v>
      </c>
      <c r="F8565" t="s">
        <v>397</v>
      </c>
      <c r="G8565">
        <v>0</v>
      </c>
      <c r="H8565">
        <v>11</v>
      </c>
      <c r="I8565">
        <v>2</v>
      </c>
      <c r="J8565">
        <v>8</v>
      </c>
      <c r="K8565">
        <v>1</v>
      </c>
      <c r="L8565">
        <v>0</v>
      </c>
      <c r="M8565">
        <v>0</v>
      </c>
      <c r="N8565">
        <v>0</v>
      </c>
      <c r="O8565">
        <v>0</v>
      </c>
      <c r="P8565">
        <v>0</v>
      </c>
      <c r="Q8565">
        <v>0</v>
      </c>
    </row>
    <row r="8566" spans="1:17" x14ac:dyDescent="0.25">
      <c r="A8566" t="s">
        <v>25727</v>
      </c>
      <c r="B8566" t="s">
        <v>74</v>
      </c>
      <c r="C8566" t="s">
        <v>193</v>
      </c>
      <c r="D8566" t="s">
        <v>526</v>
      </c>
      <c r="E8566" t="s">
        <v>21471</v>
      </c>
      <c r="F8566" t="s">
        <v>398</v>
      </c>
      <c r="G8566">
        <v>0</v>
      </c>
      <c r="H8566">
        <v>11</v>
      </c>
      <c r="I8566">
        <v>2</v>
      </c>
      <c r="J8566">
        <v>8</v>
      </c>
      <c r="K8566">
        <v>1</v>
      </c>
      <c r="L8566">
        <v>0</v>
      </c>
      <c r="M8566">
        <v>0</v>
      </c>
      <c r="N8566">
        <v>0</v>
      </c>
      <c r="O8566">
        <v>0</v>
      </c>
      <c r="P8566">
        <v>0</v>
      </c>
      <c r="Q8566">
        <v>0</v>
      </c>
    </row>
    <row r="8567" spans="1:17" x14ac:dyDescent="0.25">
      <c r="A8567" t="s">
        <v>25728</v>
      </c>
      <c r="B8567" t="s">
        <v>74</v>
      </c>
      <c r="C8567" t="s">
        <v>193</v>
      </c>
      <c r="D8567" t="s">
        <v>526</v>
      </c>
      <c r="E8567" t="s">
        <v>21471</v>
      </c>
      <c r="F8567" t="s">
        <v>4242</v>
      </c>
      <c r="G8567">
        <v>0</v>
      </c>
      <c r="H8567">
        <v>0</v>
      </c>
      <c r="I8567">
        <v>0</v>
      </c>
      <c r="J8567">
        <v>0</v>
      </c>
      <c r="K8567">
        <v>0</v>
      </c>
      <c r="L8567">
        <v>0</v>
      </c>
      <c r="M8567">
        <v>11</v>
      </c>
      <c r="N8567">
        <v>0</v>
      </c>
      <c r="O8567">
        <v>0</v>
      </c>
      <c r="P8567">
        <v>0</v>
      </c>
      <c r="Q8567">
        <v>0</v>
      </c>
    </row>
    <row r="8568" spans="1:17" x14ac:dyDescent="0.25">
      <c r="A8568" t="s">
        <v>25729</v>
      </c>
      <c r="B8568" t="s">
        <v>74</v>
      </c>
      <c r="C8568" t="s">
        <v>193</v>
      </c>
      <c r="D8568" t="s">
        <v>526</v>
      </c>
      <c r="E8568" t="s">
        <v>21471</v>
      </c>
      <c r="F8568" t="s">
        <v>399</v>
      </c>
      <c r="G8568">
        <v>0</v>
      </c>
      <c r="H8568">
        <v>11</v>
      </c>
      <c r="I8568">
        <v>2</v>
      </c>
      <c r="J8568">
        <v>8</v>
      </c>
      <c r="K8568">
        <v>1</v>
      </c>
      <c r="L8568">
        <v>0</v>
      </c>
      <c r="M8568">
        <v>0</v>
      </c>
      <c r="N8568">
        <v>0</v>
      </c>
      <c r="O8568">
        <v>0</v>
      </c>
      <c r="P8568">
        <v>0</v>
      </c>
      <c r="Q8568">
        <v>0</v>
      </c>
    </row>
    <row r="8569" spans="1:17" x14ac:dyDescent="0.25">
      <c r="A8569" t="s">
        <v>15364</v>
      </c>
      <c r="B8569" t="s">
        <v>73</v>
      </c>
      <c r="C8569" t="s">
        <v>102</v>
      </c>
      <c r="D8569" t="s">
        <v>526</v>
      </c>
      <c r="E8569" t="s">
        <v>563</v>
      </c>
      <c r="F8569" t="s">
        <v>4245</v>
      </c>
      <c r="G8569">
        <v>0</v>
      </c>
      <c r="H8569">
        <v>0</v>
      </c>
      <c r="I8569">
        <v>0</v>
      </c>
      <c r="J8569">
        <v>0</v>
      </c>
      <c r="K8569">
        <v>0</v>
      </c>
      <c r="L8569">
        <v>0</v>
      </c>
      <c r="M8569">
        <v>44</v>
      </c>
      <c r="N8569">
        <v>0</v>
      </c>
      <c r="O8569">
        <v>0</v>
      </c>
      <c r="P8569">
        <v>0</v>
      </c>
      <c r="Q8569">
        <v>0</v>
      </c>
    </row>
    <row r="8570" spans="1:17" x14ac:dyDescent="0.25">
      <c r="A8570" t="s">
        <v>15365</v>
      </c>
      <c r="B8570" t="s">
        <v>73</v>
      </c>
      <c r="C8570" t="s">
        <v>102</v>
      </c>
      <c r="D8570" t="s">
        <v>526</v>
      </c>
      <c r="E8570" t="s">
        <v>563</v>
      </c>
      <c r="F8570" t="s">
        <v>394</v>
      </c>
      <c r="G8570">
        <v>0</v>
      </c>
      <c r="H8570">
        <v>0</v>
      </c>
      <c r="I8570">
        <v>0</v>
      </c>
      <c r="J8570">
        <v>0</v>
      </c>
      <c r="K8570">
        <v>0</v>
      </c>
      <c r="L8570">
        <v>0</v>
      </c>
      <c r="M8570">
        <v>0</v>
      </c>
      <c r="N8570">
        <v>44</v>
      </c>
      <c r="O8570">
        <v>44</v>
      </c>
      <c r="P8570">
        <v>0</v>
      </c>
      <c r="Q8570">
        <v>0</v>
      </c>
    </row>
    <row r="8571" spans="1:17" x14ac:dyDescent="0.25">
      <c r="A8571" t="s">
        <v>15585</v>
      </c>
      <c r="B8571" t="s">
        <v>73</v>
      </c>
      <c r="C8571" t="s">
        <v>102</v>
      </c>
      <c r="D8571" t="s">
        <v>526</v>
      </c>
      <c r="E8571" t="s">
        <v>563</v>
      </c>
      <c r="F8571" t="s">
        <v>395</v>
      </c>
      <c r="G8571">
        <v>0</v>
      </c>
      <c r="H8571">
        <v>0</v>
      </c>
      <c r="I8571">
        <v>0</v>
      </c>
      <c r="J8571">
        <v>0</v>
      </c>
      <c r="K8571">
        <v>0</v>
      </c>
      <c r="L8571">
        <v>0</v>
      </c>
      <c r="M8571">
        <v>0</v>
      </c>
      <c r="N8571">
        <v>42</v>
      </c>
      <c r="O8571">
        <v>42</v>
      </c>
      <c r="P8571">
        <v>0</v>
      </c>
      <c r="Q8571">
        <v>0</v>
      </c>
    </row>
    <row r="8572" spans="1:17" x14ac:dyDescent="0.25">
      <c r="A8572" t="s">
        <v>15586</v>
      </c>
      <c r="B8572" t="s">
        <v>73</v>
      </c>
      <c r="C8572" t="s">
        <v>102</v>
      </c>
      <c r="D8572" t="s">
        <v>526</v>
      </c>
      <c r="E8572" t="s">
        <v>563</v>
      </c>
      <c r="F8572" t="s">
        <v>525</v>
      </c>
      <c r="G8572">
        <v>44</v>
      </c>
      <c r="H8572">
        <v>0</v>
      </c>
      <c r="I8572">
        <v>0</v>
      </c>
      <c r="J8572">
        <v>0</v>
      </c>
      <c r="K8572">
        <v>0</v>
      </c>
      <c r="L8572">
        <v>0</v>
      </c>
      <c r="M8572">
        <v>0</v>
      </c>
      <c r="N8572">
        <v>0</v>
      </c>
      <c r="O8572">
        <v>0</v>
      </c>
      <c r="P8572">
        <v>0</v>
      </c>
      <c r="Q8572">
        <v>0</v>
      </c>
    </row>
    <row r="8573" spans="1:17" x14ac:dyDescent="0.25">
      <c r="A8573" t="s">
        <v>26155</v>
      </c>
      <c r="B8573" t="s">
        <v>73</v>
      </c>
      <c r="C8573" t="s">
        <v>102</v>
      </c>
      <c r="D8573" t="s">
        <v>526</v>
      </c>
      <c r="E8573" t="s">
        <v>21471</v>
      </c>
      <c r="F8573" t="s">
        <v>396</v>
      </c>
      <c r="G8573">
        <v>0</v>
      </c>
      <c r="H8573">
        <v>55</v>
      </c>
      <c r="I8573">
        <v>3</v>
      </c>
      <c r="J8573">
        <v>49</v>
      </c>
      <c r="K8573">
        <v>2</v>
      </c>
      <c r="L8573">
        <v>1</v>
      </c>
      <c r="M8573">
        <v>0</v>
      </c>
      <c r="N8573">
        <v>0</v>
      </c>
      <c r="O8573">
        <v>0</v>
      </c>
      <c r="P8573">
        <v>0</v>
      </c>
      <c r="Q8573">
        <v>0</v>
      </c>
    </row>
    <row r="8574" spans="1:17" x14ac:dyDescent="0.25">
      <c r="A8574" t="s">
        <v>26156</v>
      </c>
      <c r="B8574" t="s">
        <v>73</v>
      </c>
      <c r="C8574" t="s">
        <v>102</v>
      </c>
      <c r="D8574" t="s">
        <v>526</v>
      </c>
      <c r="E8574" t="s">
        <v>21471</v>
      </c>
      <c r="F8574" t="s">
        <v>4236</v>
      </c>
      <c r="G8574">
        <v>0</v>
      </c>
      <c r="H8574">
        <v>55</v>
      </c>
      <c r="I8574">
        <v>3</v>
      </c>
      <c r="J8574">
        <v>49</v>
      </c>
      <c r="K8574">
        <v>2</v>
      </c>
      <c r="L8574">
        <v>1</v>
      </c>
      <c r="M8574">
        <v>0</v>
      </c>
      <c r="N8574">
        <v>0</v>
      </c>
      <c r="O8574">
        <v>0</v>
      </c>
      <c r="P8574">
        <v>0</v>
      </c>
      <c r="Q8574">
        <v>0</v>
      </c>
    </row>
    <row r="8575" spans="1:17" x14ac:dyDescent="0.25">
      <c r="A8575" t="s">
        <v>26157</v>
      </c>
      <c r="B8575" t="s">
        <v>73</v>
      </c>
      <c r="C8575" t="s">
        <v>102</v>
      </c>
      <c r="D8575" t="s">
        <v>526</v>
      </c>
      <c r="E8575" t="s">
        <v>21471</v>
      </c>
      <c r="F8575" t="s">
        <v>4238</v>
      </c>
      <c r="G8575">
        <v>0</v>
      </c>
      <c r="H8575">
        <v>0</v>
      </c>
      <c r="I8575">
        <v>0</v>
      </c>
      <c r="J8575">
        <v>0</v>
      </c>
      <c r="K8575">
        <v>0</v>
      </c>
      <c r="L8575">
        <v>0</v>
      </c>
      <c r="M8575">
        <v>55</v>
      </c>
      <c r="N8575">
        <v>0</v>
      </c>
      <c r="O8575">
        <v>0</v>
      </c>
      <c r="P8575">
        <v>0</v>
      </c>
      <c r="Q8575">
        <v>0</v>
      </c>
    </row>
    <row r="8576" spans="1:17" x14ac:dyDescent="0.25">
      <c r="A8576" t="s">
        <v>26158</v>
      </c>
      <c r="B8576" t="s">
        <v>73</v>
      </c>
      <c r="C8576" t="s">
        <v>102</v>
      </c>
      <c r="D8576" t="s">
        <v>526</v>
      </c>
      <c r="E8576" t="s">
        <v>21471</v>
      </c>
      <c r="F8576" t="s">
        <v>397</v>
      </c>
      <c r="G8576">
        <v>0</v>
      </c>
      <c r="H8576">
        <v>55</v>
      </c>
      <c r="I8576">
        <v>3</v>
      </c>
      <c r="J8576">
        <v>49</v>
      </c>
      <c r="K8576">
        <v>2</v>
      </c>
      <c r="L8576">
        <v>1</v>
      </c>
      <c r="M8576">
        <v>0</v>
      </c>
      <c r="N8576">
        <v>0</v>
      </c>
      <c r="O8576">
        <v>0</v>
      </c>
      <c r="P8576">
        <v>0</v>
      </c>
      <c r="Q8576">
        <v>0</v>
      </c>
    </row>
    <row r="8577" spans="1:17" x14ac:dyDescent="0.25">
      <c r="A8577" t="s">
        <v>26159</v>
      </c>
      <c r="B8577" t="s">
        <v>73</v>
      </c>
      <c r="C8577" t="s">
        <v>102</v>
      </c>
      <c r="D8577" t="s">
        <v>526</v>
      </c>
      <c r="E8577" t="s">
        <v>21471</v>
      </c>
      <c r="F8577" t="s">
        <v>398</v>
      </c>
      <c r="G8577">
        <v>0</v>
      </c>
      <c r="H8577">
        <v>55</v>
      </c>
      <c r="I8577">
        <v>3</v>
      </c>
      <c r="J8577">
        <v>49</v>
      </c>
      <c r="K8577">
        <v>2</v>
      </c>
      <c r="L8577">
        <v>1</v>
      </c>
      <c r="M8577">
        <v>0</v>
      </c>
      <c r="N8577">
        <v>0</v>
      </c>
      <c r="O8577">
        <v>0</v>
      </c>
      <c r="P8577">
        <v>0</v>
      </c>
      <c r="Q8577">
        <v>0</v>
      </c>
    </row>
    <row r="8578" spans="1:17" x14ac:dyDescent="0.25">
      <c r="A8578" t="s">
        <v>26160</v>
      </c>
      <c r="B8578" t="s">
        <v>73</v>
      </c>
      <c r="C8578" t="s">
        <v>102</v>
      </c>
      <c r="D8578" t="s">
        <v>526</v>
      </c>
      <c r="E8578" t="s">
        <v>21471</v>
      </c>
      <c r="F8578" t="s">
        <v>4242</v>
      </c>
      <c r="G8578">
        <v>0</v>
      </c>
      <c r="H8578">
        <v>0</v>
      </c>
      <c r="I8578">
        <v>0</v>
      </c>
      <c r="J8578">
        <v>0</v>
      </c>
      <c r="K8578">
        <v>0</v>
      </c>
      <c r="L8578">
        <v>0</v>
      </c>
      <c r="M8578">
        <v>55</v>
      </c>
      <c r="N8578">
        <v>0</v>
      </c>
      <c r="O8578">
        <v>0</v>
      </c>
      <c r="P8578">
        <v>0</v>
      </c>
      <c r="Q8578">
        <v>0</v>
      </c>
    </row>
    <row r="8579" spans="1:17" x14ac:dyDescent="0.25">
      <c r="A8579" t="s">
        <v>26161</v>
      </c>
      <c r="B8579" t="s">
        <v>73</v>
      </c>
      <c r="C8579" t="s">
        <v>102</v>
      </c>
      <c r="D8579" t="s">
        <v>526</v>
      </c>
      <c r="E8579" t="s">
        <v>21471</v>
      </c>
      <c r="F8579" t="s">
        <v>399</v>
      </c>
      <c r="G8579">
        <v>0</v>
      </c>
      <c r="H8579">
        <v>55</v>
      </c>
      <c r="I8579">
        <v>3</v>
      </c>
      <c r="J8579">
        <v>49</v>
      </c>
      <c r="K8579">
        <v>2</v>
      </c>
      <c r="L8579">
        <v>1</v>
      </c>
      <c r="M8579">
        <v>0</v>
      </c>
      <c r="N8579">
        <v>0</v>
      </c>
      <c r="O8579">
        <v>0</v>
      </c>
      <c r="P8579">
        <v>0</v>
      </c>
      <c r="Q8579">
        <v>0</v>
      </c>
    </row>
    <row r="8580" spans="1:17" x14ac:dyDescent="0.25">
      <c r="A8580" t="s">
        <v>26162</v>
      </c>
      <c r="B8580" t="s">
        <v>73</v>
      </c>
      <c r="C8580" t="s">
        <v>102</v>
      </c>
      <c r="D8580" t="s">
        <v>526</v>
      </c>
      <c r="E8580" t="s">
        <v>21471</v>
      </c>
      <c r="F8580" t="s">
        <v>4245</v>
      </c>
      <c r="G8580">
        <v>0</v>
      </c>
      <c r="H8580">
        <v>0</v>
      </c>
      <c r="I8580">
        <v>0</v>
      </c>
      <c r="J8580">
        <v>0</v>
      </c>
      <c r="K8580">
        <v>0</v>
      </c>
      <c r="L8580">
        <v>0</v>
      </c>
      <c r="M8580">
        <v>55</v>
      </c>
      <c r="N8580">
        <v>0</v>
      </c>
      <c r="O8580">
        <v>0</v>
      </c>
      <c r="P8580">
        <v>0</v>
      </c>
      <c r="Q8580">
        <v>0</v>
      </c>
    </row>
    <row r="8581" spans="1:17" x14ac:dyDescent="0.25">
      <c r="A8581" t="s">
        <v>26163</v>
      </c>
      <c r="B8581" t="s">
        <v>73</v>
      </c>
      <c r="C8581" t="s">
        <v>102</v>
      </c>
      <c r="D8581" t="s">
        <v>526</v>
      </c>
      <c r="E8581" t="s">
        <v>21471</v>
      </c>
      <c r="F8581" t="s">
        <v>394</v>
      </c>
      <c r="G8581">
        <v>0</v>
      </c>
      <c r="H8581">
        <v>0</v>
      </c>
      <c r="I8581">
        <v>0</v>
      </c>
      <c r="J8581">
        <v>0</v>
      </c>
      <c r="K8581">
        <v>0</v>
      </c>
      <c r="L8581">
        <v>0</v>
      </c>
      <c r="M8581">
        <v>0</v>
      </c>
      <c r="N8581">
        <v>54</v>
      </c>
      <c r="O8581">
        <v>53</v>
      </c>
      <c r="P8581">
        <v>1</v>
      </c>
      <c r="Q8581">
        <v>0</v>
      </c>
    </row>
    <row r="8582" spans="1:17" x14ac:dyDescent="0.25">
      <c r="A8582" t="s">
        <v>26164</v>
      </c>
      <c r="B8582" t="s">
        <v>73</v>
      </c>
      <c r="C8582" t="s">
        <v>102</v>
      </c>
      <c r="D8582" t="s">
        <v>526</v>
      </c>
      <c r="E8582" t="s">
        <v>21471</v>
      </c>
      <c r="F8582" t="s">
        <v>395</v>
      </c>
      <c r="G8582">
        <v>0</v>
      </c>
      <c r="H8582">
        <v>0</v>
      </c>
      <c r="I8582">
        <v>0</v>
      </c>
      <c r="J8582">
        <v>0</v>
      </c>
      <c r="K8582">
        <v>0</v>
      </c>
      <c r="L8582">
        <v>0</v>
      </c>
      <c r="M8582">
        <v>0</v>
      </c>
      <c r="N8582">
        <v>51</v>
      </c>
      <c r="O8582">
        <v>51</v>
      </c>
      <c r="P8582">
        <v>0</v>
      </c>
      <c r="Q8582">
        <v>0</v>
      </c>
    </row>
    <row r="8583" spans="1:17" x14ac:dyDescent="0.25">
      <c r="A8583" t="s">
        <v>26165</v>
      </c>
      <c r="B8583" t="s">
        <v>73</v>
      </c>
      <c r="C8583" t="s">
        <v>102</v>
      </c>
      <c r="D8583" t="s">
        <v>526</v>
      </c>
      <c r="E8583" t="s">
        <v>21471</v>
      </c>
      <c r="F8583" t="s">
        <v>525</v>
      </c>
      <c r="G8583">
        <v>55</v>
      </c>
      <c r="H8583">
        <v>0</v>
      </c>
      <c r="I8583">
        <v>0</v>
      </c>
      <c r="J8583">
        <v>0</v>
      </c>
      <c r="K8583">
        <v>0</v>
      </c>
      <c r="L8583">
        <v>0</v>
      </c>
      <c r="M8583">
        <v>0</v>
      </c>
      <c r="N8583">
        <v>0</v>
      </c>
      <c r="O8583">
        <v>0</v>
      </c>
      <c r="P8583">
        <v>0</v>
      </c>
      <c r="Q8583">
        <v>0</v>
      </c>
    </row>
    <row r="8584" spans="1:17" x14ac:dyDescent="0.25">
      <c r="A8584" t="s">
        <v>15587</v>
      </c>
      <c r="B8584" t="s">
        <v>73</v>
      </c>
      <c r="C8584" t="s">
        <v>102</v>
      </c>
      <c r="D8584" t="s">
        <v>527</v>
      </c>
      <c r="E8584" t="s">
        <v>563</v>
      </c>
      <c r="F8584" t="s">
        <v>528</v>
      </c>
      <c r="G8584">
        <v>0</v>
      </c>
      <c r="H8584">
        <v>0</v>
      </c>
      <c r="I8584">
        <v>0</v>
      </c>
      <c r="J8584">
        <v>0</v>
      </c>
      <c r="K8584">
        <v>0</v>
      </c>
      <c r="L8584">
        <v>0</v>
      </c>
      <c r="M8584">
        <v>0</v>
      </c>
      <c r="N8584">
        <v>1</v>
      </c>
      <c r="O8584">
        <v>1</v>
      </c>
      <c r="P8584">
        <v>0</v>
      </c>
      <c r="Q8584">
        <v>0</v>
      </c>
    </row>
    <row r="8585" spans="1:17" x14ac:dyDescent="0.25">
      <c r="A8585" t="s">
        <v>15588</v>
      </c>
      <c r="B8585" t="s">
        <v>73</v>
      </c>
      <c r="C8585" t="s">
        <v>102</v>
      </c>
      <c r="D8585" t="s">
        <v>527</v>
      </c>
      <c r="E8585" t="s">
        <v>563</v>
      </c>
      <c r="F8585" t="s">
        <v>525</v>
      </c>
      <c r="G8585">
        <v>1</v>
      </c>
      <c r="H8585">
        <v>0</v>
      </c>
      <c r="I8585">
        <v>0</v>
      </c>
      <c r="J8585">
        <v>0</v>
      </c>
      <c r="K8585">
        <v>0</v>
      </c>
      <c r="L8585">
        <v>0</v>
      </c>
      <c r="M8585">
        <v>0</v>
      </c>
      <c r="N8585">
        <v>0</v>
      </c>
      <c r="O8585">
        <v>0</v>
      </c>
      <c r="P8585">
        <v>0</v>
      </c>
      <c r="Q8585">
        <v>0</v>
      </c>
    </row>
    <row r="8586" spans="1:17" x14ac:dyDescent="0.25">
      <c r="A8586" t="s">
        <v>26166</v>
      </c>
      <c r="B8586" t="s">
        <v>73</v>
      </c>
      <c r="C8586" t="s">
        <v>102</v>
      </c>
      <c r="D8586" t="s">
        <v>527</v>
      </c>
      <c r="E8586" t="s">
        <v>21471</v>
      </c>
      <c r="F8586" t="s">
        <v>528</v>
      </c>
      <c r="G8586">
        <v>0</v>
      </c>
      <c r="H8586">
        <v>0</v>
      </c>
      <c r="I8586">
        <v>0</v>
      </c>
      <c r="J8586">
        <v>0</v>
      </c>
      <c r="K8586">
        <v>0</v>
      </c>
      <c r="L8586">
        <v>0</v>
      </c>
      <c r="M8586">
        <v>0</v>
      </c>
      <c r="N8586">
        <v>2</v>
      </c>
      <c r="O8586">
        <v>2</v>
      </c>
      <c r="P8586">
        <v>0</v>
      </c>
      <c r="Q8586">
        <v>0</v>
      </c>
    </row>
    <row r="8587" spans="1:17" x14ac:dyDescent="0.25">
      <c r="A8587" t="s">
        <v>26167</v>
      </c>
      <c r="B8587" t="s">
        <v>73</v>
      </c>
      <c r="C8587" t="s">
        <v>102</v>
      </c>
      <c r="D8587" t="s">
        <v>527</v>
      </c>
      <c r="E8587" t="s">
        <v>21471</v>
      </c>
      <c r="F8587" t="s">
        <v>525</v>
      </c>
      <c r="G8587">
        <v>2</v>
      </c>
      <c r="H8587">
        <v>0</v>
      </c>
      <c r="I8587">
        <v>0</v>
      </c>
      <c r="J8587">
        <v>0</v>
      </c>
      <c r="K8587">
        <v>0</v>
      </c>
      <c r="L8587">
        <v>0</v>
      </c>
      <c r="M8587">
        <v>0</v>
      </c>
      <c r="N8587">
        <v>0</v>
      </c>
      <c r="O8587">
        <v>0</v>
      </c>
      <c r="P8587">
        <v>0</v>
      </c>
      <c r="Q8587">
        <v>0</v>
      </c>
    </row>
    <row r="8588" spans="1:17" x14ac:dyDescent="0.25">
      <c r="A8588" t="s">
        <v>15589</v>
      </c>
      <c r="B8588" t="s">
        <v>73</v>
      </c>
      <c r="C8588" t="s">
        <v>102</v>
      </c>
      <c r="D8588" t="s">
        <v>12971</v>
      </c>
      <c r="E8588" t="s">
        <v>563</v>
      </c>
      <c r="F8588" t="s">
        <v>525</v>
      </c>
      <c r="G8588">
        <v>1</v>
      </c>
      <c r="H8588">
        <v>0</v>
      </c>
      <c r="I8588">
        <v>0</v>
      </c>
      <c r="J8588">
        <v>0</v>
      </c>
      <c r="K8588">
        <v>0</v>
      </c>
      <c r="L8588">
        <v>0</v>
      </c>
      <c r="M8588">
        <v>0</v>
      </c>
      <c r="N8588">
        <v>0</v>
      </c>
      <c r="O8588">
        <v>0</v>
      </c>
      <c r="P8588">
        <v>0</v>
      </c>
      <c r="Q8588">
        <v>0</v>
      </c>
    </row>
    <row r="8589" spans="1:17" x14ac:dyDescent="0.25">
      <c r="A8589" t="s">
        <v>26168</v>
      </c>
      <c r="B8589" t="s">
        <v>73</v>
      </c>
      <c r="C8589" t="s">
        <v>103</v>
      </c>
      <c r="D8589" t="s">
        <v>529</v>
      </c>
      <c r="E8589" t="s">
        <v>21471</v>
      </c>
      <c r="F8589" t="s">
        <v>525</v>
      </c>
      <c r="G8589">
        <v>1</v>
      </c>
      <c r="H8589">
        <v>0</v>
      </c>
      <c r="I8589">
        <v>0</v>
      </c>
      <c r="J8589">
        <v>0</v>
      </c>
      <c r="K8589">
        <v>0</v>
      </c>
      <c r="L8589">
        <v>0</v>
      </c>
      <c r="M8589">
        <v>0</v>
      </c>
      <c r="N8589">
        <v>0</v>
      </c>
      <c r="O8589">
        <v>0</v>
      </c>
      <c r="P8589">
        <v>0</v>
      </c>
      <c r="Q8589">
        <v>0</v>
      </c>
    </row>
    <row r="8590" spans="1:17" x14ac:dyDescent="0.25">
      <c r="A8590" t="s">
        <v>15590</v>
      </c>
      <c r="B8590" t="s">
        <v>73</v>
      </c>
      <c r="C8590" t="s">
        <v>103</v>
      </c>
      <c r="D8590" t="s">
        <v>526</v>
      </c>
      <c r="E8590" t="s">
        <v>563</v>
      </c>
      <c r="F8590" t="s">
        <v>396</v>
      </c>
      <c r="G8590">
        <v>0</v>
      </c>
      <c r="H8590">
        <v>6</v>
      </c>
      <c r="I8590">
        <v>0</v>
      </c>
      <c r="J8590">
        <v>6</v>
      </c>
      <c r="K8590">
        <v>0</v>
      </c>
      <c r="L8590">
        <v>0</v>
      </c>
      <c r="M8590">
        <v>0</v>
      </c>
      <c r="N8590">
        <v>0</v>
      </c>
      <c r="O8590">
        <v>0</v>
      </c>
      <c r="P8590">
        <v>0</v>
      </c>
      <c r="Q8590">
        <v>0</v>
      </c>
    </row>
    <row r="8591" spans="1:17" x14ac:dyDescent="0.25">
      <c r="A8591" t="s">
        <v>15591</v>
      </c>
      <c r="B8591" t="s">
        <v>73</v>
      </c>
      <c r="C8591" t="s">
        <v>103</v>
      </c>
      <c r="D8591" t="s">
        <v>526</v>
      </c>
      <c r="E8591" t="s">
        <v>563</v>
      </c>
      <c r="F8591" t="s">
        <v>4236</v>
      </c>
      <c r="G8591">
        <v>0</v>
      </c>
      <c r="H8591">
        <v>6</v>
      </c>
      <c r="I8591">
        <v>0</v>
      </c>
      <c r="J8591">
        <v>6</v>
      </c>
      <c r="K8591">
        <v>0</v>
      </c>
      <c r="L8591">
        <v>0</v>
      </c>
      <c r="M8591">
        <v>0</v>
      </c>
      <c r="N8591">
        <v>0</v>
      </c>
      <c r="O8591">
        <v>0</v>
      </c>
      <c r="P8591">
        <v>0</v>
      </c>
      <c r="Q8591">
        <v>0</v>
      </c>
    </row>
    <row r="8592" spans="1:17" x14ac:dyDescent="0.25">
      <c r="A8592" t="s">
        <v>15592</v>
      </c>
      <c r="B8592" t="s">
        <v>73</v>
      </c>
      <c r="C8592" t="s">
        <v>103</v>
      </c>
      <c r="D8592" t="s">
        <v>526</v>
      </c>
      <c r="E8592" t="s">
        <v>563</v>
      </c>
      <c r="F8592" t="s">
        <v>4238</v>
      </c>
      <c r="G8592">
        <v>0</v>
      </c>
      <c r="H8592">
        <v>0</v>
      </c>
      <c r="I8592">
        <v>0</v>
      </c>
      <c r="J8592">
        <v>0</v>
      </c>
      <c r="K8592">
        <v>0</v>
      </c>
      <c r="L8592">
        <v>0</v>
      </c>
      <c r="M8592">
        <v>6</v>
      </c>
      <c r="N8592">
        <v>0</v>
      </c>
      <c r="O8592">
        <v>0</v>
      </c>
      <c r="P8592">
        <v>0</v>
      </c>
      <c r="Q8592">
        <v>0</v>
      </c>
    </row>
    <row r="8593" spans="1:17" x14ac:dyDescent="0.25">
      <c r="A8593" t="s">
        <v>15593</v>
      </c>
      <c r="B8593" t="s">
        <v>73</v>
      </c>
      <c r="C8593" t="s">
        <v>103</v>
      </c>
      <c r="D8593" t="s">
        <v>526</v>
      </c>
      <c r="E8593" t="s">
        <v>563</v>
      </c>
      <c r="F8593" t="s">
        <v>397</v>
      </c>
      <c r="G8593">
        <v>0</v>
      </c>
      <c r="H8593">
        <v>6</v>
      </c>
      <c r="I8593">
        <v>0</v>
      </c>
      <c r="J8593">
        <v>6</v>
      </c>
      <c r="K8593">
        <v>0</v>
      </c>
      <c r="L8593">
        <v>0</v>
      </c>
      <c r="M8593">
        <v>0</v>
      </c>
      <c r="N8593">
        <v>0</v>
      </c>
      <c r="O8593">
        <v>0</v>
      </c>
      <c r="P8593">
        <v>0</v>
      </c>
      <c r="Q8593">
        <v>0</v>
      </c>
    </row>
    <row r="8594" spans="1:17" x14ac:dyDescent="0.25">
      <c r="A8594" t="s">
        <v>15594</v>
      </c>
      <c r="B8594" t="s">
        <v>73</v>
      </c>
      <c r="C8594" t="s">
        <v>103</v>
      </c>
      <c r="D8594" t="s">
        <v>526</v>
      </c>
      <c r="E8594" t="s">
        <v>563</v>
      </c>
      <c r="F8594" t="s">
        <v>398</v>
      </c>
      <c r="G8594">
        <v>0</v>
      </c>
      <c r="H8594">
        <v>6</v>
      </c>
      <c r="I8594">
        <v>0</v>
      </c>
      <c r="J8594">
        <v>6</v>
      </c>
      <c r="K8594">
        <v>0</v>
      </c>
      <c r="L8594">
        <v>0</v>
      </c>
      <c r="M8594">
        <v>0</v>
      </c>
      <c r="N8594">
        <v>0</v>
      </c>
      <c r="O8594">
        <v>0</v>
      </c>
      <c r="P8594">
        <v>0</v>
      </c>
      <c r="Q8594">
        <v>0</v>
      </c>
    </row>
    <row r="8595" spans="1:17" x14ac:dyDescent="0.25">
      <c r="A8595" t="s">
        <v>15595</v>
      </c>
      <c r="B8595" t="s">
        <v>73</v>
      </c>
      <c r="C8595" t="s">
        <v>103</v>
      </c>
      <c r="D8595" t="s">
        <v>526</v>
      </c>
      <c r="E8595" t="s">
        <v>563</v>
      </c>
      <c r="F8595" t="s">
        <v>4242</v>
      </c>
      <c r="G8595">
        <v>0</v>
      </c>
      <c r="H8595">
        <v>0</v>
      </c>
      <c r="I8595">
        <v>0</v>
      </c>
      <c r="J8595">
        <v>0</v>
      </c>
      <c r="K8595">
        <v>0</v>
      </c>
      <c r="L8595">
        <v>0</v>
      </c>
      <c r="M8595">
        <v>6</v>
      </c>
      <c r="N8595">
        <v>0</v>
      </c>
      <c r="O8595">
        <v>0</v>
      </c>
      <c r="P8595">
        <v>0</v>
      </c>
      <c r="Q8595">
        <v>0</v>
      </c>
    </row>
    <row r="8596" spans="1:17" x14ac:dyDescent="0.25">
      <c r="A8596" t="s">
        <v>17506</v>
      </c>
      <c r="B8596" t="s">
        <v>72</v>
      </c>
      <c r="C8596" t="s">
        <v>133</v>
      </c>
      <c r="D8596" t="s">
        <v>526</v>
      </c>
      <c r="E8596" t="s">
        <v>563</v>
      </c>
      <c r="F8596" t="s">
        <v>394</v>
      </c>
      <c r="G8596">
        <v>0</v>
      </c>
      <c r="H8596">
        <v>0</v>
      </c>
      <c r="I8596">
        <v>0</v>
      </c>
      <c r="J8596">
        <v>0</v>
      </c>
      <c r="K8596">
        <v>0</v>
      </c>
      <c r="L8596">
        <v>0</v>
      </c>
      <c r="M8596">
        <v>0</v>
      </c>
      <c r="N8596">
        <v>19</v>
      </c>
      <c r="O8596">
        <v>18</v>
      </c>
      <c r="P8596">
        <v>1</v>
      </c>
      <c r="Q8596">
        <v>0</v>
      </c>
    </row>
    <row r="8597" spans="1:17" x14ac:dyDescent="0.25">
      <c r="A8597" t="s">
        <v>17507</v>
      </c>
      <c r="B8597" t="s">
        <v>72</v>
      </c>
      <c r="C8597" t="s">
        <v>133</v>
      </c>
      <c r="D8597" t="s">
        <v>526</v>
      </c>
      <c r="E8597" t="s">
        <v>563</v>
      </c>
      <c r="F8597" t="s">
        <v>395</v>
      </c>
      <c r="G8597">
        <v>0</v>
      </c>
      <c r="H8597">
        <v>0</v>
      </c>
      <c r="I8597">
        <v>0</v>
      </c>
      <c r="J8597">
        <v>0</v>
      </c>
      <c r="K8597">
        <v>0</v>
      </c>
      <c r="L8597">
        <v>0</v>
      </c>
      <c r="M8597">
        <v>0</v>
      </c>
      <c r="N8597">
        <v>17</v>
      </c>
      <c r="O8597">
        <v>16</v>
      </c>
      <c r="P8597">
        <v>1</v>
      </c>
      <c r="Q8597">
        <v>0</v>
      </c>
    </row>
    <row r="8598" spans="1:17" x14ac:dyDescent="0.25">
      <c r="A8598" t="s">
        <v>17508</v>
      </c>
      <c r="B8598" t="s">
        <v>72</v>
      </c>
      <c r="C8598" t="s">
        <v>133</v>
      </c>
      <c r="D8598" t="s">
        <v>526</v>
      </c>
      <c r="E8598" t="s">
        <v>563</v>
      </c>
      <c r="F8598" t="s">
        <v>525</v>
      </c>
      <c r="G8598">
        <v>24</v>
      </c>
      <c r="H8598">
        <v>0</v>
      </c>
      <c r="I8598">
        <v>0</v>
      </c>
      <c r="J8598">
        <v>0</v>
      </c>
      <c r="K8598">
        <v>0</v>
      </c>
      <c r="L8598">
        <v>0</v>
      </c>
      <c r="M8598">
        <v>0</v>
      </c>
      <c r="N8598">
        <v>0</v>
      </c>
      <c r="O8598">
        <v>0</v>
      </c>
      <c r="P8598">
        <v>0</v>
      </c>
      <c r="Q8598">
        <v>0</v>
      </c>
    </row>
    <row r="8599" spans="1:17" x14ac:dyDescent="0.25">
      <c r="A8599" t="s">
        <v>23888</v>
      </c>
      <c r="B8599" t="s">
        <v>72</v>
      </c>
      <c r="C8599" t="s">
        <v>133</v>
      </c>
      <c r="D8599" t="s">
        <v>526</v>
      </c>
      <c r="E8599" t="s">
        <v>21471</v>
      </c>
      <c r="F8599" t="s">
        <v>396</v>
      </c>
      <c r="G8599">
        <v>0</v>
      </c>
      <c r="H8599">
        <v>15</v>
      </c>
      <c r="I8599">
        <v>0</v>
      </c>
      <c r="J8599">
        <v>11</v>
      </c>
      <c r="K8599">
        <v>3</v>
      </c>
      <c r="L8599">
        <v>1</v>
      </c>
      <c r="M8599">
        <v>0</v>
      </c>
      <c r="N8599">
        <v>0</v>
      </c>
      <c r="O8599">
        <v>0</v>
      </c>
      <c r="P8599">
        <v>0</v>
      </c>
      <c r="Q8599">
        <v>0</v>
      </c>
    </row>
    <row r="8600" spans="1:17" x14ac:dyDescent="0.25">
      <c r="A8600" t="s">
        <v>23889</v>
      </c>
      <c r="B8600" t="s">
        <v>72</v>
      </c>
      <c r="C8600" t="s">
        <v>133</v>
      </c>
      <c r="D8600" t="s">
        <v>526</v>
      </c>
      <c r="E8600" t="s">
        <v>21471</v>
      </c>
      <c r="F8600" t="s">
        <v>4236</v>
      </c>
      <c r="G8600">
        <v>0</v>
      </c>
      <c r="H8600">
        <v>15</v>
      </c>
      <c r="I8600">
        <v>0</v>
      </c>
      <c r="J8600">
        <v>11</v>
      </c>
      <c r="K8600">
        <v>2</v>
      </c>
      <c r="L8600">
        <v>2</v>
      </c>
      <c r="M8600">
        <v>0</v>
      </c>
      <c r="N8600">
        <v>0</v>
      </c>
      <c r="O8600">
        <v>0</v>
      </c>
      <c r="P8600">
        <v>0</v>
      </c>
      <c r="Q8600">
        <v>0</v>
      </c>
    </row>
    <row r="8601" spans="1:17" x14ac:dyDescent="0.25">
      <c r="A8601" t="s">
        <v>23890</v>
      </c>
      <c r="B8601" t="s">
        <v>72</v>
      </c>
      <c r="C8601" t="s">
        <v>133</v>
      </c>
      <c r="D8601" t="s">
        <v>526</v>
      </c>
      <c r="E8601" t="s">
        <v>21471</v>
      </c>
      <c r="F8601" t="s">
        <v>4238</v>
      </c>
      <c r="G8601">
        <v>0</v>
      </c>
      <c r="H8601">
        <v>0</v>
      </c>
      <c r="I8601">
        <v>0</v>
      </c>
      <c r="J8601">
        <v>0</v>
      </c>
      <c r="K8601">
        <v>0</v>
      </c>
      <c r="L8601">
        <v>0</v>
      </c>
      <c r="M8601">
        <v>15</v>
      </c>
      <c r="N8601">
        <v>0</v>
      </c>
      <c r="O8601">
        <v>0</v>
      </c>
      <c r="P8601">
        <v>0</v>
      </c>
      <c r="Q8601">
        <v>0</v>
      </c>
    </row>
    <row r="8602" spans="1:17" x14ac:dyDescent="0.25">
      <c r="A8602" t="s">
        <v>23891</v>
      </c>
      <c r="B8602" t="s">
        <v>72</v>
      </c>
      <c r="C8602" t="s">
        <v>133</v>
      </c>
      <c r="D8602" t="s">
        <v>526</v>
      </c>
      <c r="E8602" t="s">
        <v>21471</v>
      </c>
      <c r="F8602" t="s">
        <v>397</v>
      </c>
      <c r="G8602">
        <v>0</v>
      </c>
      <c r="H8602">
        <v>15</v>
      </c>
      <c r="I8602">
        <v>0</v>
      </c>
      <c r="J8602">
        <v>11</v>
      </c>
      <c r="K8602">
        <v>2</v>
      </c>
      <c r="L8602">
        <v>2</v>
      </c>
      <c r="M8602">
        <v>0</v>
      </c>
      <c r="N8602">
        <v>0</v>
      </c>
      <c r="O8602">
        <v>0</v>
      </c>
      <c r="P8602">
        <v>0</v>
      </c>
      <c r="Q8602">
        <v>0</v>
      </c>
    </row>
    <row r="8603" spans="1:17" x14ac:dyDescent="0.25">
      <c r="A8603" t="s">
        <v>23892</v>
      </c>
      <c r="B8603" t="s">
        <v>72</v>
      </c>
      <c r="C8603" t="s">
        <v>133</v>
      </c>
      <c r="D8603" t="s">
        <v>526</v>
      </c>
      <c r="E8603" t="s">
        <v>21471</v>
      </c>
      <c r="F8603" t="s">
        <v>398</v>
      </c>
      <c r="G8603">
        <v>0</v>
      </c>
      <c r="H8603">
        <v>15</v>
      </c>
      <c r="I8603">
        <v>0</v>
      </c>
      <c r="J8603">
        <v>11</v>
      </c>
      <c r="K8603">
        <v>2</v>
      </c>
      <c r="L8603">
        <v>2</v>
      </c>
      <c r="M8603">
        <v>0</v>
      </c>
      <c r="N8603">
        <v>0</v>
      </c>
      <c r="O8603">
        <v>0</v>
      </c>
      <c r="P8603">
        <v>0</v>
      </c>
      <c r="Q8603">
        <v>0</v>
      </c>
    </row>
    <row r="8604" spans="1:17" x14ac:dyDescent="0.25">
      <c r="A8604" t="s">
        <v>23893</v>
      </c>
      <c r="B8604" t="s">
        <v>72</v>
      </c>
      <c r="C8604" t="s">
        <v>133</v>
      </c>
      <c r="D8604" t="s">
        <v>526</v>
      </c>
      <c r="E8604" t="s">
        <v>21471</v>
      </c>
      <c r="F8604" t="s">
        <v>4242</v>
      </c>
      <c r="G8604">
        <v>0</v>
      </c>
      <c r="H8604">
        <v>0</v>
      </c>
      <c r="I8604">
        <v>0</v>
      </c>
      <c r="J8604">
        <v>0</v>
      </c>
      <c r="K8604">
        <v>0</v>
      </c>
      <c r="L8604">
        <v>0</v>
      </c>
      <c r="M8604">
        <v>15</v>
      </c>
      <c r="N8604">
        <v>0</v>
      </c>
      <c r="O8604">
        <v>0</v>
      </c>
      <c r="P8604">
        <v>0</v>
      </c>
      <c r="Q8604">
        <v>0</v>
      </c>
    </row>
    <row r="8605" spans="1:17" x14ac:dyDescent="0.25">
      <c r="A8605" t="s">
        <v>23894</v>
      </c>
      <c r="B8605" t="s">
        <v>72</v>
      </c>
      <c r="C8605" t="s">
        <v>133</v>
      </c>
      <c r="D8605" t="s">
        <v>526</v>
      </c>
      <c r="E8605" t="s">
        <v>21471</v>
      </c>
      <c r="F8605" t="s">
        <v>399</v>
      </c>
      <c r="G8605">
        <v>0</v>
      </c>
      <c r="H8605">
        <v>15</v>
      </c>
      <c r="I8605">
        <v>0</v>
      </c>
      <c r="J8605">
        <v>11</v>
      </c>
      <c r="K8605">
        <v>3</v>
      </c>
      <c r="L8605">
        <v>1</v>
      </c>
      <c r="M8605">
        <v>0</v>
      </c>
      <c r="N8605">
        <v>0</v>
      </c>
      <c r="O8605">
        <v>0</v>
      </c>
      <c r="P8605">
        <v>0</v>
      </c>
      <c r="Q8605">
        <v>0</v>
      </c>
    </row>
    <row r="8606" spans="1:17" x14ac:dyDescent="0.25">
      <c r="A8606" t="s">
        <v>23895</v>
      </c>
      <c r="B8606" t="s">
        <v>72</v>
      </c>
      <c r="C8606" t="s">
        <v>133</v>
      </c>
      <c r="D8606" t="s">
        <v>526</v>
      </c>
      <c r="E8606" t="s">
        <v>21471</v>
      </c>
      <c r="F8606" t="s">
        <v>4245</v>
      </c>
      <c r="G8606">
        <v>0</v>
      </c>
      <c r="H8606">
        <v>0</v>
      </c>
      <c r="I8606">
        <v>0</v>
      </c>
      <c r="J8606">
        <v>0</v>
      </c>
      <c r="K8606">
        <v>0</v>
      </c>
      <c r="L8606">
        <v>0</v>
      </c>
      <c r="M8606">
        <v>15</v>
      </c>
      <c r="N8606">
        <v>0</v>
      </c>
      <c r="O8606">
        <v>0</v>
      </c>
      <c r="P8606">
        <v>0</v>
      </c>
      <c r="Q8606">
        <v>0</v>
      </c>
    </row>
    <row r="8607" spans="1:17" x14ac:dyDescent="0.25">
      <c r="A8607" t="s">
        <v>23896</v>
      </c>
      <c r="B8607" t="s">
        <v>72</v>
      </c>
      <c r="C8607" t="s">
        <v>133</v>
      </c>
      <c r="D8607" t="s">
        <v>526</v>
      </c>
      <c r="E8607" t="s">
        <v>21471</v>
      </c>
      <c r="F8607" t="s">
        <v>394</v>
      </c>
      <c r="G8607">
        <v>0</v>
      </c>
      <c r="H8607">
        <v>0</v>
      </c>
      <c r="I8607">
        <v>0</v>
      </c>
      <c r="J8607">
        <v>0</v>
      </c>
      <c r="K8607">
        <v>0</v>
      </c>
      <c r="L8607">
        <v>0</v>
      </c>
      <c r="M8607">
        <v>0</v>
      </c>
      <c r="N8607">
        <v>11</v>
      </c>
      <c r="O8607">
        <v>9</v>
      </c>
      <c r="P8607">
        <v>1</v>
      </c>
      <c r="Q8607">
        <v>1</v>
      </c>
    </row>
    <row r="8608" spans="1:17" x14ac:dyDescent="0.25">
      <c r="A8608" t="s">
        <v>23897</v>
      </c>
      <c r="B8608" t="s">
        <v>72</v>
      </c>
      <c r="C8608" t="s">
        <v>133</v>
      </c>
      <c r="D8608" t="s">
        <v>526</v>
      </c>
      <c r="E8608" t="s">
        <v>21471</v>
      </c>
      <c r="F8608" t="s">
        <v>395</v>
      </c>
      <c r="G8608">
        <v>0</v>
      </c>
      <c r="H8608">
        <v>0</v>
      </c>
      <c r="I8608">
        <v>0</v>
      </c>
      <c r="J8608">
        <v>0</v>
      </c>
      <c r="K8608">
        <v>0</v>
      </c>
      <c r="L8608">
        <v>0</v>
      </c>
      <c r="M8608">
        <v>0</v>
      </c>
      <c r="N8608">
        <v>9</v>
      </c>
      <c r="O8608">
        <v>7</v>
      </c>
      <c r="P8608">
        <v>1</v>
      </c>
      <c r="Q8608">
        <v>1</v>
      </c>
    </row>
    <row r="8609" spans="1:17" x14ac:dyDescent="0.25">
      <c r="A8609" t="s">
        <v>23898</v>
      </c>
      <c r="B8609" t="s">
        <v>72</v>
      </c>
      <c r="C8609" t="s">
        <v>133</v>
      </c>
      <c r="D8609" t="s">
        <v>526</v>
      </c>
      <c r="E8609" t="s">
        <v>21471</v>
      </c>
      <c r="F8609" t="s">
        <v>525</v>
      </c>
      <c r="G8609">
        <v>15</v>
      </c>
      <c r="H8609">
        <v>0</v>
      </c>
      <c r="I8609">
        <v>0</v>
      </c>
      <c r="J8609">
        <v>0</v>
      </c>
      <c r="K8609">
        <v>0</v>
      </c>
      <c r="L8609">
        <v>0</v>
      </c>
      <c r="M8609">
        <v>0</v>
      </c>
      <c r="N8609">
        <v>0</v>
      </c>
      <c r="O8609">
        <v>0</v>
      </c>
      <c r="P8609">
        <v>0</v>
      </c>
      <c r="Q8609">
        <v>0</v>
      </c>
    </row>
    <row r="8610" spans="1:17" x14ac:dyDescent="0.25">
      <c r="A8610" t="s">
        <v>17509</v>
      </c>
      <c r="B8610" t="s">
        <v>72</v>
      </c>
      <c r="C8610" t="s">
        <v>133</v>
      </c>
      <c r="D8610" t="s">
        <v>527</v>
      </c>
      <c r="E8610" t="s">
        <v>563</v>
      </c>
      <c r="F8610" t="s">
        <v>528</v>
      </c>
      <c r="G8610">
        <v>0</v>
      </c>
      <c r="H8610">
        <v>0</v>
      </c>
      <c r="I8610">
        <v>0</v>
      </c>
      <c r="J8610">
        <v>0</v>
      </c>
      <c r="K8610">
        <v>0</v>
      </c>
      <c r="L8610">
        <v>0</v>
      </c>
      <c r="M8610">
        <v>0</v>
      </c>
      <c r="N8610">
        <v>1</v>
      </c>
      <c r="O8610">
        <v>1</v>
      </c>
      <c r="P8610">
        <v>0</v>
      </c>
      <c r="Q8610">
        <v>0</v>
      </c>
    </row>
    <row r="8611" spans="1:17" x14ac:dyDescent="0.25">
      <c r="A8611" t="s">
        <v>17510</v>
      </c>
      <c r="B8611" t="s">
        <v>72</v>
      </c>
      <c r="C8611" t="s">
        <v>133</v>
      </c>
      <c r="D8611" t="s">
        <v>527</v>
      </c>
      <c r="E8611" t="s">
        <v>563</v>
      </c>
      <c r="F8611" t="s">
        <v>525</v>
      </c>
      <c r="G8611">
        <v>1</v>
      </c>
      <c r="H8611">
        <v>0</v>
      </c>
      <c r="I8611">
        <v>0</v>
      </c>
      <c r="J8611">
        <v>0</v>
      </c>
      <c r="K8611">
        <v>0</v>
      </c>
      <c r="L8611">
        <v>0</v>
      </c>
      <c r="M8611">
        <v>0</v>
      </c>
      <c r="N8611">
        <v>0</v>
      </c>
      <c r="O8611">
        <v>0</v>
      </c>
      <c r="P8611">
        <v>0</v>
      </c>
      <c r="Q8611">
        <v>0</v>
      </c>
    </row>
    <row r="8612" spans="1:17" x14ac:dyDescent="0.25">
      <c r="A8612" t="s">
        <v>19056</v>
      </c>
      <c r="B8612" t="s">
        <v>72</v>
      </c>
      <c r="C8612" t="s">
        <v>194</v>
      </c>
      <c r="D8612" t="s">
        <v>526</v>
      </c>
      <c r="E8612" t="s">
        <v>563</v>
      </c>
      <c r="F8612" t="s">
        <v>4236</v>
      </c>
      <c r="G8612">
        <v>0</v>
      </c>
      <c r="H8612">
        <v>31</v>
      </c>
      <c r="I8612">
        <v>1</v>
      </c>
      <c r="J8612">
        <v>27</v>
      </c>
      <c r="K8612">
        <v>2</v>
      </c>
      <c r="L8612">
        <v>1</v>
      </c>
      <c r="M8612">
        <v>0</v>
      </c>
      <c r="N8612">
        <v>0</v>
      </c>
      <c r="O8612">
        <v>0</v>
      </c>
      <c r="P8612">
        <v>0</v>
      </c>
      <c r="Q8612">
        <v>0</v>
      </c>
    </row>
    <row r="8613" spans="1:17" x14ac:dyDescent="0.25">
      <c r="A8613" t="s">
        <v>19057</v>
      </c>
      <c r="B8613" t="s">
        <v>72</v>
      </c>
      <c r="C8613" t="s">
        <v>194</v>
      </c>
      <c r="D8613" t="s">
        <v>526</v>
      </c>
      <c r="E8613" t="s">
        <v>563</v>
      </c>
      <c r="F8613" t="s">
        <v>4238</v>
      </c>
      <c r="G8613">
        <v>0</v>
      </c>
      <c r="H8613">
        <v>0</v>
      </c>
      <c r="I8613">
        <v>0</v>
      </c>
      <c r="J8613">
        <v>0</v>
      </c>
      <c r="K8613">
        <v>0</v>
      </c>
      <c r="L8613">
        <v>0</v>
      </c>
      <c r="M8613">
        <v>31</v>
      </c>
      <c r="N8613">
        <v>0</v>
      </c>
      <c r="O8613">
        <v>0</v>
      </c>
      <c r="P8613">
        <v>0</v>
      </c>
      <c r="Q8613">
        <v>0</v>
      </c>
    </row>
    <row r="8614" spans="1:17" x14ac:dyDescent="0.25">
      <c r="A8614" t="s">
        <v>19058</v>
      </c>
      <c r="B8614" t="s">
        <v>72</v>
      </c>
      <c r="C8614" t="s">
        <v>194</v>
      </c>
      <c r="D8614" t="s">
        <v>526</v>
      </c>
      <c r="E8614" t="s">
        <v>563</v>
      </c>
      <c r="F8614" t="s">
        <v>397</v>
      </c>
      <c r="G8614">
        <v>0</v>
      </c>
      <c r="H8614">
        <v>31</v>
      </c>
      <c r="I8614">
        <v>1</v>
      </c>
      <c r="J8614">
        <v>27</v>
      </c>
      <c r="K8614">
        <v>2</v>
      </c>
      <c r="L8614">
        <v>1</v>
      </c>
      <c r="M8614">
        <v>0</v>
      </c>
      <c r="N8614">
        <v>0</v>
      </c>
      <c r="O8614">
        <v>0</v>
      </c>
      <c r="P8614">
        <v>0</v>
      </c>
      <c r="Q8614">
        <v>0</v>
      </c>
    </row>
    <row r="8615" spans="1:17" x14ac:dyDescent="0.25">
      <c r="A8615" t="s">
        <v>19059</v>
      </c>
      <c r="B8615" t="s">
        <v>72</v>
      </c>
      <c r="C8615" t="s">
        <v>194</v>
      </c>
      <c r="D8615" t="s">
        <v>526</v>
      </c>
      <c r="E8615" t="s">
        <v>563</v>
      </c>
      <c r="F8615" t="s">
        <v>398</v>
      </c>
      <c r="G8615">
        <v>0</v>
      </c>
      <c r="H8615">
        <v>31</v>
      </c>
      <c r="I8615">
        <v>1</v>
      </c>
      <c r="J8615">
        <v>27</v>
      </c>
      <c r="K8615">
        <v>2</v>
      </c>
      <c r="L8615">
        <v>1</v>
      </c>
      <c r="M8615">
        <v>0</v>
      </c>
      <c r="N8615">
        <v>0</v>
      </c>
      <c r="O8615">
        <v>0</v>
      </c>
      <c r="P8615">
        <v>0</v>
      </c>
      <c r="Q8615">
        <v>0</v>
      </c>
    </row>
    <row r="8616" spans="1:17" x14ac:dyDescent="0.25">
      <c r="A8616" t="s">
        <v>13276</v>
      </c>
      <c r="B8616" t="s">
        <v>72</v>
      </c>
      <c r="C8616" t="s">
        <v>194</v>
      </c>
      <c r="D8616" t="s">
        <v>526</v>
      </c>
      <c r="E8616" t="s">
        <v>563</v>
      </c>
      <c r="F8616" t="s">
        <v>4242</v>
      </c>
      <c r="G8616">
        <v>0</v>
      </c>
      <c r="H8616">
        <v>0</v>
      </c>
      <c r="I8616">
        <v>0</v>
      </c>
      <c r="J8616">
        <v>0</v>
      </c>
      <c r="K8616">
        <v>0</v>
      </c>
      <c r="L8616">
        <v>0</v>
      </c>
      <c r="M8616">
        <v>31</v>
      </c>
      <c r="N8616">
        <v>0</v>
      </c>
      <c r="O8616">
        <v>0</v>
      </c>
      <c r="P8616">
        <v>0</v>
      </c>
      <c r="Q8616">
        <v>0</v>
      </c>
    </row>
    <row r="8617" spans="1:17" x14ac:dyDescent="0.25">
      <c r="A8617" t="s">
        <v>13277</v>
      </c>
      <c r="B8617" t="s">
        <v>72</v>
      </c>
      <c r="C8617" t="s">
        <v>194</v>
      </c>
      <c r="D8617" t="s">
        <v>526</v>
      </c>
      <c r="E8617" t="s">
        <v>563</v>
      </c>
      <c r="F8617" t="s">
        <v>399</v>
      </c>
      <c r="G8617">
        <v>0</v>
      </c>
      <c r="H8617">
        <v>31</v>
      </c>
      <c r="I8617">
        <v>1</v>
      </c>
      <c r="J8617">
        <v>27</v>
      </c>
      <c r="K8617">
        <v>3</v>
      </c>
      <c r="L8617">
        <v>0</v>
      </c>
      <c r="M8617">
        <v>0</v>
      </c>
      <c r="N8617">
        <v>0</v>
      </c>
      <c r="O8617">
        <v>0</v>
      </c>
      <c r="P8617">
        <v>0</v>
      </c>
      <c r="Q8617">
        <v>0</v>
      </c>
    </row>
    <row r="8618" spans="1:17" x14ac:dyDescent="0.25">
      <c r="A8618" t="s">
        <v>13278</v>
      </c>
      <c r="B8618" t="s">
        <v>72</v>
      </c>
      <c r="C8618" t="s">
        <v>194</v>
      </c>
      <c r="D8618" t="s">
        <v>526</v>
      </c>
      <c r="E8618" t="s">
        <v>563</v>
      </c>
      <c r="F8618" t="s">
        <v>4245</v>
      </c>
      <c r="G8618">
        <v>0</v>
      </c>
      <c r="H8618">
        <v>0</v>
      </c>
      <c r="I8618">
        <v>0</v>
      </c>
      <c r="J8618">
        <v>0</v>
      </c>
      <c r="K8618">
        <v>0</v>
      </c>
      <c r="L8618">
        <v>0</v>
      </c>
      <c r="M8618">
        <v>31</v>
      </c>
      <c r="N8618">
        <v>0</v>
      </c>
      <c r="O8618">
        <v>0</v>
      </c>
      <c r="P8618">
        <v>0</v>
      </c>
      <c r="Q8618">
        <v>0</v>
      </c>
    </row>
    <row r="8619" spans="1:17" x14ac:dyDescent="0.25">
      <c r="A8619" t="s">
        <v>13279</v>
      </c>
      <c r="B8619" t="s">
        <v>72</v>
      </c>
      <c r="C8619" t="s">
        <v>194</v>
      </c>
      <c r="D8619" t="s">
        <v>526</v>
      </c>
      <c r="E8619" t="s">
        <v>563</v>
      </c>
      <c r="F8619" t="s">
        <v>394</v>
      </c>
      <c r="G8619">
        <v>0</v>
      </c>
      <c r="H8619">
        <v>0</v>
      </c>
      <c r="I8619">
        <v>0</v>
      </c>
      <c r="J8619">
        <v>0</v>
      </c>
      <c r="K8619">
        <v>0</v>
      </c>
      <c r="L8619">
        <v>0</v>
      </c>
      <c r="M8619">
        <v>0</v>
      </c>
      <c r="N8619">
        <v>25</v>
      </c>
      <c r="O8619">
        <v>24</v>
      </c>
      <c r="P8619">
        <v>1</v>
      </c>
      <c r="Q8619">
        <v>0</v>
      </c>
    </row>
    <row r="8620" spans="1:17" x14ac:dyDescent="0.25">
      <c r="A8620" t="s">
        <v>13280</v>
      </c>
      <c r="B8620" t="s">
        <v>72</v>
      </c>
      <c r="C8620" t="s">
        <v>194</v>
      </c>
      <c r="D8620" t="s">
        <v>526</v>
      </c>
      <c r="E8620" t="s">
        <v>563</v>
      </c>
      <c r="F8620" t="s">
        <v>395</v>
      </c>
      <c r="G8620">
        <v>0</v>
      </c>
      <c r="H8620">
        <v>0</v>
      </c>
      <c r="I8620">
        <v>0</v>
      </c>
      <c r="J8620">
        <v>0</v>
      </c>
      <c r="K8620">
        <v>0</v>
      </c>
      <c r="L8620">
        <v>0</v>
      </c>
      <c r="M8620">
        <v>0</v>
      </c>
      <c r="N8620">
        <v>20</v>
      </c>
      <c r="O8620">
        <v>19</v>
      </c>
      <c r="P8620">
        <v>1</v>
      </c>
      <c r="Q8620">
        <v>0</v>
      </c>
    </row>
    <row r="8621" spans="1:17" x14ac:dyDescent="0.25">
      <c r="A8621" t="s">
        <v>13281</v>
      </c>
      <c r="B8621" t="s">
        <v>72</v>
      </c>
      <c r="C8621" t="s">
        <v>194</v>
      </c>
      <c r="D8621" t="s">
        <v>526</v>
      </c>
      <c r="E8621" t="s">
        <v>563</v>
      </c>
      <c r="F8621" t="s">
        <v>525</v>
      </c>
      <c r="G8621">
        <v>31</v>
      </c>
      <c r="H8621">
        <v>0</v>
      </c>
      <c r="I8621">
        <v>0</v>
      </c>
      <c r="J8621">
        <v>0</v>
      </c>
      <c r="K8621">
        <v>0</v>
      </c>
      <c r="L8621">
        <v>0</v>
      </c>
      <c r="M8621">
        <v>0</v>
      </c>
      <c r="N8621">
        <v>0</v>
      </c>
      <c r="O8621">
        <v>0</v>
      </c>
      <c r="P8621">
        <v>0</v>
      </c>
      <c r="Q8621">
        <v>0</v>
      </c>
    </row>
    <row r="8622" spans="1:17" x14ac:dyDescent="0.25">
      <c r="A8622" t="s">
        <v>23899</v>
      </c>
      <c r="B8622" t="s">
        <v>72</v>
      </c>
      <c r="C8622" t="s">
        <v>194</v>
      </c>
      <c r="D8622" t="s">
        <v>526</v>
      </c>
      <c r="E8622" t="s">
        <v>21471</v>
      </c>
      <c r="F8622" t="s">
        <v>396</v>
      </c>
      <c r="G8622">
        <v>0</v>
      </c>
      <c r="H8622">
        <v>41</v>
      </c>
      <c r="I8622">
        <v>4</v>
      </c>
      <c r="J8622">
        <v>31</v>
      </c>
      <c r="K8622">
        <v>4</v>
      </c>
      <c r="L8622">
        <v>2</v>
      </c>
      <c r="M8622">
        <v>0</v>
      </c>
      <c r="N8622">
        <v>0</v>
      </c>
      <c r="O8622">
        <v>0</v>
      </c>
      <c r="P8622">
        <v>0</v>
      </c>
      <c r="Q8622">
        <v>0</v>
      </c>
    </row>
    <row r="8623" spans="1:17" x14ac:dyDescent="0.25">
      <c r="A8623" t="s">
        <v>23900</v>
      </c>
      <c r="B8623" t="s">
        <v>72</v>
      </c>
      <c r="C8623" t="s">
        <v>194</v>
      </c>
      <c r="D8623" t="s">
        <v>526</v>
      </c>
      <c r="E8623" t="s">
        <v>21471</v>
      </c>
      <c r="F8623" t="s">
        <v>4236</v>
      </c>
      <c r="G8623">
        <v>0</v>
      </c>
      <c r="H8623">
        <v>41</v>
      </c>
      <c r="I8623">
        <v>2</v>
      </c>
      <c r="J8623">
        <v>33</v>
      </c>
      <c r="K8623">
        <v>4</v>
      </c>
      <c r="L8623">
        <v>2</v>
      </c>
      <c r="M8623">
        <v>0</v>
      </c>
      <c r="N8623">
        <v>0</v>
      </c>
      <c r="O8623">
        <v>0</v>
      </c>
      <c r="P8623">
        <v>0</v>
      </c>
      <c r="Q8623">
        <v>0</v>
      </c>
    </row>
    <row r="8624" spans="1:17" x14ac:dyDescent="0.25">
      <c r="A8624" t="s">
        <v>23901</v>
      </c>
      <c r="B8624" t="s">
        <v>72</v>
      </c>
      <c r="C8624" t="s">
        <v>194</v>
      </c>
      <c r="D8624" t="s">
        <v>526</v>
      </c>
      <c r="E8624" t="s">
        <v>21471</v>
      </c>
      <c r="F8624" t="s">
        <v>4238</v>
      </c>
      <c r="G8624">
        <v>0</v>
      </c>
      <c r="H8624">
        <v>0</v>
      </c>
      <c r="I8624">
        <v>0</v>
      </c>
      <c r="J8624">
        <v>0</v>
      </c>
      <c r="K8624">
        <v>0</v>
      </c>
      <c r="L8624">
        <v>0</v>
      </c>
      <c r="M8624">
        <v>41</v>
      </c>
      <c r="N8624">
        <v>0</v>
      </c>
      <c r="O8624">
        <v>0</v>
      </c>
      <c r="P8624">
        <v>0</v>
      </c>
      <c r="Q8624">
        <v>0</v>
      </c>
    </row>
    <row r="8625" spans="1:17" x14ac:dyDescent="0.25">
      <c r="A8625" t="s">
        <v>23902</v>
      </c>
      <c r="B8625" t="s">
        <v>72</v>
      </c>
      <c r="C8625" t="s">
        <v>194</v>
      </c>
      <c r="D8625" t="s">
        <v>526</v>
      </c>
      <c r="E8625" t="s">
        <v>21471</v>
      </c>
      <c r="F8625" t="s">
        <v>397</v>
      </c>
      <c r="G8625">
        <v>0</v>
      </c>
      <c r="H8625">
        <v>41</v>
      </c>
      <c r="I8625">
        <v>2</v>
      </c>
      <c r="J8625">
        <v>33</v>
      </c>
      <c r="K8625">
        <v>4</v>
      </c>
      <c r="L8625">
        <v>2</v>
      </c>
      <c r="M8625">
        <v>0</v>
      </c>
      <c r="N8625">
        <v>0</v>
      </c>
      <c r="O8625">
        <v>0</v>
      </c>
      <c r="P8625">
        <v>0</v>
      </c>
      <c r="Q8625">
        <v>0</v>
      </c>
    </row>
    <row r="8626" spans="1:17" x14ac:dyDescent="0.25">
      <c r="A8626" t="s">
        <v>23903</v>
      </c>
      <c r="B8626" t="s">
        <v>72</v>
      </c>
      <c r="C8626" t="s">
        <v>194</v>
      </c>
      <c r="D8626" t="s">
        <v>526</v>
      </c>
      <c r="E8626" t="s">
        <v>21471</v>
      </c>
      <c r="F8626" t="s">
        <v>398</v>
      </c>
      <c r="G8626">
        <v>0</v>
      </c>
      <c r="H8626">
        <v>41</v>
      </c>
      <c r="I8626">
        <v>2</v>
      </c>
      <c r="J8626">
        <v>33</v>
      </c>
      <c r="K8626">
        <v>4</v>
      </c>
      <c r="L8626">
        <v>2</v>
      </c>
      <c r="M8626">
        <v>0</v>
      </c>
      <c r="N8626">
        <v>0</v>
      </c>
      <c r="O8626">
        <v>0</v>
      </c>
      <c r="P8626">
        <v>0</v>
      </c>
      <c r="Q8626">
        <v>0</v>
      </c>
    </row>
    <row r="8627" spans="1:17" x14ac:dyDescent="0.25">
      <c r="A8627" t="s">
        <v>23904</v>
      </c>
      <c r="B8627" t="s">
        <v>72</v>
      </c>
      <c r="C8627" t="s">
        <v>194</v>
      </c>
      <c r="D8627" t="s">
        <v>526</v>
      </c>
      <c r="E8627" t="s">
        <v>21471</v>
      </c>
      <c r="F8627" t="s">
        <v>4242</v>
      </c>
      <c r="G8627">
        <v>0</v>
      </c>
      <c r="H8627">
        <v>0</v>
      </c>
      <c r="I8627">
        <v>0</v>
      </c>
      <c r="J8627">
        <v>0</v>
      </c>
      <c r="K8627">
        <v>0</v>
      </c>
      <c r="L8627">
        <v>0</v>
      </c>
      <c r="M8627">
        <v>41</v>
      </c>
      <c r="N8627">
        <v>0</v>
      </c>
      <c r="O8627">
        <v>0</v>
      </c>
      <c r="P8627">
        <v>0</v>
      </c>
      <c r="Q8627">
        <v>0</v>
      </c>
    </row>
    <row r="8628" spans="1:17" x14ac:dyDescent="0.25">
      <c r="A8628" t="s">
        <v>23905</v>
      </c>
      <c r="B8628" t="s">
        <v>72</v>
      </c>
      <c r="C8628" t="s">
        <v>194</v>
      </c>
      <c r="D8628" t="s">
        <v>526</v>
      </c>
      <c r="E8628" t="s">
        <v>21471</v>
      </c>
      <c r="F8628" t="s">
        <v>399</v>
      </c>
      <c r="G8628">
        <v>0</v>
      </c>
      <c r="H8628">
        <v>41</v>
      </c>
      <c r="I8628">
        <v>2</v>
      </c>
      <c r="J8628">
        <v>33</v>
      </c>
      <c r="K8628">
        <v>4</v>
      </c>
      <c r="L8628">
        <v>2</v>
      </c>
      <c r="M8628">
        <v>0</v>
      </c>
      <c r="N8628">
        <v>0</v>
      </c>
      <c r="O8628">
        <v>0</v>
      </c>
      <c r="P8628">
        <v>0</v>
      </c>
      <c r="Q8628">
        <v>0</v>
      </c>
    </row>
    <row r="8629" spans="1:17" x14ac:dyDescent="0.25">
      <c r="A8629" t="s">
        <v>23906</v>
      </c>
      <c r="B8629" t="s">
        <v>72</v>
      </c>
      <c r="C8629" t="s">
        <v>194</v>
      </c>
      <c r="D8629" t="s">
        <v>526</v>
      </c>
      <c r="E8629" t="s">
        <v>21471</v>
      </c>
      <c r="F8629" t="s">
        <v>4245</v>
      </c>
      <c r="G8629">
        <v>0</v>
      </c>
      <c r="H8629">
        <v>0</v>
      </c>
      <c r="I8629">
        <v>0</v>
      </c>
      <c r="J8629">
        <v>0</v>
      </c>
      <c r="K8629">
        <v>0</v>
      </c>
      <c r="L8629">
        <v>0</v>
      </c>
      <c r="M8629">
        <v>41</v>
      </c>
      <c r="N8629">
        <v>0</v>
      </c>
      <c r="O8629">
        <v>0</v>
      </c>
      <c r="P8629">
        <v>0</v>
      </c>
      <c r="Q8629">
        <v>0</v>
      </c>
    </row>
    <row r="8630" spans="1:17" x14ac:dyDescent="0.25">
      <c r="A8630" t="s">
        <v>23907</v>
      </c>
      <c r="B8630" t="s">
        <v>72</v>
      </c>
      <c r="C8630" t="s">
        <v>194</v>
      </c>
      <c r="D8630" t="s">
        <v>526</v>
      </c>
      <c r="E8630" t="s">
        <v>21471</v>
      </c>
      <c r="F8630" t="s">
        <v>394</v>
      </c>
      <c r="G8630">
        <v>0</v>
      </c>
      <c r="H8630">
        <v>0</v>
      </c>
      <c r="I8630">
        <v>0</v>
      </c>
      <c r="J8630">
        <v>0</v>
      </c>
      <c r="K8630">
        <v>0</v>
      </c>
      <c r="L8630">
        <v>0</v>
      </c>
      <c r="M8630">
        <v>0</v>
      </c>
      <c r="N8630">
        <v>34</v>
      </c>
      <c r="O8630">
        <v>34</v>
      </c>
      <c r="P8630">
        <v>0</v>
      </c>
      <c r="Q8630">
        <v>0</v>
      </c>
    </row>
    <row r="8631" spans="1:17" x14ac:dyDescent="0.25">
      <c r="A8631" t="s">
        <v>23908</v>
      </c>
      <c r="B8631" t="s">
        <v>72</v>
      </c>
      <c r="C8631" t="s">
        <v>194</v>
      </c>
      <c r="D8631" t="s">
        <v>526</v>
      </c>
      <c r="E8631" t="s">
        <v>21471</v>
      </c>
      <c r="F8631" t="s">
        <v>395</v>
      </c>
      <c r="G8631">
        <v>0</v>
      </c>
      <c r="H8631">
        <v>0</v>
      </c>
      <c r="I8631">
        <v>0</v>
      </c>
      <c r="J8631">
        <v>0</v>
      </c>
      <c r="K8631">
        <v>0</v>
      </c>
      <c r="L8631">
        <v>0</v>
      </c>
      <c r="M8631">
        <v>0</v>
      </c>
      <c r="N8631">
        <v>28</v>
      </c>
      <c r="O8631">
        <v>28</v>
      </c>
      <c r="P8631">
        <v>0</v>
      </c>
      <c r="Q8631">
        <v>0</v>
      </c>
    </row>
    <row r="8632" spans="1:17" x14ac:dyDescent="0.25">
      <c r="A8632" t="s">
        <v>23909</v>
      </c>
      <c r="B8632" t="s">
        <v>72</v>
      </c>
      <c r="C8632" t="s">
        <v>194</v>
      </c>
      <c r="D8632" t="s">
        <v>526</v>
      </c>
      <c r="E8632" t="s">
        <v>21471</v>
      </c>
      <c r="F8632" t="s">
        <v>525</v>
      </c>
      <c r="G8632">
        <v>41</v>
      </c>
      <c r="H8632">
        <v>0</v>
      </c>
      <c r="I8632">
        <v>0</v>
      </c>
      <c r="J8632">
        <v>0</v>
      </c>
      <c r="K8632">
        <v>0</v>
      </c>
      <c r="L8632">
        <v>0</v>
      </c>
      <c r="M8632">
        <v>0</v>
      </c>
      <c r="N8632">
        <v>0</v>
      </c>
      <c r="O8632">
        <v>0</v>
      </c>
      <c r="P8632">
        <v>0</v>
      </c>
      <c r="Q8632">
        <v>0</v>
      </c>
    </row>
    <row r="8633" spans="1:17" x14ac:dyDescent="0.25">
      <c r="A8633" t="s">
        <v>17511</v>
      </c>
      <c r="B8633" t="s">
        <v>72</v>
      </c>
      <c r="C8633" t="s">
        <v>194</v>
      </c>
      <c r="D8633" t="s">
        <v>527</v>
      </c>
      <c r="E8633" t="s">
        <v>563</v>
      </c>
      <c r="F8633" t="s">
        <v>528</v>
      </c>
      <c r="G8633">
        <v>0</v>
      </c>
      <c r="H8633">
        <v>0</v>
      </c>
      <c r="I8633">
        <v>0</v>
      </c>
      <c r="J8633">
        <v>0</v>
      </c>
      <c r="K8633">
        <v>0</v>
      </c>
      <c r="L8633">
        <v>0</v>
      </c>
      <c r="M8633">
        <v>0</v>
      </c>
      <c r="N8633">
        <v>3</v>
      </c>
      <c r="O8633">
        <v>2</v>
      </c>
      <c r="P8633">
        <v>1</v>
      </c>
      <c r="Q8633">
        <v>0</v>
      </c>
    </row>
    <row r="8634" spans="1:17" x14ac:dyDescent="0.25">
      <c r="A8634" t="s">
        <v>17512</v>
      </c>
      <c r="B8634" t="s">
        <v>72</v>
      </c>
      <c r="C8634" t="s">
        <v>194</v>
      </c>
      <c r="D8634" t="s">
        <v>527</v>
      </c>
      <c r="E8634" t="s">
        <v>563</v>
      </c>
      <c r="F8634" t="s">
        <v>525</v>
      </c>
      <c r="G8634">
        <v>3</v>
      </c>
      <c r="H8634">
        <v>0</v>
      </c>
      <c r="I8634">
        <v>0</v>
      </c>
      <c r="J8634">
        <v>0</v>
      </c>
      <c r="K8634">
        <v>0</v>
      </c>
      <c r="L8634">
        <v>0</v>
      </c>
      <c r="M8634">
        <v>0</v>
      </c>
      <c r="N8634">
        <v>0</v>
      </c>
      <c r="O8634">
        <v>0</v>
      </c>
      <c r="P8634">
        <v>0</v>
      </c>
      <c r="Q8634">
        <v>0</v>
      </c>
    </row>
    <row r="8635" spans="1:17" x14ac:dyDescent="0.25">
      <c r="A8635" t="s">
        <v>23910</v>
      </c>
      <c r="B8635" t="s">
        <v>72</v>
      </c>
      <c r="C8635" t="s">
        <v>194</v>
      </c>
      <c r="D8635" t="s">
        <v>527</v>
      </c>
      <c r="E8635" t="s">
        <v>21471</v>
      </c>
      <c r="F8635" t="s">
        <v>528</v>
      </c>
      <c r="G8635">
        <v>0</v>
      </c>
      <c r="H8635">
        <v>0</v>
      </c>
      <c r="I8635">
        <v>0</v>
      </c>
      <c r="J8635">
        <v>0</v>
      </c>
      <c r="K8635">
        <v>0</v>
      </c>
      <c r="L8635">
        <v>0</v>
      </c>
      <c r="M8635">
        <v>0</v>
      </c>
      <c r="N8635">
        <v>2</v>
      </c>
      <c r="O8635">
        <v>2</v>
      </c>
      <c r="P8635">
        <v>0</v>
      </c>
      <c r="Q8635">
        <v>0</v>
      </c>
    </row>
    <row r="8636" spans="1:17" x14ac:dyDescent="0.25">
      <c r="A8636" t="s">
        <v>23911</v>
      </c>
      <c r="B8636" t="s">
        <v>72</v>
      </c>
      <c r="C8636" t="s">
        <v>194</v>
      </c>
      <c r="D8636" t="s">
        <v>527</v>
      </c>
      <c r="E8636" t="s">
        <v>21471</v>
      </c>
      <c r="F8636" t="s">
        <v>525</v>
      </c>
      <c r="G8636">
        <v>2</v>
      </c>
      <c r="H8636">
        <v>0</v>
      </c>
      <c r="I8636">
        <v>0</v>
      </c>
      <c r="J8636">
        <v>0</v>
      </c>
      <c r="K8636">
        <v>0</v>
      </c>
      <c r="L8636">
        <v>0</v>
      </c>
      <c r="M8636">
        <v>0</v>
      </c>
      <c r="N8636">
        <v>0</v>
      </c>
      <c r="O8636">
        <v>0</v>
      </c>
      <c r="P8636">
        <v>0</v>
      </c>
      <c r="Q8636">
        <v>0</v>
      </c>
    </row>
    <row r="8637" spans="1:17" x14ac:dyDescent="0.25">
      <c r="A8637" t="s">
        <v>17513</v>
      </c>
      <c r="B8637" t="s">
        <v>72</v>
      </c>
      <c r="C8637" t="s">
        <v>194</v>
      </c>
      <c r="D8637" t="s">
        <v>12971</v>
      </c>
      <c r="E8637" t="s">
        <v>563</v>
      </c>
      <c r="F8637" t="s">
        <v>525</v>
      </c>
      <c r="G8637">
        <v>1</v>
      </c>
      <c r="H8637">
        <v>0</v>
      </c>
      <c r="I8637">
        <v>0</v>
      </c>
      <c r="J8637">
        <v>0</v>
      </c>
      <c r="K8637">
        <v>0</v>
      </c>
      <c r="L8637">
        <v>0</v>
      </c>
      <c r="M8637">
        <v>0</v>
      </c>
      <c r="N8637">
        <v>0</v>
      </c>
      <c r="O8637">
        <v>0</v>
      </c>
      <c r="P8637">
        <v>0</v>
      </c>
      <c r="Q8637">
        <v>0</v>
      </c>
    </row>
    <row r="8638" spans="1:17" x14ac:dyDescent="0.25">
      <c r="A8638" t="s">
        <v>23912</v>
      </c>
      <c r="B8638" t="s">
        <v>72</v>
      </c>
      <c r="C8638" t="s">
        <v>194</v>
      </c>
      <c r="D8638" t="s">
        <v>12971</v>
      </c>
      <c r="E8638" t="s">
        <v>21471</v>
      </c>
      <c r="F8638" t="s">
        <v>525</v>
      </c>
      <c r="G8638">
        <v>3</v>
      </c>
      <c r="H8638">
        <v>0</v>
      </c>
      <c r="I8638">
        <v>0</v>
      </c>
      <c r="J8638">
        <v>0</v>
      </c>
      <c r="K8638">
        <v>0</v>
      </c>
      <c r="L8638">
        <v>0</v>
      </c>
      <c r="M8638">
        <v>0</v>
      </c>
      <c r="N8638">
        <v>0</v>
      </c>
      <c r="O8638">
        <v>0</v>
      </c>
      <c r="P8638">
        <v>0</v>
      </c>
      <c r="Q8638">
        <v>0</v>
      </c>
    </row>
    <row r="8639" spans="1:17" x14ac:dyDescent="0.25">
      <c r="A8639" t="s">
        <v>17514</v>
      </c>
      <c r="B8639" t="s">
        <v>72</v>
      </c>
      <c r="C8639" t="s">
        <v>195</v>
      </c>
      <c r="D8639" t="s">
        <v>529</v>
      </c>
      <c r="E8639" t="s">
        <v>563</v>
      </c>
      <c r="F8639" t="s">
        <v>525</v>
      </c>
      <c r="G8639">
        <v>3</v>
      </c>
      <c r="H8639">
        <v>0</v>
      </c>
      <c r="I8639">
        <v>0</v>
      </c>
      <c r="J8639">
        <v>0</v>
      </c>
      <c r="K8639">
        <v>0</v>
      </c>
      <c r="L8639">
        <v>0</v>
      </c>
      <c r="M8639">
        <v>0</v>
      </c>
      <c r="N8639">
        <v>0</v>
      </c>
      <c r="O8639">
        <v>0</v>
      </c>
      <c r="P8639">
        <v>0</v>
      </c>
      <c r="Q8639">
        <v>0</v>
      </c>
    </row>
    <row r="8640" spans="1:17" x14ac:dyDescent="0.25">
      <c r="A8640" t="s">
        <v>23913</v>
      </c>
      <c r="B8640" t="s">
        <v>72</v>
      </c>
      <c r="C8640" t="s">
        <v>195</v>
      </c>
      <c r="D8640" t="s">
        <v>529</v>
      </c>
      <c r="E8640" t="s">
        <v>21471</v>
      </c>
      <c r="F8640" t="s">
        <v>525</v>
      </c>
      <c r="G8640">
        <v>2</v>
      </c>
      <c r="H8640">
        <v>0</v>
      </c>
      <c r="I8640">
        <v>0</v>
      </c>
      <c r="J8640">
        <v>0</v>
      </c>
      <c r="K8640">
        <v>0</v>
      </c>
      <c r="L8640">
        <v>0</v>
      </c>
      <c r="M8640">
        <v>0</v>
      </c>
      <c r="N8640">
        <v>0</v>
      </c>
      <c r="O8640">
        <v>0</v>
      </c>
      <c r="P8640">
        <v>0</v>
      </c>
      <c r="Q8640">
        <v>0</v>
      </c>
    </row>
    <row r="8641" spans="1:17" x14ac:dyDescent="0.25">
      <c r="A8641" t="s">
        <v>17515</v>
      </c>
      <c r="B8641" t="s">
        <v>72</v>
      </c>
      <c r="C8641" t="s">
        <v>195</v>
      </c>
      <c r="D8641" t="s">
        <v>526</v>
      </c>
      <c r="E8641" t="s">
        <v>563</v>
      </c>
      <c r="F8641" t="s">
        <v>396</v>
      </c>
      <c r="G8641">
        <v>0</v>
      </c>
      <c r="H8641">
        <v>18</v>
      </c>
      <c r="I8641">
        <v>0</v>
      </c>
      <c r="J8641">
        <v>18</v>
      </c>
      <c r="K8641">
        <v>0</v>
      </c>
      <c r="L8641">
        <v>0</v>
      </c>
      <c r="M8641">
        <v>0</v>
      </c>
      <c r="N8641">
        <v>0</v>
      </c>
      <c r="O8641">
        <v>0</v>
      </c>
      <c r="P8641">
        <v>0</v>
      </c>
      <c r="Q8641">
        <v>0</v>
      </c>
    </row>
    <row r="8642" spans="1:17" x14ac:dyDescent="0.25">
      <c r="A8642" t="s">
        <v>23914</v>
      </c>
      <c r="B8642" t="s">
        <v>74</v>
      </c>
      <c r="C8642" t="s">
        <v>83</v>
      </c>
      <c r="D8642" t="s">
        <v>526</v>
      </c>
      <c r="E8642" t="s">
        <v>21471</v>
      </c>
      <c r="F8642" t="s">
        <v>4242</v>
      </c>
      <c r="G8642">
        <v>0</v>
      </c>
      <c r="H8642">
        <v>0</v>
      </c>
      <c r="I8642">
        <v>0</v>
      </c>
      <c r="J8642">
        <v>0</v>
      </c>
      <c r="K8642">
        <v>0</v>
      </c>
      <c r="L8642">
        <v>0</v>
      </c>
      <c r="M8642">
        <v>18</v>
      </c>
      <c r="N8642">
        <v>0</v>
      </c>
      <c r="O8642">
        <v>0</v>
      </c>
      <c r="P8642">
        <v>0</v>
      </c>
      <c r="Q8642">
        <v>0</v>
      </c>
    </row>
    <row r="8643" spans="1:17" x14ac:dyDescent="0.25">
      <c r="A8643" t="s">
        <v>23915</v>
      </c>
      <c r="B8643" t="s">
        <v>74</v>
      </c>
      <c r="C8643" t="s">
        <v>83</v>
      </c>
      <c r="D8643" t="s">
        <v>526</v>
      </c>
      <c r="E8643" t="s">
        <v>21471</v>
      </c>
      <c r="F8643" t="s">
        <v>399</v>
      </c>
      <c r="G8643">
        <v>0</v>
      </c>
      <c r="H8643">
        <v>18</v>
      </c>
      <c r="I8643">
        <v>0</v>
      </c>
      <c r="J8643">
        <v>17</v>
      </c>
      <c r="K8643">
        <v>0</v>
      </c>
      <c r="L8643">
        <v>1</v>
      </c>
      <c r="M8643">
        <v>0</v>
      </c>
      <c r="N8643">
        <v>0</v>
      </c>
      <c r="O8643">
        <v>0</v>
      </c>
      <c r="P8643">
        <v>0</v>
      </c>
      <c r="Q8643">
        <v>0</v>
      </c>
    </row>
    <row r="8644" spans="1:17" x14ac:dyDescent="0.25">
      <c r="A8644" t="s">
        <v>23916</v>
      </c>
      <c r="B8644" t="s">
        <v>74</v>
      </c>
      <c r="C8644" t="s">
        <v>83</v>
      </c>
      <c r="D8644" t="s">
        <v>526</v>
      </c>
      <c r="E8644" t="s">
        <v>21471</v>
      </c>
      <c r="F8644" t="s">
        <v>4245</v>
      </c>
      <c r="G8644">
        <v>0</v>
      </c>
      <c r="H8644">
        <v>0</v>
      </c>
      <c r="I8644">
        <v>0</v>
      </c>
      <c r="J8644">
        <v>0</v>
      </c>
      <c r="K8644">
        <v>0</v>
      </c>
      <c r="L8644">
        <v>0</v>
      </c>
      <c r="M8644">
        <v>18</v>
      </c>
      <c r="N8644">
        <v>0</v>
      </c>
      <c r="O8644">
        <v>0</v>
      </c>
      <c r="P8644">
        <v>0</v>
      </c>
      <c r="Q8644">
        <v>0</v>
      </c>
    </row>
    <row r="8645" spans="1:17" x14ac:dyDescent="0.25">
      <c r="A8645" t="s">
        <v>23917</v>
      </c>
      <c r="B8645" t="s">
        <v>74</v>
      </c>
      <c r="C8645" t="s">
        <v>83</v>
      </c>
      <c r="D8645" t="s">
        <v>526</v>
      </c>
      <c r="E8645" t="s">
        <v>21471</v>
      </c>
      <c r="F8645" t="s">
        <v>394</v>
      </c>
      <c r="G8645">
        <v>0</v>
      </c>
      <c r="H8645">
        <v>0</v>
      </c>
      <c r="I8645">
        <v>0</v>
      </c>
      <c r="J8645">
        <v>0</v>
      </c>
      <c r="K8645">
        <v>0</v>
      </c>
      <c r="L8645">
        <v>0</v>
      </c>
      <c r="M8645">
        <v>0</v>
      </c>
      <c r="N8645">
        <v>8</v>
      </c>
      <c r="O8645">
        <v>8</v>
      </c>
      <c r="P8645">
        <v>0</v>
      </c>
      <c r="Q8645">
        <v>0</v>
      </c>
    </row>
    <row r="8646" spans="1:17" x14ac:dyDescent="0.25">
      <c r="A8646" t="s">
        <v>23918</v>
      </c>
      <c r="B8646" t="s">
        <v>74</v>
      </c>
      <c r="C8646" t="s">
        <v>83</v>
      </c>
      <c r="D8646" t="s">
        <v>526</v>
      </c>
      <c r="E8646" t="s">
        <v>21471</v>
      </c>
      <c r="F8646" t="s">
        <v>395</v>
      </c>
      <c r="G8646">
        <v>0</v>
      </c>
      <c r="H8646">
        <v>0</v>
      </c>
      <c r="I8646">
        <v>0</v>
      </c>
      <c r="J8646">
        <v>0</v>
      </c>
      <c r="K8646">
        <v>0</v>
      </c>
      <c r="L8646">
        <v>0</v>
      </c>
      <c r="M8646">
        <v>0</v>
      </c>
      <c r="N8646">
        <v>5</v>
      </c>
      <c r="O8646">
        <v>5</v>
      </c>
      <c r="P8646">
        <v>0</v>
      </c>
      <c r="Q8646">
        <v>0</v>
      </c>
    </row>
    <row r="8647" spans="1:17" x14ac:dyDescent="0.25">
      <c r="A8647" t="s">
        <v>23919</v>
      </c>
      <c r="B8647" t="s">
        <v>74</v>
      </c>
      <c r="C8647" t="s">
        <v>83</v>
      </c>
      <c r="D8647" t="s">
        <v>526</v>
      </c>
      <c r="E8647" t="s">
        <v>21471</v>
      </c>
      <c r="F8647" t="s">
        <v>525</v>
      </c>
      <c r="G8647">
        <v>18</v>
      </c>
      <c r="H8647">
        <v>0</v>
      </c>
      <c r="I8647">
        <v>0</v>
      </c>
      <c r="J8647">
        <v>0</v>
      </c>
      <c r="K8647">
        <v>0</v>
      </c>
      <c r="L8647">
        <v>0</v>
      </c>
      <c r="M8647">
        <v>0</v>
      </c>
      <c r="N8647">
        <v>0</v>
      </c>
      <c r="O8647">
        <v>0</v>
      </c>
      <c r="P8647">
        <v>0</v>
      </c>
      <c r="Q8647">
        <v>0</v>
      </c>
    </row>
    <row r="8648" spans="1:17" x14ac:dyDescent="0.25">
      <c r="A8648" t="s">
        <v>23920</v>
      </c>
      <c r="B8648" t="s">
        <v>74</v>
      </c>
      <c r="C8648" t="s">
        <v>83</v>
      </c>
      <c r="D8648" t="s">
        <v>527</v>
      </c>
      <c r="E8648" t="s">
        <v>21471</v>
      </c>
      <c r="F8648" t="s">
        <v>528</v>
      </c>
      <c r="G8648">
        <v>0</v>
      </c>
      <c r="H8648">
        <v>0</v>
      </c>
      <c r="I8648">
        <v>0</v>
      </c>
      <c r="J8648">
        <v>0</v>
      </c>
      <c r="K8648">
        <v>0</v>
      </c>
      <c r="L8648">
        <v>0</v>
      </c>
      <c r="M8648">
        <v>0</v>
      </c>
      <c r="N8648">
        <v>1</v>
      </c>
      <c r="O8648">
        <v>1</v>
      </c>
      <c r="P8648">
        <v>0</v>
      </c>
      <c r="Q8648">
        <v>0</v>
      </c>
    </row>
    <row r="8649" spans="1:17" x14ac:dyDescent="0.25">
      <c r="A8649" t="s">
        <v>23921</v>
      </c>
      <c r="B8649" t="s">
        <v>74</v>
      </c>
      <c r="C8649" t="s">
        <v>83</v>
      </c>
      <c r="D8649" t="s">
        <v>527</v>
      </c>
      <c r="E8649" t="s">
        <v>21471</v>
      </c>
      <c r="F8649" t="s">
        <v>525</v>
      </c>
      <c r="G8649">
        <v>1</v>
      </c>
      <c r="H8649">
        <v>0</v>
      </c>
      <c r="I8649">
        <v>0</v>
      </c>
      <c r="J8649">
        <v>0</v>
      </c>
      <c r="K8649">
        <v>0</v>
      </c>
      <c r="L8649">
        <v>0</v>
      </c>
      <c r="M8649">
        <v>0</v>
      </c>
      <c r="N8649">
        <v>0</v>
      </c>
      <c r="O8649">
        <v>0</v>
      </c>
      <c r="P8649">
        <v>0</v>
      </c>
      <c r="Q8649">
        <v>0</v>
      </c>
    </row>
    <row r="8650" spans="1:17" x14ac:dyDescent="0.25">
      <c r="A8650" t="s">
        <v>17628</v>
      </c>
      <c r="B8650" t="s">
        <v>74</v>
      </c>
      <c r="C8650" t="s">
        <v>83</v>
      </c>
      <c r="D8650" t="s">
        <v>12971</v>
      </c>
      <c r="E8650" t="s">
        <v>563</v>
      </c>
      <c r="F8650" t="s">
        <v>525</v>
      </c>
      <c r="G8650">
        <v>4</v>
      </c>
      <c r="H8650">
        <v>0</v>
      </c>
      <c r="I8650">
        <v>0</v>
      </c>
      <c r="J8650">
        <v>0</v>
      </c>
      <c r="K8650">
        <v>0</v>
      </c>
      <c r="L8650">
        <v>0</v>
      </c>
      <c r="M8650">
        <v>0</v>
      </c>
      <c r="N8650">
        <v>0</v>
      </c>
      <c r="O8650">
        <v>0</v>
      </c>
      <c r="P8650">
        <v>0</v>
      </c>
      <c r="Q8650">
        <v>0</v>
      </c>
    </row>
    <row r="8651" spans="1:17" x14ac:dyDescent="0.25">
      <c r="A8651" t="s">
        <v>23922</v>
      </c>
      <c r="B8651" t="s">
        <v>74</v>
      </c>
      <c r="C8651" t="s">
        <v>83</v>
      </c>
      <c r="D8651" t="s">
        <v>12971</v>
      </c>
      <c r="E8651" t="s">
        <v>21471</v>
      </c>
      <c r="F8651" t="s">
        <v>525</v>
      </c>
      <c r="G8651">
        <v>6</v>
      </c>
      <c r="H8651">
        <v>0</v>
      </c>
      <c r="I8651">
        <v>0</v>
      </c>
      <c r="J8651">
        <v>0</v>
      </c>
      <c r="K8651">
        <v>0</v>
      </c>
      <c r="L8651">
        <v>0</v>
      </c>
      <c r="M8651">
        <v>0</v>
      </c>
      <c r="N8651">
        <v>0</v>
      </c>
      <c r="O8651">
        <v>0</v>
      </c>
      <c r="P8651">
        <v>0</v>
      </c>
      <c r="Q8651">
        <v>0</v>
      </c>
    </row>
    <row r="8652" spans="1:17" x14ac:dyDescent="0.25">
      <c r="A8652" t="s">
        <v>17629</v>
      </c>
      <c r="B8652" t="s">
        <v>74</v>
      </c>
      <c r="C8652" t="s">
        <v>84</v>
      </c>
      <c r="D8652" t="s">
        <v>526</v>
      </c>
      <c r="E8652" t="s">
        <v>563</v>
      </c>
      <c r="F8652" t="s">
        <v>396</v>
      </c>
      <c r="G8652">
        <v>0</v>
      </c>
      <c r="H8652">
        <v>4</v>
      </c>
      <c r="I8652">
        <v>2</v>
      </c>
      <c r="J8652">
        <v>0</v>
      </c>
      <c r="K8652">
        <v>0</v>
      </c>
      <c r="L8652">
        <v>2</v>
      </c>
      <c r="M8652">
        <v>0</v>
      </c>
      <c r="N8652">
        <v>0</v>
      </c>
      <c r="O8652">
        <v>0</v>
      </c>
      <c r="P8652">
        <v>0</v>
      </c>
      <c r="Q8652">
        <v>0</v>
      </c>
    </row>
    <row r="8653" spans="1:17" x14ac:dyDescent="0.25">
      <c r="A8653" t="s">
        <v>17630</v>
      </c>
      <c r="B8653" t="s">
        <v>74</v>
      </c>
      <c r="C8653" t="s">
        <v>84</v>
      </c>
      <c r="D8653" t="s">
        <v>526</v>
      </c>
      <c r="E8653" t="s">
        <v>563</v>
      </c>
      <c r="F8653" t="s">
        <v>4236</v>
      </c>
      <c r="G8653">
        <v>0</v>
      </c>
      <c r="H8653">
        <v>4</v>
      </c>
      <c r="I8653">
        <v>1</v>
      </c>
      <c r="J8653">
        <v>1</v>
      </c>
      <c r="K8653">
        <v>0</v>
      </c>
      <c r="L8653">
        <v>2</v>
      </c>
      <c r="M8653">
        <v>0</v>
      </c>
      <c r="N8653">
        <v>0</v>
      </c>
      <c r="O8653">
        <v>0</v>
      </c>
      <c r="P8653">
        <v>0</v>
      </c>
      <c r="Q8653">
        <v>0</v>
      </c>
    </row>
    <row r="8654" spans="1:17" x14ac:dyDescent="0.25">
      <c r="A8654" t="s">
        <v>17631</v>
      </c>
      <c r="B8654" t="s">
        <v>74</v>
      </c>
      <c r="C8654" t="s">
        <v>84</v>
      </c>
      <c r="D8654" t="s">
        <v>526</v>
      </c>
      <c r="E8654" t="s">
        <v>563</v>
      </c>
      <c r="F8654" t="s">
        <v>4238</v>
      </c>
      <c r="G8654">
        <v>0</v>
      </c>
      <c r="H8654">
        <v>0</v>
      </c>
      <c r="I8654">
        <v>0</v>
      </c>
      <c r="J8654">
        <v>0</v>
      </c>
      <c r="K8654">
        <v>0</v>
      </c>
      <c r="L8654">
        <v>0</v>
      </c>
      <c r="M8654">
        <v>4</v>
      </c>
      <c r="N8654">
        <v>0</v>
      </c>
      <c r="O8654">
        <v>0</v>
      </c>
      <c r="P8654">
        <v>0</v>
      </c>
      <c r="Q8654">
        <v>0</v>
      </c>
    </row>
    <row r="8655" spans="1:17" x14ac:dyDescent="0.25">
      <c r="A8655" t="s">
        <v>17632</v>
      </c>
      <c r="B8655" t="s">
        <v>74</v>
      </c>
      <c r="C8655" t="s">
        <v>84</v>
      </c>
      <c r="D8655" t="s">
        <v>526</v>
      </c>
      <c r="E8655" t="s">
        <v>563</v>
      </c>
      <c r="F8655" t="s">
        <v>397</v>
      </c>
      <c r="G8655">
        <v>0</v>
      </c>
      <c r="H8655">
        <v>4</v>
      </c>
      <c r="I8655">
        <v>1</v>
      </c>
      <c r="J8655">
        <v>1</v>
      </c>
      <c r="K8655">
        <v>0</v>
      </c>
      <c r="L8655">
        <v>2</v>
      </c>
      <c r="M8655">
        <v>0</v>
      </c>
      <c r="N8655">
        <v>0</v>
      </c>
      <c r="O8655">
        <v>0</v>
      </c>
      <c r="P8655">
        <v>0</v>
      </c>
      <c r="Q8655">
        <v>0</v>
      </c>
    </row>
    <row r="8656" spans="1:17" x14ac:dyDescent="0.25">
      <c r="A8656" t="s">
        <v>17633</v>
      </c>
      <c r="B8656" t="s">
        <v>74</v>
      </c>
      <c r="C8656" t="s">
        <v>84</v>
      </c>
      <c r="D8656" t="s">
        <v>526</v>
      </c>
      <c r="E8656" t="s">
        <v>563</v>
      </c>
      <c r="F8656" t="s">
        <v>398</v>
      </c>
      <c r="G8656">
        <v>0</v>
      </c>
      <c r="H8656">
        <v>4</v>
      </c>
      <c r="I8656">
        <v>1</v>
      </c>
      <c r="J8656">
        <v>1</v>
      </c>
      <c r="K8656">
        <v>0</v>
      </c>
      <c r="L8656">
        <v>2</v>
      </c>
      <c r="M8656">
        <v>0</v>
      </c>
      <c r="N8656">
        <v>0</v>
      </c>
      <c r="O8656">
        <v>0</v>
      </c>
      <c r="P8656">
        <v>0</v>
      </c>
      <c r="Q8656">
        <v>0</v>
      </c>
    </row>
    <row r="8657" spans="1:17" x14ac:dyDescent="0.25">
      <c r="A8657" t="s">
        <v>17634</v>
      </c>
      <c r="B8657" t="s">
        <v>74</v>
      </c>
      <c r="C8657" t="s">
        <v>84</v>
      </c>
      <c r="D8657" t="s">
        <v>526</v>
      </c>
      <c r="E8657" t="s">
        <v>563</v>
      </c>
      <c r="F8657" t="s">
        <v>4242</v>
      </c>
      <c r="G8657">
        <v>0</v>
      </c>
      <c r="H8657">
        <v>0</v>
      </c>
      <c r="I8657">
        <v>0</v>
      </c>
      <c r="J8657">
        <v>0</v>
      </c>
      <c r="K8657">
        <v>0</v>
      </c>
      <c r="L8657">
        <v>0</v>
      </c>
      <c r="M8657">
        <v>4</v>
      </c>
      <c r="N8657">
        <v>0</v>
      </c>
      <c r="O8657">
        <v>0</v>
      </c>
      <c r="P8657">
        <v>0</v>
      </c>
      <c r="Q8657">
        <v>0</v>
      </c>
    </row>
    <row r="8658" spans="1:17" x14ac:dyDescent="0.25">
      <c r="A8658" t="s">
        <v>17635</v>
      </c>
      <c r="B8658" t="s">
        <v>74</v>
      </c>
      <c r="C8658" t="s">
        <v>84</v>
      </c>
      <c r="D8658" t="s">
        <v>526</v>
      </c>
      <c r="E8658" t="s">
        <v>563</v>
      </c>
      <c r="F8658" t="s">
        <v>399</v>
      </c>
      <c r="G8658">
        <v>0</v>
      </c>
      <c r="H8658">
        <v>4</v>
      </c>
      <c r="I8658">
        <v>1</v>
      </c>
      <c r="J8658">
        <v>1</v>
      </c>
      <c r="K8658">
        <v>0</v>
      </c>
      <c r="L8658">
        <v>2</v>
      </c>
      <c r="M8658">
        <v>0</v>
      </c>
      <c r="N8658">
        <v>0</v>
      </c>
      <c r="O8658">
        <v>0</v>
      </c>
      <c r="P8658">
        <v>0</v>
      </c>
      <c r="Q8658">
        <v>0</v>
      </c>
    </row>
    <row r="8659" spans="1:17" x14ac:dyDescent="0.25">
      <c r="A8659" t="s">
        <v>17636</v>
      </c>
      <c r="B8659" t="s">
        <v>74</v>
      </c>
      <c r="C8659" t="s">
        <v>84</v>
      </c>
      <c r="D8659" t="s">
        <v>526</v>
      </c>
      <c r="E8659" t="s">
        <v>563</v>
      </c>
      <c r="F8659" t="s">
        <v>4245</v>
      </c>
      <c r="G8659">
        <v>0</v>
      </c>
      <c r="H8659">
        <v>0</v>
      </c>
      <c r="I8659">
        <v>0</v>
      </c>
      <c r="J8659">
        <v>0</v>
      </c>
      <c r="K8659">
        <v>0</v>
      </c>
      <c r="L8659">
        <v>0</v>
      </c>
      <c r="M8659">
        <v>4</v>
      </c>
      <c r="N8659">
        <v>0</v>
      </c>
      <c r="O8659">
        <v>0</v>
      </c>
      <c r="P8659">
        <v>0</v>
      </c>
      <c r="Q8659">
        <v>0</v>
      </c>
    </row>
    <row r="8660" spans="1:17" x14ac:dyDescent="0.25">
      <c r="A8660" t="s">
        <v>17637</v>
      </c>
      <c r="B8660" t="s">
        <v>74</v>
      </c>
      <c r="C8660" t="s">
        <v>84</v>
      </c>
      <c r="D8660" t="s">
        <v>526</v>
      </c>
      <c r="E8660" t="s">
        <v>563</v>
      </c>
      <c r="F8660" t="s">
        <v>394</v>
      </c>
      <c r="G8660">
        <v>0</v>
      </c>
      <c r="H8660">
        <v>0</v>
      </c>
      <c r="I8660">
        <v>0</v>
      </c>
      <c r="J8660">
        <v>0</v>
      </c>
      <c r="K8660">
        <v>0</v>
      </c>
      <c r="L8660">
        <v>0</v>
      </c>
      <c r="M8660">
        <v>0</v>
      </c>
      <c r="N8660">
        <v>4</v>
      </c>
      <c r="O8660">
        <v>3</v>
      </c>
      <c r="P8660">
        <v>1</v>
      </c>
      <c r="Q8660">
        <v>0</v>
      </c>
    </row>
    <row r="8661" spans="1:17" x14ac:dyDescent="0.25">
      <c r="A8661" t="s">
        <v>17638</v>
      </c>
      <c r="B8661" t="s">
        <v>74</v>
      </c>
      <c r="C8661" t="s">
        <v>84</v>
      </c>
      <c r="D8661" t="s">
        <v>526</v>
      </c>
      <c r="E8661" t="s">
        <v>563</v>
      </c>
      <c r="F8661" t="s">
        <v>395</v>
      </c>
      <c r="G8661">
        <v>0</v>
      </c>
      <c r="H8661">
        <v>0</v>
      </c>
      <c r="I8661">
        <v>0</v>
      </c>
      <c r="J8661">
        <v>0</v>
      </c>
      <c r="K8661">
        <v>0</v>
      </c>
      <c r="L8661">
        <v>0</v>
      </c>
      <c r="M8661">
        <v>0</v>
      </c>
      <c r="N8661">
        <v>4</v>
      </c>
      <c r="O8661">
        <v>3</v>
      </c>
      <c r="P8661">
        <v>1</v>
      </c>
      <c r="Q8661">
        <v>0</v>
      </c>
    </row>
    <row r="8662" spans="1:17" x14ac:dyDescent="0.25">
      <c r="A8662" t="s">
        <v>17639</v>
      </c>
      <c r="B8662" t="s">
        <v>74</v>
      </c>
      <c r="C8662" t="s">
        <v>84</v>
      </c>
      <c r="D8662" t="s">
        <v>526</v>
      </c>
      <c r="E8662" t="s">
        <v>563</v>
      </c>
      <c r="F8662" t="s">
        <v>525</v>
      </c>
      <c r="G8662">
        <v>4</v>
      </c>
      <c r="H8662">
        <v>0</v>
      </c>
      <c r="I8662">
        <v>0</v>
      </c>
      <c r="J8662">
        <v>0</v>
      </c>
      <c r="K8662">
        <v>0</v>
      </c>
      <c r="L8662">
        <v>0</v>
      </c>
      <c r="M8662">
        <v>0</v>
      </c>
      <c r="N8662">
        <v>0</v>
      </c>
      <c r="O8662">
        <v>0</v>
      </c>
      <c r="P8662">
        <v>0</v>
      </c>
      <c r="Q8662">
        <v>0</v>
      </c>
    </row>
    <row r="8663" spans="1:17" x14ac:dyDescent="0.25">
      <c r="A8663" t="s">
        <v>23923</v>
      </c>
      <c r="B8663" t="s">
        <v>74</v>
      </c>
      <c r="C8663" t="s">
        <v>84</v>
      </c>
      <c r="D8663" t="s">
        <v>526</v>
      </c>
      <c r="E8663" t="s">
        <v>21471</v>
      </c>
      <c r="F8663" t="s">
        <v>396</v>
      </c>
      <c r="G8663">
        <v>0</v>
      </c>
      <c r="H8663">
        <v>18</v>
      </c>
      <c r="I8663">
        <v>4</v>
      </c>
      <c r="J8663">
        <v>11</v>
      </c>
      <c r="K8663">
        <v>1</v>
      </c>
      <c r="L8663">
        <v>2</v>
      </c>
      <c r="M8663">
        <v>0</v>
      </c>
      <c r="N8663">
        <v>0</v>
      </c>
      <c r="O8663">
        <v>0</v>
      </c>
      <c r="P8663">
        <v>0</v>
      </c>
      <c r="Q8663">
        <v>0</v>
      </c>
    </row>
    <row r="8664" spans="1:17" x14ac:dyDescent="0.25">
      <c r="A8664" t="s">
        <v>23924</v>
      </c>
      <c r="B8664" t="s">
        <v>74</v>
      </c>
      <c r="C8664" t="s">
        <v>84</v>
      </c>
      <c r="D8664" t="s">
        <v>526</v>
      </c>
      <c r="E8664" t="s">
        <v>21471</v>
      </c>
      <c r="F8664" t="s">
        <v>4236</v>
      </c>
      <c r="G8664">
        <v>0</v>
      </c>
      <c r="H8664">
        <v>18</v>
      </c>
      <c r="I8664">
        <v>3</v>
      </c>
      <c r="J8664">
        <v>12</v>
      </c>
      <c r="K8664">
        <v>1</v>
      </c>
      <c r="L8664">
        <v>2</v>
      </c>
      <c r="M8664">
        <v>0</v>
      </c>
      <c r="N8664">
        <v>0</v>
      </c>
      <c r="O8664">
        <v>0</v>
      </c>
      <c r="P8664">
        <v>0</v>
      </c>
      <c r="Q8664">
        <v>0</v>
      </c>
    </row>
    <row r="8665" spans="1:17" x14ac:dyDescent="0.25">
      <c r="A8665" t="s">
        <v>23925</v>
      </c>
      <c r="B8665" t="s">
        <v>74</v>
      </c>
      <c r="C8665" t="s">
        <v>84</v>
      </c>
      <c r="D8665" t="s">
        <v>526</v>
      </c>
      <c r="E8665" t="s">
        <v>21471</v>
      </c>
      <c r="F8665" t="s">
        <v>4238</v>
      </c>
      <c r="G8665">
        <v>0</v>
      </c>
      <c r="H8665">
        <v>0</v>
      </c>
      <c r="I8665">
        <v>0</v>
      </c>
      <c r="J8665">
        <v>0</v>
      </c>
      <c r="K8665">
        <v>0</v>
      </c>
      <c r="L8665">
        <v>0</v>
      </c>
      <c r="M8665">
        <v>18</v>
      </c>
      <c r="N8665">
        <v>0</v>
      </c>
      <c r="O8665">
        <v>0</v>
      </c>
      <c r="P8665">
        <v>0</v>
      </c>
      <c r="Q8665">
        <v>0</v>
      </c>
    </row>
    <row r="8666" spans="1:17" x14ac:dyDescent="0.25">
      <c r="A8666" t="s">
        <v>23926</v>
      </c>
      <c r="B8666" t="s">
        <v>74</v>
      </c>
      <c r="C8666" t="s">
        <v>84</v>
      </c>
      <c r="D8666" t="s">
        <v>526</v>
      </c>
      <c r="E8666" t="s">
        <v>21471</v>
      </c>
      <c r="F8666" t="s">
        <v>397</v>
      </c>
      <c r="G8666">
        <v>0</v>
      </c>
      <c r="H8666">
        <v>18</v>
      </c>
      <c r="I8666">
        <v>3</v>
      </c>
      <c r="J8666">
        <v>12</v>
      </c>
      <c r="K8666">
        <v>1</v>
      </c>
      <c r="L8666">
        <v>2</v>
      </c>
      <c r="M8666">
        <v>0</v>
      </c>
      <c r="N8666">
        <v>0</v>
      </c>
      <c r="O8666">
        <v>0</v>
      </c>
      <c r="P8666">
        <v>0</v>
      </c>
      <c r="Q8666">
        <v>0</v>
      </c>
    </row>
    <row r="8667" spans="1:17" x14ac:dyDescent="0.25">
      <c r="A8667" t="s">
        <v>23927</v>
      </c>
      <c r="B8667" t="s">
        <v>74</v>
      </c>
      <c r="C8667" t="s">
        <v>84</v>
      </c>
      <c r="D8667" t="s">
        <v>526</v>
      </c>
      <c r="E8667" t="s">
        <v>21471</v>
      </c>
      <c r="F8667" t="s">
        <v>398</v>
      </c>
      <c r="G8667">
        <v>0</v>
      </c>
      <c r="H8667">
        <v>18</v>
      </c>
      <c r="I8667">
        <v>3</v>
      </c>
      <c r="J8667">
        <v>12</v>
      </c>
      <c r="K8667">
        <v>1</v>
      </c>
      <c r="L8667">
        <v>2</v>
      </c>
      <c r="M8667">
        <v>0</v>
      </c>
      <c r="N8667">
        <v>0</v>
      </c>
      <c r="O8667">
        <v>0</v>
      </c>
      <c r="P8667">
        <v>0</v>
      </c>
      <c r="Q8667">
        <v>0</v>
      </c>
    </row>
    <row r="8668" spans="1:17" x14ac:dyDescent="0.25">
      <c r="A8668" t="s">
        <v>23928</v>
      </c>
      <c r="B8668" t="s">
        <v>74</v>
      </c>
      <c r="C8668" t="s">
        <v>84</v>
      </c>
      <c r="D8668" t="s">
        <v>526</v>
      </c>
      <c r="E8668" t="s">
        <v>21471</v>
      </c>
      <c r="F8668" t="s">
        <v>4242</v>
      </c>
      <c r="G8668">
        <v>0</v>
      </c>
      <c r="H8668">
        <v>0</v>
      </c>
      <c r="I8668">
        <v>0</v>
      </c>
      <c r="J8668">
        <v>0</v>
      </c>
      <c r="K8668">
        <v>0</v>
      </c>
      <c r="L8668">
        <v>0</v>
      </c>
      <c r="M8668">
        <v>18</v>
      </c>
      <c r="N8668">
        <v>0</v>
      </c>
      <c r="O8668">
        <v>0</v>
      </c>
      <c r="P8668">
        <v>0</v>
      </c>
      <c r="Q8668">
        <v>0</v>
      </c>
    </row>
    <row r="8669" spans="1:17" x14ac:dyDescent="0.25">
      <c r="A8669" t="s">
        <v>23929</v>
      </c>
      <c r="B8669" t="s">
        <v>74</v>
      </c>
      <c r="C8669" t="s">
        <v>84</v>
      </c>
      <c r="D8669" t="s">
        <v>526</v>
      </c>
      <c r="E8669" t="s">
        <v>21471</v>
      </c>
      <c r="F8669" t="s">
        <v>399</v>
      </c>
      <c r="G8669">
        <v>0</v>
      </c>
      <c r="H8669">
        <v>18</v>
      </c>
      <c r="I8669">
        <v>3</v>
      </c>
      <c r="J8669">
        <v>12</v>
      </c>
      <c r="K8669">
        <v>1</v>
      </c>
      <c r="L8669">
        <v>2</v>
      </c>
      <c r="M8669">
        <v>0</v>
      </c>
      <c r="N8669">
        <v>0</v>
      </c>
      <c r="O8669">
        <v>0</v>
      </c>
      <c r="P8669">
        <v>0</v>
      </c>
      <c r="Q8669">
        <v>0</v>
      </c>
    </row>
    <row r="8670" spans="1:17" x14ac:dyDescent="0.25">
      <c r="A8670" t="s">
        <v>13414</v>
      </c>
      <c r="B8670" t="s">
        <v>74</v>
      </c>
      <c r="C8670" t="s">
        <v>148</v>
      </c>
      <c r="D8670" t="s">
        <v>526</v>
      </c>
      <c r="E8670" t="s">
        <v>563</v>
      </c>
      <c r="F8670" t="s">
        <v>4238</v>
      </c>
      <c r="G8670">
        <v>0</v>
      </c>
      <c r="H8670">
        <v>0</v>
      </c>
      <c r="I8670">
        <v>0</v>
      </c>
      <c r="J8670">
        <v>0</v>
      </c>
      <c r="K8670">
        <v>0</v>
      </c>
      <c r="L8670">
        <v>0</v>
      </c>
      <c r="M8670">
        <v>1</v>
      </c>
      <c r="N8670">
        <v>0</v>
      </c>
      <c r="O8670">
        <v>0</v>
      </c>
      <c r="P8670">
        <v>0</v>
      </c>
      <c r="Q8670">
        <v>0</v>
      </c>
    </row>
    <row r="8671" spans="1:17" x14ac:dyDescent="0.25">
      <c r="A8671" t="s">
        <v>13415</v>
      </c>
      <c r="B8671" t="s">
        <v>74</v>
      </c>
      <c r="C8671" t="s">
        <v>148</v>
      </c>
      <c r="D8671" t="s">
        <v>526</v>
      </c>
      <c r="E8671" t="s">
        <v>563</v>
      </c>
      <c r="F8671" t="s">
        <v>397</v>
      </c>
      <c r="G8671">
        <v>0</v>
      </c>
      <c r="H8671">
        <v>1</v>
      </c>
      <c r="I8671">
        <v>0</v>
      </c>
      <c r="J8671">
        <v>1</v>
      </c>
      <c r="K8671">
        <v>0</v>
      </c>
      <c r="L8671">
        <v>0</v>
      </c>
      <c r="M8671">
        <v>0</v>
      </c>
      <c r="N8671">
        <v>0</v>
      </c>
      <c r="O8671">
        <v>0</v>
      </c>
      <c r="P8671">
        <v>0</v>
      </c>
      <c r="Q8671">
        <v>0</v>
      </c>
    </row>
    <row r="8672" spans="1:17" x14ac:dyDescent="0.25">
      <c r="A8672" t="s">
        <v>13416</v>
      </c>
      <c r="B8672" t="s">
        <v>74</v>
      </c>
      <c r="C8672" t="s">
        <v>148</v>
      </c>
      <c r="D8672" t="s">
        <v>526</v>
      </c>
      <c r="E8672" t="s">
        <v>563</v>
      </c>
      <c r="F8672" t="s">
        <v>398</v>
      </c>
      <c r="G8672">
        <v>0</v>
      </c>
      <c r="H8672">
        <v>1</v>
      </c>
      <c r="I8672">
        <v>0</v>
      </c>
      <c r="J8672">
        <v>1</v>
      </c>
      <c r="K8672">
        <v>0</v>
      </c>
      <c r="L8672">
        <v>0</v>
      </c>
      <c r="M8672">
        <v>0</v>
      </c>
      <c r="N8672">
        <v>0</v>
      </c>
      <c r="O8672">
        <v>0</v>
      </c>
      <c r="P8672">
        <v>0</v>
      </c>
      <c r="Q8672">
        <v>0</v>
      </c>
    </row>
    <row r="8673" spans="1:17" x14ac:dyDescent="0.25">
      <c r="A8673" t="s">
        <v>13417</v>
      </c>
      <c r="B8673" t="s">
        <v>74</v>
      </c>
      <c r="C8673" t="s">
        <v>148</v>
      </c>
      <c r="D8673" t="s">
        <v>526</v>
      </c>
      <c r="E8673" t="s">
        <v>563</v>
      </c>
      <c r="F8673" t="s">
        <v>4242</v>
      </c>
      <c r="G8673">
        <v>0</v>
      </c>
      <c r="H8673">
        <v>0</v>
      </c>
      <c r="I8673">
        <v>0</v>
      </c>
      <c r="J8673">
        <v>0</v>
      </c>
      <c r="K8673">
        <v>0</v>
      </c>
      <c r="L8673">
        <v>0</v>
      </c>
      <c r="M8673">
        <v>1</v>
      </c>
      <c r="N8673">
        <v>0</v>
      </c>
      <c r="O8673">
        <v>0</v>
      </c>
      <c r="P8673">
        <v>0</v>
      </c>
      <c r="Q8673">
        <v>0</v>
      </c>
    </row>
    <row r="8674" spans="1:17" x14ac:dyDescent="0.25">
      <c r="A8674" t="s">
        <v>13418</v>
      </c>
      <c r="B8674" t="s">
        <v>74</v>
      </c>
      <c r="C8674" t="s">
        <v>148</v>
      </c>
      <c r="D8674" t="s">
        <v>526</v>
      </c>
      <c r="E8674" t="s">
        <v>563</v>
      </c>
      <c r="F8674" t="s">
        <v>399</v>
      </c>
      <c r="G8674">
        <v>0</v>
      </c>
      <c r="H8674">
        <v>1</v>
      </c>
      <c r="I8674">
        <v>0</v>
      </c>
      <c r="J8674">
        <v>1</v>
      </c>
      <c r="K8674">
        <v>0</v>
      </c>
      <c r="L8674">
        <v>0</v>
      </c>
      <c r="M8674">
        <v>0</v>
      </c>
      <c r="N8674">
        <v>0</v>
      </c>
      <c r="O8674">
        <v>0</v>
      </c>
      <c r="P8674">
        <v>0</v>
      </c>
      <c r="Q8674">
        <v>0</v>
      </c>
    </row>
    <row r="8675" spans="1:17" x14ac:dyDescent="0.25">
      <c r="A8675" t="s">
        <v>13419</v>
      </c>
      <c r="B8675" t="s">
        <v>74</v>
      </c>
      <c r="C8675" t="s">
        <v>148</v>
      </c>
      <c r="D8675" t="s">
        <v>526</v>
      </c>
      <c r="E8675" t="s">
        <v>563</v>
      </c>
      <c r="F8675" t="s">
        <v>4245</v>
      </c>
      <c r="G8675">
        <v>0</v>
      </c>
      <c r="H8675">
        <v>0</v>
      </c>
      <c r="I8675">
        <v>0</v>
      </c>
      <c r="J8675">
        <v>0</v>
      </c>
      <c r="K8675">
        <v>0</v>
      </c>
      <c r="L8675">
        <v>0</v>
      </c>
      <c r="M8675">
        <v>1</v>
      </c>
      <c r="N8675">
        <v>0</v>
      </c>
      <c r="O8675">
        <v>0</v>
      </c>
      <c r="P8675">
        <v>0</v>
      </c>
      <c r="Q8675">
        <v>0</v>
      </c>
    </row>
    <row r="8676" spans="1:17" x14ac:dyDescent="0.25">
      <c r="A8676" t="s">
        <v>13420</v>
      </c>
      <c r="B8676" t="s">
        <v>74</v>
      </c>
      <c r="C8676" t="s">
        <v>148</v>
      </c>
      <c r="D8676" t="s">
        <v>526</v>
      </c>
      <c r="E8676" t="s">
        <v>563</v>
      </c>
      <c r="F8676" t="s">
        <v>394</v>
      </c>
      <c r="G8676">
        <v>0</v>
      </c>
      <c r="H8676">
        <v>0</v>
      </c>
      <c r="I8676">
        <v>0</v>
      </c>
      <c r="J8676">
        <v>0</v>
      </c>
      <c r="K8676">
        <v>0</v>
      </c>
      <c r="L8676">
        <v>0</v>
      </c>
      <c r="M8676">
        <v>0</v>
      </c>
      <c r="N8676">
        <v>0</v>
      </c>
      <c r="O8676">
        <v>0</v>
      </c>
      <c r="P8676">
        <v>0</v>
      </c>
      <c r="Q8676">
        <v>0</v>
      </c>
    </row>
    <row r="8677" spans="1:17" x14ac:dyDescent="0.25">
      <c r="A8677" t="s">
        <v>13421</v>
      </c>
      <c r="B8677" t="s">
        <v>74</v>
      </c>
      <c r="C8677" t="s">
        <v>148</v>
      </c>
      <c r="D8677" t="s">
        <v>526</v>
      </c>
      <c r="E8677" t="s">
        <v>563</v>
      </c>
      <c r="F8677" t="s">
        <v>395</v>
      </c>
      <c r="G8677">
        <v>0</v>
      </c>
      <c r="H8677">
        <v>0</v>
      </c>
      <c r="I8677">
        <v>0</v>
      </c>
      <c r="J8677">
        <v>0</v>
      </c>
      <c r="K8677">
        <v>0</v>
      </c>
      <c r="L8677">
        <v>0</v>
      </c>
      <c r="M8677">
        <v>0</v>
      </c>
      <c r="N8677">
        <v>0</v>
      </c>
      <c r="O8677">
        <v>0</v>
      </c>
      <c r="P8677">
        <v>0</v>
      </c>
      <c r="Q8677">
        <v>0</v>
      </c>
    </row>
    <row r="8678" spans="1:17" x14ac:dyDescent="0.25">
      <c r="A8678" t="s">
        <v>13422</v>
      </c>
      <c r="B8678" t="s">
        <v>74</v>
      </c>
      <c r="C8678" t="s">
        <v>148</v>
      </c>
      <c r="D8678" t="s">
        <v>526</v>
      </c>
      <c r="E8678" t="s">
        <v>563</v>
      </c>
      <c r="F8678" t="s">
        <v>525</v>
      </c>
      <c r="G8678">
        <v>1</v>
      </c>
      <c r="H8678">
        <v>0</v>
      </c>
      <c r="I8678">
        <v>0</v>
      </c>
      <c r="J8678">
        <v>0</v>
      </c>
      <c r="K8678">
        <v>0</v>
      </c>
      <c r="L8678">
        <v>0</v>
      </c>
      <c r="M8678">
        <v>0</v>
      </c>
      <c r="N8678">
        <v>0</v>
      </c>
      <c r="O8678">
        <v>0</v>
      </c>
      <c r="P8678">
        <v>0</v>
      </c>
      <c r="Q8678">
        <v>0</v>
      </c>
    </row>
    <row r="8679" spans="1:17" x14ac:dyDescent="0.25">
      <c r="A8679" t="s">
        <v>23930</v>
      </c>
      <c r="B8679" t="s">
        <v>74</v>
      </c>
      <c r="C8679" t="s">
        <v>148</v>
      </c>
      <c r="D8679" t="s">
        <v>526</v>
      </c>
      <c r="E8679" t="s">
        <v>21471</v>
      </c>
      <c r="F8679" t="s">
        <v>396</v>
      </c>
      <c r="G8679">
        <v>0</v>
      </c>
      <c r="H8679">
        <v>8</v>
      </c>
      <c r="I8679">
        <v>0</v>
      </c>
      <c r="J8679">
        <v>8</v>
      </c>
      <c r="K8679">
        <v>0</v>
      </c>
      <c r="L8679">
        <v>0</v>
      </c>
      <c r="M8679">
        <v>0</v>
      </c>
      <c r="N8679">
        <v>0</v>
      </c>
      <c r="O8679">
        <v>0</v>
      </c>
      <c r="P8679">
        <v>0</v>
      </c>
      <c r="Q8679">
        <v>0</v>
      </c>
    </row>
    <row r="8680" spans="1:17" x14ac:dyDescent="0.25">
      <c r="A8680" t="s">
        <v>23931</v>
      </c>
      <c r="B8680" t="s">
        <v>74</v>
      </c>
      <c r="C8680" t="s">
        <v>148</v>
      </c>
      <c r="D8680" t="s">
        <v>526</v>
      </c>
      <c r="E8680" t="s">
        <v>21471</v>
      </c>
      <c r="F8680" t="s">
        <v>4236</v>
      </c>
      <c r="G8680">
        <v>0</v>
      </c>
      <c r="H8680">
        <v>8</v>
      </c>
      <c r="I8680">
        <v>0</v>
      </c>
      <c r="J8680">
        <v>8</v>
      </c>
      <c r="K8680">
        <v>0</v>
      </c>
      <c r="L8680">
        <v>0</v>
      </c>
      <c r="M8680">
        <v>0</v>
      </c>
      <c r="N8680">
        <v>0</v>
      </c>
      <c r="O8680">
        <v>0</v>
      </c>
      <c r="P8680">
        <v>0</v>
      </c>
      <c r="Q8680">
        <v>0</v>
      </c>
    </row>
    <row r="8681" spans="1:17" x14ac:dyDescent="0.25">
      <c r="A8681" t="s">
        <v>24127</v>
      </c>
      <c r="B8681" t="s">
        <v>74</v>
      </c>
      <c r="C8681" t="s">
        <v>148</v>
      </c>
      <c r="D8681" t="s">
        <v>526</v>
      </c>
      <c r="E8681" t="s">
        <v>21471</v>
      </c>
      <c r="F8681" t="s">
        <v>4238</v>
      </c>
      <c r="G8681">
        <v>0</v>
      </c>
      <c r="H8681">
        <v>0</v>
      </c>
      <c r="I8681">
        <v>0</v>
      </c>
      <c r="J8681">
        <v>0</v>
      </c>
      <c r="K8681">
        <v>0</v>
      </c>
      <c r="L8681">
        <v>0</v>
      </c>
      <c r="M8681">
        <v>8</v>
      </c>
      <c r="N8681">
        <v>0</v>
      </c>
      <c r="O8681">
        <v>0</v>
      </c>
      <c r="P8681">
        <v>0</v>
      </c>
      <c r="Q8681">
        <v>0</v>
      </c>
    </row>
    <row r="8682" spans="1:17" x14ac:dyDescent="0.25">
      <c r="A8682" t="s">
        <v>24128</v>
      </c>
      <c r="B8682" t="s">
        <v>74</v>
      </c>
      <c r="C8682" t="s">
        <v>148</v>
      </c>
      <c r="D8682" t="s">
        <v>526</v>
      </c>
      <c r="E8682" t="s">
        <v>21471</v>
      </c>
      <c r="F8682" t="s">
        <v>397</v>
      </c>
      <c r="G8682">
        <v>0</v>
      </c>
      <c r="H8682">
        <v>8</v>
      </c>
      <c r="I8682">
        <v>0</v>
      </c>
      <c r="J8682">
        <v>8</v>
      </c>
      <c r="K8682">
        <v>0</v>
      </c>
      <c r="L8682">
        <v>0</v>
      </c>
      <c r="M8682">
        <v>0</v>
      </c>
      <c r="N8682">
        <v>0</v>
      </c>
      <c r="O8682">
        <v>0</v>
      </c>
      <c r="P8682">
        <v>0</v>
      </c>
      <c r="Q8682">
        <v>0</v>
      </c>
    </row>
    <row r="8683" spans="1:17" x14ac:dyDescent="0.25">
      <c r="A8683" t="s">
        <v>24129</v>
      </c>
      <c r="B8683" t="s">
        <v>74</v>
      </c>
      <c r="C8683" t="s">
        <v>148</v>
      </c>
      <c r="D8683" t="s">
        <v>526</v>
      </c>
      <c r="E8683" t="s">
        <v>21471</v>
      </c>
      <c r="F8683" t="s">
        <v>398</v>
      </c>
      <c r="G8683">
        <v>0</v>
      </c>
      <c r="H8683">
        <v>8</v>
      </c>
      <c r="I8683">
        <v>0</v>
      </c>
      <c r="J8683">
        <v>8</v>
      </c>
      <c r="K8683">
        <v>0</v>
      </c>
      <c r="L8683">
        <v>0</v>
      </c>
      <c r="M8683">
        <v>0</v>
      </c>
      <c r="N8683">
        <v>0</v>
      </c>
      <c r="O8683">
        <v>0</v>
      </c>
      <c r="P8683">
        <v>0</v>
      </c>
      <c r="Q8683">
        <v>0</v>
      </c>
    </row>
    <row r="8684" spans="1:17" x14ac:dyDescent="0.25">
      <c r="A8684" t="s">
        <v>24130</v>
      </c>
      <c r="B8684" t="s">
        <v>74</v>
      </c>
      <c r="C8684" t="s">
        <v>148</v>
      </c>
      <c r="D8684" t="s">
        <v>526</v>
      </c>
      <c r="E8684" t="s">
        <v>21471</v>
      </c>
      <c r="F8684" t="s">
        <v>4242</v>
      </c>
      <c r="G8684">
        <v>0</v>
      </c>
      <c r="H8684">
        <v>0</v>
      </c>
      <c r="I8684">
        <v>0</v>
      </c>
      <c r="J8684">
        <v>0</v>
      </c>
      <c r="K8684">
        <v>0</v>
      </c>
      <c r="L8684">
        <v>0</v>
      </c>
      <c r="M8684">
        <v>8</v>
      </c>
      <c r="N8684">
        <v>0</v>
      </c>
      <c r="O8684">
        <v>0</v>
      </c>
      <c r="P8684">
        <v>0</v>
      </c>
      <c r="Q8684">
        <v>0</v>
      </c>
    </row>
    <row r="8685" spans="1:17" x14ac:dyDescent="0.25">
      <c r="A8685" t="s">
        <v>24131</v>
      </c>
      <c r="B8685" t="s">
        <v>74</v>
      </c>
      <c r="C8685" t="s">
        <v>148</v>
      </c>
      <c r="D8685" t="s">
        <v>526</v>
      </c>
      <c r="E8685" t="s">
        <v>21471</v>
      </c>
      <c r="F8685" t="s">
        <v>399</v>
      </c>
      <c r="G8685">
        <v>0</v>
      </c>
      <c r="H8685">
        <v>8</v>
      </c>
      <c r="I8685">
        <v>0</v>
      </c>
      <c r="J8685">
        <v>8</v>
      </c>
      <c r="K8685">
        <v>0</v>
      </c>
      <c r="L8685">
        <v>0</v>
      </c>
      <c r="M8685">
        <v>0</v>
      </c>
      <c r="N8685">
        <v>0</v>
      </c>
      <c r="O8685">
        <v>0</v>
      </c>
      <c r="P8685">
        <v>0</v>
      </c>
      <c r="Q8685">
        <v>0</v>
      </c>
    </row>
    <row r="8686" spans="1:17" x14ac:dyDescent="0.25">
      <c r="A8686" t="s">
        <v>24132</v>
      </c>
      <c r="B8686" t="s">
        <v>74</v>
      </c>
      <c r="C8686" t="s">
        <v>148</v>
      </c>
      <c r="D8686" t="s">
        <v>526</v>
      </c>
      <c r="E8686" t="s">
        <v>21471</v>
      </c>
      <c r="F8686" t="s">
        <v>4245</v>
      </c>
      <c r="G8686">
        <v>0</v>
      </c>
      <c r="H8686">
        <v>0</v>
      </c>
      <c r="I8686">
        <v>0</v>
      </c>
      <c r="J8686">
        <v>0</v>
      </c>
      <c r="K8686">
        <v>0</v>
      </c>
      <c r="L8686">
        <v>0</v>
      </c>
      <c r="M8686">
        <v>8</v>
      </c>
      <c r="N8686">
        <v>0</v>
      </c>
      <c r="O8686">
        <v>0</v>
      </c>
      <c r="P8686">
        <v>0</v>
      </c>
      <c r="Q8686">
        <v>0</v>
      </c>
    </row>
    <row r="8687" spans="1:17" x14ac:dyDescent="0.25">
      <c r="A8687" t="s">
        <v>24133</v>
      </c>
      <c r="B8687" t="s">
        <v>74</v>
      </c>
      <c r="C8687" t="s">
        <v>148</v>
      </c>
      <c r="D8687" t="s">
        <v>526</v>
      </c>
      <c r="E8687" t="s">
        <v>21471</v>
      </c>
      <c r="F8687" t="s">
        <v>394</v>
      </c>
      <c r="G8687">
        <v>0</v>
      </c>
      <c r="H8687">
        <v>0</v>
      </c>
      <c r="I8687">
        <v>0</v>
      </c>
      <c r="J8687">
        <v>0</v>
      </c>
      <c r="K8687">
        <v>0</v>
      </c>
      <c r="L8687">
        <v>0</v>
      </c>
      <c r="M8687">
        <v>0</v>
      </c>
      <c r="N8687">
        <v>7</v>
      </c>
      <c r="O8687">
        <v>7</v>
      </c>
      <c r="P8687">
        <v>0</v>
      </c>
      <c r="Q8687">
        <v>0</v>
      </c>
    </row>
    <row r="8688" spans="1:17" x14ac:dyDescent="0.25">
      <c r="A8688" t="s">
        <v>24134</v>
      </c>
      <c r="B8688" t="s">
        <v>74</v>
      </c>
      <c r="C8688" t="s">
        <v>148</v>
      </c>
      <c r="D8688" t="s">
        <v>526</v>
      </c>
      <c r="E8688" t="s">
        <v>21471</v>
      </c>
      <c r="F8688" t="s">
        <v>395</v>
      </c>
      <c r="G8688">
        <v>0</v>
      </c>
      <c r="H8688">
        <v>0</v>
      </c>
      <c r="I8688">
        <v>0</v>
      </c>
      <c r="J8688">
        <v>0</v>
      </c>
      <c r="K8688">
        <v>0</v>
      </c>
      <c r="L8688">
        <v>0</v>
      </c>
      <c r="M8688">
        <v>0</v>
      </c>
      <c r="N8688">
        <v>7</v>
      </c>
      <c r="O8688">
        <v>7</v>
      </c>
      <c r="P8688">
        <v>0</v>
      </c>
      <c r="Q8688">
        <v>0</v>
      </c>
    </row>
    <row r="8689" spans="1:17" x14ac:dyDescent="0.25">
      <c r="A8689" t="s">
        <v>24135</v>
      </c>
      <c r="B8689" t="s">
        <v>74</v>
      </c>
      <c r="C8689" t="s">
        <v>148</v>
      </c>
      <c r="D8689" t="s">
        <v>526</v>
      </c>
      <c r="E8689" t="s">
        <v>21471</v>
      </c>
      <c r="F8689" t="s">
        <v>525</v>
      </c>
      <c r="G8689">
        <v>8</v>
      </c>
      <c r="H8689">
        <v>0</v>
      </c>
      <c r="I8689">
        <v>0</v>
      </c>
      <c r="J8689">
        <v>0</v>
      </c>
      <c r="K8689">
        <v>0</v>
      </c>
      <c r="L8689">
        <v>0</v>
      </c>
      <c r="M8689">
        <v>0</v>
      </c>
      <c r="N8689">
        <v>0</v>
      </c>
      <c r="O8689">
        <v>0</v>
      </c>
      <c r="P8689">
        <v>0</v>
      </c>
      <c r="Q8689">
        <v>0</v>
      </c>
    </row>
    <row r="8690" spans="1:17" x14ac:dyDescent="0.25">
      <c r="A8690" t="s">
        <v>17640</v>
      </c>
      <c r="B8690" t="s">
        <v>74</v>
      </c>
      <c r="C8690" t="s">
        <v>148</v>
      </c>
      <c r="D8690" t="s">
        <v>12971</v>
      </c>
      <c r="E8690" t="s">
        <v>563</v>
      </c>
      <c r="F8690" t="s">
        <v>525</v>
      </c>
      <c r="G8690">
        <v>1</v>
      </c>
      <c r="H8690">
        <v>0</v>
      </c>
      <c r="I8690">
        <v>0</v>
      </c>
      <c r="J8690">
        <v>0</v>
      </c>
      <c r="K8690">
        <v>0</v>
      </c>
      <c r="L8690">
        <v>0</v>
      </c>
      <c r="M8690">
        <v>0</v>
      </c>
      <c r="N8690">
        <v>0</v>
      </c>
      <c r="O8690">
        <v>0</v>
      </c>
      <c r="P8690">
        <v>0</v>
      </c>
      <c r="Q8690">
        <v>0</v>
      </c>
    </row>
    <row r="8691" spans="1:17" x14ac:dyDescent="0.25">
      <c r="A8691" t="s">
        <v>24136</v>
      </c>
      <c r="B8691" t="s">
        <v>74</v>
      </c>
      <c r="C8691" t="s">
        <v>148</v>
      </c>
      <c r="D8691" t="s">
        <v>12971</v>
      </c>
      <c r="E8691" t="s">
        <v>21471</v>
      </c>
      <c r="F8691" t="s">
        <v>525</v>
      </c>
      <c r="G8691">
        <v>2</v>
      </c>
      <c r="H8691">
        <v>0</v>
      </c>
      <c r="I8691">
        <v>0</v>
      </c>
      <c r="J8691">
        <v>0</v>
      </c>
      <c r="K8691">
        <v>0</v>
      </c>
      <c r="L8691">
        <v>0</v>
      </c>
      <c r="M8691">
        <v>0</v>
      </c>
      <c r="N8691">
        <v>0</v>
      </c>
      <c r="O8691">
        <v>0</v>
      </c>
      <c r="P8691">
        <v>0</v>
      </c>
      <c r="Q8691">
        <v>0</v>
      </c>
    </row>
    <row r="8692" spans="1:17" x14ac:dyDescent="0.25">
      <c r="A8692" t="s">
        <v>17641</v>
      </c>
      <c r="B8692" t="s">
        <v>74</v>
      </c>
      <c r="C8692" t="s">
        <v>149</v>
      </c>
      <c r="D8692" t="s">
        <v>529</v>
      </c>
      <c r="E8692" t="s">
        <v>563</v>
      </c>
      <c r="F8692" t="s">
        <v>525</v>
      </c>
      <c r="G8692">
        <v>2</v>
      </c>
      <c r="H8692">
        <v>0</v>
      </c>
      <c r="I8692">
        <v>0</v>
      </c>
      <c r="J8692">
        <v>0</v>
      </c>
      <c r="K8692">
        <v>0</v>
      </c>
      <c r="L8692">
        <v>0</v>
      </c>
      <c r="M8692">
        <v>0</v>
      </c>
      <c r="N8692">
        <v>0</v>
      </c>
      <c r="O8692">
        <v>0</v>
      </c>
      <c r="P8692">
        <v>0</v>
      </c>
      <c r="Q8692">
        <v>0</v>
      </c>
    </row>
    <row r="8693" spans="1:17" x14ac:dyDescent="0.25">
      <c r="A8693" t="s">
        <v>24137</v>
      </c>
      <c r="B8693" t="s">
        <v>74</v>
      </c>
      <c r="C8693" t="s">
        <v>149</v>
      </c>
      <c r="D8693" t="s">
        <v>529</v>
      </c>
      <c r="E8693" t="s">
        <v>21471</v>
      </c>
      <c r="F8693" t="s">
        <v>525</v>
      </c>
      <c r="G8693">
        <v>1</v>
      </c>
      <c r="H8693">
        <v>0</v>
      </c>
      <c r="I8693">
        <v>0</v>
      </c>
      <c r="J8693">
        <v>0</v>
      </c>
      <c r="K8693">
        <v>0</v>
      </c>
      <c r="L8693">
        <v>0</v>
      </c>
      <c r="M8693">
        <v>0</v>
      </c>
      <c r="N8693">
        <v>0</v>
      </c>
      <c r="O8693">
        <v>0</v>
      </c>
      <c r="P8693">
        <v>0</v>
      </c>
      <c r="Q8693">
        <v>0</v>
      </c>
    </row>
    <row r="8694" spans="1:17" x14ac:dyDescent="0.25">
      <c r="A8694" t="s">
        <v>17642</v>
      </c>
      <c r="B8694" t="s">
        <v>74</v>
      </c>
      <c r="C8694" t="s">
        <v>149</v>
      </c>
      <c r="D8694" t="s">
        <v>526</v>
      </c>
      <c r="E8694" t="s">
        <v>563</v>
      </c>
      <c r="F8694" t="s">
        <v>396</v>
      </c>
      <c r="G8694">
        <v>0</v>
      </c>
      <c r="H8694">
        <v>11</v>
      </c>
      <c r="I8694">
        <v>0</v>
      </c>
      <c r="J8694">
        <v>8</v>
      </c>
      <c r="K8694">
        <v>0</v>
      </c>
      <c r="L8694">
        <v>3</v>
      </c>
      <c r="M8694">
        <v>0</v>
      </c>
      <c r="N8694">
        <v>0</v>
      </c>
      <c r="O8694">
        <v>0</v>
      </c>
      <c r="P8694">
        <v>0</v>
      </c>
      <c r="Q8694">
        <v>0</v>
      </c>
    </row>
    <row r="8695" spans="1:17" x14ac:dyDescent="0.25">
      <c r="A8695" t="s">
        <v>17643</v>
      </c>
      <c r="B8695" t="s">
        <v>74</v>
      </c>
      <c r="C8695" t="s">
        <v>149</v>
      </c>
      <c r="D8695" t="s">
        <v>526</v>
      </c>
      <c r="E8695" t="s">
        <v>563</v>
      </c>
      <c r="F8695" t="s">
        <v>4236</v>
      </c>
      <c r="G8695">
        <v>0</v>
      </c>
      <c r="H8695">
        <v>11</v>
      </c>
      <c r="I8695">
        <v>0</v>
      </c>
      <c r="J8695">
        <v>8</v>
      </c>
      <c r="K8695">
        <v>0</v>
      </c>
      <c r="L8695">
        <v>3</v>
      </c>
      <c r="M8695">
        <v>0</v>
      </c>
      <c r="N8695">
        <v>0</v>
      </c>
      <c r="O8695">
        <v>0</v>
      </c>
      <c r="P8695">
        <v>0</v>
      </c>
      <c r="Q8695">
        <v>0</v>
      </c>
    </row>
    <row r="8696" spans="1:17" x14ac:dyDescent="0.25">
      <c r="A8696" t="s">
        <v>17644</v>
      </c>
      <c r="B8696" t="s">
        <v>74</v>
      </c>
      <c r="C8696" t="s">
        <v>149</v>
      </c>
      <c r="D8696" t="s">
        <v>526</v>
      </c>
      <c r="E8696" t="s">
        <v>563</v>
      </c>
      <c r="F8696" t="s">
        <v>4238</v>
      </c>
      <c r="G8696">
        <v>0</v>
      </c>
      <c r="H8696">
        <v>0</v>
      </c>
      <c r="I8696">
        <v>0</v>
      </c>
      <c r="J8696">
        <v>0</v>
      </c>
      <c r="K8696">
        <v>0</v>
      </c>
      <c r="L8696">
        <v>0</v>
      </c>
      <c r="M8696">
        <v>11</v>
      </c>
      <c r="N8696">
        <v>0</v>
      </c>
      <c r="O8696">
        <v>0</v>
      </c>
      <c r="P8696">
        <v>0</v>
      </c>
      <c r="Q8696">
        <v>0</v>
      </c>
    </row>
    <row r="8697" spans="1:17" x14ac:dyDescent="0.25">
      <c r="A8697" t="s">
        <v>17645</v>
      </c>
      <c r="B8697" t="s">
        <v>74</v>
      </c>
      <c r="C8697" t="s">
        <v>149</v>
      </c>
      <c r="D8697" t="s">
        <v>526</v>
      </c>
      <c r="E8697" t="s">
        <v>563</v>
      </c>
      <c r="F8697" t="s">
        <v>397</v>
      </c>
      <c r="G8697">
        <v>0</v>
      </c>
      <c r="H8697">
        <v>11</v>
      </c>
      <c r="I8697">
        <v>0</v>
      </c>
      <c r="J8697">
        <v>8</v>
      </c>
      <c r="K8697">
        <v>0</v>
      </c>
      <c r="L8697">
        <v>3</v>
      </c>
      <c r="M8697">
        <v>0</v>
      </c>
      <c r="N8697">
        <v>0</v>
      </c>
      <c r="O8697">
        <v>0</v>
      </c>
      <c r="P8697">
        <v>0</v>
      </c>
      <c r="Q8697">
        <v>0</v>
      </c>
    </row>
    <row r="8698" spans="1:17" x14ac:dyDescent="0.25">
      <c r="A8698" t="s">
        <v>24138</v>
      </c>
      <c r="B8698" t="s">
        <v>74</v>
      </c>
      <c r="C8698" t="s">
        <v>210</v>
      </c>
      <c r="D8698" t="s">
        <v>526</v>
      </c>
      <c r="E8698" t="s">
        <v>21471</v>
      </c>
      <c r="F8698" t="s">
        <v>394</v>
      </c>
      <c r="G8698">
        <v>0</v>
      </c>
      <c r="H8698">
        <v>0</v>
      </c>
      <c r="I8698">
        <v>0</v>
      </c>
      <c r="J8698">
        <v>0</v>
      </c>
      <c r="K8698">
        <v>0</v>
      </c>
      <c r="L8698">
        <v>0</v>
      </c>
      <c r="M8698">
        <v>0</v>
      </c>
      <c r="N8698">
        <v>10</v>
      </c>
      <c r="O8698">
        <v>7</v>
      </c>
      <c r="P8698">
        <v>3</v>
      </c>
      <c r="Q8698">
        <v>0</v>
      </c>
    </row>
    <row r="8699" spans="1:17" x14ac:dyDescent="0.25">
      <c r="A8699" t="s">
        <v>24139</v>
      </c>
      <c r="B8699" t="s">
        <v>74</v>
      </c>
      <c r="C8699" t="s">
        <v>210</v>
      </c>
      <c r="D8699" t="s">
        <v>526</v>
      </c>
      <c r="E8699" t="s">
        <v>21471</v>
      </c>
      <c r="F8699" t="s">
        <v>395</v>
      </c>
      <c r="G8699">
        <v>0</v>
      </c>
      <c r="H8699">
        <v>0</v>
      </c>
      <c r="I8699">
        <v>0</v>
      </c>
      <c r="J8699">
        <v>0</v>
      </c>
      <c r="K8699">
        <v>0</v>
      </c>
      <c r="L8699">
        <v>0</v>
      </c>
      <c r="M8699">
        <v>0</v>
      </c>
      <c r="N8699">
        <v>9</v>
      </c>
      <c r="O8699">
        <v>6</v>
      </c>
      <c r="P8699">
        <v>3</v>
      </c>
      <c r="Q8699">
        <v>0</v>
      </c>
    </row>
    <row r="8700" spans="1:17" x14ac:dyDescent="0.25">
      <c r="A8700" t="s">
        <v>24140</v>
      </c>
      <c r="B8700" t="s">
        <v>74</v>
      </c>
      <c r="C8700" t="s">
        <v>210</v>
      </c>
      <c r="D8700" t="s">
        <v>526</v>
      </c>
      <c r="E8700" t="s">
        <v>21471</v>
      </c>
      <c r="F8700" t="s">
        <v>525</v>
      </c>
      <c r="G8700">
        <v>12</v>
      </c>
      <c r="H8700">
        <v>0</v>
      </c>
      <c r="I8700">
        <v>0</v>
      </c>
      <c r="J8700">
        <v>0</v>
      </c>
      <c r="K8700">
        <v>0</v>
      </c>
      <c r="L8700">
        <v>0</v>
      </c>
      <c r="M8700">
        <v>0</v>
      </c>
      <c r="N8700">
        <v>0</v>
      </c>
      <c r="O8700">
        <v>0</v>
      </c>
      <c r="P8700">
        <v>0</v>
      </c>
      <c r="Q8700">
        <v>0</v>
      </c>
    </row>
    <row r="8701" spans="1:17" x14ac:dyDescent="0.25">
      <c r="A8701" t="s">
        <v>14075</v>
      </c>
      <c r="B8701" t="s">
        <v>74</v>
      </c>
      <c r="C8701" t="s">
        <v>210</v>
      </c>
      <c r="D8701" t="s">
        <v>12971</v>
      </c>
      <c r="E8701" t="s">
        <v>563</v>
      </c>
      <c r="F8701" t="s">
        <v>525</v>
      </c>
      <c r="G8701">
        <v>1</v>
      </c>
      <c r="H8701">
        <v>0</v>
      </c>
      <c r="I8701">
        <v>0</v>
      </c>
      <c r="J8701">
        <v>0</v>
      </c>
      <c r="K8701">
        <v>0</v>
      </c>
      <c r="L8701">
        <v>0</v>
      </c>
      <c r="M8701">
        <v>0</v>
      </c>
      <c r="N8701">
        <v>0</v>
      </c>
      <c r="O8701">
        <v>0</v>
      </c>
      <c r="P8701">
        <v>0</v>
      </c>
      <c r="Q8701">
        <v>0</v>
      </c>
    </row>
    <row r="8702" spans="1:17" x14ac:dyDescent="0.25">
      <c r="A8702" t="s">
        <v>24141</v>
      </c>
      <c r="B8702" t="s">
        <v>74</v>
      </c>
      <c r="C8702" t="s">
        <v>210</v>
      </c>
      <c r="D8702" t="s">
        <v>12971</v>
      </c>
      <c r="E8702" t="s">
        <v>21471</v>
      </c>
      <c r="F8702" t="s">
        <v>525</v>
      </c>
      <c r="G8702">
        <v>2</v>
      </c>
      <c r="H8702">
        <v>0</v>
      </c>
      <c r="I8702">
        <v>0</v>
      </c>
      <c r="J8702">
        <v>0</v>
      </c>
      <c r="K8702">
        <v>0</v>
      </c>
      <c r="L8702">
        <v>0</v>
      </c>
      <c r="M8702">
        <v>0</v>
      </c>
      <c r="N8702">
        <v>0</v>
      </c>
      <c r="O8702">
        <v>0</v>
      </c>
      <c r="P8702">
        <v>0</v>
      </c>
      <c r="Q8702">
        <v>0</v>
      </c>
    </row>
    <row r="8703" spans="1:17" x14ac:dyDescent="0.25">
      <c r="A8703" t="s">
        <v>14076</v>
      </c>
      <c r="B8703" t="s">
        <v>74</v>
      </c>
      <c r="C8703" t="s">
        <v>211</v>
      </c>
      <c r="D8703" t="s">
        <v>526</v>
      </c>
      <c r="E8703" t="s">
        <v>563</v>
      </c>
      <c r="F8703" t="s">
        <v>396</v>
      </c>
      <c r="G8703">
        <v>0</v>
      </c>
      <c r="H8703">
        <v>11</v>
      </c>
      <c r="I8703">
        <v>1</v>
      </c>
      <c r="J8703">
        <v>7</v>
      </c>
      <c r="K8703">
        <v>2</v>
      </c>
      <c r="L8703">
        <v>1</v>
      </c>
      <c r="M8703">
        <v>0</v>
      </c>
      <c r="N8703">
        <v>0</v>
      </c>
      <c r="O8703">
        <v>0</v>
      </c>
      <c r="P8703">
        <v>0</v>
      </c>
      <c r="Q8703">
        <v>0</v>
      </c>
    </row>
    <row r="8704" spans="1:17" x14ac:dyDescent="0.25">
      <c r="A8704" t="s">
        <v>14077</v>
      </c>
      <c r="B8704" t="s">
        <v>74</v>
      </c>
      <c r="C8704" t="s">
        <v>211</v>
      </c>
      <c r="D8704" t="s">
        <v>526</v>
      </c>
      <c r="E8704" t="s">
        <v>563</v>
      </c>
      <c r="F8704" t="s">
        <v>4236</v>
      </c>
      <c r="G8704">
        <v>0</v>
      </c>
      <c r="H8704">
        <v>11</v>
      </c>
      <c r="I8704">
        <v>1</v>
      </c>
      <c r="J8704">
        <v>7</v>
      </c>
      <c r="K8704">
        <v>2</v>
      </c>
      <c r="L8704">
        <v>1</v>
      </c>
      <c r="M8704">
        <v>0</v>
      </c>
      <c r="N8704">
        <v>0</v>
      </c>
      <c r="O8704">
        <v>0</v>
      </c>
      <c r="P8704">
        <v>0</v>
      </c>
      <c r="Q8704">
        <v>0</v>
      </c>
    </row>
    <row r="8705" spans="1:17" x14ac:dyDescent="0.25">
      <c r="A8705" t="s">
        <v>14078</v>
      </c>
      <c r="B8705" t="s">
        <v>74</v>
      </c>
      <c r="C8705" t="s">
        <v>211</v>
      </c>
      <c r="D8705" t="s">
        <v>526</v>
      </c>
      <c r="E8705" t="s">
        <v>563</v>
      </c>
      <c r="F8705" t="s">
        <v>4238</v>
      </c>
      <c r="G8705">
        <v>0</v>
      </c>
      <c r="H8705">
        <v>0</v>
      </c>
      <c r="I8705">
        <v>0</v>
      </c>
      <c r="J8705">
        <v>0</v>
      </c>
      <c r="K8705">
        <v>0</v>
      </c>
      <c r="L8705">
        <v>0</v>
      </c>
      <c r="M8705">
        <v>11</v>
      </c>
      <c r="N8705">
        <v>0</v>
      </c>
      <c r="O8705">
        <v>0</v>
      </c>
      <c r="P8705">
        <v>0</v>
      </c>
      <c r="Q8705">
        <v>0</v>
      </c>
    </row>
    <row r="8706" spans="1:17" x14ac:dyDescent="0.25">
      <c r="A8706" t="s">
        <v>14079</v>
      </c>
      <c r="B8706" t="s">
        <v>74</v>
      </c>
      <c r="C8706" t="s">
        <v>211</v>
      </c>
      <c r="D8706" t="s">
        <v>526</v>
      </c>
      <c r="E8706" t="s">
        <v>563</v>
      </c>
      <c r="F8706" t="s">
        <v>397</v>
      </c>
      <c r="G8706">
        <v>0</v>
      </c>
      <c r="H8706">
        <v>11</v>
      </c>
      <c r="I8706">
        <v>1</v>
      </c>
      <c r="J8706">
        <v>7</v>
      </c>
      <c r="K8706">
        <v>2</v>
      </c>
      <c r="L8706">
        <v>1</v>
      </c>
      <c r="M8706">
        <v>0</v>
      </c>
      <c r="N8706">
        <v>0</v>
      </c>
      <c r="O8706">
        <v>0</v>
      </c>
      <c r="P8706">
        <v>0</v>
      </c>
      <c r="Q8706">
        <v>0</v>
      </c>
    </row>
    <row r="8707" spans="1:17" x14ac:dyDescent="0.25">
      <c r="A8707" t="s">
        <v>14080</v>
      </c>
      <c r="B8707" t="s">
        <v>74</v>
      </c>
      <c r="C8707" t="s">
        <v>211</v>
      </c>
      <c r="D8707" t="s">
        <v>526</v>
      </c>
      <c r="E8707" t="s">
        <v>563</v>
      </c>
      <c r="F8707" t="s">
        <v>398</v>
      </c>
      <c r="G8707">
        <v>0</v>
      </c>
      <c r="H8707">
        <v>11</v>
      </c>
      <c r="I8707">
        <v>1</v>
      </c>
      <c r="J8707">
        <v>7</v>
      </c>
      <c r="K8707">
        <v>2</v>
      </c>
      <c r="L8707">
        <v>1</v>
      </c>
      <c r="M8707">
        <v>0</v>
      </c>
      <c r="N8707">
        <v>0</v>
      </c>
      <c r="O8707">
        <v>0</v>
      </c>
      <c r="P8707">
        <v>0</v>
      </c>
      <c r="Q8707">
        <v>0</v>
      </c>
    </row>
    <row r="8708" spans="1:17" x14ac:dyDescent="0.25">
      <c r="A8708" t="s">
        <v>25623</v>
      </c>
      <c r="B8708" t="s">
        <v>72</v>
      </c>
      <c r="C8708" t="s">
        <v>128</v>
      </c>
      <c r="D8708" t="s">
        <v>526</v>
      </c>
      <c r="E8708" t="s">
        <v>21471</v>
      </c>
      <c r="F8708" t="s">
        <v>399</v>
      </c>
      <c r="G8708">
        <v>0</v>
      </c>
      <c r="H8708">
        <v>40</v>
      </c>
      <c r="I8708">
        <v>2</v>
      </c>
      <c r="J8708">
        <v>31</v>
      </c>
      <c r="K8708">
        <v>4</v>
      </c>
      <c r="L8708">
        <v>3</v>
      </c>
      <c r="M8708">
        <v>0</v>
      </c>
      <c r="N8708">
        <v>0</v>
      </c>
      <c r="O8708">
        <v>0</v>
      </c>
      <c r="P8708">
        <v>0</v>
      </c>
      <c r="Q8708">
        <v>0</v>
      </c>
    </row>
    <row r="8709" spans="1:17" x14ac:dyDescent="0.25">
      <c r="A8709" t="s">
        <v>25624</v>
      </c>
      <c r="B8709" t="s">
        <v>72</v>
      </c>
      <c r="C8709" t="s">
        <v>128</v>
      </c>
      <c r="D8709" t="s">
        <v>526</v>
      </c>
      <c r="E8709" t="s">
        <v>21471</v>
      </c>
      <c r="F8709" t="s">
        <v>4245</v>
      </c>
      <c r="G8709">
        <v>0</v>
      </c>
      <c r="H8709">
        <v>0</v>
      </c>
      <c r="I8709">
        <v>0</v>
      </c>
      <c r="J8709">
        <v>0</v>
      </c>
      <c r="K8709">
        <v>0</v>
      </c>
      <c r="L8709">
        <v>0</v>
      </c>
      <c r="M8709">
        <v>40</v>
      </c>
      <c r="N8709">
        <v>0</v>
      </c>
      <c r="O8709">
        <v>0</v>
      </c>
      <c r="P8709">
        <v>0</v>
      </c>
      <c r="Q8709">
        <v>0</v>
      </c>
    </row>
    <row r="8710" spans="1:17" x14ac:dyDescent="0.25">
      <c r="A8710" t="s">
        <v>25625</v>
      </c>
      <c r="B8710" t="s">
        <v>72</v>
      </c>
      <c r="C8710" t="s">
        <v>128</v>
      </c>
      <c r="D8710" t="s">
        <v>526</v>
      </c>
      <c r="E8710" t="s">
        <v>21471</v>
      </c>
      <c r="F8710" t="s">
        <v>394</v>
      </c>
      <c r="G8710">
        <v>0</v>
      </c>
      <c r="H8710">
        <v>0</v>
      </c>
      <c r="I8710">
        <v>0</v>
      </c>
      <c r="J8710">
        <v>0</v>
      </c>
      <c r="K8710">
        <v>0</v>
      </c>
      <c r="L8710">
        <v>0</v>
      </c>
      <c r="M8710">
        <v>0</v>
      </c>
      <c r="N8710">
        <v>30</v>
      </c>
      <c r="O8710">
        <v>24</v>
      </c>
      <c r="P8710">
        <v>3</v>
      </c>
      <c r="Q8710">
        <v>3</v>
      </c>
    </row>
    <row r="8711" spans="1:17" x14ac:dyDescent="0.25">
      <c r="A8711" t="s">
        <v>25626</v>
      </c>
      <c r="B8711" t="s">
        <v>72</v>
      </c>
      <c r="C8711" t="s">
        <v>128</v>
      </c>
      <c r="D8711" t="s">
        <v>526</v>
      </c>
      <c r="E8711" t="s">
        <v>21471</v>
      </c>
      <c r="F8711" t="s">
        <v>395</v>
      </c>
      <c r="G8711">
        <v>0</v>
      </c>
      <c r="H8711">
        <v>0</v>
      </c>
      <c r="I8711">
        <v>0</v>
      </c>
      <c r="J8711">
        <v>0</v>
      </c>
      <c r="K8711">
        <v>0</v>
      </c>
      <c r="L8711">
        <v>0</v>
      </c>
      <c r="M8711">
        <v>0</v>
      </c>
      <c r="N8711">
        <v>19</v>
      </c>
      <c r="O8711">
        <v>14</v>
      </c>
      <c r="P8711">
        <v>2</v>
      </c>
      <c r="Q8711">
        <v>3</v>
      </c>
    </row>
    <row r="8712" spans="1:17" x14ac:dyDescent="0.25">
      <c r="A8712" t="s">
        <v>25627</v>
      </c>
      <c r="B8712" t="s">
        <v>72</v>
      </c>
      <c r="C8712" t="s">
        <v>128</v>
      </c>
      <c r="D8712" t="s">
        <v>526</v>
      </c>
      <c r="E8712" t="s">
        <v>21471</v>
      </c>
      <c r="F8712" t="s">
        <v>525</v>
      </c>
      <c r="G8712">
        <v>40</v>
      </c>
      <c r="H8712">
        <v>0</v>
      </c>
      <c r="I8712">
        <v>0</v>
      </c>
      <c r="J8712">
        <v>0</v>
      </c>
      <c r="K8712">
        <v>0</v>
      </c>
      <c r="L8712">
        <v>0</v>
      </c>
      <c r="M8712">
        <v>0</v>
      </c>
      <c r="N8712">
        <v>0</v>
      </c>
      <c r="O8712">
        <v>0</v>
      </c>
      <c r="P8712">
        <v>0</v>
      </c>
      <c r="Q8712">
        <v>0</v>
      </c>
    </row>
    <row r="8713" spans="1:17" x14ac:dyDescent="0.25">
      <c r="A8713" t="s">
        <v>14471</v>
      </c>
      <c r="B8713" t="s">
        <v>72</v>
      </c>
      <c r="C8713" t="s">
        <v>128</v>
      </c>
      <c r="D8713" t="s">
        <v>527</v>
      </c>
      <c r="E8713" t="s">
        <v>563</v>
      </c>
      <c r="F8713" t="s">
        <v>528</v>
      </c>
      <c r="G8713">
        <v>0</v>
      </c>
      <c r="H8713">
        <v>0</v>
      </c>
      <c r="I8713">
        <v>0</v>
      </c>
      <c r="J8713">
        <v>0</v>
      </c>
      <c r="K8713">
        <v>0</v>
      </c>
      <c r="L8713">
        <v>0</v>
      </c>
      <c r="M8713">
        <v>0</v>
      </c>
      <c r="N8713">
        <v>3</v>
      </c>
      <c r="O8713">
        <v>3</v>
      </c>
      <c r="P8713">
        <v>0</v>
      </c>
      <c r="Q8713">
        <v>0</v>
      </c>
    </row>
    <row r="8714" spans="1:17" x14ac:dyDescent="0.25">
      <c r="A8714" t="s">
        <v>14472</v>
      </c>
      <c r="B8714" t="s">
        <v>72</v>
      </c>
      <c r="C8714" t="s">
        <v>128</v>
      </c>
      <c r="D8714" t="s">
        <v>527</v>
      </c>
      <c r="E8714" t="s">
        <v>563</v>
      </c>
      <c r="F8714" t="s">
        <v>525</v>
      </c>
      <c r="G8714">
        <v>3</v>
      </c>
      <c r="H8714">
        <v>0</v>
      </c>
      <c r="I8714">
        <v>0</v>
      </c>
      <c r="J8714">
        <v>0</v>
      </c>
      <c r="K8714">
        <v>0</v>
      </c>
      <c r="L8714">
        <v>0</v>
      </c>
      <c r="M8714">
        <v>0</v>
      </c>
      <c r="N8714">
        <v>0</v>
      </c>
      <c r="O8714">
        <v>0</v>
      </c>
      <c r="P8714">
        <v>0</v>
      </c>
      <c r="Q8714">
        <v>0</v>
      </c>
    </row>
    <row r="8715" spans="1:17" x14ac:dyDescent="0.25">
      <c r="A8715" t="s">
        <v>25628</v>
      </c>
      <c r="B8715" t="s">
        <v>72</v>
      </c>
      <c r="C8715" t="s">
        <v>128</v>
      </c>
      <c r="D8715" t="s">
        <v>527</v>
      </c>
      <c r="E8715" t="s">
        <v>21471</v>
      </c>
      <c r="F8715" t="s">
        <v>528</v>
      </c>
      <c r="G8715">
        <v>0</v>
      </c>
      <c r="H8715">
        <v>0</v>
      </c>
      <c r="I8715">
        <v>0</v>
      </c>
      <c r="J8715">
        <v>0</v>
      </c>
      <c r="K8715">
        <v>0</v>
      </c>
      <c r="L8715">
        <v>0</v>
      </c>
      <c r="M8715">
        <v>0</v>
      </c>
      <c r="N8715">
        <v>1</v>
      </c>
      <c r="O8715">
        <v>1</v>
      </c>
      <c r="P8715">
        <v>0</v>
      </c>
      <c r="Q8715">
        <v>0</v>
      </c>
    </row>
    <row r="8716" spans="1:17" x14ac:dyDescent="0.25">
      <c r="A8716" t="s">
        <v>25629</v>
      </c>
      <c r="B8716" t="s">
        <v>72</v>
      </c>
      <c r="C8716" t="s">
        <v>128</v>
      </c>
      <c r="D8716" t="s">
        <v>527</v>
      </c>
      <c r="E8716" t="s">
        <v>21471</v>
      </c>
      <c r="F8716" t="s">
        <v>525</v>
      </c>
      <c r="G8716">
        <v>1</v>
      </c>
      <c r="H8716">
        <v>0</v>
      </c>
      <c r="I8716">
        <v>0</v>
      </c>
      <c r="J8716">
        <v>0</v>
      </c>
      <c r="K8716">
        <v>0</v>
      </c>
      <c r="L8716">
        <v>0</v>
      </c>
      <c r="M8716">
        <v>0</v>
      </c>
      <c r="N8716">
        <v>0</v>
      </c>
      <c r="O8716">
        <v>0</v>
      </c>
      <c r="P8716">
        <v>0</v>
      </c>
      <c r="Q8716">
        <v>0</v>
      </c>
    </row>
    <row r="8717" spans="1:17" x14ac:dyDescent="0.25">
      <c r="A8717" t="s">
        <v>25630</v>
      </c>
      <c r="B8717" t="s">
        <v>72</v>
      </c>
      <c r="C8717" t="s">
        <v>128</v>
      </c>
      <c r="D8717" t="s">
        <v>12971</v>
      </c>
      <c r="E8717" t="s">
        <v>21471</v>
      </c>
      <c r="F8717" t="s">
        <v>525</v>
      </c>
      <c r="G8717">
        <v>1</v>
      </c>
      <c r="H8717">
        <v>0</v>
      </c>
      <c r="I8717">
        <v>0</v>
      </c>
      <c r="J8717">
        <v>0</v>
      </c>
      <c r="K8717">
        <v>0</v>
      </c>
      <c r="L8717">
        <v>0</v>
      </c>
      <c r="M8717">
        <v>0</v>
      </c>
      <c r="N8717">
        <v>0</v>
      </c>
      <c r="O8717">
        <v>0</v>
      </c>
      <c r="P8717">
        <v>0</v>
      </c>
      <c r="Q8717">
        <v>0</v>
      </c>
    </row>
    <row r="8718" spans="1:17" x14ac:dyDescent="0.25">
      <c r="A8718" t="s">
        <v>14473</v>
      </c>
      <c r="B8718" t="s">
        <v>72</v>
      </c>
      <c r="C8718" t="s">
        <v>129</v>
      </c>
      <c r="D8718" t="s">
        <v>526</v>
      </c>
      <c r="E8718" t="s">
        <v>563</v>
      </c>
      <c r="F8718" t="s">
        <v>396</v>
      </c>
      <c r="G8718">
        <v>0</v>
      </c>
      <c r="H8718">
        <v>2</v>
      </c>
      <c r="I8718">
        <v>0</v>
      </c>
      <c r="J8718">
        <v>2</v>
      </c>
      <c r="K8718">
        <v>0</v>
      </c>
      <c r="L8718">
        <v>0</v>
      </c>
      <c r="M8718">
        <v>0</v>
      </c>
      <c r="N8718">
        <v>0</v>
      </c>
      <c r="O8718">
        <v>0</v>
      </c>
      <c r="P8718">
        <v>0</v>
      </c>
      <c r="Q8718">
        <v>0</v>
      </c>
    </row>
    <row r="8719" spans="1:17" x14ac:dyDescent="0.25">
      <c r="A8719" t="s">
        <v>14474</v>
      </c>
      <c r="B8719" t="s">
        <v>72</v>
      </c>
      <c r="C8719" t="s">
        <v>129</v>
      </c>
      <c r="D8719" t="s">
        <v>526</v>
      </c>
      <c r="E8719" t="s">
        <v>563</v>
      </c>
      <c r="F8719" t="s">
        <v>4236</v>
      </c>
      <c r="G8719">
        <v>0</v>
      </c>
      <c r="H8719">
        <v>2</v>
      </c>
      <c r="I8719">
        <v>0</v>
      </c>
      <c r="J8719">
        <v>2</v>
      </c>
      <c r="K8719">
        <v>0</v>
      </c>
      <c r="L8719">
        <v>0</v>
      </c>
      <c r="M8719">
        <v>0</v>
      </c>
      <c r="N8719">
        <v>0</v>
      </c>
      <c r="O8719">
        <v>0</v>
      </c>
      <c r="P8719">
        <v>0</v>
      </c>
      <c r="Q8719">
        <v>0</v>
      </c>
    </row>
    <row r="8720" spans="1:17" x14ac:dyDescent="0.25">
      <c r="A8720" t="s">
        <v>14475</v>
      </c>
      <c r="B8720" t="s">
        <v>72</v>
      </c>
      <c r="C8720" t="s">
        <v>129</v>
      </c>
      <c r="D8720" t="s">
        <v>526</v>
      </c>
      <c r="E8720" t="s">
        <v>563</v>
      </c>
      <c r="F8720" t="s">
        <v>4238</v>
      </c>
      <c r="G8720">
        <v>0</v>
      </c>
      <c r="H8720">
        <v>0</v>
      </c>
      <c r="I8720">
        <v>0</v>
      </c>
      <c r="J8720">
        <v>0</v>
      </c>
      <c r="K8720">
        <v>0</v>
      </c>
      <c r="L8720">
        <v>0</v>
      </c>
      <c r="M8720">
        <v>2</v>
      </c>
      <c r="N8720">
        <v>0</v>
      </c>
      <c r="O8720">
        <v>0</v>
      </c>
      <c r="P8720">
        <v>0</v>
      </c>
      <c r="Q8720">
        <v>0</v>
      </c>
    </row>
    <row r="8721" spans="1:17" x14ac:dyDescent="0.25">
      <c r="A8721" t="s">
        <v>14476</v>
      </c>
      <c r="B8721" t="s">
        <v>72</v>
      </c>
      <c r="C8721" t="s">
        <v>129</v>
      </c>
      <c r="D8721" t="s">
        <v>526</v>
      </c>
      <c r="E8721" t="s">
        <v>563</v>
      </c>
      <c r="F8721" t="s">
        <v>397</v>
      </c>
      <c r="G8721">
        <v>0</v>
      </c>
      <c r="H8721">
        <v>2</v>
      </c>
      <c r="I8721">
        <v>0</v>
      </c>
      <c r="J8721">
        <v>2</v>
      </c>
      <c r="K8721">
        <v>0</v>
      </c>
      <c r="L8721">
        <v>0</v>
      </c>
      <c r="M8721">
        <v>0</v>
      </c>
      <c r="N8721">
        <v>0</v>
      </c>
      <c r="O8721">
        <v>0</v>
      </c>
      <c r="P8721">
        <v>0</v>
      </c>
      <c r="Q8721">
        <v>0</v>
      </c>
    </row>
    <row r="8722" spans="1:17" x14ac:dyDescent="0.25">
      <c r="A8722" t="s">
        <v>14477</v>
      </c>
      <c r="B8722" t="s">
        <v>72</v>
      </c>
      <c r="C8722" t="s">
        <v>129</v>
      </c>
      <c r="D8722" t="s">
        <v>526</v>
      </c>
      <c r="E8722" t="s">
        <v>563</v>
      </c>
      <c r="F8722" t="s">
        <v>398</v>
      </c>
      <c r="G8722">
        <v>0</v>
      </c>
      <c r="H8722">
        <v>2</v>
      </c>
      <c r="I8722">
        <v>0</v>
      </c>
      <c r="J8722">
        <v>2</v>
      </c>
      <c r="K8722">
        <v>0</v>
      </c>
      <c r="L8722">
        <v>0</v>
      </c>
      <c r="M8722">
        <v>0</v>
      </c>
      <c r="N8722">
        <v>0</v>
      </c>
      <c r="O8722">
        <v>0</v>
      </c>
      <c r="P8722">
        <v>0</v>
      </c>
      <c r="Q8722">
        <v>0</v>
      </c>
    </row>
    <row r="8723" spans="1:17" x14ac:dyDescent="0.25">
      <c r="A8723" t="s">
        <v>14478</v>
      </c>
      <c r="B8723" t="s">
        <v>72</v>
      </c>
      <c r="C8723" t="s">
        <v>129</v>
      </c>
      <c r="D8723" t="s">
        <v>526</v>
      </c>
      <c r="E8723" t="s">
        <v>563</v>
      </c>
      <c r="F8723" t="s">
        <v>4242</v>
      </c>
      <c r="G8723">
        <v>0</v>
      </c>
      <c r="H8723">
        <v>0</v>
      </c>
      <c r="I8723">
        <v>0</v>
      </c>
      <c r="J8723">
        <v>0</v>
      </c>
      <c r="K8723">
        <v>0</v>
      </c>
      <c r="L8723">
        <v>0</v>
      </c>
      <c r="M8723">
        <v>2</v>
      </c>
      <c r="N8723">
        <v>0</v>
      </c>
      <c r="O8723">
        <v>0</v>
      </c>
      <c r="P8723">
        <v>0</v>
      </c>
      <c r="Q8723">
        <v>0</v>
      </c>
    </row>
    <row r="8724" spans="1:17" x14ac:dyDescent="0.25">
      <c r="A8724" t="s">
        <v>14479</v>
      </c>
      <c r="B8724" t="s">
        <v>72</v>
      </c>
      <c r="C8724" t="s">
        <v>129</v>
      </c>
      <c r="D8724" t="s">
        <v>526</v>
      </c>
      <c r="E8724" t="s">
        <v>563</v>
      </c>
      <c r="F8724" t="s">
        <v>399</v>
      </c>
      <c r="G8724">
        <v>0</v>
      </c>
      <c r="H8724">
        <v>2</v>
      </c>
      <c r="I8724">
        <v>0</v>
      </c>
      <c r="J8724">
        <v>2</v>
      </c>
      <c r="K8724">
        <v>0</v>
      </c>
      <c r="L8724">
        <v>0</v>
      </c>
      <c r="M8724">
        <v>0</v>
      </c>
      <c r="N8724">
        <v>0</v>
      </c>
      <c r="O8724">
        <v>0</v>
      </c>
      <c r="P8724">
        <v>0</v>
      </c>
      <c r="Q8724">
        <v>0</v>
      </c>
    </row>
    <row r="8725" spans="1:17" x14ac:dyDescent="0.25">
      <c r="A8725" t="s">
        <v>14480</v>
      </c>
      <c r="B8725" t="s">
        <v>72</v>
      </c>
      <c r="C8725" t="s">
        <v>129</v>
      </c>
      <c r="D8725" t="s">
        <v>526</v>
      </c>
      <c r="E8725" t="s">
        <v>563</v>
      </c>
      <c r="F8725" t="s">
        <v>4245</v>
      </c>
      <c r="G8725">
        <v>0</v>
      </c>
      <c r="H8725">
        <v>0</v>
      </c>
      <c r="I8725">
        <v>0</v>
      </c>
      <c r="J8725">
        <v>0</v>
      </c>
      <c r="K8725">
        <v>0</v>
      </c>
      <c r="L8725">
        <v>0</v>
      </c>
      <c r="M8725">
        <v>2</v>
      </c>
      <c r="N8725">
        <v>0</v>
      </c>
      <c r="O8725">
        <v>0</v>
      </c>
      <c r="P8725">
        <v>0</v>
      </c>
      <c r="Q8725">
        <v>0</v>
      </c>
    </row>
    <row r="8726" spans="1:17" x14ac:dyDescent="0.25">
      <c r="A8726" t="s">
        <v>14481</v>
      </c>
      <c r="B8726" t="s">
        <v>72</v>
      </c>
      <c r="C8726" t="s">
        <v>129</v>
      </c>
      <c r="D8726" t="s">
        <v>526</v>
      </c>
      <c r="E8726" t="s">
        <v>563</v>
      </c>
      <c r="F8726" t="s">
        <v>394</v>
      </c>
      <c r="G8726">
        <v>0</v>
      </c>
      <c r="H8726">
        <v>0</v>
      </c>
      <c r="I8726">
        <v>0</v>
      </c>
      <c r="J8726">
        <v>0</v>
      </c>
      <c r="K8726">
        <v>0</v>
      </c>
      <c r="L8726">
        <v>0</v>
      </c>
      <c r="M8726">
        <v>0</v>
      </c>
      <c r="N8726">
        <v>2</v>
      </c>
      <c r="O8726">
        <v>2</v>
      </c>
      <c r="P8726">
        <v>0</v>
      </c>
      <c r="Q8726">
        <v>0</v>
      </c>
    </row>
    <row r="8727" spans="1:17" x14ac:dyDescent="0.25">
      <c r="A8727" t="s">
        <v>14482</v>
      </c>
      <c r="B8727" t="s">
        <v>72</v>
      </c>
      <c r="C8727" t="s">
        <v>129</v>
      </c>
      <c r="D8727" t="s">
        <v>526</v>
      </c>
      <c r="E8727" t="s">
        <v>563</v>
      </c>
      <c r="F8727" t="s">
        <v>395</v>
      </c>
      <c r="G8727">
        <v>0</v>
      </c>
      <c r="H8727">
        <v>0</v>
      </c>
      <c r="I8727">
        <v>0</v>
      </c>
      <c r="J8727">
        <v>0</v>
      </c>
      <c r="K8727">
        <v>0</v>
      </c>
      <c r="L8727">
        <v>0</v>
      </c>
      <c r="M8727">
        <v>0</v>
      </c>
      <c r="N8727">
        <v>2</v>
      </c>
      <c r="O8727">
        <v>2</v>
      </c>
      <c r="P8727">
        <v>0</v>
      </c>
      <c r="Q8727">
        <v>0</v>
      </c>
    </row>
    <row r="8728" spans="1:17" x14ac:dyDescent="0.25">
      <c r="A8728" t="s">
        <v>14483</v>
      </c>
      <c r="B8728" t="s">
        <v>72</v>
      </c>
      <c r="C8728" t="s">
        <v>129</v>
      </c>
      <c r="D8728" t="s">
        <v>526</v>
      </c>
      <c r="E8728" t="s">
        <v>563</v>
      </c>
      <c r="F8728" t="s">
        <v>525</v>
      </c>
      <c r="G8728">
        <v>2</v>
      </c>
      <c r="H8728">
        <v>0</v>
      </c>
      <c r="I8728">
        <v>0</v>
      </c>
      <c r="J8728">
        <v>0</v>
      </c>
      <c r="K8728">
        <v>0</v>
      </c>
      <c r="L8728">
        <v>0</v>
      </c>
      <c r="M8728">
        <v>0</v>
      </c>
      <c r="N8728">
        <v>0</v>
      </c>
      <c r="O8728">
        <v>0</v>
      </c>
      <c r="P8728">
        <v>0</v>
      </c>
      <c r="Q8728">
        <v>0</v>
      </c>
    </row>
    <row r="8729" spans="1:17" x14ac:dyDescent="0.25">
      <c r="A8729" t="s">
        <v>25631</v>
      </c>
      <c r="B8729" t="s">
        <v>72</v>
      </c>
      <c r="C8729" t="s">
        <v>129</v>
      </c>
      <c r="D8729" t="s">
        <v>526</v>
      </c>
      <c r="E8729" t="s">
        <v>21471</v>
      </c>
      <c r="F8729" t="s">
        <v>396</v>
      </c>
      <c r="G8729">
        <v>0</v>
      </c>
      <c r="H8729">
        <v>19</v>
      </c>
      <c r="I8729">
        <v>2</v>
      </c>
      <c r="J8729">
        <v>16</v>
      </c>
      <c r="K8729">
        <v>1</v>
      </c>
      <c r="L8729">
        <v>0</v>
      </c>
      <c r="M8729">
        <v>0</v>
      </c>
      <c r="N8729">
        <v>0</v>
      </c>
      <c r="O8729">
        <v>0</v>
      </c>
      <c r="P8729">
        <v>0</v>
      </c>
      <c r="Q8729">
        <v>0</v>
      </c>
    </row>
    <row r="8730" spans="1:17" x14ac:dyDescent="0.25">
      <c r="A8730" t="s">
        <v>25632</v>
      </c>
      <c r="B8730" t="s">
        <v>72</v>
      </c>
      <c r="C8730" t="s">
        <v>129</v>
      </c>
      <c r="D8730" t="s">
        <v>526</v>
      </c>
      <c r="E8730" t="s">
        <v>21471</v>
      </c>
      <c r="F8730" t="s">
        <v>4236</v>
      </c>
      <c r="G8730">
        <v>0</v>
      </c>
      <c r="H8730">
        <v>19</v>
      </c>
      <c r="I8730">
        <v>2</v>
      </c>
      <c r="J8730">
        <v>16</v>
      </c>
      <c r="K8730">
        <v>1</v>
      </c>
      <c r="L8730">
        <v>0</v>
      </c>
      <c r="M8730">
        <v>0</v>
      </c>
      <c r="N8730">
        <v>0</v>
      </c>
      <c r="O8730">
        <v>0</v>
      </c>
      <c r="P8730">
        <v>0</v>
      </c>
      <c r="Q8730">
        <v>0</v>
      </c>
    </row>
    <row r="8731" spans="1:17" x14ac:dyDescent="0.25">
      <c r="A8731" t="s">
        <v>25633</v>
      </c>
      <c r="B8731" t="s">
        <v>72</v>
      </c>
      <c r="C8731" t="s">
        <v>129</v>
      </c>
      <c r="D8731" t="s">
        <v>526</v>
      </c>
      <c r="E8731" t="s">
        <v>21471</v>
      </c>
      <c r="F8731" t="s">
        <v>4238</v>
      </c>
      <c r="G8731">
        <v>0</v>
      </c>
      <c r="H8731">
        <v>0</v>
      </c>
      <c r="I8731">
        <v>0</v>
      </c>
      <c r="J8731">
        <v>0</v>
      </c>
      <c r="K8731">
        <v>0</v>
      </c>
      <c r="L8731">
        <v>0</v>
      </c>
      <c r="M8731">
        <v>19</v>
      </c>
      <c r="N8731">
        <v>0</v>
      </c>
      <c r="O8731">
        <v>0</v>
      </c>
      <c r="P8731">
        <v>0</v>
      </c>
      <c r="Q8731">
        <v>0</v>
      </c>
    </row>
    <row r="8732" spans="1:17" x14ac:dyDescent="0.25">
      <c r="A8732" t="s">
        <v>25634</v>
      </c>
      <c r="B8732" t="s">
        <v>72</v>
      </c>
      <c r="C8732" t="s">
        <v>189</v>
      </c>
      <c r="D8732" t="s">
        <v>526</v>
      </c>
      <c r="E8732" t="s">
        <v>21471</v>
      </c>
      <c r="F8732" t="s">
        <v>395</v>
      </c>
      <c r="G8732">
        <v>0</v>
      </c>
      <c r="H8732">
        <v>0</v>
      </c>
      <c r="I8732">
        <v>0</v>
      </c>
      <c r="J8732">
        <v>0</v>
      </c>
      <c r="K8732">
        <v>0</v>
      </c>
      <c r="L8732">
        <v>0</v>
      </c>
      <c r="M8732">
        <v>0</v>
      </c>
      <c r="N8732">
        <v>22</v>
      </c>
      <c r="O8732">
        <v>21</v>
      </c>
      <c r="P8732">
        <v>1</v>
      </c>
      <c r="Q8732">
        <v>0</v>
      </c>
    </row>
    <row r="8733" spans="1:17" x14ac:dyDescent="0.25">
      <c r="A8733" t="s">
        <v>25635</v>
      </c>
      <c r="B8733" t="s">
        <v>72</v>
      </c>
      <c r="C8733" t="s">
        <v>189</v>
      </c>
      <c r="D8733" t="s">
        <v>526</v>
      </c>
      <c r="E8733" t="s">
        <v>21471</v>
      </c>
      <c r="F8733" t="s">
        <v>525</v>
      </c>
      <c r="G8733">
        <v>33</v>
      </c>
      <c r="H8733">
        <v>0</v>
      </c>
      <c r="I8733">
        <v>0</v>
      </c>
      <c r="J8733">
        <v>0</v>
      </c>
      <c r="K8733">
        <v>0</v>
      </c>
      <c r="L8733">
        <v>0</v>
      </c>
      <c r="M8733">
        <v>0</v>
      </c>
      <c r="N8733">
        <v>0</v>
      </c>
      <c r="O8733">
        <v>0</v>
      </c>
      <c r="P8733">
        <v>0</v>
      </c>
      <c r="Q8733">
        <v>0</v>
      </c>
    </row>
    <row r="8734" spans="1:17" x14ac:dyDescent="0.25">
      <c r="A8734" t="s">
        <v>25636</v>
      </c>
      <c r="B8734" t="s">
        <v>72</v>
      </c>
      <c r="C8734" t="s">
        <v>189</v>
      </c>
      <c r="D8734" t="s">
        <v>527</v>
      </c>
      <c r="E8734" t="s">
        <v>21471</v>
      </c>
      <c r="F8734" t="s">
        <v>528</v>
      </c>
      <c r="G8734">
        <v>0</v>
      </c>
      <c r="H8734">
        <v>0</v>
      </c>
      <c r="I8734">
        <v>0</v>
      </c>
      <c r="J8734">
        <v>0</v>
      </c>
      <c r="K8734">
        <v>0</v>
      </c>
      <c r="L8734">
        <v>0</v>
      </c>
      <c r="M8734">
        <v>0</v>
      </c>
      <c r="N8734">
        <v>2</v>
      </c>
      <c r="O8734">
        <v>2</v>
      </c>
      <c r="P8734">
        <v>0</v>
      </c>
      <c r="Q8734">
        <v>0</v>
      </c>
    </row>
    <row r="8735" spans="1:17" x14ac:dyDescent="0.25">
      <c r="A8735" t="s">
        <v>25637</v>
      </c>
      <c r="B8735" t="s">
        <v>72</v>
      </c>
      <c r="C8735" t="s">
        <v>189</v>
      </c>
      <c r="D8735" t="s">
        <v>527</v>
      </c>
      <c r="E8735" t="s">
        <v>21471</v>
      </c>
      <c r="F8735" t="s">
        <v>525</v>
      </c>
      <c r="G8735">
        <v>2</v>
      </c>
      <c r="H8735">
        <v>0</v>
      </c>
      <c r="I8735">
        <v>0</v>
      </c>
      <c r="J8735">
        <v>0</v>
      </c>
      <c r="K8735">
        <v>0</v>
      </c>
      <c r="L8735">
        <v>0</v>
      </c>
      <c r="M8735">
        <v>0</v>
      </c>
      <c r="N8735">
        <v>0</v>
      </c>
      <c r="O8735">
        <v>0</v>
      </c>
      <c r="P8735">
        <v>0</v>
      </c>
      <c r="Q8735">
        <v>0</v>
      </c>
    </row>
    <row r="8736" spans="1:17" x14ac:dyDescent="0.25">
      <c r="A8736" t="s">
        <v>13649</v>
      </c>
      <c r="B8736" t="s">
        <v>72</v>
      </c>
      <c r="C8736" t="s">
        <v>189</v>
      </c>
      <c r="D8736" t="s">
        <v>12971</v>
      </c>
      <c r="E8736" t="s">
        <v>563</v>
      </c>
      <c r="F8736" t="s">
        <v>525</v>
      </c>
      <c r="G8736">
        <v>1</v>
      </c>
      <c r="H8736">
        <v>0</v>
      </c>
      <c r="I8736">
        <v>0</v>
      </c>
      <c r="J8736">
        <v>0</v>
      </c>
      <c r="K8736">
        <v>0</v>
      </c>
      <c r="L8736">
        <v>0</v>
      </c>
      <c r="M8736">
        <v>0</v>
      </c>
      <c r="N8736">
        <v>0</v>
      </c>
      <c r="O8736">
        <v>0</v>
      </c>
      <c r="P8736">
        <v>0</v>
      </c>
      <c r="Q8736">
        <v>0</v>
      </c>
    </row>
    <row r="8737" spans="1:17" x14ac:dyDescent="0.25">
      <c r="A8737" t="s">
        <v>25638</v>
      </c>
      <c r="B8737" t="s">
        <v>72</v>
      </c>
      <c r="C8737" t="s">
        <v>189</v>
      </c>
      <c r="D8737" t="s">
        <v>12971</v>
      </c>
      <c r="E8737" t="s">
        <v>21471</v>
      </c>
      <c r="F8737" t="s">
        <v>525</v>
      </c>
      <c r="G8737">
        <v>4</v>
      </c>
      <c r="H8737">
        <v>0</v>
      </c>
      <c r="I8737">
        <v>0</v>
      </c>
      <c r="J8737">
        <v>0</v>
      </c>
      <c r="K8737">
        <v>0</v>
      </c>
      <c r="L8737">
        <v>0</v>
      </c>
      <c r="M8737">
        <v>0</v>
      </c>
      <c r="N8737">
        <v>0</v>
      </c>
      <c r="O8737">
        <v>0</v>
      </c>
      <c r="P8737">
        <v>0</v>
      </c>
      <c r="Q8737">
        <v>0</v>
      </c>
    </row>
    <row r="8738" spans="1:17" x14ac:dyDescent="0.25">
      <c r="A8738" t="s">
        <v>13650</v>
      </c>
      <c r="B8738" t="s">
        <v>72</v>
      </c>
      <c r="C8738" t="s">
        <v>190</v>
      </c>
      <c r="D8738" t="s">
        <v>529</v>
      </c>
      <c r="E8738" t="s">
        <v>563</v>
      </c>
      <c r="F8738" t="s">
        <v>525</v>
      </c>
      <c r="G8738">
        <v>1</v>
      </c>
      <c r="H8738">
        <v>0</v>
      </c>
      <c r="I8738">
        <v>0</v>
      </c>
      <c r="J8738">
        <v>0</v>
      </c>
      <c r="K8738">
        <v>0</v>
      </c>
      <c r="L8738">
        <v>0</v>
      </c>
      <c r="M8738">
        <v>0</v>
      </c>
      <c r="N8738">
        <v>0</v>
      </c>
      <c r="O8738">
        <v>0</v>
      </c>
      <c r="P8738">
        <v>0</v>
      </c>
      <c r="Q8738">
        <v>0</v>
      </c>
    </row>
    <row r="8739" spans="1:17" x14ac:dyDescent="0.25">
      <c r="A8739" t="s">
        <v>25639</v>
      </c>
      <c r="B8739" t="s">
        <v>72</v>
      </c>
      <c r="C8739" t="s">
        <v>190</v>
      </c>
      <c r="D8739" t="s">
        <v>529</v>
      </c>
      <c r="E8739" t="s">
        <v>21471</v>
      </c>
      <c r="F8739" t="s">
        <v>525</v>
      </c>
      <c r="G8739">
        <v>8</v>
      </c>
      <c r="H8739">
        <v>0</v>
      </c>
      <c r="I8739">
        <v>0</v>
      </c>
      <c r="J8739">
        <v>0</v>
      </c>
      <c r="K8739">
        <v>0</v>
      </c>
      <c r="L8739">
        <v>0</v>
      </c>
      <c r="M8739">
        <v>0</v>
      </c>
      <c r="N8739">
        <v>0</v>
      </c>
      <c r="O8739">
        <v>0</v>
      </c>
      <c r="P8739">
        <v>0</v>
      </c>
      <c r="Q8739">
        <v>0</v>
      </c>
    </row>
    <row r="8740" spans="1:17" x14ac:dyDescent="0.25">
      <c r="A8740" t="s">
        <v>13651</v>
      </c>
      <c r="B8740" t="s">
        <v>72</v>
      </c>
      <c r="C8740" t="s">
        <v>190</v>
      </c>
      <c r="D8740" t="s">
        <v>526</v>
      </c>
      <c r="E8740" t="s">
        <v>563</v>
      </c>
      <c r="F8740" t="s">
        <v>396</v>
      </c>
      <c r="G8740">
        <v>0</v>
      </c>
      <c r="H8740">
        <v>26</v>
      </c>
      <c r="I8740">
        <v>5</v>
      </c>
      <c r="J8740">
        <v>15</v>
      </c>
      <c r="K8740">
        <v>2</v>
      </c>
      <c r="L8740">
        <v>4</v>
      </c>
      <c r="M8740">
        <v>0</v>
      </c>
      <c r="N8740">
        <v>0</v>
      </c>
      <c r="O8740">
        <v>0</v>
      </c>
      <c r="P8740">
        <v>0</v>
      </c>
      <c r="Q8740">
        <v>0</v>
      </c>
    </row>
    <row r="8741" spans="1:17" x14ac:dyDescent="0.25">
      <c r="A8741" t="s">
        <v>13637</v>
      </c>
      <c r="B8741" t="s">
        <v>72</v>
      </c>
      <c r="C8741" t="s">
        <v>190</v>
      </c>
      <c r="D8741" t="s">
        <v>526</v>
      </c>
      <c r="E8741" t="s">
        <v>563</v>
      </c>
      <c r="F8741" t="s">
        <v>4236</v>
      </c>
      <c r="G8741">
        <v>0</v>
      </c>
      <c r="H8741">
        <v>26</v>
      </c>
      <c r="I8741">
        <v>5</v>
      </c>
      <c r="J8741">
        <v>15</v>
      </c>
      <c r="K8741">
        <v>2</v>
      </c>
      <c r="L8741">
        <v>4</v>
      </c>
      <c r="M8741">
        <v>0</v>
      </c>
      <c r="N8741">
        <v>0</v>
      </c>
      <c r="O8741">
        <v>0</v>
      </c>
      <c r="P8741">
        <v>0</v>
      </c>
      <c r="Q8741">
        <v>0</v>
      </c>
    </row>
    <row r="8742" spans="1:17" x14ac:dyDescent="0.25">
      <c r="A8742" t="s">
        <v>13638</v>
      </c>
      <c r="B8742" t="s">
        <v>72</v>
      </c>
      <c r="C8742" t="s">
        <v>190</v>
      </c>
      <c r="D8742" t="s">
        <v>526</v>
      </c>
      <c r="E8742" t="s">
        <v>563</v>
      </c>
      <c r="F8742" t="s">
        <v>4238</v>
      </c>
      <c r="G8742">
        <v>0</v>
      </c>
      <c r="H8742">
        <v>0</v>
      </c>
      <c r="I8742">
        <v>0</v>
      </c>
      <c r="J8742">
        <v>0</v>
      </c>
      <c r="K8742">
        <v>0</v>
      </c>
      <c r="L8742">
        <v>0</v>
      </c>
      <c r="M8742">
        <v>26</v>
      </c>
      <c r="N8742">
        <v>0</v>
      </c>
      <c r="O8742">
        <v>0</v>
      </c>
      <c r="P8742">
        <v>0</v>
      </c>
      <c r="Q8742">
        <v>0</v>
      </c>
    </row>
    <row r="8743" spans="1:17" x14ac:dyDescent="0.25">
      <c r="A8743" t="s">
        <v>13639</v>
      </c>
      <c r="B8743" t="s">
        <v>72</v>
      </c>
      <c r="C8743" t="s">
        <v>190</v>
      </c>
      <c r="D8743" t="s">
        <v>526</v>
      </c>
      <c r="E8743" t="s">
        <v>563</v>
      </c>
      <c r="F8743" t="s">
        <v>397</v>
      </c>
      <c r="G8743">
        <v>0</v>
      </c>
      <c r="H8743">
        <v>26</v>
      </c>
      <c r="I8743">
        <v>5</v>
      </c>
      <c r="J8743">
        <v>15</v>
      </c>
      <c r="K8743">
        <v>2</v>
      </c>
      <c r="L8743">
        <v>4</v>
      </c>
      <c r="M8743">
        <v>0</v>
      </c>
      <c r="N8743">
        <v>0</v>
      </c>
      <c r="O8743">
        <v>0</v>
      </c>
      <c r="P8743">
        <v>0</v>
      </c>
      <c r="Q8743">
        <v>0</v>
      </c>
    </row>
    <row r="8744" spans="1:17" x14ac:dyDescent="0.25">
      <c r="A8744" t="s">
        <v>13640</v>
      </c>
      <c r="B8744" t="s">
        <v>72</v>
      </c>
      <c r="C8744" t="s">
        <v>190</v>
      </c>
      <c r="D8744" t="s">
        <v>526</v>
      </c>
      <c r="E8744" t="s">
        <v>563</v>
      </c>
      <c r="F8744" t="s">
        <v>398</v>
      </c>
      <c r="G8744">
        <v>0</v>
      </c>
      <c r="H8744">
        <v>26</v>
      </c>
      <c r="I8744">
        <v>5</v>
      </c>
      <c r="J8744">
        <v>15</v>
      </c>
      <c r="K8744">
        <v>2</v>
      </c>
      <c r="L8744">
        <v>4</v>
      </c>
      <c r="M8744">
        <v>0</v>
      </c>
      <c r="N8744">
        <v>0</v>
      </c>
      <c r="O8744">
        <v>0</v>
      </c>
      <c r="P8744">
        <v>0</v>
      </c>
      <c r="Q8744">
        <v>0</v>
      </c>
    </row>
    <row r="8745" spans="1:17" x14ac:dyDescent="0.25">
      <c r="A8745" t="s">
        <v>13641</v>
      </c>
      <c r="B8745" t="s">
        <v>72</v>
      </c>
      <c r="C8745" t="s">
        <v>190</v>
      </c>
      <c r="D8745" t="s">
        <v>526</v>
      </c>
      <c r="E8745" t="s">
        <v>563</v>
      </c>
      <c r="F8745" t="s">
        <v>4242</v>
      </c>
      <c r="G8745">
        <v>0</v>
      </c>
      <c r="H8745">
        <v>0</v>
      </c>
      <c r="I8745">
        <v>0</v>
      </c>
      <c r="J8745">
        <v>0</v>
      </c>
      <c r="K8745">
        <v>0</v>
      </c>
      <c r="L8745">
        <v>0</v>
      </c>
      <c r="M8745">
        <v>26</v>
      </c>
      <c r="N8745">
        <v>0</v>
      </c>
      <c r="O8745">
        <v>0</v>
      </c>
      <c r="P8745">
        <v>0</v>
      </c>
      <c r="Q8745">
        <v>0</v>
      </c>
    </row>
    <row r="8746" spans="1:17" x14ac:dyDescent="0.25">
      <c r="A8746" t="s">
        <v>13642</v>
      </c>
      <c r="B8746" t="s">
        <v>72</v>
      </c>
      <c r="C8746" t="s">
        <v>190</v>
      </c>
      <c r="D8746" t="s">
        <v>526</v>
      </c>
      <c r="E8746" t="s">
        <v>563</v>
      </c>
      <c r="F8746" t="s">
        <v>399</v>
      </c>
      <c r="G8746">
        <v>0</v>
      </c>
      <c r="H8746">
        <v>26</v>
      </c>
      <c r="I8746">
        <v>5</v>
      </c>
      <c r="J8746">
        <v>15</v>
      </c>
      <c r="K8746">
        <v>2</v>
      </c>
      <c r="L8746">
        <v>4</v>
      </c>
      <c r="M8746">
        <v>0</v>
      </c>
      <c r="N8746">
        <v>0</v>
      </c>
      <c r="O8746">
        <v>0</v>
      </c>
      <c r="P8746">
        <v>0</v>
      </c>
      <c r="Q8746">
        <v>0</v>
      </c>
    </row>
    <row r="8747" spans="1:17" x14ac:dyDescent="0.25">
      <c r="A8747" t="s">
        <v>13643</v>
      </c>
      <c r="B8747" t="s">
        <v>72</v>
      </c>
      <c r="C8747" t="s">
        <v>190</v>
      </c>
      <c r="D8747" t="s">
        <v>526</v>
      </c>
      <c r="E8747" t="s">
        <v>563</v>
      </c>
      <c r="F8747" t="s">
        <v>4245</v>
      </c>
      <c r="G8747">
        <v>0</v>
      </c>
      <c r="H8747">
        <v>0</v>
      </c>
      <c r="I8747">
        <v>0</v>
      </c>
      <c r="J8747">
        <v>0</v>
      </c>
      <c r="K8747">
        <v>0</v>
      </c>
      <c r="L8747">
        <v>0</v>
      </c>
      <c r="M8747">
        <v>26</v>
      </c>
      <c r="N8747">
        <v>0</v>
      </c>
      <c r="O8747">
        <v>0</v>
      </c>
      <c r="P8747">
        <v>0</v>
      </c>
      <c r="Q8747">
        <v>0</v>
      </c>
    </row>
    <row r="8748" spans="1:17" x14ac:dyDescent="0.25">
      <c r="A8748" t="s">
        <v>13644</v>
      </c>
      <c r="B8748" t="s">
        <v>72</v>
      </c>
      <c r="C8748" t="s">
        <v>190</v>
      </c>
      <c r="D8748" t="s">
        <v>526</v>
      </c>
      <c r="E8748" t="s">
        <v>563</v>
      </c>
      <c r="F8748" t="s">
        <v>394</v>
      </c>
      <c r="G8748">
        <v>0</v>
      </c>
      <c r="H8748">
        <v>0</v>
      </c>
      <c r="I8748">
        <v>0</v>
      </c>
      <c r="J8748">
        <v>0</v>
      </c>
      <c r="K8748">
        <v>0</v>
      </c>
      <c r="L8748">
        <v>0</v>
      </c>
      <c r="M8748">
        <v>0</v>
      </c>
      <c r="N8748">
        <v>22</v>
      </c>
      <c r="O8748">
        <v>18</v>
      </c>
      <c r="P8748">
        <v>2</v>
      </c>
      <c r="Q8748">
        <v>2</v>
      </c>
    </row>
    <row r="8749" spans="1:17" x14ac:dyDescent="0.25">
      <c r="A8749" t="s">
        <v>13645</v>
      </c>
      <c r="B8749" t="s">
        <v>72</v>
      </c>
      <c r="C8749" t="s">
        <v>190</v>
      </c>
      <c r="D8749" t="s">
        <v>526</v>
      </c>
      <c r="E8749" t="s">
        <v>563</v>
      </c>
      <c r="F8749" t="s">
        <v>395</v>
      </c>
      <c r="G8749">
        <v>0</v>
      </c>
      <c r="H8749">
        <v>0</v>
      </c>
      <c r="I8749">
        <v>0</v>
      </c>
      <c r="J8749">
        <v>0</v>
      </c>
      <c r="K8749">
        <v>0</v>
      </c>
      <c r="L8749">
        <v>0</v>
      </c>
      <c r="M8749">
        <v>0</v>
      </c>
      <c r="N8749">
        <v>20</v>
      </c>
      <c r="O8749">
        <v>16</v>
      </c>
      <c r="P8749">
        <v>2</v>
      </c>
      <c r="Q8749">
        <v>2</v>
      </c>
    </row>
    <row r="8750" spans="1:17" x14ac:dyDescent="0.25">
      <c r="A8750" t="s">
        <v>13646</v>
      </c>
      <c r="B8750" t="s">
        <v>72</v>
      </c>
      <c r="C8750" t="s">
        <v>190</v>
      </c>
      <c r="D8750" t="s">
        <v>526</v>
      </c>
      <c r="E8750" t="s">
        <v>563</v>
      </c>
      <c r="F8750" t="s">
        <v>525</v>
      </c>
      <c r="G8750">
        <v>26</v>
      </c>
      <c r="H8750">
        <v>0</v>
      </c>
      <c r="I8750">
        <v>0</v>
      </c>
      <c r="J8750">
        <v>0</v>
      </c>
      <c r="K8750">
        <v>0</v>
      </c>
      <c r="L8750">
        <v>0</v>
      </c>
      <c r="M8750">
        <v>0</v>
      </c>
      <c r="N8750">
        <v>0</v>
      </c>
      <c r="O8750">
        <v>0</v>
      </c>
      <c r="P8750">
        <v>0</v>
      </c>
      <c r="Q8750">
        <v>0</v>
      </c>
    </row>
    <row r="8751" spans="1:17" x14ac:dyDescent="0.25">
      <c r="A8751" t="s">
        <v>25640</v>
      </c>
      <c r="B8751" t="s">
        <v>72</v>
      </c>
      <c r="C8751" t="s">
        <v>190</v>
      </c>
      <c r="D8751" t="s">
        <v>526</v>
      </c>
      <c r="E8751" t="s">
        <v>21471</v>
      </c>
      <c r="F8751" t="s">
        <v>396</v>
      </c>
      <c r="G8751">
        <v>0</v>
      </c>
      <c r="H8751">
        <v>39</v>
      </c>
      <c r="I8751">
        <v>4</v>
      </c>
      <c r="J8751">
        <v>25</v>
      </c>
      <c r="K8751">
        <v>6</v>
      </c>
      <c r="L8751">
        <v>4</v>
      </c>
      <c r="M8751">
        <v>0</v>
      </c>
      <c r="N8751">
        <v>0</v>
      </c>
      <c r="O8751">
        <v>0</v>
      </c>
      <c r="P8751">
        <v>0</v>
      </c>
      <c r="Q8751">
        <v>0</v>
      </c>
    </row>
    <row r="8752" spans="1:17" x14ac:dyDescent="0.25">
      <c r="A8752" t="s">
        <v>25641</v>
      </c>
      <c r="B8752" t="s">
        <v>72</v>
      </c>
      <c r="C8752" t="s">
        <v>190</v>
      </c>
      <c r="D8752" t="s">
        <v>526</v>
      </c>
      <c r="E8752" t="s">
        <v>21471</v>
      </c>
      <c r="F8752" t="s">
        <v>4236</v>
      </c>
      <c r="G8752">
        <v>0</v>
      </c>
      <c r="H8752">
        <v>39</v>
      </c>
      <c r="I8752">
        <v>4</v>
      </c>
      <c r="J8752">
        <v>25</v>
      </c>
      <c r="K8752">
        <v>5</v>
      </c>
      <c r="L8752">
        <v>5</v>
      </c>
      <c r="M8752">
        <v>0</v>
      </c>
      <c r="N8752">
        <v>0</v>
      </c>
      <c r="O8752">
        <v>0</v>
      </c>
      <c r="P8752">
        <v>0</v>
      </c>
      <c r="Q8752">
        <v>0</v>
      </c>
    </row>
    <row r="8753" spans="1:17" x14ac:dyDescent="0.25">
      <c r="A8753" t="s">
        <v>25642</v>
      </c>
      <c r="B8753" t="s">
        <v>72</v>
      </c>
      <c r="C8753" t="s">
        <v>190</v>
      </c>
      <c r="D8753" t="s">
        <v>526</v>
      </c>
      <c r="E8753" t="s">
        <v>21471</v>
      </c>
      <c r="F8753" t="s">
        <v>4238</v>
      </c>
      <c r="G8753">
        <v>0</v>
      </c>
      <c r="H8753">
        <v>0</v>
      </c>
      <c r="I8753">
        <v>0</v>
      </c>
      <c r="J8753">
        <v>0</v>
      </c>
      <c r="K8753">
        <v>0</v>
      </c>
      <c r="L8753">
        <v>0</v>
      </c>
      <c r="M8753">
        <v>39</v>
      </c>
      <c r="N8753">
        <v>0</v>
      </c>
      <c r="O8753">
        <v>0</v>
      </c>
      <c r="P8753">
        <v>0</v>
      </c>
      <c r="Q8753">
        <v>0</v>
      </c>
    </row>
    <row r="8754" spans="1:17" x14ac:dyDescent="0.25">
      <c r="A8754" t="s">
        <v>25643</v>
      </c>
      <c r="B8754" t="s">
        <v>72</v>
      </c>
      <c r="C8754" t="s">
        <v>190</v>
      </c>
      <c r="D8754" t="s">
        <v>526</v>
      </c>
      <c r="E8754" t="s">
        <v>21471</v>
      </c>
      <c r="F8754" t="s">
        <v>397</v>
      </c>
      <c r="G8754">
        <v>0</v>
      </c>
      <c r="H8754">
        <v>39</v>
      </c>
      <c r="I8754">
        <v>4</v>
      </c>
      <c r="J8754">
        <v>25</v>
      </c>
      <c r="K8754">
        <v>5</v>
      </c>
      <c r="L8754">
        <v>5</v>
      </c>
      <c r="M8754">
        <v>0</v>
      </c>
      <c r="N8754">
        <v>0</v>
      </c>
      <c r="O8754">
        <v>0</v>
      </c>
      <c r="P8754">
        <v>0</v>
      </c>
      <c r="Q8754">
        <v>0</v>
      </c>
    </row>
    <row r="8755" spans="1:17" x14ac:dyDescent="0.25">
      <c r="A8755" t="s">
        <v>25644</v>
      </c>
      <c r="B8755" t="s">
        <v>72</v>
      </c>
      <c r="C8755" t="s">
        <v>190</v>
      </c>
      <c r="D8755" t="s">
        <v>526</v>
      </c>
      <c r="E8755" t="s">
        <v>21471</v>
      </c>
      <c r="F8755" t="s">
        <v>398</v>
      </c>
      <c r="G8755">
        <v>0</v>
      </c>
      <c r="H8755">
        <v>39</v>
      </c>
      <c r="I8755">
        <v>4</v>
      </c>
      <c r="J8755">
        <v>25</v>
      </c>
      <c r="K8755">
        <v>5</v>
      </c>
      <c r="L8755">
        <v>5</v>
      </c>
      <c r="M8755">
        <v>0</v>
      </c>
      <c r="N8755">
        <v>0</v>
      </c>
      <c r="O8755">
        <v>0</v>
      </c>
      <c r="P8755">
        <v>0</v>
      </c>
      <c r="Q8755">
        <v>0</v>
      </c>
    </row>
    <row r="8756" spans="1:17" x14ac:dyDescent="0.25">
      <c r="A8756" t="s">
        <v>25645</v>
      </c>
      <c r="B8756" t="s">
        <v>72</v>
      </c>
      <c r="C8756" t="s">
        <v>190</v>
      </c>
      <c r="D8756" t="s">
        <v>526</v>
      </c>
      <c r="E8756" t="s">
        <v>21471</v>
      </c>
      <c r="F8756" t="s">
        <v>4242</v>
      </c>
      <c r="G8756">
        <v>0</v>
      </c>
      <c r="H8756">
        <v>0</v>
      </c>
      <c r="I8756">
        <v>0</v>
      </c>
      <c r="J8756">
        <v>0</v>
      </c>
      <c r="K8756">
        <v>0</v>
      </c>
      <c r="L8756">
        <v>0</v>
      </c>
      <c r="M8756">
        <v>39</v>
      </c>
      <c r="N8756">
        <v>0</v>
      </c>
      <c r="O8756">
        <v>0</v>
      </c>
      <c r="P8756">
        <v>0</v>
      </c>
      <c r="Q8756">
        <v>0</v>
      </c>
    </row>
    <row r="8757" spans="1:17" x14ac:dyDescent="0.25">
      <c r="A8757" t="s">
        <v>25646</v>
      </c>
      <c r="B8757" t="s">
        <v>72</v>
      </c>
      <c r="C8757" t="s">
        <v>190</v>
      </c>
      <c r="D8757" t="s">
        <v>526</v>
      </c>
      <c r="E8757" t="s">
        <v>21471</v>
      </c>
      <c r="F8757" t="s">
        <v>399</v>
      </c>
      <c r="G8757">
        <v>0</v>
      </c>
      <c r="H8757">
        <v>39</v>
      </c>
      <c r="I8757">
        <v>4</v>
      </c>
      <c r="J8757">
        <v>25</v>
      </c>
      <c r="K8757">
        <v>6</v>
      </c>
      <c r="L8757">
        <v>4</v>
      </c>
      <c r="M8757">
        <v>0</v>
      </c>
      <c r="N8757">
        <v>0</v>
      </c>
      <c r="O8757">
        <v>0</v>
      </c>
      <c r="P8757">
        <v>0</v>
      </c>
      <c r="Q8757">
        <v>0</v>
      </c>
    </row>
    <row r="8758" spans="1:17" x14ac:dyDescent="0.25">
      <c r="A8758" t="s">
        <v>25647</v>
      </c>
      <c r="B8758" t="s">
        <v>72</v>
      </c>
      <c r="C8758" t="s">
        <v>190</v>
      </c>
      <c r="D8758" t="s">
        <v>526</v>
      </c>
      <c r="E8758" t="s">
        <v>21471</v>
      </c>
      <c r="F8758" t="s">
        <v>4245</v>
      </c>
      <c r="G8758">
        <v>0</v>
      </c>
      <c r="H8758">
        <v>0</v>
      </c>
      <c r="I8758">
        <v>0</v>
      </c>
      <c r="J8758">
        <v>0</v>
      </c>
      <c r="K8758">
        <v>0</v>
      </c>
      <c r="L8758">
        <v>0</v>
      </c>
      <c r="M8758">
        <v>39</v>
      </c>
      <c r="N8758">
        <v>0</v>
      </c>
      <c r="O8758">
        <v>0</v>
      </c>
      <c r="P8758">
        <v>0</v>
      </c>
      <c r="Q8758">
        <v>0</v>
      </c>
    </row>
    <row r="8759" spans="1:17" x14ac:dyDescent="0.25">
      <c r="A8759" t="s">
        <v>25648</v>
      </c>
      <c r="B8759" t="s">
        <v>72</v>
      </c>
      <c r="C8759" t="s">
        <v>190</v>
      </c>
      <c r="D8759" t="s">
        <v>526</v>
      </c>
      <c r="E8759" t="s">
        <v>21471</v>
      </c>
      <c r="F8759" t="s">
        <v>394</v>
      </c>
      <c r="G8759">
        <v>0</v>
      </c>
      <c r="H8759">
        <v>0</v>
      </c>
      <c r="I8759">
        <v>0</v>
      </c>
      <c r="J8759">
        <v>0</v>
      </c>
      <c r="K8759">
        <v>0</v>
      </c>
      <c r="L8759">
        <v>0</v>
      </c>
      <c r="M8759">
        <v>0</v>
      </c>
      <c r="N8759">
        <v>31</v>
      </c>
      <c r="O8759">
        <v>27</v>
      </c>
      <c r="P8759">
        <v>2</v>
      </c>
      <c r="Q8759">
        <v>2</v>
      </c>
    </row>
    <row r="8760" spans="1:17" x14ac:dyDescent="0.25">
      <c r="A8760" t="s">
        <v>25649</v>
      </c>
      <c r="B8760" t="s">
        <v>72</v>
      </c>
      <c r="C8760" t="s">
        <v>190</v>
      </c>
      <c r="D8760" t="s">
        <v>526</v>
      </c>
      <c r="E8760" t="s">
        <v>21471</v>
      </c>
      <c r="F8760" t="s">
        <v>395</v>
      </c>
      <c r="G8760">
        <v>0</v>
      </c>
      <c r="H8760">
        <v>0</v>
      </c>
      <c r="I8760">
        <v>0</v>
      </c>
      <c r="J8760">
        <v>0</v>
      </c>
      <c r="K8760">
        <v>0</v>
      </c>
      <c r="L8760">
        <v>0</v>
      </c>
      <c r="M8760">
        <v>0</v>
      </c>
      <c r="N8760">
        <v>28</v>
      </c>
      <c r="O8760">
        <v>25</v>
      </c>
      <c r="P8760">
        <v>1</v>
      </c>
      <c r="Q8760">
        <v>2</v>
      </c>
    </row>
    <row r="8761" spans="1:17" x14ac:dyDescent="0.25">
      <c r="A8761" t="s">
        <v>25650</v>
      </c>
      <c r="B8761" t="s">
        <v>72</v>
      </c>
      <c r="C8761" t="s">
        <v>190</v>
      </c>
      <c r="D8761" t="s">
        <v>526</v>
      </c>
      <c r="E8761" t="s">
        <v>21471</v>
      </c>
      <c r="F8761" t="s">
        <v>525</v>
      </c>
      <c r="G8761">
        <v>39</v>
      </c>
      <c r="H8761">
        <v>0</v>
      </c>
      <c r="I8761">
        <v>0</v>
      </c>
      <c r="J8761">
        <v>0</v>
      </c>
      <c r="K8761">
        <v>0</v>
      </c>
      <c r="L8761">
        <v>0</v>
      </c>
      <c r="M8761">
        <v>0</v>
      </c>
      <c r="N8761">
        <v>0</v>
      </c>
      <c r="O8761">
        <v>0</v>
      </c>
      <c r="P8761">
        <v>0</v>
      </c>
      <c r="Q8761">
        <v>0</v>
      </c>
    </row>
    <row r="8762" spans="1:17" x14ac:dyDescent="0.25">
      <c r="A8762" t="s">
        <v>13647</v>
      </c>
      <c r="B8762" t="s">
        <v>72</v>
      </c>
      <c r="C8762" t="s">
        <v>190</v>
      </c>
      <c r="D8762" t="s">
        <v>527</v>
      </c>
      <c r="E8762" t="s">
        <v>563</v>
      </c>
      <c r="F8762" t="s">
        <v>528</v>
      </c>
      <c r="G8762">
        <v>0</v>
      </c>
      <c r="H8762">
        <v>0</v>
      </c>
      <c r="I8762">
        <v>0</v>
      </c>
      <c r="J8762">
        <v>0</v>
      </c>
      <c r="K8762">
        <v>0</v>
      </c>
      <c r="L8762">
        <v>0</v>
      </c>
      <c r="M8762">
        <v>0</v>
      </c>
      <c r="N8762">
        <v>3</v>
      </c>
      <c r="O8762">
        <v>3</v>
      </c>
      <c r="P8762">
        <v>0</v>
      </c>
      <c r="Q8762">
        <v>0</v>
      </c>
    </row>
    <row r="8763" spans="1:17" x14ac:dyDescent="0.25">
      <c r="A8763" t="s">
        <v>19007</v>
      </c>
      <c r="B8763" t="s">
        <v>75</v>
      </c>
      <c r="C8763" t="s">
        <v>207</v>
      </c>
      <c r="D8763" t="s">
        <v>526</v>
      </c>
      <c r="E8763" t="s">
        <v>563</v>
      </c>
      <c r="F8763" t="s">
        <v>399</v>
      </c>
      <c r="G8763">
        <v>0</v>
      </c>
      <c r="H8763">
        <v>1</v>
      </c>
      <c r="I8763">
        <v>1</v>
      </c>
      <c r="J8763">
        <v>0</v>
      </c>
      <c r="K8763">
        <v>0</v>
      </c>
      <c r="L8763">
        <v>0</v>
      </c>
      <c r="M8763">
        <v>0</v>
      </c>
      <c r="N8763">
        <v>0</v>
      </c>
      <c r="O8763">
        <v>0</v>
      </c>
      <c r="P8763">
        <v>0</v>
      </c>
      <c r="Q8763">
        <v>0</v>
      </c>
    </row>
    <row r="8764" spans="1:17" x14ac:dyDescent="0.25">
      <c r="A8764" t="s">
        <v>19008</v>
      </c>
      <c r="B8764" t="s">
        <v>75</v>
      </c>
      <c r="C8764" t="s">
        <v>207</v>
      </c>
      <c r="D8764" t="s">
        <v>526</v>
      </c>
      <c r="E8764" t="s">
        <v>563</v>
      </c>
      <c r="F8764" t="s">
        <v>4245</v>
      </c>
      <c r="G8764">
        <v>0</v>
      </c>
      <c r="H8764">
        <v>0</v>
      </c>
      <c r="I8764">
        <v>0</v>
      </c>
      <c r="J8764">
        <v>0</v>
      </c>
      <c r="K8764">
        <v>0</v>
      </c>
      <c r="L8764">
        <v>0</v>
      </c>
      <c r="M8764">
        <v>1</v>
      </c>
      <c r="N8764">
        <v>0</v>
      </c>
      <c r="O8764">
        <v>0</v>
      </c>
      <c r="P8764">
        <v>0</v>
      </c>
      <c r="Q8764">
        <v>0</v>
      </c>
    </row>
    <row r="8765" spans="1:17" x14ac:dyDescent="0.25">
      <c r="A8765" t="s">
        <v>19009</v>
      </c>
      <c r="B8765" t="s">
        <v>75</v>
      </c>
      <c r="C8765" t="s">
        <v>207</v>
      </c>
      <c r="D8765" t="s">
        <v>526</v>
      </c>
      <c r="E8765" t="s">
        <v>563</v>
      </c>
      <c r="F8765" t="s">
        <v>394</v>
      </c>
      <c r="G8765">
        <v>0</v>
      </c>
      <c r="H8765">
        <v>0</v>
      </c>
      <c r="I8765">
        <v>0</v>
      </c>
      <c r="J8765">
        <v>0</v>
      </c>
      <c r="K8765">
        <v>0</v>
      </c>
      <c r="L8765">
        <v>0</v>
      </c>
      <c r="M8765">
        <v>0</v>
      </c>
      <c r="N8765">
        <v>0</v>
      </c>
      <c r="O8765">
        <v>0</v>
      </c>
      <c r="P8765">
        <v>0</v>
      </c>
      <c r="Q8765">
        <v>0</v>
      </c>
    </row>
    <row r="8766" spans="1:17" x14ac:dyDescent="0.25">
      <c r="A8766" t="s">
        <v>13215</v>
      </c>
      <c r="B8766" t="s">
        <v>75</v>
      </c>
      <c r="C8766" t="s">
        <v>207</v>
      </c>
      <c r="D8766" t="s">
        <v>526</v>
      </c>
      <c r="E8766" t="s">
        <v>563</v>
      </c>
      <c r="F8766" t="s">
        <v>395</v>
      </c>
      <c r="G8766">
        <v>0</v>
      </c>
      <c r="H8766">
        <v>0</v>
      </c>
      <c r="I8766">
        <v>0</v>
      </c>
      <c r="J8766">
        <v>0</v>
      </c>
      <c r="K8766">
        <v>0</v>
      </c>
      <c r="L8766">
        <v>0</v>
      </c>
      <c r="M8766">
        <v>0</v>
      </c>
      <c r="N8766">
        <v>0</v>
      </c>
      <c r="O8766">
        <v>0</v>
      </c>
      <c r="P8766">
        <v>0</v>
      </c>
      <c r="Q8766">
        <v>0</v>
      </c>
    </row>
    <row r="8767" spans="1:17" x14ac:dyDescent="0.25">
      <c r="A8767" t="s">
        <v>13216</v>
      </c>
      <c r="B8767" t="s">
        <v>75</v>
      </c>
      <c r="C8767" t="s">
        <v>207</v>
      </c>
      <c r="D8767" t="s">
        <v>526</v>
      </c>
      <c r="E8767" t="s">
        <v>563</v>
      </c>
      <c r="F8767" t="s">
        <v>525</v>
      </c>
      <c r="G8767">
        <v>1</v>
      </c>
      <c r="H8767">
        <v>0</v>
      </c>
      <c r="I8767">
        <v>0</v>
      </c>
      <c r="J8767">
        <v>0</v>
      </c>
      <c r="K8767">
        <v>0</v>
      </c>
      <c r="L8767">
        <v>0</v>
      </c>
      <c r="M8767">
        <v>0</v>
      </c>
      <c r="N8767">
        <v>0</v>
      </c>
      <c r="O8767">
        <v>0</v>
      </c>
      <c r="P8767">
        <v>0</v>
      </c>
      <c r="Q8767">
        <v>0</v>
      </c>
    </row>
    <row r="8768" spans="1:17" x14ac:dyDescent="0.25">
      <c r="A8768" t="s">
        <v>25651</v>
      </c>
      <c r="B8768" t="s">
        <v>75</v>
      </c>
      <c r="C8768" t="s">
        <v>211</v>
      </c>
      <c r="D8768" t="s">
        <v>526</v>
      </c>
      <c r="E8768" t="s">
        <v>21471</v>
      </c>
      <c r="F8768" t="s">
        <v>396</v>
      </c>
      <c r="G8768">
        <v>0</v>
      </c>
      <c r="H8768">
        <v>1</v>
      </c>
      <c r="I8768">
        <v>0</v>
      </c>
      <c r="J8768">
        <v>0</v>
      </c>
      <c r="K8768">
        <v>1</v>
      </c>
      <c r="L8768">
        <v>0</v>
      </c>
      <c r="M8768">
        <v>0</v>
      </c>
      <c r="N8768">
        <v>0</v>
      </c>
      <c r="O8768">
        <v>0</v>
      </c>
      <c r="P8768">
        <v>0</v>
      </c>
      <c r="Q8768">
        <v>0</v>
      </c>
    </row>
    <row r="8769" spans="1:17" x14ac:dyDescent="0.25">
      <c r="A8769" t="s">
        <v>25652</v>
      </c>
      <c r="B8769" t="s">
        <v>75</v>
      </c>
      <c r="C8769" t="s">
        <v>211</v>
      </c>
      <c r="D8769" t="s">
        <v>526</v>
      </c>
      <c r="E8769" t="s">
        <v>21471</v>
      </c>
      <c r="F8769" t="s">
        <v>4236</v>
      </c>
      <c r="G8769">
        <v>0</v>
      </c>
      <c r="H8769">
        <v>1</v>
      </c>
      <c r="I8769">
        <v>0</v>
      </c>
      <c r="J8769">
        <v>0</v>
      </c>
      <c r="K8769">
        <v>0</v>
      </c>
      <c r="L8769">
        <v>1</v>
      </c>
      <c r="M8769">
        <v>0</v>
      </c>
      <c r="N8769">
        <v>0</v>
      </c>
      <c r="O8769">
        <v>0</v>
      </c>
      <c r="P8769">
        <v>0</v>
      </c>
      <c r="Q8769">
        <v>0</v>
      </c>
    </row>
    <row r="8770" spans="1:17" x14ac:dyDescent="0.25">
      <c r="A8770" t="s">
        <v>25653</v>
      </c>
      <c r="B8770" t="s">
        <v>75</v>
      </c>
      <c r="C8770" t="s">
        <v>211</v>
      </c>
      <c r="D8770" t="s">
        <v>526</v>
      </c>
      <c r="E8770" t="s">
        <v>21471</v>
      </c>
      <c r="F8770" t="s">
        <v>4238</v>
      </c>
      <c r="G8770">
        <v>0</v>
      </c>
      <c r="H8770">
        <v>0</v>
      </c>
      <c r="I8770">
        <v>0</v>
      </c>
      <c r="J8770">
        <v>0</v>
      </c>
      <c r="K8770">
        <v>0</v>
      </c>
      <c r="L8770">
        <v>0</v>
      </c>
      <c r="M8770">
        <v>1</v>
      </c>
      <c r="N8770">
        <v>0</v>
      </c>
      <c r="O8770">
        <v>0</v>
      </c>
      <c r="P8770">
        <v>0</v>
      </c>
      <c r="Q8770">
        <v>0</v>
      </c>
    </row>
    <row r="8771" spans="1:17" x14ac:dyDescent="0.25">
      <c r="A8771" t="s">
        <v>25654</v>
      </c>
      <c r="B8771" t="s">
        <v>75</v>
      </c>
      <c r="C8771" t="s">
        <v>211</v>
      </c>
      <c r="D8771" t="s">
        <v>526</v>
      </c>
      <c r="E8771" t="s">
        <v>21471</v>
      </c>
      <c r="F8771" t="s">
        <v>397</v>
      </c>
      <c r="G8771">
        <v>0</v>
      </c>
      <c r="H8771">
        <v>1</v>
      </c>
      <c r="I8771">
        <v>0</v>
      </c>
      <c r="J8771">
        <v>0</v>
      </c>
      <c r="K8771">
        <v>0</v>
      </c>
      <c r="L8771">
        <v>1</v>
      </c>
      <c r="M8771">
        <v>0</v>
      </c>
      <c r="N8771">
        <v>0</v>
      </c>
      <c r="O8771">
        <v>0</v>
      </c>
      <c r="P8771">
        <v>0</v>
      </c>
      <c r="Q8771">
        <v>0</v>
      </c>
    </row>
    <row r="8772" spans="1:17" x14ac:dyDescent="0.25">
      <c r="A8772" t="s">
        <v>25655</v>
      </c>
      <c r="B8772" t="s">
        <v>75</v>
      </c>
      <c r="C8772" t="s">
        <v>211</v>
      </c>
      <c r="D8772" t="s">
        <v>526</v>
      </c>
      <c r="E8772" t="s">
        <v>21471</v>
      </c>
      <c r="F8772" t="s">
        <v>398</v>
      </c>
      <c r="G8772">
        <v>0</v>
      </c>
      <c r="H8772">
        <v>1</v>
      </c>
      <c r="I8772">
        <v>0</v>
      </c>
      <c r="J8772">
        <v>0</v>
      </c>
      <c r="K8772">
        <v>0</v>
      </c>
      <c r="L8772">
        <v>1</v>
      </c>
      <c r="M8772">
        <v>0</v>
      </c>
      <c r="N8772">
        <v>0</v>
      </c>
      <c r="O8772">
        <v>0</v>
      </c>
      <c r="P8772">
        <v>0</v>
      </c>
      <c r="Q8772">
        <v>0</v>
      </c>
    </row>
    <row r="8773" spans="1:17" x14ac:dyDescent="0.25">
      <c r="A8773" t="s">
        <v>25656</v>
      </c>
      <c r="B8773" t="s">
        <v>75</v>
      </c>
      <c r="C8773" t="s">
        <v>211</v>
      </c>
      <c r="D8773" t="s">
        <v>526</v>
      </c>
      <c r="E8773" t="s">
        <v>21471</v>
      </c>
      <c r="F8773" t="s">
        <v>4242</v>
      </c>
      <c r="G8773">
        <v>0</v>
      </c>
      <c r="H8773">
        <v>0</v>
      </c>
      <c r="I8773">
        <v>0</v>
      </c>
      <c r="J8773">
        <v>0</v>
      </c>
      <c r="K8773">
        <v>0</v>
      </c>
      <c r="L8773">
        <v>0</v>
      </c>
      <c r="M8773">
        <v>1</v>
      </c>
      <c r="N8773">
        <v>0</v>
      </c>
      <c r="O8773">
        <v>0</v>
      </c>
      <c r="P8773">
        <v>0</v>
      </c>
      <c r="Q8773">
        <v>0</v>
      </c>
    </row>
    <row r="8774" spans="1:17" x14ac:dyDescent="0.25">
      <c r="A8774" t="s">
        <v>25657</v>
      </c>
      <c r="B8774" t="s">
        <v>75</v>
      </c>
      <c r="C8774" t="s">
        <v>211</v>
      </c>
      <c r="D8774" t="s">
        <v>526</v>
      </c>
      <c r="E8774" t="s">
        <v>21471</v>
      </c>
      <c r="F8774" t="s">
        <v>399</v>
      </c>
      <c r="G8774">
        <v>0</v>
      </c>
      <c r="H8774">
        <v>1</v>
      </c>
      <c r="I8774">
        <v>0</v>
      </c>
      <c r="J8774">
        <v>0</v>
      </c>
      <c r="K8774">
        <v>1</v>
      </c>
      <c r="L8774">
        <v>0</v>
      </c>
      <c r="M8774">
        <v>0</v>
      </c>
      <c r="N8774">
        <v>0</v>
      </c>
      <c r="O8774">
        <v>0</v>
      </c>
      <c r="P8774">
        <v>0</v>
      </c>
      <c r="Q8774">
        <v>0</v>
      </c>
    </row>
    <row r="8775" spans="1:17" x14ac:dyDescent="0.25">
      <c r="A8775" t="s">
        <v>25658</v>
      </c>
      <c r="B8775" t="s">
        <v>75</v>
      </c>
      <c r="C8775" t="s">
        <v>211</v>
      </c>
      <c r="D8775" t="s">
        <v>526</v>
      </c>
      <c r="E8775" t="s">
        <v>21471</v>
      </c>
      <c r="F8775" t="s">
        <v>4245</v>
      </c>
      <c r="G8775">
        <v>0</v>
      </c>
      <c r="H8775">
        <v>0</v>
      </c>
      <c r="I8775">
        <v>0</v>
      </c>
      <c r="J8775">
        <v>0</v>
      </c>
      <c r="K8775">
        <v>0</v>
      </c>
      <c r="L8775">
        <v>0</v>
      </c>
      <c r="M8775">
        <v>1</v>
      </c>
      <c r="N8775">
        <v>0</v>
      </c>
      <c r="O8775">
        <v>0</v>
      </c>
      <c r="P8775">
        <v>0</v>
      </c>
      <c r="Q8775">
        <v>0</v>
      </c>
    </row>
    <row r="8776" spans="1:17" x14ac:dyDescent="0.25">
      <c r="A8776" t="s">
        <v>25659</v>
      </c>
      <c r="B8776" t="s">
        <v>75</v>
      </c>
      <c r="C8776" t="s">
        <v>211</v>
      </c>
      <c r="D8776" t="s">
        <v>526</v>
      </c>
      <c r="E8776" t="s">
        <v>21471</v>
      </c>
      <c r="F8776" t="s">
        <v>394</v>
      </c>
      <c r="G8776">
        <v>0</v>
      </c>
      <c r="H8776">
        <v>0</v>
      </c>
      <c r="I8776">
        <v>0</v>
      </c>
      <c r="J8776">
        <v>0</v>
      </c>
      <c r="K8776">
        <v>0</v>
      </c>
      <c r="L8776">
        <v>0</v>
      </c>
      <c r="M8776">
        <v>0</v>
      </c>
      <c r="N8776">
        <v>1</v>
      </c>
      <c r="O8776">
        <v>0</v>
      </c>
      <c r="P8776">
        <v>0</v>
      </c>
      <c r="Q8776">
        <v>1</v>
      </c>
    </row>
    <row r="8777" spans="1:17" x14ac:dyDescent="0.25">
      <c r="A8777" t="s">
        <v>25660</v>
      </c>
      <c r="B8777" t="s">
        <v>75</v>
      </c>
      <c r="C8777" t="s">
        <v>211</v>
      </c>
      <c r="D8777" t="s">
        <v>526</v>
      </c>
      <c r="E8777" t="s">
        <v>21471</v>
      </c>
      <c r="F8777" t="s">
        <v>395</v>
      </c>
      <c r="G8777">
        <v>0</v>
      </c>
      <c r="H8777">
        <v>0</v>
      </c>
      <c r="I8777">
        <v>0</v>
      </c>
      <c r="J8777">
        <v>0</v>
      </c>
      <c r="K8777">
        <v>0</v>
      </c>
      <c r="L8777">
        <v>0</v>
      </c>
      <c r="M8777">
        <v>0</v>
      </c>
      <c r="N8777">
        <v>1</v>
      </c>
      <c r="O8777">
        <v>0</v>
      </c>
      <c r="P8777">
        <v>0</v>
      </c>
      <c r="Q8777">
        <v>1</v>
      </c>
    </row>
    <row r="8778" spans="1:17" x14ac:dyDescent="0.25">
      <c r="A8778" t="s">
        <v>25661</v>
      </c>
      <c r="B8778" t="s">
        <v>75</v>
      </c>
      <c r="C8778" t="s">
        <v>211</v>
      </c>
      <c r="D8778" t="s">
        <v>526</v>
      </c>
      <c r="E8778" t="s">
        <v>21471</v>
      </c>
      <c r="F8778" t="s">
        <v>525</v>
      </c>
      <c r="G8778">
        <v>1</v>
      </c>
      <c r="H8778">
        <v>0</v>
      </c>
      <c r="I8778">
        <v>0</v>
      </c>
      <c r="J8778">
        <v>0</v>
      </c>
      <c r="K8778">
        <v>0</v>
      </c>
      <c r="L8778">
        <v>0</v>
      </c>
      <c r="M8778">
        <v>0</v>
      </c>
      <c r="N8778">
        <v>0</v>
      </c>
      <c r="O8778">
        <v>0</v>
      </c>
      <c r="P8778">
        <v>0</v>
      </c>
      <c r="Q8778">
        <v>0</v>
      </c>
    </row>
    <row r="8779" spans="1:17" x14ac:dyDescent="0.25">
      <c r="A8779" t="s">
        <v>18219</v>
      </c>
      <c r="B8779" t="s">
        <v>75</v>
      </c>
      <c r="C8779" t="s">
        <v>221</v>
      </c>
      <c r="D8779" t="s">
        <v>526</v>
      </c>
      <c r="E8779" t="s">
        <v>563</v>
      </c>
      <c r="F8779" t="s">
        <v>396</v>
      </c>
      <c r="G8779">
        <v>0</v>
      </c>
      <c r="H8779">
        <v>1</v>
      </c>
      <c r="I8779">
        <v>0</v>
      </c>
      <c r="J8779">
        <v>1</v>
      </c>
      <c r="K8779">
        <v>0</v>
      </c>
      <c r="L8779">
        <v>0</v>
      </c>
      <c r="M8779">
        <v>0</v>
      </c>
      <c r="N8779">
        <v>0</v>
      </c>
      <c r="O8779">
        <v>0</v>
      </c>
      <c r="P8779">
        <v>0</v>
      </c>
      <c r="Q8779">
        <v>0</v>
      </c>
    </row>
    <row r="8780" spans="1:17" x14ac:dyDescent="0.25">
      <c r="A8780" t="s">
        <v>18220</v>
      </c>
      <c r="B8780" t="s">
        <v>75</v>
      </c>
      <c r="C8780" t="s">
        <v>221</v>
      </c>
      <c r="D8780" t="s">
        <v>526</v>
      </c>
      <c r="E8780" t="s">
        <v>563</v>
      </c>
      <c r="F8780" t="s">
        <v>4236</v>
      </c>
      <c r="G8780">
        <v>0</v>
      </c>
      <c r="H8780">
        <v>1</v>
      </c>
      <c r="I8780">
        <v>0</v>
      </c>
      <c r="J8780">
        <v>1</v>
      </c>
      <c r="K8780">
        <v>0</v>
      </c>
      <c r="L8780">
        <v>0</v>
      </c>
      <c r="M8780">
        <v>0</v>
      </c>
      <c r="N8780">
        <v>0</v>
      </c>
      <c r="O8780">
        <v>0</v>
      </c>
      <c r="P8780">
        <v>0</v>
      </c>
      <c r="Q8780">
        <v>0</v>
      </c>
    </row>
    <row r="8781" spans="1:17" x14ac:dyDescent="0.25">
      <c r="A8781" t="s">
        <v>18221</v>
      </c>
      <c r="B8781" t="s">
        <v>75</v>
      </c>
      <c r="C8781" t="s">
        <v>221</v>
      </c>
      <c r="D8781" t="s">
        <v>526</v>
      </c>
      <c r="E8781" t="s">
        <v>563</v>
      </c>
      <c r="F8781" t="s">
        <v>4238</v>
      </c>
      <c r="G8781">
        <v>0</v>
      </c>
      <c r="H8781">
        <v>0</v>
      </c>
      <c r="I8781">
        <v>0</v>
      </c>
      <c r="J8781">
        <v>0</v>
      </c>
      <c r="K8781">
        <v>0</v>
      </c>
      <c r="L8781">
        <v>0</v>
      </c>
      <c r="M8781">
        <v>1</v>
      </c>
      <c r="N8781">
        <v>0</v>
      </c>
      <c r="O8781">
        <v>0</v>
      </c>
      <c r="P8781">
        <v>0</v>
      </c>
      <c r="Q8781">
        <v>0</v>
      </c>
    </row>
    <row r="8782" spans="1:17" x14ac:dyDescent="0.25">
      <c r="A8782" t="s">
        <v>18222</v>
      </c>
      <c r="B8782" t="s">
        <v>75</v>
      </c>
      <c r="C8782" t="s">
        <v>221</v>
      </c>
      <c r="D8782" t="s">
        <v>526</v>
      </c>
      <c r="E8782" t="s">
        <v>563</v>
      </c>
      <c r="F8782" t="s">
        <v>397</v>
      </c>
      <c r="G8782">
        <v>0</v>
      </c>
      <c r="H8782">
        <v>1</v>
      </c>
      <c r="I8782">
        <v>0</v>
      </c>
      <c r="J8782">
        <v>1</v>
      </c>
      <c r="K8782">
        <v>0</v>
      </c>
      <c r="L8782">
        <v>0</v>
      </c>
      <c r="M8782">
        <v>0</v>
      </c>
      <c r="N8782">
        <v>0</v>
      </c>
      <c r="O8782">
        <v>0</v>
      </c>
      <c r="P8782">
        <v>0</v>
      </c>
      <c r="Q8782">
        <v>0</v>
      </c>
    </row>
    <row r="8783" spans="1:17" x14ac:dyDescent="0.25">
      <c r="A8783" t="s">
        <v>18223</v>
      </c>
      <c r="B8783" t="s">
        <v>75</v>
      </c>
      <c r="C8783" t="s">
        <v>221</v>
      </c>
      <c r="D8783" t="s">
        <v>526</v>
      </c>
      <c r="E8783" t="s">
        <v>563</v>
      </c>
      <c r="F8783" t="s">
        <v>398</v>
      </c>
      <c r="G8783">
        <v>0</v>
      </c>
      <c r="H8783">
        <v>1</v>
      </c>
      <c r="I8783">
        <v>0</v>
      </c>
      <c r="J8783">
        <v>1</v>
      </c>
      <c r="K8783">
        <v>0</v>
      </c>
      <c r="L8783">
        <v>0</v>
      </c>
      <c r="M8783">
        <v>0</v>
      </c>
      <c r="N8783">
        <v>0</v>
      </c>
      <c r="O8783">
        <v>0</v>
      </c>
      <c r="P8783">
        <v>0</v>
      </c>
      <c r="Q8783">
        <v>0</v>
      </c>
    </row>
    <row r="8784" spans="1:17" x14ac:dyDescent="0.25">
      <c r="A8784" t="s">
        <v>18224</v>
      </c>
      <c r="B8784" t="s">
        <v>75</v>
      </c>
      <c r="C8784" t="s">
        <v>221</v>
      </c>
      <c r="D8784" t="s">
        <v>526</v>
      </c>
      <c r="E8784" t="s">
        <v>563</v>
      </c>
      <c r="F8784" t="s">
        <v>4242</v>
      </c>
      <c r="G8784">
        <v>0</v>
      </c>
      <c r="H8784">
        <v>0</v>
      </c>
      <c r="I8784">
        <v>0</v>
      </c>
      <c r="J8784">
        <v>0</v>
      </c>
      <c r="K8784">
        <v>0</v>
      </c>
      <c r="L8784">
        <v>0</v>
      </c>
      <c r="M8784">
        <v>1</v>
      </c>
      <c r="N8784">
        <v>0</v>
      </c>
      <c r="O8784">
        <v>0</v>
      </c>
      <c r="P8784">
        <v>0</v>
      </c>
      <c r="Q8784">
        <v>0</v>
      </c>
    </row>
    <row r="8785" spans="1:17" x14ac:dyDescent="0.25">
      <c r="A8785" t="s">
        <v>18225</v>
      </c>
      <c r="B8785" t="s">
        <v>75</v>
      </c>
      <c r="C8785" t="s">
        <v>221</v>
      </c>
      <c r="D8785" t="s">
        <v>526</v>
      </c>
      <c r="E8785" t="s">
        <v>563</v>
      </c>
      <c r="F8785" t="s">
        <v>399</v>
      </c>
      <c r="G8785">
        <v>0</v>
      </c>
      <c r="H8785">
        <v>1</v>
      </c>
      <c r="I8785">
        <v>0</v>
      </c>
      <c r="J8785">
        <v>1</v>
      </c>
      <c r="K8785">
        <v>0</v>
      </c>
      <c r="L8785">
        <v>0</v>
      </c>
      <c r="M8785">
        <v>0</v>
      </c>
      <c r="N8785">
        <v>0</v>
      </c>
      <c r="O8785">
        <v>0</v>
      </c>
      <c r="P8785">
        <v>0</v>
      </c>
      <c r="Q8785">
        <v>0</v>
      </c>
    </row>
    <row r="8786" spans="1:17" x14ac:dyDescent="0.25">
      <c r="A8786" t="s">
        <v>18226</v>
      </c>
      <c r="B8786" t="s">
        <v>75</v>
      </c>
      <c r="C8786" t="s">
        <v>221</v>
      </c>
      <c r="D8786" t="s">
        <v>526</v>
      </c>
      <c r="E8786" t="s">
        <v>563</v>
      </c>
      <c r="F8786" t="s">
        <v>4245</v>
      </c>
      <c r="G8786">
        <v>0</v>
      </c>
      <c r="H8786">
        <v>0</v>
      </c>
      <c r="I8786">
        <v>0</v>
      </c>
      <c r="J8786">
        <v>0</v>
      </c>
      <c r="K8786">
        <v>0</v>
      </c>
      <c r="L8786">
        <v>0</v>
      </c>
      <c r="M8786">
        <v>1</v>
      </c>
      <c r="N8786">
        <v>0</v>
      </c>
      <c r="O8786">
        <v>0</v>
      </c>
      <c r="P8786">
        <v>0</v>
      </c>
      <c r="Q8786">
        <v>0</v>
      </c>
    </row>
    <row r="8787" spans="1:17" x14ac:dyDescent="0.25">
      <c r="A8787" t="s">
        <v>18841</v>
      </c>
      <c r="B8787" t="s">
        <v>75</v>
      </c>
      <c r="C8787" t="s">
        <v>221</v>
      </c>
      <c r="D8787" t="s">
        <v>526</v>
      </c>
      <c r="E8787" t="s">
        <v>563</v>
      </c>
      <c r="F8787" t="s">
        <v>394</v>
      </c>
      <c r="G8787">
        <v>0</v>
      </c>
      <c r="H8787">
        <v>0</v>
      </c>
      <c r="I8787">
        <v>0</v>
      </c>
      <c r="J8787">
        <v>0</v>
      </c>
      <c r="K8787">
        <v>0</v>
      </c>
      <c r="L8787">
        <v>0</v>
      </c>
      <c r="M8787">
        <v>0</v>
      </c>
      <c r="N8787">
        <v>1</v>
      </c>
      <c r="O8787">
        <v>1</v>
      </c>
      <c r="P8787">
        <v>0</v>
      </c>
      <c r="Q8787">
        <v>0</v>
      </c>
    </row>
    <row r="8788" spans="1:17" x14ac:dyDescent="0.25">
      <c r="A8788" t="s">
        <v>18842</v>
      </c>
      <c r="B8788" t="s">
        <v>75</v>
      </c>
      <c r="C8788" t="s">
        <v>221</v>
      </c>
      <c r="D8788" t="s">
        <v>526</v>
      </c>
      <c r="E8788" t="s">
        <v>563</v>
      </c>
      <c r="F8788" t="s">
        <v>395</v>
      </c>
      <c r="G8788">
        <v>0</v>
      </c>
      <c r="H8788">
        <v>0</v>
      </c>
      <c r="I8788">
        <v>0</v>
      </c>
      <c r="J8788">
        <v>0</v>
      </c>
      <c r="K8788">
        <v>0</v>
      </c>
      <c r="L8788">
        <v>0</v>
      </c>
      <c r="M8788">
        <v>0</v>
      </c>
      <c r="N8788">
        <v>1</v>
      </c>
      <c r="O8788">
        <v>1</v>
      </c>
      <c r="P8788">
        <v>0</v>
      </c>
      <c r="Q8788">
        <v>0</v>
      </c>
    </row>
    <row r="8789" spans="1:17" x14ac:dyDescent="0.25">
      <c r="A8789" t="s">
        <v>18843</v>
      </c>
      <c r="B8789" t="s">
        <v>75</v>
      </c>
      <c r="C8789" t="s">
        <v>221</v>
      </c>
      <c r="D8789" t="s">
        <v>526</v>
      </c>
      <c r="E8789" t="s">
        <v>563</v>
      </c>
      <c r="F8789" t="s">
        <v>525</v>
      </c>
      <c r="G8789">
        <v>1</v>
      </c>
      <c r="H8789">
        <v>0</v>
      </c>
      <c r="I8789">
        <v>0</v>
      </c>
      <c r="J8789">
        <v>0</v>
      </c>
      <c r="K8789">
        <v>0</v>
      </c>
      <c r="L8789">
        <v>0</v>
      </c>
      <c r="M8789">
        <v>0</v>
      </c>
      <c r="N8789">
        <v>0</v>
      </c>
      <c r="O8789">
        <v>0</v>
      </c>
      <c r="P8789">
        <v>0</v>
      </c>
      <c r="Q8789">
        <v>0</v>
      </c>
    </row>
    <row r="8790" spans="1:17" x14ac:dyDescent="0.25">
      <c r="A8790" t="s">
        <v>25662</v>
      </c>
      <c r="B8790" t="s">
        <v>75</v>
      </c>
      <c r="C8790" t="s">
        <v>231</v>
      </c>
      <c r="D8790" t="s">
        <v>526</v>
      </c>
      <c r="E8790" t="s">
        <v>21471</v>
      </c>
      <c r="F8790" t="s">
        <v>396</v>
      </c>
      <c r="G8790">
        <v>0</v>
      </c>
      <c r="H8790">
        <v>1</v>
      </c>
      <c r="I8790">
        <v>0</v>
      </c>
      <c r="J8790">
        <v>1</v>
      </c>
      <c r="K8790">
        <v>0</v>
      </c>
      <c r="L8790">
        <v>0</v>
      </c>
      <c r="M8790">
        <v>0</v>
      </c>
      <c r="N8790">
        <v>0</v>
      </c>
      <c r="O8790">
        <v>0</v>
      </c>
      <c r="P8790">
        <v>0</v>
      </c>
      <c r="Q8790">
        <v>0</v>
      </c>
    </row>
    <row r="8791" spans="1:17" x14ac:dyDescent="0.25">
      <c r="A8791" t="s">
        <v>13664</v>
      </c>
      <c r="B8791" t="s">
        <v>74</v>
      </c>
      <c r="C8791" t="s">
        <v>145</v>
      </c>
      <c r="D8791" t="s">
        <v>12971</v>
      </c>
      <c r="E8791" t="s">
        <v>563</v>
      </c>
      <c r="F8791" t="s">
        <v>525</v>
      </c>
      <c r="G8791">
        <v>1</v>
      </c>
      <c r="H8791">
        <v>0</v>
      </c>
      <c r="I8791">
        <v>0</v>
      </c>
      <c r="J8791">
        <v>0</v>
      </c>
      <c r="K8791">
        <v>0</v>
      </c>
      <c r="L8791">
        <v>0</v>
      </c>
      <c r="M8791">
        <v>0</v>
      </c>
      <c r="N8791">
        <v>0</v>
      </c>
      <c r="O8791">
        <v>0</v>
      </c>
      <c r="P8791">
        <v>0</v>
      </c>
      <c r="Q8791">
        <v>0</v>
      </c>
    </row>
    <row r="8792" spans="1:17" x14ac:dyDescent="0.25">
      <c r="A8792" t="s">
        <v>25548</v>
      </c>
      <c r="B8792" t="s">
        <v>74</v>
      </c>
      <c r="C8792" t="s">
        <v>145</v>
      </c>
      <c r="D8792" t="s">
        <v>12971</v>
      </c>
      <c r="E8792" t="s">
        <v>21471</v>
      </c>
      <c r="F8792" t="s">
        <v>525</v>
      </c>
      <c r="G8792">
        <v>1</v>
      </c>
      <c r="H8792">
        <v>0</v>
      </c>
      <c r="I8792">
        <v>0</v>
      </c>
      <c r="J8792">
        <v>0</v>
      </c>
      <c r="K8792">
        <v>0</v>
      </c>
      <c r="L8792">
        <v>0</v>
      </c>
      <c r="M8792">
        <v>0</v>
      </c>
      <c r="N8792">
        <v>0</v>
      </c>
      <c r="O8792">
        <v>0</v>
      </c>
      <c r="P8792">
        <v>0</v>
      </c>
      <c r="Q8792">
        <v>0</v>
      </c>
    </row>
    <row r="8793" spans="1:17" x14ac:dyDescent="0.25">
      <c r="A8793" t="s">
        <v>13665</v>
      </c>
      <c r="B8793" t="s">
        <v>74</v>
      </c>
      <c r="C8793" t="s">
        <v>146</v>
      </c>
      <c r="D8793" t="s">
        <v>529</v>
      </c>
      <c r="E8793" t="s">
        <v>563</v>
      </c>
      <c r="F8793" t="s">
        <v>525</v>
      </c>
      <c r="G8793">
        <v>1</v>
      </c>
      <c r="H8793">
        <v>0</v>
      </c>
      <c r="I8793">
        <v>0</v>
      </c>
      <c r="J8793">
        <v>0</v>
      </c>
      <c r="K8793">
        <v>0</v>
      </c>
      <c r="L8793">
        <v>0</v>
      </c>
      <c r="M8793">
        <v>0</v>
      </c>
      <c r="N8793">
        <v>0</v>
      </c>
      <c r="O8793">
        <v>0</v>
      </c>
      <c r="P8793">
        <v>0</v>
      </c>
      <c r="Q8793">
        <v>0</v>
      </c>
    </row>
    <row r="8794" spans="1:17" x14ac:dyDescent="0.25">
      <c r="A8794" t="s">
        <v>13666</v>
      </c>
      <c r="B8794" t="s">
        <v>74</v>
      </c>
      <c r="C8794" t="s">
        <v>146</v>
      </c>
      <c r="D8794" t="s">
        <v>526</v>
      </c>
      <c r="E8794" t="s">
        <v>563</v>
      </c>
      <c r="F8794" t="s">
        <v>396</v>
      </c>
      <c r="G8794">
        <v>0</v>
      </c>
      <c r="H8794">
        <v>6</v>
      </c>
      <c r="I8794">
        <v>1</v>
      </c>
      <c r="J8794">
        <v>3</v>
      </c>
      <c r="K8794">
        <v>1</v>
      </c>
      <c r="L8794">
        <v>1</v>
      </c>
      <c r="M8794">
        <v>0</v>
      </c>
      <c r="N8794">
        <v>0</v>
      </c>
      <c r="O8794">
        <v>0</v>
      </c>
      <c r="P8794">
        <v>0</v>
      </c>
      <c r="Q8794">
        <v>0</v>
      </c>
    </row>
    <row r="8795" spans="1:17" x14ac:dyDescent="0.25">
      <c r="A8795" t="s">
        <v>13667</v>
      </c>
      <c r="B8795" t="s">
        <v>74</v>
      </c>
      <c r="C8795" t="s">
        <v>146</v>
      </c>
      <c r="D8795" t="s">
        <v>526</v>
      </c>
      <c r="E8795" t="s">
        <v>563</v>
      </c>
      <c r="F8795" t="s">
        <v>4236</v>
      </c>
      <c r="G8795">
        <v>0</v>
      </c>
      <c r="H8795">
        <v>6</v>
      </c>
      <c r="I8795">
        <v>1</v>
      </c>
      <c r="J8795">
        <v>2</v>
      </c>
      <c r="K8795">
        <v>1</v>
      </c>
      <c r="L8795">
        <v>2</v>
      </c>
      <c r="M8795">
        <v>0</v>
      </c>
      <c r="N8795">
        <v>0</v>
      </c>
      <c r="O8795">
        <v>0</v>
      </c>
      <c r="P8795">
        <v>0</v>
      </c>
      <c r="Q8795">
        <v>0</v>
      </c>
    </row>
    <row r="8796" spans="1:17" x14ac:dyDescent="0.25">
      <c r="A8796" t="s">
        <v>13668</v>
      </c>
      <c r="B8796" t="s">
        <v>74</v>
      </c>
      <c r="C8796" t="s">
        <v>146</v>
      </c>
      <c r="D8796" t="s">
        <v>526</v>
      </c>
      <c r="E8796" t="s">
        <v>563</v>
      </c>
      <c r="F8796" t="s">
        <v>4238</v>
      </c>
      <c r="G8796">
        <v>0</v>
      </c>
      <c r="H8796">
        <v>0</v>
      </c>
      <c r="I8796">
        <v>0</v>
      </c>
      <c r="J8796">
        <v>0</v>
      </c>
      <c r="K8796">
        <v>0</v>
      </c>
      <c r="L8796">
        <v>0</v>
      </c>
      <c r="M8796">
        <v>6</v>
      </c>
      <c r="N8796">
        <v>0</v>
      </c>
      <c r="O8796">
        <v>0</v>
      </c>
      <c r="P8796">
        <v>0</v>
      </c>
      <c r="Q8796">
        <v>0</v>
      </c>
    </row>
    <row r="8797" spans="1:17" x14ac:dyDescent="0.25">
      <c r="A8797" t="s">
        <v>13669</v>
      </c>
      <c r="B8797" t="s">
        <v>74</v>
      </c>
      <c r="C8797" t="s">
        <v>146</v>
      </c>
      <c r="D8797" t="s">
        <v>526</v>
      </c>
      <c r="E8797" t="s">
        <v>563</v>
      </c>
      <c r="F8797" t="s">
        <v>397</v>
      </c>
      <c r="G8797">
        <v>0</v>
      </c>
      <c r="H8797">
        <v>6</v>
      </c>
      <c r="I8797">
        <v>1</v>
      </c>
      <c r="J8797">
        <v>2</v>
      </c>
      <c r="K8797">
        <v>1</v>
      </c>
      <c r="L8797">
        <v>2</v>
      </c>
      <c r="M8797">
        <v>0</v>
      </c>
      <c r="N8797">
        <v>0</v>
      </c>
      <c r="O8797">
        <v>0</v>
      </c>
      <c r="P8797">
        <v>0</v>
      </c>
      <c r="Q8797">
        <v>0</v>
      </c>
    </row>
    <row r="8798" spans="1:17" x14ac:dyDescent="0.25">
      <c r="A8798" t="s">
        <v>13670</v>
      </c>
      <c r="B8798" t="s">
        <v>74</v>
      </c>
      <c r="C8798" t="s">
        <v>146</v>
      </c>
      <c r="D8798" t="s">
        <v>526</v>
      </c>
      <c r="E8798" t="s">
        <v>563</v>
      </c>
      <c r="F8798" t="s">
        <v>398</v>
      </c>
      <c r="G8798">
        <v>0</v>
      </c>
      <c r="H8798">
        <v>6</v>
      </c>
      <c r="I8798">
        <v>1</v>
      </c>
      <c r="J8798">
        <v>2</v>
      </c>
      <c r="K8798">
        <v>1</v>
      </c>
      <c r="L8798">
        <v>2</v>
      </c>
      <c r="M8798">
        <v>0</v>
      </c>
      <c r="N8798">
        <v>0</v>
      </c>
      <c r="O8798">
        <v>0</v>
      </c>
      <c r="P8798">
        <v>0</v>
      </c>
      <c r="Q8798">
        <v>0</v>
      </c>
    </row>
    <row r="8799" spans="1:17" x14ac:dyDescent="0.25">
      <c r="A8799" t="s">
        <v>13671</v>
      </c>
      <c r="B8799" t="s">
        <v>74</v>
      </c>
      <c r="C8799" t="s">
        <v>146</v>
      </c>
      <c r="D8799" t="s">
        <v>526</v>
      </c>
      <c r="E8799" t="s">
        <v>563</v>
      </c>
      <c r="F8799" t="s">
        <v>4242</v>
      </c>
      <c r="G8799">
        <v>0</v>
      </c>
      <c r="H8799">
        <v>0</v>
      </c>
      <c r="I8799">
        <v>0</v>
      </c>
      <c r="J8799">
        <v>0</v>
      </c>
      <c r="K8799">
        <v>0</v>
      </c>
      <c r="L8799">
        <v>0</v>
      </c>
      <c r="M8799">
        <v>6</v>
      </c>
      <c r="N8799">
        <v>0</v>
      </c>
      <c r="O8799">
        <v>0</v>
      </c>
      <c r="P8799">
        <v>0</v>
      </c>
      <c r="Q8799">
        <v>0</v>
      </c>
    </row>
    <row r="8800" spans="1:17" x14ac:dyDescent="0.25">
      <c r="A8800" t="s">
        <v>13672</v>
      </c>
      <c r="B8800" t="s">
        <v>74</v>
      </c>
      <c r="C8800" t="s">
        <v>146</v>
      </c>
      <c r="D8800" t="s">
        <v>526</v>
      </c>
      <c r="E8800" t="s">
        <v>563</v>
      </c>
      <c r="F8800" t="s">
        <v>399</v>
      </c>
      <c r="G8800">
        <v>0</v>
      </c>
      <c r="H8800">
        <v>6</v>
      </c>
      <c r="I8800">
        <v>1</v>
      </c>
      <c r="J8800">
        <v>3</v>
      </c>
      <c r="K8800">
        <v>1</v>
      </c>
      <c r="L8800">
        <v>1</v>
      </c>
      <c r="M8800">
        <v>0</v>
      </c>
      <c r="N8800">
        <v>0</v>
      </c>
      <c r="O8800">
        <v>0</v>
      </c>
      <c r="P8800">
        <v>0</v>
      </c>
      <c r="Q8800">
        <v>0</v>
      </c>
    </row>
    <row r="8801" spans="1:17" x14ac:dyDescent="0.25">
      <c r="A8801" t="s">
        <v>13673</v>
      </c>
      <c r="B8801" t="s">
        <v>74</v>
      </c>
      <c r="C8801" t="s">
        <v>146</v>
      </c>
      <c r="D8801" t="s">
        <v>526</v>
      </c>
      <c r="E8801" t="s">
        <v>563</v>
      </c>
      <c r="F8801" t="s">
        <v>4245</v>
      </c>
      <c r="G8801">
        <v>0</v>
      </c>
      <c r="H8801">
        <v>0</v>
      </c>
      <c r="I8801">
        <v>0</v>
      </c>
      <c r="J8801">
        <v>0</v>
      </c>
      <c r="K8801">
        <v>0</v>
      </c>
      <c r="L8801">
        <v>0</v>
      </c>
      <c r="M8801">
        <v>6</v>
      </c>
      <c r="N8801">
        <v>0</v>
      </c>
      <c r="O8801">
        <v>0</v>
      </c>
      <c r="P8801">
        <v>0</v>
      </c>
      <c r="Q8801">
        <v>0</v>
      </c>
    </row>
    <row r="8802" spans="1:17" x14ac:dyDescent="0.25">
      <c r="A8802" t="s">
        <v>13674</v>
      </c>
      <c r="B8802" t="s">
        <v>74</v>
      </c>
      <c r="C8802" t="s">
        <v>146</v>
      </c>
      <c r="D8802" t="s">
        <v>526</v>
      </c>
      <c r="E8802" t="s">
        <v>563</v>
      </c>
      <c r="F8802" t="s">
        <v>394</v>
      </c>
      <c r="G8802">
        <v>0</v>
      </c>
      <c r="H8802">
        <v>0</v>
      </c>
      <c r="I8802">
        <v>0</v>
      </c>
      <c r="J8802">
        <v>0</v>
      </c>
      <c r="K8802">
        <v>0</v>
      </c>
      <c r="L8802">
        <v>0</v>
      </c>
      <c r="M8802">
        <v>0</v>
      </c>
      <c r="N8802">
        <v>3</v>
      </c>
      <c r="O8802">
        <v>2</v>
      </c>
      <c r="P8802">
        <v>1</v>
      </c>
      <c r="Q8802">
        <v>0</v>
      </c>
    </row>
    <row r="8803" spans="1:17" x14ac:dyDescent="0.25">
      <c r="A8803" t="s">
        <v>13675</v>
      </c>
      <c r="B8803" t="s">
        <v>74</v>
      </c>
      <c r="C8803" t="s">
        <v>146</v>
      </c>
      <c r="D8803" t="s">
        <v>526</v>
      </c>
      <c r="E8803" t="s">
        <v>563</v>
      </c>
      <c r="F8803" t="s">
        <v>395</v>
      </c>
      <c r="G8803">
        <v>0</v>
      </c>
      <c r="H8803">
        <v>0</v>
      </c>
      <c r="I8803">
        <v>0</v>
      </c>
      <c r="J8803">
        <v>0</v>
      </c>
      <c r="K8803">
        <v>0</v>
      </c>
      <c r="L8803">
        <v>0</v>
      </c>
      <c r="M8803">
        <v>0</v>
      </c>
      <c r="N8803">
        <v>3</v>
      </c>
      <c r="O8803">
        <v>2</v>
      </c>
      <c r="P8803">
        <v>1</v>
      </c>
      <c r="Q8803">
        <v>0</v>
      </c>
    </row>
    <row r="8804" spans="1:17" x14ac:dyDescent="0.25">
      <c r="A8804" t="s">
        <v>13676</v>
      </c>
      <c r="B8804" t="s">
        <v>74</v>
      </c>
      <c r="C8804" t="s">
        <v>146</v>
      </c>
      <c r="D8804" t="s">
        <v>526</v>
      </c>
      <c r="E8804" t="s">
        <v>563</v>
      </c>
      <c r="F8804" t="s">
        <v>525</v>
      </c>
      <c r="G8804">
        <v>6</v>
      </c>
      <c r="H8804">
        <v>0</v>
      </c>
      <c r="I8804">
        <v>0</v>
      </c>
      <c r="J8804">
        <v>0</v>
      </c>
      <c r="K8804">
        <v>0</v>
      </c>
      <c r="L8804">
        <v>0</v>
      </c>
      <c r="M8804">
        <v>0</v>
      </c>
      <c r="N8804">
        <v>0</v>
      </c>
      <c r="O8804">
        <v>0</v>
      </c>
      <c r="P8804">
        <v>0</v>
      </c>
      <c r="Q8804">
        <v>0</v>
      </c>
    </row>
    <row r="8805" spans="1:17" x14ac:dyDescent="0.25">
      <c r="A8805" t="s">
        <v>25549</v>
      </c>
      <c r="B8805" t="s">
        <v>74</v>
      </c>
      <c r="C8805" t="s">
        <v>146</v>
      </c>
      <c r="D8805" t="s">
        <v>526</v>
      </c>
      <c r="E8805" t="s">
        <v>21471</v>
      </c>
      <c r="F8805" t="s">
        <v>396</v>
      </c>
      <c r="G8805">
        <v>0</v>
      </c>
      <c r="H8805">
        <v>10</v>
      </c>
      <c r="I8805">
        <v>0</v>
      </c>
      <c r="J8805">
        <v>9</v>
      </c>
      <c r="K8805">
        <v>1</v>
      </c>
      <c r="L8805">
        <v>0</v>
      </c>
      <c r="M8805">
        <v>0</v>
      </c>
      <c r="N8805">
        <v>0</v>
      </c>
      <c r="O8805">
        <v>0</v>
      </c>
      <c r="P8805">
        <v>0</v>
      </c>
      <c r="Q8805">
        <v>0</v>
      </c>
    </row>
    <row r="8806" spans="1:17" x14ac:dyDescent="0.25">
      <c r="A8806" t="s">
        <v>25550</v>
      </c>
      <c r="B8806" t="s">
        <v>74</v>
      </c>
      <c r="C8806" t="s">
        <v>146</v>
      </c>
      <c r="D8806" t="s">
        <v>526</v>
      </c>
      <c r="E8806" t="s">
        <v>21471</v>
      </c>
      <c r="F8806" t="s">
        <v>4236</v>
      </c>
      <c r="G8806">
        <v>0</v>
      </c>
      <c r="H8806">
        <v>10</v>
      </c>
      <c r="I8806">
        <v>0</v>
      </c>
      <c r="J8806">
        <v>9</v>
      </c>
      <c r="K8806">
        <v>1</v>
      </c>
      <c r="L8806">
        <v>0</v>
      </c>
      <c r="M8806">
        <v>0</v>
      </c>
      <c r="N8806">
        <v>0</v>
      </c>
      <c r="O8806">
        <v>0</v>
      </c>
      <c r="P8806">
        <v>0</v>
      </c>
      <c r="Q8806">
        <v>0</v>
      </c>
    </row>
    <row r="8807" spans="1:17" x14ac:dyDescent="0.25">
      <c r="A8807" t="s">
        <v>25551</v>
      </c>
      <c r="B8807" t="s">
        <v>74</v>
      </c>
      <c r="C8807" t="s">
        <v>146</v>
      </c>
      <c r="D8807" t="s">
        <v>526</v>
      </c>
      <c r="E8807" t="s">
        <v>21471</v>
      </c>
      <c r="F8807" t="s">
        <v>4238</v>
      </c>
      <c r="G8807">
        <v>0</v>
      </c>
      <c r="H8807">
        <v>0</v>
      </c>
      <c r="I8807">
        <v>0</v>
      </c>
      <c r="J8807">
        <v>0</v>
      </c>
      <c r="K8807">
        <v>0</v>
      </c>
      <c r="L8807">
        <v>0</v>
      </c>
      <c r="M8807">
        <v>10</v>
      </c>
      <c r="N8807">
        <v>0</v>
      </c>
      <c r="O8807">
        <v>0</v>
      </c>
      <c r="P8807">
        <v>0</v>
      </c>
      <c r="Q8807">
        <v>0</v>
      </c>
    </row>
    <row r="8808" spans="1:17" x14ac:dyDescent="0.25">
      <c r="A8808" t="s">
        <v>25552</v>
      </c>
      <c r="B8808" t="s">
        <v>74</v>
      </c>
      <c r="C8808" t="s">
        <v>146</v>
      </c>
      <c r="D8808" t="s">
        <v>526</v>
      </c>
      <c r="E8808" t="s">
        <v>21471</v>
      </c>
      <c r="F8808" t="s">
        <v>397</v>
      </c>
      <c r="G8808">
        <v>0</v>
      </c>
      <c r="H8808">
        <v>10</v>
      </c>
      <c r="I8808">
        <v>0</v>
      </c>
      <c r="J8808">
        <v>9</v>
      </c>
      <c r="K8808">
        <v>1</v>
      </c>
      <c r="L8808">
        <v>0</v>
      </c>
      <c r="M8808">
        <v>0</v>
      </c>
      <c r="N8808">
        <v>0</v>
      </c>
      <c r="O8808">
        <v>0</v>
      </c>
      <c r="P8808">
        <v>0</v>
      </c>
      <c r="Q8808">
        <v>0</v>
      </c>
    </row>
    <row r="8809" spans="1:17" x14ac:dyDescent="0.25">
      <c r="A8809" t="s">
        <v>25553</v>
      </c>
      <c r="B8809" t="s">
        <v>74</v>
      </c>
      <c r="C8809" t="s">
        <v>146</v>
      </c>
      <c r="D8809" t="s">
        <v>526</v>
      </c>
      <c r="E8809" t="s">
        <v>21471</v>
      </c>
      <c r="F8809" t="s">
        <v>398</v>
      </c>
      <c r="G8809">
        <v>0</v>
      </c>
      <c r="H8809">
        <v>10</v>
      </c>
      <c r="I8809">
        <v>0</v>
      </c>
      <c r="J8809">
        <v>9</v>
      </c>
      <c r="K8809">
        <v>1</v>
      </c>
      <c r="L8809">
        <v>0</v>
      </c>
      <c r="M8809">
        <v>0</v>
      </c>
      <c r="N8809">
        <v>0</v>
      </c>
      <c r="O8809">
        <v>0</v>
      </c>
      <c r="P8809">
        <v>0</v>
      </c>
      <c r="Q8809">
        <v>0</v>
      </c>
    </row>
    <row r="8810" spans="1:17" x14ac:dyDescent="0.25">
      <c r="A8810" t="s">
        <v>25554</v>
      </c>
      <c r="B8810" t="s">
        <v>74</v>
      </c>
      <c r="C8810" t="s">
        <v>146</v>
      </c>
      <c r="D8810" t="s">
        <v>526</v>
      </c>
      <c r="E8810" t="s">
        <v>21471</v>
      </c>
      <c r="F8810" t="s">
        <v>4242</v>
      </c>
      <c r="G8810">
        <v>0</v>
      </c>
      <c r="H8810">
        <v>0</v>
      </c>
      <c r="I8810">
        <v>0</v>
      </c>
      <c r="J8810">
        <v>0</v>
      </c>
      <c r="K8810">
        <v>0</v>
      </c>
      <c r="L8810">
        <v>0</v>
      </c>
      <c r="M8810">
        <v>10</v>
      </c>
      <c r="N8810">
        <v>0</v>
      </c>
      <c r="O8810">
        <v>0</v>
      </c>
      <c r="P8810">
        <v>0</v>
      </c>
      <c r="Q8810">
        <v>0</v>
      </c>
    </row>
    <row r="8811" spans="1:17" x14ac:dyDescent="0.25">
      <c r="A8811" t="s">
        <v>25555</v>
      </c>
      <c r="B8811" t="s">
        <v>74</v>
      </c>
      <c r="C8811" t="s">
        <v>146</v>
      </c>
      <c r="D8811" t="s">
        <v>526</v>
      </c>
      <c r="E8811" t="s">
        <v>21471</v>
      </c>
      <c r="F8811" t="s">
        <v>399</v>
      </c>
      <c r="G8811">
        <v>0</v>
      </c>
      <c r="H8811">
        <v>10</v>
      </c>
      <c r="I8811">
        <v>0</v>
      </c>
      <c r="J8811">
        <v>9</v>
      </c>
      <c r="K8811">
        <v>1</v>
      </c>
      <c r="L8811">
        <v>0</v>
      </c>
      <c r="M8811">
        <v>0</v>
      </c>
      <c r="N8811">
        <v>0</v>
      </c>
      <c r="O8811">
        <v>0</v>
      </c>
      <c r="P8811">
        <v>0</v>
      </c>
      <c r="Q8811">
        <v>0</v>
      </c>
    </row>
    <row r="8812" spans="1:17" x14ac:dyDescent="0.25">
      <c r="A8812" t="s">
        <v>25556</v>
      </c>
      <c r="B8812" t="s">
        <v>74</v>
      </c>
      <c r="C8812" t="s">
        <v>146</v>
      </c>
      <c r="D8812" t="s">
        <v>526</v>
      </c>
      <c r="E8812" t="s">
        <v>21471</v>
      </c>
      <c r="F8812" t="s">
        <v>4245</v>
      </c>
      <c r="G8812">
        <v>0</v>
      </c>
      <c r="H8812">
        <v>0</v>
      </c>
      <c r="I8812">
        <v>0</v>
      </c>
      <c r="J8812">
        <v>0</v>
      </c>
      <c r="K8812">
        <v>0</v>
      </c>
      <c r="L8812">
        <v>0</v>
      </c>
      <c r="M8812">
        <v>10</v>
      </c>
      <c r="N8812">
        <v>0</v>
      </c>
      <c r="O8812">
        <v>0</v>
      </c>
      <c r="P8812">
        <v>0</v>
      </c>
      <c r="Q8812">
        <v>0</v>
      </c>
    </row>
    <row r="8813" spans="1:17" x14ac:dyDescent="0.25">
      <c r="A8813" t="s">
        <v>25557</v>
      </c>
      <c r="B8813" t="s">
        <v>74</v>
      </c>
      <c r="C8813" t="s">
        <v>146</v>
      </c>
      <c r="D8813" t="s">
        <v>526</v>
      </c>
      <c r="E8813" t="s">
        <v>21471</v>
      </c>
      <c r="F8813" t="s">
        <v>394</v>
      </c>
      <c r="G8813">
        <v>0</v>
      </c>
      <c r="H8813">
        <v>0</v>
      </c>
      <c r="I8813">
        <v>0</v>
      </c>
      <c r="J8813">
        <v>0</v>
      </c>
      <c r="K8813">
        <v>0</v>
      </c>
      <c r="L8813">
        <v>0</v>
      </c>
      <c r="M8813">
        <v>0</v>
      </c>
      <c r="N8813">
        <v>6</v>
      </c>
      <c r="O8813">
        <v>6</v>
      </c>
      <c r="P8813">
        <v>0</v>
      </c>
      <c r="Q8813">
        <v>0</v>
      </c>
    </row>
    <row r="8814" spans="1:17" x14ac:dyDescent="0.25">
      <c r="A8814" t="s">
        <v>25558</v>
      </c>
      <c r="B8814" t="s">
        <v>74</v>
      </c>
      <c r="C8814" t="s">
        <v>146</v>
      </c>
      <c r="D8814" t="s">
        <v>526</v>
      </c>
      <c r="E8814" t="s">
        <v>21471</v>
      </c>
      <c r="F8814" t="s">
        <v>395</v>
      </c>
      <c r="G8814">
        <v>0</v>
      </c>
      <c r="H8814">
        <v>0</v>
      </c>
      <c r="I8814">
        <v>0</v>
      </c>
      <c r="J8814">
        <v>0</v>
      </c>
      <c r="K8814">
        <v>0</v>
      </c>
      <c r="L8814">
        <v>0</v>
      </c>
      <c r="M8814">
        <v>0</v>
      </c>
      <c r="N8814">
        <v>4</v>
      </c>
      <c r="O8814">
        <v>4</v>
      </c>
      <c r="P8814">
        <v>0</v>
      </c>
      <c r="Q8814">
        <v>0</v>
      </c>
    </row>
    <row r="8815" spans="1:17" x14ac:dyDescent="0.25">
      <c r="A8815" t="s">
        <v>25559</v>
      </c>
      <c r="B8815" t="s">
        <v>74</v>
      </c>
      <c r="C8815" t="s">
        <v>146</v>
      </c>
      <c r="D8815" t="s">
        <v>526</v>
      </c>
      <c r="E8815" t="s">
        <v>21471</v>
      </c>
      <c r="F8815" t="s">
        <v>525</v>
      </c>
      <c r="G8815">
        <v>10</v>
      </c>
      <c r="H8815">
        <v>0</v>
      </c>
      <c r="I8815">
        <v>0</v>
      </c>
      <c r="J8815">
        <v>0</v>
      </c>
      <c r="K8815">
        <v>0</v>
      </c>
      <c r="L8815">
        <v>0</v>
      </c>
      <c r="M8815">
        <v>0</v>
      </c>
      <c r="N8815">
        <v>0</v>
      </c>
      <c r="O8815">
        <v>0</v>
      </c>
      <c r="P8815">
        <v>0</v>
      </c>
      <c r="Q8815">
        <v>0</v>
      </c>
    </row>
    <row r="8816" spans="1:17" x14ac:dyDescent="0.25">
      <c r="A8816" t="s">
        <v>14061</v>
      </c>
      <c r="B8816" t="s">
        <v>74</v>
      </c>
      <c r="C8816" t="s">
        <v>146</v>
      </c>
      <c r="D8816" t="s">
        <v>12971</v>
      </c>
      <c r="E8816" t="s">
        <v>563</v>
      </c>
      <c r="F8816" t="s">
        <v>525</v>
      </c>
      <c r="G8816">
        <v>2</v>
      </c>
      <c r="H8816">
        <v>0</v>
      </c>
      <c r="I8816">
        <v>0</v>
      </c>
      <c r="J8816">
        <v>0</v>
      </c>
      <c r="K8816">
        <v>0</v>
      </c>
      <c r="L8816">
        <v>0</v>
      </c>
      <c r="M8816">
        <v>0</v>
      </c>
      <c r="N8816">
        <v>0</v>
      </c>
      <c r="O8816">
        <v>0</v>
      </c>
      <c r="P8816">
        <v>0</v>
      </c>
      <c r="Q8816">
        <v>0</v>
      </c>
    </row>
    <row r="8817" spans="1:17" x14ac:dyDescent="0.25">
      <c r="A8817" t="s">
        <v>25560</v>
      </c>
      <c r="B8817" t="s">
        <v>74</v>
      </c>
      <c r="C8817" t="s">
        <v>146</v>
      </c>
      <c r="D8817" t="s">
        <v>12971</v>
      </c>
      <c r="E8817" t="s">
        <v>21471</v>
      </c>
      <c r="F8817" t="s">
        <v>525</v>
      </c>
      <c r="G8817">
        <v>2</v>
      </c>
      <c r="H8817">
        <v>0</v>
      </c>
      <c r="I8817">
        <v>0</v>
      </c>
      <c r="J8817">
        <v>0</v>
      </c>
      <c r="K8817">
        <v>0</v>
      </c>
      <c r="L8817">
        <v>0</v>
      </c>
      <c r="M8817">
        <v>0</v>
      </c>
      <c r="N8817">
        <v>0</v>
      </c>
      <c r="O8817">
        <v>0</v>
      </c>
      <c r="P8817">
        <v>0</v>
      </c>
      <c r="Q8817">
        <v>0</v>
      </c>
    </row>
    <row r="8818" spans="1:17" x14ac:dyDescent="0.25">
      <c r="A8818" t="s">
        <v>25561</v>
      </c>
      <c r="B8818" t="s">
        <v>74</v>
      </c>
      <c r="C8818" t="s">
        <v>208</v>
      </c>
      <c r="D8818" t="s">
        <v>526</v>
      </c>
      <c r="E8818" t="s">
        <v>21471</v>
      </c>
      <c r="F8818" t="s">
        <v>4236</v>
      </c>
      <c r="G8818">
        <v>0</v>
      </c>
      <c r="H8818">
        <v>12</v>
      </c>
      <c r="I8818">
        <v>0</v>
      </c>
      <c r="J8818">
        <v>10</v>
      </c>
      <c r="K8818">
        <v>2</v>
      </c>
      <c r="L8818">
        <v>0</v>
      </c>
      <c r="M8818">
        <v>0</v>
      </c>
      <c r="N8818">
        <v>0</v>
      </c>
      <c r="O8818">
        <v>0</v>
      </c>
      <c r="P8818">
        <v>0</v>
      </c>
      <c r="Q8818">
        <v>0</v>
      </c>
    </row>
    <row r="8819" spans="1:17" x14ac:dyDescent="0.25">
      <c r="A8819" t="s">
        <v>25562</v>
      </c>
      <c r="B8819" t="s">
        <v>74</v>
      </c>
      <c r="C8819" t="s">
        <v>208</v>
      </c>
      <c r="D8819" t="s">
        <v>526</v>
      </c>
      <c r="E8819" t="s">
        <v>21471</v>
      </c>
      <c r="F8819" t="s">
        <v>4238</v>
      </c>
      <c r="G8819">
        <v>0</v>
      </c>
      <c r="H8819">
        <v>0</v>
      </c>
      <c r="I8819">
        <v>0</v>
      </c>
      <c r="J8819">
        <v>0</v>
      </c>
      <c r="K8819">
        <v>0</v>
      </c>
      <c r="L8819">
        <v>0</v>
      </c>
      <c r="M8819">
        <v>12</v>
      </c>
      <c r="N8819">
        <v>0</v>
      </c>
      <c r="O8819">
        <v>0</v>
      </c>
      <c r="P8819">
        <v>0</v>
      </c>
      <c r="Q8819">
        <v>0</v>
      </c>
    </row>
    <row r="8820" spans="1:17" x14ac:dyDescent="0.25">
      <c r="A8820" t="s">
        <v>26270</v>
      </c>
      <c r="B8820" t="s">
        <v>73</v>
      </c>
      <c r="C8820" t="s">
        <v>183</v>
      </c>
      <c r="D8820" t="s">
        <v>526</v>
      </c>
      <c r="E8820" t="s">
        <v>21471</v>
      </c>
      <c r="F8820" t="s">
        <v>397</v>
      </c>
      <c r="G8820">
        <v>0</v>
      </c>
      <c r="H8820">
        <v>16</v>
      </c>
      <c r="I8820">
        <v>4</v>
      </c>
      <c r="J8820">
        <v>11</v>
      </c>
      <c r="K8820">
        <v>1</v>
      </c>
      <c r="L8820">
        <v>0</v>
      </c>
      <c r="M8820">
        <v>0</v>
      </c>
      <c r="N8820">
        <v>0</v>
      </c>
      <c r="O8820">
        <v>0</v>
      </c>
      <c r="P8820">
        <v>0</v>
      </c>
      <c r="Q8820">
        <v>0</v>
      </c>
    </row>
    <row r="8821" spans="1:17" x14ac:dyDescent="0.25">
      <c r="A8821" t="s">
        <v>13136</v>
      </c>
      <c r="B8821" t="s">
        <v>72</v>
      </c>
      <c r="C8821" t="s">
        <v>119</v>
      </c>
      <c r="D8821" t="s">
        <v>526</v>
      </c>
      <c r="E8821" t="s">
        <v>563</v>
      </c>
      <c r="F8821" t="s">
        <v>396</v>
      </c>
      <c r="G8821">
        <v>0</v>
      </c>
      <c r="H8821">
        <v>31</v>
      </c>
      <c r="I8821">
        <v>5</v>
      </c>
      <c r="J8821">
        <v>25</v>
      </c>
      <c r="K8821">
        <v>1</v>
      </c>
      <c r="L8821">
        <v>0</v>
      </c>
      <c r="M8821">
        <v>0</v>
      </c>
      <c r="N8821">
        <v>0</v>
      </c>
      <c r="O8821">
        <v>0</v>
      </c>
      <c r="P8821">
        <v>0</v>
      </c>
      <c r="Q8821">
        <v>0</v>
      </c>
    </row>
    <row r="8822" spans="1:17" x14ac:dyDescent="0.25">
      <c r="A8822" t="s">
        <v>13137</v>
      </c>
      <c r="B8822" t="s">
        <v>72</v>
      </c>
      <c r="C8822" t="s">
        <v>119</v>
      </c>
      <c r="D8822" t="s">
        <v>526</v>
      </c>
      <c r="E8822" t="s">
        <v>563</v>
      </c>
      <c r="F8822" t="s">
        <v>4236</v>
      </c>
      <c r="G8822">
        <v>0</v>
      </c>
      <c r="H8822">
        <v>31</v>
      </c>
      <c r="I8822">
        <v>5</v>
      </c>
      <c r="J8822">
        <v>24</v>
      </c>
      <c r="K8822">
        <v>1</v>
      </c>
      <c r="L8822">
        <v>1</v>
      </c>
      <c r="M8822">
        <v>0</v>
      </c>
      <c r="N8822">
        <v>0</v>
      </c>
      <c r="O8822">
        <v>0</v>
      </c>
      <c r="P8822">
        <v>0</v>
      </c>
      <c r="Q8822">
        <v>0</v>
      </c>
    </row>
    <row r="8823" spans="1:17" x14ac:dyDescent="0.25">
      <c r="A8823" t="s">
        <v>13138</v>
      </c>
      <c r="B8823" t="s">
        <v>72</v>
      </c>
      <c r="C8823" t="s">
        <v>119</v>
      </c>
      <c r="D8823" t="s">
        <v>526</v>
      </c>
      <c r="E8823" t="s">
        <v>563</v>
      </c>
      <c r="F8823" t="s">
        <v>4238</v>
      </c>
      <c r="G8823">
        <v>0</v>
      </c>
      <c r="H8823">
        <v>0</v>
      </c>
      <c r="I8823">
        <v>0</v>
      </c>
      <c r="J8823">
        <v>0</v>
      </c>
      <c r="K8823">
        <v>0</v>
      </c>
      <c r="L8823">
        <v>0</v>
      </c>
      <c r="M8823">
        <v>31</v>
      </c>
      <c r="N8823">
        <v>0</v>
      </c>
      <c r="O8823">
        <v>0</v>
      </c>
      <c r="P8823">
        <v>0</v>
      </c>
      <c r="Q8823">
        <v>0</v>
      </c>
    </row>
    <row r="8824" spans="1:17" x14ac:dyDescent="0.25">
      <c r="A8824" t="s">
        <v>13139</v>
      </c>
      <c r="B8824" t="s">
        <v>72</v>
      </c>
      <c r="C8824" t="s">
        <v>119</v>
      </c>
      <c r="D8824" t="s">
        <v>526</v>
      </c>
      <c r="E8824" t="s">
        <v>563</v>
      </c>
      <c r="F8824" t="s">
        <v>397</v>
      </c>
      <c r="G8824">
        <v>0</v>
      </c>
      <c r="H8824">
        <v>31</v>
      </c>
      <c r="I8824">
        <v>5</v>
      </c>
      <c r="J8824">
        <v>24</v>
      </c>
      <c r="K8824">
        <v>1</v>
      </c>
      <c r="L8824">
        <v>1</v>
      </c>
      <c r="M8824">
        <v>0</v>
      </c>
      <c r="N8824">
        <v>0</v>
      </c>
      <c r="O8824">
        <v>0</v>
      </c>
      <c r="P8824">
        <v>0</v>
      </c>
      <c r="Q8824">
        <v>0</v>
      </c>
    </row>
    <row r="8825" spans="1:17" x14ac:dyDescent="0.25">
      <c r="A8825" t="s">
        <v>13140</v>
      </c>
      <c r="B8825" t="s">
        <v>72</v>
      </c>
      <c r="C8825" t="s">
        <v>119</v>
      </c>
      <c r="D8825" t="s">
        <v>526</v>
      </c>
      <c r="E8825" t="s">
        <v>563</v>
      </c>
      <c r="F8825" t="s">
        <v>398</v>
      </c>
      <c r="G8825">
        <v>0</v>
      </c>
      <c r="H8825">
        <v>31</v>
      </c>
      <c r="I8825">
        <v>5</v>
      </c>
      <c r="J8825">
        <v>24</v>
      </c>
      <c r="K8825">
        <v>1</v>
      </c>
      <c r="L8825">
        <v>1</v>
      </c>
      <c r="M8825">
        <v>0</v>
      </c>
      <c r="N8825">
        <v>0</v>
      </c>
      <c r="O8825">
        <v>0</v>
      </c>
      <c r="P8825">
        <v>0</v>
      </c>
      <c r="Q8825">
        <v>0</v>
      </c>
    </row>
    <row r="8826" spans="1:17" x14ac:dyDescent="0.25">
      <c r="A8826" t="s">
        <v>13141</v>
      </c>
      <c r="B8826" t="s">
        <v>72</v>
      </c>
      <c r="C8826" t="s">
        <v>119</v>
      </c>
      <c r="D8826" t="s">
        <v>526</v>
      </c>
      <c r="E8826" t="s">
        <v>563</v>
      </c>
      <c r="F8826" t="s">
        <v>4242</v>
      </c>
      <c r="G8826">
        <v>0</v>
      </c>
      <c r="H8826">
        <v>0</v>
      </c>
      <c r="I8826">
        <v>0</v>
      </c>
      <c r="J8826">
        <v>0</v>
      </c>
      <c r="K8826">
        <v>0</v>
      </c>
      <c r="L8826">
        <v>0</v>
      </c>
      <c r="M8826">
        <v>31</v>
      </c>
      <c r="N8826">
        <v>0</v>
      </c>
      <c r="O8826">
        <v>0</v>
      </c>
      <c r="P8826">
        <v>0</v>
      </c>
      <c r="Q8826">
        <v>0</v>
      </c>
    </row>
    <row r="8827" spans="1:17" x14ac:dyDescent="0.25">
      <c r="A8827" t="s">
        <v>13907</v>
      </c>
      <c r="B8827" t="s">
        <v>72</v>
      </c>
      <c r="C8827" t="s">
        <v>119</v>
      </c>
      <c r="D8827" t="s">
        <v>526</v>
      </c>
      <c r="E8827" t="s">
        <v>563</v>
      </c>
      <c r="F8827" t="s">
        <v>399</v>
      </c>
      <c r="G8827">
        <v>0</v>
      </c>
      <c r="H8827">
        <v>31</v>
      </c>
      <c r="I8827">
        <v>5</v>
      </c>
      <c r="J8827">
        <v>25</v>
      </c>
      <c r="K8827">
        <v>1</v>
      </c>
      <c r="L8827">
        <v>0</v>
      </c>
      <c r="M8827">
        <v>0</v>
      </c>
      <c r="N8827">
        <v>0</v>
      </c>
      <c r="O8827">
        <v>0</v>
      </c>
      <c r="P8827">
        <v>0</v>
      </c>
      <c r="Q8827">
        <v>0</v>
      </c>
    </row>
    <row r="8828" spans="1:17" x14ac:dyDescent="0.25">
      <c r="A8828" t="s">
        <v>13908</v>
      </c>
      <c r="B8828" t="s">
        <v>72</v>
      </c>
      <c r="C8828" t="s">
        <v>119</v>
      </c>
      <c r="D8828" t="s">
        <v>526</v>
      </c>
      <c r="E8828" t="s">
        <v>563</v>
      </c>
      <c r="F8828" t="s">
        <v>4245</v>
      </c>
      <c r="G8828">
        <v>0</v>
      </c>
      <c r="H8828">
        <v>0</v>
      </c>
      <c r="I8828">
        <v>0</v>
      </c>
      <c r="J8828">
        <v>0</v>
      </c>
      <c r="K8828">
        <v>0</v>
      </c>
      <c r="L8828">
        <v>0</v>
      </c>
      <c r="M8828">
        <v>31</v>
      </c>
      <c r="N8828">
        <v>0</v>
      </c>
      <c r="O8828">
        <v>0</v>
      </c>
      <c r="P8828">
        <v>0</v>
      </c>
      <c r="Q8828">
        <v>0</v>
      </c>
    </row>
    <row r="8829" spans="1:17" x14ac:dyDescent="0.25">
      <c r="A8829" t="s">
        <v>13909</v>
      </c>
      <c r="B8829" t="s">
        <v>72</v>
      </c>
      <c r="C8829" t="s">
        <v>119</v>
      </c>
      <c r="D8829" t="s">
        <v>526</v>
      </c>
      <c r="E8829" t="s">
        <v>563</v>
      </c>
      <c r="F8829" t="s">
        <v>394</v>
      </c>
      <c r="G8829">
        <v>0</v>
      </c>
      <c r="H8829">
        <v>0</v>
      </c>
      <c r="I8829">
        <v>0</v>
      </c>
      <c r="J8829">
        <v>0</v>
      </c>
      <c r="K8829">
        <v>0</v>
      </c>
      <c r="L8829">
        <v>0</v>
      </c>
      <c r="M8829">
        <v>0</v>
      </c>
      <c r="N8829">
        <v>28</v>
      </c>
      <c r="O8829">
        <v>27</v>
      </c>
      <c r="P8829">
        <v>1</v>
      </c>
      <c r="Q8829">
        <v>0</v>
      </c>
    </row>
    <row r="8830" spans="1:17" x14ac:dyDescent="0.25">
      <c r="A8830" t="s">
        <v>13910</v>
      </c>
      <c r="B8830" t="s">
        <v>72</v>
      </c>
      <c r="C8830" t="s">
        <v>119</v>
      </c>
      <c r="D8830" t="s">
        <v>526</v>
      </c>
      <c r="E8830" t="s">
        <v>563</v>
      </c>
      <c r="F8830" t="s">
        <v>395</v>
      </c>
      <c r="G8830">
        <v>0</v>
      </c>
      <c r="H8830">
        <v>0</v>
      </c>
      <c r="I8830">
        <v>0</v>
      </c>
      <c r="J8830">
        <v>0</v>
      </c>
      <c r="K8830">
        <v>0</v>
      </c>
      <c r="L8830">
        <v>0</v>
      </c>
      <c r="M8830">
        <v>0</v>
      </c>
      <c r="N8830">
        <v>25</v>
      </c>
      <c r="O8830">
        <v>25</v>
      </c>
      <c r="P8830">
        <v>0</v>
      </c>
      <c r="Q8830">
        <v>0</v>
      </c>
    </row>
    <row r="8831" spans="1:17" x14ac:dyDescent="0.25">
      <c r="A8831" t="s">
        <v>13911</v>
      </c>
      <c r="B8831" t="s">
        <v>72</v>
      </c>
      <c r="C8831" t="s">
        <v>119</v>
      </c>
      <c r="D8831" t="s">
        <v>526</v>
      </c>
      <c r="E8831" t="s">
        <v>563</v>
      </c>
      <c r="F8831" t="s">
        <v>525</v>
      </c>
      <c r="G8831">
        <v>31</v>
      </c>
      <c r="H8831">
        <v>0</v>
      </c>
      <c r="I8831">
        <v>0</v>
      </c>
      <c r="J8831">
        <v>0</v>
      </c>
      <c r="K8831">
        <v>0</v>
      </c>
      <c r="L8831">
        <v>0</v>
      </c>
      <c r="M8831">
        <v>0</v>
      </c>
      <c r="N8831">
        <v>0</v>
      </c>
      <c r="O8831">
        <v>0</v>
      </c>
      <c r="P8831">
        <v>0</v>
      </c>
      <c r="Q8831">
        <v>0</v>
      </c>
    </row>
    <row r="8832" spans="1:17" x14ac:dyDescent="0.25">
      <c r="A8832" t="s">
        <v>26271</v>
      </c>
      <c r="B8832" t="s">
        <v>72</v>
      </c>
      <c r="C8832" t="s">
        <v>119</v>
      </c>
      <c r="D8832" t="s">
        <v>526</v>
      </c>
      <c r="E8832" t="s">
        <v>21471</v>
      </c>
      <c r="F8832" t="s">
        <v>396</v>
      </c>
      <c r="G8832">
        <v>0</v>
      </c>
      <c r="H8832">
        <v>28</v>
      </c>
      <c r="I8832">
        <v>1</v>
      </c>
      <c r="J8832">
        <v>23</v>
      </c>
      <c r="K8832">
        <v>2</v>
      </c>
      <c r="L8832">
        <v>2</v>
      </c>
      <c r="M8832">
        <v>0</v>
      </c>
      <c r="N8832">
        <v>0</v>
      </c>
      <c r="O8832">
        <v>0</v>
      </c>
      <c r="P8832">
        <v>0</v>
      </c>
      <c r="Q8832">
        <v>0</v>
      </c>
    </row>
    <row r="8833" spans="1:17" x14ac:dyDescent="0.25">
      <c r="A8833" t="s">
        <v>26272</v>
      </c>
      <c r="B8833" t="s">
        <v>72</v>
      </c>
      <c r="C8833" t="s">
        <v>119</v>
      </c>
      <c r="D8833" t="s">
        <v>526</v>
      </c>
      <c r="E8833" t="s">
        <v>21471</v>
      </c>
      <c r="F8833" t="s">
        <v>4236</v>
      </c>
      <c r="G8833">
        <v>0</v>
      </c>
      <c r="H8833">
        <v>28</v>
      </c>
      <c r="I8833">
        <v>0</v>
      </c>
      <c r="J8833">
        <v>24</v>
      </c>
      <c r="K8833">
        <v>2</v>
      </c>
      <c r="L8833">
        <v>2</v>
      </c>
      <c r="M8833">
        <v>0</v>
      </c>
      <c r="N8833">
        <v>0</v>
      </c>
      <c r="O8833">
        <v>0</v>
      </c>
      <c r="P8833">
        <v>0</v>
      </c>
      <c r="Q8833">
        <v>0</v>
      </c>
    </row>
    <row r="8834" spans="1:17" x14ac:dyDescent="0.25">
      <c r="A8834" t="s">
        <v>26273</v>
      </c>
      <c r="B8834" t="s">
        <v>72</v>
      </c>
      <c r="C8834" t="s">
        <v>119</v>
      </c>
      <c r="D8834" t="s">
        <v>526</v>
      </c>
      <c r="E8834" t="s">
        <v>21471</v>
      </c>
      <c r="F8834" t="s">
        <v>4238</v>
      </c>
      <c r="G8834">
        <v>0</v>
      </c>
      <c r="H8834">
        <v>0</v>
      </c>
      <c r="I8834">
        <v>0</v>
      </c>
      <c r="J8834">
        <v>0</v>
      </c>
      <c r="K8834">
        <v>0</v>
      </c>
      <c r="L8834">
        <v>0</v>
      </c>
      <c r="M8834">
        <v>28</v>
      </c>
      <c r="N8834">
        <v>0</v>
      </c>
      <c r="O8834">
        <v>0</v>
      </c>
      <c r="P8834">
        <v>0</v>
      </c>
      <c r="Q8834">
        <v>0</v>
      </c>
    </row>
    <row r="8835" spans="1:17" x14ac:dyDescent="0.25">
      <c r="A8835" t="s">
        <v>26274</v>
      </c>
      <c r="B8835" t="s">
        <v>72</v>
      </c>
      <c r="C8835" t="s">
        <v>119</v>
      </c>
      <c r="D8835" t="s">
        <v>526</v>
      </c>
      <c r="E8835" t="s">
        <v>21471</v>
      </c>
      <c r="F8835" t="s">
        <v>397</v>
      </c>
      <c r="G8835">
        <v>0</v>
      </c>
      <c r="H8835">
        <v>28</v>
      </c>
      <c r="I8835">
        <v>0</v>
      </c>
      <c r="J8835">
        <v>24</v>
      </c>
      <c r="K8835">
        <v>2</v>
      </c>
      <c r="L8835">
        <v>2</v>
      </c>
      <c r="M8835">
        <v>0</v>
      </c>
      <c r="N8835">
        <v>0</v>
      </c>
      <c r="O8835">
        <v>0</v>
      </c>
      <c r="P8835">
        <v>0</v>
      </c>
      <c r="Q8835">
        <v>0</v>
      </c>
    </row>
    <row r="8836" spans="1:17" x14ac:dyDescent="0.25">
      <c r="A8836" t="s">
        <v>26275</v>
      </c>
      <c r="B8836" t="s">
        <v>72</v>
      </c>
      <c r="C8836" t="s">
        <v>119</v>
      </c>
      <c r="D8836" t="s">
        <v>526</v>
      </c>
      <c r="E8836" t="s">
        <v>21471</v>
      </c>
      <c r="F8836" t="s">
        <v>398</v>
      </c>
      <c r="G8836">
        <v>0</v>
      </c>
      <c r="H8836">
        <v>28</v>
      </c>
      <c r="I8836">
        <v>0</v>
      </c>
      <c r="J8836">
        <v>24</v>
      </c>
      <c r="K8836">
        <v>2</v>
      </c>
      <c r="L8836">
        <v>2</v>
      </c>
      <c r="M8836">
        <v>0</v>
      </c>
      <c r="N8836">
        <v>0</v>
      </c>
      <c r="O8836">
        <v>0</v>
      </c>
      <c r="P8836">
        <v>0</v>
      </c>
      <c r="Q8836">
        <v>0</v>
      </c>
    </row>
    <row r="8837" spans="1:17" x14ac:dyDescent="0.25">
      <c r="A8837" t="s">
        <v>26276</v>
      </c>
      <c r="B8837" t="s">
        <v>72</v>
      </c>
      <c r="C8837" t="s">
        <v>119</v>
      </c>
      <c r="D8837" t="s">
        <v>526</v>
      </c>
      <c r="E8837" t="s">
        <v>21471</v>
      </c>
      <c r="F8837" t="s">
        <v>4242</v>
      </c>
      <c r="G8837">
        <v>0</v>
      </c>
      <c r="H8837">
        <v>0</v>
      </c>
      <c r="I8837">
        <v>0</v>
      </c>
      <c r="J8837">
        <v>0</v>
      </c>
      <c r="K8837">
        <v>0</v>
      </c>
      <c r="L8837">
        <v>0</v>
      </c>
      <c r="M8837">
        <v>28</v>
      </c>
      <c r="N8837">
        <v>0</v>
      </c>
      <c r="O8837">
        <v>0</v>
      </c>
      <c r="P8837">
        <v>0</v>
      </c>
      <c r="Q8837">
        <v>0</v>
      </c>
    </row>
    <row r="8838" spans="1:17" x14ac:dyDescent="0.25">
      <c r="A8838" t="s">
        <v>26277</v>
      </c>
      <c r="B8838" t="s">
        <v>72</v>
      </c>
      <c r="C8838" t="s">
        <v>119</v>
      </c>
      <c r="D8838" t="s">
        <v>526</v>
      </c>
      <c r="E8838" t="s">
        <v>21471</v>
      </c>
      <c r="F8838" t="s">
        <v>399</v>
      </c>
      <c r="G8838">
        <v>0</v>
      </c>
      <c r="H8838">
        <v>28</v>
      </c>
      <c r="I8838">
        <v>0</v>
      </c>
      <c r="J8838">
        <v>24</v>
      </c>
      <c r="K8838">
        <v>2</v>
      </c>
      <c r="L8838">
        <v>2</v>
      </c>
      <c r="M8838">
        <v>0</v>
      </c>
      <c r="N8838">
        <v>0</v>
      </c>
      <c r="O8838">
        <v>0</v>
      </c>
      <c r="P8838">
        <v>0</v>
      </c>
      <c r="Q8838">
        <v>0</v>
      </c>
    </row>
    <row r="8839" spans="1:17" x14ac:dyDescent="0.25">
      <c r="A8839" t="s">
        <v>26278</v>
      </c>
      <c r="B8839" t="s">
        <v>72</v>
      </c>
      <c r="C8839" t="s">
        <v>119</v>
      </c>
      <c r="D8839" t="s">
        <v>526</v>
      </c>
      <c r="E8839" t="s">
        <v>21471</v>
      </c>
      <c r="F8839" t="s">
        <v>4245</v>
      </c>
      <c r="G8839">
        <v>0</v>
      </c>
      <c r="H8839">
        <v>0</v>
      </c>
      <c r="I8839">
        <v>0</v>
      </c>
      <c r="J8839">
        <v>0</v>
      </c>
      <c r="K8839">
        <v>0</v>
      </c>
      <c r="L8839">
        <v>0</v>
      </c>
      <c r="M8839">
        <v>28</v>
      </c>
      <c r="N8839">
        <v>0</v>
      </c>
      <c r="O8839">
        <v>0</v>
      </c>
      <c r="P8839">
        <v>0</v>
      </c>
      <c r="Q8839">
        <v>0</v>
      </c>
    </row>
    <row r="8840" spans="1:17" x14ac:dyDescent="0.25">
      <c r="A8840" t="s">
        <v>26279</v>
      </c>
      <c r="B8840" t="s">
        <v>72</v>
      </c>
      <c r="C8840" t="s">
        <v>119</v>
      </c>
      <c r="D8840" t="s">
        <v>526</v>
      </c>
      <c r="E8840" t="s">
        <v>21471</v>
      </c>
      <c r="F8840" t="s">
        <v>394</v>
      </c>
      <c r="G8840">
        <v>0</v>
      </c>
      <c r="H8840">
        <v>0</v>
      </c>
      <c r="I8840">
        <v>0</v>
      </c>
      <c r="J8840">
        <v>0</v>
      </c>
      <c r="K8840">
        <v>0</v>
      </c>
      <c r="L8840">
        <v>0</v>
      </c>
      <c r="M8840">
        <v>0</v>
      </c>
      <c r="N8840">
        <v>26</v>
      </c>
      <c r="O8840">
        <v>24</v>
      </c>
      <c r="P8840">
        <v>2</v>
      </c>
      <c r="Q8840">
        <v>0</v>
      </c>
    </row>
    <row r="8841" spans="1:17" x14ac:dyDescent="0.25">
      <c r="A8841" t="s">
        <v>26280</v>
      </c>
      <c r="B8841" t="s">
        <v>72</v>
      </c>
      <c r="C8841" t="s">
        <v>119</v>
      </c>
      <c r="D8841" t="s">
        <v>526</v>
      </c>
      <c r="E8841" t="s">
        <v>21471</v>
      </c>
      <c r="F8841" t="s">
        <v>395</v>
      </c>
      <c r="G8841">
        <v>0</v>
      </c>
      <c r="H8841">
        <v>0</v>
      </c>
      <c r="I8841">
        <v>0</v>
      </c>
      <c r="J8841">
        <v>0</v>
      </c>
      <c r="K8841">
        <v>0</v>
      </c>
      <c r="L8841">
        <v>0</v>
      </c>
      <c r="M8841">
        <v>0</v>
      </c>
      <c r="N8841">
        <v>23</v>
      </c>
      <c r="O8841">
        <v>22</v>
      </c>
      <c r="P8841">
        <v>1</v>
      </c>
      <c r="Q8841">
        <v>0</v>
      </c>
    </row>
    <row r="8842" spans="1:17" x14ac:dyDescent="0.25">
      <c r="A8842" t="s">
        <v>26281</v>
      </c>
      <c r="B8842" t="s">
        <v>72</v>
      </c>
      <c r="C8842" t="s">
        <v>119</v>
      </c>
      <c r="D8842" t="s">
        <v>526</v>
      </c>
      <c r="E8842" t="s">
        <v>21471</v>
      </c>
      <c r="F8842" t="s">
        <v>525</v>
      </c>
      <c r="G8842">
        <v>28</v>
      </c>
      <c r="H8842">
        <v>0</v>
      </c>
      <c r="I8842">
        <v>0</v>
      </c>
      <c r="J8842">
        <v>0</v>
      </c>
      <c r="K8842">
        <v>0</v>
      </c>
      <c r="L8842">
        <v>0</v>
      </c>
      <c r="M8842">
        <v>0</v>
      </c>
      <c r="N8842">
        <v>0</v>
      </c>
      <c r="O8842">
        <v>0</v>
      </c>
      <c r="P8842">
        <v>0</v>
      </c>
      <c r="Q8842">
        <v>0</v>
      </c>
    </row>
    <row r="8843" spans="1:17" x14ac:dyDescent="0.25">
      <c r="A8843" t="s">
        <v>13912</v>
      </c>
      <c r="B8843" t="s">
        <v>72</v>
      </c>
      <c r="C8843" t="s">
        <v>119</v>
      </c>
      <c r="D8843" t="s">
        <v>527</v>
      </c>
      <c r="E8843" t="s">
        <v>563</v>
      </c>
      <c r="F8843" t="s">
        <v>528</v>
      </c>
      <c r="G8843">
        <v>0</v>
      </c>
      <c r="H8843">
        <v>0</v>
      </c>
      <c r="I8843">
        <v>0</v>
      </c>
      <c r="J8843">
        <v>0</v>
      </c>
      <c r="K8843">
        <v>0</v>
      </c>
      <c r="L8843">
        <v>0</v>
      </c>
      <c r="M8843">
        <v>0</v>
      </c>
      <c r="N8843">
        <v>4</v>
      </c>
      <c r="O8843">
        <v>4</v>
      </c>
      <c r="P8843">
        <v>0</v>
      </c>
      <c r="Q8843">
        <v>0</v>
      </c>
    </row>
    <row r="8844" spans="1:17" x14ac:dyDescent="0.25">
      <c r="A8844" t="s">
        <v>13913</v>
      </c>
      <c r="B8844" t="s">
        <v>72</v>
      </c>
      <c r="C8844" t="s">
        <v>119</v>
      </c>
      <c r="D8844" t="s">
        <v>527</v>
      </c>
      <c r="E8844" t="s">
        <v>563</v>
      </c>
      <c r="F8844" t="s">
        <v>525</v>
      </c>
      <c r="G8844">
        <v>4</v>
      </c>
      <c r="H8844">
        <v>0</v>
      </c>
      <c r="I8844">
        <v>0</v>
      </c>
      <c r="J8844">
        <v>0</v>
      </c>
      <c r="K8844">
        <v>0</v>
      </c>
      <c r="L8844">
        <v>0</v>
      </c>
      <c r="M8844">
        <v>0</v>
      </c>
      <c r="N8844">
        <v>0</v>
      </c>
      <c r="O8844">
        <v>0</v>
      </c>
      <c r="P8844">
        <v>0</v>
      </c>
      <c r="Q8844">
        <v>0</v>
      </c>
    </row>
    <row r="8845" spans="1:17" x14ac:dyDescent="0.25">
      <c r="A8845" t="s">
        <v>26282</v>
      </c>
      <c r="B8845" t="s">
        <v>72</v>
      </c>
      <c r="C8845" t="s">
        <v>119</v>
      </c>
      <c r="D8845" t="s">
        <v>527</v>
      </c>
      <c r="E8845" t="s">
        <v>21471</v>
      </c>
      <c r="F8845" t="s">
        <v>528</v>
      </c>
      <c r="G8845">
        <v>0</v>
      </c>
      <c r="H8845">
        <v>0</v>
      </c>
      <c r="I8845">
        <v>0</v>
      </c>
      <c r="J8845">
        <v>0</v>
      </c>
      <c r="K8845">
        <v>0</v>
      </c>
      <c r="L8845">
        <v>0</v>
      </c>
      <c r="M8845">
        <v>0</v>
      </c>
      <c r="N8845">
        <v>2</v>
      </c>
      <c r="O8845">
        <v>1</v>
      </c>
      <c r="P8845">
        <v>1</v>
      </c>
      <c r="Q8845">
        <v>0</v>
      </c>
    </row>
    <row r="8846" spans="1:17" x14ac:dyDescent="0.25">
      <c r="A8846" t="s">
        <v>26283</v>
      </c>
      <c r="B8846" t="s">
        <v>72</v>
      </c>
      <c r="C8846" t="s">
        <v>119</v>
      </c>
      <c r="D8846" t="s">
        <v>527</v>
      </c>
      <c r="E8846" t="s">
        <v>21471</v>
      </c>
      <c r="F8846" t="s">
        <v>525</v>
      </c>
      <c r="G8846">
        <v>2</v>
      </c>
      <c r="H8846">
        <v>0</v>
      </c>
      <c r="I8846">
        <v>0</v>
      </c>
      <c r="J8846">
        <v>0</v>
      </c>
      <c r="K8846">
        <v>0</v>
      </c>
      <c r="L8846">
        <v>0</v>
      </c>
      <c r="M8846">
        <v>0</v>
      </c>
      <c r="N8846">
        <v>0</v>
      </c>
      <c r="O8846">
        <v>0</v>
      </c>
      <c r="P8846">
        <v>0</v>
      </c>
      <c r="Q8846">
        <v>0</v>
      </c>
    </row>
    <row r="8847" spans="1:17" x14ac:dyDescent="0.25">
      <c r="A8847" t="s">
        <v>13914</v>
      </c>
      <c r="B8847" t="s">
        <v>72</v>
      </c>
      <c r="C8847" t="s">
        <v>119</v>
      </c>
      <c r="D8847" t="s">
        <v>12971</v>
      </c>
      <c r="E8847" t="s">
        <v>563</v>
      </c>
      <c r="F8847" t="s">
        <v>525</v>
      </c>
      <c r="G8847">
        <v>2</v>
      </c>
      <c r="H8847">
        <v>0</v>
      </c>
      <c r="I8847">
        <v>0</v>
      </c>
      <c r="J8847">
        <v>0</v>
      </c>
      <c r="K8847">
        <v>0</v>
      </c>
      <c r="L8847">
        <v>0</v>
      </c>
      <c r="M8847">
        <v>0</v>
      </c>
      <c r="N8847">
        <v>0</v>
      </c>
      <c r="O8847">
        <v>0</v>
      </c>
      <c r="P8847">
        <v>0</v>
      </c>
      <c r="Q8847">
        <v>0</v>
      </c>
    </row>
    <row r="8848" spans="1:17" x14ac:dyDescent="0.25">
      <c r="A8848" t="s">
        <v>26284</v>
      </c>
      <c r="B8848" t="s">
        <v>72</v>
      </c>
      <c r="C8848" t="s">
        <v>119</v>
      </c>
      <c r="D8848" t="s">
        <v>12971</v>
      </c>
      <c r="E8848" t="s">
        <v>21471</v>
      </c>
      <c r="F8848" t="s">
        <v>525</v>
      </c>
      <c r="G8848">
        <v>3</v>
      </c>
      <c r="H8848">
        <v>0</v>
      </c>
      <c r="I8848">
        <v>0</v>
      </c>
      <c r="J8848">
        <v>0</v>
      </c>
      <c r="K8848">
        <v>0</v>
      </c>
      <c r="L8848">
        <v>0</v>
      </c>
      <c r="M8848">
        <v>0</v>
      </c>
      <c r="N8848">
        <v>0</v>
      </c>
      <c r="O8848">
        <v>0</v>
      </c>
      <c r="P8848">
        <v>0</v>
      </c>
      <c r="Q8848">
        <v>0</v>
      </c>
    </row>
    <row r="8849" spans="1:17" x14ac:dyDescent="0.25">
      <c r="A8849" t="s">
        <v>13915</v>
      </c>
      <c r="B8849" t="s">
        <v>72</v>
      </c>
      <c r="C8849" t="s">
        <v>120</v>
      </c>
      <c r="D8849" t="s">
        <v>529</v>
      </c>
      <c r="E8849" t="s">
        <v>563</v>
      </c>
      <c r="F8849" t="s">
        <v>525</v>
      </c>
      <c r="G8849">
        <v>14</v>
      </c>
      <c r="H8849">
        <v>0</v>
      </c>
      <c r="I8849">
        <v>0</v>
      </c>
      <c r="J8849">
        <v>0</v>
      </c>
      <c r="K8849">
        <v>0</v>
      </c>
      <c r="L8849">
        <v>0</v>
      </c>
      <c r="M8849">
        <v>0</v>
      </c>
      <c r="N8849">
        <v>0</v>
      </c>
      <c r="O8849">
        <v>0</v>
      </c>
      <c r="P8849">
        <v>0</v>
      </c>
      <c r="Q8849">
        <v>0</v>
      </c>
    </row>
    <row r="8850" spans="1:17" x14ac:dyDescent="0.25">
      <c r="A8850" t="s">
        <v>26285</v>
      </c>
      <c r="B8850" t="s">
        <v>72</v>
      </c>
      <c r="C8850" t="s">
        <v>120</v>
      </c>
      <c r="D8850" t="s">
        <v>529</v>
      </c>
      <c r="E8850" t="s">
        <v>21471</v>
      </c>
      <c r="F8850" t="s">
        <v>525</v>
      </c>
      <c r="G8850">
        <v>6</v>
      </c>
      <c r="H8850">
        <v>0</v>
      </c>
      <c r="I8850">
        <v>0</v>
      </c>
      <c r="J8850">
        <v>0</v>
      </c>
      <c r="K8850">
        <v>0</v>
      </c>
      <c r="L8850">
        <v>0</v>
      </c>
      <c r="M8850">
        <v>0</v>
      </c>
      <c r="N8850">
        <v>0</v>
      </c>
      <c r="O8850">
        <v>0</v>
      </c>
      <c r="P8850">
        <v>0</v>
      </c>
      <c r="Q8850">
        <v>0</v>
      </c>
    </row>
    <row r="8851" spans="1:17" x14ac:dyDescent="0.25">
      <c r="A8851" t="s">
        <v>13916</v>
      </c>
      <c r="B8851" t="s">
        <v>72</v>
      </c>
      <c r="C8851" t="s">
        <v>120</v>
      </c>
      <c r="D8851" t="s">
        <v>526</v>
      </c>
      <c r="E8851" t="s">
        <v>563</v>
      </c>
      <c r="F8851" t="s">
        <v>396</v>
      </c>
      <c r="G8851">
        <v>0</v>
      </c>
      <c r="H8851">
        <v>23</v>
      </c>
      <c r="I8851">
        <v>3</v>
      </c>
      <c r="J8851">
        <v>15</v>
      </c>
      <c r="K8851">
        <v>4</v>
      </c>
      <c r="L8851">
        <v>1</v>
      </c>
      <c r="M8851">
        <v>0</v>
      </c>
      <c r="N8851">
        <v>0</v>
      </c>
      <c r="O8851">
        <v>0</v>
      </c>
      <c r="P8851">
        <v>0</v>
      </c>
      <c r="Q8851">
        <v>0</v>
      </c>
    </row>
    <row r="8852" spans="1:17" x14ac:dyDescent="0.25">
      <c r="A8852" t="s">
        <v>26286</v>
      </c>
      <c r="B8852" t="s">
        <v>72</v>
      </c>
      <c r="C8852" t="s">
        <v>179</v>
      </c>
      <c r="D8852" t="s">
        <v>526</v>
      </c>
      <c r="E8852" t="s">
        <v>21471</v>
      </c>
      <c r="F8852" t="s">
        <v>4242</v>
      </c>
      <c r="G8852">
        <v>0</v>
      </c>
      <c r="H8852">
        <v>0</v>
      </c>
      <c r="I8852">
        <v>0</v>
      </c>
      <c r="J8852">
        <v>0</v>
      </c>
      <c r="K8852">
        <v>0</v>
      </c>
      <c r="L8852">
        <v>0</v>
      </c>
      <c r="M8852">
        <v>20</v>
      </c>
      <c r="N8852">
        <v>0</v>
      </c>
      <c r="O8852">
        <v>0</v>
      </c>
      <c r="P8852">
        <v>0</v>
      </c>
      <c r="Q8852">
        <v>0</v>
      </c>
    </row>
    <row r="8853" spans="1:17" x14ac:dyDescent="0.25">
      <c r="A8853" t="s">
        <v>26573</v>
      </c>
      <c r="B8853" t="s">
        <v>72</v>
      </c>
      <c r="C8853" t="s">
        <v>179</v>
      </c>
      <c r="D8853" t="s">
        <v>526</v>
      </c>
      <c r="E8853" t="s">
        <v>21471</v>
      </c>
      <c r="F8853" t="s">
        <v>399</v>
      </c>
      <c r="G8853">
        <v>0</v>
      </c>
      <c r="H8853">
        <v>20</v>
      </c>
      <c r="I8853">
        <v>1</v>
      </c>
      <c r="J8853">
        <v>16</v>
      </c>
      <c r="K8853">
        <v>2</v>
      </c>
      <c r="L8853">
        <v>1</v>
      </c>
      <c r="M8853">
        <v>0</v>
      </c>
      <c r="N8853">
        <v>0</v>
      </c>
      <c r="O8853">
        <v>0</v>
      </c>
      <c r="P8853">
        <v>0</v>
      </c>
      <c r="Q8853">
        <v>0</v>
      </c>
    </row>
    <row r="8854" spans="1:17" x14ac:dyDescent="0.25">
      <c r="A8854" t="s">
        <v>26574</v>
      </c>
      <c r="B8854" t="s">
        <v>72</v>
      </c>
      <c r="C8854" t="s">
        <v>179</v>
      </c>
      <c r="D8854" t="s">
        <v>526</v>
      </c>
      <c r="E8854" t="s">
        <v>21471</v>
      </c>
      <c r="F8854" t="s">
        <v>4245</v>
      </c>
      <c r="G8854">
        <v>0</v>
      </c>
      <c r="H8854">
        <v>0</v>
      </c>
      <c r="I8854">
        <v>0</v>
      </c>
      <c r="J8854">
        <v>0</v>
      </c>
      <c r="K8854">
        <v>0</v>
      </c>
      <c r="L8854">
        <v>0</v>
      </c>
      <c r="M8854">
        <v>20</v>
      </c>
      <c r="N8854">
        <v>0</v>
      </c>
      <c r="O8854">
        <v>0</v>
      </c>
      <c r="P8854">
        <v>0</v>
      </c>
      <c r="Q8854">
        <v>0</v>
      </c>
    </row>
    <row r="8855" spans="1:17" x14ac:dyDescent="0.25">
      <c r="A8855" t="s">
        <v>26575</v>
      </c>
      <c r="B8855" t="s">
        <v>72</v>
      </c>
      <c r="C8855" t="s">
        <v>179</v>
      </c>
      <c r="D8855" t="s">
        <v>526</v>
      </c>
      <c r="E8855" t="s">
        <v>21471</v>
      </c>
      <c r="F8855" t="s">
        <v>394</v>
      </c>
      <c r="G8855">
        <v>0</v>
      </c>
      <c r="H8855">
        <v>0</v>
      </c>
      <c r="I8855">
        <v>0</v>
      </c>
      <c r="J8855">
        <v>0</v>
      </c>
      <c r="K8855">
        <v>0</v>
      </c>
      <c r="L8855">
        <v>0</v>
      </c>
      <c r="M8855">
        <v>0</v>
      </c>
      <c r="N8855">
        <v>16</v>
      </c>
      <c r="O8855">
        <v>16</v>
      </c>
      <c r="P8855">
        <v>0</v>
      </c>
      <c r="Q8855">
        <v>0</v>
      </c>
    </row>
    <row r="8856" spans="1:17" x14ac:dyDescent="0.25">
      <c r="A8856" t="s">
        <v>26576</v>
      </c>
      <c r="B8856" t="s">
        <v>72</v>
      </c>
      <c r="C8856" t="s">
        <v>179</v>
      </c>
      <c r="D8856" t="s">
        <v>526</v>
      </c>
      <c r="E8856" t="s">
        <v>21471</v>
      </c>
      <c r="F8856" t="s">
        <v>395</v>
      </c>
      <c r="G8856">
        <v>0</v>
      </c>
      <c r="H8856">
        <v>0</v>
      </c>
      <c r="I8856">
        <v>0</v>
      </c>
      <c r="J8856">
        <v>0</v>
      </c>
      <c r="K8856">
        <v>0</v>
      </c>
      <c r="L8856">
        <v>0</v>
      </c>
      <c r="M8856">
        <v>0</v>
      </c>
      <c r="N8856">
        <v>11</v>
      </c>
      <c r="O8856">
        <v>11</v>
      </c>
      <c r="P8856">
        <v>0</v>
      </c>
      <c r="Q8856">
        <v>0</v>
      </c>
    </row>
    <row r="8857" spans="1:17" x14ac:dyDescent="0.25">
      <c r="A8857" t="s">
        <v>26577</v>
      </c>
      <c r="B8857" t="s">
        <v>72</v>
      </c>
      <c r="C8857" t="s">
        <v>179</v>
      </c>
      <c r="D8857" t="s">
        <v>526</v>
      </c>
      <c r="E8857" t="s">
        <v>21471</v>
      </c>
      <c r="F8857" t="s">
        <v>525</v>
      </c>
      <c r="G8857">
        <v>20</v>
      </c>
      <c r="H8857">
        <v>0</v>
      </c>
      <c r="I8857">
        <v>0</v>
      </c>
      <c r="J8857">
        <v>0</v>
      </c>
      <c r="K8857">
        <v>0</v>
      </c>
      <c r="L8857">
        <v>0</v>
      </c>
      <c r="M8857">
        <v>0</v>
      </c>
      <c r="N8857">
        <v>0</v>
      </c>
      <c r="O8857">
        <v>0</v>
      </c>
      <c r="P8857">
        <v>0</v>
      </c>
      <c r="Q8857">
        <v>0</v>
      </c>
    </row>
    <row r="8858" spans="1:17" x14ac:dyDescent="0.25">
      <c r="A8858" t="s">
        <v>26578</v>
      </c>
      <c r="B8858" t="s">
        <v>72</v>
      </c>
      <c r="C8858" t="s">
        <v>179</v>
      </c>
      <c r="D8858" t="s">
        <v>527</v>
      </c>
      <c r="E8858" t="s">
        <v>21471</v>
      </c>
      <c r="F8858" t="s">
        <v>528</v>
      </c>
      <c r="G8858">
        <v>0</v>
      </c>
      <c r="H8858">
        <v>0</v>
      </c>
      <c r="I8858">
        <v>0</v>
      </c>
      <c r="J8858">
        <v>0</v>
      </c>
      <c r="K8858">
        <v>0</v>
      </c>
      <c r="L8858">
        <v>0</v>
      </c>
      <c r="M8858">
        <v>0</v>
      </c>
      <c r="N8858">
        <v>3</v>
      </c>
      <c r="O8858">
        <v>2</v>
      </c>
      <c r="P8858">
        <v>1</v>
      </c>
      <c r="Q8858">
        <v>0</v>
      </c>
    </row>
    <row r="8859" spans="1:17" x14ac:dyDescent="0.25">
      <c r="A8859" t="s">
        <v>26579</v>
      </c>
      <c r="B8859" t="s">
        <v>72</v>
      </c>
      <c r="C8859" t="s">
        <v>179</v>
      </c>
      <c r="D8859" t="s">
        <v>527</v>
      </c>
      <c r="E8859" t="s">
        <v>21471</v>
      </c>
      <c r="F8859" t="s">
        <v>525</v>
      </c>
      <c r="G8859">
        <v>3</v>
      </c>
      <c r="H8859">
        <v>0</v>
      </c>
      <c r="I8859">
        <v>0</v>
      </c>
      <c r="J8859">
        <v>0</v>
      </c>
      <c r="K8859">
        <v>0</v>
      </c>
      <c r="L8859">
        <v>0</v>
      </c>
      <c r="M8859">
        <v>0</v>
      </c>
      <c r="N8859">
        <v>0</v>
      </c>
      <c r="O8859">
        <v>0</v>
      </c>
      <c r="P8859">
        <v>0</v>
      </c>
      <c r="Q8859">
        <v>0</v>
      </c>
    </row>
    <row r="8860" spans="1:17" x14ac:dyDescent="0.25">
      <c r="A8860" t="s">
        <v>26580</v>
      </c>
      <c r="B8860" t="s">
        <v>72</v>
      </c>
      <c r="C8860" t="s">
        <v>179</v>
      </c>
      <c r="D8860" t="s">
        <v>12971</v>
      </c>
      <c r="E8860" t="s">
        <v>21471</v>
      </c>
      <c r="F8860" t="s">
        <v>525</v>
      </c>
      <c r="G8860">
        <v>2</v>
      </c>
      <c r="H8860">
        <v>0</v>
      </c>
      <c r="I8860">
        <v>0</v>
      </c>
      <c r="J8860">
        <v>0</v>
      </c>
      <c r="K8860">
        <v>0</v>
      </c>
      <c r="L8860">
        <v>0</v>
      </c>
      <c r="M8860">
        <v>0</v>
      </c>
      <c r="N8860">
        <v>0</v>
      </c>
      <c r="O8860">
        <v>0</v>
      </c>
      <c r="P8860">
        <v>0</v>
      </c>
      <c r="Q8860">
        <v>0</v>
      </c>
    </row>
    <row r="8861" spans="1:17" x14ac:dyDescent="0.25">
      <c r="A8861" t="s">
        <v>13923</v>
      </c>
      <c r="B8861" t="s">
        <v>72</v>
      </c>
      <c r="C8861" t="s">
        <v>180</v>
      </c>
      <c r="D8861" t="s">
        <v>529</v>
      </c>
      <c r="E8861" t="s">
        <v>563</v>
      </c>
      <c r="F8861" t="s">
        <v>525</v>
      </c>
      <c r="G8861">
        <v>2</v>
      </c>
      <c r="H8861">
        <v>0</v>
      </c>
      <c r="I8861">
        <v>0</v>
      </c>
      <c r="J8861">
        <v>0</v>
      </c>
      <c r="K8861">
        <v>0</v>
      </c>
      <c r="L8861">
        <v>0</v>
      </c>
      <c r="M8861">
        <v>0</v>
      </c>
      <c r="N8861">
        <v>0</v>
      </c>
      <c r="O8861">
        <v>0</v>
      </c>
      <c r="P8861">
        <v>0</v>
      </c>
      <c r="Q8861">
        <v>0</v>
      </c>
    </row>
    <row r="8862" spans="1:17" x14ac:dyDescent="0.25">
      <c r="A8862" t="s">
        <v>26581</v>
      </c>
      <c r="B8862" t="s">
        <v>72</v>
      </c>
      <c r="C8862" t="s">
        <v>180</v>
      </c>
      <c r="D8862" t="s">
        <v>529</v>
      </c>
      <c r="E8862" t="s">
        <v>21471</v>
      </c>
      <c r="F8862" t="s">
        <v>525</v>
      </c>
      <c r="G8862">
        <v>1</v>
      </c>
      <c r="H8862">
        <v>0</v>
      </c>
      <c r="I8862">
        <v>0</v>
      </c>
      <c r="J8862">
        <v>0</v>
      </c>
      <c r="K8862">
        <v>0</v>
      </c>
      <c r="L8862">
        <v>0</v>
      </c>
      <c r="M8862">
        <v>0</v>
      </c>
      <c r="N8862">
        <v>0</v>
      </c>
      <c r="O8862">
        <v>0</v>
      </c>
      <c r="P8862">
        <v>0</v>
      </c>
      <c r="Q8862">
        <v>0</v>
      </c>
    </row>
    <row r="8863" spans="1:17" x14ac:dyDescent="0.25">
      <c r="A8863" t="s">
        <v>13924</v>
      </c>
      <c r="B8863" t="s">
        <v>72</v>
      </c>
      <c r="C8863" t="s">
        <v>180</v>
      </c>
      <c r="D8863" t="s">
        <v>526</v>
      </c>
      <c r="E8863" t="s">
        <v>563</v>
      </c>
      <c r="F8863" t="s">
        <v>396</v>
      </c>
      <c r="G8863">
        <v>0</v>
      </c>
      <c r="H8863">
        <v>9</v>
      </c>
      <c r="I8863">
        <v>0</v>
      </c>
      <c r="J8863">
        <v>8</v>
      </c>
      <c r="K8863">
        <v>0</v>
      </c>
      <c r="L8863">
        <v>1</v>
      </c>
      <c r="M8863">
        <v>0</v>
      </c>
      <c r="N8863">
        <v>0</v>
      </c>
      <c r="O8863">
        <v>0</v>
      </c>
      <c r="P8863">
        <v>0</v>
      </c>
      <c r="Q8863">
        <v>0</v>
      </c>
    </row>
    <row r="8864" spans="1:17" x14ac:dyDescent="0.25">
      <c r="A8864" t="s">
        <v>13925</v>
      </c>
      <c r="B8864" t="s">
        <v>72</v>
      </c>
      <c r="C8864" t="s">
        <v>180</v>
      </c>
      <c r="D8864" t="s">
        <v>526</v>
      </c>
      <c r="E8864" t="s">
        <v>563</v>
      </c>
      <c r="F8864" t="s">
        <v>4236</v>
      </c>
      <c r="G8864">
        <v>0</v>
      </c>
      <c r="H8864">
        <v>9</v>
      </c>
      <c r="I8864">
        <v>0</v>
      </c>
      <c r="J8864">
        <v>8</v>
      </c>
      <c r="K8864">
        <v>0</v>
      </c>
      <c r="L8864">
        <v>1</v>
      </c>
      <c r="M8864">
        <v>0</v>
      </c>
      <c r="N8864">
        <v>0</v>
      </c>
      <c r="O8864">
        <v>0</v>
      </c>
      <c r="P8864">
        <v>0</v>
      </c>
      <c r="Q8864">
        <v>0</v>
      </c>
    </row>
    <row r="8865" spans="1:17" x14ac:dyDescent="0.25">
      <c r="A8865" t="s">
        <v>13926</v>
      </c>
      <c r="B8865" t="s">
        <v>72</v>
      </c>
      <c r="C8865" t="s">
        <v>180</v>
      </c>
      <c r="D8865" t="s">
        <v>526</v>
      </c>
      <c r="E8865" t="s">
        <v>563</v>
      </c>
      <c r="F8865" t="s">
        <v>4238</v>
      </c>
      <c r="G8865">
        <v>0</v>
      </c>
      <c r="H8865">
        <v>0</v>
      </c>
      <c r="I8865">
        <v>0</v>
      </c>
      <c r="J8865">
        <v>0</v>
      </c>
      <c r="K8865">
        <v>0</v>
      </c>
      <c r="L8865">
        <v>0</v>
      </c>
      <c r="M8865">
        <v>9</v>
      </c>
      <c r="N8865">
        <v>0</v>
      </c>
      <c r="O8865">
        <v>0</v>
      </c>
      <c r="P8865">
        <v>0</v>
      </c>
      <c r="Q8865">
        <v>0</v>
      </c>
    </row>
    <row r="8866" spans="1:17" x14ac:dyDescent="0.25">
      <c r="A8866" t="s">
        <v>13927</v>
      </c>
      <c r="B8866" t="s">
        <v>72</v>
      </c>
      <c r="C8866" t="s">
        <v>180</v>
      </c>
      <c r="D8866" t="s">
        <v>526</v>
      </c>
      <c r="E8866" t="s">
        <v>563</v>
      </c>
      <c r="F8866" t="s">
        <v>397</v>
      </c>
      <c r="G8866">
        <v>0</v>
      </c>
      <c r="H8866">
        <v>9</v>
      </c>
      <c r="I8866">
        <v>0</v>
      </c>
      <c r="J8866">
        <v>8</v>
      </c>
      <c r="K8866">
        <v>0</v>
      </c>
      <c r="L8866">
        <v>1</v>
      </c>
      <c r="M8866">
        <v>0</v>
      </c>
      <c r="N8866">
        <v>0</v>
      </c>
      <c r="O8866">
        <v>0</v>
      </c>
      <c r="P8866">
        <v>0</v>
      </c>
      <c r="Q8866">
        <v>0</v>
      </c>
    </row>
    <row r="8867" spans="1:17" x14ac:dyDescent="0.25">
      <c r="A8867" t="s">
        <v>13928</v>
      </c>
      <c r="B8867" t="s">
        <v>72</v>
      </c>
      <c r="C8867" t="s">
        <v>180</v>
      </c>
      <c r="D8867" t="s">
        <v>526</v>
      </c>
      <c r="E8867" t="s">
        <v>563</v>
      </c>
      <c r="F8867" t="s">
        <v>398</v>
      </c>
      <c r="G8867">
        <v>0</v>
      </c>
      <c r="H8867">
        <v>9</v>
      </c>
      <c r="I8867">
        <v>0</v>
      </c>
      <c r="J8867">
        <v>8</v>
      </c>
      <c r="K8867">
        <v>0</v>
      </c>
      <c r="L8867">
        <v>1</v>
      </c>
      <c r="M8867">
        <v>0</v>
      </c>
      <c r="N8867">
        <v>0</v>
      </c>
      <c r="O8867">
        <v>0</v>
      </c>
      <c r="P8867">
        <v>0</v>
      </c>
      <c r="Q8867">
        <v>0</v>
      </c>
    </row>
    <row r="8868" spans="1:17" x14ac:dyDescent="0.25">
      <c r="A8868" t="s">
        <v>13929</v>
      </c>
      <c r="B8868" t="s">
        <v>72</v>
      </c>
      <c r="C8868" t="s">
        <v>180</v>
      </c>
      <c r="D8868" t="s">
        <v>526</v>
      </c>
      <c r="E8868" t="s">
        <v>563</v>
      </c>
      <c r="F8868" t="s">
        <v>4242</v>
      </c>
      <c r="G8868">
        <v>0</v>
      </c>
      <c r="H8868">
        <v>0</v>
      </c>
      <c r="I8868">
        <v>0</v>
      </c>
      <c r="J8868">
        <v>0</v>
      </c>
      <c r="K8868">
        <v>0</v>
      </c>
      <c r="L8868">
        <v>0</v>
      </c>
      <c r="M8868">
        <v>9</v>
      </c>
      <c r="N8868">
        <v>0</v>
      </c>
      <c r="O8868">
        <v>0</v>
      </c>
      <c r="P8868">
        <v>0</v>
      </c>
      <c r="Q8868">
        <v>0</v>
      </c>
    </row>
    <row r="8869" spans="1:17" x14ac:dyDescent="0.25">
      <c r="A8869" t="s">
        <v>13930</v>
      </c>
      <c r="B8869" t="s">
        <v>72</v>
      </c>
      <c r="C8869" t="s">
        <v>180</v>
      </c>
      <c r="D8869" t="s">
        <v>526</v>
      </c>
      <c r="E8869" t="s">
        <v>563</v>
      </c>
      <c r="F8869" t="s">
        <v>399</v>
      </c>
      <c r="G8869">
        <v>0</v>
      </c>
      <c r="H8869">
        <v>9</v>
      </c>
      <c r="I8869">
        <v>0</v>
      </c>
      <c r="J8869">
        <v>8</v>
      </c>
      <c r="K8869">
        <v>0</v>
      </c>
      <c r="L8869">
        <v>1</v>
      </c>
      <c r="M8869">
        <v>0</v>
      </c>
      <c r="N8869">
        <v>0</v>
      </c>
      <c r="O8869">
        <v>0</v>
      </c>
      <c r="P8869">
        <v>0</v>
      </c>
      <c r="Q8869">
        <v>0</v>
      </c>
    </row>
    <row r="8870" spans="1:17" x14ac:dyDescent="0.25">
      <c r="A8870" t="s">
        <v>13931</v>
      </c>
      <c r="B8870" t="s">
        <v>72</v>
      </c>
      <c r="C8870" t="s">
        <v>180</v>
      </c>
      <c r="D8870" t="s">
        <v>526</v>
      </c>
      <c r="E8870" t="s">
        <v>563</v>
      </c>
      <c r="F8870" t="s">
        <v>4245</v>
      </c>
      <c r="G8870">
        <v>0</v>
      </c>
      <c r="H8870">
        <v>0</v>
      </c>
      <c r="I8870">
        <v>0</v>
      </c>
      <c r="J8870">
        <v>0</v>
      </c>
      <c r="K8870">
        <v>0</v>
      </c>
      <c r="L8870">
        <v>0</v>
      </c>
      <c r="M8870">
        <v>9</v>
      </c>
      <c r="N8870">
        <v>0</v>
      </c>
      <c r="O8870">
        <v>0</v>
      </c>
      <c r="P8870">
        <v>0</v>
      </c>
      <c r="Q8870">
        <v>0</v>
      </c>
    </row>
    <row r="8871" spans="1:17" x14ac:dyDescent="0.25">
      <c r="A8871" t="s">
        <v>13932</v>
      </c>
      <c r="B8871" t="s">
        <v>72</v>
      </c>
      <c r="C8871" t="s">
        <v>180</v>
      </c>
      <c r="D8871" t="s">
        <v>526</v>
      </c>
      <c r="E8871" t="s">
        <v>563</v>
      </c>
      <c r="F8871" t="s">
        <v>394</v>
      </c>
      <c r="G8871">
        <v>0</v>
      </c>
      <c r="H8871">
        <v>0</v>
      </c>
      <c r="I8871">
        <v>0</v>
      </c>
      <c r="J8871">
        <v>0</v>
      </c>
      <c r="K8871">
        <v>0</v>
      </c>
      <c r="L8871">
        <v>0</v>
      </c>
      <c r="M8871">
        <v>0</v>
      </c>
      <c r="N8871">
        <v>6</v>
      </c>
      <c r="O8871">
        <v>6</v>
      </c>
      <c r="P8871">
        <v>0</v>
      </c>
      <c r="Q8871">
        <v>0</v>
      </c>
    </row>
    <row r="8872" spans="1:17" x14ac:dyDescent="0.25">
      <c r="A8872" t="s">
        <v>13933</v>
      </c>
      <c r="B8872" t="s">
        <v>72</v>
      </c>
      <c r="C8872" t="s">
        <v>180</v>
      </c>
      <c r="D8872" t="s">
        <v>526</v>
      </c>
      <c r="E8872" t="s">
        <v>563</v>
      </c>
      <c r="F8872" t="s">
        <v>395</v>
      </c>
      <c r="G8872">
        <v>0</v>
      </c>
      <c r="H8872">
        <v>0</v>
      </c>
      <c r="I8872">
        <v>0</v>
      </c>
      <c r="J8872">
        <v>0</v>
      </c>
      <c r="K8872">
        <v>0</v>
      </c>
      <c r="L8872">
        <v>0</v>
      </c>
      <c r="M8872">
        <v>0</v>
      </c>
      <c r="N8872">
        <v>3</v>
      </c>
      <c r="O8872">
        <v>3</v>
      </c>
      <c r="P8872">
        <v>0</v>
      </c>
      <c r="Q8872">
        <v>0</v>
      </c>
    </row>
    <row r="8873" spans="1:17" x14ac:dyDescent="0.25">
      <c r="A8873" t="s">
        <v>13934</v>
      </c>
      <c r="B8873" t="s">
        <v>72</v>
      </c>
      <c r="C8873" t="s">
        <v>180</v>
      </c>
      <c r="D8873" t="s">
        <v>526</v>
      </c>
      <c r="E8873" t="s">
        <v>563</v>
      </c>
      <c r="F8873" t="s">
        <v>525</v>
      </c>
      <c r="G8873">
        <v>9</v>
      </c>
      <c r="H8873">
        <v>0</v>
      </c>
      <c r="I8873">
        <v>0</v>
      </c>
      <c r="J8873">
        <v>0</v>
      </c>
      <c r="K8873">
        <v>0</v>
      </c>
      <c r="L8873">
        <v>0</v>
      </c>
      <c r="M8873">
        <v>0</v>
      </c>
      <c r="N8873">
        <v>0</v>
      </c>
      <c r="O8873">
        <v>0</v>
      </c>
      <c r="P8873">
        <v>0</v>
      </c>
      <c r="Q8873">
        <v>0</v>
      </c>
    </row>
    <row r="8874" spans="1:17" x14ac:dyDescent="0.25">
      <c r="A8874" t="s">
        <v>26582</v>
      </c>
      <c r="B8874" t="s">
        <v>72</v>
      </c>
      <c r="C8874" t="s">
        <v>180</v>
      </c>
      <c r="D8874" t="s">
        <v>526</v>
      </c>
      <c r="E8874" t="s">
        <v>21471</v>
      </c>
      <c r="F8874" t="s">
        <v>396</v>
      </c>
      <c r="G8874">
        <v>0</v>
      </c>
      <c r="H8874">
        <v>23</v>
      </c>
      <c r="I8874">
        <v>0</v>
      </c>
      <c r="J8874">
        <v>21</v>
      </c>
      <c r="K8874">
        <v>1</v>
      </c>
      <c r="L8874">
        <v>1</v>
      </c>
      <c r="M8874">
        <v>0</v>
      </c>
      <c r="N8874">
        <v>0</v>
      </c>
      <c r="O8874">
        <v>0</v>
      </c>
      <c r="P8874">
        <v>0</v>
      </c>
      <c r="Q8874">
        <v>0</v>
      </c>
    </row>
    <row r="8875" spans="1:17" x14ac:dyDescent="0.25">
      <c r="A8875" t="s">
        <v>26583</v>
      </c>
      <c r="B8875" t="s">
        <v>72</v>
      </c>
      <c r="C8875" t="s">
        <v>180</v>
      </c>
      <c r="D8875" t="s">
        <v>526</v>
      </c>
      <c r="E8875" t="s">
        <v>21471</v>
      </c>
      <c r="F8875" t="s">
        <v>4236</v>
      </c>
      <c r="G8875">
        <v>0</v>
      </c>
      <c r="H8875">
        <v>23</v>
      </c>
      <c r="I8875">
        <v>0</v>
      </c>
      <c r="J8875">
        <v>21</v>
      </c>
      <c r="K8875">
        <v>1</v>
      </c>
      <c r="L8875">
        <v>1</v>
      </c>
      <c r="M8875">
        <v>0</v>
      </c>
      <c r="N8875">
        <v>0</v>
      </c>
      <c r="O8875">
        <v>0</v>
      </c>
      <c r="P8875">
        <v>0</v>
      </c>
      <c r="Q8875">
        <v>0</v>
      </c>
    </row>
    <row r="8876" spans="1:17" x14ac:dyDescent="0.25">
      <c r="A8876" t="s">
        <v>26584</v>
      </c>
      <c r="B8876" t="s">
        <v>72</v>
      </c>
      <c r="C8876" t="s">
        <v>180</v>
      </c>
      <c r="D8876" t="s">
        <v>526</v>
      </c>
      <c r="E8876" t="s">
        <v>21471</v>
      </c>
      <c r="F8876" t="s">
        <v>4238</v>
      </c>
      <c r="G8876">
        <v>0</v>
      </c>
      <c r="H8876">
        <v>0</v>
      </c>
      <c r="I8876">
        <v>0</v>
      </c>
      <c r="J8876">
        <v>0</v>
      </c>
      <c r="K8876">
        <v>0</v>
      </c>
      <c r="L8876">
        <v>0</v>
      </c>
      <c r="M8876">
        <v>23</v>
      </c>
      <c r="N8876">
        <v>0</v>
      </c>
      <c r="O8876">
        <v>0</v>
      </c>
      <c r="P8876">
        <v>0</v>
      </c>
      <c r="Q8876">
        <v>0</v>
      </c>
    </row>
    <row r="8877" spans="1:17" x14ac:dyDescent="0.25">
      <c r="A8877" t="s">
        <v>26585</v>
      </c>
      <c r="B8877" t="s">
        <v>72</v>
      </c>
      <c r="C8877" t="s">
        <v>180</v>
      </c>
      <c r="D8877" t="s">
        <v>526</v>
      </c>
      <c r="E8877" t="s">
        <v>21471</v>
      </c>
      <c r="F8877" t="s">
        <v>397</v>
      </c>
      <c r="G8877">
        <v>0</v>
      </c>
      <c r="H8877">
        <v>23</v>
      </c>
      <c r="I8877">
        <v>0</v>
      </c>
      <c r="J8877">
        <v>21</v>
      </c>
      <c r="K8877">
        <v>1</v>
      </c>
      <c r="L8877">
        <v>1</v>
      </c>
      <c r="M8877">
        <v>0</v>
      </c>
      <c r="N8877">
        <v>0</v>
      </c>
      <c r="O8877">
        <v>0</v>
      </c>
      <c r="P8877">
        <v>0</v>
      </c>
      <c r="Q8877">
        <v>0</v>
      </c>
    </row>
    <row r="8878" spans="1:17" x14ac:dyDescent="0.25">
      <c r="A8878" t="s">
        <v>26586</v>
      </c>
      <c r="B8878" t="s">
        <v>72</v>
      </c>
      <c r="C8878" t="s">
        <v>180</v>
      </c>
      <c r="D8878" t="s">
        <v>526</v>
      </c>
      <c r="E8878" t="s">
        <v>21471</v>
      </c>
      <c r="F8878" t="s">
        <v>398</v>
      </c>
      <c r="G8878">
        <v>0</v>
      </c>
      <c r="H8878">
        <v>23</v>
      </c>
      <c r="I8878">
        <v>0</v>
      </c>
      <c r="J8878">
        <v>21</v>
      </c>
      <c r="K8878">
        <v>1</v>
      </c>
      <c r="L8878">
        <v>1</v>
      </c>
      <c r="M8878">
        <v>0</v>
      </c>
      <c r="N8878">
        <v>0</v>
      </c>
      <c r="O8878">
        <v>0</v>
      </c>
      <c r="P8878">
        <v>0</v>
      </c>
      <c r="Q8878">
        <v>0</v>
      </c>
    </row>
    <row r="8879" spans="1:17" x14ac:dyDescent="0.25">
      <c r="A8879" t="s">
        <v>26587</v>
      </c>
      <c r="B8879" t="s">
        <v>72</v>
      </c>
      <c r="C8879" t="s">
        <v>180</v>
      </c>
      <c r="D8879" t="s">
        <v>526</v>
      </c>
      <c r="E8879" t="s">
        <v>21471</v>
      </c>
      <c r="F8879" t="s">
        <v>4242</v>
      </c>
      <c r="G8879">
        <v>0</v>
      </c>
      <c r="H8879">
        <v>0</v>
      </c>
      <c r="I8879">
        <v>0</v>
      </c>
      <c r="J8879">
        <v>0</v>
      </c>
      <c r="K8879">
        <v>0</v>
      </c>
      <c r="L8879">
        <v>0</v>
      </c>
      <c r="M8879">
        <v>23</v>
      </c>
      <c r="N8879">
        <v>0</v>
      </c>
      <c r="O8879">
        <v>0</v>
      </c>
      <c r="P8879">
        <v>0</v>
      </c>
      <c r="Q8879">
        <v>0</v>
      </c>
    </row>
    <row r="8880" spans="1:17" x14ac:dyDescent="0.25">
      <c r="A8880" t="s">
        <v>26588</v>
      </c>
      <c r="B8880" t="s">
        <v>72</v>
      </c>
      <c r="C8880" t="s">
        <v>180</v>
      </c>
      <c r="D8880" t="s">
        <v>526</v>
      </c>
      <c r="E8880" t="s">
        <v>21471</v>
      </c>
      <c r="F8880" t="s">
        <v>399</v>
      </c>
      <c r="G8880">
        <v>0</v>
      </c>
      <c r="H8880">
        <v>23</v>
      </c>
      <c r="I8880">
        <v>0</v>
      </c>
      <c r="J8880">
        <v>21</v>
      </c>
      <c r="K8880">
        <v>1</v>
      </c>
      <c r="L8880">
        <v>1</v>
      </c>
      <c r="M8880">
        <v>0</v>
      </c>
      <c r="N8880">
        <v>0</v>
      </c>
      <c r="O8880">
        <v>0</v>
      </c>
      <c r="P8880">
        <v>0</v>
      </c>
      <c r="Q8880">
        <v>0</v>
      </c>
    </row>
    <row r="8881" spans="1:17" x14ac:dyDescent="0.25">
      <c r="A8881" t="s">
        <v>26589</v>
      </c>
      <c r="B8881" t="s">
        <v>72</v>
      </c>
      <c r="C8881" t="s">
        <v>180</v>
      </c>
      <c r="D8881" t="s">
        <v>526</v>
      </c>
      <c r="E8881" t="s">
        <v>21471</v>
      </c>
      <c r="F8881" t="s">
        <v>4245</v>
      </c>
      <c r="G8881">
        <v>0</v>
      </c>
      <c r="H8881">
        <v>0</v>
      </c>
      <c r="I8881">
        <v>0</v>
      </c>
      <c r="J8881">
        <v>0</v>
      </c>
      <c r="K8881">
        <v>0</v>
      </c>
      <c r="L8881">
        <v>0</v>
      </c>
      <c r="M8881">
        <v>23</v>
      </c>
      <c r="N8881">
        <v>0</v>
      </c>
      <c r="O8881">
        <v>0</v>
      </c>
      <c r="P8881">
        <v>0</v>
      </c>
      <c r="Q8881">
        <v>0</v>
      </c>
    </row>
    <row r="8882" spans="1:17" x14ac:dyDescent="0.25">
      <c r="A8882" t="s">
        <v>13497</v>
      </c>
      <c r="B8882" t="s">
        <v>75</v>
      </c>
      <c r="C8882" t="s">
        <v>111</v>
      </c>
      <c r="D8882" t="s">
        <v>526</v>
      </c>
      <c r="E8882" t="s">
        <v>563</v>
      </c>
      <c r="F8882" t="s">
        <v>395</v>
      </c>
      <c r="G8882">
        <v>0</v>
      </c>
      <c r="H8882">
        <v>0</v>
      </c>
      <c r="I8882">
        <v>0</v>
      </c>
      <c r="J8882">
        <v>0</v>
      </c>
      <c r="K8882">
        <v>0</v>
      </c>
      <c r="L8882">
        <v>0</v>
      </c>
      <c r="M8882">
        <v>0</v>
      </c>
      <c r="N8882">
        <v>0</v>
      </c>
      <c r="O8882">
        <v>0</v>
      </c>
      <c r="P8882">
        <v>0</v>
      </c>
      <c r="Q8882">
        <v>0</v>
      </c>
    </row>
    <row r="8883" spans="1:17" x14ac:dyDescent="0.25">
      <c r="A8883" t="s">
        <v>13498</v>
      </c>
      <c r="B8883" t="s">
        <v>75</v>
      </c>
      <c r="C8883" t="s">
        <v>111</v>
      </c>
      <c r="D8883" t="s">
        <v>526</v>
      </c>
      <c r="E8883" t="s">
        <v>563</v>
      </c>
      <c r="F8883" t="s">
        <v>525</v>
      </c>
      <c r="G8883">
        <v>1</v>
      </c>
      <c r="H8883">
        <v>0</v>
      </c>
      <c r="I8883">
        <v>0</v>
      </c>
      <c r="J8883">
        <v>0</v>
      </c>
      <c r="K8883">
        <v>0</v>
      </c>
      <c r="L8883">
        <v>0</v>
      </c>
      <c r="M8883">
        <v>0</v>
      </c>
      <c r="N8883">
        <v>0</v>
      </c>
      <c r="O8883">
        <v>0</v>
      </c>
      <c r="P8883">
        <v>0</v>
      </c>
      <c r="Q8883">
        <v>0</v>
      </c>
    </row>
    <row r="8884" spans="1:17" x14ac:dyDescent="0.25">
      <c r="A8884" t="s">
        <v>13499</v>
      </c>
      <c r="B8884" t="s">
        <v>75</v>
      </c>
      <c r="C8884" t="s">
        <v>126</v>
      </c>
      <c r="D8884" t="s">
        <v>526</v>
      </c>
      <c r="E8884" t="s">
        <v>563</v>
      </c>
      <c r="F8884" t="s">
        <v>396</v>
      </c>
      <c r="G8884">
        <v>0</v>
      </c>
      <c r="H8884">
        <v>1</v>
      </c>
      <c r="I8884">
        <v>0</v>
      </c>
      <c r="J8884">
        <v>1</v>
      </c>
      <c r="K8884">
        <v>0</v>
      </c>
      <c r="L8884">
        <v>0</v>
      </c>
      <c r="M8884">
        <v>0</v>
      </c>
      <c r="N8884">
        <v>0</v>
      </c>
      <c r="O8884">
        <v>0</v>
      </c>
      <c r="P8884">
        <v>0</v>
      </c>
      <c r="Q8884">
        <v>0</v>
      </c>
    </row>
    <row r="8885" spans="1:17" x14ac:dyDescent="0.25">
      <c r="A8885" t="s">
        <v>13500</v>
      </c>
      <c r="B8885" t="s">
        <v>75</v>
      </c>
      <c r="C8885" t="s">
        <v>126</v>
      </c>
      <c r="D8885" t="s">
        <v>526</v>
      </c>
      <c r="E8885" t="s">
        <v>563</v>
      </c>
      <c r="F8885" t="s">
        <v>4236</v>
      </c>
      <c r="G8885">
        <v>0</v>
      </c>
      <c r="H8885">
        <v>1</v>
      </c>
      <c r="I8885">
        <v>0</v>
      </c>
      <c r="J8885">
        <v>1</v>
      </c>
      <c r="K8885">
        <v>0</v>
      </c>
      <c r="L8885">
        <v>0</v>
      </c>
      <c r="M8885">
        <v>0</v>
      </c>
      <c r="N8885">
        <v>0</v>
      </c>
      <c r="O8885">
        <v>0</v>
      </c>
      <c r="P8885">
        <v>0</v>
      </c>
      <c r="Q8885">
        <v>0</v>
      </c>
    </row>
    <row r="8886" spans="1:17" x14ac:dyDescent="0.25">
      <c r="A8886" t="s">
        <v>13501</v>
      </c>
      <c r="B8886" t="s">
        <v>75</v>
      </c>
      <c r="C8886" t="s">
        <v>126</v>
      </c>
      <c r="D8886" t="s">
        <v>526</v>
      </c>
      <c r="E8886" t="s">
        <v>563</v>
      </c>
      <c r="F8886" t="s">
        <v>4238</v>
      </c>
      <c r="G8886">
        <v>0</v>
      </c>
      <c r="H8886">
        <v>0</v>
      </c>
      <c r="I8886">
        <v>0</v>
      </c>
      <c r="J8886">
        <v>0</v>
      </c>
      <c r="K8886">
        <v>0</v>
      </c>
      <c r="L8886">
        <v>0</v>
      </c>
      <c r="M8886">
        <v>1</v>
      </c>
      <c r="N8886">
        <v>0</v>
      </c>
      <c r="O8886">
        <v>0</v>
      </c>
      <c r="P8886">
        <v>0</v>
      </c>
      <c r="Q8886">
        <v>0</v>
      </c>
    </row>
    <row r="8887" spans="1:17" x14ac:dyDescent="0.25">
      <c r="A8887" t="s">
        <v>14273</v>
      </c>
      <c r="B8887" t="s">
        <v>75</v>
      </c>
      <c r="C8887" t="s">
        <v>126</v>
      </c>
      <c r="D8887" t="s">
        <v>526</v>
      </c>
      <c r="E8887" t="s">
        <v>563</v>
      </c>
      <c r="F8887" t="s">
        <v>397</v>
      </c>
      <c r="G8887">
        <v>0</v>
      </c>
      <c r="H8887">
        <v>1</v>
      </c>
      <c r="I8887">
        <v>0</v>
      </c>
      <c r="J8887">
        <v>1</v>
      </c>
      <c r="K8887">
        <v>0</v>
      </c>
      <c r="L8887">
        <v>0</v>
      </c>
      <c r="M8887">
        <v>0</v>
      </c>
      <c r="N8887">
        <v>0</v>
      </c>
      <c r="O8887">
        <v>0</v>
      </c>
      <c r="P8887">
        <v>0</v>
      </c>
      <c r="Q8887">
        <v>0</v>
      </c>
    </row>
    <row r="8888" spans="1:17" x14ac:dyDescent="0.25">
      <c r="A8888" t="s">
        <v>14274</v>
      </c>
      <c r="B8888" t="s">
        <v>75</v>
      </c>
      <c r="C8888" t="s">
        <v>126</v>
      </c>
      <c r="D8888" t="s">
        <v>526</v>
      </c>
      <c r="E8888" t="s">
        <v>563</v>
      </c>
      <c r="F8888" t="s">
        <v>398</v>
      </c>
      <c r="G8888">
        <v>0</v>
      </c>
      <c r="H8888">
        <v>1</v>
      </c>
      <c r="I8888">
        <v>0</v>
      </c>
      <c r="J8888">
        <v>1</v>
      </c>
      <c r="K8888">
        <v>0</v>
      </c>
      <c r="L8888">
        <v>0</v>
      </c>
      <c r="M8888">
        <v>0</v>
      </c>
      <c r="N8888">
        <v>0</v>
      </c>
      <c r="O8888">
        <v>0</v>
      </c>
      <c r="P8888">
        <v>0</v>
      </c>
      <c r="Q8888">
        <v>0</v>
      </c>
    </row>
    <row r="8889" spans="1:17" x14ac:dyDescent="0.25">
      <c r="A8889" t="s">
        <v>14275</v>
      </c>
      <c r="B8889" t="s">
        <v>75</v>
      </c>
      <c r="C8889" t="s">
        <v>126</v>
      </c>
      <c r="D8889" t="s">
        <v>526</v>
      </c>
      <c r="E8889" t="s">
        <v>563</v>
      </c>
      <c r="F8889" t="s">
        <v>4242</v>
      </c>
      <c r="G8889">
        <v>0</v>
      </c>
      <c r="H8889">
        <v>0</v>
      </c>
      <c r="I8889">
        <v>0</v>
      </c>
      <c r="J8889">
        <v>0</v>
      </c>
      <c r="K8889">
        <v>0</v>
      </c>
      <c r="L8889">
        <v>0</v>
      </c>
      <c r="M8889">
        <v>1</v>
      </c>
      <c r="N8889">
        <v>0</v>
      </c>
      <c r="O8889">
        <v>0</v>
      </c>
      <c r="P8889">
        <v>0</v>
      </c>
      <c r="Q8889">
        <v>0</v>
      </c>
    </row>
    <row r="8890" spans="1:17" x14ac:dyDescent="0.25">
      <c r="A8890" t="s">
        <v>14276</v>
      </c>
      <c r="B8890" t="s">
        <v>75</v>
      </c>
      <c r="C8890" t="s">
        <v>126</v>
      </c>
      <c r="D8890" t="s">
        <v>526</v>
      </c>
      <c r="E8890" t="s">
        <v>563</v>
      </c>
      <c r="F8890" t="s">
        <v>399</v>
      </c>
      <c r="G8890">
        <v>0</v>
      </c>
      <c r="H8890">
        <v>1</v>
      </c>
      <c r="I8890">
        <v>0</v>
      </c>
      <c r="J8890">
        <v>1</v>
      </c>
      <c r="K8890">
        <v>0</v>
      </c>
      <c r="L8890">
        <v>0</v>
      </c>
      <c r="M8890">
        <v>0</v>
      </c>
      <c r="N8890">
        <v>0</v>
      </c>
      <c r="O8890">
        <v>0</v>
      </c>
      <c r="P8890">
        <v>0</v>
      </c>
      <c r="Q8890">
        <v>0</v>
      </c>
    </row>
    <row r="8891" spans="1:17" x14ac:dyDescent="0.25">
      <c r="A8891" t="s">
        <v>14277</v>
      </c>
      <c r="B8891" t="s">
        <v>75</v>
      </c>
      <c r="C8891" t="s">
        <v>126</v>
      </c>
      <c r="D8891" t="s">
        <v>526</v>
      </c>
      <c r="E8891" t="s">
        <v>563</v>
      </c>
      <c r="F8891" t="s">
        <v>4245</v>
      </c>
      <c r="G8891">
        <v>0</v>
      </c>
      <c r="H8891">
        <v>0</v>
      </c>
      <c r="I8891">
        <v>0</v>
      </c>
      <c r="J8891">
        <v>0</v>
      </c>
      <c r="K8891">
        <v>0</v>
      </c>
      <c r="L8891">
        <v>0</v>
      </c>
      <c r="M8891">
        <v>1</v>
      </c>
      <c r="N8891">
        <v>0</v>
      </c>
      <c r="O8891">
        <v>0</v>
      </c>
      <c r="P8891">
        <v>0</v>
      </c>
      <c r="Q8891">
        <v>0</v>
      </c>
    </row>
    <row r="8892" spans="1:17" x14ac:dyDescent="0.25">
      <c r="A8892" t="s">
        <v>14278</v>
      </c>
      <c r="B8892" t="s">
        <v>75</v>
      </c>
      <c r="C8892" t="s">
        <v>126</v>
      </c>
      <c r="D8892" t="s">
        <v>526</v>
      </c>
      <c r="E8892" t="s">
        <v>563</v>
      </c>
      <c r="F8892" t="s">
        <v>394</v>
      </c>
      <c r="G8892">
        <v>0</v>
      </c>
      <c r="H8892">
        <v>0</v>
      </c>
      <c r="I8892">
        <v>0</v>
      </c>
      <c r="J8892">
        <v>0</v>
      </c>
      <c r="K8892">
        <v>0</v>
      </c>
      <c r="L8892">
        <v>0</v>
      </c>
      <c r="M8892">
        <v>0</v>
      </c>
      <c r="N8892">
        <v>1</v>
      </c>
      <c r="O8892">
        <v>1</v>
      </c>
      <c r="P8892">
        <v>0</v>
      </c>
      <c r="Q8892">
        <v>0</v>
      </c>
    </row>
    <row r="8893" spans="1:17" x14ac:dyDescent="0.25">
      <c r="A8893" t="s">
        <v>14279</v>
      </c>
      <c r="B8893" t="s">
        <v>75</v>
      </c>
      <c r="C8893" t="s">
        <v>126</v>
      </c>
      <c r="D8893" t="s">
        <v>526</v>
      </c>
      <c r="E8893" t="s">
        <v>563</v>
      </c>
      <c r="F8893" t="s">
        <v>395</v>
      </c>
      <c r="G8893">
        <v>0</v>
      </c>
      <c r="H8893">
        <v>0</v>
      </c>
      <c r="I8893">
        <v>0</v>
      </c>
      <c r="J8893">
        <v>0</v>
      </c>
      <c r="K8893">
        <v>0</v>
      </c>
      <c r="L8893">
        <v>0</v>
      </c>
      <c r="M8893">
        <v>0</v>
      </c>
      <c r="N8893">
        <v>0</v>
      </c>
      <c r="O8893">
        <v>0</v>
      </c>
      <c r="P8893">
        <v>0</v>
      </c>
      <c r="Q8893">
        <v>0</v>
      </c>
    </row>
    <row r="8894" spans="1:17" x14ac:dyDescent="0.25">
      <c r="A8894" t="s">
        <v>14280</v>
      </c>
      <c r="B8894" t="s">
        <v>75</v>
      </c>
      <c r="C8894" t="s">
        <v>126</v>
      </c>
      <c r="D8894" t="s">
        <v>526</v>
      </c>
      <c r="E8894" t="s">
        <v>563</v>
      </c>
      <c r="F8894" t="s">
        <v>525</v>
      </c>
      <c r="G8894">
        <v>1</v>
      </c>
      <c r="H8894">
        <v>0</v>
      </c>
      <c r="I8894">
        <v>0</v>
      </c>
      <c r="J8894">
        <v>0</v>
      </c>
      <c r="K8894">
        <v>0</v>
      </c>
      <c r="L8894">
        <v>0</v>
      </c>
      <c r="M8894">
        <v>0</v>
      </c>
      <c r="N8894">
        <v>0</v>
      </c>
      <c r="O8894">
        <v>0</v>
      </c>
      <c r="P8894">
        <v>0</v>
      </c>
      <c r="Q8894">
        <v>0</v>
      </c>
    </row>
    <row r="8895" spans="1:17" x14ac:dyDescent="0.25">
      <c r="A8895" t="s">
        <v>26590</v>
      </c>
      <c r="B8895" t="s">
        <v>75</v>
      </c>
      <c r="C8895" t="s">
        <v>128</v>
      </c>
      <c r="D8895" t="s">
        <v>526</v>
      </c>
      <c r="E8895" t="s">
        <v>21471</v>
      </c>
      <c r="F8895" t="s">
        <v>396</v>
      </c>
      <c r="G8895">
        <v>0</v>
      </c>
      <c r="H8895">
        <v>1</v>
      </c>
      <c r="I8895">
        <v>0</v>
      </c>
      <c r="J8895">
        <v>1</v>
      </c>
      <c r="K8895">
        <v>0</v>
      </c>
      <c r="L8895">
        <v>0</v>
      </c>
      <c r="M8895">
        <v>0</v>
      </c>
      <c r="N8895">
        <v>0</v>
      </c>
      <c r="O8895">
        <v>0</v>
      </c>
      <c r="P8895">
        <v>0</v>
      </c>
      <c r="Q8895">
        <v>0</v>
      </c>
    </row>
    <row r="8896" spans="1:17" x14ac:dyDescent="0.25">
      <c r="A8896" t="s">
        <v>26591</v>
      </c>
      <c r="B8896" t="s">
        <v>75</v>
      </c>
      <c r="C8896" t="s">
        <v>128</v>
      </c>
      <c r="D8896" t="s">
        <v>526</v>
      </c>
      <c r="E8896" t="s">
        <v>21471</v>
      </c>
      <c r="F8896" t="s">
        <v>4236</v>
      </c>
      <c r="G8896">
        <v>0</v>
      </c>
      <c r="H8896">
        <v>1</v>
      </c>
      <c r="I8896">
        <v>0</v>
      </c>
      <c r="J8896">
        <v>1</v>
      </c>
      <c r="K8896">
        <v>0</v>
      </c>
      <c r="L8896">
        <v>0</v>
      </c>
      <c r="M8896">
        <v>0</v>
      </c>
      <c r="N8896">
        <v>0</v>
      </c>
      <c r="O8896">
        <v>0</v>
      </c>
      <c r="P8896">
        <v>0</v>
      </c>
      <c r="Q8896">
        <v>0</v>
      </c>
    </row>
    <row r="8897" spans="1:17" x14ac:dyDescent="0.25">
      <c r="A8897" t="s">
        <v>26592</v>
      </c>
      <c r="B8897" t="s">
        <v>75</v>
      </c>
      <c r="C8897" t="s">
        <v>128</v>
      </c>
      <c r="D8897" t="s">
        <v>526</v>
      </c>
      <c r="E8897" t="s">
        <v>21471</v>
      </c>
      <c r="F8897" t="s">
        <v>4238</v>
      </c>
      <c r="G8897">
        <v>0</v>
      </c>
      <c r="H8897">
        <v>0</v>
      </c>
      <c r="I8897">
        <v>0</v>
      </c>
      <c r="J8897">
        <v>0</v>
      </c>
      <c r="K8897">
        <v>0</v>
      </c>
      <c r="L8897">
        <v>0</v>
      </c>
      <c r="M8897">
        <v>1</v>
      </c>
      <c r="N8897">
        <v>0</v>
      </c>
      <c r="O8897">
        <v>0</v>
      </c>
      <c r="P8897">
        <v>0</v>
      </c>
      <c r="Q8897">
        <v>0</v>
      </c>
    </row>
    <row r="8898" spans="1:17" x14ac:dyDescent="0.25">
      <c r="A8898" t="s">
        <v>26593</v>
      </c>
      <c r="B8898" t="s">
        <v>75</v>
      </c>
      <c r="C8898" t="s">
        <v>128</v>
      </c>
      <c r="D8898" t="s">
        <v>526</v>
      </c>
      <c r="E8898" t="s">
        <v>21471</v>
      </c>
      <c r="F8898" t="s">
        <v>397</v>
      </c>
      <c r="G8898">
        <v>0</v>
      </c>
      <c r="H8898">
        <v>1</v>
      </c>
      <c r="I8898">
        <v>0</v>
      </c>
      <c r="J8898">
        <v>1</v>
      </c>
      <c r="K8898">
        <v>0</v>
      </c>
      <c r="L8898">
        <v>0</v>
      </c>
      <c r="M8898">
        <v>0</v>
      </c>
      <c r="N8898">
        <v>0</v>
      </c>
      <c r="O8898">
        <v>0</v>
      </c>
      <c r="P8898">
        <v>0</v>
      </c>
      <c r="Q8898">
        <v>0</v>
      </c>
    </row>
    <row r="8899" spans="1:17" x14ac:dyDescent="0.25">
      <c r="A8899" t="s">
        <v>26594</v>
      </c>
      <c r="B8899" t="s">
        <v>75</v>
      </c>
      <c r="C8899" t="s">
        <v>128</v>
      </c>
      <c r="D8899" t="s">
        <v>526</v>
      </c>
      <c r="E8899" t="s">
        <v>21471</v>
      </c>
      <c r="F8899" t="s">
        <v>398</v>
      </c>
      <c r="G8899">
        <v>0</v>
      </c>
      <c r="H8899">
        <v>1</v>
      </c>
      <c r="I8899">
        <v>0</v>
      </c>
      <c r="J8899">
        <v>1</v>
      </c>
      <c r="K8899">
        <v>0</v>
      </c>
      <c r="L8899">
        <v>0</v>
      </c>
      <c r="M8899">
        <v>0</v>
      </c>
      <c r="N8899">
        <v>0</v>
      </c>
      <c r="O8899">
        <v>0</v>
      </c>
      <c r="P8899">
        <v>0</v>
      </c>
      <c r="Q8899">
        <v>0</v>
      </c>
    </row>
    <row r="8900" spans="1:17" x14ac:dyDescent="0.25">
      <c r="A8900" t="s">
        <v>26595</v>
      </c>
      <c r="B8900" t="s">
        <v>75</v>
      </c>
      <c r="C8900" t="s">
        <v>128</v>
      </c>
      <c r="D8900" t="s">
        <v>526</v>
      </c>
      <c r="E8900" t="s">
        <v>21471</v>
      </c>
      <c r="F8900" t="s">
        <v>4242</v>
      </c>
      <c r="G8900">
        <v>0</v>
      </c>
      <c r="H8900">
        <v>0</v>
      </c>
      <c r="I8900">
        <v>0</v>
      </c>
      <c r="J8900">
        <v>0</v>
      </c>
      <c r="K8900">
        <v>0</v>
      </c>
      <c r="L8900">
        <v>0</v>
      </c>
      <c r="M8900">
        <v>1</v>
      </c>
      <c r="N8900">
        <v>0</v>
      </c>
      <c r="O8900">
        <v>0</v>
      </c>
      <c r="P8900">
        <v>0</v>
      </c>
      <c r="Q8900">
        <v>0</v>
      </c>
    </row>
    <row r="8901" spans="1:17" x14ac:dyDescent="0.25">
      <c r="A8901" t="s">
        <v>26596</v>
      </c>
      <c r="B8901" t="s">
        <v>75</v>
      </c>
      <c r="C8901" t="s">
        <v>128</v>
      </c>
      <c r="D8901" t="s">
        <v>526</v>
      </c>
      <c r="E8901" t="s">
        <v>21471</v>
      </c>
      <c r="F8901" t="s">
        <v>399</v>
      </c>
      <c r="G8901">
        <v>0</v>
      </c>
      <c r="H8901">
        <v>1</v>
      </c>
      <c r="I8901">
        <v>0</v>
      </c>
      <c r="J8901">
        <v>1</v>
      </c>
      <c r="K8901">
        <v>0</v>
      </c>
      <c r="L8901">
        <v>0</v>
      </c>
      <c r="M8901">
        <v>0</v>
      </c>
      <c r="N8901">
        <v>0</v>
      </c>
      <c r="O8901">
        <v>0</v>
      </c>
      <c r="P8901">
        <v>0</v>
      </c>
      <c r="Q8901">
        <v>0</v>
      </c>
    </row>
    <row r="8902" spans="1:17" x14ac:dyDescent="0.25">
      <c r="A8902" t="s">
        <v>26597</v>
      </c>
      <c r="B8902" t="s">
        <v>75</v>
      </c>
      <c r="C8902" t="s">
        <v>128</v>
      </c>
      <c r="D8902" t="s">
        <v>526</v>
      </c>
      <c r="E8902" t="s">
        <v>21471</v>
      </c>
      <c r="F8902" t="s">
        <v>4245</v>
      </c>
      <c r="G8902">
        <v>0</v>
      </c>
      <c r="H8902">
        <v>0</v>
      </c>
      <c r="I8902">
        <v>0</v>
      </c>
      <c r="J8902">
        <v>0</v>
      </c>
      <c r="K8902">
        <v>0</v>
      </c>
      <c r="L8902">
        <v>0</v>
      </c>
      <c r="M8902">
        <v>1</v>
      </c>
      <c r="N8902">
        <v>0</v>
      </c>
      <c r="O8902">
        <v>0</v>
      </c>
      <c r="P8902">
        <v>0</v>
      </c>
      <c r="Q8902">
        <v>0</v>
      </c>
    </row>
    <row r="8903" spans="1:17" x14ac:dyDescent="0.25">
      <c r="A8903" t="s">
        <v>26598</v>
      </c>
      <c r="B8903" t="s">
        <v>75</v>
      </c>
      <c r="C8903" t="s">
        <v>128</v>
      </c>
      <c r="D8903" t="s">
        <v>526</v>
      </c>
      <c r="E8903" t="s">
        <v>21471</v>
      </c>
      <c r="F8903" t="s">
        <v>394</v>
      </c>
      <c r="G8903">
        <v>0</v>
      </c>
      <c r="H8903">
        <v>0</v>
      </c>
      <c r="I8903">
        <v>0</v>
      </c>
      <c r="J8903">
        <v>0</v>
      </c>
      <c r="K8903">
        <v>0</v>
      </c>
      <c r="L8903">
        <v>0</v>
      </c>
      <c r="M8903">
        <v>0</v>
      </c>
      <c r="N8903">
        <v>1</v>
      </c>
      <c r="O8903">
        <v>1</v>
      </c>
      <c r="P8903">
        <v>0</v>
      </c>
      <c r="Q8903">
        <v>0</v>
      </c>
    </row>
    <row r="8904" spans="1:17" x14ac:dyDescent="0.25">
      <c r="A8904" t="s">
        <v>26599</v>
      </c>
      <c r="B8904" t="s">
        <v>75</v>
      </c>
      <c r="C8904" t="s">
        <v>128</v>
      </c>
      <c r="D8904" t="s">
        <v>526</v>
      </c>
      <c r="E8904" t="s">
        <v>21471</v>
      </c>
      <c r="F8904" t="s">
        <v>395</v>
      </c>
      <c r="G8904">
        <v>0</v>
      </c>
      <c r="H8904">
        <v>0</v>
      </c>
      <c r="I8904">
        <v>0</v>
      </c>
      <c r="J8904">
        <v>0</v>
      </c>
      <c r="K8904">
        <v>0</v>
      </c>
      <c r="L8904">
        <v>0</v>
      </c>
      <c r="M8904">
        <v>0</v>
      </c>
      <c r="N8904">
        <v>1</v>
      </c>
      <c r="O8904">
        <v>1</v>
      </c>
      <c r="P8904">
        <v>0</v>
      </c>
      <c r="Q8904">
        <v>0</v>
      </c>
    </row>
    <row r="8905" spans="1:17" x14ac:dyDescent="0.25">
      <c r="A8905" t="s">
        <v>26600</v>
      </c>
      <c r="B8905" t="s">
        <v>75</v>
      </c>
      <c r="C8905" t="s">
        <v>128</v>
      </c>
      <c r="D8905" t="s">
        <v>526</v>
      </c>
      <c r="E8905" t="s">
        <v>21471</v>
      </c>
      <c r="F8905" t="s">
        <v>525</v>
      </c>
      <c r="G8905">
        <v>1</v>
      </c>
      <c r="H8905">
        <v>0</v>
      </c>
      <c r="I8905">
        <v>0</v>
      </c>
      <c r="J8905">
        <v>0</v>
      </c>
      <c r="K8905">
        <v>0</v>
      </c>
      <c r="L8905">
        <v>0</v>
      </c>
      <c r="M8905">
        <v>0</v>
      </c>
      <c r="N8905">
        <v>0</v>
      </c>
      <c r="O8905">
        <v>0</v>
      </c>
      <c r="P8905">
        <v>0</v>
      </c>
      <c r="Q8905">
        <v>0</v>
      </c>
    </row>
    <row r="8906" spans="1:17" x14ac:dyDescent="0.25">
      <c r="A8906" t="s">
        <v>14281</v>
      </c>
      <c r="B8906" t="s">
        <v>75</v>
      </c>
      <c r="C8906" t="s">
        <v>130</v>
      </c>
      <c r="D8906" t="s">
        <v>526</v>
      </c>
      <c r="E8906" t="s">
        <v>563</v>
      </c>
      <c r="F8906" t="s">
        <v>396</v>
      </c>
      <c r="G8906">
        <v>0</v>
      </c>
      <c r="H8906">
        <v>1</v>
      </c>
      <c r="I8906">
        <v>0</v>
      </c>
      <c r="J8906">
        <v>1</v>
      </c>
      <c r="K8906">
        <v>0</v>
      </c>
      <c r="L8906">
        <v>0</v>
      </c>
      <c r="M8906">
        <v>0</v>
      </c>
      <c r="N8906">
        <v>0</v>
      </c>
      <c r="O8906">
        <v>0</v>
      </c>
      <c r="P8906">
        <v>0</v>
      </c>
      <c r="Q8906">
        <v>0</v>
      </c>
    </row>
    <row r="8907" spans="1:17" x14ac:dyDescent="0.25">
      <c r="A8907" t="s">
        <v>14282</v>
      </c>
      <c r="B8907" t="s">
        <v>75</v>
      </c>
      <c r="C8907" t="s">
        <v>130</v>
      </c>
      <c r="D8907" t="s">
        <v>526</v>
      </c>
      <c r="E8907" t="s">
        <v>563</v>
      </c>
      <c r="F8907" t="s">
        <v>4236</v>
      </c>
      <c r="G8907">
        <v>0</v>
      </c>
      <c r="H8907">
        <v>1</v>
      </c>
      <c r="I8907">
        <v>0</v>
      </c>
      <c r="J8907">
        <v>1</v>
      </c>
      <c r="K8907">
        <v>0</v>
      </c>
      <c r="L8907">
        <v>0</v>
      </c>
      <c r="M8907">
        <v>0</v>
      </c>
      <c r="N8907">
        <v>0</v>
      </c>
      <c r="O8907">
        <v>0</v>
      </c>
      <c r="P8907">
        <v>0</v>
      </c>
      <c r="Q8907">
        <v>0</v>
      </c>
    </row>
    <row r="8908" spans="1:17" x14ac:dyDescent="0.25">
      <c r="A8908" t="s">
        <v>14283</v>
      </c>
      <c r="B8908" t="s">
        <v>75</v>
      </c>
      <c r="C8908" t="s">
        <v>130</v>
      </c>
      <c r="D8908" t="s">
        <v>526</v>
      </c>
      <c r="E8908" t="s">
        <v>563</v>
      </c>
      <c r="F8908" t="s">
        <v>4238</v>
      </c>
      <c r="G8908">
        <v>0</v>
      </c>
      <c r="H8908">
        <v>0</v>
      </c>
      <c r="I8908">
        <v>0</v>
      </c>
      <c r="J8908">
        <v>0</v>
      </c>
      <c r="K8908">
        <v>0</v>
      </c>
      <c r="L8908">
        <v>0</v>
      </c>
      <c r="M8908">
        <v>1</v>
      </c>
      <c r="N8908">
        <v>0</v>
      </c>
      <c r="O8908">
        <v>0</v>
      </c>
      <c r="P8908">
        <v>0</v>
      </c>
      <c r="Q8908">
        <v>0</v>
      </c>
    </row>
    <row r="8909" spans="1:17" x14ac:dyDescent="0.25">
      <c r="A8909" t="s">
        <v>14284</v>
      </c>
      <c r="B8909" t="s">
        <v>75</v>
      </c>
      <c r="C8909" t="s">
        <v>130</v>
      </c>
      <c r="D8909" t="s">
        <v>526</v>
      </c>
      <c r="E8909" t="s">
        <v>563</v>
      </c>
      <c r="F8909" t="s">
        <v>397</v>
      </c>
      <c r="G8909">
        <v>0</v>
      </c>
      <c r="H8909">
        <v>1</v>
      </c>
      <c r="I8909">
        <v>0</v>
      </c>
      <c r="J8909">
        <v>1</v>
      </c>
      <c r="K8909">
        <v>0</v>
      </c>
      <c r="L8909">
        <v>0</v>
      </c>
      <c r="M8909">
        <v>0</v>
      </c>
      <c r="N8909">
        <v>0</v>
      </c>
      <c r="O8909">
        <v>0</v>
      </c>
      <c r="P8909">
        <v>0</v>
      </c>
      <c r="Q8909">
        <v>0</v>
      </c>
    </row>
    <row r="8910" spans="1:17" x14ac:dyDescent="0.25">
      <c r="A8910" t="s">
        <v>26601</v>
      </c>
      <c r="B8910" t="s">
        <v>74</v>
      </c>
      <c r="C8910" t="s">
        <v>132</v>
      </c>
      <c r="D8910" t="s">
        <v>526</v>
      </c>
      <c r="E8910" t="s">
        <v>21471</v>
      </c>
      <c r="F8910" t="s">
        <v>394</v>
      </c>
      <c r="G8910">
        <v>0</v>
      </c>
      <c r="H8910">
        <v>0</v>
      </c>
      <c r="I8910">
        <v>0</v>
      </c>
      <c r="J8910">
        <v>0</v>
      </c>
      <c r="K8910">
        <v>0</v>
      </c>
      <c r="L8910">
        <v>0</v>
      </c>
      <c r="M8910">
        <v>0</v>
      </c>
      <c r="N8910">
        <v>9</v>
      </c>
      <c r="O8910">
        <v>8</v>
      </c>
      <c r="P8910">
        <v>1</v>
      </c>
      <c r="Q8910">
        <v>0</v>
      </c>
    </row>
    <row r="8911" spans="1:17" x14ac:dyDescent="0.25">
      <c r="A8911" t="s">
        <v>26602</v>
      </c>
      <c r="B8911" t="s">
        <v>74</v>
      </c>
      <c r="C8911" t="s">
        <v>132</v>
      </c>
      <c r="D8911" t="s">
        <v>526</v>
      </c>
      <c r="E8911" t="s">
        <v>21471</v>
      </c>
      <c r="F8911" t="s">
        <v>395</v>
      </c>
      <c r="G8911">
        <v>0</v>
      </c>
      <c r="H8911">
        <v>0</v>
      </c>
      <c r="I8911">
        <v>0</v>
      </c>
      <c r="J8911">
        <v>0</v>
      </c>
      <c r="K8911">
        <v>0</v>
      </c>
      <c r="L8911">
        <v>0</v>
      </c>
      <c r="M8911">
        <v>0</v>
      </c>
      <c r="N8911">
        <v>5</v>
      </c>
      <c r="O8911">
        <v>4</v>
      </c>
      <c r="P8911">
        <v>1</v>
      </c>
      <c r="Q8911">
        <v>0</v>
      </c>
    </row>
    <row r="8912" spans="1:17" x14ac:dyDescent="0.25">
      <c r="A8912" t="s">
        <v>26603</v>
      </c>
      <c r="B8912" t="s">
        <v>74</v>
      </c>
      <c r="C8912" t="s">
        <v>132</v>
      </c>
      <c r="D8912" t="s">
        <v>526</v>
      </c>
      <c r="E8912" t="s">
        <v>21471</v>
      </c>
      <c r="F8912" t="s">
        <v>525</v>
      </c>
      <c r="G8912">
        <v>14</v>
      </c>
      <c r="H8912">
        <v>0</v>
      </c>
      <c r="I8912">
        <v>0</v>
      </c>
      <c r="J8912">
        <v>0</v>
      </c>
      <c r="K8912">
        <v>0</v>
      </c>
      <c r="L8912">
        <v>0</v>
      </c>
      <c r="M8912">
        <v>0</v>
      </c>
      <c r="N8912">
        <v>0</v>
      </c>
      <c r="O8912">
        <v>0</v>
      </c>
      <c r="P8912">
        <v>0</v>
      </c>
      <c r="Q8912">
        <v>0</v>
      </c>
    </row>
    <row r="8913" spans="1:17" x14ac:dyDescent="0.25">
      <c r="A8913" t="s">
        <v>14221</v>
      </c>
      <c r="B8913" t="s">
        <v>74</v>
      </c>
      <c r="C8913" t="s">
        <v>132</v>
      </c>
      <c r="D8913" t="s">
        <v>12971</v>
      </c>
      <c r="E8913" t="s">
        <v>563</v>
      </c>
      <c r="F8913" t="s">
        <v>525</v>
      </c>
      <c r="G8913">
        <v>2</v>
      </c>
      <c r="H8913">
        <v>0</v>
      </c>
      <c r="I8913">
        <v>0</v>
      </c>
      <c r="J8913">
        <v>0</v>
      </c>
      <c r="K8913">
        <v>0</v>
      </c>
      <c r="L8913">
        <v>0</v>
      </c>
      <c r="M8913">
        <v>0</v>
      </c>
      <c r="N8913">
        <v>0</v>
      </c>
      <c r="O8913">
        <v>0</v>
      </c>
      <c r="P8913">
        <v>0</v>
      </c>
      <c r="Q8913">
        <v>0</v>
      </c>
    </row>
    <row r="8914" spans="1:17" x14ac:dyDescent="0.25">
      <c r="A8914" t="s">
        <v>26604</v>
      </c>
      <c r="B8914" t="s">
        <v>74</v>
      </c>
      <c r="C8914" t="s">
        <v>132</v>
      </c>
      <c r="D8914" t="s">
        <v>12971</v>
      </c>
      <c r="E8914" t="s">
        <v>21471</v>
      </c>
      <c r="F8914" t="s">
        <v>525</v>
      </c>
      <c r="G8914">
        <v>1</v>
      </c>
      <c r="H8914">
        <v>0</v>
      </c>
      <c r="I8914">
        <v>0</v>
      </c>
      <c r="J8914">
        <v>0</v>
      </c>
      <c r="K8914">
        <v>0</v>
      </c>
      <c r="L8914">
        <v>0</v>
      </c>
      <c r="M8914">
        <v>0</v>
      </c>
      <c r="N8914">
        <v>0</v>
      </c>
      <c r="O8914">
        <v>0</v>
      </c>
      <c r="P8914">
        <v>0</v>
      </c>
      <c r="Q8914">
        <v>0</v>
      </c>
    </row>
    <row r="8915" spans="1:17" x14ac:dyDescent="0.25">
      <c r="A8915" t="s">
        <v>14222</v>
      </c>
      <c r="B8915" t="s">
        <v>74</v>
      </c>
      <c r="C8915" t="s">
        <v>133</v>
      </c>
      <c r="D8915" t="s">
        <v>529</v>
      </c>
      <c r="E8915" t="s">
        <v>563</v>
      </c>
      <c r="F8915" t="s">
        <v>525</v>
      </c>
      <c r="G8915">
        <v>2</v>
      </c>
      <c r="H8915">
        <v>0</v>
      </c>
      <c r="I8915">
        <v>0</v>
      </c>
      <c r="J8915">
        <v>0</v>
      </c>
      <c r="K8915">
        <v>0</v>
      </c>
      <c r="L8915">
        <v>0</v>
      </c>
      <c r="M8915">
        <v>0</v>
      </c>
      <c r="N8915">
        <v>0</v>
      </c>
      <c r="O8915">
        <v>0</v>
      </c>
      <c r="P8915">
        <v>0</v>
      </c>
      <c r="Q8915">
        <v>0</v>
      </c>
    </row>
    <row r="8916" spans="1:17" x14ac:dyDescent="0.25">
      <c r="A8916" t="s">
        <v>26605</v>
      </c>
      <c r="B8916" t="s">
        <v>74</v>
      </c>
      <c r="C8916" t="s">
        <v>133</v>
      </c>
      <c r="D8916" t="s">
        <v>529</v>
      </c>
      <c r="E8916" t="s">
        <v>21471</v>
      </c>
      <c r="F8916" t="s">
        <v>525</v>
      </c>
      <c r="G8916">
        <v>1</v>
      </c>
      <c r="H8916">
        <v>0</v>
      </c>
      <c r="I8916">
        <v>0</v>
      </c>
      <c r="J8916">
        <v>0</v>
      </c>
      <c r="K8916">
        <v>0</v>
      </c>
      <c r="L8916">
        <v>0</v>
      </c>
      <c r="M8916">
        <v>0</v>
      </c>
      <c r="N8916">
        <v>0</v>
      </c>
      <c r="O8916">
        <v>0</v>
      </c>
      <c r="P8916">
        <v>0</v>
      </c>
      <c r="Q8916">
        <v>0</v>
      </c>
    </row>
    <row r="8917" spans="1:17" x14ac:dyDescent="0.25">
      <c r="A8917" t="s">
        <v>14223</v>
      </c>
      <c r="B8917" t="s">
        <v>74</v>
      </c>
      <c r="C8917" t="s">
        <v>133</v>
      </c>
      <c r="D8917" t="s">
        <v>526</v>
      </c>
      <c r="E8917" t="s">
        <v>563</v>
      </c>
      <c r="F8917" t="s">
        <v>396</v>
      </c>
      <c r="G8917">
        <v>0</v>
      </c>
      <c r="H8917">
        <v>16</v>
      </c>
      <c r="I8917">
        <v>3</v>
      </c>
      <c r="J8917">
        <v>11</v>
      </c>
      <c r="K8917">
        <v>1</v>
      </c>
      <c r="L8917">
        <v>1</v>
      </c>
      <c r="M8917">
        <v>0</v>
      </c>
      <c r="N8917">
        <v>0</v>
      </c>
      <c r="O8917">
        <v>0</v>
      </c>
      <c r="P8917">
        <v>0</v>
      </c>
      <c r="Q8917">
        <v>0</v>
      </c>
    </row>
    <row r="8918" spans="1:17" x14ac:dyDescent="0.25">
      <c r="A8918" t="s">
        <v>14224</v>
      </c>
      <c r="B8918" t="s">
        <v>74</v>
      </c>
      <c r="C8918" t="s">
        <v>133</v>
      </c>
      <c r="D8918" t="s">
        <v>526</v>
      </c>
      <c r="E8918" t="s">
        <v>563</v>
      </c>
      <c r="F8918" t="s">
        <v>4236</v>
      </c>
      <c r="G8918">
        <v>0</v>
      </c>
      <c r="H8918">
        <v>16</v>
      </c>
      <c r="I8918">
        <v>2</v>
      </c>
      <c r="J8918">
        <v>12</v>
      </c>
      <c r="K8918">
        <v>1</v>
      </c>
      <c r="L8918">
        <v>1</v>
      </c>
      <c r="M8918">
        <v>0</v>
      </c>
      <c r="N8918">
        <v>0</v>
      </c>
      <c r="O8918">
        <v>0</v>
      </c>
      <c r="P8918">
        <v>0</v>
      </c>
      <c r="Q8918">
        <v>0</v>
      </c>
    </row>
    <row r="8919" spans="1:17" x14ac:dyDescent="0.25">
      <c r="A8919" t="s">
        <v>14225</v>
      </c>
      <c r="B8919" t="s">
        <v>74</v>
      </c>
      <c r="C8919" t="s">
        <v>133</v>
      </c>
      <c r="D8919" t="s">
        <v>526</v>
      </c>
      <c r="E8919" t="s">
        <v>563</v>
      </c>
      <c r="F8919" t="s">
        <v>4238</v>
      </c>
      <c r="G8919">
        <v>0</v>
      </c>
      <c r="H8919">
        <v>0</v>
      </c>
      <c r="I8919">
        <v>0</v>
      </c>
      <c r="J8919">
        <v>0</v>
      </c>
      <c r="K8919">
        <v>0</v>
      </c>
      <c r="L8919">
        <v>0</v>
      </c>
      <c r="M8919">
        <v>16</v>
      </c>
      <c r="N8919">
        <v>0</v>
      </c>
      <c r="O8919">
        <v>0</v>
      </c>
      <c r="P8919">
        <v>0</v>
      </c>
      <c r="Q8919">
        <v>0</v>
      </c>
    </row>
    <row r="8920" spans="1:17" x14ac:dyDescent="0.25">
      <c r="A8920" t="s">
        <v>14226</v>
      </c>
      <c r="B8920" t="s">
        <v>74</v>
      </c>
      <c r="C8920" t="s">
        <v>133</v>
      </c>
      <c r="D8920" t="s">
        <v>526</v>
      </c>
      <c r="E8920" t="s">
        <v>563</v>
      </c>
      <c r="F8920" t="s">
        <v>397</v>
      </c>
      <c r="G8920">
        <v>0</v>
      </c>
      <c r="H8920">
        <v>16</v>
      </c>
      <c r="I8920">
        <v>2</v>
      </c>
      <c r="J8920">
        <v>12</v>
      </c>
      <c r="K8920">
        <v>1</v>
      </c>
      <c r="L8920">
        <v>1</v>
      </c>
      <c r="M8920">
        <v>0</v>
      </c>
      <c r="N8920">
        <v>0</v>
      </c>
      <c r="O8920">
        <v>0</v>
      </c>
      <c r="P8920">
        <v>0</v>
      </c>
      <c r="Q8920">
        <v>0</v>
      </c>
    </row>
    <row r="8921" spans="1:17" x14ac:dyDescent="0.25">
      <c r="A8921" t="s">
        <v>14227</v>
      </c>
      <c r="B8921" t="s">
        <v>74</v>
      </c>
      <c r="C8921" t="s">
        <v>133</v>
      </c>
      <c r="D8921" t="s">
        <v>526</v>
      </c>
      <c r="E8921" t="s">
        <v>563</v>
      </c>
      <c r="F8921" t="s">
        <v>398</v>
      </c>
      <c r="G8921">
        <v>0</v>
      </c>
      <c r="H8921">
        <v>16</v>
      </c>
      <c r="I8921">
        <v>2</v>
      </c>
      <c r="J8921">
        <v>12</v>
      </c>
      <c r="K8921">
        <v>1</v>
      </c>
      <c r="L8921">
        <v>1</v>
      </c>
      <c r="M8921">
        <v>0</v>
      </c>
      <c r="N8921">
        <v>0</v>
      </c>
      <c r="O8921">
        <v>0</v>
      </c>
      <c r="P8921">
        <v>0</v>
      </c>
      <c r="Q8921">
        <v>0</v>
      </c>
    </row>
    <row r="8922" spans="1:17" x14ac:dyDescent="0.25">
      <c r="A8922" t="s">
        <v>14228</v>
      </c>
      <c r="B8922" t="s">
        <v>74</v>
      </c>
      <c r="C8922" t="s">
        <v>133</v>
      </c>
      <c r="D8922" t="s">
        <v>526</v>
      </c>
      <c r="E8922" t="s">
        <v>563</v>
      </c>
      <c r="F8922" t="s">
        <v>4242</v>
      </c>
      <c r="G8922">
        <v>0</v>
      </c>
      <c r="H8922">
        <v>0</v>
      </c>
      <c r="I8922">
        <v>0</v>
      </c>
      <c r="J8922">
        <v>0</v>
      </c>
      <c r="K8922">
        <v>0</v>
      </c>
      <c r="L8922">
        <v>0</v>
      </c>
      <c r="M8922">
        <v>16</v>
      </c>
      <c r="N8922">
        <v>0</v>
      </c>
      <c r="O8922">
        <v>0</v>
      </c>
      <c r="P8922">
        <v>0</v>
      </c>
      <c r="Q8922">
        <v>0</v>
      </c>
    </row>
    <row r="8923" spans="1:17" x14ac:dyDescent="0.25">
      <c r="A8923" t="s">
        <v>18688</v>
      </c>
      <c r="B8923" t="s">
        <v>74</v>
      </c>
      <c r="C8923" t="s">
        <v>133</v>
      </c>
      <c r="D8923" t="s">
        <v>526</v>
      </c>
      <c r="E8923" t="s">
        <v>563</v>
      </c>
      <c r="F8923" t="s">
        <v>399</v>
      </c>
      <c r="G8923">
        <v>0</v>
      </c>
      <c r="H8923">
        <v>16</v>
      </c>
      <c r="I8923">
        <v>3</v>
      </c>
      <c r="J8923">
        <v>11</v>
      </c>
      <c r="K8923">
        <v>1</v>
      </c>
      <c r="L8923">
        <v>1</v>
      </c>
      <c r="M8923">
        <v>0</v>
      </c>
      <c r="N8923">
        <v>0</v>
      </c>
      <c r="O8923">
        <v>0</v>
      </c>
      <c r="P8923">
        <v>0</v>
      </c>
      <c r="Q8923">
        <v>0</v>
      </c>
    </row>
    <row r="8924" spans="1:17" x14ac:dyDescent="0.25">
      <c r="A8924" t="s">
        <v>18689</v>
      </c>
      <c r="B8924" t="s">
        <v>74</v>
      </c>
      <c r="C8924" t="s">
        <v>133</v>
      </c>
      <c r="D8924" t="s">
        <v>526</v>
      </c>
      <c r="E8924" t="s">
        <v>563</v>
      </c>
      <c r="F8924" t="s">
        <v>4245</v>
      </c>
      <c r="G8924">
        <v>0</v>
      </c>
      <c r="H8924">
        <v>0</v>
      </c>
      <c r="I8924">
        <v>0</v>
      </c>
      <c r="J8924">
        <v>0</v>
      </c>
      <c r="K8924">
        <v>0</v>
      </c>
      <c r="L8924">
        <v>0</v>
      </c>
      <c r="M8924">
        <v>16</v>
      </c>
      <c r="N8924">
        <v>0</v>
      </c>
      <c r="O8924">
        <v>0</v>
      </c>
      <c r="P8924">
        <v>0</v>
      </c>
      <c r="Q8924">
        <v>0</v>
      </c>
    </row>
    <row r="8925" spans="1:17" x14ac:dyDescent="0.25">
      <c r="A8925" t="s">
        <v>18690</v>
      </c>
      <c r="B8925" t="s">
        <v>74</v>
      </c>
      <c r="C8925" t="s">
        <v>133</v>
      </c>
      <c r="D8925" t="s">
        <v>526</v>
      </c>
      <c r="E8925" t="s">
        <v>563</v>
      </c>
      <c r="F8925" t="s">
        <v>394</v>
      </c>
      <c r="G8925">
        <v>0</v>
      </c>
      <c r="H8925">
        <v>0</v>
      </c>
      <c r="I8925">
        <v>0</v>
      </c>
      <c r="J8925">
        <v>0</v>
      </c>
      <c r="K8925">
        <v>0</v>
      </c>
      <c r="L8925">
        <v>0</v>
      </c>
      <c r="M8925">
        <v>0</v>
      </c>
      <c r="N8925">
        <v>11</v>
      </c>
      <c r="O8925">
        <v>11</v>
      </c>
      <c r="P8925">
        <v>0</v>
      </c>
      <c r="Q8925">
        <v>0</v>
      </c>
    </row>
    <row r="8926" spans="1:17" x14ac:dyDescent="0.25">
      <c r="A8926" t="s">
        <v>18691</v>
      </c>
      <c r="B8926" t="s">
        <v>74</v>
      </c>
      <c r="C8926" t="s">
        <v>133</v>
      </c>
      <c r="D8926" t="s">
        <v>526</v>
      </c>
      <c r="E8926" t="s">
        <v>563</v>
      </c>
      <c r="F8926" t="s">
        <v>395</v>
      </c>
      <c r="G8926">
        <v>0</v>
      </c>
      <c r="H8926">
        <v>0</v>
      </c>
      <c r="I8926">
        <v>0</v>
      </c>
      <c r="J8926">
        <v>0</v>
      </c>
      <c r="K8926">
        <v>0</v>
      </c>
      <c r="L8926">
        <v>0</v>
      </c>
      <c r="M8926">
        <v>0</v>
      </c>
      <c r="N8926">
        <v>9</v>
      </c>
      <c r="O8926">
        <v>9</v>
      </c>
      <c r="P8926">
        <v>0</v>
      </c>
      <c r="Q8926">
        <v>0</v>
      </c>
    </row>
    <row r="8927" spans="1:17" x14ac:dyDescent="0.25">
      <c r="A8927" t="s">
        <v>18692</v>
      </c>
      <c r="B8927" t="s">
        <v>74</v>
      </c>
      <c r="C8927" t="s">
        <v>133</v>
      </c>
      <c r="D8927" t="s">
        <v>526</v>
      </c>
      <c r="E8927" t="s">
        <v>563</v>
      </c>
      <c r="F8927" t="s">
        <v>525</v>
      </c>
      <c r="G8927">
        <v>16</v>
      </c>
      <c r="H8927">
        <v>0</v>
      </c>
      <c r="I8927">
        <v>0</v>
      </c>
      <c r="J8927">
        <v>0</v>
      </c>
      <c r="K8927">
        <v>0</v>
      </c>
      <c r="L8927">
        <v>0</v>
      </c>
      <c r="M8927">
        <v>0</v>
      </c>
      <c r="N8927">
        <v>0</v>
      </c>
      <c r="O8927">
        <v>0</v>
      </c>
      <c r="P8927">
        <v>0</v>
      </c>
      <c r="Q8927">
        <v>0</v>
      </c>
    </row>
    <row r="8928" spans="1:17" x14ac:dyDescent="0.25">
      <c r="A8928" t="s">
        <v>26606</v>
      </c>
      <c r="B8928" t="s">
        <v>74</v>
      </c>
      <c r="C8928" t="s">
        <v>133</v>
      </c>
      <c r="D8928" t="s">
        <v>526</v>
      </c>
      <c r="E8928" t="s">
        <v>21471</v>
      </c>
      <c r="F8928" t="s">
        <v>396</v>
      </c>
      <c r="G8928">
        <v>0</v>
      </c>
      <c r="H8928">
        <v>8</v>
      </c>
      <c r="I8928">
        <v>0</v>
      </c>
      <c r="J8928">
        <v>7</v>
      </c>
      <c r="K8928">
        <v>1</v>
      </c>
      <c r="L8928">
        <v>0</v>
      </c>
      <c r="M8928">
        <v>0</v>
      </c>
      <c r="N8928">
        <v>0</v>
      </c>
      <c r="O8928">
        <v>0</v>
      </c>
      <c r="P8928">
        <v>0</v>
      </c>
      <c r="Q8928">
        <v>0</v>
      </c>
    </row>
    <row r="8929" spans="1:17" x14ac:dyDescent="0.25">
      <c r="A8929" t="s">
        <v>26607</v>
      </c>
      <c r="B8929" t="s">
        <v>74</v>
      </c>
      <c r="C8929" t="s">
        <v>133</v>
      </c>
      <c r="D8929" t="s">
        <v>526</v>
      </c>
      <c r="E8929" t="s">
        <v>21471</v>
      </c>
      <c r="F8929" t="s">
        <v>4236</v>
      </c>
      <c r="G8929">
        <v>0</v>
      </c>
      <c r="H8929">
        <v>8</v>
      </c>
      <c r="I8929">
        <v>0</v>
      </c>
      <c r="J8929">
        <v>7</v>
      </c>
      <c r="K8929">
        <v>1</v>
      </c>
      <c r="L8929">
        <v>0</v>
      </c>
      <c r="M8929">
        <v>0</v>
      </c>
      <c r="N8929">
        <v>0</v>
      </c>
      <c r="O8929">
        <v>0</v>
      </c>
      <c r="P8929">
        <v>0</v>
      </c>
      <c r="Q8929">
        <v>0</v>
      </c>
    </row>
    <row r="8930" spans="1:17" x14ac:dyDescent="0.25">
      <c r="A8930" t="s">
        <v>26608</v>
      </c>
      <c r="B8930" t="s">
        <v>74</v>
      </c>
      <c r="C8930" t="s">
        <v>133</v>
      </c>
      <c r="D8930" t="s">
        <v>526</v>
      </c>
      <c r="E8930" t="s">
        <v>21471</v>
      </c>
      <c r="F8930" t="s">
        <v>4238</v>
      </c>
      <c r="G8930">
        <v>0</v>
      </c>
      <c r="H8930">
        <v>0</v>
      </c>
      <c r="I8930">
        <v>0</v>
      </c>
      <c r="J8930">
        <v>0</v>
      </c>
      <c r="K8930">
        <v>0</v>
      </c>
      <c r="L8930">
        <v>0</v>
      </c>
      <c r="M8930">
        <v>8</v>
      </c>
      <c r="N8930">
        <v>0</v>
      </c>
      <c r="O8930">
        <v>0</v>
      </c>
      <c r="P8930">
        <v>0</v>
      </c>
      <c r="Q8930">
        <v>0</v>
      </c>
    </row>
    <row r="8931" spans="1:17" x14ac:dyDescent="0.25">
      <c r="A8931" t="s">
        <v>26609</v>
      </c>
      <c r="B8931" t="s">
        <v>74</v>
      </c>
      <c r="C8931" t="s">
        <v>133</v>
      </c>
      <c r="D8931" t="s">
        <v>526</v>
      </c>
      <c r="E8931" t="s">
        <v>21471</v>
      </c>
      <c r="F8931" t="s">
        <v>397</v>
      </c>
      <c r="G8931">
        <v>0</v>
      </c>
      <c r="H8931">
        <v>8</v>
      </c>
      <c r="I8931">
        <v>0</v>
      </c>
      <c r="J8931">
        <v>7</v>
      </c>
      <c r="K8931">
        <v>1</v>
      </c>
      <c r="L8931">
        <v>0</v>
      </c>
      <c r="M8931">
        <v>0</v>
      </c>
      <c r="N8931">
        <v>0</v>
      </c>
      <c r="O8931">
        <v>0</v>
      </c>
      <c r="P8931">
        <v>0</v>
      </c>
      <c r="Q8931">
        <v>0</v>
      </c>
    </row>
    <row r="8932" spans="1:17" x14ac:dyDescent="0.25">
      <c r="A8932" t="s">
        <v>26610</v>
      </c>
      <c r="B8932" t="s">
        <v>74</v>
      </c>
      <c r="C8932" t="s">
        <v>133</v>
      </c>
      <c r="D8932" t="s">
        <v>526</v>
      </c>
      <c r="E8932" t="s">
        <v>21471</v>
      </c>
      <c r="F8932" t="s">
        <v>398</v>
      </c>
      <c r="G8932">
        <v>0</v>
      </c>
      <c r="H8932">
        <v>8</v>
      </c>
      <c r="I8932">
        <v>0</v>
      </c>
      <c r="J8932">
        <v>7</v>
      </c>
      <c r="K8932">
        <v>1</v>
      </c>
      <c r="L8932">
        <v>0</v>
      </c>
      <c r="M8932">
        <v>0</v>
      </c>
      <c r="N8932">
        <v>0</v>
      </c>
      <c r="O8932">
        <v>0</v>
      </c>
      <c r="P8932">
        <v>0</v>
      </c>
      <c r="Q8932">
        <v>0</v>
      </c>
    </row>
    <row r="8933" spans="1:17" x14ac:dyDescent="0.25">
      <c r="A8933" t="s">
        <v>26611</v>
      </c>
      <c r="B8933" t="s">
        <v>74</v>
      </c>
      <c r="C8933" t="s">
        <v>133</v>
      </c>
      <c r="D8933" t="s">
        <v>526</v>
      </c>
      <c r="E8933" t="s">
        <v>21471</v>
      </c>
      <c r="F8933" t="s">
        <v>4242</v>
      </c>
      <c r="G8933">
        <v>0</v>
      </c>
      <c r="H8933">
        <v>0</v>
      </c>
      <c r="I8933">
        <v>0</v>
      </c>
      <c r="J8933">
        <v>0</v>
      </c>
      <c r="K8933">
        <v>0</v>
      </c>
      <c r="L8933">
        <v>0</v>
      </c>
      <c r="M8933">
        <v>8</v>
      </c>
      <c r="N8933">
        <v>0</v>
      </c>
      <c r="O8933">
        <v>0</v>
      </c>
      <c r="P8933">
        <v>0</v>
      </c>
      <c r="Q8933">
        <v>0</v>
      </c>
    </row>
    <row r="8934" spans="1:17" x14ac:dyDescent="0.25">
      <c r="A8934" t="s">
        <v>26612</v>
      </c>
      <c r="B8934" t="s">
        <v>74</v>
      </c>
      <c r="C8934" t="s">
        <v>133</v>
      </c>
      <c r="D8934" t="s">
        <v>526</v>
      </c>
      <c r="E8934" t="s">
        <v>21471</v>
      </c>
      <c r="F8934" t="s">
        <v>399</v>
      </c>
      <c r="G8934">
        <v>0</v>
      </c>
      <c r="H8934">
        <v>8</v>
      </c>
      <c r="I8934">
        <v>0</v>
      </c>
      <c r="J8934">
        <v>7</v>
      </c>
      <c r="K8934">
        <v>1</v>
      </c>
      <c r="L8934">
        <v>0</v>
      </c>
      <c r="M8934">
        <v>0</v>
      </c>
      <c r="N8934">
        <v>0</v>
      </c>
      <c r="O8934">
        <v>0</v>
      </c>
      <c r="P8934">
        <v>0</v>
      </c>
      <c r="Q8934">
        <v>0</v>
      </c>
    </row>
    <row r="8935" spans="1:17" x14ac:dyDescent="0.25">
      <c r="A8935" t="s">
        <v>26672</v>
      </c>
      <c r="B8935" t="s">
        <v>74</v>
      </c>
      <c r="C8935" t="s">
        <v>194</v>
      </c>
      <c r="D8935" t="s">
        <v>526</v>
      </c>
      <c r="E8935" t="s">
        <v>21471</v>
      </c>
      <c r="F8935" t="s">
        <v>4245</v>
      </c>
      <c r="G8935">
        <v>0</v>
      </c>
      <c r="H8935">
        <v>0</v>
      </c>
      <c r="I8935">
        <v>0</v>
      </c>
      <c r="J8935">
        <v>0</v>
      </c>
      <c r="K8935">
        <v>0</v>
      </c>
      <c r="L8935">
        <v>0</v>
      </c>
      <c r="M8935">
        <v>17</v>
      </c>
      <c r="N8935">
        <v>0</v>
      </c>
      <c r="O8935">
        <v>0</v>
      </c>
      <c r="P8935">
        <v>0</v>
      </c>
      <c r="Q8935">
        <v>0</v>
      </c>
    </row>
    <row r="8936" spans="1:17" x14ac:dyDescent="0.25">
      <c r="A8936" t="s">
        <v>26673</v>
      </c>
      <c r="B8936" t="s">
        <v>74</v>
      </c>
      <c r="C8936" t="s">
        <v>194</v>
      </c>
      <c r="D8936" t="s">
        <v>526</v>
      </c>
      <c r="E8936" t="s">
        <v>21471</v>
      </c>
      <c r="F8936" t="s">
        <v>394</v>
      </c>
      <c r="G8936">
        <v>0</v>
      </c>
      <c r="H8936">
        <v>0</v>
      </c>
      <c r="I8936">
        <v>0</v>
      </c>
      <c r="J8936">
        <v>0</v>
      </c>
      <c r="K8936">
        <v>0</v>
      </c>
      <c r="L8936">
        <v>0</v>
      </c>
      <c r="M8936">
        <v>0</v>
      </c>
      <c r="N8936">
        <v>11</v>
      </c>
      <c r="O8936">
        <v>11</v>
      </c>
      <c r="P8936">
        <v>0</v>
      </c>
      <c r="Q8936">
        <v>0</v>
      </c>
    </row>
    <row r="8937" spans="1:17" x14ac:dyDescent="0.25">
      <c r="A8937" t="s">
        <v>26674</v>
      </c>
      <c r="B8937" t="s">
        <v>74</v>
      </c>
      <c r="C8937" t="s">
        <v>194</v>
      </c>
      <c r="D8937" t="s">
        <v>526</v>
      </c>
      <c r="E8937" t="s">
        <v>21471</v>
      </c>
      <c r="F8937" t="s">
        <v>395</v>
      </c>
      <c r="G8937">
        <v>0</v>
      </c>
      <c r="H8937">
        <v>0</v>
      </c>
      <c r="I8937">
        <v>0</v>
      </c>
      <c r="J8937">
        <v>0</v>
      </c>
      <c r="K8937">
        <v>0</v>
      </c>
      <c r="L8937">
        <v>0</v>
      </c>
      <c r="M8937">
        <v>0</v>
      </c>
      <c r="N8937">
        <v>7</v>
      </c>
      <c r="O8937">
        <v>7</v>
      </c>
      <c r="P8937">
        <v>0</v>
      </c>
      <c r="Q8937">
        <v>0</v>
      </c>
    </row>
    <row r="8938" spans="1:17" x14ac:dyDescent="0.25">
      <c r="A8938" t="s">
        <v>26675</v>
      </c>
      <c r="B8938" t="s">
        <v>74</v>
      </c>
      <c r="C8938" t="s">
        <v>194</v>
      </c>
      <c r="D8938" t="s">
        <v>526</v>
      </c>
      <c r="E8938" t="s">
        <v>21471</v>
      </c>
      <c r="F8938" t="s">
        <v>525</v>
      </c>
      <c r="G8938">
        <v>17</v>
      </c>
      <c r="H8938">
        <v>0</v>
      </c>
      <c r="I8938">
        <v>0</v>
      </c>
      <c r="J8938">
        <v>0</v>
      </c>
      <c r="K8938">
        <v>0</v>
      </c>
      <c r="L8938">
        <v>0</v>
      </c>
      <c r="M8938">
        <v>0</v>
      </c>
      <c r="N8938">
        <v>0</v>
      </c>
      <c r="O8938">
        <v>0</v>
      </c>
      <c r="P8938">
        <v>0</v>
      </c>
      <c r="Q8938">
        <v>0</v>
      </c>
    </row>
    <row r="8939" spans="1:17" x14ac:dyDescent="0.25">
      <c r="A8939" t="s">
        <v>15599</v>
      </c>
      <c r="B8939" t="s">
        <v>73</v>
      </c>
      <c r="C8939" t="s">
        <v>103</v>
      </c>
      <c r="D8939" t="s">
        <v>526</v>
      </c>
      <c r="E8939" t="s">
        <v>563</v>
      </c>
      <c r="F8939" t="s">
        <v>395</v>
      </c>
      <c r="G8939">
        <v>0</v>
      </c>
      <c r="H8939">
        <v>0</v>
      </c>
      <c r="I8939">
        <v>0</v>
      </c>
      <c r="J8939">
        <v>0</v>
      </c>
      <c r="K8939">
        <v>0</v>
      </c>
      <c r="L8939">
        <v>0</v>
      </c>
      <c r="M8939">
        <v>0</v>
      </c>
      <c r="N8939">
        <v>5</v>
      </c>
      <c r="O8939">
        <v>5</v>
      </c>
      <c r="P8939">
        <v>0</v>
      </c>
      <c r="Q8939">
        <v>0</v>
      </c>
    </row>
    <row r="8940" spans="1:17" x14ac:dyDescent="0.25">
      <c r="A8940" t="s">
        <v>15600</v>
      </c>
      <c r="B8940" t="s">
        <v>73</v>
      </c>
      <c r="C8940" t="s">
        <v>103</v>
      </c>
      <c r="D8940" t="s">
        <v>526</v>
      </c>
      <c r="E8940" t="s">
        <v>563</v>
      </c>
      <c r="F8940" t="s">
        <v>525</v>
      </c>
      <c r="G8940">
        <v>6</v>
      </c>
      <c r="H8940">
        <v>0</v>
      </c>
      <c r="I8940">
        <v>0</v>
      </c>
      <c r="J8940">
        <v>0</v>
      </c>
      <c r="K8940">
        <v>0</v>
      </c>
      <c r="L8940">
        <v>0</v>
      </c>
      <c r="M8940">
        <v>0</v>
      </c>
      <c r="N8940">
        <v>0</v>
      </c>
      <c r="O8940">
        <v>0</v>
      </c>
      <c r="P8940">
        <v>0</v>
      </c>
      <c r="Q8940">
        <v>0</v>
      </c>
    </row>
    <row r="8941" spans="1:17" x14ac:dyDescent="0.25">
      <c r="A8941" t="s">
        <v>26676</v>
      </c>
      <c r="B8941" t="s">
        <v>73</v>
      </c>
      <c r="C8941" t="s">
        <v>103</v>
      </c>
      <c r="D8941" t="s">
        <v>526</v>
      </c>
      <c r="E8941" t="s">
        <v>21471</v>
      </c>
      <c r="F8941" t="s">
        <v>396</v>
      </c>
      <c r="G8941">
        <v>0</v>
      </c>
      <c r="H8941">
        <v>5</v>
      </c>
      <c r="I8941">
        <v>0</v>
      </c>
      <c r="J8941">
        <v>4</v>
      </c>
      <c r="K8941">
        <v>1</v>
      </c>
      <c r="L8941">
        <v>0</v>
      </c>
      <c r="M8941">
        <v>0</v>
      </c>
      <c r="N8941">
        <v>0</v>
      </c>
      <c r="O8941">
        <v>0</v>
      </c>
      <c r="P8941">
        <v>0</v>
      </c>
      <c r="Q8941">
        <v>0</v>
      </c>
    </row>
    <row r="8942" spans="1:17" x14ac:dyDescent="0.25">
      <c r="A8942" t="s">
        <v>26677</v>
      </c>
      <c r="B8942" t="s">
        <v>73</v>
      </c>
      <c r="C8942" t="s">
        <v>103</v>
      </c>
      <c r="D8942" t="s">
        <v>526</v>
      </c>
      <c r="E8942" t="s">
        <v>21471</v>
      </c>
      <c r="F8942" t="s">
        <v>4236</v>
      </c>
      <c r="G8942">
        <v>0</v>
      </c>
      <c r="H8942">
        <v>5</v>
      </c>
      <c r="I8942">
        <v>0</v>
      </c>
      <c r="J8942">
        <v>4</v>
      </c>
      <c r="K8942">
        <v>1</v>
      </c>
      <c r="L8942">
        <v>0</v>
      </c>
      <c r="M8942">
        <v>0</v>
      </c>
      <c r="N8942">
        <v>0</v>
      </c>
      <c r="O8942">
        <v>0</v>
      </c>
      <c r="P8942">
        <v>0</v>
      </c>
      <c r="Q8942">
        <v>0</v>
      </c>
    </row>
    <row r="8943" spans="1:17" x14ac:dyDescent="0.25">
      <c r="A8943" t="s">
        <v>26678</v>
      </c>
      <c r="B8943" t="s">
        <v>73</v>
      </c>
      <c r="C8943" t="s">
        <v>103</v>
      </c>
      <c r="D8943" t="s">
        <v>526</v>
      </c>
      <c r="E8943" t="s">
        <v>21471</v>
      </c>
      <c r="F8943" t="s">
        <v>4238</v>
      </c>
      <c r="G8943">
        <v>0</v>
      </c>
      <c r="H8943">
        <v>0</v>
      </c>
      <c r="I8943">
        <v>0</v>
      </c>
      <c r="J8943">
        <v>0</v>
      </c>
      <c r="K8943">
        <v>0</v>
      </c>
      <c r="L8943">
        <v>0</v>
      </c>
      <c r="M8943">
        <v>5</v>
      </c>
      <c r="N8943">
        <v>0</v>
      </c>
      <c r="O8943">
        <v>0</v>
      </c>
      <c r="P8943">
        <v>0</v>
      </c>
      <c r="Q8943">
        <v>0</v>
      </c>
    </row>
    <row r="8944" spans="1:17" x14ac:dyDescent="0.25">
      <c r="A8944" t="s">
        <v>26679</v>
      </c>
      <c r="B8944" t="s">
        <v>73</v>
      </c>
      <c r="C8944" t="s">
        <v>103</v>
      </c>
      <c r="D8944" t="s">
        <v>526</v>
      </c>
      <c r="E8944" t="s">
        <v>21471</v>
      </c>
      <c r="F8944" t="s">
        <v>397</v>
      </c>
      <c r="G8944">
        <v>0</v>
      </c>
      <c r="H8944">
        <v>5</v>
      </c>
      <c r="I8944">
        <v>0</v>
      </c>
      <c r="J8944">
        <v>4</v>
      </c>
      <c r="K8944">
        <v>1</v>
      </c>
      <c r="L8944">
        <v>0</v>
      </c>
      <c r="M8944">
        <v>0</v>
      </c>
      <c r="N8944">
        <v>0</v>
      </c>
      <c r="O8944">
        <v>0</v>
      </c>
      <c r="P8944">
        <v>0</v>
      </c>
      <c r="Q8944">
        <v>0</v>
      </c>
    </row>
    <row r="8945" spans="1:17" x14ac:dyDescent="0.25">
      <c r="A8945" t="s">
        <v>26680</v>
      </c>
      <c r="B8945" t="s">
        <v>73</v>
      </c>
      <c r="C8945" t="s">
        <v>103</v>
      </c>
      <c r="D8945" t="s">
        <v>526</v>
      </c>
      <c r="E8945" t="s">
        <v>21471</v>
      </c>
      <c r="F8945" t="s">
        <v>398</v>
      </c>
      <c r="G8945">
        <v>0</v>
      </c>
      <c r="H8945">
        <v>5</v>
      </c>
      <c r="I8945">
        <v>0</v>
      </c>
      <c r="J8945">
        <v>4</v>
      </c>
      <c r="K8945">
        <v>1</v>
      </c>
      <c r="L8945">
        <v>0</v>
      </c>
      <c r="M8945">
        <v>0</v>
      </c>
      <c r="N8945">
        <v>0</v>
      </c>
      <c r="O8945">
        <v>0</v>
      </c>
      <c r="P8945">
        <v>0</v>
      </c>
      <c r="Q8945">
        <v>0</v>
      </c>
    </row>
    <row r="8946" spans="1:17" x14ac:dyDescent="0.25">
      <c r="A8946" t="s">
        <v>26681</v>
      </c>
      <c r="B8946" t="s">
        <v>73</v>
      </c>
      <c r="C8946" t="s">
        <v>103</v>
      </c>
      <c r="D8946" t="s">
        <v>526</v>
      </c>
      <c r="E8946" t="s">
        <v>21471</v>
      </c>
      <c r="F8946" t="s">
        <v>4242</v>
      </c>
      <c r="G8946">
        <v>0</v>
      </c>
      <c r="H8946">
        <v>0</v>
      </c>
      <c r="I8946">
        <v>0</v>
      </c>
      <c r="J8946">
        <v>0</v>
      </c>
      <c r="K8946">
        <v>0</v>
      </c>
      <c r="L8946">
        <v>0</v>
      </c>
      <c r="M8946">
        <v>5</v>
      </c>
      <c r="N8946">
        <v>0</v>
      </c>
      <c r="O8946">
        <v>0</v>
      </c>
      <c r="P8946">
        <v>0</v>
      </c>
      <c r="Q8946">
        <v>0</v>
      </c>
    </row>
    <row r="8947" spans="1:17" x14ac:dyDescent="0.25">
      <c r="A8947" t="s">
        <v>26682</v>
      </c>
      <c r="B8947" t="s">
        <v>73</v>
      </c>
      <c r="C8947" t="s">
        <v>103</v>
      </c>
      <c r="D8947" t="s">
        <v>526</v>
      </c>
      <c r="E8947" t="s">
        <v>21471</v>
      </c>
      <c r="F8947" t="s">
        <v>399</v>
      </c>
      <c r="G8947">
        <v>0</v>
      </c>
      <c r="H8947">
        <v>5</v>
      </c>
      <c r="I8947">
        <v>0</v>
      </c>
      <c r="J8947">
        <v>4</v>
      </c>
      <c r="K8947">
        <v>1</v>
      </c>
      <c r="L8947">
        <v>0</v>
      </c>
      <c r="M8947">
        <v>0</v>
      </c>
      <c r="N8947">
        <v>0</v>
      </c>
      <c r="O8947">
        <v>0</v>
      </c>
      <c r="P8947">
        <v>0</v>
      </c>
      <c r="Q8947">
        <v>0</v>
      </c>
    </row>
    <row r="8948" spans="1:17" x14ac:dyDescent="0.25">
      <c r="A8948" t="s">
        <v>26683</v>
      </c>
      <c r="B8948" t="s">
        <v>73</v>
      </c>
      <c r="C8948" t="s">
        <v>103</v>
      </c>
      <c r="D8948" t="s">
        <v>526</v>
      </c>
      <c r="E8948" t="s">
        <v>21471</v>
      </c>
      <c r="F8948" t="s">
        <v>4245</v>
      </c>
      <c r="G8948">
        <v>0</v>
      </c>
      <c r="H8948">
        <v>0</v>
      </c>
      <c r="I8948">
        <v>0</v>
      </c>
      <c r="J8948">
        <v>0</v>
      </c>
      <c r="K8948">
        <v>0</v>
      </c>
      <c r="L8948">
        <v>0</v>
      </c>
      <c r="M8948">
        <v>5</v>
      </c>
      <c r="N8948">
        <v>0</v>
      </c>
      <c r="O8948">
        <v>0</v>
      </c>
      <c r="P8948">
        <v>0</v>
      </c>
      <c r="Q8948">
        <v>0</v>
      </c>
    </row>
    <row r="8949" spans="1:17" x14ac:dyDescent="0.25">
      <c r="A8949" t="s">
        <v>26684</v>
      </c>
      <c r="B8949" t="s">
        <v>73</v>
      </c>
      <c r="C8949" t="s">
        <v>103</v>
      </c>
      <c r="D8949" t="s">
        <v>526</v>
      </c>
      <c r="E8949" t="s">
        <v>21471</v>
      </c>
      <c r="F8949" t="s">
        <v>394</v>
      </c>
      <c r="G8949">
        <v>0</v>
      </c>
      <c r="H8949">
        <v>0</v>
      </c>
      <c r="I8949">
        <v>0</v>
      </c>
      <c r="J8949">
        <v>0</v>
      </c>
      <c r="K8949">
        <v>0</v>
      </c>
      <c r="L8949">
        <v>0</v>
      </c>
      <c r="M8949">
        <v>0</v>
      </c>
      <c r="N8949">
        <v>5</v>
      </c>
      <c r="O8949">
        <v>5</v>
      </c>
      <c r="P8949">
        <v>0</v>
      </c>
      <c r="Q8949">
        <v>0</v>
      </c>
    </row>
    <row r="8950" spans="1:17" x14ac:dyDescent="0.25">
      <c r="A8950" t="s">
        <v>26685</v>
      </c>
      <c r="B8950" t="s">
        <v>73</v>
      </c>
      <c r="C8950" t="s">
        <v>103</v>
      </c>
      <c r="D8950" t="s">
        <v>526</v>
      </c>
      <c r="E8950" t="s">
        <v>21471</v>
      </c>
      <c r="F8950" t="s">
        <v>395</v>
      </c>
      <c r="G8950">
        <v>0</v>
      </c>
      <c r="H8950">
        <v>0</v>
      </c>
      <c r="I8950">
        <v>0</v>
      </c>
      <c r="J8950">
        <v>0</v>
      </c>
      <c r="K8950">
        <v>0</v>
      </c>
      <c r="L8950">
        <v>0</v>
      </c>
      <c r="M8950">
        <v>0</v>
      </c>
      <c r="N8950">
        <v>5</v>
      </c>
      <c r="O8950">
        <v>5</v>
      </c>
      <c r="P8950">
        <v>0</v>
      </c>
      <c r="Q8950">
        <v>0</v>
      </c>
    </row>
    <row r="8951" spans="1:17" x14ac:dyDescent="0.25">
      <c r="A8951" t="s">
        <v>26686</v>
      </c>
      <c r="B8951" t="s">
        <v>73</v>
      </c>
      <c r="C8951" t="s">
        <v>103</v>
      </c>
      <c r="D8951" t="s">
        <v>526</v>
      </c>
      <c r="E8951" t="s">
        <v>21471</v>
      </c>
      <c r="F8951" t="s">
        <v>525</v>
      </c>
      <c r="G8951">
        <v>5</v>
      </c>
      <c r="H8951">
        <v>0</v>
      </c>
      <c r="I8951">
        <v>0</v>
      </c>
      <c r="J8951">
        <v>0</v>
      </c>
      <c r="K8951">
        <v>0</v>
      </c>
      <c r="L8951">
        <v>0</v>
      </c>
      <c r="M8951">
        <v>0</v>
      </c>
      <c r="N8951">
        <v>0</v>
      </c>
      <c r="O8951">
        <v>0</v>
      </c>
      <c r="P8951">
        <v>0</v>
      </c>
      <c r="Q8951">
        <v>0</v>
      </c>
    </row>
    <row r="8952" spans="1:17" x14ac:dyDescent="0.25">
      <c r="A8952" t="s">
        <v>14535</v>
      </c>
      <c r="B8952" t="s">
        <v>73</v>
      </c>
      <c r="C8952" t="s">
        <v>103</v>
      </c>
      <c r="D8952" t="s">
        <v>527</v>
      </c>
      <c r="E8952" t="s">
        <v>563</v>
      </c>
      <c r="F8952" t="s">
        <v>528</v>
      </c>
      <c r="G8952">
        <v>0</v>
      </c>
      <c r="H8952">
        <v>0</v>
      </c>
      <c r="I8952">
        <v>0</v>
      </c>
      <c r="J8952">
        <v>0</v>
      </c>
      <c r="K8952">
        <v>0</v>
      </c>
      <c r="L8952">
        <v>0</v>
      </c>
      <c r="M8952">
        <v>0</v>
      </c>
      <c r="N8952">
        <v>1</v>
      </c>
      <c r="O8952">
        <v>1</v>
      </c>
      <c r="P8952">
        <v>0</v>
      </c>
      <c r="Q8952">
        <v>0</v>
      </c>
    </row>
    <row r="8953" spans="1:17" x14ac:dyDescent="0.25">
      <c r="A8953" t="s">
        <v>14536</v>
      </c>
      <c r="B8953" t="s">
        <v>73</v>
      </c>
      <c r="C8953" t="s">
        <v>103</v>
      </c>
      <c r="D8953" t="s">
        <v>527</v>
      </c>
      <c r="E8953" t="s">
        <v>563</v>
      </c>
      <c r="F8953" t="s">
        <v>525</v>
      </c>
      <c r="G8953">
        <v>1</v>
      </c>
      <c r="H8953">
        <v>0</v>
      </c>
      <c r="I8953">
        <v>0</v>
      </c>
      <c r="J8953">
        <v>0</v>
      </c>
      <c r="K8953">
        <v>0</v>
      </c>
      <c r="L8953">
        <v>0</v>
      </c>
      <c r="M8953">
        <v>0</v>
      </c>
      <c r="N8953">
        <v>0</v>
      </c>
      <c r="O8953">
        <v>0</v>
      </c>
      <c r="P8953">
        <v>0</v>
      </c>
      <c r="Q8953">
        <v>0</v>
      </c>
    </row>
    <row r="8954" spans="1:17" x14ac:dyDescent="0.25">
      <c r="A8954" t="s">
        <v>26687</v>
      </c>
      <c r="B8954" t="s">
        <v>73</v>
      </c>
      <c r="C8954" t="s">
        <v>103</v>
      </c>
      <c r="D8954" t="s">
        <v>527</v>
      </c>
      <c r="E8954" t="s">
        <v>21471</v>
      </c>
      <c r="F8954" t="s">
        <v>528</v>
      </c>
      <c r="G8954">
        <v>0</v>
      </c>
      <c r="H8954">
        <v>0</v>
      </c>
      <c r="I8954">
        <v>0</v>
      </c>
      <c r="J8954">
        <v>0</v>
      </c>
      <c r="K8954">
        <v>0</v>
      </c>
      <c r="L8954">
        <v>0</v>
      </c>
      <c r="M8954">
        <v>0</v>
      </c>
      <c r="N8954">
        <v>1</v>
      </c>
      <c r="O8954">
        <v>1</v>
      </c>
      <c r="P8954">
        <v>0</v>
      </c>
      <c r="Q8954">
        <v>0</v>
      </c>
    </row>
    <row r="8955" spans="1:17" x14ac:dyDescent="0.25">
      <c r="A8955" t="s">
        <v>26688</v>
      </c>
      <c r="B8955" t="s">
        <v>73</v>
      </c>
      <c r="C8955" t="s">
        <v>103</v>
      </c>
      <c r="D8955" t="s">
        <v>527</v>
      </c>
      <c r="E8955" t="s">
        <v>21471</v>
      </c>
      <c r="F8955" t="s">
        <v>525</v>
      </c>
      <c r="G8955">
        <v>1</v>
      </c>
      <c r="H8955">
        <v>0</v>
      </c>
      <c r="I8955">
        <v>0</v>
      </c>
      <c r="J8955">
        <v>0</v>
      </c>
      <c r="K8955">
        <v>0</v>
      </c>
      <c r="L8955">
        <v>0</v>
      </c>
      <c r="M8955">
        <v>0</v>
      </c>
      <c r="N8955">
        <v>0</v>
      </c>
      <c r="O8955">
        <v>0</v>
      </c>
      <c r="P8955">
        <v>0</v>
      </c>
      <c r="Q8955">
        <v>0</v>
      </c>
    </row>
    <row r="8956" spans="1:17" x14ac:dyDescent="0.25">
      <c r="A8956" t="s">
        <v>14537</v>
      </c>
      <c r="B8956" t="s">
        <v>73</v>
      </c>
      <c r="C8956" t="s">
        <v>104</v>
      </c>
      <c r="D8956" t="s">
        <v>526</v>
      </c>
      <c r="E8956" t="s">
        <v>563</v>
      </c>
      <c r="F8956" t="s">
        <v>396</v>
      </c>
      <c r="G8956">
        <v>0</v>
      </c>
      <c r="H8956">
        <v>24</v>
      </c>
      <c r="I8956">
        <v>5</v>
      </c>
      <c r="J8956">
        <v>19</v>
      </c>
      <c r="K8956">
        <v>0</v>
      </c>
      <c r="L8956">
        <v>0</v>
      </c>
      <c r="M8956">
        <v>0</v>
      </c>
      <c r="N8956">
        <v>0</v>
      </c>
      <c r="O8956">
        <v>0</v>
      </c>
      <c r="P8956">
        <v>0</v>
      </c>
      <c r="Q8956">
        <v>0</v>
      </c>
    </row>
    <row r="8957" spans="1:17" x14ac:dyDescent="0.25">
      <c r="A8957" t="s">
        <v>14538</v>
      </c>
      <c r="B8957" t="s">
        <v>73</v>
      </c>
      <c r="C8957" t="s">
        <v>104</v>
      </c>
      <c r="D8957" t="s">
        <v>526</v>
      </c>
      <c r="E8957" t="s">
        <v>563</v>
      </c>
      <c r="F8957" t="s">
        <v>4236</v>
      </c>
      <c r="G8957">
        <v>0</v>
      </c>
      <c r="H8957">
        <v>24</v>
      </c>
      <c r="I8957">
        <v>4</v>
      </c>
      <c r="J8957">
        <v>20</v>
      </c>
      <c r="K8957">
        <v>0</v>
      </c>
      <c r="L8957">
        <v>0</v>
      </c>
      <c r="M8957">
        <v>0</v>
      </c>
      <c r="N8957">
        <v>0</v>
      </c>
      <c r="O8957">
        <v>0</v>
      </c>
      <c r="P8957">
        <v>0</v>
      </c>
      <c r="Q8957">
        <v>0</v>
      </c>
    </row>
    <row r="8958" spans="1:17" x14ac:dyDescent="0.25">
      <c r="A8958" t="s">
        <v>14539</v>
      </c>
      <c r="B8958" t="s">
        <v>73</v>
      </c>
      <c r="C8958" t="s">
        <v>104</v>
      </c>
      <c r="D8958" t="s">
        <v>526</v>
      </c>
      <c r="E8958" t="s">
        <v>563</v>
      </c>
      <c r="F8958" t="s">
        <v>4238</v>
      </c>
      <c r="G8958">
        <v>0</v>
      </c>
      <c r="H8958">
        <v>0</v>
      </c>
      <c r="I8958">
        <v>0</v>
      </c>
      <c r="J8958">
        <v>0</v>
      </c>
      <c r="K8958">
        <v>0</v>
      </c>
      <c r="L8958">
        <v>0</v>
      </c>
      <c r="M8958">
        <v>24</v>
      </c>
      <c r="N8958">
        <v>0</v>
      </c>
      <c r="O8958">
        <v>0</v>
      </c>
      <c r="P8958">
        <v>0</v>
      </c>
      <c r="Q8958">
        <v>0</v>
      </c>
    </row>
    <row r="8959" spans="1:17" x14ac:dyDescent="0.25">
      <c r="A8959" t="s">
        <v>14540</v>
      </c>
      <c r="B8959" t="s">
        <v>73</v>
      </c>
      <c r="C8959" t="s">
        <v>104</v>
      </c>
      <c r="D8959" t="s">
        <v>526</v>
      </c>
      <c r="E8959" t="s">
        <v>563</v>
      </c>
      <c r="F8959" t="s">
        <v>397</v>
      </c>
      <c r="G8959">
        <v>0</v>
      </c>
      <c r="H8959">
        <v>24</v>
      </c>
      <c r="I8959">
        <v>4</v>
      </c>
      <c r="J8959">
        <v>20</v>
      </c>
      <c r="K8959">
        <v>0</v>
      </c>
      <c r="L8959">
        <v>0</v>
      </c>
      <c r="M8959">
        <v>0</v>
      </c>
      <c r="N8959">
        <v>0</v>
      </c>
      <c r="O8959">
        <v>0</v>
      </c>
      <c r="P8959">
        <v>0</v>
      </c>
      <c r="Q8959">
        <v>0</v>
      </c>
    </row>
    <row r="8960" spans="1:17" x14ac:dyDescent="0.25">
      <c r="A8960" t="s">
        <v>14541</v>
      </c>
      <c r="B8960" t="s">
        <v>73</v>
      </c>
      <c r="C8960" t="s">
        <v>104</v>
      </c>
      <c r="D8960" t="s">
        <v>526</v>
      </c>
      <c r="E8960" t="s">
        <v>563</v>
      </c>
      <c r="F8960" t="s">
        <v>398</v>
      </c>
      <c r="G8960">
        <v>0</v>
      </c>
      <c r="H8960">
        <v>24</v>
      </c>
      <c r="I8960">
        <v>4</v>
      </c>
      <c r="J8960">
        <v>20</v>
      </c>
      <c r="K8960">
        <v>0</v>
      </c>
      <c r="L8960">
        <v>0</v>
      </c>
      <c r="M8960">
        <v>0</v>
      </c>
      <c r="N8960">
        <v>0</v>
      </c>
      <c r="O8960">
        <v>0</v>
      </c>
      <c r="P8960">
        <v>0</v>
      </c>
      <c r="Q8960">
        <v>0</v>
      </c>
    </row>
    <row r="8961" spans="1:17" x14ac:dyDescent="0.25">
      <c r="A8961" t="s">
        <v>14542</v>
      </c>
      <c r="B8961" t="s">
        <v>73</v>
      </c>
      <c r="C8961" t="s">
        <v>104</v>
      </c>
      <c r="D8961" t="s">
        <v>526</v>
      </c>
      <c r="E8961" t="s">
        <v>563</v>
      </c>
      <c r="F8961" t="s">
        <v>4242</v>
      </c>
      <c r="G8961">
        <v>0</v>
      </c>
      <c r="H8961">
        <v>0</v>
      </c>
      <c r="I8961">
        <v>0</v>
      </c>
      <c r="J8961">
        <v>0</v>
      </c>
      <c r="K8961">
        <v>0</v>
      </c>
      <c r="L8961">
        <v>0</v>
      </c>
      <c r="M8961">
        <v>24</v>
      </c>
      <c r="N8961">
        <v>0</v>
      </c>
      <c r="O8961">
        <v>0</v>
      </c>
      <c r="P8961">
        <v>0</v>
      </c>
      <c r="Q8961">
        <v>0</v>
      </c>
    </row>
    <row r="8962" spans="1:17" x14ac:dyDescent="0.25">
      <c r="A8962" t="s">
        <v>14543</v>
      </c>
      <c r="B8962" t="s">
        <v>73</v>
      </c>
      <c r="C8962" t="s">
        <v>104</v>
      </c>
      <c r="D8962" t="s">
        <v>526</v>
      </c>
      <c r="E8962" t="s">
        <v>563</v>
      </c>
      <c r="F8962" t="s">
        <v>399</v>
      </c>
      <c r="G8962">
        <v>0</v>
      </c>
      <c r="H8962">
        <v>24</v>
      </c>
      <c r="I8962">
        <v>4</v>
      </c>
      <c r="J8962">
        <v>20</v>
      </c>
      <c r="K8962">
        <v>0</v>
      </c>
      <c r="L8962">
        <v>0</v>
      </c>
      <c r="M8962">
        <v>0</v>
      </c>
      <c r="N8962">
        <v>0</v>
      </c>
      <c r="O8962">
        <v>0</v>
      </c>
      <c r="P8962">
        <v>0</v>
      </c>
      <c r="Q8962">
        <v>0</v>
      </c>
    </row>
    <row r="8963" spans="1:17" x14ac:dyDescent="0.25">
      <c r="A8963" t="s">
        <v>14544</v>
      </c>
      <c r="B8963" t="s">
        <v>73</v>
      </c>
      <c r="C8963" t="s">
        <v>104</v>
      </c>
      <c r="D8963" t="s">
        <v>526</v>
      </c>
      <c r="E8963" t="s">
        <v>563</v>
      </c>
      <c r="F8963" t="s">
        <v>4245</v>
      </c>
      <c r="G8963">
        <v>0</v>
      </c>
      <c r="H8963">
        <v>0</v>
      </c>
      <c r="I8963">
        <v>0</v>
      </c>
      <c r="J8963">
        <v>0</v>
      </c>
      <c r="K8963">
        <v>0</v>
      </c>
      <c r="L8963">
        <v>0</v>
      </c>
      <c r="M8963">
        <v>24</v>
      </c>
      <c r="N8963">
        <v>0</v>
      </c>
      <c r="O8963">
        <v>0</v>
      </c>
      <c r="P8963">
        <v>0</v>
      </c>
      <c r="Q8963">
        <v>0</v>
      </c>
    </row>
    <row r="8964" spans="1:17" x14ac:dyDescent="0.25">
      <c r="A8964" t="s">
        <v>14545</v>
      </c>
      <c r="B8964" t="s">
        <v>73</v>
      </c>
      <c r="C8964" t="s">
        <v>104</v>
      </c>
      <c r="D8964" t="s">
        <v>526</v>
      </c>
      <c r="E8964" t="s">
        <v>563</v>
      </c>
      <c r="F8964" t="s">
        <v>394</v>
      </c>
      <c r="G8964">
        <v>0</v>
      </c>
      <c r="H8964">
        <v>0</v>
      </c>
      <c r="I8964">
        <v>0</v>
      </c>
      <c r="J8964">
        <v>0</v>
      </c>
      <c r="K8964">
        <v>0</v>
      </c>
      <c r="L8964">
        <v>0</v>
      </c>
      <c r="M8964">
        <v>0</v>
      </c>
      <c r="N8964">
        <v>24</v>
      </c>
      <c r="O8964">
        <v>24</v>
      </c>
      <c r="P8964">
        <v>0</v>
      </c>
      <c r="Q8964">
        <v>0</v>
      </c>
    </row>
    <row r="8965" spans="1:17" x14ac:dyDescent="0.25">
      <c r="A8965" t="s">
        <v>14546</v>
      </c>
      <c r="B8965" t="s">
        <v>73</v>
      </c>
      <c r="C8965" t="s">
        <v>104</v>
      </c>
      <c r="D8965" t="s">
        <v>526</v>
      </c>
      <c r="E8965" t="s">
        <v>563</v>
      </c>
      <c r="F8965" t="s">
        <v>395</v>
      </c>
      <c r="G8965">
        <v>0</v>
      </c>
      <c r="H8965">
        <v>0</v>
      </c>
      <c r="I8965">
        <v>0</v>
      </c>
      <c r="J8965">
        <v>0</v>
      </c>
      <c r="K8965">
        <v>0</v>
      </c>
      <c r="L8965">
        <v>0</v>
      </c>
      <c r="M8965">
        <v>0</v>
      </c>
      <c r="N8965">
        <v>21</v>
      </c>
      <c r="O8965">
        <v>21</v>
      </c>
      <c r="P8965">
        <v>0</v>
      </c>
      <c r="Q8965">
        <v>0</v>
      </c>
    </row>
    <row r="8966" spans="1:17" x14ac:dyDescent="0.25">
      <c r="A8966" t="s">
        <v>14547</v>
      </c>
      <c r="B8966" t="s">
        <v>73</v>
      </c>
      <c r="C8966" t="s">
        <v>104</v>
      </c>
      <c r="D8966" t="s">
        <v>526</v>
      </c>
      <c r="E8966" t="s">
        <v>563</v>
      </c>
      <c r="F8966" t="s">
        <v>525</v>
      </c>
      <c r="G8966">
        <v>24</v>
      </c>
      <c r="H8966">
        <v>0</v>
      </c>
      <c r="I8966">
        <v>0</v>
      </c>
      <c r="J8966">
        <v>0</v>
      </c>
      <c r="K8966">
        <v>0</v>
      </c>
      <c r="L8966">
        <v>0</v>
      </c>
      <c r="M8966">
        <v>0</v>
      </c>
      <c r="N8966">
        <v>0</v>
      </c>
      <c r="O8966">
        <v>0</v>
      </c>
      <c r="P8966">
        <v>0</v>
      </c>
      <c r="Q8966">
        <v>0</v>
      </c>
    </row>
    <row r="8967" spans="1:17" x14ac:dyDescent="0.25">
      <c r="A8967" t="s">
        <v>26689</v>
      </c>
      <c r="B8967" t="s">
        <v>73</v>
      </c>
      <c r="C8967" t="s">
        <v>104</v>
      </c>
      <c r="D8967" t="s">
        <v>526</v>
      </c>
      <c r="E8967" t="s">
        <v>21471</v>
      </c>
      <c r="F8967" t="s">
        <v>396</v>
      </c>
      <c r="G8967">
        <v>0</v>
      </c>
      <c r="H8967">
        <v>26</v>
      </c>
      <c r="I8967">
        <v>2</v>
      </c>
      <c r="J8967">
        <v>23</v>
      </c>
      <c r="K8967">
        <v>1</v>
      </c>
      <c r="L8967">
        <v>0</v>
      </c>
      <c r="M8967">
        <v>0</v>
      </c>
      <c r="N8967">
        <v>0</v>
      </c>
      <c r="O8967">
        <v>0</v>
      </c>
      <c r="P8967">
        <v>0</v>
      </c>
      <c r="Q8967">
        <v>0</v>
      </c>
    </row>
    <row r="8968" spans="1:17" x14ac:dyDescent="0.25">
      <c r="A8968" t="s">
        <v>26690</v>
      </c>
      <c r="B8968" t="s">
        <v>73</v>
      </c>
      <c r="C8968" t="s">
        <v>104</v>
      </c>
      <c r="D8968" t="s">
        <v>526</v>
      </c>
      <c r="E8968" t="s">
        <v>21471</v>
      </c>
      <c r="F8968" t="s">
        <v>4236</v>
      </c>
      <c r="G8968">
        <v>0</v>
      </c>
      <c r="H8968">
        <v>26</v>
      </c>
      <c r="I8968">
        <v>2</v>
      </c>
      <c r="J8968">
        <v>23</v>
      </c>
      <c r="K8968">
        <v>1</v>
      </c>
      <c r="L8968">
        <v>0</v>
      </c>
      <c r="M8968">
        <v>0</v>
      </c>
      <c r="N8968">
        <v>0</v>
      </c>
      <c r="O8968">
        <v>0</v>
      </c>
      <c r="P8968">
        <v>0</v>
      </c>
      <c r="Q8968">
        <v>0</v>
      </c>
    </row>
    <row r="8969" spans="1:17" x14ac:dyDescent="0.25">
      <c r="A8969" t="s">
        <v>26691</v>
      </c>
      <c r="B8969" t="s">
        <v>73</v>
      </c>
      <c r="C8969" t="s">
        <v>170</v>
      </c>
      <c r="D8969" t="s">
        <v>527</v>
      </c>
      <c r="E8969" t="s">
        <v>21471</v>
      </c>
      <c r="F8969" t="s">
        <v>525</v>
      </c>
      <c r="G8969">
        <v>2</v>
      </c>
      <c r="H8969">
        <v>0</v>
      </c>
      <c r="I8969">
        <v>0</v>
      </c>
      <c r="J8969">
        <v>0</v>
      </c>
      <c r="K8969">
        <v>0</v>
      </c>
      <c r="L8969">
        <v>0</v>
      </c>
      <c r="M8969">
        <v>0</v>
      </c>
      <c r="N8969">
        <v>0</v>
      </c>
      <c r="O8969">
        <v>0</v>
      </c>
      <c r="P8969">
        <v>0</v>
      </c>
      <c r="Q8969">
        <v>0</v>
      </c>
    </row>
    <row r="8970" spans="1:17" x14ac:dyDescent="0.25">
      <c r="A8970" t="s">
        <v>26692</v>
      </c>
      <c r="B8970" t="s">
        <v>73</v>
      </c>
      <c r="C8970" t="s">
        <v>171</v>
      </c>
      <c r="D8970" t="s">
        <v>529</v>
      </c>
      <c r="E8970" t="s">
        <v>21471</v>
      </c>
      <c r="F8970" t="s">
        <v>525</v>
      </c>
      <c r="G8970">
        <v>1</v>
      </c>
      <c r="H8970">
        <v>0</v>
      </c>
      <c r="I8970">
        <v>0</v>
      </c>
      <c r="J8970">
        <v>0</v>
      </c>
      <c r="K8970">
        <v>0</v>
      </c>
      <c r="L8970">
        <v>0</v>
      </c>
      <c r="M8970">
        <v>0</v>
      </c>
      <c r="N8970">
        <v>0</v>
      </c>
      <c r="O8970">
        <v>0</v>
      </c>
      <c r="P8970">
        <v>0</v>
      </c>
      <c r="Q8970">
        <v>0</v>
      </c>
    </row>
    <row r="8971" spans="1:17" x14ac:dyDescent="0.25">
      <c r="A8971" t="s">
        <v>15601</v>
      </c>
      <c r="B8971" t="s">
        <v>73</v>
      </c>
      <c r="C8971" t="s">
        <v>171</v>
      </c>
      <c r="D8971" t="s">
        <v>526</v>
      </c>
      <c r="E8971" t="s">
        <v>563</v>
      </c>
      <c r="F8971" t="s">
        <v>396</v>
      </c>
      <c r="G8971">
        <v>0</v>
      </c>
      <c r="H8971">
        <v>18</v>
      </c>
      <c r="I8971">
        <v>6</v>
      </c>
      <c r="J8971">
        <v>11</v>
      </c>
      <c r="K8971">
        <v>0</v>
      </c>
      <c r="L8971">
        <v>1</v>
      </c>
      <c r="M8971">
        <v>0</v>
      </c>
      <c r="N8971">
        <v>0</v>
      </c>
      <c r="O8971">
        <v>0</v>
      </c>
      <c r="P8971">
        <v>0</v>
      </c>
      <c r="Q8971">
        <v>0</v>
      </c>
    </row>
    <row r="8972" spans="1:17" x14ac:dyDescent="0.25">
      <c r="A8972" t="s">
        <v>15602</v>
      </c>
      <c r="B8972" t="s">
        <v>73</v>
      </c>
      <c r="C8972" t="s">
        <v>171</v>
      </c>
      <c r="D8972" t="s">
        <v>526</v>
      </c>
      <c r="E8972" t="s">
        <v>563</v>
      </c>
      <c r="F8972" t="s">
        <v>4236</v>
      </c>
      <c r="G8972">
        <v>0</v>
      </c>
      <c r="H8972">
        <v>18</v>
      </c>
      <c r="I8972">
        <v>6</v>
      </c>
      <c r="J8972">
        <v>11</v>
      </c>
      <c r="K8972">
        <v>0</v>
      </c>
      <c r="L8972">
        <v>1</v>
      </c>
      <c r="M8972">
        <v>0</v>
      </c>
      <c r="N8972">
        <v>0</v>
      </c>
      <c r="O8972">
        <v>0</v>
      </c>
      <c r="P8972">
        <v>0</v>
      </c>
      <c r="Q8972">
        <v>0</v>
      </c>
    </row>
    <row r="8973" spans="1:17" x14ac:dyDescent="0.25">
      <c r="A8973" t="s">
        <v>15603</v>
      </c>
      <c r="B8973" t="s">
        <v>73</v>
      </c>
      <c r="C8973" t="s">
        <v>171</v>
      </c>
      <c r="D8973" t="s">
        <v>526</v>
      </c>
      <c r="E8973" t="s">
        <v>563</v>
      </c>
      <c r="F8973" t="s">
        <v>4238</v>
      </c>
      <c r="G8973">
        <v>0</v>
      </c>
      <c r="H8973">
        <v>0</v>
      </c>
      <c r="I8973">
        <v>0</v>
      </c>
      <c r="J8973">
        <v>0</v>
      </c>
      <c r="K8973">
        <v>0</v>
      </c>
      <c r="L8973">
        <v>0</v>
      </c>
      <c r="M8973">
        <v>18</v>
      </c>
      <c r="N8973">
        <v>0</v>
      </c>
      <c r="O8973">
        <v>0</v>
      </c>
      <c r="P8973">
        <v>0</v>
      </c>
      <c r="Q8973">
        <v>0</v>
      </c>
    </row>
    <row r="8974" spans="1:17" x14ac:dyDescent="0.25">
      <c r="A8974" t="s">
        <v>15604</v>
      </c>
      <c r="B8974" t="s">
        <v>73</v>
      </c>
      <c r="C8974" t="s">
        <v>171</v>
      </c>
      <c r="D8974" t="s">
        <v>526</v>
      </c>
      <c r="E8974" t="s">
        <v>563</v>
      </c>
      <c r="F8974" t="s">
        <v>397</v>
      </c>
      <c r="G8974">
        <v>0</v>
      </c>
      <c r="H8974">
        <v>18</v>
      </c>
      <c r="I8974">
        <v>6</v>
      </c>
      <c r="J8974">
        <v>11</v>
      </c>
      <c r="K8974">
        <v>0</v>
      </c>
      <c r="L8974">
        <v>1</v>
      </c>
      <c r="M8974">
        <v>0</v>
      </c>
      <c r="N8974">
        <v>0</v>
      </c>
      <c r="O8974">
        <v>0</v>
      </c>
      <c r="P8974">
        <v>0</v>
      </c>
      <c r="Q8974">
        <v>0</v>
      </c>
    </row>
    <row r="8975" spans="1:17" x14ac:dyDescent="0.25">
      <c r="A8975" t="s">
        <v>15964</v>
      </c>
      <c r="B8975" t="s">
        <v>73</v>
      </c>
      <c r="C8975" t="s">
        <v>171</v>
      </c>
      <c r="D8975" t="s">
        <v>526</v>
      </c>
      <c r="E8975" t="s">
        <v>563</v>
      </c>
      <c r="F8975" t="s">
        <v>398</v>
      </c>
      <c r="G8975">
        <v>0</v>
      </c>
      <c r="H8975">
        <v>18</v>
      </c>
      <c r="I8975">
        <v>6</v>
      </c>
      <c r="J8975">
        <v>11</v>
      </c>
      <c r="K8975">
        <v>0</v>
      </c>
      <c r="L8975">
        <v>1</v>
      </c>
      <c r="M8975">
        <v>0</v>
      </c>
      <c r="N8975">
        <v>0</v>
      </c>
      <c r="O8975">
        <v>0</v>
      </c>
      <c r="P8975">
        <v>0</v>
      </c>
      <c r="Q8975">
        <v>0</v>
      </c>
    </row>
    <row r="8976" spans="1:17" x14ac:dyDescent="0.25">
      <c r="A8976" t="s">
        <v>15965</v>
      </c>
      <c r="B8976" t="s">
        <v>73</v>
      </c>
      <c r="C8976" t="s">
        <v>171</v>
      </c>
      <c r="D8976" t="s">
        <v>526</v>
      </c>
      <c r="E8976" t="s">
        <v>563</v>
      </c>
      <c r="F8976" t="s">
        <v>4242</v>
      </c>
      <c r="G8976">
        <v>0</v>
      </c>
      <c r="H8976">
        <v>0</v>
      </c>
      <c r="I8976">
        <v>0</v>
      </c>
      <c r="J8976">
        <v>0</v>
      </c>
      <c r="K8976">
        <v>0</v>
      </c>
      <c r="L8976">
        <v>0</v>
      </c>
      <c r="M8976">
        <v>18</v>
      </c>
      <c r="N8976">
        <v>0</v>
      </c>
      <c r="O8976">
        <v>0</v>
      </c>
      <c r="P8976">
        <v>0</v>
      </c>
      <c r="Q8976">
        <v>0</v>
      </c>
    </row>
    <row r="8977" spans="1:17" x14ac:dyDescent="0.25">
      <c r="A8977" t="s">
        <v>15966</v>
      </c>
      <c r="B8977" t="s">
        <v>73</v>
      </c>
      <c r="C8977" t="s">
        <v>171</v>
      </c>
      <c r="D8977" t="s">
        <v>526</v>
      </c>
      <c r="E8977" t="s">
        <v>563</v>
      </c>
      <c r="F8977" t="s">
        <v>399</v>
      </c>
      <c r="G8977">
        <v>0</v>
      </c>
      <c r="H8977">
        <v>18</v>
      </c>
      <c r="I8977">
        <v>6</v>
      </c>
      <c r="J8977">
        <v>11</v>
      </c>
      <c r="K8977">
        <v>0</v>
      </c>
      <c r="L8977">
        <v>1</v>
      </c>
      <c r="M8977">
        <v>0</v>
      </c>
      <c r="N8977">
        <v>0</v>
      </c>
      <c r="O8977">
        <v>0</v>
      </c>
      <c r="P8977">
        <v>0</v>
      </c>
      <c r="Q8977">
        <v>0</v>
      </c>
    </row>
    <row r="8978" spans="1:17" x14ac:dyDescent="0.25">
      <c r="A8978" t="s">
        <v>15967</v>
      </c>
      <c r="B8978" t="s">
        <v>73</v>
      </c>
      <c r="C8978" t="s">
        <v>171</v>
      </c>
      <c r="D8978" t="s">
        <v>526</v>
      </c>
      <c r="E8978" t="s">
        <v>563</v>
      </c>
      <c r="F8978" t="s">
        <v>4245</v>
      </c>
      <c r="G8978">
        <v>0</v>
      </c>
      <c r="H8978">
        <v>0</v>
      </c>
      <c r="I8978">
        <v>0</v>
      </c>
      <c r="J8978">
        <v>0</v>
      </c>
      <c r="K8978">
        <v>0</v>
      </c>
      <c r="L8978">
        <v>0</v>
      </c>
      <c r="M8978">
        <v>18</v>
      </c>
      <c r="N8978">
        <v>0</v>
      </c>
      <c r="O8978">
        <v>0</v>
      </c>
      <c r="P8978">
        <v>0</v>
      </c>
      <c r="Q8978">
        <v>0</v>
      </c>
    </row>
    <row r="8979" spans="1:17" x14ac:dyDescent="0.25">
      <c r="A8979" t="s">
        <v>15968</v>
      </c>
      <c r="B8979" t="s">
        <v>73</v>
      </c>
      <c r="C8979" t="s">
        <v>171</v>
      </c>
      <c r="D8979" t="s">
        <v>526</v>
      </c>
      <c r="E8979" t="s">
        <v>563</v>
      </c>
      <c r="F8979" t="s">
        <v>394</v>
      </c>
      <c r="G8979">
        <v>0</v>
      </c>
      <c r="H8979">
        <v>0</v>
      </c>
      <c r="I8979">
        <v>0</v>
      </c>
      <c r="J8979">
        <v>0</v>
      </c>
      <c r="K8979">
        <v>0</v>
      </c>
      <c r="L8979">
        <v>0</v>
      </c>
      <c r="M8979">
        <v>0</v>
      </c>
      <c r="N8979">
        <v>18</v>
      </c>
      <c r="O8979">
        <v>17</v>
      </c>
      <c r="P8979">
        <v>0</v>
      </c>
      <c r="Q8979">
        <v>1</v>
      </c>
    </row>
    <row r="8980" spans="1:17" x14ac:dyDescent="0.25">
      <c r="A8980" t="s">
        <v>15969</v>
      </c>
      <c r="B8980" t="s">
        <v>73</v>
      </c>
      <c r="C8980" t="s">
        <v>171</v>
      </c>
      <c r="D8980" t="s">
        <v>526</v>
      </c>
      <c r="E8980" t="s">
        <v>563</v>
      </c>
      <c r="F8980" t="s">
        <v>395</v>
      </c>
      <c r="G8980">
        <v>0</v>
      </c>
      <c r="H8980">
        <v>0</v>
      </c>
      <c r="I8980">
        <v>0</v>
      </c>
      <c r="J8980">
        <v>0</v>
      </c>
      <c r="K8980">
        <v>0</v>
      </c>
      <c r="L8980">
        <v>0</v>
      </c>
      <c r="M8980">
        <v>0</v>
      </c>
      <c r="N8980">
        <v>17</v>
      </c>
      <c r="O8980">
        <v>16</v>
      </c>
      <c r="P8980">
        <v>0</v>
      </c>
      <c r="Q8980">
        <v>1</v>
      </c>
    </row>
    <row r="8981" spans="1:17" x14ac:dyDescent="0.25">
      <c r="A8981" t="s">
        <v>15970</v>
      </c>
      <c r="B8981" t="s">
        <v>73</v>
      </c>
      <c r="C8981" t="s">
        <v>171</v>
      </c>
      <c r="D8981" t="s">
        <v>526</v>
      </c>
      <c r="E8981" t="s">
        <v>563</v>
      </c>
      <c r="F8981" t="s">
        <v>525</v>
      </c>
      <c r="G8981">
        <v>18</v>
      </c>
      <c r="H8981">
        <v>0</v>
      </c>
      <c r="I8981">
        <v>0</v>
      </c>
      <c r="J8981">
        <v>0</v>
      </c>
      <c r="K8981">
        <v>0</v>
      </c>
      <c r="L8981">
        <v>0</v>
      </c>
      <c r="M8981">
        <v>0</v>
      </c>
      <c r="N8981">
        <v>0</v>
      </c>
      <c r="O8981">
        <v>0</v>
      </c>
      <c r="P8981">
        <v>0</v>
      </c>
      <c r="Q8981">
        <v>0</v>
      </c>
    </row>
    <row r="8982" spans="1:17" x14ac:dyDescent="0.25">
      <c r="A8982" t="s">
        <v>26693</v>
      </c>
      <c r="B8982" t="s">
        <v>73</v>
      </c>
      <c r="C8982" t="s">
        <v>171</v>
      </c>
      <c r="D8982" t="s">
        <v>526</v>
      </c>
      <c r="E8982" t="s">
        <v>21471</v>
      </c>
      <c r="F8982" t="s">
        <v>396</v>
      </c>
      <c r="G8982">
        <v>0</v>
      </c>
      <c r="H8982">
        <v>33</v>
      </c>
      <c r="I8982">
        <v>11</v>
      </c>
      <c r="J8982">
        <v>22</v>
      </c>
      <c r="K8982">
        <v>0</v>
      </c>
      <c r="L8982">
        <v>0</v>
      </c>
      <c r="M8982">
        <v>0</v>
      </c>
      <c r="N8982">
        <v>0</v>
      </c>
      <c r="O8982">
        <v>0</v>
      </c>
      <c r="P8982">
        <v>0</v>
      </c>
      <c r="Q8982">
        <v>0</v>
      </c>
    </row>
    <row r="8983" spans="1:17" x14ac:dyDescent="0.25">
      <c r="A8983" t="s">
        <v>26694</v>
      </c>
      <c r="B8983" t="s">
        <v>73</v>
      </c>
      <c r="C8983" t="s">
        <v>171</v>
      </c>
      <c r="D8983" t="s">
        <v>526</v>
      </c>
      <c r="E8983" t="s">
        <v>21471</v>
      </c>
      <c r="F8983" t="s">
        <v>4236</v>
      </c>
      <c r="G8983">
        <v>0</v>
      </c>
      <c r="H8983">
        <v>33</v>
      </c>
      <c r="I8983">
        <v>11</v>
      </c>
      <c r="J8983">
        <v>21</v>
      </c>
      <c r="K8983">
        <v>0</v>
      </c>
      <c r="L8983">
        <v>1</v>
      </c>
      <c r="M8983">
        <v>0</v>
      </c>
      <c r="N8983">
        <v>0</v>
      </c>
      <c r="O8983">
        <v>0</v>
      </c>
      <c r="P8983">
        <v>0</v>
      </c>
      <c r="Q8983">
        <v>0</v>
      </c>
    </row>
    <row r="8984" spans="1:17" x14ac:dyDescent="0.25">
      <c r="A8984" t="s">
        <v>26695</v>
      </c>
      <c r="B8984" t="s">
        <v>73</v>
      </c>
      <c r="C8984" t="s">
        <v>171</v>
      </c>
      <c r="D8984" t="s">
        <v>526</v>
      </c>
      <c r="E8984" t="s">
        <v>21471</v>
      </c>
      <c r="F8984" t="s">
        <v>4238</v>
      </c>
      <c r="G8984">
        <v>0</v>
      </c>
      <c r="H8984">
        <v>0</v>
      </c>
      <c r="I8984">
        <v>0</v>
      </c>
      <c r="J8984">
        <v>0</v>
      </c>
      <c r="K8984">
        <v>0</v>
      </c>
      <c r="L8984">
        <v>0</v>
      </c>
      <c r="M8984">
        <v>33</v>
      </c>
      <c r="N8984">
        <v>0</v>
      </c>
      <c r="O8984">
        <v>0</v>
      </c>
      <c r="P8984">
        <v>0</v>
      </c>
      <c r="Q8984">
        <v>0</v>
      </c>
    </row>
    <row r="8985" spans="1:17" x14ac:dyDescent="0.25">
      <c r="A8985" t="s">
        <v>26696</v>
      </c>
      <c r="B8985" t="s">
        <v>73</v>
      </c>
      <c r="C8985" t="s">
        <v>171</v>
      </c>
      <c r="D8985" t="s">
        <v>526</v>
      </c>
      <c r="E8985" t="s">
        <v>21471</v>
      </c>
      <c r="F8985" t="s">
        <v>397</v>
      </c>
      <c r="G8985">
        <v>0</v>
      </c>
      <c r="H8985">
        <v>33</v>
      </c>
      <c r="I8985">
        <v>11</v>
      </c>
      <c r="J8985">
        <v>21</v>
      </c>
      <c r="K8985">
        <v>0</v>
      </c>
      <c r="L8985">
        <v>1</v>
      </c>
      <c r="M8985">
        <v>0</v>
      </c>
      <c r="N8985">
        <v>0</v>
      </c>
      <c r="O8985">
        <v>0</v>
      </c>
      <c r="P8985">
        <v>0</v>
      </c>
      <c r="Q8985">
        <v>0</v>
      </c>
    </row>
    <row r="8986" spans="1:17" x14ac:dyDescent="0.25">
      <c r="A8986" t="s">
        <v>26697</v>
      </c>
      <c r="B8986" t="s">
        <v>73</v>
      </c>
      <c r="C8986" t="s">
        <v>171</v>
      </c>
      <c r="D8986" t="s">
        <v>526</v>
      </c>
      <c r="E8986" t="s">
        <v>21471</v>
      </c>
      <c r="F8986" t="s">
        <v>398</v>
      </c>
      <c r="G8986">
        <v>0</v>
      </c>
      <c r="H8986">
        <v>33</v>
      </c>
      <c r="I8986">
        <v>11</v>
      </c>
      <c r="J8986">
        <v>21</v>
      </c>
      <c r="K8986">
        <v>0</v>
      </c>
      <c r="L8986">
        <v>1</v>
      </c>
      <c r="M8986">
        <v>0</v>
      </c>
      <c r="N8986">
        <v>0</v>
      </c>
      <c r="O8986">
        <v>0</v>
      </c>
      <c r="P8986">
        <v>0</v>
      </c>
      <c r="Q8986">
        <v>0</v>
      </c>
    </row>
    <row r="8987" spans="1:17" x14ac:dyDescent="0.25">
      <c r="A8987" t="s">
        <v>26698</v>
      </c>
      <c r="B8987" t="s">
        <v>73</v>
      </c>
      <c r="C8987" t="s">
        <v>171</v>
      </c>
      <c r="D8987" t="s">
        <v>526</v>
      </c>
      <c r="E8987" t="s">
        <v>21471</v>
      </c>
      <c r="F8987" t="s">
        <v>4242</v>
      </c>
      <c r="G8987">
        <v>0</v>
      </c>
      <c r="H8987">
        <v>0</v>
      </c>
      <c r="I8987">
        <v>0</v>
      </c>
      <c r="J8987">
        <v>0</v>
      </c>
      <c r="K8987">
        <v>0</v>
      </c>
      <c r="L8987">
        <v>0</v>
      </c>
      <c r="M8987">
        <v>33</v>
      </c>
      <c r="N8987">
        <v>0</v>
      </c>
      <c r="O8987">
        <v>0</v>
      </c>
      <c r="P8987">
        <v>0</v>
      </c>
      <c r="Q8987">
        <v>0</v>
      </c>
    </row>
    <row r="8988" spans="1:17" x14ac:dyDescent="0.25">
      <c r="A8988" t="s">
        <v>26699</v>
      </c>
      <c r="B8988" t="s">
        <v>73</v>
      </c>
      <c r="C8988" t="s">
        <v>171</v>
      </c>
      <c r="D8988" t="s">
        <v>526</v>
      </c>
      <c r="E8988" t="s">
        <v>21471</v>
      </c>
      <c r="F8988" t="s">
        <v>399</v>
      </c>
      <c r="G8988">
        <v>0</v>
      </c>
      <c r="H8988">
        <v>33</v>
      </c>
      <c r="I8988">
        <v>11</v>
      </c>
      <c r="J8988">
        <v>22</v>
      </c>
      <c r="K8988">
        <v>0</v>
      </c>
      <c r="L8988">
        <v>0</v>
      </c>
      <c r="M8988">
        <v>0</v>
      </c>
      <c r="N8988">
        <v>0</v>
      </c>
      <c r="O8988">
        <v>0</v>
      </c>
      <c r="P8988">
        <v>0</v>
      </c>
      <c r="Q8988">
        <v>0</v>
      </c>
    </row>
    <row r="8989" spans="1:17" x14ac:dyDescent="0.25">
      <c r="A8989" t="s">
        <v>26700</v>
      </c>
      <c r="B8989" t="s">
        <v>73</v>
      </c>
      <c r="C8989" t="s">
        <v>171</v>
      </c>
      <c r="D8989" t="s">
        <v>526</v>
      </c>
      <c r="E8989" t="s">
        <v>21471</v>
      </c>
      <c r="F8989" t="s">
        <v>4245</v>
      </c>
      <c r="G8989">
        <v>0</v>
      </c>
      <c r="H8989">
        <v>0</v>
      </c>
      <c r="I8989">
        <v>0</v>
      </c>
      <c r="J8989">
        <v>0</v>
      </c>
      <c r="K8989">
        <v>0</v>
      </c>
      <c r="L8989">
        <v>0</v>
      </c>
      <c r="M8989">
        <v>33</v>
      </c>
      <c r="N8989">
        <v>0</v>
      </c>
      <c r="O8989">
        <v>0</v>
      </c>
      <c r="P8989">
        <v>0</v>
      </c>
      <c r="Q8989">
        <v>0</v>
      </c>
    </row>
    <row r="8990" spans="1:17" x14ac:dyDescent="0.25">
      <c r="A8990" t="s">
        <v>26701</v>
      </c>
      <c r="B8990" t="s">
        <v>73</v>
      </c>
      <c r="C8990" t="s">
        <v>171</v>
      </c>
      <c r="D8990" t="s">
        <v>526</v>
      </c>
      <c r="E8990" t="s">
        <v>21471</v>
      </c>
      <c r="F8990" t="s">
        <v>394</v>
      </c>
      <c r="G8990">
        <v>0</v>
      </c>
      <c r="H8990">
        <v>0</v>
      </c>
      <c r="I8990">
        <v>0</v>
      </c>
      <c r="J8990">
        <v>0</v>
      </c>
      <c r="K8990">
        <v>0</v>
      </c>
      <c r="L8990">
        <v>0</v>
      </c>
      <c r="M8990">
        <v>0</v>
      </c>
      <c r="N8990">
        <v>32</v>
      </c>
      <c r="O8990">
        <v>31</v>
      </c>
      <c r="P8990">
        <v>1</v>
      </c>
      <c r="Q8990">
        <v>0</v>
      </c>
    </row>
    <row r="8991" spans="1:17" x14ac:dyDescent="0.25">
      <c r="A8991" t="s">
        <v>26702</v>
      </c>
      <c r="B8991" t="s">
        <v>73</v>
      </c>
      <c r="C8991" t="s">
        <v>171</v>
      </c>
      <c r="D8991" t="s">
        <v>526</v>
      </c>
      <c r="E8991" t="s">
        <v>21471</v>
      </c>
      <c r="F8991" t="s">
        <v>395</v>
      </c>
      <c r="G8991">
        <v>0</v>
      </c>
      <c r="H8991">
        <v>0</v>
      </c>
      <c r="I8991">
        <v>0</v>
      </c>
      <c r="J8991">
        <v>0</v>
      </c>
      <c r="K8991">
        <v>0</v>
      </c>
      <c r="L8991">
        <v>0</v>
      </c>
      <c r="M8991">
        <v>0</v>
      </c>
      <c r="N8991">
        <v>31</v>
      </c>
      <c r="O8991">
        <v>30</v>
      </c>
      <c r="P8991">
        <v>1</v>
      </c>
      <c r="Q8991">
        <v>0</v>
      </c>
    </row>
    <row r="8992" spans="1:17" x14ac:dyDescent="0.25">
      <c r="A8992" t="s">
        <v>26703</v>
      </c>
      <c r="B8992" t="s">
        <v>73</v>
      </c>
      <c r="C8992" t="s">
        <v>171</v>
      </c>
      <c r="D8992" t="s">
        <v>526</v>
      </c>
      <c r="E8992" t="s">
        <v>21471</v>
      </c>
      <c r="F8992" t="s">
        <v>525</v>
      </c>
      <c r="G8992">
        <v>33</v>
      </c>
      <c r="H8992">
        <v>0</v>
      </c>
      <c r="I8992">
        <v>0</v>
      </c>
      <c r="J8992">
        <v>0</v>
      </c>
      <c r="K8992">
        <v>0</v>
      </c>
      <c r="L8992">
        <v>0</v>
      </c>
      <c r="M8992">
        <v>0</v>
      </c>
      <c r="N8992">
        <v>0</v>
      </c>
      <c r="O8992">
        <v>0</v>
      </c>
      <c r="P8992">
        <v>0</v>
      </c>
      <c r="Q8992">
        <v>0</v>
      </c>
    </row>
    <row r="8993" spans="1:17" x14ac:dyDescent="0.25">
      <c r="A8993" t="s">
        <v>26704</v>
      </c>
      <c r="B8993" t="s">
        <v>73</v>
      </c>
      <c r="C8993" t="s">
        <v>171</v>
      </c>
      <c r="D8993" t="s">
        <v>527</v>
      </c>
      <c r="E8993" t="s">
        <v>21471</v>
      </c>
      <c r="F8993" t="s">
        <v>528</v>
      </c>
      <c r="G8993">
        <v>0</v>
      </c>
      <c r="H8993">
        <v>0</v>
      </c>
      <c r="I8993">
        <v>0</v>
      </c>
      <c r="J8993">
        <v>0</v>
      </c>
      <c r="K8993">
        <v>0</v>
      </c>
      <c r="L8993">
        <v>0</v>
      </c>
      <c r="M8993">
        <v>0</v>
      </c>
      <c r="N8993">
        <v>1</v>
      </c>
      <c r="O8993">
        <v>0</v>
      </c>
      <c r="P8993">
        <v>1</v>
      </c>
      <c r="Q8993">
        <v>0</v>
      </c>
    </row>
    <row r="8994" spans="1:17" x14ac:dyDescent="0.25">
      <c r="A8994" t="s">
        <v>26705</v>
      </c>
      <c r="B8994" t="s">
        <v>73</v>
      </c>
      <c r="C8994" t="s">
        <v>171</v>
      </c>
      <c r="D8994" t="s">
        <v>527</v>
      </c>
      <c r="E8994" t="s">
        <v>21471</v>
      </c>
      <c r="F8994" t="s">
        <v>525</v>
      </c>
      <c r="G8994">
        <v>1</v>
      </c>
      <c r="H8994">
        <v>0</v>
      </c>
      <c r="I8994">
        <v>0</v>
      </c>
      <c r="J8994">
        <v>0</v>
      </c>
      <c r="K8994">
        <v>0</v>
      </c>
      <c r="L8994">
        <v>0</v>
      </c>
      <c r="M8994">
        <v>0</v>
      </c>
      <c r="N8994">
        <v>0</v>
      </c>
      <c r="O8994">
        <v>0</v>
      </c>
      <c r="P8994">
        <v>0</v>
      </c>
      <c r="Q8994">
        <v>0</v>
      </c>
    </row>
    <row r="8995" spans="1:17" x14ac:dyDescent="0.25">
      <c r="A8995" t="s">
        <v>14548</v>
      </c>
      <c r="B8995" t="s">
        <v>73</v>
      </c>
      <c r="C8995" t="s">
        <v>172</v>
      </c>
      <c r="D8995" t="s">
        <v>526</v>
      </c>
      <c r="E8995" t="s">
        <v>563</v>
      </c>
      <c r="F8995" t="s">
        <v>396</v>
      </c>
      <c r="G8995">
        <v>0</v>
      </c>
      <c r="H8995">
        <v>9</v>
      </c>
      <c r="I8995">
        <v>1</v>
      </c>
      <c r="J8995">
        <v>7</v>
      </c>
      <c r="K8995">
        <v>1</v>
      </c>
      <c r="L8995">
        <v>0</v>
      </c>
      <c r="M8995">
        <v>0</v>
      </c>
      <c r="N8995">
        <v>0</v>
      </c>
      <c r="O8995">
        <v>0</v>
      </c>
      <c r="P8995">
        <v>0</v>
      </c>
      <c r="Q8995">
        <v>0</v>
      </c>
    </row>
    <row r="8996" spans="1:17" x14ac:dyDescent="0.25">
      <c r="A8996" t="s">
        <v>14549</v>
      </c>
      <c r="B8996" t="s">
        <v>73</v>
      </c>
      <c r="C8996" t="s">
        <v>172</v>
      </c>
      <c r="D8996" t="s">
        <v>526</v>
      </c>
      <c r="E8996" t="s">
        <v>563</v>
      </c>
      <c r="F8996" t="s">
        <v>4236</v>
      </c>
      <c r="G8996">
        <v>0</v>
      </c>
      <c r="H8996">
        <v>9</v>
      </c>
      <c r="I8996">
        <v>1</v>
      </c>
      <c r="J8996">
        <v>7</v>
      </c>
      <c r="K8996">
        <v>1</v>
      </c>
      <c r="L8996">
        <v>0</v>
      </c>
      <c r="M8996">
        <v>0</v>
      </c>
      <c r="N8996">
        <v>0</v>
      </c>
      <c r="O8996">
        <v>0</v>
      </c>
      <c r="P8996">
        <v>0</v>
      </c>
      <c r="Q8996">
        <v>0</v>
      </c>
    </row>
    <row r="8997" spans="1:17" x14ac:dyDescent="0.25">
      <c r="A8997" t="s">
        <v>14550</v>
      </c>
      <c r="B8997" t="s">
        <v>73</v>
      </c>
      <c r="C8997" t="s">
        <v>172</v>
      </c>
      <c r="D8997" t="s">
        <v>526</v>
      </c>
      <c r="E8997" t="s">
        <v>563</v>
      </c>
      <c r="F8997" t="s">
        <v>4238</v>
      </c>
      <c r="G8997">
        <v>0</v>
      </c>
      <c r="H8997">
        <v>0</v>
      </c>
      <c r="I8997">
        <v>0</v>
      </c>
      <c r="J8997">
        <v>0</v>
      </c>
      <c r="K8997">
        <v>0</v>
      </c>
      <c r="L8997">
        <v>0</v>
      </c>
      <c r="M8997">
        <v>9</v>
      </c>
      <c r="N8997">
        <v>0</v>
      </c>
      <c r="O8997">
        <v>0</v>
      </c>
      <c r="P8997">
        <v>0</v>
      </c>
      <c r="Q8997">
        <v>0</v>
      </c>
    </row>
    <row r="8998" spans="1:17" x14ac:dyDescent="0.25">
      <c r="A8998" t="s">
        <v>14551</v>
      </c>
      <c r="B8998" t="s">
        <v>73</v>
      </c>
      <c r="C8998" t="s">
        <v>172</v>
      </c>
      <c r="D8998" t="s">
        <v>526</v>
      </c>
      <c r="E8998" t="s">
        <v>563</v>
      </c>
      <c r="F8998" t="s">
        <v>397</v>
      </c>
      <c r="G8998">
        <v>0</v>
      </c>
      <c r="H8998">
        <v>9</v>
      </c>
      <c r="I8998">
        <v>1</v>
      </c>
      <c r="J8998">
        <v>7</v>
      </c>
      <c r="K8998">
        <v>1</v>
      </c>
      <c r="L8998">
        <v>0</v>
      </c>
      <c r="M8998">
        <v>0</v>
      </c>
      <c r="N8998">
        <v>0</v>
      </c>
      <c r="O8998">
        <v>0</v>
      </c>
      <c r="P8998">
        <v>0</v>
      </c>
      <c r="Q8998">
        <v>0</v>
      </c>
    </row>
    <row r="8999" spans="1:17" x14ac:dyDescent="0.25">
      <c r="A8999" t="s">
        <v>15037</v>
      </c>
      <c r="B8999" t="s">
        <v>76</v>
      </c>
      <c r="C8999" t="s">
        <v>114</v>
      </c>
      <c r="D8999" t="s">
        <v>529</v>
      </c>
      <c r="E8999" t="s">
        <v>563</v>
      </c>
      <c r="F8999" t="s">
        <v>525</v>
      </c>
      <c r="G8999">
        <v>3</v>
      </c>
      <c r="H8999">
        <v>0</v>
      </c>
      <c r="I8999">
        <v>0</v>
      </c>
      <c r="J8999">
        <v>0</v>
      </c>
      <c r="K8999">
        <v>0</v>
      </c>
      <c r="L8999">
        <v>0</v>
      </c>
      <c r="M8999">
        <v>0</v>
      </c>
      <c r="N8999">
        <v>0</v>
      </c>
      <c r="O8999">
        <v>0</v>
      </c>
      <c r="P8999">
        <v>0</v>
      </c>
      <c r="Q8999">
        <v>0</v>
      </c>
    </row>
    <row r="9000" spans="1:17" x14ac:dyDescent="0.25">
      <c r="A9000" t="s">
        <v>15619</v>
      </c>
      <c r="B9000" t="s">
        <v>76</v>
      </c>
      <c r="C9000" t="s">
        <v>115</v>
      </c>
      <c r="D9000" t="s">
        <v>529</v>
      </c>
      <c r="E9000" t="s">
        <v>563</v>
      </c>
      <c r="F9000" t="s">
        <v>525</v>
      </c>
      <c r="G9000">
        <v>2</v>
      </c>
      <c r="H9000">
        <v>0</v>
      </c>
      <c r="I9000">
        <v>0</v>
      </c>
      <c r="J9000">
        <v>0</v>
      </c>
      <c r="K9000">
        <v>0</v>
      </c>
      <c r="L9000">
        <v>0</v>
      </c>
      <c r="M9000">
        <v>0</v>
      </c>
      <c r="N9000">
        <v>0</v>
      </c>
      <c r="O9000">
        <v>0</v>
      </c>
      <c r="P9000">
        <v>0</v>
      </c>
      <c r="Q9000">
        <v>0</v>
      </c>
    </row>
    <row r="9001" spans="1:17" x14ac:dyDescent="0.25">
      <c r="A9001" t="s">
        <v>26706</v>
      </c>
      <c r="B9001" t="s">
        <v>76</v>
      </c>
      <c r="C9001" t="s">
        <v>115</v>
      </c>
      <c r="D9001" t="s">
        <v>529</v>
      </c>
      <c r="E9001" t="s">
        <v>21471</v>
      </c>
      <c r="F9001" t="s">
        <v>525</v>
      </c>
      <c r="G9001">
        <v>8</v>
      </c>
      <c r="H9001">
        <v>0</v>
      </c>
      <c r="I9001">
        <v>0</v>
      </c>
      <c r="J9001">
        <v>0</v>
      </c>
      <c r="K9001">
        <v>0</v>
      </c>
      <c r="L9001">
        <v>0</v>
      </c>
      <c r="M9001">
        <v>0</v>
      </c>
      <c r="N9001">
        <v>0</v>
      </c>
      <c r="O9001">
        <v>0</v>
      </c>
      <c r="P9001">
        <v>0</v>
      </c>
      <c r="Q9001">
        <v>0</v>
      </c>
    </row>
    <row r="9002" spans="1:17" x14ac:dyDescent="0.25">
      <c r="A9002" t="s">
        <v>26707</v>
      </c>
      <c r="B9002" t="s">
        <v>76</v>
      </c>
      <c r="C9002" t="s">
        <v>117</v>
      </c>
      <c r="D9002" t="s">
        <v>529</v>
      </c>
      <c r="E9002" t="s">
        <v>21471</v>
      </c>
      <c r="F9002" t="s">
        <v>525</v>
      </c>
      <c r="G9002">
        <v>3</v>
      </c>
      <c r="H9002">
        <v>0</v>
      </c>
      <c r="I9002">
        <v>0</v>
      </c>
      <c r="J9002">
        <v>0</v>
      </c>
      <c r="K9002">
        <v>0</v>
      </c>
      <c r="L9002">
        <v>0</v>
      </c>
      <c r="M9002">
        <v>0</v>
      </c>
      <c r="N9002">
        <v>0</v>
      </c>
      <c r="O9002">
        <v>0</v>
      </c>
      <c r="P9002">
        <v>0</v>
      </c>
      <c r="Q9002">
        <v>0</v>
      </c>
    </row>
    <row r="9003" spans="1:17" x14ac:dyDescent="0.25">
      <c r="A9003" t="s">
        <v>15620</v>
      </c>
      <c r="B9003" t="s">
        <v>76</v>
      </c>
      <c r="C9003" t="s">
        <v>119</v>
      </c>
      <c r="D9003" t="s">
        <v>529</v>
      </c>
      <c r="E9003" t="s">
        <v>563</v>
      </c>
      <c r="F9003" t="s">
        <v>525</v>
      </c>
      <c r="G9003">
        <v>3</v>
      </c>
      <c r="H9003">
        <v>0</v>
      </c>
      <c r="I9003">
        <v>0</v>
      </c>
      <c r="J9003">
        <v>0</v>
      </c>
      <c r="K9003">
        <v>0</v>
      </c>
      <c r="L9003">
        <v>0</v>
      </c>
      <c r="M9003">
        <v>0</v>
      </c>
      <c r="N9003">
        <v>0</v>
      </c>
      <c r="O9003">
        <v>0</v>
      </c>
      <c r="P9003">
        <v>0</v>
      </c>
      <c r="Q9003">
        <v>0</v>
      </c>
    </row>
    <row r="9004" spans="1:17" x14ac:dyDescent="0.25">
      <c r="A9004" t="s">
        <v>26708</v>
      </c>
      <c r="B9004" t="s">
        <v>76</v>
      </c>
      <c r="C9004" t="s">
        <v>119</v>
      </c>
      <c r="D9004" t="s">
        <v>529</v>
      </c>
      <c r="E9004" t="s">
        <v>21471</v>
      </c>
      <c r="F9004" t="s">
        <v>525</v>
      </c>
      <c r="G9004">
        <v>2</v>
      </c>
      <c r="H9004">
        <v>0</v>
      </c>
      <c r="I9004">
        <v>0</v>
      </c>
      <c r="J9004">
        <v>0</v>
      </c>
      <c r="K9004">
        <v>0</v>
      </c>
      <c r="L9004">
        <v>0</v>
      </c>
      <c r="M9004">
        <v>0</v>
      </c>
      <c r="N9004">
        <v>0</v>
      </c>
      <c r="O9004">
        <v>0</v>
      </c>
      <c r="P9004">
        <v>0</v>
      </c>
      <c r="Q9004">
        <v>0</v>
      </c>
    </row>
    <row r="9005" spans="1:17" x14ac:dyDescent="0.25">
      <c r="A9005" t="s">
        <v>15621</v>
      </c>
      <c r="B9005" t="s">
        <v>76</v>
      </c>
      <c r="C9005" t="s">
        <v>120</v>
      </c>
      <c r="D9005" t="s">
        <v>529</v>
      </c>
      <c r="E9005" t="s">
        <v>563</v>
      </c>
      <c r="F9005" t="s">
        <v>525</v>
      </c>
      <c r="G9005">
        <v>7</v>
      </c>
      <c r="H9005">
        <v>0</v>
      </c>
      <c r="I9005">
        <v>0</v>
      </c>
      <c r="J9005">
        <v>0</v>
      </c>
      <c r="K9005">
        <v>0</v>
      </c>
      <c r="L9005">
        <v>0</v>
      </c>
      <c r="M9005">
        <v>0</v>
      </c>
      <c r="N9005">
        <v>0</v>
      </c>
      <c r="O9005">
        <v>0</v>
      </c>
      <c r="P9005">
        <v>0</v>
      </c>
      <c r="Q9005">
        <v>0</v>
      </c>
    </row>
    <row r="9006" spans="1:17" x14ac:dyDescent="0.25">
      <c r="A9006" t="s">
        <v>26709</v>
      </c>
      <c r="B9006" t="s">
        <v>76</v>
      </c>
      <c r="C9006" t="s">
        <v>120</v>
      </c>
      <c r="D9006" t="s">
        <v>529</v>
      </c>
      <c r="E9006" t="s">
        <v>21471</v>
      </c>
      <c r="F9006" t="s">
        <v>525</v>
      </c>
      <c r="G9006">
        <v>5</v>
      </c>
      <c r="H9006">
        <v>0</v>
      </c>
      <c r="I9006">
        <v>0</v>
      </c>
      <c r="J9006">
        <v>0</v>
      </c>
      <c r="K9006">
        <v>0</v>
      </c>
      <c r="L9006">
        <v>0</v>
      </c>
      <c r="M9006">
        <v>0</v>
      </c>
      <c r="N9006">
        <v>0</v>
      </c>
      <c r="O9006">
        <v>0</v>
      </c>
      <c r="P9006">
        <v>0</v>
      </c>
      <c r="Q9006">
        <v>0</v>
      </c>
    </row>
    <row r="9007" spans="1:17" x14ac:dyDescent="0.25">
      <c r="A9007" t="s">
        <v>15622</v>
      </c>
      <c r="B9007" t="s">
        <v>76</v>
      </c>
      <c r="C9007" t="s">
        <v>121</v>
      </c>
      <c r="D9007" t="s">
        <v>529</v>
      </c>
      <c r="E9007" t="s">
        <v>563</v>
      </c>
      <c r="F9007" t="s">
        <v>525</v>
      </c>
      <c r="G9007">
        <v>2</v>
      </c>
      <c r="H9007">
        <v>0</v>
      </c>
      <c r="I9007">
        <v>0</v>
      </c>
      <c r="J9007">
        <v>0</v>
      </c>
      <c r="K9007">
        <v>0</v>
      </c>
      <c r="L9007">
        <v>0</v>
      </c>
      <c r="M9007">
        <v>0</v>
      </c>
      <c r="N9007">
        <v>0</v>
      </c>
      <c r="O9007">
        <v>0</v>
      </c>
      <c r="P9007">
        <v>0</v>
      </c>
      <c r="Q9007">
        <v>0</v>
      </c>
    </row>
    <row r="9008" spans="1:17" x14ac:dyDescent="0.25">
      <c r="A9008" t="s">
        <v>15623</v>
      </c>
      <c r="B9008" t="s">
        <v>76</v>
      </c>
      <c r="C9008" t="s">
        <v>122</v>
      </c>
      <c r="D9008" t="s">
        <v>529</v>
      </c>
      <c r="E9008" t="s">
        <v>563</v>
      </c>
      <c r="F9008" t="s">
        <v>525</v>
      </c>
      <c r="G9008">
        <v>3</v>
      </c>
      <c r="H9008">
        <v>0</v>
      </c>
      <c r="I9008">
        <v>0</v>
      </c>
      <c r="J9008">
        <v>0</v>
      </c>
      <c r="K9008">
        <v>0</v>
      </c>
      <c r="L9008">
        <v>0</v>
      </c>
      <c r="M9008">
        <v>0</v>
      </c>
      <c r="N9008">
        <v>0</v>
      </c>
      <c r="O9008">
        <v>0</v>
      </c>
      <c r="P9008">
        <v>0</v>
      </c>
      <c r="Q9008">
        <v>0</v>
      </c>
    </row>
    <row r="9009" spans="1:17" x14ac:dyDescent="0.25">
      <c r="A9009" t="s">
        <v>26710</v>
      </c>
      <c r="B9009" t="s">
        <v>76</v>
      </c>
      <c r="C9009" t="s">
        <v>122</v>
      </c>
      <c r="D9009" t="s">
        <v>529</v>
      </c>
      <c r="E9009" t="s">
        <v>21471</v>
      </c>
      <c r="F9009" t="s">
        <v>525</v>
      </c>
      <c r="G9009">
        <v>1</v>
      </c>
      <c r="H9009">
        <v>0</v>
      </c>
      <c r="I9009">
        <v>0</v>
      </c>
      <c r="J9009">
        <v>0</v>
      </c>
      <c r="K9009">
        <v>0</v>
      </c>
      <c r="L9009">
        <v>0</v>
      </c>
      <c r="M9009">
        <v>0</v>
      </c>
      <c r="N9009">
        <v>0</v>
      </c>
      <c r="O9009">
        <v>0</v>
      </c>
      <c r="P9009">
        <v>0</v>
      </c>
      <c r="Q9009">
        <v>0</v>
      </c>
    </row>
    <row r="9010" spans="1:17" x14ac:dyDescent="0.25">
      <c r="A9010" t="s">
        <v>15624</v>
      </c>
      <c r="B9010" t="s">
        <v>76</v>
      </c>
      <c r="C9010" t="s">
        <v>123</v>
      </c>
      <c r="D9010" t="s">
        <v>529</v>
      </c>
      <c r="E9010" t="s">
        <v>563</v>
      </c>
      <c r="F9010" t="s">
        <v>525</v>
      </c>
      <c r="G9010">
        <v>22</v>
      </c>
      <c r="H9010">
        <v>0</v>
      </c>
      <c r="I9010">
        <v>0</v>
      </c>
      <c r="J9010">
        <v>0</v>
      </c>
      <c r="K9010">
        <v>0</v>
      </c>
      <c r="L9010">
        <v>0</v>
      </c>
      <c r="M9010">
        <v>0</v>
      </c>
      <c r="N9010">
        <v>0</v>
      </c>
      <c r="O9010">
        <v>0</v>
      </c>
      <c r="P9010">
        <v>0</v>
      </c>
      <c r="Q9010">
        <v>0</v>
      </c>
    </row>
    <row r="9011" spans="1:17" x14ac:dyDescent="0.25">
      <c r="A9011" t="s">
        <v>26711</v>
      </c>
      <c r="B9011" t="s">
        <v>76</v>
      </c>
      <c r="C9011" t="s">
        <v>123</v>
      </c>
      <c r="D9011" t="s">
        <v>529</v>
      </c>
      <c r="E9011" t="s">
        <v>21471</v>
      </c>
      <c r="F9011" t="s">
        <v>525</v>
      </c>
      <c r="G9011">
        <v>20</v>
      </c>
      <c r="H9011">
        <v>0</v>
      </c>
      <c r="I9011">
        <v>0</v>
      </c>
      <c r="J9011">
        <v>0</v>
      </c>
      <c r="K9011">
        <v>0</v>
      </c>
      <c r="L9011">
        <v>0</v>
      </c>
      <c r="M9011">
        <v>0</v>
      </c>
      <c r="N9011">
        <v>0</v>
      </c>
      <c r="O9011">
        <v>0</v>
      </c>
      <c r="P9011">
        <v>0</v>
      </c>
      <c r="Q9011">
        <v>0</v>
      </c>
    </row>
    <row r="9012" spans="1:17" x14ac:dyDescent="0.25">
      <c r="A9012" t="s">
        <v>15625</v>
      </c>
      <c r="B9012" t="s">
        <v>76</v>
      </c>
      <c r="C9012" t="s">
        <v>124</v>
      </c>
      <c r="D9012" t="s">
        <v>529</v>
      </c>
      <c r="E9012" t="s">
        <v>563</v>
      </c>
      <c r="F9012" t="s">
        <v>525</v>
      </c>
      <c r="G9012">
        <v>4</v>
      </c>
      <c r="H9012">
        <v>0</v>
      </c>
      <c r="I9012">
        <v>0</v>
      </c>
      <c r="J9012">
        <v>0</v>
      </c>
      <c r="K9012">
        <v>0</v>
      </c>
      <c r="L9012">
        <v>0</v>
      </c>
      <c r="M9012">
        <v>0</v>
      </c>
      <c r="N9012">
        <v>0</v>
      </c>
      <c r="O9012">
        <v>0</v>
      </c>
      <c r="P9012">
        <v>0</v>
      </c>
      <c r="Q9012">
        <v>0</v>
      </c>
    </row>
    <row r="9013" spans="1:17" x14ac:dyDescent="0.25">
      <c r="A9013" t="s">
        <v>26712</v>
      </c>
      <c r="B9013" t="s">
        <v>76</v>
      </c>
      <c r="C9013" t="s">
        <v>124</v>
      </c>
      <c r="D9013" t="s">
        <v>529</v>
      </c>
      <c r="E9013" t="s">
        <v>21471</v>
      </c>
      <c r="F9013" t="s">
        <v>525</v>
      </c>
      <c r="G9013">
        <v>20</v>
      </c>
      <c r="H9013">
        <v>0</v>
      </c>
      <c r="I9013">
        <v>0</v>
      </c>
      <c r="J9013">
        <v>0</v>
      </c>
      <c r="K9013">
        <v>0</v>
      </c>
      <c r="L9013">
        <v>0</v>
      </c>
      <c r="M9013">
        <v>0</v>
      </c>
      <c r="N9013">
        <v>0</v>
      </c>
      <c r="O9013">
        <v>0</v>
      </c>
      <c r="P9013">
        <v>0</v>
      </c>
      <c r="Q9013">
        <v>0</v>
      </c>
    </row>
    <row r="9014" spans="1:17" x14ac:dyDescent="0.25">
      <c r="A9014" t="s">
        <v>26713</v>
      </c>
      <c r="B9014" t="s">
        <v>76</v>
      </c>
      <c r="C9014" t="s">
        <v>125</v>
      </c>
      <c r="D9014" t="s">
        <v>529</v>
      </c>
      <c r="E9014" t="s">
        <v>21471</v>
      </c>
      <c r="F9014" t="s">
        <v>525</v>
      </c>
      <c r="G9014">
        <v>1</v>
      </c>
      <c r="H9014">
        <v>0</v>
      </c>
      <c r="I9014">
        <v>0</v>
      </c>
      <c r="J9014">
        <v>0</v>
      </c>
      <c r="K9014">
        <v>0</v>
      </c>
      <c r="L9014">
        <v>0</v>
      </c>
      <c r="M9014">
        <v>0</v>
      </c>
      <c r="N9014">
        <v>0</v>
      </c>
      <c r="O9014">
        <v>0</v>
      </c>
      <c r="P9014">
        <v>0</v>
      </c>
      <c r="Q9014">
        <v>0</v>
      </c>
    </row>
    <row r="9015" spans="1:17" x14ac:dyDescent="0.25">
      <c r="A9015" t="s">
        <v>26714</v>
      </c>
      <c r="B9015" t="s">
        <v>76</v>
      </c>
      <c r="C9015" t="s">
        <v>126</v>
      </c>
      <c r="D9015" t="s">
        <v>529</v>
      </c>
      <c r="E9015" t="s">
        <v>21471</v>
      </c>
      <c r="F9015" t="s">
        <v>525</v>
      </c>
      <c r="G9015">
        <v>4</v>
      </c>
      <c r="H9015">
        <v>0</v>
      </c>
      <c r="I9015">
        <v>0</v>
      </c>
      <c r="J9015">
        <v>0</v>
      </c>
      <c r="K9015">
        <v>0</v>
      </c>
      <c r="L9015">
        <v>0</v>
      </c>
      <c r="M9015">
        <v>0</v>
      </c>
      <c r="N9015">
        <v>0</v>
      </c>
      <c r="O9015">
        <v>0</v>
      </c>
      <c r="P9015">
        <v>0</v>
      </c>
      <c r="Q9015">
        <v>0</v>
      </c>
    </row>
    <row r="9016" spans="1:17" x14ac:dyDescent="0.25">
      <c r="A9016" t="s">
        <v>15626</v>
      </c>
      <c r="B9016" t="s">
        <v>76</v>
      </c>
      <c r="C9016" t="s">
        <v>127</v>
      </c>
      <c r="D9016" t="s">
        <v>529</v>
      </c>
      <c r="E9016" t="s">
        <v>563</v>
      </c>
      <c r="F9016" t="s">
        <v>525</v>
      </c>
      <c r="G9016">
        <v>9</v>
      </c>
      <c r="H9016">
        <v>0</v>
      </c>
      <c r="I9016">
        <v>0</v>
      </c>
      <c r="J9016">
        <v>0</v>
      </c>
      <c r="K9016">
        <v>0</v>
      </c>
      <c r="L9016">
        <v>0</v>
      </c>
      <c r="M9016">
        <v>0</v>
      </c>
      <c r="N9016">
        <v>0</v>
      </c>
      <c r="O9016">
        <v>0</v>
      </c>
      <c r="P9016">
        <v>0</v>
      </c>
      <c r="Q9016">
        <v>0</v>
      </c>
    </row>
    <row r="9017" spans="1:17" x14ac:dyDescent="0.25">
      <c r="A9017" t="s">
        <v>26715</v>
      </c>
      <c r="B9017" t="s">
        <v>76</v>
      </c>
      <c r="C9017" t="s">
        <v>127</v>
      </c>
      <c r="D9017" t="s">
        <v>529</v>
      </c>
      <c r="E9017" t="s">
        <v>21471</v>
      </c>
      <c r="F9017" t="s">
        <v>525</v>
      </c>
      <c r="G9017">
        <v>3</v>
      </c>
      <c r="H9017">
        <v>0</v>
      </c>
      <c r="I9017">
        <v>0</v>
      </c>
      <c r="J9017">
        <v>0</v>
      </c>
      <c r="K9017">
        <v>0</v>
      </c>
      <c r="L9017">
        <v>0</v>
      </c>
      <c r="M9017">
        <v>0</v>
      </c>
      <c r="N9017">
        <v>0</v>
      </c>
      <c r="O9017">
        <v>0</v>
      </c>
      <c r="P9017">
        <v>0</v>
      </c>
      <c r="Q9017">
        <v>0</v>
      </c>
    </row>
    <row r="9018" spans="1:17" x14ac:dyDescent="0.25">
      <c r="A9018" t="s">
        <v>15627</v>
      </c>
      <c r="B9018" t="s">
        <v>76</v>
      </c>
      <c r="C9018" t="s">
        <v>128</v>
      </c>
      <c r="D9018" t="s">
        <v>529</v>
      </c>
      <c r="E9018" t="s">
        <v>563</v>
      </c>
      <c r="F9018" t="s">
        <v>525</v>
      </c>
      <c r="G9018">
        <v>11</v>
      </c>
      <c r="H9018">
        <v>0</v>
      </c>
      <c r="I9018">
        <v>0</v>
      </c>
      <c r="J9018">
        <v>0</v>
      </c>
      <c r="K9018">
        <v>0</v>
      </c>
      <c r="L9018">
        <v>0</v>
      </c>
      <c r="M9018">
        <v>0</v>
      </c>
      <c r="N9018">
        <v>0</v>
      </c>
      <c r="O9018">
        <v>0</v>
      </c>
      <c r="P9018">
        <v>0</v>
      </c>
      <c r="Q9018">
        <v>0</v>
      </c>
    </row>
    <row r="9019" spans="1:17" x14ac:dyDescent="0.25">
      <c r="A9019" t="s">
        <v>26716</v>
      </c>
      <c r="B9019" t="s">
        <v>76</v>
      </c>
      <c r="C9019" t="s">
        <v>128</v>
      </c>
      <c r="D9019" t="s">
        <v>529</v>
      </c>
      <c r="E9019" t="s">
        <v>21471</v>
      </c>
      <c r="F9019" t="s">
        <v>525</v>
      </c>
      <c r="G9019">
        <v>9</v>
      </c>
      <c r="H9019">
        <v>0</v>
      </c>
      <c r="I9019">
        <v>0</v>
      </c>
      <c r="J9019">
        <v>0</v>
      </c>
      <c r="K9019">
        <v>0</v>
      </c>
      <c r="L9019">
        <v>0</v>
      </c>
      <c r="M9019">
        <v>0</v>
      </c>
      <c r="N9019">
        <v>0</v>
      </c>
      <c r="O9019">
        <v>0</v>
      </c>
      <c r="P9019">
        <v>0</v>
      </c>
      <c r="Q9019">
        <v>0</v>
      </c>
    </row>
    <row r="9020" spans="1:17" x14ac:dyDescent="0.25">
      <c r="A9020" t="s">
        <v>15628</v>
      </c>
      <c r="B9020" t="s">
        <v>76</v>
      </c>
      <c r="C9020" t="s">
        <v>130</v>
      </c>
      <c r="D9020" t="s">
        <v>529</v>
      </c>
      <c r="E9020" t="s">
        <v>563</v>
      </c>
      <c r="F9020" t="s">
        <v>525</v>
      </c>
      <c r="G9020">
        <v>6</v>
      </c>
      <c r="H9020">
        <v>0</v>
      </c>
      <c r="I9020">
        <v>0</v>
      </c>
      <c r="J9020">
        <v>0</v>
      </c>
      <c r="K9020">
        <v>0</v>
      </c>
      <c r="L9020">
        <v>0</v>
      </c>
      <c r="M9020">
        <v>0</v>
      </c>
      <c r="N9020">
        <v>0</v>
      </c>
      <c r="O9020">
        <v>0</v>
      </c>
      <c r="P9020">
        <v>0</v>
      </c>
      <c r="Q9020">
        <v>0</v>
      </c>
    </row>
    <row r="9021" spans="1:17" x14ac:dyDescent="0.25">
      <c r="A9021" t="s">
        <v>26717</v>
      </c>
      <c r="B9021" t="s">
        <v>76</v>
      </c>
      <c r="C9021" t="s">
        <v>130</v>
      </c>
      <c r="D9021" t="s">
        <v>529</v>
      </c>
      <c r="E9021" t="s">
        <v>21471</v>
      </c>
      <c r="F9021" t="s">
        <v>525</v>
      </c>
      <c r="G9021">
        <v>3</v>
      </c>
      <c r="H9021">
        <v>0</v>
      </c>
      <c r="I9021">
        <v>0</v>
      </c>
      <c r="J9021">
        <v>0</v>
      </c>
      <c r="K9021">
        <v>0</v>
      </c>
      <c r="L9021">
        <v>0</v>
      </c>
      <c r="M9021">
        <v>0</v>
      </c>
      <c r="N9021">
        <v>0</v>
      </c>
      <c r="O9021">
        <v>0</v>
      </c>
      <c r="P9021">
        <v>0</v>
      </c>
      <c r="Q9021">
        <v>0</v>
      </c>
    </row>
    <row r="9022" spans="1:17" x14ac:dyDescent="0.25">
      <c r="A9022" t="s">
        <v>15629</v>
      </c>
      <c r="B9022" t="s">
        <v>76</v>
      </c>
      <c r="C9022" t="s">
        <v>131</v>
      </c>
      <c r="D9022" t="s">
        <v>529</v>
      </c>
      <c r="E9022" t="s">
        <v>563</v>
      </c>
      <c r="F9022" t="s">
        <v>525</v>
      </c>
      <c r="G9022">
        <v>21</v>
      </c>
      <c r="H9022">
        <v>0</v>
      </c>
      <c r="I9022">
        <v>0</v>
      </c>
      <c r="J9022">
        <v>0</v>
      </c>
      <c r="K9022">
        <v>0</v>
      </c>
      <c r="L9022">
        <v>0</v>
      </c>
      <c r="M9022">
        <v>0</v>
      </c>
      <c r="N9022">
        <v>0</v>
      </c>
      <c r="O9022">
        <v>0</v>
      </c>
      <c r="P9022">
        <v>0</v>
      </c>
      <c r="Q9022">
        <v>0</v>
      </c>
    </row>
    <row r="9023" spans="1:17" x14ac:dyDescent="0.25">
      <c r="A9023" t="s">
        <v>26718</v>
      </c>
      <c r="B9023" t="s">
        <v>76</v>
      </c>
      <c r="C9023" t="s">
        <v>131</v>
      </c>
      <c r="D9023" t="s">
        <v>529</v>
      </c>
      <c r="E9023" t="s">
        <v>21471</v>
      </c>
      <c r="F9023" t="s">
        <v>525</v>
      </c>
      <c r="G9023">
        <v>14</v>
      </c>
      <c r="H9023">
        <v>0</v>
      </c>
      <c r="I9023">
        <v>0</v>
      </c>
      <c r="J9023">
        <v>0</v>
      </c>
      <c r="K9023">
        <v>0</v>
      </c>
      <c r="L9023">
        <v>0</v>
      </c>
      <c r="M9023">
        <v>0</v>
      </c>
      <c r="N9023">
        <v>0</v>
      </c>
      <c r="O9023">
        <v>0</v>
      </c>
      <c r="P9023">
        <v>0</v>
      </c>
      <c r="Q9023">
        <v>0</v>
      </c>
    </row>
    <row r="9024" spans="1:17" x14ac:dyDescent="0.25">
      <c r="A9024" t="s">
        <v>15630</v>
      </c>
      <c r="B9024" t="s">
        <v>76</v>
      </c>
      <c r="C9024" t="s">
        <v>132</v>
      </c>
      <c r="D9024" t="s">
        <v>529</v>
      </c>
      <c r="E9024" t="s">
        <v>563</v>
      </c>
      <c r="F9024" t="s">
        <v>525</v>
      </c>
      <c r="G9024">
        <v>15</v>
      </c>
      <c r="H9024">
        <v>0</v>
      </c>
      <c r="I9024">
        <v>0</v>
      </c>
      <c r="J9024">
        <v>0</v>
      </c>
      <c r="K9024">
        <v>0</v>
      </c>
      <c r="L9024">
        <v>0</v>
      </c>
      <c r="M9024">
        <v>0</v>
      </c>
      <c r="N9024">
        <v>0</v>
      </c>
      <c r="O9024">
        <v>0</v>
      </c>
      <c r="P9024">
        <v>0</v>
      </c>
      <c r="Q9024">
        <v>0</v>
      </c>
    </row>
    <row r="9025" spans="1:17" x14ac:dyDescent="0.25">
      <c r="A9025" t="s">
        <v>26719</v>
      </c>
      <c r="B9025" t="s">
        <v>76</v>
      </c>
      <c r="C9025" t="s">
        <v>132</v>
      </c>
      <c r="D9025" t="s">
        <v>529</v>
      </c>
      <c r="E9025" t="s">
        <v>21471</v>
      </c>
      <c r="F9025" t="s">
        <v>525</v>
      </c>
      <c r="G9025">
        <v>13</v>
      </c>
      <c r="H9025">
        <v>0</v>
      </c>
      <c r="I9025">
        <v>0</v>
      </c>
      <c r="J9025">
        <v>0</v>
      </c>
      <c r="K9025">
        <v>0</v>
      </c>
      <c r="L9025">
        <v>0</v>
      </c>
      <c r="M9025">
        <v>0</v>
      </c>
      <c r="N9025">
        <v>0</v>
      </c>
      <c r="O9025">
        <v>0</v>
      </c>
      <c r="P9025">
        <v>0</v>
      </c>
      <c r="Q9025">
        <v>0</v>
      </c>
    </row>
    <row r="9026" spans="1:17" x14ac:dyDescent="0.25">
      <c r="A9026" t="s">
        <v>15631</v>
      </c>
      <c r="B9026" t="s">
        <v>76</v>
      </c>
      <c r="C9026" t="s">
        <v>133</v>
      </c>
      <c r="D9026" t="s">
        <v>529</v>
      </c>
      <c r="E9026" t="s">
        <v>563</v>
      </c>
      <c r="F9026" t="s">
        <v>525</v>
      </c>
      <c r="G9026">
        <v>4</v>
      </c>
      <c r="H9026">
        <v>0</v>
      </c>
      <c r="I9026">
        <v>0</v>
      </c>
      <c r="J9026">
        <v>0</v>
      </c>
      <c r="K9026">
        <v>0</v>
      </c>
      <c r="L9026">
        <v>0</v>
      </c>
      <c r="M9026">
        <v>0</v>
      </c>
      <c r="N9026">
        <v>0</v>
      </c>
      <c r="O9026">
        <v>0</v>
      </c>
      <c r="P9026">
        <v>0</v>
      </c>
      <c r="Q9026">
        <v>0</v>
      </c>
    </row>
    <row r="9027" spans="1:17" x14ac:dyDescent="0.25">
      <c r="A9027" t="s">
        <v>26720</v>
      </c>
      <c r="B9027" t="s">
        <v>76</v>
      </c>
      <c r="C9027" t="s">
        <v>133</v>
      </c>
      <c r="D9027" t="s">
        <v>529</v>
      </c>
      <c r="E9027" t="s">
        <v>21471</v>
      </c>
      <c r="F9027" t="s">
        <v>525</v>
      </c>
      <c r="G9027">
        <v>3</v>
      </c>
      <c r="H9027">
        <v>0</v>
      </c>
      <c r="I9027">
        <v>0</v>
      </c>
      <c r="J9027">
        <v>0</v>
      </c>
      <c r="K9027">
        <v>0</v>
      </c>
      <c r="L9027">
        <v>0</v>
      </c>
      <c r="M9027">
        <v>0</v>
      </c>
      <c r="N9027">
        <v>0</v>
      </c>
      <c r="O9027">
        <v>0</v>
      </c>
      <c r="P9027">
        <v>0</v>
      </c>
      <c r="Q9027">
        <v>0</v>
      </c>
    </row>
    <row r="9028" spans="1:17" x14ac:dyDescent="0.25">
      <c r="A9028" t="s">
        <v>15632</v>
      </c>
      <c r="B9028" t="s">
        <v>76</v>
      </c>
      <c r="C9028" t="s">
        <v>135</v>
      </c>
      <c r="D9028" t="s">
        <v>529</v>
      </c>
      <c r="E9028" t="s">
        <v>563</v>
      </c>
      <c r="F9028" t="s">
        <v>525</v>
      </c>
      <c r="G9028">
        <v>8</v>
      </c>
      <c r="H9028">
        <v>0</v>
      </c>
      <c r="I9028">
        <v>0</v>
      </c>
      <c r="J9028">
        <v>0</v>
      </c>
      <c r="K9028">
        <v>0</v>
      </c>
      <c r="L9028">
        <v>0</v>
      </c>
      <c r="M9028">
        <v>0</v>
      </c>
      <c r="N9028">
        <v>0</v>
      </c>
      <c r="O9028">
        <v>0</v>
      </c>
      <c r="P9028">
        <v>0</v>
      </c>
      <c r="Q9028">
        <v>0</v>
      </c>
    </row>
    <row r="9029" spans="1:17" x14ac:dyDescent="0.25">
      <c r="A9029" t="s">
        <v>26721</v>
      </c>
      <c r="B9029" t="s">
        <v>76</v>
      </c>
      <c r="C9029" t="s">
        <v>135</v>
      </c>
      <c r="D9029" t="s">
        <v>529</v>
      </c>
      <c r="E9029" t="s">
        <v>21471</v>
      </c>
      <c r="F9029" t="s">
        <v>525</v>
      </c>
      <c r="G9029">
        <v>6</v>
      </c>
      <c r="H9029">
        <v>0</v>
      </c>
      <c r="I9029">
        <v>0</v>
      </c>
      <c r="J9029">
        <v>0</v>
      </c>
      <c r="K9029">
        <v>0</v>
      </c>
      <c r="L9029">
        <v>0</v>
      </c>
      <c r="M9029">
        <v>0</v>
      </c>
      <c r="N9029">
        <v>0</v>
      </c>
      <c r="O9029">
        <v>0</v>
      </c>
      <c r="P9029">
        <v>0</v>
      </c>
      <c r="Q9029">
        <v>0</v>
      </c>
    </row>
    <row r="9030" spans="1:17" x14ac:dyDescent="0.25">
      <c r="A9030" t="s">
        <v>26722</v>
      </c>
      <c r="B9030" t="s">
        <v>76</v>
      </c>
      <c r="C9030" t="s">
        <v>137</v>
      </c>
      <c r="D9030" t="s">
        <v>529</v>
      </c>
      <c r="E9030" t="s">
        <v>563</v>
      </c>
      <c r="F9030" t="s">
        <v>525</v>
      </c>
      <c r="G9030">
        <v>1</v>
      </c>
      <c r="H9030">
        <v>0</v>
      </c>
      <c r="I9030">
        <v>0</v>
      </c>
      <c r="J9030">
        <v>0</v>
      </c>
      <c r="K9030">
        <v>0</v>
      </c>
      <c r="L9030">
        <v>0</v>
      </c>
      <c r="M9030">
        <v>0</v>
      </c>
      <c r="N9030">
        <v>0</v>
      </c>
      <c r="O9030">
        <v>0</v>
      </c>
      <c r="P9030">
        <v>0</v>
      </c>
      <c r="Q9030">
        <v>0</v>
      </c>
    </row>
    <row r="9031" spans="1:17" x14ac:dyDescent="0.25">
      <c r="A9031" t="s">
        <v>26723</v>
      </c>
      <c r="B9031" t="s">
        <v>76</v>
      </c>
      <c r="C9031" t="s">
        <v>137</v>
      </c>
      <c r="D9031" t="s">
        <v>529</v>
      </c>
      <c r="E9031" t="s">
        <v>21471</v>
      </c>
      <c r="F9031" t="s">
        <v>525</v>
      </c>
      <c r="G9031">
        <v>17</v>
      </c>
      <c r="H9031">
        <v>0</v>
      </c>
      <c r="I9031">
        <v>0</v>
      </c>
      <c r="J9031">
        <v>0</v>
      </c>
      <c r="K9031">
        <v>0</v>
      </c>
      <c r="L9031">
        <v>0</v>
      </c>
      <c r="M9031">
        <v>0</v>
      </c>
      <c r="N9031">
        <v>0</v>
      </c>
      <c r="O9031">
        <v>0</v>
      </c>
      <c r="P9031">
        <v>0</v>
      </c>
      <c r="Q9031">
        <v>0</v>
      </c>
    </row>
    <row r="9032" spans="1:17" x14ac:dyDescent="0.25">
      <c r="A9032" t="s">
        <v>15633</v>
      </c>
      <c r="B9032" t="s">
        <v>76</v>
      </c>
      <c r="C9032" t="s">
        <v>138</v>
      </c>
      <c r="D9032" t="s">
        <v>529</v>
      </c>
      <c r="E9032" t="s">
        <v>563</v>
      </c>
      <c r="F9032" t="s">
        <v>525</v>
      </c>
      <c r="G9032">
        <v>3</v>
      </c>
      <c r="H9032">
        <v>0</v>
      </c>
      <c r="I9032">
        <v>0</v>
      </c>
      <c r="J9032">
        <v>0</v>
      </c>
      <c r="K9032">
        <v>0</v>
      </c>
      <c r="L9032">
        <v>0</v>
      </c>
      <c r="M9032">
        <v>0</v>
      </c>
      <c r="N9032">
        <v>0</v>
      </c>
      <c r="O9032">
        <v>0</v>
      </c>
      <c r="P9032">
        <v>0</v>
      </c>
      <c r="Q9032">
        <v>0</v>
      </c>
    </row>
    <row r="9033" spans="1:17" x14ac:dyDescent="0.25">
      <c r="A9033" t="s">
        <v>26724</v>
      </c>
      <c r="B9033" t="s">
        <v>76</v>
      </c>
      <c r="C9033" t="s">
        <v>138</v>
      </c>
      <c r="D9033" t="s">
        <v>529</v>
      </c>
      <c r="E9033" t="s">
        <v>21471</v>
      </c>
      <c r="F9033" t="s">
        <v>525</v>
      </c>
      <c r="G9033">
        <v>2</v>
      </c>
      <c r="H9033">
        <v>0</v>
      </c>
      <c r="I9033">
        <v>0</v>
      </c>
      <c r="J9033">
        <v>0</v>
      </c>
      <c r="K9033">
        <v>0</v>
      </c>
      <c r="L9033">
        <v>0</v>
      </c>
      <c r="M9033">
        <v>0</v>
      </c>
      <c r="N9033">
        <v>0</v>
      </c>
      <c r="O9033">
        <v>0</v>
      </c>
      <c r="P9033">
        <v>0</v>
      </c>
      <c r="Q9033">
        <v>0</v>
      </c>
    </row>
    <row r="9034" spans="1:17" x14ac:dyDescent="0.25">
      <c r="A9034" t="s">
        <v>15634</v>
      </c>
      <c r="B9034" t="s">
        <v>76</v>
      </c>
      <c r="C9034" t="s">
        <v>139</v>
      </c>
      <c r="D9034" t="s">
        <v>529</v>
      </c>
      <c r="E9034" t="s">
        <v>563</v>
      </c>
      <c r="F9034" t="s">
        <v>525</v>
      </c>
      <c r="G9034">
        <v>5</v>
      </c>
      <c r="H9034">
        <v>0</v>
      </c>
      <c r="I9034">
        <v>0</v>
      </c>
      <c r="J9034">
        <v>0</v>
      </c>
      <c r="K9034">
        <v>0</v>
      </c>
      <c r="L9034">
        <v>0</v>
      </c>
      <c r="M9034">
        <v>0</v>
      </c>
      <c r="N9034">
        <v>0</v>
      </c>
      <c r="O9034">
        <v>0</v>
      </c>
      <c r="P9034">
        <v>0</v>
      </c>
      <c r="Q9034">
        <v>0</v>
      </c>
    </row>
    <row r="9035" spans="1:17" x14ac:dyDescent="0.25">
      <c r="A9035" t="s">
        <v>26725</v>
      </c>
      <c r="B9035" t="s">
        <v>76</v>
      </c>
      <c r="C9035" t="s">
        <v>139</v>
      </c>
      <c r="D9035" t="s">
        <v>529</v>
      </c>
      <c r="E9035" t="s">
        <v>21471</v>
      </c>
      <c r="F9035" t="s">
        <v>525</v>
      </c>
      <c r="G9035">
        <v>4</v>
      </c>
      <c r="H9035">
        <v>0</v>
      </c>
      <c r="I9035">
        <v>0</v>
      </c>
      <c r="J9035">
        <v>0</v>
      </c>
      <c r="K9035">
        <v>0</v>
      </c>
      <c r="L9035">
        <v>0</v>
      </c>
      <c r="M9035">
        <v>0</v>
      </c>
      <c r="N9035">
        <v>0</v>
      </c>
      <c r="O9035">
        <v>0</v>
      </c>
      <c r="P9035">
        <v>0</v>
      </c>
      <c r="Q9035">
        <v>0</v>
      </c>
    </row>
    <row r="9036" spans="1:17" x14ac:dyDescent="0.25">
      <c r="A9036" t="s">
        <v>15635</v>
      </c>
      <c r="B9036" t="s">
        <v>76</v>
      </c>
      <c r="C9036" t="s">
        <v>140</v>
      </c>
      <c r="D9036" t="s">
        <v>529</v>
      </c>
      <c r="E9036" t="s">
        <v>563</v>
      </c>
      <c r="F9036" t="s">
        <v>525</v>
      </c>
      <c r="G9036">
        <v>1</v>
      </c>
      <c r="H9036">
        <v>0</v>
      </c>
      <c r="I9036">
        <v>0</v>
      </c>
      <c r="J9036">
        <v>0</v>
      </c>
      <c r="K9036">
        <v>0</v>
      </c>
      <c r="L9036">
        <v>0</v>
      </c>
      <c r="M9036">
        <v>0</v>
      </c>
      <c r="N9036">
        <v>0</v>
      </c>
      <c r="O9036">
        <v>0</v>
      </c>
      <c r="P9036">
        <v>0</v>
      </c>
      <c r="Q9036">
        <v>0</v>
      </c>
    </row>
    <row r="9037" spans="1:17" x14ac:dyDescent="0.25">
      <c r="A9037" t="s">
        <v>13972</v>
      </c>
      <c r="B9037" t="s">
        <v>72</v>
      </c>
      <c r="C9037" t="s">
        <v>110</v>
      </c>
      <c r="D9037" t="s">
        <v>526</v>
      </c>
      <c r="E9037" t="s">
        <v>563</v>
      </c>
      <c r="F9037" t="s">
        <v>396</v>
      </c>
      <c r="G9037">
        <v>0</v>
      </c>
      <c r="H9037">
        <v>27</v>
      </c>
      <c r="I9037">
        <v>3</v>
      </c>
      <c r="J9037">
        <v>23</v>
      </c>
      <c r="K9037">
        <v>0</v>
      </c>
      <c r="L9037">
        <v>1</v>
      </c>
      <c r="M9037">
        <v>0</v>
      </c>
      <c r="N9037">
        <v>0</v>
      </c>
      <c r="O9037">
        <v>0</v>
      </c>
      <c r="P9037">
        <v>0</v>
      </c>
      <c r="Q9037">
        <v>0</v>
      </c>
    </row>
    <row r="9038" spans="1:17" x14ac:dyDescent="0.25">
      <c r="A9038" t="s">
        <v>14811</v>
      </c>
      <c r="B9038" t="s">
        <v>72</v>
      </c>
      <c r="C9038" t="s">
        <v>110</v>
      </c>
      <c r="D9038" t="s">
        <v>526</v>
      </c>
      <c r="E9038" t="s">
        <v>563</v>
      </c>
      <c r="F9038" t="s">
        <v>4236</v>
      </c>
      <c r="G9038">
        <v>0</v>
      </c>
      <c r="H9038">
        <v>27</v>
      </c>
      <c r="I9038">
        <v>3</v>
      </c>
      <c r="J9038">
        <v>23</v>
      </c>
      <c r="K9038">
        <v>0</v>
      </c>
      <c r="L9038">
        <v>1</v>
      </c>
      <c r="M9038">
        <v>0</v>
      </c>
      <c r="N9038">
        <v>0</v>
      </c>
      <c r="O9038">
        <v>0</v>
      </c>
      <c r="P9038">
        <v>0</v>
      </c>
      <c r="Q9038">
        <v>0</v>
      </c>
    </row>
    <row r="9039" spans="1:17" x14ac:dyDescent="0.25">
      <c r="A9039" t="s">
        <v>14812</v>
      </c>
      <c r="B9039" t="s">
        <v>72</v>
      </c>
      <c r="C9039" t="s">
        <v>110</v>
      </c>
      <c r="D9039" t="s">
        <v>526</v>
      </c>
      <c r="E9039" t="s">
        <v>563</v>
      </c>
      <c r="F9039" t="s">
        <v>4238</v>
      </c>
      <c r="G9039">
        <v>0</v>
      </c>
      <c r="H9039">
        <v>0</v>
      </c>
      <c r="I9039">
        <v>0</v>
      </c>
      <c r="J9039">
        <v>0</v>
      </c>
      <c r="K9039">
        <v>0</v>
      </c>
      <c r="L9039">
        <v>0</v>
      </c>
      <c r="M9039">
        <v>27</v>
      </c>
      <c r="N9039">
        <v>0</v>
      </c>
      <c r="O9039">
        <v>0</v>
      </c>
      <c r="P9039">
        <v>0</v>
      </c>
      <c r="Q9039">
        <v>0</v>
      </c>
    </row>
    <row r="9040" spans="1:17" x14ac:dyDescent="0.25">
      <c r="A9040" t="s">
        <v>14813</v>
      </c>
      <c r="B9040" t="s">
        <v>72</v>
      </c>
      <c r="C9040" t="s">
        <v>110</v>
      </c>
      <c r="D9040" t="s">
        <v>526</v>
      </c>
      <c r="E9040" t="s">
        <v>563</v>
      </c>
      <c r="F9040" t="s">
        <v>397</v>
      </c>
      <c r="G9040">
        <v>0</v>
      </c>
      <c r="H9040">
        <v>27</v>
      </c>
      <c r="I9040">
        <v>3</v>
      </c>
      <c r="J9040">
        <v>23</v>
      </c>
      <c r="K9040">
        <v>0</v>
      </c>
      <c r="L9040">
        <v>1</v>
      </c>
      <c r="M9040">
        <v>0</v>
      </c>
      <c r="N9040">
        <v>0</v>
      </c>
      <c r="O9040">
        <v>0</v>
      </c>
      <c r="P9040">
        <v>0</v>
      </c>
      <c r="Q9040">
        <v>0</v>
      </c>
    </row>
    <row r="9041" spans="1:17" x14ac:dyDescent="0.25">
      <c r="A9041" t="s">
        <v>14814</v>
      </c>
      <c r="B9041" t="s">
        <v>72</v>
      </c>
      <c r="C9041" t="s">
        <v>110</v>
      </c>
      <c r="D9041" t="s">
        <v>526</v>
      </c>
      <c r="E9041" t="s">
        <v>563</v>
      </c>
      <c r="F9041" t="s">
        <v>398</v>
      </c>
      <c r="G9041">
        <v>0</v>
      </c>
      <c r="H9041">
        <v>27</v>
      </c>
      <c r="I9041">
        <v>3</v>
      </c>
      <c r="J9041">
        <v>23</v>
      </c>
      <c r="K9041">
        <v>0</v>
      </c>
      <c r="L9041">
        <v>1</v>
      </c>
      <c r="M9041">
        <v>0</v>
      </c>
      <c r="N9041">
        <v>0</v>
      </c>
      <c r="O9041">
        <v>0</v>
      </c>
      <c r="P9041">
        <v>0</v>
      </c>
      <c r="Q9041">
        <v>0</v>
      </c>
    </row>
    <row r="9042" spans="1:17" x14ac:dyDescent="0.25">
      <c r="A9042" t="s">
        <v>14815</v>
      </c>
      <c r="B9042" t="s">
        <v>72</v>
      </c>
      <c r="C9042" t="s">
        <v>110</v>
      </c>
      <c r="D9042" t="s">
        <v>526</v>
      </c>
      <c r="E9042" t="s">
        <v>563</v>
      </c>
      <c r="F9042" t="s">
        <v>4242</v>
      </c>
      <c r="G9042">
        <v>0</v>
      </c>
      <c r="H9042">
        <v>0</v>
      </c>
      <c r="I9042">
        <v>0</v>
      </c>
      <c r="J9042">
        <v>0</v>
      </c>
      <c r="K9042">
        <v>0</v>
      </c>
      <c r="L9042">
        <v>0</v>
      </c>
      <c r="M9042">
        <v>27</v>
      </c>
      <c r="N9042">
        <v>0</v>
      </c>
      <c r="O9042">
        <v>0</v>
      </c>
      <c r="P9042">
        <v>0</v>
      </c>
      <c r="Q9042">
        <v>0</v>
      </c>
    </row>
    <row r="9043" spans="1:17" x14ac:dyDescent="0.25">
      <c r="A9043" t="s">
        <v>14816</v>
      </c>
      <c r="B9043" t="s">
        <v>72</v>
      </c>
      <c r="C9043" t="s">
        <v>110</v>
      </c>
      <c r="D9043" t="s">
        <v>526</v>
      </c>
      <c r="E9043" t="s">
        <v>563</v>
      </c>
      <c r="F9043" t="s">
        <v>399</v>
      </c>
      <c r="G9043">
        <v>0</v>
      </c>
      <c r="H9043">
        <v>27</v>
      </c>
      <c r="I9043">
        <v>3</v>
      </c>
      <c r="J9043">
        <v>23</v>
      </c>
      <c r="K9043">
        <v>0</v>
      </c>
      <c r="L9043">
        <v>1</v>
      </c>
      <c r="M9043">
        <v>0</v>
      </c>
      <c r="N9043">
        <v>0</v>
      </c>
      <c r="O9043">
        <v>0</v>
      </c>
      <c r="P9043">
        <v>0</v>
      </c>
      <c r="Q9043">
        <v>0</v>
      </c>
    </row>
    <row r="9044" spans="1:17" x14ac:dyDescent="0.25">
      <c r="A9044" t="s">
        <v>14817</v>
      </c>
      <c r="B9044" t="s">
        <v>72</v>
      </c>
      <c r="C9044" t="s">
        <v>110</v>
      </c>
      <c r="D9044" t="s">
        <v>526</v>
      </c>
      <c r="E9044" t="s">
        <v>563</v>
      </c>
      <c r="F9044" t="s">
        <v>4245</v>
      </c>
      <c r="G9044">
        <v>0</v>
      </c>
      <c r="H9044">
        <v>0</v>
      </c>
      <c r="I9044">
        <v>0</v>
      </c>
      <c r="J9044">
        <v>0</v>
      </c>
      <c r="K9044">
        <v>0</v>
      </c>
      <c r="L9044">
        <v>0</v>
      </c>
      <c r="M9044">
        <v>27</v>
      </c>
      <c r="N9044">
        <v>0</v>
      </c>
      <c r="O9044">
        <v>0</v>
      </c>
      <c r="P9044">
        <v>0</v>
      </c>
      <c r="Q9044">
        <v>0</v>
      </c>
    </row>
    <row r="9045" spans="1:17" x14ac:dyDescent="0.25">
      <c r="A9045" t="s">
        <v>14818</v>
      </c>
      <c r="B9045" t="s">
        <v>72</v>
      </c>
      <c r="C9045" t="s">
        <v>110</v>
      </c>
      <c r="D9045" t="s">
        <v>526</v>
      </c>
      <c r="E9045" t="s">
        <v>563</v>
      </c>
      <c r="F9045" t="s">
        <v>394</v>
      </c>
      <c r="G9045">
        <v>0</v>
      </c>
      <c r="H9045">
        <v>0</v>
      </c>
      <c r="I9045">
        <v>0</v>
      </c>
      <c r="J9045">
        <v>0</v>
      </c>
      <c r="K9045">
        <v>0</v>
      </c>
      <c r="L9045">
        <v>0</v>
      </c>
      <c r="M9045">
        <v>0</v>
      </c>
      <c r="N9045">
        <v>18</v>
      </c>
      <c r="O9045">
        <v>17</v>
      </c>
      <c r="P9045">
        <v>0</v>
      </c>
      <c r="Q9045">
        <v>1</v>
      </c>
    </row>
    <row r="9046" spans="1:17" x14ac:dyDescent="0.25">
      <c r="A9046" t="s">
        <v>14819</v>
      </c>
      <c r="B9046" t="s">
        <v>72</v>
      </c>
      <c r="C9046" t="s">
        <v>110</v>
      </c>
      <c r="D9046" t="s">
        <v>526</v>
      </c>
      <c r="E9046" t="s">
        <v>563</v>
      </c>
      <c r="F9046" t="s">
        <v>395</v>
      </c>
      <c r="G9046">
        <v>0</v>
      </c>
      <c r="H9046">
        <v>0</v>
      </c>
      <c r="I9046">
        <v>0</v>
      </c>
      <c r="J9046">
        <v>0</v>
      </c>
      <c r="K9046">
        <v>0</v>
      </c>
      <c r="L9046">
        <v>0</v>
      </c>
      <c r="M9046">
        <v>0</v>
      </c>
      <c r="N9046">
        <v>15</v>
      </c>
      <c r="O9046">
        <v>14</v>
      </c>
      <c r="P9046">
        <v>0</v>
      </c>
      <c r="Q9046">
        <v>1</v>
      </c>
    </row>
    <row r="9047" spans="1:17" x14ac:dyDescent="0.25">
      <c r="A9047" t="s">
        <v>14820</v>
      </c>
      <c r="B9047" t="s">
        <v>72</v>
      </c>
      <c r="C9047" t="s">
        <v>110</v>
      </c>
      <c r="D9047" t="s">
        <v>526</v>
      </c>
      <c r="E9047" t="s">
        <v>563</v>
      </c>
      <c r="F9047" t="s">
        <v>525</v>
      </c>
      <c r="G9047">
        <v>27</v>
      </c>
      <c r="H9047">
        <v>0</v>
      </c>
      <c r="I9047">
        <v>0</v>
      </c>
      <c r="J9047">
        <v>0</v>
      </c>
      <c r="K9047">
        <v>0</v>
      </c>
      <c r="L9047">
        <v>0</v>
      </c>
      <c r="M9047">
        <v>0</v>
      </c>
      <c r="N9047">
        <v>0</v>
      </c>
      <c r="O9047">
        <v>0</v>
      </c>
      <c r="P9047">
        <v>0</v>
      </c>
      <c r="Q9047">
        <v>0</v>
      </c>
    </row>
    <row r="9048" spans="1:17" x14ac:dyDescent="0.25">
      <c r="A9048" t="s">
        <v>26726</v>
      </c>
      <c r="B9048" t="s">
        <v>72</v>
      </c>
      <c r="C9048" t="s">
        <v>110</v>
      </c>
      <c r="D9048" t="s">
        <v>526</v>
      </c>
      <c r="E9048" t="s">
        <v>21471</v>
      </c>
      <c r="F9048" t="s">
        <v>396</v>
      </c>
      <c r="G9048">
        <v>0</v>
      </c>
      <c r="H9048">
        <v>52</v>
      </c>
      <c r="I9048">
        <v>0</v>
      </c>
      <c r="J9048">
        <v>43</v>
      </c>
      <c r="K9048">
        <v>7</v>
      </c>
      <c r="L9048">
        <v>2</v>
      </c>
      <c r="M9048">
        <v>0</v>
      </c>
      <c r="N9048">
        <v>0</v>
      </c>
      <c r="O9048">
        <v>0</v>
      </c>
      <c r="P9048">
        <v>0</v>
      </c>
      <c r="Q9048">
        <v>0</v>
      </c>
    </row>
    <row r="9049" spans="1:17" x14ac:dyDescent="0.25">
      <c r="A9049" t="s">
        <v>26727</v>
      </c>
      <c r="B9049" t="s">
        <v>72</v>
      </c>
      <c r="C9049" t="s">
        <v>110</v>
      </c>
      <c r="D9049" t="s">
        <v>526</v>
      </c>
      <c r="E9049" t="s">
        <v>21471</v>
      </c>
      <c r="F9049" t="s">
        <v>4236</v>
      </c>
      <c r="G9049">
        <v>0</v>
      </c>
      <c r="H9049">
        <v>52</v>
      </c>
      <c r="I9049">
        <v>0</v>
      </c>
      <c r="J9049">
        <v>43</v>
      </c>
      <c r="K9049">
        <v>6</v>
      </c>
      <c r="L9049">
        <v>3</v>
      </c>
      <c r="M9049">
        <v>0</v>
      </c>
      <c r="N9049">
        <v>0</v>
      </c>
      <c r="O9049">
        <v>0</v>
      </c>
      <c r="P9049">
        <v>0</v>
      </c>
      <c r="Q9049">
        <v>0</v>
      </c>
    </row>
    <row r="9050" spans="1:17" x14ac:dyDescent="0.25">
      <c r="A9050" t="s">
        <v>26728</v>
      </c>
      <c r="B9050" t="s">
        <v>72</v>
      </c>
      <c r="C9050" t="s">
        <v>110</v>
      </c>
      <c r="D9050" t="s">
        <v>526</v>
      </c>
      <c r="E9050" t="s">
        <v>21471</v>
      </c>
      <c r="F9050" t="s">
        <v>4238</v>
      </c>
      <c r="G9050">
        <v>0</v>
      </c>
      <c r="H9050">
        <v>0</v>
      </c>
      <c r="I9050">
        <v>0</v>
      </c>
      <c r="J9050">
        <v>0</v>
      </c>
      <c r="K9050">
        <v>0</v>
      </c>
      <c r="L9050">
        <v>0</v>
      </c>
      <c r="M9050">
        <v>52</v>
      </c>
      <c r="N9050">
        <v>0</v>
      </c>
      <c r="O9050">
        <v>0</v>
      </c>
      <c r="P9050">
        <v>0</v>
      </c>
      <c r="Q9050">
        <v>0</v>
      </c>
    </row>
    <row r="9051" spans="1:17" x14ac:dyDescent="0.25">
      <c r="A9051" t="s">
        <v>26729</v>
      </c>
      <c r="B9051" t="s">
        <v>72</v>
      </c>
      <c r="C9051" t="s">
        <v>110</v>
      </c>
      <c r="D9051" t="s">
        <v>526</v>
      </c>
      <c r="E9051" t="s">
        <v>21471</v>
      </c>
      <c r="F9051" t="s">
        <v>397</v>
      </c>
      <c r="G9051">
        <v>0</v>
      </c>
      <c r="H9051">
        <v>52</v>
      </c>
      <c r="I9051">
        <v>0</v>
      </c>
      <c r="J9051">
        <v>43</v>
      </c>
      <c r="K9051">
        <v>6</v>
      </c>
      <c r="L9051">
        <v>3</v>
      </c>
      <c r="M9051">
        <v>0</v>
      </c>
      <c r="N9051">
        <v>0</v>
      </c>
      <c r="O9051">
        <v>0</v>
      </c>
      <c r="P9051">
        <v>0</v>
      </c>
      <c r="Q9051">
        <v>0</v>
      </c>
    </row>
    <row r="9052" spans="1:17" x14ac:dyDescent="0.25">
      <c r="A9052" t="s">
        <v>26730</v>
      </c>
      <c r="B9052" t="s">
        <v>72</v>
      </c>
      <c r="C9052" t="s">
        <v>110</v>
      </c>
      <c r="D9052" t="s">
        <v>526</v>
      </c>
      <c r="E9052" t="s">
        <v>21471</v>
      </c>
      <c r="F9052" t="s">
        <v>398</v>
      </c>
      <c r="G9052">
        <v>0</v>
      </c>
      <c r="H9052">
        <v>52</v>
      </c>
      <c r="I9052">
        <v>0</v>
      </c>
      <c r="J9052">
        <v>43</v>
      </c>
      <c r="K9052">
        <v>6</v>
      </c>
      <c r="L9052">
        <v>3</v>
      </c>
      <c r="M9052">
        <v>0</v>
      </c>
      <c r="N9052">
        <v>0</v>
      </c>
      <c r="O9052">
        <v>0</v>
      </c>
      <c r="P9052">
        <v>0</v>
      </c>
      <c r="Q9052">
        <v>0</v>
      </c>
    </row>
    <row r="9053" spans="1:17" x14ac:dyDescent="0.25">
      <c r="A9053" t="s">
        <v>26731</v>
      </c>
      <c r="B9053" t="s">
        <v>72</v>
      </c>
      <c r="C9053" t="s">
        <v>110</v>
      </c>
      <c r="D9053" t="s">
        <v>526</v>
      </c>
      <c r="E9053" t="s">
        <v>21471</v>
      </c>
      <c r="F9053" t="s">
        <v>4242</v>
      </c>
      <c r="G9053">
        <v>0</v>
      </c>
      <c r="H9053">
        <v>0</v>
      </c>
      <c r="I9053">
        <v>0</v>
      </c>
      <c r="J9053">
        <v>0</v>
      </c>
      <c r="K9053">
        <v>0</v>
      </c>
      <c r="L9053">
        <v>0</v>
      </c>
      <c r="M9053">
        <v>52</v>
      </c>
      <c r="N9053">
        <v>0</v>
      </c>
      <c r="O9053">
        <v>0</v>
      </c>
      <c r="P9053">
        <v>0</v>
      </c>
      <c r="Q9053">
        <v>0</v>
      </c>
    </row>
    <row r="9054" spans="1:17" x14ac:dyDescent="0.25">
      <c r="A9054" t="s">
        <v>26732</v>
      </c>
      <c r="B9054" t="s">
        <v>72</v>
      </c>
      <c r="C9054" t="s">
        <v>110</v>
      </c>
      <c r="D9054" t="s">
        <v>526</v>
      </c>
      <c r="E9054" t="s">
        <v>21471</v>
      </c>
      <c r="F9054" t="s">
        <v>399</v>
      </c>
      <c r="G9054">
        <v>0</v>
      </c>
      <c r="H9054">
        <v>52</v>
      </c>
      <c r="I9054">
        <v>0</v>
      </c>
      <c r="J9054">
        <v>43</v>
      </c>
      <c r="K9054">
        <v>7</v>
      </c>
      <c r="L9054">
        <v>2</v>
      </c>
      <c r="M9054">
        <v>0</v>
      </c>
      <c r="N9054">
        <v>0</v>
      </c>
      <c r="O9054">
        <v>0</v>
      </c>
      <c r="P9054">
        <v>0</v>
      </c>
      <c r="Q9054">
        <v>0</v>
      </c>
    </row>
    <row r="9055" spans="1:17" x14ac:dyDescent="0.25">
      <c r="A9055" t="s">
        <v>26733</v>
      </c>
      <c r="B9055" t="s">
        <v>72</v>
      </c>
      <c r="C9055" t="s">
        <v>110</v>
      </c>
      <c r="D9055" t="s">
        <v>526</v>
      </c>
      <c r="E9055" t="s">
        <v>21471</v>
      </c>
      <c r="F9055" t="s">
        <v>4245</v>
      </c>
      <c r="G9055">
        <v>0</v>
      </c>
      <c r="H9055">
        <v>0</v>
      </c>
      <c r="I9055">
        <v>0</v>
      </c>
      <c r="J9055">
        <v>0</v>
      </c>
      <c r="K9055">
        <v>0</v>
      </c>
      <c r="L9055">
        <v>0</v>
      </c>
      <c r="M9055">
        <v>52</v>
      </c>
      <c r="N9055">
        <v>0</v>
      </c>
      <c r="O9055">
        <v>0</v>
      </c>
      <c r="P9055">
        <v>0</v>
      </c>
      <c r="Q9055">
        <v>0</v>
      </c>
    </row>
    <row r="9056" spans="1:17" x14ac:dyDescent="0.25">
      <c r="A9056" t="s">
        <v>26734</v>
      </c>
      <c r="B9056" t="s">
        <v>72</v>
      </c>
      <c r="C9056" t="s">
        <v>110</v>
      </c>
      <c r="D9056" t="s">
        <v>526</v>
      </c>
      <c r="E9056" t="s">
        <v>21471</v>
      </c>
      <c r="F9056" t="s">
        <v>394</v>
      </c>
      <c r="G9056">
        <v>0</v>
      </c>
      <c r="H9056">
        <v>0</v>
      </c>
      <c r="I9056">
        <v>0</v>
      </c>
      <c r="J9056">
        <v>0</v>
      </c>
      <c r="K9056">
        <v>0</v>
      </c>
      <c r="L9056">
        <v>0</v>
      </c>
      <c r="M9056">
        <v>0</v>
      </c>
      <c r="N9056">
        <v>30</v>
      </c>
      <c r="O9056">
        <v>29</v>
      </c>
      <c r="P9056">
        <v>1</v>
      </c>
      <c r="Q9056">
        <v>0</v>
      </c>
    </row>
    <row r="9057" spans="1:17" x14ac:dyDescent="0.25">
      <c r="A9057" t="s">
        <v>26735</v>
      </c>
      <c r="B9057" t="s">
        <v>72</v>
      </c>
      <c r="C9057" t="s">
        <v>110</v>
      </c>
      <c r="D9057" t="s">
        <v>526</v>
      </c>
      <c r="E9057" t="s">
        <v>21471</v>
      </c>
      <c r="F9057" t="s">
        <v>395</v>
      </c>
      <c r="G9057">
        <v>0</v>
      </c>
      <c r="H9057">
        <v>0</v>
      </c>
      <c r="I9057">
        <v>0</v>
      </c>
      <c r="J9057">
        <v>0</v>
      </c>
      <c r="K9057">
        <v>0</v>
      </c>
      <c r="L9057">
        <v>0</v>
      </c>
      <c r="M9057">
        <v>0</v>
      </c>
      <c r="N9057">
        <v>24</v>
      </c>
      <c r="O9057">
        <v>23</v>
      </c>
      <c r="P9057">
        <v>1</v>
      </c>
      <c r="Q9057">
        <v>0</v>
      </c>
    </row>
    <row r="9058" spans="1:17" x14ac:dyDescent="0.25">
      <c r="A9058" t="s">
        <v>26736</v>
      </c>
      <c r="B9058" t="s">
        <v>72</v>
      </c>
      <c r="C9058" t="s">
        <v>110</v>
      </c>
      <c r="D9058" t="s">
        <v>526</v>
      </c>
      <c r="E9058" t="s">
        <v>21471</v>
      </c>
      <c r="F9058" t="s">
        <v>525</v>
      </c>
      <c r="G9058">
        <v>52</v>
      </c>
      <c r="H9058">
        <v>0</v>
      </c>
      <c r="I9058">
        <v>0</v>
      </c>
      <c r="J9058">
        <v>0</v>
      </c>
      <c r="K9058">
        <v>0</v>
      </c>
      <c r="L9058">
        <v>0</v>
      </c>
      <c r="M9058">
        <v>0</v>
      </c>
      <c r="N9058">
        <v>0</v>
      </c>
      <c r="O9058">
        <v>0</v>
      </c>
      <c r="P9058">
        <v>0</v>
      </c>
      <c r="Q9058">
        <v>0</v>
      </c>
    </row>
    <row r="9059" spans="1:17" x14ac:dyDescent="0.25">
      <c r="A9059" t="s">
        <v>14821</v>
      </c>
      <c r="B9059" t="s">
        <v>72</v>
      </c>
      <c r="C9059" t="s">
        <v>110</v>
      </c>
      <c r="D9059" t="s">
        <v>527</v>
      </c>
      <c r="E9059" t="s">
        <v>563</v>
      </c>
      <c r="F9059" t="s">
        <v>528</v>
      </c>
      <c r="G9059">
        <v>0</v>
      </c>
      <c r="H9059">
        <v>0</v>
      </c>
      <c r="I9059">
        <v>0</v>
      </c>
      <c r="J9059">
        <v>0</v>
      </c>
      <c r="K9059">
        <v>0</v>
      </c>
      <c r="L9059">
        <v>0</v>
      </c>
      <c r="M9059">
        <v>0</v>
      </c>
      <c r="N9059">
        <v>3</v>
      </c>
      <c r="O9059">
        <v>3</v>
      </c>
      <c r="P9059">
        <v>0</v>
      </c>
      <c r="Q9059">
        <v>0</v>
      </c>
    </row>
    <row r="9060" spans="1:17" x14ac:dyDescent="0.25">
      <c r="A9060" t="s">
        <v>14822</v>
      </c>
      <c r="B9060" t="s">
        <v>72</v>
      </c>
      <c r="C9060" t="s">
        <v>110</v>
      </c>
      <c r="D9060" t="s">
        <v>527</v>
      </c>
      <c r="E9060" t="s">
        <v>563</v>
      </c>
      <c r="F9060" t="s">
        <v>525</v>
      </c>
      <c r="G9060">
        <v>3</v>
      </c>
      <c r="H9060">
        <v>0</v>
      </c>
      <c r="I9060">
        <v>0</v>
      </c>
      <c r="J9060">
        <v>0</v>
      </c>
      <c r="K9060">
        <v>0</v>
      </c>
      <c r="L9060">
        <v>0</v>
      </c>
      <c r="M9060">
        <v>0</v>
      </c>
      <c r="N9060">
        <v>0</v>
      </c>
      <c r="O9060">
        <v>0</v>
      </c>
      <c r="P9060">
        <v>0</v>
      </c>
      <c r="Q9060">
        <v>0</v>
      </c>
    </row>
    <row r="9061" spans="1:17" x14ac:dyDescent="0.25">
      <c r="A9061" t="s">
        <v>27172</v>
      </c>
      <c r="B9061" t="s">
        <v>72</v>
      </c>
      <c r="C9061" t="s">
        <v>110</v>
      </c>
      <c r="D9061" t="s">
        <v>527</v>
      </c>
      <c r="E9061" t="s">
        <v>21471</v>
      </c>
      <c r="F9061" t="s">
        <v>528</v>
      </c>
      <c r="G9061">
        <v>0</v>
      </c>
      <c r="H9061">
        <v>0</v>
      </c>
      <c r="I9061">
        <v>0</v>
      </c>
      <c r="J9061">
        <v>0</v>
      </c>
      <c r="K9061">
        <v>0</v>
      </c>
      <c r="L9061">
        <v>0</v>
      </c>
      <c r="M9061">
        <v>0</v>
      </c>
      <c r="N9061">
        <v>8</v>
      </c>
      <c r="O9061">
        <v>6</v>
      </c>
      <c r="P9061">
        <v>2</v>
      </c>
      <c r="Q9061">
        <v>0</v>
      </c>
    </row>
    <row r="9062" spans="1:17" x14ac:dyDescent="0.25">
      <c r="A9062" t="s">
        <v>27322</v>
      </c>
      <c r="B9062" t="s">
        <v>74</v>
      </c>
      <c r="C9062" t="s">
        <v>199</v>
      </c>
      <c r="D9062" t="s">
        <v>526</v>
      </c>
      <c r="E9062" t="s">
        <v>21471</v>
      </c>
      <c r="F9062" t="s">
        <v>396</v>
      </c>
      <c r="G9062">
        <v>0</v>
      </c>
      <c r="H9062">
        <v>14</v>
      </c>
      <c r="I9062">
        <v>1</v>
      </c>
      <c r="J9062">
        <v>12</v>
      </c>
      <c r="K9062">
        <v>0</v>
      </c>
      <c r="L9062">
        <v>1</v>
      </c>
      <c r="M9062">
        <v>0</v>
      </c>
      <c r="N9062">
        <v>0</v>
      </c>
      <c r="O9062">
        <v>0</v>
      </c>
      <c r="P9062">
        <v>0</v>
      </c>
      <c r="Q9062">
        <v>0</v>
      </c>
    </row>
    <row r="9063" spans="1:17" x14ac:dyDescent="0.25">
      <c r="A9063" t="s">
        <v>14261</v>
      </c>
      <c r="B9063" t="s">
        <v>73</v>
      </c>
      <c r="C9063" t="s">
        <v>109</v>
      </c>
      <c r="D9063" t="s">
        <v>526</v>
      </c>
      <c r="E9063" t="s">
        <v>563</v>
      </c>
      <c r="F9063" t="s">
        <v>4242</v>
      </c>
      <c r="G9063">
        <v>0</v>
      </c>
      <c r="H9063">
        <v>0</v>
      </c>
      <c r="I9063">
        <v>0</v>
      </c>
      <c r="J9063">
        <v>0</v>
      </c>
      <c r="K9063">
        <v>0</v>
      </c>
      <c r="L9063">
        <v>0</v>
      </c>
      <c r="M9063">
        <v>17</v>
      </c>
      <c r="N9063">
        <v>0</v>
      </c>
      <c r="O9063">
        <v>0</v>
      </c>
      <c r="P9063">
        <v>0</v>
      </c>
      <c r="Q9063">
        <v>0</v>
      </c>
    </row>
    <row r="9064" spans="1:17" x14ac:dyDescent="0.25">
      <c r="A9064" t="s">
        <v>18720</v>
      </c>
      <c r="B9064" t="s">
        <v>73</v>
      </c>
      <c r="C9064" t="s">
        <v>109</v>
      </c>
      <c r="D9064" t="s">
        <v>526</v>
      </c>
      <c r="E9064" t="s">
        <v>563</v>
      </c>
      <c r="F9064" t="s">
        <v>399</v>
      </c>
      <c r="G9064">
        <v>0</v>
      </c>
      <c r="H9064">
        <v>17</v>
      </c>
      <c r="I9064">
        <v>1</v>
      </c>
      <c r="J9064">
        <v>15</v>
      </c>
      <c r="K9064">
        <v>0</v>
      </c>
      <c r="L9064">
        <v>1</v>
      </c>
      <c r="M9064">
        <v>0</v>
      </c>
      <c r="N9064">
        <v>0</v>
      </c>
      <c r="O9064">
        <v>0</v>
      </c>
      <c r="P9064">
        <v>0</v>
      </c>
      <c r="Q9064">
        <v>0</v>
      </c>
    </row>
    <row r="9065" spans="1:17" x14ac:dyDescent="0.25">
      <c r="A9065" t="s">
        <v>18721</v>
      </c>
      <c r="B9065" t="s">
        <v>73</v>
      </c>
      <c r="C9065" t="s">
        <v>109</v>
      </c>
      <c r="D9065" t="s">
        <v>526</v>
      </c>
      <c r="E9065" t="s">
        <v>563</v>
      </c>
      <c r="F9065" t="s">
        <v>4245</v>
      </c>
      <c r="G9065">
        <v>0</v>
      </c>
      <c r="H9065">
        <v>0</v>
      </c>
      <c r="I9065">
        <v>0</v>
      </c>
      <c r="J9065">
        <v>0</v>
      </c>
      <c r="K9065">
        <v>0</v>
      </c>
      <c r="L9065">
        <v>0</v>
      </c>
      <c r="M9065">
        <v>17</v>
      </c>
      <c r="N9065">
        <v>0</v>
      </c>
      <c r="O9065">
        <v>0</v>
      </c>
      <c r="P9065">
        <v>0</v>
      </c>
      <c r="Q9065">
        <v>0</v>
      </c>
    </row>
    <row r="9066" spans="1:17" x14ac:dyDescent="0.25">
      <c r="A9066" t="s">
        <v>18722</v>
      </c>
      <c r="B9066" t="s">
        <v>73</v>
      </c>
      <c r="C9066" t="s">
        <v>109</v>
      </c>
      <c r="D9066" t="s">
        <v>526</v>
      </c>
      <c r="E9066" t="s">
        <v>563</v>
      </c>
      <c r="F9066" t="s">
        <v>394</v>
      </c>
      <c r="G9066">
        <v>0</v>
      </c>
      <c r="H9066">
        <v>0</v>
      </c>
      <c r="I9066">
        <v>0</v>
      </c>
      <c r="J9066">
        <v>0</v>
      </c>
      <c r="K9066">
        <v>0</v>
      </c>
      <c r="L9066">
        <v>0</v>
      </c>
      <c r="M9066">
        <v>0</v>
      </c>
      <c r="N9066">
        <v>17</v>
      </c>
      <c r="O9066">
        <v>16</v>
      </c>
      <c r="P9066">
        <v>0</v>
      </c>
      <c r="Q9066">
        <v>1</v>
      </c>
    </row>
    <row r="9067" spans="1:17" x14ac:dyDescent="0.25">
      <c r="A9067" t="s">
        <v>18723</v>
      </c>
      <c r="B9067" t="s">
        <v>73</v>
      </c>
      <c r="C9067" t="s">
        <v>109</v>
      </c>
      <c r="D9067" t="s">
        <v>526</v>
      </c>
      <c r="E9067" t="s">
        <v>563</v>
      </c>
      <c r="F9067" t="s">
        <v>395</v>
      </c>
      <c r="G9067">
        <v>0</v>
      </c>
      <c r="H9067">
        <v>0</v>
      </c>
      <c r="I9067">
        <v>0</v>
      </c>
      <c r="J9067">
        <v>0</v>
      </c>
      <c r="K9067">
        <v>0</v>
      </c>
      <c r="L9067">
        <v>0</v>
      </c>
      <c r="M9067">
        <v>0</v>
      </c>
      <c r="N9067">
        <v>16</v>
      </c>
      <c r="O9067">
        <v>15</v>
      </c>
      <c r="P9067">
        <v>0</v>
      </c>
      <c r="Q9067">
        <v>1</v>
      </c>
    </row>
    <row r="9068" spans="1:17" x14ac:dyDescent="0.25">
      <c r="A9068" t="s">
        <v>18724</v>
      </c>
      <c r="B9068" t="s">
        <v>73</v>
      </c>
      <c r="C9068" t="s">
        <v>109</v>
      </c>
      <c r="D9068" t="s">
        <v>526</v>
      </c>
      <c r="E9068" t="s">
        <v>563</v>
      </c>
      <c r="F9068" t="s">
        <v>525</v>
      </c>
      <c r="G9068">
        <v>17</v>
      </c>
      <c r="H9068">
        <v>0</v>
      </c>
      <c r="I9068">
        <v>0</v>
      </c>
      <c r="J9068">
        <v>0</v>
      </c>
      <c r="K9068">
        <v>0</v>
      </c>
      <c r="L9068">
        <v>0</v>
      </c>
      <c r="M9068">
        <v>0</v>
      </c>
      <c r="N9068">
        <v>0</v>
      </c>
      <c r="O9068">
        <v>0</v>
      </c>
      <c r="P9068">
        <v>0</v>
      </c>
      <c r="Q9068">
        <v>0</v>
      </c>
    </row>
    <row r="9069" spans="1:17" x14ac:dyDescent="0.25">
      <c r="A9069" t="s">
        <v>27323</v>
      </c>
      <c r="B9069" t="s">
        <v>73</v>
      </c>
      <c r="C9069" t="s">
        <v>109</v>
      </c>
      <c r="D9069" t="s">
        <v>526</v>
      </c>
      <c r="E9069" t="s">
        <v>21471</v>
      </c>
      <c r="F9069" t="s">
        <v>396</v>
      </c>
      <c r="G9069">
        <v>0</v>
      </c>
      <c r="H9069">
        <v>31</v>
      </c>
      <c r="I9069">
        <v>0</v>
      </c>
      <c r="J9069">
        <v>31</v>
      </c>
      <c r="K9069">
        <v>0</v>
      </c>
      <c r="L9069">
        <v>0</v>
      </c>
      <c r="M9069">
        <v>0</v>
      </c>
      <c r="N9069">
        <v>0</v>
      </c>
      <c r="O9069">
        <v>0</v>
      </c>
      <c r="P9069">
        <v>0</v>
      </c>
      <c r="Q9069">
        <v>0</v>
      </c>
    </row>
    <row r="9070" spans="1:17" x14ac:dyDescent="0.25">
      <c r="A9070" t="s">
        <v>27324</v>
      </c>
      <c r="B9070" t="s">
        <v>73</v>
      </c>
      <c r="C9070" t="s">
        <v>109</v>
      </c>
      <c r="D9070" t="s">
        <v>526</v>
      </c>
      <c r="E9070" t="s">
        <v>21471</v>
      </c>
      <c r="F9070" t="s">
        <v>4236</v>
      </c>
      <c r="G9070">
        <v>0</v>
      </c>
      <c r="H9070">
        <v>31</v>
      </c>
      <c r="I9070">
        <v>0</v>
      </c>
      <c r="J9070">
        <v>31</v>
      </c>
      <c r="K9070">
        <v>0</v>
      </c>
      <c r="L9070">
        <v>0</v>
      </c>
      <c r="M9070">
        <v>0</v>
      </c>
      <c r="N9070">
        <v>0</v>
      </c>
      <c r="O9070">
        <v>0</v>
      </c>
      <c r="P9070">
        <v>0</v>
      </c>
      <c r="Q9070">
        <v>0</v>
      </c>
    </row>
    <row r="9071" spans="1:17" x14ac:dyDescent="0.25">
      <c r="A9071" t="s">
        <v>27325</v>
      </c>
      <c r="B9071" t="s">
        <v>73</v>
      </c>
      <c r="C9071" t="s">
        <v>109</v>
      </c>
      <c r="D9071" t="s">
        <v>526</v>
      </c>
      <c r="E9071" t="s">
        <v>21471</v>
      </c>
      <c r="F9071" t="s">
        <v>4238</v>
      </c>
      <c r="G9071">
        <v>0</v>
      </c>
      <c r="H9071">
        <v>0</v>
      </c>
      <c r="I9071">
        <v>0</v>
      </c>
      <c r="J9071">
        <v>0</v>
      </c>
      <c r="K9071">
        <v>0</v>
      </c>
      <c r="L9071">
        <v>0</v>
      </c>
      <c r="M9071">
        <v>31</v>
      </c>
      <c r="N9071">
        <v>0</v>
      </c>
      <c r="O9071">
        <v>0</v>
      </c>
      <c r="P9071">
        <v>0</v>
      </c>
      <c r="Q9071">
        <v>0</v>
      </c>
    </row>
    <row r="9072" spans="1:17" x14ac:dyDescent="0.25">
      <c r="A9072" t="s">
        <v>27326</v>
      </c>
      <c r="B9072" t="s">
        <v>73</v>
      </c>
      <c r="C9072" t="s">
        <v>109</v>
      </c>
      <c r="D9072" t="s">
        <v>526</v>
      </c>
      <c r="E9072" t="s">
        <v>21471</v>
      </c>
      <c r="F9072" t="s">
        <v>397</v>
      </c>
      <c r="G9072">
        <v>0</v>
      </c>
      <c r="H9072">
        <v>31</v>
      </c>
      <c r="I9072">
        <v>0</v>
      </c>
      <c r="J9072">
        <v>31</v>
      </c>
      <c r="K9072">
        <v>0</v>
      </c>
      <c r="L9072">
        <v>0</v>
      </c>
      <c r="M9072">
        <v>0</v>
      </c>
      <c r="N9072">
        <v>0</v>
      </c>
      <c r="O9072">
        <v>0</v>
      </c>
      <c r="P9072">
        <v>0</v>
      </c>
      <c r="Q9072">
        <v>0</v>
      </c>
    </row>
    <row r="9073" spans="1:17" x14ac:dyDescent="0.25">
      <c r="A9073" t="s">
        <v>27327</v>
      </c>
      <c r="B9073" t="s">
        <v>73</v>
      </c>
      <c r="C9073" t="s">
        <v>109</v>
      </c>
      <c r="D9073" t="s">
        <v>526</v>
      </c>
      <c r="E9073" t="s">
        <v>21471</v>
      </c>
      <c r="F9073" t="s">
        <v>398</v>
      </c>
      <c r="G9073">
        <v>0</v>
      </c>
      <c r="H9073">
        <v>31</v>
      </c>
      <c r="I9073">
        <v>0</v>
      </c>
      <c r="J9073">
        <v>31</v>
      </c>
      <c r="K9073">
        <v>0</v>
      </c>
      <c r="L9073">
        <v>0</v>
      </c>
      <c r="M9073">
        <v>0</v>
      </c>
      <c r="N9073">
        <v>0</v>
      </c>
      <c r="O9073">
        <v>0</v>
      </c>
      <c r="P9073">
        <v>0</v>
      </c>
      <c r="Q9073">
        <v>0</v>
      </c>
    </row>
    <row r="9074" spans="1:17" x14ac:dyDescent="0.25">
      <c r="A9074" t="s">
        <v>27328</v>
      </c>
      <c r="B9074" t="s">
        <v>73</v>
      </c>
      <c r="C9074" t="s">
        <v>109</v>
      </c>
      <c r="D9074" t="s">
        <v>526</v>
      </c>
      <c r="E9074" t="s">
        <v>21471</v>
      </c>
      <c r="F9074" t="s">
        <v>4242</v>
      </c>
      <c r="G9074">
        <v>0</v>
      </c>
      <c r="H9074">
        <v>0</v>
      </c>
      <c r="I9074">
        <v>0</v>
      </c>
      <c r="J9074">
        <v>0</v>
      </c>
      <c r="K9074">
        <v>0</v>
      </c>
      <c r="L9074">
        <v>0</v>
      </c>
      <c r="M9074">
        <v>31</v>
      </c>
      <c r="N9074">
        <v>0</v>
      </c>
      <c r="O9074">
        <v>0</v>
      </c>
      <c r="P9074">
        <v>0</v>
      </c>
      <c r="Q9074">
        <v>0</v>
      </c>
    </row>
    <row r="9075" spans="1:17" x14ac:dyDescent="0.25">
      <c r="A9075" t="s">
        <v>27329</v>
      </c>
      <c r="B9075" t="s">
        <v>73</v>
      </c>
      <c r="C9075" t="s">
        <v>109</v>
      </c>
      <c r="D9075" t="s">
        <v>526</v>
      </c>
      <c r="E9075" t="s">
        <v>21471</v>
      </c>
      <c r="F9075" t="s">
        <v>399</v>
      </c>
      <c r="G9075">
        <v>0</v>
      </c>
      <c r="H9075">
        <v>31</v>
      </c>
      <c r="I9075">
        <v>0</v>
      </c>
      <c r="J9075">
        <v>31</v>
      </c>
      <c r="K9075">
        <v>0</v>
      </c>
      <c r="L9075">
        <v>0</v>
      </c>
      <c r="M9075">
        <v>0</v>
      </c>
      <c r="N9075">
        <v>0</v>
      </c>
      <c r="O9075">
        <v>0</v>
      </c>
      <c r="P9075">
        <v>0</v>
      </c>
      <c r="Q9075">
        <v>0</v>
      </c>
    </row>
    <row r="9076" spans="1:17" x14ac:dyDescent="0.25">
      <c r="A9076" t="s">
        <v>27330</v>
      </c>
      <c r="B9076" t="s">
        <v>73</v>
      </c>
      <c r="C9076" t="s">
        <v>109</v>
      </c>
      <c r="D9076" t="s">
        <v>526</v>
      </c>
      <c r="E9076" t="s">
        <v>21471</v>
      </c>
      <c r="F9076" t="s">
        <v>4245</v>
      </c>
      <c r="G9076">
        <v>0</v>
      </c>
      <c r="H9076">
        <v>0</v>
      </c>
      <c r="I9076">
        <v>0</v>
      </c>
      <c r="J9076">
        <v>0</v>
      </c>
      <c r="K9076">
        <v>0</v>
      </c>
      <c r="L9076">
        <v>0</v>
      </c>
      <c r="M9076">
        <v>31</v>
      </c>
      <c r="N9076">
        <v>0</v>
      </c>
      <c r="O9076">
        <v>0</v>
      </c>
      <c r="P9076">
        <v>0</v>
      </c>
      <c r="Q9076">
        <v>0</v>
      </c>
    </row>
    <row r="9077" spans="1:17" x14ac:dyDescent="0.25">
      <c r="A9077" t="s">
        <v>27331</v>
      </c>
      <c r="B9077" t="s">
        <v>73</v>
      </c>
      <c r="C9077" t="s">
        <v>109</v>
      </c>
      <c r="D9077" t="s">
        <v>526</v>
      </c>
      <c r="E9077" t="s">
        <v>21471</v>
      </c>
      <c r="F9077" t="s">
        <v>394</v>
      </c>
      <c r="G9077">
        <v>0</v>
      </c>
      <c r="H9077">
        <v>0</v>
      </c>
      <c r="I9077">
        <v>0</v>
      </c>
      <c r="J9077">
        <v>0</v>
      </c>
      <c r="K9077">
        <v>0</v>
      </c>
      <c r="L9077">
        <v>0</v>
      </c>
      <c r="M9077">
        <v>0</v>
      </c>
      <c r="N9077">
        <v>31</v>
      </c>
      <c r="O9077">
        <v>31</v>
      </c>
      <c r="P9077">
        <v>0</v>
      </c>
      <c r="Q9077">
        <v>0</v>
      </c>
    </row>
    <row r="9078" spans="1:17" x14ac:dyDescent="0.25">
      <c r="A9078" t="s">
        <v>27332</v>
      </c>
      <c r="B9078" t="s">
        <v>73</v>
      </c>
      <c r="C9078" t="s">
        <v>109</v>
      </c>
      <c r="D9078" t="s">
        <v>526</v>
      </c>
      <c r="E9078" t="s">
        <v>21471</v>
      </c>
      <c r="F9078" t="s">
        <v>395</v>
      </c>
      <c r="G9078">
        <v>0</v>
      </c>
      <c r="H9078">
        <v>0</v>
      </c>
      <c r="I9078">
        <v>0</v>
      </c>
      <c r="J9078">
        <v>0</v>
      </c>
      <c r="K9078">
        <v>0</v>
      </c>
      <c r="L9078">
        <v>0</v>
      </c>
      <c r="M9078">
        <v>0</v>
      </c>
      <c r="N9078">
        <v>24</v>
      </c>
      <c r="O9078">
        <v>24</v>
      </c>
      <c r="P9078">
        <v>0</v>
      </c>
      <c r="Q9078">
        <v>0</v>
      </c>
    </row>
    <row r="9079" spans="1:17" x14ac:dyDescent="0.25">
      <c r="A9079" t="s">
        <v>27333</v>
      </c>
      <c r="B9079" t="s">
        <v>73</v>
      </c>
      <c r="C9079" t="s">
        <v>109</v>
      </c>
      <c r="D9079" t="s">
        <v>526</v>
      </c>
      <c r="E9079" t="s">
        <v>21471</v>
      </c>
      <c r="F9079" t="s">
        <v>525</v>
      </c>
      <c r="G9079">
        <v>31</v>
      </c>
      <c r="H9079">
        <v>0</v>
      </c>
      <c r="I9079">
        <v>0</v>
      </c>
      <c r="J9079">
        <v>0</v>
      </c>
      <c r="K9079">
        <v>0</v>
      </c>
      <c r="L9079">
        <v>0</v>
      </c>
      <c r="M9079">
        <v>0</v>
      </c>
      <c r="N9079">
        <v>0</v>
      </c>
      <c r="O9079">
        <v>0</v>
      </c>
      <c r="P9079">
        <v>0</v>
      </c>
      <c r="Q9079">
        <v>0</v>
      </c>
    </row>
    <row r="9080" spans="1:17" x14ac:dyDescent="0.25">
      <c r="A9080" t="s">
        <v>19060</v>
      </c>
      <c r="B9080" t="s">
        <v>73</v>
      </c>
      <c r="C9080" t="s">
        <v>109</v>
      </c>
      <c r="D9080" t="s">
        <v>527</v>
      </c>
      <c r="E9080" t="s">
        <v>563</v>
      </c>
      <c r="F9080" t="s">
        <v>528</v>
      </c>
      <c r="G9080">
        <v>0</v>
      </c>
      <c r="H9080">
        <v>0</v>
      </c>
      <c r="I9080">
        <v>0</v>
      </c>
      <c r="J9080">
        <v>0</v>
      </c>
      <c r="K9080">
        <v>0</v>
      </c>
      <c r="L9080">
        <v>0</v>
      </c>
      <c r="M9080">
        <v>0</v>
      </c>
      <c r="N9080">
        <v>1</v>
      </c>
      <c r="O9080">
        <v>1</v>
      </c>
      <c r="P9080">
        <v>0</v>
      </c>
      <c r="Q9080">
        <v>0</v>
      </c>
    </row>
    <row r="9081" spans="1:17" x14ac:dyDescent="0.25">
      <c r="A9081" t="s">
        <v>19061</v>
      </c>
      <c r="B9081" t="s">
        <v>73</v>
      </c>
      <c r="C9081" t="s">
        <v>109</v>
      </c>
      <c r="D9081" t="s">
        <v>527</v>
      </c>
      <c r="E9081" t="s">
        <v>563</v>
      </c>
      <c r="F9081" t="s">
        <v>525</v>
      </c>
      <c r="G9081">
        <v>1</v>
      </c>
      <c r="H9081">
        <v>0</v>
      </c>
      <c r="I9081">
        <v>0</v>
      </c>
      <c r="J9081">
        <v>0</v>
      </c>
      <c r="K9081">
        <v>0</v>
      </c>
      <c r="L9081">
        <v>0</v>
      </c>
      <c r="M9081">
        <v>0</v>
      </c>
      <c r="N9081">
        <v>0</v>
      </c>
      <c r="O9081">
        <v>0</v>
      </c>
      <c r="P9081">
        <v>0</v>
      </c>
      <c r="Q9081">
        <v>0</v>
      </c>
    </row>
    <row r="9082" spans="1:17" x14ac:dyDescent="0.25">
      <c r="A9082" t="s">
        <v>27334</v>
      </c>
      <c r="B9082" t="s">
        <v>73</v>
      </c>
      <c r="C9082" t="s">
        <v>109</v>
      </c>
      <c r="D9082" t="s">
        <v>527</v>
      </c>
      <c r="E9082" t="s">
        <v>21471</v>
      </c>
      <c r="F9082" t="s">
        <v>528</v>
      </c>
      <c r="G9082">
        <v>0</v>
      </c>
      <c r="H9082">
        <v>0</v>
      </c>
      <c r="I9082">
        <v>0</v>
      </c>
      <c r="J9082">
        <v>0</v>
      </c>
      <c r="K9082">
        <v>0</v>
      </c>
      <c r="L9082">
        <v>0</v>
      </c>
      <c r="M9082">
        <v>0</v>
      </c>
      <c r="N9082">
        <v>5</v>
      </c>
      <c r="O9082">
        <v>5</v>
      </c>
      <c r="P9082">
        <v>0</v>
      </c>
      <c r="Q9082">
        <v>0</v>
      </c>
    </row>
    <row r="9083" spans="1:17" x14ac:dyDescent="0.25">
      <c r="A9083" t="s">
        <v>27335</v>
      </c>
      <c r="B9083" t="s">
        <v>73</v>
      </c>
      <c r="C9083" t="s">
        <v>109</v>
      </c>
      <c r="D9083" t="s">
        <v>527</v>
      </c>
      <c r="E9083" t="s">
        <v>21471</v>
      </c>
      <c r="F9083" t="s">
        <v>525</v>
      </c>
      <c r="G9083">
        <v>5</v>
      </c>
      <c r="H9083">
        <v>0</v>
      </c>
      <c r="I9083">
        <v>0</v>
      </c>
      <c r="J9083">
        <v>0</v>
      </c>
      <c r="K9083">
        <v>0</v>
      </c>
      <c r="L9083">
        <v>0</v>
      </c>
      <c r="M9083">
        <v>0</v>
      </c>
      <c r="N9083">
        <v>0</v>
      </c>
      <c r="O9083">
        <v>0</v>
      </c>
      <c r="P9083">
        <v>0</v>
      </c>
      <c r="Q9083">
        <v>0</v>
      </c>
    </row>
    <row r="9084" spans="1:17" x14ac:dyDescent="0.25">
      <c r="A9084" t="s">
        <v>27336</v>
      </c>
      <c r="B9084" t="s">
        <v>73</v>
      </c>
      <c r="C9084" t="s">
        <v>110</v>
      </c>
      <c r="D9084" t="s">
        <v>529</v>
      </c>
      <c r="E9084" t="s">
        <v>21471</v>
      </c>
      <c r="F9084" t="s">
        <v>525</v>
      </c>
      <c r="G9084">
        <v>1</v>
      </c>
      <c r="H9084">
        <v>0</v>
      </c>
      <c r="I9084">
        <v>0</v>
      </c>
      <c r="J9084">
        <v>0</v>
      </c>
      <c r="K9084">
        <v>0</v>
      </c>
      <c r="L9084">
        <v>0</v>
      </c>
      <c r="M9084">
        <v>0</v>
      </c>
      <c r="N9084">
        <v>0</v>
      </c>
      <c r="O9084">
        <v>0</v>
      </c>
      <c r="P9084">
        <v>0</v>
      </c>
      <c r="Q9084">
        <v>0</v>
      </c>
    </row>
    <row r="9085" spans="1:17" x14ac:dyDescent="0.25">
      <c r="A9085" t="s">
        <v>19062</v>
      </c>
      <c r="B9085" t="s">
        <v>73</v>
      </c>
      <c r="C9085" t="s">
        <v>110</v>
      </c>
      <c r="D9085" t="s">
        <v>526</v>
      </c>
      <c r="E9085" t="s">
        <v>563</v>
      </c>
      <c r="F9085" t="s">
        <v>396</v>
      </c>
      <c r="G9085">
        <v>0</v>
      </c>
      <c r="H9085">
        <v>14</v>
      </c>
      <c r="I9085">
        <v>3</v>
      </c>
      <c r="J9085">
        <v>10</v>
      </c>
      <c r="K9085">
        <v>0</v>
      </c>
      <c r="L9085">
        <v>1</v>
      </c>
      <c r="M9085">
        <v>0</v>
      </c>
      <c r="N9085">
        <v>0</v>
      </c>
      <c r="O9085">
        <v>0</v>
      </c>
      <c r="P9085">
        <v>0</v>
      </c>
      <c r="Q9085">
        <v>0</v>
      </c>
    </row>
    <row r="9086" spans="1:17" x14ac:dyDescent="0.25">
      <c r="A9086" t="s">
        <v>19063</v>
      </c>
      <c r="B9086" t="s">
        <v>73</v>
      </c>
      <c r="C9086" t="s">
        <v>110</v>
      </c>
      <c r="D9086" t="s">
        <v>526</v>
      </c>
      <c r="E9086" t="s">
        <v>563</v>
      </c>
      <c r="F9086" t="s">
        <v>4236</v>
      </c>
      <c r="G9086">
        <v>0</v>
      </c>
      <c r="H9086">
        <v>14</v>
      </c>
      <c r="I9086">
        <v>3</v>
      </c>
      <c r="J9086">
        <v>10</v>
      </c>
      <c r="K9086">
        <v>0</v>
      </c>
      <c r="L9086">
        <v>1</v>
      </c>
      <c r="M9086">
        <v>0</v>
      </c>
      <c r="N9086">
        <v>0</v>
      </c>
      <c r="O9086">
        <v>0</v>
      </c>
      <c r="P9086">
        <v>0</v>
      </c>
      <c r="Q9086">
        <v>0</v>
      </c>
    </row>
    <row r="9087" spans="1:17" x14ac:dyDescent="0.25">
      <c r="A9087" t="s">
        <v>19064</v>
      </c>
      <c r="B9087" t="s">
        <v>73</v>
      </c>
      <c r="C9087" t="s">
        <v>110</v>
      </c>
      <c r="D9087" t="s">
        <v>526</v>
      </c>
      <c r="E9087" t="s">
        <v>563</v>
      </c>
      <c r="F9087" t="s">
        <v>4238</v>
      </c>
      <c r="G9087">
        <v>0</v>
      </c>
      <c r="H9087">
        <v>0</v>
      </c>
      <c r="I9087">
        <v>0</v>
      </c>
      <c r="J9087">
        <v>0</v>
      </c>
      <c r="K9087">
        <v>0</v>
      </c>
      <c r="L9087">
        <v>0</v>
      </c>
      <c r="M9087">
        <v>14</v>
      </c>
      <c r="N9087">
        <v>0</v>
      </c>
      <c r="O9087">
        <v>0</v>
      </c>
      <c r="P9087">
        <v>0</v>
      </c>
      <c r="Q9087">
        <v>0</v>
      </c>
    </row>
    <row r="9088" spans="1:17" x14ac:dyDescent="0.25">
      <c r="A9088" t="s">
        <v>19065</v>
      </c>
      <c r="B9088" t="s">
        <v>73</v>
      </c>
      <c r="C9088" t="s">
        <v>110</v>
      </c>
      <c r="D9088" t="s">
        <v>526</v>
      </c>
      <c r="E9088" t="s">
        <v>563</v>
      </c>
      <c r="F9088" t="s">
        <v>397</v>
      </c>
      <c r="G9088">
        <v>0</v>
      </c>
      <c r="H9088">
        <v>14</v>
      </c>
      <c r="I9088">
        <v>3</v>
      </c>
      <c r="J9088">
        <v>10</v>
      </c>
      <c r="K9088">
        <v>0</v>
      </c>
      <c r="L9088">
        <v>1</v>
      </c>
      <c r="M9088">
        <v>0</v>
      </c>
      <c r="N9088">
        <v>0</v>
      </c>
      <c r="O9088">
        <v>0</v>
      </c>
      <c r="P9088">
        <v>0</v>
      </c>
      <c r="Q9088">
        <v>0</v>
      </c>
    </row>
    <row r="9089" spans="1:17" x14ac:dyDescent="0.25">
      <c r="A9089" t="s">
        <v>19066</v>
      </c>
      <c r="B9089" t="s">
        <v>73</v>
      </c>
      <c r="C9089" t="s">
        <v>110</v>
      </c>
      <c r="D9089" t="s">
        <v>526</v>
      </c>
      <c r="E9089" t="s">
        <v>563</v>
      </c>
      <c r="F9089" t="s">
        <v>398</v>
      </c>
      <c r="G9089">
        <v>0</v>
      </c>
      <c r="H9089">
        <v>14</v>
      </c>
      <c r="I9089">
        <v>3</v>
      </c>
      <c r="J9089">
        <v>10</v>
      </c>
      <c r="K9089">
        <v>0</v>
      </c>
      <c r="L9089">
        <v>1</v>
      </c>
      <c r="M9089">
        <v>0</v>
      </c>
      <c r="N9089">
        <v>0</v>
      </c>
      <c r="O9089">
        <v>0</v>
      </c>
      <c r="P9089">
        <v>0</v>
      </c>
      <c r="Q9089">
        <v>0</v>
      </c>
    </row>
    <row r="9090" spans="1:17" x14ac:dyDescent="0.25">
      <c r="A9090" t="s">
        <v>19067</v>
      </c>
      <c r="B9090" t="s">
        <v>73</v>
      </c>
      <c r="C9090" t="s">
        <v>110</v>
      </c>
      <c r="D9090" t="s">
        <v>526</v>
      </c>
      <c r="E9090" t="s">
        <v>563</v>
      </c>
      <c r="F9090" t="s">
        <v>4242</v>
      </c>
      <c r="G9090">
        <v>0</v>
      </c>
      <c r="H9090">
        <v>0</v>
      </c>
      <c r="I9090">
        <v>0</v>
      </c>
      <c r="J9090">
        <v>0</v>
      </c>
      <c r="K9090">
        <v>0</v>
      </c>
      <c r="L9090">
        <v>0</v>
      </c>
      <c r="M9090">
        <v>14</v>
      </c>
      <c r="N9090">
        <v>0</v>
      </c>
      <c r="O9090">
        <v>0</v>
      </c>
      <c r="P9090">
        <v>0</v>
      </c>
      <c r="Q9090">
        <v>0</v>
      </c>
    </row>
    <row r="9091" spans="1:17" x14ac:dyDescent="0.25">
      <c r="A9091" t="s">
        <v>19068</v>
      </c>
      <c r="B9091" t="s">
        <v>73</v>
      </c>
      <c r="C9091" t="s">
        <v>110</v>
      </c>
      <c r="D9091" t="s">
        <v>526</v>
      </c>
      <c r="E9091" t="s">
        <v>563</v>
      </c>
      <c r="F9091" t="s">
        <v>399</v>
      </c>
      <c r="G9091">
        <v>0</v>
      </c>
      <c r="H9091">
        <v>14</v>
      </c>
      <c r="I9091">
        <v>3</v>
      </c>
      <c r="J9091">
        <v>10</v>
      </c>
      <c r="K9091">
        <v>0</v>
      </c>
      <c r="L9091">
        <v>1</v>
      </c>
      <c r="M9091">
        <v>0</v>
      </c>
      <c r="N9091">
        <v>0</v>
      </c>
      <c r="O9091">
        <v>0</v>
      </c>
      <c r="P9091">
        <v>0</v>
      </c>
      <c r="Q9091">
        <v>0</v>
      </c>
    </row>
    <row r="9092" spans="1:17" x14ac:dyDescent="0.25">
      <c r="A9092" t="s">
        <v>19069</v>
      </c>
      <c r="B9092" t="s">
        <v>73</v>
      </c>
      <c r="C9092" t="s">
        <v>110</v>
      </c>
      <c r="D9092" t="s">
        <v>526</v>
      </c>
      <c r="E9092" t="s">
        <v>563</v>
      </c>
      <c r="F9092" t="s">
        <v>4245</v>
      </c>
      <c r="G9092">
        <v>0</v>
      </c>
      <c r="H9092">
        <v>0</v>
      </c>
      <c r="I9092">
        <v>0</v>
      </c>
      <c r="J9092">
        <v>0</v>
      </c>
      <c r="K9092">
        <v>0</v>
      </c>
      <c r="L9092">
        <v>0</v>
      </c>
      <c r="M9092">
        <v>14</v>
      </c>
      <c r="N9092">
        <v>0</v>
      </c>
      <c r="O9092">
        <v>0</v>
      </c>
      <c r="P9092">
        <v>0</v>
      </c>
      <c r="Q9092">
        <v>0</v>
      </c>
    </row>
    <row r="9093" spans="1:17" x14ac:dyDescent="0.25">
      <c r="A9093" t="s">
        <v>19070</v>
      </c>
      <c r="B9093" t="s">
        <v>73</v>
      </c>
      <c r="C9093" t="s">
        <v>110</v>
      </c>
      <c r="D9093" t="s">
        <v>526</v>
      </c>
      <c r="E9093" t="s">
        <v>563</v>
      </c>
      <c r="F9093" t="s">
        <v>394</v>
      </c>
      <c r="G9093">
        <v>0</v>
      </c>
      <c r="H9093">
        <v>0</v>
      </c>
      <c r="I9093">
        <v>0</v>
      </c>
      <c r="J9093">
        <v>0</v>
      </c>
      <c r="K9093">
        <v>0</v>
      </c>
      <c r="L9093">
        <v>0</v>
      </c>
      <c r="M9093">
        <v>0</v>
      </c>
      <c r="N9093">
        <v>14</v>
      </c>
      <c r="O9093">
        <v>13</v>
      </c>
      <c r="P9093">
        <v>0</v>
      </c>
      <c r="Q9093">
        <v>1</v>
      </c>
    </row>
    <row r="9094" spans="1:17" x14ac:dyDescent="0.25">
      <c r="A9094" t="s">
        <v>14264</v>
      </c>
      <c r="B9094" t="s">
        <v>73</v>
      </c>
      <c r="C9094" t="s">
        <v>175</v>
      </c>
      <c r="D9094" t="s">
        <v>526</v>
      </c>
      <c r="E9094" t="s">
        <v>563</v>
      </c>
      <c r="F9094" t="s">
        <v>395</v>
      </c>
      <c r="G9094">
        <v>0</v>
      </c>
      <c r="H9094">
        <v>0</v>
      </c>
      <c r="I9094">
        <v>0</v>
      </c>
      <c r="J9094">
        <v>0</v>
      </c>
      <c r="K9094">
        <v>0</v>
      </c>
      <c r="L9094">
        <v>0</v>
      </c>
      <c r="M9094">
        <v>0</v>
      </c>
      <c r="N9094">
        <v>13</v>
      </c>
      <c r="O9094">
        <v>13</v>
      </c>
      <c r="P9094">
        <v>0</v>
      </c>
      <c r="Q9094">
        <v>0</v>
      </c>
    </row>
    <row r="9095" spans="1:17" x14ac:dyDescent="0.25">
      <c r="A9095" t="s">
        <v>14265</v>
      </c>
      <c r="B9095" t="s">
        <v>73</v>
      </c>
      <c r="C9095" t="s">
        <v>175</v>
      </c>
      <c r="D9095" t="s">
        <v>526</v>
      </c>
      <c r="E9095" t="s">
        <v>563</v>
      </c>
      <c r="F9095" t="s">
        <v>525</v>
      </c>
      <c r="G9095">
        <v>13</v>
      </c>
      <c r="H9095">
        <v>0</v>
      </c>
      <c r="I9095">
        <v>0</v>
      </c>
      <c r="J9095">
        <v>0</v>
      </c>
      <c r="K9095">
        <v>0</v>
      </c>
      <c r="L9095">
        <v>0</v>
      </c>
      <c r="M9095">
        <v>0</v>
      </c>
      <c r="N9095">
        <v>0</v>
      </c>
      <c r="O9095">
        <v>0</v>
      </c>
      <c r="P9095">
        <v>0</v>
      </c>
      <c r="Q9095">
        <v>0</v>
      </c>
    </row>
    <row r="9096" spans="1:17" x14ac:dyDescent="0.25">
      <c r="A9096" t="s">
        <v>27337</v>
      </c>
      <c r="B9096" t="s">
        <v>73</v>
      </c>
      <c r="C9096" t="s">
        <v>175</v>
      </c>
      <c r="D9096" t="s">
        <v>526</v>
      </c>
      <c r="E9096" t="s">
        <v>21471</v>
      </c>
      <c r="F9096" t="s">
        <v>396</v>
      </c>
      <c r="G9096">
        <v>0</v>
      </c>
      <c r="H9096">
        <v>11</v>
      </c>
      <c r="I9096">
        <v>0</v>
      </c>
      <c r="J9096">
        <v>10</v>
      </c>
      <c r="K9096">
        <v>0</v>
      </c>
      <c r="L9096">
        <v>1</v>
      </c>
      <c r="M9096">
        <v>0</v>
      </c>
      <c r="N9096">
        <v>0</v>
      </c>
      <c r="O9096">
        <v>0</v>
      </c>
      <c r="P9096">
        <v>0</v>
      </c>
      <c r="Q9096">
        <v>0</v>
      </c>
    </row>
    <row r="9097" spans="1:17" x14ac:dyDescent="0.25">
      <c r="A9097" t="s">
        <v>27338</v>
      </c>
      <c r="B9097" t="s">
        <v>73</v>
      </c>
      <c r="C9097" t="s">
        <v>175</v>
      </c>
      <c r="D9097" t="s">
        <v>526</v>
      </c>
      <c r="E9097" t="s">
        <v>21471</v>
      </c>
      <c r="F9097" t="s">
        <v>4236</v>
      </c>
      <c r="G9097">
        <v>0</v>
      </c>
      <c r="H9097">
        <v>11</v>
      </c>
      <c r="I9097">
        <v>0</v>
      </c>
      <c r="J9097">
        <v>10</v>
      </c>
      <c r="K9097">
        <v>0</v>
      </c>
      <c r="L9097">
        <v>1</v>
      </c>
      <c r="M9097">
        <v>0</v>
      </c>
      <c r="N9097">
        <v>0</v>
      </c>
      <c r="O9097">
        <v>0</v>
      </c>
      <c r="P9097">
        <v>0</v>
      </c>
      <c r="Q9097">
        <v>0</v>
      </c>
    </row>
    <row r="9098" spans="1:17" x14ac:dyDescent="0.25">
      <c r="A9098" t="s">
        <v>27339</v>
      </c>
      <c r="B9098" t="s">
        <v>73</v>
      </c>
      <c r="C9098" t="s">
        <v>175</v>
      </c>
      <c r="D9098" t="s">
        <v>526</v>
      </c>
      <c r="E9098" t="s">
        <v>21471</v>
      </c>
      <c r="F9098" t="s">
        <v>4238</v>
      </c>
      <c r="G9098">
        <v>0</v>
      </c>
      <c r="H9098">
        <v>0</v>
      </c>
      <c r="I9098">
        <v>0</v>
      </c>
      <c r="J9098">
        <v>0</v>
      </c>
      <c r="K9098">
        <v>0</v>
      </c>
      <c r="L9098">
        <v>0</v>
      </c>
      <c r="M9098">
        <v>11</v>
      </c>
      <c r="N9098">
        <v>0</v>
      </c>
      <c r="O9098">
        <v>0</v>
      </c>
      <c r="P9098">
        <v>0</v>
      </c>
      <c r="Q9098">
        <v>0</v>
      </c>
    </row>
    <row r="9099" spans="1:17" x14ac:dyDescent="0.25">
      <c r="A9099" t="s">
        <v>27340</v>
      </c>
      <c r="B9099" t="s">
        <v>73</v>
      </c>
      <c r="C9099" t="s">
        <v>175</v>
      </c>
      <c r="D9099" t="s">
        <v>526</v>
      </c>
      <c r="E9099" t="s">
        <v>21471</v>
      </c>
      <c r="F9099" t="s">
        <v>397</v>
      </c>
      <c r="G9099">
        <v>0</v>
      </c>
      <c r="H9099">
        <v>11</v>
      </c>
      <c r="I9099">
        <v>0</v>
      </c>
      <c r="J9099">
        <v>10</v>
      </c>
      <c r="K9099">
        <v>0</v>
      </c>
      <c r="L9099">
        <v>1</v>
      </c>
      <c r="M9099">
        <v>0</v>
      </c>
      <c r="N9099">
        <v>0</v>
      </c>
      <c r="O9099">
        <v>0</v>
      </c>
      <c r="P9099">
        <v>0</v>
      </c>
      <c r="Q9099">
        <v>0</v>
      </c>
    </row>
    <row r="9100" spans="1:17" x14ac:dyDescent="0.25">
      <c r="A9100" t="s">
        <v>27341</v>
      </c>
      <c r="B9100" t="s">
        <v>73</v>
      </c>
      <c r="C9100" t="s">
        <v>175</v>
      </c>
      <c r="D9100" t="s">
        <v>526</v>
      </c>
      <c r="E9100" t="s">
        <v>21471</v>
      </c>
      <c r="F9100" t="s">
        <v>398</v>
      </c>
      <c r="G9100">
        <v>0</v>
      </c>
      <c r="H9100">
        <v>11</v>
      </c>
      <c r="I9100">
        <v>0</v>
      </c>
      <c r="J9100">
        <v>10</v>
      </c>
      <c r="K9100">
        <v>0</v>
      </c>
      <c r="L9100">
        <v>1</v>
      </c>
      <c r="M9100">
        <v>0</v>
      </c>
      <c r="N9100">
        <v>0</v>
      </c>
      <c r="O9100">
        <v>0</v>
      </c>
      <c r="P9100">
        <v>0</v>
      </c>
      <c r="Q9100">
        <v>0</v>
      </c>
    </row>
    <row r="9101" spans="1:17" x14ac:dyDescent="0.25">
      <c r="A9101" t="s">
        <v>27342</v>
      </c>
      <c r="B9101" t="s">
        <v>73</v>
      </c>
      <c r="C9101" t="s">
        <v>175</v>
      </c>
      <c r="D9101" t="s">
        <v>526</v>
      </c>
      <c r="E9101" t="s">
        <v>21471</v>
      </c>
      <c r="F9101" t="s">
        <v>4242</v>
      </c>
      <c r="G9101">
        <v>0</v>
      </c>
      <c r="H9101">
        <v>0</v>
      </c>
      <c r="I9101">
        <v>0</v>
      </c>
      <c r="J9101">
        <v>0</v>
      </c>
      <c r="K9101">
        <v>0</v>
      </c>
      <c r="L9101">
        <v>0</v>
      </c>
      <c r="M9101">
        <v>11</v>
      </c>
      <c r="N9101">
        <v>0</v>
      </c>
      <c r="O9101">
        <v>0</v>
      </c>
      <c r="P9101">
        <v>0</v>
      </c>
      <c r="Q9101">
        <v>0</v>
      </c>
    </row>
    <row r="9102" spans="1:17" x14ac:dyDescent="0.25">
      <c r="A9102" t="s">
        <v>27343</v>
      </c>
      <c r="B9102" t="s">
        <v>73</v>
      </c>
      <c r="C9102" t="s">
        <v>175</v>
      </c>
      <c r="D9102" t="s">
        <v>526</v>
      </c>
      <c r="E9102" t="s">
        <v>21471</v>
      </c>
      <c r="F9102" t="s">
        <v>399</v>
      </c>
      <c r="G9102">
        <v>0</v>
      </c>
      <c r="H9102">
        <v>11</v>
      </c>
      <c r="I9102">
        <v>0</v>
      </c>
      <c r="J9102">
        <v>10</v>
      </c>
      <c r="K9102">
        <v>0</v>
      </c>
      <c r="L9102">
        <v>1</v>
      </c>
      <c r="M9102">
        <v>0</v>
      </c>
      <c r="N9102">
        <v>0</v>
      </c>
      <c r="O9102">
        <v>0</v>
      </c>
      <c r="P9102">
        <v>0</v>
      </c>
      <c r="Q9102">
        <v>0</v>
      </c>
    </row>
    <row r="9103" spans="1:17" x14ac:dyDescent="0.25">
      <c r="A9103" t="s">
        <v>27344</v>
      </c>
      <c r="B9103" t="s">
        <v>73</v>
      </c>
      <c r="C9103" t="s">
        <v>175</v>
      </c>
      <c r="D9103" t="s">
        <v>526</v>
      </c>
      <c r="E9103" t="s">
        <v>21471</v>
      </c>
      <c r="F9103" t="s">
        <v>4245</v>
      </c>
      <c r="G9103">
        <v>0</v>
      </c>
      <c r="H9103">
        <v>0</v>
      </c>
      <c r="I9103">
        <v>0</v>
      </c>
      <c r="J9103">
        <v>0</v>
      </c>
      <c r="K9103">
        <v>0</v>
      </c>
      <c r="L9103">
        <v>0</v>
      </c>
      <c r="M9103">
        <v>11</v>
      </c>
      <c r="N9103">
        <v>0</v>
      </c>
      <c r="O9103">
        <v>0</v>
      </c>
      <c r="P9103">
        <v>0</v>
      </c>
      <c r="Q9103">
        <v>0</v>
      </c>
    </row>
    <row r="9104" spans="1:17" x14ac:dyDescent="0.25">
      <c r="A9104" t="s">
        <v>27345</v>
      </c>
      <c r="B9104" t="s">
        <v>73</v>
      </c>
      <c r="C9104" t="s">
        <v>175</v>
      </c>
      <c r="D9104" t="s">
        <v>526</v>
      </c>
      <c r="E9104" t="s">
        <v>21471</v>
      </c>
      <c r="F9104" t="s">
        <v>394</v>
      </c>
      <c r="G9104">
        <v>0</v>
      </c>
      <c r="H9104">
        <v>0</v>
      </c>
      <c r="I9104">
        <v>0</v>
      </c>
      <c r="J9104">
        <v>0</v>
      </c>
      <c r="K9104">
        <v>0</v>
      </c>
      <c r="L9104">
        <v>0</v>
      </c>
      <c r="M9104">
        <v>0</v>
      </c>
      <c r="N9104">
        <v>11</v>
      </c>
      <c r="O9104">
        <v>10</v>
      </c>
      <c r="P9104">
        <v>0</v>
      </c>
      <c r="Q9104">
        <v>1</v>
      </c>
    </row>
    <row r="9105" spans="1:17" x14ac:dyDescent="0.25">
      <c r="A9105" t="s">
        <v>27346</v>
      </c>
      <c r="B9105" t="s">
        <v>73</v>
      </c>
      <c r="C9105" t="s">
        <v>175</v>
      </c>
      <c r="D9105" t="s">
        <v>526</v>
      </c>
      <c r="E9105" t="s">
        <v>21471</v>
      </c>
      <c r="F9105" t="s">
        <v>395</v>
      </c>
      <c r="G9105">
        <v>0</v>
      </c>
      <c r="H9105">
        <v>0</v>
      </c>
      <c r="I9105">
        <v>0</v>
      </c>
      <c r="J9105">
        <v>0</v>
      </c>
      <c r="K9105">
        <v>0</v>
      </c>
      <c r="L9105">
        <v>0</v>
      </c>
      <c r="M9105">
        <v>0</v>
      </c>
      <c r="N9105">
        <v>10</v>
      </c>
      <c r="O9105">
        <v>9</v>
      </c>
      <c r="P9105">
        <v>0</v>
      </c>
      <c r="Q9105">
        <v>1</v>
      </c>
    </row>
    <row r="9106" spans="1:17" x14ac:dyDescent="0.25">
      <c r="A9106" t="s">
        <v>27347</v>
      </c>
      <c r="B9106" t="s">
        <v>73</v>
      </c>
      <c r="C9106" t="s">
        <v>175</v>
      </c>
      <c r="D9106" t="s">
        <v>526</v>
      </c>
      <c r="E9106" t="s">
        <v>21471</v>
      </c>
      <c r="F9106" t="s">
        <v>525</v>
      </c>
      <c r="G9106">
        <v>11</v>
      </c>
      <c r="H9106">
        <v>0</v>
      </c>
      <c r="I9106">
        <v>0</v>
      </c>
      <c r="J9106">
        <v>0</v>
      </c>
      <c r="K9106">
        <v>0</v>
      </c>
      <c r="L9106">
        <v>0</v>
      </c>
      <c r="M9106">
        <v>0</v>
      </c>
      <c r="N9106">
        <v>0</v>
      </c>
      <c r="O9106">
        <v>0</v>
      </c>
      <c r="P9106">
        <v>0</v>
      </c>
      <c r="Q9106">
        <v>0</v>
      </c>
    </row>
    <row r="9107" spans="1:17" x14ac:dyDescent="0.25">
      <c r="A9107" t="s">
        <v>14266</v>
      </c>
      <c r="B9107" t="s">
        <v>73</v>
      </c>
      <c r="C9107" t="s">
        <v>175</v>
      </c>
      <c r="D9107" t="s">
        <v>527</v>
      </c>
      <c r="E9107" t="s">
        <v>563</v>
      </c>
      <c r="F9107" t="s">
        <v>528</v>
      </c>
      <c r="G9107">
        <v>0</v>
      </c>
      <c r="H9107">
        <v>0</v>
      </c>
      <c r="I9107">
        <v>0</v>
      </c>
      <c r="J9107">
        <v>0</v>
      </c>
      <c r="K9107">
        <v>0</v>
      </c>
      <c r="L9107">
        <v>0</v>
      </c>
      <c r="M9107">
        <v>0</v>
      </c>
      <c r="N9107">
        <v>2</v>
      </c>
      <c r="O9107">
        <v>2</v>
      </c>
      <c r="P9107">
        <v>0</v>
      </c>
      <c r="Q9107">
        <v>0</v>
      </c>
    </row>
    <row r="9108" spans="1:17" x14ac:dyDescent="0.25">
      <c r="A9108" t="s">
        <v>14267</v>
      </c>
      <c r="B9108" t="s">
        <v>73</v>
      </c>
      <c r="C9108" t="s">
        <v>175</v>
      </c>
      <c r="D9108" t="s">
        <v>527</v>
      </c>
      <c r="E9108" t="s">
        <v>563</v>
      </c>
      <c r="F9108" t="s">
        <v>525</v>
      </c>
      <c r="G9108">
        <v>2</v>
      </c>
      <c r="H9108">
        <v>0</v>
      </c>
      <c r="I9108">
        <v>0</v>
      </c>
      <c r="J9108">
        <v>0</v>
      </c>
      <c r="K9108">
        <v>0</v>
      </c>
      <c r="L9108">
        <v>0</v>
      </c>
      <c r="M9108">
        <v>0</v>
      </c>
      <c r="N9108">
        <v>0</v>
      </c>
      <c r="O9108">
        <v>0</v>
      </c>
      <c r="P9108">
        <v>0</v>
      </c>
      <c r="Q9108">
        <v>0</v>
      </c>
    </row>
    <row r="9109" spans="1:17" x14ac:dyDescent="0.25">
      <c r="A9109" t="s">
        <v>14553</v>
      </c>
      <c r="B9109" t="s">
        <v>73</v>
      </c>
      <c r="C9109" t="s">
        <v>176</v>
      </c>
      <c r="D9109" t="s">
        <v>526</v>
      </c>
      <c r="E9109" t="s">
        <v>563</v>
      </c>
      <c r="F9109" t="s">
        <v>396</v>
      </c>
      <c r="G9109">
        <v>0</v>
      </c>
      <c r="H9109">
        <v>35</v>
      </c>
      <c r="I9109">
        <v>4</v>
      </c>
      <c r="J9109">
        <v>29</v>
      </c>
      <c r="K9109">
        <v>2</v>
      </c>
      <c r="L9109">
        <v>0</v>
      </c>
      <c r="M9109">
        <v>0</v>
      </c>
      <c r="N9109">
        <v>0</v>
      </c>
      <c r="O9109">
        <v>0</v>
      </c>
      <c r="P9109">
        <v>0</v>
      </c>
      <c r="Q9109">
        <v>0</v>
      </c>
    </row>
    <row r="9110" spans="1:17" x14ac:dyDescent="0.25">
      <c r="A9110" t="s">
        <v>14554</v>
      </c>
      <c r="B9110" t="s">
        <v>73</v>
      </c>
      <c r="C9110" t="s">
        <v>176</v>
      </c>
      <c r="D9110" t="s">
        <v>526</v>
      </c>
      <c r="E9110" t="s">
        <v>563</v>
      </c>
      <c r="F9110" t="s">
        <v>4236</v>
      </c>
      <c r="G9110">
        <v>0</v>
      </c>
      <c r="H9110">
        <v>35</v>
      </c>
      <c r="I9110">
        <v>4</v>
      </c>
      <c r="J9110">
        <v>29</v>
      </c>
      <c r="K9110">
        <v>2</v>
      </c>
      <c r="L9110">
        <v>0</v>
      </c>
      <c r="M9110">
        <v>0</v>
      </c>
      <c r="N9110">
        <v>0</v>
      </c>
      <c r="O9110">
        <v>0</v>
      </c>
      <c r="P9110">
        <v>0</v>
      </c>
      <c r="Q9110">
        <v>0</v>
      </c>
    </row>
    <row r="9111" spans="1:17" x14ac:dyDescent="0.25">
      <c r="A9111" t="s">
        <v>14555</v>
      </c>
      <c r="B9111" t="s">
        <v>73</v>
      </c>
      <c r="C9111" t="s">
        <v>176</v>
      </c>
      <c r="D9111" t="s">
        <v>526</v>
      </c>
      <c r="E9111" t="s">
        <v>563</v>
      </c>
      <c r="F9111" t="s">
        <v>4238</v>
      </c>
      <c r="G9111">
        <v>0</v>
      </c>
      <c r="H9111">
        <v>0</v>
      </c>
      <c r="I9111">
        <v>0</v>
      </c>
      <c r="J9111">
        <v>0</v>
      </c>
      <c r="K9111">
        <v>0</v>
      </c>
      <c r="L9111">
        <v>0</v>
      </c>
      <c r="M9111">
        <v>35</v>
      </c>
      <c r="N9111">
        <v>0</v>
      </c>
      <c r="O9111">
        <v>0</v>
      </c>
      <c r="P9111">
        <v>0</v>
      </c>
      <c r="Q9111">
        <v>0</v>
      </c>
    </row>
    <row r="9112" spans="1:17" x14ac:dyDescent="0.25">
      <c r="A9112" t="s">
        <v>14556</v>
      </c>
      <c r="B9112" t="s">
        <v>73</v>
      </c>
      <c r="C9112" t="s">
        <v>176</v>
      </c>
      <c r="D9112" t="s">
        <v>526</v>
      </c>
      <c r="E9112" t="s">
        <v>563</v>
      </c>
      <c r="F9112" t="s">
        <v>397</v>
      </c>
      <c r="G9112">
        <v>0</v>
      </c>
      <c r="H9112">
        <v>35</v>
      </c>
      <c r="I9112">
        <v>4</v>
      </c>
      <c r="J9112">
        <v>29</v>
      </c>
      <c r="K9112">
        <v>2</v>
      </c>
      <c r="L9112">
        <v>0</v>
      </c>
      <c r="M9112">
        <v>0</v>
      </c>
      <c r="N9112">
        <v>0</v>
      </c>
      <c r="O9112">
        <v>0</v>
      </c>
      <c r="P9112">
        <v>0</v>
      </c>
      <c r="Q9112">
        <v>0</v>
      </c>
    </row>
    <row r="9113" spans="1:17" x14ac:dyDescent="0.25">
      <c r="A9113" t="s">
        <v>14557</v>
      </c>
      <c r="B9113" t="s">
        <v>73</v>
      </c>
      <c r="C9113" t="s">
        <v>176</v>
      </c>
      <c r="D9113" t="s">
        <v>526</v>
      </c>
      <c r="E9113" t="s">
        <v>563</v>
      </c>
      <c r="F9113" t="s">
        <v>398</v>
      </c>
      <c r="G9113">
        <v>0</v>
      </c>
      <c r="H9113">
        <v>35</v>
      </c>
      <c r="I9113">
        <v>4</v>
      </c>
      <c r="J9113">
        <v>29</v>
      </c>
      <c r="K9113">
        <v>2</v>
      </c>
      <c r="L9113">
        <v>0</v>
      </c>
      <c r="M9113">
        <v>0</v>
      </c>
      <c r="N9113">
        <v>0</v>
      </c>
      <c r="O9113">
        <v>0</v>
      </c>
      <c r="P9113">
        <v>0</v>
      </c>
      <c r="Q9113">
        <v>0</v>
      </c>
    </row>
    <row r="9114" spans="1:17" x14ac:dyDescent="0.25">
      <c r="A9114" t="s">
        <v>14558</v>
      </c>
      <c r="B9114" t="s">
        <v>73</v>
      </c>
      <c r="C9114" t="s">
        <v>176</v>
      </c>
      <c r="D9114" t="s">
        <v>526</v>
      </c>
      <c r="E9114" t="s">
        <v>563</v>
      </c>
      <c r="F9114" t="s">
        <v>4242</v>
      </c>
      <c r="G9114">
        <v>0</v>
      </c>
      <c r="H9114">
        <v>0</v>
      </c>
      <c r="I9114">
        <v>0</v>
      </c>
      <c r="J9114">
        <v>0</v>
      </c>
      <c r="K9114">
        <v>0</v>
      </c>
      <c r="L9114">
        <v>0</v>
      </c>
      <c r="M9114">
        <v>35</v>
      </c>
      <c r="N9114">
        <v>0</v>
      </c>
      <c r="O9114">
        <v>0</v>
      </c>
      <c r="P9114">
        <v>0</v>
      </c>
      <c r="Q9114">
        <v>0</v>
      </c>
    </row>
    <row r="9115" spans="1:17" x14ac:dyDescent="0.25">
      <c r="A9115" t="s">
        <v>14559</v>
      </c>
      <c r="B9115" t="s">
        <v>73</v>
      </c>
      <c r="C9115" t="s">
        <v>176</v>
      </c>
      <c r="D9115" t="s">
        <v>526</v>
      </c>
      <c r="E9115" t="s">
        <v>563</v>
      </c>
      <c r="F9115" t="s">
        <v>399</v>
      </c>
      <c r="G9115">
        <v>0</v>
      </c>
      <c r="H9115">
        <v>35</v>
      </c>
      <c r="I9115">
        <v>4</v>
      </c>
      <c r="J9115">
        <v>29</v>
      </c>
      <c r="K9115">
        <v>2</v>
      </c>
      <c r="L9115">
        <v>0</v>
      </c>
      <c r="M9115">
        <v>0</v>
      </c>
      <c r="N9115">
        <v>0</v>
      </c>
      <c r="O9115">
        <v>0</v>
      </c>
      <c r="P9115">
        <v>0</v>
      </c>
      <c r="Q9115">
        <v>0</v>
      </c>
    </row>
    <row r="9116" spans="1:17" x14ac:dyDescent="0.25">
      <c r="A9116" t="s">
        <v>14560</v>
      </c>
      <c r="B9116" t="s">
        <v>73</v>
      </c>
      <c r="C9116" t="s">
        <v>176</v>
      </c>
      <c r="D9116" t="s">
        <v>526</v>
      </c>
      <c r="E9116" t="s">
        <v>563</v>
      </c>
      <c r="F9116" t="s">
        <v>4245</v>
      </c>
      <c r="G9116">
        <v>0</v>
      </c>
      <c r="H9116">
        <v>0</v>
      </c>
      <c r="I9116">
        <v>0</v>
      </c>
      <c r="J9116">
        <v>0</v>
      </c>
      <c r="K9116">
        <v>0</v>
      </c>
      <c r="L9116">
        <v>0</v>
      </c>
      <c r="M9116">
        <v>35</v>
      </c>
      <c r="N9116">
        <v>0</v>
      </c>
      <c r="O9116">
        <v>0</v>
      </c>
      <c r="P9116">
        <v>0</v>
      </c>
      <c r="Q9116">
        <v>0</v>
      </c>
    </row>
    <row r="9117" spans="1:17" x14ac:dyDescent="0.25">
      <c r="A9117" t="s">
        <v>14561</v>
      </c>
      <c r="B9117" t="s">
        <v>73</v>
      </c>
      <c r="C9117" t="s">
        <v>176</v>
      </c>
      <c r="D9117" t="s">
        <v>526</v>
      </c>
      <c r="E9117" t="s">
        <v>563</v>
      </c>
      <c r="F9117" t="s">
        <v>394</v>
      </c>
      <c r="G9117">
        <v>0</v>
      </c>
      <c r="H9117">
        <v>0</v>
      </c>
      <c r="I9117">
        <v>0</v>
      </c>
      <c r="J9117">
        <v>0</v>
      </c>
      <c r="K9117">
        <v>0</v>
      </c>
      <c r="L9117">
        <v>0</v>
      </c>
      <c r="M9117">
        <v>0</v>
      </c>
      <c r="N9117">
        <v>34</v>
      </c>
      <c r="O9117">
        <v>34</v>
      </c>
      <c r="P9117">
        <v>0</v>
      </c>
      <c r="Q9117">
        <v>0</v>
      </c>
    </row>
    <row r="9118" spans="1:17" x14ac:dyDescent="0.25">
      <c r="A9118" t="s">
        <v>14562</v>
      </c>
      <c r="B9118" t="s">
        <v>73</v>
      </c>
      <c r="C9118" t="s">
        <v>176</v>
      </c>
      <c r="D9118" t="s">
        <v>526</v>
      </c>
      <c r="E9118" t="s">
        <v>563</v>
      </c>
      <c r="F9118" t="s">
        <v>395</v>
      </c>
      <c r="G9118">
        <v>0</v>
      </c>
      <c r="H9118">
        <v>0</v>
      </c>
      <c r="I9118">
        <v>0</v>
      </c>
      <c r="J9118">
        <v>0</v>
      </c>
      <c r="K9118">
        <v>0</v>
      </c>
      <c r="L9118">
        <v>0</v>
      </c>
      <c r="M9118">
        <v>0</v>
      </c>
      <c r="N9118">
        <v>30</v>
      </c>
      <c r="O9118">
        <v>30</v>
      </c>
      <c r="P9118">
        <v>0</v>
      </c>
      <c r="Q9118">
        <v>0</v>
      </c>
    </row>
    <row r="9119" spans="1:17" x14ac:dyDescent="0.25">
      <c r="A9119" t="s">
        <v>14563</v>
      </c>
      <c r="B9119" t="s">
        <v>73</v>
      </c>
      <c r="C9119" t="s">
        <v>176</v>
      </c>
      <c r="D9119" t="s">
        <v>526</v>
      </c>
      <c r="E9119" t="s">
        <v>563</v>
      </c>
      <c r="F9119" t="s">
        <v>525</v>
      </c>
      <c r="G9119">
        <v>35</v>
      </c>
      <c r="H9119">
        <v>0</v>
      </c>
      <c r="I9119">
        <v>0</v>
      </c>
      <c r="J9119">
        <v>0</v>
      </c>
      <c r="K9119">
        <v>0</v>
      </c>
      <c r="L9119">
        <v>0</v>
      </c>
      <c r="M9119">
        <v>0</v>
      </c>
      <c r="N9119">
        <v>0</v>
      </c>
      <c r="O9119">
        <v>0</v>
      </c>
      <c r="P9119">
        <v>0</v>
      </c>
      <c r="Q9119">
        <v>0</v>
      </c>
    </row>
    <row r="9120" spans="1:17" x14ac:dyDescent="0.25">
      <c r="A9120" t="s">
        <v>27348</v>
      </c>
      <c r="B9120" t="s">
        <v>73</v>
      </c>
      <c r="C9120" t="s">
        <v>176</v>
      </c>
      <c r="D9120" t="s">
        <v>526</v>
      </c>
      <c r="E9120" t="s">
        <v>21471</v>
      </c>
      <c r="F9120" t="s">
        <v>396</v>
      </c>
      <c r="G9120">
        <v>0</v>
      </c>
      <c r="H9120">
        <v>67</v>
      </c>
      <c r="I9120">
        <v>6</v>
      </c>
      <c r="J9120">
        <v>57</v>
      </c>
      <c r="K9120">
        <v>2</v>
      </c>
      <c r="L9120">
        <v>2</v>
      </c>
      <c r="M9120">
        <v>0</v>
      </c>
      <c r="N9120">
        <v>0</v>
      </c>
      <c r="O9120">
        <v>0</v>
      </c>
      <c r="P9120">
        <v>0</v>
      </c>
      <c r="Q9120">
        <v>0</v>
      </c>
    </row>
    <row r="9121" spans="1:17" x14ac:dyDescent="0.25">
      <c r="A9121" t="s">
        <v>27349</v>
      </c>
      <c r="B9121" t="s">
        <v>73</v>
      </c>
      <c r="C9121" t="s">
        <v>176</v>
      </c>
      <c r="D9121" t="s">
        <v>526</v>
      </c>
      <c r="E9121" t="s">
        <v>21471</v>
      </c>
      <c r="F9121" t="s">
        <v>4236</v>
      </c>
      <c r="G9121">
        <v>0</v>
      </c>
      <c r="H9121">
        <v>67</v>
      </c>
      <c r="I9121">
        <v>5</v>
      </c>
      <c r="J9121">
        <v>58</v>
      </c>
      <c r="K9121">
        <v>2</v>
      </c>
      <c r="L9121">
        <v>2</v>
      </c>
      <c r="M9121">
        <v>0</v>
      </c>
      <c r="N9121">
        <v>0</v>
      </c>
      <c r="O9121">
        <v>0</v>
      </c>
      <c r="P9121">
        <v>0</v>
      </c>
      <c r="Q9121">
        <v>0</v>
      </c>
    </row>
    <row r="9122" spans="1:17" x14ac:dyDescent="0.25">
      <c r="A9122" t="s">
        <v>27350</v>
      </c>
      <c r="B9122" t="s">
        <v>73</v>
      </c>
      <c r="C9122" t="s">
        <v>176</v>
      </c>
      <c r="D9122" t="s">
        <v>526</v>
      </c>
      <c r="E9122" t="s">
        <v>21471</v>
      </c>
      <c r="F9122" t="s">
        <v>4238</v>
      </c>
      <c r="G9122">
        <v>0</v>
      </c>
      <c r="H9122">
        <v>0</v>
      </c>
      <c r="I9122">
        <v>0</v>
      </c>
      <c r="J9122">
        <v>0</v>
      </c>
      <c r="K9122">
        <v>0</v>
      </c>
      <c r="L9122">
        <v>0</v>
      </c>
      <c r="M9122">
        <v>67</v>
      </c>
      <c r="N9122">
        <v>0</v>
      </c>
      <c r="O9122">
        <v>0</v>
      </c>
      <c r="P9122">
        <v>0</v>
      </c>
      <c r="Q9122">
        <v>0</v>
      </c>
    </row>
    <row r="9123" spans="1:17" x14ac:dyDescent="0.25">
      <c r="A9123" t="s">
        <v>27351</v>
      </c>
      <c r="B9123" t="s">
        <v>73</v>
      </c>
      <c r="C9123" t="s">
        <v>176</v>
      </c>
      <c r="D9123" t="s">
        <v>526</v>
      </c>
      <c r="E9123" t="s">
        <v>21471</v>
      </c>
      <c r="F9123" t="s">
        <v>397</v>
      </c>
      <c r="G9123">
        <v>0</v>
      </c>
      <c r="H9123">
        <v>67</v>
      </c>
      <c r="I9123">
        <v>5</v>
      </c>
      <c r="J9123">
        <v>58</v>
      </c>
      <c r="K9123">
        <v>2</v>
      </c>
      <c r="L9123">
        <v>2</v>
      </c>
      <c r="M9123">
        <v>0</v>
      </c>
      <c r="N9123">
        <v>0</v>
      </c>
      <c r="O9123">
        <v>0</v>
      </c>
      <c r="P9123">
        <v>0</v>
      </c>
      <c r="Q9123">
        <v>0</v>
      </c>
    </row>
    <row r="9124" spans="1:17" x14ac:dyDescent="0.25">
      <c r="A9124" t="s">
        <v>26484</v>
      </c>
      <c r="B9124" t="s">
        <v>72</v>
      </c>
      <c r="C9124" t="s">
        <v>107</v>
      </c>
      <c r="D9124" t="s">
        <v>526</v>
      </c>
      <c r="E9124" t="s">
        <v>21471</v>
      </c>
      <c r="F9124" t="s">
        <v>4242</v>
      </c>
      <c r="G9124">
        <v>0</v>
      </c>
      <c r="H9124">
        <v>0</v>
      </c>
      <c r="I9124">
        <v>0</v>
      </c>
      <c r="J9124">
        <v>0</v>
      </c>
      <c r="K9124">
        <v>0</v>
      </c>
      <c r="L9124">
        <v>0</v>
      </c>
      <c r="M9124">
        <v>1</v>
      </c>
      <c r="N9124">
        <v>0</v>
      </c>
      <c r="O9124">
        <v>0</v>
      </c>
      <c r="P9124">
        <v>0</v>
      </c>
      <c r="Q9124">
        <v>0</v>
      </c>
    </row>
    <row r="9125" spans="1:17" x14ac:dyDescent="0.25">
      <c r="A9125" t="s">
        <v>26485</v>
      </c>
      <c r="B9125" t="s">
        <v>72</v>
      </c>
      <c r="C9125" t="s">
        <v>107</v>
      </c>
      <c r="D9125" t="s">
        <v>526</v>
      </c>
      <c r="E9125" t="s">
        <v>21471</v>
      </c>
      <c r="F9125" t="s">
        <v>399</v>
      </c>
      <c r="G9125">
        <v>0</v>
      </c>
      <c r="H9125">
        <v>1</v>
      </c>
      <c r="I9125">
        <v>0</v>
      </c>
      <c r="J9125">
        <v>1</v>
      </c>
      <c r="K9125">
        <v>0</v>
      </c>
      <c r="L9125">
        <v>0</v>
      </c>
      <c r="M9125">
        <v>0</v>
      </c>
      <c r="N9125">
        <v>0</v>
      </c>
      <c r="O9125">
        <v>0</v>
      </c>
      <c r="P9125">
        <v>0</v>
      </c>
      <c r="Q9125">
        <v>0</v>
      </c>
    </row>
    <row r="9126" spans="1:17" x14ac:dyDescent="0.25">
      <c r="A9126" t="s">
        <v>26486</v>
      </c>
      <c r="B9126" t="s">
        <v>72</v>
      </c>
      <c r="C9126" t="s">
        <v>107</v>
      </c>
      <c r="D9126" t="s">
        <v>526</v>
      </c>
      <c r="E9126" t="s">
        <v>21471</v>
      </c>
      <c r="F9126" t="s">
        <v>4245</v>
      </c>
      <c r="G9126">
        <v>0</v>
      </c>
      <c r="H9126">
        <v>0</v>
      </c>
      <c r="I9126">
        <v>0</v>
      </c>
      <c r="J9126">
        <v>0</v>
      </c>
      <c r="K9126">
        <v>0</v>
      </c>
      <c r="L9126">
        <v>0</v>
      </c>
      <c r="M9126">
        <v>1</v>
      </c>
      <c r="N9126">
        <v>0</v>
      </c>
      <c r="O9126">
        <v>0</v>
      </c>
      <c r="P9126">
        <v>0</v>
      </c>
      <c r="Q9126">
        <v>0</v>
      </c>
    </row>
    <row r="9127" spans="1:17" x14ac:dyDescent="0.25">
      <c r="A9127" t="s">
        <v>26487</v>
      </c>
      <c r="B9127" t="s">
        <v>72</v>
      </c>
      <c r="C9127" t="s">
        <v>107</v>
      </c>
      <c r="D9127" t="s">
        <v>526</v>
      </c>
      <c r="E9127" t="s">
        <v>21471</v>
      </c>
      <c r="F9127" t="s">
        <v>394</v>
      </c>
      <c r="G9127">
        <v>0</v>
      </c>
      <c r="H9127">
        <v>0</v>
      </c>
      <c r="I9127">
        <v>0</v>
      </c>
      <c r="J9127">
        <v>0</v>
      </c>
      <c r="K9127">
        <v>0</v>
      </c>
      <c r="L9127">
        <v>0</v>
      </c>
      <c r="M9127">
        <v>0</v>
      </c>
      <c r="N9127">
        <v>1</v>
      </c>
      <c r="O9127">
        <v>1</v>
      </c>
      <c r="P9127">
        <v>0</v>
      </c>
      <c r="Q9127">
        <v>0</v>
      </c>
    </row>
    <row r="9128" spans="1:17" x14ac:dyDescent="0.25">
      <c r="A9128" t="s">
        <v>26488</v>
      </c>
      <c r="B9128" t="s">
        <v>72</v>
      </c>
      <c r="C9128" t="s">
        <v>107</v>
      </c>
      <c r="D9128" t="s">
        <v>526</v>
      </c>
      <c r="E9128" t="s">
        <v>21471</v>
      </c>
      <c r="F9128" t="s">
        <v>395</v>
      </c>
      <c r="G9128">
        <v>0</v>
      </c>
      <c r="H9128">
        <v>0</v>
      </c>
      <c r="I9128">
        <v>0</v>
      </c>
      <c r="J9128">
        <v>0</v>
      </c>
      <c r="K9128">
        <v>0</v>
      </c>
      <c r="L9128">
        <v>0</v>
      </c>
      <c r="M9128">
        <v>0</v>
      </c>
      <c r="N9128">
        <v>1</v>
      </c>
      <c r="O9128">
        <v>1</v>
      </c>
      <c r="P9128">
        <v>0</v>
      </c>
      <c r="Q9128">
        <v>0</v>
      </c>
    </row>
    <row r="9129" spans="1:17" x14ac:dyDescent="0.25">
      <c r="A9129" t="s">
        <v>26489</v>
      </c>
      <c r="B9129" t="s">
        <v>72</v>
      </c>
      <c r="C9129" t="s">
        <v>107</v>
      </c>
      <c r="D9129" t="s">
        <v>526</v>
      </c>
      <c r="E9129" t="s">
        <v>21471</v>
      </c>
      <c r="F9129" t="s">
        <v>525</v>
      </c>
      <c r="G9129">
        <v>1</v>
      </c>
      <c r="H9129">
        <v>0</v>
      </c>
      <c r="I9129">
        <v>0</v>
      </c>
      <c r="J9129">
        <v>0</v>
      </c>
      <c r="K9129">
        <v>0</v>
      </c>
      <c r="L9129">
        <v>0</v>
      </c>
      <c r="M9129">
        <v>0</v>
      </c>
      <c r="N9129">
        <v>0</v>
      </c>
      <c r="O9129">
        <v>0</v>
      </c>
      <c r="P9129">
        <v>0</v>
      </c>
      <c r="Q9129">
        <v>0</v>
      </c>
    </row>
    <row r="9130" spans="1:17" x14ac:dyDescent="0.25">
      <c r="A9130" t="s">
        <v>26490</v>
      </c>
      <c r="B9130" t="s">
        <v>72</v>
      </c>
      <c r="C9130" t="s">
        <v>108</v>
      </c>
      <c r="D9130" t="s">
        <v>529</v>
      </c>
      <c r="E9130" t="s">
        <v>21471</v>
      </c>
      <c r="F9130" t="s">
        <v>525</v>
      </c>
      <c r="G9130">
        <v>3</v>
      </c>
      <c r="H9130">
        <v>0</v>
      </c>
      <c r="I9130">
        <v>0</v>
      </c>
      <c r="J9130">
        <v>0</v>
      </c>
      <c r="K9130">
        <v>0</v>
      </c>
      <c r="L9130">
        <v>0</v>
      </c>
      <c r="M9130">
        <v>0</v>
      </c>
      <c r="N9130">
        <v>0</v>
      </c>
      <c r="O9130">
        <v>0</v>
      </c>
      <c r="P9130">
        <v>0</v>
      </c>
      <c r="Q9130">
        <v>0</v>
      </c>
    </row>
    <row r="9131" spans="1:17" x14ac:dyDescent="0.25">
      <c r="A9131" t="s">
        <v>19086</v>
      </c>
      <c r="B9131" t="s">
        <v>72</v>
      </c>
      <c r="C9131" t="s">
        <v>108</v>
      </c>
      <c r="D9131" t="s">
        <v>526</v>
      </c>
      <c r="E9131" t="s">
        <v>563</v>
      </c>
      <c r="F9131" t="s">
        <v>396</v>
      </c>
      <c r="G9131">
        <v>0</v>
      </c>
      <c r="H9131">
        <v>22</v>
      </c>
      <c r="I9131">
        <v>2</v>
      </c>
      <c r="J9131">
        <v>16</v>
      </c>
      <c r="K9131">
        <v>3</v>
      </c>
      <c r="L9131">
        <v>1</v>
      </c>
      <c r="M9131">
        <v>0</v>
      </c>
      <c r="N9131">
        <v>0</v>
      </c>
      <c r="O9131">
        <v>0</v>
      </c>
      <c r="P9131">
        <v>0</v>
      </c>
      <c r="Q9131">
        <v>0</v>
      </c>
    </row>
    <row r="9132" spans="1:17" x14ac:dyDescent="0.25">
      <c r="A9132" t="s">
        <v>19087</v>
      </c>
      <c r="B9132" t="s">
        <v>72</v>
      </c>
      <c r="C9132" t="s">
        <v>108</v>
      </c>
      <c r="D9132" t="s">
        <v>526</v>
      </c>
      <c r="E9132" t="s">
        <v>563</v>
      </c>
      <c r="F9132" t="s">
        <v>4236</v>
      </c>
      <c r="G9132">
        <v>0</v>
      </c>
      <c r="H9132">
        <v>22</v>
      </c>
      <c r="I9132">
        <v>2</v>
      </c>
      <c r="J9132">
        <v>16</v>
      </c>
      <c r="K9132">
        <v>2</v>
      </c>
      <c r="L9132">
        <v>2</v>
      </c>
      <c r="M9132">
        <v>0</v>
      </c>
      <c r="N9132">
        <v>0</v>
      </c>
      <c r="O9132">
        <v>0</v>
      </c>
      <c r="P9132">
        <v>0</v>
      </c>
      <c r="Q9132">
        <v>0</v>
      </c>
    </row>
    <row r="9133" spans="1:17" x14ac:dyDescent="0.25">
      <c r="A9133" t="s">
        <v>19088</v>
      </c>
      <c r="B9133" t="s">
        <v>72</v>
      </c>
      <c r="C9133" t="s">
        <v>108</v>
      </c>
      <c r="D9133" t="s">
        <v>526</v>
      </c>
      <c r="E9133" t="s">
        <v>563</v>
      </c>
      <c r="F9133" t="s">
        <v>4238</v>
      </c>
      <c r="G9133">
        <v>0</v>
      </c>
      <c r="H9133">
        <v>0</v>
      </c>
      <c r="I9133">
        <v>0</v>
      </c>
      <c r="J9133">
        <v>0</v>
      </c>
      <c r="K9133">
        <v>0</v>
      </c>
      <c r="L9133">
        <v>0</v>
      </c>
      <c r="M9133">
        <v>22</v>
      </c>
      <c r="N9133">
        <v>0</v>
      </c>
      <c r="O9133">
        <v>0</v>
      </c>
      <c r="P9133">
        <v>0</v>
      </c>
      <c r="Q9133">
        <v>0</v>
      </c>
    </row>
    <row r="9134" spans="1:17" x14ac:dyDescent="0.25">
      <c r="A9134" t="s">
        <v>19089</v>
      </c>
      <c r="B9134" t="s">
        <v>72</v>
      </c>
      <c r="C9134" t="s">
        <v>108</v>
      </c>
      <c r="D9134" t="s">
        <v>526</v>
      </c>
      <c r="E9134" t="s">
        <v>563</v>
      </c>
      <c r="F9134" t="s">
        <v>397</v>
      </c>
      <c r="G9134">
        <v>0</v>
      </c>
      <c r="H9134">
        <v>22</v>
      </c>
      <c r="I9134">
        <v>2</v>
      </c>
      <c r="J9134">
        <v>16</v>
      </c>
      <c r="K9134">
        <v>2</v>
      </c>
      <c r="L9134">
        <v>2</v>
      </c>
      <c r="M9134">
        <v>0</v>
      </c>
      <c r="N9134">
        <v>0</v>
      </c>
      <c r="O9134">
        <v>0</v>
      </c>
      <c r="P9134">
        <v>0</v>
      </c>
      <c r="Q9134">
        <v>0</v>
      </c>
    </row>
    <row r="9135" spans="1:17" x14ac:dyDescent="0.25">
      <c r="A9135" t="s">
        <v>19090</v>
      </c>
      <c r="B9135" t="s">
        <v>72</v>
      </c>
      <c r="C9135" t="s">
        <v>108</v>
      </c>
      <c r="D9135" t="s">
        <v>526</v>
      </c>
      <c r="E9135" t="s">
        <v>563</v>
      </c>
      <c r="F9135" t="s">
        <v>398</v>
      </c>
      <c r="G9135">
        <v>0</v>
      </c>
      <c r="H9135">
        <v>22</v>
      </c>
      <c r="I9135">
        <v>2</v>
      </c>
      <c r="J9135">
        <v>16</v>
      </c>
      <c r="K9135">
        <v>2</v>
      </c>
      <c r="L9135">
        <v>2</v>
      </c>
      <c r="M9135">
        <v>0</v>
      </c>
      <c r="N9135">
        <v>0</v>
      </c>
      <c r="O9135">
        <v>0</v>
      </c>
      <c r="P9135">
        <v>0</v>
      </c>
      <c r="Q9135">
        <v>0</v>
      </c>
    </row>
    <row r="9136" spans="1:17" x14ac:dyDescent="0.25">
      <c r="A9136" t="s">
        <v>19091</v>
      </c>
      <c r="B9136" t="s">
        <v>72</v>
      </c>
      <c r="C9136" t="s">
        <v>108</v>
      </c>
      <c r="D9136" t="s">
        <v>526</v>
      </c>
      <c r="E9136" t="s">
        <v>563</v>
      </c>
      <c r="F9136" t="s">
        <v>4242</v>
      </c>
      <c r="G9136">
        <v>0</v>
      </c>
      <c r="H9136">
        <v>0</v>
      </c>
      <c r="I9136">
        <v>0</v>
      </c>
      <c r="J9136">
        <v>0</v>
      </c>
      <c r="K9136">
        <v>0</v>
      </c>
      <c r="L9136">
        <v>0</v>
      </c>
      <c r="M9136">
        <v>22</v>
      </c>
      <c r="N9136">
        <v>0</v>
      </c>
      <c r="O9136">
        <v>0</v>
      </c>
      <c r="P9136">
        <v>0</v>
      </c>
      <c r="Q9136">
        <v>0</v>
      </c>
    </row>
    <row r="9137" spans="1:17" x14ac:dyDescent="0.25">
      <c r="A9137" t="s">
        <v>19092</v>
      </c>
      <c r="B9137" t="s">
        <v>72</v>
      </c>
      <c r="C9137" t="s">
        <v>108</v>
      </c>
      <c r="D9137" t="s">
        <v>526</v>
      </c>
      <c r="E9137" t="s">
        <v>563</v>
      </c>
      <c r="F9137" t="s">
        <v>399</v>
      </c>
      <c r="G9137">
        <v>0</v>
      </c>
      <c r="H9137">
        <v>22</v>
      </c>
      <c r="I9137">
        <v>2</v>
      </c>
      <c r="J9137">
        <v>16</v>
      </c>
      <c r="K9137">
        <v>3</v>
      </c>
      <c r="L9137">
        <v>1</v>
      </c>
      <c r="M9137">
        <v>0</v>
      </c>
      <c r="N9137">
        <v>0</v>
      </c>
      <c r="O9137">
        <v>0</v>
      </c>
      <c r="P9137">
        <v>0</v>
      </c>
      <c r="Q9137">
        <v>0</v>
      </c>
    </row>
    <row r="9138" spans="1:17" x14ac:dyDescent="0.25">
      <c r="A9138" t="s">
        <v>19093</v>
      </c>
      <c r="B9138" t="s">
        <v>72</v>
      </c>
      <c r="C9138" t="s">
        <v>108</v>
      </c>
      <c r="D9138" t="s">
        <v>526</v>
      </c>
      <c r="E9138" t="s">
        <v>563</v>
      </c>
      <c r="F9138" t="s">
        <v>4245</v>
      </c>
      <c r="G9138">
        <v>0</v>
      </c>
      <c r="H9138">
        <v>0</v>
      </c>
      <c r="I9138">
        <v>0</v>
      </c>
      <c r="J9138">
        <v>0</v>
      </c>
      <c r="K9138">
        <v>0</v>
      </c>
      <c r="L9138">
        <v>0</v>
      </c>
      <c r="M9138">
        <v>22</v>
      </c>
      <c r="N9138">
        <v>0</v>
      </c>
      <c r="O9138">
        <v>0</v>
      </c>
      <c r="P9138">
        <v>0</v>
      </c>
      <c r="Q9138">
        <v>0</v>
      </c>
    </row>
    <row r="9139" spans="1:17" x14ac:dyDescent="0.25">
      <c r="A9139" t="s">
        <v>19094</v>
      </c>
      <c r="B9139" t="s">
        <v>72</v>
      </c>
      <c r="C9139" t="s">
        <v>108</v>
      </c>
      <c r="D9139" t="s">
        <v>526</v>
      </c>
      <c r="E9139" t="s">
        <v>563</v>
      </c>
      <c r="F9139" t="s">
        <v>394</v>
      </c>
      <c r="G9139">
        <v>0</v>
      </c>
      <c r="H9139">
        <v>0</v>
      </c>
      <c r="I9139">
        <v>0</v>
      </c>
      <c r="J9139">
        <v>0</v>
      </c>
      <c r="K9139">
        <v>0</v>
      </c>
      <c r="L9139">
        <v>0</v>
      </c>
      <c r="M9139">
        <v>0</v>
      </c>
      <c r="N9139">
        <v>18</v>
      </c>
      <c r="O9139">
        <v>16</v>
      </c>
      <c r="P9139">
        <v>1</v>
      </c>
      <c r="Q9139">
        <v>1</v>
      </c>
    </row>
    <row r="9140" spans="1:17" x14ac:dyDescent="0.25">
      <c r="A9140" t="s">
        <v>19095</v>
      </c>
      <c r="B9140" t="s">
        <v>72</v>
      </c>
      <c r="C9140" t="s">
        <v>108</v>
      </c>
      <c r="D9140" t="s">
        <v>526</v>
      </c>
      <c r="E9140" t="s">
        <v>563</v>
      </c>
      <c r="F9140" t="s">
        <v>395</v>
      </c>
      <c r="G9140">
        <v>0</v>
      </c>
      <c r="H9140">
        <v>0</v>
      </c>
      <c r="I9140">
        <v>0</v>
      </c>
      <c r="J9140">
        <v>0</v>
      </c>
      <c r="K9140">
        <v>0</v>
      </c>
      <c r="L9140">
        <v>0</v>
      </c>
      <c r="M9140">
        <v>0</v>
      </c>
      <c r="N9140">
        <v>14</v>
      </c>
      <c r="O9140">
        <v>13</v>
      </c>
      <c r="P9140">
        <v>0</v>
      </c>
      <c r="Q9140">
        <v>1</v>
      </c>
    </row>
    <row r="9141" spans="1:17" x14ac:dyDescent="0.25">
      <c r="A9141" t="s">
        <v>19096</v>
      </c>
      <c r="B9141" t="s">
        <v>72</v>
      </c>
      <c r="C9141" t="s">
        <v>108</v>
      </c>
      <c r="D9141" t="s">
        <v>526</v>
      </c>
      <c r="E9141" t="s">
        <v>563</v>
      </c>
      <c r="F9141" t="s">
        <v>525</v>
      </c>
      <c r="G9141">
        <v>22</v>
      </c>
      <c r="H9141">
        <v>0</v>
      </c>
      <c r="I9141">
        <v>0</v>
      </c>
      <c r="J9141">
        <v>0</v>
      </c>
      <c r="K9141">
        <v>0</v>
      </c>
      <c r="L9141">
        <v>0</v>
      </c>
      <c r="M9141">
        <v>0</v>
      </c>
      <c r="N9141">
        <v>0</v>
      </c>
      <c r="O9141">
        <v>0</v>
      </c>
      <c r="P9141">
        <v>0</v>
      </c>
      <c r="Q9141">
        <v>0</v>
      </c>
    </row>
    <row r="9142" spans="1:17" x14ac:dyDescent="0.25">
      <c r="A9142" t="s">
        <v>26491</v>
      </c>
      <c r="B9142" t="s">
        <v>72</v>
      </c>
      <c r="C9142" t="s">
        <v>108</v>
      </c>
      <c r="D9142" t="s">
        <v>526</v>
      </c>
      <c r="E9142" t="s">
        <v>21471</v>
      </c>
      <c r="F9142" t="s">
        <v>396</v>
      </c>
      <c r="G9142">
        <v>0</v>
      </c>
      <c r="H9142">
        <v>52</v>
      </c>
      <c r="I9142">
        <v>8</v>
      </c>
      <c r="J9142">
        <v>40</v>
      </c>
      <c r="K9142">
        <v>4</v>
      </c>
      <c r="L9142">
        <v>0</v>
      </c>
      <c r="M9142">
        <v>0</v>
      </c>
      <c r="N9142">
        <v>0</v>
      </c>
      <c r="O9142">
        <v>0</v>
      </c>
      <c r="P9142">
        <v>0</v>
      </c>
      <c r="Q9142">
        <v>0</v>
      </c>
    </row>
    <row r="9143" spans="1:17" x14ac:dyDescent="0.25">
      <c r="A9143" t="s">
        <v>26492</v>
      </c>
      <c r="B9143" t="s">
        <v>72</v>
      </c>
      <c r="C9143" t="s">
        <v>108</v>
      </c>
      <c r="D9143" t="s">
        <v>526</v>
      </c>
      <c r="E9143" t="s">
        <v>21471</v>
      </c>
      <c r="F9143" t="s">
        <v>4236</v>
      </c>
      <c r="G9143">
        <v>0</v>
      </c>
      <c r="H9143">
        <v>52</v>
      </c>
      <c r="I9143">
        <v>8</v>
      </c>
      <c r="J9143">
        <v>40</v>
      </c>
      <c r="K9143">
        <v>4</v>
      </c>
      <c r="L9143">
        <v>0</v>
      </c>
      <c r="M9143">
        <v>0</v>
      </c>
      <c r="N9143">
        <v>0</v>
      </c>
      <c r="O9143">
        <v>0</v>
      </c>
      <c r="P9143">
        <v>0</v>
      </c>
      <c r="Q9143">
        <v>0</v>
      </c>
    </row>
    <row r="9144" spans="1:17" x14ac:dyDescent="0.25">
      <c r="A9144" t="s">
        <v>26493</v>
      </c>
      <c r="B9144" t="s">
        <v>72</v>
      </c>
      <c r="C9144" t="s">
        <v>108</v>
      </c>
      <c r="D9144" t="s">
        <v>526</v>
      </c>
      <c r="E9144" t="s">
        <v>21471</v>
      </c>
      <c r="F9144" t="s">
        <v>4238</v>
      </c>
      <c r="G9144">
        <v>0</v>
      </c>
      <c r="H9144">
        <v>0</v>
      </c>
      <c r="I9144">
        <v>0</v>
      </c>
      <c r="J9144">
        <v>0</v>
      </c>
      <c r="K9144">
        <v>0</v>
      </c>
      <c r="L9144">
        <v>0</v>
      </c>
      <c r="M9144">
        <v>52</v>
      </c>
      <c r="N9144">
        <v>0</v>
      </c>
      <c r="O9144">
        <v>0</v>
      </c>
      <c r="P9144">
        <v>0</v>
      </c>
      <c r="Q9144">
        <v>0</v>
      </c>
    </row>
    <row r="9145" spans="1:17" x14ac:dyDescent="0.25">
      <c r="A9145" t="s">
        <v>26494</v>
      </c>
      <c r="B9145" t="s">
        <v>72</v>
      </c>
      <c r="C9145" t="s">
        <v>108</v>
      </c>
      <c r="D9145" t="s">
        <v>526</v>
      </c>
      <c r="E9145" t="s">
        <v>21471</v>
      </c>
      <c r="F9145" t="s">
        <v>397</v>
      </c>
      <c r="G9145">
        <v>0</v>
      </c>
      <c r="H9145">
        <v>52</v>
      </c>
      <c r="I9145">
        <v>8</v>
      </c>
      <c r="J9145">
        <v>40</v>
      </c>
      <c r="K9145">
        <v>4</v>
      </c>
      <c r="L9145">
        <v>0</v>
      </c>
      <c r="M9145">
        <v>0</v>
      </c>
      <c r="N9145">
        <v>0</v>
      </c>
      <c r="O9145">
        <v>0</v>
      </c>
      <c r="P9145">
        <v>0</v>
      </c>
      <c r="Q9145">
        <v>0</v>
      </c>
    </row>
    <row r="9146" spans="1:17" x14ac:dyDescent="0.25">
      <c r="A9146" t="s">
        <v>26495</v>
      </c>
      <c r="B9146" t="s">
        <v>72</v>
      </c>
      <c r="C9146" t="s">
        <v>108</v>
      </c>
      <c r="D9146" t="s">
        <v>526</v>
      </c>
      <c r="E9146" t="s">
        <v>21471</v>
      </c>
      <c r="F9146" t="s">
        <v>398</v>
      </c>
      <c r="G9146">
        <v>0</v>
      </c>
      <c r="H9146">
        <v>52</v>
      </c>
      <c r="I9146">
        <v>8</v>
      </c>
      <c r="J9146">
        <v>40</v>
      </c>
      <c r="K9146">
        <v>4</v>
      </c>
      <c r="L9146">
        <v>0</v>
      </c>
      <c r="M9146">
        <v>0</v>
      </c>
      <c r="N9146">
        <v>0</v>
      </c>
      <c r="O9146">
        <v>0</v>
      </c>
      <c r="P9146">
        <v>0</v>
      </c>
      <c r="Q9146">
        <v>0</v>
      </c>
    </row>
    <row r="9147" spans="1:17" x14ac:dyDescent="0.25">
      <c r="A9147" t="s">
        <v>26496</v>
      </c>
      <c r="B9147" t="s">
        <v>72</v>
      </c>
      <c r="C9147" t="s">
        <v>108</v>
      </c>
      <c r="D9147" t="s">
        <v>526</v>
      </c>
      <c r="E9147" t="s">
        <v>21471</v>
      </c>
      <c r="F9147" t="s">
        <v>4242</v>
      </c>
      <c r="G9147">
        <v>0</v>
      </c>
      <c r="H9147">
        <v>0</v>
      </c>
      <c r="I9147">
        <v>0</v>
      </c>
      <c r="J9147">
        <v>0</v>
      </c>
      <c r="K9147">
        <v>0</v>
      </c>
      <c r="L9147">
        <v>0</v>
      </c>
      <c r="M9147">
        <v>52</v>
      </c>
      <c r="N9147">
        <v>0</v>
      </c>
      <c r="O9147">
        <v>0</v>
      </c>
      <c r="P9147">
        <v>0</v>
      </c>
      <c r="Q9147">
        <v>0</v>
      </c>
    </row>
    <row r="9148" spans="1:17" x14ac:dyDescent="0.25">
      <c r="A9148" t="s">
        <v>26497</v>
      </c>
      <c r="B9148" t="s">
        <v>72</v>
      </c>
      <c r="C9148" t="s">
        <v>108</v>
      </c>
      <c r="D9148" t="s">
        <v>526</v>
      </c>
      <c r="E9148" t="s">
        <v>21471</v>
      </c>
      <c r="F9148" t="s">
        <v>399</v>
      </c>
      <c r="G9148">
        <v>0</v>
      </c>
      <c r="H9148">
        <v>52</v>
      </c>
      <c r="I9148">
        <v>8</v>
      </c>
      <c r="J9148">
        <v>40</v>
      </c>
      <c r="K9148">
        <v>4</v>
      </c>
      <c r="L9148">
        <v>0</v>
      </c>
      <c r="M9148">
        <v>0</v>
      </c>
      <c r="N9148">
        <v>0</v>
      </c>
      <c r="O9148">
        <v>0</v>
      </c>
      <c r="P9148">
        <v>0</v>
      </c>
      <c r="Q9148">
        <v>0</v>
      </c>
    </row>
    <row r="9149" spans="1:17" x14ac:dyDescent="0.25">
      <c r="A9149" t="s">
        <v>26498</v>
      </c>
      <c r="B9149" t="s">
        <v>72</v>
      </c>
      <c r="C9149" t="s">
        <v>108</v>
      </c>
      <c r="D9149" t="s">
        <v>526</v>
      </c>
      <c r="E9149" t="s">
        <v>21471</v>
      </c>
      <c r="F9149" t="s">
        <v>4245</v>
      </c>
      <c r="G9149">
        <v>0</v>
      </c>
      <c r="H9149">
        <v>0</v>
      </c>
      <c r="I9149">
        <v>0</v>
      </c>
      <c r="J9149">
        <v>0</v>
      </c>
      <c r="K9149">
        <v>0</v>
      </c>
      <c r="L9149">
        <v>0</v>
      </c>
      <c r="M9149">
        <v>52</v>
      </c>
      <c r="N9149">
        <v>0</v>
      </c>
      <c r="O9149">
        <v>0</v>
      </c>
      <c r="P9149">
        <v>0</v>
      </c>
      <c r="Q9149">
        <v>0</v>
      </c>
    </row>
    <row r="9150" spans="1:17" x14ac:dyDescent="0.25">
      <c r="A9150" t="s">
        <v>26499</v>
      </c>
      <c r="B9150" t="s">
        <v>72</v>
      </c>
      <c r="C9150" t="s">
        <v>108</v>
      </c>
      <c r="D9150" t="s">
        <v>526</v>
      </c>
      <c r="E9150" t="s">
        <v>21471</v>
      </c>
      <c r="F9150" t="s">
        <v>394</v>
      </c>
      <c r="G9150">
        <v>0</v>
      </c>
      <c r="H9150">
        <v>0</v>
      </c>
      <c r="I9150">
        <v>0</v>
      </c>
      <c r="J9150">
        <v>0</v>
      </c>
      <c r="K9150">
        <v>0</v>
      </c>
      <c r="L9150">
        <v>0</v>
      </c>
      <c r="M9150">
        <v>0</v>
      </c>
      <c r="N9150">
        <v>41</v>
      </c>
      <c r="O9150">
        <v>41</v>
      </c>
      <c r="P9150">
        <v>0</v>
      </c>
      <c r="Q9150">
        <v>0</v>
      </c>
    </row>
    <row r="9151" spans="1:17" x14ac:dyDescent="0.25">
      <c r="A9151" t="s">
        <v>26500</v>
      </c>
      <c r="B9151" t="s">
        <v>72</v>
      </c>
      <c r="C9151" t="s">
        <v>108</v>
      </c>
      <c r="D9151" t="s">
        <v>526</v>
      </c>
      <c r="E9151" t="s">
        <v>21471</v>
      </c>
      <c r="F9151" t="s">
        <v>395</v>
      </c>
      <c r="G9151">
        <v>0</v>
      </c>
      <c r="H9151">
        <v>0</v>
      </c>
      <c r="I9151">
        <v>0</v>
      </c>
      <c r="J9151">
        <v>0</v>
      </c>
      <c r="K9151">
        <v>0</v>
      </c>
      <c r="L9151">
        <v>0</v>
      </c>
      <c r="M9151">
        <v>0</v>
      </c>
      <c r="N9151">
        <v>37</v>
      </c>
      <c r="O9151">
        <v>37</v>
      </c>
      <c r="P9151">
        <v>0</v>
      </c>
      <c r="Q9151">
        <v>0</v>
      </c>
    </row>
    <row r="9152" spans="1:17" x14ac:dyDescent="0.25">
      <c r="A9152" t="s">
        <v>26501</v>
      </c>
      <c r="B9152" t="s">
        <v>72</v>
      </c>
      <c r="C9152" t="s">
        <v>108</v>
      </c>
      <c r="D9152" t="s">
        <v>526</v>
      </c>
      <c r="E9152" t="s">
        <v>21471</v>
      </c>
      <c r="F9152" t="s">
        <v>525</v>
      </c>
      <c r="G9152">
        <v>52</v>
      </c>
      <c r="H9152">
        <v>0</v>
      </c>
      <c r="I9152">
        <v>0</v>
      </c>
      <c r="J9152">
        <v>0</v>
      </c>
      <c r="K9152">
        <v>0</v>
      </c>
      <c r="L9152">
        <v>0</v>
      </c>
      <c r="M9152">
        <v>0</v>
      </c>
      <c r="N9152">
        <v>0</v>
      </c>
      <c r="O9152">
        <v>0</v>
      </c>
      <c r="P9152">
        <v>0</v>
      </c>
      <c r="Q9152">
        <v>0</v>
      </c>
    </row>
    <row r="9153" spans="1:17" x14ac:dyDescent="0.25">
      <c r="A9153" t="s">
        <v>19097</v>
      </c>
      <c r="B9153" t="s">
        <v>72</v>
      </c>
      <c r="C9153" t="s">
        <v>109</v>
      </c>
      <c r="D9153" t="s">
        <v>529</v>
      </c>
      <c r="E9153" t="s">
        <v>563</v>
      </c>
      <c r="F9153" t="s">
        <v>525</v>
      </c>
      <c r="G9153">
        <v>5</v>
      </c>
      <c r="H9153">
        <v>0</v>
      </c>
      <c r="I9153">
        <v>0</v>
      </c>
      <c r="J9153">
        <v>0</v>
      </c>
      <c r="K9153">
        <v>0</v>
      </c>
      <c r="L9153">
        <v>0</v>
      </c>
      <c r="M9153">
        <v>0</v>
      </c>
      <c r="N9153">
        <v>0</v>
      </c>
      <c r="O9153">
        <v>0</v>
      </c>
      <c r="P9153">
        <v>0</v>
      </c>
      <c r="Q9153">
        <v>0</v>
      </c>
    </row>
    <row r="9154" spans="1:17" x14ac:dyDescent="0.25">
      <c r="A9154" t="s">
        <v>14579</v>
      </c>
      <c r="B9154" t="s">
        <v>72</v>
      </c>
      <c r="C9154" t="s">
        <v>168</v>
      </c>
      <c r="D9154" t="s">
        <v>12971</v>
      </c>
      <c r="E9154" t="s">
        <v>563</v>
      </c>
      <c r="F9154" t="s">
        <v>525</v>
      </c>
      <c r="G9154">
        <v>2</v>
      </c>
      <c r="H9154">
        <v>0</v>
      </c>
      <c r="I9154">
        <v>0</v>
      </c>
      <c r="J9154">
        <v>0</v>
      </c>
      <c r="K9154">
        <v>0</v>
      </c>
      <c r="L9154">
        <v>0</v>
      </c>
      <c r="M9154">
        <v>0</v>
      </c>
      <c r="N9154">
        <v>0</v>
      </c>
      <c r="O9154">
        <v>0</v>
      </c>
      <c r="P9154">
        <v>0</v>
      </c>
      <c r="Q9154">
        <v>0</v>
      </c>
    </row>
    <row r="9155" spans="1:17" x14ac:dyDescent="0.25">
      <c r="A9155" t="s">
        <v>26502</v>
      </c>
      <c r="B9155" t="s">
        <v>72</v>
      </c>
      <c r="C9155" t="s">
        <v>168</v>
      </c>
      <c r="D9155" t="s">
        <v>12971</v>
      </c>
      <c r="E9155" t="s">
        <v>21471</v>
      </c>
      <c r="F9155" t="s">
        <v>525</v>
      </c>
      <c r="G9155">
        <v>2</v>
      </c>
      <c r="H9155">
        <v>0</v>
      </c>
      <c r="I9155">
        <v>0</v>
      </c>
      <c r="J9155">
        <v>0</v>
      </c>
      <c r="K9155">
        <v>0</v>
      </c>
      <c r="L9155">
        <v>0</v>
      </c>
      <c r="M9155">
        <v>0</v>
      </c>
      <c r="N9155">
        <v>0</v>
      </c>
      <c r="O9155">
        <v>0</v>
      </c>
      <c r="P9155">
        <v>0</v>
      </c>
      <c r="Q9155">
        <v>0</v>
      </c>
    </row>
    <row r="9156" spans="1:17" x14ac:dyDescent="0.25">
      <c r="A9156" t="s">
        <v>26503</v>
      </c>
      <c r="B9156" t="s">
        <v>72</v>
      </c>
      <c r="C9156" t="s">
        <v>169</v>
      </c>
      <c r="D9156" t="s">
        <v>529</v>
      </c>
      <c r="E9156" t="s">
        <v>21471</v>
      </c>
      <c r="F9156" t="s">
        <v>525</v>
      </c>
      <c r="G9156">
        <v>5</v>
      </c>
      <c r="H9156">
        <v>0</v>
      </c>
      <c r="I9156">
        <v>0</v>
      </c>
      <c r="J9156">
        <v>0</v>
      </c>
      <c r="K9156">
        <v>0</v>
      </c>
      <c r="L9156">
        <v>0</v>
      </c>
      <c r="M9156">
        <v>0</v>
      </c>
      <c r="N9156">
        <v>0</v>
      </c>
      <c r="O9156">
        <v>0</v>
      </c>
      <c r="P9156">
        <v>0</v>
      </c>
      <c r="Q9156">
        <v>0</v>
      </c>
    </row>
    <row r="9157" spans="1:17" x14ac:dyDescent="0.25">
      <c r="A9157" t="s">
        <v>14580</v>
      </c>
      <c r="B9157" t="s">
        <v>72</v>
      </c>
      <c r="C9157" t="s">
        <v>169</v>
      </c>
      <c r="D9157" t="s">
        <v>526</v>
      </c>
      <c r="E9157" t="s">
        <v>563</v>
      </c>
      <c r="F9157" t="s">
        <v>396</v>
      </c>
      <c r="G9157">
        <v>0</v>
      </c>
      <c r="H9157">
        <v>17</v>
      </c>
      <c r="I9157">
        <v>3</v>
      </c>
      <c r="J9157">
        <v>13</v>
      </c>
      <c r="K9157">
        <v>0</v>
      </c>
      <c r="L9157">
        <v>1</v>
      </c>
      <c r="M9157">
        <v>0</v>
      </c>
      <c r="N9157">
        <v>0</v>
      </c>
      <c r="O9157">
        <v>0</v>
      </c>
      <c r="P9157">
        <v>0</v>
      </c>
      <c r="Q9157">
        <v>0</v>
      </c>
    </row>
    <row r="9158" spans="1:17" x14ac:dyDescent="0.25">
      <c r="A9158" t="s">
        <v>14581</v>
      </c>
      <c r="B9158" t="s">
        <v>72</v>
      </c>
      <c r="C9158" t="s">
        <v>169</v>
      </c>
      <c r="D9158" t="s">
        <v>526</v>
      </c>
      <c r="E9158" t="s">
        <v>563</v>
      </c>
      <c r="F9158" t="s">
        <v>4236</v>
      </c>
      <c r="G9158">
        <v>0</v>
      </c>
      <c r="H9158">
        <v>17</v>
      </c>
      <c r="I9158">
        <v>3</v>
      </c>
      <c r="J9158">
        <v>13</v>
      </c>
      <c r="K9158">
        <v>0</v>
      </c>
      <c r="L9158">
        <v>1</v>
      </c>
      <c r="M9158">
        <v>0</v>
      </c>
      <c r="N9158">
        <v>0</v>
      </c>
      <c r="O9158">
        <v>0</v>
      </c>
      <c r="P9158">
        <v>0</v>
      </c>
      <c r="Q9158">
        <v>0</v>
      </c>
    </row>
    <row r="9159" spans="1:17" x14ac:dyDescent="0.25">
      <c r="A9159" t="s">
        <v>14582</v>
      </c>
      <c r="B9159" t="s">
        <v>72</v>
      </c>
      <c r="C9159" t="s">
        <v>169</v>
      </c>
      <c r="D9159" t="s">
        <v>526</v>
      </c>
      <c r="E9159" t="s">
        <v>563</v>
      </c>
      <c r="F9159" t="s">
        <v>4238</v>
      </c>
      <c r="G9159">
        <v>0</v>
      </c>
      <c r="H9159">
        <v>0</v>
      </c>
      <c r="I9159">
        <v>0</v>
      </c>
      <c r="J9159">
        <v>0</v>
      </c>
      <c r="K9159">
        <v>0</v>
      </c>
      <c r="L9159">
        <v>0</v>
      </c>
      <c r="M9159">
        <v>17</v>
      </c>
      <c r="N9159">
        <v>0</v>
      </c>
      <c r="O9159">
        <v>0</v>
      </c>
      <c r="P9159">
        <v>0</v>
      </c>
      <c r="Q9159">
        <v>0</v>
      </c>
    </row>
    <row r="9160" spans="1:17" x14ac:dyDescent="0.25">
      <c r="A9160" t="s">
        <v>14583</v>
      </c>
      <c r="B9160" t="s">
        <v>72</v>
      </c>
      <c r="C9160" t="s">
        <v>169</v>
      </c>
      <c r="D9160" t="s">
        <v>526</v>
      </c>
      <c r="E9160" t="s">
        <v>563</v>
      </c>
      <c r="F9160" t="s">
        <v>397</v>
      </c>
      <c r="G9160">
        <v>0</v>
      </c>
      <c r="H9160">
        <v>17</v>
      </c>
      <c r="I9160">
        <v>3</v>
      </c>
      <c r="J9160">
        <v>13</v>
      </c>
      <c r="K9160">
        <v>0</v>
      </c>
      <c r="L9160">
        <v>1</v>
      </c>
      <c r="M9160">
        <v>0</v>
      </c>
      <c r="N9160">
        <v>0</v>
      </c>
      <c r="O9160">
        <v>0</v>
      </c>
      <c r="P9160">
        <v>0</v>
      </c>
      <c r="Q9160">
        <v>0</v>
      </c>
    </row>
    <row r="9161" spans="1:17" x14ac:dyDescent="0.25">
      <c r="A9161" t="s">
        <v>14584</v>
      </c>
      <c r="B9161" t="s">
        <v>72</v>
      </c>
      <c r="C9161" t="s">
        <v>169</v>
      </c>
      <c r="D9161" t="s">
        <v>526</v>
      </c>
      <c r="E9161" t="s">
        <v>563</v>
      </c>
      <c r="F9161" t="s">
        <v>398</v>
      </c>
      <c r="G9161">
        <v>0</v>
      </c>
      <c r="H9161">
        <v>17</v>
      </c>
      <c r="I9161">
        <v>3</v>
      </c>
      <c r="J9161">
        <v>13</v>
      </c>
      <c r="K9161">
        <v>0</v>
      </c>
      <c r="L9161">
        <v>1</v>
      </c>
      <c r="M9161">
        <v>0</v>
      </c>
      <c r="N9161">
        <v>0</v>
      </c>
      <c r="O9161">
        <v>0</v>
      </c>
      <c r="P9161">
        <v>0</v>
      </c>
      <c r="Q9161">
        <v>0</v>
      </c>
    </row>
    <row r="9162" spans="1:17" x14ac:dyDescent="0.25">
      <c r="A9162" t="s">
        <v>14585</v>
      </c>
      <c r="B9162" t="s">
        <v>72</v>
      </c>
      <c r="C9162" t="s">
        <v>169</v>
      </c>
      <c r="D9162" t="s">
        <v>526</v>
      </c>
      <c r="E9162" t="s">
        <v>563</v>
      </c>
      <c r="F9162" t="s">
        <v>4242</v>
      </c>
      <c r="G9162">
        <v>0</v>
      </c>
      <c r="H9162">
        <v>0</v>
      </c>
      <c r="I9162">
        <v>0</v>
      </c>
      <c r="J9162">
        <v>0</v>
      </c>
      <c r="K9162">
        <v>0</v>
      </c>
      <c r="L9162">
        <v>0</v>
      </c>
      <c r="M9162">
        <v>17</v>
      </c>
      <c r="N9162">
        <v>0</v>
      </c>
      <c r="O9162">
        <v>0</v>
      </c>
      <c r="P9162">
        <v>0</v>
      </c>
      <c r="Q9162">
        <v>0</v>
      </c>
    </row>
    <row r="9163" spans="1:17" x14ac:dyDescent="0.25">
      <c r="A9163" t="s">
        <v>19098</v>
      </c>
      <c r="B9163" t="s">
        <v>72</v>
      </c>
      <c r="C9163" t="s">
        <v>169</v>
      </c>
      <c r="D9163" t="s">
        <v>526</v>
      </c>
      <c r="E9163" t="s">
        <v>563</v>
      </c>
      <c r="F9163" t="s">
        <v>399</v>
      </c>
      <c r="G9163">
        <v>0</v>
      </c>
      <c r="H9163">
        <v>17</v>
      </c>
      <c r="I9163">
        <v>3</v>
      </c>
      <c r="J9163">
        <v>13</v>
      </c>
      <c r="K9163">
        <v>0</v>
      </c>
      <c r="L9163">
        <v>1</v>
      </c>
      <c r="M9163">
        <v>0</v>
      </c>
      <c r="N9163">
        <v>0</v>
      </c>
      <c r="O9163">
        <v>0</v>
      </c>
      <c r="P9163">
        <v>0</v>
      </c>
      <c r="Q9163">
        <v>0</v>
      </c>
    </row>
    <row r="9164" spans="1:17" x14ac:dyDescent="0.25">
      <c r="A9164" t="s">
        <v>19099</v>
      </c>
      <c r="B9164" t="s">
        <v>72</v>
      </c>
      <c r="C9164" t="s">
        <v>169</v>
      </c>
      <c r="D9164" t="s">
        <v>526</v>
      </c>
      <c r="E9164" t="s">
        <v>563</v>
      </c>
      <c r="F9164" t="s">
        <v>4245</v>
      </c>
      <c r="G9164">
        <v>0</v>
      </c>
      <c r="H9164">
        <v>0</v>
      </c>
      <c r="I9164">
        <v>0</v>
      </c>
      <c r="J9164">
        <v>0</v>
      </c>
      <c r="K9164">
        <v>0</v>
      </c>
      <c r="L9164">
        <v>0</v>
      </c>
      <c r="M9164">
        <v>17</v>
      </c>
      <c r="N9164">
        <v>0</v>
      </c>
      <c r="O9164">
        <v>0</v>
      </c>
      <c r="P9164">
        <v>0</v>
      </c>
      <c r="Q9164">
        <v>0</v>
      </c>
    </row>
    <row r="9165" spans="1:17" x14ac:dyDescent="0.25">
      <c r="A9165" t="s">
        <v>19100</v>
      </c>
      <c r="B9165" t="s">
        <v>72</v>
      </c>
      <c r="C9165" t="s">
        <v>169</v>
      </c>
      <c r="D9165" t="s">
        <v>526</v>
      </c>
      <c r="E9165" t="s">
        <v>563</v>
      </c>
      <c r="F9165" t="s">
        <v>394</v>
      </c>
      <c r="G9165">
        <v>0</v>
      </c>
      <c r="H9165">
        <v>0</v>
      </c>
      <c r="I9165">
        <v>0</v>
      </c>
      <c r="J9165">
        <v>0</v>
      </c>
      <c r="K9165">
        <v>0</v>
      </c>
      <c r="L9165">
        <v>0</v>
      </c>
      <c r="M9165">
        <v>0</v>
      </c>
      <c r="N9165">
        <v>11</v>
      </c>
      <c r="O9165">
        <v>10</v>
      </c>
      <c r="P9165">
        <v>1</v>
      </c>
      <c r="Q9165">
        <v>0</v>
      </c>
    </row>
    <row r="9166" spans="1:17" x14ac:dyDescent="0.25">
      <c r="A9166" t="s">
        <v>19101</v>
      </c>
      <c r="B9166" t="s">
        <v>72</v>
      </c>
      <c r="C9166" t="s">
        <v>169</v>
      </c>
      <c r="D9166" t="s">
        <v>526</v>
      </c>
      <c r="E9166" t="s">
        <v>563</v>
      </c>
      <c r="F9166" t="s">
        <v>395</v>
      </c>
      <c r="G9166">
        <v>0</v>
      </c>
      <c r="H9166">
        <v>0</v>
      </c>
      <c r="I9166">
        <v>0</v>
      </c>
      <c r="J9166">
        <v>0</v>
      </c>
      <c r="K9166">
        <v>0</v>
      </c>
      <c r="L9166">
        <v>0</v>
      </c>
      <c r="M9166">
        <v>0</v>
      </c>
      <c r="N9166">
        <v>11</v>
      </c>
      <c r="O9166">
        <v>10</v>
      </c>
      <c r="P9166">
        <v>1</v>
      </c>
      <c r="Q9166">
        <v>0</v>
      </c>
    </row>
    <row r="9167" spans="1:17" x14ac:dyDescent="0.25">
      <c r="A9167" t="s">
        <v>19102</v>
      </c>
      <c r="B9167" t="s">
        <v>72</v>
      </c>
      <c r="C9167" t="s">
        <v>169</v>
      </c>
      <c r="D9167" t="s">
        <v>526</v>
      </c>
      <c r="E9167" t="s">
        <v>563</v>
      </c>
      <c r="F9167" t="s">
        <v>525</v>
      </c>
      <c r="G9167">
        <v>17</v>
      </c>
      <c r="H9167">
        <v>0</v>
      </c>
      <c r="I9167">
        <v>0</v>
      </c>
      <c r="J9167">
        <v>0</v>
      </c>
      <c r="K9167">
        <v>0</v>
      </c>
      <c r="L9167">
        <v>0</v>
      </c>
      <c r="M9167">
        <v>0</v>
      </c>
      <c r="N9167">
        <v>0</v>
      </c>
      <c r="O9167">
        <v>0</v>
      </c>
      <c r="P9167">
        <v>0</v>
      </c>
      <c r="Q9167">
        <v>0</v>
      </c>
    </row>
    <row r="9168" spans="1:17" x14ac:dyDescent="0.25">
      <c r="A9168" t="s">
        <v>26504</v>
      </c>
      <c r="B9168" t="s">
        <v>72</v>
      </c>
      <c r="C9168" t="s">
        <v>169</v>
      </c>
      <c r="D9168" t="s">
        <v>526</v>
      </c>
      <c r="E9168" t="s">
        <v>21471</v>
      </c>
      <c r="F9168" t="s">
        <v>396</v>
      </c>
      <c r="G9168">
        <v>0</v>
      </c>
      <c r="H9168">
        <v>20</v>
      </c>
      <c r="I9168">
        <v>2</v>
      </c>
      <c r="J9168">
        <v>17</v>
      </c>
      <c r="K9168">
        <v>0</v>
      </c>
      <c r="L9168">
        <v>1</v>
      </c>
      <c r="M9168">
        <v>0</v>
      </c>
      <c r="N9168">
        <v>0</v>
      </c>
      <c r="O9168">
        <v>0</v>
      </c>
      <c r="P9168">
        <v>0</v>
      </c>
      <c r="Q9168">
        <v>0</v>
      </c>
    </row>
    <row r="9169" spans="1:17" x14ac:dyDescent="0.25">
      <c r="A9169" t="s">
        <v>26505</v>
      </c>
      <c r="B9169" t="s">
        <v>72</v>
      </c>
      <c r="C9169" t="s">
        <v>169</v>
      </c>
      <c r="D9169" t="s">
        <v>526</v>
      </c>
      <c r="E9169" t="s">
        <v>21471</v>
      </c>
      <c r="F9169" t="s">
        <v>4236</v>
      </c>
      <c r="G9169">
        <v>0</v>
      </c>
      <c r="H9169">
        <v>20</v>
      </c>
      <c r="I9169">
        <v>2</v>
      </c>
      <c r="J9169">
        <v>17</v>
      </c>
      <c r="K9169">
        <v>0</v>
      </c>
      <c r="L9169">
        <v>1</v>
      </c>
      <c r="M9169">
        <v>0</v>
      </c>
      <c r="N9169">
        <v>0</v>
      </c>
      <c r="O9169">
        <v>0</v>
      </c>
      <c r="P9169">
        <v>0</v>
      </c>
      <c r="Q9169">
        <v>0</v>
      </c>
    </row>
    <row r="9170" spans="1:17" x14ac:dyDescent="0.25">
      <c r="A9170" t="s">
        <v>26506</v>
      </c>
      <c r="B9170" t="s">
        <v>72</v>
      </c>
      <c r="C9170" t="s">
        <v>169</v>
      </c>
      <c r="D9170" t="s">
        <v>526</v>
      </c>
      <c r="E9170" t="s">
        <v>21471</v>
      </c>
      <c r="F9170" t="s">
        <v>4238</v>
      </c>
      <c r="G9170">
        <v>0</v>
      </c>
      <c r="H9170">
        <v>0</v>
      </c>
      <c r="I9170">
        <v>0</v>
      </c>
      <c r="J9170">
        <v>0</v>
      </c>
      <c r="K9170">
        <v>0</v>
      </c>
      <c r="L9170">
        <v>0</v>
      </c>
      <c r="M9170">
        <v>20</v>
      </c>
      <c r="N9170">
        <v>0</v>
      </c>
      <c r="O9170">
        <v>0</v>
      </c>
      <c r="P9170">
        <v>0</v>
      </c>
      <c r="Q9170">
        <v>0</v>
      </c>
    </row>
    <row r="9171" spans="1:17" x14ac:dyDescent="0.25">
      <c r="A9171" t="s">
        <v>26507</v>
      </c>
      <c r="B9171" t="s">
        <v>72</v>
      </c>
      <c r="C9171" t="s">
        <v>169</v>
      </c>
      <c r="D9171" t="s">
        <v>526</v>
      </c>
      <c r="E9171" t="s">
        <v>21471</v>
      </c>
      <c r="F9171" t="s">
        <v>397</v>
      </c>
      <c r="G9171">
        <v>0</v>
      </c>
      <c r="H9171">
        <v>20</v>
      </c>
      <c r="I9171">
        <v>2</v>
      </c>
      <c r="J9171">
        <v>17</v>
      </c>
      <c r="K9171">
        <v>0</v>
      </c>
      <c r="L9171">
        <v>1</v>
      </c>
      <c r="M9171">
        <v>0</v>
      </c>
      <c r="N9171">
        <v>0</v>
      </c>
      <c r="O9171">
        <v>0</v>
      </c>
      <c r="P9171">
        <v>0</v>
      </c>
      <c r="Q9171">
        <v>0</v>
      </c>
    </row>
    <row r="9172" spans="1:17" x14ac:dyDescent="0.25">
      <c r="A9172" t="s">
        <v>26508</v>
      </c>
      <c r="B9172" t="s">
        <v>72</v>
      </c>
      <c r="C9172" t="s">
        <v>169</v>
      </c>
      <c r="D9172" t="s">
        <v>526</v>
      </c>
      <c r="E9172" t="s">
        <v>21471</v>
      </c>
      <c r="F9172" t="s">
        <v>398</v>
      </c>
      <c r="G9172">
        <v>0</v>
      </c>
      <c r="H9172">
        <v>20</v>
      </c>
      <c r="I9172">
        <v>2</v>
      </c>
      <c r="J9172">
        <v>17</v>
      </c>
      <c r="K9172">
        <v>0</v>
      </c>
      <c r="L9172">
        <v>1</v>
      </c>
      <c r="M9172">
        <v>0</v>
      </c>
      <c r="N9172">
        <v>0</v>
      </c>
      <c r="O9172">
        <v>0</v>
      </c>
      <c r="P9172">
        <v>0</v>
      </c>
      <c r="Q9172">
        <v>0</v>
      </c>
    </row>
    <row r="9173" spans="1:17" x14ac:dyDescent="0.25">
      <c r="A9173" t="s">
        <v>26509</v>
      </c>
      <c r="B9173" t="s">
        <v>72</v>
      </c>
      <c r="C9173" t="s">
        <v>169</v>
      </c>
      <c r="D9173" t="s">
        <v>526</v>
      </c>
      <c r="E9173" t="s">
        <v>21471</v>
      </c>
      <c r="F9173" t="s">
        <v>4242</v>
      </c>
      <c r="G9173">
        <v>0</v>
      </c>
      <c r="H9173">
        <v>0</v>
      </c>
      <c r="I9173">
        <v>0</v>
      </c>
      <c r="J9173">
        <v>0</v>
      </c>
      <c r="K9173">
        <v>0</v>
      </c>
      <c r="L9173">
        <v>0</v>
      </c>
      <c r="M9173">
        <v>20</v>
      </c>
      <c r="N9173">
        <v>0</v>
      </c>
      <c r="O9173">
        <v>0</v>
      </c>
      <c r="P9173">
        <v>0</v>
      </c>
      <c r="Q9173">
        <v>0</v>
      </c>
    </row>
    <row r="9174" spans="1:17" x14ac:dyDescent="0.25">
      <c r="A9174" t="s">
        <v>26510</v>
      </c>
      <c r="B9174" t="s">
        <v>72</v>
      </c>
      <c r="C9174" t="s">
        <v>169</v>
      </c>
      <c r="D9174" t="s">
        <v>526</v>
      </c>
      <c r="E9174" t="s">
        <v>21471</v>
      </c>
      <c r="F9174" t="s">
        <v>399</v>
      </c>
      <c r="G9174">
        <v>0</v>
      </c>
      <c r="H9174">
        <v>20</v>
      </c>
      <c r="I9174">
        <v>2</v>
      </c>
      <c r="J9174">
        <v>17</v>
      </c>
      <c r="K9174">
        <v>0</v>
      </c>
      <c r="L9174">
        <v>1</v>
      </c>
      <c r="M9174">
        <v>0</v>
      </c>
      <c r="N9174">
        <v>0</v>
      </c>
      <c r="O9174">
        <v>0</v>
      </c>
      <c r="P9174">
        <v>0</v>
      </c>
      <c r="Q9174">
        <v>0</v>
      </c>
    </row>
    <row r="9175" spans="1:17" x14ac:dyDescent="0.25">
      <c r="A9175" t="s">
        <v>26511</v>
      </c>
      <c r="B9175" t="s">
        <v>72</v>
      </c>
      <c r="C9175" t="s">
        <v>169</v>
      </c>
      <c r="D9175" t="s">
        <v>526</v>
      </c>
      <c r="E9175" t="s">
        <v>21471</v>
      </c>
      <c r="F9175" t="s">
        <v>4245</v>
      </c>
      <c r="G9175">
        <v>0</v>
      </c>
      <c r="H9175">
        <v>0</v>
      </c>
      <c r="I9175">
        <v>0</v>
      </c>
      <c r="J9175">
        <v>0</v>
      </c>
      <c r="K9175">
        <v>0</v>
      </c>
      <c r="L9175">
        <v>0</v>
      </c>
      <c r="M9175">
        <v>20</v>
      </c>
      <c r="N9175">
        <v>0</v>
      </c>
      <c r="O9175">
        <v>0</v>
      </c>
      <c r="P9175">
        <v>0</v>
      </c>
      <c r="Q9175">
        <v>0</v>
      </c>
    </row>
    <row r="9176" spans="1:17" x14ac:dyDescent="0.25">
      <c r="A9176" t="s">
        <v>26512</v>
      </c>
      <c r="B9176" t="s">
        <v>72</v>
      </c>
      <c r="C9176" t="s">
        <v>169</v>
      </c>
      <c r="D9176" t="s">
        <v>526</v>
      </c>
      <c r="E9176" t="s">
        <v>21471</v>
      </c>
      <c r="F9176" t="s">
        <v>394</v>
      </c>
      <c r="G9176">
        <v>0</v>
      </c>
      <c r="H9176">
        <v>0</v>
      </c>
      <c r="I9176">
        <v>0</v>
      </c>
      <c r="J9176">
        <v>0</v>
      </c>
      <c r="K9176">
        <v>0</v>
      </c>
      <c r="L9176">
        <v>0</v>
      </c>
      <c r="M9176">
        <v>0</v>
      </c>
      <c r="N9176">
        <v>16</v>
      </c>
      <c r="O9176">
        <v>16</v>
      </c>
      <c r="P9176">
        <v>0</v>
      </c>
      <c r="Q9176">
        <v>0</v>
      </c>
    </row>
    <row r="9177" spans="1:17" x14ac:dyDescent="0.25">
      <c r="A9177" t="s">
        <v>26513</v>
      </c>
      <c r="B9177" t="s">
        <v>72</v>
      </c>
      <c r="C9177" t="s">
        <v>169</v>
      </c>
      <c r="D9177" t="s">
        <v>526</v>
      </c>
      <c r="E9177" t="s">
        <v>21471</v>
      </c>
      <c r="F9177" t="s">
        <v>395</v>
      </c>
      <c r="G9177">
        <v>0</v>
      </c>
      <c r="H9177">
        <v>0</v>
      </c>
      <c r="I9177">
        <v>0</v>
      </c>
      <c r="J9177">
        <v>0</v>
      </c>
      <c r="K9177">
        <v>0</v>
      </c>
      <c r="L9177">
        <v>0</v>
      </c>
      <c r="M9177">
        <v>0</v>
      </c>
      <c r="N9177">
        <v>15</v>
      </c>
      <c r="O9177">
        <v>15</v>
      </c>
      <c r="P9177">
        <v>0</v>
      </c>
      <c r="Q9177">
        <v>0</v>
      </c>
    </row>
    <row r="9178" spans="1:17" x14ac:dyDescent="0.25">
      <c r="A9178" t="s">
        <v>26991</v>
      </c>
      <c r="B9178" t="s">
        <v>72</v>
      </c>
      <c r="C9178" t="s">
        <v>169</v>
      </c>
      <c r="D9178" t="s">
        <v>526</v>
      </c>
      <c r="E9178" t="s">
        <v>21471</v>
      </c>
      <c r="F9178" t="s">
        <v>525</v>
      </c>
      <c r="G9178">
        <v>20</v>
      </c>
      <c r="H9178">
        <v>0</v>
      </c>
      <c r="I9178">
        <v>0</v>
      </c>
      <c r="J9178">
        <v>0</v>
      </c>
      <c r="K9178">
        <v>0</v>
      </c>
      <c r="L9178">
        <v>0</v>
      </c>
      <c r="M9178">
        <v>0</v>
      </c>
      <c r="N9178">
        <v>0</v>
      </c>
      <c r="O9178">
        <v>0</v>
      </c>
      <c r="P9178">
        <v>0</v>
      </c>
      <c r="Q9178">
        <v>0</v>
      </c>
    </row>
    <row r="9179" spans="1:17" x14ac:dyDescent="0.25">
      <c r="A9179" t="s">
        <v>19103</v>
      </c>
      <c r="B9179" t="s">
        <v>72</v>
      </c>
      <c r="C9179" t="s">
        <v>169</v>
      </c>
      <c r="D9179" t="s">
        <v>527</v>
      </c>
      <c r="E9179" t="s">
        <v>563</v>
      </c>
      <c r="F9179" t="s">
        <v>528</v>
      </c>
      <c r="G9179">
        <v>0</v>
      </c>
      <c r="H9179">
        <v>0</v>
      </c>
      <c r="I9179">
        <v>0</v>
      </c>
      <c r="J9179">
        <v>0</v>
      </c>
      <c r="K9179">
        <v>0</v>
      </c>
      <c r="L9179">
        <v>0</v>
      </c>
      <c r="M9179">
        <v>0</v>
      </c>
      <c r="N9179">
        <v>1</v>
      </c>
      <c r="O9179">
        <v>1</v>
      </c>
      <c r="P9179">
        <v>0</v>
      </c>
      <c r="Q9179">
        <v>0</v>
      </c>
    </row>
    <row r="9180" spans="1:17" x14ac:dyDescent="0.25">
      <c r="A9180" t="s">
        <v>19104</v>
      </c>
      <c r="B9180" t="s">
        <v>72</v>
      </c>
      <c r="C9180" t="s">
        <v>169</v>
      </c>
      <c r="D9180" t="s">
        <v>527</v>
      </c>
      <c r="E9180" t="s">
        <v>563</v>
      </c>
      <c r="F9180" t="s">
        <v>525</v>
      </c>
      <c r="G9180">
        <v>1</v>
      </c>
      <c r="H9180">
        <v>0</v>
      </c>
      <c r="I9180">
        <v>0</v>
      </c>
      <c r="J9180">
        <v>0</v>
      </c>
      <c r="K9180">
        <v>0</v>
      </c>
      <c r="L9180">
        <v>0</v>
      </c>
      <c r="M9180">
        <v>0</v>
      </c>
      <c r="N9180">
        <v>0</v>
      </c>
      <c r="O9180">
        <v>0</v>
      </c>
      <c r="P9180">
        <v>0</v>
      </c>
      <c r="Q9180">
        <v>0</v>
      </c>
    </row>
    <row r="9181" spans="1:17" x14ac:dyDescent="0.25">
      <c r="A9181" t="s">
        <v>19105</v>
      </c>
      <c r="B9181" t="s">
        <v>72</v>
      </c>
      <c r="C9181" t="s">
        <v>169</v>
      </c>
      <c r="D9181" t="s">
        <v>12971</v>
      </c>
      <c r="E9181" t="s">
        <v>563</v>
      </c>
      <c r="F9181" t="s">
        <v>525</v>
      </c>
      <c r="G9181">
        <v>3</v>
      </c>
      <c r="H9181">
        <v>0</v>
      </c>
      <c r="I9181">
        <v>0</v>
      </c>
      <c r="J9181">
        <v>0</v>
      </c>
      <c r="K9181">
        <v>0</v>
      </c>
      <c r="L9181">
        <v>0</v>
      </c>
      <c r="M9181">
        <v>0</v>
      </c>
      <c r="N9181">
        <v>0</v>
      </c>
      <c r="O9181">
        <v>0</v>
      </c>
      <c r="P9181">
        <v>0</v>
      </c>
      <c r="Q9181">
        <v>0</v>
      </c>
    </row>
    <row r="9182" spans="1:17" x14ac:dyDescent="0.25">
      <c r="A9182" t="s">
        <v>24812</v>
      </c>
      <c r="B9182" t="s">
        <v>74</v>
      </c>
      <c r="C9182" t="s">
        <v>201</v>
      </c>
      <c r="D9182" t="s">
        <v>526</v>
      </c>
      <c r="E9182" t="s">
        <v>21471</v>
      </c>
      <c r="F9182" t="s">
        <v>394</v>
      </c>
      <c r="G9182">
        <v>0</v>
      </c>
      <c r="H9182">
        <v>0</v>
      </c>
      <c r="I9182">
        <v>0</v>
      </c>
      <c r="J9182">
        <v>0</v>
      </c>
      <c r="K9182">
        <v>0</v>
      </c>
      <c r="L9182">
        <v>0</v>
      </c>
      <c r="M9182">
        <v>0</v>
      </c>
      <c r="N9182">
        <v>20</v>
      </c>
      <c r="O9182">
        <v>19</v>
      </c>
      <c r="P9182">
        <v>1</v>
      </c>
      <c r="Q9182">
        <v>0</v>
      </c>
    </row>
    <row r="9183" spans="1:17" x14ac:dyDescent="0.25">
      <c r="A9183" t="s">
        <v>24813</v>
      </c>
      <c r="B9183" t="s">
        <v>74</v>
      </c>
      <c r="C9183" t="s">
        <v>201</v>
      </c>
      <c r="D9183" t="s">
        <v>526</v>
      </c>
      <c r="E9183" t="s">
        <v>21471</v>
      </c>
      <c r="F9183" t="s">
        <v>395</v>
      </c>
      <c r="G9183">
        <v>0</v>
      </c>
      <c r="H9183">
        <v>0</v>
      </c>
      <c r="I9183">
        <v>0</v>
      </c>
      <c r="J9183">
        <v>0</v>
      </c>
      <c r="K9183">
        <v>0</v>
      </c>
      <c r="L9183">
        <v>0</v>
      </c>
      <c r="M9183">
        <v>0</v>
      </c>
      <c r="N9183">
        <v>17</v>
      </c>
      <c r="O9183">
        <v>16</v>
      </c>
      <c r="P9183">
        <v>1</v>
      </c>
      <c r="Q9183">
        <v>0</v>
      </c>
    </row>
    <row r="9184" spans="1:17" x14ac:dyDescent="0.25">
      <c r="A9184" t="s">
        <v>25215</v>
      </c>
      <c r="B9184" t="s">
        <v>74</v>
      </c>
      <c r="C9184" t="s">
        <v>201</v>
      </c>
      <c r="D9184" t="s">
        <v>526</v>
      </c>
      <c r="E9184" t="s">
        <v>21471</v>
      </c>
      <c r="F9184" t="s">
        <v>525</v>
      </c>
      <c r="G9184">
        <v>37</v>
      </c>
      <c r="H9184">
        <v>0</v>
      </c>
      <c r="I9184">
        <v>0</v>
      </c>
      <c r="J9184">
        <v>0</v>
      </c>
      <c r="K9184">
        <v>0</v>
      </c>
      <c r="L9184">
        <v>0</v>
      </c>
      <c r="M9184">
        <v>0</v>
      </c>
      <c r="N9184">
        <v>0</v>
      </c>
      <c r="O9184">
        <v>0</v>
      </c>
      <c r="P9184">
        <v>0</v>
      </c>
      <c r="Q9184">
        <v>0</v>
      </c>
    </row>
    <row r="9185" spans="1:17" x14ac:dyDescent="0.25">
      <c r="A9185" t="s">
        <v>14766</v>
      </c>
      <c r="B9185" t="s">
        <v>74</v>
      </c>
      <c r="C9185" t="s">
        <v>201</v>
      </c>
      <c r="D9185" t="s">
        <v>12971</v>
      </c>
      <c r="E9185" t="s">
        <v>563</v>
      </c>
      <c r="F9185" t="s">
        <v>525</v>
      </c>
      <c r="G9185">
        <v>6</v>
      </c>
      <c r="H9185">
        <v>0</v>
      </c>
      <c r="I9185">
        <v>0</v>
      </c>
      <c r="J9185">
        <v>0</v>
      </c>
      <c r="K9185">
        <v>0</v>
      </c>
      <c r="L9185">
        <v>0</v>
      </c>
      <c r="M9185">
        <v>0</v>
      </c>
      <c r="N9185">
        <v>0</v>
      </c>
      <c r="O9185">
        <v>0</v>
      </c>
      <c r="P9185">
        <v>0</v>
      </c>
      <c r="Q9185">
        <v>0</v>
      </c>
    </row>
    <row r="9186" spans="1:17" x14ac:dyDescent="0.25">
      <c r="A9186" t="s">
        <v>25216</v>
      </c>
      <c r="B9186" t="s">
        <v>74</v>
      </c>
      <c r="C9186" t="s">
        <v>201</v>
      </c>
      <c r="D9186" t="s">
        <v>12971</v>
      </c>
      <c r="E9186" t="s">
        <v>21471</v>
      </c>
      <c r="F9186" t="s">
        <v>525</v>
      </c>
      <c r="G9186">
        <v>4</v>
      </c>
      <c r="H9186">
        <v>0</v>
      </c>
      <c r="I9186">
        <v>0</v>
      </c>
      <c r="J9186">
        <v>0</v>
      </c>
      <c r="K9186">
        <v>0</v>
      </c>
      <c r="L9186">
        <v>0</v>
      </c>
      <c r="M9186">
        <v>0</v>
      </c>
      <c r="N9186">
        <v>0</v>
      </c>
      <c r="O9186">
        <v>0</v>
      </c>
      <c r="P9186">
        <v>0</v>
      </c>
      <c r="Q9186">
        <v>0</v>
      </c>
    </row>
    <row r="9187" spans="1:17" x14ac:dyDescent="0.25">
      <c r="A9187" t="s">
        <v>14767</v>
      </c>
      <c r="B9187" t="s">
        <v>74</v>
      </c>
      <c r="C9187" t="s">
        <v>202</v>
      </c>
      <c r="D9187" t="s">
        <v>526</v>
      </c>
      <c r="E9187" t="s">
        <v>563</v>
      </c>
      <c r="F9187" t="s">
        <v>396</v>
      </c>
      <c r="G9187">
        <v>0</v>
      </c>
      <c r="H9187">
        <v>7</v>
      </c>
      <c r="I9187">
        <v>0</v>
      </c>
      <c r="J9187">
        <v>7</v>
      </c>
      <c r="K9187">
        <v>0</v>
      </c>
      <c r="L9187">
        <v>0</v>
      </c>
      <c r="M9187">
        <v>0</v>
      </c>
      <c r="N9187">
        <v>0</v>
      </c>
      <c r="O9187">
        <v>0</v>
      </c>
      <c r="P9187">
        <v>0</v>
      </c>
      <c r="Q9187">
        <v>0</v>
      </c>
    </row>
    <row r="9188" spans="1:17" x14ac:dyDescent="0.25">
      <c r="A9188" t="s">
        <v>14768</v>
      </c>
      <c r="B9188" t="s">
        <v>74</v>
      </c>
      <c r="C9188" t="s">
        <v>202</v>
      </c>
      <c r="D9188" t="s">
        <v>526</v>
      </c>
      <c r="E9188" t="s">
        <v>563</v>
      </c>
      <c r="F9188" t="s">
        <v>4236</v>
      </c>
      <c r="G9188">
        <v>0</v>
      </c>
      <c r="H9188">
        <v>7</v>
      </c>
      <c r="I9188">
        <v>0</v>
      </c>
      <c r="J9188">
        <v>7</v>
      </c>
      <c r="K9188">
        <v>0</v>
      </c>
      <c r="L9188">
        <v>0</v>
      </c>
      <c r="M9188">
        <v>0</v>
      </c>
      <c r="N9188">
        <v>0</v>
      </c>
      <c r="O9188">
        <v>0</v>
      </c>
      <c r="P9188">
        <v>0</v>
      </c>
      <c r="Q9188">
        <v>0</v>
      </c>
    </row>
    <row r="9189" spans="1:17" x14ac:dyDescent="0.25">
      <c r="A9189" t="s">
        <v>14769</v>
      </c>
      <c r="B9189" t="s">
        <v>74</v>
      </c>
      <c r="C9189" t="s">
        <v>202</v>
      </c>
      <c r="D9189" t="s">
        <v>526</v>
      </c>
      <c r="E9189" t="s">
        <v>563</v>
      </c>
      <c r="F9189" t="s">
        <v>4238</v>
      </c>
      <c r="G9189">
        <v>0</v>
      </c>
      <c r="H9189">
        <v>0</v>
      </c>
      <c r="I9189">
        <v>0</v>
      </c>
      <c r="J9189">
        <v>0</v>
      </c>
      <c r="K9189">
        <v>0</v>
      </c>
      <c r="L9189">
        <v>0</v>
      </c>
      <c r="M9189">
        <v>7</v>
      </c>
      <c r="N9189">
        <v>0</v>
      </c>
      <c r="O9189">
        <v>0</v>
      </c>
      <c r="P9189">
        <v>0</v>
      </c>
      <c r="Q9189">
        <v>0</v>
      </c>
    </row>
    <row r="9190" spans="1:17" x14ac:dyDescent="0.25">
      <c r="A9190" t="s">
        <v>14770</v>
      </c>
      <c r="B9190" t="s">
        <v>74</v>
      </c>
      <c r="C9190" t="s">
        <v>202</v>
      </c>
      <c r="D9190" t="s">
        <v>526</v>
      </c>
      <c r="E9190" t="s">
        <v>563</v>
      </c>
      <c r="F9190" t="s">
        <v>397</v>
      </c>
      <c r="G9190">
        <v>0</v>
      </c>
      <c r="H9190">
        <v>7</v>
      </c>
      <c r="I9190">
        <v>0</v>
      </c>
      <c r="J9190">
        <v>7</v>
      </c>
      <c r="K9190">
        <v>0</v>
      </c>
      <c r="L9190">
        <v>0</v>
      </c>
      <c r="M9190">
        <v>0</v>
      </c>
      <c r="N9190">
        <v>0</v>
      </c>
      <c r="O9190">
        <v>0</v>
      </c>
      <c r="P9190">
        <v>0</v>
      </c>
      <c r="Q9190">
        <v>0</v>
      </c>
    </row>
    <row r="9191" spans="1:17" x14ac:dyDescent="0.25">
      <c r="A9191" t="s">
        <v>14771</v>
      </c>
      <c r="B9191" t="s">
        <v>74</v>
      </c>
      <c r="C9191" t="s">
        <v>202</v>
      </c>
      <c r="D9191" t="s">
        <v>526</v>
      </c>
      <c r="E9191" t="s">
        <v>563</v>
      </c>
      <c r="F9191" t="s">
        <v>398</v>
      </c>
      <c r="G9191">
        <v>0</v>
      </c>
      <c r="H9191">
        <v>7</v>
      </c>
      <c r="I9191">
        <v>0</v>
      </c>
      <c r="J9191">
        <v>7</v>
      </c>
      <c r="K9191">
        <v>0</v>
      </c>
      <c r="L9191">
        <v>0</v>
      </c>
      <c r="M9191">
        <v>0</v>
      </c>
      <c r="N9191">
        <v>0</v>
      </c>
      <c r="O9191">
        <v>0</v>
      </c>
      <c r="P9191">
        <v>0</v>
      </c>
      <c r="Q9191">
        <v>0</v>
      </c>
    </row>
    <row r="9192" spans="1:17" x14ac:dyDescent="0.25">
      <c r="A9192" t="s">
        <v>14772</v>
      </c>
      <c r="B9192" t="s">
        <v>74</v>
      </c>
      <c r="C9192" t="s">
        <v>202</v>
      </c>
      <c r="D9192" t="s">
        <v>526</v>
      </c>
      <c r="E9192" t="s">
        <v>563</v>
      </c>
      <c r="F9192" t="s">
        <v>4242</v>
      </c>
      <c r="G9192">
        <v>0</v>
      </c>
      <c r="H9192">
        <v>0</v>
      </c>
      <c r="I9192">
        <v>0</v>
      </c>
      <c r="J9192">
        <v>0</v>
      </c>
      <c r="K9192">
        <v>0</v>
      </c>
      <c r="L9192">
        <v>0</v>
      </c>
      <c r="M9192">
        <v>7</v>
      </c>
      <c r="N9192">
        <v>0</v>
      </c>
      <c r="O9192">
        <v>0</v>
      </c>
      <c r="P9192">
        <v>0</v>
      </c>
      <c r="Q9192">
        <v>0</v>
      </c>
    </row>
    <row r="9193" spans="1:17" x14ac:dyDescent="0.25">
      <c r="A9193" t="s">
        <v>14773</v>
      </c>
      <c r="B9193" t="s">
        <v>74</v>
      </c>
      <c r="C9193" t="s">
        <v>202</v>
      </c>
      <c r="D9193" t="s">
        <v>526</v>
      </c>
      <c r="E9193" t="s">
        <v>563</v>
      </c>
      <c r="F9193" t="s">
        <v>399</v>
      </c>
      <c r="G9193">
        <v>0</v>
      </c>
      <c r="H9193">
        <v>7</v>
      </c>
      <c r="I9193">
        <v>0</v>
      </c>
      <c r="J9193">
        <v>7</v>
      </c>
      <c r="K9193">
        <v>0</v>
      </c>
      <c r="L9193">
        <v>0</v>
      </c>
      <c r="M9193">
        <v>0</v>
      </c>
      <c r="N9193">
        <v>0</v>
      </c>
      <c r="O9193">
        <v>0</v>
      </c>
      <c r="P9193">
        <v>0</v>
      </c>
      <c r="Q9193">
        <v>0</v>
      </c>
    </row>
    <row r="9194" spans="1:17" x14ac:dyDescent="0.25">
      <c r="A9194" t="s">
        <v>14774</v>
      </c>
      <c r="B9194" t="s">
        <v>74</v>
      </c>
      <c r="C9194" t="s">
        <v>202</v>
      </c>
      <c r="D9194" t="s">
        <v>526</v>
      </c>
      <c r="E9194" t="s">
        <v>563</v>
      </c>
      <c r="F9194" t="s">
        <v>4245</v>
      </c>
      <c r="G9194">
        <v>0</v>
      </c>
      <c r="H9194">
        <v>0</v>
      </c>
      <c r="I9194">
        <v>0</v>
      </c>
      <c r="J9194">
        <v>0</v>
      </c>
      <c r="K9194">
        <v>0</v>
      </c>
      <c r="L9194">
        <v>0</v>
      </c>
      <c r="M9194">
        <v>7</v>
      </c>
      <c r="N9194">
        <v>0</v>
      </c>
      <c r="O9194">
        <v>0</v>
      </c>
      <c r="P9194">
        <v>0</v>
      </c>
      <c r="Q9194">
        <v>0</v>
      </c>
    </row>
    <row r="9195" spans="1:17" x14ac:dyDescent="0.25">
      <c r="A9195" t="s">
        <v>14775</v>
      </c>
      <c r="B9195" t="s">
        <v>74</v>
      </c>
      <c r="C9195" t="s">
        <v>202</v>
      </c>
      <c r="D9195" t="s">
        <v>526</v>
      </c>
      <c r="E9195" t="s">
        <v>563</v>
      </c>
      <c r="F9195" t="s">
        <v>394</v>
      </c>
      <c r="G9195">
        <v>0</v>
      </c>
      <c r="H9195">
        <v>0</v>
      </c>
      <c r="I9195">
        <v>0</v>
      </c>
      <c r="J9195">
        <v>0</v>
      </c>
      <c r="K9195">
        <v>0</v>
      </c>
      <c r="L9195">
        <v>0</v>
      </c>
      <c r="M9195">
        <v>0</v>
      </c>
      <c r="N9195">
        <v>4</v>
      </c>
      <c r="O9195">
        <v>4</v>
      </c>
      <c r="P9195">
        <v>0</v>
      </c>
      <c r="Q9195">
        <v>0</v>
      </c>
    </row>
    <row r="9196" spans="1:17" x14ac:dyDescent="0.25">
      <c r="A9196" t="s">
        <v>14776</v>
      </c>
      <c r="B9196" t="s">
        <v>74</v>
      </c>
      <c r="C9196" t="s">
        <v>202</v>
      </c>
      <c r="D9196" t="s">
        <v>526</v>
      </c>
      <c r="E9196" t="s">
        <v>563</v>
      </c>
      <c r="F9196" t="s">
        <v>395</v>
      </c>
      <c r="G9196">
        <v>0</v>
      </c>
      <c r="H9196">
        <v>0</v>
      </c>
      <c r="I9196">
        <v>0</v>
      </c>
      <c r="J9196">
        <v>0</v>
      </c>
      <c r="K9196">
        <v>0</v>
      </c>
      <c r="L9196">
        <v>0</v>
      </c>
      <c r="M9196">
        <v>0</v>
      </c>
      <c r="N9196">
        <v>4</v>
      </c>
      <c r="O9196">
        <v>4</v>
      </c>
      <c r="P9196">
        <v>0</v>
      </c>
      <c r="Q9196">
        <v>0</v>
      </c>
    </row>
    <row r="9197" spans="1:17" x14ac:dyDescent="0.25">
      <c r="A9197" t="s">
        <v>14777</v>
      </c>
      <c r="B9197" t="s">
        <v>74</v>
      </c>
      <c r="C9197" t="s">
        <v>202</v>
      </c>
      <c r="D9197" t="s">
        <v>526</v>
      </c>
      <c r="E9197" t="s">
        <v>563</v>
      </c>
      <c r="F9197" t="s">
        <v>525</v>
      </c>
      <c r="G9197">
        <v>7</v>
      </c>
      <c r="H9197">
        <v>0</v>
      </c>
      <c r="I9197">
        <v>0</v>
      </c>
      <c r="J9197">
        <v>0</v>
      </c>
      <c r="K9197">
        <v>0</v>
      </c>
      <c r="L9197">
        <v>0</v>
      </c>
      <c r="M9197">
        <v>0</v>
      </c>
      <c r="N9197">
        <v>0</v>
      </c>
      <c r="O9197">
        <v>0</v>
      </c>
      <c r="P9197">
        <v>0</v>
      </c>
      <c r="Q9197">
        <v>0</v>
      </c>
    </row>
    <row r="9198" spans="1:17" x14ac:dyDescent="0.25">
      <c r="A9198" t="s">
        <v>25217</v>
      </c>
      <c r="B9198" t="s">
        <v>74</v>
      </c>
      <c r="C9198" t="s">
        <v>202</v>
      </c>
      <c r="D9198" t="s">
        <v>526</v>
      </c>
      <c r="E9198" t="s">
        <v>21471</v>
      </c>
      <c r="F9198" t="s">
        <v>396</v>
      </c>
      <c r="G9198">
        <v>0</v>
      </c>
      <c r="H9198">
        <v>7</v>
      </c>
      <c r="I9198">
        <v>0</v>
      </c>
      <c r="J9198">
        <v>7</v>
      </c>
      <c r="K9198">
        <v>0</v>
      </c>
      <c r="L9198">
        <v>0</v>
      </c>
      <c r="M9198">
        <v>0</v>
      </c>
      <c r="N9198">
        <v>0</v>
      </c>
      <c r="O9198">
        <v>0</v>
      </c>
      <c r="P9198">
        <v>0</v>
      </c>
      <c r="Q9198">
        <v>0</v>
      </c>
    </row>
    <row r="9199" spans="1:17" x14ac:dyDescent="0.25">
      <c r="A9199" t="s">
        <v>25218</v>
      </c>
      <c r="B9199" t="s">
        <v>74</v>
      </c>
      <c r="C9199" t="s">
        <v>202</v>
      </c>
      <c r="D9199" t="s">
        <v>526</v>
      </c>
      <c r="E9199" t="s">
        <v>21471</v>
      </c>
      <c r="F9199" t="s">
        <v>4236</v>
      </c>
      <c r="G9199">
        <v>0</v>
      </c>
      <c r="H9199">
        <v>7</v>
      </c>
      <c r="I9199">
        <v>0</v>
      </c>
      <c r="J9199">
        <v>6</v>
      </c>
      <c r="K9199">
        <v>1</v>
      </c>
      <c r="L9199">
        <v>0</v>
      </c>
      <c r="M9199">
        <v>0</v>
      </c>
      <c r="N9199">
        <v>0</v>
      </c>
      <c r="O9199">
        <v>0</v>
      </c>
      <c r="P9199">
        <v>0</v>
      </c>
      <c r="Q9199">
        <v>0</v>
      </c>
    </row>
    <row r="9200" spans="1:17" x14ac:dyDescent="0.25">
      <c r="A9200" t="s">
        <v>25219</v>
      </c>
      <c r="B9200" t="s">
        <v>74</v>
      </c>
      <c r="C9200" t="s">
        <v>202</v>
      </c>
      <c r="D9200" t="s">
        <v>526</v>
      </c>
      <c r="E9200" t="s">
        <v>21471</v>
      </c>
      <c r="F9200" t="s">
        <v>4238</v>
      </c>
      <c r="G9200">
        <v>0</v>
      </c>
      <c r="H9200">
        <v>0</v>
      </c>
      <c r="I9200">
        <v>0</v>
      </c>
      <c r="J9200">
        <v>0</v>
      </c>
      <c r="K9200">
        <v>0</v>
      </c>
      <c r="L9200">
        <v>0</v>
      </c>
      <c r="M9200">
        <v>7</v>
      </c>
      <c r="N9200">
        <v>0</v>
      </c>
      <c r="O9200">
        <v>0</v>
      </c>
      <c r="P9200">
        <v>0</v>
      </c>
      <c r="Q9200">
        <v>0</v>
      </c>
    </row>
    <row r="9201" spans="1:17" x14ac:dyDescent="0.25">
      <c r="A9201" t="s">
        <v>25220</v>
      </c>
      <c r="B9201" t="s">
        <v>74</v>
      </c>
      <c r="C9201" t="s">
        <v>202</v>
      </c>
      <c r="D9201" t="s">
        <v>526</v>
      </c>
      <c r="E9201" t="s">
        <v>21471</v>
      </c>
      <c r="F9201" t="s">
        <v>397</v>
      </c>
      <c r="G9201">
        <v>0</v>
      </c>
      <c r="H9201">
        <v>7</v>
      </c>
      <c r="I9201">
        <v>0</v>
      </c>
      <c r="J9201">
        <v>6</v>
      </c>
      <c r="K9201">
        <v>1</v>
      </c>
      <c r="L9201">
        <v>0</v>
      </c>
      <c r="M9201">
        <v>0</v>
      </c>
      <c r="N9201">
        <v>0</v>
      </c>
      <c r="O9201">
        <v>0</v>
      </c>
      <c r="P9201">
        <v>0</v>
      </c>
      <c r="Q9201">
        <v>0</v>
      </c>
    </row>
    <row r="9202" spans="1:17" x14ac:dyDescent="0.25">
      <c r="A9202" t="s">
        <v>25221</v>
      </c>
      <c r="B9202" t="s">
        <v>74</v>
      </c>
      <c r="C9202" t="s">
        <v>202</v>
      </c>
      <c r="D9202" t="s">
        <v>526</v>
      </c>
      <c r="E9202" t="s">
        <v>21471</v>
      </c>
      <c r="F9202" t="s">
        <v>398</v>
      </c>
      <c r="G9202">
        <v>0</v>
      </c>
      <c r="H9202">
        <v>7</v>
      </c>
      <c r="I9202">
        <v>0</v>
      </c>
      <c r="J9202">
        <v>6</v>
      </c>
      <c r="K9202">
        <v>1</v>
      </c>
      <c r="L9202">
        <v>0</v>
      </c>
      <c r="M9202">
        <v>0</v>
      </c>
      <c r="N9202">
        <v>0</v>
      </c>
      <c r="O9202">
        <v>0</v>
      </c>
      <c r="P9202">
        <v>0</v>
      </c>
      <c r="Q9202">
        <v>0</v>
      </c>
    </row>
    <row r="9203" spans="1:17" x14ac:dyDescent="0.25">
      <c r="A9203" t="s">
        <v>25222</v>
      </c>
      <c r="B9203" t="s">
        <v>74</v>
      </c>
      <c r="C9203" t="s">
        <v>202</v>
      </c>
      <c r="D9203" t="s">
        <v>526</v>
      </c>
      <c r="E9203" t="s">
        <v>21471</v>
      </c>
      <c r="F9203" t="s">
        <v>4242</v>
      </c>
      <c r="G9203">
        <v>0</v>
      </c>
      <c r="H9203">
        <v>0</v>
      </c>
      <c r="I9203">
        <v>0</v>
      </c>
      <c r="J9203">
        <v>0</v>
      </c>
      <c r="K9203">
        <v>0</v>
      </c>
      <c r="L9203">
        <v>0</v>
      </c>
      <c r="M9203">
        <v>7</v>
      </c>
      <c r="N9203">
        <v>0</v>
      </c>
      <c r="O9203">
        <v>0</v>
      </c>
      <c r="P9203">
        <v>0</v>
      </c>
      <c r="Q9203">
        <v>0</v>
      </c>
    </row>
    <row r="9204" spans="1:17" x14ac:dyDescent="0.25">
      <c r="A9204" t="s">
        <v>25223</v>
      </c>
      <c r="B9204" t="s">
        <v>74</v>
      </c>
      <c r="C9204" t="s">
        <v>202</v>
      </c>
      <c r="D9204" t="s">
        <v>526</v>
      </c>
      <c r="E9204" t="s">
        <v>21471</v>
      </c>
      <c r="F9204" t="s">
        <v>399</v>
      </c>
      <c r="G9204">
        <v>0</v>
      </c>
      <c r="H9204">
        <v>7</v>
      </c>
      <c r="I9204">
        <v>0</v>
      </c>
      <c r="J9204">
        <v>7</v>
      </c>
      <c r="K9204">
        <v>0</v>
      </c>
      <c r="L9204">
        <v>0</v>
      </c>
      <c r="M9204">
        <v>0</v>
      </c>
      <c r="N9204">
        <v>0</v>
      </c>
      <c r="O9204">
        <v>0</v>
      </c>
      <c r="P9204">
        <v>0</v>
      </c>
      <c r="Q9204">
        <v>0</v>
      </c>
    </row>
    <row r="9205" spans="1:17" x14ac:dyDescent="0.25">
      <c r="A9205" t="s">
        <v>25224</v>
      </c>
      <c r="B9205" t="s">
        <v>74</v>
      </c>
      <c r="C9205" t="s">
        <v>202</v>
      </c>
      <c r="D9205" t="s">
        <v>526</v>
      </c>
      <c r="E9205" t="s">
        <v>21471</v>
      </c>
      <c r="F9205" t="s">
        <v>4245</v>
      </c>
      <c r="G9205">
        <v>0</v>
      </c>
      <c r="H9205">
        <v>0</v>
      </c>
      <c r="I9205">
        <v>0</v>
      </c>
      <c r="J9205">
        <v>0</v>
      </c>
      <c r="K9205">
        <v>0</v>
      </c>
      <c r="L9205">
        <v>0</v>
      </c>
      <c r="M9205">
        <v>7</v>
      </c>
      <c r="N9205">
        <v>0</v>
      </c>
      <c r="O9205">
        <v>0</v>
      </c>
      <c r="P9205">
        <v>0</v>
      </c>
      <c r="Q9205">
        <v>0</v>
      </c>
    </row>
    <row r="9206" spans="1:17" x14ac:dyDescent="0.25">
      <c r="A9206" t="s">
        <v>25225</v>
      </c>
      <c r="B9206" t="s">
        <v>74</v>
      </c>
      <c r="C9206" t="s">
        <v>202</v>
      </c>
      <c r="D9206" t="s">
        <v>526</v>
      </c>
      <c r="E9206" t="s">
        <v>21471</v>
      </c>
      <c r="F9206" t="s">
        <v>394</v>
      </c>
      <c r="G9206">
        <v>0</v>
      </c>
      <c r="H9206">
        <v>0</v>
      </c>
      <c r="I9206">
        <v>0</v>
      </c>
      <c r="J9206">
        <v>0</v>
      </c>
      <c r="K9206">
        <v>0</v>
      </c>
      <c r="L9206">
        <v>0</v>
      </c>
      <c r="M9206">
        <v>0</v>
      </c>
      <c r="N9206">
        <v>6</v>
      </c>
      <c r="O9206">
        <v>6</v>
      </c>
      <c r="P9206">
        <v>0</v>
      </c>
      <c r="Q9206">
        <v>0</v>
      </c>
    </row>
    <row r="9207" spans="1:17" x14ac:dyDescent="0.25">
      <c r="A9207" t="s">
        <v>15078</v>
      </c>
      <c r="B9207" t="s">
        <v>73</v>
      </c>
      <c r="C9207" t="s">
        <v>114</v>
      </c>
      <c r="D9207" t="s">
        <v>526</v>
      </c>
      <c r="E9207" t="s">
        <v>563</v>
      </c>
      <c r="F9207" t="s">
        <v>396</v>
      </c>
      <c r="G9207">
        <v>0</v>
      </c>
      <c r="H9207">
        <v>18</v>
      </c>
      <c r="I9207">
        <v>0</v>
      </c>
      <c r="J9207">
        <v>17</v>
      </c>
      <c r="K9207">
        <v>1</v>
      </c>
      <c r="L9207">
        <v>0</v>
      </c>
      <c r="M9207">
        <v>0</v>
      </c>
      <c r="N9207">
        <v>0</v>
      </c>
      <c r="O9207">
        <v>0</v>
      </c>
      <c r="P9207">
        <v>0</v>
      </c>
      <c r="Q9207">
        <v>0</v>
      </c>
    </row>
    <row r="9208" spans="1:17" x14ac:dyDescent="0.25">
      <c r="A9208" t="s">
        <v>15079</v>
      </c>
      <c r="B9208" t="s">
        <v>73</v>
      </c>
      <c r="C9208" t="s">
        <v>114</v>
      </c>
      <c r="D9208" t="s">
        <v>526</v>
      </c>
      <c r="E9208" t="s">
        <v>563</v>
      </c>
      <c r="F9208" t="s">
        <v>4236</v>
      </c>
      <c r="G9208">
        <v>0</v>
      </c>
      <c r="H9208">
        <v>18</v>
      </c>
      <c r="I9208">
        <v>0</v>
      </c>
      <c r="J9208">
        <v>17</v>
      </c>
      <c r="K9208">
        <v>1</v>
      </c>
      <c r="L9208">
        <v>0</v>
      </c>
      <c r="M9208">
        <v>0</v>
      </c>
      <c r="N9208">
        <v>0</v>
      </c>
      <c r="O9208">
        <v>0</v>
      </c>
      <c r="P9208">
        <v>0</v>
      </c>
      <c r="Q9208">
        <v>0</v>
      </c>
    </row>
    <row r="9209" spans="1:17" x14ac:dyDescent="0.25">
      <c r="A9209" t="s">
        <v>13855</v>
      </c>
      <c r="B9209" t="s">
        <v>73</v>
      </c>
      <c r="C9209" t="s">
        <v>114</v>
      </c>
      <c r="D9209" t="s">
        <v>526</v>
      </c>
      <c r="E9209" t="s">
        <v>563</v>
      </c>
      <c r="F9209" t="s">
        <v>4238</v>
      </c>
      <c r="G9209">
        <v>0</v>
      </c>
      <c r="H9209">
        <v>0</v>
      </c>
      <c r="I9209">
        <v>0</v>
      </c>
      <c r="J9209">
        <v>0</v>
      </c>
      <c r="K9209">
        <v>0</v>
      </c>
      <c r="L9209">
        <v>0</v>
      </c>
      <c r="M9209">
        <v>18</v>
      </c>
      <c r="N9209">
        <v>0</v>
      </c>
      <c r="O9209">
        <v>0</v>
      </c>
      <c r="P9209">
        <v>0</v>
      </c>
      <c r="Q9209">
        <v>0</v>
      </c>
    </row>
    <row r="9210" spans="1:17" x14ac:dyDescent="0.25">
      <c r="A9210" t="s">
        <v>13856</v>
      </c>
      <c r="B9210" t="s">
        <v>73</v>
      </c>
      <c r="C9210" t="s">
        <v>114</v>
      </c>
      <c r="D9210" t="s">
        <v>526</v>
      </c>
      <c r="E9210" t="s">
        <v>563</v>
      </c>
      <c r="F9210" t="s">
        <v>397</v>
      </c>
      <c r="G9210">
        <v>0</v>
      </c>
      <c r="H9210">
        <v>18</v>
      </c>
      <c r="I9210">
        <v>0</v>
      </c>
      <c r="J9210">
        <v>17</v>
      </c>
      <c r="K9210">
        <v>1</v>
      </c>
      <c r="L9210">
        <v>0</v>
      </c>
      <c r="M9210">
        <v>0</v>
      </c>
      <c r="N9210">
        <v>0</v>
      </c>
      <c r="O9210">
        <v>0</v>
      </c>
      <c r="P9210">
        <v>0</v>
      </c>
      <c r="Q9210">
        <v>0</v>
      </c>
    </row>
    <row r="9211" spans="1:17" x14ac:dyDescent="0.25">
      <c r="A9211" t="s">
        <v>13857</v>
      </c>
      <c r="B9211" t="s">
        <v>73</v>
      </c>
      <c r="C9211" t="s">
        <v>114</v>
      </c>
      <c r="D9211" t="s">
        <v>526</v>
      </c>
      <c r="E9211" t="s">
        <v>563</v>
      </c>
      <c r="F9211" t="s">
        <v>398</v>
      </c>
      <c r="G9211">
        <v>0</v>
      </c>
      <c r="H9211">
        <v>18</v>
      </c>
      <c r="I9211">
        <v>0</v>
      </c>
      <c r="J9211">
        <v>17</v>
      </c>
      <c r="K9211">
        <v>1</v>
      </c>
      <c r="L9211">
        <v>0</v>
      </c>
      <c r="M9211">
        <v>0</v>
      </c>
      <c r="N9211">
        <v>0</v>
      </c>
      <c r="O9211">
        <v>0</v>
      </c>
      <c r="P9211">
        <v>0</v>
      </c>
      <c r="Q9211">
        <v>0</v>
      </c>
    </row>
    <row r="9212" spans="1:17" x14ac:dyDescent="0.25">
      <c r="A9212" t="s">
        <v>13858</v>
      </c>
      <c r="B9212" t="s">
        <v>73</v>
      </c>
      <c r="C9212" t="s">
        <v>114</v>
      </c>
      <c r="D9212" t="s">
        <v>526</v>
      </c>
      <c r="E9212" t="s">
        <v>563</v>
      </c>
      <c r="F9212" t="s">
        <v>4242</v>
      </c>
      <c r="G9212">
        <v>0</v>
      </c>
      <c r="H9212">
        <v>0</v>
      </c>
      <c r="I9212">
        <v>0</v>
      </c>
      <c r="J9212">
        <v>0</v>
      </c>
      <c r="K9212">
        <v>0</v>
      </c>
      <c r="L9212">
        <v>0</v>
      </c>
      <c r="M9212">
        <v>18</v>
      </c>
      <c r="N9212">
        <v>0</v>
      </c>
      <c r="O9212">
        <v>0</v>
      </c>
      <c r="P9212">
        <v>0</v>
      </c>
      <c r="Q9212">
        <v>0</v>
      </c>
    </row>
    <row r="9213" spans="1:17" x14ac:dyDescent="0.25">
      <c r="A9213" t="s">
        <v>13859</v>
      </c>
      <c r="B9213" t="s">
        <v>73</v>
      </c>
      <c r="C9213" t="s">
        <v>114</v>
      </c>
      <c r="D9213" t="s">
        <v>526</v>
      </c>
      <c r="E9213" t="s">
        <v>563</v>
      </c>
      <c r="F9213" t="s">
        <v>399</v>
      </c>
      <c r="G9213">
        <v>0</v>
      </c>
      <c r="H9213">
        <v>18</v>
      </c>
      <c r="I9213">
        <v>0</v>
      </c>
      <c r="J9213">
        <v>17</v>
      </c>
      <c r="K9213">
        <v>1</v>
      </c>
      <c r="L9213">
        <v>0</v>
      </c>
      <c r="M9213">
        <v>0</v>
      </c>
      <c r="N9213">
        <v>0</v>
      </c>
      <c r="O9213">
        <v>0</v>
      </c>
      <c r="P9213">
        <v>0</v>
      </c>
      <c r="Q9213">
        <v>0</v>
      </c>
    </row>
    <row r="9214" spans="1:17" x14ac:dyDescent="0.25">
      <c r="A9214" t="s">
        <v>13860</v>
      </c>
      <c r="B9214" t="s">
        <v>73</v>
      </c>
      <c r="C9214" t="s">
        <v>114</v>
      </c>
      <c r="D9214" t="s">
        <v>526</v>
      </c>
      <c r="E9214" t="s">
        <v>563</v>
      </c>
      <c r="F9214" t="s">
        <v>4245</v>
      </c>
      <c r="G9214">
        <v>0</v>
      </c>
      <c r="H9214">
        <v>0</v>
      </c>
      <c r="I9214">
        <v>0</v>
      </c>
      <c r="J9214">
        <v>0</v>
      </c>
      <c r="K9214">
        <v>0</v>
      </c>
      <c r="L9214">
        <v>0</v>
      </c>
      <c r="M9214">
        <v>18</v>
      </c>
      <c r="N9214">
        <v>0</v>
      </c>
      <c r="O9214">
        <v>0</v>
      </c>
      <c r="P9214">
        <v>0</v>
      </c>
      <c r="Q9214">
        <v>0</v>
      </c>
    </row>
    <row r="9215" spans="1:17" x14ac:dyDescent="0.25">
      <c r="A9215" t="s">
        <v>13861</v>
      </c>
      <c r="B9215" t="s">
        <v>73</v>
      </c>
      <c r="C9215" t="s">
        <v>114</v>
      </c>
      <c r="D9215" t="s">
        <v>526</v>
      </c>
      <c r="E9215" t="s">
        <v>563</v>
      </c>
      <c r="F9215" t="s">
        <v>394</v>
      </c>
      <c r="G9215">
        <v>0</v>
      </c>
      <c r="H9215">
        <v>0</v>
      </c>
      <c r="I9215">
        <v>0</v>
      </c>
      <c r="J9215">
        <v>0</v>
      </c>
      <c r="K9215">
        <v>0</v>
      </c>
      <c r="L9215">
        <v>0</v>
      </c>
      <c r="M9215">
        <v>0</v>
      </c>
      <c r="N9215">
        <v>18</v>
      </c>
      <c r="O9215">
        <v>17</v>
      </c>
      <c r="P9215">
        <v>1</v>
      </c>
      <c r="Q9215">
        <v>0</v>
      </c>
    </row>
    <row r="9216" spans="1:17" x14ac:dyDescent="0.25">
      <c r="A9216" t="s">
        <v>13862</v>
      </c>
      <c r="B9216" t="s">
        <v>73</v>
      </c>
      <c r="C9216" t="s">
        <v>114</v>
      </c>
      <c r="D9216" t="s">
        <v>526</v>
      </c>
      <c r="E9216" t="s">
        <v>563</v>
      </c>
      <c r="F9216" t="s">
        <v>395</v>
      </c>
      <c r="G9216">
        <v>0</v>
      </c>
      <c r="H9216">
        <v>0</v>
      </c>
      <c r="I9216">
        <v>0</v>
      </c>
      <c r="J9216">
        <v>0</v>
      </c>
      <c r="K9216">
        <v>0</v>
      </c>
      <c r="L9216">
        <v>0</v>
      </c>
      <c r="M9216">
        <v>0</v>
      </c>
      <c r="N9216">
        <v>17</v>
      </c>
      <c r="O9216">
        <v>16</v>
      </c>
      <c r="P9216">
        <v>1</v>
      </c>
      <c r="Q9216">
        <v>0</v>
      </c>
    </row>
    <row r="9217" spans="1:17" x14ac:dyDescent="0.25">
      <c r="A9217" t="s">
        <v>13863</v>
      </c>
      <c r="B9217" t="s">
        <v>73</v>
      </c>
      <c r="C9217" t="s">
        <v>114</v>
      </c>
      <c r="D9217" t="s">
        <v>526</v>
      </c>
      <c r="E9217" t="s">
        <v>563</v>
      </c>
      <c r="F9217" t="s">
        <v>525</v>
      </c>
      <c r="G9217">
        <v>18</v>
      </c>
      <c r="H9217">
        <v>0</v>
      </c>
      <c r="I9217">
        <v>0</v>
      </c>
      <c r="J9217">
        <v>0</v>
      </c>
      <c r="K9217">
        <v>0</v>
      </c>
      <c r="L9217">
        <v>0</v>
      </c>
      <c r="M9217">
        <v>0</v>
      </c>
      <c r="N9217">
        <v>0</v>
      </c>
      <c r="O9217">
        <v>0</v>
      </c>
      <c r="P9217">
        <v>0</v>
      </c>
      <c r="Q9217">
        <v>0</v>
      </c>
    </row>
    <row r="9218" spans="1:17" x14ac:dyDescent="0.25">
      <c r="A9218" t="s">
        <v>25934</v>
      </c>
      <c r="B9218" t="s">
        <v>73</v>
      </c>
      <c r="C9218" t="s">
        <v>114</v>
      </c>
      <c r="D9218" t="s">
        <v>526</v>
      </c>
      <c r="E9218" t="s">
        <v>21471</v>
      </c>
      <c r="F9218" t="s">
        <v>396</v>
      </c>
      <c r="G9218">
        <v>0</v>
      </c>
      <c r="H9218">
        <v>37</v>
      </c>
      <c r="I9218">
        <v>3</v>
      </c>
      <c r="J9218">
        <v>32</v>
      </c>
      <c r="K9218">
        <v>2</v>
      </c>
      <c r="L9218">
        <v>0</v>
      </c>
      <c r="M9218">
        <v>0</v>
      </c>
      <c r="N9218">
        <v>0</v>
      </c>
      <c r="O9218">
        <v>0</v>
      </c>
      <c r="P9218">
        <v>0</v>
      </c>
      <c r="Q9218">
        <v>0</v>
      </c>
    </row>
    <row r="9219" spans="1:17" x14ac:dyDescent="0.25">
      <c r="A9219" t="s">
        <v>25935</v>
      </c>
      <c r="B9219" t="s">
        <v>73</v>
      </c>
      <c r="C9219" t="s">
        <v>114</v>
      </c>
      <c r="D9219" t="s">
        <v>526</v>
      </c>
      <c r="E9219" t="s">
        <v>21471</v>
      </c>
      <c r="F9219" t="s">
        <v>4236</v>
      </c>
      <c r="G9219">
        <v>0</v>
      </c>
      <c r="H9219">
        <v>37</v>
      </c>
      <c r="I9219">
        <v>2</v>
      </c>
      <c r="J9219">
        <v>33</v>
      </c>
      <c r="K9219">
        <v>2</v>
      </c>
      <c r="L9219">
        <v>0</v>
      </c>
      <c r="M9219">
        <v>0</v>
      </c>
      <c r="N9219">
        <v>0</v>
      </c>
      <c r="O9219">
        <v>0</v>
      </c>
      <c r="P9219">
        <v>0</v>
      </c>
      <c r="Q9219">
        <v>0</v>
      </c>
    </row>
    <row r="9220" spans="1:17" x14ac:dyDescent="0.25">
      <c r="A9220" t="s">
        <v>25936</v>
      </c>
      <c r="B9220" t="s">
        <v>73</v>
      </c>
      <c r="C9220" t="s">
        <v>114</v>
      </c>
      <c r="D9220" t="s">
        <v>526</v>
      </c>
      <c r="E9220" t="s">
        <v>21471</v>
      </c>
      <c r="F9220" t="s">
        <v>4238</v>
      </c>
      <c r="G9220">
        <v>0</v>
      </c>
      <c r="H9220">
        <v>0</v>
      </c>
      <c r="I9220">
        <v>0</v>
      </c>
      <c r="J9220">
        <v>0</v>
      </c>
      <c r="K9220">
        <v>0</v>
      </c>
      <c r="L9220">
        <v>0</v>
      </c>
      <c r="M9220">
        <v>37</v>
      </c>
      <c r="N9220">
        <v>0</v>
      </c>
      <c r="O9220">
        <v>0</v>
      </c>
      <c r="P9220">
        <v>0</v>
      </c>
      <c r="Q9220">
        <v>0</v>
      </c>
    </row>
    <row r="9221" spans="1:17" x14ac:dyDescent="0.25">
      <c r="A9221" t="s">
        <v>25937</v>
      </c>
      <c r="B9221" t="s">
        <v>73</v>
      </c>
      <c r="C9221" t="s">
        <v>114</v>
      </c>
      <c r="D9221" t="s">
        <v>526</v>
      </c>
      <c r="E9221" t="s">
        <v>21471</v>
      </c>
      <c r="F9221" t="s">
        <v>397</v>
      </c>
      <c r="G9221">
        <v>0</v>
      </c>
      <c r="H9221">
        <v>37</v>
      </c>
      <c r="I9221">
        <v>2</v>
      </c>
      <c r="J9221">
        <v>33</v>
      </c>
      <c r="K9221">
        <v>2</v>
      </c>
      <c r="L9221">
        <v>0</v>
      </c>
      <c r="M9221">
        <v>0</v>
      </c>
      <c r="N9221">
        <v>0</v>
      </c>
      <c r="O9221">
        <v>0</v>
      </c>
      <c r="P9221">
        <v>0</v>
      </c>
      <c r="Q9221">
        <v>0</v>
      </c>
    </row>
    <row r="9222" spans="1:17" x14ac:dyDescent="0.25">
      <c r="A9222" t="s">
        <v>25938</v>
      </c>
      <c r="B9222" t="s">
        <v>73</v>
      </c>
      <c r="C9222" t="s">
        <v>114</v>
      </c>
      <c r="D9222" t="s">
        <v>526</v>
      </c>
      <c r="E9222" t="s">
        <v>21471</v>
      </c>
      <c r="F9222" t="s">
        <v>398</v>
      </c>
      <c r="G9222">
        <v>0</v>
      </c>
      <c r="H9222">
        <v>37</v>
      </c>
      <c r="I9222">
        <v>2</v>
      </c>
      <c r="J9222">
        <v>33</v>
      </c>
      <c r="K9222">
        <v>2</v>
      </c>
      <c r="L9222">
        <v>0</v>
      </c>
      <c r="M9222">
        <v>0</v>
      </c>
      <c r="N9222">
        <v>0</v>
      </c>
      <c r="O9222">
        <v>0</v>
      </c>
      <c r="P9222">
        <v>0</v>
      </c>
      <c r="Q9222">
        <v>0</v>
      </c>
    </row>
    <row r="9223" spans="1:17" x14ac:dyDescent="0.25">
      <c r="A9223" t="s">
        <v>25939</v>
      </c>
      <c r="B9223" t="s">
        <v>73</v>
      </c>
      <c r="C9223" t="s">
        <v>114</v>
      </c>
      <c r="D9223" t="s">
        <v>526</v>
      </c>
      <c r="E9223" t="s">
        <v>21471</v>
      </c>
      <c r="F9223" t="s">
        <v>4242</v>
      </c>
      <c r="G9223">
        <v>0</v>
      </c>
      <c r="H9223">
        <v>0</v>
      </c>
      <c r="I9223">
        <v>0</v>
      </c>
      <c r="J9223">
        <v>0</v>
      </c>
      <c r="K9223">
        <v>0</v>
      </c>
      <c r="L9223">
        <v>0</v>
      </c>
      <c r="M9223">
        <v>37</v>
      </c>
      <c r="N9223">
        <v>0</v>
      </c>
      <c r="O9223">
        <v>0</v>
      </c>
      <c r="P9223">
        <v>0</v>
      </c>
      <c r="Q9223">
        <v>0</v>
      </c>
    </row>
    <row r="9224" spans="1:17" x14ac:dyDescent="0.25">
      <c r="A9224" t="s">
        <v>25940</v>
      </c>
      <c r="B9224" t="s">
        <v>73</v>
      </c>
      <c r="C9224" t="s">
        <v>114</v>
      </c>
      <c r="D9224" t="s">
        <v>526</v>
      </c>
      <c r="E9224" t="s">
        <v>21471</v>
      </c>
      <c r="F9224" t="s">
        <v>399</v>
      </c>
      <c r="G9224">
        <v>0</v>
      </c>
      <c r="H9224">
        <v>37</v>
      </c>
      <c r="I9224">
        <v>2</v>
      </c>
      <c r="J9224">
        <v>33</v>
      </c>
      <c r="K9224">
        <v>2</v>
      </c>
      <c r="L9224">
        <v>0</v>
      </c>
      <c r="M9224">
        <v>0</v>
      </c>
      <c r="N9224">
        <v>0</v>
      </c>
      <c r="O9224">
        <v>0</v>
      </c>
      <c r="P9224">
        <v>0</v>
      </c>
      <c r="Q9224">
        <v>0</v>
      </c>
    </row>
    <row r="9225" spans="1:17" x14ac:dyDescent="0.25">
      <c r="A9225" t="s">
        <v>25941</v>
      </c>
      <c r="B9225" t="s">
        <v>73</v>
      </c>
      <c r="C9225" t="s">
        <v>114</v>
      </c>
      <c r="D9225" t="s">
        <v>526</v>
      </c>
      <c r="E9225" t="s">
        <v>21471</v>
      </c>
      <c r="F9225" t="s">
        <v>4245</v>
      </c>
      <c r="G9225">
        <v>0</v>
      </c>
      <c r="H9225">
        <v>0</v>
      </c>
      <c r="I9225">
        <v>0</v>
      </c>
      <c r="J9225">
        <v>0</v>
      </c>
      <c r="K9225">
        <v>0</v>
      </c>
      <c r="L9225">
        <v>0</v>
      </c>
      <c r="M9225">
        <v>37</v>
      </c>
      <c r="N9225">
        <v>0</v>
      </c>
      <c r="O9225">
        <v>0</v>
      </c>
      <c r="P9225">
        <v>0</v>
      </c>
      <c r="Q9225">
        <v>0</v>
      </c>
    </row>
    <row r="9226" spans="1:17" x14ac:dyDescent="0.25">
      <c r="A9226" t="s">
        <v>25942</v>
      </c>
      <c r="B9226" t="s">
        <v>73</v>
      </c>
      <c r="C9226" t="s">
        <v>114</v>
      </c>
      <c r="D9226" t="s">
        <v>526</v>
      </c>
      <c r="E9226" t="s">
        <v>21471</v>
      </c>
      <c r="F9226" t="s">
        <v>394</v>
      </c>
      <c r="G9226">
        <v>0</v>
      </c>
      <c r="H9226">
        <v>0</v>
      </c>
      <c r="I9226">
        <v>0</v>
      </c>
      <c r="J9226">
        <v>0</v>
      </c>
      <c r="K9226">
        <v>0</v>
      </c>
      <c r="L9226">
        <v>0</v>
      </c>
      <c r="M9226">
        <v>0</v>
      </c>
      <c r="N9226">
        <v>37</v>
      </c>
      <c r="O9226">
        <v>37</v>
      </c>
      <c r="P9226">
        <v>0</v>
      </c>
      <c r="Q9226">
        <v>0</v>
      </c>
    </row>
    <row r="9227" spans="1:17" x14ac:dyDescent="0.25">
      <c r="A9227" t="s">
        <v>25943</v>
      </c>
      <c r="B9227" t="s">
        <v>73</v>
      </c>
      <c r="C9227" t="s">
        <v>114</v>
      </c>
      <c r="D9227" t="s">
        <v>526</v>
      </c>
      <c r="E9227" t="s">
        <v>21471</v>
      </c>
      <c r="F9227" t="s">
        <v>395</v>
      </c>
      <c r="G9227">
        <v>0</v>
      </c>
      <c r="H9227">
        <v>0</v>
      </c>
      <c r="I9227">
        <v>0</v>
      </c>
      <c r="J9227">
        <v>0</v>
      </c>
      <c r="K9227">
        <v>0</v>
      </c>
      <c r="L9227">
        <v>0</v>
      </c>
      <c r="M9227">
        <v>0</v>
      </c>
      <c r="N9227">
        <v>35</v>
      </c>
      <c r="O9227">
        <v>35</v>
      </c>
      <c r="P9227">
        <v>0</v>
      </c>
      <c r="Q9227">
        <v>0</v>
      </c>
    </row>
    <row r="9228" spans="1:17" x14ac:dyDescent="0.25">
      <c r="A9228" t="s">
        <v>25944</v>
      </c>
      <c r="B9228" t="s">
        <v>73</v>
      </c>
      <c r="C9228" t="s">
        <v>114</v>
      </c>
      <c r="D9228" t="s">
        <v>526</v>
      </c>
      <c r="E9228" t="s">
        <v>21471</v>
      </c>
      <c r="F9228" t="s">
        <v>525</v>
      </c>
      <c r="G9228">
        <v>37</v>
      </c>
      <c r="H9228">
        <v>0</v>
      </c>
      <c r="I9228">
        <v>0</v>
      </c>
      <c r="J9228">
        <v>0</v>
      </c>
      <c r="K9228">
        <v>0</v>
      </c>
      <c r="L9228">
        <v>0</v>
      </c>
      <c r="M9228">
        <v>0</v>
      </c>
      <c r="N9228">
        <v>0</v>
      </c>
      <c r="O9228">
        <v>0</v>
      </c>
      <c r="P9228">
        <v>0</v>
      </c>
      <c r="Q9228">
        <v>0</v>
      </c>
    </row>
    <row r="9229" spans="1:17" x14ac:dyDescent="0.25">
      <c r="A9229" t="s">
        <v>25945</v>
      </c>
      <c r="B9229" t="s">
        <v>73</v>
      </c>
      <c r="C9229" t="s">
        <v>114</v>
      </c>
      <c r="D9229" t="s">
        <v>527</v>
      </c>
      <c r="E9229" t="s">
        <v>21471</v>
      </c>
      <c r="F9229" t="s">
        <v>528</v>
      </c>
      <c r="G9229">
        <v>0</v>
      </c>
      <c r="H9229">
        <v>0</v>
      </c>
      <c r="I9229">
        <v>0</v>
      </c>
      <c r="J9229">
        <v>0</v>
      </c>
      <c r="K9229">
        <v>0</v>
      </c>
      <c r="L9229">
        <v>0</v>
      </c>
      <c r="M9229">
        <v>0</v>
      </c>
      <c r="N9229">
        <v>1</v>
      </c>
      <c r="O9229">
        <v>1</v>
      </c>
      <c r="P9229">
        <v>0</v>
      </c>
      <c r="Q9229">
        <v>0</v>
      </c>
    </row>
    <row r="9230" spans="1:17" x14ac:dyDescent="0.25">
      <c r="A9230" t="s">
        <v>25946</v>
      </c>
      <c r="B9230" t="s">
        <v>73</v>
      </c>
      <c r="C9230" t="s">
        <v>114</v>
      </c>
      <c r="D9230" t="s">
        <v>527</v>
      </c>
      <c r="E9230" t="s">
        <v>21471</v>
      </c>
      <c r="F9230" t="s">
        <v>525</v>
      </c>
      <c r="G9230">
        <v>1</v>
      </c>
      <c r="H9230">
        <v>0</v>
      </c>
      <c r="I9230">
        <v>0</v>
      </c>
      <c r="J9230">
        <v>0</v>
      </c>
      <c r="K9230">
        <v>0</v>
      </c>
      <c r="L9230">
        <v>0</v>
      </c>
      <c r="M9230">
        <v>0</v>
      </c>
      <c r="N9230">
        <v>0</v>
      </c>
      <c r="O9230">
        <v>0</v>
      </c>
      <c r="P9230">
        <v>0</v>
      </c>
      <c r="Q9230">
        <v>0</v>
      </c>
    </row>
    <row r="9231" spans="1:17" x14ac:dyDescent="0.25">
      <c r="A9231" t="s">
        <v>25947</v>
      </c>
      <c r="B9231" t="s">
        <v>73</v>
      </c>
      <c r="C9231" t="s">
        <v>114</v>
      </c>
      <c r="D9231" t="s">
        <v>12971</v>
      </c>
      <c r="E9231" t="s">
        <v>21471</v>
      </c>
      <c r="F9231" t="s">
        <v>525</v>
      </c>
      <c r="G9231">
        <v>2</v>
      </c>
      <c r="H9231">
        <v>0</v>
      </c>
      <c r="I9231">
        <v>0</v>
      </c>
      <c r="J9231">
        <v>0</v>
      </c>
      <c r="K9231">
        <v>0</v>
      </c>
      <c r="L9231">
        <v>0</v>
      </c>
      <c r="M9231">
        <v>0</v>
      </c>
      <c r="N9231">
        <v>0</v>
      </c>
      <c r="O9231">
        <v>0</v>
      </c>
      <c r="P9231">
        <v>0</v>
      </c>
      <c r="Q9231">
        <v>0</v>
      </c>
    </row>
    <row r="9232" spans="1:17" x14ac:dyDescent="0.25">
      <c r="A9232" t="s">
        <v>14152</v>
      </c>
      <c r="B9232" t="s">
        <v>73</v>
      </c>
      <c r="C9232" t="s">
        <v>115</v>
      </c>
      <c r="D9232" t="s">
        <v>526</v>
      </c>
      <c r="E9232" t="s">
        <v>563</v>
      </c>
      <c r="F9232" t="s">
        <v>396</v>
      </c>
      <c r="G9232">
        <v>0</v>
      </c>
      <c r="H9232">
        <v>15</v>
      </c>
      <c r="I9232">
        <v>6</v>
      </c>
      <c r="J9232">
        <v>8</v>
      </c>
      <c r="K9232">
        <v>0</v>
      </c>
      <c r="L9232">
        <v>1</v>
      </c>
      <c r="M9232">
        <v>0</v>
      </c>
      <c r="N9232">
        <v>0</v>
      </c>
      <c r="O9232">
        <v>0</v>
      </c>
      <c r="P9232">
        <v>0</v>
      </c>
      <c r="Q9232">
        <v>0</v>
      </c>
    </row>
    <row r="9233" spans="1:17" x14ac:dyDescent="0.25">
      <c r="A9233" t="s">
        <v>14153</v>
      </c>
      <c r="B9233" t="s">
        <v>73</v>
      </c>
      <c r="C9233" t="s">
        <v>115</v>
      </c>
      <c r="D9233" t="s">
        <v>526</v>
      </c>
      <c r="E9233" t="s">
        <v>563</v>
      </c>
      <c r="F9233" t="s">
        <v>4236</v>
      </c>
      <c r="G9233">
        <v>0</v>
      </c>
      <c r="H9233">
        <v>15</v>
      </c>
      <c r="I9233">
        <v>6</v>
      </c>
      <c r="J9233">
        <v>8</v>
      </c>
      <c r="K9233">
        <v>0</v>
      </c>
      <c r="L9233">
        <v>1</v>
      </c>
      <c r="M9233">
        <v>0</v>
      </c>
      <c r="N9233">
        <v>0</v>
      </c>
      <c r="O9233">
        <v>0</v>
      </c>
      <c r="P9233">
        <v>0</v>
      </c>
      <c r="Q9233">
        <v>0</v>
      </c>
    </row>
    <row r="9234" spans="1:17" x14ac:dyDescent="0.25">
      <c r="A9234" t="s">
        <v>14154</v>
      </c>
      <c r="B9234" t="s">
        <v>73</v>
      </c>
      <c r="C9234" t="s">
        <v>115</v>
      </c>
      <c r="D9234" t="s">
        <v>526</v>
      </c>
      <c r="E9234" t="s">
        <v>563</v>
      </c>
      <c r="F9234" t="s">
        <v>4238</v>
      </c>
      <c r="G9234">
        <v>0</v>
      </c>
      <c r="H9234">
        <v>0</v>
      </c>
      <c r="I9234">
        <v>0</v>
      </c>
      <c r="J9234">
        <v>0</v>
      </c>
      <c r="K9234">
        <v>0</v>
      </c>
      <c r="L9234">
        <v>0</v>
      </c>
      <c r="M9234">
        <v>15</v>
      </c>
      <c r="N9234">
        <v>0</v>
      </c>
      <c r="O9234">
        <v>0</v>
      </c>
      <c r="P9234">
        <v>0</v>
      </c>
      <c r="Q9234">
        <v>0</v>
      </c>
    </row>
    <row r="9235" spans="1:17" x14ac:dyDescent="0.25">
      <c r="A9235" t="s">
        <v>14155</v>
      </c>
      <c r="B9235" t="s">
        <v>73</v>
      </c>
      <c r="C9235" t="s">
        <v>115</v>
      </c>
      <c r="D9235" t="s">
        <v>526</v>
      </c>
      <c r="E9235" t="s">
        <v>563</v>
      </c>
      <c r="F9235" t="s">
        <v>397</v>
      </c>
      <c r="G9235">
        <v>0</v>
      </c>
      <c r="H9235">
        <v>15</v>
      </c>
      <c r="I9235">
        <v>6</v>
      </c>
      <c r="J9235">
        <v>8</v>
      </c>
      <c r="K9235">
        <v>0</v>
      </c>
      <c r="L9235">
        <v>1</v>
      </c>
      <c r="M9235">
        <v>0</v>
      </c>
      <c r="N9235">
        <v>0</v>
      </c>
      <c r="O9235">
        <v>0</v>
      </c>
      <c r="P9235">
        <v>0</v>
      </c>
      <c r="Q9235">
        <v>0</v>
      </c>
    </row>
    <row r="9236" spans="1:17" x14ac:dyDescent="0.25">
      <c r="A9236" t="s">
        <v>14156</v>
      </c>
      <c r="B9236" t="s">
        <v>73</v>
      </c>
      <c r="C9236" t="s">
        <v>115</v>
      </c>
      <c r="D9236" t="s">
        <v>526</v>
      </c>
      <c r="E9236" t="s">
        <v>563</v>
      </c>
      <c r="F9236" t="s">
        <v>398</v>
      </c>
      <c r="G9236">
        <v>0</v>
      </c>
      <c r="H9236">
        <v>15</v>
      </c>
      <c r="I9236">
        <v>6</v>
      </c>
      <c r="J9236">
        <v>8</v>
      </c>
      <c r="K9236">
        <v>0</v>
      </c>
      <c r="L9236">
        <v>1</v>
      </c>
      <c r="M9236">
        <v>0</v>
      </c>
      <c r="N9236">
        <v>0</v>
      </c>
      <c r="O9236">
        <v>0</v>
      </c>
      <c r="P9236">
        <v>0</v>
      </c>
      <c r="Q9236">
        <v>0</v>
      </c>
    </row>
    <row r="9237" spans="1:17" x14ac:dyDescent="0.25">
      <c r="A9237" t="s">
        <v>14160</v>
      </c>
      <c r="B9237" t="s">
        <v>73</v>
      </c>
      <c r="C9237" t="s">
        <v>181</v>
      </c>
      <c r="D9237" t="s">
        <v>526</v>
      </c>
      <c r="E9237" t="s">
        <v>563</v>
      </c>
      <c r="F9237" t="s">
        <v>4245</v>
      </c>
      <c r="G9237">
        <v>0</v>
      </c>
      <c r="H9237">
        <v>0</v>
      </c>
      <c r="I9237">
        <v>0</v>
      </c>
      <c r="J9237">
        <v>0</v>
      </c>
      <c r="K9237">
        <v>0</v>
      </c>
      <c r="L9237">
        <v>0</v>
      </c>
      <c r="M9237">
        <v>5</v>
      </c>
      <c r="N9237">
        <v>0</v>
      </c>
      <c r="O9237">
        <v>0</v>
      </c>
      <c r="P9237">
        <v>0</v>
      </c>
      <c r="Q9237">
        <v>0</v>
      </c>
    </row>
    <row r="9238" spans="1:17" x14ac:dyDescent="0.25">
      <c r="A9238" t="s">
        <v>14161</v>
      </c>
      <c r="B9238" t="s">
        <v>73</v>
      </c>
      <c r="C9238" t="s">
        <v>181</v>
      </c>
      <c r="D9238" t="s">
        <v>526</v>
      </c>
      <c r="E9238" t="s">
        <v>563</v>
      </c>
      <c r="F9238" t="s">
        <v>394</v>
      </c>
      <c r="G9238">
        <v>0</v>
      </c>
      <c r="H9238">
        <v>0</v>
      </c>
      <c r="I9238">
        <v>0</v>
      </c>
      <c r="J9238">
        <v>0</v>
      </c>
      <c r="K9238">
        <v>0</v>
      </c>
      <c r="L9238">
        <v>0</v>
      </c>
      <c r="M9238">
        <v>0</v>
      </c>
      <c r="N9238">
        <v>5</v>
      </c>
      <c r="O9238">
        <v>3</v>
      </c>
      <c r="P9238">
        <v>2</v>
      </c>
      <c r="Q9238">
        <v>0</v>
      </c>
    </row>
    <row r="9239" spans="1:17" x14ac:dyDescent="0.25">
      <c r="A9239" t="s">
        <v>14162</v>
      </c>
      <c r="B9239" t="s">
        <v>73</v>
      </c>
      <c r="C9239" t="s">
        <v>181</v>
      </c>
      <c r="D9239" t="s">
        <v>526</v>
      </c>
      <c r="E9239" t="s">
        <v>563</v>
      </c>
      <c r="F9239" t="s">
        <v>395</v>
      </c>
      <c r="G9239">
        <v>0</v>
      </c>
      <c r="H9239">
        <v>0</v>
      </c>
      <c r="I9239">
        <v>0</v>
      </c>
      <c r="J9239">
        <v>0</v>
      </c>
      <c r="K9239">
        <v>0</v>
      </c>
      <c r="L9239">
        <v>0</v>
      </c>
      <c r="M9239">
        <v>0</v>
      </c>
      <c r="N9239">
        <v>5</v>
      </c>
      <c r="O9239">
        <v>3</v>
      </c>
      <c r="P9239">
        <v>2</v>
      </c>
      <c r="Q9239">
        <v>0</v>
      </c>
    </row>
    <row r="9240" spans="1:17" x14ac:dyDescent="0.25">
      <c r="A9240" t="s">
        <v>14163</v>
      </c>
      <c r="B9240" t="s">
        <v>73</v>
      </c>
      <c r="C9240" t="s">
        <v>181</v>
      </c>
      <c r="D9240" t="s">
        <v>526</v>
      </c>
      <c r="E9240" t="s">
        <v>563</v>
      </c>
      <c r="F9240" t="s">
        <v>525</v>
      </c>
      <c r="G9240">
        <v>5</v>
      </c>
      <c r="H9240">
        <v>0</v>
      </c>
      <c r="I9240">
        <v>0</v>
      </c>
      <c r="J9240">
        <v>0</v>
      </c>
      <c r="K9240">
        <v>0</v>
      </c>
      <c r="L9240">
        <v>0</v>
      </c>
      <c r="M9240">
        <v>0</v>
      </c>
      <c r="N9240">
        <v>0</v>
      </c>
      <c r="O9240">
        <v>0</v>
      </c>
      <c r="P9240">
        <v>0</v>
      </c>
      <c r="Q9240">
        <v>0</v>
      </c>
    </row>
    <row r="9241" spans="1:17" x14ac:dyDescent="0.25">
      <c r="A9241" t="s">
        <v>26061</v>
      </c>
      <c r="B9241" t="s">
        <v>73</v>
      </c>
      <c r="C9241" t="s">
        <v>181</v>
      </c>
      <c r="D9241" t="s">
        <v>526</v>
      </c>
      <c r="E9241" t="s">
        <v>21471</v>
      </c>
      <c r="F9241" t="s">
        <v>396</v>
      </c>
      <c r="G9241">
        <v>0</v>
      </c>
      <c r="H9241">
        <v>10</v>
      </c>
      <c r="I9241">
        <v>1</v>
      </c>
      <c r="J9241">
        <v>9</v>
      </c>
      <c r="K9241">
        <v>0</v>
      </c>
      <c r="L9241">
        <v>0</v>
      </c>
      <c r="M9241">
        <v>0</v>
      </c>
      <c r="N9241">
        <v>0</v>
      </c>
      <c r="O9241">
        <v>0</v>
      </c>
      <c r="P9241">
        <v>0</v>
      </c>
      <c r="Q9241">
        <v>0</v>
      </c>
    </row>
    <row r="9242" spans="1:17" x14ac:dyDescent="0.25">
      <c r="A9242" t="s">
        <v>26062</v>
      </c>
      <c r="B9242" t="s">
        <v>73</v>
      </c>
      <c r="C9242" t="s">
        <v>181</v>
      </c>
      <c r="D9242" t="s">
        <v>526</v>
      </c>
      <c r="E9242" t="s">
        <v>21471</v>
      </c>
      <c r="F9242" t="s">
        <v>4236</v>
      </c>
      <c r="G9242">
        <v>0</v>
      </c>
      <c r="H9242">
        <v>10</v>
      </c>
      <c r="I9242">
        <v>1</v>
      </c>
      <c r="J9242">
        <v>9</v>
      </c>
      <c r="K9242">
        <v>0</v>
      </c>
      <c r="L9242">
        <v>0</v>
      </c>
      <c r="M9242">
        <v>0</v>
      </c>
      <c r="N9242">
        <v>0</v>
      </c>
      <c r="O9242">
        <v>0</v>
      </c>
      <c r="P9242">
        <v>0</v>
      </c>
      <c r="Q9242">
        <v>0</v>
      </c>
    </row>
    <row r="9243" spans="1:17" x14ac:dyDescent="0.25">
      <c r="A9243" t="s">
        <v>26063</v>
      </c>
      <c r="B9243" t="s">
        <v>73</v>
      </c>
      <c r="C9243" t="s">
        <v>181</v>
      </c>
      <c r="D9243" t="s">
        <v>526</v>
      </c>
      <c r="E9243" t="s">
        <v>21471</v>
      </c>
      <c r="F9243" t="s">
        <v>4238</v>
      </c>
      <c r="G9243">
        <v>0</v>
      </c>
      <c r="H9243">
        <v>0</v>
      </c>
      <c r="I9243">
        <v>0</v>
      </c>
      <c r="J9243">
        <v>0</v>
      </c>
      <c r="K9243">
        <v>0</v>
      </c>
      <c r="L9243">
        <v>0</v>
      </c>
      <c r="M9243">
        <v>10</v>
      </c>
      <c r="N9243">
        <v>0</v>
      </c>
      <c r="O9243">
        <v>0</v>
      </c>
      <c r="P9243">
        <v>0</v>
      </c>
      <c r="Q9243">
        <v>0</v>
      </c>
    </row>
    <row r="9244" spans="1:17" x14ac:dyDescent="0.25">
      <c r="A9244" t="s">
        <v>26064</v>
      </c>
      <c r="B9244" t="s">
        <v>73</v>
      </c>
      <c r="C9244" t="s">
        <v>181</v>
      </c>
      <c r="D9244" t="s">
        <v>526</v>
      </c>
      <c r="E9244" t="s">
        <v>21471</v>
      </c>
      <c r="F9244" t="s">
        <v>397</v>
      </c>
      <c r="G9244">
        <v>0</v>
      </c>
      <c r="H9244">
        <v>10</v>
      </c>
      <c r="I9244">
        <v>1</v>
      </c>
      <c r="J9244">
        <v>9</v>
      </c>
      <c r="K9244">
        <v>0</v>
      </c>
      <c r="L9244">
        <v>0</v>
      </c>
      <c r="M9244">
        <v>0</v>
      </c>
      <c r="N9244">
        <v>0</v>
      </c>
      <c r="O9244">
        <v>0</v>
      </c>
      <c r="P9244">
        <v>0</v>
      </c>
      <c r="Q9244">
        <v>0</v>
      </c>
    </row>
    <row r="9245" spans="1:17" x14ac:dyDescent="0.25">
      <c r="A9245" t="s">
        <v>26065</v>
      </c>
      <c r="B9245" t="s">
        <v>73</v>
      </c>
      <c r="C9245" t="s">
        <v>181</v>
      </c>
      <c r="D9245" t="s">
        <v>526</v>
      </c>
      <c r="E9245" t="s">
        <v>21471</v>
      </c>
      <c r="F9245" t="s">
        <v>398</v>
      </c>
      <c r="G9245">
        <v>0</v>
      </c>
      <c r="H9245">
        <v>10</v>
      </c>
      <c r="I9245">
        <v>1</v>
      </c>
      <c r="J9245">
        <v>9</v>
      </c>
      <c r="K9245">
        <v>0</v>
      </c>
      <c r="L9245">
        <v>0</v>
      </c>
      <c r="M9245">
        <v>0</v>
      </c>
      <c r="N9245">
        <v>0</v>
      </c>
      <c r="O9245">
        <v>0</v>
      </c>
      <c r="P9245">
        <v>0</v>
      </c>
      <c r="Q9245">
        <v>0</v>
      </c>
    </row>
    <row r="9246" spans="1:17" x14ac:dyDescent="0.25">
      <c r="A9246" t="s">
        <v>26066</v>
      </c>
      <c r="B9246" t="s">
        <v>73</v>
      </c>
      <c r="C9246" t="s">
        <v>181</v>
      </c>
      <c r="D9246" t="s">
        <v>526</v>
      </c>
      <c r="E9246" t="s">
        <v>21471</v>
      </c>
      <c r="F9246" t="s">
        <v>4242</v>
      </c>
      <c r="G9246">
        <v>0</v>
      </c>
      <c r="H9246">
        <v>0</v>
      </c>
      <c r="I9246">
        <v>0</v>
      </c>
      <c r="J9246">
        <v>0</v>
      </c>
      <c r="K9246">
        <v>0</v>
      </c>
      <c r="L9246">
        <v>0</v>
      </c>
      <c r="M9246">
        <v>10</v>
      </c>
      <c r="N9246">
        <v>0</v>
      </c>
      <c r="O9246">
        <v>0</v>
      </c>
      <c r="P9246">
        <v>0</v>
      </c>
      <c r="Q9246">
        <v>0</v>
      </c>
    </row>
    <row r="9247" spans="1:17" x14ac:dyDescent="0.25">
      <c r="A9247" t="s">
        <v>26067</v>
      </c>
      <c r="B9247" t="s">
        <v>73</v>
      </c>
      <c r="C9247" t="s">
        <v>181</v>
      </c>
      <c r="D9247" t="s">
        <v>526</v>
      </c>
      <c r="E9247" t="s">
        <v>21471</v>
      </c>
      <c r="F9247" t="s">
        <v>399</v>
      </c>
      <c r="G9247">
        <v>0</v>
      </c>
      <c r="H9247">
        <v>10</v>
      </c>
      <c r="I9247">
        <v>1</v>
      </c>
      <c r="J9247">
        <v>9</v>
      </c>
      <c r="K9247">
        <v>0</v>
      </c>
      <c r="L9247">
        <v>0</v>
      </c>
      <c r="M9247">
        <v>0</v>
      </c>
      <c r="N9247">
        <v>0</v>
      </c>
      <c r="O9247">
        <v>0</v>
      </c>
      <c r="P9247">
        <v>0</v>
      </c>
      <c r="Q9247">
        <v>0</v>
      </c>
    </row>
    <row r="9248" spans="1:17" x14ac:dyDescent="0.25">
      <c r="A9248" t="s">
        <v>26068</v>
      </c>
      <c r="B9248" t="s">
        <v>73</v>
      </c>
      <c r="C9248" t="s">
        <v>181</v>
      </c>
      <c r="D9248" t="s">
        <v>526</v>
      </c>
      <c r="E9248" t="s">
        <v>21471</v>
      </c>
      <c r="F9248" t="s">
        <v>4245</v>
      </c>
      <c r="G9248">
        <v>0</v>
      </c>
      <c r="H9248">
        <v>0</v>
      </c>
      <c r="I9248">
        <v>0</v>
      </c>
      <c r="J9248">
        <v>0</v>
      </c>
      <c r="K9248">
        <v>0</v>
      </c>
      <c r="L9248">
        <v>0</v>
      </c>
      <c r="M9248">
        <v>10</v>
      </c>
      <c r="N9248">
        <v>0</v>
      </c>
      <c r="O9248">
        <v>0</v>
      </c>
      <c r="P9248">
        <v>0</v>
      </c>
      <c r="Q9248">
        <v>0</v>
      </c>
    </row>
    <row r="9249" spans="1:17" x14ac:dyDescent="0.25">
      <c r="A9249" t="s">
        <v>26069</v>
      </c>
      <c r="B9249" t="s">
        <v>73</v>
      </c>
      <c r="C9249" t="s">
        <v>181</v>
      </c>
      <c r="D9249" t="s">
        <v>526</v>
      </c>
      <c r="E9249" t="s">
        <v>21471</v>
      </c>
      <c r="F9249" t="s">
        <v>394</v>
      </c>
      <c r="G9249">
        <v>0</v>
      </c>
      <c r="H9249">
        <v>0</v>
      </c>
      <c r="I9249">
        <v>0</v>
      </c>
      <c r="J9249">
        <v>0</v>
      </c>
      <c r="K9249">
        <v>0</v>
      </c>
      <c r="L9249">
        <v>0</v>
      </c>
      <c r="M9249">
        <v>0</v>
      </c>
      <c r="N9249">
        <v>10</v>
      </c>
      <c r="O9249">
        <v>10</v>
      </c>
      <c r="P9249">
        <v>0</v>
      </c>
      <c r="Q9249">
        <v>0</v>
      </c>
    </row>
    <row r="9250" spans="1:17" x14ac:dyDescent="0.25">
      <c r="A9250" t="s">
        <v>26070</v>
      </c>
      <c r="B9250" t="s">
        <v>73</v>
      </c>
      <c r="C9250" t="s">
        <v>181</v>
      </c>
      <c r="D9250" t="s">
        <v>526</v>
      </c>
      <c r="E9250" t="s">
        <v>21471</v>
      </c>
      <c r="F9250" t="s">
        <v>395</v>
      </c>
      <c r="G9250">
        <v>0</v>
      </c>
      <c r="H9250">
        <v>0</v>
      </c>
      <c r="I9250">
        <v>0</v>
      </c>
      <c r="J9250">
        <v>0</v>
      </c>
      <c r="K9250">
        <v>0</v>
      </c>
      <c r="L9250">
        <v>0</v>
      </c>
      <c r="M9250">
        <v>0</v>
      </c>
      <c r="N9250">
        <v>9</v>
      </c>
      <c r="O9250">
        <v>9</v>
      </c>
      <c r="P9250">
        <v>0</v>
      </c>
      <c r="Q9250">
        <v>0</v>
      </c>
    </row>
    <row r="9251" spans="1:17" x14ac:dyDescent="0.25">
      <c r="A9251" t="s">
        <v>26071</v>
      </c>
      <c r="B9251" t="s">
        <v>73</v>
      </c>
      <c r="C9251" t="s">
        <v>181</v>
      </c>
      <c r="D9251" t="s">
        <v>526</v>
      </c>
      <c r="E9251" t="s">
        <v>21471</v>
      </c>
      <c r="F9251" t="s">
        <v>525</v>
      </c>
      <c r="G9251">
        <v>10</v>
      </c>
      <c r="H9251">
        <v>0</v>
      </c>
      <c r="I9251">
        <v>0</v>
      </c>
      <c r="J9251">
        <v>0</v>
      </c>
      <c r="K9251">
        <v>0</v>
      </c>
      <c r="L9251">
        <v>0</v>
      </c>
      <c r="M9251">
        <v>0</v>
      </c>
      <c r="N9251">
        <v>0</v>
      </c>
      <c r="O9251">
        <v>0</v>
      </c>
      <c r="P9251">
        <v>0</v>
      </c>
      <c r="Q9251">
        <v>0</v>
      </c>
    </row>
    <row r="9252" spans="1:17" x14ac:dyDescent="0.25">
      <c r="A9252" t="s">
        <v>14164</v>
      </c>
      <c r="B9252" t="s">
        <v>73</v>
      </c>
      <c r="C9252" t="s">
        <v>181</v>
      </c>
      <c r="D9252" t="s">
        <v>527</v>
      </c>
      <c r="E9252" t="s">
        <v>563</v>
      </c>
      <c r="F9252" t="s">
        <v>528</v>
      </c>
      <c r="G9252">
        <v>0</v>
      </c>
      <c r="H9252">
        <v>0</v>
      </c>
      <c r="I9252">
        <v>0</v>
      </c>
      <c r="J9252">
        <v>0</v>
      </c>
      <c r="K9252">
        <v>0</v>
      </c>
      <c r="L9252">
        <v>0</v>
      </c>
      <c r="M9252">
        <v>0</v>
      </c>
      <c r="N9252">
        <v>2</v>
      </c>
      <c r="O9252">
        <v>2</v>
      </c>
      <c r="P9252">
        <v>0</v>
      </c>
      <c r="Q9252">
        <v>0</v>
      </c>
    </row>
    <row r="9253" spans="1:17" x14ac:dyDescent="0.25">
      <c r="A9253" t="s">
        <v>14165</v>
      </c>
      <c r="B9253" t="s">
        <v>73</v>
      </c>
      <c r="C9253" t="s">
        <v>181</v>
      </c>
      <c r="D9253" t="s">
        <v>527</v>
      </c>
      <c r="E9253" t="s">
        <v>563</v>
      </c>
      <c r="F9253" t="s">
        <v>525</v>
      </c>
      <c r="G9253">
        <v>2</v>
      </c>
      <c r="H9253">
        <v>0</v>
      </c>
      <c r="I9253">
        <v>0</v>
      </c>
      <c r="J9253">
        <v>0</v>
      </c>
      <c r="K9253">
        <v>0</v>
      </c>
      <c r="L9253">
        <v>0</v>
      </c>
      <c r="M9253">
        <v>0</v>
      </c>
      <c r="N9253">
        <v>0</v>
      </c>
      <c r="O9253">
        <v>0</v>
      </c>
      <c r="P9253">
        <v>0</v>
      </c>
      <c r="Q9253">
        <v>0</v>
      </c>
    </row>
    <row r="9254" spans="1:17" x14ac:dyDescent="0.25">
      <c r="A9254" t="s">
        <v>26072</v>
      </c>
      <c r="B9254" t="s">
        <v>73</v>
      </c>
      <c r="C9254" t="s">
        <v>181</v>
      </c>
      <c r="D9254" t="s">
        <v>527</v>
      </c>
      <c r="E9254" t="s">
        <v>21471</v>
      </c>
      <c r="F9254" t="s">
        <v>528</v>
      </c>
      <c r="G9254">
        <v>0</v>
      </c>
      <c r="H9254">
        <v>0</v>
      </c>
      <c r="I9254">
        <v>0</v>
      </c>
      <c r="J9254">
        <v>0</v>
      </c>
      <c r="K9254">
        <v>0</v>
      </c>
      <c r="L9254">
        <v>0</v>
      </c>
      <c r="M9254">
        <v>0</v>
      </c>
      <c r="N9254">
        <v>8</v>
      </c>
      <c r="O9254">
        <v>7</v>
      </c>
      <c r="P9254">
        <v>1</v>
      </c>
      <c r="Q9254">
        <v>0</v>
      </c>
    </row>
    <row r="9255" spans="1:17" x14ac:dyDescent="0.25">
      <c r="A9255" t="s">
        <v>26073</v>
      </c>
      <c r="B9255" t="s">
        <v>73</v>
      </c>
      <c r="C9255" t="s">
        <v>181</v>
      </c>
      <c r="D9255" t="s">
        <v>527</v>
      </c>
      <c r="E9255" t="s">
        <v>21471</v>
      </c>
      <c r="F9255" t="s">
        <v>525</v>
      </c>
      <c r="G9255">
        <v>8</v>
      </c>
      <c r="H9255">
        <v>0</v>
      </c>
      <c r="I9255">
        <v>0</v>
      </c>
      <c r="J9255">
        <v>0</v>
      </c>
      <c r="K9255">
        <v>0</v>
      </c>
      <c r="L9255">
        <v>0</v>
      </c>
      <c r="M9255">
        <v>0</v>
      </c>
      <c r="N9255">
        <v>0</v>
      </c>
      <c r="O9255">
        <v>0</v>
      </c>
      <c r="P9255">
        <v>0</v>
      </c>
      <c r="Q9255">
        <v>0</v>
      </c>
    </row>
    <row r="9256" spans="1:17" x14ac:dyDescent="0.25">
      <c r="A9256" t="s">
        <v>14166</v>
      </c>
      <c r="B9256" t="s">
        <v>73</v>
      </c>
      <c r="C9256" t="s">
        <v>182</v>
      </c>
      <c r="D9256" t="s">
        <v>526</v>
      </c>
      <c r="E9256" t="s">
        <v>563</v>
      </c>
      <c r="F9256" t="s">
        <v>396</v>
      </c>
      <c r="G9256">
        <v>0</v>
      </c>
      <c r="H9256">
        <v>3</v>
      </c>
      <c r="I9256">
        <v>0</v>
      </c>
      <c r="J9256">
        <v>3</v>
      </c>
      <c r="K9256">
        <v>0</v>
      </c>
      <c r="L9256">
        <v>0</v>
      </c>
      <c r="M9256">
        <v>0</v>
      </c>
      <c r="N9256">
        <v>0</v>
      </c>
      <c r="O9256">
        <v>0</v>
      </c>
      <c r="P9256">
        <v>0</v>
      </c>
      <c r="Q9256">
        <v>0</v>
      </c>
    </row>
    <row r="9257" spans="1:17" x14ac:dyDescent="0.25">
      <c r="A9257" t="s">
        <v>14167</v>
      </c>
      <c r="B9257" t="s">
        <v>73</v>
      </c>
      <c r="C9257" t="s">
        <v>182</v>
      </c>
      <c r="D9257" t="s">
        <v>526</v>
      </c>
      <c r="E9257" t="s">
        <v>563</v>
      </c>
      <c r="F9257" t="s">
        <v>4236</v>
      </c>
      <c r="G9257">
        <v>0</v>
      </c>
      <c r="H9257">
        <v>3</v>
      </c>
      <c r="I9257">
        <v>0</v>
      </c>
      <c r="J9257">
        <v>3</v>
      </c>
      <c r="K9257">
        <v>0</v>
      </c>
      <c r="L9257">
        <v>0</v>
      </c>
      <c r="M9257">
        <v>0</v>
      </c>
      <c r="N9257">
        <v>0</v>
      </c>
      <c r="O9257">
        <v>0</v>
      </c>
      <c r="P9257">
        <v>0</v>
      </c>
      <c r="Q9257">
        <v>0</v>
      </c>
    </row>
    <row r="9258" spans="1:17" x14ac:dyDescent="0.25">
      <c r="A9258" t="s">
        <v>14168</v>
      </c>
      <c r="B9258" t="s">
        <v>73</v>
      </c>
      <c r="C9258" t="s">
        <v>182</v>
      </c>
      <c r="D9258" t="s">
        <v>526</v>
      </c>
      <c r="E9258" t="s">
        <v>563</v>
      </c>
      <c r="F9258" t="s">
        <v>4238</v>
      </c>
      <c r="G9258">
        <v>0</v>
      </c>
      <c r="H9258">
        <v>0</v>
      </c>
      <c r="I9258">
        <v>0</v>
      </c>
      <c r="J9258">
        <v>0</v>
      </c>
      <c r="K9258">
        <v>0</v>
      </c>
      <c r="L9258">
        <v>0</v>
      </c>
      <c r="M9258">
        <v>3</v>
      </c>
      <c r="N9258">
        <v>0</v>
      </c>
      <c r="O9258">
        <v>0</v>
      </c>
      <c r="P9258">
        <v>0</v>
      </c>
      <c r="Q9258">
        <v>0</v>
      </c>
    </row>
    <row r="9259" spans="1:17" x14ac:dyDescent="0.25">
      <c r="A9259" t="s">
        <v>14169</v>
      </c>
      <c r="B9259" t="s">
        <v>73</v>
      </c>
      <c r="C9259" t="s">
        <v>182</v>
      </c>
      <c r="D9259" t="s">
        <v>526</v>
      </c>
      <c r="E9259" t="s">
        <v>563</v>
      </c>
      <c r="F9259" t="s">
        <v>397</v>
      </c>
      <c r="G9259">
        <v>0</v>
      </c>
      <c r="H9259">
        <v>3</v>
      </c>
      <c r="I9259">
        <v>0</v>
      </c>
      <c r="J9259">
        <v>3</v>
      </c>
      <c r="K9259">
        <v>0</v>
      </c>
      <c r="L9259">
        <v>0</v>
      </c>
      <c r="M9259">
        <v>0</v>
      </c>
      <c r="N9259">
        <v>0</v>
      </c>
      <c r="O9259">
        <v>0</v>
      </c>
      <c r="P9259">
        <v>0</v>
      </c>
      <c r="Q9259">
        <v>0</v>
      </c>
    </row>
    <row r="9260" spans="1:17" x14ac:dyDescent="0.25">
      <c r="A9260" t="s">
        <v>14170</v>
      </c>
      <c r="B9260" t="s">
        <v>73</v>
      </c>
      <c r="C9260" t="s">
        <v>182</v>
      </c>
      <c r="D9260" t="s">
        <v>526</v>
      </c>
      <c r="E9260" t="s">
        <v>563</v>
      </c>
      <c r="F9260" t="s">
        <v>398</v>
      </c>
      <c r="G9260">
        <v>0</v>
      </c>
      <c r="H9260">
        <v>3</v>
      </c>
      <c r="I9260">
        <v>0</v>
      </c>
      <c r="J9260">
        <v>3</v>
      </c>
      <c r="K9260">
        <v>0</v>
      </c>
      <c r="L9260">
        <v>0</v>
      </c>
      <c r="M9260">
        <v>0</v>
      </c>
      <c r="N9260">
        <v>0</v>
      </c>
      <c r="O9260">
        <v>0</v>
      </c>
      <c r="P9260">
        <v>0</v>
      </c>
      <c r="Q9260">
        <v>0</v>
      </c>
    </row>
    <row r="9261" spans="1:17" x14ac:dyDescent="0.25">
      <c r="A9261" t="s">
        <v>14171</v>
      </c>
      <c r="B9261" t="s">
        <v>73</v>
      </c>
      <c r="C9261" t="s">
        <v>182</v>
      </c>
      <c r="D9261" t="s">
        <v>526</v>
      </c>
      <c r="E9261" t="s">
        <v>563</v>
      </c>
      <c r="F9261" t="s">
        <v>4242</v>
      </c>
      <c r="G9261">
        <v>0</v>
      </c>
      <c r="H9261">
        <v>0</v>
      </c>
      <c r="I9261">
        <v>0</v>
      </c>
      <c r="J9261">
        <v>0</v>
      </c>
      <c r="K9261">
        <v>0</v>
      </c>
      <c r="L9261">
        <v>0</v>
      </c>
      <c r="M9261">
        <v>3</v>
      </c>
      <c r="N9261">
        <v>0</v>
      </c>
      <c r="O9261">
        <v>0</v>
      </c>
      <c r="P9261">
        <v>0</v>
      </c>
      <c r="Q9261">
        <v>0</v>
      </c>
    </row>
    <row r="9262" spans="1:17" x14ac:dyDescent="0.25">
      <c r="A9262" t="s">
        <v>14172</v>
      </c>
      <c r="B9262" t="s">
        <v>73</v>
      </c>
      <c r="C9262" t="s">
        <v>182</v>
      </c>
      <c r="D9262" t="s">
        <v>526</v>
      </c>
      <c r="E9262" t="s">
        <v>563</v>
      </c>
      <c r="F9262" t="s">
        <v>399</v>
      </c>
      <c r="G9262">
        <v>0</v>
      </c>
      <c r="H9262">
        <v>3</v>
      </c>
      <c r="I9262">
        <v>0</v>
      </c>
      <c r="J9262">
        <v>3</v>
      </c>
      <c r="K9262">
        <v>0</v>
      </c>
      <c r="L9262">
        <v>0</v>
      </c>
      <c r="M9262">
        <v>0</v>
      </c>
      <c r="N9262">
        <v>0</v>
      </c>
      <c r="O9262">
        <v>0</v>
      </c>
      <c r="P9262">
        <v>0</v>
      </c>
      <c r="Q9262">
        <v>0</v>
      </c>
    </row>
    <row r="9263" spans="1:17" x14ac:dyDescent="0.25">
      <c r="A9263" t="s">
        <v>14173</v>
      </c>
      <c r="B9263" t="s">
        <v>73</v>
      </c>
      <c r="C9263" t="s">
        <v>182</v>
      </c>
      <c r="D9263" t="s">
        <v>526</v>
      </c>
      <c r="E9263" t="s">
        <v>563</v>
      </c>
      <c r="F9263" t="s">
        <v>4245</v>
      </c>
      <c r="G9263">
        <v>0</v>
      </c>
      <c r="H9263">
        <v>0</v>
      </c>
      <c r="I9263">
        <v>0</v>
      </c>
      <c r="J9263">
        <v>0</v>
      </c>
      <c r="K9263">
        <v>0</v>
      </c>
      <c r="L9263">
        <v>0</v>
      </c>
      <c r="M9263">
        <v>3</v>
      </c>
      <c r="N9263">
        <v>0</v>
      </c>
      <c r="O9263">
        <v>0</v>
      </c>
      <c r="P9263">
        <v>0</v>
      </c>
      <c r="Q9263">
        <v>0</v>
      </c>
    </row>
    <row r="9264" spans="1:17" x14ac:dyDescent="0.25">
      <c r="A9264" t="s">
        <v>14174</v>
      </c>
      <c r="B9264" t="s">
        <v>73</v>
      </c>
      <c r="C9264" t="s">
        <v>182</v>
      </c>
      <c r="D9264" t="s">
        <v>526</v>
      </c>
      <c r="E9264" t="s">
        <v>563</v>
      </c>
      <c r="F9264" t="s">
        <v>394</v>
      </c>
      <c r="G9264">
        <v>0</v>
      </c>
      <c r="H9264">
        <v>0</v>
      </c>
      <c r="I9264">
        <v>0</v>
      </c>
      <c r="J9264">
        <v>0</v>
      </c>
      <c r="K9264">
        <v>0</v>
      </c>
      <c r="L9264">
        <v>0</v>
      </c>
      <c r="M9264">
        <v>0</v>
      </c>
      <c r="N9264">
        <v>3</v>
      </c>
      <c r="O9264">
        <v>3</v>
      </c>
      <c r="P9264">
        <v>0</v>
      </c>
      <c r="Q9264">
        <v>0</v>
      </c>
    </row>
    <row r="9265" spans="1:17" x14ac:dyDescent="0.25">
      <c r="A9265" t="s">
        <v>14175</v>
      </c>
      <c r="B9265" t="s">
        <v>73</v>
      </c>
      <c r="C9265" t="s">
        <v>182</v>
      </c>
      <c r="D9265" t="s">
        <v>526</v>
      </c>
      <c r="E9265" t="s">
        <v>563</v>
      </c>
      <c r="F9265" t="s">
        <v>395</v>
      </c>
      <c r="G9265">
        <v>0</v>
      </c>
      <c r="H9265">
        <v>0</v>
      </c>
      <c r="I9265">
        <v>0</v>
      </c>
      <c r="J9265">
        <v>0</v>
      </c>
      <c r="K9265">
        <v>0</v>
      </c>
      <c r="L9265">
        <v>0</v>
      </c>
      <c r="M9265">
        <v>0</v>
      </c>
      <c r="N9265">
        <v>3</v>
      </c>
      <c r="O9265">
        <v>3</v>
      </c>
      <c r="P9265">
        <v>0</v>
      </c>
      <c r="Q9265">
        <v>0</v>
      </c>
    </row>
    <row r="9266" spans="1:17" x14ac:dyDescent="0.25">
      <c r="A9266" t="s">
        <v>17801</v>
      </c>
      <c r="B9266" t="s">
        <v>73</v>
      </c>
      <c r="C9266" t="s">
        <v>182</v>
      </c>
      <c r="D9266" t="s">
        <v>526</v>
      </c>
      <c r="E9266" t="s">
        <v>563</v>
      </c>
      <c r="F9266" t="s">
        <v>525</v>
      </c>
      <c r="G9266">
        <v>3</v>
      </c>
      <c r="H9266">
        <v>0</v>
      </c>
      <c r="I9266">
        <v>0</v>
      </c>
      <c r="J9266">
        <v>0</v>
      </c>
      <c r="K9266">
        <v>0</v>
      </c>
      <c r="L9266">
        <v>0</v>
      </c>
      <c r="M9266">
        <v>0</v>
      </c>
      <c r="N9266">
        <v>0</v>
      </c>
      <c r="O9266">
        <v>0</v>
      </c>
      <c r="P9266">
        <v>0</v>
      </c>
      <c r="Q9266">
        <v>0</v>
      </c>
    </row>
    <row r="9267" spans="1:17" x14ac:dyDescent="0.25">
      <c r="A9267" t="s">
        <v>26074</v>
      </c>
      <c r="B9267" t="s">
        <v>72</v>
      </c>
      <c r="C9267" t="s">
        <v>118</v>
      </c>
      <c r="D9267" t="s">
        <v>529</v>
      </c>
      <c r="E9267" t="s">
        <v>21471</v>
      </c>
      <c r="F9267" t="s">
        <v>525</v>
      </c>
      <c r="G9267">
        <v>1</v>
      </c>
      <c r="H9267">
        <v>0</v>
      </c>
      <c r="I9267">
        <v>0</v>
      </c>
      <c r="J9267">
        <v>0</v>
      </c>
      <c r="K9267">
        <v>0</v>
      </c>
      <c r="L9267">
        <v>0</v>
      </c>
      <c r="M9267">
        <v>0</v>
      </c>
      <c r="N9267">
        <v>0</v>
      </c>
      <c r="O9267">
        <v>0</v>
      </c>
      <c r="P9267">
        <v>0</v>
      </c>
      <c r="Q9267">
        <v>0</v>
      </c>
    </row>
    <row r="9268" spans="1:17" x14ac:dyDescent="0.25">
      <c r="A9268" t="s">
        <v>18423</v>
      </c>
      <c r="B9268" t="s">
        <v>72</v>
      </c>
      <c r="C9268" t="s">
        <v>118</v>
      </c>
      <c r="D9268" t="s">
        <v>526</v>
      </c>
      <c r="E9268" t="s">
        <v>563</v>
      </c>
      <c r="F9268" t="s">
        <v>396</v>
      </c>
      <c r="G9268">
        <v>0</v>
      </c>
      <c r="H9268">
        <v>12</v>
      </c>
      <c r="I9268">
        <v>0</v>
      </c>
      <c r="J9268">
        <v>10</v>
      </c>
      <c r="K9268">
        <v>2</v>
      </c>
      <c r="L9268">
        <v>0</v>
      </c>
      <c r="M9268">
        <v>0</v>
      </c>
      <c r="N9268">
        <v>0</v>
      </c>
      <c r="O9268">
        <v>0</v>
      </c>
      <c r="P9268">
        <v>0</v>
      </c>
      <c r="Q9268">
        <v>0</v>
      </c>
    </row>
    <row r="9269" spans="1:17" x14ac:dyDescent="0.25">
      <c r="A9269" t="s">
        <v>18424</v>
      </c>
      <c r="B9269" t="s">
        <v>72</v>
      </c>
      <c r="C9269" t="s">
        <v>118</v>
      </c>
      <c r="D9269" t="s">
        <v>526</v>
      </c>
      <c r="E9269" t="s">
        <v>563</v>
      </c>
      <c r="F9269" t="s">
        <v>4236</v>
      </c>
      <c r="G9269">
        <v>0</v>
      </c>
      <c r="H9269">
        <v>12</v>
      </c>
      <c r="I9269">
        <v>0</v>
      </c>
      <c r="J9269">
        <v>10</v>
      </c>
      <c r="K9269">
        <v>2</v>
      </c>
      <c r="L9269">
        <v>0</v>
      </c>
      <c r="M9269">
        <v>0</v>
      </c>
      <c r="N9269">
        <v>0</v>
      </c>
      <c r="O9269">
        <v>0</v>
      </c>
      <c r="P9269">
        <v>0</v>
      </c>
      <c r="Q9269">
        <v>0</v>
      </c>
    </row>
    <row r="9270" spans="1:17" x14ac:dyDescent="0.25">
      <c r="A9270" t="s">
        <v>18425</v>
      </c>
      <c r="B9270" t="s">
        <v>72</v>
      </c>
      <c r="C9270" t="s">
        <v>118</v>
      </c>
      <c r="D9270" t="s">
        <v>526</v>
      </c>
      <c r="E9270" t="s">
        <v>563</v>
      </c>
      <c r="F9270" t="s">
        <v>4238</v>
      </c>
      <c r="G9270">
        <v>0</v>
      </c>
      <c r="H9270">
        <v>0</v>
      </c>
      <c r="I9270">
        <v>0</v>
      </c>
      <c r="J9270">
        <v>0</v>
      </c>
      <c r="K9270">
        <v>0</v>
      </c>
      <c r="L9270">
        <v>0</v>
      </c>
      <c r="M9270">
        <v>12</v>
      </c>
      <c r="N9270">
        <v>0</v>
      </c>
      <c r="O9270">
        <v>0</v>
      </c>
      <c r="P9270">
        <v>0</v>
      </c>
      <c r="Q9270">
        <v>0</v>
      </c>
    </row>
    <row r="9271" spans="1:17" x14ac:dyDescent="0.25">
      <c r="A9271" t="s">
        <v>13124</v>
      </c>
      <c r="B9271" t="s">
        <v>72</v>
      </c>
      <c r="C9271" t="s">
        <v>118</v>
      </c>
      <c r="D9271" t="s">
        <v>526</v>
      </c>
      <c r="E9271" t="s">
        <v>563</v>
      </c>
      <c r="F9271" t="s">
        <v>397</v>
      </c>
      <c r="G9271">
        <v>0</v>
      </c>
      <c r="H9271">
        <v>12</v>
      </c>
      <c r="I9271">
        <v>0</v>
      </c>
      <c r="J9271">
        <v>10</v>
      </c>
      <c r="K9271">
        <v>2</v>
      </c>
      <c r="L9271">
        <v>0</v>
      </c>
      <c r="M9271">
        <v>0</v>
      </c>
      <c r="N9271">
        <v>0</v>
      </c>
      <c r="O9271">
        <v>0</v>
      </c>
      <c r="P9271">
        <v>0</v>
      </c>
      <c r="Q9271">
        <v>0</v>
      </c>
    </row>
    <row r="9272" spans="1:17" x14ac:dyDescent="0.25">
      <c r="A9272" t="s">
        <v>13125</v>
      </c>
      <c r="B9272" t="s">
        <v>72</v>
      </c>
      <c r="C9272" t="s">
        <v>118</v>
      </c>
      <c r="D9272" t="s">
        <v>526</v>
      </c>
      <c r="E9272" t="s">
        <v>563</v>
      </c>
      <c r="F9272" t="s">
        <v>398</v>
      </c>
      <c r="G9272">
        <v>0</v>
      </c>
      <c r="H9272">
        <v>12</v>
      </c>
      <c r="I9272">
        <v>0</v>
      </c>
      <c r="J9272">
        <v>10</v>
      </c>
      <c r="K9272">
        <v>2</v>
      </c>
      <c r="L9272">
        <v>0</v>
      </c>
      <c r="M9272">
        <v>0</v>
      </c>
      <c r="N9272">
        <v>0</v>
      </c>
      <c r="O9272">
        <v>0</v>
      </c>
      <c r="P9272">
        <v>0</v>
      </c>
      <c r="Q9272">
        <v>0</v>
      </c>
    </row>
    <row r="9273" spans="1:17" x14ac:dyDescent="0.25">
      <c r="A9273" t="s">
        <v>13126</v>
      </c>
      <c r="B9273" t="s">
        <v>72</v>
      </c>
      <c r="C9273" t="s">
        <v>118</v>
      </c>
      <c r="D9273" t="s">
        <v>526</v>
      </c>
      <c r="E9273" t="s">
        <v>563</v>
      </c>
      <c r="F9273" t="s">
        <v>4242</v>
      </c>
      <c r="G9273">
        <v>0</v>
      </c>
      <c r="H9273">
        <v>0</v>
      </c>
      <c r="I9273">
        <v>0</v>
      </c>
      <c r="J9273">
        <v>0</v>
      </c>
      <c r="K9273">
        <v>0</v>
      </c>
      <c r="L9273">
        <v>0</v>
      </c>
      <c r="M9273">
        <v>12</v>
      </c>
      <c r="N9273">
        <v>0</v>
      </c>
      <c r="O9273">
        <v>0</v>
      </c>
      <c r="P9273">
        <v>0</v>
      </c>
      <c r="Q9273">
        <v>0</v>
      </c>
    </row>
    <row r="9274" spans="1:17" x14ac:dyDescent="0.25">
      <c r="A9274" t="s">
        <v>13127</v>
      </c>
      <c r="B9274" t="s">
        <v>72</v>
      </c>
      <c r="C9274" t="s">
        <v>118</v>
      </c>
      <c r="D9274" t="s">
        <v>526</v>
      </c>
      <c r="E9274" t="s">
        <v>563</v>
      </c>
      <c r="F9274" t="s">
        <v>399</v>
      </c>
      <c r="G9274">
        <v>0</v>
      </c>
      <c r="H9274">
        <v>12</v>
      </c>
      <c r="I9274">
        <v>0</v>
      </c>
      <c r="J9274">
        <v>10</v>
      </c>
      <c r="K9274">
        <v>2</v>
      </c>
      <c r="L9274">
        <v>0</v>
      </c>
      <c r="M9274">
        <v>0</v>
      </c>
      <c r="N9274">
        <v>0</v>
      </c>
      <c r="O9274">
        <v>0</v>
      </c>
      <c r="P9274">
        <v>0</v>
      </c>
      <c r="Q9274">
        <v>0</v>
      </c>
    </row>
    <row r="9275" spans="1:17" x14ac:dyDescent="0.25">
      <c r="A9275" t="s">
        <v>13128</v>
      </c>
      <c r="B9275" t="s">
        <v>72</v>
      </c>
      <c r="C9275" t="s">
        <v>118</v>
      </c>
      <c r="D9275" t="s">
        <v>526</v>
      </c>
      <c r="E9275" t="s">
        <v>563</v>
      </c>
      <c r="F9275" t="s">
        <v>4245</v>
      </c>
      <c r="G9275">
        <v>0</v>
      </c>
      <c r="H9275">
        <v>0</v>
      </c>
      <c r="I9275">
        <v>0</v>
      </c>
      <c r="J9275">
        <v>0</v>
      </c>
      <c r="K9275">
        <v>0</v>
      </c>
      <c r="L9275">
        <v>0</v>
      </c>
      <c r="M9275">
        <v>12</v>
      </c>
      <c r="N9275">
        <v>0</v>
      </c>
      <c r="O9275">
        <v>0</v>
      </c>
      <c r="P9275">
        <v>0</v>
      </c>
      <c r="Q9275">
        <v>0</v>
      </c>
    </row>
    <row r="9276" spans="1:17" x14ac:dyDescent="0.25">
      <c r="A9276" t="s">
        <v>13129</v>
      </c>
      <c r="B9276" t="s">
        <v>72</v>
      </c>
      <c r="C9276" t="s">
        <v>118</v>
      </c>
      <c r="D9276" t="s">
        <v>526</v>
      </c>
      <c r="E9276" t="s">
        <v>563</v>
      </c>
      <c r="F9276" t="s">
        <v>394</v>
      </c>
      <c r="G9276">
        <v>0</v>
      </c>
      <c r="H9276">
        <v>0</v>
      </c>
      <c r="I9276">
        <v>0</v>
      </c>
      <c r="J9276">
        <v>0</v>
      </c>
      <c r="K9276">
        <v>0</v>
      </c>
      <c r="L9276">
        <v>0</v>
      </c>
      <c r="M9276">
        <v>0</v>
      </c>
      <c r="N9276">
        <v>6</v>
      </c>
      <c r="O9276">
        <v>6</v>
      </c>
      <c r="P9276">
        <v>0</v>
      </c>
      <c r="Q9276">
        <v>0</v>
      </c>
    </row>
    <row r="9277" spans="1:17" x14ac:dyDescent="0.25">
      <c r="A9277" t="s">
        <v>13130</v>
      </c>
      <c r="B9277" t="s">
        <v>72</v>
      </c>
      <c r="C9277" t="s">
        <v>118</v>
      </c>
      <c r="D9277" t="s">
        <v>526</v>
      </c>
      <c r="E9277" t="s">
        <v>563</v>
      </c>
      <c r="F9277" t="s">
        <v>395</v>
      </c>
      <c r="G9277">
        <v>0</v>
      </c>
      <c r="H9277">
        <v>0</v>
      </c>
      <c r="I9277">
        <v>0</v>
      </c>
      <c r="J9277">
        <v>0</v>
      </c>
      <c r="K9277">
        <v>0</v>
      </c>
      <c r="L9277">
        <v>0</v>
      </c>
      <c r="M9277">
        <v>0</v>
      </c>
      <c r="N9277">
        <v>6</v>
      </c>
      <c r="O9277">
        <v>6</v>
      </c>
      <c r="P9277">
        <v>0</v>
      </c>
      <c r="Q9277">
        <v>0</v>
      </c>
    </row>
    <row r="9278" spans="1:17" x14ac:dyDescent="0.25">
      <c r="A9278" t="s">
        <v>13131</v>
      </c>
      <c r="B9278" t="s">
        <v>72</v>
      </c>
      <c r="C9278" t="s">
        <v>118</v>
      </c>
      <c r="D9278" t="s">
        <v>526</v>
      </c>
      <c r="E9278" t="s">
        <v>563</v>
      </c>
      <c r="F9278" t="s">
        <v>525</v>
      </c>
      <c r="G9278">
        <v>12</v>
      </c>
      <c r="H9278">
        <v>0</v>
      </c>
      <c r="I9278">
        <v>0</v>
      </c>
      <c r="J9278">
        <v>0</v>
      </c>
      <c r="K9278">
        <v>0</v>
      </c>
      <c r="L9278">
        <v>0</v>
      </c>
      <c r="M9278">
        <v>0</v>
      </c>
      <c r="N9278">
        <v>0</v>
      </c>
      <c r="O9278">
        <v>0</v>
      </c>
      <c r="P9278">
        <v>0</v>
      </c>
      <c r="Q9278">
        <v>0</v>
      </c>
    </row>
    <row r="9279" spans="1:17" x14ac:dyDescent="0.25">
      <c r="A9279" t="s">
        <v>26075</v>
      </c>
      <c r="B9279" t="s">
        <v>72</v>
      </c>
      <c r="C9279" t="s">
        <v>118</v>
      </c>
      <c r="D9279" t="s">
        <v>526</v>
      </c>
      <c r="E9279" t="s">
        <v>21471</v>
      </c>
      <c r="F9279" t="s">
        <v>396</v>
      </c>
      <c r="G9279">
        <v>0</v>
      </c>
      <c r="H9279">
        <v>15</v>
      </c>
      <c r="I9279">
        <v>3</v>
      </c>
      <c r="J9279">
        <v>10</v>
      </c>
      <c r="K9279">
        <v>1</v>
      </c>
      <c r="L9279">
        <v>1</v>
      </c>
      <c r="M9279">
        <v>0</v>
      </c>
      <c r="N9279">
        <v>0</v>
      </c>
      <c r="O9279">
        <v>0</v>
      </c>
      <c r="P9279">
        <v>0</v>
      </c>
      <c r="Q9279">
        <v>0</v>
      </c>
    </row>
    <row r="9280" spans="1:17" x14ac:dyDescent="0.25">
      <c r="A9280" t="s">
        <v>26076</v>
      </c>
      <c r="B9280" t="s">
        <v>72</v>
      </c>
      <c r="C9280" t="s">
        <v>118</v>
      </c>
      <c r="D9280" t="s">
        <v>526</v>
      </c>
      <c r="E9280" t="s">
        <v>21471</v>
      </c>
      <c r="F9280" t="s">
        <v>4236</v>
      </c>
      <c r="G9280">
        <v>0</v>
      </c>
      <c r="H9280">
        <v>15</v>
      </c>
      <c r="I9280">
        <v>3</v>
      </c>
      <c r="J9280">
        <v>10</v>
      </c>
      <c r="K9280">
        <v>1</v>
      </c>
      <c r="L9280">
        <v>1</v>
      </c>
      <c r="M9280">
        <v>0</v>
      </c>
      <c r="N9280">
        <v>0</v>
      </c>
      <c r="O9280">
        <v>0</v>
      </c>
      <c r="P9280">
        <v>0</v>
      </c>
      <c r="Q9280">
        <v>0</v>
      </c>
    </row>
    <row r="9281" spans="1:17" x14ac:dyDescent="0.25">
      <c r="A9281" t="s">
        <v>26077</v>
      </c>
      <c r="B9281" t="s">
        <v>72</v>
      </c>
      <c r="C9281" t="s">
        <v>118</v>
      </c>
      <c r="D9281" t="s">
        <v>526</v>
      </c>
      <c r="E9281" t="s">
        <v>21471</v>
      </c>
      <c r="F9281" t="s">
        <v>4238</v>
      </c>
      <c r="G9281">
        <v>0</v>
      </c>
      <c r="H9281">
        <v>0</v>
      </c>
      <c r="I9281">
        <v>0</v>
      </c>
      <c r="J9281">
        <v>0</v>
      </c>
      <c r="K9281">
        <v>0</v>
      </c>
      <c r="L9281">
        <v>0</v>
      </c>
      <c r="M9281">
        <v>15</v>
      </c>
      <c r="N9281">
        <v>0</v>
      </c>
      <c r="O9281">
        <v>0</v>
      </c>
      <c r="P9281">
        <v>0</v>
      </c>
      <c r="Q9281">
        <v>0</v>
      </c>
    </row>
    <row r="9282" spans="1:17" x14ac:dyDescent="0.25">
      <c r="A9282" t="s">
        <v>26078</v>
      </c>
      <c r="B9282" t="s">
        <v>72</v>
      </c>
      <c r="C9282" t="s">
        <v>118</v>
      </c>
      <c r="D9282" t="s">
        <v>526</v>
      </c>
      <c r="E9282" t="s">
        <v>21471</v>
      </c>
      <c r="F9282" t="s">
        <v>397</v>
      </c>
      <c r="G9282">
        <v>0</v>
      </c>
      <c r="H9282">
        <v>15</v>
      </c>
      <c r="I9282">
        <v>3</v>
      </c>
      <c r="J9282">
        <v>10</v>
      </c>
      <c r="K9282">
        <v>1</v>
      </c>
      <c r="L9282">
        <v>1</v>
      </c>
      <c r="M9282">
        <v>0</v>
      </c>
      <c r="N9282">
        <v>0</v>
      </c>
      <c r="O9282">
        <v>0</v>
      </c>
      <c r="P9282">
        <v>0</v>
      </c>
      <c r="Q9282">
        <v>0</v>
      </c>
    </row>
    <row r="9283" spans="1:17" x14ac:dyDescent="0.25">
      <c r="A9283" t="s">
        <v>26079</v>
      </c>
      <c r="B9283" t="s">
        <v>72</v>
      </c>
      <c r="C9283" t="s">
        <v>118</v>
      </c>
      <c r="D9283" t="s">
        <v>526</v>
      </c>
      <c r="E9283" t="s">
        <v>21471</v>
      </c>
      <c r="F9283" t="s">
        <v>398</v>
      </c>
      <c r="G9283">
        <v>0</v>
      </c>
      <c r="H9283">
        <v>15</v>
      </c>
      <c r="I9283">
        <v>3</v>
      </c>
      <c r="J9283">
        <v>10</v>
      </c>
      <c r="K9283">
        <v>1</v>
      </c>
      <c r="L9283">
        <v>1</v>
      </c>
      <c r="M9283">
        <v>0</v>
      </c>
      <c r="N9283">
        <v>0</v>
      </c>
      <c r="O9283">
        <v>0</v>
      </c>
      <c r="P9283">
        <v>0</v>
      </c>
      <c r="Q9283">
        <v>0</v>
      </c>
    </row>
    <row r="9284" spans="1:17" x14ac:dyDescent="0.25">
      <c r="A9284" t="s">
        <v>26080</v>
      </c>
      <c r="B9284" t="s">
        <v>72</v>
      </c>
      <c r="C9284" t="s">
        <v>118</v>
      </c>
      <c r="D9284" t="s">
        <v>526</v>
      </c>
      <c r="E9284" t="s">
        <v>21471</v>
      </c>
      <c r="F9284" t="s">
        <v>4242</v>
      </c>
      <c r="G9284">
        <v>0</v>
      </c>
      <c r="H9284">
        <v>0</v>
      </c>
      <c r="I9284">
        <v>0</v>
      </c>
      <c r="J9284">
        <v>0</v>
      </c>
      <c r="K9284">
        <v>0</v>
      </c>
      <c r="L9284">
        <v>0</v>
      </c>
      <c r="M9284">
        <v>15</v>
      </c>
      <c r="N9284">
        <v>0</v>
      </c>
      <c r="O9284">
        <v>0</v>
      </c>
      <c r="P9284">
        <v>0</v>
      </c>
      <c r="Q9284">
        <v>0</v>
      </c>
    </row>
    <row r="9285" spans="1:17" x14ac:dyDescent="0.25">
      <c r="A9285" t="s">
        <v>26081</v>
      </c>
      <c r="B9285" t="s">
        <v>72</v>
      </c>
      <c r="C9285" t="s">
        <v>118</v>
      </c>
      <c r="D9285" t="s">
        <v>526</v>
      </c>
      <c r="E9285" t="s">
        <v>21471</v>
      </c>
      <c r="F9285" t="s">
        <v>399</v>
      </c>
      <c r="G9285">
        <v>0</v>
      </c>
      <c r="H9285">
        <v>15</v>
      </c>
      <c r="I9285">
        <v>3</v>
      </c>
      <c r="J9285">
        <v>10</v>
      </c>
      <c r="K9285">
        <v>1</v>
      </c>
      <c r="L9285">
        <v>1</v>
      </c>
      <c r="M9285">
        <v>0</v>
      </c>
      <c r="N9285">
        <v>0</v>
      </c>
      <c r="O9285">
        <v>0</v>
      </c>
      <c r="P9285">
        <v>0</v>
      </c>
      <c r="Q9285">
        <v>0</v>
      </c>
    </row>
    <row r="9286" spans="1:17" x14ac:dyDescent="0.25">
      <c r="A9286" t="s">
        <v>26082</v>
      </c>
      <c r="B9286" t="s">
        <v>72</v>
      </c>
      <c r="C9286" t="s">
        <v>118</v>
      </c>
      <c r="D9286" t="s">
        <v>526</v>
      </c>
      <c r="E9286" t="s">
        <v>21471</v>
      </c>
      <c r="F9286" t="s">
        <v>4245</v>
      </c>
      <c r="G9286">
        <v>0</v>
      </c>
      <c r="H9286">
        <v>0</v>
      </c>
      <c r="I9286">
        <v>0</v>
      </c>
      <c r="J9286">
        <v>0</v>
      </c>
      <c r="K9286">
        <v>0</v>
      </c>
      <c r="L9286">
        <v>0</v>
      </c>
      <c r="M9286">
        <v>15</v>
      </c>
      <c r="N9286">
        <v>0</v>
      </c>
      <c r="O9286">
        <v>0</v>
      </c>
      <c r="P9286">
        <v>0</v>
      </c>
      <c r="Q9286">
        <v>0</v>
      </c>
    </row>
    <row r="9287" spans="1:17" x14ac:dyDescent="0.25">
      <c r="A9287" t="s">
        <v>26083</v>
      </c>
      <c r="B9287" t="s">
        <v>72</v>
      </c>
      <c r="C9287" t="s">
        <v>118</v>
      </c>
      <c r="D9287" t="s">
        <v>526</v>
      </c>
      <c r="E9287" t="s">
        <v>21471</v>
      </c>
      <c r="F9287" t="s">
        <v>394</v>
      </c>
      <c r="G9287">
        <v>0</v>
      </c>
      <c r="H9287">
        <v>0</v>
      </c>
      <c r="I9287">
        <v>0</v>
      </c>
      <c r="J9287">
        <v>0</v>
      </c>
      <c r="K9287">
        <v>0</v>
      </c>
      <c r="L9287">
        <v>0</v>
      </c>
      <c r="M9287">
        <v>0</v>
      </c>
      <c r="N9287">
        <v>10</v>
      </c>
      <c r="O9287">
        <v>9</v>
      </c>
      <c r="P9287">
        <v>1</v>
      </c>
      <c r="Q9287">
        <v>0</v>
      </c>
    </row>
    <row r="9288" spans="1:17" x14ac:dyDescent="0.25">
      <c r="A9288" t="s">
        <v>26084</v>
      </c>
      <c r="B9288" t="s">
        <v>72</v>
      </c>
      <c r="C9288" t="s">
        <v>118</v>
      </c>
      <c r="D9288" t="s">
        <v>526</v>
      </c>
      <c r="E9288" t="s">
        <v>21471</v>
      </c>
      <c r="F9288" t="s">
        <v>395</v>
      </c>
      <c r="G9288">
        <v>0</v>
      </c>
      <c r="H9288">
        <v>0</v>
      </c>
      <c r="I9288">
        <v>0</v>
      </c>
      <c r="J9288">
        <v>0</v>
      </c>
      <c r="K9288">
        <v>0</v>
      </c>
      <c r="L9288">
        <v>0</v>
      </c>
      <c r="M9288">
        <v>0</v>
      </c>
      <c r="N9288">
        <v>9</v>
      </c>
      <c r="O9288">
        <v>8</v>
      </c>
      <c r="P9288">
        <v>1</v>
      </c>
      <c r="Q9288">
        <v>0</v>
      </c>
    </row>
    <row r="9289" spans="1:17" x14ac:dyDescent="0.25">
      <c r="A9289" t="s">
        <v>26085</v>
      </c>
      <c r="B9289" t="s">
        <v>72</v>
      </c>
      <c r="C9289" t="s">
        <v>118</v>
      </c>
      <c r="D9289" t="s">
        <v>526</v>
      </c>
      <c r="E9289" t="s">
        <v>21471</v>
      </c>
      <c r="F9289" t="s">
        <v>525</v>
      </c>
      <c r="G9289">
        <v>15</v>
      </c>
      <c r="H9289">
        <v>0</v>
      </c>
      <c r="I9289">
        <v>0</v>
      </c>
      <c r="J9289">
        <v>0</v>
      </c>
      <c r="K9289">
        <v>0</v>
      </c>
      <c r="L9289">
        <v>0</v>
      </c>
      <c r="M9289">
        <v>0</v>
      </c>
      <c r="N9289">
        <v>0</v>
      </c>
      <c r="O9289">
        <v>0</v>
      </c>
      <c r="P9289">
        <v>0</v>
      </c>
      <c r="Q9289">
        <v>0</v>
      </c>
    </row>
    <row r="9290" spans="1:17" x14ac:dyDescent="0.25">
      <c r="A9290" t="s">
        <v>13132</v>
      </c>
      <c r="B9290" t="s">
        <v>72</v>
      </c>
      <c r="C9290" t="s">
        <v>118</v>
      </c>
      <c r="D9290" t="s">
        <v>527</v>
      </c>
      <c r="E9290" t="s">
        <v>563</v>
      </c>
      <c r="F9290" t="s">
        <v>528</v>
      </c>
      <c r="G9290">
        <v>0</v>
      </c>
      <c r="H9290">
        <v>0</v>
      </c>
      <c r="I9290">
        <v>0</v>
      </c>
      <c r="J9290">
        <v>0</v>
      </c>
      <c r="K9290">
        <v>0</v>
      </c>
      <c r="L9290">
        <v>0</v>
      </c>
      <c r="M9290">
        <v>0</v>
      </c>
      <c r="N9290">
        <v>1</v>
      </c>
      <c r="O9290">
        <v>1</v>
      </c>
      <c r="P9290">
        <v>0</v>
      </c>
      <c r="Q9290">
        <v>0</v>
      </c>
    </row>
    <row r="9291" spans="1:17" x14ac:dyDescent="0.25">
      <c r="A9291" t="s">
        <v>13133</v>
      </c>
      <c r="B9291" t="s">
        <v>72</v>
      </c>
      <c r="C9291" t="s">
        <v>118</v>
      </c>
      <c r="D9291" t="s">
        <v>527</v>
      </c>
      <c r="E9291" t="s">
        <v>563</v>
      </c>
      <c r="F9291" t="s">
        <v>525</v>
      </c>
      <c r="G9291">
        <v>1</v>
      </c>
      <c r="H9291">
        <v>0</v>
      </c>
      <c r="I9291">
        <v>0</v>
      </c>
      <c r="J9291">
        <v>0</v>
      </c>
      <c r="K9291">
        <v>0</v>
      </c>
      <c r="L9291">
        <v>0</v>
      </c>
      <c r="M9291">
        <v>0</v>
      </c>
      <c r="N9291">
        <v>0</v>
      </c>
      <c r="O9291">
        <v>0</v>
      </c>
      <c r="P9291">
        <v>0</v>
      </c>
      <c r="Q9291">
        <v>0</v>
      </c>
    </row>
    <row r="9292" spans="1:17" x14ac:dyDescent="0.25">
      <c r="A9292" t="s">
        <v>26086</v>
      </c>
      <c r="B9292" t="s">
        <v>72</v>
      </c>
      <c r="C9292" t="s">
        <v>118</v>
      </c>
      <c r="D9292" t="s">
        <v>527</v>
      </c>
      <c r="E9292" t="s">
        <v>21471</v>
      </c>
      <c r="F9292" t="s">
        <v>528</v>
      </c>
      <c r="G9292">
        <v>0</v>
      </c>
      <c r="H9292">
        <v>0</v>
      </c>
      <c r="I9292">
        <v>0</v>
      </c>
      <c r="J9292">
        <v>0</v>
      </c>
      <c r="K9292">
        <v>0</v>
      </c>
      <c r="L9292">
        <v>0</v>
      </c>
      <c r="M9292">
        <v>0</v>
      </c>
      <c r="N9292">
        <v>3</v>
      </c>
      <c r="O9292">
        <v>3</v>
      </c>
      <c r="P9292">
        <v>0</v>
      </c>
      <c r="Q9292">
        <v>0</v>
      </c>
    </row>
    <row r="9293" spans="1:17" x14ac:dyDescent="0.25">
      <c r="A9293" t="s">
        <v>26087</v>
      </c>
      <c r="B9293" t="s">
        <v>72</v>
      </c>
      <c r="C9293" t="s">
        <v>118</v>
      </c>
      <c r="D9293" t="s">
        <v>527</v>
      </c>
      <c r="E9293" t="s">
        <v>21471</v>
      </c>
      <c r="F9293" t="s">
        <v>525</v>
      </c>
      <c r="G9293">
        <v>3</v>
      </c>
      <c r="H9293">
        <v>0</v>
      </c>
      <c r="I9293">
        <v>0</v>
      </c>
      <c r="J9293">
        <v>0</v>
      </c>
      <c r="K9293">
        <v>0</v>
      </c>
      <c r="L9293">
        <v>0</v>
      </c>
      <c r="M9293">
        <v>0</v>
      </c>
      <c r="N9293">
        <v>0</v>
      </c>
      <c r="O9293">
        <v>0</v>
      </c>
      <c r="P9293">
        <v>0</v>
      </c>
      <c r="Q9293">
        <v>0</v>
      </c>
    </row>
    <row r="9294" spans="1:17" x14ac:dyDescent="0.25">
      <c r="A9294" t="s">
        <v>13134</v>
      </c>
      <c r="B9294" t="s">
        <v>72</v>
      </c>
      <c r="C9294" t="s">
        <v>118</v>
      </c>
      <c r="D9294" t="s">
        <v>12971</v>
      </c>
      <c r="E9294" t="s">
        <v>563</v>
      </c>
      <c r="F9294" t="s">
        <v>525</v>
      </c>
      <c r="G9294">
        <v>1</v>
      </c>
      <c r="H9294">
        <v>0</v>
      </c>
      <c r="I9294">
        <v>0</v>
      </c>
      <c r="J9294">
        <v>0</v>
      </c>
      <c r="K9294">
        <v>0</v>
      </c>
      <c r="L9294">
        <v>0</v>
      </c>
      <c r="M9294">
        <v>0</v>
      </c>
      <c r="N9294">
        <v>0</v>
      </c>
      <c r="O9294">
        <v>0</v>
      </c>
      <c r="P9294">
        <v>0</v>
      </c>
      <c r="Q9294">
        <v>0</v>
      </c>
    </row>
    <row r="9295" spans="1:17" x14ac:dyDescent="0.25">
      <c r="A9295" t="s">
        <v>26088</v>
      </c>
      <c r="B9295" t="s">
        <v>72</v>
      </c>
      <c r="C9295" t="s">
        <v>118</v>
      </c>
      <c r="D9295" t="s">
        <v>12971</v>
      </c>
      <c r="E9295" t="s">
        <v>21471</v>
      </c>
      <c r="F9295" t="s">
        <v>525</v>
      </c>
      <c r="G9295">
        <v>3</v>
      </c>
      <c r="H9295">
        <v>0</v>
      </c>
      <c r="I9295">
        <v>0</v>
      </c>
      <c r="J9295">
        <v>0</v>
      </c>
      <c r="K9295">
        <v>0</v>
      </c>
      <c r="L9295">
        <v>0</v>
      </c>
      <c r="M9295">
        <v>0</v>
      </c>
      <c r="N9295">
        <v>0</v>
      </c>
      <c r="O9295">
        <v>0</v>
      </c>
      <c r="P9295">
        <v>0</v>
      </c>
      <c r="Q9295">
        <v>0</v>
      </c>
    </row>
    <row r="9296" spans="1:17" x14ac:dyDescent="0.25">
      <c r="A9296" t="s">
        <v>13135</v>
      </c>
      <c r="B9296" t="s">
        <v>72</v>
      </c>
      <c r="C9296" t="s">
        <v>119</v>
      </c>
      <c r="D9296" t="s">
        <v>529</v>
      </c>
      <c r="E9296" t="s">
        <v>563</v>
      </c>
      <c r="F9296" t="s">
        <v>525</v>
      </c>
      <c r="G9296">
        <v>5</v>
      </c>
      <c r="H9296">
        <v>0</v>
      </c>
      <c r="I9296">
        <v>0</v>
      </c>
      <c r="J9296">
        <v>0</v>
      </c>
      <c r="K9296">
        <v>0</v>
      </c>
      <c r="L9296">
        <v>0</v>
      </c>
      <c r="M9296">
        <v>0</v>
      </c>
      <c r="N9296">
        <v>0</v>
      </c>
      <c r="O9296">
        <v>0</v>
      </c>
      <c r="P9296">
        <v>0</v>
      </c>
      <c r="Q9296">
        <v>0</v>
      </c>
    </row>
    <row r="9297" spans="1:17" x14ac:dyDescent="0.25">
      <c r="A9297" t="s">
        <v>26089</v>
      </c>
      <c r="B9297" t="s">
        <v>72</v>
      </c>
      <c r="C9297" t="s">
        <v>119</v>
      </c>
      <c r="D9297" t="s">
        <v>529</v>
      </c>
      <c r="E9297" t="s">
        <v>21471</v>
      </c>
      <c r="F9297" t="s">
        <v>525</v>
      </c>
      <c r="G9297">
        <v>2</v>
      </c>
      <c r="H9297">
        <v>0</v>
      </c>
      <c r="I9297">
        <v>0</v>
      </c>
      <c r="J9297">
        <v>0</v>
      </c>
      <c r="K9297">
        <v>0</v>
      </c>
      <c r="L9297">
        <v>0</v>
      </c>
      <c r="M9297">
        <v>0</v>
      </c>
      <c r="N9297">
        <v>0</v>
      </c>
      <c r="O9297">
        <v>0</v>
      </c>
      <c r="P9297">
        <v>0</v>
      </c>
      <c r="Q9297">
        <v>0</v>
      </c>
    </row>
    <row r="9298" spans="1:17" x14ac:dyDescent="0.25">
      <c r="A9298" t="s">
        <v>26090</v>
      </c>
      <c r="B9298" t="s">
        <v>72</v>
      </c>
      <c r="C9298" t="s">
        <v>178</v>
      </c>
      <c r="D9298" t="s">
        <v>526</v>
      </c>
      <c r="E9298" t="s">
        <v>21471</v>
      </c>
      <c r="F9298" t="s">
        <v>398</v>
      </c>
      <c r="G9298">
        <v>0</v>
      </c>
      <c r="H9298">
        <v>18</v>
      </c>
      <c r="I9298">
        <v>2</v>
      </c>
      <c r="J9298">
        <v>13</v>
      </c>
      <c r="K9298">
        <v>1</v>
      </c>
      <c r="L9298">
        <v>2</v>
      </c>
      <c r="M9298">
        <v>0</v>
      </c>
      <c r="N9298">
        <v>0</v>
      </c>
      <c r="O9298">
        <v>0</v>
      </c>
      <c r="P9298">
        <v>0</v>
      </c>
      <c r="Q9298">
        <v>0</v>
      </c>
    </row>
    <row r="9299" spans="1:17" x14ac:dyDescent="0.25">
      <c r="A9299" t="s">
        <v>14781</v>
      </c>
      <c r="B9299" t="s">
        <v>73</v>
      </c>
      <c r="C9299" t="s">
        <v>113</v>
      </c>
      <c r="D9299" t="s">
        <v>526</v>
      </c>
      <c r="E9299" t="s">
        <v>563</v>
      </c>
      <c r="F9299" t="s">
        <v>4238</v>
      </c>
      <c r="G9299">
        <v>0</v>
      </c>
      <c r="H9299">
        <v>0</v>
      </c>
      <c r="I9299">
        <v>0</v>
      </c>
      <c r="J9299">
        <v>0</v>
      </c>
      <c r="K9299">
        <v>0</v>
      </c>
      <c r="L9299">
        <v>0</v>
      </c>
      <c r="M9299">
        <v>4</v>
      </c>
      <c r="N9299">
        <v>0</v>
      </c>
      <c r="O9299">
        <v>0</v>
      </c>
      <c r="P9299">
        <v>0</v>
      </c>
      <c r="Q9299">
        <v>0</v>
      </c>
    </row>
    <row r="9300" spans="1:17" x14ac:dyDescent="0.25">
      <c r="A9300" t="s">
        <v>14782</v>
      </c>
      <c r="B9300" t="s">
        <v>73</v>
      </c>
      <c r="C9300" t="s">
        <v>113</v>
      </c>
      <c r="D9300" t="s">
        <v>526</v>
      </c>
      <c r="E9300" t="s">
        <v>563</v>
      </c>
      <c r="F9300" t="s">
        <v>397</v>
      </c>
      <c r="G9300">
        <v>0</v>
      </c>
      <c r="H9300">
        <v>4</v>
      </c>
      <c r="I9300">
        <v>1</v>
      </c>
      <c r="J9300">
        <v>3</v>
      </c>
      <c r="K9300">
        <v>0</v>
      </c>
      <c r="L9300">
        <v>0</v>
      </c>
      <c r="M9300">
        <v>0</v>
      </c>
      <c r="N9300">
        <v>0</v>
      </c>
      <c r="O9300">
        <v>0</v>
      </c>
      <c r="P9300">
        <v>0</v>
      </c>
      <c r="Q9300">
        <v>0</v>
      </c>
    </row>
    <row r="9301" spans="1:17" x14ac:dyDescent="0.25">
      <c r="A9301" t="s">
        <v>14783</v>
      </c>
      <c r="B9301" t="s">
        <v>73</v>
      </c>
      <c r="C9301" t="s">
        <v>113</v>
      </c>
      <c r="D9301" t="s">
        <v>526</v>
      </c>
      <c r="E9301" t="s">
        <v>563</v>
      </c>
      <c r="F9301" t="s">
        <v>398</v>
      </c>
      <c r="G9301">
        <v>0</v>
      </c>
      <c r="H9301">
        <v>4</v>
      </c>
      <c r="I9301">
        <v>1</v>
      </c>
      <c r="J9301">
        <v>3</v>
      </c>
      <c r="K9301">
        <v>0</v>
      </c>
      <c r="L9301">
        <v>0</v>
      </c>
      <c r="M9301">
        <v>0</v>
      </c>
      <c r="N9301">
        <v>0</v>
      </c>
      <c r="O9301">
        <v>0</v>
      </c>
      <c r="P9301">
        <v>0</v>
      </c>
      <c r="Q9301">
        <v>0</v>
      </c>
    </row>
    <row r="9302" spans="1:17" x14ac:dyDescent="0.25">
      <c r="A9302" t="s">
        <v>14784</v>
      </c>
      <c r="B9302" t="s">
        <v>73</v>
      </c>
      <c r="C9302" t="s">
        <v>113</v>
      </c>
      <c r="D9302" t="s">
        <v>526</v>
      </c>
      <c r="E9302" t="s">
        <v>563</v>
      </c>
      <c r="F9302" t="s">
        <v>4242</v>
      </c>
      <c r="G9302">
        <v>0</v>
      </c>
      <c r="H9302">
        <v>0</v>
      </c>
      <c r="I9302">
        <v>0</v>
      </c>
      <c r="J9302">
        <v>0</v>
      </c>
      <c r="K9302">
        <v>0</v>
      </c>
      <c r="L9302">
        <v>0</v>
      </c>
      <c r="M9302">
        <v>4</v>
      </c>
      <c r="N9302">
        <v>0</v>
      </c>
      <c r="O9302">
        <v>0</v>
      </c>
      <c r="P9302">
        <v>0</v>
      </c>
      <c r="Q9302">
        <v>0</v>
      </c>
    </row>
    <row r="9303" spans="1:17" x14ac:dyDescent="0.25">
      <c r="A9303" t="s">
        <v>14785</v>
      </c>
      <c r="B9303" t="s">
        <v>73</v>
      </c>
      <c r="C9303" t="s">
        <v>113</v>
      </c>
      <c r="D9303" t="s">
        <v>526</v>
      </c>
      <c r="E9303" t="s">
        <v>563</v>
      </c>
      <c r="F9303" t="s">
        <v>399</v>
      </c>
      <c r="G9303">
        <v>0</v>
      </c>
      <c r="H9303">
        <v>4</v>
      </c>
      <c r="I9303">
        <v>1</v>
      </c>
      <c r="J9303">
        <v>3</v>
      </c>
      <c r="K9303">
        <v>0</v>
      </c>
      <c r="L9303">
        <v>0</v>
      </c>
      <c r="M9303">
        <v>0</v>
      </c>
      <c r="N9303">
        <v>0</v>
      </c>
      <c r="O9303">
        <v>0</v>
      </c>
      <c r="P9303">
        <v>0</v>
      </c>
      <c r="Q9303">
        <v>0</v>
      </c>
    </row>
    <row r="9304" spans="1:17" x14ac:dyDescent="0.25">
      <c r="A9304" t="s">
        <v>15072</v>
      </c>
      <c r="B9304" t="s">
        <v>73</v>
      </c>
      <c r="C9304" t="s">
        <v>113</v>
      </c>
      <c r="D9304" t="s">
        <v>526</v>
      </c>
      <c r="E9304" t="s">
        <v>563</v>
      </c>
      <c r="F9304" t="s">
        <v>4245</v>
      </c>
      <c r="G9304">
        <v>0</v>
      </c>
      <c r="H9304">
        <v>0</v>
      </c>
      <c r="I9304">
        <v>0</v>
      </c>
      <c r="J9304">
        <v>0</v>
      </c>
      <c r="K9304">
        <v>0</v>
      </c>
      <c r="L9304">
        <v>0</v>
      </c>
      <c r="M9304">
        <v>4</v>
      </c>
      <c r="N9304">
        <v>0</v>
      </c>
      <c r="O9304">
        <v>0</v>
      </c>
      <c r="P9304">
        <v>0</v>
      </c>
      <c r="Q9304">
        <v>0</v>
      </c>
    </row>
    <row r="9305" spans="1:17" x14ac:dyDescent="0.25">
      <c r="A9305" t="s">
        <v>15073</v>
      </c>
      <c r="B9305" t="s">
        <v>73</v>
      </c>
      <c r="C9305" t="s">
        <v>113</v>
      </c>
      <c r="D9305" t="s">
        <v>526</v>
      </c>
      <c r="E9305" t="s">
        <v>563</v>
      </c>
      <c r="F9305" t="s">
        <v>394</v>
      </c>
      <c r="G9305">
        <v>0</v>
      </c>
      <c r="H9305">
        <v>0</v>
      </c>
      <c r="I9305">
        <v>0</v>
      </c>
      <c r="J9305">
        <v>0</v>
      </c>
      <c r="K9305">
        <v>0</v>
      </c>
      <c r="L9305">
        <v>0</v>
      </c>
      <c r="M9305">
        <v>0</v>
      </c>
      <c r="N9305">
        <v>4</v>
      </c>
      <c r="O9305">
        <v>4</v>
      </c>
      <c r="P9305">
        <v>0</v>
      </c>
      <c r="Q9305">
        <v>0</v>
      </c>
    </row>
    <row r="9306" spans="1:17" x14ac:dyDescent="0.25">
      <c r="A9306" t="s">
        <v>15074</v>
      </c>
      <c r="B9306" t="s">
        <v>73</v>
      </c>
      <c r="C9306" t="s">
        <v>113</v>
      </c>
      <c r="D9306" t="s">
        <v>526</v>
      </c>
      <c r="E9306" t="s">
        <v>563</v>
      </c>
      <c r="F9306" t="s">
        <v>395</v>
      </c>
      <c r="G9306">
        <v>0</v>
      </c>
      <c r="H9306">
        <v>0</v>
      </c>
      <c r="I9306">
        <v>0</v>
      </c>
      <c r="J9306">
        <v>0</v>
      </c>
      <c r="K9306">
        <v>0</v>
      </c>
      <c r="L9306">
        <v>0</v>
      </c>
      <c r="M9306">
        <v>0</v>
      </c>
      <c r="N9306">
        <v>4</v>
      </c>
      <c r="O9306">
        <v>4</v>
      </c>
      <c r="P9306">
        <v>0</v>
      </c>
      <c r="Q9306">
        <v>0</v>
      </c>
    </row>
    <row r="9307" spans="1:17" x14ac:dyDescent="0.25">
      <c r="A9307" t="s">
        <v>15075</v>
      </c>
      <c r="B9307" t="s">
        <v>73</v>
      </c>
      <c r="C9307" t="s">
        <v>113</v>
      </c>
      <c r="D9307" t="s">
        <v>526</v>
      </c>
      <c r="E9307" t="s">
        <v>563</v>
      </c>
      <c r="F9307" t="s">
        <v>525</v>
      </c>
      <c r="G9307">
        <v>4</v>
      </c>
      <c r="H9307">
        <v>0</v>
      </c>
      <c r="I9307">
        <v>0</v>
      </c>
      <c r="J9307">
        <v>0</v>
      </c>
      <c r="K9307">
        <v>0</v>
      </c>
      <c r="L9307">
        <v>0</v>
      </c>
      <c r="M9307">
        <v>0</v>
      </c>
      <c r="N9307">
        <v>0</v>
      </c>
      <c r="O9307">
        <v>0</v>
      </c>
      <c r="P9307">
        <v>0</v>
      </c>
      <c r="Q9307">
        <v>0</v>
      </c>
    </row>
    <row r="9308" spans="1:17" x14ac:dyDescent="0.25">
      <c r="A9308" t="s">
        <v>25229</v>
      </c>
      <c r="B9308" t="s">
        <v>73</v>
      </c>
      <c r="C9308" t="s">
        <v>113</v>
      </c>
      <c r="D9308" t="s">
        <v>526</v>
      </c>
      <c r="E9308" t="s">
        <v>21471</v>
      </c>
      <c r="F9308" t="s">
        <v>396</v>
      </c>
      <c r="G9308">
        <v>0</v>
      </c>
      <c r="H9308">
        <v>17</v>
      </c>
      <c r="I9308">
        <v>0</v>
      </c>
      <c r="J9308">
        <v>16</v>
      </c>
      <c r="K9308">
        <v>0</v>
      </c>
      <c r="L9308">
        <v>1</v>
      </c>
      <c r="M9308">
        <v>0</v>
      </c>
      <c r="N9308">
        <v>0</v>
      </c>
      <c r="O9308">
        <v>0</v>
      </c>
      <c r="P9308">
        <v>0</v>
      </c>
      <c r="Q9308">
        <v>0</v>
      </c>
    </row>
    <row r="9309" spans="1:17" x14ac:dyDescent="0.25">
      <c r="A9309" t="s">
        <v>25230</v>
      </c>
      <c r="B9309" t="s">
        <v>73</v>
      </c>
      <c r="C9309" t="s">
        <v>113</v>
      </c>
      <c r="D9309" t="s">
        <v>526</v>
      </c>
      <c r="E9309" t="s">
        <v>21471</v>
      </c>
      <c r="F9309" t="s">
        <v>4236</v>
      </c>
      <c r="G9309">
        <v>0</v>
      </c>
      <c r="H9309">
        <v>17</v>
      </c>
      <c r="I9309">
        <v>0</v>
      </c>
      <c r="J9309">
        <v>16</v>
      </c>
      <c r="K9309">
        <v>0</v>
      </c>
      <c r="L9309">
        <v>1</v>
      </c>
      <c r="M9309">
        <v>0</v>
      </c>
      <c r="N9309">
        <v>0</v>
      </c>
      <c r="O9309">
        <v>0</v>
      </c>
      <c r="P9309">
        <v>0</v>
      </c>
      <c r="Q9309">
        <v>0</v>
      </c>
    </row>
    <row r="9310" spans="1:17" x14ac:dyDescent="0.25">
      <c r="A9310" t="s">
        <v>25231</v>
      </c>
      <c r="B9310" t="s">
        <v>73</v>
      </c>
      <c r="C9310" t="s">
        <v>113</v>
      </c>
      <c r="D9310" t="s">
        <v>526</v>
      </c>
      <c r="E9310" t="s">
        <v>21471</v>
      </c>
      <c r="F9310" t="s">
        <v>4238</v>
      </c>
      <c r="G9310">
        <v>0</v>
      </c>
      <c r="H9310">
        <v>0</v>
      </c>
      <c r="I9310">
        <v>0</v>
      </c>
      <c r="J9310">
        <v>0</v>
      </c>
      <c r="K9310">
        <v>0</v>
      </c>
      <c r="L9310">
        <v>0</v>
      </c>
      <c r="M9310">
        <v>17</v>
      </c>
      <c r="N9310">
        <v>0</v>
      </c>
      <c r="O9310">
        <v>0</v>
      </c>
      <c r="P9310">
        <v>0</v>
      </c>
      <c r="Q9310">
        <v>0</v>
      </c>
    </row>
    <row r="9311" spans="1:17" x14ac:dyDescent="0.25">
      <c r="A9311" t="s">
        <v>25232</v>
      </c>
      <c r="B9311" t="s">
        <v>73</v>
      </c>
      <c r="C9311" t="s">
        <v>113</v>
      </c>
      <c r="D9311" t="s">
        <v>526</v>
      </c>
      <c r="E9311" t="s">
        <v>21471</v>
      </c>
      <c r="F9311" t="s">
        <v>397</v>
      </c>
      <c r="G9311">
        <v>0</v>
      </c>
      <c r="H9311">
        <v>17</v>
      </c>
      <c r="I9311">
        <v>0</v>
      </c>
      <c r="J9311">
        <v>16</v>
      </c>
      <c r="K9311">
        <v>0</v>
      </c>
      <c r="L9311">
        <v>1</v>
      </c>
      <c r="M9311">
        <v>0</v>
      </c>
      <c r="N9311">
        <v>0</v>
      </c>
      <c r="O9311">
        <v>0</v>
      </c>
      <c r="P9311">
        <v>0</v>
      </c>
      <c r="Q9311">
        <v>0</v>
      </c>
    </row>
    <row r="9312" spans="1:17" x14ac:dyDescent="0.25">
      <c r="A9312" t="s">
        <v>25233</v>
      </c>
      <c r="B9312" t="s">
        <v>73</v>
      </c>
      <c r="C9312" t="s">
        <v>113</v>
      </c>
      <c r="D9312" t="s">
        <v>526</v>
      </c>
      <c r="E9312" t="s">
        <v>21471</v>
      </c>
      <c r="F9312" t="s">
        <v>398</v>
      </c>
      <c r="G9312">
        <v>0</v>
      </c>
      <c r="H9312">
        <v>17</v>
      </c>
      <c r="I9312">
        <v>0</v>
      </c>
      <c r="J9312">
        <v>16</v>
      </c>
      <c r="K9312">
        <v>0</v>
      </c>
      <c r="L9312">
        <v>1</v>
      </c>
      <c r="M9312">
        <v>0</v>
      </c>
      <c r="N9312">
        <v>0</v>
      </c>
      <c r="O9312">
        <v>0</v>
      </c>
      <c r="P9312">
        <v>0</v>
      </c>
      <c r="Q9312">
        <v>0</v>
      </c>
    </row>
    <row r="9313" spans="1:17" x14ac:dyDescent="0.25">
      <c r="A9313" t="s">
        <v>25234</v>
      </c>
      <c r="B9313" t="s">
        <v>73</v>
      </c>
      <c r="C9313" t="s">
        <v>113</v>
      </c>
      <c r="D9313" t="s">
        <v>526</v>
      </c>
      <c r="E9313" t="s">
        <v>21471</v>
      </c>
      <c r="F9313" t="s">
        <v>4242</v>
      </c>
      <c r="G9313">
        <v>0</v>
      </c>
      <c r="H9313">
        <v>0</v>
      </c>
      <c r="I9313">
        <v>0</v>
      </c>
      <c r="J9313">
        <v>0</v>
      </c>
      <c r="K9313">
        <v>0</v>
      </c>
      <c r="L9313">
        <v>0</v>
      </c>
      <c r="M9313">
        <v>17</v>
      </c>
      <c r="N9313">
        <v>0</v>
      </c>
      <c r="O9313">
        <v>0</v>
      </c>
      <c r="P9313">
        <v>0</v>
      </c>
      <c r="Q9313">
        <v>0</v>
      </c>
    </row>
    <row r="9314" spans="1:17" x14ac:dyDescent="0.25">
      <c r="A9314" t="s">
        <v>25235</v>
      </c>
      <c r="B9314" t="s">
        <v>73</v>
      </c>
      <c r="C9314" t="s">
        <v>113</v>
      </c>
      <c r="D9314" t="s">
        <v>526</v>
      </c>
      <c r="E9314" t="s">
        <v>21471</v>
      </c>
      <c r="F9314" t="s">
        <v>399</v>
      </c>
      <c r="G9314">
        <v>0</v>
      </c>
      <c r="H9314">
        <v>17</v>
      </c>
      <c r="I9314">
        <v>0</v>
      </c>
      <c r="J9314">
        <v>16</v>
      </c>
      <c r="K9314">
        <v>0</v>
      </c>
      <c r="L9314">
        <v>1</v>
      </c>
      <c r="M9314">
        <v>0</v>
      </c>
      <c r="N9314">
        <v>0</v>
      </c>
      <c r="O9314">
        <v>0</v>
      </c>
      <c r="P9314">
        <v>0</v>
      </c>
      <c r="Q9314">
        <v>0</v>
      </c>
    </row>
    <row r="9315" spans="1:17" x14ac:dyDescent="0.25">
      <c r="A9315" t="s">
        <v>25236</v>
      </c>
      <c r="B9315" t="s">
        <v>73</v>
      </c>
      <c r="C9315" t="s">
        <v>113</v>
      </c>
      <c r="D9315" t="s">
        <v>526</v>
      </c>
      <c r="E9315" t="s">
        <v>21471</v>
      </c>
      <c r="F9315" t="s">
        <v>4245</v>
      </c>
      <c r="G9315">
        <v>0</v>
      </c>
      <c r="H9315">
        <v>0</v>
      </c>
      <c r="I9315">
        <v>0</v>
      </c>
      <c r="J9315">
        <v>0</v>
      </c>
      <c r="K9315">
        <v>0</v>
      </c>
      <c r="L9315">
        <v>0</v>
      </c>
      <c r="M9315">
        <v>17</v>
      </c>
      <c r="N9315">
        <v>0</v>
      </c>
      <c r="O9315">
        <v>0</v>
      </c>
      <c r="P9315">
        <v>0</v>
      </c>
      <c r="Q9315">
        <v>0</v>
      </c>
    </row>
    <row r="9316" spans="1:17" x14ac:dyDescent="0.25">
      <c r="A9316" t="s">
        <v>25237</v>
      </c>
      <c r="B9316" t="s">
        <v>73</v>
      </c>
      <c r="C9316" t="s">
        <v>113</v>
      </c>
      <c r="D9316" t="s">
        <v>526</v>
      </c>
      <c r="E9316" t="s">
        <v>21471</v>
      </c>
      <c r="F9316" t="s">
        <v>394</v>
      </c>
      <c r="G9316">
        <v>0</v>
      </c>
      <c r="H9316">
        <v>0</v>
      </c>
      <c r="I9316">
        <v>0</v>
      </c>
      <c r="J9316">
        <v>0</v>
      </c>
      <c r="K9316">
        <v>0</v>
      </c>
      <c r="L9316">
        <v>0</v>
      </c>
      <c r="M9316">
        <v>0</v>
      </c>
      <c r="N9316">
        <v>17</v>
      </c>
      <c r="O9316">
        <v>16</v>
      </c>
      <c r="P9316">
        <v>0</v>
      </c>
      <c r="Q9316">
        <v>1</v>
      </c>
    </row>
    <row r="9317" spans="1:17" x14ac:dyDescent="0.25">
      <c r="A9317" t="s">
        <v>25238</v>
      </c>
      <c r="B9317" t="s">
        <v>73</v>
      </c>
      <c r="C9317" t="s">
        <v>113</v>
      </c>
      <c r="D9317" t="s">
        <v>526</v>
      </c>
      <c r="E9317" t="s">
        <v>21471</v>
      </c>
      <c r="F9317" t="s">
        <v>395</v>
      </c>
      <c r="G9317">
        <v>0</v>
      </c>
      <c r="H9317">
        <v>0</v>
      </c>
      <c r="I9317">
        <v>0</v>
      </c>
      <c r="J9317">
        <v>0</v>
      </c>
      <c r="K9317">
        <v>0</v>
      </c>
      <c r="L9317">
        <v>0</v>
      </c>
      <c r="M9317">
        <v>0</v>
      </c>
      <c r="N9317">
        <v>16</v>
      </c>
      <c r="O9317">
        <v>15</v>
      </c>
      <c r="P9317">
        <v>0</v>
      </c>
      <c r="Q9317">
        <v>1</v>
      </c>
    </row>
    <row r="9318" spans="1:17" x14ac:dyDescent="0.25">
      <c r="A9318" t="s">
        <v>25239</v>
      </c>
      <c r="B9318" t="s">
        <v>73</v>
      </c>
      <c r="C9318" t="s">
        <v>113</v>
      </c>
      <c r="D9318" t="s">
        <v>526</v>
      </c>
      <c r="E9318" t="s">
        <v>21471</v>
      </c>
      <c r="F9318" t="s">
        <v>525</v>
      </c>
      <c r="G9318">
        <v>17</v>
      </c>
      <c r="H9318">
        <v>0</v>
      </c>
      <c r="I9318">
        <v>0</v>
      </c>
      <c r="J9318">
        <v>0</v>
      </c>
      <c r="K9318">
        <v>0</v>
      </c>
      <c r="L9318">
        <v>0</v>
      </c>
      <c r="M9318">
        <v>0</v>
      </c>
      <c r="N9318">
        <v>0</v>
      </c>
      <c r="O9318">
        <v>0</v>
      </c>
      <c r="P9318">
        <v>0</v>
      </c>
      <c r="Q9318">
        <v>0</v>
      </c>
    </row>
    <row r="9319" spans="1:17" x14ac:dyDescent="0.25">
      <c r="A9319" t="s">
        <v>15076</v>
      </c>
      <c r="B9319" t="s">
        <v>73</v>
      </c>
      <c r="C9319" t="s">
        <v>113</v>
      </c>
      <c r="D9319" t="s">
        <v>527</v>
      </c>
      <c r="E9319" t="s">
        <v>563</v>
      </c>
      <c r="F9319" t="s">
        <v>528</v>
      </c>
      <c r="G9319">
        <v>0</v>
      </c>
      <c r="H9319">
        <v>0</v>
      </c>
      <c r="I9319">
        <v>0</v>
      </c>
      <c r="J9319">
        <v>0</v>
      </c>
      <c r="K9319">
        <v>0</v>
      </c>
      <c r="L9319">
        <v>0</v>
      </c>
      <c r="M9319">
        <v>0</v>
      </c>
      <c r="N9319">
        <v>1</v>
      </c>
      <c r="O9319">
        <v>1</v>
      </c>
      <c r="P9319">
        <v>0</v>
      </c>
      <c r="Q9319">
        <v>0</v>
      </c>
    </row>
    <row r="9320" spans="1:17" x14ac:dyDescent="0.25">
      <c r="A9320" t="s">
        <v>15077</v>
      </c>
      <c r="B9320" t="s">
        <v>73</v>
      </c>
      <c r="C9320" t="s">
        <v>113</v>
      </c>
      <c r="D9320" t="s">
        <v>527</v>
      </c>
      <c r="E9320" t="s">
        <v>563</v>
      </c>
      <c r="F9320" t="s">
        <v>525</v>
      </c>
      <c r="G9320">
        <v>1</v>
      </c>
      <c r="H9320">
        <v>0</v>
      </c>
      <c r="I9320">
        <v>0</v>
      </c>
      <c r="J9320">
        <v>0</v>
      </c>
      <c r="K9320">
        <v>0</v>
      </c>
      <c r="L9320">
        <v>0</v>
      </c>
      <c r="M9320">
        <v>0</v>
      </c>
      <c r="N9320">
        <v>0</v>
      </c>
      <c r="O9320">
        <v>0</v>
      </c>
      <c r="P9320">
        <v>0</v>
      </c>
      <c r="Q9320">
        <v>0</v>
      </c>
    </row>
    <row r="9321" spans="1:17" x14ac:dyDescent="0.25">
      <c r="A9321" t="s">
        <v>25240</v>
      </c>
      <c r="B9321" t="s">
        <v>73</v>
      </c>
      <c r="C9321" t="s">
        <v>113</v>
      </c>
      <c r="D9321" t="s">
        <v>527</v>
      </c>
      <c r="E9321" t="s">
        <v>21471</v>
      </c>
      <c r="F9321" t="s">
        <v>528</v>
      </c>
      <c r="G9321">
        <v>0</v>
      </c>
      <c r="H9321">
        <v>0</v>
      </c>
      <c r="I9321">
        <v>0</v>
      </c>
      <c r="J9321">
        <v>0</v>
      </c>
      <c r="K9321">
        <v>0</v>
      </c>
      <c r="L9321">
        <v>0</v>
      </c>
      <c r="M9321">
        <v>0</v>
      </c>
      <c r="N9321">
        <v>2</v>
      </c>
      <c r="O9321">
        <v>1</v>
      </c>
      <c r="P9321">
        <v>0</v>
      </c>
      <c r="Q9321">
        <v>1</v>
      </c>
    </row>
    <row r="9322" spans="1:17" x14ac:dyDescent="0.25">
      <c r="A9322" t="s">
        <v>25241</v>
      </c>
      <c r="B9322" t="s">
        <v>73</v>
      </c>
      <c r="C9322" t="s">
        <v>113</v>
      </c>
      <c r="D9322" t="s">
        <v>527</v>
      </c>
      <c r="E9322" t="s">
        <v>21471</v>
      </c>
      <c r="F9322" t="s">
        <v>525</v>
      </c>
      <c r="G9322">
        <v>2</v>
      </c>
      <c r="H9322">
        <v>0</v>
      </c>
      <c r="I9322">
        <v>0</v>
      </c>
      <c r="J9322">
        <v>0</v>
      </c>
      <c r="K9322">
        <v>0</v>
      </c>
      <c r="L9322">
        <v>0</v>
      </c>
      <c r="M9322">
        <v>0</v>
      </c>
      <c r="N9322">
        <v>0</v>
      </c>
      <c r="O9322">
        <v>0</v>
      </c>
      <c r="P9322">
        <v>0</v>
      </c>
      <c r="Q9322">
        <v>0</v>
      </c>
    </row>
    <row r="9323" spans="1:17" x14ac:dyDescent="0.25">
      <c r="A9323" t="s">
        <v>25242</v>
      </c>
      <c r="B9323" t="s">
        <v>73</v>
      </c>
      <c r="C9323" t="s">
        <v>114</v>
      </c>
      <c r="D9323" t="s">
        <v>529</v>
      </c>
      <c r="E9323" t="s">
        <v>21471</v>
      </c>
      <c r="F9323" t="s">
        <v>525</v>
      </c>
      <c r="G9323">
        <v>1</v>
      </c>
      <c r="H9323">
        <v>0</v>
      </c>
      <c r="I9323">
        <v>0</v>
      </c>
      <c r="J9323">
        <v>0</v>
      </c>
      <c r="K9323">
        <v>0</v>
      </c>
      <c r="L9323">
        <v>0</v>
      </c>
      <c r="M9323">
        <v>0</v>
      </c>
      <c r="N9323">
        <v>0</v>
      </c>
      <c r="O9323">
        <v>0</v>
      </c>
      <c r="P9323">
        <v>0</v>
      </c>
      <c r="Q9323">
        <v>0</v>
      </c>
    </row>
    <row r="9324" spans="1:17" x14ac:dyDescent="0.25">
      <c r="A9324" t="s">
        <v>25243</v>
      </c>
      <c r="B9324" t="s">
        <v>73</v>
      </c>
      <c r="C9324" t="s">
        <v>178</v>
      </c>
      <c r="D9324" t="s">
        <v>527</v>
      </c>
      <c r="E9324" t="s">
        <v>21471</v>
      </c>
      <c r="F9324" t="s">
        <v>525</v>
      </c>
      <c r="G9324">
        <v>1</v>
      </c>
      <c r="H9324">
        <v>0</v>
      </c>
      <c r="I9324">
        <v>0</v>
      </c>
      <c r="J9324">
        <v>0</v>
      </c>
      <c r="K9324">
        <v>0</v>
      </c>
      <c r="L9324">
        <v>0</v>
      </c>
      <c r="M9324">
        <v>0</v>
      </c>
      <c r="N9324">
        <v>0</v>
      </c>
      <c r="O9324">
        <v>0</v>
      </c>
      <c r="P9324">
        <v>0</v>
      </c>
      <c r="Q9324">
        <v>0</v>
      </c>
    </row>
    <row r="9325" spans="1:17" x14ac:dyDescent="0.25">
      <c r="A9325" t="s">
        <v>14799</v>
      </c>
      <c r="B9325" t="s">
        <v>73</v>
      </c>
      <c r="C9325" t="s">
        <v>178</v>
      </c>
      <c r="D9325" t="s">
        <v>12971</v>
      </c>
      <c r="E9325" t="s">
        <v>563</v>
      </c>
      <c r="F9325" t="s">
        <v>525</v>
      </c>
      <c r="G9325">
        <v>1</v>
      </c>
      <c r="H9325">
        <v>0</v>
      </c>
      <c r="I9325">
        <v>0</v>
      </c>
      <c r="J9325">
        <v>0</v>
      </c>
      <c r="K9325">
        <v>0</v>
      </c>
      <c r="L9325">
        <v>0</v>
      </c>
      <c r="M9325">
        <v>0</v>
      </c>
      <c r="N9325">
        <v>0</v>
      </c>
      <c r="O9325">
        <v>0</v>
      </c>
      <c r="P9325">
        <v>0</v>
      </c>
      <c r="Q9325">
        <v>0</v>
      </c>
    </row>
    <row r="9326" spans="1:17" x14ac:dyDescent="0.25">
      <c r="A9326" t="s">
        <v>14800</v>
      </c>
      <c r="B9326" t="s">
        <v>73</v>
      </c>
      <c r="C9326" t="s">
        <v>179</v>
      </c>
      <c r="D9326" t="s">
        <v>526</v>
      </c>
      <c r="E9326" t="s">
        <v>563</v>
      </c>
      <c r="F9326" t="s">
        <v>396</v>
      </c>
      <c r="G9326">
        <v>0</v>
      </c>
      <c r="H9326">
        <v>6</v>
      </c>
      <c r="I9326">
        <v>0</v>
      </c>
      <c r="J9326">
        <v>6</v>
      </c>
      <c r="K9326">
        <v>0</v>
      </c>
      <c r="L9326">
        <v>0</v>
      </c>
      <c r="M9326">
        <v>0</v>
      </c>
      <c r="N9326">
        <v>0</v>
      </c>
      <c r="O9326">
        <v>0</v>
      </c>
      <c r="P9326">
        <v>0</v>
      </c>
      <c r="Q9326">
        <v>0</v>
      </c>
    </row>
    <row r="9327" spans="1:17" x14ac:dyDescent="0.25">
      <c r="A9327" t="s">
        <v>14801</v>
      </c>
      <c r="B9327" t="s">
        <v>73</v>
      </c>
      <c r="C9327" t="s">
        <v>179</v>
      </c>
      <c r="D9327" t="s">
        <v>526</v>
      </c>
      <c r="E9327" t="s">
        <v>563</v>
      </c>
      <c r="F9327" t="s">
        <v>4236</v>
      </c>
      <c r="G9327">
        <v>0</v>
      </c>
      <c r="H9327">
        <v>6</v>
      </c>
      <c r="I9327">
        <v>0</v>
      </c>
      <c r="J9327">
        <v>6</v>
      </c>
      <c r="K9327">
        <v>0</v>
      </c>
      <c r="L9327">
        <v>0</v>
      </c>
      <c r="M9327">
        <v>0</v>
      </c>
      <c r="N9327">
        <v>0</v>
      </c>
      <c r="O9327">
        <v>0</v>
      </c>
      <c r="P9327">
        <v>0</v>
      </c>
      <c r="Q9327">
        <v>0</v>
      </c>
    </row>
    <row r="9328" spans="1:17" x14ac:dyDescent="0.25">
      <c r="A9328" t="s">
        <v>14802</v>
      </c>
      <c r="B9328" t="s">
        <v>73</v>
      </c>
      <c r="C9328" t="s">
        <v>179</v>
      </c>
      <c r="D9328" t="s">
        <v>526</v>
      </c>
      <c r="E9328" t="s">
        <v>563</v>
      </c>
      <c r="F9328" t="s">
        <v>4238</v>
      </c>
      <c r="G9328">
        <v>0</v>
      </c>
      <c r="H9328">
        <v>0</v>
      </c>
      <c r="I9328">
        <v>0</v>
      </c>
      <c r="J9328">
        <v>0</v>
      </c>
      <c r="K9328">
        <v>0</v>
      </c>
      <c r="L9328">
        <v>0</v>
      </c>
      <c r="M9328">
        <v>6</v>
      </c>
      <c r="N9328">
        <v>0</v>
      </c>
      <c r="O9328">
        <v>0</v>
      </c>
      <c r="P9328">
        <v>0</v>
      </c>
      <c r="Q9328">
        <v>0</v>
      </c>
    </row>
    <row r="9329" spans="1:17" x14ac:dyDescent="0.25">
      <c r="A9329" t="s">
        <v>14803</v>
      </c>
      <c r="B9329" t="s">
        <v>73</v>
      </c>
      <c r="C9329" t="s">
        <v>179</v>
      </c>
      <c r="D9329" t="s">
        <v>526</v>
      </c>
      <c r="E9329" t="s">
        <v>563</v>
      </c>
      <c r="F9329" t="s">
        <v>397</v>
      </c>
      <c r="G9329">
        <v>0</v>
      </c>
      <c r="H9329">
        <v>6</v>
      </c>
      <c r="I9329">
        <v>0</v>
      </c>
      <c r="J9329">
        <v>6</v>
      </c>
      <c r="K9329">
        <v>0</v>
      </c>
      <c r="L9329">
        <v>0</v>
      </c>
      <c r="M9329">
        <v>0</v>
      </c>
      <c r="N9329">
        <v>0</v>
      </c>
      <c r="O9329">
        <v>0</v>
      </c>
      <c r="P9329">
        <v>0</v>
      </c>
      <c r="Q9329">
        <v>0</v>
      </c>
    </row>
    <row r="9330" spans="1:17" x14ac:dyDescent="0.25">
      <c r="A9330" t="s">
        <v>14804</v>
      </c>
      <c r="B9330" t="s">
        <v>73</v>
      </c>
      <c r="C9330" t="s">
        <v>179</v>
      </c>
      <c r="D9330" t="s">
        <v>526</v>
      </c>
      <c r="E9330" t="s">
        <v>563</v>
      </c>
      <c r="F9330" t="s">
        <v>398</v>
      </c>
      <c r="G9330">
        <v>0</v>
      </c>
      <c r="H9330">
        <v>6</v>
      </c>
      <c r="I9330">
        <v>0</v>
      </c>
      <c r="J9330">
        <v>6</v>
      </c>
      <c r="K9330">
        <v>0</v>
      </c>
      <c r="L9330">
        <v>0</v>
      </c>
      <c r="M9330">
        <v>0</v>
      </c>
      <c r="N9330">
        <v>0</v>
      </c>
      <c r="O9330">
        <v>0</v>
      </c>
      <c r="P9330">
        <v>0</v>
      </c>
      <c r="Q9330">
        <v>0</v>
      </c>
    </row>
    <row r="9331" spans="1:17" x14ac:dyDescent="0.25">
      <c r="A9331" t="s">
        <v>14805</v>
      </c>
      <c r="B9331" t="s">
        <v>73</v>
      </c>
      <c r="C9331" t="s">
        <v>179</v>
      </c>
      <c r="D9331" t="s">
        <v>526</v>
      </c>
      <c r="E9331" t="s">
        <v>563</v>
      </c>
      <c r="F9331" t="s">
        <v>4242</v>
      </c>
      <c r="G9331">
        <v>0</v>
      </c>
      <c r="H9331">
        <v>0</v>
      </c>
      <c r="I9331">
        <v>0</v>
      </c>
      <c r="J9331">
        <v>0</v>
      </c>
      <c r="K9331">
        <v>0</v>
      </c>
      <c r="L9331">
        <v>0</v>
      </c>
      <c r="M9331">
        <v>6</v>
      </c>
      <c r="N9331">
        <v>0</v>
      </c>
      <c r="O9331">
        <v>0</v>
      </c>
      <c r="P9331">
        <v>0</v>
      </c>
      <c r="Q9331">
        <v>0</v>
      </c>
    </row>
    <row r="9332" spans="1:17" x14ac:dyDescent="0.25">
      <c r="A9332" t="s">
        <v>14806</v>
      </c>
      <c r="B9332" t="s">
        <v>73</v>
      </c>
      <c r="C9332" t="s">
        <v>179</v>
      </c>
      <c r="D9332" t="s">
        <v>526</v>
      </c>
      <c r="E9332" t="s">
        <v>563</v>
      </c>
      <c r="F9332" t="s">
        <v>399</v>
      </c>
      <c r="G9332">
        <v>0</v>
      </c>
      <c r="H9332">
        <v>6</v>
      </c>
      <c r="I9332">
        <v>0</v>
      </c>
      <c r="J9332">
        <v>6</v>
      </c>
      <c r="K9332">
        <v>0</v>
      </c>
      <c r="L9332">
        <v>0</v>
      </c>
      <c r="M9332">
        <v>0</v>
      </c>
      <c r="N9332">
        <v>0</v>
      </c>
      <c r="O9332">
        <v>0</v>
      </c>
      <c r="P9332">
        <v>0</v>
      </c>
      <c r="Q9332">
        <v>0</v>
      </c>
    </row>
    <row r="9333" spans="1:17" x14ac:dyDescent="0.25">
      <c r="A9333" t="s">
        <v>14807</v>
      </c>
      <c r="B9333" t="s">
        <v>73</v>
      </c>
      <c r="C9333" t="s">
        <v>179</v>
      </c>
      <c r="D9333" t="s">
        <v>526</v>
      </c>
      <c r="E9333" t="s">
        <v>563</v>
      </c>
      <c r="F9333" t="s">
        <v>4245</v>
      </c>
      <c r="G9333">
        <v>0</v>
      </c>
      <c r="H9333">
        <v>0</v>
      </c>
      <c r="I9333">
        <v>0</v>
      </c>
      <c r="J9333">
        <v>0</v>
      </c>
      <c r="K9333">
        <v>0</v>
      </c>
      <c r="L9333">
        <v>0</v>
      </c>
      <c r="M9333">
        <v>6</v>
      </c>
      <c r="N9333">
        <v>0</v>
      </c>
      <c r="O9333">
        <v>0</v>
      </c>
      <c r="P9333">
        <v>0</v>
      </c>
      <c r="Q9333">
        <v>0</v>
      </c>
    </row>
    <row r="9334" spans="1:17" x14ac:dyDescent="0.25">
      <c r="A9334" t="s">
        <v>14808</v>
      </c>
      <c r="B9334" t="s">
        <v>73</v>
      </c>
      <c r="C9334" t="s">
        <v>179</v>
      </c>
      <c r="D9334" t="s">
        <v>526</v>
      </c>
      <c r="E9334" t="s">
        <v>563</v>
      </c>
      <c r="F9334" t="s">
        <v>394</v>
      </c>
      <c r="G9334">
        <v>0</v>
      </c>
      <c r="H9334">
        <v>0</v>
      </c>
      <c r="I9334">
        <v>0</v>
      </c>
      <c r="J9334">
        <v>0</v>
      </c>
      <c r="K9334">
        <v>0</v>
      </c>
      <c r="L9334">
        <v>0</v>
      </c>
      <c r="M9334">
        <v>0</v>
      </c>
      <c r="N9334">
        <v>6</v>
      </c>
      <c r="O9334">
        <v>6</v>
      </c>
      <c r="P9334">
        <v>0</v>
      </c>
      <c r="Q9334">
        <v>0</v>
      </c>
    </row>
    <row r="9335" spans="1:17" x14ac:dyDescent="0.25">
      <c r="A9335" t="s">
        <v>14809</v>
      </c>
      <c r="B9335" t="s">
        <v>73</v>
      </c>
      <c r="C9335" t="s">
        <v>179</v>
      </c>
      <c r="D9335" t="s">
        <v>526</v>
      </c>
      <c r="E9335" t="s">
        <v>563</v>
      </c>
      <c r="F9335" t="s">
        <v>395</v>
      </c>
      <c r="G9335">
        <v>0</v>
      </c>
      <c r="H9335">
        <v>0</v>
      </c>
      <c r="I9335">
        <v>0</v>
      </c>
      <c r="J9335">
        <v>0</v>
      </c>
      <c r="K9335">
        <v>0</v>
      </c>
      <c r="L9335">
        <v>0</v>
      </c>
      <c r="M9335">
        <v>0</v>
      </c>
      <c r="N9335">
        <v>5</v>
      </c>
      <c r="O9335">
        <v>5</v>
      </c>
      <c r="P9335">
        <v>0</v>
      </c>
      <c r="Q9335">
        <v>0</v>
      </c>
    </row>
    <row r="9336" spans="1:17" x14ac:dyDescent="0.25">
      <c r="A9336" t="s">
        <v>14810</v>
      </c>
      <c r="B9336" t="s">
        <v>73</v>
      </c>
      <c r="C9336" t="s">
        <v>179</v>
      </c>
      <c r="D9336" t="s">
        <v>526</v>
      </c>
      <c r="E9336" t="s">
        <v>563</v>
      </c>
      <c r="F9336" t="s">
        <v>525</v>
      </c>
      <c r="G9336">
        <v>6</v>
      </c>
      <c r="H9336">
        <v>0</v>
      </c>
      <c r="I9336">
        <v>0</v>
      </c>
      <c r="J9336">
        <v>0</v>
      </c>
      <c r="K9336">
        <v>0</v>
      </c>
      <c r="L9336">
        <v>0</v>
      </c>
      <c r="M9336">
        <v>0</v>
      </c>
      <c r="N9336">
        <v>0</v>
      </c>
      <c r="O9336">
        <v>0</v>
      </c>
      <c r="P9336">
        <v>0</v>
      </c>
      <c r="Q9336">
        <v>0</v>
      </c>
    </row>
    <row r="9337" spans="1:17" x14ac:dyDescent="0.25">
      <c r="A9337" t="s">
        <v>25244</v>
      </c>
      <c r="B9337" t="s">
        <v>73</v>
      </c>
      <c r="C9337" t="s">
        <v>179</v>
      </c>
      <c r="D9337" t="s">
        <v>526</v>
      </c>
      <c r="E9337" t="s">
        <v>21471</v>
      </c>
      <c r="F9337" t="s">
        <v>396</v>
      </c>
      <c r="G9337">
        <v>0</v>
      </c>
      <c r="H9337">
        <v>6</v>
      </c>
      <c r="I9337">
        <v>0</v>
      </c>
      <c r="J9337">
        <v>6</v>
      </c>
      <c r="K9337">
        <v>0</v>
      </c>
      <c r="L9337">
        <v>0</v>
      </c>
      <c r="M9337">
        <v>0</v>
      </c>
      <c r="N9337">
        <v>0</v>
      </c>
      <c r="O9337">
        <v>0</v>
      </c>
      <c r="P9337">
        <v>0</v>
      </c>
      <c r="Q9337">
        <v>0</v>
      </c>
    </row>
    <row r="9338" spans="1:17" x14ac:dyDescent="0.25">
      <c r="A9338" t="s">
        <v>25245</v>
      </c>
      <c r="B9338" t="s">
        <v>73</v>
      </c>
      <c r="C9338" t="s">
        <v>179</v>
      </c>
      <c r="D9338" t="s">
        <v>526</v>
      </c>
      <c r="E9338" t="s">
        <v>21471</v>
      </c>
      <c r="F9338" t="s">
        <v>4236</v>
      </c>
      <c r="G9338">
        <v>0</v>
      </c>
      <c r="H9338">
        <v>6</v>
      </c>
      <c r="I9338">
        <v>0</v>
      </c>
      <c r="J9338">
        <v>6</v>
      </c>
      <c r="K9338">
        <v>0</v>
      </c>
      <c r="L9338">
        <v>0</v>
      </c>
      <c r="M9338">
        <v>0</v>
      </c>
      <c r="N9338">
        <v>0</v>
      </c>
      <c r="O9338">
        <v>0</v>
      </c>
      <c r="P9338">
        <v>0</v>
      </c>
      <c r="Q9338">
        <v>0</v>
      </c>
    </row>
    <row r="9339" spans="1:17" x14ac:dyDescent="0.25">
      <c r="A9339" t="s">
        <v>25246</v>
      </c>
      <c r="B9339" t="s">
        <v>73</v>
      </c>
      <c r="C9339" t="s">
        <v>179</v>
      </c>
      <c r="D9339" t="s">
        <v>526</v>
      </c>
      <c r="E9339" t="s">
        <v>21471</v>
      </c>
      <c r="F9339" t="s">
        <v>4238</v>
      </c>
      <c r="G9339">
        <v>0</v>
      </c>
      <c r="H9339">
        <v>0</v>
      </c>
      <c r="I9339">
        <v>0</v>
      </c>
      <c r="J9339">
        <v>0</v>
      </c>
      <c r="K9339">
        <v>0</v>
      </c>
      <c r="L9339">
        <v>0</v>
      </c>
      <c r="M9339">
        <v>6</v>
      </c>
      <c r="N9339">
        <v>0</v>
      </c>
      <c r="O9339">
        <v>0</v>
      </c>
      <c r="P9339">
        <v>0</v>
      </c>
      <c r="Q9339">
        <v>0</v>
      </c>
    </row>
    <row r="9340" spans="1:17" x14ac:dyDescent="0.25">
      <c r="A9340" t="s">
        <v>25247</v>
      </c>
      <c r="B9340" t="s">
        <v>73</v>
      </c>
      <c r="C9340" t="s">
        <v>179</v>
      </c>
      <c r="D9340" t="s">
        <v>526</v>
      </c>
      <c r="E9340" t="s">
        <v>21471</v>
      </c>
      <c r="F9340" t="s">
        <v>397</v>
      </c>
      <c r="G9340">
        <v>0</v>
      </c>
      <c r="H9340">
        <v>6</v>
      </c>
      <c r="I9340">
        <v>0</v>
      </c>
      <c r="J9340">
        <v>6</v>
      </c>
      <c r="K9340">
        <v>0</v>
      </c>
      <c r="L9340">
        <v>0</v>
      </c>
      <c r="M9340">
        <v>0</v>
      </c>
      <c r="N9340">
        <v>0</v>
      </c>
      <c r="O9340">
        <v>0</v>
      </c>
      <c r="P9340">
        <v>0</v>
      </c>
      <c r="Q9340">
        <v>0</v>
      </c>
    </row>
    <row r="9341" spans="1:17" x14ac:dyDescent="0.25">
      <c r="A9341" t="s">
        <v>25248</v>
      </c>
      <c r="B9341" t="s">
        <v>73</v>
      </c>
      <c r="C9341" t="s">
        <v>179</v>
      </c>
      <c r="D9341" t="s">
        <v>526</v>
      </c>
      <c r="E9341" t="s">
        <v>21471</v>
      </c>
      <c r="F9341" t="s">
        <v>398</v>
      </c>
      <c r="G9341">
        <v>0</v>
      </c>
      <c r="H9341">
        <v>6</v>
      </c>
      <c r="I9341">
        <v>0</v>
      </c>
      <c r="J9341">
        <v>6</v>
      </c>
      <c r="K9341">
        <v>0</v>
      </c>
      <c r="L9341">
        <v>0</v>
      </c>
      <c r="M9341">
        <v>0</v>
      </c>
      <c r="N9341">
        <v>0</v>
      </c>
      <c r="O9341">
        <v>0</v>
      </c>
      <c r="P9341">
        <v>0</v>
      </c>
      <c r="Q9341">
        <v>0</v>
      </c>
    </row>
    <row r="9342" spans="1:17" x14ac:dyDescent="0.25">
      <c r="A9342" t="s">
        <v>25249</v>
      </c>
      <c r="B9342" t="s">
        <v>73</v>
      </c>
      <c r="C9342" t="s">
        <v>179</v>
      </c>
      <c r="D9342" t="s">
        <v>526</v>
      </c>
      <c r="E9342" t="s">
        <v>21471</v>
      </c>
      <c r="F9342" t="s">
        <v>4242</v>
      </c>
      <c r="G9342">
        <v>0</v>
      </c>
      <c r="H9342">
        <v>0</v>
      </c>
      <c r="I9342">
        <v>0</v>
      </c>
      <c r="J9342">
        <v>0</v>
      </c>
      <c r="K9342">
        <v>0</v>
      </c>
      <c r="L9342">
        <v>0</v>
      </c>
      <c r="M9342">
        <v>6</v>
      </c>
      <c r="N9342">
        <v>0</v>
      </c>
      <c r="O9342">
        <v>0</v>
      </c>
      <c r="P9342">
        <v>0</v>
      </c>
      <c r="Q9342">
        <v>0</v>
      </c>
    </row>
    <row r="9343" spans="1:17" x14ac:dyDescent="0.25">
      <c r="A9343" t="s">
        <v>25250</v>
      </c>
      <c r="B9343" t="s">
        <v>73</v>
      </c>
      <c r="C9343" t="s">
        <v>179</v>
      </c>
      <c r="D9343" t="s">
        <v>526</v>
      </c>
      <c r="E9343" t="s">
        <v>21471</v>
      </c>
      <c r="F9343" t="s">
        <v>399</v>
      </c>
      <c r="G9343">
        <v>0</v>
      </c>
      <c r="H9343">
        <v>6</v>
      </c>
      <c r="I9343">
        <v>0</v>
      </c>
      <c r="J9343">
        <v>6</v>
      </c>
      <c r="K9343">
        <v>0</v>
      </c>
      <c r="L9343">
        <v>0</v>
      </c>
      <c r="M9343">
        <v>0</v>
      </c>
      <c r="N9343">
        <v>0</v>
      </c>
      <c r="O9343">
        <v>0</v>
      </c>
      <c r="P9343">
        <v>0</v>
      </c>
      <c r="Q9343">
        <v>0</v>
      </c>
    </row>
    <row r="9344" spans="1:17" x14ac:dyDescent="0.25">
      <c r="A9344" t="s">
        <v>25251</v>
      </c>
      <c r="B9344" t="s">
        <v>73</v>
      </c>
      <c r="C9344" t="s">
        <v>179</v>
      </c>
      <c r="D9344" t="s">
        <v>526</v>
      </c>
      <c r="E9344" t="s">
        <v>21471</v>
      </c>
      <c r="F9344" t="s">
        <v>4245</v>
      </c>
      <c r="G9344">
        <v>0</v>
      </c>
      <c r="H9344">
        <v>0</v>
      </c>
      <c r="I9344">
        <v>0</v>
      </c>
      <c r="J9344">
        <v>0</v>
      </c>
      <c r="K9344">
        <v>0</v>
      </c>
      <c r="L9344">
        <v>0</v>
      </c>
      <c r="M9344">
        <v>6</v>
      </c>
      <c r="N9344">
        <v>0</v>
      </c>
      <c r="O9344">
        <v>0</v>
      </c>
      <c r="P9344">
        <v>0</v>
      </c>
      <c r="Q9344">
        <v>0</v>
      </c>
    </row>
    <row r="9345" spans="1:17" x14ac:dyDescent="0.25">
      <c r="A9345" t="s">
        <v>25252</v>
      </c>
      <c r="B9345" t="s">
        <v>73</v>
      </c>
      <c r="C9345" t="s">
        <v>179</v>
      </c>
      <c r="D9345" t="s">
        <v>526</v>
      </c>
      <c r="E9345" t="s">
        <v>21471</v>
      </c>
      <c r="F9345" t="s">
        <v>394</v>
      </c>
      <c r="G9345">
        <v>0</v>
      </c>
      <c r="H9345">
        <v>0</v>
      </c>
      <c r="I9345">
        <v>0</v>
      </c>
      <c r="J9345">
        <v>0</v>
      </c>
      <c r="K9345">
        <v>0</v>
      </c>
      <c r="L9345">
        <v>0</v>
      </c>
      <c r="M9345">
        <v>0</v>
      </c>
      <c r="N9345">
        <v>6</v>
      </c>
      <c r="O9345">
        <v>6</v>
      </c>
      <c r="P9345">
        <v>0</v>
      </c>
      <c r="Q9345">
        <v>0</v>
      </c>
    </row>
    <row r="9346" spans="1:17" x14ac:dyDescent="0.25">
      <c r="A9346" t="s">
        <v>25253</v>
      </c>
      <c r="B9346" t="s">
        <v>73</v>
      </c>
      <c r="C9346" t="s">
        <v>179</v>
      </c>
      <c r="D9346" t="s">
        <v>526</v>
      </c>
      <c r="E9346" t="s">
        <v>21471</v>
      </c>
      <c r="F9346" t="s">
        <v>395</v>
      </c>
      <c r="G9346">
        <v>0</v>
      </c>
      <c r="H9346">
        <v>0</v>
      </c>
      <c r="I9346">
        <v>0</v>
      </c>
      <c r="J9346">
        <v>0</v>
      </c>
      <c r="K9346">
        <v>0</v>
      </c>
      <c r="L9346">
        <v>0</v>
      </c>
      <c r="M9346">
        <v>0</v>
      </c>
      <c r="N9346">
        <v>6</v>
      </c>
      <c r="O9346">
        <v>6</v>
      </c>
      <c r="P9346">
        <v>0</v>
      </c>
      <c r="Q9346">
        <v>0</v>
      </c>
    </row>
    <row r="9347" spans="1:17" x14ac:dyDescent="0.25">
      <c r="A9347" t="s">
        <v>25254</v>
      </c>
      <c r="B9347" t="s">
        <v>73</v>
      </c>
      <c r="C9347" t="s">
        <v>179</v>
      </c>
      <c r="D9347" t="s">
        <v>526</v>
      </c>
      <c r="E9347" t="s">
        <v>21471</v>
      </c>
      <c r="F9347" t="s">
        <v>525</v>
      </c>
      <c r="G9347">
        <v>6</v>
      </c>
      <c r="H9347">
        <v>0</v>
      </c>
      <c r="I9347">
        <v>0</v>
      </c>
      <c r="J9347">
        <v>0</v>
      </c>
      <c r="K9347">
        <v>0</v>
      </c>
      <c r="L9347">
        <v>0</v>
      </c>
      <c r="M9347">
        <v>0</v>
      </c>
      <c r="N9347">
        <v>0</v>
      </c>
      <c r="O9347">
        <v>0</v>
      </c>
      <c r="P9347">
        <v>0</v>
      </c>
      <c r="Q9347">
        <v>0</v>
      </c>
    </row>
    <row r="9348" spans="1:17" x14ac:dyDescent="0.25">
      <c r="A9348" t="s">
        <v>25255</v>
      </c>
      <c r="B9348" t="s">
        <v>73</v>
      </c>
      <c r="C9348" t="s">
        <v>179</v>
      </c>
      <c r="D9348" t="s">
        <v>527</v>
      </c>
      <c r="E9348" t="s">
        <v>21471</v>
      </c>
      <c r="F9348" t="s">
        <v>528</v>
      </c>
      <c r="G9348">
        <v>0</v>
      </c>
      <c r="H9348">
        <v>0</v>
      </c>
      <c r="I9348">
        <v>0</v>
      </c>
      <c r="J9348">
        <v>0</v>
      </c>
      <c r="K9348">
        <v>0</v>
      </c>
      <c r="L9348">
        <v>0</v>
      </c>
      <c r="M9348">
        <v>0</v>
      </c>
      <c r="N9348">
        <v>3</v>
      </c>
      <c r="O9348">
        <v>2</v>
      </c>
      <c r="P9348">
        <v>1</v>
      </c>
      <c r="Q9348">
        <v>0</v>
      </c>
    </row>
    <row r="9349" spans="1:17" x14ac:dyDescent="0.25">
      <c r="A9349" t="s">
        <v>25256</v>
      </c>
      <c r="B9349" t="s">
        <v>73</v>
      </c>
      <c r="C9349" t="s">
        <v>179</v>
      </c>
      <c r="D9349" t="s">
        <v>527</v>
      </c>
      <c r="E9349" t="s">
        <v>21471</v>
      </c>
      <c r="F9349" t="s">
        <v>525</v>
      </c>
      <c r="G9349">
        <v>3</v>
      </c>
      <c r="H9349">
        <v>0</v>
      </c>
      <c r="I9349">
        <v>0</v>
      </c>
      <c r="J9349">
        <v>0</v>
      </c>
      <c r="K9349">
        <v>0</v>
      </c>
      <c r="L9349">
        <v>0</v>
      </c>
      <c r="M9349">
        <v>0</v>
      </c>
      <c r="N9349">
        <v>0</v>
      </c>
      <c r="O9349">
        <v>0</v>
      </c>
      <c r="P9349">
        <v>0</v>
      </c>
      <c r="Q9349">
        <v>0</v>
      </c>
    </row>
    <row r="9350" spans="1:17" x14ac:dyDescent="0.25">
      <c r="A9350" t="s">
        <v>25257</v>
      </c>
      <c r="B9350" t="s">
        <v>73</v>
      </c>
      <c r="C9350" t="s">
        <v>180</v>
      </c>
      <c r="D9350" t="s">
        <v>529</v>
      </c>
      <c r="E9350" t="s">
        <v>21471</v>
      </c>
      <c r="F9350" t="s">
        <v>525</v>
      </c>
      <c r="G9350">
        <v>1</v>
      </c>
      <c r="H9350">
        <v>0</v>
      </c>
      <c r="I9350">
        <v>0</v>
      </c>
      <c r="J9350">
        <v>0</v>
      </c>
      <c r="K9350">
        <v>0</v>
      </c>
      <c r="L9350">
        <v>0</v>
      </c>
      <c r="M9350">
        <v>0</v>
      </c>
      <c r="N9350">
        <v>0</v>
      </c>
      <c r="O9350">
        <v>0</v>
      </c>
      <c r="P9350">
        <v>0</v>
      </c>
      <c r="Q9350">
        <v>0</v>
      </c>
    </row>
    <row r="9351" spans="1:17" x14ac:dyDescent="0.25">
      <c r="A9351" t="s">
        <v>15080</v>
      </c>
      <c r="B9351" t="s">
        <v>73</v>
      </c>
      <c r="C9351" t="s">
        <v>180</v>
      </c>
      <c r="D9351" t="s">
        <v>526</v>
      </c>
      <c r="E9351" t="s">
        <v>563</v>
      </c>
      <c r="F9351" t="s">
        <v>396</v>
      </c>
      <c r="G9351">
        <v>0</v>
      </c>
      <c r="H9351">
        <v>2</v>
      </c>
      <c r="I9351">
        <v>0</v>
      </c>
      <c r="J9351">
        <v>2</v>
      </c>
      <c r="K9351">
        <v>0</v>
      </c>
      <c r="L9351">
        <v>0</v>
      </c>
      <c r="M9351">
        <v>0</v>
      </c>
      <c r="N9351">
        <v>0</v>
      </c>
      <c r="O9351">
        <v>0</v>
      </c>
      <c r="P9351">
        <v>0</v>
      </c>
      <c r="Q9351">
        <v>0</v>
      </c>
    </row>
    <row r="9352" spans="1:17" x14ac:dyDescent="0.25">
      <c r="A9352" t="s">
        <v>15081</v>
      </c>
      <c r="B9352" t="s">
        <v>73</v>
      </c>
      <c r="C9352" t="s">
        <v>180</v>
      </c>
      <c r="D9352" t="s">
        <v>526</v>
      </c>
      <c r="E9352" t="s">
        <v>563</v>
      </c>
      <c r="F9352" t="s">
        <v>4236</v>
      </c>
      <c r="G9352">
        <v>0</v>
      </c>
      <c r="H9352">
        <v>2</v>
      </c>
      <c r="I9352">
        <v>0</v>
      </c>
      <c r="J9352">
        <v>2</v>
      </c>
      <c r="K9352">
        <v>0</v>
      </c>
      <c r="L9352">
        <v>0</v>
      </c>
      <c r="M9352">
        <v>0</v>
      </c>
      <c r="N9352">
        <v>0</v>
      </c>
      <c r="O9352">
        <v>0</v>
      </c>
      <c r="P9352">
        <v>0</v>
      </c>
      <c r="Q9352">
        <v>0</v>
      </c>
    </row>
    <row r="9353" spans="1:17" x14ac:dyDescent="0.25">
      <c r="A9353" t="s">
        <v>15082</v>
      </c>
      <c r="B9353" t="s">
        <v>73</v>
      </c>
      <c r="C9353" t="s">
        <v>180</v>
      </c>
      <c r="D9353" t="s">
        <v>526</v>
      </c>
      <c r="E9353" t="s">
        <v>563</v>
      </c>
      <c r="F9353" t="s">
        <v>4238</v>
      </c>
      <c r="G9353">
        <v>0</v>
      </c>
      <c r="H9353">
        <v>0</v>
      </c>
      <c r="I9353">
        <v>0</v>
      </c>
      <c r="J9353">
        <v>0</v>
      </c>
      <c r="K9353">
        <v>0</v>
      </c>
      <c r="L9353">
        <v>0</v>
      </c>
      <c r="M9353">
        <v>2</v>
      </c>
      <c r="N9353">
        <v>0</v>
      </c>
      <c r="O9353">
        <v>0</v>
      </c>
      <c r="P9353">
        <v>0</v>
      </c>
      <c r="Q9353">
        <v>0</v>
      </c>
    </row>
    <row r="9354" spans="1:17" x14ac:dyDescent="0.25">
      <c r="A9354" t="s">
        <v>15083</v>
      </c>
      <c r="B9354" t="s">
        <v>73</v>
      </c>
      <c r="C9354" t="s">
        <v>180</v>
      </c>
      <c r="D9354" t="s">
        <v>526</v>
      </c>
      <c r="E9354" t="s">
        <v>563</v>
      </c>
      <c r="F9354" t="s">
        <v>397</v>
      </c>
      <c r="G9354">
        <v>0</v>
      </c>
      <c r="H9354">
        <v>2</v>
      </c>
      <c r="I9354">
        <v>0</v>
      </c>
      <c r="J9354">
        <v>2</v>
      </c>
      <c r="K9354">
        <v>0</v>
      </c>
      <c r="L9354">
        <v>0</v>
      </c>
      <c r="M9354">
        <v>0</v>
      </c>
      <c r="N9354">
        <v>0</v>
      </c>
      <c r="O9354">
        <v>0</v>
      </c>
      <c r="P9354">
        <v>0</v>
      </c>
      <c r="Q9354">
        <v>0</v>
      </c>
    </row>
    <row r="9355" spans="1:17" x14ac:dyDescent="0.25">
      <c r="A9355" t="s">
        <v>25258</v>
      </c>
      <c r="B9355" t="s">
        <v>72</v>
      </c>
      <c r="C9355" t="s">
        <v>115</v>
      </c>
      <c r="D9355" t="s">
        <v>526</v>
      </c>
      <c r="E9355" t="s">
        <v>21471</v>
      </c>
      <c r="F9355" t="s">
        <v>394</v>
      </c>
      <c r="G9355">
        <v>0</v>
      </c>
      <c r="H9355">
        <v>0</v>
      </c>
      <c r="I9355">
        <v>0</v>
      </c>
      <c r="J9355">
        <v>0</v>
      </c>
      <c r="K9355">
        <v>0</v>
      </c>
      <c r="L9355">
        <v>0</v>
      </c>
      <c r="M9355">
        <v>0</v>
      </c>
      <c r="N9355">
        <v>54</v>
      </c>
      <c r="O9355">
        <v>53</v>
      </c>
      <c r="P9355">
        <v>1</v>
      </c>
      <c r="Q9355">
        <v>0</v>
      </c>
    </row>
    <row r="9356" spans="1:17" x14ac:dyDescent="0.25">
      <c r="A9356" t="s">
        <v>25259</v>
      </c>
      <c r="B9356" t="s">
        <v>72</v>
      </c>
      <c r="C9356" t="s">
        <v>115</v>
      </c>
      <c r="D9356" t="s">
        <v>526</v>
      </c>
      <c r="E9356" t="s">
        <v>21471</v>
      </c>
      <c r="F9356" t="s">
        <v>395</v>
      </c>
      <c r="G9356">
        <v>0</v>
      </c>
      <c r="H9356">
        <v>0</v>
      </c>
      <c r="I9356">
        <v>0</v>
      </c>
      <c r="J9356">
        <v>0</v>
      </c>
      <c r="K9356">
        <v>0</v>
      </c>
      <c r="L9356">
        <v>0</v>
      </c>
      <c r="M9356">
        <v>0</v>
      </c>
      <c r="N9356">
        <v>45</v>
      </c>
      <c r="O9356">
        <v>44</v>
      </c>
      <c r="P9356">
        <v>1</v>
      </c>
      <c r="Q9356">
        <v>0</v>
      </c>
    </row>
    <row r="9357" spans="1:17" x14ac:dyDescent="0.25">
      <c r="A9357" t="s">
        <v>25260</v>
      </c>
      <c r="B9357" t="s">
        <v>72</v>
      </c>
      <c r="C9357" t="s">
        <v>115</v>
      </c>
      <c r="D9357" t="s">
        <v>526</v>
      </c>
      <c r="E9357" t="s">
        <v>21471</v>
      </c>
      <c r="F9357" t="s">
        <v>525</v>
      </c>
      <c r="G9357">
        <v>70</v>
      </c>
      <c r="H9357">
        <v>0</v>
      </c>
      <c r="I9357">
        <v>0</v>
      </c>
      <c r="J9357">
        <v>0</v>
      </c>
      <c r="K9357">
        <v>0</v>
      </c>
      <c r="L9357">
        <v>0</v>
      </c>
      <c r="M9357">
        <v>0</v>
      </c>
      <c r="N9357">
        <v>0</v>
      </c>
      <c r="O9357">
        <v>0</v>
      </c>
      <c r="P9357">
        <v>0</v>
      </c>
      <c r="Q9357">
        <v>0</v>
      </c>
    </row>
    <row r="9358" spans="1:17" x14ac:dyDescent="0.25">
      <c r="A9358" t="s">
        <v>13715</v>
      </c>
      <c r="B9358" t="s">
        <v>72</v>
      </c>
      <c r="C9358" t="s">
        <v>115</v>
      </c>
      <c r="D9358" t="s">
        <v>527</v>
      </c>
      <c r="E9358" t="s">
        <v>563</v>
      </c>
      <c r="F9358" t="s">
        <v>528</v>
      </c>
      <c r="G9358">
        <v>0</v>
      </c>
      <c r="H9358">
        <v>0</v>
      </c>
      <c r="I9358">
        <v>0</v>
      </c>
      <c r="J9358">
        <v>0</v>
      </c>
      <c r="K9358">
        <v>0</v>
      </c>
      <c r="L9358">
        <v>0</v>
      </c>
      <c r="M9358">
        <v>0</v>
      </c>
      <c r="N9358">
        <v>1</v>
      </c>
      <c r="O9358">
        <v>1</v>
      </c>
      <c r="P9358">
        <v>0</v>
      </c>
      <c r="Q9358">
        <v>0</v>
      </c>
    </row>
    <row r="9359" spans="1:17" x14ac:dyDescent="0.25">
      <c r="A9359" t="s">
        <v>13716</v>
      </c>
      <c r="B9359" t="s">
        <v>72</v>
      </c>
      <c r="C9359" t="s">
        <v>115</v>
      </c>
      <c r="D9359" t="s">
        <v>527</v>
      </c>
      <c r="E9359" t="s">
        <v>563</v>
      </c>
      <c r="F9359" t="s">
        <v>525</v>
      </c>
      <c r="G9359">
        <v>1</v>
      </c>
      <c r="H9359">
        <v>0</v>
      </c>
      <c r="I9359">
        <v>0</v>
      </c>
      <c r="J9359">
        <v>0</v>
      </c>
      <c r="K9359">
        <v>0</v>
      </c>
      <c r="L9359">
        <v>0</v>
      </c>
      <c r="M9359">
        <v>0</v>
      </c>
      <c r="N9359">
        <v>0</v>
      </c>
      <c r="O9359">
        <v>0</v>
      </c>
      <c r="P9359">
        <v>0</v>
      </c>
      <c r="Q9359">
        <v>0</v>
      </c>
    </row>
    <row r="9360" spans="1:17" x14ac:dyDescent="0.25">
      <c r="A9360" t="s">
        <v>25261</v>
      </c>
      <c r="B9360" t="s">
        <v>72</v>
      </c>
      <c r="C9360" t="s">
        <v>115</v>
      </c>
      <c r="D9360" t="s">
        <v>527</v>
      </c>
      <c r="E9360" t="s">
        <v>21471</v>
      </c>
      <c r="F9360" t="s">
        <v>528</v>
      </c>
      <c r="G9360">
        <v>0</v>
      </c>
      <c r="H9360">
        <v>0</v>
      </c>
      <c r="I9360">
        <v>0</v>
      </c>
      <c r="J9360">
        <v>0</v>
      </c>
      <c r="K9360">
        <v>0</v>
      </c>
      <c r="L9360">
        <v>0</v>
      </c>
      <c r="M9360">
        <v>0</v>
      </c>
      <c r="N9360">
        <v>1</v>
      </c>
      <c r="O9360">
        <v>1</v>
      </c>
      <c r="P9360">
        <v>0</v>
      </c>
      <c r="Q9360">
        <v>0</v>
      </c>
    </row>
    <row r="9361" spans="1:17" x14ac:dyDescent="0.25">
      <c r="A9361" t="s">
        <v>25262</v>
      </c>
      <c r="B9361" t="s">
        <v>72</v>
      </c>
      <c r="C9361" t="s">
        <v>115</v>
      </c>
      <c r="D9361" t="s">
        <v>527</v>
      </c>
      <c r="E9361" t="s">
        <v>21471</v>
      </c>
      <c r="F9361" t="s">
        <v>525</v>
      </c>
      <c r="G9361">
        <v>1</v>
      </c>
      <c r="H9361">
        <v>0</v>
      </c>
      <c r="I9361">
        <v>0</v>
      </c>
      <c r="J9361">
        <v>0</v>
      </c>
      <c r="K9361">
        <v>0</v>
      </c>
      <c r="L9361">
        <v>0</v>
      </c>
      <c r="M9361">
        <v>0</v>
      </c>
      <c r="N9361">
        <v>0</v>
      </c>
      <c r="O9361">
        <v>0</v>
      </c>
      <c r="P9361">
        <v>0</v>
      </c>
      <c r="Q9361">
        <v>0</v>
      </c>
    </row>
    <row r="9362" spans="1:17" x14ac:dyDescent="0.25">
      <c r="A9362" t="s">
        <v>13717</v>
      </c>
      <c r="B9362" t="s">
        <v>72</v>
      </c>
      <c r="C9362" t="s">
        <v>115</v>
      </c>
      <c r="D9362" t="s">
        <v>12971</v>
      </c>
      <c r="E9362" t="s">
        <v>563</v>
      </c>
      <c r="F9362" t="s">
        <v>525</v>
      </c>
      <c r="G9362">
        <v>6</v>
      </c>
      <c r="H9362">
        <v>0</v>
      </c>
      <c r="I9362">
        <v>0</v>
      </c>
      <c r="J9362">
        <v>0</v>
      </c>
      <c r="K9362">
        <v>0</v>
      </c>
      <c r="L9362">
        <v>0</v>
      </c>
      <c r="M9362">
        <v>0</v>
      </c>
      <c r="N9362">
        <v>0</v>
      </c>
      <c r="O9362">
        <v>0</v>
      </c>
      <c r="P9362">
        <v>0</v>
      </c>
      <c r="Q9362">
        <v>0</v>
      </c>
    </row>
    <row r="9363" spans="1:17" x14ac:dyDescent="0.25">
      <c r="A9363" t="s">
        <v>25263</v>
      </c>
      <c r="B9363" t="s">
        <v>72</v>
      </c>
      <c r="C9363" t="s">
        <v>115</v>
      </c>
      <c r="D9363" t="s">
        <v>12971</v>
      </c>
      <c r="E9363" t="s">
        <v>21471</v>
      </c>
      <c r="F9363" t="s">
        <v>525</v>
      </c>
      <c r="G9363">
        <v>4</v>
      </c>
      <c r="H9363">
        <v>0</v>
      </c>
      <c r="I9363">
        <v>0</v>
      </c>
      <c r="J9363">
        <v>0</v>
      </c>
      <c r="K9363">
        <v>0</v>
      </c>
      <c r="L9363">
        <v>0</v>
      </c>
      <c r="M9363">
        <v>0</v>
      </c>
      <c r="N9363">
        <v>0</v>
      </c>
      <c r="O9363">
        <v>0</v>
      </c>
      <c r="P9363">
        <v>0</v>
      </c>
      <c r="Q9363">
        <v>0</v>
      </c>
    </row>
    <row r="9364" spans="1:17" x14ac:dyDescent="0.25">
      <c r="A9364" t="s">
        <v>13718</v>
      </c>
      <c r="B9364" t="s">
        <v>72</v>
      </c>
      <c r="C9364" t="s">
        <v>116</v>
      </c>
      <c r="D9364" t="s">
        <v>529</v>
      </c>
      <c r="E9364" t="s">
        <v>563</v>
      </c>
      <c r="F9364" t="s">
        <v>525</v>
      </c>
      <c r="G9364">
        <v>5</v>
      </c>
      <c r="H9364">
        <v>0</v>
      </c>
      <c r="I9364">
        <v>0</v>
      </c>
      <c r="J9364">
        <v>0</v>
      </c>
      <c r="K9364">
        <v>0</v>
      </c>
      <c r="L9364">
        <v>0</v>
      </c>
      <c r="M9364">
        <v>0</v>
      </c>
      <c r="N9364">
        <v>0</v>
      </c>
      <c r="O9364">
        <v>0</v>
      </c>
      <c r="P9364">
        <v>0</v>
      </c>
      <c r="Q9364">
        <v>0</v>
      </c>
    </row>
    <row r="9365" spans="1:17" x14ac:dyDescent="0.25">
      <c r="A9365" t="s">
        <v>13719</v>
      </c>
      <c r="B9365" t="s">
        <v>72</v>
      </c>
      <c r="C9365" t="s">
        <v>116</v>
      </c>
      <c r="D9365" t="s">
        <v>526</v>
      </c>
      <c r="E9365" t="s">
        <v>563</v>
      </c>
      <c r="F9365" t="s">
        <v>396</v>
      </c>
      <c r="G9365">
        <v>0</v>
      </c>
      <c r="H9365">
        <v>22</v>
      </c>
      <c r="I9365">
        <v>3</v>
      </c>
      <c r="J9365">
        <v>16</v>
      </c>
      <c r="K9365">
        <v>2</v>
      </c>
      <c r="L9365">
        <v>1</v>
      </c>
      <c r="M9365">
        <v>0</v>
      </c>
      <c r="N9365">
        <v>0</v>
      </c>
      <c r="O9365">
        <v>0</v>
      </c>
      <c r="P9365">
        <v>0</v>
      </c>
      <c r="Q9365">
        <v>0</v>
      </c>
    </row>
    <row r="9366" spans="1:17" x14ac:dyDescent="0.25">
      <c r="A9366" t="s">
        <v>13720</v>
      </c>
      <c r="B9366" t="s">
        <v>72</v>
      </c>
      <c r="C9366" t="s">
        <v>116</v>
      </c>
      <c r="D9366" t="s">
        <v>526</v>
      </c>
      <c r="E9366" t="s">
        <v>563</v>
      </c>
      <c r="F9366" t="s">
        <v>4236</v>
      </c>
      <c r="G9366">
        <v>0</v>
      </c>
      <c r="H9366">
        <v>22</v>
      </c>
      <c r="I9366">
        <v>3</v>
      </c>
      <c r="J9366">
        <v>16</v>
      </c>
      <c r="K9366">
        <v>2</v>
      </c>
      <c r="L9366">
        <v>1</v>
      </c>
      <c r="M9366">
        <v>0</v>
      </c>
      <c r="N9366">
        <v>0</v>
      </c>
      <c r="O9366">
        <v>0</v>
      </c>
      <c r="P9366">
        <v>0</v>
      </c>
      <c r="Q9366">
        <v>0</v>
      </c>
    </row>
    <row r="9367" spans="1:17" x14ac:dyDescent="0.25">
      <c r="A9367" t="s">
        <v>13721</v>
      </c>
      <c r="B9367" t="s">
        <v>72</v>
      </c>
      <c r="C9367" t="s">
        <v>116</v>
      </c>
      <c r="D9367" t="s">
        <v>526</v>
      </c>
      <c r="E9367" t="s">
        <v>563</v>
      </c>
      <c r="F9367" t="s">
        <v>4238</v>
      </c>
      <c r="G9367">
        <v>0</v>
      </c>
      <c r="H9367">
        <v>0</v>
      </c>
      <c r="I9367">
        <v>0</v>
      </c>
      <c r="J9367">
        <v>0</v>
      </c>
      <c r="K9367">
        <v>0</v>
      </c>
      <c r="L9367">
        <v>0</v>
      </c>
      <c r="M9367">
        <v>22</v>
      </c>
      <c r="N9367">
        <v>0</v>
      </c>
      <c r="O9367">
        <v>0</v>
      </c>
      <c r="P9367">
        <v>0</v>
      </c>
      <c r="Q9367">
        <v>0</v>
      </c>
    </row>
    <row r="9368" spans="1:17" x14ac:dyDescent="0.25">
      <c r="A9368" t="s">
        <v>13722</v>
      </c>
      <c r="B9368" t="s">
        <v>72</v>
      </c>
      <c r="C9368" t="s">
        <v>116</v>
      </c>
      <c r="D9368" t="s">
        <v>526</v>
      </c>
      <c r="E9368" t="s">
        <v>563</v>
      </c>
      <c r="F9368" t="s">
        <v>397</v>
      </c>
      <c r="G9368">
        <v>0</v>
      </c>
      <c r="H9368">
        <v>22</v>
      </c>
      <c r="I9368">
        <v>3</v>
      </c>
      <c r="J9368">
        <v>16</v>
      </c>
      <c r="K9368">
        <v>2</v>
      </c>
      <c r="L9368">
        <v>1</v>
      </c>
      <c r="M9368">
        <v>0</v>
      </c>
      <c r="N9368">
        <v>0</v>
      </c>
      <c r="O9368">
        <v>0</v>
      </c>
      <c r="P9368">
        <v>0</v>
      </c>
      <c r="Q9368">
        <v>0</v>
      </c>
    </row>
    <row r="9369" spans="1:17" x14ac:dyDescent="0.25">
      <c r="A9369" t="s">
        <v>13723</v>
      </c>
      <c r="B9369" t="s">
        <v>72</v>
      </c>
      <c r="C9369" t="s">
        <v>116</v>
      </c>
      <c r="D9369" t="s">
        <v>526</v>
      </c>
      <c r="E9369" t="s">
        <v>563</v>
      </c>
      <c r="F9369" t="s">
        <v>398</v>
      </c>
      <c r="G9369">
        <v>0</v>
      </c>
      <c r="H9369">
        <v>22</v>
      </c>
      <c r="I9369">
        <v>3</v>
      </c>
      <c r="J9369">
        <v>16</v>
      </c>
      <c r="K9369">
        <v>2</v>
      </c>
      <c r="L9369">
        <v>1</v>
      </c>
      <c r="M9369">
        <v>0</v>
      </c>
      <c r="N9369">
        <v>0</v>
      </c>
      <c r="O9369">
        <v>0</v>
      </c>
      <c r="P9369">
        <v>0</v>
      </c>
      <c r="Q9369">
        <v>0</v>
      </c>
    </row>
    <row r="9370" spans="1:17" x14ac:dyDescent="0.25">
      <c r="A9370" t="s">
        <v>13724</v>
      </c>
      <c r="B9370" t="s">
        <v>72</v>
      </c>
      <c r="C9370" t="s">
        <v>116</v>
      </c>
      <c r="D9370" t="s">
        <v>526</v>
      </c>
      <c r="E9370" t="s">
        <v>563</v>
      </c>
      <c r="F9370" t="s">
        <v>4242</v>
      </c>
      <c r="G9370">
        <v>0</v>
      </c>
      <c r="H9370">
        <v>0</v>
      </c>
      <c r="I9370">
        <v>0</v>
      </c>
      <c r="J9370">
        <v>0</v>
      </c>
      <c r="K9370">
        <v>0</v>
      </c>
      <c r="L9370">
        <v>0</v>
      </c>
      <c r="M9370">
        <v>22</v>
      </c>
      <c r="N9370">
        <v>0</v>
      </c>
      <c r="O9370">
        <v>0</v>
      </c>
      <c r="P9370">
        <v>0</v>
      </c>
      <c r="Q9370">
        <v>0</v>
      </c>
    </row>
    <row r="9371" spans="1:17" x14ac:dyDescent="0.25">
      <c r="A9371" t="s">
        <v>13725</v>
      </c>
      <c r="B9371" t="s">
        <v>72</v>
      </c>
      <c r="C9371" t="s">
        <v>116</v>
      </c>
      <c r="D9371" t="s">
        <v>526</v>
      </c>
      <c r="E9371" t="s">
        <v>563</v>
      </c>
      <c r="F9371" t="s">
        <v>399</v>
      </c>
      <c r="G9371">
        <v>0</v>
      </c>
      <c r="H9371">
        <v>22</v>
      </c>
      <c r="I9371">
        <v>3</v>
      </c>
      <c r="J9371">
        <v>16</v>
      </c>
      <c r="K9371">
        <v>2</v>
      </c>
      <c r="L9371">
        <v>1</v>
      </c>
      <c r="M9371">
        <v>0</v>
      </c>
      <c r="N9371">
        <v>0</v>
      </c>
      <c r="O9371">
        <v>0</v>
      </c>
      <c r="P9371">
        <v>0</v>
      </c>
      <c r="Q9371">
        <v>0</v>
      </c>
    </row>
    <row r="9372" spans="1:17" x14ac:dyDescent="0.25">
      <c r="A9372" t="s">
        <v>13726</v>
      </c>
      <c r="B9372" t="s">
        <v>72</v>
      </c>
      <c r="C9372" t="s">
        <v>116</v>
      </c>
      <c r="D9372" t="s">
        <v>526</v>
      </c>
      <c r="E9372" t="s">
        <v>563</v>
      </c>
      <c r="F9372" t="s">
        <v>4245</v>
      </c>
      <c r="G9372">
        <v>0</v>
      </c>
      <c r="H9372">
        <v>0</v>
      </c>
      <c r="I9372">
        <v>0</v>
      </c>
      <c r="J9372">
        <v>0</v>
      </c>
      <c r="K9372">
        <v>0</v>
      </c>
      <c r="L9372">
        <v>0</v>
      </c>
      <c r="M9372">
        <v>22</v>
      </c>
      <c r="N9372">
        <v>0</v>
      </c>
      <c r="O9372">
        <v>0</v>
      </c>
      <c r="P9372">
        <v>0</v>
      </c>
      <c r="Q9372">
        <v>0</v>
      </c>
    </row>
    <row r="9373" spans="1:17" x14ac:dyDescent="0.25">
      <c r="A9373" t="s">
        <v>13727</v>
      </c>
      <c r="B9373" t="s">
        <v>72</v>
      </c>
      <c r="C9373" t="s">
        <v>116</v>
      </c>
      <c r="D9373" t="s">
        <v>526</v>
      </c>
      <c r="E9373" t="s">
        <v>563</v>
      </c>
      <c r="F9373" t="s">
        <v>394</v>
      </c>
      <c r="G9373">
        <v>0</v>
      </c>
      <c r="H9373">
        <v>0</v>
      </c>
      <c r="I9373">
        <v>0</v>
      </c>
      <c r="J9373">
        <v>0</v>
      </c>
      <c r="K9373">
        <v>0</v>
      </c>
      <c r="L9373">
        <v>0</v>
      </c>
      <c r="M9373">
        <v>0</v>
      </c>
      <c r="N9373">
        <v>17</v>
      </c>
      <c r="O9373">
        <v>16</v>
      </c>
      <c r="P9373">
        <v>1</v>
      </c>
      <c r="Q9373">
        <v>0</v>
      </c>
    </row>
    <row r="9374" spans="1:17" x14ac:dyDescent="0.25">
      <c r="A9374" t="s">
        <v>13728</v>
      </c>
      <c r="B9374" t="s">
        <v>72</v>
      </c>
      <c r="C9374" t="s">
        <v>116</v>
      </c>
      <c r="D9374" t="s">
        <v>526</v>
      </c>
      <c r="E9374" t="s">
        <v>563</v>
      </c>
      <c r="F9374" t="s">
        <v>395</v>
      </c>
      <c r="G9374">
        <v>0</v>
      </c>
      <c r="H9374">
        <v>0</v>
      </c>
      <c r="I9374">
        <v>0</v>
      </c>
      <c r="J9374">
        <v>0</v>
      </c>
      <c r="K9374">
        <v>0</v>
      </c>
      <c r="L9374">
        <v>0</v>
      </c>
      <c r="M9374">
        <v>0</v>
      </c>
      <c r="N9374">
        <v>16</v>
      </c>
      <c r="O9374">
        <v>16</v>
      </c>
      <c r="P9374">
        <v>0</v>
      </c>
      <c r="Q9374">
        <v>0</v>
      </c>
    </row>
    <row r="9375" spans="1:17" x14ac:dyDescent="0.25">
      <c r="A9375" t="s">
        <v>13729</v>
      </c>
      <c r="B9375" t="s">
        <v>72</v>
      </c>
      <c r="C9375" t="s">
        <v>116</v>
      </c>
      <c r="D9375" t="s">
        <v>526</v>
      </c>
      <c r="E9375" t="s">
        <v>563</v>
      </c>
      <c r="F9375" t="s">
        <v>525</v>
      </c>
      <c r="G9375">
        <v>22</v>
      </c>
      <c r="H9375">
        <v>0</v>
      </c>
      <c r="I9375">
        <v>0</v>
      </c>
      <c r="J9375">
        <v>0</v>
      </c>
      <c r="K9375">
        <v>0</v>
      </c>
      <c r="L9375">
        <v>0</v>
      </c>
      <c r="M9375">
        <v>0</v>
      </c>
      <c r="N9375">
        <v>0</v>
      </c>
      <c r="O9375">
        <v>0</v>
      </c>
      <c r="P9375">
        <v>0</v>
      </c>
      <c r="Q9375">
        <v>0</v>
      </c>
    </row>
    <row r="9376" spans="1:17" x14ac:dyDescent="0.25">
      <c r="A9376" t="s">
        <v>25264</v>
      </c>
      <c r="B9376" t="s">
        <v>72</v>
      </c>
      <c r="C9376" t="s">
        <v>116</v>
      </c>
      <c r="D9376" t="s">
        <v>526</v>
      </c>
      <c r="E9376" t="s">
        <v>21471</v>
      </c>
      <c r="F9376" t="s">
        <v>396</v>
      </c>
      <c r="G9376">
        <v>0</v>
      </c>
      <c r="H9376">
        <v>28</v>
      </c>
      <c r="I9376">
        <v>5</v>
      </c>
      <c r="J9376">
        <v>23</v>
      </c>
      <c r="K9376">
        <v>0</v>
      </c>
      <c r="L9376">
        <v>0</v>
      </c>
      <c r="M9376">
        <v>0</v>
      </c>
      <c r="N9376">
        <v>0</v>
      </c>
      <c r="O9376">
        <v>0</v>
      </c>
      <c r="P9376">
        <v>0</v>
      </c>
      <c r="Q9376">
        <v>0</v>
      </c>
    </row>
    <row r="9377" spans="1:17" x14ac:dyDescent="0.25">
      <c r="A9377" t="s">
        <v>25265</v>
      </c>
      <c r="B9377" t="s">
        <v>72</v>
      </c>
      <c r="C9377" t="s">
        <v>116</v>
      </c>
      <c r="D9377" t="s">
        <v>526</v>
      </c>
      <c r="E9377" t="s">
        <v>21471</v>
      </c>
      <c r="F9377" t="s">
        <v>4236</v>
      </c>
      <c r="G9377">
        <v>0</v>
      </c>
      <c r="H9377">
        <v>28</v>
      </c>
      <c r="I9377">
        <v>4</v>
      </c>
      <c r="J9377">
        <v>24</v>
      </c>
      <c r="K9377">
        <v>0</v>
      </c>
      <c r="L9377">
        <v>0</v>
      </c>
      <c r="M9377">
        <v>0</v>
      </c>
      <c r="N9377">
        <v>0</v>
      </c>
      <c r="O9377">
        <v>0</v>
      </c>
      <c r="P9377">
        <v>0</v>
      </c>
      <c r="Q9377">
        <v>0</v>
      </c>
    </row>
    <row r="9378" spans="1:17" x14ac:dyDescent="0.25">
      <c r="A9378" t="s">
        <v>25266</v>
      </c>
      <c r="B9378" t="s">
        <v>72</v>
      </c>
      <c r="C9378" t="s">
        <v>116</v>
      </c>
      <c r="D9378" t="s">
        <v>526</v>
      </c>
      <c r="E9378" t="s">
        <v>21471</v>
      </c>
      <c r="F9378" t="s">
        <v>4238</v>
      </c>
      <c r="G9378">
        <v>0</v>
      </c>
      <c r="H9378">
        <v>0</v>
      </c>
      <c r="I9378">
        <v>0</v>
      </c>
      <c r="J9378">
        <v>0</v>
      </c>
      <c r="K9378">
        <v>0</v>
      </c>
      <c r="L9378">
        <v>0</v>
      </c>
      <c r="M9378">
        <v>28</v>
      </c>
      <c r="N9378">
        <v>0</v>
      </c>
      <c r="O9378">
        <v>0</v>
      </c>
      <c r="P9378">
        <v>0</v>
      </c>
      <c r="Q9378">
        <v>0</v>
      </c>
    </row>
    <row r="9379" spans="1:17" x14ac:dyDescent="0.25">
      <c r="A9379" t="s">
        <v>25267</v>
      </c>
      <c r="B9379" t="s">
        <v>72</v>
      </c>
      <c r="C9379" t="s">
        <v>116</v>
      </c>
      <c r="D9379" t="s">
        <v>526</v>
      </c>
      <c r="E9379" t="s">
        <v>21471</v>
      </c>
      <c r="F9379" t="s">
        <v>397</v>
      </c>
      <c r="G9379">
        <v>0</v>
      </c>
      <c r="H9379">
        <v>28</v>
      </c>
      <c r="I9379">
        <v>4</v>
      </c>
      <c r="J9379">
        <v>24</v>
      </c>
      <c r="K9379">
        <v>0</v>
      </c>
      <c r="L9379">
        <v>0</v>
      </c>
      <c r="M9379">
        <v>0</v>
      </c>
      <c r="N9379">
        <v>0</v>
      </c>
      <c r="O9379">
        <v>0</v>
      </c>
      <c r="P9379">
        <v>0</v>
      </c>
      <c r="Q9379">
        <v>0</v>
      </c>
    </row>
    <row r="9380" spans="1:17" x14ac:dyDescent="0.25">
      <c r="A9380" t="s">
        <v>25268</v>
      </c>
      <c r="B9380" t="s">
        <v>72</v>
      </c>
      <c r="C9380" t="s">
        <v>116</v>
      </c>
      <c r="D9380" t="s">
        <v>526</v>
      </c>
      <c r="E9380" t="s">
        <v>21471</v>
      </c>
      <c r="F9380" t="s">
        <v>398</v>
      </c>
      <c r="G9380">
        <v>0</v>
      </c>
      <c r="H9380">
        <v>28</v>
      </c>
      <c r="I9380">
        <v>5</v>
      </c>
      <c r="J9380">
        <v>23</v>
      </c>
      <c r="K9380">
        <v>0</v>
      </c>
      <c r="L9380">
        <v>0</v>
      </c>
      <c r="M9380">
        <v>0</v>
      </c>
      <c r="N9380">
        <v>0</v>
      </c>
      <c r="O9380">
        <v>0</v>
      </c>
      <c r="P9380">
        <v>0</v>
      </c>
      <c r="Q9380">
        <v>0</v>
      </c>
    </row>
    <row r="9381" spans="1:17" x14ac:dyDescent="0.25">
      <c r="A9381" t="s">
        <v>25269</v>
      </c>
      <c r="B9381" t="s">
        <v>72</v>
      </c>
      <c r="C9381" t="s">
        <v>116</v>
      </c>
      <c r="D9381" t="s">
        <v>526</v>
      </c>
      <c r="E9381" t="s">
        <v>21471</v>
      </c>
      <c r="F9381" t="s">
        <v>4242</v>
      </c>
      <c r="G9381">
        <v>0</v>
      </c>
      <c r="H9381">
        <v>0</v>
      </c>
      <c r="I9381">
        <v>0</v>
      </c>
      <c r="J9381">
        <v>0</v>
      </c>
      <c r="K9381">
        <v>0</v>
      </c>
      <c r="L9381">
        <v>0</v>
      </c>
      <c r="M9381">
        <v>28</v>
      </c>
      <c r="N9381">
        <v>0</v>
      </c>
      <c r="O9381">
        <v>0</v>
      </c>
      <c r="P9381">
        <v>0</v>
      </c>
      <c r="Q9381">
        <v>0</v>
      </c>
    </row>
    <row r="9382" spans="1:17" x14ac:dyDescent="0.25">
      <c r="A9382" t="s">
        <v>25270</v>
      </c>
      <c r="B9382" t="s">
        <v>72</v>
      </c>
      <c r="C9382" t="s">
        <v>116</v>
      </c>
      <c r="D9382" t="s">
        <v>526</v>
      </c>
      <c r="E9382" t="s">
        <v>21471</v>
      </c>
      <c r="F9382" t="s">
        <v>399</v>
      </c>
      <c r="G9382">
        <v>0</v>
      </c>
      <c r="H9382">
        <v>28</v>
      </c>
      <c r="I9382">
        <v>4</v>
      </c>
      <c r="J9382">
        <v>24</v>
      </c>
      <c r="K9382">
        <v>0</v>
      </c>
      <c r="L9382">
        <v>0</v>
      </c>
      <c r="M9382">
        <v>0</v>
      </c>
      <c r="N9382">
        <v>0</v>
      </c>
      <c r="O9382">
        <v>0</v>
      </c>
      <c r="P9382">
        <v>0</v>
      </c>
      <c r="Q9382">
        <v>0</v>
      </c>
    </row>
    <row r="9383" spans="1:17" x14ac:dyDescent="0.25">
      <c r="A9383" t="s">
        <v>25271</v>
      </c>
      <c r="B9383" t="s">
        <v>72</v>
      </c>
      <c r="C9383" t="s">
        <v>116</v>
      </c>
      <c r="D9383" t="s">
        <v>526</v>
      </c>
      <c r="E9383" t="s">
        <v>21471</v>
      </c>
      <c r="F9383" t="s">
        <v>4245</v>
      </c>
      <c r="G9383">
        <v>0</v>
      </c>
      <c r="H9383">
        <v>0</v>
      </c>
      <c r="I9383">
        <v>0</v>
      </c>
      <c r="J9383">
        <v>0</v>
      </c>
      <c r="K9383">
        <v>0</v>
      </c>
      <c r="L9383">
        <v>0</v>
      </c>
      <c r="M9383">
        <v>28</v>
      </c>
      <c r="N9383">
        <v>0</v>
      </c>
      <c r="O9383">
        <v>0</v>
      </c>
      <c r="P9383">
        <v>0</v>
      </c>
      <c r="Q9383">
        <v>0</v>
      </c>
    </row>
    <row r="9384" spans="1:17" x14ac:dyDescent="0.25">
      <c r="A9384" t="s">
        <v>25272</v>
      </c>
      <c r="B9384" t="s">
        <v>72</v>
      </c>
      <c r="C9384" t="s">
        <v>116</v>
      </c>
      <c r="D9384" t="s">
        <v>526</v>
      </c>
      <c r="E9384" t="s">
        <v>21471</v>
      </c>
      <c r="F9384" t="s">
        <v>394</v>
      </c>
      <c r="G9384">
        <v>0</v>
      </c>
      <c r="H9384">
        <v>0</v>
      </c>
      <c r="I9384">
        <v>0</v>
      </c>
      <c r="J9384">
        <v>0</v>
      </c>
      <c r="K9384">
        <v>0</v>
      </c>
      <c r="L9384">
        <v>0</v>
      </c>
      <c r="M9384">
        <v>0</v>
      </c>
      <c r="N9384">
        <v>26</v>
      </c>
      <c r="O9384">
        <v>26</v>
      </c>
      <c r="P9384">
        <v>0</v>
      </c>
      <c r="Q9384">
        <v>0</v>
      </c>
    </row>
    <row r="9385" spans="1:17" x14ac:dyDescent="0.25">
      <c r="A9385" t="s">
        <v>14380</v>
      </c>
      <c r="B9385" t="s">
        <v>72</v>
      </c>
      <c r="C9385" t="s">
        <v>176</v>
      </c>
      <c r="D9385" t="s">
        <v>526</v>
      </c>
      <c r="E9385" t="s">
        <v>563</v>
      </c>
      <c r="F9385" t="s">
        <v>395</v>
      </c>
      <c r="G9385">
        <v>0</v>
      </c>
      <c r="H9385">
        <v>0</v>
      </c>
      <c r="I9385">
        <v>0</v>
      </c>
      <c r="J9385">
        <v>0</v>
      </c>
      <c r="K9385">
        <v>0</v>
      </c>
      <c r="L9385">
        <v>0</v>
      </c>
      <c r="M9385">
        <v>0</v>
      </c>
      <c r="N9385">
        <v>48</v>
      </c>
      <c r="O9385">
        <v>46</v>
      </c>
      <c r="P9385">
        <v>1</v>
      </c>
      <c r="Q9385">
        <v>1</v>
      </c>
    </row>
    <row r="9386" spans="1:17" x14ac:dyDescent="0.25">
      <c r="A9386" t="s">
        <v>14381</v>
      </c>
      <c r="B9386" t="s">
        <v>72</v>
      </c>
      <c r="C9386" t="s">
        <v>176</v>
      </c>
      <c r="D9386" t="s">
        <v>526</v>
      </c>
      <c r="E9386" t="s">
        <v>563</v>
      </c>
      <c r="F9386" t="s">
        <v>525</v>
      </c>
      <c r="G9386">
        <v>60</v>
      </c>
      <c r="H9386">
        <v>0</v>
      </c>
      <c r="I9386">
        <v>0</v>
      </c>
      <c r="J9386">
        <v>0</v>
      </c>
      <c r="K9386">
        <v>0</v>
      </c>
      <c r="L9386">
        <v>0</v>
      </c>
      <c r="M9386">
        <v>0</v>
      </c>
      <c r="N9386">
        <v>0</v>
      </c>
      <c r="O9386">
        <v>0</v>
      </c>
      <c r="P9386">
        <v>0</v>
      </c>
      <c r="Q9386">
        <v>0</v>
      </c>
    </row>
    <row r="9387" spans="1:17" x14ac:dyDescent="0.25">
      <c r="A9387" t="s">
        <v>25273</v>
      </c>
      <c r="B9387" t="s">
        <v>72</v>
      </c>
      <c r="C9387" t="s">
        <v>176</v>
      </c>
      <c r="D9387" t="s">
        <v>526</v>
      </c>
      <c r="E9387" t="s">
        <v>21471</v>
      </c>
      <c r="F9387" t="s">
        <v>396</v>
      </c>
      <c r="G9387">
        <v>0</v>
      </c>
      <c r="H9387">
        <v>101</v>
      </c>
      <c r="I9387">
        <v>10</v>
      </c>
      <c r="J9387">
        <v>83</v>
      </c>
      <c r="K9387">
        <v>6</v>
      </c>
      <c r="L9387">
        <v>2</v>
      </c>
      <c r="M9387">
        <v>0</v>
      </c>
      <c r="N9387">
        <v>0</v>
      </c>
      <c r="O9387">
        <v>0</v>
      </c>
      <c r="P9387">
        <v>0</v>
      </c>
      <c r="Q9387">
        <v>0</v>
      </c>
    </row>
    <row r="9388" spans="1:17" x14ac:dyDescent="0.25">
      <c r="A9388" t="s">
        <v>25274</v>
      </c>
      <c r="B9388" t="s">
        <v>72</v>
      </c>
      <c r="C9388" t="s">
        <v>176</v>
      </c>
      <c r="D9388" t="s">
        <v>526</v>
      </c>
      <c r="E9388" t="s">
        <v>21471</v>
      </c>
      <c r="F9388" t="s">
        <v>4236</v>
      </c>
      <c r="G9388">
        <v>0</v>
      </c>
      <c r="H9388">
        <v>101</v>
      </c>
      <c r="I9388">
        <v>8</v>
      </c>
      <c r="J9388">
        <v>82</v>
      </c>
      <c r="K9388">
        <v>9</v>
      </c>
      <c r="L9388">
        <v>2</v>
      </c>
      <c r="M9388">
        <v>0</v>
      </c>
      <c r="N9388">
        <v>0</v>
      </c>
      <c r="O9388">
        <v>0</v>
      </c>
      <c r="P9388">
        <v>0</v>
      </c>
      <c r="Q9388">
        <v>0</v>
      </c>
    </row>
    <row r="9389" spans="1:17" x14ac:dyDescent="0.25">
      <c r="A9389" t="s">
        <v>25678</v>
      </c>
      <c r="B9389" t="s">
        <v>72</v>
      </c>
      <c r="C9389" t="s">
        <v>176</v>
      </c>
      <c r="D9389" t="s">
        <v>526</v>
      </c>
      <c r="E9389" t="s">
        <v>21471</v>
      </c>
      <c r="F9389" t="s">
        <v>4238</v>
      </c>
      <c r="G9389">
        <v>0</v>
      </c>
      <c r="H9389">
        <v>0</v>
      </c>
      <c r="I9389">
        <v>0</v>
      </c>
      <c r="J9389">
        <v>0</v>
      </c>
      <c r="K9389">
        <v>0</v>
      </c>
      <c r="L9389">
        <v>0</v>
      </c>
      <c r="M9389">
        <v>101</v>
      </c>
      <c r="N9389">
        <v>0</v>
      </c>
      <c r="O9389">
        <v>0</v>
      </c>
      <c r="P9389">
        <v>0</v>
      </c>
      <c r="Q9389">
        <v>0</v>
      </c>
    </row>
    <row r="9390" spans="1:17" x14ac:dyDescent="0.25">
      <c r="A9390" t="s">
        <v>25679</v>
      </c>
      <c r="B9390" t="s">
        <v>72</v>
      </c>
      <c r="C9390" t="s">
        <v>176</v>
      </c>
      <c r="D9390" t="s">
        <v>526</v>
      </c>
      <c r="E9390" t="s">
        <v>21471</v>
      </c>
      <c r="F9390" t="s">
        <v>397</v>
      </c>
      <c r="G9390">
        <v>0</v>
      </c>
      <c r="H9390">
        <v>101</v>
      </c>
      <c r="I9390">
        <v>8</v>
      </c>
      <c r="J9390">
        <v>82</v>
      </c>
      <c r="K9390">
        <v>9</v>
      </c>
      <c r="L9390">
        <v>2</v>
      </c>
      <c r="M9390">
        <v>0</v>
      </c>
      <c r="N9390">
        <v>0</v>
      </c>
      <c r="O9390">
        <v>0</v>
      </c>
      <c r="P9390">
        <v>0</v>
      </c>
      <c r="Q9390">
        <v>0</v>
      </c>
    </row>
    <row r="9391" spans="1:17" x14ac:dyDescent="0.25">
      <c r="A9391" t="s">
        <v>25680</v>
      </c>
      <c r="B9391" t="s">
        <v>72</v>
      </c>
      <c r="C9391" t="s">
        <v>176</v>
      </c>
      <c r="D9391" t="s">
        <v>526</v>
      </c>
      <c r="E9391" t="s">
        <v>21471</v>
      </c>
      <c r="F9391" t="s">
        <v>398</v>
      </c>
      <c r="G9391">
        <v>0</v>
      </c>
      <c r="H9391">
        <v>101</v>
      </c>
      <c r="I9391">
        <v>8</v>
      </c>
      <c r="J9391">
        <v>82</v>
      </c>
      <c r="K9391">
        <v>9</v>
      </c>
      <c r="L9391">
        <v>2</v>
      </c>
      <c r="M9391">
        <v>0</v>
      </c>
      <c r="N9391">
        <v>0</v>
      </c>
      <c r="O9391">
        <v>0</v>
      </c>
      <c r="P9391">
        <v>0</v>
      </c>
      <c r="Q9391">
        <v>0</v>
      </c>
    </row>
    <row r="9392" spans="1:17" x14ac:dyDescent="0.25">
      <c r="A9392" t="s">
        <v>25681</v>
      </c>
      <c r="B9392" t="s">
        <v>72</v>
      </c>
      <c r="C9392" t="s">
        <v>176</v>
      </c>
      <c r="D9392" t="s">
        <v>526</v>
      </c>
      <c r="E9392" t="s">
        <v>21471</v>
      </c>
      <c r="F9392" t="s">
        <v>4242</v>
      </c>
      <c r="G9392">
        <v>0</v>
      </c>
      <c r="H9392">
        <v>0</v>
      </c>
      <c r="I9392">
        <v>0</v>
      </c>
      <c r="J9392">
        <v>0</v>
      </c>
      <c r="K9392">
        <v>0</v>
      </c>
      <c r="L9392">
        <v>0</v>
      </c>
      <c r="M9392">
        <v>101</v>
      </c>
      <c r="N9392">
        <v>0</v>
      </c>
      <c r="O9392">
        <v>0</v>
      </c>
      <c r="P9392">
        <v>0</v>
      </c>
      <c r="Q9392">
        <v>0</v>
      </c>
    </row>
    <row r="9393" spans="1:17" x14ac:dyDescent="0.25">
      <c r="A9393" t="s">
        <v>25682</v>
      </c>
      <c r="B9393" t="s">
        <v>72</v>
      </c>
      <c r="C9393" t="s">
        <v>176</v>
      </c>
      <c r="D9393" t="s">
        <v>526</v>
      </c>
      <c r="E9393" t="s">
        <v>21471</v>
      </c>
      <c r="F9393" t="s">
        <v>399</v>
      </c>
      <c r="G9393">
        <v>0</v>
      </c>
      <c r="H9393">
        <v>101</v>
      </c>
      <c r="I9393">
        <v>8</v>
      </c>
      <c r="J9393">
        <v>85</v>
      </c>
      <c r="K9393">
        <v>6</v>
      </c>
      <c r="L9393">
        <v>2</v>
      </c>
      <c r="M9393">
        <v>0</v>
      </c>
      <c r="N9393">
        <v>0</v>
      </c>
      <c r="O9393">
        <v>0</v>
      </c>
      <c r="P9393">
        <v>0</v>
      </c>
      <c r="Q9393">
        <v>0</v>
      </c>
    </row>
    <row r="9394" spans="1:17" x14ac:dyDescent="0.25">
      <c r="A9394" t="s">
        <v>25683</v>
      </c>
      <c r="B9394" t="s">
        <v>72</v>
      </c>
      <c r="C9394" t="s">
        <v>176</v>
      </c>
      <c r="D9394" t="s">
        <v>526</v>
      </c>
      <c r="E9394" t="s">
        <v>21471</v>
      </c>
      <c r="F9394" t="s">
        <v>4245</v>
      </c>
      <c r="G9394">
        <v>0</v>
      </c>
      <c r="H9394">
        <v>0</v>
      </c>
      <c r="I9394">
        <v>0</v>
      </c>
      <c r="J9394">
        <v>0</v>
      </c>
      <c r="K9394">
        <v>0</v>
      </c>
      <c r="L9394">
        <v>0</v>
      </c>
      <c r="M9394">
        <v>101</v>
      </c>
      <c r="N9394">
        <v>0</v>
      </c>
      <c r="O9394">
        <v>0</v>
      </c>
      <c r="P9394">
        <v>0</v>
      </c>
      <c r="Q9394">
        <v>0</v>
      </c>
    </row>
    <row r="9395" spans="1:17" x14ac:dyDescent="0.25">
      <c r="A9395" t="s">
        <v>25684</v>
      </c>
      <c r="B9395" t="s">
        <v>72</v>
      </c>
      <c r="C9395" t="s">
        <v>176</v>
      </c>
      <c r="D9395" t="s">
        <v>526</v>
      </c>
      <c r="E9395" t="s">
        <v>21471</v>
      </c>
      <c r="F9395" t="s">
        <v>394</v>
      </c>
      <c r="G9395">
        <v>0</v>
      </c>
      <c r="H9395">
        <v>0</v>
      </c>
      <c r="I9395">
        <v>0</v>
      </c>
      <c r="J9395">
        <v>0</v>
      </c>
      <c r="K9395">
        <v>0</v>
      </c>
      <c r="L9395">
        <v>0</v>
      </c>
      <c r="M9395">
        <v>0</v>
      </c>
      <c r="N9395">
        <v>85</v>
      </c>
      <c r="O9395">
        <v>82</v>
      </c>
      <c r="P9395">
        <v>3</v>
      </c>
      <c r="Q9395">
        <v>0</v>
      </c>
    </row>
    <row r="9396" spans="1:17" x14ac:dyDescent="0.25">
      <c r="A9396" t="s">
        <v>25685</v>
      </c>
      <c r="B9396" t="s">
        <v>72</v>
      </c>
      <c r="C9396" t="s">
        <v>176</v>
      </c>
      <c r="D9396" t="s">
        <v>526</v>
      </c>
      <c r="E9396" t="s">
        <v>21471</v>
      </c>
      <c r="F9396" t="s">
        <v>395</v>
      </c>
      <c r="G9396">
        <v>0</v>
      </c>
      <c r="H9396">
        <v>0</v>
      </c>
      <c r="I9396">
        <v>0</v>
      </c>
      <c r="J9396">
        <v>0</v>
      </c>
      <c r="K9396">
        <v>0</v>
      </c>
      <c r="L9396">
        <v>0</v>
      </c>
      <c r="M9396">
        <v>0</v>
      </c>
      <c r="N9396">
        <v>73</v>
      </c>
      <c r="O9396">
        <v>71</v>
      </c>
      <c r="P9396">
        <v>2</v>
      </c>
      <c r="Q9396">
        <v>0</v>
      </c>
    </row>
    <row r="9397" spans="1:17" x14ac:dyDescent="0.25">
      <c r="A9397" t="s">
        <v>25686</v>
      </c>
      <c r="B9397" t="s">
        <v>72</v>
      </c>
      <c r="C9397" t="s">
        <v>176</v>
      </c>
      <c r="D9397" t="s">
        <v>526</v>
      </c>
      <c r="E9397" t="s">
        <v>21471</v>
      </c>
      <c r="F9397" t="s">
        <v>525</v>
      </c>
      <c r="G9397">
        <v>101</v>
      </c>
      <c r="H9397">
        <v>0</v>
      </c>
      <c r="I9397">
        <v>0</v>
      </c>
      <c r="J9397">
        <v>0</v>
      </c>
      <c r="K9397">
        <v>0</v>
      </c>
      <c r="L9397">
        <v>0</v>
      </c>
      <c r="M9397">
        <v>0</v>
      </c>
      <c r="N9397">
        <v>0</v>
      </c>
      <c r="O9397">
        <v>0</v>
      </c>
      <c r="P9397">
        <v>0</v>
      </c>
      <c r="Q9397">
        <v>0</v>
      </c>
    </row>
    <row r="9398" spans="1:17" x14ac:dyDescent="0.25">
      <c r="A9398" t="s">
        <v>13730</v>
      </c>
      <c r="B9398" t="s">
        <v>72</v>
      </c>
      <c r="C9398" t="s">
        <v>176</v>
      </c>
      <c r="D9398" t="s">
        <v>527</v>
      </c>
      <c r="E9398" t="s">
        <v>563</v>
      </c>
      <c r="F9398" t="s">
        <v>528</v>
      </c>
      <c r="G9398">
        <v>0</v>
      </c>
      <c r="H9398">
        <v>0</v>
      </c>
      <c r="I9398">
        <v>0</v>
      </c>
      <c r="J9398">
        <v>0</v>
      </c>
      <c r="K9398">
        <v>0</v>
      </c>
      <c r="L9398">
        <v>0</v>
      </c>
      <c r="M9398">
        <v>0</v>
      </c>
      <c r="N9398">
        <v>4</v>
      </c>
      <c r="O9398">
        <v>3</v>
      </c>
      <c r="P9398">
        <v>1</v>
      </c>
      <c r="Q9398">
        <v>0</v>
      </c>
    </row>
    <row r="9399" spans="1:17" x14ac:dyDescent="0.25">
      <c r="A9399" t="s">
        <v>13731</v>
      </c>
      <c r="B9399" t="s">
        <v>72</v>
      </c>
      <c r="C9399" t="s">
        <v>176</v>
      </c>
      <c r="D9399" t="s">
        <v>527</v>
      </c>
      <c r="E9399" t="s">
        <v>563</v>
      </c>
      <c r="F9399" t="s">
        <v>525</v>
      </c>
      <c r="G9399">
        <v>4</v>
      </c>
      <c r="H9399">
        <v>0</v>
      </c>
      <c r="I9399">
        <v>0</v>
      </c>
      <c r="J9399">
        <v>0</v>
      </c>
      <c r="K9399">
        <v>0</v>
      </c>
      <c r="L9399">
        <v>0</v>
      </c>
      <c r="M9399">
        <v>0</v>
      </c>
      <c r="N9399">
        <v>0</v>
      </c>
      <c r="O9399">
        <v>0</v>
      </c>
      <c r="P9399">
        <v>0</v>
      </c>
      <c r="Q9399">
        <v>0</v>
      </c>
    </row>
    <row r="9400" spans="1:17" x14ac:dyDescent="0.25">
      <c r="A9400" t="s">
        <v>25687</v>
      </c>
      <c r="B9400" t="s">
        <v>72</v>
      </c>
      <c r="C9400" t="s">
        <v>176</v>
      </c>
      <c r="D9400" t="s">
        <v>527</v>
      </c>
      <c r="E9400" t="s">
        <v>21471</v>
      </c>
      <c r="F9400" t="s">
        <v>528</v>
      </c>
      <c r="G9400">
        <v>0</v>
      </c>
      <c r="H9400">
        <v>0</v>
      </c>
      <c r="I9400">
        <v>0</v>
      </c>
      <c r="J9400">
        <v>0</v>
      </c>
      <c r="K9400">
        <v>0</v>
      </c>
      <c r="L9400">
        <v>0</v>
      </c>
      <c r="M9400">
        <v>0</v>
      </c>
      <c r="N9400">
        <v>2</v>
      </c>
      <c r="O9400">
        <v>2</v>
      </c>
      <c r="P9400">
        <v>0</v>
      </c>
      <c r="Q9400">
        <v>0</v>
      </c>
    </row>
    <row r="9401" spans="1:17" x14ac:dyDescent="0.25">
      <c r="A9401" t="s">
        <v>25688</v>
      </c>
      <c r="B9401" t="s">
        <v>72</v>
      </c>
      <c r="C9401" t="s">
        <v>176</v>
      </c>
      <c r="D9401" t="s">
        <v>527</v>
      </c>
      <c r="E9401" t="s">
        <v>21471</v>
      </c>
      <c r="F9401" t="s">
        <v>525</v>
      </c>
      <c r="G9401">
        <v>2</v>
      </c>
      <c r="H9401">
        <v>0</v>
      </c>
      <c r="I9401">
        <v>0</v>
      </c>
      <c r="J9401">
        <v>0</v>
      </c>
      <c r="K9401">
        <v>0</v>
      </c>
      <c r="L9401">
        <v>0</v>
      </c>
      <c r="M9401">
        <v>0</v>
      </c>
      <c r="N9401">
        <v>0</v>
      </c>
      <c r="O9401">
        <v>0</v>
      </c>
      <c r="P9401">
        <v>0</v>
      </c>
      <c r="Q9401">
        <v>0</v>
      </c>
    </row>
    <row r="9402" spans="1:17" x14ac:dyDescent="0.25">
      <c r="A9402" t="s">
        <v>13732</v>
      </c>
      <c r="B9402" t="s">
        <v>72</v>
      </c>
      <c r="C9402" t="s">
        <v>176</v>
      </c>
      <c r="D9402" t="s">
        <v>12971</v>
      </c>
      <c r="E9402" t="s">
        <v>563</v>
      </c>
      <c r="F9402" t="s">
        <v>525</v>
      </c>
      <c r="G9402">
        <v>6</v>
      </c>
      <c r="H9402">
        <v>0</v>
      </c>
      <c r="I9402">
        <v>0</v>
      </c>
      <c r="J9402">
        <v>0</v>
      </c>
      <c r="K9402">
        <v>0</v>
      </c>
      <c r="L9402">
        <v>0</v>
      </c>
      <c r="M9402">
        <v>0</v>
      </c>
      <c r="N9402">
        <v>0</v>
      </c>
      <c r="O9402">
        <v>0</v>
      </c>
      <c r="P9402">
        <v>0</v>
      </c>
      <c r="Q9402">
        <v>0</v>
      </c>
    </row>
    <row r="9403" spans="1:17" x14ac:dyDescent="0.25">
      <c r="A9403" t="s">
        <v>25689</v>
      </c>
      <c r="B9403" t="s">
        <v>72</v>
      </c>
      <c r="C9403" t="s">
        <v>176</v>
      </c>
      <c r="D9403" t="s">
        <v>12971</v>
      </c>
      <c r="E9403" t="s">
        <v>21471</v>
      </c>
      <c r="F9403" t="s">
        <v>525</v>
      </c>
      <c r="G9403">
        <v>6</v>
      </c>
      <c r="H9403">
        <v>0</v>
      </c>
      <c r="I9403">
        <v>0</v>
      </c>
      <c r="J9403">
        <v>0</v>
      </c>
      <c r="K9403">
        <v>0</v>
      </c>
      <c r="L9403">
        <v>0</v>
      </c>
      <c r="M9403">
        <v>0</v>
      </c>
      <c r="N9403">
        <v>0</v>
      </c>
      <c r="O9403">
        <v>0</v>
      </c>
      <c r="P9403">
        <v>0</v>
      </c>
      <c r="Q9403">
        <v>0</v>
      </c>
    </row>
    <row r="9404" spans="1:17" x14ac:dyDescent="0.25">
      <c r="A9404" t="s">
        <v>13733</v>
      </c>
      <c r="B9404" t="s">
        <v>72</v>
      </c>
      <c r="C9404" t="s">
        <v>177</v>
      </c>
      <c r="D9404" t="s">
        <v>529</v>
      </c>
      <c r="E9404" t="s">
        <v>563</v>
      </c>
      <c r="F9404" t="s">
        <v>525</v>
      </c>
      <c r="G9404">
        <v>1</v>
      </c>
      <c r="H9404">
        <v>0</v>
      </c>
      <c r="I9404">
        <v>0</v>
      </c>
      <c r="J9404">
        <v>0</v>
      </c>
      <c r="K9404">
        <v>0</v>
      </c>
      <c r="L9404">
        <v>0</v>
      </c>
      <c r="M9404">
        <v>0</v>
      </c>
      <c r="N9404">
        <v>0</v>
      </c>
      <c r="O9404">
        <v>0</v>
      </c>
      <c r="P9404">
        <v>0</v>
      </c>
      <c r="Q9404">
        <v>0</v>
      </c>
    </row>
    <row r="9405" spans="1:17" x14ac:dyDescent="0.25">
      <c r="A9405" t="s">
        <v>25690</v>
      </c>
      <c r="B9405" t="s">
        <v>72</v>
      </c>
      <c r="C9405" t="s">
        <v>177</v>
      </c>
      <c r="D9405" t="s">
        <v>529</v>
      </c>
      <c r="E9405" t="s">
        <v>21471</v>
      </c>
      <c r="F9405" t="s">
        <v>525</v>
      </c>
      <c r="G9405">
        <v>3</v>
      </c>
      <c r="H9405">
        <v>0</v>
      </c>
      <c r="I9405">
        <v>0</v>
      </c>
      <c r="J9405">
        <v>0</v>
      </c>
      <c r="K9405">
        <v>0</v>
      </c>
      <c r="L9405">
        <v>0</v>
      </c>
      <c r="M9405">
        <v>0</v>
      </c>
      <c r="N9405">
        <v>0</v>
      </c>
      <c r="O9405">
        <v>0</v>
      </c>
      <c r="P9405">
        <v>0</v>
      </c>
      <c r="Q9405">
        <v>0</v>
      </c>
    </row>
    <row r="9406" spans="1:17" x14ac:dyDescent="0.25">
      <c r="A9406" t="s">
        <v>13734</v>
      </c>
      <c r="B9406" t="s">
        <v>72</v>
      </c>
      <c r="C9406" t="s">
        <v>177</v>
      </c>
      <c r="D9406" t="s">
        <v>526</v>
      </c>
      <c r="E9406" t="s">
        <v>563</v>
      </c>
      <c r="F9406" t="s">
        <v>396</v>
      </c>
      <c r="G9406">
        <v>0</v>
      </c>
      <c r="H9406">
        <v>10</v>
      </c>
      <c r="I9406">
        <v>2</v>
      </c>
      <c r="J9406">
        <v>8</v>
      </c>
      <c r="K9406">
        <v>0</v>
      </c>
      <c r="L9406">
        <v>0</v>
      </c>
      <c r="M9406">
        <v>0</v>
      </c>
      <c r="N9406">
        <v>0</v>
      </c>
      <c r="O9406">
        <v>0</v>
      </c>
      <c r="P9406">
        <v>0</v>
      </c>
      <c r="Q9406">
        <v>0</v>
      </c>
    </row>
    <row r="9407" spans="1:17" x14ac:dyDescent="0.25">
      <c r="A9407" t="s">
        <v>13735</v>
      </c>
      <c r="B9407" t="s">
        <v>72</v>
      </c>
      <c r="C9407" t="s">
        <v>177</v>
      </c>
      <c r="D9407" t="s">
        <v>526</v>
      </c>
      <c r="E9407" t="s">
        <v>563</v>
      </c>
      <c r="F9407" t="s">
        <v>4236</v>
      </c>
      <c r="G9407">
        <v>0</v>
      </c>
      <c r="H9407">
        <v>10</v>
      </c>
      <c r="I9407">
        <v>2</v>
      </c>
      <c r="J9407">
        <v>8</v>
      </c>
      <c r="K9407">
        <v>0</v>
      </c>
      <c r="L9407">
        <v>0</v>
      </c>
      <c r="M9407">
        <v>0</v>
      </c>
      <c r="N9407">
        <v>0</v>
      </c>
      <c r="O9407">
        <v>0</v>
      </c>
      <c r="P9407">
        <v>0</v>
      </c>
      <c r="Q9407">
        <v>0</v>
      </c>
    </row>
    <row r="9408" spans="1:17" x14ac:dyDescent="0.25">
      <c r="A9408" t="s">
        <v>13736</v>
      </c>
      <c r="B9408" t="s">
        <v>72</v>
      </c>
      <c r="C9408" t="s">
        <v>177</v>
      </c>
      <c r="D9408" t="s">
        <v>526</v>
      </c>
      <c r="E9408" t="s">
        <v>563</v>
      </c>
      <c r="F9408" t="s">
        <v>4238</v>
      </c>
      <c r="G9408">
        <v>0</v>
      </c>
      <c r="H9408">
        <v>0</v>
      </c>
      <c r="I9408">
        <v>0</v>
      </c>
      <c r="J9408">
        <v>0</v>
      </c>
      <c r="K9408">
        <v>0</v>
      </c>
      <c r="L9408">
        <v>0</v>
      </c>
      <c r="M9408">
        <v>10</v>
      </c>
      <c r="N9408">
        <v>0</v>
      </c>
      <c r="O9408">
        <v>0</v>
      </c>
      <c r="P9408">
        <v>0</v>
      </c>
      <c r="Q9408">
        <v>0</v>
      </c>
    </row>
    <row r="9409" spans="1:17" x14ac:dyDescent="0.25">
      <c r="A9409" t="s">
        <v>13737</v>
      </c>
      <c r="B9409" t="s">
        <v>72</v>
      </c>
      <c r="C9409" t="s">
        <v>177</v>
      </c>
      <c r="D9409" t="s">
        <v>526</v>
      </c>
      <c r="E9409" t="s">
        <v>563</v>
      </c>
      <c r="F9409" t="s">
        <v>397</v>
      </c>
      <c r="G9409">
        <v>0</v>
      </c>
      <c r="H9409">
        <v>10</v>
      </c>
      <c r="I9409">
        <v>2</v>
      </c>
      <c r="J9409">
        <v>8</v>
      </c>
      <c r="K9409">
        <v>0</v>
      </c>
      <c r="L9409">
        <v>0</v>
      </c>
      <c r="M9409">
        <v>0</v>
      </c>
      <c r="N9409">
        <v>0</v>
      </c>
      <c r="O9409">
        <v>0</v>
      </c>
      <c r="P9409">
        <v>0</v>
      </c>
      <c r="Q9409">
        <v>0</v>
      </c>
    </row>
    <row r="9410" spans="1:17" x14ac:dyDescent="0.25">
      <c r="A9410" t="s">
        <v>13738</v>
      </c>
      <c r="B9410" t="s">
        <v>72</v>
      </c>
      <c r="C9410" t="s">
        <v>177</v>
      </c>
      <c r="D9410" t="s">
        <v>526</v>
      </c>
      <c r="E9410" t="s">
        <v>563</v>
      </c>
      <c r="F9410" t="s">
        <v>398</v>
      </c>
      <c r="G9410">
        <v>0</v>
      </c>
      <c r="H9410">
        <v>10</v>
      </c>
      <c r="I9410">
        <v>2</v>
      </c>
      <c r="J9410">
        <v>8</v>
      </c>
      <c r="K9410">
        <v>0</v>
      </c>
      <c r="L9410">
        <v>0</v>
      </c>
      <c r="M9410">
        <v>0</v>
      </c>
      <c r="N9410">
        <v>0</v>
      </c>
      <c r="O9410">
        <v>0</v>
      </c>
      <c r="P9410">
        <v>0</v>
      </c>
      <c r="Q9410">
        <v>0</v>
      </c>
    </row>
    <row r="9411" spans="1:17" x14ac:dyDescent="0.25">
      <c r="A9411" t="s">
        <v>13739</v>
      </c>
      <c r="B9411" t="s">
        <v>72</v>
      </c>
      <c r="C9411" t="s">
        <v>177</v>
      </c>
      <c r="D9411" t="s">
        <v>526</v>
      </c>
      <c r="E9411" t="s">
        <v>563</v>
      </c>
      <c r="F9411" t="s">
        <v>4242</v>
      </c>
      <c r="G9411">
        <v>0</v>
      </c>
      <c r="H9411">
        <v>0</v>
      </c>
      <c r="I9411">
        <v>0</v>
      </c>
      <c r="J9411">
        <v>0</v>
      </c>
      <c r="K9411">
        <v>0</v>
      </c>
      <c r="L9411">
        <v>0</v>
      </c>
      <c r="M9411">
        <v>10</v>
      </c>
      <c r="N9411">
        <v>0</v>
      </c>
      <c r="O9411">
        <v>0</v>
      </c>
      <c r="P9411">
        <v>0</v>
      </c>
      <c r="Q9411">
        <v>0</v>
      </c>
    </row>
    <row r="9412" spans="1:17" x14ac:dyDescent="0.25">
      <c r="A9412" t="s">
        <v>13740</v>
      </c>
      <c r="B9412" t="s">
        <v>72</v>
      </c>
      <c r="C9412" t="s">
        <v>177</v>
      </c>
      <c r="D9412" t="s">
        <v>526</v>
      </c>
      <c r="E9412" t="s">
        <v>563</v>
      </c>
      <c r="F9412" t="s">
        <v>399</v>
      </c>
      <c r="G9412">
        <v>0</v>
      </c>
      <c r="H9412">
        <v>10</v>
      </c>
      <c r="I9412">
        <v>2</v>
      </c>
      <c r="J9412">
        <v>8</v>
      </c>
      <c r="K9412">
        <v>0</v>
      </c>
      <c r="L9412">
        <v>0</v>
      </c>
      <c r="M9412">
        <v>0</v>
      </c>
      <c r="N9412">
        <v>0</v>
      </c>
      <c r="O9412">
        <v>0</v>
      </c>
      <c r="P9412">
        <v>0</v>
      </c>
      <c r="Q9412">
        <v>0</v>
      </c>
    </row>
    <row r="9413" spans="1:17" x14ac:dyDescent="0.25">
      <c r="A9413" t="s">
        <v>13741</v>
      </c>
      <c r="B9413" t="s">
        <v>72</v>
      </c>
      <c r="C9413" t="s">
        <v>177</v>
      </c>
      <c r="D9413" t="s">
        <v>526</v>
      </c>
      <c r="E9413" t="s">
        <v>563</v>
      </c>
      <c r="F9413" t="s">
        <v>4245</v>
      </c>
      <c r="G9413">
        <v>0</v>
      </c>
      <c r="H9413">
        <v>0</v>
      </c>
      <c r="I9413">
        <v>0</v>
      </c>
      <c r="J9413">
        <v>0</v>
      </c>
      <c r="K9413">
        <v>0</v>
      </c>
      <c r="L9413">
        <v>0</v>
      </c>
      <c r="M9413">
        <v>10</v>
      </c>
      <c r="N9413">
        <v>0</v>
      </c>
      <c r="O9413">
        <v>0</v>
      </c>
      <c r="P9413">
        <v>0</v>
      </c>
      <c r="Q9413">
        <v>0</v>
      </c>
    </row>
    <row r="9414" spans="1:17" x14ac:dyDescent="0.25">
      <c r="A9414" t="s">
        <v>13742</v>
      </c>
      <c r="B9414" t="s">
        <v>72</v>
      </c>
      <c r="C9414" t="s">
        <v>177</v>
      </c>
      <c r="D9414" t="s">
        <v>526</v>
      </c>
      <c r="E9414" t="s">
        <v>563</v>
      </c>
      <c r="F9414" t="s">
        <v>394</v>
      </c>
      <c r="G9414">
        <v>0</v>
      </c>
      <c r="H9414">
        <v>0</v>
      </c>
      <c r="I9414">
        <v>0</v>
      </c>
      <c r="J9414">
        <v>0</v>
      </c>
      <c r="K9414">
        <v>0</v>
      </c>
      <c r="L9414">
        <v>0</v>
      </c>
      <c r="M9414">
        <v>0</v>
      </c>
      <c r="N9414">
        <v>8</v>
      </c>
      <c r="O9414">
        <v>8</v>
      </c>
      <c r="P9414">
        <v>0</v>
      </c>
      <c r="Q9414">
        <v>0</v>
      </c>
    </row>
    <row r="9415" spans="1:17" x14ac:dyDescent="0.25">
      <c r="A9415" t="s">
        <v>25691</v>
      </c>
      <c r="B9415" t="s">
        <v>75</v>
      </c>
      <c r="C9415" t="s">
        <v>97</v>
      </c>
      <c r="D9415" t="s">
        <v>526</v>
      </c>
      <c r="E9415" t="s">
        <v>21471</v>
      </c>
      <c r="F9415" t="s">
        <v>4238</v>
      </c>
      <c r="G9415">
        <v>0</v>
      </c>
      <c r="H9415">
        <v>0</v>
      </c>
      <c r="I9415">
        <v>0</v>
      </c>
      <c r="J9415">
        <v>0</v>
      </c>
      <c r="K9415">
        <v>0</v>
      </c>
      <c r="L9415">
        <v>0</v>
      </c>
      <c r="M9415">
        <v>1</v>
      </c>
      <c r="N9415">
        <v>0</v>
      </c>
      <c r="O9415">
        <v>0</v>
      </c>
      <c r="P9415">
        <v>0</v>
      </c>
      <c r="Q9415">
        <v>0</v>
      </c>
    </row>
    <row r="9416" spans="1:17" x14ac:dyDescent="0.25">
      <c r="A9416" t="s">
        <v>25692</v>
      </c>
      <c r="B9416" t="s">
        <v>75</v>
      </c>
      <c r="C9416" t="s">
        <v>97</v>
      </c>
      <c r="D9416" t="s">
        <v>526</v>
      </c>
      <c r="E9416" t="s">
        <v>21471</v>
      </c>
      <c r="F9416" t="s">
        <v>397</v>
      </c>
      <c r="G9416">
        <v>0</v>
      </c>
      <c r="H9416">
        <v>1</v>
      </c>
      <c r="I9416">
        <v>1</v>
      </c>
      <c r="J9416">
        <v>0</v>
      </c>
      <c r="K9416">
        <v>0</v>
      </c>
      <c r="L9416">
        <v>0</v>
      </c>
      <c r="M9416">
        <v>0</v>
      </c>
      <c r="N9416">
        <v>0</v>
      </c>
      <c r="O9416">
        <v>0</v>
      </c>
      <c r="P9416">
        <v>0</v>
      </c>
      <c r="Q9416">
        <v>0</v>
      </c>
    </row>
    <row r="9417" spans="1:17" x14ac:dyDescent="0.25">
      <c r="A9417" t="s">
        <v>25693</v>
      </c>
      <c r="B9417" t="s">
        <v>75</v>
      </c>
      <c r="C9417" t="s">
        <v>97</v>
      </c>
      <c r="D9417" t="s">
        <v>526</v>
      </c>
      <c r="E9417" t="s">
        <v>21471</v>
      </c>
      <c r="F9417" t="s">
        <v>398</v>
      </c>
      <c r="G9417">
        <v>0</v>
      </c>
      <c r="H9417">
        <v>1</v>
      </c>
      <c r="I9417">
        <v>1</v>
      </c>
      <c r="J9417">
        <v>0</v>
      </c>
      <c r="K9417">
        <v>0</v>
      </c>
      <c r="L9417">
        <v>0</v>
      </c>
      <c r="M9417">
        <v>0</v>
      </c>
      <c r="N9417">
        <v>0</v>
      </c>
      <c r="O9417">
        <v>0</v>
      </c>
      <c r="P9417">
        <v>0</v>
      </c>
      <c r="Q9417">
        <v>0</v>
      </c>
    </row>
    <row r="9418" spans="1:17" x14ac:dyDescent="0.25">
      <c r="A9418" t="s">
        <v>25694</v>
      </c>
      <c r="B9418" t="s">
        <v>75</v>
      </c>
      <c r="C9418" t="s">
        <v>97</v>
      </c>
      <c r="D9418" t="s">
        <v>526</v>
      </c>
      <c r="E9418" t="s">
        <v>21471</v>
      </c>
      <c r="F9418" t="s">
        <v>4242</v>
      </c>
      <c r="G9418">
        <v>0</v>
      </c>
      <c r="H9418">
        <v>0</v>
      </c>
      <c r="I9418">
        <v>0</v>
      </c>
      <c r="J9418">
        <v>0</v>
      </c>
      <c r="K9418">
        <v>0</v>
      </c>
      <c r="L9418">
        <v>0</v>
      </c>
      <c r="M9418">
        <v>1</v>
      </c>
      <c r="N9418">
        <v>0</v>
      </c>
      <c r="O9418">
        <v>0</v>
      </c>
      <c r="P9418">
        <v>0</v>
      </c>
      <c r="Q9418">
        <v>0</v>
      </c>
    </row>
    <row r="9419" spans="1:17" x14ac:dyDescent="0.25">
      <c r="A9419" t="s">
        <v>25695</v>
      </c>
      <c r="B9419" t="s">
        <v>75</v>
      </c>
      <c r="C9419" t="s">
        <v>97</v>
      </c>
      <c r="D9419" t="s">
        <v>526</v>
      </c>
      <c r="E9419" t="s">
        <v>21471</v>
      </c>
      <c r="F9419" t="s">
        <v>399</v>
      </c>
      <c r="G9419">
        <v>0</v>
      </c>
      <c r="H9419">
        <v>1</v>
      </c>
      <c r="I9419">
        <v>1</v>
      </c>
      <c r="J9419">
        <v>0</v>
      </c>
      <c r="K9419">
        <v>0</v>
      </c>
      <c r="L9419">
        <v>0</v>
      </c>
      <c r="M9419">
        <v>0</v>
      </c>
      <c r="N9419">
        <v>0</v>
      </c>
      <c r="O9419">
        <v>0</v>
      </c>
      <c r="P9419">
        <v>0</v>
      </c>
      <c r="Q9419">
        <v>0</v>
      </c>
    </row>
    <row r="9420" spans="1:17" x14ac:dyDescent="0.25">
      <c r="A9420" t="s">
        <v>14081</v>
      </c>
      <c r="B9420" t="s">
        <v>74</v>
      </c>
      <c r="C9420" t="s">
        <v>211</v>
      </c>
      <c r="D9420" t="s">
        <v>526</v>
      </c>
      <c r="E9420" t="s">
        <v>563</v>
      </c>
      <c r="F9420" t="s">
        <v>4242</v>
      </c>
      <c r="G9420">
        <v>0</v>
      </c>
      <c r="H9420">
        <v>0</v>
      </c>
      <c r="I9420">
        <v>0</v>
      </c>
      <c r="J9420">
        <v>0</v>
      </c>
      <c r="K9420">
        <v>0</v>
      </c>
      <c r="L9420">
        <v>0</v>
      </c>
      <c r="M9420">
        <v>11</v>
      </c>
      <c r="N9420">
        <v>0</v>
      </c>
      <c r="O9420">
        <v>0</v>
      </c>
      <c r="P9420">
        <v>0</v>
      </c>
      <c r="Q9420">
        <v>0</v>
      </c>
    </row>
    <row r="9421" spans="1:17" x14ac:dyDescent="0.25">
      <c r="A9421" t="s">
        <v>14082</v>
      </c>
      <c r="B9421" t="s">
        <v>74</v>
      </c>
      <c r="C9421" t="s">
        <v>211</v>
      </c>
      <c r="D9421" t="s">
        <v>526</v>
      </c>
      <c r="E9421" t="s">
        <v>563</v>
      </c>
      <c r="F9421" t="s">
        <v>399</v>
      </c>
      <c r="G9421">
        <v>0</v>
      </c>
      <c r="H9421">
        <v>11</v>
      </c>
      <c r="I9421">
        <v>1</v>
      </c>
      <c r="J9421">
        <v>7</v>
      </c>
      <c r="K9421">
        <v>2</v>
      </c>
      <c r="L9421">
        <v>1</v>
      </c>
      <c r="M9421">
        <v>0</v>
      </c>
      <c r="N9421">
        <v>0</v>
      </c>
      <c r="O9421">
        <v>0</v>
      </c>
      <c r="P9421">
        <v>0</v>
      </c>
      <c r="Q9421">
        <v>0</v>
      </c>
    </row>
    <row r="9422" spans="1:17" x14ac:dyDescent="0.25">
      <c r="A9422" t="s">
        <v>14083</v>
      </c>
      <c r="B9422" t="s">
        <v>74</v>
      </c>
      <c r="C9422" t="s">
        <v>211</v>
      </c>
      <c r="D9422" t="s">
        <v>526</v>
      </c>
      <c r="E9422" t="s">
        <v>563</v>
      </c>
      <c r="F9422" t="s">
        <v>4245</v>
      </c>
      <c r="G9422">
        <v>0</v>
      </c>
      <c r="H9422">
        <v>0</v>
      </c>
      <c r="I9422">
        <v>0</v>
      </c>
      <c r="J9422">
        <v>0</v>
      </c>
      <c r="K9422">
        <v>0</v>
      </c>
      <c r="L9422">
        <v>0</v>
      </c>
      <c r="M9422">
        <v>11</v>
      </c>
      <c r="N9422">
        <v>0</v>
      </c>
      <c r="O9422">
        <v>0</v>
      </c>
      <c r="P9422">
        <v>0</v>
      </c>
      <c r="Q9422">
        <v>0</v>
      </c>
    </row>
    <row r="9423" spans="1:17" x14ac:dyDescent="0.25">
      <c r="A9423" t="s">
        <v>14084</v>
      </c>
      <c r="B9423" t="s">
        <v>74</v>
      </c>
      <c r="C9423" t="s">
        <v>211</v>
      </c>
      <c r="D9423" t="s">
        <v>526</v>
      </c>
      <c r="E9423" t="s">
        <v>563</v>
      </c>
      <c r="F9423" t="s">
        <v>394</v>
      </c>
      <c r="G9423">
        <v>0</v>
      </c>
      <c r="H9423">
        <v>0</v>
      </c>
      <c r="I9423">
        <v>0</v>
      </c>
      <c r="J9423">
        <v>0</v>
      </c>
      <c r="K9423">
        <v>0</v>
      </c>
      <c r="L9423">
        <v>0</v>
      </c>
      <c r="M9423">
        <v>0</v>
      </c>
      <c r="N9423">
        <v>9</v>
      </c>
      <c r="O9423">
        <v>8</v>
      </c>
      <c r="P9423">
        <v>0</v>
      </c>
      <c r="Q9423">
        <v>1</v>
      </c>
    </row>
    <row r="9424" spans="1:17" x14ac:dyDescent="0.25">
      <c r="A9424" t="s">
        <v>14085</v>
      </c>
      <c r="B9424" t="s">
        <v>74</v>
      </c>
      <c r="C9424" t="s">
        <v>211</v>
      </c>
      <c r="D9424" t="s">
        <v>526</v>
      </c>
      <c r="E9424" t="s">
        <v>563</v>
      </c>
      <c r="F9424" t="s">
        <v>395</v>
      </c>
      <c r="G9424">
        <v>0</v>
      </c>
      <c r="H9424">
        <v>0</v>
      </c>
      <c r="I9424">
        <v>0</v>
      </c>
      <c r="J9424">
        <v>0</v>
      </c>
      <c r="K9424">
        <v>0</v>
      </c>
      <c r="L9424">
        <v>0</v>
      </c>
      <c r="M9424">
        <v>0</v>
      </c>
      <c r="N9424">
        <v>9</v>
      </c>
      <c r="O9424">
        <v>8</v>
      </c>
      <c r="P9424">
        <v>0</v>
      </c>
      <c r="Q9424">
        <v>1</v>
      </c>
    </row>
    <row r="9425" spans="1:17" x14ac:dyDescent="0.25">
      <c r="A9425" t="s">
        <v>14086</v>
      </c>
      <c r="B9425" t="s">
        <v>74</v>
      </c>
      <c r="C9425" t="s">
        <v>211</v>
      </c>
      <c r="D9425" t="s">
        <v>526</v>
      </c>
      <c r="E9425" t="s">
        <v>563</v>
      </c>
      <c r="F9425" t="s">
        <v>525</v>
      </c>
      <c r="G9425">
        <v>11</v>
      </c>
      <c r="H9425">
        <v>0</v>
      </c>
      <c r="I9425">
        <v>0</v>
      </c>
      <c r="J9425">
        <v>0</v>
      </c>
      <c r="K9425">
        <v>0</v>
      </c>
      <c r="L9425">
        <v>0</v>
      </c>
      <c r="M9425">
        <v>0</v>
      </c>
      <c r="N9425">
        <v>0</v>
      </c>
      <c r="O9425">
        <v>0</v>
      </c>
      <c r="P9425">
        <v>0</v>
      </c>
      <c r="Q9425">
        <v>0</v>
      </c>
    </row>
    <row r="9426" spans="1:17" x14ac:dyDescent="0.25">
      <c r="A9426" t="s">
        <v>24142</v>
      </c>
      <c r="B9426" t="s">
        <v>74</v>
      </c>
      <c r="C9426" t="s">
        <v>211</v>
      </c>
      <c r="D9426" t="s">
        <v>526</v>
      </c>
      <c r="E9426" t="s">
        <v>21471</v>
      </c>
      <c r="F9426" t="s">
        <v>396</v>
      </c>
      <c r="G9426">
        <v>0</v>
      </c>
      <c r="H9426">
        <v>7</v>
      </c>
      <c r="I9426">
        <v>1</v>
      </c>
      <c r="J9426">
        <v>5</v>
      </c>
      <c r="K9426">
        <v>1</v>
      </c>
      <c r="L9426">
        <v>0</v>
      </c>
      <c r="M9426">
        <v>0</v>
      </c>
      <c r="N9426">
        <v>0</v>
      </c>
      <c r="O9426">
        <v>0</v>
      </c>
      <c r="P9426">
        <v>0</v>
      </c>
      <c r="Q9426">
        <v>0</v>
      </c>
    </row>
    <row r="9427" spans="1:17" x14ac:dyDescent="0.25">
      <c r="A9427" t="s">
        <v>24143</v>
      </c>
      <c r="B9427" t="s">
        <v>74</v>
      </c>
      <c r="C9427" t="s">
        <v>211</v>
      </c>
      <c r="D9427" t="s">
        <v>526</v>
      </c>
      <c r="E9427" t="s">
        <v>21471</v>
      </c>
      <c r="F9427" t="s">
        <v>4236</v>
      </c>
      <c r="G9427">
        <v>0</v>
      </c>
      <c r="H9427">
        <v>7</v>
      </c>
      <c r="I9427">
        <v>0</v>
      </c>
      <c r="J9427">
        <v>6</v>
      </c>
      <c r="K9427">
        <v>1</v>
      </c>
      <c r="L9427">
        <v>0</v>
      </c>
      <c r="M9427">
        <v>0</v>
      </c>
      <c r="N9427">
        <v>0</v>
      </c>
      <c r="O9427">
        <v>0</v>
      </c>
      <c r="P9427">
        <v>0</v>
      </c>
      <c r="Q9427">
        <v>0</v>
      </c>
    </row>
    <row r="9428" spans="1:17" x14ac:dyDescent="0.25">
      <c r="A9428" t="s">
        <v>24144</v>
      </c>
      <c r="B9428" t="s">
        <v>74</v>
      </c>
      <c r="C9428" t="s">
        <v>211</v>
      </c>
      <c r="D9428" t="s">
        <v>526</v>
      </c>
      <c r="E9428" t="s">
        <v>21471</v>
      </c>
      <c r="F9428" t="s">
        <v>4238</v>
      </c>
      <c r="G9428">
        <v>0</v>
      </c>
      <c r="H9428">
        <v>0</v>
      </c>
      <c r="I9428">
        <v>0</v>
      </c>
      <c r="J9428">
        <v>0</v>
      </c>
      <c r="K9428">
        <v>0</v>
      </c>
      <c r="L9428">
        <v>0</v>
      </c>
      <c r="M9428">
        <v>7</v>
      </c>
      <c r="N9428">
        <v>0</v>
      </c>
      <c r="O9428">
        <v>0</v>
      </c>
      <c r="P9428">
        <v>0</v>
      </c>
      <c r="Q9428">
        <v>0</v>
      </c>
    </row>
    <row r="9429" spans="1:17" x14ac:dyDescent="0.25">
      <c r="A9429" t="s">
        <v>24145</v>
      </c>
      <c r="B9429" t="s">
        <v>74</v>
      </c>
      <c r="C9429" t="s">
        <v>211</v>
      </c>
      <c r="D9429" t="s">
        <v>526</v>
      </c>
      <c r="E9429" t="s">
        <v>21471</v>
      </c>
      <c r="F9429" t="s">
        <v>397</v>
      </c>
      <c r="G9429">
        <v>0</v>
      </c>
      <c r="H9429">
        <v>7</v>
      </c>
      <c r="I9429">
        <v>0</v>
      </c>
      <c r="J9429">
        <v>6</v>
      </c>
      <c r="K9429">
        <v>1</v>
      </c>
      <c r="L9429">
        <v>0</v>
      </c>
      <c r="M9429">
        <v>0</v>
      </c>
      <c r="N9429">
        <v>0</v>
      </c>
      <c r="O9429">
        <v>0</v>
      </c>
      <c r="P9429">
        <v>0</v>
      </c>
      <c r="Q9429">
        <v>0</v>
      </c>
    </row>
    <row r="9430" spans="1:17" x14ac:dyDescent="0.25">
      <c r="A9430" t="s">
        <v>24146</v>
      </c>
      <c r="B9430" t="s">
        <v>74</v>
      </c>
      <c r="C9430" t="s">
        <v>211</v>
      </c>
      <c r="D9430" t="s">
        <v>526</v>
      </c>
      <c r="E9430" t="s">
        <v>21471</v>
      </c>
      <c r="F9430" t="s">
        <v>398</v>
      </c>
      <c r="G9430">
        <v>0</v>
      </c>
      <c r="H9430">
        <v>7</v>
      </c>
      <c r="I9430">
        <v>0</v>
      </c>
      <c r="J9430">
        <v>6</v>
      </c>
      <c r="K9430">
        <v>1</v>
      </c>
      <c r="L9430">
        <v>0</v>
      </c>
      <c r="M9430">
        <v>0</v>
      </c>
      <c r="N9430">
        <v>0</v>
      </c>
      <c r="O9430">
        <v>0</v>
      </c>
      <c r="P9430">
        <v>0</v>
      </c>
      <c r="Q9430">
        <v>0</v>
      </c>
    </row>
    <row r="9431" spans="1:17" x14ac:dyDescent="0.25">
      <c r="A9431" t="s">
        <v>24147</v>
      </c>
      <c r="B9431" t="s">
        <v>74</v>
      </c>
      <c r="C9431" t="s">
        <v>211</v>
      </c>
      <c r="D9431" t="s">
        <v>526</v>
      </c>
      <c r="E9431" t="s">
        <v>21471</v>
      </c>
      <c r="F9431" t="s">
        <v>4242</v>
      </c>
      <c r="G9431">
        <v>0</v>
      </c>
      <c r="H9431">
        <v>0</v>
      </c>
      <c r="I9431">
        <v>0</v>
      </c>
      <c r="J9431">
        <v>0</v>
      </c>
      <c r="K9431">
        <v>0</v>
      </c>
      <c r="L9431">
        <v>0</v>
      </c>
      <c r="M9431">
        <v>7</v>
      </c>
      <c r="N9431">
        <v>0</v>
      </c>
      <c r="O9431">
        <v>0</v>
      </c>
      <c r="P9431">
        <v>0</v>
      </c>
      <c r="Q9431">
        <v>0</v>
      </c>
    </row>
    <row r="9432" spans="1:17" x14ac:dyDescent="0.25">
      <c r="A9432" t="s">
        <v>24148</v>
      </c>
      <c r="B9432" t="s">
        <v>74</v>
      </c>
      <c r="C9432" t="s">
        <v>211</v>
      </c>
      <c r="D9432" t="s">
        <v>526</v>
      </c>
      <c r="E9432" t="s">
        <v>21471</v>
      </c>
      <c r="F9432" t="s">
        <v>399</v>
      </c>
      <c r="G9432">
        <v>0</v>
      </c>
      <c r="H9432">
        <v>7</v>
      </c>
      <c r="I9432">
        <v>0</v>
      </c>
      <c r="J9432">
        <v>6</v>
      </c>
      <c r="K9432">
        <v>1</v>
      </c>
      <c r="L9432">
        <v>0</v>
      </c>
      <c r="M9432">
        <v>0</v>
      </c>
      <c r="N9432">
        <v>0</v>
      </c>
      <c r="O9432">
        <v>0</v>
      </c>
      <c r="P9432">
        <v>0</v>
      </c>
      <c r="Q9432">
        <v>0</v>
      </c>
    </row>
    <row r="9433" spans="1:17" x14ac:dyDescent="0.25">
      <c r="A9433" t="s">
        <v>24149</v>
      </c>
      <c r="B9433" t="s">
        <v>74</v>
      </c>
      <c r="C9433" t="s">
        <v>211</v>
      </c>
      <c r="D9433" t="s">
        <v>526</v>
      </c>
      <c r="E9433" t="s">
        <v>21471</v>
      </c>
      <c r="F9433" t="s">
        <v>4245</v>
      </c>
      <c r="G9433">
        <v>0</v>
      </c>
      <c r="H9433">
        <v>0</v>
      </c>
      <c r="I9433">
        <v>0</v>
      </c>
      <c r="J9433">
        <v>0</v>
      </c>
      <c r="K9433">
        <v>0</v>
      </c>
      <c r="L9433">
        <v>0</v>
      </c>
      <c r="M9433">
        <v>7</v>
      </c>
      <c r="N9433">
        <v>0</v>
      </c>
      <c r="O9433">
        <v>0</v>
      </c>
      <c r="P9433">
        <v>0</v>
      </c>
      <c r="Q9433">
        <v>0</v>
      </c>
    </row>
    <row r="9434" spans="1:17" x14ac:dyDescent="0.25">
      <c r="A9434" t="s">
        <v>24150</v>
      </c>
      <c r="B9434" t="s">
        <v>74</v>
      </c>
      <c r="C9434" t="s">
        <v>211</v>
      </c>
      <c r="D9434" t="s">
        <v>526</v>
      </c>
      <c r="E9434" t="s">
        <v>21471</v>
      </c>
      <c r="F9434" t="s">
        <v>394</v>
      </c>
      <c r="G9434">
        <v>0</v>
      </c>
      <c r="H9434">
        <v>0</v>
      </c>
      <c r="I9434">
        <v>0</v>
      </c>
      <c r="J9434">
        <v>0</v>
      </c>
      <c r="K9434">
        <v>0</v>
      </c>
      <c r="L9434">
        <v>0</v>
      </c>
      <c r="M9434">
        <v>0</v>
      </c>
      <c r="N9434">
        <v>6</v>
      </c>
      <c r="O9434">
        <v>6</v>
      </c>
      <c r="P9434">
        <v>0</v>
      </c>
      <c r="Q9434">
        <v>0</v>
      </c>
    </row>
    <row r="9435" spans="1:17" x14ac:dyDescent="0.25">
      <c r="A9435" t="s">
        <v>24151</v>
      </c>
      <c r="B9435" t="s">
        <v>74</v>
      </c>
      <c r="C9435" t="s">
        <v>211</v>
      </c>
      <c r="D9435" t="s">
        <v>526</v>
      </c>
      <c r="E9435" t="s">
        <v>21471</v>
      </c>
      <c r="F9435" t="s">
        <v>395</v>
      </c>
      <c r="G9435">
        <v>0</v>
      </c>
      <c r="H9435">
        <v>0</v>
      </c>
      <c r="I9435">
        <v>0</v>
      </c>
      <c r="J9435">
        <v>0</v>
      </c>
      <c r="K9435">
        <v>0</v>
      </c>
      <c r="L9435">
        <v>0</v>
      </c>
      <c r="M9435">
        <v>0</v>
      </c>
      <c r="N9435">
        <v>5</v>
      </c>
      <c r="O9435">
        <v>5</v>
      </c>
      <c r="P9435">
        <v>0</v>
      </c>
      <c r="Q9435">
        <v>0</v>
      </c>
    </row>
    <row r="9436" spans="1:17" x14ac:dyDescent="0.25">
      <c r="A9436" t="s">
        <v>24152</v>
      </c>
      <c r="B9436" t="s">
        <v>74</v>
      </c>
      <c r="C9436" t="s">
        <v>211</v>
      </c>
      <c r="D9436" t="s">
        <v>526</v>
      </c>
      <c r="E9436" t="s">
        <v>21471</v>
      </c>
      <c r="F9436" t="s">
        <v>525</v>
      </c>
      <c r="G9436">
        <v>7</v>
      </c>
      <c r="H9436">
        <v>0</v>
      </c>
      <c r="I9436">
        <v>0</v>
      </c>
      <c r="J9436">
        <v>0</v>
      </c>
      <c r="K9436">
        <v>0</v>
      </c>
      <c r="L9436">
        <v>0</v>
      </c>
      <c r="M9436">
        <v>0</v>
      </c>
      <c r="N9436">
        <v>0</v>
      </c>
      <c r="O9436">
        <v>0</v>
      </c>
      <c r="P9436">
        <v>0</v>
      </c>
      <c r="Q9436">
        <v>0</v>
      </c>
    </row>
    <row r="9437" spans="1:17" x14ac:dyDescent="0.25">
      <c r="A9437" t="s">
        <v>13869</v>
      </c>
      <c r="B9437" t="s">
        <v>73</v>
      </c>
      <c r="C9437" t="s">
        <v>122</v>
      </c>
      <c r="D9437" t="s">
        <v>526</v>
      </c>
      <c r="E9437" t="s">
        <v>563</v>
      </c>
      <c r="F9437" t="s">
        <v>398</v>
      </c>
      <c r="G9437">
        <v>0</v>
      </c>
      <c r="H9437">
        <v>8</v>
      </c>
      <c r="I9437">
        <v>0</v>
      </c>
      <c r="J9437">
        <v>8</v>
      </c>
      <c r="K9437">
        <v>0</v>
      </c>
      <c r="L9437">
        <v>0</v>
      </c>
      <c r="M9437">
        <v>0</v>
      </c>
      <c r="N9437">
        <v>0</v>
      </c>
      <c r="O9437">
        <v>0</v>
      </c>
      <c r="P9437">
        <v>0</v>
      </c>
      <c r="Q9437">
        <v>0</v>
      </c>
    </row>
    <row r="9438" spans="1:17" x14ac:dyDescent="0.25">
      <c r="A9438" t="s">
        <v>13870</v>
      </c>
      <c r="B9438" t="s">
        <v>73</v>
      </c>
      <c r="C9438" t="s">
        <v>122</v>
      </c>
      <c r="D9438" t="s">
        <v>526</v>
      </c>
      <c r="E9438" t="s">
        <v>563</v>
      </c>
      <c r="F9438" t="s">
        <v>4242</v>
      </c>
      <c r="G9438">
        <v>0</v>
      </c>
      <c r="H9438">
        <v>0</v>
      </c>
      <c r="I9438">
        <v>0</v>
      </c>
      <c r="J9438">
        <v>0</v>
      </c>
      <c r="K9438">
        <v>0</v>
      </c>
      <c r="L9438">
        <v>0</v>
      </c>
      <c r="M9438">
        <v>8</v>
      </c>
      <c r="N9438">
        <v>0</v>
      </c>
      <c r="O9438">
        <v>0</v>
      </c>
      <c r="P9438">
        <v>0</v>
      </c>
      <c r="Q9438">
        <v>0</v>
      </c>
    </row>
    <row r="9439" spans="1:17" x14ac:dyDescent="0.25">
      <c r="A9439" t="s">
        <v>13871</v>
      </c>
      <c r="B9439" t="s">
        <v>73</v>
      </c>
      <c r="C9439" t="s">
        <v>122</v>
      </c>
      <c r="D9439" t="s">
        <v>526</v>
      </c>
      <c r="E9439" t="s">
        <v>563</v>
      </c>
      <c r="F9439" t="s">
        <v>399</v>
      </c>
      <c r="G9439">
        <v>0</v>
      </c>
      <c r="H9439">
        <v>8</v>
      </c>
      <c r="I9439">
        <v>0</v>
      </c>
      <c r="J9439">
        <v>8</v>
      </c>
      <c r="K9439">
        <v>0</v>
      </c>
      <c r="L9439">
        <v>0</v>
      </c>
      <c r="M9439">
        <v>0</v>
      </c>
      <c r="N9439">
        <v>0</v>
      </c>
      <c r="O9439">
        <v>0</v>
      </c>
      <c r="P9439">
        <v>0</v>
      </c>
      <c r="Q9439">
        <v>0</v>
      </c>
    </row>
    <row r="9440" spans="1:17" x14ac:dyDescent="0.25">
      <c r="A9440" t="s">
        <v>13872</v>
      </c>
      <c r="B9440" t="s">
        <v>73</v>
      </c>
      <c r="C9440" t="s">
        <v>122</v>
      </c>
      <c r="D9440" t="s">
        <v>526</v>
      </c>
      <c r="E9440" t="s">
        <v>563</v>
      </c>
      <c r="F9440" t="s">
        <v>4245</v>
      </c>
      <c r="G9440">
        <v>0</v>
      </c>
      <c r="H9440">
        <v>0</v>
      </c>
      <c r="I9440">
        <v>0</v>
      </c>
      <c r="J9440">
        <v>0</v>
      </c>
      <c r="K9440">
        <v>0</v>
      </c>
      <c r="L9440">
        <v>0</v>
      </c>
      <c r="M9440">
        <v>8</v>
      </c>
      <c r="N9440">
        <v>0</v>
      </c>
      <c r="O9440">
        <v>0</v>
      </c>
      <c r="P9440">
        <v>0</v>
      </c>
      <c r="Q9440">
        <v>0</v>
      </c>
    </row>
    <row r="9441" spans="1:17" x14ac:dyDescent="0.25">
      <c r="A9441" t="s">
        <v>13873</v>
      </c>
      <c r="B9441" t="s">
        <v>73</v>
      </c>
      <c r="C9441" t="s">
        <v>122</v>
      </c>
      <c r="D9441" t="s">
        <v>526</v>
      </c>
      <c r="E9441" t="s">
        <v>563</v>
      </c>
      <c r="F9441" t="s">
        <v>394</v>
      </c>
      <c r="G9441">
        <v>0</v>
      </c>
      <c r="H9441">
        <v>0</v>
      </c>
      <c r="I9441">
        <v>0</v>
      </c>
      <c r="J9441">
        <v>0</v>
      </c>
      <c r="K9441">
        <v>0</v>
      </c>
      <c r="L9441">
        <v>0</v>
      </c>
      <c r="M9441">
        <v>0</v>
      </c>
      <c r="N9441">
        <v>8</v>
      </c>
      <c r="O9441">
        <v>8</v>
      </c>
      <c r="P9441">
        <v>0</v>
      </c>
      <c r="Q9441">
        <v>0</v>
      </c>
    </row>
    <row r="9442" spans="1:17" x14ac:dyDescent="0.25">
      <c r="A9442" t="s">
        <v>14087</v>
      </c>
      <c r="B9442" t="s">
        <v>73</v>
      </c>
      <c r="C9442" t="s">
        <v>122</v>
      </c>
      <c r="D9442" t="s">
        <v>526</v>
      </c>
      <c r="E9442" t="s">
        <v>563</v>
      </c>
      <c r="F9442" t="s">
        <v>395</v>
      </c>
      <c r="G9442">
        <v>0</v>
      </c>
      <c r="H9442">
        <v>0</v>
      </c>
      <c r="I9442">
        <v>0</v>
      </c>
      <c r="J9442">
        <v>0</v>
      </c>
      <c r="K9442">
        <v>0</v>
      </c>
      <c r="L9442">
        <v>0</v>
      </c>
      <c r="M9442">
        <v>0</v>
      </c>
      <c r="N9442">
        <v>7</v>
      </c>
      <c r="O9442">
        <v>7</v>
      </c>
      <c r="P9442">
        <v>0</v>
      </c>
      <c r="Q9442">
        <v>0</v>
      </c>
    </row>
    <row r="9443" spans="1:17" x14ac:dyDescent="0.25">
      <c r="A9443" t="s">
        <v>14088</v>
      </c>
      <c r="B9443" t="s">
        <v>73</v>
      </c>
      <c r="C9443" t="s">
        <v>122</v>
      </c>
      <c r="D9443" t="s">
        <v>526</v>
      </c>
      <c r="E9443" t="s">
        <v>563</v>
      </c>
      <c r="F9443" t="s">
        <v>525</v>
      </c>
      <c r="G9443">
        <v>8</v>
      </c>
      <c r="H9443">
        <v>0</v>
      </c>
      <c r="I9443">
        <v>0</v>
      </c>
      <c r="J9443">
        <v>0</v>
      </c>
      <c r="K9443">
        <v>0</v>
      </c>
      <c r="L9443">
        <v>0</v>
      </c>
      <c r="M9443">
        <v>0</v>
      </c>
      <c r="N9443">
        <v>0</v>
      </c>
      <c r="O9443">
        <v>0</v>
      </c>
      <c r="P9443">
        <v>0</v>
      </c>
      <c r="Q9443">
        <v>0</v>
      </c>
    </row>
    <row r="9444" spans="1:17" x14ac:dyDescent="0.25">
      <c r="A9444" t="s">
        <v>24153</v>
      </c>
      <c r="B9444" t="s">
        <v>73</v>
      </c>
      <c r="C9444" t="s">
        <v>122</v>
      </c>
      <c r="D9444" t="s">
        <v>526</v>
      </c>
      <c r="E9444" t="s">
        <v>21471</v>
      </c>
      <c r="F9444" t="s">
        <v>396</v>
      </c>
      <c r="G9444">
        <v>0</v>
      </c>
      <c r="H9444">
        <v>11</v>
      </c>
      <c r="I9444">
        <v>3</v>
      </c>
      <c r="J9444">
        <v>8</v>
      </c>
      <c r="K9444">
        <v>0</v>
      </c>
      <c r="L9444">
        <v>0</v>
      </c>
      <c r="M9444">
        <v>0</v>
      </c>
      <c r="N9444">
        <v>0</v>
      </c>
      <c r="O9444">
        <v>0</v>
      </c>
      <c r="P9444">
        <v>0</v>
      </c>
      <c r="Q9444">
        <v>0</v>
      </c>
    </row>
    <row r="9445" spans="1:17" x14ac:dyDescent="0.25">
      <c r="A9445" t="s">
        <v>24154</v>
      </c>
      <c r="B9445" t="s">
        <v>73</v>
      </c>
      <c r="C9445" t="s">
        <v>122</v>
      </c>
      <c r="D9445" t="s">
        <v>526</v>
      </c>
      <c r="E9445" t="s">
        <v>21471</v>
      </c>
      <c r="F9445" t="s">
        <v>4236</v>
      </c>
      <c r="G9445">
        <v>0</v>
      </c>
      <c r="H9445">
        <v>11</v>
      </c>
      <c r="I9445">
        <v>3</v>
      </c>
      <c r="J9445">
        <v>8</v>
      </c>
      <c r="K9445">
        <v>0</v>
      </c>
      <c r="L9445">
        <v>0</v>
      </c>
      <c r="M9445">
        <v>0</v>
      </c>
      <c r="N9445">
        <v>0</v>
      </c>
      <c r="O9445">
        <v>0</v>
      </c>
      <c r="P9445">
        <v>0</v>
      </c>
      <c r="Q9445">
        <v>0</v>
      </c>
    </row>
    <row r="9446" spans="1:17" x14ac:dyDescent="0.25">
      <c r="A9446" t="s">
        <v>24155</v>
      </c>
      <c r="B9446" t="s">
        <v>73</v>
      </c>
      <c r="C9446" t="s">
        <v>122</v>
      </c>
      <c r="D9446" t="s">
        <v>526</v>
      </c>
      <c r="E9446" t="s">
        <v>21471</v>
      </c>
      <c r="F9446" t="s">
        <v>4238</v>
      </c>
      <c r="G9446">
        <v>0</v>
      </c>
      <c r="H9446">
        <v>0</v>
      </c>
      <c r="I9446">
        <v>0</v>
      </c>
      <c r="J9446">
        <v>0</v>
      </c>
      <c r="K9446">
        <v>0</v>
      </c>
      <c r="L9446">
        <v>0</v>
      </c>
      <c r="M9446">
        <v>11</v>
      </c>
      <c r="N9446">
        <v>0</v>
      </c>
      <c r="O9446">
        <v>0</v>
      </c>
      <c r="P9446">
        <v>0</v>
      </c>
      <c r="Q9446">
        <v>0</v>
      </c>
    </row>
    <row r="9447" spans="1:17" x14ac:dyDescent="0.25">
      <c r="A9447" t="s">
        <v>24156</v>
      </c>
      <c r="B9447" t="s">
        <v>73</v>
      </c>
      <c r="C9447" t="s">
        <v>122</v>
      </c>
      <c r="D9447" t="s">
        <v>526</v>
      </c>
      <c r="E9447" t="s">
        <v>21471</v>
      </c>
      <c r="F9447" t="s">
        <v>397</v>
      </c>
      <c r="G9447">
        <v>0</v>
      </c>
      <c r="H9447">
        <v>11</v>
      </c>
      <c r="I9447">
        <v>3</v>
      </c>
      <c r="J9447">
        <v>8</v>
      </c>
      <c r="K9447">
        <v>0</v>
      </c>
      <c r="L9447">
        <v>0</v>
      </c>
      <c r="M9447">
        <v>0</v>
      </c>
      <c r="N9447">
        <v>0</v>
      </c>
      <c r="O9447">
        <v>0</v>
      </c>
      <c r="P9447">
        <v>0</v>
      </c>
      <c r="Q9447">
        <v>0</v>
      </c>
    </row>
    <row r="9448" spans="1:17" x14ac:dyDescent="0.25">
      <c r="A9448" t="s">
        <v>24157</v>
      </c>
      <c r="B9448" t="s">
        <v>73</v>
      </c>
      <c r="C9448" t="s">
        <v>122</v>
      </c>
      <c r="D9448" t="s">
        <v>526</v>
      </c>
      <c r="E9448" t="s">
        <v>21471</v>
      </c>
      <c r="F9448" t="s">
        <v>398</v>
      </c>
      <c r="G9448">
        <v>0</v>
      </c>
      <c r="H9448">
        <v>11</v>
      </c>
      <c r="I9448">
        <v>3</v>
      </c>
      <c r="J9448">
        <v>8</v>
      </c>
      <c r="K9448">
        <v>0</v>
      </c>
      <c r="L9448">
        <v>0</v>
      </c>
      <c r="M9448">
        <v>0</v>
      </c>
      <c r="N9448">
        <v>0</v>
      </c>
      <c r="O9448">
        <v>0</v>
      </c>
      <c r="P9448">
        <v>0</v>
      </c>
      <c r="Q9448">
        <v>0</v>
      </c>
    </row>
    <row r="9449" spans="1:17" x14ac:dyDescent="0.25">
      <c r="A9449" t="s">
        <v>24158</v>
      </c>
      <c r="B9449" t="s">
        <v>73</v>
      </c>
      <c r="C9449" t="s">
        <v>122</v>
      </c>
      <c r="D9449" t="s">
        <v>526</v>
      </c>
      <c r="E9449" t="s">
        <v>21471</v>
      </c>
      <c r="F9449" t="s">
        <v>4242</v>
      </c>
      <c r="G9449">
        <v>0</v>
      </c>
      <c r="H9449">
        <v>0</v>
      </c>
      <c r="I9449">
        <v>0</v>
      </c>
      <c r="J9449">
        <v>0</v>
      </c>
      <c r="K9449">
        <v>0</v>
      </c>
      <c r="L9449">
        <v>0</v>
      </c>
      <c r="M9449">
        <v>11</v>
      </c>
      <c r="N9449">
        <v>0</v>
      </c>
      <c r="O9449">
        <v>0</v>
      </c>
      <c r="P9449">
        <v>0</v>
      </c>
      <c r="Q9449">
        <v>0</v>
      </c>
    </row>
    <row r="9450" spans="1:17" x14ac:dyDescent="0.25">
      <c r="A9450" t="s">
        <v>24159</v>
      </c>
      <c r="B9450" t="s">
        <v>73</v>
      </c>
      <c r="C9450" t="s">
        <v>122</v>
      </c>
      <c r="D9450" t="s">
        <v>526</v>
      </c>
      <c r="E9450" t="s">
        <v>21471</v>
      </c>
      <c r="F9450" t="s">
        <v>399</v>
      </c>
      <c r="G9450">
        <v>0</v>
      </c>
      <c r="H9450">
        <v>11</v>
      </c>
      <c r="I9450">
        <v>3</v>
      </c>
      <c r="J9450">
        <v>8</v>
      </c>
      <c r="K9450">
        <v>0</v>
      </c>
      <c r="L9450">
        <v>0</v>
      </c>
      <c r="M9450">
        <v>0</v>
      </c>
      <c r="N9450">
        <v>0</v>
      </c>
      <c r="O9450">
        <v>0</v>
      </c>
      <c r="P9450">
        <v>0</v>
      </c>
      <c r="Q9450">
        <v>0</v>
      </c>
    </row>
    <row r="9451" spans="1:17" x14ac:dyDescent="0.25">
      <c r="A9451" t="s">
        <v>24160</v>
      </c>
      <c r="B9451" t="s">
        <v>73</v>
      </c>
      <c r="C9451" t="s">
        <v>122</v>
      </c>
      <c r="D9451" t="s">
        <v>526</v>
      </c>
      <c r="E9451" t="s">
        <v>21471</v>
      </c>
      <c r="F9451" t="s">
        <v>4245</v>
      </c>
      <c r="G9451">
        <v>0</v>
      </c>
      <c r="H9451">
        <v>0</v>
      </c>
      <c r="I9451">
        <v>0</v>
      </c>
      <c r="J9451">
        <v>0</v>
      </c>
      <c r="K9451">
        <v>0</v>
      </c>
      <c r="L9451">
        <v>0</v>
      </c>
      <c r="M9451">
        <v>11</v>
      </c>
      <c r="N9451">
        <v>0</v>
      </c>
      <c r="O9451">
        <v>0</v>
      </c>
      <c r="P9451">
        <v>0</v>
      </c>
      <c r="Q9451">
        <v>0</v>
      </c>
    </row>
    <row r="9452" spans="1:17" x14ac:dyDescent="0.25">
      <c r="A9452" t="s">
        <v>24161</v>
      </c>
      <c r="B9452" t="s">
        <v>73</v>
      </c>
      <c r="C9452" t="s">
        <v>122</v>
      </c>
      <c r="D9452" t="s">
        <v>526</v>
      </c>
      <c r="E9452" t="s">
        <v>21471</v>
      </c>
      <c r="F9452" t="s">
        <v>394</v>
      </c>
      <c r="G9452">
        <v>0</v>
      </c>
      <c r="H9452">
        <v>0</v>
      </c>
      <c r="I9452">
        <v>0</v>
      </c>
      <c r="J9452">
        <v>0</v>
      </c>
      <c r="K9452">
        <v>0</v>
      </c>
      <c r="L9452">
        <v>0</v>
      </c>
      <c r="M9452">
        <v>0</v>
      </c>
      <c r="N9452">
        <v>11</v>
      </c>
      <c r="O9452">
        <v>11</v>
      </c>
      <c r="P9452">
        <v>0</v>
      </c>
      <c r="Q9452">
        <v>0</v>
      </c>
    </row>
    <row r="9453" spans="1:17" x14ac:dyDescent="0.25">
      <c r="A9453" t="s">
        <v>24162</v>
      </c>
      <c r="B9453" t="s">
        <v>73</v>
      </c>
      <c r="C9453" t="s">
        <v>122</v>
      </c>
      <c r="D9453" t="s">
        <v>526</v>
      </c>
      <c r="E9453" t="s">
        <v>21471</v>
      </c>
      <c r="F9453" t="s">
        <v>395</v>
      </c>
      <c r="G9453">
        <v>0</v>
      </c>
      <c r="H9453">
        <v>0</v>
      </c>
      <c r="I9453">
        <v>0</v>
      </c>
      <c r="J9453">
        <v>0</v>
      </c>
      <c r="K9453">
        <v>0</v>
      </c>
      <c r="L9453">
        <v>0</v>
      </c>
      <c r="M9453">
        <v>0</v>
      </c>
      <c r="N9453">
        <v>11</v>
      </c>
      <c r="O9453">
        <v>11</v>
      </c>
      <c r="P9453">
        <v>0</v>
      </c>
      <c r="Q9453">
        <v>0</v>
      </c>
    </row>
    <row r="9454" spans="1:17" x14ac:dyDescent="0.25">
      <c r="A9454" t="s">
        <v>24163</v>
      </c>
      <c r="B9454" t="s">
        <v>73</v>
      </c>
      <c r="C9454" t="s">
        <v>122</v>
      </c>
      <c r="D9454" t="s">
        <v>526</v>
      </c>
      <c r="E9454" t="s">
        <v>21471</v>
      </c>
      <c r="F9454" t="s">
        <v>525</v>
      </c>
      <c r="G9454">
        <v>11</v>
      </c>
      <c r="H9454">
        <v>0</v>
      </c>
      <c r="I9454">
        <v>0</v>
      </c>
      <c r="J9454">
        <v>0</v>
      </c>
      <c r="K9454">
        <v>0</v>
      </c>
      <c r="L9454">
        <v>0</v>
      </c>
      <c r="M9454">
        <v>0</v>
      </c>
      <c r="N9454">
        <v>0</v>
      </c>
      <c r="O9454">
        <v>0</v>
      </c>
      <c r="P9454">
        <v>0</v>
      </c>
      <c r="Q9454">
        <v>0</v>
      </c>
    </row>
    <row r="9455" spans="1:17" x14ac:dyDescent="0.25">
      <c r="A9455" t="s">
        <v>14089</v>
      </c>
      <c r="B9455" t="s">
        <v>73</v>
      </c>
      <c r="C9455" t="s">
        <v>122</v>
      </c>
      <c r="D9455" t="s">
        <v>527</v>
      </c>
      <c r="E9455" t="s">
        <v>563</v>
      </c>
      <c r="F9455" t="s">
        <v>528</v>
      </c>
      <c r="G9455">
        <v>0</v>
      </c>
      <c r="H9455">
        <v>0</v>
      </c>
      <c r="I9455">
        <v>0</v>
      </c>
      <c r="J9455">
        <v>0</v>
      </c>
      <c r="K9455">
        <v>0</v>
      </c>
      <c r="L9455">
        <v>0</v>
      </c>
      <c r="M9455">
        <v>0</v>
      </c>
      <c r="N9455">
        <v>1</v>
      </c>
      <c r="O9455">
        <v>1</v>
      </c>
      <c r="P9455">
        <v>0</v>
      </c>
      <c r="Q9455">
        <v>0</v>
      </c>
    </row>
    <row r="9456" spans="1:17" x14ac:dyDescent="0.25">
      <c r="A9456" t="s">
        <v>14090</v>
      </c>
      <c r="B9456" t="s">
        <v>73</v>
      </c>
      <c r="C9456" t="s">
        <v>122</v>
      </c>
      <c r="D9456" t="s">
        <v>527</v>
      </c>
      <c r="E9456" t="s">
        <v>563</v>
      </c>
      <c r="F9456" t="s">
        <v>525</v>
      </c>
      <c r="G9456">
        <v>1</v>
      </c>
      <c r="H9456">
        <v>0</v>
      </c>
      <c r="I9456">
        <v>0</v>
      </c>
      <c r="J9456">
        <v>0</v>
      </c>
      <c r="K9456">
        <v>0</v>
      </c>
      <c r="L9456">
        <v>0</v>
      </c>
      <c r="M9456">
        <v>0</v>
      </c>
      <c r="N9456">
        <v>0</v>
      </c>
      <c r="O9456">
        <v>0</v>
      </c>
      <c r="P9456">
        <v>0</v>
      </c>
      <c r="Q9456">
        <v>0</v>
      </c>
    </row>
    <row r="9457" spans="1:17" x14ac:dyDescent="0.25">
      <c r="A9457" t="s">
        <v>24164</v>
      </c>
      <c r="B9457" t="s">
        <v>73</v>
      </c>
      <c r="C9457" t="s">
        <v>123</v>
      </c>
      <c r="D9457" t="s">
        <v>529</v>
      </c>
      <c r="E9457" t="s">
        <v>21471</v>
      </c>
      <c r="F9457" t="s">
        <v>525</v>
      </c>
      <c r="G9457">
        <v>2</v>
      </c>
      <c r="H9457">
        <v>0</v>
      </c>
      <c r="I9457">
        <v>0</v>
      </c>
      <c r="J9457">
        <v>0</v>
      </c>
      <c r="K9457">
        <v>0</v>
      </c>
      <c r="L9457">
        <v>0</v>
      </c>
      <c r="M9457">
        <v>0</v>
      </c>
      <c r="N9457">
        <v>0</v>
      </c>
      <c r="O9457">
        <v>0</v>
      </c>
      <c r="P9457">
        <v>0</v>
      </c>
      <c r="Q9457">
        <v>0</v>
      </c>
    </row>
    <row r="9458" spans="1:17" x14ac:dyDescent="0.25">
      <c r="A9458" t="s">
        <v>14443</v>
      </c>
      <c r="B9458" t="s">
        <v>73</v>
      </c>
      <c r="C9458" t="s">
        <v>123</v>
      </c>
      <c r="D9458" t="s">
        <v>526</v>
      </c>
      <c r="E9458" t="s">
        <v>563</v>
      </c>
      <c r="F9458" t="s">
        <v>396</v>
      </c>
      <c r="G9458">
        <v>0</v>
      </c>
      <c r="H9458">
        <v>9</v>
      </c>
      <c r="I9458">
        <v>0</v>
      </c>
      <c r="J9458">
        <v>9</v>
      </c>
      <c r="K9458">
        <v>0</v>
      </c>
      <c r="L9458">
        <v>0</v>
      </c>
      <c r="M9458">
        <v>0</v>
      </c>
      <c r="N9458">
        <v>0</v>
      </c>
      <c r="O9458">
        <v>0</v>
      </c>
      <c r="P9458">
        <v>0</v>
      </c>
      <c r="Q9458">
        <v>0</v>
      </c>
    </row>
    <row r="9459" spans="1:17" x14ac:dyDescent="0.25">
      <c r="A9459" t="s">
        <v>14444</v>
      </c>
      <c r="B9459" t="s">
        <v>73</v>
      </c>
      <c r="C9459" t="s">
        <v>123</v>
      </c>
      <c r="D9459" t="s">
        <v>526</v>
      </c>
      <c r="E9459" t="s">
        <v>563</v>
      </c>
      <c r="F9459" t="s">
        <v>4236</v>
      </c>
      <c r="G9459">
        <v>0</v>
      </c>
      <c r="H9459">
        <v>9</v>
      </c>
      <c r="I9459">
        <v>0</v>
      </c>
      <c r="J9459">
        <v>8</v>
      </c>
      <c r="K9459">
        <v>0</v>
      </c>
      <c r="L9459">
        <v>1</v>
      </c>
      <c r="M9459">
        <v>0</v>
      </c>
      <c r="N9459">
        <v>0</v>
      </c>
      <c r="O9459">
        <v>0</v>
      </c>
      <c r="P9459">
        <v>0</v>
      </c>
      <c r="Q9459">
        <v>0</v>
      </c>
    </row>
    <row r="9460" spans="1:17" x14ac:dyDescent="0.25">
      <c r="A9460" t="s">
        <v>14445</v>
      </c>
      <c r="B9460" t="s">
        <v>73</v>
      </c>
      <c r="C9460" t="s">
        <v>123</v>
      </c>
      <c r="D9460" t="s">
        <v>526</v>
      </c>
      <c r="E9460" t="s">
        <v>563</v>
      </c>
      <c r="F9460" t="s">
        <v>4238</v>
      </c>
      <c r="G9460">
        <v>0</v>
      </c>
      <c r="H9460">
        <v>0</v>
      </c>
      <c r="I9460">
        <v>0</v>
      </c>
      <c r="J9460">
        <v>0</v>
      </c>
      <c r="K9460">
        <v>0</v>
      </c>
      <c r="L9460">
        <v>0</v>
      </c>
      <c r="M9460">
        <v>9</v>
      </c>
      <c r="N9460">
        <v>0</v>
      </c>
      <c r="O9460">
        <v>0</v>
      </c>
      <c r="P9460">
        <v>0</v>
      </c>
      <c r="Q9460">
        <v>0</v>
      </c>
    </row>
    <row r="9461" spans="1:17" x14ac:dyDescent="0.25">
      <c r="A9461" t="s">
        <v>14446</v>
      </c>
      <c r="B9461" t="s">
        <v>73</v>
      </c>
      <c r="C9461" t="s">
        <v>123</v>
      </c>
      <c r="D9461" t="s">
        <v>526</v>
      </c>
      <c r="E9461" t="s">
        <v>563</v>
      </c>
      <c r="F9461" t="s">
        <v>397</v>
      </c>
      <c r="G9461">
        <v>0</v>
      </c>
      <c r="H9461">
        <v>9</v>
      </c>
      <c r="I9461">
        <v>0</v>
      </c>
      <c r="J9461">
        <v>8</v>
      </c>
      <c r="K9461">
        <v>0</v>
      </c>
      <c r="L9461">
        <v>1</v>
      </c>
      <c r="M9461">
        <v>0</v>
      </c>
      <c r="N9461">
        <v>0</v>
      </c>
      <c r="O9461">
        <v>0</v>
      </c>
      <c r="P9461">
        <v>0</v>
      </c>
      <c r="Q9461">
        <v>0</v>
      </c>
    </row>
    <row r="9462" spans="1:17" x14ac:dyDescent="0.25">
      <c r="A9462" t="s">
        <v>14447</v>
      </c>
      <c r="B9462" t="s">
        <v>73</v>
      </c>
      <c r="C9462" t="s">
        <v>123</v>
      </c>
      <c r="D9462" t="s">
        <v>526</v>
      </c>
      <c r="E9462" t="s">
        <v>563</v>
      </c>
      <c r="F9462" t="s">
        <v>398</v>
      </c>
      <c r="G9462">
        <v>0</v>
      </c>
      <c r="H9462">
        <v>9</v>
      </c>
      <c r="I9462">
        <v>0</v>
      </c>
      <c r="J9462">
        <v>8</v>
      </c>
      <c r="K9462">
        <v>0</v>
      </c>
      <c r="L9462">
        <v>1</v>
      </c>
      <c r="M9462">
        <v>0</v>
      </c>
      <c r="N9462">
        <v>0</v>
      </c>
      <c r="O9462">
        <v>0</v>
      </c>
      <c r="P9462">
        <v>0</v>
      </c>
      <c r="Q9462">
        <v>0</v>
      </c>
    </row>
    <row r="9463" spans="1:17" x14ac:dyDescent="0.25">
      <c r="A9463" t="s">
        <v>14448</v>
      </c>
      <c r="B9463" t="s">
        <v>73</v>
      </c>
      <c r="C9463" t="s">
        <v>123</v>
      </c>
      <c r="D9463" t="s">
        <v>526</v>
      </c>
      <c r="E9463" t="s">
        <v>563</v>
      </c>
      <c r="F9463" t="s">
        <v>4242</v>
      </c>
      <c r="G9463">
        <v>0</v>
      </c>
      <c r="H9463">
        <v>0</v>
      </c>
      <c r="I9463">
        <v>0</v>
      </c>
      <c r="J9463">
        <v>0</v>
      </c>
      <c r="K9463">
        <v>0</v>
      </c>
      <c r="L9463">
        <v>0</v>
      </c>
      <c r="M9463">
        <v>9</v>
      </c>
      <c r="N9463">
        <v>0</v>
      </c>
      <c r="O9463">
        <v>0</v>
      </c>
      <c r="P9463">
        <v>0</v>
      </c>
      <c r="Q9463">
        <v>0</v>
      </c>
    </row>
    <row r="9464" spans="1:17" x14ac:dyDescent="0.25">
      <c r="A9464" t="s">
        <v>14449</v>
      </c>
      <c r="B9464" t="s">
        <v>73</v>
      </c>
      <c r="C9464" t="s">
        <v>123</v>
      </c>
      <c r="D9464" t="s">
        <v>526</v>
      </c>
      <c r="E9464" t="s">
        <v>563</v>
      </c>
      <c r="F9464" t="s">
        <v>399</v>
      </c>
      <c r="G9464">
        <v>0</v>
      </c>
      <c r="H9464">
        <v>9</v>
      </c>
      <c r="I9464">
        <v>0</v>
      </c>
      <c r="J9464">
        <v>9</v>
      </c>
      <c r="K9464">
        <v>0</v>
      </c>
      <c r="L9464">
        <v>0</v>
      </c>
      <c r="M9464">
        <v>0</v>
      </c>
      <c r="N9464">
        <v>0</v>
      </c>
      <c r="O9464">
        <v>0</v>
      </c>
      <c r="P9464">
        <v>0</v>
      </c>
      <c r="Q9464">
        <v>0</v>
      </c>
    </row>
    <row r="9465" spans="1:17" x14ac:dyDescent="0.25">
      <c r="A9465" t="s">
        <v>14450</v>
      </c>
      <c r="B9465" t="s">
        <v>73</v>
      </c>
      <c r="C9465" t="s">
        <v>123</v>
      </c>
      <c r="D9465" t="s">
        <v>526</v>
      </c>
      <c r="E9465" t="s">
        <v>563</v>
      </c>
      <c r="F9465" t="s">
        <v>4245</v>
      </c>
      <c r="G9465">
        <v>0</v>
      </c>
      <c r="H9465">
        <v>0</v>
      </c>
      <c r="I9465">
        <v>0</v>
      </c>
      <c r="J9465">
        <v>0</v>
      </c>
      <c r="K9465">
        <v>0</v>
      </c>
      <c r="L9465">
        <v>0</v>
      </c>
      <c r="M9465">
        <v>9</v>
      </c>
      <c r="N9465">
        <v>0</v>
      </c>
      <c r="O9465">
        <v>0</v>
      </c>
      <c r="P9465">
        <v>0</v>
      </c>
      <c r="Q9465">
        <v>0</v>
      </c>
    </row>
    <row r="9466" spans="1:17" x14ac:dyDescent="0.25">
      <c r="A9466" t="s">
        <v>14451</v>
      </c>
      <c r="B9466" t="s">
        <v>73</v>
      </c>
      <c r="C9466" t="s">
        <v>123</v>
      </c>
      <c r="D9466" t="s">
        <v>526</v>
      </c>
      <c r="E9466" t="s">
        <v>563</v>
      </c>
      <c r="F9466" t="s">
        <v>394</v>
      </c>
      <c r="G9466">
        <v>0</v>
      </c>
      <c r="H9466">
        <v>0</v>
      </c>
      <c r="I9466">
        <v>0</v>
      </c>
      <c r="J9466">
        <v>0</v>
      </c>
      <c r="K9466">
        <v>0</v>
      </c>
      <c r="L9466">
        <v>0</v>
      </c>
      <c r="M9466">
        <v>0</v>
      </c>
      <c r="N9466">
        <v>8</v>
      </c>
      <c r="O9466">
        <v>7</v>
      </c>
      <c r="P9466">
        <v>1</v>
      </c>
      <c r="Q9466">
        <v>0</v>
      </c>
    </row>
    <row r="9467" spans="1:17" x14ac:dyDescent="0.25">
      <c r="A9467" t="s">
        <v>24165</v>
      </c>
      <c r="B9467" t="s">
        <v>73</v>
      </c>
      <c r="C9467" t="s">
        <v>188</v>
      </c>
      <c r="D9467" t="s">
        <v>527</v>
      </c>
      <c r="E9467" t="s">
        <v>21471</v>
      </c>
      <c r="F9467" t="s">
        <v>528</v>
      </c>
      <c r="G9467">
        <v>0</v>
      </c>
      <c r="H9467">
        <v>0</v>
      </c>
      <c r="I9467">
        <v>0</v>
      </c>
      <c r="J9467">
        <v>0</v>
      </c>
      <c r="K9467">
        <v>0</v>
      </c>
      <c r="L9467">
        <v>0</v>
      </c>
      <c r="M9467">
        <v>0</v>
      </c>
      <c r="N9467">
        <v>2</v>
      </c>
      <c r="O9467">
        <v>2</v>
      </c>
      <c r="P9467">
        <v>0</v>
      </c>
      <c r="Q9467">
        <v>0</v>
      </c>
    </row>
    <row r="9468" spans="1:17" x14ac:dyDescent="0.25">
      <c r="A9468" t="s">
        <v>24166</v>
      </c>
      <c r="B9468" t="s">
        <v>73</v>
      </c>
      <c r="C9468" t="s">
        <v>188</v>
      </c>
      <c r="D9468" t="s">
        <v>527</v>
      </c>
      <c r="E9468" t="s">
        <v>21471</v>
      </c>
      <c r="F9468" t="s">
        <v>525</v>
      </c>
      <c r="G9468">
        <v>2</v>
      </c>
      <c r="H9468">
        <v>0</v>
      </c>
      <c r="I9468">
        <v>0</v>
      </c>
      <c r="J9468">
        <v>0</v>
      </c>
      <c r="K9468">
        <v>0</v>
      </c>
      <c r="L9468">
        <v>0</v>
      </c>
      <c r="M9468">
        <v>0</v>
      </c>
      <c r="N9468">
        <v>0</v>
      </c>
      <c r="O9468">
        <v>0</v>
      </c>
      <c r="P9468">
        <v>0</v>
      </c>
      <c r="Q9468">
        <v>0</v>
      </c>
    </row>
    <row r="9469" spans="1:17" x14ac:dyDescent="0.25">
      <c r="A9469" t="s">
        <v>13875</v>
      </c>
      <c r="B9469" t="s">
        <v>73</v>
      </c>
      <c r="C9469" t="s">
        <v>189</v>
      </c>
      <c r="D9469" t="s">
        <v>526</v>
      </c>
      <c r="E9469" t="s">
        <v>563</v>
      </c>
      <c r="F9469" t="s">
        <v>396</v>
      </c>
      <c r="G9469">
        <v>0</v>
      </c>
      <c r="H9469">
        <v>1</v>
      </c>
      <c r="I9469">
        <v>0</v>
      </c>
      <c r="J9469">
        <v>1</v>
      </c>
      <c r="K9469">
        <v>0</v>
      </c>
      <c r="L9469">
        <v>0</v>
      </c>
      <c r="M9469">
        <v>0</v>
      </c>
      <c r="N9469">
        <v>0</v>
      </c>
      <c r="O9469">
        <v>0</v>
      </c>
      <c r="P9469">
        <v>0</v>
      </c>
      <c r="Q9469">
        <v>0</v>
      </c>
    </row>
    <row r="9470" spans="1:17" x14ac:dyDescent="0.25">
      <c r="A9470" t="s">
        <v>13876</v>
      </c>
      <c r="B9470" t="s">
        <v>73</v>
      </c>
      <c r="C9470" t="s">
        <v>189</v>
      </c>
      <c r="D9470" t="s">
        <v>526</v>
      </c>
      <c r="E9470" t="s">
        <v>563</v>
      </c>
      <c r="F9470" t="s">
        <v>4236</v>
      </c>
      <c r="G9470">
        <v>0</v>
      </c>
      <c r="H9470">
        <v>1</v>
      </c>
      <c r="I9470">
        <v>0</v>
      </c>
      <c r="J9470">
        <v>1</v>
      </c>
      <c r="K9470">
        <v>0</v>
      </c>
      <c r="L9470">
        <v>0</v>
      </c>
      <c r="M9470">
        <v>0</v>
      </c>
      <c r="N9470">
        <v>0</v>
      </c>
      <c r="O9470">
        <v>0</v>
      </c>
      <c r="P9470">
        <v>0</v>
      </c>
      <c r="Q9470">
        <v>0</v>
      </c>
    </row>
    <row r="9471" spans="1:17" x14ac:dyDescent="0.25">
      <c r="A9471" t="s">
        <v>13877</v>
      </c>
      <c r="B9471" t="s">
        <v>73</v>
      </c>
      <c r="C9471" t="s">
        <v>189</v>
      </c>
      <c r="D9471" t="s">
        <v>526</v>
      </c>
      <c r="E9471" t="s">
        <v>563</v>
      </c>
      <c r="F9471" t="s">
        <v>4238</v>
      </c>
      <c r="G9471">
        <v>0</v>
      </c>
      <c r="H9471">
        <v>0</v>
      </c>
      <c r="I9471">
        <v>0</v>
      </c>
      <c r="J9471">
        <v>0</v>
      </c>
      <c r="K9471">
        <v>0</v>
      </c>
      <c r="L9471">
        <v>0</v>
      </c>
      <c r="M9471">
        <v>1</v>
      </c>
      <c r="N9471">
        <v>0</v>
      </c>
      <c r="O9471">
        <v>0</v>
      </c>
      <c r="P9471">
        <v>0</v>
      </c>
      <c r="Q9471">
        <v>0</v>
      </c>
    </row>
    <row r="9472" spans="1:17" x14ac:dyDescent="0.25">
      <c r="A9472" t="s">
        <v>13878</v>
      </c>
      <c r="B9472" t="s">
        <v>73</v>
      </c>
      <c r="C9472" t="s">
        <v>189</v>
      </c>
      <c r="D9472" t="s">
        <v>526</v>
      </c>
      <c r="E9472" t="s">
        <v>563</v>
      </c>
      <c r="F9472" t="s">
        <v>397</v>
      </c>
      <c r="G9472">
        <v>0</v>
      </c>
      <c r="H9472">
        <v>1</v>
      </c>
      <c r="I9472">
        <v>0</v>
      </c>
      <c r="J9472">
        <v>1</v>
      </c>
      <c r="K9472">
        <v>0</v>
      </c>
      <c r="L9472">
        <v>0</v>
      </c>
      <c r="M9472">
        <v>0</v>
      </c>
      <c r="N9472">
        <v>0</v>
      </c>
      <c r="O9472">
        <v>0</v>
      </c>
      <c r="P9472">
        <v>0</v>
      </c>
      <c r="Q9472">
        <v>0</v>
      </c>
    </row>
    <row r="9473" spans="1:17" x14ac:dyDescent="0.25">
      <c r="A9473" t="s">
        <v>13879</v>
      </c>
      <c r="B9473" t="s">
        <v>73</v>
      </c>
      <c r="C9473" t="s">
        <v>189</v>
      </c>
      <c r="D9473" t="s">
        <v>526</v>
      </c>
      <c r="E9473" t="s">
        <v>563</v>
      </c>
      <c r="F9473" t="s">
        <v>398</v>
      </c>
      <c r="G9473">
        <v>0</v>
      </c>
      <c r="H9473">
        <v>1</v>
      </c>
      <c r="I9473">
        <v>0</v>
      </c>
      <c r="J9473">
        <v>1</v>
      </c>
      <c r="K9473">
        <v>0</v>
      </c>
      <c r="L9473">
        <v>0</v>
      </c>
      <c r="M9473">
        <v>0</v>
      </c>
      <c r="N9473">
        <v>0</v>
      </c>
      <c r="O9473">
        <v>0</v>
      </c>
      <c r="P9473">
        <v>0</v>
      </c>
      <c r="Q9473">
        <v>0</v>
      </c>
    </row>
    <row r="9474" spans="1:17" x14ac:dyDescent="0.25">
      <c r="A9474" t="s">
        <v>13880</v>
      </c>
      <c r="B9474" t="s">
        <v>73</v>
      </c>
      <c r="C9474" t="s">
        <v>189</v>
      </c>
      <c r="D9474" t="s">
        <v>526</v>
      </c>
      <c r="E9474" t="s">
        <v>563</v>
      </c>
      <c r="F9474" t="s">
        <v>4242</v>
      </c>
      <c r="G9474">
        <v>0</v>
      </c>
      <c r="H9474">
        <v>0</v>
      </c>
      <c r="I9474">
        <v>0</v>
      </c>
      <c r="J9474">
        <v>0</v>
      </c>
      <c r="K9474">
        <v>0</v>
      </c>
      <c r="L9474">
        <v>0</v>
      </c>
      <c r="M9474">
        <v>1</v>
      </c>
      <c r="N9474">
        <v>0</v>
      </c>
      <c r="O9474">
        <v>0</v>
      </c>
      <c r="P9474">
        <v>0</v>
      </c>
      <c r="Q9474">
        <v>0</v>
      </c>
    </row>
    <row r="9475" spans="1:17" x14ac:dyDescent="0.25">
      <c r="A9475" t="s">
        <v>13881</v>
      </c>
      <c r="B9475" t="s">
        <v>73</v>
      </c>
      <c r="C9475" t="s">
        <v>189</v>
      </c>
      <c r="D9475" t="s">
        <v>526</v>
      </c>
      <c r="E9475" t="s">
        <v>563</v>
      </c>
      <c r="F9475" t="s">
        <v>399</v>
      </c>
      <c r="G9475">
        <v>0</v>
      </c>
      <c r="H9475">
        <v>1</v>
      </c>
      <c r="I9475">
        <v>0</v>
      </c>
      <c r="J9475">
        <v>1</v>
      </c>
      <c r="K9475">
        <v>0</v>
      </c>
      <c r="L9475">
        <v>0</v>
      </c>
      <c r="M9475">
        <v>0</v>
      </c>
      <c r="N9475">
        <v>0</v>
      </c>
      <c r="O9475">
        <v>0</v>
      </c>
      <c r="P9475">
        <v>0</v>
      </c>
      <c r="Q9475">
        <v>0</v>
      </c>
    </row>
    <row r="9476" spans="1:17" x14ac:dyDescent="0.25">
      <c r="A9476" t="s">
        <v>13882</v>
      </c>
      <c r="B9476" t="s">
        <v>73</v>
      </c>
      <c r="C9476" t="s">
        <v>189</v>
      </c>
      <c r="D9476" t="s">
        <v>526</v>
      </c>
      <c r="E9476" t="s">
        <v>563</v>
      </c>
      <c r="F9476" t="s">
        <v>4245</v>
      </c>
      <c r="G9476">
        <v>0</v>
      </c>
      <c r="H9476">
        <v>0</v>
      </c>
      <c r="I9476">
        <v>0</v>
      </c>
      <c r="J9476">
        <v>0</v>
      </c>
      <c r="K9476">
        <v>0</v>
      </c>
      <c r="L9476">
        <v>0</v>
      </c>
      <c r="M9476">
        <v>1</v>
      </c>
      <c r="N9476">
        <v>0</v>
      </c>
      <c r="O9476">
        <v>0</v>
      </c>
      <c r="P9476">
        <v>0</v>
      </c>
      <c r="Q9476">
        <v>0</v>
      </c>
    </row>
    <row r="9477" spans="1:17" x14ac:dyDescent="0.25">
      <c r="A9477" t="s">
        <v>13883</v>
      </c>
      <c r="B9477" t="s">
        <v>73</v>
      </c>
      <c r="C9477" t="s">
        <v>189</v>
      </c>
      <c r="D9477" t="s">
        <v>526</v>
      </c>
      <c r="E9477" t="s">
        <v>563</v>
      </c>
      <c r="F9477" t="s">
        <v>394</v>
      </c>
      <c r="G9477">
        <v>0</v>
      </c>
      <c r="H9477">
        <v>0</v>
      </c>
      <c r="I9477">
        <v>0</v>
      </c>
      <c r="J9477">
        <v>0</v>
      </c>
      <c r="K9477">
        <v>0</v>
      </c>
      <c r="L9477">
        <v>0</v>
      </c>
      <c r="M9477">
        <v>0</v>
      </c>
      <c r="N9477">
        <v>1</v>
      </c>
      <c r="O9477">
        <v>1</v>
      </c>
      <c r="P9477">
        <v>0</v>
      </c>
      <c r="Q9477">
        <v>0</v>
      </c>
    </row>
    <row r="9478" spans="1:17" x14ac:dyDescent="0.25">
      <c r="A9478" t="s">
        <v>13884</v>
      </c>
      <c r="B9478" t="s">
        <v>73</v>
      </c>
      <c r="C9478" t="s">
        <v>189</v>
      </c>
      <c r="D9478" t="s">
        <v>526</v>
      </c>
      <c r="E9478" t="s">
        <v>563</v>
      </c>
      <c r="F9478" t="s">
        <v>395</v>
      </c>
      <c r="G9478">
        <v>0</v>
      </c>
      <c r="H9478">
        <v>0</v>
      </c>
      <c r="I9478">
        <v>0</v>
      </c>
      <c r="J9478">
        <v>0</v>
      </c>
      <c r="K9478">
        <v>0</v>
      </c>
      <c r="L9478">
        <v>0</v>
      </c>
      <c r="M9478">
        <v>0</v>
      </c>
      <c r="N9478">
        <v>1</v>
      </c>
      <c r="O9478">
        <v>1</v>
      </c>
      <c r="P9478">
        <v>0</v>
      </c>
      <c r="Q9478">
        <v>0</v>
      </c>
    </row>
    <row r="9479" spans="1:17" x14ac:dyDescent="0.25">
      <c r="A9479" t="s">
        <v>13885</v>
      </c>
      <c r="B9479" t="s">
        <v>73</v>
      </c>
      <c r="C9479" t="s">
        <v>189</v>
      </c>
      <c r="D9479" t="s">
        <v>526</v>
      </c>
      <c r="E9479" t="s">
        <v>563</v>
      </c>
      <c r="F9479" t="s">
        <v>525</v>
      </c>
      <c r="G9479">
        <v>1</v>
      </c>
      <c r="H9479">
        <v>0</v>
      </c>
      <c r="I9479">
        <v>0</v>
      </c>
      <c r="J9479">
        <v>0</v>
      </c>
      <c r="K9479">
        <v>0</v>
      </c>
      <c r="L9479">
        <v>0</v>
      </c>
      <c r="M9479">
        <v>0</v>
      </c>
      <c r="N9479">
        <v>0</v>
      </c>
      <c r="O9479">
        <v>0</v>
      </c>
      <c r="P9479">
        <v>0</v>
      </c>
      <c r="Q9479">
        <v>0</v>
      </c>
    </row>
    <row r="9480" spans="1:17" x14ac:dyDescent="0.25">
      <c r="A9480" t="s">
        <v>24167</v>
      </c>
      <c r="B9480" t="s">
        <v>73</v>
      </c>
      <c r="C9480" t="s">
        <v>189</v>
      </c>
      <c r="D9480" t="s">
        <v>526</v>
      </c>
      <c r="E9480" t="s">
        <v>21471</v>
      </c>
      <c r="F9480" t="s">
        <v>396</v>
      </c>
      <c r="G9480">
        <v>0</v>
      </c>
      <c r="H9480">
        <v>18</v>
      </c>
      <c r="I9480">
        <v>1</v>
      </c>
      <c r="J9480">
        <v>16</v>
      </c>
      <c r="K9480">
        <v>1</v>
      </c>
      <c r="L9480">
        <v>0</v>
      </c>
      <c r="M9480">
        <v>0</v>
      </c>
      <c r="N9480">
        <v>0</v>
      </c>
      <c r="O9480">
        <v>0</v>
      </c>
      <c r="P9480">
        <v>0</v>
      </c>
      <c r="Q9480">
        <v>0</v>
      </c>
    </row>
    <row r="9481" spans="1:17" x14ac:dyDescent="0.25">
      <c r="A9481" t="s">
        <v>24168</v>
      </c>
      <c r="B9481" t="s">
        <v>73</v>
      </c>
      <c r="C9481" t="s">
        <v>189</v>
      </c>
      <c r="D9481" t="s">
        <v>526</v>
      </c>
      <c r="E9481" t="s">
        <v>21471</v>
      </c>
      <c r="F9481" t="s">
        <v>4236</v>
      </c>
      <c r="G9481">
        <v>0</v>
      </c>
      <c r="H9481">
        <v>18</v>
      </c>
      <c r="I9481">
        <v>1</v>
      </c>
      <c r="J9481">
        <v>16</v>
      </c>
      <c r="K9481">
        <v>1</v>
      </c>
      <c r="L9481">
        <v>0</v>
      </c>
      <c r="M9481">
        <v>0</v>
      </c>
      <c r="N9481">
        <v>0</v>
      </c>
      <c r="O9481">
        <v>0</v>
      </c>
      <c r="P9481">
        <v>0</v>
      </c>
      <c r="Q9481">
        <v>0</v>
      </c>
    </row>
    <row r="9482" spans="1:17" x14ac:dyDescent="0.25">
      <c r="A9482" t="s">
        <v>24169</v>
      </c>
      <c r="B9482" t="s">
        <v>73</v>
      </c>
      <c r="C9482" t="s">
        <v>189</v>
      </c>
      <c r="D9482" t="s">
        <v>526</v>
      </c>
      <c r="E9482" t="s">
        <v>21471</v>
      </c>
      <c r="F9482" t="s">
        <v>4238</v>
      </c>
      <c r="G9482">
        <v>0</v>
      </c>
      <c r="H9482">
        <v>0</v>
      </c>
      <c r="I9482">
        <v>0</v>
      </c>
      <c r="J9482">
        <v>0</v>
      </c>
      <c r="K9482">
        <v>0</v>
      </c>
      <c r="L9482">
        <v>0</v>
      </c>
      <c r="M9482">
        <v>18</v>
      </c>
      <c r="N9482">
        <v>0</v>
      </c>
      <c r="O9482">
        <v>0</v>
      </c>
      <c r="P9482">
        <v>0</v>
      </c>
      <c r="Q9482">
        <v>0</v>
      </c>
    </row>
    <row r="9483" spans="1:17" x14ac:dyDescent="0.25">
      <c r="A9483" t="s">
        <v>24170</v>
      </c>
      <c r="B9483" t="s">
        <v>73</v>
      </c>
      <c r="C9483" t="s">
        <v>189</v>
      </c>
      <c r="D9483" t="s">
        <v>526</v>
      </c>
      <c r="E9483" t="s">
        <v>21471</v>
      </c>
      <c r="F9483" t="s">
        <v>397</v>
      </c>
      <c r="G9483">
        <v>0</v>
      </c>
      <c r="H9483">
        <v>18</v>
      </c>
      <c r="I9483">
        <v>1</v>
      </c>
      <c r="J9483">
        <v>16</v>
      </c>
      <c r="K9483">
        <v>1</v>
      </c>
      <c r="L9483">
        <v>0</v>
      </c>
      <c r="M9483">
        <v>0</v>
      </c>
      <c r="N9483">
        <v>0</v>
      </c>
      <c r="O9483">
        <v>0</v>
      </c>
      <c r="P9483">
        <v>0</v>
      </c>
      <c r="Q9483">
        <v>0</v>
      </c>
    </row>
    <row r="9484" spans="1:17" x14ac:dyDescent="0.25">
      <c r="A9484" t="s">
        <v>24171</v>
      </c>
      <c r="B9484" t="s">
        <v>73</v>
      </c>
      <c r="C9484" t="s">
        <v>189</v>
      </c>
      <c r="D9484" t="s">
        <v>526</v>
      </c>
      <c r="E9484" t="s">
        <v>21471</v>
      </c>
      <c r="F9484" t="s">
        <v>398</v>
      </c>
      <c r="G9484">
        <v>0</v>
      </c>
      <c r="H9484">
        <v>18</v>
      </c>
      <c r="I9484">
        <v>1</v>
      </c>
      <c r="J9484">
        <v>16</v>
      </c>
      <c r="K9484">
        <v>1</v>
      </c>
      <c r="L9484">
        <v>0</v>
      </c>
      <c r="M9484">
        <v>0</v>
      </c>
      <c r="N9484">
        <v>0</v>
      </c>
      <c r="O9484">
        <v>0</v>
      </c>
      <c r="P9484">
        <v>0</v>
      </c>
      <c r="Q9484">
        <v>0</v>
      </c>
    </row>
    <row r="9485" spans="1:17" x14ac:dyDescent="0.25">
      <c r="A9485" t="s">
        <v>24172</v>
      </c>
      <c r="B9485" t="s">
        <v>73</v>
      </c>
      <c r="C9485" t="s">
        <v>189</v>
      </c>
      <c r="D9485" t="s">
        <v>526</v>
      </c>
      <c r="E9485" t="s">
        <v>21471</v>
      </c>
      <c r="F9485" t="s">
        <v>4242</v>
      </c>
      <c r="G9485">
        <v>0</v>
      </c>
      <c r="H9485">
        <v>0</v>
      </c>
      <c r="I9485">
        <v>0</v>
      </c>
      <c r="J9485">
        <v>0</v>
      </c>
      <c r="K9485">
        <v>0</v>
      </c>
      <c r="L9485">
        <v>0</v>
      </c>
      <c r="M9485">
        <v>18</v>
      </c>
      <c r="N9485">
        <v>0</v>
      </c>
      <c r="O9485">
        <v>0</v>
      </c>
      <c r="P9485">
        <v>0</v>
      </c>
      <c r="Q9485">
        <v>0</v>
      </c>
    </row>
    <row r="9486" spans="1:17" x14ac:dyDescent="0.25">
      <c r="A9486" t="s">
        <v>24173</v>
      </c>
      <c r="B9486" t="s">
        <v>73</v>
      </c>
      <c r="C9486" t="s">
        <v>189</v>
      </c>
      <c r="D9486" t="s">
        <v>526</v>
      </c>
      <c r="E9486" t="s">
        <v>21471</v>
      </c>
      <c r="F9486" t="s">
        <v>399</v>
      </c>
      <c r="G9486">
        <v>0</v>
      </c>
      <c r="H9486">
        <v>18</v>
      </c>
      <c r="I9486">
        <v>1</v>
      </c>
      <c r="J9486">
        <v>16</v>
      </c>
      <c r="K9486">
        <v>1</v>
      </c>
      <c r="L9486">
        <v>0</v>
      </c>
      <c r="M9486">
        <v>0</v>
      </c>
      <c r="N9486">
        <v>0</v>
      </c>
      <c r="O9486">
        <v>0</v>
      </c>
      <c r="P9486">
        <v>0</v>
      </c>
      <c r="Q9486">
        <v>0</v>
      </c>
    </row>
    <row r="9487" spans="1:17" x14ac:dyDescent="0.25">
      <c r="A9487" t="s">
        <v>24174</v>
      </c>
      <c r="B9487" t="s">
        <v>73</v>
      </c>
      <c r="C9487" t="s">
        <v>189</v>
      </c>
      <c r="D9487" t="s">
        <v>526</v>
      </c>
      <c r="E9487" t="s">
        <v>21471</v>
      </c>
      <c r="F9487" t="s">
        <v>4245</v>
      </c>
      <c r="G9487">
        <v>0</v>
      </c>
      <c r="H9487">
        <v>0</v>
      </c>
      <c r="I9487">
        <v>0</v>
      </c>
      <c r="J9487">
        <v>0</v>
      </c>
      <c r="K9487">
        <v>0</v>
      </c>
      <c r="L9487">
        <v>0</v>
      </c>
      <c r="M9487">
        <v>18</v>
      </c>
      <c r="N9487">
        <v>0</v>
      </c>
      <c r="O9487">
        <v>0</v>
      </c>
      <c r="P9487">
        <v>0</v>
      </c>
      <c r="Q9487">
        <v>0</v>
      </c>
    </row>
    <row r="9488" spans="1:17" x14ac:dyDescent="0.25">
      <c r="A9488" t="s">
        <v>24175</v>
      </c>
      <c r="B9488" t="s">
        <v>73</v>
      </c>
      <c r="C9488" t="s">
        <v>189</v>
      </c>
      <c r="D9488" t="s">
        <v>526</v>
      </c>
      <c r="E9488" t="s">
        <v>21471</v>
      </c>
      <c r="F9488" t="s">
        <v>394</v>
      </c>
      <c r="G9488">
        <v>0</v>
      </c>
      <c r="H9488">
        <v>0</v>
      </c>
      <c r="I9488">
        <v>0</v>
      </c>
      <c r="J9488">
        <v>0</v>
      </c>
      <c r="K9488">
        <v>0</v>
      </c>
      <c r="L9488">
        <v>0</v>
      </c>
      <c r="M9488">
        <v>0</v>
      </c>
      <c r="N9488">
        <v>17</v>
      </c>
      <c r="O9488">
        <v>16</v>
      </c>
      <c r="P9488">
        <v>1</v>
      </c>
      <c r="Q9488">
        <v>0</v>
      </c>
    </row>
    <row r="9489" spans="1:17" x14ac:dyDescent="0.25">
      <c r="A9489" t="s">
        <v>24176</v>
      </c>
      <c r="B9489" t="s">
        <v>73</v>
      </c>
      <c r="C9489" t="s">
        <v>189</v>
      </c>
      <c r="D9489" t="s">
        <v>526</v>
      </c>
      <c r="E9489" t="s">
        <v>21471</v>
      </c>
      <c r="F9489" t="s">
        <v>395</v>
      </c>
      <c r="G9489">
        <v>0</v>
      </c>
      <c r="H9489">
        <v>0</v>
      </c>
      <c r="I9489">
        <v>0</v>
      </c>
      <c r="J9489">
        <v>0</v>
      </c>
      <c r="K9489">
        <v>0</v>
      </c>
      <c r="L9489">
        <v>0</v>
      </c>
      <c r="M9489">
        <v>0</v>
      </c>
      <c r="N9489">
        <v>14</v>
      </c>
      <c r="O9489">
        <v>13</v>
      </c>
      <c r="P9489">
        <v>1</v>
      </c>
      <c r="Q9489">
        <v>0</v>
      </c>
    </row>
    <row r="9490" spans="1:17" x14ac:dyDescent="0.25">
      <c r="A9490" t="s">
        <v>24177</v>
      </c>
      <c r="B9490" t="s">
        <v>73</v>
      </c>
      <c r="C9490" t="s">
        <v>189</v>
      </c>
      <c r="D9490" t="s">
        <v>526</v>
      </c>
      <c r="E9490" t="s">
        <v>21471</v>
      </c>
      <c r="F9490" t="s">
        <v>525</v>
      </c>
      <c r="G9490">
        <v>18</v>
      </c>
      <c r="H9490">
        <v>0</v>
      </c>
      <c r="I9490">
        <v>0</v>
      </c>
      <c r="J9490">
        <v>0</v>
      </c>
      <c r="K9490">
        <v>0</v>
      </c>
      <c r="L9490">
        <v>0</v>
      </c>
      <c r="M9490">
        <v>0</v>
      </c>
      <c r="N9490">
        <v>0</v>
      </c>
      <c r="O9490">
        <v>0</v>
      </c>
      <c r="P9490">
        <v>0</v>
      </c>
      <c r="Q9490">
        <v>0</v>
      </c>
    </row>
    <row r="9491" spans="1:17" x14ac:dyDescent="0.25">
      <c r="A9491" t="s">
        <v>24178</v>
      </c>
      <c r="B9491" t="s">
        <v>73</v>
      </c>
      <c r="C9491" t="s">
        <v>189</v>
      </c>
      <c r="D9491" t="s">
        <v>527</v>
      </c>
      <c r="E9491" t="s">
        <v>21471</v>
      </c>
      <c r="F9491" t="s">
        <v>528</v>
      </c>
      <c r="G9491">
        <v>0</v>
      </c>
      <c r="H9491">
        <v>0</v>
      </c>
      <c r="I9491">
        <v>0</v>
      </c>
      <c r="J9491">
        <v>0</v>
      </c>
      <c r="K9491">
        <v>0</v>
      </c>
      <c r="L9491">
        <v>0</v>
      </c>
      <c r="M9491">
        <v>0</v>
      </c>
      <c r="N9491">
        <v>2</v>
      </c>
      <c r="O9491">
        <v>2</v>
      </c>
      <c r="P9491">
        <v>0</v>
      </c>
      <c r="Q9491">
        <v>0</v>
      </c>
    </row>
    <row r="9492" spans="1:17" x14ac:dyDescent="0.25">
      <c r="A9492" t="s">
        <v>24179</v>
      </c>
      <c r="B9492" t="s">
        <v>73</v>
      </c>
      <c r="C9492" t="s">
        <v>189</v>
      </c>
      <c r="D9492" t="s">
        <v>527</v>
      </c>
      <c r="E9492" t="s">
        <v>21471</v>
      </c>
      <c r="F9492" t="s">
        <v>525</v>
      </c>
      <c r="G9492">
        <v>2</v>
      </c>
      <c r="H9492">
        <v>0</v>
      </c>
      <c r="I9492">
        <v>0</v>
      </c>
      <c r="J9492">
        <v>0</v>
      </c>
      <c r="K9492">
        <v>0</v>
      </c>
      <c r="L9492">
        <v>0</v>
      </c>
      <c r="M9492">
        <v>0</v>
      </c>
      <c r="N9492">
        <v>0</v>
      </c>
      <c r="O9492">
        <v>0</v>
      </c>
      <c r="P9492">
        <v>0</v>
      </c>
      <c r="Q9492">
        <v>0</v>
      </c>
    </row>
    <row r="9493" spans="1:17" x14ac:dyDescent="0.25">
      <c r="A9493" t="s">
        <v>24180</v>
      </c>
      <c r="B9493" t="s">
        <v>73</v>
      </c>
      <c r="C9493" t="s">
        <v>190</v>
      </c>
      <c r="D9493" t="s">
        <v>529</v>
      </c>
      <c r="E9493" t="s">
        <v>21471</v>
      </c>
      <c r="F9493" t="s">
        <v>525</v>
      </c>
      <c r="G9493">
        <v>1</v>
      </c>
      <c r="H9493">
        <v>0</v>
      </c>
      <c r="I9493">
        <v>0</v>
      </c>
      <c r="J9493">
        <v>0</v>
      </c>
      <c r="K9493">
        <v>0</v>
      </c>
      <c r="L9493">
        <v>0</v>
      </c>
      <c r="M9493">
        <v>0</v>
      </c>
      <c r="N9493">
        <v>0</v>
      </c>
      <c r="O9493">
        <v>0</v>
      </c>
      <c r="P9493">
        <v>0</v>
      </c>
      <c r="Q9493">
        <v>0</v>
      </c>
    </row>
    <row r="9494" spans="1:17" x14ac:dyDescent="0.25">
      <c r="A9494" t="s">
        <v>13886</v>
      </c>
      <c r="B9494" t="s">
        <v>73</v>
      </c>
      <c r="C9494" t="s">
        <v>190</v>
      </c>
      <c r="D9494" t="s">
        <v>526</v>
      </c>
      <c r="E9494" t="s">
        <v>563</v>
      </c>
      <c r="F9494" t="s">
        <v>396</v>
      </c>
      <c r="G9494">
        <v>0</v>
      </c>
      <c r="H9494">
        <v>14</v>
      </c>
      <c r="I9494">
        <v>1</v>
      </c>
      <c r="J9494">
        <v>9</v>
      </c>
      <c r="K9494">
        <v>1</v>
      </c>
      <c r="L9494">
        <v>3</v>
      </c>
      <c r="M9494">
        <v>0</v>
      </c>
      <c r="N9494">
        <v>0</v>
      </c>
      <c r="O9494">
        <v>0</v>
      </c>
      <c r="P9494">
        <v>0</v>
      </c>
      <c r="Q9494">
        <v>0</v>
      </c>
    </row>
    <row r="9495" spans="1:17" x14ac:dyDescent="0.25">
      <c r="A9495" t="s">
        <v>13887</v>
      </c>
      <c r="B9495" t="s">
        <v>73</v>
      </c>
      <c r="C9495" t="s">
        <v>190</v>
      </c>
      <c r="D9495" t="s">
        <v>526</v>
      </c>
      <c r="E9495" t="s">
        <v>563</v>
      </c>
      <c r="F9495" t="s">
        <v>4236</v>
      </c>
      <c r="G9495">
        <v>0</v>
      </c>
      <c r="H9495">
        <v>14</v>
      </c>
      <c r="I9495">
        <v>1</v>
      </c>
      <c r="J9495">
        <v>9</v>
      </c>
      <c r="K9495">
        <v>1</v>
      </c>
      <c r="L9495">
        <v>3</v>
      </c>
      <c r="M9495">
        <v>0</v>
      </c>
      <c r="N9495">
        <v>0</v>
      </c>
      <c r="O9495">
        <v>0</v>
      </c>
      <c r="P9495">
        <v>0</v>
      </c>
      <c r="Q9495">
        <v>0</v>
      </c>
    </row>
    <row r="9496" spans="1:17" x14ac:dyDescent="0.25">
      <c r="A9496" t="s">
        <v>13888</v>
      </c>
      <c r="B9496" t="s">
        <v>73</v>
      </c>
      <c r="C9496" t="s">
        <v>190</v>
      </c>
      <c r="D9496" t="s">
        <v>526</v>
      </c>
      <c r="E9496" t="s">
        <v>563</v>
      </c>
      <c r="F9496" t="s">
        <v>4238</v>
      </c>
      <c r="G9496">
        <v>0</v>
      </c>
      <c r="H9496">
        <v>0</v>
      </c>
      <c r="I9496">
        <v>0</v>
      </c>
      <c r="J9496">
        <v>0</v>
      </c>
      <c r="K9496">
        <v>0</v>
      </c>
      <c r="L9496">
        <v>0</v>
      </c>
      <c r="M9496">
        <v>14</v>
      </c>
      <c r="N9496">
        <v>0</v>
      </c>
      <c r="O9496">
        <v>0</v>
      </c>
      <c r="P9496">
        <v>0</v>
      </c>
      <c r="Q9496">
        <v>0</v>
      </c>
    </row>
    <row r="9497" spans="1:17" x14ac:dyDescent="0.25">
      <c r="A9497" t="s">
        <v>13889</v>
      </c>
      <c r="B9497" t="s">
        <v>73</v>
      </c>
      <c r="C9497" t="s">
        <v>190</v>
      </c>
      <c r="D9497" t="s">
        <v>526</v>
      </c>
      <c r="E9497" t="s">
        <v>563</v>
      </c>
      <c r="F9497" t="s">
        <v>397</v>
      </c>
      <c r="G9497">
        <v>0</v>
      </c>
      <c r="H9497">
        <v>14</v>
      </c>
      <c r="I9497">
        <v>1</v>
      </c>
      <c r="J9497">
        <v>9</v>
      </c>
      <c r="K9497">
        <v>1</v>
      </c>
      <c r="L9497">
        <v>3</v>
      </c>
      <c r="M9497">
        <v>0</v>
      </c>
      <c r="N9497">
        <v>0</v>
      </c>
      <c r="O9497">
        <v>0</v>
      </c>
      <c r="P9497">
        <v>0</v>
      </c>
      <c r="Q9497">
        <v>0</v>
      </c>
    </row>
    <row r="9498" spans="1:17" x14ac:dyDescent="0.25">
      <c r="A9498" t="s">
        <v>13580</v>
      </c>
      <c r="B9498" t="s">
        <v>72</v>
      </c>
      <c r="C9498" t="s">
        <v>124</v>
      </c>
      <c r="D9498" t="s">
        <v>526</v>
      </c>
      <c r="E9498" t="s">
        <v>563</v>
      </c>
      <c r="F9498" t="s">
        <v>398</v>
      </c>
      <c r="G9498">
        <v>0</v>
      </c>
      <c r="H9498">
        <v>105</v>
      </c>
      <c r="I9498">
        <v>21</v>
      </c>
      <c r="J9498">
        <v>75</v>
      </c>
      <c r="K9498">
        <v>6</v>
      </c>
      <c r="L9498">
        <v>3</v>
      </c>
      <c r="M9498">
        <v>0</v>
      </c>
      <c r="N9498">
        <v>0</v>
      </c>
      <c r="O9498">
        <v>0</v>
      </c>
      <c r="P9498">
        <v>0</v>
      </c>
      <c r="Q9498">
        <v>0</v>
      </c>
    </row>
    <row r="9499" spans="1:17" x14ac:dyDescent="0.25">
      <c r="A9499" t="s">
        <v>13581</v>
      </c>
      <c r="B9499" t="s">
        <v>72</v>
      </c>
      <c r="C9499" t="s">
        <v>124</v>
      </c>
      <c r="D9499" t="s">
        <v>526</v>
      </c>
      <c r="E9499" t="s">
        <v>563</v>
      </c>
      <c r="F9499" t="s">
        <v>4242</v>
      </c>
      <c r="G9499">
        <v>0</v>
      </c>
      <c r="H9499">
        <v>0</v>
      </c>
      <c r="I9499">
        <v>0</v>
      </c>
      <c r="J9499">
        <v>0</v>
      </c>
      <c r="K9499">
        <v>0</v>
      </c>
      <c r="L9499">
        <v>0</v>
      </c>
      <c r="M9499">
        <v>105</v>
      </c>
      <c r="N9499">
        <v>0</v>
      </c>
      <c r="O9499">
        <v>0</v>
      </c>
      <c r="P9499">
        <v>0</v>
      </c>
      <c r="Q9499">
        <v>0</v>
      </c>
    </row>
    <row r="9500" spans="1:17" x14ac:dyDescent="0.25">
      <c r="A9500" t="s">
        <v>13582</v>
      </c>
      <c r="B9500" t="s">
        <v>72</v>
      </c>
      <c r="C9500" t="s">
        <v>124</v>
      </c>
      <c r="D9500" t="s">
        <v>526</v>
      </c>
      <c r="E9500" t="s">
        <v>563</v>
      </c>
      <c r="F9500" t="s">
        <v>399</v>
      </c>
      <c r="G9500">
        <v>0</v>
      </c>
      <c r="H9500">
        <v>105</v>
      </c>
      <c r="I9500">
        <v>21</v>
      </c>
      <c r="J9500">
        <v>77</v>
      </c>
      <c r="K9500">
        <v>6</v>
      </c>
      <c r="L9500">
        <v>1</v>
      </c>
      <c r="M9500">
        <v>0</v>
      </c>
      <c r="N9500">
        <v>0</v>
      </c>
      <c r="O9500">
        <v>0</v>
      </c>
      <c r="P9500">
        <v>0</v>
      </c>
      <c r="Q9500">
        <v>0</v>
      </c>
    </row>
    <row r="9501" spans="1:17" x14ac:dyDescent="0.25">
      <c r="A9501" t="s">
        <v>13583</v>
      </c>
      <c r="B9501" t="s">
        <v>72</v>
      </c>
      <c r="C9501" t="s">
        <v>124</v>
      </c>
      <c r="D9501" t="s">
        <v>526</v>
      </c>
      <c r="E9501" t="s">
        <v>563</v>
      </c>
      <c r="F9501" t="s">
        <v>4245</v>
      </c>
      <c r="G9501">
        <v>0</v>
      </c>
      <c r="H9501">
        <v>0</v>
      </c>
      <c r="I9501">
        <v>0</v>
      </c>
      <c r="J9501">
        <v>0</v>
      </c>
      <c r="K9501">
        <v>0</v>
      </c>
      <c r="L9501">
        <v>0</v>
      </c>
      <c r="M9501">
        <v>105</v>
      </c>
      <c r="N9501">
        <v>0</v>
      </c>
      <c r="O9501">
        <v>0</v>
      </c>
      <c r="P9501">
        <v>0</v>
      </c>
      <c r="Q9501">
        <v>0</v>
      </c>
    </row>
    <row r="9502" spans="1:17" x14ac:dyDescent="0.25">
      <c r="A9502" t="s">
        <v>13699</v>
      </c>
      <c r="B9502" t="s">
        <v>72</v>
      </c>
      <c r="C9502" t="s">
        <v>124</v>
      </c>
      <c r="D9502" t="s">
        <v>526</v>
      </c>
      <c r="E9502" t="s">
        <v>563</v>
      </c>
      <c r="F9502" t="s">
        <v>394</v>
      </c>
      <c r="G9502">
        <v>0</v>
      </c>
      <c r="H9502">
        <v>0</v>
      </c>
      <c r="I9502">
        <v>0</v>
      </c>
      <c r="J9502">
        <v>0</v>
      </c>
      <c r="K9502">
        <v>0</v>
      </c>
      <c r="L9502">
        <v>0</v>
      </c>
      <c r="M9502">
        <v>0</v>
      </c>
      <c r="N9502">
        <v>81</v>
      </c>
      <c r="O9502">
        <v>78</v>
      </c>
      <c r="P9502">
        <v>3</v>
      </c>
      <c r="Q9502">
        <v>0</v>
      </c>
    </row>
    <row r="9503" spans="1:17" x14ac:dyDescent="0.25">
      <c r="A9503" t="s">
        <v>13700</v>
      </c>
      <c r="B9503" t="s">
        <v>72</v>
      </c>
      <c r="C9503" t="s">
        <v>124</v>
      </c>
      <c r="D9503" t="s">
        <v>526</v>
      </c>
      <c r="E9503" t="s">
        <v>563</v>
      </c>
      <c r="F9503" t="s">
        <v>395</v>
      </c>
      <c r="G9503">
        <v>0</v>
      </c>
      <c r="H9503">
        <v>0</v>
      </c>
      <c r="I9503">
        <v>0</v>
      </c>
      <c r="J9503">
        <v>0</v>
      </c>
      <c r="K9503">
        <v>0</v>
      </c>
      <c r="L9503">
        <v>0</v>
      </c>
      <c r="M9503">
        <v>0</v>
      </c>
      <c r="N9503">
        <v>71</v>
      </c>
      <c r="O9503">
        <v>68</v>
      </c>
      <c r="P9503">
        <v>3</v>
      </c>
      <c r="Q9503">
        <v>0</v>
      </c>
    </row>
    <row r="9504" spans="1:17" x14ac:dyDescent="0.25">
      <c r="A9504" t="s">
        <v>13701</v>
      </c>
      <c r="B9504" t="s">
        <v>72</v>
      </c>
      <c r="C9504" t="s">
        <v>124</v>
      </c>
      <c r="D9504" t="s">
        <v>526</v>
      </c>
      <c r="E9504" t="s">
        <v>563</v>
      </c>
      <c r="F9504" t="s">
        <v>525</v>
      </c>
      <c r="G9504">
        <v>105</v>
      </c>
      <c r="H9504">
        <v>0</v>
      </c>
      <c r="I9504">
        <v>0</v>
      </c>
      <c r="J9504">
        <v>0</v>
      </c>
      <c r="K9504">
        <v>0</v>
      </c>
      <c r="L9504">
        <v>0</v>
      </c>
      <c r="M9504">
        <v>0</v>
      </c>
      <c r="N9504">
        <v>0</v>
      </c>
      <c r="O9504">
        <v>0</v>
      </c>
      <c r="P9504">
        <v>0</v>
      </c>
      <c r="Q9504">
        <v>0</v>
      </c>
    </row>
    <row r="9505" spans="1:17" x14ac:dyDescent="0.25">
      <c r="A9505" t="s">
        <v>24181</v>
      </c>
      <c r="B9505" t="s">
        <v>72</v>
      </c>
      <c r="C9505" t="s">
        <v>124</v>
      </c>
      <c r="D9505" t="s">
        <v>526</v>
      </c>
      <c r="E9505" t="s">
        <v>21471</v>
      </c>
      <c r="F9505" t="s">
        <v>396</v>
      </c>
      <c r="G9505">
        <v>0</v>
      </c>
      <c r="H9505">
        <v>151</v>
      </c>
      <c r="I9505">
        <v>26</v>
      </c>
      <c r="J9505">
        <v>105</v>
      </c>
      <c r="K9505">
        <v>17</v>
      </c>
      <c r="L9505">
        <v>3</v>
      </c>
      <c r="M9505">
        <v>0</v>
      </c>
      <c r="N9505">
        <v>0</v>
      </c>
      <c r="O9505">
        <v>0</v>
      </c>
      <c r="P9505">
        <v>0</v>
      </c>
      <c r="Q9505">
        <v>0</v>
      </c>
    </row>
    <row r="9506" spans="1:17" x14ac:dyDescent="0.25">
      <c r="A9506" t="s">
        <v>24182</v>
      </c>
      <c r="B9506" t="s">
        <v>72</v>
      </c>
      <c r="C9506" t="s">
        <v>124</v>
      </c>
      <c r="D9506" t="s">
        <v>526</v>
      </c>
      <c r="E9506" t="s">
        <v>21471</v>
      </c>
      <c r="F9506" t="s">
        <v>4236</v>
      </c>
      <c r="G9506">
        <v>0</v>
      </c>
      <c r="H9506">
        <v>151</v>
      </c>
      <c r="I9506">
        <v>25</v>
      </c>
      <c r="J9506">
        <v>106</v>
      </c>
      <c r="K9506">
        <v>12</v>
      </c>
      <c r="L9506">
        <v>8</v>
      </c>
      <c r="M9506">
        <v>0</v>
      </c>
      <c r="N9506">
        <v>0</v>
      </c>
      <c r="O9506">
        <v>0</v>
      </c>
      <c r="P9506">
        <v>0</v>
      </c>
      <c r="Q9506">
        <v>0</v>
      </c>
    </row>
    <row r="9507" spans="1:17" x14ac:dyDescent="0.25">
      <c r="A9507" t="s">
        <v>24183</v>
      </c>
      <c r="B9507" t="s">
        <v>72</v>
      </c>
      <c r="C9507" t="s">
        <v>124</v>
      </c>
      <c r="D9507" t="s">
        <v>526</v>
      </c>
      <c r="E9507" t="s">
        <v>21471</v>
      </c>
      <c r="F9507" t="s">
        <v>4238</v>
      </c>
      <c r="G9507">
        <v>0</v>
      </c>
      <c r="H9507">
        <v>0</v>
      </c>
      <c r="I9507">
        <v>0</v>
      </c>
      <c r="J9507">
        <v>0</v>
      </c>
      <c r="K9507">
        <v>0</v>
      </c>
      <c r="L9507">
        <v>0</v>
      </c>
      <c r="M9507">
        <v>151</v>
      </c>
      <c r="N9507">
        <v>0</v>
      </c>
      <c r="O9507">
        <v>0</v>
      </c>
      <c r="P9507">
        <v>0</v>
      </c>
      <c r="Q9507">
        <v>0</v>
      </c>
    </row>
    <row r="9508" spans="1:17" x14ac:dyDescent="0.25">
      <c r="A9508" t="s">
        <v>24763</v>
      </c>
      <c r="B9508" t="s">
        <v>72</v>
      </c>
      <c r="C9508" t="s">
        <v>124</v>
      </c>
      <c r="D9508" t="s">
        <v>526</v>
      </c>
      <c r="E9508" t="s">
        <v>21471</v>
      </c>
      <c r="F9508" t="s">
        <v>397</v>
      </c>
      <c r="G9508">
        <v>0</v>
      </c>
      <c r="H9508">
        <v>151</v>
      </c>
      <c r="I9508">
        <v>25</v>
      </c>
      <c r="J9508">
        <v>106</v>
      </c>
      <c r="K9508">
        <v>12</v>
      </c>
      <c r="L9508">
        <v>8</v>
      </c>
      <c r="M9508">
        <v>0</v>
      </c>
      <c r="N9508">
        <v>0</v>
      </c>
      <c r="O9508">
        <v>0</v>
      </c>
      <c r="P9508">
        <v>0</v>
      </c>
      <c r="Q9508">
        <v>0</v>
      </c>
    </row>
    <row r="9509" spans="1:17" x14ac:dyDescent="0.25">
      <c r="A9509" t="s">
        <v>24764</v>
      </c>
      <c r="B9509" t="s">
        <v>72</v>
      </c>
      <c r="C9509" t="s">
        <v>124</v>
      </c>
      <c r="D9509" t="s">
        <v>526</v>
      </c>
      <c r="E9509" t="s">
        <v>21471</v>
      </c>
      <c r="F9509" t="s">
        <v>398</v>
      </c>
      <c r="G9509">
        <v>0</v>
      </c>
      <c r="H9509">
        <v>151</v>
      </c>
      <c r="I9509">
        <v>26</v>
      </c>
      <c r="J9509">
        <v>105</v>
      </c>
      <c r="K9509">
        <v>13</v>
      </c>
      <c r="L9509">
        <v>7</v>
      </c>
      <c r="M9509">
        <v>0</v>
      </c>
      <c r="N9509">
        <v>0</v>
      </c>
      <c r="O9509">
        <v>0</v>
      </c>
      <c r="P9509">
        <v>0</v>
      </c>
      <c r="Q9509">
        <v>0</v>
      </c>
    </row>
    <row r="9510" spans="1:17" x14ac:dyDescent="0.25">
      <c r="A9510" t="s">
        <v>24765</v>
      </c>
      <c r="B9510" t="s">
        <v>72</v>
      </c>
      <c r="C9510" t="s">
        <v>124</v>
      </c>
      <c r="D9510" t="s">
        <v>526</v>
      </c>
      <c r="E9510" t="s">
        <v>21471</v>
      </c>
      <c r="F9510" t="s">
        <v>4242</v>
      </c>
      <c r="G9510">
        <v>0</v>
      </c>
      <c r="H9510">
        <v>0</v>
      </c>
      <c r="I9510">
        <v>0</v>
      </c>
      <c r="J9510">
        <v>0</v>
      </c>
      <c r="K9510">
        <v>0</v>
      </c>
      <c r="L9510">
        <v>0</v>
      </c>
      <c r="M9510">
        <v>151</v>
      </c>
      <c r="N9510">
        <v>0</v>
      </c>
      <c r="O9510">
        <v>0</v>
      </c>
      <c r="P9510">
        <v>0</v>
      </c>
      <c r="Q9510">
        <v>0</v>
      </c>
    </row>
    <row r="9511" spans="1:17" x14ac:dyDescent="0.25">
      <c r="A9511" t="s">
        <v>24766</v>
      </c>
      <c r="B9511" t="s">
        <v>72</v>
      </c>
      <c r="C9511" t="s">
        <v>124</v>
      </c>
      <c r="D9511" t="s">
        <v>526</v>
      </c>
      <c r="E9511" t="s">
        <v>21471</v>
      </c>
      <c r="F9511" t="s">
        <v>399</v>
      </c>
      <c r="G9511">
        <v>0</v>
      </c>
      <c r="H9511">
        <v>151</v>
      </c>
      <c r="I9511">
        <v>25</v>
      </c>
      <c r="J9511">
        <v>106</v>
      </c>
      <c r="K9511">
        <v>17</v>
      </c>
      <c r="L9511">
        <v>3</v>
      </c>
      <c r="M9511">
        <v>0</v>
      </c>
      <c r="N9511">
        <v>0</v>
      </c>
      <c r="O9511">
        <v>0</v>
      </c>
      <c r="P9511">
        <v>0</v>
      </c>
      <c r="Q9511">
        <v>0</v>
      </c>
    </row>
    <row r="9512" spans="1:17" x14ac:dyDescent="0.25">
      <c r="A9512" t="s">
        <v>24767</v>
      </c>
      <c r="B9512" t="s">
        <v>72</v>
      </c>
      <c r="C9512" t="s">
        <v>124</v>
      </c>
      <c r="D9512" t="s">
        <v>526</v>
      </c>
      <c r="E9512" t="s">
        <v>21471</v>
      </c>
      <c r="F9512" t="s">
        <v>4245</v>
      </c>
      <c r="G9512">
        <v>0</v>
      </c>
      <c r="H9512">
        <v>0</v>
      </c>
      <c r="I9512">
        <v>0</v>
      </c>
      <c r="J9512">
        <v>0</v>
      </c>
      <c r="K9512">
        <v>0</v>
      </c>
      <c r="L9512">
        <v>0</v>
      </c>
      <c r="M9512">
        <v>151</v>
      </c>
      <c r="N9512">
        <v>0</v>
      </c>
      <c r="O9512">
        <v>0</v>
      </c>
      <c r="P9512">
        <v>0</v>
      </c>
      <c r="Q9512">
        <v>0</v>
      </c>
    </row>
    <row r="9513" spans="1:17" x14ac:dyDescent="0.25">
      <c r="A9513" t="s">
        <v>24768</v>
      </c>
      <c r="B9513" t="s">
        <v>72</v>
      </c>
      <c r="C9513" t="s">
        <v>124</v>
      </c>
      <c r="D9513" t="s">
        <v>526</v>
      </c>
      <c r="E9513" t="s">
        <v>21471</v>
      </c>
      <c r="F9513" t="s">
        <v>394</v>
      </c>
      <c r="G9513">
        <v>0</v>
      </c>
      <c r="H9513">
        <v>0</v>
      </c>
      <c r="I9513">
        <v>0</v>
      </c>
      <c r="J9513">
        <v>0</v>
      </c>
      <c r="K9513">
        <v>0</v>
      </c>
      <c r="L9513">
        <v>0</v>
      </c>
      <c r="M9513">
        <v>0</v>
      </c>
      <c r="N9513">
        <v>111</v>
      </c>
      <c r="O9513">
        <v>104</v>
      </c>
      <c r="P9513">
        <v>5</v>
      </c>
      <c r="Q9513">
        <v>2</v>
      </c>
    </row>
    <row r="9514" spans="1:17" x14ac:dyDescent="0.25">
      <c r="A9514" t="s">
        <v>24769</v>
      </c>
      <c r="B9514" t="s">
        <v>72</v>
      </c>
      <c r="C9514" t="s">
        <v>124</v>
      </c>
      <c r="D9514" t="s">
        <v>526</v>
      </c>
      <c r="E9514" t="s">
        <v>21471</v>
      </c>
      <c r="F9514" t="s">
        <v>395</v>
      </c>
      <c r="G9514">
        <v>0</v>
      </c>
      <c r="H9514">
        <v>0</v>
      </c>
      <c r="I9514">
        <v>0</v>
      </c>
      <c r="J9514">
        <v>0</v>
      </c>
      <c r="K9514">
        <v>0</v>
      </c>
      <c r="L9514">
        <v>0</v>
      </c>
      <c r="M9514">
        <v>0</v>
      </c>
      <c r="N9514">
        <v>101</v>
      </c>
      <c r="O9514">
        <v>95</v>
      </c>
      <c r="P9514">
        <v>4</v>
      </c>
      <c r="Q9514">
        <v>2</v>
      </c>
    </row>
    <row r="9515" spans="1:17" x14ac:dyDescent="0.25">
      <c r="A9515" t="s">
        <v>24770</v>
      </c>
      <c r="B9515" t="s">
        <v>72</v>
      </c>
      <c r="C9515" t="s">
        <v>124</v>
      </c>
      <c r="D9515" t="s">
        <v>526</v>
      </c>
      <c r="E9515" t="s">
        <v>21471</v>
      </c>
      <c r="F9515" t="s">
        <v>525</v>
      </c>
      <c r="G9515">
        <v>151</v>
      </c>
      <c r="H9515">
        <v>0</v>
      </c>
      <c r="I9515">
        <v>0</v>
      </c>
      <c r="J9515">
        <v>0</v>
      </c>
      <c r="K9515">
        <v>0</v>
      </c>
      <c r="L9515">
        <v>0</v>
      </c>
      <c r="M9515">
        <v>0</v>
      </c>
      <c r="N9515">
        <v>0</v>
      </c>
      <c r="O9515">
        <v>0</v>
      </c>
      <c r="P9515">
        <v>0</v>
      </c>
      <c r="Q9515">
        <v>0</v>
      </c>
    </row>
    <row r="9516" spans="1:17" x14ac:dyDescent="0.25">
      <c r="A9516" t="s">
        <v>13702</v>
      </c>
      <c r="B9516" t="s">
        <v>72</v>
      </c>
      <c r="C9516" t="s">
        <v>124</v>
      </c>
      <c r="D9516" t="s">
        <v>527</v>
      </c>
      <c r="E9516" t="s">
        <v>563</v>
      </c>
      <c r="F9516" t="s">
        <v>528</v>
      </c>
      <c r="G9516">
        <v>0</v>
      </c>
      <c r="H9516">
        <v>0</v>
      </c>
      <c r="I9516">
        <v>0</v>
      </c>
      <c r="J9516">
        <v>0</v>
      </c>
      <c r="K9516">
        <v>0</v>
      </c>
      <c r="L9516">
        <v>0</v>
      </c>
      <c r="M9516">
        <v>0</v>
      </c>
      <c r="N9516">
        <v>3</v>
      </c>
      <c r="O9516">
        <v>2</v>
      </c>
      <c r="P9516">
        <v>1</v>
      </c>
      <c r="Q9516">
        <v>0</v>
      </c>
    </row>
    <row r="9517" spans="1:17" x14ac:dyDescent="0.25">
      <c r="A9517" t="s">
        <v>13703</v>
      </c>
      <c r="B9517" t="s">
        <v>72</v>
      </c>
      <c r="C9517" t="s">
        <v>124</v>
      </c>
      <c r="D9517" t="s">
        <v>527</v>
      </c>
      <c r="E9517" t="s">
        <v>563</v>
      </c>
      <c r="F9517" t="s">
        <v>525</v>
      </c>
      <c r="G9517">
        <v>3</v>
      </c>
      <c r="H9517">
        <v>0</v>
      </c>
      <c r="I9517">
        <v>0</v>
      </c>
      <c r="J9517">
        <v>0</v>
      </c>
      <c r="K9517">
        <v>0</v>
      </c>
      <c r="L9517">
        <v>0</v>
      </c>
      <c r="M9517">
        <v>0</v>
      </c>
      <c r="N9517">
        <v>0</v>
      </c>
      <c r="O9517">
        <v>0</v>
      </c>
      <c r="P9517">
        <v>0</v>
      </c>
      <c r="Q9517">
        <v>0</v>
      </c>
    </row>
    <row r="9518" spans="1:17" x14ac:dyDescent="0.25">
      <c r="A9518" t="s">
        <v>24771</v>
      </c>
      <c r="B9518" t="s">
        <v>72</v>
      </c>
      <c r="C9518" t="s">
        <v>124</v>
      </c>
      <c r="D9518" t="s">
        <v>527</v>
      </c>
      <c r="E9518" t="s">
        <v>21471</v>
      </c>
      <c r="F9518" t="s">
        <v>528</v>
      </c>
      <c r="G9518">
        <v>0</v>
      </c>
      <c r="H9518">
        <v>0</v>
      </c>
      <c r="I9518">
        <v>0</v>
      </c>
      <c r="J9518">
        <v>0</v>
      </c>
      <c r="K9518">
        <v>0</v>
      </c>
      <c r="L9518">
        <v>0</v>
      </c>
      <c r="M9518">
        <v>0</v>
      </c>
      <c r="N9518">
        <v>2</v>
      </c>
      <c r="O9518">
        <v>2</v>
      </c>
      <c r="P9518">
        <v>0</v>
      </c>
      <c r="Q9518">
        <v>0</v>
      </c>
    </row>
    <row r="9519" spans="1:17" x14ac:dyDescent="0.25">
      <c r="A9519" t="s">
        <v>24772</v>
      </c>
      <c r="B9519" t="s">
        <v>72</v>
      </c>
      <c r="C9519" t="s">
        <v>124</v>
      </c>
      <c r="D9519" t="s">
        <v>527</v>
      </c>
      <c r="E9519" t="s">
        <v>21471</v>
      </c>
      <c r="F9519" t="s">
        <v>525</v>
      </c>
      <c r="G9519">
        <v>2</v>
      </c>
      <c r="H9519">
        <v>0</v>
      </c>
      <c r="I9519">
        <v>0</v>
      </c>
      <c r="J9519">
        <v>0</v>
      </c>
      <c r="K9519">
        <v>0</v>
      </c>
      <c r="L9519">
        <v>0</v>
      </c>
      <c r="M9519">
        <v>0</v>
      </c>
      <c r="N9519">
        <v>0</v>
      </c>
      <c r="O9519">
        <v>0</v>
      </c>
      <c r="P9519">
        <v>0</v>
      </c>
      <c r="Q9519">
        <v>0</v>
      </c>
    </row>
    <row r="9520" spans="1:17" x14ac:dyDescent="0.25">
      <c r="A9520" t="s">
        <v>13704</v>
      </c>
      <c r="B9520" t="s">
        <v>72</v>
      </c>
      <c r="C9520" t="s">
        <v>124</v>
      </c>
      <c r="D9520" t="s">
        <v>12971</v>
      </c>
      <c r="E9520" t="s">
        <v>563</v>
      </c>
      <c r="F9520" t="s">
        <v>525</v>
      </c>
      <c r="G9520">
        <v>22</v>
      </c>
      <c r="H9520">
        <v>0</v>
      </c>
      <c r="I9520">
        <v>0</v>
      </c>
      <c r="J9520">
        <v>0</v>
      </c>
      <c r="K9520">
        <v>0</v>
      </c>
      <c r="L9520">
        <v>0</v>
      </c>
      <c r="M9520">
        <v>0</v>
      </c>
      <c r="N9520">
        <v>0</v>
      </c>
      <c r="O9520">
        <v>0</v>
      </c>
      <c r="P9520">
        <v>0</v>
      </c>
      <c r="Q9520">
        <v>0</v>
      </c>
    </row>
    <row r="9521" spans="1:17" x14ac:dyDescent="0.25">
      <c r="A9521" t="s">
        <v>24773</v>
      </c>
      <c r="B9521" t="s">
        <v>72</v>
      </c>
      <c r="C9521" t="s">
        <v>124</v>
      </c>
      <c r="D9521" t="s">
        <v>12971</v>
      </c>
      <c r="E9521" t="s">
        <v>21471</v>
      </c>
      <c r="F9521" t="s">
        <v>525</v>
      </c>
      <c r="G9521">
        <v>15</v>
      </c>
      <c r="H9521">
        <v>0</v>
      </c>
      <c r="I9521">
        <v>0</v>
      </c>
      <c r="J9521">
        <v>0</v>
      </c>
      <c r="K9521">
        <v>0</v>
      </c>
      <c r="L9521">
        <v>0</v>
      </c>
      <c r="M9521">
        <v>0</v>
      </c>
      <c r="N9521">
        <v>0</v>
      </c>
      <c r="O9521">
        <v>0</v>
      </c>
      <c r="P9521">
        <v>0</v>
      </c>
      <c r="Q9521">
        <v>0</v>
      </c>
    </row>
    <row r="9522" spans="1:17" x14ac:dyDescent="0.25">
      <c r="A9522" t="s">
        <v>24774</v>
      </c>
      <c r="B9522" t="s">
        <v>72</v>
      </c>
      <c r="C9522" t="s">
        <v>125</v>
      </c>
      <c r="D9522" t="s">
        <v>529</v>
      </c>
      <c r="E9522" t="s">
        <v>21471</v>
      </c>
      <c r="F9522" t="s">
        <v>525</v>
      </c>
      <c r="G9522">
        <v>1</v>
      </c>
      <c r="H9522">
        <v>0</v>
      </c>
      <c r="I9522">
        <v>0</v>
      </c>
      <c r="J9522">
        <v>0</v>
      </c>
      <c r="K9522">
        <v>0</v>
      </c>
      <c r="L9522">
        <v>0</v>
      </c>
      <c r="M9522">
        <v>0</v>
      </c>
      <c r="N9522">
        <v>0</v>
      </c>
      <c r="O9522">
        <v>0</v>
      </c>
      <c r="P9522">
        <v>0</v>
      </c>
      <c r="Q9522">
        <v>0</v>
      </c>
    </row>
    <row r="9523" spans="1:17" x14ac:dyDescent="0.25">
      <c r="A9523" t="s">
        <v>13705</v>
      </c>
      <c r="B9523" t="s">
        <v>72</v>
      </c>
      <c r="C9523" t="s">
        <v>125</v>
      </c>
      <c r="D9523" t="s">
        <v>526</v>
      </c>
      <c r="E9523" t="s">
        <v>563</v>
      </c>
      <c r="F9523" t="s">
        <v>396</v>
      </c>
      <c r="G9523">
        <v>0</v>
      </c>
      <c r="H9523">
        <v>8</v>
      </c>
      <c r="I9523">
        <v>0</v>
      </c>
      <c r="J9523">
        <v>7</v>
      </c>
      <c r="K9523">
        <v>1</v>
      </c>
      <c r="L9523">
        <v>0</v>
      </c>
      <c r="M9523">
        <v>0</v>
      </c>
      <c r="N9523">
        <v>0</v>
      </c>
      <c r="O9523">
        <v>0</v>
      </c>
      <c r="P9523">
        <v>0</v>
      </c>
      <c r="Q9523">
        <v>0</v>
      </c>
    </row>
    <row r="9524" spans="1:17" x14ac:dyDescent="0.25">
      <c r="A9524" t="s">
        <v>13706</v>
      </c>
      <c r="B9524" t="s">
        <v>72</v>
      </c>
      <c r="C9524" t="s">
        <v>125</v>
      </c>
      <c r="D9524" t="s">
        <v>526</v>
      </c>
      <c r="E9524" t="s">
        <v>563</v>
      </c>
      <c r="F9524" t="s">
        <v>4236</v>
      </c>
      <c r="G9524">
        <v>0</v>
      </c>
      <c r="H9524">
        <v>8</v>
      </c>
      <c r="I9524">
        <v>0</v>
      </c>
      <c r="J9524">
        <v>7</v>
      </c>
      <c r="K9524">
        <v>1</v>
      </c>
      <c r="L9524">
        <v>0</v>
      </c>
      <c r="M9524">
        <v>0</v>
      </c>
      <c r="N9524">
        <v>0</v>
      </c>
      <c r="O9524">
        <v>0</v>
      </c>
      <c r="P9524">
        <v>0</v>
      </c>
      <c r="Q9524">
        <v>0</v>
      </c>
    </row>
    <row r="9525" spans="1:17" x14ac:dyDescent="0.25">
      <c r="A9525" t="s">
        <v>13707</v>
      </c>
      <c r="B9525" t="s">
        <v>72</v>
      </c>
      <c r="C9525" t="s">
        <v>125</v>
      </c>
      <c r="D9525" t="s">
        <v>526</v>
      </c>
      <c r="E9525" t="s">
        <v>563</v>
      </c>
      <c r="F9525" t="s">
        <v>4238</v>
      </c>
      <c r="G9525">
        <v>0</v>
      </c>
      <c r="H9525">
        <v>0</v>
      </c>
      <c r="I9525">
        <v>0</v>
      </c>
      <c r="J9525">
        <v>0</v>
      </c>
      <c r="K9525">
        <v>0</v>
      </c>
      <c r="L9525">
        <v>0</v>
      </c>
      <c r="M9525">
        <v>8</v>
      </c>
      <c r="N9525">
        <v>0</v>
      </c>
      <c r="O9525">
        <v>0</v>
      </c>
      <c r="P9525">
        <v>0</v>
      </c>
      <c r="Q9525">
        <v>0</v>
      </c>
    </row>
    <row r="9526" spans="1:17" x14ac:dyDescent="0.25">
      <c r="A9526" t="s">
        <v>13708</v>
      </c>
      <c r="B9526" t="s">
        <v>72</v>
      </c>
      <c r="C9526" t="s">
        <v>125</v>
      </c>
      <c r="D9526" t="s">
        <v>526</v>
      </c>
      <c r="E9526" t="s">
        <v>563</v>
      </c>
      <c r="F9526" t="s">
        <v>397</v>
      </c>
      <c r="G9526">
        <v>0</v>
      </c>
      <c r="H9526">
        <v>8</v>
      </c>
      <c r="I9526">
        <v>0</v>
      </c>
      <c r="J9526">
        <v>7</v>
      </c>
      <c r="K9526">
        <v>1</v>
      </c>
      <c r="L9526">
        <v>0</v>
      </c>
      <c r="M9526">
        <v>0</v>
      </c>
      <c r="N9526">
        <v>0</v>
      </c>
      <c r="O9526">
        <v>0</v>
      </c>
      <c r="P9526">
        <v>0</v>
      </c>
      <c r="Q9526">
        <v>0</v>
      </c>
    </row>
    <row r="9527" spans="1:17" x14ac:dyDescent="0.25">
      <c r="A9527" t="s">
        <v>13709</v>
      </c>
      <c r="B9527" t="s">
        <v>72</v>
      </c>
      <c r="C9527" t="s">
        <v>125</v>
      </c>
      <c r="D9527" t="s">
        <v>526</v>
      </c>
      <c r="E9527" t="s">
        <v>563</v>
      </c>
      <c r="F9527" t="s">
        <v>398</v>
      </c>
      <c r="G9527">
        <v>0</v>
      </c>
      <c r="H9527">
        <v>8</v>
      </c>
      <c r="I9527">
        <v>0</v>
      </c>
      <c r="J9527">
        <v>7</v>
      </c>
      <c r="K9527">
        <v>1</v>
      </c>
      <c r="L9527">
        <v>0</v>
      </c>
      <c r="M9527">
        <v>0</v>
      </c>
      <c r="N9527">
        <v>0</v>
      </c>
      <c r="O9527">
        <v>0</v>
      </c>
      <c r="P9527">
        <v>0</v>
      </c>
      <c r="Q9527">
        <v>0</v>
      </c>
    </row>
    <row r="9528" spans="1:17" x14ac:dyDescent="0.25">
      <c r="A9528" t="s">
        <v>13710</v>
      </c>
      <c r="B9528" t="s">
        <v>72</v>
      </c>
      <c r="C9528" t="s">
        <v>125</v>
      </c>
      <c r="D9528" t="s">
        <v>526</v>
      </c>
      <c r="E9528" t="s">
        <v>563</v>
      </c>
      <c r="F9528" t="s">
        <v>4242</v>
      </c>
      <c r="G9528">
        <v>0</v>
      </c>
      <c r="H9528">
        <v>0</v>
      </c>
      <c r="I9528">
        <v>0</v>
      </c>
      <c r="J9528">
        <v>0</v>
      </c>
      <c r="K9528">
        <v>0</v>
      </c>
      <c r="L9528">
        <v>0</v>
      </c>
      <c r="M9528">
        <v>8</v>
      </c>
      <c r="N9528">
        <v>0</v>
      </c>
      <c r="O9528">
        <v>0</v>
      </c>
      <c r="P9528">
        <v>0</v>
      </c>
      <c r="Q9528">
        <v>0</v>
      </c>
    </row>
    <row r="9529" spans="1:17" x14ac:dyDescent="0.25">
      <c r="A9529" t="s">
        <v>13991</v>
      </c>
      <c r="B9529" t="s">
        <v>72</v>
      </c>
      <c r="C9529" t="s">
        <v>185</v>
      </c>
      <c r="D9529" t="s">
        <v>526</v>
      </c>
      <c r="E9529" t="s">
        <v>563</v>
      </c>
      <c r="F9529" t="s">
        <v>396</v>
      </c>
      <c r="G9529">
        <v>0</v>
      </c>
      <c r="H9529">
        <v>8</v>
      </c>
      <c r="I9529">
        <v>2</v>
      </c>
      <c r="J9529">
        <v>6</v>
      </c>
      <c r="K9529">
        <v>0</v>
      </c>
      <c r="L9529">
        <v>0</v>
      </c>
      <c r="M9529">
        <v>0</v>
      </c>
      <c r="N9529">
        <v>0</v>
      </c>
      <c r="O9529">
        <v>0</v>
      </c>
      <c r="P9529">
        <v>0</v>
      </c>
      <c r="Q9529">
        <v>0</v>
      </c>
    </row>
    <row r="9530" spans="1:17" x14ac:dyDescent="0.25">
      <c r="A9530" t="s">
        <v>13992</v>
      </c>
      <c r="B9530" t="s">
        <v>72</v>
      </c>
      <c r="C9530" t="s">
        <v>185</v>
      </c>
      <c r="D9530" t="s">
        <v>526</v>
      </c>
      <c r="E9530" t="s">
        <v>563</v>
      </c>
      <c r="F9530" t="s">
        <v>4236</v>
      </c>
      <c r="G9530">
        <v>0</v>
      </c>
      <c r="H9530">
        <v>8</v>
      </c>
      <c r="I9530">
        <v>2</v>
      </c>
      <c r="J9530">
        <v>6</v>
      </c>
      <c r="K9530">
        <v>0</v>
      </c>
      <c r="L9530">
        <v>0</v>
      </c>
      <c r="M9530">
        <v>0</v>
      </c>
      <c r="N9530">
        <v>0</v>
      </c>
      <c r="O9530">
        <v>0</v>
      </c>
      <c r="P9530">
        <v>0</v>
      </c>
      <c r="Q9530">
        <v>0</v>
      </c>
    </row>
    <row r="9531" spans="1:17" x14ac:dyDescent="0.25">
      <c r="A9531" t="s">
        <v>13993</v>
      </c>
      <c r="B9531" t="s">
        <v>72</v>
      </c>
      <c r="C9531" t="s">
        <v>185</v>
      </c>
      <c r="D9531" t="s">
        <v>526</v>
      </c>
      <c r="E9531" t="s">
        <v>563</v>
      </c>
      <c r="F9531" t="s">
        <v>4238</v>
      </c>
      <c r="G9531">
        <v>0</v>
      </c>
      <c r="H9531">
        <v>0</v>
      </c>
      <c r="I9531">
        <v>0</v>
      </c>
      <c r="J9531">
        <v>0</v>
      </c>
      <c r="K9531">
        <v>0</v>
      </c>
      <c r="L9531">
        <v>0</v>
      </c>
      <c r="M9531">
        <v>8</v>
      </c>
      <c r="N9531">
        <v>0</v>
      </c>
      <c r="O9531">
        <v>0</v>
      </c>
      <c r="P9531">
        <v>0</v>
      </c>
      <c r="Q9531">
        <v>0</v>
      </c>
    </row>
    <row r="9532" spans="1:17" x14ac:dyDescent="0.25">
      <c r="A9532" t="s">
        <v>13994</v>
      </c>
      <c r="B9532" t="s">
        <v>72</v>
      </c>
      <c r="C9532" t="s">
        <v>185</v>
      </c>
      <c r="D9532" t="s">
        <v>526</v>
      </c>
      <c r="E9532" t="s">
        <v>563</v>
      </c>
      <c r="F9532" t="s">
        <v>397</v>
      </c>
      <c r="G9532">
        <v>0</v>
      </c>
      <c r="H9532">
        <v>8</v>
      </c>
      <c r="I9532">
        <v>2</v>
      </c>
      <c r="J9532">
        <v>6</v>
      </c>
      <c r="K9532">
        <v>0</v>
      </c>
      <c r="L9532">
        <v>0</v>
      </c>
      <c r="M9532">
        <v>0</v>
      </c>
      <c r="N9532">
        <v>0</v>
      </c>
      <c r="O9532">
        <v>0</v>
      </c>
      <c r="P9532">
        <v>0</v>
      </c>
      <c r="Q9532">
        <v>0</v>
      </c>
    </row>
    <row r="9533" spans="1:17" x14ac:dyDescent="0.25">
      <c r="A9533" t="s">
        <v>13995</v>
      </c>
      <c r="B9533" t="s">
        <v>72</v>
      </c>
      <c r="C9533" t="s">
        <v>185</v>
      </c>
      <c r="D9533" t="s">
        <v>526</v>
      </c>
      <c r="E9533" t="s">
        <v>563</v>
      </c>
      <c r="F9533" t="s">
        <v>398</v>
      </c>
      <c r="G9533">
        <v>0</v>
      </c>
      <c r="H9533">
        <v>8</v>
      </c>
      <c r="I9533">
        <v>2</v>
      </c>
      <c r="J9533">
        <v>6</v>
      </c>
      <c r="K9533">
        <v>0</v>
      </c>
      <c r="L9533">
        <v>0</v>
      </c>
      <c r="M9533">
        <v>0</v>
      </c>
      <c r="N9533">
        <v>0</v>
      </c>
      <c r="O9533">
        <v>0</v>
      </c>
      <c r="P9533">
        <v>0</v>
      </c>
      <c r="Q9533">
        <v>0</v>
      </c>
    </row>
    <row r="9534" spans="1:17" x14ac:dyDescent="0.25">
      <c r="A9534" t="s">
        <v>13996</v>
      </c>
      <c r="B9534" t="s">
        <v>72</v>
      </c>
      <c r="C9534" t="s">
        <v>185</v>
      </c>
      <c r="D9534" t="s">
        <v>526</v>
      </c>
      <c r="E9534" t="s">
        <v>563</v>
      </c>
      <c r="F9534" t="s">
        <v>4242</v>
      </c>
      <c r="G9534">
        <v>0</v>
      </c>
      <c r="H9534">
        <v>0</v>
      </c>
      <c r="I9534">
        <v>0</v>
      </c>
      <c r="J9534">
        <v>0</v>
      </c>
      <c r="K9534">
        <v>0</v>
      </c>
      <c r="L9534">
        <v>0</v>
      </c>
      <c r="M9534">
        <v>8</v>
      </c>
      <c r="N9534">
        <v>0</v>
      </c>
      <c r="O9534">
        <v>0</v>
      </c>
      <c r="P9534">
        <v>0</v>
      </c>
      <c r="Q9534">
        <v>0</v>
      </c>
    </row>
    <row r="9535" spans="1:17" x14ac:dyDescent="0.25">
      <c r="A9535" t="s">
        <v>13997</v>
      </c>
      <c r="B9535" t="s">
        <v>72</v>
      </c>
      <c r="C9535" t="s">
        <v>185</v>
      </c>
      <c r="D9535" t="s">
        <v>526</v>
      </c>
      <c r="E9535" t="s">
        <v>563</v>
      </c>
      <c r="F9535" t="s">
        <v>399</v>
      </c>
      <c r="G9535">
        <v>0</v>
      </c>
      <c r="H9535">
        <v>8</v>
      </c>
      <c r="I9535">
        <v>2</v>
      </c>
      <c r="J9535">
        <v>6</v>
      </c>
      <c r="K9535">
        <v>0</v>
      </c>
      <c r="L9535">
        <v>0</v>
      </c>
      <c r="M9535">
        <v>0</v>
      </c>
      <c r="N9535">
        <v>0</v>
      </c>
      <c r="O9535">
        <v>0</v>
      </c>
      <c r="P9535">
        <v>0</v>
      </c>
      <c r="Q9535">
        <v>0</v>
      </c>
    </row>
    <row r="9536" spans="1:17" x14ac:dyDescent="0.25">
      <c r="A9536" t="s">
        <v>13998</v>
      </c>
      <c r="B9536" t="s">
        <v>72</v>
      </c>
      <c r="C9536" t="s">
        <v>185</v>
      </c>
      <c r="D9536" t="s">
        <v>526</v>
      </c>
      <c r="E9536" t="s">
        <v>563</v>
      </c>
      <c r="F9536" t="s">
        <v>4245</v>
      </c>
      <c r="G9536">
        <v>0</v>
      </c>
      <c r="H9536">
        <v>0</v>
      </c>
      <c r="I9536">
        <v>0</v>
      </c>
      <c r="J9536">
        <v>0</v>
      </c>
      <c r="K9536">
        <v>0</v>
      </c>
      <c r="L9536">
        <v>0</v>
      </c>
      <c r="M9536">
        <v>8</v>
      </c>
      <c r="N9536">
        <v>0</v>
      </c>
      <c r="O9536">
        <v>0</v>
      </c>
      <c r="P9536">
        <v>0</v>
      </c>
      <c r="Q9536">
        <v>0</v>
      </c>
    </row>
    <row r="9537" spans="1:17" x14ac:dyDescent="0.25">
      <c r="A9537" t="s">
        <v>13999</v>
      </c>
      <c r="B9537" t="s">
        <v>72</v>
      </c>
      <c r="C9537" t="s">
        <v>185</v>
      </c>
      <c r="D9537" t="s">
        <v>526</v>
      </c>
      <c r="E9537" t="s">
        <v>563</v>
      </c>
      <c r="F9537" t="s">
        <v>394</v>
      </c>
      <c r="G9537">
        <v>0</v>
      </c>
      <c r="H9537">
        <v>0</v>
      </c>
      <c r="I9537">
        <v>0</v>
      </c>
      <c r="J9537">
        <v>0</v>
      </c>
      <c r="K9537">
        <v>0</v>
      </c>
      <c r="L9537">
        <v>0</v>
      </c>
      <c r="M9537">
        <v>0</v>
      </c>
      <c r="N9537">
        <v>7</v>
      </c>
      <c r="O9537">
        <v>7</v>
      </c>
      <c r="P9537">
        <v>0</v>
      </c>
      <c r="Q9537">
        <v>0</v>
      </c>
    </row>
    <row r="9538" spans="1:17" x14ac:dyDescent="0.25">
      <c r="A9538" t="s">
        <v>14000</v>
      </c>
      <c r="B9538" t="s">
        <v>72</v>
      </c>
      <c r="C9538" t="s">
        <v>185</v>
      </c>
      <c r="D9538" t="s">
        <v>526</v>
      </c>
      <c r="E9538" t="s">
        <v>563</v>
      </c>
      <c r="F9538" t="s">
        <v>395</v>
      </c>
      <c r="G9538">
        <v>0</v>
      </c>
      <c r="H9538">
        <v>0</v>
      </c>
      <c r="I9538">
        <v>0</v>
      </c>
      <c r="J9538">
        <v>0</v>
      </c>
      <c r="K9538">
        <v>0</v>
      </c>
      <c r="L9538">
        <v>0</v>
      </c>
      <c r="M9538">
        <v>0</v>
      </c>
      <c r="N9538">
        <v>7</v>
      </c>
      <c r="O9538">
        <v>7</v>
      </c>
      <c r="P9538">
        <v>0</v>
      </c>
      <c r="Q9538">
        <v>0</v>
      </c>
    </row>
    <row r="9539" spans="1:17" x14ac:dyDescent="0.25">
      <c r="A9539" t="s">
        <v>15596</v>
      </c>
      <c r="B9539" t="s">
        <v>73</v>
      </c>
      <c r="C9539" t="s">
        <v>103</v>
      </c>
      <c r="D9539" t="s">
        <v>526</v>
      </c>
      <c r="E9539" t="s">
        <v>563</v>
      </c>
      <c r="F9539" t="s">
        <v>399</v>
      </c>
      <c r="G9539">
        <v>0</v>
      </c>
      <c r="H9539">
        <v>6</v>
      </c>
      <c r="I9539">
        <v>0</v>
      </c>
      <c r="J9539">
        <v>6</v>
      </c>
      <c r="K9539">
        <v>0</v>
      </c>
      <c r="L9539">
        <v>0</v>
      </c>
      <c r="M9539">
        <v>0</v>
      </c>
      <c r="N9539">
        <v>0</v>
      </c>
      <c r="O9539">
        <v>0</v>
      </c>
      <c r="P9539">
        <v>0</v>
      </c>
      <c r="Q9539">
        <v>0</v>
      </c>
    </row>
    <row r="9540" spans="1:17" x14ac:dyDescent="0.25">
      <c r="A9540" t="s">
        <v>15597</v>
      </c>
      <c r="B9540" t="s">
        <v>73</v>
      </c>
      <c r="C9540" t="s">
        <v>103</v>
      </c>
      <c r="D9540" t="s">
        <v>526</v>
      </c>
      <c r="E9540" t="s">
        <v>563</v>
      </c>
      <c r="F9540" t="s">
        <v>4245</v>
      </c>
      <c r="G9540">
        <v>0</v>
      </c>
      <c r="H9540">
        <v>0</v>
      </c>
      <c r="I9540">
        <v>0</v>
      </c>
      <c r="J9540">
        <v>0</v>
      </c>
      <c r="K9540">
        <v>0</v>
      </c>
      <c r="L9540">
        <v>0</v>
      </c>
      <c r="M9540">
        <v>6</v>
      </c>
      <c r="N9540">
        <v>0</v>
      </c>
      <c r="O9540">
        <v>0</v>
      </c>
      <c r="P9540">
        <v>0</v>
      </c>
      <c r="Q9540">
        <v>0</v>
      </c>
    </row>
    <row r="9541" spans="1:17" x14ac:dyDescent="0.25">
      <c r="A9541" t="s">
        <v>15598</v>
      </c>
      <c r="B9541" t="s">
        <v>73</v>
      </c>
      <c r="C9541" t="s">
        <v>103</v>
      </c>
      <c r="D9541" t="s">
        <v>526</v>
      </c>
      <c r="E9541" t="s">
        <v>563</v>
      </c>
      <c r="F9541" t="s">
        <v>394</v>
      </c>
      <c r="G9541">
        <v>0</v>
      </c>
      <c r="H9541">
        <v>0</v>
      </c>
      <c r="I9541">
        <v>0</v>
      </c>
      <c r="J9541">
        <v>0</v>
      </c>
      <c r="K9541">
        <v>0</v>
      </c>
      <c r="L9541">
        <v>0</v>
      </c>
      <c r="M9541">
        <v>0</v>
      </c>
      <c r="N9541">
        <v>6</v>
      </c>
      <c r="O9541">
        <v>6</v>
      </c>
      <c r="P9541">
        <v>0</v>
      </c>
      <c r="Q9541">
        <v>0</v>
      </c>
    </row>
    <row r="9542" spans="1:17" x14ac:dyDescent="0.25">
      <c r="A9542" t="s">
        <v>26169</v>
      </c>
      <c r="B9542" t="s">
        <v>73</v>
      </c>
      <c r="C9542" t="s">
        <v>169</v>
      </c>
      <c r="D9542" t="s">
        <v>526</v>
      </c>
      <c r="E9542" t="s">
        <v>21471</v>
      </c>
      <c r="F9542" t="s">
        <v>4245</v>
      </c>
      <c r="G9542">
        <v>0</v>
      </c>
      <c r="H9542">
        <v>0</v>
      </c>
      <c r="I9542">
        <v>0</v>
      </c>
      <c r="J9542">
        <v>0</v>
      </c>
      <c r="K9542">
        <v>0</v>
      </c>
      <c r="L9542">
        <v>0</v>
      </c>
      <c r="M9542">
        <v>11</v>
      </c>
      <c r="N9542">
        <v>0</v>
      </c>
      <c r="O9542">
        <v>0</v>
      </c>
      <c r="P9542">
        <v>0</v>
      </c>
      <c r="Q9542">
        <v>0</v>
      </c>
    </row>
    <row r="9543" spans="1:17" x14ac:dyDescent="0.25">
      <c r="A9543" t="s">
        <v>26170</v>
      </c>
      <c r="B9543" t="s">
        <v>73</v>
      </c>
      <c r="C9543" t="s">
        <v>169</v>
      </c>
      <c r="D9543" t="s">
        <v>526</v>
      </c>
      <c r="E9543" t="s">
        <v>21471</v>
      </c>
      <c r="F9543" t="s">
        <v>394</v>
      </c>
      <c r="G9543">
        <v>0</v>
      </c>
      <c r="H9543">
        <v>0</v>
      </c>
      <c r="I9543">
        <v>0</v>
      </c>
      <c r="J9543">
        <v>0</v>
      </c>
      <c r="K9543">
        <v>0</v>
      </c>
      <c r="L9543">
        <v>0</v>
      </c>
      <c r="M9543">
        <v>0</v>
      </c>
      <c r="N9543">
        <v>11</v>
      </c>
      <c r="O9543">
        <v>11</v>
      </c>
      <c r="P9543">
        <v>0</v>
      </c>
      <c r="Q9543">
        <v>0</v>
      </c>
    </row>
    <row r="9544" spans="1:17" x14ac:dyDescent="0.25">
      <c r="A9544" t="s">
        <v>26171</v>
      </c>
      <c r="B9544" t="s">
        <v>73</v>
      </c>
      <c r="C9544" t="s">
        <v>169</v>
      </c>
      <c r="D9544" t="s">
        <v>526</v>
      </c>
      <c r="E9544" t="s">
        <v>21471</v>
      </c>
      <c r="F9544" t="s">
        <v>395</v>
      </c>
      <c r="G9544">
        <v>0</v>
      </c>
      <c r="H9544">
        <v>0</v>
      </c>
      <c r="I9544">
        <v>0</v>
      </c>
      <c r="J9544">
        <v>0</v>
      </c>
      <c r="K9544">
        <v>0</v>
      </c>
      <c r="L9544">
        <v>0</v>
      </c>
      <c r="M9544">
        <v>0</v>
      </c>
      <c r="N9544">
        <v>11</v>
      </c>
      <c r="O9544">
        <v>11</v>
      </c>
      <c r="P9544">
        <v>0</v>
      </c>
      <c r="Q9544">
        <v>0</v>
      </c>
    </row>
    <row r="9545" spans="1:17" x14ac:dyDescent="0.25">
      <c r="A9545" t="s">
        <v>26172</v>
      </c>
      <c r="B9545" t="s">
        <v>73</v>
      </c>
      <c r="C9545" t="s">
        <v>169</v>
      </c>
      <c r="D9545" t="s">
        <v>526</v>
      </c>
      <c r="E9545" t="s">
        <v>21471</v>
      </c>
      <c r="F9545" t="s">
        <v>525</v>
      </c>
      <c r="G9545">
        <v>11</v>
      </c>
      <c r="H9545">
        <v>0</v>
      </c>
      <c r="I9545">
        <v>0</v>
      </c>
      <c r="J9545">
        <v>0</v>
      </c>
      <c r="K9545">
        <v>0</v>
      </c>
      <c r="L9545">
        <v>0</v>
      </c>
      <c r="M9545">
        <v>0</v>
      </c>
      <c r="N9545">
        <v>0</v>
      </c>
      <c r="O9545">
        <v>0</v>
      </c>
      <c r="P9545">
        <v>0</v>
      </c>
      <c r="Q9545">
        <v>0</v>
      </c>
    </row>
    <row r="9546" spans="1:17" x14ac:dyDescent="0.25">
      <c r="A9546" t="s">
        <v>15605</v>
      </c>
      <c r="B9546" t="s">
        <v>73</v>
      </c>
      <c r="C9546" t="s">
        <v>169</v>
      </c>
      <c r="D9546" t="s">
        <v>527</v>
      </c>
      <c r="E9546" t="s">
        <v>563</v>
      </c>
      <c r="F9546" t="s">
        <v>528</v>
      </c>
      <c r="G9546">
        <v>0</v>
      </c>
      <c r="H9546">
        <v>0</v>
      </c>
      <c r="I9546">
        <v>0</v>
      </c>
      <c r="J9546">
        <v>0</v>
      </c>
      <c r="K9546">
        <v>0</v>
      </c>
      <c r="L9546">
        <v>0</v>
      </c>
      <c r="M9546">
        <v>0</v>
      </c>
      <c r="N9546">
        <v>1</v>
      </c>
      <c r="O9546">
        <v>1</v>
      </c>
      <c r="P9546">
        <v>0</v>
      </c>
      <c r="Q9546">
        <v>0</v>
      </c>
    </row>
    <row r="9547" spans="1:17" x14ac:dyDescent="0.25">
      <c r="A9547" t="s">
        <v>15606</v>
      </c>
      <c r="B9547" t="s">
        <v>73</v>
      </c>
      <c r="C9547" t="s">
        <v>169</v>
      </c>
      <c r="D9547" t="s">
        <v>527</v>
      </c>
      <c r="E9547" t="s">
        <v>563</v>
      </c>
      <c r="F9547" t="s">
        <v>525</v>
      </c>
      <c r="G9547">
        <v>1</v>
      </c>
      <c r="H9547">
        <v>0</v>
      </c>
      <c r="I9547">
        <v>0</v>
      </c>
      <c r="J9547">
        <v>0</v>
      </c>
      <c r="K9547">
        <v>0</v>
      </c>
      <c r="L9547">
        <v>0</v>
      </c>
      <c r="M9547">
        <v>0</v>
      </c>
      <c r="N9547">
        <v>0</v>
      </c>
      <c r="O9547">
        <v>0</v>
      </c>
      <c r="P9547">
        <v>0</v>
      </c>
      <c r="Q9547">
        <v>0</v>
      </c>
    </row>
    <row r="9548" spans="1:17" x14ac:dyDescent="0.25">
      <c r="A9548" t="s">
        <v>15607</v>
      </c>
      <c r="B9548" t="s">
        <v>73</v>
      </c>
      <c r="C9548" t="s">
        <v>170</v>
      </c>
      <c r="D9548" t="s">
        <v>529</v>
      </c>
      <c r="E9548" t="s">
        <v>563</v>
      </c>
      <c r="F9548" t="s">
        <v>525</v>
      </c>
      <c r="G9548">
        <v>1</v>
      </c>
      <c r="H9548">
        <v>0</v>
      </c>
      <c r="I9548">
        <v>0</v>
      </c>
      <c r="J9548">
        <v>0</v>
      </c>
      <c r="K9548">
        <v>0</v>
      </c>
      <c r="L9548">
        <v>0</v>
      </c>
      <c r="M9548">
        <v>0</v>
      </c>
      <c r="N9548">
        <v>0</v>
      </c>
      <c r="O9548">
        <v>0</v>
      </c>
      <c r="P9548">
        <v>0</v>
      </c>
      <c r="Q9548">
        <v>0</v>
      </c>
    </row>
    <row r="9549" spans="1:17" x14ac:dyDescent="0.25">
      <c r="A9549" t="s">
        <v>15608</v>
      </c>
      <c r="B9549" t="s">
        <v>73</v>
      </c>
      <c r="C9549" t="s">
        <v>170</v>
      </c>
      <c r="D9549" t="s">
        <v>526</v>
      </c>
      <c r="E9549" t="s">
        <v>563</v>
      </c>
      <c r="F9549" t="s">
        <v>396</v>
      </c>
      <c r="G9549">
        <v>0</v>
      </c>
      <c r="H9549">
        <v>11</v>
      </c>
      <c r="I9549">
        <v>1</v>
      </c>
      <c r="J9549">
        <v>8</v>
      </c>
      <c r="K9549">
        <v>1</v>
      </c>
      <c r="L9549">
        <v>1</v>
      </c>
      <c r="M9549">
        <v>0</v>
      </c>
      <c r="N9549">
        <v>0</v>
      </c>
      <c r="O9549">
        <v>0</v>
      </c>
      <c r="P9549">
        <v>0</v>
      </c>
      <c r="Q9549">
        <v>0</v>
      </c>
    </row>
    <row r="9550" spans="1:17" x14ac:dyDescent="0.25">
      <c r="A9550" t="s">
        <v>15609</v>
      </c>
      <c r="B9550" t="s">
        <v>73</v>
      </c>
      <c r="C9550" t="s">
        <v>170</v>
      </c>
      <c r="D9550" t="s">
        <v>526</v>
      </c>
      <c r="E9550" t="s">
        <v>563</v>
      </c>
      <c r="F9550" t="s">
        <v>4236</v>
      </c>
      <c r="G9550">
        <v>0</v>
      </c>
      <c r="H9550">
        <v>11</v>
      </c>
      <c r="I9550">
        <v>1</v>
      </c>
      <c r="J9550">
        <v>7</v>
      </c>
      <c r="K9550">
        <v>1</v>
      </c>
      <c r="L9550">
        <v>2</v>
      </c>
      <c r="M9550">
        <v>0</v>
      </c>
      <c r="N9550">
        <v>0</v>
      </c>
      <c r="O9550">
        <v>0</v>
      </c>
      <c r="P9550">
        <v>0</v>
      </c>
      <c r="Q9550">
        <v>0</v>
      </c>
    </row>
    <row r="9551" spans="1:17" x14ac:dyDescent="0.25">
      <c r="A9551" t="s">
        <v>15610</v>
      </c>
      <c r="B9551" t="s">
        <v>73</v>
      </c>
      <c r="C9551" t="s">
        <v>170</v>
      </c>
      <c r="D9551" t="s">
        <v>526</v>
      </c>
      <c r="E9551" t="s">
        <v>563</v>
      </c>
      <c r="F9551" t="s">
        <v>4238</v>
      </c>
      <c r="G9551">
        <v>0</v>
      </c>
      <c r="H9551">
        <v>0</v>
      </c>
      <c r="I9551">
        <v>0</v>
      </c>
      <c r="J9551">
        <v>0</v>
      </c>
      <c r="K9551">
        <v>0</v>
      </c>
      <c r="L9551">
        <v>0</v>
      </c>
      <c r="M9551">
        <v>11</v>
      </c>
      <c r="N9551">
        <v>0</v>
      </c>
      <c r="O9551">
        <v>0</v>
      </c>
      <c r="P9551">
        <v>0</v>
      </c>
      <c r="Q9551">
        <v>0</v>
      </c>
    </row>
    <row r="9552" spans="1:17" x14ac:dyDescent="0.25">
      <c r="A9552" t="s">
        <v>15611</v>
      </c>
      <c r="B9552" t="s">
        <v>73</v>
      </c>
      <c r="C9552" t="s">
        <v>170</v>
      </c>
      <c r="D9552" t="s">
        <v>526</v>
      </c>
      <c r="E9552" t="s">
        <v>563</v>
      </c>
      <c r="F9552" t="s">
        <v>397</v>
      </c>
      <c r="G9552">
        <v>0</v>
      </c>
      <c r="H9552">
        <v>11</v>
      </c>
      <c r="I9552">
        <v>1</v>
      </c>
      <c r="J9552">
        <v>7</v>
      </c>
      <c r="K9552">
        <v>1</v>
      </c>
      <c r="L9552">
        <v>2</v>
      </c>
      <c r="M9552">
        <v>0</v>
      </c>
      <c r="N9552">
        <v>0</v>
      </c>
      <c r="O9552">
        <v>0</v>
      </c>
      <c r="P9552">
        <v>0</v>
      </c>
      <c r="Q9552">
        <v>0</v>
      </c>
    </row>
    <row r="9553" spans="1:17" x14ac:dyDescent="0.25">
      <c r="A9553" t="s">
        <v>15612</v>
      </c>
      <c r="B9553" t="s">
        <v>73</v>
      </c>
      <c r="C9553" t="s">
        <v>170</v>
      </c>
      <c r="D9553" t="s">
        <v>526</v>
      </c>
      <c r="E9553" t="s">
        <v>563</v>
      </c>
      <c r="F9553" t="s">
        <v>398</v>
      </c>
      <c r="G9553">
        <v>0</v>
      </c>
      <c r="H9553">
        <v>11</v>
      </c>
      <c r="I9553">
        <v>1</v>
      </c>
      <c r="J9553">
        <v>7</v>
      </c>
      <c r="K9553">
        <v>1</v>
      </c>
      <c r="L9553">
        <v>2</v>
      </c>
      <c r="M9553">
        <v>0</v>
      </c>
      <c r="N9553">
        <v>0</v>
      </c>
      <c r="O9553">
        <v>0</v>
      </c>
      <c r="P9553">
        <v>0</v>
      </c>
      <c r="Q9553">
        <v>0</v>
      </c>
    </row>
    <row r="9554" spans="1:17" x14ac:dyDescent="0.25">
      <c r="A9554" t="s">
        <v>15613</v>
      </c>
      <c r="B9554" t="s">
        <v>73</v>
      </c>
      <c r="C9554" t="s">
        <v>170</v>
      </c>
      <c r="D9554" t="s">
        <v>526</v>
      </c>
      <c r="E9554" t="s">
        <v>563</v>
      </c>
      <c r="F9554" t="s">
        <v>4242</v>
      </c>
      <c r="G9554">
        <v>0</v>
      </c>
      <c r="H9554">
        <v>0</v>
      </c>
      <c r="I9554">
        <v>0</v>
      </c>
      <c r="J9554">
        <v>0</v>
      </c>
      <c r="K9554">
        <v>0</v>
      </c>
      <c r="L9554">
        <v>0</v>
      </c>
      <c r="M9554">
        <v>11</v>
      </c>
      <c r="N9554">
        <v>0</v>
      </c>
      <c r="O9554">
        <v>0</v>
      </c>
      <c r="P9554">
        <v>0</v>
      </c>
      <c r="Q9554">
        <v>0</v>
      </c>
    </row>
    <row r="9555" spans="1:17" x14ac:dyDescent="0.25">
      <c r="A9555" t="s">
        <v>15614</v>
      </c>
      <c r="B9555" t="s">
        <v>73</v>
      </c>
      <c r="C9555" t="s">
        <v>170</v>
      </c>
      <c r="D9555" t="s">
        <v>526</v>
      </c>
      <c r="E9555" t="s">
        <v>563</v>
      </c>
      <c r="F9555" t="s">
        <v>399</v>
      </c>
      <c r="G9555">
        <v>0</v>
      </c>
      <c r="H9555">
        <v>11</v>
      </c>
      <c r="I9555">
        <v>1</v>
      </c>
      <c r="J9555">
        <v>8</v>
      </c>
      <c r="K9555">
        <v>1</v>
      </c>
      <c r="L9555">
        <v>1</v>
      </c>
      <c r="M9555">
        <v>0</v>
      </c>
      <c r="N9555">
        <v>0</v>
      </c>
      <c r="O9555">
        <v>0</v>
      </c>
      <c r="P9555">
        <v>0</v>
      </c>
      <c r="Q9555">
        <v>0</v>
      </c>
    </row>
    <row r="9556" spans="1:17" x14ac:dyDescent="0.25">
      <c r="A9556" t="s">
        <v>15615</v>
      </c>
      <c r="B9556" t="s">
        <v>73</v>
      </c>
      <c r="C9556" t="s">
        <v>170</v>
      </c>
      <c r="D9556" t="s">
        <v>526</v>
      </c>
      <c r="E9556" t="s">
        <v>563</v>
      </c>
      <c r="F9556" t="s">
        <v>4245</v>
      </c>
      <c r="G9556">
        <v>0</v>
      </c>
      <c r="H9556">
        <v>0</v>
      </c>
      <c r="I9556">
        <v>0</v>
      </c>
      <c r="J9556">
        <v>0</v>
      </c>
      <c r="K9556">
        <v>0</v>
      </c>
      <c r="L9556">
        <v>0</v>
      </c>
      <c r="M9556">
        <v>11</v>
      </c>
      <c r="N9556">
        <v>0</v>
      </c>
      <c r="O9556">
        <v>0</v>
      </c>
      <c r="P9556">
        <v>0</v>
      </c>
      <c r="Q9556">
        <v>0</v>
      </c>
    </row>
    <row r="9557" spans="1:17" x14ac:dyDescent="0.25">
      <c r="A9557" t="s">
        <v>15616</v>
      </c>
      <c r="B9557" t="s">
        <v>73</v>
      </c>
      <c r="C9557" t="s">
        <v>170</v>
      </c>
      <c r="D9557" t="s">
        <v>526</v>
      </c>
      <c r="E9557" t="s">
        <v>563</v>
      </c>
      <c r="F9557" t="s">
        <v>394</v>
      </c>
      <c r="G9557">
        <v>0</v>
      </c>
      <c r="H9557">
        <v>0</v>
      </c>
      <c r="I9557">
        <v>0</v>
      </c>
      <c r="J9557">
        <v>0</v>
      </c>
      <c r="K9557">
        <v>0</v>
      </c>
      <c r="L9557">
        <v>0</v>
      </c>
      <c r="M9557">
        <v>0</v>
      </c>
      <c r="N9557">
        <v>11</v>
      </c>
      <c r="O9557">
        <v>8</v>
      </c>
      <c r="P9557">
        <v>2</v>
      </c>
      <c r="Q9557">
        <v>1</v>
      </c>
    </row>
    <row r="9558" spans="1:17" x14ac:dyDescent="0.25">
      <c r="A9558" t="s">
        <v>15617</v>
      </c>
      <c r="B9558" t="s">
        <v>73</v>
      </c>
      <c r="C9558" t="s">
        <v>170</v>
      </c>
      <c r="D9558" t="s">
        <v>526</v>
      </c>
      <c r="E9558" t="s">
        <v>563</v>
      </c>
      <c r="F9558" t="s">
        <v>395</v>
      </c>
      <c r="G9558">
        <v>0</v>
      </c>
      <c r="H9558">
        <v>0</v>
      </c>
      <c r="I9558">
        <v>0</v>
      </c>
      <c r="J9558">
        <v>0</v>
      </c>
      <c r="K9558">
        <v>0</v>
      </c>
      <c r="L9558">
        <v>0</v>
      </c>
      <c r="M9558">
        <v>0</v>
      </c>
      <c r="N9558">
        <v>11</v>
      </c>
      <c r="O9558">
        <v>8</v>
      </c>
      <c r="P9558">
        <v>2</v>
      </c>
      <c r="Q9558">
        <v>1</v>
      </c>
    </row>
    <row r="9559" spans="1:17" x14ac:dyDescent="0.25">
      <c r="A9559" t="s">
        <v>15618</v>
      </c>
      <c r="B9559" t="s">
        <v>73</v>
      </c>
      <c r="C9559" t="s">
        <v>170</v>
      </c>
      <c r="D9559" t="s">
        <v>526</v>
      </c>
      <c r="E9559" t="s">
        <v>563</v>
      </c>
      <c r="F9559" t="s">
        <v>525</v>
      </c>
      <c r="G9559">
        <v>11</v>
      </c>
      <c r="H9559">
        <v>0</v>
      </c>
      <c r="I9559">
        <v>0</v>
      </c>
      <c r="J9559">
        <v>0</v>
      </c>
      <c r="K9559">
        <v>0</v>
      </c>
      <c r="L9559">
        <v>0</v>
      </c>
      <c r="M9559">
        <v>0</v>
      </c>
      <c r="N9559">
        <v>0</v>
      </c>
      <c r="O9559">
        <v>0</v>
      </c>
      <c r="P9559">
        <v>0</v>
      </c>
      <c r="Q9559">
        <v>0</v>
      </c>
    </row>
    <row r="9560" spans="1:17" x14ac:dyDescent="0.25">
      <c r="A9560" t="s">
        <v>26173</v>
      </c>
      <c r="B9560" t="s">
        <v>73</v>
      </c>
      <c r="C9560" t="s">
        <v>170</v>
      </c>
      <c r="D9560" t="s">
        <v>526</v>
      </c>
      <c r="E9560" t="s">
        <v>21471</v>
      </c>
      <c r="F9560" t="s">
        <v>396</v>
      </c>
      <c r="G9560">
        <v>0</v>
      </c>
      <c r="H9560">
        <v>9</v>
      </c>
      <c r="I9560">
        <v>0</v>
      </c>
      <c r="J9560">
        <v>9</v>
      </c>
      <c r="K9560">
        <v>0</v>
      </c>
      <c r="L9560">
        <v>0</v>
      </c>
      <c r="M9560">
        <v>0</v>
      </c>
      <c r="N9560">
        <v>0</v>
      </c>
      <c r="O9560">
        <v>0</v>
      </c>
      <c r="P9560">
        <v>0</v>
      </c>
      <c r="Q9560">
        <v>0</v>
      </c>
    </row>
    <row r="9561" spans="1:17" x14ac:dyDescent="0.25">
      <c r="A9561" t="s">
        <v>26174</v>
      </c>
      <c r="B9561" t="s">
        <v>73</v>
      </c>
      <c r="C9561" t="s">
        <v>170</v>
      </c>
      <c r="D9561" t="s">
        <v>526</v>
      </c>
      <c r="E9561" t="s">
        <v>21471</v>
      </c>
      <c r="F9561" t="s">
        <v>4236</v>
      </c>
      <c r="G9561">
        <v>0</v>
      </c>
      <c r="H9561">
        <v>9</v>
      </c>
      <c r="I9561">
        <v>0</v>
      </c>
      <c r="J9561">
        <v>9</v>
      </c>
      <c r="K9561">
        <v>0</v>
      </c>
      <c r="L9561">
        <v>0</v>
      </c>
      <c r="M9561">
        <v>0</v>
      </c>
      <c r="N9561">
        <v>0</v>
      </c>
      <c r="O9561">
        <v>0</v>
      </c>
      <c r="P9561">
        <v>0</v>
      </c>
      <c r="Q9561">
        <v>0</v>
      </c>
    </row>
    <row r="9562" spans="1:17" x14ac:dyDescent="0.25">
      <c r="A9562" t="s">
        <v>26175</v>
      </c>
      <c r="B9562" t="s">
        <v>73</v>
      </c>
      <c r="C9562" t="s">
        <v>170</v>
      </c>
      <c r="D9562" t="s">
        <v>526</v>
      </c>
      <c r="E9562" t="s">
        <v>21471</v>
      </c>
      <c r="F9562" t="s">
        <v>4238</v>
      </c>
      <c r="G9562">
        <v>0</v>
      </c>
      <c r="H9562">
        <v>0</v>
      </c>
      <c r="I9562">
        <v>0</v>
      </c>
      <c r="J9562">
        <v>0</v>
      </c>
      <c r="K9562">
        <v>0</v>
      </c>
      <c r="L9562">
        <v>0</v>
      </c>
      <c r="M9562">
        <v>9</v>
      </c>
      <c r="N9562">
        <v>0</v>
      </c>
      <c r="O9562">
        <v>0</v>
      </c>
      <c r="P9562">
        <v>0</v>
      </c>
      <c r="Q9562">
        <v>0</v>
      </c>
    </row>
    <row r="9563" spans="1:17" x14ac:dyDescent="0.25">
      <c r="A9563" t="s">
        <v>26176</v>
      </c>
      <c r="B9563" t="s">
        <v>73</v>
      </c>
      <c r="C9563" t="s">
        <v>170</v>
      </c>
      <c r="D9563" t="s">
        <v>526</v>
      </c>
      <c r="E9563" t="s">
        <v>21471</v>
      </c>
      <c r="F9563" t="s">
        <v>397</v>
      </c>
      <c r="G9563">
        <v>0</v>
      </c>
      <c r="H9563">
        <v>9</v>
      </c>
      <c r="I9563">
        <v>0</v>
      </c>
      <c r="J9563">
        <v>9</v>
      </c>
      <c r="K9563">
        <v>0</v>
      </c>
      <c r="L9563">
        <v>0</v>
      </c>
      <c r="M9563">
        <v>0</v>
      </c>
      <c r="N9563">
        <v>0</v>
      </c>
      <c r="O9563">
        <v>0</v>
      </c>
      <c r="P9563">
        <v>0</v>
      </c>
      <c r="Q9563">
        <v>0</v>
      </c>
    </row>
    <row r="9564" spans="1:17" x14ac:dyDescent="0.25">
      <c r="A9564" t="s">
        <v>26177</v>
      </c>
      <c r="B9564" t="s">
        <v>73</v>
      </c>
      <c r="C9564" t="s">
        <v>170</v>
      </c>
      <c r="D9564" t="s">
        <v>526</v>
      </c>
      <c r="E9564" t="s">
        <v>21471</v>
      </c>
      <c r="F9564" t="s">
        <v>398</v>
      </c>
      <c r="G9564">
        <v>0</v>
      </c>
      <c r="H9564">
        <v>9</v>
      </c>
      <c r="I9564">
        <v>0</v>
      </c>
      <c r="J9564">
        <v>9</v>
      </c>
      <c r="K9564">
        <v>0</v>
      </c>
      <c r="L9564">
        <v>0</v>
      </c>
      <c r="M9564">
        <v>0</v>
      </c>
      <c r="N9564">
        <v>0</v>
      </c>
      <c r="O9564">
        <v>0</v>
      </c>
      <c r="P9564">
        <v>0</v>
      </c>
      <c r="Q9564">
        <v>0</v>
      </c>
    </row>
    <row r="9565" spans="1:17" x14ac:dyDescent="0.25">
      <c r="A9565" t="s">
        <v>26178</v>
      </c>
      <c r="B9565" t="s">
        <v>73</v>
      </c>
      <c r="C9565" t="s">
        <v>170</v>
      </c>
      <c r="D9565" t="s">
        <v>526</v>
      </c>
      <c r="E9565" t="s">
        <v>21471</v>
      </c>
      <c r="F9565" t="s">
        <v>4242</v>
      </c>
      <c r="G9565">
        <v>0</v>
      </c>
      <c r="H9565">
        <v>0</v>
      </c>
      <c r="I9565">
        <v>0</v>
      </c>
      <c r="J9565">
        <v>0</v>
      </c>
      <c r="K9565">
        <v>0</v>
      </c>
      <c r="L9565">
        <v>0</v>
      </c>
      <c r="M9565">
        <v>9</v>
      </c>
      <c r="N9565">
        <v>0</v>
      </c>
      <c r="O9565">
        <v>0</v>
      </c>
      <c r="P9565">
        <v>0</v>
      </c>
      <c r="Q9565">
        <v>0</v>
      </c>
    </row>
    <row r="9566" spans="1:17" x14ac:dyDescent="0.25">
      <c r="A9566" t="s">
        <v>26179</v>
      </c>
      <c r="B9566" t="s">
        <v>73</v>
      </c>
      <c r="C9566" t="s">
        <v>170</v>
      </c>
      <c r="D9566" t="s">
        <v>526</v>
      </c>
      <c r="E9566" t="s">
        <v>21471</v>
      </c>
      <c r="F9566" t="s">
        <v>399</v>
      </c>
      <c r="G9566">
        <v>0</v>
      </c>
      <c r="H9566">
        <v>9</v>
      </c>
      <c r="I9566">
        <v>0</v>
      </c>
      <c r="J9566">
        <v>9</v>
      </c>
      <c r="K9566">
        <v>0</v>
      </c>
      <c r="L9566">
        <v>0</v>
      </c>
      <c r="M9566">
        <v>0</v>
      </c>
      <c r="N9566">
        <v>0</v>
      </c>
      <c r="O9566">
        <v>0</v>
      </c>
      <c r="P9566">
        <v>0</v>
      </c>
      <c r="Q9566">
        <v>0</v>
      </c>
    </row>
    <row r="9567" spans="1:17" x14ac:dyDescent="0.25">
      <c r="A9567" t="s">
        <v>26180</v>
      </c>
      <c r="B9567" t="s">
        <v>73</v>
      </c>
      <c r="C9567" t="s">
        <v>170</v>
      </c>
      <c r="D9567" t="s">
        <v>526</v>
      </c>
      <c r="E9567" t="s">
        <v>21471</v>
      </c>
      <c r="F9567" t="s">
        <v>4245</v>
      </c>
      <c r="G9567">
        <v>0</v>
      </c>
      <c r="H9567">
        <v>0</v>
      </c>
      <c r="I9567">
        <v>0</v>
      </c>
      <c r="J9567">
        <v>0</v>
      </c>
      <c r="K9567">
        <v>0</v>
      </c>
      <c r="L9567">
        <v>0</v>
      </c>
      <c r="M9567">
        <v>9</v>
      </c>
      <c r="N9567">
        <v>0</v>
      </c>
      <c r="O9567">
        <v>0</v>
      </c>
      <c r="P9567">
        <v>0</v>
      </c>
      <c r="Q9567">
        <v>0</v>
      </c>
    </row>
    <row r="9568" spans="1:17" x14ac:dyDescent="0.25">
      <c r="A9568" t="s">
        <v>26181</v>
      </c>
      <c r="B9568" t="s">
        <v>73</v>
      </c>
      <c r="C9568" t="s">
        <v>170</v>
      </c>
      <c r="D9568" t="s">
        <v>526</v>
      </c>
      <c r="E9568" t="s">
        <v>21471</v>
      </c>
      <c r="F9568" t="s">
        <v>394</v>
      </c>
      <c r="G9568">
        <v>0</v>
      </c>
      <c r="H9568">
        <v>0</v>
      </c>
      <c r="I9568">
        <v>0</v>
      </c>
      <c r="J9568">
        <v>0</v>
      </c>
      <c r="K9568">
        <v>0</v>
      </c>
      <c r="L9568">
        <v>0</v>
      </c>
      <c r="M9568">
        <v>0</v>
      </c>
      <c r="N9568">
        <v>9</v>
      </c>
      <c r="O9568">
        <v>9</v>
      </c>
      <c r="P9568">
        <v>0</v>
      </c>
      <c r="Q9568">
        <v>0</v>
      </c>
    </row>
    <row r="9569" spans="1:17" x14ac:dyDescent="0.25">
      <c r="A9569" t="s">
        <v>26182</v>
      </c>
      <c r="B9569" t="s">
        <v>73</v>
      </c>
      <c r="C9569" t="s">
        <v>170</v>
      </c>
      <c r="D9569" t="s">
        <v>526</v>
      </c>
      <c r="E9569" t="s">
        <v>21471</v>
      </c>
      <c r="F9569" t="s">
        <v>395</v>
      </c>
      <c r="G9569">
        <v>0</v>
      </c>
      <c r="H9569">
        <v>0</v>
      </c>
      <c r="I9569">
        <v>0</v>
      </c>
      <c r="J9569">
        <v>0</v>
      </c>
      <c r="K9569">
        <v>0</v>
      </c>
      <c r="L9569">
        <v>0</v>
      </c>
      <c r="M9569">
        <v>0</v>
      </c>
      <c r="N9569">
        <v>9</v>
      </c>
      <c r="O9569">
        <v>9</v>
      </c>
      <c r="P9569">
        <v>0</v>
      </c>
      <c r="Q9569">
        <v>0</v>
      </c>
    </row>
    <row r="9570" spans="1:17" x14ac:dyDescent="0.25">
      <c r="A9570" t="s">
        <v>26183</v>
      </c>
      <c r="B9570" t="s">
        <v>73</v>
      </c>
      <c r="C9570" t="s">
        <v>170</v>
      </c>
      <c r="D9570" t="s">
        <v>526</v>
      </c>
      <c r="E9570" t="s">
        <v>21471</v>
      </c>
      <c r="F9570" t="s">
        <v>525</v>
      </c>
      <c r="G9570">
        <v>9</v>
      </c>
      <c r="H9570">
        <v>0</v>
      </c>
      <c r="I9570">
        <v>0</v>
      </c>
      <c r="J9570">
        <v>0</v>
      </c>
      <c r="K9570">
        <v>0</v>
      </c>
      <c r="L9570">
        <v>0</v>
      </c>
      <c r="M9570">
        <v>0</v>
      </c>
      <c r="N9570">
        <v>0</v>
      </c>
      <c r="O9570">
        <v>0</v>
      </c>
      <c r="P9570">
        <v>0</v>
      </c>
      <c r="Q9570">
        <v>0</v>
      </c>
    </row>
    <row r="9571" spans="1:17" x14ac:dyDescent="0.25">
      <c r="A9571" t="s">
        <v>26184</v>
      </c>
      <c r="B9571" t="s">
        <v>73</v>
      </c>
      <c r="C9571" t="s">
        <v>170</v>
      </c>
      <c r="D9571" t="s">
        <v>527</v>
      </c>
      <c r="E9571" t="s">
        <v>21471</v>
      </c>
      <c r="F9571" t="s">
        <v>528</v>
      </c>
      <c r="G9571">
        <v>0</v>
      </c>
      <c r="H9571">
        <v>0</v>
      </c>
      <c r="I9571">
        <v>0</v>
      </c>
      <c r="J9571">
        <v>0</v>
      </c>
      <c r="K9571">
        <v>0</v>
      </c>
      <c r="L9571">
        <v>0</v>
      </c>
      <c r="M9571">
        <v>0</v>
      </c>
      <c r="N9571">
        <v>2</v>
      </c>
      <c r="O9571">
        <v>2</v>
      </c>
      <c r="P9571">
        <v>0</v>
      </c>
      <c r="Q9571">
        <v>0</v>
      </c>
    </row>
    <row r="9572" spans="1:17" x14ac:dyDescent="0.25">
      <c r="A9572" t="s">
        <v>26185</v>
      </c>
      <c r="B9572" t="s">
        <v>76</v>
      </c>
      <c r="C9572" t="s">
        <v>92</v>
      </c>
      <c r="D9572" t="s">
        <v>526</v>
      </c>
      <c r="E9572" t="s">
        <v>563</v>
      </c>
      <c r="F9572" t="s">
        <v>398</v>
      </c>
      <c r="G9572">
        <v>0</v>
      </c>
      <c r="H9572">
        <v>1</v>
      </c>
      <c r="I9572">
        <v>0</v>
      </c>
      <c r="J9572">
        <v>0</v>
      </c>
      <c r="K9572">
        <v>0</v>
      </c>
      <c r="L9572">
        <v>1</v>
      </c>
      <c r="M9572">
        <v>0</v>
      </c>
      <c r="N9572">
        <v>0</v>
      </c>
      <c r="O9572">
        <v>0</v>
      </c>
      <c r="P9572">
        <v>0</v>
      </c>
      <c r="Q9572">
        <v>0</v>
      </c>
    </row>
    <row r="9573" spans="1:17" x14ac:dyDescent="0.25">
      <c r="A9573" t="s">
        <v>26186</v>
      </c>
      <c r="B9573" t="s">
        <v>76</v>
      </c>
      <c r="C9573" t="s">
        <v>92</v>
      </c>
      <c r="D9573" t="s">
        <v>526</v>
      </c>
      <c r="E9573" t="s">
        <v>563</v>
      </c>
      <c r="F9573" t="s">
        <v>4242</v>
      </c>
      <c r="G9573">
        <v>0</v>
      </c>
      <c r="H9573">
        <v>0</v>
      </c>
      <c r="I9573">
        <v>0</v>
      </c>
      <c r="J9573">
        <v>0</v>
      </c>
      <c r="K9573">
        <v>0</v>
      </c>
      <c r="L9573">
        <v>0</v>
      </c>
      <c r="M9573">
        <v>1</v>
      </c>
      <c r="N9573">
        <v>0</v>
      </c>
      <c r="O9573">
        <v>0</v>
      </c>
      <c r="P9573">
        <v>0</v>
      </c>
      <c r="Q9573">
        <v>0</v>
      </c>
    </row>
    <row r="9574" spans="1:17" x14ac:dyDescent="0.25">
      <c r="A9574" t="s">
        <v>26187</v>
      </c>
      <c r="B9574" t="s">
        <v>76</v>
      </c>
      <c r="C9574" t="s">
        <v>92</v>
      </c>
      <c r="D9574" t="s">
        <v>526</v>
      </c>
      <c r="E9574" t="s">
        <v>563</v>
      </c>
      <c r="F9574" t="s">
        <v>399</v>
      </c>
      <c r="G9574">
        <v>0</v>
      </c>
      <c r="H9574">
        <v>1</v>
      </c>
      <c r="I9574">
        <v>0</v>
      </c>
      <c r="J9574">
        <v>0</v>
      </c>
      <c r="K9574">
        <v>0</v>
      </c>
      <c r="L9574">
        <v>1</v>
      </c>
      <c r="M9574">
        <v>0</v>
      </c>
      <c r="N9574">
        <v>0</v>
      </c>
      <c r="O9574">
        <v>0</v>
      </c>
      <c r="P9574">
        <v>0</v>
      </c>
      <c r="Q9574">
        <v>0</v>
      </c>
    </row>
    <row r="9575" spans="1:17" x14ac:dyDescent="0.25">
      <c r="A9575" t="s">
        <v>26188</v>
      </c>
      <c r="B9575" t="s">
        <v>76</v>
      </c>
      <c r="C9575" t="s">
        <v>92</v>
      </c>
      <c r="D9575" t="s">
        <v>526</v>
      </c>
      <c r="E9575" t="s">
        <v>563</v>
      </c>
      <c r="F9575" t="s">
        <v>4245</v>
      </c>
      <c r="G9575">
        <v>0</v>
      </c>
      <c r="H9575">
        <v>0</v>
      </c>
      <c r="I9575">
        <v>0</v>
      </c>
      <c r="J9575">
        <v>0</v>
      </c>
      <c r="K9575">
        <v>0</v>
      </c>
      <c r="L9575">
        <v>0</v>
      </c>
      <c r="M9575">
        <v>1</v>
      </c>
      <c r="N9575">
        <v>0</v>
      </c>
      <c r="O9575">
        <v>0</v>
      </c>
      <c r="P9575">
        <v>0</v>
      </c>
      <c r="Q9575">
        <v>0</v>
      </c>
    </row>
    <row r="9576" spans="1:17" x14ac:dyDescent="0.25">
      <c r="A9576" t="s">
        <v>26189</v>
      </c>
      <c r="B9576" t="s">
        <v>76</v>
      </c>
      <c r="C9576" t="s">
        <v>92</v>
      </c>
      <c r="D9576" t="s">
        <v>526</v>
      </c>
      <c r="E9576" t="s">
        <v>563</v>
      </c>
      <c r="F9576" t="s">
        <v>394</v>
      </c>
      <c r="G9576">
        <v>0</v>
      </c>
      <c r="H9576">
        <v>0</v>
      </c>
      <c r="I9576">
        <v>0</v>
      </c>
      <c r="J9576">
        <v>0</v>
      </c>
      <c r="K9576">
        <v>0</v>
      </c>
      <c r="L9576">
        <v>0</v>
      </c>
      <c r="M9576">
        <v>0</v>
      </c>
      <c r="N9576">
        <v>1</v>
      </c>
      <c r="O9576">
        <v>0</v>
      </c>
      <c r="P9576">
        <v>1</v>
      </c>
      <c r="Q9576">
        <v>0</v>
      </c>
    </row>
    <row r="9577" spans="1:17" x14ac:dyDescent="0.25">
      <c r="A9577" t="s">
        <v>26190</v>
      </c>
      <c r="B9577" t="s">
        <v>76</v>
      </c>
      <c r="C9577" t="s">
        <v>92</v>
      </c>
      <c r="D9577" t="s">
        <v>526</v>
      </c>
      <c r="E9577" t="s">
        <v>563</v>
      </c>
      <c r="F9577" t="s">
        <v>395</v>
      </c>
      <c r="G9577">
        <v>0</v>
      </c>
      <c r="H9577">
        <v>0</v>
      </c>
      <c r="I9577">
        <v>0</v>
      </c>
      <c r="J9577">
        <v>0</v>
      </c>
      <c r="K9577">
        <v>0</v>
      </c>
      <c r="L9577">
        <v>0</v>
      </c>
      <c r="M9577">
        <v>0</v>
      </c>
      <c r="N9577">
        <v>1</v>
      </c>
      <c r="O9577">
        <v>0</v>
      </c>
      <c r="P9577">
        <v>1</v>
      </c>
      <c r="Q9577">
        <v>0</v>
      </c>
    </row>
    <row r="9578" spans="1:17" x14ac:dyDescent="0.25">
      <c r="A9578" t="s">
        <v>26191</v>
      </c>
      <c r="B9578" t="s">
        <v>76</v>
      </c>
      <c r="C9578" t="s">
        <v>92</v>
      </c>
      <c r="D9578" t="s">
        <v>526</v>
      </c>
      <c r="E9578" t="s">
        <v>563</v>
      </c>
      <c r="F9578" t="s">
        <v>525</v>
      </c>
      <c r="G9578">
        <v>1</v>
      </c>
      <c r="H9578">
        <v>0</v>
      </c>
      <c r="I9578">
        <v>0</v>
      </c>
      <c r="J9578">
        <v>0</v>
      </c>
      <c r="K9578">
        <v>0</v>
      </c>
      <c r="L9578">
        <v>0</v>
      </c>
      <c r="M9578">
        <v>0</v>
      </c>
      <c r="N9578">
        <v>0</v>
      </c>
      <c r="O9578">
        <v>0</v>
      </c>
      <c r="P9578">
        <v>0</v>
      </c>
      <c r="Q9578">
        <v>0</v>
      </c>
    </row>
    <row r="9579" spans="1:17" x14ac:dyDescent="0.25">
      <c r="A9579" t="s">
        <v>26192</v>
      </c>
      <c r="B9579" t="s">
        <v>76</v>
      </c>
      <c r="C9579" t="s">
        <v>93</v>
      </c>
      <c r="D9579" t="s">
        <v>529</v>
      </c>
      <c r="E9579" t="s">
        <v>21471</v>
      </c>
      <c r="F9579" t="s">
        <v>525</v>
      </c>
      <c r="G9579">
        <v>1</v>
      </c>
      <c r="H9579">
        <v>0</v>
      </c>
      <c r="I9579">
        <v>0</v>
      </c>
      <c r="J9579">
        <v>0</v>
      </c>
      <c r="K9579">
        <v>0</v>
      </c>
      <c r="L9579">
        <v>0</v>
      </c>
      <c r="M9579">
        <v>0</v>
      </c>
      <c r="N9579">
        <v>0</v>
      </c>
      <c r="O9579">
        <v>0</v>
      </c>
      <c r="P9579">
        <v>0</v>
      </c>
      <c r="Q9579">
        <v>0</v>
      </c>
    </row>
    <row r="9580" spans="1:17" x14ac:dyDescent="0.25">
      <c r="A9580" t="s">
        <v>15024</v>
      </c>
      <c r="B9580" t="s">
        <v>76</v>
      </c>
      <c r="C9580" t="s">
        <v>94</v>
      </c>
      <c r="D9580" t="s">
        <v>529</v>
      </c>
      <c r="E9580" t="s">
        <v>563</v>
      </c>
      <c r="F9580" t="s">
        <v>525</v>
      </c>
      <c r="G9580">
        <v>1</v>
      </c>
      <c r="H9580">
        <v>0</v>
      </c>
      <c r="I9580">
        <v>0</v>
      </c>
      <c r="J9580">
        <v>0</v>
      </c>
      <c r="K9580">
        <v>0</v>
      </c>
      <c r="L9580">
        <v>0</v>
      </c>
      <c r="M9580">
        <v>0</v>
      </c>
      <c r="N9580">
        <v>0</v>
      </c>
      <c r="O9580">
        <v>0</v>
      </c>
      <c r="P9580">
        <v>0</v>
      </c>
      <c r="Q9580">
        <v>0</v>
      </c>
    </row>
    <row r="9581" spans="1:17" x14ac:dyDescent="0.25">
      <c r="A9581" t="s">
        <v>26193</v>
      </c>
      <c r="B9581" t="s">
        <v>76</v>
      </c>
      <c r="C9581" t="s">
        <v>94</v>
      </c>
      <c r="D9581" t="s">
        <v>529</v>
      </c>
      <c r="E9581" t="s">
        <v>21471</v>
      </c>
      <c r="F9581" t="s">
        <v>525</v>
      </c>
      <c r="G9581">
        <v>2</v>
      </c>
      <c r="H9581">
        <v>0</v>
      </c>
      <c r="I9581">
        <v>0</v>
      </c>
      <c r="J9581">
        <v>0</v>
      </c>
      <c r="K9581">
        <v>0</v>
      </c>
      <c r="L9581">
        <v>0</v>
      </c>
      <c r="M9581">
        <v>0</v>
      </c>
      <c r="N9581">
        <v>0</v>
      </c>
      <c r="O9581">
        <v>0</v>
      </c>
      <c r="P9581">
        <v>0</v>
      </c>
      <c r="Q9581">
        <v>0</v>
      </c>
    </row>
    <row r="9582" spans="1:17" x14ac:dyDescent="0.25">
      <c r="A9582" t="s">
        <v>15025</v>
      </c>
      <c r="B9582" t="s">
        <v>76</v>
      </c>
      <c r="C9582" t="s">
        <v>95</v>
      </c>
      <c r="D9582" t="s">
        <v>529</v>
      </c>
      <c r="E9582" t="s">
        <v>563</v>
      </c>
      <c r="F9582" t="s">
        <v>525</v>
      </c>
      <c r="G9582">
        <v>7</v>
      </c>
      <c r="H9582">
        <v>0</v>
      </c>
      <c r="I9582">
        <v>0</v>
      </c>
      <c r="J9582">
        <v>0</v>
      </c>
      <c r="K9582">
        <v>0</v>
      </c>
      <c r="L9582">
        <v>0</v>
      </c>
      <c r="M9582">
        <v>0</v>
      </c>
      <c r="N9582">
        <v>0</v>
      </c>
      <c r="O9582">
        <v>0</v>
      </c>
      <c r="P9582">
        <v>0</v>
      </c>
      <c r="Q9582">
        <v>0</v>
      </c>
    </row>
    <row r="9583" spans="1:17" x14ac:dyDescent="0.25">
      <c r="A9583" t="s">
        <v>26194</v>
      </c>
      <c r="B9583" t="s">
        <v>76</v>
      </c>
      <c r="C9583" t="s">
        <v>95</v>
      </c>
      <c r="D9583" t="s">
        <v>529</v>
      </c>
      <c r="E9583" t="s">
        <v>21471</v>
      </c>
      <c r="F9583" t="s">
        <v>525</v>
      </c>
      <c r="G9583">
        <v>9</v>
      </c>
      <c r="H9583">
        <v>0</v>
      </c>
      <c r="I9583">
        <v>0</v>
      </c>
      <c r="J9583">
        <v>0</v>
      </c>
      <c r="K9583">
        <v>0</v>
      </c>
      <c r="L9583">
        <v>0</v>
      </c>
      <c r="M9583">
        <v>0</v>
      </c>
      <c r="N9583">
        <v>0</v>
      </c>
      <c r="O9583">
        <v>0</v>
      </c>
      <c r="P9583">
        <v>0</v>
      </c>
      <c r="Q9583">
        <v>0</v>
      </c>
    </row>
    <row r="9584" spans="1:17" x14ac:dyDescent="0.25">
      <c r="A9584" t="s">
        <v>15026</v>
      </c>
      <c r="B9584" t="s">
        <v>76</v>
      </c>
      <c r="C9584" t="s">
        <v>96</v>
      </c>
      <c r="D9584" t="s">
        <v>529</v>
      </c>
      <c r="E9584" t="s">
        <v>563</v>
      </c>
      <c r="F9584" t="s">
        <v>525</v>
      </c>
      <c r="G9584">
        <v>3</v>
      </c>
      <c r="H9584">
        <v>0</v>
      </c>
      <c r="I9584">
        <v>0</v>
      </c>
      <c r="J9584">
        <v>0</v>
      </c>
      <c r="K9584">
        <v>0</v>
      </c>
      <c r="L9584">
        <v>0</v>
      </c>
      <c r="M9584">
        <v>0</v>
      </c>
      <c r="N9584">
        <v>0</v>
      </c>
      <c r="O9584">
        <v>0</v>
      </c>
      <c r="P9584">
        <v>0</v>
      </c>
      <c r="Q9584">
        <v>0</v>
      </c>
    </row>
    <row r="9585" spans="1:17" x14ac:dyDescent="0.25">
      <c r="A9585" t="s">
        <v>26195</v>
      </c>
      <c r="B9585" t="s">
        <v>76</v>
      </c>
      <c r="C9585" t="s">
        <v>96</v>
      </c>
      <c r="D9585" t="s">
        <v>529</v>
      </c>
      <c r="E9585" t="s">
        <v>21471</v>
      </c>
      <c r="F9585" t="s">
        <v>525</v>
      </c>
      <c r="G9585">
        <v>1</v>
      </c>
      <c r="H9585">
        <v>0</v>
      </c>
      <c r="I9585">
        <v>0</v>
      </c>
      <c r="J9585">
        <v>0</v>
      </c>
      <c r="K9585">
        <v>0</v>
      </c>
      <c r="L9585">
        <v>0</v>
      </c>
      <c r="M9585">
        <v>0</v>
      </c>
      <c r="N9585">
        <v>0</v>
      </c>
      <c r="O9585">
        <v>0</v>
      </c>
      <c r="P9585">
        <v>0</v>
      </c>
      <c r="Q9585">
        <v>0</v>
      </c>
    </row>
    <row r="9586" spans="1:17" x14ac:dyDescent="0.25">
      <c r="A9586" t="s">
        <v>15027</v>
      </c>
      <c r="B9586" t="s">
        <v>76</v>
      </c>
      <c r="C9586" t="s">
        <v>97</v>
      </c>
      <c r="D9586" t="s">
        <v>529</v>
      </c>
      <c r="E9586" t="s">
        <v>563</v>
      </c>
      <c r="F9586" t="s">
        <v>525</v>
      </c>
      <c r="G9586">
        <v>2</v>
      </c>
      <c r="H9586">
        <v>0</v>
      </c>
      <c r="I9586">
        <v>0</v>
      </c>
      <c r="J9586">
        <v>0</v>
      </c>
      <c r="K9586">
        <v>0</v>
      </c>
      <c r="L9586">
        <v>0</v>
      </c>
      <c r="M9586">
        <v>0</v>
      </c>
      <c r="N9586">
        <v>0</v>
      </c>
      <c r="O9586">
        <v>0</v>
      </c>
      <c r="P9586">
        <v>0</v>
      </c>
      <c r="Q9586">
        <v>0</v>
      </c>
    </row>
    <row r="9587" spans="1:17" x14ac:dyDescent="0.25">
      <c r="A9587" t="s">
        <v>26196</v>
      </c>
      <c r="B9587" t="s">
        <v>76</v>
      </c>
      <c r="C9587" t="s">
        <v>97</v>
      </c>
      <c r="D9587" t="s">
        <v>529</v>
      </c>
      <c r="E9587" t="s">
        <v>21471</v>
      </c>
      <c r="F9587" t="s">
        <v>525</v>
      </c>
      <c r="G9587">
        <v>11</v>
      </c>
      <c r="H9587">
        <v>0</v>
      </c>
      <c r="I9587">
        <v>0</v>
      </c>
      <c r="J9587">
        <v>0</v>
      </c>
      <c r="K9587">
        <v>0</v>
      </c>
      <c r="L9587">
        <v>0</v>
      </c>
      <c r="M9587">
        <v>0</v>
      </c>
      <c r="N9587">
        <v>0</v>
      </c>
      <c r="O9587">
        <v>0</v>
      </c>
      <c r="P9587">
        <v>0</v>
      </c>
      <c r="Q9587">
        <v>0</v>
      </c>
    </row>
    <row r="9588" spans="1:17" x14ac:dyDescent="0.25">
      <c r="A9588" t="s">
        <v>15028</v>
      </c>
      <c r="B9588" t="s">
        <v>76</v>
      </c>
      <c r="C9588" t="s">
        <v>98</v>
      </c>
      <c r="D9588" t="s">
        <v>529</v>
      </c>
      <c r="E9588" t="s">
        <v>563</v>
      </c>
      <c r="F9588" t="s">
        <v>525</v>
      </c>
      <c r="G9588">
        <v>5</v>
      </c>
      <c r="H9588">
        <v>0</v>
      </c>
      <c r="I9588">
        <v>0</v>
      </c>
      <c r="J9588">
        <v>0</v>
      </c>
      <c r="K9588">
        <v>0</v>
      </c>
      <c r="L9588">
        <v>0</v>
      </c>
      <c r="M9588">
        <v>0</v>
      </c>
      <c r="N9588">
        <v>0</v>
      </c>
      <c r="O9588">
        <v>0</v>
      </c>
      <c r="P9588">
        <v>0</v>
      </c>
      <c r="Q9588">
        <v>0</v>
      </c>
    </row>
    <row r="9589" spans="1:17" x14ac:dyDescent="0.25">
      <c r="A9589" t="s">
        <v>26197</v>
      </c>
      <c r="B9589" t="s">
        <v>76</v>
      </c>
      <c r="C9589" t="s">
        <v>98</v>
      </c>
      <c r="D9589" t="s">
        <v>529</v>
      </c>
      <c r="E9589" t="s">
        <v>21471</v>
      </c>
      <c r="F9589" t="s">
        <v>525</v>
      </c>
      <c r="G9589">
        <v>1</v>
      </c>
      <c r="H9589">
        <v>0</v>
      </c>
      <c r="I9589">
        <v>0</v>
      </c>
      <c r="J9589">
        <v>0</v>
      </c>
      <c r="K9589">
        <v>0</v>
      </c>
      <c r="L9589">
        <v>0</v>
      </c>
      <c r="M9589">
        <v>0</v>
      </c>
      <c r="N9589">
        <v>0</v>
      </c>
      <c r="O9589">
        <v>0</v>
      </c>
      <c r="P9589">
        <v>0</v>
      </c>
      <c r="Q9589">
        <v>0</v>
      </c>
    </row>
    <row r="9590" spans="1:17" x14ac:dyDescent="0.25">
      <c r="A9590" t="s">
        <v>15029</v>
      </c>
      <c r="B9590" t="s">
        <v>76</v>
      </c>
      <c r="C9590" t="s">
        <v>99</v>
      </c>
      <c r="D9590" t="s">
        <v>529</v>
      </c>
      <c r="E9590" t="s">
        <v>563</v>
      </c>
      <c r="F9590" t="s">
        <v>525</v>
      </c>
      <c r="G9590">
        <v>5</v>
      </c>
      <c r="H9590">
        <v>0</v>
      </c>
      <c r="I9590">
        <v>0</v>
      </c>
      <c r="J9590">
        <v>0</v>
      </c>
      <c r="K9590">
        <v>0</v>
      </c>
      <c r="L9590">
        <v>0</v>
      </c>
      <c r="M9590">
        <v>0</v>
      </c>
      <c r="N9590">
        <v>0</v>
      </c>
      <c r="O9590">
        <v>0</v>
      </c>
      <c r="P9590">
        <v>0</v>
      </c>
      <c r="Q9590">
        <v>0</v>
      </c>
    </row>
    <row r="9591" spans="1:17" x14ac:dyDescent="0.25">
      <c r="A9591" t="s">
        <v>26198</v>
      </c>
      <c r="B9591" t="s">
        <v>76</v>
      </c>
      <c r="C9591" t="s">
        <v>99</v>
      </c>
      <c r="D9591" t="s">
        <v>529</v>
      </c>
      <c r="E9591" t="s">
        <v>21471</v>
      </c>
      <c r="F9591" t="s">
        <v>525</v>
      </c>
      <c r="G9591">
        <v>2</v>
      </c>
      <c r="H9591">
        <v>0</v>
      </c>
      <c r="I9591">
        <v>0</v>
      </c>
      <c r="J9591">
        <v>0</v>
      </c>
      <c r="K9591">
        <v>0</v>
      </c>
      <c r="L9591">
        <v>0</v>
      </c>
      <c r="M9591">
        <v>0</v>
      </c>
      <c r="N9591">
        <v>0</v>
      </c>
      <c r="O9591">
        <v>0</v>
      </c>
      <c r="P9591">
        <v>0</v>
      </c>
      <c r="Q9591">
        <v>0</v>
      </c>
    </row>
    <row r="9592" spans="1:17" x14ac:dyDescent="0.25">
      <c r="A9592" t="s">
        <v>15030</v>
      </c>
      <c r="B9592" t="s">
        <v>76</v>
      </c>
      <c r="C9592" t="s">
        <v>100</v>
      </c>
      <c r="D9592" t="s">
        <v>529</v>
      </c>
      <c r="E9592" t="s">
        <v>563</v>
      </c>
      <c r="F9592" t="s">
        <v>525</v>
      </c>
      <c r="G9592">
        <v>1</v>
      </c>
      <c r="H9592">
        <v>0</v>
      </c>
      <c r="I9592">
        <v>0</v>
      </c>
      <c r="J9592">
        <v>0</v>
      </c>
      <c r="K9592">
        <v>0</v>
      </c>
      <c r="L9592">
        <v>0</v>
      </c>
      <c r="M9592">
        <v>0</v>
      </c>
      <c r="N9592">
        <v>0</v>
      </c>
      <c r="O9592">
        <v>0</v>
      </c>
      <c r="P9592">
        <v>0</v>
      </c>
      <c r="Q9592">
        <v>0</v>
      </c>
    </row>
    <row r="9593" spans="1:17" x14ac:dyDescent="0.25">
      <c r="A9593" t="s">
        <v>26199</v>
      </c>
      <c r="B9593" t="s">
        <v>76</v>
      </c>
      <c r="C9593" t="s">
        <v>100</v>
      </c>
      <c r="D9593" t="s">
        <v>529</v>
      </c>
      <c r="E9593" t="s">
        <v>21471</v>
      </c>
      <c r="F9593" t="s">
        <v>525</v>
      </c>
      <c r="G9593">
        <v>1</v>
      </c>
      <c r="H9593">
        <v>0</v>
      </c>
      <c r="I9593">
        <v>0</v>
      </c>
      <c r="J9593">
        <v>0</v>
      </c>
      <c r="K9593">
        <v>0</v>
      </c>
      <c r="L9593">
        <v>0</v>
      </c>
      <c r="M9593">
        <v>0</v>
      </c>
      <c r="N9593">
        <v>0</v>
      </c>
      <c r="O9593">
        <v>0</v>
      </c>
      <c r="P9593">
        <v>0</v>
      </c>
      <c r="Q9593">
        <v>0</v>
      </c>
    </row>
    <row r="9594" spans="1:17" x14ac:dyDescent="0.25">
      <c r="A9594" t="s">
        <v>26200</v>
      </c>
      <c r="B9594" t="s">
        <v>76</v>
      </c>
      <c r="C9594" t="s">
        <v>102</v>
      </c>
      <c r="D9594" t="s">
        <v>529</v>
      </c>
      <c r="E9594" t="s">
        <v>21471</v>
      </c>
      <c r="F9594" t="s">
        <v>525</v>
      </c>
      <c r="G9594">
        <v>5</v>
      </c>
      <c r="H9594">
        <v>0</v>
      </c>
      <c r="I9594">
        <v>0</v>
      </c>
      <c r="J9594">
        <v>0</v>
      </c>
      <c r="K9594">
        <v>0</v>
      </c>
      <c r="L9594">
        <v>0</v>
      </c>
      <c r="M9594">
        <v>0</v>
      </c>
      <c r="N9594">
        <v>0</v>
      </c>
      <c r="O9594">
        <v>0</v>
      </c>
      <c r="P9594">
        <v>0</v>
      </c>
      <c r="Q9594">
        <v>0</v>
      </c>
    </row>
    <row r="9595" spans="1:17" x14ac:dyDescent="0.25">
      <c r="A9595" t="s">
        <v>15031</v>
      </c>
      <c r="B9595" t="s">
        <v>76</v>
      </c>
      <c r="C9595" t="s">
        <v>103</v>
      </c>
      <c r="D9595" t="s">
        <v>529</v>
      </c>
      <c r="E9595" t="s">
        <v>563</v>
      </c>
      <c r="F9595" t="s">
        <v>525</v>
      </c>
      <c r="G9595">
        <v>3</v>
      </c>
      <c r="H9595">
        <v>0</v>
      </c>
      <c r="I9595">
        <v>0</v>
      </c>
      <c r="J9595">
        <v>0</v>
      </c>
      <c r="K9595">
        <v>0</v>
      </c>
      <c r="L9595">
        <v>0</v>
      </c>
      <c r="M9595">
        <v>0</v>
      </c>
      <c r="N9595">
        <v>0</v>
      </c>
      <c r="O9595">
        <v>0</v>
      </c>
      <c r="P9595">
        <v>0</v>
      </c>
      <c r="Q9595">
        <v>0</v>
      </c>
    </row>
    <row r="9596" spans="1:17" x14ac:dyDescent="0.25">
      <c r="A9596" t="s">
        <v>15032</v>
      </c>
      <c r="B9596" t="s">
        <v>76</v>
      </c>
      <c r="C9596" t="s">
        <v>104</v>
      </c>
      <c r="D9596" t="s">
        <v>529</v>
      </c>
      <c r="E9596" t="s">
        <v>563</v>
      </c>
      <c r="F9596" t="s">
        <v>525</v>
      </c>
      <c r="G9596">
        <v>1</v>
      </c>
      <c r="H9596">
        <v>0</v>
      </c>
      <c r="I9596">
        <v>0</v>
      </c>
      <c r="J9596">
        <v>0</v>
      </c>
      <c r="K9596">
        <v>0</v>
      </c>
      <c r="L9596">
        <v>0</v>
      </c>
      <c r="M9596">
        <v>0</v>
      </c>
      <c r="N9596">
        <v>0</v>
      </c>
      <c r="O9596">
        <v>0</v>
      </c>
      <c r="P9596">
        <v>0</v>
      </c>
      <c r="Q9596">
        <v>0</v>
      </c>
    </row>
    <row r="9597" spans="1:17" x14ac:dyDescent="0.25">
      <c r="A9597" t="s">
        <v>26201</v>
      </c>
      <c r="B9597" t="s">
        <v>76</v>
      </c>
      <c r="C9597" t="s">
        <v>104</v>
      </c>
      <c r="D9597" t="s">
        <v>529</v>
      </c>
      <c r="E9597" t="s">
        <v>21471</v>
      </c>
      <c r="F9597" t="s">
        <v>525</v>
      </c>
      <c r="G9597">
        <v>4</v>
      </c>
      <c r="H9597">
        <v>0</v>
      </c>
      <c r="I9597">
        <v>0</v>
      </c>
      <c r="J9597">
        <v>0</v>
      </c>
      <c r="K9597">
        <v>0</v>
      </c>
      <c r="L9597">
        <v>0</v>
      </c>
      <c r="M9597">
        <v>0</v>
      </c>
      <c r="N9597">
        <v>0</v>
      </c>
      <c r="O9597">
        <v>0</v>
      </c>
      <c r="P9597">
        <v>0</v>
      </c>
      <c r="Q9597">
        <v>0</v>
      </c>
    </row>
    <row r="9598" spans="1:17" x14ac:dyDescent="0.25">
      <c r="A9598" t="s">
        <v>15033</v>
      </c>
      <c r="B9598" t="s">
        <v>76</v>
      </c>
      <c r="C9598" t="s">
        <v>105</v>
      </c>
      <c r="D9598" t="s">
        <v>529</v>
      </c>
      <c r="E9598" t="s">
        <v>563</v>
      </c>
      <c r="F9598" t="s">
        <v>525</v>
      </c>
      <c r="G9598">
        <v>1</v>
      </c>
      <c r="H9598">
        <v>0</v>
      </c>
      <c r="I9598">
        <v>0</v>
      </c>
      <c r="J9598">
        <v>0</v>
      </c>
      <c r="K9598">
        <v>0</v>
      </c>
      <c r="L9598">
        <v>0</v>
      </c>
      <c r="M9598">
        <v>0</v>
      </c>
      <c r="N9598">
        <v>0</v>
      </c>
      <c r="O9598">
        <v>0</v>
      </c>
      <c r="P9598">
        <v>0</v>
      </c>
      <c r="Q9598">
        <v>0</v>
      </c>
    </row>
    <row r="9599" spans="1:17" x14ac:dyDescent="0.25">
      <c r="A9599" t="s">
        <v>26202</v>
      </c>
      <c r="B9599" t="s">
        <v>76</v>
      </c>
      <c r="C9599" t="s">
        <v>105</v>
      </c>
      <c r="D9599" t="s">
        <v>529</v>
      </c>
      <c r="E9599" t="s">
        <v>21471</v>
      </c>
      <c r="F9599" t="s">
        <v>525</v>
      </c>
      <c r="G9599">
        <v>1</v>
      </c>
      <c r="H9599">
        <v>0</v>
      </c>
      <c r="I9599">
        <v>0</v>
      </c>
      <c r="J9599">
        <v>0</v>
      </c>
      <c r="K9599">
        <v>0</v>
      </c>
      <c r="L9599">
        <v>0</v>
      </c>
      <c r="M9599">
        <v>0</v>
      </c>
      <c r="N9599">
        <v>0</v>
      </c>
      <c r="O9599">
        <v>0</v>
      </c>
      <c r="P9599">
        <v>0</v>
      </c>
      <c r="Q9599">
        <v>0</v>
      </c>
    </row>
    <row r="9600" spans="1:17" x14ac:dyDescent="0.25">
      <c r="A9600" t="s">
        <v>26203</v>
      </c>
      <c r="B9600" t="s">
        <v>76</v>
      </c>
      <c r="C9600" t="s">
        <v>108</v>
      </c>
      <c r="D9600" t="s">
        <v>529</v>
      </c>
      <c r="E9600" t="s">
        <v>21471</v>
      </c>
      <c r="F9600" t="s">
        <v>525</v>
      </c>
      <c r="G9600">
        <v>3</v>
      </c>
      <c r="H9600">
        <v>0</v>
      </c>
      <c r="I9600">
        <v>0</v>
      </c>
      <c r="J9600">
        <v>0</v>
      </c>
      <c r="K9600">
        <v>0</v>
      </c>
      <c r="L9600">
        <v>0</v>
      </c>
      <c r="M9600">
        <v>0</v>
      </c>
      <c r="N9600">
        <v>0</v>
      </c>
      <c r="O9600">
        <v>0</v>
      </c>
      <c r="P9600">
        <v>0</v>
      </c>
      <c r="Q9600">
        <v>0</v>
      </c>
    </row>
    <row r="9601" spans="1:17" x14ac:dyDescent="0.25">
      <c r="A9601" t="s">
        <v>15034</v>
      </c>
      <c r="B9601" t="s">
        <v>76</v>
      </c>
      <c r="C9601" t="s">
        <v>109</v>
      </c>
      <c r="D9601" t="s">
        <v>529</v>
      </c>
      <c r="E9601" t="s">
        <v>563</v>
      </c>
      <c r="F9601" t="s">
        <v>525</v>
      </c>
      <c r="G9601">
        <v>4</v>
      </c>
      <c r="H9601">
        <v>0</v>
      </c>
      <c r="I9601">
        <v>0</v>
      </c>
      <c r="J9601">
        <v>0</v>
      </c>
      <c r="K9601">
        <v>0</v>
      </c>
      <c r="L9601">
        <v>0</v>
      </c>
      <c r="M9601">
        <v>0</v>
      </c>
      <c r="N9601">
        <v>0</v>
      </c>
      <c r="O9601">
        <v>0</v>
      </c>
      <c r="P9601">
        <v>0</v>
      </c>
      <c r="Q9601">
        <v>0</v>
      </c>
    </row>
    <row r="9602" spans="1:17" x14ac:dyDescent="0.25">
      <c r="A9602" t="s">
        <v>26204</v>
      </c>
      <c r="B9602" t="s">
        <v>76</v>
      </c>
      <c r="C9602" t="s">
        <v>109</v>
      </c>
      <c r="D9602" t="s">
        <v>529</v>
      </c>
      <c r="E9602" t="s">
        <v>21471</v>
      </c>
      <c r="F9602" t="s">
        <v>525</v>
      </c>
      <c r="G9602">
        <v>1</v>
      </c>
      <c r="H9602">
        <v>0</v>
      </c>
      <c r="I9602">
        <v>0</v>
      </c>
      <c r="J9602">
        <v>0</v>
      </c>
      <c r="K9602">
        <v>0</v>
      </c>
      <c r="L9602">
        <v>0</v>
      </c>
      <c r="M9602">
        <v>0</v>
      </c>
      <c r="N9602">
        <v>0</v>
      </c>
      <c r="O9602">
        <v>0</v>
      </c>
      <c r="P9602">
        <v>0</v>
      </c>
      <c r="Q9602">
        <v>0</v>
      </c>
    </row>
    <row r="9603" spans="1:17" x14ac:dyDescent="0.25">
      <c r="A9603" t="s">
        <v>15035</v>
      </c>
      <c r="B9603" t="s">
        <v>76</v>
      </c>
      <c r="C9603" t="s">
        <v>110</v>
      </c>
      <c r="D9603" t="s">
        <v>529</v>
      </c>
      <c r="E9603" t="s">
        <v>563</v>
      </c>
      <c r="F9603" t="s">
        <v>525</v>
      </c>
      <c r="G9603">
        <v>11</v>
      </c>
      <c r="H9603">
        <v>0</v>
      </c>
      <c r="I9603">
        <v>0</v>
      </c>
      <c r="J9603">
        <v>0</v>
      </c>
      <c r="K9603">
        <v>0</v>
      </c>
      <c r="L9603">
        <v>0</v>
      </c>
      <c r="M9603">
        <v>0</v>
      </c>
      <c r="N9603">
        <v>0</v>
      </c>
      <c r="O9603">
        <v>0</v>
      </c>
      <c r="P9603">
        <v>0</v>
      </c>
      <c r="Q9603">
        <v>0</v>
      </c>
    </row>
    <row r="9604" spans="1:17" x14ac:dyDescent="0.25">
      <c r="A9604" t="s">
        <v>26205</v>
      </c>
      <c r="B9604" t="s">
        <v>76</v>
      </c>
      <c r="C9604" t="s">
        <v>110</v>
      </c>
      <c r="D9604" t="s">
        <v>529</v>
      </c>
      <c r="E9604" t="s">
        <v>21471</v>
      </c>
      <c r="F9604" t="s">
        <v>525</v>
      </c>
      <c r="G9604">
        <v>5</v>
      </c>
      <c r="H9604">
        <v>0</v>
      </c>
      <c r="I9604">
        <v>0</v>
      </c>
      <c r="J9604">
        <v>0</v>
      </c>
      <c r="K9604">
        <v>0</v>
      </c>
      <c r="L9604">
        <v>0</v>
      </c>
      <c r="M9604">
        <v>0</v>
      </c>
      <c r="N9604">
        <v>0</v>
      </c>
      <c r="O9604">
        <v>0</v>
      </c>
      <c r="P9604">
        <v>0</v>
      </c>
      <c r="Q9604">
        <v>0</v>
      </c>
    </row>
    <row r="9605" spans="1:17" x14ac:dyDescent="0.25">
      <c r="A9605" t="s">
        <v>15036</v>
      </c>
      <c r="B9605" t="s">
        <v>76</v>
      </c>
      <c r="C9605" t="s">
        <v>113</v>
      </c>
      <c r="D9605" t="s">
        <v>529</v>
      </c>
      <c r="E9605" t="s">
        <v>563</v>
      </c>
      <c r="F9605" t="s">
        <v>525</v>
      </c>
      <c r="G9605">
        <v>1</v>
      </c>
      <c r="H9605">
        <v>0</v>
      </c>
      <c r="I9605">
        <v>0</v>
      </c>
      <c r="J9605">
        <v>0</v>
      </c>
      <c r="K9605">
        <v>0</v>
      </c>
      <c r="L9605">
        <v>0</v>
      </c>
      <c r="M9605">
        <v>0</v>
      </c>
      <c r="N9605">
        <v>0</v>
      </c>
      <c r="O9605">
        <v>0</v>
      </c>
      <c r="P9605">
        <v>0</v>
      </c>
      <c r="Q9605">
        <v>0</v>
      </c>
    </row>
    <row r="9606" spans="1:17" x14ac:dyDescent="0.25">
      <c r="A9606" t="s">
        <v>26206</v>
      </c>
      <c r="B9606" t="s">
        <v>76</v>
      </c>
      <c r="C9606" t="s">
        <v>113</v>
      </c>
      <c r="D9606" t="s">
        <v>529</v>
      </c>
      <c r="E9606" t="s">
        <v>21471</v>
      </c>
      <c r="F9606" t="s">
        <v>525</v>
      </c>
      <c r="G9606">
        <v>1</v>
      </c>
      <c r="H9606">
        <v>0</v>
      </c>
      <c r="I9606">
        <v>0</v>
      </c>
      <c r="J9606">
        <v>0</v>
      </c>
      <c r="K9606">
        <v>0</v>
      </c>
      <c r="L9606">
        <v>0</v>
      </c>
      <c r="M9606">
        <v>0</v>
      </c>
      <c r="N9606">
        <v>0</v>
      </c>
      <c r="O9606">
        <v>0</v>
      </c>
      <c r="P9606">
        <v>0</v>
      </c>
      <c r="Q9606">
        <v>0</v>
      </c>
    </row>
    <row r="9607" spans="1:17" x14ac:dyDescent="0.25">
      <c r="A9607" t="s">
        <v>26207</v>
      </c>
      <c r="B9607" t="s">
        <v>72</v>
      </c>
      <c r="C9607" t="s">
        <v>109</v>
      </c>
      <c r="D9607" t="s">
        <v>529</v>
      </c>
      <c r="E9607" t="s">
        <v>21471</v>
      </c>
      <c r="F9607" t="s">
        <v>525</v>
      </c>
      <c r="G9607">
        <v>3</v>
      </c>
      <c r="H9607">
        <v>0</v>
      </c>
      <c r="I9607">
        <v>0</v>
      </c>
      <c r="J9607">
        <v>0</v>
      </c>
      <c r="K9607">
        <v>0</v>
      </c>
      <c r="L9607">
        <v>0</v>
      </c>
      <c r="M9607">
        <v>0</v>
      </c>
      <c r="N9607">
        <v>0</v>
      </c>
      <c r="O9607">
        <v>0</v>
      </c>
      <c r="P9607">
        <v>0</v>
      </c>
      <c r="Q9607">
        <v>0</v>
      </c>
    </row>
    <row r="9608" spans="1:17" x14ac:dyDescent="0.25">
      <c r="A9608" t="s">
        <v>13957</v>
      </c>
      <c r="B9608" t="s">
        <v>72</v>
      </c>
      <c r="C9608" t="s">
        <v>109</v>
      </c>
      <c r="D9608" t="s">
        <v>526</v>
      </c>
      <c r="E9608" t="s">
        <v>563</v>
      </c>
      <c r="F9608" t="s">
        <v>396</v>
      </c>
      <c r="G9608">
        <v>0</v>
      </c>
      <c r="H9608">
        <v>32</v>
      </c>
      <c r="I9608">
        <v>3</v>
      </c>
      <c r="J9608">
        <v>27</v>
      </c>
      <c r="K9608">
        <v>0</v>
      </c>
      <c r="L9608">
        <v>2</v>
      </c>
      <c r="M9608">
        <v>0</v>
      </c>
      <c r="N9608">
        <v>0</v>
      </c>
      <c r="O9608">
        <v>0</v>
      </c>
      <c r="P9608">
        <v>0</v>
      </c>
      <c r="Q9608">
        <v>0</v>
      </c>
    </row>
    <row r="9609" spans="1:17" x14ac:dyDescent="0.25">
      <c r="A9609" t="s">
        <v>13958</v>
      </c>
      <c r="B9609" t="s">
        <v>72</v>
      </c>
      <c r="C9609" t="s">
        <v>109</v>
      </c>
      <c r="D9609" t="s">
        <v>526</v>
      </c>
      <c r="E9609" t="s">
        <v>563</v>
      </c>
      <c r="F9609" t="s">
        <v>4236</v>
      </c>
      <c r="G9609">
        <v>0</v>
      </c>
      <c r="H9609">
        <v>32</v>
      </c>
      <c r="I9609">
        <v>3</v>
      </c>
      <c r="J9609">
        <v>27</v>
      </c>
      <c r="K9609">
        <v>0</v>
      </c>
      <c r="L9609">
        <v>2</v>
      </c>
      <c r="M9609">
        <v>0</v>
      </c>
      <c r="N9609">
        <v>0</v>
      </c>
      <c r="O9609">
        <v>0</v>
      </c>
      <c r="P9609">
        <v>0</v>
      </c>
      <c r="Q9609">
        <v>0</v>
      </c>
    </row>
    <row r="9610" spans="1:17" x14ac:dyDescent="0.25">
      <c r="A9610" t="s">
        <v>13959</v>
      </c>
      <c r="B9610" t="s">
        <v>72</v>
      </c>
      <c r="C9610" t="s">
        <v>109</v>
      </c>
      <c r="D9610" t="s">
        <v>526</v>
      </c>
      <c r="E9610" t="s">
        <v>563</v>
      </c>
      <c r="F9610" t="s">
        <v>4238</v>
      </c>
      <c r="G9610">
        <v>0</v>
      </c>
      <c r="H9610">
        <v>0</v>
      </c>
      <c r="I9610">
        <v>0</v>
      </c>
      <c r="J9610">
        <v>0</v>
      </c>
      <c r="K9610">
        <v>0</v>
      </c>
      <c r="L9610">
        <v>0</v>
      </c>
      <c r="M9610">
        <v>32</v>
      </c>
      <c r="N9610">
        <v>0</v>
      </c>
      <c r="O9610">
        <v>0</v>
      </c>
      <c r="P9610">
        <v>0</v>
      </c>
      <c r="Q9610">
        <v>0</v>
      </c>
    </row>
    <row r="9611" spans="1:17" x14ac:dyDescent="0.25">
      <c r="A9611" t="s">
        <v>13960</v>
      </c>
      <c r="B9611" t="s">
        <v>72</v>
      </c>
      <c r="C9611" t="s">
        <v>109</v>
      </c>
      <c r="D9611" t="s">
        <v>526</v>
      </c>
      <c r="E9611" t="s">
        <v>563</v>
      </c>
      <c r="F9611" t="s">
        <v>397</v>
      </c>
      <c r="G9611">
        <v>0</v>
      </c>
      <c r="H9611">
        <v>32</v>
      </c>
      <c r="I9611">
        <v>3</v>
      </c>
      <c r="J9611">
        <v>27</v>
      </c>
      <c r="K9611">
        <v>0</v>
      </c>
      <c r="L9611">
        <v>2</v>
      </c>
      <c r="M9611">
        <v>0</v>
      </c>
      <c r="N9611">
        <v>0</v>
      </c>
      <c r="O9611">
        <v>0</v>
      </c>
      <c r="P9611">
        <v>0</v>
      </c>
      <c r="Q9611">
        <v>0</v>
      </c>
    </row>
    <row r="9612" spans="1:17" x14ac:dyDescent="0.25">
      <c r="A9612" t="s">
        <v>13961</v>
      </c>
      <c r="B9612" t="s">
        <v>72</v>
      </c>
      <c r="C9612" t="s">
        <v>109</v>
      </c>
      <c r="D9612" t="s">
        <v>526</v>
      </c>
      <c r="E9612" t="s">
        <v>563</v>
      </c>
      <c r="F9612" t="s">
        <v>398</v>
      </c>
      <c r="G9612">
        <v>0</v>
      </c>
      <c r="H9612">
        <v>32</v>
      </c>
      <c r="I9612">
        <v>3</v>
      </c>
      <c r="J9612">
        <v>27</v>
      </c>
      <c r="K9612">
        <v>0</v>
      </c>
      <c r="L9612">
        <v>2</v>
      </c>
      <c r="M9612">
        <v>0</v>
      </c>
      <c r="N9612">
        <v>0</v>
      </c>
      <c r="O9612">
        <v>0</v>
      </c>
      <c r="P9612">
        <v>0</v>
      </c>
      <c r="Q9612">
        <v>0</v>
      </c>
    </row>
    <row r="9613" spans="1:17" x14ac:dyDescent="0.25">
      <c r="A9613" t="s">
        <v>13962</v>
      </c>
      <c r="B9613" t="s">
        <v>72</v>
      </c>
      <c r="C9613" t="s">
        <v>109</v>
      </c>
      <c r="D9613" t="s">
        <v>526</v>
      </c>
      <c r="E9613" t="s">
        <v>563</v>
      </c>
      <c r="F9613" t="s">
        <v>4242</v>
      </c>
      <c r="G9613">
        <v>0</v>
      </c>
      <c r="H9613">
        <v>0</v>
      </c>
      <c r="I9613">
        <v>0</v>
      </c>
      <c r="J9613">
        <v>0</v>
      </c>
      <c r="K9613">
        <v>0</v>
      </c>
      <c r="L9613">
        <v>0</v>
      </c>
      <c r="M9613">
        <v>32</v>
      </c>
      <c r="N9613">
        <v>0</v>
      </c>
      <c r="O9613">
        <v>0</v>
      </c>
      <c r="P9613">
        <v>0</v>
      </c>
      <c r="Q9613">
        <v>0</v>
      </c>
    </row>
    <row r="9614" spans="1:17" x14ac:dyDescent="0.25">
      <c r="A9614" t="s">
        <v>13963</v>
      </c>
      <c r="B9614" t="s">
        <v>72</v>
      </c>
      <c r="C9614" t="s">
        <v>109</v>
      </c>
      <c r="D9614" t="s">
        <v>526</v>
      </c>
      <c r="E9614" t="s">
        <v>563</v>
      </c>
      <c r="F9614" t="s">
        <v>399</v>
      </c>
      <c r="G9614">
        <v>0</v>
      </c>
      <c r="H9614">
        <v>32</v>
      </c>
      <c r="I9614">
        <v>3</v>
      </c>
      <c r="J9614">
        <v>27</v>
      </c>
      <c r="K9614">
        <v>0</v>
      </c>
      <c r="L9614">
        <v>2</v>
      </c>
      <c r="M9614">
        <v>0</v>
      </c>
      <c r="N9614">
        <v>0</v>
      </c>
      <c r="O9614">
        <v>0</v>
      </c>
      <c r="P9614">
        <v>0</v>
      </c>
      <c r="Q9614">
        <v>0</v>
      </c>
    </row>
    <row r="9615" spans="1:17" x14ac:dyDescent="0.25">
      <c r="A9615" t="s">
        <v>13964</v>
      </c>
      <c r="B9615" t="s">
        <v>72</v>
      </c>
      <c r="C9615" t="s">
        <v>109</v>
      </c>
      <c r="D9615" t="s">
        <v>526</v>
      </c>
      <c r="E9615" t="s">
        <v>563</v>
      </c>
      <c r="F9615" t="s">
        <v>4245</v>
      </c>
      <c r="G9615">
        <v>0</v>
      </c>
      <c r="H9615">
        <v>0</v>
      </c>
      <c r="I9615">
        <v>0</v>
      </c>
      <c r="J9615">
        <v>0</v>
      </c>
      <c r="K9615">
        <v>0</v>
      </c>
      <c r="L9615">
        <v>0</v>
      </c>
      <c r="M9615">
        <v>32</v>
      </c>
      <c r="N9615">
        <v>0</v>
      </c>
      <c r="O9615">
        <v>0</v>
      </c>
      <c r="P9615">
        <v>0</v>
      </c>
      <c r="Q9615">
        <v>0</v>
      </c>
    </row>
    <row r="9616" spans="1:17" x14ac:dyDescent="0.25">
      <c r="A9616" t="s">
        <v>13965</v>
      </c>
      <c r="B9616" t="s">
        <v>72</v>
      </c>
      <c r="C9616" t="s">
        <v>109</v>
      </c>
      <c r="D9616" t="s">
        <v>526</v>
      </c>
      <c r="E9616" t="s">
        <v>563</v>
      </c>
      <c r="F9616" t="s">
        <v>394</v>
      </c>
      <c r="G9616">
        <v>0</v>
      </c>
      <c r="H9616">
        <v>0</v>
      </c>
      <c r="I9616">
        <v>0</v>
      </c>
      <c r="J9616">
        <v>0</v>
      </c>
      <c r="K9616">
        <v>0</v>
      </c>
      <c r="L9616">
        <v>0</v>
      </c>
      <c r="M9616">
        <v>0</v>
      </c>
      <c r="N9616">
        <v>26</v>
      </c>
      <c r="O9616">
        <v>24</v>
      </c>
      <c r="P9616">
        <v>1</v>
      </c>
      <c r="Q9616">
        <v>1</v>
      </c>
    </row>
    <row r="9617" spans="1:17" x14ac:dyDescent="0.25">
      <c r="A9617" t="s">
        <v>13966</v>
      </c>
      <c r="B9617" t="s">
        <v>72</v>
      </c>
      <c r="C9617" t="s">
        <v>109</v>
      </c>
      <c r="D9617" t="s">
        <v>526</v>
      </c>
      <c r="E9617" t="s">
        <v>563</v>
      </c>
      <c r="F9617" t="s">
        <v>395</v>
      </c>
      <c r="G9617">
        <v>0</v>
      </c>
      <c r="H9617">
        <v>0</v>
      </c>
      <c r="I9617">
        <v>0</v>
      </c>
      <c r="J9617">
        <v>0</v>
      </c>
      <c r="K9617">
        <v>0</v>
      </c>
      <c r="L9617">
        <v>0</v>
      </c>
      <c r="M9617">
        <v>0</v>
      </c>
      <c r="N9617">
        <v>24</v>
      </c>
      <c r="O9617">
        <v>22</v>
      </c>
      <c r="P9617">
        <v>1</v>
      </c>
      <c r="Q9617">
        <v>1</v>
      </c>
    </row>
    <row r="9618" spans="1:17" x14ac:dyDescent="0.25">
      <c r="A9618" t="s">
        <v>13967</v>
      </c>
      <c r="B9618" t="s">
        <v>72</v>
      </c>
      <c r="C9618" t="s">
        <v>109</v>
      </c>
      <c r="D9618" t="s">
        <v>526</v>
      </c>
      <c r="E9618" t="s">
        <v>563</v>
      </c>
      <c r="F9618" t="s">
        <v>525</v>
      </c>
      <c r="G9618">
        <v>32</v>
      </c>
      <c r="H9618">
        <v>0</v>
      </c>
      <c r="I9618">
        <v>0</v>
      </c>
      <c r="J9618">
        <v>0</v>
      </c>
      <c r="K9618">
        <v>0</v>
      </c>
      <c r="L9618">
        <v>0</v>
      </c>
      <c r="M9618">
        <v>0</v>
      </c>
      <c r="N9618">
        <v>0</v>
      </c>
      <c r="O9618">
        <v>0</v>
      </c>
      <c r="P9618">
        <v>0</v>
      </c>
      <c r="Q9618">
        <v>0</v>
      </c>
    </row>
    <row r="9619" spans="1:17" x14ac:dyDescent="0.25">
      <c r="A9619" t="s">
        <v>26208</v>
      </c>
      <c r="B9619" t="s">
        <v>72</v>
      </c>
      <c r="C9619" t="s">
        <v>109</v>
      </c>
      <c r="D9619" t="s">
        <v>526</v>
      </c>
      <c r="E9619" t="s">
        <v>21471</v>
      </c>
      <c r="F9619" t="s">
        <v>396</v>
      </c>
      <c r="G9619">
        <v>0</v>
      </c>
      <c r="H9619">
        <v>42</v>
      </c>
      <c r="I9619">
        <v>1</v>
      </c>
      <c r="J9619">
        <v>40</v>
      </c>
      <c r="K9619">
        <v>1</v>
      </c>
      <c r="L9619">
        <v>0</v>
      </c>
      <c r="M9619">
        <v>0</v>
      </c>
      <c r="N9619">
        <v>0</v>
      </c>
      <c r="O9619">
        <v>0</v>
      </c>
      <c r="P9619">
        <v>0</v>
      </c>
      <c r="Q9619">
        <v>0</v>
      </c>
    </row>
    <row r="9620" spans="1:17" x14ac:dyDescent="0.25">
      <c r="A9620" t="s">
        <v>26209</v>
      </c>
      <c r="B9620" t="s">
        <v>72</v>
      </c>
      <c r="C9620" t="s">
        <v>109</v>
      </c>
      <c r="D9620" t="s">
        <v>526</v>
      </c>
      <c r="E9620" t="s">
        <v>21471</v>
      </c>
      <c r="F9620" t="s">
        <v>4236</v>
      </c>
      <c r="G9620">
        <v>0</v>
      </c>
      <c r="H9620">
        <v>42</v>
      </c>
      <c r="I9620">
        <v>1</v>
      </c>
      <c r="J9620">
        <v>40</v>
      </c>
      <c r="K9620">
        <v>1</v>
      </c>
      <c r="L9620">
        <v>0</v>
      </c>
      <c r="M9620">
        <v>0</v>
      </c>
      <c r="N9620">
        <v>0</v>
      </c>
      <c r="O9620">
        <v>0</v>
      </c>
      <c r="P9620">
        <v>0</v>
      </c>
      <c r="Q9620">
        <v>0</v>
      </c>
    </row>
    <row r="9621" spans="1:17" x14ac:dyDescent="0.25">
      <c r="A9621" t="s">
        <v>26210</v>
      </c>
      <c r="B9621" t="s">
        <v>72</v>
      </c>
      <c r="C9621" t="s">
        <v>109</v>
      </c>
      <c r="D9621" t="s">
        <v>526</v>
      </c>
      <c r="E9621" t="s">
        <v>21471</v>
      </c>
      <c r="F9621" t="s">
        <v>4238</v>
      </c>
      <c r="G9621">
        <v>0</v>
      </c>
      <c r="H9621">
        <v>0</v>
      </c>
      <c r="I9621">
        <v>0</v>
      </c>
      <c r="J9621">
        <v>0</v>
      </c>
      <c r="K9621">
        <v>0</v>
      </c>
      <c r="L9621">
        <v>0</v>
      </c>
      <c r="M9621">
        <v>42</v>
      </c>
      <c r="N9621">
        <v>0</v>
      </c>
      <c r="O9621">
        <v>0</v>
      </c>
      <c r="P9621">
        <v>0</v>
      </c>
      <c r="Q9621">
        <v>0</v>
      </c>
    </row>
    <row r="9622" spans="1:17" x14ac:dyDescent="0.25">
      <c r="A9622" t="s">
        <v>26211</v>
      </c>
      <c r="B9622" t="s">
        <v>72</v>
      </c>
      <c r="C9622" t="s">
        <v>109</v>
      </c>
      <c r="D9622" t="s">
        <v>526</v>
      </c>
      <c r="E9622" t="s">
        <v>21471</v>
      </c>
      <c r="F9622" t="s">
        <v>397</v>
      </c>
      <c r="G9622">
        <v>0</v>
      </c>
      <c r="H9622">
        <v>42</v>
      </c>
      <c r="I9622">
        <v>1</v>
      </c>
      <c r="J9622">
        <v>40</v>
      </c>
      <c r="K9622">
        <v>1</v>
      </c>
      <c r="L9622">
        <v>0</v>
      </c>
      <c r="M9622">
        <v>0</v>
      </c>
      <c r="N9622">
        <v>0</v>
      </c>
      <c r="O9622">
        <v>0</v>
      </c>
      <c r="P9622">
        <v>0</v>
      </c>
      <c r="Q9622">
        <v>0</v>
      </c>
    </row>
    <row r="9623" spans="1:17" x14ac:dyDescent="0.25">
      <c r="A9623" t="s">
        <v>26212</v>
      </c>
      <c r="B9623" t="s">
        <v>72</v>
      </c>
      <c r="C9623" t="s">
        <v>109</v>
      </c>
      <c r="D9623" t="s">
        <v>526</v>
      </c>
      <c r="E9623" t="s">
        <v>21471</v>
      </c>
      <c r="F9623" t="s">
        <v>398</v>
      </c>
      <c r="G9623">
        <v>0</v>
      </c>
      <c r="H9623">
        <v>42</v>
      </c>
      <c r="I9623">
        <v>1</v>
      </c>
      <c r="J9623">
        <v>40</v>
      </c>
      <c r="K9623">
        <v>1</v>
      </c>
      <c r="L9623">
        <v>0</v>
      </c>
      <c r="M9623">
        <v>0</v>
      </c>
      <c r="N9623">
        <v>0</v>
      </c>
      <c r="O9623">
        <v>0</v>
      </c>
      <c r="P9623">
        <v>0</v>
      </c>
      <c r="Q9623">
        <v>0</v>
      </c>
    </row>
    <row r="9624" spans="1:17" x14ac:dyDescent="0.25">
      <c r="A9624" t="s">
        <v>26213</v>
      </c>
      <c r="B9624" t="s">
        <v>72</v>
      </c>
      <c r="C9624" t="s">
        <v>109</v>
      </c>
      <c r="D9624" t="s">
        <v>526</v>
      </c>
      <c r="E9624" t="s">
        <v>21471</v>
      </c>
      <c r="F9624" t="s">
        <v>4242</v>
      </c>
      <c r="G9624">
        <v>0</v>
      </c>
      <c r="H9624">
        <v>0</v>
      </c>
      <c r="I9624">
        <v>0</v>
      </c>
      <c r="J9624">
        <v>0</v>
      </c>
      <c r="K9624">
        <v>0</v>
      </c>
      <c r="L9624">
        <v>0</v>
      </c>
      <c r="M9624">
        <v>42</v>
      </c>
      <c r="N9624">
        <v>0</v>
      </c>
      <c r="O9624">
        <v>0</v>
      </c>
      <c r="P9624">
        <v>0</v>
      </c>
      <c r="Q9624">
        <v>0</v>
      </c>
    </row>
    <row r="9625" spans="1:17" x14ac:dyDescent="0.25">
      <c r="A9625" t="s">
        <v>26214</v>
      </c>
      <c r="B9625" t="s">
        <v>72</v>
      </c>
      <c r="C9625" t="s">
        <v>109</v>
      </c>
      <c r="D9625" t="s">
        <v>526</v>
      </c>
      <c r="E9625" t="s">
        <v>21471</v>
      </c>
      <c r="F9625" t="s">
        <v>399</v>
      </c>
      <c r="G9625">
        <v>0</v>
      </c>
      <c r="H9625">
        <v>42</v>
      </c>
      <c r="I9625">
        <v>1</v>
      </c>
      <c r="J9625">
        <v>40</v>
      </c>
      <c r="K9625">
        <v>1</v>
      </c>
      <c r="L9625">
        <v>0</v>
      </c>
      <c r="M9625">
        <v>0</v>
      </c>
      <c r="N9625">
        <v>0</v>
      </c>
      <c r="O9625">
        <v>0</v>
      </c>
      <c r="P9625">
        <v>0</v>
      </c>
      <c r="Q9625">
        <v>0</v>
      </c>
    </row>
    <row r="9626" spans="1:17" x14ac:dyDescent="0.25">
      <c r="A9626" t="s">
        <v>26215</v>
      </c>
      <c r="B9626" t="s">
        <v>72</v>
      </c>
      <c r="C9626" t="s">
        <v>109</v>
      </c>
      <c r="D9626" t="s">
        <v>526</v>
      </c>
      <c r="E9626" t="s">
        <v>21471</v>
      </c>
      <c r="F9626" t="s">
        <v>4245</v>
      </c>
      <c r="G9626">
        <v>0</v>
      </c>
      <c r="H9626">
        <v>0</v>
      </c>
      <c r="I9626">
        <v>0</v>
      </c>
      <c r="J9626">
        <v>0</v>
      </c>
      <c r="K9626">
        <v>0</v>
      </c>
      <c r="L9626">
        <v>0</v>
      </c>
      <c r="M9626">
        <v>42</v>
      </c>
      <c r="N9626">
        <v>0</v>
      </c>
      <c r="O9626">
        <v>0</v>
      </c>
      <c r="P9626">
        <v>0</v>
      </c>
      <c r="Q9626">
        <v>0</v>
      </c>
    </row>
    <row r="9627" spans="1:17" x14ac:dyDescent="0.25">
      <c r="A9627" t="s">
        <v>26216</v>
      </c>
      <c r="B9627" t="s">
        <v>72</v>
      </c>
      <c r="C9627" t="s">
        <v>109</v>
      </c>
      <c r="D9627" t="s">
        <v>526</v>
      </c>
      <c r="E9627" t="s">
        <v>21471</v>
      </c>
      <c r="F9627" t="s">
        <v>394</v>
      </c>
      <c r="G9627">
        <v>0</v>
      </c>
      <c r="H9627">
        <v>0</v>
      </c>
      <c r="I9627">
        <v>0</v>
      </c>
      <c r="J9627">
        <v>0</v>
      </c>
      <c r="K9627">
        <v>0</v>
      </c>
      <c r="L9627">
        <v>0</v>
      </c>
      <c r="M9627">
        <v>0</v>
      </c>
      <c r="N9627">
        <v>38</v>
      </c>
      <c r="O9627">
        <v>38</v>
      </c>
      <c r="P9627">
        <v>0</v>
      </c>
      <c r="Q9627">
        <v>0</v>
      </c>
    </row>
    <row r="9628" spans="1:17" x14ac:dyDescent="0.25">
      <c r="A9628" t="s">
        <v>26217</v>
      </c>
      <c r="B9628" t="s">
        <v>72</v>
      </c>
      <c r="C9628" t="s">
        <v>109</v>
      </c>
      <c r="D9628" t="s">
        <v>526</v>
      </c>
      <c r="E9628" t="s">
        <v>21471</v>
      </c>
      <c r="F9628" t="s">
        <v>395</v>
      </c>
      <c r="G9628">
        <v>0</v>
      </c>
      <c r="H9628">
        <v>0</v>
      </c>
      <c r="I9628">
        <v>0</v>
      </c>
      <c r="J9628">
        <v>0</v>
      </c>
      <c r="K9628">
        <v>0</v>
      </c>
      <c r="L9628">
        <v>0</v>
      </c>
      <c r="M9628">
        <v>0</v>
      </c>
      <c r="N9628">
        <v>29</v>
      </c>
      <c r="O9628">
        <v>29</v>
      </c>
      <c r="P9628">
        <v>0</v>
      </c>
      <c r="Q9628">
        <v>0</v>
      </c>
    </row>
    <row r="9629" spans="1:17" x14ac:dyDescent="0.25">
      <c r="A9629" t="s">
        <v>26218</v>
      </c>
      <c r="B9629" t="s">
        <v>72</v>
      </c>
      <c r="C9629" t="s">
        <v>109</v>
      </c>
      <c r="D9629" t="s">
        <v>526</v>
      </c>
      <c r="E9629" t="s">
        <v>21471</v>
      </c>
      <c r="F9629" t="s">
        <v>525</v>
      </c>
      <c r="G9629">
        <v>42</v>
      </c>
      <c r="H9629">
        <v>0</v>
      </c>
      <c r="I9629">
        <v>0</v>
      </c>
      <c r="J9629">
        <v>0</v>
      </c>
      <c r="K9629">
        <v>0</v>
      </c>
      <c r="L9629">
        <v>0</v>
      </c>
      <c r="M9629">
        <v>0</v>
      </c>
      <c r="N9629">
        <v>0</v>
      </c>
      <c r="O9629">
        <v>0</v>
      </c>
      <c r="P9629">
        <v>0</v>
      </c>
      <c r="Q9629">
        <v>0</v>
      </c>
    </row>
    <row r="9630" spans="1:17" x14ac:dyDescent="0.25">
      <c r="A9630" t="s">
        <v>13968</v>
      </c>
      <c r="B9630" t="s">
        <v>72</v>
      </c>
      <c r="C9630" t="s">
        <v>109</v>
      </c>
      <c r="D9630" t="s">
        <v>527</v>
      </c>
      <c r="E9630" t="s">
        <v>563</v>
      </c>
      <c r="F9630" t="s">
        <v>528</v>
      </c>
      <c r="G9630">
        <v>0</v>
      </c>
      <c r="H9630">
        <v>0</v>
      </c>
      <c r="I9630">
        <v>0</v>
      </c>
      <c r="J9630">
        <v>0</v>
      </c>
      <c r="K9630">
        <v>0</v>
      </c>
      <c r="L9630">
        <v>0</v>
      </c>
      <c r="M9630">
        <v>0</v>
      </c>
      <c r="N9630">
        <v>1</v>
      </c>
      <c r="O9630">
        <v>1</v>
      </c>
      <c r="P9630">
        <v>0</v>
      </c>
      <c r="Q9630">
        <v>0</v>
      </c>
    </row>
    <row r="9631" spans="1:17" x14ac:dyDescent="0.25">
      <c r="A9631" t="s">
        <v>13969</v>
      </c>
      <c r="B9631" t="s">
        <v>72</v>
      </c>
      <c r="C9631" t="s">
        <v>109</v>
      </c>
      <c r="D9631" t="s">
        <v>527</v>
      </c>
      <c r="E9631" t="s">
        <v>563</v>
      </c>
      <c r="F9631" t="s">
        <v>525</v>
      </c>
      <c r="G9631">
        <v>1</v>
      </c>
      <c r="H9631">
        <v>0</v>
      </c>
      <c r="I9631">
        <v>0</v>
      </c>
      <c r="J9631">
        <v>0</v>
      </c>
      <c r="K9631">
        <v>0</v>
      </c>
      <c r="L9631">
        <v>0</v>
      </c>
      <c r="M9631">
        <v>0</v>
      </c>
      <c r="N9631">
        <v>0</v>
      </c>
      <c r="O9631">
        <v>0</v>
      </c>
      <c r="P9631">
        <v>0</v>
      </c>
      <c r="Q9631">
        <v>0</v>
      </c>
    </row>
    <row r="9632" spans="1:17" x14ac:dyDescent="0.25">
      <c r="A9632" t="s">
        <v>26219</v>
      </c>
      <c r="B9632" t="s">
        <v>72</v>
      </c>
      <c r="C9632" t="s">
        <v>109</v>
      </c>
      <c r="D9632" t="s">
        <v>527</v>
      </c>
      <c r="E9632" t="s">
        <v>21471</v>
      </c>
      <c r="F9632" t="s">
        <v>528</v>
      </c>
      <c r="G9632">
        <v>0</v>
      </c>
      <c r="H9632">
        <v>0</v>
      </c>
      <c r="I9632">
        <v>0</v>
      </c>
      <c r="J9632">
        <v>0</v>
      </c>
      <c r="K9632">
        <v>0</v>
      </c>
      <c r="L9632">
        <v>0</v>
      </c>
      <c r="M9632">
        <v>0</v>
      </c>
      <c r="N9632">
        <v>5</v>
      </c>
      <c r="O9632">
        <v>5</v>
      </c>
      <c r="P9632">
        <v>0</v>
      </c>
      <c r="Q9632">
        <v>0</v>
      </c>
    </row>
    <row r="9633" spans="1:17" x14ac:dyDescent="0.25">
      <c r="A9633" t="s">
        <v>26220</v>
      </c>
      <c r="B9633" t="s">
        <v>72</v>
      </c>
      <c r="C9633" t="s">
        <v>109</v>
      </c>
      <c r="D9633" t="s">
        <v>527</v>
      </c>
      <c r="E9633" t="s">
        <v>21471</v>
      </c>
      <c r="F9633" t="s">
        <v>525</v>
      </c>
      <c r="G9633">
        <v>5</v>
      </c>
      <c r="H9633">
        <v>0</v>
      </c>
      <c r="I9633">
        <v>0</v>
      </c>
      <c r="J9633">
        <v>0</v>
      </c>
      <c r="K9633">
        <v>0</v>
      </c>
      <c r="L9633">
        <v>0</v>
      </c>
      <c r="M9633">
        <v>0</v>
      </c>
      <c r="N9633">
        <v>0</v>
      </c>
      <c r="O9633">
        <v>0</v>
      </c>
      <c r="P9633">
        <v>0</v>
      </c>
      <c r="Q9633">
        <v>0</v>
      </c>
    </row>
    <row r="9634" spans="1:17" x14ac:dyDescent="0.25">
      <c r="A9634" t="s">
        <v>13970</v>
      </c>
      <c r="B9634" t="s">
        <v>72</v>
      </c>
      <c r="C9634" t="s">
        <v>109</v>
      </c>
      <c r="D9634" t="s">
        <v>12971</v>
      </c>
      <c r="E9634" t="s">
        <v>563</v>
      </c>
      <c r="F9634" t="s">
        <v>525</v>
      </c>
      <c r="G9634">
        <v>1</v>
      </c>
      <c r="H9634">
        <v>0</v>
      </c>
      <c r="I9634">
        <v>0</v>
      </c>
      <c r="J9634">
        <v>0</v>
      </c>
      <c r="K9634">
        <v>0</v>
      </c>
      <c r="L9634">
        <v>0</v>
      </c>
      <c r="M9634">
        <v>0</v>
      </c>
      <c r="N9634">
        <v>0</v>
      </c>
      <c r="O9634">
        <v>0</v>
      </c>
      <c r="P9634">
        <v>0</v>
      </c>
      <c r="Q9634">
        <v>0</v>
      </c>
    </row>
    <row r="9635" spans="1:17" x14ac:dyDescent="0.25">
      <c r="A9635" t="s">
        <v>26221</v>
      </c>
      <c r="B9635" t="s">
        <v>72</v>
      </c>
      <c r="C9635" t="s">
        <v>109</v>
      </c>
      <c r="D9635" t="s">
        <v>12971</v>
      </c>
      <c r="E9635" t="s">
        <v>21471</v>
      </c>
      <c r="F9635" t="s">
        <v>525</v>
      </c>
      <c r="G9635">
        <v>1</v>
      </c>
      <c r="H9635">
        <v>0</v>
      </c>
      <c r="I9635">
        <v>0</v>
      </c>
      <c r="J9635">
        <v>0</v>
      </c>
      <c r="K9635">
        <v>0</v>
      </c>
      <c r="L9635">
        <v>0</v>
      </c>
      <c r="M9635">
        <v>0</v>
      </c>
      <c r="N9635">
        <v>0</v>
      </c>
      <c r="O9635">
        <v>0</v>
      </c>
      <c r="P9635">
        <v>0</v>
      </c>
      <c r="Q9635">
        <v>0</v>
      </c>
    </row>
    <row r="9636" spans="1:17" x14ac:dyDescent="0.25">
      <c r="A9636" t="s">
        <v>13971</v>
      </c>
      <c r="B9636" t="s">
        <v>72</v>
      </c>
      <c r="C9636" t="s">
        <v>110</v>
      </c>
      <c r="D9636" t="s">
        <v>529</v>
      </c>
      <c r="E9636" t="s">
        <v>563</v>
      </c>
      <c r="F9636" t="s">
        <v>525</v>
      </c>
      <c r="G9636">
        <v>13</v>
      </c>
      <c r="H9636">
        <v>0</v>
      </c>
      <c r="I9636">
        <v>0</v>
      </c>
      <c r="J9636">
        <v>0</v>
      </c>
      <c r="K9636">
        <v>0</v>
      </c>
      <c r="L9636">
        <v>0</v>
      </c>
      <c r="M9636">
        <v>0</v>
      </c>
      <c r="N9636">
        <v>0</v>
      </c>
      <c r="O9636">
        <v>0</v>
      </c>
      <c r="P9636">
        <v>0</v>
      </c>
      <c r="Q9636">
        <v>0</v>
      </c>
    </row>
    <row r="9637" spans="1:17" x14ac:dyDescent="0.25">
      <c r="A9637" t="s">
        <v>26737</v>
      </c>
      <c r="B9637" t="s">
        <v>72</v>
      </c>
      <c r="C9637" t="s">
        <v>110</v>
      </c>
      <c r="D9637" t="s">
        <v>529</v>
      </c>
      <c r="E9637" t="s">
        <v>21471</v>
      </c>
      <c r="F9637" t="s">
        <v>525</v>
      </c>
      <c r="G9637">
        <v>6</v>
      </c>
      <c r="H9637">
        <v>0</v>
      </c>
      <c r="I9637">
        <v>0</v>
      </c>
      <c r="J9637">
        <v>0</v>
      </c>
      <c r="K9637">
        <v>0</v>
      </c>
      <c r="L9637">
        <v>0</v>
      </c>
      <c r="M9637">
        <v>0</v>
      </c>
      <c r="N9637">
        <v>0</v>
      </c>
      <c r="O9637">
        <v>0</v>
      </c>
      <c r="P9637">
        <v>0</v>
      </c>
      <c r="Q9637">
        <v>0</v>
      </c>
    </row>
    <row r="9638" spans="1:17" x14ac:dyDescent="0.25">
      <c r="A9638" t="s">
        <v>19107</v>
      </c>
      <c r="B9638" t="s">
        <v>72</v>
      </c>
      <c r="C9638" t="s">
        <v>170</v>
      </c>
      <c r="D9638" t="s">
        <v>526</v>
      </c>
      <c r="E9638" t="s">
        <v>563</v>
      </c>
      <c r="F9638" t="s">
        <v>396</v>
      </c>
      <c r="G9638">
        <v>0</v>
      </c>
      <c r="H9638">
        <v>16</v>
      </c>
      <c r="I9638">
        <v>3</v>
      </c>
      <c r="J9638">
        <v>10</v>
      </c>
      <c r="K9638">
        <v>2</v>
      </c>
      <c r="L9638">
        <v>1</v>
      </c>
      <c r="M9638">
        <v>0</v>
      </c>
      <c r="N9638">
        <v>0</v>
      </c>
      <c r="O9638">
        <v>0</v>
      </c>
      <c r="P9638">
        <v>0</v>
      </c>
      <c r="Q9638">
        <v>0</v>
      </c>
    </row>
    <row r="9639" spans="1:17" x14ac:dyDescent="0.25">
      <c r="A9639" t="s">
        <v>19108</v>
      </c>
      <c r="B9639" t="s">
        <v>72</v>
      </c>
      <c r="C9639" t="s">
        <v>170</v>
      </c>
      <c r="D9639" t="s">
        <v>526</v>
      </c>
      <c r="E9639" t="s">
        <v>563</v>
      </c>
      <c r="F9639" t="s">
        <v>4236</v>
      </c>
      <c r="G9639">
        <v>0</v>
      </c>
      <c r="H9639">
        <v>16</v>
      </c>
      <c r="I9639">
        <v>3</v>
      </c>
      <c r="J9639">
        <v>9</v>
      </c>
      <c r="K9639">
        <v>1</v>
      </c>
      <c r="L9639">
        <v>3</v>
      </c>
      <c r="M9639">
        <v>0</v>
      </c>
      <c r="N9639">
        <v>0</v>
      </c>
      <c r="O9639">
        <v>0</v>
      </c>
      <c r="P9639">
        <v>0</v>
      </c>
      <c r="Q9639">
        <v>0</v>
      </c>
    </row>
    <row r="9640" spans="1:17" x14ac:dyDescent="0.25">
      <c r="A9640" t="s">
        <v>19109</v>
      </c>
      <c r="B9640" t="s">
        <v>72</v>
      </c>
      <c r="C9640" t="s">
        <v>170</v>
      </c>
      <c r="D9640" t="s">
        <v>526</v>
      </c>
      <c r="E9640" t="s">
        <v>563</v>
      </c>
      <c r="F9640" t="s">
        <v>4238</v>
      </c>
      <c r="G9640">
        <v>0</v>
      </c>
      <c r="H9640">
        <v>0</v>
      </c>
      <c r="I9640">
        <v>0</v>
      </c>
      <c r="J9640">
        <v>0</v>
      </c>
      <c r="K9640">
        <v>0</v>
      </c>
      <c r="L9640">
        <v>0</v>
      </c>
      <c r="M9640">
        <v>16</v>
      </c>
      <c r="N9640">
        <v>0</v>
      </c>
      <c r="O9640">
        <v>0</v>
      </c>
      <c r="P9640">
        <v>0</v>
      </c>
      <c r="Q9640">
        <v>0</v>
      </c>
    </row>
    <row r="9641" spans="1:17" x14ac:dyDescent="0.25">
      <c r="A9641" t="s">
        <v>19110</v>
      </c>
      <c r="B9641" t="s">
        <v>72</v>
      </c>
      <c r="C9641" t="s">
        <v>170</v>
      </c>
      <c r="D9641" t="s">
        <v>526</v>
      </c>
      <c r="E9641" t="s">
        <v>563</v>
      </c>
      <c r="F9641" t="s">
        <v>397</v>
      </c>
      <c r="G9641">
        <v>0</v>
      </c>
      <c r="H9641">
        <v>16</v>
      </c>
      <c r="I9641">
        <v>3</v>
      </c>
      <c r="J9641">
        <v>9</v>
      </c>
      <c r="K9641">
        <v>1</v>
      </c>
      <c r="L9641">
        <v>3</v>
      </c>
      <c r="M9641">
        <v>0</v>
      </c>
      <c r="N9641">
        <v>0</v>
      </c>
      <c r="O9641">
        <v>0</v>
      </c>
      <c r="P9641">
        <v>0</v>
      </c>
      <c r="Q9641">
        <v>0</v>
      </c>
    </row>
    <row r="9642" spans="1:17" x14ac:dyDescent="0.25">
      <c r="A9642" t="s">
        <v>19111</v>
      </c>
      <c r="B9642" t="s">
        <v>72</v>
      </c>
      <c r="C9642" t="s">
        <v>170</v>
      </c>
      <c r="D9642" t="s">
        <v>526</v>
      </c>
      <c r="E9642" t="s">
        <v>563</v>
      </c>
      <c r="F9642" t="s">
        <v>398</v>
      </c>
      <c r="G9642">
        <v>0</v>
      </c>
      <c r="H9642">
        <v>16</v>
      </c>
      <c r="I9642">
        <v>3</v>
      </c>
      <c r="J9642">
        <v>9</v>
      </c>
      <c r="K9642">
        <v>1</v>
      </c>
      <c r="L9642">
        <v>3</v>
      </c>
      <c r="M9642">
        <v>0</v>
      </c>
      <c r="N9642">
        <v>0</v>
      </c>
      <c r="O9642">
        <v>0</v>
      </c>
      <c r="P9642">
        <v>0</v>
      </c>
      <c r="Q9642">
        <v>0</v>
      </c>
    </row>
    <row r="9643" spans="1:17" x14ac:dyDescent="0.25">
      <c r="A9643" t="s">
        <v>19112</v>
      </c>
      <c r="B9643" t="s">
        <v>72</v>
      </c>
      <c r="C9643" t="s">
        <v>170</v>
      </c>
      <c r="D9643" t="s">
        <v>526</v>
      </c>
      <c r="E9643" t="s">
        <v>563</v>
      </c>
      <c r="F9643" t="s">
        <v>4242</v>
      </c>
      <c r="G9643">
        <v>0</v>
      </c>
      <c r="H9643">
        <v>0</v>
      </c>
      <c r="I9643">
        <v>0</v>
      </c>
      <c r="J9643">
        <v>0</v>
      </c>
      <c r="K9643">
        <v>0</v>
      </c>
      <c r="L9643">
        <v>0</v>
      </c>
      <c r="M9643">
        <v>16</v>
      </c>
      <c r="N9643">
        <v>0</v>
      </c>
      <c r="O9643">
        <v>0</v>
      </c>
      <c r="P9643">
        <v>0</v>
      </c>
      <c r="Q9643">
        <v>0</v>
      </c>
    </row>
    <row r="9644" spans="1:17" x14ac:dyDescent="0.25">
      <c r="A9644" t="s">
        <v>19113</v>
      </c>
      <c r="B9644" t="s">
        <v>72</v>
      </c>
      <c r="C9644" t="s">
        <v>170</v>
      </c>
      <c r="D9644" t="s">
        <v>526</v>
      </c>
      <c r="E9644" t="s">
        <v>563</v>
      </c>
      <c r="F9644" t="s">
        <v>399</v>
      </c>
      <c r="G9644">
        <v>0</v>
      </c>
      <c r="H9644">
        <v>16</v>
      </c>
      <c r="I9644">
        <v>3</v>
      </c>
      <c r="J9644">
        <v>10</v>
      </c>
      <c r="K9644">
        <v>2</v>
      </c>
      <c r="L9644">
        <v>1</v>
      </c>
      <c r="M9644">
        <v>0</v>
      </c>
      <c r="N9644">
        <v>0</v>
      </c>
      <c r="O9644">
        <v>0</v>
      </c>
      <c r="P9644">
        <v>0</v>
      </c>
      <c r="Q9644">
        <v>0</v>
      </c>
    </row>
    <row r="9645" spans="1:17" x14ac:dyDescent="0.25">
      <c r="A9645" t="s">
        <v>13973</v>
      </c>
      <c r="B9645" t="s">
        <v>72</v>
      </c>
      <c r="C9645" t="s">
        <v>170</v>
      </c>
      <c r="D9645" t="s">
        <v>526</v>
      </c>
      <c r="E9645" t="s">
        <v>563</v>
      </c>
      <c r="F9645" t="s">
        <v>4245</v>
      </c>
      <c r="G9645">
        <v>0</v>
      </c>
      <c r="H9645">
        <v>0</v>
      </c>
      <c r="I9645">
        <v>0</v>
      </c>
      <c r="J9645">
        <v>0</v>
      </c>
      <c r="K9645">
        <v>0</v>
      </c>
      <c r="L9645">
        <v>0</v>
      </c>
      <c r="M9645">
        <v>16</v>
      </c>
      <c r="N9645">
        <v>0</v>
      </c>
      <c r="O9645">
        <v>0</v>
      </c>
      <c r="P9645">
        <v>0</v>
      </c>
      <c r="Q9645">
        <v>0</v>
      </c>
    </row>
    <row r="9646" spans="1:17" x14ac:dyDescent="0.25">
      <c r="A9646" t="s">
        <v>13974</v>
      </c>
      <c r="B9646" t="s">
        <v>72</v>
      </c>
      <c r="C9646" t="s">
        <v>170</v>
      </c>
      <c r="D9646" t="s">
        <v>526</v>
      </c>
      <c r="E9646" t="s">
        <v>563</v>
      </c>
      <c r="F9646" t="s">
        <v>394</v>
      </c>
      <c r="G9646">
        <v>0</v>
      </c>
      <c r="H9646">
        <v>0</v>
      </c>
      <c r="I9646">
        <v>0</v>
      </c>
      <c r="J9646">
        <v>0</v>
      </c>
      <c r="K9646">
        <v>0</v>
      </c>
      <c r="L9646">
        <v>0</v>
      </c>
      <c r="M9646">
        <v>0</v>
      </c>
      <c r="N9646">
        <v>13</v>
      </c>
      <c r="O9646">
        <v>10</v>
      </c>
      <c r="P9646">
        <v>2</v>
      </c>
      <c r="Q9646">
        <v>1</v>
      </c>
    </row>
    <row r="9647" spans="1:17" x14ac:dyDescent="0.25">
      <c r="A9647" t="s">
        <v>13975</v>
      </c>
      <c r="B9647" t="s">
        <v>72</v>
      </c>
      <c r="C9647" t="s">
        <v>170</v>
      </c>
      <c r="D9647" t="s">
        <v>526</v>
      </c>
      <c r="E9647" t="s">
        <v>563</v>
      </c>
      <c r="F9647" t="s">
        <v>395</v>
      </c>
      <c r="G9647">
        <v>0</v>
      </c>
      <c r="H9647">
        <v>0</v>
      </c>
      <c r="I9647">
        <v>0</v>
      </c>
      <c r="J9647">
        <v>0</v>
      </c>
      <c r="K9647">
        <v>0</v>
      </c>
      <c r="L9647">
        <v>0</v>
      </c>
      <c r="M9647">
        <v>0</v>
      </c>
      <c r="N9647">
        <v>13</v>
      </c>
      <c r="O9647">
        <v>10</v>
      </c>
      <c r="P9647">
        <v>2</v>
      </c>
      <c r="Q9647">
        <v>1</v>
      </c>
    </row>
    <row r="9648" spans="1:17" x14ac:dyDescent="0.25">
      <c r="A9648" t="s">
        <v>13976</v>
      </c>
      <c r="B9648" t="s">
        <v>72</v>
      </c>
      <c r="C9648" t="s">
        <v>170</v>
      </c>
      <c r="D9648" t="s">
        <v>526</v>
      </c>
      <c r="E9648" t="s">
        <v>563</v>
      </c>
      <c r="F9648" t="s">
        <v>525</v>
      </c>
      <c r="G9648">
        <v>16</v>
      </c>
      <c r="H9648">
        <v>0</v>
      </c>
      <c r="I9648">
        <v>0</v>
      </c>
      <c r="J9648">
        <v>0</v>
      </c>
      <c r="K9648">
        <v>0</v>
      </c>
      <c r="L9648">
        <v>0</v>
      </c>
      <c r="M9648">
        <v>0</v>
      </c>
      <c r="N9648">
        <v>0</v>
      </c>
      <c r="O9648">
        <v>0</v>
      </c>
      <c r="P9648">
        <v>0</v>
      </c>
      <c r="Q9648">
        <v>0</v>
      </c>
    </row>
    <row r="9649" spans="1:17" x14ac:dyDescent="0.25">
      <c r="A9649" t="s">
        <v>26738</v>
      </c>
      <c r="B9649" t="s">
        <v>72</v>
      </c>
      <c r="C9649" t="s">
        <v>170</v>
      </c>
      <c r="D9649" t="s">
        <v>526</v>
      </c>
      <c r="E9649" t="s">
        <v>21471</v>
      </c>
      <c r="F9649" t="s">
        <v>396</v>
      </c>
      <c r="G9649">
        <v>0</v>
      </c>
      <c r="H9649">
        <v>14</v>
      </c>
      <c r="I9649">
        <v>1</v>
      </c>
      <c r="J9649">
        <v>12</v>
      </c>
      <c r="K9649">
        <v>0</v>
      </c>
      <c r="L9649">
        <v>1</v>
      </c>
      <c r="M9649">
        <v>0</v>
      </c>
      <c r="N9649">
        <v>0</v>
      </c>
      <c r="O9649">
        <v>0</v>
      </c>
      <c r="P9649">
        <v>0</v>
      </c>
      <c r="Q9649">
        <v>0</v>
      </c>
    </row>
    <row r="9650" spans="1:17" x14ac:dyDescent="0.25">
      <c r="A9650" t="s">
        <v>26739</v>
      </c>
      <c r="B9650" t="s">
        <v>72</v>
      </c>
      <c r="C9650" t="s">
        <v>170</v>
      </c>
      <c r="D9650" t="s">
        <v>526</v>
      </c>
      <c r="E9650" t="s">
        <v>21471</v>
      </c>
      <c r="F9650" t="s">
        <v>4236</v>
      </c>
      <c r="G9650">
        <v>0</v>
      </c>
      <c r="H9650">
        <v>14</v>
      </c>
      <c r="I9650">
        <v>1</v>
      </c>
      <c r="J9650">
        <v>12</v>
      </c>
      <c r="K9650">
        <v>0</v>
      </c>
      <c r="L9650">
        <v>1</v>
      </c>
      <c r="M9650">
        <v>0</v>
      </c>
      <c r="N9650">
        <v>0</v>
      </c>
      <c r="O9650">
        <v>0</v>
      </c>
      <c r="P9650">
        <v>0</v>
      </c>
      <c r="Q9650">
        <v>0</v>
      </c>
    </row>
    <row r="9651" spans="1:17" x14ac:dyDescent="0.25">
      <c r="A9651" t="s">
        <v>26740</v>
      </c>
      <c r="B9651" t="s">
        <v>72</v>
      </c>
      <c r="C9651" t="s">
        <v>170</v>
      </c>
      <c r="D9651" t="s">
        <v>526</v>
      </c>
      <c r="E9651" t="s">
        <v>21471</v>
      </c>
      <c r="F9651" t="s">
        <v>4238</v>
      </c>
      <c r="G9651">
        <v>0</v>
      </c>
      <c r="H9651">
        <v>0</v>
      </c>
      <c r="I9651">
        <v>0</v>
      </c>
      <c r="J9651">
        <v>0</v>
      </c>
      <c r="K9651">
        <v>0</v>
      </c>
      <c r="L9651">
        <v>0</v>
      </c>
      <c r="M9651">
        <v>14</v>
      </c>
      <c r="N9651">
        <v>0</v>
      </c>
      <c r="O9651">
        <v>0</v>
      </c>
      <c r="P9651">
        <v>0</v>
      </c>
      <c r="Q9651">
        <v>0</v>
      </c>
    </row>
    <row r="9652" spans="1:17" x14ac:dyDescent="0.25">
      <c r="A9652" t="s">
        <v>26741</v>
      </c>
      <c r="B9652" t="s">
        <v>72</v>
      </c>
      <c r="C9652" t="s">
        <v>170</v>
      </c>
      <c r="D9652" t="s">
        <v>526</v>
      </c>
      <c r="E9652" t="s">
        <v>21471</v>
      </c>
      <c r="F9652" t="s">
        <v>397</v>
      </c>
      <c r="G9652">
        <v>0</v>
      </c>
      <c r="H9652">
        <v>14</v>
      </c>
      <c r="I9652">
        <v>1</v>
      </c>
      <c r="J9652">
        <v>12</v>
      </c>
      <c r="K9652">
        <v>0</v>
      </c>
      <c r="L9652">
        <v>1</v>
      </c>
      <c r="M9652">
        <v>0</v>
      </c>
      <c r="N9652">
        <v>0</v>
      </c>
      <c r="O9652">
        <v>0</v>
      </c>
      <c r="P9652">
        <v>0</v>
      </c>
      <c r="Q9652">
        <v>0</v>
      </c>
    </row>
    <row r="9653" spans="1:17" x14ac:dyDescent="0.25">
      <c r="A9653" t="s">
        <v>26742</v>
      </c>
      <c r="B9653" t="s">
        <v>72</v>
      </c>
      <c r="C9653" t="s">
        <v>170</v>
      </c>
      <c r="D9653" t="s">
        <v>526</v>
      </c>
      <c r="E9653" t="s">
        <v>21471</v>
      </c>
      <c r="F9653" t="s">
        <v>398</v>
      </c>
      <c r="G9653">
        <v>0</v>
      </c>
      <c r="H9653">
        <v>14</v>
      </c>
      <c r="I9653">
        <v>1</v>
      </c>
      <c r="J9653">
        <v>12</v>
      </c>
      <c r="K9653">
        <v>0</v>
      </c>
      <c r="L9653">
        <v>1</v>
      </c>
      <c r="M9653">
        <v>0</v>
      </c>
      <c r="N9653">
        <v>0</v>
      </c>
      <c r="O9653">
        <v>0</v>
      </c>
      <c r="P9653">
        <v>0</v>
      </c>
      <c r="Q9653">
        <v>0</v>
      </c>
    </row>
    <row r="9654" spans="1:17" x14ac:dyDescent="0.25">
      <c r="A9654" t="s">
        <v>26743</v>
      </c>
      <c r="B9654" t="s">
        <v>72</v>
      </c>
      <c r="C9654" t="s">
        <v>170</v>
      </c>
      <c r="D9654" t="s">
        <v>526</v>
      </c>
      <c r="E9654" t="s">
        <v>21471</v>
      </c>
      <c r="F9654" t="s">
        <v>4242</v>
      </c>
      <c r="G9654">
        <v>0</v>
      </c>
      <c r="H9654">
        <v>0</v>
      </c>
      <c r="I9654">
        <v>0</v>
      </c>
      <c r="J9654">
        <v>0</v>
      </c>
      <c r="K9654">
        <v>0</v>
      </c>
      <c r="L9654">
        <v>0</v>
      </c>
      <c r="M9654">
        <v>14</v>
      </c>
      <c r="N9654">
        <v>0</v>
      </c>
      <c r="O9654">
        <v>0</v>
      </c>
      <c r="P9654">
        <v>0</v>
      </c>
      <c r="Q9654">
        <v>0</v>
      </c>
    </row>
    <row r="9655" spans="1:17" x14ac:dyDescent="0.25">
      <c r="A9655" t="s">
        <v>26744</v>
      </c>
      <c r="B9655" t="s">
        <v>72</v>
      </c>
      <c r="C9655" t="s">
        <v>170</v>
      </c>
      <c r="D9655" t="s">
        <v>526</v>
      </c>
      <c r="E9655" t="s">
        <v>21471</v>
      </c>
      <c r="F9655" t="s">
        <v>399</v>
      </c>
      <c r="G9655">
        <v>0</v>
      </c>
      <c r="H9655">
        <v>14</v>
      </c>
      <c r="I9655">
        <v>1</v>
      </c>
      <c r="J9655">
        <v>12</v>
      </c>
      <c r="K9655">
        <v>0</v>
      </c>
      <c r="L9655">
        <v>1</v>
      </c>
      <c r="M9655">
        <v>0</v>
      </c>
      <c r="N9655">
        <v>0</v>
      </c>
      <c r="O9655">
        <v>0</v>
      </c>
      <c r="P9655">
        <v>0</v>
      </c>
      <c r="Q9655">
        <v>0</v>
      </c>
    </row>
    <row r="9656" spans="1:17" x14ac:dyDescent="0.25">
      <c r="A9656" t="s">
        <v>26745</v>
      </c>
      <c r="B9656" t="s">
        <v>72</v>
      </c>
      <c r="C9656" t="s">
        <v>170</v>
      </c>
      <c r="D9656" t="s">
        <v>526</v>
      </c>
      <c r="E9656" t="s">
        <v>21471</v>
      </c>
      <c r="F9656" t="s">
        <v>4245</v>
      </c>
      <c r="G9656">
        <v>0</v>
      </c>
      <c r="H9656">
        <v>0</v>
      </c>
      <c r="I9656">
        <v>0</v>
      </c>
      <c r="J9656">
        <v>0</v>
      </c>
      <c r="K9656">
        <v>0</v>
      </c>
      <c r="L9656">
        <v>0</v>
      </c>
      <c r="M9656">
        <v>14</v>
      </c>
      <c r="N9656">
        <v>0</v>
      </c>
      <c r="O9656">
        <v>0</v>
      </c>
      <c r="P9656">
        <v>0</v>
      </c>
      <c r="Q9656">
        <v>0</v>
      </c>
    </row>
    <row r="9657" spans="1:17" x14ac:dyDescent="0.25">
      <c r="A9657" t="s">
        <v>26746</v>
      </c>
      <c r="B9657" t="s">
        <v>72</v>
      </c>
      <c r="C9657" t="s">
        <v>170</v>
      </c>
      <c r="D9657" t="s">
        <v>526</v>
      </c>
      <c r="E9657" t="s">
        <v>21471</v>
      </c>
      <c r="F9657" t="s">
        <v>394</v>
      </c>
      <c r="G9657">
        <v>0</v>
      </c>
      <c r="H9657">
        <v>0</v>
      </c>
      <c r="I9657">
        <v>0</v>
      </c>
      <c r="J9657">
        <v>0</v>
      </c>
      <c r="K9657">
        <v>0</v>
      </c>
      <c r="L9657">
        <v>0</v>
      </c>
      <c r="M9657">
        <v>0</v>
      </c>
      <c r="N9657">
        <v>11</v>
      </c>
      <c r="O9657">
        <v>11</v>
      </c>
      <c r="P9657">
        <v>0</v>
      </c>
      <c r="Q9657">
        <v>0</v>
      </c>
    </row>
    <row r="9658" spans="1:17" x14ac:dyDescent="0.25">
      <c r="A9658" t="s">
        <v>26747</v>
      </c>
      <c r="B9658" t="s">
        <v>72</v>
      </c>
      <c r="C9658" t="s">
        <v>170</v>
      </c>
      <c r="D9658" t="s">
        <v>526</v>
      </c>
      <c r="E9658" t="s">
        <v>21471</v>
      </c>
      <c r="F9658" t="s">
        <v>395</v>
      </c>
      <c r="G9658">
        <v>0</v>
      </c>
      <c r="H9658">
        <v>0</v>
      </c>
      <c r="I9658">
        <v>0</v>
      </c>
      <c r="J9658">
        <v>0</v>
      </c>
      <c r="K9658">
        <v>0</v>
      </c>
      <c r="L9658">
        <v>0</v>
      </c>
      <c r="M9658">
        <v>0</v>
      </c>
      <c r="N9658">
        <v>11</v>
      </c>
      <c r="O9658">
        <v>11</v>
      </c>
      <c r="P9658">
        <v>0</v>
      </c>
      <c r="Q9658">
        <v>0</v>
      </c>
    </row>
    <row r="9659" spans="1:17" x14ac:dyDescent="0.25">
      <c r="A9659" t="s">
        <v>26748</v>
      </c>
      <c r="B9659" t="s">
        <v>72</v>
      </c>
      <c r="C9659" t="s">
        <v>170</v>
      </c>
      <c r="D9659" t="s">
        <v>526</v>
      </c>
      <c r="E9659" t="s">
        <v>21471</v>
      </c>
      <c r="F9659" t="s">
        <v>525</v>
      </c>
      <c r="G9659">
        <v>14</v>
      </c>
      <c r="H9659">
        <v>0</v>
      </c>
      <c r="I9659">
        <v>0</v>
      </c>
      <c r="J9659">
        <v>0</v>
      </c>
      <c r="K9659">
        <v>0</v>
      </c>
      <c r="L9659">
        <v>0</v>
      </c>
      <c r="M9659">
        <v>0</v>
      </c>
      <c r="N9659">
        <v>0</v>
      </c>
      <c r="O9659">
        <v>0</v>
      </c>
      <c r="P9659">
        <v>0</v>
      </c>
      <c r="Q9659">
        <v>0</v>
      </c>
    </row>
    <row r="9660" spans="1:17" x14ac:dyDescent="0.25">
      <c r="A9660" t="s">
        <v>13977</v>
      </c>
      <c r="B9660" t="s">
        <v>72</v>
      </c>
      <c r="C9660" t="s">
        <v>170</v>
      </c>
      <c r="D9660" t="s">
        <v>527</v>
      </c>
      <c r="E9660" t="s">
        <v>563</v>
      </c>
      <c r="F9660" t="s">
        <v>528</v>
      </c>
      <c r="G9660">
        <v>0</v>
      </c>
      <c r="H9660">
        <v>0</v>
      </c>
      <c r="I9660">
        <v>0</v>
      </c>
      <c r="J9660">
        <v>0</v>
      </c>
      <c r="K9660">
        <v>0</v>
      </c>
      <c r="L9660">
        <v>0</v>
      </c>
      <c r="M9660">
        <v>0</v>
      </c>
      <c r="N9660">
        <v>1</v>
      </c>
      <c r="O9660">
        <v>1</v>
      </c>
      <c r="P9660">
        <v>0</v>
      </c>
      <c r="Q9660">
        <v>0</v>
      </c>
    </row>
    <row r="9661" spans="1:17" x14ac:dyDescent="0.25">
      <c r="A9661" t="s">
        <v>13978</v>
      </c>
      <c r="B9661" t="s">
        <v>72</v>
      </c>
      <c r="C9661" t="s">
        <v>170</v>
      </c>
      <c r="D9661" t="s">
        <v>527</v>
      </c>
      <c r="E9661" t="s">
        <v>563</v>
      </c>
      <c r="F9661" t="s">
        <v>525</v>
      </c>
      <c r="G9661">
        <v>1</v>
      </c>
      <c r="H9661">
        <v>0</v>
      </c>
      <c r="I9661">
        <v>0</v>
      </c>
      <c r="J9661">
        <v>0</v>
      </c>
      <c r="K9661">
        <v>0</v>
      </c>
      <c r="L9661">
        <v>0</v>
      </c>
      <c r="M9661">
        <v>0</v>
      </c>
      <c r="N9661">
        <v>0</v>
      </c>
      <c r="O9661">
        <v>0</v>
      </c>
      <c r="P9661">
        <v>0</v>
      </c>
      <c r="Q9661">
        <v>0</v>
      </c>
    </row>
    <row r="9662" spans="1:17" x14ac:dyDescent="0.25">
      <c r="A9662" t="s">
        <v>26749</v>
      </c>
      <c r="B9662" t="s">
        <v>72</v>
      </c>
      <c r="C9662" t="s">
        <v>170</v>
      </c>
      <c r="D9662" t="s">
        <v>527</v>
      </c>
      <c r="E9662" t="s">
        <v>21471</v>
      </c>
      <c r="F9662" t="s">
        <v>528</v>
      </c>
      <c r="G9662">
        <v>0</v>
      </c>
      <c r="H9662">
        <v>0</v>
      </c>
      <c r="I9662">
        <v>0</v>
      </c>
      <c r="J9662">
        <v>0</v>
      </c>
      <c r="K9662">
        <v>0</v>
      </c>
      <c r="L9662">
        <v>0</v>
      </c>
      <c r="M9662">
        <v>0</v>
      </c>
      <c r="N9662">
        <v>2</v>
      </c>
      <c r="O9662">
        <v>2</v>
      </c>
      <c r="P9662">
        <v>0</v>
      </c>
      <c r="Q9662">
        <v>0</v>
      </c>
    </row>
    <row r="9663" spans="1:17" x14ac:dyDescent="0.25">
      <c r="A9663" t="s">
        <v>27173</v>
      </c>
      <c r="B9663" t="s">
        <v>72</v>
      </c>
      <c r="C9663" t="s">
        <v>110</v>
      </c>
      <c r="D9663" t="s">
        <v>527</v>
      </c>
      <c r="E9663" t="s">
        <v>21471</v>
      </c>
      <c r="F9663" t="s">
        <v>525</v>
      </c>
      <c r="G9663">
        <v>8</v>
      </c>
      <c r="H9663">
        <v>0</v>
      </c>
      <c r="I9663">
        <v>0</v>
      </c>
      <c r="J9663">
        <v>0</v>
      </c>
      <c r="K9663">
        <v>0</v>
      </c>
      <c r="L9663">
        <v>0</v>
      </c>
      <c r="M9663">
        <v>0</v>
      </c>
      <c r="N9663">
        <v>0</v>
      </c>
      <c r="O9663">
        <v>0</v>
      </c>
      <c r="P9663">
        <v>0</v>
      </c>
      <c r="Q9663">
        <v>0</v>
      </c>
    </row>
    <row r="9664" spans="1:17" x14ac:dyDescent="0.25">
      <c r="A9664" t="s">
        <v>14823</v>
      </c>
      <c r="B9664" t="s">
        <v>72</v>
      </c>
      <c r="C9664" t="s">
        <v>110</v>
      </c>
      <c r="D9664" t="s">
        <v>12971</v>
      </c>
      <c r="E9664" t="s">
        <v>563</v>
      </c>
      <c r="F9664" t="s">
        <v>525</v>
      </c>
      <c r="G9664">
        <v>1</v>
      </c>
      <c r="H9664">
        <v>0</v>
      </c>
      <c r="I9664">
        <v>0</v>
      </c>
      <c r="J9664">
        <v>0</v>
      </c>
      <c r="K9664">
        <v>0</v>
      </c>
      <c r="L9664">
        <v>0</v>
      </c>
      <c r="M9664">
        <v>0</v>
      </c>
      <c r="N9664">
        <v>0</v>
      </c>
      <c r="O9664">
        <v>0</v>
      </c>
      <c r="P9664">
        <v>0</v>
      </c>
      <c r="Q9664">
        <v>0</v>
      </c>
    </row>
    <row r="9665" spans="1:17" x14ac:dyDescent="0.25">
      <c r="A9665" t="s">
        <v>27174</v>
      </c>
      <c r="B9665" t="s">
        <v>72</v>
      </c>
      <c r="C9665" t="s">
        <v>110</v>
      </c>
      <c r="D9665" t="s">
        <v>12971</v>
      </c>
      <c r="E9665" t="s">
        <v>21471</v>
      </c>
      <c r="F9665" t="s">
        <v>525</v>
      </c>
      <c r="G9665">
        <v>3</v>
      </c>
      <c r="H9665">
        <v>0</v>
      </c>
      <c r="I9665">
        <v>0</v>
      </c>
      <c r="J9665">
        <v>0</v>
      </c>
      <c r="K9665">
        <v>0</v>
      </c>
      <c r="L9665">
        <v>0</v>
      </c>
      <c r="M9665">
        <v>0</v>
      </c>
      <c r="N9665">
        <v>0</v>
      </c>
      <c r="O9665">
        <v>0</v>
      </c>
      <c r="P9665">
        <v>0</v>
      </c>
      <c r="Q9665">
        <v>0</v>
      </c>
    </row>
    <row r="9666" spans="1:17" x14ac:dyDescent="0.25">
      <c r="A9666" t="s">
        <v>14824</v>
      </c>
      <c r="B9666" t="s">
        <v>72</v>
      </c>
      <c r="C9666" t="s">
        <v>111</v>
      </c>
      <c r="D9666" t="s">
        <v>529</v>
      </c>
      <c r="E9666" t="s">
        <v>563</v>
      </c>
      <c r="F9666" t="s">
        <v>525</v>
      </c>
      <c r="G9666">
        <v>1</v>
      </c>
      <c r="H9666">
        <v>0</v>
      </c>
      <c r="I9666">
        <v>0</v>
      </c>
      <c r="J9666">
        <v>0</v>
      </c>
      <c r="K9666">
        <v>0</v>
      </c>
      <c r="L9666">
        <v>0</v>
      </c>
      <c r="M9666">
        <v>0</v>
      </c>
      <c r="N9666">
        <v>0</v>
      </c>
      <c r="O9666">
        <v>0</v>
      </c>
      <c r="P9666">
        <v>0</v>
      </c>
      <c r="Q9666">
        <v>0</v>
      </c>
    </row>
    <row r="9667" spans="1:17" x14ac:dyDescent="0.25">
      <c r="A9667" t="s">
        <v>14825</v>
      </c>
      <c r="B9667" t="s">
        <v>72</v>
      </c>
      <c r="C9667" t="s">
        <v>111</v>
      </c>
      <c r="D9667" t="s">
        <v>526</v>
      </c>
      <c r="E9667" t="s">
        <v>563</v>
      </c>
      <c r="F9667" t="s">
        <v>396</v>
      </c>
      <c r="G9667">
        <v>0</v>
      </c>
      <c r="H9667">
        <v>5</v>
      </c>
      <c r="I9667">
        <v>0</v>
      </c>
      <c r="J9667">
        <v>5</v>
      </c>
      <c r="K9667">
        <v>0</v>
      </c>
      <c r="L9667">
        <v>0</v>
      </c>
      <c r="M9667">
        <v>0</v>
      </c>
      <c r="N9667">
        <v>0</v>
      </c>
      <c r="O9667">
        <v>0</v>
      </c>
      <c r="P9667">
        <v>0</v>
      </c>
      <c r="Q9667">
        <v>0</v>
      </c>
    </row>
    <row r="9668" spans="1:17" x14ac:dyDescent="0.25">
      <c r="A9668" t="s">
        <v>14826</v>
      </c>
      <c r="B9668" t="s">
        <v>72</v>
      </c>
      <c r="C9668" t="s">
        <v>111</v>
      </c>
      <c r="D9668" t="s">
        <v>526</v>
      </c>
      <c r="E9668" t="s">
        <v>563</v>
      </c>
      <c r="F9668" t="s">
        <v>4236</v>
      </c>
      <c r="G9668">
        <v>0</v>
      </c>
      <c r="H9668">
        <v>5</v>
      </c>
      <c r="I9668">
        <v>0</v>
      </c>
      <c r="J9668">
        <v>5</v>
      </c>
      <c r="K9668">
        <v>0</v>
      </c>
      <c r="L9668">
        <v>0</v>
      </c>
      <c r="M9668">
        <v>0</v>
      </c>
      <c r="N9668">
        <v>0</v>
      </c>
      <c r="O9668">
        <v>0</v>
      </c>
      <c r="P9668">
        <v>0</v>
      </c>
      <c r="Q9668">
        <v>0</v>
      </c>
    </row>
    <row r="9669" spans="1:17" x14ac:dyDescent="0.25">
      <c r="A9669" t="s">
        <v>13981</v>
      </c>
      <c r="B9669" t="s">
        <v>72</v>
      </c>
      <c r="C9669" t="s">
        <v>171</v>
      </c>
      <c r="D9669" t="s">
        <v>526</v>
      </c>
      <c r="E9669" t="s">
        <v>563</v>
      </c>
      <c r="F9669" t="s">
        <v>4236</v>
      </c>
      <c r="G9669">
        <v>0</v>
      </c>
      <c r="H9669">
        <v>44</v>
      </c>
      <c r="I9669">
        <v>12</v>
      </c>
      <c r="J9669">
        <v>29</v>
      </c>
      <c r="K9669">
        <v>0</v>
      </c>
      <c r="L9669">
        <v>3</v>
      </c>
      <c r="M9669">
        <v>0</v>
      </c>
      <c r="N9669">
        <v>0</v>
      </c>
      <c r="O9669">
        <v>0</v>
      </c>
      <c r="P9669">
        <v>0</v>
      </c>
      <c r="Q9669">
        <v>0</v>
      </c>
    </row>
    <row r="9670" spans="1:17" x14ac:dyDescent="0.25">
      <c r="A9670" t="s">
        <v>13982</v>
      </c>
      <c r="B9670" t="s">
        <v>72</v>
      </c>
      <c r="C9670" t="s">
        <v>171</v>
      </c>
      <c r="D9670" t="s">
        <v>526</v>
      </c>
      <c r="E9670" t="s">
        <v>563</v>
      </c>
      <c r="F9670" t="s">
        <v>4238</v>
      </c>
      <c r="G9670">
        <v>0</v>
      </c>
      <c r="H9670">
        <v>0</v>
      </c>
      <c r="I9670">
        <v>0</v>
      </c>
      <c r="J9670">
        <v>0</v>
      </c>
      <c r="K9670">
        <v>0</v>
      </c>
      <c r="L9670">
        <v>0</v>
      </c>
      <c r="M9670">
        <v>44</v>
      </c>
      <c r="N9670">
        <v>0</v>
      </c>
      <c r="O9670">
        <v>0</v>
      </c>
      <c r="P9670">
        <v>0</v>
      </c>
      <c r="Q9670">
        <v>0</v>
      </c>
    </row>
    <row r="9671" spans="1:17" x14ac:dyDescent="0.25">
      <c r="A9671" t="s">
        <v>13983</v>
      </c>
      <c r="B9671" t="s">
        <v>72</v>
      </c>
      <c r="C9671" t="s">
        <v>171</v>
      </c>
      <c r="D9671" t="s">
        <v>526</v>
      </c>
      <c r="E9671" t="s">
        <v>563</v>
      </c>
      <c r="F9671" t="s">
        <v>397</v>
      </c>
      <c r="G9671">
        <v>0</v>
      </c>
      <c r="H9671">
        <v>44</v>
      </c>
      <c r="I9671">
        <v>12</v>
      </c>
      <c r="J9671">
        <v>29</v>
      </c>
      <c r="K9671">
        <v>0</v>
      </c>
      <c r="L9671">
        <v>3</v>
      </c>
      <c r="M9671">
        <v>0</v>
      </c>
      <c r="N9671">
        <v>0</v>
      </c>
      <c r="O9671">
        <v>0</v>
      </c>
      <c r="P9671">
        <v>0</v>
      </c>
      <c r="Q9671">
        <v>0</v>
      </c>
    </row>
    <row r="9672" spans="1:17" x14ac:dyDescent="0.25">
      <c r="A9672" t="s">
        <v>13984</v>
      </c>
      <c r="B9672" t="s">
        <v>72</v>
      </c>
      <c r="C9672" t="s">
        <v>171</v>
      </c>
      <c r="D9672" t="s">
        <v>526</v>
      </c>
      <c r="E9672" t="s">
        <v>563</v>
      </c>
      <c r="F9672" t="s">
        <v>398</v>
      </c>
      <c r="G9672">
        <v>0</v>
      </c>
      <c r="H9672">
        <v>44</v>
      </c>
      <c r="I9672">
        <v>12</v>
      </c>
      <c r="J9672">
        <v>29</v>
      </c>
      <c r="K9672">
        <v>0</v>
      </c>
      <c r="L9672">
        <v>3</v>
      </c>
      <c r="M9672">
        <v>0</v>
      </c>
      <c r="N9672">
        <v>0</v>
      </c>
      <c r="O9672">
        <v>0</v>
      </c>
      <c r="P9672">
        <v>0</v>
      </c>
      <c r="Q9672">
        <v>0</v>
      </c>
    </row>
    <row r="9673" spans="1:17" x14ac:dyDescent="0.25">
      <c r="A9673" t="s">
        <v>13985</v>
      </c>
      <c r="B9673" t="s">
        <v>72</v>
      </c>
      <c r="C9673" t="s">
        <v>171</v>
      </c>
      <c r="D9673" t="s">
        <v>526</v>
      </c>
      <c r="E9673" t="s">
        <v>563</v>
      </c>
      <c r="F9673" t="s">
        <v>4242</v>
      </c>
      <c r="G9673">
        <v>0</v>
      </c>
      <c r="H9673">
        <v>0</v>
      </c>
      <c r="I9673">
        <v>0</v>
      </c>
      <c r="J9673">
        <v>0</v>
      </c>
      <c r="K9673">
        <v>0</v>
      </c>
      <c r="L9673">
        <v>0</v>
      </c>
      <c r="M9673">
        <v>44</v>
      </c>
      <c r="N9673">
        <v>0</v>
      </c>
      <c r="O9673">
        <v>0</v>
      </c>
      <c r="P9673">
        <v>0</v>
      </c>
      <c r="Q9673">
        <v>0</v>
      </c>
    </row>
    <row r="9674" spans="1:17" x14ac:dyDescent="0.25">
      <c r="A9674" t="s">
        <v>13986</v>
      </c>
      <c r="B9674" t="s">
        <v>72</v>
      </c>
      <c r="C9674" t="s">
        <v>171</v>
      </c>
      <c r="D9674" t="s">
        <v>526</v>
      </c>
      <c r="E9674" t="s">
        <v>563</v>
      </c>
      <c r="F9674" t="s">
        <v>399</v>
      </c>
      <c r="G9674">
        <v>0</v>
      </c>
      <c r="H9674">
        <v>44</v>
      </c>
      <c r="I9674">
        <v>12</v>
      </c>
      <c r="J9674">
        <v>31</v>
      </c>
      <c r="K9674">
        <v>0</v>
      </c>
      <c r="L9674">
        <v>1</v>
      </c>
      <c r="M9674">
        <v>0</v>
      </c>
      <c r="N9674">
        <v>0</v>
      </c>
      <c r="O9674">
        <v>0</v>
      </c>
      <c r="P9674">
        <v>0</v>
      </c>
      <c r="Q9674">
        <v>0</v>
      </c>
    </row>
    <row r="9675" spans="1:17" x14ac:dyDescent="0.25">
      <c r="A9675" t="s">
        <v>13987</v>
      </c>
      <c r="B9675" t="s">
        <v>72</v>
      </c>
      <c r="C9675" t="s">
        <v>171</v>
      </c>
      <c r="D9675" t="s">
        <v>526</v>
      </c>
      <c r="E9675" t="s">
        <v>563</v>
      </c>
      <c r="F9675" t="s">
        <v>4245</v>
      </c>
      <c r="G9675">
        <v>0</v>
      </c>
      <c r="H9675">
        <v>0</v>
      </c>
      <c r="I9675">
        <v>0</v>
      </c>
      <c r="J9675">
        <v>0</v>
      </c>
      <c r="K9675">
        <v>0</v>
      </c>
      <c r="L9675">
        <v>0</v>
      </c>
      <c r="M9675">
        <v>44</v>
      </c>
      <c r="N9675">
        <v>0</v>
      </c>
      <c r="O9675">
        <v>0</v>
      </c>
      <c r="P9675">
        <v>0</v>
      </c>
      <c r="Q9675">
        <v>0</v>
      </c>
    </row>
    <row r="9676" spans="1:17" x14ac:dyDescent="0.25">
      <c r="A9676" t="s">
        <v>14828</v>
      </c>
      <c r="B9676" t="s">
        <v>72</v>
      </c>
      <c r="C9676" t="s">
        <v>171</v>
      </c>
      <c r="D9676" t="s">
        <v>526</v>
      </c>
      <c r="E9676" t="s">
        <v>563</v>
      </c>
      <c r="F9676" t="s">
        <v>394</v>
      </c>
      <c r="G9676">
        <v>0</v>
      </c>
      <c r="H9676">
        <v>0</v>
      </c>
      <c r="I9676">
        <v>0</v>
      </c>
      <c r="J9676">
        <v>0</v>
      </c>
      <c r="K9676">
        <v>0</v>
      </c>
      <c r="L9676">
        <v>0</v>
      </c>
      <c r="M9676">
        <v>0</v>
      </c>
      <c r="N9676">
        <v>33</v>
      </c>
      <c r="O9676">
        <v>30</v>
      </c>
      <c r="P9676">
        <v>1</v>
      </c>
      <c r="Q9676">
        <v>2</v>
      </c>
    </row>
    <row r="9677" spans="1:17" x14ac:dyDescent="0.25">
      <c r="A9677" t="s">
        <v>14829</v>
      </c>
      <c r="B9677" t="s">
        <v>72</v>
      </c>
      <c r="C9677" t="s">
        <v>171</v>
      </c>
      <c r="D9677" t="s">
        <v>526</v>
      </c>
      <c r="E9677" t="s">
        <v>563</v>
      </c>
      <c r="F9677" t="s">
        <v>395</v>
      </c>
      <c r="G9677">
        <v>0</v>
      </c>
      <c r="H9677">
        <v>0</v>
      </c>
      <c r="I9677">
        <v>0</v>
      </c>
      <c r="J9677">
        <v>0</v>
      </c>
      <c r="K9677">
        <v>0</v>
      </c>
      <c r="L9677">
        <v>0</v>
      </c>
      <c r="M9677">
        <v>0</v>
      </c>
      <c r="N9677">
        <v>29</v>
      </c>
      <c r="O9677">
        <v>27</v>
      </c>
      <c r="P9677">
        <v>1</v>
      </c>
      <c r="Q9677">
        <v>1</v>
      </c>
    </row>
    <row r="9678" spans="1:17" x14ac:dyDescent="0.25">
      <c r="A9678" t="s">
        <v>14830</v>
      </c>
      <c r="B9678" t="s">
        <v>72</v>
      </c>
      <c r="C9678" t="s">
        <v>171</v>
      </c>
      <c r="D9678" t="s">
        <v>526</v>
      </c>
      <c r="E9678" t="s">
        <v>563</v>
      </c>
      <c r="F9678" t="s">
        <v>525</v>
      </c>
      <c r="G9678">
        <v>44</v>
      </c>
      <c r="H9678">
        <v>0</v>
      </c>
      <c r="I9678">
        <v>0</v>
      </c>
      <c r="J9678">
        <v>0</v>
      </c>
      <c r="K9678">
        <v>0</v>
      </c>
      <c r="L9678">
        <v>0</v>
      </c>
      <c r="M9678">
        <v>0</v>
      </c>
      <c r="N9678">
        <v>0</v>
      </c>
      <c r="O9678">
        <v>0</v>
      </c>
      <c r="P9678">
        <v>0</v>
      </c>
      <c r="Q9678">
        <v>0</v>
      </c>
    </row>
    <row r="9679" spans="1:17" x14ac:dyDescent="0.25">
      <c r="A9679" t="s">
        <v>27175</v>
      </c>
      <c r="B9679" t="s">
        <v>72</v>
      </c>
      <c r="C9679" t="s">
        <v>171</v>
      </c>
      <c r="D9679" t="s">
        <v>526</v>
      </c>
      <c r="E9679" t="s">
        <v>21471</v>
      </c>
      <c r="F9679" t="s">
        <v>396</v>
      </c>
      <c r="G9679">
        <v>0</v>
      </c>
      <c r="H9679">
        <v>69</v>
      </c>
      <c r="I9679">
        <v>15</v>
      </c>
      <c r="J9679">
        <v>51</v>
      </c>
      <c r="K9679">
        <v>3</v>
      </c>
      <c r="L9679">
        <v>0</v>
      </c>
      <c r="M9679">
        <v>0</v>
      </c>
      <c r="N9679">
        <v>0</v>
      </c>
      <c r="O9679">
        <v>0</v>
      </c>
      <c r="P9679">
        <v>0</v>
      </c>
      <c r="Q9679">
        <v>0</v>
      </c>
    </row>
    <row r="9680" spans="1:17" x14ac:dyDescent="0.25">
      <c r="A9680" t="s">
        <v>27176</v>
      </c>
      <c r="B9680" t="s">
        <v>72</v>
      </c>
      <c r="C9680" t="s">
        <v>171</v>
      </c>
      <c r="D9680" t="s">
        <v>526</v>
      </c>
      <c r="E9680" t="s">
        <v>21471</v>
      </c>
      <c r="F9680" t="s">
        <v>4236</v>
      </c>
      <c r="G9680">
        <v>0</v>
      </c>
      <c r="H9680">
        <v>69</v>
      </c>
      <c r="I9680">
        <v>15</v>
      </c>
      <c r="J9680">
        <v>51</v>
      </c>
      <c r="K9680">
        <v>2</v>
      </c>
      <c r="L9680">
        <v>1</v>
      </c>
      <c r="M9680">
        <v>0</v>
      </c>
      <c r="N9680">
        <v>0</v>
      </c>
      <c r="O9680">
        <v>0</v>
      </c>
      <c r="P9680">
        <v>0</v>
      </c>
      <c r="Q9680">
        <v>0</v>
      </c>
    </row>
    <row r="9681" spans="1:17" x14ac:dyDescent="0.25">
      <c r="A9681" t="s">
        <v>27177</v>
      </c>
      <c r="B9681" t="s">
        <v>72</v>
      </c>
      <c r="C9681" t="s">
        <v>171</v>
      </c>
      <c r="D9681" t="s">
        <v>526</v>
      </c>
      <c r="E9681" t="s">
        <v>21471</v>
      </c>
      <c r="F9681" t="s">
        <v>4238</v>
      </c>
      <c r="G9681">
        <v>0</v>
      </c>
      <c r="H9681">
        <v>0</v>
      </c>
      <c r="I9681">
        <v>0</v>
      </c>
      <c r="J9681">
        <v>0</v>
      </c>
      <c r="K9681">
        <v>0</v>
      </c>
      <c r="L9681">
        <v>0</v>
      </c>
      <c r="M9681">
        <v>69</v>
      </c>
      <c r="N9681">
        <v>0</v>
      </c>
      <c r="O9681">
        <v>0</v>
      </c>
      <c r="P9681">
        <v>0</v>
      </c>
      <c r="Q9681">
        <v>0</v>
      </c>
    </row>
    <row r="9682" spans="1:17" x14ac:dyDescent="0.25">
      <c r="A9682" t="s">
        <v>27178</v>
      </c>
      <c r="B9682" t="s">
        <v>72</v>
      </c>
      <c r="C9682" t="s">
        <v>171</v>
      </c>
      <c r="D9682" t="s">
        <v>526</v>
      </c>
      <c r="E9682" t="s">
        <v>21471</v>
      </c>
      <c r="F9682" t="s">
        <v>397</v>
      </c>
      <c r="G9682">
        <v>0</v>
      </c>
      <c r="H9682">
        <v>69</v>
      </c>
      <c r="I9682">
        <v>15</v>
      </c>
      <c r="J9682">
        <v>50</v>
      </c>
      <c r="K9682">
        <v>3</v>
      </c>
      <c r="L9682">
        <v>1</v>
      </c>
      <c r="M9682">
        <v>0</v>
      </c>
      <c r="N9682">
        <v>0</v>
      </c>
      <c r="O9682">
        <v>0</v>
      </c>
      <c r="P9682">
        <v>0</v>
      </c>
      <c r="Q9682">
        <v>0</v>
      </c>
    </row>
    <row r="9683" spans="1:17" x14ac:dyDescent="0.25">
      <c r="A9683" t="s">
        <v>27179</v>
      </c>
      <c r="B9683" t="s">
        <v>72</v>
      </c>
      <c r="C9683" t="s">
        <v>171</v>
      </c>
      <c r="D9683" t="s">
        <v>526</v>
      </c>
      <c r="E9683" t="s">
        <v>21471</v>
      </c>
      <c r="F9683" t="s">
        <v>398</v>
      </c>
      <c r="G9683">
        <v>0</v>
      </c>
      <c r="H9683">
        <v>69</v>
      </c>
      <c r="I9683">
        <v>15</v>
      </c>
      <c r="J9683">
        <v>50</v>
      </c>
      <c r="K9683">
        <v>3</v>
      </c>
      <c r="L9683">
        <v>1</v>
      </c>
      <c r="M9683">
        <v>0</v>
      </c>
      <c r="N9683">
        <v>0</v>
      </c>
      <c r="O9683">
        <v>0</v>
      </c>
      <c r="P9683">
        <v>0</v>
      </c>
      <c r="Q9683">
        <v>0</v>
      </c>
    </row>
    <row r="9684" spans="1:17" x14ac:dyDescent="0.25">
      <c r="A9684" t="s">
        <v>27180</v>
      </c>
      <c r="B9684" t="s">
        <v>72</v>
      </c>
      <c r="C9684" t="s">
        <v>171</v>
      </c>
      <c r="D9684" t="s">
        <v>526</v>
      </c>
      <c r="E9684" t="s">
        <v>21471</v>
      </c>
      <c r="F9684" t="s">
        <v>4242</v>
      </c>
      <c r="G9684">
        <v>0</v>
      </c>
      <c r="H9684">
        <v>0</v>
      </c>
      <c r="I9684">
        <v>0</v>
      </c>
      <c r="J9684">
        <v>0</v>
      </c>
      <c r="K9684">
        <v>0</v>
      </c>
      <c r="L9684">
        <v>0</v>
      </c>
      <c r="M9684">
        <v>69</v>
      </c>
      <c r="N9684">
        <v>0</v>
      </c>
      <c r="O9684">
        <v>0</v>
      </c>
      <c r="P9684">
        <v>0</v>
      </c>
      <c r="Q9684">
        <v>0</v>
      </c>
    </row>
    <row r="9685" spans="1:17" x14ac:dyDescent="0.25">
      <c r="A9685" t="s">
        <v>27181</v>
      </c>
      <c r="B9685" t="s">
        <v>72</v>
      </c>
      <c r="C9685" t="s">
        <v>171</v>
      </c>
      <c r="D9685" t="s">
        <v>526</v>
      </c>
      <c r="E9685" t="s">
        <v>21471</v>
      </c>
      <c r="F9685" t="s">
        <v>399</v>
      </c>
      <c r="G9685">
        <v>0</v>
      </c>
      <c r="H9685">
        <v>69</v>
      </c>
      <c r="I9685">
        <v>15</v>
      </c>
      <c r="J9685">
        <v>51</v>
      </c>
      <c r="K9685">
        <v>3</v>
      </c>
      <c r="L9685">
        <v>0</v>
      </c>
      <c r="M9685">
        <v>0</v>
      </c>
      <c r="N9685">
        <v>0</v>
      </c>
      <c r="O9685">
        <v>0</v>
      </c>
      <c r="P9685">
        <v>0</v>
      </c>
      <c r="Q9685">
        <v>0</v>
      </c>
    </row>
    <row r="9686" spans="1:17" x14ac:dyDescent="0.25">
      <c r="A9686" t="s">
        <v>27182</v>
      </c>
      <c r="B9686" t="s">
        <v>72</v>
      </c>
      <c r="C9686" t="s">
        <v>171</v>
      </c>
      <c r="D9686" t="s">
        <v>526</v>
      </c>
      <c r="E9686" t="s">
        <v>21471</v>
      </c>
      <c r="F9686" t="s">
        <v>4245</v>
      </c>
      <c r="G9686">
        <v>0</v>
      </c>
      <c r="H9686">
        <v>0</v>
      </c>
      <c r="I9686">
        <v>0</v>
      </c>
      <c r="J9686">
        <v>0</v>
      </c>
      <c r="K9686">
        <v>0</v>
      </c>
      <c r="L9686">
        <v>0</v>
      </c>
      <c r="M9686">
        <v>69</v>
      </c>
      <c r="N9686">
        <v>0</v>
      </c>
      <c r="O9686">
        <v>0</v>
      </c>
      <c r="P9686">
        <v>0</v>
      </c>
      <c r="Q9686">
        <v>0</v>
      </c>
    </row>
    <row r="9687" spans="1:17" x14ac:dyDescent="0.25">
      <c r="A9687" t="s">
        <v>27183</v>
      </c>
      <c r="B9687" t="s">
        <v>72</v>
      </c>
      <c r="C9687" t="s">
        <v>171</v>
      </c>
      <c r="D9687" t="s">
        <v>526</v>
      </c>
      <c r="E9687" t="s">
        <v>21471</v>
      </c>
      <c r="F9687" t="s">
        <v>394</v>
      </c>
      <c r="G9687">
        <v>0</v>
      </c>
      <c r="H9687">
        <v>0</v>
      </c>
      <c r="I9687">
        <v>0</v>
      </c>
      <c r="J9687">
        <v>0</v>
      </c>
      <c r="K9687">
        <v>0</v>
      </c>
      <c r="L9687">
        <v>0</v>
      </c>
      <c r="M9687">
        <v>0</v>
      </c>
      <c r="N9687">
        <v>59</v>
      </c>
      <c r="O9687">
        <v>58</v>
      </c>
      <c r="P9687">
        <v>1</v>
      </c>
      <c r="Q9687">
        <v>0</v>
      </c>
    </row>
    <row r="9688" spans="1:17" x14ac:dyDescent="0.25">
      <c r="A9688" t="s">
        <v>27184</v>
      </c>
      <c r="B9688" t="s">
        <v>72</v>
      </c>
      <c r="C9688" t="s">
        <v>171</v>
      </c>
      <c r="D9688" t="s">
        <v>526</v>
      </c>
      <c r="E9688" t="s">
        <v>21471</v>
      </c>
      <c r="F9688" t="s">
        <v>395</v>
      </c>
      <c r="G9688">
        <v>0</v>
      </c>
      <c r="H9688">
        <v>0</v>
      </c>
      <c r="I9688">
        <v>0</v>
      </c>
      <c r="J9688">
        <v>0</v>
      </c>
      <c r="K9688">
        <v>0</v>
      </c>
      <c r="L9688">
        <v>0</v>
      </c>
      <c r="M9688">
        <v>0</v>
      </c>
      <c r="N9688">
        <v>55</v>
      </c>
      <c r="O9688">
        <v>54</v>
      </c>
      <c r="P9688">
        <v>1</v>
      </c>
      <c r="Q9688">
        <v>0</v>
      </c>
    </row>
    <row r="9689" spans="1:17" x14ac:dyDescent="0.25">
      <c r="A9689" t="s">
        <v>27185</v>
      </c>
      <c r="B9689" t="s">
        <v>72</v>
      </c>
      <c r="C9689" t="s">
        <v>171</v>
      </c>
      <c r="D9689" t="s">
        <v>526</v>
      </c>
      <c r="E9689" t="s">
        <v>21471</v>
      </c>
      <c r="F9689" t="s">
        <v>525</v>
      </c>
      <c r="G9689">
        <v>69</v>
      </c>
      <c r="H9689">
        <v>0</v>
      </c>
      <c r="I9689">
        <v>0</v>
      </c>
      <c r="J9689">
        <v>0</v>
      </c>
      <c r="K9689">
        <v>0</v>
      </c>
      <c r="L9689">
        <v>0</v>
      </c>
      <c r="M9689">
        <v>0</v>
      </c>
      <c r="N9689">
        <v>0</v>
      </c>
      <c r="O9689">
        <v>0</v>
      </c>
      <c r="P9689">
        <v>0</v>
      </c>
      <c r="Q9689">
        <v>0</v>
      </c>
    </row>
    <row r="9690" spans="1:17" x14ac:dyDescent="0.25">
      <c r="A9690" t="s">
        <v>27186</v>
      </c>
      <c r="B9690" t="s">
        <v>72</v>
      </c>
      <c r="C9690" t="s">
        <v>171</v>
      </c>
      <c r="D9690" t="s">
        <v>527</v>
      </c>
      <c r="E9690" t="s">
        <v>21471</v>
      </c>
      <c r="F9690" t="s">
        <v>528</v>
      </c>
      <c r="G9690">
        <v>0</v>
      </c>
      <c r="H9690">
        <v>0</v>
      </c>
      <c r="I9690">
        <v>0</v>
      </c>
      <c r="J9690">
        <v>0</v>
      </c>
      <c r="K9690">
        <v>0</v>
      </c>
      <c r="L9690">
        <v>0</v>
      </c>
      <c r="M9690">
        <v>0</v>
      </c>
      <c r="N9690">
        <v>1</v>
      </c>
      <c r="O9690">
        <v>0</v>
      </c>
      <c r="P9690">
        <v>1</v>
      </c>
      <c r="Q9690">
        <v>0</v>
      </c>
    </row>
    <row r="9691" spans="1:17" x14ac:dyDescent="0.25">
      <c r="A9691" t="s">
        <v>27187</v>
      </c>
      <c r="B9691" t="s">
        <v>72</v>
      </c>
      <c r="C9691" t="s">
        <v>171</v>
      </c>
      <c r="D9691" t="s">
        <v>527</v>
      </c>
      <c r="E9691" t="s">
        <v>21471</v>
      </c>
      <c r="F9691" t="s">
        <v>525</v>
      </c>
      <c r="G9691">
        <v>1</v>
      </c>
      <c r="H9691">
        <v>0</v>
      </c>
      <c r="I9691">
        <v>0</v>
      </c>
      <c r="J9691">
        <v>0</v>
      </c>
      <c r="K9691">
        <v>0</v>
      </c>
      <c r="L9691">
        <v>0</v>
      </c>
      <c r="M9691">
        <v>0</v>
      </c>
      <c r="N9691">
        <v>0</v>
      </c>
      <c r="O9691">
        <v>0</v>
      </c>
      <c r="P9691">
        <v>0</v>
      </c>
      <c r="Q9691">
        <v>0</v>
      </c>
    </row>
    <row r="9692" spans="1:17" x14ac:dyDescent="0.25">
      <c r="A9692" t="s">
        <v>14831</v>
      </c>
      <c r="B9692" t="s">
        <v>72</v>
      </c>
      <c r="C9692" t="s">
        <v>171</v>
      </c>
      <c r="D9692" t="s">
        <v>12971</v>
      </c>
      <c r="E9692" t="s">
        <v>563</v>
      </c>
      <c r="F9692" t="s">
        <v>525</v>
      </c>
      <c r="G9692">
        <v>6</v>
      </c>
      <c r="H9692">
        <v>0</v>
      </c>
      <c r="I9692">
        <v>0</v>
      </c>
      <c r="J9692">
        <v>0</v>
      </c>
      <c r="K9692">
        <v>0</v>
      </c>
      <c r="L9692">
        <v>0</v>
      </c>
      <c r="M9692">
        <v>0</v>
      </c>
      <c r="N9692">
        <v>0</v>
      </c>
      <c r="O9692">
        <v>0</v>
      </c>
      <c r="P9692">
        <v>0</v>
      </c>
      <c r="Q9692">
        <v>0</v>
      </c>
    </row>
    <row r="9693" spans="1:17" x14ac:dyDescent="0.25">
      <c r="A9693" t="s">
        <v>27188</v>
      </c>
      <c r="B9693" t="s">
        <v>72</v>
      </c>
      <c r="C9693" t="s">
        <v>171</v>
      </c>
      <c r="D9693" t="s">
        <v>12971</v>
      </c>
      <c r="E9693" t="s">
        <v>21471</v>
      </c>
      <c r="F9693" t="s">
        <v>525</v>
      </c>
      <c r="G9693">
        <v>5</v>
      </c>
      <c r="H9693">
        <v>0</v>
      </c>
      <c r="I9693">
        <v>0</v>
      </c>
      <c r="J9693">
        <v>0</v>
      </c>
      <c r="K9693">
        <v>0</v>
      </c>
      <c r="L9693">
        <v>0</v>
      </c>
      <c r="M9693">
        <v>0</v>
      </c>
      <c r="N9693">
        <v>0</v>
      </c>
      <c r="O9693">
        <v>0</v>
      </c>
      <c r="P9693">
        <v>0</v>
      </c>
      <c r="Q9693">
        <v>0</v>
      </c>
    </row>
    <row r="9694" spans="1:17" x14ac:dyDescent="0.25">
      <c r="A9694" t="s">
        <v>14832</v>
      </c>
      <c r="B9694" t="s">
        <v>72</v>
      </c>
      <c r="C9694" t="s">
        <v>172</v>
      </c>
      <c r="D9694" t="s">
        <v>529</v>
      </c>
      <c r="E9694" t="s">
        <v>563</v>
      </c>
      <c r="F9694" t="s">
        <v>525</v>
      </c>
      <c r="G9694">
        <v>1</v>
      </c>
      <c r="H9694">
        <v>0</v>
      </c>
      <c r="I9694">
        <v>0</v>
      </c>
      <c r="J9694">
        <v>0</v>
      </c>
      <c r="K9694">
        <v>0</v>
      </c>
      <c r="L9694">
        <v>0</v>
      </c>
      <c r="M9694">
        <v>0</v>
      </c>
      <c r="N9694">
        <v>0</v>
      </c>
      <c r="O9694">
        <v>0</v>
      </c>
      <c r="P9694">
        <v>0</v>
      </c>
      <c r="Q9694">
        <v>0</v>
      </c>
    </row>
    <row r="9695" spans="1:17" x14ac:dyDescent="0.25">
      <c r="A9695" t="s">
        <v>14833</v>
      </c>
      <c r="B9695" t="s">
        <v>72</v>
      </c>
      <c r="C9695" t="s">
        <v>172</v>
      </c>
      <c r="D9695" t="s">
        <v>526</v>
      </c>
      <c r="E9695" t="s">
        <v>563</v>
      </c>
      <c r="F9695" t="s">
        <v>396</v>
      </c>
      <c r="G9695">
        <v>0</v>
      </c>
      <c r="H9695">
        <v>15</v>
      </c>
      <c r="I9695">
        <v>2</v>
      </c>
      <c r="J9695">
        <v>10</v>
      </c>
      <c r="K9695">
        <v>3</v>
      </c>
      <c r="L9695">
        <v>0</v>
      </c>
      <c r="M9695">
        <v>0</v>
      </c>
      <c r="N9695">
        <v>0</v>
      </c>
      <c r="O9695">
        <v>0</v>
      </c>
      <c r="P9695">
        <v>0</v>
      </c>
      <c r="Q9695">
        <v>0</v>
      </c>
    </row>
    <row r="9696" spans="1:17" x14ac:dyDescent="0.25">
      <c r="A9696" t="s">
        <v>14834</v>
      </c>
      <c r="B9696" t="s">
        <v>72</v>
      </c>
      <c r="C9696" t="s">
        <v>172</v>
      </c>
      <c r="D9696" t="s">
        <v>526</v>
      </c>
      <c r="E9696" t="s">
        <v>563</v>
      </c>
      <c r="F9696" t="s">
        <v>4236</v>
      </c>
      <c r="G9696">
        <v>0</v>
      </c>
      <c r="H9696">
        <v>15</v>
      </c>
      <c r="I9696">
        <v>2</v>
      </c>
      <c r="J9696">
        <v>9</v>
      </c>
      <c r="K9696">
        <v>3</v>
      </c>
      <c r="L9696">
        <v>1</v>
      </c>
      <c r="M9696">
        <v>0</v>
      </c>
      <c r="N9696">
        <v>0</v>
      </c>
      <c r="O9696">
        <v>0</v>
      </c>
      <c r="P9696">
        <v>0</v>
      </c>
      <c r="Q9696">
        <v>0</v>
      </c>
    </row>
    <row r="9697" spans="1:17" x14ac:dyDescent="0.25">
      <c r="A9697" t="s">
        <v>14835</v>
      </c>
      <c r="B9697" t="s">
        <v>72</v>
      </c>
      <c r="C9697" t="s">
        <v>172</v>
      </c>
      <c r="D9697" t="s">
        <v>526</v>
      </c>
      <c r="E9697" t="s">
        <v>563</v>
      </c>
      <c r="F9697" t="s">
        <v>4238</v>
      </c>
      <c r="G9697">
        <v>0</v>
      </c>
      <c r="H9697">
        <v>0</v>
      </c>
      <c r="I9697">
        <v>0</v>
      </c>
      <c r="J9697">
        <v>0</v>
      </c>
      <c r="K9697">
        <v>0</v>
      </c>
      <c r="L9697">
        <v>0</v>
      </c>
      <c r="M9697">
        <v>15</v>
      </c>
      <c r="N9697">
        <v>0</v>
      </c>
      <c r="O9697">
        <v>0</v>
      </c>
      <c r="P9697">
        <v>0</v>
      </c>
      <c r="Q9697">
        <v>0</v>
      </c>
    </row>
    <row r="9698" spans="1:17" x14ac:dyDescent="0.25">
      <c r="A9698" t="s">
        <v>14836</v>
      </c>
      <c r="B9698" t="s">
        <v>72</v>
      </c>
      <c r="C9698" t="s">
        <v>172</v>
      </c>
      <c r="D9698" t="s">
        <v>526</v>
      </c>
      <c r="E9698" t="s">
        <v>563</v>
      </c>
      <c r="F9698" t="s">
        <v>397</v>
      </c>
      <c r="G9698">
        <v>0</v>
      </c>
      <c r="H9698">
        <v>15</v>
      </c>
      <c r="I9698">
        <v>2</v>
      </c>
      <c r="J9698">
        <v>9</v>
      </c>
      <c r="K9698">
        <v>3</v>
      </c>
      <c r="L9698">
        <v>1</v>
      </c>
      <c r="M9698">
        <v>0</v>
      </c>
      <c r="N9698">
        <v>0</v>
      </c>
      <c r="O9698">
        <v>0</v>
      </c>
      <c r="P9698">
        <v>0</v>
      </c>
      <c r="Q9698">
        <v>0</v>
      </c>
    </row>
    <row r="9699" spans="1:17" x14ac:dyDescent="0.25">
      <c r="A9699" t="s">
        <v>14390</v>
      </c>
      <c r="B9699" t="s">
        <v>72</v>
      </c>
      <c r="C9699" t="s">
        <v>232</v>
      </c>
      <c r="D9699" t="s">
        <v>526</v>
      </c>
      <c r="E9699" t="s">
        <v>563</v>
      </c>
      <c r="F9699" t="s">
        <v>399</v>
      </c>
      <c r="G9699">
        <v>0</v>
      </c>
      <c r="H9699">
        <v>17</v>
      </c>
      <c r="I9699">
        <v>1</v>
      </c>
      <c r="J9699">
        <v>13</v>
      </c>
      <c r="K9699">
        <v>2</v>
      </c>
      <c r="L9699">
        <v>1</v>
      </c>
      <c r="M9699">
        <v>0</v>
      </c>
      <c r="N9699">
        <v>0</v>
      </c>
      <c r="O9699">
        <v>0</v>
      </c>
      <c r="P9699">
        <v>0</v>
      </c>
      <c r="Q9699">
        <v>0</v>
      </c>
    </row>
    <row r="9700" spans="1:17" x14ac:dyDescent="0.25">
      <c r="A9700" t="s">
        <v>14391</v>
      </c>
      <c r="B9700" t="s">
        <v>72</v>
      </c>
      <c r="C9700" t="s">
        <v>232</v>
      </c>
      <c r="D9700" t="s">
        <v>526</v>
      </c>
      <c r="E9700" t="s">
        <v>563</v>
      </c>
      <c r="F9700" t="s">
        <v>4245</v>
      </c>
      <c r="G9700">
        <v>0</v>
      </c>
      <c r="H9700">
        <v>0</v>
      </c>
      <c r="I9700">
        <v>0</v>
      </c>
      <c r="J9700">
        <v>0</v>
      </c>
      <c r="K9700">
        <v>0</v>
      </c>
      <c r="L9700">
        <v>0</v>
      </c>
      <c r="M9700">
        <v>17</v>
      </c>
      <c r="N9700">
        <v>0</v>
      </c>
      <c r="O9700">
        <v>0</v>
      </c>
      <c r="P9700">
        <v>0</v>
      </c>
      <c r="Q9700">
        <v>0</v>
      </c>
    </row>
    <row r="9701" spans="1:17" x14ac:dyDescent="0.25">
      <c r="A9701" t="s">
        <v>14392</v>
      </c>
      <c r="B9701" t="s">
        <v>72</v>
      </c>
      <c r="C9701" t="s">
        <v>232</v>
      </c>
      <c r="D9701" t="s">
        <v>526</v>
      </c>
      <c r="E9701" t="s">
        <v>563</v>
      </c>
      <c r="F9701" t="s">
        <v>394</v>
      </c>
      <c r="G9701">
        <v>0</v>
      </c>
      <c r="H9701">
        <v>0</v>
      </c>
      <c r="I9701">
        <v>0</v>
      </c>
      <c r="J9701">
        <v>0</v>
      </c>
      <c r="K9701">
        <v>0</v>
      </c>
      <c r="L9701">
        <v>0</v>
      </c>
      <c r="M9701">
        <v>0</v>
      </c>
      <c r="N9701">
        <v>13</v>
      </c>
      <c r="O9701">
        <v>12</v>
      </c>
      <c r="P9701">
        <v>1</v>
      </c>
      <c r="Q9701">
        <v>0</v>
      </c>
    </row>
    <row r="9702" spans="1:17" x14ac:dyDescent="0.25">
      <c r="A9702" t="s">
        <v>14393</v>
      </c>
      <c r="B9702" t="s">
        <v>72</v>
      </c>
      <c r="C9702" t="s">
        <v>232</v>
      </c>
      <c r="D9702" t="s">
        <v>526</v>
      </c>
      <c r="E9702" t="s">
        <v>563</v>
      </c>
      <c r="F9702" t="s">
        <v>395</v>
      </c>
      <c r="G9702">
        <v>0</v>
      </c>
      <c r="H9702">
        <v>0</v>
      </c>
      <c r="I9702">
        <v>0</v>
      </c>
      <c r="J9702">
        <v>0</v>
      </c>
      <c r="K9702">
        <v>0</v>
      </c>
      <c r="L9702">
        <v>0</v>
      </c>
      <c r="M9702">
        <v>0</v>
      </c>
      <c r="N9702">
        <v>10</v>
      </c>
      <c r="O9702">
        <v>10</v>
      </c>
      <c r="P9702">
        <v>0</v>
      </c>
      <c r="Q9702">
        <v>0</v>
      </c>
    </row>
    <row r="9703" spans="1:17" x14ac:dyDescent="0.25">
      <c r="A9703" t="s">
        <v>14394</v>
      </c>
      <c r="B9703" t="s">
        <v>72</v>
      </c>
      <c r="C9703" t="s">
        <v>232</v>
      </c>
      <c r="D9703" t="s">
        <v>526</v>
      </c>
      <c r="E9703" t="s">
        <v>563</v>
      </c>
      <c r="F9703" t="s">
        <v>525</v>
      </c>
      <c r="G9703">
        <v>17</v>
      </c>
      <c r="H9703">
        <v>0</v>
      </c>
      <c r="I9703">
        <v>0</v>
      </c>
      <c r="J9703">
        <v>0</v>
      </c>
      <c r="K9703">
        <v>0</v>
      </c>
      <c r="L9703">
        <v>0</v>
      </c>
      <c r="M9703">
        <v>0</v>
      </c>
      <c r="N9703">
        <v>0</v>
      </c>
      <c r="O9703">
        <v>0</v>
      </c>
      <c r="P9703">
        <v>0</v>
      </c>
      <c r="Q9703">
        <v>0</v>
      </c>
    </row>
    <row r="9704" spans="1:17" x14ac:dyDescent="0.25">
      <c r="A9704" t="s">
        <v>27189</v>
      </c>
      <c r="B9704" t="s">
        <v>72</v>
      </c>
      <c r="C9704" t="s">
        <v>232</v>
      </c>
      <c r="D9704" t="s">
        <v>526</v>
      </c>
      <c r="E9704" t="s">
        <v>21471</v>
      </c>
      <c r="F9704" t="s">
        <v>396</v>
      </c>
      <c r="G9704">
        <v>0</v>
      </c>
      <c r="H9704">
        <v>22</v>
      </c>
      <c r="I9704">
        <v>1</v>
      </c>
      <c r="J9704">
        <v>19</v>
      </c>
      <c r="K9704">
        <v>2</v>
      </c>
      <c r="L9704">
        <v>0</v>
      </c>
      <c r="M9704">
        <v>0</v>
      </c>
      <c r="N9704">
        <v>0</v>
      </c>
      <c r="O9704">
        <v>0</v>
      </c>
      <c r="P9704">
        <v>0</v>
      </c>
      <c r="Q9704">
        <v>0</v>
      </c>
    </row>
    <row r="9705" spans="1:17" x14ac:dyDescent="0.25">
      <c r="A9705" t="s">
        <v>27190</v>
      </c>
      <c r="B9705" t="s">
        <v>72</v>
      </c>
      <c r="C9705" t="s">
        <v>232</v>
      </c>
      <c r="D9705" t="s">
        <v>526</v>
      </c>
      <c r="E9705" t="s">
        <v>21471</v>
      </c>
      <c r="F9705" t="s">
        <v>4236</v>
      </c>
      <c r="G9705">
        <v>0</v>
      </c>
      <c r="H9705">
        <v>22</v>
      </c>
      <c r="I9705">
        <v>1</v>
      </c>
      <c r="J9705">
        <v>18</v>
      </c>
      <c r="K9705">
        <v>1</v>
      </c>
      <c r="L9705">
        <v>2</v>
      </c>
      <c r="M9705">
        <v>0</v>
      </c>
      <c r="N9705">
        <v>0</v>
      </c>
      <c r="O9705">
        <v>0</v>
      </c>
      <c r="P9705">
        <v>0</v>
      </c>
      <c r="Q9705">
        <v>0</v>
      </c>
    </row>
    <row r="9706" spans="1:17" x14ac:dyDescent="0.25">
      <c r="A9706" t="s">
        <v>27191</v>
      </c>
      <c r="B9706" t="s">
        <v>72</v>
      </c>
      <c r="C9706" t="s">
        <v>232</v>
      </c>
      <c r="D9706" t="s">
        <v>526</v>
      </c>
      <c r="E9706" t="s">
        <v>21471</v>
      </c>
      <c r="F9706" t="s">
        <v>4238</v>
      </c>
      <c r="G9706">
        <v>0</v>
      </c>
      <c r="H9706">
        <v>0</v>
      </c>
      <c r="I9706">
        <v>0</v>
      </c>
      <c r="J9706">
        <v>0</v>
      </c>
      <c r="K9706">
        <v>0</v>
      </c>
      <c r="L9706">
        <v>0</v>
      </c>
      <c r="M9706">
        <v>22</v>
      </c>
      <c r="N9706">
        <v>0</v>
      </c>
      <c r="O9706">
        <v>0</v>
      </c>
      <c r="P9706">
        <v>0</v>
      </c>
      <c r="Q9706">
        <v>0</v>
      </c>
    </row>
    <row r="9707" spans="1:17" x14ac:dyDescent="0.25">
      <c r="A9707" t="s">
        <v>27192</v>
      </c>
      <c r="B9707" t="s">
        <v>72</v>
      </c>
      <c r="C9707" t="s">
        <v>232</v>
      </c>
      <c r="D9707" t="s">
        <v>526</v>
      </c>
      <c r="E9707" t="s">
        <v>21471</v>
      </c>
      <c r="F9707" t="s">
        <v>397</v>
      </c>
      <c r="G9707">
        <v>0</v>
      </c>
      <c r="H9707">
        <v>22</v>
      </c>
      <c r="I9707">
        <v>1</v>
      </c>
      <c r="J9707">
        <v>18</v>
      </c>
      <c r="K9707">
        <v>1</v>
      </c>
      <c r="L9707">
        <v>2</v>
      </c>
      <c r="M9707">
        <v>0</v>
      </c>
      <c r="N9707">
        <v>0</v>
      </c>
      <c r="O9707">
        <v>0</v>
      </c>
      <c r="P9707">
        <v>0</v>
      </c>
      <c r="Q9707">
        <v>0</v>
      </c>
    </row>
    <row r="9708" spans="1:17" x14ac:dyDescent="0.25">
      <c r="A9708" t="s">
        <v>27193</v>
      </c>
      <c r="B9708" t="s">
        <v>72</v>
      </c>
      <c r="C9708" t="s">
        <v>232</v>
      </c>
      <c r="D9708" t="s">
        <v>526</v>
      </c>
      <c r="E9708" t="s">
        <v>21471</v>
      </c>
      <c r="F9708" t="s">
        <v>398</v>
      </c>
      <c r="G9708">
        <v>0</v>
      </c>
      <c r="H9708">
        <v>22</v>
      </c>
      <c r="I9708">
        <v>1</v>
      </c>
      <c r="J9708">
        <v>18</v>
      </c>
      <c r="K9708">
        <v>1</v>
      </c>
      <c r="L9708">
        <v>2</v>
      </c>
      <c r="M9708">
        <v>0</v>
      </c>
      <c r="N9708">
        <v>0</v>
      </c>
      <c r="O9708">
        <v>0</v>
      </c>
      <c r="P9708">
        <v>0</v>
      </c>
      <c r="Q9708">
        <v>0</v>
      </c>
    </row>
    <row r="9709" spans="1:17" x14ac:dyDescent="0.25">
      <c r="A9709" t="s">
        <v>27194</v>
      </c>
      <c r="B9709" t="s">
        <v>72</v>
      </c>
      <c r="C9709" t="s">
        <v>232</v>
      </c>
      <c r="D9709" t="s">
        <v>526</v>
      </c>
      <c r="E9709" t="s">
        <v>21471</v>
      </c>
      <c r="F9709" t="s">
        <v>4242</v>
      </c>
      <c r="G9709">
        <v>0</v>
      </c>
      <c r="H9709">
        <v>0</v>
      </c>
      <c r="I9709">
        <v>0</v>
      </c>
      <c r="J9709">
        <v>0</v>
      </c>
      <c r="K9709">
        <v>0</v>
      </c>
      <c r="L9709">
        <v>0</v>
      </c>
      <c r="M9709">
        <v>22</v>
      </c>
      <c r="N9709">
        <v>0</v>
      </c>
      <c r="O9709">
        <v>0</v>
      </c>
      <c r="P9709">
        <v>0</v>
      </c>
      <c r="Q9709">
        <v>0</v>
      </c>
    </row>
    <row r="9710" spans="1:17" x14ac:dyDescent="0.25">
      <c r="A9710" t="s">
        <v>27195</v>
      </c>
      <c r="B9710" t="s">
        <v>72</v>
      </c>
      <c r="C9710" t="s">
        <v>232</v>
      </c>
      <c r="D9710" t="s">
        <v>526</v>
      </c>
      <c r="E9710" t="s">
        <v>21471</v>
      </c>
      <c r="F9710" t="s">
        <v>399</v>
      </c>
      <c r="G9710">
        <v>0</v>
      </c>
      <c r="H9710">
        <v>22</v>
      </c>
      <c r="I9710">
        <v>1</v>
      </c>
      <c r="J9710">
        <v>19</v>
      </c>
      <c r="K9710">
        <v>2</v>
      </c>
      <c r="L9710">
        <v>0</v>
      </c>
      <c r="M9710">
        <v>0</v>
      </c>
      <c r="N9710">
        <v>0</v>
      </c>
      <c r="O9710">
        <v>0</v>
      </c>
      <c r="P9710">
        <v>0</v>
      </c>
      <c r="Q9710">
        <v>0</v>
      </c>
    </row>
    <row r="9711" spans="1:17" x14ac:dyDescent="0.25">
      <c r="A9711" t="s">
        <v>27196</v>
      </c>
      <c r="B9711" t="s">
        <v>72</v>
      </c>
      <c r="C9711" t="s">
        <v>232</v>
      </c>
      <c r="D9711" t="s">
        <v>526</v>
      </c>
      <c r="E9711" t="s">
        <v>21471</v>
      </c>
      <c r="F9711" t="s">
        <v>4245</v>
      </c>
      <c r="G9711">
        <v>0</v>
      </c>
      <c r="H9711">
        <v>0</v>
      </c>
      <c r="I9711">
        <v>0</v>
      </c>
      <c r="J9711">
        <v>0</v>
      </c>
      <c r="K9711">
        <v>0</v>
      </c>
      <c r="L9711">
        <v>0</v>
      </c>
      <c r="M9711">
        <v>22</v>
      </c>
      <c r="N9711">
        <v>0</v>
      </c>
      <c r="O9711">
        <v>0</v>
      </c>
      <c r="P9711">
        <v>0</v>
      </c>
      <c r="Q9711">
        <v>0</v>
      </c>
    </row>
    <row r="9712" spans="1:17" x14ac:dyDescent="0.25">
      <c r="A9712" t="s">
        <v>27197</v>
      </c>
      <c r="B9712" t="s">
        <v>72</v>
      </c>
      <c r="C9712" t="s">
        <v>232</v>
      </c>
      <c r="D9712" t="s">
        <v>526</v>
      </c>
      <c r="E9712" t="s">
        <v>21471</v>
      </c>
      <c r="F9712" t="s">
        <v>394</v>
      </c>
      <c r="G9712">
        <v>0</v>
      </c>
      <c r="H9712">
        <v>0</v>
      </c>
      <c r="I9712">
        <v>0</v>
      </c>
      <c r="J9712">
        <v>0</v>
      </c>
      <c r="K9712">
        <v>0</v>
      </c>
      <c r="L9712">
        <v>0</v>
      </c>
      <c r="M9712">
        <v>0</v>
      </c>
      <c r="N9712">
        <v>20</v>
      </c>
      <c r="O9712">
        <v>19</v>
      </c>
      <c r="P9712">
        <v>1</v>
      </c>
      <c r="Q9712">
        <v>0</v>
      </c>
    </row>
    <row r="9713" spans="1:17" x14ac:dyDescent="0.25">
      <c r="A9713" t="s">
        <v>27198</v>
      </c>
      <c r="B9713" t="s">
        <v>72</v>
      </c>
      <c r="C9713" t="s">
        <v>232</v>
      </c>
      <c r="D9713" t="s">
        <v>526</v>
      </c>
      <c r="E9713" t="s">
        <v>21471</v>
      </c>
      <c r="F9713" t="s">
        <v>395</v>
      </c>
      <c r="G9713">
        <v>0</v>
      </c>
      <c r="H9713">
        <v>0</v>
      </c>
      <c r="I9713">
        <v>0</v>
      </c>
      <c r="J9713">
        <v>0</v>
      </c>
      <c r="K9713">
        <v>0</v>
      </c>
      <c r="L9713">
        <v>0</v>
      </c>
      <c r="M9713">
        <v>0</v>
      </c>
      <c r="N9713">
        <v>17</v>
      </c>
      <c r="O9713">
        <v>16</v>
      </c>
      <c r="P9713">
        <v>1</v>
      </c>
      <c r="Q9713">
        <v>0</v>
      </c>
    </row>
    <row r="9714" spans="1:17" x14ac:dyDescent="0.25">
      <c r="A9714" t="s">
        <v>27199</v>
      </c>
      <c r="B9714" t="s">
        <v>72</v>
      </c>
      <c r="C9714" t="s">
        <v>232</v>
      </c>
      <c r="D9714" t="s">
        <v>526</v>
      </c>
      <c r="E9714" t="s">
        <v>21471</v>
      </c>
      <c r="F9714" t="s">
        <v>525</v>
      </c>
      <c r="G9714">
        <v>22</v>
      </c>
      <c r="H9714">
        <v>0</v>
      </c>
      <c r="I9714">
        <v>0</v>
      </c>
      <c r="J9714">
        <v>0</v>
      </c>
      <c r="K9714">
        <v>0</v>
      </c>
      <c r="L9714">
        <v>0</v>
      </c>
      <c r="M9714">
        <v>0</v>
      </c>
      <c r="N9714">
        <v>0</v>
      </c>
      <c r="O9714">
        <v>0</v>
      </c>
      <c r="P9714">
        <v>0</v>
      </c>
      <c r="Q9714">
        <v>0</v>
      </c>
    </row>
    <row r="9715" spans="1:17" x14ac:dyDescent="0.25">
      <c r="A9715" t="s">
        <v>27200</v>
      </c>
      <c r="B9715" t="s">
        <v>72</v>
      </c>
      <c r="C9715" t="s">
        <v>232</v>
      </c>
      <c r="D9715" t="s">
        <v>527</v>
      </c>
      <c r="E9715" t="s">
        <v>21471</v>
      </c>
      <c r="F9715" t="s">
        <v>528</v>
      </c>
      <c r="G9715">
        <v>0</v>
      </c>
      <c r="H9715">
        <v>0</v>
      </c>
      <c r="I9715">
        <v>0</v>
      </c>
      <c r="J9715">
        <v>0</v>
      </c>
      <c r="K9715">
        <v>0</v>
      </c>
      <c r="L9715">
        <v>0</v>
      </c>
      <c r="M9715">
        <v>0</v>
      </c>
      <c r="N9715">
        <v>2</v>
      </c>
      <c r="O9715">
        <v>2</v>
      </c>
      <c r="P9715">
        <v>0</v>
      </c>
      <c r="Q9715">
        <v>0</v>
      </c>
    </row>
    <row r="9716" spans="1:17" x14ac:dyDescent="0.25">
      <c r="A9716" t="s">
        <v>27201</v>
      </c>
      <c r="B9716" t="s">
        <v>72</v>
      </c>
      <c r="C9716" t="s">
        <v>232</v>
      </c>
      <c r="D9716" t="s">
        <v>527</v>
      </c>
      <c r="E9716" t="s">
        <v>21471</v>
      </c>
      <c r="F9716" t="s">
        <v>525</v>
      </c>
      <c r="G9716">
        <v>2</v>
      </c>
      <c r="H9716">
        <v>0</v>
      </c>
      <c r="I9716">
        <v>0</v>
      </c>
      <c r="J9716">
        <v>0</v>
      </c>
      <c r="K9716">
        <v>0</v>
      </c>
      <c r="L9716">
        <v>0</v>
      </c>
      <c r="M9716">
        <v>0</v>
      </c>
      <c r="N9716">
        <v>0</v>
      </c>
      <c r="O9716">
        <v>0</v>
      </c>
      <c r="P9716">
        <v>0</v>
      </c>
      <c r="Q9716">
        <v>0</v>
      </c>
    </row>
    <row r="9717" spans="1:17" x14ac:dyDescent="0.25">
      <c r="A9717" t="s">
        <v>15308</v>
      </c>
      <c r="B9717" t="s">
        <v>72</v>
      </c>
      <c r="C9717" t="s">
        <v>232</v>
      </c>
      <c r="D9717" t="s">
        <v>12971</v>
      </c>
      <c r="E9717" t="s">
        <v>563</v>
      </c>
      <c r="F9717" t="s">
        <v>525</v>
      </c>
      <c r="G9717">
        <v>1</v>
      </c>
      <c r="H9717">
        <v>0</v>
      </c>
      <c r="I9717">
        <v>0</v>
      </c>
      <c r="J9717">
        <v>0</v>
      </c>
      <c r="K9717">
        <v>0</v>
      </c>
      <c r="L9717">
        <v>0</v>
      </c>
      <c r="M9717">
        <v>0</v>
      </c>
      <c r="N9717">
        <v>0</v>
      </c>
      <c r="O9717">
        <v>0</v>
      </c>
      <c r="P9717">
        <v>0</v>
      </c>
      <c r="Q9717">
        <v>0</v>
      </c>
    </row>
    <row r="9718" spans="1:17" x14ac:dyDescent="0.25">
      <c r="A9718" t="s">
        <v>27202</v>
      </c>
      <c r="B9718" t="s">
        <v>72</v>
      </c>
      <c r="C9718" t="s">
        <v>232</v>
      </c>
      <c r="D9718" t="s">
        <v>12971</v>
      </c>
      <c r="E9718" t="s">
        <v>21471</v>
      </c>
      <c r="F9718" t="s">
        <v>525</v>
      </c>
      <c r="G9718">
        <v>1</v>
      </c>
      <c r="H9718">
        <v>0</v>
      </c>
      <c r="I9718">
        <v>0</v>
      </c>
      <c r="J9718">
        <v>0</v>
      </c>
      <c r="K9718">
        <v>0</v>
      </c>
      <c r="L9718">
        <v>0</v>
      </c>
      <c r="M9718">
        <v>0</v>
      </c>
      <c r="N9718">
        <v>0</v>
      </c>
      <c r="O9718">
        <v>0</v>
      </c>
      <c r="P9718">
        <v>0</v>
      </c>
      <c r="Q9718">
        <v>0</v>
      </c>
    </row>
    <row r="9719" spans="1:17" x14ac:dyDescent="0.25">
      <c r="A9719" t="s">
        <v>15309</v>
      </c>
      <c r="B9719" t="s">
        <v>72</v>
      </c>
      <c r="C9719" t="s">
        <v>233</v>
      </c>
      <c r="D9719" t="s">
        <v>529</v>
      </c>
      <c r="E9719" t="s">
        <v>563</v>
      </c>
      <c r="F9719" t="s">
        <v>525</v>
      </c>
      <c r="G9719">
        <v>4</v>
      </c>
      <c r="H9719">
        <v>0</v>
      </c>
      <c r="I9719">
        <v>0</v>
      </c>
      <c r="J9719">
        <v>0</v>
      </c>
      <c r="K9719">
        <v>0</v>
      </c>
      <c r="L9719">
        <v>0</v>
      </c>
      <c r="M9719">
        <v>0</v>
      </c>
      <c r="N9719">
        <v>0</v>
      </c>
      <c r="O9719">
        <v>0</v>
      </c>
      <c r="P9719">
        <v>0</v>
      </c>
      <c r="Q9719">
        <v>0</v>
      </c>
    </row>
    <row r="9720" spans="1:17" x14ac:dyDescent="0.25">
      <c r="A9720" t="s">
        <v>27203</v>
      </c>
      <c r="B9720" t="s">
        <v>72</v>
      </c>
      <c r="C9720" t="s">
        <v>233</v>
      </c>
      <c r="D9720" t="s">
        <v>529</v>
      </c>
      <c r="E9720" t="s">
        <v>21471</v>
      </c>
      <c r="F9720" t="s">
        <v>525</v>
      </c>
      <c r="G9720">
        <v>4</v>
      </c>
      <c r="H9720">
        <v>0</v>
      </c>
      <c r="I9720">
        <v>0</v>
      </c>
      <c r="J9720">
        <v>0</v>
      </c>
      <c r="K9720">
        <v>0</v>
      </c>
      <c r="L9720">
        <v>0</v>
      </c>
      <c r="M9720">
        <v>0</v>
      </c>
      <c r="N9720">
        <v>0</v>
      </c>
      <c r="O9720">
        <v>0</v>
      </c>
      <c r="P9720">
        <v>0</v>
      </c>
      <c r="Q9720">
        <v>0</v>
      </c>
    </row>
    <row r="9721" spans="1:17" x14ac:dyDescent="0.25">
      <c r="A9721" t="s">
        <v>15310</v>
      </c>
      <c r="B9721" t="s">
        <v>72</v>
      </c>
      <c r="C9721" t="s">
        <v>233</v>
      </c>
      <c r="D9721" t="s">
        <v>526</v>
      </c>
      <c r="E9721" t="s">
        <v>563</v>
      </c>
      <c r="F9721" t="s">
        <v>396</v>
      </c>
      <c r="G9721">
        <v>0</v>
      </c>
      <c r="H9721">
        <v>48</v>
      </c>
      <c r="I9721">
        <v>8</v>
      </c>
      <c r="J9721">
        <v>36</v>
      </c>
      <c r="K9721">
        <v>3</v>
      </c>
      <c r="L9721">
        <v>1</v>
      </c>
      <c r="M9721">
        <v>0</v>
      </c>
      <c r="N9721">
        <v>0</v>
      </c>
      <c r="O9721">
        <v>0</v>
      </c>
      <c r="P9721">
        <v>0</v>
      </c>
      <c r="Q9721">
        <v>0</v>
      </c>
    </row>
    <row r="9722" spans="1:17" x14ac:dyDescent="0.25">
      <c r="A9722" t="s">
        <v>15311</v>
      </c>
      <c r="B9722" t="s">
        <v>72</v>
      </c>
      <c r="C9722" t="s">
        <v>233</v>
      </c>
      <c r="D9722" t="s">
        <v>526</v>
      </c>
      <c r="E9722" t="s">
        <v>563</v>
      </c>
      <c r="F9722" t="s">
        <v>4236</v>
      </c>
      <c r="G9722">
        <v>0</v>
      </c>
      <c r="H9722">
        <v>48</v>
      </c>
      <c r="I9722">
        <v>7</v>
      </c>
      <c r="J9722">
        <v>36</v>
      </c>
      <c r="K9722">
        <v>2</v>
      </c>
      <c r="L9722">
        <v>3</v>
      </c>
      <c r="M9722">
        <v>0</v>
      </c>
      <c r="N9722">
        <v>0</v>
      </c>
      <c r="O9722">
        <v>0</v>
      </c>
      <c r="P9722">
        <v>0</v>
      </c>
      <c r="Q9722">
        <v>0</v>
      </c>
    </row>
    <row r="9723" spans="1:17" x14ac:dyDescent="0.25">
      <c r="A9723" t="s">
        <v>15312</v>
      </c>
      <c r="B9723" t="s">
        <v>72</v>
      </c>
      <c r="C9723" t="s">
        <v>233</v>
      </c>
      <c r="D9723" t="s">
        <v>526</v>
      </c>
      <c r="E9723" t="s">
        <v>563</v>
      </c>
      <c r="F9723" t="s">
        <v>4238</v>
      </c>
      <c r="G9723">
        <v>0</v>
      </c>
      <c r="H9723">
        <v>0</v>
      </c>
      <c r="I9723">
        <v>0</v>
      </c>
      <c r="J9723">
        <v>0</v>
      </c>
      <c r="K9723">
        <v>0</v>
      </c>
      <c r="L9723">
        <v>0</v>
      </c>
      <c r="M9723">
        <v>48</v>
      </c>
      <c r="N9723">
        <v>0</v>
      </c>
      <c r="O9723">
        <v>0</v>
      </c>
      <c r="P9723">
        <v>0</v>
      </c>
      <c r="Q9723">
        <v>0</v>
      </c>
    </row>
    <row r="9724" spans="1:17" x14ac:dyDescent="0.25">
      <c r="A9724" t="s">
        <v>15313</v>
      </c>
      <c r="B9724" t="s">
        <v>72</v>
      </c>
      <c r="C9724" t="s">
        <v>233</v>
      </c>
      <c r="D9724" t="s">
        <v>526</v>
      </c>
      <c r="E9724" t="s">
        <v>563</v>
      </c>
      <c r="F9724" t="s">
        <v>397</v>
      </c>
      <c r="G9724">
        <v>0</v>
      </c>
      <c r="H9724">
        <v>48</v>
      </c>
      <c r="I9724">
        <v>7</v>
      </c>
      <c r="J9724">
        <v>36</v>
      </c>
      <c r="K9724">
        <v>2</v>
      </c>
      <c r="L9724">
        <v>3</v>
      </c>
      <c r="M9724">
        <v>0</v>
      </c>
      <c r="N9724">
        <v>0</v>
      </c>
      <c r="O9724">
        <v>0</v>
      </c>
      <c r="P9724">
        <v>0</v>
      </c>
      <c r="Q9724">
        <v>0</v>
      </c>
    </row>
    <row r="9725" spans="1:17" x14ac:dyDescent="0.25">
      <c r="A9725" t="s">
        <v>15314</v>
      </c>
      <c r="B9725" t="s">
        <v>72</v>
      </c>
      <c r="C9725" t="s">
        <v>233</v>
      </c>
      <c r="D9725" t="s">
        <v>526</v>
      </c>
      <c r="E9725" t="s">
        <v>563</v>
      </c>
      <c r="F9725" t="s">
        <v>398</v>
      </c>
      <c r="G9725">
        <v>0</v>
      </c>
      <c r="H9725">
        <v>48</v>
      </c>
      <c r="I9725">
        <v>7</v>
      </c>
      <c r="J9725">
        <v>36</v>
      </c>
      <c r="K9725">
        <v>2</v>
      </c>
      <c r="L9725">
        <v>3</v>
      </c>
      <c r="M9725">
        <v>0</v>
      </c>
      <c r="N9725">
        <v>0</v>
      </c>
      <c r="O9725">
        <v>0</v>
      </c>
      <c r="P9725">
        <v>0</v>
      </c>
      <c r="Q9725">
        <v>0</v>
      </c>
    </row>
    <row r="9726" spans="1:17" x14ac:dyDescent="0.25">
      <c r="A9726" t="s">
        <v>15315</v>
      </c>
      <c r="B9726" t="s">
        <v>72</v>
      </c>
      <c r="C9726" t="s">
        <v>233</v>
      </c>
      <c r="D9726" t="s">
        <v>526</v>
      </c>
      <c r="E9726" t="s">
        <v>563</v>
      </c>
      <c r="F9726" t="s">
        <v>4242</v>
      </c>
      <c r="G9726">
        <v>0</v>
      </c>
      <c r="H9726">
        <v>0</v>
      </c>
      <c r="I9726">
        <v>0</v>
      </c>
      <c r="J9726">
        <v>0</v>
      </c>
      <c r="K9726">
        <v>0</v>
      </c>
      <c r="L9726">
        <v>0</v>
      </c>
      <c r="M9726">
        <v>48</v>
      </c>
      <c r="N9726">
        <v>0</v>
      </c>
      <c r="O9726">
        <v>0</v>
      </c>
      <c r="P9726">
        <v>0</v>
      </c>
      <c r="Q9726">
        <v>0</v>
      </c>
    </row>
    <row r="9727" spans="1:17" x14ac:dyDescent="0.25">
      <c r="A9727" t="s">
        <v>15316</v>
      </c>
      <c r="B9727" t="s">
        <v>72</v>
      </c>
      <c r="C9727" t="s">
        <v>233</v>
      </c>
      <c r="D9727" t="s">
        <v>526</v>
      </c>
      <c r="E9727" t="s">
        <v>563</v>
      </c>
      <c r="F9727" t="s">
        <v>399</v>
      </c>
      <c r="G9727">
        <v>0</v>
      </c>
      <c r="H9727">
        <v>48</v>
      </c>
      <c r="I9727">
        <v>7</v>
      </c>
      <c r="J9727">
        <v>37</v>
      </c>
      <c r="K9727">
        <v>3</v>
      </c>
      <c r="L9727">
        <v>1</v>
      </c>
      <c r="M9727">
        <v>0</v>
      </c>
      <c r="N9727">
        <v>0</v>
      </c>
      <c r="O9727">
        <v>0</v>
      </c>
      <c r="P9727">
        <v>0</v>
      </c>
      <c r="Q9727">
        <v>0</v>
      </c>
    </row>
    <row r="9728" spans="1:17" x14ac:dyDescent="0.25">
      <c r="A9728" t="s">
        <v>15317</v>
      </c>
      <c r="B9728" t="s">
        <v>72</v>
      </c>
      <c r="C9728" t="s">
        <v>233</v>
      </c>
      <c r="D9728" t="s">
        <v>526</v>
      </c>
      <c r="E9728" t="s">
        <v>563</v>
      </c>
      <c r="F9728" t="s">
        <v>4245</v>
      </c>
      <c r="G9728">
        <v>0</v>
      </c>
      <c r="H9728">
        <v>0</v>
      </c>
      <c r="I9728">
        <v>0</v>
      </c>
      <c r="J9728">
        <v>0</v>
      </c>
      <c r="K9728">
        <v>0</v>
      </c>
      <c r="L9728">
        <v>0</v>
      </c>
      <c r="M9728">
        <v>48</v>
      </c>
      <c r="N9728">
        <v>0</v>
      </c>
      <c r="O9728">
        <v>0</v>
      </c>
      <c r="P9728">
        <v>0</v>
      </c>
      <c r="Q9728">
        <v>0</v>
      </c>
    </row>
    <row r="9729" spans="1:17" x14ac:dyDescent="0.25">
      <c r="A9729" t="s">
        <v>14843</v>
      </c>
      <c r="B9729" t="s">
        <v>74</v>
      </c>
      <c r="C9729" t="s">
        <v>123</v>
      </c>
      <c r="D9729" t="s">
        <v>526</v>
      </c>
      <c r="E9729" t="s">
        <v>563</v>
      </c>
      <c r="F9729" t="s">
        <v>395</v>
      </c>
      <c r="G9729">
        <v>0</v>
      </c>
      <c r="H9729">
        <v>0</v>
      </c>
      <c r="I9729">
        <v>0</v>
      </c>
      <c r="J9729">
        <v>0</v>
      </c>
      <c r="K9729">
        <v>0</v>
      </c>
      <c r="L9729">
        <v>0</v>
      </c>
      <c r="M9729">
        <v>0</v>
      </c>
      <c r="N9729">
        <v>7</v>
      </c>
      <c r="O9729">
        <v>7</v>
      </c>
      <c r="P9729">
        <v>0</v>
      </c>
      <c r="Q9729">
        <v>0</v>
      </c>
    </row>
    <row r="9730" spans="1:17" x14ac:dyDescent="0.25">
      <c r="A9730" t="s">
        <v>14844</v>
      </c>
      <c r="B9730" t="s">
        <v>74</v>
      </c>
      <c r="C9730" t="s">
        <v>123</v>
      </c>
      <c r="D9730" t="s">
        <v>526</v>
      </c>
      <c r="E9730" t="s">
        <v>563</v>
      </c>
      <c r="F9730" t="s">
        <v>525</v>
      </c>
      <c r="G9730">
        <v>18</v>
      </c>
      <c r="H9730">
        <v>0</v>
      </c>
      <c r="I9730">
        <v>0</v>
      </c>
      <c r="J9730">
        <v>0</v>
      </c>
      <c r="K9730">
        <v>0</v>
      </c>
      <c r="L9730">
        <v>0</v>
      </c>
      <c r="M9730">
        <v>0</v>
      </c>
      <c r="N9730">
        <v>0</v>
      </c>
      <c r="O9730">
        <v>0</v>
      </c>
      <c r="P9730">
        <v>0</v>
      </c>
      <c r="Q9730">
        <v>0</v>
      </c>
    </row>
    <row r="9731" spans="1:17" x14ac:dyDescent="0.25">
      <c r="A9731" t="s">
        <v>27204</v>
      </c>
      <c r="B9731" t="s">
        <v>74</v>
      </c>
      <c r="C9731" t="s">
        <v>123</v>
      </c>
      <c r="D9731" t="s">
        <v>526</v>
      </c>
      <c r="E9731" t="s">
        <v>21471</v>
      </c>
      <c r="F9731" t="s">
        <v>396</v>
      </c>
      <c r="G9731">
        <v>0</v>
      </c>
      <c r="H9731">
        <v>19</v>
      </c>
      <c r="I9731">
        <v>4</v>
      </c>
      <c r="J9731">
        <v>14</v>
      </c>
      <c r="K9731">
        <v>1</v>
      </c>
      <c r="L9731">
        <v>0</v>
      </c>
      <c r="M9731">
        <v>0</v>
      </c>
      <c r="N9731">
        <v>0</v>
      </c>
      <c r="O9731">
        <v>0</v>
      </c>
      <c r="P9731">
        <v>0</v>
      </c>
      <c r="Q9731">
        <v>0</v>
      </c>
    </row>
    <row r="9732" spans="1:17" x14ac:dyDescent="0.25">
      <c r="A9732" t="s">
        <v>27205</v>
      </c>
      <c r="B9732" t="s">
        <v>74</v>
      </c>
      <c r="C9732" t="s">
        <v>123</v>
      </c>
      <c r="D9732" t="s">
        <v>526</v>
      </c>
      <c r="E9732" t="s">
        <v>21471</v>
      </c>
      <c r="F9732" t="s">
        <v>4236</v>
      </c>
      <c r="G9732">
        <v>0</v>
      </c>
      <c r="H9732">
        <v>19</v>
      </c>
      <c r="I9732">
        <v>4</v>
      </c>
      <c r="J9732">
        <v>14</v>
      </c>
      <c r="K9732">
        <v>1</v>
      </c>
      <c r="L9732">
        <v>0</v>
      </c>
      <c r="M9732">
        <v>0</v>
      </c>
      <c r="N9732">
        <v>0</v>
      </c>
      <c r="O9732">
        <v>0</v>
      </c>
      <c r="P9732">
        <v>0</v>
      </c>
      <c r="Q9732">
        <v>0</v>
      </c>
    </row>
    <row r="9733" spans="1:17" x14ac:dyDescent="0.25">
      <c r="A9733" t="s">
        <v>27206</v>
      </c>
      <c r="B9733" t="s">
        <v>74</v>
      </c>
      <c r="C9733" t="s">
        <v>123</v>
      </c>
      <c r="D9733" t="s">
        <v>526</v>
      </c>
      <c r="E9733" t="s">
        <v>21471</v>
      </c>
      <c r="F9733" t="s">
        <v>4238</v>
      </c>
      <c r="G9733">
        <v>0</v>
      </c>
      <c r="H9733">
        <v>0</v>
      </c>
      <c r="I9733">
        <v>0</v>
      </c>
      <c r="J9733">
        <v>0</v>
      </c>
      <c r="K9733">
        <v>0</v>
      </c>
      <c r="L9733">
        <v>0</v>
      </c>
      <c r="M9733">
        <v>19</v>
      </c>
      <c r="N9733">
        <v>0</v>
      </c>
      <c r="O9733">
        <v>0</v>
      </c>
      <c r="P9733">
        <v>0</v>
      </c>
      <c r="Q9733">
        <v>0</v>
      </c>
    </row>
    <row r="9734" spans="1:17" x14ac:dyDescent="0.25">
      <c r="A9734" t="s">
        <v>27207</v>
      </c>
      <c r="B9734" t="s">
        <v>74</v>
      </c>
      <c r="C9734" t="s">
        <v>123</v>
      </c>
      <c r="D9734" t="s">
        <v>526</v>
      </c>
      <c r="E9734" t="s">
        <v>21471</v>
      </c>
      <c r="F9734" t="s">
        <v>397</v>
      </c>
      <c r="G9734">
        <v>0</v>
      </c>
      <c r="H9734">
        <v>19</v>
      </c>
      <c r="I9734">
        <v>4</v>
      </c>
      <c r="J9734">
        <v>14</v>
      </c>
      <c r="K9734">
        <v>1</v>
      </c>
      <c r="L9734">
        <v>0</v>
      </c>
      <c r="M9734">
        <v>0</v>
      </c>
      <c r="N9734">
        <v>0</v>
      </c>
      <c r="O9734">
        <v>0</v>
      </c>
      <c r="P9734">
        <v>0</v>
      </c>
      <c r="Q9734">
        <v>0</v>
      </c>
    </row>
    <row r="9735" spans="1:17" x14ac:dyDescent="0.25">
      <c r="A9735" t="s">
        <v>27208</v>
      </c>
      <c r="B9735" t="s">
        <v>74</v>
      </c>
      <c r="C9735" t="s">
        <v>123</v>
      </c>
      <c r="D9735" t="s">
        <v>526</v>
      </c>
      <c r="E9735" t="s">
        <v>21471</v>
      </c>
      <c r="F9735" t="s">
        <v>398</v>
      </c>
      <c r="G9735">
        <v>0</v>
      </c>
      <c r="H9735">
        <v>19</v>
      </c>
      <c r="I9735">
        <v>4</v>
      </c>
      <c r="J9735">
        <v>14</v>
      </c>
      <c r="K9735">
        <v>1</v>
      </c>
      <c r="L9735">
        <v>0</v>
      </c>
      <c r="M9735">
        <v>0</v>
      </c>
      <c r="N9735">
        <v>0</v>
      </c>
      <c r="O9735">
        <v>0</v>
      </c>
      <c r="P9735">
        <v>0</v>
      </c>
      <c r="Q9735">
        <v>0</v>
      </c>
    </row>
    <row r="9736" spans="1:17" x14ac:dyDescent="0.25">
      <c r="A9736" t="s">
        <v>27209</v>
      </c>
      <c r="B9736" t="s">
        <v>74</v>
      </c>
      <c r="C9736" t="s">
        <v>123</v>
      </c>
      <c r="D9736" t="s">
        <v>526</v>
      </c>
      <c r="E9736" t="s">
        <v>21471</v>
      </c>
      <c r="F9736" t="s">
        <v>4242</v>
      </c>
      <c r="G9736">
        <v>0</v>
      </c>
      <c r="H9736">
        <v>0</v>
      </c>
      <c r="I9736">
        <v>0</v>
      </c>
      <c r="J9736">
        <v>0</v>
      </c>
      <c r="K9736">
        <v>0</v>
      </c>
      <c r="L9736">
        <v>0</v>
      </c>
      <c r="M9736">
        <v>19</v>
      </c>
      <c r="N9736">
        <v>0</v>
      </c>
      <c r="O9736">
        <v>0</v>
      </c>
      <c r="P9736">
        <v>0</v>
      </c>
      <c r="Q9736">
        <v>0</v>
      </c>
    </row>
    <row r="9737" spans="1:17" x14ac:dyDescent="0.25">
      <c r="A9737" t="s">
        <v>27210</v>
      </c>
      <c r="B9737" t="s">
        <v>74</v>
      </c>
      <c r="C9737" t="s">
        <v>123</v>
      </c>
      <c r="D9737" t="s">
        <v>526</v>
      </c>
      <c r="E9737" t="s">
        <v>21471</v>
      </c>
      <c r="F9737" t="s">
        <v>399</v>
      </c>
      <c r="G9737">
        <v>0</v>
      </c>
      <c r="H9737">
        <v>19</v>
      </c>
      <c r="I9737">
        <v>4</v>
      </c>
      <c r="J9737">
        <v>14</v>
      </c>
      <c r="K9737">
        <v>1</v>
      </c>
      <c r="L9737">
        <v>0</v>
      </c>
      <c r="M9737">
        <v>0</v>
      </c>
      <c r="N9737">
        <v>0</v>
      </c>
      <c r="O9737">
        <v>0</v>
      </c>
      <c r="P9737">
        <v>0</v>
      </c>
      <c r="Q9737">
        <v>0</v>
      </c>
    </row>
    <row r="9738" spans="1:17" x14ac:dyDescent="0.25">
      <c r="A9738" t="s">
        <v>27211</v>
      </c>
      <c r="B9738" t="s">
        <v>74</v>
      </c>
      <c r="C9738" t="s">
        <v>123</v>
      </c>
      <c r="D9738" t="s">
        <v>526</v>
      </c>
      <c r="E9738" t="s">
        <v>21471</v>
      </c>
      <c r="F9738" t="s">
        <v>4245</v>
      </c>
      <c r="G9738">
        <v>0</v>
      </c>
      <c r="H9738">
        <v>0</v>
      </c>
      <c r="I9738">
        <v>0</v>
      </c>
      <c r="J9738">
        <v>0</v>
      </c>
      <c r="K9738">
        <v>0</v>
      </c>
      <c r="L9738">
        <v>0</v>
      </c>
      <c r="M9738">
        <v>19</v>
      </c>
      <c r="N9738">
        <v>0</v>
      </c>
      <c r="O9738">
        <v>0</v>
      </c>
      <c r="P9738">
        <v>0</v>
      </c>
      <c r="Q9738">
        <v>0</v>
      </c>
    </row>
    <row r="9739" spans="1:17" x14ac:dyDescent="0.25">
      <c r="A9739" t="s">
        <v>27212</v>
      </c>
      <c r="B9739" t="s">
        <v>74</v>
      </c>
      <c r="C9739" t="s">
        <v>123</v>
      </c>
      <c r="D9739" t="s">
        <v>526</v>
      </c>
      <c r="E9739" t="s">
        <v>21471</v>
      </c>
      <c r="F9739" t="s">
        <v>394</v>
      </c>
      <c r="G9739">
        <v>0</v>
      </c>
      <c r="H9739">
        <v>0</v>
      </c>
      <c r="I9739">
        <v>0</v>
      </c>
      <c r="J9739">
        <v>0</v>
      </c>
      <c r="K9739">
        <v>0</v>
      </c>
      <c r="L9739">
        <v>0</v>
      </c>
      <c r="M9739">
        <v>0</v>
      </c>
      <c r="N9739">
        <v>6</v>
      </c>
      <c r="O9739">
        <v>6</v>
      </c>
      <c r="P9739">
        <v>0</v>
      </c>
      <c r="Q9739">
        <v>0</v>
      </c>
    </row>
    <row r="9740" spans="1:17" x14ac:dyDescent="0.25">
      <c r="A9740" t="s">
        <v>27213</v>
      </c>
      <c r="B9740" t="s">
        <v>74</v>
      </c>
      <c r="C9740" t="s">
        <v>123</v>
      </c>
      <c r="D9740" t="s">
        <v>526</v>
      </c>
      <c r="E9740" t="s">
        <v>21471</v>
      </c>
      <c r="F9740" t="s">
        <v>395</v>
      </c>
      <c r="G9740">
        <v>0</v>
      </c>
      <c r="H9740">
        <v>0</v>
      </c>
      <c r="I9740">
        <v>0</v>
      </c>
      <c r="J9740">
        <v>0</v>
      </c>
      <c r="K9740">
        <v>0</v>
      </c>
      <c r="L9740">
        <v>0</v>
      </c>
      <c r="M9740">
        <v>0</v>
      </c>
      <c r="N9740">
        <v>4</v>
      </c>
      <c r="O9740">
        <v>4</v>
      </c>
      <c r="P9740">
        <v>0</v>
      </c>
      <c r="Q9740">
        <v>0</v>
      </c>
    </row>
    <row r="9741" spans="1:17" x14ac:dyDescent="0.25">
      <c r="A9741" t="s">
        <v>27214</v>
      </c>
      <c r="B9741" t="s">
        <v>74</v>
      </c>
      <c r="C9741" t="s">
        <v>123</v>
      </c>
      <c r="D9741" t="s">
        <v>526</v>
      </c>
      <c r="E9741" t="s">
        <v>21471</v>
      </c>
      <c r="F9741" t="s">
        <v>525</v>
      </c>
      <c r="G9741">
        <v>19</v>
      </c>
      <c r="H9741">
        <v>0</v>
      </c>
      <c r="I9741">
        <v>0</v>
      </c>
      <c r="J9741">
        <v>0</v>
      </c>
      <c r="K9741">
        <v>0</v>
      </c>
      <c r="L9741">
        <v>0</v>
      </c>
      <c r="M9741">
        <v>0</v>
      </c>
      <c r="N9741">
        <v>0</v>
      </c>
      <c r="O9741">
        <v>0</v>
      </c>
      <c r="P9741">
        <v>0</v>
      </c>
      <c r="Q9741">
        <v>0</v>
      </c>
    </row>
    <row r="9742" spans="1:17" x14ac:dyDescent="0.25">
      <c r="A9742" t="s">
        <v>14845</v>
      </c>
      <c r="B9742" t="s">
        <v>74</v>
      </c>
      <c r="C9742" t="s">
        <v>123</v>
      </c>
      <c r="D9742" t="s">
        <v>12971</v>
      </c>
      <c r="E9742" t="s">
        <v>563</v>
      </c>
      <c r="F9742" t="s">
        <v>525</v>
      </c>
      <c r="G9742">
        <v>2</v>
      </c>
      <c r="H9742">
        <v>0</v>
      </c>
      <c r="I9742">
        <v>0</v>
      </c>
      <c r="J9742">
        <v>0</v>
      </c>
      <c r="K9742">
        <v>0</v>
      </c>
      <c r="L9742">
        <v>0</v>
      </c>
      <c r="M9742">
        <v>0</v>
      </c>
      <c r="N9742">
        <v>0</v>
      </c>
      <c r="O9742">
        <v>0</v>
      </c>
      <c r="P9742">
        <v>0</v>
      </c>
      <c r="Q9742">
        <v>0</v>
      </c>
    </row>
    <row r="9743" spans="1:17" x14ac:dyDescent="0.25">
      <c r="A9743" t="s">
        <v>27215</v>
      </c>
      <c r="B9743" t="s">
        <v>74</v>
      </c>
      <c r="C9743" t="s">
        <v>123</v>
      </c>
      <c r="D9743" t="s">
        <v>12971</v>
      </c>
      <c r="E9743" t="s">
        <v>21471</v>
      </c>
      <c r="F9743" t="s">
        <v>525</v>
      </c>
      <c r="G9743">
        <v>3</v>
      </c>
      <c r="H9743">
        <v>0</v>
      </c>
      <c r="I9743">
        <v>0</v>
      </c>
      <c r="J9743">
        <v>0</v>
      </c>
      <c r="K9743">
        <v>0</v>
      </c>
      <c r="L9743">
        <v>0</v>
      </c>
      <c r="M9743">
        <v>0</v>
      </c>
      <c r="N9743">
        <v>0</v>
      </c>
      <c r="O9743">
        <v>0</v>
      </c>
      <c r="P9743">
        <v>0</v>
      </c>
      <c r="Q9743">
        <v>0</v>
      </c>
    </row>
    <row r="9744" spans="1:17" x14ac:dyDescent="0.25">
      <c r="A9744" t="s">
        <v>13347</v>
      </c>
      <c r="B9744" t="s">
        <v>74</v>
      </c>
      <c r="C9744" t="s">
        <v>124</v>
      </c>
      <c r="D9744" t="s">
        <v>529</v>
      </c>
      <c r="E9744" t="s">
        <v>563</v>
      </c>
      <c r="F9744" t="s">
        <v>525</v>
      </c>
      <c r="G9744">
        <v>2</v>
      </c>
      <c r="H9744">
        <v>0</v>
      </c>
      <c r="I9744">
        <v>0</v>
      </c>
      <c r="J9744">
        <v>0</v>
      </c>
      <c r="K9744">
        <v>0</v>
      </c>
      <c r="L9744">
        <v>0</v>
      </c>
      <c r="M9744">
        <v>0</v>
      </c>
      <c r="N9744">
        <v>0</v>
      </c>
      <c r="O9744">
        <v>0</v>
      </c>
      <c r="P9744">
        <v>0</v>
      </c>
      <c r="Q9744">
        <v>0</v>
      </c>
    </row>
    <row r="9745" spans="1:17" x14ac:dyDescent="0.25">
      <c r="A9745" t="s">
        <v>27216</v>
      </c>
      <c r="B9745" t="s">
        <v>74</v>
      </c>
      <c r="C9745" t="s">
        <v>124</v>
      </c>
      <c r="D9745" t="s">
        <v>529</v>
      </c>
      <c r="E9745" t="s">
        <v>21471</v>
      </c>
      <c r="F9745" t="s">
        <v>525</v>
      </c>
      <c r="G9745">
        <v>7</v>
      </c>
      <c r="H9745">
        <v>0</v>
      </c>
      <c r="I9745">
        <v>0</v>
      </c>
      <c r="J9745">
        <v>0</v>
      </c>
      <c r="K9745">
        <v>0</v>
      </c>
      <c r="L9745">
        <v>0</v>
      </c>
      <c r="M9745">
        <v>0</v>
      </c>
      <c r="N9745">
        <v>0</v>
      </c>
      <c r="O9745">
        <v>0</v>
      </c>
      <c r="P9745">
        <v>0</v>
      </c>
      <c r="Q9745">
        <v>0</v>
      </c>
    </row>
    <row r="9746" spans="1:17" x14ac:dyDescent="0.25">
      <c r="A9746" t="s">
        <v>13348</v>
      </c>
      <c r="B9746" t="s">
        <v>74</v>
      </c>
      <c r="C9746" t="s">
        <v>124</v>
      </c>
      <c r="D9746" t="s">
        <v>526</v>
      </c>
      <c r="E9746" t="s">
        <v>563</v>
      </c>
      <c r="F9746" t="s">
        <v>396</v>
      </c>
      <c r="G9746">
        <v>0</v>
      </c>
      <c r="H9746">
        <v>61</v>
      </c>
      <c r="I9746">
        <v>14</v>
      </c>
      <c r="J9746">
        <v>41</v>
      </c>
      <c r="K9746">
        <v>5</v>
      </c>
      <c r="L9746">
        <v>1</v>
      </c>
      <c r="M9746">
        <v>0</v>
      </c>
      <c r="N9746">
        <v>0</v>
      </c>
      <c r="O9746">
        <v>0</v>
      </c>
      <c r="P9746">
        <v>0</v>
      </c>
      <c r="Q9746">
        <v>0</v>
      </c>
    </row>
    <row r="9747" spans="1:17" x14ac:dyDescent="0.25">
      <c r="A9747" t="s">
        <v>13349</v>
      </c>
      <c r="B9747" t="s">
        <v>74</v>
      </c>
      <c r="C9747" t="s">
        <v>124</v>
      </c>
      <c r="D9747" t="s">
        <v>526</v>
      </c>
      <c r="E9747" t="s">
        <v>563</v>
      </c>
      <c r="F9747" t="s">
        <v>4236</v>
      </c>
      <c r="G9747">
        <v>0</v>
      </c>
      <c r="H9747">
        <v>61</v>
      </c>
      <c r="I9747">
        <v>14</v>
      </c>
      <c r="J9747">
        <v>39</v>
      </c>
      <c r="K9747">
        <v>5</v>
      </c>
      <c r="L9747">
        <v>3</v>
      </c>
      <c r="M9747">
        <v>0</v>
      </c>
      <c r="N9747">
        <v>0</v>
      </c>
      <c r="O9747">
        <v>0</v>
      </c>
      <c r="P9747">
        <v>0</v>
      </c>
      <c r="Q9747">
        <v>0</v>
      </c>
    </row>
    <row r="9748" spans="1:17" x14ac:dyDescent="0.25">
      <c r="A9748" t="s">
        <v>13350</v>
      </c>
      <c r="B9748" t="s">
        <v>74</v>
      </c>
      <c r="C9748" t="s">
        <v>124</v>
      </c>
      <c r="D9748" t="s">
        <v>526</v>
      </c>
      <c r="E9748" t="s">
        <v>563</v>
      </c>
      <c r="F9748" t="s">
        <v>4238</v>
      </c>
      <c r="G9748">
        <v>0</v>
      </c>
      <c r="H9748">
        <v>0</v>
      </c>
      <c r="I9748">
        <v>0</v>
      </c>
      <c r="J9748">
        <v>0</v>
      </c>
      <c r="K9748">
        <v>0</v>
      </c>
      <c r="L9748">
        <v>0</v>
      </c>
      <c r="M9748">
        <v>61</v>
      </c>
      <c r="N9748">
        <v>0</v>
      </c>
      <c r="O9748">
        <v>0</v>
      </c>
      <c r="P9748">
        <v>0</v>
      </c>
      <c r="Q9748">
        <v>0</v>
      </c>
    </row>
    <row r="9749" spans="1:17" x14ac:dyDescent="0.25">
      <c r="A9749" t="s">
        <v>13351</v>
      </c>
      <c r="B9749" t="s">
        <v>74</v>
      </c>
      <c r="C9749" t="s">
        <v>124</v>
      </c>
      <c r="D9749" t="s">
        <v>526</v>
      </c>
      <c r="E9749" t="s">
        <v>563</v>
      </c>
      <c r="F9749" t="s">
        <v>397</v>
      </c>
      <c r="G9749">
        <v>0</v>
      </c>
      <c r="H9749">
        <v>61</v>
      </c>
      <c r="I9749">
        <v>14</v>
      </c>
      <c r="J9749">
        <v>39</v>
      </c>
      <c r="K9749">
        <v>5</v>
      </c>
      <c r="L9749">
        <v>3</v>
      </c>
      <c r="M9749">
        <v>0</v>
      </c>
      <c r="N9749">
        <v>0</v>
      </c>
      <c r="O9749">
        <v>0</v>
      </c>
      <c r="P9749">
        <v>0</v>
      </c>
      <c r="Q9749">
        <v>0</v>
      </c>
    </row>
    <row r="9750" spans="1:17" x14ac:dyDescent="0.25">
      <c r="A9750" t="s">
        <v>13352</v>
      </c>
      <c r="B9750" t="s">
        <v>74</v>
      </c>
      <c r="C9750" t="s">
        <v>124</v>
      </c>
      <c r="D9750" t="s">
        <v>526</v>
      </c>
      <c r="E9750" t="s">
        <v>563</v>
      </c>
      <c r="F9750" t="s">
        <v>398</v>
      </c>
      <c r="G9750">
        <v>0</v>
      </c>
      <c r="H9750">
        <v>61</v>
      </c>
      <c r="I9750">
        <v>14</v>
      </c>
      <c r="J9750">
        <v>39</v>
      </c>
      <c r="K9750">
        <v>5</v>
      </c>
      <c r="L9750">
        <v>3</v>
      </c>
      <c r="M9750">
        <v>0</v>
      </c>
      <c r="N9750">
        <v>0</v>
      </c>
      <c r="O9750">
        <v>0</v>
      </c>
      <c r="P9750">
        <v>0</v>
      </c>
      <c r="Q9750">
        <v>0</v>
      </c>
    </row>
    <row r="9751" spans="1:17" x14ac:dyDescent="0.25">
      <c r="A9751" t="s">
        <v>13353</v>
      </c>
      <c r="B9751" t="s">
        <v>74</v>
      </c>
      <c r="C9751" t="s">
        <v>124</v>
      </c>
      <c r="D9751" t="s">
        <v>526</v>
      </c>
      <c r="E9751" t="s">
        <v>563</v>
      </c>
      <c r="F9751" t="s">
        <v>4242</v>
      </c>
      <c r="G9751">
        <v>0</v>
      </c>
      <c r="H9751">
        <v>0</v>
      </c>
      <c r="I9751">
        <v>0</v>
      </c>
      <c r="J9751">
        <v>0</v>
      </c>
      <c r="K9751">
        <v>0</v>
      </c>
      <c r="L9751">
        <v>0</v>
      </c>
      <c r="M9751">
        <v>61</v>
      </c>
      <c r="N9751">
        <v>0</v>
      </c>
      <c r="O9751">
        <v>0</v>
      </c>
      <c r="P9751">
        <v>0</v>
      </c>
      <c r="Q9751">
        <v>0</v>
      </c>
    </row>
    <row r="9752" spans="1:17" x14ac:dyDescent="0.25">
      <c r="A9752" t="s">
        <v>13354</v>
      </c>
      <c r="B9752" t="s">
        <v>74</v>
      </c>
      <c r="C9752" t="s">
        <v>124</v>
      </c>
      <c r="D9752" t="s">
        <v>526</v>
      </c>
      <c r="E9752" t="s">
        <v>563</v>
      </c>
      <c r="F9752" t="s">
        <v>399</v>
      </c>
      <c r="G9752">
        <v>0</v>
      </c>
      <c r="H9752">
        <v>61</v>
      </c>
      <c r="I9752">
        <v>14</v>
      </c>
      <c r="J9752">
        <v>41</v>
      </c>
      <c r="K9752">
        <v>5</v>
      </c>
      <c r="L9752">
        <v>1</v>
      </c>
      <c r="M9752">
        <v>0</v>
      </c>
      <c r="N9752">
        <v>0</v>
      </c>
      <c r="O9752">
        <v>0</v>
      </c>
      <c r="P9752">
        <v>0</v>
      </c>
      <c r="Q9752">
        <v>0</v>
      </c>
    </row>
    <row r="9753" spans="1:17" x14ac:dyDescent="0.25">
      <c r="A9753" t="s">
        <v>13355</v>
      </c>
      <c r="B9753" t="s">
        <v>74</v>
      </c>
      <c r="C9753" t="s">
        <v>124</v>
      </c>
      <c r="D9753" t="s">
        <v>526</v>
      </c>
      <c r="E9753" t="s">
        <v>563</v>
      </c>
      <c r="F9753" t="s">
        <v>4245</v>
      </c>
      <c r="G9753">
        <v>0</v>
      </c>
      <c r="H9753">
        <v>0</v>
      </c>
      <c r="I9753">
        <v>0</v>
      </c>
      <c r="J9753">
        <v>0</v>
      </c>
      <c r="K9753">
        <v>0</v>
      </c>
      <c r="L9753">
        <v>0</v>
      </c>
      <c r="M9753">
        <v>61</v>
      </c>
      <c r="N9753">
        <v>0</v>
      </c>
      <c r="O9753">
        <v>0</v>
      </c>
      <c r="P9753">
        <v>0</v>
      </c>
      <c r="Q9753">
        <v>0</v>
      </c>
    </row>
    <row r="9754" spans="1:17" x14ac:dyDescent="0.25">
      <c r="A9754" t="s">
        <v>13356</v>
      </c>
      <c r="B9754" t="s">
        <v>74</v>
      </c>
      <c r="C9754" t="s">
        <v>124</v>
      </c>
      <c r="D9754" t="s">
        <v>526</v>
      </c>
      <c r="E9754" t="s">
        <v>563</v>
      </c>
      <c r="F9754" t="s">
        <v>394</v>
      </c>
      <c r="G9754">
        <v>0</v>
      </c>
      <c r="H9754">
        <v>0</v>
      </c>
      <c r="I9754">
        <v>0</v>
      </c>
      <c r="J9754">
        <v>0</v>
      </c>
      <c r="K9754">
        <v>0</v>
      </c>
      <c r="L9754">
        <v>0</v>
      </c>
      <c r="M9754">
        <v>0</v>
      </c>
      <c r="N9754">
        <v>38</v>
      </c>
      <c r="O9754">
        <v>35</v>
      </c>
      <c r="P9754">
        <v>3</v>
      </c>
      <c r="Q9754">
        <v>0</v>
      </c>
    </row>
    <row r="9755" spans="1:17" x14ac:dyDescent="0.25">
      <c r="A9755" t="s">
        <v>13357</v>
      </c>
      <c r="B9755" t="s">
        <v>74</v>
      </c>
      <c r="C9755" t="s">
        <v>124</v>
      </c>
      <c r="D9755" t="s">
        <v>526</v>
      </c>
      <c r="E9755" t="s">
        <v>563</v>
      </c>
      <c r="F9755" t="s">
        <v>395</v>
      </c>
      <c r="G9755">
        <v>0</v>
      </c>
      <c r="H9755">
        <v>0</v>
      </c>
      <c r="I9755">
        <v>0</v>
      </c>
      <c r="J9755">
        <v>0</v>
      </c>
      <c r="K9755">
        <v>0</v>
      </c>
      <c r="L9755">
        <v>0</v>
      </c>
      <c r="M9755">
        <v>0</v>
      </c>
      <c r="N9755">
        <v>30</v>
      </c>
      <c r="O9755">
        <v>27</v>
      </c>
      <c r="P9755">
        <v>3</v>
      </c>
      <c r="Q9755">
        <v>0</v>
      </c>
    </row>
    <row r="9756" spans="1:17" x14ac:dyDescent="0.25">
      <c r="A9756" t="s">
        <v>13358</v>
      </c>
      <c r="B9756" t="s">
        <v>74</v>
      </c>
      <c r="C9756" t="s">
        <v>124</v>
      </c>
      <c r="D9756" t="s">
        <v>526</v>
      </c>
      <c r="E9756" t="s">
        <v>563</v>
      </c>
      <c r="F9756" t="s">
        <v>525</v>
      </c>
      <c r="G9756">
        <v>61</v>
      </c>
      <c r="H9756">
        <v>0</v>
      </c>
      <c r="I9756">
        <v>0</v>
      </c>
      <c r="J9756">
        <v>0</v>
      </c>
      <c r="K9756">
        <v>0</v>
      </c>
      <c r="L9756">
        <v>0</v>
      </c>
      <c r="M9756">
        <v>0</v>
      </c>
      <c r="N9756">
        <v>0</v>
      </c>
      <c r="O9756">
        <v>0</v>
      </c>
      <c r="P9756">
        <v>0</v>
      </c>
      <c r="Q9756">
        <v>0</v>
      </c>
    </row>
    <row r="9757" spans="1:17" x14ac:dyDescent="0.25">
      <c r="A9757" t="s">
        <v>27217</v>
      </c>
      <c r="B9757" t="s">
        <v>74</v>
      </c>
      <c r="C9757" t="s">
        <v>124</v>
      </c>
      <c r="D9757" t="s">
        <v>526</v>
      </c>
      <c r="E9757" t="s">
        <v>21471</v>
      </c>
      <c r="F9757" t="s">
        <v>396</v>
      </c>
      <c r="G9757">
        <v>0</v>
      </c>
      <c r="H9757">
        <v>91</v>
      </c>
      <c r="I9757">
        <v>12</v>
      </c>
      <c r="J9757">
        <v>61</v>
      </c>
      <c r="K9757">
        <v>16</v>
      </c>
      <c r="L9757">
        <v>2</v>
      </c>
      <c r="M9757">
        <v>0</v>
      </c>
      <c r="N9757">
        <v>0</v>
      </c>
      <c r="O9757">
        <v>0</v>
      </c>
      <c r="P9757">
        <v>0</v>
      </c>
      <c r="Q9757">
        <v>0</v>
      </c>
    </row>
    <row r="9758" spans="1:17" x14ac:dyDescent="0.25">
      <c r="A9758" t="s">
        <v>17921</v>
      </c>
      <c r="B9758" t="s">
        <v>74</v>
      </c>
      <c r="C9758" t="s">
        <v>187</v>
      </c>
      <c r="D9758" t="s">
        <v>526</v>
      </c>
      <c r="E9758" t="s">
        <v>563</v>
      </c>
      <c r="F9758" t="s">
        <v>4236</v>
      </c>
      <c r="G9758">
        <v>0</v>
      </c>
      <c r="H9758">
        <v>5</v>
      </c>
      <c r="I9758">
        <v>0</v>
      </c>
      <c r="J9758">
        <v>5</v>
      </c>
      <c r="K9758">
        <v>0</v>
      </c>
      <c r="L9758">
        <v>0</v>
      </c>
      <c r="M9758">
        <v>0</v>
      </c>
      <c r="N9758">
        <v>0</v>
      </c>
      <c r="O9758">
        <v>0</v>
      </c>
      <c r="P9758">
        <v>0</v>
      </c>
      <c r="Q9758">
        <v>0</v>
      </c>
    </row>
    <row r="9759" spans="1:17" x14ac:dyDescent="0.25">
      <c r="A9759" t="s">
        <v>17922</v>
      </c>
      <c r="B9759" t="s">
        <v>74</v>
      </c>
      <c r="C9759" t="s">
        <v>187</v>
      </c>
      <c r="D9759" t="s">
        <v>526</v>
      </c>
      <c r="E9759" t="s">
        <v>563</v>
      </c>
      <c r="F9759" t="s">
        <v>4238</v>
      </c>
      <c r="G9759">
        <v>0</v>
      </c>
      <c r="H9759">
        <v>0</v>
      </c>
      <c r="I9759">
        <v>0</v>
      </c>
      <c r="J9759">
        <v>0</v>
      </c>
      <c r="K9759">
        <v>0</v>
      </c>
      <c r="L9759">
        <v>0</v>
      </c>
      <c r="M9759">
        <v>5</v>
      </c>
      <c r="N9759">
        <v>0</v>
      </c>
      <c r="O9759">
        <v>0</v>
      </c>
      <c r="P9759">
        <v>0</v>
      </c>
      <c r="Q9759">
        <v>0</v>
      </c>
    </row>
    <row r="9760" spans="1:17" x14ac:dyDescent="0.25">
      <c r="A9760" t="s">
        <v>17923</v>
      </c>
      <c r="B9760" t="s">
        <v>74</v>
      </c>
      <c r="C9760" t="s">
        <v>187</v>
      </c>
      <c r="D9760" t="s">
        <v>526</v>
      </c>
      <c r="E9760" t="s">
        <v>563</v>
      </c>
      <c r="F9760" t="s">
        <v>397</v>
      </c>
      <c r="G9760">
        <v>0</v>
      </c>
      <c r="H9760">
        <v>5</v>
      </c>
      <c r="I9760">
        <v>0</v>
      </c>
      <c r="J9760">
        <v>5</v>
      </c>
      <c r="K9760">
        <v>0</v>
      </c>
      <c r="L9760">
        <v>0</v>
      </c>
      <c r="M9760">
        <v>0</v>
      </c>
      <c r="N9760">
        <v>0</v>
      </c>
      <c r="O9760">
        <v>0</v>
      </c>
      <c r="P9760">
        <v>0</v>
      </c>
      <c r="Q9760">
        <v>0</v>
      </c>
    </row>
    <row r="9761" spans="1:17" x14ac:dyDescent="0.25">
      <c r="A9761" t="s">
        <v>17924</v>
      </c>
      <c r="B9761" t="s">
        <v>74</v>
      </c>
      <c r="C9761" t="s">
        <v>187</v>
      </c>
      <c r="D9761" t="s">
        <v>526</v>
      </c>
      <c r="E9761" t="s">
        <v>563</v>
      </c>
      <c r="F9761" t="s">
        <v>398</v>
      </c>
      <c r="G9761">
        <v>0</v>
      </c>
      <c r="H9761">
        <v>5</v>
      </c>
      <c r="I9761">
        <v>0</v>
      </c>
      <c r="J9761">
        <v>5</v>
      </c>
      <c r="K9761">
        <v>0</v>
      </c>
      <c r="L9761">
        <v>0</v>
      </c>
      <c r="M9761">
        <v>0</v>
      </c>
      <c r="N9761">
        <v>0</v>
      </c>
      <c r="O9761">
        <v>0</v>
      </c>
      <c r="P9761">
        <v>0</v>
      </c>
      <c r="Q9761">
        <v>0</v>
      </c>
    </row>
    <row r="9762" spans="1:17" x14ac:dyDescent="0.25">
      <c r="A9762" t="s">
        <v>17925</v>
      </c>
      <c r="B9762" t="s">
        <v>74</v>
      </c>
      <c r="C9762" t="s">
        <v>187</v>
      </c>
      <c r="D9762" t="s">
        <v>526</v>
      </c>
      <c r="E9762" t="s">
        <v>563</v>
      </c>
      <c r="F9762" t="s">
        <v>4242</v>
      </c>
      <c r="G9762">
        <v>0</v>
      </c>
      <c r="H9762">
        <v>0</v>
      </c>
      <c r="I9762">
        <v>0</v>
      </c>
      <c r="J9762">
        <v>0</v>
      </c>
      <c r="K9762">
        <v>0</v>
      </c>
      <c r="L9762">
        <v>0</v>
      </c>
      <c r="M9762">
        <v>5</v>
      </c>
      <c r="N9762">
        <v>0</v>
      </c>
      <c r="O9762">
        <v>0</v>
      </c>
      <c r="P9762">
        <v>0</v>
      </c>
      <c r="Q9762">
        <v>0</v>
      </c>
    </row>
    <row r="9763" spans="1:17" x14ac:dyDescent="0.25">
      <c r="A9763" t="s">
        <v>17926</v>
      </c>
      <c r="B9763" t="s">
        <v>74</v>
      </c>
      <c r="C9763" t="s">
        <v>187</v>
      </c>
      <c r="D9763" t="s">
        <v>526</v>
      </c>
      <c r="E9763" t="s">
        <v>563</v>
      </c>
      <c r="F9763" t="s">
        <v>399</v>
      </c>
      <c r="G9763">
        <v>0</v>
      </c>
      <c r="H9763">
        <v>5</v>
      </c>
      <c r="I9763">
        <v>0</v>
      </c>
      <c r="J9763">
        <v>5</v>
      </c>
      <c r="K9763">
        <v>0</v>
      </c>
      <c r="L9763">
        <v>0</v>
      </c>
      <c r="M9763">
        <v>0</v>
      </c>
      <c r="N9763">
        <v>0</v>
      </c>
      <c r="O9763">
        <v>0</v>
      </c>
      <c r="P9763">
        <v>0</v>
      </c>
      <c r="Q9763">
        <v>0</v>
      </c>
    </row>
    <row r="9764" spans="1:17" x14ac:dyDescent="0.25">
      <c r="A9764" t="s">
        <v>17927</v>
      </c>
      <c r="B9764" t="s">
        <v>74</v>
      </c>
      <c r="C9764" t="s">
        <v>187</v>
      </c>
      <c r="D9764" t="s">
        <v>526</v>
      </c>
      <c r="E9764" t="s">
        <v>563</v>
      </c>
      <c r="F9764" t="s">
        <v>4245</v>
      </c>
      <c r="G9764">
        <v>0</v>
      </c>
      <c r="H9764">
        <v>0</v>
      </c>
      <c r="I9764">
        <v>0</v>
      </c>
      <c r="J9764">
        <v>0</v>
      </c>
      <c r="K9764">
        <v>0</v>
      </c>
      <c r="L9764">
        <v>0</v>
      </c>
      <c r="M9764">
        <v>5</v>
      </c>
      <c r="N9764">
        <v>0</v>
      </c>
      <c r="O9764">
        <v>0</v>
      </c>
      <c r="P9764">
        <v>0</v>
      </c>
      <c r="Q9764">
        <v>0</v>
      </c>
    </row>
    <row r="9765" spans="1:17" x14ac:dyDescent="0.25">
      <c r="A9765" t="s">
        <v>17928</v>
      </c>
      <c r="B9765" t="s">
        <v>74</v>
      </c>
      <c r="C9765" t="s">
        <v>187</v>
      </c>
      <c r="D9765" t="s">
        <v>526</v>
      </c>
      <c r="E9765" t="s">
        <v>563</v>
      </c>
      <c r="F9765" t="s">
        <v>394</v>
      </c>
      <c r="G9765">
        <v>0</v>
      </c>
      <c r="H9765">
        <v>0</v>
      </c>
      <c r="I9765">
        <v>0</v>
      </c>
      <c r="J9765">
        <v>0</v>
      </c>
      <c r="K9765">
        <v>0</v>
      </c>
      <c r="L9765">
        <v>0</v>
      </c>
      <c r="M9765">
        <v>0</v>
      </c>
      <c r="N9765">
        <v>3</v>
      </c>
      <c r="O9765">
        <v>3</v>
      </c>
      <c r="P9765">
        <v>0</v>
      </c>
      <c r="Q9765">
        <v>0</v>
      </c>
    </row>
    <row r="9766" spans="1:17" x14ac:dyDescent="0.25">
      <c r="A9766" t="s">
        <v>17929</v>
      </c>
      <c r="B9766" t="s">
        <v>74</v>
      </c>
      <c r="C9766" t="s">
        <v>187</v>
      </c>
      <c r="D9766" t="s">
        <v>526</v>
      </c>
      <c r="E9766" t="s">
        <v>563</v>
      </c>
      <c r="F9766" t="s">
        <v>395</v>
      </c>
      <c r="G9766">
        <v>0</v>
      </c>
      <c r="H9766">
        <v>0</v>
      </c>
      <c r="I9766">
        <v>0</v>
      </c>
      <c r="J9766">
        <v>0</v>
      </c>
      <c r="K9766">
        <v>0</v>
      </c>
      <c r="L9766">
        <v>0</v>
      </c>
      <c r="M9766">
        <v>0</v>
      </c>
      <c r="N9766">
        <v>2</v>
      </c>
      <c r="O9766">
        <v>2</v>
      </c>
      <c r="P9766">
        <v>0</v>
      </c>
      <c r="Q9766">
        <v>0</v>
      </c>
    </row>
    <row r="9767" spans="1:17" x14ac:dyDescent="0.25">
      <c r="A9767" t="s">
        <v>17930</v>
      </c>
      <c r="B9767" t="s">
        <v>74</v>
      </c>
      <c r="C9767" t="s">
        <v>187</v>
      </c>
      <c r="D9767" t="s">
        <v>526</v>
      </c>
      <c r="E9767" t="s">
        <v>563</v>
      </c>
      <c r="F9767" t="s">
        <v>525</v>
      </c>
      <c r="G9767">
        <v>5</v>
      </c>
      <c r="H9767">
        <v>0</v>
      </c>
      <c r="I9767">
        <v>0</v>
      </c>
      <c r="J9767">
        <v>0</v>
      </c>
      <c r="K9767">
        <v>0</v>
      </c>
      <c r="L9767">
        <v>0</v>
      </c>
      <c r="M9767">
        <v>0</v>
      </c>
      <c r="N9767">
        <v>0</v>
      </c>
      <c r="O9767">
        <v>0</v>
      </c>
      <c r="P9767">
        <v>0</v>
      </c>
      <c r="Q9767">
        <v>0</v>
      </c>
    </row>
    <row r="9768" spans="1:17" x14ac:dyDescent="0.25">
      <c r="A9768" t="s">
        <v>27218</v>
      </c>
      <c r="B9768" t="s">
        <v>74</v>
      </c>
      <c r="C9768" t="s">
        <v>187</v>
      </c>
      <c r="D9768" t="s">
        <v>526</v>
      </c>
      <c r="E9768" t="s">
        <v>21471</v>
      </c>
      <c r="F9768" t="s">
        <v>396</v>
      </c>
      <c r="G9768">
        <v>0</v>
      </c>
      <c r="H9768">
        <v>10</v>
      </c>
      <c r="I9768">
        <v>0</v>
      </c>
      <c r="J9768">
        <v>6</v>
      </c>
      <c r="K9768">
        <v>2</v>
      </c>
      <c r="L9768">
        <v>2</v>
      </c>
      <c r="M9768">
        <v>0</v>
      </c>
      <c r="N9768">
        <v>0</v>
      </c>
      <c r="O9768">
        <v>0</v>
      </c>
      <c r="P9768">
        <v>0</v>
      </c>
      <c r="Q9768">
        <v>0</v>
      </c>
    </row>
    <row r="9769" spans="1:17" x14ac:dyDescent="0.25">
      <c r="A9769" t="s">
        <v>27219</v>
      </c>
      <c r="B9769" t="s">
        <v>74</v>
      </c>
      <c r="C9769" t="s">
        <v>187</v>
      </c>
      <c r="D9769" t="s">
        <v>526</v>
      </c>
      <c r="E9769" t="s">
        <v>21471</v>
      </c>
      <c r="F9769" t="s">
        <v>4236</v>
      </c>
      <c r="G9769">
        <v>0</v>
      </c>
      <c r="H9769">
        <v>10</v>
      </c>
      <c r="I9769">
        <v>0</v>
      </c>
      <c r="J9769">
        <v>6</v>
      </c>
      <c r="K9769">
        <v>1</v>
      </c>
      <c r="L9769">
        <v>3</v>
      </c>
      <c r="M9769">
        <v>0</v>
      </c>
      <c r="N9769">
        <v>0</v>
      </c>
      <c r="O9769">
        <v>0</v>
      </c>
      <c r="P9769">
        <v>0</v>
      </c>
      <c r="Q9769">
        <v>0</v>
      </c>
    </row>
    <row r="9770" spans="1:17" x14ac:dyDescent="0.25">
      <c r="A9770" t="s">
        <v>27220</v>
      </c>
      <c r="B9770" t="s">
        <v>74</v>
      </c>
      <c r="C9770" t="s">
        <v>187</v>
      </c>
      <c r="D9770" t="s">
        <v>526</v>
      </c>
      <c r="E9770" t="s">
        <v>21471</v>
      </c>
      <c r="F9770" t="s">
        <v>4238</v>
      </c>
      <c r="G9770">
        <v>0</v>
      </c>
      <c r="H9770">
        <v>0</v>
      </c>
      <c r="I9770">
        <v>0</v>
      </c>
      <c r="J9770">
        <v>0</v>
      </c>
      <c r="K9770">
        <v>0</v>
      </c>
      <c r="L9770">
        <v>0</v>
      </c>
      <c r="M9770">
        <v>10</v>
      </c>
      <c r="N9770">
        <v>0</v>
      </c>
      <c r="O9770">
        <v>0</v>
      </c>
      <c r="P9770">
        <v>0</v>
      </c>
      <c r="Q9770">
        <v>0</v>
      </c>
    </row>
    <row r="9771" spans="1:17" x14ac:dyDescent="0.25">
      <c r="A9771" t="s">
        <v>27221</v>
      </c>
      <c r="B9771" t="s">
        <v>74</v>
      </c>
      <c r="C9771" t="s">
        <v>187</v>
      </c>
      <c r="D9771" t="s">
        <v>526</v>
      </c>
      <c r="E9771" t="s">
        <v>21471</v>
      </c>
      <c r="F9771" t="s">
        <v>397</v>
      </c>
      <c r="G9771">
        <v>0</v>
      </c>
      <c r="H9771">
        <v>10</v>
      </c>
      <c r="I9771">
        <v>0</v>
      </c>
      <c r="J9771">
        <v>6</v>
      </c>
      <c r="K9771">
        <v>1</v>
      </c>
      <c r="L9771">
        <v>3</v>
      </c>
      <c r="M9771">
        <v>0</v>
      </c>
      <c r="N9771">
        <v>0</v>
      </c>
      <c r="O9771">
        <v>0</v>
      </c>
      <c r="P9771">
        <v>0</v>
      </c>
      <c r="Q9771">
        <v>0</v>
      </c>
    </row>
    <row r="9772" spans="1:17" x14ac:dyDescent="0.25">
      <c r="A9772" t="s">
        <v>27222</v>
      </c>
      <c r="B9772" t="s">
        <v>74</v>
      </c>
      <c r="C9772" t="s">
        <v>187</v>
      </c>
      <c r="D9772" t="s">
        <v>526</v>
      </c>
      <c r="E9772" t="s">
        <v>21471</v>
      </c>
      <c r="F9772" t="s">
        <v>398</v>
      </c>
      <c r="G9772">
        <v>0</v>
      </c>
      <c r="H9772">
        <v>10</v>
      </c>
      <c r="I9772">
        <v>0</v>
      </c>
      <c r="J9772">
        <v>6</v>
      </c>
      <c r="K9772">
        <v>1</v>
      </c>
      <c r="L9772">
        <v>3</v>
      </c>
      <c r="M9772">
        <v>0</v>
      </c>
      <c r="N9772">
        <v>0</v>
      </c>
      <c r="O9772">
        <v>0</v>
      </c>
      <c r="P9772">
        <v>0</v>
      </c>
      <c r="Q9772">
        <v>0</v>
      </c>
    </row>
    <row r="9773" spans="1:17" x14ac:dyDescent="0.25">
      <c r="A9773" t="s">
        <v>27223</v>
      </c>
      <c r="B9773" t="s">
        <v>74</v>
      </c>
      <c r="C9773" t="s">
        <v>187</v>
      </c>
      <c r="D9773" t="s">
        <v>526</v>
      </c>
      <c r="E9773" t="s">
        <v>21471</v>
      </c>
      <c r="F9773" t="s">
        <v>4242</v>
      </c>
      <c r="G9773">
        <v>0</v>
      </c>
      <c r="H9773">
        <v>0</v>
      </c>
      <c r="I9773">
        <v>0</v>
      </c>
      <c r="J9773">
        <v>0</v>
      </c>
      <c r="K9773">
        <v>0</v>
      </c>
      <c r="L9773">
        <v>0</v>
      </c>
      <c r="M9773">
        <v>10</v>
      </c>
      <c r="N9773">
        <v>0</v>
      </c>
      <c r="O9773">
        <v>0</v>
      </c>
      <c r="P9773">
        <v>0</v>
      </c>
      <c r="Q9773">
        <v>0</v>
      </c>
    </row>
    <row r="9774" spans="1:17" x14ac:dyDescent="0.25">
      <c r="A9774" t="s">
        <v>27224</v>
      </c>
      <c r="B9774" t="s">
        <v>74</v>
      </c>
      <c r="C9774" t="s">
        <v>187</v>
      </c>
      <c r="D9774" t="s">
        <v>526</v>
      </c>
      <c r="E9774" t="s">
        <v>21471</v>
      </c>
      <c r="F9774" t="s">
        <v>399</v>
      </c>
      <c r="G9774">
        <v>0</v>
      </c>
      <c r="H9774">
        <v>10</v>
      </c>
      <c r="I9774">
        <v>0</v>
      </c>
      <c r="J9774">
        <v>6</v>
      </c>
      <c r="K9774">
        <v>3</v>
      </c>
      <c r="L9774">
        <v>1</v>
      </c>
      <c r="M9774">
        <v>0</v>
      </c>
      <c r="N9774">
        <v>0</v>
      </c>
      <c r="O9774">
        <v>0</v>
      </c>
      <c r="P9774">
        <v>0</v>
      </c>
      <c r="Q9774">
        <v>0</v>
      </c>
    </row>
    <row r="9775" spans="1:17" x14ac:dyDescent="0.25">
      <c r="A9775" t="s">
        <v>27624</v>
      </c>
      <c r="B9775" t="s">
        <v>74</v>
      </c>
      <c r="C9775" t="s">
        <v>187</v>
      </c>
      <c r="D9775" t="s">
        <v>526</v>
      </c>
      <c r="E9775" t="s">
        <v>21471</v>
      </c>
      <c r="F9775" t="s">
        <v>4245</v>
      </c>
      <c r="G9775">
        <v>0</v>
      </c>
      <c r="H9775">
        <v>0</v>
      </c>
      <c r="I9775">
        <v>0</v>
      </c>
      <c r="J9775">
        <v>0</v>
      </c>
      <c r="K9775">
        <v>0</v>
      </c>
      <c r="L9775">
        <v>0</v>
      </c>
      <c r="M9775">
        <v>10</v>
      </c>
      <c r="N9775">
        <v>0</v>
      </c>
      <c r="O9775">
        <v>0</v>
      </c>
      <c r="P9775">
        <v>0</v>
      </c>
      <c r="Q9775">
        <v>0</v>
      </c>
    </row>
    <row r="9776" spans="1:17" x14ac:dyDescent="0.25">
      <c r="A9776" t="s">
        <v>27625</v>
      </c>
      <c r="B9776" t="s">
        <v>74</v>
      </c>
      <c r="C9776" t="s">
        <v>187</v>
      </c>
      <c r="D9776" t="s">
        <v>526</v>
      </c>
      <c r="E9776" t="s">
        <v>21471</v>
      </c>
      <c r="F9776" t="s">
        <v>394</v>
      </c>
      <c r="G9776">
        <v>0</v>
      </c>
      <c r="H9776">
        <v>0</v>
      </c>
      <c r="I9776">
        <v>0</v>
      </c>
      <c r="J9776">
        <v>0</v>
      </c>
      <c r="K9776">
        <v>0</v>
      </c>
      <c r="L9776">
        <v>0</v>
      </c>
      <c r="M9776">
        <v>0</v>
      </c>
      <c r="N9776">
        <v>7</v>
      </c>
      <c r="O9776">
        <v>5</v>
      </c>
      <c r="P9776">
        <v>1</v>
      </c>
      <c r="Q9776">
        <v>1</v>
      </c>
    </row>
    <row r="9777" spans="1:17" x14ac:dyDescent="0.25">
      <c r="A9777" t="s">
        <v>25855</v>
      </c>
      <c r="B9777" t="s">
        <v>74</v>
      </c>
      <c r="C9777" t="s">
        <v>208</v>
      </c>
      <c r="D9777" t="s">
        <v>526</v>
      </c>
      <c r="E9777" t="s">
        <v>21471</v>
      </c>
      <c r="F9777" t="s">
        <v>397</v>
      </c>
      <c r="G9777">
        <v>0</v>
      </c>
      <c r="H9777">
        <v>12</v>
      </c>
      <c r="I9777">
        <v>0</v>
      </c>
      <c r="J9777">
        <v>10</v>
      </c>
      <c r="K9777">
        <v>2</v>
      </c>
      <c r="L9777">
        <v>0</v>
      </c>
      <c r="M9777">
        <v>0</v>
      </c>
      <c r="N9777">
        <v>0</v>
      </c>
      <c r="O9777">
        <v>0</v>
      </c>
      <c r="P9777">
        <v>0</v>
      </c>
      <c r="Q9777">
        <v>0</v>
      </c>
    </row>
    <row r="9778" spans="1:17" x14ac:dyDescent="0.25">
      <c r="A9778" t="s">
        <v>25856</v>
      </c>
      <c r="B9778" t="s">
        <v>74</v>
      </c>
      <c r="C9778" t="s">
        <v>208</v>
      </c>
      <c r="D9778" t="s">
        <v>526</v>
      </c>
      <c r="E9778" t="s">
        <v>21471</v>
      </c>
      <c r="F9778" t="s">
        <v>398</v>
      </c>
      <c r="G9778">
        <v>0</v>
      </c>
      <c r="H9778">
        <v>12</v>
      </c>
      <c r="I9778">
        <v>0</v>
      </c>
      <c r="J9778">
        <v>10</v>
      </c>
      <c r="K9778">
        <v>2</v>
      </c>
      <c r="L9778">
        <v>0</v>
      </c>
      <c r="M9778">
        <v>0</v>
      </c>
      <c r="N9778">
        <v>0</v>
      </c>
      <c r="O9778">
        <v>0</v>
      </c>
      <c r="P9778">
        <v>0</v>
      </c>
      <c r="Q9778">
        <v>0</v>
      </c>
    </row>
    <row r="9779" spans="1:17" x14ac:dyDescent="0.25">
      <c r="A9779" t="s">
        <v>25857</v>
      </c>
      <c r="B9779" t="s">
        <v>74</v>
      </c>
      <c r="C9779" t="s">
        <v>208</v>
      </c>
      <c r="D9779" t="s">
        <v>526</v>
      </c>
      <c r="E9779" t="s">
        <v>21471</v>
      </c>
      <c r="F9779" t="s">
        <v>4242</v>
      </c>
      <c r="G9779">
        <v>0</v>
      </c>
      <c r="H9779">
        <v>0</v>
      </c>
      <c r="I9779">
        <v>0</v>
      </c>
      <c r="J9779">
        <v>0</v>
      </c>
      <c r="K9779">
        <v>0</v>
      </c>
      <c r="L9779">
        <v>0</v>
      </c>
      <c r="M9779">
        <v>12</v>
      </c>
      <c r="N9779">
        <v>0</v>
      </c>
      <c r="O9779">
        <v>0</v>
      </c>
      <c r="P9779">
        <v>0</v>
      </c>
      <c r="Q9779">
        <v>0</v>
      </c>
    </row>
    <row r="9780" spans="1:17" x14ac:dyDescent="0.25">
      <c r="A9780" t="s">
        <v>25858</v>
      </c>
      <c r="B9780" t="s">
        <v>74</v>
      </c>
      <c r="C9780" t="s">
        <v>208</v>
      </c>
      <c r="D9780" t="s">
        <v>526</v>
      </c>
      <c r="E9780" t="s">
        <v>21471</v>
      </c>
      <c r="F9780" t="s">
        <v>399</v>
      </c>
      <c r="G9780">
        <v>0</v>
      </c>
      <c r="H9780">
        <v>12</v>
      </c>
      <c r="I9780">
        <v>0</v>
      </c>
      <c r="J9780">
        <v>11</v>
      </c>
      <c r="K9780">
        <v>1</v>
      </c>
      <c r="L9780">
        <v>0</v>
      </c>
      <c r="M9780">
        <v>0</v>
      </c>
      <c r="N9780">
        <v>0</v>
      </c>
      <c r="O9780">
        <v>0</v>
      </c>
      <c r="P9780">
        <v>0</v>
      </c>
      <c r="Q9780">
        <v>0</v>
      </c>
    </row>
    <row r="9781" spans="1:17" x14ac:dyDescent="0.25">
      <c r="A9781" t="s">
        <v>25859</v>
      </c>
      <c r="B9781" t="s">
        <v>74</v>
      </c>
      <c r="C9781" t="s">
        <v>208</v>
      </c>
      <c r="D9781" t="s">
        <v>526</v>
      </c>
      <c r="E9781" t="s">
        <v>21471</v>
      </c>
      <c r="F9781" t="s">
        <v>4245</v>
      </c>
      <c r="G9781">
        <v>0</v>
      </c>
      <c r="H9781">
        <v>0</v>
      </c>
      <c r="I9781">
        <v>0</v>
      </c>
      <c r="J9781">
        <v>0</v>
      </c>
      <c r="K9781">
        <v>0</v>
      </c>
      <c r="L9781">
        <v>0</v>
      </c>
      <c r="M9781">
        <v>12</v>
      </c>
      <c r="N9781">
        <v>0</v>
      </c>
      <c r="O9781">
        <v>0</v>
      </c>
      <c r="P9781">
        <v>0</v>
      </c>
      <c r="Q9781">
        <v>0</v>
      </c>
    </row>
    <row r="9782" spans="1:17" x14ac:dyDescent="0.25">
      <c r="A9782" t="s">
        <v>25860</v>
      </c>
      <c r="B9782" t="s">
        <v>74</v>
      </c>
      <c r="C9782" t="s">
        <v>208</v>
      </c>
      <c r="D9782" t="s">
        <v>526</v>
      </c>
      <c r="E9782" t="s">
        <v>21471</v>
      </c>
      <c r="F9782" t="s">
        <v>394</v>
      </c>
      <c r="G9782">
        <v>0</v>
      </c>
      <c r="H9782">
        <v>0</v>
      </c>
      <c r="I9782">
        <v>0</v>
      </c>
      <c r="J9782">
        <v>0</v>
      </c>
      <c r="K9782">
        <v>0</v>
      </c>
      <c r="L9782">
        <v>0</v>
      </c>
      <c r="M9782">
        <v>0</v>
      </c>
      <c r="N9782">
        <v>7</v>
      </c>
      <c r="O9782">
        <v>7</v>
      </c>
      <c r="P9782">
        <v>0</v>
      </c>
      <c r="Q9782">
        <v>0</v>
      </c>
    </row>
    <row r="9783" spans="1:17" x14ac:dyDescent="0.25">
      <c r="A9783" t="s">
        <v>25861</v>
      </c>
      <c r="B9783" t="s">
        <v>74</v>
      </c>
      <c r="C9783" t="s">
        <v>208</v>
      </c>
      <c r="D9783" t="s">
        <v>526</v>
      </c>
      <c r="E9783" t="s">
        <v>21471</v>
      </c>
      <c r="F9783" t="s">
        <v>395</v>
      </c>
      <c r="G9783">
        <v>0</v>
      </c>
      <c r="H9783">
        <v>0</v>
      </c>
      <c r="I9783">
        <v>0</v>
      </c>
      <c r="J9783">
        <v>0</v>
      </c>
      <c r="K9783">
        <v>0</v>
      </c>
      <c r="L9783">
        <v>0</v>
      </c>
      <c r="M9783">
        <v>0</v>
      </c>
      <c r="N9783">
        <v>4</v>
      </c>
      <c r="O9783">
        <v>4</v>
      </c>
      <c r="P9783">
        <v>0</v>
      </c>
      <c r="Q9783">
        <v>0</v>
      </c>
    </row>
    <row r="9784" spans="1:17" x14ac:dyDescent="0.25">
      <c r="A9784" t="s">
        <v>25862</v>
      </c>
      <c r="B9784" t="s">
        <v>74</v>
      </c>
      <c r="C9784" t="s">
        <v>208</v>
      </c>
      <c r="D9784" t="s">
        <v>526</v>
      </c>
      <c r="E9784" t="s">
        <v>21471</v>
      </c>
      <c r="F9784" t="s">
        <v>525</v>
      </c>
      <c r="G9784">
        <v>12</v>
      </c>
      <c r="H9784">
        <v>0</v>
      </c>
      <c r="I9784">
        <v>0</v>
      </c>
      <c r="J9784">
        <v>0</v>
      </c>
      <c r="K9784">
        <v>0</v>
      </c>
      <c r="L9784">
        <v>0</v>
      </c>
      <c r="M9784">
        <v>0</v>
      </c>
      <c r="N9784">
        <v>0</v>
      </c>
      <c r="O9784">
        <v>0</v>
      </c>
      <c r="P9784">
        <v>0</v>
      </c>
      <c r="Q9784">
        <v>0</v>
      </c>
    </row>
    <row r="9785" spans="1:17" x14ac:dyDescent="0.25">
      <c r="A9785" t="s">
        <v>18870</v>
      </c>
      <c r="B9785" t="s">
        <v>74</v>
      </c>
      <c r="C9785" t="s">
        <v>208</v>
      </c>
      <c r="D9785" t="s">
        <v>12971</v>
      </c>
      <c r="E9785" t="s">
        <v>563</v>
      </c>
      <c r="F9785" t="s">
        <v>525</v>
      </c>
      <c r="G9785">
        <v>3</v>
      </c>
      <c r="H9785">
        <v>0</v>
      </c>
      <c r="I9785">
        <v>0</v>
      </c>
      <c r="J9785">
        <v>0</v>
      </c>
      <c r="K9785">
        <v>0</v>
      </c>
      <c r="L9785">
        <v>0</v>
      </c>
      <c r="M9785">
        <v>0</v>
      </c>
      <c r="N9785">
        <v>0</v>
      </c>
      <c r="O9785">
        <v>0</v>
      </c>
      <c r="P9785">
        <v>0</v>
      </c>
      <c r="Q9785">
        <v>0</v>
      </c>
    </row>
    <row r="9786" spans="1:17" x14ac:dyDescent="0.25">
      <c r="A9786" t="s">
        <v>25863</v>
      </c>
      <c r="B9786" t="s">
        <v>74</v>
      </c>
      <c r="C9786" t="s">
        <v>208</v>
      </c>
      <c r="D9786" t="s">
        <v>12971</v>
      </c>
      <c r="E9786" t="s">
        <v>21471</v>
      </c>
      <c r="F9786" t="s">
        <v>525</v>
      </c>
      <c r="G9786">
        <v>4</v>
      </c>
      <c r="H9786">
        <v>0</v>
      </c>
      <c r="I9786">
        <v>0</v>
      </c>
      <c r="J9786">
        <v>0</v>
      </c>
      <c r="K9786">
        <v>0</v>
      </c>
      <c r="L9786">
        <v>0</v>
      </c>
      <c r="M9786">
        <v>0</v>
      </c>
      <c r="N9786">
        <v>0</v>
      </c>
      <c r="O9786">
        <v>0</v>
      </c>
      <c r="P9786">
        <v>0</v>
      </c>
      <c r="Q9786">
        <v>0</v>
      </c>
    </row>
    <row r="9787" spans="1:17" x14ac:dyDescent="0.25">
      <c r="A9787" t="s">
        <v>25864</v>
      </c>
      <c r="B9787" t="s">
        <v>74</v>
      </c>
      <c r="C9787" t="s">
        <v>209</v>
      </c>
      <c r="D9787" t="s">
        <v>529</v>
      </c>
      <c r="E9787" t="s">
        <v>21471</v>
      </c>
      <c r="F9787" t="s">
        <v>525</v>
      </c>
      <c r="G9787">
        <v>3</v>
      </c>
      <c r="H9787">
        <v>0</v>
      </c>
      <c r="I9787">
        <v>0</v>
      </c>
      <c r="J9787">
        <v>0</v>
      </c>
      <c r="K9787">
        <v>0</v>
      </c>
      <c r="L9787">
        <v>0</v>
      </c>
      <c r="M9787">
        <v>0</v>
      </c>
      <c r="N9787">
        <v>0</v>
      </c>
      <c r="O9787">
        <v>0</v>
      </c>
      <c r="P9787">
        <v>0</v>
      </c>
      <c r="Q9787">
        <v>0</v>
      </c>
    </row>
    <row r="9788" spans="1:17" x14ac:dyDescent="0.25">
      <c r="A9788" t="s">
        <v>18871</v>
      </c>
      <c r="B9788" t="s">
        <v>74</v>
      </c>
      <c r="C9788" t="s">
        <v>209</v>
      </c>
      <c r="D9788" t="s">
        <v>526</v>
      </c>
      <c r="E9788" t="s">
        <v>563</v>
      </c>
      <c r="F9788" t="s">
        <v>396</v>
      </c>
      <c r="G9788">
        <v>0</v>
      </c>
      <c r="H9788">
        <v>7</v>
      </c>
      <c r="I9788">
        <v>0</v>
      </c>
      <c r="J9788">
        <v>6</v>
      </c>
      <c r="K9788">
        <v>0</v>
      </c>
      <c r="L9788">
        <v>1</v>
      </c>
      <c r="M9788">
        <v>0</v>
      </c>
      <c r="N9788">
        <v>0</v>
      </c>
      <c r="O9788">
        <v>0</v>
      </c>
      <c r="P9788">
        <v>0</v>
      </c>
      <c r="Q9788">
        <v>0</v>
      </c>
    </row>
    <row r="9789" spans="1:17" x14ac:dyDescent="0.25">
      <c r="A9789" t="s">
        <v>18872</v>
      </c>
      <c r="B9789" t="s">
        <v>74</v>
      </c>
      <c r="C9789" t="s">
        <v>209</v>
      </c>
      <c r="D9789" t="s">
        <v>526</v>
      </c>
      <c r="E9789" t="s">
        <v>563</v>
      </c>
      <c r="F9789" t="s">
        <v>4236</v>
      </c>
      <c r="G9789">
        <v>0</v>
      </c>
      <c r="H9789">
        <v>7</v>
      </c>
      <c r="I9789">
        <v>0</v>
      </c>
      <c r="J9789">
        <v>6</v>
      </c>
      <c r="K9789">
        <v>0</v>
      </c>
      <c r="L9789">
        <v>1</v>
      </c>
      <c r="M9789">
        <v>0</v>
      </c>
      <c r="N9789">
        <v>0</v>
      </c>
      <c r="O9789">
        <v>0</v>
      </c>
      <c r="P9789">
        <v>0</v>
      </c>
      <c r="Q9789">
        <v>0</v>
      </c>
    </row>
    <row r="9790" spans="1:17" x14ac:dyDescent="0.25">
      <c r="A9790" t="s">
        <v>18873</v>
      </c>
      <c r="B9790" t="s">
        <v>74</v>
      </c>
      <c r="C9790" t="s">
        <v>209</v>
      </c>
      <c r="D9790" t="s">
        <v>526</v>
      </c>
      <c r="E9790" t="s">
        <v>563</v>
      </c>
      <c r="F9790" t="s">
        <v>4238</v>
      </c>
      <c r="G9790">
        <v>0</v>
      </c>
      <c r="H9790">
        <v>0</v>
      </c>
      <c r="I9790">
        <v>0</v>
      </c>
      <c r="J9790">
        <v>0</v>
      </c>
      <c r="K9790">
        <v>0</v>
      </c>
      <c r="L9790">
        <v>0</v>
      </c>
      <c r="M9790">
        <v>7</v>
      </c>
      <c r="N9790">
        <v>0</v>
      </c>
      <c r="O9790">
        <v>0</v>
      </c>
      <c r="P9790">
        <v>0</v>
      </c>
      <c r="Q9790">
        <v>0</v>
      </c>
    </row>
    <row r="9791" spans="1:17" x14ac:dyDescent="0.25">
      <c r="A9791" t="s">
        <v>18874</v>
      </c>
      <c r="B9791" t="s">
        <v>74</v>
      </c>
      <c r="C9791" t="s">
        <v>209</v>
      </c>
      <c r="D9791" t="s">
        <v>526</v>
      </c>
      <c r="E9791" t="s">
        <v>563</v>
      </c>
      <c r="F9791" t="s">
        <v>397</v>
      </c>
      <c r="G9791">
        <v>0</v>
      </c>
      <c r="H9791">
        <v>7</v>
      </c>
      <c r="I9791">
        <v>0</v>
      </c>
      <c r="J9791">
        <v>6</v>
      </c>
      <c r="K9791">
        <v>0</v>
      </c>
      <c r="L9791">
        <v>1</v>
      </c>
      <c r="M9791">
        <v>0</v>
      </c>
      <c r="N9791">
        <v>0</v>
      </c>
      <c r="O9791">
        <v>0</v>
      </c>
      <c r="P9791">
        <v>0</v>
      </c>
      <c r="Q9791">
        <v>0</v>
      </c>
    </row>
    <row r="9792" spans="1:17" x14ac:dyDescent="0.25">
      <c r="A9792" t="s">
        <v>18875</v>
      </c>
      <c r="B9792" t="s">
        <v>74</v>
      </c>
      <c r="C9792" t="s">
        <v>209</v>
      </c>
      <c r="D9792" t="s">
        <v>526</v>
      </c>
      <c r="E9792" t="s">
        <v>563</v>
      </c>
      <c r="F9792" t="s">
        <v>398</v>
      </c>
      <c r="G9792">
        <v>0</v>
      </c>
      <c r="H9792">
        <v>7</v>
      </c>
      <c r="I9792">
        <v>0</v>
      </c>
      <c r="J9792">
        <v>6</v>
      </c>
      <c r="K9792">
        <v>0</v>
      </c>
      <c r="L9792">
        <v>1</v>
      </c>
      <c r="M9792">
        <v>0</v>
      </c>
      <c r="N9792">
        <v>0</v>
      </c>
      <c r="O9792">
        <v>0</v>
      </c>
      <c r="P9792">
        <v>0</v>
      </c>
      <c r="Q9792">
        <v>0</v>
      </c>
    </row>
    <row r="9793" spans="1:17" x14ac:dyDescent="0.25">
      <c r="A9793" t="s">
        <v>13677</v>
      </c>
      <c r="B9793" t="s">
        <v>74</v>
      </c>
      <c r="C9793" t="s">
        <v>209</v>
      </c>
      <c r="D9793" t="s">
        <v>526</v>
      </c>
      <c r="E9793" t="s">
        <v>563</v>
      </c>
      <c r="F9793" t="s">
        <v>4242</v>
      </c>
      <c r="G9793">
        <v>0</v>
      </c>
      <c r="H9793">
        <v>0</v>
      </c>
      <c r="I9793">
        <v>0</v>
      </c>
      <c r="J9793">
        <v>0</v>
      </c>
      <c r="K9793">
        <v>0</v>
      </c>
      <c r="L9793">
        <v>0</v>
      </c>
      <c r="M9793">
        <v>7</v>
      </c>
      <c r="N9793">
        <v>0</v>
      </c>
      <c r="O9793">
        <v>0</v>
      </c>
      <c r="P9793">
        <v>0</v>
      </c>
      <c r="Q9793">
        <v>0</v>
      </c>
    </row>
    <row r="9794" spans="1:17" x14ac:dyDescent="0.25">
      <c r="A9794" t="s">
        <v>13678</v>
      </c>
      <c r="B9794" t="s">
        <v>74</v>
      </c>
      <c r="C9794" t="s">
        <v>209</v>
      </c>
      <c r="D9794" t="s">
        <v>526</v>
      </c>
      <c r="E9794" t="s">
        <v>563</v>
      </c>
      <c r="F9794" t="s">
        <v>399</v>
      </c>
      <c r="G9794">
        <v>0</v>
      </c>
      <c r="H9794">
        <v>7</v>
      </c>
      <c r="I9794">
        <v>0</v>
      </c>
      <c r="J9794">
        <v>6</v>
      </c>
      <c r="K9794">
        <v>0</v>
      </c>
      <c r="L9794">
        <v>1</v>
      </c>
      <c r="M9794">
        <v>0</v>
      </c>
      <c r="N9794">
        <v>0</v>
      </c>
      <c r="O9794">
        <v>0</v>
      </c>
      <c r="P9794">
        <v>0</v>
      </c>
      <c r="Q9794">
        <v>0</v>
      </c>
    </row>
    <row r="9795" spans="1:17" x14ac:dyDescent="0.25">
      <c r="A9795" t="s">
        <v>13679</v>
      </c>
      <c r="B9795" t="s">
        <v>74</v>
      </c>
      <c r="C9795" t="s">
        <v>209</v>
      </c>
      <c r="D9795" t="s">
        <v>526</v>
      </c>
      <c r="E9795" t="s">
        <v>563</v>
      </c>
      <c r="F9795" t="s">
        <v>4245</v>
      </c>
      <c r="G9795">
        <v>0</v>
      </c>
      <c r="H9795">
        <v>0</v>
      </c>
      <c r="I9795">
        <v>0</v>
      </c>
      <c r="J9795">
        <v>0</v>
      </c>
      <c r="K9795">
        <v>0</v>
      </c>
      <c r="L9795">
        <v>0</v>
      </c>
      <c r="M9795">
        <v>7</v>
      </c>
      <c r="N9795">
        <v>0</v>
      </c>
      <c r="O9795">
        <v>0</v>
      </c>
      <c r="P9795">
        <v>0</v>
      </c>
      <c r="Q9795">
        <v>0</v>
      </c>
    </row>
    <row r="9796" spans="1:17" x14ac:dyDescent="0.25">
      <c r="A9796" t="s">
        <v>13680</v>
      </c>
      <c r="B9796" t="s">
        <v>74</v>
      </c>
      <c r="C9796" t="s">
        <v>209</v>
      </c>
      <c r="D9796" t="s">
        <v>526</v>
      </c>
      <c r="E9796" t="s">
        <v>563</v>
      </c>
      <c r="F9796" t="s">
        <v>394</v>
      </c>
      <c r="G9796">
        <v>0</v>
      </c>
      <c r="H9796">
        <v>0</v>
      </c>
      <c r="I9796">
        <v>0</v>
      </c>
      <c r="J9796">
        <v>0</v>
      </c>
      <c r="K9796">
        <v>0</v>
      </c>
      <c r="L9796">
        <v>0</v>
      </c>
      <c r="M9796">
        <v>0</v>
      </c>
      <c r="N9796">
        <v>4</v>
      </c>
      <c r="O9796">
        <v>3</v>
      </c>
      <c r="P9796">
        <v>0</v>
      </c>
      <c r="Q9796">
        <v>1</v>
      </c>
    </row>
    <row r="9797" spans="1:17" x14ac:dyDescent="0.25">
      <c r="A9797" t="s">
        <v>13681</v>
      </c>
      <c r="B9797" t="s">
        <v>74</v>
      </c>
      <c r="C9797" t="s">
        <v>209</v>
      </c>
      <c r="D9797" t="s">
        <v>526</v>
      </c>
      <c r="E9797" t="s">
        <v>563</v>
      </c>
      <c r="F9797" t="s">
        <v>395</v>
      </c>
      <c r="G9797">
        <v>0</v>
      </c>
      <c r="H9797">
        <v>0</v>
      </c>
      <c r="I9797">
        <v>0</v>
      </c>
      <c r="J9797">
        <v>0</v>
      </c>
      <c r="K9797">
        <v>0</v>
      </c>
      <c r="L9797">
        <v>0</v>
      </c>
      <c r="M9797">
        <v>0</v>
      </c>
      <c r="N9797">
        <v>3</v>
      </c>
      <c r="O9797">
        <v>2</v>
      </c>
      <c r="P9797">
        <v>0</v>
      </c>
      <c r="Q9797">
        <v>1</v>
      </c>
    </row>
    <row r="9798" spans="1:17" x14ac:dyDescent="0.25">
      <c r="A9798" t="s">
        <v>13682</v>
      </c>
      <c r="B9798" t="s">
        <v>74</v>
      </c>
      <c r="C9798" t="s">
        <v>209</v>
      </c>
      <c r="D9798" t="s">
        <v>526</v>
      </c>
      <c r="E9798" t="s">
        <v>563</v>
      </c>
      <c r="F9798" t="s">
        <v>525</v>
      </c>
      <c r="G9798">
        <v>7</v>
      </c>
      <c r="H9798">
        <v>0</v>
      </c>
      <c r="I9798">
        <v>0</v>
      </c>
      <c r="J9798">
        <v>0</v>
      </c>
      <c r="K9798">
        <v>0</v>
      </c>
      <c r="L9798">
        <v>0</v>
      </c>
      <c r="M9798">
        <v>0</v>
      </c>
      <c r="N9798">
        <v>0</v>
      </c>
      <c r="O9798">
        <v>0</v>
      </c>
      <c r="P9798">
        <v>0</v>
      </c>
      <c r="Q9798">
        <v>0</v>
      </c>
    </row>
    <row r="9799" spans="1:17" x14ac:dyDescent="0.25">
      <c r="A9799" t="s">
        <v>25865</v>
      </c>
      <c r="B9799" t="s">
        <v>74</v>
      </c>
      <c r="C9799" t="s">
        <v>209</v>
      </c>
      <c r="D9799" t="s">
        <v>526</v>
      </c>
      <c r="E9799" t="s">
        <v>21471</v>
      </c>
      <c r="F9799" t="s">
        <v>396</v>
      </c>
      <c r="G9799">
        <v>0</v>
      </c>
      <c r="H9799">
        <v>6</v>
      </c>
      <c r="I9799">
        <v>1</v>
      </c>
      <c r="J9799">
        <v>4</v>
      </c>
      <c r="K9799">
        <v>1</v>
      </c>
      <c r="L9799">
        <v>0</v>
      </c>
      <c r="M9799">
        <v>0</v>
      </c>
      <c r="N9799">
        <v>0</v>
      </c>
      <c r="O9799">
        <v>0</v>
      </c>
      <c r="P9799">
        <v>0</v>
      </c>
      <c r="Q9799">
        <v>0</v>
      </c>
    </row>
    <row r="9800" spans="1:17" x14ac:dyDescent="0.25">
      <c r="A9800" t="s">
        <v>25866</v>
      </c>
      <c r="B9800" t="s">
        <v>74</v>
      </c>
      <c r="C9800" t="s">
        <v>209</v>
      </c>
      <c r="D9800" t="s">
        <v>526</v>
      </c>
      <c r="E9800" t="s">
        <v>21471</v>
      </c>
      <c r="F9800" t="s">
        <v>4236</v>
      </c>
      <c r="G9800">
        <v>0</v>
      </c>
      <c r="H9800">
        <v>6</v>
      </c>
      <c r="I9800">
        <v>1</v>
      </c>
      <c r="J9800">
        <v>4</v>
      </c>
      <c r="K9800">
        <v>1</v>
      </c>
      <c r="L9800">
        <v>0</v>
      </c>
      <c r="M9800">
        <v>0</v>
      </c>
      <c r="N9800">
        <v>0</v>
      </c>
      <c r="O9800">
        <v>0</v>
      </c>
      <c r="P9800">
        <v>0</v>
      </c>
      <c r="Q9800">
        <v>0</v>
      </c>
    </row>
    <row r="9801" spans="1:17" x14ac:dyDescent="0.25">
      <c r="A9801" t="s">
        <v>25867</v>
      </c>
      <c r="B9801" t="s">
        <v>74</v>
      </c>
      <c r="C9801" t="s">
        <v>209</v>
      </c>
      <c r="D9801" t="s">
        <v>526</v>
      </c>
      <c r="E9801" t="s">
        <v>21471</v>
      </c>
      <c r="F9801" t="s">
        <v>4238</v>
      </c>
      <c r="G9801">
        <v>0</v>
      </c>
      <c r="H9801">
        <v>0</v>
      </c>
      <c r="I9801">
        <v>0</v>
      </c>
      <c r="J9801">
        <v>0</v>
      </c>
      <c r="K9801">
        <v>0</v>
      </c>
      <c r="L9801">
        <v>0</v>
      </c>
      <c r="M9801">
        <v>6</v>
      </c>
      <c r="N9801">
        <v>0</v>
      </c>
      <c r="O9801">
        <v>0</v>
      </c>
      <c r="P9801">
        <v>0</v>
      </c>
      <c r="Q9801">
        <v>0</v>
      </c>
    </row>
    <row r="9802" spans="1:17" x14ac:dyDescent="0.25">
      <c r="A9802" t="s">
        <v>25868</v>
      </c>
      <c r="B9802" t="s">
        <v>74</v>
      </c>
      <c r="C9802" t="s">
        <v>209</v>
      </c>
      <c r="D9802" t="s">
        <v>526</v>
      </c>
      <c r="E9802" t="s">
        <v>21471</v>
      </c>
      <c r="F9802" t="s">
        <v>397</v>
      </c>
      <c r="G9802">
        <v>0</v>
      </c>
      <c r="H9802">
        <v>6</v>
      </c>
      <c r="I9802">
        <v>1</v>
      </c>
      <c r="J9802">
        <v>4</v>
      </c>
      <c r="K9802">
        <v>1</v>
      </c>
      <c r="L9802">
        <v>0</v>
      </c>
      <c r="M9802">
        <v>0</v>
      </c>
      <c r="N9802">
        <v>0</v>
      </c>
      <c r="O9802">
        <v>0</v>
      </c>
      <c r="P9802">
        <v>0</v>
      </c>
      <c r="Q9802">
        <v>0</v>
      </c>
    </row>
    <row r="9803" spans="1:17" x14ac:dyDescent="0.25">
      <c r="A9803" t="s">
        <v>26104</v>
      </c>
      <c r="B9803" t="s">
        <v>73</v>
      </c>
      <c r="C9803" t="s">
        <v>117</v>
      </c>
      <c r="D9803" t="s">
        <v>526</v>
      </c>
      <c r="E9803" t="s">
        <v>21471</v>
      </c>
      <c r="F9803" t="s">
        <v>398</v>
      </c>
      <c r="G9803">
        <v>0</v>
      </c>
      <c r="H9803">
        <v>13</v>
      </c>
      <c r="I9803">
        <v>2</v>
      </c>
      <c r="J9803">
        <v>11</v>
      </c>
      <c r="K9803">
        <v>0</v>
      </c>
      <c r="L9803">
        <v>0</v>
      </c>
      <c r="M9803">
        <v>0</v>
      </c>
      <c r="N9803">
        <v>0</v>
      </c>
      <c r="O9803">
        <v>0</v>
      </c>
      <c r="P9803">
        <v>0</v>
      </c>
      <c r="Q9803">
        <v>0</v>
      </c>
    </row>
    <row r="9804" spans="1:17" x14ac:dyDescent="0.25">
      <c r="A9804" t="s">
        <v>26105</v>
      </c>
      <c r="B9804" t="s">
        <v>73</v>
      </c>
      <c r="C9804" t="s">
        <v>117</v>
      </c>
      <c r="D9804" t="s">
        <v>526</v>
      </c>
      <c r="E9804" t="s">
        <v>21471</v>
      </c>
      <c r="F9804" t="s">
        <v>4242</v>
      </c>
      <c r="G9804">
        <v>0</v>
      </c>
      <c r="H9804">
        <v>0</v>
      </c>
      <c r="I9804">
        <v>0</v>
      </c>
      <c r="J9804">
        <v>0</v>
      </c>
      <c r="K9804">
        <v>0</v>
      </c>
      <c r="L9804">
        <v>0</v>
      </c>
      <c r="M9804">
        <v>13</v>
      </c>
      <c r="N9804">
        <v>0</v>
      </c>
      <c r="O9804">
        <v>0</v>
      </c>
      <c r="P9804">
        <v>0</v>
      </c>
      <c r="Q9804">
        <v>0</v>
      </c>
    </row>
    <row r="9805" spans="1:17" x14ac:dyDescent="0.25">
      <c r="A9805" t="s">
        <v>26106</v>
      </c>
      <c r="B9805" t="s">
        <v>73</v>
      </c>
      <c r="C9805" t="s">
        <v>117</v>
      </c>
      <c r="D9805" t="s">
        <v>526</v>
      </c>
      <c r="E9805" t="s">
        <v>21471</v>
      </c>
      <c r="F9805" t="s">
        <v>399</v>
      </c>
      <c r="G9805">
        <v>0</v>
      </c>
      <c r="H9805">
        <v>13</v>
      </c>
      <c r="I9805">
        <v>2</v>
      </c>
      <c r="J9805">
        <v>11</v>
      </c>
      <c r="K9805">
        <v>0</v>
      </c>
      <c r="L9805">
        <v>0</v>
      </c>
      <c r="M9805">
        <v>0</v>
      </c>
      <c r="N9805">
        <v>0</v>
      </c>
      <c r="O9805">
        <v>0</v>
      </c>
      <c r="P9805">
        <v>0</v>
      </c>
      <c r="Q9805">
        <v>0</v>
      </c>
    </row>
    <row r="9806" spans="1:17" x14ac:dyDescent="0.25">
      <c r="A9806" t="s">
        <v>26107</v>
      </c>
      <c r="B9806" t="s">
        <v>73</v>
      </c>
      <c r="C9806" t="s">
        <v>117</v>
      </c>
      <c r="D9806" t="s">
        <v>526</v>
      </c>
      <c r="E9806" t="s">
        <v>21471</v>
      </c>
      <c r="F9806" t="s">
        <v>4245</v>
      </c>
      <c r="G9806">
        <v>0</v>
      </c>
      <c r="H9806">
        <v>0</v>
      </c>
      <c r="I9806">
        <v>0</v>
      </c>
      <c r="J9806">
        <v>0</v>
      </c>
      <c r="K9806">
        <v>0</v>
      </c>
      <c r="L9806">
        <v>0</v>
      </c>
      <c r="M9806">
        <v>13</v>
      </c>
      <c r="N9806">
        <v>0</v>
      </c>
      <c r="O9806">
        <v>0</v>
      </c>
      <c r="P9806">
        <v>0</v>
      </c>
      <c r="Q9806">
        <v>0</v>
      </c>
    </row>
    <row r="9807" spans="1:17" x14ac:dyDescent="0.25">
      <c r="A9807" t="s">
        <v>26108</v>
      </c>
      <c r="B9807" t="s">
        <v>73</v>
      </c>
      <c r="C9807" t="s">
        <v>117</v>
      </c>
      <c r="D9807" t="s">
        <v>526</v>
      </c>
      <c r="E9807" t="s">
        <v>21471</v>
      </c>
      <c r="F9807" t="s">
        <v>394</v>
      </c>
      <c r="G9807">
        <v>0</v>
      </c>
      <c r="H9807">
        <v>0</v>
      </c>
      <c r="I9807">
        <v>0</v>
      </c>
      <c r="J9807">
        <v>0</v>
      </c>
      <c r="K9807">
        <v>0</v>
      </c>
      <c r="L9807">
        <v>0</v>
      </c>
      <c r="M9807">
        <v>0</v>
      </c>
      <c r="N9807">
        <v>13</v>
      </c>
      <c r="O9807">
        <v>13</v>
      </c>
      <c r="P9807">
        <v>0</v>
      </c>
      <c r="Q9807">
        <v>0</v>
      </c>
    </row>
    <row r="9808" spans="1:17" x14ac:dyDescent="0.25">
      <c r="A9808" t="s">
        <v>26109</v>
      </c>
      <c r="B9808" t="s">
        <v>73</v>
      </c>
      <c r="C9808" t="s">
        <v>117</v>
      </c>
      <c r="D9808" t="s">
        <v>526</v>
      </c>
      <c r="E9808" t="s">
        <v>21471</v>
      </c>
      <c r="F9808" t="s">
        <v>395</v>
      </c>
      <c r="G9808">
        <v>0</v>
      </c>
      <c r="H9808">
        <v>0</v>
      </c>
      <c r="I9808">
        <v>0</v>
      </c>
      <c r="J9808">
        <v>0</v>
      </c>
      <c r="K9808">
        <v>0</v>
      </c>
      <c r="L9808">
        <v>0</v>
      </c>
      <c r="M9808">
        <v>0</v>
      </c>
      <c r="N9808">
        <v>12</v>
      </c>
      <c r="O9808">
        <v>12</v>
      </c>
      <c r="P9808">
        <v>0</v>
      </c>
      <c r="Q9808">
        <v>0</v>
      </c>
    </row>
    <row r="9809" spans="1:17" x14ac:dyDescent="0.25">
      <c r="A9809" t="s">
        <v>26110</v>
      </c>
      <c r="B9809" t="s">
        <v>73</v>
      </c>
      <c r="C9809" t="s">
        <v>117</v>
      </c>
      <c r="D9809" t="s">
        <v>526</v>
      </c>
      <c r="E9809" t="s">
        <v>21471</v>
      </c>
      <c r="F9809" t="s">
        <v>525</v>
      </c>
      <c r="G9809">
        <v>13</v>
      </c>
      <c r="H9809">
        <v>0</v>
      </c>
      <c r="I9809">
        <v>0</v>
      </c>
      <c r="J9809">
        <v>0</v>
      </c>
      <c r="K9809">
        <v>0</v>
      </c>
      <c r="L9809">
        <v>0</v>
      </c>
      <c r="M9809">
        <v>0</v>
      </c>
      <c r="N9809">
        <v>0</v>
      </c>
      <c r="O9809">
        <v>0</v>
      </c>
      <c r="P9809">
        <v>0</v>
      </c>
      <c r="Q9809">
        <v>0</v>
      </c>
    </row>
    <row r="9810" spans="1:17" x14ac:dyDescent="0.25">
      <c r="A9810" t="s">
        <v>13246</v>
      </c>
      <c r="B9810" t="s">
        <v>73</v>
      </c>
      <c r="C9810" t="s">
        <v>117</v>
      </c>
      <c r="D9810" t="s">
        <v>527</v>
      </c>
      <c r="E9810" t="s">
        <v>563</v>
      </c>
      <c r="F9810" t="s">
        <v>528</v>
      </c>
      <c r="G9810">
        <v>0</v>
      </c>
      <c r="H9810">
        <v>0</v>
      </c>
      <c r="I9810">
        <v>0</v>
      </c>
      <c r="J9810">
        <v>0</v>
      </c>
      <c r="K9810">
        <v>0</v>
      </c>
      <c r="L9810">
        <v>0</v>
      </c>
      <c r="M9810">
        <v>0</v>
      </c>
      <c r="N9810">
        <v>1</v>
      </c>
      <c r="O9810">
        <v>1</v>
      </c>
      <c r="P9810">
        <v>0</v>
      </c>
      <c r="Q9810">
        <v>0</v>
      </c>
    </row>
    <row r="9811" spans="1:17" x14ac:dyDescent="0.25">
      <c r="A9811" t="s">
        <v>13247</v>
      </c>
      <c r="B9811" t="s">
        <v>73</v>
      </c>
      <c r="C9811" t="s">
        <v>117</v>
      </c>
      <c r="D9811" t="s">
        <v>527</v>
      </c>
      <c r="E9811" t="s">
        <v>563</v>
      </c>
      <c r="F9811" t="s">
        <v>525</v>
      </c>
      <c r="G9811">
        <v>1</v>
      </c>
      <c r="H9811">
        <v>0</v>
      </c>
      <c r="I9811">
        <v>0</v>
      </c>
      <c r="J9811">
        <v>0</v>
      </c>
      <c r="K9811">
        <v>0</v>
      </c>
      <c r="L9811">
        <v>0</v>
      </c>
      <c r="M9811">
        <v>0</v>
      </c>
      <c r="N9811">
        <v>0</v>
      </c>
      <c r="O9811">
        <v>0</v>
      </c>
      <c r="P9811">
        <v>0</v>
      </c>
      <c r="Q9811">
        <v>0</v>
      </c>
    </row>
    <row r="9812" spans="1:17" x14ac:dyDescent="0.25">
      <c r="A9812" t="s">
        <v>13248</v>
      </c>
      <c r="B9812" t="s">
        <v>73</v>
      </c>
      <c r="C9812" t="s">
        <v>118</v>
      </c>
      <c r="D9812" t="s">
        <v>526</v>
      </c>
      <c r="E9812" t="s">
        <v>563</v>
      </c>
      <c r="F9812" t="s">
        <v>396</v>
      </c>
      <c r="G9812">
        <v>0</v>
      </c>
      <c r="H9812">
        <v>2</v>
      </c>
      <c r="I9812">
        <v>0</v>
      </c>
      <c r="J9812">
        <v>2</v>
      </c>
      <c r="K9812">
        <v>0</v>
      </c>
      <c r="L9812">
        <v>0</v>
      </c>
      <c r="M9812">
        <v>0</v>
      </c>
      <c r="N9812">
        <v>0</v>
      </c>
      <c r="O9812">
        <v>0</v>
      </c>
      <c r="P9812">
        <v>0</v>
      </c>
      <c r="Q9812">
        <v>0</v>
      </c>
    </row>
    <row r="9813" spans="1:17" x14ac:dyDescent="0.25">
      <c r="A9813" t="s">
        <v>13249</v>
      </c>
      <c r="B9813" t="s">
        <v>73</v>
      </c>
      <c r="C9813" t="s">
        <v>118</v>
      </c>
      <c r="D9813" t="s">
        <v>526</v>
      </c>
      <c r="E9813" t="s">
        <v>563</v>
      </c>
      <c r="F9813" t="s">
        <v>4236</v>
      </c>
      <c r="G9813">
        <v>0</v>
      </c>
      <c r="H9813">
        <v>2</v>
      </c>
      <c r="I9813">
        <v>0</v>
      </c>
      <c r="J9813">
        <v>2</v>
      </c>
      <c r="K9813">
        <v>0</v>
      </c>
      <c r="L9813">
        <v>0</v>
      </c>
      <c r="M9813">
        <v>0</v>
      </c>
      <c r="N9813">
        <v>0</v>
      </c>
      <c r="O9813">
        <v>0</v>
      </c>
      <c r="P9813">
        <v>0</v>
      </c>
      <c r="Q9813">
        <v>0</v>
      </c>
    </row>
    <row r="9814" spans="1:17" x14ac:dyDescent="0.25">
      <c r="A9814" t="s">
        <v>13250</v>
      </c>
      <c r="B9814" t="s">
        <v>73</v>
      </c>
      <c r="C9814" t="s">
        <v>118</v>
      </c>
      <c r="D9814" t="s">
        <v>526</v>
      </c>
      <c r="E9814" t="s">
        <v>563</v>
      </c>
      <c r="F9814" t="s">
        <v>4238</v>
      </c>
      <c r="G9814">
        <v>0</v>
      </c>
      <c r="H9814">
        <v>0</v>
      </c>
      <c r="I9814">
        <v>0</v>
      </c>
      <c r="J9814">
        <v>0</v>
      </c>
      <c r="K9814">
        <v>0</v>
      </c>
      <c r="L9814">
        <v>0</v>
      </c>
      <c r="M9814">
        <v>2</v>
      </c>
      <c r="N9814">
        <v>0</v>
      </c>
      <c r="O9814">
        <v>0</v>
      </c>
      <c r="P9814">
        <v>0</v>
      </c>
      <c r="Q9814">
        <v>0</v>
      </c>
    </row>
    <row r="9815" spans="1:17" x14ac:dyDescent="0.25">
      <c r="A9815" t="s">
        <v>13251</v>
      </c>
      <c r="B9815" t="s">
        <v>73</v>
      </c>
      <c r="C9815" t="s">
        <v>118</v>
      </c>
      <c r="D9815" t="s">
        <v>526</v>
      </c>
      <c r="E9815" t="s">
        <v>563</v>
      </c>
      <c r="F9815" t="s">
        <v>397</v>
      </c>
      <c r="G9815">
        <v>0</v>
      </c>
      <c r="H9815">
        <v>2</v>
      </c>
      <c r="I9815">
        <v>0</v>
      </c>
      <c r="J9815">
        <v>2</v>
      </c>
      <c r="K9815">
        <v>0</v>
      </c>
      <c r="L9815">
        <v>0</v>
      </c>
      <c r="M9815">
        <v>0</v>
      </c>
      <c r="N9815">
        <v>0</v>
      </c>
      <c r="O9815">
        <v>0</v>
      </c>
      <c r="P9815">
        <v>0</v>
      </c>
      <c r="Q9815">
        <v>0</v>
      </c>
    </row>
    <row r="9816" spans="1:17" x14ac:dyDescent="0.25">
      <c r="A9816" t="s">
        <v>13252</v>
      </c>
      <c r="B9816" t="s">
        <v>73</v>
      </c>
      <c r="C9816" t="s">
        <v>118</v>
      </c>
      <c r="D9816" t="s">
        <v>526</v>
      </c>
      <c r="E9816" t="s">
        <v>563</v>
      </c>
      <c r="F9816" t="s">
        <v>398</v>
      </c>
      <c r="G9816">
        <v>0</v>
      </c>
      <c r="H9816">
        <v>2</v>
      </c>
      <c r="I9816">
        <v>0</v>
      </c>
      <c r="J9816">
        <v>2</v>
      </c>
      <c r="K9816">
        <v>0</v>
      </c>
      <c r="L9816">
        <v>0</v>
      </c>
      <c r="M9816">
        <v>0</v>
      </c>
      <c r="N9816">
        <v>0</v>
      </c>
      <c r="O9816">
        <v>0</v>
      </c>
      <c r="P9816">
        <v>0</v>
      </c>
      <c r="Q9816">
        <v>0</v>
      </c>
    </row>
    <row r="9817" spans="1:17" x14ac:dyDescent="0.25">
      <c r="A9817" t="s">
        <v>13253</v>
      </c>
      <c r="B9817" t="s">
        <v>73</v>
      </c>
      <c r="C9817" t="s">
        <v>118</v>
      </c>
      <c r="D9817" t="s">
        <v>526</v>
      </c>
      <c r="E9817" t="s">
        <v>563</v>
      </c>
      <c r="F9817" t="s">
        <v>4242</v>
      </c>
      <c r="G9817">
        <v>0</v>
      </c>
      <c r="H9817">
        <v>0</v>
      </c>
      <c r="I9817">
        <v>0</v>
      </c>
      <c r="J9817">
        <v>0</v>
      </c>
      <c r="K9817">
        <v>0</v>
      </c>
      <c r="L9817">
        <v>0</v>
      </c>
      <c r="M9817">
        <v>2</v>
      </c>
      <c r="N9817">
        <v>0</v>
      </c>
      <c r="O9817">
        <v>0</v>
      </c>
      <c r="P9817">
        <v>0</v>
      </c>
      <c r="Q9817">
        <v>0</v>
      </c>
    </row>
    <row r="9818" spans="1:17" x14ac:dyDescent="0.25">
      <c r="A9818" t="s">
        <v>13254</v>
      </c>
      <c r="B9818" t="s">
        <v>73</v>
      </c>
      <c r="C9818" t="s">
        <v>118</v>
      </c>
      <c r="D9818" t="s">
        <v>526</v>
      </c>
      <c r="E9818" t="s">
        <v>563</v>
      </c>
      <c r="F9818" t="s">
        <v>399</v>
      </c>
      <c r="G9818">
        <v>0</v>
      </c>
      <c r="H9818">
        <v>2</v>
      </c>
      <c r="I9818">
        <v>0</v>
      </c>
      <c r="J9818">
        <v>2</v>
      </c>
      <c r="K9818">
        <v>0</v>
      </c>
      <c r="L9818">
        <v>0</v>
      </c>
      <c r="M9818">
        <v>0</v>
      </c>
      <c r="N9818">
        <v>0</v>
      </c>
      <c r="O9818">
        <v>0</v>
      </c>
      <c r="P9818">
        <v>0</v>
      </c>
      <c r="Q9818">
        <v>0</v>
      </c>
    </row>
    <row r="9819" spans="1:17" x14ac:dyDescent="0.25">
      <c r="A9819" t="s">
        <v>13255</v>
      </c>
      <c r="B9819" t="s">
        <v>73</v>
      </c>
      <c r="C9819" t="s">
        <v>118</v>
      </c>
      <c r="D9819" t="s">
        <v>526</v>
      </c>
      <c r="E9819" t="s">
        <v>563</v>
      </c>
      <c r="F9819" t="s">
        <v>4245</v>
      </c>
      <c r="G9819">
        <v>0</v>
      </c>
      <c r="H9819">
        <v>0</v>
      </c>
      <c r="I9819">
        <v>0</v>
      </c>
      <c r="J9819">
        <v>0</v>
      </c>
      <c r="K9819">
        <v>0</v>
      </c>
      <c r="L9819">
        <v>0</v>
      </c>
      <c r="M9819">
        <v>2</v>
      </c>
      <c r="N9819">
        <v>0</v>
      </c>
      <c r="O9819">
        <v>0</v>
      </c>
      <c r="P9819">
        <v>0</v>
      </c>
      <c r="Q9819">
        <v>0</v>
      </c>
    </row>
    <row r="9820" spans="1:17" x14ac:dyDescent="0.25">
      <c r="A9820" t="s">
        <v>13256</v>
      </c>
      <c r="B9820" t="s">
        <v>73</v>
      </c>
      <c r="C9820" t="s">
        <v>118</v>
      </c>
      <c r="D9820" t="s">
        <v>526</v>
      </c>
      <c r="E9820" t="s">
        <v>563</v>
      </c>
      <c r="F9820" t="s">
        <v>394</v>
      </c>
      <c r="G9820">
        <v>0</v>
      </c>
      <c r="H9820">
        <v>0</v>
      </c>
      <c r="I9820">
        <v>0</v>
      </c>
      <c r="J9820">
        <v>0</v>
      </c>
      <c r="K9820">
        <v>0</v>
      </c>
      <c r="L9820">
        <v>0</v>
      </c>
      <c r="M9820">
        <v>0</v>
      </c>
      <c r="N9820">
        <v>2</v>
      </c>
      <c r="O9820">
        <v>2</v>
      </c>
      <c r="P9820">
        <v>0</v>
      </c>
      <c r="Q9820">
        <v>0</v>
      </c>
    </row>
    <row r="9821" spans="1:17" x14ac:dyDescent="0.25">
      <c r="A9821" t="s">
        <v>13257</v>
      </c>
      <c r="B9821" t="s">
        <v>73</v>
      </c>
      <c r="C9821" t="s">
        <v>118</v>
      </c>
      <c r="D9821" t="s">
        <v>526</v>
      </c>
      <c r="E9821" t="s">
        <v>563</v>
      </c>
      <c r="F9821" t="s">
        <v>395</v>
      </c>
      <c r="G9821">
        <v>0</v>
      </c>
      <c r="H9821">
        <v>0</v>
      </c>
      <c r="I9821">
        <v>0</v>
      </c>
      <c r="J9821">
        <v>0</v>
      </c>
      <c r="K9821">
        <v>0</v>
      </c>
      <c r="L9821">
        <v>0</v>
      </c>
      <c r="M9821">
        <v>0</v>
      </c>
      <c r="N9821">
        <v>2</v>
      </c>
      <c r="O9821">
        <v>2</v>
      </c>
      <c r="P9821">
        <v>0</v>
      </c>
      <c r="Q9821">
        <v>0</v>
      </c>
    </row>
    <row r="9822" spans="1:17" x14ac:dyDescent="0.25">
      <c r="A9822" t="s">
        <v>13258</v>
      </c>
      <c r="B9822" t="s">
        <v>73</v>
      </c>
      <c r="C9822" t="s">
        <v>118</v>
      </c>
      <c r="D9822" t="s">
        <v>526</v>
      </c>
      <c r="E9822" t="s">
        <v>563</v>
      </c>
      <c r="F9822" t="s">
        <v>525</v>
      </c>
      <c r="G9822">
        <v>2</v>
      </c>
      <c r="H9822">
        <v>0</v>
      </c>
      <c r="I9822">
        <v>0</v>
      </c>
      <c r="J9822">
        <v>0</v>
      </c>
      <c r="K9822">
        <v>0</v>
      </c>
      <c r="L9822">
        <v>0</v>
      </c>
      <c r="M9822">
        <v>0</v>
      </c>
      <c r="N9822">
        <v>0</v>
      </c>
      <c r="O9822">
        <v>0</v>
      </c>
      <c r="P9822">
        <v>0</v>
      </c>
      <c r="Q9822">
        <v>0</v>
      </c>
    </row>
    <row r="9823" spans="1:17" x14ac:dyDescent="0.25">
      <c r="A9823" t="s">
        <v>26111</v>
      </c>
      <c r="B9823" t="s">
        <v>73</v>
      </c>
      <c r="C9823" t="s">
        <v>118</v>
      </c>
      <c r="D9823" t="s">
        <v>526</v>
      </c>
      <c r="E9823" t="s">
        <v>21471</v>
      </c>
      <c r="F9823" t="s">
        <v>396</v>
      </c>
      <c r="G9823">
        <v>0</v>
      </c>
      <c r="H9823">
        <v>6</v>
      </c>
      <c r="I9823">
        <v>1</v>
      </c>
      <c r="J9823">
        <v>4</v>
      </c>
      <c r="K9823">
        <v>1</v>
      </c>
      <c r="L9823">
        <v>0</v>
      </c>
      <c r="M9823">
        <v>0</v>
      </c>
      <c r="N9823">
        <v>0</v>
      </c>
      <c r="O9823">
        <v>0</v>
      </c>
      <c r="P9823">
        <v>0</v>
      </c>
      <c r="Q9823">
        <v>0</v>
      </c>
    </row>
    <row r="9824" spans="1:17" x14ac:dyDescent="0.25">
      <c r="A9824" t="s">
        <v>26112</v>
      </c>
      <c r="B9824" t="s">
        <v>73</v>
      </c>
      <c r="C9824" t="s">
        <v>118</v>
      </c>
      <c r="D9824" t="s">
        <v>526</v>
      </c>
      <c r="E9824" t="s">
        <v>21471</v>
      </c>
      <c r="F9824" t="s">
        <v>4236</v>
      </c>
      <c r="G9824">
        <v>0</v>
      </c>
      <c r="H9824">
        <v>6</v>
      </c>
      <c r="I9824">
        <v>1</v>
      </c>
      <c r="J9824">
        <v>4</v>
      </c>
      <c r="K9824">
        <v>1</v>
      </c>
      <c r="L9824">
        <v>0</v>
      </c>
      <c r="M9824">
        <v>0</v>
      </c>
      <c r="N9824">
        <v>0</v>
      </c>
      <c r="O9824">
        <v>0</v>
      </c>
      <c r="P9824">
        <v>0</v>
      </c>
      <c r="Q9824">
        <v>0</v>
      </c>
    </row>
    <row r="9825" spans="1:17" x14ac:dyDescent="0.25">
      <c r="A9825" t="s">
        <v>26113</v>
      </c>
      <c r="B9825" t="s">
        <v>73</v>
      </c>
      <c r="C9825" t="s">
        <v>118</v>
      </c>
      <c r="D9825" t="s">
        <v>526</v>
      </c>
      <c r="E9825" t="s">
        <v>21471</v>
      </c>
      <c r="F9825" t="s">
        <v>4238</v>
      </c>
      <c r="G9825">
        <v>0</v>
      </c>
      <c r="H9825">
        <v>0</v>
      </c>
      <c r="I9825">
        <v>0</v>
      </c>
      <c r="J9825">
        <v>0</v>
      </c>
      <c r="K9825">
        <v>0</v>
      </c>
      <c r="L9825">
        <v>0</v>
      </c>
      <c r="M9825">
        <v>6</v>
      </c>
      <c r="N9825">
        <v>0</v>
      </c>
      <c r="O9825">
        <v>0</v>
      </c>
      <c r="P9825">
        <v>0</v>
      </c>
      <c r="Q9825">
        <v>0</v>
      </c>
    </row>
    <row r="9826" spans="1:17" x14ac:dyDescent="0.25">
      <c r="A9826" t="s">
        <v>26114</v>
      </c>
      <c r="B9826" t="s">
        <v>73</v>
      </c>
      <c r="C9826" t="s">
        <v>118</v>
      </c>
      <c r="D9826" t="s">
        <v>526</v>
      </c>
      <c r="E9826" t="s">
        <v>21471</v>
      </c>
      <c r="F9826" t="s">
        <v>397</v>
      </c>
      <c r="G9826">
        <v>0</v>
      </c>
      <c r="H9826">
        <v>6</v>
      </c>
      <c r="I9826">
        <v>1</v>
      </c>
      <c r="J9826">
        <v>4</v>
      </c>
      <c r="K9826">
        <v>1</v>
      </c>
      <c r="L9826">
        <v>0</v>
      </c>
      <c r="M9826">
        <v>0</v>
      </c>
      <c r="N9826">
        <v>0</v>
      </c>
      <c r="O9826">
        <v>0</v>
      </c>
      <c r="P9826">
        <v>0</v>
      </c>
      <c r="Q9826">
        <v>0</v>
      </c>
    </row>
    <row r="9827" spans="1:17" x14ac:dyDescent="0.25">
      <c r="A9827" t="s">
        <v>26115</v>
      </c>
      <c r="B9827" t="s">
        <v>73</v>
      </c>
      <c r="C9827" t="s">
        <v>118</v>
      </c>
      <c r="D9827" t="s">
        <v>526</v>
      </c>
      <c r="E9827" t="s">
        <v>21471</v>
      </c>
      <c r="F9827" t="s">
        <v>398</v>
      </c>
      <c r="G9827">
        <v>0</v>
      </c>
      <c r="H9827">
        <v>6</v>
      </c>
      <c r="I9827">
        <v>1</v>
      </c>
      <c r="J9827">
        <v>4</v>
      </c>
      <c r="K9827">
        <v>1</v>
      </c>
      <c r="L9827">
        <v>0</v>
      </c>
      <c r="M9827">
        <v>0</v>
      </c>
      <c r="N9827">
        <v>0</v>
      </c>
      <c r="O9827">
        <v>0</v>
      </c>
      <c r="P9827">
        <v>0</v>
      </c>
      <c r="Q9827">
        <v>0</v>
      </c>
    </row>
    <row r="9828" spans="1:17" x14ac:dyDescent="0.25">
      <c r="A9828" t="s">
        <v>26116</v>
      </c>
      <c r="B9828" t="s">
        <v>73</v>
      </c>
      <c r="C9828" t="s">
        <v>118</v>
      </c>
      <c r="D9828" t="s">
        <v>526</v>
      </c>
      <c r="E9828" t="s">
        <v>21471</v>
      </c>
      <c r="F9828" t="s">
        <v>4242</v>
      </c>
      <c r="G9828">
        <v>0</v>
      </c>
      <c r="H9828">
        <v>0</v>
      </c>
      <c r="I9828">
        <v>0</v>
      </c>
      <c r="J9828">
        <v>0</v>
      </c>
      <c r="K9828">
        <v>0</v>
      </c>
      <c r="L9828">
        <v>0</v>
      </c>
      <c r="M9828">
        <v>6</v>
      </c>
      <c r="N9828">
        <v>0</v>
      </c>
      <c r="O9828">
        <v>0</v>
      </c>
      <c r="P9828">
        <v>0</v>
      </c>
      <c r="Q9828">
        <v>0</v>
      </c>
    </row>
    <row r="9829" spans="1:17" x14ac:dyDescent="0.25">
      <c r="A9829" t="s">
        <v>26117</v>
      </c>
      <c r="B9829" t="s">
        <v>73</v>
      </c>
      <c r="C9829" t="s">
        <v>118</v>
      </c>
      <c r="D9829" t="s">
        <v>526</v>
      </c>
      <c r="E9829" t="s">
        <v>21471</v>
      </c>
      <c r="F9829" t="s">
        <v>399</v>
      </c>
      <c r="G9829">
        <v>0</v>
      </c>
      <c r="H9829">
        <v>6</v>
      </c>
      <c r="I9829">
        <v>1</v>
      </c>
      <c r="J9829">
        <v>4</v>
      </c>
      <c r="K9829">
        <v>1</v>
      </c>
      <c r="L9829">
        <v>0</v>
      </c>
      <c r="M9829">
        <v>0</v>
      </c>
      <c r="N9829">
        <v>0</v>
      </c>
      <c r="O9829">
        <v>0</v>
      </c>
      <c r="P9829">
        <v>0</v>
      </c>
      <c r="Q9829">
        <v>0</v>
      </c>
    </row>
    <row r="9830" spans="1:17" x14ac:dyDescent="0.25">
      <c r="A9830" t="s">
        <v>26118</v>
      </c>
      <c r="B9830" t="s">
        <v>73</v>
      </c>
      <c r="C9830" t="s">
        <v>118</v>
      </c>
      <c r="D9830" t="s">
        <v>526</v>
      </c>
      <c r="E9830" t="s">
        <v>21471</v>
      </c>
      <c r="F9830" t="s">
        <v>4245</v>
      </c>
      <c r="G9830">
        <v>0</v>
      </c>
      <c r="H9830">
        <v>0</v>
      </c>
      <c r="I9830">
        <v>0</v>
      </c>
      <c r="J9830">
        <v>0</v>
      </c>
      <c r="K9830">
        <v>0</v>
      </c>
      <c r="L9830">
        <v>0</v>
      </c>
      <c r="M9830">
        <v>6</v>
      </c>
      <c r="N9830">
        <v>0</v>
      </c>
      <c r="O9830">
        <v>0</v>
      </c>
      <c r="P9830">
        <v>0</v>
      </c>
      <c r="Q9830">
        <v>0</v>
      </c>
    </row>
    <row r="9831" spans="1:17" x14ac:dyDescent="0.25">
      <c r="A9831" t="s">
        <v>26119</v>
      </c>
      <c r="B9831" t="s">
        <v>73</v>
      </c>
      <c r="C9831" t="s">
        <v>118</v>
      </c>
      <c r="D9831" t="s">
        <v>526</v>
      </c>
      <c r="E9831" t="s">
        <v>21471</v>
      </c>
      <c r="F9831" t="s">
        <v>394</v>
      </c>
      <c r="G9831">
        <v>0</v>
      </c>
      <c r="H9831">
        <v>0</v>
      </c>
      <c r="I9831">
        <v>0</v>
      </c>
      <c r="J9831">
        <v>0</v>
      </c>
      <c r="K9831">
        <v>0</v>
      </c>
      <c r="L9831">
        <v>0</v>
      </c>
      <c r="M9831">
        <v>0</v>
      </c>
      <c r="N9831">
        <v>6</v>
      </c>
      <c r="O9831">
        <v>6</v>
      </c>
      <c r="P9831">
        <v>0</v>
      </c>
      <c r="Q9831">
        <v>0</v>
      </c>
    </row>
    <row r="9832" spans="1:17" x14ac:dyDescent="0.25">
      <c r="A9832" t="s">
        <v>26120</v>
      </c>
      <c r="B9832" t="s">
        <v>73</v>
      </c>
      <c r="C9832" t="s">
        <v>118</v>
      </c>
      <c r="D9832" t="s">
        <v>526</v>
      </c>
      <c r="E9832" t="s">
        <v>21471</v>
      </c>
      <c r="F9832" t="s">
        <v>395</v>
      </c>
      <c r="G9832">
        <v>0</v>
      </c>
      <c r="H9832">
        <v>0</v>
      </c>
      <c r="I9832">
        <v>0</v>
      </c>
      <c r="J9832">
        <v>0</v>
      </c>
      <c r="K9832">
        <v>0</v>
      </c>
      <c r="L9832">
        <v>0</v>
      </c>
      <c r="M9832">
        <v>0</v>
      </c>
      <c r="N9832">
        <v>6</v>
      </c>
      <c r="O9832">
        <v>6</v>
      </c>
      <c r="P9832">
        <v>0</v>
      </c>
      <c r="Q9832">
        <v>0</v>
      </c>
    </row>
    <row r="9833" spans="1:17" x14ac:dyDescent="0.25">
      <c r="A9833" t="s">
        <v>26121</v>
      </c>
      <c r="B9833" t="s">
        <v>73</v>
      </c>
      <c r="C9833" t="s">
        <v>118</v>
      </c>
      <c r="D9833" t="s">
        <v>526</v>
      </c>
      <c r="E9833" t="s">
        <v>21471</v>
      </c>
      <c r="F9833" t="s">
        <v>525</v>
      </c>
      <c r="G9833">
        <v>6</v>
      </c>
      <c r="H9833">
        <v>0</v>
      </c>
      <c r="I9833">
        <v>0</v>
      </c>
      <c r="J9833">
        <v>0</v>
      </c>
      <c r="K9833">
        <v>0</v>
      </c>
      <c r="L9833">
        <v>0</v>
      </c>
      <c r="M9833">
        <v>0</v>
      </c>
      <c r="N9833">
        <v>0</v>
      </c>
      <c r="O9833">
        <v>0</v>
      </c>
      <c r="P9833">
        <v>0</v>
      </c>
      <c r="Q9833">
        <v>0</v>
      </c>
    </row>
    <row r="9834" spans="1:17" x14ac:dyDescent="0.25">
      <c r="A9834" t="s">
        <v>26122</v>
      </c>
      <c r="B9834" t="s">
        <v>73</v>
      </c>
      <c r="C9834" t="s">
        <v>183</v>
      </c>
      <c r="D9834" t="s">
        <v>526</v>
      </c>
      <c r="E9834" t="s">
        <v>21471</v>
      </c>
      <c r="F9834" t="s">
        <v>398</v>
      </c>
      <c r="G9834">
        <v>0</v>
      </c>
      <c r="H9834">
        <v>16</v>
      </c>
      <c r="I9834">
        <v>4</v>
      </c>
      <c r="J9834">
        <v>11</v>
      </c>
      <c r="K9834">
        <v>1</v>
      </c>
      <c r="L9834">
        <v>0</v>
      </c>
      <c r="M9834">
        <v>0</v>
      </c>
      <c r="N9834">
        <v>0</v>
      </c>
      <c r="O9834">
        <v>0</v>
      </c>
      <c r="P9834">
        <v>0</v>
      </c>
      <c r="Q9834">
        <v>0</v>
      </c>
    </row>
    <row r="9835" spans="1:17" x14ac:dyDescent="0.25">
      <c r="A9835" t="s">
        <v>26123</v>
      </c>
      <c r="B9835" t="s">
        <v>73</v>
      </c>
      <c r="C9835" t="s">
        <v>183</v>
      </c>
      <c r="D9835" t="s">
        <v>526</v>
      </c>
      <c r="E9835" t="s">
        <v>21471</v>
      </c>
      <c r="F9835" t="s">
        <v>4242</v>
      </c>
      <c r="G9835">
        <v>0</v>
      </c>
      <c r="H9835">
        <v>0</v>
      </c>
      <c r="I9835">
        <v>0</v>
      </c>
      <c r="J9835">
        <v>0</v>
      </c>
      <c r="K9835">
        <v>0</v>
      </c>
      <c r="L9835">
        <v>0</v>
      </c>
      <c r="M9835">
        <v>16</v>
      </c>
      <c r="N9835">
        <v>0</v>
      </c>
      <c r="O9835">
        <v>0</v>
      </c>
      <c r="P9835">
        <v>0</v>
      </c>
      <c r="Q9835">
        <v>0</v>
      </c>
    </row>
    <row r="9836" spans="1:17" x14ac:dyDescent="0.25">
      <c r="A9836" t="s">
        <v>26124</v>
      </c>
      <c r="B9836" t="s">
        <v>73</v>
      </c>
      <c r="C9836" t="s">
        <v>183</v>
      </c>
      <c r="D9836" t="s">
        <v>526</v>
      </c>
      <c r="E9836" t="s">
        <v>21471</v>
      </c>
      <c r="F9836" t="s">
        <v>399</v>
      </c>
      <c r="G9836">
        <v>0</v>
      </c>
      <c r="H9836">
        <v>16</v>
      </c>
      <c r="I9836">
        <v>4</v>
      </c>
      <c r="J9836">
        <v>11</v>
      </c>
      <c r="K9836">
        <v>1</v>
      </c>
      <c r="L9836">
        <v>0</v>
      </c>
      <c r="M9836">
        <v>0</v>
      </c>
      <c r="N9836">
        <v>0</v>
      </c>
      <c r="O9836">
        <v>0</v>
      </c>
      <c r="P9836">
        <v>0</v>
      </c>
      <c r="Q9836">
        <v>0</v>
      </c>
    </row>
    <row r="9837" spans="1:17" x14ac:dyDescent="0.25">
      <c r="A9837" t="s">
        <v>26125</v>
      </c>
      <c r="B9837" t="s">
        <v>73</v>
      </c>
      <c r="C9837" t="s">
        <v>183</v>
      </c>
      <c r="D9837" t="s">
        <v>526</v>
      </c>
      <c r="E9837" t="s">
        <v>21471</v>
      </c>
      <c r="F9837" t="s">
        <v>4245</v>
      </c>
      <c r="G9837">
        <v>0</v>
      </c>
      <c r="H9837">
        <v>0</v>
      </c>
      <c r="I9837">
        <v>0</v>
      </c>
      <c r="J9837">
        <v>0</v>
      </c>
      <c r="K9837">
        <v>0</v>
      </c>
      <c r="L9837">
        <v>0</v>
      </c>
      <c r="M9837">
        <v>16</v>
      </c>
      <c r="N9837">
        <v>0</v>
      </c>
      <c r="O9837">
        <v>0</v>
      </c>
      <c r="P9837">
        <v>0</v>
      </c>
      <c r="Q9837">
        <v>0</v>
      </c>
    </row>
    <row r="9838" spans="1:17" x14ac:dyDescent="0.25">
      <c r="A9838" t="s">
        <v>26126</v>
      </c>
      <c r="B9838" t="s">
        <v>73</v>
      </c>
      <c r="C9838" t="s">
        <v>183</v>
      </c>
      <c r="D9838" t="s">
        <v>526</v>
      </c>
      <c r="E9838" t="s">
        <v>21471</v>
      </c>
      <c r="F9838" t="s">
        <v>394</v>
      </c>
      <c r="G9838">
        <v>0</v>
      </c>
      <c r="H9838">
        <v>0</v>
      </c>
      <c r="I9838">
        <v>0</v>
      </c>
      <c r="J9838">
        <v>0</v>
      </c>
      <c r="K9838">
        <v>0</v>
      </c>
      <c r="L9838">
        <v>0</v>
      </c>
      <c r="M9838">
        <v>0</v>
      </c>
      <c r="N9838">
        <v>13</v>
      </c>
      <c r="O9838">
        <v>13</v>
      </c>
      <c r="P9838">
        <v>0</v>
      </c>
      <c r="Q9838">
        <v>0</v>
      </c>
    </row>
    <row r="9839" spans="1:17" x14ac:dyDescent="0.25">
      <c r="A9839" t="s">
        <v>26127</v>
      </c>
      <c r="B9839" t="s">
        <v>73</v>
      </c>
      <c r="C9839" t="s">
        <v>183</v>
      </c>
      <c r="D9839" t="s">
        <v>526</v>
      </c>
      <c r="E9839" t="s">
        <v>21471</v>
      </c>
      <c r="F9839" t="s">
        <v>395</v>
      </c>
      <c r="G9839">
        <v>0</v>
      </c>
      <c r="H9839">
        <v>0</v>
      </c>
      <c r="I9839">
        <v>0</v>
      </c>
      <c r="J9839">
        <v>0</v>
      </c>
      <c r="K9839">
        <v>0</v>
      </c>
      <c r="L9839">
        <v>0</v>
      </c>
      <c r="M9839">
        <v>0</v>
      </c>
      <c r="N9839">
        <v>12</v>
      </c>
      <c r="O9839">
        <v>12</v>
      </c>
      <c r="P9839">
        <v>0</v>
      </c>
      <c r="Q9839">
        <v>0</v>
      </c>
    </row>
    <row r="9840" spans="1:17" x14ac:dyDescent="0.25">
      <c r="A9840" t="s">
        <v>26128</v>
      </c>
      <c r="B9840" t="s">
        <v>73</v>
      </c>
      <c r="C9840" t="s">
        <v>183</v>
      </c>
      <c r="D9840" t="s">
        <v>526</v>
      </c>
      <c r="E9840" t="s">
        <v>21471</v>
      </c>
      <c r="F9840" t="s">
        <v>525</v>
      </c>
      <c r="G9840">
        <v>16</v>
      </c>
      <c r="H9840">
        <v>0</v>
      </c>
      <c r="I9840">
        <v>0</v>
      </c>
      <c r="J9840">
        <v>0</v>
      </c>
      <c r="K9840">
        <v>0</v>
      </c>
      <c r="L9840">
        <v>0</v>
      </c>
      <c r="M9840">
        <v>0</v>
      </c>
      <c r="N9840">
        <v>0</v>
      </c>
      <c r="O9840">
        <v>0</v>
      </c>
      <c r="P9840">
        <v>0</v>
      </c>
      <c r="Q9840">
        <v>0</v>
      </c>
    </row>
    <row r="9841" spans="1:17" x14ac:dyDescent="0.25">
      <c r="A9841" t="s">
        <v>26129</v>
      </c>
      <c r="B9841" t="s">
        <v>73</v>
      </c>
      <c r="C9841" t="s">
        <v>183</v>
      </c>
      <c r="D9841" t="s">
        <v>527</v>
      </c>
      <c r="E9841" t="s">
        <v>21471</v>
      </c>
      <c r="F9841" t="s">
        <v>528</v>
      </c>
      <c r="G9841">
        <v>0</v>
      </c>
      <c r="H9841">
        <v>0</v>
      </c>
      <c r="I9841">
        <v>0</v>
      </c>
      <c r="J9841">
        <v>0</v>
      </c>
      <c r="K9841">
        <v>0</v>
      </c>
      <c r="L9841">
        <v>0</v>
      </c>
      <c r="M9841">
        <v>0</v>
      </c>
      <c r="N9841">
        <v>2</v>
      </c>
      <c r="O9841">
        <v>1</v>
      </c>
      <c r="P9841">
        <v>1</v>
      </c>
      <c r="Q9841">
        <v>0</v>
      </c>
    </row>
    <row r="9842" spans="1:17" x14ac:dyDescent="0.25">
      <c r="A9842" t="s">
        <v>26130</v>
      </c>
      <c r="B9842" t="s">
        <v>73</v>
      </c>
      <c r="C9842" t="s">
        <v>183</v>
      </c>
      <c r="D9842" t="s">
        <v>527</v>
      </c>
      <c r="E9842" t="s">
        <v>21471</v>
      </c>
      <c r="F9842" t="s">
        <v>525</v>
      </c>
      <c r="G9842">
        <v>2</v>
      </c>
      <c r="H9842">
        <v>0</v>
      </c>
      <c r="I9842">
        <v>0</v>
      </c>
      <c r="J9842">
        <v>0</v>
      </c>
      <c r="K9842">
        <v>0</v>
      </c>
      <c r="L9842">
        <v>0</v>
      </c>
      <c r="M9842">
        <v>0</v>
      </c>
      <c r="N9842">
        <v>0</v>
      </c>
      <c r="O9842">
        <v>0</v>
      </c>
      <c r="P9842">
        <v>0</v>
      </c>
      <c r="Q9842">
        <v>0</v>
      </c>
    </row>
    <row r="9843" spans="1:17" x14ac:dyDescent="0.25">
      <c r="A9843" t="s">
        <v>26131</v>
      </c>
      <c r="B9843" t="s">
        <v>73</v>
      </c>
      <c r="C9843" t="s">
        <v>183</v>
      </c>
      <c r="D9843" t="s">
        <v>12971</v>
      </c>
      <c r="E9843" t="s">
        <v>21471</v>
      </c>
      <c r="F9843" t="s">
        <v>525</v>
      </c>
      <c r="G9843">
        <v>1</v>
      </c>
      <c r="H9843">
        <v>0</v>
      </c>
      <c r="I9843">
        <v>0</v>
      </c>
      <c r="J9843">
        <v>0</v>
      </c>
      <c r="K9843">
        <v>0</v>
      </c>
      <c r="L9843">
        <v>0</v>
      </c>
      <c r="M9843">
        <v>0</v>
      </c>
      <c r="N9843">
        <v>0</v>
      </c>
      <c r="O9843">
        <v>0</v>
      </c>
      <c r="P9843">
        <v>0</v>
      </c>
      <c r="Q9843">
        <v>0</v>
      </c>
    </row>
    <row r="9844" spans="1:17" x14ac:dyDescent="0.25">
      <c r="A9844" t="s">
        <v>14342</v>
      </c>
      <c r="B9844" t="s">
        <v>73</v>
      </c>
      <c r="C9844" t="s">
        <v>184</v>
      </c>
      <c r="D9844" t="s">
        <v>529</v>
      </c>
      <c r="E9844" t="s">
        <v>563</v>
      </c>
      <c r="F9844" t="s">
        <v>525</v>
      </c>
      <c r="G9844">
        <v>1</v>
      </c>
      <c r="H9844">
        <v>0</v>
      </c>
      <c r="I9844">
        <v>0</v>
      </c>
      <c r="J9844">
        <v>0</v>
      </c>
      <c r="K9844">
        <v>0</v>
      </c>
      <c r="L9844">
        <v>0</v>
      </c>
      <c r="M9844">
        <v>0</v>
      </c>
      <c r="N9844">
        <v>0</v>
      </c>
      <c r="O9844">
        <v>0</v>
      </c>
      <c r="P9844">
        <v>0</v>
      </c>
      <c r="Q9844">
        <v>0</v>
      </c>
    </row>
    <row r="9845" spans="1:17" x14ac:dyDescent="0.25">
      <c r="A9845" t="s">
        <v>14343</v>
      </c>
      <c r="B9845" t="s">
        <v>73</v>
      </c>
      <c r="C9845" t="s">
        <v>184</v>
      </c>
      <c r="D9845" t="s">
        <v>526</v>
      </c>
      <c r="E9845" t="s">
        <v>563</v>
      </c>
      <c r="F9845" t="s">
        <v>396</v>
      </c>
      <c r="G9845">
        <v>0</v>
      </c>
      <c r="H9845">
        <v>2</v>
      </c>
      <c r="I9845">
        <v>1</v>
      </c>
      <c r="J9845">
        <v>1</v>
      </c>
      <c r="K9845">
        <v>0</v>
      </c>
      <c r="L9845">
        <v>0</v>
      </c>
      <c r="M9845">
        <v>0</v>
      </c>
      <c r="N9845">
        <v>0</v>
      </c>
      <c r="O9845">
        <v>0</v>
      </c>
      <c r="P9845">
        <v>0</v>
      </c>
      <c r="Q9845">
        <v>0</v>
      </c>
    </row>
    <row r="9846" spans="1:17" x14ac:dyDescent="0.25">
      <c r="A9846" t="s">
        <v>14344</v>
      </c>
      <c r="B9846" t="s">
        <v>73</v>
      </c>
      <c r="C9846" t="s">
        <v>184</v>
      </c>
      <c r="D9846" t="s">
        <v>526</v>
      </c>
      <c r="E9846" t="s">
        <v>563</v>
      </c>
      <c r="F9846" t="s">
        <v>4236</v>
      </c>
      <c r="G9846">
        <v>0</v>
      </c>
      <c r="H9846">
        <v>2</v>
      </c>
      <c r="I9846">
        <v>1</v>
      </c>
      <c r="J9846">
        <v>1</v>
      </c>
      <c r="K9846">
        <v>0</v>
      </c>
      <c r="L9846">
        <v>0</v>
      </c>
      <c r="M9846">
        <v>0</v>
      </c>
      <c r="N9846">
        <v>0</v>
      </c>
      <c r="O9846">
        <v>0</v>
      </c>
      <c r="P9846">
        <v>0</v>
      </c>
      <c r="Q9846">
        <v>0</v>
      </c>
    </row>
    <row r="9847" spans="1:17" x14ac:dyDescent="0.25">
      <c r="A9847" t="s">
        <v>14345</v>
      </c>
      <c r="B9847" t="s">
        <v>73</v>
      </c>
      <c r="C9847" t="s">
        <v>184</v>
      </c>
      <c r="D9847" t="s">
        <v>526</v>
      </c>
      <c r="E9847" t="s">
        <v>563</v>
      </c>
      <c r="F9847" t="s">
        <v>4238</v>
      </c>
      <c r="G9847">
        <v>0</v>
      </c>
      <c r="H9847">
        <v>0</v>
      </c>
      <c r="I9847">
        <v>0</v>
      </c>
      <c r="J9847">
        <v>0</v>
      </c>
      <c r="K9847">
        <v>0</v>
      </c>
      <c r="L9847">
        <v>0</v>
      </c>
      <c r="M9847">
        <v>2</v>
      </c>
      <c r="N9847">
        <v>0</v>
      </c>
      <c r="O9847">
        <v>0</v>
      </c>
      <c r="P9847">
        <v>0</v>
      </c>
      <c r="Q9847">
        <v>0</v>
      </c>
    </row>
    <row r="9848" spans="1:17" x14ac:dyDescent="0.25">
      <c r="A9848" t="s">
        <v>14346</v>
      </c>
      <c r="B9848" t="s">
        <v>73</v>
      </c>
      <c r="C9848" t="s">
        <v>184</v>
      </c>
      <c r="D9848" t="s">
        <v>526</v>
      </c>
      <c r="E9848" t="s">
        <v>563</v>
      </c>
      <c r="F9848" t="s">
        <v>397</v>
      </c>
      <c r="G9848">
        <v>0</v>
      </c>
      <c r="H9848">
        <v>2</v>
      </c>
      <c r="I9848">
        <v>1</v>
      </c>
      <c r="J9848">
        <v>1</v>
      </c>
      <c r="K9848">
        <v>0</v>
      </c>
      <c r="L9848">
        <v>0</v>
      </c>
      <c r="M9848">
        <v>0</v>
      </c>
      <c r="N9848">
        <v>0</v>
      </c>
      <c r="O9848">
        <v>0</v>
      </c>
      <c r="P9848">
        <v>0</v>
      </c>
      <c r="Q9848">
        <v>0</v>
      </c>
    </row>
    <row r="9849" spans="1:17" x14ac:dyDescent="0.25">
      <c r="A9849" t="s">
        <v>14347</v>
      </c>
      <c r="B9849" t="s">
        <v>73</v>
      </c>
      <c r="C9849" t="s">
        <v>184</v>
      </c>
      <c r="D9849" t="s">
        <v>526</v>
      </c>
      <c r="E9849" t="s">
        <v>563</v>
      </c>
      <c r="F9849" t="s">
        <v>398</v>
      </c>
      <c r="G9849">
        <v>0</v>
      </c>
      <c r="H9849">
        <v>2</v>
      </c>
      <c r="I9849">
        <v>1</v>
      </c>
      <c r="J9849">
        <v>1</v>
      </c>
      <c r="K9849">
        <v>0</v>
      </c>
      <c r="L9849">
        <v>0</v>
      </c>
      <c r="M9849">
        <v>0</v>
      </c>
      <c r="N9849">
        <v>0</v>
      </c>
      <c r="O9849">
        <v>0</v>
      </c>
      <c r="P9849">
        <v>0</v>
      </c>
      <c r="Q9849">
        <v>0</v>
      </c>
    </row>
    <row r="9850" spans="1:17" x14ac:dyDescent="0.25">
      <c r="A9850" t="s">
        <v>14348</v>
      </c>
      <c r="B9850" t="s">
        <v>73</v>
      </c>
      <c r="C9850" t="s">
        <v>184</v>
      </c>
      <c r="D9850" t="s">
        <v>526</v>
      </c>
      <c r="E9850" t="s">
        <v>563</v>
      </c>
      <c r="F9850" t="s">
        <v>4242</v>
      </c>
      <c r="G9850">
        <v>0</v>
      </c>
      <c r="H9850">
        <v>0</v>
      </c>
      <c r="I9850">
        <v>0</v>
      </c>
      <c r="J9850">
        <v>0</v>
      </c>
      <c r="K9850">
        <v>0</v>
      </c>
      <c r="L9850">
        <v>0</v>
      </c>
      <c r="M9850">
        <v>2</v>
      </c>
      <c r="N9850">
        <v>0</v>
      </c>
      <c r="O9850">
        <v>0</v>
      </c>
      <c r="P9850">
        <v>0</v>
      </c>
      <c r="Q9850">
        <v>0</v>
      </c>
    </row>
    <row r="9851" spans="1:17" x14ac:dyDescent="0.25">
      <c r="A9851" t="s">
        <v>14349</v>
      </c>
      <c r="B9851" t="s">
        <v>73</v>
      </c>
      <c r="C9851" t="s">
        <v>184</v>
      </c>
      <c r="D9851" t="s">
        <v>526</v>
      </c>
      <c r="E9851" t="s">
        <v>563</v>
      </c>
      <c r="F9851" t="s">
        <v>399</v>
      </c>
      <c r="G9851">
        <v>0</v>
      </c>
      <c r="H9851">
        <v>2</v>
      </c>
      <c r="I9851">
        <v>1</v>
      </c>
      <c r="J9851">
        <v>1</v>
      </c>
      <c r="K9851">
        <v>0</v>
      </c>
      <c r="L9851">
        <v>0</v>
      </c>
      <c r="M9851">
        <v>0</v>
      </c>
      <c r="N9851">
        <v>0</v>
      </c>
      <c r="O9851">
        <v>0</v>
      </c>
      <c r="P9851">
        <v>0</v>
      </c>
      <c r="Q9851">
        <v>0</v>
      </c>
    </row>
    <row r="9852" spans="1:17" x14ac:dyDescent="0.25">
      <c r="A9852" t="s">
        <v>14350</v>
      </c>
      <c r="B9852" t="s">
        <v>73</v>
      </c>
      <c r="C9852" t="s">
        <v>184</v>
      </c>
      <c r="D9852" t="s">
        <v>526</v>
      </c>
      <c r="E9852" t="s">
        <v>563</v>
      </c>
      <c r="F9852" t="s">
        <v>4245</v>
      </c>
      <c r="G9852">
        <v>0</v>
      </c>
      <c r="H9852">
        <v>0</v>
      </c>
      <c r="I9852">
        <v>0</v>
      </c>
      <c r="J9852">
        <v>0</v>
      </c>
      <c r="K9852">
        <v>0</v>
      </c>
      <c r="L9852">
        <v>0</v>
      </c>
      <c r="M9852">
        <v>2</v>
      </c>
      <c r="N9852">
        <v>0</v>
      </c>
      <c r="O9852">
        <v>0</v>
      </c>
      <c r="P9852">
        <v>0</v>
      </c>
      <c r="Q9852">
        <v>0</v>
      </c>
    </row>
    <row r="9853" spans="1:17" x14ac:dyDescent="0.25">
      <c r="A9853" t="s">
        <v>14351</v>
      </c>
      <c r="B9853" t="s">
        <v>73</v>
      </c>
      <c r="C9853" t="s">
        <v>184</v>
      </c>
      <c r="D9853" t="s">
        <v>526</v>
      </c>
      <c r="E9853" t="s">
        <v>563</v>
      </c>
      <c r="F9853" t="s">
        <v>394</v>
      </c>
      <c r="G9853">
        <v>0</v>
      </c>
      <c r="H9853">
        <v>0</v>
      </c>
      <c r="I9853">
        <v>0</v>
      </c>
      <c r="J9853">
        <v>0</v>
      </c>
      <c r="K9853">
        <v>0</v>
      </c>
      <c r="L9853">
        <v>0</v>
      </c>
      <c r="M9853">
        <v>0</v>
      </c>
      <c r="N9853">
        <v>2</v>
      </c>
      <c r="O9853">
        <v>2</v>
      </c>
      <c r="P9853">
        <v>0</v>
      </c>
      <c r="Q9853">
        <v>0</v>
      </c>
    </row>
    <row r="9854" spans="1:17" x14ac:dyDescent="0.25">
      <c r="A9854" t="s">
        <v>14352</v>
      </c>
      <c r="B9854" t="s">
        <v>73</v>
      </c>
      <c r="C9854" t="s">
        <v>184</v>
      </c>
      <c r="D9854" t="s">
        <v>526</v>
      </c>
      <c r="E9854" t="s">
        <v>563</v>
      </c>
      <c r="F9854" t="s">
        <v>395</v>
      </c>
      <c r="G9854">
        <v>0</v>
      </c>
      <c r="H9854">
        <v>0</v>
      </c>
      <c r="I9854">
        <v>0</v>
      </c>
      <c r="J9854">
        <v>0</v>
      </c>
      <c r="K9854">
        <v>0</v>
      </c>
      <c r="L9854">
        <v>0</v>
      </c>
      <c r="M9854">
        <v>0</v>
      </c>
      <c r="N9854">
        <v>2</v>
      </c>
      <c r="O9854">
        <v>2</v>
      </c>
      <c r="P9854">
        <v>0</v>
      </c>
      <c r="Q9854">
        <v>0</v>
      </c>
    </row>
    <row r="9855" spans="1:17" x14ac:dyDescent="0.25">
      <c r="A9855" t="s">
        <v>14353</v>
      </c>
      <c r="B9855" t="s">
        <v>73</v>
      </c>
      <c r="C9855" t="s">
        <v>184</v>
      </c>
      <c r="D9855" t="s">
        <v>526</v>
      </c>
      <c r="E9855" t="s">
        <v>563</v>
      </c>
      <c r="F9855" t="s">
        <v>525</v>
      </c>
      <c r="G9855">
        <v>2</v>
      </c>
      <c r="H9855">
        <v>0</v>
      </c>
      <c r="I9855">
        <v>0</v>
      </c>
      <c r="J9855">
        <v>0</v>
      </c>
      <c r="K9855">
        <v>0</v>
      </c>
      <c r="L9855">
        <v>0</v>
      </c>
      <c r="M9855">
        <v>0</v>
      </c>
      <c r="N9855">
        <v>0</v>
      </c>
      <c r="O9855">
        <v>0</v>
      </c>
      <c r="P9855">
        <v>0</v>
      </c>
      <c r="Q9855">
        <v>0</v>
      </c>
    </row>
    <row r="9856" spans="1:17" x14ac:dyDescent="0.25">
      <c r="A9856" t="s">
        <v>26132</v>
      </c>
      <c r="B9856" t="s">
        <v>73</v>
      </c>
      <c r="C9856" t="s">
        <v>184</v>
      </c>
      <c r="D9856" t="s">
        <v>526</v>
      </c>
      <c r="E9856" t="s">
        <v>21471</v>
      </c>
      <c r="F9856" t="s">
        <v>396</v>
      </c>
      <c r="G9856">
        <v>0</v>
      </c>
      <c r="H9856">
        <v>18</v>
      </c>
      <c r="I9856">
        <v>0</v>
      </c>
      <c r="J9856">
        <v>17</v>
      </c>
      <c r="K9856">
        <v>0</v>
      </c>
      <c r="L9856">
        <v>1</v>
      </c>
      <c r="M9856">
        <v>0</v>
      </c>
      <c r="N9856">
        <v>0</v>
      </c>
      <c r="O9856">
        <v>0</v>
      </c>
      <c r="P9856">
        <v>0</v>
      </c>
      <c r="Q9856">
        <v>0</v>
      </c>
    </row>
    <row r="9857" spans="1:17" x14ac:dyDescent="0.25">
      <c r="A9857" t="s">
        <v>26133</v>
      </c>
      <c r="B9857" t="s">
        <v>73</v>
      </c>
      <c r="C9857" t="s">
        <v>184</v>
      </c>
      <c r="D9857" t="s">
        <v>526</v>
      </c>
      <c r="E9857" t="s">
        <v>21471</v>
      </c>
      <c r="F9857" t="s">
        <v>4236</v>
      </c>
      <c r="G9857">
        <v>0</v>
      </c>
      <c r="H9857">
        <v>18</v>
      </c>
      <c r="I9857">
        <v>0</v>
      </c>
      <c r="J9857">
        <v>16</v>
      </c>
      <c r="K9857">
        <v>1</v>
      </c>
      <c r="L9857">
        <v>1</v>
      </c>
      <c r="M9857">
        <v>0</v>
      </c>
      <c r="N9857">
        <v>0</v>
      </c>
      <c r="O9857">
        <v>0</v>
      </c>
      <c r="P9857">
        <v>0</v>
      </c>
      <c r="Q9857">
        <v>0</v>
      </c>
    </row>
    <row r="9858" spans="1:17" x14ac:dyDescent="0.25">
      <c r="A9858" t="s">
        <v>26134</v>
      </c>
      <c r="B9858" t="s">
        <v>73</v>
      </c>
      <c r="C9858" t="s">
        <v>184</v>
      </c>
      <c r="D9858" t="s">
        <v>526</v>
      </c>
      <c r="E9858" t="s">
        <v>21471</v>
      </c>
      <c r="F9858" t="s">
        <v>4238</v>
      </c>
      <c r="G9858">
        <v>0</v>
      </c>
      <c r="H9858">
        <v>0</v>
      </c>
      <c r="I9858">
        <v>0</v>
      </c>
      <c r="J9858">
        <v>0</v>
      </c>
      <c r="K9858">
        <v>0</v>
      </c>
      <c r="L9858">
        <v>0</v>
      </c>
      <c r="M9858">
        <v>18</v>
      </c>
      <c r="N9858">
        <v>0</v>
      </c>
      <c r="O9858">
        <v>0</v>
      </c>
      <c r="P9858">
        <v>0</v>
      </c>
      <c r="Q9858">
        <v>0</v>
      </c>
    </row>
    <row r="9859" spans="1:17" x14ac:dyDescent="0.25">
      <c r="A9859" t="s">
        <v>26135</v>
      </c>
      <c r="B9859" t="s">
        <v>73</v>
      </c>
      <c r="C9859" t="s">
        <v>184</v>
      </c>
      <c r="D9859" t="s">
        <v>526</v>
      </c>
      <c r="E9859" t="s">
        <v>21471</v>
      </c>
      <c r="F9859" t="s">
        <v>397</v>
      </c>
      <c r="G9859">
        <v>0</v>
      </c>
      <c r="H9859">
        <v>18</v>
      </c>
      <c r="I9859">
        <v>0</v>
      </c>
      <c r="J9859">
        <v>16</v>
      </c>
      <c r="K9859">
        <v>1</v>
      </c>
      <c r="L9859">
        <v>1</v>
      </c>
      <c r="M9859">
        <v>0</v>
      </c>
      <c r="N9859">
        <v>0</v>
      </c>
      <c r="O9859">
        <v>0</v>
      </c>
      <c r="P9859">
        <v>0</v>
      </c>
      <c r="Q9859">
        <v>0</v>
      </c>
    </row>
    <row r="9860" spans="1:17" x14ac:dyDescent="0.25">
      <c r="A9860" t="s">
        <v>26136</v>
      </c>
      <c r="B9860" t="s">
        <v>73</v>
      </c>
      <c r="C9860" t="s">
        <v>184</v>
      </c>
      <c r="D9860" t="s">
        <v>526</v>
      </c>
      <c r="E9860" t="s">
        <v>21471</v>
      </c>
      <c r="F9860" t="s">
        <v>398</v>
      </c>
      <c r="G9860">
        <v>0</v>
      </c>
      <c r="H9860">
        <v>18</v>
      </c>
      <c r="I9860">
        <v>0</v>
      </c>
      <c r="J9860">
        <v>16</v>
      </c>
      <c r="K9860">
        <v>1</v>
      </c>
      <c r="L9860">
        <v>1</v>
      </c>
      <c r="M9860">
        <v>0</v>
      </c>
      <c r="N9860">
        <v>0</v>
      </c>
      <c r="O9860">
        <v>0</v>
      </c>
      <c r="P9860">
        <v>0</v>
      </c>
      <c r="Q9860">
        <v>0</v>
      </c>
    </row>
    <row r="9861" spans="1:17" x14ac:dyDescent="0.25">
      <c r="A9861" t="s">
        <v>26137</v>
      </c>
      <c r="B9861" t="s">
        <v>73</v>
      </c>
      <c r="C9861" t="s">
        <v>184</v>
      </c>
      <c r="D9861" t="s">
        <v>526</v>
      </c>
      <c r="E9861" t="s">
        <v>21471</v>
      </c>
      <c r="F9861" t="s">
        <v>4242</v>
      </c>
      <c r="G9861">
        <v>0</v>
      </c>
      <c r="H9861">
        <v>0</v>
      </c>
      <c r="I9861">
        <v>0</v>
      </c>
      <c r="J9861">
        <v>0</v>
      </c>
      <c r="K9861">
        <v>0</v>
      </c>
      <c r="L9861">
        <v>0</v>
      </c>
      <c r="M9861">
        <v>18</v>
      </c>
      <c r="N9861">
        <v>0</v>
      </c>
      <c r="O9861">
        <v>0</v>
      </c>
      <c r="P9861">
        <v>0</v>
      </c>
      <c r="Q9861">
        <v>0</v>
      </c>
    </row>
    <row r="9862" spans="1:17" x14ac:dyDescent="0.25">
      <c r="A9862" t="s">
        <v>26138</v>
      </c>
      <c r="B9862" t="s">
        <v>73</v>
      </c>
      <c r="C9862" t="s">
        <v>184</v>
      </c>
      <c r="D9862" t="s">
        <v>526</v>
      </c>
      <c r="E9862" t="s">
        <v>21471</v>
      </c>
      <c r="F9862" t="s">
        <v>399</v>
      </c>
      <c r="G9862">
        <v>0</v>
      </c>
      <c r="H9862">
        <v>18</v>
      </c>
      <c r="I9862">
        <v>0</v>
      </c>
      <c r="J9862">
        <v>17</v>
      </c>
      <c r="K9862">
        <v>0</v>
      </c>
      <c r="L9862">
        <v>1</v>
      </c>
      <c r="M9862">
        <v>0</v>
      </c>
      <c r="N9862">
        <v>0</v>
      </c>
      <c r="O9862">
        <v>0</v>
      </c>
      <c r="P9862">
        <v>0</v>
      </c>
      <c r="Q9862">
        <v>0</v>
      </c>
    </row>
    <row r="9863" spans="1:17" x14ac:dyDescent="0.25">
      <c r="A9863" t="s">
        <v>26139</v>
      </c>
      <c r="B9863" t="s">
        <v>73</v>
      </c>
      <c r="C9863" t="s">
        <v>184</v>
      </c>
      <c r="D9863" t="s">
        <v>526</v>
      </c>
      <c r="E9863" t="s">
        <v>21471</v>
      </c>
      <c r="F9863" t="s">
        <v>4245</v>
      </c>
      <c r="G9863">
        <v>0</v>
      </c>
      <c r="H9863">
        <v>0</v>
      </c>
      <c r="I9863">
        <v>0</v>
      </c>
      <c r="J9863">
        <v>0</v>
      </c>
      <c r="K9863">
        <v>0</v>
      </c>
      <c r="L9863">
        <v>0</v>
      </c>
      <c r="M9863">
        <v>18</v>
      </c>
      <c r="N9863">
        <v>0</v>
      </c>
      <c r="O9863">
        <v>0</v>
      </c>
      <c r="P9863">
        <v>0</v>
      </c>
      <c r="Q9863">
        <v>0</v>
      </c>
    </row>
    <row r="9864" spans="1:17" x14ac:dyDescent="0.25">
      <c r="A9864" t="s">
        <v>13917</v>
      </c>
      <c r="B9864" t="s">
        <v>72</v>
      </c>
      <c r="C9864" t="s">
        <v>120</v>
      </c>
      <c r="D9864" t="s">
        <v>526</v>
      </c>
      <c r="E9864" t="s">
        <v>563</v>
      </c>
      <c r="F9864" t="s">
        <v>4236</v>
      </c>
      <c r="G9864">
        <v>0</v>
      </c>
      <c r="H9864">
        <v>23</v>
      </c>
      <c r="I9864">
        <v>3</v>
      </c>
      <c r="J9864">
        <v>15</v>
      </c>
      <c r="K9864">
        <v>3</v>
      </c>
      <c r="L9864">
        <v>2</v>
      </c>
      <c r="M9864">
        <v>0</v>
      </c>
      <c r="N9864">
        <v>0</v>
      </c>
      <c r="O9864">
        <v>0</v>
      </c>
      <c r="P9864">
        <v>0</v>
      </c>
      <c r="Q9864">
        <v>0</v>
      </c>
    </row>
    <row r="9865" spans="1:17" x14ac:dyDescent="0.25">
      <c r="A9865" t="s">
        <v>13918</v>
      </c>
      <c r="B9865" t="s">
        <v>72</v>
      </c>
      <c r="C9865" t="s">
        <v>120</v>
      </c>
      <c r="D9865" t="s">
        <v>526</v>
      </c>
      <c r="E9865" t="s">
        <v>563</v>
      </c>
      <c r="F9865" t="s">
        <v>4238</v>
      </c>
      <c r="G9865">
        <v>0</v>
      </c>
      <c r="H9865">
        <v>0</v>
      </c>
      <c r="I9865">
        <v>0</v>
      </c>
      <c r="J9865">
        <v>0</v>
      </c>
      <c r="K9865">
        <v>0</v>
      </c>
      <c r="L9865">
        <v>0</v>
      </c>
      <c r="M9865">
        <v>23</v>
      </c>
      <c r="N9865">
        <v>0</v>
      </c>
      <c r="O9865">
        <v>0</v>
      </c>
      <c r="P9865">
        <v>0</v>
      </c>
      <c r="Q9865">
        <v>0</v>
      </c>
    </row>
    <row r="9866" spans="1:17" x14ac:dyDescent="0.25">
      <c r="A9866" t="s">
        <v>13919</v>
      </c>
      <c r="B9866" t="s">
        <v>72</v>
      </c>
      <c r="C9866" t="s">
        <v>120</v>
      </c>
      <c r="D9866" t="s">
        <v>526</v>
      </c>
      <c r="E9866" t="s">
        <v>563</v>
      </c>
      <c r="F9866" t="s">
        <v>397</v>
      </c>
      <c r="G9866">
        <v>0</v>
      </c>
      <c r="H9866">
        <v>23</v>
      </c>
      <c r="I9866">
        <v>3</v>
      </c>
      <c r="J9866">
        <v>15</v>
      </c>
      <c r="K9866">
        <v>3</v>
      </c>
      <c r="L9866">
        <v>2</v>
      </c>
      <c r="M9866">
        <v>0</v>
      </c>
      <c r="N9866">
        <v>0</v>
      </c>
      <c r="O9866">
        <v>0</v>
      </c>
      <c r="P9866">
        <v>0</v>
      </c>
      <c r="Q9866">
        <v>0</v>
      </c>
    </row>
    <row r="9867" spans="1:17" x14ac:dyDescent="0.25">
      <c r="A9867" t="s">
        <v>13920</v>
      </c>
      <c r="B9867" t="s">
        <v>72</v>
      </c>
      <c r="C9867" t="s">
        <v>120</v>
      </c>
      <c r="D9867" t="s">
        <v>526</v>
      </c>
      <c r="E9867" t="s">
        <v>563</v>
      </c>
      <c r="F9867" t="s">
        <v>398</v>
      </c>
      <c r="G9867">
        <v>0</v>
      </c>
      <c r="H9867">
        <v>23</v>
      </c>
      <c r="I9867">
        <v>3</v>
      </c>
      <c r="J9867">
        <v>15</v>
      </c>
      <c r="K9867">
        <v>3</v>
      </c>
      <c r="L9867">
        <v>2</v>
      </c>
      <c r="M9867">
        <v>0</v>
      </c>
      <c r="N9867">
        <v>0</v>
      </c>
      <c r="O9867">
        <v>0</v>
      </c>
      <c r="P9867">
        <v>0</v>
      </c>
      <c r="Q9867">
        <v>0</v>
      </c>
    </row>
    <row r="9868" spans="1:17" x14ac:dyDescent="0.25">
      <c r="A9868" t="s">
        <v>13921</v>
      </c>
      <c r="B9868" t="s">
        <v>72</v>
      </c>
      <c r="C9868" t="s">
        <v>120</v>
      </c>
      <c r="D9868" t="s">
        <v>526</v>
      </c>
      <c r="E9868" t="s">
        <v>563</v>
      </c>
      <c r="F9868" t="s">
        <v>4242</v>
      </c>
      <c r="G9868">
        <v>0</v>
      </c>
      <c r="H9868">
        <v>0</v>
      </c>
      <c r="I9868">
        <v>0</v>
      </c>
      <c r="J9868">
        <v>0</v>
      </c>
      <c r="K9868">
        <v>0</v>
      </c>
      <c r="L9868">
        <v>0</v>
      </c>
      <c r="M9868">
        <v>23</v>
      </c>
      <c r="N9868">
        <v>0</v>
      </c>
      <c r="O9868">
        <v>0</v>
      </c>
      <c r="P9868">
        <v>0</v>
      </c>
      <c r="Q9868">
        <v>0</v>
      </c>
    </row>
    <row r="9869" spans="1:17" x14ac:dyDescent="0.25">
      <c r="A9869" t="s">
        <v>13922</v>
      </c>
      <c r="B9869" t="s">
        <v>72</v>
      </c>
      <c r="C9869" t="s">
        <v>120</v>
      </c>
      <c r="D9869" t="s">
        <v>526</v>
      </c>
      <c r="E9869" t="s">
        <v>563</v>
      </c>
      <c r="F9869" t="s">
        <v>399</v>
      </c>
      <c r="G9869">
        <v>0</v>
      </c>
      <c r="H9869">
        <v>23</v>
      </c>
      <c r="I9869">
        <v>3</v>
      </c>
      <c r="J9869">
        <v>15</v>
      </c>
      <c r="K9869">
        <v>4</v>
      </c>
      <c r="L9869">
        <v>1</v>
      </c>
      <c r="M9869">
        <v>0</v>
      </c>
      <c r="N9869">
        <v>0</v>
      </c>
      <c r="O9869">
        <v>0</v>
      </c>
      <c r="P9869">
        <v>0</v>
      </c>
      <c r="Q9869">
        <v>0</v>
      </c>
    </row>
    <row r="9870" spans="1:17" x14ac:dyDescent="0.25">
      <c r="A9870" t="s">
        <v>14484</v>
      </c>
      <c r="B9870" t="s">
        <v>72</v>
      </c>
      <c r="C9870" t="s">
        <v>120</v>
      </c>
      <c r="D9870" t="s">
        <v>526</v>
      </c>
      <c r="E9870" t="s">
        <v>563</v>
      </c>
      <c r="F9870" t="s">
        <v>4245</v>
      </c>
      <c r="G9870">
        <v>0</v>
      </c>
      <c r="H9870">
        <v>0</v>
      </c>
      <c r="I9870">
        <v>0</v>
      </c>
      <c r="J9870">
        <v>0</v>
      </c>
      <c r="K9870">
        <v>0</v>
      </c>
      <c r="L9870">
        <v>0</v>
      </c>
      <c r="M9870">
        <v>23</v>
      </c>
      <c r="N9870">
        <v>0</v>
      </c>
      <c r="O9870">
        <v>0</v>
      </c>
      <c r="P9870">
        <v>0</v>
      </c>
      <c r="Q9870">
        <v>0</v>
      </c>
    </row>
    <row r="9871" spans="1:17" x14ac:dyDescent="0.25">
      <c r="A9871" t="s">
        <v>14485</v>
      </c>
      <c r="B9871" t="s">
        <v>72</v>
      </c>
      <c r="C9871" t="s">
        <v>120</v>
      </c>
      <c r="D9871" t="s">
        <v>526</v>
      </c>
      <c r="E9871" t="s">
        <v>563</v>
      </c>
      <c r="F9871" t="s">
        <v>394</v>
      </c>
      <c r="G9871">
        <v>0</v>
      </c>
      <c r="H9871">
        <v>0</v>
      </c>
      <c r="I9871">
        <v>0</v>
      </c>
      <c r="J9871">
        <v>0</v>
      </c>
      <c r="K9871">
        <v>0</v>
      </c>
      <c r="L9871">
        <v>0</v>
      </c>
      <c r="M9871">
        <v>0</v>
      </c>
      <c r="N9871">
        <v>17</v>
      </c>
      <c r="O9871">
        <v>15</v>
      </c>
      <c r="P9871">
        <v>2</v>
      </c>
      <c r="Q9871">
        <v>0</v>
      </c>
    </row>
    <row r="9872" spans="1:17" x14ac:dyDescent="0.25">
      <c r="A9872" t="s">
        <v>14486</v>
      </c>
      <c r="B9872" t="s">
        <v>72</v>
      </c>
      <c r="C9872" t="s">
        <v>120</v>
      </c>
      <c r="D9872" t="s">
        <v>526</v>
      </c>
      <c r="E9872" t="s">
        <v>563</v>
      </c>
      <c r="F9872" t="s">
        <v>395</v>
      </c>
      <c r="G9872">
        <v>0</v>
      </c>
      <c r="H9872">
        <v>0</v>
      </c>
      <c r="I9872">
        <v>0</v>
      </c>
      <c r="J9872">
        <v>0</v>
      </c>
      <c r="K9872">
        <v>0</v>
      </c>
      <c r="L9872">
        <v>0</v>
      </c>
      <c r="M9872">
        <v>0</v>
      </c>
      <c r="N9872">
        <v>13</v>
      </c>
      <c r="O9872">
        <v>12</v>
      </c>
      <c r="P9872">
        <v>1</v>
      </c>
      <c r="Q9872">
        <v>0</v>
      </c>
    </row>
    <row r="9873" spans="1:17" x14ac:dyDescent="0.25">
      <c r="A9873" t="s">
        <v>14487</v>
      </c>
      <c r="B9873" t="s">
        <v>72</v>
      </c>
      <c r="C9873" t="s">
        <v>120</v>
      </c>
      <c r="D9873" t="s">
        <v>526</v>
      </c>
      <c r="E9873" t="s">
        <v>563</v>
      </c>
      <c r="F9873" t="s">
        <v>525</v>
      </c>
      <c r="G9873">
        <v>23</v>
      </c>
      <c r="H9873">
        <v>0</v>
      </c>
      <c r="I9873">
        <v>0</v>
      </c>
      <c r="J9873">
        <v>0</v>
      </c>
      <c r="K9873">
        <v>0</v>
      </c>
      <c r="L9873">
        <v>0</v>
      </c>
      <c r="M9873">
        <v>0</v>
      </c>
      <c r="N9873">
        <v>0</v>
      </c>
      <c r="O9873">
        <v>0</v>
      </c>
      <c r="P9873">
        <v>0</v>
      </c>
      <c r="Q9873">
        <v>0</v>
      </c>
    </row>
    <row r="9874" spans="1:17" x14ac:dyDescent="0.25">
      <c r="A9874" t="s">
        <v>26140</v>
      </c>
      <c r="B9874" t="s">
        <v>72</v>
      </c>
      <c r="C9874" t="s">
        <v>120</v>
      </c>
      <c r="D9874" t="s">
        <v>526</v>
      </c>
      <c r="E9874" t="s">
        <v>21471</v>
      </c>
      <c r="F9874" t="s">
        <v>396</v>
      </c>
      <c r="G9874">
        <v>0</v>
      </c>
      <c r="H9874">
        <v>28</v>
      </c>
      <c r="I9874">
        <v>4</v>
      </c>
      <c r="J9874">
        <v>23</v>
      </c>
      <c r="K9874">
        <v>1</v>
      </c>
      <c r="L9874">
        <v>0</v>
      </c>
      <c r="M9874">
        <v>0</v>
      </c>
      <c r="N9874">
        <v>0</v>
      </c>
      <c r="O9874">
        <v>0</v>
      </c>
      <c r="P9874">
        <v>0</v>
      </c>
      <c r="Q9874">
        <v>0</v>
      </c>
    </row>
    <row r="9875" spans="1:17" x14ac:dyDescent="0.25">
      <c r="A9875" t="s">
        <v>26141</v>
      </c>
      <c r="B9875" t="s">
        <v>72</v>
      </c>
      <c r="C9875" t="s">
        <v>120</v>
      </c>
      <c r="D9875" t="s">
        <v>526</v>
      </c>
      <c r="E9875" t="s">
        <v>21471</v>
      </c>
      <c r="F9875" t="s">
        <v>4236</v>
      </c>
      <c r="G9875">
        <v>0</v>
      </c>
      <c r="H9875">
        <v>28</v>
      </c>
      <c r="I9875">
        <v>3</v>
      </c>
      <c r="J9875">
        <v>24</v>
      </c>
      <c r="K9875">
        <v>1</v>
      </c>
      <c r="L9875">
        <v>0</v>
      </c>
      <c r="M9875">
        <v>0</v>
      </c>
      <c r="N9875">
        <v>0</v>
      </c>
      <c r="O9875">
        <v>0</v>
      </c>
      <c r="P9875">
        <v>0</v>
      </c>
      <c r="Q9875">
        <v>0</v>
      </c>
    </row>
    <row r="9876" spans="1:17" x14ac:dyDescent="0.25">
      <c r="A9876" t="s">
        <v>26142</v>
      </c>
      <c r="B9876" t="s">
        <v>72</v>
      </c>
      <c r="C9876" t="s">
        <v>120</v>
      </c>
      <c r="D9876" t="s">
        <v>526</v>
      </c>
      <c r="E9876" t="s">
        <v>21471</v>
      </c>
      <c r="F9876" t="s">
        <v>4238</v>
      </c>
      <c r="G9876">
        <v>0</v>
      </c>
      <c r="H9876">
        <v>0</v>
      </c>
      <c r="I9876">
        <v>0</v>
      </c>
      <c r="J9876">
        <v>0</v>
      </c>
      <c r="K9876">
        <v>0</v>
      </c>
      <c r="L9876">
        <v>0</v>
      </c>
      <c r="M9876">
        <v>28</v>
      </c>
      <c r="N9876">
        <v>0</v>
      </c>
      <c r="O9876">
        <v>0</v>
      </c>
      <c r="P9876">
        <v>0</v>
      </c>
      <c r="Q9876">
        <v>0</v>
      </c>
    </row>
    <row r="9877" spans="1:17" x14ac:dyDescent="0.25">
      <c r="A9877" t="s">
        <v>26143</v>
      </c>
      <c r="B9877" t="s">
        <v>72</v>
      </c>
      <c r="C9877" t="s">
        <v>120</v>
      </c>
      <c r="D9877" t="s">
        <v>526</v>
      </c>
      <c r="E9877" t="s">
        <v>21471</v>
      </c>
      <c r="F9877" t="s">
        <v>397</v>
      </c>
      <c r="G9877">
        <v>0</v>
      </c>
      <c r="H9877">
        <v>28</v>
      </c>
      <c r="I9877">
        <v>3</v>
      </c>
      <c r="J9877">
        <v>24</v>
      </c>
      <c r="K9877">
        <v>1</v>
      </c>
      <c r="L9877">
        <v>0</v>
      </c>
      <c r="M9877">
        <v>0</v>
      </c>
      <c r="N9877">
        <v>0</v>
      </c>
      <c r="O9877">
        <v>0</v>
      </c>
      <c r="P9877">
        <v>0</v>
      </c>
      <c r="Q9877">
        <v>0</v>
      </c>
    </row>
    <row r="9878" spans="1:17" x14ac:dyDescent="0.25">
      <c r="A9878" t="s">
        <v>26144</v>
      </c>
      <c r="B9878" t="s">
        <v>72</v>
      </c>
      <c r="C9878" t="s">
        <v>120</v>
      </c>
      <c r="D9878" t="s">
        <v>526</v>
      </c>
      <c r="E9878" t="s">
        <v>21471</v>
      </c>
      <c r="F9878" t="s">
        <v>398</v>
      </c>
      <c r="G9878">
        <v>0</v>
      </c>
      <c r="H9878">
        <v>28</v>
      </c>
      <c r="I9878">
        <v>3</v>
      </c>
      <c r="J9878">
        <v>24</v>
      </c>
      <c r="K9878">
        <v>1</v>
      </c>
      <c r="L9878">
        <v>0</v>
      </c>
      <c r="M9878">
        <v>0</v>
      </c>
      <c r="N9878">
        <v>0</v>
      </c>
      <c r="O9878">
        <v>0</v>
      </c>
      <c r="P9878">
        <v>0</v>
      </c>
      <c r="Q9878">
        <v>0</v>
      </c>
    </row>
    <row r="9879" spans="1:17" x14ac:dyDescent="0.25">
      <c r="A9879" t="s">
        <v>26145</v>
      </c>
      <c r="B9879" t="s">
        <v>72</v>
      </c>
      <c r="C9879" t="s">
        <v>120</v>
      </c>
      <c r="D9879" t="s">
        <v>526</v>
      </c>
      <c r="E9879" t="s">
        <v>21471</v>
      </c>
      <c r="F9879" t="s">
        <v>4242</v>
      </c>
      <c r="G9879">
        <v>0</v>
      </c>
      <c r="H9879">
        <v>0</v>
      </c>
      <c r="I9879">
        <v>0</v>
      </c>
      <c r="J9879">
        <v>0</v>
      </c>
      <c r="K9879">
        <v>0</v>
      </c>
      <c r="L9879">
        <v>0</v>
      </c>
      <c r="M9879">
        <v>28</v>
      </c>
      <c r="N9879">
        <v>0</v>
      </c>
      <c r="O9879">
        <v>0</v>
      </c>
      <c r="P9879">
        <v>0</v>
      </c>
      <c r="Q9879">
        <v>0</v>
      </c>
    </row>
    <row r="9880" spans="1:17" x14ac:dyDescent="0.25">
      <c r="A9880" t="s">
        <v>26146</v>
      </c>
      <c r="B9880" t="s">
        <v>72</v>
      </c>
      <c r="C9880" t="s">
        <v>120</v>
      </c>
      <c r="D9880" t="s">
        <v>526</v>
      </c>
      <c r="E9880" t="s">
        <v>21471</v>
      </c>
      <c r="F9880" t="s">
        <v>399</v>
      </c>
      <c r="G9880">
        <v>0</v>
      </c>
      <c r="H9880">
        <v>28</v>
      </c>
      <c r="I9880">
        <v>3</v>
      </c>
      <c r="J9880">
        <v>24</v>
      </c>
      <c r="K9880">
        <v>1</v>
      </c>
      <c r="L9880">
        <v>0</v>
      </c>
      <c r="M9880">
        <v>0</v>
      </c>
      <c r="N9880">
        <v>0</v>
      </c>
      <c r="O9880">
        <v>0</v>
      </c>
      <c r="P9880">
        <v>0</v>
      </c>
      <c r="Q9880">
        <v>0</v>
      </c>
    </row>
    <row r="9881" spans="1:17" x14ac:dyDescent="0.25">
      <c r="A9881" t="s">
        <v>26147</v>
      </c>
      <c r="B9881" t="s">
        <v>72</v>
      </c>
      <c r="C9881" t="s">
        <v>120</v>
      </c>
      <c r="D9881" t="s">
        <v>526</v>
      </c>
      <c r="E9881" t="s">
        <v>21471</v>
      </c>
      <c r="F9881" t="s">
        <v>4245</v>
      </c>
      <c r="G9881">
        <v>0</v>
      </c>
      <c r="H9881">
        <v>0</v>
      </c>
      <c r="I9881">
        <v>0</v>
      </c>
      <c r="J9881">
        <v>0</v>
      </c>
      <c r="K9881">
        <v>0</v>
      </c>
      <c r="L9881">
        <v>0</v>
      </c>
      <c r="M9881">
        <v>28</v>
      </c>
      <c r="N9881">
        <v>0</v>
      </c>
      <c r="O9881">
        <v>0</v>
      </c>
      <c r="P9881">
        <v>0</v>
      </c>
      <c r="Q9881">
        <v>0</v>
      </c>
    </row>
    <row r="9882" spans="1:17" x14ac:dyDescent="0.25">
      <c r="A9882" t="s">
        <v>26148</v>
      </c>
      <c r="B9882" t="s">
        <v>72</v>
      </c>
      <c r="C9882" t="s">
        <v>120</v>
      </c>
      <c r="D9882" t="s">
        <v>526</v>
      </c>
      <c r="E9882" t="s">
        <v>21471</v>
      </c>
      <c r="F9882" t="s">
        <v>394</v>
      </c>
      <c r="G9882">
        <v>0</v>
      </c>
      <c r="H9882">
        <v>0</v>
      </c>
      <c r="I9882">
        <v>0</v>
      </c>
      <c r="J9882">
        <v>0</v>
      </c>
      <c r="K9882">
        <v>0</v>
      </c>
      <c r="L9882">
        <v>0</v>
      </c>
      <c r="M9882">
        <v>0</v>
      </c>
      <c r="N9882">
        <v>19</v>
      </c>
      <c r="O9882">
        <v>18</v>
      </c>
      <c r="P9882">
        <v>1</v>
      </c>
      <c r="Q9882">
        <v>0</v>
      </c>
    </row>
    <row r="9883" spans="1:17" x14ac:dyDescent="0.25">
      <c r="A9883" t="s">
        <v>26149</v>
      </c>
      <c r="B9883" t="s">
        <v>72</v>
      </c>
      <c r="C9883" t="s">
        <v>120</v>
      </c>
      <c r="D9883" t="s">
        <v>526</v>
      </c>
      <c r="E9883" t="s">
        <v>21471</v>
      </c>
      <c r="F9883" t="s">
        <v>395</v>
      </c>
      <c r="G9883">
        <v>0</v>
      </c>
      <c r="H9883">
        <v>0</v>
      </c>
      <c r="I9883">
        <v>0</v>
      </c>
      <c r="J9883">
        <v>0</v>
      </c>
      <c r="K9883">
        <v>0</v>
      </c>
      <c r="L9883">
        <v>0</v>
      </c>
      <c r="M9883">
        <v>0</v>
      </c>
      <c r="N9883">
        <v>17</v>
      </c>
      <c r="O9883">
        <v>16</v>
      </c>
      <c r="P9883">
        <v>1</v>
      </c>
      <c r="Q9883">
        <v>0</v>
      </c>
    </row>
    <row r="9884" spans="1:17" x14ac:dyDescent="0.25">
      <c r="A9884" t="s">
        <v>26150</v>
      </c>
      <c r="B9884" t="s">
        <v>72</v>
      </c>
      <c r="C9884" t="s">
        <v>120</v>
      </c>
      <c r="D9884" t="s">
        <v>526</v>
      </c>
      <c r="E9884" t="s">
        <v>21471</v>
      </c>
      <c r="F9884" t="s">
        <v>525</v>
      </c>
      <c r="G9884">
        <v>28</v>
      </c>
      <c r="H9884">
        <v>0</v>
      </c>
      <c r="I9884">
        <v>0</v>
      </c>
      <c r="J9884">
        <v>0</v>
      </c>
      <c r="K9884">
        <v>0</v>
      </c>
      <c r="L9884">
        <v>0</v>
      </c>
      <c r="M9884">
        <v>0</v>
      </c>
      <c r="N9884">
        <v>0</v>
      </c>
      <c r="O9884">
        <v>0</v>
      </c>
      <c r="P9884">
        <v>0</v>
      </c>
      <c r="Q9884">
        <v>0</v>
      </c>
    </row>
    <row r="9885" spans="1:17" x14ac:dyDescent="0.25">
      <c r="A9885" t="s">
        <v>14488</v>
      </c>
      <c r="B9885" t="s">
        <v>72</v>
      </c>
      <c r="C9885" t="s">
        <v>120</v>
      </c>
      <c r="D9885" t="s">
        <v>527</v>
      </c>
      <c r="E9885" t="s">
        <v>563</v>
      </c>
      <c r="F9885" t="s">
        <v>528</v>
      </c>
      <c r="G9885">
        <v>0</v>
      </c>
      <c r="H9885">
        <v>0</v>
      </c>
      <c r="I9885">
        <v>0</v>
      </c>
      <c r="J9885">
        <v>0</v>
      </c>
      <c r="K9885">
        <v>0</v>
      </c>
      <c r="L9885">
        <v>0</v>
      </c>
      <c r="M9885">
        <v>0</v>
      </c>
      <c r="N9885">
        <v>2</v>
      </c>
      <c r="O9885">
        <v>1</v>
      </c>
      <c r="P9885">
        <v>1</v>
      </c>
      <c r="Q9885">
        <v>0</v>
      </c>
    </row>
    <row r="9886" spans="1:17" x14ac:dyDescent="0.25">
      <c r="A9886" t="s">
        <v>14489</v>
      </c>
      <c r="B9886" t="s">
        <v>72</v>
      </c>
      <c r="C9886" t="s">
        <v>120</v>
      </c>
      <c r="D9886" t="s">
        <v>527</v>
      </c>
      <c r="E9886" t="s">
        <v>563</v>
      </c>
      <c r="F9886" t="s">
        <v>525</v>
      </c>
      <c r="G9886">
        <v>2</v>
      </c>
      <c r="H9886">
        <v>0</v>
      </c>
      <c r="I9886">
        <v>0</v>
      </c>
      <c r="J9886">
        <v>0</v>
      </c>
      <c r="K9886">
        <v>0</v>
      </c>
      <c r="L9886">
        <v>0</v>
      </c>
      <c r="M9886">
        <v>0</v>
      </c>
      <c r="N9886">
        <v>0</v>
      </c>
      <c r="O9886">
        <v>0</v>
      </c>
      <c r="P9886">
        <v>0</v>
      </c>
      <c r="Q9886">
        <v>0</v>
      </c>
    </row>
    <row r="9887" spans="1:17" x14ac:dyDescent="0.25">
      <c r="A9887" t="s">
        <v>26151</v>
      </c>
      <c r="B9887" t="s">
        <v>72</v>
      </c>
      <c r="C9887" t="s">
        <v>120</v>
      </c>
      <c r="D9887" t="s">
        <v>527</v>
      </c>
      <c r="E9887" t="s">
        <v>21471</v>
      </c>
      <c r="F9887" t="s">
        <v>528</v>
      </c>
      <c r="G9887">
        <v>0</v>
      </c>
      <c r="H9887">
        <v>0</v>
      </c>
      <c r="I9887">
        <v>0</v>
      </c>
      <c r="J9887">
        <v>0</v>
      </c>
      <c r="K9887">
        <v>0</v>
      </c>
      <c r="L9887">
        <v>0</v>
      </c>
      <c r="M9887">
        <v>0</v>
      </c>
      <c r="N9887">
        <v>5</v>
      </c>
      <c r="O9887">
        <v>3</v>
      </c>
      <c r="P9887">
        <v>2</v>
      </c>
      <c r="Q9887">
        <v>0</v>
      </c>
    </row>
    <row r="9888" spans="1:17" x14ac:dyDescent="0.25">
      <c r="A9888" t="s">
        <v>26152</v>
      </c>
      <c r="B9888" t="s">
        <v>72</v>
      </c>
      <c r="C9888" t="s">
        <v>120</v>
      </c>
      <c r="D9888" t="s">
        <v>527</v>
      </c>
      <c r="E9888" t="s">
        <v>21471</v>
      </c>
      <c r="F9888" t="s">
        <v>525</v>
      </c>
      <c r="G9888">
        <v>5</v>
      </c>
      <c r="H9888">
        <v>0</v>
      </c>
      <c r="I9888">
        <v>0</v>
      </c>
      <c r="J9888">
        <v>0</v>
      </c>
      <c r="K9888">
        <v>0</v>
      </c>
      <c r="L9888">
        <v>0</v>
      </c>
      <c r="M9888">
        <v>0</v>
      </c>
      <c r="N9888">
        <v>0</v>
      </c>
      <c r="O9888">
        <v>0</v>
      </c>
      <c r="P9888">
        <v>0</v>
      </c>
      <c r="Q9888">
        <v>0</v>
      </c>
    </row>
    <row r="9889" spans="1:17" x14ac:dyDescent="0.25">
      <c r="A9889" t="s">
        <v>14490</v>
      </c>
      <c r="B9889" t="s">
        <v>72</v>
      </c>
      <c r="C9889" t="s">
        <v>120</v>
      </c>
      <c r="D9889" t="s">
        <v>12971</v>
      </c>
      <c r="E9889" t="s">
        <v>563</v>
      </c>
      <c r="F9889" t="s">
        <v>525</v>
      </c>
      <c r="G9889">
        <v>5</v>
      </c>
      <c r="H9889">
        <v>0</v>
      </c>
      <c r="I9889">
        <v>0</v>
      </c>
      <c r="J9889">
        <v>0</v>
      </c>
      <c r="K9889">
        <v>0</v>
      </c>
      <c r="L9889">
        <v>0</v>
      </c>
      <c r="M9889">
        <v>0</v>
      </c>
      <c r="N9889">
        <v>0</v>
      </c>
      <c r="O9889">
        <v>0</v>
      </c>
      <c r="P9889">
        <v>0</v>
      </c>
      <c r="Q9889">
        <v>0</v>
      </c>
    </row>
    <row r="9890" spans="1:17" x14ac:dyDescent="0.25">
      <c r="A9890" t="s">
        <v>26153</v>
      </c>
      <c r="B9890" t="s">
        <v>72</v>
      </c>
      <c r="C9890" t="s">
        <v>120</v>
      </c>
      <c r="D9890" t="s">
        <v>12971</v>
      </c>
      <c r="E9890" t="s">
        <v>21471</v>
      </c>
      <c r="F9890" t="s">
        <v>525</v>
      </c>
      <c r="G9890">
        <v>7</v>
      </c>
      <c r="H9890">
        <v>0</v>
      </c>
      <c r="I9890">
        <v>0</v>
      </c>
      <c r="J9890">
        <v>0</v>
      </c>
      <c r="K9890">
        <v>0</v>
      </c>
      <c r="L9890">
        <v>0</v>
      </c>
      <c r="M9890">
        <v>0</v>
      </c>
      <c r="N9890">
        <v>0</v>
      </c>
      <c r="O9890">
        <v>0</v>
      </c>
      <c r="P9890">
        <v>0</v>
      </c>
      <c r="Q9890">
        <v>0</v>
      </c>
    </row>
    <row r="9891" spans="1:17" x14ac:dyDescent="0.25">
      <c r="A9891" t="s">
        <v>14491</v>
      </c>
      <c r="B9891" t="s">
        <v>72</v>
      </c>
      <c r="C9891" t="s">
        <v>121</v>
      </c>
      <c r="D9891" t="s">
        <v>529</v>
      </c>
      <c r="E9891" t="s">
        <v>563</v>
      </c>
      <c r="F9891" t="s">
        <v>525</v>
      </c>
      <c r="G9891">
        <v>2</v>
      </c>
      <c r="H9891">
        <v>0</v>
      </c>
      <c r="I9891">
        <v>0</v>
      </c>
      <c r="J9891">
        <v>0</v>
      </c>
      <c r="K9891">
        <v>0</v>
      </c>
      <c r="L9891">
        <v>0</v>
      </c>
      <c r="M9891">
        <v>0</v>
      </c>
      <c r="N9891">
        <v>0</v>
      </c>
      <c r="O9891">
        <v>0</v>
      </c>
      <c r="P9891">
        <v>0</v>
      </c>
      <c r="Q9891">
        <v>0</v>
      </c>
    </row>
    <row r="9892" spans="1:17" x14ac:dyDescent="0.25">
      <c r="A9892" t="s">
        <v>26154</v>
      </c>
      <c r="B9892" t="s">
        <v>72</v>
      </c>
      <c r="C9892" t="s">
        <v>121</v>
      </c>
      <c r="D9892" t="s">
        <v>529</v>
      </c>
      <c r="E9892" t="s">
        <v>21471</v>
      </c>
      <c r="F9892" t="s">
        <v>525</v>
      </c>
      <c r="G9892">
        <v>1</v>
      </c>
      <c r="H9892">
        <v>0</v>
      </c>
      <c r="I9892">
        <v>0</v>
      </c>
      <c r="J9892">
        <v>0</v>
      </c>
      <c r="K9892">
        <v>0</v>
      </c>
      <c r="L9892">
        <v>0</v>
      </c>
      <c r="M9892">
        <v>0</v>
      </c>
      <c r="N9892">
        <v>0</v>
      </c>
      <c r="O9892">
        <v>0</v>
      </c>
      <c r="P9892">
        <v>0</v>
      </c>
      <c r="Q9892">
        <v>0</v>
      </c>
    </row>
    <row r="9893" spans="1:17" x14ac:dyDescent="0.25">
      <c r="A9893" t="s">
        <v>14492</v>
      </c>
      <c r="B9893" t="s">
        <v>72</v>
      </c>
      <c r="C9893" t="s">
        <v>121</v>
      </c>
      <c r="D9893" t="s">
        <v>526</v>
      </c>
      <c r="E9893" t="s">
        <v>563</v>
      </c>
      <c r="F9893" t="s">
        <v>396</v>
      </c>
      <c r="G9893">
        <v>0</v>
      </c>
      <c r="H9893">
        <v>22</v>
      </c>
      <c r="I9893">
        <v>3</v>
      </c>
      <c r="J9893">
        <v>17</v>
      </c>
      <c r="K9893">
        <v>1</v>
      </c>
      <c r="L9893">
        <v>1</v>
      </c>
      <c r="M9893">
        <v>0</v>
      </c>
      <c r="N9893">
        <v>0</v>
      </c>
      <c r="O9893">
        <v>0</v>
      </c>
      <c r="P9893">
        <v>0</v>
      </c>
      <c r="Q9893">
        <v>0</v>
      </c>
    </row>
    <row r="9894" spans="1:17" x14ac:dyDescent="0.25">
      <c r="A9894" t="s">
        <v>14493</v>
      </c>
      <c r="B9894" t="s">
        <v>72</v>
      </c>
      <c r="C9894" t="s">
        <v>121</v>
      </c>
      <c r="D9894" t="s">
        <v>526</v>
      </c>
      <c r="E9894" t="s">
        <v>563</v>
      </c>
      <c r="F9894" t="s">
        <v>4236</v>
      </c>
      <c r="G9894">
        <v>0</v>
      </c>
      <c r="H9894">
        <v>22</v>
      </c>
      <c r="I9894">
        <v>3</v>
      </c>
      <c r="J9894">
        <v>17</v>
      </c>
      <c r="K9894">
        <v>1</v>
      </c>
      <c r="L9894">
        <v>1</v>
      </c>
      <c r="M9894">
        <v>0</v>
      </c>
      <c r="N9894">
        <v>0</v>
      </c>
      <c r="O9894">
        <v>0</v>
      </c>
      <c r="P9894">
        <v>0</v>
      </c>
      <c r="Q9894">
        <v>0</v>
      </c>
    </row>
    <row r="9895" spans="1:17" x14ac:dyDescent="0.25">
      <c r="A9895" t="s">
        <v>26613</v>
      </c>
      <c r="B9895" t="s">
        <v>74</v>
      </c>
      <c r="C9895" t="s">
        <v>133</v>
      </c>
      <c r="D9895" t="s">
        <v>526</v>
      </c>
      <c r="E9895" t="s">
        <v>21471</v>
      </c>
      <c r="F9895" t="s">
        <v>4245</v>
      </c>
      <c r="G9895">
        <v>0</v>
      </c>
      <c r="H9895">
        <v>0</v>
      </c>
      <c r="I9895">
        <v>0</v>
      </c>
      <c r="J9895">
        <v>0</v>
      </c>
      <c r="K9895">
        <v>0</v>
      </c>
      <c r="L9895">
        <v>0</v>
      </c>
      <c r="M9895">
        <v>8</v>
      </c>
      <c r="N9895">
        <v>0</v>
      </c>
      <c r="O9895">
        <v>0</v>
      </c>
      <c r="P9895">
        <v>0</v>
      </c>
      <c r="Q9895">
        <v>0</v>
      </c>
    </row>
    <row r="9896" spans="1:17" x14ac:dyDescent="0.25">
      <c r="A9896" t="s">
        <v>26614</v>
      </c>
      <c r="B9896" t="s">
        <v>74</v>
      </c>
      <c r="C9896" t="s">
        <v>133</v>
      </c>
      <c r="D9896" t="s">
        <v>526</v>
      </c>
      <c r="E9896" t="s">
        <v>21471</v>
      </c>
      <c r="F9896" t="s">
        <v>394</v>
      </c>
      <c r="G9896">
        <v>0</v>
      </c>
      <c r="H9896">
        <v>0</v>
      </c>
      <c r="I9896">
        <v>0</v>
      </c>
      <c r="J9896">
        <v>0</v>
      </c>
      <c r="K9896">
        <v>0</v>
      </c>
      <c r="L9896">
        <v>0</v>
      </c>
      <c r="M9896">
        <v>0</v>
      </c>
      <c r="N9896">
        <v>4</v>
      </c>
      <c r="O9896">
        <v>4</v>
      </c>
      <c r="P9896">
        <v>0</v>
      </c>
      <c r="Q9896">
        <v>0</v>
      </c>
    </row>
    <row r="9897" spans="1:17" x14ac:dyDescent="0.25">
      <c r="A9897" t="s">
        <v>26615</v>
      </c>
      <c r="B9897" t="s">
        <v>74</v>
      </c>
      <c r="C9897" t="s">
        <v>133</v>
      </c>
      <c r="D9897" t="s">
        <v>526</v>
      </c>
      <c r="E9897" t="s">
        <v>21471</v>
      </c>
      <c r="F9897" t="s">
        <v>395</v>
      </c>
      <c r="G9897">
        <v>0</v>
      </c>
      <c r="H9897">
        <v>0</v>
      </c>
      <c r="I9897">
        <v>0</v>
      </c>
      <c r="J9897">
        <v>0</v>
      </c>
      <c r="K9897">
        <v>0</v>
      </c>
      <c r="L9897">
        <v>0</v>
      </c>
      <c r="M9897">
        <v>0</v>
      </c>
      <c r="N9897">
        <v>2</v>
      </c>
      <c r="O9897">
        <v>2</v>
      </c>
      <c r="P9897">
        <v>0</v>
      </c>
      <c r="Q9897">
        <v>0</v>
      </c>
    </row>
    <row r="9898" spans="1:17" x14ac:dyDescent="0.25">
      <c r="A9898" t="s">
        <v>14235</v>
      </c>
      <c r="B9898" t="s">
        <v>74</v>
      </c>
      <c r="C9898" t="s">
        <v>197</v>
      </c>
      <c r="D9898" t="s">
        <v>526</v>
      </c>
      <c r="E9898" t="s">
        <v>563</v>
      </c>
      <c r="F9898" t="s">
        <v>398</v>
      </c>
      <c r="G9898">
        <v>0</v>
      </c>
      <c r="H9898">
        <v>4</v>
      </c>
      <c r="I9898">
        <v>0</v>
      </c>
      <c r="J9898">
        <v>4</v>
      </c>
      <c r="K9898">
        <v>0</v>
      </c>
      <c r="L9898">
        <v>0</v>
      </c>
      <c r="M9898">
        <v>0</v>
      </c>
      <c r="N9898">
        <v>0</v>
      </c>
      <c r="O9898">
        <v>0</v>
      </c>
      <c r="P9898">
        <v>0</v>
      </c>
      <c r="Q9898">
        <v>0</v>
      </c>
    </row>
    <row r="9899" spans="1:17" x14ac:dyDescent="0.25">
      <c r="A9899" t="s">
        <v>14236</v>
      </c>
      <c r="B9899" t="s">
        <v>74</v>
      </c>
      <c r="C9899" t="s">
        <v>197</v>
      </c>
      <c r="D9899" t="s">
        <v>526</v>
      </c>
      <c r="E9899" t="s">
        <v>563</v>
      </c>
      <c r="F9899" t="s">
        <v>4242</v>
      </c>
      <c r="G9899">
        <v>0</v>
      </c>
      <c r="H9899">
        <v>0</v>
      </c>
      <c r="I9899">
        <v>0</v>
      </c>
      <c r="J9899">
        <v>0</v>
      </c>
      <c r="K9899">
        <v>0</v>
      </c>
      <c r="L9899">
        <v>0</v>
      </c>
      <c r="M9899">
        <v>4</v>
      </c>
      <c r="N9899">
        <v>0</v>
      </c>
      <c r="O9899">
        <v>0</v>
      </c>
      <c r="P9899">
        <v>0</v>
      </c>
      <c r="Q9899">
        <v>0</v>
      </c>
    </row>
    <row r="9900" spans="1:17" x14ac:dyDescent="0.25">
      <c r="A9900" t="s">
        <v>14237</v>
      </c>
      <c r="B9900" t="s">
        <v>74</v>
      </c>
      <c r="C9900" t="s">
        <v>197</v>
      </c>
      <c r="D9900" t="s">
        <v>526</v>
      </c>
      <c r="E9900" t="s">
        <v>563</v>
      </c>
      <c r="F9900" t="s">
        <v>399</v>
      </c>
      <c r="G9900">
        <v>0</v>
      </c>
      <c r="H9900">
        <v>4</v>
      </c>
      <c r="I9900">
        <v>0</v>
      </c>
      <c r="J9900">
        <v>4</v>
      </c>
      <c r="K9900">
        <v>0</v>
      </c>
      <c r="L9900">
        <v>0</v>
      </c>
      <c r="M9900">
        <v>0</v>
      </c>
      <c r="N9900">
        <v>0</v>
      </c>
      <c r="O9900">
        <v>0</v>
      </c>
      <c r="P9900">
        <v>0</v>
      </c>
      <c r="Q9900">
        <v>0</v>
      </c>
    </row>
    <row r="9901" spans="1:17" x14ac:dyDescent="0.25">
      <c r="A9901" t="s">
        <v>14238</v>
      </c>
      <c r="B9901" t="s">
        <v>74</v>
      </c>
      <c r="C9901" t="s">
        <v>197</v>
      </c>
      <c r="D9901" t="s">
        <v>526</v>
      </c>
      <c r="E9901" t="s">
        <v>563</v>
      </c>
      <c r="F9901" t="s">
        <v>4245</v>
      </c>
      <c r="G9901">
        <v>0</v>
      </c>
      <c r="H9901">
        <v>0</v>
      </c>
      <c r="I9901">
        <v>0</v>
      </c>
      <c r="J9901">
        <v>0</v>
      </c>
      <c r="K9901">
        <v>0</v>
      </c>
      <c r="L9901">
        <v>0</v>
      </c>
      <c r="M9901">
        <v>4</v>
      </c>
      <c r="N9901">
        <v>0</v>
      </c>
      <c r="O9901">
        <v>0</v>
      </c>
      <c r="P9901">
        <v>0</v>
      </c>
      <c r="Q9901">
        <v>0</v>
      </c>
    </row>
    <row r="9902" spans="1:17" x14ac:dyDescent="0.25">
      <c r="A9902" t="s">
        <v>14239</v>
      </c>
      <c r="B9902" t="s">
        <v>74</v>
      </c>
      <c r="C9902" t="s">
        <v>197</v>
      </c>
      <c r="D9902" t="s">
        <v>526</v>
      </c>
      <c r="E9902" t="s">
        <v>563</v>
      </c>
      <c r="F9902" t="s">
        <v>394</v>
      </c>
      <c r="G9902">
        <v>0</v>
      </c>
      <c r="H9902">
        <v>0</v>
      </c>
      <c r="I9902">
        <v>0</v>
      </c>
      <c r="J9902">
        <v>0</v>
      </c>
      <c r="K9902">
        <v>0</v>
      </c>
      <c r="L9902">
        <v>0</v>
      </c>
      <c r="M9902">
        <v>0</v>
      </c>
      <c r="N9902">
        <v>2</v>
      </c>
      <c r="O9902">
        <v>2</v>
      </c>
      <c r="P9902">
        <v>0</v>
      </c>
      <c r="Q9902">
        <v>0</v>
      </c>
    </row>
    <row r="9903" spans="1:17" x14ac:dyDescent="0.25">
      <c r="A9903" t="s">
        <v>14240</v>
      </c>
      <c r="B9903" t="s">
        <v>74</v>
      </c>
      <c r="C9903" t="s">
        <v>197</v>
      </c>
      <c r="D9903" t="s">
        <v>526</v>
      </c>
      <c r="E9903" t="s">
        <v>563</v>
      </c>
      <c r="F9903" t="s">
        <v>395</v>
      </c>
      <c r="G9903">
        <v>0</v>
      </c>
      <c r="H9903">
        <v>0</v>
      </c>
      <c r="I9903">
        <v>0</v>
      </c>
      <c r="J9903">
        <v>0</v>
      </c>
      <c r="K9903">
        <v>0</v>
      </c>
      <c r="L9903">
        <v>0</v>
      </c>
      <c r="M9903">
        <v>0</v>
      </c>
      <c r="N9903">
        <v>2</v>
      </c>
      <c r="O9903">
        <v>2</v>
      </c>
      <c r="P9903">
        <v>0</v>
      </c>
      <c r="Q9903">
        <v>0</v>
      </c>
    </row>
    <row r="9904" spans="1:17" x14ac:dyDescent="0.25">
      <c r="A9904" t="s">
        <v>14241</v>
      </c>
      <c r="B9904" t="s">
        <v>74</v>
      </c>
      <c r="C9904" t="s">
        <v>197</v>
      </c>
      <c r="D9904" t="s">
        <v>526</v>
      </c>
      <c r="E9904" t="s">
        <v>563</v>
      </c>
      <c r="F9904" t="s">
        <v>525</v>
      </c>
      <c r="G9904">
        <v>4</v>
      </c>
      <c r="H9904">
        <v>0</v>
      </c>
      <c r="I9904">
        <v>0</v>
      </c>
      <c r="J9904">
        <v>0</v>
      </c>
      <c r="K9904">
        <v>0</v>
      </c>
      <c r="L9904">
        <v>0</v>
      </c>
      <c r="M9904">
        <v>0</v>
      </c>
      <c r="N9904">
        <v>0</v>
      </c>
      <c r="O9904">
        <v>0</v>
      </c>
      <c r="P9904">
        <v>0</v>
      </c>
      <c r="Q9904">
        <v>0</v>
      </c>
    </row>
    <row r="9905" spans="1:17" x14ac:dyDescent="0.25">
      <c r="A9905" t="s">
        <v>26659</v>
      </c>
      <c r="B9905" t="s">
        <v>74</v>
      </c>
      <c r="C9905" t="s">
        <v>197</v>
      </c>
      <c r="D9905" t="s">
        <v>526</v>
      </c>
      <c r="E9905" t="s">
        <v>21471</v>
      </c>
      <c r="F9905" t="s">
        <v>396</v>
      </c>
      <c r="G9905">
        <v>0</v>
      </c>
      <c r="H9905">
        <v>7</v>
      </c>
      <c r="I9905">
        <v>1</v>
      </c>
      <c r="J9905">
        <v>6</v>
      </c>
      <c r="K9905">
        <v>0</v>
      </c>
      <c r="L9905">
        <v>0</v>
      </c>
      <c r="M9905">
        <v>0</v>
      </c>
      <c r="N9905">
        <v>0</v>
      </c>
      <c r="O9905">
        <v>0</v>
      </c>
      <c r="P9905">
        <v>0</v>
      </c>
      <c r="Q9905">
        <v>0</v>
      </c>
    </row>
    <row r="9906" spans="1:17" x14ac:dyDescent="0.25">
      <c r="A9906" t="s">
        <v>26660</v>
      </c>
      <c r="B9906" t="s">
        <v>74</v>
      </c>
      <c r="C9906" t="s">
        <v>197</v>
      </c>
      <c r="D9906" t="s">
        <v>526</v>
      </c>
      <c r="E9906" t="s">
        <v>21471</v>
      </c>
      <c r="F9906" t="s">
        <v>4236</v>
      </c>
      <c r="G9906">
        <v>0</v>
      </c>
      <c r="H9906">
        <v>7</v>
      </c>
      <c r="I9906">
        <v>1</v>
      </c>
      <c r="J9906">
        <v>6</v>
      </c>
      <c r="K9906">
        <v>0</v>
      </c>
      <c r="L9906">
        <v>0</v>
      </c>
      <c r="M9906">
        <v>0</v>
      </c>
      <c r="N9906">
        <v>0</v>
      </c>
      <c r="O9906">
        <v>0</v>
      </c>
      <c r="P9906">
        <v>0</v>
      </c>
      <c r="Q9906">
        <v>0</v>
      </c>
    </row>
    <row r="9907" spans="1:17" x14ac:dyDescent="0.25">
      <c r="A9907" t="s">
        <v>26661</v>
      </c>
      <c r="B9907" t="s">
        <v>74</v>
      </c>
      <c r="C9907" t="s">
        <v>197</v>
      </c>
      <c r="D9907" t="s">
        <v>526</v>
      </c>
      <c r="E9907" t="s">
        <v>21471</v>
      </c>
      <c r="F9907" t="s">
        <v>4238</v>
      </c>
      <c r="G9907">
        <v>0</v>
      </c>
      <c r="H9907">
        <v>0</v>
      </c>
      <c r="I9907">
        <v>0</v>
      </c>
      <c r="J9907">
        <v>0</v>
      </c>
      <c r="K9907">
        <v>0</v>
      </c>
      <c r="L9907">
        <v>0</v>
      </c>
      <c r="M9907">
        <v>7</v>
      </c>
      <c r="N9907">
        <v>0</v>
      </c>
      <c r="O9907">
        <v>0</v>
      </c>
      <c r="P9907">
        <v>0</v>
      </c>
      <c r="Q9907">
        <v>0</v>
      </c>
    </row>
    <row r="9908" spans="1:17" x14ac:dyDescent="0.25">
      <c r="A9908" t="s">
        <v>26662</v>
      </c>
      <c r="B9908" t="s">
        <v>74</v>
      </c>
      <c r="C9908" t="s">
        <v>197</v>
      </c>
      <c r="D9908" t="s">
        <v>526</v>
      </c>
      <c r="E9908" t="s">
        <v>21471</v>
      </c>
      <c r="F9908" t="s">
        <v>397</v>
      </c>
      <c r="G9908">
        <v>0</v>
      </c>
      <c r="H9908">
        <v>7</v>
      </c>
      <c r="I9908">
        <v>1</v>
      </c>
      <c r="J9908">
        <v>6</v>
      </c>
      <c r="K9908">
        <v>0</v>
      </c>
      <c r="L9908">
        <v>0</v>
      </c>
      <c r="M9908">
        <v>0</v>
      </c>
      <c r="N9908">
        <v>0</v>
      </c>
      <c r="O9908">
        <v>0</v>
      </c>
      <c r="P9908">
        <v>0</v>
      </c>
      <c r="Q9908">
        <v>0</v>
      </c>
    </row>
    <row r="9909" spans="1:17" x14ac:dyDescent="0.25">
      <c r="A9909" t="s">
        <v>26663</v>
      </c>
      <c r="B9909" t="s">
        <v>74</v>
      </c>
      <c r="C9909" t="s">
        <v>197</v>
      </c>
      <c r="D9909" t="s">
        <v>526</v>
      </c>
      <c r="E9909" t="s">
        <v>21471</v>
      </c>
      <c r="F9909" t="s">
        <v>398</v>
      </c>
      <c r="G9909">
        <v>0</v>
      </c>
      <c r="H9909">
        <v>7</v>
      </c>
      <c r="I9909">
        <v>1</v>
      </c>
      <c r="J9909">
        <v>6</v>
      </c>
      <c r="K9909">
        <v>0</v>
      </c>
      <c r="L9909">
        <v>0</v>
      </c>
      <c r="M9909">
        <v>0</v>
      </c>
      <c r="N9909">
        <v>0</v>
      </c>
      <c r="O9909">
        <v>0</v>
      </c>
      <c r="P9909">
        <v>0</v>
      </c>
      <c r="Q9909">
        <v>0</v>
      </c>
    </row>
    <row r="9910" spans="1:17" x14ac:dyDescent="0.25">
      <c r="A9910" t="s">
        <v>26664</v>
      </c>
      <c r="B9910" t="s">
        <v>74</v>
      </c>
      <c r="C9910" t="s">
        <v>197</v>
      </c>
      <c r="D9910" t="s">
        <v>526</v>
      </c>
      <c r="E9910" t="s">
        <v>21471</v>
      </c>
      <c r="F9910" t="s">
        <v>4242</v>
      </c>
      <c r="G9910">
        <v>0</v>
      </c>
      <c r="H9910">
        <v>0</v>
      </c>
      <c r="I9910">
        <v>0</v>
      </c>
      <c r="J9910">
        <v>0</v>
      </c>
      <c r="K9910">
        <v>0</v>
      </c>
      <c r="L9910">
        <v>0</v>
      </c>
      <c r="M9910">
        <v>7</v>
      </c>
      <c r="N9910">
        <v>0</v>
      </c>
      <c r="O9910">
        <v>0</v>
      </c>
      <c r="P9910">
        <v>0</v>
      </c>
      <c r="Q9910">
        <v>0</v>
      </c>
    </row>
    <row r="9911" spans="1:17" x14ac:dyDescent="0.25">
      <c r="A9911" t="s">
        <v>26665</v>
      </c>
      <c r="B9911" t="s">
        <v>74</v>
      </c>
      <c r="C9911" t="s">
        <v>197</v>
      </c>
      <c r="D9911" t="s">
        <v>526</v>
      </c>
      <c r="E9911" t="s">
        <v>21471</v>
      </c>
      <c r="F9911" t="s">
        <v>399</v>
      </c>
      <c r="G9911">
        <v>0</v>
      </c>
      <c r="H9911">
        <v>7</v>
      </c>
      <c r="I9911">
        <v>1</v>
      </c>
      <c r="J9911">
        <v>6</v>
      </c>
      <c r="K9911">
        <v>0</v>
      </c>
      <c r="L9911">
        <v>0</v>
      </c>
      <c r="M9911">
        <v>0</v>
      </c>
      <c r="N9911">
        <v>0</v>
      </c>
      <c r="O9911">
        <v>0</v>
      </c>
      <c r="P9911">
        <v>0</v>
      </c>
      <c r="Q9911">
        <v>0</v>
      </c>
    </row>
    <row r="9912" spans="1:17" x14ac:dyDescent="0.25">
      <c r="A9912" t="s">
        <v>26666</v>
      </c>
      <c r="B9912" t="s">
        <v>74</v>
      </c>
      <c r="C9912" t="s">
        <v>197</v>
      </c>
      <c r="D9912" t="s">
        <v>526</v>
      </c>
      <c r="E9912" t="s">
        <v>21471</v>
      </c>
      <c r="F9912" t="s">
        <v>4245</v>
      </c>
      <c r="G9912">
        <v>0</v>
      </c>
      <c r="H9912">
        <v>0</v>
      </c>
      <c r="I9912">
        <v>0</v>
      </c>
      <c r="J9912">
        <v>0</v>
      </c>
      <c r="K9912">
        <v>0</v>
      </c>
      <c r="L9912">
        <v>0</v>
      </c>
      <c r="M9912">
        <v>7</v>
      </c>
      <c r="N9912">
        <v>0</v>
      </c>
      <c r="O9912">
        <v>0</v>
      </c>
      <c r="P9912">
        <v>0</v>
      </c>
      <c r="Q9912">
        <v>0</v>
      </c>
    </row>
    <row r="9913" spans="1:17" x14ac:dyDescent="0.25">
      <c r="A9913" t="s">
        <v>26667</v>
      </c>
      <c r="B9913" t="s">
        <v>74</v>
      </c>
      <c r="C9913" t="s">
        <v>197</v>
      </c>
      <c r="D9913" t="s">
        <v>526</v>
      </c>
      <c r="E9913" t="s">
        <v>21471</v>
      </c>
      <c r="F9913" t="s">
        <v>394</v>
      </c>
      <c r="G9913">
        <v>0</v>
      </c>
      <c r="H9913">
        <v>0</v>
      </c>
      <c r="I9913">
        <v>0</v>
      </c>
      <c r="J9913">
        <v>0</v>
      </c>
      <c r="K9913">
        <v>0</v>
      </c>
      <c r="L9913">
        <v>0</v>
      </c>
      <c r="M9913">
        <v>0</v>
      </c>
      <c r="N9913">
        <v>3</v>
      </c>
      <c r="O9913">
        <v>3</v>
      </c>
      <c r="P9913">
        <v>0</v>
      </c>
      <c r="Q9913">
        <v>0</v>
      </c>
    </row>
    <row r="9914" spans="1:17" x14ac:dyDescent="0.25">
      <c r="A9914" t="s">
        <v>26668</v>
      </c>
      <c r="B9914" t="s">
        <v>74</v>
      </c>
      <c r="C9914" t="s">
        <v>197</v>
      </c>
      <c r="D9914" t="s">
        <v>526</v>
      </c>
      <c r="E9914" t="s">
        <v>21471</v>
      </c>
      <c r="F9914" t="s">
        <v>395</v>
      </c>
      <c r="G9914">
        <v>0</v>
      </c>
      <c r="H9914">
        <v>0</v>
      </c>
      <c r="I9914">
        <v>0</v>
      </c>
      <c r="J9914">
        <v>0</v>
      </c>
      <c r="K9914">
        <v>0</v>
      </c>
      <c r="L9914">
        <v>0</v>
      </c>
      <c r="M9914">
        <v>0</v>
      </c>
      <c r="N9914">
        <v>3</v>
      </c>
      <c r="O9914">
        <v>3</v>
      </c>
      <c r="P9914">
        <v>0</v>
      </c>
      <c r="Q9914">
        <v>0</v>
      </c>
    </row>
    <row r="9915" spans="1:17" x14ac:dyDescent="0.25">
      <c r="A9915" t="s">
        <v>26669</v>
      </c>
      <c r="B9915" t="s">
        <v>74</v>
      </c>
      <c r="C9915" t="s">
        <v>197</v>
      </c>
      <c r="D9915" t="s">
        <v>526</v>
      </c>
      <c r="E9915" t="s">
        <v>21471</v>
      </c>
      <c r="F9915" t="s">
        <v>525</v>
      </c>
      <c r="G9915">
        <v>7</v>
      </c>
      <c r="H9915">
        <v>0</v>
      </c>
      <c r="I9915">
        <v>0</v>
      </c>
      <c r="J9915">
        <v>0</v>
      </c>
      <c r="K9915">
        <v>0</v>
      </c>
      <c r="L9915">
        <v>0</v>
      </c>
      <c r="M9915">
        <v>0</v>
      </c>
      <c r="N9915">
        <v>0</v>
      </c>
      <c r="O9915">
        <v>0</v>
      </c>
      <c r="P9915">
        <v>0</v>
      </c>
      <c r="Q9915">
        <v>0</v>
      </c>
    </row>
    <row r="9916" spans="1:17" x14ac:dyDescent="0.25">
      <c r="A9916" t="s">
        <v>14242</v>
      </c>
      <c r="B9916" t="s">
        <v>74</v>
      </c>
      <c r="C9916" t="s">
        <v>197</v>
      </c>
      <c r="D9916" t="s">
        <v>12971</v>
      </c>
      <c r="E9916" t="s">
        <v>563</v>
      </c>
      <c r="F9916" t="s">
        <v>525</v>
      </c>
      <c r="G9916">
        <v>1</v>
      </c>
      <c r="H9916">
        <v>0</v>
      </c>
      <c r="I9916">
        <v>0</v>
      </c>
      <c r="J9916">
        <v>0</v>
      </c>
      <c r="K9916">
        <v>0</v>
      </c>
      <c r="L9916">
        <v>0</v>
      </c>
      <c r="M9916">
        <v>0</v>
      </c>
      <c r="N9916">
        <v>0</v>
      </c>
      <c r="O9916">
        <v>0</v>
      </c>
      <c r="P9916">
        <v>0</v>
      </c>
      <c r="Q9916">
        <v>0</v>
      </c>
    </row>
    <row r="9917" spans="1:17" x14ac:dyDescent="0.25">
      <c r="A9917" t="s">
        <v>26670</v>
      </c>
      <c r="B9917" t="s">
        <v>74</v>
      </c>
      <c r="C9917" t="s">
        <v>198</v>
      </c>
      <c r="D9917" t="s">
        <v>529</v>
      </c>
      <c r="E9917" t="s">
        <v>21471</v>
      </c>
      <c r="F9917" t="s">
        <v>525</v>
      </c>
      <c r="G9917">
        <v>1</v>
      </c>
      <c r="H9917">
        <v>0</v>
      </c>
      <c r="I9917">
        <v>0</v>
      </c>
      <c r="J9917">
        <v>0</v>
      </c>
      <c r="K9917">
        <v>0</v>
      </c>
      <c r="L9917">
        <v>0</v>
      </c>
      <c r="M9917">
        <v>0</v>
      </c>
      <c r="N9917">
        <v>0</v>
      </c>
      <c r="O9917">
        <v>0</v>
      </c>
      <c r="P9917">
        <v>0</v>
      </c>
      <c r="Q9917">
        <v>0</v>
      </c>
    </row>
    <row r="9918" spans="1:17" x14ac:dyDescent="0.25">
      <c r="A9918" t="s">
        <v>14243</v>
      </c>
      <c r="B9918" t="s">
        <v>74</v>
      </c>
      <c r="C9918" t="s">
        <v>198</v>
      </c>
      <c r="D9918" t="s">
        <v>526</v>
      </c>
      <c r="E9918" t="s">
        <v>563</v>
      </c>
      <c r="F9918" t="s">
        <v>396</v>
      </c>
      <c r="G9918">
        <v>0</v>
      </c>
      <c r="H9918">
        <v>4</v>
      </c>
      <c r="I9918">
        <v>0</v>
      </c>
      <c r="J9918">
        <v>4</v>
      </c>
      <c r="K9918">
        <v>0</v>
      </c>
      <c r="L9918">
        <v>0</v>
      </c>
      <c r="M9918">
        <v>0</v>
      </c>
      <c r="N9918">
        <v>0</v>
      </c>
      <c r="O9918">
        <v>0</v>
      </c>
      <c r="P9918">
        <v>0</v>
      </c>
      <c r="Q9918">
        <v>0</v>
      </c>
    </row>
    <row r="9919" spans="1:17" x14ac:dyDescent="0.25">
      <c r="A9919" t="s">
        <v>18704</v>
      </c>
      <c r="B9919" t="s">
        <v>74</v>
      </c>
      <c r="C9919" t="s">
        <v>198</v>
      </c>
      <c r="D9919" t="s">
        <v>526</v>
      </c>
      <c r="E9919" t="s">
        <v>563</v>
      </c>
      <c r="F9919" t="s">
        <v>4236</v>
      </c>
      <c r="G9919">
        <v>0</v>
      </c>
      <c r="H9919">
        <v>4</v>
      </c>
      <c r="I9919">
        <v>0</v>
      </c>
      <c r="J9919">
        <v>4</v>
      </c>
      <c r="K9919">
        <v>0</v>
      </c>
      <c r="L9919">
        <v>0</v>
      </c>
      <c r="M9919">
        <v>0</v>
      </c>
      <c r="N9919">
        <v>0</v>
      </c>
      <c r="O9919">
        <v>0</v>
      </c>
      <c r="P9919">
        <v>0</v>
      </c>
      <c r="Q9919">
        <v>0</v>
      </c>
    </row>
    <row r="9920" spans="1:17" x14ac:dyDescent="0.25">
      <c r="A9920" t="s">
        <v>18705</v>
      </c>
      <c r="B9920" t="s">
        <v>74</v>
      </c>
      <c r="C9920" t="s">
        <v>198</v>
      </c>
      <c r="D9920" t="s">
        <v>526</v>
      </c>
      <c r="E9920" t="s">
        <v>563</v>
      </c>
      <c r="F9920" t="s">
        <v>4238</v>
      </c>
      <c r="G9920">
        <v>0</v>
      </c>
      <c r="H9920">
        <v>0</v>
      </c>
      <c r="I9920">
        <v>0</v>
      </c>
      <c r="J9920">
        <v>0</v>
      </c>
      <c r="K9920">
        <v>0</v>
      </c>
      <c r="L9920">
        <v>0</v>
      </c>
      <c r="M9920">
        <v>4</v>
      </c>
      <c r="N9920">
        <v>0</v>
      </c>
      <c r="O9920">
        <v>0</v>
      </c>
      <c r="P9920">
        <v>0</v>
      </c>
      <c r="Q9920">
        <v>0</v>
      </c>
    </row>
    <row r="9921" spans="1:17" x14ac:dyDescent="0.25">
      <c r="A9921" t="s">
        <v>18706</v>
      </c>
      <c r="B9921" t="s">
        <v>74</v>
      </c>
      <c r="C9921" t="s">
        <v>198</v>
      </c>
      <c r="D9921" t="s">
        <v>526</v>
      </c>
      <c r="E9921" t="s">
        <v>563</v>
      </c>
      <c r="F9921" t="s">
        <v>397</v>
      </c>
      <c r="G9921">
        <v>0</v>
      </c>
      <c r="H9921">
        <v>4</v>
      </c>
      <c r="I9921">
        <v>0</v>
      </c>
      <c r="J9921">
        <v>4</v>
      </c>
      <c r="K9921">
        <v>0</v>
      </c>
      <c r="L9921">
        <v>0</v>
      </c>
      <c r="M9921">
        <v>0</v>
      </c>
      <c r="N9921">
        <v>0</v>
      </c>
      <c r="O9921">
        <v>0</v>
      </c>
      <c r="P9921">
        <v>0</v>
      </c>
      <c r="Q9921">
        <v>0</v>
      </c>
    </row>
    <row r="9922" spans="1:17" x14ac:dyDescent="0.25">
      <c r="A9922" t="s">
        <v>18707</v>
      </c>
      <c r="B9922" t="s">
        <v>74</v>
      </c>
      <c r="C9922" t="s">
        <v>198</v>
      </c>
      <c r="D9922" t="s">
        <v>526</v>
      </c>
      <c r="E9922" t="s">
        <v>563</v>
      </c>
      <c r="F9922" t="s">
        <v>398</v>
      </c>
      <c r="G9922">
        <v>0</v>
      </c>
      <c r="H9922">
        <v>4</v>
      </c>
      <c r="I9922">
        <v>0</v>
      </c>
      <c r="J9922">
        <v>4</v>
      </c>
      <c r="K9922">
        <v>0</v>
      </c>
      <c r="L9922">
        <v>0</v>
      </c>
      <c r="M9922">
        <v>0</v>
      </c>
      <c r="N9922">
        <v>0</v>
      </c>
      <c r="O9922">
        <v>0</v>
      </c>
      <c r="P9922">
        <v>0</v>
      </c>
      <c r="Q9922">
        <v>0</v>
      </c>
    </row>
    <row r="9923" spans="1:17" x14ac:dyDescent="0.25">
      <c r="A9923" t="s">
        <v>18708</v>
      </c>
      <c r="B9923" t="s">
        <v>74</v>
      </c>
      <c r="C9923" t="s">
        <v>198</v>
      </c>
      <c r="D9923" t="s">
        <v>526</v>
      </c>
      <c r="E9923" t="s">
        <v>563</v>
      </c>
      <c r="F9923" t="s">
        <v>4242</v>
      </c>
      <c r="G9923">
        <v>0</v>
      </c>
      <c r="H9923">
        <v>0</v>
      </c>
      <c r="I9923">
        <v>0</v>
      </c>
      <c r="J9923">
        <v>0</v>
      </c>
      <c r="K9923">
        <v>0</v>
      </c>
      <c r="L9923">
        <v>0</v>
      </c>
      <c r="M9923">
        <v>4</v>
      </c>
      <c r="N9923">
        <v>0</v>
      </c>
      <c r="O9923">
        <v>0</v>
      </c>
      <c r="P9923">
        <v>0</v>
      </c>
      <c r="Q9923">
        <v>0</v>
      </c>
    </row>
    <row r="9924" spans="1:17" x14ac:dyDescent="0.25">
      <c r="A9924" t="s">
        <v>18709</v>
      </c>
      <c r="B9924" t="s">
        <v>74</v>
      </c>
      <c r="C9924" t="s">
        <v>198</v>
      </c>
      <c r="D9924" t="s">
        <v>526</v>
      </c>
      <c r="E9924" t="s">
        <v>563</v>
      </c>
      <c r="F9924" t="s">
        <v>399</v>
      </c>
      <c r="G9924">
        <v>0</v>
      </c>
      <c r="H9924">
        <v>4</v>
      </c>
      <c r="I9924">
        <v>0</v>
      </c>
      <c r="J9924">
        <v>4</v>
      </c>
      <c r="K9924">
        <v>0</v>
      </c>
      <c r="L9924">
        <v>0</v>
      </c>
      <c r="M9924">
        <v>0</v>
      </c>
      <c r="N9924">
        <v>0</v>
      </c>
      <c r="O9924">
        <v>0</v>
      </c>
      <c r="P9924">
        <v>0</v>
      </c>
      <c r="Q9924">
        <v>0</v>
      </c>
    </row>
    <row r="9925" spans="1:17" x14ac:dyDescent="0.25">
      <c r="A9925" t="s">
        <v>18710</v>
      </c>
      <c r="B9925" t="s">
        <v>74</v>
      </c>
      <c r="C9925" t="s">
        <v>198</v>
      </c>
      <c r="D9925" t="s">
        <v>526</v>
      </c>
      <c r="E9925" t="s">
        <v>563</v>
      </c>
      <c r="F9925" t="s">
        <v>4245</v>
      </c>
      <c r="G9925">
        <v>0</v>
      </c>
      <c r="H9925">
        <v>0</v>
      </c>
      <c r="I9925">
        <v>0</v>
      </c>
      <c r="J9925">
        <v>0</v>
      </c>
      <c r="K9925">
        <v>0</v>
      </c>
      <c r="L9925">
        <v>0</v>
      </c>
      <c r="M9925">
        <v>4</v>
      </c>
      <c r="N9925">
        <v>0</v>
      </c>
      <c r="O9925">
        <v>0</v>
      </c>
      <c r="P9925">
        <v>0</v>
      </c>
      <c r="Q9925">
        <v>0</v>
      </c>
    </row>
    <row r="9926" spans="1:17" x14ac:dyDescent="0.25">
      <c r="A9926" t="s">
        <v>27045</v>
      </c>
      <c r="B9926" t="s">
        <v>73</v>
      </c>
      <c r="C9926" t="s">
        <v>106</v>
      </c>
      <c r="D9926" t="s">
        <v>526</v>
      </c>
      <c r="E9926" t="s">
        <v>21471</v>
      </c>
      <c r="F9926" t="s">
        <v>395</v>
      </c>
      <c r="G9926">
        <v>0</v>
      </c>
      <c r="H9926">
        <v>0</v>
      </c>
      <c r="I9926">
        <v>0</v>
      </c>
      <c r="J9926">
        <v>0</v>
      </c>
      <c r="K9926">
        <v>0</v>
      </c>
      <c r="L9926">
        <v>0</v>
      </c>
      <c r="M9926">
        <v>0</v>
      </c>
      <c r="N9926">
        <v>17</v>
      </c>
      <c r="O9926">
        <v>17</v>
      </c>
      <c r="P9926">
        <v>0</v>
      </c>
      <c r="Q9926">
        <v>0</v>
      </c>
    </row>
    <row r="9927" spans="1:17" x14ac:dyDescent="0.25">
      <c r="A9927" t="s">
        <v>27046</v>
      </c>
      <c r="B9927" t="s">
        <v>73</v>
      </c>
      <c r="C9927" t="s">
        <v>106</v>
      </c>
      <c r="D9927" t="s">
        <v>526</v>
      </c>
      <c r="E9927" t="s">
        <v>21471</v>
      </c>
      <c r="F9927" t="s">
        <v>525</v>
      </c>
      <c r="G9927">
        <v>18</v>
      </c>
      <c r="H9927">
        <v>0</v>
      </c>
      <c r="I9927">
        <v>0</v>
      </c>
      <c r="J9927">
        <v>0</v>
      </c>
      <c r="K9927">
        <v>0</v>
      </c>
      <c r="L9927">
        <v>0</v>
      </c>
      <c r="M9927">
        <v>0</v>
      </c>
      <c r="N9927">
        <v>0</v>
      </c>
      <c r="O9927">
        <v>0</v>
      </c>
      <c r="P9927">
        <v>0</v>
      </c>
      <c r="Q9927">
        <v>0</v>
      </c>
    </row>
    <row r="9928" spans="1:17" x14ac:dyDescent="0.25">
      <c r="A9928" t="s">
        <v>14244</v>
      </c>
      <c r="B9928" t="s">
        <v>73</v>
      </c>
      <c r="C9928" t="s">
        <v>108</v>
      </c>
      <c r="D9928" t="s">
        <v>526</v>
      </c>
      <c r="E9928" t="s">
        <v>563</v>
      </c>
      <c r="F9928" t="s">
        <v>396</v>
      </c>
      <c r="G9928">
        <v>0</v>
      </c>
      <c r="H9928">
        <v>4</v>
      </c>
      <c r="I9928">
        <v>0</v>
      </c>
      <c r="J9928">
        <v>2</v>
      </c>
      <c r="K9928">
        <v>1</v>
      </c>
      <c r="L9928">
        <v>1</v>
      </c>
      <c r="M9928">
        <v>0</v>
      </c>
      <c r="N9928">
        <v>0</v>
      </c>
      <c r="O9928">
        <v>0</v>
      </c>
      <c r="P9928">
        <v>0</v>
      </c>
      <c r="Q9928">
        <v>0</v>
      </c>
    </row>
    <row r="9929" spans="1:17" x14ac:dyDescent="0.25">
      <c r="A9929" t="s">
        <v>14245</v>
      </c>
      <c r="B9929" t="s">
        <v>73</v>
      </c>
      <c r="C9929" t="s">
        <v>108</v>
      </c>
      <c r="D9929" t="s">
        <v>526</v>
      </c>
      <c r="E9929" t="s">
        <v>563</v>
      </c>
      <c r="F9929" t="s">
        <v>4236</v>
      </c>
      <c r="G9929">
        <v>0</v>
      </c>
      <c r="H9929">
        <v>4</v>
      </c>
      <c r="I9929">
        <v>0</v>
      </c>
      <c r="J9929">
        <v>2</v>
      </c>
      <c r="K9929">
        <v>1</v>
      </c>
      <c r="L9929">
        <v>1</v>
      </c>
      <c r="M9929">
        <v>0</v>
      </c>
      <c r="N9929">
        <v>0</v>
      </c>
      <c r="O9929">
        <v>0</v>
      </c>
      <c r="P9929">
        <v>0</v>
      </c>
      <c r="Q9929">
        <v>0</v>
      </c>
    </row>
    <row r="9930" spans="1:17" x14ac:dyDescent="0.25">
      <c r="A9930" t="s">
        <v>14246</v>
      </c>
      <c r="B9930" t="s">
        <v>73</v>
      </c>
      <c r="C9930" t="s">
        <v>108</v>
      </c>
      <c r="D9930" t="s">
        <v>526</v>
      </c>
      <c r="E9930" t="s">
        <v>563</v>
      </c>
      <c r="F9930" t="s">
        <v>4238</v>
      </c>
      <c r="G9930">
        <v>0</v>
      </c>
      <c r="H9930">
        <v>0</v>
      </c>
      <c r="I9930">
        <v>0</v>
      </c>
      <c r="J9930">
        <v>0</v>
      </c>
      <c r="K9930">
        <v>0</v>
      </c>
      <c r="L9930">
        <v>0</v>
      </c>
      <c r="M9930">
        <v>4</v>
      </c>
      <c r="N9930">
        <v>0</v>
      </c>
      <c r="O9930">
        <v>0</v>
      </c>
      <c r="P9930">
        <v>0</v>
      </c>
      <c r="Q9930">
        <v>0</v>
      </c>
    </row>
    <row r="9931" spans="1:17" x14ac:dyDescent="0.25">
      <c r="A9931" t="s">
        <v>14247</v>
      </c>
      <c r="B9931" t="s">
        <v>73</v>
      </c>
      <c r="C9931" t="s">
        <v>108</v>
      </c>
      <c r="D9931" t="s">
        <v>526</v>
      </c>
      <c r="E9931" t="s">
        <v>563</v>
      </c>
      <c r="F9931" t="s">
        <v>397</v>
      </c>
      <c r="G9931">
        <v>0</v>
      </c>
      <c r="H9931">
        <v>4</v>
      </c>
      <c r="I9931">
        <v>0</v>
      </c>
      <c r="J9931">
        <v>2</v>
      </c>
      <c r="K9931">
        <v>1</v>
      </c>
      <c r="L9931">
        <v>1</v>
      </c>
      <c r="M9931">
        <v>0</v>
      </c>
      <c r="N9931">
        <v>0</v>
      </c>
      <c r="O9931">
        <v>0</v>
      </c>
      <c r="P9931">
        <v>0</v>
      </c>
      <c r="Q9931">
        <v>0</v>
      </c>
    </row>
    <row r="9932" spans="1:17" x14ac:dyDescent="0.25">
      <c r="A9932" t="s">
        <v>14248</v>
      </c>
      <c r="B9932" t="s">
        <v>73</v>
      </c>
      <c r="C9932" t="s">
        <v>108</v>
      </c>
      <c r="D9932" t="s">
        <v>526</v>
      </c>
      <c r="E9932" t="s">
        <v>563</v>
      </c>
      <c r="F9932" t="s">
        <v>398</v>
      </c>
      <c r="G9932">
        <v>0</v>
      </c>
      <c r="H9932">
        <v>4</v>
      </c>
      <c r="I9932">
        <v>0</v>
      </c>
      <c r="J9932">
        <v>2</v>
      </c>
      <c r="K9932">
        <v>1</v>
      </c>
      <c r="L9932">
        <v>1</v>
      </c>
      <c r="M9932">
        <v>0</v>
      </c>
      <c r="N9932">
        <v>0</v>
      </c>
      <c r="O9932">
        <v>0</v>
      </c>
      <c r="P9932">
        <v>0</v>
      </c>
      <c r="Q9932">
        <v>0</v>
      </c>
    </row>
    <row r="9933" spans="1:17" x14ac:dyDescent="0.25">
      <c r="A9933" t="s">
        <v>14249</v>
      </c>
      <c r="B9933" t="s">
        <v>73</v>
      </c>
      <c r="C9933" t="s">
        <v>108</v>
      </c>
      <c r="D9933" t="s">
        <v>526</v>
      </c>
      <c r="E9933" t="s">
        <v>563</v>
      </c>
      <c r="F9933" t="s">
        <v>4242</v>
      </c>
      <c r="G9933">
        <v>0</v>
      </c>
      <c r="H9933">
        <v>0</v>
      </c>
      <c r="I9933">
        <v>0</v>
      </c>
      <c r="J9933">
        <v>0</v>
      </c>
      <c r="K9933">
        <v>0</v>
      </c>
      <c r="L9933">
        <v>0</v>
      </c>
      <c r="M9933">
        <v>4</v>
      </c>
      <c r="N9933">
        <v>0</v>
      </c>
      <c r="O9933">
        <v>0</v>
      </c>
      <c r="P9933">
        <v>0</v>
      </c>
      <c r="Q9933">
        <v>0</v>
      </c>
    </row>
    <row r="9934" spans="1:17" x14ac:dyDescent="0.25">
      <c r="A9934" t="s">
        <v>14250</v>
      </c>
      <c r="B9934" t="s">
        <v>73</v>
      </c>
      <c r="C9934" t="s">
        <v>108</v>
      </c>
      <c r="D9934" t="s">
        <v>526</v>
      </c>
      <c r="E9934" t="s">
        <v>563</v>
      </c>
      <c r="F9934" t="s">
        <v>399</v>
      </c>
      <c r="G9934">
        <v>0</v>
      </c>
      <c r="H9934">
        <v>4</v>
      </c>
      <c r="I9934">
        <v>0</v>
      </c>
      <c r="J9934">
        <v>2</v>
      </c>
      <c r="K9934">
        <v>1</v>
      </c>
      <c r="L9934">
        <v>1</v>
      </c>
      <c r="M9934">
        <v>0</v>
      </c>
      <c r="N9934">
        <v>0</v>
      </c>
      <c r="O9934">
        <v>0</v>
      </c>
      <c r="P9934">
        <v>0</v>
      </c>
      <c r="Q9934">
        <v>0</v>
      </c>
    </row>
    <row r="9935" spans="1:17" x14ac:dyDescent="0.25">
      <c r="A9935" t="s">
        <v>14251</v>
      </c>
      <c r="B9935" t="s">
        <v>73</v>
      </c>
      <c r="C9935" t="s">
        <v>108</v>
      </c>
      <c r="D9935" t="s">
        <v>526</v>
      </c>
      <c r="E9935" t="s">
        <v>563</v>
      </c>
      <c r="F9935" t="s">
        <v>4245</v>
      </c>
      <c r="G9935">
        <v>0</v>
      </c>
      <c r="H9935">
        <v>0</v>
      </c>
      <c r="I9935">
        <v>0</v>
      </c>
      <c r="J9935">
        <v>0</v>
      </c>
      <c r="K9935">
        <v>0</v>
      </c>
      <c r="L9935">
        <v>0</v>
      </c>
      <c r="M9935">
        <v>4</v>
      </c>
      <c r="N9935">
        <v>0</v>
      </c>
      <c r="O9935">
        <v>0</v>
      </c>
      <c r="P9935">
        <v>0</v>
      </c>
      <c r="Q9935">
        <v>0</v>
      </c>
    </row>
    <row r="9936" spans="1:17" x14ac:dyDescent="0.25">
      <c r="A9936" t="s">
        <v>14252</v>
      </c>
      <c r="B9936" t="s">
        <v>73</v>
      </c>
      <c r="C9936" t="s">
        <v>108</v>
      </c>
      <c r="D9936" t="s">
        <v>526</v>
      </c>
      <c r="E9936" t="s">
        <v>563</v>
      </c>
      <c r="F9936" t="s">
        <v>394</v>
      </c>
      <c r="G9936">
        <v>0</v>
      </c>
      <c r="H9936">
        <v>0</v>
      </c>
      <c r="I9936">
        <v>0</v>
      </c>
      <c r="J9936">
        <v>0</v>
      </c>
      <c r="K9936">
        <v>0</v>
      </c>
      <c r="L9936">
        <v>0</v>
      </c>
      <c r="M9936">
        <v>0</v>
      </c>
      <c r="N9936">
        <v>4</v>
      </c>
      <c r="O9936">
        <v>3</v>
      </c>
      <c r="P9936">
        <v>1</v>
      </c>
      <c r="Q9936">
        <v>0</v>
      </c>
    </row>
    <row r="9937" spans="1:17" x14ac:dyDescent="0.25">
      <c r="A9937" t="s">
        <v>14253</v>
      </c>
      <c r="B9937" t="s">
        <v>73</v>
      </c>
      <c r="C9937" t="s">
        <v>108</v>
      </c>
      <c r="D9937" t="s">
        <v>526</v>
      </c>
      <c r="E9937" t="s">
        <v>563</v>
      </c>
      <c r="F9937" t="s">
        <v>395</v>
      </c>
      <c r="G9937">
        <v>0</v>
      </c>
      <c r="H9937">
        <v>0</v>
      </c>
      <c r="I9937">
        <v>0</v>
      </c>
      <c r="J9937">
        <v>0</v>
      </c>
      <c r="K9937">
        <v>0</v>
      </c>
      <c r="L9937">
        <v>0</v>
      </c>
      <c r="M9937">
        <v>0</v>
      </c>
      <c r="N9937">
        <v>3</v>
      </c>
      <c r="O9937">
        <v>3</v>
      </c>
      <c r="P9937">
        <v>0</v>
      </c>
      <c r="Q9937">
        <v>0</v>
      </c>
    </row>
    <row r="9938" spans="1:17" x14ac:dyDescent="0.25">
      <c r="A9938" t="s">
        <v>14254</v>
      </c>
      <c r="B9938" t="s">
        <v>73</v>
      </c>
      <c r="C9938" t="s">
        <v>108</v>
      </c>
      <c r="D9938" t="s">
        <v>526</v>
      </c>
      <c r="E9938" t="s">
        <v>563</v>
      </c>
      <c r="F9938" t="s">
        <v>525</v>
      </c>
      <c r="G9938">
        <v>4</v>
      </c>
      <c r="H9938">
        <v>0</v>
      </c>
      <c r="I9938">
        <v>0</v>
      </c>
      <c r="J9938">
        <v>0</v>
      </c>
      <c r="K9938">
        <v>0</v>
      </c>
      <c r="L9938">
        <v>0</v>
      </c>
      <c r="M9938">
        <v>0</v>
      </c>
      <c r="N9938">
        <v>0</v>
      </c>
      <c r="O9938">
        <v>0</v>
      </c>
      <c r="P9938">
        <v>0</v>
      </c>
      <c r="Q9938">
        <v>0</v>
      </c>
    </row>
    <row r="9939" spans="1:17" x14ac:dyDescent="0.25">
      <c r="A9939" t="s">
        <v>27047</v>
      </c>
      <c r="B9939" t="s">
        <v>73</v>
      </c>
      <c r="C9939" t="s">
        <v>108</v>
      </c>
      <c r="D9939" t="s">
        <v>526</v>
      </c>
      <c r="E9939" t="s">
        <v>21471</v>
      </c>
      <c r="F9939" t="s">
        <v>396</v>
      </c>
      <c r="G9939">
        <v>0</v>
      </c>
      <c r="H9939">
        <v>23</v>
      </c>
      <c r="I9939">
        <v>3</v>
      </c>
      <c r="J9939">
        <v>20</v>
      </c>
      <c r="K9939">
        <v>0</v>
      </c>
      <c r="L9939">
        <v>0</v>
      </c>
      <c r="M9939">
        <v>0</v>
      </c>
      <c r="N9939">
        <v>0</v>
      </c>
      <c r="O9939">
        <v>0</v>
      </c>
      <c r="P9939">
        <v>0</v>
      </c>
      <c r="Q9939">
        <v>0</v>
      </c>
    </row>
    <row r="9940" spans="1:17" x14ac:dyDescent="0.25">
      <c r="A9940" t="s">
        <v>27048</v>
      </c>
      <c r="B9940" t="s">
        <v>73</v>
      </c>
      <c r="C9940" t="s">
        <v>108</v>
      </c>
      <c r="D9940" t="s">
        <v>526</v>
      </c>
      <c r="E9940" t="s">
        <v>21471</v>
      </c>
      <c r="F9940" t="s">
        <v>4236</v>
      </c>
      <c r="G9940">
        <v>0</v>
      </c>
      <c r="H9940">
        <v>23</v>
      </c>
      <c r="I9940">
        <v>3</v>
      </c>
      <c r="J9940">
        <v>20</v>
      </c>
      <c r="K9940">
        <v>0</v>
      </c>
      <c r="L9940">
        <v>0</v>
      </c>
      <c r="M9940">
        <v>0</v>
      </c>
      <c r="N9940">
        <v>0</v>
      </c>
      <c r="O9940">
        <v>0</v>
      </c>
      <c r="P9940">
        <v>0</v>
      </c>
      <c r="Q9940">
        <v>0</v>
      </c>
    </row>
    <row r="9941" spans="1:17" x14ac:dyDescent="0.25">
      <c r="A9941" t="s">
        <v>27049</v>
      </c>
      <c r="B9941" t="s">
        <v>73</v>
      </c>
      <c r="C9941" t="s">
        <v>108</v>
      </c>
      <c r="D9941" t="s">
        <v>526</v>
      </c>
      <c r="E9941" t="s">
        <v>21471</v>
      </c>
      <c r="F9941" t="s">
        <v>4238</v>
      </c>
      <c r="G9941">
        <v>0</v>
      </c>
      <c r="H9941">
        <v>0</v>
      </c>
      <c r="I9941">
        <v>0</v>
      </c>
      <c r="J9941">
        <v>0</v>
      </c>
      <c r="K9941">
        <v>0</v>
      </c>
      <c r="L9941">
        <v>0</v>
      </c>
      <c r="M9941">
        <v>23</v>
      </c>
      <c r="N9941">
        <v>0</v>
      </c>
      <c r="O9941">
        <v>0</v>
      </c>
      <c r="P9941">
        <v>0</v>
      </c>
      <c r="Q9941">
        <v>0</v>
      </c>
    </row>
    <row r="9942" spans="1:17" x14ac:dyDescent="0.25">
      <c r="A9942" t="s">
        <v>27050</v>
      </c>
      <c r="B9942" t="s">
        <v>73</v>
      </c>
      <c r="C9942" t="s">
        <v>108</v>
      </c>
      <c r="D9942" t="s">
        <v>526</v>
      </c>
      <c r="E9942" t="s">
        <v>21471</v>
      </c>
      <c r="F9942" t="s">
        <v>397</v>
      </c>
      <c r="G9942">
        <v>0</v>
      </c>
      <c r="H9942">
        <v>23</v>
      </c>
      <c r="I9942">
        <v>3</v>
      </c>
      <c r="J9942">
        <v>20</v>
      </c>
      <c r="K9942">
        <v>0</v>
      </c>
      <c r="L9942">
        <v>0</v>
      </c>
      <c r="M9942">
        <v>0</v>
      </c>
      <c r="N9942">
        <v>0</v>
      </c>
      <c r="O9942">
        <v>0</v>
      </c>
      <c r="P9942">
        <v>0</v>
      </c>
      <c r="Q9942">
        <v>0</v>
      </c>
    </row>
    <row r="9943" spans="1:17" x14ac:dyDescent="0.25">
      <c r="A9943" t="s">
        <v>27051</v>
      </c>
      <c r="B9943" t="s">
        <v>73</v>
      </c>
      <c r="C9943" t="s">
        <v>108</v>
      </c>
      <c r="D9943" t="s">
        <v>526</v>
      </c>
      <c r="E9943" t="s">
        <v>21471</v>
      </c>
      <c r="F9943" t="s">
        <v>398</v>
      </c>
      <c r="G9943">
        <v>0</v>
      </c>
      <c r="H9943">
        <v>23</v>
      </c>
      <c r="I9943">
        <v>3</v>
      </c>
      <c r="J9943">
        <v>20</v>
      </c>
      <c r="K9943">
        <v>0</v>
      </c>
      <c r="L9943">
        <v>0</v>
      </c>
      <c r="M9943">
        <v>0</v>
      </c>
      <c r="N9943">
        <v>0</v>
      </c>
      <c r="O9943">
        <v>0</v>
      </c>
      <c r="P9943">
        <v>0</v>
      </c>
      <c r="Q9943">
        <v>0</v>
      </c>
    </row>
    <row r="9944" spans="1:17" x14ac:dyDescent="0.25">
      <c r="A9944" t="s">
        <v>27052</v>
      </c>
      <c r="B9944" t="s">
        <v>73</v>
      </c>
      <c r="C9944" t="s">
        <v>108</v>
      </c>
      <c r="D9944" t="s">
        <v>526</v>
      </c>
      <c r="E9944" t="s">
        <v>21471</v>
      </c>
      <c r="F9944" t="s">
        <v>4242</v>
      </c>
      <c r="G9944">
        <v>0</v>
      </c>
      <c r="H9944">
        <v>0</v>
      </c>
      <c r="I9944">
        <v>0</v>
      </c>
      <c r="J9944">
        <v>0</v>
      </c>
      <c r="K9944">
        <v>0</v>
      </c>
      <c r="L9944">
        <v>0</v>
      </c>
      <c r="M9944">
        <v>23</v>
      </c>
      <c r="N9944">
        <v>0</v>
      </c>
      <c r="O9944">
        <v>0</v>
      </c>
      <c r="P9944">
        <v>0</v>
      </c>
      <c r="Q9944">
        <v>0</v>
      </c>
    </row>
    <row r="9945" spans="1:17" x14ac:dyDescent="0.25">
      <c r="A9945" t="s">
        <v>27053</v>
      </c>
      <c r="B9945" t="s">
        <v>73</v>
      </c>
      <c r="C9945" t="s">
        <v>108</v>
      </c>
      <c r="D9945" t="s">
        <v>526</v>
      </c>
      <c r="E9945" t="s">
        <v>21471</v>
      </c>
      <c r="F9945" t="s">
        <v>399</v>
      </c>
      <c r="G9945">
        <v>0</v>
      </c>
      <c r="H9945">
        <v>23</v>
      </c>
      <c r="I9945">
        <v>3</v>
      </c>
      <c r="J9945">
        <v>20</v>
      </c>
      <c r="K9945">
        <v>0</v>
      </c>
      <c r="L9945">
        <v>0</v>
      </c>
      <c r="M9945">
        <v>0</v>
      </c>
      <c r="N9945">
        <v>0</v>
      </c>
      <c r="O9945">
        <v>0</v>
      </c>
      <c r="P9945">
        <v>0</v>
      </c>
      <c r="Q9945">
        <v>0</v>
      </c>
    </row>
    <row r="9946" spans="1:17" x14ac:dyDescent="0.25">
      <c r="A9946" t="s">
        <v>27054</v>
      </c>
      <c r="B9946" t="s">
        <v>73</v>
      </c>
      <c r="C9946" t="s">
        <v>108</v>
      </c>
      <c r="D9946" t="s">
        <v>526</v>
      </c>
      <c r="E9946" t="s">
        <v>21471</v>
      </c>
      <c r="F9946" t="s">
        <v>4245</v>
      </c>
      <c r="G9946">
        <v>0</v>
      </c>
      <c r="H9946">
        <v>0</v>
      </c>
      <c r="I9946">
        <v>0</v>
      </c>
      <c r="J9946">
        <v>0</v>
      </c>
      <c r="K9946">
        <v>0</v>
      </c>
      <c r="L9946">
        <v>0</v>
      </c>
      <c r="M9946">
        <v>23</v>
      </c>
      <c r="N9946">
        <v>0</v>
      </c>
      <c r="O9946">
        <v>0</v>
      </c>
      <c r="P9946">
        <v>0</v>
      </c>
      <c r="Q9946">
        <v>0</v>
      </c>
    </row>
    <row r="9947" spans="1:17" x14ac:dyDescent="0.25">
      <c r="A9947" t="s">
        <v>27055</v>
      </c>
      <c r="B9947" t="s">
        <v>73</v>
      </c>
      <c r="C9947" t="s">
        <v>108</v>
      </c>
      <c r="D9947" t="s">
        <v>526</v>
      </c>
      <c r="E9947" t="s">
        <v>21471</v>
      </c>
      <c r="F9947" t="s">
        <v>394</v>
      </c>
      <c r="G9947">
        <v>0</v>
      </c>
      <c r="H9947">
        <v>0</v>
      </c>
      <c r="I9947">
        <v>0</v>
      </c>
      <c r="J9947">
        <v>0</v>
      </c>
      <c r="K9947">
        <v>0</v>
      </c>
      <c r="L9947">
        <v>0</v>
      </c>
      <c r="M9947">
        <v>0</v>
      </c>
      <c r="N9947">
        <v>22</v>
      </c>
      <c r="O9947">
        <v>22</v>
      </c>
      <c r="P9947">
        <v>0</v>
      </c>
      <c r="Q9947">
        <v>0</v>
      </c>
    </row>
    <row r="9948" spans="1:17" x14ac:dyDescent="0.25">
      <c r="A9948" t="s">
        <v>27056</v>
      </c>
      <c r="B9948" t="s">
        <v>73</v>
      </c>
      <c r="C9948" t="s">
        <v>108</v>
      </c>
      <c r="D9948" t="s">
        <v>526</v>
      </c>
      <c r="E9948" t="s">
        <v>21471</v>
      </c>
      <c r="F9948" t="s">
        <v>395</v>
      </c>
      <c r="G9948">
        <v>0</v>
      </c>
      <c r="H9948">
        <v>0</v>
      </c>
      <c r="I9948">
        <v>0</v>
      </c>
      <c r="J9948">
        <v>0</v>
      </c>
      <c r="K9948">
        <v>0</v>
      </c>
      <c r="L9948">
        <v>0</v>
      </c>
      <c r="M9948">
        <v>0</v>
      </c>
      <c r="N9948">
        <v>21</v>
      </c>
      <c r="O9948">
        <v>21</v>
      </c>
      <c r="P9948">
        <v>0</v>
      </c>
      <c r="Q9948">
        <v>0</v>
      </c>
    </row>
    <row r="9949" spans="1:17" x14ac:dyDescent="0.25">
      <c r="A9949" t="s">
        <v>27057</v>
      </c>
      <c r="B9949" t="s">
        <v>73</v>
      </c>
      <c r="C9949" t="s">
        <v>108</v>
      </c>
      <c r="D9949" t="s">
        <v>526</v>
      </c>
      <c r="E9949" t="s">
        <v>21471</v>
      </c>
      <c r="F9949" t="s">
        <v>525</v>
      </c>
      <c r="G9949">
        <v>23</v>
      </c>
      <c r="H9949">
        <v>0</v>
      </c>
      <c r="I9949">
        <v>0</v>
      </c>
      <c r="J9949">
        <v>0</v>
      </c>
      <c r="K9949">
        <v>0</v>
      </c>
      <c r="L9949">
        <v>0</v>
      </c>
      <c r="M9949">
        <v>0</v>
      </c>
      <c r="N9949">
        <v>0</v>
      </c>
      <c r="O9949">
        <v>0</v>
      </c>
      <c r="P9949">
        <v>0</v>
      </c>
      <c r="Q9949">
        <v>0</v>
      </c>
    </row>
    <row r="9950" spans="1:17" x14ac:dyDescent="0.25">
      <c r="A9950" t="s">
        <v>14255</v>
      </c>
      <c r="B9950" t="s">
        <v>73</v>
      </c>
      <c r="C9950" t="s">
        <v>109</v>
      </c>
      <c r="D9950" t="s">
        <v>529</v>
      </c>
      <c r="E9950" t="s">
        <v>563</v>
      </c>
      <c r="F9950" t="s">
        <v>525</v>
      </c>
      <c r="G9950">
        <v>1</v>
      </c>
      <c r="H9950">
        <v>0</v>
      </c>
      <c r="I9950">
        <v>0</v>
      </c>
      <c r="J9950">
        <v>0</v>
      </c>
      <c r="K9950">
        <v>0</v>
      </c>
      <c r="L9950">
        <v>0</v>
      </c>
      <c r="M9950">
        <v>0</v>
      </c>
      <c r="N9950">
        <v>0</v>
      </c>
      <c r="O9950">
        <v>0</v>
      </c>
      <c r="P9950">
        <v>0</v>
      </c>
      <c r="Q9950">
        <v>0</v>
      </c>
    </row>
    <row r="9951" spans="1:17" x14ac:dyDescent="0.25">
      <c r="A9951" t="s">
        <v>27058</v>
      </c>
      <c r="B9951" t="s">
        <v>73</v>
      </c>
      <c r="C9951" t="s">
        <v>109</v>
      </c>
      <c r="D9951" t="s">
        <v>529</v>
      </c>
      <c r="E9951" t="s">
        <v>21471</v>
      </c>
      <c r="F9951" t="s">
        <v>525</v>
      </c>
      <c r="G9951">
        <v>2</v>
      </c>
      <c r="H9951">
        <v>0</v>
      </c>
      <c r="I9951">
        <v>0</v>
      </c>
      <c r="J9951">
        <v>0</v>
      </c>
      <c r="K9951">
        <v>0</v>
      </c>
      <c r="L9951">
        <v>0</v>
      </c>
      <c r="M9951">
        <v>0</v>
      </c>
      <c r="N9951">
        <v>0</v>
      </c>
      <c r="O9951">
        <v>0</v>
      </c>
      <c r="P9951">
        <v>0</v>
      </c>
      <c r="Q9951">
        <v>0</v>
      </c>
    </row>
    <row r="9952" spans="1:17" x14ac:dyDescent="0.25">
      <c r="A9952" t="s">
        <v>14256</v>
      </c>
      <c r="B9952" t="s">
        <v>73</v>
      </c>
      <c r="C9952" t="s">
        <v>109</v>
      </c>
      <c r="D9952" t="s">
        <v>526</v>
      </c>
      <c r="E9952" t="s">
        <v>563</v>
      </c>
      <c r="F9952" t="s">
        <v>396</v>
      </c>
      <c r="G9952">
        <v>0</v>
      </c>
      <c r="H9952">
        <v>17</v>
      </c>
      <c r="I9952">
        <v>1</v>
      </c>
      <c r="J9952">
        <v>15</v>
      </c>
      <c r="K9952">
        <v>0</v>
      </c>
      <c r="L9952">
        <v>1</v>
      </c>
      <c r="M9952">
        <v>0</v>
      </c>
      <c r="N9952">
        <v>0</v>
      </c>
      <c r="O9952">
        <v>0</v>
      </c>
      <c r="P9952">
        <v>0</v>
      </c>
      <c r="Q9952">
        <v>0</v>
      </c>
    </row>
    <row r="9953" spans="1:17" x14ac:dyDescent="0.25">
      <c r="A9953" t="s">
        <v>14257</v>
      </c>
      <c r="B9953" t="s">
        <v>73</v>
      </c>
      <c r="C9953" t="s">
        <v>109</v>
      </c>
      <c r="D9953" t="s">
        <v>526</v>
      </c>
      <c r="E9953" t="s">
        <v>563</v>
      </c>
      <c r="F9953" t="s">
        <v>4236</v>
      </c>
      <c r="G9953">
        <v>0</v>
      </c>
      <c r="H9953">
        <v>17</v>
      </c>
      <c r="I9953">
        <v>1</v>
      </c>
      <c r="J9953">
        <v>15</v>
      </c>
      <c r="K9953">
        <v>0</v>
      </c>
      <c r="L9953">
        <v>1</v>
      </c>
      <c r="M9953">
        <v>0</v>
      </c>
      <c r="N9953">
        <v>0</v>
      </c>
      <c r="O9953">
        <v>0</v>
      </c>
      <c r="P9953">
        <v>0</v>
      </c>
      <c r="Q9953">
        <v>0</v>
      </c>
    </row>
    <row r="9954" spans="1:17" x14ac:dyDescent="0.25">
      <c r="A9954" t="s">
        <v>14258</v>
      </c>
      <c r="B9954" t="s">
        <v>73</v>
      </c>
      <c r="C9954" t="s">
        <v>109</v>
      </c>
      <c r="D9954" t="s">
        <v>526</v>
      </c>
      <c r="E9954" t="s">
        <v>563</v>
      </c>
      <c r="F9954" t="s">
        <v>4238</v>
      </c>
      <c r="G9954">
        <v>0</v>
      </c>
      <c r="H9954">
        <v>0</v>
      </c>
      <c r="I9954">
        <v>0</v>
      </c>
      <c r="J9954">
        <v>0</v>
      </c>
      <c r="K9954">
        <v>0</v>
      </c>
      <c r="L9954">
        <v>0</v>
      </c>
      <c r="M9954">
        <v>17</v>
      </c>
      <c r="N9954">
        <v>0</v>
      </c>
      <c r="O9954">
        <v>0</v>
      </c>
      <c r="P9954">
        <v>0</v>
      </c>
      <c r="Q9954">
        <v>0</v>
      </c>
    </row>
    <row r="9955" spans="1:17" x14ac:dyDescent="0.25">
      <c r="A9955" t="s">
        <v>14259</v>
      </c>
      <c r="B9955" t="s">
        <v>73</v>
      </c>
      <c r="C9955" t="s">
        <v>109</v>
      </c>
      <c r="D9955" t="s">
        <v>526</v>
      </c>
      <c r="E9955" t="s">
        <v>563</v>
      </c>
      <c r="F9955" t="s">
        <v>397</v>
      </c>
      <c r="G9955">
        <v>0</v>
      </c>
      <c r="H9955">
        <v>17</v>
      </c>
      <c r="I9955">
        <v>1</v>
      </c>
      <c r="J9955">
        <v>15</v>
      </c>
      <c r="K9955">
        <v>0</v>
      </c>
      <c r="L9955">
        <v>1</v>
      </c>
      <c r="M9955">
        <v>0</v>
      </c>
      <c r="N9955">
        <v>0</v>
      </c>
      <c r="O9955">
        <v>0</v>
      </c>
      <c r="P9955">
        <v>0</v>
      </c>
      <c r="Q9955">
        <v>0</v>
      </c>
    </row>
    <row r="9956" spans="1:17" x14ac:dyDescent="0.25">
      <c r="A9956" t="s">
        <v>14260</v>
      </c>
      <c r="B9956" t="s">
        <v>73</v>
      </c>
      <c r="C9956" t="s">
        <v>109</v>
      </c>
      <c r="D9956" t="s">
        <v>526</v>
      </c>
      <c r="E9956" t="s">
        <v>563</v>
      </c>
      <c r="F9956" t="s">
        <v>398</v>
      </c>
      <c r="G9956">
        <v>0</v>
      </c>
      <c r="H9956">
        <v>17</v>
      </c>
      <c r="I9956">
        <v>1</v>
      </c>
      <c r="J9956">
        <v>15</v>
      </c>
      <c r="K9956">
        <v>0</v>
      </c>
      <c r="L9956">
        <v>1</v>
      </c>
      <c r="M9956">
        <v>0</v>
      </c>
      <c r="N9956">
        <v>0</v>
      </c>
      <c r="O9956">
        <v>0</v>
      </c>
      <c r="P9956">
        <v>0</v>
      </c>
      <c r="Q9956">
        <v>0</v>
      </c>
    </row>
    <row r="9957" spans="1:17" x14ac:dyDescent="0.25">
      <c r="A9957" t="s">
        <v>15429</v>
      </c>
      <c r="B9957" t="s">
        <v>73</v>
      </c>
      <c r="C9957" t="s">
        <v>174</v>
      </c>
      <c r="D9957" t="s">
        <v>526</v>
      </c>
      <c r="E9957" t="s">
        <v>563</v>
      </c>
      <c r="F9957" t="s">
        <v>395</v>
      </c>
      <c r="G9957">
        <v>0</v>
      </c>
      <c r="H9957">
        <v>0</v>
      </c>
      <c r="I9957">
        <v>0</v>
      </c>
      <c r="J9957">
        <v>0</v>
      </c>
      <c r="K9957">
        <v>0</v>
      </c>
      <c r="L9957">
        <v>0</v>
      </c>
      <c r="M9957">
        <v>0</v>
      </c>
      <c r="N9957">
        <v>15</v>
      </c>
      <c r="O9957">
        <v>15</v>
      </c>
      <c r="P9957">
        <v>0</v>
      </c>
      <c r="Q9957">
        <v>0</v>
      </c>
    </row>
    <row r="9958" spans="1:17" x14ac:dyDescent="0.25">
      <c r="A9958" t="s">
        <v>15430</v>
      </c>
      <c r="B9958" t="s">
        <v>73</v>
      </c>
      <c r="C9958" t="s">
        <v>174</v>
      </c>
      <c r="D9958" t="s">
        <v>526</v>
      </c>
      <c r="E9958" t="s">
        <v>563</v>
      </c>
      <c r="F9958" t="s">
        <v>525</v>
      </c>
      <c r="G9958">
        <v>18</v>
      </c>
      <c r="H9958">
        <v>0</v>
      </c>
      <c r="I9958">
        <v>0</v>
      </c>
      <c r="J9958">
        <v>0</v>
      </c>
      <c r="K9958">
        <v>0</v>
      </c>
      <c r="L9958">
        <v>0</v>
      </c>
      <c r="M9958">
        <v>0</v>
      </c>
      <c r="N9958">
        <v>0</v>
      </c>
      <c r="O9958">
        <v>0</v>
      </c>
      <c r="P9958">
        <v>0</v>
      </c>
      <c r="Q9958">
        <v>0</v>
      </c>
    </row>
    <row r="9959" spans="1:17" x14ac:dyDescent="0.25">
      <c r="A9959" t="s">
        <v>27059</v>
      </c>
      <c r="B9959" t="s">
        <v>73</v>
      </c>
      <c r="C9959" t="s">
        <v>174</v>
      </c>
      <c r="D9959" t="s">
        <v>526</v>
      </c>
      <c r="E9959" t="s">
        <v>21471</v>
      </c>
      <c r="F9959" t="s">
        <v>396</v>
      </c>
      <c r="G9959">
        <v>0</v>
      </c>
      <c r="H9959">
        <v>49</v>
      </c>
      <c r="I9959">
        <v>2</v>
      </c>
      <c r="J9959">
        <v>45</v>
      </c>
      <c r="K9959">
        <v>2</v>
      </c>
      <c r="L9959">
        <v>0</v>
      </c>
      <c r="M9959">
        <v>0</v>
      </c>
      <c r="N9959">
        <v>0</v>
      </c>
      <c r="O9959">
        <v>0</v>
      </c>
      <c r="P9959">
        <v>0</v>
      </c>
      <c r="Q9959">
        <v>0</v>
      </c>
    </row>
    <row r="9960" spans="1:17" x14ac:dyDescent="0.25">
      <c r="A9960" t="s">
        <v>27060</v>
      </c>
      <c r="B9960" t="s">
        <v>73</v>
      </c>
      <c r="C9960" t="s">
        <v>174</v>
      </c>
      <c r="D9960" t="s">
        <v>526</v>
      </c>
      <c r="E9960" t="s">
        <v>21471</v>
      </c>
      <c r="F9960" t="s">
        <v>4236</v>
      </c>
      <c r="G9960">
        <v>0</v>
      </c>
      <c r="H9960">
        <v>49</v>
      </c>
      <c r="I9960">
        <v>2</v>
      </c>
      <c r="J9960">
        <v>45</v>
      </c>
      <c r="K9960">
        <v>2</v>
      </c>
      <c r="L9960">
        <v>0</v>
      </c>
      <c r="M9960">
        <v>0</v>
      </c>
      <c r="N9960">
        <v>0</v>
      </c>
      <c r="O9960">
        <v>0</v>
      </c>
      <c r="P9960">
        <v>0</v>
      </c>
      <c r="Q9960">
        <v>0</v>
      </c>
    </row>
    <row r="9961" spans="1:17" x14ac:dyDescent="0.25">
      <c r="A9961" t="s">
        <v>27061</v>
      </c>
      <c r="B9961" t="s">
        <v>73</v>
      </c>
      <c r="C9961" t="s">
        <v>174</v>
      </c>
      <c r="D9961" t="s">
        <v>526</v>
      </c>
      <c r="E9961" t="s">
        <v>21471</v>
      </c>
      <c r="F9961" t="s">
        <v>4238</v>
      </c>
      <c r="G9961">
        <v>0</v>
      </c>
      <c r="H9961">
        <v>0</v>
      </c>
      <c r="I9961">
        <v>0</v>
      </c>
      <c r="J9961">
        <v>0</v>
      </c>
      <c r="K9961">
        <v>0</v>
      </c>
      <c r="L9961">
        <v>0</v>
      </c>
      <c r="M9961">
        <v>49</v>
      </c>
      <c r="N9961">
        <v>0</v>
      </c>
      <c r="O9961">
        <v>0</v>
      </c>
      <c r="P9961">
        <v>0</v>
      </c>
      <c r="Q9961">
        <v>0</v>
      </c>
    </row>
    <row r="9962" spans="1:17" x14ac:dyDescent="0.25">
      <c r="A9962" t="s">
        <v>27062</v>
      </c>
      <c r="B9962" t="s">
        <v>73</v>
      </c>
      <c r="C9962" t="s">
        <v>174</v>
      </c>
      <c r="D9962" t="s">
        <v>526</v>
      </c>
      <c r="E9962" t="s">
        <v>21471</v>
      </c>
      <c r="F9962" t="s">
        <v>397</v>
      </c>
      <c r="G9962">
        <v>0</v>
      </c>
      <c r="H9962">
        <v>49</v>
      </c>
      <c r="I9962">
        <v>2</v>
      </c>
      <c r="J9962">
        <v>45</v>
      </c>
      <c r="K9962">
        <v>2</v>
      </c>
      <c r="L9962">
        <v>0</v>
      </c>
      <c r="M9962">
        <v>0</v>
      </c>
      <c r="N9962">
        <v>0</v>
      </c>
      <c r="O9962">
        <v>0</v>
      </c>
      <c r="P9962">
        <v>0</v>
      </c>
      <c r="Q9962">
        <v>0</v>
      </c>
    </row>
    <row r="9963" spans="1:17" x14ac:dyDescent="0.25">
      <c r="A9963" t="s">
        <v>27063</v>
      </c>
      <c r="B9963" t="s">
        <v>73</v>
      </c>
      <c r="C9963" t="s">
        <v>174</v>
      </c>
      <c r="D9963" t="s">
        <v>526</v>
      </c>
      <c r="E9963" t="s">
        <v>21471</v>
      </c>
      <c r="F9963" t="s">
        <v>398</v>
      </c>
      <c r="G9963">
        <v>0</v>
      </c>
      <c r="H9963">
        <v>49</v>
      </c>
      <c r="I9963">
        <v>2</v>
      </c>
      <c r="J9963">
        <v>45</v>
      </c>
      <c r="K9963">
        <v>2</v>
      </c>
      <c r="L9963">
        <v>0</v>
      </c>
      <c r="M9963">
        <v>0</v>
      </c>
      <c r="N9963">
        <v>0</v>
      </c>
      <c r="O9963">
        <v>0</v>
      </c>
      <c r="P9963">
        <v>0</v>
      </c>
      <c r="Q9963">
        <v>0</v>
      </c>
    </row>
    <row r="9964" spans="1:17" x14ac:dyDescent="0.25">
      <c r="A9964" t="s">
        <v>27064</v>
      </c>
      <c r="B9964" t="s">
        <v>73</v>
      </c>
      <c r="C9964" t="s">
        <v>174</v>
      </c>
      <c r="D9964" t="s">
        <v>526</v>
      </c>
      <c r="E9964" t="s">
        <v>21471</v>
      </c>
      <c r="F9964" t="s">
        <v>4242</v>
      </c>
      <c r="G9964">
        <v>0</v>
      </c>
      <c r="H9964">
        <v>0</v>
      </c>
      <c r="I9964">
        <v>0</v>
      </c>
      <c r="J9964">
        <v>0</v>
      </c>
      <c r="K9964">
        <v>0</v>
      </c>
      <c r="L9964">
        <v>0</v>
      </c>
      <c r="M9964">
        <v>49</v>
      </c>
      <c r="N9964">
        <v>0</v>
      </c>
      <c r="O9964">
        <v>0</v>
      </c>
      <c r="P9964">
        <v>0</v>
      </c>
      <c r="Q9964">
        <v>0</v>
      </c>
    </row>
    <row r="9965" spans="1:17" x14ac:dyDescent="0.25">
      <c r="A9965" t="s">
        <v>27065</v>
      </c>
      <c r="B9965" t="s">
        <v>73</v>
      </c>
      <c r="C9965" t="s">
        <v>174</v>
      </c>
      <c r="D9965" t="s">
        <v>526</v>
      </c>
      <c r="E9965" t="s">
        <v>21471</v>
      </c>
      <c r="F9965" t="s">
        <v>399</v>
      </c>
      <c r="G9965">
        <v>0</v>
      </c>
      <c r="H9965">
        <v>49</v>
      </c>
      <c r="I9965">
        <v>2</v>
      </c>
      <c r="J9965">
        <v>45</v>
      </c>
      <c r="K9965">
        <v>2</v>
      </c>
      <c r="L9965">
        <v>0</v>
      </c>
      <c r="M9965">
        <v>0</v>
      </c>
      <c r="N9965">
        <v>0</v>
      </c>
      <c r="O9965">
        <v>0</v>
      </c>
      <c r="P9965">
        <v>0</v>
      </c>
      <c r="Q9965">
        <v>0</v>
      </c>
    </row>
    <row r="9966" spans="1:17" x14ac:dyDescent="0.25">
      <c r="A9966" t="s">
        <v>27066</v>
      </c>
      <c r="B9966" t="s">
        <v>73</v>
      </c>
      <c r="C9966" t="s">
        <v>174</v>
      </c>
      <c r="D9966" t="s">
        <v>526</v>
      </c>
      <c r="E9966" t="s">
        <v>21471</v>
      </c>
      <c r="F9966" t="s">
        <v>4245</v>
      </c>
      <c r="G9966">
        <v>0</v>
      </c>
      <c r="H9966">
        <v>0</v>
      </c>
      <c r="I9966">
        <v>0</v>
      </c>
      <c r="J9966">
        <v>0</v>
      </c>
      <c r="K9966">
        <v>0</v>
      </c>
      <c r="L9966">
        <v>0</v>
      </c>
      <c r="M9966">
        <v>49</v>
      </c>
      <c r="N9966">
        <v>0</v>
      </c>
      <c r="O9966">
        <v>0</v>
      </c>
      <c r="P9966">
        <v>0</v>
      </c>
      <c r="Q9966">
        <v>0</v>
      </c>
    </row>
    <row r="9967" spans="1:17" x14ac:dyDescent="0.25">
      <c r="A9967" t="s">
        <v>27067</v>
      </c>
      <c r="B9967" t="s">
        <v>73</v>
      </c>
      <c r="C9967" t="s">
        <v>174</v>
      </c>
      <c r="D9967" t="s">
        <v>526</v>
      </c>
      <c r="E9967" t="s">
        <v>21471</v>
      </c>
      <c r="F9967" t="s">
        <v>394</v>
      </c>
      <c r="G9967">
        <v>0</v>
      </c>
      <c r="H9967">
        <v>0</v>
      </c>
      <c r="I9967">
        <v>0</v>
      </c>
      <c r="J9967">
        <v>0</v>
      </c>
      <c r="K9967">
        <v>0</v>
      </c>
      <c r="L9967">
        <v>0</v>
      </c>
      <c r="M9967">
        <v>0</v>
      </c>
      <c r="N9967">
        <v>49</v>
      </c>
      <c r="O9967">
        <v>49</v>
      </c>
      <c r="P9967">
        <v>0</v>
      </c>
      <c r="Q9967">
        <v>0</v>
      </c>
    </row>
    <row r="9968" spans="1:17" x14ac:dyDescent="0.25">
      <c r="A9968" t="s">
        <v>27068</v>
      </c>
      <c r="B9968" t="s">
        <v>73</v>
      </c>
      <c r="C9968" t="s">
        <v>174</v>
      </c>
      <c r="D9968" t="s">
        <v>526</v>
      </c>
      <c r="E9968" t="s">
        <v>21471</v>
      </c>
      <c r="F9968" t="s">
        <v>395</v>
      </c>
      <c r="G9968">
        <v>0</v>
      </c>
      <c r="H9968">
        <v>0</v>
      </c>
      <c r="I9968">
        <v>0</v>
      </c>
      <c r="J9968">
        <v>0</v>
      </c>
      <c r="K9968">
        <v>0</v>
      </c>
      <c r="L9968">
        <v>0</v>
      </c>
      <c r="M9968">
        <v>0</v>
      </c>
      <c r="N9968">
        <v>49</v>
      </c>
      <c r="O9968">
        <v>49</v>
      </c>
      <c r="P9968">
        <v>0</v>
      </c>
      <c r="Q9968">
        <v>0</v>
      </c>
    </row>
    <row r="9969" spans="1:17" x14ac:dyDescent="0.25">
      <c r="A9969" t="s">
        <v>27069</v>
      </c>
      <c r="B9969" t="s">
        <v>73</v>
      </c>
      <c r="C9969" t="s">
        <v>174</v>
      </c>
      <c r="D9969" t="s">
        <v>526</v>
      </c>
      <c r="E9969" t="s">
        <v>21471</v>
      </c>
      <c r="F9969" t="s">
        <v>525</v>
      </c>
      <c r="G9969">
        <v>49</v>
      </c>
      <c r="H9969">
        <v>0</v>
      </c>
      <c r="I9969">
        <v>0</v>
      </c>
      <c r="J9969">
        <v>0</v>
      </c>
      <c r="K9969">
        <v>0</v>
      </c>
      <c r="L9969">
        <v>0</v>
      </c>
      <c r="M9969">
        <v>0</v>
      </c>
      <c r="N9969">
        <v>0</v>
      </c>
      <c r="O9969">
        <v>0</v>
      </c>
      <c r="P9969">
        <v>0</v>
      </c>
      <c r="Q9969">
        <v>0</v>
      </c>
    </row>
    <row r="9970" spans="1:17" x14ac:dyDescent="0.25">
      <c r="A9970" t="s">
        <v>15431</v>
      </c>
      <c r="B9970" t="s">
        <v>73</v>
      </c>
      <c r="C9970" t="s">
        <v>174</v>
      </c>
      <c r="D9970" t="s">
        <v>527</v>
      </c>
      <c r="E9970" t="s">
        <v>563</v>
      </c>
      <c r="F9970" t="s">
        <v>528</v>
      </c>
      <c r="G9970">
        <v>0</v>
      </c>
      <c r="H9970">
        <v>0</v>
      </c>
      <c r="I9970">
        <v>0</v>
      </c>
      <c r="J9970">
        <v>0</v>
      </c>
      <c r="K9970">
        <v>0</v>
      </c>
      <c r="L9970">
        <v>0</v>
      </c>
      <c r="M9970">
        <v>0</v>
      </c>
      <c r="N9970">
        <v>4</v>
      </c>
      <c r="O9970">
        <v>3</v>
      </c>
      <c r="P9970">
        <v>1</v>
      </c>
      <c r="Q9970">
        <v>0</v>
      </c>
    </row>
    <row r="9971" spans="1:17" x14ac:dyDescent="0.25">
      <c r="A9971" t="s">
        <v>15432</v>
      </c>
      <c r="B9971" t="s">
        <v>73</v>
      </c>
      <c r="C9971" t="s">
        <v>174</v>
      </c>
      <c r="D9971" t="s">
        <v>527</v>
      </c>
      <c r="E9971" t="s">
        <v>563</v>
      </c>
      <c r="F9971" t="s">
        <v>525</v>
      </c>
      <c r="G9971">
        <v>4</v>
      </c>
      <c r="H9971">
        <v>0</v>
      </c>
      <c r="I9971">
        <v>0</v>
      </c>
      <c r="J9971">
        <v>0</v>
      </c>
      <c r="K9971">
        <v>0</v>
      </c>
      <c r="L9971">
        <v>0</v>
      </c>
      <c r="M9971">
        <v>0</v>
      </c>
      <c r="N9971">
        <v>0</v>
      </c>
      <c r="O9971">
        <v>0</v>
      </c>
      <c r="P9971">
        <v>0</v>
      </c>
      <c r="Q9971">
        <v>0</v>
      </c>
    </row>
    <row r="9972" spans="1:17" x14ac:dyDescent="0.25">
      <c r="A9972" t="s">
        <v>27070</v>
      </c>
      <c r="B9972" t="s">
        <v>73</v>
      </c>
      <c r="C9972" t="s">
        <v>174</v>
      </c>
      <c r="D9972" t="s">
        <v>527</v>
      </c>
      <c r="E9972" t="s">
        <v>21471</v>
      </c>
      <c r="F9972" t="s">
        <v>528</v>
      </c>
      <c r="G9972">
        <v>0</v>
      </c>
      <c r="H9972">
        <v>0</v>
      </c>
      <c r="I9972">
        <v>0</v>
      </c>
      <c r="J9972">
        <v>0</v>
      </c>
      <c r="K9972">
        <v>0</v>
      </c>
      <c r="L9972">
        <v>0</v>
      </c>
      <c r="M9972">
        <v>0</v>
      </c>
      <c r="N9972">
        <v>4</v>
      </c>
      <c r="O9972">
        <v>4</v>
      </c>
      <c r="P9972">
        <v>0</v>
      </c>
      <c r="Q9972">
        <v>0</v>
      </c>
    </row>
    <row r="9973" spans="1:17" x14ac:dyDescent="0.25">
      <c r="A9973" t="s">
        <v>27071</v>
      </c>
      <c r="B9973" t="s">
        <v>73</v>
      </c>
      <c r="C9973" t="s">
        <v>174</v>
      </c>
      <c r="D9973" t="s">
        <v>527</v>
      </c>
      <c r="E9973" t="s">
        <v>21471</v>
      </c>
      <c r="F9973" t="s">
        <v>525</v>
      </c>
      <c r="G9973">
        <v>4</v>
      </c>
      <c r="H9973">
        <v>0</v>
      </c>
      <c r="I9973">
        <v>0</v>
      </c>
      <c r="J9973">
        <v>0</v>
      </c>
      <c r="K9973">
        <v>0</v>
      </c>
      <c r="L9973">
        <v>0</v>
      </c>
      <c r="M9973">
        <v>0</v>
      </c>
      <c r="N9973">
        <v>0</v>
      </c>
      <c r="O9973">
        <v>0</v>
      </c>
      <c r="P9973">
        <v>0</v>
      </c>
      <c r="Q9973">
        <v>0</v>
      </c>
    </row>
    <row r="9974" spans="1:17" x14ac:dyDescent="0.25">
      <c r="A9974" t="s">
        <v>15433</v>
      </c>
      <c r="B9974" t="s">
        <v>73</v>
      </c>
      <c r="C9974" t="s">
        <v>174</v>
      </c>
      <c r="D9974" t="s">
        <v>12971</v>
      </c>
      <c r="E9974" t="s">
        <v>563</v>
      </c>
      <c r="F9974" t="s">
        <v>525</v>
      </c>
      <c r="G9974">
        <v>1</v>
      </c>
      <c r="H9974">
        <v>0</v>
      </c>
      <c r="I9974">
        <v>0</v>
      </c>
      <c r="J9974">
        <v>0</v>
      </c>
      <c r="K9974">
        <v>0</v>
      </c>
      <c r="L9974">
        <v>0</v>
      </c>
      <c r="M9974">
        <v>0</v>
      </c>
      <c r="N9974">
        <v>0</v>
      </c>
      <c r="O9974">
        <v>0</v>
      </c>
      <c r="P9974">
        <v>0</v>
      </c>
      <c r="Q9974">
        <v>0</v>
      </c>
    </row>
    <row r="9975" spans="1:17" x14ac:dyDescent="0.25">
      <c r="A9975" t="s">
        <v>27072</v>
      </c>
      <c r="B9975" t="s">
        <v>73</v>
      </c>
      <c r="C9975" t="s">
        <v>174</v>
      </c>
      <c r="D9975" t="s">
        <v>12971</v>
      </c>
      <c r="E9975" t="s">
        <v>21471</v>
      </c>
      <c r="F9975" t="s">
        <v>525</v>
      </c>
      <c r="G9975">
        <v>1</v>
      </c>
      <c r="H9975">
        <v>0</v>
      </c>
      <c r="I9975">
        <v>0</v>
      </c>
      <c r="J9975">
        <v>0</v>
      </c>
      <c r="K9975">
        <v>0</v>
      </c>
      <c r="L9975">
        <v>0</v>
      </c>
      <c r="M9975">
        <v>0</v>
      </c>
      <c r="N9975">
        <v>0</v>
      </c>
      <c r="O9975">
        <v>0</v>
      </c>
      <c r="P9975">
        <v>0</v>
      </c>
      <c r="Q9975">
        <v>0</v>
      </c>
    </row>
    <row r="9976" spans="1:17" x14ac:dyDescent="0.25">
      <c r="A9976" t="s">
        <v>15434</v>
      </c>
      <c r="B9976" t="s">
        <v>73</v>
      </c>
      <c r="C9976" t="s">
        <v>175</v>
      </c>
      <c r="D9976" t="s">
        <v>529</v>
      </c>
      <c r="E9976" t="s">
        <v>563</v>
      </c>
      <c r="F9976" t="s">
        <v>525</v>
      </c>
      <c r="G9976">
        <v>1</v>
      </c>
      <c r="H9976">
        <v>0</v>
      </c>
      <c r="I9976">
        <v>0</v>
      </c>
      <c r="J9976">
        <v>0</v>
      </c>
      <c r="K9976">
        <v>0</v>
      </c>
      <c r="L9976">
        <v>0</v>
      </c>
      <c r="M9976">
        <v>0</v>
      </c>
      <c r="N9976">
        <v>0</v>
      </c>
      <c r="O9976">
        <v>0</v>
      </c>
      <c r="P9976">
        <v>0</v>
      </c>
      <c r="Q9976">
        <v>0</v>
      </c>
    </row>
    <row r="9977" spans="1:17" x14ac:dyDescent="0.25">
      <c r="A9977" t="s">
        <v>27073</v>
      </c>
      <c r="B9977" t="s">
        <v>73</v>
      </c>
      <c r="C9977" t="s">
        <v>175</v>
      </c>
      <c r="D9977" t="s">
        <v>529</v>
      </c>
      <c r="E9977" t="s">
        <v>21471</v>
      </c>
      <c r="F9977" t="s">
        <v>525</v>
      </c>
      <c r="G9977">
        <v>2</v>
      </c>
      <c r="H9977">
        <v>0</v>
      </c>
      <c r="I9977">
        <v>0</v>
      </c>
      <c r="J9977">
        <v>0</v>
      </c>
      <c r="K9977">
        <v>0</v>
      </c>
      <c r="L9977">
        <v>0</v>
      </c>
      <c r="M9977">
        <v>0</v>
      </c>
      <c r="N9977">
        <v>0</v>
      </c>
      <c r="O9977">
        <v>0</v>
      </c>
      <c r="P9977">
        <v>0</v>
      </c>
      <c r="Q9977">
        <v>0</v>
      </c>
    </row>
    <row r="9978" spans="1:17" x14ac:dyDescent="0.25">
      <c r="A9978" t="s">
        <v>15435</v>
      </c>
      <c r="B9978" t="s">
        <v>73</v>
      </c>
      <c r="C9978" t="s">
        <v>175</v>
      </c>
      <c r="D9978" t="s">
        <v>526</v>
      </c>
      <c r="E9978" t="s">
        <v>563</v>
      </c>
      <c r="F9978" t="s">
        <v>396</v>
      </c>
      <c r="G9978">
        <v>0</v>
      </c>
      <c r="H9978">
        <v>13</v>
      </c>
      <c r="I9978">
        <v>0</v>
      </c>
      <c r="J9978">
        <v>13</v>
      </c>
      <c r="K9978">
        <v>0</v>
      </c>
      <c r="L9978">
        <v>0</v>
      </c>
      <c r="M9978">
        <v>0</v>
      </c>
      <c r="N9978">
        <v>0</v>
      </c>
      <c r="O9978">
        <v>0</v>
      </c>
      <c r="P9978">
        <v>0</v>
      </c>
      <c r="Q9978">
        <v>0</v>
      </c>
    </row>
    <row r="9979" spans="1:17" x14ac:dyDescent="0.25">
      <c r="A9979" t="s">
        <v>15436</v>
      </c>
      <c r="B9979" t="s">
        <v>73</v>
      </c>
      <c r="C9979" t="s">
        <v>175</v>
      </c>
      <c r="D9979" t="s">
        <v>526</v>
      </c>
      <c r="E9979" t="s">
        <v>563</v>
      </c>
      <c r="F9979" t="s">
        <v>4236</v>
      </c>
      <c r="G9979">
        <v>0</v>
      </c>
      <c r="H9979">
        <v>13</v>
      </c>
      <c r="I9979">
        <v>0</v>
      </c>
      <c r="J9979">
        <v>13</v>
      </c>
      <c r="K9979">
        <v>0</v>
      </c>
      <c r="L9979">
        <v>0</v>
      </c>
      <c r="M9979">
        <v>0</v>
      </c>
      <c r="N9979">
        <v>0</v>
      </c>
      <c r="O9979">
        <v>0</v>
      </c>
      <c r="P9979">
        <v>0</v>
      </c>
      <c r="Q9979">
        <v>0</v>
      </c>
    </row>
    <row r="9980" spans="1:17" x14ac:dyDescent="0.25">
      <c r="A9980" t="s">
        <v>15437</v>
      </c>
      <c r="B9980" t="s">
        <v>73</v>
      </c>
      <c r="C9980" t="s">
        <v>175</v>
      </c>
      <c r="D9980" t="s">
        <v>526</v>
      </c>
      <c r="E9980" t="s">
        <v>563</v>
      </c>
      <c r="F9980" t="s">
        <v>4238</v>
      </c>
      <c r="G9980">
        <v>0</v>
      </c>
      <c r="H9980">
        <v>0</v>
      </c>
      <c r="I9980">
        <v>0</v>
      </c>
      <c r="J9980">
        <v>0</v>
      </c>
      <c r="K9980">
        <v>0</v>
      </c>
      <c r="L9980">
        <v>0</v>
      </c>
      <c r="M9980">
        <v>13</v>
      </c>
      <c r="N9980">
        <v>0</v>
      </c>
      <c r="O9980">
        <v>0</v>
      </c>
      <c r="P9980">
        <v>0</v>
      </c>
      <c r="Q9980">
        <v>0</v>
      </c>
    </row>
    <row r="9981" spans="1:17" x14ac:dyDescent="0.25">
      <c r="A9981" t="s">
        <v>15438</v>
      </c>
      <c r="B9981" t="s">
        <v>73</v>
      </c>
      <c r="C9981" t="s">
        <v>175</v>
      </c>
      <c r="D9981" t="s">
        <v>526</v>
      </c>
      <c r="E9981" t="s">
        <v>563</v>
      </c>
      <c r="F9981" t="s">
        <v>397</v>
      </c>
      <c r="G9981">
        <v>0</v>
      </c>
      <c r="H9981">
        <v>13</v>
      </c>
      <c r="I9981">
        <v>0</v>
      </c>
      <c r="J9981">
        <v>13</v>
      </c>
      <c r="K9981">
        <v>0</v>
      </c>
      <c r="L9981">
        <v>0</v>
      </c>
      <c r="M9981">
        <v>0</v>
      </c>
      <c r="N9981">
        <v>0</v>
      </c>
      <c r="O9981">
        <v>0</v>
      </c>
      <c r="P9981">
        <v>0</v>
      </c>
      <c r="Q9981">
        <v>0</v>
      </c>
    </row>
    <row r="9982" spans="1:17" x14ac:dyDescent="0.25">
      <c r="A9982" t="s">
        <v>15439</v>
      </c>
      <c r="B9982" t="s">
        <v>73</v>
      </c>
      <c r="C9982" t="s">
        <v>175</v>
      </c>
      <c r="D9982" t="s">
        <v>526</v>
      </c>
      <c r="E9982" t="s">
        <v>563</v>
      </c>
      <c r="F9982" t="s">
        <v>398</v>
      </c>
      <c r="G9982">
        <v>0</v>
      </c>
      <c r="H9982">
        <v>13</v>
      </c>
      <c r="I9982">
        <v>0</v>
      </c>
      <c r="J9982">
        <v>13</v>
      </c>
      <c r="K9982">
        <v>0</v>
      </c>
      <c r="L9982">
        <v>0</v>
      </c>
      <c r="M9982">
        <v>0</v>
      </c>
      <c r="N9982">
        <v>0</v>
      </c>
      <c r="O9982">
        <v>0</v>
      </c>
      <c r="P9982">
        <v>0</v>
      </c>
      <c r="Q9982">
        <v>0</v>
      </c>
    </row>
    <row r="9983" spans="1:17" x14ac:dyDescent="0.25">
      <c r="A9983" t="s">
        <v>15440</v>
      </c>
      <c r="B9983" t="s">
        <v>73</v>
      </c>
      <c r="C9983" t="s">
        <v>175</v>
      </c>
      <c r="D9983" t="s">
        <v>526</v>
      </c>
      <c r="E9983" t="s">
        <v>563</v>
      </c>
      <c r="F9983" t="s">
        <v>4242</v>
      </c>
      <c r="G9983">
        <v>0</v>
      </c>
      <c r="H9983">
        <v>0</v>
      </c>
      <c r="I9983">
        <v>0</v>
      </c>
      <c r="J9983">
        <v>0</v>
      </c>
      <c r="K9983">
        <v>0</v>
      </c>
      <c r="L9983">
        <v>0</v>
      </c>
      <c r="M9983">
        <v>13</v>
      </c>
      <c r="N9983">
        <v>0</v>
      </c>
      <c r="O9983">
        <v>0</v>
      </c>
      <c r="P9983">
        <v>0</v>
      </c>
      <c r="Q9983">
        <v>0</v>
      </c>
    </row>
    <row r="9984" spans="1:17" x14ac:dyDescent="0.25">
      <c r="A9984" t="s">
        <v>15441</v>
      </c>
      <c r="B9984" t="s">
        <v>73</v>
      </c>
      <c r="C9984" t="s">
        <v>175</v>
      </c>
      <c r="D9984" t="s">
        <v>526</v>
      </c>
      <c r="E9984" t="s">
        <v>563</v>
      </c>
      <c r="F9984" t="s">
        <v>399</v>
      </c>
      <c r="G9984">
        <v>0</v>
      </c>
      <c r="H9984">
        <v>13</v>
      </c>
      <c r="I9984">
        <v>0</v>
      </c>
      <c r="J9984">
        <v>13</v>
      </c>
      <c r="K9984">
        <v>0</v>
      </c>
      <c r="L9984">
        <v>0</v>
      </c>
      <c r="M9984">
        <v>0</v>
      </c>
      <c r="N9984">
        <v>0</v>
      </c>
      <c r="O9984">
        <v>0</v>
      </c>
      <c r="P9984">
        <v>0</v>
      </c>
      <c r="Q9984">
        <v>0</v>
      </c>
    </row>
    <row r="9985" spans="1:17" x14ac:dyDescent="0.25">
      <c r="A9985" t="s">
        <v>14262</v>
      </c>
      <c r="B9985" t="s">
        <v>73</v>
      </c>
      <c r="C9985" t="s">
        <v>175</v>
      </c>
      <c r="D9985" t="s">
        <v>526</v>
      </c>
      <c r="E9985" t="s">
        <v>563</v>
      </c>
      <c r="F9985" t="s">
        <v>4245</v>
      </c>
      <c r="G9985">
        <v>0</v>
      </c>
      <c r="H9985">
        <v>0</v>
      </c>
      <c r="I9985">
        <v>0</v>
      </c>
      <c r="J9985">
        <v>0</v>
      </c>
      <c r="K9985">
        <v>0</v>
      </c>
      <c r="L9985">
        <v>0</v>
      </c>
      <c r="M9985">
        <v>13</v>
      </c>
      <c r="N9985">
        <v>0</v>
      </c>
      <c r="O9985">
        <v>0</v>
      </c>
      <c r="P9985">
        <v>0</v>
      </c>
      <c r="Q9985">
        <v>0</v>
      </c>
    </row>
    <row r="9986" spans="1:17" x14ac:dyDescent="0.25">
      <c r="A9986" t="s">
        <v>14263</v>
      </c>
      <c r="B9986" t="s">
        <v>73</v>
      </c>
      <c r="C9986" t="s">
        <v>175</v>
      </c>
      <c r="D9986" t="s">
        <v>526</v>
      </c>
      <c r="E9986" t="s">
        <v>563</v>
      </c>
      <c r="F9986" t="s">
        <v>394</v>
      </c>
      <c r="G9986">
        <v>0</v>
      </c>
      <c r="H9986">
        <v>0</v>
      </c>
      <c r="I9986">
        <v>0</v>
      </c>
      <c r="J9986">
        <v>0</v>
      </c>
      <c r="K9986">
        <v>0</v>
      </c>
      <c r="L9986">
        <v>0</v>
      </c>
      <c r="M9986">
        <v>0</v>
      </c>
      <c r="N9986">
        <v>13</v>
      </c>
      <c r="O9986">
        <v>13</v>
      </c>
      <c r="P9986">
        <v>0</v>
      </c>
      <c r="Q9986">
        <v>0</v>
      </c>
    </row>
    <row r="9987" spans="1:17" x14ac:dyDescent="0.25">
      <c r="A9987" t="s">
        <v>27352</v>
      </c>
      <c r="B9987" t="s">
        <v>76</v>
      </c>
      <c r="C9987" t="s">
        <v>229</v>
      </c>
      <c r="D9987" t="s">
        <v>529</v>
      </c>
      <c r="E9987" t="s">
        <v>21471</v>
      </c>
      <c r="F9987" t="s">
        <v>525</v>
      </c>
      <c r="G9987">
        <v>1</v>
      </c>
      <c r="H9987">
        <v>0</v>
      </c>
      <c r="I9987">
        <v>0</v>
      </c>
      <c r="J9987">
        <v>0</v>
      </c>
      <c r="K9987">
        <v>0</v>
      </c>
      <c r="L9987">
        <v>0</v>
      </c>
      <c r="M9987">
        <v>0</v>
      </c>
      <c r="N9987">
        <v>0</v>
      </c>
      <c r="O9987">
        <v>0</v>
      </c>
      <c r="P9987">
        <v>0</v>
      </c>
      <c r="Q9987">
        <v>0</v>
      </c>
    </row>
    <row r="9988" spans="1:17" x14ac:dyDescent="0.25">
      <c r="A9988" t="s">
        <v>17916</v>
      </c>
      <c r="B9988" t="s">
        <v>76</v>
      </c>
      <c r="C9988" t="s">
        <v>230</v>
      </c>
      <c r="D9988" t="s">
        <v>529</v>
      </c>
      <c r="E9988" t="s">
        <v>563</v>
      </c>
      <c r="F9988" t="s">
        <v>525</v>
      </c>
      <c r="G9988">
        <v>1</v>
      </c>
      <c r="H9988">
        <v>0</v>
      </c>
      <c r="I9988">
        <v>0</v>
      </c>
      <c r="J9988">
        <v>0</v>
      </c>
      <c r="K9988">
        <v>0</v>
      </c>
      <c r="L9988">
        <v>0</v>
      </c>
      <c r="M9988">
        <v>0</v>
      </c>
      <c r="N9988">
        <v>0</v>
      </c>
      <c r="O9988">
        <v>0</v>
      </c>
      <c r="P9988">
        <v>0</v>
      </c>
      <c r="Q9988">
        <v>0</v>
      </c>
    </row>
    <row r="9989" spans="1:17" x14ac:dyDescent="0.25">
      <c r="A9989" t="s">
        <v>27353</v>
      </c>
      <c r="B9989" t="s">
        <v>76</v>
      </c>
      <c r="C9989" t="s">
        <v>230</v>
      </c>
      <c r="D9989" t="s">
        <v>529</v>
      </c>
      <c r="E9989" t="s">
        <v>21471</v>
      </c>
      <c r="F9989" t="s">
        <v>525</v>
      </c>
      <c r="G9989">
        <v>3</v>
      </c>
      <c r="H9989">
        <v>0</v>
      </c>
      <c r="I9989">
        <v>0</v>
      </c>
      <c r="J9989">
        <v>0</v>
      </c>
      <c r="K9989">
        <v>0</v>
      </c>
      <c r="L9989">
        <v>0</v>
      </c>
      <c r="M9989">
        <v>0</v>
      </c>
      <c r="N9989">
        <v>0</v>
      </c>
      <c r="O9989">
        <v>0</v>
      </c>
      <c r="P9989">
        <v>0</v>
      </c>
      <c r="Q9989">
        <v>0</v>
      </c>
    </row>
    <row r="9990" spans="1:17" x14ac:dyDescent="0.25">
      <c r="A9990" t="s">
        <v>17917</v>
      </c>
      <c r="B9990" t="s">
        <v>76</v>
      </c>
      <c r="C9990" t="s">
        <v>231</v>
      </c>
      <c r="D9990" t="s">
        <v>529</v>
      </c>
      <c r="E9990" t="s">
        <v>563</v>
      </c>
      <c r="F9990" t="s">
        <v>525</v>
      </c>
      <c r="G9990">
        <v>2</v>
      </c>
      <c r="H9990">
        <v>0</v>
      </c>
      <c r="I9990">
        <v>0</v>
      </c>
      <c r="J9990">
        <v>0</v>
      </c>
      <c r="K9990">
        <v>0</v>
      </c>
      <c r="L9990">
        <v>0</v>
      </c>
      <c r="M9990">
        <v>0</v>
      </c>
      <c r="N9990">
        <v>0</v>
      </c>
      <c r="O9990">
        <v>0</v>
      </c>
      <c r="P9990">
        <v>0</v>
      </c>
      <c r="Q9990">
        <v>0</v>
      </c>
    </row>
    <row r="9991" spans="1:17" x14ac:dyDescent="0.25">
      <c r="A9991" t="s">
        <v>27354</v>
      </c>
      <c r="B9991" t="s">
        <v>76</v>
      </c>
      <c r="C9991" t="s">
        <v>231</v>
      </c>
      <c r="D9991" t="s">
        <v>529</v>
      </c>
      <c r="E9991" t="s">
        <v>21471</v>
      </c>
      <c r="F9991" t="s">
        <v>525</v>
      </c>
      <c r="G9991">
        <v>1</v>
      </c>
      <c r="H9991">
        <v>0</v>
      </c>
      <c r="I9991">
        <v>0</v>
      </c>
      <c r="J9991">
        <v>0</v>
      </c>
      <c r="K9991">
        <v>0</v>
      </c>
      <c r="L9991">
        <v>0</v>
      </c>
      <c r="M9991">
        <v>0</v>
      </c>
      <c r="N9991">
        <v>0</v>
      </c>
      <c r="O9991">
        <v>0</v>
      </c>
      <c r="P9991">
        <v>0</v>
      </c>
      <c r="Q9991">
        <v>0</v>
      </c>
    </row>
    <row r="9992" spans="1:17" x14ac:dyDescent="0.25">
      <c r="A9992" t="s">
        <v>15442</v>
      </c>
      <c r="B9992" t="s">
        <v>76</v>
      </c>
      <c r="C9992" t="s">
        <v>232</v>
      </c>
      <c r="D9992" t="s">
        <v>529</v>
      </c>
      <c r="E9992" t="s">
        <v>563</v>
      </c>
      <c r="F9992" t="s">
        <v>525</v>
      </c>
      <c r="G9992">
        <v>1</v>
      </c>
      <c r="H9992">
        <v>0</v>
      </c>
      <c r="I9992">
        <v>0</v>
      </c>
      <c r="J9992">
        <v>0</v>
      </c>
      <c r="K9992">
        <v>0</v>
      </c>
      <c r="L9992">
        <v>0</v>
      </c>
      <c r="M9992">
        <v>0</v>
      </c>
      <c r="N9992">
        <v>0</v>
      </c>
      <c r="O9992">
        <v>0</v>
      </c>
      <c r="P9992">
        <v>0</v>
      </c>
      <c r="Q9992">
        <v>0</v>
      </c>
    </row>
    <row r="9993" spans="1:17" x14ac:dyDescent="0.25">
      <c r="A9993" t="s">
        <v>27355</v>
      </c>
      <c r="B9993" t="s">
        <v>76</v>
      </c>
      <c r="C9993" t="s">
        <v>232</v>
      </c>
      <c r="D9993" t="s">
        <v>529</v>
      </c>
      <c r="E9993" t="s">
        <v>21471</v>
      </c>
      <c r="F9993" t="s">
        <v>525</v>
      </c>
      <c r="G9993">
        <v>3</v>
      </c>
      <c r="H9993">
        <v>0</v>
      </c>
      <c r="I9993">
        <v>0</v>
      </c>
      <c r="J9993">
        <v>0</v>
      </c>
      <c r="K9993">
        <v>0</v>
      </c>
      <c r="L9993">
        <v>0</v>
      </c>
      <c r="M9993">
        <v>0</v>
      </c>
      <c r="N9993">
        <v>0</v>
      </c>
      <c r="O9993">
        <v>0</v>
      </c>
      <c r="P9993">
        <v>0</v>
      </c>
      <c r="Q9993">
        <v>0</v>
      </c>
    </row>
    <row r="9994" spans="1:17" x14ac:dyDescent="0.25">
      <c r="A9994" t="s">
        <v>15443</v>
      </c>
      <c r="B9994" t="s">
        <v>76</v>
      </c>
      <c r="C9994" t="s">
        <v>233</v>
      </c>
      <c r="D9994" t="s">
        <v>529</v>
      </c>
      <c r="E9994" t="s">
        <v>563</v>
      </c>
      <c r="F9994" t="s">
        <v>525</v>
      </c>
      <c r="G9994">
        <v>1</v>
      </c>
      <c r="H9994">
        <v>0</v>
      </c>
      <c r="I9994">
        <v>0</v>
      </c>
      <c r="J9994">
        <v>0</v>
      </c>
      <c r="K9994">
        <v>0</v>
      </c>
      <c r="L9994">
        <v>0</v>
      </c>
      <c r="M9994">
        <v>0</v>
      </c>
      <c r="N9994">
        <v>0</v>
      </c>
      <c r="O9994">
        <v>0</v>
      </c>
      <c r="P9994">
        <v>0</v>
      </c>
      <c r="Q9994">
        <v>0</v>
      </c>
    </row>
    <row r="9995" spans="1:17" x14ac:dyDescent="0.25">
      <c r="A9995" t="s">
        <v>14177</v>
      </c>
      <c r="B9995" t="s">
        <v>72</v>
      </c>
      <c r="C9995" t="s">
        <v>112</v>
      </c>
      <c r="D9995" t="s">
        <v>526</v>
      </c>
      <c r="E9995" t="s">
        <v>563</v>
      </c>
      <c r="F9995" t="s">
        <v>4245</v>
      </c>
      <c r="G9995">
        <v>0</v>
      </c>
      <c r="H9995">
        <v>0</v>
      </c>
      <c r="I9995">
        <v>0</v>
      </c>
      <c r="J9995">
        <v>0</v>
      </c>
      <c r="K9995">
        <v>0</v>
      </c>
      <c r="L9995">
        <v>0</v>
      </c>
      <c r="M9995">
        <v>3</v>
      </c>
      <c r="N9995">
        <v>0</v>
      </c>
      <c r="O9995">
        <v>0</v>
      </c>
      <c r="P9995">
        <v>0</v>
      </c>
      <c r="Q9995">
        <v>0</v>
      </c>
    </row>
    <row r="9996" spans="1:17" x14ac:dyDescent="0.25">
      <c r="A9996" t="s">
        <v>14178</v>
      </c>
      <c r="B9996" t="s">
        <v>72</v>
      </c>
      <c r="C9996" t="s">
        <v>112</v>
      </c>
      <c r="D9996" t="s">
        <v>526</v>
      </c>
      <c r="E9996" t="s">
        <v>563</v>
      </c>
      <c r="F9996" t="s">
        <v>394</v>
      </c>
      <c r="G9996">
        <v>0</v>
      </c>
      <c r="H9996">
        <v>0</v>
      </c>
      <c r="I9996">
        <v>0</v>
      </c>
      <c r="J9996">
        <v>0</v>
      </c>
      <c r="K9996">
        <v>0</v>
      </c>
      <c r="L9996">
        <v>0</v>
      </c>
      <c r="M9996">
        <v>0</v>
      </c>
      <c r="N9996">
        <v>3</v>
      </c>
      <c r="O9996">
        <v>3</v>
      </c>
      <c r="P9996">
        <v>0</v>
      </c>
      <c r="Q9996">
        <v>0</v>
      </c>
    </row>
    <row r="9997" spans="1:17" x14ac:dyDescent="0.25">
      <c r="A9997" t="s">
        <v>14179</v>
      </c>
      <c r="B9997" t="s">
        <v>72</v>
      </c>
      <c r="C9997" t="s">
        <v>112</v>
      </c>
      <c r="D9997" t="s">
        <v>526</v>
      </c>
      <c r="E9997" t="s">
        <v>563</v>
      </c>
      <c r="F9997" t="s">
        <v>395</v>
      </c>
      <c r="G9997">
        <v>0</v>
      </c>
      <c r="H9997">
        <v>0</v>
      </c>
      <c r="I9997">
        <v>0</v>
      </c>
      <c r="J9997">
        <v>0</v>
      </c>
      <c r="K9997">
        <v>0</v>
      </c>
      <c r="L9997">
        <v>0</v>
      </c>
      <c r="M9997">
        <v>0</v>
      </c>
      <c r="N9997">
        <v>3</v>
      </c>
      <c r="O9997">
        <v>3</v>
      </c>
      <c r="P9997">
        <v>0</v>
      </c>
      <c r="Q9997">
        <v>0</v>
      </c>
    </row>
    <row r="9998" spans="1:17" x14ac:dyDescent="0.25">
      <c r="A9998" t="s">
        <v>14180</v>
      </c>
      <c r="B9998" t="s">
        <v>72</v>
      </c>
      <c r="C9998" t="s">
        <v>112</v>
      </c>
      <c r="D9998" t="s">
        <v>526</v>
      </c>
      <c r="E9998" t="s">
        <v>563</v>
      </c>
      <c r="F9998" t="s">
        <v>525</v>
      </c>
      <c r="G9998">
        <v>3</v>
      </c>
      <c r="H9998">
        <v>0</v>
      </c>
      <c r="I9998">
        <v>0</v>
      </c>
      <c r="J9998">
        <v>0</v>
      </c>
      <c r="K9998">
        <v>0</v>
      </c>
      <c r="L9998">
        <v>0</v>
      </c>
      <c r="M9998">
        <v>0</v>
      </c>
      <c r="N9998">
        <v>0</v>
      </c>
      <c r="O9998">
        <v>0</v>
      </c>
      <c r="P9998">
        <v>0</v>
      </c>
      <c r="Q9998">
        <v>0</v>
      </c>
    </row>
    <row r="9999" spans="1:17" x14ac:dyDescent="0.25">
      <c r="A9999" t="s">
        <v>27356</v>
      </c>
      <c r="B9999" t="s">
        <v>72</v>
      </c>
      <c r="C9999" t="s">
        <v>112</v>
      </c>
      <c r="D9999" t="s">
        <v>526</v>
      </c>
      <c r="E9999" t="s">
        <v>21471</v>
      </c>
      <c r="F9999" t="s">
        <v>396</v>
      </c>
      <c r="G9999">
        <v>0</v>
      </c>
      <c r="H9999">
        <v>11</v>
      </c>
      <c r="I9999">
        <v>1</v>
      </c>
      <c r="J9999">
        <v>10</v>
      </c>
      <c r="K9999">
        <v>0</v>
      </c>
      <c r="L9999">
        <v>0</v>
      </c>
      <c r="M9999">
        <v>0</v>
      </c>
      <c r="N9999">
        <v>0</v>
      </c>
      <c r="O9999">
        <v>0</v>
      </c>
      <c r="P9999">
        <v>0</v>
      </c>
      <c r="Q9999">
        <v>0</v>
      </c>
    </row>
    <row r="10000" spans="1:17" x14ac:dyDescent="0.25">
      <c r="A10000" t="s">
        <v>27357</v>
      </c>
      <c r="B10000" t="s">
        <v>72</v>
      </c>
      <c r="C10000" t="s">
        <v>112</v>
      </c>
      <c r="D10000" t="s">
        <v>526</v>
      </c>
      <c r="E10000" t="s">
        <v>21471</v>
      </c>
      <c r="F10000" t="s">
        <v>4236</v>
      </c>
      <c r="G10000">
        <v>0</v>
      </c>
      <c r="H10000">
        <v>11</v>
      </c>
      <c r="I10000">
        <v>1</v>
      </c>
      <c r="J10000">
        <v>10</v>
      </c>
      <c r="K10000">
        <v>0</v>
      </c>
      <c r="L10000">
        <v>0</v>
      </c>
      <c r="M10000">
        <v>0</v>
      </c>
      <c r="N10000">
        <v>0</v>
      </c>
      <c r="O10000">
        <v>0</v>
      </c>
      <c r="P10000">
        <v>0</v>
      </c>
      <c r="Q10000">
        <v>0</v>
      </c>
    </row>
    <row r="10001" spans="1:17" x14ac:dyDescent="0.25">
      <c r="A10001" t="s">
        <v>27358</v>
      </c>
      <c r="B10001" t="s">
        <v>72</v>
      </c>
      <c r="C10001" t="s">
        <v>112</v>
      </c>
      <c r="D10001" t="s">
        <v>526</v>
      </c>
      <c r="E10001" t="s">
        <v>21471</v>
      </c>
      <c r="F10001" t="s">
        <v>4238</v>
      </c>
      <c r="G10001">
        <v>0</v>
      </c>
      <c r="H10001">
        <v>0</v>
      </c>
      <c r="I10001">
        <v>0</v>
      </c>
      <c r="J10001">
        <v>0</v>
      </c>
      <c r="K10001">
        <v>0</v>
      </c>
      <c r="L10001">
        <v>0</v>
      </c>
      <c r="M10001">
        <v>11</v>
      </c>
      <c r="N10001">
        <v>0</v>
      </c>
      <c r="O10001">
        <v>0</v>
      </c>
      <c r="P10001">
        <v>0</v>
      </c>
      <c r="Q10001">
        <v>0</v>
      </c>
    </row>
    <row r="10002" spans="1:17" x14ac:dyDescent="0.25">
      <c r="A10002" t="s">
        <v>27359</v>
      </c>
      <c r="B10002" t="s">
        <v>72</v>
      </c>
      <c r="C10002" t="s">
        <v>112</v>
      </c>
      <c r="D10002" t="s">
        <v>526</v>
      </c>
      <c r="E10002" t="s">
        <v>21471</v>
      </c>
      <c r="F10002" t="s">
        <v>397</v>
      </c>
      <c r="G10002">
        <v>0</v>
      </c>
      <c r="H10002">
        <v>11</v>
      </c>
      <c r="I10002">
        <v>1</v>
      </c>
      <c r="J10002">
        <v>10</v>
      </c>
      <c r="K10002">
        <v>0</v>
      </c>
      <c r="L10002">
        <v>0</v>
      </c>
      <c r="M10002">
        <v>0</v>
      </c>
      <c r="N10002">
        <v>0</v>
      </c>
      <c r="O10002">
        <v>0</v>
      </c>
      <c r="P10002">
        <v>0</v>
      </c>
      <c r="Q10002">
        <v>0</v>
      </c>
    </row>
    <row r="10003" spans="1:17" x14ac:dyDescent="0.25">
      <c r="A10003" t="s">
        <v>27360</v>
      </c>
      <c r="B10003" t="s">
        <v>72</v>
      </c>
      <c r="C10003" t="s">
        <v>112</v>
      </c>
      <c r="D10003" t="s">
        <v>526</v>
      </c>
      <c r="E10003" t="s">
        <v>21471</v>
      </c>
      <c r="F10003" t="s">
        <v>398</v>
      </c>
      <c r="G10003">
        <v>0</v>
      </c>
      <c r="H10003">
        <v>11</v>
      </c>
      <c r="I10003">
        <v>1</v>
      </c>
      <c r="J10003">
        <v>10</v>
      </c>
      <c r="K10003">
        <v>0</v>
      </c>
      <c r="L10003">
        <v>0</v>
      </c>
      <c r="M10003">
        <v>0</v>
      </c>
      <c r="N10003">
        <v>0</v>
      </c>
      <c r="O10003">
        <v>0</v>
      </c>
      <c r="P10003">
        <v>0</v>
      </c>
      <c r="Q10003">
        <v>0</v>
      </c>
    </row>
    <row r="10004" spans="1:17" x14ac:dyDescent="0.25">
      <c r="A10004" t="s">
        <v>27361</v>
      </c>
      <c r="B10004" t="s">
        <v>72</v>
      </c>
      <c r="C10004" t="s">
        <v>112</v>
      </c>
      <c r="D10004" t="s">
        <v>526</v>
      </c>
      <c r="E10004" t="s">
        <v>21471</v>
      </c>
      <c r="F10004" t="s">
        <v>4242</v>
      </c>
      <c r="G10004">
        <v>0</v>
      </c>
      <c r="H10004">
        <v>0</v>
      </c>
      <c r="I10004">
        <v>0</v>
      </c>
      <c r="J10004">
        <v>0</v>
      </c>
      <c r="K10004">
        <v>0</v>
      </c>
      <c r="L10004">
        <v>0</v>
      </c>
      <c r="M10004">
        <v>11</v>
      </c>
      <c r="N10004">
        <v>0</v>
      </c>
      <c r="O10004">
        <v>0</v>
      </c>
      <c r="P10004">
        <v>0</v>
      </c>
      <c r="Q10004">
        <v>0</v>
      </c>
    </row>
    <row r="10005" spans="1:17" x14ac:dyDescent="0.25">
      <c r="A10005" t="s">
        <v>27362</v>
      </c>
      <c r="B10005" t="s">
        <v>72</v>
      </c>
      <c r="C10005" t="s">
        <v>112</v>
      </c>
      <c r="D10005" t="s">
        <v>526</v>
      </c>
      <c r="E10005" t="s">
        <v>21471</v>
      </c>
      <c r="F10005" t="s">
        <v>399</v>
      </c>
      <c r="G10005">
        <v>0</v>
      </c>
      <c r="H10005">
        <v>11</v>
      </c>
      <c r="I10005">
        <v>1</v>
      </c>
      <c r="J10005">
        <v>10</v>
      </c>
      <c r="K10005">
        <v>0</v>
      </c>
      <c r="L10005">
        <v>0</v>
      </c>
      <c r="M10005">
        <v>0</v>
      </c>
      <c r="N10005">
        <v>0</v>
      </c>
      <c r="O10005">
        <v>0</v>
      </c>
      <c r="P10005">
        <v>0</v>
      </c>
      <c r="Q10005">
        <v>0</v>
      </c>
    </row>
    <row r="10006" spans="1:17" x14ac:dyDescent="0.25">
      <c r="A10006" t="s">
        <v>27363</v>
      </c>
      <c r="B10006" t="s">
        <v>72</v>
      </c>
      <c r="C10006" t="s">
        <v>112</v>
      </c>
      <c r="D10006" t="s">
        <v>526</v>
      </c>
      <c r="E10006" t="s">
        <v>21471</v>
      </c>
      <c r="F10006" t="s">
        <v>4245</v>
      </c>
      <c r="G10006">
        <v>0</v>
      </c>
      <c r="H10006">
        <v>0</v>
      </c>
      <c r="I10006">
        <v>0</v>
      </c>
      <c r="J10006">
        <v>0</v>
      </c>
      <c r="K10006">
        <v>0</v>
      </c>
      <c r="L10006">
        <v>0</v>
      </c>
      <c r="M10006">
        <v>11</v>
      </c>
      <c r="N10006">
        <v>0</v>
      </c>
      <c r="O10006">
        <v>0</v>
      </c>
      <c r="P10006">
        <v>0</v>
      </c>
      <c r="Q10006">
        <v>0</v>
      </c>
    </row>
    <row r="10007" spans="1:17" x14ac:dyDescent="0.25">
      <c r="A10007" t="s">
        <v>27364</v>
      </c>
      <c r="B10007" t="s">
        <v>72</v>
      </c>
      <c r="C10007" t="s">
        <v>112</v>
      </c>
      <c r="D10007" t="s">
        <v>526</v>
      </c>
      <c r="E10007" t="s">
        <v>21471</v>
      </c>
      <c r="F10007" t="s">
        <v>394</v>
      </c>
      <c r="G10007">
        <v>0</v>
      </c>
      <c r="H10007">
        <v>0</v>
      </c>
      <c r="I10007">
        <v>0</v>
      </c>
      <c r="J10007">
        <v>0</v>
      </c>
      <c r="K10007">
        <v>0</v>
      </c>
      <c r="L10007">
        <v>0</v>
      </c>
      <c r="M10007">
        <v>0</v>
      </c>
      <c r="N10007">
        <v>11</v>
      </c>
      <c r="O10007">
        <v>11</v>
      </c>
      <c r="P10007">
        <v>0</v>
      </c>
      <c r="Q10007">
        <v>0</v>
      </c>
    </row>
    <row r="10008" spans="1:17" x14ac:dyDescent="0.25">
      <c r="A10008" t="s">
        <v>27365</v>
      </c>
      <c r="B10008" t="s">
        <v>72</v>
      </c>
      <c r="C10008" t="s">
        <v>112</v>
      </c>
      <c r="D10008" t="s">
        <v>526</v>
      </c>
      <c r="E10008" t="s">
        <v>21471</v>
      </c>
      <c r="F10008" t="s">
        <v>395</v>
      </c>
      <c r="G10008">
        <v>0</v>
      </c>
      <c r="H10008">
        <v>0</v>
      </c>
      <c r="I10008">
        <v>0</v>
      </c>
      <c r="J10008">
        <v>0</v>
      </c>
      <c r="K10008">
        <v>0</v>
      </c>
      <c r="L10008">
        <v>0</v>
      </c>
      <c r="M10008">
        <v>0</v>
      </c>
      <c r="N10008">
        <v>11</v>
      </c>
      <c r="O10008">
        <v>11</v>
      </c>
      <c r="P10008">
        <v>0</v>
      </c>
      <c r="Q10008">
        <v>0</v>
      </c>
    </row>
    <row r="10009" spans="1:17" x14ac:dyDescent="0.25">
      <c r="A10009" t="s">
        <v>27366</v>
      </c>
      <c r="B10009" t="s">
        <v>72</v>
      </c>
      <c r="C10009" t="s">
        <v>112</v>
      </c>
      <c r="D10009" t="s">
        <v>526</v>
      </c>
      <c r="E10009" t="s">
        <v>21471</v>
      </c>
      <c r="F10009" t="s">
        <v>525</v>
      </c>
      <c r="G10009">
        <v>11</v>
      </c>
      <c r="H10009">
        <v>0</v>
      </c>
      <c r="I10009">
        <v>0</v>
      </c>
      <c r="J10009">
        <v>0</v>
      </c>
      <c r="K10009">
        <v>0</v>
      </c>
      <c r="L10009">
        <v>0</v>
      </c>
      <c r="M10009">
        <v>0</v>
      </c>
      <c r="N10009">
        <v>0</v>
      </c>
      <c r="O10009">
        <v>0</v>
      </c>
      <c r="P10009">
        <v>0</v>
      </c>
      <c r="Q10009">
        <v>0</v>
      </c>
    </row>
    <row r="10010" spans="1:17" x14ac:dyDescent="0.25">
      <c r="A10010" t="s">
        <v>14181</v>
      </c>
      <c r="B10010" t="s">
        <v>72</v>
      </c>
      <c r="C10010" t="s">
        <v>113</v>
      </c>
      <c r="D10010" t="s">
        <v>529</v>
      </c>
      <c r="E10010" t="s">
        <v>563</v>
      </c>
      <c r="F10010" t="s">
        <v>525</v>
      </c>
      <c r="G10010">
        <v>2</v>
      </c>
      <c r="H10010">
        <v>0</v>
      </c>
      <c r="I10010">
        <v>0</v>
      </c>
      <c r="J10010">
        <v>0</v>
      </c>
      <c r="K10010">
        <v>0</v>
      </c>
      <c r="L10010">
        <v>0</v>
      </c>
      <c r="M10010">
        <v>0</v>
      </c>
      <c r="N10010">
        <v>0</v>
      </c>
      <c r="O10010">
        <v>0</v>
      </c>
      <c r="P10010">
        <v>0</v>
      </c>
      <c r="Q10010">
        <v>0</v>
      </c>
    </row>
    <row r="10011" spans="1:17" x14ac:dyDescent="0.25">
      <c r="A10011" t="s">
        <v>27367</v>
      </c>
      <c r="B10011" t="s">
        <v>72</v>
      </c>
      <c r="C10011" t="s">
        <v>113</v>
      </c>
      <c r="D10011" t="s">
        <v>529</v>
      </c>
      <c r="E10011" t="s">
        <v>21471</v>
      </c>
      <c r="F10011" t="s">
        <v>525</v>
      </c>
      <c r="G10011">
        <v>2</v>
      </c>
      <c r="H10011">
        <v>0</v>
      </c>
      <c r="I10011">
        <v>0</v>
      </c>
      <c r="J10011">
        <v>0</v>
      </c>
      <c r="K10011">
        <v>0</v>
      </c>
      <c r="L10011">
        <v>0</v>
      </c>
      <c r="M10011">
        <v>0</v>
      </c>
      <c r="N10011">
        <v>0</v>
      </c>
      <c r="O10011">
        <v>0</v>
      </c>
      <c r="P10011">
        <v>0</v>
      </c>
      <c r="Q10011">
        <v>0</v>
      </c>
    </row>
    <row r="10012" spans="1:17" x14ac:dyDescent="0.25">
      <c r="A10012" t="s">
        <v>26992</v>
      </c>
      <c r="B10012" t="s">
        <v>72</v>
      </c>
      <c r="C10012" t="s">
        <v>169</v>
      </c>
      <c r="D10012" t="s">
        <v>12971</v>
      </c>
      <c r="E10012" t="s">
        <v>21471</v>
      </c>
      <c r="F10012" t="s">
        <v>525</v>
      </c>
      <c r="G10012">
        <v>2</v>
      </c>
      <c r="H10012">
        <v>0</v>
      </c>
      <c r="I10012">
        <v>0</v>
      </c>
      <c r="J10012">
        <v>0</v>
      </c>
      <c r="K10012">
        <v>0</v>
      </c>
      <c r="L10012">
        <v>0</v>
      </c>
      <c r="M10012">
        <v>0</v>
      </c>
      <c r="N10012">
        <v>0</v>
      </c>
      <c r="O10012">
        <v>0</v>
      </c>
      <c r="P10012">
        <v>0</v>
      </c>
      <c r="Q10012">
        <v>0</v>
      </c>
    </row>
    <row r="10013" spans="1:17" x14ac:dyDescent="0.25">
      <c r="A10013" t="s">
        <v>19106</v>
      </c>
      <c r="B10013" t="s">
        <v>72</v>
      </c>
      <c r="C10013" t="s">
        <v>170</v>
      </c>
      <c r="D10013" t="s">
        <v>529</v>
      </c>
      <c r="E10013" t="s">
        <v>563</v>
      </c>
      <c r="F10013" t="s">
        <v>525</v>
      </c>
      <c r="G10013">
        <v>4</v>
      </c>
      <c r="H10013">
        <v>0</v>
      </c>
      <c r="I10013">
        <v>0</v>
      </c>
      <c r="J10013">
        <v>0</v>
      </c>
      <c r="K10013">
        <v>0</v>
      </c>
      <c r="L10013">
        <v>0</v>
      </c>
      <c r="M10013">
        <v>0</v>
      </c>
      <c r="N10013">
        <v>0</v>
      </c>
      <c r="O10013">
        <v>0</v>
      </c>
      <c r="P10013">
        <v>0</v>
      </c>
      <c r="Q10013">
        <v>0</v>
      </c>
    </row>
    <row r="10014" spans="1:17" x14ac:dyDescent="0.25">
      <c r="A10014" t="s">
        <v>14596</v>
      </c>
      <c r="B10014" t="s">
        <v>72</v>
      </c>
      <c r="C10014" t="s">
        <v>230</v>
      </c>
      <c r="D10014" t="s">
        <v>526</v>
      </c>
      <c r="E10014" t="s">
        <v>563</v>
      </c>
      <c r="F10014" t="s">
        <v>397</v>
      </c>
      <c r="G10014">
        <v>0</v>
      </c>
      <c r="H10014">
        <v>21</v>
      </c>
      <c r="I10014">
        <v>1</v>
      </c>
      <c r="J10014">
        <v>19</v>
      </c>
      <c r="K10014">
        <v>0</v>
      </c>
      <c r="L10014">
        <v>1</v>
      </c>
      <c r="M10014">
        <v>0</v>
      </c>
      <c r="N10014">
        <v>0</v>
      </c>
      <c r="O10014">
        <v>0</v>
      </c>
      <c r="P10014">
        <v>0</v>
      </c>
      <c r="Q10014">
        <v>0</v>
      </c>
    </row>
    <row r="10015" spans="1:17" x14ac:dyDescent="0.25">
      <c r="A10015" t="s">
        <v>14597</v>
      </c>
      <c r="B10015" t="s">
        <v>72</v>
      </c>
      <c r="C10015" t="s">
        <v>230</v>
      </c>
      <c r="D10015" t="s">
        <v>526</v>
      </c>
      <c r="E10015" t="s">
        <v>563</v>
      </c>
      <c r="F10015" t="s">
        <v>398</v>
      </c>
      <c r="G10015">
        <v>0</v>
      </c>
      <c r="H10015">
        <v>21</v>
      </c>
      <c r="I10015">
        <v>1</v>
      </c>
      <c r="J10015">
        <v>19</v>
      </c>
      <c r="K10015">
        <v>0</v>
      </c>
      <c r="L10015">
        <v>1</v>
      </c>
      <c r="M10015">
        <v>0</v>
      </c>
      <c r="N10015">
        <v>0</v>
      </c>
      <c r="O10015">
        <v>0</v>
      </c>
      <c r="P10015">
        <v>0</v>
      </c>
      <c r="Q10015">
        <v>0</v>
      </c>
    </row>
    <row r="10016" spans="1:17" x14ac:dyDescent="0.25">
      <c r="A10016" t="s">
        <v>14598</v>
      </c>
      <c r="B10016" t="s">
        <v>72</v>
      </c>
      <c r="C10016" t="s">
        <v>230</v>
      </c>
      <c r="D10016" t="s">
        <v>526</v>
      </c>
      <c r="E10016" t="s">
        <v>563</v>
      </c>
      <c r="F10016" t="s">
        <v>4242</v>
      </c>
      <c r="G10016">
        <v>0</v>
      </c>
      <c r="H10016">
        <v>0</v>
      </c>
      <c r="I10016">
        <v>0</v>
      </c>
      <c r="J10016">
        <v>0</v>
      </c>
      <c r="K10016">
        <v>0</v>
      </c>
      <c r="L10016">
        <v>0</v>
      </c>
      <c r="M10016">
        <v>21</v>
      </c>
      <c r="N10016">
        <v>0</v>
      </c>
      <c r="O10016">
        <v>0</v>
      </c>
      <c r="P10016">
        <v>0</v>
      </c>
      <c r="Q10016">
        <v>0</v>
      </c>
    </row>
    <row r="10017" spans="1:17" x14ac:dyDescent="0.25">
      <c r="A10017" t="s">
        <v>14599</v>
      </c>
      <c r="B10017" t="s">
        <v>72</v>
      </c>
      <c r="C10017" t="s">
        <v>230</v>
      </c>
      <c r="D10017" t="s">
        <v>526</v>
      </c>
      <c r="E10017" t="s">
        <v>563</v>
      </c>
      <c r="F10017" t="s">
        <v>399</v>
      </c>
      <c r="G10017">
        <v>0</v>
      </c>
      <c r="H10017">
        <v>21</v>
      </c>
      <c r="I10017">
        <v>1</v>
      </c>
      <c r="J10017">
        <v>19</v>
      </c>
      <c r="K10017">
        <v>0</v>
      </c>
      <c r="L10017">
        <v>1</v>
      </c>
      <c r="M10017">
        <v>0</v>
      </c>
      <c r="N10017">
        <v>0</v>
      </c>
      <c r="O10017">
        <v>0</v>
      </c>
      <c r="P10017">
        <v>0</v>
      </c>
      <c r="Q10017">
        <v>0</v>
      </c>
    </row>
    <row r="10018" spans="1:17" x14ac:dyDescent="0.25">
      <c r="A10018" t="s">
        <v>14600</v>
      </c>
      <c r="B10018" t="s">
        <v>72</v>
      </c>
      <c r="C10018" t="s">
        <v>230</v>
      </c>
      <c r="D10018" t="s">
        <v>526</v>
      </c>
      <c r="E10018" t="s">
        <v>563</v>
      </c>
      <c r="F10018" t="s">
        <v>4245</v>
      </c>
      <c r="G10018">
        <v>0</v>
      </c>
      <c r="H10018">
        <v>0</v>
      </c>
      <c r="I10018">
        <v>0</v>
      </c>
      <c r="J10018">
        <v>0</v>
      </c>
      <c r="K10018">
        <v>0</v>
      </c>
      <c r="L10018">
        <v>0</v>
      </c>
      <c r="M10018">
        <v>21</v>
      </c>
      <c r="N10018">
        <v>0</v>
      </c>
      <c r="O10018">
        <v>0</v>
      </c>
      <c r="P10018">
        <v>0</v>
      </c>
      <c r="Q10018">
        <v>0</v>
      </c>
    </row>
    <row r="10019" spans="1:17" x14ac:dyDescent="0.25">
      <c r="A10019" t="s">
        <v>19114</v>
      </c>
      <c r="B10019" t="s">
        <v>72</v>
      </c>
      <c r="C10019" t="s">
        <v>230</v>
      </c>
      <c r="D10019" t="s">
        <v>526</v>
      </c>
      <c r="E10019" t="s">
        <v>563</v>
      </c>
      <c r="F10019" t="s">
        <v>394</v>
      </c>
      <c r="G10019">
        <v>0</v>
      </c>
      <c r="H10019">
        <v>0</v>
      </c>
      <c r="I10019">
        <v>0</v>
      </c>
      <c r="J10019">
        <v>0</v>
      </c>
      <c r="K10019">
        <v>0</v>
      </c>
      <c r="L10019">
        <v>0</v>
      </c>
      <c r="M10019">
        <v>0</v>
      </c>
      <c r="N10019">
        <v>17</v>
      </c>
      <c r="O10019">
        <v>17</v>
      </c>
      <c r="P10019">
        <v>0</v>
      </c>
      <c r="Q10019">
        <v>0</v>
      </c>
    </row>
    <row r="10020" spans="1:17" x14ac:dyDescent="0.25">
      <c r="A10020" t="s">
        <v>19115</v>
      </c>
      <c r="B10020" t="s">
        <v>72</v>
      </c>
      <c r="C10020" t="s">
        <v>230</v>
      </c>
      <c r="D10020" t="s">
        <v>526</v>
      </c>
      <c r="E10020" t="s">
        <v>563</v>
      </c>
      <c r="F10020" t="s">
        <v>395</v>
      </c>
      <c r="G10020">
        <v>0</v>
      </c>
      <c r="H10020">
        <v>0</v>
      </c>
      <c r="I10020">
        <v>0</v>
      </c>
      <c r="J10020">
        <v>0</v>
      </c>
      <c r="K10020">
        <v>0</v>
      </c>
      <c r="L10020">
        <v>0</v>
      </c>
      <c r="M10020">
        <v>0</v>
      </c>
      <c r="N10020">
        <v>17</v>
      </c>
      <c r="O10020">
        <v>17</v>
      </c>
      <c r="P10020">
        <v>0</v>
      </c>
      <c r="Q10020">
        <v>0</v>
      </c>
    </row>
    <row r="10021" spans="1:17" x14ac:dyDescent="0.25">
      <c r="A10021" t="s">
        <v>19116</v>
      </c>
      <c r="B10021" t="s">
        <v>72</v>
      </c>
      <c r="C10021" t="s">
        <v>230</v>
      </c>
      <c r="D10021" t="s">
        <v>526</v>
      </c>
      <c r="E10021" t="s">
        <v>563</v>
      </c>
      <c r="F10021" t="s">
        <v>525</v>
      </c>
      <c r="G10021">
        <v>21</v>
      </c>
      <c r="H10021">
        <v>0</v>
      </c>
      <c r="I10021">
        <v>0</v>
      </c>
      <c r="J10021">
        <v>0</v>
      </c>
      <c r="K10021">
        <v>0</v>
      </c>
      <c r="L10021">
        <v>0</v>
      </c>
      <c r="M10021">
        <v>0</v>
      </c>
      <c r="N10021">
        <v>0</v>
      </c>
      <c r="O10021">
        <v>0</v>
      </c>
      <c r="P10021">
        <v>0</v>
      </c>
      <c r="Q10021">
        <v>0</v>
      </c>
    </row>
    <row r="10022" spans="1:17" x14ac:dyDescent="0.25">
      <c r="A10022" t="s">
        <v>26993</v>
      </c>
      <c r="B10022" t="s">
        <v>72</v>
      </c>
      <c r="C10022" t="s">
        <v>230</v>
      </c>
      <c r="D10022" t="s">
        <v>526</v>
      </c>
      <c r="E10022" t="s">
        <v>21471</v>
      </c>
      <c r="F10022" t="s">
        <v>396</v>
      </c>
      <c r="G10022">
        <v>0</v>
      </c>
      <c r="H10022">
        <v>48</v>
      </c>
      <c r="I10022">
        <v>2</v>
      </c>
      <c r="J10022">
        <v>41</v>
      </c>
      <c r="K10022">
        <v>3</v>
      </c>
      <c r="L10022">
        <v>2</v>
      </c>
      <c r="M10022">
        <v>0</v>
      </c>
      <c r="N10022">
        <v>0</v>
      </c>
      <c r="O10022">
        <v>0</v>
      </c>
      <c r="P10022">
        <v>0</v>
      </c>
      <c r="Q10022">
        <v>0</v>
      </c>
    </row>
    <row r="10023" spans="1:17" x14ac:dyDescent="0.25">
      <c r="A10023" t="s">
        <v>26994</v>
      </c>
      <c r="B10023" t="s">
        <v>72</v>
      </c>
      <c r="C10023" t="s">
        <v>230</v>
      </c>
      <c r="D10023" t="s">
        <v>526</v>
      </c>
      <c r="E10023" t="s">
        <v>21471</v>
      </c>
      <c r="F10023" t="s">
        <v>4236</v>
      </c>
      <c r="G10023">
        <v>0</v>
      </c>
      <c r="H10023">
        <v>48</v>
      </c>
      <c r="I10023">
        <v>2</v>
      </c>
      <c r="J10023">
        <v>41</v>
      </c>
      <c r="K10023">
        <v>3</v>
      </c>
      <c r="L10023">
        <v>2</v>
      </c>
      <c r="M10023">
        <v>0</v>
      </c>
      <c r="N10023">
        <v>0</v>
      </c>
      <c r="O10023">
        <v>0</v>
      </c>
      <c r="P10023">
        <v>0</v>
      </c>
      <c r="Q10023">
        <v>0</v>
      </c>
    </row>
    <row r="10024" spans="1:17" x14ac:dyDescent="0.25">
      <c r="A10024" t="s">
        <v>26995</v>
      </c>
      <c r="B10024" t="s">
        <v>72</v>
      </c>
      <c r="C10024" t="s">
        <v>230</v>
      </c>
      <c r="D10024" t="s">
        <v>526</v>
      </c>
      <c r="E10024" t="s">
        <v>21471</v>
      </c>
      <c r="F10024" t="s">
        <v>4238</v>
      </c>
      <c r="G10024">
        <v>0</v>
      </c>
      <c r="H10024">
        <v>0</v>
      </c>
      <c r="I10024">
        <v>0</v>
      </c>
      <c r="J10024">
        <v>0</v>
      </c>
      <c r="K10024">
        <v>0</v>
      </c>
      <c r="L10024">
        <v>0</v>
      </c>
      <c r="M10024">
        <v>48</v>
      </c>
      <c r="N10024">
        <v>0</v>
      </c>
      <c r="O10024">
        <v>0</v>
      </c>
      <c r="P10024">
        <v>0</v>
      </c>
      <c r="Q10024">
        <v>0</v>
      </c>
    </row>
    <row r="10025" spans="1:17" x14ac:dyDescent="0.25">
      <c r="A10025" t="s">
        <v>26996</v>
      </c>
      <c r="B10025" t="s">
        <v>72</v>
      </c>
      <c r="C10025" t="s">
        <v>230</v>
      </c>
      <c r="D10025" t="s">
        <v>526</v>
      </c>
      <c r="E10025" t="s">
        <v>21471</v>
      </c>
      <c r="F10025" t="s">
        <v>397</v>
      </c>
      <c r="G10025">
        <v>0</v>
      </c>
      <c r="H10025">
        <v>48</v>
      </c>
      <c r="I10025">
        <v>2</v>
      </c>
      <c r="J10025">
        <v>41</v>
      </c>
      <c r="K10025">
        <v>3</v>
      </c>
      <c r="L10025">
        <v>2</v>
      </c>
      <c r="M10025">
        <v>0</v>
      </c>
      <c r="N10025">
        <v>0</v>
      </c>
      <c r="O10025">
        <v>0</v>
      </c>
      <c r="P10025">
        <v>0</v>
      </c>
      <c r="Q10025">
        <v>0</v>
      </c>
    </row>
    <row r="10026" spans="1:17" x14ac:dyDescent="0.25">
      <c r="A10026" t="s">
        <v>26997</v>
      </c>
      <c r="B10026" t="s">
        <v>72</v>
      </c>
      <c r="C10026" t="s">
        <v>230</v>
      </c>
      <c r="D10026" t="s">
        <v>526</v>
      </c>
      <c r="E10026" t="s">
        <v>21471</v>
      </c>
      <c r="F10026" t="s">
        <v>398</v>
      </c>
      <c r="G10026">
        <v>0</v>
      </c>
      <c r="H10026">
        <v>48</v>
      </c>
      <c r="I10026">
        <v>4</v>
      </c>
      <c r="J10026">
        <v>39</v>
      </c>
      <c r="K10026">
        <v>3</v>
      </c>
      <c r="L10026">
        <v>2</v>
      </c>
      <c r="M10026">
        <v>0</v>
      </c>
      <c r="N10026">
        <v>0</v>
      </c>
      <c r="O10026">
        <v>0</v>
      </c>
      <c r="P10026">
        <v>0</v>
      </c>
      <c r="Q10026">
        <v>0</v>
      </c>
    </row>
    <row r="10027" spans="1:17" x14ac:dyDescent="0.25">
      <c r="A10027" t="s">
        <v>26998</v>
      </c>
      <c r="B10027" t="s">
        <v>72</v>
      </c>
      <c r="C10027" t="s">
        <v>230</v>
      </c>
      <c r="D10027" t="s">
        <v>526</v>
      </c>
      <c r="E10027" t="s">
        <v>21471</v>
      </c>
      <c r="F10027" t="s">
        <v>4242</v>
      </c>
      <c r="G10027">
        <v>0</v>
      </c>
      <c r="H10027">
        <v>0</v>
      </c>
      <c r="I10027">
        <v>0</v>
      </c>
      <c r="J10027">
        <v>0</v>
      </c>
      <c r="K10027">
        <v>0</v>
      </c>
      <c r="L10027">
        <v>0</v>
      </c>
      <c r="M10027">
        <v>48</v>
      </c>
      <c r="N10027">
        <v>0</v>
      </c>
      <c r="O10027">
        <v>0</v>
      </c>
      <c r="P10027">
        <v>0</v>
      </c>
      <c r="Q10027">
        <v>0</v>
      </c>
    </row>
    <row r="10028" spans="1:17" x14ac:dyDescent="0.25">
      <c r="A10028" t="s">
        <v>26999</v>
      </c>
      <c r="B10028" t="s">
        <v>72</v>
      </c>
      <c r="C10028" t="s">
        <v>230</v>
      </c>
      <c r="D10028" t="s">
        <v>526</v>
      </c>
      <c r="E10028" t="s">
        <v>21471</v>
      </c>
      <c r="F10028" t="s">
        <v>399</v>
      </c>
      <c r="G10028">
        <v>0</v>
      </c>
      <c r="H10028">
        <v>48</v>
      </c>
      <c r="I10028">
        <v>2</v>
      </c>
      <c r="J10028">
        <v>41</v>
      </c>
      <c r="K10028">
        <v>3</v>
      </c>
      <c r="L10028">
        <v>2</v>
      </c>
      <c r="M10028">
        <v>0</v>
      </c>
      <c r="N10028">
        <v>0</v>
      </c>
      <c r="O10028">
        <v>0</v>
      </c>
      <c r="P10028">
        <v>0</v>
      </c>
      <c r="Q10028">
        <v>0</v>
      </c>
    </row>
    <row r="10029" spans="1:17" x14ac:dyDescent="0.25">
      <c r="A10029" t="s">
        <v>27000</v>
      </c>
      <c r="B10029" t="s">
        <v>72</v>
      </c>
      <c r="C10029" t="s">
        <v>230</v>
      </c>
      <c r="D10029" t="s">
        <v>526</v>
      </c>
      <c r="E10029" t="s">
        <v>21471</v>
      </c>
      <c r="F10029" t="s">
        <v>4245</v>
      </c>
      <c r="G10029">
        <v>0</v>
      </c>
      <c r="H10029">
        <v>0</v>
      </c>
      <c r="I10029">
        <v>0</v>
      </c>
      <c r="J10029">
        <v>0</v>
      </c>
      <c r="K10029">
        <v>0</v>
      </c>
      <c r="L10029">
        <v>0</v>
      </c>
      <c r="M10029">
        <v>48</v>
      </c>
      <c r="N10029">
        <v>0</v>
      </c>
      <c r="O10029">
        <v>0</v>
      </c>
      <c r="P10029">
        <v>0</v>
      </c>
      <c r="Q10029">
        <v>0</v>
      </c>
    </row>
    <row r="10030" spans="1:17" x14ac:dyDescent="0.25">
      <c r="A10030" t="s">
        <v>27001</v>
      </c>
      <c r="B10030" t="s">
        <v>72</v>
      </c>
      <c r="C10030" t="s">
        <v>230</v>
      </c>
      <c r="D10030" t="s">
        <v>526</v>
      </c>
      <c r="E10030" t="s">
        <v>21471</v>
      </c>
      <c r="F10030" t="s">
        <v>394</v>
      </c>
      <c r="G10030">
        <v>0</v>
      </c>
      <c r="H10030">
        <v>0</v>
      </c>
      <c r="I10030">
        <v>0</v>
      </c>
      <c r="J10030">
        <v>0</v>
      </c>
      <c r="K10030">
        <v>0</v>
      </c>
      <c r="L10030">
        <v>0</v>
      </c>
      <c r="M10030">
        <v>0</v>
      </c>
      <c r="N10030">
        <v>39</v>
      </c>
      <c r="O10030">
        <v>37</v>
      </c>
      <c r="P10030">
        <v>2</v>
      </c>
      <c r="Q10030">
        <v>0</v>
      </c>
    </row>
    <row r="10031" spans="1:17" x14ac:dyDescent="0.25">
      <c r="A10031" t="s">
        <v>27002</v>
      </c>
      <c r="B10031" t="s">
        <v>72</v>
      </c>
      <c r="C10031" t="s">
        <v>230</v>
      </c>
      <c r="D10031" t="s">
        <v>526</v>
      </c>
      <c r="E10031" t="s">
        <v>21471</v>
      </c>
      <c r="F10031" t="s">
        <v>395</v>
      </c>
      <c r="G10031">
        <v>0</v>
      </c>
      <c r="H10031">
        <v>0</v>
      </c>
      <c r="I10031">
        <v>0</v>
      </c>
      <c r="J10031">
        <v>0</v>
      </c>
      <c r="K10031">
        <v>0</v>
      </c>
      <c r="L10031">
        <v>0</v>
      </c>
      <c r="M10031">
        <v>0</v>
      </c>
      <c r="N10031">
        <v>34</v>
      </c>
      <c r="O10031">
        <v>32</v>
      </c>
      <c r="P10031">
        <v>2</v>
      </c>
      <c r="Q10031">
        <v>0</v>
      </c>
    </row>
    <row r="10032" spans="1:17" x14ac:dyDescent="0.25">
      <c r="A10032" t="s">
        <v>27003</v>
      </c>
      <c r="B10032" t="s">
        <v>72</v>
      </c>
      <c r="C10032" t="s">
        <v>230</v>
      </c>
      <c r="D10032" t="s">
        <v>526</v>
      </c>
      <c r="E10032" t="s">
        <v>21471</v>
      </c>
      <c r="F10032" t="s">
        <v>525</v>
      </c>
      <c r="G10032">
        <v>48</v>
      </c>
      <c r="H10032">
        <v>0</v>
      </c>
      <c r="I10032">
        <v>0</v>
      </c>
      <c r="J10032">
        <v>0</v>
      </c>
      <c r="K10032">
        <v>0</v>
      </c>
      <c r="L10032">
        <v>0</v>
      </c>
      <c r="M10032">
        <v>0</v>
      </c>
      <c r="N10032">
        <v>0</v>
      </c>
      <c r="O10032">
        <v>0</v>
      </c>
      <c r="P10032">
        <v>0</v>
      </c>
      <c r="Q10032">
        <v>0</v>
      </c>
    </row>
    <row r="10033" spans="1:17" x14ac:dyDescent="0.25">
      <c r="A10033" t="s">
        <v>13334</v>
      </c>
      <c r="B10033" t="s">
        <v>72</v>
      </c>
      <c r="C10033" t="s">
        <v>230</v>
      </c>
      <c r="D10033" t="s">
        <v>527</v>
      </c>
      <c r="E10033" t="s">
        <v>563</v>
      </c>
      <c r="F10033" t="s">
        <v>528</v>
      </c>
      <c r="G10033">
        <v>0</v>
      </c>
      <c r="H10033">
        <v>0</v>
      </c>
      <c r="I10033">
        <v>0</v>
      </c>
      <c r="J10033">
        <v>0</v>
      </c>
      <c r="K10033">
        <v>0</v>
      </c>
      <c r="L10033">
        <v>0</v>
      </c>
      <c r="M10033">
        <v>0</v>
      </c>
      <c r="N10033">
        <v>1</v>
      </c>
      <c r="O10033">
        <v>0</v>
      </c>
      <c r="P10033">
        <v>0</v>
      </c>
      <c r="Q10033">
        <v>1</v>
      </c>
    </row>
    <row r="10034" spans="1:17" x14ac:dyDescent="0.25">
      <c r="A10034" t="s">
        <v>13335</v>
      </c>
      <c r="B10034" t="s">
        <v>72</v>
      </c>
      <c r="C10034" t="s">
        <v>230</v>
      </c>
      <c r="D10034" t="s">
        <v>527</v>
      </c>
      <c r="E10034" t="s">
        <v>563</v>
      </c>
      <c r="F10034" t="s">
        <v>525</v>
      </c>
      <c r="G10034">
        <v>1</v>
      </c>
      <c r="H10034">
        <v>0</v>
      </c>
      <c r="I10034">
        <v>0</v>
      </c>
      <c r="J10034">
        <v>0</v>
      </c>
      <c r="K10034">
        <v>0</v>
      </c>
      <c r="L10034">
        <v>0</v>
      </c>
      <c r="M10034">
        <v>0</v>
      </c>
      <c r="N10034">
        <v>0</v>
      </c>
      <c r="O10034">
        <v>0</v>
      </c>
      <c r="P10034">
        <v>0</v>
      </c>
      <c r="Q10034">
        <v>0</v>
      </c>
    </row>
    <row r="10035" spans="1:17" x14ac:dyDescent="0.25">
      <c r="A10035" t="s">
        <v>27004</v>
      </c>
      <c r="B10035" t="s">
        <v>72</v>
      </c>
      <c r="C10035" t="s">
        <v>230</v>
      </c>
      <c r="D10035" t="s">
        <v>527</v>
      </c>
      <c r="E10035" t="s">
        <v>21471</v>
      </c>
      <c r="F10035" t="s">
        <v>528</v>
      </c>
      <c r="G10035">
        <v>0</v>
      </c>
      <c r="H10035">
        <v>0</v>
      </c>
      <c r="I10035">
        <v>0</v>
      </c>
      <c r="J10035">
        <v>0</v>
      </c>
      <c r="K10035">
        <v>0</v>
      </c>
      <c r="L10035">
        <v>0</v>
      </c>
      <c r="M10035">
        <v>0</v>
      </c>
      <c r="N10035">
        <v>1</v>
      </c>
      <c r="O10035">
        <v>1</v>
      </c>
      <c r="P10035">
        <v>0</v>
      </c>
      <c r="Q10035">
        <v>0</v>
      </c>
    </row>
    <row r="10036" spans="1:17" x14ac:dyDescent="0.25">
      <c r="A10036" t="s">
        <v>27005</v>
      </c>
      <c r="B10036" t="s">
        <v>72</v>
      </c>
      <c r="C10036" t="s">
        <v>230</v>
      </c>
      <c r="D10036" t="s">
        <v>527</v>
      </c>
      <c r="E10036" t="s">
        <v>21471</v>
      </c>
      <c r="F10036" t="s">
        <v>525</v>
      </c>
      <c r="G10036">
        <v>1</v>
      </c>
      <c r="H10036">
        <v>0</v>
      </c>
      <c r="I10036">
        <v>0</v>
      </c>
      <c r="J10036">
        <v>0</v>
      </c>
      <c r="K10036">
        <v>0</v>
      </c>
      <c r="L10036">
        <v>0</v>
      </c>
      <c r="M10036">
        <v>0</v>
      </c>
      <c r="N10036">
        <v>0</v>
      </c>
      <c r="O10036">
        <v>0</v>
      </c>
      <c r="P10036">
        <v>0</v>
      </c>
      <c r="Q10036">
        <v>0</v>
      </c>
    </row>
    <row r="10037" spans="1:17" x14ac:dyDescent="0.25">
      <c r="A10037" t="s">
        <v>13336</v>
      </c>
      <c r="B10037" t="s">
        <v>72</v>
      </c>
      <c r="C10037" t="s">
        <v>230</v>
      </c>
      <c r="D10037" t="s">
        <v>12971</v>
      </c>
      <c r="E10037" t="s">
        <v>563</v>
      </c>
      <c r="F10037" t="s">
        <v>525</v>
      </c>
      <c r="G10037">
        <v>3</v>
      </c>
      <c r="H10037">
        <v>0</v>
      </c>
      <c r="I10037">
        <v>0</v>
      </c>
      <c r="J10037">
        <v>0</v>
      </c>
      <c r="K10037">
        <v>0</v>
      </c>
      <c r="L10037">
        <v>0</v>
      </c>
      <c r="M10037">
        <v>0</v>
      </c>
      <c r="N10037">
        <v>0</v>
      </c>
      <c r="O10037">
        <v>0</v>
      </c>
      <c r="P10037">
        <v>0</v>
      </c>
      <c r="Q10037">
        <v>0</v>
      </c>
    </row>
    <row r="10038" spans="1:17" x14ac:dyDescent="0.25">
      <c r="A10038" t="s">
        <v>27006</v>
      </c>
      <c r="B10038" t="s">
        <v>72</v>
      </c>
      <c r="C10038" t="s">
        <v>230</v>
      </c>
      <c r="D10038" t="s">
        <v>12971</v>
      </c>
      <c r="E10038" t="s">
        <v>21471</v>
      </c>
      <c r="F10038" t="s">
        <v>525</v>
      </c>
      <c r="G10038">
        <v>4</v>
      </c>
      <c r="H10038">
        <v>0</v>
      </c>
      <c r="I10038">
        <v>0</v>
      </c>
      <c r="J10038">
        <v>0</v>
      </c>
      <c r="K10038">
        <v>0</v>
      </c>
      <c r="L10038">
        <v>0</v>
      </c>
      <c r="M10038">
        <v>0</v>
      </c>
      <c r="N10038">
        <v>0</v>
      </c>
      <c r="O10038">
        <v>0</v>
      </c>
      <c r="P10038">
        <v>0</v>
      </c>
      <c r="Q10038">
        <v>0</v>
      </c>
    </row>
    <row r="10039" spans="1:17" x14ac:dyDescent="0.25">
      <c r="A10039" t="s">
        <v>13337</v>
      </c>
      <c r="B10039" t="s">
        <v>72</v>
      </c>
      <c r="C10039" t="s">
        <v>231</v>
      </c>
      <c r="D10039" t="s">
        <v>529</v>
      </c>
      <c r="E10039" t="s">
        <v>563</v>
      </c>
      <c r="F10039" t="s">
        <v>525</v>
      </c>
      <c r="G10039">
        <v>4</v>
      </c>
      <c r="H10039">
        <v>0</v>
      </c>
      <c r="I10039">
        <v>0</v>
      </c>
      <c r="J10039">
        <v>0</v>
      </c>
      <c r="K10039">
        <v>0</v>
      </c>
      <c r="L10039">
        <v>0</v>
      </c>
      <c r="M10039">
        <v>0</v>
      </c>
      <c r="N10039">
        <v>0</v>
      </c>
      <c r="O10039">
        <v>0</v>
      </c>
      <c r="P10039">
        <v>0</v>
      </c>
      <c r="Q10039">
        <v>0</v>
      </c>
    </row>
    <row r="10040" spans="1:17" x14ac:dyDescent="0.25">
      <c r="A10040" t="s">
        <v>27007</v>
      </c>
      <c r="B10040" t="s">
        <v>72</v>
      </c>
      <c r="C10040" t="s">
        <v>231</v>
      </c>
      <c r="D10040" t="s">
        <v>529</v>
      </c>
      <c r="E10040" t="s">
        <v>21471</v>
      </c>
      <c r="F10040" t="s">
        <v>525</v>
      </c>
      <c r="G10040">
        <v>2</v>
      </c>
      <c r="H10040">
        <v>0</v>
      </c>
      <c r="I10040">
        <v>0</v>
      </c>
      <c r="J10040">
        <v>0</v>
      </c>
      <c r="K10040">
        <v>0</v>
      </c>
      <c r="L10040">
        <v>0</v>
      </c>
      <c r="M10040">
        <v>0</v>
      </c>
      <c r="N10040">
        <v>0</v>
      </c>
      <c r="O10040">
        <v>0</v>
      </c>
      <c r="P10040">
        <v>0</v>
      </c>
      <c r="Q10040">
        <v>0</v>
      </c>
    </row>
    <row r="10041" spans="1:17" x14ac:dyDescent="0.25">
      <c r="A10041" t="s">
        <v>13338</v>
      </c>
      <c r="B10041" t="s">
        <v>72</v>
      </c>
      <c r="C10041" t="s">
        <v>231</v>
      </c>
      <c r="D10041" t="s">
        <v>526</v>
      </c>
      <c r="E10041" t="s">
        <v>563</v>
      </c>
      <c r="F10041" t="s">
        <v>396</v>
      </c>
      <c r="G10041">
        <v>0</v>
      </c>
      <c r="H10041">
        <v>14</v>
      </c>
      <c r="I10041">
        <v>1</v>
      </c>
      <c r="J10041">
        <v>12</v>
      </c>
      <c r="K10041">
        <v>1</v>
      </c>
      <c r="L10041">
        <v>0</v>
      </c>
      <c r="M10041">
        <v>0</v>
      </c>
      <c r="N10041">
        <v>0</v>
      </c>
      <c r="O10041">
        <v>0</v>
      </c>
      <c r="P10041">
        <v>0</v>
      </c>
      <c r="Q10041">
        <v>0</v>
      </c>
    </row>
    <row r="10042" spans="1:17" x14ac:dyDescent="0.25">
      <c r="A10042" t="s">
        <v>13339</v>
      </c>
      <c r="B10042" t="s">
        <v>72</v>
      </c>
      <c r="C10042" t="s">
        <v>231</v>
      </c>
      <c r="D10042" t="s">
        <v>526</v>
      </c>
      <c r="E10042" t="s">
        <v>563</v>
      </c>
      <c r="F10042" t="s">
        <v>4236</v>
      </c>
      <c r="G10042">
        <v>0</v>
      </c>
      <c r="H10042">
        <v>14</v>
      </c>
      <c r="I10042">
        <v>1</v>
      </c>
      <c r="J10042">
        <v>12</v>
      </c>
      <c r="K10042">
        <v>0</v>
      </c>
      <c r="L10042">
        <v>1</v>
      </c>
      <c r="M10042">
        <v>0</v>
      </c>
      <c r="N10042">
        <v>0</v>
      </c>
      <c r="O10042">
        <v>0</v>
      </c>
      <c r="P10042">
        <v>0</v>
      </c>
      <c r="Q10042">
        <v>0</v>
      </c>
    </row>
    <row r="10043" spans="1:17" x14ac:dyDescent="0.25">
      <c r="A10043" t="s">
        <v>13340</v>
      </c>
      <c r="B10043" t="s">
        <v>72</v>
      </c>
      <c r="C10043" t="s">
        <v>231</v>
      </c>
      <c r="D10043" t="s">
        <v>526</v>
      </c>
      <c r="E10043" t="s">
        <v>563</v>
      </c>
      <c r="F10043" t="s">
        <v>4238</v>
      </c>
      <c r="G10043">
        <v>0</v>
      </c>
      <c r="H10043">
        <v>0</v>
      </c>
      <c r="I10043">
        <v>0</v>
      </c>
      <c r="J10043">
        <v>0</v>
      </c>
      <c r="K10043">
        <v>0</v>
      </c>
      <c r="L10043">
        <v>0</v>
      </c>
      <c r="M10043">
        <v>14</v>
      </c>
      <c r="N10043">
        <v>0</v>
      </c>
      <c r="O10043">
        <v>0</v>
      </c>
      <c r="P10043">
        <v>0</v>
      </c>
      <c r="Q10043">
        <v>0</v>
      </c>
    </row>
    <row r="10044" spans="1:17" x14ac:dyDescent="0.25">
      <c r="A10044" t="s">
        <v>13341</v>
      </c>
      <c r="B10044" t="s">
        <v>72</v>
      </c>
      <c r="C10044" t="s">
        <v>231</v>
      </c>
      <c r="D10044" t="s">
        <v>526</v>
      </c>
      <c r="E10044" t="s">
        <v>563</v>
      </c>
      <c r="F10044" t="s">
        <v>397</v>
      </c>
      <c r="G10044">
        <v>0</v>
      </c>
      <c r="H10044">
        <v>14</v>
      </c>
      <c r="I10044">
        <v>1</v>
      </c>
      <c r="J10044">
        <v>12</v>
      </c>
      <c r="K10044">
        <v>0</v>
      </c>
      <c r="L10044">
        <v>1</v>
      </c>
      <c r="M10044">
        <v>0</v>
      </c>
      <c r="N10044">
        <v>0</v>
      </c>
      <c r="O10044">
        <v>0</v>
      </c>
      <c r="P10044">
        <v>0</v>
      </c>
      <c r="Q10044">
        <v>0</v>
      </c>
    </row>
    <row r="10045" spans="1:17" x14ac:dyDescent="0.25">
      <c r="A10045" t="s">
        <v>15489</v>
      </c>
      <c r="B10045" t="s">
        <v>74</v>
      </c>
      <c r="C10045" t="s">
        <v>121</v>
      </c>
      <c r="D10045" t="s">
        <v>526</v>
      </c>
      <c r="E10045" t="s">
        <v>563</v>
      </c>
      <c r="F10045" t="s">
        <v>4242</v>
      </c>
      <c r="G10045">
        <v>0</v>
      </c>
      <c r="H10045">
        <v>0</v>
      </c>
      <c r="I10045">
        <v>0</v>
      </c>
      <c r="J10045">
        <v>0</v>
      </c>
      <c r="K10045">
        <v>0</v>
      </c>
      <c r="L10045">
        <v>0</v>
      </c>
      <c r="M10045">
        <v>14</v>
      </c>
      <c r="N10045">
        <v>0</v>
      </c>
      <c r="O10045">
        <v>0</v>
      </c>
      <c r="P10045">
        <v>0</v>
      </c>
      <c r="Q10045">
        <v>0</v>
      </c>
    </row>
    <row r="10046" spans="1:17" x14ac:dyDescent="0.25">
      <c r="A10046" t="s">
        <v>15490</v>
      </c>
      <c r="B10046" t="s">
        <v>74</v>
      </c>
      <c r="C10046" t="s">
        <v>121</v>
      </c>
      <c r="D10046" t="s">
        <v>526</v>
      </c>
      <c r="E10046" t="s">
        <v>563</v>
      </c>
      <c r="F10046" t="s">
        <v>399</v>
      </c>
      <c r="G10046">
        <v>0</v>
      </c>
      <c r="H10046">
        <v>14</v>
      </c>
      <c r="I10046">
        <v>1</v>
      </c>
      <c r="J10046">
        <v>12</v>
      </c>
      <c r="K10046">
        <v>1</v>
      </c>
      <c r="L10046">
        <v>0</v>
      </c>
      <c r="M10046">
        <v>0</v>
      </c>
      <c r="N10046">
        <v>0</v>
      </c>
      <c r="O10046">
        <v>0</v>
      </c>
      <c r="P10046">
        <v>0</v>
      </c>
      <c r="Q10046">
        <v>0</v>
      </c>
    </row>
    <row r="10047" spans="1:17" x14ac:dyDescent="0.25">
      <c r="A10047" t="s">
        <v>15491</v>
      </c>
      <c r="B10047" t="s">
        <v>74</v>
      </c>
      <c r="C10047" t="s">
        <v>121</v>
      </c>
      <c r="D10047" t="s">
        <v>526</v>
      </c>
      <c r="E10047" t="s">
        <v>563</v>
      </c>
      <c r="F10047" t="s">
        <v>4245</v>
      </c>
      <c r="G10047">
        <v>0</v>
      </c>
      <c r="H10047">
        <v>0</v>
      </c>
      <c r="I10047">
        <v>0</v>
      </c>
      <c r="J10047">
        <v>0</v>
      </c>
      <c r="K10047">
        <v>0</v>
      </c>
      <c r="L10047">
        <v>0</v>
      </c>
      <c r="M10047">
        <v>14</v>
      </c>
      <c r="N10047">
        <v>0</v>
      </c>
      <c r="O10047">
        <v>0</v>
      </c>
      <c r="P10047">
        <v>0</v>
      </c>
      <c r="Q10047">
        <v>0</v>
      </c>
    </row>
    <row r="10048" spans="1:17" x14ac:dyDescent="0.25">
      <c r="A10048" t="s">
        <v>15492</v>
      </c>
      <c r="B10048" t="s">
        <v>74</v>
      </c>
      <c r="C10048" t="s">
        <v>121</v>
      </c>
      <c r="D10048" t="s">
        <v>526</v>
      </c>
      <c r="E10048" t="s">
        <v>563</v>
      </c>
      <c r="F10048" t="s">
        <v>394</v>
      </c>
      <c r="G10048">
        <v>0</v>
      </c>
      <c r="H10048">
        <v>0</v>
      </c>
      <c r="I10048">
        <v>0</v>
      </c>
      <c r="J10048">
        <v>0</v>
      </c>
      <c r="K10048">
        <v>0</v>
      </c>
      <c r="L10048">
        <v>0</v>
      </c>
      <c r="M10048">
        <v>0</v>
      </c>
      <c r="N10048">
        <v>10</v>
      </c>
      <c r="O10048">
        <v>10</v>
      </c>
      <c r="P10048">
        <v>0</v>
      </c>
      <c r="Q10048">
        <v>0</v>
      </c>
    </row>
    <row r="10049" spans="1:17" x14ac:dyDescent="0.25">
      <c r="A10049" t="s">
        <v>15493</v>
      </c>
      <c r="B10049" t="s">
        <v>74</v>
      </c>
      <c r="C10049" t="s">
        <v>121</v>
      </c>
      <c r="D10049" t="s">
        <v>526</v>
      </c>
      <c r="E10049" t="s">
        <v>563</v>
      </c>
      <c r="F10049" t="s">
        <v>395</v>
      </c>
      <c r="G10049">
        <v>0</v>
      </c>
      <c r="H10049">
        <v>0</v>
      </c>
      <c r="I10049">
        <v>0</v>
      </c>
      <c r="J10049">
        <v>0</v>
      </c>
      <c r="K10049">
        <v>0</v>
      </c>
      <c r="L10049">
        <v>0</v>
      </c>
      <c r="M10049">
        <v>0</v>
      </c>
      <c r="N10049">
        <v>8</v>
      </c>
      <c r="O10049">
        <v>8</v>
      </c>
      <c r="P10049">
        <v>0</v>
      </c>
      <c r="Q10049">
        <v>0</v>
      </c>
    </row>
    <row r="10050" spans="1:17" x14ac:dyDescent="0.25">
      <c r="A10050" t="s">
        <v>15494</v>
      </c>
      <c r="B10050" t="s">
        <v>74</v>
      </c>
      <c r="C10050" t="s">
        <v>121</v>
      </c>
      <c r="D10050" t="s">
        <v>526</v>
      </c>
      <c r="E10050" t="s">
        <v>563</v>
      </c>
      <c r="F10050" t="s">
        <v>525</v>
      </c>
      <c r="G10050">
        <v>14</v>
      </c>
      <c r="H10050">
        <v>0</v>
      </c>
      <c r="I10050">
        <v>0</v>
      </c>
      <c r="J10050">
        <v>0</v>
      </c>
      <c r="K10050">
        <v>0</v>
      </c>
      <c r="L10050">
        <v>0</v>
      </c>
      <c r="M10050">
        <v>0</v>
      </c>
      <c r="N10050">
        <v>0</v>
      </c>
      <c r="O10050">
        <v>0</v>
      </c>
      <c r="P10050">
        <v>0</v>
      </c>
      <c r="Q10050">
        <v>0</v>
      </c>
    </row>
    <row r="10051" spans="1:17" x14ac:dyDescent="0.25">
      <c r="A10051" t="s">
        <v>27008</v>
      </c>
      <c r="B10051" t="s">
        <v>74</v>
      </c>
      <c r="C10051" t="s">
        <v>121</v>
      </c>
      <c r="D10051" t="s">
        <v>526</v>
      </c>
      <c r="E10051" t="s">
        <v>21471</v>
      </c>
      <c r="F10051" t="s">
        <v>396</v>
      </c>
      <c r="G10051">
        <v>0</v>
      </c>
      <c r="H10051">
        <v>18</v>
      </c>
      <c r="I10051">
        <v>2</v>
      </c>
      <c r="J10051">
        <v>15</v>
      </c>
      <c r="K10051">
        <v>1</v>
      </c>
      <c r="L10051">
        <v>0</v>
      </c>
      <c r="M10051">
        <v>0</v>
      </c>
      <c r="N10051">
        <v>0</v>
      </c>
      <c r="O10051">
        <v>0</v>
      </c>
      <c r="P10051">
        <v>0</v>
      </c>
      <c r="Q10051">
        <v>0</v>
      </c>
    </row>
    <row r="10052" spans="1:17" x14ac:dyDescent="0.25">
      <c r="A10052" t="s">
        <v>27009</v>
      </c>
      <c r="B10052" t="s">
        <v>74</v>
      </c>
      <c r="C10052" t="s">
        <v>121</v>
      </c>
      <c r="D10052" t="s">
        <v>526</v>
      </c>
      <c r="E10052" t="s">
        <v>21471</v>
      </c>
      <c r="F10052" t="s">
        <v>4236</v>
      </c>
      <c r="G10052">
        <v>0</v>
      </c>
      <c r="H10052">
        <v>18</v>
      </c>
      <c r="I10052">
        <v>2</v>
      </c>
      <c r="J10052">
        <v>15</v>
      </c>
      <c r="K10052">
        <v>0</v>
      </c>
      <c r="L10052">
        <v>1</v>
      </c>
      <c r="M10052">
        <v>0</v>
      </c>
      <c r="N10052">
        <v>0</v>
      </c>
      <c r="O10052">
        <v>0</v>
      </c>
      <c r="P10052">
        <v>0</v>
      </c>
      <c r="Q10052">
        <v>0</v>
      </c>
    </row>
    <row r="10053" spans="1:17" x14ac:dyDescent="0.25">
      <c r="A10053" t="s">
        <v>27010</v>
      </c>
      <c r="B10053" t="s">
        <v>74</v>
      </c>
      <c r="C10053" t="s">
        <v>121</v>
      </c>
      <c r="D10053" t="s">
        <v>526</v>
      </c>
      <c r="E10053" t="s">
        <v>21471</v>
      </c>
      <c r="F10053" t="s">
        <v>4238</v>
      </c>
      <c r="G10053">
        <v>0</v>
      </c>
      <c r="H10053">
        <v>0</v>
      </c>
      <c r="I10053">
        <v>0</v>
      </c>
      <c r="J10053">
        <v>0</v>
      </c>
      <c r="K10053">
        <v>0</v>
      </c>
      <c r="L10053">
        <v>0</v>
      </c>
      <c r="M10053">
        <v>18</v>
      </c>
      <c r="N10053">
        <v>0</v>
      </c>
      <c r="O10053">
        <v>0</v>
      </c>
      <c r="P10053">
        <v>0</v>
      </c>
      <c r="Q10053">
        <v>0</v>
      </c>
    </row>
    <row r="10054" spans="1:17" x14ac:dyDescent="0.25">
      <c r="A10054" t="s">
        <v>27011</v>
      </c>
      <c r="B10054" t="s">
        <v>74</v>
      </c>
      <c r="C10054" t="s">
        <v>121</v>
      </c>
      <c r="D10054" t="s">
        <v>526</v>
      </c>
      <c r="E10054" t="s">
        <v>21471</v>
      </c>
      <c r="F10054" t="s">
        <v>397</v>
      </c>
      <c r="G10054">
        <v>0</v>
      </c>
      <c r="H10054">
        <v>18</v>
      </c>
      <c r="I10054">
        <v>2</v>
      </c>
      <c r="J10054">
        <v>15</v>
      </c>
      <c r="K10054">
        <v>0</v>
      </c>
      <c r="L10054">
        <v>1</v>
      </c>
      <c r="M10054">
        <v>0</v>
      </c>
      <c r="N10054">
        <v>0</v>
      </c>
      <c r="O10054">
        <v>0</v>
      </c>
      <c r="P10054">
        <v>0</v>
      </c>
      <c r="Q10054">
        <v>0</v>
      </c>
    </row>
    <row r="10055" spans="1:17" x14ac:dyDescent="0.25">
      <c r="A10055" t="s">
        <v>27012</v>
      </c>
      <c r="B10055" t="s">
        <v>74</v>
      </c>
      <c r="C10055" t="s">
        <v>121</v>
      </c>
      <c r="D10055" t="s">
        <v>526</v>
      </c>
      <c r="E10055" t="s">
        <v>21471</v>
      </c>
      <c r="F10055" t="s">
        <v>398</v>
      </c>
      <c r="G10055">
        <v>0</v>
      </c>
      <c r="H10055">
        <v>18</v>
      </c>
      <c r="I10055">
        <v>2</v>
      </c>
      <c r="J10055">
        <v>15</v>
      </c>
      <c r="K10055">
        <v>0</v>
      </c>
      <c r="L10055">
        <v>1</v>
      </c>
      <c r="M10055">
        <v>0</v>
      </c>
      <c r="N10055">
        <v>0</v>
      </c>
      <c r="O10055">
        <v>0</v>
      </c>
      <c r="P10055">
        <v>0</v>
      </c>
      <c r="Q10055">
        <v>0</v>
      </c>
    </row>
    <row r="10056" spans="1:17" x14ac:dyDescent="0.25">
      <c r="A10056" t="s">
        <v>27013</v>
      </c>
      <c r="B10056" t="s">
        <v>74</v>
      </c>
      <c r="C10056" t="s">
        <v>121</v>
      </c>
      <c r="D10056" t="s">
        <v>526</v>
      </c>
      <c r="E10056" t="s">
        <v>21471</v>
      </c>
      <c r="F10056" t="s">
        <v>4242</v>
      </c>
      <c r="G10056">
        <v>0</v>
      </c>
      <c r="H10056">
        <v>0</v>
      </c>
      <c r="I10056">
        <v>0</v>
      </c>
      <c r="J10056">
        <v>0</v>
      </c>
      <c r="K10056">
        <v>0</v>
      </c>
      <c r="L10056">
        <v>0</v>
      </c>
      <c r="M10056">
        <v>18</v>
      </c>
      <c r="N10056">
        <v>0</v>
      </c>
      <c r="O10056">
        <v>0</v>
      </c>
      <c r="P10056">
        <v>0</v>
      </c>
      <c r="Q10056">
        <v>0</v>
      </c>
    </row>
    <row r="10057" spans="1:17" x14ac:dyDescent="0.25">
      <c r="A10057" t="s">
        <v>27014</v>
      </c>
      <c r="B10057" t="s">
        <v>74</v>
      </c>
      <c r="C10057" t="s">
        <v>121</v>
      </c>
      <c r="D10057" t="s">
        <v>526</v>
      </c>
      <c r="E10057" t="s">
        <v>21471</v>
      </c>
      <c r="F10057" t="s">
        <v>399</v>
      </c>
      <c r="G10057">
        <v>0</v>
      </c>
      <c r="H10057">
        <v>18</v>
      </c>
      <c r="I10057">
        <v>2</v>
      </c>
      <c r="J10057">
        <v>15</v>
      </c>
      <c r="K10057">
        <v>1</v>
      </c>
      <c r="L10057">
        <v>0</v>
      </c>
      <c r="M10057">
        <v>0</v>
      </c>
      <c r="N10057">
        <v>0</v>
      </c>
      <c r="O10057">
        <v>0</v>
      </c>
      <c r="P10057">
        <v>0</v>
      </c>
      <c r="Q10057">
        <v>0</v>
      </c>
    </row>
    <row r="10058" spans="1:17" x14ac:dyDescent="0.25">
      <c r="A10058" t="s">
        <v>27015</v>
      </c>
      <c r="B10058" t="s">
        <v>74</v>
      </c>
      <c r="C10058" t="s">
        <v>121</v>
      </c>
      <c r="D10058" t="s">
        <v>526</v>
      </c>
      <c r="E10058" t="s">
        <v>21471</v>
      </c>
      <c r="F10058" t="s">
        <v>4245</v>
      </c>
      <c r="G10058">
        <v>0</v>
      </c>
      <c r="H10058">
        <v>0</v>
      </c>
      <c r="I10058">
        <v>0</v>
      </c>
      <c r="J10058">
        <v>0</v>
      </c>
      <c r="K10058">
        <v>0</v>
      </c>
      <c r="L10058">
        <v>0</v>
      </c>
      <c r="M10058">
        <v>18</v>
      </c>
      <c r="N10058">
        <v>0</v>
      </c>
      <c r="O10058">
        <v>0</v>
      </c>
      <c r="P10058">
        <v>0</v>
      </c>
      <c r="Q10058">
        <v>0</v>
      </c>
    </row>
    <row r="10059" spans="1:17" x14ac:dyDescent="0.25">
      <c r="A10059" t="s">
        <v>27016</v>
      </c>
      <c r="B10059" t="s">
        <v>74</v>
      </c>
      <c r="C10059" t="s">
        <v>121</v>
      </c>
      <c r="D10059" t="s">
        <v>526</v>
      </c>
      <c r="E10059" t="s">
        <v>21471</v>
      </c>
      <c r="F10059" t="s">
        <v>394</v>
      </c>
      <c r="G10059">
        <v>0</v>
      </c>
      <c r="H10059">
        <v>0</v>
      </c>
      <c r="I10059">
        <v>0</v>
      </c>
      <c r="J10059">
        <v>0</v>
      </c>
      <c r="K10059">
        <v>0</v>
      </c>
      <c r="L10059">
        <v>0</v>
      </c>
      <c r="M10059">
        <v>0</v>
      </c>
      <c r="N10059">
        <v>12</v>
      </c>
      <c r="O10059">
        <v>12</v>
      </c>
      <c r="P10059">
        <v>0</v>
      </c>
      <c r="Q10059">
        <v>0</v>
      </c>
    </row>
    <row r="10060" spans="1:17" x14ac:dyDescent="0.25">
      <c r="A10060" t="s">
        <v>27017</v>
      </c>
      <c r="B10060" t="s">
        <v>74</v>
      </c>
      <c r="C10060" t="s">
        <v>121</v>
      </c>
      <c r="D10060" t="s">
        <v>526</v>
      </c>
      <c r="E10060" t="s">
        <v>21471</v>
      </c>
      <c r="F10060" t="s">
        <v>395</v>
      </c>
      <c r="G10060">
        <v>0</v>
      </c>
      <c r="H10060">
        <v>0</v>
      </c>
      <c r="I10060">
        <v>0</v>
      </c>
      <c r="J10060">
        <v>0</v>
      </c>
      <c r="K10060">
        <v>0</v>
      </c>
      <c r="L10060">
        <v>0</v>
      </c>
      <c r="M10060">
        <v>0</v>
      </c>
      <c r="N10060">
        <v>11</v>
      </c>
      <c r="O10060">
        <v>11</v>
      </c>
      <c r="P10060">
        <v>0</v>
      </c>
      <c r="Q10060">
        <v>0</v>
      </c>
    </row>
    <row r="10061" spans="1:17" x14ac:dyDescent="0.25">
      <c r="A10061" t="s">
        <v>27018</v>
      </c>
      <c r="B10061" t="s">
        <v>74</v>
      </c>
      <c r="C10061" t="s">
        <v>121</v>
      </c>
      <c r="D10061" t="s">
        <v>526</v>
      </c>
      <c r="E10061" t="s">
        <v>21471</v>
      </c>
      <c r="F10061" t="s">
        <v>525</v>
      </c>
      <c r="G10061">
        <v>18</v>
      </c>
      <c r="H10061">
        <v>0</v>
      </c>
      <c r="I10061">
        <v>0</v>
      </c>
      <c r="J10061">
        <v>0</v>
      </c>
      <c r="K10061">
        <v>0</v>
      </c>
      <c r="L10061">
        <v>0</v>
      </c>
      <c r="M10061">
        <v>0</v>
      </c>
      <c r="N10061">
        <v>0</v>
      </c>
      <c r="O10061">
        <v>0</v>
      </c>
      <c r="P10061">
        <v>0</v>
      </c>
      <c r="Q10061">
        <v>0</v>
      </c>
    </row>
    <row r="10062" spans="1:17" x14ac:dyDescent="0.25">
      <c r="A10062" t="s">
        <v>18034</v>
      </c>
      <c r="B10062" t="s">
        <v>74</v>
      </c>
      <c r="C10062" t="s">
        <v>121</v>
      </c>
      <c r="D10062" t="s">
        <v>12971</v>
      </c>
      <c r="E10062" t="s">
        <v>563</v>
      </c>
      <c r="F10062" t="s">
        <v>525</v>
      </c>
      <c r="G10062">
        <v>1</v>
      </c>
      <c r="H10062">
        <v>0</v>
      </c>
      <c r="I10062">
        <v>0</v>
      </c>
      <c r="J10062">
        <v>0</v>
      </c>
      <c r="K10062">
        <v>0</v>
      </c>
      <c r="L10062">
        <v>0</v>
      </c>
      <c r="M10062">
        <v>0</v>
      </c>
      <c r="N10062">
        <v>0</v>
      </c>
      <c r="O10062">
        <v>0</v>
      </c>
      <c r="P10062">
        <v>0</v>
      </c>
      <c r="Q10062">
        <v>0</v>
      </c>
    </row>
    <row r="10063" spans="1:17" x14ac:dyDescent="0.25">
      <c r="A10063" t="s">
        <v>27019</v>
      </c>
      <c r="B10063" t="s">
        <v>74</v>
      </c>
      <c r="C10063" t="s">
        <v>121</v>
      </c>
      <c r="D10063" t="s">
        <v>12971</v>
      </c>
      <c r="E10063" t="s">
        <v>21471</v>
      </c>
      <c r="F10063" t="s">
        <v>525</v>
      </c>
      <c r="G10063">
        <v>2</v>
      </c>
      <c r="H10063">
        <v>0</v>
      </c>
      <c r="I10063">
        <v>0</v>
      </c>
      <c r="J10063">
        <v>0</v>
      </c>
      <c r="K10063">
        <v>0</v>
      </c>
      <c r="L10063">
        <v>0</v>
      </c>
      <c r="M10063">
        <v>0</v>
      </c>
      <c r="N10063">
        <v>0</v>
      </c>
      <c r="O10063">
        <v>0</v>
      </c>
      <c r="P10063">
        <v>0</v>
      </c>
      <c r="Q10063">
        <v>0</v>
      </c>
    </row>
    <row r="10064" spans="1:17" x14ac:dyDescent="0.25">
      <c r="A10064" t="s">
        <v>27020</v>
      </c>
      <c r="B10064" t="s">
        <v>74</v>
      </c>
      <c r="C10064" t="s">
        <v>122</v>
      </c>
      <c r="D10064" t="s">
        <v>529</v>
      </c>
      <c r="E10064" t="s">
        <v>21471</v>
      </c>
      <c r="F10064" t="s">
        <v>525</v>
      </c>
      <c r="G10064">
        <v>2</v>
      </c>
      <c r="H10064">
        <v>0</v>
      </c>
      <c r="I10064">
        <v>0</v>
      </c>
      <c r="J10064">
        <v>0</v>
      </c>
      <c r="K10064">
        <v>0</v>
      </c>
      <c r="L10064">
        <v>0</v>
      </c>
      <c r="M10064">
        <v>0</v>
      </c>
      <c r="N10064">
        <v>0</v>
      </c>
      <c r="O10064">
        <v>0</v>
      </c>
      <c r="P10064">
        <v>0</v>
      </c>
      <c r="Q10064">
        <v>0</v>
      </c>
    </row>
    <row r="10065" spans="1:17" x14ac:dyDescent="0.25">
      <c r="A10065" t="s">
        <v>18035</v>
      </c>
      <c r="B10065" t="s">
        <v>74</v>
      </c>
      <c r="C10065" t="s">
        <v>122</v>
      </c>
      <c r="D10065" t="s">
        <v>526</v>
      </c>
      <c r="E10065" t="s">
        <v>563</v>
      </c>
      <c r="F10065" t="s">
        <v>396</v>
      </c>
      <c r="G10065">
        <v>0</v>
      </c>
      <c r="H10065">
        <v>13</v>
      </c>
      <c r="I10065">
        <v>3</v>
      </c>
      <c r="J10065">
        <v>9</v>
      </c>
      <c r="K10065">
        <v>0</v>
      </c>
      <c r="L10065">
        <v>1</v>
      </c>
      <c r="M10065">
        <v>0</v>
      </c>
      <c r="N10065">
        <v>0</v>
      </c>
      <c r="O10065">
        <v>0</v>
      </c>
      <c r="P10065">
        <v>0</v>
      </c>
      <c r="Q10065">
        <v>0</v>
      </c>
    </row>
    <row r="10066" spans="1:17" x14ac:dyDescent="0.25">
      <c r="A10066" t="s">
        <v>18036</v>
      </c>
      <c r="B10066" t="s">
        <v>74</v>
      </c>
      <c r="C10066" t="s">
        <v>122</v>
      </c>
      <c r="D10066" t="s">
        <v>526</v>
      </c>
      <c r="E10066" t="s">
        <v>563</v>
      </c>
      <c r="F10066" t="s">
        <v>4236</v>
      </c>
      <c r="G10066">
        <v>0</v>
      </c>
      <c r="H10066">
        <v>13</v>
      </c>
      <c r="I10066">
        <v>3</v>
      </c>
      <c r="J10066">
        <v>9</v>
      </c>
      <c r="K10066">
        <v>0</v>
      </c>
      <c r="L10066">
        <v>1</v>
      </c>
      <c r="M10066">
        <v>0</v>
      </c>
      <c r="N10066">
        <v>0</v>
      </c>
      <c r="O10066">
        <v>0</v>
      </c>
      <c r="P10066">
        <v>0</v>
      </c>
      <c r="Q10066">
        <v>0</v>
      </c>
    </row>
    <row r="10067" spans="1:17" x14ac:dyDescent="0.25">
      <c r="A10067" t="s">
        <v>18037</v>
      </c>
      <c r="B10067" t="s">
        <v>74</v>
      </c>
      <c r="C10067" t="s">
        <v>122</v>
      </c>
      <c r="D10067" t="s">
        <v>526</v>
      </c>
      <c r="E10067" t="s">
        <v>563</v>
      </c>
      <c r="F10067" t="s">
        <v>4238</v>
      </c>
      <c r="G10067">
        <v>0</v>
      </c>
      <c r="H10067">
        <v>0</v>
      </c>
      <c r="I10067">
        <v>0</v>
      </c>
      <c r="J10067">
        <v>0</v>
      </c>
      <c r="K10067">
        <v>0</v>
      </c>
      <c r="L10067">
        <v>0</v>
      </c>
      <c r="M10067">
        <v>13</v>
      </c>
      <c r="N10067">
        <v>0</v>
      </c>
      <c r="O10067">
        <v>0</v>
      </c>
      <c r="P10067">
        <v>0</v>
      </c>
      <c r="Q10067">
        <v>0</v>
      </c>
    </row>
    <row r="10068" spans="1:17" x14ac:dyDescent="0.25">
      <c r="A10068" t="s">
        <v>18038</v>
      </c>
      <c r="B10068" t="s">
        <v>74</v>
      </c>
      <c r="C10068" t="s">
        <v>122</v>
      </c>
      <c r="D10068" t="s">
        <v>526</v>
      </c>
      <c r="E10068" t="s">
        <v>563</v>
      </c>
      <c r="F10068" t="s">
        <v>397</v>
      </c>
      <c r="G10068">
        <v>0</v>
      </c>
      <c r="H10068">
        <v>13</v>
      </c>
      <c r="I10068">
        <v>3</v>
      </c>
      <c r="J10068">
        <v>9</v>
      </c>
      <c r="K10068">
        <v>0</v>
      </c>
      <c r="L10068">
        <v>1</v>
      </c>
      <c r="M10068">
        <v>0</v>
      </c>
      <c r="N10068">
        <v>0</v>
      </c>
      <c r="O10068">
        <v>0</v>
      </c>
      <c r="P10068">
        <v>0</v>
      </c>
      <c r="Q10068">
        <v>0</v>
      </c>
    </row>
    <row r="10069" spans="1:17" x14ac:dyDescent="0.25">
      <c r="A10069" t="s">
        <v>18039</v>
      </c>
      <c r="B10069" t="s">
        <v>74</v>
      </c>
      <c r="C10069" t="s">
        <v>122</v>
      </c>
      <c r="D10069" t="s">
        <v>526</v>
      </c>
      <c r="E10069" t="s">
        <v>563</v>
      </c>
      <c r="F10069" t="s">
        <v>398</v>
      </c>
      <c r="G10069">
        <v>0</v>
      </c>
      <c r="H10069">
        <v>13</v>
      </c>
      <c r="I10069">
        <v>3</v>
      </c>
      <c r="J10069">
        <v>9</v>
      </c>
      <c r="K10069">
        <v>0</v>
      </c>
      <c r="L10069">
        <v>1</v>
      </c>
      <c r="M10069">
        <v>0</v>
      </c>
      <c r="N10069">
        <v>0</v>
      </c>
      <c r="O10069">
        <v>0</v>
      </c>
      <c r="P10069">
        <v>0</v>
      </c>
      <c r="Q10069">
        <v>0</v>
      </c>
    </row>
    <row r="10070" spans="1:17" x14ac:dyDescent="0.25">
      <c r="A10070" t="s">
        <v>18040</v>
      </c>
      <c r="B10070" t="s">
        <v>74</v>
      </c>
      <c r="C10070" t="s">
        <v>122</v>
      </c>
      <c r="D10070" t="s">
        <v>526</v>
      </c>
      <c r="E10070" t="s">
        <v>563</v>
      </c>
      <c r="F10070" t="s">
        <v>4242</v>
      </c>
      <c r="G10070">
        <v>0</v>
      </c>
      <c r="H10070">
        <v>0</v>
      </c>
      <c r="I10070">
        <v>0</v>
      </c>
      <c r="J10070">
        <v>0</v>
      </c>
      <c r="K10070">
        <v>0</v>
      </c>
      <c r="L10070">
        <v>0</v>
      </c>
      <c r="M10070">
        <v>13</v>
      </c>
      <c r="N10070">
        <v>0</v>
      </c>
      <c r="O10070">
        <v>0</v>
      </c>
      <c r="P10070">
        <v>0</v>
      </c>
      <c r="Q10070">
        <v>0</v>
      </c>
    </row>
    <row r="10071" spans="1:17" x14ac:dyDescent="0.25">
      <c r="A10071" t="s">
        <v>18041</v>
      </c>
      <c r="B10071" t="s">
        <v>74</v>
      </c>
      <c r="C10071" t="s">
        <v>122</v>
      </c>
      <c r="D10071" t="s">
        <v>526</v>
      </c>
      <c r="E10071" t="s">
        <v>563</v>
      </c>
      <c r="F10071" t="s">
        <v>399</v>
      </c>
      <c r="G10071">
        <v>0</v>
      </c>
      <c r="H10071">
        <v>13</v>
      </c>
      <c r="I10071">
        <v>3</v>
      </c>
      <c r="J10071">
        <v>9</v>
      </c>
      <c r="K10071">
        <v>0</v>
      </c>
      <c r="L10071">
        <v>1</v>
      </c>
      <c r="M10071">
        <v>0</v>
      </c>
      <c r="N10071">
        <v>0</v>
      </c>
      <c r="O10071">
        <v>0</v>
      </c>
      <c r="P10071">
        <v>0</v>
      </c>
      <c r="Q10071">
        <v>0</v>
      </c>
    </row>
    <row r="10072" spans="1:17" x14ac:dyDescent="0.25">
      <c r="A10072" t="s">
        <v>27021</v>
      </c>
      <c r="B10072" t="s">
        <v>74</v>
      </c>
      <c r="C10072" t="s">
        <v>184</v>
      </c>
      <c r="D10072" t="s">
        <v>526</v>
      </c>
      <c r="E10072" t="s">
        <v>21471</v>
      </c>
      <c r="F10072" t="s">
        <v>397</v>
      </c>
      <c r="G10072">
        <v>0</v>
      </c>
      <c r="H10072">
        <v>12</v>
      </c>
      <c r="I10072">
        <v>1</v>
      </c>
      <c r="J10072">
        <v>11</v>
      </c>
      <c r="K10072">
        <v>0</v>
      </c>
      <c r="L10072">
        <v>0</v>
      </c>
      <c r="M10072">
        <v>0</v>
      </c>
      <c r="N10072">
        <v>0</v>
      </c>
      <c r="O10072">
        <v>0</v>
      </c>
      <c r="P10072">
        <v>0</v>
      </c>
      <c r="Q10072">
        <v>0</v>
      </c>
    </row>
    <row r="10073" spans="1:17" x14ac:dyDescent="0.25">
      <c r="A10073" t="s">
        <v>27022</v>
      </c>
      <c r="B10073" t="s">
        <v>74</v>
      </c>
      <c r="C10073" t="s">
        <v>184</v>
      </c>
      <c r="D10073" t="s">
        <v>526</v>
      </c>
      <c r="E10073" t="s">
        <v>21471</v>
      </c>
      <c r="F10073" t="s">
        <v>398</v>
      </c>
      <c r="G10073">
        <v>0</v>
      </c>
      <c r="H10073">
        <v>12</v>
      </c>
      <c r="I10073">
        <v>1</v>
      </c>
      <c r="J10073">
        <v>11</v>
      </c>
      <c r="K10073">
        <v>0</v>
      </c>
      <c r="L10073">
        <v>0</v>
      </c>
      <c r="M10073">
        <v>0</v>
      </c>
      <c r="N10073">
        <v>0</v>
      </c>
      <c r="O10073">
        <v>0</v>
      </c>
      <c r="P10073">
        <v>0</v>
      </c>
      <c r="Q10073">
        <v>0</v>
      </c>
    </row>
    <row r="10074" spans="1:17" x14ac:dyDescent="0.25">
      <c r="A10074" t="s">
        <v>27023</v>
      </c>
      <c r="B10074" t="s">
        <v>74</v>
      </c>
      <c r="C10074" t="s">
        <v>184</v>
      </c>
      <c r="D10074" t="s">
        <v>526</v>
      </c>
      <c r="E10074" t="s">
        <v>21471</v>
      </c>
      <c r="F10074" t="s">
        <v>4242</v>
      </c>
      <c r="G10074">
        <v>0</v>
      </c>
      <c r="H10074">
        <v>0</v>
      </c>
      <c r="I10074">
        <v>0</v>
      </c>
      <c r="J10074">
        <v>0</v>
      </c>
      <c r="K10074">
        <v>0</v>
      </c>
      <c r="L10074">
        <v>0</v>
      </c>
      <c r="M10074">
        <v>12</v>
      </c>
      <c r="N10074">
        <v>0</v>
      </c>
      <c r="O10074">
        <v>0</v>
      </c>
      <c r="P10074">
        <v>0</v>
      </c>
      <c r="Q10074">
        <v>0</v>
      </c>
    </row>
    <row r="10075" spans="1:17" x14ac:dyDescent="0.25">
      <c r="A10075" t="s">
        <v>27024</v>
      </c>
      <c r="B10075" t="s">
        <v>74</v>
      </c>
      <c r="C10075" t="s">
        <v>184</v>
      </c>
      <c r="D10075" t="s">
        <v>526</v>
      </c>
      <c r="E10075" t="s">
        <v>21471</v>
      </c>
      <c r="F10075" t="s">
        <v>399</v>
      </c>
      <c r="G10075">
        <v>0</v>
      </c>
      <c r="H10075">
        <v>12</v>
      </c>
      <c r="I10075">
        <v>1</v>
      </c>
      <c r="J10075">
        <v>11</v>
      </c>
      <c r="K10075">
        <v>0</v>
      </c>
      <c r="L10075">
        <v>0</v>
      </c>
      <c r="M10075">
        <v>0</v>
      </c>
      <c r="N10075">
        <v>0</v>
      </c>
      <c r="O10075">
        <v>0</v>
      </c>
      <c r="P10075">
        <v>0</v>
      </c>
      <c r="Q10075">
        <v>0</v>
      </c>
    </row>
    <row r="10076" spans="1:17" x14ac:dyDescent="0.25">
      <c r="A10076" t="s">
        <v>27025</v>
      </c>
      <c r="B10076" t="s">
        <v>74</v>
      </c>
      <c r="C10076" t="s">
        <v>184</v>
      </c>
      <c r="D10076" t="s">
        <v>526</v>
      </c>
      <c r="E10076" t="s">
        <v>21471</v>
      </c>
      <c r="F10076" t="s">
        <v>4245</v>
      </c>
      <c r="G10076">
        <v>0</v>
      </c>
      <c r="H10076">
        <v>0</v>
      </c>
      <c r="I10076">
        <v>0</v>
      </c>
      <c r="J10076">
        <v>0</v>
      </c>
      <c r="K10076">
        <v>0</v>
      </c>
      <c r="L10076">
        <v>0</v>
      </c>
      <c r="M10076">
        <v>12</v>
      </c>
      <c r="N10076">
        <v>0</v>
      </c>
      <c r="O10076">
        <v>0</v>
      </c>
      <c r="P10076">
        <v>0</v>
      </c>
      <c r="Q10076">
        <v>0</v>
      </c>
    </row>
    <row r="10077" spans="1:17" x14ac:dyDescent="0.25">
      <c r="A10077" t="s">
        <v>27026</v>
      </c>
      <c r="B10077" t="s">
        <v>74</v>
      </c>
      <c r="C10077" t="s">
        <v>184</v>
      </c>
      <c r="D10077" t="s">
        <v>526</v>
      </c>
      <c r="E10077" t="s">
        <v>21471</v>
      </c>
      <c r="F10077" t="s">
        <v>394</v>
      </c>
      <c r="G10077">
        <v>0</v>
      </c>
      <c r="H10077">
        <v>0</v>
      </c>
      <c r="I10077">
        <v>0</v>
      </c>
      <c r="J10077">
        <v>0</v>
      </c>
      <c r="K10077">
        <v>0</v>
      </c>
      <c r="L10077">
        <v>0</v>
      </c>
      <c r="M10077">
        <v>0</v>
      </c>
      <c r="N10077">
        <v>8</v>
      </c>
      <c r="O10077">
        <v>8</v>
      </c>
      <c r="P10077">
        <v>0</v>
      </c>
      <c r="Q10077">
        <v>0</v>
      </c>
    </row>
    <row r="10078" spans="1:17" x14ac:dyDescent="0.25">
      <c r="A10078" t="s">
        <v>27027</v>
      </c>
      <c r="B10078" t="s">
        <v>74</v>
      </c>
      <c r="C10078" t="s">
        <v>184</v>
      </c>
      <c r="D10078" t="s">
        <v>526</v>
      </c>
      <c r="E10078" t="s">
        <v>21471</v>
      </c>
      <c r="F10078" t="s">
        <v>395</v>
      </c>
      <c r="G10078">
        <v>0</v>
      </c>
      <c r="H10078">
        <v>0</v>
      </c>
      <c r="I10078">
        <v>0</v>
      </c>
      <c r="J10078">
        <v>0</v>
      </c>
      <c r="K10078">
        <v>0</v>
      </c>
      <c r="L10078">
        <v>0</v>
      </c>
      <c r="M10078">
        <v>0</v>
      </c>
      <c r="N10078">
        <v>7</v>
      </c>
      <c r="O10078">
        <v>7</v>
      </c>
      <c r="P10078">
        <v>0</v>
      </c>
      <c r="Q10078">
        <v>0</v>
      </c>
    </row>
    <row r="10079" spans="1:17" x14ac:dyDescent="0.25">
      <c r="A10079" t="s">
        <v>27028</v>
      </c>
      <c r="B10079" t="s">
        <v>74</v>
      </c>
      <c r="C10079" t="s">
        <v>184</v>
      </c>
      <c r="D10079" t="s">
        <v>526</v>
      </c>
      <c r="E10079" t="s">
        <v>21471</v>
      </c>
      <c r="F10079" t="s">
        <v>525</v>
      </c>
      <c r="G10079">
        <v>12</v>
      </c>
      <c r="H10079">
        <v>0</v>
      </c>
      <c r="I10079">
        <v>0</v>
      </c>
      <c r="J10079">
        <v>0</v>
      </c>
      <c r="K10079">
        <v>0</v>
      </c>
      <c r="L10079">
        <v>0</v>
      </c>
      <c r="M10079">
        <v>0</v>
      </c>
      <c r="N10079">
        <v>0</v>
      </c>
      <c r="O10079">
        <v>0</v>
      </c>
      <c r="P10079">
        <v>0</v>
      </c>
      <c r="Q10079">
        <v>0</v>
      </c>
    </row>
    <row r="10080" spans="1:17" x14ac:dyDescent="0.25">
      <c r="A10080" t="s">
        <v>15991</v>
      </c>
      <c r="B10080" t="s">
        <v>74</v>
      </c>
      <c r="C10080" t="s">
        <v>184</v>
      </c>
      <c r="D10080" t="s">
        <v>527</v>
      </c>
      <c r="E10080" t="s">
        <v>563</v>
      </c>
      <c r="F10080" t="s">
        <v>528</v>
      </c>
      <c r="G10080">
        <v>0</v>
      </c>
      <c r="H10080">
        <v>0</v>
      </c>
      <c r="I10080">
        <v>0</v>
      </c>
      <c r="J10080">
        <v>0</v>
      </c>
      <c r="K10080">
        <v>0</v>
      </c>
      <c r="L10080">
        <v>0</v>
      </c>
      <c r="M10080">
        <v>0</v>
      </c>
      <c r="N10080">
        <v>1</v>
      </c>
      <c r="O10080">
        <v>0</v>
      </c>
      <c r="P10080">
        <v>1</v>
      </c>
      <c r="Q10080">
        <v>0</v>
      </c>
    </row>
    <row r="10081" spans="1:17" x14ac:dyDescent="0.25">
      <c r="A10081" t="s">
        <v>15992</v>
      </c>
      <c r="B10081" t="s">
        <v>74</v>
      </c>
      <c r="C10081" t="s">
        <v>184</v>
      </c>
      <c r="D10081" t="s">
        <v>527</v>
      </c>
      <c r="E10081" t="s">
        <v>563</v>
      </c>
      <c r="F10081" t="s">
        <v>525</v>
      </c>
      <c r="G10081">
        <v>1</v>
      </c>
      <c r="H10081">
        <v>0</v>
      </c>
      <c r="I10081">
        <v>0</v>
      </c>
      <c r="J10081">
        <v>0</v>
      </c>
      <c r="K10081">
        <v>0</v>
      </c>
      <c r="L10081">
        <v>0</v>
      </c>
      <c r="M10081">
        <v>0</v>
      </c>
      <c r="N10081">
        <v>0</v>
      </c>
      <c r="O10081">
        <v>0</v>
      </c>
      <c r="P10081">
        <v>0</v>
      </c>
      <c r="Q10081">
        <v>0</v>
      </c>
    </row>
    <row r="10082" spans="1:17" x14ac:dyDescent="0.25">
      <c r="A10082" t="s">
        <v>15993</v>
      </c>
      <c r="B10082" t="s">
        <v>74</v>
      </c>
      <c r="C10082" t="s">
        <v>185</v>
      </c>
      <c r="D10082" t="s">
        <v>526</v>
      </c>
      <c r="E10082" t="s">
        <v>563</v>
      </c>
      <c r="F10082" t="s">
        <v>396</v>
      </c>
      <c r="G10082">
        <v>0</v>
      </c>
      <c r="H10082">
        <v>3</v>
      </c>
      <c r="I10082">
        <v>2</v>
      </c>
      <c r="J10082">
        <v>1</v>
      </c>
      <c r="K10082">
        <v>0</v>
      </c>
      <c r="L10082">
        <v>0</v>
      </c>
      <c r="M10082">
        <v>0</v>
      </c>
      <c r="N10082">
        <v>0</v>
      </c>
      <c r="O10082">
        <v>0</v>
      </c>
      <c r="P10082">
        <v>0</v>
      </c>
      <c r="Q10082">
        <v>0</v>
      </c>
    </row>
    <row r="10083" spans="1:17" x14ac:dyDescent="0.25">
      <c r="A10083" t="s">
        <v>15994</v>
      </c>
      <c r="B10083" t="s">
        <v>74</v>
      </c>
      <c r="C10083" t="s">
        <v>185</v>
      </c>
      <c r="D10083" t="s">
        <v>526</v>
      </c>
      <c r="E10083" t="s">
        <v>563</v>
      </c>
      <c r="F10083" t="s">
        <v>4236</v>
      </c>
      <c r="G10083">
        <v>0</v>
      </c>
      <c r="H10083">
        <v>3</v>
      </c>
      <c r="I10083">
        <v>2</v>
      </c>
      <c r="J10083">
        <v>1</v>
      </c>
      <c r="K10083">
        <v>0</v>
      </c>
      <c r="L10083">
        <v>0</v>
      </c>
      <c r="M10083">
        <v>0</v>
      </c>
      <c r="N10083">
        <v>0</v>
      </c>
      <c r="O10083">
        <v>0</v>
      </c>
      <c r="P10083">
        <v>0</v>
      </c>
      <c r="Q10083">
        <v>0</v>
      </c>
    </row>
    <row r="10084" spans="1:17" x14ac:dyDescent="0.25">
      <c r="A10084" t="s">
        <v>15995</v>
      </c>
      <c r="B10084" t="s">
        <v>74</v>
      </c>
      <c r="C10084" t="s">
        <v>185</v>
      </c>
      <c r="D10084" t="s">
        <v>526</v>
      </c>
      <c r="E10084" t="s">
        <v>563</v>
      </c>
      <c r="F10084" t="s">
        <v>4238</v>
      </c>
      <c r="G10084">
        <v>0</v>
      </c>
      <c r="H10084">
        <v>0</v>
      </c>
      <c r="I10084">
        <v>0</v>
      </c>
      <c r="J10084">
        <v>0</v>
      </c>
      <c r="K10084">
        <v>0</v>
      </c>
      <c r="L10084">
        <v>0</v>
      </c>
      <c r="M10084">
        <v>3</v>
      </c>
      <c r="N10084">
        <v>0</v>
      </c>
      <c r="O10084">
        <v>0</v>
      </c>
      <c r="P10084">
        <v>0</v>
      </c>
      <c r="Q10084">
        <v>0</v>
      </c>
    </row>
    <row r="10085" spans="1:17" x14ac:dyDescent="0.25">
      <c r="A10085" t="s">
        <v>15996</v>
      </c>
      <c r="B10085" t="s">
        <v>74</v>
      </c>
      <c r="C10085" t="s">
        <v>185</v>
      </c>
      <c r="D10085" t="s">
        <v>526</v>
      </c>
      <c r="E10085" t="s">
        <v>563</v>
      </c>
      <c r="F10085" t="s">
        <v>397</v>
      </c>
      <c r="G10085">
        <v>0</v>
      </c>
      <c r="H10085">
        <v>3</v>
      </c>
      <c r="I10085">
        <v>2</v>
      </c>
      <c r="J10085">
        <v>1</v>
      </c>
      <c r="K10085">
        <v>0</v>
      </c>
      <c r="L10085">
        <v>0</v>
      </c>
      <c r="M10085">
        <v>0</v>
      </c>
      <c r="N10085">
        <v>0</v>
      </c>
      <c r="O10085">
        <v>0</v>
      </c>
      <c r="P10085">
        <v>0</v>
      </c>
      <c r="Q10085">
        <v>0</v>
      </c>
    </row>
    <row r="10086" spans="1:17" x14ac:dyDescent="0.25">
      <c r="A10086" t="s">
        <v>14638</v>
      </c>
      <c r="B10086" t="s">
        <v>74</v>
      </c>
      <c r="C10086" t="s">
        <v>185</v>
      </c>
      <c r="D10086" t="s">
        <v>526</v>
      </c>
      <c r="E10086" t="s">
        <v>563</v>
      </c>
      <c r="F10086" t="s">
        <v>398</v>
      </c>
      <c r="G10086">
        <v>0</v>
      </c>
      <c r="H10086">
        <v>3</v>
      </c>
      <c r="I10086">
        <v>2</v>
      </c>
      <c r="J10086">
        <v>1</v>
      </c>
      <c r="K10086">
        <v>0</v>
      </c>
      <c r="L10086">
        <v>0</v>
      </c>
      <c r="M10086">
        <v>0</v>
      </c>
      <c r="N10086">
        <v>0</v>
      </c>
      <c r="O10086">
        <v>0</v>
      </c>
      <c r="P10086">
        <v>0</v>
      </c>
      <c r="Q10086">
        <v>0</v>
      </c>
    </row>
    <row r="10087" spans="1:17" x14ac:dyDescent="0.25">
      <c r="A10087" t="s">
        <v>14639</v>
      </c>
      <c r="B10087" t="s">
        <v>74</v>
      </c>
      <c r="C10087" t="s">
        <v>185</v>
      </c>
      <c r="D10087" t="s">
        <v>526</v>
      </c>
      <c r="E10087" t="s">
        <v>563</v>
      </c>
      <c r="F10087" t="s">
        <v>4242</v>
      </c>
      <c r="G10087">
        <v>0</v>
      </c>
      <c r="H10087">
        <v>0</v>
      </c>
      <c r="I10087">
        <v>0</v>
      </c>
      <c r="J10087">
        <v>0</v>
      </c>
      <c r="K10087">
        <v>0</v>
      </c>
      <c r="L10087">
        <v>0</v>
      </c>
      <c r="M10087">
        <v>3</v>
      </c>
      <c r="N10087">
        <v>0</v>
      </c>
      <c r="O10087">
        <v>0</v>
      </c>
      <c r="P10087">
        <v>0</v>
      </c>
      <c r="Q10087">
        <v>0</v>
      </c>
    </row>
    <row r="10088" spans="1:17" x14ac:dyDescent="0.25">
      <c r="A10088" t="s">
        <v>14640</v>
      </c>
      <c r="B10088" t="s">
        <v>74</v>
      </c>
      <c r="C10088" t="s">
        <v>185</v>
      </c>
      <c r="D10088" t="s">
        <v>526</v>
      </c>
      <c r="E10088" t="s">
        <v>563</v>
      </c>
      <c r="F10088" t="s">
        <v>399</v>
      </c>
      <c r="G10088">
        <v>0</v>
      </c>
      <c r="H10088">
        <v>3</v>
      </c>
      <c r="I10088">
        <v>2</v>
      </c>
      <c r="J10088">
        <v>1</v>
      </c>
      <c r="K10088">
        <v>0</v>
      </c>
      <c r="L10088">
        <v>0</v>
      </c>
      <c r="M10088">
        <v>0</v>
      </c>
      <c r="N10088">
        <v>0</v>
      </c>
      <c r="O10088">
        <v>0</v>
      </c>
      <c r="P10088">
        <v>0</v>
      </c>
      <c r="Q10088">
        <v>0</v>
      </c>
    </row>
    <row r="10089" spans="1:17" x14ac:dyDescent="0.25">
      <c r="A10089" t="s">
        <v>14641</v>
      </c>
      <c r="B10089" t="s">
        <v>74</v>
      </c>
      <c r="C10089" t="s">
        <v>185</v>
      </c>
      <c r="D10089" t="s">
        <v>526</v>
      </c>
      <c r="E10089" t="s">
        <v>563</v>
      </c>
      <c r="F10089" t="s">
        <v>4245</v>
      </c>
      <c r="G10089">
        <v>0</v>
      </c>
      <c r="H10089">
        <v>0</v>
      </c>
      <c r="I10089">
        <v>0</v>
      </c>
      <c r="J10089">
        <v>0</v>
      </c>
      <c r="K10089">
        <v>0</v>
      </c>
      <c r="L10089">
        <v>0</v>
      </c>
      <c r="M10089">
        <v>3</v>
      </c>
      <c r="N10089">
        <v>0</v>
      </c>
      <c r="O10089">
        <v>0</v>
      </c>
      <c r="P10089">
        <v>0</v>
      </c>
      <c r="Q10089">
        <v>0</v>
      </c>
    </row>
    <row r="10090" spans="1:17" x14ac:dyDescent="0.25">
      <c r="A10090" t="s">
        <v>14642</v>
      </c>
      <c r="B10090" t="s">
        <v>74</v>
      </c>
      <c r="C10090" t="s">
        <v>185</v>
      </c>
      <c r="D10090" t="s">
        <v>526</v>
      </c>
      <c r="E10090" t="s">
        <v>563</v>
      </c>
      <c r="F10090" t="s">
        <v>394</v>
      </c>
      <c r="G10090">
        <v>0</v>
      </c>
      <c r="H10090">
        <v>0</v>
      </c>
      <c r="I10090">
        <v>0</v>
      </c>
      <c r="J10090">
        <v>0</v>
      </c>
      <c r="K10090">
        <v>0</v>
      </c>
      <c r="L10090">
        <v>0</v>
      </c>
      <c r="M10090">
        <v>0</v>
      </c>
      <c r="N10090">
        <v>2</v>
      </c>
      <c r="O10090">
        <v>2</v>
      </c>
      <c r="P10090">
        <v>0</v>
      </c>
      <c r="Q10090">
        <v>0</v>
      </c>
    </row>
    <row r="10091" spans="1:17" x14ac:dyDescent="0.25">
      <c r="A10091" t="s">
        <v>14643</v>
      </c>
      <c r="B10091" t="s">
        <v>74</v>
      </c>
      <c r="C10091" t="s">
        <v>185</v>
      </c>
      <c r="D10091" t="s">
        <v>526</v>
      </c>
      <c r="E10091" t="s">
        <v>563</v>
      </c>
      <c r="F10091" t="s">
        <v>395</v>
      </c>
      <c r="G10091">
        <v>0</v>
      </c>
      <c r="H10091">
        <v>0</v>
      </c>
      <c r="I10091">
        <v>0</v>
      </c>
      <c r="J10091">
        <v>0</v>
      </c>
      <c r="K10091">
        <v>0</v>
      </c>
      <c r="L10091">
        <v>0</v>
      </c>
      <c r="M10091">
        <v>0</v>
      </c>
      <c r="N10091">
        <v>2</v>
      </c>
      <c r="O10091">
        <v>2</v>
      </c>
      <c r="P10091">
        <v>0</v>
      </c>
      <c r="Q10091">
        <v>0</v>
      </c>
    </row>
    <row r="10092" spans="1:17" x14ac:dyDescent="0.25">
      <c r="A10092" t="s">
        <v>14644</v>
      </c>
      <c r="B10092" t="s">
        <v>74</v>
      </c>
      <c r="C10092" t="s">
        <v>185</v>
      </c>
      <c r="D10092" t="s">
        <v>526</v>
      </c>
      <c r="E10092" t="s">
        <v>563</v>
      </c>
      <c r="F10092" t="s">
        <v>525</v>
      </c>
      <c r="G10092">
        <v>3</v>
      </c>
      <c r="H10092">
        <v>0</v>
      </c>
      <c r="I10092">
        <v>0</v>
      </c>
      <c r="J10092">
        <v>0</v>
      </c>
      <c r="K10092">
        <v>0</v>
      </c>
      <c r="L10092">
        <v>0</v>
      </c>
      <c r="M10092">
        <v>0</v>
      </c>
      <c r="N10092">
        <v>0</v>
      </c>
      <c r="O10092">
        <v>0</v>
      </c>
      <c r="P10092">
        <v>0</v>
      </c>
      <c r="Q10092">
        <v>0</v>
      </c>
    </row>
    <row r="10093" spans="1:17" x14ac:dyDescent="0.25">
      <c r="A10093" t="s">
        <v>27029</v>
      </c>
      <c r="B10093" t="s">
        <v>74</v>
      </c>
      <c r="C10093" t="s">
        <v>185</v>
      </c>
      <c r="D10093" t="s">
        <v>526</v>
      </c>
      <c r="E10093" t="s">
        <v>21471</v>
      </c>
      <c r="F10093" t="s">
        <v>396</v>
      </c>
      <c r="G10093">
        <v>0</v>
      </c>
      <c r="H10093">
        <v>7</v>
      </c>
      <c r="I10093">
        <v>2</v>
      </c>
      <c r="J10093">
        <v>5</v>
      </c>
      <c r="K10093">
        <v>0</v>
      </c>
      <c r="L10093">
        <v>0</v>
      </c>
      <c r="M10093">
        <v>0</v>
      </c>
      <c r="N10093">
        <v>0</v>
      </c>
      <c r="O10093">
        <v>0</v>
      </c>
      <c r="P10093">
        <v>0</v>
      </c>
      <c r="Q10093">
        <v>0</v>
      </c>
    </row>
    <row r="10094" spans="1:17" x14ac:dyDescent="0.25">
      <c r="A10094" t="s">
        <v>27030</v>
      </c>
      <c r="B10094" t="s">
        <v>74</v>
      </c>
      <c r="C10094" t="s">
        <v>185</v>
      </c>
      <c r="D10094" t="s">
        <v>526</v>
      </c>
      <c r="E10094" t="s">
        <v>21471</v>
      </c>
      <c r="F10094" t="s">
        <v>4236</v>
      </c>
      <c r="G10094">
        <v>0</v>
      </c>
      <c r="H10094">
        <v>7</v>
      </c>
      <c r="I10094">
        <v>2</v>
      </c>
      <c r="J10094">
        <v>5</v>
      </c>
      <c r="K10094">
        <v>0</v>
      </c>
      <c r="L10094">
        <v>0</v>
      </c>
      <c r="M10094">
        <v>0</v>
      </c>
      <c r="N10094">
        <v>0</v>
      </c>
      <c r="O10094">
        <v>0</v>
      </c>
      <c r="P10094">
        <v>0</v>
      </c>
      <c r="Q10094">
        <v>0</v>
      </c>
    </row>
    <row r="10095" spans="1:17" x14ac:dyDescent="0.25">
      <c r="A10095" t="s">
        <v>27031</v>
      </c>
      <c r="B10095" t="s">
        <v>74</v>
      </c>
      <c r="C10095" t="s">
        <v>185</v>
      </c>
      <c r="D10095" t="s">
        <v>526</v>
      </c>
      <c r="E10095" t="s">
        <v>21471</v>
      </c>
      <c r="F10095" t="s">
        <v>4238</v>
      </c>
      <c r="G10095">
        <v>0</v>
      </c>
      <c r="H10095">
        <v>0</v>
      </c>
      <c r="I10095">
        <v>0</v>
      </c>
      <c r="J10095">
        <v>0</v>
      </c>
      <c r="K10095">
        <v>0</v>
      </c>
      <c r="L10095">
        <v>0</v>
      </c>
      <c r="M10095">
        <v>7</v>
      </c>
      <c r="N10095">
        <v>0</v>
      </c>
      <c r="O10095">
        <v>0</v>
      </c>
      <c r="P10095">
        <v>0</v>
      </c>
      <c r="Q10095">
        <v>0</v>
      </c>
    </row>
    <row r="10096" spans="1:17" x14ac:dyDescent="0.25">
      <c r="A10096" t="s">
        <v>27032</v>
      </c>
      <c r="B10096" t="s">
        <v>74</v>
      </c>
      <c r="C10096" t="s">
        <v>185</v>
      </c>
      <c r="D10096" t="s">
        <v>526</v>
      </c>
      <c r="E10096" t="s">
        <v>21471</v>
      </c>
      <c r="F10096" t="s">
        <v>397</v>
      </c>
      <c r="G10096">
        <v>0</v>
      </c>
      <c r="H10096">
        <v>7</v>
      </c>
      <c r="I10096">
        <v>2</v>
      </c>
      <c r="J10096">
        <v>5</v>
      </c>
      <c r="K10096">
        <v>0</v>
      </c>
      <c r="L10096">
        <v>0</v>
      </c>
      <c r="M10096">
        <v>0</v>
      </c>
      <c r="N10096">
        <v>0</v>
      </c>
      <c r="O10096">
        <v>0</v>
      </c>
      <c r="P10096">
        <v>0</v>
      </c>
      <c r="Q10096">
        <v>0</v>
      </c>
    </row>
    <row r="10097" spans="1:17" x14ac:dyDescent="0.25">
      <c r="A10097" t="s">
        <v>27033</v>
      </c>
      <c r="B10097" t="s">
        <v>74</v>
      </c>
      <c r="C10097" t="s">
        <v>185</v>
      </c>
      <c r="D10097" t="s">
        <v>526</v>
      </c>
      <c r="E10097" t="s">
        <v>21471</v>
      </c>
      <c r="F10097" t="s">
        <v>398</v>
      </c>
      <c r="G10097">
        <v>0</v>
      </c>
      <c r="H10097">
        <v>7</v>
      </c>
      <c r="I10097">
        <v>2</v>
      </c>
      <c r="J10097">
        <v>5</v>
      </c>
      <c r="K10097">
        <v>0</v>
      </c>
      <c r="L10097">
        <v>0</v>
      </c>
      <c r="M10097">
        <v>0</v>
      </c>
      <c r="N10097">
        <v>0</v>
      </c>
      <c r="O10097">
        <v>0</v>
      </c>
      <c r="P10097">
        <v>0</v>
      </c>
      <c r="Q10097">
        <v>0</v>
      </c>
    </row>
    <row r="10098" spans="1:17" x14ac:dyDescent="0.25">
      <c r="A10098" t="s">
        <v>27034</v>
      </c>
      <c r="B10098" t="s">
        <v>74</v>
      </c>
      <c r="C10098" t="s">
        <v>185</v>
      </c>
      <c r="D10098" t="s">
        <v>526</v>
      </c>
      <c r="E10098" t="s">
        <v>21471</v>
      </c>
      <c r="F10098" t="s">
        <v>4242</v>
      </c>
      <c r="G10098">
        <v>0</v>
      </c>
      <c r="H10098">
        <v>0</v>
      </c>
      <c r="I10098">
        <v>0</v>
      </c>
      <c r="J10098">
        <v>0</v>
      </c>
      <c r="K10098">
        <v>0</v>
      </c>
      <c r="L10098">
        <v>0</v>
      </c>
      <c r="M10098">
        <v>7</v>
      </c>
      <c r="N10098">
        <v>0</v>
      </c>
      <c r="O10098">
        <v>0</v>
      </c>
      <c r="P10098">
        <v>0</v>
      </c>
      <c r="Q10098">
        <v>0</v>
      </c>
    </row>
    <row r="10099" spans="1:17" x14ac:dyDescent="0.25">
      <c r="A10099" t="s">
        <v>27035</v>
      </c>
      <c r="B10099" t="s">
        <v>74</v>
      </c>
      <c r="C10099" t="s">
        <v>185</v>
      </c>
      <c r="D10099" t="s">
        <v>526</v>
      </c>
      <c r="E10099" t="s">
        <v>21471</v>
      </c>
      <c r="F10099" t="s">
        <v>399</v>
      </c>
      <c r="G10099">
        <v>0</v>
      </c>
      <c r="H10099">
        <v>7</v>
      </c>
      <c r="I10099">
        <v>2</v>
      </c>
      <c r="J10099">
        <v>5</v>
      </c>
      <c r="K10099">
        <v>0</v>
      </c>
      <c r="L10099">
        <v>0</v>
      </c>
      <c r="M10099">
        <v>0</v>
      </c>
      <c r="N10099">
        <v>0</v>
      </c>
      <c r="O10099">
        <v>0</v>
      </c>
      <c r="P10099">
        <v>0</v>
      </c>
      <c r="Q10099">
        <v>0</v>
      </c>
    </row>
    <row r="10100" spans="1:17" x14ac:dyDescent="0.25">
      <c r="A10100" t="s">
        <v>15997</v>
      </c>
      <c r="B10100" t="s">
        <v>73</v>
      </c>
      <c r="C10100" t="s">
        <v>94</v>
      </c>
      <c r="D10100" t="s">
        <v>526</v>
      </c>
      <c r="E10100" t="s">
        <v>563</v>
      </c>
      <c r="F10100" t="s">
        <v>4236</v>
      </c>
      <c r="G10100">
        <v>0</v>
      </c>
      <c r="H10100">
        <v>24</v>
      </c>
      <c r="I10100">
        <v>5</v>
      </c>
      <c r="J10100">
        <v>18</v>
      </c>
      <c r="K10100">
        <v>0</v>
      </c>
      <c r="L10100">
        <v>1</v>
      </c>
      <c r="M10100">
        <v>0</v>
      </c>
      <c r="N10100">
        <v>0</v>
      </c>
      <c r="O10100">
        <v>0</v>
      </c>
      <c r="P10100">
        <v>0</v>
      </c>
      <c r="Q10100">
        <v>0</v>
      </c>
    </row>
    <row r="10101" spans="1:17" x14ac:dyDescent="0.25">
      <c r="A10101" t="s">
        <v>15998</v>
      </c>
      <c r="B10101" t="s">
        <v>73</v>
      </c>
      <c r="C10101" t="s">
        <v>94</v>
      </c>
      <c r="D10101" t="s">
        <v>526</v>
      </c>
      <c r="E10101" t="s">
        <v>563</v>
      </c>
      <c r="F10101" t="s">
        <v>4238</v>
      </c>
      <c r="G10101">
        <v>0</v>
      </c>
      <c r="H10101">
        <v>0</v>
      </c>
      <c r="I10101">
        <v>0</v>
      </c>
      <c r="J10101">
        <v>0</v>
      </c>
      <c r="K10101">
        <v>0</v>
      </c>
      <c r="L10101">
        <v>0</v>
      </c>
      <c r="M10101">
        <v>24</v>
      </c>
      <c r="N10101">
        <v>0</v>
      </c>
      <c r="O10101">
        <v>0</v>
      </c>
      <c r="P10101">
        <v>0</v>
      </c>
      <c r="Q10101">
        <v>0</v>
      </c>
    </row>
    <row r="10102" spans="1:17" x14ac:dyDescent="0.25">
      <c r="A10102" t="s">
        <v>15999</v>
      </c>
      <c r="B10102" t="s">
        <v>73</v>
      </c>
      <c r="C10102" t="s">
        <v>94</v>
      </c>
      <c r="D10102" t="s">
        <v>526</v>
      </c>
      <c r="E10102" t="s">
        <v>563</v>
      </c>
      <c r="F10102" t="s">
        <v>397</v>
      </c>
      <c r="G10102">
        <v>0</v>
      </c>
      <c r="H10102">
        <v>24</v>
      </c>
      <c r="I10102">
        <v>5</v>
      </c>
      <c r="J10102">
        <v>18</v>
      </c>
      <c r="K10102">
        <v>0</v>
      </c>
      <c r="L10102">
        <v>1</v>
      </c>
      <c r="M10102">
        <v>0</v>
      </c>
      <c r="N10102">
        <v>0</v>
      </c>
      <c r="O10102">
        <v>0</v>
      </c>
      <c r="P10102">
        <v>0</v>
      </c>
      <c r="Q10102">
        <v>0</v>
      </c>
    </row>
    <row r="10103" spans="1:17" x14ac:dyDescent="0.25">
      <c r="A10103" t="s">
        <v>16000</v>
      </c>
      <c r="B10103" t="s">
        <v>73</v>
      </c>
      <c r="C10103" t="s">
        <v>94</v>
      </c>
      <c r="D10103" t="s">
        <v>526</v>
      </c>
      <c r="E10103" t="s">
        <v>563</v>
      </c>
      <c r="F10103" t="s">
        <v>398</v>
      </c>
      <c r="G10103">
        <v>0</v>
      </c>
      <c r="H10103">
        <v>24</v>
      </c>
      <c r="I10103">
        <v>5</v>
      </c>
      <c r="J10103">
        <v>18</v>
      </c>
      <c r="K10103">
        <v>0</v>
      </c>
      <c r="L10103">
        <v>1</v>
      </c>
      <c r="M10103">
        <v>0</v>
      </c>
      <c r="N10103">
        <v>0</v>
      </c>
      <c r="O10103">
        <v>0</v>
      </c>
      <c r="P10103">
        <v>0</v>
      </c>
      <c r="Q10103">
        <v>0</v>
      </c>
    </row>
    <row r="10104" spans="1:17" x14ac:dyDescent="0.25">
      <c r="A10104" t="s">
        <v>16001</v>
      </c>
      <c r="B10104" t="s">
        <v>73</v>
      </c>
      <c r="C10104" t="s">
        <v>94</v>
      </c>
      <c r="D10104" t="s">
        <v>526</v>
      </c>
      <c r="E10104" t="s">
        <v>563</v>
      </c>
      <c r="F10104" t="s">
        <v>4242</v>
      </c>
      <c r="G10104">
        <v>0</v>
      </c>
      <c r="H10104">
        <v>0</v>
      </c>
      <c r="I10104">
        <v>0</v>
      </c>
      <c r="J10104">
        <v>0</v>
      </c>
      <c r="K10104">
        <v>0</v>
      </c>
      <c r="L10104">
        <v>0</v>
      </c>
      <c r="M10104">
        <v>24</v>
      </c>
      <c r="N10104">
        <v>0</v>
      </c>
      <c r="O10104">
        <v>0</v>
      </c>
      <c r="P10104">
        <v>0</v>
      </c>
      <c r="Q10104">
        <v>0</v>
      </c>
    </row>
    <row r="10105" spans="1:17" x14ac:dyDescent="0.25">
      <c r="A10105" t="s">
        <v>16002</v>
      </c>
      <c r="B10105" t="s">
        <v>73</v>
      </c>
      <c r="C10105" t="s">
        <v>94</v>
      </c>
      <c r="D10105" t="s">
        <v>526</v>
      </c>
      <c r="E10105" t="s">
        <v>563</v>
      </c>
      <c r="F10105" t="s">
        <v>399</v>
      </c>
      <c r="G10105">
        <v>0</v>
      </c>
      <c r="H10105">
        <v>24</v>
      </c>
      <c r="I10105">
        <v>5</v>
      </c>
      <c r="J10105">
        <v>18</v>
      </c>
      <c r="K10105">
        <v>0</v>
      </c>
      <c r="L10105">
        <v>1</v>
      </c>
      <c r="M10105">
        <v>0</v>
      </c>
      <c r="N10105">
        <v>0</v>
      </c>
      <c r="O10105">
        <v>0</v>
      </c>
      <c r="P10105">
        <v>0</v>
      </c>
      <c r="Q10105">
        <v>0</v>
      </c>
    </row>
    <row r="10106" spans="1:17" x14ac:dyDescent="0.25">
      <c r="A10106" t="s">
        <v>16003</v>
      </c>
      <c r="B10106" t="s">
        <v>73</v>
      </c>
      <c r="C10106" t="s">
        <v>94</v>
      </c>
      <c r="D10106" t="s">
        <v>526</v>
      </c>
      <c r="E10106" t="s">
        <v>563</v>
      </c>
      <c r="F10106" t="s">
        <v>4245</v>
      </c>
      <c r="G10106">
        <v>0</v>
      </c>
      <c r="H10106">
        <v>0</v>
      </c>
      <c r="I10106">
        <v>0</v>
      </c>
      <c r="J10106">
        <v>0</v>
      </c>
      <c r="K10106">
        <v>0</v>
      </c>
      <c r="L10106">
        <v>0</v>
      </c>
      <c r="M10106">
        <v>24</v>
      </c>
      <c r="N10106">
        <v>0</v>
      </c>
      <c r="O10106">
        <v>0</v>
      </c>
      <c r="P10106">
        <v>0</v>
      </c>
      <c r="Q10106">
        <v>0</v>
      </c>
    </row>
    <row r="10107" spans="1:17" x14ac:dyDescent="0.25">
      <c r="A10107" t="s">
        <v>16004</v>
      </c>
      <c r="B10107" t="s">
        <v>73</v>
      </c>
      <c r="C10107" t="s">
        <v>94</v>
      </c>
      <c r="D10107" t="s">
        <v>526</v>
      </c>
      <c r="E10107" t="s">
        <v>563</v>
      </c>
      <c r="F10107" t="s">
        <v>394</v>
      </c>
      <c r="G10107">
        <v>0</v>
      </c>
      <c r="H10107">
        <v>0</v>
      </c>
      <c r="I10107">
        <v>0</v>
      </c>
      <c r="J10107">
        <v>0</v>
      </c>
      <c r="K10107">
        <v>0</v>
      </c>
      <c r="L10107">
        <v>0</v>
      </c>
      <c r="M10107">
        <v>0</v>
      </c>
      <c r="N10107">
        <v>24</v>
      </c>
      <c r="O10107">
        <v>23</v>
      </c>
      <c r="P10107">
        <v>1</v>
      </c>
      <c r="Q10107">
        <v>0</v>
      </c>
    </row>
    <row r="10108" spans="1:17" x14ac:dyDescent="0.25">
      <c r="A10108" t="s">
        <v>16005</v>
      </c>
      <c r="B10108" t="s">
        <v>73</v>
      </c>
      <c r="C10108" t="s">
        <v>94</v>
      </c>
      <c r="D10108" t="s">
        <v>526</v>
      </c>
      <c r="E10108" t="s">
        <v>563</v>
      </c>
      <c r="F10108" t="s">
        <v>395</v>
      </c>
      <c r="G10108">
        <v>0</v>
      </c>
      <c r="H10108">
        <v>0</v>
      </c>
      <c r="I10108">
        <v>0</v>
      </c>
      <c r="J10108">
        <v>0</v>
      </c>
      <c r="K10108">
        <v>0</v>
      </c>
      <c r="L10108">
        <v>0</v>
      </c>
      <c r="M10108">
        <v>0</v>
      </c>
      <c r="N10108">
        <v>24</v>
      </c>
      <c r="O10108">
        <v>23</v>
      </c>
      <c r="P10108">
        <v>1</v>
      </c>
      <c r="Q10108">
        <v>0</v>
      </c>
    </row>
    <row r="10109" spans="1:17" x14ac:dyDescent="0.25">
      <c r="A10109" t="s">
        <v>16006</v>
      </c>
      <c r="B10109" t="s">
        <v>73</v>
      </c>
      <c r="C10109" t="s">
        <v>94</v>
      </c>
      <c r="D10109" t="s">
        <v>526</v>
      </c>
      <c r="E10109" t="s">
        <v>563</v>
      </c>
      <c r="F10109" t="s">
        <v>525</v>
      </c>
      <c r="G10109">
        <v>24</v>
      </c>
      <c r="H10109">
        <v>0</v>
      </c>
      <c r="I10109">
        <v>0</v>
      </c>
      <c r="J10109">
        <v>0</v>
      </c>
      <c r="K10109">
        <v>0</v>
      </c>
      <c r="L10109">
        <v>0</v>
      </c>
      <c r="M10109">
        <v>0</v>
      </c>
      <c r="N10109">
        <v>0</v>
      </c>
      <c r="O10109">
        <v>0</v>
      </c>
      <c r="P10109">
        <v>0</v>
      </c>
      <c r="Q10109">
        <v>0</v>
      </c>
    </row>
    <row r="10110" spans="1:17" x14ac:dyDescent="0.25">
      <c r="A10110" t="s">
        <v>27036</v>
      </c>
      <c r="B10110" t="s">
        <v>73</v>
      </c>
      <c r="C10110" t="s">
        <v>94</v>
      </c>
      <c r="D10110" t="s">
        <v>526</v>
      </c>
      <c r="E10110" t="s">
        <v>21471</v>
      </c>
      <c r="F10110" t="s">
        <v>396</v>
      </c>
      <c r="G10110">
        <v>0</v>
      </c>
      <c r="H10110">
        <v>25</v>
      </c>
      <c r="I10110">
        <v>5</v>
      </c>
      <c r="J10110">
        <v>20</v>
      </c>
      <c r="K10110">
        <v>0</v>
      </c>
      <c r="L10110">
        <v>0</v>
      </c>
      <c r="M10110">
        <v>0</v>
      </c>
      <c r="N10110">
        <v>0</v>
      </c>
      <c r="O10110">
        <v>0</v>
      </c>
      <c r="P10110">
        <v>0</v>
      </c>
      <c r="Q10110">
        <v>0</v>
      </c>
    </row>
    <row r="10111" spans="1:17" x14ac:dyDescent="0.25">
      <c r="A10111" t="s">
        <v>27037</v>
      </c>
      <c r="B10111" t="s">
        <v>73</v>
      </c>
      <c r="C10111" t="s">
        <v>94</v>
      </c>
      <c r="D10111" t="s">
        <v>526</v>
      </c>
      <c r="E10111" t="s">
        <v>21471</v>
      </c>
      <c r="F10111" t="s">
        <v>4236</v>
      </c>
      <c r="G10111">
        <v>0</v>
      </c>
      <c r="H10111">
        <v>25</v>
      </c>
      <c r="I10111">
        <v>5</v>
      </c>
      <c r="J10111">
        <v>20</v>
      </c>
      <c r="K10111">
        <v>0</v>
      </c>
      <c r="L10111">
        <v>0</v>
      </c>
      <c r="M10111">
        <v>0</v>
      </c>
      <c r="N10111">
        <v>0</v>
      </c>
      <c r="O10111">
        <v>0</v>
      </c>
      <c r="P10111">
        <v>0</v>
      </c>
      <c r="Q10111">
        <v>0</v>
      </c>
    </row>
    <row r="10112" spans="1:17" x14ac:dyDescent="0.25">
      <c r="A10112" t="s">
        <v>27038</v>
      </c>
      <c r="B10112" t="s">
        <v>73</v>
      </c>
      <c r="C10112" t="s">
        <v>94</v>
      </c>
      <c r="D10112" t="s">
        <v>526</v>
      </c>
      <c r="E10112" t="s">
        <v>21471</v>
      </c>
      <c r="F10112" t="s">
        <v>4238</v>
      </c>
      <c r="G10112">
        <v>0</v>
      </c>
      <c r="H10112">
        <v>0</v>
      </c>
      <c r="I10112">
        <v>0</v>
      </c>
      <c r="J10112">
        <v>0</v>
      </c>
      <c r="K10112">
        <v>0</v>
      </c>
      <c r="L10112">
        <v>0</v>
      </c>
      <c r="M10112">
        <v>25</v>
      </c>
      <c r="N10112">
        <v>0</v>
      </c>
      <c r="O10112">
        <v>0</v>
      </c>
      <c r="P10112">
        <v>0</v>
      </c>
      <c r="Q10112">
        <v>0</v>
      </c>
    </row>
    <row r="10113" spans="1:17" x14ac:dyDescent="0.25">
      <c r="A10113" t="s">
        <v>27039</v>
      </c>
      <c r="B10113" t="s">
        <v>73</v>
      </c>
      <c r="C10113" t="s">
        <v>94</v>
      </c>
      <c r="D10113" t="s">
        <v>526</v>
      </c>
      <c r="E10113" t="s">
        <v>21471</v>
      </c>
      <c r="F10113" t="s">
        <v>397</v>
      </c>
      <c r="G10113">
        <v>0</v>
      </c>
      <c r="H10113">
        <v>25</v>
      </c>
      <c r="I10113">
        <v>5</v>
      </c>
      <c r="J10113">
        <v>20</v>
      </c>
      <c r="K10113">
        <v>0</v>
      </c>
      <c r="L10113">
        <v>0</v>
      </c>
      <c r="M10113">
        <v>0</v>
      </c>
      <c r="N10113">
        <v>0</v>
      </c>
      <c r="O10113">
        <v>0</v>
      </c>
      <c r="P10113">
        <v>0</v>
      </c>
      <c r="Q10113">
        <v>0</v>
      </c>
    </row>
    <row r="10114" spans="1:17" x14ac:dyDescent="0.25">
      <c r="A10114" t="s">
        <v>27040</v>
      </c>
      <c r="B10114" t="s">
        <v>73</v>
      </c>
      <c r="C10114" t="s">
        <v>94</v>
      </c>
      <c r="D10114" t="s">
        <v>526</v>
      </c>
      <c r="E10114" t="s">
        <v>21471</v>
      </c>
      <c r="F10114" t="s">
        <v>398</v>
      </c>
      <c r="G10114">
        <v>0</v>
      </c>
      <c r="H10114">
        <v>25</v>
      </c>
      <c r="I10114">
        <v>5</v>
      </c>
      <c r="J10114">
        <v>20</v>
      </c>
      <c r="K10114">
        <v>0</v>
      </c>
      <c r="L10114">
        <v>0</v>
      </c>
      <c r="M10114">
        <v>0</v>
      </c>
      <c r="N10114">
        <v>0</v>
      </c>
      <c r="O10114">
        <v>0</v>
      </c>
      <c r="P10114">
        <v>0</v>
      </c>
      <c r="Q10114">
        <v>0</v>
      </c>
    </row>
    <row r="10115" spans="1:17" x14ac:dyDescent="0.25">
      <c r="A10115" t="s">
        <v>27041</v>
      </c>
      <c r="B10115" t="s">
        <v>73</v>
      </c>
      <c r="C10115" t="s">
        <v>94</v>
      </c>
      <c r="D10115" t="s">
        <v>526</v>
      </c>
      <c r="E10115" t="s">
        <v>21471</v>
      </c>
      <c r="F10115" t="s">
        <v>4242</v>
      </c>
      <c r="G10115">
        <v>0</v>
      </c>
      <c r="H10115">
        <v>0</v>
      </c>
      <c r="I10115">
        <v>0</v>
      </c>
      <c r="J10115">
        <v>0</v>
      </c>
      <c r="K10115">
        <v>0</v>
      </c>
      <c r="L10115">
        <v>0</v>
      </c>
      <c r="M10115">
        <v>25</v>
      </c>
      <c r="N10115">
        <v>0</v>
      </c>
      <c r="O10115">
        <v>0</v>
      </c>
      <c r="P10115">
        <v>0</v>
      </c>
      <c r="Q10115">
        <v>0</v>
      </c>
    </row>
    <row r="10116" spans="1:17" x14ac:dyDescent="0.25">
      <c r="A10116" t="s">
        <v>27042</v>
      </c>
      <c r="B10116" t="s">
        <v>73</v>
      </c>
      <c r="C10116" t="s">
        <v>94</v>
      </c>
      <c r="D10116" t="s">
        <v>526</v>
      </c>
      <c r="E10116" t="s">
        <v>21471</v>
      </c>
      <c r="F10116" t="s">
        <v>399</v>
      </c>
      <c r="G10116">
        <v>0</v>
      </c>
      <c r="H10116">
        <v>25</v>
      </c>
      <c r="I10116">
        <v>5</v>
      </c>
      <c r="J10116">
        <v>20</v>
      </c>
      <c r="K10116">
        <v>0</v>
      </c>
      <c r="L10116">
        <v>0</v>
      </c>
      <c r="M10116">
        <v>0</v>
      </c>
      <c r="N10116">
        <v>0</v>
      </c>
      <c r="O10116">
        <v>0</v>
      </c>
      <c r="P10116">
        <v>0</v>
      </c>
      <c r="Q10116">
        <v>0</v>
      </c>
    </row>
    <row r="10117" spans="1:17" x14ac:dyDescent="0.25">
      <c r="A10117" t="s">
        <v>27043</v>
      </c>
      <c r="B10117" t="s">
        <v>73</v>
      </c>
      <c r="C10117" t="s">
        <v>94</v>
      </c>
      <c r="D10117" t="s">
        <v>526</v>
      </c>
      <c r="E10117" t="s">
        <v>21471</v>
      </c>
      <c r="F10117" t="s">
        <v>4245</v>
      </c>
      <c r="G10117">
        <v>0</v>
      </c>
      <c r="H10117">
        <v>0</v>
      </c>
      <c r="I10117">
        <v>0</v>
      </c>
      <c r="J10117">
        <v>0</v>
      </c>
      <c r="K10117">
        <v>0</v>
      </c>
      <c r="L10117">
        <v>0</v>
      </c>
      <c r="M10117">
        <v>25</v>
      </c>
      <c r="N10117">
        <v>0</v>
      </c>
      <c r="O10117">
        <v>0</v>
      </c>
      <c r="P10117">
        <v>0</v>
      </c>
      <c r="Q10117">
        <v>0</v>
      </c>
    </row>
    <row r="10118" spans="1:17" x14ac:dyDescent="0.25">
      <c r="A10118" t="s">
        <v>27044</v>
      </c>
      <c r="B10118" t="s">
        <v>73</v>
      </c>
      <c r="C10118" t="s">
        <v>94</v>
      </c>
      <c r="D10118" t="s">
        <v>526</v>
      </c>
      <c r="E10118" t="s">
        <v>21471</v>
      </c>
      <c r="F10118" t="s">
        <v>394</v>
      </c>
      <c r="G10118">
        <v>0</v>
      </c>
      <c r="H10118">
        <v>0</v>
      </c>
      <c r="I10118">
        <v>0</v>
      </c>
      <c r="J10118">
        <v>0</v>
      </c>
      <c r="K10118">
        <v>0</v>
      </c>
      <c r="L10118">
        <v>0</v>
      </c>
      <c r="M10118">
        <v>0</v>
      </c>
      <c r="N10118">
        <v>25</v>
      </c>
      <c r="O10118">
        <v>25</v>
      </c>
      <c r="P10118">
        <v>0</v>
      </c>
      <c r="Q10118">
        <v>0</v>
      </c>
    </row>
    <row r="10119" spans="1:17" x14ac:dyDescent="0.25">
      <c r="A10119" t="s">
        <v>27441</v>
      </c>
      <c r="B10119" t="s">
        <v>73</v>
      </c>
      <c r="C10119" t="s">
        <v>94</v>
      </c>
      <c r="D10119" t="s">
        <v>526</v>
      </c>
      <c r="E10119" t="s">
        <v>21471</v>
      </c>
      <c r="F10119" t="s">
        <v>395</v>
      </c>
      <c r="G10119">
        <v>0</v>
      </c>
      <c r="H10119">
        <v>0</v>
      </c>
      <c r="I10119">
        <v>0</v>
      </c>
      <c r="J10119">
        <v>0</v>
      </c>
      <c r="K10119">
        <v>0</v>
      </c>
      <c r="L10119">
        <v>0</v>
      </c>
      <c r="M10119">
        <v>0</v>
      </c>
      <c r="N10119">
        <v>24</v>
      </c>
      <c r="O10119">
        <v>24</v>
      </c>
      <c r="P10119">
        <v>0</v>
      </c>
      <c r="Q10119">
        <v>0</v>
      </c>
    </row>
    <row r="10120" spans="1:17" x14ac:dyDescent="0.25">
      <c r="A10120" t="s">
        <v>27442</v>
      </c>
      <c r="B10120" t="s">
        <v>73</v>
      </c>
      <c r="C10120" t="s">
        <v>94</v>
      </c>
      <c r="D10120" t="s">
        <v>526</v>
      </c>
      <c r="E10120" t="s">
        <v>21471</v>
      </c>
      <c r="F10120" t="s">
        <v>525</v>
      </c>
      <c r="G10120">
        <v>25</v>
      </c>
      <c r="H10120">
        <v>0</v>
      </c>
      <c r="I10120">
        <v>0</v>
      </c>
      <c r="J10120">
        <v>0</v>
      </c>
      <c r="K10120">
        <v>0</v>
      </c>
      <c r="L10120">
        <v>0</v>
      </c>
      <c r="M10120">
        <v>0</v>
      </c>
      <c r="N10120">
        <v>0</v>
      </c>
      <c r="O10120">
        <v>0</v>
      </c>
      <c r="P10120">
        <v>0</v>
      </c>
      <c r="Q10120">
        <v>0</v>
      </c>
    </row>
    <row r="10121" spans="1:17" x14ac:dyDescent="0.25">
      <c r="A10121" t="s">
        <v>27443</v>
      </c>
      <c r="B10121" t="s">
        <v>73</v>
      </c>
      <c r="C10121" t="s">
        <v>94</v>
      </c>
      <c r="D10121" t="s">
        <v>527</v>
      </c>
      <c r="E10121" t="s">
        <v>21471</v>
      </c>
      <c r="F10121" t="s">
        <v>528</v>
      </c>
      <c r="G10121">
        <v>0</v>
      </c>
      <c r="H10121">
        <v>0</v>
      </c>
      <c r="I10121">
        <v>0</v>
      </c>
      <c r="J10121">
        <v>0</v>
      </c>
      <c r="K10121">
        <v>0</v>
      </c>
      <c r="L10121">
        <v>0</v>
      </c>
      <c r="M10121">
        <v>0</v>
      </c>
      <c r="N10121">
        <v>3</v>
      </c>
      <c r="O10121">
        <v>3</v>
      </c>
      <c r="P10121">
        <v>0</v>
      </c>
      <c r="Q10121">
        <v>0</v>
      </c>
    </row>
    <row r="10122" spans="1:17" x14ac:dyDescent="0.25">
      <c r="A10122" t="s">
        <v>27444</v>
      </c>
      <c r="B10122" t="s">
        <v>73</v>
      </c>
      <c r="C10122" t="s">
        <v>94</v>
      </c>
      <c r="D10122" t="s">
        <v>527</v>
      </c>
      <c r="E10122" t="s">
        <v>21471</v>
      </c>
      <c r="F10122" t="s">
        <v>525</v>
      </c>
      <c r="G10122">
        <v>3</v>
      </c>
      <c r="H10122">
        <v>0</v>
      </c>
      <c r="I10122">
        <v>0</v>
      </c>
      <c r="J10122">
        <v>0</v>
      </c>
      <c r="K10122">
        <v>0</v>
      </c>
      <c r="L10122">
        <v>0</v>
      </c>
      <c r="M10122">
        <v>0</v>
      </c>
      <c r="N10122">
        <v>0</v>
      </c>
      <c r="O10122">
        <v>0</v>
      </c>
      <c r="P10122">
        <v>0</v>
      </c>
      <c r="Q10122">
        <v>0</v>
      </c>
    </row>
    <row r="10123" spans="1:17" x14ac:dyDescent="0.25">
      <c r="A10123" t="s">
        <v>27445</v>
      </c>
      <c r="B10123" t="s">
        <v>73</v>
      </c>
      <c r="C10123" t="s">
        <v>95</v>
      </c>
      <c r="D10123" t="s">
        <v>529</v>
      </c>
      <c r="E10123" t="s">
        <v>21471</v>
      </c>
      <c r="F10123" t="s">
        <v>525</v>
      </c>
      <c r="G10123">
        <v>1</v>
      </c>
      <c r="H10123">
        <v>0</v>
      </c>
      <c r="I10123">
        <v>0</v>
      </c>
      <c r="J10123">
        <v>0</v>
      </c>
      <c r="K10123">
        <v>0</v>
      </c>
      <c r="L10123">
        <v>0</v>
      </c>
      <c r="M10123">
        <v>0</v>
      </c>
      <c r="N10123">
        <v>0</v>
      </c>
      <c r="O10123">
        <v>0</v>
      </c>
      <c r="P10123">
        <v>0</v>
      </c>
      <c r="Q10123">
        <v>0</v>
      </c>
    </row>
    <row r="10124" spans="1:17" x14ac:dyDescent="0.25">
      <c r="A10124" t="s">
        <v>16007</v>
      </c>
      <c r="B10124" t="s">
        <v>73</v>
      </c>
      <c r="C10124" t="s">
        <v>95</v>
      </c>
      <c r="D10124" t="s">
        <v>526</v>
      </c>
      <c r="E10124" t="s">
        <v>563</v>
      </c>
      <c r="F10124" t="s">
        <v>396</v>
      </c>
      <c r="G10124">
        <v>0</v>
      </c>
      <c r="H10124">
        <v>6</v>
      </c>
      <c r="I10124">
        <v>0</v>
      </c>
      <c r="J10124">
        <v>5</v>
      </c>
      <c r="K10124">
        <v>1</v>
      </c>
      <c r="L10124">
        <v>0</v>
      </c>
      <c r="M10124">
        <v>0</v>
      </c>
      <c r="N10124">
        <v>0</v>
      </c>
      <c r="O10124">
        <v>0</v>
      </c>
      <c r="P10124">
        <v>0</v>
      </c>
      <c r="Q10124">
        <v>0</v>
      </c>
    </row>
    <row r="10125" spans="1:17" x14ac:dyDescent="0.25">
      <c r="A10125" t="s">
        <v>26091</v>
      </c>
      <c r="B10125" t="s">
        <v>72</v>
      </c>
      <c r="C10125" t="s">
        <v>178</v>
      </c>
      <c r="D10125" t="s">
        <v>526</v>
      </c>
      <c r="E10125" t="s">
        <v>21471</v>
      </c>
      <c r="F10125" t="s">
        <v>4242</v>
      </c>
      <c r="G10125">
        <v>0</v>
      </c>
      <c r="H10125">
        <v>0</v>
      </c>
      <c r="I10125">
        <v>0</v>
      </c>
      <c r="J10125">
        <v>0</v>
      </c>
      <c r="K10125">
        <v>0</v>
      </c>
      <c r="L10125">
        <v>0</v>
      </c>
      <c r="M10125">
        <v>18</v>
      </c>
      <c r="N10125">
        <v>0</v>
      </c>
      <c r="O10125">
        <v>0</v>
      </c>
      <c r="P10125">
        <v>0</v>
      </c>
      <c r="Q10125">
        <v>0</v>
      </c>
    </row>
    <row r="10126" spans="1:17" x14ac:dyDescent="0.25">
      <c r="A10126" t="s">
        <v>26395</v>
      </c>
      <c r="B10126" t="s">
        <v>72</v>
      </c>
      <c r="C10126" t="s">
        <v>178</v>
      </c>
      <c r="D10126" t="s">
        <v>526</v>
      </c>
      <c r="E10126" t="s">
        <v>21471</v>
      </c>
      <c r="F10126" t="s">
        <v>399</v>
      </c>
      <c r="G10126">
        <v>0</v>
      </c>
      <c r="H10126">
        <v>18</v>
      </c>
      <c r="I10126">
        <v>2</v>
      </c>
      <c r="J10126">
        <v>13</v>
      </c>
      <c r="K10126">
        <v>1</v>
      </c>
      <c r="L10126">
        <v>2</v>
      </c>
      <c r="M10126">
        <v>0</v>
      </c>
      <c r="N10126">
        <v>0</v>
      </c>
      <c r="O10126">
        <v>0</v>
      </c>
      <c r="P10126">
        <v>0</v>
      </c>
      <c r="Q10126">
        <v>0</v>
      </c>
    </row>
    <row r="10127" spans="1:17" x14ac:dyDescent="0.25">
      <c r="A10127" t="s">
        <v>26396</v>
      </c>
      <c r="B10127" t="s">
        <v>72</v>
      </c>
      <c r="C10127" t="s">
        <v>178</v>
      </c>
      <c r="D10127" t="s">
        <v>526</v>
      </c>
      <c r="E10127" t="s">
        <v>21471</v>
      </c>
      <c r="F10127" t="s">
        <v>4245</v>
      </c>
      <c r="G10127">
        <v>0</v>
      </c>
      <c r="H10127">
        <v>0</v>
      </c>
      <c r="I10127">
        <v>0</v>
      </c>
      <c r="J10127">
        <v>0</v>
      </c>
      <c r="K10127">
        <v>0</v>
      </c>
      <c r="L10127">
        <v>0</v>
      </c>
      <c r="M10127">
        <v>18</v>
      </c>
      <c r="N10127">
        <v>0</v>
      </c>
      <c r="O10127">
        <v>0</v>
      </c>
      <c r="P10127">
        <v>0</v>
      </c>
      <c r="Q10127">
        <v>0</v>
      </c>
    </row>
    <row r="10128" spans="1:17" x14ac:dyDescent="0.25">
      <c r="A10128" t="s">
        <v>26397</v>
      </c>
      <c r="B10128" t="s">
        <v>72</v>
      </c>
      <c r="C10128" t="s">
        <v>178</v>
      </c>
      <c r="D10128" t="s">
        <v>526</v>
      </c>
      <c r="E10128" t="s">
        <v>21471</v>
      </c>
      <c r="F10128" t="s">
        <v>394</v>
      </c>
      <c r="G10128">
        <v>0</v>
      </c>
      <c r="H10128">
        <v>0</v>
      </c>
      <c r="I10128">
        <v>0</v>
      </c>
      <c r="J10128">
        <v>0</v>
      </c>
      <c r="K10128">
        <v>0</v>
      </c>
      <c r="L10128">
        <v>0</v>
      </c>
      <c r="M10128">
        <v>0</v>
      </c>
      <c r="N10128">
        <v>13</v>
      </c>
      <c r="O10128">
        <v>12</v>
      </c>
      <c r="P10128">
        <v>1</v>
      </c>
      <c r="Q10128">
        <v>0</v>
      </c>
    </row>
    <row r="10129" spans="1:17" x14ac:dyDescent="0.25">
      <c r="A10129" t="s">
        <v>26398</v>
      </c>
      <c r="B10129" t="s">
        <v>72</v>
      </c>
      <c r="C10129" t="s">
        <v>178</v>
      </c>
      <c r="D10129" t="s">
        <v>526</v>
      </c>
      <c r="E10129" t="s">
        <v>21471</v>
      </c>
      <c r="F10129" t="s">
        <v>395</v>
      </c>
      <c r="G10129">
        <v>0</v>
      </c>
      <c r="H10129">
        <v>0</v>
      </c>
      <c r="I10129">
        <v>0</v>
      </c>
      <c r="J10129">
        <v>0</v>
      </c>
      <c r="K10129">
        <v>0</v>
      </c>
      <c r="L10129">
        <v>0</v>
      </c>
      <c r="M10129">
        <v>0</v>
      </c>
      <c r="N10129">
        <v>10</v>
      </c>
      <c r="O10129">
        <v>9</v>
      </c>
      <c r="P10129">
        <v>1</v>
      </c>
      <c r="Q10129">
        <v>0</v>
      </c>
    </row>
    <row r="10130" spans="1:17" x14ac:dyDescent="0.25">
      <c r="A10130" t="s">
        <v>26399</v>
      </c>
      <c r="B10130" t="s">
        <v>72</v>
      </c>
      <c r="C10130" t="s">
        <v>178</v>
      </c>
      <c r="D10130" t="s">
        <v>526</v>
      </c>
      <c r="E10130" t="s">
        <v>21471</v>
      </c>
      <c r="F10130" t="s">
        <v>525</v>
      </c>
      <c r="G10130">
        <v>18</v>
      </c>
      <c r="H10130">
        <v>0</v>
      </c>
      <c r="I10130">
        <v>0</v>
      </c>
      <c r="J10130">
        <v>0</v>
      </c>
      <c r="K10130">
        <v>0</v>
      </c>
      <c r="L10130">
        <v>0</v>
      </c>
      <c r="M10130">
        <v>0</v>
      </c>
      <c r="N10130">
        <v>0</v>
      </c>
      <c r="O10130">
        <v>0</v>
      </c>
      <c r="P10130">
        <v>0</v>
      </c>
      <c r="Q10130">
        <v>0</v>
      </c>
    </row>
    <row r="10131" spans="1:17" x14ac:dyDescent="0.25">
      <c r="A10131" t="s">
        <v>13142</v>
      </c>
      <c r="B10131" t="s">
        <v>72</v>
      </c>
      <c r="C10131" t="s">
        <v>178</v>
      </c>
      <c r="D10131" t="s">
        <v>527</v>
      </c>
      <c r="E10131" t="s">
        <v>563</v>
      </c>
      <c r="F10131" t="s">
        <v>528</v>
      </c>
      <c r="G10131">
        <v>0</v>
      </c>
      <c r="H10131">
        <v>0</v>
      </c>
      <c r="I10131">
        <v>0</v>
      </c>
      <c r="J10131">
        <v>0</v>
      </c>
      <c r="K10131">
        <v>0</v>
      </c>
      <c r="L10131">
        <v>0</v>
      </c>
      <c r="M10131">
        <v>0</v>
      </c>
      <c r="N10131">
        <v>1</v>
      </c>
      <c r="O10131">
        <v>1</v>
      </c>
      <c r="P10131">
        <v>0</v>
      </c>
      <c r="Q10131">
        <v>0</v>
      </c>
    </row>
    <row r="10132" spans="1:17" x14ac:dyDescent="0.25">
      <c r="A10132" t="s">
        <v>13143</v>
      </c>
      <c r="B10132" t="s">
        <v>72</v>
      </c>
      <c r="C10132" t="s">
        <v>178</v>
      </c>
      <c r="D10132" t="s">
        <v>527</v>
      </c>
      <c r="E10132" t="s">
        <v>563</v>
      </c>
      <c r="F10132" t="s">
        <v>525</v>
      </c>
      <c r="G10132">
        <v>1</v>
      </c>
      <c r="H10132">
        <v>0</v>
      </c>
      <c r="I10132">
        <v>0</v>
      </c>
      <c r="J10132">
        <v>0</v>
      </c>
      <c r="K10132">
        <v>0</v>
      </c>
      <c r="L10132">
        <v>0</v>
      </c>
      <c r="M10132">
        <v>0</v>
      </c>
      <c r="N10132">
        <v>0</v>
      </c>
      <c r="O10132">
        <v>0</v>
      </c>
      <c r="P10132">
        <v>0</v>
      </c>
      <c r="Q10132">
        <v>0</v>
      </c>
    </row>
    <row r="10133" spans="1:17" x14ac:dyDescent="0.25">
      <c r="A10133" t="s">
        <v>26400</v>
      </c>
      <c r="B10133" t="s">
        <v>72</v>
      </c>
      <c r="C10133" t="s">
        <v>178</v>
      </c>
      <c r="D10133" t="s">
        <v>527</v>
      </c>
      <c r="E10133" t="s">
        <v>21471</v>
      </c>
      <c r="F10133" t="s">
        <v>528</v>
      </c>
      <c r="G10133">
        <v>0</v>
      </c>
      <c r="H10133">
        <v>0</v>
      </c>
      <c r="I10133">
        <v>0</v>
      </c>
      <c r="J10133">
        <v>0</v>
      </c>
      <c r="K10133">
        <v>0</v>
      </c>
      <c r="L10133">
        <v>0</v>
      </c>
      <c r="M10133">
        <v>0</v>
      </c>
      <c r="N10133">
        <v>1</v>
      </c>
      <c r="O10133">
        <v>1</v>
      </c>
      <c r="P10133">
        <v>0</v>
      </c>
      <c r="Q10133">
        <v>0</v>
      </c>
    </row>
    <row r="10134" spans="1:17" x14ac:dyDescent="0.25">
      <c r="A10134" t="s">
        <v>26401</v>
      </c>
      <c r="B10134" t="s">
        <v>72</v>
      </c>
      <c r="C10134" t="s">
        <v>178</v>
      </c>
      <c r="D10134" t="s">
        <v>527</v>
      </c>
      <c r="E10134" t="s">
        <v>21471</v>
      </c>
      <c r="F10134" t="s">
        <v>525</v>
      </c>
      <c r="G10134">
        <v>1</v>
      </c>
      <c r="H10134">
        <v>0</v>
      </c>
      <c r="I10134">
        <v>0</v>
      </c>
      <c r="J10134">
        <v>0</v>
      </c>
      <c r="K10134">
        <v>0</v>
      </c>
      <c r="L10134">
        <v>0</v>
      </c>
      <c r="M10134">
        <v>0</v>
      </c>
      <c r="N10134">
        <v>0</v>
      </c>
      <c r="O10134">
        <v>0</v>
      </c>
      <c r="P10134">
        <v>0</v>
      </c>
      <c r="Q10134">
        <v>0</v>
      </c>
    </row>
    <row r="10135" spans="1:17" x14ac:dyDescent="0.25">
      <c r="A10135" t="s">
        <v>13144</v>
      </c>
      <c r="B10135" t="s">
        <v>72</v>
      </c>
      <c r="C10135" t="s">
        <v>178</v>
      </c>
      <c r="D10135" t="s">
        <v>12971</v>
      </c>
      <c r="E10135" t="s">
        <v>563</v>
      </c>
      <c r="F10135" t="s">
        <v>525</v>
      </c>
      <c r="G10135">
        <v>1</v>
      </c>
      <c r="H10135">
        <v>0</v>
      </c>
      <c r="I10135">
        <v>0</v>
      </c>
      <c r="J10135">
        <v>0</v>
      </c>
      <c r="K10135">
        <v>0</v>
      </c>
      <c r="L10135">
        <v>0</v>
      </c>
      <c r="M10135">
        <v>0</v>
      </c>
      <c r="N10135">
        <v>0</v>
      </c>
      <c r="O10135">
        <v>0</v>
      </c>
      <c r="P10135">
        <v>0</v>
      </c>
      <c r="Q10135">
        <v>0</v>
      </c>
    </row>
    <row r="10136" spans="1:17" x14ac:dyDescent="0.25">
      <c r="A10136" t="s">
        <v>26402</v>
      </c>
      <c r="B10136" t="s">
        <v>72</v>
      </c>
      <c r="C10136" t="s">
        <v>178</v>
      </c>
      <c r="D10136" t="s">
        <v>12971</v>
      </c>
      <c r="E10136" t="s">
        <v>21471</v>
      </c>
      <c r="F10136" t="s">
        <v>525</v>
      </c>
      <c r="G10136">
        <v>1</v>
      </c>
      <c r="H10136">
        <v>0</v>
      </c>
      <c r="I10136">
        <v>0</v>
      </c>
      <c r="J10136">
        <v>0</v>
      </c>
      <c r="K10136">
        <v>0</v>
      </c>
      <c r="L10136">
        <v>0</v>
      </c>
      <c r="M10136">
        <v>0</v>
      </c>
      <c r="N10136">
        <v>0</v>
      </c>
      <c r="O10136">
        <v>0</v>
      </c>
      <c r="P10136">
        <v>0</v>
      </c>
      <c r="Q10136">
        <v>0</v>
      </c>
    </row>
    <row r="10137" spans="1:17" x14ac:dyDescent="0.25">
      <c r="A10137" t="s">
        <v>13145</v>
      </c>
      <c r="B10137" t="s">
        <v>72</v>
      </c>
      <c r="C10137" t="s">
        <v>179</v>
      </c>
      <c r="D10137" t="s">
        <v>529</v>
      </c>
      <c r="E10137" t="s">
        <v>563</v>
      </c>
      <c r="F10137" t="s">
        <v>525</v>
      </c>
      <c r="G10137">
        <v>2</v>
      </c>
      <c r="H10137">
        <v>0</v>
      </c>
      <c r="I10137">
        <v>0</v>
      </c>
      <c r="J10137">
        <v>0</v>
      </c>
      <c r="K10137">
        <v>0</v>
      </c>
      <c r="L10137">
        <v>0</v>
      </c>
      <c r="M10137">
        <v>0</v>
      </c>
      <c r="N10137">
        <v>0</v>
      </c>
      <c r="O10137">
        <v>0</v>
      </c>
      <c r="P10137">
        <v>0</v>
      </c>
      <c r="Q10137">
        <v>0</v>
      </c>
    </row>
    <row r="10138" spans="1:17" x14ac:dyDescent="0.25">
      <c r="A10138" t="s">
        <v>26403</v>
      </c>
      <c r="B10138" t="s">
        <v>72</v>
      </c>
      <c r="C10138" t="s">
        <v>179</v>
      </c>
      <c r="D10138" t="s">
        <v>529</v>
      </c>
      <c r="E10138" t="s">
        <v>21471</v>
      </c>
      <c r="F10138" t="s">
        <v>525</v>
      </c>
      <c r="G10138">
        <v>1</v>
      </c>
      <c r="H10138">
        <v>0</v>
      </c>
      <c r="I10138">
        <v>0</v>
      </c>
      <c r="J10138">
        <v>0</v>
      </c>
      <c r="K10138">
        <v>0</v>
      </c>
      <c r="L10138">
        <v>0</v>
      </c>
      <c r="M10138">
        <v>0</v>
      </c>
      <c r="N10138">
        <v>0</v>
      </c>
      <c r="O10138">
        <v>0</v>
      </c>
      <c r="P10138">
        <v>0</v>
      </c>
      <c r="Q10138">
        <v>0</v>
      </c>
    </row>
    <row r="10139" spans="1:17" x14ac:dyDescent="0.25">
      <c r="A10139" t="s">
        <v>13146</v>
      </c>
      <c r="B10139" t="s">
        <v>72</v>
      </c>
      <c r="C10139" t="s">
        <v>179</v>
      </c>
      <c r="D10139" t="s">
        <v>526</v>
      </c>
      <c r="E10139" t="s">
        <v>563</v>
      </c>
      <c r="F10139" t="s">
        <v>396</v>
      </c>
      <c r="G10139">
        <v>0</v>
      </c>
      <c r="H10139">
        <v>14</v>
      </c>
      <c r="I10139">
        <v>0</v>
      </c>
      <c r="J10139">
        <v>13</v>
      </c>
      <c r="K10139">
        <v>1</v>
      </c>
      <c r="L10139">
        <v>0</v>
      </c>
      <c r="M10139">
        <v>0</v>
      </c>
      <c r="N10139">
        <v>0</v>
      </c>
      <c r="O10139">
        <v>0</v>
      </c>
      <c r="P10139">
        <v>0</v>
      </c>
      <c r="Q10139">
        <v>0</v>
      </c>
    </row>
    <row r="10140" spans="1:17" x14ac:dyDescent="0.25">
      <c r="A10140" t="s">
        <v>13147</v>
      </c>
      <c r="B10140" t="s">
        <v>72</v>
      </c>
      <c r="C10140" t="s">
        <v>179</v>
      </c>
      <c r="D10140" t="s">
        <v>526</v>
      </c>
      <c r="E10140" t="s">
        <v>563</v>
      </c>
      <c r="F10140" t="s">
        <v>4236</v>
      </c>
      <c r="G10140">
        <v>0</v>
      </c>
      <c r="H10140">
        <v>14</v>
      </c>
      <c r="I10140">
        <v>0</v>
      </c>
      <c r="J10140">
        <v>13</v>
      </c>
      <c r="K10140">
        <v>1</v>
      </c>
      <c r="L10140">
        <v>0</v>
      </c>
      <c r="M10140">
        <v>0</v>
      </c>
      <c r="N10140">
        <v>0</v>
      </c>
      <c r="O10140">
        <v>0</v>
      </c>
      <c r="P10140">
        <v>0</v>
      </c>
      <c r="Q10140">
        <v>0</v>
      </c>
    </row>
    <row r="10141" spans="1:17" x14ac:dyDescent="0.25">
      <c r="A10141" t="s">
        <v>13148</v>
      </c>
      <c r="B10141" t="s">
        <v>72</v>
      </c>
      <c r="C10141" t="s">
        <v>179</v>
      </c>
      <c r="D10141" t="s">
        <v>526</v>
      </c>
      <c r="E10141" t="s">
        <v>563</v>
      </c>
      <c r="F10141" t="s">
        <v>4238</v>
      </c>
      <c r="G10141">
        <v>0</v>
      </c>
      <c r="H10141">
        <v>0</v>
      </c>
      <c r="I10141">
        <v>0</v>
      </c>
      <c r="J10141">
        <v>0</v>
      </c>
      <c r="K10141">
        <v>0</v>
      </c>
      <c r="L10141">
        <v>0</v>
      </c>
      <c r="M10141">
        <v>14</v>
      </c>
      <c r="N10141">
        <v>0</v>
      </c>
      <c r="O10141">
        <v>0</v>
      </c>
      <c r="P10141">
        <v>0</v>
      </c>
      <c r="Q10141">
        <v>0</v>
      </c>
    </row>
    <row r="10142" spans="1:17" x14ac:dyDescent="0.25">
      <c r="A10142" t="s">
        <v>13149</v>
      </c>
      <c r="B10142" t="s">
        <v>72</v>
      </c>
      <c r="C10142" t="s">
        <v>179</v>
      </c>
      <c r="D10142" t="s">
        <v>526</v>
      </c>
      <c r="E10142" t="s">
        <v>563</v>
      </c>
      <c r="F10142" t="s">
        <v>397</v>
      </c>
      <c r="G10142">
        <v>0</v>
      </c>
      <c r="H10142">
        <v>14</v>
      </c>
      <c r="I10142">
        <v>0</v>
      </c>
      <c r="J10142">
        <v>13</v>
      </c>
      <c r="K10142">
        <v>1</v>
      </c>
      <c r="L10142">
        <v>0</v>
      </c>
      <c r="M10142">
        <v>0</v>
      </c>
      <c r="N10142">
        <v>0</v>
      </c>
      <c r="O10142">
        <v>0</v>
      </c>
      <c r="P10142">
        <v>0</v>
      </c>
      <c r="Q10142">
        <v>0</v>
      </c>
    </row>
    <row r="10143" spans="1:17" x14ac:dyDescent="0.25">
      <c r="A10143" t="s">
        <v>13150</v>
      </c>
      <c r="B10143" t="s">
        <v>72</v>
      </c>
      <c r="C10143" t="s">
        <v>179</v>
      </c>
      <c r="D10143" t="s">
        <v>526</v>
      </c>
      <c r="E10143" t="s">
        <v>563</v>
      </c>
      <c r="F10143" t="s">
        <v>398</v>
      </c>
      <c r="G10143">
        <v>0</v>
      </c>
      <c r="H10143">
        <v>14</v>
      </c>
      <c r="I10143">
        <v>0</v>
      </c>
      <c r="J10143">
        <v>13</v>
      </c>
      <c r="K10143">
        <v>1</v>
      </c>
      <c r="L10143">
        <v>0</v>
      </c>
      <c r="M10143">
        <v>0</v>
      </c>
      <c r="N10143">
        <v>0</v>
      </c>
      <c r="O10143">
        <v>0</v>
      </c>
      <c r="P10143">
        <v>0</v>
      </c>
      <c r="Q10143">
        <v>0</v>
      </c>
    </row>
    <row r="10144" spans="1:17" x14ac:dyDescent="0.25">
      <c r="A10144" t="s">
        <v>13151</v>
      </c>
      <c r="B10144" t="s">
        <v>72</v>
      </c>
      <c r="C10144" t="s">
        <v>179</v>
      </c>
      <c r="D10144" t="s">
        <v>526</v>
      </c>
      <c r="E10144" t="s">
        <v>563</v>
      </c>
      <c r="F10144" t="s">
        <v>4242</v>
      </c>
      <c r="G10144">
        <v>0</v>
      </c>
      <c r="H10144">
        <v>0</v>
      </c>
      <c r="I10144">
        <v>0</v>
      </c>
      <c r="J10144">
        <v>0</v>
      </c>
      <c r="K10144">
        <v>0</v>
      </c>
      <c r="L10144">
        <v>0</v>
      </c>
      <c r="M10144">
        <v>14</v>
      </c>
      <c r="N10144">
        <v>0</v>
      </c>
      <c r="O10144">
        <v>0</v>
      </c>
      <c r="P10144">
        <v>0</v>
      </c>
      <c r="Q10144">
        <v>0</v>
      </c>
    </row>
    <row r="10145" spans="1:17" x14ac:dyDescent="0.25">
      <c r="A10145" t="s">
        <v>13152</v>
      </c>
      <c r="B10145" t="s">
        <v>72</v>
      </c>
      <c r="C10145" t="s">
        <v>179</v>
      </c>
      <c r="D10145" t="s">
        <v>526</v>
      </c>
      <c r="E10145" t="s">
        <v>563</v>
      </c>
      <c r="F10145" t="s">
        <v>399</v>
      </c>
      <c r="G10145">
        <v>0</v>
      </c>
      <c r="H10145">
        <v>14</v>
      </c>
      <c r="I10145">
        <v>0</v>
      </c>
      <c r="J10145">
        <v>13</v>
      </c>
      <c r="K10145">
        <v>1</v>
      </c>
      <c r="L10145">
        <v>0</v>
      </c>
      <c r="M10145">
        <v>0</v>
      </c>
      <c r="N10145">
        <v>0</v>
      </c>
      <c r="O10145">
        <v>0</v>
      </c>
      <c r="P10145">
        <v>0</v>
      </c>
      <c r="Q10145">
        <v>0</v>
      </c>
    </row>
    <row r="10146" spans="1:17" x14ac:dyDescent="0.25">
      <c r="A10146" t="s">
        <v>13153</v>
      </c>
      <c r="B10146" t="s">
        <v>72</v>
      </c>
      <c r="C10146" t="s">
        <v>179</v>
      </c>
      <c r="D10146" t="s">
        <v>526</v>
      </c>
      <c r="E10146" t="s">
        <v>563</v>
      </c>
      <c r="F10146" t="s">
        <v>4245</v>
      </c>
      <c r="G10146">
        <v>0</v>
      </c>
      <c r="H10146">
        <v>0</v>
      </c>
      <c r="I10146">
        <v>0</v>
      </c>
      <c r="J10146">
        <v>0</v>
      </c>
      <c r="K10146">
        <v>0</v>
      </c>
      <c r="L10146">
        <v>0</v>
      </c>
      <c r="M10146">
        <v>14</v>
      </c>
      <c r="N10146">
        <v>0</v>
      </c>
      <c r="O10146">
        <v>0</v>
      </c>
      <c r="P10146">
        <v>0</v>
      </c>
      <c r="Q10146">
        <v>0</v>
      </c>
    </row>
    <row r="10147" spans="1:17" x14ac:dyDescent="0.25">
      <c r="A10147" t="s">
        <v>13154</v>
      </c>
      <c r="B10147" t="s">
        <v>72</v>
      </c>
      <c r="C10147" t="s">
        <v>179</v>
      </c>
      <c r="D10147" t="s">
        <v>526</v>
      </c>
      <c r="E10147" t="s">
        <v>563</v>
      </c>
      <c r="F10147" t="s">
        <v>394</v>
      </c>
      <c r="G10147">
        <v>0</v>
      </c>
      <c r="H10147">
        <v>0</v>
      </c>
      <c r="I10147">
        <v>0</v>
      </c>
      <c r="J10147">
        <v>0</v>
      </c>
      <c r="K10147">
        <v>0</v>
      </c>
      <c r="L10147">
        <v>0</v>
      </c>
      <c r="M10147">
        <v>0</v>
      </c>
      <c r="N10147">
        <v>10</v>
      </c>
      <c r="O10147">
        <v>10</v>
      </c>
      <c r="P10147">
        <v>0</v>
      </c>
      <c r="Q10147">
        <v>0</v>
      </c>
    </row>
    <row r="10148" spans="1:17" x14ac:dyDescent="0.25">
      <c r="A10148" t="s">
        <v>13155</v>
      </c>
      <c r="B10148" t="s">
        <v>72</v>
      </c>
      <c r="C10148" t="s">
        <v>179</v>
      </c>
      <c r="D10148" t="s">
        <v>526</v>
      </c>
      <c r="E10148" t="s">
        <v>563</v>
      </c>
      <c r="F10148" t="s">
        <v>395</v>
      </c>
      <c r="G10148">
        <v>0</v>
      </c>
      <c r="H10148">
        <v>0</v>
      </c>
      <c r="I10148">
        <v>0</v>
      </c>
      <c r="J10148">
        <v>0</v>
      </c>
      <c r="K10148">
        <v>0</v>
      </c>
      <c r="L10148">
        <v>0</v>
      </c>
      <c r="M10148">
        <v>0</v>
      </c>
      <c r="N10148">
        <v>7</v>
      </c>
      <c r="O10148">
        <v>7</v>
      </c>
      <c r="P10148">
        <v>0</v>
      </c>
      <c r="Q10148">
        <v>0</v>
      </c>
    </row>
    <row r="10149" spans="1:17" x14ac:dyDescent="0.25">
      <c r="A10149" t="s">
        <v>13495</v>
      </c>
      <c r="B10149" t="s">
        <v>72</v>
      </c>
      <c r="C10149" t="s">
        <v>179</v>
      </c>
      <c r="D10149" t="s">
        <v>526</v>
      </c>
      <c r="E10149" t="s">
        <v>563</v>
      </c>
      <c r="F10149" t="s">
        <v>525</v>
      </c>
      <c r="G10149">
        <v>14</v>
      </c>
      <c r="H10149">
        <v>0</v>
      </c>
      <c r="I10149">
        <v>0</v>
      </c>
      <c r="J10149">
        <v>0</v>
      </c>
      <c r="K10149">
        <v>0</v>
      </c>
      <c r="L10149">
        <v>0</v>
      </c>
      <c r="M10149">
        <v>0</v>
      </c>
      <c r="N10149">
        <v>0</v>
      </c>
      <c r="O10149">
        <v>0</v>
      </c>
      <c r="P10149">
        <v>0</v>
      </c>
      <c r="Q10149">
        <v>0</v>
      </c>
    </row>
    <row r="10150" spans="1:17" x14ac:dyDescent="0.25">
      <c r="A10150" t="s">
        <v>26404</v>
      </c>
      <c r="B10150" t="s">
        <v>72</v>
      </c>
      <c r="C10150" t="s">
        <v>179</v>
      </c>
      <c r="D10150" t="s">
        <v>526</v>
      </c>
      <c r="E10150" t="s">
        <v>21471</v>
      </c>
      <c r="F10150" t="s">
        <v>396</v>
      </c>
      <c r="G10150">
        <v>0</v>
      </c>
      <c r="H10150">
        <v>20</v>
      </c>
      <c r="I10150">
        <v>1</v>
      </c>
      <c r="J10150">
        <v>16</v>
      </c>
      <c r="K10150">
        <v>2</v>
      </c>
      <c r="L10150">
        <v>1</v>
      </c>
      <c r="M10150">
        <v>0</v>
      </c>
      <c r="N10150">
        <v>0</v>
      </c>
      <c r="O10150">
        <v>0</v>
      </c>
      <c r="P10150">
        <v>0</v>
      </c>
      <c r="Q10150">
        <v>0</v>
      </c>
    </row>
    <row r="10151" spans="1:17" x14ac:dyDescent="0.25">
      <c r="A10151" t="s">
        <v>26405</v>
      </c>
      <c r="B10151" t="s">
        <v>72</v>
      </c>
      <c r="C10151" t="s">
        <v>179</v>
      </c>
      <c r="D10151" t="s">
        <v>526</v>
      </c>
      <c r="E10151" t="s">
        <v>21471</v>
      </c>
      <c r="F10151" t="s">
        <v>4236</v>
      </c>
      <c r="G10151">
        <v>0</v>
      </c>
      <c r="H10151">
        <v>20</v>
      </c>
      <c r="I10151">
        <v>1</v>
      </c>
      <c r="J10151">
        <v>16</v>
      </c>
      <c r="K10151">
        <v>2</v>
      </c>
      <c r="L10151">
        <v>1</v>
      </c>
      <c r="M10151">
        <v>0</v>
      </c>
      <c r="N10151">
        <v>0</v>
      </c>
      <c r="O10151">
        <v>0</v>
      </c>
      <c r="P10151">
        <v>0</v>
      </c>
      <c r="Q10151">
        <v>0</v>
      </c>
    </row>
    <row r="10152" spans="1:17" x14ac:dyDescent="0.25">
      <c r="A10152" t="s">
        <v>26406</v>
      </c>
      <c r="B10152" t="s">
        <v>72</v>
      </c>
      <c r="C10152" t="s">
        <v>179</v>
      </c>
      <c r="D10152" t="s">
        <v>526</v>
      </c>
      <c r="E10152" t="s">
        <v>21471</v>
      </c>
      <c r="F10152" t="s">
        <v>4238</v>
      </c>
      <c r="G10152">
        <v>0</v>
      </c>
      <c r="H10152">
        <v>0</v>
      </c>
      <c r="I10152">
        <v>0</v>
      </c>
      <c r="J10152">
        <v>0</v>
      </c>
      <c r="K10152">
        <v>0</v>
      </c>
      <c r="L10152">
        <v>0</v>
      </c>
      <c r="M10152">
        <v>20</v>
      </c>
      <c r="N10152">
        <v>0</v>
      </c>
      <c r="O10152">
        <v>0</v>
      </c>
      <c r="P10152">
        <v>0</v>
      </c>
      <c r="Q10152">
        <v>0</v>
      </c>
    </row>
    <row r="10153" spans="1:17" x14ac:dyDescent="0.25">
      <c r="A10153" t="s">
        <v>26407</v>
      </c>
      <c r="B10153" t="s">
        <v>72</v>
      </c>
      <c r="C10153" t="s">
        <v>179</v>
      </c>
      <c r="D10153" t="s">
        <v>526</v>
      </c>
      <c r="E10153" t="s">
        <v>21471</v>
      </c>
      <c r="F10153" t="s">
        <v>397</v>
      </c>
      <c r="G10153">
        <v>0</v>
      </c>
      <c r="H10153">
        <v>20</v>
      </c>
      <c r="I10153">
        <v>1</v>
      </c>
      <c r="J10153">
        <v>16</v>
      </c>
      <c r="K10153">
        <v>2</v>
      </c>
      <c r="L10153">
        <v>1</v>
      </c>
      <c r="M10153">
        <v>0</v>
      </c>
      <c r="N10153">
        <v>0</v>
      </c>
      <c r="O10153">
        <v>0</v>
      </c>
      <c r="P10153">
        <v>0</v>
      </c>
      <c r="Q10153">
        <v>0</v>
      </c>
    </row>
    <row r="10154" spans="1:17" x14ac:dyDescent="0.25">
      <c r="A10154" t="s">
        <v>26408</v>
      </c>
      <c r="B10154" t="s">
        <v>72</v>
      </c>
      <c r="C10154" t="s">
        <v>179</v>
      </c>
      <c r="D10154" t="s">
        <v>526</v>
      </c>
      <c r="E10154" t="s">
        <v>21471</v>
      </c>
      <c r="F10154" t="s">
        <v>398</v>
      </c>
      <c r="G10154">
        <v>0</v>
      </c>
      <c r="H10154">
        <v>20</v>
      </c>
      <c r="I10154">
        <v>1</v>
      </c>
      <c r="J10154">
        <v>16</v>
      </c>
      <c r="K10154">
        <v>2</v>
      </c>
      <c r="L10154">
        <v>1</v>
      </c>
      <c r="M10154">
        <v>0</v>
      </c>
      <c r="N10154">
        <v>0</v>
      </c>
      <c r="O10154">
        <v>0</v>
      </c>
      <c r="P10154">
        <v>0</v>
      </c>
      <c r="Q10154">
        <v>0</v>
      </c>
    </row>
    <row r="10155" spans="1:17" x14ac:dyDescent="0.25">
      <c r="A10155" t="s">
        <v>18672</v>
      </c>
      <c r="B10155" t="s">
        <v>75</v>
      </c>
      <c r="C10155" t="s">
        <v>105</v>
      </c>
      <c r="D10155" t="s">
        <v>526</v>
      </c>
      <c r="E10155" t="s">
        <v>563</v>
      </c>
      <c r="F10155" t="s">
        <v>397</v>
      </c>
      <c r="G10155">
        <v>0</v>
      </c>
      <c r="H10155">
        <v>2</v>
      </c>
      <c r="I10155">
        <v>0</v>
      </c>
      <c r="J10155">
        <v>2</v>
      </c>
      <c r="K10155">
        <v>0</v>
      </c>
      <c r="L10155">
        <v>0</v>
      </c>
      <c r="M10155">
        <v>0</v>
      </c>
      <c r="N10155">
        <v>0</v>
      </c>
      <c r="O10155">
        <v>0</v>
      </c>
      <c r="P10155">
        <v>0</v>
      </c>
      <c r="Q10155">
        <v>0</v>
      </c>
    </row>
    <row r="10156" spans="1:17" x14ac:dyDescent="0.25">
      <c r="A10156" t="s">
        <v>18673</v>
      </c>
      <c r="B10156" t="s">
        <v>75</v>
      </c>
      <c r="C10156" t="s">
        <v>105</v>
      </c>
      <c r="D10156" t="s">
        <v>526</v>
      </c>
      <c r="E10156" t="s">
        <v>563</v>
      </c>
      <c r="F10156" t="s">
        <v>398</v>
      </c>
      <c r="G10156">
        <v>0</v>
      </c>
      <c r="H10156">
        <v>2</v>
      </c>
      <c r="I10156">
        <v>0</v>
      </c>
      <c r="J10156">
        <v>2</v>
      </c>
      <c r="K10156">
        <v>0</v>
      </c>
      <c r="L10156">
        <v>0</v>
      </c>
      <c r="M10156">
        <v>0</v>
      </c>
      <c r="N10156">
        <v>0</v>
      </c>
      <c r="O10156">
        <v>0</v>
      </c>
      <c r="P10156">
        <v>0</v>
      </c>
      <c r="Q10156">
        <v>0</v>
      </c>
    </row>
    <row r="10157" spans="1:17" x14ac:dyDescent="0.25">
      <c r="A10157" t="s">
        <v>18674</v>
      </c>
      <c r="B10157" t="s">
        <v>75</v>
      </c>
      <c r="C10157" t="s">
        <v>105</v>
      </c>
      <c r="D10157" t="s">
        <v>526</v>
      </c>
      <c r="E10157" t="s">
        <v>563</v>
      </c>
      <c r="F10157" t="s">
        <v>4242</v>
      </c>
      <c r="G10157">
        <v>0</v>
      </c>
      <c r="H10157">
        <v>0</v>
      </c>
      <c r="I10157">
        <v>0</v>
      </c>
      <c r="J10157">
        <v>0</v>
      </c>
      <c r="K10157">
        <v>0</v>
      </c>
      <c r="L10157">
        <v>0</v>
      </c>
      <c r="M10157">
        <v>2</v>
      </c>
      <c r="N10157">
        <v>0</v>
      </c>
      <c r="O10157">
        <v>0</v>
      </c>
      <c r="P10157">
        <v>0</v>
      </c>
      <c r="Q10157">
        <v>0</v>
      </c>
    </row>
    <row r="10158" spans="1:17" x14ac:dyDescent="0.25">
      <c r="A10158" t="s">
        <v>18675</v>
      </c>
      <c r="B10158" t="s">
        <v>75</v>
      </c>
      <c r="C10158" t="s">
        <v>105</v>
      </c>
      <c r="D10158" t="s">
        <v>526</v>
      </c>
      <c r="E10158" t="s">
        <v>563</v>
      </c>
      <c r="F10158" t="s">
        <v>399</v>
      </c>
      <c r="G10158">
        <v>0</v>
      </c>
      <c r="H10158">
        <v>2</v>
      </c>
      <c r="I10158">
        <v>0</v>
      </c>
      <c r="J10158">
        <v>2</v>
      </c>
      <c r="K10158">
        <v>0</v>
      </c>
      <c r="L10158">
        <v>0</v>
      </c>
      <c r="M10158">
        <v>0</v>
      </c>
      <c r="N10158">
        <v>0</v>
      </c>
      <c r="O10158">
        <v>0</v>
      </c>
      <c r="P10158">
        <v>0</v>
      </c>
      <c r="Q10158">
        <v>0</v>
      </c>
    </row>
    <row r="10159" spans="1:17" x14ac:dyDescent="0.25">
      <c r="A10159" t="s">
        <v>18676</v>
      </c>
      <c r="B10159" t="s">
        <v>75</v>
      </c>
      <c r="C10159" t="s">
        <v>105</v>
      </c>
      <c r="D10159" t="s">
        <v>526</v>
      </c>
      <c r="E10159" t="s">
        <v>563</v>
      </c>
      <c r="F10159" t="s">
        <v>4245</v>
      </c>
      <c r="G10159">
        <v>0</v>
      </c>
      <c r="H10159">
        <v>0</v>
      </c>
      <c r="I10159">
        <v>0</v>
      </c>
      <c r="J10159">
        <v>0</v>
      </c>
      <c r="K10159">
        <v>0</v>
      </c>
      <c r="L10159">
        <v>0</v>
      </c>
      <c r="M10159">
        <v>2</v>
      </c>
      <c r="N10159">
        <v>0</v>
      </c>
      <c r="O10159">
        <v>0</v>
      </c>
      <c r="P10159">
        <v>0</v>
      </c>
      <c r="Q10159">
        <v>0</v>
      </c>
    </row>
    <row r="10160" spans="1:17" x14ac:dyDescent="0.25">
      <c r="A10160" t="s">
        <v>18677</v>
      </c>
      <c r="B10160" t="s">
        <v>75</v>
      </c>
      <c r="C10160" t="s">
        <v>105</v>
      </c>
      <c r="D10160" t="s">
        <v>526</v>
      </c>
      <c r="E10160" t="s">
        <v>563</v>
      </c>
      <c r="F10160" t="s">
        <v>394</v>
      </c>
      <c r="G10160">
        <v>0</v>
      </c>
      <c r="H10160">
        <v>0</v>
      </c>
      <c r="I10160">
        <v>0</v>
      </c>
      <c r="J10160">
        <v>0</v>
      </c>
      <c r="K10160">
        <v>0</v>
      </c>
      <c r="L10160">
        <v>0</v>
      </c>
      <c r="M10160">
        <v>0</v>
      </c>
      <c r="N10160">
        <v>2</v>
      </c>
      <c r="O10160">
        <v>2</v>
      </c>
      <c r="P10160">
        <v>0</v>
      </c>
      <c r="Q10160">
        <v>0</v>
      </c>
    </row>
    <row r="10161" spans="1:17" x14ac:dyDescent="0.25">
      <c r="A10161" t="s">
        <v>18678</v>
      </c>
      <c r="B10161" t="s">
        <v>75</v>
      </c>
      <c r="C10161" t="s">
        <v>105</v>
      </c>
      <c r="D10161" t="s">
        <v>526</v>
      </c>
      <c r="E10161" t="s">
        <v>563</v>
      </c>
      <c r="F10161" t="s">
        <v>395</v>
      </c>
      <c r="G10161">
        <v>0</v>
      </c>
      <c r="H10161">
        <v>0</v>
      </c>
      <c r="I10161">
        <v>0</v>
      </c>
      <c r="J10161">
        <v>0</v>
      </c>
      <c r="K10161">
        <v>0</v>
      </c>
      <c r="L10161">
        <v>0</v>
      </c>
      <c r="M10161">
        <v>0</v>
      </c>
      <c r="N10161">
        <v>1</v>
      </c>
      <c r="O10161">
        <v>1</v>
      </c>
      <c r="P10161">
        <v>0</v>
      </c>
      <c r="Q10161">
        <v>0</v>
      </c>
    </row>
    <row r="10162" spans="1:17" x14ac:dyDescent="0.25">
      <c r="A10162" t="s">
        <v>18679</v>
      </c>
      <c r="B10162" t="s">
        <v>75</v>
      </c>
      <c r="C10162" t="s">
        <v>105</v>
      </c>
      <c r="D10162" t="s">
        <v>526</v>
      </c>
      <c r="E10162" t="s">
        <v>563</v>
      </c>
      <c r="F10162" t="s">
        <v>525</v>
      </c>
      <c r="G10162">
        <v>2</v>
      </c>
      <c r="H10162">
        <v>0</v>
      </c>
      <c r="I10162">
        <v>0</v>
      </c>
      <c r="J10162">
        <v>0</v>
      </c>
      <c r="K10162">
        <v>0</v>
      </c>
      <c r="L10162">
        <v>0</v>
      </c>
      <c r="M10162">
        <v>0</v>
      </c>
      <c r="N10162">
        <v>0</v>
      </c>
      <c r="O10162">
        <v>0</v>
      </c>
      <c r="P10162">
        <v>0</v>
      </c>
      <c r="Q10162">
        <v>0</v>
      </c>
    </row>
    <row r="10163" spans="1:17" x14ac:dyDescent="0.25">
      <c r="A10163" t="s">
        <v>26409</v>
      </c>
      <c r="B10163" t="s">
        <v>75</v>
      </c>
      <c r="C10163" t="s">
        <v>108</v>
      </c>
      <c r="D10163" t="s">
        <v>526</v>
      </c>
      <c r="E10163" t="s">
        <v>21471</v>
      </c>
      <c r="F10163" t="s">
        <v>396</v>
      </c>
      <c r="G10163">
        <v>0</v>
      </c>
      <c r="H10163">
        <v>2</v>
      </c>
      <c r="I10163">
        <v>1</v>
      </c>
      <c r="J10163">
        <v>1</v>
      </c>
      <c r="K10163">
        <v>0</v>
      </c>
      <c r="L10163">
        <v>0</v>
      </c>
      <c r="M10163">
        <v>0</v>
      </c>
      <c r="N10163">
        <v>0</v>
      </c>
      <c r="O10163">
        <v>0</v>
      </c>
      <c r="P10163">
        <v>0</v>
      </c>
      <c r="Q10163">
        <v>0</v>
      </c>
    </row>
    <row r="10164" spans="1:17" x14ac:dyDescent="0.25">
      <c r="A10164" t="s">
        <v>26410</v>
      </c>
      <c r="B10164" t="s">
        <v>75</v>
      </c>
      <c r="C10164" t="s">
        <v>108</v>
      </c>
      <c r="D10164" t="s">
        <v>526</v>
      </c>
      <c r="E10164" t="s">
        <v>21471</v>
      </c>
      <c r="F10164" t="s">
        <v>4236</v>
      </c>
      <c r="G10164">
        <v>0</v>
      </c>
      <c r="H10164">
        <v>2</v>
      </c>
      <c r="I10164">
        <v>1</v>
      </c>
      <c r="J10164">
        <v>1</v>
      </c>
      <c r="K10164">
        <v>0</v>
      </c>
      <c r="L10164">
        <v>0</v>
      </c>
      <c r="M10164">
        <v>0</v>
      </c>
      <c r="N10164">
        <v>0</v>
      </c>
      <c r="O10164">
        <v>0</v>
      </c>
      <c r="P10164">
        <v>0</v>
      </c>
      <c r="Q10164">
        <v>0</v>
      </c>
    </row>
    <row r="10165" spans="1:17" x14ac:dyDescent="0.25">
      <c r="A10165" t="s">
        <v>26411</v>
      </c>
      <c r="B10165" t="s">
        <v>75</v>
      </c>
      <c r="C10165" t="s">
        <v>108</v>
      </c>
      <c r="D10165" t="s">
        <v>526</v>
      </c>
      <c r="E10165" t="s">
        <v>21471</v>
      </c>
      <c r="F10165" t="s">
        <v>4238</v>
      </c>
      <c r="G10165">
        <v>0</v>
      </c>
      <c r="H10165">
        <v>0</v>
      </c>
      <c r="I10165">
        <v>0</v>
      </c>
      <c r="J10165">
        <v>0</v>
      </c>
      <c r="K10165">
        <v>0</v>
      </c>
      <c r="L10165">
        <v>0</v>
      </c>
      <c r="M10165">
        <v>2</v>
      </c>
      <c r="N10165">
        <v>0</v>
      </c>
      <c r="O10165">
        <v>0</v>
      </c>
      <c r="P10165">
        <v>0</v>
      </c>
      <c r="Q10165">
        <v>0</v>
      </c>
    </row>
    <row r="10166" spans="1:17" x14ac:dyDescent="0.25">
      <c r="A10166" t="s">
        <v>26412</v>
      </c>
      <c r="B10166" t="s">
        <v>75</v>
      </c>
      <c r="C10166" t="s">
        <v>108</v>
      </c>
      <c r="D10166" t="s">
        <v>526</v>
      </c>
      <c r="E10166" t="s">
        <v>21471</v>
      </c>
      <c r="F10166" t="s">
        <v>397</v>
      </c>
      <c r="G10166">
        <v>0</v>
      </c>
      <c r="H10166">
        <v>2</v>
      </c>
      <c r="I10166">
        <v>1</v>
      </c>
      <c r="J10166">
        <v>1</v>
      </c>
      <c r="K10166">
        <v>0</v>
      </c>
      <c r="L10166">
        <v>0</v>
      </c>
      <c r="M10166">
        <v>0</v>
      </c>
      <c r="N10166">
        <v>0</v>
      </c>
      <c r="O10166">
        <v>0</v>
      </c>
      <c r="P10166">
        <v>0</v>
      </c>
      <c r="Q10166">
        <v>0</v>
      </c>
    </row>
    <row r="10167" spans="1:17" x14ac:dyDescent="0.25">
      <c r="A10167" t="s">
        <v>26413</v>
      </c>
      <c r="B10167" t="s">
        <v>75</v>
      </c>
      <c r="C10167" t="s">
        <v>108</v>
      </c>
      <c r="D10167" t="s">
        <v>526</v>
      </c>
      <c r="E10167" t="s">
        <v>21471</v>
      </c>
      <c r="F10167" t="s">
        <v>398</v>
      </c>
      <c r="G10167">
        <v>0</v>
      </c>
      <c r="H10167">
        <v>2</v>
      </c>
      <c r="I10167">
        <v>1</v>
      </c>
      <c r="J10167">
        <v>1</v>
      </c>
      <c r="K10167">
        <v>0</v>
      </c>
      <c r="L10167">
        <v>0</v>
      </c>
      <c r="M10167">
        <v>0</v>
      </c>
      <c r="N10167">
        <v>0</v>
      </c>
      <c r="O10167">
        <v>0</v>
      </c>
      <c r="P10167">
        <v>0</v>
      </c>
      <c r="Q10167">
        <v>0</v>
      </c>
    </row>
    <row r="10168" spans="1:17" x14ac:dyDescent="0.25">
      <c r="A10168" t="s">
        <v>26414</v>
      </c>
      <c r="B10168" t="s">
        <v>75</v>
      </c>
      <c r="C10168" t="s">
        <v>108</v>
      </c>
      <c r="D10168" t="s">
        <v>526</v>
      </c>
      <c r="E10168" t="s">
        <v>21471</v>
      </c>
      <c r="F10168" t="s">
        <v>4242</v>
      </c>
      <c r="G10168">
        <v>0</v>
      </c>
      <c r="H10168">
        <v>0</v>
      </c>
      <c r="I10168">
        <v>0</v>
      </c>
      <c r="J10168">
        <v>0</v>
      </c>
      <c r="K10168">
        <v>0</v>
      </c>
      <c r="L10168">
        <v>0</v>
      </c>
      <c r="M10168">
        <v>2</v>
      </c>
      <c r="N10168">
        <v>0</v>
      </c>
      <c r="O10168">
        <v>0</v>
      </c>
      <c r="P10168">
        <v>0</v>
      </c>
      <c r="Q10168">
        <v>0</v>
      </c>
    </row>
    <row r="10169" spans="1:17" x14ac:dyDescent="0.25">
      <c r="A10169" t="s">
        <v>26415</v>
      </c>
      <c r="B10169" t="s">
        <v>75</v>
      </c>
      <c r="C10169" t="s">
        <v>108</v>
      </c>
      <c r="D10169" t="s">
        <v>526</v>
      </c>
      <c r="E10169" t="s">
        <v>21471</v>
      </c>
      <c r="F10169" t="s">
        <v>399</v>
      </c>
      <c r="G10169">
        <v>0</v>
      </c>
      <c r="H10169">
        <v>2</v>
      </c>
      <c r="I10169">
        <v>1</v>
      </c>
      <c r="J10169">
        <v>1</v>
      </c>
      <c r="K10169">
        <v>0</v>
      </c>
      <c r="L10169">
        <v>0</v>
      </c>
      <c r="M10169">
        <v>0</v>
      </c>
      <c r="N10169">
        <v>0</v>
      </c>
      <c r="O10169">
        <v>0</v>
      </c>
      <c r="P10169">
        <v>0</v>
      </c>
      <c r="Q10169">
        <v>0</v>
      </c>
    </row>
    <row r="10170" spans="1:17" x14ac:dyDescent="0.25">
      <c r="A10170" t="s">
        <v>26416</v>
      </c>
      <c r="B10170" t="s">
        <v>75</v>
      </c>
      <c r="C10170" t="s">
        <v>108</v>
      </c>
      <c r="D10170" t="s">
        <v>526</v>
      </c>
      <c r="E10170" t="s">
        <v>21471</v>
      </c>
      <c r="F10170" t="s">
        <v>4245</v>
      </c>
      <c r="G10170">
        <v>0</v>
      </c>
      <c r="H10170">
        <v>0</v>
      </c>
      <c r="I10170">
        <v>0</v>
      </c>
      <c r="J10170">
        <v>0</v>
      </c>
      <c r="K10170">
        <v>0</v>
      </c>
      <c r="L10170">
        <v>0</v>
      </c>
      <c r="M10170">
        <v>2</v>
      </c>
      <c r="N10170">
        <v>0</v>
      </c>
      <c r="O10170">
        <v>0</v>
      </c>
      <c r="P10170">
        <v>0</v>
      </c>
      <c r="Q10170">
        <v>0</v>
      </c>
    </row>
    <row r="10171" spans="1:17" x14ac:dyDescent="0.25">
      <c r="A10171" t="s">
        <v>26417</v>
      </c>
      <c r="B10171" t="s">
        <v>75</v>
      </c>
      <c r="C10171" t="s">
        <v>108</v>
      </c>
      <c r="D10171" t="s">
        <v>526</v>
      </c>
      <c r="E10171" t="s">
        <v>21471</v>
      </c>
      <c r="F10171" t="s">
        <v>394</v>
      </c>
      <c r="G10171">
        <v>0</v>
      </c>
      <c r="H10171">
        <v>0</v>
      </c>
      <c r="I10171">
        <v>0</v>
      </c>
      <c r="J10171">
        <v>0</v>
      </c>
      <c r="K10171">
        <v>0</v>
      </c>
      <c r="L10171">
        <v>0</v>
      </c>
      <c r="M10171">
        <v>0</v>
      </c>
      <c r="N10171">
        <v>2</v>
      </c>
      <c r="O10171">
        <v>2</v>
      </c>
      <c r="P10171">
        <v>0</v>
      </c>
      <c r="Q10171">
        <v>0</v>
      </c>
    </row>
    <row r="10172" spans="1:17" x14ac:dyDescent="0.25">
      <c r="A10172" t="s">
        <v>26418</v>
      </c>
      <c r="B10172" t="s">
        <v>75</v>
      </c>
      <c r="C10172" t="s">
        <v>108</v>
      </c>
      <c r="D10172" t="s">
        <v>526</v>
      </c>
      <c r="E10172" t="s">
        <v>21471</v>
      </c>
      <c r="F10172" t="s">
        <v>395</v>
      </c>
      <c r="G10172">
        <v>0</v>
      </c>
      <c r="H10172">
        <v>0</v>
      </c>
      <c r="I10172">
        <v>0</v>
      </c>
      <c r="J10172">
        <v>0</v>
      </c>
      <c r="K10172">
        <v>0</v>
      </c>
      <c r="L10172">
        <v>0</v>
      </c>
      <c r="M10172">
        <v>0</v>
      </c>
      <c r="N10172">
        <v>2</v>
      </c>
      <c r="O10172">
        <v>2</v>
      </c>
      <c r="P10172">
        <v>0</v>
      </c>
      <c r="Q10172">
        <v>0</v>
      </c>
    </row>
    <row r="10173" spans="1:17" x14ac:dyDescent="0.25">
      <c r="A10173" t="s">
        <v>26419</v>
      </c>
      <c r="B10173" t="s">
        <v>75</v>
      </c>
      <c r="C10173" t="s">
        <v>108</v>
      </c>
      <c r="D10173" t="s">
        <v>526</v>
      </c>
      <c r="E10173" t="s">
        <v>21471</v>
      </c>
      <c r="F10173" t="s">
        <v>525</v>
      </c>
      <c r="G10173">
        <v>2</v>
      </c>
      <c r="H10173">
        <v>0</v>
      </c>
      <c r="I10173">
        <v>0</v>
      </c>
      <c r="J10173">
        <v>0</v>
      </c>
      <c r="K10173">
        <v>0</v>
      </c>
      <c r="L10173">
        <v>0</v>
      </c>
      <c r="M10173">
        <v>0</v>
      </c>
      <c r="N10173">
        <v>0</v>
      </c>
      <c r="O10173">
        <v>0</v>
      </c>
      <c r="P10173">
        <v>0</v>
      </c>
      <c r="Q10173">
        <v>0</v>
      </c>
    </row>
    <row r="10174" spans="1:17" x14ac:dyDescent="0.25">
      <c r="A10174" t="s">
        <v>18680</v>
      </c>
      <c r="B10174" t="s">
        <v>75</v>
      </c>
      <c r="C10174" t="s">
        <v>111</v>
      </c>
      <c r="D10174" t="s">
        <v>526</v>
      </c>
      <c r="E10174" t="s">
        <v>563</v>
      </c>
      <c r="F10174" t="s">
        <v>396</v>
      </c>
      <c r="G10174">
        <v>0</v>
      </c>
      <c r="H10174">
        <v>1</v>
      </c>
      <c r="I10174">
        <v>0</v>
      </c>
      <c r="J10174">
        <v>1</v>
      </c>
      <c r="K10174">
        <v>0</v>
      </c>
      <c r="L10174">
        <v>0</v>
      </c>
      <c r="M10174">
        <v>0</v>
      </c>
      <c r="N10174">
        <v>0</v>
      </c>
      <c r="O10174">
        <v>0</v>
      </c>
      <c r="P10174">
        <v>0</v>
      </c>
      <c r="Q10174">
        <v>0</v>
      </c>
    </row>
    <row r="10175" spans="1:17" x14ac:dyDescent="0.25">
      <c r="A10175" t="s">
        <v>18681</v>
      </c>
      <c r="B10175" t="s">
        <v>75</v>
      </c>
      <c r="C10175" t="s">
        <v>111</v>
      </c>
      <c r="D10175" t="s">
        <v>526</v>
      </c>
      <c r="E10175" t="s">
        <v>563</v>
      </c>
      <c r="F10175" t="s">
        <v>4236</v>
      </c>
      <c r="G10175">
        <v>0</v>
      </c>
      <c r="H10175">
        <v>1</v>
      </c>
      <c r="I10175">
        <v>0</v>
      </c>
      <c r="J10175">
        <v>1</v>
      </c>
      <c r="K10175">
        <v>0</v>
      </c>
      <c r="L10175">
        <v>0</v>
      </c>
      <c r="M10175">
        <v>0</v>
      </c>
      <c r="N10175">
        <v>0</v>
      </c>
      <c r="O10175">
        <v>0</v>
      </c>
      <c r="P10175">
        <v>0</v>
      </c>
      <c r="Q10175">
        <v>0</v>
      </c>
    </row>
    <row r="10176" spans="1:17" x14ac:dyDescent="0.25">
      <c r="A10176" t="s">
        <v>18682</v>
      </c>
      <c r="B10176" t="s">
        <v>75</v>
      </c>
      <c r="C10176" t="s">
        <v>111</v>
      </c>
      <c r="D10176" t="s">
        <v>526</v>
      </c>
      <c r="E10176" t="s">
        <v>563</v>
      </c>
      <c r="F10176" t="s">
        <v>4238</v>
      </c>
      <c r="G10176">
        <v>0</v>
      </c>
      <c r="H10176">
        <v>0</v>
      </c>
      <c r="I10176">
        <v>0</v>
      </c>
      <c r="J10176">
        <v>0</v>
      </c>
      <c r="K10176">
        <v>0</v>
      </c>
      <c r="L10176">
        <v>0</v>
      </c>
      <c r="M10176">
        <v>1</v>
      </c>
      <c r="N10176">
        <v>0</v>
      </c>
      <c r="O10176">
        <v>0</v>
      </c>
      <c r="P10176">
        <v>0</v>
      </c>
      <c r="Q10176">
        <v>0</v>
      </c>
    </row>
    <row r="10177" spans="1:17" x14ac:dyDescent="0.25">
      <c r="A10177" t="s">
        <v>18683</v>
      </c>
      <c r="B10177" t="s">
        <v>75</v>
      </c>
      <c r="C10177" t="s">
        <v>111</v>
      </c>
      <c r="D10177" t="s">
        <v>526</v>
      </c>
      <c r="E10177" t="s">
        <v>563</v>
      </c>
      <c r="F10177" t="s">
        <v>397</v>
      </c>
      <c r="G10177">
        <v>0</v>
      </c>
      <c r="H10177">
        <v>1</v>
      </c>
      <c r="I10177">
        <v>0</v>
      </c>
      <c r="J10177">
        <v>1</v>
      </c>
      <c r="K10177">
        <v>0</v>
      </c>
      <c r="L10177">
        <v>0</v>
      </c>
      <c r="M10177">
        <v>0</v>
      </c>
      <c r="N10177">
        <v>0</v>
      </c>
      <c r="O10177">
        <v>0</v>
      </c>
      <c r="P10177">
        <v>0</v>
      </c>
      <c r="Q10177">
        <v>0</v>
      </c>
    </row>
    <row r="10178" spans="1:17" x14ac:dyDescent="0.25">
      <c r="A10178" t="s">
        <v>18684</v>
      </c>
      <c r="B10178" t="s">
        <v>75</v>
      </c>
      <c r="C10178" t="s">
        <v>111</v>
      </c>
      <c r="D10178" t="s">
        <v>526</v>
      </c>
      <c r="E10178" t="s">
        <v>563</v>
      </c>
      <c r="F10178" t="s">
        <v>398</v>
      </c>
      <c r="G10178">
        <v>0</v>
      </c>
      <c r="H10178">
        <v>1</v>
      </c>
      <c r="I10178">
        <v>0</v>
      </c>
      <c r="J10178">
        <v>1</v>
      </c>
      <c r="K10178">
        <v>0</v>
      </c>
      <c r="L10178">
        <v>0</v>
      </c>
      <c r="M10178">
        <v>0</v>
      </c>
      <c r="N10178">
        <v>0</v>
      </c>
      <c r="O10178">
        <v>0</v>
      </c>
      <c r="P10178">
        <v>0</v>
      </c>
      <c r="Q10178">
        <v>0</v>
      </c>
    </row>
    <row r="10179" spans="1:17" x14ac:dyDescent="0.25">
      <c r="A10179" t="s">
        <v>18685</v>
      </c>
      <c r="B10179" t="s">
        <v>75</v>
      </c>
      <c r="C10179" t="s">
        <v>111</v>
      </c>
      <c r="D10179" t="s">
        <v>526</v>
      </c>
      <c r="E10179" t="s">
        <v>563</v>
      </c>
      <c r="F10179" t="s">
        <v>4242</v>
      </c>
      <c r="G10179">
        <v>0</v>
      </c>
      <c r="H10179">
        <v>0</v>
      </c>
      <c r="I10179">
        <v>0</v>
      </c>
      <c r="J10179">
        <v>0</v>
      </c>
      <c r="K10179">
        <v>0</v>
      </c>
      <c r="L10179">
        <v>0</v>
      </c>
      <c r="M10179">
        <v>1</v>
      </c>
      <c r="N10179">
        <v>0</v>
      </c>
      <c r="O10179">
        <v>0</v>
      </c>
      <c r="P10179">
        <v>0</v>
      </c>
      <c r="Q10179">
        <v>0</v>
      </c>
    </row>
    <row r="10180" spans="1:17" x14ac:dyDescent="0.25">
      <c r="A10180" t="s">
        <v>18686</v>
      </c>
      <c r="B10180" t="s">
        <v>75</v>
      </c>
      <c r="C10180" t="s">
        <v>111</v>
      </c>
      <c r="D10180" t="s">
        <v>526</v>
      </c>
      <c r="E10180" t="s">
        <v>563</v>
      </c>
      <c r="F10180" t="s">
        <v>399</v>
      </c>
      <c r="G10180">
        <v>0</v>
      </c>
      <c r="H10180">
        <v>1</v>
      </c>
      <c r="I10180">
        <v>0</v>
      </c>
      <c r="J10180">
        <v>1</v>
      </c>
      <c r="K10180">
        <v>0</v>
      </c>
      <c r="L10180">
        <v>0</v>
      </c>
      <c r="M10180">
        <v>0</v>
      </c>
      <c r="N10180">
        <v>0</v>
      </c>
      <c r="O10180">
        <v>0</v>
      </c>
      <c r="P10180">
        <v>0</v>
      </c>
      <c r="Q10180">
        <v>0</v>
      </c>
    </row>
    <row r="10181" spans="1:17" x14ac:dyDescent="0.25">
      <c r="A10181" t="s">
        <v>18687</v>
      </c>
      <c r="B10181" t="s">
        <v>75</v>
      </c>
      <c r="C10181" t="s">
        <v>111</v>
      </c>
      <c r="D10181" t="s">
        <v>526</v>
      </c>
      <c r="E10181" t="s">
        <v>563</v>
      </c>
      <c r="F10181" t="s">
        <v>4245</v>
      </c>
      <c r="G10181">
        <v>0</v>
      </c>
      <c r="H10181">
        <v>0</v>
      </c>
      <c r="I10181">
        <v>0</v>
      </c>
      <c r="J10181">
        <v>0</v>
      </c>
      <c r="K10181">
        <v>0</v>
      </c>
      <c r="L10181">
        <v>0</v>
      </c>
      <c r="M10181">
        <v>1</v>
      </c>
      <c r="N10181">
        <v>0</v>
      </c>
      <c r="O10181">
        <v>0</v>
      </c>
      <c r="P10181">
        <v>0</v>
      </c>
      <c r="Q10181">
        <v>0</v>
      </c>
    </row>
    <row r="10182" spans="1:17" x14ac:dyDescent="0.25">
      <c r="A10182" t="s">
        <v>13496</v>
      </c>
      <c r="B10182" t="s">
        <v>75</v>
      </c>
      <c r="C10182" t="s">
        <v>111</v>
      </c>
      <c r="D10182" t="s">
        <v>526</v>
      </c>
      <c r="E10182" t="s">
        <v>563</v>
      </c>
      <c r="F10182" t="s">
        <v>394</v>
      </c>
      <c r="G10182">
        <v>0</v>
      </c>
      <c r="H10182">
        <v>0</v>
      </c>
      <c r="I10182">
        <v>0</v>
      </c>
      <c r="J10182">
        <v>0</v>
      </c>
      <c r="K10182">
        <v>0</v>
      </c>
      <c r="L10182">
        <v>0</v>
      </c>
      <c r="M10182">
        <v>0</v>
      </c>
      <c r="N10182">
        <v>1</v>
      </c>
      <c r="O10182">
        <v>1</v>
      </c>
      <c r="P10182">
        <v>0</v>
      </c>
      <c r="Q10182">
        <v>0</v>
      </c>
    </row>
    <row r="10183" spans="1:17" x14ac:dyDescent="0.25">
      <c r="A10183" t="s">
        <v>26420</v>
      </c>
      <c r="B10183" t="s">
        <v>74</v>
      </c>
      <c r="C10183" t="s">
        <v>131</v>
      </c>
      <c r="D10183" t="s">
        <v>526</v>
      </c>
      <c r="E10183" t="s">
        <v>21471</v>
      </c>
      <c r="F10183" t="s">
        <v>399</v>
      </c>
      <c r="G10183">
        <v>0</v>
      </c>
      <c r="H10183">
        <v>85</v>
      </c>
      <c r="I10183">
        <v>4</v>
      </c>
      <c r="J10183">
        <v>72</v>
      </c>
      <c r="K10183">
        <v>6</v>
      </c>
      <c r="L10183">
        <v>3</v>
      </c>
      <c r="M10183">
        <v>0</v>
      </c>
      <c r="N10183">
        <v>0</v>
      </c>
      <c r="O10183">
        <v>0</v>
      </c>
      <c r="P10183">
        <v>0</v>
      </c>
      <c r="Q10183">
        <v>0</v>
      </c>
    </row>
    <row r="10184" spans="1:17" x14ac:dyDescent="0.25">
      <c r="A10184" t="s">
        <v>26421</v>
      </c>
      <c r="B10184" t="s">
        <v>74</v>
      </c>
      <c r="C10184" t="s">
        <v>131</v>
      </c>
      <c r="D10184" t="s">
        <v>526</v>
      </c>
      <c r="E10184" t="s">
        <v>21471</v>
      </c>
      <c r="F10184" t="s">
        <v>4245</v>
      </c>
      <c r="G10184">
        <v>0</v>
      </c>
      <c r="H10184">
        <v>0</v>
      </c>
      <c r="I10184">
        <v>0</v>
      </c>
      <c r="J10184">
        <v>0</v>
      </c>
      <c r="K10184">
        <v>0</v>
      </c>
      <c r="L10184">
        <v>0</v>
      </c>
      <c r="M10184">
        <v>85</v>
      </c>
      <c r="N10184">
        <v>0</v>
      </c>
      <c r="O10184">
        <v>0</v>
      </c>
      <c r="P10184">
        <v>0</v>
      </c>
      <c r="Q10184">
        <v>0</v>
      </c>
    </row>
    <row r="10185" spans="1:17" x14ac:dyDescent="0.25">
      <c r="A10185" t="s">
        <v>26422</v>
      </c>
      <c r="B10185" t="s">
        <v>74</v>
      </c>
      <c r="C10185" t="s">
        <v>131</v>
      </c>
      <c r="D10185" t="s">
        <v>526</v>
      </c>
      <c r="E10185" t="s">
        <v>21471</v>
      </c>
      <c r="F10185" t="s">
        <v>394</v>
      </c>
      <c r="G10185">
        <v>0</v>
      </c>
      <c r="H10185">
        <v>0</v>
      </c>
      <c r="I10185">
        <v>0</v>
      </c>
      <c r="J10185">
        <v>0</v>
      </c>
      <c r="K10185">
        <v>0</v>
      </c>
      <c r="L10185">
        <v>0</v>
      </c>
      <c r="M10185">
        <v>0</v>
      </c>
      <c r="N10185">
        <v>37</v>
      </c>
      <c r="O10185">
        <v>34</v>
      </c>
      <c r="P10185">
        <v>3</v>
      </c>
      <c r="Q10185">
        <v>0</v>
      </c>
    </row>
    <row r="10186" spans="1:17" x14ac:dyDescent="0.25">
      <c r="A10186" t="s">
        <v>26423</v>
      </c>
      <c r="B10186" t="s">
        <v>74</v>
      </c>
      <c r="C10186" t="s">
        <v>131</v>
      </c>
      <c r="D10186" t="s">
        <v>526</v>
      </c>
      <c r="E10186" t="s">
        <v>21471</v>
      </c>
      <c r="F10186" t="s">
        <v>395</v>
      </c>
      <c r="G10186">
        <v>0</v>
      </c>
      <c r="H10186">
        <v>0</v>
      </c>
      <c r="I10186">
        <v>0</v>
      </c>
      <c r="J10186">
        <v>0</v>
      </c>
      <c r="K10186">
        <v>0</v>
      </c>
      <c r="L10186">
        <v>0</v>
      </c>
      <c r="M10186">
        <v>0</v>
      </c>
      <c r="N10186">
        <v>26</v>
      </c>
      <c r="O10186">
        <v>25</v>
      </c>
      <c r="P10186">
        <v>1</v>
      </c>
      <c r="Q10186">
        <v>0</v>
      </c>
    </row>
    <row r="10187" spans="1:17" x14ac:dyDescent="0.25">
      <c r="A10187" t="s">
        <v>26424</v>
      </c>
      <c r="B10187" t="s">
        <v>74</v>
      </c>
      <c r="C10187" t="s">
        <v>131</v>
      </c>
      <c r="D10187" t="s">
        <v>526</v>
      </c>
      <c r="E10187" t="s">
        <v>21471</v>
      </c>
      <c r="F10187" t="s">
        <v>525</v>
      </c>
      <c r="G10187">
        <v>85</v>
      </c>
      <c r="H10187">
        <v>0</v>
      </c>
      <c r="I10187">
        <v>0</v>
      </c>
      <c r="J10187">
        <v>0</v>
      </c>
      <c r="K10187">
        <v>0</v>
      </c>
      <c r="L10187">
        <v>0</v>
      </c>
      <c r="M10187">
        <v>0</v>
      </c>
      <c r="N10187">
        <v>0</v>
      </c>
      <c r="O10187">
        <v>0</v>
      </c>
      <c r="P10187">
        <v>0</v>
      </c>
      <c r="Q10187">
        <v>0</v>
      </c>
    </row>
    <row r="10188" spans="1:17" x14ac:dyDescent="0.25">
      <c r="A10188" t="s">
        <v>14974</v>
      </c>
      <c r="B10188" t="s">
        <v>74</v>
      </c>
      <c r="C10188" t="s">
        <v>131</v>
      </c>
      <c r="D10188" t="s">
        <v>12971</v>
      </c>
      <c r="E10188" t="s">
        <v>563</v>
      </c>
      <c r="F10188" t="s">
        <v>525</v>
      </c>
      <c r="G10188">
        <v>17</v>
      </c>
      <c r="H10188">
        <v>0</v>
      </c>
      <c r="I10188">
        <v>0</v>
      </c>
      <c r="J10188">
        <v>0</v>
      </c>
      <c r="K10188">
        <v>0</v>
      </c>
      <c r="L10188">
        <v>0</v>
      </c>
      <c r="M10188">
        <v>0</v>
      </c>
      <c r="N10188">
        <v>0</v>
      </c>
      <c r="O10188">
        <v>0</v>
      </c>
      <c r="P10188">
        <v>0</v>
      </c>
      <c r="Q10188">
        <v>0</v>
      </c>
    </row>
    <row r="10189" spans="1:17" x14ac:dyDescent="0.25">
      <c r="A10189" t="s">
        <v>26425</v>
      </c>
      <c r="B10189" t="s">
        <v>74</v>
      </c>
      <c r="C10189" t="s">
        <v>131</v>
      </c>
      <c r="D10189" t="s">
        <v>12971</v>
      </c>
      <c r="E10189" t="s">
        <v>21471</v>
      </c>
      <c r="F10189" t="s">
        <v>525</v>
      </c>
      <c r="G10189">
        <v>17</v>
      </c>
      <c r="H10189">
        <v>0</v>
      </c>
      <c r="I10189">
        <v>0</v>
      </c>
      <c r="J10189">
        <v>0</v>
      </c>
      <c r="K10189">
        <v>0</v>
      </c>
      <c r="L10189">
        <v>0</v>
      </c>
      <c r="M10189">
        <v>0</v>
      </c>
      <c r="N10189">
        <v>0</v>
      </c>
      <c r="O10189">
        <v>0</v>
      </c>
      <c r="P10189">
        <v>0</v>
      </c>
      <c r="Q10189">
        <v>0</v>
      </c>
    </row>
    <row r="10190" spans="1:17" x14ac:dyDescent="0.25">
      <c r="A10190" t="s">
        <v>14975</v>
      </c>
      <c r="B10190" t="s">
        <v>74</v>
      </c>
      <c r="C10190" t="s">
        <v>132</v>
      </c>
      <c r="D10190" t="s">
        <v>529</v>
      </c>
      <c r="E10190" t="s">
        <v>563</v>
      </c>
      <c r="F10190" t="s">
        <v>525</v>
      </c>
      <c r="G10190">
        <v>3</v>
      </c>
      <c r="H10190">
        <v>0</v>
      </c>
      <c r="I10190">
        <v>0</v>
      </c>
      <c r="J10190">
        <v>0</v>
      </c>
      <c r="K10190">
        <v>0</v>
      </c>
      <c r="L10190">
        <v>0</v>
      </c>
      <c r="M10190">
        <v>0</v>
      </c>
      <c r="N10190">
        <v>0</v>
      </c>
      <c r="O10190">
        <v>0</v>
      </c>
      <c r="P10190">
        <v>0</v>
      </c>
      <c r="Q10190">
        <v>0</v>
      </c>
    </row>
    <row r="10191" spans="1:17" x14ac:dyDescent="0.25">
      <c r="A10191" t="s">
        <v>26426</v>
      </c>
      <c r="B10191" t="s">
        <v>74</v>
      </c>
      <c r="C10191" t="s">
        <v>132</v>
      </c>
      <c r="D10191" t="s">
        <v>529</v>
      </c>
      <c r="E10191" t="s">
        <v>21471</v>
      </c>
      <c r="F10191" t="s">
        <v>525</v>
      </c>
      <c r="G10191">
        <v>5</v>
      </c>
      <c r="H10191">
        <v>0</v>
      </c>
      <c r="I10191">
        <v>0</v>
      </c>
      <c r="J10191">
        <v>0</v>
      </c>
      <c r="K10191">
        <v>0</v>
      </c>
      <c r="L10191">
        <v>0</v>
      </c>
      <c r="M10191">
        <v>0</v>
      </c>
      <c r="N10191">
        <v>0</v>
      </c>
      <c r="O10191">
        <v>0</v>
      </c>
      <c r="P10191">
        <v>0</v>
      </c>
      <c r="Q10191">
        <v>0</v>
      </c>
    </row>
    <row r="10192" spans="1:17" x14ac:dyDescent="0.25">
      <c r="A10192" t="s">
        <v>14976</v>
      </c>
      <c r="B10192" t="s">
        <v>74</v>
      </c>
      <c r="C10192" t="s">
        <v>132</v>
      </c>
      <c r="D10192" t="s">
        <v>526</v>
      </c>
      <c r="E10192" t="s">
        <v>563</v>
      </c>
      <c r="F10192" t="s">
        <v>396</v>
      </c>
      <c r="G10192">
        <v>0</v>
      </c>
      <c r="H10192">
        <v>12</v>
      </c>
      <c r="I10192">
        <v>2</v>
      </c>
      <c r="J10192">
        <v>9</v>
      </c>
      <c r="K10192">
        <v>1</v>
      </c>
      <c r="L10192">
        <v>0</v>
      </c>
      <c r="M10192">
        <v>0</v>
      </c>
      <c r="N10192">
        <v>0</v>
      </c>
      <c r="O10192">
        <v>0</v>
      </c>
      <c r="P10192">
        <v>0</v>
      </c>
      <c r="Q10192">
        <v>0</v>
      </c>
    </row>
    <row r="10193" spans="1:17" x14ac:dyDescent="0.25">
      <c r="A10193" t="s">
        <v>14977</v>
      </c>
      <c r="B10193" t="s">
        <v>74</v>
      </c>
      <c r="C10193" t="s">
        <v>132</v>
      </c>
      <c r="D10193" t="s">
        <v>526</v>
      </c>
      <c r="E10193" t="s">
        <v>563</v>
      </c>
      <c r="F10193" t="s">
        <v>4236</v>
      </c>
      <c r="G10193">
        <v>0</v>
      </c>
      <c r="H10193">
        <v>12</v>
      </c>
      <c r="I10193">
        <v>2</v>
      </c>
      <c r="J10193">
        <v>9</v>
      </c>
      <c r="K10193">
        <v>1</v>
      </c>
      <c r="L10193">
        <v>0</v>
      </c>
      <c r="M10193">
        <v>0</v>
      </c>
      <c r="N10193">
        <v>0</v>
      </c>
      <c r="O10193">
        <v>0</v>
      </c>
      <c r="P10193">
        <v>0</v>
      </c>
      <c r="Q10193">
        <v>0</v>
      </c>
    </row>
    <row r="10194" spans="1:17" x14ac:dyDescent="0.25">
      <c r="A10194" t="s">
        <v>14978</v>
      </c>
      <c r="B10194" t="s">
        <v>74</v>
      </c>
      <c r="C10194" t="s">
        <v>132</v>
      </c>
      <c r="D10194" t="s">
        <v>526</v>
      </c>
      <c r="E10194" t="s">
        <v>563</v>
      </c>
      <c r="F10194" t="s">
        <v>4238</v>
      </c>
      <c r="G10194">
        <v>0</v>
      </c>
      <c r="H10194">
        <v>0</v>
      </c>
      <c r="I10194">
        <v>0</v>
      </c>
      <c r="J10194">
        <v>0</v>
      </c>
      <c r="K10194">
        <v>0</v>
      </c>
      <c r="L10194">
        <v>0</v>
      </c>
      <c r="M10194">
        <v>12</v>
      </c>
      <c r="N10194">
        <v>0</v>
      </c>
      <c r="O10194">
        <v>0</v>
      </c>
      <c r="P10194">
        <v>0</v>
      </c>
      <c r="Q10194">
        <v>0</v>
      </c>
    </row>
    <row r="10195" spans="1:17" x14ac:dyDescent="0.25">
      <c r="A10195" t="s">
        <v>14979</v>
      </c>
      <c r="B10195" t="s">
        <v>74</v>
      </c>
      <c r="C10195" t="s">
        <v>132</v>
      </c>
      <c r="D10195" t="s">
        <v>526</v>
      </c>
      <c r="E10195" t="s">
        <v>563</v>
      </c>
      <c r="F10195" t="s">
        <v>397</v>
      </c>
      <c r="G10195">
        <v>0</v>
      </c>
      <c r="H10195">
        <v>12</v>
      </c>
      <c r="I10195">
        <v>2</v>
      </c>
      <c r="J10195">
        <v>9</v>
      </c>
      <c r="K10195">
        <v>1</v>
      </c>
      <c r="L10195">
        <v>0</v>
      </c>
      <c r="M10195">
        <v>0</v>
      </c>
      <c r="N10195">
        <v>0</v>
      </c>
      <c r="O10195">
        <v>0</v>
      </c>
      <c r="P10195">
        <v>0</v>
      </c>
      <c r="Q10195">
        <v>0</v>
      </c>
    </row>
    <row r="10196" spans="1:17" x14ac:dyDescent="0.25">
      <c r="A10196" t="s">
        <v>14214</v>
      </c>
      <c r="B10196" t="s">
        <v>74</v>
      </c>
      <c r="C10196" t="s">
        <v>132</v>
      </c>
      <c r="D10196" t="s">
        <v>526</v>
      </c>
      <c r="E10196" t="s">
        <v>563</v>
      </c>
      <c r="F10196" t="s">
        <v>398</v>
      </c>
      <c r="G10196">
        <v>0</v>
      </c>
      <c r="H10196">
        <v>12</v>
      </c>
      <c r="I10196">
        <v>2</v>
      </c>
      <c r="J10196">
        <v>9</v>
      </c>
      <c r="K10196">
        <v>1</v>
      </c>
      <c r="L10196">
        <v>0</v>
      </c>
      <c r="M10196">
        <v>0</v>
      </c>
      <c r="N10196">
        <v>0</v>
      </c>
      <c r="O10196">
        <v>0</v>
      </c>
      <c r="P10196">
        <v>0</v>
      </c>
      <c r="Q10196">
        <v>0</v>
      </c>
    </row>
    <row r="10197" spans="1:17" x14ac:dyDescent="0.25">
      <c r="A10197" t="s">
        <v>14215</v>
      </c>
      <c r="B10197" t="s">
        <v>74</v>
      </c>
      <c r="C10197" t="s">
        <v>132</v>
      </c>
      <c r="D10197" t="s">
        <v>526</v>
      </c>
      <c r="E10197" t="s">
        <v>563</v>
      </c>
      <c r="F10197" t="s">
        <v>4242</v>
      </c>
      <c r="G10197">
        <v>0</v>
      </c>
      <c r="H10197">
        <v>0</v>
      </c>
      <c r="I10197">
        <v>0</v>
      </c>
      <c r="J10197">
        <v>0</v>
      </c>
      <c r="K10197">
        <v>0</v>
      </c>
      <c r="L10197">
        <v>0</v>
      </c>
      <c r="M10197">
        <v>12</v>
      </c>
      <c r="N10197">
        <v>0</v>
      </c>
      <c r="O10197">
        <v>0</v>
      </c>
      <c r="P10197">
        <v>0</v>
      </c>
      <c r="Q10197">
        <v>0</v>
      </c>
    </row>
    <row r="10198" spans="1:17" x14ac:dyDescent="0.25">
      <c r="A10198" t="s">
        <v>14216</v>
      </c>
      <c r="B10198" t="s">
        <v>74</v>
      </c>
      <c r="C10198" t="s">
        <v>132</v>
      </c>
      <c r="D10198" t="s">
        <v>526</v>
      </c>
      <c r="E10198" t="s">
        <v>563</v>
      </c>
      <c r="F10198" t="s">
        <v>399</v>
      </c>
      <c r="G10198">
        <v>0</v>
      </c>
      <c r="H10198">
        <v>12</v>
      </c>
      <c r="I10198">
        <v>2</v>
      </c>
      <c r="J10198">
        <v>9</v>
      </c>
      <c r="K10198">
        <v>1</v>
      </c>
      <c r="L10198">
        <v>0</v>
      </c>
      <c r="M10198">
        <v>0</v>
      </c>
      <c r="N10198">
        <v>0</v>
      </c>
      <c r="O10198">
        <v>0</v>
      </c>
      <c r="P10198">
        <v>0</v>
      </c>
      <c r="Q10198">
        <v>0</v>
      </c>
    </row>
    <row r="10199" spans="1:17" x14ac:dyDescent="0.25">
      <c r="A10199" t="s">
        <v>14217</v>
      </c>
      <c r="B10199" t="s">
        <v>74</v>
      </c>
      <c r="C10199" t="s">
        <v>132</v>
      </c>
      <c r="D10199" t="s">
        <v>526</v>
      </c>
      <c r="E10199" t="s">
        <v>563</v>
      </c>
      <c r="F10199" t="s">
        <v>4245</v>
      </c>
      <c r="G10199">
        <v>0</v>
      </c>
      <c r="H10199">
        <v>0</v>
      </c>
      <c r="I10199">
        <v>0</v>
      </c>
      <c r="J10199">
        <v>0</v>
      </c>
      <c r="K10199">
        <v>0</v>
      </c>
      <c r="L10199">
        <v>0</v>
      </c>
      <c r="M10199">
        <v>12</v>
      </c>
      <c r="N10199">
        <v>0</v>
      </c>
      <c r="O10199">
        <v>0</v>
      </c>
      <c r="P10199">
        <v>0</v>
      </c>
      <c r="Q10199">
        <v>0</v>
      </c>
    </row>
    <row r="10200" spans="1:17" x14ac:dyDescent="0.25">
      <c r="A10200" t="s">
        <v>14218</v>
      </c>
      <c r="B10200" t="s">
        <v>74</v>
      </c>
      <c r="C10200" t="s">
        <v>132</v>
      </c>
      <c r="D10200" t="s">
        <v>526</v>
      </c>
      <c r="E10200" t="s">
        <v>563</v>
      </c>
      <c r="F10200" t="s">
        <v>394</v>
      </c>
      <c r="G10200">
        <v>0</v>
      </c>
      <c r="H10200">
        <v>0</v>
      </c>
      <c r="I10200">
        <v>0</v>
      </c>
      <c r="J10200">
        <v>0</v>
      </c>
      <c r="K10200">
        <v>0</v>
      </c>
      <c r="L10200">
        <v>0</v>
      </c>
      <c r="M10200">
        <v>0</v>
      </c>
      <c r="N10200">
        <v>4</v>
      </c>
      <c r="O10200">
        <v>4</v>
      </c>
      <c r="P10200">
        <v>0</v>
      </c>
      <c r="Q10200">
        <v>0</v>
      </c>
    </row>
    <row r="10201" spans="1:17" x14ac:dyDescent="0.25">
      <c r="A10201" t="s">
        <v>14219</v>
      </c>
      <c r="B10201" t="s">
        <v>74</v>
      </c>
      <c r="C10201" t="s">
        <v>132</v>
      </c>
      <c r="D10201" t="s">
        <v>526</v>
      </c>
      <c r="E10201" t="s">
        <v>563</v>
      </c>
      <c r="F10201" t="s">
        <v>395</v>
      </c>
      <c r="G10201">
        <v>0</v>
      </c>
      <c r="H10201">
        <v>0</v>
      </c>
      <c r="I10201">
        <v>0</v>
      </c>
      <c r="J10201">
        <v>0</v>
      </c>
      <c r="K10201">
        <v>0</v>
      </c>
      <c r="L10201">
        <v>0</v>
      </c>
      <c r="M10201">
        <v>0</v>
      </c>
      <c r="N10201">
        <v>3</v>
      </c>
      <c r="O10201">
        <v>3</v>
      </c>
      <c r="P10201">
        <v>0</v>
      </c>
      <c r="Q10201">
        <v>0</v>
      </c>
    </row>
    <row r="10202" spans="1:17" x14ac:dyDescent="0.25">
      <c r="A10202" t="s">
        <v>14220</v>
      </c>
      <c r="B10202" t="s">
        <v>74</v>
      </c>
      <c r="C10202" t="s">
        <v>132</v>
      </c>
      <c r="D10202" t="s">
        <v>526</v>
      </c>
      <c r="E10202" t="s">
        <v>563</v>
      </c>
      <c r="F10202" t="s">
        <v>525</v>
      </c>
      <c r="G10202">
        <v>12</v>
      </c>
      <c r="H10202">
        <v>0</v>
      </c>
      <c r="I10202">
        <v>0</v>
      </c>
      <c r="J10202">
        <v>0</v>
      </c>
      <c r="K10202">
        <v>0</v>
      </c>
      <c r="L10202">
        <v>0</v>
      </c>
      <c r="M10202">
        <v>0</v>
      </c>
      <c r="N10202">
        <v>0</v>
      </c>
      <c r="O10202">
        <v>0</v>
      </c>
      <c r="P10202">
        <v>0</v>
      </c>
      <c r="Q10202">
        <v>0</v>
      </c>
    </row>
    <row r="10203" spans="1:17" x14ac:dyDescent="0.25">
      <c r="A10203" t="s">
        <v>26427</v>
      </c>
      <c r="B10203" t="s">
        <v>74</v>
      </c>
      <c r="C10203" t="s">
        <v>132</v>
      </c>
      <c r="D10203" t="s">
        <v>526</v>
      </c>
      <c r="E10203" t="s">
        <v>21471</v>
      </c>
      <c r="F10203" t="s">
        <v>396</v>
      </c>
      <c r="G10203">
        <v>0</v>
      </c>
      <c r="H10203">
        <v>14</v>
      </c>
      <c r="I10203">
        <v>1</v>
      </c>
      <c r="J10203">
        <v>13</v>
      </c>
      <c r="K10203">
        <v>0</v>
      </c>
      <c r="L10203">
        <v>0</v>
      </c>
      <c r="M10203">
        <v>0</v>
      </c>
      <c r="N10203">
        <v>0</v>
      </c>
      <c r="O10203">
        <v>0</v>
      </c>
      <c r="P10203">
        <v>0</v>
      </c>
      <c r="Q10203">
        <v>0</v>
      </c>
    </row>
    <row r="10204" spans="1:17" x14ac:dyDescent="0.25">
      <c r="A10204" t="s">
        <v>26428</v>
      </c>
      <c r="B10204" t="s">
        <v>74</v>
      </c>
      <c r="C10204" t="s">
        <v>132</v>
      </c>
      <c r="D10204" t="s">
        <v>526</v>
      </c>
      <c r="E10204" t="s">
        <v>21471</v>
      </c>
      <c r="F10204" t="s">
        <v>4236</v>
      </c>
      <c r="G10204">
        <v>0</v>
      </c>
      <c r="H10204">
        <v>14</v>
      </c>
      <c r="I10204">
        <v>1</v>
      </c>
      <c r="J10204">
        <v>12</v>
      </c>
      <c r="K10204">
        <v>0</v>
      </c>
      <c r="L10204">
        <v>1</v>
      </c>
      <c r="M10204">
        <v>0</v>
      </c>
      <c r="N10204">
        <v>0</v>
      </c>
      <c r="O10204">
        <v>0</v>
      </c>
      <c r="P10204">
        <v>0</v>
      </c>
      <c r="Q10204">
        <v>0</v>
      </c>
    </row>
    <row r="10205" spans="1:17" x14ac:dyDescent="0.25">
      <c r="A10205" t="s">
        <v>26429</v>
      </c>
      <c r="B10205" t="s">
        <v>74</v>
      </c>
      <c r="C10205" t="s">
        <v>132</v>
      </c>
      <c r="D10205" t="s">
        <v>526</v>
      </c>
      <c r="E10205" t="s">
        <v>21471</v>
      </c>
      <c r="F10205" t="s">
        <v>4238</v>
      </c>
      <c r="G10205">
        <v>0</v>
      </c>
      <c r="H10205">
        <v>0</v>
      </c>
      <c r="I10205">
        <v>0</v>
      </c>
      <c r="J10205">
        <v>0</v>
      </c>
      <c r="K10205">
        <v>0</v>
      </c>
      <c r="L10205">
        <v>0</v>
      </c>
      <c r="M10205">
        <v>14</v>
      </c>
      <c r="N10205">
        <v>0</v>
      </c>
      <c r="O10205">
        <v>0</v>
      </c>
      <c r="P10205">
        <v>0</v>
      </c>
      <c r="Q10205">
        <v>0</v>
      </c>
    </row>
    <row r="10206" spans="1:17" x14ac:dyDescent="0.25">
      <c r="A10206" t="s">
        <v>26430</v>
      </c>
      <c r="B10206" t="s">
        <v>74</v>
      </c>
      <c r="C10206" t="s">
        <v>132</v>
      </c>
      <c r="D10206" t="s">
        <v>526</v>
      </c>
      <c r="E10206" t="s">
        <v>21471</v>
      </c>
      <c r="F10206" t="s">
        <v>397</v>
      </c>
      <c r="G10206">
        <v>0</v>
      </c>
      <c r="H10206">
        <v>14</v>
      </c>
      <c r="I10206">
        <v>1</v>
      </c>
      <c r="J10206">
        <v>12</v>
      </c>
      <c r="K10206">
        <v>0</v>
      </c>
      <c r="L10206">
        <v>1</v>
      </c>
      <c r="M10206">
        <v>0</v>
      </c>
      <c r="N10206">
        <v>0</v>
      </c>
      <c r="O10206">
        <v>0</v>
      </c>
      <c r="P10206">
        <v>0</v>
      </c>
      <c r="Q10206">
        <v>0</v>
      </c>
    </row>
    <row r="10207" spans="1:17" x14ac:dyDescent="0.25">
      <c r="A10207" t="s">
        <v>26431</v>
      </c>
      <c r="B10207" t="s">
        <v>74</v>
      </c>
      <c r="C10207" t="s">
        <v>132</v>
      </c>
      <c r="D10207" t="s">
        <v>526</v>
      </c>
      <c r="E10207" t="s">
        <v>21471</v>
      </c>
      <c r="F10207" t="s">
        <v>398</v>
      </c>
      <c r="G10207">
        <v>0</v>
      </c>
      <c r="H10207">
        <v>14</v>
      </c>
      <c r="I10207">
        <v>1</v>
      </c>
      <c r="J10207">
        <v>12</v>
      </c>
      <c r="K10207">
        <v>0</v>
      </c>
      <c r="L10207">
        <v>1</v>
      </c>
      <c r="M10207">
        <v>0</v>
      </c>
      <c r="N10207">
        <v>0</v>
      </c>
      <c r="O10207">
        <v>0</v>
      </c>
      <c r="P10207">
        <v>0</v>
      </c>
      <c r="Q10207">
        <v>0</v>
      </c>
    </row>
    <row r="10208" spans="1:17" x14ac:dyDescent="0.25">
      <c r="A10208" t="s">
        <v>26432</v>
      </c>
      <c r="B10208" t="s">
        <v>74</v>
      </c>
      <c r="C10208" t="s">
        <v>132</v>
      </c>
      <c r="D10208" t="s">
        <v>526</v>
      </c>
      <c r="E10208" t="s">
        <v>21471</v>
      </c>
      <c r="F10208" t="s">
        <v>4242</v>
      </c>
      <c r="G10208">
        <v>0</v>
      </c>
      <c r="H10208">
        <v>0</v>
      </c>
      <c r="I10208">
        <v>0</v>
      </c>
      <c r="J10208">
        <v>0</v>
      </c>
      <c r="K10208">
        <v>0</v>
      </c>
      <c r="L10208">
        <v>0</v>
      </c>
      <c r="M10208">
        <v>14</v>
      </c>
      <c r="N10208">
        <v>0</v>
      </c>
      <c r="O10208">
        <v>0</v>
      </c>
      <c r="P10208">
        <v>0</v>
      </c>
      <c r="Q10208">
        <v>0</v>
      </c>
    </row>
    <row r="10209" spans="1:17" x14ac:dyDescent="0.25">
      <c r="A10209" t="s">
        <v>26433</v>
      </c>
      <c r="B10209" t="s">
        <v>74</v>
      </c>
      <c r="C10209" t="s">
        <v>132</v>
      </c>
      <c r="D10209" t="s">
        <v>526</v>
      </c>
      <c r="E10209" t="s">
        <v>21471</v>
      </c>
      <c r="F10209" t="s">
        <v>399</v>
      </c>
      <c r="G10209">
        <v>0</v>
      </c>
      <c r="H10209">
        <v>14</v>
      </c>
      <c r="I10209">
        <v>1</v>
      </c>
      <c r="J10209">
        <v>13</v>
      </c>
      <c r="K10209">
        <v>0</v>
      </c>
      <c r="L10209">
        <v>0</v>
      </c>
      <c r="M10209">
        <v>0</v>
      </c>
      <c r="N10209">
        <v>0</v>
      </c>
      <c r="O10209">
        <v>0</v>
      </c>
      <c r="P10209">
        <v>0</v>
      </c>
      <c r="Q10209">
        <v>0</v>
      </c>
    </row>
    <row r="10210" spans="1:17" x14ac:dyDescent="0.25">
      <c r="A10210" t="s">
        <v>26434</v>
      </c>
      <c r="B10210" t="s">
        <v>74</v>
      </c>
      <c r="C10210" t="s">
        <v>132</v>
      </c>
      <c r="D10210" t="s">
        <v>526</v>
      </c>
      <c r="E10210" t="s">
        <v>21471</v>
      </c>
      <c r="F10210" t="s">
        <v>4245</v>
      </c>
      <c r="G10210">
        <v>0</v>
      </c>
      <c r="H10210">
        <v>0</v>
      </c>
      <c r="I10210">
        <v>0</v>
      </c>
      <c r="J10210">
        <v>0</v>
      </c>
      <c r="K10210">
        <v>0</v>
      </c>
      <c r="L10210">
        <v>0</v>
      </c>
      <c r="M10210">
        <v>14</v>
      </c>
      <c r="N10210">
        <v>0</v>
      </c>
      <c r="O10210">
        <v>0</v>
      </c>
      <c r="P10210">
        <v>0</v>
      </c>
      <c r="Q10210">
        <v>0</v>
      </c>
    </row>
    <row r="10211" spans="1:17" x14ac:dyDescent="0.25">
      <c r="A10211" t="s">
        <v>17863</v>
      </c>
      <c r="B10211" t="s">
        <v>74</v>
      </c>
      <c r="C10211" t="s">
        <v>194</v>
      </c>
      <c r="D10211" t="s">
        <v>12971</v>
      </c>
      <c r="E10211" t="s">
        <v>563</v>
      </c>
      <c r="F10211" t="s">
        <v>525</v>
      </c>
      <c r="G10211">
        <v>1</v>
      </c>
      <c r="H10211">
        <v>0</v>
      </c>
      <c r="I10211">
        <v>0</v>
      </c>
      <c r="J10211">
        <v>0</v>
      </c>
      <c r="K10211">
        <v>0</v>
      </c>
      <c r="L10211">
        <v>0</v>
      </c>
      <c r="M10211">
        <v>0</v>
      </c>
      <c r="N10211">
        <v>0</v>
      </c>
      <c r="O10211">
        <v>0</v>
      </c>
      <c r="P10211">
        <v>0</v>
      </c>
      <c r="Q10211">
        <v>0</v>
      </c>
    </row>
    <row r="10212" spans="1:17" x14ac:dyDescent="0.25">
      <c r="A10212" t="s">
        <v>26435</v>
      </c>
      <c r="B10212" t="s">
        <v>74</v>
      </c>
      <c r="C10212" t="s">
        <v>194</v>
      </c>
      <c r="D10212" t="s">
        <v>12971</v>
      </c>
      <c r="E10212" t="s">
        <v>21471</v>
      </c>
      <c r="F10212" t="s">
        <v>525</v>
      </c>
      <c r="G10212">
        <v>2</v>
      </c>
      <c r="H10212">
        <v>0</v>
      </c>
      <c r="I10212">
        <v>0</v>
      </c>
      <c r="J10212">
        <v>0</v>
      </c>
      <c r="K10212">
        <v>0</v>
      </c>
      <c r="L10212">
        <v>0</v>
      </c>
      <c r="M10212">
        <v>0</v>
      </c>
      <c r="N10212">
        <v>0</v>
      </c>
      <c r="O10212">
        <v>0</v>
      </c>
      <c r="P10212">
        <v>0</v>
      </c>
      <c r="Q10212">
        <v>0</v>
      </c>
    </row>
    <row r="10213" spans="1:17" x14ac:dyDescent="0.25">
      <c r="A10213" t="s">
        <v>17864</v>
      </c>
      <c r="B10213" t="s">
        <v>74</v>
      </c>
      <c r="C10213" t="s">
        <v>195</v>
      </c>
      <c r="D10213" t="s">
        <v>529</v>
      </c>
      <c r="E10213" t="s">
        <v>563</v>
      </c>
      <c r="F10213" t="s">
        <v>525</v>
      </c>
      <c r="G10213">
        <v>3</v>
      </c>
      <c r="H10213">
        <v>0</v>
      </c>
      <c r="I10213">
        <v>0</v>
      </c>
      <c r="J10213">
        <v>0</v>
      </c>
      <c r="K10213">
        <v>0</v>
      </c>
      <c r="L10213">
        <v>0</v>
      </c>
      <c r="M10213">
        <v>0</v>
      </c>
      <c r="N10213">
        <v>0</v>
      </c>
      <c r="O10213">
        <v>0</v>
      </c>
      <c r="P10213">
        <v>0</v>
      </c>
      <c r="Q10213">
        <v>0</v>
      </c>
    </row>
    <row r="10214" spans="1:17" x14ac:dyDescent="0.25">
      <c r="A10214" t="s">
        <v>17865</v>
      </c>
      <c r="B10214" t="s">
        <v>74</v>
      </c>
      <c r="C10214" t="s">
        <v>195</v>
      </c>
      <c r="D10214" t="s">
        <v>526</v>
      </c>
      <c r="E10214" t="s">
        <v>563</v>
      </c>
      <c r="F10214" t="s">
        <v>396</v>
      </c>
      <c r="G10214">
        <v>0</v>
      </c>
      <c r="H10214">
        <v>13</v>
      </c>
      <c r="I10214">
        <v>0</v>
      </c>
      <c r="J10214">
        <v>13</v>
      </c>
      <c r="K10214">
        <v>0</v>
      </c>
      <c r="L10214">
        <v>0</v>
      </c>
      <c r="M10214">
        <v>0</v>
      </c>
      <c r="N10214">
        <v>0</v>
      </c>
      <c r="O10214">
        <v>0</v>
      </c>
      <c r="P10214">
        <v>0</v>
      </c>
      <c r="Q10214">
        <v>0</v>
      </c>
    </row>
    <row r="10215" spans="1:17" x14ac:dyDescent="0.25">
      <c r="A10215" t="s">
        <v>17866</v>
      </c>
      <c r="B10215" t="s">
        <v>74</v>
      </c>
      <c r="C10215" t="s">
        <v>195</v>
      </c>
      <c r="D10215" t="s">
        <v>526</v>
      </c>
      <c r="E10215" t="s">
        <v>563</v>
      </c>
      <c r="F10215" t="s">
        <v>4236</v>
      </c>
      <c r="G10215">
        <v>0</v>
      </c>
      <c r="H10215">
        <v>13</v>
      </c>
      <c r="I10215">
        <v>0</v>
      </c>
      <c r="J10215">
        <v>13</v>
      </c>
      <c r="K10215">
        <v>0</v>
      </c>
      <c r="L10215">
        <v>0</v>
      </c>
      <c r="M10215">
        <v>0</v>
      </c>
      <c r="N10215">
        <v>0</v>
      </c>
      <c r="O10215">
        <v>0</v>
      </c>
      <c r="P10215">
        <v>0</v>
      </c>
      <c r="Q10215">
        <v>0</v>
      </c>
    </row>
    <row r="10216" spans="1:17" x14ac:dyDescent="0.25">
      <c r="A10216" t="s">
        <v>17867</v>
      </c>
      <c r="B10216" t="s">
        <v>74</v>
      </c>
      <c r="C10216" t="s">
        <v>195</v>
      </c>
      <c r="D10216" t="s">
        <v>526</v>
      </c>
      <c r="E10216" t="s">
        <v>563</v>
      </c>
      <c r="F10216" t="s">
        <v>4238</v>
      </c>
      <c r="G10216">
        <v>0</v>
      </c>
      <c r="H10216">
        <v>0</v>
      </c>
      <c r="I10216">
        <v>0</v>
      </c>
      <c r="J10216">
        <v>0</v>
      </c>
      <c r="K10216">
        <v>0</v>
      </c>
      <c r="L10216">
        <v>0</v>
      </c>
      <c r="M10216">
        <v>13</v>
      </c>
      <c r="N10216">
        <v>0</v>
      </c>
      <c r="O10216">
        <v>0</v>
      </c>
      <c r="P10216">
        <v>0</v>
      </c>
      <c r="Q10216">
        <v>0</v>
      </c>
    </row>
    <row r="10217" spans="1:17" x14ac:dyDescent="0.25">
      <c r="A10217" t="s">
        <v>17868</v>
      </c>
      <c r="B10217" t="s">
        <v>74</v>
      </c>
      <c r="C10217" t="s">
        <v>195</v>
      </c>
      <c r="D10217" t="s">
        <v>526</v>
      </c>
      <c r="E10217" t="s">
        <v>563</v>
      </c>
      <c r="F10217" t="s">
        <v>397</v>
      </c>
      <c r="G10217">
        <v>0</v>
      </c>
      <c r="H10217">
        <v>13</v>
      </c>
      <c r="I10217">
        <v>0</v>
      </c>
      <c r="J10217">
        <v>13</v>
      </c>
      <c r="K10217">
        <v>0</v>
      </c>
      <c r="L10217">
        <v>0</v>
      </c>
      <c r="M10217">
        <v>0</v>
      </c>
      <c r="N10217">
        <v>0</v>
      </c>
      <c r="O10217">
        <v>0</v>
      </c>
      <c r="P10217">
        <v>0</v>
      </c>
      <c r="Q10217">
        <v>0</v>
      </c>
    </row>
    <row r="10218" spans="1:17" x14ac:dyDescent="0.25">
      <c r="A10218" t="s">
        <v>17869</v>
      </c>
      <c r="B10218" t="s">
        <v>74</v>
      </c>
      <c r="C10218" t="s">
        <v>195</v>
      </c>
      <c r="D10218" t="s">
        <v>526</v>
      </c>
      <c r="E10218" t="s">
        <v>563</v>
      </c>
      <c r="F10218" t="s">
        <v>398</v>
      </c>
      <c r="G10218">
        <v>0</v>
      </c>
      <c r="H10218">
        <v>13</v>
      </c>
      <c r="I10218">
        <v>0</v>
      </c>
      <c r="J10218">
        <v>13</v>
      </c>
      <c r="K10218">
        <v>0</v>
      </c>
      <c r="L10218">
        <v>0</v>
      </c>
      <c r="M10218">
        <v>0</v>
      </c>
      <c r="N10218">
        <v>0</v>
      </c>
      <c r="O10218">
        <v>0</v>
      </c>
      <c r="P10218">
        <v>0</v>
      </c>
      <c r="Q10218">
        <v>0</v>
      </c>
    </row>
    <row r="10219" spans="1:17" x14ac:dyDescent="0.25">
      <c r="A10219" t="s">
        <v>17870</v>
      </c>
      <c r="B10219" t="s">
        <v>74</v>
      </c>
      <c r="C10219" t="s">
        <v>195</v>
      </c>
      <c r="D10219" t="s">
        <v>526</v>
      </c>
      <c r="E10219" t="s">
        <v>563</v>
      </c>
      <c r="F10219" t="s">
        <v>4242</v>
      </c>
      <c r="G10219">
        <v>0</v>
      </c>
      <c r="H10219">
        <v>0</v>
      </c>
      <c r="I10219">
        <v>0</v>
      </c>
      <c r="J10219">
        <v>0</v>
      </c>
      <c r="K10219">
        <v>0</v>
      </c>
      <c r="L10219">
        <v>0</v>
      </c>
      <c r="M10219">
        <v>13</v>
      </c>
      <c r="N10219">
        <v>0</v>
      </c>
      <c r="O10219">
        <v>0</v>
      </c>
      <c r="P10219">
        <v>0</v>
      </c>
      <c r="Q10219">
        <v>0</v>
      </c>
    </row>
    <row r="10220" spans="1:17" x14ac:dyDescent="0.25">
      <c r="A10220" t="s">
        <v>17871</v>
      </c>
      <c r="B10220" t="s">
        <v>74</v>
      </c>
      <c r="C10220" t="s">
        <v>195</v>
      </c>
      <c r="D10220" t="s">
        <v>526</v>
      </c>
      <c r="E10220" t="s">
        <v>563</v>
      </c>
      <c r="F10220" t="s">
        <v>399</v>
      </c>
      <c r="G10220">
        <v>0</v>
      </c>
      <c r="H10220">
        <v>13</v>
      </c>
      <c r="I10220">
        <v>0</v>
      </c>
      <c r="J10220">
        <v>13</v>
      </c>
      <c r="K10220">
        <v>0</v>
      </c>
      <c r="L10220">
        <v>0</v>
      </c>
      <c r="M10220">
        <v>0</v>
      </c>
      <c r="N10220">
        <v>0</v>
      </c>
      <c r="O10220">
        <v>0</v>
      </c>
      <c r="P10220">
        <v>0</v>
      </c>
      <c r="Q10220">
        <v>0</v>
      </c>
    </row>
    <row r="10221" spans="1:17" x14ac:dyDescent="0.25">
      <c r="A10221" t="s">
        <v>14980</v>
      </c>
      <c r="B10221" t="s">
        <v>74</v>
      </c>
      <c r="C10221" t="s">
        <v>195</v>
      </c>
      <c r="D10221" t="s">
        <v>526</v>
      </c>
      <c r="E10221" t="s">
        <v>563</v>
      </c>
      <c r="F10221" t="s">
        <v>4245</v>
      </c>
      <c r="G10221">
        <v>0</v>
      </c>
      <c r="H10221">
        <v>0</v>
      </c>
      <c r="I10221">
        <v>0</v>
      </c>
      <c r="J10221">
        <v>0</v>
      </c>
      <c r="K10221">
        <v>0</v>
      </c>
      <c r="L10221">
        <v>0</v>
      </c>
      <c r="M10221">
        <v>13</v>
      </c>
      <c r="N10221">
        <v>0</v>
      </c>
      <c r="O10221">
        <v>0</v>
      </c>
      <c r="P10221">
        <v>0</v>
      </c>
      <c r="Q10221">
        <v>0</v>
      </c>
    </row>
    <row r="10222" spans="1:17" x14ac:dyDescent="0.25">
      <c r="A10222" t="s">
        <v>14981</v>
      </c>
      <c r="B10222" t="s">
        <v>74</v>
      </c>
      <c r="C10222" t="s">
        <v>195</v>
      </c>
      <c r="D10222" t="s">
        <v>526</v>
      </c>
      <c r="E10222" t="s">
        <v>563</v>
      </c>
      <c r="F10222" t="s">
        <v>394</v>
      </c>
      <c r="G10222">
        <v>0</v>
      </c>
      <c r="H10222">
        <v>0</v>
      </c>
      <c r="I10222">
        <v>0</v>
      </c>
      <c r="J10222">
        <v>0</v>
      </c>
      <c r="K10222">
        <v>0</v>
      </c>
      <c r="L10222">
        <v>0</v>
      </c>
      <c r="M10222">
        <v>0</v>
      </c>
      <c r="N10222">
        <v>9</v>
      </c>
      <c r="O10222">
        <v>9</v>
      </c>
      <c r="P10222">
        <v>0</v>
      </c>
      <c r="Q10222">
        <v>0</v>
      </c>
    </row>
    <row r="10223" spans="1:17" x14ac:dyDescent="0.25">
      <c r="A10223" t="s">
        <v>14982</v>
      </c>
      <c r="B10223" t="s">
        <v>74</v>
      </c>
      <c r="C10223" t="s">
        <v>195</v>
      </c>
      <c r="D10223" t="s">
        <v>526</v>
      </c>
      <c r="E10223" t="s">
        <v>563</v>
      </c>
      <c r="F10223" t="s">
        <v>395</v>
      </c>
      <c r="G10223">
        <v>0</v>
      </c>
      <c r="H10223">
        <v>0</v>
      </c>
      <c r="I10223">
        <v>0</v>
      </c>
      <c r="J10223">
        <v>0</v>
      </c>
      <c r="K10223">
        <v>0</v>
      </c>
      <c r="L10223">
        <v>0</v>
      </c>
      <c r="M10223">
        <v>0</v>
      </c>
      <c r="N10223">
        <v>5</v>
      </c>
      <c r="O10223">
        <v>5</v>
      </c>
      <c r="P10223">
        <v>0</v>
      </c>
      <c r="Q10223">
        <v>0</v>
      </c>
    </row>
    <row r="10224" spans="1:17" x14ac:dyDescent="0.25">
      <c r="A10224" t="s">
        <v>14983</v>
      </c>
      <c r="B10224" t="s">
        <v>74</v>
      </c>
      <c r="C10224" t="s">
        <v>195</v>
      </c>
      <c r="D10224" t="s">
        <v>526</v>
      </c>
      <c r="E10224" t="s">
        <v>563</v>
      </c>
      <c r="F10224" t="s">
        <v>525</v>
      </c>
      <c r="G10224">
        <v>13</v>
      </c>
      <c r="H10224">
        <v>0</v>
      </c>
      <c r="I10224">
        <v>0</v>
      </c>
      <c r="J10224">
        <v>0</v>
      </c>
      <c r="K10224">
        <v>0</v>
      </c>
      <c r="L10224">
        <v>0</v>
      </c>
      <c r="M10224">
        <v>0</v>
      </c>
      <c r="N10224">
        <v>0</v>
      </c>
      <c r="O10224">
        <v>0</v>
      </c>
      <c r="P10224">
        <v>0</v>
      </c>
      <c r="Q10224">
        <v>0</v>
      </c>
    </row>
    <row r="10225" spans="1:17" x14ac:dyDescent="0.25">
      <c r="A10225" t="s">
        <v>26436</v>
      </c>
      <c r="B10225" t="s">
        <v>74</v>
      </c>
      <c r="C10225" t="s">
        <v>195</v>
      </c>
      <c r="D10225" t="s">
        <v>526</v>
      </c>
      <c r="E10225" t="s">
        <v>21471</v>
      </c>
      <c r="F10225" t="s">
        <v>396</v>
      </c>
      <c r="G10225">
        <v>0</v>
      </c>
      <c r="H10225">
        <v>24</v>
      </c>
      <c r="I10225">
        <v>1</v>
      </c>
      <c r="J10225">
        <v>20</v>
      </c>
      <c r="K10225">
        <v>3</v>
      </c>
      <c r="L10225">
        <v>0</v>
      </c>
      <c r="M10225">
        <v>0</v>
      </c>
      <c r="N10225">
        <v>0</v>
      </c>
      <c r="O10225">
        <v>0</v>
      </c>
      <c r="P10225">
        <v>0</v>
      </c>
      <c r="Q10225">
        <v>0</v>
      </c>
    </row>
    <row r="10226" spans="1:17" x14ac:dyDescent="0.25">
      <c r="A10226" t="s">
        <v>26437</v>
      </c>
      <c r="B10226" t="s">
        <v>74</v>
      </c>
      <c r="C10226" t="s">
        <v>195</v>
      </c>
      <c r="D10226" t="s">
        <v>526</v>
      </c>
      <c r="E10226" t="s">
        <v>21471</v>
      </c>
      <c r="F10226" t="s">
        <v>4236</v>
      </c>
      <c r="G10226">
        <v>0</v>
      </c>
      <c r="H10226">
        <v>24</v>
      </c>
      <c r="I10226">
        <v>1</v>
      </c>
      <c r="J10226">
        <v>20</v>
      </c>
      <c r="K10226">
        <v>2</v>
      </c>
      <c r="L10226">
        <v>1</v>
      </c>
      <c r="M10226">
        <v>0</v>
      </c>
      <c r="N10226">
        <v>0</v>
      </c>
      <c r="O10226">
        <v>0</v>
      </c>
      <c r="P10226">
        <v>0</v>
      </c>
      <c r="Q10226">
        <v>0</v>
      </c>
    </row>
    <row r="10227" spans="1:17" x14ac:dyDescent="0.25">
      <c r="A10227" t="s">
        <v>26438</v>
      </c>
      <c r="B10227" t="s">
        <v>74</v>
      </c>
      <c r="C10227" t="s">
        <v>195</v>
      </c>
      <c r="D10227" t="s">
        <v>526</v>
      </c>
      <c r="E10227" t="s">
        <v>21471</v>
      </c>
      <c r="F10227" t="s">
        <v>4238</v>
      </c>
      <c r="G10227">
        <v>0</v>
      </c>
      <c r="H10227">
        <v>0</v>
      </c>
      <c r="I10227">
        <v>0</v>
      </c>
      <c r="J10227">
        <v>0</v>
      </c>
      <c r="K10227">
        <v>0</v>
      </c>
      <c r="L10227">
        <v>0</v>
      </c>
      <c r="M10227">
        <v>24</v>
      </c>
      <c r="N10227">
        <v>0</v>
      </c>
      <c r="O10227">
        <v>0</v>
      </c>
      <c r="P10227">
        <v>0</v>
      </c>
      <c r="Q10227">
        <v>0</v>
      </c>
    </row>
    <row r="10228" spans="1:17" x14ac:dyDescent="0.25">
      <c r="A10228" t="s">
        <v>26439</v>
      </c>
      <c r="B10228" t="s">
        <v>74</v>
      </c>
      <c r="C10228" t="s">
        <v>195</v>
      </c>
      <c r="D10228" t="s">
        <v>526</v>
      </c>
      <c r="E10228" t="s">
        <v>21471</v>
      </c>
      <c r="F10228" t="s">
        <v>397</v>
      </c>
      <c r="G10228">
        <v>0</v>
      </c>
      <c r="H10228">
        <v>24</v>
      </c>
      <c r="I10228">
        <v>1</v>
      </c>
      <c r="J10228">
        <v>20</v>
      </c>
      <c r="K10228">
        <v>2</v>
      </c>
      <c r="L10228">
        <v>1</v>
      </c>
      <c r="M10228">
        <v>0</v>
      </c>
      <c r="N10228">
        <v>0</v>
      </c>
      <c r="O10228">
        <v>0</v>
      </c>
      <c r="P10228">
        <v>0</v>
      </c>
      <c r="Q10228">
        <v>0</v>
      </c>
    </row>
    <row r="10229" spans="1:17" x14ac:dyDescent="0.25">
      <c r="A10229" t="s">
        <v>26440</v>
      </c>
      <c r="B10229" t="s">
        <v>74</v>
      </c>
      <c r="C10229" t="s">
        <v>195</v>
      </c>
      <c r="D10229" t="s">
        <v>526</v>
      </c>
      <c r="E10229" t="s">
        <v>21471</v>
      </c>
      <c r="F10229" t="s">
        <v>398</v>
      </c>
      <c r="G10229">
        <v>0</v>
      </c>
      <c r="H10229">
        <v>24</v>
      </c>
      <c r="I10229">
        <v>1</v>
      </c>
      <c r="J10229">
        <v>20</v>
      </c>
      <c r="K10229">
        <v>2</v>
      </c>
      <c r="L10229">
        <v>1</v>
      </c>
      <c r="M10229">
        <v>0</v>
      </c>
      <c r="N10229">
        <v>0</v>
      </c>
      <c r="O10229">
        <v>0</v>
      </c>
      <c r="P10229">
        <v>0</v>
      </c>
      <c r="Q10229">
        <v>0</v>
      </c>
    </row>
    <row r="10230" spans="1:17" x14ac:dyDescent="0.25">
      <c r="A10230" t="s">
        <v>26441</v>
      </c>
      <c r="B10230" t="s">
        <v>74</v>
      </c>
      <c r="C10230" t="s">
        <v>195</v>
      </c>
      <c r="D10230" t="s">
        <v>526</v>
      </c>
      <c r="E10230" t="s">
        <v>21471</v>
      </c>
      <c r="F10230" t="s">
        <v>4242</v>
      </c>
      <c r="G10230">
        <v>0</v>
      </c>
      <c r="H10230">
        <v>0</v>
      </c>
      <c r="I10230">
        <v>0</v>
      </c>
      <c r="J10230">
        <v>0</v>
      </c>
      <c r="K10230">
        <v>0</v>
      </c>
      <c r="L10230">
        <v>0</v>
      </c>
      <c r="M10230">
        <v>24</v>
      </c>
      <c r="N10230">
        <v>0</v>
      </c>
      <c r="O10230">
        <v>0</v>
      </c>
      <c r="P10230">
        <v>0</v>
      </c>
      <c r="Q10230">
        <v>0</v>
      </c>
    </row>
    <row r="10231" spans="1:17" x14ac:dyDescent="0.25">
      <c r="A10231" t="s">
        <v>26442</v>
      </c>
      <c r="B10231" t="s">
        <v>74</v>
      </c>
      <c r="C10231" t="s">
        <v>195</v>
      </c>
      <c r="D10231" t="s">
        <v>526</v>
      </c>
      <c r="E10231" t="s">
        <v>21471</v>
      </c>
      <c r="F10231" t="s">
        <v>399</v>
      </c>
      <c r="G10231">
        <v>0</v>
      </c>
      <c r="H10231">
        <v>24</v>
      </c>
      <c r="I10231">
        <v>1</v>
      </c>
      <c r="J10231">
        <v>20</v>
      </c>
      <c r="K10231">
        <v>3</v>
      </c>
      <c r="L10231">
        <v>0</v>
      </c>
      <c r="M10231">
        <v>0</v>
      </c>
      <c r="N10231">
        <v>0</v>
      </c>
      <c r="O10231">
        <v>0</v>
      </c>
      <c r="P10231">
        <v>0</v>
      </c>
      <c r="Q10231">
        <v>0</v>
      </c>
    </row>
    <row r="10232" spans="1:17" x14ac:dyDescent="0.25">
      <c r="A10232" t="s">
        <v>26443</v>
      </c>
      <c r="B10232" t="s">
        <v>74</v>
      </c>
      <c r="C10232" t="s">
        <v>195</v>
      </c>
      <c r="D10232" t="s">
        <v>526</v>
      </c>
      <c r="E10232" t="s">
        <v>21471</v>
      </c>
      <c r="F10232" t="s">
        <v>4245</v>
      </c>
      <c r="G10232">
        <v>0</v>
      </c>
      <c r="H10232">
        <v>0</v>
      </c>
      <c r="I10232">
        <v>0</v>
      </c>
      <c r="J10232">
        <v>0</v>
      </c>
      <c r="K10232">
        <v>0</v>
      </c>
      <c r="L10232">
        <v>0</v>
      </c>
      <c r="M10232">
        <v>24</v>
      </c>
      <c r="N10232">
        <v>0</v>
      </c>
      <c r="O10232">
        <v>0</v>
      </c>
      <c r="P10232">
        <v>0</v>
      </c>
      <c r="Q10232">
        <v>0</v>
      </c>
    </row>
    <row r="10233" spans="1:17" x14ac:dyDescent="0.25">
      <c r="A10233" t="s">
        <v>26444</v>
      </c>
      <c r="B10233" t="s">
        <v>74</v>
      </c>
      <c r="C10233" t="s">
        <v>195</v>
      </c>
      <c r="D10233" t="s">
        <v>526</v>
      </c>
      <c r="E10233" t="s">
        <v>21471</v>
      </c>
      <c r="F10233" t="s">
        <v>394</v>
      </c>
      <c r="G10233">
        <v>0</v>
      </c>
      <c r="H10233">
        <v>0</v>
      </c>
      <c r="I10233">
        <v>0</v>
      </c>
      <c r="J10233">
        <v>0</v>
      </c>
      <c r="K10233">
        <v>0</v>
      </c>
      <c r="L10233">
        <v>0</v>
      </c>
      <c r="M10233">
        <v>0</v>
      </c>
      <c r="N10233">
        <v>10</v>
      </c>
      <c r="O10233">
        <v>10</v>
      </c>
      <c r="P10233">
        <v>0</v>
      </c>
      <c r="Q10233">
        <v>0</v>
      </c>
    </row>
    <row r="10234" spans="1:17" x14ac:dyDescent="0.25">
      <c r="A10234" t="s">
        <v>26445</v>
      </c>
      <c r="B10234" t="s">
        <v>74</v>
      </c>
      <c r="C10234" t="s">
        <v>195</v>
      </c>
      <c r="D10234" t="s">
        <v>526</v>
      </c>
      <c r="E10234" t="s">
        <v>21471</v>
      </c>
      <c r="F10234" t="s">
        <v>395</v>
      </c>
      <c r="G10234">
        <v>0</v>
      </c>
      <c r="H10234">
        <v>0</v>
      </c>
      <c r="I10234">
        <v>0</v>
      </c>
      <c r="J10234">
        <v>0</v>
      </c>
      <c r="K10234">
        <v>0</v>
      </c>
      <c r="L10234">
        <v>0</v>
      </c>
      <c r="M10234">
        <v>0</v>
      </c>
      <c r="N10234">
        <v>4</v>
      </c>
      <c r="O10234">
        <v>4</v>
      </c>
      <c r="P10234">
        <v>0</v>
      </c>
      <c r="Q10234">
        <v>0</v>
      </c>
    </row>
    <row r="10235" spans="1:17" x14ac:dyDescent="0.25">
      <c r="A10235" t="s">
        <v>25696</v>
      </c>
      <c r="B10235" t="s">
        <v>75</v>
      </c>
      <c r="C10235" t="s">
        <v>97</v>
      </c>
      <c r="D10235" t="s">
        <v>526</v>
      </c>
      <c r="E10235" t="s">
        <v>21471</v>
      </c>
      <c r="F10235" t="s">
        <v>4245</v>
      </c>
      <c r="G10235">
        <v>0</v>
      </c>
      <c r="H10235">
        <v>0</v>
      </c>
      <c r="I10235">
        <v>0</v>
      </c>
      <c r="J10235">
        <v>0</v>
      </c>
      <c r="K10235">
        <v>0</v>
      </c>
      <c r="L10235">
        <v>0</v>
      </c>
      <c r="M10235">
        <v>1</v>
      </c>
      <c r="N10235">
        <v>0</v>
      </c>
      <c r="O10235">
        <v>0</v>
      </c>
      <c r="P10235">
        <v>0</v>
      </c>
      <c r="Q10235">
        <v>0</v>
      </c>
    </row>
    <row r="10236" spans="1:17" x14ac:dyDescent="0.25">
      <c r="A10236" t="s">
        <v>25697</v>
      </c>
      <c r="B10236" t="s">
        <v>75</v>
      </c>
      <c r="C10236" t="s">
        <v>97</v>
      </c>
      <c r="D10236" t="s">
        <v>526</v>
      </c>
      <c r="E10236" t="s">
        <v>21471</v>
      </c>
      <c r="F10236" t="s">
        <v>394</v>
      </c>
      <c r="G10236">
        <v>0</v>
      </c>
      <c r="H10236">
        <v>0</v>
      </c>
      <c r="I10236">
        <v>0</v>
      </c>
      <c r="J10236">
        <v>0</v>
      </c>
      <c r="K10236">
        <v>0</v>
      </c>
      <c r="L10236">
        <v>0</v>
      </c>
      <c r="M10236">
        <v>0</v>
      </c>
      <c r="N10236">
        <v>0</v>
      </c>
      <c r="O10236">
        <v>0</v>
      </c>
      <c r="P10236">
        <v>0</v>
      </c>
      <c r="Q10236">
        <v>0</v>
      </c>
    </row>
    <row r="10237" spans="1:17" x14ac:dyDescent="0.25">
      <c r="A10237" t="s">
        <v>25698</v>
      </c>
      <c r="B10237" t="s">
        <v>75</v>
      </c>
      <c r="C10237" t="s">
        <v>97</v>
      </c>
      <c r="D10237" t="s">
        <v>526</v>
      </c>
      <c r="E10237" t="s">
        <v>21471</v>
      </c>
      <c r="F10237" t="s">
        <v>395</v>
      </c>
      <c r="G10237">
        <v>0</v>
      </c>
      <c r="H10237">
        <v>0</v>
      </c>
      <c r="I10237">
        <v>0</v>
      </c>
      <c r="J10237">
        <v>0</v>
      </c>
      <c r="K10237">
        <v>0</v>
      </c>
      <c r="L10237">
        <v>0</v>
      </c>
      <c r="M10237">
        <v>0</v>
      </c>
      <c r="N10237">
        <v>0</v>
      </c>
      <c r="O10237">
        <v>0</v>
      </c>
      <c r="P10237">
        <v>0</v>
      </c>
      <c r="Q10237">
        <v>0</v>
      </c>
    </row>
    <row r="10238" spans="1:17" x14ac:dyDescent="0.25">
      <c r="A10238" t="s">
        <v>25699</v>
      </c>
      <c r="B10238" t="s">
        <v>75</v>
      </c>
      <c r="C10238" t="s">
        <v>97</v>
      </c>
      <c r="D10238" t="s">
        <v>526</v>
      </c>
      <c r="E10238" t="s">
        <v>21471</v>
      </c>
      <c r="F10238" t="s">
        <v>525</v>
      </c>
      <c r="G10238">
        <v>1</v>
      </c>
      <c r="H10238">
        <v>0</v>
      </c>
      <c r="I10238">
        <v>0</v>
      </c>
      <c r="J10238">
        <v>0</v>
      </c>
      <c r="K10238">
        <v>0</v>
      </c>
      <c r="L10238">
        <v>0</v>
      </c>
      <c r="M10238">
        <v>0</v>
      </c>
      <c r="N10238">
        <v>0</v>
      </c>
      <c r="O10238">
        <v>0</v>
      </c>
      <c r="P10238">
        <v>0</v>
      </c>
      <c r="Q10238">
        <v>0</v>
      </c>
    </row>
    <row r="10239" spans="1:17" x14ac:dyDescent="0.25">
      <c r="A10239" t="s">
        <v>14947</v>
      </c>
      <c r="B10239" t="s">
        <v>75</v>
      </c>
      <c r="C10239" t="s">
        <v>98</v>
      </c>
      <c r="D10239" t="s">
        <v>526</v>
      </c>
      <c r="E10239" t="s">
        <v>563</v>
      </c>
      <c r="F10239" t="s">
        <v>396</v>
      </c>
      <c r="G10239">
        <v>0</v>
      </c>
      <c r="H10239">
        <v>1</v>
      </c>
      <c r="I10239">
        <v>0</v>
      </c>
      <c r="J10239">
        <v>1</v>
      </c>
      <c r="K10239">
        <v>0</v>
      </c>
      <c r="L10239">
        <v>0</v>
      </c>
      <c r="M10239">
        <v>0</v>
      </c>
      <c r="N10239">
        <v>0</v>
      </c>
      <c r="O10239">
        <v>0</v>
      </c>
      <c r="P10239">
        <v>0</v>
      </c>
      <c r="Q10239">
        <v>0</v>
      </c>
    </row>
    <row r="10240" spans="1:17" x14ac:dyDescent="0.25">
      <c r="A10240" t="s">
        <v>14948</v>
      </c>
      <c r="B10240" t="s">
        <v>75</v>
      </c>
      <c r="C10240" t="s">
        <v>98</v>
      </c>
      <c r="D10240" t="s">
        <v>526</v>
      </c>
      <c r="E10240" t="s">
        <v>563</v>
      </c>
      <c r="F10240" t="s">
        <v>4236</v>
      </c>
      <c r="G10240">
        <v>0</v>
      </c>
      <c r="H10240">
        <v>1</v>
      </c>
      <c r="I10240">
        <v>0</v>
      </c>
      <c r="J10240">
        <v>1</v>
      </c>
      <c r="K10240">
        <v>0</v>
      </c>
      <c r="L10240">
        <v>0</v>
      </c>
      <c r="M10240">
        <v>0</v>
      </c>
      <c r="N10240">
        <v>0</v>
      </c>
      <c r="O10240">
        <v>0</v>
      </c>
      <c r="P10240">
        <v>0</v>
      </c>
      <c r="Q10240">
        <v>0</v>
      </c>
    </row>
    <row r="10241" spans="1:17" x14ac:dyDescent="0.25">
      <c r="A10241" t="s">
        <v>14949</v>
      </c>
      <c r="B10241" t="s">
        <v>75</v>
      </c>
      <c r="C10241" t="s">
        <v>98</v>
      </c>
      <c r="D10241" t="s">
        <v>526</v>
      </c>
      <c r="E10241" t="s">
        <v>563</v>
      </c>
      <c r="F10241" t="s">
        <v>4238</v>
      </c>
      <c r="G10241">
        <v>0</v>
      </c>
      <c r="H10241">
        <v>0</v>
      </c>
      <c r="I10241">
        <v>0</v>
      </c>
      <c r="J10241">
        <v>0</v>
      </c>
      <c r="K10241">
        <v>0</v>
      </c>
      <c r="L10241">
        <v>0</v>
      </c>
      <c r="M10241">
        <v>1</v>
      </c>
      <c r="N10241">
        <v>0</v>
      </c>
      <c r="O10241">
        <v>0</v>
      </c>
      <c r="P10241">
        <v>0</v>
      </c>
      <c r="Q10241">
        <v>0</v>
      </c>
    </row>
    <row r="10242" spans="1:17" x14ac:dyDescent="0.25">
      <c r="A10242" t="s">
        <v>14950</v>
      </c>
      <c r="B10242" t="s">
        <v>75</v>
      </c>
      <c r="C10242" t="s">
        <v>98</v>
      </c>
      <c r="D10242" t="s">
        <v>526</v>
      </c>
      <c r="E10242" t="s">
        <v>563</v>
      </c>
      <c r="F10242" t="s">
        <v>397</v>
      </c>
      <c r="G10242">
        <v>0</v>
      </c>
      <c r="H10242">
        <v>1</v>
      </c>
      <c r="I10242">
        <v>0</v>
      </c>
      <c r="J10242">
        <v>1</v>
      </c>
      <c r="K10242">
        <v>0</v>
      </c>
      <c r="L10242">
        <v>0</v>
      </c>
      <c r="M10242">
        <v>0</v>
      </c>
      <c r="N10242">
        <v>0</v>
      </c>
      <c r="O10242">
        <v>0</v>
      </c>
      <c r="P10242">
        <v>0</v>
      </c>
      <c r="Q10242">
        <v>0</v>
      </c>
    </row>
    <row r="10243" spans="1:17" x14ac:dyDescent="0.25">
      <c r="A10243" t="s">
        <v>14951</v>
      </c>
      <c r="B10243" t="s">
        <v>75</v>
      </c>
      <c r="C10243" t="s">
        <v>98</v>
      </c>
      <c r="D10243" t="s">
        <v>526</v>
      </c>
      <c r="E10243" t="s">
        <v>563</v>
      </c>
      <c r="F10243" t="s">
        <v>398</v>
      </c>
      <c r="G10243">
        <v>0</v>
      </c>
      <c r="H10243">
        <v>1</v>
      </c>
      <c r="I10243">
        <v>0</v>
      </c>
      <c r="J10243">
        <v>1</v>
      </c>
      <c r="K10243">
        <v>0</v>
      </c>
      <c r="L10243">
        <v>0</v>
      </c>
      <c r="M10243">
        <v>0</v>
      </c>
      <c r="N10243">
        <v>0</v>
      </c>
      <c r="O10243">
        <v>0</v>
      </c>
      <c r="P10243">
        <v>0</v>
      </c>
      <c r="Q10243">
        <v>0</v>
      </c>
    </row>
    <row r="10244" spans="1:17" x14ac:dyDescent="0.25">
      <c r="A10244" t="s">
        <v>14952</v>
      </c>
      <c r="B10244" t="s">
        <v>75</v>
      </c>
      <c r="C10244" t="s">
        <v>98</v>
      </c>
      <c r="D10244" t="s">
        <v>526</v>
      </c>
      <c r="E10244" t="s">
        <v>563</v>
      </c>
      <c r="F10244" t="s">
        <v>4242</v>
      </c>
      <c r="G10244">
        <v>0</v>
      </c>
      <c r="H10244">
        <v>0</v>
      </c>
      <c r="I10244">
        <v>0</v>
      </c>
      <c r="J10244">
        <v>0</v>
      </c>
      <c r="K10244">
        <v>0</v>
      </c>
      <c r="L10244">
        <v>0</v>
      </c>
      <c r="M10244">
        <v>1</v>
      </c>
      <c r="N10244">
        <v>0</v>
      </c>
      <c r="O10244">
        <v>0</v>
      </c>
      <c r="P10244">
        <v>0</v>
      </c>
      <c r="Q10244">
        <v>0</v>
      </c>
    </row>
    <row r="10245" spans="1:17" x14ac:dyDescent="0.25">
      <c r="A10245" t="s">
        <v>14953</v>
      </c>
      <c r="B10245" t="s">
        <v>75</v>
      </c>
      <c r="C10245" t="s">
        <v>98</v>
      </c>
      <c r="D10245" t="s">
        <v>526</v>
      </c>
      <c r="E10245" t="s">
        <v>563</v>
      </c>
      <c r="F10245" t="s">
        <v>399</v>
      </c>
      <c r="G10245">
        <v>0</v>
      </c>
      <c r="H10245">
        <v>1</v>
      </c>
      <c r="I10245">
        <v>0</v>
      </c>
      <c r="J10245">
        <v>1</v>
      </c>
      <c r="K10245">
        <v>0</v>
      </c>
      <c r="L10245">
        <v>0</v>
      </c>
      <c r="M10245">
        <v>0</v>
      </c>
      <c r="N10245">
        <v>0</v>
      </c>
      <c r="O10245">
        <v>0</v>
      </c>
      <c r="P10245">
        <v>0</v>
      </c>
      <c r="Q10245">
        <v>0</v>
      </c>
    </row>
    <row r="10246" spans="1:17" x14ac:dyDescent="0.25">
      <c r="A10246" t="s">
        <v>14954</v>
      </c>
      <c r="B10246" t="s">
        <v>75</v>
      </c>
      <c r="C10246" t="s">
        <v>98</v>
      </c>
      <c r="D10246" t="s">
        <v>526</v>
      </c>
      <c r="E10246" t="s">
        <v>563</v>
      </c>
      <c r="F10246" t="s">
        <v>4245</v>
      </c>
      <c r="G10246">
        <v>0</v>
      </c>
      <c r="H10246">
        <v>0</v>
      </c>
      <c r="I10246">
        <v>0</v>
      </c>
      <c r="J10246">
        <v>0</v>
      </c>
      <c r="K10246">
        <v>0</v>
      </c>
      <c r="L10246">
        <v>0</v>
      </c>
      <c r="M10246">
        <v>1</v>
      </c>
      <c r="N10246">
        <v>0</v>
      </c>
      <c r="O10246">
        <v>0</v>
      </c>
      <c r="P10246">
        <v>0</v>
      </c>
      <c r="Q10246">
        <v>0</v>
      </c>
    </row>
    <row r="10247" spans="1:17" x14ac:dyDescent="0.25">
      <c r="A10247" t="s">
        <v>14955</v>
      </c>
      <c r="B10247" t="s">
        <v>75</v>
      </c>
      <c r="C10247" t="s">
        <v>98</v>
      </c>
      <c r="D10247" t="s">
        <v>526</v>
      </c>
      <c r="E10247" t="s">
        <v>563</v>
      </c>
      <c r="F10247" t="s">
        <v>394</v>
      </c>
      <c r="G10247">
        <v>0</v>
      </c>
      <c r="H10247">
        <v>0</v>
      </c>
      <c r="I10247">
        <v>0</v>
      </c>
      <c r="J10247">
        <v>0</v>
      </c>
      <c r="K10247">
        <v>0</v>
      </c>
      <c r="L10247">
        <v>0</v>
      </c>
      <c r="M10247">
        <v>0</v>
      </c>
      <c r="N10247">
        <v>0</v>
      </c>
      <c r="O10247">
        <v>0</v>
      </c>
      <c r="P10247">
        <v>0</v>
      </c>
      <c r="Q10247">
        <v>0</v>
      </c>
    </row>
    <row r="10248" spans="1:17" x14ac:dyDescent="0.25">
      <c r="A10248" t="s">
        <v>14956</v>
      </c>
      <c r="B10248" t="s">
        <v>75</v>
      </c>
      <c r="C10248" t="s">
        <v>98</v>
      </c>
      <c r="D10248" t="s">
        <v>526</v>
      </c>
      <c r="E10248" t="s">
        <v>563</v>
      </c>
      <c r="F10248" t="s">
        <v>395</v>
      </c>
      <c r="G10248">
        <v>0</v>
      </c>
      <c r="H10248">
        <v>0</v>
      </c>
      <c r="I10248">
        <v>0</v>
      </c>
      <c r="J10248">
        <v>0</v>
      </c>
      <c r="K10248">
        <v>0</v>
      </c>
      <c r="L10248">
        <v>0</v>
      </c>
      <c r="M10248">
        <v>0</v>
      </c>
      <c r="N10248">
        <v>0</v>
      </c>
      <c r="O10248">
        <v>0</v>
      </c>
      <c r="P10248">
        <v>0</v>
      </c>
      <c r="Q10248">
        <v>0</v>
      </c>
    </row>
    <row r="10249" spans="1:17" x14ac:dyDescent="0.25">
      <c r="A10249" t="s">
        <v>14957</v>
      </c>
      <c r="B10249" t="s">
        <v>75</v>
      </c>
      <c r="C10249" t="s">
        <v>98</v>
      </c>
      <c r="D10249" t="s">
        <v>526</v>
      </c>
      <c r="E10249" t="s">
        <v>563</v>
      </c>
      <c r="F10249" t="s">
        <v>525</v>
      </c>
      <c r="G10249">
        <v>1</v>
      </c>
      <c r="H10249">
        <v>0</v>
      </c>
      <c r="I10249">
        <v>0</v>
      </c>
      <c r="J10249">
        <v>0</v>
      </c>
      <c r="K10249">
        <v>0</v>
      </c>
      <c r="L10249">
        <v>0</v>
      </c>
      <c r="M10249">
        <v>0</v>
      </c>
      <c r="N10249">
        <v>0</v>
      </c>
      <c r="O10249">
        <v>0</v>
      </c>
      <c r="P10249">
        <v>0</v>
      </c>
      <c r="Q10249">
        <v>0</v>
      </c>
    </row>
    <row r="10250" spans="1:17" x14ac:dyDescent="0.25">
      <c r="A10250" t="s">
        <v>14958</v>
      </c>
      <c r="B10250" t="s">
        <v>75</v>
      </c>
      <c r="C10250" t="s">
        <v>101</v>
      </c>
      <c r="D10250" t="s">
        <v>526</v>
      </c>
      <c r="E10250" t="s">
        <v>563</v>
      </c>
      <c r="F10250" t="s">
        <v>396</v>
      </c>
      <c r="G10250">
        <v>0</v>
      </c>
      <c r="H10250">
        <v>1</v>
      </c>
      <c r="I10250">
        <v>0</v>
      </c>
      <c r="J10250">
        <v>1</v>
      </c>
      <c r="K10250">
        <v>0</v>
      </c>
      <c r="L10250">
        <v>0</v>
      </c>
      <c r="M10250">
        <v>0</v>
      </c>
      <c r="N10250">
        <v>0</v>
      </c>
      <c r="O10250">
        <v>0</v>
      </c>
      <c r="P10250">
        <v>0</v>
      </c>
      <c r="Q10250">
        <v>0</v>
      </c>
    </row>
    <row r="10251" spans="1:17" x14ac:dyDescent="0.25">
      <c r="A10251" t="s">
        <v>14959</v>
      </c>
      <c r="B10251" t="s">
        <v>75</v>
      </c>
      <c r="C10251" t="s">
        <v>101</v>
      </c>
      <c r="D10251" t="s">
        <v>526</v>
      </c>
      <c r="E10251" t="s">
        <v>563</v>
      </c>
      <c r="F10251" t="s">
        <v>4236</v>
      </c>
      <c r="G10251">
        <v>0</v>
      </c>
      <c r="H10251">
        <v>1</v>
      </c>
      <c r="I10251">
        <v>0</v>
      </c>
      <c r="J10251">
        <v>1</v>
      </c>
      <c r="K10251">
        <v>0</v>
      </c>
      <c r="L10251">
        <v>0</v>
      </c>
      <c r="M10251">
        <v>0</v>
      </c>
      <c r="N10251">
        <v>0</v>
      </c>
      <c r="O10251">
        <v>0</v>
      </c>
      <c r="P10251">
        <v>0</v>
      </c>
      <c r="Q10251">
        <v>0</v>
      </c>
    </row>
    <row r="10252" spans="1:17" x14ac:dyDescent="0.25">
      <c r="A10252" t="s">
        <v>14960</v>
      </c>
      <c r="B10252" t="s">
        <v>75</v>
      </c>
      <c r="C10252" t="s">
        <v>101</v>
      </c>
      <c r="D10252" t="s">
        <v>526</v>
      </c>
      <c r="E10252" t="s">
        <v>563</v>
      </c>
      <c r="F10252" t="s">
        <v>4238</v>
      </c>
      <c r="G10252">
        <v>0</v>
      </c>
      <c r="H10252">
        <v>0</v>
      </c>
      <c r="I10252">
        <v>0</v>
      </c>
      <c r="J10252">
        <v>0</v>
      </c>
      <c r="K10252">
        <v>0</v>
      </c>
      <c r="L10252">
        <v>0</v>
      </c>
      <c r="M10252">
        <v>1</v>
      </c>
      <c r="N10252">
        <v>0</v>
      </c>
      <c r="O10252">
        <v>0</v>
      </c>
      <c r="P10252">
        <v>0</v>
      </c>
      <c r="Q10252">
        <v>0</v>
      </c>
    </row>
    <row r="10253" spans="1:17" x14ac:dyDescent="0.25">
      <c r="A10253" t="s">
        <v>14961</v>
      </c>
      <c r="B10253" t="s">
        <v>75</v>
      </c>
      <c r="C10253" t="s">
        <v>101</v>
      </c>
      <c r="D10253" t="s">
        <v>526</v>
      </c>
      <c r="E10253" t="s">
        <v>563</v>
      </c>
      <c r="F10253" t="s">
        <v>397</v>
      </c>
      <c r="G10253">
        <v>0</v>
      </c>
      <c r="H10253">
        <v>1</v>
      </c>
      <c r="I10253">
        <v>0</v>
      </c>
      <c r="J10253">
        <v>1</v>
      </c>
      <c r="K10253">
        <v>0</v>
      </c>
      <c r="L10253">
        <v>0</v>
      </c>
      <c r="M10253">
        <v>0</v>
      </c>
      <c r="N10253">
        <v>0</v>
      </c>
      <c r="O10253">
        <v>0</v>
      </c>
      <c r="P10253">
        <v>0</v>
      </c>
      <c r="Q10253">
        <v>0</v>
      </c>
    </row>
    <row r="10254" spans="1:17" x14ac:dyDescent="0.25">
      <c r="A10254" t="s">
        <v>14962</v>
      </c>
      <c r="B10254" t="s">
        <v>75</v>
      </c>
      <c r="C10254" t="s">
        <v>101</v>
      </c>
      <c r="D10254" t="s">
        <v>526</v>
      </c>
      <c r="E10254" t="s">
        <v>563</v>
      </c>
      <c r="F10254" t="s">
        <v>398</v>
      </c>
      <c r="G10254">
        <v>0</v>
      </c>
      <c r="H10254">
        <v>1</v>
      </c>
      <c r="I10254">
        <v>0</v>
      </c>
      <c r="J10254">
        <v>1</v>
      </c>
      <c r="K10254">
        <v>0</v>
      </c>
      <c r="L10254">
        <v>0</v>
      </c>
      <c r="M10254">
        <v>0</v>
      </c>
      <c r="N10254">
        <v>0</v>
      </c>
      <c r="O10254">
        <v>0</v>
      </c>
      <c r="P10254">
        <v>0</v>
      </c>
      <c r="Q10254">
        <v>0</v>
      </c>
    </row>
    <row r="10255" spans="1:17" x14ac:dyDescent="0.25">
      <c r="A10255" t="s">
        <v>14963</v>
      </c>
      <c r="B10255" t="s">
        <v>75</v>
      </c>
      <c r="C10255" t="s">
        <v>101</v>
      </c>
      <c r="D10255" t="s">
        <v>526</v>
      </c>
      <c r="E10255" t="s">
        <v>563</v>
      </c>
      <c r="F10255" t="s">
        <v>4242</v>
      </c>
      <c r="G10255">
        <v>0</v>
      </c>
      <c r="H10255">
        <v>0</v>
      </c>
      <c r="I10255">
        <v>0</v>
      </c>
      <c r="J10255">
        <v>0</v>
      </c>
      <c r="K10255">
        <v>0</v>
      </c>
      <c r="L10255">
        <v>0</v>
      </c>
      <c r="M10255">
        <v>1</v>
      </c>
      <c r="N10255">
        <v>0</v>
      </c>
      <c r="O10255">
        <v>0</v>
      </c>
      <c r="P10255">
        <v>0</v>
      </c>
      <c r="Q10255">
        <v>0</v>
      </c>
    </row>
    <row r="10256" spans="1:17" x14ac:dyDescent="0.25">
      <c r="A10256" t="s">
        <v>14964</v>
      </c>
      <c r="B10256" t="s">
        <v>75</v>
      </c>
      <c r="C10256" t="s">
        <v>101</v>
      </c>
      <c r="D10256" t="s">
        <v>526</v>
      </c>
      <c r="E10256" t="s">
        <v>563</v>
      </c>
      <c r="F10256" t="s">
        <v>399</v>
      </c>
      <c r="G10256">
        <v>0</v>
      </c>
      <c r="H10256">
        <v>1</v>
      </c>
      <c r="I10256">
        <v>0</v>
      </c>
      <c r="J10256">
        <v>1</v>
      </c>
      <c r="K10256">
        <v>0</v>
      </c>
      <c r="L10256">
        <v>0</v>
      </c>
      <c r="M10256">
        <v>0</v>
      </c>
      <c r="N10256">
        <v>0</v>
      </c>
      <c r="O10256">
        <v>0</v>
      </c>
      <c r="P10256">
        <v>0</v>
      </c>
      <c r="Q10256">
        <v>0</v>
      </c>
    </row>
    <row r="10257" spans="1:17" x14ac:dyDescent="0.25">
      <c r="A10257" t="s">
        <v>13745</v>
      </c>
      <c r="B10257" t="s">
        <v>75</v>
      </c>
      <c r="C10257" t="s">
        <v>101</v>
      </c>
      <c r="D10257" t="s">
        <v>526</v>
      </c>
      <c r="E10257" t="s">
        <v>563</v>
      </c>
      <c r="F10257" t="s">
        <v>4245</v>
      </c>
      <c r="G10257">
        <v>0</v>
      </c>
      <c r="H10257">
        <v>0</v>
      </c>
      <c r="I10257">
        <v>0</v>
      </c>
      <c r="J10257">
        <v>0</v>
      </c>
      <c r="K10257">
        <v>0</v>
      </c>
      <c r="L10257">
        <v>0</v>
      </c>
      <c r="M10257">
        <v>1</v>
      </c>
      <c r="N10257">
        <v>0</v>
      </c>
      <c r="O10257">
        <v>0</v>
      </c>
      <c r="P10257">
        <v>0</v>
      </c>
      <c r="Q10257">
        <v>0</v>
      </c>
    </row>
    <row r="10258" spans="1:17" x14ac:dyDescent="0.25">
      <c r="A10258" t="s">
        <v>25807</v>
      </c>
      <c r="B10258" t="s">
        <v>75</v>
      </c>
      <c r="C10258" t="s">
        <v>151</v>
      </c>
      <c r="D10258" t="s">
        <v>526</v>
      </c>
      <c r="E10258" t="s">
        <v>21471</v>
      </c>
      <c r="F10258" t="s">
        <v>396</v>
      </c>
      <c r="G10258">
        <v>0</v>
      </c>
      <c r="H10258">
        <v>1</v>
      </c>
      <c r="I10258">
        <v>1</v>
      </c>
      <c r="J10258">
        <v>0</v>
      </c>
      <c r="K10258">
        <v>0</v>
      </c>
      <c r="L10258">
        <v>0</v>
      </c>
      <c r="M10258">
        <v>0</v>
      </c>
      <c r="N10258">
        <v>0</v>
      </c>
      <c r="O10258">
        <v>0</v>
      </c>
      <c r="P10258">
        <v>0</v>
      </c>
      <c r="Q10258">
        <v>0</v>
      </c>
    </row>
    <row r="10259" spans="1:17" x14ac:dyDescent="0.25">
      <c r="A10259" t="s">
        <v>25808</v>
      </c>
      <c r="B10259" t="s">
        <v>75</v>
      </c>
      <c r="C10259" t="s">
        <v>151</v>
      </c>
      <c r="D10259" t="s">
        <v>526</v>
      </c>
      <c r="E10259" t="s">
        <v>21471</v>
      </c>
      <c r="F10259" t="s">
        <v>4236</v>
      </c>
      <c r="G10259">
        <v>0</v>
      </c>
      <c r="H10259">
        <v>1</v>
      </c>
      <c r="I10259">
        <v>1</v>
      </c>
      <c r="J10259">
        <v>0</v>
      </c>
      <c r="K10259">
        <v>0</v>
      </c>
      <c r="L10259">
        <v>0</v>
      </c>
      <c r="M10259">
        <v>0</v>
      </c>
      <c r="N10259">
        <v>0</v>
      </c>
      <c r="O10259">
        <v>0</v>
      </c>
      <c r="P10259">
        <v>0</v>
      </c>
      <c r="Q10259">
        <v>0</v>
      </c>
    </row>
    <row r="10260" spans="1:17" x14ac:dyDescent="0.25">
      <c r="A10260" t="s">
        <v>25809</v>
      </c>
      <c r="B10260" t="s">
        <v>75</v>
      </c>
      <c r="C10260" t="s">
        <v>151</v>
      </c>
      <c r="D10260" t="s">
        <v>526</v>
      </c>
      <c r="E10260" t="s">
        <v>21471</v>
      </c>
      <c r="F10260" t="s">
        <v>4238</v>
      </c>
      <c r="G10260">
        <v>0</v>
      </c>
      <c r="H10260">
        <v>0</v>
      </c>
      <c r="I10260">
        <v>0</v>
      </c>
      <c r="J10260">
        <v>0</v>
      </c>
      <c r="K10260">
        <v>0</v>
      </c>
      <c r="L10260">
        <v>0</v>
      </c>
      <c r="M10260">
        <v>1</v>
      </c>
      <c r="N10260">
        <v>0</v>
      </c>
      <c r="O10260">
        <v>0</v>
      </c>
      <c r="P10260">
        <v>0</v>
      </c>
      <c r="Q10260">
        <v>0</v>
      </c>
    </row>
    <row r="10261" spans="1:17" x14ac:dyDescent="0.25">
      <c r="A10261" t="s">
        <v>25810</v>
      </c>
      <c r="B10261" t="s">
        <v>75</v>
      </c>
      <c r="C10261" t="s">
        <v>151</v>
      </c>
      <c r="D10261" t="s">
        <v>526</v>
      </c>
      <c r="E10261" t="s">
        <v>21471</v>
      </c>
      <c r="F10261" t="s">
        <v>397</v>
      </c>
      <c r="G10261">
        <v>0</v>
      </c>
      <c r="H10261">
        <v>1</v>
      </c>
      <c r="I10261">
        <v>1</v>
      </c>
      <c r="J10261">
        <v>0</v>
      </c>
      <c r="K10261">
        <v>0</v>
      </c>
      <c r="L10261">
        <v>0</v>
      </c>
      <c r="M10261">
        <v>0</v>
      </c>
      <c r="N10261">
        <v>0</v>
      </c>
      <c r="O10261">
        <v>0</v>
      </c>
      <c r="P10261">
        <v>0</v>
      </c>
      <c r="Q10261">
        <v>0</v>
      </c>
    </row>
    <row r="10262" spans="1:17" x14ac:dyDescent="0.25">
      <c r="A10262" t="s">
        <v>25811</v>
      </c>
      <c r="B10262" t="s">
        <v>75</v>
      </c>
      <c r="C10262" t="s">
        <v>151</v>
      </c>
      <c r="D10262" t="s">
        <v>526</v>
      </c>
      <c r="E10262" t="s">
        <v>21471</v>
      </c>
      <c r="F10262" t="s">
        <v>398</v>
      </c>
      <c r="G10262">
        <v>0</v>
      </c>
      <c r="H10262">
        <v>1</v>
      </c>
      <c r="I10262">
        <v>1</v>
      </c>
      <c r="J10262">
        <v>0</v>
      </c>
      <c r="K10262">
        <v>0</v>
      </c>
      <c r="L10262">
        <v>0</v>
      </c>
      <c r="M10262">
        <v>0</v>
      </c>
      <c r="N10262">
        <v>0</v>
      </c>
      <c r="O10262">
        <v>0</v>
      </c>
      <c r="P10262">
        <v>0</v>
      </c>
      <c r="Q10262">
        <v>0</v>
      </c>
    </row>
    <row r="10263" spans="1:17" x14ac:dyDescent="0.25">
      <c r="A10263" t="s">
        <v>25812</v>
      </c>
      <c r="B10263" t="s">
        <v>75</v>
      </c>
      <c r="C10263" t="s">
        <v>151</v>
      </c>
      <c r="D10263" t="s">
        <v>526</v>
      </c>
      <c r="E10263" t="s">
        <v>21471</v>
      </c>
      <c r="F10263" t="s">
        <v>4242</v>
      </c>
      <c r="G10263">
        <v>0</v>
      </c>
      <c r="H10263">
        <v>0</v>
      </c>
      <c r="I10263">
        <v>0</v>
      </c>
      <c r="J10263">
        <v>0</v>
      </c>
      <c r="K10263">
        <v>0</v>
      </c>
      <c r="L10263">
        <v>0</v>
      </c>
      <c r="M10263">
        <v>1</v>
      </c>
      <c r="N10263">
        <v>0</v>
      </c>
      <c r="O10263">
        <v>0</v>
      </c>
      <c r="P10263">
        <v>0</v>
      </c>
      <c r="Q10263">
        <v>0</v>
      </c>
    </row>
    <row r="10264" spans="1:17" x14ac:dyDescent="0.25">
      <c r="A10264" t="s">
        <v>25813</v>
      </c>
      <c r="B10264" t="s">
        <v>75</v>
      </c>
      <c r="C10264" t="s">
        <v>151</v>
      </c>
      <c r="D10264" t="s">
        <v>526</v>
      </c>
      <c r="E10264" t="s">
        <v>21471</v>
      </c>
      <c r="F10264" t="s">
        <v>399</v>
      </c>
      <c r="G10264">
        <v>0</v>
      </c>
      <c r="H10264">
        <v>1</v>
      </c>
      <c r="I10264">
        <v>1</v>
      </c>
      <c r="J10264">
        <v>0</v>
      </c>
      <c r="K10264">
        <v>0</v>
      </c>
      <c r="L10264">
        <v>0</v>
      </c>
      <c r="M10264">
        <v>0</v>
      </c>
      <c r="N10264">
        <v>0</v>
      </c>
      <c r="O10264">
        <v>0</v>
      </c>
      <c r="P10264">
        <v>0</v>
      </c>
      <c r="Q10264">
        <v>0</v>
      </c>
    </row>
    <row r="10265" spans="1:17" x14ac:dyDescent="0.25">
      <c r="A10265" t="s">
        <v>25814</v>
      </c>
      <c r="B10265" t="s">
        <v>75</v>
      </c>
      <c r="C10265" t="s">
        <v>151</v>
      </c>
      <c r="D10265" t="s">
        <v>526</v>
      </c>
      <c r="E10265" t="s">
        <v>21471</v>
      </c>
      <c r="F10265" t="s">
        <v>4245</v>
      </c>
      <c r="G10265">
        <v>0</v>
      </c>
      <c r="H10265">
        <v>0</v>
      </c>
      <c r="I10265">
        <v>0</v>
      </c>
      <c r="J10265">
        <v>0</v>
      </c>
      <c r="K10265">
        <v>0</v>
      </c>
      <c r="L10265">
        <v>0</v>
      </c>
      <c r="M10265">
        <v>1</v>
      </c>
      <c r="N10265">
        <v>0</v>
      </c>
      <c r="O10265">
        <v>0</v>
      </c>
      <c r="P10265">
        <v>0</v>
      </c>
      <c r="Q10265">
        <v>0</v>
      </c>
    </row>
    <row r="10266" spans="1:17" x14ac:dyDescent="0.25">
      <c r="A10266" t="s">
        <v>25815</v>
      </c>
      <c r="B10266" t="s">
        <v>75</v>
      </c>
      <c r="C10266" t="s">
        <v>151</v>
      </c>
      <c r="D10266" t="s">
        <v>526</v>
      </c>
      <c r="E10266" t="s">
        <v>21471</v>
      </c>
      <c r="F10266" t="s">
        <v>394</v>
      </c>
      <c r="G10266">
        <v>0</v>
      </c>
      <c r="H10266">
        <v>0</v>
      </c>
      <c r="I10266">
        <v>0</v>
      </c>
      <c r="J10266">
        <v>0</v>
      </c>
      <c r="K10266">
        <v>0</v>
      </c>
      <c r="L10266">
        <v>0</v>
      </c>
      <c r="M10266">
        <v>0</v>
      </c>
      <c r="N10266">
        <v>0</v>
      </c>
      <c r="O10266">
        <v>0</v>
      </c>
      <c r="P10266">
        <v>0</v>
      </c>
      <c r="Q10266">
        <v>0</v>
      </c>
    </row>
    <row r="10267" spans="1:17" x14ac:dyDescent="0.25">
      <c r="A10267" t="s">
        <v>25816</v>
      </c>
      <c r="B10267" t="s">
        <v>75</v>
      </c>
      <c r="C10267" t="s">
        <v>151</v>
      </c>
      <c r="D10267" t="s">
        <v>526</v>
      </c>
      <c r="E10267" t="s">
        <v>21471</v>
      </c>
      <c r="F10267" t="s">
        <v>395</v>
      </c>
      <c r="G10267">
        <v>0</v>
      </c>
      <c r="H10267">
        <v>0</v>
      </c>
      <c r="I10267">
        <v>0</v>
      </c>
      <c r="J10267">
        <v>0</v>
      </c>
      <c r="K10267">
        <v>0</v>
      </c>
      <c r="L10267">
        <v>0</v>
      </c>
      <c r="M10267">
        <v>0</v>
      </c>
      <c r="N10267">
        <v>0</v>
      </c>
      <c r="O10267">
        <v>0</v>
      </c>
      <c r="P10267">
        <v>0</v>
      </c>
      <c r="Q10267">
        <v>0</v>
      </c>
    </row>
    <row r="10268" spans="1:17" x14ac:dyDescent="0.25">
      <c r="A10268" t="s">
        <v>25817</v>
      </c>
      <c r="B10268" t="s">
        <v>75</v>
      </c>
      <c r="C10268" t="s">
        <v>151</v>
      </c>
      <c r="D10268" t="s">
        <v>526</v>
      </c>
      <c r="E10268" t="s">
        <v>21471</v>
      </c>
      <c r="F10268" t="s">
        <v>525</v>
      </c>
      <c r="G10268">
        <v>1</v>
      </c>
      <c r="H10268">
        <v>0</v>
      </c>
      <c r="I10268">
        <v>0</v>
      </c>
      <c r="J10268">
        <v>0</v>
      </c>
      <c r="K10268">
        <v>0</v>
      </c>
      <c r="L10268">
        <v>0</v>
      </c>
      <c r="M10268">
        <v>0</v>
      </c>
      <c r="N10268">
        <v>0</v>
      </c>
      <c r="O10268">
        <v>0</v>
      </c>
      <c r="P10268">
        <v>0</v>
      </c>
      <c r="Q10268">
        <v>0</v>
      </c>
    </row>
    <row r="10269" spans="1:17" x14ac:dyDescent="0.25">
      <c r="A10269" t="s">
        <v>25818</v>
      </c>
      <c r="B10269" t="s">
        <v>75</v>
      </c>
      <c r="C10269" t="s">
        <v>154</v>
      </c>
      <c r="D10269" t="s">
        <v>527</v>
      </c>
      <c r="E10269" t="s">
        <v>21471</v>
      </c>
      <c r="F10269" t="s">
        <v>528</v>
      </c>
      <c r="G10269">
        <v>0</v>
      </c>
      <c r="H10269">
        <v>0</v>
      </c>
      <c r="I10269">
        <v>0</v>
      </c>
      <c r="J10269">
        <v>0</v>
      </c>
      <c r="K10269">
        <v>0</v>
      </c>
      <c r="L10269">
        <v>0</v>
      </c>
      <c r="M10269">
        <v>0</v>
      </c>
      <c r="N10269">
        <v>1</v>
      </c>
      <c r="O10269">
        <v>0</v>
      </c>
      <c r="P10269">
        <v>0</v>
      </c>
      <c r="Q10269">
        <v>1</v>
      </c>
    </row>
    <row r="10270" spans="1:17" x14ac:dyDescent="0.25">
      <c r="A10270" t="s">
        <v>25819</v>
      </c>
      <c r="B10270" t="s">
        <v>75</v>
      </c>
      <c r="C10270" t="s">
        <v>154</v>
      </c>
      <c r="D10270" t="s">
        <v>527</v>
      </c>
      <c r="E10270" t="s">
        <v>21471</v>
      </c>
      <c r="F10270" t="s">
        <v>525</v>
      </c>
      <c r="G10270">
        <v>1</v>
      </c>
      <c r="H10270">
        <v>0</v>
      </c>
      <c r="I10270">
        <v>0</v>
      </c>
      <c r="J10270">
        <v>0</v>
      </c>
      <c r="K10270">
        <v>0</v>
      </c>
      <c r="L10270">
        <v>0</v>
      </c>
      <c r="M10270">
        <v>0</v>
      </c>
      <c r="N10270">
        <v>0</v>
      </c>
      <c r="O10270">
        <v>0</v>
      </c>
      <c r="P10270">
        <v>0</v>
      </c>
      <c r="Q10270">
        <v>0</v>
      </c>
    </row>
    <row r="10271" spans="1:17" x14ac:dyDescent="0.25">
      <c r="A10271" t="s">
        <v>25820</v>
      </c>
      <c r="B10271" t="s">
        <v>75</v>
      </c>
      <c r="C10271" t="s">
        <v>155</v>
      </c>
      <c r="D10271" t="s">
        <v>526</v>
      </c>
      <c r="E10271" t="s">
        <v>21471</v>
      </c>
      <c r="F10271" t="s">
        <v>396</v>
      </c>
      <c r="G10271">
        <v>0</v>
      </c>
      <c r="H10271">
        <v>2</v>
      </c>
      <c r="I10271">
        <v>0</v>
      </c>
      <c r="J10271">
        <v>2</v>
      </c>
      <c r="K10271">
        <v>0</v>
      </c>
      <c r="L10271">
        <v>0</v>
      </c>
      <c r="M10271">
        <v>0</v>
      </c>
      <c r="N10271">
        <v>0</v>
      </c>
      <c r="O10271">
        <v>0</v>
      </c>
      <c r="P10271">
        <v>0</v>
      </c>
      <c r="Q10271">
        <v>0</v>
      </c>
    </row>
    <row r="10272" spans="1:17" x14ac:dyDescent="0.25">
      <c r="A10272" t="s">
        <v>25821</v>
      </c>
      <c r="B10272" t="s">
        <v>75</v>
      </c>
      <c r="C10272" t="s">
        <v>155</v>
      </c>
      <c r="D10272" t="s">
        <v>526</v>
      </c>
      <c r="E10272" t="s">
        <v>21471</v>
      </c>
      <c r="F10272" t="s">
        <v>4236</v>
      </c>
      <c r="G10272">
        <v>0</v>
      </c>
      <c r="H10272">
        <v>2</v>
      </c>
      <c r="I10272">
        <v>0</v>
      </c>
      <c r="J10272">
        <v>2</v>
      </c>
      <c r="K10272">
        <v>0</v>
      </c>
      <c r="L10272">
        <v>0</v>
      </c>
      <c r="M10272">
        <v>0</v>
      </c>
      <c r="N10272">
        <v>0</v>
      </c>
      <c r="O10272">
        <v>0</v>
      </c>
      <c r="P10272">
        <v>0</v>
      </c>
      <c r="Q10272">
        <v>0</v>
      </c>
    </row>
    <row r="10273" spans="1:17" x14ac:dyDescent="0.25">
      <c r="A10273" t="s">
        <v>25822</v>
      </c>
      <c r="B10273" t="s">
        <v>75</v>
      </c>
      <c r="C10273" t="s">
        <v>155</v>
      </c>
      <c r="D10273" t="s">
        <v>526</v>
      </c>
      <c r="E10273" t="s">
        <v>21471</v>
      </c>
      <c r="F10273" t="s">
        <v>4238</v>
      </c>
      <c r="G10273">
        <v>0</v>
      </c>
      <c r="H10273">
        <v>0</v>
      </c>
      <c r="I10273">
        <v>0</v>
      </c>
      <c r="J10273">
        <v>0</v>
      </c>
      <c r="K10273">
        <v>0</v>
      </c>
      <c r="L10273">
        <v>0</v>
      </c>
      <c r="M10273">
        <v>2</v>
      </c>
      <c r="N10273">
        <v>0</v>
      </c>
      <c r="O10273">
        <v>0</v>
      </c>
      <c r="P10273">
        <v>0</v>
      </c>
      <c r="Q10273">
        <v>0</v>
      </c>
    </row>
    <row r="10274" spans="1:17" x14ac:dyDescent="0.25">
      <c r="A10274" t="s">
        <v>25823</v>
      </c>
      <c r="B10274" t="s">
        <v>75</v>
      </c>
      <c r="C10274" t="s">
        <v>155</v>
      </c>
      <c r="D10274" t="s">
        <v>526</v>
      </c>
      <c r="E10274" t="s">
        <v>21471</v>
      </c>
      <c r="F10274" t="s">
        <v>397</v>
      </c>
      <c r="G10274">
        <v>0</v>
      </c>
      <c r="H10274">
        <v>2</v>
      </c>
      <c r="I10274">
        <v>0</v>
      </c>
      <c r="J10274">
        <v>2</v>
      </c>
      <c r="K10274">
        <v>0</v>
      </c>
      <c r="L10274">
        <v>0</v>
      </c>
      <c r="M10274">
        <v>0</v>
      </c>
      <c r="N10274">
        <v>0</v>
      </c>
      <c r="O10274">
        <v>0</v>
      </c>
      <c r="P10274">
        <v>0</v>
      </c>
      <c r="Q10274">
        <v>0</v>
      </c>
    </row>
    <row r="10275" spans="1:17" x14ac:dyDescent="0.25">
      <c r="A10275" t="s">
        <v>25824</v>
      </c>
      <c r="B10275" t="s">
        <v>75</v>
      </c>
      <c r="C10275" t="s">
        <v>155</v>
      </c>
      <c r="D10275" t="s">
        <v>526</v>
      </c>
      <c r="E10275" t="s">
        <v>21471</v>
      </c>
      <c r="F10275" t="s">
        <v>398</v>
      </c>
      <c r="G10275">
        <v>0</v>
      </c>
      <c r="H10275">
        <v>2</v>
      </c>
      <c r="I10275">
        <v>0</v>
      </c>
      <c r="J10275">
        <v>2</v>
      </c>
      <c r="K10275">
        <v>0</v>
      </c>
      <c r="L10275">
        <v>0</v>
      </c>
      <c r="M10275">
        <v>0</v>
      </c>
      <c r="N10275">
        <v>0</v>
      </c>
      <c r="O10275">
        <v>0</v>
      </c>
      <c r="P10275">
        <v>0</v>
      </c>
      <c r="Q10275">
        <v>0</v>
      </c>
    </row>
    <row r="10276" spans="1:17" x14ac:dyDescent="0.25">
      <c r="A10276" t="s">
        <v>25825</v>
      </c>
      <c r="B10276" t="s">
        <v>75</v>
      </c>
      <c r="C10276" t="s">
        <v>155</v>
      </c>
      <c r="D10276" t="s">
        <v>526</v>
      </c>
      <c r="E10276" t="s">
        <v>21471</v>
      </c>
      <c r="F10276" t="s">
        <v>4242</v>
      </c>
      <c r="G10276">
        <v>0</v>
      </c>
      <c r="H10276">
        <v>0</v>
      </c>
      <c r="I10276">
        <v>0</v>
      </c>
      <c r="J10276">
        <v>0</v>
      </c>
      <c r="K10276">
        <v>0</v>
      </c>
      <c r="L10276">
        <v>0</v>
      </c>
      <c r="M10276">
        <v>2</v>
      </c>
      <c r="N10276">
        <v>0</v>
      </c>
      <c r="O10276">
        <v>0</v>
      </c>
      <c r="P10276">
        <v>0</v>
      </c>
      <c r="Q10276">
        <v>0</v>
      </c>
    </row>
    <row r="10277" spans="1:17" x14ac:dyDescent="0.25">
      <c r="A10277" t="s">
        <v>25826</v>
      </c>
      <c r="B10277" t="s">
        <v>75</v>
      </c>
      <c r="C10277" t="s">
        <v>155</v>
      </c>
      <c r="D10277" t="s">
        <v>526</v>
      </c>
      <c r="E10277" t="s">
        <v>21471</v>
      </c>
      <c r="F10277" t="s">
        <v>399</v>
      </c>
      <c r="G10277">
        <v>0</v>
      </c>
      <c r="H10277">
        <v>2</v>
      </c>
      <c r="I10277">
        <v>0</v>
      </c>
      <c r="J10277">
        <v>2</v>
      </c>
      <c r="K10277">
        <v>0</v>
      </c>
      <c r="L10277">
        <v>0</v>
      </c>
      <c r="M10277">
        <v>0</v>
      </c>
      <c r="N10277">
        <v>0</v>
      </c>
      <c r="O10277">
        <v>0</v>
      </c>
      <c r="P10277">
        <v>0</v>
      </c>
      <c r="Q10277">
        <v>0</v>
      </c>
    </row>
    <row r="10278" spans="1:17" x14ac:dyDescent="0.25">
      <c r="A10278" t="s">
        <v>25827</v>
      </c>
      <c r="B10278" t="s">
        <v>75</v>
      </c>
      <c r="C10278" t="s">
        <v>155</v>
      </c>
      <c r="D10278" t="s">
        <v>526</v>
      </c>
      <c r="E10278" t="s">
        <v>21471</v>
      </c>
      <c r="F10278" t="s">
        <v>4245</v>
      </c>
      <c r="G10278">
        <v>0</v>
      </c>
      <c r="H10278">
        <v>0</v>
      </c>
      <c r="I10278">
        <v>0</v>
      </c>
      <c r="J10278">
        <v>0</v>
      </c>
      <c r="K10278">
        <v>0</v>
      </c>
      <c r="L10278">
        <v>0</v>
      </c>
      <c r="M10278">
        <v>2</v>
      </c>
      <c r="N10278">
        <v>0</v>
      </c>
      <c r="O10278">
        <v>0</v>
      </c>
      <c r="P10278">
        <v>0</v>
      </c>
      <c r="Q10278">
        <v>0</v>
      </c>
    </row>
    <row r="10279" spans="1:17" x14ac:dyDescent="0.25">
      <c r="A10279" t="s">
        <v>25828</v>
      </c>
      <c r="B10279" t="s">
        <v>75</v>
      </c>
      <c r="C10279" t="s">
        <v>155</v>
      </c>
      <c r="D10279" t="s">
        <v>526</v>
      </c>
      <c r="E10279" t="s">
        <v>21471</v>
      </c>
      <c r="F10279" t="s">
        <v>394</v>
      </c>
      <c r="G10279">
        <v>0</v>
      </c>
      <c r="H10279">
        <v>0</v>
      </c>
      <c r="I10279">
        <v>0</v>
      </c>
      <c r="J10279">
        <v>0</v>
      </c>
      <c r="K10279">
        <v>0</v>
      </c>
      <c r="L10279">
        <v>0</v>
      </c>
      <c r="M10279">
        <v>0</v>
      </c>
      <c r="N10279">
        <v>2</v>
      </c>
      <c r="O10279">
        <v>2</v>
      </c>
      <c r="P10279">
        <v>0</v>
      </c>
      <c r="Q10279">
        <v>0</v>
      </c>
    </row>
    <row r="10280" spans="1:17" x14ac:dyDescent="0.25">
      <c r="A10280" t="s">
        <v>25829</v>
      </c>
      <c r="B10280" t="s">
        <v>75</v>
      </c>
      <c r="C10280" t="s">
        <v>155</v>
      </c>
      <c r="D10280" t="s">
        <v>526</v>
      </c>
      <c r="E10280" t="s">
        <v>21471</v>
      </c>
      <c r="F10280" t="s">
        <v>395</v>
      </c>
      <c r="G10280">
        <v>0</v>
      </c>
      <c r="H10280">
        <v>0</v>
      </c>
      <c r="I10280">
        <v>0</v>
      </c>
      <c r="J10280">
        <v>0</v>
      </c>
      <c r="K10280">
        <v>0</v>
      </c>
      <c r="L10280">
        <v>0</v>
      </c>
      <c r="M10280">
        <v>0</v>
      </c>
      <c r="N10280">
        <v>1</v>
      </c>
      <c r="O10280">
        <v>1</v>
      </c>
      <c r="P10280">
        <v>0</v>
      </c>
      <c r="Q10280">
        <v>0</v>
      </c>
    </row>
    <row r="10281" spans="1:17" x14ac:dyDescent="0.25">
      <c r="A10281" t="s">
        <v>25830</v>
      </c>
      <c r="B10281" t="s">
        <v>75</v>
      </c>
      <c r="C10281" t="s">
        <v>155</v>
      </c>
      <c r="D10281" t="s">
        <v>526</v>
      </c>
      <c r="E10281" t="s">
        <v>21471</v>
      </c>
      <c r="F10281" t="s">
        <v>525</v>
      </c>
      <c r="G10281">
        <v>2</v>
      </c>
      <c r="H10281">
        <v>0</v>
      </c>
      <c r="I10281">
        <v>0</v>
      </c>
      <c r="J10281">
        <v>0</v>
      </c>
      <c r="K10281">
        <v>0</v>
      </c>
      <c r="L10281">
        <v>0</v>
      </c>
      <c r="M10281">
        <v>0</v>
      </c>
      <c r="N10281">
        <v>0</v>
      </c>
      <c r="O10281">
        <v>0</v>
      </c>
      <c r="P10281">
        <v>0</v>
      </c>
      <c r="Q10281">
        <v>0</v>
      </c>
    </row>
    <row r="10282" spans="1:17" x14ac:dyDescent="0.25">
      <c r="A10282" t="s">
        <v>17737</v>
      </c>
      <c r="B10282" t="s">
        <v>75</v>
      </c>
      <c r="C10282" t="s">
        <v>160</v>
      </c>
      <c r="D10282" t="s">
        <v>526</v>
      </c>
      <c r="E10282" t="s">
        <v>563</v>
      </c>
      <c r="F10282" t="s">
        <v>396</v>
      </c>
      <c r="G10282">
        <v>0</v>
      </c>
      <c r="H10282">
        <v>1</v>
      </c>
      <c r="I10282">
        <v>0</v>
      </c>
      <c r="J10282">
        <v>1</v>
      </c>
      <c r="K10282">
        <v>0</v>
      </c>
      <c r="L10282">
        <v>0</v>
      </c>
      <c r="M10282">
        <v>0</v>
      </c>
      <c r="N10282">
        <v>0</v>
      </c>
      <c r="O10282">
        <v>0</v>
      </c>
      <c r="P10282">
        <v>0</v>
      </c>
      <c r="Q10282">
        <v>0</v>
      </c>
    </row>
    <row r="10283" spans="1:17" x14ac:dyDescent="0.25">
      <c r="A10283" t="s">
        <v>17738</v>
      </c>
      <c r="B10283" t="s">
        <v>75</v>
      </c>
      <c r="C10283" t="s">
        <v>160</v>
      </c>
      <c r="D10283" t="s">
        <v>526</v>
      </c>
      <c r="E10283" t="s">
        <v>563</v>
      </c>
      <c r="F10283" t="s">
        <v>4236</v>
      </c>
      <c r="G10283">
        <v>0</v>
      </c>
      <c r="H10283">
        <v>1</v>
      </c>
      <c r="I10283">
        <v>0</v>
      </c>
      <c r="J10283">
        <v>1</v>
      </c>
      <c r="K10283">
        <v>0</v>
      </c>
      <c r="L10283">
        <v>0</v>
      </c>
      <c r="M10283">
        <v>0</v>
      </c>
      <c r="N10283">
        <v>0</v>
      </c>
      <c r="O10283">
        <v>0</v>
      </c>
      <c r="P10283">
        <v>0</v>
      </c>
      <c r="Q10283">
        <v>0</v>
      </c>
    </row>
    <row r="10284" spans="1:17" x14ac:dyDescent="0.25">
      <c r="A10284" t="s">
        <v>17739</v>
      </c>
      <c r="B10284" t="s">
        <v>75</v>
      </c>
      <c r="C10284" t="s">
        <v>160</v>
      </c>
      <c r="D10284" t="s">
        <v>526</v>
      </c>
      <c r="E10284" t="s">
        <v>563</v>
      </c>
      <c r="F10284" t="s">
        <v>4238</v>
      </c>
      <c r="G10284">
        <v>0</v>
      </c>
      <c r="H10284">
        <v>0</v>
      </c>
      <c r="I10284">
        <v>0</v>
      </c>
      <c r="J10284">
        <v>0</v>
      </c>
      <c r="K10284">
        <v>0</v>
      </c>
      <c r="L10284">
        <v>0</v>
      </c>
      <c r="M10284">
        <v>1</v>
      </c>
      <c r="N10284">
        <v>0</v>
      </c>
      <c r="O10284">
        <v>0</v>
      </c>
      <c r="P10284">
        <v>0</v>
      </c>
      <c r="Q10284">
        <v>0</v>
      </c>
    </row>
    <row r="10285" spans="1:17" x14ac:dyDescent="0.25">
      <c r="A10285" t="s">
        <v>17740</v>
      </c>
      <c r="B10285" t="s">
        <v>75</v>
      </c>
      <c r="C10285" t="s">
        <v>160</v>
      </c>
      <c r="D10285" t="s">
        <v>526</v>
      </c>
      <c r="E10285" t="s">
        <v>563</v>
      </c>
      <c r="F10285" t="s">
        <v>397</v>
      </c>
      <c r="G10285">
        <v>0</v>
      </c>
      <c r="H10285">
        <v>1</v>
      </c>
      <c r="I10285">
        <v>0</v>
      </c>
      <c r="J10285">
        <v>1</v>
      </c>
      <c r="K10285">
        <v>0</v>
      </c>
      <c r="L10285">
        <v>0</v>
      </c>
      <c r="M10285">
        <v>0</v>
      </c>
      <c r="N10285">
        <v>0</v>
      </c>
      <c r="O10285">
        <v>0</v>
      </c>
      <c r="P10285">
        <v>0</v>
      </c>
      <c r="Q10285">
        <v>0</v>
      </c>
    </row>
    <row r="10286" spans="1:17" x14ac:dyDescent="0.25">
      <c r="A10286" t="s">
        <v>14758</v>
      </c>
      <c r="B10286" t="s">
        <v>74</v>
      </c>
      <c r="C10286" t="s">
        <v>137</v>
      </c>
      <c r="D10286" t="s">
        <v>526</v>
      </c>
      <c r="E10286" t="s">
        <v>563</v>
      </c>
      <c r="F10286" t="s">
        <v>399</v>
      </c>
      <c r="G10286">
        <v>0</v>
      </c>
      <c r="H10286">
        <v>41</v>
      </c>
      <c r="I10286">
        <v>4</v>
      </c>
      <c r="J10286">
        <v>34</v>
      </c>
      <c r="K10286">
        <v>3</v>
      </c>
      <c r="L10286">
        <v>0</v>
      </c>
      <c r="M10286">
        <v>0</v>
      </c>
      <c r="N10286">
        <v>0</v>
      </c>
      <c r="O10286">
        <v>0</v>
      </c>
      <c r="P10286">
        <v>0</v>
      </c>
      <c r="Q10286">
        <v>0</v>
      </c>
    </row>
    <row r="10287" spans="1:17" x14ac:dyDescent="0.25">
      <c r="A10287" t="s">
        <v>14759</v>
      </c>
      <c r="B10287" t="s">
        <v>74</v>
      </c>
      <c r="C10287" t="s">
        <v>137</v>
      </c>
      <c r="D10287" t="s">
        <v>526</v>
      </c>
      <c r="E10287" t="s">
        <v>563</v>
      </c>
      <c r="F10287" t="s">
        <v>4245</v>
      </c>
      <c r="G10287">
        <v>0</v>
      </c>
      <c r="H10287">
        <v>0</v>
      </c>
      <c r="I10287">
        <v>0</v>
      </c>
      <c r="J10287">
        <v>0</v>
      </c>
      <c r="K10287">
        <v>0</v>
      </c>
      <c r="L10287">
        <v>0</v>
      </c>
      <c r="M10287">
        <v>41</v>
      </c>
      <c r="N10287">
        <v>0</v>
      </c>
      <c r="O10287">
        <v>0</v>
      </c>
      <c r="P10287">
        <v>0</v>
      </c>
      <c r="Q10287">
        <v>0</v>
      </c>
    </row>
    <row r="10288" spans="1:17" x14ac:dyDescent="0.25">
      <c r="A10288" t="s">
        <v>14760</v>
      </c>
      <c r="B10288" t="s">
        <v>74</v>
      </c>
      <c r="C10288" t="s">
        <v>137</v>
      </c>
      <c r="D10288" t="s">
        <v>526</v>
      </c>
      <c r="E10288" t="s">
        <v>563</v>
      </c>
      <c r="F10288" t="s">
        <v>394</v>
      </c>
      <c r="G10288">
        <v>0</v>
      </c>
      <c r="H10288">
        <v>0</v>
      </c>
      <c r="I10288">
        <v>0</v>
      </c>
      <c r="J10288">
        <v>0</v>
      </c>
      <c r="K10288">
        <v>0</v>
      </c>
      <c r="L10288">
        <v>0</v>
      </c>
      <c r="M10288">
        <v>0</v>
      </c>
      <c r="N10288">
        <v>20</v>
      </c>
      <c r="O10288">
        <v>19</v>
      </c>
      <c r="P10288">
        <v>1</v>
      </c>
      <c r="Q10288">
        <v>0</v>
      </c>
    </row>
    <row r="10289" spans="1:17" x14ac:dyDescent="0.25">
      <c r="A10289" t="s">
        <v>14761</v>
      </c>
      <c r="B10289" t="s">
        <v>74</v>
      </c>
      <c r="C10289" t="s">
        <v>137</v>
      </c>
      <c r="D10289" t="s">
        <v>526</v>
      </c>
      <c r="E10289" t="s">
        <v>563</v>
      </c>
      <c r="F10289" t="s">
        <v>395</v>
      </c>
      <c r="G10289">
        <v>0</v>
      </c>
      <c r="H10289">
        <v>0</v>
      </c>
      <c r="I10289">
        <v>0</v>
      </c>
      <c r="J10289">
        <v>0</v>
      </c>
      <c r="K10289">
        <v>0</v>
      </c>
      <c r="L10289">
        <v>0</v>
      </c>
      <c r="M10289">
        <v>0</v>
      </c>
      <c r="N10289">
        <v>13</v>
      </c>
      <c r="O10289">
        <v>12</v>
      </c>
      <c r="P10289">
        <v>1</v>
      </c>
      <c r="Q10289">
        <v>0</v>
      </c>
    </row>
    <row r="10290" spans="1:17" x14ac:dyDescent="0.25">
      <c r="A10290" t="s">
        <v>14762</v>
      </c>
      <c r="B10290" t="s">
        <v>74</v>
      </c>
      <c r="C10290" t="s">
        <v>137</v>
      </c>
      <c r="D10290" t="s">
        <v>526</v>
      </c>
      <c r="E10290" t="s">
        <v>563</v>
      </c>
      <c r="F10290" t="s">
        <v>525</v>
      </c>
      <c r="G10290">
        <v>41</v>
      </c>
      <c r="H10290">
        <v>0</v>
      </c>
      <c r="I10290">
        <v>0</v>
      </c>
      <c r="J10290">
        <v>0</v>
      </c>
      <c r="K10290">
        <v>0</v>
      </c>
      <c r="L10290">
        <v>0</v>
      </c>
      <c r="M10290">
        <v>0</v>
      </c>
      <c r="N10290">
        <v>0</v>
      </c>
      <c r="O10290">
        <v>0</v>
      </c>
      <c r="P10290">
        <v>0</v>
      </c>
      <c r="Q10290">
        <v>0</v>
      </c>
    </row>
    <row r="10291" spans="1:17" x14ac:dyDescent="0.25">
      <c r="A10291" t="s">
        <v>25831</v>
      </c>
      <c r="B10291" t="s">
        <v>74</v>
      </c>
      <c r="C10291" t="s">
        <v>137</v>
      </c>
      <c r="D10291" t="s">
        <v>526</v>
      </c>
      <c r="E10291" t="s">
        <v>21471</v>
      </c>
      <c r="F10291" t="s">
        <v>396</v>
      </c>
      <c r="G10291">
        <v>0</v>
      </c>
      <c r="H10291">
        <v>74</v>
      </c>
      <c r="I10291">
        <v>11</v>
      </c>
      <c r="J10291">
        <v>59</v>
      </c>
      <c r="K10291">
        <v>3</v>
      </c>
      <c r="L10291">
        <v>1</v>
      </c>
      <c r="M10291">
        <v>0</v>
      </c>
      <c r="N10291">
        <v>0</v>
      </c>
      <c r="O10291">
        <v>0</v>
      </c>
      <c r="P10291">
        <v>0</v>
      </c>
      <c r="Q10291">
        <v>0</v>
      </c>
    </row>
    <row r="10292" spans="1:17" x14ac:dyDescent="0.25">
      <c r="A10292" t="s">
        <v>25832</v>
      </c>
      <c r="B10292" t="s">
        <v>74</v>
      </c>
      <c r="C10292" t="s">
        <v>137</v>
      </c>
      <c r="D10292" t="s">
        <v>526</v>
      </c>
      <c r="E10292" t="s">
        <v>21471</v>
      </c>
      <c r="F10292" t="s">
        <v>4236</v>
      </c>
      <c r="G10292">
        <v>0</v>
      </c>
      <c r="H10292">
        <v>74</v>
      </c>
      <c r="I10292">
        <v>11</v>
      </c>
      <c r="J10292">
        <v>59</v>
      </c>
      <c r="K10292">
        <v>3</v>
      </c>
      <c r="L10292">
        <v>1</v>
      </c>
      <c r="M10292">
        <v>0</v>
      </c>
      <c r="N10292">
        <v>0</v>
      </c>
      <c r="O10292">
        <v>0</v>
      </c>
      <c r="P10292">
        <v>0</v>
      </c>
      <c r="Q10292">
        <v>0</v>
      </c>
    </row>
    <row r="10293" spans="1:17" x14ac:dyDescent="0.25">
      <c r="A10293" t="s">
        <v>25833</v>
      </c>
      <c r="B10293" t="s">
        <v>74</v>
      </c>
      <c r="C10293" t="s">
        <v>137</v>
      </c>
      <c r="D10293" t="s">
        <v>526</v>
      </c>
      <c r="E10293" t="s">
        <v>21471</v>
      </c>
      <c r="F10293" t="s">
        <v>4238</v>
      </c>
      <c r="G10293">
        <v>0</v>
      </c>
      <c r="H10293">
        <v>0</v>
      </c>
      <c r="I10293">
        <v>0</v>
      </c>
      <c r="J10293">
        <v>0</v>
      </c>
      <c r="K10293">
        <v>0</v>
      </c>
      <c r="L10293">
        <v>0</v>
      </c>
      <c r="M10293">
        <v>74</v>
      </c>
      <c r="N10293">
        <v>0</v>
      </c>
      <c r="O10293">
        <v>0</v>
      </c>
      <c r="P10293">
        <v>0</v>
      </c>
      <c r="Q10293">
        <v>0</v>
      </c>
    </row>
    <row r="10294" spans="1:17" x14ac:dyDescent="0.25">
      <c r="A10294" t="s">
        <v>25834</v>
      </c>
      <c r="B10294" t="s">
        <v>74</v>
      </c>
      <c r="C10294" t="s">
        <v>137</v>
      </c>
      <c r="D10294" t="s">
        <v>526</v>
      </c>
      <c r="E10294" t="s">
        <v>21471</v>
      </c>
      <c r="F10294" t="s">
        <v>397</v>
      </c>
      <c r="G10294">
        <v>0</v>
      </c>
      <c r="H10294">
        <v>74</v>
      </c>
      <c r="I10294">
        <v>11</v>
      </c>
      <c r="J10294">
        <v>59</v>
      </c>
      <c r="K10294">
        <v>3</v>
      </c>
      <c r="L10294">
        <v>1</v>
      </c>
      <c r="M10294">
        <v>0</v>
      </c>
      <c r="N10294">
        <v>0</v>
      </c>
      <c r="O10294">
        <v>0</v>
      </c>
      <c r="P10294">
        <v>0</v>
      </c>
      <c r="Q10294">
        <v>0</v>
      </c>
    </row>
    <row r="10295" spans="1:17" x14ac:dyDescent="0.25">
      <c r="A10295" t="s">
        <v>25835</v>
      </c>
      <c r="B10295" t="s">
        <v>74</v>
      </c>
      <c r="C10295" t="s">
        <v>137</v>
      </c>
      <c r="D10295" t="s">
        <v>526</v>
      </c>
      <c r="E10295" t="s">
        <v>21471</v>
      </c>
      <c r="F10295" t="s">
        <v>398</v>
      </c>
      <c r="G10295">
        <v>0</v>
      </c>
      <c r="H10295">
        <v>74</v>
      </c>
      <c r="I10295">
        <v>11</v>
      </c>
      <c r="J10295">
        <v>59</v>
      </c>
      <c r="K10295">
        <v>3</v>
      </c>
      <c r="L10295">
        <v>1</v>
      </c>
      <c r="M10295">
        <v>0</v>
      </c>
      <c r="N10295">
        <v>0</v>
      </c>
      <c r="O10295">
        <v>0</v>
      </c>
      <c r="P10295">
        <v>0</v>
      </c>
      <c r="Q10295">
        <v>0</v>
      </c>
    </row>
    <row r="10296" spans="1:17" x14ac:dyDescent="0.25">
      <c r="A10296" t="s">
        <v>25836</v>
      </c>
      <c r="B10296" t="s">
        <v>74</v>
      </c>
      <c r="C10296" t="s">
        <v>137</v>
      </c>
      <c r="D10296" t="s">
        <v>526</v>
      </c>
      <c r="E10296" t="s">
        <v>21471</v>
      </c>
      <c r="F10296" t="s">
        <v>4242</v>
      </c>
      <c r="G10296">
        <v>0</v>
      </c>
      <c r="H10296">
        <v>0</v>
      </c>
      <c r="I10296">
        <v>0</v>
      </c>
      <c r="J10296">
        <v>0</v>
      </c>
      <c r="K10296">
        <v>0</v>
      </c>
      <c r="L10296">
        <v>0</v>
      </c>
      <c r="M10296">
        <v>74</v>
      </c>
      <c r="N10296">
        <v>0</v>
      </c>
      <c r="O10296">
        <v>0</v>
      </c>
      <c r="P10296">
        <v>0</v>
      </c>
      <c r="Q10296">
        <v>0</v>
      </c>
    </row>
    <row r="10297" spans="1:17" x14ac:dyDescent="0.25">
      <c r="A10297" t="s">
        <v>25837</v>
      </c>
      <c r="B10297" t="s">
        <v>74</v>
      </c>
      <c r="C10297" t="s">
        <v>137</v>
      </c>
      <c r="D10297" t="s">
        <v>526</v>
      </c>
      <c r="E10297" t="s">
        <v>21471</v>
      </c>
      <c r="F10297" t="s">
        <v>399</v>
      </c>
      <c r="G10297">
        <v>0</v>
      </c>
      <c r="H10297">
        <v>74</v>
      </c>
      <c r="I10297">
        <v>11</v>
      </c>
      <c r="J10297">
        <v>59</v>
      </c>
      <c r="K10297">
        <v>3</v>
      </c>
      <c r="L10297">
        <v>1</v>
      </c>
      <c r="M10297">
        <v>0</v>
      </c>
      <c r="N10297">
        <v>0</v>
      </c>
      <c r="O10297">
        <v>0</v>
      </c>
      <c r="P10297">
        <v>0</v>
      </c>
      <c r="Q10297">
        <v>0</v>
      </c>
    </row>
    <row r="10298" spans="1:17" x14ac:dyDescent="0.25">
      <c r="A10298" t="s">
        <v>25838</v>
      </c>
      <c r="B10298" t="s">
        <v>74</v>
      </c>
      <c r="C10298" t="s">
        <v>137</v>
      </c>
      <c r="D10298" t="s">
        <v>526</v>
      </c>
      <c r="E10298" t="s">
        <v>21471</v>
      </c>
      <c r="F10298" t="s">
        <v>4245</v>
      </c>
      <c r="G10298">
        <v>0</v>
      </c>
      <c r="H10298">
        <v>0</v>
      </c>
      <c r="I10298">
        <v>0</v>
      </c>
      <c r="J10298">
        <v>0</v>
      </c>
      <c r="K10298">
        <v>0</v>
      </c>
      <c r="L10298">
        <v>0</v>
      </c>
      <c r="M10298">
        <v>74</v>
      </c>
      <c r="N10298">
        <v>0</v>
      </c>
      <c r="O10298">
        <v>0</v>
      </c>
      <c r="P10298">
        <v>0</v>
      </c>
      <c r="Q10298">
        <v>0</v>
      </c>
    </row>
    <row r="10299" spans="1:17" x14ac:dyDescent="0.25">
      <c r="A10299" t="s">
        <v>25839</v>
      </c>
      <c r="B10299" t="s">
        <v>74</v>
      </c>
      <c r="C10299" t="s">
        <v>137</v>
      </c>
      <c r="D10299" t="s">
        <v>526</v>
      </c>
      <c r="E10299" t="s">
        <v>21471</v>
      </c>
      <c r="F10299" t="s">
        <v>394</v>
      </c>
      <c r="G10299">
        <v>0</v>
      </c>
      <c r="H10299">
        <v>0</v>
      </c>
      <c r="I10299">
        <v>0</v>
      </c>
      <c r="J10299">
        <v>0</v>
      </c>
      <c r="K10299">
        <v>0</v>
      </c>
      <c r="L10299">
        <v>0</v>
      </c>
      <c r="M10299">
        <v>0</v>
      </c>
      <c r="N10299">
        <v>37</v>
      </c>
      <c r="O10299">
        <v>37</v>
      </c>
      <c r="P10299">
        <v>0</v>
      </c>
      <c r="Q10299">
        <v>0</v>
      </c>
    </row>
    <row r="10300" spans="1:17" x14ac:dyDescent="0.25">
      <c r="A10300" t="s">
        <v>25840</v>
      </c>
      <c r="B10300" t="s">
        <v>74</v>
      </c>
      <c r="C10300" t="s">
        <v>137</v>
      </c>
      <c r="D10300" t="s">
        <v>526</v>
      </c>
      <c r="E10300" t="s">
        <v>21471</v>
      </c>
      <c r="F10300" t="s">
        <v>395</v>
      </c>
      <c r="G10300">
        <v>0</v>
      </c>
      <c r="H10300">
        <v>0</v>
      </c>
      <c r="I10300">
        <v>0</v>
      </c>
      <c r="J10300">
        <v>0</v>
      </c>
      <c r="K10300">
        <v>0</v>
      </c>
      <c r="L10300">
        <v>0</v>
      </c>
      <c r="M10300">
        <v>0</v>
      </c>
      <c r="N10300">
        <v>19</v>
      </c>
      <c r="O10300">
        <v>19</v>
      </c>
      <c r="P10300">
        <v>0</v>
      </c>
      <c r="Q10300">
        <v>0</v>
      </c>
    </row>
    <row r="10301" spans="1:17" x14ac:dyDescent="0.25">
      <c r="A10301" t="s">
        <v>25841</v>
      </c>
      <c r="B10301" t="s">
        <v>74</v>
      </c>
      <c r="C10301" t="s">
        <v>137</v>
      </c>
      <c r="D10301" t="s">
        <v>526</v>
      </c>
      <c r="E10301" t="s">
        <v>21471</v>
      </c>
      <c r="F10301" t="s">
        <v>525</v>
      </c>
      <c r="G10301">
        <v>74</v>
      </c>
      <c r="H10301">
        <v>0</v>
      </c>
      <c r="I10301">
        <v>0</v>
      </c>
      <c r="J10301">
        <v>0</v>
      </c>
      <c r="K10301">
        <v>0</v>
      </c>
      <c r="L10301">
        <v>0</v>
      </c>
      <c r="M10301">
        <v>0</v>
      </c>
      <c r="N10301">
        <v>0</v>
      </c>
      <c r="O10301">
        <v>0</v>
      </c>
      <c r="P10301">
        <v>0</v>
      </c>
      <c r="Q10301">
        <v>0</v>
      </c>
    </row>
    <row r="10302" spans="1:17" x14ac:dyDescent="0.25">
      <c r="A10302" t="s">
        <v>13828</v>
      </c>
      <c r="B10302" t="s">
        <v>74</v>
      </c>
      <c r="C10302" t="s">
        <v>137</v>
      </c>
      <c r="D10302" t="s">
        <v>527</v>
      </c>
      <c r="E10302" t="s">
        <v>563</v>
      </c>
      <c r="F10302" t="s">
        <v>528</v>
      </c>
      <c r="G10302">
        <v>0</v>
      </c>
      <c r="H10302">
        <v>0</v>
      </c>
      <c r="I10302">
        <v>0</v>
      </c>
      <c r="J10302">
        <v>0</v>
      </c>
      <c r="K10302">
        <v>0</v>
      </c>
      <c r="L10302">
        <v>0</v>
      </c>
      <c r="M10302">
        <v>0</v>
      </c>
      <c r="N10302">
        <v>1</v>
      </c>
      <c r="O10302">
        <v>1</v>
      </c>
      <c r="P10302">
        <v>0</v>
      </c>
      <c r="Q10302">
        <v>0</v>
      </c>
    </row>
    <row r="10303" spans="1:17" x14ac:dyDescent="0.25">
      <c r="A10303" t="s">
        <v>13829</v>
      </c>
      <c r="B10303" t="s">
        <v>74</v>
      </c>
      <c r="C10303" t="s">
        <v>137</v>
      </c>
      <c r="D10303" t="s">
        <v>527</v>
      </c>
      <c r="E10303" t="s">
        <v>563</v>
      </c>
      <c r="F10303" t="s">
        <v>525</v>
      </c>
      <c r="G10303">
        <v>1</v>
      </c>
      <c r="H10303">
        <v>0</v>
      </c>
      <c r="I10303">
        <v>0</v>
      </c>
      <c r="J10303">
        <v>0</v>
      </c>
      <c r="K10303">
        <v>0</v>
      </c>
      <c r="L10303">
        <v>0</v>
      </c>
      <c r="M10303">
        <v>0</v>
      </c>
      <c r="N10303">
        <v>0</v>
      </c>
      <c r="O10303">
        <v>0</v>
      </c>
      <c r="P10303">
        <v>0</v>
      </c>
      <c r="Q10303">
        <v>0</v>
      </c>
    </row>
    <row r="10304" spans="1:17" x14ac:dyDescent="0.25">
      <c r="A10304" t="s">
        <v>13830</v>
      </c>
      <c r="B10304" t="s">
        <v>74</v>
      </c>
      <c r="C10304" t="s">
        <v>137</v>
      </c>
      <c r="D10304" t="s">
        <v>12971</v>
      </c>
      <c r="E10304" t="s">
        <v>563</v>
      </c>
      <c r="F10304" t="s">
        <v>525</v>
      </c>
      <c r="G10304">
        <v>15</v>
      </c>
      <c r="H10304">
        <v>0</v>
      </c>
      <c r="I10304">
        <v>0</v>
      </c>
      <c r="J10304">
        <v>0</v>
      </c>
      <c r="K10304">
        <v>0</v>
      </c>
      <c r="L10304">
        <v>0</v>
      </c>
      <c r="M10304">
        <v>0</v>
      </c>
      <c r="N10304">
        <v>0</v>
      </c>
      <c r="O10304">
        <v>0</v>
      </c>
      <c r="P10304">
        <v>0</v>
      </c>
      <c r="Q10304">
        <v>0</v>
      </c>
    </row>
    <row r="10305" spans="1:17" x14ac:dyDescent="0.25">
      <c r="A10305" t="s">
        <v>25842</v>
      </c>
      <c r="B10305" t="s">
        <v>74</v>
      </c>
      <c r="C10305" t="s">
        <v>137</v>
      </c>
      <c r="D10305" t="s">
        <v>12971</v>
      </c>
      <c r="E10305" t="s">
        <v>21471</v>
      </c>
      <c r="F10305" t="s">
        <v>525</v>
      </c>
      <c r="G10305">
        <v>21</v>
      </c>
      <c r="H10305">
        <v>0</v>
      </c>
      <c r="I10305">
        <v>0</v>
      </c>
      <c r="J10305">
        <v>0</v>
      </c>
      <c r="K10305">
        <v>0</v>
      </c>
      <c r="L10305">
        <v>0</v>
      </c>
      <c r="M10305">
        <v>0</v>
      </c>
      <c r="N10305">
        <v>0</v>
      </c>
      <c r="O10305">
        <v>0</v>
      </c>
      <c r="P10305">
        <v>0</v>
      </c>
      <c r="Q10305">
        <v>0</v>
      </c>
    </row>
    <row r="10306" spans="1:17" x14ac:dyDescent="0.25">
      <c r="A10306" t="s">
        <v>13831</v>
      </c>
      <c r="B10306" t="s">
        <v>74</v>
      </c>
      <c r="C10306" t="s">
        <v>138</v>
      </c>
      <c r="D10306" t="s">
        <v>529</v>
      </c>
      <c r="E10306" t="s">
        <v>563</v>
      </c>
      <c r="F10306" t="s">
        <v>525</v>
      </c>
      <c r="G10306">
        <v>2</v>
      </c>
      <c r="H10306">
        <v>0</v>
      </c>
      <c r="I10306">
        <v>0</v>
      </c>
      <c r="J10306">
        <v>0</v>
      </c>
      <c r="K10306">
        <v>0</v>
      </c>
      <c r="L10306">
        <v>0</v>
      </c>
      <c r="M10306">
        <v>0</v>
      </c>
      <c r="N10306">
        <v>0</v>
      </c>
      <c r="O10306">
        <v>0</v>
      </c>
      <c r="P10306">
        <v>0</v>
      </c>
      <c r="Q10306">
        <v>0</v>
      </c>
    </row>
    <row r="10307" spans="1:17" x14ac:dyDescent="0.25">
      <c r="A10307" t="s">
        <v>25843</v>
      </c>
      <c r="B10307" t="s">
        <v>74</v>
      </c>
      <c r="C10307" t="s">
        <v>138</v>
      </c>
      <c r="D10307" t="s">
        <v>529</v>
      </c>
      <c r="E10307" t="s">
        <v>21471</v>
      </c>
      <c r="F10307" t="s">
        <v>525</v>
      </c>
      <c r="G10307">
        <v>1</v>
      </c>
      <c r="H10307">
        <v>0</v>
      </c>
      <c r="I10307">
        <v>0</v>
      </c>
      <c r="J10307">
        <v>0</v>
      </c>
      <c r="K10307">
        <v>0</v>
      </c>
      <c r="L10307">
        <v>0</v>
      </c>
      <c r="M10307">
        <v>0</v>
      </c>
      <c r="N10307">
        <v>0</v>
      </c>
      <c r="O10307">
        <v>0</v>
      </c>
      <c r="P10307">
        <v>0</v>
      </c>
      <c r="Q10307">
        <v>0</v>
      </c>
    </row>
    <row r="10308" spans="1:17" x14ac:dyDescent="0.25">
      <c r="A10308" t="s">
        <v>13832</v>
      </c>
      <c r="B10308" t="s">
        <v>74</v>
      </c>
      <c r="C10308" t="s">
        <v>138</v>
      </c>
      <c r="D10308" t="s">
        <v>526</v>
      </c>
      <c r="E10308" t="s">
        <v>563</v>
      </c>
      <c r="F10308" t="s">
        <v>396</v>
      </c>
      <c r="G10308">
        <v>0</v>
      </c>
      <c r="H10308">
        <v>9</v>
      </c>
      <c r="I10308">
        <v>0</v>
      </c>
      <c r="J10308">
        <v>9</v>
      </c>
      <c r="K10308">
        <v>0</v>
      </c>
      <c r="L10308">
        <v>0</v>
      </c>
      <c r="M10308">
        <v>0</v>
      </c>
      <c r="N10308">
        <v>0</v>
      </c>
      <c r="O10308">
        <v>0</v>
      </c>
      <c r="P10308">
        <v>0</v>
      </c>
      <c r="Q10308">
        <v>0</v>
      </c>
    </row>
    <row r="10309" spans="1:17" x14ac:dyDescent="0.25">
      <c r="A10309" t="s">
        <v>13833</v>
      </c>
      <c r="B10309" t="s">
        <v>74</v>
      </c>
      <c r="C10309" t="s">
        <v>138</v>
      </c>
      <c r="D10309" t="s">
        <v>526</v>
      </c>
      <c r="E10309" t="s">
        <v>563</v>
      </c>
      <c r="F10309" t="s">
        <v>4236</v>
      </c>
      <c r="G10309">
        <v>0</v>
      </c>
      <c r="H10309">
        <v>9</v>
      </c>
      <c r="I10309">
        <v>0</v>
      </c>
      <c r="J10309">
        <v>9</v>
      </c>
      <c r="K10309">
        <v>0</v>
      </c>
      <c r="L10309">
        <v>0</v>
      </c>
      <c r="M10309">
        <v>0</v>
      </c>
      <c r="N10309">
        <v>0</v>
      </c>
      <c r="O10309">
        <v>0</v>
      </c>
      <c r="P10309">
        <v>0</v>
      </c>
      <c r="Q10309">
        <v>0</v>
      </c>
    </row>
    <row r="10310" spans="1:17" x14ac:dyDescent="0.25">
      <c r="A10310" t="s">
        <v>13834</v>
      </c>
      <c r="B10310" t="s">
        <v>74</v>
      </c>
      <c r="C10310" t="s">
        <v>138</v>
      </c>
      <c r="D10310" t="s">
        <v>526</v>
      </c>
      <c r="E10310" t="s">
        <v>563</v>
      </c>
      <c r="F10310" t="s">
        <v>4238</v>
      </c>
      <c r="G10310">
        <v>0</v>
      </c>
      <c r="H10310">
        <v>0</v>
      </c>
      <c r="I10310">
        <v>0</v>
      </c>
      <c r="J10310">
        <v>0</v>
      </c>
      <c r="K10310">
        <v>0</v>
      </c>
      <c r="L10310">
        <v>0</v>
      </c>
      <c r="M10310">
        <v>9</v>
      </c>
      <c r="N10310">
        <v>0</v>
      </c>
      <c r="O10310">
        <v>0</v>
      </c>
      <c r="P10310">
        <v>0</v>
      </c>
      <c r="Q10310">
        <v>0</v>
      </c>
    </row>
    <row r="10311" spans="1:17" x14ac:dyDescent="0.25">
      <c r="A10311" t="s">
        <v>13835</v>
      </c>
      <c r="B10311" t="s">
        <v>74</v>
      </c>
      <c r="C10311" t="s">
        <v>138</v>
      </c>
      <c r="D10311" t="s">
        <v>526</v>
      </c>
      <c r="E10311" t="s">
        <v>563</v>
      </c>
      <c r="F10311" t="s">
        <v>397</v>
      </c>
      <c r="G10311">
        <v>0</v>
      </c>
      <c r="H10311">
        <v>9</v>
      </c>
      <c r="I10311">
        <v>0</v>
      </c>
      <c r="J10311">
        <v>9</v>
      </c>
      <c r="K10311">
        <v>0</v>
      </c>
      <c r="L10311">
        <v>0</v>
      </c>
      <c r="M10311">
        <v>0</v>
      </c>
      <c r="N10311">
        <v>0</v>
      </c>
      <c r="O10311">
        <v>0</v>
      </c>
      <c r="P10311">
        <v>0</v>
      </c>
      <c r="Q10311">
        <v>0</v>
      </c>
    </row>
    <row r="10312" spans="1:17" x14ac:dyDescent="0.25">
      <c r="A10312" t="s">
        <v>13836</v>
      </c>
      <c r="B10312" t="s">
        <v>74</v>
      </c>
      <c r="C10312" t="s">
        <v>138</v>
      </c>
      <c r="D10312" t="s">
        <v>526</v>
      </c>
      <c r="E10312" t="s">
        <v>563</v>
      </c>
      <c r="F10312" t="s">
        <v>398</v>
      </c>
      <c r="G10312">
        <v>0</v>
      </c>
      <c r="H10312">
        <v>9</v>
      </c>
      <c r="I10312">
        <v>0</v>
      </c>
      <c r="J10312">
        <v>9</v>
      </c>
      <c r="K10312">
        <v>0</v>
      </c>
      <c r="L10312">
        <v>0</v>
      </c>
      <c r="M10312">
        <v>0</v>
      </c>
      <c r="N10312">
        <v>0</v>
      </c>
      <c r="O10312">
        <v>0</v>
      </c>
      <c r="P10312">
        <v>0</v>
      </c>
      <c r="Q10312">
        <v>0</v>
      </c>
    </row>
    <row r="10313" spans="1:17" x14ac:dyDescent="0.25">
      <c r="A10313" t="s">
        <v>13837</v>
      </c>
      <c r="B10313" t="s">
        <v>74</v>
      </c>
      <c r="C10313" t="s">
        <v>138</v>
      </c>
      <c r="D10313" t="s">
        <v>526</v>
      </c>
      <c r="E10313" t="s">
        <v>563</v>
      </c>
      <c r="F10313" t="s">
        <v>4242</v>
      </c>
      <c r="G10313">
        <v>0</v>
      </c>
      <c r="H10313">
        <v>0</v>
      </c>
      <c r="I10313">
        <v>0</v>
      </c>
      <c r="J10313">
        <v>0</v>
      </c>
      <c r="K10313">
        <v>0</v>
      </c>
      <c r="L10313">
        <v>0</v>
      </c>
      <c r="M10313">
        <v>9</v>
      </c>
      <c r="N10313">
        <v>0</v>
      </c>
      <c r="O10313">
        <v>0</v>
      </c>
      <c r="P10313">
        <v>0</v>
      </c>
      <c r="Q10313">
        <v>0</v>
      </c>
    </row>
    <row r="10314" spans="1:17" x14ac:dyDescent="0.25">
      <c r="A10314" t="s">
        <v>25844</v>
      </c>
      <c r="B10314" t="s">
        <v>74</v>
      </c>
      <c r="C10314" t="s">
        <v>200</v>
      </c>
      <c r="D10314" t="s">
        <v>526</v>
      </c>
      <c r="E10314" t="s">
        <v>21471</v>
      </c>
      <c r="F10314" t="s">
        <v>4238</v>
      </c>
      <c r="G10314">
        <v>0</v>
      </c>
      <c r="H10314">
        <v>0</v>
      </c>
      <c r="I10314">
        <v>0</v>
      </c>
      <c r="J10314">
        <v>0</v>
      </c>
      <c r="K10314">
        <v>0</v>
      </c>
      <c r="L10314">
        <v>0</v>
      </c>
      <c r="M10314">
        <v>9</v>
      </c>
      <c r="N10314">
        <v>0</v>
      </c>
      <c r="O10314">
        <v>0</v>
      </c>
      <c r="P10314">
        <v>0</v>
      </c>
      <c r="Q10314">
        <v>0</v>
      </c>
    </row>
    <row r="10315" spans="1:17" x14ac:dyDescent="0.25">
      <c r="A10315" t="s">
        <v>25845</v>
      </c>
      <c r="B10315" t="s">
        <v>74</v>
      </c>
      <c r="C10315" t="s">
        <v>200</v>
      </c>
      <c r="D10315" t="s">
        <v>526</v>
      </c>
      <c r="E10315" t="s">
        <v>21471</v>
      </c>
      <c r="F10315" t="s">
        <v>397</v>
      </c>
      <c r="G10315">
        <v>0</v>
      </c>
      <c r="H10315">
        <v>9</v>
      </c>
      <c r="I10315">
        <v>0</v>
      </c>
      <c r="J10315">
        <v>8</v>
      </c>
      <c r="K10315">
        <v>1</v>
      </c>
      <c r="L10315">
        <v>0</v>
      </c>
      <c r="M10315">
        <v>0</v>
      </c>
      <c r="N10315">
        <v>0</v>
      </c>
      <c r="O10315">
        <v>0</v>
      </c>
      <c r="P10315">
        <v>0</v>
      </c>
      <c r="Q10315">
        <v>0</v>
      </c>
    </row>
    <row r="10316" spans="1:17" x14ac:dyDescent="0.25">
      <c r="A10316" t="s">
        <v>25846</v>
      </c>
      <c r="B10316" t="s">
        <v>74</v>
      </c>
      <c r="C10316" t="s">
        <v>200</v>
      </c>
      <c r="D10316" t="s">
        <v>526</v>
      </c>
      <c r="E10316" t="s">
        <v>21471</v>
      </c>
      <c r="F10316" t="s">
        <v>398</v>
      </c>
      <c r="G10316">
        <v>0</v>
      </c>
      <c r="H10316">
        <v>9</v>
      </c>
      <c r="I10316">
        <v>0</v>
      </c>
      <c r="J10316">
        <v>8</v>
      </c>
      <c r="K10316">
        <v>1</v>
      </c>
      <c r="L10316">
        <v>0</v>
      </c>
      <c r="M10316">
        <v>0</v>
      </c>
      <c r="N10316">
        <v>0</v>
      </c>
      <c r="O10316">
        <v>0</v>
      </c>
      <c r="P10316">
        <v>0</v>
      </c>
      <c r="Q10316">
        <v>0</v>
      </c>
    </row>
    <row r="10317" spans="1:17" x14ac:dyDescent="0.25">
      <c r="A10317" t="s">
        <v>25847</v>
      </c>
      <c r="B10317" t="s">
        <v>74</v>
      </c>
      <c r="C10317" t="s">
        <v>200</v>
      </c>
      <c r="D10317" t="s">
        <v>526</v>
      </c>
      <c r="E10317" t="s">
        <v>21471</v>
      </c>
      <c r="F10317" t="s">
        <v>4242</v>
      </c>
      <c r="G10317">
        <v>0</v>
      </c>
      <c r="H10317">
        <v>0</v>
      </c>
      <c r="I10317">
        <v>0</v>
      </c>
      <c r="J10317">
        <v>0</v>
      </c>
      <c r="K10317">
        <v>0</v>
      </c>
      <c r="L10317">
        <v>0</v>
      </c>
      <c r="M10317">
        <v>9</v>
      </c>
      <c r="N10317">
        <v>0</v>
      </c>
      <c r="O10317">
        <v>0</v>
      </c>
      <c r="P10317">
        <v>0</v>
      </c>
      <c r="Q10317">
        <v>0</v>
      </c>
    </row>
    <row r="10318" spans="1:17" x14ac:dyDescent="0.25">
      <c r="A10318" t="s">
        <v>25848</v>
      </c>
      <c r="B10318" t="s">
        <v>74</v>
      </c>
      <c r="C10318" t="s">
        <v>200</v>
      </c>
      <c r="D10318" t="s">
        <v>526</v>
      </c>
      <c r="E10318" t="s">
        <v>21471</v>
      </c>
      <c r="F10318" t="s">
        <v>399</v>
      </c>
      <c r="G10318">
        <v>0</v>
      </c>
      <c r="H10318">
        <v>9</v>
      </c>
      <c r="I10318">
        <v>0</v>
      </c>
      <c r="J10318">
        <v>8</v>
      </c>
      <c r="K10318">
        <v>1</v>
      </c>
      <c r="L10318">
        <v>0</v>
      </c>
      <c r="M10318">
        <v>0</v>
      </c>
      <c r="N10318">
        <v>0</v>
      </c>
      <c r="O10318">
        <v>0</v>
      </c>
      <c r="P10318">
        <v>0</v>
      </c>
      <c r="Q10318">
        <v>0</v>
      </c>
    </row>
    <row r="10319" spans="1:17" x14ac:dyDescent="0.25">
      <c r="A10319" t="s">
        <v>25849</v>
      </c>
      <c r="B10319" t="s">
        <v>74</v>
      </c>
      <c r="C10319" t="s">
        <v>200</v>
      </c>
      <c r="D10319" t="s">
        <v>526</v>
      </c>
      <c r="E10319" t="s">
        <v>21471</v>
      </c>
      <c r="F10319" t="s">
        <v>4245</v>
      </c>
      <c r="G10319">
        <v>0</v>
      </c>
      <c r="H10319">
        <v>0</v>
      </c>
      <c r="I10319">
        <v>0</v>
      </c>
      <c r="J10319">
        <v>0</v>
      </c>
      <c r="K10319">
        <v>0</v>
      </c>
      <c r="L10319">
        <v>0</v>
      </c>
      <c r="M10319">
        <v>9</v>
      </c>
      <c r="N10319">
        <v>0</v>
      </c>
      <c r="O10319">
        <v>0</v>
      </c>
      <c r="P10319">
        <v>0</v>
      </c>
      <c r="Q10319">
        <v>0</v>
      </c>
    </row>
    <row r="10320" spans="1:17" x14ac:dyDescent="0.25">
      <c r="A10320" t="s">
        <v>25850</v>
      </c>
      <c r="B10320" t="s">
        <v>74</v>
      </c>
      <c r="C10320" t="s">
        <v>200</v>
      </c>
      <c r="D10320" t="s">
        <v>526</v>
      </c>
      <c r="E10320" t="s">
        <v>21471</v>
      </c>
      <c r="F10320" t="s">
        <v>394</v>
      </c>
      <c r="G10320">
        <v>0</v>
      </c>
      <c r="H10320">
        <v>0</v>
      </c>
      <c r="I10320">
        <v>0</v>
      </c>
      <c r="J10320">
        <v>0</v>
      </c>
      <c r="K10320">
        <v>0</v>
      </c>
      <c r="L10320">
        <v>0</v>
      </c>
      <c r="M10320">
        <v>0</v>
      </c>
      <c r="N10320">
        <v>6</v>
      </c>
      <c r="O10320">
        <v>6</v>
      </c>
      <c r="P10320">
        <v>0</v>
      </c>
      <c r="Q10320">
        <v>0</v>
      </c>
    </row>
    <row r="10321" spans="1:17" x14ac:dyDescent="0.25">
      <c r="A10321" t="s">
        <v>25851</v>
      </c>
      <c r="B10321" t="s">
        <v>74</v>
      </c>
      <c r="C10321" t="s">
        <v>200</v>
      </c>
      <c r="D10321" t="s">
        <v>526</v>
      </c>
      <c r="E10321" t="s">
        <v>21471</v>
      </c>
      <c r="F10321" t="s">
        <v>395</v>
      </c>
      <c r="G10321">
        <v>0</v>
      </c>
      <c r="H10321">
        <v>0</v>
      </c>
      <c r="I10321">
        <v>0</v>
      </c>
      <c r="J10321">
        <v>0</v>
      </c>
      <c r="K10321">
        <v>0</v>
      </c>
      <c r="L10321">
        <v>0</v>
      </c>
      <c r="M10321">
        <v>0</v>
      </c>
      <c r="N10321">
        <v>6</v>
      </c>
      <c r="O10321">
        <v>6</v>
      </c>
      <c r="P10321">
        <v>0</v>
      </c>
      <c r="Q10321">
        <v>0</v>
      </c>
    </row>
    <row r="10322" spans="1:17" x14ac:dyDescent="0.25">
      <c r="A10322" t="s">
        <v>25852</v>
      </c>
      <c r="B10322" t="s">
        <v>74</v>
      </c>
      <c r="C10322" t="s">
        <v>200</v>
      </c>
      <c r="D10322" t="s">
        <v>526</v>
      </c>
      <c r="E10322" t="s">
        <v>21471</v>
      </c>
      <c r="F10322" t="s">
        <v>525</v>
      </c>
      <c r="G10322">
        <v>9</v>
      </c>
      <c r="H10322">
        <v>0</v>
      </c>
      <c r="I10322">
        <v>0</v>
      </c>
      <c r="J10322">
        <v>0</v>
      </c>
      <c r="K10322">
        <v>0</v>
      </c>
      <c r="L10322">
        <v>0</v>
      </c>
      <c r="M10322">
        <v>0</v>
      </c>
      <c r="N10322">
        <v>0</v>
      </c>
      <c r="O10322">
        <v>0</v>
      </c>
      <c r="P10322">
        <v>0</v>
      </c>
      <c r="Q10322">
        <v>0</v>
      </c>
    </row>
    <row r="10323" spans="1:17" x14ac:dyDescent="0.25">
      <c r="A10323" t="s">
        <v>14319</v>
      </c>
      <c r="B10323" t="s">
        <v>74</v>
      </c>
      <c r="C10323" t="s">
        <v>200</v>
      </c>
      <c r="D10323" t="s">
        <v>12971</v>
      </c>
      <c r="E10323" t="s">
        <v>563</v>
      </c>
      <c r="F10323" t="s">
        <v>525</v>
      </c>
      <c r="G10323">
        <v>1</v>
      </c>
      <c r="H10323">
        <v>0</v>
      </c>
      <c r="I10323">
        <v>0</v>
      </c>
      <c r="J10323">
        <v>0</v>
      </c>
      <c r="K10323">
        <v>0</v>
      </c>
      <c r="L10323">
        <v>0</v>
      </c>
      <c r="M10323">
        <v>0</v>
      </c>
      <c r="N10323">
        <v>0</v>
      </c>
      <c r="O10323">
        <v>0</v>
      </c>
      <c r="P10323">
        <v>0</v>
      </c>
      <c r="Q10323">
        <v>0</v>
      </c>
    </row>
    <row r="10324" spans="1:17" x14ac:dyDescent="0.25">
      <c r="A10324" t="s">
        <v>14320</v>
      </c>
      <c r="B10324" t="s">
        <v>74</v>
      </c>
      <c r="C10324" t="s">
        <v>201</v>
      </c>
      <c r="D10324" t="s">
        <v>529</v>
      </c>
      <c r="E10324" t="s">
        <v>563</v>
      </c>
      <c r="F10324" t="s">
        <v>525</v>
      </c>
      <c r="G10324">
        <v>2</v>
      </c>
      <c r="H10324">
        <v>0</v>
      </c>
      <c r="I10324">
        <v>0</v>
      </c>
      <c r="J10324">
        <v>0</v>
      </c>
      <c r="K10324">
        <v>0</v>
      </c>
      <c r="L10324">
        <v>0</v>
      </c>
      <c r="M10324">
        <v>0</v>
      </c>
      <c r="N10324">
        <v>0</v>
      </c>
      <c r="O10324">
        <v>0</v>
      </c>
      <c r="P10324">
        <v>0</v>
      </c>
      <c r="Q10324">
        <v>0</v>
      </c>
    </row>
    <row r="10325" spans="1:17" x14ac:dyDescent="0.25">
      <c r="A10325" t="s">
        <v>25853</v>
      </c>
      <c r="B10325" t="s">
        <v>74</v>
      </c>
      <c r="C10325" t="s">
        <v>201</v>
      </c>
      <c r="D10325" t="s">
        <v>529</v>
      </c>
      <c r="E10325" t="s">
        <v>21471</v>
      </c>
      <c r="F10325" t="s">
        <v>525</v>
      </c>
      <c r="G10325">
        <v>1</v>
      </c>
      <c r="H10325">
        <v>0</v>
      </c>
      <c r="I10325">
        <v>0</v>
      </c>
      <c r="J10325">
        <v>0</v>
      </c>
      <c r="K10325">
        <v>0</v>
      </c>
      <c r="L10325">
        <v>0</v>
      </c>
      <c r="M10325">
        <v>0</v>
      </c>
      <c r="N10325">
        <v>0</v>
      </c>
      <c r="O10325">
        <v>0</v>
      </c>
      <c r="P10325">
        <v>0</v>
      </c>
      <c r="Q10325">
        <v>0</v>
      </c>
    </row>
    <row r="10326" spans="1:17" x14ac:dyDescent="0.25">
      <c r="A10326" t="s">
        <v>14321</v>
      </c>
      <c r="B10326" t="s">
        <v>74</v>
      </c>
      <c r="C10326" t="s">
        <v>201</v>
      </c>
      <c r="D10326" t="s">
        <v>526</v>
      </c>
      <c r="E10326" t="s">
        <v>563</v>
      </c>
      <c r="F10326" t="s">
        <v>396</v>
      </c>
      <c r="G10326">
        <v>0</v>
      </c>
      <c r="H10326">
        <v>51</v>
      </c>
      <c r="I10326">
        <v>4</v>
      </c>
      <c r="J10326">
        <v>40</v>
      </c>
      <c r="K10326">
        <v>3</v>
      </c>
      <c r="L10326">
        <v>4</v>
      </c>
      <c r="M10326">
        <v>0</v>
      </c>
      <c r="N10326">
        <v>0</v>
      </c>
      <c r="O10326">
        <v>0</v>
      </c>
      <c r="P10326">
        <v>0</v>
      </c>
      <c r="Q10326">
        <v>0</v>
      </c>
    </row>
    <row r="10327" spans="1:17" x14ac:dyDescent="0.25">
      <c r="A10327" t="s">
        <v>14322</v>
      </c>
      <c r="B10327" t="s">
        <v>74</v>
      </c>
      <c r="C10327" t="s">
        <v>201</v>
      </c>
      <c r="D10327" t="s">
        <v>526</v>
      </c>
      <c r="E10327" t="s">
        <v>563</v>
      </c>
      <c r="F10327" t="s">
        <v>4236</v>
      </c>
      <c r="G10327">
        <v>0</v>
      </c>
      <c r="H10327">
        <v>51</v>
      </c>
      <c r="I10327">
        <v>4</v>
      </c>
      <c r="J10327">
        <v>38</v>
      </c>
      <c r="K10327">
        <v>3</v>
      </c>
      <c r="L10327">
        <v>6</v>
      </c>
      <c r="M10327">
        <v>0</v>
      </c>
      <c r="N10327">
        <v>0</v>
      </c>
      <c r="O10327">
        <v>0</v>
      </c>
      <c r="P10327">
        <v>0</v>
      </c>
      <c r="Q10327">
        <v>0</v>
      </c>
    </row>
    <row r="10328" spans="1:17" x14ac:dyDescent="0.25">
      <c r="A10328" t="s">
        <v>14323</v>
      </c>
      <c r="B10328" t="s">
        <v>74</v>
      </c>
      <c r="C10328" t="s">
        <v>201</v>
      </c>
      <c r="D10328" t="s">
        <v>526</v>
      </c>
      <c r="E10328" t="s">
        <v>563</v>
      </c>
      <c r="F10328" t="s">
        <v>4238</v>
      </c>
      <c r="G10328">
        <v>0</v>
      </c>
      <c r="H10328">
        <v>0</v>
      </c>
      <c r="I10328">
        <v>0</v>
      </c>
      <c r="J10328">
        <v>0</v>
      </c>
      <c r="K10328">
        <v>0</v>
      </c>
      <c r="L10328">
        <v>0</v>
      </c>
      <c r="M10328">
        <v>51</v>
      </c>
      <c r="N10328">
        <v>0</v>
      </c>
      <c r="O10328">
        <v>0</v>
      </c>
      <c r="P10328">
        <v>0</v>
      </c>
      <c r="Q10328">
        <v>0</v>
      </c>
    </row>
    <row r="10329" spans="1:17" x14ac:dyDescent="0.25">
      <c r="A10329" t="s">
        <v>14324</v>
      </c>
      <c r="B10329" t="s">
        <v>74</v>
      </c>
      <c r="C10329" t="s">
        <v>201</v>
      </c>
      <c r="D10329" t="s">
        <v>526</v>
      </c>
      <c r="E10329" t="s">
        <v>563</v>
      </c>
      <c r="F10329" t="s">
        <v>397</v>
      </c>
      <c r="G10329">
        <v>0</v>
      </c>
      <c r="H10329">
        <v>51</v>
      </c>
      <c r="I10329">
        <v>4</v>
      </c>
      <c r="J10329">
        <v>38</v>
      </c>
      <c r="K10329">
        <v>3</v>
      </c>
      <c r="L10329">
        <v>6</v>
      </c>
      <c r="M10329">
        <v>0</v>
      </c>
      <c r="N10329">
        <v>0</v>
      </c>
      <c r="O10329">
        <v>0</v>
      </c>
      <c r="P10329">
        <v>0</v>
      </c>
      <c r="Q10329">
        <v>0</v>
      </c>
    </row>
    <row r="10330" spans="1:17" x14ac:dyDescent="0.25">
      <c r="A10330" t="s">
        <v>14325</v>
      </c>
      <c r="B10330" t="s">
        <v>74</v>
      </c>
      <c r="C10330" t="s">
        <v>201</v>
      </c>
      <c r="D10330" t="s">
        <v>526</v>
      </c>
      <c r="E10330" t="s">
        <v>563</v>
      </c>
      <c r="F10330" t="s">
        <v>398</v>
      </c>
      <c r="G10330">
        <v>0</v>
      </c>
      <c r="H10330">
        <v>51</v>
      </c>
      <c r="I10330">
        <v>4</v>
      </c>
      <c r="J10330">
        <v>38</v>
      </c>
      <c r="K10330">
        <v>3</v>
      </c>
      <c r="L10330">
        <v>6</v>
      </c>
      <c r="M10330">
        <v>0</v>
      </c>
      <c r="N10330">
        <v>0</v>
      </c>
      <c r="O10330">
        <v>0</v>
      </c>
      <c r="P10330">
        <v>0</v>
      </c>
      <c r="Q10330">
        <v>0</v>
      </c>
    </row>
    <row r="10331" spans="1:17" x14ac:dyDescent="0.25">
      <c r="A10331" t="s">
        <v>14326</v>
      </c>
      <c r="B10331" t="s">
        <v>74</v>
      </c>
      <c r="C10331" t="s">
        <v>201</v>
      </c>
      <c r="D10331" t="s">
        <v>526</v>
      </c>
      <c r="E10331" t="s">
        <v>563</v>
      </c>
      <c r="F10331" t="s">
        <v>4242</v>
      </c>
      <c r="G10331">
        <v>0</v>
      </c>
      <c r="H10331">
        <v>0</v>
      </c>
      <c r="I10331">
        <v>0</v>
      </c>
      <c r="J10331">
        <v>0</v>
      </c>
      <c r="K10331">
        <v>0</v>
      </c>
      <c r="L10331">
        <v>0</v>
      </c>
      <c r="M10331">
        <v>51</v>
      </c>
      <c r="N10331">
        <v>0</v>
      </c>
      <c r="O10331">
        <v>0</v>
      </c>
      <c r="P10331">
        <v>0</v>
      </c>
      <c r="Q10331">
        <v>0</v>
      </c>
    </row>
    <row r="10332" spans="1:17" x14ac:dyDescent="0.25">
      <c r="A10332" t="s">
        <v>14327</v>
      </c>
      <c r="B10332" t="s">
        <v>74</v>
      </c>
      <c r="C10332" t="s">
        <v>201</v>
      </c>
      <c r="D10332" t="s">
        <v>526</v>
      </c>
      <c r="E10332" t="s">
        <v>563</v>
      </c>
      <c r="F10332" t="s">
        <v>399</v>
      </c>
      <c r="G10332">
        <v>0</v>
      </c>
      <c r="H10332">
        <v>51</v>
      </c>
      <c r="I10332">
        <v>4</v>
      </c>
      <c r="J10332">
        <v>40</v>
      </c>
      <c r="K10332">
        <v>3</v>
      </c>
      <c r="L10332">
        <v>4</v>
      </c>
      <c r="M10332">
        <v>0</v>
      </c>
      <c r="N10332">
        <v>0</v>
      </c>
      <c r="O10332">
        <v>0</v>
      </c>
      <c r="P10332">
        <v>0</v>
      </c>
      <c r="Q10332">
        <v>0</v>
      </c>
    </row>
    <row r="10333" spans="1:17" x14ac:dyDescent="0.25">
      <c r="A10333" t="s">
        <v>14328</v>
      </c>
      <c r="B10333" t="s">
        <v>74</v>
      </c>
      <c r="C10333" t="s">
        <v>201</v>
      </c>
      <c r="D10333" t="s">
        <v>526</v>
      </c>
      <c r="E10333" t="s">
        <v>563</v>
      </c>
      <c r="F10333" t="s">
        <v>4245</v>
      </c>
      <c r="G10333">
        <v>0</v>
      </c>
      <c r="H10333">
        <v>0</v>
      </c>
      <c r="I10333">
        <v>0</v>
      </c>
      <c r="J10333">
        <v>0</v>
      </c>
      <c r="K10333">
        <v>0</v>
      </c>
      <c r="L10333">
        <v>0</v>
      </c>
      <c r="M10333">
        <v>51</v>
      </c>
      <c r="N10333">
        <v>0</v>
      </c>
      <c r="O10333">
        <v>0</v>
      </c>
      <c r="P10333">
        <v>0</v>
      </c>
      <c r="Q10333">
        <v>0</v>
      </c>
    </row>
    <row r="10334" spans="1:17" x14ac:dyDescent="0.25">
      <c r="A10334" t="s">
        <v>14763</v>
      </c>
      <c r="B10334" t="s">
        <v>74</v>
      </c>
      <c r="C10334" t="s">
        <v>201</v>
      </c>
      <c r="D10334" t="s">
        <v>526</v>
      </c>
      <c r="E10334" t="s">
        <v>563</v>
      </c>
      <c r="F10334" t="s">
        <v>394</v>
      </c>
      <c r="G10334">
        <v>0</v>
      </c>
      <c r="H10334">
        <v>0</v>
      </c>
      <c r="I10334">
        <v>0</v>
      </c>
      <c r="J10334">
        <v>0</v>
      </c>
      <c r="K10334">
        <v>0</v>
      </c>
      <c r="L10334">
        <v>0</v>
      </c>
      <c r="M10334">
        <v>0</v>
      </c>
      <c r="N10334">
        <v>30</v>
      </c>
      <c r="O10334">
        <v>27</v>
      </c>
      <c r="P10334">
        <v>2</v>
      </c>
      <c r="Q10334">
        <v>1</v>
      </c>
    </row>
    <row r="10335" spans="1:17" x14ac:dyDescent="0.25">
      <c r="A10335" t="s">
        <v>14764</v>
      </c>
      <c r="B10335" t="s">
        <v>74</v>
      </c>
      <c r="C10335" t="s">
        <v>201</v>
      </c>
      <c r="D10335" t="s">
        <v>526</v>
      </c>
      <c r="E10335" t="s">
        <v>563</v>
      </c>
      <c r="F10335" t="s">
        <v>395</v>
      </c>
      <c r="G10335">
        <v>0</v>
      </c>
      <c r="H10335">
        <v>0</v>
      </c>
      <c r="I10335">
        <v>0</v>
      </c>
      <c r="J10335">
        <v>0</v>
      </c>
      <c r="K10335">
        <v>0</v>
      </c>
      <c r="L10335">
        <v>0</v>
      </c>
      <c r="M10335">
        <v>0</v>
      </c>
      <c r="N10335">
        <v>24</v>
      </c>
      <c r="O10335">
        <v>22</v>
      </c>
      <c r="P10335">
        <v>2</v>
      </c>
      <c r="Q10335">
        <v>0</v>
      </c>
    </row>
    <row r="10336" spans="1:17" x14ac:dyDescent="0.25">
      <c r="A10336" t="s">
        <v>14765</v>
      </c>
      <c r="B10336" t="s">
        <v>74</v>
      </c>
      <c r="C10336" t="s">
        <v>201</v>
      </c>
      <c r="D10336" t="s">
        <v>526</v>
      </c>
      <c r="E10336" t="s">
        <v>563</v>
      </c>
      <c r="F10336" t="s">
        <v>525</v>
      </c>
      <c r="G10336">
        <v>51</v>
      </c>
      <c r="H10336">
        <v>0</v>
      </c>
      <c r="I10336">
        <v>0</v>
      </c>
      <c r="J10336">
        <v>0</v>
      </c>
      <c r="K10336">
        <v>0</v>
      </c>
      <c r="L10336">
        <v>0</v>
      </c>
      <c r="M10336">
        <v>0</v>
      </c>
      <c r="N10336">
        <v>0</v>
      </c>
      <c r="O10336">
        <v>0</v>
      </c>
      <c r="P10336">
        <v>0</v>
      </c>
      <c r="Q10336">
        <v>0</v>
      </c>
    </row>
    <row r="10337" spans="1:17" x14ac:dyDescent="0.25">
      <c r="A10337" t="s">
        <v>25854</v>
      </c>
      <c r="B10337" t="s">
        <v>74</v>
      </c>
      <c r="C10337" t="s">
        <v>201</v>
      </c>
      <c r="D10337" t="s">
        <v>526</v>
      </c>
      <c r="E10337" t="s">
        <v>21471</v>
      </c>
      <c r="F10337" t="s">
        <v>396</v>
      </c>
      <c r="G10337">
        <v>0</v>
      </c>
      <c r="H10337">
        <v>37</v>
      </c>
      <c r="I10337">
        <v>3</v>
      </c>
      <c r="J10337">
        <v>26</v>
      </c>
      <c r="K10337">
        <v>7</v>
      </c>
      <c r="L10337">
        <v>1</v>
      </c>
      <c r="M10337">
        <v>0</v>
      </c>
      <c r="N10337">
        <v>0</v>
      </c>
      <c r="O10337">
        <v>0</v>
      </c>
      <c r="P10337">
        <v>0</v>
      </c>
      <c r="Q10337">
        <v>0</v>
      </c>
    </row>
    <row r="10338" spans="1:17" x14ac:dyDescent="0.25">
      <c r="A10338" t="s">
        <v>26446</v>
      </c>
      <c r="B10338" t="s">
        <v>74</v>
      </c>
      <c r="C10338" t="s">
        <v>201</v>
      </c>
      <c r="D10338" t="s">
        <v>526</v>
      </c>
      <c r="E10338" t="s">
        <v>21471</v>
      </c>
      <c r="F10338" t="s">
        <v>4236</v>
      </c>
      <c r="G10338">
        <v>0</v>
      </c>
      <c r="H10338">
        <v>37</v>
      </c>
      <c r="I10338">
        <v>2</v>
      </c>
      <c r="J10338">
        <v>27</v>
      </c>
      <c r="K10338">
        <v>6</v>
      </c>
      <c r="L10338">
        <v>2</v>
      </c>
      <c r="M10338">
        <v>0</v>
      </c>
      <c r="N10338">
        <v>0</v>
      </c>
      <c r="O10338">
        <v>0</v>
      </c>
      <c r="P10338">
        <v>0</v>
      </c>
      <c r="Q10338">
        <v>0</v>
      </c>
    </row>
    <row r="10339" spans="1:17" x14ac:dyDescent="0.25">
      <c r="A10339" t="s">
        <v>26447</v>
      </c>
      <c r="B10339" t="s">
        <v>74</v>
      </c>
      <c r="C10339" t="s">
        <v>201</v>
      </c>
      <c r="D10339" t="s">
        <v>526</v>
      </c>
      <c r="E10339" t="s">
        <v>21471</v>
      </c>
      <c r="F10339" t="s">
        <v>4238</v>
      </c>
      <c r="G10339">
        <v>0</v>
      </c>
      <c r="H10339">
        <v>0</v>
      </c>
      <c r="I10339">
        <v>0</v>
      </c>
      <c r="J10339">
        <v>0</v>
      </c>
      <c r="K10339">
        <v>0</v>
      </c>
      <c r="L10339">
        <v>0</v>
      </c>
      <c r="M10339">
        <v>37</v>
      </c>
      <c r="N10339">
        <v>0</v>
      </c>
      <c r="O10339">
        <v>0</v>
      </c>
      <c r="P10339">
        <v>0</v>
      </c>
      <c r="Q10339">
        <v>0</v>
      </c>
    </row>
    <row r="10340" spans="1:17" x14ac:dyDescent="0.25">
      <c r="A10340" t="s">
        <v>26448</v>
      </c>
      <c r="B10340" t="s">
        <v>74</v>
      </c>
      <c r="C10340" t="s">
        <v>201</v>
      </c>
      <c r="D10340" t="s">
        <v>526</v>
      </c>
      <c r="E10340" t="s">
        <v>21471</v>
      </c>
      <c r="F10340" t="s">
        <v>397</v>
      </c>
      <c r="G10340">
        <v>0</v>
      </c>
      <c r="H10340">
        <v>37</v>
      </c>
      <c r="I10340">
        <v>2</v>
      </c>
      <c r="J10340">
        <v>27</v>
      </c>
      <c r="K10340">
        <v>6</v>
      </c>
      <c r="L10340">
        <v>2</v>
      </c>
      <c r="M10340">
        <v>0</v>
      </c>
      <c r="N10340">
        <v>0</v>
      </c>
      <c r="O10340">
        <v>0</v>
      </c>
      <c r="P10340">
        <v>0</v>
      </c>
      <c r="Q10340">
        <v>0</v>
      </c>
    </row>
    <row r="10341" spans="1:17" x14ac:dyDescent="0.25">
      <c r="A10341" t="s">
        <v>26449</v>
      </c>
      <c r="B10341" t="s">
        <v>74</v>
      </c>
      <c r="C10341" t="s">
        <v>201</v>
      </c>
      <c r="D10341" t="s">
        <v>526</v>
      </c>
      <c r="E10341" t="s">
        <v>21471</v>
      </c>
      <c r="F10341" t="s">
        <v>398</v>
      </c>
      <c r="G10341">
        <v>0</v>
      </c>
      <c r="H10341">
        <v>37</v>
      </c>
      <c r="I10341">
        <v>3</v>
      </c>
      <c r="J10341">
        <v>26</v>
      </c>
      <c r="K10341">
        <v>6</v>
      </c>
      <c r="L10341">
        <v>2</v>
      </c>
      <c r="M10341">
        <v>0</v>
      </c>
      <c r="N10341">
        <v>0</v>
      </c>
      <c r="O10341">
        <v>0</v>
      </c>
      <c r="P10341">
        <v>0</v>
      </c>
      <c r="Q10341">
        <v>0</v>
      </c>
    </row>
    <row r="10342" spans="1:17" x14ac:dyDescent="0.25">
      <c r="A10342" t="s">
        <v>26450</v>
      </c>
      <c r="B10342" t="s">
        <v>73</v>
      </c>
      <c r="C10342" t="s">
        <v>111</v>
      </c>
      <c r="D10342" t="s">
        <v>526</v>
      </c>
      <c r="E10342" t="s">
        <v>21471</v>
      </c>
      <c r="F10342" t="s">
        <v>4238</v>
      </c>
      <c r="G10342">
        <v>0</v>
      </c>
      <c r="H10342">
        <v>0</v>
      </c>
      <c r="I10342">
        <v>0</v>
      </c>
      <c r="J10342">
        <v>0</v>
      </c>
      <c r="K10342">
        <v>0</v>
      </c>
      <c r="L10342">
        <v>0</v>
      </c>
      <c r="M10342">
        <v>5</v>
      </c>
      <c r="N10342">
        <v>0</v>
      </c>
      <c r="O10342">
        <v>0</v>
      </c>
      <c r="P10342">
        <v>0</v>
      </c>
      <c r="Q10342">
        <v>0</v>
      </c>
    </row>
    <row r="10343" spans="1:17" x14ac:dyDescent="0.25">
      <c r="A10343" t="s">
        <v>14001</v>
      </c>
      <c r="B10343" t="s">
        <v>72</v>
      </c>
      <c r="C10343" t="s">
        <v>185</v>
      </c>
      <c r="D10343" t="s">
        <v>526</v>
      </c>
      <c r="E10343" t="s">
        <v>563</v>
      </c>
      <c r="F10343" t="s">
        <v>525</v>
      </c>
      <c r="G10343">
        <v>8</v>
      </c>
      <c r="H10343">
        <v>0</v>
      </c>
      <c r="I10343">
        <v>0</v>
      </c>
      <c r="J10343">
        <v>0</v>
      </c>
      <c r="K10343">
        <v>0</v>
      </c>
      <c r="L10343">
        <v>0</v>
      </c>
      <c r="M10343">
        <v>0</v>
      </c>
      <c r="N10343">
        <v>0</v>
      </c>
      <c r="O10343">
        <v>0</v>
      </c>
      <c r="P10343">
        <v>0</v>
      </c>
      <c r="Q10343">
        <v>0</v>
      </c>
    </row>
    <row r="10344" spans="1:17" x14ac:dyDescent="0.25">
      <c r="A10344" t="s">
        <v>24775</v>
      </c>
      <c r="B10344" t="s">
        <v>72</v>
      </c>
      <c r="C10344" t="s">
        <v>185</v>
      </c>
      <c r="D10344" t="s">
        <v>526</v>
      </c>
      <c r="E10344" t="s">
        <v>21471</v>
      </c>
      <c r="F10344" t="s">
        <v>396</v>
      </c>
      <c r="G10344">
        <v>0</v>
      </c>
      <c r="H10344">
        <v>14</v>
      </c>
      <c r="I10344">
        <v>3</v>
      </c>
      <c r="J10344">
        <v>11</v>
      </c>
      <c r="K10344">
        <v>0</v>
      </c>
      <c r="L10344">
        <v>0</v>
      </c>
      <c r="M10344">
        <v>0</v>
      </c>
      <c r="N10344">
        <v>0</v>
      </c>
      <c r="O10344">
        <v>0</v>
      </c>
      <c r="P10344">
        <v>0</v>
      </c>
      <c r="Q10344">
        <v>0</v>
      </c>
    </row>
    <row r="10345" spans="1:17" x14ac:dyDescent="0.25">
      <c r="A10345" t="s">
        <v>24776</v>
      </c>
      <c r="B10345" t="s">
        <v>72</v>
      </c>
      <c r="C10345" t="s">
        <v>185</v>
      </c>
      <c r="D10345" t="s">
        <v>526</v>
      </c>
      <c r="E10345" t="s">
        <v>21471</v>
      </c>
      <c r="F10345" t="s">
        <v>4236</v>
      </c>
      <c r="G10345">
        <v>0</v>
      </c>
      <c r="H10345">
        <v>14</v>
      </c>
      <c r="I10345">
        <v>3</v>
      </c>
      <c r="J10345">
        <v>11</v>
      </c>
      <c r="K10345">
        <v>0</v>
      </c>
      <c r="L10345">
        <v>0</v>
      </c>
      <c r="M10345">
        <v>0</v>
      </c>
      <c r="N10345">
        <v>0</v>
      </c>
      <c r="O10345">
        <v>0</v>
      </c>
      <c r="P10345">
        <v>0</v>
      </c>
      <c r="Q10345">
        <v>0</v>
      </c>
    </row>
    <row r="10346" spans="1:17" x14ac:dyDescent="0.25">
      <c r="A10346" t="s">
        <v>24777</v>
      </c>
      <c r="B10346" t="s">
        <v>72</v>
      </c>
      <c r="C10346" t="s">
        <v>185</v>
      </c>
      <c r="D10346" t="s">
        <v>526</v>
      </c>
      <c r="E10346" t="s">
        <v>21471</v>
      </c>
      <c r="F10346" t="s">
        <v>4238</v>
      </c>
      <c r="G10346">
        <v>0</v>
      </c>
      <c r="H10346">
        <v>0</v>
      </c>
      <c r="I10346">
        <v>0</v>
      </c>
      <c r="J10346">
        <v>0</v>
      </c>
      <c r="K10346">
        <v>0</v>
      </c>
      <c r="L10346">
        <v>0</v>
      </c>
      <c r="M10346">
        <v>14</v>
      </c>
      <c r="N10346">
        <v>0</v>
      </c>
      <c r="O10346">
        <v>0</v>
      </c>
      <c r="P10346">
        <v>0</v>
      </c>
      <c r="Q10346">
        <v>0</v>
      </c>
    </row>
    <row r="10347" spans="1:17" x14ac:dyDescent="0.25">
      <c r="A10347" t="s">
        <v>24778</v>
      </c>
      <c r="B10347" t="s">
        <v>72</v>
      </c>
      <c r="C10347" t="s">
        <v>185</v>
      </c>
      <c r="D10347" t="s">
        <v>526</v>
      </c>
      <c r="E10347" t="s">
        <v>21471</v>
      </c>
      <c r="F10347" t="s">
        <v>397</v>
      </c>
      <c r="G10347">
        <v>0</v>
      </c>
      <c r="H10347">
        <v>14</v>
      </c>
      <c r="I10347">
        <v>3</v>
      </c>
      <c r="J10347">
        <v>11</v>
      </c>
      <c r="K10347">
        <v>0</v>
      </c>
      <c r="L10347">
        <v>0</v>
      </c>
      <c r="M10347">
        <v>0</v>
      </c>
      <c r="N10347">
        <v>0</v>
      </c>
      <c r="O10347">
        <v>0</v>
      </c>
      <c r="P10347">
        <v>0</v>
      </c>
      <c r="Q10347">
        <v>0</v>
      </c>
    </row>
    <row r="10348" spans="1:17" x14ac:dyDescent="0.25">
      <c r="A10348" t="s">
        <v>24779</v>
      </c>
      <c r="B10348" t="s">
        <v>72</v>
      </c>
      <c r="C10348" t="s">
        <v>185</v>
      </c>
      <c r="D10348" t="s">
        <v>526</v>
      </c>
      <c r="E10348" t="s">
        <v>21471</v>
      </c>
      <c r="F10348" t="s">
        <v>398</v>
      </c>
      <c r="G10348">
        <v>0</v>
      </c>
      <c r="H10348">
        <v>14</v>
      </c>
      <c r="I10348">
        <v>3</v>
      </c>
      <c r="J10348">
        <v>11</v>
      </c>
      <c r="K10348">
        <v>0</v>
      </c>
      <c r="L10348">
        <v>0</v>
      </c>
      <c r="M10348">
        <v>0</v>
      </c>
      <c r="N10348">
        <v>0</v>
      </c>
      <c r="O10348">
        <v>0</v>
      </c>
      <c r="P10348">
        <v>0</v>
      </c>
      <c r="Q10348">
        <v>0</v>
      </c>
    </row>
    <row r="10349" spans="1:17" x14ac:dyDescent="0.25">
      <c r="A10349" t="s">
        <v>24780</v>
      </c>
      <c r="B10349" t="s">
        <v>72</v>
      </c>
      <c r="C10349" t="s">
        <v>185</v>
      </c>
      <c r="D10349" t="s">
        <v>526</v>
      </c>
      <c r="E10349" t="s">
        <v>21471</v>
      </c>
      <c r="F10349" t="s">
        <v>4242</v>
      </c>
      <c r="G10349">
        <v>0</v>
      </c>
      <c r="H10349">
        <v>0</v>
      </c>
      <c r="I10349">
        <v>0</v>
      </c>
      <c r="J10349">
        <v>0</v>
      </c>
      <c r="K10349">
        <v>0</v>
      </c>
      <c r="L10349">
        <v>0</v>
      </c>
      <c r="M10349">
        <v>14</v>
      </c>
      <c r="N10349">
        <v>0</v>
      </c>
      <c r="O10349">
        <v>0</v>
      </c>
      <c r="P10349">
        <v>0</v>
      </c>
      <c r="Q10349">
        <v>0</v>
      </c>
    </row>
    <row r="10350" spans="1:17" x14ac:dyDescent="0.25">
      <c r="A10350" t="s">
        <v>24781</v>
      </c>
      <c r="B10350" t="s">
        <v>72</v>
      </c>
      <c r="C10350" t="s">
        <v>185</v>
      </c>
      <c r="D10350" t="s">
        <v>526</v>
      </c>
      <c r="E10350" t="s">
        <v>21471</v>
      </c>
      <c r="F10350" t="s">
        <v>399</v>
      </c>
      <c r="G10350">
        <v>0</v>
      </c>
      <c r="H10350">
        <v>14</v>
      </c>
      <c r="I10350">
        <v>3</v>
      </c>
      <c r="J10350">
        <v>11</v>
      </c>
      <c r="K10350">
        <v>0</v>
      </c>
      <c r="L10350">
        <v>0</v>
      </c>
      <c r="M10350">
        <v>0</v>
      </c>
      <c r="N10350">
        <v>0</v>
      </c>
      <c r="O10350">
        <v>0</v>
      </c>
      <c r="P10350">
        <v>0</v>
      </c>
      <c r="Q10350">
        <v>0</v>
      </c>
    </row>
    <row r="10351" spans="1:17" x14ac:dyDescent="0.25">
      <c r="A10351" t="s">
        <v>24782</v>
      </c>
      <c r="B10351" t="s">
        <v>72</v>
      </c>
      <c r="C10351" t="s">
        <v>185</v>
      </c>
      <c r="D10351" t="s">
        <v>526</v>
      </c>
      <c r="E10351" t="s">
        <v>21471</v>
      </c>
      <c r="F10351" t="s">
        <v>4245</v>
      </c>
      <c r="G10351">
        <v>0</v>
      </c>
      <c r="H10351">
        <v>0</v>
      </c>
      <c r="I10351">
        <v>0</v>
      </c>
      <c r="J10351">
        <v>0</v>
      </c>
      <c r="K10351">
        <v>0</v>
      </c>
      <c r="L10351">
        <v>0</v>
      </c>
      <c r="M10351">
        <v>14</v>
      </c>
      <c r="N10351">
        <v>0</v>
      </c>
      <c r="O10351">
        <v>0</v>
      </c>
      <c r="P10351">
        <v>0</v>
      </c>
      <c r="Q10351">
        <v>0</v>
      </c>
    </row>
    <row r="10352" spans="1:17" x14ac:dyDescent="0.25">
      <c r="A10352" t="s">
        <v>24783</v>
      </c>
      <c r="B10352" t="s">
        <v>72</v>
      </c>
      <c r="C10352" t="s">
        <v>185</v>
      </c>
      <c r="D10352" t="s">
        <v>526</v>
      </c>
      <c r="E10352" t="s">
        <v>21471</v>
      </c>
      <c r="F10352" t="s">
        <v>394</v>
      </c>
      <c r="G10352">
        <v>0</v>
      </c>
      <c r="H10352">
        <v>0</v>
      </c>
      <c r="I10352">
        <v>0</v>
      </c>
      <c r="J10352">
        <v>0</v>
      </c>
      <c r="K10352">
        <v>0</v>
      </c>
      <c r="L10352">
        <v>0</v>
      </c>
      <c r="M10352">
        <v>0</v>
      </c>
      <c r="N10352">
        <v>12</v>
      </c>
      <c r="O10352">
        <v>12</v>
      </c>
      <c r="P10352">
        <v>0</v>
      </c>
      <c r="Q10352">
        <v>0</v>
      </c>
    </row>
    <row r="10353" spans="1:17" x14ac:dyDescent="0.25">
      <c r="A10353" t="s">
        <v>24784</v>
      </c>
      <c r="B10353" t="s">
        <v>72</v>
      </c>
      <c r="C10353" t="s">
        <v>185</v>
      </c>
      <c r="D10353" t="s">
        <v>526</v>
      </c>
      <c r="E10353" t="s">
        <v>21471</v>
      </c>
      <c r="F10353" t="s">
        <v>395</v>
      </c>
      <c r="G10353">
        <v>0</v>
      </c>
      <c r="H10353">
        <v>0</v>
      </c>
      <c r="I10353">
        <v>0</v>
      </c>
      <c r="J10353">
        <v>0</v>
      </c>
      <c r="K10353">
        <v>0</v>
      </c>
      <c r="L10353">
        <v>0</v>
      </c>
      <c r="M10353">
        <v>0</v>
      </c>
      <c r="N10353">
        <v>7</v>
      </c>
      <c r="O10353">
        <v>7</v>
      </c>
      <c r="P10353">
        <v>0</v>
      </c>
      <c r="Q10353">
        <v>0</v>
      </c>
    </row>
    <row r="10354" spans="1:17" x14ac:dyDescent="0.25">
      <c r="A10354" t="s">
        <v>24785</v>
      </c>
      <c r="B10354" t="s">
        <v>72</v>
      </c>
      <c r="C10354" t="s">
        <v>185</v>
      </c>
      <c r="D10354" t="s">
        <v>526</v>
      </c>
      <c r="E10354" t="s">
        <v>21471</v>
      </c>
      <c r="F10354" t="s">
        <v>525</v>
      </c>
      <c r="G10354">
        <v>14</v>
      </c>
      <c r="H10354">
        <v>0</v>
      </c>
      <c r="I10354">
        <v>0</v>
      </c>
      <c r="J10354">
        <v>0</v>
      </c>
      <c r="K10354">
        <v>0</v>
      </c>
      <c r="L10354">
        <v>0</v>
      </c>
      <c r="M10354">
        <v>0</v>
      </c>
      <c r="N10354">
        <v>0</v>
      </c>
      <c r="O10354">
        <v>0</v>
      </c>
      <c r="P10354">
        <v>0</v>
      </c>
      <c r="Q10354">
        <v>0</v>
      </c>
    </row>
    <row r="10355" spans="1:17" x14ac:dyDescent="0.25">
      <c r="A10355" t="s">
        <v>18978</v>
      </c>
      <c r="B10355" t="s">
        <v>72</v>
      </c>
      <c r="C10355" t="s">
        <v>185</v>
      </c>
      <c r="D10355" t="s">
        <v>12971</v>
      </c>
      <c r="E10355" t="s">
        <v>563</v>
      </c>
      <c r="F10355" t="s">
        <v>525</v>
      </c>
      <c r="G10355">
        <v>1</v>
      </c>
      <c r="H10355">
        <v>0</v>
      </c>
      <c r="I10355">
        <v>0</v>
      </c>
      <c r="J10355">
        <v>0</v>
      </c>
      <c r="K10355">
        <v>0</v>
      </c>
      <c r="L10355">
        <v>0</v>
      </c>
      <c r="M10355">
        <v>0</v>
      </c>
      <c r="N10355">
        <v>0</v>
      </c>
      <c r="O10355">
        <v>0</v>
      </c>
      <c r="P10355">
        <v>0</v>
      </c>
      <c r="Q10355">
        <v>0</v>
      </c>
    </row>
    <row r="10356" spans="1:17" x14ac:dyDescent="0.25">
      <c r="A10356" t="s">
        <v>24786</v>
      </c>
      <c r="B10356" t="s">
        <v>72</v>
      </c>
      <c r="C10356" t="s">
        <v>185</v>
      </c>
      <c r="D10356" t="s">
        <v>12971</v>
      </c>
      <c r="E10356" t="s">
        <v>21471</v>
      </c>
      <c r="F10356" t="s">
        <v>525</v>
      </c>
      <c r="G10356">
        <v>1</v>
      </c>
      <c r="H10356">
        <v>0</v>
      </c>
      <c r="I10356">
        <v>0</v>
      </c>
      <c r="J10356">
        <v>0</v>
      </c>
      <c r="K10356">
        <v>0</v>
      </c>
      <c r="L10356">
        <v>0</v>
      </c>
      <c r="M10356">
        <v>0</v>
      </c>
      <c r="N10356">
        <v>0</v>
      </c>
      <c r="O10356">
        <v>0</v>
      </c>
      <c r="P10356">
        <v>0</v>
      </c>
      <c r="Q10356">
        <v>0</v>
      </c>
    </row>
    <row r="10357" spans="1:17" x14ac:dyDescent="0.25">
      <c r="A10357" t="s">
        <v>18979</v>
      </c>
      <c r="B10357" t="s">
        <v>72</v>
      </c>
      <c r="C10357" t="s">
        <v>186</v>
      </c>
      <c r="D10357" t="s">
        <v>526</v>
      </c>
      <c r="E10357" t="s">
        <v>563</v>
      </c>
      <c r="F10357" t="s">
        <v>396</v>
      </c>
      <c r="G10357">
        <v>0</v>
      </c>
      <c r="H10357">
        <v>2</v>
      </c>
      <c r="I10357">
        <v>0</v>
      </c>
      <c r="J10357">
        <v>2</v>
      </c>
      <c r="K10357">
        <v>0</v>
      </c>
      <c r="L10357">
        <v>0</v>
      </c>
      <c r="M10357">
        <v>0</v>
      </c>
      <c r="N10357">
        <v>0</v>
      </c>
      <c r="O10357">
        <v>0</v>
      </c>
      <c r="P10357">
        <v>0</v>
      </c>
      <c r="Q10357">
        <v>0</v>
      </c>
    </row>
    <row r="10358" spans="1:17" x14ac:dyDescent="0.25">
      <c r="A10358" t="s">
        <v>18980</v>
      </c>
      <c r="B10358" t="s">
        <v>72</v>
      </c>
      <c r="C10358" t="s">
        <v>186</v>
      </c>
      <c r="D10358" t="s">
        <v>526</v>
      </c>
      <c r="E10358" t="s">
        <v>563</v>
      </c>
      <c r="F10358" t="s">
        <v>4236</v>
      </c>
      <c r="G10358">
        <v>0</v>
      </c>
      <c r="H10358">
        <v>2</v>
      </c>
      <c r="I10358">
        <v>0</v>
      </c>
      <c r="J10358">
        <v>2</v>
      </c>
      <c r="K10358">
        <v>0</v>
      </c>
      <c r="L10358">
        <v>0</v>
      </c>
      <c r="M10358">
        <v>0</v>
      </c>
      <c r="N10358">
        <v>0</v>
      </c>
      <c r="O10358">
        <v>0</v>
      </c>
      <c r="P10358">
        <v>0</v>
      </c>
      <c r="Q10358">
        <v>0</v>
      </c>
    </row>
    <row r="10359" spans="1:17" x14ac:dyDescent="0.25">
      <c r="A10359" t="s">
        <v>18981</v>
      </c>
      <c r="B10359" t="s">
        <v>72</v>
      </c>
      <c r="C10359" t="s">
        <v>186</v>
      </c>
      <c r="D10359" t="s">
        <v>526</v>
      </c>
      <c r="E10359" t="s">
        <v>563</v>
      </c>
      <c r="F10359" t="s">
        <v>4238</v>
      </c>
      <c r="G10359">
        <v>0</v>
      </c>
      <c r="H10359">
        <v>0</v>
      </c>
      <c r="I10359">
        <v>0</v>
      </c>
      <c r="J10359">
        <v>0</v>
      </c>
      <c r="K10359">
        <v>0</v>
      </c>
      <c r="L10359">
        <v>0</v>
      </c>
      <c r="M10359">
        <v>2</v>
      </c>
      <c r="N10359">
        <v>0</v>
      </c>
      <c r="O10359">
        <v>0</v>
      </c>
      <c r="P10359">
        <v>0</v>
      </c>
      <c r="Q10359">
        <v>0</v>
      </c>
    </row>
    <row r="10360" spans="1:17" x14ac:dyDescent="0.25">
      <c r="A10360" t="s">
        <v>18982</v>
      </c>
      <c r="B10360" t="s">
        <v>72</v>
      </c>
      <c r="C10360" t="s">
        <v>186</v>
      </c>
      <c r="D10360" t="s">
        <v>526</v>
      </c>
      <c r="E10360" t="s">
        <v>563</v>
      </c>
      <c r="F10360" t="s">
        <v>397</v>
      </c>
      <c r="G10360">
        <v>0</v>
      </c>
      <c r="H10360">
        <v>2</v>
      </c>
      <c r="I10360">
        <v>0</v>
      </c>
      <c r="J10360">
        <v>2</v>
      </c>
      <c r="K10360">
        <v>0</v>
      </c>
      <c r="L10360">
        <v>0</v>
      </c>
      <c r="M10360">
        <v>0</v>
      </c>
      <c r="N10360">
        <v>0</v>
      </c>
      <c r="O10360">
        <v>0</v>
      </c>
      <c r="P10360">
        <v>0</v>
      </c>
      <c r="Q10360">
        <v>0</v>
      </c>
    </row>
    <row r="10361" spans="1:17" x14ac:dyDescent="0.25">
      <c r="A10361" t="s">
        <v>18983</v>
      </c>
      <c r="B10361" t="s">
        <v>72</v>
      </c>
      <c r="C10361" t="s">
        <v>186</v>
      </c>
      <c r="D10361" t="s">
        <v>526</v>
      </c>
      <c r="E10361" t="s">
        <v>563</v>
      </c>
      <c r="F10361" t="s">
        <v>398</v>
      </c>
      <c r="G10361">
        <v>0</v>
      </c>
      <c r="H10361">
        <v>2</v>
      </c>
      <c r="I10361">
        <v>0</v>
      </c>
      <c r="J10361">
        <v>2</v>
      </c>
      <c r="K10361">
        <v>0</v>
      </c>
      <c r="L10361">
        <v>0</v>
      </c>
      <c r="M10361">
        <v>0</v>
      </c>
      <c r="N10361">
        <v>0</v>
      </c>
      <c r="O10361">
        <v>0</v>
      </c>
      <c r="P10361">
        <v>0</v>
      </c>
      <c r="Q10361">
        <v>0</v>
      </c>
    </row>
    <row r="10362" spans="1:17" x14ac:dyDescent="0.25">
      <c r="A10362" t="s">
        <v>18984</v>
      </c>
      <c r="B10362" t="s">
        <v>72</v>
      </c>
      <c r="C10362" t="s">
        <v>186</v>
      </c>
      <c r="D10362" t="s">
        <v>526</v>
      </c>
      <c r="E10362" t="s">
        <v>563</v>
      </c>
      <c r="F10362" t="s">
        <v>4242</v>
      </c>
      <c r="G10362">
        <v>0</v>
      </c>
      <c r="H10362">
        <v>0</v>
      </c>
      <c r="I10362">
        <v>0</v>
      </c>
      <c r="J10362">
        <v>0</v>
      </c>
      <c r="K10362">
        <v>0</v>
      </c>
      <c r="L10362">
        <v>0</v>
      </c>
      <c r="M10362">
        <v>2</v>
      </c>
      <c r="N10362">
        <v>0</v>
      </c>
      <c r="O10362">
        <v>0</v>
      </c>
      <c r="P10362">
        <v>0</v>
      </c>
      <c r="Q10362">
        <v>0</v>
      </c>
    </row>
    <row r="10363" spans="1:17" x14ac:dyDescent="0.25">
      <c r="A10363" t="s">
        <v>17741</v>
      </c>
      <c r="B10363" t="s">
        <v>75</v>
      </c>
      <c r="C10363" t="s">
        <v>160</v>
      </c>
      <c r="D10363" t="s">
        <v>526</v>
      </c>
      <c r="E10363" t="s">
        <v>563</v>
      </c>
      <c r="F10363" t="s">
        <v>398</v>
      </c>
      <c r="G10363">
        <v>0</v>
      </c>
      <c r="H10363">
        <v>1</v>
      </c>
      <c r="I10363">
        <v>0</v>
      </c>
      <c r="J10363">
        <v>1</v>
      </c>
      <c r="K10363">
        <v>0</v>
      </c>
      <c r="L10363">
        <v>0</v>
      </c>
      <c r="M10363">
        <v>0</v>
      </c>
      <c r="N10363">
        <v>0</v>
      </c>
      <c r="O10363">
        <v>0</v>
      </c>
      <c r="P10363">
        <v>0</v>
      </c>
      <c r="Q10363">
        <v>0</v>
      </c>
    </row>
    <row r="10364" spans="1:17" x14ac:dyDescent="0.25">
      <c r="A10364" t="s">
        <v>17742</v>
      </c>
      <c r="B10364" t="s">
        <v>75</v>
      </c>
      <c r="C10364" t="s">
        <v>160</v>
      </c>
      <c r="D10364" t="s">
        <v>526</v>
      </c>
      <c r="E10364" t="s">
        <v>563</v>
      </c>
      <c r="F10364" t="s">
        <v>4242</v>
      </c>
      <c r="G10364">
        <v>0</v>
      </c>
      <c r="H10364">
        <v>0</v>
      </c>
      <c r="I10364">
        <v>0</v>
      </c>
      <c r="J10364">
        <v>0</v>
      </c>
      <c r="K10364">
        <v>0</v>
      </c>
      <c r="L10364">
        <v>0</v>
      </c>
      <c r="M10364">
        <v>1</v>
      </c>
      <c r="N10364">
        <v>0</v>
      </c>
      <c r="O10364">
        <v>0</v>
      </c>
      <c r="P10364">
        <v>0</v>
      </c>
      <c r="Q10364">
        <v>0</v>
      </c>
    </row>
    <row r="10365" spans="1:17" x14ac:dyDescent="0.25">
      <c r="A10365" t="s">
        <v>17743</v>
      </c>
      <c r="B10365" t="s">
        <v>75</v>
      </c>
      <c r="C10365" t="s">
        <v>160</v>
      </c>
      <c r="D10365" t="s">
        <v>526</v>
      </c>
      <c r="E10365" t="s">
        <v>563</v>
      </c>
      <c r="F10365" t="s">
        <v>399</v>
      </c>
      <c r="G10365">
        <v>0</v>
      </c>
      <c r="H10365">
        <v>1</v>
      </c>
      <c r="I10365">
        <v>0</v>
      </c>
      <c r="J10365">
        <v>1</v>
      </c>
      <c r="K10365">
        <v>0</v>
      </c>
      <c r="L10365">
        <v>0</v>
      </c>
      <c r="M10365">
        <v>0</v>
      </c>
      <c r="N10365">
        <v>0</v>
      </c>
      <c r="O10365">
        <v>0</v>
      </c>
      <c r="P10365">
        <v>0</v>
      </c>
      <c r="Q10365">
        <v>0</v>
      </c>
    </row>
    <row r="10366" spans="1:17" x14ac:dyDescent="0.25">
      <c r="A10366" t="s">
        <v>17744</v>
      </c>
      <c r="B10366" t="s">
        <v>75</v>
      </c>
      <c r="C10366" t="s">
        <v>160</v>
      </c>
      <c r="D10366" t="s">
        <v>526</v>
      </c>
      <c r="E10366" t="s">
        <v>563</v>
      </c>
      <c r="F10366" t="s">
        <v>4245</v>
      </c>
      <c r="G10366">
        <v>0</v>
      </c>
      <c r="H10366">
        <v>0</v>
      </c>
      <c r="I10366">
        <v>0</v>
      </c>
      <c r="J10366">
        <v>0</v>
      </c>
      <c r="K10366">
        <v>0</v>
      </c>
      <c r="L10366">
        <v>0</v>
      </c>
      <c r="M10366">
        <v>1</v>
      </c>
      <c r="N10366">
        <v>0</v>
      </c>
      <c r="O10366">
        <v>0</v>
      </c>
      <c r="P10366">
        <v>0</v>
      </c>
      <c r="Q10366">
        <v>0</v>
      </c>
    </row>
    <row r="10367" spans="1:17" x14ac:dyDescent="0.25">
      <c r="A10367" t="s">
        <v>17745</v>
      </c>
      <c r="B10367" t="s">
        <v>75</v>
      </c>
      <c r="C10367" t="s">
        <v>160</v>
      </c>
      <c r="D10367" t="s">
        <v>526</v>
      </c>
      <c r="E10367" t="s">
        <v>563</v>
      </c>
      <c r="F10367" t="s">
        <v>394</v>
      </c>
      <c r="G10367">
        <v>0</v>
      </c>
      <c r="H10367">
        <v>0</v>
      </c>
      <c r="I10367">
        <v>0</v>
      </c>
      <c r="J10367">
        <v>0</v>
      </c>
      <c r="K10367">
        <v>0</v>
      </c>
      <c r="L10367">
        <v>0</v>
      </c>
      <c r="M10367">
        <v>0</v>
      </c>
      <c r="N10367">
        <v>0</v>
      </c>
      <c r="O10367">
        <v>0</v>
      </c>
      <c r="P10367">
        <v>0</v>
      </c>
      <c r="Q10367">
        <v>0</v>
      </c>
    </row>
    <row r="10368" spans="1:17" x14ac:dyDescent="0.25">
      <c r="A10368" t="s">
        <v>17746</v>
      </c>
      <c r="B10368" t="s">
        <v>75</v>
      </c>
      <c r="C10368" t="s">
        <v>160</v>
      </c>
      <c r="D10368" t="s">
        <v>526</v>
      </c>
      <c r="E10368" t="s">
        <v>563</v>
      </c>
      <c r="F10368" t="s">
        <v>395</v>
      </c>
      <c r="G10368">
        <v>0</v>
      </c>
      <c r="H10368">
        <v>0</v>
      </c>
      <c r="I10368">
        <v>0</v>
      </c>
      <c r="J10368">
        <v>0</v>
      </c>
      <c r="K10368">
        <v>0</v>
      </c>
      <c r="L10368">
        <v>0</v>
      </c>
      <c r="M10368">
        <v>0</v>
      </c>
      <c r="N10368">
        <v>0</v>
      </c>
      <c r="O10368">
        <v>0</v>
      </c>
      <c r="P10368">
        <v>0</v>
      </c>
      <c r="Q10368">
        <v>0</v>
      </c>
    </row>
    <row r="10369" spans="1:17" x14ac:dyDescent="0.25">
      <c r="A10369" t="s">
        <v>17747</v>
      </c>
      <c r="B10369" t="s">
        <v>75</v>
      </c>
      <c r="C10369" t="s">
        <v>160</v>
      </c>
      <c r="D10369" t="s">
        <v>526</v>
      </c>
      <c r="E10369" t="s">
        <v>563</v>
      </c>
      <c r="F10369" t="s">
        <v>525</v>
      </c>
      <c r="G10369">
        <v>1</v>
      </c>
      <c r="H10369">
        <v>0</v>
      </c>
      <c r="I10369">
        <v>0</v>
      </c>
      <c r="J10369">
        <v>0</v>
      </c>
      <c r="K10369">
        <v>0</v>
      </c>
      <c r="L10369">
        <v>0</v>
      </c>
      <c r="M10369">
        <v>0</v>
      </c>
      <c r="N10369">
        <v>0</v>
      </c>
      <c r="O10369">
        <v>0</v>
      </c>
      <c r="P10369">
        <v>0</v>
      </c>
      <c r="Q10369">
        <v>0</v>
      </c>
    </row>
    <row r="10370" spans="1:17" x14ac:dyDescent="0.25">
      <c r="A10370" t="s">
        <v>17748</v>
      </c>
      <c r="B10370" t="s">
        <v>75</v>
      </c>
      <c r="C10370" t="s">
        <v>171</v>
      </c>
      <c r="D10370" t="s">
        <v>526</v>
      </c>
      <c r="E10370" t="s">
        <v>563</v>
      </c>
      <c r="F10370" t="s">
        <v>396</v>
      </c>
      <c r="G10370">
        <v>0</v>
      </c>
      <c r="H10370">
        <v>1</v>
      </c>
      <c r="I10370">
        <v>0</v>
      </c>
      <c r="J10370">
        <v>1</v>
      </c>
      <c r="K10370">
        <v>0</v>
      </c>
      <c r="L10370">
        <v>0</v>
      </c>
      <c r="M10370">
        <v>0</v>
      </c>
      <c r="N10370">
        <v>0</v>
      </c>
      <c r="O10370">
        <v>0</v>
      </c>
      <c r="P10370">
        <v>0</v>
      </c>
      <c r="Q10370">
        <v>0</v>
      </c>
    </row>
    <row r="10371" spans="1:17" x14ac:dyDescent="0.25">
      <c r="A10371" t="s">
        <v>17749</v>
      </c>
      <c r="B10371" t="s">
        <v>75</v>
      </c>
      <c r="C10371" t="s">
        <v>171</v>
      </c>
      <c r="D10371" t="s">
        <v>526</v>
      </c>
      <c r="E10371" t="s">
        <v>563</v>
      </c>
      <c r="F10371" t="s">
        <v>4236</v>
      </c>
      <c r="G10371">
        <v>0</v>
      </c>
      <c r="H10371">
        <v>1</v>
      </c>
      <c r="I10371">
        <v>0</v>
      </c>
      <c r="J10371">
        <v>0</v>
      </c>
      <c r="K10371">
        <v>0</v>
      </c>
      <c r="L10371">
        <v>1</v>
      </c>
      <c r="M10371">
        <v>0</v>
      </c>
      <c r="N10371">
        <v>0</v>
      </c>
      <c r="O10371">
        <v>0</v>
      </c>
      <c r="P10371">
        <v>0</v>
      </c>
      <c r="Q10371">
        <v>0</v>
      </c>
    </row>
    <row r="10372" spans="1:17" x14ac:dyDescent="0.25">
      <c r="A10372" t="s">
        <v>17750</v>
      </c>
      <c r="B10372" t="s">
        <v>75</v>
      </c>
      <c r="C10372" t="s">
        <v>171</v>
      </c>
      <c r="D10372" t="s">
        <v>526</v>
      </c>
      <c r="E10372" t="s">
        <v>563</v>
      </c>
      <c r="F10372" t="s">
        <v>4238</v>
      </c>
      <c r="G10372">
        <v>0</v>
      </c>
      <c r="H10372">
        <v>0</v>
      </c>
      <c r="I10372">
        <v>0</v>
      </c>
      <c r="J10372">
        <v>0</v>
      </c>
      <c r="K10372">
        <v>0</v>
      </c>
      <c r="L10372">
        <v>0</v>
      </c>
      <c r="M10372">
        <v>1</v>
      </c>
      <c r="N10372">
        <v>0</v>
      </c>
      <c r="O10372">
        <v>0</v>
      </c>
      <c r="P10372">
        <v>0</v>
      </c>
      <c r="Q10372">
        <v>0</v>
      </c>
    </row>
    <row r="10373" spans="1:17" x14ac:dyDescent="0.25">
      <c r="A10373" t="s">
        <v>17751</v>
      </c>
      <c r="B10373" t="s">
        <v>75</v>
      </c>
      <c r="C10373" t="s">
        <v>171</v>
      </c>
      <c r="D10373" t="s">
        <v>526</v>
      </c>
      <c r="E10373" t="s">
        <v>563</v>
      </c>
      <c r="F10373" t="s">
        <v>397</v>
      </c>
      <c r="G10373">
        <v>0</v>
      </c>
      <c r="H10373">
        <v>1</v>
      </c>
      <c r="I10373">
        <v>0</v>
      </c>
      <c r="J10373">
        <v>0</v>
      </c>
      <c r="K10373">
        <v>0</v>
      </c>
      <c r="L10373">
        <v>1</v>
      </c>
      <c r="M10373">
        <v>0</v>
      </c>
      <c r="N10373">
        <v>0</v>
      </c>
      <c r="O10373">
        <v>0</v>
      </c>
      <c r="P10373">
        <v>0</v>
      </c>
      <c r="Q10373">
        <v>0</v>
      </c>
    </row>
    <row r="10374" spans="1:17" x14ac:dyDescent="0.25">
      <c r="A10374" t="s">
        <v>17752</v>
      </c>
      <c r="B10374" t="s">
        <v>75</v>
      </c>
      <c r="C10374" t="s">
        <v>171</v>
      </c>
      <c r="D10374" t="s">
        <v>526</v>
      </c>
      <c r="E10374" t="s">
        <v>563</v>
      </c>
      <c r="F10374" t="s">
        <v>398</v>
      </c>
      <c r="G10374">
        <v>0</v>
      </c>
      <c r="H10374">
        <v>1</v>
      </c>
      <c r="I10374">
        <v>0</v>
      </c>
      <c r="J10374">
        <v>0</v>
      </c>
      <c r="K10374">
        <v>0</v>
      </c>
      <c r="L10374">
        <v>1</v>
      </c>
      <c r="M10374">
        <v>0</v>
      </c>
      <c r="N10374">
        <v>0</v>
      </c>
      <c r="O10374">
        <v>0</v>
      </c>
      <c r="P10374">
        <v>0</v>
      </c>
      <c r="Q10374">
        <v>0</v>
      </c>
    </row>
    <row r="10375" spans="1:17" x14ac:dyDescent="0.25">
      <c r="A10375" t="s">
        <v>17753</v>
      </c>
      <c r="B10375" t="s">
        <v>75</v>
      </c>
      <c r="C10375" t="s">
        <v>171</v>
      </c>
      <c r="D10375" t="s">
        <v>526</v>
      </c>
      <c r="E10375" t="s">
        <v>563</v>
      </c>
      <c r="F10375" t="s">
        <v>4242</v>
      </c>
      <c r="G10375">
        <v>0</v>
      </c>
      <c r="H10375">
        <v>0</v>
      </c>
      <c r="I10375">
        <v>0</v>
      </c>
      <c r="J10375">
        <v>0</v>
      </c>
      <c r="K10375">
        <v>0</v>
      </c>
      <c r="L10375">
        <v>0</v>
      </c>
      <c r="M10375">
        <v>1</v>
      </c>
      <c r="N10375">
        <v>0</v>
      </c>
      <c r="O10375">
        <v>0</v>
      </c>
      <c r="P10375">
        <v>0</v>
      </c>
      <c r="Q10375">
        <v>0</v>
      </c>
    </row>
    <row r="10376" spans="1:17" x14ac:dyDescent="0.25">
      <c r="A10376" t="s">
        <v>17754</v>
      </c>
      <c r="B10376" t="s">
        <v>75</v>
      </c>
      <c r="C10376" t="s">
        <v>171</v>
      </c>
      <c r="D10376" t="s">
        <v>526</v>
      </c>
      <c r="E10376" t="s">
        <v>563</v>
      </c>
      <c r="F10376" t="s">
        <v>399</v>
      </c>
      <c r="G10376">
        <v>0</v>
      </c>
      <c r="H10376">
        <v>1</v>
      </c>
      <c r="I10376">
        <v>0</v>
      </c>
      <c r="J10376">
        <v>1</v>
      </c>
      <c r="K10376">
        <v>0</v>
      </c>
      <c r="L10376">
        <v>0</v>
      </c>
      <c r="M10376">
        <v>0</v>
      </c>
      <c r="N10376">
        <v>0</v>
      </c>
      <c r="O10376">
        <v>0</v>
      </c>
      <c r="P10376">
        <v>0</v>
      </c>
      <c r="Q10376">
        <v>0</v>
      </c>
    </row>
    <row r="10377" spans="1:17" x14ac:dyDescent="0.25">
      <c r="A10377" t="s">
        <v>17755</v>
      </c>
      <c r="B10377" t="s">
        <v>75</v>
      </c>
      <c r="C10377" t="s">
        <v>171</v>
      </c>
      <c r="D10377" t="s">
        <v>526</v>
      </c>
      <c r="E10377" t="s">
        <v>563</v>
      </c>
      <c r="F10377" t="s">
        <v>4245</v>
      </c>
      <c r="G10377">
        <v>0</v>
      </c>
      <c r="H10377">
        <v>0</v>
      </c>
      <c r="I10377">
        <v>0</v>
      </c>
      <c r="J10377">
        <v>0</v>
      </c>
      <c r="K10377">
        <v>0</v>
      </c>
      <c r="L10377">
        <v>0</v>
      </c>
      <c r="M10377">
        <v>1</v>
      </c>
      <c r="N10377">
        <v>0</v>
      </c>
      <c r="O10377">
        <v>0</v>
      </c>
      <c r="P10377">
        <v>0</v>
      </c>
      <c r="Q10377">
        <v>0</v>
      </c>
    </row>
    <row r="10378" spans="1:17" x14ac:dyDescent="0.25">
      <c r="A10378" t="s">
        <v>17756</v>
      </c>
      <c r="B10378" t="s">
        <v>75</v>
      </c>
      <c r="C10378" t="s">
        <v>171</v>
      </c>
      <c r="D10378" t="s">
        <v>526</v>
      </c>
      <c r="E10378" t="s">
        <v>563</v>
      </c>
      <c r="F10378" t="s">
        <v>394</v>
      </c>
      <c r="G10378">
        <v>0</v>
      </c>
      <c r="H10378">
        <v>0</v>
      </c>
      <c r="I10378">
        <v>0</v>
      </c>
      <c r="J10378">
        <v>0</v>
      </c>
      <c r="K10378">
        <v>0</v>
      </c>
      <c r="L10378">
        <v>0</v>
      </c>
      <c r="M10378">
        <v>0</v>
      </c>
      <c r="N10378">
        <v>1</v>
      </c>
      <c r="O10378">
        <v>0</v>
      </c>
      <c r="P10378">
        <v>1</v>
      </c>
      <c r="Q10378">
        <v>0</v>
      </c>
    </row>
    <row r="10379" spans="1:17" x14ac:dyDescent="0.25">
      <c r="A10379" t="s">
        <v>17757</v>
      </c>
      <c r="B10379" t="s">
        <v>75</v>
      </c>
      <c r="C10379" t="s">
        <v>171</v>
      </c>
      <c r="D10379" t="s">
        <v>526</v>
      </c>
      <c r="E10379" t="s">
        <v>563</v>
      </c>
      <c r="F10379" t="s">
        <v>395</v>
      </c>
      <c r="G10379">
        <v>0</v>
      </c>
      <c r="H10379">
        <v>0</v>
      </c>
      <c r="I10379">
        <v>0</v>
      </c>
      <c r="J10379">
        <v>0</v>
      </c>
      <c r="K10379">
        <v>0</v>
      </c>
      <c r="L10379">
        <v>0</v>
      </c>
      <c r="M10379">
        <v>0</v>
      </c>
      <c r="N10379">
        <v>1</v>
      </c>
      <c r="O10379">
        <v>0</v>
      </c>
      <c r="P10379">
        <v>1</v>
      </c>
      <c r="Q10379">
        <v>0</v>
      </c>
    </row>
    <row r="10380" spans="1:17" x14ac:dyDescent="0.25">
      <c r="A10380" t="s">
        <v>17758</v>
      </c>
      <c r="B10380" t="s">
        <v>75</v>
      </c>
      <c r="C10380" t="s">
        <v>171</v>
      </c>
      <c r="D10380" t="s">
        <v>526</v>
      </c>
      <c r="E10380" t="s">
        <v>563</v>
      </c>
      <c r="F10380" t="s">
        <v>525</v>
      </c>
      <c r="G10380">
        <v>1</v>
      </c>
      <c r="H10380">
        <v>0</v>
      </c>
      <c r="I10380">
        <v>0</v>
      </c>
      <c r="J10380">
        <v>0</v>
      </c>
      <c r="K10380">
        <v>0</v>
      </c>
      <c r="L10380">
        <v>0</v>
      </c>
      <c r="M10380">
        <v>0</v>
      </c>
      <c r="N10380">
        <v>0</v>
      </c>
      <c r="O10380">
        <v>0</v>
      </c>
      <c r="P10380">
        <v>0</v>
      </c>
      <c r="Q10380">
        <v>0</v>
      </c>
    </row>
    <row r="10381" spans="1:17" x14ac:dyDescent="0.25">
      <c r="A10381" t="s">
        <v>24787</v>
      </c>
      <c r="B10381" t="s">
        <v>75</v>
      </c>
      <c r="C10381" t="s">
        <v>171</v>
      </c>
      <c r="D10381" t="s">
        <v>526</v>
      </c>
      <c r="E10381" t="s">
        <v>21471</v>
      </c>
      <c r="F10381" t="s">
        <v>396</v>
      </c>
      <c r="G10381">
        <v>0</v>
      </c>
      <c r="H10381">
        <v>3</v>
      </c>
      <c r="I10381">
        <v>1</v>
      </c>
      <c r="J10381">
        <v>2</v>
      </c>
      <c r="K10381">
        <v>0</v>
      </c>
      <c r="L10381">
        <v>0</v>
      </c>
      <c r="M10381">
        <v>0</v>
      </c>
      <c r="N10381">
        <v>0</v>
      </c>
      <c r="O10381">
        <v>0</v>
      </c>
      <c r="P10381">
        <v>0</v>
      </c>
      <c r="Q10381">
        <v>0</v>
      </c>
    </row>
    <row r="10382" spans="1:17" x14ac:dyDescent="0.25">
      <c r="A10382" t="s">
        <v>24788</v>
      </c>
      <c r="B10382" t="s">
        <v>75</v>
      </c>
      <c r="C10382" t="s">
        <v>171</v>
      </c>
      <c r="D10382" t="s">
        <v>526</v>
      </c>
      <c r="E10382" t="s">
        <v>21471</v>
      </c>
      <c r="F10382" t="s">
        <v>4236</v>
      </c>
      <c r="G10382">
        <v>0</v>
      </c>
      <c r="H10382">
        <v>3</v>
      </c>
      <c r="I10382">
        <v>1</v>
      </c>
      <c r="J10382">
        <v>2</v>
      </c>
      <c r="K10382">
        <v>0</v>
      </c>
      <c r="L10382">
        <v>0</v>
      </c>
      <c r="M10382">
        <v>0</v>
      </c>
      <c r="N10382">
        <v>0</v>
      </c>
      <c r="O10382">
        <v>0</v>
      </c>
      <c r="P10382">
        <v>0</v>
      </c>
      <c r="Q10382">
        <v>0</v>
      </c>
    </row>
    <row r="10383" spans="1:17" x14ac:dyDescent="0.25">
      <c r="A10383" t="s">
        <v>24789</v>
      </c>
      <c r="B10383" t="s">
        <v>75</v>
      </c>
      <c r="C10383" t="s">
        <v>171</v>
      </c>
      <c r="D10383" t="s">
        <v>526</v>
      </c>
      <c r="E10383" t="s">
        <v>21471</v>
      </c>
      <c r="F10383" t="s">
        <v>4238</v>
      </c>
      <c r="G10383">
        <v>0</v>
      </c>
      <c r="H10383">
        <v>0</v>
      </c>
      <c r="I10383">
        <v>0</v>
      </c>
      <c r="J10383">
        <v>0</v>
      </c>
      <c r="K10383">
        <v>0</v>
      </c>
      <c r="L10383">
        <v>0</v>
      </c>
      <c r="M10383">
        <v>3</v>
      </c>
      <c r="N10383">
        <v>0</v>
      </c>
      <c r="O10383">
        <v>0</v>
      </c>
      <c r="P10383">
        <v>0</v>
      </c>
      <c r="Q10383">
        <v>0</v>
      </c>
    </row>
    <row r="10384" spans="1:17" x14ac:dyDescent="0.25">
      <c r="A10384" t="s">
        <v>24790</v>
      </c>
      <c r="B10384" t="s">
        <v>75</v>
      </c>
      <c r="C10384" t="s">
        <v>171</v>
      </c>
      <c r="D10384" t="s">
        <v>526</v>
      </c>
      <c r="E10384" t="s">
        <v>21471</v>
      </c>
      <c r="F10384" t="s">
        <v>397</v>
      </c>
      <c r="G10384">
        <v>0</v>
      </c>
      <c r="H10384">
        <v>3</v>
      </c>
      <c r="I10384">
        <v>1</v>
      </c>
      <c r="J10384">
        <v>2</v>
      </c>
      <c r="K10384">
        <v>0</v>
      </c>
      <c r="L10384">
        <v>0</v>
      </c>
      <c r="M10384">
        <v>0</v>
      </c>
      <c r="N10384">
        <v>0</v>
      </c>
      <c r="O10384">
        <v>0</v>
      </c>
      <c r="P10384">
        <v>0</v>
      </c>
      <c r="Q10384">
        <v>0</v>
      </c>
    </row>
    <row r="10385" spans="1:17" x14ac:dyDescent="0.25">
      <c r="A10385" t="s">
        <v>24791</v>
      </c>
      <c r="B10385" t="s">
        <v>75</v>
      </c>
      <c r="C10385" t="s">
        <v>171</v>
      </c>
      <c r="D10385" t="s">
        <v>526</v>
      </c>
      <c r="E10385" t="s">
        <v>21471</v>
      </c>
      <c r="F10385" t="s">
        <v>398</v>
      </c>
      <c r="G10385">
        <v>0</v>
      </c>
      <c r="H10385">
        <v>3</v>
      </c>
      <c r="I10385">
        <v>1</v>
      </c>
      <c r="J10385">
        <v>2</v>
      </c>
      <c r="K10385">
        <v>0</v>
      </c>
      <c r="L10385">
        <v>0</v>
      </c>
      <c r="M10385">
        <v>0</v>
      </c>
      <c r="N10385">
        <v>0</v>
      </c>
      <c r="O10385">
        <v>0</v>
      </c>
      <c r="P10385">
        <v>0</v>
      </c>
      <c r="Q10385">
        <v>0</v>
      </c>
    </row>
    <row r="10386" spans="1:17" x14ac:dyDescent="0.25">
      <c r="A10386" t="s">
        <v>24792</v>
      </c>
      <c r="B10386" t="s">
        <v>75</v>
      </c>
      <c r="C10386" t="s">
        <v>171</v>
      </c>
      <c r="D10386" t="s">
        <v>526</v>
      </c>
      <c r="E10386" t="s">
        <v>21471</v>
      </c>
      <c r="F10386" t="s">
        <v>4242</v>
      </c>
      <c r="G10386">
        <v>0</v>
      </c>
      <c r="H10386">
        <v>0</v>
      </c>
      <c r="I10386">
        <v>0</v>
      </c>
      <c r="J10386">
        <v>0</v>
      </c>
      <c r="K10386">
        <v>0</v>
      </c>
      <c r="L10386">
        <v>0</v>
      </c>
      <c r="M10386">
        <v>3</v>
      </c>
      <c r="N10386">
        <v>0</v>
      </c>
      <c r="O10386">
        <v>0</v>
      </c>
      <c r="P10386">
        <v>0</v>
      </c>
      <c r="Q10386">
        <v>0</v>
      </c>
    </row>
    <row r="10387" spans="1:17" x14ac:dyDescent="0.25">
      <c r="A10387" t="s">
        <v>24793</v>
      </c>
      <c r="B10387" t="s">
        <v>75</v>
      </c>
      <c r="C10387" t="s">
        <v>171</v>
      </c>
      <c r="D10387" t="s">
        <v>526</v>
      </c>
      <c r="E10387" t="s">
        <v>21471</v>
      </c>
      <c r="F10387" t="s">
        <v>399</v>
      </c>
      <c r="G10387">
        <v>0</v>
      </c>
      <c r="H10387">
        <v>3</v>
      </c>
      <c r="I10387">
        <v>1</v>
      </c>
      <c r="J10387">
        <v>2</v>
      </c>
      <c r="K10387">
        <v>0</v>
      </c>
      <c r="L10387">
        <v>0</v>
      </c>
      <c r="M10387">
        <v>0</v>
      </c>
      <c r="N10387">
        <v>0</v>
      </c>
      <c r="O10387">
        <v>0</v>
      </c>
      <c r="P10387">
        <v>0</v>
      </c>
      <c r="Q10387">
        <v>0</v>
      </c>
    </row>
    <row r="10388" spans="1:17" x14ac:dyDescent="0.25">
      <c r="A10388" t="s">
        <v>24794</v>
      </c>
      <c r="B10388" t="s">
        <v>75</v>
      </c>
      <c r="C10388" t="s">
        <v>171</v>
      </c>
      <c r="D10388" t="s">
        <v>526</v>
      </c>
      <c r="E10388" t="s">
        <v>21471</v>
      </c>
      <c r="F10388" t="s">
        <v>4245</v>
      </c>
      <c r="G10388">
        <v>0</v>
      </c>
      <c r="H10388">
        <v>0</v>
      </c>
      <c r="I10388">
        <v>0</v>
      </c>
      <c r="J10388">
        <v>0</v>
      </c>
      <c r="K10388">
        <v>0</v>
      </c>
      <c r="L10388">
        <v>0</v>
      </c>
      <c r="M10388">
        <v>3</v>
      </c>
      <c r="N10388">
        <v>0</v>
      </c>
      <c r="O10388">
        <v>0</v>
      </c>
      <c r="P10388">
        <v>0</v>
      </c>
      <c r="Q10388">
        <v>0</v>
      </c>
    </row>
    <row r="10389" spans="1:17" x14ac:dyDescent="0.25">
      <c r="A10389" t="s">
        <v>24795</v>
      </c>
      <c r="B10389" t="s">
        <v>75</v>
      </c>
      <c r="C10389" t="s">
        <v>171</v>
      </c>
      <c r="D10389" t="s">
        <v>526</v>
      </c>
      <c r="E10389" t="s">
        <v>21471</v>
      </c>
      <c r="F10389" t="s">
        <v>394</v>
      </c>
      <c r="G10389">
        <v>0</v>
      </c>
      <c r="H10389">
        <v>0</v>
      </c>
      <c r="I10389">
        <v>0</v>
      </c>
      <c r="J10389">
        <v>0</v>
      </c>
      <c r="K10389">
        <v>0</v>
      </c>
      <c r="L10389">
        <v>0</v>
      </c>
      <c r="M10389">
        <v>0</v>
      </c>
      <c r="N10389">
        <v>3</v>
      </c>
      <c r="O10389">
        <v>3</v>
      </c>
      <c r="P10389">
        <v>0</v>
      </c>
      <c r="Q10389">
        <v>0</v>
      </c>
    </row>
    <row r="10390" spans="1:17" x14ac:dyDescent="0.25">
      <c r="A10390" t="s">
        <v>24796</v>
      </c>
      <c r="B10390" t="s">
        <v>75</v>
      </c>
      <c r="C10390" t="s">
        <v>171</v>
      </c>
      <c r="D10390" t="s">
        <v>526</v>
      </c>
      <c r="E10390" t="s">
        <v>21471</v>
      </c>
      <c r="F10390" t="s">
        <v>395</v>
      </c>
      <c r="G10390">
        <v>0</v>
      </c>
      <c r="H10390">
        <v>0</v>
      </c>
      <c r="I10390">
        <v>0</v>
      </c>
      <c r="J10390">
        <v>0</v>
      </c>
      <c r="K10390">
        <v>0</v>
      </c>
      <c r="L10390">
        <v>0</v>
      </c>
      <c r="M10390">
        <v>0</v>
      </c>
      <c r="N10390">
        <v>3</v>
      </c>
      <c r="O10390">
        <v>3</v>
      </c>
      <c r="P10390">
        <v>0</v>
      </c>
      <c r="Q10390">
        <v>0</v>
      </c>
    </row>
    <row r="10391" spans="1:17" x14ac:dyDescent="0.25">
      <c r="A10391" t="s">
        <v>13838</v>
      </c>
      <c r="B10391" t="s">
        <v>74</v>
      </c>
      <c r="C10391" t="s">
        <v>138</v>
      </c>
      <c r="D10391" t="s">
        <v>526</v>
      </c>
      <c r="E10391" t="s">
        <v>563</v>
      </c>
      <c r="F10391" t="s">
        <v>399</v>
      </c>
      <c r="G10391">
        <v>0</v>
      </c>
      <c r="H10391">
        <v>9</v>
      </c>
      <c r="I10391">
        <v>0</v>
      </c>
      <c r="J10391">
        <v>9</v>
      </c>
      <c r="K10391">
        <v>0</v>
      </c>
      <c r="L10391">
        <v>0</v>
      </c>
      <c r="M10391">
        <v>0</v>
      </c>
      <c r="N10391">
        <v>0</v>
      </c>
      <c r="O10391">
        <v>0</v>
      </c>
      <c r="P10391">
        <v>0</v>
      </c>
      <c r="Q10391">
        <v>0</v>
      </c>
    </row>
    <row r="10392" spans="1:17" x14ac:dyDescent="0.25">
      <c r="A10392" t="s">
        <v>13839</v>
      </c>
      <c r="B10392" t="s">
        <v>74</v>
      </c>
      <c r="C10392" t="s">
        <v>138</v>
      </c>
      <c r="D10392" t="s">
        <v>526</v>
      </c>
      <c r="E10392" t="s">
        <v>563</v>
      </c>
      <c r="F10392" t="s">
        <v>4245</v>
      </c>
      <c r="G10392">
        <v>0</v>
      </c>
      <c r="H10392">
        <v>0</v>
      </c>
      <c r="I10392">
        <v>0</v>
      </c>
      <c r="J10392">
        <v>0</v>
      </c>
      <c r="K10392">
        <v>0</v>
      </c>
      <c r="L10392">
        <v>0</v>
      </c>
      <c r="M10392">
        <v>9</v>
      </c>
      <c r="N10392">
        <v>0</v>
      </c>
      <c r="O10392">
        <v>0</v>
      </c>
      <c r="P10392">
        <v>0</v>
      </c>
      <c r="Q10392">
        <v>0</v>
      </c>
    </row>
    <row r="10393" spans="1:17" x14ac:dyDescent="0.25">
      <c r="A10393" t="s">
        <v>13840</v>
      </c>
      <c r="B10393" t="s">
        <v>74</v>
      </c>
      <c r="C10393" t="s">
        <v>138</v>
      </c>
      <c r="D10393" t="s">
        <v>526</v>
      </c>
      <c r="E10393" t="s">
        <v>563</v>
      </c>
      <c r="F10393" t="s">
        <v>394</v>
      </c>
      <c r="G10393">
        <v>0</v>
      </c>
      <c r="H10393">
        <v>0</v>
      </c>
      <c r="I10393">
        <v>0</v>
      </c>
      <c r="J10393">
        <v>0</v>
      </c>
      <c r="K10393">
        <v>0</v>
      </c>
      <c r="L10393">
        <v>0</v>
      </c>
      <c r="M10393">
        <v>0</v>
      </c>
      <c r="N10393">
        <v>5</v>
      </c>
      <c r="O10393">
        <v>5</v>
      </c>
      <c r="P10393">
        <v>0</v>
      </c>
      <c r="Q10393">
        <v>0</v>
      </c>
    </row>
    <row r="10394" spans="1:17" x14ac:dyDescent="0.25">
      <c r="A10394" t="s">
        <v>13841</v>
      </c>
      <c r="B10394" t="s">
        <v>74</v>
      </c>
      <c r="C10394" t="s">
        <v>138</v>
      </c>
      <c r="D10394" t="s">
        <v>526</v>
      </c>
      <c r="E10394" t="s">
        <v>563</v>
      </c>
      <c r="F10394" t="s">
        <v>395</v>
      </c>
      <c r="G10394">
        <v>0</v>
      </c>
      <c r="H10394">
        <v>0</v>
      </c>
      <c r="I10394">
        <v>0</v>
      </c>
      <c r="J10394">
        <v>0</v>
      </c>
      <c r="K10394">
        <v>0</v>
      </c>
      <c r="L10394">
        <v>0</v>
      </c>
      <c r="M10394">
        <v>0</v>
      </c>
      <c r="N10394">
        <v>3</v>
      </c>
      <c r="O10394">
        <v>3</v>
      </c>
      <c r="P10394">
        <v>0</v>
      </c>
      <c r="Q10394">
        <v>0</v>
      </c>
    </row>
    <row r="10395" spans="1:17" x14ac:dyDescent="0.25">
      <c r="A10395" t="s">
        <v>13842</v>
      </c>
      <c r="B10395" t="s">
        <v>74</v>
      </c>
      <c r="C10395" t="s">
        <v>138</v>
      </c>
      <c r="D10395" t="s">
        <v>526</v>
      </c>
      <c r="E10395" t="s">
        <v>563</v>
      </c>
      <c r="F10395" t="s">
        <v>525</v>
      </c>
      <c r="G10395">
        <v>9</v>
      </c>
      <c r="H10395">
        <v>0</v>
      </c>
      <c r="I10395">
        <v>0</v>
      </c>
      <c r="J10395">
        <v>0</v>
      </c>
      <c r="K10395">
        <v>0</v>
      </c>
      <c r="L10395">
        <v>0</v>
      </c>
      <c r="M10395">
        <v>0</v>
      </c>
      <c r="N10395">
        <v>0</v>
      </c>
      <c r="O10395">
        <v>0</v>
      </c>
      <c r="P10395">
        <v>0</v>
      </c>
      <c r="Q10395">
        <v>0</v>
      </c>
    </row>
    <row r="10396" spans="1:17" x14ac:dyDescent="0.25">
      <c r="A10396" t="s">
        <v>24797</v>
      </c>
      <c r="B10396" t="s">
        <v>74</v>
      </c>
      <c r="C10396" t="s">
        <v>138</v>
      </c>
      <c r="D10396" t="s">
        <v>526</v>
      </c>
      <c r="E10396" t="s">
        <v>21471</v>
      </c>
      <c r="F10396" t="s">
        <v>396</v>
      </c>
      <c r="G10396">
        <v>0</v>
      </c>
      <c r="H10396">
        <v>8</v>
      </c>
      <c r="I10396">
        <v>1</v>
      </c>
      <c r="J10396">
        <v>7</v>
      </c>
      <c r="K10396">
        <v>0</v>
      </c>
      <c r="L10396">
        <v>0</v>
      </c>
      <c r="M10396">
        <v>0</v>
      </c>
      <c r="N10396">
        <v>0</v>
      </c>
      <c r="O10396">
        <v>0</v>
      </c>
      <c r="P10396">
        <v>0</v>
      </c>
      <c r="Q10396">
        <v>0</v>
      </c>
    </row>
    <row r="10397" spans="1:17" x14ac:dyDescent="0.25">
      <c r="A10397" t="s">
        <v>24798</v>
      </c>
      <c r="B10397" t="s">
        <v>74</v>
      </c>
      <c r="C10397" t="s">
        <v>138</v>
      </c>
      <c r="D10397" t="s">
        <v>526</v>
      </c>
      <c r="E10397" t="s">
        <v>21471</v>
      </c>
      <c r="F10397" t="s">
        <v>4236</v>
      </c>
      <c r="G10397">
        <v>0</v>
      </c>
      <c r="H10397">
        <v>8</v>
      </c>
      <c r="I10397">
        <v>1</v>
      </c>
      <c r="J10397">
        <v>7</v>
      </c>
      <c r="K10397">
        <v>0</v>
      </c>
      <c r="L10397">
        <v>0</v>
      </c>
      <c r="M10397">
        <v>0</v>
      </c>
      <c r="N10397">
        <v>0</v>
      </c>
      <c r="O10397">
        <v>0</v>
      </c>
      <c r="P10397">
        <v>0</v>
      </c>
      <c r="Q10397">
        <v>0</v>
      </c>
    </row>
    <row r="10398" spans="1:17" x14ac:dyDescent="0.25">
      <c r="A10398" t="s">
        <v>24799</v>
      </c>
      <c r="B10398" t="s">
        <v>74</v>
      </c>
      <c r="C10398" t="s">
        <v>138</v>
      </c>
      <c r="D10398" t="s">
        <v>526</v>
      </c>
      <c r="E10398" t="s">
        <v>21471</v>
      </c>
      <c r="F10398" t="s">
        <v>4238</v>
      </c>
      <c r="G10398">
        <v>0</v>
      </c>
      <c r="H10398">
        <v>0</v>
      </c>
      <c r="I10398">
        <v>0</v>
      </c>
      <c r="J10398">
        <v>0</v>
      </c>
      <c r="K10398">
        <v>0</v>
      </c>
      <c r="L10398">
        <v>0</v>
      </c>
      <c r="M10398">
        <v>8</v>
      </c>
      <c r="N10398">
        <v>0</v>
      </c>
      <c r="O10398">
        <v>0</v>
      </c>
      <c r="P10398">
        <v>0</v>
      </c>
      <c r="Q10398">
        <v>0</v>
      </c>
    </row>
    <row r="10399" spans="1:17" x14ac:dyDescent="0.25">
      <c r="A10399" t="s">
        <v>24800</v>
      </c>
      <c r="B10399" t="s">
        <v>74</v>
      </c>
      <c r="C10399" t="s">
        <v>138</v>
      </c>
      <c r="D10399" t="s">
        <v>526</v>
      </c>
      <c r="E10399" t="s">
        <v>21471</v>
      </c>
      <c r="F10399" t="s">
        <v>397</v>
      </c>
      <c r="G10399">
        <v>0</v>
      </c>
      <c r="H10399">
        <v>8</v>
      </c>
      <c r="I10399">
        <v>1</v>
      </c>
      <c r="J10399">
        <v>7</v>
      </c>
      <c r="K10399">
        <v>0</v>
      </c>
      <c r="L10399">
        <v>0</v>
      </c>
      <c r="M10399">
        <v>0</v>
      </c>
      <c r="N10399">
        <v>0</v>
      </c>
      <c r="O10399">
        <v>0</v>
      </c>
      <c r="P10399">
        <v>0</v>
      </c>
      <c r="Q10399">
        <v>0</v>
      </c>
    </row>
    <row r="10400" spans="1:17" x14ac:dyDescent="0.25">
      <c r="A10400" t="s">
        <v>24801</v>
      </c>
      <c r="B10400" t="s">
        <v>74</v>
      </c>
      <c r="C10400" t="s">
        <v>138</v>
      </c>
      <c r="D10400" t="s">
        <v>526</v>
      </c>
      <c r="E10400" t="s">
        <v>21471</v>
      </c>
      <c r="F10400" t="s">
        <v>398</v>
      </c>
      <c r="G10400">
        <v>0</v>
      </c>
      <c r="H10400">
        <v>8</v>
      </c>
      <c r="I10400">
        <v>1</v>
      </c>
      <c r="J10400">
        <v>7</v>
      </c>
      <c r="K10400">
        <v>0</v>
      </c>
      <c r="L10400">
        <v>0</v>
      </c>
      <c r="M10400">
        <v>0</v>
      </c>
      <c r="N10400">
        <v>0</v>
      </c>
      <c r="O10400">
        <v>0</v>
      </c>
      <c r="P10400">
        <v>0</v>
      </c>
      <c r="Q10400">
        <v>0</v>
      </c>
    </row>
    <row r="10401" spans="1:17" x14ac:dyDescent="0.25">
      <c r="A10401" t="s">
        <v>24802</v>
      </c>
      <c r="B10401" t="s">
        <v>74</v>
      </c>
      <c r="C10401" t="s">
        <v>138</v>
      </c>
      <c r="D10401" t="s">
        <v>526</v>
      </c>
      <c r="E10401" t="s">
        <v>21471</v>
      </c>
      <c r="F10401" t="s">
        <v>4242</v>
      </c>
      <c r="G10401">
        <v>0</v>
      </c>
      <c r="H10401">
        <v>0</v>
      </c>
      <c r="I10401">
        <v>0</v>
      </c>
      <c r="J10401">
        <v>0</v>
      </c>
      <c r="K10401">
        <v>0</v>
      </c>
      <c r="L10401">
        <v>0</v>
      </c>
      <c r="M10401">
        <v>8</v>
      </c>
      <c r="N10401">
        <v>0</v>
      </c>
      <c r="O10401">
        <v>0</v>
      </c>
      <c r="P10401">
        <v>0</v>
      </c>
      <c r="Q10401">
        <v>0</v>
      </c>
    </row>
    <row r="10402" spans="1:17" x14ac:dyDescent="0.25">
      <c r="A10402" t="s">
        <v>24803</v>
      </c>
      <c r="B10402" t="s">
        <v>74</v>
      </c>
      <c r="C10402" t="s">
        <v>138</v>
      </c>
      <c r="D10402" t="s">
        <v>526</v>
      </c>
      <c r="E10402" t="s">
        <v>21471</v>
      </c>
      <c r="F10402" t="s">
        <v>399</v>
      </c>
      <c r="G10402">
        <v>0</v>
      </c>
      <c r="H10402">
        <v>8</v>
      </c>
      <c r="I10402">
        <v>1</v>
      </c>
      <c r="J10402">
        <v>7</v>
      </c>
      <c r="K10402">
        <v>0</v>
      </c>
      <c r="L10402">
        <v>0</v>
      </c>
      <c r="M10402">
        <v>0</v>
      </c>
      <c r="N10402">
        <v>0</v>
      </c>
      <c r="O10402">
        <v>0</v>
      </c>
      <c r="P10402">
        <v>0</v>
      </c>
      <c r="Q10402">
        <v>0</v>
      </c>
    </row>
    <row r="10403" spans="1:17" x14ac:dyDescent="0.25">
      <c r="A10403" t="s">
        <v>24804</v>
      </c>
      <c r="B10403" t="s">
        <v>74</v>
      </c>
      <c r="C10403" t="s">
        <v>138</v>
      </c>
      <c r="D10403" t="s">
        <v>526</v>
      </c>
      <c r="E10403" t="s">
        <v>21471</v>
      </c>
      <c r="F10403" t="s">
        <v>4245</v>
      </c>
      <c r="G10403">
        <v>0</v>
      </c>
      <c r="H10403">
        <v>0</v>
      </c>
      <c r="I10403">
        <v>0</v>
      </c>
      <c r="J10403">
        <v>0</v>
      </c>
      <c r="K10403">
        <v>0</v>
      </c>
      <c r="L10403">
        <v>0</v>
      </c>
      <c r="M10403">
        <v>8</v>
      </c>
      <c r="N10403">
        <v>0</v>
      </c>
      <c r="O10403">
        <v>0</v>
      </c>
      <c r="P10403">
        <v>0</v>
      </c>
      <c r="Q10403">
        <v>0</v>
      </c>
    </row>
    <row r="10404" spans="1:17" x14ac:dyDescent="0.25">
      <c r="A10404" t="s">
        <v>24805</v>
      </c>
      <c r="B10404" t="s">
        <v>74</v>
      </c>
      <c r="C10404" t="s">
        <v>138</v>
      </c>
      <c r="D10404" t="s">
        <v>526</v>
      </c>
      <c r="E10404" t="s">
        <v>21471</v>
      </c>
      <c r="F10404" t="s">
        <v>394</v>
      </c>
      <c r="G10404">
        <v>0</v>
      </c>
      <c r="H10404">
        <v>0</v>
      </c>
      <c r="I10404">
        <v>0</v>
      </c>
      <c r="J10404">
        <v>0</v>
      </c>
      <c r="K10404">
        <v>0</v>
      </c>
      <c r="L10404">
        <v>0</v>
      </c>
      <c r="M10404">
        <v>0</v>
      </c>
      <c r="N10404">
        <v>4</v>
      </c>
      <c r="O10404">
        <v>4</v>
      </c>
      <c r="P10404">
        <v>0</v>
      </c>
      <c r="Q10404">
        <v>0</v>
      </c>
    </row>
    <row r="10405" spans="1:17" x14ac:dyDescent="0.25">
      <c r="A10405" t="s">
        <v>24806</v>
      </c>
      <c r="B10405" t="s">
        <v>74</v>
      </c>
      <c r="C10405" t="s">
        <v>138</v>
      </c>
      <c r="D10405" t="s">
        <v>526</v>
      </c>
      <c r="E10405" t="s">
        <v>21471</v>
      </c>
      <c r="F10405" t="s">
        <v>395</v>
      </c>
      <c r="G10405">
        <v>0</v>
      </c>
      <c r="H10405">
        <v>0</v>
      </c>
      <c r="I10405">
        <v>0</v>
      </c>
      <c r="J10405">
        <v>0</v>
      </c>
      <c r="K10405">
        <v>0</v>
      </c>
      <c r="L10405">
        <v>0</v>
      </c>
      <c r="M10405">
        <v>0</v>
      </c>
      <c r="N10405">
        <v>3</v>
      </c>
      <c r="O10405">
        <v>3</v>
      </c>
      <c r="P10405">
        <v>0</v>
      </c>
      <c r="Q10405">
        <v>0</v>
      </c>
    </row>
    <row r="10406" spans="1:17" x14ac:dyDescent="0.25">
      <c r="A10406" t="s">
        <v>24807</v>
      </c>
      <c r="B10406" t="s">
        <v>74</v>
      </c>
      <c r="C10406" t="s">
        <v>138</v>
      </c>
      <c r="D10406" t="s">
        <v>526</v>
      </c>
      <c r="E10406" t="s">
        <v>21471</v>
      </c>
      <c r="F10406" t="s">
        <v>525</v>
      </c>
      <c r="G10406">
        <v>8</v>
      </c>
      <c r="H10406">
        <v>0</v>
      </c>
      <c r="I10406">
        <v>0</v>
      </c>
      <c r="J10406">
        <v>0</v>
      </c>
      <c r="K10406">
        <v>0</v>
      </c>
      <c r="L10406">
        <v>0</v>
      </c>
      <c r="M10406">
        <v>0</v>
      </c>
      <c r="N10406">
        <v>0</v>
      </c>
      <c r="O10406">
        <v>0</v>
      </c>
      <c r="P10406">
        <v>0</v>
      </c>
      <c r="Q10406">
        <v>0</v>
      </c>
    </row>
    <row r="10407" spans="1:17" x14ac:dyDescent="0.25">
      <c r="A10407" t="s">
        <v>17759</v>
      </c>
      <c r="B10407" t="s">
        <v>74</v>
      </c>
      <c r="C10407" t="s">
        <v>138</v>
      </c>
      <c r="D10407" t="s">
        <v>12971</v>
      </c>
      <c r="E10407" t="s">
        <v>563</v>
      </c>
      <c r="F10407" t="s">
        <v>525</v>
      </c>
      <c r="G10407">
        <v>2</v>
      </c>
      <c r="H10407">
        <v>0</v>
      </c>
      <c r="I10407">
        <v>0</v>
      </c>
      <c r="J10407">
        <v>0</v>
      </c>
      <c r="K10407">
        <v>0</v>
      </c>
      <c r="L10407">
        <v>0</v>
      </c>
      <c r="M10407">
        <v>0</v>
      </c>
      <c r="N10407">
        <v>0</v>
      </c>
      <c r="O10407">
        <v>0</v>
      </c>
      <c r="P10407">
        <v>0</v>
      </c>
      <c r="Q10407">
        <v>0</v>
      </c>
    </row>
    <row r="10408" spans="1:17" x14ac:dyDescent="0.25">
      <c r="A10408" t="s">
        <v>24808</v>
      </c>
      <c r="B10408" t="s">
        <v>74</v>
      </c>
      <c r="C10408" t="s">
        <v>138</v>
      </c>
      <c r="D10408" t="s">
        <v>12971</v>
      </c>
      <c r="E10408" t="s">
        <v>21471</v>
      </c>
      <c r="F10408" t="s">
        <v>525</v>
      </c>
      <c r="G10408">
        <v>3</v>
      </c>
      <c r="H10408">
        <v>0</v>
      </c>
      <c r="I10408">
        <v>0</v>
      </c>
      <c r="J10408">
        <v>0</v>
      </c>
      <c r="K10408">
        <v>0</v>
      </c>
      <c r="L10408">
        <v>0</v>
      </c>
      <c r="M10408">
        <v>0</v>
      </c>
      <c r="N10408">
        <v>0</v>
      </c>
      <c r="O10408">
        <v>0</v>
      </c>
      <c r="P10408">
        <v>0</v>
      </c>
      <c r="Q10408">
        <v>0</v>
      </c>
    </row>
    <row r="10409" spans="1:17" x14ac:dyDescent="0.25">
      <c r="A10409" t="s">
        <v>17760</v>
      </c>
      <c r="B10409" t="s">
        <v>74</v>
      </c>
      <c r="C10409" t="s">
        <v>139</v>
      </c>
      <c r="D10409" t="s">
        <v>529</v>
      </c>
      <c r="E10409" t="s">
        <v>563</v>
      </c>
      <c r="F10409" t="s">
        <v>525</v>
      </c>
      <c r="G10409">
        <v>4</v>
      </c>
      <c r="H10409">
        <v>0</v>
      </c>
      <c r="I10409">
        <v>0</v>
      </c>
      <c r="J10409">
        <v>0</v>
      </c>
      <c r="K10409">
        <v>0</v>
      </c>
      <c r="L10409">
        <v>0</v>
      </c>
      <c r="M10409">
        <v>0</v>
      </c>
      <c r="N10409">
        <v>0</v>
      </c>
      <c r="O10409">
        <v>0</v>
      </c>
      <c r="P10409">
        <v>0</v>
      </c>
      <c r="Q10409">
        <v>0</v>
      </c>
    </row>
    <row r="10410" spans="1:17" x14ac:dyDescent="0.25">
      <c r="A10410" t="s">
        <v>17761</v>
      </c>
      <c r="B10410" t="s">
        <v>74</v>
      </c>
      <c r="C10410" t="s">
        <v>139</v>
      </c>
      <c r="D10410" t="s">
        <v>526</v>
      </c>
      <c r="E10410" t="s">
        <v>563</v>
      </c>
      <c r="F10410" t="s">
        <v>396</v>
      </c>
      <c r="G10410">
        <v>0</v>
      </c>
      <c r="H10410">
        <v>11</v>
      </c>
      <c r="I10410">
        <v>0</v>
      </c>
      <c r="J10410">
        <v>9</v>
      </c>
      <c r="K10410">
        <v>2</v>
      </c>
      <c r="L10410">
        <v>0</v>
      </c>
      <c r="M10410">
        <v>0</v>
      </c>
      <c r="N10410">
        <v>0</v>
      </c>
      <c r="O10410">
        <v>0</v>
      </c>
      <c r="P10410">
        <v>0</v>
      </c>
      <c r="Q10410">
        <v>0</v>
      </c>
    </row>
    <row r="10411" spans="1:17" x14ac:dyDescent="0.25">
      <c r="A10411" t="s">
        <v>17762</v>
      </c>
      <c r="B10411" t="s">
        <v>74</v>
      </c>
      <c r="C10411" t="s">
        <v>139</v>
      </c>
      <c r="D10411" t="s">
        <v>526</v>
      </c>
      <c r="E10411" t="s">
        <v>563</v>
      </c>
      <c r="F10411" t="s">
        <v>4236</v>
      </c>
      <c r="G10411">
        <v>0</v>
      </c>
      <c r="H10411">
        <v>11</v>
      </c>
      <c r="I10411">
        <v>0</v>
      </c>
      <c r="J10411">
        <v>9</v>
      </c>
      <c r="K10411">
        <v>2</v>
      </c>
      <c r="L10411">
        <v>0</v>
      </c>
      <c r="M10411">
        <v>0</v>
      </c>
      <c r="N10411">
        <v>0</v>
      </c>
      <c r="O10411">
        <v>0</v>
      </c>
      <c r="P10411">
        <v>0</v>
      </c>
      <c r="Q10411">
        <v>0</v>
      </c>
    </row>
    <row r="10412" spans="1:17" x14ac:dyDescent="0.25">
      <c r="A10412" t="s">
        <v>17763</v>
      </c>
      <c r="B10412" t="s">
        <v>74</v>
      </c>
      <c r="C10412" t="s">
        <v>139</v>
      </c>
      <c r="D10412" t="s">
        <v>526</v>
      </c>
      <c r="E10412" t="s">
        <v>563</v>
      </c>
      <c r="F10412" t="s">
        <v>4238</v>
      </c>
      <c r="G10412">
        <v>0</v>
      </c>
      <c r="H10412">
        <v>0</v>
      </c>
      <c r="I10412">
        <v>0</v>
      </c>
      <c r="J10412">
        <v>0</v>
      </c>
      <c r="K10412">
        <v>0</v>
      </c>
      <c r="L10412">
        <v>0</v>
      </c>
      <c r="M10412">
        <v>11</v>
      </c>
      <c r="N10412">
        <v>0</v>
      </c>
      <c r="O10412">
        <v>0</v>
      </c>
      <c r="P10412">
        <v>0</v>
      </c>
      <c r="Q10412">
        <v>0</v>
      </c>
    </row>
    <row r="10413" spans="1:17" x14ac:dyDescent="0.25">
      <c r="A10413" t="s">
        <v>17764</v>
      </c>
      <c r="B10413" t="s">
        <v>74</v>
      </c>
      <c r="C10413" t="s">
        <v>139</v>
      </c>
      <c r="D10413" t="s">
        <v>526</v>
      </c>
      <c r="E10413" t="s">
        <v>563</v>
      </c>
      <c r="F10413" t="s">
        <v>397</v>
      </c>
      <c r="G10413">
        <v>0</v>
      </c>
      <c r="H10413">
        <v>11</v>
      </c>
      <c r="I10413">
        <v>0</v>
      </c>
      <c r="J10413">
        <v>9</v>
      </c>
      <c r="K10413">
        <v>2</v>
      </c>
      <c r="L10413">
        <v>0</v>
      </c>
      <c r="M10413">
        <v>0</v>
      </c>
      <c r="N10413">
        <v>0</v>
      </c>
      <c r="O10413">
        <v>0</v>
      </c>
      <c r="P10413">
        <v>0</v>
      </c>
      <c r="Q10413">
        <v>0</v>
      </c>
    </row>
    <row r="10414" spans="1:17" x14ac:dyDescent="0.25">
      <c r="A10414" t="s">
        <v>17765</v>
      </c>
      <c r="B10414" t="s">
        <v>74</v>
      </c>
      <c r="C10414" t="s">
        <v>139</v>
      </c>
      <c r="D10414" t="s">
        <v>526</v>
      </c>
      <c r="E10414" t="s">
        <v>563</v>
      </c>
      <c r="F10414" t="s">
        <v>398</v>
      </c>
      <c r="G10414">
        <v>0</v>
      </c>
      <c r="H10414">
        <v>11</v>
      </c>
      <c r="I10414">
        <v>0</v>
      </c>
      <c r="J10414">
        <v>9</v>
      </c>
      <c r="K10414">
        <v>2</v>
      </c>
      <c r="L10414">
        <v>0</v>
      </c>
      <c r="M10414">
        <v>0</v>
      </c>
      <c r="N10414">
        <v>0</v>
      </c>
      <c r="O10414">
        <v>0</v>
      </c>
      <c r="P10414">
        <v>0</v>
      </c>
      <c r="Q10414">
        <v>0</v>
      </c>
    </row>
    <row r="10415" spans="1:17" x14ac:dyDescent="0.25">
      <c r="A10415" t="s">
        <v>17766</v>
      </c>
      <c r="B10415" t="s">
        <v>74</v>
      </c>
      <c r="C10415" t="s">
        <v>139</v>
      </c>
      <c r="D10415" t="s">
        <v>526</v>
      </c>
      <c r="E10415" t="s">
        <v>563</v>
      </c>
      <c r="F10415" t="s">
        <v>4242</v>
      </c>
      <c r="G10415">
        <v>0</v>
      </c>
      <c r="H10415">
        <v>0</v>
      </c>
      <c r="I10415">
        <v>0</v>
      </c>
      <c r="J10415">
        <v>0</v>
      </c>
      <c r="K10415">
        <v>0</v>
      </c>
      <c r="L10415">
        <v>0</v>
      </c>
      <c r="M10415">
        <v>11</v>
      </c>
      <c r="N10415">
        <v>0</v>
      </c>
      <c r="O10415">
        <v>0</v>
      </c>
      <c r="P10415">
        <v>0</v>
      </c>
      <c r="Q10415">
        <v>0</v>
      </c>
    </row>
    <row r="10416" spans="1:17" x14ac:dyDescent="0.25">
      <c r="A10416" t="s">
        <v>17767</v>
      </c>
      <c r="B10416" t="s">
        <v>74</v>
      </c>
      <c r="C10416" t="s">
        <v>139</v>
      </c>
      <c r="D10416" t="s">
        <v>526</v>
      </c>
      <c r="E10416" t="s">
        <v>563</v>
      </c>
      <c r="F10416" t="s">
        <v>399</v>
      </c>
      <c r="G10416">
        <v>0</v>
      </c>
      <c r="H10416">
        <v>11</v>
      </c>
      <c r="I10416">
        <v>0</v>
      </c>
      <c r="J10416">
        <v>9</v>
      </c>
      <c r="K10416">
        <v>2</v>
      </c>
      <c r="L10416">
        <v>0</v>
      </c>
      <c r="M10416">
        <v>0</v>
      </c>
      <c r="N10416">
        <v>0</v>
      </c>
      <c r="O10416">
        <v>0</v>
      </c>
      <c r="P10416">
        <v>0</v>
      </c>
      <c r="Q10416">
        <v>0</v>
      </c>
    </row>
    <row r="10417" spans="1:17" x14ac:dyDescent="0.25">
      <c r="A10417" t="s">
        <v>17768</v>
      </c>
      <c r="B10417" t="s">
        <v>74</v>
      </c>
      <c r="C10417" t="s">
        <v>139</v>
      </c>
      <c r="D10417" t="s">
        <v>526</v>
      </c>
      <c r="E10417" t="s">
        <v>563</v>
      </c>
      <c r="F10417" t="s">
        <v>4245</v>
      </c>
      <c r="G10417">
        <v>0</v>
      </c>
      <c r="H10417">
        <v>0</v>
      </c>
      <c r="I10417">
        <v>0</v>
      </c>
      <c r="J10417">
        <v>0</v>
      </c>
      <c r="K10417">
        <v>0</v>
      </c>
      <c r="L10417">
        <v>0</v>
      </c>
      <c r="M10417">
        <v>11</v>
      </c>
      <c r="N10417">
        <v>0</v>
      </c>
      <c r="O10417">
        <v>0</v>
      </c>
      <c r="P10417">
        <v>0</v>
      </c>
      <c r="Q10417">
        <v>0</v>
      </c>
    </row>
    <row r="10418" spans="1:17" x14ac:dyDescent="0.25">
      <c r="A10418" t="s">
        <v>17769</v>
      </c>
      <c r="B10418" t="s">
        <v>74</v>
      </c>
      <c r="C10418" t="s">
        <v>139</v>
      </c>
      <c r="D10418" t="s">
        <v>526</v>
      </c>
      <c r="E10418" t="s">
        <v>563</v>
      </c>
      <c r="F10418" t="s">
        <v>394</v>
      </c>
      <c r="G10418">
        <v>0</v>
      </c>
      <c r="H10418">
        <v>0</v>
      </c>
      <c r="I10418">
        <v>0</v>
      </c>
      <c r="J10418">
        <v>0</v>
      </c>
      <c r="K10418">
        <v>0</v>
      </c>
      <c r="L10418">
        <v>0</v>
      </c>
      <c r="M10418">
        <v>0</v>
      </c>
      <c r="N10418">
        <v>6</v>
      </c>
      <c r="O10418">
        <v>6</v>
      </c>
      <c r="P10418">
        <v>0</v>
      </c>
      <c r="Q10418">
        <v>0</v>
      </c>
    </row>
    <row r="10419" spans="1:17" x14ac:dyDescent="0.25">
      <c r="A10419" t="s">
        <v>24967</v>
      </c>
      <c r="B10419" t="s">
        <v>74</v>
      </c>
      <c r="C10419" t="s">
        <v>147</v>
      </c>
      <c r="D10419" t="s">
        <v>529</v>
      </c>
      <c r="E10419" t="s">
        <v>21471</v>
      </c>
      <c r="F10419" t="s">
        <v>525</v>
      </c>
      <c r="G10419">
        <v>4</v>
      </c>
      <c r="H10419">
        <v>0</v>
      </c>
      <c r="I10419">
        <v>0</v>
      </c>
      <c r="J10419">
        <v>0</v>
      </c>
      <c r="K10419">
        <v>0</v>
      </c>
      <c r="L10419">
        <v>0</v>
      </c>
      <c r="M10419">
        <v>0</v>
      </c>
      <c r="N10419">
        <v>0</v>
      </c>
      <c r="O10419">
        <v>0</v>
      </c>
      <c r="P10419">
        <v>0</v>
      </c>
      <c r="Q10419">
        <v>0</v>
      </c>
    </row>
    <row r="10420" spans="1:17" x14ac:dyDescent="0.25">
      <c r="A10420" t="s">
        <v>14062</v>
      </c>
      <c r="B10420" t="s">
        <v>74</v>
      </c>
      <c r="C10420" t="s">
        <v>147</v>
      </c>
      <c r="D10420" t="s">
        <v>526</v>
      </c>
      <c r="E10420" t="s">
        <v>563</v>
      </c>
      <c r="F10420" t="s">
        <v>396</v>
      </c>
      <c r="G10420">
        <v>0</v>
      </c>
      <c r="H10420">
        <v>18</v>
      </c>
      <c r="I10420">
        <v>3</v>
      </c>
      <c r="J10420">
        <v>14</v>
      </c>
      <c r="K10420">
        <v>1</v>
      </c>
      <c r="L10420">
        <v>0</v>
      </c>
      <c r="M10420">
        <v>0</v>
      </c>
      <c r="N10420">
        <v>0</v>
      </c>
      <c r="O10420">
        <v>0</v>
      </c>
      <c r="P10420">
        <v>0</v>
      </c>
      <c r="Q10420">
        <v>0</v>
      </c>
    </row>
    <row r="10421" spans="1:17" x14ac:dyDescent="0.25">
      <c r="A10421" t="s">
        <v>14063</v>
      </c>
      <c r="B10421" t="s">
        <v>74</v>
      </c>
      <c r="C10421" t="s">
        <v>147</v>
      </c>
      <c r="D10421" t="s">
        <v>526</v>
      </c>
      <c r="E10421" t="s">
        <v>563</v>
      </c>
      <c r="F10421" t="s">
        <v>4236</v>
      </c>
      <c r="G10421">
        <v>0</v>
      </c>
      <c r="H10421">
        <v>18</v>
      </c>
      <c r="I10421">
        <v>3</v>
      </c>
      <c r="J10421">
        <v>13</v>
      </c>
      <c r="K10421">
        <v>1</v>
      </c>
      <c r="L10421">
        <v>1</v>
      </c>
      <c r="M10421">
        <v>0</v>
      </c>
      <c r="N10421">
        <v>0</v>
      </c>
      <c r="O10421">
        <v>0</v>
      </c>
      <c r="P10421">
        <v>0</v>
      </c>
      <c r="Q10421">
        <v>0</v>
      </c>
    </row>
    <row r="10422" spans="1:17" x14ac:dyDescent="0.25">
      <c r="A10422" t="s">
        <v>14064</v>
      </c>
      <c r="B10422" t="s">
        <v>74</v>
      </c>
      <c r="C10422" t="s">
        <v>147</v>
      </c>
      <c r="D10422" t="s">
        <v>526</v>
      </c>
      <c r="E10422" t="s">
        <v>563</v>
      </c>
      <c r="F10422" t="s">
        <v>4238</v>
      </c>
      <c r="G10422">
        <v>0</v>
      </c>
      <c r="H10422">
        <v>0</v>
      </c>
      <c r="I10422">
        <v>0</v>
      </c>
      <c r="J10422">
        <v>0</v>
      </c>
      <c r="K10422">
        <v>0</v>
      </c>
      <c r="L10422">
        <v>0</v>
      </c>
      <c r="M10422">
        <v>18</v>
      </c>
      <c r="N10422">
        <v>0</v>
      </c>
      <c r="O10422">
        <v>0</v>
      </c>
      <c r="P10422">
        <v>0</v>
      </c>
      <c r="Q10422">
        <v>0</v>
      </c>
    </row>
    <row r="10423" spans="1:17" x14ac:dyDescent="0.25">
      <c r="A10423" t="s">
        <v>14065</v>
      </c>
      <c r="B10423" t="s">
        <v>74</v>
      </c>
      <c r="C10423" t="s">
        <v>147</v>
      </c>
      <c r="D10423" t="s">
        <v>526</v>
      </c>
      <c r="E10423" t="s">
        <v>563</v>
      </c>
      <c r="F10423" t="s">
        <v>397</v>
      </c>
      <c r="G10423">
        <v>0</v>
      </c>
      <c r="H10423">
        <v>18</v>
      </c>
      <c r="I10423">
        <v>3</v>
      </c>
      <c r="J10423">
        <v>13</v>
      </c>
      <c r="K10423">
        <v>1</v>
      </c>
      <c r="L10423">
        <v>1</v>
      </c>
      <c r="M10423">
        <v>0</v>
      </c>
      <c r="N10423">
        <v>0</v>
      </c>
      <c r="O10423">
        <v>0</v>
      </c>
      <c r="P10423">
        <v>0</v>
      </c>
      <c r="Q10423">
        <v>0</v>
      </c>
    </row>
    <row r="10424" spans="1:17" x14ac:dyDescent="0.25">
      <c r="A10424" t="s">
        <v>14066</v>
      </c>
      <c r="B10424" t="s">
        <v>74</v>
      </c>
      <c r="C10424" t="s">
        <v>147</v>
      </c>
      <c r="D10424" t="s">
        <v>526</v>
      </c>
      <c r="E10424" t="s">
        <v>563</v>
      </c>
      <c r="F10424" t="s">
        <v>398</v>
      </c>
      <c r="G10424">
        <v>0</v>
      </c>
      <c r="H10424">
        <v>18</v>
      </c>
      <c r="I10424">
        <v>3</v>
      </c>
      <c r="J10424">
        <v>13</v>
      </c>
      <c r="K10424">
        <v>1</v>
      </c>
      <c r="L10424">
        <v>1</v>
      </c>
      <c r="M10424">
        <v>0</v>
      </c>
      <c r="N10424">
        <v>0</v>
      </c>
      <c r="O10424">
        <v>0</v>
      </c>
      <c r="P10424">
        <v>0</v>
      </c>
      <c r="Q10424">
        <v>0</v>
      </c>
    </row>
    <row r="10425" spans="1:17" x14ac:dyDescent="0.25">
      <c r="A10425" t="s">
        <v>14067</v>
      </c>
      <c r="B10425" t="s">
        <v>74</v>
      </c>
      <c r="C10425" t="s">
        <v>147</v>
      </c>
      <c r="D10425" t="s">
        <v>526</v>
      </c>
      <c r="E10425" t="s">
        <v>563</v>
      </c>
      <c r="F10425" t="s">
        <v>4242</v>
      </c>
      <c r="G10425">
        <v>0</v>
      </c>
      <c r="H10425">
        <v>0</v>
      </c>
      <c r="I10425">
        <v>0</v>
      </c>
      <c r="J10425">
        <v>0</v>
      </c>
      <c r="K10425">
        <v>0</v>
      </c>
      <c r="L10425">
        <v>0</v>
      </c>
      <c r="M10425">
        <v>18</v>
      </c>
      <c r="N10425">
        <v>0</v>
      </c>
      <c r="O10425">
        <v>0</v>
      </c>
      <c r="P10425">
        <v>0</v>
      </c>
      <c r="Q10425">
        <v>0</v>
      </c>
    </row>
    <row r="10426" spans="1:17" x14ac:dyDescent="0.25">
      <c r="A10426" t="s">
        <v>14068</v>
      </c>
      <c r="B10426" t="s">
        <v>74</v>
      </c>
      <c r="C10426" t="s">
        <v>147</v>
      </c>
      <c r="D10426" t="s">
        <v>526</v>
      </c>
      <c r="E10426" t="s">
        <v>563</v>
      </c>
      <c r="F10426" t="s">
        <v>399</v>
      </c>
      <c r="G10426">
        <v>0</v>
      </c>
      <c r="H10426">
        <v>18</v>
      </c>
      <c r="I10426">
        <v>3</v>
      </c>
      <c r="J10426">
        <v>14</v>
      </c>
      <c r="K10426">
        <v>1</v>
      </c>
      <c r="L10426">
        <v>0</v>
      </c>
      <c r="M10426">
        <v>0</v>
      </c>
      <c r="N10426">
        <v>0</v>
      </c>
      <c r="O10426">
        <v>0</v>
      </c>
      <c r="P10426">
        <v>0</v>
      </c>
      <c r="Q10426">
        <v>0</v>
      </c>
    </row>
    <row r="10427" spans="1:17" x14ac:dyDescent="0.25">
      <c r="A10427" t="s">
        <v>14069</v>
      </c>
      <c r="B10427" t="s">
        <v>74</v>
      </c>
      <c r="C10427" t="s">
        <v>147</v>
      </c>
      <c r="D10427" t="s">
        <v>526</v>
      </c>
      <c r="E10427" t="s">
        <v>563</v>
      </c>
      <c r="F10427" t="s">
        <v>4245</v>
      </c>
      <c r="G10427">
        <v>0</v>
      </c>
      <c r="H10427">
        <v>0</v>
      </c>
      <c r="I10427">
        <v>0</v>
      </c>
      <c r="J10427">
        <v>0</v>
      </c>
      <c r="K10427">
        <v>0</v>
      </c>
      <c r="L10427">
        <v>0</v>
      </c>
      <c r="M10427">
        <v>18</v>
      </c>
      <c r="N10427">
        <v>0</v>
      </c>
      <c r="O10427">
        <v>0</v>
      </c>
      <c r="P10427">
        <v>0</v>
      </c>
      <c r="Q10427">
        <v>0</v>
      </c>
    </row>
    <row r="10428" spans="1:17" x14ac:dyDescent="0.25">
      <c r="A10428" t="s">
        <v>14070</v>
      </c>
      <c r="B10428" t="s">
        <v>74</v>
      </c>
      <c r="C10428" t="s">
        <v>147</v>
      </c>
      <c r="D10428" t="s">
        <v>526</v>
      </c>
      <c r="E10428" t="s">
        <v>563</v>
      </c>
      <c r="F10428" t="s">
        <v>394</v>
      </c>
      <c r="G10428">
        <v>0</v>
      </c>
      <c r="H10428">
        <v>0</v>
      </c>
      <c r="I10428">
        <v>0</v>
      </c>
      <c r="J10428">
        <v>0</v>
      </c>
      <c r="K10428">
        <v>0</v>
      </c>
      <c r="L10428">
        <v>0</v>
      </c>
      <c r="M10428">
        <v>0</v>
      </c>
      <c r="N10428">
        <v>14</v>
      </c>
      <c r="O10428">
        <v>12</v>
      </c>
      <c r="P10428">
        <v>2</v>
      </c>
      <c r="Q10428">
        <v>0</v>
      </c>
    </row>
    <row r="10429" spans="1:17" x14ac:dyDescent="0.25">
      <c r="A10429" t="s">
        <v>14071</v>
      </c>
      <c r="B10429" t="s">
        <v>74</v>
      </c>
      <c r="C10429" t="s">
        <v>147</v>
      </c>
      <c r="D10429" t="s">
        <v>526</v>
      </c>
      <c r="E10429" t="s">
        <v>563</v>
      </c>
      <c r="F10429" t="s">
        <v>395</v>
      </c>
      <c r="G10429">
        <v>0</v>
      </c>
      <c r="H10429">
        <v>0</v>
      </c>
      <c r="I10429">
        <v>0</v>
      </c>
      <c r="J10429">
        <v>0</v>
      </c>
      <c r="K10429">
        <v>0</v>
      </c>
      <c r="L10429">
        <v>0</v>
      </c>
      <c r="M10429">
        <v>0</v>
      </c>
      <c r="N10429">
        <v>12</v>
      </c>
      <c r="O10429">
        <v>10</v>
      </c>
      <c r="P10429">
        <v>2</v>
      </c>
      <c r="Q10429">
        <v>0</v>
      </c>
    </row>
    <row r="10430" spans="1:17" x14ac:dyDescent="0.25">
      <c r="A10430" t="s">
        <v>14072</v>
      </c>
      <c r="B10430" t="s">
        <v>74</v>
      </c>
      <c r="C10430" t="s">
        <v>147</v>
      </c>
      <c r="D10430" t="s">
        <v>526</v>
      </c>
      <c r="E10430" t="s">
        <v>563</v>
      </c>
      <c r="F10430" t="s">
        <v>525</v>
      </c>
      <c r="G10430">
        <v>18</v>
      </c>
      <c r="H10430">
        <v>0</v>
      </c>
      <c r="I10430">
        <v>0</v>
      </c>
      <c r="J10430">
        <v>0</v>
      </c>
      <c r="K10430">
        <v>0</v>
      </c>
      <c r="L10430">
        <v>0</v>
      </c>
      <c r="M10430">
        <v>0</v>
      </c>
      <c r="N10430">
        <v>0</v>
      </c>
      <c r="O10430">
        <v>0</v>
      </c>
      <c r="P10430">
        <v>0</v>
      </c>
      <c r="Q10430">
        <v>0</v>
      </c>
    </row>
    <row r="10431" spans="1:17" x14ac:dyDescent="0.25">
      <c r="A10431" t="s">
        <v>24968</v>
      </c>
      <c r="B10431" t="s">
        <v>74</v>
      </c>
      <c r="C10431" t="s">
        <v>147</v>
      </c>
      <c r="D10431" t="s">
        <v>526</v>
      </c>
      <c r="E10431" t="s">
        <v>21471</v>
      </c>
      <c r="F10431" t="s">
        <v>396</v>
      </c>
      <c r="G10431">
        <v>0</v>
      </c>
      <c r="H10431">
        <v>25</v>
      </c>
      <c r="I10431">
        <v>6</v>
      </c>
      <c r="J10431">
        <v>17</v>
      </c>
      <c r="K10431">
        <v>1</v>
      </c>
      <c r="L10431">
        <v>1</v>
      </c>
      <c r="M10431">
        <v>0</v>
      </c>
      <c r="N10431">
        <v>0</v>
      </c>
      <c r="O10431">
        <v>0</v>
      </c>
      <c r="P10431">
        <v>0</v>
      </c>
      <c r="Q10431">
        <v>0</v>
      </c>
    </row>
    <row r="10432" spans="1:17" x14ac:dyDescent="0.25">
      <c r="A10432" t="s">
        <v>24969</v>
      </c>
      <c r="B10432" t="s">
        <v>74</v>
      </c>
      <c r="C10432" t="s">
        <v>147</v>
      </c>
      <c r="D10432" t="s">
        <v>526</v>
      </c>
      <c r="E10432" t="s">
        <v>21471</v>
      </c>
      <c r="F10432" t="s">
        <v>4236</v>
      </c>
      <c r="G10432">
        <v>0</v>
      </c>
      <c r="H10432">
        <v>25</v>
      </c>
      <c r="I10432">
        <v>5</v>
      </c>
      <c r="J10432">
        <v>18</v>
      </c>
      <c r="K10432">
        <v>1</v>
      </c>
      <c r="L10432">
        <v>1</v>
      </c>
      <c r="M10432">
        <v>0</v>
      </c>
      <c r="N10432">
        <v>0</v>
      </c>
      <c r="O10432">
        <v>0</v>
      </c>
      <c r="P10432">
        <v>0</v>
      </c>
      <c r="Q10432">
        <v>0</v>
      </c>
    </row>
    <row r="10433" spans="1:17" x14ac:dyDescent="0.25">
      <c r="A10433" t="s">
        <v>24970</v>
      </c>
      <c r="B10433" t="s">
        <v>74</v>
      </c>
      <c r="C10433" t="s">
        <v>147</v>
      </c>
      <c r="D10433" t="s">
        <v>526</v>
      </c>
      <c r="E10433" t="s">
        <v>21471</v>
      </c>
      <c r="F10433" t="s">
        <v>4238</v>
      </c>
      <c r="G10433">
        <v>0</v>
      </c>
      <c r="H10433">
        <v>0</v>
      </c>
      <c r="I10433">
        <v>0</v>
      </c>
      <c r="J10433">
        <v>0</v>
      </c>
      <c r="K10433">
        <v>0</v>
      </c>
      <c r="L10433">
        <v>0</v>
      </c>
      <c r="M10433">
        <v>25</v>
      </c>
      <c r="N10433">
        <v>0</v>
      </c>
      <c r="O10433">
        <v>0</v>
      </c>
      <c r="P10433">
        <v>0</v>
      </c>
      <c r="Q10433">
        <v>0</v>
      </c>
    </row>
    <row r="10434" spans="1:17" x14ac:dyDescent="0.25">
      <c r="A10434" t="s">
        <v>24971</v>
      </c>
      <c r="B10434" t="s">
        <v>74</v>
      </c>
      <c r="C10434" t="s">
        <v>147</v>
      </c>
      <c r="D10434" t="s">
        <v>526</v>
      </c>
      <c r="E10434" t="s">
        <v>21471</v>
      </c>
      <c r="F10434" t="s">
        <v>397</v>
      </c>
      <c r="G10434">
        <v>0</v>
      </c>
      <c r="H10434">
        <v>25</v>
      </c>
      <c r="I10434">
        <v>5</v>
      </c>
      <c r="J10434">
        <v>18</v>
      </c>
      <c r="K10434">
        <v>1</v>
      </c>
      <c r="L10434">
        <v>1</v>
      </c>
      <c r="M10434">
        <v>0</v>
      </c>
      <c r="N10434">
        <v>0</v>
      </c>
      <c r="O10434">
        <v>0</v>
      </c>
      <c r="P10434">
        <v>0</v>
      </c>
      <c r="Q10434">
        <v>0</v>
      </c>
    </row>
    <row r="10435" spans="1:17" x14ac:dyDescent="0.25">
      <c r="A10435" t="s">
        <v>24972</v>
      </c>
      <c r="B10435" t="s">
        <v>74</v>
      </c>
      <c r="C10435" t="s">
        <v>147</v>
      </c>
      <c r="D10435" t="s">
        <v>526</v>
      </c>
      <c r="E10435" t="s">
        <v>21471</v>
      </c>
      <c r="F10435" t="s">
        <v>398</v>
      </c>
      <c r="G10435">
        <v>0</v>
      </c>
      <c r="H10435">
        <v>25</v>
      </c>
      <c r="I10435">
        <v>5</v>
      </c>
      <c r="J10435">
        <v>18</v>
      </c>
      <c r="K10435">
        <v>1</v>
      </c>
      <c r="L10435">
        <v>1</v>
      </c>
      <c r="M10435">
        <v>0</v>
      </c>
      <c r="N10435">
        <v>0</v>
      </c>
      <c r="O10435">
        <v>0</v>
      </c>
      <c r="P10435">
        <v>0</v>
      </c>
      <c r="Q10435">
        <v>0</v>
      </c>
    </row>
    <row r="10436" spans="1:17" x14ac:dyDescent="0.25">
      <c r="A10436" t="s">
        <v>24973</v>
      </c>
      <c r="B10436" t="s">
        <v>74</v>
      </c>
      <c r="C10436" t="s">
        <v>147</v>
      </c>
      <c r="D10436" t="s">
        <v>526</v>
      </c>
      <c r="E10436" t="s">
        <v>21471</v>
      </c>
      <c r="F10436" t="s">
        <v>4242</v>
      </c>
      <c r="G10436">
        <v>0</v>
      </c>
      <c r="H10436">
        <v>0</v>
      </c>
      <c r="I10436">
        <v>0</v>
      </c>
      <c r="J10436">
        <v>0</v>
      </c>
      <c r="K10436">
        <v>0</v>
      </c>
      <c r="L10436">
        <v>0</v>
      </c>
      <c r="M10436">
        <v>25</v>
      </c>
      <c r="N10436">
        <v>0</v>
      </c>
      <c r="O10436">
        <v>0</v>
      </c>
      <c r="P10436">
        <v>0</v>
      </c>
      <c r="Q10436">
        <v>0</v>
      </c>
    </row>
    <row r="10437" spans="1:17" x14ac:dyDescent="0.25">
      <c r="A10437" t="s">
        <v>24974</v>
      </c>
      <c r="B10437" t="s">
        <v>74</v>
      </c>
      <c r="C10437" t="s">
        <v>147</v>
      </c>
      <c r="D10437" t="s">
        <v>526</v>
      </c>
      <c r="E10437" t="s">
        <v>21471</v>
      </c>
      <c r="F10437" t="s">
        <v>399</v>
      </c>
      <c r="G10437">
        <v>0</v>
      </c>
      <c r="H10437">
        <v>25</v>
      </c>
      <c r="I10437">
        <v>6</v>
      </c>
      <c r="J10437">
        <v>17</v>
      </c>
      <c r="K10437">
        <v>1</v>
      </c>
      <c r="L10437">
        <v>1</v>
      </c>
      <c r="M10437">
        <v>0</v>
      </c>
      <c r="N10437">
        <v>0</v>
      </c>
      <c r="O10437">
        <v>0</v>
      </c>
      <c r="P10437">
        <v>0</v>
      </c>
      <c r="Q10437">
        <v>0</v>
      </c>
    </row>
    <row r="10438" spans="1:17" x14ac:dyDescent="0.25">
      <c r="A10438" t="s">
        <v>24975</v>
      </c>
      <c r="B10438" t="s">
        <v>74</v>
      </c>
      <c r="C10438" t="s">
        <v>147</v>
      </c>
      <c r="D10438" t="s">
        <v>526</v>
      </c>
      <c r="E10438" t="s">
        <v>21471</v>
      </c>
      <c r="F10438" t="s">
        <v>4245</v>
      </c>
      <c r="G10438">
        <v>0</v>
      </c>
      <c r="H10438">
        <v>0</v>
      </c>
      <c r="I10438">
        <v>0</v>
      </c>
      <c r="J10438">
        <v>0</v>
      </c>
      <c r="K10438">
        <v>0</v>
      </c>
      <c r="L10438">
        <v>0</v>
      </c>
      <c r="M10438">
        <v>25</v>
      </c>
      <c r="N10438">
        <v>0</v>
      </c>
      <c r="O10438">
        <v>0</v>
      </c>
      <c r="P10438">
        <v>0</v>
      </c>
      <c r="Q10438">
        <v>0</v>
      </c>
    </row>
    <row r="10439" spans="1:17" x14ac:dyDescent="0.25">
      <c r="A10439" t="s">
        <v>24976</v>
      </c>
      <c r="B10439" t="s">
        <v>74</v>
      </c>
      <c r="C10439" t="s">
        <v>147</v>
      </c>
      <c r="D10439" t="s">
        <v>526</v>
      </c>
      <c r="E10439" t="s">
        <v>21471</v>
      </c>
      <c r="F10439" t="s">
        <v>394</v>
      </c>
      <c r="G10439">
        <v>0</v>
      </c>
      <c r="H10439">
        <v>0</v>
      </c>
      <c r="I10439">
        <v>0</v>
      </c>
      <c r="J10439">
        <v>0</v>
      </c>
      <c r="K10439">
        <v>0</v>
      </c>
      <c r="L10439">
        <v>0</v>
      </c>
      <c r="M10439">
        <v>0</v>
      </c>
      <c r="N10439">
        <v>20</v>
      </c>
      <c r="O10439">
        <v>19</v>
      </c>
      <c r="P10439">
        <v>0</v>
      </c>
      <c r="Q10439">
        <v>1</v>
      </c>
    </row>
    <row r="10440" spans="1:17" x14ac:dyDescent="0.25">
      <c r="A10440" t="s">
        <v>24977</v>
      </c>
      <c r="B10440" t="s">
        <v>74</v>
      </c>
      <c r="C10440" t="s">
        <v>147</v>
      </c>
      <c r="D10440" t="s">
        <v>526</v>
      </c>
      <c r="E10440" t="s">
        <v>21471</v>
      </c>
      <c r="F10440" t="s">
        <v>395</v>
      </c>
      <c r="G10440">
        <v>0</v>
      </c>
      <c r="H10440">
        <v>0</v>
      </c>
      <c r="I10440">
        <v>0</v>
      </c>
      <c r="J10440">
        <v>0</v>
      </c>
      <c r="K10440">
        <v>0</v>
      </c>
      <c r="L10440">
        <v>0</v>
      </c>
      <c r="M10440">
        <v>0</v>
      </c>
      <c r="N10440">
        <v>18</v>
      </c>
      <c r="O10440">
        <v>17</v>
      </c>
      <c r="P10440">
        <v>0</v>
      </c>
      <c r="Q10440">
        <v>1</v>
      </c>
    </row>
    <row r="10441" spans="1:17" x14ac:dyDescent="0.25">
      <c r="A10441" t="s">
        <v>24978</v>
      </c>
      <c r="B10441" t="s">
        <v>74</v>
      </c>
      <c r="C10441" t="s">
        <v>147</v>
      </c>
      <c r="D10441" t="s">
        <v>526</v>
      </c>
      <c r="E10441" t="s">
        <v>21471</v>
      </c>
      <c r="F10441" t="s">
        <v>525</v>
      </c>
      <c r="G10441">
        <v>25</v>
      </c>
      <c r="H10441">
        <v>0</v>
      </c>
      <c r="I10441">
        <v>0</v>
      </c>
      <c r="J10441">
        <v>0</v>
      </c>
      <c r="K10441">
        <v>0</v>
      </c>
      <c r="L10441">
        <v>0</v>
      </c>
      <c r="M10441">
        <v>0</v>
      </c>
      <c r="N10441">
        <v>0</v>
      </c>
      <c r="O10441">
        <v>0</v>
      </c>
      <c r="P10441">
        <v>0</v>
      </c>
      <c r="Q10441">
        <v>0</v>
      </c>
    </row>
    <row r="10442" spans="1:17" x14ac:dyDescent="0.25">
      <c r="A10442" t="s">
        <v>13410</v>
      </c>
      <c r="B10442" t="s">
        <v>74</v>
      </c>
      <c r="C10442" t="s">
        <v>147</v>
      </c>
      <c r="D10442" t="s">
        <v>12971</v>
      </c>
      <c r="E10442" t="s">
        <v>563</v>
      </c>
      <c r="F10442" t="s">
        <v>525</v>
      </c>
      <c r="G10442">
        <v>5</v>
      </c>
      <c r="H10442">
        <v>0</v>
      </c>
      <c r="I10442">
        <v>0</v>
      </c>
      <c r="J10442">
        <v>0</v>
      </c>
      <c r="K10442">
        <v>0</v>
      </c>
      <c r="L10442">
        <v>0</v>
      </c>
      <c r="M10442">
        <v>0</v>
      </c>
      <c r="N10442">
        <v>0</v>
      </c>
      <c r="O10442">
        <v>0</v>
      </c>
      <c r="P10442">
        <v>0</v>
      </c>
      <c r="Q10442">
        <v>0</v>
      </c>
    </row>
    <row r="10443" spans="1:17" x14ac:dyDescent="0.25">
      <c r="A10443" t="s">
        <v>24979</v>
      </c>
      <c r="B10443" t="s">
        <v>74</v>
      </c>
      <c r="C10443" t="s">
        <v>147</v>
      </c>
      <c r="D10443" t="s">
        <v>12971</v>
      </c>
      <c r="E10443" t="s">
        <v>21471</v>
      </c>
      <c r="F10443" t="s">
        <v>525</v>
      </c>
      <c r="G10443">
        <v>3</v>
      </c>
      <c r="H10443">
        <v>0</v>
      </c>
      <c r="I10443">
        <v>0</v>
      </c>
      <c r="J10443">
        <v>0</v>
      </c>
      <c r="K10443">
        <v>0</v>
      </c>
      <c r="L10443">
        <v>0</v>
      </c>
      <c r="M10443">
        <v>0</v>
      </c>
      <c r="N10443">
        <v>0</v>
      </c>
      <c r="O10443">
        <v>0</v>
      </c>
      <c r="P10443">
        <v>0</v>
      </c>
      <c r="Q10443">
        <v>0</v>
      </c>
    </row>
    <row r="10444" spans="1:17" x14ac:dyDescent="0.25">
      <c r="A10444" t="s">
        <v>13411</v>
      </c>
      <c r="B10444" t="s">
        <v>74</v>
      </c>
      <c r="C10444" t="s">
        <v>148</v>
      </c>
      <c r="D10444" t="s">
        <v>529</v>
      </c>
      <c r="E10444" t="s">
        <v>563</v>
      </c>
      <c r="F10444" t="s">
        <v>525</v>
      </c>
      <c r="G10444">
        <v>1</v>
      </c>
      <c r="H10444">
        <v>0</v>
      </c>
      <c r="I10444">
        <v>0</v>
      </c>
      <c r="J10444">
        <v>0</v>
      </c>
      <c r="K10444">
        <v>0</v>
      </c>
      <c r="L10444">
        <v>0</v>
      </c>
      <c r="M10444">
        <v>0</v>
      </c>
      <c r="N10444">
        <v>0</v>
      </c>
      <c r="O10444">
        <v>0</v>
      </c>
      <c r="P10444">
        <v>0</v>
      </c>
      <c r="Q10444">
        <v>0</v>
      </c>
    </row>
    <row r="10445" spans="1:17" x14ac:dyDescent="0.25">
      <c r="A10445" t="s">
        <v>13412</v>
      </c>
      <c r="B10445" t="s">
        <v>74</v>
      </c>
      <c r="C10445" t="s">
        <v>148</v>
      </c>
      <c r="D10445" t="s">
        <v>526</v>
      </c>
      <c r="E10445" t="s">
        <v>563</v>
      </c>
      <c r="F10445" t="s">
        <v>396</v>
      </c>
      <c r="G10445">
        <v>0</v>
      </c>
      <c r="H10445">
        <v>1</v>
      </c>
      <c r="I10445">
        <v>0</v>
      </c>
      <c r="J10445">
        <v>1</v>
      </c>
      <c r="K10445">
        <v>0</v>
      </c>
      <c r="L10445">
        <v>0</v>
      </c>
      <c r="M10445">
        <v>0</v>
      </c>
      <c r="N10445">
        <v>0</v>
      </c>
      <c r="O10445">
        <v>0</v>
      </c>
      <c r="P10445">
        <v>0</v>
      </c>
      <c r="Q10445">
        <v>0</v>
      </c>
    </row>
    <row r="10446" spans="1:17" x14ac:dyDescent="0.25">
      <c r="A10446" t="s">
        <v>13413</v>
      </c>
      <c r="B10446" t="s">
        <v>74</v>
      </c>
      <c r="C10446" t="s">
        <v>148</v>
      </c>
      <c r="D10446" t="s">
        <v>526</v>
      </c>
      <c r="E10446" t="s">
        <v>563</v>
      </c>
      <c r="F10446" t="s">
        <v>4236</v>
      </c>
      <c r="G10446">
        <v>0</v>
      </c>
      <c r="H10446">
        <v>1</v>
      </c>
      <c r="I10446">
        <v>0</v>
      </c>
      <c r="J10446">
        <v>1</v>
      </c>
      <c r="K10446">
        <v>0</v>
      </c>
      <c r="L10446">
        <v>0</v>
      </c>
      <c r="M10446">
        <v>0</v>
      </c>
      <c r="N10446">
        <v>0</v>
      </c>
      <c r="O10446">
        <v>0</v>
      </c>
      <c r="P10446">
        <v>0</v>
      </c>
      <c r="Q10446">
        <v>0</v>
      </c>
    </row>
    <row r="10447" spans="1:17" x14ac:dyDescent="0.25">
      <c r="A10447" t="s">
        <v>24980</v>
      </c>
      <c r="B10447" t="s">
        <v>74</v>
      </c>
      <c r="C10447" t="s">
        <v>209</v>
      </c>
      <c r="D10447" t="s">
        <v>526</v>
      </c>
      <c r="E10447" t="s">
        <v>21471</v>
      </c>
      <c r="F10447" t="s">
        <v>398</v>
      </c>
      <c r="G10447">
        <v>0</v>
      </c>
      <c r="H10447">
        <v>6</v>
      </c>
      <c r="I10447">
        <v>1</v>
      </c>
      <c r="J10447">
        <v>4</v>
      </c>
      <c r="K10447">
        <v>1</v>
      </c>
      <c r="L10447">
        <v>0</v>
      </c>
      <c r="M10447">
        <v>0</v>
      </c>
      <c r="N10447">
        <v>0</v>
      </c>
      <c r="O10447">
        <v>0</v>
      </c>
      <c r="P10447">
        <v>0</v>
      </c>
      <c r="Q10447">
        <v>0</v>
      </c>
    </row>
    <row r="10448" spans="1:17" x14ac:dyDescent="0.25">
      <c r="A10448" t="s">
        <v>24981</v>
      </c>
      <c r="B10448" t="s">
        <v>74</v>
      </c>
      <c r="C10448" t="s">
        <v>209</v>
      </c>
      <c r="D10448" t="s">
        <v>526</v>
      </c>
      <c r="E10448" t="s">
        <v>21471</v>
      </c>
      <c r="F10448" t="s">
        <v>4242</v>
      </c>
      <c r="G10448">
        <v>0</v>
      </c>
      <c r="H10448">
        <v>0</v>
      </c>
      <c r="I10448">
        <v>0</v>
      </c>
      <c r="J10448">
        <v>0</v>
      </c>
      <c r="K10448">
        <v>0</v>
      </c>
      <c r="L10448">
        <v>0</v>
      </c>
      <c r="M10448">
        <v>6</v>
      </c>
      <c r="N10448">
        <v>0</v>
      </c>
      <c r="O10448">
        <v>0</v>
      </c>
      <c r="P10448">
        <v>0</v>
      </c>
      <c r="Q10448">
        <v>0</v>
      </c>
    </row>
    <row r="10449" spans="1:17" x14ac:dyDescent="0.25">
      <c r="A10449" t="s">
        <v>24982</v>
      </c>
      <c r="B10449" t="s">
        <v>74</v>
      </c>
      <c r="C10449" t="s">
        <v>209</v>
      </c>
      <c r="D10449" t="s">
        <v>526</v>
      </c>
      <c r="E10449" t="s">
        <v>21471</v>
      </c>
      <c r="F10449" t="s">
        <v>399</v>
      </c>
      <c r="G10449">
        <v>0</v>
      </c>
      <c r="H10449">
        <v>6</v>
      </c>
      <c r="I10449">
        <v>1</v>
      </c>
      <c r="J10449">
        <v>4</v>
      </c>
      <c r="K10449">
        <v>1</v>
      </c>
      <c r="L10449">
        <v>0</v>
      </c>
      <c r="M10449">
        <v>0</v>
      </c>
      <c r="N10449">
        <v>0</v>
      </c>
      <c r="O10449">
        <v>0</v>
      </c>
      <c r="P10449">
        <v>0</v>
      </c>
      <c r="Q10449">
        <v>0</v>
      </c>
    </row>
    <row r="10450" spans="1:17" x14ac:dyDescent="0.25">
      <c r="A10450" t="s">
        <v>24983</v>
      </c>
      <c r="B10450" t="s">
        <v>74</v>
      </c>
      <c r="C10450" t="s">
        <v>209</v>
      </c>
      <c r="D10450" t="s">
        <v>526</v>
      </c>
      <c r="E10450" t="s">
        <v>21471</v>
      </c>
      <c r="F10450" t="s">
        <v>4245</v>
      </c>
      <c r="G10450">
        <v>0</v>
      </c>
      <c r="H10450">
        <v>0</v>
      </c>
      <c r="I10450">
        <v>0</v>
      </c>
      <c r="J10450">
        <v>0</v>
      </c>
      <c r="K10450">
        <v>0</v>
      </c>
      <c r="L10450">
        <v>0</v>
      </c>
      <c r="M10450">
        <v>6</v>
      </c>
      <c r="N10450">
        <v>0</v>
      </c>
      <c r="O10450">
        <v>0</v>
      </c>
      <c r="P10450">
        <v>0</v>
      </c>
      <c r="Q10450">
        <v>0</v>
      </c>
    </row>
    <row r="10451" spans="1:17" x14ac:dyDescent="0.25">
      <c r="A10451" t="s">
        <v>26750</v>
      </c>
      <c r="B10451" t="s">
        <v>72</v>
      </c>
      <c r="C10451" t="s">
        <v>170</v>
      </c>
      <c r="D10451" t="s">
        <v>527</v>
      </c>
      <c r="E10451" t="s">
        <v>21471</v>
      </c>
      <c r="F10451" t="s">
        <v>525</v>
      </c>
      <c r="G10451">
        <v>2</v>
      </c>
      <c r="H10451">
        <v>0</v>
      </c>
      <c r="I10451">
        <v>0</v>
      </c>
      <c r="J10451">
        <v>0</v>
      </c>
      <c r="K10451">
        <v>0</v>
      </c>
      <c r="L10451">
        <v>0</v>
      </c>
      <c r="M10451">
        <v>0</v>
      </c>
      <c r="N10451">
        <v>0</v>
      </c>
      <c r="O10451">
        <v>0</v>
      </c>
      <c r="P10451">
        <v>0</v>
      </c>
      <c r="Q10451">
        <v>0</v>
      </c>
    </row>
    <row r="10452" spans="1:17" x14ac:dyDescent="0.25">
      <c r="A10452" t="s">
        <v>26751</v>
      </c>
      <c r="B10452" t="s">
        <v>72</v>
      </c>
      <c r="C10452" t="s">
        <v>170</v>
      </c>
      <c r="D10452" t="s">
        <v>12971</v>
      </c>
      <c r="E10452" t="s">
        <v>21471</v>
      </c>
      <c r="F10452" t="s">
        <v>525</v>
      </c>
      <c r="G10452">
        <v>2</v>
      </c>
      <c r="H10452">
        <v>0</v>
      </c>
      <c r="I10452">
        <v>0</v>
      </c>
      <c r="J10452">
        <v>0</v>
      </c>
      <c r="K10452">
        <v>0</v>
      </c>
      <c r="L10452">
        <v>0</v>
      </c>
      <c r="M10452">
        <v>0</v>
      </c>
      <c r="N10452">
        <v>0</v>
      </c>
      <c r="O10452">
        <v>0</v>
      </c>
      <c r="P10452">
        <v>0</v>
      </c>
      <c r="Q10452">
        <v>0</v>
      </c>
    </row>
    <row r="10453" spans="1:17" x14ac:dyDescent="0.25">
      <c r="A10453" t="s">
        <v>13979</v>
      </c>
      <c r="B10453" t="s">
        <v>72</v>
      </c>
      <c r="C10453" t="s">
        <v>171</v>
      </c>
      <c r="D10453" t="s">
        <v>529</v>
      </c>
      <c r="E10453" t="s">
        <v>563</v>
      </c>
      <c r="F10453" t="s">
        <v>525</v>
      </c>
      <c r="G10453">
        <v>4</v>
      </c>
      <c r="H10453">
        <v>0</v>
      </c>
      <c r="I10453">
        <v>0</v>
      </c>
      <c r="J10453">
        <v>0</v>
      </c>
      <c r="K10453">
        <v>0</v>
      </c>
      <c r="L10453">
        <v>0</v>
      </c>
      <c r="M10453">
        <v>0</v>
      </c>
      <c r="N10453">
        <v>0</v>
      </c>
      <c r="O10453">
        <v>0</v>
      </c>
      <c r="P10453">
        <v>0</v>
      </c>
      <c r="Q10453">
        <v>0</v>
      </c>
    </row>
    <row r="10454" spans="1:17" x14ac:dyDescent="0.25">
      <c r="A10454" t="s">
        <v>26752</v>
      </c>
      <c r="B10454" t="s">
        <v>72</v>
      </c>
      <c r="C10454" t="s">
        <v>171</v>
      </c>
      <c r="D10454" t="s">
        <v>529</v>
      </c>
      <c r="E10454" t="s">
        <v>21471</v>
      </c>
      <c r="F10454" t="s">
        <v>525</v>
      </c>
      <c r="G10454">
        <v>6</v>
      </c>
      <c r="H10454">
        <v>0</v>
      </c>
      <c r="I10454">
        <v>0</v>
      </c>
      <c r="J10454">
        <v>0</v>
      </c>
      <c r="K10454">
        <v>0</v>
      </c>
      <c r="L10454">
        <v>0</v>
      </c>
      <c r="M10454">
        <v>0</v>
      </c>
      <c r="N10454">
        <v>0</v>
      </c>
      <c r="O10454">
        <v>0</v>
      </c>
      <c r="P10454">
        <v>0</v>
      </c>
      <c r="Q10454">
        <v>0</v>
      </c>
    </row>
    <row r="10455" spans="1:17" x14ac:dyDescent="0.25">
      <c r="A10455" t="s">
        <v>13980</v>
      </c>
      <c r="B10455" t="s">
        <v>72</v>
      </c>
      <c r="C10455" t="s">
        <v>171</v>
      </c>
      <c r="D10455" t="s">
        <v>526</v>
      </c>
      <c r="E10455" t="s">
        <v>563</v>
      </c>
      <c r="F10455" t="s">
        <v>396</v>
      </c>
      <c r="G10455">
        <v>0</v>
      </c>
      <c r="H10455">
        <v>44</v>
      </c>
      <c r="I10455">
        <v>13</v>
      </c>
      <c r="J10455">
        <v>30</v>
      </c>
      <c r="K10455">
        <v>0</v>
      </c>
      <c r="L10455">
        <v>1</v>
      </c>
      <c r="M10455">
        <v>0</v>
      </c>
      <c r="N10455">
        <v>0</v>
      </c>
      <c r="O10455">
        <v>0</v>
      </c>
      <c r="P10455">
        <v>0</v>
      </c>
      <c r="Q10455">
        <v>0</v>
      </c>
    </row>
    <row r="10456" spans="1:17" x14ac:dyDescent="0.25">
      <c r="A10456" t="s">
        <v>13342</v>
      </c>
      <c r="B10456" t="s">
        <v>72</v>
      </c>
      <c r="C10456" t="s">
        <v>231</v>
      </c>
      <c r="D10456" t="s">
        <v>526</v>
      </c>
      <c r="E10456" t="s">
        <v>563</v>
      </c>
      <c r="F10456" t="s">
        <v>398</v>
      </c>
      <c r="G10456">
        <v>0</v>
      </c>
      <c r="H10456">
        <v>14</v>
      </c>
      <c r="I10456">
        <v>1</v>
      </c>
      <c r="J10456">
        <v>12</v>
      </c>
      <c r="K10456">
        <v>0</v>
      </c>
      <c r="L10456">
        <v>1</v>
      </c>
      <c r="M10456">
        <v>0</v>
      </c>
      <c r="N10456">
        <v>0</v>
      </c>
      <c r="O10456">
        <v>0</v>
      </c>
      <c r="P10456">
        <v>0</v>
      </c>
      <c r="Q10456">
        <v>0</v>
      </c>
    </row>
    <row r="10457" spans="1:17" x14ac:dyDescent="0.25">
      <c r="A10457" t="s">
        <v>13343</v>
      </c>
      <c r="B10457" t="s">
        <v>72</v>
      </c>
      <c r="C10457" t="s">
        <v>231</v>
      </c>
      <c r="D10457" t="s">
        <v>526</v>
      </c>
      <c r="E10457" t="s">
        <v>563</v>
      </c>
      <c r="F10457" t="s">
        <v>4242</v>
      </c>
      <c r="G10457">
        <v>0</v>
      </c>
      <c r="H10457">
        <v>0</v>
      </c>
      <c r="I10457">
        <v>0</v>
      </c>
      <c r="J10457">
        <v>0</v>
      </c>
      <c r="K10457">
        <v>0</v>
      </c>
      <c r="L10457">
        <v>0</v>
      </c>
      <c r="M10457">
        <v>14</v>
      </c>
      <c r="N10457">
        <v>0</v>
      </c>
      <c r="O10457">
        <v>0</v>
      </c>
      <c r="P10457">
        <v>0</v>
      </c>
      <c r="Q10457">
        <v>0</v>
      </c>
    </row>
    <row r="10458" spans="1:17" x14ac:dyDescent="0.25">
      <c r="A10458" t="s">
        <v>13344</v>
      </c>
      <c r="B10458" t="s">
        <v>72</v>
      </c>
      <c r="C10458" t="s">
        <v>231</v>
      </c>
      <c r="D10458" t="s">
        <v>526</v>
      </c>
      <c r="E10458" t="s">
        <v>563</v>
      </c>
      <c r="F10458" t="s">
        <v>399</v>
      </c>
      <c r="G10458">
        <v>0</v>
      </c>
      <c r="H10458">
        <v>14</v>
      </c>
      <c r="I10458">
        <v>1</v>
      </c>
      <c r="J10458">
        <v>12</v>
      </c>
      <c r="K10458">
        <v>0</v>
      </c>
      <c r="L10458">
        <v>1</v>
      </c>
      <c r="M10458">
        <v>0</v>
      </c>
      <c r="N10458">
        <v>0</v>
      </c>
      <c r="O10458">
        <v>0</v>
      </c>
      <c r="P10458">
        <v>0</v>
      </c>
      <c r="Q10458">
        <v>0</v>
      </c>
    </row>
    <row r="10459" spans="1:17" x14ac:dyDescent="0.25">
      <c r="A10459" t="s">
        <v>13345</v>
      </c>
      <c r="B10459" t="s">
        <v>72</v>
      </c>
      <c r="C10459" t="s">
        <v>231</v>
      </c>
      <c r="D10459" t="s">
        <v>526</v>
      </c>
      <c r="E10459" t="s">
        <v>563</v>
      </c>
      <c r="F10459" t="s">
        <v>4245</v>
      </c>
      <c r="G10459">
        <v>0</v>
      </c>
      <c r="H10459">
        <v>0</v>
      </c>
      <c r="I10459">
        <v>0</v>
      </c>
      <c r="J10459">
        <v>0</v>
      </c>
      <c r="K10459">
        <v>0</v>
      </c>
      <c r="L10459">
        <v>0</v>
      </c>
      <c r="M10459">
        <v>14</v>
      </c>
      <c r="N10459">
        <v>0</v>
      </c>
      <c r="O10459">
        <v>0</v>
      </c>
      <c r="P10459">
        <v>0</v>
      </c>
      <c r="Q10459">
        <v>0</v>
      </c>
    </row>
    <row r="10460" spans="1:17" x14ac:dyDescent="0.25">
      <c r="A10460" t="s">
        <v>13346</v>
      </c>
      <c r="B10460" t="s">
        <v>72</v>
      </c>
      <c r="C10460" t="s">
        <v>231</v>
      </c>
      <c r="D10460" t="s">
        <v>526</v>
      </c>
      <c r="E10460" t="s">
        <v>563</v>
      </c>
      <c r="F10460" t="s">
        <v>394</v>
      </c>
      <c r="G10460">
        <v>0</v>
      </c>
      <c r="H10460">
        <v>0</v>
      </c>
      <c r="I10460">
        <v>0</v>
      </c>
      <c r="J10460">
        <v>0</v>
      </c>
      <c r="K10460">
        <v>0</v>
      </c>
      <c r="L10460">
        <v>0</v>
      </c>
      <c r="M10460">
        <v>0</v>
      </c>
      <c r="N10460">
        <v>10</v>
      </c>
      <c r="O10460">
        <v>9</v>
      </c>
      <c r="P10460">
        <v>1</v>
      </c>
      <c r="Q10460">
        <v>0</v>
      </c>
    </row>
    <row r="10461" spans="1:17" x14ac:dyDescent="0.25">
      <c r="A10461" t="s">
        <v>13988</v>
      </c>
      <c r="B10461" t="s">
        <v>72</v>
      </c>
      <c r="C10461" t="s">
        <v>231</v>
      </c>
      <c r="D10461" t="s">
        <v>526</v>
      </c>
      <c r="E10461" t="s">
        <v>563</v>
      </c>
      <c r="F10461" t="s">
        <v>395</v>
      </c>
      <c r="G10461">
        <v>0</v>
      </c>
      <c r="H10461">
        <v>0</v>
      </c>
      <c r="I10461">
        <v>0</v>
      </c>
      <c r="J10461">
        <v>0</v>
      </c>
      <c r="K10461">
        <v>0</v>
      </c>
      <c r="L10461">
        <v>0</v>
      </c>
      <c r="M10461">
        <v>0</v>
      </c>
      <c r="N10461">
        <v>10</v>
      </c>
      <c r="O10461">
        <v>9</v>
      </c>
      <c r="P10461">
        <v>1</v>
      </c>
      <c r="Q10461">
        <v>0</v>
      </c>
    </row>
    <row r="10462" spans="1:17" x14ac:dyDescent="0.25">
      <c r="A10462" t="s">
        <v>13989</v>
      </c>
      <c r="B10462" t="s">
        <v>72</v>
      </c>
      <c r="C10462" t="s">
        <v>231</v>
      </c>
      <c r="D10462" t="s">
        <v>526</v>
      </c>
      <c r="E10462" t="s">
        <v>563</v>
      </c>
      <c r="F10462" t="s">
        <v>525</v>
      </c>
      <c r="G10462">
        <v>14</v>
      </c>
      <c r="H10462">
        <v>0</v>
      </c>
      <c r="I10462">
        <v>0</v>
      </c>
      <c r="J10462">
        <v>0</v>
      </c>
      <c r="K10462">
        <v>0</v>
      </c>
      <c r="L10462">
        <v>0</v>
      </c>
      <c r="M10462">
        <v>0</v>
      </c>
      <c r="N10462">
        <v>0</v>
      </c>
      <c r="O10462">
        <v>0</v>
      </c>
      <c r="P10462">
        <v>0</v>
      </c>
      <c r="Q10462">
        <v>0</v>
      </c>
    </row>
    <row r="10463" spans="1:17" x14ac:dyDescent="0.25">
      <c r="A10463" t="s">
        <v>26753</v>
      </c>
      <c r="B10463" t="s">
        <v>72</v>
      </c>
      <c r="C10463" t="s">
        <v>231</v>
      </c>
      <c r="D10463" t="s">
        <v>526</v>
      </c>
      <c r="E10463" t="s">
        <v>21471</v>
      </c>
      <c r="F10463" t="s">
        <v>396</v>
      </c>
      <c r="G10463">
        <v>0</v>
      </c>
      <c r="H10463">
        <v>20</v>
      </c>
      <c r="I10463">
        <v>0</v>
      </c>
      <c r="J10463">
        <v>20</v>
      </c>
      <c r="K10463">
        <v>0</v>
      </c>
      <c r="L10463">
        <v>0</v>
      </c>
      <c r="M10463">
        <v>0</v>
      </c>
      <c r="N10463">
        <v>0</v>
      </c>
      <c r="O10463">
        <v>0</v>
      </c>
      <c r="P10463">
        <v>0</v>
      </c>
      <c r="Q10463">
        <v>0</v>
      </c>
    </row>
    <row r="10464" spans="1:17" x14ac:dyDescent="0.25">
      <c r="A10464" t="s">
        <v>26754</v>
      </c>
      <c r="B10464" t="s">
        <v>72</v>
      </c>
      <c r="C10464" t="s">
        <v>231</v>
      </c>
      <c r="D10464" t="s">
        <v>526</v>
      </c>
      <c r="E10464" t="s">
        <v>21471</v>
      </c>
      <c r="F10464" t="s">
        <v>4236</v>
      </c>
      <c r="G10464">
        <v>0</v>
      </c>
      <c r="H10464">
        <v>20</v>
      </c>
      <c r="I10464">
        <v>0</v>
      </c>
      <c r="J10464">
        <v>20</v>
      </c>
      <c r="K10464">
        <v>0</v>
      </c>
      <c r="L10464">
        <v>0</v>
      </c>
      <c r="M10464">
        <v>0</v>
      </c>
      <c r="N10464">
        <v>0</v>
      </c>
      <c r="O10464">
        <v>0</v>
      </c>
      <c r="P10464">
        <v>0</v>
      </c>
      <c r="Q10464">
        <v>0</v>
      </c>
    </row>
    <row r="10465" spans="1:17" x14ac:dyDescent="0.25">
      <c r="A10465" t="s">
        <v>26755</v>
      </c>
      <c r="B10465" t="s">
        <v>72</v>
      </c>
      <c r="C10465" t="s">
        <v>231</v>
      </c>
      <c r="D10465" t="s">
        <v>526</v>
      </c>
      <c r="E10465" t="s">
        <v>21471</v>
      </c>
      <c r="F10465" t="s">
        <v>4238</v>
      </c>
      <c r="G10465">
        <v>0</v>
      </c>
      <c r="H10465">
        <v>0</v>
      </c>
      <c r="I10465">
        <v>0</v>
      </c>
      <c r="J10465">
        <v>0</v>
      </c>
      <c r="K10465">
        <v>0</v>
      </c>
      <c r="L10465">
        <v>0</v>
      </c>
      <c r="M10465">
        <v>20</v>
      </c>
      <c r="N10465">
        <v>0</v>
      </c>
      <c r="O10465">
        <v>0</v>
      </c>
      <c r="P10465">
        <v>0</v>
      </c>
      <c r="Q10465">
        <v>0</v>
      </c>
    </row>
    <row r="10466" spans="1:17" x14ac:dyDescent="0.25">
      <c r="A10466" t="s">
        <v>26756</v>
      </c>
      <c r="B10466" t="s">
        <v>72</v>
      </c>
      <c r="C10466" t="s">
        <v>231</v>
      </c>
      <c r="D10466" t="s">
        <v>526</v>
      </c>
      <c r="E10466" t="s">
        <v>21471</v>
      </c>
      <c r="F10466" t="s">
        <v>397</v>
      </c>
      <c r="G10466">
        <v>0</v>
      </c>
      <c r="H10466">
        <v>20</v>
      </c>
      <c r="I10466">
        <v>0</v>
      </c>
      <c r="J10466">
        <v>20</v>
      </c>
      <c r="K10466">
        <v>0</v>
      </c>
      <c r="L10466">
        <v>0</v>
      </c>
      <c r="M10466">
        <v>0</v>
      </c>
      <c r="N10466">
        <v>0</v>
      </c>
      <c r="O10466">
        <v>0</v>
      </c>
      <c r="P10466">
        <v>0</v>
      </c>
      <c r="Q10466">
        <v>0</v>
      </c>
    </row>
    <row r="10467" spans="1:17" x14ac:dyDescent="0.25">
      <c r="A10467" t="s">
        <v>26757</v>
      </c>
      <c r="B10467" t="s">
        <v>72</v>
      </c>
      <c r="C10467" t="s">
        <v>231</v>
      </c>
      <c r="D10467" t="s">
        <v>526</v>
      </c>
      <c r="E10467" t="s">
        <v>21471</v>
      </c>
      <c r="F10467" t="s">
        <v>398</v>
      </c>
      <c r="G10467">
        <v>0</v>
      </c>
      <c r="H10467">
        <v>20</v>
      </c>
      <c r="I10467">
        <v>0</v>
      </c>
      <c r="J10467">
        <v>20</v>
      </c>
      <c r="K10467">
        <v>0</v>
      </c>
      <c r="L10467">
        <v>0</v>
      </c>
      <c r="M10467">
        <v>0</v>
      </c>
      <c r="N10467">
        <v>0</v>
      </c>
      <c r="O10467">
        <v>0</v>
      </c>
      <c r="P10467">
        <v>0</v>
      </c>
      <c r="Q10467">
        <v>0</v>
      </c>
    </row>
    <row r="10468" spans="1:17" x14ac:dyDescent="0.25">
      <c r="A10468" t="s">
        <v>26758</v>
      </c>
      <c r="B10468" t="s">
        <v>72</v>
      </c>
      <c r="C10468" t="s">
        <v>231</v>
      </c>
      <c r="D10468" t="s">
        <v>526</v>
      </c>
      <c r="E10468" t="s">
        <v>21471</v>
      </c>
      <c r="F10468" t="s">
        <v>4242</v>
      </c>
      <c r="G10468">
        <v>0</v>
      </c>
      <c r="H10468">
        <v>0</v>
      </c>
      <c r="I10468">
        <v>0</v>
      </c>
      <c r="J10468">
        <v>0</v>
      </c>
      <c r="K10468">
        <v>0</v>
      </c>
      <c r="L10468">
        <v>0</v>
      </c>
      <c r="M10468">
        <v>20</v>
      </c>
      <c r="N10468">
        <v>0</v>
      </c>
      <c r="O10468">
        <v>0</v>
      </c>
      <c r="P10468">
        <v>0</v>
      </c>
      <c r="Q10468">
        <v>0</v>
      </c>
    </row>
    <row r="10469" spans="1:17" x14ac:dyDescent="0.25">
      <c r="A10469" t="s">
        <v>26759</v>
      </c>
      <c r="B10469" t="s">
        <v>72</v>
      </c>
      <c r="C10469" t="s">
        <v>231</v>
      </c>
      <c r="D10469" t="s">
        <v>526</v>
      </c>
      <c r="E10469" t="s">
        <v>21471</v>
      </c>
      <c r="F10469" t="s">
        <v>399</v>
      </c>
      <c r="G10469">
        <v>0</v>
      </c>
      <c r="H10469">
        <v>20</v>
      </c>
      <c r="I10469">
        <v>0</v>
      </c>
      <c r="J10469">
        <v>20</v>
      </c>
      <c r="K10469">
        <v>0</v>
      </c>
      <c r="L10469">
        <v>0</v>
      </c>
      <c r="M10469">
        <v>0</v>
      </c>
      <c r="N10469">
        <v>0</v>
      </c>
      <c r="O10469">
        <v>0</v>
      </c>
      <c r="P10469">
        <v>0</v>
      </c>
      <c r="Q10469">
        <v>0</v>
      </c>
    </row>
    <row r="10470" spans="1:17" x14ac:dyDescent="0.25">
      <c r="A10470" t="s">
        <v>26760</v>
      </c>
      <c r="B10470" t="s">
        <v>72</v>
      </c>
      <c r="C10470" t="s">
        <v>231</v>
      </c>
      <c r="D10470" t="s">
        <v>526</v>
      </c>
      <c r="E10470" t="s">
        <v>21471</v>
      </c>
      <c r="F10470" t="s">
        <v>4245</v>
      </c>
      <c r="G10470">
        <v>0</v>
      </c>
      <c r="H10470">
        <v>0</v>
      </c>
      <c r="I10470">
        <v>0</v>
      </c>
      <c r="J10470">
        <v>0</v>
      </c>
      <c r="K10470">
        <v>0</v>
      </c>
      <c r="L10470">
        <v>0</v>
      </c>
      <c r="M10470">
        <v>20</v>
      </c>
      <c r="N10470">
        <v>0</v>
      </c>
      <c r="O10470">
        <v>0</v>
      </c>
      <c r="P10470">
        <v>0</v>
      </c>
      <c r="Q10470">
        <v>0</v>
      </c>
    </row>
    <row r="10471" spans="1:17" x14ac:dyDescent="0.25">
      <c r="A10471" t="s">
        <v>26761</v>
      </c>
      <c r="B10471" t="s">
        <v>72</v>
      </c>
      <c r="C10471" t="s">
        <v>231</v>
      </c>
      <c r="D10471" t="s">
        <v>526</v>
      </c>
      <c r="E10471" t="s">
        <v>21471</v>
      </c>
      <c r="F10471" t="s">
        <v>394</v>
      </c>
      <c r="G10471">
        <v>0</v>
      </c>
      <c r="H10471">
        <v>0</v>
      </c>
      <c r="I10471">
        <v>0</v>
      </c>
      <c r="J10471">
        <v>0</v>
      </c>
      <c r="K10471">
        <v>0</v>
      </c>
      <c r="L10471">
        <v>0</v>
      </c>
      <c r="M10471">
        <v>0</v>
      </c>
      <c r="N10471">
        <v>16</v>
      </c>
      <c r="O10471">
        <v>16</v>
      </c>
      <c r="P10471">
        <v>0</v>
      </c>
      <c r="Q10471">
        <v>0</v>
      </c>
    </row>
    <row r="10472" spans="1:17" x14ac:dyDescent="0.25">
      <c r="A10472" t="s">
        <v>26762</v>
      </c>
      <c r="B10472" t="s">
        <v>72</v>
      </c>
      <c r="C10472" t="s">
        <v>231</v>
      </c>
      <c r="D10472" t="s">
        <v>526</v>
      </c>
      <c r="E10472" t="s">
        <v>21471</v>
      </c>
      <c r="F10472" t="s">
        <v>395</v>
      </c>
      <c r="G10472">
        <v>0</v>
      </c>
      <c r="H10472">
        <v>0</v>
      </c>
      <c r="I10472">
        <v>0</v>
      </c>
      <c r="J10472">
        <v>0</v>
      </c>
      <c r="K10472">
        <v>0</v>
      </c>
      <c r="L10472">
        <v>0</v>
      </c>
      <c r="M10472">
        <v>0</v>
      </c>
      <c r="N10472">
        <v>14</v>
      </c>
      <c r="O10472">
        <v>14</v>
      </c>
      <c r="P10472">
        <v>0</v>
      </c>
      <c r="Q10472">
        <v>0</v>
      </c>
    </row>
    <row r="10473" spans="1:17" x14ac:dyDescent="0.25">
      <c r="A10473" t="s">
        <v>26763</v>
      </c>
      <c r="B10473" t="s">
        <v>72</v>
      </c>
      <c r="C10473" t="s">
        <v>231</v>
      </c>
      <c r="D10473" t="s">
        <v>526</v>
      </c>
      <c r="E10473" t="s">
        <v>21471</v>
      </c>
      <c r="F10473" t="s">
        <v>525</v>
      </c>
      <c r="G10473">
        <v>20</v>
      </c>
      <c r="H10473">
        <v>0</v>
      </c>
      <c r="I10473">
        <v>0</v>
      </c>
      <c r="J10473">
        <v>0</v>
      </c>
      <c r="K10473">
        <v>0</v>
      </c>
      <c r="L10473">
        <v>0</v>
      </c>
      <c r="M10473">
        <v>0</v>
      </c>
      <c r="N10473">
        <v>0</v>
      </c>
      <c r="O10473">
        <v>0</v>
      </c>
      <c r="P10473">
        <v>0</v>
      </c>
      <c r="Q10473">
        <v>0</v>
      </c>
    </row>
    <row r="10474" spans="1:17" x14ac:dyDescent="0.25">
      <c r="A10474" t="s">
        <v>26764</v>
      </c>
      <c r="B10474" t="s">
        <v>72</v>
      </c>
      <c r="C10474" t="s">
        <v>231</v>
      </c>
      <c r="D10474" t="s">
        <v>527</v>
      </c>
      <c r="E10474" t="s">
        <v>21471</v>
      </c>
      <c r="F10474" t="s">
        <v>528</v>
      </c>
      <c r="G10474">
        <v>0</v>
      </c>
      <c r="H10474">
        <v>0</v>
      </c>
      <c r="I10474">
        <v>0</v>
      </c>
      <c r="J10474">
        <v>0</v>
      </c>
      <c r="K10474">
        <v>0</v>
      </c>
      <c r="L10474">
        <v>0</v>
      </c>
      <c r="M10474">
        <v>0</v>
      </c>
      <c r="N10474">
        <v>2</v>
      </c>
      <c r="O10474">
        <v>2</v>
      </c>
      <c r="P10474">
        <v>0</v>
      </c>
      <c r="Q10474">
        <v>0</v>
      </c>
    </row>
    <row r="10475" spans="1:17" x14ac:dyDescent="0.25">
      <c r="A10475" t="s">
        <v>26765</v>
      </c>
      <c r="B10475" t="s">
        <v>72</v>
      </c>
      <c r="C10475" t="s">
        <v>231</v>
      </c>
      <c r="D10475" t="s">
        <v>527</v>
      </c>
      <c r="E10475" t="s">
        <v>21471</v>
      </c>
      <c r="F10475" t="s">
        <v>525</v>
      </c>
      <c r="G10475">
        <v>2</v>
      </c>
      <c r="H10475">
        <v>0</v>
      </c>
      <c r="I10475">
        <v>0</v>
      </c>
      <c r="J10475">
        <v>0</v>
      </c>
      <c r="K10475">
        <v>0</v>
      </c>
      <c r="L10475">
        <v>0</v>
      </c>
      <c r="M10475">
        <v>0</v>
      </c>
      <c r="N10475">
        <v>0</v>
      </c>
      <c r="O10475">
        <v>0</v>
      </c>
      <c r="P10475">
        <v>0</v>
      </c>
      <c r="Q10475">
        <v>0</v>
      </c>
    </row>
    <row r="10476" spans="1:17" x14ac:dyDescent="0.25">
      <c r="A10476" t="s">
        <v>14382</v>
      </c>
      <c r="B10476" t="s">
        <v>72</v>
      </c>
      <c r="C10476" t="s">
        <v>231</v>
      </c>
      <c r="D10476" t="s">
        <v>12971</v>
      </c>
      <c r="E10476" t="s">
        <v>563</v>
      </c>
      <c r="F10476" t="s">
        <v>525</v>
      </c>
      <c r="G10476">
        <v>9</v>
      </c>
      <c r="H10476">
        <v>0</v>
      </c>
      <c r="I10476">
        <v>0</v>
      </c>
      <c r="J10476">
        <v>0</v>
      </c>
      <c r="K10476">
        <v>0</v>
      </c>
      <c r="L10476">
        <v>0</v>
      </c>
      <c r="M10476">
        <v>0</v>
      </c>
      <c r="N10476">
        <v>0</v>
      </c>
      <c r="O10476">
        <v>0</v>
      </c>
      <c r="P10476">
        <v>0</v>
      </c>
      <c r="Q10476">
        <v>0</v>
      </c>
    </row>
    <row r="10477" spans="1:17" x14ac:dyDescent="0.25">
      <c r="A10477" t="s">
        <v>26766</v>
      </c>
      <c r="B10477" t="s">
        <v>72</v>
      </c>
      <c r="C10477" t="s">
        <v>231</v>
      </c>
      <c r="D10477" t="s">
        <v>12971</v>
      </c>
      <c r="E10477" t="s">
        <v>21471</v>
      </c>
      <c r="F10477" t="s">
        <v>525</v>
      </c>
      <c r="G10477">
        <v>10</v>
      </c>
      <c r="H10477">
        <v>0</v>
      </c>
      <c r="I10477">
        <v>0</v>
      </c>
      <c r="J10477">
        <v>0</v>
      </c>
      <c r="K10477">
        <v>0</v>
      </c>
      <c r="L10477">
        <v>0</v>
      </c>
      <c r="M10477">
        <v>0</v>
      </c>
      <c r="N10477">
        <v>0</v>
      </c>
      <c r="O10477">
        <v>0</v>
      </c>
      <c r="P10477">
        <v>0</v>
      </c>
      <c r="Q10477">
        <v>0</v>
      </c>
    </row>
    <row r="10478" spans="1:17" x14ac:dyDescent="0.25">
      <c r="A10478" t="s">
        <v>14383</v>
      </c>
      <c r="B10478" t="s">
        <v>72</v>
      </c>
      <c r="C10478" t="s">
        <v>232</v>
      </c>
      <c r="D10478" t="s">
        <v>529</v>
      </c>
      <c r="E10478" t="s">
        <v>563</v>
      </c>
      <c r="F10478" t="s">
        <v>525</v>
      </c>
      <c r="G10478">
        <v>3</v>
      </c>
      <c r="H10478">
        <v>0</v>
      </c>
      <c r="I10478">
        <v>0</v>
      </c>
      <c r="J10478">
        <v>0</v>
      </c>
      <c r="K10478">
        <v>0</v>
      </c>
      <c r="L10478">
        <v>0</v>
      </c>
      <c r="M10478">
        <v>0</v>
      </c>
      <c r="N10478">
        <v>0</v>
      </c>
      <c r="O10478">
        <v>0</v>
      </c>
      <c r="P10478">
        <v>0</v>
      </c>
      <c r="Q10478">
        <v>0</v>
      </c>
    </row>
    <row r="10479" spans="1:17" x14ac:dyDescent="0.25">
      <c r="A10479" t="s">
        <v>26767</v>
      </c>
      <c r="B10479" t="s">
        <v>72</v>
      </c>
      <c r="C10479" t="s">
        <v>232</v>
      </c>
      <c r="D10479" t="s">
        <v>529</v>
      </c>
      <c r="E10479" t="s">
        <v>21471</v>
      </c>
      <c r="F10479" t="s">
        <v>525</v>
      </c>
      <c r="G10479">
        <v>3</v>
      </c>
      <c r="H10479">
        <v>0</v>
      </c>
      <c r="I10479">
        <v>0</v>
      </c>
      <c r="J10479">
        <v>0</v>
      </c>
      <c r="K10479">
        <v>0</v>
      </c>
      <c r="L10479">
        <v>0</v>
      </c>
      <c r="M10479">
        <v>0</v>
      </c>
      <c r="N10479">
        <v>0</v>
      </c>
      <c r="O10479">
        <v>0</v>
      </c>
      <c r="P10479">
        <v>0</v>
      </c>
      <c r="Q10479">
        <v>0</v>
      </c>
    </row>
    <row r="10480" spans="1:17" x14ac:dyDescent="0.25">
      <c r="A10480" t="s">
        <v>14384</v>
      </c>
      <c r="B10480" t="s">
        <v>72</v>
      </c>
      <c r="C10480" t="s">
        <v>232</v>
      </c>
      <c r="D10480" t="s">
        <v>526</v>
      </c>
      <c r="E10480" t="s">
        <v>563</v>
      </c>
      <c r="F10480" t="s">
        <v>396</v>
      </c>
      <c r="G10480">
        <v>0</v>
      </c>
      <c r="H10480">
        <v>17</v>
      </c>
      <c r="I10480">
        <v>1</v>
      </c>
      <c r="J10480">
        <v>13</v>
      </c>
      <c r="K10480">
        <v>2</v>
      </c>
      <c r="L10480">
        <v>1</v>
      </c>
      <c r="M10480">
        <v>0</v>
      </c>
      <c r="N10480">
        <v>0</v>
      </c>
      <c r="O10480">
        <v>0</v>
      </c>
      <c r="P10480">
        <v>0</v>
      </c>
      <c r="Q10480">
        <v>0</v>
      </c>
    </row>
    <row r="10481" spans="1:17" x14ac:dyDescent="0.25">
      <c r="A10481" t="s">
        <v>14385</v>
      </c>
      <c r="B10481" t="s">
        <v>72</v>
      </c>
      <c r="C10481" t="s">
        <v>232</v>
      </c>
      <c r="D10481" t="s">
        <v>526</v>
      </c>
      <c r="E10481" t="s">
        <v>563</v>
      </c>
      <c r="F10481" t="s">
        <v>4236</v>
      </c>
      <c r="G10481">
        <v>0</v>
      </c>
      <c r="H10481">
        <v>17</v>
      </c>
      <c r="I10481">
        <v>1</v>
      </c>
      <c r="J10481">
        <v>13</v>
      </c>
      <c r="K10481">
        <v>2</v>
      </c>
      <c r="L10481">
        <v>1</v>
      </c>
      <c r="M10481">
        <v>0</v>
      </c>
      <c r="N10481">
        <v>0</v>
      </c>
      <c r="O10481">
        <v>0</v>
      </c>
      <c r="P10481">
        <v>0</v>
      </c>
      <c r="Q10481">
        <v>0</v>
      </c>
    </row>
    <row r="10482" spans="1:17" x14ac:dyDescent="0.25">
      <c r="A10482" t="s">
        <v>14386</v>
      </c>
      <c r="B10482" t="s">
        <v>72</v>
      </c>
      <c r="C10482" t="s">
        <v>232</v>
      </c>
      <c r="D10482" t="s">
        <v>526</v>
      </c>
      <c r="E10482" t="s">
        <v>563</v>
      </c>
      <c r="F10482" t="s">
        <v>4238</v>
      </c>
      <c r="G10482">
        <v>0</v>
      </c>
      <c r="H10482">
        <v>0</v>
      </c>
      <c r="I10482">
        <v>0</v>
      </c>
      <c r="J10482">
        <v>0</v>
      </c>
      <c r="K10482">
        <v>0</v>
      </c>
      <c r="L10482">
        <v>0</v>
      </c>
      <c r="M10482">
        <v>17</v>
      </c>
      <c r="N10482">
        <v>0</v>
      </c>
      <c r="O10482">
        <v>0</v>
      </c>
      <c r="P10482">
        <v>0</v>
      </c>
      <c r="Q10482">
        <v>0</v>
      </c>
    </row>
    <row r="10483" spans="1:17" x14ac:dyDescent="0.25">
      <c r="A10483" t="s">
        <v>14387</v>
      </c>
      <c r="B10483" t="s">
        <v>72</v>
      </c>
      <c r="C10483" t="s">
        <v>232</v>
      </c>
      <c r="D10483" t="s">
        <v>526</v>
      </c>
      <c r="E10483" t="s">
        <v>563</v>
      </c>
      <c r="F10483" t="s">
        <v>397</v>
      </c>
      <c r="G10483">
        <v>0</v>
      </c>
      <c r="H10483">
        <v>17</v>
      </c>
      <c r="I10483">
        <v>1</v>
      </c>
      <c r="J10483">
        <v>13</v>
      </c>
      <c r="K10483">
        <v>2</v>
      </c>
      <c r="L10483">
        <v>1</v>
      </c>
      <c r="M10483">
        <v>0</v>
      </c>
      <c r="N10483">
        <v>0</v>
      </c>
      <c r="O10483">
        <v>0</v>
      </c>
      <c r="P10483">
        <v>0</v>
      </c>
      <c r="Q10483">
        <v>0</v>
      </c>
    </row>
    <row r="10484" spans="1:17" x14ac:dyDescent="0.25">
      <c r="A10484" t="s">
        <v>14388</v>
      </c>
      <c r="B10484" t="s">
        <v>72</v>
      </c>
      <c r="C10484" t="s">
        <v>232</v>
      </c>
      <c r="D10484" t="s">
        <v>526</v>
      </c>
      <c r="E10484" t="s">
        <v>563</v>
      </c>
      <c r="F10484" t="s">
        <v>398</v>
      </c>
      <c r="G10484">
        <v>0</v>
      </c>
      <c r="H10484">
        <v>17</v>
      </c>
      <c r="I10484">
        <v>1</v>
      </c>
      <c r="J10484">
        <v>13</v>
      </c>
      <c r="K10484">
        <v>2</v>
      </c>
      <c r="L10484">
        <v>1</v>
      </c>
      <c r="M10484">
        <v>0</v>
      </c>
      <c r="N10484">
        <v>0</v>
      </c>
      <c r="O10484">
        <v>0</v>
      </c>
      <c r="P10484">
        <v>0</v>
      </c>
      <c r="Q10484">
        <v>0</v>
      </c>
    </row>
    <row r="10485" spans="1:17" x14ac:dyDescent="0.25">
      <c r="A10485" t="s">
        <v>14389</v>
      </c>
      <c r="B10485" t="s">
        <v>72</v>
      </c>
      <c r="C10485" t="s">
        <v>232</v>
      </c>
      <c r="D10485" t="s">
        <v>526</v>
      </c>
      <c r="E10485" t="s">
        <v>563</v>
      </c>
      <c r="F10485" t="s">
        <v>4242</v>
      </c>
      <c r="G10485">
        <v>0</v>
      </c>
      <c r="H10485">
        <v>0</v>
      </c>
      <c r="I10485">
        <v>0</v>
      </c>
      <c r="J10485">
        <v>0</v>
      </c>
      <c r="K10485">
        <v>0</v>
      </c>
      <c r="L10485">
        <v>0</v>
      </c>
      <c r="M10485">
        <v>17</v>
      </c>
      <c r="N10485">
        <v>0</v>
      </c>
      <c r="O10485">
        <v>0</v>
      </c>
      <c r="P10485">
        <v>0</v>
      </c>
      <c r="Q10485">
        <v>0</v>
      </c>
    </row>
    <row r="10486" spans="1:17" x14ac:dyDescent="0.25">
      <c r="A10486" t="s">
        <v>18042</v>
      </c>
      <c r="B10486" t="s">
        <v>74</v>
      </c>
      <c r="C10486" t="s">
        <v>122</v>
      </c>
      <c r="D10486" t="s">
        <v>526</v>
      </c>
      <c r="E10486" t="s">
        <v>563</v>
      </c>
      <c r="F10486" t="s">
        <v>4245</v>
      </c>
      <c r="G10486">
        <v>0</v>
      </c>
      <c r="H10486">
        <v>0</v>
      </c>
      <c r="I10486">
        <v>0</v>
      </c>
      <c r="J10486">
        <v>0</v>
      </c>
      <c r="K10486">
        <v>0</v>
      </c>
      <c r="L10486">
        <v>0</v>
      </c>
      <c r="M10486">
        <v>13</v>
      </c>
      <c r="N10486">
        <v>0</v>
      </c>
      <c r="O10486">
        <v>0</v>
      </c>
      <c r="P10486">
        <v>0</v>
      </c>
      <c r="Q10486">
        <v>0</v>
      </c>
    </row>
    <row r="10487" spans="1:17" x14ac:dyDescent="0.25">
      <c r="A10487" t="s">
        <v>18043</v>
      </c>
      <c r="B10487" t="s">
        <v>74</v>
      </c>
      <c r="C10487" t="s">
        <v>122</v>
      </c>
      <c r="D10487" t="s">
        <v>526</v>
      </c>
      <c r="E10487" t="s">
        <v>563</v>
      </c>
      <c r="F10487" t="s">
        <v>394</v>
      </c>
      <c r="G10487">
        <v>0</v>
      </c>
      <c r="H10487">
        <v>0</v>
      </c>
      <c r="I10487">
        <v>0</v>
      </c>
      <c r="J10487">
        <v>0</v>
      </c>
      <c r="K10487">
        <v>0</v>
      </c>
      <c r="L10487">
        <v>0</v>
      </c>
      <c r="M10487">
        <v>0</v>
      </c>
      <c r="N10487">
        <v>7</v>
      </c>
      <c r="O10487">
        <v>6</v>
      </c>
      <c r="P10487">
        <v>1</v>
      </c>
      <c r="Q10487">
        <v>0</v>
      </c>
    </row>
    <row r="10488" spans="1:17" x14ac:dyDescent="0.25">
      <c r="A10488" t="s">
        <v>18044</v>
      </c>
      <c r="B10488" t="s">
        <v>74</v>
      </c>
      <c r="C10488" t="s">
        <v>122</v>
      </c>
      <c r="D10488" t="s">
        <v>526</v>
      </c>
      <c r="E10488" t="s">
        <v>563</v>
      </c>
      <c r="F10488" t="s">
        <v>395</v>
      </c>
      <c r="G10488">
        <v>0</v>
      </c>
      <c r="H10488">
        <v>0</v>
      </c>
      <c r="I10488">
        <v>0</v>
      </c>
      <c r="J10488">
        <v>0</v>
      </c>
      <c r="K10488">
        <v>0</v>
      </c>
      <c r="L10488">
        <v>0</v>
      </c>
      <c r="M10488">
        <v>0</v>
      </c>
      <c r="N10488">
        <v>4</v>
      </c>
      <c r="O10488">
        <v>3</v>
      </c>
      <c r="P10488">
        <v>1</v>
      </c>
      <c r="Q10488">
        <v>0</v>
      </c>
    </row>
    <row r="10489" spans="1:17" x14ac:dyDescent="0.25">
      <c r="A10489" t="s">
        <v>18045</v>
      </c>
      <c r="B10489" t="s">
        <v>74</v>
      </c>
      <c r="C10489" t="s">
        <v>122</v>
      </c>
      <c r="D10489" t="s">
        <v>526</v>
      </c>
      <c r="E10489" t="s">
        <v>563</v>
      </c>
      <c r="F10489" t="s">
        <v>525</v>
      </c>
      <c r="G10489">
        <v>13</v>
      </c>
      <c r="H10489">
        <v>0</v>
      </c>
      <c r="I10489">
        <v>0</v>
      </c>
      <c r="J10489">
        <v>0</v>
      </c>
      <c r="K10489">
        <v>0</v>
      </c>
      <c r="L10489">
        <v>0</v>
      </c>
      <c r="M10489">
        <v>0</v>
      </c>
      <c r="N10489">
        <v>0</v>
      </c>
      <c r="O10489">
        <v>0</v>
      </c>
      <c r="P10489">
        <v>0</v>
      </c>
      <c r="Q10489">
        <v>0</v>
      </c>
    </row>
    <row r="10490" spans="1:17" x14ac:dyDescent="0.25">
      <c r="A10490" t="s">
        <v>26768</v>
      </c>
      <c r="B10490" t="s">
        <v>74</v>
      </c>
      <c r="C10490" t="s">
        <v>122</v>
      </c>
      <c r="D10490" t="s">
        <v>526</v>
      </c>
      <c r="E10490" t="s">
        <v>21471</v>
      </c>
      <c r="F10490" t="s">
        <v>396</v>
      </c>
      <c r="G10490">
        <v>0</v>
      </c>
      <c r="H10490">
        <v>26</v>
      </c>
      <c r="I10490">
        <v>8</v>
      </c>
      <c r="J10490">
        <v>15</v>
      </c>
      <c r="K10490">
        <v>3</v>
      </c>
      <c r="L10490">
        <v>0</v>
      </c>
      <c r="M10490">
        <v>0</v>
      </c>
      <c r="N10490">
        <v>0</v>
      </c>
      <c r="O10490">
        <v>0</v>
      </c>
      <c r="P10490">
        <v>0</v>
      </c>
      <c r="Q10490">
        <v>0</v>
      </c>
    </row>
    <row r="10491" spans="1:17" x14ac:dyDescent="0.25">
      <c r="A10491" t="s">
        <v>26769</v>
      </c>
      <c r="B10491" t="s">
        <v>74</v>
      </c>
      <c r="C10491" t="s">
        <v>122</v>
      </c>
      <c r="D10491" t="s">
        <v>526</v>
      </c>
      <c r="E10491" t="s">
        <v>21471</v>
      </c>
      <c r="F10491" t="s">
        <v>4236</v>
      </c>
      <c r="G10491">
        <v>0</v>
      </c>
      <c r="H10491">
        <v>26</v>
      </c>
      <c r="I10491">
        <v>7</v>
      </c>
      <c r="J10491">
        <v>16</v>
      </c>
      <c r="K10491">
        <v>3</v>
      </c>
      <c r="L10491">
        <v>0</v>
      </c>
      <c r="M10491">
        <v>0</v>
      </c>
      <c r="N10491">
        <v>0</v>
      </c>
      <c r="O10491">
        <v>0</v>
      </c>
      <c r="P10491">
        <v>0</v>
      </c>
      <c r="Q10491">
        <v>0</v>
      </c>
    </row>
    <row r="10492" spans="1:17" x14ac:dyDescent="0.25">
      <c r="A10492" t="s">
        <v>26770</v>
      </c>
      <c r="B10492" t="s">
        <v>74</v>
      </c>
      <c r="C10492" t="s">
        <v>122</v>
      </c>
      <c r="D10492" t="s">
        <v>526</v>
      </c>
      <c r="E10492" t="s">
        <v>21471</v>
      </c>
      <c r="F10492" t="s">
        <v>4238</v>
      </c>
      <c r="G10492">
        <v>0</v>
      </c>
      <c r="H10492">
        <v>0</v>
      </c>
      <c r="I10492">
        <v>0</v>
      </c>
      <c r="J10492">
        <v>0</v>
      </c>
      <c r="K10492">
        <v>0</v>
      </c>
      <c r="L10492">
        <v>0</v>
      </c>
      <c r="M10492">
        <v>26</v>
      </c>
      <c r="N10492">
        <v>0</v>
      </c>
      <c r="O10492">
        <v>0</v>
      </c>
      <c r="P10492">
        <v>0</v>
      </c>
      <c r="Q10492">
        <v>0</v>
      </c>
    </row>
    <row r="10493" spans="1:17" x14ac:dyDescent="0.25">
      <c r="A10493" t="s">
        <v>26771</v>
      </c>
      <c r="B10493" t="s">
        <v>74</v>
      </c>
      <c r="C10493" t="s">
        <v>122</v>
      </c>
      <c r="D10493" t="s">
        <v>526</v>
      </c>
      <c r="E10493" t="s">
        <v>21471</v>
      </c>
      <c r="F10493" t="s">
        <v>397</v>
      </c>
      <c r="G10493">
        <v>0</v>
      </c>
      <c r="H10493">
        <v>26</v>
      </c>
      <c r="I10493">
        <v>7</v>
      </c>
      <c r="J10493">
        <v>16</v>
      </c>
      <c r="K10493">
        <v>3</v>
      </c>
      <c r="L10493">
        <v>0</v>
      </c>
      <c r="M10493">
        <v>0</v>
      </c>
      <c r="N10493">
        <v>0</v>
      </c>
      <c r="O10493">
        <v>0</v>
      </c>
      <c r="P10493">
        <v>0</v>
      </c>
      <c r="Q10493">
        <v>0</v>
      </c>
    </row>
    <row r="10494" spans="1:17" x14ac:dyDescent="0.25">
      <c r="A10494" t="s">
        <v>26772</v>
      </c>
      <c r="B10494" t="s">
        <v>74</v>
      </c>
      <c r="C10494" t="s">
        <v>122</v>
      </c>
      <c r="D10494" t="s">
        <v>526</v>
      </c>
      <c r="E10494" t="s">
        <v>21471</v>
      </c>
      <c r="F10494" t="s">
        <v>398</v>
      </c>
      <c r="G10494">
        <v>0</v>
      </c>
      <c r="H10494">
        <v>26</v>
      </c>
      <c r="I10494">
        <v>7</v>
      </c>
      <c r="J10494">
        <v>16</v>
      </c>
      <c r="K10494">
        <v>3</v>
      </c>
      <c r="L10494">
        <v>0</v>
      </c>
      <c r="M10494">
        <v>0</v>
      </c>
      <c r="N10494">
        <v>0</v>
      </c>
      <c r="O10494">
        <v>0</v>
      </c>
      <c r="P10494">
        <v>0</v>
      </c>
      <c r="Q10494">
        <v>0</v>
      </c>
    </row>
    <row r="10495" spans="1:17" x14ac:dyDescent="0.25">
      <c r="A10495" t="s">
        <v>26773</v>
      </c>
      <c r="B10495" t="s">
        <v>74</v>
      </c>
      <c r="C10495" t="s">
        <v>122</v>
      </c>
      <c r="D10495" t="s">
        <v>526</v>
      </c>
      <c r="E10495" t="s">
        <v>21471</v>
      </c>
      <c r="F10495" t="s">
        <v>4242</v>
      </c>
      <c r="G10495">
        <v>0</v>
      </c>
      <c r="H10495">
        <v>0</v>
      </c>
      <c r="I10495">
        <v>0</v>
      </c>
      <c r="J10495">
        <v>0</v>
      </c>
      <c r="K10495">
        <v>0</v>
      </c>
      <c r="L10495">
        <v>0</v>
      </c>
      <c r="M10495">
        <v>26</v>
      </c>
      <c r="N10495">
        <v>0</v>
      </c>
      <c r="O10495">
        <v>0</v>
      </c>
      <c r="P10495">
        <v>0</v>
      </c>
      <c r="Q10495">
        <v>0</v>
      </c>
    </row>
    <row r="10496" spans="1:17" x14ac:dyDescent="0.25">
      <c r="A10496" t="s">
        <v>26774</v>
      </c>
      <c r="B10496" t="s">
        <v>74</v>
      </c>
      <c r="C10496" t="s">
        <v>122</v>
      </c>
      <c r="D10496" t="s">
        <v>526</v>
      </c>
      <c r="E10496" t="s">
        <v>21471</v>
      </c>
      <c r="F10496" t="s">
        <v>399</v>
      </c>
      <c r="G10496">
        <v>0</v>
      </c>
      <c r="H10496">
        <v>26</v>
      </c>
      <c r="I10496">
        <v>7</v>
      </c>
      <c r="J10496">
        <v>16</v>
      </c>
      <c r="K10496">
        <v>3</v>
      </c>
      <c r="L10496">
        <v>0</v>
      </c>
      <c r="M10496">
        <v>0</v>
      </c>
      <c r="N10496">
        <v>0</v>
      </c>
      <c r="O10496">
        <v>0</v>
      </c>
      <c r="P10496">
        <v>0</v>
      </c>
      <c r="Q10496">
        <v>0</v>
      </c>
    </row>
    <row r="10497" spans="1:17" x14ac:dyDescent="0.25">
      <c r="A10497" t="s">
        <v>26775</v>
      </c>
      <c r="B10497" t="s">
        <v>74</v>
      </c>
      <c r="C10497" t="s">
        <v>122</v>
      </c>
      <c r="D10497" t="s">
        <v>526</v>
      </c>
      <c r="E10497" t="s">
        <v>21471</v>
      </c>
      <c r="F10497" t="s">
        <v>4245</v>
      </c>
      <c r="G10497">
        <v>0</v>
      </c>
      <c r="H10497">
        <v>0</v>
      </c>
      <c r="I10497">
        <v>0</v>
      </c>
      <c r="J10497">
        <v>0</v>
      </c>
      <c r="K10497">
        <v>0</v>
      </c>
      <c r="L10497">
        <v>0</v>
      </c>
      <c r="M10497">
        <v>26</v>
      </c>
      <c r="N10497">
        <v>0</v>
      </c>
      <c r="O10497">
        <v>0</v>
      </c>
      <c r="P10497">
        <v>0</v>
      </c>
      <c r="Q10497">
        <v>0</v>
      </c>
    </row>
    <row r="10498" spans="1:17" x14ac:dyDescent="0.25">
      <c r="A10498" t="s">
        <v>26776</v>
      </c>
      <c r="B10498" t="s">
        <v>74</v>
      </c>
      <c r="C10498" t="s">
        <v>122</v>
      </c>
      <c r="D10498" t="s">
        <v>526</v>
      </c>
      <c r="E10498" t="s">
        <v>21471</v>
      </c>
      <c r="F10498" t="s">
        <v>394</v>
      </c>
      <c r="G10498">
        <v>0</v>
      </c>
      <c r="H10498">
        <v>0</v>
      </c>
      <c r="I10498">
        <v>0</v>
      </c>
      <c r="J10498">
        <v>0</v>
      </c>
      <c r="K10498">
        <v>0</v>
      </c>
      <c r="L10498">
        <v>0</v>
      </c>
      <c r="M10498">
        <v>0</v>
      </c>
      <c r="N10498">
        <v>14</v>
      </c>
      <c r="O10498">
        <v>14</v>
      </c>
      <c r="P10498">
        <v>0</v>
      </c>
      <c r="Q10498">
        <v>0</v>
      </c>
    </row>
    <row r="10499" spans="1:17" x14ac:dyDescent="0.25">
      <c r="A10499" t="s">
        <v>26777</v>
      </c>
      <c r="B10499" t="s">
        <v>74</v>
      </c>
      <c r="C10499" t="s">
        <v>122</v>
      </c>
      <c r="D10499" t="s">
        <v>526</v>
      </c>
      <c r="E10499" t="s">
        <v>21471</v>
      </c>
      <c r="F10499" t="s">
        <v>395</v>
      </c>
      <c r="G10499">
        <v>0</v>
      </c>
      <c r="H10499">
        <v>0</v>
      </c>
      <c r="I10499">
        <v>0</v>
      </c>
      <c r="J10499">
        <v>0</v>
      </c>
      <c r="K10499">
        <v>0</v>
      </c>
      <c r="L10499">
        <v>0</v>
      </c>
      <c r="M10499">
        <v>0</v>
      </c>
      <c r="N10499">
        <v>11</v>
      </c>
      <c r="O10499">
        <v>11</v>
      </c>
      <c r="P10499">
        <v>0</v>
      </c>
      <c r="Q10499">
        <v>0</v>
      </c>
    </row>
    <row r="10500" spans="1:17" x14ac:dyDescent="0.25">
      <c r="A10500" t="s">
        <v>26778</v>
      </c>
      <c r="B10500" t="s">
        <v>74</v>
      </c>
      <c r="C10500" t="s">
        <v>122</v>
      </c>
      <c r="D10500" t="s">
        <v>526</v>
      </c>
      <c r="E10500" t="s">
        <v>21471</v>
      </c>
      <c r="F10500" t="s">
        <v>525</v>
      </c>
      <c r="G10500">
        <v>26</v>
      </c>
      <c r="H10500">
        <v>0</v>
      </c>
      <c r="I10500">
        <v>0</v>
      </c>
      <c r="J10500">
        <v>0</v>
      </c>
      <c r="K10500">
        <v>0</v>
      </c>
      <c r="L10500">
        <v>0</v>
      </c>
      <c r="M10500">
        <v>0</v>
      </c>
      <c r="N10500">
        <v>0</v>
      </c>
      <c r="O10500">
        <v>0</v>
      </c>
      <c r="P10500">
        <v>0</v>
      </c>
      <c r="Q10500">
        <v>0</v>
      </c>
    </row>
    <row r="10501" spans="1:17" x14ac:dyDescent="0.25">
      <c r="A10501" t="s">
        <v>14601</v>
      </c>
      <c r="B10501" t="s">
        <v>74</v>
      </c>
      <c r="C10501" t="s">
        <v>122</v>
      </c>
      <c r="D10501" t="s">
        <v>12971</v>
      </c>
      <c r="E10501" t="s">
        <v>563</v>
      </c>
      <c r="F10501" t="s">
        <v>525</v>
      </c>
      <c r="G10501">
        <v>3</v>
      </c>
      <c r="H10501">
        <v>0</v>
      </c>
      <c r="I10501">
        <v>0</v>
      </c>
      <c r="J10501">
        <v>0</v>
      </c>
      <c r="K10501">
        <v>0</v>
      </c>
      <c r="L10501">
        <v>0</v>
      </c>
      <c r="M10501">
        <v>0</v>
      </c>
      <c r="N10501">
        <v>0</v>
      </c>
      <c r="O10501">
        <v>0</v>
      </c>
      <c r="P10501">
        <v>0</v>
      </c>
      <c r="Q10501">
        <v>0</v>
      </c>
    </row>
    <row r="10502" spans="1:17" x14ac:dyDescent="0.25">
      <c r="A10502" t="s">
        <v>26779</v>
      </c>
      <c r="B10502" t="s">
        <v>74</v>
      </c>
      <c r="C10502" t="s">
        <v>122</v>
      </c>
      <c r="D10502" t="s">
        <v>12971</v>
      </c>
      <c r="E10502" t="s">
        <v>21471</v>
      </c>
      <c r="F10502" t="s">
        <v>525</v>
      </c>
      <c r="G10502">
        <v>4</v>
      </c>
      <c r="H10502">
        <v>0</v>
      </c>
      <c r="I10502">
        <v>0</v>
      </c>
      <c r="J10502">
        <v>0</v>
      </c>
      <c r="K10502">
        <v>0</v>
      </c>
      <c r="L10502">
        <v>0</v>
      </c>
      <c r="M10502">
        <v>0</v>
      </c>
      <c r="N10502">
        <v>0</v>
      </c>
      <c r="O10502">
        <v>0</v>
      </c>
      <c r="P10502">
        <v>0</v>
      </c>
      <c r="Q10502">
        <v>0</v>
      </c>
    </row>
    <row r="10503" spans="1:17" x14ac:dyDescent="0.25">
      <c r="A10503" t="s">
        <v>14602</v>
      </c>
      <c r="B10503" t="s">
        <v>74</v>
      </c>
      <c r="C10503" t="s">
        <v>123</v>
      </c>
      <c r="D10503" t="s">
        <v>529</v>
      </c>
      <c r="E10503" t="s">
        <v>563</v>
      </c>
      <c r="F10503" t="s">
        <v>525</v>
      </c>
      <c r="G10503">
        <v>3</v>
      </c>
      <c r="H10503">
        <v>0</v>
      </c>
      <c r="I10503">
        <v>0</v>
      </c>
      <c r="J10503">
        <v>0</v>
      </c>
      <c r="K10503">
        <v>0</v>
      </c>
      <c r="L10503">
        <v>0</v>
      </c>
      <c r="M10503">
        <v>0</v>
      </c>
      <c r="N10503">
        <v>0</v>
      </c>
      <c r="O10503">
        <v>0</v>
      </c>
      <c r="P10503">
        <v>0</v>
      </c>
      <c r="Q10503">
        <v>0</v>
      </c>
    </row>
    <row r="10504" spans="1:17" x14ac:dyDescent="0.25">
      <c r="A10504" t="s">
        <v>26780</v>
      </c>
      <c r="B10504" t="s">
        <v>74</v>
      </c>
      <c r="C10504" t="s">
        <v>123</v>
      </c>
      <c r="D10504" t="s">
        <v>529</v>
      </c>
      <c r="E10504" t="s">
        <v>21471</v>
      </c>
      <c r="F10504" t="s">
        <v>525</v>
      </c>
      <c r="G10504">
        <v>1</v>
      </c>
      <c r="H10504">
        <v>0</v>
      </c>
      <c r="I10504">
        <v>0</v>
      </c>
      <c r="J10504">
        <v>0</v>
      </c>
      <c r="K10504">
        <v>0</v>
      </c>
      <c r="L10504">
        <v>0</v>
      </c>
      <c r="M10504">
        <v>0</v>
      </c>
      <c r="N10504">
        <v>0</v>
      </c>
      <c r="O10504">
        <v>0</v>
      </c>
      <c r="P10504">
        <v>0</v>
      </c>
      <c r="Q10504">
        <v>0</v>
      </c>
    </row>
    <row r="10505" spans="1:17" x14ac:dyDescent="0.25">
      <c r="A10505" t="s">
        <v>14603</v>
      </c>
      <c r="B10505" t="s">
        <v>74</v>
      </c>
      <c r="C10505" t="s">
        <v>123</v>
      </c>
      <c r="D10505" t="s">
        <v>526</v>
      </c>
      <c r="E10505" t="s">
        <v>563</v>
      </c>
      <c r="F10505" t="s">
        <v>396</v>
      </c>
      <c r="G10505">
        <v>0</v>
      </c>
      <c r="H10505">
        <v>18</v>
      </c>
      <c r="I10505">
        <v>1</v>
      </c>
      <c r="J10505">
        <v>13</v>
      </c>
      <c r="K10505">
        <v>3</v>
      </c>
      <c r="L10505">
        <v>1</v>
      </c>
      <c r="M10505">
        <v>0</v>
      </c>
      <c r="N10505">
        <v>0</v>
      </c>
      <c r="O10505">
        <v>0</v>
      </c>
      <c r="P10505">
        <v>0</v>
      </c>
      <c r="Q10505">
        <v>0</v>
      </c>
    </row>
    <row r="10506" spans="1:17" x14ac:dyDescent="0.25">
      <c r="A10506" t="s">
        <v>14604</v>
      </c>
      <c r="B10506" t="s">
        <v>74</v>
      </c>
      <c r="C10506" t="s">
        <v>123</v>
      </c>
      <c r="D10506" t="s">
        <v>526</v>
      </c>
      <c r="E10506" t="s">
        <v>563</v>
      </c>
      <c r="F10506" t="s">
        <v>4236</v>
      </c>
      <c r="G10506">
        <v>0</v>
      </c>
      <c r="H10506">
        <v>18</v>
      </c>
      <c r="I10506">
        <v>1</v>
      </c>
      <c r="J10506">
        <v>13</v>
      </c>
      <c r="K10506">
        <v>3</v>
      </c>
      <c r="L10506">
        <v>1</v>
      </c>
      <c r="M10506">
        <v>0</v>
      </c>
      <c r="N10506">
        <v>0</v>
      </c>
      <c r="O10506">
        <v>0</v>
      </c>
      <c r="P10506">
        <v>0</v>
      </c>
      <c r="Q10506">
        <v>0</v>
      </c>
    </row>
    <row r="10507" spans="1:17" x14ac:dyDescent="0.25">
      <c r="A10507" t="s">
        <v>14605</v>
      </c>
      <c r="B10507" t="s">
        <v>74</v>
      </c>
      <c r="C10507" t="s">
        <v>123</v>
      </c>
      <c r="D10507" t="s">
        <v>526</v>
      </c>
      <c r="E10507" t="s">
        <v>563</v>
      </c>
      <c r="F10507" t="s">
        <v>4238</v>
      </c>
      <c r="G10507">
        <v>0</v>
      </c>
      <c r="H10507">
        <v>0</v>
      </c>
      <c r="I10507">
        <v>0</v>
      </c>
      <c r="J10507">
        <v>0</v>
      </c>
      <c r="K10507">
        <v>0</v>
      </c>
      <c r="L10507">
        <v>0</v>
      </c>
      <c r="M10507">
        <v>18</v>
      </c>
      <c r="N10507">
        <v>0</v>
      </c>
      <c r="O10507">
        <v>0</v>
      </c>
      <c r="P10507">
        <v>0</v>
      </c>
      <c r="Q10507">
        <v>0</v>
      </c>
    </row>
    <row r="10508" spans="1:17" x14ac:dyDescent="0.25">
      <c r="A10508" t="s">
        <v>14606</v>
      </c>
      <c r="B10508" t="s">
        <v>74</v>
      </c>
      <c r="C10508" t="s">
        <v>123</v>
      </c>
      <c r="D10508" t="s">
        <v>526</v>
      </c>
      <c r="E10508" t="s">
        <v>563</v>
      </c>
      <c r="F10508" t="s">
        <v>397</v>
      </c>
      <c r="G10508">
        <v>0</v>
      </c>
      <c r="H10508">
        <v>18</v>
      </c>
      <c r="I10508">
        <v>1</v>
      </c>
      <c r="J10508">
        <v>13</v>
      </c>
      <c r="K10508">
        <v>3</v>
      </c>
      <c r="L10508">
        <v>1</v>
      </c>
      <c r="M10508">
        <v>0</v>
      </c>
      <c r="N10508">
        <v>0</v>
      </c>
      <c r="O10508">
        <v>0</v>
      </c>
      <c r="P10508">
        <v>0</v>
      </c>
      <c r="Q10508">
        <v>0</v>
      </c>
    </row>
    <row r="10509" spans="1:17" x14ac:dyDescent="0.25">
      <c r="A10509" t="s">
        <v>14607</v>
      </c>
      <c r="B10509" t="s">
        <v>74</v>
      </c>
      <c r="C10509" t="s">
        <v>123</v>
      </c>
      <c r="D10509" t="s">
        <v>526</v>
      </c>
      <c r="E10509" t="s">
        <v>563</v>
      </c>
      <c r="F10509" t="s">
        <v>398</v>
      </c>
      <c r="G10509">
        <v>0</v>
      </c>
      <c r="H10509">
        <v>18</v>
      </c>
      <c r="I10509">
        <v>1</v>
      </c>
      <c r="J10509">
        <v>13</v>
      </c>
      <c r="K10509">
        <v>3</v>
      </c>
      <c r="L10509">
        <v>1</v>
      </c>
      <c r="M10509">
        <v>0</v>
      </c>
      <c r="N10509">
        <v>0</v>
      </c>
      <c r="O10509">
        <v>0</v>
      </c>
      <c r="P10509">
        <v>0</v>
      </c>
      <c r="Q10509">
        <v>0</v>
      </c>
    </row>
    <row r="10510" spans="1:17" x14ac:dyDescent="0.25">
      <c r="A10510" t="s">
        <v>14608</v>
      </c>
      <c r="B10510" t="s">
        <v>74</v>
      </c>
      <c r="C10510" t="s">
        <v>123</v>
      </c>
      <c r="D10510" t="s">
        <v>526</v>
      </c>
      <c r="E10510" t="s">
        <v>563</v>
      </c>
      <c r="F10510" t="s">
        <v>4242</v>
      </c>
      <c r="G10510">
        <v>0</v>
      </c>
      <c r="H10510">
        <v>0</v>
      </c>
      <c r="I10510">
        <v>0</v>
      </c>
      <c r="J10510">
        <v>0</v>
      </c>
      <c r="K10510">
        <v>0</v>
      </c>
      <c r="L10510">
        <v>0</v>
      </c>
      <c r="M10510">
        <v>18</v>
      </c>
      <c r="N10510">
        <v>0</v>
      </c>
      <c r="O10510">
        <v>0</v>
      </c>
      <c r="P10510">
        <v>0</v>
      </c>
      <c r="Q10510">
        <v>0</v>
      </c>
    </row>
    <row r="10511" spans="1:17" x14ac:dyDescent="0.25">
      <c r="A10511" t="s">
        <v>14609</v>
      </c>
      <c r="B10511" t="s">
        <v>74</v>
      </c>
      <c r="C10511" t="s">
        <v>123</v>
      </c>
      <c r="D10511" t="s">
        <v>526</v>
      </c>
      <c r="E10511" t="s">
        <v>563</v>
      </c>
      <c r="F10511" t="s">
        <v>399</v>
      </c>
      <c r="G10511">
        <v>0</v>
      </c>
      <c r="H10511">
        <v>18</v>
      </c>
      <c r="I10511">
        <v>1</v>
      </c>
      <c r="J10511">
        <v>13</v>
      </c>
      <c r="K10511">
        <v>3</v>
      </c>
      <c r="L10511">
        <v>1</v>
      </c>
      <c r="M10511">
        <v>0</v>
      </c>
      <c r="N10511">
        <v>0</v>
      </c>
      <c r="O10511">
        <v>0</v>
      </c>
      <c r="P10511">
        <v>0</v>
      </c>
      <c r="Q10511">
        <v>0</v>
      </c>
    </row>
    <row r="10512" spans="1:17" x14ac:dyDescent="0.25">
      <c r="A10512" t="s">
        <v>14610</v>
      </c>
      <c r="B10512" t="s">
        <v>74</v>
      </c>
      <c r="C10512" t="s">
        <v>123</v>
      </c>
      <c r="D10512" t="s">
        <v>526</v>
      </c>
      <c r="E10512" t="s">
        <v>563</v>
      </c>
      <c r="F10512" t="s">
        <v>4245</v>
      </c>
      <c r="G10512">
        <v>0</v>
      </c>
      <c r="H10512">
        <v>0</v>
      </c>
      <c r="I10512">
        <v>0</v>
      </c>
      <c r="J10512">
        <v>0</v>
      </c>
      <c r="K10512">
        <v>0</v>
      </c>
      <c r="L10512">
        <v>0</v>
      </c>
      <c r="M10512">
        <v>18</v>
      </c>
      <c r="N10512">
        <v>0</v>
      </c>
      <c r="O10512">
        <v>0</v>
      </c>
      <c r="P10512">
        <v>0</v>
      </c>
      <c r="Q10512">
        <v>0</v>
      </c>
    </row>
    <row r="10513" spans="1:17" x14ac:dyDescent="0.25">
      <c r="A10513" t="s">
        <v>14611</v>
      </c>
      <c r="B10513" t="s">
        <v>74</v>
      </c>
      <c r="C10513" t="s">
        <v>123</v>
      </c>
      <c r="D10513" t="s">
        <v>526</v>
      </c>
      <c r="E10513" t="s">
        <v>563</v>
      </c>
      <c r="F10513" t="s">
        <v>394</v>
      </c>
      <c r="G10513">
        <v>0</v>
      </c>
      <c r="H10513">
        <v>0</v>
      </c>
      <c r="I10513">
        <v>0</v>
      </c>
      <c r="J10513">
        <v>0</v>
      </c>
      <c r="K10513">
        <v>0</v>
      </c>
      <c r="L10513">
        <v>0</v>
      </c>
      <c r="M10513">
        <v>0</v>
      </c>
      <c r="N10513">
        <v>7</v>
      </c>
      <c r="O10513">
        <v>7</v>
      </c>
      <c r="P10513">
        <v>0</v>
      </c>
      <c r="Q10513">
        <v>0</v>
      </c>
    </row>
    <row r="10514" spans="1:17" x14ac:dyDescent="0.25">
      <c r="A10514" t="s">
        <v>26781</v>
      </c>
      <c r="B10514" t="s">
        <v>74</v>
      </c>
      <c r="C10514" t="s">
        <v>185</v>
      </c>
      <c r="D10514" t="s">
        <v>526</v>
      </c>
      <c r="E10514" t="s">
        <v>21471</v>
      </c>
      <c r="F10514" t="s">
        <v>4245</v>
      </c>
      <c r="G10514">
        <v>0</v>
      </c>
      <c r="H10514">
        <v>0</v>
      </c>
      <c r="I10514">
        <v>0</v>
      </c>
      <c r="J10514">
        <v>0</v>
      </c>
      <c r="K10514">
        <v>0</v>
      </c>
      <c r="L10514">
        <v>0</v>
      </c>
      <c r="M10514">
        <v>7</v>
      </c>
      <c r="N10514">
        <v>0</v>
      </c>
      <c r="O10514">
        <v>0</v>
      </c>
      <c r="P10514">
        <v>0</v>
      </c>
      <c r="Q10514">
        <v>0</v>
      </c>
    </row>
    <row r="10515" spans="1:17" x14ac:dyDescent="0.25">
      <c r="A10515" t="s">
        <v>26782</v>
      </c>
      <c r="B10515" t="s">
        <v>74</v>
      </c>
      <c r="C10515" t="s">
        <v>185</v>
      </c>
      <c r="D10515" t="s">
        <v>526</v>
      </c>
      <c r="E10515" t="s">
        <v>21471</v>
      </c>
      <c r="F10515" t="s">
        <v>394</v>
      </c>
      <c r="G10515">
        <v>0</v>
      </c>
      <c r="H10515">
        <v>0</v>
      </c>
      <c r="I10515">
        <v>0</v>
      </c>
      <c r="J10515">
        <v>0</v>
      </c>
      <c r="K10515">
        <v>0</v>
      </c>
      <c r="L10515">
        <v>0</v>
      </c>
      <c r="M10515">
        <v>0</v>
      </c>
      <c r="N10515">
        <v>5</v>
      </c>
      <c r="O10515">
        <v>5</v>
      </c>
      <c r="P10515">
        <v>0</v>
      </c>
      <c r="Q10515">
        <v>0</v>
      </c>
    </row>
    <row r="10516" spans="1:17" x14ac:dyDescent="0.25">
      <c r="A10516" t="s">
        <v>26783</v>
      </c>
      <c r="B10516" t="s">
        <v>74</v>
      </c>
      <c r="C10516" t="s">
        <v>185</v>
      </c>
      <c r="D10516" t="s">
        <v>526</v>
      </c>
      <c r="E10516" t="s">
        <v>21471</v>
      </c>
      <c r="F10516" t="s">
        <v>395</v>
      </c>
      <c r="G10516">
        <v>0</v>
      </c>
      <c r="H10516">
        <v>0</v>
      </c>
      <c r="I10516">
        <v>0</v>
      </c>
      <c r="J10516">
        <v>0</v>
      </c>
      <c r="K10516">
        <v>0</v>
      </c>
      <c r="L10516">
        <v>0</v>
      </c>
      <c r="M10516">
        <v>0</v>
      </c>
      <c r="N10516">
        <v>1</v>
      </c>
      <c r="O10516">
        <v>1</v>
      </c>
      <c r="P10516">
        <v>0</v>
      </c>
      <c r="Q10516">
        <v>0</v>
      </c>
    </row>
    <row r="10517" spans="1:17" x14ac:dyDescent="0.25">
      <c r="A10517" t="s">
        <v>26784</v>
      </c>
      <c r="B10517" t="s">
        <v>74</v>
      </c>
      <c r="C10517" t="s">
        <v>185</v>
      </c>
      <c r="D10517" t="s">
        <v>526</v>
      </c>
      <c r="E10517" t="s">
        <v>21471</v>
      </c>
      <c r="F10517" t="s">
        <v>525</v>
      </c>
      <c r="G10517">
        <v>7</v>
      </c>
      <c r="H10517">
        <v>0</v>
      </c>
      <c r="I10517">
        <v>0</v>
      </c>
      <c r="J10517">
        <v>0</v>
      </c>
      <c r="K10517">
        <v>0</v>
      </c>
      <c r="L10517">
        <v>0</v>
      </c>
      <c r="M10517">
        <v>0</v>
      </c>
      <c r="N10517">
        <v>0</v>
      </c>
      <c r="O10517">
        <v>0</v>
      </c>
      <c r="P10517">
        <v>0</v>
      </c>
      <c r="Q10517">
        <v>0</v>
      </c>
    </row>
    <row r="10518" spans="1:17" x14ac:dyDescent="0.25">
      <c r="A10518" t="s">
        <v>14645</v>
      </c>
      <c r="B10518" t="s">
        <v>74</v>
      </c>
      <c r="C10518" t="s">
        <v>185</v>
      </c>
      <c r="D10518" t="s">
        <v>12971</v>
      </c>
      <c r="E10518" t="s">
        <v>563</v>
      </c>
      <c r="F10518" t="s">
        <v>525</v>
      </c>
      <c r="G10518">
        <v>1</v>
      </c>
      <c r="H10518">
        <v>0</v>
      </c>
      <c r="I10518">
        <v>0</v>
      </c>
      <c r="J10518">
        <v>0</v>
      </c>
      <c r="K10518">
        <v>0</v>
      </c>
      <c r="L10518">
        <v>0</v>
      </c>
      <c r="M10518">
        <v>0</v>
      </c>
      <c r="N10518">
        <v>0</v>
      </c>
      <c r="O10518">
        <v>0</v>
      </c>
      <c r="P10518">
        <v>0</v>
      </c>
      <c r="Q10518">
        <v>0</v>
      </c>
    </row>
    <row r="10519" spans="1:17" x14ac:dyDescent="0.25">
      <c r="A10519" t="s">
        <v>14646</v>
      </c>
      <c r="B10519" t="s">
        <v>74</v>
      </c>
      <c r="C10519" t="s">
        <v>186</v>
      </c>
      <c r="D10519" t="s">
        <v>526</v>
      </c>
      <c r="E10519" t="s">
        <v>563</v>
      </c>
      <c r="F10519" t="s">
        <v>396</v>
      </c>
      <c r="G10519">
        <v>0</v>
      </c>
      <c r="H10519">
        <v>2</v>
      </c>
      <c r="I10519">
        <v>0</v>
      </c>
      <c r="J10519">
        <v>2</v>
      </c>
      <c r="K10519">
        <v>0</v>
      </c>
      <c r="L10519">
        <v>0</v>
      </c>
      <c r="M10519">
        <v>0</v>
      </c>
      <c r="N10519">
        <v>0</v>
      </c>
      <c r="O10519">
        <v>0</v>
      </c>
      <c r="P10519">
        <v>0</v>
      </c>
      <c r="Q10519">
        <v>0</v>
      </c>
    </row>
    <row r="10520" spans="1:17" x14ac:dyDescent="0.25">
      <c r="A10520" t="s">
        <v>14647</v>
      </c>
      <c r="B10520" t="s">
        <v>74</v>
      </c>
      <c r="C10520" t="s">
        <v>186</v>
      </c>
      <c r="D10520" t="s">
        <v>526</v>
      </c>
      <c r="E10520" t="s">
        <v>563</v>
      </c>
      <c r="F10520" t="s">
        <v>4236</v>
      </c>
      <c r="G10520">
        <v>0</v>
      </c>
      <c r="H10520">
        <v>2</v>
      </c>
      <c r="I10520">
        <v>0</v>
      </c>
      <c r="J10520">
        <v>2</v>
      </c>
      <c r="K10520">
        <v>0</v>
      </c>
      <c r="L10520">
        <v>0</v>
      </c>
      <c r="M10520">
        <v>0</v>
      </c>
      <c r="N10520">
        <v>0</v>
      </c>
      <c r="O10520">
        <v>0</v>
      </c>
      <c r="P10520">
        <v>0</v>
      </c>
      <c r="Q10520">
        <v>0</v>
      </c>
    </row>
    <row r="10521" spans="1:17" x14ac:dyDescent="0.25">
      <c r="A10521" t="s">
        <v>14648</v>
      </c>
      <c r="B10521" t="s">
        <v>74</v>
      </c>
      <c r="C10521" t="s">
        <v>186</v>
      </c>
      <c r="D10521" t="s">
        <v>526</v>
      </c>
      <c r="E10521" t="s">
        <v>563</v>
      </c>
      <c r="F10521" t="s">
        <v>4238</v>
      </c>
      <c r="G10521">
        <v>0</v>
      </c>
      <c r="H10521">
        <v>0</v>
      </c>
      <c r="I10521">
        <v>0</v>
      </c>
      <c r="J10521">
        <v>0</v>
      </c>
      <c r="K10521">
        <v>0</v>
      </c>
      <c r="L10521">
        <v>0</v>
      </c>
      <c r="M10521">
        <v>2</v>
      </c>
      <c r="N10521">
        <v>0</v>
      </c>
      <c r="O10521">
        <v>0</v>
      </c>
      <c r="P10521">
        <v>0</v>
      </c>
      <c r="Q10521">
        <v>0</v>
      </c>
    </row>
    <row r="10522" spans="1:17" x14ac:dyDescent="0.25">
      <c r="A10522" t="s">
        <v>14649</v>
      </c>
      <c r="B10522" t="s">
        <v>74</v>
      </c>
      <c r="C10522" t="s">
        <v>186</v>
      </c>
      <c r="D10522" t="s">
        <v>526</v>
      </c>
      <c r="E10522" t="s">
        <v>563</v>
      </c>
      <c r="F10522" t="s">
        <v>397</v>
      </c>
      <c r="G10522">
        <v>0</v>
      </c>
      <c r="H10522">
        <v>2</v>
      </c>
      <c r="I10522">
        <v>0</v>
      </c>
      <c r="J10522">
        <v>2</v>
      </c>
      <c r="K10522">
        <v>0</v>
      </c>
      <c r="L10522">
        <v>0</v>
      </c>
      <c r="M10522">
        <v>0</v>
      </c>
      <c r="N10522">
        <v>0</v>
      </c>
      <c r="O10522">
        <v>0</v>
      </c>
      <c r="P10522">
        <v>0</v>
      </c>
      <c r="Q10522">
        <v>0</v>
      </c>
    </row>
    <row r="10523" spans="1:17" x14ac:dyDescent="0.25">
      <c r="A10523" t="s">
        <v>14650</v>
      </c>
      <c r="B10523" t="s">
        <v>74</v>
      </c>
      <c r="C10523" t="s">
        <v>186</v>
      </c>
      <c r="D10523" t="s">
        <v>526</v>
      </c>
      <c r="E10523" t="s">
        <v>563</v>
      </c>
      <c r="F10523" t="s">
        <v>398</v>
      </c>
      <c r="G10523">
        <v>0</v>
      </c>
      <c r="H10523">
        <v>2</v>
      </c>
      <c r="I10523">
        <v>0</v>
      </c>
      <c r="J10523">
        <v>2</v>
      </c>
      <c r="K10523">
        <v>0</v>
      </c>
      <c r="L10523">
        <v>0</v>
      </c>
      <c r="M10523">
        <v>0</v>
      </c>
      <c r="N10523">
        <v>0</v>
      </c>
      <c r="O10523">
        <v>0</v>
      </c>
      <c r="P10523">
        <v>0</v>
      </c>
      <c r="Q10523">
        <v>0</v>
      </c>
    </row>
    <row r="10524" spans="1:17" x14ac:dyDescent="0.25">
      <c r="A10524" t="s">
        <v>14651</v>
      </c>
      <c r="B10524" t="s">
        <v>74</v>
      </c>
      <c r="C10524" t="s">
        <v>186</v>
      </c>
      <c r="D10524" t="s">
        <v>526</v>
      </c>
      <c r="E10524" t="s">
        <v>563</v>
      </c>
      <c r="F10524" t="s">
        <v>4242</v>
      </c>
      <c r="G10524">
        <v>0</v>
      </c>
      <c r="H10524">
        <v>0</v>
      </c>
      <c r="I10524">
        <v>0</v>
      </c>
      <c r="J10524">
        <v>0</v>
      </c>
      <c r="K10524">
        <v>0</v>
      </c>
      <c r="L10524">
        <v>0</v>
      </c>
      <c r="M10524">
        <v>2</v>
      </c>
      <c r="N10524">
        <v>0</v>
      </c>
      <c r="O10524">
        <v>0</v>
      </c>
      <c r="P10524">
        <v>0</v>
      </c>
      <c r="Q10524">
        <v>0</v>
      </c>
    </row>
    <row r="10525" spans="1:17" x14ac:dyDescent="0.25">
      <c r="A10525" t="s">
        <v>14652</v>
      </c>
      <c r="B10525" t="s">
        <v>74</v>
      </c>
      <c r="C10525" t="s">
        <v>186</v>
      </c>
      <c r="D10525" t="s">
        <v>526</v>
      </c>
      <c r="E10525" t="s">
        <v>563</v>
      </c>
      <c r="F10525" t="s">
        <v>399</v>
      </c>
      <c r="G10525">
        <v>0</v>
      </c>
      <c r="H10525">
        <v>2</v>
      </c>
      <c r="I10525">
        <v>0</v>
      </c>
      <c r="J10525">
        <v>2</v>
      </c>
      <c r="K10525">
        <v>0</v>
      </c>
      <c r="L10525">
        <v>0</v>
      </c>
      <c r="M10525">
        <v>0</v>
      </c>
      <c r="N10525">
        <v>0</v>
      </c>
      <c r="O10525">
        <v>0</v>
      </c>
      <c r="P10525">
        <v>0</v>
      </c>
      <c r="Q10525">
        <v>0</v>
      </c>
    </row>
    <row r="10526" spans="1:17" x14ac:dyDescent="0.25">
      <c r="A10526" t="s">
        <v>14653</v>
      </c>
      <c r="B10526" t="s">
        <v>74</v>
      </c>
      <c r="C10526" t="s">
        <v>186</v>
      </c>
      <c r="D10526" t="s">
        <v>526</v>
      </c>
      <c r="E10526" t="s">
        <v>563</v>
      </c>
      <c r="F10526" t="s">
        <v>4245</v>
      </c>
      <c r="G10526">
        <v>0</v>
      </c>
      <c r="H10526">
        <v>0</v>
      </c>
      <c r="I10526">
        <v>0</v>
      </c>
      <c r="J10526">
        <v>0</v>
      </c>
      <c r="K10526">
        <v>0</v>
      </c>
      <c r="L10526">
        <v>0</v>
      </c>
      <c r="M10526">
        <v>2</v>
      </c>
      <c r="N10526">
        <v>0</v>
      </c>
      <c r="O10526">
        <v>0</v>
      </c>
      <c r="P10526">
        <v>0</v>
      </c>
      <c r="Q10526">
        <v>0</v>
      </c>
    </row>
    <row r="10527" spans="1:17" x14ac:dyDescent="0.25">
      <c r="A10527" t="s">
        <v>14654</v>
      </c>
      <c r="B10527" t="s">
        <v>74</v>
      </c>
      <c r="C10527" t="s">
        <v>186</v>
      </c>
      <c r="D10527" t="s">
        <v>526</v>
      </c>
      <c r="E10527" t="s">
        <v>563</v>
      </c>
      <c r="F10527" t="s">
        <v>394</v>
      </c>
      <c r="G10527">
        <v>0</v>
      </c>
      <c r="H10527">
        <v>0</v>
      </c>
      <c r="I10527">
        <v>0</v>
      </c>
      <c r="J10527">
        <v>0</v>
      </c>
      <c r="K10527">
        <v>0</v>
      </c>
      <c r="L10527">
        <v>0</v>
      </c>
      <c r="M10527">
        <v>0</v>
      </c>
      <c r="N10527">
        <v>2</v>
      </c>
      <c r="O10527">
        <v>2</v>
      </c>
      <c r="P10527">
        <v>0</v>
      </c>
      <c r="Q10527">
        <v>0</v>
      </c>
    </row>
    <row r="10528" spans="1:17" x14ac:dyDescent="0.25">
      <c r="A10528" t="s">
        <v>17918</v>
      </c>
      <c r="B10528" t="s">
        <v>74</v>
      </c>
      <c r="C10528" t="s">
        <v>186</v>
      </c>
      <c r="D10528" t="s">
        <v>526</v>
      </c>
      <c r="E10528" t="s">
        <v>563</v>
      </c>
      <c r="F10528" t="s">
        <v>395</v>
      </c>
      <c r="G10528">
        <v>0</v>
      </c>
      <c r="H10528">
        <v>0</v>
      </c>
      <c r="I10528">
        <v>0</v>
      </c>
      <c r="J10528">
        <v>0</v>
      </c>
      <c r="K10528">
        <v>0</v>
      </c>
      <c r="L10528">
        <v>0</v>
      </c>
      <c r="M10528">
        <v>0</v>
      </c>
      <c r="N10528">
        <v>2</v>
      </c>
      <c r="O10528">
        <v>2</v>
      </c>
      <c r="P10528">
        <v>0</v>
      </c>
      <c r="Q10528">
        <v>0</v>
      </c>
    </row>
    <row r="10529" spans="1:17" x14ac:dyDescent="0.25">
      <c r="A10529" t="s">
        <v>17919</v>
      </c>
      <c r="B10529" t="s">
        <v>74</v>
      </c>
      <c r="C10529" t="s">
        <v>186</v>
      </c>
      <c r="D10529" t="s">
        <v>526</v>
      </c>
      <c r="E10529" t="s">
        <v>563</v>
      </c>
      <c r="F10529" t="s">
        <v>525</v>
      </c>
      <c r="G10529">
        <v>2</v>
      </c>
      <c r="H10529">
        <v>0</v>
      </c>
      <c r="I10529">
        <v>0</v>
      </c>
      <c r="J10529">
        <v>0</v>
      </c>
      <c r="K10529">
        <v>0</v>
      </c>
      <c r="L10529">
        <v>0</v>
      </c>
      <c r="M10529">
        <v>0</v>
      </c>
      <c r="N10529">
        <v>0</v>
      </c>
      <c r="O10529">
        <v>0</v>
      </c>
      <c r="P10529">
        <v>0</v>
      </c>
      <c r="Q10529">
        <v>0</v>
      </c>
    </row>
    <row r="10530" spans="1:17" x14ac:dyDescent="0.25">
      <c r="A10530" t="s">
        <v>26785</v>
      </c>
      <c r="B10530" t="s">
        <v>74</v>
      </c>
      <c r="C10530" t="s">
        <v>186</v>
      </c>
      <c r="D10530" t="s">
        <v>526</v>
      </c>
      <c r="E10530" t="s">
        <v>21471</v>
      </c>
      <c r="F10530" t="s">
        <v>396</v>
      </c>
      <c r="G10530">
        <v>0</v>
      </c>
      <c r="H10530">
        <v>2</v>
      </c>
      <c r="I10530">
        <v>0</v>
      </c>
      <c r="J10530">
        <v>2</v>
      </c>
      <c r="K10530">
        <v>0</v>
      </c>
      <c r="L10530">
        <v>0</v>
      </c>
      <c r="M10530">
        <v>0</v>
      </c>
      <c r="N10530">
        <v>0</v>
      </c>
      <c r="O10530">
        <v>0</v>
      </c>
      <c r="P10530">
        <v>0</v>
      </c>
      <c r="Q10530">
        <v>0</v>
      </c>
    </row>
    <row r="10531" spans="1:17" x14ac:dyDescent="0.25">
      <c r="A10531" t="s">
        <v>26786</v>
      </c>
      <c r="B10531" t="s">
        <v>74</v>
      </c>
      <c r="C10531" t="s">
        <v>186</v>
      </c>
      <c r="D10531" t="s">
        <v>526</v>
      </c>
      <c r="E10531" t="s">
        <v>21471</v>
      </c>
      <c r="F10531" t="s">
        <v>4236</v>
      </c>
      <c r="G10531">
        <v>0</v>
      </c>
      <c r="H10531">
        <v>2</v>
      </c>
      <c r="I10531">
        <v>0</v>
      </c>
      <c r="J10531">
        <v>2</v>
      </c>
      <c r="K10531">
        <v>0</v>
      </c>
      <c r="L10531">
        <v>0</v>
      </c>
      <c r="M10531">
        <v>0</v>
      </c>
      <c r="N10531">
        <v>0</v>
      </c>
      <c r="O10531">
        <v>0</v>
      </c>
      <c r="P10531">
        <v>0</v>
      </c>
      <c r="Q10531">
        <v>0</v>
      </c>
    </row>
    <row r="10532" spans="1:17" x14ac:dyDescent="0.25">
      <c r="A10532" t="s">
        <v>26787</v>
      </c>
      <c r="B10532" t="s">
        <v>74</v>
      </c>
      <c r="C10532" t="s">
        <v>186</v>
      </c>
      <c r="D10532" t="s">
        <v>526</v>
      </c>
      <c r="E10532" t="s">
        <v>21471</v>
      </c>
      <c r="F10532" t="s">
        <v>4238</v>
      </c>
      <c r="G10532">
        <v>0</v>
      </c>
      <c r="H10532">
        <v>0</v>
      </c>
      <c r="I10532">
        <v>0</v>
      </c>
      <c r="J10532">
        <v>0</v>
      </c>
      <c r="K10532">
        <v>0</v>
      </c>
      <c r="L10532">
        <v>0</v>
      </c>
      <c r="M10532">
        <v>2</v>
      </c>
      <c r="N10532">
        <v>0</v>
      </c>
      <c r="O10532">
        <v>0</v>
      </c>
      <c r="P10532">
        <v>0</v>
      </c>
      <c r="Q10532">
        <v>0</v>
      </c>
    </row>
    <row r="10533" spans="1:17" x14ac:dyDescent="0.25">
      <c r="A10533" t="s">
        <v>26788</v>
      </c>
      <c r="B10533" t="s">
        <v>74</v>
      </c>
      <c r="C10533" t="s">
        <v>186</v>
      </c>
      <c r="D10533" t="s">
        <v>526</v>
      </c>
      <c r="E10533" t="s">
        <v>21471</v>
      </c>
      <c r="F10533" t="s">
        <v>397</v>
      </c>
      <c r="G10533">
        <v>0</v>
      </c>
      <c r="H10533">
        <v>2</v>
      </c>
      <c r="I10533">
        <v>0</v>
      </c>
      <c r="J10533">
        <v>2</v>
      </c>
      <c r="K10533">
        <v>0</v>
      </c>
      <c r="L10533">
        <v>0</v>
      </c>
      <c r="M10533">
        <v>0</v>
      </c>
      <c r="N10533">
        <v>0</v>
      </c>
      <c r="O10533">
        <v>0</v>
      </c>
      <c r="P10533">
        <v>0</v>
      </c>
      <c r="Q10533">
        <v>0</v>
      </c>
    </row>
    <row r="10534" spans="1:17" x14ac:dyDescent="0.25">
      <c r="A10534" t="s">
        <v>26789</v>
      </c>
      <c r="B10534" t="s">
        <v>74</v>
      </c>
      <c r="C10534" t="s">
        <v>186</v>
      </c>
      <c r="D10534" t="s">
        <v>526</v>
      </c>
      <c r="E10534" t="s">
        <v>21471</v>
      </c>
      <c r="F10534" t="s">
        <v>398</v>
      </c>
      <c r="G10534">
        <v>0</v>
      </c>
      <c r="H10534">
        <v>2</v>
      </c>
      <c r="I10534">
        <v>0</v>
      </c>
      <c r="J10534">
        <v>2</v>
      </c>
      <c r="K10534">
        <v>0</v>
      </c>
      <c r="L10534">
        <v>0</v>
      </c>
      <c r="M10534">
        <v>0</v>
      </c>
      <c r="N10534">
        <v>0</v>
      </c>
      <c r="O10534">
        <v>0</v>
      </c>
      <c r="P10534">
        <v>0</v>
      </c>
      <c r="Q10534">
        <v>0</v>
      </c>
    </row>
    <row r="10535" spans="1:17" x14ac:dyDescent="0.25">
      <c r="A10535" t="s">
        <v>26790</v>
      </c>
      <c r="B10535" t="s">
        <v>74</v>
      </c>
      <c r="C10535" t="s">
        <v>186</v>
      </c>
      <c r="D10535" t="s">
        <v>526</v>
      </c>
      <c r="E10535" t="s">
        <v>21471</v>
      </c>
      <c r="F10535" t="s">
        <v>4242</v>
      </c>
      <c r="G10535">
        <v>0</v>
      </c>
      <c r="H10535">
        <v>0</v>
      </c>
      <c r="I10535">
        <v>0</v>
      </c>
      <c r="J10535">
        <v>0</v>
      </c>
      <c r="K10535">
        <v>0</v>
      </c>
      <c r="L10535">
        <v>0</v>
      </c>
      <c r="M10535">
        <v>2</v>
      </c>
      <c r="N10535">
        <v>0</v>
      </c>
      <c r="O10535">
        <v>0</v>
      </c>
      <c r="P10535">
        <v>0</v>
      </c>
      <c r="Q10535">
        <v>0</v>
      </c>
    </row>
    <row r="10536" spans="1:17" x14ac:dyDescent="0.25">
      <c r="A10536" t="s">
        <v>26791</v>
      </c>
      <c r="B10536" t="s">
        <v>74</v>
      </c>
      <c r="C10536" t="s">
        <v>186</v>
      </c>
      <c r="D10536" t="s">
        <v>526</v>
      </c>
      <c r="E10536" t="s">
        <v>21471</v>
      </c>
      <c r="F10536" t="s">
        <v>399</v>
      </c>
      <c r="G10536">
        <v>0</v>
      </c>
      <c r="H10536">
        <v>2</v>
      </c>
      <c r="I10536">
        <v>0</v>
      </c>
      <c r="J10536">
        <v>2</v>
      </c>
      <c r="K10536">
        <v>0</v>
      </c>
      <c r="L10536">
        <v>0</v>
      </c>
      <c r="M10536">
        <v>0</v>
      </c>
      <c r="N10536">
        <v>0</v>
      </c>
      <c r="O10536">
        <v>0</v>
      </c>
      <c r="P10536">
        <v>0</v>
      </c>
      <c r="Q10536">
        <v>0</v>
      </c>
    </row>
    <row r="10537" spans="1:17" x14ac:dyDescent="0.25">
      <c r="A10537" t="s">
        <v>26792</v>
      </c>
      <c r="B10537" t="s">
        <v>74</v>
      </c>
      <c r="C10537" t="s">
        <v>186</v>
      </c>
      <c r="D10537" t="s">
        <v>526</v>
      </c>
      <c r="E10537" t="s">
        <v>21471</v>
      </c>
      <c r="F10537" t="s">
        <v>4245</v>
      </c>
      <c r="G10537">
        <v>0</v>
      </c>
      <c r="H10537">
        <v>0</v>
      </c>
      <c r="I10537">
        <v>0</v>
      </c>
      <c r="J10537">
        <v>0</v>
      </c>
      <c r="K10537">
        <v>0</v>
      </c>
      <c r="L10537">
        <v>0</v>
      </c>
      <c r="M10537">
        <v>2</v>
      </c>
      <c r="N10537">
        <v>0</v>
      </c>
      <c r="O10537">
        <v>0</v>
      </c>
      <c r="P10537">
        <v>0</v>
      </c>
      <c r="Q10537">
        <v>0</v>
      </c>
    </row>
    <row r="10538" spans="1:17" x14ac:dyDescent="0.25">
      <c r="A10538" t="s">
        <v>27225</v>
      </c>
      <c r="B10538" t="s">
        <v>74</v>
      </c>
      <c r="C10538" t="s">
        <v>186</v>
      </c>
      <c r="D10538" t="s">
        <v>526</v>
      </c>
      <c r="E10538" t="s">
        <v>21471</v>
      </c>
      <c r="F10538" t="s">
        <v>394</v>
      </c>
      <c r="G10538">
        <v>0</v>
      </c>
      <c r="H10538">
        <v>0</v>
      </c>
      <c r="I10538">
        <v>0</v>
      </c>
      <c r="J10538">
        <v>0</v>
      </c>
      <c r="K10538">
        <v>0</v>
      </c>
      <c r="L10538">
        <v>0</v>
      </c>
      <c r="M10538">
        <v>0</v>
      </c>
      <c r="N10538">
        <v>1</v>
      </c>
      <c r="O10538">
        <v>1</v>
      </c>
      <c r="P10538">
        <v>0</v>
      </c>
      <c r="Q10538">
        <v>0</v>
      </c>
    </row>
    <row r="10539" spans="1:17" x14ac:dyDescent="0.25">
      <c r="A10539" t="s">
        <v>27226</v>
      </c>
      <c r="B10539" t="s">
        <v>74</v>
      </c>
      <c r="C10539" t="s">
        <v>186</v>
      </c>
      <c r="D10539" t="s">
        <v>526</v>
      </c>
      <c r="E10539" t="s">
        <v>21471</v>
      </c>
      <c r="F10539" t="s">
        <v>395</v>
      </c>
      <c r="G10539">
        <v>0</v>
      </c>
      <c r="H10539">
        <v>0</v>
      </c>
      <c r="I10539">
        <v>0</v>
      </c>
      <c r="J10539">
        <v>0</v>
      </c>
      <c r="K10539">
        <v>0</v>
      </c>
      <c r="L10539">
        <v>0</v>
      </c>
      <c r="M10539">
        <v>0</v>
      </c>
      <c r="N10539">
        <v>1</v>
      </c>
      <c r="O10539">
        <v>1</v>
      </c>
      <c r="P10539">
        <v>0</v>
      </c>
      <c r="Q10539">
        <v>0</v>
      </c>
    </row>
    <row r="10540" spans="1:17" x14ac:dyDescent="0.25">
      <c r="A10540" t="s">
        <v>27227</v>
      </c>
      <c r="B10540" t="s">
        <v>74</v>
      </c>
      <c r="C10540" t="s">
        <v>186</v>
      </c>
      <c r="D10540" t="s">
        <v>526</v>
      </c>
      <c r="E10540" t="s">
        <v>21471</v>
      </c>
      <c r="F10540" t="s">
        <v>525</v>
      </c>
      <c r="G10540">
        <v>2</v>
      </c>
      <c r="H10540">
        <v>0</v>
      </c>
      <c r="I10540">
        <v>0</v>
      </c>
      <c r="J10540">
        <v>0</v>
      </c>
      <c r="K10540">
        <v>0</v>
      </c>
      <c r="L10540">
        <v>0</v>
      </c>
      <c r="M10540">
        <v>0</v>
      </c>
      <c r="N10540">
        <v>0</v>
      </c>
      <c r="O10540">
        <v>0</v>
      </c>
      <c r="P10540">
        <v>0</v>
      </c>
      <c r="Q10540">
        <v>0</v>
      </c>
    </row>
    <row r="10541" spans="1:17" x14ac:dyDescent="0.25">
      <c r="A10541" t="s">
        <v>17920</v>
      </c>
      <c r="B10541" t="s">
        <v>74</v>
      </c>
      <c r="C10541" t="s">
        <v>187</v>
      </c>
      <c r="D10541" t="s">
        <v>526</v>
      </c>
      <c r="E10541" t="s">
        <v>563</v>
      </c>
      <c r="F10541" t="s">
        <v>396</v>
      </c>
      <c r="G10541">
        <v>0</v>
      </c>
      <c r="H10541">
        <v>5</v>
      </c>
      <c r="I10541">
        <v>0</v>
      </c>
      <c r="J10541">
        <v>5</v>
      </c>
      <c r="K10541">
        <v>0</v>
      </c>
      <c r="L10541">
        <v>0</v>
      </c>
      <c r="M10541">
        <v>0</v>
      </c>
      <c r="N10541">
        <v>0</v>
      </c>
      <c r="O10541">
        <v>0</v>
      </c>
      <c r="P10541">
        <v>0</v>
      </c>
      <c r="Q10541">
        <v>0</v>
      </c>
    </row>
    <row r="10542" spans="1:17" x14ac:dyDescent="0.25">
      <c r="A10542" t="s">
        <v>27629</v>
      </c>
      <c r="B10542" t="s">
        <v>73</v>
      </c>
      <c r="C10542" t="s">
        <v>96</v>
      </c>
      <c r="D10542" t="s">
        <v>526</v>
      </c>
      <c r="E10542" t="s">
        <v>21471</v>
      </c>
      <c r="F10542" t="s">
        <v>396</v>
      </c>
      <c r="G10542">
        <v>0</v>
      </c>
      <c r="H10542">
        <v>6</v>
      </c>
      <c r="I10542">
        <v>0</v>
      </c>
      <c r="J10542">
        <v>6</v>
      </c>
      <c r="K10542">
        <v>0</v>
      </c>
      <c r="L10542">
        <v>0</v>
      </c>
      <c r="M10542">
        <v>0</v>
      </c>
      <c r="N10542">
        <v>0</v>
      </c>
      <c r="O10542">
        <v>0</v>
      </c>
      <c r="P10542">
        <v>0</v>
      </c>
      <c r="Q10542">
        <v>0</v>
      </c>
    </row>
    <row r="10543" spans="1:17" x14ac:dyDescent="0.25">
      <c r="A10543" t="s">
        <v>27630</v>
      </c>
      <c r="B10543" t="s">
        <v>73</v>
      </c>
      <c r="C10543" t="s">
        <v>96</v>
      </c>
      <c r="D10543" t="s">
        <v>526</v>
      </c>
      <c r="E10543" t="s">
        <v>21471</v>
      </c>
      <c r="F10543" t="s">
        <v>4236</v>
      </c>
      <c r="G10543">
        <v>0</v>
      </c>
      <c r="H10543">
        <v>6</v>
      </c>
      <c r="I10543">
        <v>0</v>
      </c>
      <c r="J10543">
        <v>6</v>
      </c>
      <c r="K10543">
        <v>0</v>
      </c>
      <c r="L10543">
        <v>0</v>
      </c>
      <c r="M10543">
        <v>0</v>
      </c>
      <c r="N10543">
        <v>0</v>
      </c>
      <c r="O10543">
        <v>0</v>
      </c>
      <c r="P10543">
        <v>0</v>
      </c>
      <c r="Q10543">
        <v>0</v>
      </c>
    </row>
    <row r="10544" spans="1:17" x14ac:dyDescent="0.25">
      <c r="A10544" t="s">
        <v>27631</v>
      </c>
      <c r="B10544" t="s">
        <v>73</v>
      </c>
      <c r="C10544" t="s">
        <v>96</v>
      </c>
      <c r="D10544" t="s">
        <v>526</v>
      </c>
      <c r="E10544" t="s">
        <v>21471</v>
      </c>
      <c r="F10544" t="s">
        <v>4238</v>
      </c>
      <c r="G10544">
        <v>0</v>
      </c>
      <c r="H10544">
        <v>0</v>
      </c>
      <c r="I10544">
        <v>0</v>
      </c>
      <c r="J10544">
        <v>0</v>
      </c>
      <c r="K10544">
        <v>0</v>
      </c>
      <c r="L10544">
        <v>0</v>
      </c>
      <c r="M10544">
        <v>6</v>
      </c>
      <c r="N10544">
        <v>0</v>
      </c>
      <c r="O10544">
        <v>0</v>
      </c>
      <c r="P10544">
        <v>0</v>
      </c>
      <c r="Q10544">
        <v>0</v>
      </c>
    </row>
    <row r="10545" spans="1:17" x14ac:dyDescent="0.25">
      <c r="A10545" t="s">
        <v>27632</v>
      </c>
      <c r="B10545" t="s">
        <v>73</v>
      </c>
      <c r="C10545" t="s">
        <v>96</v>
      </c>
      <c r="D10545" t="s">
        <v>526</v>
      </c>
      <c r="E10545" t="s">
        <v>21471</v>
      </c>
      <c r="F10545" t="s">
        <v>397</v>
      </c>
      <c r="G10545">
        <v>0</v>
      </c>
      <c r="H10545">
        <v>6</v>
      </c>
      <c r="I10545">
        <v>0</v>
      </c>
      <c r="J10545">
        <v>6</v>
      </c>
      <c r="K10545">
        <v>0</v>
      </c>
      <c r="L10545">
        <v>0</v>
      </c>
      <c r="M10545">
        <v>0</v>
      </c>
      <c r="N10545">
        <v>0</v>
      </c>
      <c r="O10545">
        <v>0</v>
      </c>
      <c r="P10545">
        <v>0</v>
      </c>
      <c r="Q10545">
        <v>0</v>
      </c>
    </row>
    <row r="10546" spans="1:17" x14ac:dyDescent="0.25">
      <c r="A10546" t="s">
        <v>27633</v>
      </c>
      <c r="B10546" t="s">
        <v>73</v>
      </c>
      <c r="C10546" t="s">
        <v>96</v>
      </c>
      <c r="D10546" t="s">
        <v>526</v>
      </c>
      <c r="E10546" t="s">
        <v>21471</v>
      </c>
      <c r="F10546" t="s">
        <v>398</v>
      </c>
      <c r="G10546">
        <v>0</v>
      </c>
      <c r="H10546">
        <v>6</v>
      </c>
      <c r="I10546">
        <v>0</v>
      </c>
      <c r="J10546">
        <v>6</v>
      </c>
      <c r="K10546">
        <v>0</v>
      </c>
      <c r="L10546">
        <v>0</v>
      </c>
      <c r="M10546">
        <v>0</v>
      </c>
      <c r="N10546">
        <v>0</v>
      </c>
      <c r="O10546">
        <v>0</v>
      </c>
      <c r="P10546">
        <v>0</v>
      </c>
      <c r="Q10546">
        <v>0</v>
      </c>
    </row>
    <row r="10547" spans="1:17" x14ac:dyDescent="0.25">
      <c r="A10547" t="s">
        <v>27634</v>
      </c>
      <c r="B10547" t="s">
        <v>73</v>
      </c>
      <c r="C10547" t="s">
        <v>96</v>
      </c>
      <c r="D10547" t="s">
        <v>526</v>
      </c>
      <c r="E10547" t="s">
        <v>21471</v>
      </c>
      <c r="F10547" t="s">
        <v>4242</v>
      </c>
      <c r="G10547">
        <v>0</v>
      </c>
      <c r="H10547">
        <v>0</v>
      </c>
      <c r="I10547">
        <v>0</v>
      </c>
      <c r="J10547">
        <v>0</v>
      </c>
      <c r="K10547">
        <v>0</v>
      </c>
      <c r="L10547">
        <v>0</v>
      </c>
      <c r="M10547">
        <v>6</v>
      </c>
      <c r="N10547">
        <v>0</v>
      </c>
      <c r="O10547">
        <v>0</v>
      </c>
      <c r="P10547">
        <v>0</v>
      </c>
      <c r="Q10547">
        <v>0</v>
      </c>
    </row>
    <row r="10548" spans="1:17" x14ac:dyDescent="0.25">
      <c r="A10548" t="s">
        <v>27635</v>
      </c>
      <c r="B10548" t="s">
        <v>73</v>
      </c>
      <c r="C10548" t="s">
        <v>96</v>
      </c>
      <c r="D10548" t="s">
        <v>526</v>
      </c>
      <c r="E10548" t="s">
        <v>21471</v>
      </c>
      <c r="F10548" t="s">
        <v>399</v>
      </c>
      <c r="G10548">
        <v>0</v>
      </c>
      <c r="H10548">
        <v>6</v>
      </c>
      <c r="I10548">
        <v>0</v>
      </c>
      <c r="J10548">
        <v>6</v>
      </c>
      <c r="K10548">
        <v>0</v>
      </c>
      <c r="L10548">
        <v>0</v>
      </c>
      <c r="M10548">
        <v>0</v>
      </c>
      <c r="N10548">
        <v>0</v>
      </c>
      <c r="O10548">
        <v>0</v>
      </c>
      <c r="P10548">
        <v>0</v>
      </c>
      <c r="Q10548">
        <v>0</v>
      </c>
    </row>
    <row r="10549" spans="1:17" x14ac:dyDescent="0.25">
      <c r="A10549" t="s">
        <v>27636</v>
      </c>
      <c r="B10549" t="s">
        <v>73</v>
      </c>
      <c r="C10549" t="s">
        <v>96</v>
      </c>
      <c r="D10549" t="s">
        <v>526</v>
      </c>
      <c r="E10549" t="s">
        <v>21471</v>
      </c>
      <c r="F10549" t="s">
        <v>4245</v>
      </c>
      <c r="G10549">
        <v>0</v>
      </c>
      <c r="H10549">
        <v>0</v>
      </c>
      <c r="I10549">
        <v>0</v>
      </c>
      <c r="J10549">
        <v>0</v>
      </c>
      <c r="K10549">
        <v>0</v>
      </c>
      <c r="L10549">
        <v>0</v>
      </c>
      <c r="M10549">
        <v>6</v>
      </c>
      <c r="N10549">
        <v>0</v>
      </c>
      <c r="O10549">
        <v>0</v>
      </c>
      <c r="P10549">
        <v>0</v>
      </c>
      <c r="Q10549">
        <v>0</v>
      </c>
    </row>
    <row r="10550" spans="1:17" x14ac:dyDescent="0.25">
      <c r="A10550" t="s">
        <v>27637</v>
      </c>
      <c r="B10550" t="s">
        <v>73</v>
      </c>
      <c r="C10550" t="s">
        <v>96</v>
      </c>
      <c r="D10550" t="s">
        <v>526</v>
      </c>
      <c r="E10550" t="s">
        <v>21471</v>
      </c>
      <c r="F10550" t="s">
        <v>394</v>
      </c>
      <c r="G10550">
        <v>0</v>
      </c>
      <c r="H10550">
        <v>0</v>
      </c>
      <c r="I10550">
        <v>0</v>
      </c>
      <c r="J10550">
        <v>0</v>
      </c>
      <c r="K10550">
        <v>0</v>
      </c>
      <c r="L10550">
        <v>0</v>
      </c>
      <c r="M10550">
        <v>0</v>
      </c>
      <c r="N10550">
        <v>5</v>
      </c>
      <c r="O10550">
        <v>5</v>
      </c>
      <c r="P10550">
        <v>0</v>
      </c>
      <c r="Q10550">
        <v>0</v>
      </c>
    </row>
    <row r="10551" spans="1:17" x14ac:dyDescent="0.25">
      <c r="A10551" t="s">
        <v>27638</v>
      </c>
      <c r="B10551" t="s">
        <v>73</v>
      </c>
      <c r="C10551" t="s">
        <v>96</v>
      </c>
      <c r="D10551" t="s">
        <v>526</v>
      </c>
      <c r="E10551" t="s">
        <v>21471</v>
      </c>
      <c r="F10551" t="s">
        <v>395</v>
      </c>
      <c r="G10551">
        <v>0</v>
      </c>
      <c r="H10551">
        <v>0</v>
      </c>
      <c r="I10551">
        <v>0</v>
      </c>
      <c r="J10551">
        <v>0</v>
      </c>
      <c r="K10551">
        <v>0</v>
      </c>
      <c r="L10551">
        <v>0</v>
      </c>
      <c r="M10551">
        <v>0</v>
      </c>
      <c r="N10551">
        <v>5</v>
      </c>
      <c r="O10551">
        <v>5</v>
      </c>
      <c r="P10551">
        <v>0</v>
      </c>
      <c r="Q10551">
        <v>0</v>
      </c>
    </row>
    <row r="10552" spans="1:17" x14ac:dyDescent="0.25">
      <c r="A10552" t="s">
        <v>27639</v>
      </c>
      <c r="B10552" t="s">
        <v>73</v>
      </c>
      <c r="C10552" t="s">
        <v>96</v>
      </c>
      <c r="D10552" t="s">
        <v>526</v>
      </c>
      <c r="E10552" t="s">
        <v>21471</v>
      </c>
      <c r="F10552" t="s">
        <v>525</v>
      </c>
      <c r="G10552">
        <v>6</v>
      </c>
      <c r="H10552">
        <v>0</v>
      </c>
      <c r="I10552">
        <v>0</v>
      </c>
      <c r="J10552">
        <v>0</v>
      </c>
      <c r="K10552">
        <v>0</v>
      </c>
      <c r="L10552">
        <v>0</v>
      </c>
      <c r="M10552">
        <v>0</v>
      </c>
      <c r="N10552">
        <v>0</v>
      </c>
      <c r="O10552">
        <v>0</v>
      </c>
      <c r="P10552">
        <v>0</v>
      </c>
      <c r="Q10552">
        <v>0</v>
      </c>
    </row>
    <row r="10553" spans="1:17" x14ac:dyDescent="0.25">
      <c r="A10553" t="s">
        <v>17931</v>
      </c>
      <c r="B10553" t="s">
        <v>73</v>
      </c>
      <c r="C10553" t="s">
        <v>96</v>
      </c>
      <c r="D10553" t="s">
        <v>527</v>
      </c>
      <c r="E10553" t="s">
        <v>563</v>
      </c>
      <c r="F10553" t="s">
        <v>528</v>
      </c>
      <c r="G10553">
        <v>0</v>
      </c>
      <c r="H10553">
        <v>0</v>
      </c>
      <c r="I10553">
        <v>0</v>
      </c>
      <c r="J10553">
        <v>0</v>
      </c>
      <c r="K10553">
        <v>0</v>
      </c>
      <c r="L10553">
        <v>0</v>
      </c>
      <c r="M10553">
        <v>0</v>
      </c>
      <c r="N10553">
        <v>1</v>
      </c>
      <c r="O10553">
        <v>1</v>
      </c>
      <c r="P10553">
        <v>0</v>
      </c>
      <c r="Q10553">
        <v>0</v>
      </c>
    </row>
    <row r="10554" spans="1:17" x14ac:dyDescent="0.25">
      <c r="A10554" t="s">
        <v>17932</v>
      </c>
      <c r="B10554" t="s">
        <v>73</v>
      </c>
      <c r="C10554" t="s">
        <v>96</v>
      </c>
      <c r="D10554" t="s">
        <v>527</v>
      </c>
      <c r="E10554" t="s">
        <v>563</v>
      </c>
      <c r="F10554" t="s">
        <v>525</v>
      </c>
      <c r="G10554">
        <v>1</v>
      </c>
      <c r="H10554">
        <v>0</v>
      </c>
      <c r="I10554">
        <v>0</v>
      </c>
      <c r="J10554">
        <v>0</v>
      </c>
      <c r="K10554">
        <v>0</v>
      </c>
      <c r="L10554">
        <v>0</v>
      </c>
      <c r="M10554">
        <v>0</v>
      </c>
      <c r="N10554">
        <v>0</v>
      </c>
      <c r="O10554">
        <v>0</v>
      </c>
      <c r="P10554">
        <v>0</v>
      </c>
      <c r="Q10554">
        <v>0</v>
      </c>
    </row>
    <row r="10555" spans="1:17" x14ac:dyDescent="0.25">
      <c r="A10555" t="s">
        <v>27640</v>
      </c>
      <c r="B10555" t="s">
        <v>73</v>
      </c>
      <c r="C10555" t="s">
        <v>96</v>
      </c>
      <c r="D10555" t="s">
        <v>527</v>
      </c>
      <c r="E10555" t="s">
        <v>21471</v>
      </c>
      <c r="F10555" t="s">
        <v>528</v>
      </c>
      <c r="G10555">
        <v>0</v>
      </c>
      <c r="H10555">
        <v>0</v>
      </c>
      <c r="I10555">
        <v>0</v>
      </c>
      <c r="J10555">
        <v>0</v>
      </c>
      <c r="K10555">
        <v>0</v>
      </c>
      <c r="L10555">
        <v>0</v>
      </c>
      <c r="M10555">
        <v>0</v>
      </c>
      <c r="N10555">
        <v>1</v>
      </c>
      <c r="O10555">
        <v>1</v>
      </c>
      <c r="P10555">
        <v>0</v>
      </c>
      <c r="Q10555">
        <v>0</v>
      </c>
    </row>
    <row r="10556" spans="1:17" x14ac:dyDescent="0.25">
      <c r="A10556" t="s">
        <v>27641</v>
      </c>
      <c r="B10556" t="s">
        <v>73</v>
      </c>
      <c r="C10556" t="s">
        <v>96</v>
      </c>
      <c r="D10556" t="s">
        <v>527</v>
      </c>
      <c r="E10556" t="s">
        <v>21471</v>
      </c>
      <c r="F10556" t="s">
        <v>525</v>
      </c>
      <c r="G10556">
        <v>1</v>
      </c>
      <c r="H10556">
        <v>0</v>
      </c>
      <c r="I10556">
        <v>0</v>
      </c>
      <c r="J10556">
        <v>0</v>
      </c>
      <c r="K10556">
        <v>0</v>
      </c>
      <c r="L10556">
        <v>0</v>
      </c>
      <c r="M10556">
        <v>0</v>
      </c>
      <c r="N10556">
        <v>0</v>
      </c>
      <c r="O10556">
        <v>0</v>
      </c>
      <c r="P10556">
        <v>0</v>
      </c>
      <c r="Q10556">
        <v>0</v>
      </c>
    </row>
    <row r="10557" spans="1:17" x14ac:dyDescent="0.25">
      <c r="A10557" t="s">
        <v>17933</v>
      </c>
      <c r="B10557" t="s">
        <v>73</v>
      </c>
      <c r="C10557" t="s">
        <v>96</v>
      </c>
      <c r="D10557" t="s">
        <v>12971</v>
      </c>
      <c r="E10557" t="s">
        <v>563</v>
      </c>
      <c r="F10557" t="s">
        <v>525</v>
      </c>
      <c r="G10557">
        <v>1</v>
      </c>
      <c r="H10557">
        <v>0</v>
      </c>
      <c r="I10557">
        <v>0</v>
      </c>
      <c r="J10557">
        <v>0</v>
      </c>
      <c r="K10557">
        <v>0</v>
      </c>
      <c r="L10557">
        <v>0</v>
      </c>
      <c r="M10557">
        <v>0</v>
      </c>
      <c r="N10557">
        <v>0</v>
      </c>
      <c r="O10557">
        <v>0</v>
      </c>
      <c r="P10557">
        <v>0</v>
      </c>
      <c r="Q10557">
        <v>0</v>
      </c>
    </row>
    <row r="10558" spans="1:17" x14ac:dyDescent="0.25">
      <c r="A10558" t="s">
        <v>17934</v>
      </c>
      <c r="B10558" t="s">
        <v>73</v>
      </c>
      <c r="C10558" t="s">
        <v>97</v>
      </c>
      <c r="D10558" t="s">
        <v>529</v>
      </c>
      <c r="E10558" t="s">
        <v>563</v>
      </c>
      <c r="F10558" t="s">
        <v>525</v>
      </c>
      <c r="G10558">
        <v>1</v>
      </c>
      <c r="H10558">
        <v>0</v>
      </c>
      <c r="I10558">
        <v>0</v>
      </c>
      <c r="J10558">
        <v>0</v>
      </c>
      <c r="K10558">
        <v>0</v>
      </c>
      <c r="L10558">
        <v>0</v>
      </c>
      <c r="M10558">
        <v>0</v>
      </c>
      <c r="N10558">
        <v>0</v>
      </c>
      <c r="O10558">
        <v>0</v>
      </c>
      <c r="P10558">
        <v>0</v>
      </c>
      <c r="Q10558">
        <v>0</v>
      </c>
    </row>
    <row r="10559" spans="1:17" x14ac:dyDescent="0.25">
      <c r="A10559" t="s">
        <v>17935</v>
      </c>
      <c r="B10559" t="s">
        <v>73</v>
      </c>
      <c r="C10559" t="s">
        <v>97</v>
      </c>
      <c r="D10559" t="s">
        <v>526</v>
      </c>
      <c r="E10559" t="s">
        <v>563</v>
      </c>
      <c r="F10559" t="s">
        <v>396</v>
      </c>
      <c r="G10559">
        <v>0</v>
      </c>
      <c r="H10559">
        <v>11</v>
      </c>
      <c r="I10559">
        <v>0</v>
      </c>
      <c r="J10559">
        <v>10</v>
      </c>
      <c r="K10559">
        <v>0</v>
      </c>
      <c r="L10559">
        <v>1</v>
      </c>
      <c r="M10559">
        <v>0</v>
      </c>
      <c r="N10559">
        <v>0</v>
      </c>
      <c r="O10559">
        <v>0</v>
      </c>
      <c r="P10559">
        <v>0</v>
      </c>
      <c r="Q10559">
        <v>0</v>
      </c>
    </row>
    <row r="10560" spans="1:17" x14ac:dyDescent="0.25">
      <c r="A10560" t="s">
        <v>17936</v>
      </c>
      <c r="B10560" t="s">
        <v>73</v>
      </c>
      <c r="C10560" t="s">
        <v>97</v>
      </c>
      <c r="D10560" t="s">
        <v>526</v>
      </c>
      <c r="E10560" t="s">
        <v>563</v>
      </c>
      <c r="F10560" t="s">
        <v>4236</v>
      </c>
      <c r="G10560">
        <v>0</v>
      </c>
      <c r="H10560">
        <v>11</v>
      </c>
      <c r="I10560">
        <v>0</v>
      </c>
      <c r="J10560">
        <v>10</v>
      </c>
      <c r="K10560">
        <v>0</v>
      </c>
      <c r="L10560">
        <v>1</v>
      </c>
      <c r="M10560">
        <v>0</v>
      </c>
      <c r="N10560">
        <v>0</v>
      </c>
      <c r="O10560">
        <v>0</v>
      </c>
      <c r="P10560">
        <v>0</v>
      </c>
      <c r="Q10560">
        <v>0</v>
      </c>
    </row>
    <row r="10561" spans="1:17" x14ac:dyDescent="0.25">
      <c r="A10561" t="s">
        <v>17937</v>
      </c>
      <c r="B10561" t="s">
        <v>73</v>
      </c>
      <c r="C10561" t="s">
        <v>97</v>
      </c>
      <c r="D10561" t="s">
        <v>526</v>
      </c>
      <c r="E10561" t="s">
        <v>563</v>
      </c>
      <c r="F10561" t="s">
        <v>4238</v>
      </c>
      <c r="G10561">
        <v>0</v>
      </c>
      <c r="H10561">
        <v>0</v>
      </c>
      <c r="I10561">
        <v>0</v>
      </c>
      <c r="J10561">
        <v>0</v>
      </c>
      <c r="K10561">
        <v>0</v>
      </c>
      <c r="L10561">
        <v>0</v>
      </c>
      <c r="M10561">
        <v>11</v>
      </c>
      <c r="N10561">
        <v>0</v>
      </c>
      <c r="O10561">
        <v>0</v>
      </c>
      <c r="P10561">
        <v>0</v>
      </c>
      <c r="Q10561">
        <v>0</v>
      </c>
    </row>
    <row r="10562" spans="1:17" x14ac:dyDescent="0.25">
      <c r="A10562" t="s">
        <v>17938</v>
      </c>
      <c r="B10562" t="s">
        <v>73</v>
      </c>
      <c r="C10562" t="s">
        <v>97</v>
      </c>
      <c r="D10562" t="s">
        <v>526</v>
      </c>
      <c r="E10562" t="s">
        <v>563</v>
      </c>
      <c r="F10562" t="s">
        <v>397</v>
      </c>
      <c r="G10562">
        <v>0</v>
      </c>
      <c r="H10562">
        <v>11</v>
      </c>
      <c r="I10562">
        <v>0</v>
      </c>
      <c r="J10562">
        <v>10</v>
      </c>
      <c r="K10562">
        <v>0</v>
      </c>
      <c r="L10562">
        <v>1</v>
      </c>
      <c r="M10562">
        <v>0</v>
      </c>
      <c r="N10562">
        <v>0</v>
      </c>
      <c r="O10562">
        <v>0</v>
      </c>
      <c r="P10562">
        <v>0</v>
      </c>
      <c r="Q10562">
        <v>0</v>
      </c>
    </row>
    <row r="10563" spans="1:17" x14ac:dyDescent="0.25">
      <c r="A10563" t="s">
        <v>17939</v>
      </c>
      <c r="B10563" t="s">
        <v>73</v>
      </c>
      <c r="C10563" t="s">
        <v>97</v>
      </c>
      <c r="D10563" t="s">
        <v>526</v>
      </c>
      <c r="E10563" t="s">
        <v>563</v>
      </c>
      <c r="F10563" t="s">
        <v>398</v>
      </c>
      <c r="G10563">
        <v>0</v>
      </c>
      <c r="H10563">
        <v>11</v>
      </c>
      <c r="I10563">
        <v>1</v>
      </c>
      <c r="J10563">
        <v>9</v>
      </c>
      <c r="K10563">
        <v>0</v>
      </c>
      <c r="L10563">
        <v>1</v>
      </c>
      <c r="M10563">
        <v>0</v>
      </c>
      <c r="N10563">
        <v>0</v>
      </c>
      <c r="O10563">
        <v>0</v>
      </c>
      <c r="P10563">
        <v>0</v>
      </c>
      <c r="Q10563">
        <v>0</v>
      </c>
    </row>
    <row r="10564" spans="1:17" x14ac:dyDescent="0.25">
      <c r="A10564" t="s">
        <v>27626</v>
      </c>
      <c r="B10564" t="s">
        <v>74</v>
      </c>
      <c r="C10564" t="s">
        <v>187</v>
      </c>
      <c r="D10564" t="s">
        <v>526</v>
      </c>
      <c r="E10564" t="s">
        <v>21471</v>
      </c>
      <c r="F10564" t="s">
        <v>395</v>
      </c>
      <c r="G10564">
        <v>0</v>
      </c>
      <c r="H10564">
        <v>0</v>
      </c>
      <c r="I10564">
        <v>0</v>
      </c>
      <c r="J10564">
        <v>0</v>
      </c>
      <c r="K10564">
        <v>0</v>
      </c>
      <c r="L10564">
        <v>0</v>
      </c>
      <c r="M10564">
        <v>0</v>
      </c>
      <c r="N10564">
        <v>7</v>
      </c>
      <c r="O10564">
        <v>5</v>
      </c>
      <c r="P10564">
        <v>1</v>
      </c>
      <c r="Q10564">
        <v>1</v>
      </c>
    </row>
    <row r="10565" spans="1:17" x14ac:dyDescent="0.25">
      <c r="A10565" t="s">
        <v>27627</v>
      </c>
      <c r="B10565" t="s">
        <v>74</v>
      </c>
      <c r="C10565" t="s">
        <v>187</v>
      </c>
      <c r="D10565" t="s">
        <v>526</v>
      </c>
      <c r="E10565" t="s">
        <v>21471</v>
      </c>
      <c r="F10565" t="s">
        <v>525</v>
      </c>
      <c r="G10565">
        <v>10</v>
      </c>
      <c r="H10565">
        <v>0</v>
      </c>
      <c r="I10565">
        <v>0</v>
      </c>
      <c r="J10565">
        <v>0</v>
      </c>
      <c r="K10565">
        <v>0</v>
      </c>
      <c r="L10565">
        <v>0</v>
      </c>
      <c r="M10565">
        <v>0</v>
      </c>
      <c r="N10565">
        <v>0</v>
      </c>
      <c r="O10565">
        <v>0</v>
      </c>
      <c r="P10565">
        <v>0</v>
      </c>
      <c r="Q10565">
        <v>0</v>
      </c>
    </row>
    <row r="10566" spans="1:17" x14ac:dyDescent="0.25">
      <c r="A10566" t="s">
        <v>14846</v>
      </c>
      <c r="B10566" t="s">
        <v>74</v>
      </c>
      <c r="C10566" t="s">
        <v>187</v>
      </c>
      <c r="D10566" t="s">
        <v>12971</v>
      </c>
      <c r="E10566" t="s">
        <v>563</v>
      </c>
      <c r="F10566" t="s">
        <v>525</v>
      </c>
      <c r="G10566">
        <v>2</v>
      </c>
      <c r="H10566">
        <v>0</v>
      </c>
      <c r="I10566">
        <v>0</v>
      </c>
      <c r="J10566">
        <v>0</v>
      </c>
      <c r="K10566">
        <v>0</v>
      </c>
      <c r="L10566">
        <v>0</v>
      </c>
      <c r="M10566">
        <v>0</v>
      </c>
      <c r="N10566">
        <v>0</v>
      </c>
      <c r="O10566">
        <v>0</v>
      </c>
      <c r="P10566">
        <v>0</v>
      </c>
      <c r="Q10566">
        <v>0</v>
      </c>
    </row>
    <row r="10567" spans="1:17" x14ac:dyDescent="0.25">
      <c r="A10567" t="s">
        <v>27628</v>
      </c>
      <c r="B10567" t="s">
        <v>74</v>
      </c>
      <c r="C10567" t="s">
        <v>187</v>
      </c>
      <c r="D10567" t="s">
        <v>12971</v>
      </c>
      <c r="E10567" t="s">
        <v>21471</v>
      </c>
      <c r="F10567" t="s">
        <v>525</v>
      </c>
      <c r="G10567">
        <v>8</v>
      </c>
      <c r="H10567">
        <v>0</v>
      </c>
      <c r="I10567">
        <v>0</v>
      </c>
      <c r="J10567">
        <v>0</v>
      </c>
      <c r="K10567">
        <v>0</v>
      </c>
      <c r="L10567">
        <v>0</v>
      </c>
      <c r="M10567">
        <v>0</v>
      </c>
      <c r="N10567">
        <v>0</v>
      </c>
      <c r="O10567">
        <v>0</v>
      </c>
      <c r="P10567">
        <v>0</v>
      </c>
      <c r="Q10567">
        <v>0</v>
      </c>
    </row>
    <row r="10568" spans="1:17" x14ac:dyDescent="0.25">
      <c r="A10568" t="s">
        <v>14847</v>
      </c>
      <c r="B10568" t="s">
        <v>74</v>
      </c>
      <c r="C10568" t="s">
        <v>188</v>
      </c>
      <c r="D10568" t="s">
        <v>529</v>
      </c>
      <c r="E10568" t="s">
        <v>563</v>
      </c>
      <c r="F10568" t="s">
        <v>525</v>
      </c>
      <c r="G10568">
        <v>2</v>
      </c>
      <c r="H10568">
        <v>0</v>
      </c>
      <c r="I10568">
        <v>0</v>
      </c>
      <c r="J10568">
        <v>0</v>
      </c>
      <c r="K10568">
        <v>0</v>
      </c>
      <c r="L10568">
        <v>0</v>
      </c>
      <c r="M10568">
        <v>0</v>
      </c>
      <c r="N10568">
        <v>0</v>
      </c>
      <c r="O10568">
        <v>0</v>
      </c>
      <c r="P10568">
        <v>0</v>
      </c>
      <c r="Q10568">
        <v>0</v>
      </c>
    </row>
    <row r="10569" spans="1:17" x14ac:dyDescent="0.25">
      <c r="A10569" t="s">
        <v>14848</v>
      </c>
      <c r="B10569" t="s">
        <v>74</v>
      </c>
      <c r="C10569" t="s">
        <v>188</v>
      </c>
      <c r="D10569" t="s">
        <v>526</v>
      </c>
      <c r="E10569" t="s">
        <v>563</v>
      </c>
      <c r="F10569" t="s">
        <v>396</v>
      </c>
      <c r="G10569">
        <v>0</v>
      </c>
      <c r="H10569">
        <v>12</v>
      </c>
      <c r="I10569">
        <v>1</v>
      </c>
      <c r="J10569">
        <v>7</v>
      </c>
      <c r="K10569">
        <v>3</v>
      </c>
      <c r="L10569">
        <v>1</v>
      </c>
      <c r="M10569">
        <v>0</v>
      </c>
      <c r="N10569">
        <v>0</v>
      </c>
      <c r="O10569">
        <v>0</v>
      </c>
      <c r="P10569">
        <v>0</v>
      </c>
      <c r="Q10569">
        <v>0</v>
      </c>
    </row>
    <row r="10570" spans="1:17" x14ac:dyDescent="0.25">
      <c r="A10570" t="s">
        <v>14849</v>
      </c>
      <c r="B10570" t="s">
        <v>74</v>
      </c>
      <c r="C10570" t="s">
        <v>188</v>
      </c>
      <c r="D10570" t="s">
        <v>526</v>
      </c>
      <c r="E10570" t="s">
        <v>563</v>
      </c>
      <c r="F10570" t="s">
        <v>4236</v>
      </c>
      <c r="G10570">
        <v>0</v>
      </c>
      <c r="H10570">
        <v>12</v>
      </c>
      <c r="I10570">
        <v>1</v>
      </c>
      <c r="J10570">
        <v>7</v>
      </c>
      <c r="K10570">
        <v>3</v>
      </c>
      <c r="L10570">
        <v>1</v>
      </c>
      <c r="M10570">
        <v>0</v>
      </c>
      <c r="N10570">
        <v>0</v>
      </c>
      <c r="O10570">
        <v>0</v>
      </c>
      <c r="P10570">
        <v>0</v>
      </c>
      <c r="Q10570">
        <v>0</v>
      </c>
    </row>
    <row r="10571" spans="1:17" x14ac:dyDescent="0.25">
      <c r="A10571" t="s">
        <v>14850</v>
      </c>
      <c r="B10571" t="s">
        <v>74</v>
      </c>
      <c r="C10571" t="s">
        <v>188</v>
      </c>
      <c r="D10571" t="s">
        <v>526</v>
      </c>
      <c r="E10571" t="s">
        <v>563</v>
      </c>
      <c r="F10571" t="s">
        <v>4238</v>
      </c>
      <c r="G10571">
        <v>0</v>
      </c>
      <c r="H10571">
        <v>0</v>
      </c>
      <c r="I10571">
        <v>0</v>
      </c>
      <c r="J10571">
        <v>0</v>
      </c>
      <c r="K10571">
        <v>0</v>
      </c>
      <c r="L10571">
        <v>0</v>
      </c>
      <c r="M10571">
        <v>12</v>
      </c>
      <c r="N10571">
        <v>0</v>
      </c>
      <c r="O10571">
        <v>0</v>
      </c>
      <c r="P10571">
        <v>0</v>
      </c>
      <c r="Q10571">
        <v>0</v>
      </c>
    </row>
    <row r="10572" spans="1:17" x14ac:dyDescent="0.25">
      <c r="A10572" t="s">
        <v>14851</v>
      </c>
      <c r="B10572" t="s">
        <v>74</v>
      </c>
      <c r="C10572" t="s">
        <v>188</v>
      </c>
      <c r="D10572" t="s">
        <v>526</v>
      </c>
      <c r="E10572" t="s">
        <v>563</v>
      </c>
      <c r="F10572" t="s">
        <v>397</v>
      </c>
      <c r="G10572">
        <v>0</v>
      </c>
      <c r="H10572">
        <v>12</v>
      </c>
      <c r="I10572">
        <v>1</v>
      </c>
      <c r="J10572">
        <v>7</v>
      </c>
      <c r="K10572">
        <v>3</v>
      </c>
      <c r="L10572">
        <v>1</v>
      </c>
      <c r="M10572">
        <v>0</v>
      </c>
      <c r="N10572">
        <v>0</v>
      </c>
      <c r="O10572">
        <v>0</v>
      </c>
      <c r="P10572">
        <v>0</v>
      </c>
      <c r="Q10572">
        <v>0</v>
      </c>
    </row>
    <row r="10573" spans="1:17" x14ac:dyDescent="0.25">
      <c r="A10573" t="s">
        <v>16014</v>
      </c>
      <c r="B10573" t="s">
        <v>73</v>
      </c>
      <c r="C10573" t="s">
        <v>95</v>
      </c>
      <c r="D10573" t="s">
        <v>526</v>
      </c>
      <c r="E10573" t="s">
        <v>563</v>
      </c>
      <c r="F10573" t="s">
        <v>4245</v>
      </c>
      <c r="G10573">
        <v>0</v>
      </c>
      <c r="H10573">
        <v>0</v>
      </c>
      <c r="I10573">
        <v>0</v>
      </c>
      <c r="J10573">
        <v>0</v>
      </c>
      <c r="K10573">
        <v>0</v>
      </c>
      <c r="L10573">
        <v>0</v>
      </c>
      <c r="M10573">
        <v>6</v>
      </c>
      <c r="N10573">
        <v>0</v>
      </c>
      <c r="O10573">
        <v>0</v>
      </c>
      <c r="P10573">
        <v>0</v>
      </c>
      <c r="Q10573">
        <v>0</v>
      </c>
    </row>
    <row r="10574" spans="1:17" x14ac:dyDescent="0.25">
      <c r="A10574" t="s">
        <v>16015</v>
      </c>
      <c r="B10574" t="s">
        <v>73</v>
      </c>
      <c r="C10574" t="s">
        <v>95</v>
      </c>
      <c r="D10574" t="s">
        <v>526</v>
      </c>
      <c r="E10574" t="s">
        <v>563</v>
      </c>
      <c r="F10574" t="s">
        <v>394</v>
      </c>
      <c r="G10574">
        <v>0</v>
      </c>
      <c r="H10574">
        <v>0</v>
      </c>
      <c r="I10574">
        <v>0</v>
      </c>
      <c r="J10574">
        <v>0</v>
      </c>
      <c r="K10574">
        <v>0</v>
      </c>
      <c r="L10574">
        <v>0</v>
      </c>
      <c r="M10574">
        <v>0</v>
      </c>
      <c r="N10574">
        <v>6</v>
      </c>
      <c r="O10574">
        <v>6</v>
      </c>
      <c r="P10574">
        <v>0</v>
      </c>
      <c r="Q10574">
        <v>0</v>
      </c>
    </row>
    <row r="10575" spans="1:17" x14ac:dyDescent="0.25">
      <c r="A10575" t="s">
        <v>14655</v>
      </c>
      <c r="B10575" t="s">
        <v>73</v>
      </c>
      <c r="C10575" t="s">
        <v>95</v>
      </c>
      <c r="D10575" t="s">
        <v>526</v>
      </c>
      <c r="E10575" t="s">
        <v>563</v>
      </c>
      <c r="F10575" t="s">
        <v>395</v>
      </c>
      <c r="G10575">
        <v>0</v>
      </c>
      <c r="H10575">
        <v>0</v>
      </c>
      <c r="I10575">
        <v>0</v>
      </c>
      <c r="J10575">
        <v>0</v>
      </c>
      <c r="K10575">
        <v>0</v>
      </c>
      <c r="L10575">
        <v>0</v>
      </c>
      <c r="M10575">
        <v>0</v>
      </c>
      <c r="N10575">
        <v>6</v>
      </c>
      <c r="O10575">
        <v>6</v>
      </c>
      <c r="P10575">
        <v>0</v>
      </c>
      <c r="Q10575">
        <v>0</v>
      </c>
    </row>
    <row r="10576" spans="1:17" x14ac:dyDescent="0.25">
      <c r="A10576" t="s">
        <v>14656</v>
      </c>
      <c r="B10576" t="s">
        <v>73</v>
      </c>
      <c r="C10576" t="s">
        <v>95</v>
      </c>
      <c r="D10576" t="s">
        <v>526</v>
      </c>
      <c r="E10576" t="s">
        <v>563</v>
      </c>
      <c r="F10576" t="s">
        <v>525</v>
      </c>
      <c r="G10576">
        <v>6</v>
      </c>
      <c r="H10576">
        <v>0</v>
      </c>
      <c r="I10576">
        <v>0</v>
      </c>
      <c r="J10576">
        <v>0</v>
      </c>
      <c r="K10576">
        <v>0</v>
      </c>
      <c r="L10576">
        <v>0</v>
      </c>
      <c r="M10576">
        <v>0</v>
      </c>
      <c r="N10576">
        <v>0</v>
      </c>
      <c r="O10576">
        <v>0</v>
      </c>
      <c r="P10576">
        <v>0</v>
      </c>
      <c r="Q10576">
        <v>0</v>
      </c>
    </row>
    <row r="10577" spans="1:17" x14ac:dyDescent="0.25">
      <c r="A10577" t="s">
        <v>27228</v>
      </c>
      <c r="B10577" t="s">
        <v>73</v>
      </c>
      <c r="C10577" t="s">
        <v>95</v>
      </c>
      <c r="D10577" t="s">
        <v>526</v>
      </c>
      <c r="E10577" t="s">
        <v>21471</v>
      </c>
      <c r="F10577" t="s">
        <v>396</v>
      </c>
      <c r="G10577">
        <v>0</v>
      </c>
      <c r="H10577">
        <v>14</v>
      </c>
      <c r="I10577">
        <v>0</v>
      </c>
      <c r="J10577">
        <v>13</v>
      </c>
      <c r="K10577">
        <v>1</v>
      </c>
      <c r="L10577">
        <v>0</v>
      </c>
      <c r="M10577">
        <v>0</v>
      </c>
      <c r="N10577">
        <v>0</v>
      </c>
      <c r="O10577">
        <v>0</v>
      </c>
      <c r="P10577">
        <v>0</v>
      </c>
      <c r="Q10577">
        <v>0</v>
      </c>
    </row>
    <row r="10578" spans="1:17" x14ac:dyDescent="0.25">
      <c r="A10578" t="s">
        <v>27229</v>
      </c>
      <c r="B10578" t="s">
        <v>73</v>
      </c>
      <c r="C10578" t="s">
        <v>95</v>
      </c>
      <c r="D10578" t="s">
        <v>526</v>
      </c>
      <c r="E10578" t="s">
        <v>21471</v>
      </c>
      <c r="F10578" t="s">
        <v>4236</v>
      </c>
      <c r="G10578">
        <v>0</v>
      </c>
      <c r="H10578">
        <v>14</v>
      </c>
      <c r="I10578">
        <v>0</v>
      </c>
      <c r="J10578">
        <v>13</v>
      </c>
      <c r="K10578">
        <v>1</v>
      </c>
      <c r="L10578">
        <v>0</v>
      </c>
      <c r="M10578">
        <v>0</v>
      </c>
      <c r="N10578">
        <v>0</v>
      </c>
      <c r="O10578">
        <v>0</v>
      </c>
      <c r="P10578">
        <v>0</v>
      </c>
      <c r="Q10578">
        <v>0</v>
      </c>
    </row>
    <row r="10579" spans="1:17" x14ac:dyDescent="0.25">
      <c r="A10579" t="s">
        <v>27230</v>
      </c>
      <c r="B10579" t="s">
        <v>73</v>
      </c>
      <c r="C10579" t="s">
        <v>95</v>
      </c>
      <c r="D10579" t="s">
        <v>526</v>
      </c>
      <c r="E10579" t="s">
        <v>21471</v>
      </c>
      <c r="F10579" t="s">
        <v>4238</v>
      </c>
      <c r="G10579">
        <v>0</v>
      </c>
      <c r="H10579">
        <v>0</v>
      </c>
      <c r="I10579">
        <v>0</v>
      </c>
      <c r="J10579">
        <v>0</v>
      </c>
      <c r="K10579">
        <v>0</v>
      </c>
      <c r="L10579">
        <v>0</v>
      </c>
      <c r="M10579">
        <v>14</v>
      </c>
      <c r="N10579">
        <v>0</v>
      </c>
      <c r="O10579">
        <v>0</v>
      </c>
      <c r="P10579">
        <v>0</v>
      </c>
      <c r="Q10579">
        <v>0</v>
      </c>
    </row>
    <row r="10580" spans="1:17" x14ac:dyDescent="0.25">
      <c r="A10580" t="s">
        <v>27231</v>
      </c>
      <c r="B10580" t="s">
        <v>73</v>
      </c>
      <c r="C10580" t="s">
        <v>95</v>
      </c>
      <c r="D10580" t="s">
        <v>526</v>
      </c>
      <c r="E10580" t="s">
        <v>21471</v>
      </c>
      <c r="F10580" t="s">
        <v>397</v>
      </c>
      <c r="G10580">
        <v>0</v>
      </c>
      <c r="H10580">
        <v>14</v>
      </c>
      <c r="I10580">
        <v>0</v>
      </c>
      <c r="J10580">
        <v>13</v>
      </c>
      <c r="K10580">
        <v>1</v>
      </c>
      <c r="L10580">
        <v>0</v>
      </c>
      <c r="M10580">
        <v>0</v>
      </c>
      <c r="N10580">
        <v>0</v>
      </c>
      <c r="O10580">
        <v>0</v>
      </c>
      <c r="P10580">
        <v>0</v>
      </c>
      <c r="Q10580">
        <v>0</v>
      </c>
    </row>
    <row r="10581" spans="1:17" x14ac:dyDescent="0.25">
      <c r="A10581" t="s">
        <v>27232</v>
      </c>
      <c r="B10581" t="s">
        <v>73</v>
      </c>
      <c r="C10581" t="s">
        <v>95</v>
      </c>
      <c r="D10581" t="s">
        <v>526</v>
      </c>
      <c r="E10581" t="s">
        <v>21471</v>
      </c>
      <c r="F10581" t="s">
        <v>398</v>
      </c>
      <c r="G10581">
        <v>0</v>
      </c>
      <c r="H10581">
        <v>14</v>
      </c>
      <c r="I10581">
        <v>0</v>
      </c>
      <c r="J10581">
        <v>13</v>
      </c>
      <c r="K10581">
        <v>1</v>
      </c>
      <c r="L10581">
        <v>0</v>
      </c>
      <c r="M10581">
        <v>0</v>
      </c>
      <c r="N10581">
        <v>0</v>
      </c>
      <c r="O10581">
        <v>0</v>
      </c>
      <c r="P10581">
        <v>0</v>
      </c>
      <c r="Q10581">
        <v>0</v>
      </c>
    </row>
    <row r="10582" spans="1:17" x14ac:dyDescent="0.25">
      <c r="A10582" t="s">
        <v>27233</v>
      </c>
      <c r="B10582" t="s">
        <v>73</v>
      </c>
      <c r="C10582" t="s">
        <v>95</v>
      </c>
      <c r="D10582" t="s">
        <v>526</v>
      </c>
      <c r="E10582" t="s">
        <v>21471</v>
      </c>
      <c r="F10582" t="s">
        <v>4242</v>
      </c>
      <c r="G10582">
        <v>0</v>
      </c>
      <c r="H10582">
        <v>0</v>
      </c>
      <c r="I10582">
        <v>0</v>
      </c>
      <c r="J10582">
        <v>0</v>
      </c>
      <c r="K10582">
        <v>0</v>
      </c>
      <c r="L10582">
        <v>0</v>
      </c>
      <c r="M10582">
        <v>14</v>
      </c>
      <c r="N10582">
        <v>0</v>
      </c>
      <c r="O10582">
        <v>0</v>
      </c>
      <c r="P10582">
        <v>0</v>
      </c>
      <c r="Q10582">
        <v>0</v>
      </c>
    </row>
    <row r="10583" spans="1:17" x14ac:dyDescent="0.25">
      <c r="A10583" t="s">
        <v>27234</v>
      </c>
      <c r="B10583" t="s">
        <v>73</v>
      </c>
      <c r="C10583" t="s">
        <v>95</v>
      </c>
      <c r="D10583" t="s">
        <v>526</v>
      </c>
      <c r="E10583" t="s">
        <v>21471</v>
      </c>
      <c r="F10583" t="s">
        <v>399</v>
      </c>
      <c r="G10583">
        <v>0</v>
      </c>
      <c r="H10583">
        <v>14</v>
      </c>
      <c r="I10583">
        <v>0</v>
      </c>
      <c r="J10583">
        <v>13</v>
      </c>
      <c r="K10583">
        <v>1</v>
      </c>
      <c r="L10583">
        <v>0</v>
      </c>
      <c r="M10583">
        <v>0</v>
      </c>
      <c r="N10583">
        <v>0</v>
      </c>
      <c r="O10583">
        <v>0</v>
      </c>
      <c r="P10583">
        <v>0</v>
      </c>
      <c r="Q10583">
        <v>0</v>
      </c>
    </row>
    <row r="10584" spans="1:17" x14ac:dyDescent="0.25">
      <c r="A10584" t="s">
        <v>27235</v>
      </c>
      <c r="B10584" t="s">
        <v>73</v>
      </c>
      <c r="C10584" t="s">
        <v>95</v>
      </c>
      <c r="D10584" t="s">
        <v>526</v>
      </c>
      <c r="E10584" t="s">
        <v>21471</v>
      </c>
      <c r="F10584" t="s">
        <v>4245</v>
      </c>
      <c r="G10584">
        <v>0</v>
      </c>
      <c r="H10584">
        <v>0</v>
      </c>
      <c r="I10584">
        <v>0</v>
      </c>
      <c r="J10584">
        <v>0</v>
      </c>
      <c r="K10584">
        <v>0</v>
      </c>
      <c r="L10584">
        <v>0</v>
      </c>
      <c r="M10584">
        <v>14</v>
      </c>
      <c r="N10584">
        <v>0</v>
      </c>
      <c r="O10584">
        <v>0</v>
      </c>
      <c r="P10584">
        <v>0</v>
      </c>
      <c r="Q10584">
        <v>0</v>
      </c>
    </row>
    <row r="10585" spans="1:17" x14ac:dyDescent="0.25">
      <c r="A10585" t="s">
        <v>27236</v>
      </c>
      <c r="B10585" t="s">
        <v>73</v>
      </c>
      <c r="C10585" t="s">
        <v>95</v>
      </c>
      <c r="D10585" t="s">
        <v>526</v>
      </c>
      <c r="E10585" t="s">
        <v>21471</v>
      </c>
      <c r="F10585" t="s">
        <v>394</v>
      </c>
      <c r="G10585">
        <v>0</v>
      </c>
      <c r="H10585">
        <v>0</v>
      </c>
      <c r="I10585">
        <v>0</v>
      </c>
      <c r="J10585">
        <v>0</v>
      </c>
      <c r="K10585">
        <v>0</v>
      </c>
      <c r="L10585">
        <v>0</v>
      </c>
      <c r="M10585">
        <v>0</v>
      </c>
      <c r="N10585">
        <v>14</v>
      </c>
      <c r="O10585">
        <v>14</v>
      </c>
      <c r="P10585">
        <v>0</v>
      </c>
      <c r="Q10585">
        <v>0</v>
      </c>
    </row>
    <row r="10586" spans="1:17" x14ac:dyDescent="0.25">
      <c r="A10586" t="s">
        <v>27237</v>
      </c>
      <c r="B10586" t="s">
        <v>73</v>
      </c>
      <c r="C10586" t="s">
        <v>95</v>
      </c>
      <c r="D10586" t="s">
        <v>526</v>
      </c>
      <c r="E10586" t="s">
        <v>21471</v>
      </c>
      <c r="F10586" t="s">
        <v>395</v>
      </c>
      <c r="G10586">
        <v>0</v>
      </c>
      <c r="H10586">
        <v>0</v>
      </c>
      <c r="I10586">
        <v>0</v>
      </c>
      <c r="J10586">
        <v>0</v>
      </c>
      <c r="K10586">
        <v>0</v>
      </c>
      <c r="L10586">
        <v>0</v>
      </c>
      <c r="M10586">
        <v>0</v>
      </c>
      <c r="N10586">
        <v>12</v>
      </c>
      <c r="O10586">
        <v>12</v>
      </c>
      <c r="P10586">
        <v>0</v>
      </c>
      <c r="Q10586">
        <v>0</v>
      </c>
    </row>
    <row r="10587" spans="1:17" x14ac:dyDescent="0.25">
      <c r="A10587" t="s">
        <v>27238</v>
      </c>
      <c r="B10587" t="s">
        <v>73</v>
      </c>
      <c r="C10587" t="s">
        <v>95</v>
      </c>
      <c r="D10587" t="s">
        <v>526</v>
      </c>
      <c r="E10587" t="s">
        <v>21471</v>
      </c>
      <c r="F10587" t="s">
        <v>525</v>
      </c>
      <c r="G10587">
        <v>14</v>
      </c>
      <c r="H10587">
        <v>0</v>
      </c>
      <c r="I10587">
        <v>0</v>
      </c>
      <c r="J10587">
        <v>0</v>
      </c>
      <c r="K10587">
        <v>0</v>
      </c>
      <c r="L10587">
        <v>0</v>
      </c>
      <c r="M10587">
        <v>0</v>
      </c>
      <c r="N10587">
        <v>0</v>
      </c>
      <c r="O10587">
        <v>0</v>
      </c>
      <c r="P10587">
        <v>0</v>
      </c>
      <c r="Q10587">
        <v>0</v>
      </c>
    </row>
    <row r="10588" spans="1:17" x14ac:dyDescent="0.25">
      <c r="A10588" t="s">
        <v>14657</v>
      </c>
      <c r="B10588" t="s">
        <v>73</v>
      </c>
      <c r="C10588" t="s">
        <v>95</v>
      </c>
      <c r="D10588" t="s">
        <v>527</v>
      </c>
      <c r="E10588" t="s">
        <v>563</v>
      </c>
      <c r="F10588" t="s">
        <v>528</v>
      </c>
      <c r="G10588">
        <v>0</v>
      </c>
      <c r="H10588">
        <v>0</v>
      </c>
      <c r="I10588">
        <v>0</v>
      </c>
      <c r="J10588">
        <v>0</v>
      </c>
      <c r="K10588">
        <v>0</v>
      </c>
      <c r="L10588">
        <v>0</v>
      </c>
      <c r="M10588">
        <v>0</v>
      </c>
      <c r="N10588">
        <v>5</v>
      </c>
      <c r="O10588">
        <v>4</v>
      </c>
      <c r="P10588">
        <v>1</v>
      </c>
      <c r="Q10588">
        <v>0</v>
      </c>
    </row>
    <row r="10589" spans="1:17" x14ac:dyDescent="0.25">
      <c r="A10589" t="s">
        <v>14658</v>
      </c>
      <c r="B10589" t="s">
        <v>73</v>
      </c>
      <c r="C10589" t="s">
        <v>95</v>
      </c>
      <c r="D10589" t="s">
        <v>527</v>
      </c>
      <c r="E10589" t="s">
        <v>563</v>
      </c>
      <c r="F10589" t="s">
        <v>525</v>
      </c>
      <c r="G10589">
        <v>5</v>
      </c>
      <c r="H10589">
        <v>0</v>
      </c>
      <c r="I10589">
        <v>0</v>
      </c>
      <c r="J10589">
        <v>0</v>
      </c>
      <c r="K10589">
        <v>0</v>
      </c>
      <c r="L10589">
        <v>0</v>
      </c>
      <c r="M10589">
        <v>0</v>
      </c>
      <c r="N10589">
        <v>0</v>
      </c>
      <c r="O10589">
        <v>0</v>
      </c>
      <c r="P10589">
        <v>0</v>
      </c>
      <c r="Q10589">
        <v>0</v>
      </c>
    </row>
    <row r="10590" spans="1:17" x14ac:dyDescent="0.25">
      <c r="A10590" t="s">
        <v>27239</v>
      </c>
      <c r="B10590" t="s">
        <v>73</v>
      </c>
      <c r="C10590" t="s">
        <v>95</v>
      </c>
      <c r="D10590" t="s">
        <v>527</v>
      </c>
      <c r="E10590" t="s">
        <v>21471</v>
      </c>
      <c r="F10590" t="s">
        <v>528</v>
      </c>
      <c r="G10590">
        <v>0</v>
      </c>
      <c r="H10590">
        <v>0</v>
      </c>
      <c r="I10590">
        <v>0</v>
      </c>
      <c r="J10590">
        <v>0</v>
      </c>
      <c r="K10590">
        <v>0</v>
      </c>
      <c r="L10590">
        <v>0</v>
      </c>
      <c r="M10590">
        <v>0</v>
      </c>
      <c r="N10590">
        <v>2</v>
      </c>
      <c r="O10590">
        <v>1</v>
      </c>
      <c r="P10590">
        <v>1</v>
      </c>
      <c r="Q10590">
        <v>0</v>
      </c>
    </row>
    <row r="10591" spans="1:17" x14ac:dyDescent="0.25">
      <c r="A10591" t="s">
        <v>27240</v>
      </c>
      <c r="B10591" t="s">
        <v>73</v>
      </c>
      <c r="C10591" t="s">
        <v>95</v>
      </c>
      <c r="D10591" t="s">
        <v>527</v>
      </c>
      <c r="E10591" t="s">
        <v>21471</v>
      </c>
      <c r="F10591" t="s">
        <v>525</v>
      </c>
      <c r="G10591">
        <v>2</v>
      </c>
      <c r="H10591">
        <v>0</v>
      </c>
      <c r="I10591">
        <v>0</v>
      </c>
      <c r="J10591">
        <v>0</v>
      </c>
      <c r="K10591">
        <v>0</v>
      </c>
      <c r="L10591">
        <v>0</v>
      </c>
      <c r="M10591">
        <v>0</v>
      </c>
      <c r="N10591">
        <v>0</v>
      </c>
      <c r="O10591">
        <v>0</v>
      </c>
      <c r="P10591">
        <v>0</v>
      </c>
      <c r="Q10591">
        <v>0</v>
      </c>
    </row>
    <row r="10592" spans="1:17" x14ac:dyDescent="0.25">
      <c r="A10592" t="s">
        <v>14659</v>
      </c>
      <c r="B10592" t="s">
        <v>73</v>
      </c>
      <c r="C10592" t="s">
        <v>96</v>
      </c>
      <c r="D10592" t="s">
        <v>526</v>
      </c>
      <c r="E10592" t="s">
        <v>563</v>
      </c>
      <c r="F10592" t="s">
        <v>396</v>
      </c>
      <c r="G10592">
        <v>0</v>
      </c>
      <c r="H10592">
        <v>6</v>
      </c>
      <c r="I10592">
        <v>1</v>
      </c>
      <c r="J10592">
        <v>5</v>
      </c>
      <c r="K10592">
        <v>0</v>
      </c>
      <c r="L10592">
        <v>0</v>
      </c>
      <c r="M10592">
        <v>0</v>
      </c>
      <c r="N10592">
        <v>0</v>
      </c>
      <c r="O10592">
        <v>0</v>
      </c>
      <c r="P10592">
        <v>0</v>
      </c>
      <c r="Q10592">
        <v>0</v>
      </c>
    </row>
    <row r="10593" spans="1:17" x14ac:dyDescent="0.25">
      <c r="A10593" t="s">
        <v>14660</v>
      </c>
      <c r="B10593" t="s">
        <v>73</v>
      </c>
      <c r="C10593" t="s">
        <v>96</v>
      </c>
      <c r="D10593" t="s">
        <v>526</v>
      </c>
      <c r="E10593" t="s">
        <v>563</v>
      </c>
      <c r="F10593" t="s">
        <v>4236</v>
      </c>
      <c r="G10593">
        <v>0</v>
      </c>
      <c r="H10593">
        <v>6</v>
      </c>
      <c r="I10593">
        <v>1</v>
      </c>
      <c r="J10593">
        <v>5</v>
      </c>
      <c r="K10593">
        <v>0</v>
      </c>
      <c r="L10593">
        <v>0</v>
      </c>
      <c r="M10593">
        <v>0</v>
      </c>
      <c r="N10593">
        <v>0</v>
      </c>
      <c r="O10593">
        <v>0</v>
      </c>
      <c r="P10593">
        <v>0</v>
      </c>
      <c r="Q10593">
        <v>0</v>
      </c>
    </row>
    <row r="10594" spans="1:17" x14ac:dyDescent="0.25">
      <c r="A10594" t="s">
        <v>14661</v>
      </c>
      <c r="B10594" t="s">
        <v>73</v>
      </c>
      <c r="C10594" t="s">
        <v>96</v>
      </c>
      <c r="D10594" t="s">
        <v>526</v>
      </c>
      <c r="E10594" t="s">
        <v>563</v>
      </c>
      <c r="F10594" t="s">
        <v>4238</v>
      </c>
      <c r="G10594">
        <v>0</v>
      </c>
      <c r="H10594">
        <v>0</v>
      </c>
      <c r="I10594">
        <v>0</v>
      </c>
      <c r="J10594">
        <v>0</v>
      </c>
      <c r="K10594">
        <v>0</v>
      </c>
      <c r="L10594">
        <v>0</v>
      </c>
      <c r="M10594">
        <v>6</v>
      </c>
      <c r="N10594">
        <v>0</v>
      </c>
      <c r="O10594">
        <v>0</v>
      </c>
      <c r="P10594">
        <v>0</v>
      </c>
      <c r="Q10594">
        <v>0</v>
      </c>
    </row>
    <row r="10595" spans="1:17" x14ac:dyDescent="0.25">
      <c r="A10595" t="s">
        <v>14662</v>
      </c>
      <c r="B10595" t="s">
        <v>73</v>
      </c>
      <c r="C10595" t="s">
        <v>96</v>
      </c>
      <c r="D10595" t="s">
        <v>526</v>
      </c>
      <c r="E10595" t="s">
        <v>563</v>
      </c>
      <c r="F10595" t="s">
        <v>397</v>
      </c>
      <c r="G10595">
        <v>0</v>
      </c>
      <c r="H10595">
        <v>6</v>
      </c>
      <c r="I10595">
        <v>1</v>
      </c>
      <c r="J10595">
        <v>5</v>
      </c>
      <c r="K10595">
        <v>0</v>
      </c>
      <c r="L10595">
        <v>0</v>
      </c>
      <c r="M10595">
        <v>0</v>
      </c>
      <c r="N10595">
        <v>0</v>
      </c>
      <c r="O10595">
        <v>0</v>
      </c>
      <c r="P10595">
        <v>0</v>
      </c>
      <c r="Q10595">
        <v>0</v>
      </c>
    </row>
    <row r="10596" spans="1:17" x14ac:dyDescent="0.25">
      <c r="A10596" t="s">
        <v>14663</v>
      </c>
      <c r="B10596" t="s">
        <v>73</v>
      </c>
      <c r="C10596" t="s">
        <v>96</v>
      </c>
      <c r="D10596" t="s">
        <v>526</v>
      </c>
      <c r="E10596" t="s">
        <v>563</v>
      </c>
      <c r="F10596" t="s">
        <v>398</v>
      </c>
      <c r="G10596">
        <v>0</v>
      </c>
      <c r="H10596">
        <v>6</v>
      </c>
      <c r="I10596">
        <v>1</v>
      </c>
      <c r="J10596">
        <v>5</v>
      </c>
      <c r="K10596">
        <v>0</v>
      </c>
      <c r="L10596">
        <v>0</v>
      </c>
      <c r="M10596">
        <v>0</v>
      </c>
      <c r="N10596">
        <v>0</v>
      </c>
      <c r="O10596">
        <v>0</v>
      </c>
      <c r="P10596">
        <v>0</v>
      </c>
      <c r="Q10596">
        <v>0</v>
      </c>
    </row>
    <row r="10597" spans="1:17" x14ac:dyDescent="0.25">
      <c r="A10597" t="s">
        <v>14664</v>
      </c>
      <c r="B10597" t="s">
        <v>73</v>
      </c>
      <c r="C10597" t="s">
        <v>96</v>
      </c>
      <c r="D10597" t="s">
        <v>526</v>
      </c>
      <c r="E10597" t="s">
        <v>563</v>
      </c>
      <c r="F10597" t="s">
        <v>4242</v>
      </c>
      <c r="G10597">
        <v>0</v>
      </c>
      <c r="H10597">
        <v>0</v>
      </c>
      <c r="I10597">
        <v>0</v>
      </c>
      <c r="J10597">
        <v>0</v>
      </c>
      <c r="K10597">
        <v>0</v>
      </c>
      <c r="L10597">
        <v>0</v>
      </c>
      <c r="M10597">
        <v>6</v>
      </c>
      <c r="N10597">
        <v>0</v>
      </c>
      <c r="O10597">
        <v>0</v>
      </c>
      <c r="P10597">
        <v>0</v>
      </c>
      <c r="Q10597">
        <v>0</v>
      </c>
    </row>
    <row r="10598" spans="1:17" x14ac:dyDescent="0.25">
      <c r="A10598" t="s">
        <v>14665</v>
      </c>
      <c r="B10598" t="s">
        <v>73</v>
      </c>
      <c r="C10598" t="s">
        <v>96</v>
      </c>
      <c r="D10598" t="s">
        <v>526</v>
      </c>
      <c r="E10598" t="s">
        <v>563</v>
      </c>
      <c r="F10598" t="s">
        <v>399</v>
      </c>
      <c r="G10598">
        <v>0</v>
      </c>
      <c r="H10598">
        <v>6</v>
      </c>
      <c r="I10598">
        <v>1</v>
      </c>
      <c r="J10598">
        <v>5</v>
      </c>
      <c r="K10598">
        <v>0</v>
      </c>
      <c r="L10598">
        <v>0</v>
      </c>
      <c r="M10598">
        <v>0</v>
      </c>
      <c r="N10598">
        <v>0</v>
      </c>
      <c r="O10598">
        <v>0</v>
      </c>
      <c r="P10598">
        <v>0</v>
      </c>
      <c r="Q10598">
        <v>0</v>
      </c>
    </row>
    <row r="10599" spans="1:17" x14ac:dyDescent="0.25">
      <c r="A10599" t="s">
        <v>14666</v>
      </c>
      <c r="B10599" t="s">
        <v>73</v>
      </c>
      <c r="C10599" t="s">
        <v>96</v>
      </c>
      <c r="D10599" t="s">
        <v>526</v>
      </c>
      <c r="E10599" t="s">
        <v>563</v>
      </c>
      <c r="F10599" t="s">
        <v>4245</v>
      </c>
      <c r="G10599">
        <v>0</v>
      </c>
      <c r="H10599">
        <v>0</v>
      </c>
      <c r="I10599">
        <v>0</v>
      </c>
      <c r="J10599">
        <v>0</v>
      </c>
      <c r="K10599">
        <v>0</v>
      </c>
      <c r="L10599">
        <v>0</v>
      </c>
      <c r="M10599">
        <v>6</v>
      </c>
      <c r="N10599">
        <v>0</v>
      </c>
      <c r="O10599">
        <v>0</v>
      </c>
      <c r="P10599">
        <v>0</v>
      </c>
      <c r="Q10599">
        <v>0</v>
      </c>
    </row>
    <row r="10600" spans="1:17" x14ac:dyDescent="0.25">
      <c r="A10600" t="s">
        <v>14667</v>
      </c>
      <c r="B10600" t="s">
        <v>73</v>
      </c>
      <c r="C10600" t="s">
        <v>96</v>
      </c>
      <c r="D10600" t="s">
        <v>526</v>
      </c>
      <c r="E10600" t="s">
        <v>563</v>
      </c>
      <c r="F10600" t="s">
        <v>394</v>
      </c>
      <c r="G10600">
        <v>0</v>
      </c>
      <c r="H10600">
        <v>0</v>
      </c>
      <c r="I10600">
        <v>0</v>
      </c>
      <c r="J10600">
        <v>0</v>
      </c>
      <c r="K10600">
        <v>0</v>
      </c>
      <c r="L10600">
        <v>0</v>
      </c>
      <c r="M10600">
        <v>0</v>
      </c>
      <c r="N10600">
        <v>6</v>
      </c>
      <c r="O10600">
        <v>6</v>
      </c>
      <c r="P10600">
        <v>0</v>
      </c>
      <c r="Q10600">
        <v>0</v>
      </c>
    </row>
    <row r="10601" spans="1:17" x14ac:dyDescent="0.25">
      <c r="A10601" t="s">
        <v>14668</v>
      </c>
      <c r="B10601" t="s">
        <v>73</v>
      </c>
      <c r="C10601" t="s">
        <v>96</v>
      </c>
      <c r="D10601" t="s">
        <v>526</v>
      </c>
      <c r="E10601" t="s">
        <v>563</v>
      </c>
      <c r="F10601" t="s">
        <v>395</v>
      </c>
      <c r="G10601">
        <v>0</v>
      </c>
      <c r="H10601">
        <v>0</v>
      </c>
      <c r="I10601">
        <v>0</v>
      </c>
      <c r="J10601">
        <v>0</v>
      </c>
      <c r="K10601">
        <v>0</v>
      </c>
      <c r="L10601">
        <v>0</v>
      </c>
      <c r="M10601">
        <v>0</v>
      </c>
      <c r="N10601">
        <v>6</v>
      </c>
      <c r="O10601">
        <v>6</v>
      </c>
      <c r="P10601">
        <v>0</v>
      </c>
      <c r="Q10601">
        <v>0</v>
      </c>
    </row>
    <row r="10602" spans="1:17" x14ac:dyDescent="0.25">
      <c r="A10602" t="s">
        <v>14669</v>
      </c>
      <c r="B10602" t="s">
        <v>73</v>
      </c>
      <c r="C10602" t="s">
        <v>96</v>
      </c>
      <c r="D10602" t="s">
        <v>526</v>
      </c>
      <c r="E10602" t="s">
        <v>563</v>
      </c>
      <c r="F10602" t="s">
        <v>525</v>
      </c>
      <c r="G10602">
        <v>6</v>
      </c>
      <c r="H10602">
        <v>0</v>
      </c>
      <c r="I10602">
        <v>0</v>
      </c>
      <c r="J10602">
        <v>0</v>
      </c>
      <c r="K10602">
        <v>0</v>
      </c>
      <c r="L10602">
        <v>0</v>
      </c>
      <c r="M10602">
        <v>0</v>
      </c>
      <c r="N10602">
        <v>0</v>
      </c>
      <c r="O10602">
        <v>0</v>
      </c>
      <c r="P10602">
        <v>0</v>
      </c>
      <c r="Q10602">
        <v>0</v>
      </c>
    </row>
    <row r="10603" spans="1:17" x14ac:dyDescent="0.25">
      <c r="A10603" t="s">
        <v>16016</v>
      </c>
      <c r="B10603" t="s">
        <v>73</v>
      </c>
      <c r="C10603" t="s">
        <v>162</v>
      </c>
      <c r="D10603" t="s">
        <v>527</v>
      </c>
      <c r="E10603" t="s">
        <v>563</v>
      </c>
      <c r="F10603" t="s">
        <v>528</v>
      </c>
      <c r="G10603">
        <v>0</v>
      </c>
      <c r="H10603">
        <v>0</v>
      </c>
      <c r="I10603">
        <v>0</v>
      </c>
      <c r="J10603">
        <v>0</v>
      </c>
      <c r="K10603">
        <v>0</v>
      </c>
      <c r="L10603">
        <v>0</v>
      </c>
      <c r="M10603">
        <v>0</v>
      </c>
      <c r="N10603">
        <v>2</v>
      </c>
      <c r="O10603">
        <v>2</v>
      </c>
      <c r="P10603">
        <v>0</v>
      </c>
      <c r="Q10603">
        <v>0</v>
      </c>
    </row>
    <row r="10604" spans="1:17" x14ac:dyDescent="0.25">
      <c r="A10604" t="s">
        <v>16017</v>
      </c>
      <c r="B10604" t="s">
        <v>73</v>
      </c>
      <c r="C10604" t="s">
        <v>162</v>
      </c>
      <c r="D10604" t="s">
        <v>527</v>
      </c>
      <c r="E10604" t="s">
        <v>563</v>
      </c>
      <c r="F10604" t="s">
        <v>525</v>
      </c>
      <c r="G10604">
        <v>2</v>
      </c>
      <c r="H10604">
        <v>0</v>
      </c>
      <c r="I10604">
        <v>0</v>
      </c>
      <c r="J10604">
        <v>0</v>
      </c>
      <c r="K10604">
        <v>0</v>
      </c>
      <c r="L10604">
        <v>0</v>
      </c>
      <c r="M10604">
        <v>0</v>
      </c>
      <c r="N10604">
        <v>0</v>
      </c>
      <c r="O10604">
        <v>0</v>
      </c>
      <c r="P10604">
        <v>0</v>
      </c>
      <c r="Q10604">
        <v>0</v>
      </c>
    </row>
    <row r="10605" spans="1:17" x14ac:dyDescent="0.25">
      <c r="A10605" t="s">
        <v>27241</v>
      </c>
      <c r="B10605" t="s">
        <v>73</v>
      </c>
      <c r="C10605" t="s">
        <v>162</v>
      </c>
      <c r="D10605" t="s">
        <v>527</v>
      </c>
      <c r="E10605" t="s">
        <v>21471</v>
      </c>
      <c r="F10605" t="s">
        <v>528</v>
      </c>
      <c r="G10605">
        <v>0</v>
      </c>
      <c r="H10605">
        <v>0</v>
      </c>
      <c r="I10605">
        <v>0</v>
      </c>
      <c r="J10605">
        <v>0</v>
      </c>
      <c r="K10605">
        <v>0</v>
      </c>
      <c r="L10605">
        <v>0</v>
      </c>
      <c r="M10605">
        <v>0</v>
      </c>
      <c r="N10605">
        <v>3</v>
      </c>
      <c r="O10605">
        <v>2</v>
      </c>
      <c r="P10605">
        <v>1</v>
      </c>
      <c r="Q10605">
        <v>0</v>
      </c>
    </row>
    <row r="10606" spans="1:17" x14ac:dyDescent="0.25">
      <c r="A10606" t="s">
        <v>27242</v>
      </c>
      <c r="B10606" t="s">
        <v>73</v>
      </c>
      <c r="C10606" t="s">
        <v>162</v>
      </c>
      <c r="D10606" t="s">
        <v>527</v>
      </c>
      <c r="E10606" t="s">
        <v>21471</v>
      </c>
      <c r="F10606" t="s">
        <v>525</v>
      </c>
      <c r="G10606">
        <v>3</v>
      </c>
      <c r="H10606">
        <v>0</v>
      </c>
      <c r="I10606">
        <v>0</v>
      </c>
      <c r="J10606">
        <v>0</v>
      </c>
      <c r="K10606">
        <v>0</v>
      </c>
      <c r="L10606">
        <v>0</v>
      </c>
      <c r="M10606">
        <v>0</v>
      </c>
      <c r="N10606">
        <v>0</v>
      </c>
      <c r="O10606">
        <v>0</v>
      </c>
      <c r="P10606">
        <v>0</v>
      </c>
      <c r="Q10606">
        <v>0</v>
      </c>
    </row>
    <row r="10607" spans="1:17" x14ac:dyDescent="0.25">
      <c r="A10607" t="s">
        <v>16249</v>
      </c>
      <c r="B10607" t="s">
        <v>73</v>
      </c>
      <c r="C10607" t="s">
        <v>163</v>
      </c>
      <c r="D10607" t="s">
        <v>526</v>
      </c>
      <c r="E10607" t="s">
        <v>563</v>
      </c>
      <c r="F10607" t="s">
        <v>396</v>
      </c>
      <c r="G10607">
        <v>0</v>
      </c>
      <c r="H10607">
        <v>9</v>
      </c>
      <c r="I10607">
        <v>1</v>
      </c>
      <c r="J10607">
        <v>8</v>
      </c>
      <c r="K10607">
        <v>0</v>
      </c>
      <c r="L10607">
        <v>0</v>
      </c>
      <c r="M10607">
        <v>0</v>
      </c>
      <c r="N10607">
        <v>0</v>
      </c>
      <c r="O10607">
        <v>0</v>
      </c>
      <c r="P10607">
        <v>0</v>
      </c>
      <c r="Q10607">
        <v>0</v>
      </c>
    </row>
    <row r="10608" spans="1:17" x14ac:dyDescent="0.25">
      <c r="A10608" t="s">
        <v>16250</v>
      </c>
      <c r="B10608" t="s">
        <v>73</v>
      </c>
      <c r="C10608" t="s">
        <v>163</v>
      </c>
      <c r="D10608" t="s">
        <v>526</v>
      </c>
      <c r="E10608" t="s">
        <v>563</v>
      </c>
      <c r="F10608" t="s">
        <v>4236</v>
      </c>
      <c r="G10608">
        <v>0</v>
      </c>
      <c r="H10608">
        <v>9</v>
      </c>
      <c r="I10608">
        <v>1</v>
      </c>
      <c r="J10608">
        <v>8</v>
      </c>
      <c r="K10608">
        <v>0</v>
      </c>
      <c r="L10608">
        <v>0</v>
      </c>
      <c r="M10608">
        <v>0</v>
      </c>
      <c r="N10608">
        <v>0</v>
      </c>
      <c r="O10608">
        <v>0</v>
      </c>
      <c r="P10608">
        <v>0</v>
      </c>
      <c r="Q10608">
        <v>0</v>
      </c>
    </row>
    <row r="10609" spans="1:17" x14ac:dyDescent="0.25">
      <c r="A10609" t="s">
        <v>16251</v>
      </c>
      <c r="B10609" t="s">
        <v>73</v>
      </c>
      <c r="C10609" t="s">
        <v>163</v>
      </c>
      <c r="D10609" t="s">
        <v>526</v>
      </c>
      <c r="E10609" t="s">
        <v>563</v>
      </c>
      <c r="F10609" t="s">
        <v>4238</v>
      </c>
      <c r="G10609">
        <v>0</v>
      </c>
      <c r="H10609">
        <v>0</v>
      </c>
      <c r="I10609">
        <v>0</v>
      </c>
      <c r="J10609">
        <v>0</v>
      </c>
      <c r="K10609">
        <v>0</v>
      </c>
      <c r="L10609">
        <v>0</v>
      </c>
      <c r="M10609">
        <v>9</v>
      </c>
      <c r="N10609">
        <v>0</v>
      </c>
      <c r="O10609">
        <v>0</v>
      </c>
      <c r="P10609">
        <v>0</v>
      </c>
      <c r="Q10609">
        <v>0</v>
      </c>
    </row>
    <row r="10610" spans="1:17" x14ac:dyDescent="0.25">
      <c r="A10610" t="s">
        <v>16252</v>
      </c>
      <c r="B10610" t="s">
        <v>73</v>
      </c>
      <c r="C10610" t="s">
        <v>163</v>
      </c>
      <c r="D10610" t="s">
        <v>526</v>
      </c>
      <c r="E10610" t="s">
        <v>563</v>
      </c>
      <c r="F10610" t="s">
        <v>397</v>
      </c>
      <c r="G10610">
        <v>0</v>
      </c>
      <c r="H10610">
        <v>9</v>
      </c>
      <c r="I10610">
        <v>1</v>
      </c>
      <c r="J10610">
        <v>8</v>
      </c>
      <c r="K10610">
        <v>0</v>
      </c>
      <c r="L10610">
        <v>0</v>
      </c>
      <c r="M10610">
        <v>0</v>
      </c>
      <c r="N10610">
        <v>0</v>
      </c>
      <c r="O10610">
        <v>0</v>
      </c>
      <c r="P10610">
        <v>0</v>
      </c>
      <c r="Q10610">
        <v>0</v>
      </c>
    </row>
    <row r="10611" spans="1:17" x14ac:dyDescent="0.25">
      <c r="A10611" t="s">
        <v>16253</v>
      </c>
      <c r="B10611" t="s">
        <v>73</v>
      </c>
      <c r="C10611" t="s">
        <v>163</v>
      </c>
      <c r="D10611" t="s">
        <v>526</v>
      </c>
      <c r="E10611" t="s">
        <v>563</v>
      </c>
      <c r="F10611" t="s">
        <v>398</v>
      </c>
      <c r="G10611">
        <v>0</v>
      </c>
      <c r="H10611">
        <v>9</v>
      </c>
      <c r="I10611">
        <v>1</v>
      </c>
      <c r="J10611">
        <v>8</v>
      </c>
      <c r="K10611">
        <v>0</v>
      </c>
      <c r="L10611">
        <v>0</v>
      </c>
      <c r="M10611">
        <v>0</v>
      </c>
      <c r="N10611">
        <v>0</v>
      </c>
      <c r="O10611">
        <v>0</v>
      </c>
      <c r="P10611">
        <v>0</v>
      </c>
      <c r="Q10611">
        <v>0</v>
      </c>
    </row>
    <row r="10612" spans="1:17" x14ac:dyDescent="0.25">
      <c r="A10612" t="s">
        <v>16254</v>
      </c>
      <c r="B10612" t="s">
        <v>73</v>
      </c>
      <c r="C10612" t="s">
        <v>163</v>
      </c>
      <c r="D10612" t="s">
        <v>526</v>
      </c>
      <c r="E10612" t="s">
        <v>563</v>
      </c>
      <c r="F10612" t="s">
        <v>4242</v>
      </c>
      <c r="G10612">
        <v>0</v>
      </c>
      <c r="H10612">
        <v>0</v>
      </c>
      <c r="I10612">
        <v>0</v>
      </c>
      <c r="J10612">
        <v>0</v>
      </c>
      <c r="K10612">
        <v>0</v>
      </c>
      <c r="L10612">
        <v>0</v>
      </c>
      <c r="M10612">
        <v>9</v>
      </c>
      <c r="N10612">
        <v>0</v>
      </c>
      <c r="O10612">
        <v>0</v>
      </c>
      <c r="P10612">
        <v>0</v>
      </c>
      <c r="Q10612">
        <v>0</v>
      </c>
    </row>
    <row r="10613" spans="1:17" x14ac:dyDescent="0.25">
      <c r="A10613" t="s">
        <v>16255</v>
      </c>
      <c r="B10613" t="s">
        <v>73</v>
      </c>
      <c r="C10613" t="s">
        <v>163</v>
      </c>
      <c r="D10613" t="s">
        <v>526</v>
      </c>
      <c r="E10613" t="s">
        <v>563</v>
      </c>
      <c r="F10613" t="s">
        <v>399</v>
      </c>
      <c r="G10613">
        <v>0</v>
      </c>
      <c r="H10613">
        <v>9</v>
      </c>
      <c r="I10613">
        <v>1</v>
      </c>
      <c r="J10613">
        <v>8</v>
      </c>
      <c r="K10613">
        <v>0</v>
      </c>
      <c r="L10613">
        <v>0</v>
      </c>
      <c r="M10613">
        <v>0</v>
      </c>
      <c r="N10613">
        <v>0</v>
      </c>
      <c r="O10613">
        <v>0</v>
      </c>
      <c r="P10613">
        <v>0</v>
      </c>
      <c r="Q10613">
        <v>0</v>
      </c>
    </row>
    <row r="10614" spans="1:17" x14ac:dyDescent="0.25">
      <c r="A10614" t="s">
        <v>16256</v>
      </c>
      <c r="B10614" t="s">
        <v>73</v>
      </c>
      <c r="C10614" t="s">
        <v>163</v>
      </c>
      <c r="D10614" t="s">
        <v>526</v>
      </c>
      <c r="E10614" t="s">
        <v>563</v>
      </c>
      <c r="F10614" t="s">
        <v>4245</v>
      </c>
      <c r="G10614">
        <v>0</v>
      </c>
      <c r="H10614">
        <v>0</v>
      </c>
      <c r="I10614">
        <v>0</v>
      </c>
      <c r="J10614">
        <v>0</v>
      </c>
      <c r="K10614">
        <v>0</v>
      </c>
      <c r="L10614">
        <v>0</v>
      </c>
      <c r="M10614">
        <v>9</v>
      </c>
      <c r="N10614">
        <v>0</v>
      </c>
      <c r="O10614">
        <v>0</v>
      </c>
      <c r="P10614">
        <v>0</v>
      </c>
      <c r="Q10614">
        <v>0</v>
      </c>
    </row>
    <row r="10615" spans="1:17" x14ac:dyDescent="0.25">
      <c r="A10615" t="s">
        <v>16257</v>
      </c>
      <c r="B10615" t="s">
        <v>73</v>
      </c>
      <c r="C10615" t="s">
        <v>163</v>
      </c>
      <c r="D10615" t="s">
        <v>526</v>
      </c>
      <c r="E10615" t="s">
        <v>563</v>
      </c>
      <c r="F10615" t="s">
        <v>394</v>
      </c>
      <c r="G10615">
        <v>0</v>
      </c>
      <c r="H10615">
        <v>0</v>
      </c>
      <c r="I10615">
        <v>0</v>
      </c>
      <c r="J10615">
        <v>0</v>
      </c>
      <c r="K10615">
        <v>0</v>
      </c>
      <c r="L10615">
        <v>0</v>
      </c>
      <c r="M10615">
        <v>0</v>
      </c>
      <c r="N10615">
        <v>9</v>
      </c>
      <c r="O10615">
        <v>9</v>
      </c>
      <c r="P10615">
        <v>0</v>
      </c>
      <c r="Q10615">
        <v>0</v>
      </c>
    </row>
    <row r="10616" spans="1:17" x14ac:dyDescent="0.25">
      <c r="A10616" t="s">
        <v>16258</v>
      </c>
      <c r="B10616" t="s">
        <v>73</v>
      </c>
      <c r="C10616" t="s">
        <v>163</v>
      </c>
      <c r="D10616" t="s">
        <v>526</v>
      </c>
      <c r="E10616" t="s">
        <v>563</v>
      </c>
      <c r="F10616" t="s">
        <v>395</v>
      </c>
      <c r="G10616">
        <v>0</v>
      </c>
      <c r="H10616">
        <v>0</v>
      </c>
      <c r="I10616">
        <v>0</v>
      </c>
      <c r="J10616">
        <v>0</v>
      </c>
      <c r="K10616">
        <v>0</v>
      </c>
      <c r="L10616">
        <v>0</v>
      </c>
      <c r="M10616">
        <v>0</v>
      </c>
      <c r="N10616">
        <v>7</v>
      </c>
      <c r="O10616">
        <v>7</v>
      </c>
      <c r="P10616">
        <v>0</v>
      </c>
      <c r="Q10616">
        <v>0</v>
      </c>
    </row>
    <row r="10617" spans="1:17" x14ac:dyDescent="0.25">
      <c r="A10617" t="s">
        <v>16259</v>
      </c>
      <c r="B10617" t="s">
        <v>73</v>
      </c>
      <c r="C10617" t="s">
        <v>163</v>
      </c>
      <c r="D10617" t="s">
        <v>526</v>
      </c>
      <c r="E10617" t="s">
        <v>563</v>
      </c>
      <c r="F10617" t="s">
        <v>525</v>
      </c>
      <c r="G10617">
        <v>9</v>
      </c>
      <c r="H10617">
        <v>0</v>
      </c>
      <c r="I10617">
        <v>0</v>
      </c>
      <c r="J10617">
        <v>0</v>
      </c>
      <c r="K10617">
        <v>0</v>
      </c>
      <c r="L10617">
        <v>0</v>
      </c>
      <c r="M10617">
        <v>0</v>
      </c>
      <c r="N10617">
        <v>0</v>
      </c>
      <c r="O10617">
        <v>0</v>
      </c>
      <c r="P10617">
        <v>0</v>
      </c>
      <c r="Q10617">
        <v>0</v>
      </c>
    </row>
    <row r="10618" spans="1:17" x14ac:dyDescent="0.25">
      <c r="A10618" t="s">
        <v>27243</v>
      </c>
      <c r="B10618" t="s">
        <v>73</v>
      </c>
      <c r="C10618" t="s">
        <v>163</v>
      </c>
      <c r="D10618" t="s">
        <v>526</v>
      </c>
      <c r="E10618" t="s">
        <v>21471</v>
      </c>
      <c r="F10618" t="s">
        <v>396</v>
      </c>
      <c r="G10618">
        <v>0</v>
      </c>
      <c r="H10618">
        <v>6</v>
      </c>
      <c r="I10618">
        <v>1</v>
      </c>
      <c r="J10618">
        <v>4</v>
      </c>
      <c r="K10618">
        <v>1</v>
      </c>
      <c r="L10618">
        <v>0</v>
      </c>
      <c r="M10618">
        <v>0</v>
      </c>
      <c r="N10618">
        <v>0</v>
      </c>
      <c r="O10618">
        <v>0</v>
      </c>
      <c r="P10618">
        <v>0</v>
      </c>
      <c r="Q10618">
        <v>0</v>
      </c>
    </row>
    <row r="10619" spans="1:17" x14ac:dyDescent="0.25">
      <c r="A10619" t="s">
        <v>27244</v>
      </c>
      <c r="B10619" t="s">
        <v>73</v>
      </c>
      <c r="C10619" t="s">
        <v>163</v>
      </c>
      <c r="D10619" t="s">
        <v>526</v>
      </c>
      <c r="E10619" t="s">
        <v>21471</v>
      </c>
      <c r="F10619" t="s">
        <v>4236</v>
      </c>
      <c r="G10619">
        <v>0</v>
      </c>
      <c r="H10619">
        <v>6</v>
      </c>
      <c r="I10619">
        <v>1</v>
      </c>
      <c r="J10619">
        <v>4</v>
      </c>
      <c r="K10619">
        <v>1</v>
      </c>
      <c r="L10619">
        <v>0</v>
      </c>
      <c r="M10619">
        <v>0</v>
      </c>
      <c r="N10619">
        <v>0</v>
      </c>
      <c r="O10619">
        <v>0</v>
      </c>
      <c r="P10619">
        <v>0</v>
      </c>
      <c r="Q10619">
        <v>0</v>
      </c>
    </row>
    <row r="10620" spans="1:17" x14ac:dyDescent="0.25">
      <c r="A10620" t="s">
        <v>27245</v>
      </c>
      <c r="B10620" t="s">
        <v>73</v>
      </c>
      <c r="C10620" t="s">
        <v>163</v>
      </c>
      <c r="D10620" t="s">
        <v>526</v>
      </c>
      <c r="E10620" t="s">
        <v>21471</v>
      </c>
      <c r="F10620" t="s">
        <v>4238</v>
      </c>
      <c r="G10620">
        <v>0</v>
      </c>
      <c r="H10620">
        <v>0</v>
      </c>
      <c r="I10620">
        <v>0</v>
      </c>
      <c r="J10620">
        <v>0</v>
      </c>
      <c r="K10620">
        <v>0</v>
      </c>
      <c r="L10620">
        <v>0</v>
      </c>
      <c r="M10620">
        <v>6</v>
      </c>
      <c r="N10620">
        <v>0</v>
      </c>
      <c r="O10620">
        <v>0</v>
      </c>
      <c r="P10620">
        <v>0</v>
      </c>
      <c r="Q10620">
        <v>0</v>
      </c>
    </row>
    <row r="10621" spans="1:17" x14ac:dyDescent="0.25">
      <c r="A10621" t="s">
        <v>27246</v>
      </c>
      <c r="B10621" t="s">
        <v>73</v>
      </c>
      <c r="C10621" t="s">
        <v>163</v>
      </c>
      <c r="D10621" t="s">
        <v>526</v>
      </c>
      <c r="E10621" t="s">
        <v>21471</v>
      </c>
      <c r="F10621" t="s">
        <v>397</v>
      </c>
      <c r="G10621">
        <v>0</v>
      </c>
      <c r="H10621">
        <v>6</v>
      </c>
      <c r="I10621">
        <v>1</v>
      </c>
      <c r="J10621">
        <v>4</v>
      </c>
      <c r="K10621">
        <v>1</v>
      </c>
      <c r="L10621">
        <v>0</v>
      </c>
      <c r="M10621">
        <v>0</v>
      </c>
      <c r="N10621">
        <v>0</v>
      </c>
      <c r="O10621">
        <v>0</v>
      </c>
      <c r="P10621">
        <v>0</v>
      </c>
      <c r="Q10621">
        <v>0</v>
      </c>
    </row>
    <row r="10622" spans="1:17" x14ac:dyDescent="0.25">
      <c r="A10622" t="s">
        <v>27247</v>
      </c>
      <c r="B10622" t="s">
        <v>73</v>
      </c>
      <c r="C10622" t="s">
        <v>163</v>
      </c>
      <c r="D10622" t="s">
        <v>526</v>
      </c>
      <c r="E10622" t="s">
        <v>21471</v>
      </c>
      <c r="F10622" t="s">
        <v>398</v>
      </c>
      <c r="G10622">
        <v>0</v>
      </c>
      <c r="H10622">
        <v>6</v>
      </c>
      <c r="I10622">
        <v>1</v>
      </c>
      <c r="J10622">
        <v>4</v>
      </c>
      <c r="K10622">
        <v>1</v>
      </c>
      <c r="L10622">
        <v>0</v>
      </c>
      <c r="M10622">
        <v>0</v>
      </c>
      <c r="N10622">
        <v>0</v>
      </c>
      <c r="O10622">
        <v>0</v>
      </c>
      <c r="P10622">
        <v>0</v>
      </c>
      <c r="Q10622">
        <v>0</v>
      </c>
    </row>
    <row r="10623" spans="1:17" x14ac:dyDescent="0.25">
      <c r="A10623" t="s">
        <v>27248</v>
      </c>
      <c r="B10623" t="s">
        <v>73</v>
      </c>
      <c r="C10623" t="s">
        <v>163</v>
      </c>
      <c r="D10623" t="s">
        <v>526</v>
      </c>
      <c r="E10623" t="s">
        <v>21471</v>
      </c>
      <c r="F10623" t="s">
        <v>4242</v>
      </c>
      <c r="G10623">
        <v>0</v>
      </c>
      <c r="H10623">
        <v>0</v>
      </c>
      <c r="I10623">
        <v>0</v>
      </c>
      <c r="J10623">
        <v>0</v>
      </c>
      <c r="K10623">
        <v>0</v>
      </c>
      <c r="L10623">
        <v>0</v>
      </c>
      <c r="M10623">
        <v>6</v>
      </c>
      <c r="N10623">
        <v>0</v>
      </c>
      <c r="O10623">
        <v>0</v>
      </c>
      <c r="P10623">
        <v>0</v>
      </c>
      <c r="Q10623">
        <v>0</v>
      </c>
    </row>
    <row r="10624" spans="1:17" x14ac:dyDescent="0.25">
      <c r="A10624" t="s">
        <v>27249</v>
      </c>
      <c r="B10624" t="s">
        <v>73</v>
      </c>
      <c r="C10624" t="s">
        <v>163</v>
      </c>
      <c r="D10624" t="s">
        <v>526</v>
      </c>
      <c r="E10624" t="s">
        <v>21471</v>
      </c>
      <c r="F10624" t="s">
        <v>399</v>
      </c>
      <c r="G10624">
        <v>0</v>
      </c>
      <c r="H10624">
        <v>6</v>
      </c>
      <c r="I10624">
        <v>1</v>
      </c>
      <c r="J10624">
        <v>4</v>
      </c>
      <c r="K10624">
        <v>1</v>
      </c>
      <c r="L10624">
        <v>0</v>
      </c>
      <c r="M10624">
        <v>0</v>
      </c>
      <c r="N10624">
        <v>0</v>
      </c>
      <c r="O10624">
        <v>0</v>
      </c>
      <c r="P10624">
        <v>0</v>
      </c>
      <c r="Q10624">
        <v>0</v>
      </c>
    </row>
    <row r="10625" spans="1:17" x14ac:dyDescent="0.25">
      <c r="A10625" t="s">
        <v>27250</v>
      </c>
      <c r="B10625" t="s">
        <v>73</v>
      </c>
      <c r="C10625" t="s">
        <v>163</v>
      </c>
      <c r="D10625" t="s">
        <v>526</v>
      </c>
      <c r="E10625" t="s">
        <v>21471</v>
      </c>
      <c r="F10625" t="s">
        <v>4245</v>
      </c>
      <c r="G10625">
        <v>0</v>
      </c>
      <c r="H10625">
        <v>0</v>
      </c>
      <c r="I10625">
        <v>0</v>
      </c>
      <c r="J10625">
        <v>0</v>
      </c>
      <c r="K10625">
        <v>0</v>
      </c>
      <c r="L10625">
        <v>0</v>
      </c>
      <c r="M10625">
        <v>6</v>
      </c>
      <c r="N10625">
        <v>0</v>
      </c>
      <c r="O10625">
        <v>0</v>
      </c>
      <c r="P10625">
        <v>0</v>
      </c>
      <c r="Q10625">
        <v>0</v>
      </c>
    </row>
    <row r="10626" spans="1:17" x14ac:dyDescent="0.25">
      <c r="A10626" t="s">
        <v>27251</v>
      </c>
      <c r="B10626" t="s">
        <v>73</v>
      </c>
      <c r="C10626" t="s">
        <v>163</v>
      </c>
      <c r="D10626" t="s">
        <v>526</v>
      </c>
      <c r="E10626" t="s">
        <v>21471</v>
      </c>
      <c r="F10626" t="s">
        <v>394</v>
      </c>
      <c r="G10626">
        <v>0</v>
      </c>
      <c r="H10626">
        <v>0</v>
      </c>
      <c r="I10626">
        <v>0</v>
      </c>
      <c r="J10626">
        <v>0</v>
      </c>
      <c r="K10626">
        <v>0</v>
      </c>
      <c r="L10626">
        <v>0</v>
      </c>
      <c r="M10626">
        <v>0</v>
      </c>
      <c r="N10626">
        <v>6</v>
      </c>
      <c r="O10626">
        <v>6</v>
      </c>
      <c r="P10626">
        <v>0</v>
      </c>
      <c r="Q10626">
        <v>0</v>
      </c>
    </row>
    <row r="10627" spans="1:17" x14ac:dyDescent="0.25">
      <c r="A10627" t="s">
        <v>27252</v>
      </c>
      <c r="B10627" t="s">
        <v>73</v>
      </c>
      <c r="C10627" t="s">
        <v>163</v>
      </c>
      <c r="D10627" t="s">
        <v>526</v>
      </c>
      <c r="E10627" t="s">
        <v>21471</v>
      </c>
      <c r="F10627" t="s">
        <v>395</v>
      </c>
      <c r="G10627">
        <v>0</v>
      </c>
      <c r="H10627">
        <v>0</v>
      </c>
      <c r="I10627">
        <v>0</v>
      </c>
      <c r="J10627">
        <v>0</v>
      </c>
      <c r="K10627">
        <v>0</v>
      </c>
      <c r="L10627">
        <v>0</v>
      </c>
      <c r="M10627">
        <v>0</v>
      </c>
      <c r="N10627">
        <v>6</v>
      </c>
      <c r="O10627">
        <v>6</v>
      </c>
      <c r="P10627">
        <v>0</v>
      </c>
      <c r="Q10627">
        <v>0</v>
      </c>
    </row>
    <row r="10628" spans="1:17" x14ac:dyDescent="0.25">
      <c r="A10628" t="s">
        <v>27253</v>
      </c>
      <c r="B10628" t="s">
        <v>73</v>
      </c>
      <c r="C10628" t="s">
        <v>163</v>
      </c>
      <c r="D10628" t="s">
        <v>526</v>
      </c>
      <c r="E10628" t="s">
        <v>21471</v>
      </c>
      <c r="F10628" t="s">
        <v>525</v>
      </c>
      <c r="G10628">
        <v>6</v>
      </c>
      <c r="H10628">
        <v>0</v>
      </c>
      <c r="I10628">
        <v>0</v>
      </c>
      <c r="J10628">
        <v>0</v>
      </c>
      <c r="K10628">
        <v>0</v>
      </c>
      <c r="L10628">
        <v>0</v>
      </c>
      <c r="M10628">
        <v>0</v>
      </c>
      <c r="N10628">
        <v>0</v>
      </c>
      <c r="O10628">
        <v>0</v>
      </c>
      <c r="P10628">
        <v>0</v>
      </c>
      <c r="Q10628">
        <v>0</v>
      </c>
    </row>
    <row r="10629" spans="1:17" x14ac:dyDescent="0.25">
      <c r="A10629" t="s">
        <v>14670</v>
      </c>
      <c r="B10629" t="s">
        <v>73</v>
      </c>
      <c r="C10629" t="s">
        <v>163</v>
      </c>
      <c r="D10629" t="s">
        <v>527</v>
      </c>
      <c r="E10629" t="s">
        <v>563</v>
      </c>
      <c r="F10629" t="s">
        <v>528</v>
      </c>
      <c r="G10629">
        <v>0</v>
      </c>
      <c r="H10629">
        <v>0</v>
      </c>
      <c r="I10629">
        <v>0</v>
      </c>
      <c r="J10629">
        <v>0</v>
      </c>
      <c r="K10629">
        <v>0</v>
      </c>
      <c r="L10629">
        <v>0</v>
      </c>
      <c r="M10629">
        <v>0</v>
      </c>
      <c r="N10629">
        <v>1</v>
      </c>
      <c r="O10629">
        <v>0</v>
      </c>
      <c r="P10629">
        <v>0</v>
      </c>
      <c r="Q10629">
        <v>1</v>
      </c>
    </row>
    <row r="10630" spans="1:17" x14ac:dyDescent="0.25">
      <c r="A10630" t="s">
        <v>14671</v>
      </c>
      <c r="B10630" t="s">
        <v>73</v>
      </c>
      <c r="C10630" t="s">
        <v>163</v>
      </c>
      <c r="D10630" t="s">
        <v>527</v>
      </c>
      <c r="E10630" t="s">
        <v>563</v>
      </c>
      <c r="F10630" t="s">
        <v>525</v>
      </c>
      <c r="G10630">
        <v>1</v>
      </c>
      <c r="H10630">
        <v>0</v>
      </c>
      <c r="I10630">
        <v>0</v>
      </c>
      <c r="J10630">
        <v>0</v>
      </c>
      <c r="K10630">
        <v>0</v>
      </c>
      <c r="L10630">
        <v>0</v>
      </c>
      <c r="M10630">
        <v>0</v>
      </c>
      <c r="N10630">
        <v>0</v>
      </c>
      <c r="O10630">
        <v>0</v>
      </c>
      <c r="P10630">
        <v>0</v>
      </c>
      <c r="Q10630">
        <v>0</v>
      </c>
    </row>
    <row r="10631" spans="1:17" x14ac:dyDescent="0.25">
      <c r="A10631" t="s">
        <v>27254</v>
      </c>
      <c r="B10631" t="s">
        <v>73</v>
      </c>
      <c r="C10631" t="s">
        <v>163</v>
      </c>
      <c r="D10631" t="s">
        <v>527</v>
      </c>
      <c r="E10631" t="s">
        <v>21471</v>
      </c>
      <c r="F10631" t="s">
        <v>528</v>
      </c>
      <c r="G10631">
        <v>0</v>
      </c>
      <c r="H10631">
        <v>0</v>
      </c>
      <c r="I10631">
        <v>0</v>
      </c>
      <c r="J10631">
        <v>0</v>
      </c>
      <c r="K10631">
        <v>0</v>
      </c>
      <c r="L10631">
        <v>0</v>
      </c>
      <c r="M10631">
        <v>0</v>
      </c>
      <c r="N10631">
        <v>1</v>
      </c>
      <c r="O10631">
        <v>1</v>
      </c>
      <c r="P10631">
        <v>0</v>
      </c>
      <c r="Q10631">
        <v>0</v>
      </c>
    </row>
    <row r="10632" spans="1:17" x14ac:dyDescent="0.25">
      <c r="A10632" t="s">
        <v>17971</v>
      </c>
      <c r="B10632" t="s">
        <v>73</v>
      </c>
      <c r="C10632" t="s">
        <v>229</v>
      </c>
      <c r="D10632" t="s">
        <v>526</v>
      </c>
      <c r="E10632" t="s">
        <v>563</v>
      </c>
      <c r="F10632" t="s">
        <v>395</v>
      </c>
      <c r="G10632">
        <v>0</v>
      </c>
      <c r="H10632">
        <v>0</v>
      </c>
      <c r="I10632">
        <v>0</v>
      </c>
      <c r="J10632">
        <v>0</v>
      </c>
      <c r="K10632">
        <v>0</v>
      </c>
      <c r="L10632">
        <v>0</v>
      </c>
      <c r="M10632">
        <v>0</v>
      </c>
      <c r="N10632">
        <v>6</v>
      </c>
      <c r="O10632">
        <v>6</v>
      </c>
      <c r="P10632">
        <v>0</v>
      </c>
      <c r="Q10632">
        <v>0</v>
      </c>
    </row>
    <row r="10633" spans="1:17" x14ac:dyDescent="0.25">
      <c r="A10633" t="s">
        <v>17972</v>
      </c>
      <c r="B10633" t="s">
        <v>73</v>
      </c>
      <c r="C10633" t="s">
        <v>229</v>
      </c>
      <c r="D10633" t="s">
        <v>526</v>
      </c>
      <c r="E10633" t="s">
        <v>563</v>
      </c>
      <c r="F10633" t="s">
        <v>525</v>
      </c>
      <c r="G10633">
        <v>6</v>
      </c>
      <c r="H10633">
        <v>0</v>
      </c>
      <c r="I10633">
        <v>0</v>
      </c>
      <c r="J10633">
        <v>0</v>
      </c>
      <c r="K10633">
        <v>0</v>
      </c>
      <c r="L10633">
        <v>0</v>
      </c>
      <c r="M10633">
        <v>0</v>
      </c>
      <c r="N10633">
        <v>0</v>
      </c>
      <c r="O10633">
        <v>0</v>
      </c>
      <c r="P10633">
        <v>0</v>
      </c>
      <c r="Q10633">
        <v>0</v>
      </c>
    </row>
    <row r="10634" spans="1:17" x14ac:dyDescent="0.25">
      <c r="A10634" t="s">
        <v>27255</v>
      </c>
      <c r="B10634" t="s">
        <v>73</v>
      </c>
      <c r="C10634" t="s">
        <v>229</v>
      </c>
      <c r="D10634" t="s">
        <v>526</v>
      </c>
      <c r="E10634" t="s">
        <v>21471</v>
      </c>
      <c r="F10634" t="s">
        <v>396</v>
      </c>
      <c r="G10634">
        <v>0</v>
      </c>
      <c r="H10634">
        <v>9</v>
      </c>
      <c r="I10634">
        <v>2</v>
      </c>
      <c r="J10634">
        <v>6</v>
      </c>
      <c r="K10634">
        <v>0</v>
      </c>
      <c r="L10634">
        <v>1</v>
      </c>
      <c r="M10634">
        <v>0</v>
      </c>
      <c r="N10634">
        <v>0</v>
      </c>
      <c r="O10634">
        <v>0</v>
      </c>
      <c r="P10634">
        <v>0</v>
      </c>
      <c r="Q10634">
        <v>0</v>
      </c>
    </row>
    <row r="10635" spans="1:17" x14ac:dyDescent="0.25">
      <c r="A10635" t="s">
        <v>27256</v>
      </c>
      <c r="B10635" t="s">
        <v>73</v>
      </c>
      <c r="C10635" t="s">
        <v>229</v>
      </c>
      <c r="D10635" t="s">
        <v>526</v>
      </c>
      <c r="E10635" t="s">
        <v>21471</v>
      </c>
      <c r="F10635" t="s">
        <v>4236</v>
      </c>
      <c r="G10635">
        <v>0</v>
      </c>
      <c r="H10635">
        <v>9</v>
      </c>
      <c r="I10635">
        <v>2</v>
      </c>
      <c r="J10635">
        <v>6</v>
      </c>
      <c r="K10635">
        <v>0</v>
      </c>
      <c r="L10635">
        <v>1</v>
      </c>
      <c r="M10635">
        <v>0</v>
      </c>
      <c r="N10635">
        <v>0</v>
      </c>
      <c r="O10635">
        <v>0</v>
      </c>
      <c r="P10635">
        <v>0</v>
      </c>
      <c r="Q10635">
        <v>0</v>
      </c>
    </row>
    <row r="10636" spans="1:17" x14ac:dyDescent="0.25">
      <c r="A10636" t="s">
        <v>27257</v>
      </c>
      <c r="B10636" t="s">
        <v>73</v>
      </c>
      <c r="C10636" t="s">
        <v>229</v>
      </c>
      <c r="D10636" t="s">
        <v>526</v>
      </c>
      <c r="E10636" t="s">
        <v>21471</v>
      </c>
      <c r="F10636" t="s">
        <v>4238</v>
      </c>
      <c r="G10636">
        <v>0</v>
      </c>
      <c r="H10636">
        <v>0</v>
      </c>
      <c r="I10636">
        <v>0</v>
      </c>
      <c r="J10636">
        <v>0</v>
      </c>
      <c r="K10636">
        <v>0</v>
      </c>
      <c r="L10636">
        <v>0</v>
      </c>
      <c r="M10636">
        <v>9</v>
      </c>
      <c r="N10636">
        <v>0</v>
      </c>
      <c r="O10636">
        <v>0</v>
      </c>
      <c r="P10636">
        <v>0</v>
      </c>
      <c r="Q10636">
        <v>0</v>
      </c>
    </row>
    <row r="10637" spans="1:17" x14ac:dyDescent="0.25">
      <c r="A10637" t="s">
        <v>27258</v>
      </c>
      <c r="B10637" t="s">
        <v>73</v>
      </c>
      <c r="C10637" t="s">
        <v>229</v>
      </c>
      <c r="D10637" t="s">
        <v>526</v>
      </c>
      <c r="E10637" t="s">
        <v>21471</v>
      </c>
      <c r="F10637" t="s">
        <v>397</v>
      </c>
      <c r="G10637">
        <v>0</v>
      </c>
      <c r="H10637">
        <v>9</v>
      </c>
      <c r="I10637">
        <v>2</v>
      </c>
      <c r="J10637">
        <v>6</v>
      </c>
      <c r="K10637">
        <v>0</v>
      </c>
      <c r="L10637">
        <v>1</v>
      </c>
      <c r="M10637">
        <v>0</v>
      </c>
      <c r="N10637">
        <v>0</v>
      </c>
      <c r="O10637">
        <v>0</v>
      </c>
      <c r="P10637">
        <v>0</v>
      </c>
      <c r="Q10637">
        <v>0</v>
      </c>
    </row>
    <row r="10638" spans="1:17" x14ac:dyDescent="0.25">
      <c r="A10638" t="s">
        <v>27259</v>
      </c>
      <c r="B10638" t="s">
        <v>73</v>
      </c>
      <c r="C10638" t="s">
        <v>229</v>
      </c>
      <c r="D10638" t="s">
        <v>526</v>
      </c>
      <c r="E10638" t="s">
        <v>21471</v>
      </c>
      <c r="F10638" t="s">
        <v>398</v>
      </c>
      <c r="G10638">
        <v>0</v>
      </c>
      <c r="H10638">
        <v>9</v>
      </c>
      <c r="I10638">
        <v>2</v>
      </c>
      <c r="J10638">
        <v>6</v>
      </c>
      <c r="K10638">
        <v>0</v>
      </c>
      <c r="L10638">
        <v>1</v>
      </c>
      <c r="M10638">
        <v>0</v>
      </c>
      <c r="N10638">
        <v>0</v>
      </c>
      <c r="O10638">
        <v>0</v>
      </c>
      <c r="P10638">
        <v>0</v>
      </c>
      <c r="Q10638">
        <v>0</v>
      </c>
    </row>
    <row r="10639" spans="1:17" x14ac:dyDescent="0.25">
      <c r="A10639" t="s">
        <v>27260</v>
      </c>
      <c r="B10639" t="s">
        <v>73</v>
      </c>
      <c r="C10639" t="s">
        <v>229</v>
      </c>
      <c r="D10639" t="s">
        <v>526</v>
      </c>
      <c r="E10639" t="s">
        <v>21471</v>
      </c>
      <c r="F10639" t="s">
        <v>4242</v>
      </c>
      <c r="G10639">
        <v>0</v>
      </c>
      <c r="H10639">
        <v>0</v>
      </c>
      <c r="I10639">
        <v>0</v>
      </c>
      <c r="J10639">
        <v>0</v>
      </c>
      <c r="K10639">
        <v>0</v>
      </c>
      <c r="L10639">
        <v>0</v>
      </c>
      <c r="M10639">
        <v>9</v>
      </c>
      <c r="N10639">
        <v>0</v>
      </c>
      <c r="O10639">
        <v>0</v>
      </c>
      <c r="P10639">
        <v>0</v>
      </c>
      <c r="Q10639">
        <v>0</v>
      </c>
    </row>
    <row r="10640" spans="1:17" x14ac:dyDescent="0.25">
      <c r="A10640" t="s">
        <v>27261</v>
      </c>
      <c r="B10640" t="s">
        <v>73</v>
      </c>
      <c r="C10640" t="s">
        <v>229</v>
      </c>
      <c r="D10640" t="s">
        <v>526</v>
      </c>
      <c r="E10640" t="s">
        <v>21471</v>
      </c>
      <c r="F10640" t="s">
        <v>399</v>
      </c>
      <c r="G10640">
        <v>0</v>
      </c>
      <c r="H10640">
        <v>9</v>
      </c>
      <c r="I10640">
        <v>2</v>
      </c>
      <c r="J10640">
        <v>6</v>
      </c>
      <c r="K10640">
        <v>0</v>
      </c>
      <c r="L10640">
        <v>1</v>
      </c>
      <c r="M10640">
        <v>0</v>
      </c>
      <c r="N10640">
        <v>0</v>
      </c>
      <c r="O10640">
        <v>0</v>
      </c>
      <c r="P10640">
        <v>0</v>
      </c>
      <c r="Q10640">
        <v>0</v>
      </c>
    </row>
    <row r="10641" spans="1:17" x14ac:dyDescent="0.25">
      <c r="A10641" t="s">
        <v>27262</v>
      </c>
      <c r="B10641" t="s">
        <v>73</v>
      </c>
      <c r="C10641" t="s">
        <v>229</v>
      </c>
      <c r="D10641" t="s">
        <v>526</v>
      </c>
      <c r="E10641" t="s">
        <v>21471</v>
      </c>
      <c r="F10641" t="s">
        <v>4245</v>
      </c>
      <c r="G10641">
        <v>0</v>
      </c>
      <c r="H10641">
        <v>0</v>
      </c>
      <c r="I10641">
        <v>0</v>
      </c>
      <c r="J10641">
        <v>0</v>
      </c>
      <c r="K10641">
        <v>0</v>
      </c>
      <c r="L10641">
        <v>0</v>
      </c>
      <c r="M10641">
        <v>9</v>
      </c>
      <c r="N10641">
        <v>0</v>
      </c>
      <c r="O10641">
        <v>0</v>
      </c>
      <c r="P10641">
        <v>0</v>
      </c>
      <c r="Q10641">
        <v>0</v>
      </c>
    </row>
    <row r="10642" spans="1:17" x14ac:dyDescent="0.25">
      <c r="A10642" t="s">
        <v>27263</v>
      </c>
      <c r="B10642" t="s">
        <v>73</v>
      </c>
      <c r="C10642" t="s">
        <v>229</v>
      </c>
      <c r="D10642" t="s">
        <v>526</v>
      </c>
      <c r="E10642" t="s">
        <v>21471</v>
      </c>
      <c r="F10642" t="s">
        <v>394</v>
      </c>
      <c r="G10642">
        <v>0</v>
      </c>
      <c r="H10642">
        <v>0</v>
      </c>
      <c r="I10642">
        <v>0</v>
      </c>
      <c r="J10642">
        <v>0</v>
      </c>
      <c r="K10642">
        <v>0</v>
      </c>
      <c r="L10642">
        <v>0</v>
      </c>
      <c r="M10642">
        <v>0</v>
      </c>
      <c r="N10642">
        <v>9</v>
      </c>
      <c r="O10642">
        <v>8</v>
      </c>
      <c r="P10642">
        <v>1</v>
      </c>
      <c r="Q10642">
        <v>0</v>
      </c>
    </row>
    <row r="10643" spans="1:17" x14ac:dyDescent="0.25">
      <c r="A10643" t="s">
        <v>27264</v>
      </c>
      <c r="B10643" t="s">
        <v>73</v>
      </c>
      <c r="C10643" t="s">
        <v>229</v>
      </c>
      <c r="D10643" t="s">
        <v>526</v>
      </c>
      <c r="E10643" t="s">
        <v>21471</v>
      </c>
      <c r="F10643" t="s">
        <v>395</v>
      </c>
      <c r="G10643">
        <v>0</v>
      </c>
      <c r="H10643">
        <v>0</v>
      </c>
      <c r="I10643">
        <v>0</v>
      </c>
      <c r="J10643">
        <v>0</v>
      </c>
      <c r="K10643">
        <v>0</v>
      </c>
      <c r="L10643">
        <v>0</v>
      </c>
      <c r="M10643">
        <v>0</v>
      </c>
      <c r="N10643">
        <v>9</v>
      </c>
      <c r="O10643">
        <v>8</v>
      </c>
      <c r="P10643">
        <v>1</v>
      </c>
      <c r="Q10643">
        <v>0</v>
      </c>
    </row>
    <row r="10644" spans="1:17" x14ac:dyDescent="0.25">
      <c r="A10644" t="s">
        <v>27265</v>
      </c>
      <c r="B10644" t="s">
        <v>73</v>
      </c>
      <c r="C10644" t="s">
        <v>229</v>
      </c>
      <c r="D10644" t="s">
        <v>526</v>
      </c>
      <c r="E10644" t="s">
        <v>21471</v>
      </c>
      <c r="F10644" t="s">
        <v>525</v>
      </c>
      <c r="G10644">
        <v>9</v>
      </c>
      <c r="H10644">
        <v>0</v>
      </c>
      <c r="I10644">
        <v>0</v>
      </c>
      <c r="J10644">
        <v>0</v>
      </c>
      <c r="K10644">
        <v>0</v>
      </c>
      <c r="L10644">
        <v>0</v>
      </c>
      <c r="M10644">
        <v>0</v>
      </c>
      <c r="N10644">
        <v>0</v>
      </c>
      <c r="O10644">
        <v>0</v>
      </c>
      <c r="P10644">
        <v>0</v>
      </c>
      <c r="Q10644">
        <v>0</v>
      </c>
    </row>
    <row r="10645" spans="1:17" x14ac:dyDescent="0.25">
      <c r="A10645" t="s">
        <v>14118</v>
      </c>
      <c r="B10645" t="s">
        <v>73</v>
      </c>
      <c r="C10645" t="s">
        <v>229</v>
      </c>
      <c r="D10645" t="s">
        <v>527</v>
      </c>
      <c r="E10645" t="s">
        <v>563</v>
      </c>
      <c r="F10645" t="s">
        <v>528</v>
      </c>
      <c r="G10645">
        <v>0</v>
      </c>
      <c r="H10645">
        <v>0</v>
      </c>
      <c r="I10645">
        <v>0</v>
      </c>
      <c r="J10645">
        <v>0</v>
      </c>
      <c r="K10645">
        <v>0</v>
      </c>
      <c r="L10645">
        <v>0</v>
      </c>
      <c r="M10645">
        <v>0</v>
      </c>
      <c r="N10645">
        <v>1</v>
      </c>
      <c r="O10645">
        <v>1</v>
      </c>
      <c r="P10645">
        <v>0</v>
      </c>
      <c r="Q10645">
        <v>0</v>
      </c>
    </row>
    <row r="10646" spans="1:17" x14ac:dyDescent="0.25">
      <c r="A10646" t="s">
        <v>14119</v>
      </c>
      <c r="B10646" t="s">
        <v>73</v>
      </c>
      <c r="C10646" t="s">
        <v>229</v>
      </c>
      <c r="D10646" t="s">
        <v>527</v>
      </c>
      <c r="E10646" t="s">
        <v>563</v>
      </c>
      <c r="F10646" t="s">
        <v>525</v>
      </c>
      <c r="G10646">
        <v>1</v>
      </c>
      <c r="H10646">
        <v>0</v>
      </c>
      <c r="I10646">
        <v>0</v>
      </c>
      <c r="J10646">
        <v>0</v>
      </c>
      <c r="K10646">
        <v>0</v>
      </c>
      <c r="L10646">
        <v>0</v>
      </c>
      <c r="M10646">
        <v>0</v>
      </c>
      <c r="N10646">
        <v>0</v>
      </c>
      <c r="O10646">
        <v>0</v>
      </c>
      <c r="P10646">
        <v>0</v>
      </c>
      <c r="Q10646">
        <v>0</v>
      </c>
    </row>
    <row r="10647" spans="1:17" x14ac:dyDescent="0.25">
      <c r="A10647" t="s">
        <v>14120</v>
      </c>
      <c r="B10647" t="s">
        <v>73</v>
      </c>
      <c r="C10647" t="s">
        <v>230</v>
      </c>
      <c r="D10647" t="s">
        <v>526</v>
      </c>
      <c r="E10647" t="s">
        <v>563</v>
      </c>
      <c r="F10647" t="s">
        <v>396</v>
      </c>
      <c r="G10647">
        <v>0</v>
      </c>
      <c r="H10647">
        <v>11</v>
      </c>
      <c r="I10647">
        <v>1</v>
      </c>
      <c r="J10647">
        <v>10</v>
      </c>
      <c r="K10647">
        <v>0</v>
      </c>
      <c r="L10647">
        <v>0</v>
      </c>
      <c r="M10647">
        <v>0</v>
      </c>
      <c r="N10647">
        <v>0</v>
      </c>
      <c r="O10647">
        <v>0</v>
      </c>
      <c r="P10647">
        <v>0</v>
      </c>
      <c r="Q10647">
        <v>0</v>
      </c>
    </row>
    <row r="10648" spans="1:17" x14ac:dyDescent="0.25">
      <c r="A10648" t="s">
        <v>14121</v>
      </c>
      <c r="B10648" t="s">
        <v>73</v>
      </c>
      <c r="C10648" t="s">
        <v>230</v>
      </c>
      <c r="D10648" t="s">
        <v>526</v>
      </c>
      <c r="E10648" t="s">
        <v>563</v>
      </c>
      <c r="F10648" t="s">
        <v>4236</v>
      </c>
      <c r="G10648">
        <v>0</v>
      </c>
      <c r="H10648">
        <v>11</v>
      </c>
      <c r="I10648">
        <v>1</v>
      </c>
      <c r="J10648">
        <v>10</v>
      </c>
      <c r="K10648">
        <v>0</v>
      </c>
      <c r="L10648">
        <v>0</v>
      </c>
      <c r="M10648">
        <v>0</v>
      </c>
      <c r="N10648">
        <v>0</v>
      </c>
      <c r="O10648">
        <v>0</v>
      </c>
      <c r="P10648">
        <v>0</v>
      </c>
      <c r="Q10648">
        <v>0</v>
      </c>
    </row>
    <row r="10649" spans="1:17" x14ac:dyDescent="0.25">
      <c r="A10649" t="s">
        <v>14122</v>
      </c>
      <c r="B10649" t="s">
        <v>73</v>
      </c>
      <c r="C10649" t="s">
        <v>230</v>
      </c>
      <c r="D10649" t="s">
        <v>526</v>
      </c>
      <c r="E10649" t="s">
        <v>563</v>
      </c>
      <c r="F10649" t="s">
        <v>4238</v>
      </c>
      <c r="G10649">
        <v>0</v>
      </c>
      <c r="H10649">
        <v>0</v>
      </c>
      <c r="I10649">
        <v>0</v>
      </c>
      <c r="J10649">
        <v>0</v>
      </c>
      <c r="K10649">
        <v>0</v>
      </c>
      <c r="L10649">
        <v>0</v>
      </c>
      <c r="M10649">
        <v>11</v>
      </c>
      <c r="N10649">
        <v>0</v>
      </c>
      <c r="O10649">
        <v>0</v>
      </c>
      <c r="P10649">
        <v>0</v>
      </c>
      <c r="Q10649">
        <v>0</v>
      </c>
    </row>
    <row r="10650" spans="1:17" x14ac:dyDescent="0.25">
      <c r="A10650" t="s">
        <v>14123</v>
      </c>
      <c r="B10650" t="s">
        <v>73</v>
      </c>
      <c r="C10650" t="s">
        <v>230</v>
      </c>
      <c r="D10650" t="s">
        <v>526</v>
      </c>
      <c r="E10650" t="s">
        <v>563</v>
      </c>
      <c r="F10650" t="s">
        <v>397</v>
      </c>
      <c r="G10650">
        <v>0</v>
      </c>
      <c r="H10650">
        <v>11</v>
      </c>
      <c r="I10650">
        <v>1</v>
      </c>
      <c r="J10650">
        <v>10</v>
      </c>
      <c r="K10650">
        <v>0</v>
      </c>
      <c r="L10650">
        <v>0</v>
      </c>
      <c r="M10650">
        <v>0</v>
      </c>
      <c r="N10650">
        <v>0</v>
      </c>
      <c r="O10650">
        <v>0</v>
      </c>
      <c r="P10650">
        <v>0</v>
      </c>
      <c r="Q10650">
        <v>0</v>
      </c>
    </row>
    <row r="10651" spans="1:17" x14ac:dyDescent="0.25">
      <c r="A10651" t="s">
        <v>14124</v>
      </c>
      <c r="B10651" t="s">
        <v>73</v>
      </c>
      <c r="C10651" t="s">
        <v>230</v>
      </c>
      <c r="D10651" t="s">
        <v>526</v>
      </c>
      <c r="E10651" t="s">
        <v>563</v>
      </c>
      <c r="F10651" t="s">
        <v>398</v>
      </c>
      <c r="G10651">
        <v>0</v>
      </c>
      <c r="H10651">
        <v>11</v>
      </c>
      <c r="I10651">
        <v>1</v>
      </c>
      <c r="J10651">
        <v>10</v>
      </c>
      <c r="K10651">
        <v>0</v>
      </c>
      <c r="L10651">
        <v>0</v>
      </c>
      <c r="M10651">
        <v>0</v>
      </c>
      <c r="N10651">
        <v>0</v>
      </c>
      <c r="O10651">
        <v>0</v>
      </c>
      <c r="P10651">
        <v>0</v>
      </c>
      <c r="Q10651">
        <v>0</v>
      </c>
    </row>
    <row r="10652" spans="1:17" x14ac:dyDescent="0.25">
      <c r="A10652" t="s">
        <v>14125</v>
      </c>
      <c r="B10652" t="s">
        <v>73</v>
      </c>
      <c r="C10652" t="s">
        <v>230</v>
      </c>
      <c r="D10652" t="s">
        <v>526</v>
      </c>
      <c r="E10652" t="s">
        <v>563</v>
      </c>
      <c r="F10652" t="s">
        <v>4242</v>
      </c>
      <c r="G10652">
        <v>0</v>
      </c>
      <c r="H10652">
        <v>0</v>
      </c>
      <c r="I10652">
        <v>0</v>
      </c>
      <c r="J10652">
        <v>0</v>
      </c>
      <c r="K10652">
        <v>0</v>
      </c>
      <c r="L10652">
        <v>0</v>
      </c>
      <c r="M10652">
        <v>11</v>
      </c>
      <c r="N10652">
        <v>0</v>
      </c>
      <c r="O10652">
        <v>0</v>
      </c>
      <c r="P10652">
        <v>0</v>
      </c>
      <c r="Q10652">
        <v>0</v>
      </c>
    </row>
    <row r="10653" spans="1:17" x14ac:dyDescent="0.25">
      <c r="A10653" t="s">
        <v>14126</v>
      </c>
      <c r="B10653" t="s">
        <v>73</v>
      </c>
      <c r="C10653" t="s">
        <v>230</v>
      </c>
      <c r="D10653" t="s">
        <v>526</v>
      </c>
      <c r="E10653" t="s">
        <v>563</v>
      </c>
      <c r="F10653" t="s">
        <v>399</v>
      </c>
      <c r="G10653">
        <v>0</v>
      </c>
      <c r="H10653">
        <v>11</v>
      </c>
      <c r="I10653">
        <v>1</v>
      </c>
      <c r="J10653">
        <v>10</v>
      </c>
      <c r="K10653">
        <v>0</v>
      </c>
      <c r="L10653">
        <v>0</v>
      </c>
      <c r="M10653">
        <v>0</v>
      </c>
      <c r="N10653">
        <v>0</v>
      </c>
      <c r="O10653">
        <v>0</v>
      </c>
      <c r="P10653">
        <v>0</v>
      </c>
      <c r="Q10653">
        <v>0</v>
      </c>
    </row>
    <row r="10654" spans="1:17" x14ac:dyDescent="0.25">
      <c r="A10654" t="s">
        <v>14127</v>
      </c>
      <c r="B10654" t="s">
        <v>73</v>
      </c>
      <c r="C10654" t="s">
        <v>230</v>
      </c>
      <c r="D10654" t="s">
        <v>526</v>
      </c>
      <c r="E10654" t="s">
        <v>563</v>
      </c>
      <c r="F10654" t="s">
        <v>4245</v>
      </c>
      <c r="G10654">
        <v>0</v>
      </c>
      <c r="H10654">
        <v>0</v>
      </c>
      <c r="I10654">
        <v>0</v>
      </c>
      <c r="J10654">
        <v>0</v>
      </c>
      <c r="K10654">
        <v>0</v>
      </c>
      <c r="L10654">
        <v>0</v>
      </c>
      <c r="M10654">
        <v>11</v>
      </c>
      <c r="N10654">
        <v>0</v>
      </c>
      <c r="O10654">
        <v>0</v>
      </c>
      <c r="P10654">
        <v>0</v>
      </c>
      <c r="Q10654">
        <v>0</v>
      </c>
    </row>
    <row r="10655" spans="1:17" x14ac:dyDescent="0.25">
      <c r="A10655" t="s">
        <v>14128</v>
      </c>
      <c r="B10655" t="s">
        <v>73</v>
      </c>
      <c r="C10655" t="s">
        <v>230</v>
      </c>
      <c r="D10655" t="s">
        <v>526</v>
      </c>
      <c r="E10655" t="s">
        <v>563</v>
      </c>
      <c r="F10655" t="s">
        <v>394</v>
      </c>
      <c r="G10655">
        <v>0</v>
      </c>
      <c r="H10655">
        <v>0</v>
      </c>
      <c r="I10655">
        <v>0</v>
      </c>
      <c r="J10655">
        <v>0</v>
      </c>
      <c r="K10655">
        <v>0</v>
      </c>
      <c r="L10655">
        <v>0</v>
      </c>
      <c r="M10655">
        <v>0</v>
      </c>
      <c r="N10655">
        <v>11</v>
      </c>
      <c r="O10655">
        <v>11</v>
      </c>
      <c r="P10655">
        <v>0</v>
      </c>
      <c r="Q10655">
        <v>0</v>
      </c>
    </row>
    <row r="10656" spans="1:17" x14ac:dyDescent="0.25">
      <c r="A10656" t="s">
        <v>14129</v>
      </c>
      <c r="B10656" t="s">
        <v>73</v>
      </c>
      <c r="C10656" t="s">
        <v>230</v>
      </c>
      <c r="D10656" t="s">
        <v>526</v>
      </c>
      <c r="E10656" t="s">
        <v>563</v>
      </c>
      <c r="F10656" t="s">
        <v>395</v>
      </c>
      <c r="G10656">
        <v>0</v>
      </c>
      <c r="H10656">
        <v>0</v>
      </c>
      <c r="I10656">
        <v>0</v>
      </c>
      <c r="J10656">
        <v>0</v>
      </c>
      <c r="K10656">
        <v>0</v>
      </c>
      <c r="L10656">
        <v>0</v>
      </c>
      <c r="M10656">
        <v>0</v>
      </c>
      <c r="N10656">
        <v>11</v>
      </c>
      <c r="O10656">
        <v>11</v>
      </c>
      <c r="P10656">
        <v>0</v>
      </c>
      <c r="Q10656">
        <v>0</v>
      </c>
    </row>
    <row r="10657" spans="1:17" x14ac:dyDescent="0.25">
      <c r="A10657" t="s">
        <v>14130</v>
      </c>
      <c r="B10657" t="s">
        <v>73</v>
      </c>
      <c r="C10657" t="s">
        <v>230</v>
      </c>
      <c r="D10657" t="s">
        <v>526</v>
      </c>
      <c r="E10657" t="s">
        <v>563</v>
      </c>
      <c r="F10657" t="s">
        <v>525</v>
      </c>
      <c r="G10657">
        <v>11</v>
      </c>
      <c r="H10657">
        <v>0</v>
      </c>
      <c r="I10657">
        <v>0</v>
      </c>
      <c r="J10657">
        <v>0</v>
      </c>
      <c r="K10657">
        <v>0</v>
      </c>
      <c r="L10657">
        <v>0</v>
      </c>
      <c r="M10657">
        <v>0</v>
      </c>
      <c r="N10657">
        <v>0</v>
      </c>
      <c r="O10657">
        <v>0</v>
      </c>
      <c r="P10657">
        <v>0</v>
      </c>
      <c r="Q10657">
        <v>0</v>
      </c>
    </row>
    <row r="10658" spans="1:17" x14ac:dyDescent="0.25">
      <c r="A10658" t="s">
        <v>27266</v>
      </c>
      <c r="B10658" t="s">
        <v>73</v>
      </c>
      <c r="C10658" t="s">
        <v>230</v>
      </c>
      <c r="D10658" t="s">
        <v>526</v>
      </c>
      <c r="E10658" t="s">
        <v>21471</v>
      </c>
      <c r="F10658" t="s">
        <v>396</v>
      </c>
      <c r="G10658">
        <v>0</v>
      </c>
      <c r="H10658">
        <v>28</v>
      </c>
      <c r="I10658">
        <v>1</v>
      </c>
      <c r="J10658">
        <v>24</v>
      </c>
      <c r="K10658">
        <v>1</v>
      </c>
      <c r="L10658">
        <v>2</v>
      </c>
      <c r="M10658">
        <v>0</v>
      </c>
      <c r="N10658">
        <v>0</v>
      </c>
      <c r="O10658">
        <v>0</v>
      </c>
      <c r="P10658">
        <v>0</v>
      </c>
      <c r="Q10658">
        <v>0</v>
      </c>
    </row>
    <row r="10659" spans="1:17" x14ac:dyDescent="0.25">
      <c r="A10659" t="s">
        <v>27267</v>
      </c>
      <c r="B10659" t="s">
        <v>73</v>
      </c>
      <c r="C10659" t="s">
        <v>230</v>
      </c>
      <c r="D10659" t="s">
        <v>526</v>
      </c>
      <c r="E10659" t="s">
        <v>21471</v>
      </c>
      <c r="F10659" t="s">
        <v>4236</v>
      </c>
      <c r="G10659">
        <v>0</v>
      </c>
      <c r="H10659">
        <v>28</v>
      </c>
      <c r="I10659">
        <v>1</v>
      </c>
      <c r="J10659">
        <v>24</v>
      </c>
      <c r="K10659">
        <v>1</v>
      </c>
      <c r="L10659">
        <v>2</v>
      </c>
      <c r="M10659">
        <v>0</v>
      </c>
      <c r="N10659">
        <v>0</v>
      </c>
      <c r="O10659">
        <v>0</v>
      </c>
      <c r="P10659">
        <v>0</v>
      </c>
      <c r="Q10659">
        <v>0</v>
      </c>
    </row>
    <row r="10660" spans="1:17" x14ac:dyDescent="0.25">
      <c r="A10660" t="s">
        <v>27268</v>
      </c>
      <c r="B10660" t="s">
        <v>73</v>
      </c>
      <c r="C10660" t="s">
        <v>230</v>
      </c>
      <c r="D10660" t="s">
        <v>526</v>
      </c>
      <c r="E10660" t="s">
        <v>21471</v>
      </c>
      <c r="F10660" t="s">
        <v>4238</v>
      </c>
      <c r="G10660">
        <v>0</v>
      </c>
      <c r="H10660">
        <v>0</v>
      </c>
      <c r="I10660">
        <v>0</v>
      </c>
      <c r="J10660">
        <v>0</v>
      </c>
      <c r="K10660">
        <v>0</v>
      </c>
      <c r="L10660">
        <v>0</v>
      </c>
      <c r="M10660">
        <v>28</v>
      </c>
      <c r="N10660">
        <v>0</v>
      </c>
      <c r="O10660">
        <v>0</v>
      </c>
      <c r="P10660">
        <v>0</v>
      </c>
      <c r="Q10660">
        <v>0</v>
      </c>
    </row>
    <row r="10661" spans="1:17" x14ac:dyDescent="0.25">
      <c r="A10661" t="s">
        <v>27269</v>
      </c>
      <c r="B10661" t="s">
        <v>73</v>
      </c>
      <c r="C10661" t="s">
        <v>230</v>
      </c>
      <c r="D10661" t="s">
        <v>526</v>
      </c>
      <c r="E10661" t="s">
        <v>21471</v>
      </c>
      <c r="F10661" t="s">
        <v>397</v>
      </c>
      <c r="G10661">
        <v>0</v>
      </c>
      <c r="H10661">
        <v>28</v>
      </c>
      <c r="I10661">
        <v>1</v>
      </c>
      <c r="J10661">
        <v>24</v>
      </c>
      <c r="K10661">
        <v>1</v>
      </c>
      <c r="L10661">
        <v>2</v>
      </c>
      <c r="M10661">
        <v>0</v>
      </c>
      <c r="N10661">
        <v>0</v>
      </c>
      <c r="O10661">
        <v>0</v>
      </c>
      <c r="P10661">
        <v>0</v>
      </c>
      <c r="Q10661">
        <v>0</v>
      </c>
    </row>
    <row r="10662" spans="1:17" x14ac:dyDescent="0.25">
      <c r="A10662" t="s">
        <v>14182</v>
      </c>
      <c r="B10662" t="s">
        <v>72</v>
      </c>
      <c r="C10662" t="s">
        <v>113</v>
      </c>
      <c r="D10662" t="s">
        <v>526</v>
      </c>
      <c r="E10662" t="s">
        <v>563</v>
      </c>
      <c r="F10662" t="s">
        <v>396</v>
      </c>
      <c r="G10662">
        <v>0</v>
      </c>
      <c r="H10662">
        <v>10</v>
      </c>
      <c r="I10662">
        <v>1</v>
      </c>
      <c r="J10662">
        <v>7</v>
      </c>
      <c r="K10662">
        <v>2</v>
      </c>
      <c r="L10662">
        <v>0</v>
      </c>
      <c r="M10662">
        <v>0</v>
      </c>
      <c r="N10662">
        <v>0</v>
      </c>
      <c r="O10662">
        <v>0</v>
      </c>
      <c r="P10662">
        <v>0</v>
      </c>
      <c r="Q10662">
        <v>0</v>
      </c>
    </row>
    <row r="10663" spans="1:17" x14ac:dyDescent="0.25">
      <c r="A10663" t="s">
        <v>14183</v>
      </c>
      <c r="B10663" t="s">
        <v>72</v>
      </c>
      <c r="C10663" t="s">
        <v>113</v>
      </c>
      <c r="D10663" t="s">
        <v>526</v>
      </c>
      <c r="E10663" t="s">
        <v>563</v>
      </c>
      <c r="F10663" t="s">
        <v>4236</v>
      </c>
      <c r="G10663">
        <v>0</v>
      </c>
      <c r="H10663">
        <v>10</v>
      </c>
      <c r="I10663">
        <v>1</v>
      </c>
      <c r="J10663">
        <v>7</v>
      </c>
      <c r="K10663">
        <v>2</v>
      </c>
      <c r="L10663">
        <v>0</v>
      </c>
      <c r="M10663">
        <v>0</v>
      </c>
      <c r="N10663">
        <v>0</v>
      </c>
      <c r="O10663">
        <v>0</v>
      </c>
      <c r="P10663">
        <v>0</v>
      </c>
      <c r="Q10663">
        <v>0</v>
      </c>
    </row>
    <row r="10664" spans="1:17" x14ac:dyDescent="0.25">
      <c r="A10664" t="s">
        <v>14184</v>
      </c>
      <c r="B10664" t="s">
        <v>72</v>
      </c>
      <c r="C10664" t="s">
        <v>113</v>
      </c>
      <c r="D10664" t="s">
        <v>526</v>
      </c>
      <c r="E10664" t="s">
        <v>563</v>
      </c>
      <c r="F10664" t="s">
        <v>4238</v>
      </c>
      <c r="G10664">
        <v>0</v>
      </c>
      <c r="H10664">
        <v>0</v>
      </c>
      <c r="I10664">
        <v>0</v>
      </c>
      <c r="J10664">
        <v>0</v>
      </c>
      <c r="K10664">
        <v>0</v>
      </c>
      <c r="L10664">
        <v>0</v>
      </c>
      <c r="M10664">
        <v>10</v>
      </c>
      <c r="N10664">
        <v>0</v>
      </c>
      <c r="O10664">
        <v>0</v>
      </c>
      <c r="P10664">
        <v>0</v>
      </c>
      <c r="Q10664">
        <v>0</v>
      </c>
    </row>
    <row r="10665" spans="1:17" x14ac:dyDescent="0.25">
      <c r="A10665" t="s">
        <v>14185</v>
      </c>
      <c r="B10665" t="s">
        <v>72</v>
      </c>
      <c r="C10665" t="s">
        <v>113</v>
      </c>
      <c r="D10665" t="s">
        <v>526</v>
      </c>
      <c r="E10665" t="s">
        <v>563</v>
      </c>
      <c r="F10665" t="s">
        <v>397</v>
      </c>
      <c r="G10665">
        <v>0</v>
      </c>
      <c r="H10665">
        <v>10</v>
      </c>
      <c r="I10665">
        <v>1</v>
      </c>
      <c r="J10665">
        <v>7</v>
      </c>
      <c r="K10665">
        <v>2</v>
      </c>
      <c r="L10665">
        <v>0</v>
      </c>
      <c r="M10665">
        <v>0</v>
      </c>
      <c r="N10665">
        <v>0</v>
      </c>
      <c r="O10665">
        <v>0</v>
      </c>
      <c r="P10665">
        <v>0</v>
      </c>
      <c r="Q10665">
        <v>0</v>
      </c>
    </row>
    <row r="10666" spans="1:17" x14ac:dyDescent="0.25">
      <c r="A10666" t="s">
        <v>14186</v>
      </c>
      <c r="B10666" t="s">
        <v>72</v>
      </c>
      <c r="C10666" t="s">
        <v>113</v>
      </c>
      <c r="D10666" t="s">
        <v>526</v>
      </c>
      <c r="E10666" t="s">
        <v>563</v>
      </c>
      <c r="F10666" t="s">
        <v>398</v>
      </c>
      <c r="G10666">
        <v>0</v>
      </c>
      <c r="H10666">
        <v>10</v>
      </c>
      <c r="I10666">
        <v>1</v>
      </c>
      <c r="J10666">
        <v>7</v>
      </c>
      <c r="K10666">
        <v>2</v>
      </c>
      <c r="L10666">
        <v>0</v>
      </c>
      <c r="M10666">
        <v>0</v>
      </c>
      <c r="N10666">
        <v>0</v>
      </c>
      <c r="O10666">
        <v>0</v>
      </c>
      <c r="P10666">
        <v>0</v>
      </c>
      <c r="Q10666">
        <v>0</v>
      </c>
    </row>
    <row r="10667" spans="1:17" x14ac:dyDescent="0.25">
      <c r="A10667" t="s">
        <v>14187</v>
      </c>
      <c r="B10667" t="s">
        <v>72</v>
      </c>
      <c r="C10667" t="s">
        <v>113</v>
      </c>
      <c r="D10667" t="s">
        <v>526</v>
      </c>
      <c r="E10667" t="s">
        <v>563</v>
      </c>
      <c r="F10667" t="s">
        <v>4242</v>
      </c>
      <c r="G10667">
        <v>0</v>
      </c>
      <c r="H10667">
        <v>0</v>
      </c>
      <c r="I10667">
        <v>0</v>
      </c>
      <c r="J10667">
        <v>0</v>
      </c>
      <c r="K10667">
        <v>0</v>
      </c>
      <c r="L10667">
        <v>0</v>
      </c>
      <c r="M10667">
        <v>10</v>
      </c>
      <c r="N10667">
        <v>0</v>
      </c>
      <c r="O10667">
        <v>0</v>
      </c>
      <c r="P10667">
        <v>0</v>
      </c>
      <c r="Q10667">
        <v>0</v>
      </c>
    </row>
    <row r="10668" spans="1:17" x14ac:dyDescent="0.25">
      <c r="A10668" t="s">
        <v>14188</v>
      </c>
      <c r="B10668" t="s">
        <v>72</v>
      </c>
      <c r="C10668" t="s">
        <v>113</v>
      </c>
      <c r="D10668" t="s">
        <v>526</v>
      </c>
      <c r="E10668" t="s">
        <v>563</v>
      </c>
      <c r="F10668" t="s">
        <v>399</v>
      </c>
      <c r="G10668">
        <v>0</v>
      </c>
      <c r="H10668">
        <v>10</v>
      </c>
      <c r="I10668">
        <v>1</v>
      </c>
      <c r="J10668">
        <v>7</v>
      </c>
      <c r="K10668">
        <v>2</v>
      </c>
      <c r="L10668">
        <v>0</v>
      </c>
      <c r="M10668">
        <v>0</v>
      </c>
      <c r="N10668">
        <v>0</v>
      </c>
      <c r="O10668">
        <v>0</v>
      </c>
      <c r="P10668">
        <v>0</v>
      </c>
      <c r="Q10668">
        <v>0</v>
      </c>
    </row>
    <row r="10669" spans="1:17" x14ac:dyDescent="0.25">
      <c r="A10669" t="s">
        <v>14189</v>
      </c>
      <c r="B10669" t="s">
        <v>72</v>
      </c>
      <c r="C10669" t="s">
        <v>113</v>
      </c>
      <c r="D10669" t="s">
        <v>526</v>
      </c>
      <c r="E10669" t="s">
        <v>563</v>
      </c>
      <c r="F10669" t="s">
        <v>4245</v>
      </c>
      <c r="G10669">
        <v>0</v>
      </c>
      <c r="H10669">
        <v>0</v>
      </c>
      <c r="I10669">
        <v>0</v>
      </c>
      <c r="J10669">
        <v>0</v>
      </c>
      <c r="K10669">
        <v>0</v>
      </c>
      <c r="L10669">
        <v>0</v>
      </c>
      <c r="M10669">
        <v>10</v>
      </c>
      <c r="N10669">
        <v>0</v>
      </c>
      <c r="O10669">
        <v>0</v>
      </c>
      <c r="P10669">
        <v>0</v>
      </c>
      <c r="Q10669">
        <v>0</v>
      </c>
    </row>
    <row r="10670" spans="1:17" x14ac:dyDescent="0.25">
      <c r="A10670" t="s">
        <v>14190</v>
      </c>
      <c r="B10670" t="s">
        <v>72</v>
      </c>
      <c r="C10670" t="s">
        <v>113</v>
      </c>
      <c r="D10670" t="s">
        <v>526</v>
      </c>
      <c r="E10670" t="s">
        <v>563</v>
      </c>
      <c r="F10670" t="s">
        <v>394</v>
      </c>
      <c r="G10670">
        <v>0</v>
      </c>
      <c r="H10670">
        <v>0</v>
      </c>
      <c r="I10670">
        <v>0</v>
      </c>
      <c r="J10670">
        <v>0</v>
      </c>
      <c r="K10670">
        <v>0</v>
      </c>
      <c r="L10670">
        <v>0</v>
      </c>
      <c r="M10670">
        <v>0</v>
      </c>
      <c r="N10670">
        <v>7</v>
      </c>
      <c r="O10670">
        <v>6</v>
      </c>
      <c r="P10670">
        <v>1</v>
      </c>
      <c r="Q10670">
        <v>0</v>
      </c>
    </row>
    <row r="10671" spans="1:17" x14ac:dyDescent="0.25">
      <c r="A10671" t="s">
        <v>14191</v>
      </c>
      <c r="B10671" t="s">
        <v>72</v>
      </c>
      <c r="C10671" t="s">
        <v>113</v>
      </c>
      <c r="D10671" t="s">
        <v>526</v>
      </c>
      <c r="E10671" t="s">
        <v>563</v>
      </c>
      <c r="F10671" t="s">
        <v>395</v>
      </c>
      <c r="G10671">
        <v>0</v>
      </c>
      <c r="H10671">
        <v>0</v>
      </c>
      <c r="I10671">
        <v>0</v>
      </c>
      <c r="J10671">
        <v>0</v>
      </c>
      <c r="K10671">
        <v>0</v>
      </c>
      <c r="L10671">
        <v>0</v>
      </c>
      <c r="M10671">
        <v>0</v>
      </c>
      <c r="N10671">
        <v>7</v>
      </c>
      <c r="O10671">
        <v>6</v>
      </c>
      <c r="P10671">
        <v>1</v>
      </c>
      <c r="Q10671">
        <v>0</v>
      </c>
    </row>
    <row r="10672" spans="1:17" x14ac:dyDescent="0.25">
      <c r="A10672" t="s">
        <v>14192</v>
      </c>
      <c r="B10672" t="s">
        <v>72</v>
      </c>
      <c r="C10672" t="s">
        <v>113</v>
      </c>
      <c r="D10672" t="s">
        <v>526</v>
      </c>
      <c r="E10672" t="s">
        <v>563</v>
      </c>
      <c r="F10672" t="s">
        <v>525</v>
      </c>
      <c r="G10672">
        <v>10</v>
      </c>
      <c r="H10672">
        <v>0</v>
      </c>
      <c r="I10672">
        <v>0</v>
      </c>
      <c r="J10672">
        <v>0</v>
      </c>
      <c r="K10672">
        <v>0</v>
      </c>
      <c r="L10672">
        <v>0</v>
      </c>
      <c r="M10672">
        <v>0</v>
      </c>
      <c r="N10672">
        <v>0</v>
      </c>
      <c r="O10672">
        <v>0</v>
      </c>
      <c r="P10672">
        <v>0</v>
      </c>
      <c r="Q10672">
        <v>0</v>
      </c>
    </row>
    <row r="10673" spans="1:17" x14ac:dyDescent="0.25">
      <c r="A10673" t="s">
        <v>27368</v>
      </c>
      <c r="B10673" t="s">
        <v>72</v>
      </c>
      <c r="C10673" t="s">
        <v>113</v>
      </c>
      <c r="D10673" t="s">
        <v>526</v>
      </c>
      <c r="E10673" t="s">
        <v>21471</v>
      </c>
      <c r="F10673" t="s">
        <v>396</v>
      </c>
      <c r="G10673">
        <v>0</v>
      </c>
      <c r="H10673">
        <v>28</v>
      </c>
      <c r="I10673">
        <v>1</v>
      </c>
      <c r="J10673">
        <v>25</v>
      </c>
      <c r="K10673">
        <v>0</v>
      </c>
      <c r="L10673">
        <v>2</v>
      </c>
      <c r="M10673">
        <v>0</v>
      </c>
      <c r="N10673">
        <v>0</v>
      </c>
      <c r="O10673">
        <v>0</v>
      </c>
      <c r="P10673">
        <v>0</v>
      </c>
      <c r="Q10673">
        <v>0</v>
      </c>
    </row>
    <row r="10674" spans="1:17" x14ac:dyDescent="0.25">
      <c r="A10674" t="s">
        <v>27369</v>
      </c>
      <c r="B10674" t="s">
        <v>72</v>
      </c>
      <c r="C10674" t="s">
        <v>113</v>
      </c>
      <c r="D10674" t="s">
        <v>526</v>
      </c>
      <c r="E10674" t="s">
        <v>21471</v>
      </c>
      <c r="F10674" t="s">
        <v>4236</v>
      </c>
      <c r="G10674">
        <v>0</v>
      </c>
      <c r="H10674">
        <v>28</v>
      </c>
      <c r="I10674">
        <v>1</v>
      </c>
      <c r="J10674">
        <v>25</v>
      </c>
      <c r="K10674">
        <v>0</v>
      </c>
      <c r="L10674">
        <v>2</v>
      </c>
      <c r="M10674">
        <v>0</v>
      </c>
      <c r="N10674">
        <v>0</v>
      </c>
      <c r="O10674">
        <v>0</v>
      </c>
      <c r="P10674">
        <v>0</v>
      </c>
      <c r="Q10674">
        <v>0</v>
      </c>
    </row>
    <row r="10675" spans="1:17" x14ac:dyDescent="0.25">
      <c r="A10675" t="s">
        <v>27370</v>
      </c>
      <c r="B10675" t="s">
        <v>72</v>
      </c>
      <c r="C10675" t="s">
        <v>113</v>
      </c>
      <c r="D10675" t="s">
        <v>526</v>
      </c>
      <c r="E10675" t="s">
        <v>21471</v>
      </c>
      <c r="F10675" t="s">
        <v>4238</v>
      </c>
      <c r="G10675">
        <v>0</v>
      </c>
      <c r="H10675">
        <v>0</v>
      </c>
      <c r="I10675">
        <v>0</v>
      </c>
      <c r="J10675">
        <v>0</v>
      </c>
      <c r="K10675">
        <v>0</v>
      </c>
      <c r="L10675">
        <v>0</v>
      </c>
      <c r="M10675">
        <v>28</v>
      </c>
      <c r="N10675">
        <v>0</v>
      </c>
      <c r="O10675">
        <v>0</v>
      </c>
      <c r="P10675">
        <v>0</v>
      </c>
      <c r="Q10675">
        <v>0</v>
      </c>
    </row>
    <row r="10676" spans="1:17" x14ac:dyDescent="0.25">
      <c r="A10676" t="s">
        <v>15123</v>
      </c>
      <c r="B10676" t="s">
        <v>72</v>
      </c>
      <c r="C10676" t="s">
        <v>173</v>
      </c>
      <c r="D10676" t="s">
        <v>526</v>
      </c>
      <c r="E10676" t="s">
        <v>563</v>
      </c>
      <c r="F10676" t="s">
        <v>398</v>
      </c>
      <c r="G10676">
        <v>0</v>
      </c>
      <c r="H10676">
        <v>9</v>
      </c>
      <c r="I10676">
        <v>0</v>
      </c>
      <c r="J10676">
        <v>8</v>
      </c>
      <c r="K10676">
        <v>0</v>
      </c>
      <c r="L10676">
        <v>1</v>
      </c>
      <c r="M10676">
        <v>0</v>
      </c>
      <c r="N10676">
        <v>0</v>
      </c>
      <c r="O10676">
        <v>0</v>
      </c>
      <c r="P10676">
        <v>0</v>
      </c>
      <c r="Q10676">
        <v>0</v>
      </c>
    </row>
    <row r="10677" spans="1:17" x14ac:dyDescent="0.25">
      <c r="A10677" t="s">
        <v>15124</v>
      </c>
      <c r="B10677" t="s">
        <v>72</v>
      </c>
      <c r="C10677" t="s">
        <v>173</v>
      </c>
      <c r="D10677" t="s">
        <v>526</v>
      </c>
      <c r="E10677" t="s">
        <v>563</v>
      </c>
      <c r="F10677" t="s">
        <v>4242</v>
      </c>
      <c r="G10677">
        <v>0</v>
      </c>
      <c r="H10677">
        <v>0</v>
      </c>
      <c r="I10677">
        <v>0</v>
      </c>
      <c r="J10677">
        <v>0</v>
      </c>
      <c r="K10677">
        <v>0</v>
      </c>
      <c r="L10677">
        <v>0</v>
      </c>
      <c r="M10677">
        <v>9</v>
      </c>
      <c r="N10677">
        <v>0</v>
      </c>
      <c r="O10677">
        <v>0</v>
      </c>
      <c r="P10677">
        <v>0</v>
      </c>
      <c r="Q10677">
        <v>0</v>
      </c>
    </row>
    <row r="10678" spans="1:17" x14ac:dyDescent="0.25">
      <c r="A10678" t="s">
        <v>15125</v>
      </c>
      <c r="B10678" t="s">
        <v>72</v>
      </c>
      <c r="C10678" t="s">
        <v>173</v>
      </c>
      <c r="D10678" t="s">
        <v>526</v>
      </c>
      <c r="E10678" t="s">
        <v>563</v>
      </c>
      <c r="F10678" t="s">
        <v>399</v>
      </c>
      <c r="G10678">
        <v>0</v>
      </c>
      <c r="H10678">
        <v>9</v>
      </c>
      <c r="I10678">
        <v>0</v>
      </c>
      <c r="J10678">
        <v>8</v>
      </c>
      <c r="K10678">
        <v>0</v>
      </c>
      <c r="L10678">
        <v>1</v>
      </c>
      <c r="M10678">
        <v>0</v>
      </c>
      <c r="N10678">
        <v>0</v>
      </c>
      <c r="O10678">
        <v>0</v>
      </c>
      <c r="P10678">
        <v>0</v>
      </c>
      <c r="Q10678">
        <v>0</v>
      </c>
    </row>
    <row r="10679" spans="1:17" x14ac:dyDescent="0.25">
      <c r="A10679" t="s">
        <v>15126</v>
      </c>
      <c r="B10679" t="s">
        <v>72</v>
      </c>
      <c r="C10679" t="s">
        <v>173</v>
      </c>
      <c r="D10679" t="s">
        <v>526</v>
      </c>
      <c r="E10679" t="s">
        <v>563</v>
      </c>
      <c r="F10679" t="s">
        <v>4245</v>
      </c>
      <c r="G10679">
        <v>0</v>
      </c>
      <c r="H10679">
        <v>0</v>
      </c>
      <c r="I10679">
        <v>0</v>
      </c>
      <c r="J10679">
        <v>0</v>
      </c>
      <c r="K10679">
        <v>0</v>
      </c>
      <c r="L10679">
        <v>0</v>
      </c>
      <c r="M10679">
        <v>9</v>
      </c>
      <c r="N10679">
        <v>0</v>
      </c>
      <c r="O10679">
        <v>0</v>
      </c>
      <c r="P10679">
        <v>0</v>
      </c>
      <c r="Q10679">
        <v>0</v>
      </c>
    </row>
    <row r="10680" spans="1:17" x14ac:dyDescent="0.25">
      <c r="A10680" t="s">
        <v>15127</v>
      </c>
      <c r="B10680" t="s">
        <v>72</v>
      </c>
      <c r="C10680" t="s">
        <v>173</v>
      </c>
      <c r="D10680" t="s">
        <v>526</v>
      </c>
      <c r="E10680" t="s">
        <v>563</v>
      </c>
      <c r="F10680" t="s">
        <v>394</v>
      </c>
      <c r="G10680">
        <v>0</v>
      </c>
      <c r="H10680">
        <v>0</v>
      </c>
      <c r="I10680">
        <v>0</v>
      </c>
      <c r="J10680">
        <v>0</v>
      </c>
      <c r="K10680">
        <v>0</v>
      </c>
      <c r="L10680">
        <v>0</v>
      </c>
      <c r="M10680">
        <v>0</v>
      </c>
      <c r="N10680">
        <v>9</v>
      </c>
      <c r="O10680">
        <v>9</v>
      </c>
      <c r="P10680">
        <v>0</v>
      </c>
      <c r="Q10680">
        <v>0</v>
      </c>
    </row>
    <row r="10681" spans="1:17" x14ac:dyDescent="0.25">
      <c r="A10681" t="s">
        <v>15128</v>
      </c>
      <c r="B10681" t="s">
        <v>72</v>
      </c>
      <c r="C10681" t="s">
        <v>173</v>
      </c>
      <c r="D10681" t="s">
        <v>526</v>
      </c>
      <c r="E10681" t="s">
        <v>563</v>
      </c>
      <c r="F10681" t="s">
        <v>395</v>
      </c>
      <c r="G10681">
        <v>0</v>
      </c>
      <c r="H10681">
        <v>0</v>
      </c>
      <c r="I10681">
        <v>0</v>
      </c>
      <c r="J10681">
        <v>0</v>
      </c>
      <c r="K10681">
        <v>0</v>
      </c>
      <c r="L10681">
        <v>0</v>
      </c>
      <c r="M10681">
        <v>0</v>
      </c>
      <c r="N10681">
        <v>8</v>
      </c>
      <c r="O10681">
        <v>8</v>
      </c>
      <c r="P10681">
        <v>0</v>
      </c>
      <c r="Q10681">
        <v>0</v>
      </c>
    </row>
    <row r="10682" spans="1:17" x14ac:dyDescent="0.25">
      <c r="A10682" t="s">
        <v>15129</v>
      </c>
      <c r="B10682" t="s">
        <v>72</v>
      </c>
      <c r="C10682" t="s">
        <v>173</v>
      </c>
      <c r="D10682" t="s">
        <v>526</v>
      </c>
      <c r="E10682" t="s">
        <v>563</v>
      </c>
      <c r="F10682" t="s">
        <v>525</v>
      </c>
      <c r="G10682">
        <v>9</v>
      </c>
      <c r="H10682">
        <v>0</v>
      </c>
      <c r="I10682">
        <v>0</v>
      </c>
      <c r="J10682">
        <v>0</v>
      </c>
      <c r="K10682">
        <v>0</v>
      </c>
      <c r="L10682">
        <v>0</v>
      </c>
      <c r="M10682">
        <v>0</v>
      </c>
      <c r="N10682">
        <v>0</v>
      </c>
      <c r="O10682">
        <v>0</v>
      </c>
      <c r="P10682">
        <v>0</v>
      </c>
      <c r="Q10682">
        <v>0</v>
      </c>
    </row>
    <row r="10683" spans="1:17" x14ac:dyDescent="0.25">
      <c r="A10683" t="s">
        <v>27371</v>
      </c>
      <c r="B10683" t="s">
        <v>72</v>
      </c>
      <c r="C10683" t="s">
        <v>173</v>
      </c>
      <c r="D10683" t="s">
        <v>526</v>
      </c>
      <c r="E10683" t="s">
        <v>21471</v>
      </c>
      <c r="F10683" t="s">
        <v>396</v>
      </c>
      <c r="G10683">
        <v>0</v>
      </c>
      <c r="H10683">
        <v>24</v>
      </c>
      <c r="I10683">
        <v>1</v>
      </c>
      <c r="J10683">
        <v>20</v>
      </c>
      <c r="K10683">
        <v>3</v>
      </c>
      <c r="L10683">
        <v>0</v>
      </c>
      <c r="M10683">
        <v>0</v>
      </c>
      <c r="N10683">
        <v>0</v>
      </c>
      <c r="O10683">
        <v>0</v>
      </c>
      <c r="P10683">
        <v>0</v>
      </c>
      <c r="Q10683">
        <v>0</v>
      </c>
    </row>
    <row r="10684" spans="1:17" x14ac:dyDescent="0.25">
      <c r="A10684" t="s">
        <v>27372</v>
      </c>
      <c r="B10684" t="s">
        <v>72</v>
      </c>
      <c r="C10684" t="s">
        <v>173</v>
      </c>
      <c r="D10684" t="s">
        <v>526</v>
      </c>
      <c r="E10684" t="s">
        <v>21471</v>
      </c>
      <c r="F10684" t="s">
        <v>4236</v>
      </c>
      <c r="G10684">
        <v>0</v>
      </c>
      <c r="H10684">
        <v>24</v>
      </c>
      <c r="I10684">
        <v>1</v>
      </c>
      <c r="J10684">
        <v>20</v>
      </c>
      <c r="K10684">
        <v>3</v>
      </c>
      <c r="L10684">
        <v>0</v>
      </c>
      <c r="M10684">
        <v>0</v>
      </c>
      <c r="N10684">
        <v>0</v>
      </c>
      <c r="O10684">
        <v>0</v>
      </c>
      <c r="P10684">
        <v>0</v>
      </c>
      <c r="Q10684">
        <v>0</v>
      </c>
    </row>
    <row r="10685" spans="1:17" x14ac:dyDescent="0.25">
      <c r="A10685" t="s">
        <v>27373</v>
      </c>
      <c r="B10685" t="s">
        <v>72</v>
      </c>
      <c r="C10685" t="s">
        <v>173</v>
      </c>
      <c r="D10685" t="s">
        <v>526</v>
      </c>
      <c r="E10685" t="s">
        <v>21471</v>
      </c>
      <c r="F10685" t="s">
        <v>4238</v>
      </c>
      <c r="G10685">
        <v>0</v>
      </c>
      <c r="H10685">
        <v>0</v>
      </c>
      <c r="I10685">
        <v>0</v>
      </c>
      <c r="J10685">
        <v>0</v>
      </c>
      <c r="K10685">
        <v>0</v>
      </c>
      <c r="L10685">
        <v>0</v>
      </c>
      <c r="M10685">
        <v>24</v>
      </c>
      <c r="N10685">
        <v>0</v>
      </c>
      <c r="O10685">
        <v>0</v>
      </c>
      <c r="P10685">
        <v>0</v>
      </c>
      <c r="Q10685">
        <v>0</v>
      </c>
    </row>
    <row r="10686" spans="1:17" x14ac:dyDescent="0.25">
      <c r="A10686" t="s">
        <v>27374</v>
      </c>
      <c r="B10686" t="s">
        <v>72</v>
      </c>
      <c r="C10686" t="s">
        <v>173</v>
      </c>
      <c r="D10686" t="s">
        <v>526</v>
      </c>
      <c r="E10686" t="s">
        <v>21471</v>
      </c>
      <c r="F10686" t="s">
        <v>397</v>
      </c>
      <c r="G10686">
        <v>0</v>
      </c>
      <c r="H10686">
        <v>24</v>
      </c>
      <c r="I10686">
        <v>1</v>
      </c>
      <c r="J10686">
        <v>20</v>
      </c>
      <c r="K10686">
        <v>3</v>
      </c>
      <c r="L10686">
        <v>0</v>
      </c>
      <c r="M10686">
        <v>0</v>
      </c>
      <c r="N10686">
        <v>0</v>
      </c>
      <c r="O10686">
        <v>0</v>
      </c>
      <c r="P10686">
        <v>0</v>
      </c>
      <c r="Q10686">
        <v>0</v>
      </c>
    </row>
    <row r="10687" spans="1:17" x14ac:dyDescent="0.25">
      <c r="A10687" t="s">
        <v>27375</v>
      </c>
      <c r="B10687" t="s">
        <v>72</v>
      </c>
      <c r="C10687" t="s">
        <v>173</v>
      </c>
      <c r="D10687" t="s">
        <v>526</v>
      </c>
      <c r="E10687" t="s">
        <v>21471</v>
      </c>
      <c r="F10687" t="s">
        <v>398</v>
      </c>
      <c r="G10687">
        <v>0</v>
      </c>
      <c r="H10687">
        <v>24</v>
      </c>
      <c r="I10687">
        <v>1</v>
      </c>
      <c r="J10687">
        <v>20</v>
      </c>
      <c r="K10687">
        <v>3</v>
      </c>
      <c r="L10687">
        <v>0</v>
      </c>
      <c r="M10687">
        <v>0</v>
      </c>
      <c r="N10687">
        <v>0</v>
      </c>
      <c r="O10687">
        <v>0</v>
      </c>
      <c r="P10687">
        <v>0</v>
      </c>
      <c r="Q10687">
        <v>0</v>
      </c>
    </row>
    <row r="10688" spans="1:17" x14ac:dyDescent="0.25">
      <c r="A10688" t="s">
        <v>27376</v>
      </c>
      <c r="B10688" t="s">
        <v>72</v>
      </c>
      <c r="C10688" t="s">
        <v>173</v>
      </c>
      <c r="D10688" t="s">
        <v>526</v>
      </c>
      <c r="E10688" t="s">
        <v>21471</v>
      </c>
      <c r="F10688" t="s">
        <v>4242</v>
      </c>
      <c r="G10688">
        <v>0</v>
      </c>
      <c r="H10688">
        <v>0</v>
      </c>
      <c r="I10688">
        <v>0</v>
      </c>
      <c r="J10688">
        <v>0</v>
      </c>
      <c r="K10688">
        <v>0</v>
      </c>
      <c r="L10688">
        <v>0</v>
      </c>
      <c r="M10688">
        <v>24</v>
      </c>
      <c r="N10688">
        <v>0</v>
      </c>
      <c r="O10688">
        <v>0</v>
      </c>
      <c r="P10688">
        <v>0</v>
      </c>
      <c r="Q10688">
        <v>0</v>
      </c>
    </row>
    <row r="10689" spans="1:17" x14ac:dyDescent="0.25">
      <c r="A10689" t="s">
        <v>27377</v>
      </c>
      <c r="B10689" t="s">
        <v>72</v>
      </c>
      <c r="C10689" t="s">
        <v>173</v>
      </c>
      <c r="D10689" t="s">
        <v>526</v>
      </c>
      <c r="E10689" t="s">
        <v>21471</v>
      </c>
      <c r="F10689" t="s">
        <v>399</v>
      </c>
      <c r="G10689">
        <v>0</v>
      </c>
      <c r="H10689">
        <v>24</v>
      </c>
      <c r="I10689">
        <v>1</v>
      </c>
      <c r="J10689">
        <v>20</v>
      </c>
      <c r="K10689">
        <v>3</v>
      </c>
      <c r="L10689">
        <v>0</v>
      </c>
      <c r="M10689">
        <v>0</v>
      </c>
      <c r="N10689">
        <v>0</v>
      </c>
      <c r="O10689">
        <v>0</v>
      </c>
      <c r="P10689">
        <v>0</v>
      </c>
      <c r="Q10689">
        <v>0</v>
      </c>
    </row>
    <row r="10690" spans="1:17" x14ac:dyDescent="0.25">
      <c r="A10690" t="s">
        <v>27378</v>
      </c>
      <c r="B10690" t="s">
        <v>72</v>
      </c>
      <c r="C10690" t="s">
        <v>173</v>
      </c>
      <c r="D10690" t="s">
        <v>526</v>
      </c>
      <c r="E10690" t="s">
        <v>21471</v>
      </c>
      <c r="F10690" t="s">
        <v>4245</v>
      </c>
      <c r="G10690">
        <v>0</v>
      </c>
      <c r="H10690">
        <v>0</v>
      </c>
      <c r="I10690">
        <v>0</v>
      </c>
      <c r="J10690">
        <v>0</v>
      </c>
      <c r="K10690">
        <v>0</v>
      </c>
      <c r="L10690">
        <v>0</v>
      </c>
      <c r="M10690">
        <v>24</v>
      </c>
      <c r="N10690">
        <v>0</v>
      </c>
      <c r="O10690">
        <v>0</v>
      </c>
      <c r="P10690">
        <v>0</v>
      </c>
      <c r="Q10690">
        <v>0</v>
      </c>
    </row>
    <row r="10691" spans="1:17" x14ac:dyDescent="0.25">
      <c r="A10691" t="s">
        <v>27379</v>
      </c>
      <c r="B10691" t="s">
        <v>72</v>
      </c>
      <c r="C10691" t="s">
        <v>173</v>
      </c>
      <c r="D10691" t="s">
        <v>526</v>
      </c>
      <c r="E10691" t="s">
        <v>21471</v>
      </c>
      <c r="F10691" t="s">
        <v>394</v>
      </c>
      <c r="G10691">
        <v>0</v>
      </c>
      <c r="H10691">
        <v>0</v>
      </c>
      <c r="I10691">
        <v>0</v>
      </c>
      <c r="J10691">
        <v>0</v>
      </c>
      <c r="K10691">
        <v>0</v>
      </c>
      <c r="L10691">
        <v>0</v>
      </c>
      <c r="M10691">
        <v>0</v>
      </c>
      <c r="N10691">
        <v>23</v>
      </c>
      <c r="O10691">
        <v>20</v>
      </c>
      <c r="P10691">
        <v>3</v>
      </c>
      <c r="Q10691">
        <v>0</v>
      </c>
    </row>
    <row r="10692" spans="1:17" x14ac:dyDescent="0.25">
      <c r="A10692" t="s">
        <v>27380</v>
      </c>
      <c r="B10692" t="s">
        <v>72</v>
      </c>
      <c r="C10692" t="s">
        <v>173</v>
      </c>
      <c r="D10692" t="s">
        <v>526</v>
      </c>
      <c r="E10692" t="s">
        <v>21471</v>
      </c>
      <c r="F10692" t="s">
        <v>395</v>
      </c>
      <c r="G10692">
        <v>0</v>
      </c>
      <c r="H10692">
        <v>0</v>
      </c>
      <c r="I10692">
        <v>0</v>
      </c>
      <c r="J10692">
        <v>0</v>
      </c>
      <c r="K10692">
        <v>0</v>
      </c>
      <c r="L10692">
        <v>0</v>
      </c>
      <c r="M10692">
        <v>0</v>
      </c>
      <c r="N10692">
        <v>21</v>
      </c>
      <c r="O10692">
        <v>18</v>
      </c>
      <c r="P10692">
        <v>3</v>
      </c>
      <c r="Q10692">
        <v>0</v>
      </c>
    </row>
    <row r="10693" spans="1:17" x14ac:dyDescent="0.25">
      <c r="A10693" t="s">
        <v>27381</v>
      </c>
      <c r="B10693" t="s">
        <v>72</v>
      </c>
      <c r="C10693" t="s">
        <v>173</v>
      </c>
      <c r="D10693" t="s">
        <v>526</v>
      </c>
      <c r="E10693" t="s">
        <v>21471</v>
      </c>
      <c r="F10693" t="s">
        <v>525</v>
      </c>
      <c r="G10693">
        <v>24</v>
      </c>
      <c r="H10693">
        <v>0</v>
      </c>
      <c r="I10693">
        <v>0</v>
      </c>
      <c r="J10693">
        <v>0</v>
      </c>
      <c r="K10693">
        <v>0</v>
      </c>
      <c r="L10693">
        <v>0</v>
      </c>
      <c r="M10693">
        <v>0</v>
      </c>
      <c r="N10693">
        <v>0</v>
      </c>
      <c r="O10693">
        <v>0</v>
      </c>
      <c r="P10693">
        <v>0</v>
      </c>
      <c r="Q10693">
        <v>0</v>
      </c>
    </row>
    <row r="10694" spans="1:17" x14ac:dyDescent="0.25">
      <c r="A10694" t="s">
        <v>27382</v>
      </c>
      <c r="B10694" t="s">
        <v>72</v>
      </c>
      <c r="C10694" t="s">
        <v>173</v>
      </c>
      <c r="D10694" t="s">
        <v>527</v>
      </c>
      <c r="E10694" t="s">
        <v>21471</v>
      </c>
      <c r="F10694" t="s">
        <v>528</v>
      </c>
      <c r="G10694">
        <v>0</v>
      </c>
      <c r="H10694">
        <v>0</v>
      </c>
      <c r="I10694">
        <v>0</v>
      </c>
      <c r="J10694">
        <v>0</v>
      </c>
      <c r="K10694">
        <v>0</v>
      </c>
      <c r="L10694">
        <v>0</v>
      </c>
      <c r="M10694">
        <v>0</v>
      </c>
      <c r="N10694">
        <v>3</v>
      </c>
      <c r="O10694">
        <v>3</v>
      </c>
      <c r="P10694">
        <v>0</v>
      </c>
      <c r="Q10694">
        <v>0</v>
      </c>
    </row>
    <row r="10695" spans="1:17" x14ac:dyDescent="0.25">
      <c r="A10695" t="s">
        <v>27383</v>
      </c>
      <c r="B10695" t="s">
        <v>72</v>
      </c>
      <c r="C10695" t="s">
        <v>173</v>
      </c>
      <c r="D10695" t="s">
        <v>527</v>
      </c>
      <c r="E10695" t="s">
        <v>21471</v>
      </c>
      <c r="F10695" t="s">
        <v>525</v>
      </c>
      <c r="G10695">
        <v>3</v>
      </c>
      <c r="H10695">
        <v>0</v>
      </c>
      <c r="I10695">
        <v>0</v>
      </c>
      <c r="J10695">
        <v>0</v>
      </c>
      <c r="K10695">
        <v>0</v>
      </c>
      <c r="L10695">
        <v>0</v>
      </c>
      <c r="M10695">
        <v>0</v>
      </c>
      <c r="N10695">
        <v>0</v>
      </c>
      <c r="O10695">
        <v>0</v>
      </c>
      <c r="P10695">
        <v>0</v>
      </c>
      <c r="Q10695">
        <v>0</v>
      </c>
    </row>
    <row r="10696" spans="1:17" x14ac:dyDescent="0.25">
      <c r="A10696" t="s">
        <v>14193</v>
      </c>
      <c r="B10696" t="s">
        <v>72</v>
      </c>
      <c r="C10696" t="s">
        <v>173</v>
      </c>
      <c r="D10696" t="s">
        <v>12971</v>
      </c>
      <c r="E10696" t="s">
        <v>563</v>
      </c>
      <c r="F10696" t="s">
        <v>525</v>
      </c>
      <c r="G10696">
        <v>3</v>
      </c>
      <c r="H10696">
        <v>0</v>
      </c>
      <c r="I10696">
        <v>0</v>
      </c>
      <c r="J10696">
        <v>0</v>
      </c>
      <c r="K10696">
        <v>0</v>
      </c>
      <c r="L10696">
        <v>0</v>
      </c>
      <c r="M10696">
        <v>0</v>
      </c>
      <c r="N10696">
        <v>0</v>
      </c>
      <c r="O10696">
        <v>0</v>
      </c>
      <c r="P10696">
        <v>0</v>
      </c>
      <c r="Q10696">
        <v>0</v>
      </c>
    </row>
    <row r="10697" spans="1:17" x14ac:dyDescent="0.25">
      <c r="A10697" t="s">
        <v>27716</v>
      </c>
      <c r="B10697" t="s">
        <v>72</v>
      </c>
      <c r="C10697" t="s">
        <v>173</v>
      </c>
      <c r="D10697" t="s">
        <v>12971</v>
      </c>
      <c r="E10697" t="s">
        <v>21471</v>
      </c>
      <c r="F10697" t="s">
        <v>525</v>
      </c>
      <c r="G10697">
        <v>5</v>
      </c>
      <c r="H10697">
        <v>0</v>
      </c>
      <c r="I10697">
        <v>0</v>
      </c>
      <c r="J10697">
        <v>0</v>
      </c>
      <c r="K10697">
        <v>0</v>
      </c>
      <c r="L10697">
        <v>0</v>
      </c>
      <c r="M10697">
        <v>0</v>
      </c>
      <c r="N10697">
        <v>0</v>
      </c>
      <c r="O10697">
        <v>0</v>
      </c>
      <c r="P10697">
        <v>0</v>
      </c>
      <c r="Q10697">
        <v>0</v>
      </c>
    </row>
    <row r="10698" spans="1:17" x14ac:dyDescent="0.25">
      <c r="A10698" t="s">
        <v>14194</v>
      </c>
      <c r="B10698" t="s">
        <v>72</v>
      </c>
      <c r="C10698" t="s">
        <v>174</v>
      </c>
      <c r="D10698" t="s">
        <v>529</v>
      </c>
      <c r="E10698" t="s">
        <v>563</v>
      </c>
      <c r="F10698" t="s">
        <v>525</v>
      </c>
      <c r="G10698">
        <v>2</v>
      </c>
      <c r="H10698">
        <v>0</v>
      </c>
      <c r="I10698">
        <v>0</v>
      </c>
      <c r="J10698">
        <v>0</v>
      </c>
      <c r="K10698">
        <v>0</v>
      </c>
      <c r="L10698">
        <v>0</v>
      </c>
      <c r="M10698">
        <v>0</v>
      </c>
      <c r="N10698">
        <v>0</v>
      </c>
      <c r="O10698">
        <v>0</v>
      </c>
      <c r="P10698">
        <v>0</v>
      </c>
      <c r="Q10698">
        <v>0</v>
      </c>
    </row>
    <row r="10699" spans="1:17" x14ac:dyDescent="0.25">
      <c r="A10699" t="s">
        <v>27717</v>
      </c>
      <c r="B10699" t="s">
        <v>72</v>
      </c>
      <c r="C10699" t="s">
        <v>174</v>
      </c>
      <c r="D10699" t="s">
        <v>529</v>
      </c>
      <c r="E10699" t="s">
        <v>21471</v>
      </c>
      <c r="F10699" t="s">
        <v>525</v>
      </c>
      <c r="G10699">
        <v>6</v>
      </c>
      <c r="H10699">
        <v>0</v>
      </c>
      <c r="I10699">
        <v>0</v>
      </c>
      <c r="J10699">
        <v>0</v>
      </c>
      <c r="K10699">
        <v>0</v>
      </c>
      <c r="L10699">
        <v>0</v>
      </c>
      <c r="M10699">
        <v>0</v>
      </c>
      <c r="N10699">
        <v>0</v>
      </c>
      <c r="O10699">
        <v>0</v>
      </c>
      <c r="P10699">
        <v>0</v>
      </c>
      <c r="Q10699">
        <v>0</v>
      </c>
    </row>
    <row r="10700" spans="1:17" x14ac:dyDescent="0.25">
      <c r="A10700" t="s">
        <v>14195</v>
      </c>
      <c r="B10700" t="s">
        <v>72</v>
      </c>
      <c r="C10700" t="s">
        <v>174</v>
      </c>
      <c r="D10700" t="s">
        <v>526</v>
      </c>
      <c r="E10700" t="s">
        <v>563</v>
      </c>
      <c r="F10700" t="s">
        <v>396</v>
      </c>
      <c r="G10700">
        <v>0</v>
      </c>
      <c r="H10700">
        <v>43</v>
      </c>
      <c r="I10700">
        <v>1</v>
      </c>
      <c r="J10700">
        <v>39</v>
      </c>
      <c r="K10700">
        <v>3</v>
      </c>
      <c r="L10700">
        <v>0</v>
      </c>
      <c r="M10700">
        <v>0</v>
      </c>
      <c r="N10700">
        <v>0</v>
      </c>
      <c r="O10700">
        <v>0</v>
      </c>
      <c r="P10700">
        <v>0</v>
      </c>
      <c r="Q10700">
        <v>0</v>
      </c>
    </row>
    <row r="10701" spans="1:17" x14ac:dyDescent="0.25">
      <c r="A10701" t="s">
        <v>14196</v>
      </c>
      <c r="B10701" t="s">
        <v>72</v>
      </c>
      <c r="C10701" t="s">
        <v>174</v>
      </c>
      <c r="D10701" t="s">
        <v>526</v>
      </c>
      <c r="E10701" t="s">
        <v>563</v>
      </c>
      <c r="F10701" t="s">
        <v>4236</v>
      </c>
      <c r="G10701">
        <v>0</v>
      </c>
      <c r="H10701">
        <v>43</v>
      </c>
      <c r="I10701">
        <v>1</v>
      </c>
      <c r="J10701">
        <v>38</v>
      </c>
      <c r="K10701">
        <v>4</v>
      </c>
      <c r="L10701">
        <v>0</v>
      </c>
      <c r="M10701">
        <v>0</v>
      </c>
      <c r="N10701">
        <v>0</v>
      </c>
      <c r="O10701">
        <v>0</v>
      </c>
      <c r="P10701">
        <v>0</v>
      </c>
      <c r="Q10701">
        <v>0</v>
      </c>
    </row>
    <row r="10702" spans="1:17" x14ac:dyDescent="0.25">
      <c r="A10702" t="s">
        <v>14197</v>
      </c>
      <c r="B10702" t="s">
        <v>72</v>
      </c>
      <c r="C10702" t="s">
        <v>174</v>
      </c>
      <c r="D10702" t="s">
        <v>526</v>
      </c>
      <c r="E10702" t="s">
        <v>563</v>
      </c>
      <c r="F10702" t="s">
        <v>4238</v>
      </c>
      <c r="G10702">
        <v>0</v>
      </c>
      <c r="H10702">
        <v>0</v>
      </c>
      <c r="I10702">
        <v>0</v>
      </c>
      <c r="J10702">
        <v>0</v>
      </c>
      <c r="K10702">
        <v>0</v>
      </c>
      <c r="L10702">
        <v>0</v>
      </c>
      <c r="M10702">
        <v>43</v>
      </c>
      <c r="N10702">
        <v>0</v>
      </c>
      <c r="O10702">
        <v>0</v>
      </c>
      <c r="P10702">
        <v>0</v>
      </c>
      <c r="Q10702">
        <v>0</v>
      </c>
    </row>
    <row r="10703" spans="1:17" x14ac:dyDescent="0.25">
      <c r="A10703" t="s">
        <v>14198</v>
      </c>
      <c r="B10703" t="s">
        <v>72</v>
      </c>
      <c r="C10703" t="s">
        <v>174</v>
      </c>
      <c r="D10703" t="s">
        <v>526</v>
      </c>
      <c r="E10703" t="s">
        <v>563</v>
      </c>
      <c r="F10703" t="s">
        <v>397</v>
      </c>
      <c r="G10703">
        <v>0</v>
      </c>
      <c r="H10703">
        <v>43</v>
      </c>
      <c r="I10703">
        <v>1</v>
      </c>
      <c r="J10703">
        <v>38</v>
      </c>
      <c r="K10703">
        <v>4</v>
      </c>
      <c r="L10703">
        <v>0</v>
      </c>
      <c r="M10703">
        <v>0</v>
      </c>
      <c r="N10703">
        <v>0</v>
      </c>
      <c r="O10703">
        <v>0</v>
      </c>
      <c r="P10703">
        <v>0</v>
      </c>
      <c r="Q10703">
        <v>0</v>
      </c>
    </row>
    <row r="10704" spans="1:17" x14ac:dyDescent="0.25">
      <c r="A10704" t="s">
        <v>14199</v>
      </c>
      <c r="B10704" t="s">
        <v>72</v>
      </c>
      <c r="C10704" t="s">
        <v>174</v>
      </c>
      <c r="D10704" t="s">
        <v>526</v>
      </c>
      <c r="E10704" t="s">
        <v>563</v>
      </c>
      <c r="F10704" t="s">
        <v>398</v>
      </c>
      <c r="G10704">
        <v>0</v>
      </c>
      <c r="H10704">
        <v>43</v>
      </c>
      <c r="I10704">
        <v>1</v>
      </c>
      <c r="J10704">
        <v>39</v>
      </c>
      <c r="K10704">
        <v>3</v>
      </c>
      <c r="L10704">
        <v>0</v>
      </c>
      <c r="M10704">
        <v>0</v>
      </c>
      <c r="N10704">
        <v>0</v>
      </c>
      <c r="O10704">
        <v>0</v>
      </c>
      <c r="P10704">
        <v>0</v>
      </c>
      <c r="Q10704">
        <v>0</v>
      </c>
    </row>
    <row r="10705" spans="1:17" x14ac:dyDescent="0.25">
      <c r="A10705" t="s">
        <v>14200</v>
      </c>
      <c r="B10705" t="s">
        <v>72</v>
      </c>
      <c r="C10705" t="s">
        <v>174</v>
      </c>
      <c r="D10705" t="s">
        <v>526</v>
      </c>
      <c r="E10705" t="s">
        <v>563</v>
      </c>
      <c r="F10705" t="s">
        <v>4242</v>
      </c>
      <c r="G10705">
        <v>0</v>
      </c>
      <c r="H10705">
        <v>0</v>
      </c>
      <c r="I10705">
        <v>0</v>
      </c>
      <c r="J10705">
        <v>0</v>
      </c>
      <c r="K10705">
        <v>0</v>
      </c>
      <c r="L10705">
        <v>0</v>
      </c>
      <c r="M10705">
        <v>43</v>
      </c>
      <c r="N10705">
        <v>0</v>
      </c>
      <c r="O10705">
        <v>0</v>
      </c>
      <c r="P10705">
        <v>0</v>
      </c>
      <c r="Q10705">
        <v>0</v>
      </c>
    </row>
    <row r="10706" spans="1:17" x14ac:dyDescent="0.25">
      <c r="A10706" t="s">
        <v>27718</v>
      </c>
      <c r="B10706" t="s">
        <v>72</v>
      </c>
      <c r="C10706" t="s">
        <v>234</v>
      </c>
      <c r="D10706" t="s">
        <v>526</v>
      </c>
      <c r="E10706" t="s">
        <v>21471</v>
      </c>
      <c r="F10706" t="s">
        <v>396</v>
      </c>
      <c r="G10706">
        <v>0</v>
      </c>
      <c r="H10706">
        <v>26</v>
      </c>
      <c r="I10706">
        <v>5</v>
      </c>
      <c r="J10706">
        <v>21</v>
      </c>
      <c r="K10706">
        <v>0</v>
      </c>
      <c r="L10706">
        <v>0</v>
      </c>
      <c r="M10706">
        <v>0</v>
      </c>
      <c r="N10706">
        <v>0</v>
      </c>
      <c r="O10706">
        <v>0</v>
      </c>
      <c r="P10706">
        <v>0</v>
      </c>
      <c r="Q10706">
        <v>0</v>
      </c>
    </row>
    <row r="10707" spans="1:17" x14ac:dyDescent="0.25">
      <c r="A10707" t="s">
        <v>27719</v>
      </c>
      <c r="B10707" t="s">
        <v>72</v>
      </c>
      <c r="C10707" t="s">
        <v>234</v>
      </c>
      <c r="D10707" t="s">
        <v>526</v>
      </c>
      <c r="E10707" t="s">
        <v>21471</v>
      </c>
      <c r="F10707" t="s">
        <v>4236</v>
      </c>
      <c r="G10707">
        <v>0</v>
      </c>
      <c r="H10707">
        <v>26</v>
      </c>
      <c r="I10707">
        <v>4</v>
      </c>
      <c r="J10707">
        <v>22</v>
      </c>
      <c r="K10707">
        <v>0</v>
      </c>
      <c r="L10707">
        <v>0</v>
      </c>
      <c r="M10707">
        <v>0</v>
      </c>
      <c r="N10707">
        <v>0</v>
      </c>
      <c r="O10707">
        <v>0</v>
      </c>
      <c r="P10707">
        <v>0</v>
      </c>
      <c r="Q10707">
        <v>0</v>
      </c>
    </row>
    <row r="10708" spans="1:17" x14ac:dyDescent="0.25">
      <c r="A10708" t="s">
        <v>27720</v>
      </c>
      <c r="B10708" t="s">
        <v>72</v>
      </c>
      <c r="C10708" t="s">
        <v>234</v>
      </c>
      <c r="D10708" t="s">
        <v>526</v>
      </c>
      <c r="E10708" t="s">
        <v>21471</v>
      </c>
      <c r="F10708" t="s">
        <v>4238</v>
      </c>
      <c r="G10708">
        <v>0</v>
      </c>
      <c r="H10708">
        <v>0</v>
      </c>
      <c r="I10708">
        <v>0</v>
      </c>
      <c r="J10708">
        <v>0</v>
      </c>
      <c r="K10708">
        <v>0</v>
      </c>
      <c r="L10708">
        <v>0</v>
      </c>
      <c r="M10708">
        <v>26</v>
      </c>
      <c r="N10708">
        <v>0</v>
      </c>
      <c r="O10708">
        <v>0</v>
      </c>
      <c r="P10708">
        <v>0</v>
      </c>
      <c r="Q10708">
        <v>0</v>
      </c>
    </row>
    <row r="10709" spans="1:17" x14ac:dyDescent="0.25">
      <c r="A10709" t="s">
        <v>27721</v>
      </c>
      <c r="B10709" t="s">
        <v>72</v>
      </c>
      <c r="C10709" t="s">
        <v>234</v>
      </c>
      <c r="D10709" t="s">
        <v>526</v>
      </c>
      <c r="E10709" t="s">
        <v>21471</v>
      </c>
      <c r="F10709" t="s">
        <v>397</v>
      </c>
      <c r="G10709">
        <v>0</v>
      </c>
      <c r="H10709">
        <v>26</v>
      </c>
      <c r="I10709">
        <v>4</v>
      </c>
      <c r="J10709">
        <v>22</v>
      </c>
      <c r="K10709">
        <v>0</v>
      </c>
      <c r="L10709">
        <v>0</v>
      </c>
      <c r="M10709">
        <v>0</v>
      </c>
      <c r="N10709">
        <v>0</v>
      </c>
      <c r="O10709">
        <v>0</v>
      </c>
      <c r="P10709">
        <v>0</v>
      </c>
      <c r="Q10709">
        <v>0</v>
      </c>
    </row>
    <row r="10710" spans="1:17" x14ac:dyDescent="0.25">
      <c r="A10710" t="s">
        <v>27722</v>
      </c>
      <c r="B10710" t="s">
        <v>72</v>
      </c>
      <c r="C10710" t="s">
        <v>234</v>
      </c>
      <c r="D10710" t="s">
        <v>526</v>
      </c>
      <c r="E10710" t="s">
        <v>21471</v>
      </c>
      <c r="F10710" t="s">
        <v>398</v>
      </c>
      <c r="G10710">
        <v>0</v>
      </c>
      <c r="H10710">
        <v>26</v>
      </c>
      <c r="I10710">
        <v>5</v>
      </c>
      <c r="J10710">
        <v>21</v>
      </c>
      <c r="K10710">
        <v>0</v>
      </c>
      <c r="L10710">
        <v>0</v>
      </c>
      <c r="M10710">
        <v>0</v>
      </c>
      <c r="N10710">
        <v>0</v>
      </c>
      <c r="O10710">
        <v>0</v>
      </c>
      <c r="P10710">
        <v>0</v>
      </c>
      <c r="Q10710">
        <v>0</v>
      </c>
    </row>
    <row r="10711" spans="1:17" x14ac:dyDescent="0.25">
      <c r="A10711" t="s">
        <v>27723</v>
      </c>
      <c r="B10711" t="s">
        <v>72</v>
      </c>
      <c r="C10711" t="s">
        <v>234</v>
      </c>
      <c r="D10711" t="s">
        <v>526</v>
      </c>
      <c r="E10711" t="s">
        <v>21471</v>
      </c>
      <c r="F10711" t="s">
        <v>4242</v>
      </c>
      <c r="G10711">
        <v>0</v>
      </c>
      <c r="H10711">
        <v>0</v>
      </c>
      <c r="I10711">
        <v>0</v>
      </c>
      <c r="J10711">
        <v>0</v>
      </c>
      <c r="K10711">
        <v>0</v>
      </c>
      <c r="L10711">
        <v>0</v>
      </c>
      <c r="M10711">
        <v>26</v>
      </c>
      <c r="N10711">
        <v>0</v>
      </c>
      <c r="O10711">
        <v>0</v>
      </c>
      <c r="P10711">
        <v>0</v>
      </c>
      <c r="Q10711">
        <v>0</v>
      </c>
    </row>
    <row r="10712" spans="1:17" x14ac:dyDescent="0.25">
      <c r="A10712" t="s">
        <v>27724</v>
      </c>
      <c r="B10712" t="s">
        <v>72</v>
      </c>
      <c r="C10712" t="s">
        <v>234</v>
      </c>
      <c r="D10712" t="s">
        <v>526</v>
      </c>
      <c r="E10712" t="s">
        <v>21471</v>
      </c>
      <c r="F10712" t="s">
        <v>399</v>
      </c>
      <c r="G10712">
        <v>0</v>
      </c>
      <c r="H10712">
        <v>26</v>
      </c>
      <c r="I10712">
        <v>4</v>
      </c>
      <c r="J10712">
        <v>22</v>
      </c>
      <c r="K10712">
        <v>0</v>
      </c>
      <c r="L10712">
        <v>0</v>
      </c>
      <c r="M10712">
        <v>0</v>
      </c>
      <c r="N10712">
        <v>0</v>
      </c>
      <c r="O10712">
        <v>0</v>
      </c>
      <c r="P10712">
        <v>0</v>
      </c>
      <c r="Q10712">
        <v>0</v>
      </c>
    </row>
    <row r="10713" spans="1:17" x14ac:dyDescent="0.25">
      <c r="A10713" t="s">
        <v>27725</v>
      </c>
      <c r="B10713" t="s">
        <v>72</v>
      </c>
      <c r="C10713" t="s">
        <v>234</v>
      </c>
      <c r="D10713" t="s">
        <v>526</v>
      </c>
      <c r="E10713" t="s">
        <v>21471</v>
      </c>
      <c r="F10713" t="s">
        <v>4245</v>
      </c>
      <c r="G10713">
        <v>0</v>
      </c>
      <c r="H10713">
        <v>0</v>
      </c>
      <c r="I10713">
        <v>0</v>
      </c>
      <c r="J10713">
        <v>0</v>
      </c>
      <c r="K10713">
        <v>0</v>
      </c>
      <c r="L10713">
        <v>0</v>
      </c>
      <c r="M10713">
        <v>26</v>
      </c>
      <c r="N10713">
        <v>0</v>
      </c>
      <c r="O10713">
        <v>0</v>
      </c>
      <c r="P10713">
        <v>0</v>
      </c>
      <c r="Q10713">
        <v>0</v>
      </c>
    </row>
    <row r="10714" spans="1:17" x14ac:dyDescent="0.25">
      <c r="A10714" t="s">
        <v>27726</v>
      </c>
      <c r="B10714" t="s">
        <v>72</v>
      </c>
      <c r="C10714" t="s">
        <v>234</v>
      </c>
      <c r="D10714" t="s">
        <v>526</v>
      </c>
      <c r="E10714" t="s">
        <v>21471</v>
      </c>
      <c r="F10714" t="s">
        <v>394</v>
      </c>
      <c r="G10714">
        <v>0</v>
      </c>
      <c r="H10714">
        <v>0</v>
      </c>
      <c r="I10714">
        <v>0</v>
      </c>
      <c r="J10714">
        <v>0</v>
      </c>
      <c r="K10714">
        <v>0</v>
      </c>
      <c r="L10714">
        <v>0</v>
      </c>
      <c r="M10714">
        <v>0</v>
      </c>
      <c r="N10714">
        <v>21</v>
      </c>
      <c r="O10714">
        <v>21</v>
      </c>
      <c r="P10714">
        <v>0</v>
      </c>
      <c r="Q10714">
        <v>0</v>
      </c>
    </row>
    <row r="10715" spans="1:17" x14ac:dyDescent="0.25">
      <c r="A10715" t="s">
        <v>27727</v>
      </c>
      <c r="B10715" t="s">
        <v>72</v>
      </c>
      <c r="C10715" t="s">
        <v>234</v>
      </c>
      <c r="D10715" t="s">
        <v>526</v>
      </c>
      <c r="E10715" t="s">
        <v>21471</v>
      </c>
      <c r="F10715" t="s">
        <v>395</v>
      </c>
      <c r="G10715">
        <v>0</v>
      </c>
      <c r="H10715">
        <v>0</v>
      </c>
      <c r="I10715">
        <v>0</v>
      </c>
      <c r="J10715">
        <v>0</v>
      </c>
      <c r="K10715">
        <v>0</v>
      </c>
      <c r="L10715">
        <v>0</v>
      </c>
      <c r="M10715">
        <v>0</v>
      </c>
      <c r="N10715">
        <v>18</v>
      </c>
      <c r="O10715">
        <v>18</v>
      </c>
      <c r="P10715">
        <v>0</v>
      </c>
      <c r="Q10715">
        <v>0</v>
      </c>
    </row>
    <row r="10716" spans="1:17" x14ac:dyDescent="0.25">
      <c r="A10716" t="s">
        <v>27728</v>
      </c>
      <c r="B10716" t="s">
        <v>72</v>
      </c>
      <c r="C10716" t="s">
        <v>234</v>
      </c>
      <c r="D10716" t="s">
        <v>526</v>
      </c>
      <c r="E10716" t="s">
        <v>21471</v>
      </c>
      <c r="F10716" t="s">
        <v>525</v>
      </c>
      <c r="G10716">
        <v>26</v>
      </c>
      <c r="H10716">
        <v>0</v>
      </c>
      <c r="I10716">
        <v>0</v>
      </c>
      <c r="J10716">
        <v>0</v>
      </c>
      <c r="K10716">
        <v>0</v>
      </c>
      <c r="L10716">
        <v>0</v>
      </c>
      <c r="M10716">
        <v>0</v>
      </c>
      <c r="N10716">
        <v>0</v>
      </c>
      <c r="O10716">
        <v>0</v>
      </c>
      <c r="P10716">
        <v>0</v>
      </c>
      <c r="Q10716">
        <v>0</v>
      </c>
    </row>
    <row r="10717" spans="1:17" x14ac:dyDescent="0.25">
      <c r="A10717" t="s">
        <v>14206</v>
      </c>
      <c r="B10717" t="s">
        <v>72</v>
      </c>
      <c r="C10717" t="s">
        <v>234</v>
      </c>
      <c r="D10717" t="s">
        <v>12971</v>
      </c>
      <c r="E10717" t="s">
        <v>563</v>
      </c>
      <c r="F10717" t="s">
        <v>525</v>
      </c>
      <c r="G10717">
        <v>1</v>
      </c>
      <c r="H10717">
        <v>0</v>
      </c>
      <c r="I10717">
        <v>0</v>
      </c>
      <c r="J10717">
        <v>0</v>
      </c>
      <c r="K10717">
        <v>0</v>
      </c>
      <c r="L10717">
        <v>0</v>
      </c>
      <c r="M10717">
        <v>0</v>
      </c>
      <c r="N10717">
        <v>0</v>
      </c>
      <c r="O10717">
        <v>0</v>
      </c>
      <c r="P10717">
        <v>0</v>
      </c>
      <c r="Q10717">
        <v>0</v>
      </c>
    </row>
    <row r="10718" spans="1:17" x14ac:dyDescent="0.25">
      <c r="A10718" t="s">
        <v>27729</v>
      </c>
      <c r="B10718" t="s">
        <v>72</v>
      </c>
      <c r="C10718" t="s">
        <v>234</v>
      </c>
      <c r="D10718" t="s">
        <v>12971</v>
      </c>
      <c r="E10718" t="s">
        <v>21471</v>
      </c>
      <c r="F10718" t="s">
        <v>525</v>
      </c>
      <c r="G10718">
        <v>3</v>
      </c>
      <c r="H10718">
        <v>0</v>
      </c>
      <c r="I10718">
        <v>0</v>
      </c>
      <c r="J10718">
        <v>0</v>
      </c>
      <c r="K10718">
        <v>0</v>
      </c>
      <c r="L10718">
        <v>0</v>
      </c>
      <c r="M10718">
        <v>0</v>
      </c>
      <c r="N10718">
        <v>0</v>
      </c>
      <c r="O10718">
        <v>0</v>
      </c>
      <c r="P10718">
        <v>0</v>
      </c>
      <c r="Q10718">
        <v>0</v>
      </c>
    </row>
    <row r="10719" spans="1:17" x14ac:dyDescent="0.25">
      <c r="A10719" t="s">
        <v>14207</v>
      </c>
      <c r="B10719" t="s">
        <v>75</v>
      </c>
      <c r="C10719" t="s">
        <v>81</v>
      </c>
      <c r="D10719" t="s">
        <v>526</v>
      </c>
      <c r="E10719" t="s">
        <v>563</v>
      </c>
      <c r="F10719" t="s">
        <v>396</v>
      </c>
      <c r="G10719">
        <v>0</v>
      </c>
      <c r="H10719">
        <v>17</v>
      </c>
      <c r="I10719">
        <v>1</v>
      </c>
      <c r="J10719">
        <v>14</v>
      </c>
      <c r="K10719">
        <v>1</v>
      </c>
      <c r="L10719">
        <v>1</v>
      </c>
      <c r="M10719">
        <v>0</v>
      </c>
      <c r="N10719">
        <v>0</v>
      </c>
      <c r="O10719">
        <v>0</v>
      </c>
      <c r="P10719">
        <v>0</v>
      </c>
      <c r="Q10719">
        <v>0</v>
      </c>
    </row>
    <row r="10720" spans="1:17" x14ac:dyDescent="0.25">
      <c r="A10720" t="s">
        <v>14208</v>
      </c>
      <c r="B10720" t="s">
        <v>75</v>
      </c>
      <c r="C10720" t="s">
        <v>81</v>
      </c>
      <c r="D10720" t="s">
        <v>526</v>
      </c>
      <c r="E10720" t="s">
        <v>563</v>
      </c>
      <c r="F10720" t="s">
        <v>4236</v>
      </c>
      <c r="G10720">
        <v>0</v>
      </c>
      <c r="H10720">
        <v>17</v>
      </c>
      <c r="I10720">
        <v>1</v>
      </c>
      <c r="J10720">
        <v>13</v>
      </c>
      <c r="K10720">
        <v>1</v>
      </c>
      <c r="L10720">
        <v>2</v>
      </c>
      <c r="M10720">
        <v>0</v>
      </c>
      <c r="N10720">
        <v>0</v>
      </c>
      <c r="O10720">
        <v>0</v>
      </c>
      <c r="P10720">
        <v>0</v>
      </c>
      <c r="Q10720">
        <v>0</v>
      </c>
    </row>
    <row r="10721" spans="1:17" x14ac:dyDescent="0.25">
      <c r="A10721" t="s">
        <v>14209</v>
      </c>
      <c r="B10721" t="s">
        <v>75</v>
      </c>
      <c r="C10721" t="s">
        <v>81</v>
      </c>
      <c r="D10721" t="s">
        <v>526</v>
      </c>
      <c r="E10721" t="s">
        <v>563</v>
      </c>
      <c r="F10721" t="s">
        <v>4238</v>
      </c>
      <c r="G10721">
        <v>0</v>
      </c>
      <c r="H10721">
        <v>0</v>
      </c>
      <c r="I10721">
        <v>0</v>
      </c>
      <c r="J10721">
        <v>0</v>
      </c>
      <c r="K10721">
        <v>0</v>
      </c>
      <c r="L10721">
        <v>0</v>
      </c>
      <c r="M10721">
        <v>17</v>
      </c>
      <c r="N10721">
        <v>0</v>
      </c>
      <c r="O10721">
        <v>0</v>
      </c>
      <c r="P10721">
        <v>0</v>
      </c>
      <c r="Q10721">
        <v>0</v>
      </c>
    </row>
    <row r="10722" spans="1:17" x14ac:dyDescent="0.25">
      <c r="A10722" t="s">
        <v>14210</v>
      </c>
      <c r="B10722" t="s">
        <v>75</v>
      </c>
      <c r="C10722" t="s">
        <v>81</v>
      </c>
      <c r="D10722" t="s">
        <v>526</v>
      </c>
      <c r="E10722" t="s">
        <v>563</v>
      </c>
      <c r="F10722" t="s">
        <v>397</v>
      </c>
      <c r="G10722">
        <v>0</v>
      </c>
      <c r="H10722">
        <v>17</v>
      </c>
      <c r="I10722">
        <v>1</v>
      </c>
      <c r="J10722">
        <v>13</v>
      </c>
      <c r="K10722">
        <v>1</v>
      </c>
      <c r="L10722">
        <v>2</v>
      </c>
      <c r="M10722">
        <v>0</v>
      </c>
      <c r="N10722">
        <v>0</v>
      </c>
      <c r="O10722">
        <v>0</v>
      </c>
      <c r="P10722">
        <v>0</v>
      </c>
      <c r="Q10722">
        <v>0</v>
      </c>
    </row>
    <row r="10723" spans="1:17" x14ac:dyDescent="0.25">
      <c r="A10723" t="s">
        <v>14211</v>
      </c>
      <c r="B10723" t="s">
        <v>75</v>
      </c>
      <c r="C10723" t="s">
        <v>81</v>
      </c>
      <c r="D10723" t="s">
        <v>526</v>
      </c>
      <c r="E10723" t="s">
        <v>563</v>
      </c>
      <c r="F10723" t="s">
        <v>398</v>
      </c>
      <c r="G10723">
        <v>0</v>
      </c>
      <c r="H10723">
        <v>17</v>
      </c>
      <c r="I10723">
        <v>1</v>
      </c>
      <c r="J10723">
        <v>13</v>
      </c>
      <c r="K10723">
        <v>1</v>
      </c>
      <c r="L10723">
        <v>2</v>
      </c>
      <c r="M10723">
        <v>0</v>
      </c>
      <c r="N10723">
        <v>0</v>
      </c>
      <c r="O10723">
        <v>0</v>
      </c>
      <c r="P10723">
        <v>0</v>
      </c>
      <c r="Q10723">
        <v>0</v>
      </c>
    </row>
    <row r="10724" spans="1:17" x14ac:dyDescent="0.25">
      <c r="A10724" t="s">
        <v>14510</v>
      </c>
      <c r="B10724" t="s">
        <v>75</v>
      </c>
      <c r="C10724" t="s">
        <v>81</v>
      </c>
      <c r="D10724" t="s">
        <v>526</v>
      </c>
      <c r="E10724" t="s">
        <v>563</v>
      </c>
      <c r="F10724" t="s">
        <v>4242</v>
      </c>
      <c r="G10724">
        <v>0</v>
      </c>
      <c r="H10724">
        <v>0</v>
      </c>
      <c r="I10724">
        <v>0</v>
      </c>
      <c r="J10724">
        <v>0</v>
      </c>
      <c r="K10724">
        <v>0</v>
      </c>
      <c r="L10724">
        <v>0</v>
      </c>
      <c r="M10724">
        <v>17</v>
      </c>
      <c r="N10724">
        <v>0</v>
      </c>
      <c r="O10724">
        <v>0</v>
      </c>
      <c r="P10724">
        <v>0</v>
      </c>
      <c r="Q10724">
        <v>0</v>
      </c>
    </row>
    <row r="10725" spans="1:17" x14ac:dyDescent="0.25">
      <c r="A10725" t="s">
        <v>14511</v>
      </c>
      <c r="B10725" t="s">
        <v>75</v>
      </c>
      <c r="C10725" t="s">
        <v>81</v>
      </c>
      <c r="D10725" t="s">
        <v>526</v>
      </c>
      <c r="E10725" t="s">
        <v>563</v>
      </c>
      <c r="F10725" t="s">
        <v>399</v>
      </c>
      <c r="G10725">
        <v>0</v>
      </c>
      <c r="H10725">
        <v>17</v>
      </c>
      <c r="I10725">
        <v>1</v>
      </c>
      <c r="J10725">
        <v>14</v>
      </c>
      <c r="K10725">
        <v>1</v>
      </c>
      <c r="L10725">
        <v>1</v>
      </c>
      <c r="M10725">
        <v>0</v>
      </c>
      <c r="N10725">
        <v>0</v>
      </c>
      <c r="O10725">
        <v>0</v>
      </c>
      <c r="P10725">
        <v>0</v>
      </c>
      <c r="Q10725">
        <v>0</v>
      </c>
    </row>
    <row r="10726" spans="1:17" x14ac:dyDescent="0.25">
      <c r="A10726" t="s">
        <v>14512</v>
      </c>
      <c r="B10726" t="s">
        <v>75</v>
      </c>
      <c r="C10726" t="s">
        <v>81</v>
      </c>
      <c r="D10726" t="s">
        <v>526</v>
      </c>
      <c r="E10726" t="s">
        <v>563</v>
      </c>
      <c r="F10726" t="s">
        <v>4245</v>
      </c>
      <c r="G10726">
        <v>0</v>
      </c>
      <c r="H10726">
        <v>0</v>
      </c>
      <c r="I10726">
        <v>0</v>
      </c>
      <c r="J10726">
        <v>0</v>
      </c>
      <c r="K10726">
        <v>0</v>
      </c>
      <c r="L10726">
        <v>0</v>
      </c>
      <c r="M10726">
        <v>17</v>
      </c>
      <c r="N10726">
        <v>0</v>
      </c>
      <c r="O10726">
        <v>0</v>
      </c>
      <c r="P10726">
        <v>0</v>
      </c>
      <c r="Q10726">
        <v>0</v>
      </c>
    </row>
    <row r="10727" spans="1:17" x14ac:dyDescent="0.25">
      <c r="A10727" t="s">
        <v>14513</v>
      </c>
      <c r="B10727" t="s">
        <v>75</v>
      </c>
      <c r="C10727" t="s">
        <v>81</v>
      </c>
      <c r="D10727" t="s">
        <v>526</v>
      </c>
      <c r="E10727" t="s">
        <v>563</v>
      </c>
      <c r="F10727" t="s">
        <v>394</v>
      </c>
      <c r="G10727">
        <v>0</v>
      </c>
      <c r="H10727">
        <v>0</v>
      </c>
      <c r="I10727">
        <v>0</v>
      </c>
      <c r="J10727">
        <v>0</v>
      </c>
      <c r="K10727">
        <v>0</v>
      </c>
      <c r="L10727">
        <v>0</v>
      </c>
      <c r="M10727">
        <v>0</v>
      </c>
      <c r="N10727">
        <v>10</v>
      </c>
      <c r="O10727">
        <v>8</v>
      </c>
      <c r="P10727">
        <v>2</v>
      </c>
      <c r="Q10727">
        <v>0</v>
      </c>
    </row>
    <row r="10728" spans="1:17" x14ac:dyDescent="0.25">
      <c r="A10728" t="s">
        <v>14514</v>
      </c>
      <c r="B10728" t="s">
        <v>75</v>
      </c>
      <c r="C10728" t="s">
        <v>81</v>
      </c>
      <c r="D10728" t="s">
        <v>526</v>
      </c>
      <c r="E10728" t="s">
        <v>563</v>
      </c>
      <c r="F10728" t="s">
        <v>395</v>
      </c>
      <c r="G10728">
        <v>0</v>
      </c>
      <c r="H10728">
        <v>0</v>
      </c>
      <c r="I10728">
        <v>0</v>
      </c>
      <c r="J10728">
        <v>0</v>
      </c>
      <c r="K10728">
        <v>0</v>
      </c>
      <c r="L10728">
        <v>0</v>
      </c>
      <c r="M10728">
        <v>0</v>
      </c>
      <c r="N10728">
        <v>6</v>
      </c>
      <c r="O10728">
        <v>4</v>
      </c>
      <c r="P10728">
        <v>2</v>
      </c>
      <c r="Q10728">
        <v>0</v>
      </c>
    </row>
    <row r="10729" spans="1:17" x14ac:dyDescent="0.25">
      <c r="A10729" t="s">
        <v>14515</v>
      </c>
      <c r="B10729" t="s">
        <v>75</v>
      </c>
      <c r="C10729" t="s">
        <v>81</v>
      </c>
      <c r="D10729" t="s">
        <v>526</v>
      </c>
      <c r="E10729" t="s">
        <v>563</v>
      </c>
      <c r="F10729" t="s">
        <v>525</v>
      </c>
      <c r="G10729">
        <v>17</v>
      </c>
      <c r="H10729">
        <v>0</v>
      </c>
      <c r="I10729">
        <v>0</v>
      </c>
      <c r="J10729">
        <v>0</v>
      </c>
      <c r="K10729">
        <v>0</v>
      </c>
      <c r="L10729">
        <v>0</v>
      </c>
      <c r="M10729">
        <v>0</v>
      </c>
      <c r="N10729">
        <v>0</v>
      </c>
      <c r="O10729">
        <v>0</v>
      </c>
      <c r="P10729">
        <v>0</v>
      </c>
      <c r="Q10729">
        <v>0</v>
      </c>
    </row>
    <row r="10730" spans="1:17" x14ac:dyDescent="0.25">
      <c r="A10730" t="s">
        <v>27730</v>
      </c>
      <c r="B10730" t="s">
        <v>75</v>
      </c>
      <c r="C10730" t="s">
        <v>81</v>
      </c>
      <c r="D10730" t="s">
        <v>526</v>
      </c>
      <c r="E10730" t="s">
        <v>21471</v>
      </c>
      <c r="F10730" t="s">
        <v>396</v>
      </c>
      <c r="G10730">
        <v>0</v>
      </c>
      <c r="H10730">
        <v>27</v>
      </c>
      <c r="I10730">
        <v>5</v>
      </c>
      <c r="J10730">
        <v>19</v>
      </c>
      <c r="K10730">
        <v>3</v>
      </c>
      <c r="L10730">
        <v>0</v>
      </c>
      <c r="M10730">
        <v>0</v>
      </c>
      <c r="N10730">
        <v>0</v>
      </c>
      <c r="O10730">
        <v>0</v>
      </c>
      <c r="P10730">
        <v>0</v>
      </c>
      <c r="Q10730">
        <v>0</v>
      </c>
    </row>
    <row r="10731" spans="1:17" x14ac:dyDescent="0.25">
      <c r="A10731" t="s">
        <v>27731</v>
      </c>
      <c r="B10731" t="s">
        <v>75</v>
      </c>
      <c r="C10731" t="s">
        <v>81</v>
      </c>
      <c r="D10731" t="s">
        <v>526</v>
      </c>
      <c r="E10731" t="s">
        <v>21471</v>
      </c>
      <c r="F10731" t="s">
        <v>4236</v>
      </c>
      <c r="G10731">
        <v>0</v>
      </c>
      <c r="H10731">
        <v>27</v>
      </c>
      <c r="I10731">
        <v>5</v>
      </c>
      <c r="J10731">
        <v>19</v>
      </c>
      <c r="K10731">
        <v>1</v>
      </c>
      <c r="L10731">
        <v>2</v>
      </c>
      <c r="M10731">
        <v>0</v>
      </c>
      <c r="N10731">
        <v>0</v>
      </c>
      <c r="O10731">
        <v>0</v>
      </c>
      <c r="P10731">
        <v>0</v>
      </c>
      <c r="Q10731">
        <v>0</v>
      </c>
    </row>
    <row r="10732" spans="1:17" x14ac:dyDescent="0.25">
      <c r="A10732" t="s">
        <v>27732</v>
      </c>
      <c r="B10732" t="s">
        <v>75</v>
      </c>
      <c r="C10732" t="s">
        <v>81</v>
      </c>
      <c r="D10732" t="s">
        <v>526</v>
      </c>
      <c r="E10732" t="s">
        <v>21471</v>
      </c>
      <c r="F10732" t="s">
        <v>4238</v>
      </c>
      <c r="G10732">
        <v>0</v>
      </c>
      <c r="H10732">
        <v>0</v>
      </c>
      <c r="I10732">
        <v>0</v>
      </c>
      <c r="J10732">
        <v>0</v>
      </c>
      <c r="K10732">
        <v>0</v>
      </c>
      <c r="L10732">
        <v>0</v>
      </c>
      <c r="M10732">
        <v>27</v>
      </c>
      <c r="N10732">
        <v>0</v>
      </c>
      <c r="O10732">
        <v>0</v>
      </c>
      <c r="P10732">
        <v>0</v>
      </c>
      <c r="Q10732">
        <v>0</v>
      </c>
    </row>
    <row r="10733" spans="1:17" x14ac:dyDescent="0.25">
      <c r="A10733" t="s">
        <v>27733</v>
      </c>
      <c r="B10733" t="s">
        <v>75</v>
      </c>
      <c r="C10733" t="s">
        <v>81</v>
      </c>
      <c r="D10733" t="s">
        <v>526</v>
      </c>
      <c r="E10733" t="s">
        <v>21471</v>
      </c>
      <c r="F10733" t="s">
        <v>397</v>
      </c>
      <c r="G10733">
        <v>0</v>
      </c>
      <c r="H10733">
        <v>27</v>
      </c>
      <c r="I10733">
        <v>5</v>
      </c>
      <c r="J10733">
        <v>19</v>
      </c>
      <c r="K10733">
        <v>1</v>
      </c>
      <c r="L10733">
        <v>2</v>
      </c>
      <c r="M10733">
        <v>0</v>
      </c>
      <c r="N10733">
        <v>0</v>
      </c>
      <c r="O10733">
        <v>0</v>
      </c>
      <c r="P10733">
        <v>0</v>
      </c>
      <c r="Q10733">
        <v>0</v>
      </c>
    </row>
    <row r="10734" spans="1:17" x14ac:dyDescent="0.25">
      <c r="A10734" t="s">
        <v>27734</v>
      </c>
      <c r="B10734" t="s">
        <v>75</v>
      </c>
      <c r="C10734" t="s">
        <v>81</v>
      </c>
      <c r="D10734" t="s">
        <v>526</v>
      </c>
      <c r="E10734" t="s">
        <v>21471</v>
      </c>
      <c r="F10734" t="s">
        <v>398</v>
      </c>
      <c r="G10734">
        <v>0</v>
      </c>
      <c r="H10734">
        <v>27</v>
      </c>
      <c r="I10734">
        <v>5</v>
      </c>
      <c r="J10734">
        <v>19</v>
      </c>
      <c r="K10734">
        <v>1</v>
      </c>
      <c r="L10734">
        <v>2</v>
      </c>
      <c r="M10734">
        <v>0</v>
      </c>
      <c r="N10734">
        <v>0</v>
      </c>
      <c r="O10734">
        <v>0</v>
      </c>
      <c r="P10734">
        <v>0</v>
      </c>
      <c r="Q10734">
        <v>0</v>
      </c>
    </row>
    <row r="10735" spans="1:17" x14ac:dyDescent="0.25">
      <c r="A10735" t="s">
        <v>27735</v>
      </c>
      <c r="B10735" t="s">
        <v>74</v>
      </c>
      <c r="C10735" t="s">
        <v>125</v>
      </c>
      <c r="D10735" t="s">
        <v>526</v>
      </c>
      <c r="E10735" t="s">
        <v>21471</v>
      </c>
      <c r="F10735" t="s">
        <v>397</v>
      </c>
      <c r="G10735">
        <v>0</v>
      </c>
      <c r="H10735">
        <v>4</v>
      </c>
      <c r="I10735">
        <v>0</v>
      </c>
      <c r="J10735">
        <v>2</v>
      </c>
      <c r="K10735">
        <v>1</v>
      </c>
      <c r="L10735">
        <v>1</v>
      </c>
      <c r="M10735">
        <v>0</v>
      </c>
      <c r="N10735">
        <v>0</v>
      </c>
      <c r="O10735">
        <v>0</v>
      </c>
      <c r="P10735">
        <v>0</v>
      </c>
      <c r="Q10735">
        <v>0</v>
      </c>
    </row>
    <row r="10736" spans="1:17" x14ac:dyDescent="0.25">
      <c r="A10736" t="s">
        <v>27736</v>
      </c>
      <c r="B10736" t="s">
        <v>74</v>
      </c>
      <c r="C10736" t="s">
        <v>125</v>
      </c>
      <c r="D10736" t="s">
        <v>526</v>
      </c>
      <c r="E10736" t="s">
        <v>21471</v>
      </c>
      <c r="F10736" t="s">
        <v>398</v>
      </c>
      <c r="G10736">
        <v>0</v>
      </c>
      <c r="H10736">
        <v>4</v>
      </c>
      <c r="I10736">
        <v>0</v>
      </c>
      <c r="J10736">
        <v>3</v>
      </c>
      <c r="K10736">
        <v>0</v>
      </c>
      <c r="L10736">
        <v>1</v>
      </c>
      <c r="M10736">
        <v>0</v>
      </c>
      <c r="N10736">
        <v>0</v>
      </c>
      <c r="O10736">
        <v>0</v>
      </c>
      <c r="P10736">
        <v>0</v>
      </c>
      <c r="Q10736">
        <v>0</v>
      </c>
    </row>
    <row r="10737" spans="1:17" x14ac:dyDescent="0.25">
      <c r="A10737" t="s">
        <v>27737</v>
      </c>
      <c r="B10737" t="s">
        <v>74</v>
      </c>
      <c r="C10737" t="s">
        <v>125</v>
      </c>
      <c r="D10737" t="s">
        <v>526</v>
      </c>
      <c r="E10737" t="s">
        <v>21471</v>
      </c>
      <c r="F10737" t="s">
        <v>4242</v>
      </c>
      <c r="G10737">
        <v>0</v>
      </c>
      <c r="H10737">
        <v>0</v>
      </c>
      <c r="I10737">
        <v>0</v>
      </c>
      <c r="J10737">
        <v>0</v>
      </c>
      <c r="K10737">
        <v>0</v>
      </c>
      <c r="L10737">
        <v>0</v>
      </c>
      <c r="M10737">
        <v>4</v>
      </c>
      <c r="N10737">
        <v>0</v>
      </c>
      <c r="O10737">
        <v>0</v>
      </c>
      <c r="P10737">
        <v>0</v>
      </c>
      <c r="Q10737">
        <v>0</v>
      </c>
    </row>
    <row r="10738" spans="1:17" x14ac:dyDescent="0.25">
      <c r="A10738" t="s">
        <v>27738</v>
      </c>
      <c r="B10738" t="s">
        <v>74</v>
      </c>
      <c r="C10738" t="s">
        <v>125</v>
      </c>
      <c r="D10738" t="s">
        <v>526</v>
      </c>
      <c r="E10738" t="s">
        <v>21471</v>
      </c>
      <c r="F10738" t="s">
        <v>399</v>
      </c>
      <c r="G10738">
        <v>0</v>
      </c>
      <c r="H10738">
        <v>4</v>
      </c>
      <c r="I10738">
        <v>0</v>
      </c>
      <c r="J10738">
        <v>2</v>
      </c>
      <c r="K10738">
        <v>1</v>
      </c>
      <c r="L10738">
        <v>1</v>
      </c>
      <c r="M10738">
        <v>0</v>
      </c>
      <c r="N10738">
        <v>0</v>
      </c>
      <c r="O10738">
        <v>0</v>
      </c>
      <c r="P10738">
        <v>0</v>
      </c>
      <c r="Q10738">
        <v>0</v>
      </c>
    </row>
    <row r="10739" spans="1:17" x14ac:dyDescent="0.25">
      <c r="A10739" t="s">
        <v>27739</v>
      </c>
      <c r="B10739" t="s">
        <v>74</v>
      </c>
      <c r="C10739" t="s">
        <v>125</v>
      </c>
      <c r="D10739" t="s">
        <v>526</v>
      </c>
      <c r="E10739" t="s">
        <v>21471</v>
      </c>
      <c r="F10739" t="s">
        <v>4245</v>
      </c>
      <c r="G10739">
        <v>0</v>
      </c>
      <c r="H10739">
        <v>0</v>
      </c>
      <c r="I10739">
        <v>0</v>
      </c>
      <c r="J10739">
        <v>0</v>
      </c>
      <c r="K10739">
        <v>0</v>
      </c>
      <c r="L10739">
        <v>0</v>
      </c>
      <c r="M10739">
        <v>4</v>
      </c>
      <c r="N10739">
        <v>0</v>
      </c>
      <c r="O10739">
        <v>0</v>
      </c>
      <c r="P10739">
        <v>0</v>
      </c>
      <c r="Q10739">
        <v>0</v>
      </c>
    </row>
    <row r="10740" spans="1:17" x14ac:dyDescent="0.25">
      <c r="A10740" t="s">
        <v>27740</v>
      </c>
      <c r="B10740" t="s">
        <v>74</v>
      </c>
      <c r="C10740" t="s">
        <v>125</v>
      </c>
      <c r="D10740" t="s">
        <v>526</v>
      </c>
      <c r="E10740" t="s">
        <v>21471</v>
      </c>
      <c r="F10740" t="s">
        <v>394</v>
      </c>
      <c r="G10740">
        <v>0</v>
      </c>
      <c r="H10740">
        <v>0</v>
      </c>
      <c r="I10740">
        <v>0</v>
      </c>
      <c r="J10740">
        <v>0</v>
      </c>
      <c r="K10740">
        <v>0</v>
      </c>
      <c r="L10740">
        <v>0</v>
      </c>
      <c r="M10740">
        <v>0</v>
      </c>
      <c r="N10740">
        <v>3</v>
      </c>
      <c r="O10740">
        <v>3</v>
      </c>
      <c r="P10740">
        <v>0</v>
      </c>
      <c r="Q10740">
        <v>0</v>
      </c>
    </row>
    <row r="10741" spans="1:17" x14ac:dyDescent="0.25">
      <c r="A10741" t="s">
        <v>27741</v>
      </c>
      <c r="B10741" t="s">
        <v>74</v>
      </c>
      <c r="C10741" t="s">
        <v>125</v>
      </c>
      <c r="D10741" t="s">
        <v>526</v>
      </c>
      <c r="E10741" t="s">
        <v>21471</v>
      </c>
      <c r="F10741" t="s">
        <v>395</v>
      </c>
      <c r="G10741">
        <v>0</v>
      </c>
      <c r="H10741">
        <v>0</v>
      </c>
      <c r="I10741">
        <v>0</v>
      </c>
      <c r="J10741">
        <v>0</v>
      </c>
      <c r="K10741">
        <v>0</v>
      </c>
      <c r="L10741">
        <v>0</v>
      </c>
      <c r="M10741">
        <v>0</v>
      </c>
      <c r="N10741">
        <v>2</v>
      </c>
      <c r="O10741">
        <v>2</v>
      </c>
      <c r="P10741">
        <v>0</v>
      </c>
      <c r="Q10741">
        <v>0</v>
      </c>
    </row>
    <row r="10742" spans="1:17" x14ac:dyDescent="0.25">
      <c r="A10742" t="s">
        <v>27742</v>
      </c>
      <c r="B10742" t="s">
        <v>74</v>
      </c>
      <c r="C10742" t="s">
        <v>125</v>
      </c>
      <c r="D10742" t="s">
        <v>526</v>
      </c>
      <c r="E10742" t="s">
        <v>21471</v>
      </c>
      <c r="F10742" t="s">
        <v>525</v>
      </c>
      <c r="G10742">
        <v>4</v>
      </c>
      <c r="H10742">
        <v>0</v>
      </c>
      <c r="I10742">
        <v>0</v>
      </c>
      <c r="J10742">
        <v>0</v>
      </c>
      <c r="K10742">
        <v>0</v>
      </c>
      <c r="L10742">
        <v>0</v>
      </c>
      <c r="M10742">
        <v>0</v>
      </c>
      <c r="N10742">
        <v>0</v>
      </c>
      <c r="O10742">
        <v>0</v>
      </c>
      <c r="P10742">
        <v>0</v>
      </c>
      <c r="Q10742">
        <v>0</v>
      </c>
    </row>
    <row r="10743" spans="1:17" x14ac:dyDescent="0.25">
      <c r="A10743" t="s">
        <v>14406</v>
      </c>
      <c r="B10743" t="s">
        <v>74</v>
      </c>
      <c r="C10743" t="s">
        <v>125</v>
      </c>
      <c r="D10743" t="s">
        <v>12971</v>
      </c>
      <c r="E10743" t="s">
        <v>563</v>
      </c>
      <c r="F10743" t="s">
        <v>525</v>
      </c>
      <c r="G10743">
        <v>1</v>
      </c>
      <c r="H10743">
        <v>0</v>
      </c>
      <c r="I10743">
        <v>0</v>
      </c>
      <c r="J10743">
        <v>0</v>
      </c>
      <c r="K10743">
        <v>0</v>
      </c>
      <c r="L10743">
        <v>0</v>
      </c>
      <c r="M10743">
        <v>0</v>
      </c>
      <c r="N10743">
        <v>0</v>
      </c>
      <c r="O10743">
        <v>0</v>
      </c>
      <c r="P10743">
        <v>0</v>
      </c>
      <c r="Q10743">
        <v>0</v>
      </c>
    </row>
    <row r="10744" spans="1:17" x14ac:dyDescent="0.25">
      <c r="A10744" t="s">
        <v>27743</v>
      </c>
      <c r="B10744" t="s">
        <v>74</v>
      </c>
      <c r="C10744" t="s">
        <v>125</v>
      </c>
      <c r="D10744" t="s">
        <v>12971</v>
      </c>
      <c r="E10744" t="s">
        <v>21471</v>
      </c>
      <c r="F10744" t="s">
        <v>525</v>
      </c>
      <c r="G10744">
        <v>1</v>
      </c>
      <c r="H10744">
        <v>0</v>
      </c>
      <c r="I10744">
        <v>0</v>
      </c>
      <c r="J10744">
        <v>0</v>
      </c>
      <c r="K10744">
        <v>0</v>
      </c>
      <c r="L10744">
        <v>0</v>
      </c>
      <c r="M10744">
        <v>0</v>
      </c>
      <c r="N10744">
        <v>0</v>
      </c>
      <c r="O10744">
        <v>0</v>
      </c>
      <c r="P10744">
        <v>0</v>
      </c>
      <c r="Q10744">
        <v>0</v>
      </c>
    </row>
    <row r="10745" spans="1:17" x14ac:dyDescent="0.25">
      <c r="A10745" t="s">
        <v>14407</v>
      </c>
      <c r="B10745" t="s">
        <v>74</v>
      </c>
      <c r="C10745" t="s">
        <v>126</v>
      </c>
      <c r="D10745" t="s">
        <v>529</v>
      </c>
      <c r="E10745" t="s">
        <v>563</v>
      </c>
      <c r="F10745" t="s">
        <v>525</v>
      </c>
      <c r="G10745">
        <v>1</v>
      </c>
      <c r="H10745">
        <v>0</v>
      </c>
      <c r="I10745">
        <v>0</v>
      </c>
      <c r="J10745">
        <v>0</v>
      </c>
      <c r="K10745">
        <v>0</v>
      </c>
      <c r="L10745">
        <v>0</v>
      </c>
      <c r="M10745">
        <v>0</v>
      </c>
      <c r="N10745">
        <v>0</v>
      </c>
      <c r="O10745">
        <v>0</v>
      </c>
      <c r="P10745">
        <v>0</v>
      </c>
      <c r="Q10745">
        <v>0</v>
      </c>
    </row>
    <row r="10746" spans="1:17" x14ac:dyDescent="0.25">
      <c r="A10746" t="s">
        <v>14408</v>
      </c>
      <c r="B10746" t="s">
        <v>74</v>
      </c>
      <c r="C10746" t="s">
        <v>126</v>
      </c>
      <c r="D10746" t="s">
        <v>526</v>
      </c>
      <c r="E10746" t="s">
        <v>563</v>
      </c>
      <c r="F10746" t="s">
        <v>396</v>
      </c>
      <c r="G10746">
        <v>0</v>
      </c>
      <c r="H10746">
        <v>30</v>
      </c>
      <c r="I10746">
        <v>2</v>
      </c>
      <c r="J10746">
        <v>21</v>
      </c>
      <c r="K10746">
        <v>3</v>
      </c>
      <c r="L10746">
        <v>4</v>
      </c>
      <c r="M10746">
        <v>0</v>
      </c>
      <c r="N10746">
        <v>0</v>
      </c>
      <c r="O10746">
        <v>0</v>
      </c>
      <c r="P10746">
        <v>0</v>
      </c>
      <c r="Q10746">
        <v>0</v>
      </c>
    </row>
    <row r="10747" spans="1:17" x14ac:dyDescent="0.25">
      <c r="A10747" t="s">
        <v>14409</v>
      </c>
      <c r="B10747" t="s">
        <v>74</v>
      </c>
      <c r="C10747" t="s">
        <v>126</v>
      </c>
      <c r="D10747" t="s">
        <v>526</v>
      </c>
      <c r="E10747" t="s">
        <v>563</v>
      </c>
      <c r="F10747" t="s">
        <v>4236</v>
      </c>
      <c r="G10747">
        <v>0</v>
      </c>
      <c r="H10747">
        <v>30</v>
      </c>
      <c r="I10747">
        <v>2</v>
      </c>
      <c r="J10747">
        <v>21</v>
      </c>
      <c r="K10747">
        <v>3</v>
      </c>
      <c r="L10747">
        <v>4</v>
      </c>
      <c r="M10747">
        <v>0</v>
      </c>
      <c r="N10747">
        <v>0</v>
      </c>
      <c r="O10747">
        <v>0</v>
      </c>
      <c r="P10747">
        <v>0</v>
      </c>
      <c r="Q10747">
        <v>0</v>
      </c>
    </row>
    <row r="10748" spans="1:17" x14ac:dyDescent="0.25">
      <c r="A10748" t="s">
        <v>14410</v>
      </c>
      <c r="B10748" t="s">
        <v>74</v>
      </c>
      <c r="C10748" t="s">
        <v>126</v>
      </c>
      <c r="D10748" t="s">
        <v>526</v>
      </c>
      <c r="E10748" t="s">
        <v>563</v>
      </c>
      <c r="F10748" t="s">
        <v>4238</v>
      </c>
      <c r="G10748">
        <v>0</v>
      </c>
      <c r="H10748">
        <v>0</v>
      </c>
      <c r="I10748">
        <v>0</v>
      </c>
      <c r="J10748">
        <v>0</v>
      </c>
      <c r="K10748">
        <v>0</v>
      </c>
      <c r="L10748">
        <v>0</v>
      </c>
      <c r="M10748">
        <v>30</v>
      </c>
      <c r="N10748">
        <v>0</v>
      </c>
      <c r="O10748">
        <v>0</v>
      </c>
      <c r="P10748">
        <v>0</v>
      </c>
      <c r="Q10748">
        <v>0</v>
      </c>
    </row>
    <row r="10749" spans="1:17" x14ac:dyDescent="0.25">
      <c r="A10749" t="s">
        <v>14411</v>
      </c>
      <c r="B10749" t="s">
        <v>74</v>
      </c>
      <c r="C10749" t="s">
        <v>126</v>
      </c>
      <c r="D10749" t="s">
        <v>526</v>
      </c>
      <c r="E10749" t="s">
        <v>563</v>
      </c>
      <c r="F10749" t="s">
        <v>397</v>
      </c>
      <c r="G10749">
        <v>0</v>
      </c>
      <c r="H10749">
        <v>30</v>
      </c>
      <c r="I10749">
        <v>2</v>
      </c>
      <c r="J10749">
        <v>21</v>
      </c>
      <c r="K10749">
        <v>3</v>
      </c>
      <c r="L10749">
        <v>4</v>
      </c>
      <c r="M10749">
        <v>0</v>
      </c>
      <c r="N10749">
        <v>0</v>
      </c>
      <c r="O10749">
        <v>0</v>
      </c>
      <c r="P10749">
        <v>0</v>
      </c>
      <c r="Q10749">
        <v>0</v>
      </c>
    </row>
    <row r="10750" spans="1:17" x14ac:dyDescent="0.25">
      <c r="A10750" t="s">
        <v>15321</v>
      </c>
      <c r="B10750" t="s">
        <v>74</v>
      </c>
      <c r="C10750" t="s">
        <v>126</v>
      </c>
      <c r="D10750" t="s">
        <v>526</v>
      </c>
      <c r="E10750" t="s">
        <v>563</v>
      </c>
      <c r="F10750" t="s">
        <v>398</v>
      </c>
      <c r="G10750">
        <v>0</v>
      </c>
      <c r="H10750">
        <v>30</v>
      </c>
      <c r="I10750">
        <v>2</v>
      </c>
      <c r="J10750">
        <v>21</v>
      </c>
      <c r="K10750">
        <v>3</v>
      </c>
      <c r="L10750">
        <v>4</v>
      </c>
      <c r="M10750">
        <v>0</v>
      </c>
      <c r="N10750">
        <v>0</v>
      </c>
      <c r="O10750">
        <v>0</v>
      </c>
      <c r="P10750">
        <v>0</v>
      </c>
      <c r="Q10750">
        <v>0</v>
      </c>
    </row>
    <row r="10751" spans="1:17" x14ac:dyDescent="0.25">
      <c r="A10751" t="s">
        <v>15322</v>
      </c>
      <c r="B10751" t="s">
        <v>74</v>
      </c>
      <c r="C10751" t="s">
        <v>126</v>
      </c>
      <c r="D10751" t="s">
        <v>526</v>
      </c>
      <c r="E10751" t="s">
        <v>563</v>
      </c>
      <c r="F10751" t="s">
        <v>4242</v>
      </c>
      <c r="G10751">
        <v>0</v>
      </c>
      <c r="H10751">
        <v>0</v>
      </c>
      <c r="I10751">
        <v>0</v>
      </c>
      <c r="J10751">
        <v>0</v>
      </c>
      <c r="K10751">
        <v>0</v>
      </c>
      <c r="L10751">
        <v>0</v>
      </c>
      <c r="M10751">
        <v>30</v>
      </c>
      <c r="N10751">
        <v>0</v>
      </c>
      <c r="O10751">
        <v>0</v>
      </c>
      <c r="P10751">
        <v>0</v>
      </c>
      <c r="Q10751">
        <v>0</v>
      </c>
    </row>
    <row r="10752" spans="1:17" x14ac:dyDescent="0.25">
      <c r="A10752" t="s">
        <v>15323</v>
      </c>
      <c r="B10752" t="s">
        <v>74</v>
      </c>
      <c r="C10752" t="s">
        <v>126</v>
      </c>
      <c r="D10752" t="s">
        <v>526</v>
      </c>
      <c r="E10752" t="s">
        <v>563</v>
      </c>
      <c r="F10752" t="s">
        <v>399</v>
      </c>
      <c r="G10752">
        <v>0</v>
      </c>
      <c r="H10752">
        <v>30</v>
      </c>
      <c r="I10752">
        <v>2</v>
      </c>
      <c r="J10752">
        <v>21</v>
      </c>
      <c r="K10752">
        <v>3</v>
      </c>
      <c r="L10752">
        <v>4</v>
      </c>
      <c r="M10752">
        <v>0</v>
      </c>
      <c r="N10752">
        <v>0</v>
      </c>
      <c r="O10752">
        <v>0</v>
      </c>
      <c r="P10752">
        <v>0</v>
      </c>
      <c r="Q10752">
        <v>0</v>
      </c>
    </row>
    <row r="10753" spans="1:17" x14ac:dyDescent="0.25">
      <c r="A10753" t="s">
        <v>15324</v>
      </c>
      <c r="B10753" t="s">
        <v>74</v>
      </c>
      <c r="C10753" t="s">
        <v>126</v>
      </c>
      <c r="D10753" t="s">
        <v>526</v>
      </c>
      <c r="E10753" t="s">
        <v>563</v>
      </c>
      <c r="F10753" t="s">
        <v>4245</v>
      </c>
      <c r="G10753">
        <v>0</v>
      </c>
      <c r="H10753">
        <v>0</v>
      </c>
      <c r="I10753">
        <v>0</v>
      </c>
      <c r="J10753">
        <v>0</v>
      </c>
      <c r="K10753">
        <v>0</v>
      </c>
      <c r="L10753">
        <v>0</v>
      </c>
      <c r="M10753">
        <v>30</v>
      </c>
      <c r="N10753">
        <v>0</v>
      </c>
      <c r="O10753">
        <v>0</v>
      </c>
      <c r="P10753">
        <v>0</v>
      </c>
      <c r="Q10753">
        <v>0</v>
      </c>
    </row>
    <row r="10754" spans="1:17" x14ac:dyDescent="0.25">
      <c r="A10754" t="s">
        <v>15325</v>
      </c>
      <c r="B10754" t="s">
        <v>74</v>
      </c>
      <c r="C10754" t="s">
        <v>126</v>
      </c>
      <c r="D10754" t="s">
        <v>526</v>
      </c>
      <c r="E10754" t="s">
        <v>563</v>
      </c>
      <c r="F10754" t="s">
        <v>394</v>
      </c>
      <c r="G10754">
        <v>0</v>
      </c>
      <c r="H10754">
        <v>0</v>
      </c>
      <c r="I10754">
        <v>0</v>
      </c>
      <c r="J10754">
        <v>0</v>
      </c>
      <c r="K10754">
        <v>0</v>
      </c>
      <c r="L10754">
        <v>0</v>
      </c>
      <c r="M10754">
        <v>0</v>
      </c>
      <c r="N10754">
        <v>15</v>
      </c>
      <c r="O10754">
        <v>13</v>
      </c>
      <c r="P10754">
        <v>2</v>
      </c>
      <c r="Q10754">
        <v>0</v>
      </c>
    </row>
    <row r="10755" spans="1:17" x14ac:dyDescent="0.25">
      <c r="A10755" t="s">
        <v>15326</v>
      </c>
      <c r="B10755" t="s">
        <v>74</v>
      </c>
      <c r="C10755" t="s">
        <v>126</v>
      </c>
      <c r="D10755" t="s">
        <v>526</v>
      </c>
      <c r="E10755" t="s">
        <v>563</v>
      </c>
      <c r="F10755" t="s">
        <v>395</v>
      </c>
      <c r="G10755">
        <v>0</v>
      </c>
      <c r="H10755">
        <v>0</v>
      </c>
      <c r="I10755">
        <v>0</v>
      </c>
      <c r="J10755">
        <v>0</v>
      </c>
      <c r="K10755">
        <v>0</v>
      </c>
      <c r="L10755">
        <v>0</v>
      </c>
      <c r="M10755">
        <v>0</v>
      </c>
      <c r="N10755">
        <v>13</v>
      </c>
      <c r="O10755">
        <v>11</v>
      </c>
      <c r="P10755">
        <v>2</v>
      </c>
      <c r="Q10755">
        <v>0</v>
      </c>
    </row>
    <row r="10756" spans="1:17" x14ac:dyDescent="0.25">
      <c r="A10756" t="s">
        <v>15327</v>
      </c>
      <c r="B10756" t="s">
        <v>74</v>
      </c>
      <c r="C10756" t="s">
        <v>126</v>
      </c>
      <c r="D10756" t="s">
        <v>526</v>
      </c>
      <c r="E10756" t="s">
        <v>563</v>
      </c>
      <c r="F10756" t="s">
        <v>525</v>
      </c>
      <c r="G10756">
        <v>30</v>
      </c>
      <c r="H10756">
        <v>0</v>
      </c>
      <c r="I10756">
        <v>0</v>
      </c>
      <c r="J10756">
        <v>0</v>
      </c>
      <c r="K10756">
        <v>0</v>
      </c>
      <c r="L10756">
        <v>0</v>
      </c>
      <c r="M10756">
        <v>0</v>
      </c>
      <c r="N10756">
        <v>0</v>
      </c>
      <c r="O10756">
        <v>0</v>
      </c>
      <c r="P10756">
        <v>0</v>
      </c>
      <c r="Q10756">
        <v>0</v>
      </c>
    </row>
    <row r="10757" spans="1:17" x14ac:dyDescent="0.25">
      <c r="A10757" t="s">
        <v>27744</v>
      </c>
      <c r="B10757" t="s">
        <v>74</v>
      </c>
      <c r="C10757" t="s">
        <v>126</v>
      </c>
      <c r="D10757" t="s">
        <v>526</v>
      </c>
      <c r="E10757" t="s">
        <v>21471</v>
      </c>
      <c r="F10757" t="s">
        <v>396</v>
      </c>
      <c r="G10757">
        <v>0</v>
      </c>
      <c r="H10757">
        <v>41</v>
      </c>
      <c r="I10757">
        <v>2</v>
      </c>
      <c r="J10757">
        <v>35</v>
      </c>
      <c r="K10757">
        <v>4</v>
      </c>
      <c r="L10757">
        <v>0</v>
      </c>
      <c r="M10757">
        <v>0</v>
      </c>
      <c r="N10757">
        <v>0</v>
      </c>
      <c r="O10757">
        <v>0</v>
      </c>
      <c r="P10757">
        <v>0</v>
      </c>
      <c r="Q10757">
        <v>0</v>
      </c>
    </row>
    <row r="10758" spans="1:17" x14ac:dyDescent="0.25">
      <c r="A10758" t="s">
        <v>27745</v>
      </c>
      <c r="B10758" t="s">
        <v>74</v>
      </c>
      <c r="C10758" t="s">
        <v>126</v>
      </c>
      <c r="D10758" t="s">
        <v>526</v>
      </c>
      <c r="E10758" t="s">
        <v>21471</v>
      </c>
      <c r="F10758" t="s">
        <v>4236</v>
      </c>
      <c r="G10758">
        <v>0</v>
      </c>
      <c r="H10758">
        <v>41</v>
      </c>
      <c r="I10758">
        <v>2</v>
      </c>
      <c r="J10758">
        <v>35</v>
      </c>
      <c r="K10758">
        <v>4</v>
      </c>
      <c r="L10758">
        <v>0</v>
      </c>
      <c r="M10758">
        <v>0</v>
      </c>
      <c r="N10758">
        <v>0</v>
      </c>
      <c r="O10758">
        <v>0</v>
      </c>
      <c r="P10758">
        <v>0</v>
      </c>
      <c r="Q10758">
        <v>0</v>
      </c>
    </row>
    <row r="10759" spans="1:17" x14ac:dyDescent="0.25">
      <c r="A10759" t="s">
        <v>27746</v>
      </c>
      <c r="B10759" t="s">
        <v>74</v>
      </c>
      <c r="C10759" t="s">
        <v>126</v>
      </c>
      <c r="D10759" t="s">
        <v>526</v>
      </c>
      <c r="E10759" t="s">
        <v>21471</v>
      </c>
      <c r="F10759" t="s">
        <v>4238</v>
      </c>
      <c r="G10759">
        <v>0</v>
      </c>
      <c r="H10759">
        <v>0</v>
      </c>
      <c r="I10759">
        <v>0</v>
      </c>
      <c r="J10759">
        <v>0</v>
      </c>
      <c r="K10759">
        <v>0</v>
      </c>
      <c r="L10759">
        <v>0</v>
      </c>
      <c r="M10759">
        <v>41</v>
      </c>
      <c r="N10759">
        <v>0</v>
      </c>
      <c r="O10759">
        <v>0</v>
      </c>
      <c r="P10759">
        <v>0</v>
      </c>
      <c r="Q10759">
        <v>0</v>
      </c>
    </row>
    <row r="10760" spans="1:17" x14ac:dyDescent="0.25">
      <c r="A10760" t="s">
        <v>27747</v>
      </c>
      <c r="B10760" t="s">
        <v>74</v>
      </c>
      <c r="C10760" t="s">
        <v>126</v>
      </c>
      <c r="D10760" t="s">
        <v>526</v>
      </c>
      <c r="E10760" t="s">
        <v>21471</v>
      </c>
      <c r="F10760" t="s">
        <v>397</v>
      </c>
      <c r="G10760">
        <v>0</v>
      </c>
      <c r="H10760">
        <v>41</v>
      </c>
      <c r="I10760">
        <v>2</v>
      </c>
      <c r="J10760">
        <v>35</v>
      </c>
      <c r="K10760">
        <v>4</v>
      </c>
      <c r="L10760">
        <v>0</v>
      </c>
      <c r="M10760">
        <v>0</v>
      </c>
      <c r="N10760">
        <v>0</v>
      </c>
      <c r="O10760">
        <v>0</v>
      </c>
      <c r="P10760">
        <v>0</v>
      </c>
      <c r="Q10760">
        <v>0</v>
      </c>
    </row>
    <row r="10761" spans="1:17" x14ac:dyDescent="0.25">
      <c r="A10761" t="s">
        <v>27748</v>
      </c>
      <c r="B10761" t="s">
        <v>74</v>
      </c>
      <c r="C10761" t="s">
        <v>126</v>
      </c>
      <c r="D10761" t="s">
        <v>526</v>
      </c>
      <c r="E10761" t="s">
        <v>21471</v>
      </c>
      <c r="F10761" t="s">
        <v>398</v>
      </c>
      <c r="G10761">
        <v>0</v>
      </c>
      <c r="H10761">
        <v>41</v>
      </c>
      <c r="I10761">
        <v>2</v>
      </c>
      <c r="J10761">
        <v>35</v>
      </c>
      <c r="K10761">
        <v>4</v>
      </c>
      <c r="L10761">
        <v>0</v>
      </c>
      <c r="M10761">
        <v>0</v>
      </c>
      <c r="N10761">
        <v>0</v>
      </c>
      <c r="O10761">
        <v>0</v>
      </c>
      <c r="P10761">
        <v>0</v>
      </c>
      <c r="Q10761">
        <v>0</v>
      </c>
    </row>
    <row r="10762" spans="1:17" x14ac:dyDescent="0.25">
      <c r="A10762" t="s">
        <v>27749</v>
      </c>
      <c r="B10762" t="s">
        <v>74</v>
      </c>
      <c r="C10762" t="s">
        <v>126</v>
      </c>
      <c r="D10762" t="s">
        <v>526</v>
      </c>
      <c r="E10762" t="s">
        <v>21471</v>
      </c>
      <c r="F10762" t="s">
        <v>4242</v>
      </c>
      <c r="G10762">
        <v>0</v>
      </c>
      <c r="H10762">
        <v>0</v>
      </c>
      <c r="I10762">
        <v>0</v>
      </c>
      <c r="J10762">
        <v>0</v>
      </c>
      <c r="K10762">
        <v>0</v>
      </c>
      <c r="L10762">
        <v>0</v>
      </c>
      <c r="M10762">
        <v>41</v>
      </c>
      <c r="N10762">
        <v>0</v>
      </c>
      <c r="O10762">
        <v>0</v>
      </c>
      <c r="P10762">
        <v>0</v>
      </c>
      <c r="Q10762">
        <v>0</v>
      </c>
    </row>
    <row r="10763" spans="1:17" x14ac:dyDescent="0.25">
      <c r="A10763" t="s">
        <v>13371</v>
      </c>
      <c r="B10763" t="s">
        <v>74</v>
      </c>
      <c r="C10763" t="s">
        <v>189</v>
      </c>
      <c r="D10763" t="s">
        <v>526</v>
      </c>
      <c r="E10763" t="s">
        <v>563</v>
      </c>
      <c r="F10763" t="s">
        <v>394</v>
      </c>
      <c r="G10763">
        <v>0</v>
      </c>
      <c r="H10763">
        <v>0</v>
      </c>
      <c r="I10763">
        <v>0</v>
      </c>
      <c r="J10763">
        <v>0</v>
      </c>
      <c r="K10763">
        <v>0</v>
      </c>
      <c r="L10763">
        <v>0</v>
      </c>
      <c r="M10763">
        <v>0</v>
      </c>
      <c r="N10763">
        <v>2</v>
      </c>
      <c r="O10763">
        <v>2</v>
      </c>
      <c r="P10763">
        <v>0</v>
      </c>
      <c r="Q10763">
        <v>0</v>
      </c>
    </row>
    <row r="10764" spans="1:17" x14ac:dyDescent="0.25">
      <c r="A10764" t="s">
        <v>13372</v>
      </c>
      <c r="B10764" t="s">
        <v>74</v>
      </c>
      <c r="C10764" t="s">
        <v>189</v>
      </c>
      <c r="D10764" t="s">
        <v>526</v>
      </c>
      <c r="E10764" t="s">
        <v>563</v>
      </c>
      <c r="F10764" t="s">
        <v>395</v>
      </c>
      <c r="G10764">
        <v>0</v>
      </c>
      <c r="H10764">
        <v>0</v>
      </c>
      <c r="I10764">
        <v>0</v>
      </c>
      <c r="J10764">
        <v>0</v>
      </c>
      <c r="K10764">
        <v>0</v>
      </c>
      <c r="L10764">
        <v>0</v>
      </c>
      <c r="M10764">
        <v>0</v>
      </c>
      <c r="N10764">
        <v>2</v>
      </c>
      <c r="O10764">
        <v>2</v>
      </c>
      <c r="P10764">
        <v>0</v>
      </c>
      <c r="Q10764">
        <v>0</v>
      </c>
    </row>
    <row r="10765" spans="1:17" x14ac:dyDescent="0.25">
      <c r="A10765" t="s">
        <v>13373</v>
      </c>
      <c r="B10765" t="s">
        <v>74</v>
      </c>
      <c r="C10765" t="s">
        <v>189</v>
      </c>
      <c r="D10765" t="s">
        <v>526</v>
      </c>
      <c r="E10765" t="s">
        <v>563</v>
      </c>
      <c r="F10765" t="s">
        <v>525</v>
      </c>
      <c r="G10765">
        <v>4</v>
      </c>
      <c r="H10765">
        <v>0</v>
      </c>
      <c r="I10765">
        <v>0</v>
      </c>
      <c r="J10765">
        <v>0</v>
      </c>
      <c r="K10765">
        <v>0</v>
      </c>
      <c r="L10765">
        <v>0</v>
      </c>
      <c r="M10765">
        <v>0</v>
      </c>
      <c r="N10765">
        <v>0</v>
      </c>
      <c r="O10765">
        <v>0</v>
      </c>
      <c r="P10765">
        <v>0</v>
      </c>
      <c r="Q10765">
        <v>0</v>
      </c>
    </row>
    <row r="10766" spans="1:17" x14ac:dyDescent="0.25">
      <c r="A10766" t="s">
        <v>27750</v>
      </c>
      <c r="B10766" t="s">
        <v>74</v>
      </c>
      <c r="C10766" t="s">
        <v>189</v>
      </c>
      <c r="D10766" t="s">
        <v>526</v>
      </c>
      <c r="E10766" t="s">
        <v>21471</v>
      </c>
      <c r="F10766" t="s">
        <v>396</v>
      </c>
      <c r="G10766">
        <v>0</v>
      </c>
      <c r="H10766">
        <v>15</v>
      </c>
      <c r="I10766">
        <v>1</v>
      </c>
      <c r="J10766">
        <v>13</v>
      </c>
      <c r="K10766">
        <v>0</v>
      </c>
      <c r="L10766">
        <v>1</v>
      </c>
      <c r="M10766">
        <v>0</v>
      </c>
      <c r="N10766">
        <v>0</v>
      </c>
      <c r="O10766">
        <v>0</v>
      </c>
      <c r="P10766">
        <v>0</v>
      </c>
      <c r="Q10766">
        <v>0</v>
      </c>
    </row>
    <row r="10767" spans="1:17" x14ac:dyDescent="0.25">
      <c r="A10767" t="s">
        <v>27751</v>
      </c>
      <c r="B10767" t="s">
        <v>74</v>
      </c>
      <c r="C10767" t="s">
        <v>189</v>
      </c>
      <c r="D10767" t="s">
        <v>526</v>
      </c>
      <c r="E10767" t="s">
        <v>21471</v>
      </c>
      <c r="F10767" t="s">
        <v>4236</v>
      </c>
      <c r="G10767">
        <v>0</v>
      </c>
      <c r="H10767">
        <v>15</v>
      </c>
      <c r="I10767">
        <v>1</v>
      </c>
      <c r="J10767">
        <v>13</v>
      </c>
      <c r="K10767">
        <v>0</v>
      </c>
      <c r="L10767">
        <v>1</v>
      </c>
      <c r="M10767">
        <v>0</v>
      </c>
      <c r="N10767">
        <v>0</v>
      </c>
      <c r="O10767">
        <v>0</v>
      </c>
      <c r="P10767">
        <v>0</v>
      </c>
      <c r="Q10767">
        <v>0</v>
      </c>
    </row>
    <row r="10768" spans="1:17" x14ac:dyDescent="0.25">
      <c r="A10768" t="s">
        <v>27752</v>
      </c>
      <c r="B10768" t="s">
        <v>74</v>
      </c>
      <c r="C10768" t="s">
        <v>189</v>
      </c>
      <c r="D10768" t="s">
        <v>526</v>
      </c>
      <c r="E10768" t="s">
        <v>21471</v>
      </c>
      <c r="F10768" t="s">
        <v>4238</v>
      </c>
      <c r="G10768">
        <v>0</v>
      </c>
      <c r="H10768">
        <v>0</v>
      </c>
      <c r="I10768">
        <v>0</v>
      </c>
      <c r="J10768">
        <v>0</v>
      </c>
      <c r="K10768">
        <v>0</v>
      </c>
      <c r="L10768">
        <v>0</v>
      </c>
      <c r="M10768">
        <v>15</v>
      </c>
      <c r="N10768">
        <v>0</v>
      </c>
      <c r="O10768">
        <v>0</v>
      </c>
      <c r="P10768">
        <v>0</v>
      </c>
      <c r="Q10768">
        <v>0</v>
      </c>
    </row>
    <row r="10769" spans="1:17" x14ac:dyDescent="0.25">
      <c r="A10769" t="s">
        <v>27753</v>
      </c>
      <c r="B10769" t="s">
        <v>74</v>
      </c>
      <c r="C10769" t="s">
        <v>189</v>
      </c>
      <c r="D10769" t="s">
        <v>526</v>
      </c>
      <c r="E10769" t="s">
        <v>21471</v>
      </c>
      <c r="F10769" t="s">
        <v>397</v>
      </c>
      <c r="G10769">
        <v>0</v>
      </c>
      <c r="H10769">
        <v>15</v>
      </c>
      <c r="I10769">
        <v>1</v>
      </c>
      <c r="J10769">
        <v>13</v>
      </c>
      <c r="K10769">
        <v>0</v>
      </c>
      <c r="L10769">
        <v>1</v>
      </c>
      <c r="M10769">
        <v>0</v>
      </c>
      <c r="N10769">
        <v>0</v>
      </c>
      <c r="O10769">
        <v>0</v>
      </c>
      <c r="P10769">
        <v>0</v>
      </c>
      <c r="Q10769">
        <v>0</v>
      </c>
    </row>
    <row r="10770" spans="1:17" x14ac:dyDescent="0.25">
      <c r="A10770" t="s">
        <v>27754</v>
      </c>
      <c r="B10770" t="s">
        <v>74</v>
      </c>
      <c r="C10770" t="s">
        <v>189</v>
      </c>
      <c r="D10770" t="s">
        <v>526</v>
      </c>
      <c r="E10770" t="s">
        <v>21471</v>
      </c>
      <c r="F10770" t="s">
        <v>398</v>
      </c>
      <c r="G10770">
        <v>0</v>
      </c>
      <c r="H10770">
        <v>15</v>
      </c>
      <c r="I10770">
        <v>1</v>
      </c>
      <c r="J10770">
        <v>13</v>
      </c>
      <c r="K10770">
        <v>0</v>
      </c>
      <c r="L10770">
        <v>1</v>
      </c>
      <c r="M10770">
        <v>0</v>
      </c>
      <c r="N10770">
        <v>0</v>
      </c>
      <c r="O10770">
        <v>0</v>
      </c>
      <c r="P10770">
        <v>0</v>
      </c>
      <c r="Q10770">
        <v>0</v>
      </c>
    </row>
    <row r="10771" spans="1:17" x14ac:dyDescent="0.25">
      <c r="A10771" t="s">
        <v>27755</v>
      </c>
      <c r="B10771" t="s">
        <v>74</v>
      </c>
      <c r="C10771" t="s">
        <v>189</v>
      </c>
      <c r="D10771" t="s">
        <v>526</v>
      </c>
      <c r="E10771" t="s">
        <v>21471</v>
      </c>
      <c r="F10771" t="s">
        <v>4242</v>
      </c>
      <c r="G10771">
        <v>0</v>
      </c>
      <c r="H10771">
        <v>0</v>
      </c>
      <c r="I10771">
        <v>0</v>
      </c>
      <c r="J10771">
        <v>0</v>
      </c>
      <c r="K10771">
        <v>0</v>
      </c>
      <c r="L10771">
        <v>0</v>
      </c>
      <c r="M10771">
        <v>15</v>
      </c>
      <c r="N10771">
        <v>0</v>
      </c>
      <c r="O10771">
        <v>0</v>
      </c>
      <c r="P10771">
        <v>0</v>
      </c>
      <c r="Q10771">
        <v>0</v>
      </c>
    </row>
    <row r="10772" spans="1:17" x14ac:dyDescent="0.25">
      <c r="A10772" t="s">
        <v>27756</v>
      </c>
      <c r="B10772" t="s">
        <v>74</v>
      </c>
      <c r="C10772" t="s">
        <v>189</v>
      </c>
      <c r="D10772" t="s">
        <v>526</v>
      </c>
      <c r="E10772" t="s">
        <v>21471</v>
      </c>
      <c r="F10772" t="s">
        <v>399</v>
      </c>
      <c r="G10772">
        <v>0</v>
      </c>
      <c r="H10772">
        <v>15</v>
      </c>
      <c r="I10772">
        <v>1</v>
      </c>
      <c r="J10772">
        <v>13</v>
      </c>
      <c r="K10772">
        <v>0</v>
      </c>
      <c r="L10772">
        <v>1</v>
      </c>
      <c r="M10772">
        <v>0</v>
      </c>
      <c r="N10772">
        <v>0</v>
      </c>
      <c r="O10772">
        <v>0</v>
      </c>
      <c r="P10772">
        <v>0</v>
      </c>
      <c r="Q10772">
        <v>0</v>
      </c>
    </row>
    <row r="10773" spans="1:17" x14ac:dyDescent="0.25">
      <c r="A10773" t="s">
        <v>27757</v>
      </c>
      <c r="B10773" t="s">
        <v>74</v>
      </c>
      <c r="C10773" t="s">
        <v>189</v>
      </c>
      <c r="D10773" t="s">
        <v>526</v>
      </c>
      <c r="E10773" t="s">
        <v>21471</v>
      </c>
      <c r="F10773" t="s">
        <v>4245</v>
      </c>
      <c r="G10773">
        <v>0</v>
      </c>
      <c r="H10773">
        <v>0</v>
      </c>
      <c r="I10773">
        <v>0</v>
      </c>
      <c r="J10773">
        <v>0</v>
      </c>
      <c r="K10773">
        <v>0</v>
      </c>
      <c r="L10773">
        <v>0</v>
      </c>
      <c r="M10773">
        <v>15</v>
      </c>
      <c r="N10773">
        <v>0</v>
      </c>
      <c r="O10773">
        <v>0</v>
      </c>
      <c r="P10773">
        <v>0</v>
      </c>
      <c r="Q10773">
        <v>0</v>
      </c>
    </row>
    <row r="10774" spans="1:17" x14ac:dyDescent="0.25">
      <c r="A10774" t="s">
        <v>26921</v>
      </c>
      <c r="B10774" t="s">
        <v>74</v>
      </c>
      <c r="C10774" t="s">
        <v>195</v>
      </c>
      <c r="D10774" t="s">
        <v>526</v>
      </c>
      <c r="E10774" t="s">
        <v>21471</v>
      </c>
      <c r="F10774" t="s">
        <v>525</v>
      </c>
      <c r="G10774">
        <v>24</v>
      </c>
      <c r="H10774">
        <v>0</v>
      </c>
      <c r="I10774">
        <v>0</v>
      </c>
      <c r="J10774">
        <v>0</v>
      </c>
      <c r="K10774">
        <v>0</v>
      </c>
      <c r="L10774">
        <v>0</v>
      </c>
      <c r="M10774">
        <v>0</v>
      </c>
      <c r="N10774">
        <v>0</v>
      </c>
      <c r="O10774">
        <v>0</v>
      </c>
      <c r="P10774">
        <v>0</v>
      </c>
      <c r="Q10774">
        <v>0</v>
      </c>
    </row>
    <row r="10775" spans="1:17" x14ac:dyDescent="0.25">
      <c r="A10775" t="s">
        <v>14984</v>
      </c>
      <c r="B10775" t="s">
        <v>74</v>
      </c>
      <c r="C10775" t="s">
        <v>195</v>
      </c>
      <c r="D10775" t="s">
        <v>12971</v>
      </c>
      <c r="E10775" t="s">
        <v>563</v>
      </c>
      <c r="F10775" t="s">
        <v>525</v>
      </c>
      <c r="G10775">
        <v>3</v>
      </c>
      <c r="H10775">
        <v>0</v>
      </c>
      <c r="I10775">
        <v>0</v>
      </c>
      <c r="J10775">
        <v>0</v>
      </c>
      <c r="K10775">
        <v>0</v>
      </c>
      <c r="L10775">
        <v>0</v>
      </c>
      <c r="M10775">
        <v>0</v>
      </c>
      <c r="N10775">
        <v>0</v>
      </c>
      <c r="O10775">
        <v>0</v>
      </c>
      <c r="P10775">
        <v>0</v>
      </c>
      <c r="Q10775">
        <v>0</v>
      </c>
    </row>
    <row r="10776" spans="1:17" x14ac:dyDescent="0.25">
      <c r="A10776" t="s">
        <v>26922</v>
      </c>
      <c r="B10776" t="s">
        <v>74</v>
      </c>
      <c r="C10776" t="s">
        <v>195</v>
      </c>
      <c r="D10776" t="s">
        <v>12971</v>
      </c>
      <c r="E10776" t="s">
        <v>21471</v>
      </c>
      <c r="F10776" t="s">
        <v>525</v>
      </c>
      <c r="G10776">
        <v>2</v>
      </c>
      <c r="H10776">
        <v>0</v>
      </c>
      <c r="I10776">
        <v>0</v>
      </c>
      <c r="J10776">
        <v>0</v>
      </c>
      <c r="K10776">
        <v>0</v>
      </c>
      <c r="L10776">
        <v>0</v>
      </c>
      <c r="M10776">
        <v>0</v>
      </c>
      <c r="N10776">
        <v>0</v>
      </c>
      <c r="O10776">
        <v>0</v>
      </c>
      <c r="P10776">
        <v>0</v>
      </c>
      <c r="Q10776">
        <v>0</v>
      </c>
    </row>
    <row r="10777" spans="1:17" x14ac:dyDescent="0.25">
      <c r="A10777" t="s">
        <v>26923</v>
      </c>
      <c r="B10777" t="s">
        <v>73</v>
      </c>
      <c r="C10777" t="s">
        <v>104</v>
      </c>
      <c r="D10777" t="s">
        <v>526</v>
      </c>
      <c r="E10777" t="s">
        <v>21471</v>
      </c>
      <c r="F10777" t="s">
        <v>4238</v>
      </c>
      <c r="G10777">
        <v>0</v>
      </c>
      <c r="H10777">
        <v>0</v>
      </c>
      <c r="I10777">
        <v>0</v>
      </c>
      <c r="J10777">
        <v>0</v>
      </c>
      <c r="K10777">
        <v>0</v>
      </c>
      <c r="L10777">
        <v>0</v>
      </c>
      <c r="M10777">
        <v>26</v>
      </c>
      <c r="N10777">
        <v>0</v>
      </c>
      <c r="O10777">
        <v>0</v>
      </c>
      <c r="P10777">
        <v>0</v>
      </c>
      <c r="Q10777">
        <v>0</v>
      </c>
    </row>
    <row r="10778" spans="1:17" x14ac:dyDescent="0.25">
      <c r="A10778" t="s">
        <v>26924</v>
      </c>
      <c r="B10778" t="s">
        <v>73</v>
      </c>
      <c r="C10778" t="s">
        <v>104</v>
      </c>
      <c r="D10778" t="s">
        <v>526</v>
      </c>
      <c r="E10778" t="s">
        <v>21471</v>
      </c>
      <c r="F10778" t="s">
        <v>397</v>
      </c>
      <c r="G10778">
        <v>0</v>
      </c>
      <c r="H10778">
        <v>26</v>
      </c>
      <c r="I10778">
        <v>2</v>
      </c>
      <c r="J10778">
        <v>23</v>
      </c>
      <c r="K10778">
        <v>1</v>
      </c>
      <c r="L10778">
        <v>0</v>
      </c>
      <c r="M10778">
        <v>0</v>
      </c>
      <c r="N10778">
        <v>0</v>
      </c>
      <c r="O10778">
        <v>0</v>
      </c>
      <c r="P10778">
        <v>0</v>
      </c>
      <c r="Q10778">
        <v>0</v>
      </c>
    </row>
    <row r="10779" spans="1:17" x14ac:dyDescent="0.25">
      <c r="A10779" t="s">
        <v>26925</v>
      </c>
      <c r="B10779" t="s">
        <v>73</v>
      </c>
      <c r="C10779" t="s">
        <v>104</v>
      </c>
      <c r="D10779" t="s">
        <v>526</v>
      </c>
      <c r="E10779" t="s">
        <v>21471</v>
      </c>
      <c r="F10779" t="s">
        <v>398</v>
      </c>
      <c r="G10779">
        <v>0</v>
      </c>
      <c r="H10779">
        <v>26</v>
      </c>
      <c r="I10779">
        <v>2</v>
      </c>
      <c r="J10779">
        <v>23</v>
      </c>
      <c r="K10779">
        <v>1</v>
      </c>
      <c r="L10779">
        <v>0</v>
      </c>
      <c r="M10779">
        <v>0</v>
      </c>
      <c r="N10779">
        <v>0</v>
      </c>
      <c r="O10779">
        <v>0</v>
      </c>
      <c r="P10779">
        <v>0</v>
      </c>
      <c r="Q10779">
        <v>0</v>
      </c>
    </row>
    <row r="10780" spans="1:17" x14ac:dyDescent="0.25">
      <c r="A10780" t="s">
        <v>26926</v>
      </c>
      <c r="B10780" t="s">
        <v>73</v>
      </c>
      <c r="C10780" t="s">
        <v>104</v>
      </c>
      <c r="D10780" t="s">
        <v>526</v>
      </c>
      <c r="E10780" t="s">
        <v>21471</v>
      </c>
      <c r="F10780" t="s">
        <v>4242</v>
      </c>
      <c r="G10780">
        <v>0</v>
      </c>
      <c r="H10780">
        <v>0</v>
      </c>
      <c r="I10780">
        <v>0</v>
      </c>
      <c r="J10780">
        <v>0</v>
      </c>
      <c r="K10780">
        <v>0</v>
      </c>
      <c r="L10780">
        <v>0</v>
      </c>
      <c r="M10780">
        <v>26</v>
      </c>
      <c r="N10780">
        <v>0</v>
      </c>
      <c r="O10780">
        <v>0</v>
      </c>
      <c r="P10780">
        <v>0</v>
      </c>
      <c r="Q10780">
        <v>0</v>
      </c>
    </row>
    <row r="10781" spans="1:17" x14ac:dyDescent="0.25">
      <c r="A10781" t="s">
        <v>26927</v>
      </c>
      <c r="B10781" t="s">
        <v>73</v>
      </c>
      <c r="C10781" t="s">
        <v>104</v>
      </c>
      <c r="D10781" t="s">
        <v>526</v>
      </c>
      <c r="E10781" t="s">
        <v>21471</v>
      </c>
      <c r="F10781" t="s">
        <v>399</v>
      </c>
      <c r="G10781">
        <v>0</v>
      </c>
      <c r="H10781">
        <v>26</v>
      </c>
      <c r="I10781">
        <v>2</v>
      </c>
      <c r="J10781">
        <v>23</v>
      </c>
      <c r="K10781">
        <v>1</v>
      </c>
      <c r="L10781">
        <v>0</v>
      </c>
      <c r="M10781">
        <v>0</v>
      </c>
      <c r="N10781">
        <v>0</v>
      </c>
      <c r="O10781">
        <v>0</v>
      </c>
      <c r="P10781">
        <v>0</v>
      </c>
      <c r="Q10781">
        <v>0</v>
      </c>
    </row>
    <row r="10782" spans="1:17" x14ac:dyDescent="0.25">
      <c r="A10782" t="s">
        <v>26928</v>
      </c>
      <c r="B10782" t="s">
        <v>73</v>
      </c>
      <c r="C10782" t="s">
        <v>104</v>
      </c>
      <c r="D10782" t="s">
        <v>526</v>
      </c>
      <c r="E10782" t="s">
        <v>21471</v>
      </c>
      <c r="F10782" t="s">
        <v>4245</v>
      </c>
      <c r="G10782">
        <v>0</v>
      </c>
      <c r="H10782">
        <v>0</v>
      </c>
      <c r="I10782">
        <v>0</v>
      </c>
      <c r="J10782">
        <v>0</v>
      </c>
      <c r="K10782">
        <v>0</v>
      </c>
      <c r="L10782">
        <v>0</v>
      </c>
      <c r="M10782">
        <v>26</v>
      </c>
      <c r="N10782">
        <v>0</v>
      </c>
      <c r="O10782">
        <v>0</v>
      </c>
      <c r="P10782">
        <v>0</v>
      </c>
      <c r="Q10782">
        <v>0</v>
      </c>
    </row>
    <row r="10783" spans="1:17" x14ac:dyDescent="0.25">
      <c r="A10783" t="s">
        <v>26929</v>
      </c>
      <c r="B10783" t="s">
        <v>73</v>
      </c>
      <c r="C10783" t="s">
        <v>104</v>
      </c>
      <c r="D10783" t="s">
        <v>526</v>
      </c>
      <c r="E10783" t="s">
        <v>21471</v>
      </c>
      <c r="F10783" t="s">
        <v>394</v>
      </c>
      <c r="G10783">
        <v>0</v>
      </c>
      <c r="H10783">
        <v>0</v>
      </c>
      <c r="I10783">
        <v>0</v>
      </c>
      <c r="J10783">
        <v>0</v>
      </c>
      <c r="K10783">
        <v>0</v>
      </c>
      <c r="L10783">
        <v>0</v>
      </c>
      <c r="M10783">
        <v>0</v>
      </c>
      <c r="N10783">
        <v>26</v>
      </c>
      <c r="O10783">
        <v>26</v>
      </c>
      <c r="P10783">
        <v>0</v>
      </c>
      <c r="Q10783">
        <v>0</v>
      </c>
    </row>
    <row r="10784" spans="1:17" x14ac:dyDescent="0.25">
      <c r="A10784" t="s">
        <v>26930</v>
      </c>
      <c r="B10784" t="s">
        <v>73</v>
      </c>
      <c r="C10784" t="s">
        <v>104</v>
      </c>
      <c r="D10784" t="s">
        <v>526</v>
      </c>
      <c r="E10784" t="s">
        <v>21471</v>
      </c>
      <c r="F10784" t="s">
        <v>395</v>
      </c>
      <c r="G10784">
        <v>0</v>
      </c>
      <c r="H10784">
        <v>0</v>
      </c>
      <c r="I10784">
        <v>0</v>
      </c>
      <c r="J10784">
        <v>0</v>
      </c>
      <c r="K10784">
        <v>0</v>
      </c>
      <c r="L10784">
        <v>0</v>
      </c>
      <c r="M10784">
        <v>0</v>
      </c>
      <c r="N10784">
        <v>26</v>
      </c>
      <c r="O10784">
        <v>26</v>
      </c>
      <c r="P10784">
        <v>0</v>
      </c>
      <c r="Q10784">
        <v>0</v>
      </c>
    </row>
    <row r="10785" spans="1:17" x14ac:dyDescent="0.25">
      <c r="A10785" t="s">
        <v>26931</v>
      </c>
      <c r="B10785" t="s">
        <v>73</v>
      </c>
      <c r="C10785" t="s">
        <v>104</v>
      </c>
      <c r="D10785" t="s">
        <v>526</v>
      </c>
      <c r="E10785" t="s">
        <v>21471</v>
      </c>
      <c r="F10785" t="s">
        <v>525</v>
      </c>
      <c r="G10785">
        <v>26</v>
      </c>
      <c r="H10785">
        <v>0</v>
      </c>
      <c r="I10785">
        <v>0</v>
      </c>
      <c r="J10785">
        <v>0</v>
      </c>
      <c r="K10785">
        <v>0</v>
      </c>
      <c r="L10785">
        <v>0</v>
      </c>
      <c r="M10785">
        <v>0</v>
      </c>
      <c r="N10785">
        <v>0</v>
      </c>
      <c r="O10785">
        <v>0</v>
      </c>
      <c r="P10785">
        <v>0</v>
      </c>
      <c r="Q10785">
        <v>0</v>
      </c>
    </row>
    <row r="10786" spans="1:17" x14ac:dyDescent="0.25">
      <c r="A10786" t="s">
        <v>17872</v>
      </c>
      <c r="B10786" t="s">
        <v>73</v>
      </c>
      <c r="C10786" t="s">
        <v>104</v>
      </c>
      <c r="D10786" t="s">
        <v>527</v>
      </c>
      <c r="E10786" t="s">
        <v>563</v>
      </c>
      <c r="F10786" t="s">
        <v>528</v>
      </c>
      <c r="G10786">
        <v>0</v>
      </c>
      <c r="H10786">
        <v>0</v>
      </c>
      <c r="I10786">
        <v>0</v>
      </c>
      <c r="J10786">
        <v>0</v>
      </c>
      <c r="K10786">
        <v>0</v>
      </c>
      <c r="L10786">
        <v>0</v>
      </c>
      <c r="M10786">
        <v>0</v>
      </c>
      <c r="N10786">
        <v>3</v>
      </c>
      <c r="O10786">
        <v>3</v>
      </c>
      <c r="P10786">
        <v>0</v>
      </c>
      <c r="Q10786">
        <v>0</v>
      </c>
    </row>
    <row r="10787" spans="1:17" x14ac:dyDescent="0.25">
      <c r="A10787" t="s">
        <v>17873</v>
      </c>
      <c r="B10787" t="s">
        <v>73</v>
      </c>
      <c r="C10787" t="s">
        <v>104</v>
      </c>
      <c r="D10787" t="s">
        <v>527</v>
      </c>
      <c r="E10787" t="s">
        <v>563</v>
      </c>
      <c r="F10787" t="s">
        <v>525</v>
      </c>
      <c r="G10787">
        <v>3</v>
      </c>
      <c r="H10787">
        <v>0</v>
      </c>
      <c r="I10787">
        <v>0</v>
      </c>
      <c r="J10787">
        <v>0</v>
      </c>
      <c r="K10787">
        <v>0</v>
      </c>
      <c r="L10787">
        <v>0</v>
      </c>
      <c r="M10787">
        <v>0</v>
      </c>
      <c r="N10787">
        <v>0</v>
      </c>
      <c r="O10787">
        <v>0</v>
      </c>
      <c r="P10787">
        <v>0</v>
      </c>
      <c r="Q10787">
        <v>0</v>
      </c>
    </row>
    <row r="10788" spans="1:17" x14ac:dyDescent="0.25">
      <c r="A10788" t="s">
        <v>26932</v>
      </c>
      <c r="B10788" t="s">
        <v>73</v>
      </c>
      <c r="C10788" t="s">
        <v>104</v>
      </c>
      <c r="D10788" t="s">
        <v>527</v>
      </c>
      <c r="E10788" t="s">
        <v>21471</v>
      </c>
      <c r="F10788" t="s">
        <v>528</v>
      </c>
      <c r="G10788">
        <v>0</v>
      </c>
      <c r="H10788">
        <v>0</v>
      </c>
      <c r="I10788">
        <v>0</v>
      </c>
      <c r="J10788">
        <v>0</v>
      </c>
      <c r="K10788">
        <v>0</v>
      </c>
      <c r="L10788">
        <v>0</v>
      </c>
      <c r="M10788">
        <v>0</v>
      </c>
      <c r="N10788">
        <v>3</v>
      </c>
      <c r="O10788">
        <v>3</v>
      </c>
      <c r="P10788">
        <v>0</v>
      </c>
      <c r="Q10788">
        <v>0</v>
      </c>
    </row>
    <row r="10789" spans="1:17" x14ac:dyDescent="0.25">
      <c r="A10789" t="s">
        <v>26933</v>
      </c>
      <c r="B10789" t="s">
        <v>73</v>
      </c>
      <c r="C10789" t="s">
        <v>104</v>
      </c>
      <c r="D10789" t="s">
        <v>527</v>
      </c>
      <c r="E10789" t="s">
        <v>21471</v>
      </c>
      <c r="F10789" t="s">
        <v>525</v>
      </c>
      <c r="G10789">
        <v>3</v>
      </c>
      <c r="H10789">
        <v>0</v>
      </c>
      <c r="I10789">
        <v>0</v>
      </c>
      <c r="J10789">
        <v>0</v>
      </c>
      <c r="K10789">
        <v>0</v>
      </c>
      <c r="L10789">
        <v>0</v>
      </c>
      <c r="M10789">
        <v>0</v>
      </c>
      <c r="N10789">
        <v>0</v>
      </c>
      <c r="O10789">
        <v>0</v>
      </c>
      <c r="P10789">
        <v>0</v>
      </c>
      <c r="Q10789">
        <v>0</v>
      </c>
    </row>
    <row r="10790" spans="1:17" x14ac:dyDescent="0.25">
      <c r="A10790" t="s">
        <v>26934</v>
      </c>
      <c r="B10790" t="s">
        <v>73</v>
      </c>
      <c r="C10790" t="s">
        <v>105</v>
      </c>
      <c r="D10790" t="s">
        <v>529</v>
      </c>
      <c r="E10790" t="s">
        <v>21471</v>
      </c>
      <c r="F10790" t="s">
        <v>525</v>
      </c>
      <c r="G10790">
        <v>1</v>
      </c>
      <c r="H10790">
        <v>0</v>
      </c>
      <c r="I10790">
        <v>0</v>
      </c>
      <c r="J10790">
        <v>0</v>
      </c>
      <c r="K10790">
        <v>0</v>
      </c>
      <c r="L10790">
        <v>0</v>
      </c>
      <c r="M10790">
        <v>0</v>
      </c>
      <c r="N10790">
        <v>0</v>
      </c>
      <c r="O10790">
        <v>0</v>
      </c>
      <c r="P10790">
        <v>0</v>
      </c>
      <c r="Q10790">
        <v>0</v>
      </c>
    </row>
    <row r="10791" spans="1:17" x14ac:dyDescent="0.25">
      <c r="A10791" t="s">
        <v>17874</v>
      </c>
      <c r="B10791" t="s">
        <v>73</v>
      </c>
      <c r="C10791" t="s">
        <v>105</v>
      </c>
      <c r="D10791" t="s">
        <v>526</v>
      </c>
      <c r="E10791" t="s">
        <v>563</v>
      </c>
      <c r="F10791" t="s">
        <v>396</v>
      </c>
      <c r="G10791">
        <v>0</v>
      </c>
      <c r="H10791">
        <v>8</v>
      </c>
      <c r="I10791">
        <v>0</v>
      </c>
      <c r="J10791">
        <v>5</v>
      </c>
      <c r="K10791">
        <v>1</v>
      </c>
      <c r="L10791">
        <v>2</v>
      </c>
      <c r="M10791">
        <v>0</v>
      </c>
      <c r="N10791">
        <v>0</v>
      </c>
      <c r="O10791">
        <v>0</v>
      </c>
      <c r="P10791">
        <v>0</v>
      </c>
      <c r="Q10791">
        <v>0</v>
      </c>
    </row>
    <row r="10792" spans="1:17" x14ac:dyDescent="0.25">
      <c r="A10792" t="s">
        <v>17875</v>
      </c>
      <c r="B10792" t="s">
        <v>73</v>
      </c>
      <c r="C10792" t="s">
        <v>105</v>
      </c>
      <c r="D10792" t="s">
        <v>526</v>
      </c>
      <c r="E10792" t="s">
        <v>563</v>
      </c>
      <c r="F10792" t="s">
        <v>4236</v>
      </c>
      <c r="G10792">
        <v>0</v>
      </c>
      <c r="H10792">
        <v>8</v>
      </c>
      <c r="I10792">
        <v>0</v>
      </c>
      <c r="J10792">
        <v>5</v>
      </c>
      <c r="K10792">
        <v>1</v>
      </c>
      <c r="L10792">
        <v>2</v>
      </c>
      <c r="M10792">
        <v>0</v>
      </c>
      <c r="N10792">
        <v>0</v>
      </c>
      <c r="O10792">
        <v>0</v>
      </c>
      <c r="P10792">
        <v>0</v>
      </c>
      <c r="Q10792">
        <v>0</v>
      </c>
    </row>
    <row r="10793" spans="1:17" x14ac:dyDescent="0.25">
      <c r="A10793" t="s">
        <v>17876</v>
      </c>
      <c r="B10793" t="s">
        <v>73</v>
      </c>
      <c r="C10793" t="s">
        <v>105</v>
      </c>
      <c r="D10793" t="s">
        <v>526</v>
      </c>
      <c r="E10793" t="s">
        <v>563</v>
      </c>
      <c r="F10793" t="s">
        <v>4238</v>
      </c>
      <c r="G10793">
        <v>0</v>
      </c>
      <c r="H10793">
        <v>0</v>
      </c>
      <c r="I10793">
        <v>0</v>
      </c>
      <c r="J10793">
        <v>0</v>
      </c>
      <c r="K10793">
        <v>0</v>
      </c>
      <c r="L10793">
        <v>0</v>
      </c>
      <c r="M10793">
        <v>8</v>
      </c>
      <c r="N10793">
        <v>0</v>
      </c>
      <c r="O10793">
        <v>0</v>
      </c>
      <c r="P10793">
        <v>0</v>
      </c>
      <c r="Q10793">
        <v>0</v>
      </c>
    </row>
    <row r="10794" spans="1:17" x14ac:dyDescent="0.25">
      <c r="A10794" t="s">
        <v>17877</v>
      </c>
      <c r="B10794" t="s">
        <v>73</v>
      </c>
      <c r="C10794" t="s">
        <v>105</v>
      </c>
      <c r="D10794" t="s">
        <v>526</v>
      </c>
      <c r="E10794" t="s">
        <v>563</v>
      </c>
      <c r="F10794" t="s">
        <v>397</v>
      </c>
      <c r="G10794">
        <v>0</v>
      </c>
      <c r="H10794">
        <v>8</v>
      </c>
      <c r="I10794">
        <v>0</v>
      </c>
      <c r="J10794">
        <v>5</v>
      </c>
      <c r="K10794">
        <v>1</v>
      </c>
      <c r="L10794">
        <v>2</v>
      </c>
      <c r="M10794">
        <v>0</v>
      </c>
      <c r="N10794">
        <v>0</v>
      </c>
      <c r="O10794">
        <v>0</v>
      </c>
      <c r="P10794">
        <v>0</v>
      </c>
      <c r="Q10794">
        <v>0</v>
      </c>
    </row>
    <row r="10795" spans="1:17" x14ac:dyDescent="0.25">
      <c r="A10795" t="s">
        <v>17878</v>
      </c>
      <c r="B10795" t="s">
        <v>73</v>
      </c>
      <c r="C10795" t="s">
        <v>105</v>
      </c>
      <c r="D10795" t="s">
        <v>526</v>
      </c>
      <c r="E10795" t="s">
        <v>563</v>
      </c>
      <c r="F10795" t="s">
        <v>398</v>
      </c>
      <c r="G10795">
        <v>0</v>
      </c>
      <c r="H10795">
        <v>8</v>
      </c>
      <c r="I10795">
        <v>0</v>
      </c>
      <c r="J10795">
        <v>5</v>
      </c>
      <c r="K10795">
        <v>1</v>
      </c>
      <c r="L10795">
        <v>2</v>
      </c>
      <c r="M10795">
        <v>0</v>
      </c>
      <c r="N10795">
        <v>0</v>
      </c>
      <c r="O10795">
        <v>0</v>
      </c>
      <c r="P10795">
        <v>0</v>
      </c>
      <c r="Q10795">
        <v>0</v>
      </c>
    </row>
    <row r="10796" spans="1:17" x14ac:dyDescent="0.25">
      <c r="A10796" t="s">
        <v>17879</v>
      </c>
      <c r="B10796" t="s">
        <v>73</v>
      </c>
      <c r="C10796" t="s">
        <v>105</v>
      </c>
      <c r="D10796" t="s">
        <v>526</v>
      </c>
      <c r="E10796" t="s">
        <v>563</v>
      </c>
      <c r="F10796" t="s">
        <v>4242</v>
      </c>
      <c r="G10796">
        <v>0</v>
      </c>
      <c r="H10796">
        <v>0</v>
      </c>
      <c r="I10796">
        <v>0</v>
      </c>
      <c r="J10796">
        <v>0</v>
      </c>
      <c r="K10796">
        <v>0</v>
      </c>
      <c r="L10796">
        <v>0</v>
      </c>
      <c r="M10796">
        <v>8</v>
      </c>
      <c r="N10796">
        <v>0</v>
      </c>
      <c r="O10796">
        <v>0</v>
      </c>
      <c r="P10796">
        <v>0</v>
      </c>
      <c r="Q10796">
        <v>0</v>
      </c>
    </row>
    <row r="10797" spans="1:17" x14ac:dyDescent="0.25">
      <c r="A10797" t="s">
        <v>17880</v>
      </c>
      <c r="B10797" t="s">
        <v>73</v>
      </c>
      <c r="C10797" t="s">
        <v>105</v>
      </c>
      <c r="D10797" t="s">
        <v>526</v>
      </c>
      <c r="E10797" t="s">
        <v>563</v>
      </c>
      <c r="F10797" t="s">
        <v>399</v>
      </c>
      <c r="G10797">
        <v>0</v>
      </c>
      <c r="H10797">
        <v>8</v>
      </c>
      <c r="I10797">
        <v>0</v>
      </c>
      <c r="J10797">
        <v>5</v>
      </c>
      <c r="K10797">
        <v>1</v>
      </c>
      <c r="L10797">
        <v>2</v>
      </c>
      <c r="M10797">
        <v>0</v>
      </c>
      <c r="N10797">
        <v>0</v>
      </c>
      <c r="O10797">
        <v>0</v>
      </c>
      <c r="P10797">
        <v>0</v>
      </c>
      <c r="Q10797">
        <v>0</v>
      </c>
    </row>
    <row r="10798" spans="1:17" x14ac:dyDescent="0.25">
      <c r="A10798" t="s">
        <v>17881</v>
      </c>
      <c r="B10798" t="s">
        <v>73</v>
      </c>
      <c r="C10798" t="s">
        <v>105</v>
      </c>
      <c r="D10798" t="s">
        <v>526</v>
      </c>
      <c r="E10798" t="s">
        <v>563</v>
      </c>
      <c r="F10798" t="s">
        <v>4245</v>
      </c>
      <c r="G10798">
        <v>0</v>
      </c>
      <c r="H10798">
        <v>0</v>
      </c>
      <c r="I10798">
        <v>0</v>
      </c>
      <c r="J10798">
        <v>0</v>
      </c>
      <c r="K10798">
        <v>0</v>
      </c>
      <c r="L10798">
        <v>0</v>
      </c>
      <c r="M10798">
        <v>8</v>
      </c>
      <c r="N10798">
        <v>0</v>
      </c>
      <c r="O10798">
        <v>0</v>
      </c>
      <c r="P10798">
        <v>0</v>
      </c>
      <c r="Q10798">
        <v>0</v>
      </c>
    </row>
    <row r="10799" spans="1:17" x14ac:dyDescent="0.25">
      <c r="A10799" t="s">
        <v>17882</v>
      </c>
      <c r="B10799" t="s">
        <v>73</v>
      </c>
      <c r="C10799" t="s">
        <v>105</v>
      </c>
      <c r="D10799" t="s">
        <v>526</v>
      </c>
      <c r="E10799" t="s">
        <v>563</v>
      </c>
      <c r="F10799" t="s">
        <v>394</v>
      </c>
      <c r="G10799">
        <v>0</v>
      </c>
      <c r="H10799">
        <v>0</v>
      </c>
      <c r="I10799">
        <v>0</v>
      </c>
      <c r="J10799">
        <v>0</v>
      </c>
      <c r="K10799">
        <v>0</v>
      </c>
      <c r="L10799">
        <v>0</v>
      </c>
      <c r="M10799">
        <v>0</v>
      </c>
      <c r="N10799">
        <v>8</v>
      </c>
      <c r="O10799">
        <v>6</v>
      </c>
      <c r="P10799">
        <v>0</v>
      </c>
      <c r="Q10799">
        <v>2</v>
      </c>
    </row>
    <row r="10800" spans="1:17" x14ac:dyDescent="0.25">
      <c r="A10800" t="s">
        <v>17883</v>
      </c>
      <c r="B10800" t="s">
        <v>73</v>
      </c>
      <c r="C10800" t="s">
        <v>105</v>
      </c>
      <c r="D10800" t="s">
        <v>526</v>
      </c>
      <c r="E10800" t="s">
        <v>563</v>
      </c>
      <c r="F10800" t="s">
        <v>395</v>
      </c>
      <c r="G10800">
        <v>0</v>
      </c>
      <c r="H10800">
        <v>0</v>
      </c>
      <c r="I10800">
        <v>0</v>
      </c>
      <c r="J10800">
        <v>0</v>
      </c>
      <c r="K10800">
        <v>0</v>
      </c>
      <c r="L10800">
        <v>0</v>
      </c>
      <c r="M10800">
        <v>0</v>
      </c>
      <c r="N10800">
        <v>8</v>
      </c>
      <c r="O10800">
        <v>6</v>
      </c>
      <c r="P10800">
        <v>0</v>
      </c>
      <c r="Q10800">
        <v>2</v>
      </c>
    </row>
    <row r="10801" spans="1:17" x14ac:dyDescent="0.25">
      <c r="A10801" t="s">
        <v>17884</v>
      </c>
      <c r="B10801" t="s">
        <v>73</v>
      </c>
      <c r="C10801" t="s">
        <v>105</v>
      </c>
      <c r="D10801" t="s">
        <v>526</v>
      </c>
      <c r="E10801" t="s">
        <v>563</v>
      </c>
      <c r="F10801" t="s">
        <v>525</v>
      </c>
      <c r="G10801">
        <v>8</v>
      </c>
      <c r="H10801">
        <v>0</v>
      </c>
      <c r="I10801">
        <v>0</v>
      </c>
      <c r="J10801">
        <v>0</v>
      </c>
      <c r="K10801">
        <v>0</v>
      </c>
      <c r="L10801">
        <v>0</v>
      </c>
      <c r="M10801">
        <v>0</v>
      </c>
      <c r="N10801">
        <v>0</v>
      </c>
      <c r="O10801">
        <v>0</v>
      </c>
      <c r="P10801">
        <v>0</v>
      </c>
      <c r="Q10801">
        <v>0</v>
      </c>
    </row>
    <row r="10802" spans="1:17" x14ac:dyDescent="0.25">
      <c r="A10802" t="s">
        <v>26935</v>
      </c>
      <c r="B10802" t="s">
        <v>73</v>
      </c>
      <c r="C10802" t="s">
        <v>105</v>
      </c>
      <c r="D10802" t="s">
        <v>526</v>
      </c>
      <c r="E10802" t="s">
        <v>21471</v>
      </c>
      <c r="F10802" t="s">
        <v>396</v>
      </c>
      <c r="G10802">
        <v>0</v>
      </c>
      <c r="H10802">
        <v>13</v>
      </c>
      <c r="I10802">
        <v>0</v>
      </c>
      <c r="J10802">
        <v>13</v>
      </c>
      <c r="K10802">
        <v>0</v>
      </c>
      <c r="L10802">
        <v>0</v>
      </c>
      <c r="M10802">
        <v>0</v>
      </c>
      <c r="N10802">
        <v>0</v>
      </c>
      <c r="O10802">
        <v>0</v>
      </c>
      <c r="P10802">
        <v>0</v>
      </c>
      <c r="Q10802">
        <v>0</v>
      </c>
    </row>
    <row r="10803" spans="1:17" x14ac:dyDescent="0.25">
      <c r="A10803" t="s">
        <v>26936</v>
      </c>
      <c r="B10803" t="s">
        <v>73</v>
      </c>
      <c r="C10803" t="s">
        <v>105</v>
      </c>
      <c r="D10803" t="s">
        <v>526</v>
      </c>
      <c r="E10803" t="s">
        <v>21471</v>
      </c>
      <c r="F10803" t="s">
        <v>4236</v>
      </c>
      <c r="G10803">
        <v>0</v>
      </c>
      <c r="H10803">
        <v>13</v>
      </c>
      <c r="I10803">
        <v>0</v>
      </c>
      <c r="J10803">
        <v>13</v>
      </c>
      <c r="K10803">
        <v>0</v>
      </c>
      <c r="L10803">
        <v>0</v>
      </c>
      <c r="M10803">
        <v>0</v>
      </c>
      <c r="N10803">
        <v>0</v>
      </c>
      <c r="O10803">
        <v>0</v>
      </c>
      <c r="P10803">
        <v>0</v>
      </c>
      <c r="Q10803">
        <v>0</v>
      </c>
    </row>
    <row r="10804" spans="1:17" x14ac:dyDescent="0.25">
      <c r="A10804" t="s">
        <v>26937</v>
      </c>
      <c r="B10804" t="s">
        <v>73</v>
      </c>
      <c r="C10804" t="s">
        <v>105</v>
      </c>
      <c r="D10804" t="s">
        <v>526</v>
      </c>
      <c r="E10804" t="s">
        <v>21471</v>
      </c>
      <c r="F10804" t="s">
        <v>4238</v>
      </c>
      <c r="G10804">
        <v>0</v>
      </c>
      <c r="H10804">
        <v>0</v>
      </c>
      <c r="I10804">
        <v>0</v>
      </c>
      <c r="J10804">
        <v>0</v>
      </c>
      <c r="K10804">
        <v>0</v>
      </c>
      <c r="L10804">
        <v>0</v>
      </c>
      <c r="M10804">
        <v>13</v>
      </c>
      <c r="N10804">
        <v>0</v>
      </c>
      <c r="O10804">
        <v>0</v>
      </c>
      <c r="P10804">
        <v>0</v>
      </c>
      <c r="Q10804">
        <v>0</v>
      </c>
    </row>
    <row r="10805" spans="1:17" x14ac:dyDescent="0.25">
      <c r="A10805" t="s">
        <v>26938</v>
      </c>
      <c r="B10805" t="s">
        <v>73</v>
      </c>
      <c r="C10805" t="s">
        <v>105</v>
      </c>
      <c r="D10805" t="s">
        <v>526</v>
      </c>
      <c r="E10805" t="s">
        <v>21471</v>
      </c>
      <c r="F10805" t="s">
        <v>397</v>
      </c>
      <c r="G10805">
        <v>0</v>
      </c>
      <c r="H10805">
        <v>13</v>
      </c>
      <c r="I10805">
        <v>0</v>
      </c>
      <c r="J10805">
        <v>13</v>
      </c>
      <c r="K10805">
        <v>0</v>
      </c>
      <c r="L10805">
        <v>0</v>
      </c>
      <c r="M10805">
        <v>0</v>
      </c>
      <c r="N10805">
        <v>0</v>
      </c>
      <c r="O10805">
        <v>0</v>
      </c>
      <c r="P10805">
        <v>0</v>
      </c>
      <c r="Q10805">
        <v>0</v>
      </c>
    </row>
    <row r="10806" spans="1:17" x14ac:dyDescent="0.25">
      <c r="A10806" t="s">
        <v>26939</v>
      </c>
      <c r="B10806" t="s">
        <v>73</v>
      </c>
      <c r="C10806" t="s">
        <v>105</v>
      </c>
      <c r="D10806" t="s">
        <v>526</v>
      </c>
      <c r="E10806" t="s">
        <v>21471</v>
      </c>
      <c r="F10806" t="s">
        <v>398</v>
      </c>
      <c r="G10806">
        <v>0</v>
      </c>
      <c r="H10806">
        <v>13</v>
      </c>
      <c r="I10806">
        <v>0</v>
      </c>
      <c r="J10806">
        <v>13</v>
      </c>
      <c r="K10806">
        <v>0</v>
      </c>
      <c r="L10806">
        <v>0</v>
      </c>
      <c r="M10806">
        <v>0</v>
      </c>
      <c r="N10806">
        <v>0</v>
      </c>
      <c r="O10806">
        <v>0</v>
      </c>
      <c r="P10806">
        <v>0</v>
      </c>
      <c r="Q10806">
        <v>0</v>
      </c>
    </row>
    <row r="10807" spans="1:17" x14ac:dyDescent="0.25">
      <c r="A10807" t="s">
        <v>14552</v>
      </c>
      <c r="B10807" t="s">
        <v>73</v>
      </c>
      <c r="C10807" t="s">
        <v>172</v>
      </c>
      <c r="D10807" t="s">
        <v>526</v>
      </c>
      <c r="E10807" t="s">
        <v>563</v>
      </c>
      <c r="F10807" t="s">
        <v>398</v>
      </c>
      <c r="G10807">
        <v>0</v>
      </c>
      <c r="H10807">
        <v>9</v>
      </c>
      <c r="I10807">
        <v>1</v>
      </c>
      <c r="J10807">
        <v>7</v>
      </c>
      <c r="K10807">
        <v>1</v>
      </c>
      <c r="L10807">
        <v>0</v>
      </c>
      <c r="M10807">
        <v>0</v>
      </c>
      <c r="N10807">
        <v>0</v>
      </c>
      <c r="O10807">
        <v>0</v>
      </c>
      <c r="P10807">
        <v>0</v>
      </c>
      <c r="Q10807">
        <v>0</v>
      </c>
    </row>
    <row r="10808" spans="1:17" x14ac:dyDescent="0.25">
      <c r="A10808" t="s">
        <v>14612</v>
      </c>
      <c r="B10808" t="s">
        <v>73</v>
      </c>
      <c r="C10808" t="s">
        <v>172</v>
      </c>
      <c r="D10808" t="s">
        <v>526</v>
      </c>
      <c r="E10808" t="s">
        <v>563</v>
      </c>
      <c r="F10808" t="s">
        <v>4242</v>
      </c>
      <c r="G10808">
        <v>0</v>
      </c>
      <c r="H10808">
        <v>0</v>
      </c>
      <c r="I10808">
        <v>0</v>
      </c>
      <c r="J10808">
        <v>0</v>
      </c>
      <c r="K10808">
        <v>0</v>
      </c>
      <c r="L10808">
        <v>0</v>
      </c>
      <c r="M10808">
        <v>9</v>
      </c>
      <c r="N10808">
        <v>0</v>
      </c>
      <c r="O10808">
        <v>0</v>
      </c>
      <c r="P10808">
        <v>0</v>
      </c>
      <c r="Q10808">
        <v>0</v>
      </c>
    </row>
    <row r="10809" spans="1:17" x14ac:dyDescent="0.25">
      <c r="A10809" t="s">
        <v>14613</v>
      </c>
      <c r="B10809" t="s">
        <v>73</v>
      </c>
      <c r="C10809" t="s">
        <v>172</v>
      </c>
      <c r="D10809" t="s">
        <v>526</v>
      </c>
      <c r="E10809" t="s">
        <v>563</v>
      </c>
      <c r="F10809" t="s">
        <v>399</v>
      </c>
      <c r="G10809">
        <v>0</v>
      </c>
      <c r="H10809">
        <v>9</v>
      </c>
      <c r="I10809">
        <v>1</v>
      </c>
      <c r="J10809">
        <v>7</v>
      </c>
      <c r="K10809">
        <v>1</v>
      </c>
      <c r="L10809">
        <v>0</v>
      </c>
      <c r="M10809">
        <v>0</v>
      </c>
      <c r="N10809">
        <v>0</v>
      </c>
      <c r="O10809">
        <v>0</v>
      </c>
      <c r="P10809">
        <v>0</v>
      </c>
      <c r="Q10809">
        <v>0</v>
      </c>
    </row>
    <row r="10810" spans="1:17" x14ac:dyDescent="0.25">
      <c r="A10810" t="s">
        <v>14614</v>
      </c>
      <c r="B10810" t="s">
        <v>73</v>
      </c>
      <c r="C10810" t="s">
        <v>172</v>
      </c>
      <c r="D10810" t="s">
        <v>526</v>
      </c>
      <c r="E10810" t="s">
        <v>563</v>
      </c>
      <c r="F10810" t="s">
        <v>4245</v>
      </c>
      <c r="G10810">
        <v>0</v>
      </c>
      <c r="H10810">
        <v>0</v>
      </c>
      <c r="I10810">
        <v>0</v>
      </c>
      <c r="J10810">
        <v>0</v>
      </c>
      <c r="K10810">
        <v>0</v>
      </c>
      <c r="L10810">
        <v>0</v>
      </c>
      <c r="M10810">
        <v>9</v>
      </c>
      <c r="N10810">
        <v>0</v>
      </c>
      <c r="O10810">
        <v>0</v>
      </c>
      <c r="P10810">
        <v>0</v>
      </c>
      <c r="Q10810">
        <v>0</v>
      </c>
    </row>
    <row r="10811" spans="1:17" x14ac:dyDescent="0.25">
      <c r="A10811" t="s">
        <v>14615</v>
      </c>
      <c r="B10811" t="s">
        <v>73</v>
      </c>
      <c r="C10811" t="s">
        <v>172</v>
      </c>
      <c r="D10811" t="s">
        <v>526</v>
      </c>
      <c r="E10811" t="s">
        <v>563</v>
      </c>
      <c r="F10811" t="s">
        <v>394</v>
      </c>
      <c r="G10811">
        <v>0</v>
      </c>
      <c r="H10811">
        <v>0</v>
      </c>
      <c r="I10811">
        <v>0</v>
      </c>
      <c r="J10811">
        <v>0</v>
      </c>
      <c r="K10811">
        <v>0</v>
      </c>
      <c r="L10811">
        <v>0</v>
      </c>
      <c r="M10811">
        <v>0</v>
      </c>
      <c r="N10811">
        <v>9</v>
      </c>
      <c r="O10811">
        <v>9</v>
      </c>
      <c r="P10811">
        <v>0</v>
      </c>
      <c r="Q10811">
        <v>0</v>
      </c>
    </row>
    <row r="10812" spans="1:17" x14ac:dyDescent="0.25">
      <c r="A10812" t="s">
        <v>14616</v>
      </c>
      <c r="B10812" t="s">
        <v>73</v>
      </c>
      <c r="C10812" t="s">
        <v>172</v>
      </c>
      <c r="D10812" t="s">
        <v>526</v>
      </c>
      <c r="E10812" t="s">
        <v>563</v>
      </c>
      <c r="F10812" t="s">
        <v>395</v>
      </c>
      <c r="G10812">
        <v>0</v>
      </c>
      <c r="H10812">
        <v>0</v>
      </c>
      <c r="I10812">
        <v>0</v>
      </c>
      <c r="J10812">
        <v>0</v>
      </c>
      <c r="K10812">
        <v>0</v>
      </c>
      <c r="L10812">
        <v>0</v>
      </c>
      <c r="M10812">
        <v>0</v>
      </c>
      <c r="N10812">
        <v>9</v>
      </c>
      <c r="O10812">
        <v>9</v>
      </c>
      <c r="P10812">
        <v>0</v>
      </c>
      <c r="Q10812">
        <v>0</v>
      </c>
    </row>
    <row r="10813" spans="1:17" x14ac:dyDescent="0.25">
      <c r="A10813" t="s">
        <v>14617</v>
      </c>
      <c r="B10813" t="s">
        <v>73</v>
      </c>
      <c r="C10813" t="s">
        <v>172</v>
      </c>
      <c r="D10813" t="s">
        <v>526</v>
      </c>
      <c r="E10813" t="s">
        <v>563</v>
      </c>
      <c r="F10813" t="s">
        <v>525</v>
      </c>
      <c r="G10813">
        <v>9</v>
      </c>
      <c r="H10813">
        <v>0</v>
      </c>
      <c r="I10813">
        <v>0</v>
      </c>
      <c r="J10813">
        <v>0</v>
      </c>
      <c r="K10813">
        <v>0</v>
      </c>
      <c r="L10813">
        <v>0</v>
      </c>
      <c r="M10813">
        <v>0</v>
      </c>
      <c r="N10813">
        <v>0</v>
      </c>
      <c r="O10813">
        <v>0</v>
      </c>
      <c r="P10813">
        <v>0</v>
      </c>
      <c r="Q10813">
        <v>0</v>
      </c>
    </row>
    <row r="10814" spans="1:17" x14ac:dyDescent="0.25">
      <c r="A10814" t="s">
        <v>26940</v>
      </c>
      <c r="B10814" t="s">
        <v>73</v>
      </c>
      <c r="C10814" t="s">
        <v>172</v>
      </c>
      <c r="D10814" t="s">
        <v>526</v>
      </c>
      <c r="E10814" t="s">
        <v>21471</v>
      </c>
      <c r="F10814" t="s">
        <v>396</v>
      </c>
      <c r="G10814">
        <v>0</v>
      </c>
      <c r="H10814">
        <v>19</v>
      </c>
      <c r="I10814">
        <v>0</v>
      </c>
      <c r="J10814">
        <v>17</v>
      </c>
      <c r="K10814">
        <v>1</v>
      </c>
      <c r="L10814">
        <v>1</v>
      </c>
      <c r="M10814">
        <v>0</v>
      </c>
      <c r="N10814">
        <v>0</v>
      </c>
      <c r="O10814">
        <v>0</v>
      </c>
      <c r="P10814">
        <v>0</v>
      </c>
      <c r="Q10814">
        <v>0</v>
      </c>
    </row>
    <row r="10815" spans="1:17" x14ac:dyDescent="0.25">
      <c r="A10815" t="s">
        <v>26941</v>
      </c>
      <c r="B10815" t="s">
        <v>73</v>
      </c>
      <c r="C10815" t="s">
        <v>172</v>
      </c>
      <c r="D10815" t="s">
        <v>526</v>
      </c>
      <c r="E10815" t="s">
        <v>21471</v>
      </c>
      <c r="F10815" t="s">
        <v>4236</v>
      </c>
      <c r="G10815">
        <v>0</v>
      </c>
      <c r="H10815">
        <v>19</v>
      </c>
      <c r="I10815">
        <v>0</v>
      </c>
      <c r="J10815">
        <v>17</v>
      </c>
      <c r="K10815">
        <v>1</v>
      </c>
      <c r="L10815">
        <v>1</v>
      </c>
      <c r="M10815">
        <v>0</v>
      </c>
      <c r="N10815">
        <v>0</v>
      </c>
      <c r="O10815">
        <v>0</v>
      </c>
      <c r="P10815">
        <v>0</v>
      </c>
      <c r="Q10815">
        <v>0</v>
      </c>
    </row>
    <row r="10816" spans="1:17" x14ac:dyDescent="0.25">
      <c r="A10816" t="s">
        <v>26942</v>
      </c>
      <c r="B10816" t="s">
        <v>73</v>
      </c>
      <c r="C10816" t="s">
        <v>172</v>
      </c>
      <c r="D10816" t="s">
        <v>526</v>
      </c>
      <c r="E10816" t="s">
        <v>21471</v>
      </c>
      <c r="F10816" t="s">
        <v>4238</v>
      </c>
      <c r="G10816">
        <v>0</v>
      </c>
      <c r="H10816">
        <v>0</v>
      </c>
      <c r="I10816">
        <v>0</v>
      </c>
      <c r="J10816">
        <v>0</v>
      </c>
      <c r="K10816">
        <v>0</v>
      </c>
      <c r="L10816">
        <v>0</v>
      </c>
      <c r="M10816">
        <v>19</v>
      </c>
      <c r="N10816">
        <v>0</v>
      </c>
      <c r="O10816">
        <v>0</v>
      </c>
      <c r="P10816">
        <v>0</v>
      </c>
      <c r="Q10816">
        <v>0</v>
      </c>
    </row>
    <row r="10817" spans="1:17" x14ac:dyDescent="0.25">
      <c r="A10817" t="s">
        <v>26943</v>
      </c>
      <c r="B10817" t="s">
        <v>73</v>
      </c>
      <c r="C10817" t="s">
        <v>172</v>
      </c>
      <c r="D10817" t="s">
        <v>526</v>
      </c>
      <c r="E10817" t="s">
        <v>21471</v>
      </c>
      <c r="F10817" t="s">
        <v>397</v>
      </c>
      <c r="G10817">
        <v>0</v>
      </c>
      <c r="H10817">
        <v>19</v>
      </c>
      <c r="I10817">
        <v>0</v>
      </c>
      <c r="J10817">
        <v>17</v>
      </c>
      <c r="K10817">
        <v>1</v>
      </c>
      <c r="L10817">
        <v>1</v>
      </c>
      <c r="M10817">
        <v>0</v>
      </c>
      <c r="N10817">
        <v>0</v>
      </c>
      <c r="O10817">
        <v>0</v>
      </c>
      <c r="P10817">
        <v>0</v>
      </c>
      <c r="Q10817">
        <v>0</v>
      </c>
    </row>
    <row r="10818" spans="1:17" x14ac:dyDescent="0.25">
      <c r="A10818" t="s">
        <v>26944</v>
      </c>
      <c r="B10818" t="s">
        <v>73</v>
      </c>
      <c r="C10818" t="s">
        <v>172</v>
      </c>
      <c r="D10818" t="s">
        <v>526</v>
      </c>
      <c r="E10818" t="s">
        <v>21471</v>
      </c>
      <c r="F10818" t="s">
        <v>398</v>
      </c>
      <c r="G10818">
        <v>0</v>
      </c>
      <c r="H10818">
        <v>19</v>
      </c>
      <c r="I10818">
        <v>0</v>
      </c>
      <c r="J10818">
        <v>17</v>
      </c>
      <c r="K10818">
        <v>1</v>
      </c>
      <c r="L10818">
        <v>1</v>
      </c>
      <c r="M10818">
        <v>0</v>
      </c>
      <c r="N10818">
        <v>0</v>
      </c>
      <c r="O10818">
        <v>0</v>
      </c>
      <c r="P10818">
        <v>0</v>
      </c>
      <c r="Q10818">
        <v>0</v>
      </c>
    </row>
    <row r="10819" spans="1:17" x14ac:dyDescent="0.25">
      <c r="A10819" t="s">
        <v>26945</v>
      </c>
      <c r="B10819" t="s">
        <v>73</v>
      </c>
      <c r="C10819" t="s">
        <v>172</v>
      </c>
      <c r="D10819" t="s">
        <v>526</v>
      </c>
      <c r="E10819" t="s">
        <v>21471</v>
      </c>
      <c r="F10819" t="s">
        <v>4242</v>
      </c>
      <c r="G10819">
        <v>0</v>
      </c>
      <c r="H10819">
        <v>0</v>
      </c>
      <c r="I10819">
        <v>0</v>
      </c>
      <c r="J10819">
        <v>0</v>
      </c>
      <c r="K10819">
        <v>0</v>
      </c>
      <c r="L10819">
        <v>0</v>
      </c>
      <c r="M10819">
        <v>19</v>
      </c>
      <c r="N10819">
        <v>0</v>
      </c>
      <c r="O10819">
        <v>0</v>
      </c>
      <c r="P10819">
        <v>0</v>
      </c>
      <c r="Q10819">
        <v>0</v>
      </c>
    </row>
    <row r="10820" spans="1:17" x14ac:dyDescent="0.25">
      <c r="A10820" t="s">
        <v>26946</v>
      </c>
      <c r="B10820" t="s">
        <v>73</v>
      </c>
      <c r="C10820" t="s">
        <v>172</v>
      </c>
      <c r="D10820" t="s">
        <v>526</v>
      </c>
      <c r="E10820" t="s">
        <v>21471</v>
      </c>
      <c r="F10820" t="s">
        <v>399</v>
      </c>
      <c r="G10820">
        <v>0</v>
      </c>
      <c r="H10820">
        <v>19</v>
      </c>
      <c r="I10820">
        <v>0</v>
      </c>
      <c r="J10820">
        <v>17</v>
      </c>
      <c r="K10820">
        <v>1</v>
      </c>
      <c r="L10820">
        <v>1</v>
      </c>
      <c r="M10820">
        <v>0</v>
      </c>
      <c r="N10820">
        <v>0</v>
      </c>
      <c r="O10820">
        <v>0</v>
      </c>
      <c r="P10820">
        <v>0</v>
      </c>
      <c r="Q10820">
        <v>0</v>
      </c>
    </row>
    <row r="10821" spans="1:17" x14ac:dyDescent="0.25">
      <c r="A10821" t="s">
        <v>26947</v>
      </c>
      <c r="B10821" t="s">
        <v>73</v>
      </c>
      <c r="C10821" t="s">
        <v>172</v>
      </c>
      <c r="D10821" t="s">
        <v>526</v>
      </c>
      <c r="E10821" t="s">
        <v>21471</v>
      </c>
      <c r="F10821" t="s">
        <v>4245</v>
      </c>
      <c r="G10821">
        <v>0</v>
      </c>
      <c r="H10821">
        <v>0</v>
      </c>
      <c r="I10821">
        <v>0</v>
      </c>
      <c r="J10821">
        <v>0</v>
      </c>
      <c r="K10821">
        <v>0</v>
      </c>
      <c r="L10821">
        <v>0</v>
      </c>
      <c r="M10821">
        <v>19</v>
      </c>
      <c r="N10821">
        <v>0</v>
      </c>
      <c r="O10821">
        <v>0</v>
      </c>
      <c r="P10821">
        <v>0</v>
      </c>
      <c r="Q10821">
        <v>0</v>
      </c>
    </row>
    <row r="10822" spans="1:17" x14ac:dyDescent="0.25">
      <c r="A10822" t="s">
        <v>26948</v>
      </c>
      <c r="B10822" t="s">
        <v>73</v>
      </c>
      <c r="C10822" t="s">
        <v>172</v>
      </c>
      <c r="D10822" t="s">
        <v>526</v>
      </c>
      <c r="E10822" t="s">
        <v>21471</v>
      </c>
      <c r="F10822" t="s">
        <v>394</v>
      </c>
      <c r="G10822">
        <v>0</v>
      </c>
      <c r="H10822">
        <v>0</v>
      </c>
      <c r="I10822">
        <v>0</v>
      </c>
      <c r="J10822">
        <v>0</v>
      </c>
      <c r="K10822">
        <v>0</v>
      </c>
      <c r="L10822">
        <v>0</v>
      </c>
      <c r="M10822">
        <v>0</v>
      </c>
      <c r="N10822">
        <v>19</v>
      </c>
      <c r="O10822">
        <v>18</v>
      </c>
      <c r="P10822">
        <v>1</v>
      </c>
      <c r="Q10822">
        <v>0</v>
      </c>
    </row>
    <row r="10823" spans="1:17" x14ac:dyDescent="0.25">
      <c r="A10823" t="s">
        <v>26949</v>
      </c>
      <c r="B10823" t="s">
        <v>73</v>
      </c>
      <c r="C10823" t="s">
        <v>172</v>
      </c>
      <c r="D10823" t="s">
        <v>526</v>
      </c>
      <c r="E10823" t="s">
        <v>21471</v>
      </c>
      <c r="F10823" t="s">
        <v>395</v>
      </c>
      <c r="G10823">
        <v>0</v>
      </c>
      <c r="H10823">
        <v>0</v>
      </c>
      <c r="I10823">
        <v>0</v>
      </c>
      <c r="J10823">
        <v>0</v>
      </c>
      <c r="K10823">
        <v>0</v>
      </c>
      <c r="L10823">
        <v>0</v>
      </c>
      <c r="M10823">
        <v>0</v>
      </c>
      <c r="N10823">
        <v>19</v>
      </c>
      <c r="O10823">
        <v>18</v>
      </c>
      <c r="P10823">
        <v>1</v>
      </c>
      <c r="Q10823">
        <v>0</v>
      </c>
    </row>
    <row r="10824" spans="1:17" x14ac:dyDescent="0.25">
      <c r="A10824" t="s">
        <v>26950</v>
      </c>
      <c r="B10824" t="s">
        <v>73</v>
      </c>
      <c r="C10824" t="s">
        <v>172</v>
      </c>
      <c r="D10824" t="s">
        <v>526</v>
      </c>
      <c r="E10824" t="s">
        <v>21471</v>
      </c>
      <c r="F10824" t="s">
        <v>525</v>
      </c>
      <c r="G10824">
        <v>19</v>
      </c>
      <c r="H10824">
        <v>0</v>
      </c>
      <c r="I10824">
        <v>0</v>
      </c>
      <c r="J10824">
        <v>0</v>
      </c>
      <c r="K10824">
        <v>0</v>
      </c>
      <c r="L10824">
        <v>0</v>
      </c>
      <c r="M10824">
        <v>0</v>
      </c>
      <c r="N10824">
        <v>0</v>
      </c>
      <c r="O10824">
        <v>0</v>
      </c>
      <c r="P10824">
        <v>0</v>
      </c>
      <c r="Q10824">
        <v>0</v>
      </c>
    </row>
    <row r="10825" spans="1:17" x14ac:dyDescent="0.25">
      <c r="A10825" t="s">
        <v>26951</v>
      </c>
      <c r="B10825" t="s">
        <v>73</v>
      </c>
      <c r="C10825" t="s">
        <v>172</v>
      </c>
      <c r="D10825" t="s">
        <v>527</v>
      </c>
      <c r="E10825" t="s">
        <v>21471</v>
      </c>
      <c r="F10825" t="s">
        <v>528</v>
      </c>
      <c r="G10825">
        <v>0</v>
      </c>
      <c r="H10825">
        <v>0</v>
      </c>
      <c r="I10825">
        <v>0</v>
      </c>
      <c r="J10825">
        <v>0</v>
      </c>
      <c r="K10825">
        <v>0</v>
      </c>
      <c r="L10825">
        <v>0</v>
      </c>
      <c r="M10825">
        <v>0</v>
      </c>
      <c r="N10825">
        <v>1</v>
      </c>
      <c r="O10825">
        <v>1</v>
      </c>
      <c r="P10825">
        <v>0</v>
      </c>
      <c r="Q10825">
        <v>0</v>
      </c>
    </row>
    <row r="10826" spans="1:17" x14ac:dyDescent="0.25">
      <c r="A10826" t="s">
        <v>26952</v>
      </c>
      <c r="B10826" t="s">
        <v>73</v>
      </c>
      <c r="C10826" t="s">
        <v>172</v>
      </c>
      <c r="D10826" t="s">
        <v>527</v>
      </c>
      <c r="E10826" t="s">
        <v>21471</v>
      </c>
      <c r="F10826" t="s">
        <v>525</v>
      </c>
      <c r="G10826">
        <v>1</v>
      </c>
      <c r="H10826">
        <v>0</v>
      </c>
      <c r="I10826">
        <v>0</v>
      </c>
      <c r="J10826">
        <v>0</v>
      </c>
      <c r="K10826">
        <v>0</v>
      </c>
      <c r="L10826">
        <v>0</v>
      </c>
      <c r="M10826">
        <v>0</v>
      </c>
      <c r="N10826">
        <v>0</v>
      </c>
      <c r="O10826">
        <v>0</v>
      </c>
      <c r="P10826">
        <v>0</v>
      </c>
      <c r="Q10826">
        <v>0</v>
      </c>
    </row>
    <row r="10827" spans="1:17" x14ac:dyDescent="0.25">
      <c r="A10827" t="s">
        <v>26953</v>
      </c>
      <c r="B10827" t="s">
        <v>73</v>
      </c>
      <c r="C10827" t="s">
        <v>172</v>
      </c>
      <c r="D10827" t="s">
        <v>12971</v>
      </c>
      <c r="E10827" t="s">
        <v>21471</v>
      </c>
      <c r="F10827" t="s">
        <v>525</v>
      </c>
      <c r="G10827">
        <v>1</v>
      </c>
      <c r="H10827">
        <v>0</v>
      </c>
      <c r="I10827">
        <v>0</v>
      </c>
      <c r="J10827">
        <v>0</v>
      </c>
      <c r="K10827">
        <v>0</v>
      </c>
      <c r="L10827">
        <v>0</v>
      </c>
      <c r="M10827">
        <v>0</v>
      </c>
      <c r="N10827">
        <v>0</v>
      </c>
      <c r="O10827">
        <v>0</v>
      </c>
      <c r="P10827">
        <v>0</v>
      </c>
      <c r="Q10827">
        <v>0</v>
      </c>
    </row>
    <row r="10828" spans="1:17" x14ac:dyDescent="0.25">
      <c r="A10828" t="s">
        <v>26954</v>
      </c>
      <c r="B10828" t="s">
        <v>73</v>
      </c>
      <c r="C10828" t="s">
        <v>246</v>
      </c>
      <c r="D10828" t="s">
        <v>12971</v>
      </c>
      <c r="E10828" t="s">
        <v>21471</v>
      </c>
      <c r="F10828" t="s">
        <v>525</v>
      </c>
      <c r="G10828">
        <v>1</v>
      </c>
      <c r="H10828">
        <v>0</v>
      </c>
      <c r="I10828">
        <v>0</v>
      </c>
      <c r="J10828">
        <v>0</v>
      </c>
      <c r="K10828">
        <v>0</v>
      </c>
      <c r="L10828">
        <v>0</v>
      </c>
      <c r="M10828">
        <v>0</v>
      </c>
      <c r="N10828">
        <v>0</v>
      </c>
      <c r="O10828">
        <v>0</v>
      </c>
      <c r="P10828">
        <v>0</v>
      </c>
      <c r="Q10828">
        <v>0</v>
      </c>
    </row>
    <row r="10829" spans="1:17" x14ac:dyDescent="0.25">
      <c r="A10829" t="s">
        <v>26955</v>
      </c>
      <c r="B10829" t="s">
        <v>73</v>
      </c>
      <c r="C10829" t="s">
        <v>173</v>
      </c>
      <c r="D10829" t="s">
        <v>529</v>
      </c>
      <c r="E10829" t="s">
        <v>21471</v>
      </c>
      <c r="F10829" t="s">
        <v>525</v>
      </c>
      <c r="G10829">
        <v>1</v>
      </c>
      <c r="H10829">
        <v>0</v>
      </c>
      <c r="I10829">
        <v>0</v>
      </c>
      <c r="J10829">
        <v>0</v>
      </c>
      <c r="K10829">
        <v>0</v>
      </c>
      <c r="L10829">
        <v>0</v>
      </c>
      <c r="M10829">
        <v>0</v>
      </c>
      <c r="N10829">
        <v>0</v>
      </c>
      <c r="O10829">
        <v>0</v>
      </c>
      <c r="P10829">
        <v>0</v>
      </c>
      <c r="Q10829">
        <v>0</v>
      </c>
    </row>
    <row r="10830" spans="1:17" x14ac:dyDescent="0.25">
      <c r="A10830" t="s">
        <v>14618</v>
      </c>
      <c r="B10830" t="s">
        <v>73</v>
      </c>
      <c r="C10830" t="s">
        <v>173</v>
      </c>
      <c r="D10830" t="s">
        <v>526</v>
      </c>
      <c r="E10830" t="s">
        <v>563</v>
      </c>
      <c r="F10830" t="s">
        <v>396</v>
      </c>
      <c r="G10830">
        <v>0</v>
      </c>
      <c r="H10830">
        <v>5</v>
      </c>
      <c r="I10830">
        <v>0</v>
      </c>
      <c r="J10830">
        <v>5</v>
      </c>
      <c r="K10830">
        <v>0</v>
      </c>
      <c r="L10830">
        <v>0</v>
      </c>
      <c r="M10830">
        <v>0</v>
      </c>
      <c r="N10830">
        <v>0</v>
      </c>
      <c r="O10830">
        <v>0</v>
      </c>
      <c r="P10830">
        <v>0</v>
      </c>
      <c r="Q10830">
        <v>0</v>
      </c>
    </row>
    <row r="10831" spans="1:17" x14ac:dyDescent="0.25">
      <c r="A10831" t="s">
        <v>14619</v>
      </c>
      <c r="B10831" t="s">
        <v>73</v>
      </c>
      <c r="C10831" t="s">
        <v>173</v>
      </c>
      <c r="D10831" t="s">
        <v>526</v>
      </c>
      <c r="E10831" t="s">
        <v>563</v>
      </c>
      <c r="F10831" t="s">
        <v>4236</v>
      </c>
      <c r="G10831">
        <v>0</v>
      </c>
      <c r="H10831">
        <v>5</v>
      </c>
      <c r="I10831">
        <v>0</v>
      </c>
      <c r="J10831">
        <v>5</v>
      </c>
      <c r="K10831">
        <v>0</v>
      </c>
      <c r="L10831">
        <v>0</v>
      </c>
      <c r="M10831">
        <v>0</v>
      </c>
      <c r="N10831">
        <v>0</v>
      </c>
      <c r="O10831">
        <v>0</v>
      </c>
      <c r="P10831">
        <v>0</v>
      </c>
      <c r="Q10831">
        <v>0</v>
      </c>
    </row>
    <row r="10832" spans="1:17" x14ac:dyDescent="0.25">
      <c r="A10832" t="s">
        <v>14620</v>
      </c>
      <c r="B10832" t="s">
        <v>73</v>
      </c>
      <c r="C10832" t="s">
        <v>173</v>
      </c>
      <c r="D10832" t="s">
        <v>526</v>
      </c>
      <c r="E10832" t="s">
        <v>563</v>
      </c>
      <c r="F10832" t="s">
        <v>4238</v>
      </c>
      <c r="G10832">
        <v>0</v>
      </c>
      <c r="H10832">
        <v>0</v>
      </c>
      <c r="I10832">
        <v>0</v>
      </c>
      <c r="J10832">
        <v>0</v>
      </c>
      <c r="K10832">
        <v>0</v>
      </c>
      <c r="L10832">
        <v>0</v>
      </c>
      <c r="M10832">
        <v>5</v>
      </c>
      <c r="N10832">
        <v>0</v>
      </c>
      <c r="O10832">
        <v>0</v>
      </c>
      <c r="P10832">
        <v>0</v>
      </c>
      <c r="Q10832">
        <v>0</v>
      </c>
    </row>
    <row r="10833" spans="1:17" x14ac:dyDescent="0.25">
      <c r="A10833" t="s">
        <v>14621</v>
      </c>
      <c r="B10833" t="s">
        <v>73</v>
      </c>
      <c r="C10833" t="s">
        <v>173</v>
      </c>
      <c r="D10833" t="s">
        <v>526</v>
      </c>
      <c r="E10833" t="s">
        <v>563</v>
      </c>
      <c r="F10833" t="s">
        <v>397</v>
      </c>
      <c r="G10833">
        <v>0</v>
      </c>
      <c r="H10833">
        <v>5</v>
      </c>
      <c r="I10833">
        <v>0</v>
      </c>
      <c r="J10833">
        <v>5</v>
      </c>
      <c r="K10833">
        <v>0</v>
      </c>
      <c r="L10833">
        <v>0</v>
      </c>
      <c r="M10833">
        <v>0</v>
      </c>
      <c r="N10833">
        <v>0</v>
      </c>
      <c r="O10833">
        <v>0</v>
      </c>
      <c r="P10833">
        <v>0</v>
      </c>
      <c r="Q10833">
        <v>0</v>
      </c>
    </row>
    <row r="10834" spans="1:17" x14ac:dyDescent="0.25">
      <c r="A10834" t="s">
        <v>17885</v>
      </c>
      <c r="B10834" t="s">
        <v>73</v>
      </c>
      <c r="C10834" t="s">
        <v>173</v>
      </c>
      <c r="D10834" t="s">
        <v>526</v>
      </c>
      <c r="E10834" t="s">
        <v>563</v>
      </c>
      <c r="F10834" t="s">
        <v>398</v>
      </c>
      <c r="G10834">
        <v>0</v>
      </c>
      <c r="H10834">
        <v>5</v>
      </c>
      <c r="I10834">
        <v>0</v>
      </c>
      <c r="J10834">
        <v>5</v>
      </c>
      <c r="K10834">
        <v>0</v>
      </c>
      <c r="L10834">
        <v>0</v>
      </c>
      <c r="M10834">
        <v>0</v>
      </c>
      <c r="N10834">
        <v>0</v>
      </c>
      <c r="O10834">
        <v>0</v>
      </c>
      <c r="P10834">
        <v>0</v>
      </c>
      <c r="Q10834">
        <v>0</v>
      </c>
    </row>
    <row r="10835" spans="1:17" x14ac:dyDescent="0.25">
      <c r="A10835" t="s">
        <v>17886</v>
      </c>
      <c r="B10835" t="s">
        <v>73</v>
      </c>
      <c r="C10835" t="s">
        <v>173</v>
      </c>
      <c r="D10835" t="s">
        <v>526</v>
      </c>
      <c r="E10835" t="s">
        <v>563</v>
      </c>
      <c r="F10835" t="s">
        <v>4242</v>
      </c>
      <c r="G10835">
        <v>0</v>
      </c>
      <c r="H10835">
        <v>0</v>
      </c>
      <c r="I10835">
        <v>0</v>
      </c>
      <c r="J10835">
        <v>0</v>
      </c>
      <c r="K10835">
        <v>0</v>
      </c>
      <c r="L10835">
        <v>0</v>
      </c>
      <c r="M10835">
        <v>5</v>
      </c>
      <c r="N10835">
        <v>0</v>
      </c>
      <c r="O10835">
        <v>0</v>
      </c>
      <c r="P10835">
        <v>0</v>
      </c>
      <c r="Q10835">
        <v>0</v>
      </c>
    </row>
    <row r="10836" spans="1:17" x14ac:dyDescent="0.25">
      <c r="A10836" t="s">
        <v>17887</v>
      </c>
      <c r="B10836" t="s">
        <v>73</v>
      </c>
      <c r="C10836" t="s">
        <v>173</v>
      </c>
      <c r="D10836" t="s">
        <v>526</v>
      </c>
      <c r="E10836" t="s">
        <v>563</v>
      </c>
      <c r="F10836" t="s">
        <v>399</v>
      </c>
      <c r="G10836">
        <v>0</v>
      </c>
      <c r="H10836">
        <v>5</v>
      </c>
      <c r="I10836">
        <v>0</v>
      </c>
      <c r="J10836">
        <v>5</v>
      </c>
      <c r="K10836">
        <v>0</v>
      </c>
      <c r="L10836">
        <v>0</v>
      </c>
      <c r="M10836">
        <v>0</v>
      </c>
      <c r="N10836">
        <v>0</v>
      </c>
      <c r="O10836">
        <v>0</v>
      </c>
      <c r="P10836">
        <v>0</v>
      </c>
      <c r="Q10836">
        <v>0</v>
      </c>
    </row>
    <row r="10837" spans="1:17" x14ac:dyDescent="0.25">
      <c r="A10837" t="s">
        <v>26956</v>
      </c>
      <c r="B10837" t="s">
        <v>76</v>
      </c>
      <c r="C10837" t="s">
        <v>140</v>
      </c>
      <c r="D10837" t="s">
        <v>529</v>
      </c>
      <c r="E10837" t="s">
        <v>21471</v>
      </c>
      <c r="F10837" t="s">
        <v>525</v>
      </c>
      <c r="G10837">
        <v>1</v>
      </c>
      <c r="H10837">
        <v>0</v>
      </c>
      <c r="I10837">
        <v>0</v>
      </c>
      <c r="J10837">
        <v>0</v>
      </c>
      <c r="K10837">
        <v>0</v>
      </c>
      <c r="L10837">
        <v>0</v>
      </c>
      <c r="M10837">
        <v>0</v>
      </c>
      <c r="N10837">
        <v>0</v>
      </c>
      <c r="O10837">
        <v>0</v>
      </c>
      <c r="P10837">
        <v>0</v>
      </c>
      <c r="Q10837">
        <v>0</v>
      </c>
    </row>
    <row r="10838" spans="1:17" x14ac:dyDescent="0.25">
      <c r="A10838" t="s">
        <v>15636</v>
      </c>
      <c r="B10838" t="s">
        <v>76</v>
      </c>
      <c r="C10838" t="s">
        <v>142</v>
      </c>
      <c r="D10838" t="s">
        <v>529</v>
      </c>
      <c r="E10838" t="s">
        <v>563</v>
      </c>
      <c r="F10838" t="s">
        <v>525</v>
      </c>
      <c r="G10838">
        <v>4</v>
      </c>
      <c r="H10838">
        <v>0</v>
      </c>
      <c r="I10838">
        <v>0</v>
      </c>
      <c r="J10838">
        <v>0</v>
      </c>
      <c r="K10838">
        <v>0</v>
      </c>
      <c r="L10838">
        <v>0</v>
      </c>
      <c r="M10838">
        <v>0</v>
      </c>
      <c r="N10838">
        <v>0</v>
      </c>
      <c r="O10838">
        <v>0</v>
      </c>
      <c r="P10838">
        <v>0</v>
      </c>
      <c r="Q10838">
        <v>0</v>
      </c>
    </row>
    <row r="10839" spans="1:17" x14ac:dyDescent="0.25">
      <c r="A10839" t="s">
        <v>26957</v>
      </c>
      <c r="B10839" t="s">
        <v>76</v>
      </c>
      <c r="C10839" t="s">
        <v>142</v>
      </c>
      <c r="D10839" t="s">
        <v>529</v>
      </c>
      <c r="E10839" t="s">
        <v>21471</v>
      </c>
      <c r="F10839" t="s">
        <v>525</v>
      </c>
      <c r="G10839">
        <v>3</v>
      </c>
      <c r="H10839">
        <v>0</v>
      </c>
      <c r="I10839">
        <v>0</v>
      </c>
      <c r="J10839">
        <v>0</v>
      </c>
      <c r="K10839">
        <v>0</v>
      </c>
      <c r="L10839">
        <v>0</v>
      </c>
      <c r="M10839">
        <v>0</v>
      </c>
      <c r="N10839">
        <v>0</v>
      </c>
      <c r="O10839">
        <v>0</v>
      </c>
      <c r="P10839">
        <v>0</v>
      </c>
      <c r="Q10839">
        <v>0</v>
      </c>
    </row>
    <row r="10840" spans="1:17" x14ac:dyDescent="0.25">
      <c r="A10840" t="s">
        <v>15971</v>
      </c>
      <c r="B10840" t="s">
        <v>76</v>
      </c>
      <c r="C10840" t="s">
        <v>143</v>
      </c>
      <c r="D10840" t="s">
        <v>529</v>
      </c>
      <c r="E10840" t="s">
        <v>563</v>
      </c>
      <c r="F10840" t="s">
        <v>525</v>
      </c>
      <c r="G10840">
        <v>2</v>
      </c>
      <c r="H10840">
        <v>0</v>
      </c>
      <c r="I10840">
        <v>0</v>
      </c>
      <c r="J10840">
        <v>0</v>
      </c>
      <c r="K10840">
        <v>0</v>
      </c>
      <c r="L10840">
        <v>0</v>
      </c>
      <c r="M10840">
        <v>0</v>
      </c>
      <c r="N10840">
        <v>0</v>
      </c>
      <c r="O10840">
        <v>0</v>
      </c>
      <c r="P10840">
        <v>0</v>
      </c>
      <c r="Q10840">
        <v>0</v>
      </c>
    </row>
    <row r="10841" spans="1:17" x14ac:dyDescent="0.25">
      <c r="A10841" t="s">
        <v>26958</v>
      </c>
      <c r="B10841" t="s">
        <v>76</v>
      </c>
      <c r="C10841" t="s">
        <v>143</v>
      </c>
      <c r="D10841" t="s">
        <v>529</v>
      </c>
      <c r="E10841" t="s">
        <v>21471</v>
      </c>
      <c r="F10841" t="s">
        <v>525</v>
      </c>
      <c r="G10841">
        <v>1</v>
      </c>
      <c r="H10841">
        <v>0</v>
      </c>
      <c r="I10841">
        <v>0</v>
      </c>
      <c r="J10841">
        <v>0</v>
      </c>
      <c r="K10841">
        <v>0</v>
      </c>
      <c r="L10841">
        <v>0</v>
      </c>
      <c r="M10841">
        <v>0</v>
      </c>
      <c r="N10841">
        <v>0</v>
      </c>
      <c r="O10841">
        <v>0</v>
      </c>
      <c r="P10841">
        <v>0</v>
      </c>
      <c r="Q10841">
        <v>0</v>
      </c>
    </row>
    <row r="10842" spans="1:17" x14ac:dyDescent="0.25">
      <c r="A10842" t="s">
        <v>15972</v>
      </c>
      <c r="B10842" t="s">
        <v>76</v>
      </c>
      <c r="C10842" t="s">
        <v>144</v>
      </c>
      <c r="D10842" t="s">
        <v>529</v>
      </c>
      <c r="E10842" t="s">
        <v>563</v>
      </c>
      <c r="F10842" t="s">
        <v>525</v>
      </c>
      <c r="G10842">
        <v>9</v>
      </c>
      <c r="H10842">
        <v>0</v>
      </c>
      <c r="I10842">
        <v>0</v>
      </c>
      <c r="J10842">
        <v>0</v>
      </c>
      <c r="K10842">
        <v>0</v>
      </c>
      <c r="L10842">
        <v>0</v>
      </c>
      <c r="M10842">
        <v>0</v>
      </c>
      <c r="N10842">
        <v>0</v>
      </c>
      <c r="O10842">
        <v>0</v>
      </c>
      <c r="P10842">
        <v>0</v>
      </c>
      <c r="Q10842">
        <v>0</v>
      </c>
    </row>
    <row r="10843" spans="1:17" x14ac:dyDescent="0.25">
      <c r="A10843" t="s">
        <v>26959</v>
      </c>
      <c r="B10843" t="s">
        <v>76</v>
      </c>
      <c r="C10843" t="s">
        <v>144</v>
      </c>
      <c r="D10843" t="s">
        <v>529</v>
      </c>
      <c r="E10843" t="s">
        <v>21471</v>
      </c>
      <c r="F10843" t="s">
        <v>525</v>
      </c>
      <c r="G10843">
        <v>11</v>
      </c>
      <c r="H10843">
        <v>0</v>
      </c>
      <c r="I10843">
        <v>0</v>
      </c>
      <c r="J10843">
        <v>0</v>
      </c>
      <c r="K10843">
        <v>0</v>
      </c>
      <c r="L10843">
        <v>0</v>
      </c>
      <c r="M10843">
        <v>0</v>
      </c>
      <c r="N10843">
        <v>0</v>
      </c>
      <c r="O10843">
        <v>0</v>
      </c>
      <c r="P10843">
        <v>0</v>
      </c>
      <c r="Q10843">
        <v>0</v>
      </c>
    </row>
    <row r="10844" spans="1:17" x14ac:dyDescent="0.25">
      <c r="A10844" t="s">
        <v>15973</v>
      </c>
      <c r="B10844" t="s">
        <v>76</v>
      </c>
      <c r="C10844" t="s">
        <v>146</v>
      </c>
      <c r="D10844" t="s">
        <v>529</v>
      </c>
      <c r="E10844" t="s">
        <v>563</v>
      </c>
      <c r="F10844" t="s">
        <v>525</v>
      </c>
      <c r="G10844">
        <v>4</v>
      </c>
      <c r="H10844">
        <v>0</v>
      </c>
      <c r="I10844">
        <v>0</v>
      </c>
      <c r="J10844">
        <v>0</v>
      </c>
      <c r="K10844">
        <v>0</v>
      </c>
      <c r="L10844">
        <v>0</v>
      </c>
      <c r="M10844">
        <v>0</v>
      </c>
      <c r="N10844">
        <v>0</v>
      </c>
      <c r="O10844">
        <v>0</v>
      </c>
      <c r="P10844">
        <v>0</v>
      </c>
      <c r="Q10844">
        <v>0</v>
      </c>
    </row>
    <row r="10845" spans="1:17" x14ac:dyDescent="0.25">
      <c r="A10845" t="s">
        <v>26960</v>
      </c>
      <c r="B10845" t="s">
        <v>76</v>
      </c>
      <c r="C10845" t="s">
        <v>146</v>
      </c>
      <c r="D10845" t="s">
        <v>529</v>
      </c>
      <c r="E10845" t="s">
        <v>21471</v>
      </c>
      <c r="F10845" t="s">
        <v>525</v>
      </c>
      <c r="G10845">
        <v>1</v>
      </c>
      <c r="H10845">
        <v>0</v>
      </c>
      <c r="I10845">
        <v>0</v>
      </c>
      <c r="J10845">
        <v>0</v>
      </c>
      <c r="K10845">
        <v>0</v>
      </c>
      <c r="L10845">
        <v>0</v>
      </c>
      <c r="M10845">
        <v>0</v>
      </c>
      <c r="N10845">
        <v>0</v>
      </c>
      <c r="O10845">
        <v>0</v>
      </c>
      <c r="P10845">
        <v>0</v>
      </c>
      <c r="Q10845">
        <v>0</v>
      </c>
    </row>
    <row r="10846" spans="1:17" x14ac:dyDescent="0.25">
      <c r="A10846" t="s">
        <v>15974</v>
      </c>
      <c r="B10846" t="s">
        <v>76</v>
      </c>
      <c r="C10846" t="s">
        <v>149</v>
      </c>
      <c r="D10846" t="s">
        <v>529</v>
      </c>
      <c r="E10846" t="s">
        <v>563</v>
      </c>
      <c r="F10846" t="s">
        <v>525</v>
      </c>
      <c r="G10846">
        <v>4</v>
      </c>
      <c r="H10846">
        <v>0</v>
      </c>
      <c r="I10846">
        <v>0</v>
      </c>
      <c r="J10846">
        <v>0</v>
      </c>
      <c r="K10846">
        <v>0</v>
      </c>
      <c r="L10846">
        <v>0</v>
      </c>
      <c r="M10846">
        <v>0</v>
      </c>
      <c r="N10846">
        <v>0</v>
      </c>
      <c r="O10846">
        <v>0</v>
      </c>
      <c r="P10846">
        <v>0</v>
      </c>
      <c r="Q10846">
        <v>0</v>
      </c>
    </row>
    <row r="10847" spans="1:17" x14ac:dyDescent="0.25">
      <c r="A10847" t="s">
        <v>26961</v>
      </c>
      <c r="B10847" t="s">
        <v>76</v>
      </c>
      <c r="C10847" t="s">
        <v>149</v>
      </c>
      <c r="D10847" t="s">
        <v>529</v>
      </c>
      <c r="E10847" t="s">
        <v>21471</v>
      </c>
      <c r="F10847" t="s">
        <v>525</v>
      </c>
      <c r="G10847">
        <v>7</v>
      </c>
      <c r="H10847">
        <v>0</v>
      </c>
      <c r="I10847">
        <v>0</v>
      </c>
      <c r="J10847">
        <v>0</v>
      </c>
      <c r="K10847">
        <v>0</v>
      </c>
      <c r="L10847">
        <v>0</v>
      </c>
      <c r="M10847">
        <v>0</v>
      </c>
      <c r="N10847">
        <v>0</v>
      </c>
      <c r="O10847">
        <v>0</v>
      </c>
      <c r="P10847">
        <v>0</v>
      </c>
      <c r="Q10847">
        <v>0</v>
      </c>
    </row>
    <row r="10848" spans="1:17" x14ac:dyDescent="0.25">
      <c r="A10848" t="s">
        <v>15975</v>
      </c>
      <c r="B10848" t="s">
        <v>76</v>
      </c>
      <c r="C10848" t="s">
        <v>150</v>
      </c>
      <c r="D10848" t="s">
        <v>529</v>
      </c>
      <c r="E10848" t="s">
        <v>563</v>
      </c>
      <c r="F10848" t="s">
        <v>525</v>
      </c>
      <c r="G10848">
        <v>1</v>
      </c>
      <c r="H10848">
        <v>0</v>
      </c>
      <c r="I10848">
        <v>0</v>
      </c>
      <c r="J10848">
        <v>0</v>
      </c>
      <c r="K10848">
        <v>0</v>
      </c>
      <c r="L10848">
        <v>0</v>
      </c>
      <c r="M10848">
        <v>0</v>
      </c>
      <c r="N10848">
        <v>0</v>
      </c>
      <c r="O10848">
        <v>0</v>
      </c>
      <c r="P10848">
        <v>0</v>
      </c>
      <c r="Q10848">
        <v>0</v>
      </c>
    </row>
    <row r="10849" spans="1:17" x14ac:dyDescent="0.25">
      <c r="A10849" t="s">
        <v>26962</v>
      </c>
      <c r="B10849" t="s">
        <v>76</v>
      </c>
      <c r="C10849" t="s">
        <v>150</v>
      </c>
      <c r="D10849" t="s">
        <v>529</v>
      </c>
      <c r="E10849" t="s">
        <v>21471</v>
      </c>
      <c r="F10849" t="s">
        <v>525</v>
      </c>
      <c r="G10849">
        <v>2</v>
      </c>
      <c r="H10849">
        <v>0</v>
      </c>
      <c r="I10849">
        <v>0</v>
      </c>
      <c r="J10849">
        <v>0</v>
      </c>
      <c r="K10849">
        <v>0</v>
      </c>
      <c r="L10849">
        <v>0</v>
      </c>
      <c r="M10849">
        <v>0</v>
      </c>
      <c r="N10849">
        <v>0</v>
      </c>
      <c r="O10849">
        <v>0</v>
      </c>
      <c r="P10849">
        <v>0</v>
      </c>
      <c r="Q10849">
        <v>0</v>
      </c>
    </row>
    <row r="10850" spans="1:17" x14ac:dyDescent="0.25">
      <c r="A10850" t="s">
        <v>26963</v>
      </c>
      <c r="B10850" t="s">
        <v>76</v>
      </c>
      <c r="C10850" t="s">
        <v>150</v>
      </c>
      <c r="D10850" t="s">
        <v>526</v>
      </c>
      <c r="E10850" t="s">
        <v>21471</v>
      </c>
      <c r="F10850" t="s">
        <v>396</v>
      </c>
      <c r="G10850">
        <v>0</v>
      </c>
      <c r="H10850">
        <v>1</v>
      </c>
      <c r="I10850">
        <v>0</v>
      </c>
      <c r="J10850">
        <v>0</v>
      </c>
      <c r="K10850">
        <v>1</v>
      </c>
      <c r="L10850">
        <v>0</v>
      </c>
      <c r="M10850">
        <v>0</v>
      </c>
      <c r="N10850">
        <v>0</v>
      </c>
      <c r="O10850">
        <v>0</v>
      </c>
      <c r="P10850">
        <v>0</v>
      </c>
      <c r="Q10850">
        <v>0</v>
      </c>
    </row>
    <row r="10851" spans="1:17" x14ac:dyDescent="0.25">
      <c r="A10851" t="s">
        <v>26964</v>
      </c>
      <c r="B10851" t="s">
        <v>76</v>
      </c>
      <c r="C10851" t="s">
        <v>150</v>
      </c>
      <c r="D10851" t="s">
        <v>526</v>
      </c>
      <c r="E10851" t="s">
        <v>21471</v>
      </c>
      <c r="F10851" t="s">
        <v>4236</v>
      </c>
      <c r="G10851">
        <v>0</v>
      </c>
      <c r="H10851">
        <v>1</v>
      </c>
      <c r="I10851">
        <v>0</v>
      </c>
      <c r="J10851">
        <v>0</v>
      </c>
      <c r="K10851">
        <v>1</v>
      </c>
      <c r="L10851">
        <v>0</v>
      </c>
      <c r="M10851">
        <v>0</v>
      </c>
      <c r="N10851">
        <v>0</v>
      </c>
      <c r="O10851">
        <v>0</v>
      </c>
      <c r="P10851">
        <v>0</v>
      </c>
      <c r="Q10851">
        <v>0</v>
      </c>
    </row>
    <row r="10852" spans="1:17" x14ac:dyDescent="0.25">
      <c r="A10852" t="s">
        <v>26965</v>
      </c>
      <c r="B10852" t="s">
        <v>76</v>
      </c>
      <c r="C10852" t="s">
        <v>150</v>
      </c>
      <c r="D10852" t="s">
        <v>526</v>
      </c>
      <c r="E10852" t="s">
        <v>21471</v>
      </c>
      <c r="F10852" t="s">
        <v>4238</v>
      </c>
      <c r="G10852">
        <v>0</v>
      </c>
      <c r="H10852">
        <v>0</v>
      </c>
      <c r="I10852">
        <v>0</v>
      </c>
      <c r="J10852">
        <v>0</v>
      </c>
      <c r="K10852">
        <v>0</v>
      </c>
      <c r="L10852">
        <v>0</v>
      </c>
      <c r="M10852">
        <v>1</v>
      </c>
      <c r="N10852">
        <v>0</v>
      </c>
      <c r="O10852">
        <v>0</v>
      </c>
      <c r="P10852">
        <v>0</v>
      </c>
      <c r="Q10852">
        <v>0</v>
      </c>
    </row>
    <row r="10853" spans="1:17" x14ac:dyDescent="0.25">
      <c r="A10853" t="s">
        <v>26966</v>
      </c>
      <c r="B10853" t="s">
        <v>76</v>
      </c>
      <c r="C10853" t="s">
        <v>150</v>
      </c>
      <c r="D10853" t="s">
        <v>526</v>
      </c>
      <c r="E10853" t="s">
        <v>21471</v>
      </c>
      <c r="F10853" t="s">
        <v>397</v>
      </c>
      <c r="G10853">
        <v>0</v>
      </c>
      <c r="H10853">
        <v>1</v>
      </c>
      <c r="I10853">
        <v>0</v>
      </c>
      <c r="J10853">
        <v>0</v>
      </c>
      <c r="K10853">
        <v>1</v>
      </c>
      <c r="L10853">
        <v>0</v>
      </c>
      <c r="M10853">
        <v>0</v>
      </c>
      <c r="N10853">
        <v>0</v>
      </c>
      <c r="O10853">
        <v>0</v>
      </c>
      <c r="P10853">
        <v>0</v>
      </c>
      <c r="Q10853">
        <v>0</v>
      </c>
    </row>
    <row r="10854" spans="1:17" x14ac:dyDescent="0.25">
      <c r="A10854" t="s">
        <v>26967</v>
      </c>
      <c r="B10854" t="s">
        <v>76</v>
      </c>
      <c r="C10854" t="s">
        <v>150</v>
      </c>
      <c r="D10854" t="s">
        <v>526</v>
      </c>
      <c r="E10854" t="s">
        <v>21471</v>
      </c>
      <c r="F10854" t="s">
        <v>398</v>
      </c>
      <c r="G10854">
        <v>0</v>
      </c>
      <c r="H10854">
        <v>1</v>
      </c>
      <c r="I10854">
        <v>0</v>
      </c>
      <c r="J10854">
        <v>0</v>
      </c>
      <c r="K10854">
        <v>1</v>
      </c>
      <c r="L10854">
        <v>0</v>
      </c>
      <c r="M10854">
        <v>0</v>
      </c>
      <c r="N10854">
        <v>0</v>
      </c>
      <c r="O10854">
        <v>0</v>
      </c>
      <c r="P10854">
        <v>0</v>
      </c>
      <c r="Q10854">
        <v>0</v>
      </c>
    </row>
    <row r="10855" spans="1:17" x14ac:dyDescent="0.25">
      <c r="A10855" t="s">
        <v>26968</v>
      </c>
      <c r="B10855" t="s">
        <v>76</v>
      </c>
      <c r="C10855" t="s">
        <v>150</v>
      </c>
      <c r="D10855" t="s">
        <v>526</v>
      </c>
      <c r="E10855" t="s">
        <v>21471</v>
      </c>
      <c r="F10855" t="s">
        <v>4242</v>
      </c>
      <c r="G10855">
        <v>0</v>
      </c>
      <c r="H10855">
        <v>0</v>
      </c>
      <c r="I10855">
        <v>0</v>
      </c>
      <c r="J10855">
        <v>0</v>
      </c>
      <c r="K10855">
        <v>0</v>
      </c>
      <c r="L10855">
        <v>0</v>
      </c>
      <c r="M10855">
        <v>1</v>
      </c>
      <c r="N10855">
        <v>0</v>
      </c>
      <c r="O10855">
        <v>0</v>
      </c>
      <c r="P10855">
        <v>0</v>
      </c>
      <c r="Q10855">
        <v>0</v>
      </c>
    </row>
    <row r="10856" spans="1:17" x14ac:dyDescent="0.25">
      <c r="A10856" t="s">
        <v>26969</v>
      </c>
      <c r="B10856" t="s">
        <v>76</v>
      </c>
      <c r="C10856" t="s">
        <v>150</v>
      </c>
      <c r="D10856" t="s">
        <v>526</v>
      </c>
      <c r="E10856" t="s">
        <v>21471</v>
      </c>
      <c r="F10856" t="s">
        <v>399</v>
      </c>
      <c r="G10856">
        <v>0</v>
      </c>
      <c r="H10856">
        <v>1</v>
      </c>
      <c r="I10856">
        <v>0</v>
      </c>
      <c r="J10856">
        <v>0</v>
      </c>
      <c r="K10856">
        <v>1</v>
      </c>
      <c r="L10856">
        <v>0</v>
      </c>
      <c r="M10856">
        <v>0</v>
      </c>
      <c r="N10856">
        <v>0</v>
      </c>
      <c r="O10856">
        <v>0</v>
      </c>
      <c r="P10856">
        <v>0</v>
      </c>
      <c r="Q10856">
        <v>0</v>
      </c>
    </row>
    <row r="10857" spans="1:17" x14ac:dyDescent="0.25">
      <c r="A10857" t="s">
        <v>26970</v>
      </c>
      <c r="B10857" t="s">
        <v>76</v>
      </c>
      <c r="C10857" t="s">
        <v>150</v>
      </c>
      <c r="D10857" t="s">
        <v>526</v>
      </c>
      <c r="E10857" t="s">
        <v>21471</v>
      </c>
      <c r="F10857" t="s">
        <v>4245</v>
      </c>
      <c r="G10857">
        <v>0</v>
      </c>
      <c r="H10857">
        <v>0</v>
      </c>
      <c r="I10857">
        <v>0</v>
      </c>
      <c r="J10857">
        <v>0</v>
      </c>
      <c r="K10857">
        <v>0</v>
      </c>
      <c r="L10857">
        <v>0</v>
      </c>
      <c r="M10857">
        <v>1</v>
      </c>
      <c r="N10857">
        <v>0</v>
      </c>
      <c r="O10857">
        <v>0</v>
      </c>
      <c r="P10857">
        <v>0</v>
      </c>
      <c r="Q10857">
        <v>0</v>
      </c>
    </row>
    <row r="10858" spans="1:17" x14ac:dyDescent="0.25">
      <c r="A10858" t="s">
        <v>26971</v>
      </c>
      <c r="B10858" t="s">
        <v>76</v>
      </c>
      <c r="C10858" t="s">
        <v>150</v>
      </c>
      <c r="D10858" t="s">
        <v>526</v>
      </c>
      <c r="E10858" t="s">
        <v>21471</v>
      </c>
      <c r="F10858" t="s">
        <v>394</v>
      </c>
      <c r="G10858">
        <v>0</v>
      </c>
      <c r="H10858">
        <v>0</v>
      </c>
      <c r="I10858">
        <v>0</v>
      </c>
      <c r="J10858">
        <v>0</v>
      </c>
      <c r="K10858">
        <v>0</v>
      </c>
      <c r="L10858">
        <v>0</v>
      </c>
      <c r="M10858">
        <v>0</v>
      </c>
      <c r="N10858">
        <v>1</v>
      </c>
      <c r="O10858">
        <v>1</v>
      </c>
      <c r="P10858">
        <v>0</v>
      </c>
      <c r="Q10858">
        <v>0</v>
      </c>
    </row>
    <row r="10859" spans="1:17" x14ac:dyDescent="0.25">
      <c r="A10859" t="s">
        <v>26972</v>
      </c>
      <c r="B10859" t="s">
        <v>76</v>
      </c>
      <c r="C10859" t="s">
        <v>150</v>
      </c>
      <c r="D10859" t="s">
        <v>526</v>
      </c>
      <c r="E10859" t="s">
        <v>21471</v>
      </c>
      <c r="F10859" t="s">
        <v>395</v>
      </c>
      <c r="G10859">
        <v>0</v>
      </c>
      <c r="H10859">
        <v>0</v>
      </c>
      <c r="I10859">
        <v>0</v>
      </c>
      <c r="J10859">
        <v>0</v>
      </c>
      <c r="K10859">
        <v>0</v>
      </c>
      <c r="L10859">
        <v>0</v>
      </c>
      <c r="M10859">
        <v>0</v>
      </c>
      <c r="N10859">
        <v>1</v>
      </c>
      <c r="O10859">
        <v>1</v>
      </c>
      <c r="P10859">
        <v>0</v>
      </c>
      <c r="Q10859">
        <v>0</v>
      </c>
    </row>
    <row r="10860" spans="1:17" x14ac:dyDescent="0.25">
      <c r="A10860" t="s">
        <v>26973</v>
      </c>
      <c r="B10860" t="s">
        <v>76</v>
      </c>
      <c r="C10860" t="s">
        <v>150</v>
      </c>
      <c r="D10860" t="s">
        <v>526</v>
      </c>
      <c r="E10860" t="s">
        <v>21471</v>
      </c>
      <c r="F10860" t="s">
        <v>525</v>
      </c>
      <c r="G10860">
        <v>1</v>
      </c>
      <c r="H10860">
        <v>0</v>
      </c>
      <c r="I10860">
        <v>0</v>
      </c>
      <c r="J10860">
        <v>0</v>
      </c>
      <c r="K10860">
        <v>0</v>
      </c>
      <c r="L10860">
        <v>0</v>
      </c>
      <c r="M10860">
        <v>0</v>
      </c>
      <c r="N10860">
        <v>0</v>
      </c>
      <c r="O10860">
        <v>0</v>
      </c>
      <c r="P10860">
        <v>0</v>
      </c>
      <c r="Q10860">
        <v>0</v>
      </c>
    </row>
    <row r="10861" spans="1:17" x14ac:dyDescent="0.25">
      <c r="A10861" t="s">
        <v>26974</v>
      </c>
      <c r="B10861" t="s">
        <v>76</v>
      </c>
      <c r="C10861" t="s">
        <v>151</v>
      </c>
      <c r="D10861" t="s">
        <v>529</v>
      </c>
      <c r="E10861" t="s">
        <v>21471</v>
      </c>
      <c r="F10861" t="s">
        <v>525</v>
      </c>
      <c r="G10861">
        <v>6</v>
      </c>
      <c r="H10861">
        <v>0</v>
      </c>
      <c r="I10861">
        <v>0</v>
      </c>
      <c r="J10861">
        <v>0</v>
      </c>
      <c r="K10861">
        <v>0</v>
      </c>
      <c r="L10861">
        <v>0</v>
      </c>
      <c r="M10861">
        <v>0</v>
      </c>
      <c r="N10861">
        <v>0</v>
      </c>
      <c r="O10861">
        <v>0</v>
      </c>
      <c r="P10861">
        <v>0</v>
      </c>
      <c r="Q10861">
        <v>0</v>
      </c>
    </row>
    <row r="10862" spans="1:17" x14ac:dyDescent="0.25">
      <c r="A10862" t="s">
        <v>15976</v>
      </c>
      <c r="B10862" t="s">
        <v>76</v>
      </c>
      <c r="C10862" t="s">
        <v>152</v>
      </c>
      <c r="D10862" t="s">
        <v>529</v>
      </c>
      <c r="E10862" t="s">
        <v>563</v>
      </c>
      <c r="F10862" t="s">
        <v>525</v>
      </c>
      <c r="G10862">
        <v>5</v>
      </c>
      <c r="H10862">
        <v>0</v>
      </c>
      <c r="I10862">
        <v>0</v>
      </c>
      <c r="J10862">
        <v>0</v>
      </c>
      <c r="K10862">
        <v>0</v>
      </c>
      <c r="L10862">
        <v>0</v>
      </c>
      <c r="M10862">
        <v>0</v>
      </c>
      <c r="N10862">
        <v>0</v>
      </c>
      <c r="O10862">
        <v>0</v>
      </c>
      <c r="P10862">
        <v>0</v>
      </c>
      <c r="Q10862">
        <v>0</v>
      </c>
    </row>
    <row r="10863" spans="1:17" x14ac:dyDescent="0.25">
      <c r="A10863" t="s">
        <v>26975</v>
      </c>
      <c r="B10863" t="s">
        <v>76</v>
      </c>
      <c r="C10863" t="s">
        <v>152</v>
      </c>
      <c r="D10863" t="s">
        <v>529</v>
      </c>
      <c r="E10863" t="s">
        <v>21471</v>
      </c>
      <c r="F10863" t="s">
        <v>525</v>
      </c>
      <c r="G10863">
        <v>1</v>
      </c>
      <c r="H10863">
        <v>0</v>
      </c>
      <c r="I10863">
        <v>0</v>
      </c>
      <c r="J10863">
        <v>0</v>
      </c>
      <c r="K10863">
        <v>0</v>
      </c>
      <c r="L10863">
        <v>0</v>
      </c>
      <c r="M10863">
        <v>0</v>
      </c>
      <c r="N10863">
        <v>0</v>
      </c>
      <c r="O10863">
        <v>0</v>
      </c>
      <c r="P10863">
        <v>0</v>
      </c>
      <c r="Q10863">
        <v>0</v>
      </c>
    </row>
    <row r="10864" spans="1:17" x14ac:dyDescent="0.25">
      <c r="A10864" t="s">
        <v>26976</v>
      </c>
      <c r="B10864" t="s">
        <v>76</v>
      </c>
      <c r="C10864" t="s">
        <v>153</v>
      </c>
      <c r="D10864" t="s">
        <v>529</v>
      </c>
      <c r="E10864" t="s">
        <v>21471</v>
      </c>
      <c r="F10864" t="s">
        <v>525</v>
      </c>
      <c r="G10864">
        <v>4</v>
      </c>
      <c r="H10864">
        <v>0</v>
      </c>
      <c r="I10864">
        <v>0</v>
      </c>
      <c r="J10864">
        <v>0</v>
      </c>
      <c r="K10864">
        <v>0</v>
      </c>
      <c r="L10864">
        <v>0</v>
      </c>
      <c r="M10864">
        <v>0</v>
      </c>
      <c r="N10864">
        <v>0</v>
      </c>
      <c r="O10864">
        <v>0</v>
      </c>
      <c r="P10864">
        <v>0</v>
      </c>
      <c r="Q10864">
        <v>0</v>
      </c>
    </row>
    <row r="10865" spans="1:17" x14ac:dyDescent="0.25">
      <c r="A10865" t="s">
        <v>15977</v>
      </c>
      <c r="B10865" t="s">
        <v>76</v>
      </c>
      <c r="C10865" t="s">
        <v>154</v>
      </c>
      <c r="D10865" t="s">
        <v>529</v>
      </c>
      <c r="E10865" t="s">
        <v>563</v>
      </c>
      <c r="F10865" t="s">
        <v>525</v>
      </c>
      <c r="G10865">
        <v>9</v>
      </c>
      <c r="H10865">
        <v>0</v>
      </c>
      <c r="I10865">
        <v>0</v>
      </c>
      <c r="J10865">
        <v>0</v>
      </c>
      <c r="K10865">
        <v>0</v>
      </c>
      <c r="L10865">
        <v>0</v>
      </c>
      <c r="M10865">
        <v>0</v>
      </c>
      <c r="N10865">
        <v>0</v>
      </c>
      <c r="O10865">
        <v>0</v>
      </c>
      <c r="P10865">
        <v>0</v>
      </c>
      <c r="Q10865">
        <v>0</v>
      </c>
    </row>
    <row r="10866" spans="1:17" x14ac:dyDescent="0.25">
      <c r="A10866" t="s">
        <v>26977</v>
      </c>
      <c r="B10866" t="s">
        <v>76</v>
      </c>
      <c r="C10866" t="s">
        <v>154</v>
      </c>
      <c r="D10866" t="s">
        <v>529</v>
      </c>
      <c r="E10866" t="s">
        <v>21471</v>
      </c>
      <c r="F10866" t="s">
        <v>525</v>
      </c>
      <c r="G10866">
        <v>15</v>
      </c>
      <c r="H10866">
        <v>0</v>
      </c>
      <c r="I10866">
        <v>0</v>
      </c>
      <c r="J10866">
        <v>0</v>
      </c>
      <c r="K10866">
        <v>0</v>
      </c>
      <c r="L10866">
        <v>0</v>
      </c>
      <c r="M10866">
        <v>0</v>
      </c>
      <c r="N10866">
        <v>0</v>
      </c>
      <c r="O10866">
        <v>0</v>
      </c>
      <c r="P10866">
        <v>0</v>
      </c>
      <c r="Q10866">
        <v>0</v>
      </c>
    </row>
    <row r="10867" spans="1:17" x14ac:dyDescent="0.25">
      <c r="A10867" t="s">
        <v>15978</v>
      </c>
      <c r="B10867" t="s">
        <v>76</v>
      </c>
      <c r="C10867" t="s">
        <v>156</v>
      </c>
      <c r="D10867" t="s">
        <v>529</v>
      </c>
      <c r="E10867" t="s">
        <v>563</v>
      </c>
      <c r="F10867" t="s">
        <v>525</v>
      </c>
      <c r="G10867">
        <v>3</v>
      </c>
      <c r="H10867">
        <v>0</v>
      </c>
      <c r="I10867">
        <v>0</v>
      </c>
      <c r="J10867">
        <v>0</v>
      </c>
      <c r="K10867">
        <v>0</v>
      </c>
      <c r="L10867">
        <v>0</v>
      </c>
      <c r="M10867">
        <v>0</v>
      </c>
      <c r="N10867">
        <v>0</v>
      </c>
      <c r="O10867">
        <v>0</v>
      </c>
      <c r="P10867">
        <v>0</v>
      </c>
      <c r="Q10867">
        <v>0</v>
      </c>
    </row>
    <row r="10868" spans="1:17" x14ac:dyDescent="0.25">
      <c r="A10868" t="s">
        <v>26978</v>
      </c>
      <c r="B10868" t="s">
        <v>76</v>
      </c>
      <c r="C10868" t="s">
        <v>156</v>
      </c>
      <c r="D10868" t="s">
        <v>529</v>
      </c>
      <c r="E10868" t="s">
        <v>21471</v>
      </c>
      <c r="F10868" t="s">
        <v>525</v>
      </c>
      <c r="G10868">
        <v>2</v>
      </c>
      <c r="H10868">
        <v>0</v>
      </c>
      <c r="I10868">
        <v>0</v>
      </c>
      <c r="J10868">
        <v>0</v>
      </c>
      <c r="K10868">
        <v>0</v>
      </c>
      <c r="L10868">
        <v>0</v>
      </c>
      <c r="M10868">
        <v>0</v>
      </c>
      <c r="N10868">
        <v>0</v>
      </c>
      <c r="O10868">
        <v>0</v>
      </c>
      <c r="P10868">
        <v>0</v>
      </c>
      <c r="Q10868">
        <v>0</v>
      </c>
    </row>
    <row r="10869" spans="1:17" x14ac:dyDescent="0.25">
      <c r="A10869" t="s">
        <v>15979</v>
      </c>
      <c r="B10869" t="s">
        <v>76</v>
      </c>
      <c r="C10869" t="s">
        <v>157</v>
      </c>
      <c r="D10869" t="s">
        <v>529</v>
      </c>
      <c r="E10869" t="s">
        <v>563</v>
      </c>
      <c r="F10869" t="s">
        <v>525</v>
      </c>
      <c r="G10869">
        <v>1</v>
      </c>
      <c r="H10869">
        <v>0</v>
      </c>
      <c r="I10869">
        <v>0</v>
      </c>
      <c r="J10869">
        <v>0</v>
      </c>
      <c r="K10869">
        <v>0</v>
      </c>
      <c r="L10869">
        <v>0</v>
      </c>
      <c r="M10869">
        <v>0</v>
      </c>
      <c r="N10869">
        <v>0</v>
      </c>
      <c r="O10869">
        <v>0</v>
      </c>
      <c r="P10869">
        <v>0</v>
      </c>
      <c r="Q10869">
        <v>0</v>
      </c>
    </row>
    <row r="10870" spans="1:17" x14ac:dyDescent="0.25">
      <c r="A10870" t="s">
        <v>15980</v>
      </c>
      <c r="B10870" t="s">
        <v>76</v>
      </c>
      <c r="C10870" t="s">
        <v>158</v>
      </c>
      <c r="D10870" t="s">
        <v>529</v>
      </c>
      <c r="E10870" t="s">
        <v>563</v>
      </c>
      <c r="F10870" t="s">
        <v>525</v>
      </c>
      <c r="G10870">
        <v>3</v>
      </c>
      <c r="H10870">
        <v>0</v>
      </c>
      <c r="I10870">
        <v>0</v>
      </c>
      <c r="J10870">
        <v>0</v>
      </c>
      <c r="K10870">
        <v>0</v>
      </c>
      <c r="L10870">
        <v>0</v>
      </c>
      <c r="M10870">
        <v>0</v>
      </c>
      <c r="N10870">
        <v>0</v>
      </c>
      <c r="O10870">
        <v>0</v>
      </c>
      <c r="P10870">
        <v>0</v>
      </c>
      <c r="Q10870">
        <v>0</v>
      </c>
    </row>
    <row r="10871" spans="1:17" x14ac:dyDescent="0.25">
      <c r="A10871" t="s">
        <v>14827</v>
      </c>
      <c r="B10871" t="s">
        <v>72</v>
      </c>
      <c r="C10871" t="s">
        <v>111</v>
      </c>
      <c r="D10871" t="s">
        <v>526</v>
      </c>
      <c r="E10871" t="s">
        <v>563</v>
      </c>
      <c r="F10871" t="s">
        <v>4238</v>
      </c>
      <c r="G10871">
        <v>0</v>
      </c>
      <c r="H10871">
        <v>0</v>
      </c>
      <c r="I10871">
        <v>0</v>
      </c>
      <c r="J10871">
        <v>0</v>
      </c>
      <c r="K10871">
        <v>0</v>
      </c>
      <c r="L10871">
        <v>0</v>
      </c>
      <c r="M10871">
        <v>5</v>
      </c>
      <c r="N10871">
        <v>0</v>
      </c>
      <c r="O10871">
        <v>0</v>
      </c>
      <c r="P10871">
        <v>0</v>
      </c>
      <c r="Q10871">
        <v>0</v>
      </c>
    </row>
    <row r="10872" spans="1:17" x14ac:dyDescent="0.25">
      <c r="A10872" t="s">
        <v>15100</v>
      </c>
      <c r="B10872" t="s">
        <v>72</v>
      </c>
      <c r="C10872" t="s">
        <v>111</v>
      </c>
      <c r="D10872" t="s">
        <v>526</v>
      </c>
      <c r="E10872" t="s">
        <v>563</v>
      </c>
      <c r="F10872" t="s">
        <v>397</v>
      </c>
      <c r="G10872">
        <v>0</v>
      </c>
      <c r="H10872">
        <v>5</v>
      </c>
      <c r="I10872">
        <v>0</v>
      </c>
      <c r="J10872">
        <v>5</v>
      </c>
      <c r="K10872">
        <v>0</v>
      </c>
      <c r="L10872">
        <v>0</v>
      </c>
      <c r="M10872">
        <v>0</v>
      </c>
      <c r="N10872">
        <v>0</v>
      </c>
      <c r="O10872">
        <v>0</v>
      </c>
      <c r="P10872">
        <v>0</v>
      </c>
      <c r="Q10872">
        <v>0</v>
      </c>
    </row>
    <row r="10873" spans="1:17" x14ac:dyDescent="0.25">
      <c r="A10873" t="s">
        <v>15101</v>
      </c>
      <c r="B10873" t="s">
        <v>72</v>
      </c>
      <c r="C10873" t="s">
        <v>111</v>
      </c>
      <c r="D10873" t="s">
        <v>526</v>
      </c>
      <c r="E10873" t="s">
        <v>563</v>
      </c>
      <c r="F10873" t="s">
        <v>398</v>
      </c>
      <c r="G10873">
        <v>0</v>
      </c>
      <c r="H10873">
        <v>5</v>
      </c>
      <c r="I10873">
        <v>0</v>
      </c>
      <c r="J10873">
        <v>5</v>
      </c>
      <c r="K10873">
        <v>0</v>
      </c>
      <c r="L10873">
        <v>0</v>
      </c>
      <c r="M10873">
        <v>0</v>
      </c>
      <c r="N10873">
        <v>0</v>
      </c>
      <c r="O10873">
        <v>0</v>
      </c>
      <c r="P10873">
        <v>0</v>
      </c>
      <c r="Q10873">
        <v>0</v>
      </c>
    </row>
    <row r="10874" spans="1:17" x14ac:dyDescent="0.25">
      <c r="A10874" t="s">
        <v>15102</v>
      </c>
      <c r="B10874" t="s">
        <v>72</v>
      </c>
      <c r="C10874" t="s">
        <v>111</v>
      </c>
      <c r="D10874" t="s">
        <v>526</v>
      </c>
      <c r="E10874" t="s">
        <v>563</v>
      </c>
      <c r="F10874" t="s">
        <v>4242</v>
      </c>
      <c r="G10874">
        <v>0</v>
      </c>
      <c r="H10874">
        <v>0</v>
      </c>
      <c r="I10874">
        <v>0</v>
      </c>
      <c r="J10874">
        <v>0</v>
      </c>
      <c r="K10874">
        <v>0</v>
      </c>
      <c r="L10874">
        <v>0</v>
      </c>
      <c r="M10874">
        <v>5</v>
      </c>
      <c r="N10874">
        <v>0</v>
      </c>
      <c r="O10874">
        <v>0</v>
      </c>
      <c r="P10874">
        <v>0</v>
      </c>
      <c r="Q10874">
        <v>0</v>
      </c>
    </row>
    <row r="10875" spans="1:17" x14ac:dyDescent="0.25">
      <c r="A10875" t="s">
        <v>15103</v>
      </c>
      <c r="B10875" t="s">
        <v>72</v>
      </c>
      <c r="C10875" t="s">
        <v>111</v>
      </c>
      <c r="D10875" t="s">
        <v>526</v>
      </c>
      <c r="E10875" t="s">
        <v>563</v>
      </c>
      <c r="F10875" t="s">
        <v>399</v>
      </c>
      <c r="G10875">
        <v>0</v>
      </c>
      <c r="H10875">
        <v>5</v>
      </c>
      <c r="I10875">
        <v>0</v>
      </c>
      <c r="J10875">
        <v>5</v>
      </c>
      <c r="K10875">
        <v>0</v>
      </c>
      <c r="L10875">
        <v>0</v>
      </c>
      <c r="M10875">
        <v>0</v>
      </c>
      <c r="N10875">
        <v>0</v>
      </c>
      <c r="O10875">
        <v>0</v>
      </c>
      <c r="P10875">
        <v>0</v>
      </c>
      <c r="Q10875">
        <v>0</v>
      </c>
    </row>
    <row r="10876" spans="1:17" x14ac:dyDescent="0.25">
      <c r="A10876" t="s">
        <v>15104</v>
      </c>
      <c r="B10876" t="s">
        <v>72</v>
      </c>
      <c r="C10876" t="s">
        <v>111</v>
      </c>
      <c r="D10876" t="s">
        <v>526</v>
      </c>
      <c r="E10876" t="s">
        <v>563</v>
      </c>
      <c r="F10876" t="s">
        <v>4245</v>
      </c>
      <c r="G10876">
        <v>0</v>
      </c>
      <c r="H10876">
        <v>0</v>
      </c>
      <c r="I10876">
        <v>0</v>
      </c>
      <c r="J10876">
        <v>0</v>
      </c>
      <c r="K10876">
        <v>0</v>
      </c>
      <c r="L10876">
        <v>0</v>
      </c>
      <c r="M10876">
        <v>5</v>
      </c>
      <c r="N10876">
        <v>0</v>
      </c>
      <c r="O10876">
        <v>0</v>
      </c>
      <c r="P10876">
        <v>0</v>
      </c>
      <c r="Q10876">
        <v>0</v>
      </c>
    </row>
    <row r="10877" spans="1:17" x14ac:dyDescent="0.25">
      <c r="A10877" t="s">
        <v>15105</v>
      </c>
      <c r="B10877" t="s">
        <v>72</v>
      </c>
      <c r="C10877" t="s">
        <v>111</v>
      </c>
      <c r="D10877" t="s">
        <v>526</v>
      </c>
      <c r="E10877" t="s">
        <v>563</v>
      </c>
      <c r="F10877" t="s">
        <v>394</v>
      </c>
      <c r="G10877">
        <v>0</v>
      </c>
      <c r="H10877">
        <v>0</v>
      </c>
      <c r="I10877">
        <v>0</v>
      </c>
      <c r="J10877">
        <v>0</v>
      </c>
      <c r="K10877">
        <v>0</v>
      </c>
      <c r="L10877">
        <v>0</v>
      </c>
      <c r="M10877">
        <v>0</v>
      </c>
      <c r="N10877">
        <v>4</v>
      </c>
      <c r="O10877">
        <v>4</v>
      </c>
      <c r="P10877">
        <v>0</v>
      </c>
      <c r="Q10877">
        <v>0</v>
      </c>
    </row>
    <row r="10878" spans="1:17" x14ac:dyDescent="0.25">
      <c r="A10878" t="s">
        <v>15106</v>
      </c>
      <c r="B10878" t="s">
        <v>72</v>
      </c>
      <c r="C10878" t="s">
        <v>111</v>
      </c>
      <c r="D10878" t="s">
        <v>526</v>
      </c>
      <c r="E10878" t="s">
        <v>563</v>
      </c>
      <c r="F10878" t="s">
        <v>395</v>
      </c>
      <c r="G10878">
        <v>0</v>
      </c>
      <c r="H10878">
        <v>0</v>
      </c>
      <c r="I10878">
        <v>0</v>
      </c>
      <c r="J10878">
        <v>0</v>
      </c>
      <c r="K10878">
        <v>0</v>
      </c>
      <c r="L10878">
        <v>0</v>
      </c>
      <c r="M10878">
        <v>0</v>
      </c>
      <c r="N10878">
        <v>3</v>
      </c>
      <c r="O10878">
        <v>3</v>
      </c>
      <c r="P10878">
        <v>0</v>
      </c>
      <c r="Q10878">
        <v>0</v>
      </c>
    </row>
    <row r="10879" spans="1:17" x14ac:dyDescent="0.25">
      <c r="A10879" t="s">
        <v>15107</v>
      </c>
      <c r="B10879" t="s">
        <v>72</v>
      </c>
      <c r="C10879" t="s">
        <v>111</v>
      </c>
      <c r="D10879" t="s">
        <v>526</v>
      </c>
      <c r="E10879" t="s">
        <v>563</v>
      </c>
      <c r="F10879" t="s">
        <v>525</v>
      </c>
      <c r="G10879">
        <v>5</v>
      </c>
      <c r="H10879">
        <v>0</v>
      </c>
      <c r="I10879">
        <v>0</v>
      </c>
      <c r="J10879">
        <v>0</v>
      </c>
      <c r="K10879">
        <v>0</v>
      </c>
      <c r="L10879">
        <v>0</v>
      </c>
      <c r="M10879">
        <v>0</v>
      </c>
      <c r="N10879">
        <v>0</v>
      </c>
      <c r="O10879">
        <v>0</v>
      </c>
      <c r="P10879">
        <v>0</v>
      </c>
      <c r="Q10879">
        <v>0</v>
      </c>
    </row>
    <row r="10880" spans="1:17" x14ac:dyDescent="0.25">
      <c r="A10880" t="s">
        <v>26979</v>
      </c>
      <c r="B10880" t="s">
        <v>72</v>
      </c>
      <c r="C10880" t="s">
        <v>111</v>
      </c>
      <c r="D10880" t="s">
        <v>526</v>
      </c>
      <c r="E10880" t="s">
        <v>21471</v>
      </c>
      <c r="F10880" t="s">
        <v>396</v>
      </c>
      <c r="G10880">
        <v>0</v>
      </c>
      <c r="H10880">
        <v>9</v>
      </c>
      <c r="I10880">
        <v>0</v>
      </c>
      <c r="J10880">
        <v>9</v>
      </c>
      <c r="K10880">
        <v>0</v>
      </c>
      <c r="L10880">
        <v>0</v>
      </c>
      <c r="M10880">
        <v>0</v>
      </c>
      <c r="N10880">
        <v>0</v>
      </c>
      <c r="O10880">
        <v>0</v>
      </c>
      <c r="P10880">
        <v>0</v>
      </c>
      <c r="Q10880">
        <v>0</v>
      </c>
    </row>
    <row r="10881" spans="1:17" x14ac:dyDescent="0.25">
      <c r="A10881" t="s">
        <v>26980</v>
      </c>
      <c r="B10881" t="s">
        <v>72</v>
      </c>
      <c r="C10881" t="s">
        <v>111</v>
      </c>
      <c r="D10881" t="s">
        <v>526</v>
      </c>
      <c r="E10881" t="s">
        <v>21471</v>
      </c>
      <c r="F10881" t="s">
        <v>4236</v>
      </c>
      <c r="G10881">
        <v>0</v>
      </c>
      <c r="H10881">
        <v>9</v>
      </c>
      <c r="I10881">
        <v>0</v>
      </c>
      <c r="J10881">
        <v>9</v>
      </c>
      <c r="K10881">
        <v>0</v>
      </c>
      <c r="L10881">
        <v>0</v>
      </c>
      <c r="M10881">
        <v>0</v>
      </c>
      <c r="N10881">
        <v>0</v>
      </c>
      <c r="O10881">
        <v>0</v>
      </c>
      <c r="P10881">
        <v>0</v>
      </c>
      <c r="Q10881">
        <v>0</v>
      </c>
    </row>
    <row r="10882" spans="1:17" x14ac:dyDescent="0.25">
      <c r="A10882" t="s">
        <v>26981</v>
      </c>
      <c r="B10882" t="s">
        <v>72</v>
      </c>
      <c r="C10882" t="s">
        <v>111</v>
      </c>
      <c r="D10882" t="s">
        <v>526</v>
      </c>
      <c r="E10882" t="s">
        <v>21471</v>
      </c>
      <c r="F10882" t="s">
        <v>4238</v>
      </c>
      <c r="G10882">
        <v>0</v>
      </c>
      <c r="H10882">
        <v>0</v>
      </c>
      <c r="I10882">
        <v>0</v>
      </c>
      <c r="J10882">
        <v>0</v>
      </c>
      <c r="K10882">
        <v>0</v>
      </c>
      <c r="L10882">
        <v>0</v>
      </c>
      <c r="M10882">
        <v>9</v>
      </c>
      <c r="N10882">
        <v>0</v>
      </c>
      <c r="O10882">
        <v>0</v>
      </c>
      <c r="P10882">
        <v>0</v>
      </c>
      <c r="Q10882">
        <v>0</v>
      </c>
    </row>
    <row r="10883" spans="1:17" x14ac:dyDescent="0.25">
      <c r="A10883" t="s">
        <v>26982</v>
      </c>
      <c r="B10883" t="s">
        <v>72</v>
      </c>
      <c r="C10883" t="s">
        <v>111</v>
      </c>
      <c r="D10883" t="s">
        <v>526</v>
      </c>
      <c r="E10883" t="s">
        <v>21471</v>
      </c>
      <c r="F10883" t="s">
        <v>397</v>
      </c>
      <c r="G10883">
        <v>0</v>
      </c>
      <c r="H10883">
        <v>9</v>
      </c>
      <c r="I10883">
        <v>0</v>
      </c>
      <c r="J10883">
        <v>9</v>
      </c>
      <c r="K10883">
        <v>0</v>
      </c>
      <c r="L10883">
        <v>0</v>
      </c>
      <c r="M10883">
        <v>0</v>
      </c>
      <c r="N10883">
        <v>0</v>
      </c>
      <c r="O10883">
        <v>0</v>
      </c>
      <c r="P10883">
        <v>0</v>
      </c>
      <c r="Q10883">
        <v>0</v>
      </c>
    </row>
    <row r="10884" spans="1:17" x14ac:dyDescent="0.25">
      <c r="A10884" t="s">
        <v>26983</v>
      </c>
      <c r="B10884" t="s">
        <v>72</v>
      </c>
      <c r="C10884" t="s">
        <v>111</v>
      </c>
      <c r="D10884" t="s">
        <v>526</v>
      </c>
      <c r="E10884" t="s">
        <v>21471</v>
      </c>
      <c r="F10884" t="s">
        <v>398</v>
      </c>
      <c r="G10884">
        <v>0</v>
      </c>
      <c r="H10884">
        <v>9</v>
      </c>
      <c r="I10884">
        <v>0</v>
      </c>
      <c r="J10884">
        <v>9</v>
      </c>
      <c r="K10884">
        <v>0</v>
      </c>
      <c r="L10884">
        <v>0</v>
      </c>
      <c r="M10884">
        <v>0</v>
      </c>
      <c r="N10884">
        <v>0</v>
      </c>
      <c r="O10884">
        <v>0</v>
      </c>
      <c r="P10884">
        <v>0</v>
      </c>
      <c r="Q10884">
        <v>0</v>
      </c>
    </row>
    <row r="10885" spans="1:17" x14ac:dyDescent="0.25">
      <c r="A10885" t="s">
        <v>26984</v>
      </c>
      <c r="B10885" t="s">
        <v>72</v>
      </c>
      <c r="C10885" t="s">
        <v>111</v>
      </c>
      <c r="D10885" t="s">
        <v>526</v>
      </c>
      <c r="E10885" t="s">
        <v>21471</v>
      </c>
      <c r="F10885" t="s">
        <v>4242</v>
      </c>
      <c r="G10885">
        <v>0</v>
      </c>
      <c r="H10885">
        <v>0</v>
      </c>
      <c r="I10885">
        <v>0</v>
      </c>
      <c r="J10885">
        <v>0</v>
      </c>
      <c r="K10885">
        <v>0</v>
      </c>
      <c r="L10885">
        <v>0</v>
      </c>
      <c r="M10885">
        <v>9</v>
      </c>
      <c r="N10885">
        <v>0</v>
      </c>
      <c r="O10885">
        <v>0</v>
      </c>
      <c r="P10885">
        <v>0</v>
      </c>
      <c r="Q10885">
        <v>0</v>
      </c>
    </row>
    <row r="10886" spans="1:17" x14ac:dyDescent="0.25">
      <c r="A10886" t="s">
        <v>26985</v>
      </c>
      <c r="B10886" t="s">
        <v>72</v>
      </c>
      <c r="C10886" t="s">
        <v>111</v>
      </c>
      <c r="D10886" t="s">
        <v>526</v>
      </c>
      <c r="E10886" t="s">
        <v>21471</v>
      </c>
      <c r="F10886" t="s">
        <v>399</v>
      </c>
      <c r="G10886">
        <v>0</v>
      </c>
      <c r="H10886">
        <v>9</v>
      </c>
      <c r="I10886">
        <v>0</v>
      </c>
      <c r="J10886">
        <v>9</v>
      </c>
      <c r="K10886">
        <v>0</v>
      </c>
      <c r="L10886">
        <v>0</v>
      </c>
      <c r="M10886">
        <v>0</v>
      </c>
      <c r="N10886">
        <v>0</v>
      </c>
      <c r="O10886">
        <v>0</v>
      </c>
      <c r="P10886">
        <v>0</v>
      </c>
      <c r="Q10886">
        <v>0</v>
      </c>
    </row>
    <row r="10887" spans="1:17" x14ac:dyDescent="0.25">
      <c r="A10887" t="s">
        <v>26986</v>
      </c>
      <c r="B10887" t="s">
        <v>72</v>
      </c>
      <c r="C10887" t="s">
        <v>111</v>
      </c>
      <c r="D10887" t="s">
        <v>526</v>
      </c>
      <c r="E10887" t="s">
        <v>21471</v>
      </c>
      <c r="F10887" t="s">
        <v>4245</v>
      </c>
      <c r="G10887">
        <v>0</v>
      </c>
      <c r="H10887">
        <v>0</v>
      </c>
      <c r="I10887">
        <v>0</v>
      </c>
      <c r="J10887">
        <v>0</v>
      </c>
      <c r="K10887">
        <v>0</v>
      </c>
      <c r="L10887">
        <v>0</v>
      </c>
      <c r="M10887">
        <v>9</v>
      </c>
      <c r="N10887">
        <v>0</v>
      </c>
      <c r="O10887">
        <v>0</v>
      </c>
      <c r="P10887">
        <v>0</v>
      </c>
      <c r="Q10887">
        <v>0</v>
      </c>
    </row>
    <row r="10888" spans="1:17" x14ac:dyDescent="0.25">
      <c r="A10888" t="s">
        <v>26987</v>
      </c>
      <c r="B10888" t="s">
        <v>72</v>
      </c>
      <c r="C10888" t="s">
        <v>111</v>
      </c>
      <c r="D10888" t="s">
        <v>526</v>
      </c>
      <c r="E10888" t="s">
        <v>21471</v>
      </c>
      <c r="F10888" t="s">
        <v>394</v>
      </c>
      <c r="G10888">
        <v>0</v>
      </c>
      <c r="H10888">
        <v>0</v>
      </c>
      <c r="I10888">
        <v>0</v>
      </c>
      <c r="J10888">
        <v>0</v>
      </c>
      <c r="K10888">
        <v>0</v>
      </c>
      <c r="L10888">
        <v>0</v>
      </c>
      <c r="M10888">
        <v>0</v>
      </c>
      <c r="N10888">
        <v>9</v>
      </c>
      <c r="O10888">
        <v>9</v>
      </c>
      <c r="P10888">
        <v>0</v>
      </c>
      <c r="Q10888">
        <v>0</v>
      </c>
    </row>
    <row r="10889" spans="1:17" x14ac:dyDescent="0.25">
      <c r="A10889" t="s">
        <v>26988</v>
      </c>
      <c r="B10889" t="s">
        <v>72</v>
      </c>
      <c r="C10889" t="s">
        <v>111</v>
      </c>
      <c r="D10889" t="s">
        <v>526</v>
      </c>
      <c r="E10889" t="s">
        <v>21471</v>
      </c>
      <c r="F10889" t="s">
        <v>395</v>
      </c>
      <c r="G10889">
        <v>0</v>
      </c>
      <c r="H10889">
        <v>0</v>
      </c>
      <c r="I10889">
        <v>0</v>
      </c>
      <c r="J10889">
        <v>0</v>
      </c>
      <c r="K10889">
        <v>0</v>
      </c>
      <c r="L10889">
        <v>0</v>
      </c>
      <c r="M10889">
        <v>0</v>
      </c>
      <c r="N10889">
        <v>6</v>
      </c>
      <c r="O10889">
        <v>6</v>
      </c>
      <c r="P10889">
        <v>0</v>
      </c>
      <c r="Q10889">
        <v>0</v>
      </c>
    </row>
    <row r="10890" spans="1:17" x14ac:dyDescent="0.25">
      <c r="A10890" t="s">
        <v>26989</v>
      </c>
      <c r="B10890" t="s">
        <v>72</v>
      </c>
      <c r="C10890" t="s">
        <v>111</v>
      </c>
      <c r="D10890" t="s">
        <v>526</v>
      </c>
      <c r="E10890" t="s">
        <v>21471</v>
      </c>
      <c r="F10890" t="s">
        <v>525</v>
      </c>
      <c r="G10890">
        <v>9</v>
      </c>
      <c r="H10890">
        <v>0</v>
      </c>
      <c r="I10890">
        <v>0</v>
      </c>
      <c r="J10890">
        <v>0</v>
      </c>
      <c r="K10890">
        <v>0</v>
      </c>
      <c r="L10890">
        <v>0</v>
      </c>
      <c r="M10890">
        <v>0</v>
      </c>
      <c r="N10890">
        <v>0</v>
      </c>
      <c r="O10890">
        <v>0</v>
      </c>
      <c r="P10890">
        <v>0</v>
      </c>
      <c r="Q10890">
        <v>0</v>
      </c>
    </row>
    <row r="10891" spans="1:17" x14ac:dyDescent="0.25">
      <c r="A10891" t="s">
        <v>15108</v>
      </c>
      <c r="B10891" t="s">
        <v>72</v>
      </c>
      <c r="C10891" t="s">
        <v>111</v>
      </c>
      <c r="D10891" t="s">
        <v>527</v>
      </c>
      <c r="E10891" t="s">
        <v>563</v>
      </c>
      <c r="F10891" t="s">
        <v>528</v>
      </c>
      <c r="G10891">
        <v>0</v>
      </c>
      <c r="H10891">
        <v>0</v>
      </c>
      <c r="I10891">
        <v>0</v>
      </c>
      <c r="J10891">
        <v>0</v>
      </c>
      <c r="K10891">
        <v>0</v>
      </c>
      <c r="L10891">
        <v>0</v>
      </c>
      <c r="M10891">
        <v>0</v>
      </c>
      <c r="N10891">
        <v>1</v>
      </c>
      <c r="O10891">
        <v>1</v>
      </c>
      <c r="P10891">
        <v>0</v>
      </c>
      <c r="Q10891">
        <v>0</v>
      </c>
    </row>
    <row r="10892" spans="1:17" x14ac:dyDescent="0.25">
      <c r="A10892" t="s">
        <v>15109</v>
      </c>
      <c r="B10892" t="s">
        <v>72</v>
      </c>
      <c r="C10892" t="s">
        <v>111</v>
      </c>
      <c r="D10892" t="s">
        <v>527</v>
      </c>
      <c r="E10892" t="s">
        <v>563</v>
      </c>
      <c r="F10892" t="s">
        <v>525</v>
      </c>
      <c r="G10892">
        <v>1</v>
      </c>
      <c r="H10892">
        <v>0</v>
      </c>
      <c r="I10892">
        <v>0</v>
      </c>
      <c r="J10892">
        <v>0</v>
      </c>
      <c r="K10892">
        <v>0</v>
      </c>
      <c r="L10892">
        <v>0</v>
      </c>
      <c r="M10892">
        <v>0</v>
      </c>
      <c r="N10892">
        <v>0</v>
      </c>
      <c r="O10892">
        <v>0</v>
      </c>
      <c r="P10892">
        <v>0</v>
      </c>
      <c r="Q10892">
        <v>0</v>
      </c>
    </row>
    <row r="10893" spans="1:17" x14ac:dyDescent="0.25">
      <c r="A10893" t="s">
        <v>26990</v>
      </c>
      <c r="B10893" t="s">
        <v>72</v>
      </c>
      <c r="C10893" t="s">
        <v>111</v>
      </c>
      <c r="D10893" t="s">
        <v>12971</v>
      </c>
      <c r="E10893" t="s">
        <v>21471</v>
      </c>
      <c r="F10893" t="s">
        <v>525</v>
      </c>
      <c r="G10893">
        <v>1</v>
      </c>
      <c r="H10893">
        <v>0</v>
      </c>
      <c r="I10893">
        <v>0</v>
      </c>
      <c r="J10893">
        <v>0</v>
      </c>
      <c r="K10893">
        <v>0</v>
      </c>
      <c r="L10893">
        <v>0</v>
      </c>
      <c r="M10893">
        <v>0</v>
      </c>
      <c r="N10893">
        <v>0</v>
      </c>
      <c r="O10893">
        <v>0</v>
      </c>
      <c r="P10893">
        <v>0</v>
      </c>
      <c r="Q10893">
        <v>0</v>
      </c>
    </row>
    <row r="10894" spans="1:17" x14ac:dyDescent="0.25">
      <c r="A10894" t="s">
        <v>15110</v>
      </c>
      <c r="B10894" t="s">
        <v>72</v>
      </c>
      <c r="C10894" t="s">
        <v>112</v>
      </c>
      <c r="D10894" t="s">
        <v>526</v>
      </c>
      <c r="E10894" t="s">
        <v>563</v>
      </c>
      <c r="F10894" t="s">
        <v>396</v>
      </c>
      <c r="G10894">
        <v>0</v>
      </c>
      <c r="H10894">
        <v>3</v>
      </c>
      <c r="I10894">
        <v>1</v>
      </c>
      <c r="J10894">
        <v>2</v>
      </c>
      <c r="K10894">
        <v>0</v>
      </c>
      <c r="L10894">
        <v>0</v>
      </c>
      <c r="M10894">
        <v>0</v>
      </c>
      <c r="N10894">
        <v>0</v>
      </c>
      <c r="O10894">
        <v>0</v>
      </c>
      <c r="P10894">
        <v>0</v>
      </c>
      <c r="Q10894">
        <v>0</v>
      </c>
    </row>
    <row r="10895" spans="1:17" x14ac:dyDescent="0.25">
      <c r="A10895" t="s">
        <v>15111</v>
      </c>
      <c r="B10895" t="s">
        <v>72</v>
      </c>
      <c r="C10895" t="s">
        <v>112</v>
      </c>
      <c r="D10895" t="s">
        <v>526</v>
      </c>
      <c r="E10895" t="s">
        <v>563</v>
      </c>
      <c r="F10895" t="s">
        <v>4236</v>
      </c>
      <c r="G10895">
        <v>0</v>
      </c>
      <c r="H10895">
        <v>3</v>
      </c>
      <c r="I10895">
        <v>1</v>
      </c>
      <c r="J10895">
        <v>2</v>
      </c>
      <c r="K10895">
        <v>0</v>
      </c>
      <c r="L10895">
        <v>0</v>
      </c>
      <c r="M10895">
        <v>0</v>
      </c>
      <c r="N10895">
        <v>0</v>
      </c>
      <c r="O10895">
        <v>0</v>
      </c>
      <c r="P10895">
        <v>0</v>
      </c>
      <c r="Q10895">
        <v>0</v>
      </c>
    </row>
    <row r="10896" spans="1:17" x14ac:dyDescent="0.25">
      <c r="A10896" t="s">
        <v>15112</v>
      </c>
      <c r="B10896" t="s">
        <v>72</v>
      </c>
      <c r="C10896" t="s">
        <v>112</v>
      </c>
      <c r="D10896" t="s">
        <v>526</v>
      </c>
      <c r="E10896" t="s">
        <v>563</v>
      </c>
      <c r="F10896" t="s">
        <v>4238</v>
      </c>
      <c r="G10896">
        <v>0</v>
      </c>
      <c r="H10896">
        <v>0</v>
      </c>
      <c r="I10896">
        <v>0</v>
      </c>
      <c r="J10896">
        <v>0</v>
      </c>
      <c r="K10896">
        <v>0</v>
      </c>
      <c r="L10896">
        <v>0</v>
      </c>
      <c r="M10896">
        <v>3</v>
      </c>
      <c r="N10896">
        <v>0</v>
      </c>
      <c r="O10896">
        <v>0</v>
      </c>
      <c r="P10896">
        <v>0</v>
      </c>
      <c r="Q10896">
        <v>0</v>
      </c>
    </row>
    <row r="10897" spans="1:17" x14ac:dyDescent="0.25">
      <c r="A10897" t="s">
        <v>15113</v>
      </c>
      <c r="B10897" t="s">
        <v>72</v>
      </c>
      <c r="C10897" t="s">
        <v>112</v>
      </c>
      <c r="D10897" t="s">
        <v>526</v>
      </c>
      <c r="E10897" t="s">
        <v>563</v>
      </c>
      <c r="F10897" t="s">
        <v>397</v>
      </c>
      <c r="G10897">
        <v>0</v>
      </c>
      <c r="H10897">
        <v>3</v>
      </c>
      <c r="I10897">
        <v>1</v>
      </c>
      <c r="J10897">
        <v>2</v>
      </c>
      <c r="K10897">
        <v>0</v>
      </c>
      <c r="L10897">
        <v>0</v>
      </c>
      <c r="M10897">
        <v>0</v>
      </c>
      <c r="N10897">
        <v>0</v>
      </c>
      <c r="O10897">
        <v>0</v>
      </c>
      <c r="P10897">
        <v>0</v>
      </c>
      <c r="Q10897">
        <v>0</v>
      </c>
    </row>
    <row r="10898" spans="1:17" x14ac:dyDescent="0.25">
      <c r="A10898" t="s">
        <v>26628</v>
      </c>
      <c r="B10898" t="s">
        <v>72</v>
      </c>
      <c r="C10898" t="s">
        <v>180</v>
      </c>
      <c r="D10898" t="s">
        <v>526</v>
      </c>
      <c r="E10898" t="s">
        <v>21471</v>
      </c>
      <c r="F10898" t="s">
        <v>394</v>
      </c>
      <c r="G10898">
        <v>0</v>
      </c>
      <c r="H10898">
        <v>0</v>
      </c>
      <c r="I10898">
        <v>0</v>
      </c>
      <c r="J10898">
        <v>0</v>
      </c>
      <c r="K10898">
        <v>0</v>
      </c>
      <c r="L10898">
        <v>0</v>
      </c>
      <c r="M10898">
        <v>0</v>
      </c>
      <c r="N10898">
        <v>21</v>
      </c>
      <c r="O10898">
        <v>20</v>
      </c>
      <c r="P10898">
        <v>1</v>
      </c>
      <c r="Q10898">
        <v>0</v>
      </c>
    </row>
    <row r="10899" spans="1:17" x14ac:dyDescent="0.25">
      <c r="A10899" t="s">
        <v>26629</v>
      </c>
      <c r="B10899" t="s">
        <v>72</v>
      </c>
      <c r="C10899" t="s">
        <v>180</v>
      </c>
      <c r="D10899" t="s">
        <v>526</v>
      </c>
      <c r="E10899" t="s">
        <v>21471</v>
      </c>
      <c r="F10899" t="s">
        <v>395</v>
      </c>
      <c r="G10899">
        <v>0</v>
      </c>
      <c r="H10899">
        <v>0</v>
      </c>
      <c r="I10899">
        <v>0</v>
      </c>
      <c r="J10899">
        <v>0</v>
      </c>
      <c r="K10899">
        <v>0</v>
      </c>
      <c r="L10899">
        <v>0</v>
      </c>
      <c r="M10899">
        <v>0</v>
      </c>
      <c r="N10899">
        <v>18</v>
      </c>
      <c r="O10899">
        <v>17</v>
      </c>
      <c r="P10899">
        <v>1</v>
      </c>
      <c r="Q10899">
        <v>0</v>
      </c>
    </row>
    <row r="10900" spans="1:17" x14ac:dyDescent="0.25">
      <c r="A10900" t="s">
        <v>26630</v>
      </c>
      <c r="B10900" t="s">
        <v>72</v>
      </c>
      <c r="C10900" t="s">
        <v>180</v>
      </c>
      <c r="D10900" t="s">
        <v>526</v>
      </c>
      <c r="E10900" t="s">
        <v>21471</v>
      </c>
      <c r="F10900" t="s">
        <v>525</v>
      </c>
      <c r="G10900">
        <v>23</v>
      </c>
      <c r="H10900">
        <v>0</v>
      </c>
      <c r="I10900">
        <v>0</v>
      </c>
      <c r="J10900">
        <v>0</v>
      </c>
      <c r="K10900">
        <v>0</v>
      </c>
      <c r="L10900">
        <v>0</v>
      </c>
      <c r="M10900">
        <v>0</v>
      </c>
      <c r="N10900">
        <v>0</v>
      </c>
      <c r="O10900">
        <v>0</v>
      </c>
      <c r="P10900">
        <v>0</v>
      </c>
      <c r="Q10900">
        <v>0</v>
      </c>
    </row>
    <row r="10901" spans="1:17" x14ac:dyDescent="0.25">
      <c r="A10901" t="s">
        <v>14268</v>
      </c>
      <c r="B10901" t="s">
        <v>72</v>
      </c>
      <c r="C10901" t="s">
        <v>180</v>
      </c>
      <c r="D10901" t="s">
        <v>527</v>
      </c>
      <c r="E10901" t="s">
        <v>563</v>
      </c>
      <c r="F10901" t="s">
        <v>528</v>
      </c>
      <c r="G10901">
        <v>0</v>
      </c>
      <c r="H10901">
        <v>0</v>
      </c>
      <c r="I10901">
        <v>0</v>
      </c>
      <c r="J10901">
        <v>0</v>
      </c>
      <c r="K10901">
        <v>0</v>
      </c>
      <c r="L10901">
        <v>0</v>
      </c>
      <c r="M10901">
        <v>0</v>
      </c>
      <c r="N10901">
        <v>1</v>
      </c>
      <c r="O10901">
        <v>1</v>
      </c>
      <c r="P10901">
        <v>0</v>
      </c>
      <c r="Q10901">
        <v>0</v>
      </c>
    </row>
    <row r="10902" spans="1:17" x14ac:dyDescent="0.25">
      <c r="A10902" t="s">
        <v>14269</v>
      </c>
      <c r="B10902" t="s">
        <v>72</v>
      </c>
      <c r="C10902" t="s">
        <v>180</v>
      </c>
      <c r="D10902" t="s">
        <v>527</v>
      </c>
      <c r="E10902" t="s">
        <v>563</v>
      </c>
      <c r="F10902" t="s">
        <v>525</v>
      </c>
      <c r="G10902">
        <v>1</v>
      </c>
      <c r="H10902">
        <v>0</v>
      </c>
      <c r="I10902">
        <v>0</v>
      </c>
      <c r="J10902">
        <v>0</v>
      </c>
      <c r="K10902">
        <v>0</v>
      </c>
      <c r="L10902">
        <v>0</v>
      </c>
      <c r="M10902">
        <v>0</v>
      </c>
      <c r="N10902">
        <v>0</v>
      </c>
      <c r="O10902">
        <v>0</v>
      </c>
      <c r="P10902">
        <v>0</v>
      </c>
      <c r="Q10902">
        <v>0</v>
      </c>
    </row>
    <row r="10903" spans="1:17" x14ac:dyDescent="0.25">
      <c r="A10903" t="s">
        <v>26631</v>
      </c>
      <c r="B10903" t="s">
        <v>72</v>
      </c>
      <c r="C10903" t="s">
        <v>180</v>
      </c>
      <c r="D10903" t="s">
        <v>527</v>
      </c>
      <c r="E10903" t="s">
        <v>21471</v>
      </c>
      <c r="F10903" t="s">
        <v>528</v>
      </c>
      <c r="G10903">
        <v>0</v>
      </c>
      <c r="H10903">
        <v>0</v>
      </c>
      <c r="I10903">
        <v>0</v>
      </c>
      <c r="J10903">
        <v>0</v>
      </c>
      <c r="K10903">
        <v>0</v>
      </c>
      <c r="L10903">
        <v>0</v>
      </c>
      <c r="M10903">
        <v>0</v>
      </c>
      <c r="N10903">
        <v>3</v>
      </c>
      <c r="O10903">
        <v>3</v>
      </c>
      <c r="P10903">
        <v>0</v>
      </c>
      <c r="Q10903">
        <v>0</v>
      </c>
    </row>
    <row r="10904" spans="1:17" x14ac:dyDescent="0.25">
      <c r="A10904" t="s">
        <v>26632</v>
      </c>
      <c r="B10904" t="s">
        <v>72</v>
      </c>
      <c r="C10904" t="s">
        <v>180</v>
      </c>
      <c r="D10904" t="s">
        <v>527</v>
      </c>
      <c r="E10904" t="s">
        <v>21471</v>
      </c>
      <c r="F10904" t="s">
        <v>525</v>
      </c>
      <c r="G10904">
        <v>3</v>
      </c>
      <c r="H10904">
        <v>0</v>
      </c>
      <c r="I10904">
        <v>0</v>
      </c>
      <c r="J10904">
        <v>0</v>
      </c>
      <c r="K10904">
        <v>0</v>
      </c>
      <c r="L10904">
        <v>0</v>
      </c>
      <c r="M10904">
        <v>0</v>
      </c>
      <c r="N10904">
        <v>0</v>
      </c>
      <c r="O10904">
        <v>0</v>
      </c>
      <c r="P10904">
        <v>0</v>
      </c>
      <c r="Q10904">
        <v>0</v>
      </c>
    </row>
    <row r="10905" spans="1:17" x14ac:dyDescent="0.25">
      <c r="A10905" t="s">
        <v>14270</v>
      </c>
      <c r="B10905" t="s">
        <v>72</v>
      </c>
      <c r="C10905" t="s">
        <v>180</v>
      </c>
      <c r="D10905" t="s">
        <v>12971</v>
      </c>
      <c r="E10905" t="s">
        <v>563</v>
      </c>
      <c r="F10905" t="s">
        <v>525</v>
      </c>
      <c r="G10905">
        <v>6</v>
      </c>
      <c r="H10905">
        <v>0</v>
      </c>
      <c r="I10905">
        <v>0</v>
      </c>
      <c r="J10905">
        <v>0</v>
      </c>
      <c r="K10905">
        <v>0</v>
      </c>
      <c r="L10905">
        <v>0</v>
      </c>
      <c r="M10905">
        <v>0</v>
      </c>
      <c r="N10905">
        <v>0</v>
      </c>
      <c r="O10905">
        <v>0</v>
      </c>
      <c r="P10905">
        <v>0</v>
      </c>
      <c r="Q10905">
        <v>0</v>
      </c>
    </row>
    <row r="10906" spans="1:17" x14ac:dyDescent="0.25">
      <c r="A10906" t="s">
        <v>26633</v>
      </c>
      <c r="B10906" t="s">
        <v>72</v>
      </c>
      <c r="C10906" t="s">
        <v>180</v>
      </c>
      <c r="D10906" t="s">
        <v>12971</v>
      </c>
      <c r="E10906" t="s">
        <v>21471</v>
      </c>
      <c r="F10906" t="s">
        <v>525</v>
      </c>
      <c r="G10906">
        <v>3</v>
      </c>
      <c r="H10906">
        <v>0</v>
      </c>
      <c r="I10906">
        <v>0</v>
      </c>
      <c r="J10906">
        <v>0</v>
      </c>
      <c r="K10906">
        <v>0</v>
      </c>
      <c r="L10906">
        <v>0</v>
      </c>
      <c r="M10906">
        <v>0</v>
      </c>
      <c r="N10906">
        <v>0</v>
      </c>
      <c r="O10906">
        <v>0</v>
      </c>
      <c r="P10906">
        <v>0</v>
      </c>
      <c r="Q10906">
        <v>0</v>
      </c>
    </row>
    <row r="10907" spans="1:17" x14ac:dyDescent="0.25">
      <c r="A10907" t="s">
        <v>14271</v>
      </c>
      <c r="B10907" t="s">
        <v>72</v>
      </c>
      <c r="C10907" t="s">
        <v>181</v>
      </c>
      <c r="D10907" t="s">
        <v>529</v>
      </c>
      <c r="E10907" t="s">
        <v>563</v>
      </c>
      <c r="F10907" t="s">
        <v>525</v>
      </c>
      <c r="G10907">
        <v>6</v>
      </c>
      <c r="H10907">
        <v>0</v>
      </c>
      <c r="I10907">
        <v>0</v>
      </c>
      <c r="J10907">
        <v>0</v>
      </c>
      <c r="K10907">
        <v>0</v>
      </c>
      <c r="L10907">
        <v>0</v>
      </c>
      <c r="M10907">
        <v>0</v>
      </c>
      <c r="N10907">
        <v>0</v>
      </c>
      <c r="O10907">
        <v>0</v>
      </c>
      <c r="P10907">
        <v>0</v>
      </c>
      <c r="Q10907">
        <v>0</v>
      </c>
    </row>
    <row r="10908" spans="1:17" x14ac:dyDescent="0.25">
      <c r="A10908" t="s">
        <v>26634</v>
      </c>
      <c r="B10908" t="s">
        <v>72</v>
      </c>
      <c r="C10908" t="s">
        <v>181</v>
      </c>
      <c r="D10908" t="s">
        <v>529</v>
      </c>
      <c r="E10908" t="s">
        <v>21471</v>
      </c>
      <c r="F10908" t="s">
        <v>525</v>
      </c>
      <c r="G10908">
        <v>2</v>
      </c>
      <c r="H10908">
        <v>0</v>
      </c>
      <c r="I10908">
        <v>0</v>
      </c>
      <c r="J10908">
        <v>0</v>
      </c>
      <c r="K10908">
        <v>0</v>
      </c>
      <c r="L10908">
        <v>0</v>
      </c>
      <c r="M10908">
        <v>0</v>
      </c>
      <c r="N10908">
        <v>0</v>
      </c>
      <c r="O10908">
        <v>0</v>
      </c>
      <c r="P10908">
        <v>0</v>
      </c>
      <c r="Q10908">
        <v>0</v>
      </c>
    </row>
    <row r="10909" spans="1:17" x14ac:dyDescent="0.25">
      <c r="A10909" t="s">
        <v>14272</v>
      </c>
      <c r="B10909" t="s">
        <v>72</v>
      </c>
      <c r="C10909" t="s">
        <v>181</v>
      </c>
      <c r="D10909" t="s">
        <v>526</v>
      </c>
      <c r="E10909" t="s">
        <v>563</v>
      </c>
      <c r="F10909" t="s">
        <v>396</v>
      </c>
      <c r="G10909">
        <v>0</v>
      </c>
      <c r="H10909">
        <v>13</v>
      </c>
      <c r="I10909">
        <v>0</v>
      </c>
      <c r="J10909">
        <v>10</v>
      </c>
      <c r="K10909">
        <v>1</v>
      </c>
      <c r="L10909">
        <v>2</v>
      </c>
      <c r="M10909">
        <v>0</v>
      </c>
      <c r="N10909">
        <v>0</v>
      </c>
      <c r="O10909">
        <v>0</v>
      </c>
      <c r="P10909">
        <v>0</v>
      </c>
      <c r="Q10909">
        <v>0</v>
      </c>
    </row>
    <row r="10910" spans="1:17" x14ac:dyDescent="0.25">
      <c r="A10910" t="s">
        <v>14500</v>
      </c>
      <c r="B10910" t="s">
        <v>72</v>
      </c>
      <c r="C10910" t="s">
        <v>181</v>
      </c>
      <c r="D10910" t="s">
        <v>526</v>
      </c>
      <c r="E10910" t="s">
        <v>563</v>
      </c>
      <c r="F10910" t="s">
        <v>4236</v>
      </c>
      <c r="G10910">
        <v>0</v>
      </c>
      <c r="H10910">
        <v>13</v>
      </c>
      <c r="I10910">
        <v>0</v>
      </c>
      <c r="J10910">
        <v>9</v>
      </c>
      <c r="K10910">
        <v>1</v>
      </c>
      <c r="L10910">
        <v>3</v>
      </c>
      <c r="M10910">
        <v>0</v>
      </c>
      <c r="N10910">
        <v>0</v>
      </c>
      <c r="O10910">
        <v>0</v>
      </c>
      <c r="P10910">
        <v>0</v>
      </c>
      <c r="Q10910">
        <v>0</v>
      </c>
    </row>
    <row r="10911" spans="1:17" x14ac:dyDescent="0.25">
      <c r="A10911" t="s">
        <v>14501</v>
      </c>
      <c r="B10911" t="s">
        <v>72</v>
      </c>
      <c r="C10911" t="s">
        <v>181</v>
      </c>
      <c r="D10911" t="s">
        <v>526</v>
      </c>
      <c r="E10911" t="s">
        <v>563</v>
      </c>
      <c r="F10911" t="s">
        <v>4238</v>
      </c>
      <c r="G10911">
        <v>0</v>
      </c>
      <c r="H10911">
        <v>0</v>
      </c>
      <c r="I10911">
        <v>0</v>
      </c>
      <c r="J10911">
        <v>0</v>
      </c>
      <c r="K10911">
        <v>0</v>
      </c>
      <c r="L10911">
        <v>0</v>
      </c>
      <c r="M10911">
        <v>13</v>
      </c>
      <c r="N10911">
        <v>0</v>
      </c>
      <c r="O10911">
        <v>0</v>
      </c>
      <c r="P10911">
        <v>0</v>
      </c>
      <c r="Q10911">
        <v>0</v>
      </c>
    </row>
    <row r="10912" spans="1:17" x14ac:dyDescent="0.25">
      <c r="A10912" t="s">
        <v>14502</v>
      </c>
      <c r="B10912" t="s">
        <v>72</v>
      </c>
      <c r="C10912" t="s">
        <v>181</v>
      </c>
      <c r="D10912" t="s">
        <v>526</v>
      </c>
      <c r="E10912" t="s">
        <v>563</v>
      </c>
      <c r="F10912" t="s">
        <v>397</v>
      </c>
      <c r="G10912">
        <v>0</v>
      </c>
      <c r="H10912">
        <v>13</v>
      </c>
      <c r="I10912">
        <v>0</v>
      </c>
      <c r="J10912">
        <v>9</v>
      </c>
      <c r="K10912">
        <v>1</v>
      </c>
      <c r="L10912">
        <v>3</v>
      </c>
      <c r="M10912">
        <v>0</v>
      </c>
      <c r="N10912">
        <v>0</v>
      </c>
      <c r="O10912">
        <v>0</v>
      </c>
      <c r="P10912">
        <v>0</v>
      </c>
      <c r="Q10912">
        <v>0</v>
      </c>
    </row>
    <row r="10913" spans="1:17" x14ac:dyDescent="0.25">
      <c r="A10913" t="s">
        <v>14503</v>
      </c>
      <c r="B10913" t="s">
        <v>72</v>
      </c>
      <c r="C10913" t="s">
        <v>181</v>
      </c>
      <c r="D10913" t="s">
        <v>526</v>
      </c>
      <c r="E10913" t="s">
        <v>563</v>
      </c>
      <c r="F10913" t="s">
        <v>398</v>
      </c>
      <c r="G10913">
        <v>0</v>
      </c>
      <c r="H10913">
        <v>13</v>
      </c>
      <c r="I10913">
        <v>0</v>
      </c>
      <c r="J10913">
        <v>9</v>
      </c>
      <c r="K10913">
        <v>1</v>
      </c>
      <c r="L10913">
        <v>3</v>
      </c>
      <c r="M10913">
        <v>0</v>
      </c>
      <c r="N10913">
        <v>0</v>
      </c>
      <c r="O10913">
        <v>0</v>
      </c>
      <c r="P10913">
        <v>0</v>
      </c>
      <c r="Q10913">
        <v>0</v>
      </c>
    </row>
    <row r="10914" spans="1:17" x14ac:dyDescent="0.25">
      <c r="A10914" t="s">
        <v>14504</v>
      </c>
      <c r="B10914" t="s">
        <v>72</v>
      </c>
      <c r="C10914" t="s">
        <v>181</v>
      </c>
      <c r="D10914" t="s">
        <v>526</v>
      </c>
      <c r="E10914" t="s">
        <v>563</v>
      </c>
      <c r="F10914" t="s">
        <v>4242</v>
      </c>
      <c r="G10914">
        <v>0</v>
      </c>
      <c r="H10914">
        <v>0</v>
      </c>
      <c r="I10914">
        <v>0</v>
      </c>
      <c r="J10914">
        <v>0</v>
      </c>
      <c r="K10914">
        <v>0</v>
      </c>
      <c r="L10914">
        <v>0</v>
      </c>
      <c r="M10914">
        <v>13</v>
      </c>
      <c r="N10914">
        <v>0</v>
      </c>
      <c r="O10914">
        <v>0</v>
      </c>
      <c r="P10914">
        <v>0</v>
      </c>
      <c r="Q10914">
        <v>0</v>
      </c>
    </row>
    <row r="10915" spans="1:17" x14ac:dyDescent="0.25">
      <c r="A10915" t="s">
        <v>14505</v>
      </c>
      <c r="B10915" t="s">
        <v>72</v>
      </c>
      <c r="C10915" t="s">
        <v>181</v>
      </c>
      <c r="D10915" t="s">
        <v>526</v>
      </c>
      <c r="E10915" t="s">
        <v>563</v>
      </c>
      <c r="F10915" t="s">
        <v>399</v>
      </c>
      <c r="G10915">
        <v>0</v>
      </c>
      <c r="H10915">
        <v>13</v>
      </c>
      <c r="I10915">
        <v>0</v>
      </c>
      <c r="J10915">
        <v>10</v>
      </c>
      <c r="K10915">
        <v>1</v>
      </c>
      <c r="L10915">
        <v>2</v>
      </c>
      <c r="M10915">
        <v>0</v>
      </c>
      <c r="N10915">
        <v>0</v>
      </c>
      <c r="O10915">
        <v>0</v>
      </c>
      <c r="P10915">
        <v>0</v>
      </c>
      <c r="Q10915">
        <v>0</v>
      </c>
    </row>
    <row r="10916" spans="1:17" x14ac:dyDescent="0.25">
      <c r="A10916" t="s">
        <v>14506</v>
      </c>
      <c r="B10916" t="s">
        <v>72</v>
      </c>
      <c r="C10916" t="s">
        <v>181</v>
      </c>
      <c r="D10916" t="s">
        <v>526</v>
      </c>
      <c r="E10916" t="s">
        <v>563</v>
      </c>
      <c r="F10916" t="s">
        <v>4245</v>
      </c>
      <c r="G10916">
        <v>0</v>
      </c>
      <c r="H10916">
        <v>0</v>
      </c>
      <c r="I10916">
        <v>0</v>
      </c>
      <c r="J10916">
        <v>0</v>
      </c>
      <c r="K10916">
        <v>0</v>
      </c>
      <c r="L10916">
        <v>0</v>
      </c>
      <c r="M10916">
        <v>13</v>
      </c>
      <c r="N10916">
        <v>0</v>
      </c>
      <c r="O10916">
        <v>0</v>
      </c>
      <c r="P10916">
        <v>0</v>
      </c>
      <c r="Q10916">
        <v>0</v>
      </c>
    </row>
    <row r="10917" spans="1:17" x14ac:dyDescent="0.25">
      <c r="A10917" t="s">
        <v>14507</v>
      </c>
      <c r="B10917" t="s">
        <v>72</v>
      </c>
      <c r="C10917" t="s">
        <v>181</v>
      </c>
      <c r="D10917" t="s">
        <v>526</v>
      </c>
      <c r="E10917" t="s">
        <v>563</v>
      </c>
      <c r="F10917" t="s">
        <v>394</v>
      </c>
      <c r="G10917">
        <v>0</v>
      </c>
      <c r="H10917">
        <v>0</v>
      </c>
      <c r="I10917">
        <v>0</v>
      </c>
      <c r="J10917">
        <v>0</v>
      </c>
      <c r="K10917">
        <v>0</v>
      </c>
      <c r="L10917">
        <v>0</v>
      </c>
      <c r="M10917">
        <v>0</v>
      </c>
      <c r="N10917">
        <v>11</v>
      </c>
      <c r="O10917">
        <v>8</v>
      </c>
      <c r="P10917">
        <v>3</v>
      </c>
      <c r="Q10917">
        <v>0</v>
      </c>
    </row>
    <row r="10918" spans="1:17" x14ac:dyDescent="0.25">
      <c r="A10918" t="s">
        <v>14508</v>
      </c>
      <c r="B10918" t="s">
        <v>72</v>
      </c>
      <c r="C10918" t="s">
        <v>181</v>
      </c>
      <c r="D10918" t="s">
        <v>526</v>
      </c>
      <c r="E10918" t="s">
        <v>563</v>
      </c>
      <c r="F10918" t="s">
        <v>395</v>
      </c>
      <c r="G10918">
        <v>0</v>
      </c>
      <c r="H10918">
        <v>0</v>
      </c>
      <c r="I10918">
        <v>0</v>
      </c>
      <c r="J10918">
        <v>0</v>
      </c>
      <c r="K10918">
        <v>0</v>
      </c>
      <c r="L10918">
        <v>0</v>
      </c>
      <c r="M10918">
        <v>0</v>
      </c>
      <c r="N10918">
        <v>10</v>
      </c>
      <c r="O10918">
        <v>7</v>
      </c>
      <c r="P10918">
        <v>3</v>
      </c>
      <c r="Q10918">
        <v>0</v>
      </c>
    </row>
    <row r="10919" spans="1:17" x14ac:dyDescent="0.25">
      <c r="A10919" t="s">
        <v>14509</v>
      </c>
      <c r="B10919" t="s">
        <v>72</v>
      </c>
      <c r="C10919" t="s">
        <v>181</v>
      </c>
      <c r="D10919" t="s">
        <v>526</v>
      </c>
      <c r="E10919" t="s">
        <v>563</v>
      </c>
      <c r="F10919" t="s">
        <v>525</v>
      </c>
      <c r="G10919">
        <v>13</v>
      </c>
      <c r="H10919">
        <v>0</v>
      </c>
      <c r="I10919">
        <v>0</v>
      </c>
      <c r="J10919">
        <v>0</v>
      </c>
      <c r="K10919">
        <v>0</v>
      </c>
      <c r="L10919">
        <v>0</v>
      </c>
      <c r="M10919">
        <v>0</v>
      </c>
      <c r="N10919">
        <v>0</v>
      </c>
      <c r="O10919">
        <v>0</v>
      </c>
      <c r="P10919">
        <v>0</v>
      </c>
      <c r="Q10919">
        <v>0</v>
      </c>
    </row>
    <row r="10920" spans="1:17" x14ac:dyDescent="0.25">
      <c r="A10920" t="s">
        <v>26635</v>
      </c>
      <c r="B10920" t="s">
        <v>72</v>
      </c>
      <c r="C10920" t="s">
        <v>181</v>
      </c>
      <c r="D10920" t="s">
        <v>526</v>
      </c>
      <c r="E10920" t="s">
        <v>21471</v>
      </c>
      <c r="F10920" t="s">
        <v>396</v>
      </c>
      <c r="G10920">
        <v>0</v>
      </c>
      <c r="H10920">
        <v>28</v>
      </c>
      <c r="I10920">
        <v>1</v>
      </c>
      <c r="J10920">
        <v>26</v>
      </c>
      <c r="K10920">
        <v>1</v>
      </c>
      <c r="L10920">
        <v>0</v>
      </c>
      <c r="M10920">
        <v>0</v>
      </c>
      <c r="N10920">
        <v>0</v>
      </c>
      <c r="O10920">
        <v>0</v>
      </c>
      <c r="P10920">
        <v>0</v>
      </c>
      <c r="Q10920">
        <v>0</v>
      </c>
    </row>
    <row r="10921" spans="1:17" x14ac:dyDescent="0.25">
      <c r="A10921" t="s">
        <v>26636</v>
      </c>
      <c r="B10921" t="s">
        <v>72</v>
      </c>
      <c r="C10921" t="s">
        <v>181</v>
      </c>
      <c r="D10921" t="s">
        <v>526</v>
      </c>
      <c r="E10921" t="s">
        <v>21471</v>
      </c>
      <c r="F10921" t="s">
        <v>4236</v>
      </c>
      <c r="G10921">
        <v>0</v>
      </c>
      <c r="H10921">
        <v>28</v>
      </c>
      <c r="I10921">
        <v>1</v>
      </c>
      <c r="J10921">
        <v>26</v>
      </c>
      <c r="K10921">
        <v>1</v>
      </c>
      <c r="L10921">
        <v>0</v>
      </c>
      <c r="M10921">
        <v>0</v>
      </c>
      <c r="N10921">
        <v>0</v>
      </c>
      <c r="O10921">
        <v>0</v>
      </c>
      <c r="P10921">
        <v>0</v>
      </c>
      <c r="Q10921">
        <v>0</v>
      </c>
    </row>
    <row r="10922" spans="1:17" x14ac:dyDescent="0.25">
      <c r="A10922" t="s">
        <v>26637</v>
      </c>
      <c r="B10922" t="s">
        <v>72</v>
      </c>
      <c r="C10922" t="s">
        <v>181</v>
      </c>
      <c r="D10922" t="s">
        <v>526</v>
      </c>
      <c r="E10922" t="s">
        <v>21471</v>
      </c>
      <c r="F10922" t="s">
        <v>4238</v>
      </c>
      <c r="G10922">
        <v>0</v>
      </c>
      <c r="H10922">
        <v>0</v>
      </c>
      <c r="I10922">
        <v>0</v>
      </c>
      <c r="J10922">
        <v>0</v>
      </c>
      <c r="K10922">
        <v>0</v>
      </c>
      <c r="L10922">
        <v>0</v>
      </c>
      <c r="M10922">
        <v>28</v>
      </c>
      <c r="N10922">
        <v>0</v>
      </c>
      <c r="O10922">
        <v>0</v>
      </c>
      <c r="P10922">
        <v>0</v>
      </c>
      <c r="Q10922">
        <v>0</v>
      </c>
    </row>
    <row r="10923" spans="1:17" x14ac:dyDescent="0.25">
      <c r="A10923" t="s">
        <v>26638</v>
      </c>
      <c r="B10923" t="s">
        <v>72</v>
      </c>
      <c r="C10923" t="s">
        <v>181</v>
      </c>
      <c r="D10923" t="s">
        <v>526</v>
      </c>
      <c r="E10923" t="s">
        <v>21471</v>
      </c>
      <c r="F10923" t="s">
        <v>397</v>
      </c>
      <c r="G10923">
        <v>0</v>
      </c>
      <c r="H10923">
        <v>28</v>
      </c>
      <c r="I10923">
        <v>1</v>
      </c>
      <c r="J10923">
        <v>26</v>
      </c>
      <c r="K10923">
        <v>1</v>
      </c>
      <c r="L10923">
        <v>0</v>
      </c>
      <c r="M10923">
        <v>0</v>
      </c>
      <c r="N10923">
        <v>0</v>
      </c>
      <c r="O10923">
        <v>0</v>
      </c>
      <c r="P10923">
        <v>0</v>
      </c>
      <c r="Q10923">
        <v>0</v>
      </c>
    </row>
    <row r="10924" spans="1:17" x14ac:dyDescent="0.25">
      <c r="A10924" t="s">
        <v>26639</v>
      </c>
      <c r="B10924" t="s">
        <v>72</v>
      </c>
      <c r="C10924" t="s">
        <v>181</v>
      </c>
      <c r="D10924" t="s">
        <v>526</v>
      </c>
      <c r="E10924" t="s">
        <v>21471</v>
      </c>
      <c r="F10924" t="s">
        <v>398</v>
      </c>
      <c r="G10924">
        <v>0</v>
      </c>
      <c r="H10924">
        <v>28</v>
      </c>
      <c r="I10924">
        <v>1</v>
      </c>
      <c r="J10924">
        <v>26</v>
      </c>
      <c r="K10924">
        <v>1</v>
      </c>
      <c r="L10924">
        <v>0</v>
      </c>
      <c r="M10924">
        <v>0</v>
      </c>
      <c r="N10924">
        <v>0</v>
      </c>
      <c r="O10924">
        <v>0</v>
      </c>
      <c r="P10924">
        <v>0</v>
      </c>
      <c r="Q10924">
        <v>0</v>
      </c>
    </row>
    <row r="10925" spans="1:17" x14ac:dyDescent="0.25">
      <c r="A10925" t="s">
        <v>26640</v>
      </c>
      <c r="B10925" t="s">
        <v>72</v>
      </c>
      <c r="C10925" t="s">
        <v>181</v>
      </c>
      <c r="D10925" t="s">
        <v>526</v>
      </c>
      <c r="E10925" t="s">
        <v>21471</v>
      </c>
      <c r="F10925" t="s">
        <v>4242</v>
      </c>
      <c r="G10925">
        <v>0</v>
      </c>
      <c r="H10925">
        <v>0</v>
      </c>
      <c r="I10925">
        <v>0</v>
      </c>
      <c r="J10925">
        <v>0</v>
      </c>
      <c r="K10925">
        <v>0</v>
      </c>
      <c r="L10925">
        <v>0</v>
      </c>
      <c r="M10925">
        <v>28</v>
      </c>
      <c r="N10925">
        <v>0</v>
      </c>
      <c r="O10925">
        <v>0</v>
      </c>
      <c r="P10925">
        <v>0</v>
      </c>
      <c r="Q10925">
        <v>0</v>
      </c>
    </row>
    <row r="10926" spans="1:17" x14ac:dyDescent="0.25">
      <c r="A10926" t="s">
        <v>26641</v>
      </c>
      <c r="B10926" t="s">
        <v>72</v>
      </c>
      <c r="C10926" t="s">
        <v>181</v>
      </c>
      <c r="D10926" t="s">
        <v>526</v>
      </c>
      <c r="E10926" t="s">
        <v>21471</v>
      </c>
      <c r="F10926" t="s">
        <v>399</v>
      </c>
      <c r="G10926">
        <v>0</v>
      </c>
      <c r="H10926">
        <v>28</v>
      </c>
      <c r="I10926">
        <v>1</v>
      </c>
      <c r="J10926">
        <v>26</v>
      </c>
      <c r="K10926">
        <v>1</v>
      </c>
      <c r="L10926">
        <v>0</v>
      </c>
      <c r="M10926">
        <v>0</v>
      </c>
      <c r="N10926">
        <v>0</v>
      </c>
      <c r="O10926">
        <v>0</v>
      </c>
      <c r="P10926">
        <v>0</v>
      </c>
      <c r="Q10926">
        <v>0</v>
      </c>
    </row>
    <row r="10927" spans="1:17" x14ac:dyDescent="0.25">
      <c r="A10927" t="s">
        <v>26642</v>
      </c>
      <c r="B10927" t="s">
        <v>72</v>
      </c>
      <c r="C10927" t="s">
        <v>181</v>
      </c>
      <c r="D10927" t="s">
        <v>526</v>
      </c>
      <c r="E10927" t="s">
        <v>21471</v>
      </c>
      <c r="F10927" t="s">
        <v>4245</v>
      </c>
      <c r="G10927">
        <v>0</v>
      </c>
      <c r="H10927">
        <v>0</v>
      </c>
      <c r="I10927">
        <v>0</v>
      </c>
      <c r="J10927">
        <v>0</v>
      </c>
      <c r="K10927">
        <v>0</v>
      </c>
      <c r="L10927">
        <v>0</v>
      </c>
      <c r="M10927">
        <v>28</v>
      </c>
      <c r="N10927">
        <v>0</v>
      </c>
      <c r="O10927">
        <v>0</v>
      </c>
      <c r="P10927">
        <v>0</v>
      </c>
      <c r="Q10927">
        <v>0</v>
      </c>
    </row>
    <row r="10928" spans="1:17" x14ac:dyDescent="0.25">
      <c r="A10928" t="s">
        <v>26643</v>
      </c>
      <c r="B10928" t="s">
        <v>72</v>
      </c>
      <c r="C10928" t="s">
        <v>181</v>
      </c>
      <c r="D10928" t="s">
        <v>526</v>
      </c>
      <c r="E10928" t="s">
        <v>21471</v>
      </c>
      <c r="F10928" t="s">
        <v>394</v>
      </c>
      <c r="G10928">
        <v>0</v>
      </c>
      <c r="H10928">
        <v>0</v>
      </c>
      <c r="I10928">
        <v>0</v>
      </c>
      <c r="J10928">
        <v>0</v>
      </c>
      <c r="K10928">
        <v>0</v>
      </c>
      <c r="L10928">
        <v>0</v>
      </c>
      <c r="M10928">
        <v>0</v>
      </c>
      <c r="N10928">
        <v>20</v>
      </c>
      <c r="O10928">
        <v>20</v>
      </c>
      <c r="P10928">
        <v>0</v>
      </c>
      <c r="Q10928">
        <v>0</v>
      </c>
    </row>
    <row r="10929" spans="1:17" x14ac:dyDescent="0.25">
      <c r="A10929" t="s">
        <v>14285</v>
      </c>
      <c r="B10929" t="s">
        <v>75</v>
      </c>
      <c r="C10929" t="s">
        <v>130</v>
      </c>
      <c r="D10929" t="s">
        <v>526</v>
      </c>
      <c r="E10929" t="s">
        <v>563</v>
      </c>
      <c r="F10929" t="s">
        <v>398</v>
      </c>
      <c r="G10929">
        <v>0</v>
      </c>
      <c r="H10929">
        <v>1</v>
      </c>
      <c r="I10929">
        <v>0</v>
      </c>
      <c r="J10929">
        <v>1</v>
      </c>
      <c r="K10929">
        <v>0</v>
      </c>
      <c r="L10929">
        <v>0</v>
      </c>
      <c r="M10929">
        <v>0</v>
      </c>
      <c r="N10929">
        <v>0</v>
      </c>
      <c r="O10929">
        <v>0</v>
      </c>
      <c r="P10929">
        <v>0</v>
      </c>
      <c r="Q10929">
        <v>0</v>
      </c>
    </row>
    <row r="10930" spans="1:17" x14ac:dyDescent="0.25">
      <c r="A10930" t="s">
        <v>14286</v>
      </c>
      <c r="B10930" t="s">
        <v>75</v>
      </c>
      <c r="C10930" t="s">
        <v>130</v>
      </c>
      <c r="D10930" t="s">
        <v>526</v>
      </c>
      <c r="E10930" t="s">
        <v>563</v>
      </c>
      <c r="F10930" t="s">
        <v>4242</v>
      </c>
      <c r="G10930">
        <v>0</v>
      </c>
      <c r="H10930">
        <v>0</v>
      </c>
      <c r="I10930">
        <v>0</v>
      </c>
      <c r="J10930">
        <v>0</v>
      </c>
      <c r="K10930">
        <v>0</v>
      </c>
      <c r="L10930">
        <v>0</v>
      </c>
      <c r="M10930">
        <v>1</v>
      </c>
      <c r="N10930">
        <v>0</v>
      </c>
      <c r="O10930">
        <v>0</v>
      </c>
      <c r="P10930">
        <v>0</v>
      </c>
      <c r="Q10930">
        <v>0</v>
      </c>
    </row>
    <row r="10931" spans="1:17" x14ac:dyDescent="0.25">
      <c r="A10931" t="s">
        <v>14287</v>
      </c>
      <c r="B10931" t="s">
        <v>75</v>
      </c>
      <c r="C10931" t="s">
        <v>130</v>
      </c>
      <c r="D10931" t="s">
        <v>526</v>
      </c>
      <c r="E10931" t="s">
        <v>563</v>
      </c>
      <c r="F10931" t="s">
        <v>399</v>
      </c>
      <c r="G10931">
        <v>0</v>
      </c>
      <c r="H10931">
        <v>1</v>
      </c>
      <c r="I10931">
        <v>0</v>
      </c>
      <c r="J10931">
        <v>1</v>
      </c>
      <c r="K10931">
        <v>0</v>
      </c>
      <c r="L10931">
        <v>0</v>
      </c>
      <c r="M10931">
        <v>0</v>
      </c>
      <c r="N10931">
        <v>0</v>
      </c>
      <c r="O10931">
        <v>0</v>
      </c>
      <c r="P10931">
        <v>0</v>
      </c>
      <c r="Q10931">
        <v>0</v>
      </c>
    </row>
    <row r="10932" spans="1:17" x14ac:dyDescent="0.25">
      <c r="A10932" t="s">
        <v>14288</v>
      </c>
      <c r="B10932" t="s">
        <v>75</v>
      </c>
      <c r="C10932" t="s">
        <v>130</v>
      </c>
      <c r="D10932" t="s">
        <v>526</v>
      </c>
      <c r="E10932" t="s">
        <v>563</v>
      </c>
      <c r="F10932" t="s">
        <v>4245</v>
      </c>
      <c r="G10932">
        <v>0</v>
      </c>
      <c r="H10932">
        <v>0</v>
      </c>
      <c r="I10932">
        <v>0</v>
      </c>
      <c r="J10932">
        <v>0</v>
      </c>
      <c r="K10932">
        <v>0</v>
      </c>
      <c r="L10932">
        <v>0</v>
      </c>
      <c r="M10932">
        <v>1</v>
      </c>
      <c r="N10932">
        <v>0</v>
      </c>
      <c r="O10932">
        <v>0</v>
      </c>
      <c r="P10932">
        <v>0</v>
      </c>
      <c r="Q10932">
        <v>0</v>
      </c>
    </row>
    <row r="10933" spans="1:17" x14ac:dyDescent="0.25">
      <c r="A10933" t="s">
        <v>14289</v>
      </c>
      <c r="B10933" t="s">
        <v>75</v>
      </c>
      <c r="C10933" t="s">
        <v>130</v>
      </c>
      <c r="D10933" t="s">
        <v>526</v>
      </c>
      <c r="E10933" t="s">
        <v>563</v>
      </c>
      <c r="F10933" t="s">
        <v>394</v>
      </c>
      <c r="G10933">
        <v>0</v>
      </c>
      <c r="H10933">
        <v>0</v>
      </c>
      <c r="I10933">
        <v>0</v>
      </c>
      <c r="J10933">
        <v>0</v>
      </c>
      <c r="K10933">
        <v>0</v>
      </c>
      <c r="L10933">
        <v>0</v>
      </c>
      <c r="M10933">
        <v>0</v>
      </c>
      <c r="N10933">
        <v>0</v>
      </c>
      <c r="O10933">
        <v>0</v>
      </c>
      <c r="P10933">
        <v>0</v>
      </c>
      <c r="Q10933">
        <v>0</v>
      </c>
    </row>
    <row r="10934" spans="1:17" x14ac:dyDescent="0.25">
      <c r="A10934" t="s">
        <v>14290</v>
      </c>
      <c r="B10934" t="s">
        <v>75</v>
      </c>
      <c r="C10934" t="s">
        <v>130</v>
      </c>
      <c r="D10934" t="s">
        <v>526</v>
      </c>
      <c r="E10934" t="s">
        <v>563</v>
      </c>
      <c r="F10934" t="s">
        <v>395</v>
      </c>
      <c r="G10934">
        <v>0</v>
      </c>
      <c r="H10934">
        <v>0</v>
      </c>
      <c r="I10934">
        <v>0</v>
      </c>
      <c r="J10934">
        <v>0</v>
      </c>
      <c r="K10934">
        <v>0</v>
      </c>
      <c r="L10934">
        <v>0</v>
      </c>
      <c r="M10934">
        <v>0</v>
      </c>
      <c r="N10934">
        <v>1</v>
      </c>
      <c r="O10934">
        <v>1</v>
      </c>
      <c r="P10934">
        <v>0</v>
      </c>
      <c r="Q10934">
        <v>0</v>
      </c>
    </row>
    <row r="10935" spans="1:17" x14ac:dyDescent="0.25">
      <c r="A10935" t="s">
        <v>14291</v>
      </c>
      <c r="B10935" t="s">
        <v>75</v>
      </c>
      <c r="C10935" t="s">
        <v>130</v>
      </c>
      <c r="D10935" t="s">
        <v>526</v>
      </c>
      <c r="E10935" t="s">
        <v>563</v>
      </c>
      <c r="F10935" t="s">
        <v>525</v>
      </c>
      <c r="G10935">
        <v>1</v>
      </c>
      <c r="H10935">
        <v>0</v>
      </c>
      <c r="I10935">
        <v>0</v>
      </c>
      <c r="J10935">
        <v>0</v>
      </c>
      <c r="K10935">
        <v>0</v>
      </c>
      <c r="L10935">
        <v>0</v>
      </c>
      <c r="M10935">
        <v>0</v>
      </c>
      <c r="N10935">
        <v>0</v>
      </c>
      <c r="O10935">
        <v>0</v>
      </c>
      <c r="P10935">
        <v>0</v>
      </c>
      <c r="Q10935">
        <v>0</v>
      </c>
    </row>
    <row r="10936" spans="1:17" x14ac:dyDescent="0.25">
      <c r="A10936" t="s">
        <v>14292</v>
      </c>
      <c r="B10936" t="s">
        <v>75</v>
      </c>
      <c r="C10936" t="s">
        <v>132</v>
      </c>
      <c r="D10936" t="s">
        <v>526</v>
      </c>
      <c r="E10936" t="s">
        <v>563</v>
      </c>
      <c r="F10936" t="s">
        <v>396</v>
      </c>
      <c r="G10936">
        <v>0</v>
      </c>
      <c r="H10936">
        <v>1</v>
      </c>
      <c r="I10936">
        <v>0</v>
      </c>
      <c r="J10936">
        <v>1</v>
      </c>
      <c r="K10936">
        <v>0</v>
      </c>
      <c r="L10936">
        <v>0</v>
      </c>
      <c r="M10936">
        <v>0</v>
      </c>
      <c r="N10936">
        <v>0</v>
      </c>
      <c r="O10936">
        <v>0</v>
      </c>
      <c r="P10936">
        <v>0</v>
      </c>
      <c r="Q10936">
        <v>0</v>
      </c>
    </row>
    <row r="10937" spans="1:17" x14ac:dyDescent="0.25">
      <c r="A10937" t="s">
        <v>14293</v>
      </c>
      <c r="B10937" t="s">
        <v>75</v>
      </c>
      <c r="C10937" t="s">
        <v>132</v>
      </c>
      <c r="D10937" t="s">
        <v>526</v>
      </c>
      <c r="E10937" t="s">
        <v>563</v>
      </c>
      <c r="F10937" t="s">
        <v>4236</v>
      </c>
      <c r="G10937">
        <v>0</v>
      </c>
      <c r="H10937">
        <v>1</v>
      </c>
      <c r="I10937">
        <v>0</v>
      </c>
      <c r="J10937">
        <v>1</v>
      </c>
      <c r="K10937">
        <v>0</v>
      </c>
      <c r="L10937">
        <v>0</v>
      </c>
      <c r="M10937">
        <v>0</v>
      </c>
      <c r="N10937">
        <v>0</v>
      </c>
      <c r="O10937">
        <v>0</v>
      </c>
      <c r="P10937">
        <v>0</v>
      </c>
      <c r="Q10937">
        <v>0</v>
      </c>
    </row>
    <row r="10938" spans="1:17" x14ac:dyDescent="0.25">
      <c r="A10938" t="s">
        <v>14294</v>
      </c>
      <c r="B10938" t="s">
        <v>75</v>
      </c>
      <c r="C10938" t="s">
        <v>132</v>
      </c>
      <c r="D10938" t="s">
        <v>526</v>
      </c>
      <c r="E10938" t="s">
        <v>563</v>
      </c>
      <c r="F10938" t="s">
        <v>4238</v>
      </c>
      <c r="G10938">
        <v>0</v>
      </c>
      <c r="H10938">
        <v>0</v>
      </c>
      <c r="I10938">
        <v>0</v>
      </c>
      <c r="J10938">
        <v>0</v>
      </c>
      <c r="K10938">
        <v>0</v>
      </c>
      <c r="L10938">
        <v>0</v>
      </c>
      <c r="M10938">
        <v>1</v>
      </c>
      <c r="N10938">
        <v>0</v>
      </c>
      <c r="O10938">
        <v>0</v>
      </c>
      <c r="P10938">
        <v>0</v>
      </c>
      <c r="Q10938">
        <v>0</v>
      </c>
    </row>
    <row r="10939" spans="1:17" x14ac:dyDescent="0.25">
      <c r="A10939" t="s">
        <v>14295</v>
      </c>
      <c r="B10939" t="s">
        <v>75</v>
      </c>
      <c r="C10939" t="s">
        <v>132</v>
      </c>
      <c r="D10939" t="s">
        <v>526</v>
      </c>
      <c r="E10939" t="s">
        <v>563</v>
      </c>
      <c r="F10939" t="s">
        <v>397</v>
      </c>
      <c r="G10939">
        <v>0</v>
      </c>
      <c r="H10939">
        <v>1</v>
      </c>
      <c r="I10939">
        <v>0</v>
      </c>
      <c r="J10939">
        <v>1</v>
      </c>
      <c r="K10939">
        <v>0</v>
      </c>
      <c r="L10939">
        <v>0</v>
      </c>
      <c r="M10939">
        <v>0</v>
      </c>
      <c r="N10939">
        <v>0</v>
      </c>
      <c r="O10939">
        <v>0</v>
      </c>
      <c r="P10939">
        <v>0</v>
      </c>
      <c r="Q10939">
        <v>0</v>
      </c>
    </row>
    <row r="10940" spans="1:17" x14ac:dyDescent="0.25">
      <c r="A10940" t="s">
        <v>14296</v>
      </c>
      <c r="B10940" t="s">
        <v>75</v>
      </c>
      <c r="C10940" t="s">
        <v>132</v>
      </c>
      <c r="D10940" t="s">
        <v>526</v>
      </c>
      <c r="E10940" t="s">
        <v>563</v>
      </c>
      <c r="F10940" t="s">
        <v>398</v>
      </c>
      <c r="G10940">
        <v>0</v>
      </c>
      <c r="H10940">
        <v>1</v>
      </c>
      <c r="I10940">
        <v>0</v>
      </c>
      <c r="J10940">
        <v>1</v>
      </c>
      <c r="K10940">
        <v>0</v>
      </c>
      <c r="L10940">
        <v>0</v>
      </c>
      <c r="M10940">
        <v>0</v>
      </c>
      <c r="N10940">
        <v>0</v>
      </c>
      <c r="O10940">
        <v>0</v>
      </c>
      <c r="P10940">
        <v>0</v>
      </c>
      <c r="Q10940">
        <v>0</v>
      </c>
    </row>
    <row r="10941" spans="1:17" x14ac:dyDescent="0.25">
      <c r="A10941" t="s">
        <v>14297</v>
      </c>
      <c r="B10941" t="s">
        <v>75</v>
      </c>
      <c r="C10941" t="s">
        <v>132</v>
      </c>
      <c r="D10941" t="s">
        <v>526</v>
      </c>
      <c r="E10941" t="s">
        <v>563</v>
      </c>
      <c r="F10941" t="s">
        <v>4242</v>
      </c>
      <c r="G10941">
        <v>0</v>
      </c>
      <c r="H10941">
        <v>0</v>
      </c>
      <c r="I10941">
        <v>0</v>
      </c>
      <c r="J10941">
        <v>0</v>
      </c>
      <c r="K10941">
        <v>0</v>
      </c>
      <c r="L10941">
        <v>0</v>
      </c>
      <c r="M10941">
        <v>1</v>
      </c>
      <c r="N10941">
        <v>0</v>
      </c>
      <c r="O10941">
        <v>0</v>
      </c>
      <c r="P10941">
        <v>0</v>
      </c>
      <c r="Q10941">
        <v>0</v>
      </c>
    </row>
    <row r="10942" spans="1:17" x14ac:dyDescent="0.25">
      <c r="A10942" t="s">
        <v>14298</v>
      </c>
      <c r="B10942" t="s">
        <v>75</v>
      </c>
      <c r="C10942" t="s">
        <v>132</v>
      </c>
      <c r="D10942" t="s">
        <v>526</v>
      </c>
      <c r="E10942" t="s">
        <v>563</v>
      </c>
      <c r="F10942" t="s">
        <v>399</v>
      </c>
      <c r="G10942">
        <v>0</v>
      </c>
      <c r="H10942">
        <v>1</v>
      </c>
      <c r="I10942">
        <v>0</v>
      </c>
      <c r="J10942">
        <v>1</v>
      </c>
      <c r="K10942">
        <v>0</v>
      </c>
      <c r="L10942">
        <v>0</v>
      </c>
      <c r="M10942">
        <v>0</v>
      </c>
      <c r="N10942">
        <v>0</v>
      </c>
      <c r="O10942">
        <v>0</v>
      </c>
      <c r="P10942">
        <v>0</v>
      </c>
      <c r="Q10942">
        <v>0</v>
      </c>
    </row>
    <row r="10943" spans="1:17" x14ac:dyDescent="0.25">
      <c r="A10943" t="s">
        <v>14299</v>
      </c>
      <c r="B10943" t="s">
        <v>75</v>
      </c>
      <c r="C10943" t="s">
        <v>132</v>
      </c>
      <c r="D10943" t="s">
        <v>526</v>
      </c>
      <c r="E10943" t="s">
        <v>563</v>
      </c>
      <c r="F10943" t="s">
        <v>4245</v>
      </c>
      <c r="G10943">
        <v>0</v>
      </c>
      <c r="H10943">
        <v>0</v>
      </c>
      <c r="I10943">
        <v>0</v>
      </c>
      <c r="J10943">
        <v>0</v>
      </c>
      <c r="K10943">
        <v>0</v>
      </c>
      <c r="L10943">
        <v>0</v>
      </c>
      <c r="M10943">
        <v>1</v>
      </c>
      <c r="N10943">
        <v>0</v>
      </c>
      <c r="O10943">
        <v>0</v>
      </c>
      <c r="P10943">
        <v>0</v>
      </c>
      <c r="Q10943">
        <v>0</v>
      </c>
    </row>
    <row r="10944" spans="1:17" x14ac:dyDescent="0.25">
      <c r="A10944" t="s">
        <v>14300</v>
      </c>
      <c r="B10944" t="s">
        <v>75</v>
      </c>
      <c r="C10944" t="s">
        <v>132</v>
      </c>
      <c r="D10944" t="s">
        <v>526</v>
      </c>
      <c r="E10944" t="s">
        <v>563</v>
      </c>
      <c r="F10944" t="s">
        <v>394</v>
      </c>
      <c r="G10944">
        <v>0</v>
      </c>
      <c r="H10944">
        <v>0</v>
      </c>
      <c r="I10944">
        <v>0</v>
      </c>
      <c r="J10944">
        <v>0</v>
      </c>
      <c r="K10944">
        <v>0</v>
      </c>
      <c r="L10944">
        <v>0</v>
      </c>
      <c r="M10944">
        <v>0</v>
      </c>
      <c r="N10944">
        <v>1</v>
      </c>
      <c r="O10944">
        <v>1</v>
      </c>
      <c r="P10944">
        <v>0</v>
      </c>
      <c r="Q10944">
        <v>0</v>
      </c>
    </row>
    <row r="10945" spans="1:17" x14ac:dyDescent="0.25">
      <c r="A10945" t="s">
        <v>14737</v>
      </c>
      <c r="B10945" t="s">
        <v>75</v>
      </c>
      <c r="C10945" t="s">
        <v>132</v>
      </c>
      <c r="D10945" t="s">
        <v>526</v>
      </c>
      <c r="E10945" t="s">
        <v>563</v>
      </c>
      <c r="F10945" t="s">
        <v>395</v>
      </c>
      <c r="G10945">
        <v>0</v>
      </c>
      <c r="H10945">
        <v>0</v>
      </c>
      <c r="I10945">
        <v>0</v>
      </c>
      <c r="J10945">
        <v>0</v>
      </c>
      <c r="K10945">
        <v>0</v>
      </c>
      <c r="L10945">
        <v>0</v>
      </c>
      <c r="M10945">
        <v>0</v>
      </c>
      <c r="N10945">
        <v>0</v>
      </c>
      <c r="O10945">
        <v>0</v>
      </c>
      <c r="P10945">
        <v>0</v>
      </c>
      <c r="Q10945">
        <v>0</v>
      </c>
    </row>
    <row r="10946" spans="1:17" x14ac:dyDescent="0.25">
      <c r="A10946" t="s">
        <v>14738</v>
      </c>
      <c r="B10946" t="s">
        <v>75</v>
      </c>
      <c r="C10946" t="s">
        <v>132</v>
      </c>
      <c r="D10946" t="s">
        <v>526</v>
      </c>
      <c r="E10946" t="s">
        <v>563</v>
      </c>
      <c r="F10946" t="s">
        <v>525</v>
      </c>
      <c r="G10946">
        <v>1</v>
      </c>
      <c r="H10946">
        <v>0</v>
      </c>
      <c r="I10946">
        <v>0</v>
      </c>
      <c r="J10946">
        <v>0</v>
      </c>
      <c r="K10946">
        <v>0</v>
      </c>
      <c r="L10946">
        <v>0</v>
      </c>
      <c r="M10946">
        <v>0</v>
      </c>
      <c r="N10946">
        <v>0</v>
      </c>
      <c r="O10946">
        <v>0</v>
      </c>
      <c r="P10946">
        <v>0</v>
      </c>
      <c r="Q10946">
        <v>0</v>
      </c>
    </row>
    <row r="10947" spans="1:17" x14ac:dyDescent="0.25">
      <c r="A10947" t="s">
        <v>14739</v>
      </c>
      <c r="B10947" t="s">
        <v>75</v>
      </c>
      <c r="C10947" t="s">
        <v>133</v>
      </c>
      <c r="D10947" t="s">
        <v>526</v>
      </c>
      <c r="E10947" t="s">
        <v>563</v>
      </c>
      <c r="F10947" t="s">
        <v>396</v>
      </c>
      <c r="G10947">
        <v>0</v>
      </c>
      <c r="H10947">
        <v>1</v>
      </c>
      <c r="I10947">
        <v>0</v>
      </c>
      <c r="J10947">
        <v>0</v>
      </c>
      <c r="K10947">
        <v>0</v>
      </c>
      <c r="L10947">
        <v>1</v>
      </c>
      <c r="M10947">
        <v>0</v>
      </c>
      <c r="N10947">
        <v>0</v>
      </c>
      <c r="O10947">
        <v>0</v>
      </c>
      <c r="P10947">
        <v>0</v>
      </c>
      <c r="Q10947">
        <v>0</v>
      </c>
    </row>
    <row r="10948" spans="1:17" x14ac:dyDescent="0.25">
      <c r="A10948" t="s">
        <v>14740</v>
      </c>
      <c r="B10948" t="s">
        <v>75</v>
      </c>
      <c r="C10948" t="s">
        <v>133</v>
      </c>
      <c r="D10948" t="s">
        <v>526</v>
      </c>
      <c r="E10948" t="s">
        <v>563</v>
      </c>
      <c r="F10948" t="s">
        <v>4236</v>
      </c>
      <c r="G10948">
        <v>0</v>
      </c>
      <c r="H10948">
        <v>1</v>
      </c>
      <c r="I10948">
        <v>0</v>
      </c>
      <c r="J10948">
        <v>0</v>
      </c>
      <c r="K10948">
        <v>0</v>
      </c>
      <c r="L10948">
        <v>1</v>
      </c>
      <c r="M10948">
        <v>0</v>
      </c>
      <c r="N10948">
        <v>0</v>
      </c>
      <c r="O10948">
        <v>0</v>
      </c>
      <c r="P10948">
        <v>0</v>
      </c>
      <c r="Q10948">
        <v>0</v>
      </c>
    </row>
    <row r="10949" spans="1:17" x14ac:dyDescent="0.25">
      <c r="A10949" t="s">
        <v>14741</v>
      </c>
      <c r="B10949" t="s">
        <v>75</v>
      </c>
      <c r="C10949" t="s">
        <v>133</v>
      </c>
      <c r="D10949" t="s">
        <v>526</v>
      </c>
      <c r="E10949" t="s">
        <v>563</v>
      </c>
      <c r="F10949" t="s">
        <v>4238</v>
      </c>
      <c r="G10949">
        <v>0</v>
      </c>
      <c r="H10949">
        <v>0</v>
      </c>
      <c r="I10949">
        <v>0</v>
      </c>
      <c r="J10949">
        <v>0</v>
      </c>
      <c r="K10949">
        <v>0</v>
      </c>
      <c r="L10949">
        <v>0</v>
      </c>
      <c r="M10949">
        <v>1</v>
      </c>
      <c r="N10949">
        <v>0</v>
      </c>
      <c r="O10949">
        <v>0</v>
      </c>
      <c r="P10949">
        <v>0</v>
      </c>
      <c r="Q10949">
        <v>0</v>
      </c>
    </row>
    <row r="10950" spans="1:17" x14ac:dyDescent="0.25">
      <c r="A10950" t="s">
        <v>14742</v>
      </c>
      <c r="B10950" t="s">
        <v>75</v>
      </c>
      <c r="C10950" t="s">
        <v>133</v>
      </c>
      <c r="D10950" t="s">
        <v>526</v>
      </c>
      <c r="E10950" t="s">
        <v>563</v>
      </c>
      <c r="F10950" t="s">
        <v>397</v>
      </c>
      <c r="G10950">
        <v>0</v>
      </c>
      <c r="H10950">
        <v>1</v>
      </c>
      <c r="I10950">
        <v>0</v>
      </c>
      <c r="J10950">
        <v>0</v>
      </c>
      <c r="K10950">
        <v>0</v>
      </c>
      <c r="L10950">
        <v>1</v>
      </c>
      <c r="M10950">
        <v>0</v>
      </c>
      <c r="N10950">
        <v>0</v>
      </c>
      <c r="O10950">
        <v>0</v>
      </c>
      <c r="P10950">
        <v>0</v>
      </c>
      <c r="Q10950">
        <v>0</v>
      </c>
    </row>
    <row r="10951" spans="1:17" x14ac:dyDescent="0.25">
      <c r="A10951" t="s">
        <v>14743</v>
      </c>
      <c r="B10951" t="s">
        <v>75</v>
      </c>
      <c r="C10951" t="s">
        <v>133</v>
      </c>
      <c r="D10951" t="s">
        <v>526</v>
      </c>
      <c r="E10951" t="s">
        <v>563</v>
      </c>
      <c r="F10951" t="s">
        <v>398</v>
      </c>
      <c r="G10951">
        <v>0</v>
      </c>
      <c r="H10951">
        <v>1</v>
      </c>
      <c r="I10951">
        <v>0</v>
      </c>
      <c r="J10951">
        <v>0</v>
      </c>
      <c r="K10951">
        <v>0</v>
      </c>
      <c r="L10951">
        <v>1</v>
      </c>
      <c r="M10951">
        <v>0</v>
      </c>
      <c r="N10951">
        <v>0</v>
      </c>
      <c r="O10951">
        <v>0</v>
      </c>
      <c r="P10951">
        <v>0</v>
      </c>
      <c r="Q10951">
        <v>0</v>
      </c>
    </row>
    <row r="10952" spans="1:17" x14ac:dyDescent="0.25">
      <c r="A10952" t="s">
        <v>14744</v>
      </c>
      <c r="B10952" t="s">
        <v>75</v>
      </c>
      <c r="C10952" t="s">
        <v>133</v>
      </c>
      <c r="D10952" t="s">
        <v>526</v>
      </c>
      <c r="E10952" t="s">
        <v>563</v>
      </c>
      <c r="F10952" t="s">
        <v>4242</v>
      </c>
      <c r="G10952">
        <v>0</v>
      </c>
      <c r="H10952">
        <v>0</v>
      </c>
      <c r="I10952">
        <v>0</v>
      </c>
      <c r="J10952">
        <v>0</v>
      </c>
      <c r="K10952">
        <v>0</v>
      </c>
      <c r="L10952">
        <v>0</v>
      </c>
      <c r="M10952">
        <v>1</v>
      </c>
      <c r="N10952">
        <v>0</v>
      </c>
      <c r="O10952">
        <v>0</v>
      </c>
      <c r="P10952">
        <v>0</v>
      </c>
      <c r="Q10952">
        <v>0</v>
      </c>
    </row>
    <row r="10953" spans="1:17" x14ac:dyDescent="0.25">
      <c r="A10953" t="s">
        <v>14745</v>
      </c>
      <c r="B10953" t="s">
        <v>75</v>
      </c>
      <c r="C10953" t="s">
        <v>133</v>
      </c>
      <c r="D10953" t="s">
        <v>526</v>
      </c>
      <c r="E10953" t="s">
        <v>563</v>
      </c>
      <c r="F10953" t="s">
        <v>399</v>
      </c>
      <c r="G10953">
        <v>0</v>
      </c>
      <c r="H10953">
        <v>1</v>
      </c>
      <c r="I10953">
        <v>0</v>
      </c>
      <c r="J10953">
        <v>0</v>
      </c>
      <c r="K10953">
        <v>0</v>
      </c>
      <c r="L10953">
        <v>1</v>
      </c>
      <c r="M10953">
        <v>0</v>
      </c>
      <c r="N10953">
        <v>0</v>
      </c>
      <c r="O10953">
        <v>0</v>
      </c>
      <c r="P10953">
        <v>0</v>
      </c>
      <c r="Q10953">
        <v>0</v>
      </c>
    </row>
    <row r="10954" spans="1:17" x14ac:dyDescent="0.25">
      <c r="A10954" t="s">
        <v>14746</v>
      </c>
      <c r="B10954" t="s">
        <v>75</v>
      </c>
      <c r="C10954" t="s">
        <v>133</v>
      </c>
      <c r="D10954" t="s">
        <v>526</v>
      </c>
      <c r="E10954" t="s">
        <v>563</v>
      </c>
      <c r="F10954" t="s">
        <v>4245</v>
      </c>
      <c r="G10954">
        <v>0</v>
      </c>
      <c r="H10954">
        <v>0</v>
      </c>
      <c r="I10954">
        <v>0</v>
      </c>
      <c r="J10954">
        <v>0</v>
      </c>
      <c r="K10954">
        <v>0</v>
      </c>
      <c r="L10954">
        <v>0</v>
      </c>
      <c r="M10954">
        <v>1</v>
      </c>
      <c r="N10954">
        <v>0</v>
      </c>
      <c r="O10954">
        <v>0</v>
      </c>
      <c r="P10954">
        <v>0</v>
      </c>
      <c r="Q10954">
        <v>0</v>
      </c>
    </row>
    <row r="10955" spans="1:17" x14ac:dyDescent="0.25">
      <c r="A10955" t="s">
        <v>14747</v>
      </c>
      <c r="B10955" t="s">
        <v>75</v>
      </c>
      <c r="C10955" t="s">
        <v>133</v>
      </c>
      <c r="D10955" t="s">
        <v>526</v>
      </c>
      <c r="E10955" t="s">
        <v>563</v>
      </c>
      <c r="F10955" t="s">
        <v>394</v>
      </c>
      <c r="G10955">
        <v>0</v>
      </c>
      <c r="H10955">
        <v>0</v>
      </c>
      <c r="I10955">
        <v>0</v>
      </c>
      <c r="J10955">
        <v>0</v>
      </c>
      <c r="K10955">
        <v>0</v>
      </c>
      <c r="L10955">
        <v>0</v>
      </c>
      <c r="M10955">
        <v>0</v>
      </c>
      <c r="N10955">
        <v>1</v>
      </c>
      <c r="O10955">
        <v>0</v>
      </c>
      <c r="P10955">
        <v>1</v>
      </c>
      <c r="Q10955">
        <v>0</v>
      </c>
    </row>
    <row r="10956" spans="1:17" x14ac:dyDescent="0.25">
      <c r="A10956" t="s">
        <v>14748</v>
      </c>
      <c r="B10956" t="s">
        <v>75</v>
      </c>
      <c r="C10956" t="s">
        <v>133</v>
      </c>
      <c r="D10956" t="s">
        <v>526</v>
      </c>
      <c r="E10956" t="s">
        <v>563</v>
      </c>
      <c r="F10956" t="s">
        <v>395</v>
      </c>
      <c r="G10956">
        <v>0</v>
      </c>
      <c r="H10956">
        <v>0</v>
      </c>
      <c r="I10956">
        <v>0</v>
      </c>
      <c r="J10956">
        <v>0</v>
      </c>
      <c r="K10956">
        <v>0</v>
      </c>
      <c r="L10956">
        <v>0</v>
      </c>
      <c r="M10956">
        <v>0</v>
      </c>
      <c r="N10956">
        <v>1</v>
      </c>
      <c r="O10956">
        <v>0</v>
      </c>
      <c r="P10956">
        <v>1</v>
      </c>
      <c r="Q10956">
        <v>0</v>
      </c>
    </row>
    <row r="10957" spans="1:17" x14ac:dyDescent="0.25">
      <c r="A10957" t="s">
        <v>26644</v>
      </c>
      <c r="B10957" t="s">
        <v>74</v>
      </c>
      <c r="C10957" t="s">
        <v>133</v>
      </c>
      <c r="D10957" t="s">
        <v>526</v>
      </c>
      <c r="E10957" t="s">
        <v>21471</v>
      </c>
      <c r="F10957" t="s">
        <v>525</v>
      </c>
      <c r="G10957">
        <v>8</v>
      </c>
      <c r="H10957">
        <v>0</v>
      </c>
      <c r="I10957">
        <v>0</v>
      </c>
      <c r="J10957">
        <v>0</v>
      </c>
      <c r="K10957">
        <v>0</v>
      </c>
      <c r="L10957">
        <v>0</v>
      </c>
      <c r="M10957">
        <v>0</v>
      </c>
      <c r="N10957">
        <v>0</v>
      </c>
      <c r="O10957">
        <v>0</v>
      </c>
      <c r="P10957">
        <v>0</v>
      </c>
      <c r="Q10957">
        <v>0</v>
      </c>
    </row>
    <row r="10958" spans="1:17" x14ac:dyDescent="0.25">
      <c r="A10958" t="s">
        <v>26645</v>
      </c>
      <c r="B10958" t="s">
        <v>74</v>
      </c>
      <c r="C10958" t="s">
        <v>133</v>
      </c>
      <c r="D10958" t="s">
        <v>527</v>
      </c>
      <c r="E10958" t="s">
        <v>21471</v>
      </c>
      <c r="F10958" t="s">
        <v>528</v>
      </c>
      <c r="G10958">
        <v>0</v>
      </c>
      <c r="H10958">
        <v>0</v>
      </c>
      <c r="I10958">
        <v>0</v>
      </c>
      <c r="J10958">
        <v>0</v>
      </c>
      <c r="K10958">
        <v>0</v>
      </c>
      <c r="L10958">
        <v>0</v>
      </c>
      <c r="M10958">
        <v>0</v>
      </c>
      <c r="N10958">
        <v>1</v>
      </c>
      <c r="O10958">
        <v>1</v>
      </c>
      <c r="P10958">
        <v>0</v>
      </c>
      <c r="Q10958">
        <v>0</v>
      </c>
    </row>
    <row r="10959" spans="1:17" x14ac:dyDescent="0.25">
      <c r="A10959" t="s">
        <v>26646</v>
      </c>
      <c r="B10959" t="s">
        <v>74</v>
      </c>
      <c r="C10959" t="s">
        <v>133</v>
      </c>
      <c r="D10959" t="s">
        <v>527</v>
      </c>
      <c r="E10959" t="s">
        <v>21471</v>
      </c>
      <c r="F10959" t="s">
        <v>525</v>
      </c>
      <c r="G10959">
        <v>1</v>
      </c>
      <c r="H10959">
        <v>0</v>
      </c>
      <c r="I10959">
        <v>0</v>
      </c>
      <c r="J10959">
        <v>0</v>
      </c>
      <c r="K10959">
        <v>0</v>
      </c>
      <c r="L10959">
        <v>0</v>
      </c>
      <c r="M10959">
        <v>0</v>
      </c>
      <c r="N10959">
        <v>0</v>
      </c>
      <c r="O10959">
        <v>0</v>
      </c>
      <c r="P10959">
        <v>0</v>
      </c>
      <c r="Q10959">
        <v>0</v>
      </c>
    </row>
    <row r="10960" spans="1:17" x14ac:dyDescent="0.25">
      <c r="A10960" t="s">
        <v>18693</v>
      </c>
      <c r="B10960" t="s">
        <v>74</v>
      </c>
      <c r="C10960" t="s">
        <v>133</v>
      </c>
      <c r="D10960" t="s">
        <v>12971</v>
      </c>
      <c r="E10960" t="s">
        <v>563</v>
      </c>
      <c r="F10960" t="s">
        <v>525</v>
      </c>
      <c r="G10960">
        <v>5</v>
      </c>
      <c r="H10960">
        <v>0</v>
      </c>
      <c r="I10960">
        <v>0</v>
      </c>
      <c r="J10960">
        <v>0</v>
      </c>
      <c r="K10960">
        <v>0</v>
      </c>
      <c r="L10960">
        <v>0</v>
      </c>
      <c r="M10960">
        <v>0</v>
      </c>
      <c r="N10960">
        <v>0</v>
      </c>
      <c r="O10960">
        <v>0</v>
      </c>
      <c r="P10960">
        <v>0</v>
      </c>
      <c r="Q10960">
        <v>0</v>
      </c>
    </row>
    <row r="10961" spans="1:17" x14ac:dyDescent="0.25">
      <c r="A10961" t="s">
        <v>26647</v>
      </c>
      <c r="B10961" t="s">
        <v>74</v>
      </c>
      <c r="C10961" t="s">
        <v>133</v>
      </c>
      <c r="D10961" t="s">
        <v>12971</v>
      </c>
      <c r="E10961" t="s">
        <v>21471</v>
      </c>
      <c r="F10961" t="s">
        <v>525</v>
      </c>
      <c r="G10961">
        <v>1</v>
      </c>
      <c r="H10961">
        <v>0</v>
      </c>
      <c r="I10961">
        <v>0</v>
      </c>
      <c r="J10961">
        <v>0</v>
      </c>
      <c r="K10961">
        <v>0</v>
      </c>
      <c r="L10961">
        <v>0</v>
      </c>
      <c r="M10961">
        <v>0</v>
      </c>
      <c r="N10961">
        <v>0</v>
      </c>
      <c r="O10961">
        <v>0</v>
      </c>
      <c r="P10961">
        <v>0</v>
      </c>
      <c r="Q10961">
        <v>0</v>
      </c>
    </row>
    <row r="10962" spans="1:17" x14ac:dyDescent="0.25">
      <c r="A10962" t="s">
        <v>18694</v>
      </c>
      <c r="B10962" t="s">
        <v>74</v>
      </c>
      <c r="C10962" t="s">
        <v>134</v>
      </c>
      <c r="D10962" t="s">
        <v>526</v>
      </c>
      <c r="E10962" t="s">
        <v>563</v>
      </c>
      <c r="F10962" t="s">
        <v>396</v>
      </c>
      <c r="G10962">
        <v>0</v>
      </c>
      <c r="H10962">
        <v>1</v>
      </c>
      <c r="I10962">
        <v>0</v>
      </c>
      <c r="J10962">
        <v>0</v>
      </c>
      <c r="K10962">
        <v>0</v>
      </c>
      <c r="L10962">
        <v>1</v>
      </c>
      <c r="M10962">
        <v>0</v>
      </c>
      <c r="N10962">
        <v>0</v>
      </c>
      <c r="O10962">
        <v>0</v>
      </c>
      <c r="P10962">
        <v>0</v>
      </c>
      <c r="Q10962">
        <v>0</v>
      </c>
    </row>
    <row r="10963" spans="1:17" x14ac:dyDescent="0.25">
      <c r="A10963" t="s">
        <v>18695</v>
      </c>
      <c r="B10963" t="s">
        <v>74</v>
      </c>
      <c r="C10963" t="s">
        <v>134</v>
      </c>
      <c r="D10963" t="s">
        <v>526</v>
      </c>
      <c r="E10963" t="s">
        <v>563</v>
      </c>
      <c r="F10963" t="s">
        <v>4236</v>
      </c>
      <c r="G10963">
        <v>0</v>
      </c>
      <c r="H10963">
        <v>1</v>
      </c>
      <c r="I10963">
        <v>0</v>
      </c>
      <c r="J10963">
        <v>0</v>
      </c>
      <c r="K10963">
        <v>0</v>
      </c>
      <c r="L10963">
        <v>1</v>
      </c>
      <c r="M10963">
        <v>0</v>
      </c>
      <c r="N10963">
        <v>0</v>
      </c>
      <c r="O10963">
        <v>0</v>
      </c>
      <c r="P10963">
        <v>0</v>
      </c>
      <c r="Q10963">
        <v>0</v>
      </c>
    </row>
    <row r="10964" spans="1:17" x14ac:dyDescent="0.25">
      <c r="A10964" t="s">
        <v>18696</v>
      </c>
      <c r="B10964" t="s">
        <v>74</v>
      </c>
      <c r="C10964" t="s">
        <v>134</v>
      </c>
      <c r="D10964" t="s">
        <v>526</v>
      </c>
      <c r="E10964" t="s">
        <v>563</v>
      </c>
      <c r="F10964" t="s">
        <v>4238</v>
      </c>
      <c r="G10964">
        <v>0</v>
      </c>
      <c r="H10964">
        <v>0</v>
      </c>
      <c r="I10964">
        <v>0</v>
      </c>
      <c r="J10964">
        <v>0</v>
      </c>
      <c r="K10964">
        <v>0</v>
      </c>
      <c r="L10964">
        <v>0</v>
      </c>
      <c r="M10964">
        <v>1</v>
      </c>
      <c r="N10964">
        <v>0</v>
      </c>
      <c r="O10964">
        <v>0</v>
      </c>
      <c r="P10964">
        <v>0</v>
      </c>
      <c r="Q10964">
        <v>0</v>
      </c>
    </row>
    <row r="10965" spans="1:17" x14ac:dyDescent="0.25">
      <c r="A10965" t="s">
        <v>18697</v>
      </c>
      <c r="B10965" t="s">
        <v>74</v>
      </c>
      <c r="C10965" t="s">
        <v>134</v>
      </c>
      <c r="D10965" t="s">
        <v>526</v>
      </c>
      <c r="E10965" t="s">
        <v>563</v>
      </c>
      <c r="F10965" t="s">
        <v>397</v>
      </c>
      <c r="G10965">
        <v>0</v>
      </c>
      <c r="H10965">
        <v>1</v>
      </c>
      <c r="I10965">
        <v>0</v>
      </c>
      <c r="J10965">
        <v>0</v>
      </c>
      <c r="K10965">
        <v>0</v>
      </c>
      <c r="L10965">
        <v>1</v>
      </c>
      <c r="M10965">
        <v>0</v>
      </c>
      <c r="N10965">
        <v>0</v>
      </c>
      <c r="O10965">
        <v>0</v>
      </c>
      <c r="P10965">
        <v>0</v>
      </c>
      <c r="Q10965">
        <v>0</v>
      </c>
    </row>
    <row r="10966" spans="1:17" x14ac:dyDescent="0.25">
      <c r="A10966" t="s">
        <v>18698</v>
      </c>
      <c r="B10966" t="s">
        <v>74</v>
      </c>
      <c r="C10966" t="s">
        <v>134</v>
      </c>
      <c r="D10966" t="s">
        <v>526</v>
      </c>
      <c r="E10966" t="s">
        <v>563</v>
      </c>
      <c r="F10966" t="s">
        <v>398</v>
      </c>
      <c r="G10966">
        <v>0</v>
      </c>
      <c r="H10966">
        <v>1</v>
      </c>
      <c r="I10966">
        <v>0</v>
      </c>
      <c r="J10966">
        <v>0</v>
      </c>
      <c r="K10966">
        <v>0</v>
      </c>
      <c r="L10966">
        <v>1</v>
      </c>
      <c r="M10966">
        <v>0</v>
      </c>
      <c r="N10966">
        <v>0</v>
      </c>
      <c r="O10966">
        <v>0</v>
      </c>
      <c r="P10966">
        <v>0</v>
      </c>
      <c r="Q10966">
        <v>0</v>
      </c>
    </row>
    <row r="10967" spans="1:17" x14ac:dyDescent="0.25">
      <c r="A10967" t="s">
        <v>18699</v>
      </c>
      <c r="B10967" t="s">
        <v>74</v>
      </c>
      <c r="C10967" t="s">
        <v>134</v>
      </c>
      <c r="D10967" t="s">
        <v>526</v>
      </c>
      <c r="E10967" t="s">
        <v>563</v>
      </c>
      <c r="F10967" t="s">
        <v>4242</v>
      </c>
      <c r="G10967">
        <v>0</v>
      </c>
      <c r="H10967">
        <v>0</v>
      </c>
      <c r="I10967">
        <v>0</v>
      </c>
      <c r="J10967">
        <v>0</v>
      </c>
      <c r="K10967">
        <v>0</v>
      </c>
      <c r="L10967">
        <v>0</v>
      </c>
      <c r="M10967">
        <v>1</v>
      </c>
      <c r="N10967">
        <v>0</v>
      </c>
      <c r="O10967">
        <v>0</v>
      </c>
      <c r="P10967">
        <v>0</v>
      </c>
      <c r="Q10967">
        <v>0</v>
      </c>
    </row>
    <row r="10968" spans="1:17" x14ac:dyDescent="0.25">
      <c r="A10968" t="s">
        <v>18700</v>
      </c>
      <c r="B10968" t="s">
        <v>74</v>
      </c>
      <c r="C10968" t="s">
        <v>134</v>
      </c>
      <c r="D10968" t="s">
        <v>526</v>
      </c>
      <c r="E10968" t="s">
        <v>563</v>
      </c>
      <c r="F10968" t="s">
        <v>399</v>
      </c>
      <c r="G10968">
        <v>0</v>
      </c>
      <c r="H10968">
        <v>1</v>
      </c>
      <c r="I10968">
        <v>0</v>
      </c>
      <c r="J10968">
        <v>0</v>
      </c>
      <c r="K10968">
        <v>0</v>
      </c>
      <c r="L10968">
        <v>1</v>
      </c>
      <c r="M10968">
        <v>0</v>
      </c>
      <c r="N10968">
        <v>0</v>
      </c>
      <c r="O10968">
        <v>0</v>
      </c>
      <c r="P10968">
        <v>0</v>
      </c>
      <c r="Q10968">
        <v>0</v>
      </c>
    </row>
    <row r="10969" spans="1:17" x14ac:dyDescent="0.25">
      <c r="A10969" t="s">
        <v>18701</v>
      </c>
      <c r="B10969" t="s">
        <v>74</v>
      </c>
      <c r="C10969" t="s">
        <v>134</v>
      </c>
      <c r="D10969" t="s">
        <v>526</v>
      </c>
      <c r="E10969" t="s">
        <v>563</v>
      </c>
      <c r="F10969" t="s">
        <v>4245</v>
      </c>
      <c r="G10969">
        <v>0</v>
      </c>
      <c r="H10969">
        <v>0</v>
      </c>
      <c r="I10969">
        <v>0</v>
      </c>
      <c r="J10969">
        <v>0</v>
      </c>
      <c r="K10969">
        <v>0</v>
      </c>
      <c r="L10969">
        <v>0</v>
      </c>
      <c r="M10969">
        <v>1</v>
      </c>
      <c r="N10969">
        <v>0</v>
      </c>
      <c r="O10969">
        <v>0</v>
      </c>
      <c r="P10969">
        <v>0</v>
      </c>
      <c r="Q10969">
        <v>0</v>
      </c>
    </row>
    <row r="10970" spans="1:17" x14ac:dyDescent="0.25">
      <c r="A10970" t="s">
        <v>18702</v>
      </c>
      <c r="B10970" t="s">
        <v>74</v>
      </c>
      <c r="C10970" t="s">
        <v>134</v>
      </c>
      <c r="D10970" t="s">
        <v>526</v>
      </c>
      <c r="E10970" t="s">
        <v>563</v>
      </c>
      <c r="F10970" t="s">
        <v>394</v>
      </c>
      <c r="G10970">
        <v>0</v>
      </c>
      <c r="H10970">
        <v>0</v>
      </c>
      <c r="I10970">
        <v>0</v>
      </c>
      <c r="J10970">
        <v>0</v>
      </c>
      <c r="K10970">
        <v>0</v>
      </c>
      <c r="L10970">
        <v>0</v>
      </c>
      <c r="M10970">
        <v>0</v>
      </c>
      <c r="N10970">
        <v>1</v>
      </c>
      <c r="O10970">
        <v>0</v>
      </c>
      <c r="P10970">
        <v>0</v>
      </c>
      <c r="Q10970">
        <v>1</v>
      </c>
    </row>
    <row r="10971" spans="1:17" x14ac:dyDescent="0.25">
      <c r="A10971" t="s">
        <v>18703</v>
      </c>
      <c r="B10971" t="s">
        <v>74</v>
      </c>
      <c r="C10971" t="s">
        <v>134</v>
      </c>
      <c r="D10971" t="s">
        <v>526</v>
      </c>
      <c r="E10971" t="s">
        <v>563</v>
      </c>
      <c r="F10971" t="s">
        <v>395</v>
      </c>
      <c r="G10971">
        <v>0</v>
      </c>
      <c r="H10971">
        <v>0</v>
      </c>
      <c r="I10971">
        <v>0</v>
      </c>
      <c r="J10971">
        <v>0</v>
      </c>
      <c r="K10971">
        <v>0</v>
      </c>
      <c r="L10971">
        <v>0</v>
      </c>
      <c r="M10971">
        <v>0</v>
      </c>
      <c r="N10971">
        <v>1</v>
      </c>
      <c r="O10971">
        <v>0</v>
      </c>
      <c r="P10971">
        <v>0</v>
      </c>
      <c r="Q10971">
        <v>1</v>
      </c>
    </row>
    <row r="10972" spans="1:17" x14ac:dyDescent="0.25">
      <c r="A10972" t="s">
        <v>13502</v>
      </c>
      <c r="B10972" t="s">
        <v>74</v>
      </c>
      <c r="C10972" t="s">
        <v>134</v>
      </c>
      <c r="D10972" t="s">
        <v>526</v>
      </c>
      <c r="E10972" t="s">
        <v>563</v>
      </c>
      <c r="F10972" t="s">
        <v>525</v>
      </c>
      <c r="G10972">
        <v>1</v>
      </c>
      <c r="H10972">
        <v>0</v>
      </c>
      <c r="I10972">
        <v>0</v>
      </c>
      <c r="J10972">
        <v>0</v>
      </c>
      <c r="K10972">
        <v>0</v>
      </c>
      <c r="L10972">
        <v>0</v>
      </c>
      <c r="M10972">
        <v>0</v>
      </c>
      <c r="N10972">
        <v>0</v>
      </c>
      <c r="O10972">
        <v>0</v>
      </c>
      <c r="P10972">
        <v>0</v>
      </c>
      <c r="Q10972">
        <v>0</v>
      </c>
    </row>
    <row r="10973" spans="1:17" x14ac:dyDescent="0.25">
      <c r="A10973" t="s">
        <v>26648</v>
      </c>
      <c r="B10973" t="s">
        <v>74</v>
      </c>
      <c r="C10973" t="s">
        <v>134</v>
      </c>
      <c r="D10973" t="s">
        <v>526</v>
      </c>
      <c r="E10973" t="s">
        <v>21471</v>
      </c>
      <c r="F10973" t="s">
        <v>396</v>
      </c>
      <c r="G10973">
        <v>0</v>
      </c>
      <c r="H10973">
        <v>3</v>
      </c>
      <c r="I10973">
        <v>0</v>
      </c>
      <c r="J10973">
        <v>3</v>
      </c>
      <c r="K10973">
        <v>0</v>
      </c>
      <c r="L10973">
        <v>0</v>
      </c>
      <c r="M10973">
        <v>0</v>
      </c>
      <c r="N10973">
        <v>0</v>
      </c>
      <c r="O10973">
        <v>0</v>
      </c>
      <c r="P10973">
        <v>0</v>
      </c>
      <c r="Q10973">
        <v>0</v>
      </c>
    </row>
    <row r="10974" spans="1:17" x14ac:dyDescent="0.25">
      <c r="A10974" t="s">
        <v>26649</v>
      </c>
      <c r="B10974" t="s">
        <v>74</v>
      </c>
      <c r="C10974" t="s">
        <v>134</v>
      </c>
      <c r="D10974" t="s">
        <v>526</v>
      </c>
      <c r="E10974" t="s">
        <v>21471</v>
      </c>
      <c r="F10974" t="s">
        <v>4236</v>
      </c>
      <c r="G10974">
        <v>0</v>
      </c>
      <c r="H10974">
        <v>3</v>
      </c>
      <c r="I10974">
        <v>0</v>
      </c>
      <c r="J10974">
        <v>3</v>
      </c>
      <c r="K10974">
        <v>0</v>
      </c>
      <c r="L10974">
        <v>0</v>
      </c>
      <c r="M10974">
        <v>0</v>
      </c>
      <c r="N10974">
        <v>0</v>
      </c>
      <c r="O10974">
        <v>0</v>
      </c>
      <c r="P10974">
        <v>0</v>
      </c>
      <c r="Q10974">
        <v>0</v>
      </c>
    </row>
    <row r="10975" spans="1:17" x14ac:dyDescent="0.25">
      <c r="A10975" t="s">
        <v>26650</v>
      </c>
      <c r="B10975" t="s">
        <v>74</v>
      </c>
      <c r="C10975" t="s">
        <v>134</v>
      </c>
      <c r="D10975" t="s">
        <v>526</v>
      </c>
      <c r="E10975" t="s">
        <v>21471</v>
      </c>
      <c r="F10975" t="s">
        <v>4238</v>
      </c>
      <c r="G10975">
        <v>0</v>
      </c>
      <c r="H10975">
        <v>0</v>
      </c>
      <c r="I10975">
        <v>0</v>
      </c>
      <c r="J10975">
        <v>0</v>
      </c>
      <c r="K10975">
        <v>0</v>
      </c>
      <c r="L10975">
        <v>0</v>
      </c>
      <c r="M10975">
        <v>3</v>
      </c>
      <c r="N10975">
        <v>0</v>
      </c>
      <c r="O10975">
        <v>0</v>
      </c>
      <c r="P10975">
        <v>0</v>
      </c>
      <c r="Q10975">
        <v>0</v>
      </c>
    </row>
    <row r="10976" spans="1:17" x14ac:dyDescent="0.25">
      <c r="A10976" t="s">
        <v>26651</v>
      </c>
      <c r="B10976" t="s">
        <v>74</v>
      </c>
      <c r="C10976" t="s">
        <v>134</v>
      </c>
      <c r="D10976" t="s">
        <v>526</v>
      </c>
      <c r="E10976" t="s">
        <v>21471</v>
      </c>
      <c r="F10976" t="s">
        <v>397</v>
      </c>
      <c r="G10976">
        <v>0</v>
      </c>
      <c r="H10976">
        <v>3</v>
      </c>
      <c r="I10976">
        <v>0</v>
      </c>
      <c r="J10976">
        <v>3</v>
      </c>
      <c r="K10976">
        <v>0</v>
      </c>
      <c r="L10976">
        <v>0</v>
      </c>
      <c r="M10976">
        <v>0</v>
      </c>
      <c r="N10976">
        <v>0</v>
      </c>
      <c r="O10976">
        <v>0</v>
      </c>
      <c r="P10976">
        <v>0</v>
      </c>
      <c r="Q10976">
        <v>0</v>
      </c>
    </row>
    <row r="10977" spans="1:17" x14ac:dyDescent="0.25">
      <c r="A10977" t="s">
        <v>26652</v>
      </c>
      <c r="B10977" t="s">
        <v>74</v>
      </c>
      <c r="C10977" t="s">
        <v>134</v>
      </c>
      <c r="D10977" t="s">
        <v>526</v>
      </c>
      <c r="E10977" t="s">
        <v>21471</v>
      </c>
      <c r="F10977" t="s">
        <v>398</v>
      </c>
      <c r="G10977">
        <v>0</v>
      </c>
      <c r="H10977">
        <v>3</v>
      </c>
      <c r="I10977">
        <v>0</v>
      </c>
      <c r="J10977">
        <v>3</v>
      </c>
      <c r="K10977">
        <v>0</v>
      </c>
      <c r="L10977">
        <v>0</v>
      </c>
      <c r="M10977">
        <v>0</v>
      </c>
      <c r="N10977">
        <v>0</v>
      </c>
      <c r="O10977">
        <v>0</v>
      </c>
      <c r="P10977">
        <v>0</v>
      </c>
      <c r="Q10977">
        <v>0</v>
      </c>
    </row>
    <row r="10978" spans="1:17" x14ac:dyDescent="0.25">
      <c r="A10978" t="s">
        <v>26653</v>
      </c>
      <c r="B10978" t="s">
        <v>74</v>
      </c>
      <c r="C10978" t="s">
        <v>134</v>
      </c>
      <c r="D10978" t="s">
        <v>526</v>
      </c>
      <c r="E10978" t="s">
        <v>21471</v>
      </c>
      <c r="F10978" t="s">
        <v>4242</v>
      </c>
      <c r="G10978">
        <v>0</v>
      </c>
      <c r="H10978">
        <v>0</v>
      </c>
      <c r="I10978">
        <v>0</v>
      </c>
      <c r="J10978">
        <v>0</v>
      </c>
      <c r="K10978">
        <v>0</v>
      </c>
      <c r="L10978">
        <v>0</v>
      </c>
      <c r="M10978">
        <v>3</v>
      </c>
      <c r="N10978">
        <v>0</v>
      </c>
      <c r="O10978">
        <v>0</v>
      </c>
      <c r="P10978">
        <v>0</v>
      </c>
      <c r="Q10978">
        <v>0</v>
      </c>
    </row>
    <row r="10979" spans="1:17" x14ac:dyDescent="0.25">
      <c r="A10979" t="s">
        <v>26654</v>
      </c>
      <c r="B10979" t="s">
        <v>74</v>
      </c>
      <c r="C10979" t="s">
        <v>134</v>
      </c>
      <c r="D10979" t="s">
        <v>526</v>
      </c>
      <c r="E10979" t="s">
        <v>21471</v>
      </c>
      <c r="F10979" t="s">
        <v>399</v>
      </c>
      <c r="G10979">
        <v>0</v>
      </c>
      <c r="H10979">
        <v>3</v>
      </c>
      <c r="I10979">
        <v>0</v>
      </c>
      <c r="J10979">
        <v>3</v>
      </c>
      <c r="K10979">
        <v>0</v>
      </c>
      <c r="L10979">
        <v>0</v>
      </c>
      <c r="M10979">
        <v>0</v>
      </c>
      <c r="N10979">
        <v>0</v>
      </c>
      <c r="O10979">
        <v>0</v>
      </c>
      <c r="P10979">
        <v>0</v>
      </c>
      <c r="Q10979">
        <v>0</v>
      </c>
    </row>
    <row r="10980" spans="1:17" x14ac:dyDescent="0.25">
      <c r="A10980" t="s">
        <v>26655</v>
      </c>
      <c r="B10980" t="s">
        <v>74</v>
      </c>
      <c r="C10980" t="s">
        <v>134</v>
      </c>
      <c r="D10980" t="s">
        <v>526</v>
      </c>
      <c r="E10980" t="s">
        <v>21471</v>
      </c>
      <c r="F10980" t="s">
        <v>4245</v>
      </c>
      <c r="G10980">
        <v>0</v>
      </c>
      <c r="H10980">
        <v>0</v>
      </c>
      <c r="I10980">
        <v>0</v>
      </c>
      <c r="J10980">
        <v>0</v>
      </c>
      <c r="K10980">
        <v>0</v>
      </c>
      <c r="L10980">
        <v>0</v>
      </c>
      <c r="M10980">
        <v>3</v>
      </c>
      <c r="N10980">
        <v>0</v>
      </c>
      <c r="O10980">
        <v>0</v>
      </c>
      <c r="P10980">
        <v>0</v>
      </c>
      <c r="Q10980">
        <v>0</v>
      </c>
    </row>
    <row r="10981" spans="1:17" x14ac:dyDescent="0.25">
      <c r="A10981" t="s">
        <v>26656</v>
      </c>
      <c r="B10981" t="s">
        <v>74</v>
      </c>
      <c r="C10981" t="s">
        <v>134</v>
      </c>
      <c r="D10981" t="s">
        <v>526</v>
      </c>
      <c r="E10981" t="s">
        <v>21471</v>
      </c>
      <c r="F10981" t="s">
        <v>394</v>
      </c>
      <c r="G10981">
        <v>0</v>
      </c>
      <c r="H10981">
        <v>0</v>
      </c>
      <c r="I10981">
        <v>0</v>
      </c>
      <c r="J10981">
        <v>0</v>
      </c>
      <c r="K10981">
        <v>0</v>
      </c>
      <c r="L10981">
        <v>0</v>
      </c>
      <c r="M10981">
        <v>0</v>
      </c>
      <c r="N10981">
        <v>2</v>
      </c>
      <c r="O10981">
        <v>2</v>
      </c>
      <c r="P10981">
        <v>0</v>
      </c>
      <c r="Q10981">
        <v>0</v>
      </c>
    </row>
    <row r="10982" spans="1:17" x14ac:dyDescent="0.25">
      <c r="A10982" t="s">
        <v>26657</v>
      </c>
      <c r="B10982" t="s">
        <v>74</v>
      </c>
      <c r="C10982" t="s">
        <v>134</v>
      </c>
      <c r="D10982" t="s">
        <v>526</v>
      </c>
      <c r="E10982" t="s">
        <v>21471</v>
      </c>
      <c r="F10982" t="s">
        <v>395</v>
      </c>
      <c r="G10982">
        <v>0</v>
      </c>
      <c r="H10982">
        <v>0</v>
      </c>
      <c r="I10982">
        <v>0</v>
      </c>
      <c r="J10982">
        <v>0</v>
      </c>
      <c r="K10982">
        <v>0</v>
      </c>
      <c r="L10982">
        <v>0</v>
      </c>
      <c r="M10982">
        <v>0</v>
      </c>
      <c r="N10982">
        <v>2</v>
      </c>
      <c r="O10982">
        <v>2</v>
      </c>
      <c r="P10982">
        <v>0</v>
      </c>
      <c r="Q10982">
        <v>0</v>
      </c>
    </row>
    <row r="10983" spans="1:17" x14ac:dyDescent="0.25">
      <c r="A10983" t="s">
        <v>26658</v>
      </c>
      <c r="B10983" t="s">
        <v>74</v>
      </c>
      <c r="C10983" t="s">
        <v>134</v>
      </c>
      <c r="D10983" t="s">
        <v>526</v>
      </c>
      <c r="E10983" t="s">
        <v>21471</v>
      </c>
      <c r="F10983" t="s">
        <v>525</v>
      </c>
      <c r="G10983">
        <v>3</v>
      </c>
      <c r="H10983">
        <v>0</v>
      </c>
      <c r="I10983">
        <v>0</v>
      </c>
      <c r="J10983">
        <v>0</v>
      </c>
      <c r="K10983">
        <v>0</v>
      </c>
      <c r="L10983">
        <v>0</v>
      </c>
      <c r="M10983">
        <v>0</v>
      </c>
      <c r="N10983">
        <v>0</v>
      </c>
      <c r="O10983">
        <v>0</v>
      </c>
      <c r="P10983">
        <v>0</v>
      </c>
      <c r="Q10983">
        <v>0</v>
      </c>
    </row>
    <row r="10984" spans="1:17" x14ac:dyDescent="0.25">
      <c r="A10984" t="s">
        <v>13503</v>
      </c>
      <c r="B10984" t="s">
        <v>74</v>
      </c>
      <c r="C10984" t="s">
        <v>135</v>
      </c>
      <c r="D10984" t="s">
        <v>529</v>
      </c>
      <c r="E10984" t="s">
        <v>563</v>
      </c>
      <c r="F10984" t="s">
        <v>525</v>
      </c>
      <c r="G10984">
        <v>2</v>
      </c>
      <c r="H10984">
        <v>0</v>
      </c>
      <c r="I10984">
        <v>0</v>
      </c>
      <c r="J10984">
        <v>0</v>
      </c>
      <c r="K10984">
        <v>0</v>
      </c>
      <c r="L10984">
        <v>0</v>
      </c>
      <c r="M10984">
        <v>0</v>
      </c>
      <c r="N10984">
        <v>0</v>
      </c>
      <c r="O10984">
        <v>0</v>
      </c>
      <c r="P10984">
        <v>0</v>
      </c>
      <c r="Q10984">
        <v>0</v>
      </c>
    </row>
    <row r="10985" spans="1:17" x14ac:dyDescent="0.25">
      <c r="A10985" t="s">
        <v>14985</v>
      </c>
      <c r="B10985" t="s">
        <v>74</v>
      </c>
      <c r="C10985" t="s">
        <v>196</v>
      </c>
      <c r="D10985" t="s">
        <v>526</v>
      </c>
      <c r="E10985" t="s">
        <v>563</v>
      </c>
      <c r="F10985" t="s">
        <v>396</v>
      </c>
      <c r="G10985">
        <v>0</v>
      </c>
      <c r="H10985">
        <v>1</v>
      </c>
      <c r="I10985">
        <v>0</v>
      </c>
      <c r="J10985">
        <v>1</v>
      </c>
      <c r="K10985">
        <v>0</v>
      </c>
      <c r="L10985">
        <v>0</v>
      </c>
      <c r="M10985">
        <v>0</v>
      </c>
      <c r="N10985">
        <v>0</v>
      </c>
      <c r="O10985">
        <v>0</v>
      </c>
      <c r="P10985">
        <v>0</v>
      </c>
      <c r="Q10985">
        <v>0</v>
      </c>
    </row>
    <row r="10986" spans="1:17" x14ac:dyDescent="0.25">
      <c r="A10986" t="s">
        <v>14986</v>
      </c>
      <c r="B10986" t="s">
        <v>74</v>
      </c>
      <c r="C10986" t="s">
        <v>196</v>
      </c>
      <c r="D10986" t="s">
        <v>526</v>
      </c>
      <c r="E10986" t="s">
        <v>563</v>
      </c>
      <c r="F10986" t="s">
        <v>4236</v>
      </c>
      <c r="G10986">
        <v>0</v>
      </c>
      <c r="H10986">
        <v>1</v>
      </c>
      <c r="I10986">
        <v>0</v>
      </c>
      <c r="J10986">
        <v>1</v>
      </c>
      <c r="K10986">
        <v>0</v>
      </c>
      <c r="L10986">
        <v>0</v>
      </c>
      <c r="M10986">
        <v>0</v>
      </c>
      <c r="N10986">
        <v>0</v>
      </c>
      <c r="O10986">
        <v>0</v>
      </c>
      <c r="P10986">
        <v>0</v>
      </c>
      <c r="Q10986">
        <v>0</v>
      </c>
    </row>
    <row r="10987" spans="1:17" x14ac:dyDescent="0.25">
      <c r="A10987" t="s">
        <v>14987</v>
      </c>
      <c r="B10987" t="s">
        <v>74</v>
      </c>
      <c r="C10987" t="s">
        <v>196</v>
      </c>
      <c r="D10987" t="s">
        <v>526</v>
      </c>
      <c r="E10987" t="s">
        <v>563</v>
      </c>
      <c r="F10987" t="s">
        <v>4238</v>
      </c>
      <c r="G10987">
        <v>0</v>
      </c>
      <c r="H10987">
        <v>0</v>
      </c>
      <c r="I10987">
        <v>0</v>
      </c>
      <c r="J10987">
        <v>0</v>
      </c>
      <c r="K10987">
        <v>0</v>
      </c>
      <c r="L10987">
        <v>0</v>
      </c>
      <c r="M10987">
        <v>1</v>
      </c>
      <c r="N10987">
        <v>0</v>
      </c>
      <c r="O10987">
        <v>0</v>
      </c>
      <c r="P10987">
        <v>0</v>
      </c>
      <c r="Q10987">
        <v>0</v>
      </c>
    </row>
    <row r="10988" spans="1:17" x14ac:dyDescent="0.25">
      <c r="A10988" t="s">
        <v>14988</v>
      </c>
      <c r="B10988" t="s">
        <v>74</v>
      </c>
      <c r="C10988" t="s">
        <v>196</v>
      </c>
      <c r="D10988" t="s">
        <v>526</v>
      </c>
      <c r="E10988" t="s">
        <v>563</v>
      </c>
      <c r="F10988" t="s">
        <v>397</v>
      </c>
      <c r="G10988">
        <v>0</v>
      </c>
      <c r="H10988">
        <v>1</v>
      </c>
      <c r="I10988">
        <v>0</v>
      </c>
      <c r="J10988">
        <v>1</v>
      </c>
      <c r="K10988">
        <v>0</v>
      </c>
      <c r="L10988">
        <v>0</v>
      </c>
      <c r="M10988">
        <v>0</v>
      </c>
      <c r="N10988">
        <v>0</v>
      </c>
      <c r="O10988">
        <v>0</v>
      </c>
      <c r="P10988">
        <v>0</v>
      </c>
      <c r="Q10988">
        <v>0</v>
      </c>
    </row>
    <row r="10989" spans="1:17" x14ac:dyDescent="0.25">
      <c r="A10989" t="s">
        <v>14989</v>
      </c>
      <c r="B10989" t="s">
        <v>74</v>
      </c>
      <c r="C10989" t="s">
        <v>196</v>
      </c>
      <c r="D10989" t="s">
        <v>526</v>
      </c>
      <c r="E10989" t="s">
        <v>563</v>
      </c>
      <c r="F10989" t="s">
        <v>398</v>
      </c>
      <c r="G10989">
        <v>0</v>
      </c>
      <c r="H10989">
        <v>1</v>
      </c>
      <c r="I10989">
        <v>0</v>
      </c>
      <c r="J10989">
        <v>1</v>
      </c>
      <c r="K10989">
        <v>0</v>
      </c>
      <c r="L10989">
        <v>0</v>
      </c>
      <c r="M10989">
        <v>0</v>
      </c>
      <c r="N10989">
        <v>0</v>
      </c>
      <c r="O10989">
        <v>0</v>
      </c>
      <c r="P10989">
        <v>0</v>
      </c>
      <c r="Q10989">
        <v>0</v>
      </c>
    </row>
    <row r="10990" spans="1:17" x14ac:dyDescent="0.25">
      <c r="A10990" t="s">
        <v>14990</v>
      </c>
      <c r="B10990" t="s">
        <v>74</v>
      </c>
      <c r="C10990" t="s">
        <v>196</v>
      </c>
      <c r="D10990" t="s">
        <v>526</v>
      </c>
      <c r="E10990" t="s">
        <v>563</v>
      </c>
      <c r="F10990" t="s">
        <v>4242</v>
      </c>
      <c r="G10990">
        <v>0</v>
      </c>
      <c r="H10990">
        <v>0</v>
      </c>
      <c r="I10990">
        <v>0</v>
      </c>
      <c r="J10990">
        <v>0</v>
      </c>
      <c r="K10990">
        <v>0</v>
      </c>
      <c r="L10990">
        <v>0</v>
      </c>
      <c r="M10990">
        <v>1</v>
      </c>
      <c r="N10990">
        <v>0</v>
      </c>
      <c r="O10990">
        <v>0</v>
      </c>
      <c r="P10990">
        <v>0</v>
      </c>
      <c r="Q10990">
        <v>0</v>
      </c>
    </row>
    <row r="10991" spans="1:17" x14ac:dyDescent="0.25">
      <c r="A10991" t="s">
        <v>14991</v>
      </c>
      <c r="B10991" t="s">
        <v>74</v>
      </c>
      <c r="C10991" t="s">
        <v>196</v>
      </c>
      <c r="D10991" t="s">
        <v>526</v>
      </c>
      <c r="E10991" t="s">
        <v>563</v>
      </c>
      <c r="F10991" t="s">
        <v>399</v>
      </c>
      <c r="G10991">
        <v>0</v>
      </c>
      <c r="H10991">
        <v>1</v>
      </c>
      <c r="I10991">
        <v>0</v>
      </c>
      <c r="J10991">
        <v>1</v>
      </c>
      <c r="K10991">
        <v>0</v>
      </c>
      <c r="L10991">
        <v>0</v>
      </c>
      <c r="M10991">
        <v>0</v>
      </c>
      <c r="N10991">
        <v>0</v>
      </c>
      <c r="O10991">
        <v>0</v>
      </c>
      <c r="P10991">
        <v>0</v>
      </c>
      <c r="Q10991">
        <v>0</v>
      </c>
    </row>
    <row r="10992" spans="1:17" x14ac:dyDescent="0.25">
      <c r="A10992" t="s">
        <v>14992</v>
      </c>
      <c r="B10992" t="s">
        <v>74</v>
      </c>
      <c r="C10992" t="s">
        <v>196</v>
      </c>
      <c r="D10992" t="s">
        <v>526</v>
      </c>
      <c r="E10992" t="s">
        <v>563</v>
      </c>
      <c r="F10992" t="s">
        <v>4245</v>
      </c>
      <c r="G10992">
        <v>0</v>
      </c>
      <c r="H10992">
        <v>0</v>
      </c>
      <c r="I10992">
        <v>0</v>
      </c>
      <c r="J10992">
        <v>0</v>
      </c>
      <c r="K10992">
        <v>0</v>
      </c>
      <c r="L10992">
        <v>0</v>
      </c>
      <c r="M10992">
        <v>1</v>
      </c>
      <c r="N10992">
        <v>0</v>
      </c>
      <c r="O10992">
        <v>0</v>
      </c>
      <c r="P10992">
        <v>0</v>
      </c>
      <c r="Q10992">
        <v>0</v>
      </c>
    </row>
    <row r="10993" spans="1:17" x14ac:dyDescent="0.25">
      <c r="A10993" t="s">
        <v>14993</v>
      </c>
      <c r="B10993" t="s">
        <v>74</v>
      </c>
      <c r="C10993" t="s">
        <v>196</v>
      </c>
      <c r="D10993" t="s">
        <v>526</v>
      </c>
      <c r="E10993" t="s">
        <v>563</v>
      </c>
      <c r="F10993" t="s">
        <v>394</v>
      </c>
      <c r="G10993">
        <v>0</v>
      </c>
      <c r="H10993">
        <v>0</v>
      </c>
      <c r="I10993">
        <v>0</v>
      </c>
      <c r="J10993">
        <v>0</v>
      </c>
      <c r="K10993">
        <v>0</v>
      </c>
      <c r="L10993">
        <v>0</v>
      </c>
      <c r="M10993">
        <v>0</v>
      </c>
      <c r="N10993">
        <v>1</v>
      </c>
      <c r="O10993">
        <v>1</v>
      </c>
      <c r="P10993">
        <v>0</v>
      </c>
      <c r="Q10993">
        <v>0</v>
      </c>
    </row>
    <row r="10994" spans="1:17" x14ac:dyDescent="0.25">
      <c r="A10994" t="s">
        <v>14994</v>
      </c>
      <c r="B10994" t="s">
        <v>74</v>
      </c>
      <c r="C10994" t="s">
        <v>196</v>
      </c>
      <c r="D10994" t="s">
        <v>526</v>
      </c>
      <c r="E10994" t="s">
        <v>563</v>
      </c>
      <c r="F10994" t="s">
        <v>395</v>
      </c>
      <c r="G10994">
        <v>0</v>
      </c>
      <c r="H10994">
        <v>0</v>
      </c>
      <c r="I10994">
        <v>0</v>
      </c>
      <c r="J10994">
        <v>0</v>
      </c>
      <c r="K10994">
        <v>0</v>
      </c>
      <c r="L10994">
        <v>0</v>
      </c>
      <c r="M10994">
        <v>0</v>
      </c>
      <c r="N10994">
        <v>1</v>
      </c>
      <c r="O10994">
        <v>1</v>
      </c>
      <c r="P10994">
        <v>0</v>
      </c>
      <c r="Q10994">
        <v>0</v>
      </c>
    </row>
    <row r="10995" spans="1:17" x14ac:dyDescent="0.25">
      <c r="A10995" t="s">
        <v>14229</v>
      </c>
      <c r="B10995" t="s">
        <v>74</v>
      </c>
      <c r="C10995" t="s">
        <v>196</v>
      </c>
      <c r="D10995" t="s">
        <v>526</v>
      </c>
      <c r="E10995" t="s">
        <v>563</v>
      </c>
      <c r="F10995" t="s">
        <v>525</v>
      </c>
      <c r="G10995">
        <v>1</v>
      </c>
      <c r="H10995">
        <v>0</v>
      </c>
      <c r="I10995">
        <v>0</v>
      </c>
      <c r="J10995">
        <v>0</v>
      </c>
      <c r="K10995">
        <v>0</v>
      </c>
      <c r="L10995">
        <v>0</v>
      </c>
      <c r="M10995">
        <v>0</v>
      </c>
      <c r="N10995">
        <v>0</v>
      </c>
      <c r="O10995">
        <v>0</v>
      </c>
      <c r="P10995">
        <v>0</v>
      </c>
      <c r="Q10995">
        <v>0</v>
      </c>
    </row>
    <row r="10996" spans="1:17" x14ac:dyDescent="0.25">
      <c r="A10996" t="s">
        <v>26616</v>
      </c>
      <c r="B10996" t="s">
        <v>74</v>
      </c>
      <c r="C10996" t="s">
        <v>196</v>
      </c>
      <c r="D10996" t="s">
        <v>526</v>
      </c>
      <c r="E10996" t="s">
        <v>21471</v>
      </c>
      <c r="F10996" t="s">
        <v>396</v>
      </c>
      <c r="G10996">
        <v>0</v>
      </c>
      <c r="H10996">
        <v>5</v>
      </c>
      <c r="I10996">
        <v>2</v>
      </c>
      <c r="J10996">
        <v>2</v>
      </c>
      <c r="K10996">
        <v>1</v>
      </c>
      <c r="L10996">
        <v>0</v>
      </c>
      <c r="M10996">
        <v>0</v>
      </c>
      <c r="N10996">
        <v>0</v>
      </c>
      <c r="O10996">
        <v>0</v>
      </c>
      <c r="P10996">
        <v>0</v>
      </c>
      <c r="Q10996">
        <v>0</v>
      </c>
    </row>
    <row r="10997" spans="1:17" x14ac:dyDescent="0.25">
      <c r="A10997" t="s">
        <v>26617</v>
      </c>
      <c r="B10997" t="s">
        <v>74</v>
      </c>
      <c r="C10997" t="s">
        <v>196</v>
      </c>
      <c r="D10997" t="s">
        <v>526</v>
      </c>
      <c r="E10997" t="s">
        <v>21471</v>
      </c>
      <c r="F10997" t="s">
        <v>4236</v>
      </c>
      <c r="G10997">
        <v>0</v>
      </c>
      <c r="H10997">
        <v>5</v>
      </c>
      <c r="I10997">
        <v>2</v>
      </c>
      <c r="J10997">
        <v>2</v>
      </c>
      <c r="K10997">
        <v>1</v>
      </c>
      <c r="L10997">
        <v>0</v>
      </c>
      <c r="M10997">
        <v>0</v>
      </c>
      <c r="N10997">
        <v>0</v>
      </c>
      <c r="O10997">
        <v>0</v>
      </c>
      <c r="P10997">
        <v>0</v>
      </c>
      <c r="Q10997">
        <v>0</v>
      </c>
    </row>
    <row r="10998" spans="1:17" x14ac:dyDescent="0.25">
      <c r="A10998" t="s">
        <v>26618</v>
      </c>
      <c r="B10998" t="s">
        <v>74</v>
      </c>
      <c r="C10998" t="s">
        <v>196</v>
      </c>
      <c r="D10998" t="s">
        <v>526</v>
      </c>
      <c r="E10998" t="s">
        <v>21471</v>
      </c>
      <c r="F10998" t="s">
        <v>4238</v>
      </c>
      <c r="G10998">
        <v>0</v>
      </c>
      <c r="H10998">
        <v>0</v>
      </c>
      <c r="I10998">
        <v>0</v>
      </c>
      <c r="J10998">
        <v>0</v>
      </c>
      <c r="K10998">
        <v>0</v>
      </c>
      <c r="L10998">
        <v>0</v>
      </c>
      <c r="M10998">
        <v>5</v>
      </c>
      <c r="N10998">
        <v>0</v>
      </c>
      <c r="O10998">
        <v>0</v>
      </c>
      <c r="P10998">
        <v>0</v>
      </c>
      <c r="Q10998">
        <v>0</v>
      </c>
    </row>
    <row r="10999" spans="1:17" x14ac:dyDescent="0.25">
      <c r="A10999" t="s">
        <v>26619</v>
      </c>
      <c r="B10999" t="s">
        <v>74</v>
      </c>
      <c r="C10999" t="s">
        <v>196</v>
      </c>
      <c r="D10999" t="s">
        <v>526</v>
      </c>
      <c r="E10999" t="s">
        <v>21471</v>
      </c>
      <c r="F10999" t="s">
        <v>397</v>
      </c>
      <c r="G10999">
        <v>0</v>
      </c>
      <c r="H10999">
        <v>5</v>
      </c>
      <c r="I10999">
        <v>2</v>
      </c>
      <c r="J10999">
        <v>2</v>
      </c>
      <c r="K10999">
        <v>1</v>
      </c>
      <c r="L10999">
        <v>0</v>
      </c>
      <c r="M10999">
        <v>0</v>
      </c>
      <c r="N10999">
        <v>0</v>
      </c>
      <c r="O10999">
        <v>0</v>
      </c>
      <c r="P10999">
        <v>0</v>
      </c>
      <c r="Q10999">
        <v>0</v>
      </c>
    </row>
    <row r="11000" spans="1:17" x14ac:dyDescent="0.25">
      <c r="A11000" t="s">
        <v>26620</v>
      </c>
      <c r="B11000" t="s">
        <v>74</v>
      </c>
      <c r="C11000" t="s">
        <v>196</v>
      </c>
      <c r="D11000" t="s">
        <v>526</v>
      </c>
      <c r="E11000" t="s">
        <v>21471</v>
      </c>
      <c r="F11000" t="s">
        <v>398</v>
      </c>
      <c r="G11000">
        <v>0</v>
      </c>
      <c r="H11000">
        <v>5</v>
      </c>
      <c r="I11000">
        <v>2</v>
      </c>
      <c r="J11000">
        <v>2</v>
      </c>
      <c r="K11000">
        <v>1</v>
      </c>
      <c r="L11000">
        <v>0</v>
      </c>
      <c r="M11000">
        <v>0</v>
      </c>
      <c r="N11000">
        <v>0</v>
      </c>
      <c r="O11000">
        <v>0</v>
      </c>
      <c r="P11000">
        <v>0</v>
      </c>
      <c r="Q11000">
        <v>0</v>
      </c>
    </row>
    <row r="11001" spans="1:17" x14ac:dyDescent="0.25">
      <c r="A11001" t="s">
        <v>26621</v>
      </c>
      <c r="B11001" t="s">
        <v>74</v>
      </c>
      <c r="C11001" t="s">
        <v>196</v>
      </c>
      <c r="D11001" t="s">
        <v>526</v>
      </c>
      <c r="E11001" t="s">
        <v>21471</v>
      </c>
      <c r="F11001" t="s">
        <v>4242</v>
      </c>
      <c r="G11001">
        <v>0</v>
      </c>
      <c r="H11001">
        <v>0</v>
      </c>
      <c r="I11001">
        <v>0</v>
      </c>
      <c r="J11001">
        <v>0</v>
      </c>
      <c r="K11001">
        <v>0</v>
      </c>
      <c r="L11001">
        <v>0</v>
      </c>
      <c r="M11001">
        <v>5</v>
      </c>
      <c r="N11001">
        <v>0</v>
      </c>
      <c r="O11001">
        <v>0</v>
      </c>
      <c r="P11001">
        <v>0</v>
      </c>
      <c r="Q11001">
        <v>0</v>
      </c>
    </row>
    <row r="11002" spans="1:17" x14ac:dyDescent="0.25">
      <c r="A11002" t="s">
        <v>26622</v>
      </c>
      <c r="B11002" t="s">
        <v>74</v>
      </c>
      <c r="C11002" t="s">
        <v>196</v>
      </c>
      <c r="D11002" t="s">
        <v>526</v>
      </c>
      <c r="E11002" t="s">
        <v>21471</v>
      </c>
      <c r="F11002" t="s">
        <v>399</v>
      </c>
      <c r="G11002">
        <v>0</v>
      </c>
      <c r="H11002">
        <v>5</v>
      </c>
      <c r="I11002">
        <v>2</v>
      </c>
      <c r="J11002">
        <v>2</v>
      </c>
      <c r="K11002">
        <v>1</v>
      </c>
      <c r="L11002">
        <v>0</v>
      </c>
      <c r="M11002">
        <v>0</v>
      </c>
      <c r="N11002">
        <v>0</v>
      </c>
      <c r="O11002">
        <v>0</v>
      </c>
      <c r="P11002">
        <v>0</v>
      </c>
      <c r="Q11002">
        <v>0</v>
      </c>
    </row>
    <row r="11003" spans="1:17" x14ac:dyDescent="0.25">
      <c r="A11003" t="s">
        <v>26623</v>
      </c>
      <c r="B11003" t="s">
        <v>74</v>
      </c>
      <c r="C11003" t="s">
        <v>196</v>
      </c>
      <c r="D11003" t="s">
        <v>526</v>
      </c>
      <c r="E11003" t="s">
        <v>21471</v>
      </c>
      <c r="F11003" t="s">
        <v>4245</v>
      </c>
      <c r="G11003">
        <v>0</v>
      </c>
      <c r="H11003">
        <v>0</v>
      </c>
      <c r="I11003">
        <v>0</v>
      </c>
      <c r="J11003">
        <v>0</v>
      </c>
      <c r="K11003">
        <v>0</v>
      </c>
      <c r="L11003">
        <v>0</v>
      </c>
      <c r="M11003">
        <v>5</v>
      </c>
      <c r="N11003">
        <v>0</v>
      </c>
      <c r="O11003">
        <v>0</v>
      </c>
      <c r="P11003">
        <v>0</v>
      </c>
      <c r="Q11003">
        <v>0</v>
      </c>
    </row>
    <row r="11004" spans="1:17" x14ac:dyDescent="0.25">
      <c r="A11004" t="s">
        <v>26624</v>
      </c>
      <c r="B11004" t="s">
        <v>74</v>
      </c>
      <c r="C11004" t="s">
        <v>196</v>
      </c>
      <c r="D11004" t="s">
        <v>526</v>
      </c>
      <c r="E11004" t="s">
        <v>21471</v>
      </c>
      <c r="F11004" t="s">
        <v>394</v>
      </c>
      <c r="G11004">
        <v>0</v>
      </c>
      <c r="H11004">
        <v>0</v>
      </c>
      <c r="I11004">
        <v>0</v>
      </c>
      <c r="J11004">
        <v>0</v>
      </c>
      <c r="K11004">
        <v>0</v>
      </c>
      <c r="L11004">
        <v>0</v>
      </c>
      <c r="M11004">
        <v>0</v>
      </c>
      <c r="N11004">
        <v>4</v>
      </c>
      <c r="O11004">
        <v>3</v>
      </c>
      <c r="P11004">
        <v>1</v>
      </c>
      <c r="Q11004">
        <v>0</v>
      </c>
    </row>
    <row r="11005" spans="1:17" x14ac:dyDescent="0.25">
      <c r="A11005" t="s">
        <v>26625</v>
      </c>
      <c r="B11005" t="s">
        <v>74</v>
      </c>
      <c r="C11005" t="s">
        <v>196</v>
      </c>
      <c r="D11005" t="s">
        <v>526</v>
      </c>
      <c r="E11005" t="s">
        <v>21471</v>
      </c>
      <c r="F11005" t="s">
        <v>395</v>
      </c>
      <c r="G11005">
        <v>0</v>
      </c>
      <c r="H11005">
        <v>0</v>
      </c>
      <c r="I11005">
        <v>0</v>
      </c>
      <c r="J11005">
        <v>0</v>
      </c>
      <c r="K11005">
        <v>0</v>
      </c>
      <c r="L11005">
        <v>0</v>
      </c>
      <c r="M11005">
        <v>0</v>
      </c>
      <c r="N11005">
        <v>3</v>
      </c>
      <c r="O11005">
        <v>2</v>
      </c>
      <c r="P11005">
        <v>1</v>
      </c>
      <c r="Q11005">
        <v>0</v>
      </c>
    </row>
    <row r="11006" spans="1:17" x14ac:dyDescent="0.25">
      <c r="A11006" t="s">
        <v>26626</v>
      </c>
      <c r="B11006" t="s">
        <v>74</v>
      </c>
      <c r="C11006" t="s">
        <v>196</v>
      </c>
      <c r="D11006" t="s">
        <v>526</v>
      </c>
      <c r="E11006" t="s">
        <v>21471</v>
      </c>
      <c r="F11006" t="s">
        <v>525</v>
      </c>
      <c r="G11006">
        <v>5</v>
      </c>
      <c r="H11006">
        <v>0</v>
      </c>
      <c r="I11006">
        <v>0</v>
      </c>
      <c r="J11006">
        <v>0</v>
      </c>
      <c r="K11006">
        <v>0</v>
      </c>
      <c r="L11006">
        <v>0</v>
      </c>
      <c r="M11006">
        <v>0</v>
      </c>
      <c r="N11006">
        <v>0</v>
      </c>
      <c r="O11006">
        <v>0</v>
      </c>
      <c r="P11006">
        <v>0</v>
      </c>
      <c r="Q11006">
        <v>0</v>
      </c>
    </row>
    <row r="11007" spans="1:17" x14ac:dyDescent="0.25">
      <c r="A11007" t="s">
        <v>14230</v>
      </c>
      <c r="B11007" t="s">
        <v>74</v>
      </c>
      <c r="C11007" t="s">
        <v>197</v>
      </c>
      <c r="D11007" t="s">
        <v>529</v>
      </c>
      <c r="E11007" t="s">
        <v>563</v>
      </c>
      <c r="F11007" t="s">
        <v>525</v>
      </c>
      <c r="G11007">
        <v>1</v>
      </c>
      <c r="H11007">
        <v>0</v>
      </c>
      <c r="I11007">
        <v>0</v>
      </c>
      <c r="J11007">
        <v>0</v>
      </c>
      <c r="K11007">
        <v>0</v>
      </c>
      <c r="L11007">
        <v>0</v>
      </c>
      <c r="M11007">
        <v>0</v>
      </c>
      <c r="N11007">
        <v>0</v>
      </c>
      <c r="O11007">
        <v>0</v>
      </c>
      <c r="P11007">
        <v>0</v>
      </c>
      <c r="Q11007">
        <v>0</v>
      </c>
    </row>
    <row r="11008" spans="1:17" x14ac:dyDescent="0.25">
      <c r="A11008" t="s">
        <v>26627</v>
      </c>
      <c r="B11008" t="s">
        <v>74</v>
      </c>
      <c r="C11008" t="s">
        <v>197</v>
      </c>
      <c r="D11008" t="s">
        <v>529</v>
      </c>
      <c r="E11008" t="s">
        <v>21471</v>
      </c>
      <c r="F11008" t="s">
        <v>525</v>
      </c>
      <c r="G11008">
        <v>1</v>
      </c>
      <c r="H11008">
        <v>0</v>
      </c>
      <c r="I11008">
        <v>0</v>
      </c>
      <c r="J11008">
        <v>0</v>
      </c>
      <c r="K11008">
        <v>0</v>
      </c>
      <c r="L11008">
        <v>0</v>
      </c>
      <c r="M11008">
        <v>0</v>
      </c>
      <c r="N11008">
        <v>0</v>
      </c>
      <c r="O11008">
        <v>0</v>
      </c>
      <c r="P11008">
        <v>0</v>
      </c>
      <c r="Q11008">
        <v>0</v>
      </c>
    </row>
    <row r="11009" spans="1:17" x14ac:dyDescent="0.25">
      <c r="A11009" t="s">
        <v>16008</v>
      </c>
      <c r="B11009" t="s">
        <v>73</v>
      </c>
      <c r="C11009" t="s">
        <v>95</v>
      </c>
      <c r="D11009" t="s">
        <v>526</v>
      </c>
      <c r="E11009" t="s">
        <v>563</v>
      </c>
      <c r="F11009" t="s">
        <v>4236</v>
      </c>
      <c r="G11009">
        <v>0</v>
      </c>
      <c r="H11009">
        <v>6</v>
      </c>
      <c r="I11009">
        <v>0</v>
      </c>
      <c r="J11009">
        <v>5</v>
      </c>
      <c r="K11009">
        <v>1</v>
      </c>
      <c r="L11009">
        <v>0</v>
      </c>
      <c r="M11009">
        <v>0</v>
      </c>
      <c r="N11009">
        <v>0</v>
      </c>
      <c r="O11009">
        <v>0</v>
      </c>
      <c r="P11009">
        <v>0</v>
      </c>
      <c r="Q11009">
        <v>0</v>
      </c>
    </row>
    <row r="11010" spans="1:17" x14ac:dyDescent="0.25">
      <c r="A11010" t="s">
        <v>16009</v>
      </c>
      <c r="B11010" t="s">
        <v>73</v>
      </c>
      <c r="C11010" t="s">
        <v>95</v>
      </c>
      <c r="D11010" t="s">
        <v>526</v>
      </c>
      <c r="E11010" t="s">
        <v>563</v>
      </c>
      <c r="F11010" t="s">
        <v>4238</v>
      </c>
      <c r="G11010">
        <v>0</v>
      </c>
      <c r="H11010">
        <v>0</v>
      </c>
      <c r="I11010">
        <v>0</v>
      </c>
      <c r="J11010">
        <v>0</v>
      </c>
      <c r="K11010">
        <v>0</v>
      </c>
      <c r="L11010">
        <v>0</v>
      </c>
      <c r="M11010">
        <v>6</v>
      </c>
      <c r="N11010">
        <v>0</v>
      </c>
      <c r="O11010">
        <v>0</v>
      </c>
      <c r="P11010">
        <v>0</v>
      </c>
      <c r="Q11010">
        <v>0</v>
      </c>
    </row>
    <row r="11011" spans="1:17" x14ac:dyDescent="0.25">
      <c r="A11011" t="s">
        <v>16010</v>
      </c>
      <c r="B11011" t="s">
        <v>73</v>
      </c>
      <c r="C11011" t="s">
        <v>95</v>
      </c>
      <c r="D11011" t="s">
        <v>526</v>
      </c>
      <c r="E11011" t="s">
        <v>563</v>
      </c>
      <c r="F11011" t="s">
        <v>397</v>
      </c>
      <c r="G11011">
        <v>0</v>
      </c>
      <c r="H11011">
        <v>6</v>
      </c>
      <c r="I11011">
        <v>0</v>
      </c>
      <c r="J11011">
        <v>5</v>
      </c>
      <c r="K11011">
        <v>1</v>
      </c>
      <c r="L11011">
        <v>0</v>
      </c>
      <c r="M11011">
        <v>0</v>
      </c>
      <c r="N11011">
        <v>0</v>
      </c>
      <c r="O11011">
        <v>0</v>
      </c>
      <c r="P11011">
        <v>0</v>
      </c>
      <c r="Q11011">
        <v>0</v>
      </c>
    </row>
    <row r="11012" spans="1:17" x14ac:dyDescent="0.25">
      <c r="A11012" t="s">
        <v>16011</v>
      </c>
      <c r="B11012" t="s">
        <v>73</v>
      </c>
      <c r="C11012" t="s">
        <v>95</v>
      </c>
      <c r="D11012" t="s">
        <v>526</v>
      </c>
      <c r="E11012" t="s">
        <v>563</v>
      </c>
      <c r="F11012" t="s">
        <v>398</v>
      </c>
      <c r="G11012">
        <v>0</v>
      </c>
      <c r="H11012">
        <v>6</v>
      </c>
      <c r="I11012">
        <v>0</v>
      </c>
      <c r="J11012">
        <v>5</v>
      </c>
      <c r="K11012">
        <v>1</v>
      </c>
      <c r="L11012">
        <v>0</v>
      </c>
      <c r="M11012">
        <v>0</v>
      </c>
      <c r="N11012">
        <v>0</v>
      </c>
      <c r="O11012">
        <v>0</v>
      </c>
      <c r="P11012">
        <v>0</v>
      </c>
      <c r="Q11012">
        <v>0</v>
      </c>
    </row>
    <row r="11013" spans="1:17" x14ac:dyDescent="0.25">
      <c r="A11013" t="s">
        <v>16012</v>
      </c>
      <c r="B11013" t="s">
        <v>73</v>
      </c>
      <c r="C11013" t="s">
        <v>95</v>
      </c>
      <c r="D11013" t="s">
        <v>526</v>
      </c>
      <c r="E11013" t="s">
        <v>563</v>
      </c>
      <c r="F11013" t="s">
        <v>4242</v>
      </c>
      <c r="G11013">
        <v>0</v>
      </c>
      <c r="H11013">
        <v>0</v>
      </c>
      <c r="I11013">
        <v>0</v>
      </c>
      <c r="J11013">
        <v>0</v>
      </c>
      <c r="K11013">
        <v>0</v>
      </c>
      <c r="L11013">
        <v>0</v>
      </c>
      <c r="M11013">
        <v>6</v>
      </c>
      <c r="N11013">
        <v>0</v>
      </c>
      <c r="O11013">
        <v>0</v>
      </c>
      <c r="P11013">
        <v>0</v>
      </c>
      <c r="Q11013">
        <v>0</v>
      </c>
    </row>
    <row r="11014" spans="1:17" x14ac:dyDescent="0.25">
      <c r="A11014" t="s">
        <v>16013</v>
      </c>
      <c r="B11014" t="s">
        <v>73</v>
      </c>
      <c r="C11014" t="s">
        <v>95</v>
      </c>
      <c r="D11014" t="s">
        <v>526</v>
      </c>
      <c r="E11014" t="s">
        <v>563</v>
      </c>
      <c r="F11014" t="s">
        <v>399</v>
      </c>
      <c r="G11014">
        <v>0</v>
      </c>
      <c r="H11014">
        <v>6</v>
      </c>
      <c r="I11014">
        <v>0</v>
      </c>
      <c r="J11014">
        <v>5</v>
      </c>
      <c r="K11014">
        <v>1</v>
      </c>
      <c r="L11014">
        <v>0</v>
      </c>
      <c r="M11014">
        <v>0</v>
      </c>
      <c r="N11014">
        <v>0</v>
      </c>
      <c r="O11014">
        <v>0</v>
      </c>
      <c r="P11014">
        <v>0</v>
      </c>
      <c r="Q11014">
        <v>0</v>
      </c>
    </row>
    <row r="11015" spans="1:17" x14ac:dyDescent="0.25">
      <c r="A11015" t="s">
        <v>27446</v>
      </c>
      <c r="B11015" t="s">
        <v>73</v>
      </c>
      <c r="C11015" t="s">
        <v>161</v>
      </c>
      <c r="D11015" t="s">
        <v>526</v>
      </c>
      <c r="E11015" t="s">
        <v>21471</v>
      </c>
      <c r="F11015" t="s">
        <v>394</v>
      </c>
      <c r="G11015">
        <v>0</v>
      </c>
      <c r="H11015">
        <v>0</v>
      </c>
      <c r="I11015">
        <v>0</v>
      </c>
      <c r="J11015">
        <v>0</v>
      </c>
      <c r="K11015">
        <v>0</v>
      </c>
      <c r="L11015">
        <v>0</v>
      </c>
      <c r="M11015">
        <v>0</v>
      </c>
      <c r="N11015">
        <v>4</v>
      </c>
      <c r="O11015">
        <v>4</v>
      </c>
      <c r="P11015">
        <v>0</v>
      </c>
      <c r="Q11015">
        <v>0</v>
      </c>
    </row>
    <row r="11016" spans="1:17" x14ac:dyDescent="0.25">
      <c r="A11016" t="s">
        <v>27447</v>
      </c>
      <c r="B11016" t="s">
        <v>73</v>
      </c>
      <c r="C11016" t="s">
        <v>161</v>
      </c>
      <c r="D11016" t="s">
        <v>526</v>
      </c>
      <c r="E11016" t="s">
        <v>21471</v>
      </c>
      <c r="F11016" t="s">
        <v>395</v>
      </c>
      <c r="G11016">
        <v>0</v>
      </c>
      <c r="H11016">
        <v>0</v>
      </c>
      <c r="I11016">
        <v>0</v>
      </c>
      <c r="J11016">
        <v>0</v>
      </c>
      <c r="K11016">
        <v>0</v>
      </c>
      <c r="L11016">
        <v>0</v>
      </c>
      <c r="M11016">
        <v>0</v>
      </c>
      <c r="N11016">
        <v>4</v>
      </c>
      <c r="O11016">
        <v>4</v>
      </c>
      <c r="P11016">
        <v>0</v>
      </c>
      <c r="Q11016">
        <v>0</v>
      </c>
    </row>
    <row r="11017" spans="1:17" x14ac:dyDescent="0.25">
      <c r="A11017" t="s">
        <v>27448</v>
      </c>
      <c r="B11017" t="s">
        <v>73</v>
      </c>
      <c r="C11017" t="s">
        <v>161</v>
      </c>
      <c r="D11017" t="s">
        <v>526</v>
      </c>
      <c r="E11017" t="s">
        <v>21471</v>
      </c>
      <c r="F11017" t="s">
        <v>525</v>
      </c>
      <c r="G11017">
        <v>4</v>
      </c>
      <c r="H11017">
        <v>0</v>
      </c>
      <c r="I11017">
        <v>0</v>
      </c>
      <c r="J11017">
        <v>0</v>
      </c>
      <c r="K11017">
        <v>0</v>
      </c>
      <c r="L11017">
        <v>0</v>
      </c>
      <c r="M11017">
        <v>0</v>
      </c>
      <c r="N11017">
        <v>0</v>
      </c>
      <c r="O11017">
        <v>0</v>
      </c>
      <c r="P11017">
        <v>0</v>
      </c>
      <c r="Q11017">
        <v>0</v>
      </c>
    </row>
    <row r="11018" spans="1:17" x14ac:dyDescent="0.25">
      <c r="A11018" t="s">
        <v>16018</v>
      </c>
      <c r="B11018" t="s">
        <v>73</v>
      </c>
      <c r="C11018" t="s">
        <v>161</v>
      </c>
      <c r="D11018" t="s">
        <v>527</v>
      </c>
      <c r="E11018" t="s">
        <v>563</v>
      </c>
      <c r="F11018" t="s">
        <v>528</v>
      </c>
      <c r="G11018">
        <v>0</v>
      </c>
      <c r="H11018">
        <v>0</v>
      </c>
      <c r="I11018">
        <v>0</v>
      </c>
      <c r="J11018">
        <v>0</v>
      </c>
      <c r="K11018">
        <v>0</v>
      </c>
      <c r="L11018">
        <v>0</v>
      </c>
      <c r="M11018">
        <v>0</v>
      </c>
      <c r="N11018">
        <v>1</v>
      </c>
      <c r="O11018">
        <v>0</v>
      </c>
      <c r="P11018">
        <v>1</v>
      </c>
      <c r="Q11018">
        <v>0</v>
      </c>
    </row>
    <row r="11019" spans="1:17" x14ac:dyDescent="0.25">
      <c r="A11019" t="s">
        <v>16019</v>
      </c>
      <c r="B11019" t="s">
        <v>73</v>
      </c>
      <c r="C11019" t="s">
        <v>161</v>
      </c>
      <c r="D11019" t="s">
        <v>527</v>
      </c>
      <c r="E11019" t="s">
        <v>563</v>
      </c>
      <c r="F11019" t="s">
        <v>525</v>
      </c>
      <c r="G11019">
        <v>1</v>
      </c>
      <c r="H11019">
        <v>0</v>
      </c>
      <c r="I11019">
        <v>0</v>
      </c>
      <c r="J11019">
        <v>0</v>
      </c>
      <c r="K11019">
        <v>0</v>
      </c>
      <c r="L11019">
        <v>0</v>
      </c>
      <c r="M11019">
        <v>0</v>
      </c>
      <c r="N11019">
        <v>0</v>
      </c>
      <c r="O11019">
        <v>0</v>
      </c>
      <c r="P11019">
        <v>0</v>
      </c>
      <c r="Q11019">
        <v>0</v>
      </c>
    </row>
    <row r="11020" spans="1:17" x14ac:dyDescent="0.25">
      <c r="A11020" t="s">
        <v>27449</v>
      </c>
      <c r="B11020" t="s">
        <v>73</v>
      </c>
      <c r="C11020" t="s">
        <v>161</v>
      </c>
      <c r="D11020" t="s">
        <v>527</v>
      </c>
      <c r="E11020" t="s">
        <v>21471</v>
      </c>
      <c r="F11020" t="s">
        <v>528</v>
      </c>
      <c r="G11020">
        <v>0</v>
      </c>
      <c r="H11020">
        <v>0</v>
      </c>
      <c r="I11020">
        <v>0</v>
      </c>
      <c r="J11020">
        <v>0</v>
      </c>
      <c r="K11020">
        <v>0</v>
      </c>
      <c r="L11020">
        <v>0</v>
      </c>
      <c r="M11020">
        <v>0</v>
      </c>
      <c r="N11020">
        <v>1</v>
      </c>
      <c r="O11020">
        <v>1</v>
      </c>
      <c r="P11020">
        <v>0</v>
      </c>
      <c r="Q11020">
        <v>0</v>
      </c>
    </row>
    <row r="11021" spans="1:17" x14ac:dyDescent="0.25">
      <c r="A11021" t="s">
        <v>27450</v>
      </c>
      <c r="B11021" t="s">
        <v>73</v>
      </c>
      <c r="C11021" t="s">
        <v>161</v>
      </c>
      <c r="D11021" t="s">
        <v>527</v>
      </c>
      <c r="E11021" t="s">
        <v>21471</v>
      </c>
      <c r="F11021" t="s">
        <v>525</v>
      </c>
      <c r="G11021">
        <v>1</v>
      </c>
      <c r="H11021">
        <v>0</v>
      </c>
      <c r="I11021">
        <v>0</v>
      </c>
      <c r="J11021">
        <v>0</v>
      </c>
      <c r="K11021">
        <v>0</v>
      </c>
      <c r="L11021">
        <v>0</v>
      </c>
      <c r="M11021">
        <v>0</v>
      </c>
      <c r="N11021">
        <v>0</v>
      </c>
      <c r="O11021">
        <v>0</v>
      </c>
      <c r="P11021">
        <v>0</v>
      </c>
      <c r="Q11021">
        <v>0</v>
      </c>
    </row>
    <row r="11022" spans="1:17" x14ac:dyDescent="0.25">
      <c r="A11022" t="s">
        <v>27451</v>
      </c>
      <c r="B11022" t="s">
        <v>73</v>
      </c>
      <c r="C11022" t="s">
        <v>162</v>
      </c>
      <c r="D11022" t="s">
        <v>529</v>
      </c>
      <c r="E11022" t="s">
        <v>21471</v>
      </c>
      <c r="F11022" t="s">
        <v>525</v>
      </c>
      <c r="G11022">
        <v>2</v>
      </c>
      <c r="H11022">
        <v>0</v>
      </c>
      <c r="I11022">
        <v>0</v>
      </c>
      <c r="J11022">
        <v>0</v>
      </c>
      <c r="K11022">
        <v>0</v>
      </c>
      <c r="L11022">
        <v>0</v>
      </c>
      <c r="M11022">
        <v>0</v>
      </c>
      <c r="N11022">
        <v>0</v>
      </c>
      <c r="O11022">
        <v>0</v>
      </c>
      <c r="P11022">
        <v>0</v>
      </c>
      <c r="Q11022">
        <v>0</v>
      </c>
    </row>
    <row r="11023" spans="1:17" x14ac:dyDescent="0.25">
      <c r="A11023" t="s">
        <v>16020</v>
      </c>
      <c r="B11023" t="s">
        <v>73</v>
      </c>
      <c r="C11023" t="s">
        <v>162</v>
      </c>
      <c r="D11023" t="s">
        <v>526</v>
      </c>
      <c r="E11023" t="s">
        <v>563</v>
      </c>
      <c r="F11023" t="s">
        <v>396</v>
      </c>
      <c r="G11023">
        <v>0</v>
      </c>
      <c r="H11023">
        <v>14</v>
      </c>
      <c r="I11023">
        <v>0</v>
      </c>
      <c r="J11023">
        <v>14</v>
      </c>
      <c r="K11023">
        <v>0</v>
      </c>
      <c r="L11023">
        <v>0</v>
      </c>
      <c r="M11023">
        <v>0</v>
      </c>
      <c r="N11023">
        <v>0</v>
      </c>
      <c r="O11023">
        <v>0</v>
      </c>
      <c r="P11023">
        <v>0</v>
      </c>
      <c r="Q11023">
        <v>0</v>
      </c>
    </row>
    <row r="11024" spans="1:17" x14ac:dyDescent="0.25">
      <c r="A11024" t="s">
        <v>16021</v>
      </c>
      <c r="B11024" t="s">
        <v>73</v>
      </c>
      <c r="C11024" t="s">
        <v>162</v>
      </c>
      <c r="D11024" t="s">
        <v>526</v>
      </c>
      <c r="E11024" t="s">
        <v>563</v>
      </c>
      <c r="F11024" t="s">
        <v>4236</v>
      </c>
      <c r="G11024">
        <v>0</v>
      </c>
      <c r="H11024">
        <v>14</v>
      </c>
      <c r="I11024">
        <v>0</v>
      </c>
      <c r="J11024">
        <v>14</v>
      </c>
      <c r="K11024">
        <v>0</v>
      </c>
      <c r="L11024">
        <v>0</v>
      </c>
      <c r="M11024">
        <v>0</v>
      </c>
      <c r="N11024">
        <v>0</v>
      </c>
      <c r="O11024">
        <v>0</v>
      </c>
      <c r="P11024">
        <v>0</v>
      </c>
      <c r="Q11024">
        <v>0</v>
      </c>
    </row>
    <row r="11025" spans="1:17" x14ac:dyDescent="0.25">
      <c r="A11025" t="s">
        <v>16022</v>
      </c>
      <c r="B11025" t="s">
        <v>73</v>
      </c>
      <c r="C11025" t="s">
        <v>162</v>
      </c>
      <c r="D11025" t="s">
        <v>526</v>
      </c>
      <c r="E11025" t="s">
        <v>563</v>
      </c>
      <c r="F11025" t="s">
        <v>4238</v>
      </c>
      <c r="G11025">
        <v>0</v>
      </c>
      <c r="H11025">
        <v>0</v>
      </c>
      <c r="I11025">
        <v>0</v>
      </c>
      <c r="J11025">
        <v>0</v>
      </c>
      <c r="K11025">
        <v>0</v>
      </c>
      <c r="L11025">
        <v>0</v>
      </c>
      <c r="M11025">
        <v>14</v>
      </c>
      <c r="N11025">
        <v>0</v>
      </c>
      <c r="O11025">
        <v>0</v>
      </c>
      <c r="P11025">
        <v>0</v>
      </c>
      <c r="Q11025">
        <v>0</v>
      </c>
    </row>
    <row r="11026" spans="1:17" x14ac:dyDescent="0.25">
      <c r="A11026" t="s">
        <v>16023</v>
      </c>
      <c r="B11026" t="s">
        <v>73</v>
      </c>
      <c r="C11026" t="s">
        <v>162</v>
      </c>
      <c r="D11026" t="s">
        <v>526</v>
      </c>
      <c r="E11026" t="s">
        <v>563</v>
      </c>
      <c r="F11026" t="s">
        <v>397</v>
      </c>
      <c r="G11026">
        <v>0</v>
      </c>
      <c r="H11026">
        <v>14</v>
      </c>
      <c r="I11026">
        <v>0</v>
      </c>
      <c r="J11026">
        <v>14</v>
      </c>
      <c r="K11026">
        <v>0</v>
      </c>
      <c r="L11026">
        <v>0</v>
      </c>
      <c r="M11026">
        <v>0</v>
      </c>
      <c r="N11026">
        <v>0</v>
      </c>
      <c r="O11026">
        <v>0</v>
      </c>
      <c r="P11026">
        <v>0</v>
      </c>
      <c r="Q11026">
        <v>0</v>
      </c>
    </row>
    <row r="11027" spans="1:17" x14ac:dyDescent="0.25">
      <c r="A11027" t="s">
        <v>16024</v>
      </c>
      <c r="B11027" t="s">
        <v>73</v>
      </c>
      <c r="C11027" t="s">
        <v>162</v>
      </c>
      <c r="D11027" t="s">
        <v>526</v>
      </c>
      <c r="E11027" t="s">
        <v>563</v>
      </c>
      <c r="F11027" t="s">
        <v>398</v>
      </c>
      <c r="G11027">
        <v>0</v>
      </c>
      <c r="H11027">
        <v>14</v>
      </c>
      <c r="I11027">
        <v>0</v>
      </c>
      <c r="J11027">
        <v>14</v>
      </c>
      <c r="K11027">
        <v>0</v>
      </c>
      <c r="L11027">
        <v>0</v>
      </c>
      <c r="M11027">
        <v>0</v>
      </c>
      <c r="N11027">
        <v>0</v>
      </c>
      <c r="O11027">
        <v>0</v>
      </c>
      <c r="P11027">
        <v>0</v>
      </c>
      <c r="Q11027">
        <v>0</v>
      </c>
    </row>
    <row r="11028" spans="1:17" x14ac:dyDescent="0.25">
      <c r="A11028" t="s">
        <v>16025</v>
      </c>
      <c r="B11028" t="s">
        <v>73</v>
      </c>
      <c r="C11028" t="s">
        <v>162</v>
      </c>
      <c r="D11028" t="s">
        <v>526</v>
      </c>
      <c r="E11028" t="s">
        <v>563</v>
      </c>
      <c r="F11028" t="s">
        <v>4242</v>
      </c>
      <c r="G11028">
        <v>0</v>
      </c>
      <c r="H11028">
        <v>0</v>
      </c>
      <c r="I11028">
        <v>0</v>
      </c>
      <c r="J11028">
        <v>0</v>
      </c>
      <c r="K11028">
        <v>0</v>
      </c>
      <c r="L11028">
        <v>0</v>
      </c>
      <c r="M11028">
        <v>14</v>
      </c>
      <c r="N11028">
        <v>0</v>
      </c>
      <c r="O11028">
        <v>0</v>
      </c>
      <c r="P11028">
        <v>0</v>
      </c>
      <c r="Q11028">
        <v>0</v>
      </c>
    </row>
    <row r="11029" spans="1:17" x14ac:dyDescent="0.25">
      <c r="A11029" t="s">
        <v>16026</v>
      </c>
      <c r="B11029" t="s">
        <v>73</v>
      </c>
      <c r="C11029" t="s">
        <v>162</v>
      </c>
      <c r="D11029" t="s">
        <v>526</v>
      </c>
      <c r="E11029" t="s">
        <v>563</v>
      </c>
      <c r="F11029" t="s">
        <v>399</v>
      </c>
      <c r="G11029">
        <v>0</v>
      </c>
      <c r="H11029">
        <v>14</v>
      </c>
      <c r="I11029">
        <v>0</v>
      </c>
      <c r="J11029">
        <v>14</v>
      </c>
      <c r="K11029">
        <v>0</v>
      </c>
      <c r="L11029">
        <v>0</v>
      </c>
      <c r="M11029">
        <v>0</v>
      </c>
      <c r="N11029">
        <v>0</v>
      </c>
      <c r="O11029">
        <v>0</v>
      </c>
      <c r="P11029">
        <v>0</v>
      </c>
      <c r="Q11029">
        <v>0</v>
      </c>
    </row>
    <row r="11030" spans="1:17" x14ac:dyDescent="0.25">
      <c r="A11030" t="s">
        <v>16027</v>
      </c>
      <c r="B11030" t="s">
        <v>73</v>
      </c>
      <c r="C11030" t="s">
        <v>162</v>
      </c>
      <c r="D11030" t="s">
        <v>526</v>
      </c>
      <c r="E11030" t="s">
        <v>563</v>
      </c>
      <c r="F11030" t="s">
        <v>4245</v>
      </c>
      <c r="G11030">
        <v>0</v>
      </c>
      <c r="H11030">
        <v>0</v>
      </c>
      <c r="I11030">
        <v>0</v>
      </c>
      <c r="J11030">
        <v>0</v>
      </c>
      <c r="K11030">
        <v>0</v>
      </c>
      <c r="L11030">
        <v>0</v>
      </c>
      <c r="M11030">
        <v>14</v>
      </c>
      <c r="N11030">
        <v>0</v>
      </c>
      <c r="O11030">
        <v>0</v>
      </c>
      <c r="P11030">
        <v>0</v>
      </c>
      <c r="Q11030">
        <v>0</v>
      </c>
    </row>
    <row r="11031" spans="1:17" x14ac:dyDescent="0.25">
      <c r="A11031" t="s">
        <v>16028</v>
      </c>
      <c r="B11031" t="s">
        <v>73</v>
      </c>
      <c r="C11031" t="s">
        <v>162</v>
      </c>
      <c r="D11031" t="s">
        <v>526</v>
      </c>
      <c r="E11031" t="s">
        <v>563</v>
      </c>
      <c r="F11031" t="s">
        <v>394</v>
      </c>
      <c r="G11031">
        <v>0</v>
      </c>
      <c r="H11031">
        <v>0</v>
      </c>
      <c r="I11031">
        <v>0</v>
      </c>
      <c r="J11031">
        <v>0</v>
      </c>
      <c r="K11031">
        <v>0</v>
      </c>
      <c r="L11031">
        <v>0</v>
      </c>
      <c r="M11031">
        <v>0</v>
      </c>
      <c r="N11031">
        <v>14</v>
      </c>
      <c r="O11031">
        <v>14</v>
      </c>
      <c r="P11031">
        <v>0</v>
      </c>
      <c r="Q11031">
        <v>0</v>
      </c>
    </row>
    <row r="11032" spans="1:17" x14ac:dyDescent="0.25">
      <c r="A11032" t="s">
        <v>16029</v>
      </c>
      <c r="B11032" t="s">
        <v>73</v>
      </c>
      <c r="C11032" t="s">
        <v>162</v>
      </c>
      <c r="D11032" t="s">
        <v>526</v>
      </c>
      <c r="E11032" t="s">
        <v>563</v>
      </c>
      <c r="F11032" t="s">
        <v>395</v>
      </c>
      <c r="G11032">
        <v>0</v>
      </c>
      <c r="H11032">
        <v>0</v>
      </c>
      <c r="I11032">
        <v>0</v>
      </c>
      <c r="J11032">
        <v>0</v>
      </c>
      <c r="K11032">
        <v>0</v>
      </c>
      <c r="L11032">
        <v>0</v>
      </c>
      <c r="M11032">
        <v>0</v>
      </c>
      <c r="N11032">
        <v>13</v>
      </c>
      <c r="O11032">
        <v>13</v>
      </c>
      <c r="P11032">
        <v>0</v>
      </c>
      <c r="Q11032">
        <v>0</v>
      </c>
    </row>
    <row r="11033" spans="1:17" x14ac:dyDescent="0.25">
      <c r="A11033" t="s">
        <v>16030</v>
      </c>
      <c r="B11033" t="s">
        <v>73</v>
      </c>
      <c r="C11033" t="s">
        <v>162</v>
      </c>
      <c r="D11033" t="s">
        <v>526</v>
      </c>
      <c r="E11033" t="s">
        <v>563</v>
      </c>
      <c r="F11033" t="s">
        <v>525</v>
      </c>
      <c r="G11033">
        <v>14</v>
      </c>
      <c r="H11033">
        <v>0</v>
      </c>
      <c r="I11033">
        <v>0</v>
      </c>
      <c r="J11033">
        <v>0</v>
      </c>
      <c r="K11033">
        <v>0</v>
      </c>
      <c r="L11033">
        <v>0</v>
      </c>
      <c r="M11033">
        <v>0</v>
      </c>
      <c r="N11033">
        <v>0</v>
      </c>
      <c r="O11033">
        <v>0</v>
      </c>
      <c r="P11033">
        <v>0</v>
      </c>
      <c r="Q11033">
        <v>0</v>
      </c>
    </row>
    <row r="11034" spans="1:17" x14ac:dyDescent="0.25">
      <c r="A11034" t="s">
        <v>27452</v>
      </c>
      <c r="B11034" t="s">
        <v>73</v>
      </c>
      <c r="C11034" t="s">
        <v>162</v>
      </c>
      <c r="D11034" t="s">
        <v>526</v>
      </c>
      <c r="E11034" t="s">
        <v>21471</v>
      </c>
      <c r="F11034" t="s">
        <v>396</v>
      </c>
      <c r="G11034">
        <v>0</v>
      </c>
      <c r="H11034">
        <v>19</v>
      </c>
      <c r="I11034">
        <v>2</v>
      </c>
      <c r="J11034">
        <v>16</v>
      </c>
      <c r="K11034">
        <v>1</v>
      </c>
      <c r="L11034">
        <v>0</v>
      </c>
      <c r="M11034">
        <v>0</v>
      </c>
      <c r="N11034">
        <v>0</v>
      </c>
      <c r="O11034">
        <v>0</v>
      </c>
      <c r="P11034">
        <v>0</v>
      </c>
      <c r="Q11034">
        <v>0</v>
      </c>
    </row>
    <row r="11035" spans="1:17" x14ac:dyDescent="0.25">
      <c r="A11035" t="s">
        <v>27453</v>
      </c>
      <c r="B11035" t="s">
        <v>73</v>
      </c>
      <c r="C11035" t="s">
        <v>162</v>
      </c>
      <c r="D11035" t="s">
        <v>526</v>
      </c>
      <c r="E11035" t="s">
        <v>21471</v>
      </c>
      <c r="F11035" t="s">
        <v>4236</v>
      </c>
      <c r="G11035">
        <v>0</v>
      </c>
      <c r="H11035">
        <v>19</v>
      </c>
      <c r="I11035">
        <v>2</v>
      </c>
      <c r="J11035">
        <v>16</v>
      </c>
      <c r="K11035">
        <v>1</v>
      </c>
      <c r="L11035">
        <v>0</v>
      </c>
      <c r="M11035">
        <v>0</v>
      </c>
      <c r="N11035">
        <v>0</v>
      </c>
      <c r="O11035">
        <v>0</v>
      </c>
      <c r="P11035">
        <v>0</v>
      </c>
      <c r="Q11035">
        <v>0</v>
      </c>
    </row>
    <row r="11036" spans="1:17" x14ac:dyDescent="0.25">
      <c r="A11036" t="s">
        <v>27454</v>
      </c>
      <c r="B11036" t="s">
        <v>73</v>
      </c>
      <c r="C11036" t="s">
        <v>162</v>
      </c>
      <c r="D11036" t="s">
        <v>526</v>
      </c>
      <c r="E11036" t="s">
        <v>21471</v>
      </c>
      <c r="F11036" t="s">
        <v>4238</v>
      </c>
      <c r="G11036">
        <v>0</v>
      </c>
      <c r="H11036">
        <v>0</v>
      </c>
      <c r="I11036">
        <v>0</v>
      </c>
      <c r="J11036">
        <v>0</v>
      </c>
      <c r="K11036">
        <v>0</v>
      </c>
      <c r="L11036">
        <v>0</v>
      </c>
      <c r="M11036">
        <v>19</v>
      </c>
      <c r="N11036">
        <v>0</v>
      </c>
      <c r="O11036">
        <v>0</v>
      </c>
      <c r="P11036">
        <v>0</v>
      </c>
      <c r="Q11036">
        <v>0</v>
      </c>
    </row>
    <row r="11037" spans="1:17" x14ac:dyDescent="0.25">
      <c r="A11037" t="s">
        <v>27455</v>
      </c>
      <c r="B11037" t="s">
        <v>73</v>
      </c>
      <c r="C11037" t="s">
        <v>162</v>
      </c>
      <c r="D11037" t="s">
        <v>526</v>
      </c>
      <c r="E11037" t="s">
        <v>21471</v>
      </c>
      <c r="F11037" t="s">
        <v>397</v>
      </c>
      <c r="G11037">
        <v>0</v>
      </c>
      <c r="H11037">
        <v>19</v>
      </c>
      <c r="I11037">
        <v>2</v>
      </c>
      <c r="J11037">
        <v>16</v>
      </c>
      <c r="K11037">
        <v>1</v>
      </c>
      <c r="L11037">
        <v>0</v>
      </c>
      <c r="M11037">
        <v>0</v>
      </c>
      <c r="N11037">
        <v>0</v>
      </c>
      <c r="O11037">
        <v>0</v>
      </c>
      <c r="P11037">
        <v>0</v>
      </c>
      <c r="Q11037">
        <v>0</v>
      </c>
    </row>
    <row r="11038" spans="1:17" x14ac:dyDescent="0.25">
      <c r="A11038" t="s">
        <v>27456</v>
      </c>
      <c r="B11038" t="s">
        <v>73</v>
      </c>
      <c r="C11038" t="s">
        <v>162</v>
      </c>
      <c r="D11038" t="s">
        <v>526</v>
      </c>
      <c r="E11038" t="s">
        <v>21471</v>
      </c>
      <c r="F11038" t="s">
        <v>398</v>
      </c>
      <c r="G11038">
        <v>0</v>
      </c>
      <c r="H11038">
        <v>19</v>
      </c>
      <c r="I11038">
        <v>2</v>
      </c>
      <c r="J11038">
        <v>16</v>
      </c>
      <c r="K11038">
        <v>1</v>
      </c>
      <c r="L11038">
        <v>0</v>
      </c>
      <c r="M11038">
        <v>0</v>
      </c>
      <c r="N11038">
        <v>0</v>
      </c>
      <c r="O11038">
        <v>0</v>
      </c>
      <c r="P11038">
        <v>0</v>
      </c>
      <c r="Q11038">
        <v>0</v>
      </c>
    </row>
    <row r="11039" spans="1:17" x14ac:dyDescent="0.25">
      <c r="A11039" t="s">
        <v>27457</v>
      </c>
      <c r="B11039" t="s">
        <v>73</v>
      </c>
      <c r="C11039" t="s">
        <v>162</v>
      </c>
      <c r="D11039" t="s">
        <v>526</v>
      </c>
      <c r="E11039" t="s">
        <v>21471</v>
      </c>
      <c r="F11039" t="s">
        <v>4242</v>
      </c>
      <c r="G11039">
        <v>0</v>
      </c>
      <c r="H11039">
        <v>0</v>
      </c>
      <c r="I11039">
        <v>0</v>
      </c>
      <c r="J11039">
        <v>0</v>
      </c>
      <c r="K11039">
        <v>0</v>
      </c>
      <c r="L11039">
        <v>0</v>
      </c>
      <c r="M11039">
        <v>19</v>
      </c>
      <c r="N11039">
        <v>0</v>
      </c>
      <c r="O11039">
        <v>0</v>
      </c>
      <c r="P11039">
        <v>0</v>
      </c>
      <c r="Q11039">
        <v>0</v>
      </c>
    </row>
    <row r="11040" spans="1:17" x14ac:dyDescent="0.25">
      <c r="A11040" t="s">
        <v>27458</v>
      </c>
      <c r="B11040" t="s">
        <v>73</v>
      </c>
      <c r="C11040" t="s">
        <v>162</v>
      </c>
      <c r="D11040" t="s">
        <v>526</v>
      </c>
      <c r="E11040" t="s">
        <v>21471</v>
      </c>
      <c r="F11040" t="s">
        <v>399</v>
      </c>
      <c r="G11040">
        <v>0</v>
      </c>
      <c r="H11040">
        <v>19</v>
      </c>
      <c r="I11040">
        <v>2</v>
      </c>
      <c r="J11040">
        <v>16</v>
      </c>
      <c r="K11040">
        <v>1</v>
      </c>
      <c r="L11040">
        <v>0</v>
      </c>
      <c r="M11040">
        <v>0</v>
      </c>
      <c r="N11040">
        <v>0</v>
      </c>
      <c r="O11040">
        <v>0</v>
      </c>
      <c r="P11040">
        <v>0</v>
      </c>
      <c r="Q11040">
        <v>0</v>
      </c>
    </row>
    <row r="11041" spans="1:17" x14ac:dyDescent="0.25">
      <c r="A11041" t="s">
        <v>27459</v>
      </c>
      <c r="B11041" t="s">
        <v>73</v>
      </c>
      <c r="C11041" t="s">
        <v>162</v>
      </c>
      <c r="D11041" t="s">
        <v>526</v>
      </c>
      <c r="E11041" t="s">
        <v>21471</v>
      </c>
      <c r="F11041" t="s">
        <v>4245</v>
      </c>
      <c r="G11041">
        <v>0</v>
      </c>
      <c r="H11041">
        <v>0</v>
      </c>
      <c r="I11041">
        <v>0</v>
      </c>
      <c r="J11041">
        <v>0</v>
      </c>
      <c r="K11041">
        <v>0</v>
      </c>
      <c r="L11041">
        <v>0</v>
      </c>
      <c r="M11041">
        <v>19</v>
      </c>
      <c r="N11041">
        <v>0</v>
      </c>
      <c r="O11041">
        <v>0</v>
      </c>
      <c r="P11041">
        <v>0</v>
      </c>
      <c r="Q11041">
        <v>0</v>
      </c>
    </row>
    <row r="11042" spans="1:17" x14ac:dyDescent="0.25">
      <c r="A11042" t="s">
        <v>27460</v>
      </c>
      <c r="B11042" t="s">
        <v>73</v>
      </c>
      <c r="C11042" t="s">
        <v>162</v>
      </c>
      <c r="D11042" t="s">
        <v>526</v>
      </c>
      <c r="E11042" t="s">
        <v>21471</v>
      </c>
      <c r="F11042" t="s">
        <v>394</v>
      </c>
      <c r="G11042">
        <v>0</v>
      </c>
      <c r="H11042">
        <v>0</v>
      </c>
      <c r="I11042">
        <v>0</v>
      </c>
      <c r="J11042">
        <v>0</v>
      </c>
      <c r="K11042">
        <v>0</v>
      </c>
      <c r="L11042">
        <v>0</v>
      </c>
      <c r="M11042">
        <v>0</v>
      </c>
      <c r="N11042">
        <v>19</v>
      </c>
      <c r="O11042">
        <v>19</v>
      </c>
      <c r="P11042">
        <v>0</v>
      </c>
      <c r="Q11042">
        <v>0</v>
      </c>
    </row>
    <row r="11043" spans="1:17" x14ac:dyDescent="0.25">
      <c r="A11043" t="s">
        <v>27461</v>
      </c>
      <c r="B11043" t="s">
        <v>73</v>
      </c>
      <c r="C11043" t="s">
        <v>162</v>
      </c>
      <c r="D11043" t="s">
        <v>526</v>
      </c>
      <c r="E11043" t="s">
        <v>21471</v>
      </c>
      <c r="F11043" t="s">
        <v>395</v>
      </c>
      <c r="G11043">
        <v>0</v>
      </c>
      <c r="H11043">
        <v>0</v>
      </c>
      <c r="I11043">
        <v>0</v>
      </c>
      <c r="J11043">
        <v>0</v>
      </c>
      <c r="K11043">
        <v>0</v>
      </c>
      <c r="L11043">
        <v>0</v>
      </c>
      <c r="M11043">
        <v>0</v>
      </c>
      <c r="N11043">
        <v>18</v>
      </c>
      <c r="O11043">
        <v>18</v>
      </c>
      <c r="P11043">
        <v>0</v>
      </c>
      <c r="Q11043">
        <v>0</v>
      </c>
    </row>
    <row r="11044" spans="1:17" x14ac:dyDescent="0.25">
      <c r="A11044" t="s">
        <v>27462</v>
      </c>
      <c r="B11044" t="s">
        <v>73</v>
      </c>
      <c r="C11044" t="s">
        <v>162</v>
      </c>
      <c r="D11044" t="s">
        <v>526</v>
      </c>
      <c r="E11044" t="s">
        <v>21471</v>
      </c>
      <c r="F11044" t="s">
        <v>525</v>
      </c>
      <c r="G11044">
        <v>19</v>
      </c>
      <c r="H11044">
        <v>0</v>
      </c>
      <c r="I11044">
        <v>0</v>
      </c>
      <c r="J11044">
        <v>0</v>
      </c>
      <c r="K11044">
        <v>0</v>
      </c>
      <c r="L11044">
        <v>0</v>
      </c>
      <c r="M11044">
        <v>0</v>
      </c>
      <c r="N11044">
        <v>0</v>
      </c>
      <c r="O11044">
        <v>0</v>
      </c>
      <c r="P11044">
        <v>0</v>
      </c>
      <c r="Q11044">
        <v>0</v>
      </c>
    </row>
    <row r="11045" spans="1:17" x14ac:dyDescent="0.25">
      <c r="A11045" t="s">
        <v>15275</v>
      </c>
      <c r="B11045" t="s">
        <v>73</v>
      </c>
      <c r="C11045" t="s">
        <v>228</v>
      </c>
      <c r="D11045" t="s">
        <v>526</v>
      </c>
      <c r="E11045" t="s">
        <v>563</v>
      </c>
      <c r="F11045" t="s">
        <v>399</v>
      </c>
      <c r="G11045">
        <v>0</v>
      </c>
      <c r="H11045">
        <v>16</v>
      </c>
      <c r="I11045">
        <v>1</v>
      </c>
      <c r="J11045">
        <v>14</v>
      </c>
      <c r="K11045">
        <v>0</v>
      </c>
      <c r="L11045">
        <v>1</v>
      </c>
      <c r="M11045">
        <v>0</v>
      </c>
      <c r="N11045">
        <v>0</v>
      </c>
      <c r="O11045">
        <v>0</v>
      </c>
      <c r="P11045">
        <v>0</v>
      </c>
      <c r="Q11045">
        <v>0</v>
      </c>
    </row>
    <row r="11046" spans="1:17" x14ac:dyDescent="0.25">
      <c r="A11046" t="s">
        <v>15276</v>
      </c>
      <c r="B11046" t="s">
        <v>73</v>
      </c>
      <c r="C11046" t="s">
        <v>228</v>
      </c>
      <c r="D11046" t="s">
        <v>526</v>
      </c>
      <c r="E11046" t="s">
        <v>563</v>
      </c>
      <c r="F11046" t="s">
        <v>4245</v>
      </c>
      <c r="G11046">
        <v>0</v>
      </c>
      <c r="H11046">
        <v>0</v>
      </c>
      <c r="I11046">
        <v>0</v>
      </c>
      <c r="J11046">
        <v>0</v>
      </c>
      <c r="K11046">
        <v>0</v>
      </c>
      <c r="L11046">
        <v>0</v>
      </c>
      <c r="M11046">
        <v>16</v>
      </c>
      <c r="N11046">
        <v>0</v>
      </c>
      <c r="O11046">
        <v>0</v>
      </c>
      <c r="P11046">
        <v>0</v>
      </c>
      <c r="Q11046">
        <v>0</v>
      </c>
    </row>
    <row r="11047" spans="1:17" x14ac:dyDescent="0.25">
      <c r="A11047" t="s">
        <v>15277</v>
      </c>
      <c r="B11047" t="s">
        <v>73</v>
      </c>
      <c r="C11047" t="s">
        <v>228</v>
      </c>
      <c r="D11047" t="s">
        <v>526</v>
      </c>
      <c r="E11047" t="s">
        <v>563</v>
      </c>
      <c r="F11047" t="s">
        <v>394</v>
      </c>
      <c r="G11047">
        <v>0</v>
      </c>
      <c r="H11047">
        <v>0</v>
      </c>
      <c r="I11047">
        <v>0</v>
      </c>
      <c r="J11047">
        <v>0</v>
      </c>
      <c r="K11047">
        <v>0</v>
      </c>
      <c r="L11047">
        <v>0</v>
      </c>
      <c r="M11047">
        <v>0</v>
      </c>
      <c r="N11047">
        <v>15</v>
      </c>
      <c r="O11047">
        <v>14</v>
      </c>
      <c r="P11047">
        <v>1</v>
      </c>
      <c r="Q11047">
        <v>0</v>
      </c>
    </row>
    <row r="11048" spans="1:17" x14ac:dyDescent="0.25">
      <c r="A11048" t="s">
        <v>15278</v>
      </c>
      <c r="B11048" t="s">
        <v>73</v>
      </c>
      <c r="C11048" t="s">
        <v>228</v>
      </c>
      <c r="D11048" t="s">
        <v>526</v>
      </c>
      <c r="E11048" t="s">
        <v>563</v>
      </c>
      <c r="F11048" t="s">
        <v>395</v>
      </c>
      <c r="G11048">
        <v>0</v>
      </c>
      <c r="H11048">
        <v>0</v>
      </c>
      <c r="I11048">
        <v>0</v>
      </c>
      <c r="J11048">
        <v>0</v>
      </c>
      <c r="K11048">
        <v>0</v>
      </c>
      <c r="L11048">
        <v>0</v>
      </c>
      <c r="M11048">
        <v>0</v>
      </c>
      <c r="N11048">
        <v>15</v>
      </c>
      <c r="O11048">
        <v>15</v>
      </c>
      <c r="P11048">
        <v>0</v>
      </c>
      <c r="Q11048">
        <v>0</v>
      </c>
    </row>
    <row r="11049" spans="1:17" x14ac:dyDescent="0.25">
      <c r="A11049" t="s">
        <v>15279</v>
      </c>
      <c r="B11049" t="s">
        <v>73</v>
      </c>
      <c r="C11049" t="s">
        <v>228</v>
      </c>
      <c r="D11049" t="s">
        <v>526</v>
      </c>
      <c r="E11049" t="s">
        <v>563</v>
      </c>
      <c r="F11049" t="s">
        <v>525</v>
      </c>
      <c r="G11049">
        <v>16</v>
      </c>
      <c r="H11049">
        <v>0</v>
      </c>
      <c r="I11049">
        <v>0</v>
      </c>
      <c r="J11049">
        <v>0</v>
      </c>
      <c r="K11049">
        <v>0</v>
      </c>
      <c r="L11049">
        <v>0</v>
      </c>
      <c r="M11049">
        <v>0</v>
      </c>
      <c r="N11049">
        <v>0</v>
      </c>
      <c r="O11049">
        <v>0</v>
      </c>
      <c r="P11049">
        <v>0</v>
      </c>
      <c r="Q11049">
        <v>0</v>
      </c>
    </row>
    <row r="11050" spans="1:17" x14ac:dyDescent="0.25">
      <c r="A11050" t="s">
        <v>27463</v>
      </c>
      <c r="B11050" t="s">
        <v>73</v>
      </c>
      <c r="C11050" t="s">
        <v>228</v>
      </c>
      <c r="D11050" t="s">
        <v>526</v>
      </c>
      <c r="E11050" t="s">
        <v>21471</v>
      </c>
      <c r="F11050" t="s">
        <v>396</v>
      </c>
      <c r="G11050">
        <v>0</v>
      </c>
      <c r="H11050">
        <v>41</v>
      </c>
      <c r="I11050">
        <v>4</v>
      </c>
      <c r="J11050">
        <v>35</v>
      </c>
      <c r="K11050">
        <v>1</v>
      </c>
      <c r="L11050">
        <v>1</v>
      </c>
      <c r="M11050">
        <v>0</v>
      </c>
      <c r="N11050">
        <v>0</v>
      </c>
      <c r="O11050">
        <v>0</v>
      </c>
      <c r="P11050">
        <v>0</v>
      </c>
      <c r="Q11050">
        <v>0</v>
      </c>
    </row>
    <row r="11051" spans="1:17" x14ac:dyDescent="0.25">
      <c r="A11051" t="s">
        <v>27464</v>
      </c>
      <c r="B11051" t="s">
        <v>73</v>
      </c>
      <c r="C11051" t="s">
        <v>228</v>
      </c>
      <c r="D11051" t="s">
        <v>526</v>
      </c>
      <c r="E11051" t="s">
        <v>21471</v>
      </c>
      <c r="F11051" t="s">
        <v>4236</v>
      </c>
      <c r="G11051">
        <v>0</v>
      </c>
      <c r="H11051">
        <v>41</v>
      </c>
      <c r="I11051">
        <v>3</v>
      </c>
      <c r="J11051">
        <v>36</v>
      </c>
      <c r="K11051">
        <v>0</v>
      </c>
      <c r="L11051">
        <v>2</v>
      </c>
      <c r="M11051">
        <v>0</v>
      </c>
      <c r="N11051">
        <v>0</v>
      </c>
      <c r="O11051">
        <v>0</v>
      </c>
      <c r="P11051">
        <v>0</v>
      </c>
      <c r="Q11051">
        <v>0</v>
      </c>
    </row>
    <row r="11052" spans="1:17" x14ac:dyDescent="0.25">
      <c r="A11052" t="s">
        <v>27465</v>
      </c>
      <c r="B11052" t="s">
        <v>73</v>
      </c>
      <c r="C11052" t="s">
        <v>228</v>
      </c>
      <c r="D11052" t="s">
        <v>526</v>
      </c>
      <c r="E11052" t="s">
        <v>21471</v>
      </c>
      <c r="F11052" t="s">
        <v>4238</v>
      </c>
      <c r="G11052">
        <v>0</v>
      </c>
      <c r="H11052">
        <v>0</v>
      </c>
      <c r="I11052">
        <v>0</v>
      </c>
      <c r="J11052">
        <v>0</v>
      </c>
      <c r="K11052">
        <v>0</v>
      </c>
      <c r="L11052">
        <v>0</v>
      </c>
      <c r="M11052">
        <v>41</v>
      </c>
      <c r="N11052">
        <v>0</v>
      </c>
      <c r="O11052">
        <v>0</v>
      </c>
      <c r="P11052">
        <v>0</v>
      </c>
      <c r="Q11052">
        <v>0</v>
      </c>
    </row>
    <row r="11053" spans="1:17" x14ac:dyDescent="0.25">
      <c r="A11053" t="s">
        <v>27466</v>
      </c>
      <c r="B11053" t="s">
        <v>73</v>
      </c>
      <c r="C11053" t="s">
        <v>228</v>
      </c>
      <c r="D11053" t="s">
        <v>526</v>
      </c>
      <c r="E11053" t="s">
        <v>21471</v>
      </c>
      <c r="F11053" t="s">
        <v>397</v>
      </c>
      <c r="G11053">
        <v>0</v>
      </c>
      <c r="H11053">
        <v>41</v>
      </c>
      <c r="I11053">
        <v>3</v>
      </c>
      <c r="J11053">
        <v>36</v>
      </c>
      <c r="K11053">
        <v>0</v>
      </c>
      <c r="L11053">
        <v>2</v>
      </c>
      <c r="M11053">
        <v>0</v>
      </c>
      <c r="N11053">
        <v>0</v>
      </c>
      <c r="O11053">
        <v>0</v>
      </c>
      <c r="P11053">
        <v>0</v>
      </c>
      <c r="Q11053">
        <v>0</v>
      </c>
    </row>
    <row r="11054" spans="1:17" x14ac:dyDescent="0.25">
      <c r="A11054" t="s">
        <v>27467</v>
      </c>
      <c r="B11054" t="s">
        <v>73</v>
      </c>
      <c r="C11054" t="s">
        <v>228</v>
      </c>
      <c r="D11054" t="s">
        <v>526</v>
      </c>
      <c r="E11054" t="s">
        <v>21471</v>
      </c>
      <c r="F11054" t="s">
        <v>398</v>
      </c>
      <c r="G11054">
        <v>0</v>
      </c>
      <c r="H11054">
        <v>41</v>
      </c>
      <c r="I11054">
        <v>3</v>
      </c>
      <c r="J11054">
        <v>36</v>
      </c>
      <c r="K11054">
        <v>0</v>
      </c>
      <c r="L11054">
        <v>2</v>
      </c>
      <c r="M11054">
        <v>0</v>
      </c>
      <c r="N11054">
        <v>0</v>
      </c>
      <c r="O11054">
        <v>0</v>
      </c>
      <c r="P11054">
        <v>0</v>
      </c>
      <c r="Q11054">
        <v>0</v>
      </c>
    </row>
    <row r="11055" spans="1:17" x14ac:dyDescent="0.25">
      <c r="A11055" t="s">
        <v>27468</v>
      </c>
      <c r="B11055" t="s">
        <v>73</v>
      </c>
      <c r="C11055" t="s">
        <v>228</v>
      </c>
      <c r="D11055" t="s">
        <v>526</v>
      </c>
      <c r="E11055" t="s">
        <v>21471</v>
      </c>
      <c r="F11055" t="s">
        <v>4242</v>
      </c>
      <c r="G11055">
        <v>0</v>
      </c>
      <c r="H11055">
        <v>0</v>
      </c>
      <c r="I11055">
        <v>0</v>
      </c>
      <c r="J11055">
        <v>0</v>
      </c>
      <c r="K11055">
        <v>0</v>
      </c>
      <c r="L11055">
        <v>0</v>
      </c>
      <c r="M11055">
        <v>41</v>
      </c>
      <c r="N11055">
        <v>0</v>
      </c>
      <c r="O11055">
        <v>0</v>
      </c>
      <c r="P11055">
        <v>0</v>
      </c>
      <c r="Q11055">
        <v>0</v>
      </c>
    </row>
    <row r="11056" spans="1:17" x14ac:dyDescent="0.25">
      <c r="A11056" t="s">
        <v>27469</v>
      </c>
      <c r="B11056" t="s">
        <v>73</v>
      </c>
      <c r="C11056" t="s">
        <v>228</v>
      </c>
      <c r="D11056" t="s">
        <v>526</v>
      </c>
      <c r="E11056" t="s">
        <v>21471</v>
      </c>
      <c r="F11056" t="s">
        <v>399</v>
      </c>
      <c r="G11056">
        <v>0</v>
      </c>
      <c r="H11056">
        <v>41</v>
      </c>
      <c r="I11056">
        <v>3</v>
      </c>
      <c r="J11056">
        <v>36</v>
      </c>
      <c r="K11056">
        <v>1</v>
      </c>
      <c r="L11056">
        <v>1</v>
      </c>
      <c r="M11056">
        <v>0</v>
      </c>
      <c r="N11056">
        <v>0</v>
      </c>
      <c r="O11056">
        <v>0</v>
      </c>
      <c r="P11056">
        <v>0</v>
      </c>
      <c r="Q11056">
        <v>0</v>
      </c>
    </row>
    <row r="11057" spans="1:17" x14ac:dyDescent="0.25">
      <c r="A11057" t="s">
        <v>27470</v>
      </c>
      <c r="B11057" t="s">
        <v>73</v>
      </c>
      <c r="C11057" t="s">
        <v>228</v>
      </c>
      <c r="D11057" t="s">
        <v>526</v>
      </c>
      <c r="E11057" t="s">
        <v>21471</v>
      </c>
      <c r="F11057" t="s">
        <v>4245</v>
      </c>
      <c r="G11057">
        <v>0</v>
      </c>
      <c r="H11057">
        <v>0</v>
      </c>
      <c r="I11057">
        <v>0</v>
      </c>
      <c r="J11057">
        <v>0</v>
      </c>
      <c r="K11057">
        <v>0</v>
      </c>
      <c r="L11057">
        <v>0</v>
      </c>
      <c r="M11057">
        <v>41</v>
      </c>
      <c r="N11057">
        <v>0</v>
      </c>
      <c r="O11057">
        <v>0</v>
      </c>
      <c r="P11057">
        <v>0</v>
      </c>
      <c r="Q11057">
        <v>0</v>
      </c>
    </row>
    <row r="11058" spans="1:17" x14ac:dyDescent="0.25">
      <c r="A11058" t="s">
        <v>27471</v>
      </c>
      <c r="B11058" t="s">
        <v>73</v>
      </c>
      <c r="C11058" t="s">
        <v>228</v>
      </c>
      <c r="D11058" t="s">
        <v>526</v>
      </c>
      <c r="E11058" t="s">
        <v>21471</v>
      </c>
      <c r="F11058" t="s">
        <v>394</v>
      </c>
      <c r="G11058">
        <v>0</v>
      </c>
      <c r="H11058">
        <v>0</v>
      </c>
      <c r="I11058">
        <v>0</v>
      </c>
      <c r="J11058">
        <v>0</v>
      </c>
      <c r="K11058">
        <v>0</v>
      </c>
      <c r="L11058">
        <v>0</v>
      </c>
      <c r="M11058">
        <v>0</v>
      </c>
      <c r="N11058">
        <v>40</v>
      </c>
      <c r="O11058">
        <v>39</v>
      </c>
      <c r="P11058">
        <v>1</v>
      </c>
      <c r="Q11058">
        <v>0</v>
      </c>
    </row>
    <row r="11059" spans="1:17" x14ac:dyDescent="0.25">
      <c r="A11059" t="s">
        <v>27472</v>
      </c>
      <c r="B11059" t="s">
        <v>73</v>
      </c>
      <c r="C11059" t="s">
        <v>228</v>
      </c>
      <c r="D11059" t="s">
        <v>526</v>
      </c>
      <c r="E11059" t="s">
        <v>21471</v>
      </c>
      <c r="F11059" t="s">
        <v>395</v>
      </c>
      <c r="G11059">
        <v>0</v>
      </c>
      <c r="H11059">
        <v>0</v>
      </c>
      <c r="I11059">
        <v>0</v>
      </c>
      <c r="J11059">
        <v>0</v>
      </c>
      <c r="K11059">
        <v>0</v>
      </c>
      <c r="L11059">
        <v>0</v>
      </c>
      <c r="M11059">
        <v>0</v>
      </c>
      <c r="N11059">
        <v>40</v>
      </c>
      <c r="O11059">
        <v>39</v>
      </c>
      <c r="P11059">
        <v>1</v>
      </c>
      <c r="Q11059">
        <v>0</v>
      </c>
    </row>
    <row r="11060" spans="1:17" x14ac:dyDescent="0.25">
      <c r="A11060" t="s">
        <v>27473</v>
      </c>
      <c r="B11060" t="s">
        <v>73</v>
      </c>
      <c r="C11060" t="s">
        <v>228</v>
      </c>
      <c r="D11060" t="s">
        <v>526</v>
      </c>
      <c r="E11060" t="s">
        <v>21471</v>
      </c>
      <c r="F11060" t="s">
        <v>525</v>
      </c>
      <c r="G11060">
        <v>41</v>
      </c>
      <c r="H11060">
        <v>0</v>
      </c>
      <c r="I11060">
        <v>0</v>
      </c>
      <c r="J11060">
        <v>0</v>
      </c>
      <c r="K11060">
        <v>0</v>
      </c>
      <c r="L11060">
        <v>0</v>
      </c>
      <c r="M11060">
        <v>0</v>
      </c>
      <c r="N11060">
        <v>0</v>
      </c>
      <c r="O11060">
        <v>0</v>
      </c>
      <c r="P11060">
        <v>0</v>
      </c>
      <c r="Q11060">
        <v>0</v>
      </c>
    </row>
    <row r="11061" spans="1:17" x14ac:dyDescent="0.25">
      <c r="A11061" t="s">
        <v>17960</v>
      </c>
      <c r="B11061" t="s">
        <v>73</v>
      </c>
      <c r="C11061" t="s">
        <v>228</v>
      </c>
      <c r="D11061" t="s">
        <v>527</v>
      </c>
      <c r="E11061" t="s">
        <v>563</v>
      </c>
      <c r="F11061" t="s">
        <v>528</v>
      </c>
      <c r="G11061">
        <v>0</v>
      </c>
      <c r="H11061">
        <v>0</v>
      </c>
      <c r="I11061">
        <v>0</v>
      </c>
      <c r="J11061">
        <v>0</v>
      </c>
      <c r="K11061">
        <v>0</v>
      </c>
      <c r="L11061">
        <v>0</v>
      </c>
      <c r="M11061">
        <v>0</v>
      </c>
      <c r="N11061">
        <v>2</v>
      </c>
      <c r="O11061">
        <v>2</v>
      </c>
      <c r="P11061">
        <v>0</v>
      </c>
      <c r="Q11061">
        <v>0</v>
      </c>
    </row>
    <row r="11062" spans="1:17" x14ac:dyDescent="0.25">
      <c r="A11062" t="s">
        <v>17961</v>
      </c>
      <c r="B11062" t="s">
        <v>73</v>
      </c>
      <c r="C11062" t="s">
        <v>228</v>
      </c>
      <c r="D11062" t="s">
        <v>527</v>
      </c>
      <c r="E11062" t="s">
        <v>563</v>
      </c>
      <c r="F11062" t="s">
        <v>525</v>
      </c>
      <c r="G11062">
        <v>2</v>
      </c>
      <c r="H11062">
        <v>0</v>
      </c>
      <c r="I11062">
        <v>0</v>
      </c>
      <c r="J11062">
        <v>0</v>
      </c>
      <c r="K11062">
        <v>0</v>
      </c>
      <c r="L11062">
        <v>0</v>
      </c>
      <c r="M11062">
        <v>0</v>
      </c>
      <c r="N11062">
        <v>0</v>
      </c>
      <c r="O11062">
        <v>0</v>
      </c>
      <c r="P11062">
        <v>0</v>
      </c>
      <c r="Q11062">
        <v>0</v>
      </c>
    </row>
    <row r="11063" spans="1:17" x14ac:dyDescent="0.25">
      <c r="A11063" t="s">
        <v>27474</v>
      </c>
      <c r="B11063" t="s">
        <v>73</v>
      </c>
      <c r="C11063" t="s">
        <v>228</v>
      </c>
      <c r="D11063" t="s">
        <v>527</v>
      </c>
      <c r="E11063" t="s">
        <v>21471</v>
      </c>
      <c r="F11063" t="s">
        <v>528</v>
      </c>
      <c r="G11063">
        <v>0</v>
      </c>
      <c r="H11063">
        <v>0</v>
      </c>
      <c r="I11063">
        <v>0</v>
      </c>
      <c r="J11063">
        <v>0</v>
      </c>
      <c r="K11063">
        <v>0</v>
      </c>
      <c r="L11063">
        <v>0</v>
      </c>
      <c r="M11063">
        <v>0</v>
      </c>
      <c r="N11063">
        <v>2</v>
      </c>
      <c r="O11063">
        <v>2</v>
      </c>
      <c r="P11063">
        <v>0</v>
      </c>
      <c r="Q11063">
        <v>0</v>
      </c>
    </row>
    <row r="11064" spans="1:17" x14ac:dyDescent="0.25">
      <c r="A11064" t="s">
        <v>27475</v>
      </c>
      <c r="B11064" t="s">
        <v>73</v>
      </c>
      <c r="C11064" t="s">
        <v>228</v>
      </c>
      <c r="D11064" t="s">
        <v>527</v>
      </c>
      <c r="E11064" t="s">
        <v>21471</v>
      </c>
      <c r="F11064" t="s">
        <v>525</v>
      </c>
      <c r="G11064">
        <v>2</v>
      </c>
      <c r="H11064">
        <v>0</v>
      </c>
      <c r="I11064">
        <v>0</v>
      </c>
      <c r="J11064">
        <v>0</v>
      </c>
      <c r="K11064">
        <v>0</v>
      </c>
      <c r="L11064">
        <v>0</v>
      </c>
      <c r="M11064">
        <v>0</v>
      </c>
      <c r="N11064">
        <v>0</v>
      </c>
      <c r="O11064">
        <v>0</v>
      </c>
      <c r="P11064">
        <v>0</v>
      </c>
      <c r="Q11064">
        <v>0</v>
      </c>
    </row>
    <row r="11065" spans="1:17" x14ac:dyDescent="0.25">
      <c r="A11065" t="s">
        <v>27476</v>
      </c>
      <c r="B11065" t="s">
        <v>73</v>
      </c>
      <c r="C11065" t="s">
        <v>229</v>
      </c>
      <c r="D11065" t="s">
        <v>529</v>
      </c>
      <c r="E11065" t="s">
        <v>21471</v>
      </c>
      <c r="F11065" t="s">
        <v>525</v>
      </c>
      <c r="G11065">
        <v>1</v>
      </c>
      <c r="H11065">
        <v>0</v>
      </c>
      <c r="I11065">
        <v>0</v>
      </c>
      <c r="J11065">
        <v>0</v>
      </c>
      <c r="K11065">
        <v>0</v>
      </c>
      <c r="L11065">
        <v>0</v>
      </c>
      <c r="M11065">
        <v>0</v>
      </c>
      <c r="N11065">
        <v>0</v>
      </c>
      <c r="O11065">
        <v>0</v>
      </c>
      <c r="P11065">
        <v>0</v>
      </c>
      <c r="Q11065">
        <v>0</v>
      </c>
    </row>
    <row r="11066" spans="1:17" x14ac:dyDescent="0.25">
      <c r="A11066" t="s">
        <v>17962</v>
      </c>
      <c r="B11066" t="s">
        <v>73</v>
      </c>
      <c r="C11066" t="s">
        <v>229</v>
      </c>
      <c r="D11066" t="s">
        <v>526</v>
      </c>
      <c r="E11066" t="s">
        <v>563</v>
      </c>
      <c r="F11066" t="s">
        <v>396</v>
      </c>
      <c r="G11066">
        <v>0</v>
      </c>
      <c r="H11066">
        <v>6</v>
      </c>
      <c r="I11066">
        <v>0</v>
      </c>
      <c r="J11066">
        <v>6</v>
      </c>
      <c r="K11066">
        <v>0</v>
      </c>
      <c r="L11066">
        <v>0</v>
      </c>
      <c r="M11066">
        <v>0</v>
      </c>
      <c r="N11066">
        <v>0</v>
      </c>
      <c r="O11066">
        <v>0</v>
      </c>
      <c r="P11066">
        <v>0</v>
      </c>
      <c r="Q11066">
        <v>0</v>
      </c>
    </row>
    <row r="11067" spans="1:17" x14ac:dyDescent="0.25">
      <c r="A11067" t="s">
        <v>17963</v>
      </c>
      <c r="B11067" t="s">
        <v>73</v>
      </c>
      <c r="C11067" t="s">
        <v>229</v>
      </c>
      <c r="D11067" t="s">
        <v>526</v>
      </c>
      <c r="E11067" t="s">
        <v>563</v>
      </c>
      <c r="F11067" t="s">
        <v>4236</v>
      </c>
      <c r="G11067">
        <v>0</v>
      </c>
      <c r="H11067">
        <v>6</v>
      </c>
      <c r="I11067">
        <v>0</v>
      </c>
      <c r="J11067">
        <v>6</v>
      </c>
      <c r="K11067">
        <v>0</v>
      </c>
      <c r="L11067">
        <v>0</v>
      </c>
      <c r="M11067">
        <v>0</v>
      </c>
      <c r="N11067">
        <v>0</v>
      </c>
      <c r="O11067">
        <v>0</v>
      </c>
      <c r="P11067">
        <v>0</v>
      </c>
      <c r="Q11067">
        <v>0</v>
      </c>
    </row>
    <row r="11068" spans="1:17" x14ac:dyDescent="0.25">
      <c r="A11068" t="s">
        <v>17964</v>
      </c>
      <c r="B11068" t="s">
        <v>73</v>
      </c>
      <c r="C11068" t="s">
        <v>229</v>
      </c>
      <c r="D11068" t="s">
        <v>526</v>
      </c>
      <c r="E11068" t="s">
        <v>563</v>
      </c>
      <c r="F11068" t="s">
        <v>4238</v>
      </c>
      <c r="G11068">
        <v>0</v>
      </c>
      <c r="H11068">
        <v>0</v>
      </c>
      <c r="I11068">
        <v>0</v>
      </c>
      <c r="J11068">
        <v>0</v>
      </c>
      <c r="K11068">
        <v>0</v>
      </c>
      <c r="L11068">
        <v>0</v>
      </c>
      <c r="M11068">
        <v>6</v>
      </c>
      <c r="N11068">
        <v>0</v>
      </c>
      <c r="O11068">
        <v>0</v>
      </c>
      <c r="P11068">
        <v>0</v>
      </c>
      <c r="Q11068">
        <v>0</v>
      </c>
    </row>
    <row r="11069" spans="1:17" x14ac:dyDescent="0.25">
      <c r="A11069" t="s">
        <v>17965</v>
      </c>
      <c r="B11069" t="s">
        <v>73</v>
      </c>
      <c r="C11069" t="s">
        <v>229</v>
      </c>
      <c r="D11069" t="s">
        <v>526</v>
      </c>
      <c r="E11069" t="s">
        <v>563</v>
      </c>
      <c r="F11069" t="s">
        <v>397</v>
      </c>
      <c r="G11069">
        <v>0</v>
      </c>
      <c r="H11069">
        <v>6</v>
      </c>
      <c r="I11069">
        <v>0</v>
      </c>
      <c r="J11069">
        <v>6</v>
      </c>
      <c r="K11069">
        <v>0</v>
      </c>
      <c r="L11069">
        <v>0</v>
      </c>
      <c r="M11069">
        <v>0</v>
      </c>
      <c r="N11069">
        <v>0</v>
      </c>
      <c r="O11069">
        <v>0</v>
      </c>
      <c r="P11069">
        <v>0</v>
      </c>
      <c r="Q11069">
        <v>0</v>
      </c>
    </row>
    <row r="11070" spans="1:17" x14ac:dyDescent="0.25">
      <c r="A11070" t="s">
        <v>17966</v>
      </c>
      <c r="B11070" t="s">
        <v>73</v>
      </c>
      <c r="C11070" t="s">
        <v>229</v>
      </c>
      <c r="D11070" t="s">
        <v>526</v>
      </c>
      <c r="E11070" t="s">
        <v>563</v>
      </c>
      <c r="F11070" t="s">
        <v>398</v>
      </c>
      <c r="G11070">
        <v>0</v>
      </c>
      <c r="H11070">
        <v>6</v>
      </c>
      <c r="I11070">
        <v>0</v>
      </c>
      <c r="J11070">
        <v>6</v>
      </c>
      <c r="K11070">
        <v>0</v>
      </c>
      <c r="L11070">
        <v>0</v>
      </c>
      <c r="M11070">
        <v>0</v>
      </c>
      <c r="N11070">
        <v>0</v>
      </c>
      <c r="O11070">
        <v>0</v>
      </c>
      <c r="P11070">
        <v>0</v>
      </c>
      <c r="Q11070">
        <v>0</v>
      </c>
    </row>
    <row r="11071" spans="1:17" x14ac:dyDescent="0.25">
      <c r="A11071" t="s">
        <v>17967</v>
      </c>
      <c r="B11071" t="s">
        <v>73</v>
      </c>
      <c r="C11071" t="s">
        <v>229</v>
      </c>
      <c r="D11071" t="s">
        <v>526</v>
      </c>
      <c r="E11071" t="s">
        <v>563</v>
      </c>
      <c r="F11071" t="s">
        <v>4242</v>
      </c>
      <c r="G11071">
        <v>0</v>
      </c>
      <c r="H11071">
        <v>0</v>
      </c>
      <c r="I11071">
        <v>0</v>
      </c>
      <c r="J11071">
        <v>0</v>
      </c>
      <c r="K11071">
        <v>0</v>
      </c>
      <c r="L11071">
        <v>0</v>
      </c>
      <c r="M11071">
        <v>6</v>
      </c>
      <c r="N11071">
        <v>0</v>
      </c>
      <c r="O11071">
        <v>0</v>
      </c>
      <c r="P11071">
        <v>0</v>
      </c>
      <c r="Q11071">
        <v>0</v>
      </c>
    </row>
    <row r="11072" spans="1:17" x14ac:dyDescent="0.25">
      <c r="A11072" t="s">
        <v>17968</v>
      </c>
      <c r="B11072" t="s">
        <v>73</v>
      </c>
      <c r="C11072" t="s">
        <v>229</v>
      </c>
      <c r="D11072" t="s">
        <v>526</v>
      </c>
      <c r="E11072" t="s">
        <v>563</v>
      </c>
      <c r="F11072" t="s">
        <v>399</v>
      </c>
      <c r="G11072">
        <v>0</v>
      </c>
      <c r="H11072">
        <v>6</v>
      </c>
      <c r="I11072">
        <v>0</v>
      </c>
      <c r="J11072">
        <v>6</v>
      </c>
      <c r="K11072">
        <v>0</v>
      </c>
      <c r="L11072">
        <v>0</v>
      </c>
      <c r="M11072">
        <v>0</v>
      </c>
      <c r="N11072">
        <v>0</v>
      </c>
      <c r="O11072">
        <v>0</v>
      </c>
      <c r="P11072">
        <v>0</v>
      </c>
      <c r="Q11072">
        <v>0</v>
      </c>
    </row>
    <row r="11073" spans="1:17" x14ac:dyDescent="0.25">
      <c r="A11073" t="s">
        <v>17969</v>
      </c>
      <c r="B11073" t="s">
        <v>73</v>
      </c>
      <c r="C11073" t="s">
        <v>229</v>
      </c>
      <c r="D11073" t="s">
        <v>526</v>
      </c>
      <c r="E11073" t="s">
        <v>563</v>
      </c>
      <c r="F11073" t="s">
        <v>4245</v>
      </c>
      <c r="G11073">
        <v>0</v>
      </c>
      <c r="H11073">
        <v>0</v>
      </c>
      <c r="I11073">
        <v>0</v>
      </c>
      <c r="J11073">
        <v>0</v>
      </c>
      <c r="K11073">
        <v>0</v>
      </c>
      <c r="L11073">
        <v>0</v>
      </c>
      <c r="M11073">
        <v>6</v>
      </c>
      <c r="N11073">
        <v>0</v>
      </c>
      <c r="O11073">
        <v>0</v>
      </c>
      <c r="P11073">
        <v>0</v>
      </c>
      <c r="Q11073">
        <v>0</v>
      </c>
    </row>
    <row r="11074" spans="1:17" x14ac:dyDescent="0.25">
      <c r="A11074" t="s">
        <v>17970</v>
      </c>
      <c r="B11074" t="s">
        <v>73</v>
      </c>
      <c r="C11074" t="s">
        <v>229</v>
      </c>
      <c r="D11074" t="s">
        <v>526</v>
      </c>
      <c r="E11074" t="s">
        <v>563</v>
      </c>
      <c r="F11074" t="s">
        <v>394</v>
      </c>
      <c r="G11074">
        <v>0</v>
      </c>
      <c r="H11074">
        <v>0</v>
      </c>
      <c r="I11074">
        <v>0</v>
      </c>
      <c r="J11074">
        <v>0</v>
      </c>
      <c r="K11074">
        <v>0</v>
      </c>
      <c r="L11074">
        <v>0</v>
      </c>
      <c r="M11074">
        <v>0</v>
      </c>
      <c r="N11074">
        <v>6</v>
      </c>
      <c r="O11074">
        <v>6</v>
      </c>
      <c r="P11074">
        <v>0</v>
      </c>
      <c r="Q11074">
        <v>0</v>
      </c>
    </row>
    <row r="11075" spans="1:17" x14ac:dyDescent="0.25">
      <c r="A11075" t="s">
        <v>27758</v>
      </c>
      <c r="B11075" t="s">
        <v>74</v>
      </c>
      <c r="C11075" t="s">
        <v>189</v>
      </c>
      <c r="D11075" t="s">
        <v>526</v>
      </c>
      <c r="E11075" t="s">
        <v>21471</v>
      </c>
      <c r="F11075" t="s">
        <v>394</v>
      </c>
      <c r="G11075">
        <v>0</v>
      </c>
      <c r="H11075">
        <v>0</v>
      </c>
      <c r="I11075">
        <v>0</v>
      </c>
      <c r="J11075">
        <v>0</v>
      </c>
      <c r="K11075">
        <v>0</v>
      </c>
      <c r="L11075">
        <v>0</v>
      </c>
      <c r="M11075">
        <v>0</v>
      </c>
      <c r="N11075">
        <v>8</v>
      </c>
      <c r="O11075">
        <v>8</v>
      </c>
      <c r="P11075">
        <v>0</v>
      </c>
      <c r="Q11075">
        <v>0</v>
      </c>
    </row>
    <row r="11076" spans="1:17" x14ac:dyDescent="0.25">
      <c r="A11076" t="s">
        <v>27759</v>
      </c>
      <c r="B11076" t="s">
        <v>74</v>
      </c>
      <c r="C11076" t="s">
        <v>189</v>
      </c>
      <c r="D11076" t="s">
        <v>526</v>
      </c>
      <c r="E11076" t="s">
        <v>21471</v>
      </c>
      <c r="F11076" t="s">
        <v>395</v>
      </c>
      <c r="G11076">
        <v>0</v>
      </c>
      <c r="H11076">
        <v>0</v>
      </c>
      <c r="I11076">
        <v>0</v>
      </c>
      <c r="J11076">
        <v>0</v>
      </c>
      <c r="K11076">
        <v>0</v>
      </c>
      <c r="L11076">
        <v>0</v>
      </c>
      <c r="M11076">
        <v>0</v>
      </c>
      <c r="N11076">
        <v>8</v>
      </c>
      <c r="O11076">
        <v>8</v>
      </c>
      <c r="P11076">
        <v>0</v>
      </c>
      <c r="Q11076">
        <v>0</v>
      </c>
    </row>
    <row r="11077" spans="1:17" x14ac:dyDescent="0.25">
      <c r="A11077" t="s">
        <v>27760</v>
      </c>
      <c r="B11077" t="s">
        <v>74</v>
      </c>
      <c r="C11077" t="s">
        <v>189</v>
      </c>
      <c r="D11077" t="s">
        <v>526</v>
      </c>
      <c r="E11077" t="s">
        <v>21471</v>
      </c>
      <c r="F11077" t="s">
        <v>525</v>
      </c>
      <c r="G11077">
        <v>15</v>
      </c>
      <c r="H11077">
        <v>0</v>
      </c>
      <c r="I11077">
        <v>0</v>
      </c>
      <c r="J11077">
        <v>0</v>
      </c>
      <c r="K11077">
        <v>0</v>
      </c>
      <c r="L11077">
        <v>0</v>
      </c>
      <c r="M11077">
        <v>0</v>
      </c>
      <c r="N11077">
        <v>0</v>
      </c>
      <c r="O11077">
        <v>0</v>
      </c>
      <c r="P11077">
        <v>0</v>
      </c>
      <c r="Q11077">
        <v>0</v>
      </c>
    </row>
    <row r="11078" spans="1:17" x14ac:dyDescent="0.25">
      <c r="A11078" t="s">
        <v>14412</v>
      </c>
      <c r="B11078" t="s">
        <v>74</v>
      </c>
      <c r="C11078" t="s">
        <v>189</v>
      </c>
      <c r="D11078" t="s">
        <v>12971</v>
      </c>
      <c r="E11078" t="s">
        <v>563</v>
      </c>
      <c r="F11078" t="s">
        <v>525</v>
      </c>
      <c r="G11078">
        <v>1</v>
      </c>
      <c r="H11078">
        <v>0</v>
      </c>
      <c r="I11078">
        <v>0</v>
      </c>
      <c r="J11078">
        <v>0</v>
      </c>
      <c r="K11078">
        <v>0</v>
      </c>
      <c r="L11078">
        <v>0</v>
      </c>
      <c r="M11078">
        <v>0</v>
      </c>
      <c r="N11078">
        <v>0</v>
      </c>
      <c r="O11078">
        <v>0</v>
      </c>
      <c r="P11078">
        <v>0</v>
      </c>
      <c r="Q11078">
        <v>0</v>
      </c>
    </row>
    <row r="11079" spans="1:17" x14ac:dyDescent="0.25">
      <c r="A11079" t="s">
        <v>27761</v>
      </c>
      <c r="B11079" t="s">
        <v>74</v>
      </c>
      <c r="C11079" t="s">
        <v>189</v>
      </c>
      <c r="D11079" t="s">
        <v>12971</v>
      </c>
      <c r="E11079" t="s">
        <v>21471</v>
      </c>
      <c r="F11079" t="s">
        <v>525</v>
      </c>
      <c r="G11079">
        <v>4</v>
      </c>
      <c r="H11079">
        <v>0</v>
      </c>
      <c r="I11079">
        <v>0</v>
      </c>
      <c r="J11079">
        <v>0</v>
      </c>
      <c r="K11079">
        <v>0</v>
      </c>
      <c r="L11079">
        <v>0</v>
      </c>
      <c r="M11079">
        <v>0</v>
      </c>
      <c r="N11079">
        <v>0</v>
      </c>
      <c r="O11079">
        <v>0</v>
      </c>
      <c r="P11079">
        <v>0</v>
      </c>
      <c r="Q11079">
        <v>0</v>
      </c>
    </row>
    <row r="11080" spans="1:17" x14ac:dyDescent="0.25">
      <c r="A11080" t="s">
        <v>14413</v>
      </c>
      <c r="B11080" t="s">
        <v>74</v>
      </c>
      <c r="C11080" t="s">
        <v>190</v>
      </c>
      <c r="D11080" t="s">
        <v>529</v>
      </c>
      <c r="E11080" t="s">
        <v>563</v>
      </c>
      <c r="F11080" t="s">
        <v>525</v>
      </c>
      <c r="G11080">
        <v>1</v>
      </c>
      <c r="H11080">
        <v>0</v>
      </c>
      <c r="I11080">
        <v>0</v>
      </c>
      <c r="J11080">
        <v>0</v>
      </c>
      <c r="K11080">
        <v>0</v>
      </c>
      <c r="L11080">
        <v>0</v>
      </c>
      <c r="M11080">
        <v>0</v>
      </c>
      <c r="N11080">
        <v>0</v>
      </c>
      <c r="O11080">
        <v>0</v>
      </c>
      <c r="P11080">
        <v>0</v>
      </c>
      <c r="Q11080">
        <v>0</v>
      </c>
    </row>
    <row r="11081" spans="1:17" x14ac:dyDescent="0.25">
      <c r="A11081" t="s">
        <v>27762</v>
      </c>
      <c r="B11081" t="s">
        <v>74</v>
      </c>
      <c r="C11081" t="s">
        <v>190</v>
      </c>
      <c r="D11081" t="s">
        <v>529</v>
      </c>
      <c r="E11081" t="s">
        <v>21471</v>
      </c>
      <c r="F11081" t="s">
        <v>525</v>
      </c>
      <c r="G11081">
        <v>2</v>
      </c>
      <c r="H11081">
        <v>0</v>
      </c>
      <c r="I11081">
        <v>0</v>
      </c>
      <c r="J11081">
        <v>0</v>
      </c>
      <c r="K11081">
        <v>0</v>
      </c>
      <c r="L11081">
        <v>0</v>
      </c>
      <c r="M11081">
        <v>0</v>
      </c>
      <c r="N11081">
        <v>0</v>
      </c>
      <c r="O11081">
        <v>0</v>
      </c>
      <c r="P11081">
        <v>0</v>
      </c>
      <c r="Q11081">
        <v>0</v>
      </c>
    </row>
    <row r="11082" spans="1:17" x14ac:dyDescent="0.25">
      <c r="A11082" t="s">
        <v>14414</v>
      </c>
      <c r="B11082" t="s">
        <v>74</v>
      </c>
      <c r="C11082" t="s">
        <v>190</v>
      </c>
      <c r="D11082" t="s">
        <v>526</v>
      </c>
      <c r="E11082" t="s">
        <v>563</v>
      </c>
      <c r="F11082" t="s">
        <v>396</v>
      </c>
      <c r="G11082">
        <v>0</v>
      </c>
      <c r="H11082">
        <v>12</v>
      </c>
      <c r="I11082">
        <v>4</v>
      </c>
      <c r="J11082">
        <v>6</v>
      </c>
      <c r="K11082">
        <v>1</v>
      </c>
      <c r="L11082">
        <v>1</v>
      </c>
      <c r="M11082">
        <v>0</v>
      </c>
      <c r="N11082">
        <v>0</v>
      </c>
      <c r="O11082">
        <v>0</v>
      </c>
      <c r="P11082">
        <v>0</v>
      </c>
      <c r="Q11082">
        <v>0</v>
      </c>
    </row>
    <row r="11083" spans="1:17" x14ac:dyDescent="0.25">
      <c r="A11083" t="s">
        <v>14415</v>
      </c>
      <c r="B11083" t="s">
        <v>74</v>
      </c>
      <c r="C11083" t="s">
        <v>190</v>
      </c>
      <c r="D11083" t="s">
        <v>526</v>
      </c>
      <c r="E11083" t="s">
        <v>563</v>
      </c>
      <c r="F11083" t="s">
        <v>4236</v>
      </c>
      <c r="G11083">
        <v>0</v>
      </c>
      <c r="H11083">
        <v>12</v>
      </c>
      <c r="I11083">
        <v>4</v>
      </c>
      <c r="J11083">
        <v>6</v>
      </c>
      <c r="K11083">
        <v>1</v>
      </c>
      <c r="L11083">
        <v>1</v>
      </c>
      <c r="M11083">
        <v>0</v>
      </c>
      <c r="N11083">
        <v>0</v>
      </c>
      <c r="O11083">
        <v>0</v>
      </c>
      <c r="P11083">
        <v>0</v>
      </c>
      <c r="Q11083">
        <v>0</v>
      </c>
    </row>
    <row r="11084" spans="1:17" x14ac:dyDescent="0.25">
      <c r="A11084" t="s">
        <v>14416</v>
      </c>
      <c r="B11084" t="s">
        <v>74</v>
      </c>
      <c r="C11084" t="s">
        <v>190</v>
      </c>
      <c r="D11084" t="s">
        <v>526</v>
      </c>
      <c r="E11084" t="s">
        <v>563</v>
      </c>
      <c r="F11084" t="s">
        <v>4238</v>
      </c>
      <c r="G11084">
        <v>0</v>
      </c>
      <c r="H11084">
        <v>0</v>
      </c>
      <c r="I11084">
        <v>0</v>
      </c>
      <c r="J11084">
        <v>0</v>
      </c>
      <c r="K11084">
        <v>0</v>
      </c>
      <c r="L11084">
        <v>0</v>
      </c>
      <c r="M11084">
        <v>12</v>
      </c>
      <c r="N11084">
        <v>0</v>
      </c>
      <c r="O11084">
        <v>0</v>
      </c>
      <c r="P11084">
        <v>0</v>
      </c>
      <c r="Q11084">
        <v>0</v>
      </c>
    </row>
    <row r="11085" spans="1:17" x14ac:dyDescent="0.25">
      <c r="A11085" t="s">
        <v>14417</v>
      </c>
      <c r="B11085" t="s">
        <v>74</v>
      </c>
      <c r="C11085" t="s">
        <v>190</v>
      </c>
      <c r="D11085" t="s">
        <v>526</v>
      </c>
      <c r="E11085" t="s">
        <v>563</v>
      </c>
      <c r="F11085" t="s">
        <v>397</v>
      </c>
      <c r="G11085">
        <v>0</v>
      </c>
      <c r="H11085">
        <v>12</v>
      </c>
      <c r="I11085">
        <v>4</v>
      </c>
      <c r="J11085">
        <v>6</v>
      </c>
      <c r="K11085">
        <v>1</v>
      </c>
      <c r="L11085">
        <v>1</v>
      </c>
      <c r="M11085">
        <v>0</v>
      </c>
      <c r="N11085">
        <v>0</v>
      </c>
      <c r="O11085">
        <v>0</v>
      </c>
      <c r="P11085">
        <v>0</v>
      </c>
      <c r="Q11085">
        <v>0</v>
      </c>
    </row>
    <row r="11086" spans="1:17" x14ac:dyDescent="0.25">
      <c r="A11086" t="s">
        <v>14418</v>
      </c>
      <c r="B11086" t="s">
        <v>74</v>
      </c>
      <c r="C11086" t="s">
        <v>190</v>
      </c>
      <c r="D11086" t="s">
        <v>526</v>
      </c>
      <c r="E11086" t="s">
        <v>563</v>
      </c>
      <c r="F11086" t="s">
        <v>398</v>
      </c>
      <c r="G11086">
        <v>0</v>
      </c>
      <c r="H11086">
        <v>12</v>
      </c>
      <c r="I11086">
        <v>4</v>
      </c>
      <c r="J11086">
        <v>6</v>
      </c>
      <c r="K11086">
        <v>1</v>
      </c>
      <c r="L11086">
        <v>1</v>
      </c>
      <c r="M11086">
        <v>0</v>
      </c>
      <c r="N11086">
        <v>0</v>
      </c>
      <c r="O11086">
        <v>0</v>
      </c>
      <c r="P11086">
        <v>0</v>
      </c>
      <c r="Q11086">
        <v>0</v>
      </c>
    </row>
    <row r="11087" spans="1:17" x14ac:dyDescent="0.25">
      <c r="A11087" t="s">
        <v>14419</v>
      </c>
      <c r="B11087" t="s">
        <v>74</v>
      </c>
      <c r="C11087" t="s">
        <v>190</v>
      </c>
      <c r="D11087" t="s">
        <v>526</v>
      </c>
      <c r="E11087" t="s">
        <v>563</v>
      </c>
      <c r="F11087" t="s">
        <v>4242</v>
      </c>
      <c r="G11087">
        <v>0</v>
      </c>
      <c r="H11087">
        <v>0</v>
      </c>
      <c r="I11087">
        <v>0</v>
      </c>
      <c r="J11087">
        <v>0</v>
      </c>
      <c r="K11087">
        <v>0</v>
      </c>
      <c r="L11087">
        <v>0</v>
      </c>
      <c r="M11087">
        <v>12</v>
      </c>
      <c r="N11087">
        <v>0</v>
      </c>
      <c r="O11087">
        <v>0</v>
      </c>
      <c r="P11087">
        <v>0</v>
      </c>
      <c r="Q11087">
        <v>0</v>
      </c>
    </row>
    <row r="11088" spans="1:17" x14ac:dyDescent="0.25">
      <c r="A11088" t="s">
        <v>14420</v>
      </c>
      <c r="B11088" t="s">
        <v>74</v>
      </c>
      <c r="C11088" t="s">
        <v>190</v>
      </c>
      <c r="D11088" t="s">
        <v>526</v>
      </c>
      <c r="E11088" t="s">
        <v>563</v>
      </c>
      <c r="F11088" t="s">
        <v>399</v>
      </c>
      <c r="G11088">
        <v>0</v>
      </c>
      <c r="H11088">
        <v>12</v>
      </c>
      <c r="I11088">
        <v>4</v>
      </c>
      <c r="J11088">
        <v>6</v>
      </c>
      <c r="K11088">
        <v>1</v>
      </c>
      <c r="L11088">
        <v>1</v>
      </c>
      <c r="M11088">
        <v>0</v>
      </c>
      <c r="N11088">
        <v>0</v>
      </c>
      <c r="O11088">
        <v>0</v>
      </c>
      <c r="P11088">
        <v>0</v>
      </c>
      <c r="Q11088">
        <v>0</v>
      </c>
    </row>
    <row r="11089" spans="1:17" x14ac:dyDescent="0.25">
      <c r="A11089" t="s">
        <v>14421</v>
      </c>
      <c r="B11089" t="s">
        <v>74</v>
      </c>
      <c r="C11089" t="s">
        <v>190</v>
      </c>
      <c r="D11089" t="s">
        <v>526</v>
      </c>
      <c r="E11089" t="s">
        <v>563</v>
      </c>
      <c r="F11089" t="s">
        <v>4245</v>
      </c>
      <c r="G11089">
        <v>0</v>
      </c>
      <c r="H11089">
        <v>0</v>
      </c>
      <c r="I11089">
        <v>0</v>
      </c>
      <c r="J11089">
        <v>0</v>
      </c>
      <c r="K11089">
        <v>0</v>
      </c>
      <c r="L11089">
        <v>0</v>
      </c>
      <c r="M11089">
        <v>12</v>
      </c>
      <c r="N11089">
        <v>0</v>
      </c>
      <c r="O11089">
        <v>0</v>
      </c>
      <c r="P11089">
        <v>0</v>
      </c>
      <c r="Q11089">
        <v>0</v>
      </c>
    </row>
    <row r="11090" spans="1:17" x14ac:dyDescent="0.25">
      <c r="A11090" t="s">
        <v>14422</v>
      </c>
      <c r="B11090" t="s">
        <v>74</v>
      </c>
      <c r="C11090" t="s">
        <v>190</v>
      </c>
      <c r="D11090" t="s">
        <v>526</v>
      </c>
      <c r="E11090" t="s">
        <v>563</v>
      </c>
      <c r="F11090" t="s">
        <v>394</v>
      </c>
      <c r="G11090">
        <v>0</v>
      </c>
      <c r="H11090">
        <v>0</v>
      </c>
      <c r="I11090">
        <v>0</v>
      </c>
      <c r="J11090">
        <v>0</v>
      </c>
      <c r="K11090">
        <v>0</v>
      </c>
      <c r="L11090">
        <v>0</v>
      </c>
      <c r="M11090">
        <v>0</v>
      </c>
      <c r="N11090">
        <v>9</v>
      </c>
      <c r="O11090">
        <v>8</v>
      </c>
      <c r="P11090">
        <v>0</v>
      </c>
      <c r="Q11090">
        <v>1</v>
      </c>
    </row>
    <row r="11091" spans="1:17" x14ac:dyDescent="0.25">
      <c r="A11091" t="s">
        <v>14423</v>
      </c>
      <c r="B11091" t="s">
        <v>74</v>
      </c>
      <c r="C11091" t="s">
        <v>190</v>
      </c>
      <c r="D11091" t="s">
        <v>526</v>
      </c>
      <c r="E11091" t="s">
        <v>563</v>
      </c>
      <c r="F11091" t="s">
        <v>395</v>
      </c>
      <c r="G11091">
        <v>0</v>
      </c>
      <c r="H11091">
        <v>0</v>
      </c>
      <c r="I11091">
        <v>0</v>
      </c>
      <c r="J11091">
        <v>0</v>
      </c>
      <c r="K11091">
        <v>0</v>
      </c>
      <c r="L11091">
        <v>0</v>
      </c>
      <c r="M11091">
        <v>0</v>
      </c>
      <c r="N11091">
        <v>7</v>
      </c>
      <c r="O11091">
        <v>6</v>
      </c>
      <c r="P11091">
        <v>0</v>
      </c>
      <c r="Q11091">
        <v>1</v>
      </c>
    </row>
    <row r="11092" spans="1:17" x14ac:dyDescent="0.25">
      <c r="A11092" t="s">
        <v>27825</v>
      </c>
      <c r="B11092" t="s">
        <v>73</v>
      </c>
      <c r="C11092" t="s">
        <v>100</v>
      </c>
      <c r="D11092" t="s">
        <v>526</v>
      </c>
      <c r="E11092" t="s">
        <v>21471</v>
      </c>
      <c r="F11092" t="s">
        <v>525</v>
      </c>
      <c r="G11092">
        <v>9</v>
      </c>
      <c r="H11092">
        <v>0</v>
      </c>
      <c r="I11092">
        <v>0</v>
      </c>
      <c r="J11092">
        <v>0</v>
      </c>
      <c r="K11092">
        <v>0</v>
      </c>
      <c r="L11092">
        <v>0</v>
      </c>
      <c r="M11092">
        <v>0</v>
      </c>
      <c r="N11092">
        <v>0</v>
      </c>
      <c r="O11092">
        <v>0</v>
      </c>
      <c r="P11092">
        <v>0</v>
      </c>
      <c r="Q11092">
        <v>0</v>
      </c>
    </row>
    <row r="11093" spans="1:17" x14ac:dyDescent="0.25">
      <c r="A11093" t="s">
        <v>14438</v>
      </c>
      <c r="B11093" t="s">
        <v>73</v>
      </c>
      <c r="C11093" t="s">
        <v>101</v>
      </c>
      <c r="D11093" t="s">
        <v>526</v>
      </c>
      <c r="E11093" t="s">
        <v>563</v>
      </c>
      <c r="F11093" t="s">
        <v>396</v>
      </c>
      <c r="G11093">
        <v>0</v>
      </c>
      <c r="H11093">
        <v>2</v>
      </c>
      <c r="I11093">
        <v>0</v>
      </c>
      <c r="J11093">
        <v>2</v>
      </c>
      <c r="K11093">
        <v>0</v>
      </c>
      <c r="L11093">
        <v>0</v>
      </c>
      <c r="M11093">
        <v>0</v>
      </c>
      <c r="N11093">
        <v>0</v>
      </c>
      <c r="O11093">
        <v>0</v>
      </c>
      <c r="P11093">
        <v>0</v>
      </c>
      <c r="Q11093">
        <v>0</v>
      </c>
    </row>
    <row r="11094" spans="1:17" x14ac:dyDescent="0.25">
      <c r="A11094" t="s">
        <v>14439</v>
      </c>
      <c r="B11094" t="s">
        <v>73</v>
      </c>
      <c r="C11094" t="s">
        <v>101</v>
      </c>
      <c r="D11094" t="s">
        <v>526</v>
      </c>
      <c r="E11094" t="s">
        <v>563</v>
      </c>
      <c r="F11094" t="s">
        <v>4236</v>
      </c>
      <c r="G11094">
        <v>0</v>
      </c>
      <c r="H11094">
        <v>2</v>
      </c>
      <c r="I11094">
        <v>0</v>
      </c>
      <c r="J11094">
        <v>2</v>
      </c>
      <c r="K11094">
        <v>0</v>
      </c>
      <c r="L11094">
        <v>0</v>
      </c>
      <c r="M11094">
        <v>0</v>
      </c>
      <c r="N11094">
        <v>0</v>
      </c>
      <c r="O11094">
        <v>0</v>
      </c>
      <c r="P11094">
        <v>0</v>
      </c>
      <c r="Q11094">
        <v>0</v>
      </c>
    </row>
    <row r="11095" spans="1:17" x14ac:dyDescent="0.25">
      <c r="A11095" t="s">
        <v>14440</v>
      </c>
      <c r="B11095" t="s">
        <v>73</v>
      </c>
      <c r="C11095" t="s">
        <v>101</v>
      </c>
      <c r="D11095" t="s">
        <v>526</v>
      </c>
      <c r="E11095" t="s">
        <v>563</v>
      </c>
      <c r="F11095" t="s">
        <v>4238</v>
      </c>
      <c r="G11095">
        <v>0</v>
      </c>
      <c r="H11095">
        <v>0</v>
      </c>
      <c r="I11095">
        <v>0</v>
      </c>
      <c r="J11095">
        <v>0</v>
      </c>
      <c r="K11095">
        <v>0</v>
      </c>
      <c r="L11095">
        <v>0</v>
      </c>
      <c r="M11095">
        <v>2</v>
      </c>
      <c r="N11095">
        <v>0</v>
      </c>
      <c r="O11095">
        <v>0</v>
      </c>
      <c r="P11095">
        <v>0</v>
      </c>
      <c r="Q11095">
        <v>0</v>
      </c>
    </row>
    <row r="11096" spans="1:17" x14ac:dyDescent="0.25">
      <c r="A11096" t="s">
        <v>14441</v>
      </c>
      <c r="B11096" t="s">
        <v>73</v>
      </c>
      <c r="C11096" t="s">
        <v>101</v>
      </c>
      <c r="D11096" t="s">
        <v>526</v>
      </c>
      <c r="E11096" t="s">
        <v>563</v>
      </c>
      <c r="F11096" t="s">
        <v>397</v>
      </c>
      <c r="G11096">
        <v>0</v>
      </c>
      <c r="H11096">
        <v>2</v>
      </c>
      <c r="I11096">
        <v>0</v>
      </c>
      <c r="J11096">
        <v>2</v>
      </c>
      <c r="K11096">
        <v>0</v>
      </c>
      <c r="L11096">
        <v>0</v>
      </c>
      <c r="M11096">
        <v>0</v>
      </c>
      <c r="N11096">
        <v>0</v>
      </c>
      <c r="O11096">
        <v>0</v>
      </c>
      <c r="P11096">
        <v>0</v>
      </c>
      <c r="Q11096">
        <v>0</v>
      </c>
    </row>
    <row r="11097" spans="1:17" x14ac:dyDescent="0.25">
      <c r="A11097" t="s">
        <v>15350</v>
      </c>
      <c r="B11097" t="s">
        <v>73</v>
      </c>
      <c r="C11097" t="s">
        <v>101</v>
      </c>
      <c r="D11097" t="s">
        <v>526</v>
      </c>
      <c r="E11097" t="s">
        <v>563</v>
      </c>
      <c r="F11097" t="s">
        <v>398</v>
      </c>
      <c r="G11097">
        <v>0</v>
      </c>
      <c r="H11097">
        <v>2</v>
      </c>
      <c r="I11097">
        <v>0</v>
      </c>
      <c r="J11097">
        <v>2</v>
      </c>
      <c r="K11097">
        <v>0</v>
      </c>
      <c r="L11097">
        <v>0</v>
      </c>
      <c r="M11097">
        <v>0</v>
      </c>
      <c r="N11097">
        <v>0</v>
      </c>
      <c r="O11097">
        <v>0</v>
      </c>
      <c r="P11097">
        <v>0</v>
      </c>
      <c r="Q11097">
        <v>0</v>
      </c>
    </row>
    <row r="11098" spans="1:17" x14ac:dyDescent="0.25">
      <c r="A11098" t="s">
        <v>15351</v>
      </c>
      <c r="B11098" t="s">
        <v>73</v>
      </c>
      <c r="C11098" t="s">
        <v>101</v>
      </c>
      <c r="D11098" t="s">
        <v>526</v>
      </c>
      <c r="E11098" t="s">
        <v>563</v>
      </c>
      <c r="F11098" t="s">
        <v>4242</v>
      </c>
      <c r="G11098">
        <v>0</v>
      </c>
      <c r="H11098">
        <v>0</v>
      </c>
      <c r="I11098">
        <v>0</v>
      </c>
      <c r="J11098">
        <v>0</v>
      </c>
      <c r="K11098">
        <v>0</v>
      </c>
      <c r="L11098">
        <v>0</v>
      </c>
      <c r="M11098">
        <v>2</v>
      </c>
      <c r="N11098">
        <v>0</v>
      </c>
      <c r="O11098">
        <v>0</v>
      </c>
      <c r="P11098">
        <v>0</v>
      </c>
      <c r="Q11098">
        <v>0</v>
      </c>
    </row>
    <row r="11099" spans="1:17" x14ac:dyDescent="0.25">
      <c r="A11099" t="s">
        <v>15352</v>
      </c>
      <c r="B11099" t="s">
        <v>73</v>
      </c>
      <c r="C11099" t="s">
        <v>101</v>
      </c>
      <c r="D11099" t="s">
        <v>526</v>
      </c>
      <c r="E11099" t="s">
        <v>563</v>
      </c>
      <c r="F11099" t="s">
        <v>399</v>
      </c>
      <c r="G11099">
        <v>0</v>
      </c>
      <c r="H11099">
        <v>2</v>
      </c>
      <c r="I11099">
        <v>0</v>
      </c>
      <c r="J11099">
        <v>2</v>
      </c>
      <c r="K11099">
        <v>0</v>
      </c>
      <c r="L11099">
        <v>0</v>
      </c>
      <c r="M11099">
        <v>0</v>
      </c>
      <c r="N11099">
        <v>0</v>
      </c>
      <c r="O11099">
        <v>0</v>
      </c>
      <c r="P11099">
        <v>0</v>
      </c>
      <c r="Q11099">
        <v>0</v>
      </c>
    </row>
    <row r="11100" spans="1:17" x14ac:dyDescent="0.25">
      <c r="A11100" t="s">
        <v>15353</v>
      </c>
      <c r="B11100" t="s">
        <v>73</v>
      </c>
      <c r="C11100" t="s">
        <v>101</v>
      </c>
      <c r="D11100" t="s">
        <v>526</v>
      </c>
      <c r="E11100" t="s">
        <v>563</v>
      </c>
      <c r="F11100" t="s">
        <v>4245</v>
      </c>
      <c r="G11100">
        <v>0</v>
      </c>
      <c r="H11100">
        <v>0</v>
      </c>
      <c r="I11100">
        <v>0</v>
      </c>
      <c r="J11100">
        <v>0</v>
      </c>
      <c r="K11100">
        <v>0</v>
      </c>
      <c r="L11100">
        <v>0</v>
      </c>
      <c r="M11100">
        <v>2</v>
      </c>
      <c r="N11100">
        <v>0</v>
      </c>
      <c r="O11100">
        <v>0</v>
      </c>
      <c r="P11100">
        <v>0</v>
      </c>
      <c r="Q11100">
        <v>0</v>
      </c>
    </row>
    <row r="11101" spans="1:17" x14ac:dyDescent="0.25">
      <c r="A11101" t="s">
        <v>15354</v>
      </c>
      <c r="B11101" t="s">
        <v>73</v>
      </c>
      <c r="C11101" t="s">
        <v>101</v>
      </c>
      <c r="D11101" t="s">
        <v>526</v>
      </c>
      <c r="E11101" t="s">
        <v>563</v>
      </c>
      <c r="F11101" t="s">
        <v>394</v>
      </c>
      <c r="G11101">
        <v>0</v>
      </c>
      <c r="H11101">
        <v>0</v>
      </c>
      <c r="I11101">
        <v>0</v>
      </c>
      <c r="J11101">
        <v>0</v>
      </c>
      <c r="K11101">
        <v>0</v>
      </c>
      <c r="L11101">
        <v>0</v>
      </c>
      <c r="M11101">
        <v>0</v>
      </c>
      <c r="N11101">
        <v>2</v>
      </c>
      <c r="O11101">
        <v>2</v>
      </c>
      <c r="P11101">
        <v>0</v>
      </c>
      <c r="Q11101">
        <v>0</v>
      </c>
    </row>
    <row r="11102" spans="1:17" x14ac:dyDescent="0.25">
      <c r="A11102" t="s">
        <v>15355</v>
      </c>
      <c r="B11102" t="s">
        <v>73</v>
      </c>
      <c r="C11102" t="s">
        <v>101</v>
      </c>
      <c r="D11102" t="s">
        <v>526</v>
      </c>
      <c r="E11102" t="s">
        <v>563</v>
      </c>
      <c r="F11102" t="s">
        <v>395</v>
      </c>
      <c r="G11102">
        <v>0</v>
      </c>
      <c r="H11102">
        <v>0</v>
      </c>
      <c r="I11102">
        <v>0</v>
      </c>
      <c r="J11102">
        <v>0</v>
      </c>
      <c r="K11102">
        <v>0</v>
      </c>
      <c r="L11102">
        <v>0</v>
      </c>
      <c r="M11102">
        <v>0</v>
      </c>
      <c r="N11102">
        <v>2</v>
      </c>
      <c r="O11102">
        <v>2</v>
      </c>
      <c r="P11102">
        <v>0</v>
      </c>
      <c r="Q11102">
        <v>0</v>
      </c>
    </row>
    <row r="11103" spans="1:17" x14ac:dyDescent="0.25">
      <c r="A11103" t="s">
        <v>15356</v>
      </c>
      <c r="B11103" t="s">
        <v>73</v>
      </c>
      <c r="C11103" t="s">
        <v>101</v>
      </c>
      <c r="D11103" t="s">
        <v>526</v>
      </c>
      <c r="E11103" t="s">
        <v>563</v>
      </c>
      <c r="F11103" t="s">
        <v>525</v>
      </c>
      <c r="G11103">
        <v>2</v>
      </c>
      <c r="H11103">
        <v>0</v>
      </c>
      <c r="I11103">
        <v>0</v>
      </c>
      <c r="J11103">
        <v>0</v>
      </c>
      <c r="K11103">
        <v>0</v>
      </c>
      <c r="L11103">
        <v>0</v>
      </c>
      <c r="M11103">
        <v>0</v>
      </c>
      <c r="N11103">
        <v>0</v>
      </c>
      <c r="O11103">
        <v>0</v>
      </c>
      <c r="P11103">
        <v>0</v>
      </c>
      <c r="Q11103">
        <v>0</v>
      </c>
    </row>
    <row r="11104" spans="1:17" x14ac:dyDescent="0.25">
      <c r="A11104" t="s">
        <v>27826</v>
      </c>
      <c r="B11104" t="s">
        <v>73</v>
      </c>
      <c r="C11104" t="s">
        <v>101</v>
      </c>
      <c r="D11104" t="s">
        <v>526</v>
      </c>
      <c r="E11104" t="s">
        <v>21471</v>
      </c>
      <c r="F11104" t="s">
        <v>396</v>
      </c>
      <c r="G11104">
        <v>0</v>
      </c>
      <c r="H11104">
        <v>7</v>
      </c>
      <c r="I11104">
        <v>2</v>
      </c>
      <c r="J11104">
        <v>5</v>
      </c>
      <c r="K11104">
        <v>0</v>
      </c>
      <c r="L11104">
        <v>0</v>
      </c>
      <c r="M11104">
        <v>0</v>
      </c>
      <c r="N11104">
        <v>0</v>
      </c>
      <c r="O11104">
        <v>0</v>
      </c>
      <c r="P11104">
        <v>0</v>
      </c>
      <c r="Q11104">
        <v>0</v>
      </c>
    </row>
    <row r="11105" spans="1:17" x14ac:dyDescent="0.25">
      <c r="A11105" t="s">
        <v>27827</v>
      </c>
      <c r="B11105" t="s">
        <v>73</v>
      </c>
      <c r="C11105" t="s">
        <v>101</v>
      </c>
      <c r="D11105" t="s">
        <v>526</v>
      </c>
      <c r="E11105" t="s">
        <v>21471</v>
      </c>
      <c r="F11105" t="s">
        <v>4236</v>
      </c>
      <c r="G11105">
        <v>0</v>
      </c>
      <c r="H11105">
        <v>7</v>
      </c>
      <c r="I11105">
        <v>2</v>
      </c>
      <c r="J11105">
        <v>4</v>
      </c>
      <c r="K11105">
        <v>0</v>
      </c>
      <c r="L11105">
        <v>1</v>
      </c>
      <c r="M11105">
        <v>0</v>
      </c>
      <c r="N11105">
        <v>0</v>
      </c>
      <c r="O11105">
        <v>0</v>
      </c>
      <c r="P11105">
        <v>0</v>
      </c>
      <c r="Q11105">
        <v>0</v>
      </c>
    </row>
    <row r="11106" spans="1:17" x14ac:dyDescent="0.25">
      <c r="A11106" t="s">
        <v>27828</v>
      </c>
      <c r="B11106" t="s">
        <v>73</v>
      </c>
      <c r="C11106" t="s">
        <v>101</v>
      </c>
      <c r="D11106" t="s">
        <v>526</v>
      </c>
      <c r="E11106" t="s">
        <v>21471</v>
      </c>
      <c r="F11106" t="s">
        <v>4238</v>
      </c>
      <c r="G11106">
        <v>0</v>
      </c>
      <c r="H11106">
        <v>0</v>
      </c>
      <c r="I11106">
        <v>0</v>
      </c>
      <c r="J11106">
        <v>0</v>
      </c>
      <c r="K11106">
        <v>0</v>
      </c>
      <c r="L11106">
        <v>0</v>
      </c>
      <c r="M11106">
        <v>7</v>
      </c>
      <c r="N11106">
        <v>0</v>
      </c>
      <c r="O11106">
        <v>0</v>
      </c>
      <c r="P11106">
        <v>0</v>
      </c>
      <c r="Q11106">
        <v>0</v>
      </c>
    </row>
    <row r="11107" spans="1:17" x14ac:dyDescent="0.25">
      <c r="A11107" t="s">
        <v>27829</v>
      </c>
      <c r="B11107" t="s">
        <v>73</v>
      </c>
      <c r="C11107" t="s">
        <v>101</v>
      </c>
      <c r="D11107" t="s">
        <v>526</v>
      </c>
      <c r="E11107" t="s">
        <v>21471</v>
      </c>
      <c r="F11107" t="s">
        <v>397</v>
      </c>
      <c r="G11107">
        <v>0</v>
      </c>
      <c r="H11107">
        <v>7</v>
      </c>
      <c r="I11107">
        <v>2</v>
      </c>
      <c r="J11107">
        <v>4</v>
      </c>
      <c r="K11107">
        <v>0</v>
      </c>
      <c r="L11107">
        <v>1</v>
      </c>
      <c r="M11107">
        <v>0</v>
      </c>
      <c r="N11107">
        <v>0</v>
      </c>
      <c r="O11107">
        <v>0</v>
      </c>
      <c r="P11107">
        <v>0</v>
      </c>
      <c r="Q11107">
        <v>0</v>
      </c>
    </row>
    <row r="11108" spans="1:17" x14ac:dyDescent="0.25">
      <c r="A11108" t="s">
        <v>27830</v>
      </c>
      <c r="B11108" t="s">
        <v>73</v>
      </c>
      <c r="C11108" t="s">
        <v>101</v>
      </c>
      <c r="D11108" t="s">
        <v>526</v>
      </c>
      <c r="E11108" t="s">
        <v>21471</v>
      </c>
      <c r="F11108" t="s">
        <v>398</v>
      </c>
      <c r="G11108">
        <v>0</v>
      </c>
      <c r="H11108">
        <v>7</v>
      </c>
      <c r="I11108">
        <v>2</v>
      </c>
      <c r="J11108">
        <v>4</v>
      </c>
      <c r="K11108">
        <v>0</v>
      </c>
      <c r="L11108">
        <v>1</v>
      </c>
      <c r="M11108">
        <v>0</v>
      </c>
      <c r="N11108">
        <v>0</v>
      </c>
      <c r="O11108">
        <v>0</v>
      </c>
      <c r="P11108">
        <v>0</v>
      </c>
      <c r="Q11108">
        <v>0</v>
      </c>
    </row>
    <row r="11109" spans="1:17" x14ac:dyDescent="0.25">
      <c r="A11109" t="s">
        <v>27831</v>
      </c>
      <c r="B11109" t="s">
        <v>73</v>
      </c>
      <c r="C11109" t="s">
        <v>101</v>
      </c>
      <c r="D11109" t="s">
        <v>526</v>
      </c>
      <c r="E11109" t="s">
        <v>21471</v>
      </c>
      <c r="F11109" t="s">
        <v>4242</v>
      </c>
      <c r="G11109">
        <v>0</v>
      </c>
      <c r="H11109">
        <v>0</v>
      </c>
      <c r="I11109">
        <v>0</v>
      </c>
      <c r="J11109">
        <v>0</v>
      </c>
      <c r="K11109">
        <v>0</v>
      </c>
      <c r="L11109">
        <v>0</v>
      </c>
      <c r="M11109">
        <v>7</v>
      </c>
      <c r="N11109">
        <v>0</v>
      </c>
      <c r="O11109">
        <v>0</v>
      </c>
      <c r="P11109">
        <v>0</v>
      </c>
      <c r="Q11109">
        <v>0</v>
      </c>
    </row>
    <row r="11110" spans="1:17" x14ac:dyDescent="0.25">
      <c r="A11110" t="s">
        <v>27832</v>
      </c>
      <c r="B11110" t="s">
        <v>73</v>
      </c>
      <c r="C11110" t="s">
        <v>101</v>
      </c>
      <c r="D11110" t="s">
        <v>526</v>
      </c>
      <c r="E11110" t="s">
        <v>21471</v>
      </c>
      <c r="F11110" t="s">
        <v>399</v>
      </c>
      <c r="G11110">
        <v>0</v>
      </c>
      <c r="H11110">
        <v>7</v>
      </c>
      <c r="I11110">
        <v>2</v>
      </c>
      <c r="J11110">
        <v>5</v>
      </c>
      <c r="K11110">
        <v>0</v>
      </c>
      <c r="L11110">
        <v>0</v>
      </c>
      <c r="M11110">
        <v>0</v>
      </c>
      <c r="N11110">
        <v>0</v>
      </c>
      <c r="O11110">
        <v>0</v>
      </c>
      <c r="P11110">
        <v>0</v>
      </c>
      <c r="Q11110">
        <v>0</v>
      </c>
    </row>
    <row r="11111" spans="1:17" x14ac:dyDescent="0.25">
      <c r="A11111" t="s">
        <v>27833</v>
      </c>
      <c r="B11111" t="s">
        <v>73</v>
      </c>
      <c r="C11111" t="s">
        <v>101</v>
      </c>
      <c r="D11111" t="s">
        <v>526</v>
      </c>
      <c r="E11111" t="s">
        <v>21471</v>
      </c>
      <c r="F11111" t="s">
        <v>4245</v>
      </c>
      <c r="G11111">
        <v>0</v>
      </c>
      <c r="H11111">
        <v>0</v>
      </c>
      <c r="I11111">
        <v>0</v>
      </c>
      <c r="J11111">
        <v>0</v>
      </c>
      <c r="K11111">
        <v>0</v>
      </c>
      <c r="L11111">
        <v>0</v>
      </c>
      <c r="M11111">
        <v>7</v>
      </c>
      <c r="N11111">
        <v>0</v>
      </c>
      <c r="O11111">
        <v>0</v>
      </c>
      <c r="P11111">
        <v>0</v>
      </c>
      <c r="Q11111">
        <v>0</v>
      </c>
    </row>
    <row r="11112" spans="1:17" x14ac:dyDescent="0.25">
      <c r="A11112" t="s">
        <v>27834</v>
      </c>
      <c r="B11112" t="s">
        <v>73</v>
      </c>
      <c r="C11112" t="s">
        <v>101</v>
      </c>
      <c r="D11112" t="s">
        <v>526</v>
      </c>
      <c r="E11112" t="s">
        <v>21471</v>
      </c>
      <c r="F11112" t="s">
        <v>394</v>
      </c>
      <c r="G11112">
        <v>0</v>
      </c>
      <c r="H11112">
        <v>0</v>
      </c>
      <c r="I11112">
        <v>0</v>
      </c>
      <c r="J11112">
        <v>0</v>
      </c>
      <c r="K11112">
        <v>0</v>
      </c>
      <c r="L11112">
        <v>0</v>
      </c>
      <c r="M11112">
        <v>0</v>
      </c>
      <c r="N11112">
        <v>7</v>
      </c>
      <c r="O11112">
        <v>6</v>
      </c>
      <c r="P11112">
        <v>1</v>
      </c>
      <c r="Q11112">
        <v>0</v>
      </c>
    </row>
    <row r="11113" spans="1:17" x14ac:dyDescent="0.25">
      <c r="A11113" t="s">
        <v>27835</v>
      </c>
      <c r="B11113" t="s">
        <v>73</v>
      </c>
      <c r="C11113" t="s">
        <v>101</v>
      </c>
      <c r="D11113" t="s">
        <v>526</v>
      </c>
      <c r="E11113" t="s">
        <v>21471</v>
      </c>
      <c r="F11113" t="s">
        <v>395</v>
      </c>
      <c r="G11113">
        <v>0</v>
      </c>
      <c r="H11113">
        <v>0</v>
      </c>
      <c r="I11113">
        <v>0</v>
      </c>
      <c r="J11113">
        <v>0</v>
      </c>
      <c r="K11113">
        <v>0</v>
      </c>
      <c r="L11113">
        <v>0</v>
      </c>
      <c r="M11113">
        <v>0</v>
      </c>
      <c r="N11113">
        <v>7</v>
      </c>
      <c r="O11113">
        <v>6</v>
      </c>
      <c r="P11113">
        <v>1</v>
      </c>
      <c r="Q11113">
        <v>0</v>
      </c>
    </row>
    <row r="11114" spans="1:17" x14ac:dyDescent="0.25">
      <c r="A11114" t="s">
        <v>27836</v>
      </c>
      <c r="B11114" t="s">
        <v>73</v>
      </c>
      <c r="C11114" t="s">
        <v>101</v>
      </c>
      <c r="D11114" t="s">
        <v>526</v>
      </c>
      <c r="E11114" t="s">
        <v>21471</v>
      </c>
      <c r="F11114" t="s">
        <v>525</v>
      </c>
      <c r="G11114">
        <v>7</v>
      </c>
      <c r="H11114">
        <v>0</v>
      </c>
      <c r="I11114">
        <v>0</v>
      </c>
      <c r="J11114">
        <v>0</v>
      </c>
      <c r="K11114">
        <v>0</v>
      </c>
      <c r="L11114">
        <v>0</v>
      </c>
      <c r="M11114">
        <v>0</v>
      </c>
      <c r="N11114">
        <v>0</v>
      </c>
      <c r="O11114">
        <v>0</v>
      </c>
      <c r="P11114">
        <v>0</v>
      </c>
      <c r="Q11114">
        <v>0</v>
      </c>
    </row>
    <row r="11115" spans="1:17" x14ac:dyDescent="0.25">
      <c r="A11115" t="s">
        <v>15357</v>
      </c>
      <c r="B11115" t="s">
        <v>73</v>
      </c>
      <c r="C11115" t="s">
        <v>102</v>
      </c>
      <c r="D11115" t="s">
        <v>526</v>
      </c>
      <c r="E11115" t="s">
        <v>563</v>
      </c>
      <c r="F11115" t="s">
        <v>396</v>
      </c>
      <c r="G11115">
        <v>0</v>
      </c>
      <c r="H11115">
        <v>44</v>
      </c>
      <c r="I11115">
        <v>6</v>
      </c>
      <c r="J11115">
        <v>38</v>
      </c>
      <c r="K11115">
        <v>0</v>
      </c>
      <c r="L11115">
        <v>0</v>
      </c>
      <c r="M11115">
        <v>0</v>
      </c>
      <c r="N11115">
        <v>0</v>
      </c>
      <c r="O11115">
        <v>0</v>
      </c>
      <c r="P11115">
        <v>0</v>
      </c>
      <c r="Q11115">
        <v>0</v>
      </c>
    </row>
    <row r="11116" spans="1:17" x14ac:dyDescent="0.25">
      <c r="A11116" t="s">
        <v>15358</v>
      </c>
      <c r="B11116" t="s">
        <v>73</v>
      </c>
      <c r="C11116" t="s">
        <v>102</v>
      </c>
      <c r="D11116" t="s">
        <v>526</v>
      </c>
      <c r="E11116" t="s">
        <v>563</v>
      </c>
      <c r="F11116" t="s">
        <v>4236</v>
      </c>
      <c r="G11116">
        <v>0</v>
      </c>
      <c r="H11116">
        <v>44</v>
      </c>
      <c r="I11116">
        <v>6</v>
      </c>
      <c r="J11116">
        <v>38</v>
      </c>
      <c r="K11116">
        <v>0</v>
      </c>
      <c r="L11116">
        <v>0</v>
      </c>
      <c r="M11116">
        <v>0</v>
      </c>
      <c r="N11116">
        <v>0</v>
      </c>
      <c r="O11116">
        <v>0</v>
      </c>
      <c r="P11116">
        <v>0</v>
      </c>
      <c r="Q11116">
        <v>0</v>
      </c>
    </row>
    <row r="11117" spans="1:17" x14ac:dyDescent="0.25">
      <c r="A11117" t="s">
        <v>15359</v>
      </c>
      <c r="B11117" t="s">
        <v>73</v>
      </c>
      <c r="C11117" t="s">
        <v>102</v>
      </c>
      <c r="D11117" t="s">
        <v>526</v>
      </c>
      <c r="E11117" t="s">
        <v>563</v>
      </c>
      <c r="F11117" t="s">
        <v>4238</v>
      </c>
      <c r="G11117">
        <v>0</v>
      </c>
      <c r="H11117">
        <v>0</v>
      </c>
      <c r="I11117">
        <v>0</v>
      </c>
      <c r="J11117">
        <v>0</v>
      </c>
      <c r="K11117">
        <v>0</v>
      </c>
      <c r="L11117">
        <v>0</v>
      </c>
      <c r="M11117">
        <v>44</v>
      </c>
      <c r="N11117">
        <v>0</v>
      </c>
      <c r="O11117">
        <v>0</v>
      </c>
      <c r="P11117">
        <v>0</v>
      </c>
      <c r="Q11117">
        <v>0</v>
      </c>
    </row>
    <row r="11118" spans="1:17" x14ac:dyDescent="0.25">
      <c r="A11118" t="s">
        <v>15360</v>
      </c>
      <c r="B11118" t="s">
        <v>73</v>
      </c>
      <c r="C11118" t="s">
        <v>102</v>
      </c>
      <c r="D11118" t="s">
        <v>526</v>
      </c>
      <c r="E11118" t="s">
        <v>563</v>
      </c>
      <c r="F11118" t="s">
        <v>397</v>
      </c>
      <c r="G11118">
        <v>0</v>
      </c>
      <c r="H11118">
        <v>44</v>
      </c>
      <c r="I11118">
        <v>6</v>
      </c>
      <c r="J11118">
        <v>38</v>
      </c>
      <c r="K11118">
        <v>0</v>
      </c>
      <c r="L11118">
        <v>0</v>
      </c>
      <c r="M11118">
        <v>0</v>
      </c>
      <c r="N11118">
        <v>0</v>
      </c>
      <c r="O11118">
        <v>0</v>
      </c>
      <c r="P11118">
        <v>0</v>
      </c>
      <c r="Q11118">
        <v>0</v>
      </c>
    </row>
    <row r="11119" spans="1:17" x14ac:dyDescent="0.25">
      <c r="A11119" t="s">
        <v>15361</v>
      </c>
      <c r="B11119" t="s">
        <v>73</v>
      </c>
      <c r="C11119" t="s">
        <v>102</v>
      </c>
      <c r="D11119" t="s">
        <v>526</v>
      </c>
      <c r="E11119" t="s">
        <v>563</v>
      </c>
      <c r="F11119" t="s">
        <v>398</v>
      </c>
      <c r="G11119">
        <v>0</v>
      </c>
      <c r="H11119">
        <v>44</v>
      </c>
      <c r="I11119">
        <v>6</v>
      </c>
      <c r="J11119">
        <v>38</v>
      </c>
      <c r="K11119">
        <v>0</v>
      </c>
      <c r="L11119">
        <v>0</v>
      </c>
      <c r="M11119">
        <v>0</v>
      </c>
      <c r="N11119">
        <v>0</v>
      </c>
      <c r="O11119">
        <v>0</v>
      </c>
      <c r="P11119">
        <v>0</v>
      </c>
      <c r="Q11119">
        <v>0</v>
      </c>
    </row>
    <row r="11120" spans="1:17" x14ac:dyDescent="0.25">
      <c r="A11120" t="s">
        <v>15362</v>
      </c>
      <c r="B11120" t="s">
        <v>73</v>
      </c>
      <c r="C11120" t="s">
        <v>102</v>
      </c>
      <c r="D11120" t="s">
        <v>526</v>
      </c>
      <c r="E11120" t="s">
        <v>563</v>
      </c>
      <c r="F11120" t="s">
        <v>4242</v>
      </c>
      <c r="G11120">
        <v>0</v>
      </c>
      <c r="H11120">
        <v>0</v>
      </c>
      <c r="I11120">
        <v>0</v>
      </c>
      <c r="J11120">
        <v>0</v>
      </c>
      <c r="K11120">
        <v>0</v>
      </c>
      <c r="L11120">
        <v>0</v>
      </c>
      <c r="M11120">
        <v>44</v>
      </c>
      <c r="N11120">
        <v>0</v>
      </c>
      <c r="O11120">
        <v>0</v>
      </c>
      <c r="P11120">
        <v>0</v>
      </c>
      <c r="Q11120">
        <v>0</v>
      </c>
    </row>
    <row r="11121" spans="1:17" x14ac:dyDescent="0.25">
      <c r="A11121" t="s">
        <v>15363</v>
      </c>
      <c r="B11121" t="s">
        <v>73</v>
      </c>
      <c r="C11121" t="s">
        <v>102</v>
      </c>
      <c r="D11121" t="s">
        <v>526</v>
      </c>
      <c r="E11121" t="s">
        <v>563</v>
      </c>
      <c r="F11121" t="s">
        <v>399</v>
      </c>
      <c r="G11121">
        <v>0</v>
      </c>
      <c r="H11121">
        <v>44</v>
      </c>
      <c r="I11121">
        <v>6</v>
      </c>
      <c r="J11121">
        <v>38</v>
      </c>
      <c r="K11121">
        <v>0</v>
      </c>
      <c r="L11121">
        <v>0</v>
      </c>
      <c r="M11121">
        <v>0</v>
      </c>
      <c r="N11121">
        <v>0</v>
      </c>
      <c r="O11121">
        <v>0</v>
      </c>
      <c r="P11121">
        <v>0</v>
      </c>
      <c r="Q11121">
        <v>0</v>
      </c>
    </row>
    <row r="11122" spans="1:17" x14ac:dyDescent="0.25">
      <c r="A11122" t="s">
        <v>27837</v>
      </c>
      <c r="B11122" t="s">
        <v>73</v>
      </c>
      <c r="C11122" t="s">
        <v>168</v>
      </c>
      <c r="D11122" t="s">
        <v>526</v>
      </c>
      <c r="E11122" t="s">
        <v>21471</v>
      </c>
      <c r="F11122" t="s">
        <v>398</v>
      </c>
      <c r="G11122">
        <v>0</v>
      </c>
      <c r="H11122">
        <v>24</v>
      </c>
      <c r="I11122">
        <v>4</v>
      </c>
      <c r="J11122">
        <v>18</v>
      </c>
      <c r="K11122">
        <v>1</v>
      </c>
      <c r="L11122">
        <v>1</v>
      </c>
      <c r="M11122">
        <v>0</v>
      </c>
      <c r="N11122">
        <v>0</v>
      </c>
      <c r="O11122">
        <v>0</v>
      </c>
      <c r="P11122">
        <v>0</v>
      </c>
      <c r="Q11122">
        <v>0</v>
      </c>
    </row>
    <row r="11123" spans="1:17" x14ac:dyDescent="0.25">
      <c r="A11123" t="s">
        <v>27838</v>
      </c>
      <c r="B11123" t="s">
        <v>73</v>
      </c>
      <c r="C11123" t="s">
        <v>168</v>
      </c>
      <c r="D11123" t="s">
        <v>526</v>
      </c>
      <c r="E11123" t="s">
        <v>21471</v>
      </c>
      <c r="F11123" t="s">
        <v>4242</v>
      </c>
      <c r="G11123">
        <v>0</v>
      </c>
      <c r="H11123">
        <v>0</v>
      </c>
      <c r="I11123">
        <v>0</v>
      </c>
      <c r="J11123">
        <v>0</v>
      </c>
      <c r="K11123">
        <v>0</v>
      </c>
      <c r="L11123">
        <v>0</v>
      </c>
      <c r="M11123">
        <v>24</v>
      </c>
      <c r="N11123">
        <v>0</v>
      </c>
      <c r="O11123">
        <v>0</v>
      </c>
      <c r="P11123">
        <v>0</v>
      </c>
      <c r="Q11123">
        <v>0</v>
      </c>
    </row>
    <row r="11124" spans="1:17" x14ac:dyDescent="0.25">
      <c r="A11124" t="s">
        <v>27839</v>
      </c>
      <c r="B11124" t="s">
        <v>73</v>
      </c>
      <c r="C11124" t="s">
        <v>168</v>
      </c>
      <c r="D11124" t="s">
        <v>526</v>
      </c>
      <c r="E11124" t="s">
        <v>21471</v>
      </c>
      <c r="F11124" t="s">
        <v>399</v>
      </c>
      <c r="G11124">
        <v>0</v>
      </c>
      <c r="H11124">
        <v>24</v>
      </c>
      <c r="I11124">
        <v>4</v>
      </c>
      <c r="J11124">
        <v>18</v>
      </c>
      <c r="K11124">
        <v>1</v>
      </c>
      <c r="L11124">
        <v>1</v>
      </c>
      <c r="M11124">
        <v>0</v>
      </c>
      <c r="N11124">
        <v>0</v>
      </c>
      <c r="O11124">
        <v>0</v>
      </c>
      <c r="P11124">
        <v>0</v>
      </c>
      <c r="Q11124">
        <v>0</v>
      </c>
    </row>
    <row r="11125" spans="1:17" x14ac:dyDescent="0.25">
      <c r="A11125" t="s">
        <v>27840</v>
      </c>
      <c r="B11125" t="s">
        <v>73</v>
      </c>
      <c r="C11125" t="s">
        <v>168</v>
      </c>
      <c r="D11125" t="s">
        <v>526</v>
      </c>
      <c r="E11125" t="s">
        <v>21471</v>
      </c>
      <c r="F11125" t="s">
        <v>4245</v>
      </c>
      <c r="G11125">
        <v>0</v>
      </c>
      <c r="H11125">
        <v>0</v>
      </c>
      <c r="I11125">
        <v>0</v>
      </c>
      <c r="J11125">
        <v>0</v>
      </c>
      <c r="K11125">
        <v>0</v>
      </c>
      <c r="L11125">
        <v>0</v>
      </c>
      <c r="M11125">
        <v>24</v>
      </c>
      <c r="N11125">
        <v>0</v>
      </c>
      <c r="O11125">
        <v>0</v>
      </c>
      <c r="P11125">
        <v>0</v>
      </c>
      <c r="Q11125">
        <v>0</v>
      </c>
    </row>
    <row r="11126" spans="1:17" x14ac:dyDescent="0.25">
      <c r="A11126" t="s">
        <v>27841</v>
      </c>
      <c r="B11126" t="s">
        <v>73</v>
      </c>
      <c r="C11126" t="s">
        <v>168</v>
      </c>
      <c r="D11126" t="s">
        <v>526</v>
      </c>
      <c r="E11126" t="s">
        <v>21471</v>
      </c>
      <c r="F11126" t="s">
        <v>394</v>
      </c>
      <c r="G11126">
        <v>0</v>
      </c>
      <c r="H11126">
        <v>0</v>
      </c>
      <c r="I11126">
        <v>0</v>
      </c>
      <c r="J11126">
        <v>0</v>
      </c>
      <c r="K11126">
        <v>0</v>
      </c>
      <c r="L11126">
        <v>0</v>
      </c>
      <c r="M11126">
        <v>0</v>
      </c>
      <c r="N11126">
        <v>24</v>
      </c>
      <c r="O11126">
        <v>23</v>
      </c>
      <c r="P11126">
        <v>1</v>
      </c>
      <c r="Q11126">
        <v>0</v>
      </c>
    </row>
    <row r="11127" spans="1:17" x14ac:dyDescent="0.25">
      <c r="A11127" t="s">
        <v>27842</v>
      </c>
      <c r="B11127" t="s">
        <v>73</v>
      </c>
      <c r="C11127" t="s">
        <v>168</v>
      </c>
      <c r="D11127" t="s">
        <v>526</v>
      </c>
      <c r="E11127" t="s">
        <v>21471</v>
      </c>
      <c r="F11127" t="s">
        <v>395</v>
      </c>
      <c r="G11127">
        <v>0</v>
      </c>
      <c r="H11127">
        <v>0</v>
      </c>
      <c r="I11127">
        <v>0</v>
      </c>
      <c r="J11127">
        <v>0</v>
      </c>
      <c r="K11127">
        <v>0</v>
      </c>
      <c r="L11127">
        <v>0</v>
      </c>
      <c r="M11127">
        <v>0</v>
      </c>
      <c r="N11127">
        <v>22</v>
      </c>
      <c r="O11127">
        <v>21</v>
      </c>
      <c r="P11127">
        <v>1</v>
      </c>
      <c r="Q11127">
        <v>0</v>
      </c>
    </row>
    <row r="11128" spans="1:17" x14ac:dyDescent="0.25">
      <c r="A11128" t="s">
        <v>27843</v>
      </c>
      <c r="B11128" t="s">
        <v>73</v>
      </c>
      <c r="C11128" t="s">
        <v>168</v>
      </c>
      <c r="D11128" t="s">
        <v>526</v>
      </c>
      <c r="E11128" t="s">
        <v>21471</v>
      </c>
      <c r="F11128" t="s">
        <v>525</v>
      </c>
      <c r="G11128">
        <v>24</v>
      </c>
      <c r="H11128">
        <v>0</v>
      </c>
      <c r="I11128">
        <v>0</v>
      </c>
      <c r="J11128">
        <v>0</v>
      </c>
      <c r="K11128">
        <v>0</v>
      </c>
      <c r="L11128">
        <v>0</v>
      </c>
      <c r="M11128">
        <v>0</v>
      </c>
      <c r="N11128">
        <v>0</v>
      </c>
      <c r="O11128">
        <v>0</v>
      </c>
      <c r="P11128">
        <v>0</v>
      </c>
      <c r="Q11128">
        <v>0</v>
      </c>
    </row>
    <row r="11129" spans="1:17" x14ac:dyDescent="0.25">
      <c r="A11129" t="s">
        <v>14442</v>
      </c>
      <c r="B11129" t="s">
        <v>73</v>
      </c>
      <c r="C11129" t="s">
        <v>168</v>
      </c>
      <c r="D11129" t="s">
        <v>527</v>
      </c>
      <c r="E11129" t="s">
        <v>563</v>
      </c>
      <c r="F11129" t="s">
        <v>528</v>
      </c>
      <c r="G11129">
        <v>0</v>
      </c>
      <c r="H11129">
        <v>0</v>
      </c>
      <c r="I11129">
        <v>0</v>
      </c>
      <c r="J11129">
        <v>0</v>
      </c>
      <c r="K11129">
        <v>0</v>
      </c>
      <c r="L11129">
        <v>0</v>
      </c>
      <c r="M11129">
        <v>0</v>
      </c>
      <c r="N11129">
        <v>2</v>
      </c>
      <c r="O11129">
        <v>2</v>
      </c>
      <c r="P11129">
        <v>0</v>
      </c>
      <c r="Q11129">
        <v>0</v>
      </c>
    </row>
    <row r="11130" spans="1:17" x14ac:dyDescent="0.25">
      <c r="A11130" t="s">
        <v>15008</v>
      </c>
      <c r="B11130" t="s">
        <v>73</v>
      </c>
      <c r="C11130" t="s">
        <v>168</v>
      </c>
      <c r="D11130" t="s">
        <v>527</v>
      </c>
      <c r="E11130" t="s">
        <v>563</v>
      </c>
      <c r="F11130" t="s">
        <v>525</v>
      </c>
      <c r="G11130">
        <v>2</v>
      </c>
      <c r="H11130">
        <v>0</v>
      </c>
      <c r="I11130">
        <v>0</v>
      </c>
      <c r="J11130">
        <v>0</v>
      </c>
      <c r="K11130">
        <v>0</v>
      </c>
      <c r="L11130">
        <v>0</v>
      </c>
      <c r="M11130">
        <v>0</v>
      </c>
      <c r="N11130">
        <v>0</v>
      </c>
      <c r="O11130">
        <v>0</v>
      </c>
      <c r="P11130">
        <v>0</v>
      </c>
      <c r="Q11130">
        <v>0</v>
      </c>
    </row>
    <row r="11131" spans="1:17" x14ac:dyDescent="0.25">
      <c r="A11131" t="s">
        <v>27844</v>
      </c>
      <c r="B11131" t="s">
        <v>73</v>
      </c>
      <c r="C11131" t="s">
        <v>168</v>
      </c>
      <c r="D11131" t="s">
        <v>527</v>
      </c>
      <c r="E11131" t="s">
        <v>21471</v>
      </c>
      <c r="F11131" t="s">
        <v>528</v>
      </c>
      <c r="G11131">
        <v>0</v>
      </c>
      <c r="H11131">
        <v>0</v>
      </c>
      <c r="I11131">
        <v>0</v>
      </c>
      <c r="J11131">
        <v>0</v>
      </c>
      <c r="K11131">
        <v>0</v>
      </c>
      <c r="L11131">
        <v>0</v>
      </c>
      <c r="M11131">
        <v>0</v>
      </c>
      <c r="N11131">
        <v>2</v>
      </c>
      <c r="O11131">
        <v>2</v>
      </c>
      <c r="P11131">
        <v>0</v>
      </c>
      <c r="Q11131">
        <v>0</v>
      </c>
    </row>
    <row r="11132" spans="1:17" x14ac:dyDescent="0.25">
      <c r="A11132" t="s">
        <v>27845</v>
      </c>
      <c r="B11132" t="s">
        <v>73</v>
      </c>
      <c r="C11132" t="s">
        <v>168</v>
      </c>
      <c r="D11132" t="s">
        <v>527</v>
      </c>
      <c r="E11132" t="s">
        <v>21471</v>
      </c>
      <c r="F11132" t="s">
        <v>525</v>
      </c>
      <c r="G11132">
        <v>2</v>
      </c>
      <c r="H11132">
        <v>0</v>
      </c>
      <c r="I11132">
        <v>0</v>
      </c>
      <c r="J11132">
        <v>0</v>
      </c>
      <c r="K11132">
        <v>0</v>
      </c>
      <c r="L11132">
        <v>0</v>
      </c>
      <c r="M11132">
        <v>0</v>
      </c>
      <c r="N11132">
        <v>0</v>
      </c>
      <c r="O11132">
        <v>0</v>
      </c>
      <c r="P11132">
        <v>0</v>
      </c>
      <c r="Q11132">
        <v>0</v>
      </c>
    </row>
    <row r="11133" spans="1:17" x14ac:dyDescent="0.25">
      <c r="A11133" t="s">
        <v>15009</v>
      </c>
      <c r="B11133" t="s">
        <v>73</v>
      </c>
      <c r="C11133" t="s">
        <v>169</v>
      </c>
      <c r="D11133" t="s">
        <v>526</v>
      </c>
      <c r="E11133" t="s">
        <v>563</v>
      </c>
      <c r="F11133" t="s">
        <v>396</v>
      </c>
      <c r="G11133">
        <v>0</v>
      </c>
      <c r="H11133">
        <v>13</v>
      </c>
      <c r="I11133">
        <v>3</v>
      </c>
      <c r="J11133">
        <v>9</v>
      </c>
      <c r="K11133">
        <v>0</v>
      </c>
      <c r="L11133">
        <v>1</v>
      </c>
      <c r="M11133">
        <v>0</v>
      </c>
      <c r="N11133">
        <v>0</v>
      </c>
      <c r="O11133">
        <v>0</v>
      </c>
      <c r="P11133">
        <v>0</v>
      </c>
      <c r="Q11133">
        <v>0</v>
      </c>
    </row>
    <row r="11134" spans="1:17" x14ac:dyDescent="0.25">
      <c r="A11134" t="s">
        <v>15010</v>
      </c>
      <c r="B11134" t="s">
        <v>73</v>
      </c>
      <c r="C11134" t="s">
        <v>169</v>
      </c>
      <c r="D11134" t="s">
        <v>526</v>
      </c>
      <c r="E11134" t="s">
        <v>563</v>
      </c>
      <c r="F11134" t="s">
        <v>4236</v>
      </c>
      <c r="G11134">
        <v>0</v>
      </c>
      <c r="H11134">
        <v>13</v>
      </c>
      <c r="I11134">
        <v>3</v>
      </c>
      <c r="J11134">
        <v>9</v>
      </c>
      <c r="K11134">
        <v>0</v>
      </c>
      <c r="L11134">
        <v>1</v>
      </c>
      <c r="M11134">
        <v>0</v>
      </c>
      <c r="N11134">
        <v>0</v>
      </c>
      <c r="O11134">
        <v>0</v>
      </c>
      <c r="P11134">
        <v>0</v>
      </c>
      <c r="Q11134">
        <v>0</v>
      </c>
    </row>
    <row r="11135" spans="1:17" x14ac:dyDescent="0.25">
      <c r="A11135" t="s">
        <v>15011</v>
      </c>
      <c r="B11135" t="s">
        <v>73</v>
      </c>
      <c r="C11135" t="s">
        <v>169</v>
      </c>
      <c r="D11135" t="s">
        <v>526</v>
      </c>
      <c r="E11135" t="s">
        <v>563</v>
      </c>
      <c r="F11135" t="s">
        <v>4238</v>
      </c>
      <c r="G11135">
        <v>0</v>
      </c>
      <c r="H11135">
        <v>0</v>
      </c>
      <c r="I11135">
        <v>0</v>
      </c>
      <c r="J11135">
        <v>0</v>
      </c>
      <c r="K11135">
        <v>0</v>
      </c>
      <c r="L11135">
        <v>0</v>
      </c>
      <c r="M11135">
        <v>13</v>
      </c>
      <c r="N11135">
        <v>0</v>
      </c>
      <c r="O11135">
        <v>0</v>
      </c>
      <c r="P11135">
        <v>0</v>
      </c>
      <c r="Q11135">
        <v>0</v>
      </c>
    </row>
    <row r="11136" spans="1:17" x14ac:dyDescent="0.25">
      <c r="A11136" t="s">
        <v>15012</v>
      </c>
      <c r="B11136" t="s">
        <v>73</v>
      </c>
      <c r="C11136" t="s">
        <v>169</v>
      </c>
      <c r="D11136" t="s">
        <v>526</v>
      </c>
      <c r="E11136" t="s">
        <v>563</v>
      </c>
      <c r="F11136" t="s">
        <v>397</v>
      </c>
      <c r="G11136">
        <v>0</v>
      </c>
      <c r="H11136">
        <v>13</v>
      </c>
      <c r="I11136">
        <v>3</v>
      </c>
      <c r="J11136">
        <v>9</v>
      </c>
      <c r="K11136">
        <v>0</v>
      </c>
      <c r="L11136">
        <v>1</v>
      </c>
      <c r="M11136">
        <v>0</v>
      </c>
      <c r="N11136">
        <v>0</v>
      </c>
      <c r="O11136">
        <v>0</v>
      </c>
      <c r="P11136">
        <v>0</v>
      </c>
      <c r="Q11136">
        <v>0</v>
      </c>
    </row>
    <row r="11137" spans="1:17" x14ac:dyDescent="0.25">
      <c r="A11137" t="s">
        <v>15013</v>
      </c>
      <c r="B11137" t="s">
        <v>73</v>
      </c>
      <c r="C11137" t="s">
        <v>169</v>
      </c>
      <c r="D11137" t="s">
        <v>526</v>
      </c>
      <c r="E11137" t="s">
        <v>563</v>
      </c>
      <c r="F11137" t="s">
        <v>398</v>
      </c>
      <c r="G11137">
        <v>0</v>
      </c>
      <c r="H11137">
        <v>13</v>
      </c>
      <c r="I11137">
        <v>3</v>
      </c>
      <c r="J11137">
        <v>9</v>
      </c>
      <c r="K11137">
        <v>0</v>
      </c>
      <c r="L11137">
        <v>1</v>
      </c>
      <c r="M11137">
        <v>0</v>
      </c>
      <c r="N11137">
        <v>0</v>
      </c>
      <c r="O11137">
        <v>0</v>
      </c>
      <c r="P11137">
        <v>0</v>
      </c>
      <c r="Q11137">
        <v>0</v>
      </c>
    </row>
    <row r="11138" spans="1:17" x14ac:dyDescent="0.25">
      <c r="A11138" t="s">
        <v>15014</v>
      </c>
      <c r="B11138" t="s">
        <v>73</v>
      </c>
      <c r="C11138" t="s">
        <v>169</v>
      </c>
      <c r="D11138" t="s">
        <v>526</v>
      </c>
      <c r="E11138" t="s">
        <v>563</v>
      </c>
      <c r="F11138" t="s">
        <v>4242</v>
      </c>
      <c r="G11138">
        <v>0</v>
      </c>
      <c r="H11138">
        <v>0</v>
      </c>
      <c r="I11138">
        <v>0</v>
      </c>
      <c r="J11138">
        <v>0</v>
      </c>
      <c r="K11138">
        <v>0</v>
      </c>
      <c r="L11138">
        <v>0</v>
      </c>
      <c r="M11138">
        <v>13</v>
      </c>
      <c r="N11138">
        <v>0</v>
      </c>
      <c r="O11138">
        <v>0</v>
      </c>
      <c r="P11138">
        <v>0</v>
      </c>
      <c r="Q11138">
        <v>0</v>
      </c>
    </row>
    <row r="11139" spans="1:17" x14ac:dyDescent="0.25">
      <c r="A11139" t="s">
        <v>15015</v>
      </c>
      <c r="B11139" t="s">
        <v>73</v>
      </c>
      <c r="C11139" t="s">
        <v>169</v>
      </c>
      <c r="D11139" t="s">
        <v>526</v>
      </c>
      <c r="E11139" t="s">
        <v>563</v>
      </c>
      <c r="F11139" t="s">
        <v>399</v>
      </c>
      <c r="G11139">
        <v>0</v>
      </c>
      <c r="H11139">
        <v>13</v>
      </c>
      <c r="I11139">
        <v>3</v>
      </c>
      <c r="J11139">
        <v>9</v>
      </c>
      <c r="K11139">
        <v>0</v>
      </c>
      <c r="L11139">
        <v>1</v>
      </c>
      <c r="M11139">
        <v>0</v>
      </c>
      <c r="N11139">
        <v>0</v>
      </c>
      <c r="O11139">
        <v>0</v>
      </c>
      <c r="P11139">
        <v>0</v>
      </c>
      <c r="Q11139">
        <v>0</v>
      </c>
    </row>
    <row r="11140" spans="1:17" x14ac:dyDescent="0.25">
      <c r="A11140" t="s">
        <v>15016</v>
      </c>
      <c r="B11140" t="s">
        <v>73</v>
      </c>
      <c r="C11140" t="s">
        <v>169</v>
      </c>
      <c r="D11140" t="s">
        <v>526</v>
      </c>
      <c r="E11140" t="s">
        <v>563</v>
      </c>
      <c r="F11140" t="s">
        <v>4245</v>
      </c>
      <c r="G11140">
        <v>0</v>
      </c>
      <c r="H11140">
        <v>0</v>
      </c>
      <c r="I11140">
        <v>0</v>
      </c>
      <c r="J11140">
        <v>0</v>
      </c>
      <c r="K11140">
        <v>0</v>
      </c>
      <c r="L11140">
        <v>0</v>
      </c>
      <c r="M11140">
        <v>13</v>
      </c>
      <c r="N11140">
        <v>0</v>
      </c>
      <c r="O11140">
        <v>0</v>
      </c>
      <c r="P11140">
        <v>0</v>
      </c>
      <c r="Q11140">
        <v>0</v>
      </c>
    </row>
    <row r="11141" spans="1:17" x14ac:dyDescent="0.25">
      <c r="A11141" t="s">
        <v>15017</v>
      </c>
      <c r="B11141" t="s">
        <v>73</v>
      </c>
      <c r="C11141" t="s">
        <v>169</v>
      </c>
      <c r="D11141" t="s">
        <v>526</v>
      </c>
      <c r="E11141" t="s">
        <v>563</v>
      </c>
      <c r="F11141" t="s">
        <v>394</v>
      </c>
      <c r="G11141">
        <v>0</v>
      </c>
      <c r="H11141">
        <v>0</v>
      </c>
      <c r="I11141">
        <v>0</v>
      </c>
      <c r="J11141">
        <v>0</v>
      </c>
      <c r="K11141">
        <v>0</v>
      </c>
      <c r="L11141">
        <v>0</v>
      </c>
      <c r="M11141">
        <v>0</v>
      </c>
      <c r="N11141">
        <v>10</v>
      </c>
      <c r="O11141">
        <v>9</v>
      </c>
      <c r="P11141">
        <v>1</v>
      </c>
      <c r="Q11141">
        <v>0</v>
      </c>
    </row>
    <row r="11142" spans="1:17" x14ac:dyDescent="0.25">
      <c r="A11142" t="s">
        <v>15018</v>
      </c>
      <c r="B11142" t="s">
        <v>73</v>
      </c>
      <c r="C11142" t="s">
        <v>169</v>
      </c>
      <c r="D11142" t="s">
        <v>526</v>
      </c>
      <c r="E11142" t="s">
        <v>563</v>
      </c>
      <c r="F11142" t="s">
        <v>395</v>
      </c>
      <c r="G11142">
        <v>0</v>
      </c>
      <c r="H11142">
        <v>0</v>
      </c>
      <c r="I11142">
        <v>0</v>
      </c>
      <c r="J11142">
        <v>0</v>
      </c>
      <c r="K11142">
        <v>0</v>
      </c>
      <c r="L11142">
        <v>0</v>
      </c>
      <c r="M11142">
        <v>0</v>
      </c>
      <c r="N11142">
        <v>10</v>
      </c>
      <c r="O11142">
        <v>9</v>
      </c>
      <c r="P11142">
        <v>1</v>
      </c>
      <c r="Q11142">
        <v>0</v>
      </c>
    </row>
    <row r="11143" spans="1:17" x14ac:dyDescent="0.25">
      <c r="A11143" t="s">
        <v>15019</v>
      </c>
      <c r="B11143" t="s">
        <v>73</v>
      </c>
      <c r="C11143" t="s">
        <v>169</v>
      </c>
      <c r="D11143" t="s">
        <v>526</v>
      </c>
      <c r="E11143" t="s">
        <v>563</v>
      </c>
      <c r="F11143" t="s">
        <v>525</v>
      </c>
      <c r="G11143">
        <v>13</v>
      </c>
      <c r="H11143">
        <v>0</v>
      </c>
      <c r="I11143">
        <v>0</v>
      </c>
      <c r="J11143">
        <v>0</v>
      </c>
      <c r="K11143">
        <v>0</v>
      </c>
      <c r="L11143">
        <v>0</v>
      </c>
      <c r="M11143">
        <v>0</v>
      </c>
      <c r="N11143">
        <v>0</v>
      </c>
      <c r="O11143">
        <v>0</v>
      </c>
      <c r="P11143">
        <v>0</v>
      </c>
      <c r="Q11143">
        <v>0</v>
      </c>
    </row>
    <row r="11144" spans="1:17" x14ac:dyDescent="0.25">
      <c r="A11144" t="s">
        <v>27846</v>
      </c>
      <c r="B11144" t="s">
        <v>73</v>
      </c>
      <c r="C11144" t="s">
        <v>169</v>
      </c>
      <c r="D11144" t="s">
        <v>526</v>
      </c>
      <c r="E11144" t="s">
        <v>21471</v>
      </c>
      <c r="F11144" t="s">
        <v>396</v>
      </c>
      <c r="G11144">
        <v>0</v>
      </c>
      <c r="H11144">
        <v>11</v>
      </c>
      <c r="I11144">
        <v>1</v>
      </c>
      <c r="J11144">
        <v>10</v>
      </c>
      <c r="K11144">
        <v>0</v>
      </c>
      <c r="L11144">
        <v>0</v>
      </c>
      <c r="M11144">
        <v>0</v>
      </c>
      <c r="N11144">
        <v>0</v>
      </c>
      <c r="O11144">
        <v>0</v>
      </c>
      <c r="P11144">
        <v>0</v>
      </c>
      <c r="Q11144">
        <v>0</v>
      </c>
    </row>
    <row r="11145" spans="1:17" x14ac:dyDescent="0.25">
      <c r="A11145" t="s">
        <v>27847</v>
      </c>
      <c r="B11145" t="s">
        <v>73</v>
      </c>
      <c r="C11145" t="s">
        <v>169</v>
      </c>
      <c r="D11145" t="s">
        <v>526</v>
      </c>
      <c r="E11145" t="s">
        <v>21471</v>
      </c>
      <c r="F11145" t="s">
        <v>4236</v>
      </c>
      <c r="G11145">
        <v>0</v>
      </c>
      <c r="H11145">
        <v>11</v>
      </c>
      <c r="I11145">
        <v>1</v>
      </c>
      <c r="J11145">
        <v>10</v>
      </c>
      <c r="K11145">
        <v>0</v>
      </c>
      <c r="L11145">
        <v>0</v>
      </c>
      <c r="M11145">
        <v>0</v>
      </c>
      <c r="N11145">
        <v>0</v>
      </c>
      <c r="O11145">
        <v>0</v>
      </c>
      <c r="P11145">
        <v>0</v>
      </c>
      <c r="Q11145">
        <v>0</v>
      </c>
    </row>
    <row r="11146" spans="1:17" x14ac:dyDescent="0.25">
      <c r="A11146" t="s">
        <v>27848</v>
      </c>
      <c r="B11146" t="s">
        <v>73</v>
      </c>
      <c r="C11146" t="s">
        <v>169</v>
      </c>
      <c r="D11146" t="s">
        <v>526</v>
      </c>
      <c r="E11146" t="s">
        <v>21471</v>
      </c>
      <c r="F11146" t="s">
        <v>4238</v>
      </c>
      <c r="G11146">
        <v>0</v>
      </c>
      <c r="H11146">
        <v>0</v>
      </c>
      <c r="I11146">
        <v>0</v>
      </c>
      <c r="J11146">
        <v>0</v>
      </c>
      <c r="K11146">
        <v>0</v>
      </c>
      <c r="L11146">
        <v>0</v>
      </c>
      <c r="M11146">
        <v>11</v>
      </c>
      <c r="N11146">
        <v>0</v>
      </c>
      <c r="O11146">
        <v>0</v>
      </c>
      <c r="P11146">
        <v>0</v>
      </c>
      <c r="Q11146">
        <v>0</v>
      </c>
    </row>
    <row r="11147" spans="1:17" x14ac:dyDescent="0.25">
      <c r="A11147" t="s">
        <v>27849</v>
      </c>
      <c r="B11147" t="s">
        <v>73</v>
      </c>
      <c r="C11147" t="s">
        <v>169</v>
      </c>
      <c r="D11147" t="s">
        <v>526</v>
      </c>
      <c r="E11147" t="s">
        <v>21471</v>
      </c>
      <c r="F11147" t="s">
        <v>397</v>
      </c>
      <c r="G11147">
        <v>0</v>
      </c>
      <c r="H11147">
        <v>11</v>
      </c>
      <c r="I11147">
        <v>1</v>
      </c>
      <c r="J11147">
        <v>10</v>
      </c>
      <c r="K11147">
        <v>0</v>
      </c>
      <c r="L11147">
        <v>0</v>
      </c>
      <c r="M11147">
        <v>0</v>
      </c>
      <c r="N11147">
        <v>0</v>
      </c>
      <c r="O11147">
        <v>0</v>
      </c>
      <c r="P11147">
        <v>0</v>
      </c>
      <c r="Q11147">
        <v>0</v>
      </c>
    </row>
    <row r="11148" spans="1:17" x14ac:dyDescent="0.25">
      <c r="A11148" t="s">
        <v>27850</v>
      </c>
      <c r="B11148" t="s">
        <v>73</v>
      </c>
      <c r="C11148" t="s">
        <v>169</v>
      </c>
      <c r="D11148" t="s">
        <v>526</v>
      </c>
      <c r="E11148" t="s">
        <v>21471</v>
      </c>
      <c r="F11148" t="s">
        <v>398</v>
      </c>
      <c r="G11148">
        <v>0</v>
      </c>
      <c r="H11148">
        <v>11</v>
      </c>
      <c r="I11148">
        <v>1</v>
      </c>
      <c r="J11148">
        <v>10</v>
      </c>
      <c r="K11148">
        <v>0</v>
      </c>
      <c r="L11148">
        <v>0</v>
      </c>
      <c r="M11148">
        <v>0</v>
      </c>
      <c r="N11148">
        <v>0</v>
      </c>
      <c r="O11148">
        <v>0</v>
      </c>
      <c r="P11148">
        <v>0</v>
      </c>
      <c r="Q11148">
        <v>0</v>
      </c>
    </row>
    <row r="11149" spans="1:17" x14ac:dyDescent="0.25">
      <c r="A11149" t="s">
        <v>27851</v>
      </c>
      <c r="B11149" t="s">
        <v>73</v>
      </c>
      <c r="C11149" t="s">
        <v>169</v>
      </c>
      <c r="D11149" t="s">
        <v>526</v>
      </c>
      <c r="E11149" t="s">
        <v>21471</v>
      </c>
      <c r="F11149" t="s">
        <v>4242</v>
      </c>
      <c r="G11149">
        <v>0</v>
      </c>
      <c r="H11149">
        <v>0</v>
      </c>
      <c r="I11149">
        <v>0</v>
      </c>
      <c r="J11149">
        <v>0</v>
      </c>
      <c r="K11149">
        <v>0</v>
      </c>
      <c r="L11149">
        <v>0</v>
      </c>
      <c r="M11149">
        <v>11</v>
      </c>
      <c r="N11149">
        <v>0</v>
      </c>
      <c r="O11149">
        <v>0</v>
      </c>
      <c r="P11149">
        <v>0</v>
      </c>
      <c r="Q11149">
        <v>0</v>
      </c>
    </row>
    <row r="11150" spans="1:17" x14ac:dyDescent="0.25">
      <c r="A11150" t="s">
        <v>27852</v>
      </c>
      <c r="B11150" t="s">
        <v>73</v>
      </c>
      <c r="C11150" t="s">
        <v>169</v>
      </c>
      <c r="D11150" t="s">
        <v>526</v>
      </c>
      <c r="E11150" t="s">
        <v>21471</v>
      </c>
      <c r="F11150" t="s">
        <v>399</v>
      </c>
      <c r="G11150">
        <v>0</v>
      </c>
      <c r="H11150">
        <v>11</v>
      </c>
      <c r="I11150">
        <v>1</v>
      </c>
      <c r="J11150">
        <v>10</v>
      </c>
      <c r="K11150">
        <v>0</v>
      </c>
      <c r="L11150">
        <v>0</v>
      </c>
      <c r="M11150">
        <v>0</v>
      </c>
      <c r="N11150">
        <v>0</v>
      </c>
      <c r="O11150">
        <v>0</v>
      </c>
      <c r="P11150">
        <v>0</v>
      </c>
      <c r="Q11150">
        <v>0</v>
      </c>
    </row>
    <row r="11151" spans="1:17" x14ac:dyDescent="0.25">
      <c r="A11151" t="s">
        <v>27853</v>
      </c>
      <c r="B11151" t="s">
        <v>76</v>
      </c>
      <c r="C11151" t="s">
        <v>81</v>
      </c>
      <c r="D11151" t="s">
        <v>526</v>
      </c>
      <c r="E11151" t="s">
        <v>563</v>
      </c>
      <c r="F11151" t="s">
        <v>395</v>
      </c>
      <c r="G11151">
        <v>0</v>
      </c>
      <c r="H11151">
        <v>0</v>
      </c>
      <c r="I11151">
        <v>0</v>
      </c>
      <c r="J11151">
        <v>0</v>
      </c>
      <c r="K11151">
        <v>0</v>
      </c>
      <c r="L11151">
        <v>0</v>
      </c>
      <c r="M11151">
        <v>0</v>
      </c>
      <c r="N11151">
        <v>1</v>
      </c>
      <c r="O11151">
        <v>0</v>
      </c>
      <c r="P11151">
        <v>1</v>
      </c>
      <c r="Q11151">
        <v>0</v>
      </c>
    </row>
    <row r="11152" spans="1:17" x14ac:dyDescent="0.25">
      <c r="A11152" t="s">
        <v>27854</v>
      </c>
      <c r="B11152" t="s">
        <v>76</v>
      </c>
      <c r="C11152" t="s">
        <v>81</v>
      </c>
      <c r="D11152" t="s">
        <v>526</v>
      </c>
      <c r="E11152" t="s">
        <v>563</v>
      </c>
      <c r="F11152" t="s">
        <v>525</v>
      </c>
      <c r="G11152">
        <v>1</v>
      </c>
      <c r="H11152">
        <v>0</v>
      </c>
      <c r="I11152">
        <v>0</v>
      </c>
      <c r="J11152">
        <v>0</v>
      </c>
      <c r="K11152">
        <v>0</v>
      </c>
      <c r="L11152">
        <v>0</v>
      </c>
      <c r="M11152">
        <v>0</v>
      </c>
      <c r="N11152">
        <v>0</v>
      </c>
      <c r="O11152">
        <v>0</v>
      </c>
      <c r="P11152">
        <v>0</v>
      </c>
      <c r="Q11152">
        <v>0</v>
      </c>
    </row>
    <row r="11153" spans="1:17" x14ac:dyDescent="0.25">
      <c r="A11153" t="s">
        <v>27855</v>
      </c>
      <c r="B11153" t="s">
        <v>76</v>
      </c>
      <c r="C11153" t="s">
        <v>81</v>
      </c>
      <c r="D11153" t="s">
        <v>526</v>
      </c>
      <c r="E11153" t="s">
        <v>21471</v>
      </c>
      <c r="F11153" t="s">
        <v>396</v>
      </c>
      <c r="G11153">
        <v>0</v>
      </c>
      <c r="H11153">
        <v>1</v>
      </c>
      <c r="I11153">
        <v>0</v>
      </c>
      <c r="J11153">
        <v>0</v>
      </c>
      <c r="K11153">
        <v>1</v>
      </c>
      <c r="L11153">
        <v>0</v>
      </c>
      <c r="M11153">
        <v>0</v>
      </c>
      <c r="N11153">
        <v>0</v>
      </c>
      <c r="O11153">
        <v>0</v>
      </c>
      <c r="P11153">
        <v>0</v>
      </c>
      <c r="Q11153">
        <v>0</v>
      </c>
    </row>
    <row r="11154" spans="1:17" x14ac:dyDescent="0.25">
      <c r="A11154" t="s">
        <v>27856</v>
      </c>
      <c r="B11154" t="s">
        <v>76</v>
      </c>
      <c r="C11154" t="s">
        <v>81</v>
      </c>
      <c r="D11154" t="s">
        <v>526</v>
      </c>
      <c r="E11154" t="s">
        <v>21471</v>
      </c>
      <c r="F11154" t="s">
        <v>4236</v>
      </c>
      <c r="G11154">
        <v>0</v>
      </c>
      <c r="H11154">
        <v>1</v>
      </c>
      <c r="I11154">
        <v>0</v>
      </c>
      <c r="J11154">
        <v>0</v>
      </c>
      <c r="K11154">
        <v>1</v>
      </c>
      <c r="L11154">
        <v>0</v>
      </c>
      <c r="M11154">
        <v>0</v>
      </c>
      <c r="N11154">
        <v>0</v>
      </c>
      <c r="O11154">
        <v>0</v>
      </c>
      <c r="P11154">
        <v>0</v>
      </c>
      <c r="Q11154">
        <v>0</v>
      </c>
    </row>
    <row r="11155" spans="1:17" x14ac:dyDescent="0.25">
      <c r="A11155" t="s">
        <v>27857</v>
      </c>
      <c r="B11155" t="s">
        <v>76</v>
      </c>
      <c r="C11155" t="s">
        <v>81</v>
      </c>
      <c r="D11155" t="s">
        <v>526</v>
      </c>
      <c r="E11155" t="s">
        <v>21471</v>
      </c>
      <c r="F11155" t="s">
        <v>4238</v>
      </c>
      <c r="G11155">
        <v>0</v>
      </c>
      <c r="H11155">
        <v>0</v>
      </c>
      <c r="I11155">
        <v>0</v>
      </c>
      <c r="J11155">
        <v>0</v>
      </c>
      <c r="K11155">
        <v>0</v>
      </c>
      <c r="L11155">
        <v>0</v>
      </c>
      <c r="M11155">
        <v>1</v>
      </c>
      <c r="N11155">
        <v>0</v>
      </c>
      <c r="O11155">
        <v>0</v>
      </c>
      <c r="P11155">
        <v>0</v>
      </c>
      <c r="Q11155">
        <v>0</v>
      </c>
    </row>
    <row r="11156" spans="1:17" x14ac:dyDescent="0.25">
      <c r="A11156" t="s">
        <v>27858</v>
      </c>
      <c r="B11156" t="s">
        <v>76</v>
      </c>
      <c r="C11156" t="s">
        <v>81</v>
      </c>
      <c r="D11156" t="s">
        <v>526</v>
      </c>
      <c r="E11156" t="s">
        <v>21471</v>
      </c>
      <c r="F11156" t="s">
        <v>397</v>
      </c>
      <c r="G11156">
        <v>0</v>
      </c>
      <c r="H11156">
        <v>1</v>
      </c>
      <c r="I11156">
        <v>0</v>
      </c>
      <c r="J11156">
        <v>0</v>
      </c>
      <c r="K11156">
        <v>1</v>
      </c>
      <c r="L11156">
        <v>0</v>
      </c>
      <c r="M11156">
        <v>0</v>
      </c>
      <c r="N11156">
        <v>0</v>
      </c>
      <c r="O11156">
        <v>0</v>
      </c>
      <c r="P11156">
        <v>0</v>
      </c>
      <c r="Q11156">
        <v>0</v>
      </c>
    </row>
    <row r="11157" spans="1:17" x14ac:dyDescent="0.25">
      <c r="A11157" t="s">
        <v>27859</v>
      </c>
      <c r="B11157" t="s">
        <v>76</v>
      </c>
      <c r="C11157" t="s">
        <v>81</v>
      </c>
      <c r="D11157" t="s">
        <v>526</v>
      </c>
      <c r="E11157" t="s">
        <v>21471</v>
      </c>
      <c r="F11157" t="s">
        <v>398</v>
      </c>
      <c r="G11157">
        <v>0</v>
      </c>
      <c r="H11157">
        <v>1</v>
      </c>
      <c r="I11157">
        <v>0</v>
      </c>
      <c r="J11157">
        <v>0</v>
      </c>
      <c r="K11157">
        <v>1</v>
      </c>
      <c r="L11157">
        <v>0</v>
      </c>
      <c r="M11157">
        <v>0</v>
      </c>
      <c r="N11157">
        <v>0</v>
      </c>
      <c r="O11157">
        <v>0</v>
      </c>
      <c r="P11157">
        <v>0</v>
      </c>
      <c r="Q11157">
        <v>0</v>
      </c>
    </row>
    <row r="11158" spans="1:17" x14ac:dyDescent="0.25">
      <c r="A11158" t="s">
        <v>27860</v>
      </c>
      <c r="B11158" t="s">
        <v>76</v>
      </c>
      <c r="C11158" t="s">
        <v>81</v>
      </c>
      <c r="D11158" t="s">
        <v>526</v>
      </c>
      <c r="E11158" t="s">
        <v>21471</v>
      </c>
      <c r="F11158" t="s">
        <v>4242</v>
      </c>
      <c r="G11158">
        <v>0</v>
      </c>
      <c r="H11158">
        <v>0</v>
      </c>
      <c r="I11158">
        <v>0</v>
      </c>
      <c r="J11158">
        <v>0</v>
      </c>
      <c r="K11158">
        <v>0</v>
      </c>
      <c r="L11158">
        <v>0</v>
      </c>
      <c r="M11158">
        <v>1</v>
      </c>
      <c r="N11158">
        <v>0</v>
      </c>
      <c r="O11158">
        <v>0</v>
      </c>
      <c r="P11158">
        <v>0</v>
      </c>
      <c r="Q11158">
        <v>0</v>
      </c>
    </row>
    <row r="11159" spans="1:17" x14ac:dyDescent="0.25">
      <c r="A11159" t="s">
        <v>27861</v>
      </c>
      <c r="B11159" t="s">
        <v>76</v>
      </c>
      <c r="C11159" t="s">
        <v>81</v>
      </c>
      <c r="D11159" t="s">
        <v>526</v>
      </c>
      <c r="E11159" t="s">
        <v>21471</v>
      </c>
      <c r="F11159" t="s">
        <v>399</v>
      </c>
      <c r="G11159">
        <v>0</v>
      </c>
      <c r="H11159">
        <v>1</v>
      </c>
      <c r="I11159">
        <v>0</v>
      </c>
      <c r="J11159">
        <v>0</v>
      </c>
      <c r="K11159">
        <v>1</v>
      </c>
      <c r="L11159">
        <v>0</v>
      </c>
      <c r="M11159">
        <v>0</v>
      </c>
      <c r="N11159">
        <v>0</v>
      </c>
      <c r="O11159">
        <v>0</v>
      </c>
      <c r="P11159">
        <v>0</v>
      </c>
      <c r="Q11159">
        <v>0</v>
      </c>
    </row>
    <row r="11160" spans="1:17" x14ac:dyDescent="0.25">
      <c r="A11160" t="s">
        <v>27862</v>
      </c>
      <c r="B11160" t="s">
        <v>76</v>
      </c>
      <c r="C11160" t="s">
        <v>81</v>
      </c>
      <c r="D11160" t="s">
        <v>526</v>
      </c>
      <c r="E11160" t="s">
        <v>21471</v>
      </c>
      <c r="F11160" t="s">
        <v>4245</v>
      </c>
      <c r="G11160">
        <v>0</v>
      </c>
      <c r="H11160">
        <v>0</v>
      </c>
      <c r="I11160">
        <v>0</v>
      </c>
      <c r="J11160">
        <v>0</v>
      </c>
      <c r="K11160">
        <v>0</v>
      </c>
      <c r="L11160">
        <v>0</v>
      </c>
      <c r="M11160">
        <v>1</v>
      </c>
      <c r="N11160">
        <v>0</v>
      </c>
      <c r="O11160">
        <v>0</v>
      </c>
      <c r="P11160">
        <v>0</v>
      </c>
      <c r="Q11160">
        <v>0</v>
      </c>
    </row>
    <row r="11161" spans="1:17" x14ac:dyDescent="0.25">
      <c r="A11161" t="s">
        <v>27863</v>
      </c>
      <c r="B11161" t="s">
        <v>76</v>
      </c>
      <c r="C11161" t="s">
        <v>81</v>
      </c>
      <c r="D11161" t="s">
        <v>526</v>
      </c>
      <c r="E11161" t="s">
        <v>21471</v>
      </c>
      <c r="F11161" t="s">
        <v>394</v>
      </c>
      <c r="G11161">
        <v>0</v>
      </c>
      <c r="H11161">
        <v>0</v>
      </c>
      <c r="I11161">
        <v>0</v>
      </c>
      <c r="J11161">
        <v>0</v>
      </c>
      <c r="K11161">
        <v>0</v>
      </c>
      <c r="L11161">
        <v>0</v>
      </c>
      <c r="M11161">
        <v>0</v>
      </c>
      <c r="N11161">
        <v>1</v>
      </c>
      <c r="O11161">
        <v>1</v>
      </c>
      <c r="P11161">
        <v>0</v>
      </c>
      <c r="Q11161">
        <v>0</v>
      </c>
    </row>
    <row r="11162" spans="1:17" x14ac:dyDescent="0.25">
      <c r="A11162" t="s">
        <v>27864</v>
      </c>
      <c r="B11162" t="s">
        <v>76</v>
      </c>
      <c r="C11162" t="s">
        <v>81</v>
      </c>
      <c r="D11162" t="s">
        <v>526</v>
      </c>
      <c r="E11162" t="s">
        <v>21471</v>
      </c>
      <c r="F11162" t="s">
        <v>395</v>
      </c>
      <c r="G11162">
        <v>0</v>
      </c>
      <c r="H11162">
        <v>0</v>
      </c>
      <c r="I11162">
        <v>0</v>
      </c>
      <c r="J11162">
        <v>0</v>
      </c>
      <c r="K11162">
        <v>0</v>
      </c>
      <c r="L11162">
        <v>0</v>
      </c>
      <c r="M11162">
        <v>0</v>
      </c>
      <c r="N11162">
        <v>1</v>
      </c>
      <c r="O11162">
        <v>1</v>
      </c>
      <c r="P11162">
        <v>0</v>
      </c>
      <c r="Q11162">
        <v>0</v>
      </c>
    </row>
    <row r="11163" spans="1:17" x14ac:dyDescent="0.25">
      <c r="A11163" t="s">
        <v>27865</v>
      </c>
      <c r="B11163" t="s">
        <v>76</v>
      </c>
      <c r="C11163" t="s">
        <v>81</v>
      </c>
      <c r="D11163" t="s">
        <v>526</v>
      </c>
      <c r="E11163" t="s">
        <v>21471</v>
      </c>
      <c r="F11163" t="s">
        <v>525</v>
      </c>
      <c r="G11163">
        <v>1</v>
      </c>
      <c r="H11163">
        <v>0</v>
      </c>
      <c r="I11163">
        <v>0</v>
      </c>
      <c r="J11163">
        <v>0</v>
      </c>
      <c r="K11163">
        <v>0</v>
      </c>
      <c r="L11163">
        <v>0</v>
      </c>
      <c r="M11163">
        <v>0</v>
      </c>
      <c r="N11163">
        <v>0</v>
      </c>
      <c r="O11163">
        <v>0</v>
      </c>
      <c r="P11163">
        <v>0</v>
      </c>
      <c r="Q11163">
        <v>0</v>
      </c>
    </row>
    <row r="11164" spans="1:17" x14ac:dyDescent="0.25">
      <c r="A11164" t="s">
        <v>13772</v>
      </c>
      <c r="B11164" t="s">
        <v>76</v>
      </c>
      <c r="C11164" t="s">
        <v>82</v>
      </c>
      <c r="D11164" t="s">
        <v>529</v>
      </c>
      <c r="E11164" t="s">
        <v>563</v>
      </c>
      <c r="F11164" t="s">
        <v>525</v>
      </c>
      <c r="G11164">
        <v>7</v>
      </c>
      <c r="H11164">
        <v>0</v>
      </c>
      <c r="I11164">
        <v>0</v>
      </c>
      <c r="J11164">
        <v>0</v>
      </c>
      <c r="K11164">
        <v>0</v>
      </c>
      <c r="L11164">
        <v>0</v>
      </c>
      <c r="M11164">
        <v>0</v>
      </c>
      <c r="N11164">
        <v>0</v>
      </c>
      <c r="O11164">
        <v>0</v>
      </c>
      <c r="P11164">
        <v>0</v>
      </c>
      <c r="Q11164">
        <v>0</v>
      </c>
    </row>
    <row r="11165" spans="1:17" x14ac:dyDescent="0.25">
      <c r="A11165" t="s">
        <v>27866</v>
      </c>
      <c r="B11165" t="s">
        <v>76</v>
      </c>
      <c r="C11165" t="s">
        <v>82</v>
      </c>
      <c r="D11165" t="s">
        <v>529</v>
      </c>
      <c r="E11165" t="s">
        <v>21471</v>
      </c>
      <c r="F11165" t="s">
        <v>525</v>
      </c>
      <c r="G11165">
        <v>23</v>
      </c>
      <c r="H11165">
        <v>0</v>
      </c>
      <c r="I11165">
        <v>0</v>
      </c>
      <c r="J11165">
        <v>0</v>
      </c>
      <c r="K11165">
        <v>0</v>
      </c>
      <c r="L11165">
        <v>0</v>
      </c>
      <c r="M11165">
        <v>0</v>
      </c>
      <c r="N11165">
        <v>0</v>
      </c>
      <c r="O11165">
        <v>0</v>
      </c>
      <c r="P11165">
        <v>0</v>
      </c>
      <c r="Q11165">
        <v>0</v>
      </c>
    </row>
    <row r="11166" spans="1:17" x14ac:dyDescent="0.25">
      <c r="A11166" t="s">
        <v>13773</v>
      </c>
      <c r="B11166" t="s">
        <v>76</v>
      </c>
      <c r="C11166" t="s">
        <v>83</v>
      </c>
      <c r="D11166" t="s">
        <v>529</v>
      </c>
      <c r="E11166" t="s">
        <v>563</v>
      </c>
      <c r="F11166" t="s">
        <v>525</v>
      </c>
      <c r="G11166">
        <v>10</v>
      </c>
      <c r="H11166">
        <v>0</v>
      </c>
      <c r="I11166">
        <v>0</v>
      </c>
      <c r="J11166">
        <v>0</v>
      </c>
      <c r="K11166">
        <v>0</v>
      </c>
      <c r="L11166">
        <v>0</v>
      </c>
      <c r="M11166">
        <v>0</v>
      </c>
      <c r="N11166">
        <v>0</v>
      </c>
      <c r="O11166">
        <v>0</v>
      </c>
      <c r="P11166">
        <v>0</v>
      </c>
      <c r="Q11166">
        <v>0</v>
      </c>
    </row>
    <row r="11167" spans="1:17" x14ac:dyDescent="0.25">
      <c r="A11167" t="s">
        <v>27867</v>
      </c>
      <c r="B11167" t="s">
        <v>76</v>
      </c>
      <c r="C11167" t="s">
        <v>83</v>
      </c>
      <c r="D11167" t="s">
        <v>529</v>
      </c>
      <c r="E11167" t="s">
        <v>21471</v>
      </c>
      <c r="F11167" t="s">
        <v>525</v>
      </c>
      <c r="G11167">
        <v>7</v>
      </c>
      <c r="H11167">
        <v>0</v>
      </c>
      <c r="I11167">
        <v>0</v>
      </c>
      <c r="J11167">
        <v>0</v>
      </c>
      <c r="K11167">
        <v>0</v>
      </c>
      <c r="L11167">
        <v>0</v>
      </c>
      <c r="M11167">
        <v>0</v>
      </c>
      <c r="N11167">
        <v>0</v>
      </c>
      <c r="O11167">
        <v>0</v>
      </c>
      <c r="P11167">
        <v>0</v>
      </c>
      <c r="Q11167">
        <v>0</v>
      </c>
    </row>
    <row r="11168" spans="1:17" x14ac:dyDescent="0.25">
      <c r="A11168" t="s">
        <v>27868</v>
      </c>
      <c r="B11168" t="s">
        <v>76</v>
      </c>
      <c r="C11168" t="s">
        <v>85</v>
      </c>
      <c r="D11168" t="s">
        <v>529</v>
      </c>
      <c r="E11168" t="s">
        <v>21471</v>
      </c>
      <c r="F11168" t="s">
        <v>525</v>
      </c>
      <c r="G11168">
        <v>3</v>
      </c>
      <c r="H11168">
        <v>0</v>
      </c>
      <c r="I11168">
        <v>0</v>
      </c>
      <c r="J11168">
        <v>0</v>
      </c>
      <c r="K11168">
        <v>0</v>
      </c>
      <c r="L11168">
        <v>0</v>
      </c>
      <c r="M11168">
        <v>0</v>
      </c>
      <c r="N11168">
        <v>0</v>
      </c>
      <c r="O11168">
        <v>0</v>
      </c>
      <c r="P11168">
        <v>0</v>
      </c>
      <c r="Q11168">
        <v>0</v>
      </c>
    </row>
    <row r="11169" spans="1:17" x14ac:dyDescent="0.25">
      <c r="A11169" t="s">
        <v>13774</v>
      </c>
      <c r="B11169" t="s">
        <v>76</v>
      </c>
      <c r="C11169" t="s">
        <v>86</v>
      </c>
      <c r="D11169" t="s">
        <v>529</v>
      </c>
      <c r="E11169" t="s">
        <v>563</v>
      </c>
      <c r="F11169" t="s">
        <v>525</v>
      </c>
      <c r="G11169">
        <v>1</v>
      </c>
      <c r="H11169">
        <v>0</v>
      </c>
      <c r="I11169">
        <v>0</v>
      </c>
      <c r="J11169">
        <v>0</v>
      </c>
      <c r="K11169">
        <v>0</v>
      </c>
      <c r="L11169">
        <v>0</v>
      </c>
      <c r="M11169">
        <v>0</v>
      </c>
      <c r="N11169">
        <v>0</v>
      </c>
      <c r="O11169">
        <v>0</v>
      </c>
      <c r="P11169">
        <v>0</v>
      </c>
      <c r="Q11169">
        <v>0</v>
      </c>
    </row>
    <row r="11170" spans="1:17" x14ac:dyDescent="0.25">
      <c r="A11170" t="s">
        <v>27869</v>
      </c>
      <c r="B11170" t="s">
        <v>76</v>
      </c>
      <c r="C11170" t="s">
        <v>86</v>
      </c>
      <c r="D11170" t="s">
        <v>529</v>
      </c>
      <c r="E11170" t="s">
        <v>21471</v>
      </c>
      <c r="F11170" t="s">
        <v>525</v>
      </c>
      <c r="G11170">
        <v>1</v>
      </c>
      <c r="H11170">
        <v>0</v>
      </c>
      <c r="I11170">
        <v>0</v>
      </c>
      <c r="J11170">
        <v>0</v>
      </c>
      <c r="K11170">
        <v>0</v>
      </c>
      <c r="L11170">
        <v>0</v>
      </c>
      <c r="M11170">
        <v>0</v>
      </c>
      <c r="N11170">
        <v>0</v>
      </c>
      <c r="O11170">
        <v>0</v>
      </c>
      <c r="P11170">
        <v>0</v>
      </c>
      <c r="Q11170">
        <v>0</v>
      </c>
    </row>
    <row r="11171" spans="1:17" x14ac:dyDescent="0.25">
      <c r="A11171" t="s">
        <v>15020</v>
      </c>
      <c r="B11171" t="s">
        <v>76</v>
      </c>
      <c r="C11171" t="s">
        <v>87</v>
      </c>
      <c r="D11171" t="s">
        <v>529</v>
      </c>
      <c r="E11171" t="s">
        <v>563</v>
      </c>
      <c r="F11171" t="s">
        <v>525</v>
      </c>
      <c r="G11171">
        <v>4</v>
      </c>
      <c r="H11171">
        <v>0</v>
      </c>
      <c r="I11171">
        <v>0</v>
      </c>
      <c r="J11171">
        <v>0</v>
      </c>
      <c r="K11171">
        <v>0</v>
      </c>
      <c r="L11171">
        <v>0</v>
      </c>
      <c r="M11171">
        <v>0</v>
      </c>
      <c r="N11171">
        <v>0</v>
      </c>
      <c r="O11171">
        <v>0</v>
      </c>
      <c r="P11171">
        <v>0</v>
      </c>
      <c r="Q11171">
        <v>0</v>
      </c>
    </row>
    <row r="11172" spans="1:17" x14ac:dyDescent="0.25">
      <c r="A11172" t="s">
        <v>27870</v>
      </c>
      <c r="B11172" t="s">
        <v>76</v>
      </c>
      <c r="C11172" t="s">
        <v>87</v>
      </c>
      <c r="D11172" t="s">
        <v>529</v>
      </c>
      <c r="E11172" t="s">
        <v>21471</v>
      </c>
      <c r="F11172" t="s">
        <v>525</v>
      </c>
      <c r="G11172">
        <v>2</v>
      </c>
      <c r="H11172">
        <v>0</v>
      </c>
      <c r="I11172">
        <v>0</v>
      </c>
      <c r="J11172">
        <v>0</v>
      </c>
      <c r="K11172">
        <v>0</v>
      </c>
      <c r="L11172">
        <v>0</v>
      </c>
      <c r="M11172">
        <v>0</v>
      </c>
      <c r="N11172">
        <v>0</v>
      </c>
      <c r="O11172">
        <v>0</v>
      </c>
      <c r="P11172">
        <v>0</v>
      </c>
      <c r="Q11172">
        <v>0</v>
      </c>
    </row>
    <row r="11173" spans="1:17" x14ac:dyDescent="0.25">
      <c r="A11173" t="s">
        <v>15021</v>
      </c>
      <c r="B11173" t="s">
        <v>76</v>
      </c>
      <c r="C11173" t="s">
        <v>88</v>
      </c>
      <c r="D11173" t="s">
        <v>529</v>
      </c>
      <c r="E11173" t="s">
        <v>563</v>
      </c>
      <c r="F11173" t="s">
        <v>525</v>
      </c>
      <c r="G11173">
        <v>3</v>
      </c>
      <c r="H11173">
        <v>0</v>
      </c>
      <c r="I11173">
        <v>0</v>
      </c>
      <c r="J11173">
        <v>0</v>
      </c>
      <c r="K11173">
        <v>0</v>
      </c>
      <c r="L11173">
        <v>0</v>
      </c>
      <c r="M11173">
        <v>0</v>
      </c>
      <c r="N11173">
        <v>0</v>
      </c>
      <c r="O11173">
        <v>0</v>
      </c>
      <c r="P11173">
        <v>0</v>
      </c>
      <c r="Q11173">
        <v>0</v>
      </c>
    </row>
    <row r="11174" spans="1:17" x14ac:dyDescent="0.25">
      <c r="A11174" t="s">
        <v>27871</v>
      </c>
      <c r="B11174" t="s">
        <v>76</v>
      </c>
      <c r="C11174" t="s">
        <v>88</v>
      </c>
      <c r="D11174" t="s">
        <v>529</v>
      </c>
      <c r="E11174" t="s">
        <v>21471</v>
      </c>
      <c r="F11174" t="s">
        <v>525</v>
      </c>
      <c r="G11174">
        <v>5</v>
      </c>
      <c r="H11174">
        <v>0</v>
      </c>
      <c r="I11174">
        <v>0</v>
      </c>
      <c r="J11174">
        <v>0</v>
      </c>
      <c r="K11174">
        <v>0</v>
      </c>
      <c r="L11174">
        <v>0</v>
      </c>
      <c r="M11174">
        <v>0</v>
      </c>
      <c r="N11174">
        <v>0</v>
      </c>
      <c r="O11174">
        <v>0</v>
      </c>
      <c r="P11174">
        <v>0</v>
      </c>
      <c r="Q11174">
        <v>0</v>
      </c>
    </row>
    <row r="11175" spans="1:17" x14ac:dyDescent="0.25">
      <c r="A11175" t="s">
        <v>15022</v>
      </c>
      <c r="B11175" t="s">
        <v>76</v>
      </c>
      <c r="C11175" t="s">
        <v>91</v>
      </c>
      <c r="D11175" t="s">
        <v>529</v>
      </c>
      <c r="E11175" t="s">
        <v>563</v>
      </c>
      <c r="F11175" t="s">
        <v>525</v>
      </c>
      <c r="G11175">
        <v>1</v>
      </c>
      <c r="H11175">
        <v>0</v>
      </c>
      <c r="I11175">
        <v>0</v>
      </c>
      <c r="J11175">
        <v>0</v>
      </c>
      <c r="K11175">
        <v>0</v>
      </c>
      <c r="L11175">
        <v>0</v>
      </c>
      <c r="M11175">
        <v>0</v>
      </c>
      <c r="N11175">
        <v>0</v>
      </c>
      <c r="O11175">
        <v>0</v>
      </c>
      <c r="P11175">
        <v>0</v>
      </c>
      <c r="Q11175">
        <v>0</v>
      </c>
    </row>
    <row r="11176" spans="1:17" x14ac:dyDescent="0.25">
      <c r="A11176" t="s">
        <v>27872</v>
      </c>
      <c r="B11176" t="s">
        <v>76</v>
      </c>
      <c r="C11176" t="s">
        <v>91</v>
      </c>
      <c r="D11176" t="s">
        <v>529</v>
      </c>
      <c r="E11176" t="s">
        <v>21471</v>
      </c>
      <c r="F11176" t="s">
        <v>525</v>
      </c>
      <c r="G11176">
        <v>1</v>
      </c>
      <c r="H11176">
        <v>0</v>
      </c>
      <c r="I11176">
        <v>0</v>
      </c>
      <c r="J11176">
        <v>0</v>
      </c>
      <c r="K11176">
        <v>0</v>
      </c>
      <c r="L11176">
        <v>0</v>
      </c>
      <c r="M11176">
        <v>0</v>
      </c>
      <c r="N11176">
        <v>0</v>
      </c>
      <c r="O11176">
        <v>0</v>
      </c>
      <c r="P11176">
        <v>0</v>
      </c>
      <c r="Q11176">
        <v>0</v>
      </c>
    </row>
    <row r="11177" spans="1:17" x14ac:dyDescent="0.25">
      <c r="A11177" t="s">
        <v>15023</v>
      </c>
      <c r="B11177" t="s">
        <v>76</v>
      </c>
      <c r="C11177" t="s">
        <v>92</v>
      </c>
      <c r="D11177" t="s">
        <v>529</v>
      </c>
      <c r="E11177" t="s">
        <v>563</v>
      </c>
      <c r="F11177" t="s">
        <v>525</v>
      </c>
      <c r="G11177">
        <v>3</v>
      </c>
      <c r="H11177">
        <v>0</v>
      </c>
      <c r="I11177">
        <v>0</v>
      </c>
      <c r="J11177">
        <v>0</v>
      </c>
      <c r="K11177">
        <v>0</v>
      </c>
      <c r="L11177">
        <v>0</v>
      </c>
      <c r="M11177">
        <v>0</v>
      </c>
      <c r="N11177">
        <v>0</v>
      </c>
      <c r="O11177">
        <v>0</v>
      </c>
      <c r="P11177">
        <v>0</v>
      </c>
      <c r="Q11177">
        <v>0</v>
      </c>
    </row>
    <row r="11178" spans="1:17" x14ac:dyDescent="0.25">
      <c r="A11178" t="s">
        <v>27873</v>
      </c>
      <c r="B11178" t="s">
        <v>76</v>
      </c>
      <c r="C11178" t="s">
        <v>92</v>
      </c>
      <c r="D11178" t="s">
        <v>529</v>
      </c>
      <c r="E11178" t="s">
        <v>21471</v>
      </c>
      <c r="F11178" t="s">
        <v>525</v>
      </c>
      <c r="G11178">
        <v>2</v>
      </c>
      <c r="H11178">
        <v>0</v>
      </c>
      <c r="I11178">
        <v>0</v>
      </c>
      <c r="J11178">
        <v>0</v>
      </c>
      <c r="K11178">
        <v>0</v>
      </c>
      <c r="L11178">
        <v>0</v>
      </c>
      <c r="M11178">
        <v>0</v>
      </c>
      <c r="N11178">
        <v>0</v>
      </c>
      <c r="O11178">
        <v>0</v>
      </c>
      <c r="P11178">
        <v>0</v>
      </c>
      <c r="Q11178">
        <v>0</v>
      </c>
    </row>
    <row r="11179" spans="1:17" x14ac:dyDescent="0.25">
      <c r="A11179" t="s">
        <v>27874</v>
      </c>
      <c r="B11179" t="s">
        <v>76</v>
      </c>
      <c r="C11179" t="s">
        <v>92</v>
      </c>
      <c r="D11179" t="s">
        <v>526</v>
      </c>
      <c r="E11179" t="s">
        <v>563</v>
      </c>
      <c r="F11179" t="s">
        <v>396</v>
      </c>
      <c r="G11179">
        <v>0</v>
      </c>
      <c r="H11179">
        <v>1</v>
      </c>
      <c r="I11179">
        <v>0</v>
      </c>
      <c r="J11179">
        <v>0</v>
      </c>
      <c r="K11179">
        <v>0</v>
      </c>
      <c r="L11179">
        <v>1</v>
      </c>
      <c r="M11179">
        <v>0</v>
      </c>
      <c r="N11179">
        <v>0</v>
      </c>
      <c r="O11179">
        <v>0</v>
      </c>
      <c r="P11179">
        <v>0</v>
      </c>
      <c r="Q11179">
        <v>0</v>
      </c>
    </row>
    <row r="11180" spans="1:17" x14ac:dyDescent="0.25">
      <c r="A11180" t="s">
        <v>27875</v>
      </c>
      <c r="B11180" t="s">
        <v>76</v>
      </c>
      <c r="C11180" t="s">
        <v>92</v>
      </c>
      <c r="D11180" t="s">
        <v>526</v>
      </c>
      <c r="E11180" t="s">
        <v>563</v>
      </c>
      <c r="F11180" t="s">
        <v>4236</v>
      </c>
      <c r="G11180">
        <v>0</v>
      </c>
      <c r="H11180">
        <v>1</v>
      </c>
      <c r="I11180">
        <v>0</v>
      </c>
      <c r="J11180">
        <v>0</v>
      </c>
      <c r="K11180">
        <v>0</v>
      </c>
      <c r="L11180">
        <v>1</v>
      </c>
      <c r="M11180">
        <v>0</v>
      </c>
      <c r="N11180">
        <v>0</v>
      </c>
      <c r="O11180">
        <v>0</v>
      </c>
      <c r="P11180">
        <v>0</v>
      </c>
      <c r="Q11180">
        <v>0</v>
      </c>
    </row>
    <row r="11181" spans="1:17" x14ac:dyDescent="0.25">
      <c r="A11181" t="s">
        <v>27876</v>
      </c>
      <c r="B11181" t="s">
        <v>76</v>
      </c>
      <c r="C11181" t="s">
        <v>92</v>
      </c>
      <c r="D11181" t="s">
        <v>526</v>
      </c>
      <c r="E11181" t="s">
        <v>563</v>
      </c>
      <c r="F11181" t="s">
        <v>4238</v>
      </c>
      <c r="G11181">
        <v>0</v>
      </c>
      <c r="H11181">
        <v>0</v>
      </c>
      <c r="I11181">
        <v>0</v>
      </c>
      <c r="J11181">
        <v>0</v>
      </c>
      <c r="K11181">
        <v>0</v>
      </c>
      <c r="L11181">
        <v>0</v>
      </c>
      <c r="M11181">
        <v>1</v>
      </c>
      <c r="N11181">
        <v>0</v>
      </c>
      <c r="O11181">
        <v>0</v>
      </c>
      <c r="P11181">
        <v>0</v>
      </c>
      <c r="Q11181">
        <v>0</v>
      </c>
    </row>
    <row r="11182" spans="1:17" x14ac:dyDescent="0.25">
      <c r="A11182" t="s">
        <v>27877</v>
      </c>
      <c r="B11182" t="s">
        <v>76</v>
      </c>
      <c r="C11182" t="s">
        <v>92</v>
      </c>
      <c r="D11182" t="s">
        <v>526</v>
      </c>
      <c r="E11182" t="s">
        <v>563</v>
      </c>
      <c r="F11182" t="s">
        <v>397</v>
      </c>
      <c r="G11182">
        <v>0</v>
      </c>
      <c r="H11182">
        <v>1</v>
      </c>
      <c r="I11182">
        <v>0</v>
      </c>
      <c r="J11182">
        <v>0</v>
      </c>
      <c r="K11182">
        <v>0</v>
      </c>
      <c r="L11182">
        <v>1</v>
      </c>
      <c r="M11182">
        <v>0</v>
      </c>
      <c r="N11182">
        <v>0</v>
      </c>
      <c r="O11182">
        <v>0</v>
      </c>
      <c r="P11182">
        <v>0</v>
      </c>
      <c r="Q11182">
        <v>0</v>
      </c>
    </row>
    <row r="11183" spans="1:17" x14ac:dyDescent="0.25">
      <c r="A11183" t="s">
        <v>26451</v>
      </c>
      <c r="B11183" t="s">
        <v>73</v>
      </c>
      <c r="C11183" t="s">
        <v>111</v>
      </c>
      <c r="D11183" t="s">
        <v>526</v>
      </c>
      <c r="E11183" t="s">
        <v>21471</v>
      </c>
      <c r="F11183" t="s">
        <v>397</v>
      </c>
      <c r="G11183">
        <v>0</v>
      </c>
      <c r="H11183">
        <v>5</v>
      </c>
      <c r="I11183">
        <v>0</v>
      </c>
      <c r="J11183">
        <v>5</v>
      </c>
      <c r="K11183">
        <v>0</v>
      </c>
      <c r="L11183">
        <v>0</v>
      </c>
      <c r="M11183">
        <v>0</v>
      </c>
      <c r="N11183">
        <v>0</v>
      </c>
      <c r="O11183">
        <v>0</v>
      </c>
      <c r="P11183">
        <v>0</v>
      </c>
      <c r="Q11183">
        <v>0</v>
      </c>
    </row>
    <row r="11184" spans="1:17" x14ac:dyDescent="0.25">
      <c r="A11184" t="s">
        <v>26452</v>
      </c>
      <c r="B11184" t="s">
        <v>73</v>
      </c>
      <c r="C11184" t="s">
        <v>111</v>
      </c>
      <c r="D11184" t="s">
        <v>526</v>
      </c>
      <c r="E11184" t="s">
        <v>21471</v>
      </c>
      <c r="F11184" t="s">
        <v>398</v>
      </c>
      <c r="G11184">
        <v>0</v>
      </c>
      <c r="H11184">
        <v>5</v>
      </c>
      <c r="I11184">
        <v>0</v>
      </c>
      <c r="J11184">
        <v>5</v>
      </c>
      <c r="K11184">
        <v>0</v>
      </c>
      <c r="L11184">
        <v>0</v>
      </c>
      <c r="M11184">
        <v>0</v>
      </c>
      <c r="N11184">
        <v>0</v>
      </c>
      <c r="O11184">
        <v>0</v>
      </c>
      <c r="P11184">
        <v>0</v>
      </c>
      <c r="Q11184">
        <v>0</v>
      </c>
    </row>
    <row r="11185" spans="1:17" x14ac:dyDescent="0.25">
      <c r="A11185" t="s">
        <v>26453</v>
      </c>
      <c r="B11185" t="s">
        <v>73</v>
      </c>
      <c r="C11185" t="s">
        <v>111</v>
      </c>
      <c r="D11185" t="s">
        <v>526</v>
      </c>
      <c r="E11185" t="s">
        <v>21471</v>
      </c>
      <c r="F11185" t="s">
        <v>4242</v>
      </c>
      <c r="G11185">
        <v>0</v>
      </c>
      <c r="H11185">
        <v>0</v>
      </c>
      <c r="I11185">
        <v>0</v>
      </c>
      <c r="J11185">
        <v>0</v>
      </c>
      <c r="K11185">
        <v>0</v>
      </c>
      <c r="L11185">
        <v>0</v>
      </c>
      <c r="M11185">
        <v>5</v>
      </c>
      <c r="N11185">
        <v>0</v>
      </c>
      <c r="O11185">
        <v>0</v>
      </c>
      <c r="P11185">
        <v>0</v>
      </c>
      <c r="Q11185">
        <v>0</v>
      </c>
    </row>
    <row r="11186" spans="1:17" x14ac:dyDescent="0.25">
      <c r="A11186" t="s">
        <v>26454</v>
      </c>
      <c r="B11186" t="s">
        <v>73</v>
      </c>
      <c r="C11186" t="s">
        <v>111</v>
      </c>
      <c r="D11186" t="s">
        <v>526</v>
      </c>
      <c r="E11186" t="s">
        <v>21471</v>
      </c>
      <c r="F11186" t="s">
        <v>399</v>
      </c>
      <c r="G11186">
        <v>0</v>
      </c>
      <c r="H11186">
        <v>5</v>
      </c>
      <c r="I11186">
        <v>0</v>
      </c>
      <c r="J11186">
        <v>5</v>
      </c>
      <c r="K11186">
        <v>0</v>
      </c>
      <c r="L11186">
        <v>0</v>
      </c>
      <c r="M11186">
        <v>0</v>
      </c>
      <c r="N11186">
        <v>0</v>
      </c>
      <c r="O11186">
        <v>0</v>
      </c>
      <c r="P11186">
        <v>0</v>
      </c>
      <c r="Q11186">
        <v>0</v>
      </c>
    </row>
    <row r="11187" spans="1:17" x14ac:dyDescent="0.25">
      <c r="A11187" t="s">
        <v>26455</v>
      </c>
      <c r="B11187" t="s">
        <v>73</v>
      </c>
      <c r="C11187" t="s">
        <v>111</v>
      </c>
      <c r="D11187" t="s">
        <v>526</v>
      </c>
      <c r="E11187" t="s">
        <v>21471</v>
      </c>
      <c r="F11187" t="s">
        <v>4245</v>
      </c>
      <c r="G11187">
        <v>0</v>
      </c>
      <c r="H11187">
        <v>0</v>
      </c>
      <c r="I11187">
        <v>0</v>
      </c>
      <c r="J11187">
        <v>0</v>
      </c>
      <c r="K11187">
        <v>0</v>
      </c>
      <c r="L11187">
        <v>0</v>
      </c>
      <c r="M11187">
        <v>5</v>
      </c>
      <c r="N11187">
        <v>0</v>
      </c>
      <c r="O11187">
        <v>0</v>
      </c>
      <c r="P11187">
        <v>0</v>
      </c>
      <c r="Q11187">
        <v>0</v>
      </c>
    </row>
    <row r="11188" spans="1:17" x14ac:dyDescent="0.25">
      <c r="A11188" t="s">
        <v>26456</v>
      </c>
      <c r="B11188" t="s">
        <v>73</v>
      </c>
      <c r="C11188" t="s">
        <v>111</v>
      </c>
      <c r="D11188" t="s">
        <v>526</v>
      </c>
      <c r="E11188" t="s">
        <v>21471</v>
      </c>
      <c r="F11188" t="s">
        <v>394</v>
      </c>
      <c r="G11188">
        <v>0</v>
      </c>
      <c r="H11188">
        <v>0</v>
      </c>
      <c r="I11188">
        <v>0</v>
      </c>
      <c r="J11188">
        <v>0</v>
      </c>
      <c r="K11188">
        <v>0</v>
      </c>
      <c r="L11188">
        <v>0</v>
      </c>
      <c r="M11188">
        <v>0</v>
      </c>
      <c r="N11188">
        <v>5</v>
      </c>
      <c r="O11188">
        <v>5</v>
      </c>
      <c r="P11188">
        <v>0</v>
      </c>
      <c r="Q11188">
        <v>0</v>
      </c>
    </row>
    <row r="11189" spans="1:17" x14ac:dyDescent="0.25">
      <c r="A11189" t="s">
        <v>26457</v>
      </c>
      <c r="B11189" t="s">
        <v>73</v>
      </c>
      <c r="C11189" t="s">
        <v>111</v>
      </c>
      <c r="D11189" t="s">
        <v>526</v>
      </c>
      <c r="E11189" t="s">
        <v>21471</v>
      </c>
      <c r="F11189" t="s">
        <v>395</v>
      </c>
      <c r="G11189">
        <v>0</v>
      </c>
      <c r="H11189">
        <v>0</v>
      </c>
      <c r="I11189">
        <v>0</v>
      </c>
      <c r="J11189">
        <v>0</v>
      </c>
      <c r="K11189">
        <v>0</v>
      </c>
      <c r="L11189">
        <v>0</v>
      </c>
      <c r="M11189">
        <v>0</v>
      </c>
      <c r="N11189">
        <v>4</v>
      </c>
      <c r="O11189">
        <v>4</v>
      </c>
      <c r="P11189">
        <v>0</v>
      </c>
      <c r="Q11189">
        <v>0</v>
      </c>
    </row>
    <row r="11190" spans="1:17" x14ac:dyDescent="0.25">
      <c r="A11190" t="s">
        <v>26458</v>
      </c>
      <c r="B11190" t="s">
        <v>73</v>
      </c>
      <c r="C11190" t="s">
        <v>111</v>
      </c>
      <c r="D11190" t="s">
        <v>526</v>
      </c>
      <c r="E11190" t="s">
        <v>21471</v>
      </c>
      <c r="F11190" t="s">
        <v>525</v>
      </c>
      <c r="G11190">
        <v>5</v>
      </c>
      <c r="H11190">
        <v>0</v>
      </c>
      <c r="I11190">
        <v>0</v>
      </c>
      <c r="J11190">
        <v>0</v>
      </c>
      <c r="K11190">
        <v>0</v>
      </c>
      <c r="L11190">
        <v>0</v>
      </c>
      <c r="M11190">
        <v>0</v>
      </c>
      <c r="N11190">
        <v>0</v>
      </c>
      <c r="O11190">
        <v>0</v>
      </c>
      <c r="P11190">
        <v>0</v>
      </c>
      <c r="Q11190">
        <v>0</v>
      </c>
    </row>
    <row r="11191" spans="1:17" x14ac:dyDescent="0.25">
      <c r="A11191" t="s">
        <v>14329</v>
      </c>
      <c r="B11191" t="s">
        <v>73</v>
      </c>
      <c r="C11191" t="s">
        <v>111</v>
      </c>
      <c r="D11191" t="s">
        <v>527</v>
      </c>
      <c r="E11191" t="s">
        <v>563</v>
      </c>
      <c r="F11191" t="s">
        <v>528</v>
      </c>
      <c r="G11191">
        <v>0</v>
      </c>
      <c r="H11191">
        <v>0</v>
      </c>
      <c r="I11191">
        <v>0</v>
      </c>
      <c r="J11191">
        <v>0</v>
      </c>
      <c r="K11191">
        <v>0</v>
      </c>
      <c r="L11191">
        <v>0</v>
      </c>
      <c r="M11191">
        <v>0</v>
      </c>
      <c r="N11191">
        <v>1</v>
      </c>
      <c r="O11191">
        <v>1</v>
      </c>
      <c r="P11191">
        <v>0</v>
      </c>
      <c r="Q11191">
        <v>0</v>
      </c>
    </row>
    <row r="11192" spans="1:17" x14ac:dyDescent="0.25">
      <c r="A11192" t="s">
        <v>14330</v>
      </c>
      <c r="B11192" t="s">
        <v>73</v>
      </c>
      <c r="C11192" t="s">
        <v>111</v>
      </c>
      <c r="D11192" t="s">
        <v>527</v>
      </c>
      <c r="E11192" t="s">
        <v>563</v>
      </c>
      <c r="F11192" t="s">
        <v>525</v>
      </c>
      <c r="G11192">
        <v>1</v>
      </c>
      <c r="H11192">
        <v>0</v>
      </c>
      <c r="I11192">
        <v>0</v>
      </c>
      <c r="J11192">
        <v>0</v>
      </c>
      <c r="K11192">
        <v>0</v>
      </c>
      <c r="L11192">
        <v>0</v>
      </c>
      <c r="M11192">
        <v>0</v>
      </c>
      <c r="N11192">
        <v>0</v>
      </c>
      <c r="O11192">
        <v>0</v>
      </c>
      <c r="P11192">
        <v>0</v>
      </c>
      <c r="Q11192">
        <v>0</v>
      </c>
    </row>
    <row r="11193" spans="1:17" x14ac:dyDescent="0.25">
      <c r="A11193" t="s">
        <v>14786</v>
      </c>
      <c r="B11193" t="s">
        <v>73</v>
      </c>
      <c r="C11193" t="s">
        <v>112</v>
      </c>
      <c r="D11193" t="s">
        <v>526</v>
      </c>
      <c r="E11193" t="s">
        <v>563</v>
      </c>
      <c r="F11193" t="s">
        <v>396</v>
      </c>
      <c r="G11193">
        <v>0</v>
      </c>
      <c r="H11193">
        <v>3</v>
      </c>
      <c r="I11193">
        <v>1</v>
      </c>
      <c r="J11193">
        <v>2</v>
      </c>
      <c r="K11193">
        <v>0</v>
      </c>
      <c r="L11193">
        <v>0</v>
      </c>
      <c r="M11193">
        <v>0</v>
      </c>
      <c r="N11193">
        <v>0</v>
      </c>
      <c r="O11193">
        <v>0</v>
      </c>
      <c r="P11193">
        <v>0</v>
      </c>
      <c r="Q11193">
        <v>0</v>
      </c>
    </row>
    <row r="11194" spans="1:17" x14ac:dyDescent="0.25">
      <c r="A11194" t="s">
        <v>14787</v>
      </c>
      <c r="B11194" t="s">
        <v>73</v>
      </c>
      <c r="C11194" t="s">
        <v>112</v>
      </c>
      <c r="D11194" t="s">
        <v>526</v>
      </c>
      <c r="E11194" t="s">
        <v>563</v>
      </c>
      <c r="F11194" t="s">
        <v>4236</v>
      </c>
      <c r="G11194">
        <v>0</v>
      </c>
      <c r="H11194">
        <v>3</v>
      </c>
      <c r="I11194">
        <v>1</v>
      </c>
      <c r="J11194">
        <v>2</v>
      </c>
      <c r="K11194">
        <v>0</v>
      </c>
      <c r="L11194">
        <v>0</v>
      </c>
      <c r="M11194">
        <v>0</v>
      </c>
      <c r="N11194">
        <v>0</v>
      </c>
      <c r="O11194">
        <v>0</v>
      </c>
      <c r="P11194">
        <v>0</v>
      </c>
      <c r="Q11194">
        <v>0</v>
      </c>
    </row>
    <row r="11195" spans="1:17" x14ac:dyDescent="0.25">
      <c r="A11195" t="s">
        <v>14788</v>
      </c>
      <c r="B11195" t="s">
        <v>73</v>
      </c>
      <c r="C11195" t="s">
        <v>112</v>
      </c>
      <c r="D11195" t="s">
        <v>526</v>
      </c>
      <c r="E11195" t="s">
        <v>563</v>
      </c>
      <c r="F11195" t="s">
        <v>4238</v>
      </c>
      <c r="G11195">
        <v>0</v>
      </c>
      <c r="H11195">
        <v>0</v>
      </c>
      <c r="I11195">
        <v>0</v>
      </c>
      <c r="J11195">
        <v>0</v>
      </c>
      <c r="K11195">
        <v>0</v>
      </c>
      <c r="L11195">
        <v>0</v>
      </c>
      <c r="M11195">
        <v>3</v>
      </c>
      <c r="N11195">
        <v>0</v>
      </c>
      <c r="O11195">
        <v>0</v>
      </c>
      <c r="P11195">
        <v>0</v>
      </c>
      <c r="Q11195">
        <v>0</v>
      </c>
    </row>
    <row r="11196" spans="1:17" x14ac:dyDescent="0.25">
      <c r="A11196" t="s">
        <v>14789</v>
      </c>
      <c r="B11196" t="s">
        <v>73</v>
      </c>
      <c r="C11196" t="s">
        <v>112</v>
      </c>
      <c r="D11196" t="s">
        <v>526</v>
      </c>
      <c r="E11196" t="s">
        <v>563</v>
      </c>
      <c r="F11196" t="s">
        <v>397</v>
      </c>
      <c r="G11196">
        <v>0</v>
      </c>
      <c r="H11196">
        <v>3</v>
      </c>
      <c r="I11196">
        <v>1</v>
      </c>
      <c r="J11196">
        <v>2</v>
      </c>
      <c r="K11196">
        <v>0</v>
      </c>
      <c r="L11196">
        <v>0</v>
      </c>
      <c r="M11196">
        <v>0</v>
      </c>
      <c r="N11196">
        <v>0</v>
      </c>
      <c r="O11196">
        <v>0</v>
      </c>
      <c r="P11196">
        <v>0</v>
      </c>
      <c r="Q11196">
        <v>0</v>
      </c>
    </row>
    <row r="11197" spans="1:17" x14ac:dyDescent="0.25">
      <c r="A11197" t="s">
        <v>14790</v>
      </c>
      <c r="B11197" t="s">
        <v>73</v>
      </c>
      <c r="C11197" t="s">
        <v>112</v>
      </c>
      <c r="D11197" t="s">
        <v>526</v>
      </c>
      <c r="E11197" t="s">
        <v>563</v>
      </c>
      <c r="F11197" t="s">
        <v>398</v>
      </c>
      <c r="G11197">
        <v>0</v>
      </c>
      <c r="H11197">
        <v>3</v>
      </c>
      <c r="I11197">
        <v>1</v>
      </c>
      <c r="J11197">
        <v>2</v>
      </c>
      <c r="K11197">
        <v>0</v>
      </c>
      <c r="L11197">
        <v>0</v>
      </c>
      <c r="M11197">
        <v>0</v>
      </c>
      <c r="N11197">
        <v>0</v>
      </c>
      <c r="O11197">
        <v>0</v>
      </c>
      <c r="P11197">
        <v>0</v>
      </c>
      <c r="Q11197">
        <v>0</v>
      </c>
    </row>
    <row r="11198" spans="1:17" x14ac:dyDescent="0.25">
      <c r="A11198" t="s">
        <v>14791</v>
      </c>
      <c r="B11198" t="s">
        <v>73</v>
      </c>
      <c r="C11198" t="s">
        <v>112</v>
      </c>
      <c r="D11198" t="s">
        <v>526</v>
      </c>
      <c r="E11198" t="s">
        <v>563</v>
      </c>
      <c r="F11198" t="s">
        <v>4242</v>
      </c>
      <c r="G11198">
        <v>0</v>
      </c>
      <c r="H11198">
        <v>0</v>
      </c>
      <c r="I11198">
        <v>0</v>
      </c>
      <c r="J11198">
        <v>0</v>
      </c>
      <c r="K11198">
        <v>0</v>
      </c>
      <c r="L11198">
        <v>0</v>
      </c>
      <c r="M11198">
        <v>3</v>
      </c>
      <c r="N11198">
        <v>0</v>
      </c>
      <c r="O11198">
        <v>0</v>
      </c>
      <c r="P11198">
        <v>0</v>
      </c>
      <c r="Q11198">
        <v>0</v>
      </c>
    </row>
    <row r="11199" spans="1:17" x14ac:dyDescent="0.25">
      <c r="A11199" t="s">
        <v>14792</v>
      </c>
      <c r="B11199" t="s">
        <v>73</v>
      </c>
      <c r="C11199" t="s">
        <v>112</v>
      </c>
      <c r="D11199" t="s">
        <v>526</v>
      </c>
      <c r="E11199" t="s">
        <v>563</v>
      </c>
      <c r="F11199" t="s">
        <v>399</v>
      </c>
      <c r="G11199">
        <v>0</v>
      </c>
      <c r="H11199">
        <v>3</v>
      </c>
      <c r="I11199">
        <v>1</v>
      </c>
      <c r="J11199">
        <v>2</v>
      </c>
      <c r="K11199">
        <v>0</v>
      </c>
      <c r="L11199">
        <v>0</v>
      </c>
      <c r="M11199">
        <v>0</v>
      </c>
      <c r="N11199">
        <v>0</v>
      </c>
      <c r="O11199">
        <v>0</v>
      </c>
      <c r="P11199">
        <v>0</v>
      </c>
      <c r="Q11199">
        <v>0</v>
      </c>
    </row>
    <row r="11200" spans="1:17" x14ac:dyDescent="0.25">
      <c r="A11200" t="s">
        <v>14793</v>
      </c>
      <c r="B11200" t="s">
        <v>73</v>
      </c>
      <c r="C11200" t="s">
        <v>112</v>
      </c>
      <c r="D11200" t="s">
        <v>526</v>
      </c>
      <c r="E11200" t="s">
        <v>563</v>
      </c>
      <c r="F11200" t="s">
        <v>4245</v>
      </c>
      <c r="G11200">
        <v>0</v>
      </c>
      <c r="H11200">
        <v>0</v>
      </c>
      <c r="I11200">
        <v>0</v>
      </c>
      <c r="J11200">
        <v>0</v>
      </c>
      <c r="K11200">
        <v>0</v>
      </c>
      <c r="L11200">
        <v>0</v>
      </c>
      <c r="M11200">
        <v>3</v>
      </c>
      <c r="N11200">
        <v>0</v>
      </c>
      <c r="O11200">
        <v>0</v>
      </c>
      <c r="P11200">
        <v>0</v>
      </c>
      <c r="Q11200">
        <v>0</v>
      </c>
    </row>
    <row r="11201" spans="1:17" x14ac:dyDescent="0.25">
      <c r="A11201" t="s">
        <v>14794</v>
      </c>
      <c r="B11201" t="s">
        <v>73</v>
      </c>
      <c r="C11201" t="s">
        <v>112</v>
      </c>
      <c r="D11201" t="s">
        <v>526</v>
      </c>
      <c r="E11201" t="s">
        <v>563</v>
      </c>
      <c r="F11201" t="s">
        <v>394</v>
      </c>
      <c r="G11201">
        <v>0</v>
      </c>
      <c r="H11201">
        <v>0</v>
      </c>
      <c r="I11201">
        <v>0</v>
      </c>
      <c r="J11201">
        <v>0</v>
      </c>
      <c r="K11201">
        <v>0</v>
      </c>
      <c r="L11201">
        <v>0</v>
      </c>
      <c r="M11201">
        <v>0</v>
      </c>
      <c r="N11201">
        <v>3</v>
      </c>
      <c r="O11201">
        <v>3</v>
      </c>
      <c r="P11201">
        <v>0</v>
      </c>
      <c r="Q11201">
        <v>0</v>
      </c>
    </row>
    <row r="11202" spans="1:17" x14ac:dyDescent="0.25">
      <c r="A11202" t="s">
        <v>14795</v>
      </c>
      <c r="B11202" t="s">
        <v>73</v>
      </c>
      <c r="C11202" t="s">
        <v>112</v>
      </c>
      <c r="D11202" t="s">
        <v>526</v>
      </c>
      <c r="E11202" t="s">
        <v>563</v>
      </c>
      <c r="F11202" t="s">
        <v>395</v>
      </c>
      <c r="G11202">
        <v>0</v>
      </c>
      <c r="H11202">
        <v>0</v>
      </c>
      <c r="I11202">
        <v>0</v>
      </c>
      <c r="J11202">
        <v>0</v>
      </c>
      <c r="K11202">
        <v>0</v>
      </c>
      <c r="L11202">
        <v>0</v>
      </c>
      <c r="M11202">
        <v>0</v>
      </c>
      <c r="N11202">
        <v>3</v>
      </c>
      <c r="O11202">
        <v>3</v>
      </c>
      <c r="P11202">
        <v>0</v>
      </c>
      <c r="Q11202">
        <v>0</v>
      </c>
    </row>
    <row r="11203" spans="1:17" x14ac:dyDescent="0.25">
      <c r="A11203" t="s">
        <v>14796</v>
      </c>
      <c r="B11203" t="s">
        <v>73</v>
      </c>
      <c r="C11203" t="s">
        <v>112</v>
      </c>
      <c r="D11203" t="s">
        <v>526</v>
      </c>
      <c r="E11203" t="s">
        <v>563</v>
      </c>
      <c r="F11203" t="s">
        <v>525</v>
      </c>
      <c r="G11203">
        <v>3</v>
      </c>
      <c r="H11203">
        <v>0</v>
      </c>
      <c r="I11203">
        <v>0</v>
      </c>
      <c r="J11203">
        <v>0</v>
      </c>
      <c r="K11203">
        <v>0</v>
      </c>
      <c r="L11203">
        <v>0</v>
      </c>
      <c r="M11203">
        <v>0</v>
      </c>
      <c r="N11203">
        <v>0</v>
      </c>
      <c r="O11203">
        <v>0</v>
      </c>
      <c r="P11203">
        <v>0</v>
      </c>
      <c r="Q11203">
        <v>0</v>
      </c>
    </row>
    <row r="11204" spans="1:17" x14ac:dyDescent="0.25">
      <c r="A11204" t="s">
        <v>26459</v>
      </c>
      <c r="B11204" t="s">
        <v>73</v>
      </c>
      <c r="C11204" t="s">
        <v>112</v>
      </c>
      <c r="D11204" t="s">
        <v>526</v>
      </c>
      <c r="E11204" t="s">
        <v>21471</v>
      </c>
      <c r="F11204" t="s">
        <v>396</v>
      </c>
      <c r="G11204">
        <v>0</v>
      </c>
      <c r="H11204">
        <v>7</v>
      </c>
      <c r="I11204">
        <v>0</v>
      </c>
      <c r="J11204">
        <v>7</v>
      </c>
      <c r="K11204">
        <v>0</v>
      </c>
      <c r="L11204">
        <v>0</v>
      </c>
      <c r="M11204">
        <v>0</v>
      </c>
      <c r="N11204">
        <v>0</v>
      </c>
      <c r="O11204">
        <v>0</v>
      </c>
      <c r="P11204">
        <v>0</v>
      </c>
      <c r="Q11204">
        <v>0</v>
      </c>
    </row>
    <row r="11205" spans="1:17" x14ac:dyDescent="0.25">
      <c r="A11205" t="s">
        <v>26460</v>
      </c>
      <c r="B11205" t="s">
        <v>73</v>
      </c>
      <c r="C11205" t="s">
        <v>112</v>
      </c>
      <c r="D11205" t="s">
        <v>526</v>
      </c>
      <c r="E11205" t="s">
        <v>21471</v>
      </c>
      <c r="F11205" t="s">
        <v>4236</v>
      </c>
      <c r="G11205">
        <v>0</v>
      </c>
      <c r="H11205">
        <v>7</v>
      </c>
      <c r="I11205">
        <v>0</v>
      </c>
      <c r="J11205">
        <v>7</v>
      </c>
      <c r="K11205">
        <v>0</v>
      </c>
      <c r="L11205">
        <v>0</v>
      </c>
      <c r="M11205">
        <v>0</v>
      </c>
      <c r="N11205">
        <v>0</v>
      </c>
      <c r="O11205">
        <v>0</v>
      </c>
      <c r="P11205">
        <v>0</v>
      </c>
      <c r="Q11205">
        <v>0</v>
      </c>
    </row>
    <row r="11206" spans="1:17" x14ac:dyDescent="0.25">
      <c r="A11206" t="s">
        <v>26461</v>
      </c>
      <c r="B11206" t="s">
        <v>73</v>
      </c>
      <c r="C11206" t="s">
        <v>112</v>
      </c>
      <c r="D11206" t="s">
        <v>526</v>
      </c>
      <c r="E11206" t="s">
        <v>21471</v>
      </c>
      <c r="F11206" t="s">
        <v>4238</v>
      </c>
      <c r="G11206">
        <v>0</v>
      </c>
      <c r="H11206">
        <v>0</v>
      </c>
      <c r="I11206">
        <v>0</v>
      </c>
      <c r="J11206">
        <v>0</v>
      </c>
      <c r="K11206">
        <v>0</v>
      </c>
      <c r="L11206">
        <v>0</v>
      </c>
      <c r="M11206">
        <v>7</v>
      </c>
      <c r="N11206">
        <v>0</v>
      </c>
      <c r="O11206">
        <v>0</v>
      </c>
      <c r="P11206">
        <v>0</v>
      </c>
      <c r="Q11206">
        <v>0</v>
      </c>
    </row>
    <row r="11207" spans="1:17" x14ac:dyDescent="0.25">
      <c r="A11207" t="s">
        <v>26462</v>
      </c>
      <c r="B11207" t="s">
        <v>73</v>
      </c>
      <c r="C11207" t="s">
        <v>112</v>
      </c>
      <c r="D11207" t="s">
        <v>526</v>
      </c>
      <c r="E11207" t="s">
        <v>21471</v>
      </c>
      <c r="F11207" t="s">
        <v>397</v>
      </c>
      <c r="G11207">
        <v>0</v>
      </c>
      <c r="H11207">
        <v>7</v>
      </c>
      <c r="I11207">
        <v>0</v>
      </c>
      <c r="J11207">
        <v>7</v>
      </c>
      <c r="K11207">
        <v>0</v>
      </c>
      <c r="L11207">
        <v>0</v>
      </c>
      <c r="M11207">
        <v>0</v>
      </c>
      <c r="N11207">
        <v>0</v>
      </c>
      <c r="O11207">
        <v>0</v>
      </c>
      <c r="P11207">
        <v>0</v>
      </c>
      <c r="Q11207">
        <v>0</v>
      </c>
    </row>
    <row r="11208" spans="1:17" x14ac:dyDescent="0.25">
      <c r="A11208" t="s">
        <v>26463</v>
      </c>
      <c r="B11208" t="s">
        <v>73</v>
      </c>
      <c r="C11208" t="s">
        <v>112</v>
      </c>
      <c r="D11208" t="s">
        <v>526</v>
      </c>
      <c r="E11208" t="s">
        <v>21471</v>
      </c>
      <c r="F11208" t="s">
        <v>398</v>
      </c>
      <c r="G11208">
        <v>0</v>
      </c>
      <c r="H11208">
        <v>7</v>
      </c>
      <c r="I11208">
        <v>0</v>
      </c>
      <c r="J11208">
        <v>7</v>
      </c>
      <c r="K11208">
        <v>0</v>
      </c>
      <c r="L11208">
        <v>0</v>
      </c>
      <c r="M11208">
        <v>0</v>
      </c>
      <c r="N11208">
        <v>0</v>
      </c>
      <c r="O11208">
        <v>0</v>
      </c>
      <c r="P11208">
        <v>0</v>
      </c>
      <c r="Q11208">
        <v>0</v>
      </c>
    </row>
    <row r="11209" spans="1:17" x14ac:dyDescent="0.25">
      <c r="A11209" t="s">
        <v>26464</v>
      </c>
      <c r="B11209" t="s">
        <v>73</v>
      </c>
      <c r="C11209" t="s">
        <v>112</v>
      </c>
      <c r="D11209" t="s">
        <v>526</v>
      </c>
      <c r="E11209" t="s">
        <v>21471</v>
      </c>
      <c r="F11209" t="s">
        <v>4242</v>
      </c>
      <c r="G11209">
        <v>0</v>
      </c>
      <c r="H11209">
        <v>0</v>
      </c>
      <c r="I11209">
        <v>0</v>
      </c>
      <c r="J11209">
        <v>0</v>
      </c>
      <c r="K11209">
        <v>0</v>
      </c>
      <c r="L11209">
        <v>0</v>
      </c>
      <c r="M11209">
        <v>7</v>
      </c>
      <c r="N11209">
        <v>0</v>
      </c>
      <c r="O11209">
        <v>0</v>
      </c>
      <c r="P11209">
        <v>0</v>
      </c>
      <c r="Q11209">
        <v>0</v>
      </c>
    </row>
    <row r="11210" spans="1:17" x14ac:dyDescent="0.25">
      <c r="A11210" t="s">
        <v>26465</v>
      </c>
      <c r="B11210" t="s">
        <v>73</v>
      </c>
      <c r="C11210" t="s">
        <v>112</v>
      </c>
      <c r="D11210" t="s">
        <v>526</v>
      </c>
      <c r="E11210" t="s">
        <v>21471</v>
      </c>
      <c r="F11210" t="s">
        <v>399</v>
      </c>
      <c r="G11210">
        <v>0</v>
      </c>
      <c r="H11210">
        <v>7</v>
      </c>
      <c r="I11210">
        <v>0</v>
      </c>
      <c r="J11210">
        <v>7</v>
      </c>
      <c r="K11210">
        <v>0</v>
      </c>
      <c r="L11210">
        <v>0</v>
      </c>
      <c r="M11210">
        <v>0</v>
      </c>
      <c r="N11210">
        <v>0</v>
      </c>
      <c r="O11210">
        <v>0</v>
      </c>
      <c r="P11210">
        <v>0</v>
      </c>
      <c r="Q11210">
        <v>0</v>
      </c>
    </row>
    <row r="11211" spans="1:17" x14ac:dyDescent="0.25">
      <c r="A11211" t="s">
        <v>26466</v>
      </c>
      <c r="B11211" t="s">
        <v>73</v>
      </c>
      <c r="C11211" t="s">
        <v>112</v>
      </c>
      <c r="D11211" t="s">
        <v>526</v>
      </c>
      <c r="E11211" t="s">
        <v>21471</v>
      </c>
      <c r="F11211" t="s">
        <v>4245</v>
      </c>
      <c r="G11211">
        <v>0</v>
      </c>
      <c r="H11211">
        <v>0</v>
      </c>
      <c r="I11211">
        <v>0</v>
      </c>
      <c r="J11211">
        <v>0</v>
      </c>
      <c r="K11211">
        <v>0</v>
      </c>
      <c r="L11211">
        <v>0</v>
      </c>
      <c r="M11211">
        <v>7</v>
      </c>
      <c r="N11211">
        <v>0</v>
      </c>
      <c r="O11211">
        <v>0</v>
      </c>
      <c r="P11211">
        <v>0</v>
      </c>
      <c r="Q11211">
        <v>0</v>
      </c>
    </row>
    <row r="11212" spans="1:17" x14ac:dyDescent="0.25">
      <c r="A11212" t="s">
        <v>26467</v>
      </c>
      <c r="B11212" t="s">
        <v>73</v>
      </c>
      <c r="C11212" t="s">
        <v>177</v>
      </c>
      <c r="D11212" t="s">
        <v>526</v>
      </c>
      <c r="E11212" t="s">
        <v>21471</v>
      </c>
      <c r="F11212" t="s">
        <v>399</v>
      </c>
      <c r="G11212">
        <v>0</v>
      </c>
      <c r="H11212">
        <v>21</v>
      </c>
      <c r="I11212">
        <v>3</v>
      </c>
      <c r="J11212">
        <v>17</v>
      </c>
      <c r="K11212">
        <v>1</v>
      </c>
      <c r="L11212">
        <v>0</v>
      </c>
      <c r="M11212">
        <v>0</v>
      </c>
      <c r="N11212">
        <v>0</v>
      </c>
      <c r="O11212">
        <v>0</v>
      </c>
      <c r="P11212">
        <v>0</v>
      </c>
      <c r="Q11212">
        <v>0</v>
      </c>
    </row>
    <row r="11213" spans="1:17" x14ac:dyDescent="0.25">
      <c r="A11213" t="s">
        <v>26468</v>
      </c>
      <c r="B11213" t="s">
        <v>73</v>
      </c>
      <c r="C11213" t="s">
        <v>177</v>
      </c>
      <c r="D11213" t="s">
        <v>526</v>
      </c>
      <c r="E11213" t="s">
        <v>21471</v>
      </c>
      <c r="F11213" t="s">
        <v>4245</v>
      </c>
      <c r="G11213">
        <v>0</v>
      </c>
      <c r="H11213">
        <v>0</v>
      </c>
      <c r="I11213">
        <v>0</v>
      </c>
      <c r="J11213">
        <v>0</v>
      </c>
      <c r="K11213">
        <v>0</v>
      </c>
      <c r="L11213">
        <v>0</v>
      </c>
      <c r="M11213">
        <v>21</v>
      </c>
      <c r="N11213">
        <v>0</v>
      </c>
      <c r="O11213">
        <v>0</v>
      </c>
      <c r="P11213">
        <v>0</v>
      </c>
      <c r="Q11213">
        <v>0</v>
      </c>
    </row>
    <row r="11214" spans="1:17" x14ac:dyDescent="0.25">
      <c r="A11214" t="s">
        <v>26469</v>
      </c>
      <c r="B11214" t="s">
        <v>73</v>
      </c>
      <c r="C11214" t="s">
        <v>177</v>
      </c>
      <c r="D11214" t="s">
        <v>526</v>
      </c>
      <c r="E11214" t="s">
        <v>21471</v>
      </c>
      <c r="F11214" t="s">
        <v>394</v>
      </c>
      <c r="G11214">
        <v>0</v>
      </c>
      <c r="H11214">
        <v>0</v>
      </c>
      <c r="I11214">
        <v>0</v>
      </c>
      <c r="J11214">
        <v>0</v>
      </c>
      <c r="K11214">
        <v>0</v>
      </c>
      <c r="L11214">
        <v>0</v>
      </c>
      <c r="M11214">
        <v>0</v>
      </c>
      <c r="N11214">
        <v>21</v>
      </c>
      <c r="O11214">
        <v>21</v>
      </c>
      <c r="P11214">
        <v>0</v>
      </c>
      <c r="Q11214">
        <v>0</v>
      </c>
    </row>
    <row r="11215" spans="1:17" x14ac:dyDescent="0.25">
      <c r="A11215" t="s">
        <v>26470</v>
      </c>
      <c r="B11215" t="s">
        <v>73</v>
      </c>
      <c r="C11215" t="s">
        <v>177</v>
      </c>
      <c r="D11215" t="s">
        <v>526</v>
      </c>
      <c r="E11215" t="s">
        <v>21471</v>
      </c>
      <c r="F11215" t="s">
        <v>395</v>
      </c>
      <c r="G11215">
        <v>0</v>
      </c>
      <c r="H11215">
        <v>0</v>
      </c>
      <c r="I11215">
        <v>0</v>
      </c>
      <c r="J11215">
        <v>0</v>
      </c>
      <c r="K11215">
        <v>0</v>
      </c>
      <c r="L11215">
        <v>0</v>
      </c>
      <c r="M11215">
        <v>0</v>
      </c>
      <c r="N11215">
        <v>17</v>
      </c>
      <c r="O11215">
        <v>17</v>
      </c>
      <c r="P11215">
        <v>0</v>
      </c>
      <c r="Q11215">
        <v>0</v>
      </c>
    </row>
    <row r="11216" spans="1:17" x14ac:dyDescent="0.25">
      <c r="A11216" t="s">
        <v>26471</v>
      </c>
      <c r="B11216" t="s">
        <v>73</v>
      </c>
      <c r="C11216" t="s">
        <v>177</v>
      </c>
      <c r="D11216" t="s">
        <v>526</v>
      </c>
      <c r="E11216" t="s">
        <v>21471</v>
      </c>
      <c r="F11216" t="s">
        <v>525</v>
      </c>
      <c r="G11216">
        <v>21</v>
      </c>
      <c r="H11216">
        <v>0</v>
      </c>
      <c r="I11216">
        <v>0</v>
      </c>
      <c r="J11216">
        <v>0</v>
      </c>
      <c r="K11216">
        <v>0</v>
      </c>
      <c r="L11216">
        <v>0</v>
      </c>
      <c r="M11216">
        <v>0</v>
      </c>
      <c r="N11216">
        <v>0</v>
      </c>
      <c r="O11216">
        <v>0</v>
      </c>
      <c r="P11216">
        <v>0</v>
      </c>
      <c r="Q11216">
        <v>0</v>
      </c>
    </row>
    <row r="11217" spans="1:17" x14ac:dyDescent="0.25">
      <c r="A11217" t="s">
        <v>13946</v>
      </c>
      <c r="B11217" t="s">
        <v>73</v>
      </c>
      <c r="C11217" t="s">
        <v>178</v>
      </c>
      <c r="D11217" t="s">
        <v>526</v>
      </c>
      <c r="E11217" t="s">
        <v>563</v>
      </c>
      <c r="F11217" t="s">
        <v>396</v>
      </c>
      <c r="G11217">
        <v>0</v>
      </c>
      <c r="H11217">
        <v>4</v>
      </c>
      <c r="I11217">
        <v>0</v>
      </c>
      <c r="J11217">
        <v>4</v>
      </c>
      <c r="K11217">
        <v>0</v>
      </c>
      <c r="L11217">
        <v>0</v>
      </c>
      <c r="M11217">
        <v>0</v>
      </c>
      <c r="N11217">
        <v>0</v>
      </c>
      <c r="O11217">
        <v>0</v>
      </c>
      <c r="P11217">
        <v>0</v>
      </c>
      <c r="Q11217">
        <v>0</v>
      </c>
    </row>
    <row r="11218" spans="1:17" x14ac:dyDescent="0.25">
      <c r="A11218" t="s">
        <v>13947</v>
      </c>
      <c r="B11218" t="s">
        <v>73</v>
      </c>
      <c r="C11218" t="s">
        <v>178</v>
      </c>
      <c r="D11218" t="s">
        <v>526</v>
      </c>
      <c r="E11218" t="s">
        <v>563</v>
      </c>
      <c r="F11218" t="s">
        <v>4236</v>
      </c>
      <c r="G11218">
        <v>0</v>
      </c>
      <c r="H11218">
        <v>4</v>
      </c>
      <c r="I11218">
        <v>0</v>
      </c>
      <c r="J11218">
        <v>4</v>
      </c>
      <c r="K11218">
        <v>0</v>
      </c>
      <c r="L11218">
        <v>0</v>
      </c>
      <c r="M11218">
        <v>0</v>
      </c>
      <c r="N11218">
        <v>0</v>
      </c>
      <c r="O11218">
        <v>0</v>
      </c>
      <c r="P11218">
        <v>0</v>
      </c>
      <c r="Q11218">
        <v>0</v>
      </c>
    </row>
    <row r="11219" spans="1:17" x14ac:dyDescent="0.25">
      <c r="A11219" t="s">
        <v>13948</v>
      </c>
      <c r="B11219" t="s">
        <v>73</v>
      </c>
      <c r="C11219" t="s">
        <v>178</v>
      </c>
      <c r="D11219" t="s">
        <v>526</v>
      </c>
      <c r="E11219" t="s">
        <v>563</v>
      </c>
      <c r="F11219" t="s">
        <v>4238</v>
      </c>
      <c r="G11219">
        <v>0</v>
      </c>
      <c r="H11219">
        <v>0</v>
      </c>
      <c r="I11219">
        <v>0</v>
      </c>
      <c r="J11219">
        <v>0</v>
      </c>
      <c r="K11219">
        <v>0</v>
      </c>
      <c r="L11219">
        <v>0</v>
      </c>
      <c r="M11219">
        <v>4</v>
      </c>
      <c r="N11219">
        <v>0</v>
      </c>
      <c r="O11219">
        <v>0</v>
      </c>
      <c r="P11219">
        <v>0</v>
      </c>
      <c r="Q11219">
        <v>0</v>
      </c>
    </row>
    <row r="11220" spans="1:17" x14ac:dyDescent="0.25">
      <c r="A11220" t="s">
        <v>13949</v>
      </c>
      <c r="B11220" t="s">
        <v>73</v>
      </c>
      <c r="C11220" t="s">
        <v>178</v>
      </c>
      <c r="D11220" t="s">
        <v>526</v>
      </c>
      <c r="E11220" t="s">
        <v>563</v>
      </c>
      <c r="F11220" t="s">
        <v>397</v>
      </c>
      <c r="G11220">
        <v>0</v>
      </c>
      <c r="H11220">
        <v>4</v>
      </c>
      <c r="I11220">
        <v>0</v>
      </c>
      <c r="J11220">
        <v>4</v>
      </c>
      <c r="K11220">
        <v>0</v>
      </c>
      <c r="L11220">
        <v>0</v>
      </c>
      <c r="M11220">
        <v>0</v>
      </c>
      <c r="N11220">
        <v>0</v>
      </c>
      <c r="O11220">
        <v>0</v>
      </c>
      <c r="P11220">
        <v>0</v>
      </c>
      <c r="Q11220">
        <v>0</v>
      </c>
    </row>
    <row r="11221" spans="1:17" x14ac:dyDescent="0.25">
      <c r="A11221" t="s">
        <v>13950</v>
      </c>
      <c r="B11221" t="s">
        <v>73</v>
      </c>
      <c r="C11221" t="s">
        <v>178</v>
      </c>
      <c r="D11221" t="s">
        <v>526</v>
      </c>
      <c r="E11221" t="s">
        <v>563</v>
      </c>
      <c r="F11221" t="s">
        <v>398</v>
      </c>
      <c r="G11221">
        <v>0</v>
      </c>
      <c r="H11221">
        <v>4</v>
      </c>
      <c r="I11221">
        <v>0</v>
      </c>
      <c r="J11221">
        <v>4</v>
      </c>
      <c r="K11221">
        <v>0</v>
      </c>
      <c r="L11221">
        <v>0</v>
      </c>
      <c r="M11221">
        <v>0</v>
      </c>
      <c r="N11221">
        <v>0</v>
      </c>
      <c r="O11221">
        <v>0</v>
      </c>
      <c r="P11221">
        <v>0</v>
      </c>
      <c r="Q11221">
        <v>0</v>
      </c>
    </row>
    <row r="11222" spans="1:17" x14ac:dyDescent="0.25">
      <c r="A11222" t="s">
        <v>13951</v>
      </c>
      <c r="B11222" t="s">
        <v>73</v>
      </c>
      <c r="C11222" t="s">
        <v>178</v>
      </c>
      <c r="D11222" t="s">
        <v>526</v>
      </c>
      <c r="E11222" t="s">
        <v>563</v>
      </c>
      <c r="F11222" t="s">
        <v>4242</v>
      </c>
      <c r="G11222">
        <v>0</v>
      </c>
      <c r="H11222">
        <v>0</v>
      </c>
      <c r="I11222">
        <v>0</v>
      </c>
      <c r="J11222">
        <v>0</v>
      </c>
      <c r="K11222">
        <v>0</v>
      </c>
      <c r="L11222">
        <v>0</v>
      </c>
      <c r="M11222">
        <v>4</v>
      </c>
      <c r="N11222">
        <v>0</v>
      </c>
      <c r="O11222">
        <v>0</v>
      </c>
      <c r="P11222">
        <v>0</v>
      </c>
      <c r="Q11222">
        <v>0</v>
      </c>
    </row>
    <row r="11223" spans="1:17" x14ac:dyDescent="0.25">
      <c r="A11223" t="s">
        <v>13952</v>
      </c>
      <c r="B11223" t="s">
        <v>73</v>
      </c>
      <c r="C11223" t="s">
        <v>178</v>
      </c>
      <c r="D11223" t="s">
        <v>526</v>
      </c>
      <c r="E11223" t="s">
        <v>563</v>
      </c>
      <c r="F11223" t="s">
        <v>399</v>
      </c>
      <c r="G11223">
        <v>0</v>
      </c>
      <c r="H11223">
        <v>4</v>
      </c>
      <c r="I11223">
        <v>0</v>
      </c>
      <c r="J11223">
        <v>4</v>
      </c>
      <c r="K11223">
        <v>0</v>
      </c>
      <c r="L11223">
        <v>0</v>
      </c>
      <c r="M11223">
        <v>0</v>
      </c>
      <c r="N11223">
        <v>0</v>
      </c>
      <c r="O11223">
        <v>0</v>
      </c>
      <c r="P11223">
        <v>0</v>
      </c>
      <c r="Q11223">
        <v>0</v>
      </c>
    </row>
    <row r="11224" spans="1:17" x14ac:dyDescent="0.25">
      <c r="A11224" t="s">
        <v>13953</v>
      </c>
      <c r="B11224" t="s">
        <v>73</v>
      </c>
      <c r="C11224" t="s">
        <v>178</v>
      </c>
      <c r="D11224" t="s">
        <v>526</v>
      </c>
      <c r="E11224" t="s">
        <v>563</v>
      </c>
      <c r="F11224" t="s">
        <v>4245</v>
      </c>
      <c r="G11224">
        <v>0</v>
      </c>
      <c r="H11224">
        <v>0</v>
      </c>
      <c r="I11224">
        <v>0</v>
      </c>
      <c r="J11224">
        <v>0</v>
      </c>
      <c r="K11224">
        <v>0</v>
      </c>
      <c r="L11224">
        <v>0</v>
      </c>
      <c r="M11224">
        <v>4</v>
      </c>
      <c r="N11224">
        <v>0</v>
      </c>
      <c r="O11224">
        <v>0</v>
      </c>
      <c r="P11224">
        <v>0</v>
      </c>
      <c r="Q11224">
        <v>0</v>
      </c>
    </row>
    <row r="11225" spans="1:17" x14ac:dyDescent="0.25">
      <c r="A11225" t="s">
        <v>13954</v>
      </c>
      <c r="B11225" t="s">
        <v>73</v>
      </c>
      <c r="C11225" t="s">
        <v>178</v>
      </c>
      <c r="D11225" t="s">
        <v>526</v>
      </c>
      <c r="E11225" t="s">
        <v>563</v>
      </c>
      <c r="F11225" t="s">
        <v>394</v>
      </c>
      <c r="G11225">
        <v>0</v>
      </c>
      <c r="H11225">
        <v>0</v>
      </c>
      <c r="I11225">
        <v>0</v>
      </c>
      <c r="J11225">
        <v>0</v>
      </c>
      <c r="K11225">
        <v>0</v>
      </c>
      <c r="L11225">
        <v>0</v>
      </c>
      <c r="M11225">
        <v>0</v>
      </c>
      <c r="N11225">
        <v>4</v>
      </c>
      <c r="O11225">
        <v>4</v>
      </c>
      <c r="P11225">
        <v>0</v>
      </c>
      <c r="Q11225">
        <v>0</v>
      </c>
    </row>
    <row r="11226" spans="1:17" x14ac:dyDescent="0.25">
      <c r="A11226" t="s">
        <v>13955</v>
      </c>
      <c r="B11226" t="s">
        <v>73</v>
      </c>
      <c r="C11226" t="s">
        <v>178</v>
      </c>
      <c r="D11226" t="s">
        <v>526</v>
      </c>
      <c r="E11226" t="s">
        <v>563</v>
      </c>
      <c r="F11226" t="s">
        <v>395</v>
      </c>
      <c r="G11226">
        <v>0</v>
      </c>
      <c r="H11226">
        <v>0</v>
      </c>
      <c r="I11226">
        <v>0</v>
      </c>
      <c r="J11226">
        <v>0</v>
      </c>
      <c r="K11226">
        <v>0</v>
      </c>
      <c r="L11226">
        <v>0</v>
      </c>
      <c r="M11226">
        <v>0</v>
      </c>
      <c r="N11226">
        <v>3</v>
      </c>
      <c r="O11226">
        <v>3</v>
      </c>
      <c r="P11226">
        <v>0</v>
      </c>
      <c r="Q11226">
        <v>0</v>
      </c>
    </row>
    <row r="11227" spans="1:17" x14ac:dyDescent="0.25">
      <c r="A11227" t="s">
        <v>13956</v>
      </c>
      <c r="B11227" t="s">
        <v>73</v>
      </c>
      <c r="C11227" t="s">
        <v>178</v>
      </c>
      <c r="D11227" t="s">
        <v>526</v>
      </c>
      <c r="E11227" t="s">
        <v>563</v>
      </c>
      <c r="F11227" t="s">
        <v>525</v>
      </c>
      <c r="G11227">
        <v>4</v>
      </c>
      <c r="H11227">
        <v>0</v>
      </c>
      <c r="I11227">
        <v>0</v>
      </c>
      <c r="J11227">
        <v>0</v>
      </c>
      <c r="K11227">
        <v>0</v>
      </c>
      <c r="L11227">
        <v>0</v>
      </c>
      <c r="M11227">
        <v>0</v>
      </c>
      <c r="N11227">
        <v>0</v>
      </c>
      <c r="O11227">
        <v>0</v>
      </c>
      <c r="P11227">
        <v>0</v>
      </c>
      <c r="Q11227">
        <v>0</v>
      </c>
    </row>
    <row r="11228" spans="1:17" x14ac:dyDescent="0.25">
      <c r="A11228" t="s">
        <v>26472</v>
      </c>
      <c r="B11228" t="s">
        <v>73</v>
      </c>
      <c r="C11228" t="s">
        <v>178</v>
      </c>
      <c r="D11228" t="s">
        <v>526</v>
      </c>
      <c r="E11228" t="s">
        <v>21471</v>
      </c>
      <c r="F11228" t="s">
        <v>396</v>
      </c>
      <c r="G11228">
        <v>0</v>
      </c>
      <c r="H11228">
        <v>7</v>
      </c>
      <c r="I11228">
        <v>1</v>
      </c>
      <c r="J11228">
        <v>6</v>
      </c>
      <c r="K11228">
        <v>0</v>
      </c>
      <c r="L11228">
        <v>0</v>
      </c>
      <c r="M11228">
        <v>0</v>
      </c>
      <c r="N11228">
        <v>0</v>
      </c>
      <c r="O11228">
        <v>0</v>
      </c>
      <c r="P11228">
        <v>0</v>
      </c>
      <c r="Q11228">
        <v>0</v>
      </c>
    </row>
    <row r="11229" spans="1:17" x14ac:dyDescent="0.25">
      <c r="A11229" t="s">
        <v>26473</v>
      </c>
      <c r="B11229" t="s">
        <v>73</v>
      </c>
      <c r="C11229" t="s">
        <v>178</v>
      </c>
      <c r="D11229" t="s">
        <v>526</v>
      </c>
      <c r="E11229" t="s">
        <v>21471</v>
      </c>
      <c r="F11229" t="s">
        <v>4236</v>
      </c>
      <c r="G11229">
        <v>0</v>
      </c>
      <c r="H11229">
        <v>7</v>
      </c>
      <c r="I11229">
        <v>1</v>
      </c>
      <c r="J11229">
        <v>6</v>
      </c>
      <c r="K11229">
        <v>0</v>
      </c>
      <c r="L11229">
        <v>0</v>
      </c>
      <c r="M11229">
        <v>0</v>
      </c>
      <c r="N11229">
        <v>0</v>
      </c>
      <c r="O11229">
        <v>0</v>
      </c>
      <c r="P11229">
        <v>0</v>
      </c>
      <c r="Q11229">
        <v>0</v>
      </c>
    </row>
    <row r="11230" spans="1:17" x14ac:dyDescent="0.25">
      <c r="A11230" t="s">
        <v>26474</v>
      </c>
      <c r="B11230" t="s">
        <v>73</v>
      </c>
      <c r="C11230" t="s">
        <v>178</v>
      </c>
      <c r="D11230" t="s">
        <v>526</v>
      </c>
      <c r="E11230" t="s">
        <v>21471</v>
      </c>
      <c r="F11230" t="s">
        <v>4238</v>
      </c>
      <c r="G11230">
        <v>0</v>
      </c>
      <c r="H11230">
        <v>0</v>
      </c>
      <c r="I11230">
        <v>0</v>
      </c>
      <c r="J11230">
        <v>0</v>
      </c>
      <c r="K11230">
        <v>0</v>
      </c>
      <c r="L11230">
        <v>0</v>
      </c>
      <c r="M11230">
        <v>7</v>
      </c>
      <c r="N11230">
        <v>0</v>
      </c>
      <c r="O11230">
        <v>0</v>
      </c>
      <c r="P11230">
        <v>0</v>
      </c>
      <c r="Q11230">
        <v>0</v>
      </c>
    </row>
    <row r="11231" spans="1:17" x14ac:dyDescent="0.25">
      <c r="A11231" t="s">
        <v>26475</v>
      </c>
      <c r="B11231" t="s">
        <v>73</v>
      </c>
      <c r="C11231" t="s">
        <v>178</v>
      </c>
      <c r="D11231" t="s">
        <v>526</v>
      </c>
      <c r="E11231" t="s">
        <v>21471</v>
      </c>
      <c r="F11231" t="s">
        <v>397</v>
      </c>
      <c r="G11231">
        <v>0</v>
      </c>
      <c r="H11231">
        <v>7</v>
      </c>
      <c r="I11231">
        <v>1</v>
      </c>
      <c r="J11231">
        <v>6</v>
      </c>
      <c r="K11231">
        <v>0</v>
      </c>
      <c r="L11231">
        <v>0</v>
      </c>
      <c r="M11231">
        <v>0</v>
      </c>
      <c r="N11231">
        <v>0</v>
      </c>
      <c r="O11231">
        <v>0</v>
      </c>
      <c r="P11231">
        <v>0</v>
      </c>
      <c r="Q11231">
        <v>0</v>
      </c>
    </row>
    <row r="11232" spans="1:17" x14ac:dyDescent="0.25">
      <c r="A11232" t="s">
        <v>26476</v>
      </c>
      <c r="B11232" t="s">
        <v>73</v>
      </c>
      <c r="C11232" t="s">
        <v>178</v>
      </c>
      <c r="D11232" t="s">
        <v>526</v>
      </c>
      <c r="E11232" t="s">
        <v>21471</v>
      </c>
      <c r="F11232" t="s">
        <v>398</v>
      </c>
      <c r="G11232">
        <v>0</v>
      </c>
      <c r="H11232">
        <v>7</v>
      </c>
      <c r="I11232">
        <v>1</v>
      </c>
      <c r="J11232">
        <v>6</v>
      </c>
      <c r="K11232">
        <v>0</v>
      </c>
      <c r="L11232">
        <v>0</v>
      </c>
      <c r="M11232">
        <v>0</v>
      </c>
      <c r="N11232">
        <v>0</v>
      </c>
      <c r="O11232">
        <v>0</v>
      </c>
      <c r="P11232">
        <v>0</v>
      </c>
      <c r="Q11232">
        <v>0</v>
      </c>
    </row>
    <row r="11233" spans="1:17" x14ac:dyDescent="0.25">
      <c r="A11233" t="s">
        <v>26477</v>
      </c>
      <c r="B11233" t="s">
        <v>73</v>
      </c>
      <c r="C11233" t="s">
        <v>178</v>
      </c>
      <c r="D11233" t="s">
        <v>526</v>
      </c>
      <c r="E11233" t="s">
        <v>21471</v>
      </c>
      <c r="F11233" t="s">
        <v>4242</v>
      </c>
      <c r="G11233">
        <v>0</v>
      </c>
      <c r="H11233">
        <v>0</v>
      </c>
      <c r="I11233">
        <v>0</v>
      </c>
      <c r="J11233">
        <v>0</v>
      </c>
      <c r="K11233">
        <v>0</v>
      </c>
      <c r="L11233">
        <v>0</v>
      </c>
      <c r="M11233">
        <v>7</v>
      </c>
      <c r="N11233">
        <v>0</v>
      </c>
      <c r="O11233">
        <v>0</v>
      </c>
      <c r="P11233">
        <v>0</v>
      </c>
      <c r="Q11233">
        <v>0</v>
      </c>
    </row>
    <row r="11234" spans="1:17" x14ac:dyDescent="0.25">
      <c r="A11234" t="s">
        <v>26478</v>
      </c>
      <c r="B11234" t="s">
        <v>73</v>
      </c>
      <c r="C11234" t="s">
        <v>178</v>
      </c>
      <c r="D11234" t="s">
        <v>526</v>
      </c>
      <c r="E11234" t="s">
        <v>21471</v>
      </c>
      <c r="F11234" t="s">
        <v>399</v>
      </c>
      <c r="G11234">
        <v>0</v>
      </c>
      <c r="H11234">
        <v>7</v>
      </c>
      <c r="I11234">
        <v>1</v>
      </c>
      <c r="J11234">
        <v>6</v>
      </c>
      <c r="K11234">
        <v>0</v>
      </c>
      <c r="L11234">
        <v>0</v>
      </c>
      <c r="M11234">
        <v>0</v>
      </c>
      <c r="N11234">
        <v>0</v>
      </c>
      <c r="O11234">
        <v>0</v>
      </c>
      <c r="P11234">
        <v>0</v>
      </c>
      <c r="Q11234">
        <v>0</v>
      </c>
    </row>
    <row r="11235" spans="1:17" x14ac:dyDescent="0.25">
      <c r="A11235" t="s">
        <v>26479</v>
      </c>
      <c r="B11235" t="s">
        <v>73</v>
      </c>
      <c r="C11235" t="s">
        <v>178</v>
      </c>
      <c r="D11235" t="s">
        <v>526</v>
      </c>
      <c r="E11235" t="s">
        <v>21471</v>
      </c>
      <c r="F11235" t="s">
        <v>4245</v>
      </c>
      <c r="G11235">
        <v>0</v>
      </c>
      <c r="H11235">
        <v>0</v>
      </c>
      <c r="I11235">
        <v>0</v>
      </c>
      <c r="J11235">
        <v>0</v>
      </c>
      <c r="K11235">
        <v>0</v>
      </c>
      <c r="L11235">
        <v>0</v>
      </c>
      <c r="M11235">
        <v>7</v>
      </c>
      <c r="N11235">
        <v>0</v>
      </c>
      <c r="O11235">
        <v>0</v>
      </c>
      <c r="P11235">
        <v>0</v>
      </c>
      <c r="Q11235">
        <v>0</v>
      </c>
    </row>
    <row r="11236" spans="1:17" x14ac:dyDescent="0.25">
      <c r="A11236" t="s">
        <v>26480</v>
      </c>
      <c r="B11236" t="s">
        <v>73</v>
      </c>
      <c r="C11236" t="s">
        <v>178</v>
      </c>
      <c r="D11236" t="s">
        <v>526</v>
      </c>
      <c r="E11236" t="s">
        <v>21471</v>
      </c>
      <c r="F11236" t="s">
        <v>394</v>
      </c>
      <c r="G11236">
        <v>0</v>
      </c>
      <c r="H11236">
        <v>0</v>
      </c>
      <c r="I11236">
        <v>0</v>
      </c>
      <c r="J11236">
        <v>0</v>
      </c>
      <c r="K11236">
        <v>0</v>
      </c>
      <c r="L11236">
        <v>0</v>
      </c>
      <c r="M11236">
        <v>0</v>
      </c>
      <c r="N11236">
        <v>7</v>
      </c>
      <c r="O11236">
        <v>7</v>
      </c>
      <c r="P11236">
        <v>0</v>
      </c>
      <c r="Q11236">
        <v>0</v>
      </c>
    </row>
    <row r="11237" spans="1:17" x14ac:dyDescent="0.25">
      <c r="A11237" t="s">
        <v>26481</v>
      </c>
      <c r="B11237" t="s">
        <v>73</v>
      </c>
      <c r="C11237" t="s">
        <v>178</v>
      </c>
      <c r="D11237" t="s">
        <v>526</v>
      </c>
      <c r="E11237" t="s">
        <v>21471</v>
      </c>
      <c r="F11237" t="s">
        <v>395</v>
      </c>
      <c r="G11237">
        <v>0</v>
      </c>
      <c r="H11237">
        <v>0</v>
      </c>
      <c r="I11237">
        <v>0</v>
      </c>
      <c r="J11237">
        <v>0</v>
      </c>
      <c r="K11237">
        <v>0</v>
      </c>
      <c r="L11237">
        <v>0</v>
      </c>
      <c r="M11237">
        <v>0</v>
      </c>
      <c r="N11237">
        <v>6</v>
      </c>
      <c r="O11237">
        <v>6</v>
      </c>
      <c r="P11237">
        <v>0</v>
      </c>
      <c r="Q11237">
        <v>0</v>
      </c>
    </row>
    <row r="11238" spans="1:17" x14ac:dyDescent="0.25">
      <c r="A11238" t="s">
        <v>26482</v>
      </c>
      <c r="B11238" t="s">
        <v>73</v>
      </c>
      <c r="C11238" t="s">
        <v>178</v>
      </c>
      <c r="D11238" t="s">
        <v>526</v>
      </c>
      <c r="E11238" t="s">
        <v>21471</v>
      </c>
      <c r="F11238" t="s">
        <v>525</v>
      </c>
      <c r="G11238">
        <v>7</v>
      </c>
      <c r="H11238">
        <v>0</v>
      </c>
      <c r="I11238">
        <v>0</v>
      </c>
      <c r="J11238">
        <v>0</v>
      </c>
      <c r="K11238">
        <v>0</v>
      </c>
      <c r="L11238">
        <v>0</v>
      </c>
      <c r="M11238">
        <v>0</v>
      </c>
      <c r="N11238">
        <v>0</v>
      </c>
      <c r="O11238">
        <v>0</v>
      </c>
      <c r="P11238">
        <v>0</v>
      </c>
      <c r="Q11238">
        <v>0</v>
      </c>
    </row>
    <row r="11239" spans="1:17" x14ac:dyDescent="0.25">
      <c r="A11239" t="s">
        <v>14797</v>
      </c>
      <c r="B11239" t="s">
        <v>73</v>
      </c>
      <c r="C11239" t="s">
        <v>178</v>
      </c>
      <c r="D11239" t="s">
        <v>527</v>
      </c>
      <c r="E11239" t="s">
        <v>563</v>
      </c>
      <c r="F11239" t="s">
        <v>528</v>
      </c>
      <c r="G11239">
        <v>0</v>
      </c>
      <c r="H11239">
        <v>0</v>
      </c>
      <c r="I11239">
        <v>0</v>
      </c>
      <c r="J11239">
        <v>0</v>
      </c>
      <c r="K11239">
        <v>0</v>
      </c>
      <c r="L11239">
        <v>0</v>
      </c>
      <c r="M11239">
        <v>0</v>
      </c>
      <c r="N11239">
        <v>1</v>
      </c>
      <c r="O11239">
        <v>1</v>
      </c>
      <c r="P11239">
        <v>0</v>
      </c>
      <c r="Q11239">
        <v>0</v>
      </c>
    </row>
    <row r="11240" spans="1:17" x14ac:dyDescent="0.25">
      <c r="A11240" t="s">
        <v>14798</v>
      </c>
      <c r="B11240" t="s">
        <v>73</v>
      </c>
      <c r="C11240" t="s">
        <v>178</v>
      </c>
      <c r="D11240" t="s">
        <v>527</v>
      </c>
      <c r="E11240" t="s">
        <v>563</v>
      </c>
      <c r="F11240" t="s">
        <v>525</v>
      </c>
      <c r="G11240">
        <v>1</v>
      </c>
      <c r="H11240">
        <v>0</v>
      </c>
      <c r="I11240">
        <v>0</v>
      </c>
      <c r="J11240">
        <v>0</v>
      </c>
      <c r="K11240">
        <v>0</v>
      </c>
      <c r="L11240">
        <v>0</v>
      </c>
      <c r="M11240">
        <v>0</v>
      </c>
      <c r="N11240">
        <v>0</v>
      </c>
      <c r="O11240">
        <v>0</v>
      </c>
      <c r="P11240">
        <v>0</v>
      </c>
      <c r="Q11240">
        <v>0</v>
      </c>
    </row>
    <row r="11241" spans="1:17" x14ac:dyDescent="0.25">
      <c r="A11241" t="s">
        <v>26483</v>
      </c>
      <c r="B11241" t="s">
        <v>73</v>
      </c>
      <c r="C11241" t="s">
        <v>178</v>
      </c>
      <c r="D11241" t="s">
        <v>527</v>
      </c>
      <c r="E11241" t="s">
        <v>21471</v>
      </c>
      <c r="F11241" t="s">
        <v>528</v>
      </c>
      <c r="G11241">
        <v>0</v>
      </c>
      <c r="H11241">
        <v>0</v>
      </c>
      <c r="I11241">
        <v>0</v>
      </c>
      <c r="J11241">
        <v>0</v>
      </c>
      <c r="K11241">
        <v>0</v>
      </c>
      <c r="L11241">
        <v>0</v>
      </c>
      <c r="M11241">
        <v>0</v>
      </c>
      <c r="N11241">
        <v>1</v>
      </c>
      <c r="O11241">
        <v>1</v>
      </c>
      <c r="P11241">
        <v>0</v>
      </c>
      <c r="Q11241">
        <v>0</v>
      </c>
    </row>
    <row r="11242" spans="1:17" x14ac:dyDescent="0.25">
      <c r="A11242" t="s">
        <v>18000</v>
      </c>
      <c r="B11242" t="s">
        <v>72</v>
      </c>
      <c r="C11242" t="s">
        <v>106</v>
      </c>
      <c r="D11242" t="s">
        <v>526</v>
      </c>
      <c r="E11242" t="s">
        <v>563</v>
      </c>
      <c r="F11242" t="s">
        <v>396</v>
      </c>
      <c r="G11242">
        <v>0</v>
      </c>
      <c r="H11242">
        <v>15</v>
      </c>
      <c r="I11242">
        <v>3</v>
      </c>
      <c r="J11242">
        <v>10</v>
      </c>
      <c r="K11242">
        <v>2</v>
      </c>
      <c r="L11242">
        <v>0</v>
      </c>
      <c r="M11242">
        <v>0</v>
      </c>
      <c r="N11242">
        <v>0</v>
      </c>
      <c r="O11242">
        <v>0</v>
      </c>
      <c r="P11242">
        <v>0</v>
      </c>
      <c r="Q11242">
        <v>0</v>
      </c>
    </row>
    <row r="11243" spans="1:17" x14ac:dyDescent="0.25">
      <c r="A11243" t="s">
        <v>18001</v>
      </c>
      <c r="B11243" t="s">
        <v>72</v>
      </c>
      <c r="C11243" t="s">
        <v>106</v>
      </c>
      <c r="D11243" t="s">
        <v>526</v>
      </c>
      <c r="E11243" t="s">
        <v>563</v>
      </c>
      <c r="F11243" t="s">
        <v>4236</v>
      </c>
      <c r="G11243">
        <v>0</v>
      </c>
      <c r="H11243">
        <v>15</v>
      </c>
      <c r="I11243">
        <v>2</v>
      </c>
      <c r="J11243">
        <v>11</v>
      </c>
      <c r="K11243">
        <v>2</v>
      </c>
      <c r="L11243">
        <v>0</v>
      </c>
      <c r="M11243">
        <v>0</v>
      </c>
      <c r="N11243">
        <v>0</v>
      </c>
      <c r="O11243">
        <v>0</v>
      </c>
      <c r="P11243">
        <v>0</v>
      </c>
      <c r="Q11243">
        <v>0</v>
      </c>
    </row>
    <row r="11244" spans="1:17" x14ac:dyDescent="0.25">
      <c r="A11244" t="s">
        <v>18002</v>
      </c>
      <c r="B11244" t="s">
        <v>72</v>
      </c>
      <c r="C11244" t="s">
        <v>106</v>
      </c>
      <c r="D11244" t="s">
        <v>526</v>
      </c>
      <c r="E11244" t="s">
        <v>563</v>
      </c>
      <c r="F11244" t="s">
        <v>4238</v>
      </c>
      <c r="G11244">
        <v>0</v>
      </c>
      <c r="H11244">
        <v>0</v>
      </c>
      <c r="I11244">
        <v>0</v>
      </c>
      <c r="J11244">
        <v>0</v>
      </c>
      <c r="K11244">
        <v>0</v>
      </c>
      <c r="L11244">
        <v>0</v>
      </c>
      <c r="M11244">
        <v>15</v>
      </c>
      <c r="N11244">
        <v>0</v>
      </c>
      <c r="O11244">
        <v>0</v>
      </c>
      <c r="P11244">
        <v>0</v>
      </c>
      <c r="Q11244">
        <v>0</v>
      </c>
    </row>
    <row r="11245" spans="1:17" x14ac:dyDescent="0.25">
      <c r="A11245" t="s">
        <v>18003</v>
      </c>
      <c r="B11245" t="s">
        <v>72</v>
      </c>
      <c r="C11245" t="s">
        <v>106</v>
      </c>
      <c r="D11245" t="s">
        <v>526</v>
      </c>
      <c r="E11245" t="s">
        <v>563</v>
      </c>
      <c r="F11245" t="s">
        <v>397</v>
      </c>
      <c r="G11245">
        <v>0</v>
      </c>
      <c r="H11245">
        <v>15</v>
      </c>
      <c r="I11245">
        <v>2</v>
      </c>
      <c r="J11245">
        <v>11</v>
      </c>
      <c r="K11245">
        <v>2</v>
      </c>
      <c r="L11245">
        <v>0</v>
      </c>
      <c r="M11245">
        <v>0</v>
      </c>
      <c r="N11245">
        <v>0</v>
      </c>
      <c r="O11245">
        <v>0</v>
      </c>
      <c r="P11245">
        <v>0</v>
      </c>
      <c r="Q11245">
        <v>0</v>
      </c>
    </row>
    <row r="11246" spans="1:17" x14ac:dyDescent="0.25">
      <c r="A11246" t="s">
        <v>14564</v>
      </c>
      <c r="B11246" t="s">
        <v>72</v>
      </c>
      <c r="C11246" t="s">
        <v>106</v>
      </c>
      <c r="D11246" t="s">
        <v>526</v>
      </c>
      <c r="E11246" t="s">
        <v>563</v>
      </c>
      <c r="F11246" t="s">
        <v>398</v>
      </c>
      <c r="G11246">
        <v>0</v>
      </c>
      <c r="H11246">
        <v>15</v>
      </c>
      <c r="I11246">
        <v>3</v>
      </c>
      <c r="J11246">
        <v>10</v>
      </c>
      <c r="K11246">
        <v>2</v>
      </c>
      <c r="L11246">
        <v>0</v>
      </c>
      <c r="M11246">
        <v>0</v>
      </c>
      <c r="N11246">
        <v>0</v>
      </c>
      <c r="O11246">
        <v>0</v>
      </c>
      <c r="P11246">
        <v>0</v>
      </c>
      <c r="Q11246">
        <v>0</v>
      </c>
    </row>
    <row r="11247" spans="1:17" x14ac:dyDescent="0.25">
      <c r="A11247" t="s">
        <v>14565</v>
      </c>
      <c r="B11247" t="s">
        <v>72</v>
      </c>
      <c r="C11247" t="s">
        <v>106</v>
      </c>
      <c r="D11247" t="s">
        <v>526</v>
      </c>
      <c r="E11247" t="s">
        <v>563</v>
      </c>
      <c r="F11247" t="s">
        <v>4242</v>
      </c>
      <c r="G11247">
        <v>0</v>
      </c>
      <c r="H11247">
        <v>0</v>
      </c>
      <c r="I11247">
        <v>0</v>
      </c>
      <c r="J11247">
        <v>0</v>
      </c>
      <c r="K11247">
        <v>0</v>
      </c>
      <c r="L11247">
        <v>0</v>
      </c>
      <c r="M11247">
        <v>15</v>
      </c>
      <c r="N11247">
        <v>0</v>
      </c>
      <c r="O11247">
        <v>0</v>
      </c>
      <c r="P11247">
        <v>0</v>
      </c>
      <c r="Q11247">
        <v>0</v>
      </c>
    </row>
    <row r="11248" spans="1:17" x14ac:dyDescent="0.25">
      <c r="A11248" t="s">
        <v>14566</v>
      </c>
      <c r="B11248" t="s">
        <v>72</v>
      </c>
      <c r="C11248" t="s">
        <v>106</v>
      </c>
      <c r="D11248" t="s">
        <v>526</v>
      </c>
      <c r="E11248" t="s">
        <v>563</v>
      </c>
      <c r="F11248" t="s">
        <v>399</v>
      </c>
      <c r="G11248">
        <v>0</v>
      </c>
      <c r="H11248">
        <v>15</v>
      </c>
      <c r="I11248">
        <v>2</v>
      </c>
      <c r="J11248">
        <v>11</v>
      </c>
      <c r="K11248">
        <v>2</v>
      </c>
      <c r="L11248">
        <v>0</v>
      </c>
      <c r="M11248">
        <v>0</v>
      </c>
      <c r="N11248">
        <v>0</v>
      </c>
      <c r="O11248">
        <v>0</v>
      </c>
      <c r="P11248">
        <v>0</v>
      </c>
      <c r="Q11248">
        <v>0</v>
      </c>
    </row>
    <row r="11249" spans="1:17" x14ac:dyDescent="0.25">
      <c r="A11249" t="s">
        <v>14567</v>
      </c>
      <c r="B11249" t="s">
        <v>72</v>
      </c>
      <c r="C11249" t="s">
        <v>106</v>
      </c>
      <c r="D11249" t="s">
        <v>526</v>
      </c>
      <c r="E11249" t="s">
        <v>563</v>
      </c>
      <c r="F11249" t="s">
        <v>4245</v>
      </c>
      <c r="G11249">
        <v>0</v>
      </c>
      <c r="H11249">
        <v>0</v>
      </c>
      <c r="I11249">
        <v>0</v>
      </c>
      <c r="J11249">
        <v>0</v>
      </c>
      <c r="K11249">
        <v>0</v>
      </c>
      <c r="L11249">
        <v>0</v>
      </c>
      <c r="M11249">
        <v>15</v>
      </c>
      <c r="N11249">
        <v>0</v>
      </c>
      <c r="O11249">
        <v>0</v>
      </c>
      <c r="P11249">
        <v>0</v>
      </c>
      <c r="Q11249">
        <v>0</v>
      </c>
    </row>
    <row r="11250" spans="1:17" x14ac:dyDescent="0.25">
      <c r="A11250" t="s">
        <v>14568</v>
      </c>
      <c r="B11250" t="s">
        <v>72</v>
      </c>
      <c r="C11250" t="s">
        <v>106</v>
      </c>
      <c r="D11250" t="s">
        <v>526</v>
      </c>
      <c r="E11250" t="s">
        <v>563</v>
      </c>
      <c r="F11250" t="s">
        <v>394</v>
      </c>
      <c r="G11250">
        <v>0</v>
      </c>
      <c r="H11250">
        <v>0</v>
      </c>
      <c r="I11250">
        <v>0</v>
      </c>
      <c r="J11250">
        <v>0</v>
      </c>
      <c r="K11250">
        <v>0</v>
      </c>
      <c r="L11250">
        <v>0</v>
      </c>
      <c r="M11250">
        <v>0</v>
      </c>
      <c r="N11250">
        <v>13</v>
      </c>
      <c r="O11250">
        <v>13</v>
      </c>
      <c r="P11250">
        <v>0</v>
      </c>
      <c r="Q11250">
        <v>0</v>
      </c>
    </row>
    <row r="11251" spans="1:17" x14ac:dyDescent="0.25">
      <c r="A11251" t="s">
        <v>14569</v>
      </c>
      <c r="B11251" t="s">
        <v>72</v>
      </c>
      <c r="C11251" t="s">
        <v>106</v>
      </c>
      <c r="D11251" t="s">
        <v>526</v>
      </c>
      <c r="E11251" t="s">
        <v>563</v>
      </c>
      <c r="F11251" t="s">
        <v>395</v>
      </c>
      <c r="G11251">
        <v>0</v>
      </c>
      <c r="H11251">
        <v>0</v>
      </c>
      <c r="I11251">
        <v>0</v>
      </c>
      <c r="J11251">
        <v>0</v>
      </c>
      <c r="K11251">
        <v>0</v>
      </c>
      <c r="L11251">
        <v>0</v>
      </c>
      <c r="M11251">
        <v>0</v>
      </c>
      <c r="N11251">
        <v>11</v>
      </c>
      <c r="O11251">
        <v>11</v>
      </c>
      <c r="P11251">
        <v>0</v>
      </c>
      <c r="Q11251">
        <v>0</v>
      </c>
    </row>
    <row r="11252" spans="1:17" x14ac:dyDescent="0.25">
      <c r="A11252" t="s">
        <v>14570</v>
      </c>
      <c r="B11252" t="s">
        <v>72</v>
      </c>
      <c r="C11252" t="s">
        <v>106</v>
      </c>
      <c r="D11252" t="s">
        <v>526</v>
      </c>
      <c r="E11252" t="s">
        <v>563</v>
      </c>
      <c r="F11252" t="s">
        <v>525</v>
      </c>
      <c r="G11252">
        <v>15</v>
      </c>
      <c r="H11252">
        <v>0</v>
      </c>
      <c r="I11252">
        <v>0</v>
      </c>
      <c r="J11252">
        <v>0</v>
      </c>
      <c r="K11252">
        <v>0</v>
      </c>
      <c r="L11252">
        <v>0</v>
      </c>
      <c r="M11252">
        <v>0</v>
      </c>
      <c r="N11252">
        <v>0</v>
      </c>
      <c r="O11252">
        <v>0</v>
      </c>
      <c r="P11252">
        <v>0</v>
      </c>
      <c r="Q11252">
        <v>0</v>
      </c>
    </row>
    <row r="11253" spans="1:17" x14ac:dyDescent="0.25">
      <c r="A11253" t="s">
        <v>26826</v>
      </c>
      <c r="B11253" t="s">
        <v>72</v>
      </c>
      <c r="C11253" t="s">
        <v>106</v>
      </c>
      <c r="D11253" t="s">
        <v>526</v>
      </c>
      <c r="E11253" t="s">
        <v>21471</v>
      </c>
      <c r="F11253" t="s">
        <v>396</v>
      </c>
      <c r="G11253">
        <v>0</v>
      </c>
      <c r="H11253">
        <v>31</v>
      </c>
      <c r="I11253">
        <v>5</v>
      </c>
      <c r="J11253">
        <v>25</v>
      </c>
      <c r="K11253">
        <v>1</v>
      </c>
      <c r="L11253">
        <v>0</v>
      </c>
      <c r="M11253">
        <v>0</v>
      </c>
      <c r="N11253">
        <v>0</v>
      </c>
      <c r="O11253">
        <v>0</v>
      </c>
      <c r="P11253">
        <v>0</v>
      </c>
      <c r="Q11253">
        <v>0</v>
      </c>
    </row>
    <row r="11254" spans="1:17" x14ac:dyDescent="0.25">
      <c r="A11254" t="s">
        <v>26827</v>
      </c>
      <c r="B11254" t="s">
        <v>72</v>
      </c>
      <c r="C11254" t="s">
        <v>106</v>
      </c>
      <c r="D11254" t="s">
        <v>526</v>
      </c>
      <c r="E11254" t="s">
        <v>21471</v>
      </c>
      <c r="F11254" t="s">
        <v>4236</v>
      </c>
      <c r="G11254">
        <v>0</v>
      </c>
      <c r="H11254">
        <v>31</v>
      </c>
      <c r="I11254">
        <v>4</v>
      </c>
      <c r="J11254">
        <v>26</v>
      </c>
      <c r="K11254">
        <v>1</v>
      </c>
      <c r="L11254">
        <v>0</v>
      </c>
      <c r="M11254">
        <v>0</v>
      </c>
      <c r="N11254">
        <v>0</v>
      </c>
      <c r="O11254">
        <v>0</v>
      </c>
      <c r="P11254">
        <v>0</v>
      </c>
      <c r="Q11254">
        <v>0</v>
      </c>
    </row>
    <row r="11255" spans="1:17" x14ac:dyDescent="0.25">
      <c r="A11255" t="s">
        <v>26828</v>
      </c>
      <c r="B11255" t="s">
        <v>72</v>
      </c>
      <c r="C11255" t="s">
        <v>106</v>
      </c>
      <c r="D11255" t="s">
        <v>526</v>
      </c>
      <c r="E11255" t="s">
        <v>21471</v>
      </c>
      <c r="F11255" t="s">
        <v>4238</v>
      </c>
      <c r="G11255">
        <v>0</v>
      </c>
      <c r="H11255">
        <v>0</v>
      </c>
      <c r="I11255">
        <v>0</v>
      </c>
      <c r="J11255">
        <v>0</v>
      </c>
      <c r="K11255">
        <v>0</v>
      </c>
      <c r="L11255">
        <v>0</v>
      </c>
      <c r="M11255">
        <v>31</v>
      </c>
      <c r="N11255">
        <v>0</v>
      </c>
      <c r="O11255">
        <v>0</v>
      </c>
      <c r="P11255">
        <v>0</v>
      </c>
      <c r="Q11255">
        <v>0</v>
      </c>
    </row>
    <row r="11256" spans="1:17" x14ac:dyDescent="0.25">
      <c r="A11256" t="s">
        <v>26829</v>
      </c>
      <c r="B11256" t="s">
        <v>72</v>
      </c>
      <c r="C11256" t="s">
        <v>106</v>
      </c>
      <c r="D11256" t="s">
        <v>526</v>
      </c>
      <c r="E11256" t="s">
        <v>21471</v>
      </c>
      <c r="F11256" t="s">
        <v>397</v>
      </c>
      <c r="G11256">
        <v>0</v>
      </c>
      <c r="H11256">
        <v>31</v>
      </c>
      <c r="I11256">
        <v>4</v>
      </c>
      <c r="J11256">
        <v>26</v>
      </c>
      <c r="K11256">
        <v>1</v>
      </c>
      <c r="L11256">
        <v>0</v>
      </c>
      <c r="M11256">
        <v>0</v>
      </c>
      <c r="N11256">
        <v>0</v>
      </c>
      <c r="O11256">
        <v>0</v>
      </c>
      <c r="P11256">
        <v>0</v>
      </c>
      <c r="Q11256">
        <v>0</v>
      </c>
    </row>
    <row r="11257" spans="1:17" x14ac:dyDescent="0.25">
      <c r="A11257" t="s">
        <v>26830</v>
      </c>
      <c r="B11257" t="s">
        <v>72</v>
      </c>
      <c r="C11257" t="s">
        <v>106</v>
      </c>
      <c r="D11257" t="s">
        <v>526</v>
      </c>
      <c r="E11257" t="s">
        <v>21471</v>
      </c>
      <c r="F11257" t="s">
        <v>398</v>
      </c>
      <c r="G11257">
        <v>0</v>
      </c>
      <c r="H11257">
        <v>31</v>
      </c>
      <c r="I11257">
        <v>5</v>
      </c>
      <c r="J11257">
        <v>25</v>
      </c>
      <c r="K11257">
        <v>1</v>
      </c>
      <c r="L11257">
        <v>0</v>
      </c>
      <c r="M11257">
        <v>0</v>
      </c>
      <c r="N11257">
        <v>0</v>
      </c>
      <c r="O11257">
        <v>0</v>
      </c>
      <c r="P11257">
        <v>0</v>
      </c>
      <c r="Q11257">
        <v>0</v>
      </c>
    </row>
    <row r="11258" spans="1:17" x14ac:dyDescent="0.25">
      <c r="A11258" t="s">
        <v>26831</v>
      </c>
      <c r="B11258" t="s">
        <v>72</v>
      </c>
      <c r="C11258" t="s">
        <v>106</v>
      </c>
      <c r="D11258" t="s">
        <v>526</v>
      </c>
      <c r="E11258" t="s">
        <v>21471</v>
      </c>
      <c r="F11258" t="s">
        <v>4242</v>
      </c>
      <c r="G11258">
        <v>0</v>
      </c>
      <c r="H11258">
        <v>0</v>
      </c>
      <c r="I11258">
        <v>0</v>
      </c>
      <c r="J11258">
        <v>0</v>
      </c>
      <c r="K11258">
        <v>0</v>
      </c>
      <c r="L11258">
        <v>0</v>
      </c>
      <c r="M11258">
        <v>31</v>
      </c>
      <c r="N11258">
        <v>0</v>
      </c>
      <c r="O11258">
        <v>0</v>
      </c>
      <c r="P11258">
        <v>0</v>
      </c>
      <c r="Q11258">
        <v>0</v>
      </c>
    </row>
    <row r="11259" spans="1:17" x14ac:dyDescent="0.25">
      <c r="A11259" t="s">
        <v>26832</v>
      </c>
      <c r="B11259" t="s">
        <v>72</v>
      </c>
      <c r="C11259" t="s">
        <v>106</v>
      </c>
      <c r="D11259" t="s">
        <v>526</v>
      </c>
      <c r="E11259" t="s">
        <v>21471</v>
      </c>
      <c r="F11259" t="s">
        <v>399</v>
      </c>
      <c r="G11259">
        <v>0</v>
      </c>
      <c r="H11259">
        <v>31</v>
      </c>
      <c r="I11259">
        <v>4</v>
      </c>
      <c r="J11259">
        <v>26</v>
      </c>
      <c r="K11259">
        <v>1</v>
      </c>
      <c r="L11259">
        <v>0</v>
      </c>
      <c r="M11259">
        <v>0</v>
      </c>
      <c r="N11259">
        <v>0</v>
      </c>
      <c r="O11259">
        <v>0</v>
      </c>
      <c r="P11259">
        <v>0</v>
      </c>
      <c r="Q11259">
        <v>0</v>
      </c>
    </row>
    <row r="11260" spans="1:17" x14ac:dyDescent="0.25">
      <c r="A11260" t="s">
        <v>26833</v>
      </c>
      <c r="B11260" t="s">
        <v>72</v>
      </c>
      <c r="C11260" t="s">
        <v>106</v>
      </c>
      <c r="D11260" t="s">
        <v>526</v>
      </c>
      <c r="E11260" t="s">
        <v>21471</v>
      </c>
      <c r="F11260" t="s">
        <v>4245</v>
      </c>
      <c r="G11260">
        <v>0</v>
      </c>
      <c r="H11260">
        <v>0</v>
      </c>
      <c r="I11260">
        <v>0</v>
      </c>
      <c r="J11260">
        <v>0</v>
      </c>
      <c r="K11260">
        <v>0</v>
      </c>
      <c r="L11260">
        <v>0</v>
      </c>
      <c r="M11260">
        <v>31</v>
      </c>
      <c r="N11260">
        <v>0</v>
      </c>
      <c r="O11260">
        <v>0</v>
      </c>
      <c r="P11260">
        <v>0</v>
      </c>
      <c r="Q11260">
        <v>0</v>
      </c>
    </row>
    <row r="11261" spans="1:17" x14ac:dyDescent="0.25">
      <c r="A11261" t="s">
        <v>26834</v>
      </c>
      <c r="B11261" t="s">
        <v>72</v>
      </c>
      <c r="C11261" t="s">
        <v>106</v>
      </c>
      <c r="D11261" t="s">
        <v>526</v>
      </c>
      <c r="E11261" t="s">
        <v>21471</v>
      </c>
      <c r="F11261" t="s">
        <v>394</v>
      </c>
      <c r="G11261">
        <v>0</v>
      </c>
      <c r="H11261">
        <v>0</v>
      </c>
      <c r="I11261">
        <v>0</v>
      </c>
      <c r="J11261">
        <v>0</v>
      </c>
      <c r="K11261">
        <v>0</v>
      </c>
      <c r="L11261">
        <v>0</v>
      </c>
      <c r="M11261">
        <v>0</v>
      </c>
      <c r="N11261">
        <v>26</v>
      </c>
      <c r="O11261">
        <v>26</v>
      </c>
      <c r="P11261">
        <v>0</v>
      </c>
      <c r="Q11261">
        <v>0</v>
      </c>
    </row>
    <row r="11262" spans="1:17" x14ac:dyDescent="0.25">
      <c r="A11262" t="s">
        <v>26835</v>
      </c>
      <c r="B11262" t="s">
        <v>72</v>
      </c>
      <c r="C11262" t="s">
        <v>106</v>
      </c>
      <c r="D11262" t="s">
        <v>526</v>
      </c>
      <c r="E11262" t="s">
        <v>21471</v>
      </c>
      <c r="F11262" t="s">
        <v>395</v>
      </c>
      <c r="G11262">
        <v>0</v>
      </c>
      <c r="H11262">
        <v>0</v>
      </c>
      <c r="I11262">
        <v>0</v>
      </c>
      <c r="J11262">
        <v>0</v>
      </c>
      <c r="K11262">
        <v>0</v>
      </c>
      <c r="L11262">
        <v>0</v>
      </c>
      <c r="M11262">
        <v>0</v>
      </c>
      <c r="N11262">
        <v>25</v>
      </c>
      <c r="O11262">
        <v>25</v>
      </c>
      <c r="P11262">
        <v>0</v>
      </c>
      <c r="Q11262">
        <v>0</v>
      </c>
    </row>
    <row r="11263" spans="1:17" x14ac:dyDescent="0.25">
      <c r="A11263" t="s">
        <v>26836</v>
      </c>
      <c r="B11263" t="s">
        <v>72</v>
      </c>
      <c r="C11263" t="s">
        <v>106</v>
      </c>
      <c r="D11263" t="s">
        <v>526</v>
      </c>
      <c r="E11263" t="s">
        <v>21471</v>
      </c>
      <c r="F11263" t="s">
        <v>525</v>
      </c>
      <c r="G11263">
        <v>31</v>
      </c>
      <c r="H11263">
        <v>0</v>
      </c>
      <c r="I11263">
        <v>0</v>
      </c>
      <c r="J11263">
        <v>0</v>
      </c>
      <c r="K11263">
        <v>0</v>
      </c>
      <c r="L11263">
        <v>0</v>
      </c>
      <c r="M11263">
        <v>0</v>
      </c>
      <c r="N11263">
        <v>0</v>
      </c>
      <c r="O11263">
        <v>0</v>
      </c>
      <c r="P11263">
        <v>0</v>
      </c>
      <c r="Q11263">
        <v>0</v>
      </c>
    </row>
    <row r="11264" spans="1:17" x14ac:dyDescent="0.25">
      <c r="A11264" t="s">
        <v>14571</v>
      </c>
      <c r="B11264" t="s">
        <v>72</v>
      </c>
      <c r="C11264" t="s">
        <v>106</v>
      </c>
      <c r="D11264" t="s">
        <v>12971</v>
      </c>
      <c r="E11264" t="s">
        <v>563</v>
      </c>
      <c r="F11264" t="s">
        <v>525</v>
      </c>
      <c r="G11264">
        <v>2</v>
      </c>
      <c r="H11264">
        <v>0</v>
      </c>
      <c r="I11264">
        <v>0</v>
      </c>
      <c r="J11264">
        <v>0</v>
      </c>
      <c r="K11264">
        <v>0</v>
      </c>
      <c r="L11264">
        <v>0</v>
      </c>
      <c r="M11264">
        <v>0</v>
      </c>
      <c r="N11264">
        <v>0</v>
      </c>
      <c r="O11264">
        <v>0</v>
      </c>
      <c r="P11264">
        <v>0</v>
      </c>
      <c r="Q11264">
        <v>0</v>
      </c>
    </row>
    <row r="11265" spans="1:17" x14ac:dyDescent="0.25">
      <c r="A11265" t="s">
        <v>26837</v>
      </c>
      <c r="B11265" t="s">
        <v>72</v>
      </c>
      <c r="C11265" t="s">
        <v>106</v>
      </c>
      <c r="D11265" t="s">
        <v>12971</v>
      </c>
      <c r="E11265" t="s">
        <v>21471</v>
      </c>
      <c r="F11265" t="s">
        <v>525</v>
      </c>
      <c r="G11265">
        <v>6</v>
      </c>
      <c r="H11265">
        <v>0</v>
      </c>
      <c r="I11265">
        <v>0</v>
      </c>
      <c r="J11265">
        <v>0</v>
      </c>
      <c r="K11265">
        <v>0</v>
      </c>
      <c r="L11265">
        <v>0</v>
      </c>
      <c r="M11265">
        <v>0</v>
      </c>
      <c r="N11265">
        <v>0</v>
      </c>
      <c r="O11265">
        <v>0</v>
      </c>
      <c r="P11265">
        <v>0</v>
      </c>
      <c r="Q11265">
        <v>0</v>
      </c>
    </row>
    <row r="11266" spans="1:17" x14ac:dyDescent="0.25">
      <c r="A11266" t="s">
        <v>26838</v>
      </c>
      <c r="B11266" t="s">
        <v>72</v>
      </c>
      <c r="C11266" t="s">
        <v>107</v>
      </c>
      <c r="D11266" t="s">
        <v>526</v>
      </c>
      <c r="E11266" t="s">
        <v>21471</v>
      </c>
      <c r="F11266" t="s">
        <v>396</v>
      </c>
      <c r="G11266">
        <v>0</v>
      </c>
      <c r="H11266">
        <v>1</v>
      </c>
      <c r="I11266">
        <v>0</v>
      </c>
      <c r="J11266">
        <v>1</v>
      </c>
      <c r="K11266">
        <v>0</v>
      </c>
      <c r="L11266">
        <v>0</v>
      </c>
      <c r="M11266">
        <v>0</v>
      </c>
      <c r="N11266">
        <v>0</v>
      </c>
      <c r="O11266">
        <v>0</v>
      </c>
      <c r="P11266">
        <v>0</v>
      </c>
      <c r="Q11266">
        <v>0</v>
      </c>
    </row>
    <row r="11267" spans="1:17" x14ac:dyDescent="0.25">
      <c r="A11267" t="s">
        <v>26839</v>
      </c>
      <c r="B11267" t="s">
        <v>72</v>
      </c>
      <c r="C11267" t="s">
        <v>107</v>
      </c>
      <c r="D11267" t="s">
        <v>526</v>
      </c>
      <c r="E11267" t="s">
        <v>21471</v>
      </c>
      <c r="F11267" t="s">
        <v>4236</v>
      </c>
      <c r="G11267">
        <v>0</v>
      </c>
      <c r="H11267">
        <v>1</v>
      </c>
      <c r="I11267">
        <v>0</v>
      </c>
      <c r="J11267">
        <v>1</v>
      </c>
      <c r="K11267">
        <v>0</v>
      </c>
      <c r="L11267">
        <v>0</v>
      </c>
      <c r="M11267">
        <v>0</v>
      </c>
      <c r="N11267">
        <v>0</v>
      </c>
      <c r="O11267">
        <v>0</v>
      </c>
      <c r="P11267">
        <v>0</v>
      </c>
      <c r="Q11267">
        <v>0</v>
      </c>
    </row>
    <row r="11268" spans="1:17" x14ac:dyDescent="0.25">
      <c r="A11268" t="s">
        <v>26840</v>
      </c>
      <c r="B11268" t="s">
        <v>72</v>
      </c>
      <c r="C11268" t="s">
        <v>107</v>
      </c>
      <c r="D11268" t="s">
        <v>526</v>
      </c>
      <c r="E11268" t="s">
        <v>21471</v>
      </c>
      <c r="F11268" t="s">
        <v>4238</v>
      </c>
      <c r="G11268">
        <v>0</v>
      </c>
      <c r="H11268">
        <v>0</v>
      </c>
      <c r="I11268">
        <v>0</v>
      </c>
      <c r="J11268">
        <v>0</v>
      </c>
      <c r="K11268">
        <v>0</v>
      </c>
      <c r="L11268">
        <v>0</v>
      </c>
      <c r="M11268">
        <v>1</v>
      </c>
      <c r="N11268">
        <v>0</v>
      </c>
      <c r="O11268">
        <v>0</v>
      </c>
      <c r="P11268">
        <v>0</v>
      </c>
      <c r="Q11268">
        <v>0</v>
      </c>
    </row>
    <row r="11269" spans="1:17" x14ac:dyDescent="0.25">
      <c r="A11269" t="s">
        <v>26841</v>
      </c>
      <c r="B11269" t="s">
        <v>72</v>
      </c>
      <c r="C11269" t="s">
        <v>107</v>
      </c>
      <c r="D11269" t="s">
        <v>526</v>
      </c>
      <c r="E11269" t="s">
        <v>21471</v>
      </c>
      <c r="F11269" t="s">
        <v>397</v>
      </c>
      <c r="G11269">
        <v>0</v>
      </c>
      <c r="H11269">
        <v>1</v>
      </c>
      <c r="I11269">
        <v>0</v>
      </c>
      <c r="J11269">
        <v>1</v>
      </c>
      <c r="K11269">
        <v>0</v>
      </c>
      <c r="L11269">
        <v>0</v>
      </c>
      <c r="M11269">
        <v>0</v>
      </c>
      <c r="N11269">
        <v>0</v>
      </c>
      <c r="O11269">
        <v>0</v>
      </c>
      <c r="P11269">
        <v>0</v>
      </c>
      <c r="Q11269">
        <v>0</v>
      </c>
    </row>
    <row r="11270" spans="1:17" x14ac:dyDescent="0.25">
      <c r="A11270" t="s">
        <v>26842</v>
      </c>
      <c r="B11270" t="s">
        <v>72</v>
      </c>
      <c r="C11270" t="s">
        <v>107</v>
      </c>
      <c r="D11270" t="s">
        <v>526</v>
      </c>
      <c r="E11270" t="s">
        <v>21471</v>
      </c>
      <c r="F11270" t="s">
        <v>398</v>
      </c>
      <c r="G11270">
        <v>0</v>
      </c>
      <c r="H11270">
        <v>1</v>
      </c>
      <c r="I11270">
        <v>0</v>
      </c>
      <c r="J11270">
        <v>1</v>
      </c>
      <c r="K11270">
        <v>0</v>
      </c>
      <c r="L11270">
        <v>0</v>
      </c>
      <c r="M11270">
        <v>0</v>
      </c>
      <c r="N11270">
        <v>0</v>
      </c>
      <c r="O11270">
        <v>0</v>
      </c>
      <c r="P11270">
        <v>0</v>
      </c>
      <c r="Q11270">
        <v>0</v>
      </c>
    </row>
    <row r="11271" spans="1:17" x14ac:dyDescent="0.25">
      <c r="A11271" t="s">
        <v>26843</v>
      </c>
      <c r="B11271" t="s">
        <v>72</v>
      </c>
      <c r="C11271" t="s">
        <v>167</v>
      </c>
      <c r="D11271" t="s">
        <v>527</v>
      </c>
      <c r="E11271" t="s">
        <v>21471</v>
      </c>
      <c r="F11271" t="s">
        <v>525</v>
      </c>
      <c r="G11271">
        <v>2</v>
      </c>
      <c r="H11271">
        <v>0</v>
      </c>
      <c r="I11271">
        <v>0</v>
      </c>
      <c r="J11271">
        <v>0</v>
      </c>
      <c r="K11271">
        <v>0</v>
      </c>
      <c r="L11271">
        <v>0</v>
      </c>
      <c r="M11271">
        <v>0</v>
      </c>
      <c r="N11271">
        <v>0</v>
      </c>
      <c r="O11271">
        <v>0</v>
      </c>
      <c r="P11271">
        <v>0</v>
      </c>
      <c r="Q11271">
        <v>0</v>
      </c>
    </row>
    <row r="11272" spans="1:17" x14ac:dyDescent="0.25">
      <c r="A11272" t="s">
        <v>18012</v>
      </c>
      <c r="B11272" t="s">
        <v>72</v>
      </c>
      <c r="C11272" t="s">
        <v>168</v>
      </c>
      <c r="D11272" t="s">
        <v>529</v>
      </c>
      <c r="E11272" t="s">
        <v>563</v>
      </c>
      <c r="F11272" t="s">
        <v>525</v>
      </c>
      <c r="G11272">
        <v>3</v>
      </c>
      <c r="H11272">
        <v>0</v>
      </c>
      <c r="I11272">
        <v>0</v>
      </c>
      <c r="J11272">
        <v>0</v>
      </c>
      <c r="K11272">
        <v>0</v>
      </c>
      <c r="L11272">
        <v>0</v>
      </c>
      <c r="M11272">
        <v>0</v>
      </c>
      <c r="N11272">
        <v>0</v>
      </c>
      <c r="O11272">
        <v>0</v>
      </c>
      <c r="P11272">
        <v>0</v>
      </c>
      <c r="Q11272">
        <v>0</v>
      </c>
    </row>
    <row r="11273" spans="1:17" x14ac:dyDescent="0.25">
      <c r="A11273" t="s">
        <v>26844</v>
      </c>
      <c r="B11273" t="s">
        <v>72</v>
      </c>
      <c r="C11273" t="s">
        <v>168</v>
      </c>
      <c r="D11273" t="s">
        <v>529</v>
      </c>
      <c r="E11273" t="s">
        <v>21471</v>
      </c>
      <c r="F11273" t="s">
        <v>525</v>
      </c>
      <c r="G11273">
        <v>3</v>
      </c>
      <c r="H11273">
        <v>0</v>
      </c>
      <c r="I11273">
        <v>0</v>
      </c>
      <c r="J11273">
        <v>0</v>
      </c>
      <c r="K11273">
        <v>0</v>
      </c>
      <c r="L11273">
        <v>0</v>
      </c>
      <c r="M11273">
        <v>0</v>
      </c>
      <c r="N11273">
        <v>0</v>
      </c>
      <c r="O11273">
        <v>0</v>
      </c>
      <c r="P11273">
        <v>0</v>
      </c>
      <c r="Q11273">
        <v>0</v>
      </c>
    </row>
    <row r="11274" spans="1:17" x14ac:dyDescent="0.25">
      <c r="A11274" t="s">
        <v>18013</v>
      </c>
      <c r="B11274" t="s">
        <v>72</v>
      </c>
      <c r="C11274" t="s">
        <v>168</v>
      </c>
      <c r="D11274" t="s">
        <v>526</v>
      </c>
      <c r="E11274" t="s">
        <v>563</v>
      </c>
      <c r="F11274" t="s">
        <v>396</v>
      </c>
      <c r="G11274">
        <v>0</v>
      </c>
      <c r="H11274">
        <v>24</v>
      </c>
      <c r="I11274">
        <v>1</v>
      </c>
      <c r="J11274">
        <v>22</v>
      </c>
      <c r="K11274">
        <v>0</v>
      </c>
      <c r="L11274">
        <v>1</v>
      </c>
      <c r="M11274">
        <v>0</v>
      </c>
      <c r="N11274">
        <v>0</v>
      </c>
      <c r="O11274">
        <v>0</v>
      </c>
      <c r="P11274">
        <v>0</v>
      </c>
      <c r="Q11274">
        <v>0</v>
      </c>
    </row>
    <row r="11275" spans="1:17" x14ac:dyDescent="0.25">
      <c r="A11275" t="s">
        <v>18014</v>
      </c>
      <c r="B11275" t="s">
        <v>72</v>
      </c>
      <c r="C11275" t="s">
        <v>168</v>
      </c>
      <c r="D11275" t="s">
        <v>526</v>
      </c>
      <c r="E11275" t="s">
        <v>563</v>
      </c>
      <c r="F11275" t="s">
        <v>4236</v>
      </c>
      <c r="G11275">
        <v>0</v>
      </c>
      <c r="H11275">
        <v>24</v>
      </c>
      <c r="I11275">
        <v>1</v>
      </c>
      <c r="J11275">
        <v>21</v>
      </c>
      <c r="K11275">
        <v>0</v>
      </c>
      <c r="L11275">
        <v>2</v>
      </c>
      <c r="M11275">
        <v>0</v>
      </c>
      <c r="N11275">
        <v>0</v>
      </c>
      <c r="O11275">
        <v>0</v>
      </c>
      <c r="P11275">
        <v>0</v>
      </c>
      <c r="Q11275">
        <v>0</v>
      </c>
    </row>
    <row r="11276" spans="1:17" x14ac:dyDescent="0.25">
      <c r="A11276" t="s">
        <v>18015</v>
      </c>
      <c r="B11276" t="s">
        <v>72</v>
      </c>
      <c r="C11276" t="s">
        <v>168</v>
      </c>
      <c r="D11276" t="s">
        <v>526</v>
      </c>
      <c r="E11276" t="s">
        <v>563</v>
      </c>
      <c r="F11276" t="s">
        <v>4238</v>
      </c>
      <c r="G11276">
        <v>0</v>
      </c>
      <c r="H11276">
        <v>0</v>
      </c>
      <c r="I11276">
        <v>0</v>
      </c>
      <c r="J11276">
        <v>0</v>
      </c>
      <c r="K11276">
        <v>0</v>
      </c>
      <c r="L11276">
        <v>0</v>
      </c>
      <c r="M11276">
        <v>24</v>
      </c>
      <c r="N11276">
        <v>0</v>
      </c>
      <c r="O11276">
        <v>0</v>
      </c>
      <c r="P11276">
        <v>0</v>
      </c>
      <c r="Q11276">
        <v>0</v>
      </c>
    </row>
    <row r="11277" spans="1:17" x14ac:dyDescent="0.25">
      <c r="A11277" t="s">
        <v>18016</v>
      </c>
      <c r="B11277" t="s">
        <v>72</v>
      </c>
      <c r="C11277" t="s">
        <v>168</v>
      </c>
      <c r="D11277" t="s">
        <v>526</v>
      </c>
      <c r="E11277" t="s">
        <v>563</v>
      </c>
      <c r="F11277" t="s">
        <v>397</v>
      </c>
      <c r="G11277">
        <v>0</v>
      </c>
      <c r="H11277">
        <v>24</v>
      </c>
      <c r="I11277">
        <v>1</v>
      </c>
      <c r="J11277">
        <v>21</v>
      </c>
      <c r="K11277">
        <v>0</v>
      </c>
      <c r="L11277">
        <v>2</v>
      </c>
      <c r="M11277">
        <v>0</v>
      </c>
      <c r="N11277">
        <v>0</v>
      </c>
      <c r="O11277">
        <v>0</v>
      </c>
      <c r="P11277">
        <v>0</v>
      </c>
      <c r="Q11277">
        <v>0</v>
      </c>
    </row>
    <row r="11278" spans="1:17" x14ac:dyDescent="0.25">
      <c r="A11278" t="s">
        <v>18017</v>
      </c>
      <c r="B11278" t="s">
        <v>72</v>
      </c>
      <c r="C11278" t="s">
        <v>168</v>
      </c>
      <c r="D11278" t="s">
        <v>526</v>
      </c>
      <c r="E11278" t="s">
        <v>563</v>
      </c>
      <c r="F11278" t="s">
        <v>398</v>
      </c>
      <c r="G11278">
        <v>0</v>
      </c>
      <c r="H11278">
        <v>24</v>
      </c>
      <c r="I11278">
        <v>1</v>
      </c>
      <c r="J11278">
        <v>21</v>
      </c>
      <c r="K11278">
        <v>0</v>
      </c>
      <c r="L11278">
        <v>2</v>
      </c>
      <c r="M11278">
        <v>0</v>
      </c>
      <c r="N11278">
        <v>0</v>
      </c>
      <c r="O11278">
        <v>0</v>
      </c>
      <c r="P11278">
        <v>0</v>
      </c>
      <c r="Q11278">
        <v>0</v>
      </c>
    </row>
    <row r="11279" spans="1:17" x14ac:dyDescent="0.25">
      <c r="A11279" t="s">
        <v>18018</v>
      </c>
      <c r="B11279" t="s">
        <v>72</v>
      </c>
      <c r="C11279" t="s">
        <v>168</v>
      </c>
      <c r="D11279" t="s">
        <v>526</v>
      </c>
      <c r="E11279" t="s">
        <v>563</v>
      </c>
      <c r="F11279" t="s">
        <v>4242</v>
      </c>
      <c r="G11279">
        <v>0</v>
      </c>
      <c r="H11279">
        <v>0</v>
      </c>
      <c r="I11279">
        <v>0</v>
      </c>
      <c r="J11279">
        <v>0</v>
      </c>
      <c r="K11279">
        <v>0</v>
      </c>
      <c r="L11279">
        <v>0</v>
      </c>
      <c r="M11279">
        <v>24</v>
      </c>
      <c r="N11279">
        <v>0</v>
      </c>
      <c r="O11279">
        <v>0</v>
      </c>
      <c r="P11279">
        <v>0</v>
      </c>
      <c r="Q11279">
        <v>0</v>
      </c>
    </row>
    <row r="11280" spans="1:17" x14ac:dyDescent="0.25">
      <c r="A11280" t="s">
        <v>14572</v>
      </c>
      <c r="B11280" t="s">
        <v>72</v>
      </c>
      <c r="C11280" t="s">
        <v>168</v>
      </c>
      <c r="D11280" t="s">
        <v>526</v>
      </c>
      <c r="E11280" t="s">
        <v>563</v>
      </c>
      <c r="F11280" t="s">
        <v>399</v>
      </c>
      <c r="G11280">
        <v>0</v>
      </c>
      <c r="H11280">
        <v>24</v>
      </c>
      <c r="I11280">
        <v>1</v>
      </c>
      <c r="J11280">
        <v>22</v>
      </c>
      <c r="K11280">
        <v>0</v>
      </c>
      <c r="L11280">
        <v>1</v>
      </c>
      <c r="M11280">
        <v>0</v>
      </c>
      <c r="N11280">
        <v>0</v>
      </c>
      <c r="O11280">
        <v>0</v>
      </c>
      <c r="P11280">
        <v>0</v>
      </c>
      <c r="Q11280">
        <v>0</v>
      </c>
    </row>
    <row r="11281" spans="1:17" x14ac:dyDescent="0.25">
      <c r="A11281" t="s">
        <v>14573</v>
      </c>
      <c r="B11281" t="s">
        <v>72</v>
      </c>
      <c r="C11281" t="s">
        <v>168</v>
      </c>
      <c r="D11281" t="s">
        <v>526</v>
      </c>
      <c r="E11281" t="s">
        <v>563</v>
      </c>
      <c r="F11281" t="s">
        <v>4245</v>
      </c>
      <c r="G11281">
        <v>0</v>
      </c>
      <c r="H11281">
        <v>0</v>
      </c>
      <c r="I11281">
        <v>0</v>
      </c>
      <c r="J11281">
        <v>0</v>
      </c>
      <c r="K11281">
        <v>0</v>
      </c>
      <c r="L11281">
        <v>0</v>
      </c>
      <c r="M11281">
        <v>24</v>
      </c>
      <c r="N11281">
        <v>0</v>
      </c>
      <c r="O11281">
        <v>0</v>
      </c>
      <c r="P11281">
        <v>0</v>
      </c>
      <c r="Q11281">
        <v>0</v>
      </c>
    </row>
    <row r="11282" spans="1:17" x14ac:dyDescent="0.25">
      <c r="A11282" t="s">
        <v>14574</v>
      </c>
      <c r="B11282" t="s">
        <v>72</v>
      </c>
      <c r="C11282" t="s">
        <v>168</v>
      </c>
      <c r="D11282" t="s">
        <v>526</v>
      </c>
      <c r="E11282" t="s">
        <v>563</v>
      </c>
      <c r="F11282" t="s">
        <v>394</v>
      </c>
      <c r="G11282">
        <v>0</v>
      </c>
      <c r="H11282">
        <v>0</v>
      </c>
      <c r="I11282">
        <v>0</v>
      </c>
      <c r="J11282">
        <v>0</v>
      </c>
      <c r="K11282">
        <v>0</v>
      </c>
      <c r="L11282">
        <v>0</v>
      </c>
      <c r="M11282">
        <v>0</v>
      </c>
      <c r="N11282">
        <v>22</v>
      </c>
      <c r="O11282">
        <v>20</v>
      </c>
      <c r="P11282">
        <v>2</v>
      </c>
      <c r="Q11282">
        <v>0</v>
      </c>
    </row>
    <row r="11283" spans="1:17" x14ac:dyDescent="0.25">
      <c r="A11283" t="s">
        <v>14575</v>
      </c>
      <c r="B11283" t="s">
        <v>72</v>
      </c>
      <c r="C11283" t="s">
        <v>168</v>
      </c>
      <c r="D11283" t="s">
        <v>526</v>
      </c>
      <c r="E11283" t="s">
        <v>563</v>
      </c>
      <c r="F11283" t="s">
        <v>395</v>
      </c>
      <c r="G11283">
        <v>0</v>
      </c>
      <c r="H11283">
        <v>0</v>
      </c>
      <c r="I11283">
        <v>0</v>
      </c>
      <c r="J11283">
        <v>0</v>
      </c>
      <c r="K11283">
        <v>0</v>
      </c>
      <c r="L11283">
        <v>0</v>
      </c>
      <c r="M11283">
        <v>0</v>
      </c>
      <c r="N11283">
        <v>18</v>
      </c>
      <c r="O11283">
        <v>17</v>
      </c>
      <c r="P11283">
        <v>1</v>
      </c>
      <c r="Q11283">
        <v>0</v>
      </c>
    </row>
    <row r="11284" spans="1:17" x14ac:dyDescent="0.25">
      <c r="A11284" t="s">
        <v>14576</v>
      </c>
      <c r="B11284" t="s">
        <v>72</v>
      </c>
      <c r="C11284" t="s">
        <v>168</v>
      </c>
      <c r="D11284" t="s">
        <v>526</v>
      </c>
      <c r="E11284" t="s">
        <v>563</v>
      </c>
      <c r="F11284" t="s">
        <v>525</v>
      </c>
      <c r="G11284">
        <v>24</v>
      </c>
      <c r="H11284">
        <v>0</v>
      </c>
      <c r="I11284">
        <v>0</v>
      </c>
      <c r="J11284">
        <v>0</v>
      </c>
      <c r="K11284">
        <v>0</v>
      </c>
      <c r="L11284">
        <v>0</v>
      </c>
      <c r="M11284">
        <v>0</v>
      </c>
      <c r="N11284">
        <v>0</v>
      </c>
      <c r="O11284">
        <v>0</v>
      </c>
      <c r="P11284">
        <v>0</v>
      </c>
      <c r="Q11284">
        <v>0</v>
      </c>
    </row>
    <row r="11285" spans="1:17" x14ac:dyDescent="0.25">
      <c r="A11285" t="s">
        <v>26845</v>
      </c>
      <c r="B11285" t="s">
        <v>72</v>
      </c>
      <c r="C11285" t="s">
        <v>168</v>
      </c>
      <c r="D11285" t="s">
        <v>526</v>
      </c>
      <c r="E11285" t="s">
        <v>21471</v>
      </c>
      <c r="F11285" t="s">
        <v>396</v>
      </c>
      <c r="G11285">
        <v>0</v>
      </c>
      <c r="H11285">
        <v>44</v>
      </c>
      <c r="I11285">
        <v>9</v>
      </c>
      <c r="J11285">
        <v>32</v>
      </c>
      <c r="K11285">
        <v>1</v>
      </c>
      <c r="L11285">
        <v>2</v>
      </c>
      <c r="M11285">
        <v>0</v>
      </c>
      <c r="N11285">
        <v>0</v>
      </c>
      <c r="O11285">
        <v>0</v>
      </c>
      <c r="P11285">
        <v>0</v>
      </c>
      <c r="Q11285">
        <v>0</v>
      </c>
    </row>
    <row r="11286" spans="1:17" x14ac:dyDescent="0.25">
      <c r="A11286" t="s">
        <v>26846</v>
      </c>
      <c r="B11286" t="s">
        <v>72</v>
      </c>
      <c r="C11286" t="s">
        <v>168</v>
      </c>
      <c r="D11286" t="s">
        <v>526</v>
      </c>
      <c r="E11286" t="s">
        <v>21471</v>
      </c>
      <c r="F11286" t="s">
        <v>4236</v>
      </c>
      <c r="G11286">
        <v>0</v>
      </c>
      <c r="H11286">
        <v>44</v>
      </c>
      <c r="I11286">
        <v>9</v>
      </c>
      <c r="J11286">
        <v>32</v>
      </c>
      <c r="K11286">
        <v>1</v>
      </c>
      <c r="L11286">
        <v>2</v>
      </c>
      <c r="M11286">
        <v>0</v>
      </c>
      <c r="N11286">
        <v>0</v>
      </c>
      <c r="O11286">
        <v>0</v>
      </c>
      <c r="P11286">
        <v>0</v>
      </c>
      <c r="Q11286">
        <v>0</v>
      </c>
    </row>
    <row r="11287" spans="1:17" x14ac:dyDescent="0.25">
      <c r="A11287" t="s">
        <v>26847</v>
      </c>
      <c r="B11287" t="s">
        <v>72</v>
      </c>
      <c r="C11287" t="s">
        <v>168</v>
      </c>
      <c r="D11287" t="s">
        <v>526</v>
      </c>
      <c r="E11287" t="s">
        <v>21471</v>
      </c>
      <c r="F11287" t="s">
        <v>4238</v>
      </c>
      <c r="G11287">
        <v>0</v>
      </c>
      <c r="H11287">
        <v>0</v>
      </c>
      <c r="I11287">
        <v>0</v>
      </c>
      <c r="J11287">
        <v>0</v>
      </c>
      <c r="K11287">
        <v>0</v>
      </c>
      <c r="L11287">
        <v>0</v>
      </c>
      <c r="M11287">
        <v>44</v>
      </c>
      <c r="N11287">
        <v>0</v>
      </c>
      <c r="O11287">
        <v>0</v>
      </c>
      <c r="P11287">
        <v>0</v>
      </c>
      <c r="Q11287">
        <v>0</v>
      </c>
    </row>
    <row r="11288" spans="1:17" x14ac:dyDescent="0.25">
      <c r="A11288" t="s">
        <v>26848</v>
      </c>
      <c r="B11288" t="s">
        <v>72</v>
      </c>
      <c r="C11288" t="s">
        <v>168</v>
      </c>
      <c r="D11288" t="s">
        <v>526</v>
      </c>
      <c r="E11288" t="s">
        <v>21471</v>
      </c>
      <c r="F11288" t="s">
        <v>397</v>
      </c>
      <c r="G11288">
        <v>0</v>
      </c>
      <c r="H11288">
        <v>44</v>
      </c>
      <c r="I11288">
        <v>9</v>
      </c>
      <c r="J11288">
        <v>32</v>
      </c>
      <c r="K11288">
        <v>1</v>
      </c>
      <c r="L11288">
        <v>2</v>
      </c>
      <c r="M11288">
        <v>0</v>
      </c>
      <c r="N11288">
        <v>0</v>
      </c>
      <c r="O11288">
        <v>0</v>
      </c>
      <c r="P11288">
        <v>0</v>
      </c>
      <c r="Q11288">
        <v>0</v>
      </c>
    </row>
    <row r="11289" spans="1:17" x14ac:dyDescent="0.25">
      <c r="A11289" t="s">
        <v>26849</v>
      </c>
      <c r="B11289" t="s">
        <v>72</v>
      </c>
      <c r="C11289" t="s">
        <v>168</v>
      </c>
      <c r="D11289" t="s">
        <v>526</v>
      </c>
      <c r="E11289" t="s">
        <v>21471</v>
      </c>
      <c r="F11289" t="s">
        <v>398</v>
      </c>
      <c r="G11289">
        <v>0</v>
      </c>
      <c r="H11289">
        <v>44</v>
      </c>
      <c r="I11289">
        <v>9</v>
      </c>
      <c r="J11289">
        <v>32</v>
      </c>
      <c r="K11289">
        <v>1</v>
      </c>
      <c r="L11289">
        <v>2</v>
      </c>
      <c r="M11289">
        <v>0</v>
      </c>
      <c r="N11289">
        <v>0</v>
      </c>
      <c r="O11289">
        <v>0</v>
      </c>
      <c r="P11289">
        <v>0</v>
      </c>
      <c r="Q11289">
        <v>0</v>
      </c>
    </row>
    <row r="11290" spans="1:17" x14ac:dyDescent="0.25">
      <c r="A11290" t="s">
        <v>26850</v>
      </c>
      <c r="B11290" t="s">
        <v>72</v>
      </c>
      <c r="C11290" t="s">
        <v>168</v>
      </c>
      <c r="D11290" t="s">
        <v>526</v>
      </c>
      <c r="E11290" t="s">
        <v>21471</v>
      </c>
      <c r="F11290" t="s">
        <v>4242</v>
      </c>
      <c r="G11290">
        <v>0</v>
      </c>
      <c r="H11290">
        <v>0</v>
      </c>
      <c r="I11290">
        <v>0</v>
      </c>
      <c r="J11290">
        <v>0</v>
      </c>
      <c r="K11290">
        <v>0</v>
      </c>
      <c r="L11290">
        <v>0</v>
      </c>
      <c r="M11290">
        <v>44</v>
      </c>
      <c r="N11290">
        <v>0</v>
      </c>
      <c r="O11290">
        <v>0</v>
      </c>
      <c r="P11290">
        <v>0</v>
      </c>
      <c r="Q11290">
        <v>0</v>
      </c>
    </row>
    <row r="11291" spans="1:17" x14ac:dyDescent="0.25">
      <c r="A11291" t="s">
        <v>26851</v>
      </c>
      <c r="B11291" t="s">
        <v>72</v>
      </c>
      <c r="C11291" t="s">
        <v>168</v>
      </c>
      <c r="D11291" t="s">
        <v>526</v>
      </c>
      <c r="E11291" t="s">
        <v>21471</v>
      </c>
      <c r="F11291" t="s">
        <v>399</v>
      </c>
      <c r="G11291">
        <v>0</v>
      </c>
      <c r="H11291">
        <v>44</v>
      </c>
      <c r="I11291">
        <v>9</v>
      </c>
      <c r="J11291">
        <v>32</v>
      </c>
      <c r="K11291">
        <v>1</v>
      </c>
      <c r="L11291">
        <v>2</v>
      </c>
      <c r="M11291">
        <v>0</v>
      </c>
      <c r="N11291">
        <v>0</v>
      </c>
      <c r="O11291">
        <v>0</v>
      </c>
      <c r="P11291">
        <v>0</v>
      </c>
      <c r="Q11291">
        <v>0</v>
      </c>
    </row>
    <row r="11292" spans="1:17" x14ac:dyDescent="0.25">
      <c r="A11292" t="s">
        <v>26852</v>
      </c>
      <c r="B11292" t="s">
        <v>72</v>
      </c>
      <c r="C11292" t="s">
        <v>168</v>
      </c>
      <c r="D11292" t="s">
        <v>526</v>
      </c>
      <c r="E11292" t="s">
        <v>21471</v>
      </c>
      <c r="F11292" t="s">
        <v>4245</v>
      </c>
      <c r="G11292">
        <v>0</v>
      </c>
      <c r="H11292">
        <v>0</v>
      </c>
      <c r="I11292">
        <v>0</v>
      </c>
      <c r="J11292">
        <v>0</v>
      </c>
      <c r="K11292">
        <v>0</v>
      </c>
      <c r="L11292">
        <v>0</v>
      </c>
      <c r="M11292">
        <v>44</v>
      </c>
      <c r="N11292">
        <v>0</v>
      </c>
      <c r="O11292">
        <v>0</v>
      </c>
      <c r="P11292">
        <v>0</v>
      </c>
      <c r="Q11292">
        <v>0</v>
      </c>
    </row>
    <row r="11293" spans="1:17" x14ac:dyDescent="0.25">
      <c r="A11293" t="s">
        <v>26853</v>
      </c>
      <c r="B11293" t="s">
        <v>72</v>
      </c>
      <c r="C11293" t="s">
        <v>168</v>
      </c>
      <c r="D11293" t="s">
        <v>526</v>
      </c>
      <c r="E11293" t="s">
        <v>21471</v>
      </c>
      <c r="F11293" t="s">
        <v>394</v>
      </c>
      <c r="G11293">
        <v>0</v>
      </c>
      <c r="H11293">
        <v>0</v>
      </c>
      <c r="I11293">
        <v>0</v>
      </c>
      <c r="J11293">
        <v>0</v>
      </c>
      <c r="K11293">
        <v>0</v>
      </c>
      <c r="L11293">
        <v>0</v>
      </c>
      <c r="M11293">
        <v>0</v>
      </c>
      <c r="N11293">
        <v>34</v>
      </c>
      <c r="O11293">
        <v>33</v>
      </c>
      <c r="P11293">
        <v>1</v>
      </c>
      <c r="Q11293">
        <v>0</v>
      </c>
    </row>
    <row r="11294" spans="1:17" x14ac:dyDescent="0.25">
      <c r="A11294" t="s">
        <v>26854</v>
      </c>
      <c r="B11294" t="s">
        <v>72</v>
      </c>
      <c r="C11294" t="s">
        <v>168</v>
      </c>
      <c r="D11294" t="s">
        <v>526</v>
      </c>
      <c r="E11294" t="s">
        <v>21471</v>
      </c>
      <c r="F11294" t="s">
        <v>395</v>
      </c>
      <c r="G11294">
        <v>0</v>
      </c>
      <c r="H11294">
        <v>0</v>
      </c>
      <c r="I11294">
        <v>0</v>
      </c>
      <c r="J11294">
        <v>0</v>
      </c>
      <c r="K11294">
        <v>0</v>
      </c>
      <c r="L11294">
        <v>0</v>
      </c>
      <c r="M11294">
        <v>0</v>
      </c>
      <c r="N11294">
        <v>29</v>
      </c>
      <c r="O11294">
        <v>28</v>
      </c>
      <c r="P11294">
        <v>1</v>
      </c>
      <c r="Q11294">
        <v>0</v>
      </c>
    </row>
    <row r="11295" spans="1:17" x14ac:dyDescent="0.25">
      <c r="A11295" t="s">
        <v>26855</v>
      </c>
      <c r="B11295" t="s">
        <v>72</v>
      </c>
      <c r="C11295" t="s">
        <v>168</v>
      </c>
      <c r="D11295" t="s">
        <v>526</v>
      </c>
      <c r="E11295" t="s">
        <v>21471</v>
      </c>
      <c r="F11295" t="s">
        <v>525</v>
      </c>
      <c r="G11295">
        <v>44</v>
      </c>
      <c r="H11295">
        <v>0</v>
      </c>
      <c r="I11295">
        <v>0</v>
      </c>
      <c r="J11295">
        <v>0</v>
      </c>
      <c r="K11295">
        <v>0</v>
      </c>
      <c r="L11295">
        <v>0</v>
      </c>
      <c r="M11295">
        <v>0</v>
      </c>
      <c r="N11295">
        <v>0</v>
      </c>
      <c r="O11295">
        <v>0</v>
      </c>
      <c r="P11295">
        <v>0</v>
      </c>
      <c r="Q11295">
        <v>0</v>
      </c>
    </row>
    <row r="11296" spans="1:17" x14ac:dyDescent="0.25">
      <c r="A11296" t="s">
        <v>14577</v>
      </c>
      <c r="B11296" t="s">
        <v>72</v>
      </c>
      <c r="C11296" t="s">
        <v>168</v>
      </c>
      <c r="D11296" t="s">
        <v>527</v>
      </c>
      <c r="E11296" t="s">
        <v>563</v>
      </c>
      <c r="F11296" t="s">
        <v>528</v>
      </c>
      <c r="G11296">
        <v>0</v>
      </c>
      <c r="H11296">
        <v>0</v>
      </c>
      <c r="I11296">
        <v>0</v>
      </c>
      <c r="J11296">
        <v>0</v>
      </c>
      <c r="K11296">
        <v>0</v>
      </c>
      <c r="L11296">
        <v>0</v>
      </c>
      <c r="M11296">
        <v>0</v>
      </c>
      <c r="N11296">
        <v>2</v>
      </c>
      <c r="O11296">
        <v>2</v>
      </c>
      <c r="P11296">
        <v>0</v>
      </c>
      <c r="Q11296">
        <v>0</v>
      </c>
    </row>
    <row r="11297" spans="1:17" x14ac:dyDescent="0.25">
      <c r="A11297" t="s">
        <v>14578</v>
      </c>
      <c r="B11297" t="s">
        <v>72</v>
      </c>
      <c r="C11297" t="s">
        <v>168</v>
      </c>
      <c r="D11297" t="s">
        <v>527</v>
      </c>
      <c r="E11297" t="s">
        <v>563</v>
      </c>
      <c r="F11297" t="s">
        <v>525</v>
      </c>
      <c r="G11297">
        <v>2</v>
      </c>
      <c r="H11297">
        <v>0</v>
      </c>
      <c r="I11297">
        <v>0</v>
      </c>
      <c r="J11297">
        <v>0</v>
      </c>
      <c r="K11297">
        <v>0</v>
      </c>
      <c r="L11297">
        <v>0</v>
      </c>
      <c r="M11297">
        <v>0</v>
      </c>
      <c r="N11297">
        <v>0</v>
      </c>
      <c r="O11297">
        <v>0</v>
      </c>
      <c r="P11297">
        <v>0</v>
      </c>
      <c r="Q11297">
        <v>0</v>
      </c>
    </row>
    <row r="11298" spans="1:17" x14ac:dyDescent="0.25">
      <c r="A11298" t="s">
        <v>27270</v>
      </c>
      <c r="B11298" t="s">
        <v>72</v>
      </c>
      <c r="C11298" t="s">
        <v>168</v>
      </c>
      <c r="D11298" t="s">
        <v>527</v>
      </c>
      <c r="E11298" t="s">
        <v>21471</v>
      </c>
      <c r="F11298" t="s">
        <v>528</v>
      </c>
      <c r="G11298">
        <v>0</v>
      </c>
      <c r="H11298">
        <v>0</v>
      </c>
      <c r="I11298">
        <v>0</v>
      </c>
      <c r="J11298">
        <v>0</v>
      </c>
      <c r="K11298">
        <v>0</v>
      </c>
      <c r="L11298">
        <v>0</v>
      </c>
      <c r="M11298">
        <v>0</v>
      </c>
      <c r="N11298">
        <v>2</v>
      </c>
      <c r="O11298">
        <v>2</v>
      </c>
      <c r="P11298">
        <v>0</v>
      </c>
      <c r="Q11298">
        <v>0</v>
      </c>
    </row>
    <row r="11299" spans="1:17" x14ac:dyDescent="0.25">
      <c r="A11299" t="s">
        <v>17940</v>
      </c>
      <c r="B11299" t="s">
        <v>73</v>
      </c>
      <c r="C11299" t="s">
        <v>97</v>
      </c>
      <c r="D11299" t="s">
        <v>526</v>
      </c>
      <c r="E11299" t="s">
        <v>563</v>
      </c>
      <c r="F11299" t="s">
        <v>4242</v>
      </c>
      <c r="G11299">
        <v>0</v>
      </c>
      <c r="H11299">
        <v>0</v>
      </c>
      <c r="I11299">
        <v>0</v>
      </c>
      <c r="J11299">
        <v>0</v>
      </c>
      <c r="K11299">
        <v>0</v>
      </c>
      <c r="L11299">
        <v>0</v>
      </c>
      <c r="M11299">
        <v>11</v>
      </c>
      <c r="N11299">
        <v>0</v>
      </c>
      <c r="O11299">
        <v>0</v>
      </c>
      <c r="P11299">
        <v>0</v>
      </c>
      <c r="Q11299">
        <v>0</v>
      </c>
    </row>
    <row r="11300" spans="1:17" x14ac:dyDescent="0.25">
      <c r="A11300" t="s">
        <v>17941</v>
      </c>
      <c r="B11300" t="s">
        <v>73</v>
      </c>
      <c r="C11300" t="s">
        <v>97</v>
      </c>
      <c r="D11300" t="s">
        <v>526</v>
      </c>
      <c r="E11300" t="s">
        <v>563</v>
      </c>
      <c r="F11300" t="s">
        <v>399</v>
      </c>
      <c r="G11300">
        <v>0</v>
      </c>
      <c r="H11300">
        <v>11</v>
      </c>
      <c r="I11300">
        <v>0</v>
      </c>
      <c r="J11300">
        <v>10</v>
      </c>
      <c r="K11300">
        <v>0</v>
      </c>
      <c r="L11300">
        <v>1</v>
      </c>
      <c r="M11300">
        <v>0</v>
      </c>
      <c r="N11300">
        <v>0</v>
      </c>
      <c r="O11300">
        <v>0</v>
      </c>
      <c r="P11300">
        <v>0</v>
      </c>
      <c r="Q11300">
        <v>0</v>
      </c>
    </row>
    <row r="11301" spans="1:17" x14ac:dyDescent="0.25">
      <c r="A11301" t="s">
        <v>17942</v>
      </c>
      <c r="B11301" t="s">
        <v>73</v>
      </c>
      <c r="C11301" t="s">
        <v>97</v>
      </c>
      <c r="D11301" t="s">
        <v>526</v>
      </c>
      <c r="E11301" t="s">
        <v>563</v>
      </c>
      <c r="F11301" t="s">
        <v>4245</v>
      </c>
      <c r="G11301">
        <v>0</v>
      </c>
      <c r="H11301">
        <v>0</v>
      </c>
      <c r="I11301">
        <v>0</v>
      </c>
      <c r="J11301">
        <v>0</v>
      </c>
      <c r="K11301">
        <v>0</v>
      </c>
      <c r="L11301">
        <v>0</v>
      </c>
      <c r="M11301">
        <v>11</v>
      </c>
      <c r="N11301">
        <v>0</v>
      </c>
      <c r="O11301">
        <v>0</v>
      </c>
      <c r="P11301">
        <v>0</v>
      </c>
      <c r="Q11301">
        <v>0</v>
      </c>
    </row>
    <row r="11302" spans="1:17" x14ac:dyDescent="0.25">
      <c r="A11302" t="s">
        <v>17943</v>
      </c>
      <c r="B11302" t="s">
        <v>73</v>
      </c>
      <c r="C11302" t="s">
        <v>97</v>
      </c>
      <c r="D11302" t="s">
        <v>526</v>
      </c>
      <c r="E11302" t="s">
        <v>563</v>
      </c>
      <c r="F11302" t="s">
        <v>394</v>
      </c>
      <c r="G11302">
        <v>0</v>
      </c>
      <c r="H11302">
        <v>0</v>
      </c>
      <c r="I11302">
        <v>0</v>
      </c>
      <c r="J11302">
        <v>0</v>
      </c>
      <c r="K11302">
        <v>0</v>
      </c>
      <c r="L11302">
        <v>0</v>
      </c>
      <c r="M11302">
        <v>0</v>
      </c>
      <c r="N11302">
        <v>11</v>
      </c>
      <c r="O11302">
        <v>10</v>
      </c>
      <c r="P11302">
        <v>0</v>
      </c>
      <c r="Q11302">
        <v>1</v>
      </c>
    </row>
    <row r="11303" spans="1:17" x14ac:dyDescent="0.25">
      <c r="A11303" t="s">
        <v>17944</v>
      </c>
      <c r="B11303" t="s">
        <v>73</v>
      </c>
      <c r="C11303" t="s">
        <v>97</v>
      </c>
      <c r="D11303" t="s">
        <v>526</v>
      </c>
      <c r="E11303" t="s">
        <v>563</v>
      </c>
      <c r="F11303" t="s">
        <v>395</v>
      </c>
      <c r="G11303">
        <v>0</v>
      </c>
      <c r="H11303">
        <v>0</v>
      </c>
      <c r="I11303">
        <v>0</v>
      </c>
      <c r="J11303">
        <v>0</v>
      </c>
      <c r="K11303">
        <v>0</v>
      </c>
      <c r="L11303">
        <v>0</v>
      </c>
      <c r="M11303">
        <v>0</v>
      </c>
      <c r="N11303">
        <v>11</v>
      </c>
      <c r="O11303">
        <v>10</v>
      </c>
      <c r="P11303">
        <v>0</v>
      </c>
      <c r="Q11303">
        <v>1</v>
      </c>
    </row>
    <row r="11304" spans="1:17" x14ac:dyDescent="0.25">
      <c r="A11304" t="s">
        <v>17945</v>
      </c>
      <c r="B11304" t="s">
        <v>73</v>
      </c>
      <c r="C11304" t="s">
        <v>97</v>
      </c>
      <c r="D11304" t="s">
        <v>526</v>
      </c>
      <c r="E11304" t="s">
        <v>563</v>
      </c>
      <c r="F11304" t="s">
        <v>525</v>
      </c>
      <c r="G11304">
        <v>11</v>
      </c>
      <c r="H11304">
        <v>0</v>
      </c>
      <c r="I11304">
        <v>0</v>
      </c>
      <c r="J11304">
        <v>0</v>
      </c>
      <c r="K11304">
        <v>0</v>
      </c>
      <c r="L11304">
        <v>0</v>
      </c>
      <c r="M11304">
        <v>0</v>
      </c>
      <c r="N11304">
        <v>0</v>
      </c>
      <c r="O11304">
        <v>0</v>
      </c>
      <c r="P11304">
        <v>0</v>
      </c>
      <c r="Q11304">
        <v>0</v>
      </c>
    </row>
    <row r="11305" spans="1:17" x14ac:dyDescent="0.25">
      <c r="A11305" t="s">
        <v>27642</v>
      </c>
      <c r="B11305" t="s">
        <v>73</v>
      </c>
      <c r="C11305" t="s">
        <v>97</v>
      </c>
      <c r="D11305" t="s">
        <v>526</v>
      </c>
      <c r="E11305" t="s">
        <v>21471</v>
      </c>
      <c r="F11305" t="s">
        <v>396</v>
      </c>
      <c r="G11305">
        <v>0</v>
      </c>
      <c r="H11305">
        <v>31</v>
      </c>
      <c r="I11305">
        <v>4</v>
      </c>
      <c r="J11305">
        <v>26</v>
      </c>
      <c r="K11305">
        <v>1</v>
      </c>
      <c r="L11305">
        <v>0</v>
      </c>
      <c r="M11305">
        <v>0</v>
      </c>
      <c r="N11305">
        <v>0</v>
      </c>
      <c r="O11305">
        <v>0</v>
      </c>
      <c r="P11305">
        <v>0</v>
      </c>
      <c r="Q11305">
        <v>0</v>
      </c>
    </row>
    <row r="11306" spans="1:17" x14ac:dyDescent="0.25">
      <c r="A11306" t="s">
        <v>27643</v>
      </c>
      <c r="B11306" t="s">
        <v>73</v>
      </c>
      <c r="C11306" t="s">
        <v>97</v>
      </c>
      <c r="D11306" t="s">
        <v>526</v>
      </c>
      <c r="E11306" t="s">
        <v>21471</v>
      </c>
      <c r="F11306" t="s">
        <v>4236</v>
      </c>
      <c r="G11306">
        <v>0</v>
      </c>
      <c r="H11306">
        <v>31</v>
      </c>
      <c r="I11306">
        <v>4</v>
      </c>
      <c r="J11306">
        <v>26</v>
      </c>
      <c r="K11306">
        <v>1</v>
      </c>
      <c r="L11306">
        <v>0</v>
      </c>
      <c r="M11306">
        <v>0</v>
      </c>
      <c r="N11306">
        <v>0</v>
      </c>
      <c r="O11306">
        <v>0</v>
      </c>
      <c r="P11306">
        <v>0</v>
      </c>
      <c r="Q11306">
        <v>0</v>
      </c>
    </row>
    <row r="11307" spans="1:17" x14ac:dyDescent="0.25">
      <c r="A11307" t="s">
        <v>27644</v>
      </c>
      <c r="B11307" t="s">
        <v>73</v>
      </c>
      <c r="C11307" t="s">
        <v>163</v>
      </c>
      <c r="D11307" t="s">
        <v>527</v>
      </c>
      <c r="E11307" t="s">
        <v>21471</v>
      </c>
      <c r="F11307" t="s">
        <v>525</v>
      </c>
      <c r="G11307">
        <v>1</v>
      </c>
      <c r="H11307">
        <v>0</v>
      </c>
      <c r="I11307">
        <v>0</v>
      </c>
      <c r="J11307">
        <v>0</v>
      </c>
      <c r="K11307">
        <v>0</v>
      </c>
      <c r="L11307">
        <v>0</v>
      </c>
      <c r="M11307">
        <v>0</v>
      </c>
      <c r="N11307">
        <v>0</v>
      </c>
      <c r="O11307">
        <v>0</v>
      </c>
      <c r="P11307">
        <v>0</v>
      </c>
      <c r="Q11307">
        <v>0</v>
      </c>
    </row>
    <row r="11308" spans="1:17" x14ac:dyDescent="0.25">
      <c r="A11308" t="s">
        <v>27645</v>
      </c>
      <c r="B11308" t="s">
        <v>73</v>
      </c>
      <c r="C11308" t="s">
        <v>163</v>
      </c>
      <c r="D11308" t="s">
        <v>12971</v>
      </c>
      <c r="E11308" t="s">
        <v>21471</v>
      </c>
      <c r="F11308" t="s">
        <v>525</v>
      </c>
      <c r="G11308">
        <v>2</v>
      </c>
      <c r="H11308">
        <v>0</v>
      </c>
      <c r="I11308">
        <v>0</v>
      </c>
      <c r="J11308">
        <v>0</v>
      </c>
      <c r="K11308">
        <v>0</v>
      </c>
      <c r="L11308">
        <v>0</v>
      </c>
      <c r="M11308">
        <v>0</v>
      </c>
      <c r="N11308">
        <v>0</v>
      </c>
      <c r="O11308">
        <v>0</v>
      </c>
      <c r="P11308">
        <v>0</v>
      </c>
      <c r="Q11308">
        <v>0</v>
      </c>
    </row>
    <row r="11309" spans="1:17" x14ac:dyDescent="0.25">
      <c r="A11309" t="s">
        <v>14672</v>
      </c>
      <c r="B11309" t="s">
        <v>73</v>
      </c>
      <c r="C11309" t="s">
        <v>164</v>
      </c>
      <c r="D11309" t="s">
        <v>529</v>
      </c>
      <c r="E11309" t="s">
        <v>563</v>
      </c>
      <c r="F11309" t="s">
        <v>525</v>
      </c>
      <c r="G11309">
        <v>3</v>
      </c>
      <c r="H11309">
        <v>0</v>
      </c>
      <c r="I11309">
        <v>0</v>
      </c>
      <c r="J11309">
        <v>0</v>
      </c>
      <c r="K11309">
        <v>0</v>
      </c>
      <c r="L11309">
        <v>0</v>
      </c>
      <c r="M11309">
        <v>0</v>
      </c>
      <c r="N11309">
        <v>0</v>
      </c>
      <c r="O11309">
        <v>0</v>
      </c>
      <c r="P11309">
        <v>0</v>
      </c>
      <c r="Q11309">
        <v>0</v>
      </c>
    </row>
    <row r="11310" spans="1:17" x14ac:dyDescent="0.25">
      <c r="A11310" t="s">
        <v>27646</v>
      </c>
      <c r="B11310" t="s">
        <v>73</v>
      </c>
      <c r="C11310" t="s">
        <v>164</v>
      </c>
      <c r="D11310" t="s">
        <v>529</v>
      </c>
      <c r="E11310" t="s">
        <v>21471</v>
      </c>
      <c r="F11310" t="s">
        <v>525</v>
      </c>
      <c r="G11310">
        <v>3</v>
      </c>
      <c r="H11310">
        <v>0</v>
      </c>
      <c r="I11310">
        <v>0</v>
      </c>
      <c r="J11310">
        <v>0</v>
      </c>
      <c r="K11310">
        <v>0</v>
      </c>
      <c r="L11310">
        <v>0</v>
      </c>
      <c r="M11310">
        <v>0</v>
      </c>
      <c r="N11310">
        <v>0</v>
      </c>
      <c r="O11310">
        <v>0</v>
      </c>
      <c r="P11310">
        <v>0</v>
      </c>
      <c r="Q11310">
        <v>0</v>
      </c>
    </row>
    <row r="11311" spans="1:17" x14ac:dyDescent="0.25">
      <c r="A11311" t="s">
        <v>15132</v>
      </c>
      <c r="B11311" t="s">
        <v>73</v>
      </c>
      <c r="C11311" t="s">
        <v>164</v>
      </c>
      <c r="D11311" t="s">
        <v>526</v>
      </c>
      <c r="E11311" t="s">
        <v>563</v>
      </c>
      <c r="F11311" t="s">
        <v>396</v>
      </c>
      <c r="G11311">
        <v>0</v>
      </c>
      <c r="H11311">
        <v>3</v>
      </c>
      <c r="I11311">
        <v>1</v>
      </c>
      <c r="J11311">
        <v>2</v>
      </c>
      <c r="K11311">
        <v>0</v>
      </c>
      <c r="L11311">
        <v>0</v>
      </c>
      <c r="M11311">
        <v>0</v>
      </c>
      <c r="N11311">
        <v>0</v>
      </c>
      <c r="O11311">
        <v>0</v>
      </c>
      <c r="P11311">
        <v>0</v>
      </c>
      <c r="Q11311">
        <v>0</v>
      </c>
    </row>
    <row r="11312" spans="1:17" x14ac:dyDescent="0.25">
      <c r="A11312" t="s">
        <v>15133</v>
      </c>
      <c r="B11312" t="s">
        <v>73</v>
      </c>
      <c r="C11312" t="s">
        <v>164</v>
      </c>
      <c r="D11312" t="s">
        <v>526</v>
      </c>
      <c r="E11312" t="s">
        <v>563</v>
      </c>
      <c r="F11312" t="s">
        <v>4236</v>
      </c>
      <c r="G11312">
        <v>0</v>
      </c>
      <c r="H11312">
        <v>3</v>
      </c>
      <c r="I11312">
        <v>1</v>
      </c>
      <c r="J11312">
        <v>2</v>
      </c>
      <c r="K11312">
        <v>0</v>
      </c>
      <c r="L11312">
        <v>0</v>
      </c>
      <c r="M11312">
        <v>0</v>
      </c>
      <c r="N11312">
        <v>0</v>
      </c>
      <c r="O11312">
        <v>0</v>
      </c>
      <c r="P11312">
        <v>0</v>
      </c>
      <c r="Q11312">
        <v>0</v>
      </c>
    </row>
    <row r="11313" spans="1:17" x14ac:dyDescent="0.25">
      <c r="A11313" t="s">
        <v>15134</v>
      </c>
      <c r="B11313" t="s">
        <v>73</v>
      </c>
      <c r="C11313" t="s">
        <v>164</v>
      </c>
      <c r="D11313" t="s">
        <v>526</v>
      </c>
      <c r="E11313" t="s">
        <v>563</v>
      </c>
      <c r="F11313" t="s">
        <v>4238</v>
      </c>
      <c r="G11313">
        <v>0</v>
      </c>
      <c r="H11313">
        <v>0</v>
      </c>
      <c r="I11313">
        <v>0</v>
      </c>
      <c r="J11313">
        <v>0</v>
      </c>
      <c r="K11313">
        <v>0</v>
      </c>
      <c r="L11313">
        <v>0</v>
      </c>
      <c r="M11313">
        <v>3</v>
      </c>
      <c r="N11313">
        <v>0</v>
      </c>
      <c r="O11313">
        <v>0</v>
      </c>
      <c r="P11313">
        <v>0</v>
      </c>
      <c r="Q11313">
        <v>0</v>
      </c>
    </row>
    <row r="11314" spans="1:17" x14ac:dyDescent="0.25">
      <c r="A11314" t="s">
        <v>15135</v>
      </c>
      <c r="B11314" t="s">
        <v>73</v>
      </c>
      <c r="C11314" t="s">
        <v>164</v>
      </c>
      <c r="D11314" t="s">
        <v>526</v>
      </c>
      <c r="E11314" t="s">
        <v>563</v>
      </c>
      <c r="F11314" t="s">
        <v>397</v>
      </c>
      <c r="G11314">
        <v>0</v>
      </c>
      <c r="H11314">
        <v>3</v>
      </c>
      <c r="I11314">
        <v>1</v>
      </c>
      <c r="J11314">
        <v>2</v>
      </c>
      <c r="K11314">
        <v>0</v>
      </c>
      <c r="L11314">
        <v>0</v>
      </c>
      <c r="M11314">
        <v>0</v>
      </c>
      <c r="N11314">
        <v>0</v>
      </c>
      <c r="O11314">
        <v>0</v>
      </c>
      <c r="P11314">
        <v>0</v>
      </c>
      <c r="Q11314">
        <v>0</v>
      </c>
    </row>
    <row r="11315" spans="1:17" x14ac:dyDescent="0.25">
      <c r="A11315" t="s">
        <v>15136</v>
      </c>
      <c r="B11315" t="s">
        <v>73</v>
      </c>
      <c r="C11315" t="s">
        <v>164</v>
      </c>
      <c r="D11315" t="s">
        <v>526</v>
      </c>
      <c r="E11315" t="s">
        <v>563</v>
      </c>
      <c r="F11315" t="s">
        <v>398</v>
      </c>
      <c r="G11315">
        <v>0</v>
      </c>
      <c r="H11315">
        <v>3</v>
      </c>
      <c r="I11315">
        <v>1</v>
      </c>
      <c r="J11315">
        <v>2</v>
      </c>
      <c r="K11315">
        <v>0</v>
      </c>
      <c r="L11315">
        <v>0</v>
      </c>
      <c r="M11315">
        <v>0</v>
      </c>
      <c r="N11315">
        <v>0</v>
      </c>
      <c r="O11315">
        <v>0</v>
      </c>
      <c r="P11315">
        <v>0</v>
      </c>
      <c r="Q11315">
        <v>0</v>
      </c>
    </row>
    <row r="11316" spans="1:17" x14ac:dyDescent="0.25">
      <c r="A11316" t="s">
        <v>15137</v>
      </c>
      <c r="B11316" t="s">
        <v>73</v>
      </c>
      <c r="C11316" t="s">
        <v>164</v>
      </c>
      <c r="D11316" t="s">
        <v>526</v>
      </c>
      <c r="E11316" t="s">
        <v>563</v>
      </c>
      <c r="F11316" t="s">
        <v>4242</v>
      </c>
      <c r="G11316">
        <v>0</v>
      </c>
      <c r="H11316">
        <v>0</v>
      </c>
      <c r="I11316">
        <v>0</v>
      </c>
      <c r="J11316">
        <v>0</v>
      </c>
      <c r="K11316">
        <v>0</v>
      </c>
      <c r="L11316">
        <v>0</v>
      </c>
      <c r="M11316">
        <v>3</v>
      </c>
      <c r="N11316">
        <v>0</v>
      </c>
      <c r="O11316">
        <v>0</v>
      </c>
      <c r="P11316">
        <v>0</v>
      </c>
      <c r="Q11316">
        <v>0</v>
      </c>
    </row>
    <row r="11317" spans="1:17" x14ac:dyDescent="0.25">
      <c r="A11317" t="s">
        <v>15138</v>
      </c>
      <c r="B11317" t="s">
        <v>73</v>
      </c>
      <c r="C11317" t="s">
        <v>164</v>
      </c>
      <c r="D11317" t="s">
        <v>526</v>
      </c>
      <c r="E11317" t="s">
        <v>563</v>
      </c>
      <c r="F11317" t="s">
        <v>399</v>
      </c>
      <c r="G11317">
        <v>0</v>
      </c>
      <c r="H11317">
        <v>3</v>
      </c>
      <c r="I11317">
        <v>1</v>
      </c>
      <c r="J11317">
        <v>2</v>
      </c>
      <c r="K11317">
        <v>0</v>
      </c>
      <c r="L11317">
        <v>0</v>
      </c>
      <c r="M11317">
        <v>0</v>
      </c>
      <c r="N11317">
        <v>0</v>
      </c>
      <c r="O11317">
        <v>0</v>
      </c>
      <c r="P11317">
        <v>0</v>
      </c>
      <c r="Q11317">
        <v>0</v>
      </c>
    </row>
    <row r="11318" spans="1:17" x14ac:dyDescent="0.25">
      <c r="A11318" t="s">
        <v>15139</v>
      </c>
      <c r="B11318" t="s">
        <v>73</v>
      </c>
      <c r="C11318" t="s">
        <v>164</v>
      </c>
      <c r="D11318" t="s">
        <v>526</v>
      </c>
      <c r="E11318" t="s">
        <v>563</v>
      </c>
      <c r="F11318" t="s">
        <v>4245</v>
      </c>
      <c r="G11318">
        <v>0</v>
      </c>
      <c r="H11318">
        <v>0</v>
      </c>
      <c r="I11318">
        <v>0</v>
      </c>
      <c r="J11318">
        <v>0</v>
      </c>
      <c r="K11318">
        <v>0</v>
      </c>
      <c r="L11318">
        <v>0</v>
      </c>
      <c r="M11318">
        <v>3</v>
      </c>
      <c r="N11318">
        <v>0</v>
      </c>
      <c r="O11318">
        <v>0</v>
      </c>
      <c r="P11318">
        <v>0</v>
      </c>
      <c r="Q11318">
        <v>0</v>
      </c>
    </row>
    <row r="11319" spans="1:17" x14ac:dyDescent="0.25">
      <c r="A11319" t="s">
        <v>15140</v>
      </c>
      <c r="B11319" t="s">
        <v>73</v>
      </c>
      <c r="C11319" t="s">
        <v>164</v>
      </c>
      <c r="D11319" t="s">
        <v>526</v>
      </c>
      <c r="E11319" t="s">
        <v>563</v>
      </c>
      <c r="F11319" t="s">
        <v>394</v>
      </c>
      <c r="G11319">
        <v>0</v>
      </c>
      <c r="H11319">
        <v>0</v>
      </c>
      <c r="I11319">
        <v>0</v>
      </c>
      <c r="J11319">
        <v>0</v>
      </c>
      <c r="K11319">
        <v>0</v>
      </c>
      <c r="L11319">
        <v>0</v>
      </c>
      <c r="M11319">
        <v>0</v>
      </c>
      <c r="N11319">
        <v>3</v>
      </c>
      <c r="O11319">
        <v>3</v>
      </c>
      <c r="P11319">
        <v>0</v>
      </c>
      <c r="Q11319">
        <v>0</v>
      </c>
    </row>
    <row r="11320" spans="1:17" x14ac:dyDescent="0.25">
      <c r="A11320" t="s">
        <v>15141</v>
      </c>
      <c r="B11320" t="s">
        <v>73</v>
      </c>
      <c r="C11320" t="s">
        <v>164</v>
      </c>
      <c r="D11320" t="s">
        <v>526</v>
      </c>
      <c r="E11320" t="s">
        <v>563</v>
      </c>
      <c r="F11320" t="s">
        <v>395</v>
      </c>
      <c r="G11320">
        <v>0</v>
      </c>
      <c r="H11320">
        <v>0</v>
      </c>
      <c r="I11320">
        <v>0</v>
      </c>
      <c r="J11320">
        <v>0</v>
      </c>
      <c r="K11320">
        <v>0</v>
      </c>
      <c r="L11320">
        <v>0</v>
      </c>
      <c r="M11320">
        <v>0</v>
      </c>
      <c r="N11320">
        <v>3</v>
      </c>
      <c r="O11320">
        <v>3</v>
      </c>
      <c r="P11320">
        <v>0</v>
      </c>
      <c r="Q11320">
        <v>0</v>
      </c>
    </row>
    <row r="11321" spans="1:17" x14ac:dyDescent="0.25">
      <c r="A11321" t="s">
        <v>15142</v>
      </c>
      <c r="B11321" t="s">
        <v>73</v>
      </c>
      <c r="C11321" t="s">
        <v>164</v>
      </c>
      <c r="D11321" t="s">
        <v>526</v>
      </c>
      <c r="E11321" t="s">
        <v>563</v>
      </c>
      <c r="F11321" t="s">
        <v>525</v>
      </c>
      <c r="G11321">
        <v>3</v>
      </c>
      <c r="H11321">
        <v>0</v>
      </c>
      <c r="I11321">
        <v>0</v>
      </c>
      <c r="J11321">
        <v>0</v>
      </c>
      <c r="K11321">
        <v>0</v>
      </c>
      <c r="L11321">
        <v>0</v>
      </c>
      <c r="M11321">
        <v>0</v>
      </c>
      <c r="N11321">
        <v>0</v>
      </c>
      <c r="O11321">
        <v>0</v>
      </c>
      <c r="P11321">
        <v>0</v>
      </c>
      <c r="Q11321">
        <v>0</v>
      </c>
    </row>
    <row r="11322" spans="1:17" x14ac:dyDescent="0.25">
      <c r="A11322" t="s">
        <v>27647</v>
      </c>
      <c r="B11322" t="s">
        <v>73</v>
      </c>
      <c r="C11322" t="s">
        <v>164</v>
      </c>
      <c r="D11322" t="s">
        <v>526</v>
      </c>
      <c r="E11322" t="s">
        <v>21471</v>
      </c>
      <c r="F11322" t="s">
        <v>396</v>
      </c>
      <c r="G11322">
        <v>0</v>
      </c>
      <c r="H11322">
        <v>3</v>
      </c>
      <c r="I11322">
        <v>0</v>
      </c>
      <c r="J11322">
        <v>3</v>
      </c>
      <c r="K11322">
        <v>0</v>
      </c>
      <c r="L11322">
        <v>0</v>
      </c>
      <c r="M11322">
        <v>0</v>
      </c>
      <c r="N11322">
        <v>0</v>
      </c>
      <c r="O11322">
        <v>0</v>
      </c>
      <c r="P11322">
        <v>0</v>
      </c>
      <c r="Q11322">
        <v>0</v>
      </c>
    </row>
    <row r="11323" spans="1:17" x14ac:dyDescent="0.25">
      <c r="A11323" t="s">
        <v>27648</v>
      </c>
      <c r="B11323" t="s">
        <v>73</v>
      </c>
      <c r="C11323" t="s">
        <v>164</v>
      </c>
      <c r="D11323" t="s">
        <v>526</v>
      </c>
      <c r="E11323" t="s">
        <v>21471</v>
      </c>
      <c r="F11323" t="s">
        <v>4236</v>
      </c>
      <c r="G11323">
        <v>0</v>
      </c>
      <c r="H11323">
        <v>3</v>
      </c>
      <c r="I11323">
        <v>0</v>
      </c>
      <c r="J11323">
        <v>3</v>
      </c>
      <c r="K11323">
        <v>0</v>
      </c>
      <c r="L11323">
        <v>0</v>
      </c>
      <c r="M11323">
        <v>0</v>
      </c>
      <c r="N11323">
        <v>0</v>
      </c>
      <c r="O11323">
        <v>0</v>
      </c>
      <c r="P11323">
        <v>0</v>
      </c>
      <c r="Q11323">
        <v>0</v>
      </c>
    </row>
    <row r="11324" spans="1:17" x14ac:dyDescent="0.25">
      <c r="A11324" t="s">
        <v>27649</v>
      </c>
      <c r="B11324" t="s">
        <v>73</v>
      </c>
      <c r="C11324" t="s">
        <v>164</v>
      </c>
      <c r="D11324" t="s">
        <v>526</v>
      </c>
      <c r="E11324" t="s">
        <v>21471</v>
      </c>
      <c r="F11324" t="s">
        <v>4238</v>
      </c>
      <c r="G11324">
        <v>0</v>
      </c>
      <c r="H11324">
        <v>0</v>
      </c>
      <c r="I11324">
        <v>0</v>
      </c>
      <c r="J11324">
        <v>0</v>
      </c>
      <c r="K11324">
        <v>0</v>
      </c>
      <c r="L11324">
        <v>0</v>
      </c>
      <c r="M11324">
        <v>3</v>
      </c>
      <c r="N11324">
        <v>0</v>
      </c>
      <c r="O11324">
        <v>0</v>
      </c>
      <c r="P11324">
        <v>0</v>
      </c>
      <c r="Q11324">
        <v>0</v>
      </c>
    </row>
    <row r="11325" spans="1:17" x14ac:dyDescent="0.25">
      <c r="A11325" t="s">
        <v>27650</v>
      </c>
      <c r="B11325" t="s">
        <v>73</v>
      </c>
      <c r="C11325" t="s">
        <v>164</v>
      </c>
      <c r="D11325" t="s">
        <v>526</v>
      </c>
      <c r="E11325" t="s">
        <v>21471</v>
      </c>
      <c r="F11325" t="s">
        <v>397</v>
      </c>
      <c r="G11325">
        <v>0</v>
      </c>
      <c r="H11325">
        <v>3</v>
      </c>
      <c r="I11325">
        <v>0</v>
      </c>
      <c r="J11325">
        <v>3</v>
      </c>
      <c r="K11325">
        <v>0</v>
      </c>
      <c r="L11325">
        <v>0</v>
      </c>
      <c r="M11325">
        <v>0</v>
      </c>
      <c r="N11325">
        <v>0</v>
      </c>
      <c r="O11325">
        <v>0</v>
      </c>
      <c r="P11325">
        <v>0</v>
      </c>
      <c r="Q11325">
        <v>0</v>
      </c>
    </row>
    <row r="11326" spans="1:17" x14ac:dyDescent="0.25">
      <c r="A11326" t="s">
        <v>27651</v>
      </c>
      <c r="B11326" t="s">
        <v>73</v>
      </c>
      <c r="C11326" t="s">
        <v>164</v>
      </c>
      <c r="D11326" t="s">
        <v>526</v>
      </c>
      <c r="E11326" t="s">
        <v>21471</v>
      </c>
      <c r="F11326" t="s">
        <v>398</v>
      </c>
      <c r="G11326">
        <v>0</v>
      </c>
      <c r="H11326">
        <v>3</v>
      </c>
      <c r="I11326">
        <v>0</v>
      </c>
      <c r="J11326">
        <v>3</v>
      </c>
      <c r="K11326">
        <v>0</v>
      </c>
      <c r="L11326">
        <v>0</v>
      </c>
      <c r="M11326">
        <v>0</v>
      </c>
      <c r="N11326">
        <v>0</v>
      </c>
      <c r="O11326">
        <v>0</v>
      </c>
      <c r="P11326">
        <v>0</v>
      </c>
      <c r="Q11326">
        <v>0</v>
      </c>
    </row>
    <row r="11327" spans="1:17" x14ac:dyDescent="0.25">
      <c r="A11327" t="s">
        <v>27652</v>
      </c>
      <c r="B11327" t="s">
        <v>73</v>
      </c>
      <c r="C11327" t="s">
        <v>164</v>
      </c>
      <c r="D11327" t="s">
        <v>526</v>
      </c>
      <c r="E11327" t="s">
        <v>21471</v>
      </c>
      <c r="F11327" t="s">
        <v>4242</v>
      </c>
      <c r="G11327">
        <v>0</v>
      </c>
      <c r="H11327">
        <v>0</v>
      </c>
      <c r="I11327">
        <v>0</v>
      </c>
      <c r="J11327">
        <v>0</v>
      </c>
      <c r="K11327">
        <v>0</v>
      </c>
      <c r="L11327">
        <v>0</v>
      </c>
      <c r="M11327">
        <v>3</v>
      </c>
      <c r="N11327">
        <v>0</v>
      </c>
      <c r="O11327">
        <v>0</v>
      </c>
      <c r="P11327">
        <v>0</v>
      </c>
      <c r="Q11327">
        <v>0</v>
      </c>
    </row>
    <row r="11328" spans="1:17" x14ac:dyDescent="0.25">
      <c r="A11328" t="s">
        <v>27653</v>
      </c>
      <c r="B11328" t="s">
        <v>73</v>
      </c>
      <c r="C11328" t="s">
        <v>164</v>
      </c>
      <c r="D11328" t="s">
        <v>526</v>
      </c>
      <c r="E11328" t="s">
        <v>21471</v>
      </c>
      <c r="F11328" t="s">
        <v>399</v>
      </c>
      <c r="G11328">
        <v>0</v>
      </c>
      <c r="H11328">
        <v>3</v>
      </c>
      <c r="I11328">
        <v>0</v>
      </c>
      <c r="J11328">
        <v>3</v>
      </c>
      <c r="K11328">
        <v>0</v>
      </c>
      <c r="L11328">
        <v>0</v>
      </c>
      <c r="M11328">
        <v>0</v>
      </c>
      <c r="N11328">
        <v>0</v>
      </c>
      <c r="O11328">
        <v>0</v>
      </c>
      <c r="P11328">
        <v>0</v>
      </c>
      <c r="Q11328">
        <v>0</v>
      </c>
    </row>
    <row r="11329" spans="1:17" x14ac:dyDescent="0.25">
      <c r="A11329" t="s">
        <v>27654</v>
      </c>
      <c r="B11329" t="s">
        <v>73</v>
      </c>
      <c r="C11329" t="s">
        <v>164</v>
      </c>
      <c r="D11329" t="s">
        <v>526</v>
      </c>
      <c r="E11329" t="s">
        <v>21471</v>
      </c>
      <c r="F11329" t="s">
        <v>4245</v>
      </c>
      <c r="G11329">
        <v>0</v>
      </c>
      <c r="H11329">
        <v>0</v>
      </c>
      <c r="I11329">
        <v>0</v>
      </c>
      <c r="J11329">
        <v>0</v>
      </c>
      <c r="K11329">
        <v>0</v>
      </c>
      <c r="L11329">
        <v>0</v>
      </c>
      <c r="M11329">
        <v>3</v>
      </c>
      <c r="N11329">
        <v>0</v>
      </c>
      <c r="O11329">
        <v>0</v>
      </c>
      <c r="P11329">
        <v>0</v>
      </c>
      <c r="Q11329">
        <v>0</v>
      </c>
    </row>
    <row r="11330" spans="1:17" x14ac:dyDescent="0.25">
      <c r="A11330" t="s">
        <v>27655</v>
      </c>
      <c r="B11330" t="s">
        <v>73</v>
      </c>
      <c r="C11330" t="s">
        <v>164</v>
      </c>
      <c r="D11330" t="s">
        <v>526</v>
      </c>
      <c r="E11330" t="s">
        <v>21471</v>
      </c>
      <c r="F11330" t="s">
        <v>394</v>
      </c>
      <c r="G11330">
        <v>0</v>
      </c>
      <c r="H11330">
        <v>0</v>
      </c>
      <c r="I11330">
        <v>0</v>
      </c>
      <c r="J11330">
        <v>0</v>
      </c>
      <c r="K11330">
        <v>0</v>
      </c>
      <c r="L11330">
        <v>0</v>
      </c>
      <c r="M11330">
        <v>0</v>
      </c>
      <c r="N11330">
        <v>3</v>
      </c>
      <c r="O11330">
        <v>3</v>
      </c>
      <c r="P11330">
        <v>0</v>
      </c>
      <c r="Q11330">
        <v>0</v>
      </c>
    </row>
    <row r="11331" spans="1:17" x14ac:dyDescent="0.25">
      <c r="A11331" t="s">
        <v>27656</v>
      </c>
      <c r="B11331" t="s">
        <v>73</v>
      </c>
      <c r="C11331" t="s">
        <v>164</v>
      </c>
      <c r="D11331" t="s">
        <v>526</v>
      </c>
      <c r="E11331" t="s">
        <v>21471</v>
      </c>
      <c r="F11331" t="s">
        <v>395</v>
      </c>
      <c r="G11331">
        <v>0</v>
      </c>
      <c r="H11331">
        <v>0</v>
      </c>
      <c r="I11331">
        <v>0</v>
      </c>
      <c r="J11331">
        <v>0</v>
      </c>
      <c r="K11331">
        <v>0</v>
      </c>
      <c r="L11331">
        <v>0</v>
      </c>
      <c r="M11331">
        <v>0</v>
      </c>
      <c r="N11331">
        <v>3</v>
      </c>
      <c r="O11331">
        <v>3</v>
      </c>
      <c r="P11331">
        <v>0</v>
      </c>
      <c r="Q11331">
        <v>0</v>
      </c>
    </row>
    <row r="11332" spans="1:17" x14ac:dyDescent="0.25">
      <c r="A11332" t="s">
        <v>27657</v>
      </c>
      <c r="B11332" t="s">
        <v>73</v>
      </c>
      <c r="C11332" t="s">
        <v>164</v>
      </c>
      <c r="D11332" t="s">
        <v>526</v>
      </c>
      <c r="E11332" t="s">
        <v>21471</v>
      </c>
      <c r="F11332" t="s">
        <v>525</v>
      </c>
      <c r="G11332">
        <v>3</v>
      </c>
      <c r="H11332">
        <v>0</v>
      </c>
      <c r="I11332">
        <v>0</v>
      </c>
      <c r="J11332">
        <v>0</v>
      </c>
      <c r="K11332">
        <v>0</v>
      </c>
      <c r="L11332">
        <v>0</v>
      </c>
      <c r="M11332">
        <v>0</v>
      </c>
      <c r="N11332">
        <v>0</v>
      </c>
      <c r="O11332">
        <v>0</v>
      </c>
      <c r="P11332">
        <v>0</v>
      </c>
      <c r="Q11332">
        <v>0</v>
      </c>
    </row>
    <row r="11333" spans="1:17" x14ac:dyDescent="0.25">
      <c r="A11333" t="s">
        <v>15143</v>
      </c>
      <c r="B11333" t="s">
        <v>73</v>
      </c>
      <c r="C11333" t="s">
        <v>164</v>
      </c>
      <c r="D11333" t="s">
        <v>527</v>
      </c>
      <c r="E11333" t="s">
        <v>563</v>
      </c>
      <c r="F11333" t="s">
        <v>528</v>
      </c>
      <c r="G11333">
        <v>0</v>
      </c>
      <c r="H11333">
        <v>0</v>
      </c>
      <c r="I11333">
        <v>0</v>
      </c>
      <c r="J11333">
        <v>0</v>
      </c>
      <c r="K11333">
        <v>0</v>
      </c>
      <c r="L11333">
        <v>0</v>
      </c>
      <c r="M11333">
        <v>0</v>
      </c>
      <c r="N11333">
        <v>4</v>
      </c>
      <c r="O11333">
        <v>2</v>
      </c>
      <c r="P11333">
        <v>2</v>
      </c>
      <c r="Q11333">
        <v>0</v>
      </c>
    </row>
    <row r="11334" spans="1:17" x14ac:dyDescent="0.25">
      <c r="A11334" t="s">
        <v>15144</v>
      </c>
      <c r="B11334" t="s">
        <v>73</v>
      </c>
      <c r="C11334" t="s">
        <v>164</v>
      </c>
      <c r="D11334" t="s">
        <v>527</v>
      </c>
      <c r="E11334" t="s">
        <v>563</v>
      </c>
      <c r="F11334" t="s">
        <v>525</v>
      </c>
      <c r="G11334">
        <v>4</v>
      </c>
      <c r="H11334">
        <v>0</v>
      </c>
      <c r="I11334">
        <v>0</v>
      </c>
      <c r="J11334">
        <v>0</v>
      </c>
      <c r="K11334">
        <v>0</v>
      </c>
      <c r="L11334">
        <v>0</v>
      </c>
      <c r="M11334">
        <v>0</v>
      </c>
      <c r="N11334">
        <v>0</v>
      </c>
      <c r="O11334">
        <v>0</v>
      </c>
      <c r="P11334">
        <v>0</v>
      </c>
      <c r="Q11334">
        <v>0</v>
      </c>
    </row>
    <row r="11335" spans="1:17" x14ac:dyDescent="0.25">
      <c r="A11335" t="s">
        <v>27658</v>
      </c>
      <c r="B11335" t="s">
        <v>73</v>
      </c>
      <c r="C11335" t="s">
        <v>164</v>
      </c>
      <c r="D11335" t="s">
        <v>527</v>
      </c>
      <c r="E11335" t="s">
        <v>21471</v>
      </c>
      <c r="F11335" t="s">
        <v>528</v>
      </c>
      <c r="G11335">
        <v>0</v>
      </c>
      <c r="H11335">
        <v>0</v>
      </c>
      <c r="I11335">
        <v>0</v>
      </c>
      <c r="J11335">
        <v>0</v>
      </c>
      <c r="K11335">
        <v>0</v>
      </c>
      <c r="L11335">
        <v>0</v>
      </c>
      <c r="M11335">
        <v>0</v>
      </c>
      <c r="N11335">
        <v>5</v>
      </c>
      <c r="O11335">
        <v>3</v>
      </c>
      <c r="P11335">
        <v>2</v>
      </c>
      <c r="Q11335">
        <v>0</v>
      </c>
    </row>
    <row r="11336" spans="1:17" x14ac:dyDescent="0.25">
      <c r="A11336" t="s">
        <v>27659</v>
      </c>
      <c r="B11336" t="s">
        <v>73</v>
      </c>
      <c r="C11336" t="s">
        <v>164</v>
      </c>
      <c r="D11336" t="s">
        <v>527</v>
      </c>
      <c r="E11336" t="s">
        <v>21471</v>
      </c>
      <c r="F11336" t="s">
        <v>525</v>
      </c>
      <c r="G11336">
        <v>5</v>
      </c>
      <c r="H11336">
        <v>0</v>
      </c>
      <c r="I11336">
        <v>0</v>
      </c>
      <c r="J11336">
        <v>0</v>
      </c>
      <c r="K11336">
        <v>0</v>
      </c>
      <c r="L11336">
        <v>0</v>
      </c>
      <c r="M11336">
        <v>0</v>
      </c>
      <c r="N11336">
        <v>0</v>
      </c>
      <c r="O11336">
        <v>0</v>
      </c>
      <c r="P11336">
        <v>0</v>
      </c>
      <c r="Q11336">
        <v>0</v>
      </c>
    </row>
    <row r="11337" spans="1:17" x14ac:dyDescent="0.25">
      <c r="A11337" t="s">
        <v>15420</v>
      </c>
      <c r="B11337" t="s">
        <v>73</v>
      </c>
      <c r="C11337" t="s">
        <v>165</v>
      </c>
      <c r="D11337" t="s">
        <v>526</v>
      </c>
      <c r="E11337" t="s">
        <v>563</v>
      </c>
      <c r="F11337" t="s">
        <v>396</v>
      </c>
      <c r="G11337">
        <v>0</v>
      </c>
      <c r="H11337">
        <v>20</v>
      </c>
      <c r="I11337">
        <v>0</v>
      </c>
      <c r="J11337">
        <v>19</v>
      </c>
      <c r="K11337">
        <v>1</v>
      </c>
      <c r="L11337">
        <v>0</v>
      </c>
      <c r="M11337">
        <v>0</v>
      </c>
      <c r="N11337">
        <v>0</v>
      </c>
      <c r="O11337">
        <v>0</v>
      </c>
      <c r="P11337">
        <v>0</v>
      </c>
      <c r="Q11337">
        <v>0</v>
      </c>
    </row>
    <row r="11338" spans="1:17" x14ac:dyDescent="0.25">
      <c r="A11338" t="s">
        <v>27660</v>
      </c>
      <c r="B11338" t="s">
        <v>73</v>
      </c>
      <c r="C11338" t="s">
        <v>230</v>
      </c>
      <c r="D11338" t="s">
        <v>526</v>
      </c>
      <c r="E11338" t="s">
        <v>21471</v>
      </c>
      <c r="F11338" t="s">
        <v>398</v>
      </c>
      <c r="G11338">
        <v>0</v>
      </c>
      <c r="H11338">
        <v>28</v>
      </c>
      <c r="I11338">
        <v>3</v>
      </c>
      <c r="J11338">
        <v>22</v>
      </c>
      <c r="K11338">
        <v>1</v>
      </c>
      <c r="L11338">
        <v>2</v>
      </c>
      <c r="M11338">
        <v>0</v>
      </c>
      <c r="N11338">
        <v>0</v>
      </c>
      <c r="O11338">
        <v>0</v>
      </c>
      <c r="P11338">
        <v>0</v>
      </c>
      <c r="Q11338">
        <v>0</v>
      </c>
    </row>
    <row r="11339" spans="1:17" x14ac:dyDescent="0.25">
      <c r="A11339" t="s">
        <v>27661</v>
      </c>
      <c r="B11339" t="s">
        <v>73</v>
      </c>
      <c r="C11339" t="s">
        <v>230</v>
      </c>
      <c r="D11339" t="s">
        <v>526</v>
      </c>
      <c r="E11339" t="s">
        <v>21471</v>
      </c>
      <c r="F11339" t="s">
        <v>4242</v>
      </c>
      <c r="G11339">
        <v>0</v>
      </c>
      <c r="H11339">
        <v>0</v>
      </c>
      <c r="I11339">
        <v>0</v>
      </c>
      <c r="J11339">
        <v>0</v>
      </c>
      <c r="K11339">
        <v>0</v>
      </c>
      <c r="L11339">
        <v>0</v>
      </c>
      <c r="M11339">
        <v>28</v>
      </c>
      <c r="N11339">
        <v>0</v>
      </c>
      <c r="O11339">
        <v>0</v>
      </c>
      <c r="P11339">
        <v>0</v>
      </c>
      <c r="Q11339">
        <v>0</v>
      </c>
    </row>
    <row r="11340" spans="1:17" x14ac:dyDescent="0.25">
      <c r="A11340" t="s">
        <v>27662</v>
      </c>
      <c r="B11340" t="s">
        <v>73</v>
      </c>
      <c r="C11340" t="s">
        <v>230</v>
      </c>
      <c r="D11340" t="s">
        <v>526</v>
      </c>
      <c r="E11340" t="s">
        <v>21471</v>
      </c>
      <c r="F11340" t="s">
        <v>399</v>
      </c>
      <c r="G11340">
        <v>0</v>
      </c>
      <c r="H11340">
        <v>28</v>
      </c>
      <c r="I11340">
        <v>1</v>
      </c>
      <c r="J11340">
        <v>24</v>
      </c>
      <c r="K11340">
        <v>1</v>
      </c>
      <c r="L11340">
        <v>2</v>
      </c>
      <c r="M11340">
        <v>0</v>
      </c>
      <c r="N11340">
        <v>0</v>
      </c>
      <c r="O11340">
        <v>0</v>
      </c>
      <c r="P11340">
        <v>0</v>
      </c>
      <c r="Q11340">
        <v>0</v>
      </c>
    </row>
    <row r="11341" spans="1:17" x14ac:dyDescent="0.25">
      <c r="A11341" t="s">
        <v>27663</v>
      </c>
      <c r="B11341" t="s">
        <v>73</v>
      </c>
      <c r="C11341" t="s">
        <v>230</v>
      </c>
      <c r="D11341" t="s">
        <v>526</v>
      </c>
      <c r="E11341" t="s">
        <v>21471</v>
      </c>
      <c r="F11341" t="s">
        <v>4245</v>
      </c>
      <c r="G11341">
        <v>0</v>
      </c>
      <c r="H11341">
        <v>0</v>
      </c>
      <c r="I11341">
        <v>0</v>
      </c>
      <c r="J11341">
        <v>0</v>
      </c>
      <c r="K11341">
        <v>0</v>
      </c>
      <c r="L11341">
        <v>0</v>
      </c>
      <c r="M11341">
        <v>28</v>
      </c>
      <c r="N11341">
        <v>0</v>
      </c>
      <c r="O11341">
        <v>0</v>
      </c>
      <c r="P11341">
        <v>0</v>
      </c>
      <c r="Q11341">
        <v>0</v>
      </c>
    </row>
    <row r="11342" spans="1:17" x14ac:dyDescent="0.25">
      <c r="A11342" t="s">
        <v>27664</v>
      </c>
      <c r="B11342" t="s">
        <v>73</v>
      </c>
      <c r="C11342" t="s">
        <v>230</v>
      </c>
      <c r="D11342" t="s">
        <v>526</v>
      </c>
      <c r="E11342" t="s">
        <v>21471</v>
      </c>
      <c r="F11342" t="s">
        <v>394</v>
      </c>
      <c r="G11342">
        <v>0</v>
      </c>
      <c r="H11342">
        <v>0</v>
      </c>
      <c r="I11342">
        <v>0</v>
      </c>
      <c r="J11342">
        <v>0</v>
      </c>
      <c r="K11342">
        <v>0</v>
      </c>
      <c r="L11342">
        <v>0</v>
      </c>
      <c r="M11342">
        <v>0</v>
      </c>
      <c r="N11342">
        <v>28</v>
      </c>
      <c r="O11342">
        <v>26</v>
      </c>
      <c r="P11342">
        <v>2</v>
      </c>
      <c r="Q11342">
        <v>0</v>
      </c>
    </row>
    <row r="11343" spans="1:17" x14ac:dyDescent="0.25">
      <c r="A11343" t="s">
        <v>27665</v>
      </c>
      <c r="B11343" t="s">
        <v>73</v>
      </c>
      <c r="C11343" t="s">
        <v>230</v>
      </c>
      <c r="D11343" t="s">
        <v>526</v>
      </c>
      <c r="E11343" t="s">
        <v>21471</v>
      </c>
      <c r="F11343" t="s">
        <v>395</v>
      </c>
      <c r="G11343">
        <v>0</v>
      </c>
      <c r="H11343">
        <v>0</v>
      </c>
      <c r="I11343">
        <v>0</v>
      </c>
      <c r="J11343">
        <v>0</v>
      </c>
      <c r="K11343">
        <v>0</v>
      </c>
      <c r="L11343">
        <v>0</v>
      </c>
      <c r="M11343">
        <v>0</v>
      </c>
      <c r="N11343">
        <v>24</v>
      </c>
      <c r="O11343">
        <v>22</v>
      </c>
      <c r="P11343">
        <v>2</v>
      </c>
      <c r="Q11343">
        <v>0</v>
      </c>
    </row>
    <row r="11344" spans="1:17" x14ac:dyDescent="0.25">
      <c r="A11344" t="s">
        <v>27666</v>
      </c>
      <c r="B11344" t="s">
        <v>73</v>
      </c>
      <c r="C11344" t="s">
        <v>230</v>
      </c>
      <c r="D11344" t="s">
        <v>526</v>
      </c>
      <c r="E11344" t="s">
        <v>21471</v>
      </c>
      <c r="F11344" t="s">
        <v>525</v>
      </c>
      <c r="G11344">
        <v>28</v>
      </c>
      <c r="H11344">
        <v>0</v>
      </c>
      <c r="I11344">
        <v>0</v>
      </c>
      <c r="J11344">
        <v>0</v>
      </c>
      <c r="K11344">
        <v>0</v>
      </c>
      <c r="L11344">
        <v>0</v>
      </c>
      <c r="M11344">
        <v>0</v>
      </c>
      <c r="N11344">
        <v>0</v>
      </c>
      <c r="O11344">
        <v>0</v>
      </c>
      <c r="P11344">
        <v>0</v>
      </c>
      <c r="Q11344">
        <v>0</v>
      </c>
    </row>
    <row r="11345" spans="1:17" x14ac:dyDescent="0.25">
      <c r="A11345" t="s">
        <v>15280</v>
      </c>
      <c r="B11345" t="s">
        <v>73</v>
      </c>
      <c r="C11345" t="s">
        <v>230</v>
      </c>
      <c r="D11345" t="s">
        <v>527</v>
      </c>
      <c r="E11345" t="s">
        <v>563</v>
      </c>
      <c r="F11345" t="s">
        <v>528</v>
      </c>
      <c r="G11345">
        <v>0</v>
      </c>
      <c r="H11345">
        <v>0</v>
      </c>
      <c r="I11345">
        <v>0</v>
      </c>
      <c r="J11345">
        <v>0</v>
      </c>
      <c r="K11345">
        <v>0</v>
      </c>
      <c r="L11345">
        <v>0</v>
      </c>
      <c r="M11345">
        <v>0</v>
      </c>
      <c r="N11345">
        <v>1</v>
      </c>
      <c r="O11345">
        <v>0</v>
      </c>
      <c r="P11345">
        <v>0</v>
      </c>
      <c r="Q11345">
        <v>1</v>
      </c>
    </row>
    <row r="11346" spans="1:17" x14ac:dyDescent="0.25">
      <c r="A11346" t="s">
        <v>15281</v>
      </c>
      <c r="B11346" t="s">
        <v>73</v>
      </c>
      <c r="C11346" t="s">
        <v>230</v>
      </c>
      <c r="D11346" t="s">
        <v>527</v>
      </c>
      <c r="E11346" t="s">
        <v>563</v>
      </c>
      <c r="F11346" t="s">
        <v>525</v>
      </c>
      <c r="G11346">
        <v>1</v>
      </c>
      <c r="H11346">
        <v>0</v>
      </c>
      <c r="I11346">
        <v>0</v>
      </c>
      <c r="J11346">
        <v>0</v>
      </c>
      <c r="K11346">
        <v>0</v>
      </c>
      <c r="L11346">
        <v>0</v>
      </c>
      <c r="M11346">
        <v>0</v>
      </c>
      <c r="N11346">
        <v>0</v>
      </c>
      <c r="O11346">
        <v>0</v>
      </c>
      <c r="P11346">
        <v>0</v>
      </c>
      <c r="Q11346">
        <v>0</v>
      </c>
    </row>
    <row r="11347" spans="1:17" x14ac:dyDescent="0.25">
      <c r="A11347" t="s">
        <v>27667</v>
      </c>
      <c r="B11347" t="s">
        <v>73</v>
      </c>
      <c r="C11347" t="s">
        <v>230</v>
      </c>
      <c r="D11347" t="s">
        <v>527</v>
      </c>
      <c r="E11347" t="s">
        <v>21471</v>
      </c>
      <c r="F11347" t="s">
        <v>528</v>
      </c>
      <c r="G11347">
        <v>0</v>
      </c>
      <c r="H11347">
        <v>0</v>
      </c>
      <c r="I11347">
        <v>0</v>
      </c>
      <c r="J11347">
        <v>0</v>
      </c>
      <c r="K11347">
        <v>0</v>
      </c>
      <c r="L11347">
        <v>0</v>
      </c>
      <c r="M11347">
        <v>0</v>
      </c>
      <c r="N11347">
        <v>1</v>
      </c>
      <c r="O11347">
        <v>1</v>
      </c>
      <c r="P11347">
        <v>0</v>
      </c>
      <c r="Q11347">
        <v>0</v>
      </c>
    </row>
    <row r="11348" spans="1:17" x14ac:dyDescent="0.25">
      <c r="A11348" t="s">
        <v>27668</v>
      </c>
      <c r="B11348" t="s">
        <v>73</v>
      </c>
      <c r="C11348" t="s">
        <v>230</v>
      </c>
      <c r="D11348" t="s">
        <v>527</v>
      </c>
      <c r="E11348" t="s">
        <v>21471</v>
      </c>
      <c r="F11348" t="s">
        <v>525</v>
      </c>
      <c r="G11348">
        <v>1</v>
      </c>
      <c r="H11348">
        <v>0</v>
      </c>
      <c r="I11348">
        <v>0</v>
      </c>
      <c r="J11348">
        <v>0</v>
      </c>
      <c r="K11348">
        <v>0</v>
      </c>
      <c r="L11348">
        <v>0</v>
      </c>
      <c r="M11348">
        <v>0</v>
      </c>
      <c r="N11348">
        <v>0</v>
      </c>
      <c r="O11348">
        <v>0</v>
      </c>
      <c r="P11348">
        <v>0</v>
      </c>
      <c r="Q11348">
        <v>0</v>
      </c>
    </row>
    <row r="11349" spans="1:17" x14ac:dyDescent="0.25">
      <c r="A11349" t="s">
        <v>27669</v>
      </c>
      <c r="B11349" t="s">
        <v>73</v>
      </c>
      <c r="C11349" t="s">
        <v>230</v>
      </c>
      <c r="D11349" t="s">
        <v>12971</v>
      </c>
      <c r="E11349" t="s">
        <v>21471</v>
      </c>
      <c r="F11349" t="s">
        <v>525</v>
      </c>
      <c r="G11349">
        <v>1</v>
      </c>
      <c r="H11349">
        <v>0</v>
      </c>
      <c r="I11349">
        <v>0</v>
      </c>
      <c r="J11349">
        <v>0</v>
      </c>
      <c r="K11349">
        <v>0</v>
      </c>
      <c r="L11349">
        <v>0</v>
      </c>
      <c r="M11349">
        <v>0</v>
      </c>
      <c r="N11349">
        <v>0</v>
      </c>
      <c r="O11349">
        <v>0</v>
      </c>
      <c r="P11349">
        <v>0</v>
      </c>
      <c r="Q11349">
        <v>0</v>
      </c>
    </row>
    <row r="11350" spans="1:17" x14ac:dyDescent="0.25">
      <c r="A11350" t="s">
        <v>15282</v>
      </c>
      <c r="B11350" t="s">
        <v>73</v>
      </c>
      <c r="C11350" t="s">
        <v>231</v>
      </c>
      <c r="D11350" t="s">
        <v>526</v>
      </c>
      <c r="E11350" t="s">
        <v>563</v>
      </c>
      <c r="F11350" t="s">
        <v>396</v>
      </c>
      <c r="G11350">
        <v>0</v>
      </c>
      <c r="H11350">
        <v>9</v>
      </c>
      <c r="I11350">
        <v>0</v>
      </c>
      <c r="J11350">
        <v>9</v>
      </c>
      <c r="K11350">
        <v>0</v>
      </c>
      <c r="L11350">
        <v>0</v>
      </c>
      <c r="M11350">
        <v>0</v>
      </c>
      <c r="N11350">
        <v>0</v>
      </c>
      <c r="O11350">
        <v>0</v>
      </c>
      <c r="P11350">
        <v>0</v>
      </c>
      <c r="Q11350">
        <v>0</v>
      </c>
    </row>
    <row r="11351" spans="1:17" x14ac:dyDescent="0.25">
      <c r="A11351" t="s">
        <v>15283</v>
      </c>
      <c r="B11351" t="s">
        <v>73</v>
      </c>
      <c r="C11351" t="s">
        <v>231</v>
      </c>
      <c r="D11351" t="s">
        <v>526</v>
      </c>
      <c r="E11351" t="s">
        <v>563</v>
      </c>
      <c r="F11351" t="s">
        <v>4236</v>
      </c>
      <c r="G11351">
        <v>0</v>
      </c>
      <c r="H11351">
        <v>9</v>
      </c>
      <c r="I11351">
        <v>0</v>
      </c>
      <c r="J11351">
        <v>9</v>
      </c>
      <c r="K11351">
        <v>0</v>
      </c>
      <c r="L11351">
        <v>0</v>
      </c>
      <c r="M11351">
        <v>0</v>
      </c>
      <c r="N11351">
        <v>0</v>
      </c>
      <c r="O11351">
        <v>0</v>
      </c>
      <c r="P11351">
        <v>0</v>
      </c>
      <c r="Q11351">
        <v>0</v>
      </c>
    </row>
    <row r="11352" spans="1:17" x14ac:dyDescent="0.25">
      <c r="A11352" t="s">
        <v>15284</v>
      </c>
      <c r="B11352" t="s">
        <v>73</v>
      </c>
      <c r="C11352" t="s">
        <v>231</v>
      </c>
      <c r="D11352" t="s">
        <v>526</v>
      </c>
      <c r="E11352" t="s">
        <v>563</v>
      </c>
      <c r="F11352" t="s">
        <v>4238</v>
      </c>
      <c r="G11352">
        <v>0</v>
      </c>
      <c r="H11352">
        <v>0</v>
      </c>
      <c r="I11352">
        <v>0</v>
      </c>
      <c r="J11352">
        <v>0</v>
      </c>
      <c r="K11352">
        <v>0</v>
      </c>
      <c r="L11352">
        <v>0</v>
      </c>
      <c r="M11352">
        <v>9</v>
      </c>
      <c r="N11352">
        <v>0</v>
      </c>
      <c r="O11352">
        <v>0</v>
      </c>
      <c r="P11352">
        <v>0</v>
      </c>
      <c r="Q11352">
        <v>0</v>
      </c>
    </row>
    <row r="11353" spans="1:17" x14ac:dyDescent="0.25">
      <c r="A11353" t="s">
        <v>15285</v>
      </c>
      <c r="B11353" t="s">
        <v>73</v>
      </c>
      <c r="C11353" t="s">
        <v>231</v>
      </c>
      <c r="D11353" t="s">
        <v>526</v>
      </c>
      <c r="E11353" t="s">
        <v>563</v>
      </c>
      <c r="F11353" t="s">
        <v>397</v>
      </c>
      <c r="G11353">
        <v>0</v>
      </c>
      <c r="H11353">
        <v>9</v>
      </c>
      <c r="I11353">
        <v>0</v>
      </c>
      <c r="J11353">
        <v>9</v>
      </c>
      <c r="K11353">
        <v>0</v>
      </c>
      <c r="L11353">
        <v>0</v>
      </c>
      <c r="M11353">
        <v>0</v>
      </c>
      <c r="N11353">
        <v>0</v>
      </c>
      <c r="O11353">
        <v>0</v>
      </c>
      <c r="P11353">
        <v>0</v>
      </c>
      <c r="Q11353">
        <v>0</v>
      </c>
    </row>
    <row r="11354" spans="1:17" x14ac:dyDescent="0.25">
      <c r="A11354" t="s">
        <v>15286</v>
      </c>
      <c r="B11354" t="s">
        <v>73</v>
      </c>
      <c r="C11354" t="s">
        <v>231</v>
      </c>
      <c r="D11354" t="s">
        <v>526</v>
      </c>
      <c r="E11354" t="s">
        <v>563</v>
      </c>
      <c r="F11354" t="s">
        <v>398</v>
      </c>
      <c r="G11354">
        <v>0</v>
      </c>
      <c r="H11354">
        <v>9</v>
      </c>
      <c r="I11354">
        <v>0</v>
      </c>
      <c r="J11354">
        <v>9</v>
      </c>
      <c r="K11354">
        <v>0</v>
      </c>
      <c r="L11354">
        <v>0</v>
      </c>
      <c r="M11354">
        <v>0</v>
      </c>
      <c r="N11354">
        <v>0</v>
      </c>
      <c r="O11354">
        <v>0</v>
      </c>
      <c r="P11354">
        <v>0</v>
      </c>
      <c r="Q11354">
        <v>0</v>
      </c>
    </row>
    <row r="11355" spans="1:17" x14ac:dyDescent="0.25">
      <c r="A11355" t="s">
        <v>15287</v>
      </c>
      <c r="B11355" t="s">
        <v>73</v>
      </c>
      <c r="C11355" t="s">
        <v>231</v>
      </c>
      <c r="D11355" t="s">
        <v>526</v>
      </c>
      <c r="E11355" t="s">
        <v>563</v>
      </c>
      <c r="F11355" t="s">
        <v>4242</v>
      </c>
      <c r="G11355">
        <v>0</v>
      </c>
      <c r="H11355">
        <v>0</v>
      </c>
      <c r="I11355">
        <v>0</v>
      </c>
      <c r="J11355">
        <v>0</v>
      </c>
      <c r="K11355">
        <v>0</v>
      </c>
      <c r="L11355">
        <v>0</v>
      </c>
      <c r="M11355">
        <v>9</v>
      </c>
      <c r="N11355">
        <v>0</v>
      </c>
      <c r="O11355">
        <v>0</v>
      </c>
      <c r="P11355">
        <v>0</v>
      </c>
      <c r="Q11355">
        <v>0</v>
      </c>
    </row>
    <row r="11356" spans="1:17" x14ac:dyDescent="0.25">
      <c r="A11356" t="s">
        <v>15288</v>
      </c>
      <c r="B11356" t="s">
        <v>73</v>
      </c>
      <c r="C11356" t="s">
        <v>231</v>
      </c>
      <c r="D11356" t="s">
        <v>526</v>
      </c>
      <c r="E11356" t="s">
        <v>563</v>
      </c>
      <c r="F11356" t="s">
        <v>399</v>
      </c>
      <c r="G11356">
        <v>0</v>
      </c>
      <c r="H11356">
        <v>9</v>
      </c>
      <c r="I11356">
        <v>0</v>
      </c>
      <c r="J11356">
        <v>9</v>
      </c>
      <c r="K11356">
        <v>0</v>
      </c>
      <c r="L11356">
        <v>0</v>
      </c>
      <c r="M11356">
        <v>0</v>
      </c>
      <c r="N11356">
        <v>0</v>
      </c>
      <c r="O11356">
        <v>0</v>
      </c>
      <c r="P11356">
        <v>0</v>
      </c>
      <c r="Q11356">
        <v>0</v>
      </c>
    </row>
    <row r="11357" spans="1:17" x14ac:dyDescent="0.25">
      <c r="A11357" t="s">
        <v>15289</v>
      </c>
      <c r="B11357" t="s">
        <v>73</v>
      </c>
      <c r="C11357" t="s">
        <v>231</v>
      </c>
      <c r="D11357" t="s">
        <v>526</v>
      </c>
      <c r="E11357" t="s">
        <v>563</v>
      </c>
      <c r="F11357" t="s">
        <v>4245</v>
      </c>
      <c r="G11357">
        <v>0</v>
      </c>
      <c r="H11357">
        <v>0</v>
      </c>
      <c r="I11357">
        <v>0</v>
      </c>
      <c r="J11357">
        <v>0</v>
      </c>
      <c r="K11357">
        <v>0</v>
      </c>
      <c r="L11357">
        <v>0</v>
      </c>
      <c r="M11357">
        <v>9</v>
      </c>
      <c r="N11357">
        <v>0</v>
      </c>
      <c r="O11357">
        <v>0</v>
      </c>
      <c r="P11357">
        <v>0</v>
      </c>
      <c r="Q11357">
        <v>0</v>
      </c>
    </row>
    <row r="11358" spans="1:17" x14ac:dyDescent="0.25">
      <c r="A11358" t="s">
        <v>15290</v>
      </c>
      <c r="B11358" t="s">
        <v>73</v>
      </c>
      <c r="C11358" t="s">
        <v>231</v>
      </c>
      <c r="D11358" t="s">
        <v>526</v>
      </c>
      <c r="E11358" t="s">
        <v>563</v>
      </c>
      <c r="F11358" t="s">
        <v>394</v>
      </c>
      <c r="G11358">
        <v>0</v>
      </c>
      <c r="H11358">
        <v>0</v>
      </c>
      <c r="I11358">
        <v>0</v>
      </c>
      <c r="J11358">
        <v>0</v>
      </c>
      <c r="K11358">
        <v>0</v>
      </c>
      <c r="L11358">
        <v>0</v>
      </c>
      <c r="M11358">
        <v>0</v>
      </c>
      <c r="N11358">
        <v>9</v>
      </c>
      <c r="O11358">
        <v>8</v>
      </c>
      <c r="P11358">
        <v>1</v>
      </c>
      <c r="Q11358">
        <v>0</v>
      </c>
    </row>
    <row r="11359" spans="1:17" x14ac:dyDescent="0.25">
      <c r="A11359" t="s">
        <v>15291</v>
      </c>
      <c r="B11359" t="s">
        <v>73</v>
      </c>
      <c r="C11359" t="s">
        <v>231</v>
      </c>
      <c r="D11359" t="s">
        <v>526</v>
      </c>
      <c r="E11359" t="s">
        <v>563</v>
      </c>
      <c r="F11359" t="s">
        <v>395</v>
      </c>
      <c r="G11359">
        <v>0</v>
      </c>
      <c r="H11359">
        <v>0</v>
      </c>
      <c r="I11359">
        <v>0</v>
      </c>
      <c r="J11359">
        <v>0</v>
      </c>
      <c r="K11359">
        <v>0</v>
      </c>
      <c r="L11359">
        <v>0</v>
      </c>
      <c r="M11359">
        <v>0</v>
      </c>
      <c r="N11359">
        <v>9</v>
      </c>
      <c r="O11359">
        <v>8</v>
      </c>
      <c r="P11359">
        <v>1</v>
      </c>
      <c r="Q11359">
        <v>0</v>
      </c>
    </row>
    <row r="11360" spans="1:17" x14ac:dyDescent="0.25">
      <c r="A11360" t="s">
        <v>15292</v>
      </c>
      <c r="B11360" t="s">
        <v>73</v>
      </c>
      <c r="C11360" t="s">
        <v>231</v>
      </c>
      <c r="D11360" t="s">
        <v>526</v>
      </c>
      <c r="E11360" t="s">
        <v>563</v>
      </c>
      <c r="F11360" t="s">
        <v>525</v>
      </c>
      <c r="G11360">
        <v>9</v>
      </c>
      <c r="H11360">
        <v>0</v>
      </c>
      <c r="I11360">
        <v>0</v>
      </c>
      <c r="J11360">
        <v>0</v>
      </c>
      <c r="K11360">
        <v>0</v>
      </c>
      <c r="L11360">
        <v>0</v>
      </c>
      <c r="M11360">
        <v>0</v>
      </c>
      <c r="N11360">
        <v>0</v>
      </c>
      <c r="O11360">
        <v>0</v>
      </c>
      <c r="P11360">
        <v>0</v>
      </c>
      <c r="Q11360">
        <v>0</v>
      </c>
    </row>
    <row r="11361" spans="1:17" x14ac:dyDescent="0.25">
      <c r="A11361" t="s">
        <v>27670</v>
      </c>
      <c r="B11361" t="s">
        <v>73</v>
      </c>
      <c r="C11361" t="s">
        <v>231</v>
      </c>
      <c r="D11361" t="s">
        <v>526</v>
      </c>
      <c r="E11361" t="s">
        <v>21471</v>
      </c>
      <c r="F11361" t="s">
        <v>396</v>
      </c>
      <c r="G11361">
        <v>0</v>
      </c>
      <c r="H11361">
        <v>13</v>
      </c>
      <c r="I11361">
        <v>0</v>
      </c>
      <c r="J11361">
        <v>13</v>
      </c>
      <c r="K11361">
        <v>0</v>
      </c>
      <c r="L11361">
        <v>0</v>
      </c>
      <c r="M11361">
        <v>0</v>
      </c>
      <c r="N11361">
        <v>0</v>
      </c>
      <c r="O11361">
        <v>0</v>
      </c>
      <c r="P11361">
        <v>0</v>
      </c>
      <c r="Q11361">
        <v>0</v>
      </c>
    </row>
    <row r="11362" spans="1:17" x14ac:dyDescent="0.25">
      <c r="A11362" t="s">
        <v>27671</v>
      </c>
      <c r="B11362" t="s">
        <v>73</v>
      </c>
      <c r="C11362" t="s">
        <v>231</v>
      </c>
      <c r="D11362" t="s">
        <v>526</v>
      </c>
      <c r="E11362" t="s">
        <v>21471</v>
      </c>
      <c r="F11362" t="s">
        <v>4236</v>
      </c>
      <c r="G11362">
        <v>0</v>
      </c>
      <c r="H11362">
        <v>13</v>
      </c>
      <c r="I11362">
        <v>0</v>
      </c>
      <c r="J11362">
        <v>13</v>
      </c>
      <c r="K11362">
        <v>0</v>
      </c>
      <c r="L11362">
        <v>0</v>
      </c>
      <c r="M11362">
        <v>0</v>
      </c>
      <c r="N11362">
        <v>0</v>
      </c>
      <c r="O11362">
        <v>0</v>
      </c>
      <c r="P11362">
        <v>0</v>
      </c>
      <c r="Q11362">
        <v>0</v>
      </c>
    </row>
    <row r="11363" spans="1:17" x14ac:dyDescent="0.25">
      <c r="A11363" t="s">
        <v>27672</v>
      </c>
      <c r="B11363" t="s">
        <v>73</v>
      </c>
      <c r="C11363" t="s">
        <v>231</v>
      </c>
      <c r="D11363" t="s">
        <v>526</v>
      </c>
      <c r="E11363" t="s">
        <v>21471</v>
      </c>
      <c r="F11363" t="s">
        <v>4238</v>
      </c>
      <c r="G11363">
        <v>0</v>
      </c>
      <c r="H11363">
        <v>0</v>
      </c>
      <c r="I11363">
        <v>0</v>
      </c>
      <c r="J11363">
        <v>0</v>
      </c>
      <c r="K11363">
        <v>0</v>
      </c>
      <c r="L11363">
        <v>0</v>
      </c>
      <c r="M11363">
        <v>13</v>
      </c>
      <c r="N11363">
        <v>0</v>
      </c>
      <c r="O11363">
        <v>0</v>
      </c>
      <c r="P11363">
        <v>0</v>
      </c>
      <c r="Q11363">
        <v>0</v>
      </c>
    </row>
    <row r="11364" spans="1:17" x14ac:dyDescent="0.25">
      <c r="A11364" t="s">
        <v>27673</v>
      </c>
      <c r="B11364" t="s">
        <v>73</v>
      </c>
      <c r="C11364" t="s">
        <v>231</v>
      </c>
      <c r="D11364" t="s">
        <v>526</v>
      </c>
      <c r="E11364" t="s">
        <v>21471</v>
      </c>
      <c r="F11364" t="s">
        <v>397</v>
      </c>
      <c r="G11364">
        <v>0</v>
      </c>
      <c r="H11364">
        <v>13</v>
      </c>
      <c r="I11364">
        <v>0</v>
      </c>
      <c r="J11364">
        <v>13</v>
      </c>
      <c r="K11364">
        <v>0</v>
      </c>
      <c r="L11364">
        <v>0</v>
      </c>
      <c r="M11364">
        <v>0</v>
      </c>
      <c r="N11364">
        <v>0</v>
      </c>
      <c r="O11364">
        <v>0</v>
      </c>
      <c r="P11364">
        <v>0</v>
      </c>
      <c r="Q11364">
        <v>0</v>
      </c>
    </row>
    <row r="11365" spans="1:17" x14ac:dyDescent="0.25">
      <c r="A11365" t="s">
        <v>27674</v>
      </c>
      <c r="B11365" t="s">
        <v>73</v>
      </c>
      <c r="C11365" t="s">
        <v>231</v>
      </c>
      <c r="D11365" t="s">
        <v>526</v>
      </c>
      <c r="E11365" t="s">
        <v>21471</v>
      </c>
      <c r="F11365" t="s">
        <v>398</v>
      </c>
      <c r="G11365">
        <v>0</v>
      </c>
      <c r="H11365">
        <v>13</v>
      </c>
      <c r="I11365">
        <v>0</v>
      </c>
      <c r="J11365">
        <v>13</v>
      </c>
      <c r="K11365">
        <v>0</v>
      </c>
      <c r="L11365">
        <v>0</v>
      </c>
      <c r="M11365">
        <v>0</v>
      </c>
      <c r="N11365">
        <v>0</v>
      </c>
      <c r="O11365">
        <v>0</v>
      </c>
      <c r="P11365">
        <v>0</v>
      </c>
      <c r="Q11365">
        <v>0</v>
      </c>
    </row>
    <row r="11366" spans="1:17" x14ac:dyDescent="0.25">
      <c r="A11366" t="s">
        <v>27675</v>
      </c>
      <c r="B11366" t="s">
        <v>73</v>
      </c>
      <c r="C11366" t="s">
        <v>231</v>
      </c>
      <c r="D11366" t="s">
        <v>526</v>
      </c>
      <c r="E11366" t="s">
        <v>21471</v>
      </c>
      <c r="F11366" t="s">
        <v>4242</v>
      </c>
      <c r="G11366">
        <v>0</v>
      </c>
      <c r="H11366">
        <v>0</v>
      </c>
      <c r="I11366">
        <v>0</v>
      </c>
      <c r="J11366">
        <v>0</v>
      </c>
      <c r="K11366">
        <v>0</v>
      </c>
      <c r="L11366">
        <v>0</v>
      </c>
      <c r="M11366">
        <v>13</v>
      </c>
      <c r="N11366">
        <v>0</v>
      </c>
      <c r="O11366">
        <v>0</v>
      </c>
      <c r="P11366">
        <v>0</v>
      </c>
      <c r="Q11366">
        <v>0</v>
      </c>
    </row>
    <row r="11367" spans="1:17" x14ac:dyDescent="0.25">
      <c r="A11367" t="s">
        <v>27676</v>
      </c>
      <c r="B11367" t="s">
        <v>73</v>
      </c>
      <c r="C11367" t="s">
        <v>231</v>
      </c>
      <c r="D11367" t="s">
        <v>526</v>
      </c>
      <c r="E11367" t="s">
        <v>21471</v>
      </c>
      <c r="F11367" t="s">
        <v>399</v>
      </c>
      <c r="G11367">
        <v>0</v>
      </c>
      <c r="H11367">
        <v>13</v>
      </c>
      <c r="I11367">
        <v>0</v>
      </c>
      <c r="J11367">
        <v>13</v>
      </c>
      <c r="K11367">
        <v>0</v>
      </c>
      <c r="L11367">
        <v>0</v>
      </c>
      <c r="M11367">
        <v>0</v>
      </c>
      <c r="N11367">
        <v>0</v>
      </c>
      <c r="O11367">
        <v>0</v>
      </c>
      <c r="P11367">
        <v>0</v>
      </c>
      <c r="Q11367">
        <v>0</v>
      </c>
    </row>
    <row r="11368" spans="1:17" x14ac:dyDescent="0.25">
      <c r="A11368" t="s">
        <v>27677</v>
      </c>
      <c r="B11368" t="s">
        <v>73</v>
      </c>
      <c r="C11368" t="s">
        <v>231</v>
      </c>
      <c r="D11368" t="s">
        <v>526</v>
      </c>
      <c r="E11368" t="s">
        <v>21471</v>
      </c>
      <c r="F11368" t="s">
        <v>4245</v>
      </c>
      <c r="G11368">
        <v>0</v>
      </c>
      <c r="H11368">
        <v>0</v>
      </c>
      <c r="I11368">
        <v>0</v>
      </c>
      <c r="J11368">
        <v>0</v>
      </c>
      <c r="K11368">
        <v>0</v>
      </c>
      <c r="L11368">
        <v>0</v>
      </c>
      <c r="M11368">
        <v>13</v>
      </c>
      <c r="N11368">
        <v>0</v>
      </c>
      <c r="O11368">
        <v>0</v>
      </c>
      <c r="P11368">
        <v>0</v>
      </c>
      <c r="Q11368">
        <v>0</v>
      </c>
    </row>
    <row r="11369" spans="1:17" x14ac:dyDescent="0.25">
      <c r="A11369" t="s">
        <v>25332</v>
      </c>
      <c r="B11369" t="s">
        <v>74</v>
      </c>
      <c r="C11369" t="s">
        <v>209</v>
      </c>
      <c r="D11369" t="s">
        <v>526</v>
      </c>
      <c r="E11369" t="s">
        <v>21471</v>
      </c>
      <c r="F11369" t="s">
        <v>394</v>
      </c>
      <c r="G11369">
        <v>0</v>
      </c>
      <c r="H11369">
        <v>0</v>
      </c>
      <c r="I11369">
        <v>0</v>
      </c>
      <c r="J11369">
        <v>0</v>
      </c>
      <c r="K11369">
        <v>0</v>
      </c>
      <c r="L11369">
        <v>0</v>
      </c>
      <c r="M11369">
        <v>0</v>
      </c>
      <c r="N11369">
        <v>4</v>
      </c>
      <c r="O11369">
        <v>4</v>
      </c>
      <c r="P11369">
        <v>0</v>
      </c>
      <c r="Q11369">
        <v>0</v>
      </c>
    </row>
    <row r="11370" spans="1:17" x14ac:dyDescent="0.25">
      <c r="A11370" t="s">
        <v>25333</v>
      </c>
      <c r="B11370" t="s">
        <v>74</v>
      </c>
      <c r="C11370" t="s">
        <v>209</v>
      </c>
      <c r="D11370" t="s">
        <v>526</v>
      </c>
      <c r="E11370" t="s">
        <v>21471</v>
      </c>
      <c r="F11370" t="s">
        <v>395</v>
      </c>
      <c r="G11370">
        <v>0</v>
      </c>
      <c r="H11370">
        <v>0</v>
      </c>
      <c r="I11370">
        <v>0</v>
      </c>
      <c r="J11370">
        <v>0</v>
      </c>
      <c r="K11370">
        <v>0</v>
      </c>
      <c r="L11370">
        <v>0</v>
      </c>
      <c r="M11370">
        <v>0</v>
      </c>
      <c r="N11370">
        <v>4</v>
      </c>
      <c r="O11370">
        <v>4</v>
      </c>
      <c r="P11370">
        <v>0</v>
      </c>
      <c r="Q11370">
        <v>0</v>
      </c>
    </row>
    <row r="11371" spans="1:17" x14ac:dyDescent="0.25">
      <c r="A11371" t="s">
        <v>25334</v>
      </c>
      <c r="B11371" t="s">
        <v>74</v>
      </c>
      <c r="C11371" t="s">
        <v>209</v>
      </c>
      <c r="D11371" t="s">
        <v>526</v>
      </c>
      <c r="E11371" t="s">
        <v>21471</v>
      </c>
      <c r="F11371" t="s">
        <v>525</v>
      </c>
      <c r="G11371">
        <v>6</v>
      </c>
      <c r="H11371">
        <v>0</v>
      </c>
      <c r="I11371">
        <v>0</v>
      </c>
      <c r="J11371">
        <v>0</v>
      </c>
      <c r="K11371">
        <v>0</v>
      </c>
      <c r="L11371">
        <v>0</v>
      </c>
      <c r="M11371">
        <v>0</v>
      </c>
      <c r="N11371">
        <v>0</v>
      </c>
      <c r="O11371">
        <v>0</v>
      </c>
      <c r="P11371">
        <v>0</v>
      </c>
      <c r="Q11371">
        <v>0</v>
      </c>
    </row>
    <row r="11372" spans="1:17" x14ac:dyDescent="0.25">
      <c r="A11372" t="s">
        <v>13683</v>
      </c>
      <c r="B11372" t="s">
        <v>74</v>
      </c>
      <c r="C11372" t="s">
        <v>209</v>
      </c>
      <c r="D11372" t="s">
        <v>12971</v>
      </c>
      <c r="E11372" t="s">
        <v>563</v>
      </c>
      <c r="F11372" t="s">
        <v>525</v>
      </c>
      <c r="G11372">
        <v>3</v>
      </c>
      <c r="H11372">
        <v>0</v>
      </c>
      <c r="I11372">
        <v>0</v>
      </c>
      <c r="J11372">
        <v>0</v>
      </c>
      <c r="K11372">
        <v>0</v>
      </c>
      <c r="L11372">
        <v>0</v>
      </c>
      <c r="M11372">
        <v>0</v>
      </c>
      <c r="N11372">
        <v>0</v>
      </c>
      <c r="O11372">
        <v>0</v>
      </c>
      <c r="P11372">
        <v>0</v>
      </c>
      <c r="Q11372">
        <v>0</v>
      </c>
    </row>
    <row r="11373" spans="1:17" x14ac:dyDescent="0.25">
      <c r="A11373" t="s">
        <v>25335</v>
      </c>
      <c r="B11373" t="s">
        <v>74</v>
      </c>
      <c r="C11373" t="s">
        <v>209</v>
      </c>
      <c r="D11373" t="s">
        <v>12971</v>
      </c>
      <c r="E11373" t="s">
        <v>21471</v>
      </c>
      <c r="F11373" t="s">
        <v>525</v>
      </c>
      <c r="G11373">
        <v>2</v>
      </c>
      <c r="H11373">
        <v>0</v>
      </c>
      <c r="I11373">
        <v>0</v>
      </c>
      <c r="J11373">
        <v>0</v>
      </c>
      <c r="K11373">
        <v>0</v>
      </c>
      <c r="L11373">
        <v>0</v>
      </c>
      <c r="M11373">
        <v>0</v>
      </c>
      <c r="N11373">
        <v>0</v>
      </c>
      <c r="O11373">
        <v>0</v>
      </c>
      <c r="P11373">
        <v>0</v>
      </c>
      <c r="Q11373">
        <v>0</v>
      </c>
    </row>
    <row r="11374" spans="1:17" x14ac:dyDescent="0.25">
      <c r="A11374" t="s">
        <v>13684</v>
      </c>
      <c r="B11374" t="s">
        <v>74</v>
      </c>
      <c r="C11374" t="s">
        <v>210</v>
      </c>
      <c r="D11374" t="s">
        <v>526</v>
      </c>
      <c r="E11374" t="s">
        <v>563</v>
      </c>
      <c r="F11374" t="s">
        <v>396</v>
      </c>
      <c r="G11374">
        <v>0</v>
      </c>
      <c r="H11374">
        <v>8</v>
      </c>
      <c r="I11374">
        <v>0</v>
      </c>
      <c r="J11374">
        <v>6</v>
      </c>
      <c r="K11374">
        <v>1</v>
      </c>
      <c r="L11374">
        <v>1</v>
      </c>
      <c r="M11374">
        <v>0</v>
      </c>
      <c r="N11374">
        <v>0</v>
      </c>
      <c r="O11374">
        <v>0</v>
      </c>
      <c r="P11374">
        <v>0</v>
      </c>
      <c r="Q11374">
        <v>0</v>
      </c>
    </row>
    <row r="11375" spans="1:17" x14ac:dyDescent="0.25">
      <c r="A11375" t="s">
        <v>13685</v>
      </c>
      <c r="B11375" t="s">
        <v>74</v>
      </c>
      <c r="C11375" t="s">
        <v>210</v>
      </c>
      <c r="D11375" t="s">
        <v>526</v>
      </c>
      <c r="E11375" t="s">
        <v>563</v>
      </c>
      <c r="F11375" t="s">
        <v>4236</v>
      </c>
      <c r="G11375">
        <v>0</v>
      </c>
      <c r="H11375">
        <v>8</v>
      </c>
      <c r="I11375">
        <v>0</v>
      </c>
      <c r="J11375">
        <v>6</v>
      </c>
      <c r="K11375">
        <v>1</v>
      </c>
      <c r="L11375">
        <v>1</v>
      </c>
      <c r="M11375">
        <v>0</v>
      </c>
      <c r="N11375">
        <v>0</v>
      </c>
      <c r="O11375">
        <v>0</v>
      </c>
      <c r="P11375">
        <v>0</v>
      </c>
      <c r="Q11375">
        <v>0</v>
      </c>
    </row>
    <row r="11376" spans="1:17" x14ac:dyDescent="0.25">
      <c r="A11376" t="s">
        <v>13686</v>
      </c>
      <c r="B11376" t="s">
        <v>74</v>
      </c>
      <c r="C11376" t="s">
        <v>210</v>
      </c>
      <c r="D11376" t="s">
        <v>526</v>
      </c>
      <c r="E11376" t="s">
        <v>563</v>
      </c>
      <c r="F11376" t="s">
        <v>4238</v>
      </c>
      <c r="G11376">
        <v>0</v>
      </c>
      <c r="H11376">
        <v>0</v>
      </c>
      <c r="I11376">
        <v>0</v>
      </c>
      <c r="J11376">
        <v>0</v>
      </c>
      <c r="K11376">
        <v>0</v>
      </c>
      <c r="L11376">
        <v>0</v>
      </c>
      <c r="M11376">
        <v>8</v>
      </c>
      <c r="N11376">
        <v>0</v>
      </c>
      <c r="O11376">
        <v>0</v>
      </c>
      <c r="P11376">
        <v>0</v>
      </c>
      <c r="Q11376">
        <v>0</v>
      </c>
    </row>
    <row r="11377" spans="1:17" x14ac:dyDescent="0.25">
      <c r="A11377" t="s">
        <v>13687</v>
      </c>
      <c r="B11377" t="s">
        <v>74</v>
      </c>
      <c r="C11377" t="s">
        <v>210</v>
      </c>
      <c r="D11377" t="s">
        <v>526</v>
      </c>
      <c r="E11377" t="s">
        <v>563</v>
      </c>
      <c r="F11377" t="s">
        <v>397</v>
      </c>
      <c r="G11377">
        <v>0</v>
      </c>
      <c r="H11377">
        <v>8</v>
      </c>
      <c r="I11377">
        <v>0</v>
      </c>
      <c r="J11377">
        <v>6</v>
      </c>
      <c r="K11377">
        <v>1</v>
      </c>
      <c r="L11377">
        <v>1</v>
      </c>
      <c r="M11377">
        <v>0</v>
      </c>
      <c r="N11377">
        <v>0</v>
      </c>
      <c r="O11377">
        <v>0</v>
      </c>
      <c r="P11377">
        <v>0</v>
      </c>
      <c r="Q11377">
        <v>0</v>
      </c>
    </row>
    <row r="11378" spans="1:17" x14ac:dyDescent="0.25">
      <c r="A11378" t="s">
        <v>13688</v>
      </c>
      <c r="B11378" t="s">
        <v>74</v>
      </c>
      <c r="C11378" t="s">
        <v>210</v>
      </c>
      <c r="D11378" t="s">
        <v>526</v>
      </c>
      <c r="E11378" t="s">
        <v>563</v>
      </c>
      <c r="F11378" t="s">
        <v>398</v>
      </c>
      <c r="G11378">
        <v>0</v>
      </c>
      <c r="H11378">
        <v>8</v>
      </c>
      <c r="I11378">
        <v>0</v>
      </c>
      <c r="J11378">
        <v>6</v>
      </c>
      <c r="K11378">
        <v>1</v>
      </c>
      <c r="L11378">
        <v>1</v>
      </c>
      <c r="M11378">
        <v>0</v>
      </c>
      <c r="N11378">
        <v>0</v>
      </c>
      <c r="O11378">
        <v>0</v>
      </c>
      <c r="P11378">
        <v>0</v>
      </c>
      <c r="Q11378">
        <v>0</v>
      </c>
    </row>
    <row r="11379" spans="1:17" x14ac:dyDescent="0.25">
      <c r="A11379" t="s">
        <v>13689</v>
      </c>
      <c r="B11379" t="s">
        <v>74</v>
      </c>
      <c r="C11379" t="s">
        <v>210</v>
      </c>
      <c r="D11379" t="s">
        <v>526</v>
      </c>
      <c r="E11379" t="s">
        <v>563</v>
      </c>
      <c r="F11379" t="s">
        <v>4242</v>
      </c>
      <c r="G11379">
        <v>0</v>
      </c>
      <c r="H11379">
        <v>0</v>
      </c>
      <c r="I11379">
        <v>0</v>
      </c>
      <c r="J11379">
        <v>0</v>
      </c>
      <c r="K11379">
        <v>0</v>
      </c>
      <c r="L11379">
        <v>0</v>
      </c>
      <c r="M11379">
        <v>8</v>
      </c>
      <c r="N11379">
        <v>0</v>
      </c>
      <c r="O11379">
        <v>0</v>
      </c>
      <c r="P11379">
        <v>0</v>
      </c>
      <c r="Q11379">
        <v>0</v>
      </c>
    </row>
    <row r="11380" spans="1:17" x14ac:dyDescent="0.25">
      <c r="A11380" t="s">
        <v>13690</v>
      </c>
      <c r="B11380" t="s">
        <v>74</v>
      </c>
      <c r="C11380" t="s">
        <v>210</v>
      </c>
      <c r="D11380" t="s">
        <v>526</v>
      </c>
      <c r="E11380" t="s">
        <v>563</v>
      </c>
      <c r="F11380" t="s">
        <v>399</v>
      </c>
      <c r="G11380">
        <v>0</v>
      </c>
      <c r="H11380">
        <v>8</v>
      </c>
      <c r="I11380">
        <v>0</v>
      </c>
      <c r="J11380">
        <v>6</v>
      </c>
      <c r="K11380">
        <v>1</v>
      </c>
      <c r="L11380">
        <v>1</v>
      </c>
      <c r="M11380">
        <v>0</v>
      </c>
      <c r="N11380">
        <v>0</v>
      </c>
      <c r="O11380">
        <v>0</v>
      </c>
      <c r="P11380">
        <v>0</v>
      </c>
      <c r="Q11380">
        <v>0</v>
      </c>
    </row>
    <row r="11381" spans="1:17" x14ac:dyDescent="0.25">
      <c r="A11381" t="s">
        <v>13691</v>
      </c>
      <c r="B11381" t="s">
        <v>74</v>
      </c>
      <c r="C11381" t="s">
        <v>210</v>
      </c>
      <c r="D11381" t="s">
        <v>526</v>
      </c>
      <c r="E11381" t="s">
        <v>563</v>
      </c>
      <c r="F11381" t="s">
        <v>4245</v>
      </c>
      <c r="G11381">
        <v>0</v>
      </c>
      <c r="H11381">
        <v>0</v>
      </c>
      <c r="I11381">
        <v>0</v>
      </c>
      <c r="J11381">
        <v>0</v>
      </c>
      <c r="K11381">
        <v>0</v>
      </c>
      <c r="L11381">
        <v>0</v>
      </c>
      <c r="M11381">
        <v>8</v>
      </c>
      <c r="N11381">
        <v>0</v>
      </c>
      <c r="O11381">
        <v>0</v>
      </c>
      <c r="P11381">
        <v>0</v>
      </c>
      <c r="Q11381">
        <v>0</v>
      </c>
    </row>
    <row r="11382" spans="1:17" x14ac:dyDescent="0.25">
      <c r="A11382" t="s">
        <v>13692</v>
      </c>
      <c r="B11382" t="s">
        <v>74</v>
      </c>
      <c r="C11382" t="s">
        <v>210</v>
      </c>
      <c r="D11382" t="s">
        <v>526</v>
      </c>
      <c r="E11382" t="s">
        <v>563</v>
      </c>
      <c r="F11382" t="s">
        <v>394</v>
      </c>
      <c r="G11382">
        <v>0</v>
      </c>
      <c r="H11382">
        <v>0</v>
      </c>
      <c r="I11382">
        <v>0</v>
      </c>
      <c r="J11382">
        <v>0</v>
      </c>
      <c r="K11382">
        <v>0</v>
      </c>
      <c r="L11382">
        <v>0</v>
      </c>
      <c r="M11382">
        <v>0</v>
      </c>
      <c r="N11382">
        <v>5</v>
      </c>
      <c r="O11382">
        <v>4</v>
      </c>
      <c r="P11382">
        <v>1</v>
      </c>
      <c r="Q11382">
        <v>0</v>
      </c>
    </row>
    <row r="11383" spans="1:17" x14ac:dyDescent="0.25">
      <c r="A11383" t="s">
        <v>14073</v>
      </c>
      <c r="B11383" t="s">
        <v>74</v>
      </c>
      <c r="C11383" t="s">
        <v>210</v>
      </c>
      <c r="D11383" t="s">
        <v>526</v>
      </c>
      <c r="E11383" t="s">
        <v>563</v>
      </c>
      <c r="F11383" t="s">
        <v>395</v>
      </c>
      <c r="G11383">
        <v>0</v>
      </c>
      <c r="H11383">
        <v>0</v>
      </c>
      <c r="I11383">
        <v>0</v>
      </c>
      <c r="J11383">
        <v>0</v>
      </c>
      <c r="K11383">
        <v>0</v>
      </c>
      <c r="L11383">
        <v>0</v>
      </c>
      <c r="M11383">
        <v>0</v>
      </c>
      <c r="N11383">
        <v>2</v>
      </c>
      <c r="O11383">
        <v>1</v>
      </c>
      <c r="P11383">
        <v>1</v>
      </c>
      <c r="Q11383">
        <v>0</v>
      </c>
    </row>
    <row r="11384" spans="1:17" x14ac:dyDescent="0.25">
      <c r="A11384" t="s">
        <v>14074</v>
      </c>
      <c r="B11384" t="s">
        <v>74</v>
      </c>
      <c r="C11384" t="s">
        <v>210</v>
      </c>
      <c r="D11384" t="s">
        <v>526</v>
      </c>
      <c r="E11384" t="s">
        <v>563</v>
      </c>
      <c r="F11384" t="s">
        <v>525</v>
      </c>
      <c r="G11384">
        <v>8</v>
      </c>
      <c r="H11384">
        <v>0</v>
      </c>
      <c r="I11384">
        <v>0</v>
      </c>
      <c r="J11384">
        <v>0</v>
      </c>
      <c r="K11384">
        <v>0</v>
      </c>
      <c r="L11384">
        <v>0</v>
      </c>
      <c r="M11384">
        <v>0</v>
      </c>
      <c r="N11384">
        <v>0</v>
      </c>
      <c r="O11384">
        <v>0</v>
      </c>
      <c r="P11384">
        <v>0</v>
      </c>
      <c r="Q11384">
        <v>0</v>
      </c>
    </row>
    <row r="11385" spans="1:17" x14ac:dyDescent="0.25">
      <c r="A11385" t="s">
        <v>25336</v>
      </c>
      <c r="B11385" t="s">
        <v>74</v>
      </c>
      <c r="C11385" t="s">
        <v>210</v>
      </c>
      <c r="D11385" t="s">
        <v>526</v>
      </c>
      <c r="E11385" t="s">
        <v>21471</v>
      </c>
      <c r="F11385" t="s">
        <v>396</v>
      </c>
      <c r="G11385">
        <v>0</v>
      </c>
      <c r="H11385">
        <v>12</v>
      </c>
      <c r="I11385">
        <v>0</v>
      </c>
      <c r="J11385">
        <v>9</v>
      </c>
      <c r="K11385">
        <v>2</v>
      </c>
      <c r="L11385">
        <v>1</v>
      </c>
      <c r="M11385">
        <v>0</v>
      </c>
      <c r="N11385">
        <v>0</v>
      </c>
      <c r="O11385">
        <v>0</v>
      </c>
      <c r="P11385">
        <v>0</v>
      </c>
      <c r="Q11385">
        <v>0</v>
      </c>
    </row>
    <row r="11386" spans="1:17" x14ac:dyDescent="0.25">
      <c r="A11386" t="s">
        <v>25337</v>
      </c>
      <c r="B11386" t="s">
        <v>74</v>
      </c>
      <c r="C11386" t="s">
        <v>210</v>
      </c>
      <c r="D11386" t="s">
        <v>526</v>
      </c>
      <c r="E11386" t="s">
        <v>21471</v>
      </c>
      <c r="F11386" t="s">
        <v>4236</v>
      </c>
      <c r="G11386">
        <v>0</v>
      </c>
      <c r="H11386">
        <v>12</v>
      </c>
      <c r="I11386">
        <v>0</v>
      </c>
      <c r="J11386">
        <v>8</v>
      </c>
      <c r="K11386">
        <v>1</v>
      </c>
      <c r="L11386">
        <v>3</v>
      </c>
      <c r="M11386">
        <v>0</v>
      </c>
      <c r="N11386">
        <v>0</v>
      </c>
      <c r="O11386">
        <v>0</v>
      </c>
      <c r="P11386">
        <v>0</v>
      </c>
      <c r="Q11386">
        <v>0</v>
      </c>
    </row>
    <row r="11387" spans="1:17" x14ac:dyDescent="0.25">
      <c r="A11387" t="s">
        <v>25338</v>
      </c>
      <c r="B11387" t="s">
        <v>74</v>
      </c>
      <c r="C11387" t="s">
        <v>210</v>
      </c>
      <c r="D11387" t="s">
        <v>526</v>
      </c>
      <c r="E11387" t="s">
        <v>21471</v>
      </c>
      <c r="F11387" t="s">
        <v>4238</v>
      </c>
      <c r="G11387">
        <v>0</v>
      </c>
      <c r="H11387">
        <v>0</v>
      </c>
      <c r="I11387">
        <v>0</v>
      </c>
      <c r="J11387">
        <v>0</v>
      </c>
      <c r="K11387">
        <v>0</v>
      </c>
      <c r="L11387">
        <v>0</v>
      </c>
      <c r="M11387">
        <v>12</v>
      </c>
      <c r="N11387">
        <v>0</v>
      </c>
      <c r="O11387">
        <v>0</v>
      </c>
      <c r="P11387">
        <v>0</v>
      </c>
      <c r="Q11387">
        <v>0</v>
      </c>
    </row>
    <row r="11388" spans="1:17" x14ac:dyDescent="0.25">
      <c r="A11388" t="s">
        <v>25339</v>
      </c>
      <c r="B11388" t="s">
        <v>74</v>
      </c>
      <c r="C11388" t="s">
        <v>210</v>
      </c>
      <c r="D11388" t="s">
        <v>526</v>
      </c>
      <c r="E11388" t="s">
        <v>21471</v>
      </c>
      <c r="F11388" t="s">
        <v>397</v>
      </c>
      <c r="G11388">
        <v>0</v>
      </c>
      <c r="H11388">
        <v>12</v>
      </c>
      <c r="I11388">
        <v>0</v>
      </c>
      <c r="J11388">
        <v>8</v>
      </c>
      <c r="K11388">
        <v>1</v>
      </c>
      <c r="L11388">
        <v>3</v>
      </c>
      <c r="M11388">
        <v>0</v>
      </c>
      <c r="N11388">
        <v>0</v>
      </c>
      <c r="O11388">
        <v>0</v>
      </c>
      <c r="P11388">
        <v>0</v>
      </c>
      <c r="Q11388">
        <v>0</v>
      </c>
    </row>
    <row r="11389" spans="1:17" x14ac:dyDescent="0.25">
      <c r="A11389" t="s">
        <v>25340</v>
      </c>
      <c r="B11389" t="s">
        <v>74</v>
      </c>
      <c r="C11389" t="s">
        <v>210</v>
      </c>
      <c r="D11389" t="s">
        <v>526</v>
      </c>
      <c r="E11389" t="s">
        <v>21471</v>
      </c>
      <c r="F11389" t="s">
        <v>398</v>
      </c>
      <c r="G11389">
        <v>0</v>
      </c>
      <c r="H11389">
        <v>12</v>
      </c>
      <c r="I11389">
        <v>0</v>
      </c>
      <c r="J11389">
        <v>8</v>
      </c>
      <c r="K11389">
        <v>1</v>
      </c>
      <c r="L11389">
        <v>3</v>
      </c>
      <c r="M11389">
        <v>0</v>
      </c>
      <c r="N11389">
        <v>0</v>
      </c>
      <c r="O11389">
        <v>0</v>
      </c>
      <c r="P11389">
        <v>0</v>
      </c>
      <c r="Q11389">
        <v>0</v>
      </c>
    </row>
    <row r="11390" spans="1:17" x14ac:dyDescent="0.25">
      <c r="A11390" t="s">
        <v>25341</v>
      </c>
      <c r="B11390" t="s">
        <v>74</v>
      </c>
      <c r="C11390" t="s">
        <v>210</v>
      </c>
      <c r="D11390" t="s">
        <v>526</v>
      </c>
      <c r="E11390" t="s">
        <v>21471</v>
      </c>
      <c r="F11390" t="s">
        <v>4242</v>
      </c>
      <c r="G11390">
        <v>0</v>
      </c>
      <c r="H11390">
        <v>0</v>
      </c>
      <c r="I11390">
        <v>0</v>
      </c>
      <c r="J11390">
        <v>0</v>
      </c>
      <c r="K11390">
        <v>0</v>
      </c>
      <c r="L11390">
        <v>0</v>
      </c>
      <c r="M11390">
        <v>12</v>
      </c>
      <c r="N11390">
        <v>0</v>
      </c>
      <c r="O11390">
        <v>0</v>
      </c>
      <c r="P11390">
        <v>0</v>
      </c>
      <c r="Q11390">
        <v>0</v>
      </c>
    </row>
    <row r="11391" spans="1:17" x14ac:dyDescent="0.25">
      <c r="A11391" t="s">
        <v>25342</v>
      </c>
      <c r="B11391" t="s">
        <v>74</v>
      </c>
      <c r="C11391" t="s">
        <v>210</v>
      </c>
      <c r="D11391" t="s">
        <v>526</v>
      </c>
      <c r="E11391" t="s">
        <v>21471</v>
      </c>
      <c r="F11391" t="s">
        <v>399</v>
      </c>
      <c r="G11391">
        <v>0</v>
      </c>
      <c r="H11391">
        <v>12</v>
      </c>
      <c r="I11391">
        <v>0</v>
      </c>
      <c r="J11391">
        <v>9</v>
      </c>
      <c r="K11391">
        <v>2</v>
      </c>
      <c r="L11391">
        <v>1</v>
      </c>
      <c r="M11391">
        <v>0</v>
      </c>
      <c r="N11391">
        <v>0</v>
      </c>
      <c r="O11391">
        <v>0</v>
      </c>
      <c r="P11391">
        <v>0</v>
      </c>
      <c r="Q11391">
        <v>0</v>
      </c>
    </row>
    <row r="11392" spans="1:17" x14ac:dyDescent="0.25">
      <c r="A11392" t="s">
        <v>25343</v>
      </c>
      <c r="B11392" t="s">
        <v>74</v>
      </c>
      <c r="C11392" t="s">
        <v>210</v>
      </c>
      <c r="D11392" t="s">
        <v>526</v>
      </c>
      <c r="E11392" t="s">
        <v>21471</v>
      </c>
      <c r="F11392" t="s">
        <v>4245</v>
      </c>
      <c r="G11392">
        <v>0</v>
      </c>
      <c r="H11392">
        <v>0</v>
      </c>
      <c r="I11392">
        <v>0</v>
      </c>
      <c r="J11392">
        <v>0</v>
      </c>
      <c r="K11392">
        <v>0</v>
      </c>
      <c r="L11392">
        <v>0</v>
      </c>
      <c r="M11392">
        <v>12</v>
      </c>
      <c r="N11392">
        <v>0</v>
      </c>
      <c r="O11392">
        <v>0</v>
      </c>
      <c r="P11392">
        <v>0</v>
      </c>
      <c r="Q11392">
        <v>0</v>
      </c>
    </row>
    <row r="11393" spans="1:17" x14ac:dyDescent="0.25">
      <c r="A11393" t="s">
        <v>25869</v>
      </c>
      <c r="B11393" t="s">
        <v>73</v>
      </c>
      <c r="C11393" t="s">
        <v>119</v>
      </c>
      <c r="D11393" t="s">
        <v>12971</v>
      </c>
      <c r="E11393" t="s">
        <v>21471</v>
      </c>
      <c r="F11393" t="s">
        <v>525</v>
      </c>
      <c r="G11393">
        <v>1</v>
      </c>
      <c r="H11393">
        <v>0</v>
      </c>
      <c r="I11393">
        <v>0</v>
      </c>
      <c r="J11393">
        <v>0</v>
      </c>
      <c r="K11393">
        <v>0</v>
      </c>
      <c r="L11393">
        <v>0</v>
      </c>
      <c r="M11393">
        <v>0</v>
      </c>
      <c r="N11393">
        <v>0</v>
      </c>
      <c r="O11393">
        <v>0</v>
      </c>
      <c r="P11393">
        <v>0</v>
      </c>
      <c r="Q11393">
        <v>0</v>
      </c>
    </row>
    <row r="11394" spans="1:17" x14ac:dyDescent="0.25">
      <c r="A11394" t="s">
        <v>18381</v>
      </c>
      <c r="B11394" t="s">
        <v>73</v>
      </c>
      <c r="C11394" t="s">
        <v>120</v>
      </c>
      <c r="D11394" t="s">
        <v>529</v>
      </c>
      <c r="E11394" t="s">
        <v>563</v>
      </c>
      <c r="F11394" t="s">
        <v>525</v>
      </c>
      <c r="G11394">
        <v>1</v>
      </c>
      <c r="H11394">
        <v>0</v>
      </c>
      <c r="I11394">
        <v>0</v>
      </c>
      <c r="J11394">
        <v>0</v>
      </c>
      <c r="K11394">
        <v>0</v>
      </c>
      <c r="L11394">
        <v>0</v>
      </c>
      <c r="M11394">
        <v>0</v>
      </c>
      <c r="N11394">
        <v>0</v>
      </c>
      <c r="O11394">
        <v>0</v>
      </c>
      <c r="P11394">
        <v>0</v>
      </c>
      <c r="Q11394">
        <v>0</v>
      </c>
    </row>
    <row r="11395" spans="1:17" x14ac:dyDescent="0.25">
      <c r="A11395" t="s">
        <v>25870</v>
      </c>
      <c r="B11395" t="s">
        <v>73</v>
      </c>
      <c r="C11395" t="s">
        <v>120</v>
      </c>
      <c r="D11395" t="s">
        <v>529</v>
      </c>
      <c r="E11395" t="s">
        <v>21471</v>
      </c>
      <c r="F11395" t="s">
        <v>525</v>
      </c>
      <c r="G11395">
        <v>1</v>
      </c>
      <c r="H11395">
        <v>0</v>
      </c>
      <c r="I11395">
        <v>0</v>
      </c>
      <c r="J11395">
        <v>0</v>
      </c>
      <c r="K11395">
        <v>0</v>
      </c>
      <c r="L11395">
        <v>0</v>
      </c>
      <c r="M11395">
        <v>0</v>
      </c>
      <c r="N11395">
        <v>0</v>
      </c>
      <c r="O11395">
        <v>0</v>
      </c>
      <c r="P11395">
        <v>0</v>
      </c>
      <c r="Q11395">
        <v>0</v>
      </c>
    </row>
    <row r="11396" spans="1:17" x14ac:dyDescent="0.25">
      <c r="A11396" t="s">
        <v>18382</v>
      </c>
      <c r="B11396" t="s">
        <v>73</v>
      </c>
      <c r="C11396" t="s">
        <v>120</v>
      </c>
      <c r="D11396" t="s">
        <v>526</v>
      </c>
      <c r="E11396" t="s">
        <v>563</v>
      </c>
      <c r="F11396" t="s">
        <v>396</v>
      </c>
      <c r="G11396">
        <v>0</v>
      </c>
      <c r="H11396">
        <v>5</v>
      </c>
      <c r="I11396">
        <v>0</v>
      </c>
      <c r="J11396">
        <v>4</v>
      </c>
      <c r="K11396">
        <v>1</v>
      </c>
      <c r="L11396">
        <v>0</v>
      </c>
      <c r="M11396">
        <v>0</v>
      </c>
      <c r="N11396">
        <v>0</v>
      </c>
      <c r="O11396">
        <v>0</v>
      </c>
      <c r="P11396">
        <v>0</v>
      </c>
      <c r="Q11396">
        <v>0</v>
      </c>
    </row>
    <row r="11397" spans="1:17" x14ac:dyDescent="0.25">
      <c r="A11397" t="s">
        <v>18383</v>
      </c>
      <c r="B11397" t="s">
        <v>73</v>
      </c>
      <c r="C11397" t="s">
        <v>120</v>
      </c>
      <c r="D11397" t="s">
        <v>526</v>
      </c>
      <c r="E11397" t="s">
        <v>563</v>
      </c>
      <c r="F11397" t="s">
        <v>4236</v>
      </c>
      <c r="G11397">
        <v>0</v>
      </c>
      <c r="H11397">
        <v>5</v>
      </c>
      <c r="I11397">
        <v>0</v>
      </c>
      <c r="J11397">
        <v>4</v>
      </c>
      <c r="K11397">
        <v>1</v>
      </c>
      <c r="L11397">
        <v>0</v>
      </c>
      <c r="M11397">
        <v>0</v>
      </c>
      <c r="N11397">
        <v>0</v>
      </c>
      <c r="O11397">
        <v>0</v>
      </c>
      <c r="P11397">
        <v>0</v>
      </c>
      <c r="Q11397">
        <v>0</v>
      </c>
    </row>
    <row r="11398" spans="1:17" x14ac:dyDescent="0.25">
      <c r="A11398" t="s">
        <v>18876</v>
      </c>
      <c r="B11398" t="s">
        <v>73</v>
      </c>
      <c r="C11398" t="s">
        <v>120</v>
      </c>
      <c r="D11398" t="s">
        <v>526</v>
      </c>
      <c r="E11398" t="s">
        <v>563</v>
      </c>
      <c r="F11398" t="s">
        <v>4238</v>
      </c>
      <c r="G11398">
        <v>0</v>
      </c>
      <c r="H11398">
        <v>0</v>
      </c>
      <c r="I11398">
        <v>0</v>
      </c>
      <c r="J11398">
        <v>0</v>
      </c>
      <c r="K11398">
        <v>0</v>
      </c>
      <c r="L11398">
        <v>0</v>
      </c>
      <c r="M11398">
        <v>5</v>
      </c>
      <c r="N11398">
        <v>0</v>
      </c>
      <c r="O11398">
        <v>0</v>
      </c>
      <c r="P11398">
        <v>0</v>
      </c>
      <c r="Q11398">
        <v>0</v>
      </c>
    </row>
    <row r="11399" spans="1:17" x14ac:dyDescent="0.25">
      <c r="A11399" t="s">
        <v>18877</v>
      </c>
      <c r="B11399" t="s">
        <v>73</v>
      </c>
      <c r="C11399" t="s">
        <v>120</v>
      </c>
      <c r="D11399" t="s">
        <v>526</v>
      </c>
      <c r="E11399" t="s">
        <v>563</v>
      </c>
      <c r="F11399" t="s">
        <v>397</v>
      </c>
      <c r="G11399">
        <v>0</v>
      </c>
      <c r="H11399">
        <v>5</v>
      </c>
      <c r="I11399">
        <v>0</v>
      </c>
      <c r="J11399">
        <v>4</v>
      </c>
      <c r="K11399">
        <v>1</v>
      </c>
      <c r="L11399">
        <v>0</v>
      </c>
      <c r="M11399">
        <v>0</v>
      </c>
      <c r="N11399">
        <v>0</v>
      </c>
      <c r="O11399">
        <v>0</v>
      </c>
      <c r="P11399">
        <v>0</v>
      </c>
      <c r="Q11399">
        <v>0</v>
      </c>
    </row>
    <row r="11400" spans="1:17" x14ac:dyDescent="0.25">
      <c r="A11400" t="s">
        <v>18878</v>
      </c>
      <c r="B11400" t="s">
        <v>73</v>
      </c>
      <c r="C11400" t="s">
        <v>120</v>
      </c>
      <c r="D11400" t="s">
        <v>526</v>
      </c>
      <c r="E11400" t="s">
        <v>563</v>
      </c>
      <c r="F11400" t="s">
        <v>398</v>
      </c>
      <c r="G11400">
        <v>0</v>
      </c>
      <c r="H11400">
        <v>5</v>
      </c>
      <c r="I11400">
        <v>0</v>
      </c>
      <c r="J11400">
        <v>4</v>
      </c>
      <c r="K11400">
        <v>1</v>
      </c>
      <c r="L11400">
        <v>0</v>
      </c>
      <c r="M11400">
        <v>0</v>
      </c>
      <c r="N11400">
        <v>0</v>
      </c>
      <c r="O11400">
        <v>0</v>
      </c>
      <c r="P11400">
        <v>0</v>
      </c>
      <c r="Q11400">
        <v>0</v>
      </c>
    </row>
    <row r="11401" spans="1:17" x14ac:dyDescent="0.25">
      <c r="A11401" t="s">
        <v>18879</v>
      </c>
      <c r="B11401" t="s">
        <v>73</v>
      </c>
      <c r="C11401" t="s">
        <v>120</v>
      </c>
      <c r="D11401" t="s">
        <v>526</v>
      </c>
      <c r="E11401" t="s">
        <v>563</v>
      </c>
      <c r="F11401" t="s">
        <v>4242</v>
      </c>
      <c r="G11401">
        <v>0</v>
      </c>
      <c r="H11401">
        <v>0</v>
      </c>
      <c r="I11401">
        <v>0</v>
      </c>
      <c r="J11401">
        <v>0</v>
      </c>
      <c r="K11401">
        <v>0</v>
      </c>
      <c r="L11401">
        <v>0</v>
      </c>
      <c r="M11401">
        <v>5</v>
      </c>
      <c r="N11401">
        <v>0</v>
      </c>
      <c r="O11401">
        <v>0</v>
      </c>
      <c r="P11401">
        <v>0</v>
      </c>
      <c r="Q11401">
        <v>0</v>
      </c>
    </row>
    <row r="11402" spans="1:17" x14ac:dyDescent="0.25">
      <c r="A11402" t="s">
        <v>18880</v>
      </c>
      <c r="B11402" t="s">
        <v>73</v>
      </c>
      <c r="C11402" t="s">
        <v>120</v>
      </c>
      <c r="D11402" t="s">
        <v>526</v>
      </c>
      <c r="E11402" t="s">
        <v>563</v>
      </c>
      <c r="F11402" t="s">
        <v>399</v>
      </c>
      <c r="G11402">
        <v>0</v>
      </c>
      <c r="H11402">
        <v>5</v>
      </c>
      <c r="I11402">
        <v>0</v>
      </c>
      <c r="J11402">
        <v>4</v>
      </c>
      <c r="K11402">
        <v>1</v>
      </c>
      <c r="L11402">
        <v>0</v>
      </c>
      <c r="M11402">
        <v>0</v>
      </c>
      <c r="N11402">
        <v>0</v>
      </c>
      <c r="O11402">
        <v>0</v>
      </c>
      <c r="P11402">
        <v>0</v>
      </c>
      <c r="Q11402">
        <v>0</v>
      </c>
    </row>
    <row r="11403" spans="1:17" x14ac:dyDescent="0.25">
      <c r="A11403" t="s">
        <v>18881</v>
      </c>
      <c r="B11403" t="s">
        <v>73</v>
      </c>
      <c r="C11403" t="s">
        <v>120</v>
      </c>
      <c r="D11403" t="s">
        <v>526</v>
      </c>
      <c r="E11403" t="s">
        <v>563</v>
      </c>
      <c r="F11403" t="s">
        <v>4245</v>
      </c>
      <c r="G11403">
        <v>0</v>
      </c>
      <c r="H11403">
        <v>0</v>
      </c>
      <c r="I11403">
        <v>0</v>
      </c>
      <c r="J11403">
        <v>0</v>
      </c>
      <c r="K11403">
        <v>0</v>
      </c>
      <c r="L11403">
        <v>0</v>
      </c>
      <c r="M11403">
        <v>5</v>
      </c>
      <c r="N11403">
        <v>0</v>
      </c>
      <c r="O11403">
        <v>0</v>
      </c>
      <c r="P11403">
        <v>0</v>
      </c>
      <c r="Q11403">
        <v>0</v>
      </c>
    </row>
    <row r="11404" spans="1:17" x14ac:dyDescent="0.25">
      <c r="A11404" t="s">
        <v>18882</v>
      </c>
      <c r="B11404" t="s">
        <v>73</v>
      </c>
      <c r="C11404" t="s">
        <v>120</v>
      </c>
      <c r="D11404" t="s">
        <v>526</v>
      </c>
      <c r="E11404" t="s">
        <v>563</v>
      </c>
      <c r="F11404" t="s">
        <v>394</v>
      </c>
      <c r="G11404">
        <v>0</v>
      </c>
      <c r="H11404">
        <v>0</v>
      </c>
      <c r="I11404">
        <v>0</v>
      </c>
      <c r="J11404">
        <v>0</v>
      </c>
      <c r="K11404">
        <v>0</v>
      </c>
      <c r="L11404">
        <v>0</v>
      </c>
      <c r="M11404">
        <v>0</v>
      </c>
      <c r="N11404">
        <v>5</v>
      </c>
      <c r="O11404">
        <v>5</v>
      </c>
      <c r="P11404">
        <v>0</v>
      </c>
      <c r="Q11404">
        <v>0</v>
      </c>
    </row>
    <row r="11405" spans="1:17" x14ac:dyDescent="0.25">
      <c r="A11405" t="s">
        <v>18883</v>
      </c>
      <c r="B11405" t="s">
        <v>73</v>
      </c>
      <c r="C11405" t="s">
        <v>120</v>
      </c>
      <c r="D11405" t="s">
        <v>526</v>
      </c>
      <c r="E11405" t="s">
        <v>563</v>
      </c>
      <c r="F11405" t="s">
        <v>395</v>
      </c>
      <c r="G11405">
        <v>0</v>
      </c>
      <c r="H11405">
        <v>0</v>
      </c>
      <c r="I11405">
        <v>0</v>
      </c>
      <c r="J11405">
        <v>0</v>
      </c>
      <c r="K11405">
        <v>0</v>
      </c>
      <c r="L11405">
        <v>0</v>
      </c>
      <c r="M11405">
        <v>0</v>
      </c>
      <c r="N11405">
        <v>5</v>
      </c>
      <c r="O11405">
        <v>5</v>
      </c>
      <c r="P11405">
        <v>0</v>
      </c>
      <c r="Q11405">
        <v>0</v>
      </c>
    </row>
    <row r="11406" spans="1:17" x14ac:dyDescent="0.25">
      <c r="A11406" t="s">
        <v>18884</v>
      </c>
      <c r="B11406" t="s">
        <v>73</v>
      </c>
      <c r="C11406" t="s">
        <v>120</v>
      </c>
      <c r="D11406" t="s">
        <v>526</v>
      </c>
      <c r="E11406" t="s">
        <v>563</v>
      </c>
      <c r="F11406" t="s">
        <v>525</v>
      </c>
      <c r="G11406">
        <v>5</v>
      </c>
      <c r="H11406">
        <v>0</v>
      </c>
      <c r="I11406">
        <v>0</v>
      </c>
      <c r="J11406">
        <v>0</v>
      </c>
      <c r="K11406">
        <v>0</v>
      </c>
      <c r="L11406">
        <v>0</v>
      </c>
      <c r="M11406">
        <v>0</v>
      </c>
      <c r="N11406">
        <v>0</v>
      </c>
      <c r="O11406">
        <v>0</v>
      </c>
      <c r="P11406">
        <v>0</v>
      </c>
      <c r="Q11406">
        <v>0</v>
      </c>
    </row>
    <row r="11407" spans="1:17" x14ac:dyDescent="0.25">
      <c r="A11407" t="s">
        <v>25871</v>
      </c>
      <c r="B11407" t="s">
        <v>73</v>
      </c>
      <c r="C11407" t="s">
        <v>120</v>
      </c>
      <c r="D11407" t="s">
        <v>526</v>
      </c>
      <c r="E11407" t="s">
        <v>21471</v>
      </c>
      <c r="F11407" t="s">
        <v>396</v>
      </c>
      <c r="G11407">
        <v>0</v>
      </c>
      <c r="H11407">
        <v>8</v>
      </c>
      <c r="I11407">
        <v>2</v>
      </c>
      <c r="J11407">
        <v>6</v>
      </c>
      <c r="K11407">
        <v>0</v>
      </c>
      <c r="L11407">
        <v>0</v>
      </c>
      <c r="M11407">
        <v>0</v>
      </c>
      <c r="N11407">
        <v>0</v>
      </c>
      <c r="O11407">
        <v>0</v>
      </c>
      <c r="P11407">
        <v>0</v>
      </c>
      <c r="Q11407">
        <v>0</v>
      </c>
    </row>
    <row r="11408" spans="1:17" x14ac:dyDescent="0.25">
      <c r="A11408" t="s">
        <v>25872</v>
      </c>
      <c r="B11408" t="s">
        <v>73</v>
      </c>
      <c r="C11408" t="s">
        <v>120</v>
      </c>
      <c r="D11408" t="s">
        <v>526</v>
      </c>
      <c r="E11408" t="s">
        <v>21471</v>
      </c>
      <c r="F11408" t="s">
        <v>4236</v>
      </c>
      <c r="G11408">
        <v>0</v>
      </c>
      <c r="H11408">
        <v>8</v>
      </c>
      <c r="I11408">
        <v>2</v>
      </c>
      <c r="J11408">
        <v>6</v>
      </c>
      <c r="K11408">
        <v>0</v>
      </c>
      <c r="L11408">
        <v>0</v>
      </c>
      <c r="M11408">
        <v>0</v>
      </c>
      <c r="N11408">
        <v>0</v>
      </c>
      <c r="O11408">
        <v>0</v>
      </c>
      <c r="P11408">
        <v>0</v>
      </c>
      <c r="Q11408">
        <v>0</v>
      </c>
    </row>
    <row r="11409" spans="1:17" x14ac:dyDescent="0.25">
      <c r="A11409" t="s">
        <v>25873</v>
      </c>
      <c r="B11409" t="s">
        <v>73</v>
      </c>
      <c r="C11409" t="s">
        <v>120</v>
      </c>
      <c r="D11409" t="s">
        <v>526</v>
      </c>
      <c r="E11409" t="s">
        <v>21471</v>
      </c>
      <c r="F11409" t="s">
        <v>4238</v>
      </c>
      <c r="G11409">
        <v>0</v>
      </c>
      <c r="H11409">
        <v>0</v>
      </c>
      <c r="I11409">
        <v>0</v>
      </c>
      <c r="J11409">
        <v>0</v>
      </c>
      <c r="K11409">
        <v>0</v>
      </c>
      <c r="L11409">
        <v>0</v>
      </c>
      <c r="M11409">
        <v>8</v>
      </c>
      <c r="N11409">
        <v>0</v>
      </c>
      <c r="O11409">
        <v>0</v>
      </c>
      <c r="P11409">
        <v>0</v>
      </c>
      <c r="Q11409">
        <v>0</v>
      </c>
    </row>
    <row r="11410" spans="1:17" x14ac:dyDescent="0.25">
      <c r="A11410" t="s">
        <v>25874</v>
      </c>
      <c r="B11410" t="s">
        <v>73</v>
      </c>
      <c r="C11410" t="s">
        <v>120</v>
      </c>
      <c r="D11410" t="s">
        <v>526</v>
      </c>
      <c r="E11410" t="s">
        <v>21471</v>
      </c>
      <c r="F11410" t="s">
        <v>397</v>
      </c>
      <c r="G11410">
        <v>0</v>
      </c>
      <c r="H11410">
        <v>8</v>
      </c>
      <c r="I11410">
        <v>2</v>
      </c>
      <c r="J11410">
        <v>6</v>
      </c>
      <c r="K11410">
        <v>0</v>
      </c>
      <c r="L11410">
        <v>0</v>
      </c>
      <c r="M11410">
        <v>0</v>
      </c>
      <c r="N11410">
        <v>0</v>
      </c>
      <c r="O11410">
        <v>0</v>
      </c>
      <c r="P11410">
        <v>0</v>
      </c>
      <c r="Q11410">
        <v>0</v>
      </c>
    </row>
    <row r="11411" spans="1:17" x14ac:dyDescent="0.25">
      <c r="A11411" t="s">
        <v>25875</v>
      </c>
      <c r="B11411" t="s">
        <v>73</v>
      </c>
      <c r="C11411" t="s">
        <v>120</v>
      </c>
      <c r="D11411" t="s">
        <v>526</v>
      </c>
      <c r="E11411" t="s">
        <v>21471</v>
      </c>
      <c r="F11411" t="s">
        <v>398</v>
      </c>
      <c r="G11411">
        <v>0</v>
      </c>
      <c r="H11411">
        <v>8</v>
      </c>
      <c r="I11411">
        <v>2</v>
      </c>
      <c r="J11411">
        <v>6</v>
      </c>
      <c r="K11411">
        <v>0</v>
      </c>
      <c r="L11411">
        <v>0</v>
      </c>
      <c r="M11411">
        <v>0</v>
      </c>
      <c r="N11411">
        <v>0</v>
      </c>
      <c r="O11411">
        <v>0</v>
      </c>
      <c r="P11411">
        <v>0</v>
      </c>
      <c r="Q11411">
        <v>0</v>
      </c>
    </row>
    <row r="11412" spans="1:17" x14ac:dyDescent="0.25">
      <c r="A11412" t="s">
        <v>25876</v>
      </c>
      <c r="B11412" t="s">
        <v>73</v>
      </c>
      <c r="C11412" t="s">
        <v>120</v>
      </c>
      <c r="D11412" t="s">
        <v>526</v>
      </c>
      <c r="E11412" t="s">
        <v>21471</v>
      </c>
      <c r="F11412" t="s">
        <v>4242</v>
      </c>
      <c r="G11412">
        <v>0</v>
      </c>
      <c r="H11412">
        <v>0</v>
      </c>
      <c r="I11412">
        <v>0</v>
      </c>
      <c r="J11412">
        <v>0</v>
      </c>
      <c r="K11412">
        <v>0</v>
      </c>
      <c r="L11412">
        <v>0</v>
      </c>
      <c r="M11412">
        <v>8</v>
      </c>
      <c r="N11412">
        <v>0</v>
      </c>
      <c r="O11412">
        <v>0</v>
      </c>
      <c r="P11412">
        <v>0</v>
      </c>
      <c r="Q11412">
        <v>0</v>
      </c>
    </row>
    <row r="11413" spans="1:17" x14ac:dyDescent="0.25">
      <c r="A11413" t="s">
        <v>25877</v>
      </c>
      <c r="B11413" t="s">
        <v>73</v>
      </c>
      <c r="C11413" t="s">
        <v>120</v>
      </c>
      <c r="D11413" t="s">
        <v>526</v>
      </c>
      <c r="E11413" t="s">
        <v>21471</v>
      </c>
      <c r="F11413" t="s">
        <v>399</v>
      </c>
      <c r="G11413">
        <v>0</v>
      </c>
      <c r="H11413">
        <v>8</v>
      </c>
      <c r="I11413">
        <v>2</v>
      </c>
      <c r="J11413">
        <v>6</v>
      </c>
      <c r="K11413">
        <v>0</v>
      </c>
      <c r="L11413">
        <v>0</v>
      </c>
      <c r="M11413">
        <v>0</v>
      </c>
      <c r="N11413">
        <v>0</v>
      </c>
      <c r="O11413">
        <v>0</v>
      </c>
      <c r="P11413">
        <v>0</v>
      </c>
      <c r="Q11413">
        <v>0</v>
      </c>
    </row>
    <row r="11414" spans="1:17" x14ac:dyDescent="0.25">
      <c r="A11414" t="s">
        <v>25878</v>
      </c>
      <c r="B11414" t="s">
        <v>73</v>
      </c>
      <c r="C11414" t="s">
        <v>120</v>
      </c>
      <c r="D11414" t="s">
        <v>526</v>
      </c>
      <c r="E11414" t="s">
        <v>21471</v>
      </c>
      <c r="F11414" t="s">
        <v>4245</v>
      </c>
      <c r="G11414">
        <v>0</v>
      </c>
      <c r="H11414">
        <v>0</v>
      </c>
      <c r="I11414">
        <v>0</v>
      </c>
      <c r="J11414">
        <v>0</v>
      </c>
      <c r="K11414">
        <v>0</v>
      </c>
      <c r="L11414">
        <v>0</v>
      </c>
      <c r="M11414">
        <v>8</v>
      </c>
      <c r="N11414">
        <v>0</v>
      </c>
      <c r="O11414">
        <v>0</v>
      </c>
      <c r="P11414">
        <v>0</v>
      </c>
      <c r="Q11414">
        <v>0</v>
      </c>
    </row>
    <row r="11415" spans="1:17" x14ac:dyDescent="0.25">
      <c r="A11415" t="s">
        <v>25879</v>
      </c>
      <c r="B11415" t="s">
        <v>73</v>
      </c>
      <c r="C11415" t="s">
        <v>120</v>
      </c>
      <c r="D11415" t="s">
        <v>526</v>
      </c>
      <c r="E11415" t="s">
        <v>21471</v>
      </c>
      <c r="F11415" t="s">
        <v>394</v>
      </c>
      <c r="G11415">
        <v>0</v>
      </c>
      <c r="H11415">
        <v>0</v>
      </c>
      <c r="I11415">
        <v>0</v>
      </c>
      <c r="J11415">
        <v>0</v>
      </c>
      <c r="K11415">
        <v>0</v>
      </c>
      <c r="L11415">
        <v>0</v>
      </c>
      <c r="M11415">
        <v>0</v>
      </c>
      <c r="N11415">
        <v>8</v>
      </c>
      <c r="O11415">
        <v>8</v>
      </c>
      <c r="P11415">
        <v>0</v>
      </c>
      <c r="Q11415">
        <v>0</v>
      </c>
    </row>
    <row r="11416" spans="1:17" x14ac:dyDescent="0.25">
      <c r="A11416" t="s">
        <v>25880</v>
      </c>
      <c r="B11416" t="s">
        <v>73</v>
      </c>
      <c r="C11416" t="s">
        <v>120</v>
      </c>
      <c r="D11416" t="s">
        <v>526</v>
      </c>
      <c r="E11416" t="s">
        <v>21471</v>
      </c>
      <c r="F11416" t="s">
        <v>395</v>
      </c>
      <c r="G11416">
        <v>0</v>
      </c>
      <c r="H11416">
        <v>0</v>
      </c>
      <c r="I11416">
        <v>0</v>
      </c>
      <c r="J11416">
        <v>0</v>
      </c>
      <c r="K11416">
        <v>0</v>
      </c>
      <c r="L11416">
        <v>0</v>
      </c>
      <c r="M11416">
        <v>0</v>
      </c>
      <c r="N11416">
        <v>7</v>
      </c>
      <c r="O11416">
        <v>7</v>
      </c>
      <c r="P11416">
        <v>0</v>
      </c>
      <c r="Q11416">
        <v>0</v>
      </c>
    </row>
    <row r="11417" spans="1:17" x14ac:dyDescent="0.25">
      <c r="A11417" t="s">
        <v>25881</v>
      </c>
      <c r="B11417" t="s">
        <v>73</v>
      </c>
      <c r="C11417" t="s">
        <v>120</v>
      </c>
      <c r="D11417" t="s">
        <v>526</v>
      </c>
      <c r="E11417" t="s">
        <v>21471</v>
      </c>
      <c r="F11417" t="s">
        <v>525</v>
      </c>
      <c r="G11417">
        <v>8</v>
      </c>
      <c r="H11417">
        <v>0</v>
      </c>
      <c r="I11417">
        <v>0</v>
      </c>
      <c r="J11417">
        <v>0</v>
      </c>
      <c r="K11417">
        <v>0</v>
      </c>
      <c r="L11417">
        <v>0</v>
      </c>
      <c r="M11417">
        <v>0</v>
      </c>
      <c r="N11417">
        <v>0</v>
      </c>
      <c r="O11417">
        <v>0</v>
      </c>
      <c r="P11417">
        <v>0</v>
      </c>
      <c r="Q11417">
        <v>0</v>
      </c>
    </row>
    <row r="11418" spans="1:17" x14ac:dyDescent="0.25">
      <c r="A11418" t="s">
        <v>13089</v>
      </c>
      <c r="B11418" t="s">
        <v>73</v>
      </c>
      <c r="C11418" t="s">
        <v>120</v>
      </c>
      <c r="D11418" t="s">
        <v>527</v>
      </c>
      <c r="E11418" t="s">
        <v>563</v>
      </c>
      <c r="F11418" t="s">
        <v>528</v>
      </c>
      <c r="G11418">
        <v>0</v>
      </c>
      <c r="H11418">
        <v>0</v>
      </c>
      <c r="I11418">
        <v>0</v>
      </c>
      <c r="J11418">
        <v>0</v>
      </c>
      <c r="K11418">
        <v>0</v>
      </c>
      <c r="L11418">
        <v>0</v>
      </c>
      <c r="M11418">
        <v>0</v>
      </c>
      <c r="N11418">
        <v>1</v>
      </c>
      <c r="O11418">
        <v>0</v>
      </c>
      <c r="P11418">
        <v>1</v>
      </c>
      <c r="Q11418">
        <v>0</v>
      </c>
    </row>
    <row r="11419" spans="1:17" x14ac:dyDescent="0.25">
      <c r="A11419" t="s">
        <v>13090</v>
      </c>
      <c r="B11419" t="s">
        <v>73</v>
      </c>
      <c r="C11419" t="s">
        <v>120</v>
      </c>
      <c r="D11419" t="s">
        <v>527</v>
      </c>
      <c r="E11419" t="s">
        <v>563</v>
      </c>
      <c r="F11419" t="s">
        <v>525</v>
      </c>
      <c r="G11419">
        <v>1</v>
      </c>
      <c r="H11419">
        <v>0</v>
      </c>
      <c r="I11419">
        <v>0</v>
      </c>
      <c r="J11419">
        <v>0</v>
      </c>
      <c r="K11419">
        <v>0</v>
      </c>
      <c r="L11419">
        <v>0</v>
      </c>
      <c r="M11419">
        <v>0</v>
      </c>
      <c r="N11419">
        <v>0</v>
      </c>
      <c r="O11419">
        <v>0</v>
      </c>
      <c r="P11419">
        <v>0</v>
      </c>
      <c r="Q11419">
        <v>0</v>
      </c>
    </row>
    <row r="11420" spans="1:17" x14ac:dyDescent="0.25">
      <c r="A11420" t="s">
        <v>25882</v>
      </c>
      <c r="B11420" t="s">
        <v>73</v>
      </c>
      <c r="C11420" t="s">
        <v>120</v>
      </c>
      <c r="D11420" t="s">
        <v>527</v>
      </c>
      <c r="E11420" t="s">
        <v>21471</v>
      </c>
      <c r="F11420" t="s">
        <v>528</v>
      </c>
      <c r="G11420">
        <v>0</v>
      </c>
      <c r="H11420">
        <v>0</v>
      </c>
      <c r="I11420">
        <v>0</v>
      </c>
      <c r="J11420">
        <v>0</v>
      </c>
      <c r="K11420">
        <v>0</v>
      </c>
      <c r="L11420">
        <v>0</v>
      </c>
      <c r="M11420">
        <v>0</v>
      </c>
      <c r="N11420">
        <v>5</v>
      </c>
      <c r="O11420">
        <v>3</v>
      </c>
      <c r="P11420">
        <v>2</v>
      </c>
      <c r="Q11420">
        <v>0</v>
      </c>
    </row>
    <row r="11421" spans="1:17" x14ac:dyDescent="0.25">
      <c r="A11421" t="s">
        <v>25883</v>
      </c>
      <c r="B11421" t="s">
        <v>73</v>
      </c>
      <c r="C11421" t="s">
        <v>120</v>
      </c>
      <c r="D11421" t="s">
        <v>527</v>
      </c>
      <c r="E11421" t="s">
        <v>21471</v>
      </c>
      <c r="F11421" t="s">
        <v>525</v>
      </c>
      <c r="G11421">
        <v>5</v>
      </c>
      <c r="H11421">
        <v>0</v>
      </c>
      <c r="I11421">
        <v>0</v>
      </c>
      <c r="J11421">
        <v>0</v>
      </c>
      <c r="K11421">
        <v>0</v>
      </c>
      <c r="L11421">
        <v>0</v>
      </c>
      <c r="M11421">
        <v>0</v>
      </c>
      <c r="N11421">
        <v>0</v>
      </c>
      <c r="O11421">
        <v>0</v>
      </c>
      <c r="P11421">
        <v>0</v>
      </c>
      <c r="Q11421">
        <v>0</v>
      </c>
    </row>
    <row r="11422" spans="1:17" x14ac:dyDescent="0.25">
      <c r="A11422" t="s">
        <v>25884</v>
      </c>
      <c r="B11422" t="s">
        <v>73</v>
      </c>
      <c r="C11422" t="s">
        <v>121</v>
      </c>
      <c r="D11422" t="s">
        <v>529</v>
      </c>
      <c r="E11422" t="s">
        <v>21471</v>
      </c>
      <c r="F11422" t="s">
        <v>525</v>
      </c>
      <c r="G11422">
        <v>1</v>
      </c>
      <c r="H11422">
        <v>0</v>
      </c>
      <c r="I11422">
        <v>0</v>
      </c>
      <c r="J11422">
        <v>0</v>
      </c>
      <c r="K11422">
        <v>0</v>
      </c>
      <c r="L11422">
        <v>0</v>
      </c>
      <c r="M11422">
        <v>0</v>
      </c>
      <c r="N11422">
        <v>0</v>
      </c>
      <c r="O11422">
        <v>0</v>
      </c>
      <c r="P11422">
        <v>0</v>
      </c>
      <c r="Q11422">
        <v>0</v>
      </c>
    </row>
    <row r="11423" spans="1:17" x14ac:dyDescent="0.25">
      <c r="A11423" t="s">
        <v>13091</v>
      </c>
      <c r="B11423" t="s">
        <v>73</v>
      </c>
      <c r="C11423" t="s">
        <v>121</v>
      </c>
      <c r="D11423" t="s">
        <v>526</v>
      </c>
      <c r="E11423" t="s">
        <v>563</v>
      </c>
      <c r="F11423" t="s">
        <v>396</v>
      </c>
      <c r="G11423">
        <v>0</v>
      </c>
      <c r="H11423">
        <v>8</v>
      </c>
      <c r="I11423">
        <v>2</v>
      </c>
      <c r="J11423">
        <v>5</v>
      </c>
      <c r="K11423">
        <v>0</v>
      </c>
      <c r="L11423">
        <v>1</v>
      </c>
      <c r="M11423">
        <v>0</v>
      </c>
      <c r="N11423">
        <v>0</v>
      </c>
      <c r="O11423">
        <v>0</v>
      </c>
      <c r="P11423">
        <v>0</v>
      </c>
      <c r="Q11423">
        <v>0</v>
      </c>
    </row>
    <row r="11424" spans="1:17" x14ac:dyDescent="0.25">
      <c r="A11424" t="s">
        <v>25885</v>
      </c>
      <c r="B11424" t="s">
        <v>73</v>
      </c>
      <c r="C11424" t="s">
        <v>185</v>
      </c>
      <c r="D11424" t="s">
        <v>12971</v>
      </c>
      <c r="E11424" t="s">
        <v>21471</v>
      </c>
      <c r="F11424" t="s">
        <v>525</v>
      </c>
      <c r="G11424">
        <v>1</v>
      </c>
      <c r="H11424">
        <v>0</v>
      </c>
      <c r="I11424">
        <v>0</v>
      </c>
      <c r="J11424">
        <v>0</v>
      </c>
      <c r="K11424">
        <v>0</v>
      </c>
      <c r="L11424">
        <v>0</v>
      </c>
      <c r="M11424">
        <v>0</v>
      </c>
      <c r="N11424">
        <v>0</v>
      </c>
      <c r="O11424">
        <v>0</v>
      </c>
      <c r="P11424">
        <v>0</v>
      </c>
      <c r="Q11424">
        <v>0</v>
      </c>
    </row>
    <row r="11425" spans="1:17" x14ac:dyDescent="0.25">
      <c r="A11425" t="s">
        <v>25886</v>
      </c>
      <c r="B11425" t="s">
        <v>73</v>
      </c>
      <c r="C11425" t="s">
        <v>186</v>
      </c>
      <c r="D11425" t="s">
        <v>526</v>
      </c>
      <c r="E11425" t="s">
        <v>21471</v>
      </c>
      <c r="F11425" t="s">
        <v>396</v>
      </c>
      <c r="G11425">
        <v>0</v>
      </c>
      <c r="H11425">
        <v>1</v>
      </c>
      <c r="I11425">
        <v>0</v>
      </c>
      <c r="J11425">
        <v>1</v>
      </c>
      <c r="K11425">
        <v>0</v>
      </c>
      <c r="L11425">
        <v>0</v>
      </c>
      <c r="M11425">
        <v>0</v>
      </c>
      <c r="N11425">
        <v>0</v>
      </c>
      <c r="O11425">
        <v>0</v>
      </c>
      <c r="P11425">
        <v>0</v>
      </c>
      <c r="Q11425">
        <v>0</v>
      </c>
    </row>
    <row r="11426" spans="1:17" x14ac:dyDescent="0.25">
      <c r="A11426" t="s">
        <v>25887</v>
      </c>
      <c r="B11426" t="s">
        <v>73</v>
      </c>
      <c r="C11426" t="s">
        <v>186</v>
      </c>
      <c r="D11426" t="s">
        <v>526</v>
      </c>
      <c r="E11426" t="s">
        <v>21471</v>
      </c>
      <c r="F11426" t="s">
        <v>4236</v>
      </c>
      <c r="G11426">
        <v>0</v>
      </c>
      <c r="H11426">
        <v>1</v>
      </c>
      <c r="I11426">
        <v>0</v>
      </c>
      <c r="J11426">
        <v>1</v>
      </c>
      <c r="K11426">
        <v>0</v>
      </c>
      <c r="L11426">
        <v>0</v>
      </c>
      <c r="M11426">
        <v>0</v>
      </c>
      <c r="N11426">
        <v>0</v>
      </c>
      <c r="O11426">
        <v>0</v>
      </c>
      <c r="P11426">
        <v>0</v>
      </c>
      <c r="Q11426">
        <v>0</v>
      </c>
    </row>
    <row r="11427" spans="1:17" x14ac:dyDescent="0.25">
      <c r="A11427" t="s">
        <v>25888</v>
      </c>
      <c r="B11427" t="s">
        <v>73</v>
      </c>
      <c r="C11427" t="s">
        <v>186</v>
      </c>
      <c r="D11427" t="s">
        <v>526</v>
      </c>
      <c r="E11427" t="s">
        <v>21471</v>
      </c>
      <c r="F11427" t="s">
        <v>4238</v>
      </c>
      <c r="G11427">
        <v>0</v>
      </c>
      <c r="H11427">
        <v>0</v>
      </c>
      <c r="I11427">
        <v>0</v>
      </c>
      <c r="J11427">
        <v>0</v>
      </c>
      <c r="K11427">
        <v>0</v>
      </c>
      <c r="L11427">
        <v>0</v>
      </c>
      <c r="M11427">
        <v>1</v>
      </c>
      <c r="N11427">
        <v>0</v>
      </c>
      <c r="O11427">
        <v>0</v>
      </c>
      <c r="P11427">
        <v>0</v>
      </c>
      <c r="Q11427">
        <v>0</v>
      </c>
    </row>
    <row r="11428" spans="1:17" x14ac:dyDescent="0.25">
      <c r="A11428" t="s">
        <v>25889</v>
      </c>
      <c r="B11428" t="s">
        <v>73</v>
      </c>
      <c r="C11428" t="s">
        <v>186</v>
      </c>
      <c r="D11428" t="s">
        <v>526</v>
      </c>
      <c r="E11428" t="s">
        <v>21471</v>
      </c>
      <c r="F11428" t="s">
        <v>397</v>
      </c>
      <c r="G11428">
        <v>0</v>
      </c>
      <c r="H11428">
        <v>1</v>
      </c>
      <c r="I11428">
        <v>0</v>
      </c>
      <c r="J11428">
        <v>1</v>
      </c>
      <c r="K11428">
        <v>0</v>
      </c>
      <c r="L11428">
        <v>0</v>
      </c>
      <c r="M11428">
        <v>0</v>
      </c>
      <c r="N11428">
        <v>0</v>
      </c>
      <c r="O11428">
        <v>0</v>
      </c>
      <c r="P11428">
        <v>0</v>
      </c>
      <c r="Q11428">
        <v>0</v>
      </c>
    </row>
    <row r="11429" spans="1:17" x14ac:dyDescent="0.25">
      <c r="A11429" t="s">
        <v>25890</v>
      </c>
      <c r="B11429" t="s">
        <v>73</v>
      </c>
      <c r="C11429" t="s">
        <v>186</v>
      </c>
      <c r="D11429" t="s">
        <v>526</v>
      </c>
      <c r="E11429" t="s">
        <v>21471</v>
      </c>
      <c r="F11429" t="s">
        <v>398</v>
      </c>
      <c r="G11429">
        <v>0</v>
      </c>
      <c r="H11429">
        <v>1</v>
      </c>
      <c r="I11429">
        <v>0</v>
      </c>
      <c r="J11429">
        <v>1</v>
      </c>
      <c r="K11429">
        <v>0</v>
      </c>
      <c r="L11429">
        <v>0</v>
      </c>
      <c r="M11429">
        <v>0</v>
      </c>
      <c r="N11429">
        <v>0</v>
      </c>
      <c r="O11429">
        <v>0</v>
      </c>
      <c r="P11429">
        <v>0</v>
      </c>
      <c r="Q11429">
        <v>0</v>
      </c>
    </row>
    <row r="11430" spans="1:17" x14ac:dyDescent="0.25">
      <c r="A11430" t="s">
        <v>25891</v>
      </c>
      <c r="B11430" t="s">
        <v>73</v>
      </c>
      <c r="C11430" t="s">
        <v>186</v>
      </c>
      <c r="D11430" t="s">
        <v>526</v>
      </c>
      <c r="E11430" t="s">
        <v>21471</v>
      </c>
      <c r="F11430" t="s">
        <v>4242</v>
      </c>
      <c r="G11430">
        <v>0</v>
      </c>
      <c r="H11430">
        <v>0</v>
      </c>
      <c r="I11430">
        <v>0</v>
      </c>
      <c r="J11430">
        <v>0</v>
      </c>
      <c r="K11430">
        <v>0</v>
      </c>
      <c r="L11430">
        <v>0</v>
      </c>
      <c r="M11430">
        <v>1</v>
      </c>
      <c r="N11430">
        <v>0</v>
      </c>
      <c r="O11430">
        <v>0</v>
      </c>
      <c r="P11430">
        <v>0</v>
      </c>
      <c r="Q11430">
        <v>0</v>
      </c>
    </row>
    <row r="11431" spans="1:17" x14ac:dyDescent="0.25">
      <c r="A11431" t="s">
        <v>25892</v>
      </c>
      <c r="B11431" t="s">
        <v>73</v>
      </c>
      <c r="C11431" t="s">
        <v>186</v>
      </c>
      <c r="D11431" t="s">
        <v>526</v>
      </c>
      <c r="E11431" t="s">
        <v>21471</v>
      </c>
      <c r="F11431" t="s">
        <v>399</v>
      </c>
      <c r="G11431">
        <v>0</v>
      </c>
      <c r="H11431">
        <v>1</v>
      </c>
      <c r="I11431">
        <v>0</v>
      </c>
      <c r="J11431">
        <v>1</v>
      </c>
      <c r="K11431">
        <v>0</v>
      </c>
      <c r="L11431">
        <v>0</v>
      </c>
      <c r="M11431">
        <v>0</v>
      </c>
      <c r="N11431">
        <v>0</v>
      </c>
      <c r="O11431">
        <v>0</v>
      </c>
      <c r="P11431">
        <v>0</v>
      </c>
      <c r="Q11431">
        <v>0</v>
      </c>
    </row>
    <row r="11432" spans="1:17" x14ac:dyDescent="0.25">
      <c r="A11432" t="s">
        <v>25893</v>
      </c>
      <c r="B11432" t="s">
        <v>73</v>
      </c>
      <c r="C11432" t="s">
        <v>186</v>
      </c>
      <c r="D11432" t="s">
        <v>526</v>
      </c>
      <c r="E11432" t="s">
        <v>21471</v>
      </c>
      <c r="F11432" t="s">
        <v>4245</v>
      </c>
      <c r="G11432">
        <v>0</v>
      </c>
      <c r="H11432">
        <v>0</v>
      </c>
      <c r="I11432">
        <v>0</v>
      </c>
      <c r="J11432">
        <v>0</v>
      </c>
      <c r="K11432">
        <v>0</v>
      </c>
      <c r="L11432">
        <v>0</v>
      </c>
      <c r="M11432">
        <v>1</v>
      </c>
      <c r="N11432">
        <v>0</v>
      </c>
      <c r="O11432">
        <v>0</v>
      </c>
      <c r="P11432">
        <v>0</v>
      </c>
      <c r="Q11432">
        <v>0</v>
      </c>
    </row>
    <row r="11433" spans="1:17" x14ac:dyDescent="0.25">
      <c r="A11433" t="s">
        <v>25894</v>
      </c>
      <c r="B11433" t="s">
        <v>73</v>
      </c>
      <c r="C11433" t="s">
        <v>186</v>
      </c>
      <c r="D11433" t="s">
        <v>526</v>
      </c>
      <c r="E11433" t="s">
        <v>21471</v>
      </c>
      <c r="F11433" t="s">
        <v>394</v>
      </c>
      <c r="G11433">
        <v>0</v>
      </c>
      <c r="H11433">
        <v>0</v>
      </c>
      <c r="I11433">
        <v>0</v>
      </c>
      <c r="J11433">
        <v>0</v>
      </c>
      <c r="K11433">
        <v>0</v>
      </c>
      <c r="L11433">
        <v>0</v>
      </c>
      <c r="M11433">
        <v>0</v>
      </c>
      <c r="N11433">
        <v>0</v>
      </c>
      <c r="O11433">
        <v>0</v>
      </c>
      <c r="P11433">
        <v>0</v>
      </c>
      <c r="Q11433">
        <v>0</v>
      </c>
    </row>
    <row r="11434" spans="1:17" x14ac:dyDescent="0.25">
      <c r="A11434" t="s">
        <v>25895</v>
      </c>
      <c r="B11434" t="s">
        <v>73</v>
      </c>
      <c r="C11434" t="s">
        <v>186</v>
      </c>
      <c r="D11434" t="s">
        <v>526</v>
      </c>
      <c r="E11434" t="s">
        <v>21471</v>
      </c>
      <c r="F11434" t="s">
        <v>395</v>
      </c>
      <c r="G11434">
        <v>0</v>
      </c>
      <c r="H11434">
        <v>0</v>
      </c>
      <c r="I11434">
        <v>0</v>
      </c>
      <c r="J11434">
        <v>0</v>
      </c>
      <c r="K11434">
        <v>0</v>
      </c>
      <c r="L11434">
        <v>0</v>
      </c>
      <c r="M11434">
        <v>0</v>
      </c>
      <c r="N11434">
        <v>0</v>
      </c>
      <c r="O11434">
        <v>0</v>
      </c>
      <c r="P11434">
        <v>0</v>
      </c>
      <c r="Q11434">
        <v>0</v>
      </c>
    </row>
    <row r="11435" spans="1:17" x14ac:dyDescent="0.25">
      <c r="A11435" t="s">
        <v>25896</v>
      </c>
      <c r="B11435" t="s">
        <v>73</v>
      </c>
      <c r="C11435" t="s">
        <v>186</v>
      </c>
      <c r="D11435" t="s">
        <v>526</v>
      </c>
      <c r="E11435" t="s">
        <v>21471</v>
      </c>
      <c r="F11435" t="s">
        <v>525</v>
      </c>
      <c r="G11435">
        <v>1</v>
      </c>
      <c r="H11435">
        <v>0</v>
      </c>
      <c r="I11435">
        <v>0</v>
      </c>
      <c r="J11435">
        <v>0</v>
      </c>
      <c r="K11435">
        <v>0</v>
      </c>
      <c r="L11435">
        <v>0</v>
      </c>
      <c r="M11435">
        <v>0</v>
      </c>
      <c r="N11435">
        <v>0</v>
      </c>
      <c r="O11435">
        <v>0</v>
      </c>
      <c r="P11435">
        <v>0</v>
      </c>
      <c r="Q11435">
        <v>0</v>
      </c>
    </row>
    <row r="11436" spans="1:17" x14ac:dyDescent="0.25">
      <c r="A11436" t="s">
        <v>25897</v>
      </c>
      <c r="B11436" t="s">
        <v>73</v>
      </c>
      <c r="C11436" t="s">
        <v>187</v>
      </c>
      <c r="D11436" t="s">
        <v>529</v>
      </c>
      <c r="E11436" t="s">
        <v>21471</v>
      </c>
      <c r="F11436" t="s">
        <v>525</v>
      </c>
      <c r="G11436">
        <v>1</v>
      </c>
      <c r="H11436">
        <v>0</v>
      </c>
      <c r="I11436">
        <v>0</v>
      </c>
      <c r="J11436">
        <v>0</v>
      </c>
      <c r="K11436">
        <v>0</v>
      </c>
      <c r="L11436">
        <v>0</v>
      </c>
      <c r="M11436">
        <v>0</v>
      </c>
      <c r="N11436">
        <v>0</v>
      </c>
      <c r="O11436">
        <v>0</v>
      </c>
      <c r="P11436">
        <v>0</v>
      </c>
      <c r="Q11436">
        <v>0</v>
      </c>
    </row>
    <row r="11437" spans="1:17" x14ac:dyDescent="0.25">
      <c r="A11437" t="s">
        <v>18384</v>
      </c>
      <c r="B11437" t="s">
        <v>73</v>
      </c>
      <c r="C11437" t="s">
        <v>187</v>
      </c>
      <c r="D11437" t="s">
        <v>526</v>
      </c>
      <c r="E11437" t="s">
        <v>563</v>
      </c>
      <c r="F11437" t="s">
        <v>396</v>
      </c>
      <c r="G11437">
        <v>0</v>
      </c>
      <c r="H11437">
        <v>7</v>
      </c>
      <c r="I11437">
        <v>1</v>
      </c>
      <c r="J11437">
        <v>6</v>
      </c>
      <c r="K11437">
        <v>0</v>
      </c>
      <c r="L11437">
        <v>0</v>
      </c>
      <c r="M11437">
        <v>0</v>
      </c>
      <c r="N11437">
        <v>0</v>
      </c>
      <c r="O11437">
        <v>0</v>
      </c>
      <c r="P11437">
        <v>0</v>
      </c>
      <c r="Q11437">
        <v>0</v>
      </c>
    </row>
    <row r="11438" spans="1:17" x14ac:dyDescent="0.25">
      <c r="A11438" t="s">
        <v>18385</v>
      </c>
      <c r="B11438" t="s">
        <v>73</v>
      </c>
      <c r="C11438" t="s">
        <v>187</v>
      </c>
      <c r="D11438" t="s">
        <v>526</v>
      </c>
      <c r="E11438" t="s">
        <v>563</v>
      </c>
      <c r="F11438" t="s">
        <v>4236</v>
      </c>
      <c r="G11438">
        <v>0</v>
      </c>
      <c r="H11438">
        <v>7</v>
      </c>
      <c r="I11438">
        <v>1</v>
      </c>
      <c r="J11438">
        <v>6</v>
      </c>
      <c r="K11438">
        <v>0</v>
      </c>
      <c r="L11438">
        <v>0</v>
      </c>
      <c r="M11438">
        <v>0</v>
      </c>
      <c r="N11438">
        <v>0</v>
      </c>
      <c r="O11438">
        <v>0</v>
      </c>
      <c r="P11438">
        <v>0</v>
      </c>
      <c r="Q11438">
        <v>0</v>
      </c>
    </row>
    <row r="11439" spans="1:17" x14ac:dyDescent="0.25">
      <c r="A11439" t="s">
        <v>18386</v>
      </c>
      <c r="B11439" t="s">
        <v>73</v>
      </c>
      <c r="C11439" t="s">
        <v>187</v>
      </c>
      <c r="D11439" t="s">
        <v>526</v>
      </c>
      <c r="E11439" t="s">
        <v>563</v>
      </c>
      <c r="F11439" t="s">
        <v>4238</v>
      </c>
      <c r="G11439">
        <v>0</v>
      </c>
      <c r="H11439">
        <v>0</v>
      </c>
      <c r="I11439">
        <v>0</v>
      </c>
      <c r="J11439">
        <v>0</v>
      </c>
      <c r="K11439">
        <v>0</v>
      </c>
      <c r="L11439">
        <v>0</v>
      </c>
      <c r="M11439">
        <v>7</v>
      </c>
      <c r="N11439">
        <v>0</v>
      </c>
      <c r="O11439">
        <v>0</v>
      </c>
      <c r="P11439">
        <v>0</v>
      </c>
      <c r="Q11439">
        <v>0</v>
      </c>
    </row>
    <row r="11440" spans="1:17" x14ac:dyDescent="0.25">
      <c r="A11440" t="s">
        <v>18387</v>
      </c>
      <c r="B11440" t="s">
        <v>73</v>
      </c>
      <c r="C11440" t="s">
        <v>187</v>
      </c>
      <c r="D11440" t="s">
        <v>526</v>
      </c>
      <c r="E11440" t="s">
        <v>563</v>
      </c>
      <c r="F11440" t="s">
        <v>397</v>
      </c>
      <c r="G11440">
        <v>0</v>
      </c>
      <c r="H11440">
        <v>7</v>
      </c>
      <c r="I11440">
        <v>1</v>
      </c>
      <c r="J11440">
        <v>6</v>
      </c>
      <c r="K11440">
        <v>0</v>
      </c>
      <c r="L11440">
        <v>0</v>
      </c>
      <c r="M11440">
        <v>0</v>
      </c>
      <c r="N11440">
        <v>0</v>
      </c>
      <c r="O11440">
        <v>0</v>
      </c>
      <c r="P11440">
        <v>0</v>
      </c>
      <c r="Q11440">
        <v>0</v>
      </c>
    </row>
    <row r="11441" spans="1:17" x14ac:dyDescent="0.25">
      <c r="A11441" t="s">
        <v>18388</v>
      </c>
      <c r="B11441" t="s">
        <v>73</v>
      </c>
      <c r="C11441" t="s">
        <v>187</v>
      </c>
      <c r="D11441" t="s">
        <v>526</v>
      </c>
      <c r="E11441" t="s">
        <v>563</v>
      </c>
      <c r="F11441" t="s">
        <v>398</v>
      </c>
      <c r="G11441">
        <v>0</v>
      </c>
      <c r="H11441">
        <v>7</v>
      </c>
      <c r="I11441">
        <v>1</v>
      </c>
      <c r="J11441">
        <v>6</v>
      </c>
      <c r="K11441">
        <v>0</v>
      </c>
      <c r="L11441">
        <v>0</v>
      </c>
      <c r="M11441">
        <v>0</v>
      </c>
      <c r="N11441">
        <v>0</v>
      </c>
      <c r="O11441">
        <v>0</v>
      </c>
      <c r="P11441">
        <v>0</v>
      </c>
      <c r="Q11441">
        <v>0</v>
      </c>
    </row>
    <row r="11442" spans="1:17" x14ac:dyDescent="0.25">
      <c r="A11442" t="s">
        <v>18389</v>
      </c>
      <c r="B11442" t="s">
        <v>73</v>
      </c>
      <c r="C11442" t="s">
        <v>187</v>
      </c>
      <c r="D11442" t="s">
        <v>526</v>
      </c>
      <c r="E11442" t="s">
        <v>563</v>
      </c>
      <c r="F11442" t="s">
        <v>4242</v>
      </c>
      <c r="G11442">
        <v>0</v>
      </c>
      <c r="H11442">
        <v>0</v>
      </c>
      <c r="I11442">
        <v>0</v>
      </c>
      <c r="J11442">
        <v>0</v>
      </c>
      <c r="K11442">
        <v>0</v>
      </c>
      <c r="L11442">
        <v>0</v>
      </c>
      <c r="M11442">
        <v>7</v>
      </c>
      <c r="N11442">
        <v>0</v>
      </c>
      <c r="O11442">
        <v>0</v>
      </c>
      <c r="P11442">
        <v>0</v>
      </c>
      <c r="Q11442">
        <v>0</v>
      </c>
    </row>
    <row r="11443" spans="1:17" x14ac:dyDescent="0.25">
      <c r="A11443" t="s">
        <v>18390</v>
      </c>
      <c r="B11443" t="s">
        <v>73</v>
      </c>
      <c r="C11443" t="s">
        <v>187</v>
      </c>
      <c r="D11443" t="s">
        <v>526</v>
      </c>
      <c r="E11443" t="s">
        <v>563</v>
      </c>
      <c r="F11443" t="s">
        <v>399</v>
      </c>
      <c r="G11443">
        <v>0</v>
      </c>
      <c r="H11443">
        <v>7</v>
      </c>
      <c r="I11443">
        <v>1</v>
      </c>
      <c r="J11443">
        <v>6</v>
      </c>
      <c r="K11443">
        <v>0</v>
      </c>
      <c r="L11443">
        <v>0</v>
      </c>
      <c r="M11443">
        <v>0</v>
      </c>
      <c r="N11443">
        <v>0</v>
      </c>
      <c r="O11443">
        <v>0</v>
      </c>
      <c r="P11443">
        <v>0</v>
      </c>
      <c r="Q11443">
        <v>0</v>
      </c>
    </row>
    <row r="11444" spans="1:17" x14ac:dyDescent="0.25">
      <c r="A11444" t="s">
        <v>18391</v>
      </c>
      <c r="B11444" t="s">
        <v>73</v>
      </c>
      <c r="C11444" t="s">
        <v>187</v>
      </c>
      <c r="D11444" t="s">
        <v>526</v>
      </c>
      <c r="E11444" t="s">
        <v>563</v>
      </c>
      <c r="F11444" t="s">
        <v>4245</v>
      </c>
      <c r="G11444">
        <v>0</v>
      </c>
      <c r="H11444">
        <v>0</v>
      </c>
      <c r="I11444">
        <v>0</v>
      </c>
      <c r="J11444">
        <v>0</v>
      </c>
      <c r="K11444">
        <v>0</v>
      </c>
      <c r="L11444">
        <v>0</v>
      </c>
      <c r="M11444">
        <v>7</v>
      </c>
      <c r="N11444">
        <v>0</v>
      </c>
      <c r="O11444">
        <v>0</v>
      </c>
      <c r="P11444">
        <v>0</v>
      </c>
      <c r="Q11444">
        <v>0</v>
      </c>
    </row>
    <row r="11445" spans="1:17" x14ac:dyDescent="0.25">
      <c r="A11445" t="s">
        <v>18392</v>
      </c>
      <c r="B11445" t="s">
        <v>73</v>
      </c>
      <c r="C11445" t="s">
        <v>187</v>
      </c>
      <c r="D11445" t="s">
        <v>526</v>
      </c>
      <c r="E11445" t="s">
        <v>563</v>
      </c>
      <c r="F11445" t="s">
        <v>394</v>
      </c>
      <c r="G11445">
        <v>0</v>
      </c>
      <c r="H11445">
        <v>0</v>
      </c>
      <c r="I11445">
        <v>0</v>
      </c>
      <c r="J11445">
        <v>0</v>
      </c>
      <c r="K11445">
        <v>0</v>
      </c>
      <c r="L11445">
        <v>0</v>
      </c>
      <c r="M11445">
        <v>0</v>
      </c>
      <c r="N11445">
        <v>7</v>
      </c>
      <c r="O11445">
        <v>7</v>
      </c>
      <c r="P11445">
        <v>0</v>
      </c>
      <c r="Q11445">
        <v>0</v>
      </c>
    </row>
    <row r="11446" spans="1:17" x14ac:dyDescent="0.25">
      <c r="A11446" t="s">
        <v>18393</v>
      </c>
      <c r="B11446" t="s">
        <v>73</v>
      </c>
      <c r="C11446" t="s">
        <v>187</v>
      </c>
      <c r="D11446" t="s">
        <v>526</v>
      </c>
      <c r="E11446" t="s">
        <v>563</v>
      </c>
      <c r="F11446" t="s">
        <v>395</v>
      </c>
      <c r="G11446">
        <v>0</v>
      </c>
      <c r="H11446">
        <v>0</v>
      </c>
      <c r="I11446">
        <v>0</v>
      </c>
      <c r="J11446">
        <v>0</v>
      </c>
      <c r="K11446">
        <v>0</v>
      </c>
      <c r="L11446">
        <v>0</v>
      </c>
      <c r="M11446">
        <v>0</v>
      </c>
      <c r="N11446">
        <v>6</v>
      </c>
      <c r="O11446">
        <v>6</v>
      </c>
      <c r="P11446">
        <v>0</v>
      </c>
      <c r="Q11446">
        <v>0</v>
      </c>
    </row>
    <row r="11447" spans="1:17" x14ac:dyDescent="0.25">
      <c r="A11447" t="s">
        <v>18394</v>
      </c>
      <c r="B11447" t="s">
        <v>73</v>
      </c>
      <c r="C11447" t="s">
        <v>187</v>
      </c>
      <c r="D11447" t="s">
        <v>526</v>
      </c>
      <c r="E11447" t="s">
        <v>563</v>
      </c>
      <c r="F11447" t="s">
        <v>525</v>
      </c>
      <c r="G11447">
        <v>7</v>
      </c>
      <c r="H11447">
        <v>0</v>
      </c>
      <c r="I11447">
        <v>0</v>
      </c>
      <c r="J11447">
        <v>0</v>
      </c>
      <c r="K11447">
        <v>0</v>
      </c>
      <c r="L11447">
        <v>0</v>
      </c>
      <c r="M11447">
        <v>0</v>
      </c>
      <c r="N11447">
        <v>0</v>
      </c>
      <c r="O11447">
        <v>0</v>
      </c>
      <c r="P11447">
        <v>0</v>
      </c>
      <c r="Q11447">
        <v>0</v>
      </c>
    </row>
    <row r="11448" spans="1:17" x14ac:dyDescent="0.25">
      <c r="A11448" t="s">
        <v>25898</v>
      </c>
      <c r="B11448" t="s">
        <v>73</v>
      </c>
      <c r="C11448" t="s">
        <v>187</v>
      </c>
      <c r="D11448" t="s">
        <v>526</v>
      </c>
      <c r="E11448" t="s">
        <v>21471</v>
      </c>
      <c r="F11448" t="s">
        <v>396</v>
      </c>
      <c r="G11448">
        <v>0</v>
      </c>
      <c r="H11448">
        <v>12</v>
      </c>
      <c r="I11448">
        <v>1</v>
      </c>
      <c r="J11448">
        <v>10</v>
      </c>
      <c r="K11448">
        <v>1</v>
      </c>
      <c r="L11448">
        <v>0</v>
      </c>
      <c r="M11448">
        <v>0</v>
      </c>
      <c r="N11448">
        <v>0</v>
      </c>
      <c r="O11448">
        <v>0</v>
      </c>
      <c r="P11448">
        <v>0</v>
      </c>
      <c r="Q11448">
        <v>0</v>
      </c>
    </row>
    <row r="11449" spans="1:17" x14ac:dyDescent="0.25">
      <c r="A11449" t="s">
        <v>25899</v>
      </c>
      <c r="B11449" t="s">
        <v>73</v>
      </c>
      <c r="C11449" t="s">
        <v>187</v>
      </c>
      <c r="D11449" t="s">
        <v>526</v>
      </c>
      <c r="E11449" t="s">
        <v>21471</v>
      </c>
      <c r="F11449" t="s">
        <v>4236</v>
      </c>
      <c r="G11449">
        <v>0</v>
      </c>
      <c r="H11449">
        <v>12</v>
      </c>
      <c r="I11449">
        <v>1</v>
      </c>
      <c r="J11449">
        <v>10</v>
      </c>
      <c r="K11449">
        <v>1</v>
      </c>
      <c r="L11449">
        <v>0</v>
      </c>
      <c r="M11449">
        <v>0</v>
      </c>
      <c r="N11449">
        <v>0</v>
      </c>
      <c r="O11449">
        <v>0</v>
      </c>
      <c r="P11449">
        <v>0</v>
      </c>
      <c r="Q11449">
        <v>0</v>
      </c>
    </row>
    <row r="11450" spans="1:17" x14ac:dyDescent="0.25">
      <c r="A11450" t="s">
        <v>25900</v>
      </c>
      <c r="B11450" t="s">
        <v>73</v>
      </c>
      <c r="C11450" t="s">
        <v>187</v>
      </c>
      <c r="D11450" t="s">
        <v>526</v>
      </c>
      <c r="E11450" t="s">
        <v>21471</v>
      </c>
      <c r="F11450" t="s">
        <v>4238</v>
      </c>
      <c r="G11450">
        <v>0</v>
      </c>
      <c r="H11450">
        <v>0</v>
      </c>
      <c r="I11450">
        <v>0</v>
      </c>
      <c r="J11450">
        <v>0</v>
      </c>
      <c r="K11450">
        <v>0</v>
      </c>
      <c r="L11450">
        <v>0</v>
      </c>
      <c r="M11450">
        <v>12</v>
      </c>
      <c r="N11450">
        <v>0</v>
      </c>
      <c r="O11450">
        <v>0</v>
      </c>
      <c r="P11450">
        <v>0</v>
      </c>
      <c r="Q11450">
        <v>0</v>
      </c>
    </row>
    <row r="11451" spans="1:17" x14ac:dyDescent="0.25">
      <c r="A11451" t="s">
        <v>25901</v>
      </c>
      <c r="B11451" t="s">
        <v>73</v>
      </c>
      <c r="C11451" t="s">
        <v>187</v>
      </c>
      <c r="D11451" t="s">
        <v>526</v>
      </c>
      <c r="E11451" t="s">
        <v>21471</v>
      </c>
      <c r="F11451" t="s">
        <v>397</v>
      </c>
      <c r="G11451">
        <v>0</v>
      </c>
      <c r="H11451">
        <v>12</v>
      </c>
      <c r="I11451">
        <v>1</v>
      </c>
      <c r="J11451">
        <v>10</v>
      </c>
      <c r="K11451">
        <v>1</v>
      </c>
      <c r="L11451">
        <v>0</v>
      </c>
      <c r="M11451">
        <v>0</v>
      </c>
      <c r="N11451">
        <v>0</v>
      </c>
      <c r="O11451">
        <v>0</v>
      </c>
      <c r="P11451">
        <v>0</v>
      </c>
      <c r="Q11451">
        <v>0</v>
      </c>
    </row>
    <row r="11452" spans="1:17" x14ac:dyDescent="0.25">
      <c r="A11452" t="s">
        <v>25902</v>
      </c>
      <c r="B11452" t="s">
        <v>73</v>
      </c>
      <c r="C11452" t="s">
        <v>187</v>
      </c>
      <c r="D11452" t="s">
        <v>526</v>
      </c>
      <c r="E11452" t="s">
        <v>21471</v>
      </c>
      <c r="F11452" t="s">
        <v>398</v>
      </c>
      <c r="G11452">
        <v>0</v>
      </c>
      <c r="H11452">
        <v>12</v>
      </c>
      <c r="I11452">
        <v>1</v>
      </c>
      <c r="J11452">
        <v>10</v>
      </c>
      <c r="K11452">
        <v>1</v>
      </c>
      <c r="L11452">
        <v>0</v>
      </c>
      <c r="M11452">
        <v>0</v>
      </c>
      <c r="N11452">
        <v>0</v>
      </c>
      <c r="O11452">
        <v>0</v>
      </c>
      <c r="P11452">
        <v>0</v>
      </c>
      <c r="Q11452">
        <v>0</v>
      </c>
    </row>
    <row r="11453" spans="1:17" x14ac:dyDescent="0.25">
      <c r="A11453" t="s">
        <v>25903</v>
      </c>
      <c r="B11453" t="s">
        <v>73</v>
      </c>
      <c r="C11453" t="s">
        <v>187</v>
      </c>
      <c r="D11453" t="s">
        <v>526</v>
      </c>
      <c r="E11453" t="s">
        <v>21471</v>
      </c>
      <c r="F11453" t="s">
        <v>4242</v>
      </c>
      <c r="G11453">
        <v>0</v>
      </c>
      <c r="H11453">
        <v>0</v>
      </c>
      <c r="I11453">
        <v>0</v>
      </c>
      <c r="J11453">
        <v>0</v>
      </c>
      <c r="K11453">
        <v>0</v>
      </c>
      <c r="L11453">
        <v>0</v>
      </c>
      <c r="M11453">
        <v>12</v>
      </c>
      <c r="N11453">
        <v>0</v>
      </c>
      <c r="O11453">
        <v>0</v>
      </c>
      <c r="P11453">
        <v>0</v>
      </c>
      <c r="Q11453">
        <v>0</v>
      </c>
    </row>
    <row r="11454" spans="1:17" x14ac:dyDescent="0.25">
      <c r="A11454" t="s">
        <v>25904</v>
      </c>
      <c r="B11454" t="s">
        <v>73</v>
      </c>
      <c r="C11454" t="s">
        <v>187</v>
      </c>
      <c r="D11454" t="s">
        <v>526</v>
      </c>
      <c r="E11454" t="s">
        <v>21471</v>
      </c>
      <c r="F11454" t="s">
        <v>399</v>
      </c>
      <c r="G11454">
        <v>0</v>
      </c>
      <c r="H11454">
        <v>12</v>
      </c>
      <c r="I11454">
        <v>1</v>
      </c>
      <c r="J11454">
        <v>10</v>
      </c>
      <c r="K11454">
        <v>1</v>
      </c>
      <c r="L11454">
        <v>0</v>
      </c>
      <c r="M11454">
        <v>0</v>
      </c>
      <c r="N11454">
        <v>0</v>
      </c>
      <c r="O11454">
        <v>0</v>
      </c>
      <c r="P11454">
        <v>0</v>
      </c>
      <c r="Q11454">
        <v>0</v>
      </c>
    </row>
    <row r="11455" spans="1:17" x14ac:dyDescent="0.25">
      <c r="A11455" t="s">
        <v>13482</v>
      </c>
      <c r="B11455" t="s">
        <v>72</v>
      </c>
      <c r="C11455" t="s">
        <v>122</v>
      </c>
      <c r="D11455" t="s">
        <v>526</v>
      </c>
      <c r="E11455" t="s">
        <v>563</v>
      </c>
      <c r="F11455" t="s">
        <v>4236</v>
      </c>
      <c r="G11455">
        <v>0</v>
      </c>
      <c r="H11455">
        <v>21</v>
      </c>
      <c r="I11455">
        <v>3</v>
      </c>
      <c r="J11455">
        <v>17</v>
      </c>
      <c r="K11455">
        <v>0</v>
      </c>
      <c r="L11455">
        <v>1</v>
      </c>
      <c r="M11455">
        <v>0</v>
      </c>
      <c r="N11455">
        <v>0</v>
      </c>
      <c r="O11455">
        <v>0</v>
      </c>
      <c r="P11455">
        <v>0</v>
      </c>
      <c r="Q11455">
        <v>0</v>
      </c>
    </row>
    <row r="11456" spans="1:17" x14ac:dyDescent="0.25">
      <c r="A11456" t="s">
        <v>13483</v>
      </c>
      <c r="B11456" t="s">
        <v>72</v>
      </c>
      <c r="C11456" t="s">
        <v>122</v>
      </c>
      <c r="D11456" t="s">
        <v>526</v>
      </c>
      <c r="E11456" t="s">
        <v>563</v>
      </c>
      <c r="F11456" t="s">
        <v>4238</v>
      </c>
      <c r="G11456">
        <v>0</v>
      </c>
      <c r="H11456">
        <v>0</v>
      </c>
      <c r="I11456">
        <v>0</v>
      </c>
      <c r="J11456">
        <v>0</v>
      </c>
      <c r="K11456">
        <v>0</v>
      </c>
      <c r="L11456">
        <v>0</v>
      </c>
      <c r="M11456">
        <v>21</v>
      </c>
      <c r="N11456">
        <v>0</v>
      </c>
      <c r="O11456">
        <v>0</v>
      </c>
      <c r="P11456">
        <v>0</v>
      </c>
      <c r="Q11456">
        <v>0</v>
      </c>
    </row>
    <row r="11457" spans="1:17" x14ac:dyDescent="0.25">
      <c r="A11457" t="s">
        <v>13484</v>
      </c>
      <c r="B11457" t="s">
        <v>72</v>
      </c>
      <c r="C11457" t="s">
        <v>122</v>
      </c>
      <c r="D11457" t="s">
        <v>526</v>
      </c>
      <c r="E11457" t="s">
        <v>563</v>
      </c>
      <c r="F11457" t="s">
        <v>397</v>
      </c>
      <c r="G11457">
        <v>0</v>
      </c>
      <c r="H11457">
        <v>21</v>
      </c>
      <c r="I11457">
        <v>3</v>
      </c>
      <c r="J11457">
        <v>17</v>
      </c>
      <c r="K11457">
        <v>0</v>
      </c>
      <c r="L11457">
        <v>1</v>
      </c>
      <c r="M11457">
        <v>0</v>
      </c>
      <c r="N11457">
        <v>0</v>
      </c>
      <c r="O11457">
        <v>0</v>
      </c>
      <c r="P11457">
        <v>0</v>
      </c>
      <c r="Q11457">
        <v>0</v>
      </c>
    </row>
    <row r="11458" spans="1:17" x14ac:dyDescent="0.25">
      <c r="A11458" t="s">
        <v>13485</v>
      </c>
      <c r="B11458" t="s">
        <v>72</v>
      </c>
      <c r="C11458" t="s">
        <v>122</v>
      </c>
      <c r="D11458" t="s">
        <v>526</v>
      </c>
      <c r="E11458" t="s">
        <v>563</v>
      </c>
      <c r="F11458" t="s">
        <v>398</v>
      </c>
      <c r="G11458">
        <v>0</v>
      </c>
      <c r="H11458">
        <v>21</v>
      </c>
      <c r="I11458">
        <v>3</v>
      </c>
      <c r="J11458">
        <v>17</v>
      </c>
      <c r="K11458">
        <v>0</v>
      </c>
      <c r="L11458">
        <v>1</v>
      </c>
      <c r="M11458">
        <v>0</v>
      </c>
      <c r="N11458">
        <v>0</v>
      </c>
      <c r="O11458">
        <v>0</v>
      </c>
      <c r="P11458">
        <v>0</v>
      </c>
      <c r="Q11458">
        <v>0</v>
      </c>
    </row>
    <row r="11459" spans="1:17" x14ac:dyDescent="0.25">
      <c r="A11459" t="s">
        <v>13486</v>
      </c>
      <c r="B11459" t="s">
        <v>72</v>
      </c>
      <c r="C11459" t="s">
        <v>122</v>
      </c>
      <c r="D11459" t="s">
        <v>526</v>
      </c>
      <c r="E11459" t="s">
        <v>563</v>
      </c>
      <c r="F11459" t="s">
        <v>4242</v>
      </c>
      <c r="G11459">
        <v>0</v>
      </c>
      <c r="H11459">
        <v>0</v>
      </c>
      <c r="I11459">
        <v>0</v>
      </c>
      <c r="J11459">
        <v>0</v>
      </c>
      <c r="K11459">
        <v>0</v>
      </c>
      <c r="L11459">
        <v>0</v>
      </c>
      <c r="M11459">
        <v>21</v>
      </c>
      <c r="N11459">
        <v>0</v>
      </c>
      <c r="O11459">
        <v>0</v>
      </c>
      <c r="P11459">
        <v>0</v>
      </c>
      <c r="Q11459">
        <v>0</v>
      </c>
    </row>
    <row r="11460" spans="1:17" x14ac:dyDescent="0.25">
      <c r="A11460" t="s">
        <v>13487</v>
      </c>
      <c r="B11460" t="s">
        <v>72</v>
      </c>
      <c r="C11460" t="s">
        <v>122</v>
      </c>
      <c r="D11460" t="s">
        <v>526</v>
      </c>
      <c r="E11460" t="s">
        <v>563</v>
      </c>
      <c r="F11460" t="s">
        <v>399</v>
      </c>
      <c r="G11460">
        <v>0</v>
      </c>
      <c r="H11460">
        <v>21</v>
      </c>
      <c r="I11460">
        <v>3</v>
      </c>
      <c r="J11460">
        <v>17</v>
      </c>
      <c r="K11460">
        <v>0</v>
      </c>
      <c r="L11460">
        <v>1</v>
      </c>
      <c r="M11460">
        <v>0</v>
      </c>
      <c r="N11460">
        <v>0</v>
      </c>
      <c r="O11460">
        <v>0</v>
      </c>
      <c r="P11460">
        <v>0</v>
      </c>
      <c r="Q11460">
        <v>0</v>
      </c>
    </row>
    <row r="11461" spans="1:17" x14ac:dyDescent="0.25">
      <c r="A11461" t="s">
        <v>17707</v>
      </c>
      <c r="B11461" t="s">
        <v>72</v>
      </c>
      <c r="C11461" t="s">
        <v>122</v>
      </c>
      <c r="D11461" t="s">
        <v>526</v>
      </c>
      <c r="E11461" t="s">
        <v>563</v>
      </c>
      <c r="F11461" t="s">
        <v>4245</v>
      </c>
      <c r="G11461">
        <v>0</v>
      </c>
      <c r="H11461">
        <v>0</v>
      </c>
      <c r="I11461">
        <v>0</v>
      </c>
      <c r="J11461">
        <v>0</v>
      </c>
      <c r="K11461">
        <v>0</v>
      </c>
      <c r="L11461">
        <v>0</v>
      </c>
      <c r="M11461">
        <v>21</v>
      </c>
      <c r="N11461">
        <v>0</v>
      </c>
      <c r="O11461">
        <v>0</v>
      </c>
      <c r="P11461">
        <v>0</v>
      </c>
      <c r="Q11461">
        <v>0</v>
      </c>
    </row>
    <row r="11462" spans="1:17" x14ac:dyDescent="0.25">
      <c r="A11462" t="s">
        <v>17708</v>
      </c>
      <c r="B11462" t="s">
        <v>72</v>
      </c>
      <c r="C11462" t="s">
        <v>122</v>
      </c>
      <c r="D11462" t="s">
        <v>526</v>
      </c>
      <c r="E11462" t="s">
        <v>563</v>
      </c>
      <c r="F11462" t="s">
        <v>394</v>
      </c>
      <c r="G11462">
        <v>0</v>
      </c>
      <c r="H11462">
        <v>0</v>
      </c>
      <c r="I11462">
        <v>0</v>
      </c>
      <c r="J11462">
        <v>0</v>
      </c>
      <c r="K11462">
        <v>0</v>
      </c>
      <c r="L11462">
        <v>0</v>
      </c>
      <c r="M11462">
        <v>0</v>
      </c>
      <c r="N11462">
        <v>15</v>
      </c>
      <c r="O11462">
        <v>14</v>
      </c>
      <c r="P11462">
        <v>1</v>
      </c>
      <c r="Q11462">
        <v>0</v>
      </c>
    </row>
    <row r="11463" spans="1:17" x14ac:dyDescent="0.25">
      <c r="A11463" t="s">
        <v>17709</v>
      </c>
      <c r="B11463" t="s">
        <v>72</v>
      </c>
      <c r="C11463" t="s">
        <v>122</v>
      </c>
      <c r="D11463" t="s">
        <v>526</v>
      </c>
      <c r="E11463" t="s">
        <v>563</v>
      </c>
      <c r="F11463" t="s">
        <v>395</v>
      </c>
      <c r="G11463">
        <v>0</v>
      </c>
      <c r="H11463">
        <v>0</v>
      </c>
      <c r="I11463">
        <v>0</v>
      </c>
      <c r="J11463">
        <v>0</v>
      </c>
      <c r="K11463">
        <v>0</v>
      </c>
      <c r="L11463">
        <v>0</v>
      </c>
      <c r="M11463">
        <v>0</v>
      </c>
      <c r="N11463">
        <v>11</v>
      </c>
      <c r="O11463">
        <v>10</v>
      </c>
      <c r="P11463">
        <v>1</v>
      </c>
      <c r="Q11463">
        <v>0</v>
      </c>
    </row>
    <row r="11464" spans="1:17" x14ac:dyDescent="0.25">
      <c r="A11464" t="s">
        <v>17710</v>
      </c>
      <c r="B11464" t="s">
        <v>72</v>
      </c>
      <c r="C11464" t="s">
        <v>122</v>
      </c>
      <c r="D11464" t="s">
        <v>526</v>
      </c>
      <c r="E11464" t="s">
        <v>563</v>
      </c>
      <c r="F11464" t="s">
        <v>525</v>
      </c>
      <c r="G11464">
        <v>21</v>
      </c>
      <c r="H11464">
        <v>0</v>
      </c>
      <c r="I11464">
        <v>0</v>
      </c>
      <c r="J11464">
        <v>0</v>
      </c>
      <c r="K11464">
        <v>0</v>
      </c>
      <c r="L11464">
        <v>0</v>
      </c>
      <c r="M11464">
        <v>0</v>
      </c>
      <c r="N11464">
        <v>0</v>
      </c>
      <c r="O11464">
        <v>0</v>
      </c>
      <c r="P11464">
        <v>0</v>
      </c>
      <c r="Q11464">
        <v>0</v>
      </c>
    </row>
    <row r="11465" spans="1:17" x14ac:dyDescent="0.25">
      <c r="A11465" t="s">
        <v>25905</v>
      </c>
      <c r="B11465" t="s">
        <v>72</v>
      </c>
      <c r="C11465" t="s">
        <v>122</v>
      </c>
      <c r="D11465" t="s">
        <v>526</v>
      </c>
      <c r="E11465" t="s">
        <v>21471</v>
      </c>
      <c r="F11465" t="s">
        <v>396</v>
      </c>
      <c r="G11465">
        <v>0</v>
      </c>
      <c r="H11465">
        <v>37</v>
      </c>
      <c r="I11465">
        <v>11</v>
      </c>
      <c r="J11465">
        <v>23</v>
      </c>
      <c r="K11465">
        <v>3</v>
      </c>
      <c r="L11465">
        <v>0</v>
      </c>
      <c r="M11465">
        <v>0</v>
      </c>
      <c r="N11465">
        <v>0</v>
      </c>
      <c r="O11465">
        <v>0</v>
      </c>
      <c r="P11465">
        <v>0</v>
      </c>
      <c r="Q11465">
        <v>0</v>
      </c>
    </row>
    <row r="11466" spans="1:17" x14ac:dyDescent="0.25">
      <c r="A11466" t="s">
        <v>25906</v>
      </c>
      <c r="B11466" t="s">
        <v>72</v>
      </c>
      <c r="C11466" t="s">
        <v>122</v>
      </c>
      <c r="D11466" t="s">
        <v>526</v>
      </c>
      <c r="E11466" t="s">
        <v>21471</v>
      </c>
      <c r="F11466" t="s">
        <v>4236</v>
      </c>
      <c r="G11466">
        <v>0</v>
      </c>
      <c r="H11466">
        <v>37</v>
      </c>
      <c r="I11466">
        <v>10</v>
      </c>
      <c r="J11466">
        <v>24</v>
      </c>
      <c r="K11466">
        <v>3</v>
      </c>
      <c r="L11466">
        <v>0</v>
      </c>
      <c r="M11466">
        <v>0</v>
      </c>
      <c r="N11466">
        <v>0</v>
      </c>
      <c r="O11466">
        <v>0</v>
      </c>
      <c r="P11466">
        <v>0</v>
      </c>
      <c r="Q11466">
        <v>0</v>
      </c>
    </row>
    <row r="11467" spans="1:17" x14ac:dyDescent="0.25">
      <c r="A11467" t="s">
        <v>25907</v>
      </c>
      <c r="B11467" t="s">
        <v>72</v>
      </c>
      <c r="C11467" t="s">
        <v>122</v>
      </c>
      <c r="D11467" t="s">
        <v>526</v>
      </c>
      <c r="E11467" t="s">
        <v>21471</v>
      </c>
      <c r="F11467" t="s">
        <v>4238</v>
      </c>
      <c r="G11467">
        <v>0</v>
      </c>
      <c r="H11467">
        <v>0</v>
      </c>
      <c r="I11467">
        <v>0</v>
      </c>
      <c r="J11467">
        <v>0</v>
      </c>
      <c r="K11467">
        <v>0</v>
      </c>
      <c r="L11467">
        <v>0</v>
      </c>
      <c r="M11467">
        <v>37</v>
      </c>
      <c r="N11467">
        <v>0</v>
      </c>
      <c r="O11467">
        <v>0</v>
      </c>
      <c r="P11467">
        <v>0</v>
      </c>
      <c r="Q11467">
        <v>0</v>
      </c>
    </row>
    <row r="11468" spans="1:17" x14ac:dyDescent="0.25">
      <c r="A11468" t="s">
        <v>25908</v>
      </c>
      <c r="B11468" t="s">
        <v>72</v>
      </c>
      <c r="C11468" t="s">
        <v>122</v>
      </c>
      <c r="D11468" t="s">
        <v>526</v>
      </c>
      <c r="E11468" t="s">
        <v>21471</v>
      </c>
      <c r="F11468" t="s">
        <v>397</v>
      </c>
      <c r="G11468">
        <v>0</v>
      </c>
      <c r="H11468">
        <v>37</v>
      </c>
      <c r="I11468">
        <v>10</v>
      </c>
      <c r="J11468">
        <v>24</v>
      </c>
      <c r="K11468">
        <v>3</v>
      </c>
      <c r="L11468">
        <v>0</v>
      </c>
      <c r="M11468">
        <v>0</v>
      </c>
      <c r="N11468">
        <v>0</v>
      </c>
      <c r="O11468">
        <v>0</v>
      </c>
      <c r="P11468">
        <v>0</v>
      </c>
      <c r="Q11468">
        <v>0</v>
      </c>
    </row>
    <row r="11469" spans="1:17" x14ac:dyDescent="0.25">
      <c r="A11469" t="s">
        <v>25909</v>
      </c>
      <c r="B11469" t="s">
        <v>72</v>
      </c>
      <c r="C11469" t="s">
        <v>122</v>
      </c>
      <c r="D11469" t="s">
        <v>526</v>
      </c>
      <c r="E11469" t="s">
        <v>21471</v>
      </c>
      <c r="F11469" t="s">
        <v>398</v>
      </c>
      <c r="G11469">
        <v>0</v>
      </c>
      <c r="H11469">
        <v>37</v>
      </c>
      <c r="I11469">
        <v>10</v>
      </c>
      <c r="J11469">
        <v>24</v>
      </c>
      <c r="K11469">
        <v>3</v>
      </c>
      <c r="L11469">
        <v>0</v>
      </c>
      <c r="M11469">
        <v>0</v>
      </c>
      <c r="N11469">
        <v>0</v>
      </c>
      <c r="O11469">
        <v>0</v>
      </c>
      <c r="P11469">
        <v>0</v>
      </c>
      <c r="Q11469">
        <v>0</v>
      </c>
    </row>
    <row r="11470" spans="1:17" x14ac:dyDescent="0.25">
      <c r="A11470" t="s">
        <v>25910</v>
      </c>
      <c r="B11470" t="s">
        <v>72</v>
      </c>
      <c r="C11470" t="s">
        <v>122</v>
      </c>
      <c r="D11470" t="s">
        <v>526</v>
      </c>
      <c r="E11470" t="s">
        <v>21471</v>
      </c>
      <c r="F11470" t="s">
        <v>4242</v>
      </c>
      <c r="G11470">
        <v>0</v>
      </c>
      <c r="H11470">
        <v>0</v>
      </c>
      <c r="I11470">
        <v>0</v>
      </c>
      <c r="J11470">
        <v>0</v>
      </c>
      <c r="K11470">
        <v>0</v>
      </c>
      <c r="L11470">
        <v>0</v>
      </c>
      <c r="M11470">
        <v>37</v>
      </c>
      <c r="N11470">
        <v>0</v>
      </c>
      <c r="O11470">
        <v>0</v>
      </c>
      <c r="P11470">
        <v>0</v>
      </c>
      <c r="Q11470">
        <v>0</v>
      </c>
    </row>
    <row r="11471" spans="1:17" x14ac:dyDescent="0.25">
      <c r="A11471" t="s">
        <v>25911</v>
      </c>
      <c r="B11471" t="s">
        <v>72</v>
      </c>
      <c r="C11471" t="s">
        <v>122</v>
      </c>
      <c r="D11471" t="s">
        <v>526</v>
      </c>
      <c r="E11471" t="s">
        <v>21471</v>
      </c>
      <c r="F11471" t="s">
        <v>399</v>
      </c>
      <c r="G11471">
        <v>0</v>
      </c>
      <c r="H11471">
        <v>37</v>
      </c>
      <c r="I11471">
        <v>10</v>
      </c>
      <c r="J11471">
        <v>24</v>
      </c>
      <c r="K11471">
        <v>3</v>
      </c>
      <c r="L11471">
        <v>0</v>
      </c>
      <c r="M11471">
        <v>0</v>
      </c>
      <c r="N11471">
        <v>0</v>
      </c>
      <c r="O11471">
        <v>0</v>
      </c>
      <c r="P11471">
        <v>0</v>
      </c>
      <c r="Q11471">
        <v>0</v>
      </c>
    </row>
    <row r="11472" spans="1:17" x14ac:dyDescent="0.25">
      <c r="A11472" t="s">
        <v>25912</v>
      </c>
      <c r="B11472" t="s">
        <v>72</v>
      </c>
      <c r="C11472" t="s">
        <v>122</v>
      </c>
      <c r="D11472" t="s">
        <v>526</v>
      </c>
      <c r="E11472" t="s">
        <v>21471</v>
      </c>
      <c r="F11472" t="s">
        <v>4245</v>
      </c>
      <c r="G11472">
        <v>0</v>
      </c>
      <c r="H11472">
        <v>0</v>
      </c>
      <c r="I11472">
        <v>0</v>
      </c>
      <c r="J11472">
        <v>0</v>
      </c>
      <c r="K11472">
        <v>0</v>
      </c>
      <c r="L11472">
        <v>0</v>
      </c>
      <c r="M11472">
        <v>37</v>
      </c>
      <c r="N11472">
        <v>0</v>
      </c>
      <c r="O11472">
        <v>0</v>
      </c>
      <c r="P11472">
        <v>0</v>
      </c>
      <c r="Q11472">
        <v>0</v>
      </c>
    </row>
    <row r="11473" spans="1:17" x14ac:dyDescent="0.25">
      <c r="A11473" t="s">
        <v>25913</v>
      </c>
      <c r="B11473" t="s">
        <v>72</v>
      </c>
      <c r="C11473" t="s">
        <v>122</v>
      </c>
      <c r="D11473" t="s">
        <v>526</v>
      </c>
      <c r="E11473" t="s">
        <v>21471</v>
      </c>
      <c r="F11473" t="s">
        <v>394</v>
      </c>
      <c r="G11473">
        <v>0</v>
      </c>
      <c r="H11473">
        <v>0</v>
      </c>
      <c r="I11473">
        <v>0</v>
      </c>
      <c r="J11473">
        <v>0</v>
      </c>
      <c r="K11473">
        <v>0</v>
      </c>
      <c r="L11473">
        <v>0</v>
      </c>
      <c r="M11473">
        <v>0</v>
      </c>
      <c r="N11473">
        <v>25</v>
      </c>
      <c r="O11473">
        <v>25</v>
      </c>
      <c r="P11473">
        <v>0</v>
      </c>
      <c r="Q11473">
        <v>0</v>
      </c>
    </row>
    <row r="11474" spans="1:17" x14ac:dyDescent="0.25">
      <c r="A11474" t="s">
        <v>25914</v>
      </c>
      <c r="B11474" t="s">
        <v>72</v>
      </c>
      <c r="C11474" t="s">
        <v>122</v>
      </c>
      <c r="D11474" t="s">
        <v>526</v>
      </c>
      <c r="E11474" t="s">
        <v>21471</v>
      </c>
      <c r="F11474" t="s">
        <v>395</v>
      </c>
      <c r="G11474">
        <v>0</v>
      </c>
      <c r="H11474">
        <v>0</v>
      </c>
      <c r="I11474">
        <v>0</v>
      </c>
      <c r="J11474">
        <v>0</v>
      </c>
      <c r="K11474">
        <v>0</v>
      </c>
      <c r="L11474">
        <v>0</v>
      </c>
      <c r="M11474">
        <v>0</v>
      </c>
      <c r="N11474">
        <v>22</v>
      </c>
      <c r="O11474">
        <v>22</v>
      </c>
      <c r="P11474">
        <v>0</v>
      </c>
      <c r="Q11474">
        <v>0</v>
      </c>
    </row>
    <row r="11475" spans="1:17" x14ac:dyDescent="0.25">
      <c r="A11475" t="s">
        <v>25915</v>
      </c>
      <c r="B11475" t="s">
        <v>72</v>
      </c>
      <c r="C11475" t="s">
        <v>122</v>
      </c>
      <c r="D11475" t="s">
        <v>526</v>
      </c>
      <c r="E11475" t="s">
        <v>21471</v>
      </c>
      <c r="F11475" t="s">
        <v>525</v>
      </c>
      <c r="G11475">
        <v>37</v>
      </c>
      <c r="H11475">
        <v>0</v>
      </c>
      <c r="I11475">
        <v>0</v>
      </c>
      <c r="J11475">
        <v>0</v>
      </c>
      <c r="K11475">
        <v>0</v>
      </c>
      <c r="L11475">
        <v>0</v>
      </c>
      <c r="M11475">
        <v>0</v>
      </c>
      <c r="N11475">
        <v>0</v>
      </c>
      <c r="O11475">
        <v>0</v>
      </c>
      <c r="P11475">
        <v>0</v>
      </c>
      <c r="Q11475">
        <v>0</v>
      </c>
    </row>
    <row r="11476" spans="1:17" x14ac:dyDescent="0.25">
      <c r="A11476" t="s">
        <v>17711</v>
      </c>
      <c r="B11476" t="s">
        <v>72</v>
      </c>
      <c r="C11476" t="s">
        <v>122</v>
      </c>
      <c r="D11476" t="s">
        <v>527</v>
      </c>
      <c r="E11476" t="s">
        <v>563</v>
      </c>
      <c r="F11476" t="s">
        <v>528</v>
      </c>
      <c r="G11476">
        <v>0</v>
      </c>
      <c r="H11476">
        <v>0</v>
      </c>
      <c r="I11476">
        <v>0</v>
      </c>
      <c r="J11476">
        <v>0</v>
      </c>
      <c r="K11476">
        <v>0</v>
      </c>
      <c r="L11476">
        <v>0</v>
      </c>
      <c r="M11476">
        <v>0</v>
      </c>
      <c r="N11476">
        <v>1</v>
      </c>
      <c r="O11476">
        <v>1</v>
      </c>
      <c r="P11476">
        <v>0</v>
      </c>
      <c r="Q11476">
        <v>0</v>
      </c>
    </row>
    <row r="11477" spans="1:17" x14ac:dyDescent="0.25">
      <c r="A11477" t="s">
        <v>17712</v>
      </c>
      <c r="B11477" t="s">
        <v>72</v>
      </c>
      <c r="C11477" t="s">
        <v>122</v>
      </c>
      <c r="D11477" t="s">
        <v>527</v>
      </c>
      <c r="E11477" t="s">
        <v>563</v>
      </c>
      <c r="F11477" t="s">
        <v>525</v>
      </c>
      <c r="G11477">
        <v>1</v>
      </c>
      <c r="H11477">
        <v>0</v>
      </c>
      <c r="I11477">
        <v>0</v>
      </c>
      <c r="J11477">
        <v>0</v>
      </c>
      <c r="K11477">
        <v>0</v>
      </c>
      <c r="L11477">
        <v>0</v>
      </c>
      <c r="M11477">
        <v>0</v>
      </c>
      <c r="N11477">
        <v>0</v>
      </c>
      <c r="O11477">
        <v>0</v>
      </c>
      <c r="P11477">
        <v>0</v>
      </c>
      <c r="Q11477">
        <v>0</v>
      </c>
    </row>
    <row r="11478" spans="1:17" x14ac:dyDescent="0.25">
      <c r="A11478" t="s">
        <v>17713</v>
      </c>
      <c r="B11478" t="s">
        <v>72</v>
      </c>
      <c r="C11478" t="s">
        <v>122</v>
      </c>
      <c r="D11478" t="s">
        <v>12971</v>
      </c>
      <c r="E11478" t="s">
        <v>563</v>
      </c>
      <c r="F11478" t="s">
        <v>525</v>
      </c>
      <c r="G11478">
        <v>3</v>
      </c>
      <c r="H11478">
        <v>0</v>
      </c>
      <c r="I11478">
        <v>0</v>
      </c>
      <c r="J11478">
        <v>0</v>
      </c>
      <c r="K11478">
        <v>0</v>
      </c>
      <c r="L11478">
        <v>0</v>
      </c>
      <c r="M11478">
        <v>0</v>
      </c>
      <c r="N11478">
        <v>0</v>
      </c>
      <c r="O11478">
        <v>0</v>
      </c>
      <c r="P11478">
        <v>0</v>
      </c>
      <c r="Q11478">
        <v>0</v>
      </c>
    </row>
    <row r="11479" spans="1:17" x14ac:dyDescent="0.25">
      <c r="A11479" t="s">
        <v>25916</v>
      </c>
      <c r="B11479" t="s">
        <v>72</v>
      </c>
      <c r="C11479" t="s">
        <v>122</v>
      </c>
      <c r="D11479" t="s">
        <v>12971</v>
      </c>
      <c r="E11479" t="s">
        <v>21471</v>
      </c>
      <c r="F11479" t="s">
        <v>525</v>
      </c>
      <c r="G11479">
        <v>4</v>
      </c>
      <c r="H11479">
        <v>0</v>
      </c>
      <c r="I11479">
        <v>0</v>
      </c>
      <c r="J11479">
        <v>0</v>
      </c>
      <c r="K11479">
        <v>0</v>
      </c>
      <c r="L11479">
        <v>0</v>
      </c>
      <c r="M11479">
        <v>0</v>
      </c>
      <c r="N11479">
        <v>0</v>
      </c>
      <c r="O11479">
        <v>0</v>
      </c>
      <c r="P11479">
        <v>0</v>
      </c>
      <c r="Q11479">
        <v>0</v>
      </c>
    </row>
    <row r="11480" spans="1:17" x14ac:dyDescent="0.25">
      <c r="A11480" t="s">
        <v>17714</v>
      </c>
      <c r="B11480" t="s">
        <v>72</v>
      </c>
      <c r="C11480" t="s">
        <v>123</v>
      </c>
      <c r="D11480" t="s">
        <v>529</v>
      </c>
      <c r="E11480" t="s">
        <v>563</v>
      </c>
      <c r="F11480" t="s">
        <v>525</v>
      </c>
      <c r="G11480">
        <v>25</v>
      </c>
      <c r="H11480">
        <v>0</v>
      </c>
      <c r="I11480">
        <v>0</v>
      </c>
      <c r="J11480">
        <v>0</v>
      </c>
      <c r="K11480">
        <v>0</v>
      </c>
      <c r="L11480">
        <v>0</v>
      </c>
      <c r="M11480">
        <v>0</v>
      </c>
      <c r="N11480">
        <v>0</v>
      </c>
      <c r="O11480">
        <v>0</v>
      </c>
      <c r="P11480">
        <v>0</v>
      </c>
      <c r="Q11480">
        <v>0</v>
      </c>
    </row>
    <row r="11481" spans="1:17" x14ac:dyDescent="0.25">
      <c r="A11481" t="s">
        <v>25917</v>
      </c>
      <c r="B11481" t="s">
        <v>72</v>
      </c>
      <c r="C11481" t="s">
        <v>123</v>
      </c>
      <c r="D11481" t="s">
        <v>529</v>
      </c>
      <c r="E11481" t="s">
        <v>21471</v>
      </c>
      <c r="F11481" t="s">
        <v>525</v>
      </c>
      <c r="G11481">
        <v>23</v>
      </c>
      <c r="H11481">
        <v>0</v>
      </c>
      <c r="I11481">
        <v>0</v>
      </c>
      <c r="J11481">
        <v>0</v>
      </c>
      <c r="K11481">
        <v>0</v>
      </c>
      <c r="L11481">
        <v>0</v>
      </c>
      <c r="M11481">
        <v>0</v>
      </c>
      <c r="N11481">
        <v>0</v>
      </c>
      <c r="O11481">
        <v>0</v>
      </c>
      <c r="P11481">
        <v>0</v>
      </c>
      <c r="Q11481">
        <v>0</v>
      </c>
    </row>
    <row r="11482" spans="1:17" x14ac:dyDescent="0.25">
      <c r="A11482" t="s">
        <v>17715</v>
      </c>
      <c r="B11482" t="s">
        <v>72</v>
      </c>
      <c r="C11482" t="s">
        <v>123</v>
      </c>
      <c r="D11482" t="s">
        <v>526</v>
      </c>
      <c r="E11482" t="s">
        <v>563</v>
      </c>
      <c r="F11482" t="s">
        <v>396</v>
      </c>
      <c r="G11482">
        <v>0</v>
      </c>
      <c r="H11482">
        <v>27</v>
      </c>
      <c r="I11482">
        <v>1</v>
      </c>
      <c r="J11482">
        <v>22</v>
      </c>
      <c r="K11482">
        <v>3</v>
      </c>
      <c r="L11482">
        <v>1</v>
      </c>
      <c r="M11482">
        <v>0</v>
      </c>
      <c r="N11482">
        <v>0</v>
      </c>
      <c r="O11482">
        <v>0</v>
      </c>
      <c r="P11482">
        <v>0</v>
      </c>
      <c r="Q11482">
        <v>0</v>
      </c>
    </row>
    <row r="11483" spans="1:17" x14ac:dyDescent="0.25">
      <c r="A11483" t="s">
        <v>17716</v>
      </c>
      <c r="B11483" t="s">
        <v>72</v>
      </c>
      <c r="C11483" t="s">
        <v>123</v>
      </c>
      <c r="D11483" t="s">
        <v>526</v>
      </c>
      <c r="E11483" t="s">
        <v>563</v>
      </c>
      <c r="F11483" t="s">
        <v>4236</v>
      </c>
      <c r="G11483">
        <v>0</v>
      </c>
      <c r="H11483">
        <v>27</v>
      </c>
      <c r="I11483">
        <v>1</v>
      </c>
      <c r="J11483">
        <v>21</v>
      </c>
      <c r="K11483">
        <v>3</v>
      </c>
      <c r="L11483">
        <v>2</v>
      </c>
      <c r="M11483">
        <v>0</v>
      </c>
      <c r="N11483">
        <v>0</v>
      </c>
      <c r="O11483">
        <v>0</v>
      </c>
      <c r="P11483">
        <v>0</v>
      </c>
      <c r="Q11483">
        <v>0</v>
      </c>
    </row>
    <row r="11484" spans="1:17" x14ac:dyDescent="0.25">
      <c r="A11484" t="s">
        <v>17717</v>
      </c>
      <c r="B11484" t="s">
        <v>72</v>
      </c>
      <c r="C11484" t="s">
        <v>123</v>
      </c>
      <c r="D11484" t="s">
        <v>526</v>
      </c>
      <c r="E11484" t="s">
        <v>563</v>
      </c>
      <c r="F11484" t="s">
        <v>4238</v>
      </c>
      <c r="G11484">
        <v>0</v>
      </c>
      <c r="H11484">
        <v>0</v>
      </c>
      <c r="I11484">
        <v>0</v>
      </c>
      <c r="J11484">
        <v>0</v>
      </c>
      <c r="K11484">
        <v>0</v>
      </c>
      <c r="L11484">
        <v>0</v>
      </c>
      <c r="M11484">
        <v>27</v>
      </c>
      <c r="N11484">
        <v>0</v>
      </c>
      <c r="O11484">
        <v>0</v>
      </c>
      <c r="P11484">
        <v>0</v>
      </c>
      <c r="Q11484">
        <v>0</v>
      </c>
    </row>
    <row r="11485" spans="1:17" x14ac:dyDescent="0.25">
      <c r="A11485" t="s">
        <v>25918</v>
      </c>
      <c r="B11485" t="s">
        <v>72</v>
      </c>
      <c r="C11485" t="s">
        <v>182</v>
      </c>
      <c r="D11485" t="s">
        <v>527</v>
      </c>
      <c r="E11485" t="s">
        <v>21471</v>
      </c>
      <c r="F11485" t="s">
        <v>528</v>
      </c>
      <c r="G11485">
        <v>0</v>
      </c>
      <c r="H11485">
        <v>0</v>
      </c>
      <c r="I11485">
        <v>0</v>
      </c>
      <c r="J11485">
        <v>0</v>
      </c>
      <c r="K11485">
        <v>0</v>
      </c>
      <c r="L11485">
        <v>0</v>
      </c>
      <c r="M11485">
        <v>0</v>
      </c>
      <c r="N11485">
        <v>4</v>
      </c>
      <c r="O11485">
        <v>2</v>
      </c>
      <c r="P11485">
        <v>1</v>
      </c>
      <c r="Q11485">
        <v>1</v>
      </c>
    </row>
    <row r="11486" spans="1:17" x14ac:dyDescent="0.25">
      <c r="A11486" t="s">
        <v>25919</v>
      </c>
      <c r="B11486" t="s">
        <v>72</v>
      </c>
      <c r="C11486" t="s">
        <v>182</v>
      </c>
      <c r="D11486" t="s">
        <v>527</v>
      </c>
      <c r="E11486" t="s">
        <v>21471</v>
      </c>
      <c r="F11486" t="s">
        <v>525</v>
      </c>
      <c r="G11486">
        <v>4</v>
      </c>
      <c r="H11486">
        <v>0</v>
      </c>
      <c r="I11486">
        <v>0</v>
      </c>
      <c r="J11486">
        <v>0</v>
      </c>
      <c r="K11486">
        <v>0</v>
      </c>
      <c r="L11486">
        <v>0</v>
      </c>
      <c r="M11486">
        <v>0</v>
      </c>
      <c r="N11486">
        <v>0</v>
      </c>
      <c r="O11486">
        <v>0</v>
      </c>
      <c r="P11486">
        <v>0</v>
      </c>
      <c r="Q11486">
        <v>0</v>
      </c>
    </row>
    <row r="11487" spans="1:17" x14ac:dyDescent="0.25">
      <c r="A11487" t="s">
        <v>13809</v>
      </c>
      <c r="B11487" t="s">
        <v>72</v>
      </c>
      <c r="C11487" t="s">
        <v>183</v>
      </c>
      <c r="D11487" t="s">
        <v>529</v>
      </c>
      <c r="E11487" t="s">
        <v>563</v>
      </c>
      <c r="F11487" t="s">
        <v>525</v>
      </c>
      <c r="G11487">
        <v>7</v>
      </c>
      <c r="H11487">
        <v>0</v>
      </c>
      <c r="I11487">
        <v>0</v>
      </c>
      <c r="J11487">
        <v>0</v>
      </c>
      <c r="K11487">
        <v>0</v>
      </c>
      <c r="L11487">
        <v>0</v>
      </c>
      <c r="M11487">
        <v>0</v>
      </c>
      <c r="N11487">
        <v>0</v>
      </c>
      <c r="O11487">
        <v>0</v>
      </c>
      <c r="P11487">
        <v>0</v>
      </c>
      <c r="Q11487">
        <v>0</v>
      </c>
    </row>
    <row r="11488" spans="1:17" x14ac:dyDescent="0.25">
      <c r="A11488" t="s">
        <v>14231</v>
      </c>
      <c r="B11488" t="s">
        <v>74</v>
      </c>
      <c r="C11488" t="s">
        <v>197</v>
      </c>
      <c r="D11488" t="s">
        <v>526</v>
      </c>
      <c r="E11488" t="s">
        <v>563</v>
      </c>
      <c r="F11488" t="s">
        <v>396</v>
      </c>
      <c r="G11488">
        <v>0</v>
      </c>
      <c r="H11488">
        <v>4</v>
      </c>
      <c r="I11488">
        <v>0</v>
      </c>
      <c r="J11488">
        <v>4</v>
      </c>
      <c r="K11488">
        <v>0</v>
      </c>
      <c r="L11488">
        <v>0</v>
      </c>
      <c r="M11488">
        <v>0</v>
      </c>
      <c r="N11488">
        <v>0</v>
      </c>
      <c r="O11488">
        <v>0</v>
      </c>
      <c r="P11488">
        <v>0</v>
      </c>
      <c r="Q11488">
        <v>0</v>
      </c>
    </row>
    <row r="11489" spans="1:17" x14ac:dyDescent="0.25">
      <c r="A11489" t="s">
        <v>14232</v>
      </c>
      <c r="B11489" t="s">
        <v>74</v>
      </c>
      <c r="C11489" t="s">
        <v>197</v>
      </c>
      <c r="D11489" t="s">
        <v>526</v>
      </c>
      <c r="E11489" t="s">
        <v>563</v>
      </c>
      <c r="F11489" t="s">
        <v>4236</v>
      </c>
      <c r="G11489">
        <v>0</v>
      </c>
      <c r="H11489">
        <v>4</v>
      </c>
      <c r="I11489">
        <v>0</v>
      </c>
      <c r="J11489">
        <v>4</v>
      </c>
      <c r="K11489">
        <v>0</v>
      </c>
      <c r="L11489">
        <v>0</v>
      </c>
      <c r="M11489">
        <v>0</v>
      </c>
      <c r="N11489">
        <v>0</v>
      </c>
      <c r="O11489">
        <v>0</v>
      </c>
      <c r="P11489">
        <v>0</v>
      </c>
      <c r="Q11489">
        <v>0</v>
      </c>
    </row>
    <row r="11490" spans="1:17" x14ac:dyDescent="0.25">
      <c r="A11490" t="s">
        <v>14233</v>
      </c>
      <c r="B11490" t="s">
        <v>74</v>
      </c>
      <c r="C11490" t="s">
        <v>197</v>
      </c>
      <c r="D11490" t="s">
        <v>526</v>
      </c>
      <c r="E11490" t="s">
        <v>563</v>
      </c>
      <c r="F11490" t="s">
        <v>4238</v>
      </c>
      <c r="G11490">
        <v>0</v>
      </c>
      <c r="H11490">
        <v>0</v>
      </c>
      <c r="I11490">
        <v>0</v>
      </c>
      <c r="J11490">
        <v>0</v>
      </c>
      <c r="K11490">
        <v>0</v>
      </c>
      <c r="L11490">
        <v>0</v>
      </c>
      <c r="M11490">
        <v>4</v>
      </c>
      <c r="N11490">
        <v>0</v>
      </c>
      <c r="O11490">
        <v>0</v>
      </c>
      <c r="P11490">
        <v>0</v>
      </c>
      <c r="Q11490">
        <v>0</v>
      </c>
    </row>
    <row r="11491" spans="1:17" x14ac:dyDescent="0.25">
      <c r="A11491" t="s">
        <v>14234</v>
      </c>
      <c r="B11491" t="s">
        <v>74</v>
      </c>
      <c r="C11491" t="s">
        <v>197</v>
      </c>
      <c r="D11491" t="s">
        <v>526</v>
      </c>
      <c r="E11491" t="s">
        <v>563</v>
      </c>
      <c r="F11491" t="s">
        <v>397</v>
      </c>
      <c r="G11491">
        <v>0</v>
      </c>
      <c r="H11491">
        <v>4</v>
      </c>
      <c r="I11491">
        <v>0</v>
      </c>
      <c r="J11491">
        <v>4</v>
      </c>
      <c r="K11491">
        <v>0</v>
      </c>
      <c r="L11491">
        <v>0</v>
      </c>
      <c r="M11491">
        <v>0</v>
      </c>
      <c r="N11491">
        <v>0</v>
      </c>
      <c r="O11491">
        <v>0</v>
      </c>
      <c r="P11491">
        <v>0</v>
      </c>
      <c r="Q11491">
        <v>0</v>
      </c>
    </row>
    <row r="11492" spans="1:17" x14ac:dyDescent="0.25">
      <c r="A11492" t="s">
        <v>27105</v>
      </c>
      <c r="B11492" t="s">
        <v>73</v>
      </c>
      <c r="C11492" t="s">
        <v>105</v>
      </c>
      <c r="D11492" t="s">
        <v>526</v>
      </c>
      <c r="E11492" t="s">
        <v>21471</v>
      </c>
      <c r="F11492" t="s">
        <v>4242</v>
      </c>
      <c r="G11492">
        <v>0</v>
      </c>
      <c r="H11492">
        <v>0</v>
      </c>
      <c r="I11492">
        <v>0</v>
      </c>
      <c r="J11492">
        <v>0</v>
      </c>
      <c r="K11492">
        <v>0</v>
      </c>
      <c r="L11492">
        <v>0</v>
      </c>
      <c r="M11492">
        <v>13</v>
      </c>
      <c r="N11492">
        <v>0</v>
      </c>
      <c r="O11492">
        <v>0</v>
      </c>
      <c r="P11492">
        <v>0</v>
      </c>
      <c r="Q11492">
        <v>0</v>
      </c>
    </row>
    <row r="11493" spans="1:17" x14ac:dyDescent="0.25">
      <c r="A11493" t="s">
        <v>27106</v>
      </c>
      <c r="B11493" t="s">
        <v>73</v>
      </c>
      <c r="C11493" t="s">
        <v>105</v>
      </c>
      <c r="D11493" t="s">
        <v>526</v>
      </c>
      <c r="E11493" t="s">
        <v>21471</v>
      </c>
      <c r="F11493" t="s">
        <v>399</v>
      </c>
      <c r="G11493">
        <v>0</v>
      </c>
      <c r="H11493">
        <v>13</v>
      </c>
      <c r="I11493">
        <v>0</v>
      </c>
      <c r="J11493">
        <v>13</v>
      </c>
      <c r="K11493">
        <v>0</v>
      </c>
      <c r="L11493">
        <v>0</v>
      </c>
      <c r="M11493">
        <v>0</v>
      </c>
      <c r="N11493">
        <v>0</v>
      </c>
      <c r="O11493">
        <v>0</v>
      </c>
      <c r="P11493">
        <v>0</v>
      </c>
      <c r="Q11493">
        <v>0</v>
      </c>
    </row>
    <row r="11494" spans="1:17" x14ac:dyDescent="0.25">
      <c r="A11494" t="s">
        <v>27107</v>
      </c>
      <c r="B11494" t="s">
        <v>73</v>
      </c>
      <c r="C11494" t="s">
        <v>105</v>
      </c>
      <c r="D11494" t="s">
        <v>526</v>
      </c>
      <c r="E11494" t="s">
        <v>21471</v>
      </c>
      <c r="F11494" t="s">
        <v>4245</v>
      </c>
      <c r="G11494">
        <v>0</v>
      </c>
      <c r="H11494">
        <v>0</v>
      </c>
      <c r="I11494">
        <v>0</v>
      </c>
      <c r="J11494">
        <v>0</v>
      </c>
      <c r="K11494">
        <v>0</v>
      </c>
      <c r="L11494">
        <v>0</v>
      </c>
      <c r="M11494">
        <v>13</v>
      </c>
      <c r="N11494">
        <v>0</v>
      </c>
      <c r="O11494">
        <v>0</v>
      </c>
      <c r="P11494">
        <v>0</v>
      </c>
      <c r="Q11494">
        <v>0</v>
      </c>
    </row>
    <row r="11495" spans="1:17" x14ac:dyDescent="0.25">
      <c r="A11495" t="s">
        <v>27108</v>
      </c>
      <c r="B11495" t="s">
        <v>73</v>
      </c>
      <c r="C11495" t="s">
        <v>105</v>
      </c>
      <c r="D11495" t="s">
        <v>526</v>
      </c>
      <c r="E11495" t="s">
        <v>21471</v>
      </c>
      <c r="F11495" t="s">
        <v>394</v>
      </c>
      <c r="G11495">
        <v>0</v>
      </c>
      <c r="H11495">
        <v>0</v>
      </c>
      <c r="I11495">
        <v>0</v>
      </c>
      <c r="J11495">
        <v>0</v>
      </c>
      <c r="K11495">
        <v>0</v>
      </c>
      <c r="L11495">
        <v>0</v>
      </c>
      <c r="M11495">
        <v>0</v>
      </c>
      <c r="N11495">
        <v>13</v>
      </c>
      <c r="O11495">
        <v>13</v>
      </c>
      <c r="P11495">
        <v>0</v>
      </c>
      <c r="Q11495">
        <v>0</v>
      </c>
    </row>
    <row r="11496" spans="1:17" x14ac:dyDescent="0.25">
      <c r="A11496" t="s">
        <v>27109</v>
      </c>
      <c r="B11496" t="s">
        <v>73</v>
      </c>
      <c r="C11496" t="s">
        <v>105</v>
      </c>
      <c r="D11496" t="s">
        <v>526</v>
      </c>
      <c r="E11496" t="s">
        <v>21471</v>
      </c>
      <c r="F11496" t="s">
        <v>395</v>
      </c>
      <c r="G11496">
        <v>0</v>
      </c>
      <c r="H11496">
        <v>0</v>
      </c>
      <c r="I11496">
        <v>0</v>
      </c>
      <c r="J11496">
        <v>0</v>
      </c>
      <c r="K11496">
        <v>0</v>
      </c>
      <c r="L11496">
        <v>0</v>
      </c>
      <c r="M11496">
        <v>0</v>
      </c>
      <c r="N11496">
        <v>12</v>
      </c>
      <c r="O11496">
        <v>12</v>
      </c>
      <c r="P11496">
        <v>0</v>
      </c>
      <c r="Q11496">
        <v>0</v>
      </c>
    </row>
    <row r="11497" spans="1:17" x14ac:dyDescent="0.25">
      <c r="A11497" t="s">
        <v>27110</v>
      </c>
      <c r="B11497" t="s">
        <v>73</v>
      </c>
      <c r="C11497" t="s">
        <v>105</v>
      </c>
      <c r="D11497" t="s">
        <v>526</v>
      </c>
      <c r="E11497" t="s">
        <v>21471</v>
      </c>
      <c r="F11497" t="s">
        <v>525</v>
      </c>
      <c r="G11497">
        <v>13</v>
      </c>
      <c r="H11497">
        <v>0</v>
      </c>
      <c r="I11497">
        <v>0</v>
      </c>
      <c r="J11497">
        <v>0</v>
      </c>
      <c r="K11497">
        <v>0</v>
      </c>
      <c r="L11497">
        <v>0</v>
      </c>
      <c r="M11497">
        <v>0</v>
      </c>
      <c r="N11497">
        <v>0</v>
      </c>
      <c r="O11497">
        <v>0</v>
      </c>
      <c r="P11497">
        <v>0</v>
      </c>
      <c r="Q11497">
        <v>0</v>
      </c>
    </row>
    <row r="11498" spans="1:17" x14ac:dyDescent="0.25">
      <c r="A11498" t="s">
        <v>27111</v>
      </c>
      <c r="B11498" t="s">
        <v>73</v>
      </c>
      <c r="C11498" t="s">
        <v>105</v>
      </c>
      <c r="D11498" t="s">
        <v>527</v>
      </c>
      <c r="E11498" t="s">
        <v>21471</v>
      </c>
      <c r="F11498" t="s">
        <v>528</v>
      </c>
      <c r="G11498">
        <v>0</v>
      </c>
      <c r="H11498">
        <v>0</v>
      </c>
      <c r="I11498">
        <v>0</v>
      </c>
      <c r="J11498">
        <v>0</v>
      </c>
      <c r="K11498">
        <v>0</v>
      </c>
      <c r="L11498">
        <v>0</v>
      </c>
      <c r="M11498">
        <v>0</v>
      </c>
      <c r="N11498">
        <v>1</v>
      </c>
      <c r="O11498">
        <v>1</v>
      </c>
      <c r="P11498">
        <v>0</v>
      </c>
      <c r="Q11498">
        <v>0</v>
      </c>
    </row>
    <row r="11499" spans="1:17" x14ac:dyDescent="0.25">
      <c r="A11499" t="s">
        <v>27112</v>
      </c>
      <c r="B11499" t="s">
        <v>73</v>
      </c>
      <c r="C11499" t="s">
        <v>105</v>
      </c>
      <c r="D11499" t="s">
        <v>527</v>
      </c>
      <c r="E11499" t="s">
        <v>21471</v>
      </c>
      <c r="F11499" t="s">
        <v>525</v>
      </c>
      <c r="G11499">
        <v>1</v>
      </c>
      <c r="H11499">
        <v>0</v>
      </c>
      <c r="I11499">
        <v>0</v>
      </c>
      <c r="J11499">
        <v>0</v>
      </c>
      <c r="K11499">
        <v>0</v>
      </c>
      <c r="L11499">
        <v>0</v>
      </c>
      <c r="M11499">
        <v>0</v>
      </c>
      <c r="N11499">
        <v>0</v>
      </c>
      <c r="O11499">
        <v>0</v>
      </c>
      <c r="P11499">
        <v>0</v>
      </c>
      <c r="Q11499">
        <v>0</v>
      </c>
    </row>
    <row r="11500" spans="1:17" x14ac:dyDescent="0.25">
      <c r="A11500" t="s">
        <v>27113</v>
      </c>
      <c r="B11500" t="s">
        <v>73</v>
      </c>
      <c r="C11500" t="s">
        <v>106</v>
      </c>
      <c r="D11500" t="s">
        <v>529</v>
      </c>
      <c r="E11500" t="s">
        <v>21471</v>
      </c>
      <c r="F11500" t="s">
        <v>525</v>
      </c>
      <c r="G11500">
        <v>1</v>
      </c>
      <c r="H11500">
        <v>0</v>
      </c>
      <c r="I11500">
        <v>0</v>
      </c>
      <c r="J11500">
        <v>0</v>
      </c>
      <c r="K11500">
        <v>0</v>
      </c>
      <c r="L11500">
        <v>0</v>
      </c>
      <c r="M11500">
        <v>0</v>
      </c>
      <c r="N11500">
        <v>0</v>
      </c>
      <c r="O11500">
        <v>0</v>
      </c>
      <c r="P11500">
        <v>0</v>
      </c>
      <c r="Q11500">
        <v>0</v>
      </c>
    </row>
    <row r="11501" spans="1:17" x14ac:dyDescent="0.25">
      <c r="A11501" t="s">
        <v>14995</v>
      </c>
      <c r="B11501" t="s">
        <v>73</v>
      </c>
      <c r="C11501" t="s">
        <v>106</v>
      </c>
      <c r="D11501" t="s">
        <v>526</v>
      </c>
      <c r="E11501" t="s">
        <v>563</v>
      </c>
      <c r="F11501" t="s">
        <v>396</v>
      </c>
      <c r="G11501">
        <v>0</v>
      </c>
      <c r="H11501">
        <v>6</v>
      </c>
      <c r="I11501">
        <v>1</v>
      </c>
      <c r="J11501">
        <v>4</v>
      </c>
      <c r="K11501">
        <v>1</v>
      </c>
      <c r="L11501">
        <v>0</v>
      </c>
      <c r="M11501">
        <v>0</v>
      </c>
      <c r="N11501">
        <v>0</v>
      </c>
      <c r="O11501">
        <v>0</v>
      </c>
      <c r="P11501">
        <v>0</v>
      </c>
      <c r="Q11501">
        <v>0</v>
      </c>
    </row>
    <row r="11502" spans="1:17" x14ac:dyDescent="0.25">
      <c r="A11502" t="s">
        <v>14996</v>
      </c>
      <c r="B11502" t="s">
        <v>73</v>
      </c>
      <c r="C11502" t="s">
        <v>106</v>
      </c>
      <c r="D11502" t="s">
        <v>526</v>
      </c>
      <c r="E11502" t="s">
        <v>563</v>
      </c>
      <c r="F11502" t="s">
        <v>4236</v>
      </c>
      <c r="G11502">
        <v>0</v>
      </c>
      <c r="H11502">
        <v>6</v>
      </c>
      <c r="I11502">
        <v>1</v>
      </c>
      <c r="J11502">
        <v>4</v>
      </c>
      <c r="K11502">
        <v>1</v>
      </c>
      <c r="L11502">
        <v>0</v>
      </c>
      <c r="M11502">
        <v>0</v>
      </c>
      <c r="N11502">
        <v>0</v>
      </c>
      <c r="O11502">
        <v>0</v>
      </c>
      <c r="P11502">
        <v>0</v>
      </c>
      <c r="Q11502">
        <v>0</v>
      </c>
    </row>
    <row r="11503" spans="1:17" x14ac:dyDescent="0.25">
      <c r="A11503" t="s">
        <v>14997</v>
      </c>
      <c r="B11503" t="s">
        <v>73</v>
      </c>
      <c r="C11503" t="s">
        <v>106</v>
      </c>
      <c r="D11503" t="s">
        <v>526</v>
      </c>
      <c r="E11503" t="s">
        <v>563</v>
      </c>
      <c r="F11503" t="s">
        <v>4238</v>
      </c>
      <c r="G11503">
        <v>0</v>
      </c>
      <c r="H11503">
        <v>0</v>
      </c>
      <c r="I11503">
        <v>0</v>
      </c>
      <c r="J11503">
        <v>0</v>
      </c>
      <c r="K11503">
        <v>0</v>
      </c>
      <c r="L11503">
        <v>0</v>
      </c>
      <c r="M11503">
        <v>6</v>
      </c>
      <c r="N11503">
        <v>0</v>
      </c>
      <c r="O11503">
        <v>0</v>
      </c>
      <c r="P11503">
        <v>0</v>
      </c>
      <c r="Q11503">
        <v>0</v>
      </c>
    </row>
    <row r="11504" spans="1:17" x14ac:dyDescent="0.25">
      <c r="A11504" t="s">
        <v>14998</v>
      </c>
      <c r="B11504" t="s">
        <v>73</v>
      </c>
      <c r="C11504" t="s">
        <v>106</v>
      </c>
      <c r="D11504" t="s">
        <v>526</v>
      </c>
      <c r="E11504" t="s">
        <v>563</v>
      </c>
      <c r="F11504" t="s">
        <v>397</v>
      </c>
      <c r="G11504">
        <v>0</v>
      </c>
      <c r="H11504">
        <v>6</v>
      </c>
      <c r="I11504">
        <v>1</v>
      </c>
      <c r="J11504">
        <v>4</v>
      </c>
      <c r="K11504">
        <v>1</v>
      </c>
      <c r="L11504">
        <v>0</v>
      </c>
      <c r="M11504">
        <v>0</v>
      </c>
      <c r="N11504">
        <v>0</v>
      </c>
      <c r="O11504">
        <v>0</v>
      </c>
      <c r="P11504">
        <v>0</v>
      </c>
      <c r="Q11504">
        <v>0</v>
      </c>
    </row>
    <row r="11505" spans="1:17" x14ac:dyDescent="0.25">
      <c r="A11505" t="s">
        <v>14999</v>
      </c>
      <c r="B11505" t="s">
        <v>73</v>
      </c>
      <c r="C11505" t="s">
        <v>106</v>
      </c>
      <c r="D11505" t="s">
        <v>526</v>
      </c>
      <c r="E11505" t="s">
        <v>563</v>
      </c>
      <c r="F11505" t="s">
        <v>398</v>
      </c>
      <c r="G11505">
        <v>0</v>
      </c>
      <c r="H11505">
        <v>6</v>
      </c>
      <c r="I11505">
        <v>1</v>
      </c>
      <c r="J11505">
        <v>4</v>
      </c>
      <c r="K11505">
        <v>1</v>
      </c>
      <c r="L11505">
        <v>0</v>
      </c>
      <c r="M11505">
        <v>0</v>
      </c>
      <c r="N11505">
        <v>0</v>
      </c>
      <c r="O11505">
        <v>0</v>
      </c>
      <c r="P11505">
        <v>0</v>
      </c>
      <c r="Q11505">
        <v>0</v>
      </c>
    </row>
    <row r="11506" spans="1:17" x14ac:dyDescent="0.25">
      <c r="A11506" t="s">
        <v>15000</v>
      </c>
      <c r="B11506" t="s">
        <v>73</v>
      </c>
      <c r="C11506" t="s">
        <v>106</v>
      </c>
      <c r="D11506" t="s">
        <v>526</v>
      </c>
      <c r="E11506" t="s">
        <v>563</v>
      </c>
      <c r="F11506" t="s">
        <v>4242</v>
      </c>
      <c r="G11506">
        <v>0</v>
      </c>
      <c r="H11506">
        <v>0</v>
      </c>
      <c r="I11506">
        <v>0</v>
      </c>
      <c r="J11506">
        <v>0</v>
      </c>
      <c r="K11506">
        <v>0</v>
      </c>
      <c r="L11506">
        <v>0</v>
      </c>
      <c r="M11506">
        <v>6</v>
      </c>
      <c r="N11506">
        <v>0</v>
      </c>
      <c r="O11506">
        <v>0</v>
      </c>
      <c r="P11506">
        <v>0</v>
      </c>
      <c r="Q11506">
        <v>0</v>
      </c>
    </row>
    <row r="11507" spans="1:17" x14ac:dyDescent="0.25">
      <c r="A11507" t="s">
        <v>15001</v>
      </c>
      <c r="B11507" t="s">
        <v>73</v>
      </c>
      <c r="C11507" t="s">
        <v>106</v>
      </c>
      <c r="D11507" t="s">
        <v>526</v>
      </c>
      <c r="E11507" t="s">
        <v>563</v>
      </c>
      <c r="F11507" t="s">
        <v>399</v>
      </c>
      <c r="G11507">
        <v>0</v>
      </c>
      <c r="H11507">
        <v>6</v>
      </c>
      <c r="I11507">
        <v>1</v>
      </c>
      <c r="J11507">
        <v>4</v>
      </c>
      <c r="K11507">
        <v>1</v>
      </c>
      <c r="L11507">
        <v>0</v>
      </c>
      <c r="M11507">
        <v>0</v>
      </c>
      <c r="N11507">
        <v>0</v>
      </c>
      <c r="O11507">
        <v>0</v>
      </c>
      <c r="P11507">
        <v>0</v>
      </c>
      <c r="Q11507">
        <v>0</v>
      </c>
    </row>
    <row r="11508" spans="1:17" x14ac:dyDescent="0.25">
      <c r="A11508" t="s">
        <v>15002</v>
      </c>
      <c r="B11508" t="s">
        <v>73</v>
      </c>
      <c r="C11508" t="s">
        <v>106</v>
      </c>
      <c r="D11508" t="s">
        <v>526</v>
      </c>
      <c r="E11508" t="s">
        <v>563</v>
      </c>
      <c r="F11508" t="s">
        <v>4245</v>
      </c>
      <c r="G11508">
        <v>0</v>
      </c>
      <c r="H11508">
        <v>0</v>
      </c>
      <c r="I11508">
        <v>0</v>
      </c>
      <c r="J11508">
        <v>0</v>
      </c>
      <c r="K11508">
        <v>0</v>
      </c>
      <c r="L11508">
        <v>0</v>
      </c>
      <c r="M11508">
        <v>6</v>
      </c>
      <c r="N11508">
        <v>0</v>
      </c>
      <c r="O11508">
        <v>0</v>
      </c>
      <c r="P11508">
        <v>0</v>
      </c>
      <c r="Q11508">
        <v>0</v>
      </c>
    </row>
    <row r="11509" spans="1:17" x14ac:dyDescent="0.25">
      <c r="A11509" t="s">
        <v>15003</v>
      </c>
      <c r="B11509" t="s">
        <v>73</v>
      </c>
      <c r="C11509" t="s">
        <v>106</v>
      </c>
      <c r="D11509" t="s">
        <v>526</v>
      </c>
      <c r="E11509" t="s">
        <v>563</v>
      </c>
      <c r="F11509" t="s">
        <v>394</v>
      </c>
      <c r="G11509">
        <v>0</v>
      </c>
      <c r="H11509">
        <v>0</v>
      </c>
      <c r="I11509">
        <v>0</v>
      </c>
      <c r="J11509">
        <v>0</v>
      </c>
      <c r="K11509">
        <v>0</v>
      </c>
      <c r="L11509">
        <v>0</v>
      </c>
      <c r="M11509">
        <v>0</v>
      </c>
      <c r="N11509">
        <v>6</v>
      </c>
      <c r="O11509">
        <v>6</v>
      </c>
      <c r="P11509">
        <v>0</v>
      </c>
      <c r="Q11509">
        <v>0</v>
      </c>
    </row>
    <row r="11510" spans="1:17" x14ac:dyDescent="0.25">
      <c r="A11510" t="s">
        <v>15004</v>
      </c>
      <c r="B11510" t="s">
        <v>73</v>
      </c>
      <c r="C11510" t="s">
        <v>106</v>
      </c>
      <c r="D11510" t="s">
        <v>526</v>
      </c>
      <c r="E11510" t="s">
        <v>563</v>
      </c>
      <c r="F11510" t="s">
        <v>395</v>
      </c>
      <c r="G11510">
        <v>0</v>
      </c>
      <c r="H11510">
        <v>0</v>
      </c>
      <c r="I11510">
        <v>0</v>
      </c>
      <c r="J11510">
        <v>0</v>
      </c>
      <c r="K11510">
        <v>0</v>
      </c>
      <c r="L11510">
        <v>0</v>
      </c>
      <c r="M11510">
        <v>0</v>
      </c>
      <c r="N11510">
        <v>6</v>
      </c>
      <c r="O11510">
        <v>6</v>
      </c>
      <c r="P11510">
        <v>0</v>
      </c>
      <c r="Q11510">
        <v>0</v>
      </c>
    </row>
    <row r="11511" spans="1:17" x14ac:dyDescent="0.25">
      <c r="A11511" t="s">
        <v>15005</v>
      </c>
      <c r="B11511" t="s">
        <v>73</v>
      </c>
      <c r="C11511" t="s">
        <v>106</v>
      </c>
      <c r="D11511" t="s">
        <v>526</v>
      </c>
      <c r="E11511" t="s">
        <v>563</v>
      </c>
      <c r="F11511" t="s">
        <v>525</v>
      </c>
      <c r="G11511">
        <v>6</v>
      </c>
      <c r="H11511">
        <v>0</v>
      </c>
      <c r="I11511">
        <v>0</v>
      </c>
      <c r="J11511">
        <v>0</v>
      </c>
      <c r="K11511">
        <v>0</v>
      </c>
      <c r="L11511">
        <v>0</v>
      </c>
      <c r="M11511">
        <v>0</v>
      </c>
      <c r="N11511">
        <v>0</v>
      </c>
      <c r="O11511">
        <v>0</v>
      </c>
      <c r="P11511">
        <v>0</v>
      </c>
      <c r="Q11511">
        <v>0</v>
      </c>
    </row>
    <row r="11512" spans="1:17" x14ac:dyDescent="0.25">
      <c r="A11512" t="s">
        <v>27114</v>
      </c>
      <c r="B11512" t="s">
        <v>73</v>
      </c>
      <c r="C11512" t="s">
        <v>106</v>
      </c>
      <c r="D11512" t="s">
        <v>526</v>
      </c>
      <c r="E11512" t="s">
        <v>21471</v>
      </c>
      <c r="F11512" t="s">
        <v>396</v>
      </c>
      <c r="G11512">
        <v>0</v>
      </c>
      <c r="H11512">
        <v>18</v>
      </c>
      <c r="I11512">
        <v>4</v>
      </c>
      <c r="J11512">
        <v>13</v>
      </c>
      <c r="K11512">
        <v>1</v>
      </c>
      <c r="L11512">
        <v>0</v>
      </c>
      <c r="M11512">
        <v>0</v>
      </c>
      <c r="N11512">
        <v>0</v>
      </c>
      <c r="O11512">
        <v>0</v>
      </c>
      <c r="P11512">
        <v>0</v>
      </c>
      <c r="Q11512">
        <v>0</v>
      </c>
    </row>
    <row r="11513" spans="1:17" x14ac:dyDescent="0.25">
      <c r="A11513" t="s">
        <v>27115</v>
      </c>
      <c r="B11513" t="s">
        <v>73</v>
      </c>
      <c r="C11513" t="s">
        <v>106</v>
      </c>
      <c r="D11513" t="s">
        <v>526</v>
      </c>
      <c r="E11513" t="s">
        <v>21471</v>
      </c>
      <c r="F11513" t="s">
        <v>4236</v>
      </c>
      <c r="G11513">
        <v>0</v>
      </c>
      <c r="H11513">
        <v>18</v>
      </c>
      <c r="I11513">
        <v>3</v>
      </c>
      <c r="J11513">
        <v>14</v>
      </c>
      <c r="K11513">
        <v>1</v>
      </c>
      <c r="L11513">
        <v>0</v>
      </c>
      <c r="M11513">
        <v>0</v>
      </c>
      <c r="N11513">
        <v>0</v>
      </c>
      <c r="O11513">
        <v>0</v>
      </c>
      <c r="P11513">
        <v>0</v>
      </c>
      <c r="Q11513">
        <v>0</v>
      </c>
    </row>
    <row r="11514" spans="1:17" x14ac:dyDescent="0.25">
      <c r="A11514" t="s">
        <v>27116</v>
      </c>
      <c r="B11514" t="s">
        <v>73</v>
      </c>
      <c r="C11514" t="s">
        <v>106</v>
      </c>
      <c r="D11514" t="s">
        <v>526</v>
      </c>
      <c r="E11514" t="s">
        <v>21471</v>
      </c>
      <c r="F11514" t="s">
        <v>4238</v>
      </c>
      <c r="G11514">
        <v>0</v>
      </c>
      <c r="H11514">
        <v>0</v>
      </c>
      <c r="I11514">
        <v>0</v>
      </c>
      <c r="J11514">
        <v>0</v>
      </c>
      <c r="K11514">
        <v>0</v>
      </c>
      <c r="L11514">
        <v>0</v>
      </c>
      <c r="M11514">
        <v>18</v>
      </c>
      <c r="N11514">
        <v>0</v>
      </c>
      <c r="O11514">
        <v>0</v>
      </c>
      <c r="P11514">
        <v>0</v>
      </c>
      <c r="Q11514">
        <v>0</v>
      </c>
    </row>
    <row r="11515" spans="1:17" x14ac:dyDescent="0.25">
      <c r="A11515" t="s">
        <v>27117</v>
      </c>
      <c r="B11515" t="s">
        <v>73</v>
      </c>
      <c r="C11515" t="s">
        <v>106</v>
      </c>
      <c r="D11515" t="s">
        <v>526</v>
      </c>
      <c r="E11515" t="s">
        <v>21471</v>
      </c>
      <c r="F11515" t="s">
        <v>397</v>
      </c>
      <c r="G11515">
        <v>0</v>
      </c>
      <c r="H11515">
        <v>18</v>
      </c>
      <c r="I11515">
        <v>3</v>
      </c>
      <c r="J11515">
        <v>14</v>
      </c>
      <c r="K11515">
        <v>1</v>
      </c>
      <c r="L11515">
        <v>0</v>
      </c>
      <c r="M11515">
        <v>0</v>
      </c>
      <c r="N11515">
        <v>0</v>
      </c>
      <c r="O11515">
        <v>0</v>
      </c>
      <c r="P11515">
        <v>0</v>
      </c>
      <c r="Q11515">
        <v>0</v>
      </c>
    </row>
    <row r="11516" spans="1:17" x14ac:dyDescent="0.25">
      <c r="A11516" t="s">
        <v>27118</v>
      </c>
      <c r="B11516" t="s">
        <v>73</v>
      </c>
      <c r="C11516" t="s">
        <v>106</v>
      </c>
      <c r="D11516" t="s">
        <v>526</v>
      </c>
      <c r="E11516" t="s">
        <v>21471</v>
      </c>
      <c r="F11516" t="s">
        <v>398</v>
      </c>
      <c r="G11516">
        <v>0</v>
      </c>
      <c r="H11516">
        <v>18</v>
      </c>
      <c r="I11516">
        <v>3</v>
      </c>
      <c r="J11516">
        <v>14</v>
      </c>
      <c r="K11516">
        <v>1</v>
      </c>
      <c r="L11516">
        <v>0</v>
      </c>
      <c r="M11516">
        <v>0</v>
      </c>
      <c r="N11516">
        <v>0</v>
      </c>
      <c r="O11516">
        <v>0</v>
      </c>
      <c r="P11516">
        <v>0</v>
      </c>
      <c r="Q11516">
        <v>0</v>
      </c>
    </row>
    <row r="11517" spans="1:17" x14ac:dyDescent="0.25">
      <c r="A11517" t="s">
        <v>27119</v>
      </c>
      <c r="B11517" t="s">
        <v>73</v>
      </c>
      <c r="C11517" t="s">
        <v>106</v>
      </c>
      <c r="D11517" t="s">
        <v>526</v>
      </c>
      <c r="E11517" t="s">
        <v>21471</v>
      </c>
      <c r="F11517" t="s">
        <v>4242</v>
      </c>
      <c r="G11517">
        <v>0</v>
      </c>
      <c r="H11517">
        <v>0</v>
      </c>
      <c r="I11517">
        <v>0</v>
      </c>
      <c r="J11517">
        <v>0</v>
      </c>
      <c r="K11517">
        <v>0</v>
      </c>
      <c r="L11517">
        <v>0</v>
      </c>
      <c r="M11517">
        <v>18</v>
      </c>
      <c r="N11517">
        <v>0</v>
      </c>
      <c r="O11517">
        <v>0</v>
      </c>
      <c r="P11517">
        <v>0</v>
      </c>
      <c r="Q11517">
        <v>0</v>
      </c>
    </row>
    <row r="11518" spans="1:17" x14ac:dyDescent="0.25">
      <c r="A11518" t="s">
        <v>27120</v>
      </c>
      <c r="B11518" t="s">
        <v>73</v>
      </c>
      <c r="C11518" t="s">
        <v>106</v>
      </c>
      <c r="D11518" t="s">
        <v>526</v>
      </c>
      <c r="E11518" t="s">
        <v>21471</v>
      </c>
      <c r="F11518" t="s">
        <v>399</v>
      </c>
      <c r="G11518">
        <v>0</v>
      </c>
      <c r="H11518">
        <v>18</v>
      </c>
      <c r="I11518">
        <v>3</v>
      </c>
      <c r="J11518">
        <v>14</v>
      </c>
      <c r="K11518">
        <v>1</v>
      </c>
      <c r="L11518">
        <v>0</v>
      </c>
      <c r="M11518">
        <v>0</v>
      </c>
      <c r="N11518">
        <v>0</v>
      </c>
      <c r="O11518">
        <v>0</v>
      </c>
      <c r="P11518">
        <v>0</v>
      </c>
      <c r="Q11518">
        <v>0</v>
      </c>
    </row>
    <row r="11519" spans="1:17" x14ac:dyDescent="0.25">
      <c r="A11519" t="s">
        <v>27121</v>
      </c>
      <c r="B11519" t="s">
        <v>73</v>
      </c>
      <c r="C11519" t="s">
        <v>106</v>
      </c>
      <c r="D11519" t="s">
        <v>526</v>
      </c>
      <c r="E11519" t="s">
        <v>21471</v>
      </c>
      <c r="F11519" t="s">
        <v>4245</v>
      </c>
      <c r="G11519">
        <v>0</v>
      </c>
      <c r="H11519">
        <v>0</v>
      </c>
      <c r="I11519">
        <v>0</v>
      </c>
      <c r="J11519">
        <v>0</v>
      </c>
      <c r="K11519">
        <v>0</v>
      </c>
      <c r="L11519">
        <v>0</v>
      </c>
      <c r="M11519">
        <v>18</v>
      </c>
      <c r="N11519">
        <v>0</v>
      </c>
      <c r="O11519">
        <v>0</v>
      </c>
      <c r="P11519">
        <v>0</v>
      </c>
      <c r="Q11519">
        <v>0</v>
      </c>
    </row>
    <row r="11520" spans="1:17" x14ac:dyDescent="0.25">
      <c r="A11520" t="s">
        <v>27122</v>
      </c>
      <c r="B11520" t="s">
        <v>73</v>
      </c>
      <c r="C11520" t="s">
        <v>106</v>
      </c>
      <c r="D11520" t="s">
        <v>526</v>
      </c>
      <c r="E11520" t="s">
        <v>21471</v>
      </c>
      <c r="F11520" t="s">
        <v>394</v>
      </c>
      <c r="G11520">
        <v>0</v>
      </c>
      <c r="H11520">
        <v>0</v>
      </c>
      <c r="I11520">
        <v>0</v>
      </c>
      <c r="J11520">
        <v>0</v>
      </c>
      <c r="K11520">
        <v>0</v>
      </c>
      <c r="L11520">
        <v>0</v>
      </c>
      <c r="M11520">
        <v>0</v>
      </c>
      <c r="N11520">
        <v>17</v>
      </c>
      <c r="O11520">
        <v>17</v>
      </c>
      <c r="P11520">
        <v>0</v>
      </c>
      <c r="Q11520">
        <v>0</v>
      </c>
    </row>
    <row r="11521" spans="1:17" x14ac:dyDescent="0.25">
      <c r="A11521" t="s">
        <v>17888</v>
      </c>
      <c r="B11521" t="s">
        <v>73</v>
      </c>
      <c r="C11521" t="s">
        <v>173</v>
      </c>
      <c r="D11521" t="s">
        <v>526</v>
      </c>
      <c r="E11521" t="s">
        <v>563</v>
      </c>
      <c r="F11521" t="s">
        <v>4245</v>
      </c>
      <c r="G11521">
        <v>0</v>
      </c>
      <c r="H11521">
        <v>0</v>
      </c>
      <c r="I11521">
        <v>0</v>
      </c>
      <c r="J11521">
        <v>0</v>
      </c>
      <c r="K11521">
        <v>0</v>
      </c>
      <c r="L11521">
        <v>0</v>
      </c>
      <c r="M11521">
        <v>5</v>
      </c>
      <c r="N11521">
        <v>0</v>
      </c>
      <c r="O11521">
        <v>0</v>
      </c>
      <c r="P11521">
        <v>0</v>
      </c>
      <c r="Q11521">
        <v>0</v>
      </c>
    </row>
    <row r="11522" spans="1:17" x14ac:dyDescent="0.25">
      <c r="A11522" t="s">
        <v>17889</v>
      </c>
      <c r="B11522" t="s">
        <v>73</v>
      </c>
      <c r="C11522" t="s">
        <v>173</v>
      </c>
      <c r="D11522" t="s">
        <v>526</v>
      </c>
      <c r="E11522" t="s">
        <v>563</v>
      </c>
      <c r="F11522" t="s">
        <v>394</v>
      </c>
      <c r="G11522">
        <v>0</v>
      </c>
      <c r="H11522">
        <v>0</v>
      </c>
      <c r="I11522">
        <v>0</v>
      </c>
      <c r="J11522">
        <v>0</v>
      </c>
      <c r="K11522">
        <v>0</v>
      </c>
      <c r="L11522">
        <v>0</v>
      </c>
      <c r="M11522">
        <v>0</v>
      </c>
      <c r="N11522">
        <v>5</v>
      </c>
      <c r="O11522">
        <v>5</v>
      </c>
      <c r="P11522">
        <v>0</v>
      </c>
      <c r="Q11522">
        <v>0</v>
      </c>
    </row>
    <row r="11523" spans="1:17" x14ac:dyDescent="0.25">
      <c r="A11523" t="s">
        <v>17890</v>
      </c>
      <c r="B11523" t="s">
        <v>73</v>
      </c>
      <c r="C11523" t="s">
        <v>173</v>
      </c>
      <c r="D11523" t="s">
        <v>526</v>
      </c>
      <c r="E11523" t="s">
        <v>563</v>
      </c>
      <c r="F11523" t="s">
        <v>395</v>
      </c>
      <c r="G11523">
        <v>0</v>
      </c>
      <c r="H11523">
        <v>0</v>
      </c>
      <c r="I11523">
        <v>0</v>
      </c>
      <c r="J11523">
        <v>0</v>
      </c>
      <c r="K11523">
        <v>0</v>
      </c>
      <c r="L11523">
        <v>0</v>
      </c>
      <c r="M11523">
        <v>0</v>
      </c>
      <c r="N11523">
        <v>5</v>
      </c>
      <c r="O11523">
        <v>5</v>
      </c>
      <c r="P11523">
        <v>0</v>
      </c>
      <c r="Q11523">
        <v>0</v>
      </c>
    </row>
    <row r="11524" spans="1:17" x14ac:dyDescent="0.25">
      <c r="A11524" t="s">
        <v>17891</v>
      </c>
      <c r="B11524" t="s">
        <v>73</v>
      </c>
      <c r="C11524" t="s">
        <v>173</v>
      </c>
      <c r="D11524" t="s">
        <v>526</v>
      </c>
      <c r="E11524" t="s">
        <v>563</v>
      </c>
      <c r="F11524" t="s">
        <v>525</v>
      </c>
      <c r="G11524">
        <v>5</v>
      </c>
      <c r="H11524">
        <v>0</v>
      </c>
      <c r="I11524">
        <v>0</v>
      </c>
      <c r="J11524">
        <v>0</v>
      </c>
      <c r="K11524">
        <v>0</v>
      </c>
      <c r="L11524">
        <v>0</v>
      </c>
      <c r="M11524">
        <v>0</v>
      </c>
      <c r="N11524">
        <v>0</v>
      </c>
      <c r="O11524">
        <v>0</v>
      </c>
      <c r="P11524">
        <v>0</v>
      </c>
      <c r="Q11524">
        <v>0</v>
      </c>
    </row>
    <row r="11525" spans="1:17" x14ac:dyDescent="0.25">
      <c r="A11525" t="s">
        <v>27123</v>
      </c>
      <c r="B11525" t="s">
        <v>73</v>
      </c>
      <c r="C11525" t="s">
        <v>173</v>
      </c>
      <c r="D11525" t="s">
        <v>526</v>
      </c>
      <c r="E11525" t="s">
        <v>21471</v>
      </c>
      <c r="F11525" t="s">
        <v>396</v>
      </c>
      <c r="G11525">
        <v>0</v>
      </c>
      <c r="H11525">
        <v>15</v>
      </c>
      <c r="I11525">
        <v>1</v>
      </c>
      <c r="J11525">
        <v>12</v>
      </c>
      <c r="K11525">
        <v>2</v>
      </c>
      <c r="L11525">
        <v>0</v>
      </c>
      <c r="M11525">
        <v>0</v>
      </c>
      <c r="N11525">
        <v>0</v>
      </c>
      <c r="O11525">
        <v>0</v>
      </c>
      <c r="P11525">
        <v>0</v>
      </c>
      <c r="Q11525">
        <v>0</v>
      </c>
    </row>
    <row r="11526" spans="1:17" x14ac:dyDescent="0.25">
      <c r="A11526" t="s">
        <v>27124</v>
      </c>
      <c r="B11526" t="s">
        <v>73</v>
      </c>
      <c r="C11526" t="s">
        <v>173</v>
      </c>
      <c r="D11526" t="s">
        <v>526</v>
      </c>
      <c r="E11526" t="s">
        <v>21471</v>
      </c>
      <c r="F11526" t="s">
        <v>4236</v>
      </c>
      <c r="G11526">
        <v>0</v>
      </c>
      <c r="H11526">
        <v>15</v>
      </c>
      <c r="I11526">
        <v>1</v>
      </c>
      <c r="J11526">
        <v>12</v>
      </c>
      <c r="K11526">
        <v>2</v>
      </c>
      <c r="L11526">
        <v>0</v>
      </c>
      <c r="M11526">
        <v>0</v>
      </c>
      <c r="N11526">
        <v>0</v>
      </c>
      <c r="O11526">
        <v>0</v>
      </c>
      <c r="P11526">
        <v>0</v>
      </c>
      <c r="Q11526">
        <v>0</v>
      </c>
    </row>
    <row r="11527" spans="1:17" x14ac:dyDescent="0.25">
      <c r="A11527" t="s">
        <v>27125</v>
      </c>
      <c r="B11527" t="s">
        <v>73</v>
      </c>
      <c r="C11527" t="s">
        <v>173</v>
      </c>
      <c r="D11527" t="s">
        <v>526</v>
      </c>
      <c r="E11527" t="s">
        <v>21471</v>
      </c>
      <c r="F11527" t="s">
        <v>4238</v>
      </c>
      <c r="G11527">
        <v>0</v>
      </c>
      <c r="H11527">
        <v>0</v>
      </c>
      <c r="I11527">
        <v>0</v>
      </c>
      <c r="J11527">
        <v>0</v>
      </c>
      <c r="K11527">
        <v>0</v>
      </c>
      <c r="L11527">
        <v>0</v>
      </c>
      <c r="M11527">
        <v>15</v>
      </c>
      <c r="N11527">
        <v>0</v>
      </c>
      <c r="O11527">
        <v>0</v>
      </c>
      <c r="P11527">
        <v>0</v>
      </c>
      <c r="Q11527">
        <v>0</v>
      </c>
    </row>
    <row r="11528" spans="1:17" x14ac:dyDescent="0.25">
      <c r="A11528" t="s">
        <v>27126</v>
      </c>
      <c r="B11528" t="s">
        <v>73</v>
      </c>
      <c r="C11528" t="s">
        <v>173</v>
      </c>
      <c r="D11528" t="s">
        <v>526</v>
      </c>
      <c r="E11528" t="s">
        <v>21471</v>
      </c>
      <c r="F11528" t="s">
        <v>397</v>
      </c>
      <c r="G11528">
        <v>0</v>
      </c>
      <c r="H11528">
        <v>15</v>
      </c>
      <c r="I11528">
        <v>1</v>
      </c>
      <c r="J11528">
        <v>12</v>
      </c>
      <c r="K11528">
        <v>2</v>
      </c>
      <c r="L11528">
        <v>0</v>
      </c>
      <c r="M11528">
        <v>0</v>
      </c>
      <c r="N11528">
        <v>0</v>
      </c>
      <c r="O11528">
        <v>0</v>
      </c>
      <c r="P11528">
        <v>0</v>
      </c>
      <c r="Q11528">
        <v>0</v>
      </c>
    </row>
    <row r="11529" spans="1:17" x14ac:dyDescent="0.25">
      <c r="A11529" t="s">
        <v>27127</v>
      </c>
      <c r="B11529" t="s">
        <v>73</v>
      </c>
      <c r="C11529" t="s">
        <v>173</v>
      </c>
      <c r="D11529" t="s">
        <v>526</v>
      </c>
      <c r="E11529" t="s">
        <v>21471</v>
      </c>
      <c r="F11529" t="s">
        <v>398</v>
      </c>
      <c r="G11529">
        <v>0</v>
      </c>
      <c r="H11529">
        <v>15</v>
      </c>
      <c r="I11529">
        <v>1</v>
      </c>
      <c r="J11529">
        <v>12</v>
      </c>
      <c r="K11529">
        <v>2</v>
      </c>
      <c r="L11529">
        <v>0</v>
      </c>
      <c r="M11529">
        <v>0</v>
      </c>
      <c r="N11529">
        <v>0</v>
      </c>
      <c r="O11529">
        <v>0</v>
      </c>
      <c r="P11529">
        <v>0</v>
      </c>
      <c r="Q11529">
        <v>0</v>
      </c>
    </row>
    <row r="11530" spans="1:17" x14ac:dyDescent="0.25">
      <c r="A11530" t="s">
        <v>27128</v>
      </c>
      <c r="B11530" t="s">
        <v>73</v>
      </c>
      <c r="C11530" t="s">
        <v>173</v>
      </c>
      <c r="D11530" t="s">
        <v>526</v>
      </c>
      <c r="E11530" t="s">
        <v>21471</v>
      </c>
      <c r="F11530" t="s">
        <v>4242</v>
      </c>
      <c r="G11530">
        <v>0</v>
      </c>
      <c r="H11530">
        <v>0</v>
      </c>
      <c r="I11530">
        <v>0</v>
      </c>
      <c r="J11530">
        <v>0</v>
      </c>
      <c r="K11530">
        <v>0</v>
      </c>
      <c r="L11530">
        <v>0</v>
      </c>
      <c r="M11530">
        <v>15</v>
      </c>
      <c r="N11530">
        <v>0</v>
      </c>
      <c r="O11530">
        <v>0</v>
      </c>
      <c r="P11530">
        <v>0</v>
      </c>
      <c r="Q11530">
        <v>0</v>
      </c>
    </row>
    <row r="11531" spans="1:17" x14ac:dyDescent="0.25">
      <c r="A11531" t="s">
        <v>27129</v>
      </c>
      <c r="B11531" t="s">
        <v>73</v>
      </c>
      <c r="C11531" t="s">
        <v>173</v>
      </c>
      <c r="D11531" t="s">
        <v>526</v>
      </c>
      <c r="E11531" t="s">
        <v>21471</v>
      </c>
      <c r="F11531" t="s">
        <v>399</v>
      </c>
      <c r="G11531">
        <v>0</v>
      </c>
      <c r="H11531">
        <v>15</v>
      </c>
      <c r="I11531">
        <v>1</v>
      </c>
      <c r="J11531">
        <v>12</v>
      </c>
      <c r="K11531">
        <v>2</v>
      </c>
      <c r="L11531">
        <v>0</v>
      </c>
      <c r="M11531">
        <v>0</v>
      </c>
      <c r="N11531">
        <v>0</v>
      </c>
      <c r="O11531">
        <v>0</v>
      </c>
      <c r="P11531">
        <v>0</v>
      </c>
      <c r="Q11531">
        <v>0</v>
      </c>
    </row>
    <row r="11532" spans="1:17" x14ac:dyDescent="0.25">
      <c r="A11532" t="s">
        <v>27130</v>
      </c>
      <c r="B11532" t="s">
        <v>73</v>
      </c>
      <c r="C11532" t="s">
        <v>173</v>
      </c>
      <c r="D11532" t="s">
        <v>526</v>
      </c>
      <c r="E11532" t="s">
        <v>21471</v>
      </c>
      <c r="F11532" t="s">
        <v>4245</v>
      </c>
      <c r="G11532">
        <v>0</v>
      </c>
      <c r="H11532">
        <v>0</v>
      </c>
      <c r="I11532">
        <v>0</v>
      </c>
      <c r="J11532">
        <v>0</v>
      </c>
      <c r="K11532">
        <v>0</v>
      </c>
      <c r="L11532">
        <v>0</v>
      </c>
      <c r="M11532">
        <v>15</v>
      </c>
      <c r="N11532">
        <v>0</v>
      </c>
      <c r="O11532">
        <v>0</v>
      </c>
      <c r="P11532">
        <v>0</v>
      </c>
      <c r="Q11532">
        <v>0</v>
      </c>
    </row>
    <row r="11533" spans="1:17" x14ac:dyDescent="0.25">
      <c r="A11533" t="s">
        <v>27131</v>
      </c>
      <c r="B11533" t="s">
        <v>73</v>
      </c>
      <c r="C11533" t="s">
        <v>173</v>
      </c>
      <c r="D11533" t="s">
        <v>526</v>
      </c>
      <c r="E11533" t="s">
        <v>21471</v>
      </c>
      <c r="F11533" t="s">
        <v>394</v>
      </c>
      <c r="G11533">
        <v>0</v>
      </c>
      <c r="H11533">
        <v>0</v>
      </c>
      <c r="I11533">
        <v>0</v>
      </c>
      <c r="J11533">
        <v>0</v>
      </c>
      <c r="K11533">
        <v>0</v>
      </c>
      <c r="L11533">
        <v>0</v>
      </c>
      <c r="M11533">
        <v>0</v>
      </c>
      <c r="N11533">
        <v>15</v>
      </c>
      <c r="O11533">
        <v>13</v>
      </c>
      <c r="P11533">
        <v>2</v>
      </c>
      <c r="Q11533">
        <v>0</v>
      </c>
    </row>
    <row r="11534" spans="1:17" x14ac:dyDescent="0.25">
      <c r="A11534" t="s">
        <v>27132</v>
      </c>
      <c r="B11534" t="s">
        <v>73</v>
      </c>
      <c r="C11534" t="s">
        <v>173</v>
      </c>
      <c r="D11534" t="s">
        <v>526</v>
      </c>
      <c r="E11534" t="s">
        <v>21471</v>
      </c>
      <c r="F11534" t="s">
        <v>395</v>
      </c>
      <c r="G11534">
        <v>0</v>
      </c>
      <c r="H11534">
        <v>0</v>
      </c>
      <c r="I11534">
        <v>0</v>
      </c>
      <c r="J11534">
        <v>0</v>
      </c>
      <c r="K11534">
        <v>0</v>
      </c>
      <c r="L11534">
        <v>0</v>
      </c>
      <c r="M11534">
        <v>0</v>
      </c>
      <c r="N11534">
        <v>15</v>
      </c>
      <c r="O11534">
        <v>13</v>
      </c>
      <c r="P11534">
        <v>2</v>
      </c>
      <c r="Q11534">
        <v>0</v>
      </c>
    </row>
    <row r="11535" spans="1:17" x14ac:dyDescent="0.25">
      <c r="A11535" t="s">
        <v>27133</v>
      </c>
      <c r="B11535" t="s">
        <v>73</v>
      </c>
      <c r="C11535" t="s">
        <v>173</v>
      </c>
      <c r="D11535" t="s">
        <v>526</v>
      </c>
      <c r="E11535" t="s">
        <v>21471</v>
      </c>
      <c r="F11535" t="s">
        <v>525</v>
      </c>
      <c r="G11535">
        <v>15</v>
      </c>
      <c r="H11535">
        <v>0</v>
      </c>
      <c r="I11535">
        <v>0</v>
      </c>
      <c r="J11535">
        <v>0</v>
      </c>
      <c r="K11535">
        <v>0</v>
      </c>
      <c r="L11535">
        <v>0</v>
      </c>
      <c r="M11535">
        <v>0</v>
      </c>
      <c r="N11535">
        <v>0</v>
      </c>
      <c r="O11535">
        <v>0</v>
      </c>
      <c r="P11535">
        <v>0</v>
      </c>
      <c r="Q11535">
        <v>0</v>
      </c>
    </row>
    <row r="11536" spans="1:17" x14ac:dyDescent="0.25">
      <c r="A11536" t="s">
        <v>27134</v>
      </c>
      <c r="B11536" t="s">
        <v>73</v>
      </c>
      <c r="C11536" t="s">
        <v>173</v>
      </c>
      <c r="D11536" t="s">
        <v>527</v>
      </c>
      <c r="E11536" t="s">
        <v>21471</v>
      </c>
      <c r="F11536" t="s">
        <v>528</v>
      </c>
      <c r="G11536">
        <v>0</v>
      </c>
      <c r="H11536">
        <v>0</v>
      </c>
      <c r="I11536">
        <v>0</v>
      </c>
      <c r="J11536">
        <v>0</v>
      </c>
      <c r="K11536">
        <v>0</v>
      </c>
      <c r="L11536">
        <v>0</v>
      </c>
      <c r="M11536">
        <v>0</v>
      </c>
      <c r="N11536">
        <v>3</v>
      </c>
      <c r="O11536">
        <v>3</v>
      </c>
      <c r="P11536">
        <v>0</v>
      </c>
      <c r="Q11536">
        <v>0</v>
      </c>
    </row>
    <row r="11537" spans="1:17" x14ac:dyDescent="0.25">
      <c r="A11537" t="s">
        <v>27135</v>
      </c>
      <c r="B11537" t="s">
        <v>73</v>
      </c>
      <c r="C11537" t="s">
        <v>173</v>
      </c>
      <c r="D11537" t="s">
        <v>527</v>
      </c>
      <c r="E11537" t="s">
        <v>21471</v>
      </c>
      <c r="F11537" t="s">
        <v>525</v>
      </c>
      <c r="G11537">
        <v>3</v>
      </c>
      <c r="H11537">
        <v>0</v>
      </c>
      <c r="I11537">
        <v>0</v>
      </c>
      <c r="J11537">
        <v>0</v>
      </c>
      <c r="K11537">
        <v>0</v>
      </c>
      <c r="L11537">
        <v>0</v>
      </c>
      <c r="M11537">
        <v>0</v>
      </c>
      <c r="N11537">
        <v>0</v>
      </c>
      <c r="O11537">
        <v>0</v>
      </c>
      <c r="P11537">
        <v>0</v>
      </c>
      <c r="Q11537">
        <v>0</v>
      </c>
    </row>
    <row r="11538" spans="1:17" x14ac:dyDescent="0.25">
      <c r="A11538" t="s">
        <v>17892</v>
      </c>
      <c r="B11538" t="s">
        <v>73</v>
      </c>
      <c r="C11538" t="s">
        <v>173</v>
      </c>
      <c r="D11538" t="s">
        <v>12971</v>
      </c>
      <c r="E11538" t="s">
        <v>563</v>
      </c>
      <c r="F11538" t="s">
        <v>525</v>
      </c>
      <c r="G11538">
        <v>2</v>
      </c>
      <c r="H11538">
        <v>0</v>
      </c>
      <c r="I11538">
        <v>0</v>
      </c>
      <c r="J11538">
        <v>0</v>
      </c>
      <c r="K11538">
        <v>0</v>
      </c>
      <c r="L11538">
        <v>0</v>
      </c>
      <c r="M11538">
        <v>0</v>
      </c>
      <c r="N11538">
        <v>0</v>
      </c>
      <c r="O11538">
        <v>0</v>
      </c>
      <c r="P11538">
        <v>0</v>
      </c>
      <c r="Q11538">
        <v>0</v>
      </c>
    </row>
    <row r="11539" spans="1:17" x14ac:dyDescent="0.25">
      <c r="A11539" t="s">
        <v>27136</v>
      </c>
      <c r="B11539" t="s">
        <v>73</v>
      </c>
      <c r="C11539" t="s">
        <v>173</v>
      </c>
      <c r="D11539" t="s">
        <v>12971</v>
      </c>
      <c r="E11539" t="s">
        <v>21471</v>
      </c>
      <c r="F11539" t="s">
        <v>525</v>
      </c>
      <c r="G11539">
        <v>3</v>
      </c>
      <c r="H11539">
        <v>0</v>
      </c>
      <c r="I11539">
        <v>0</v>
      </c>
      <c r="J11539">
        <v>0</v>
      </c>
      <c r="K11539">
        <v>0</v>
      </c>
      <c r="L11539">
        <v>0</v>
      </c>
      <c r="M11539">
        <v>0</v>
      </c>
      <c r="N11539">
        <v>0</v>
      </c>
      <c r="O11539">
        <v>0</v>
      </c>
      <c r="P11539">
        <v>0</v>
      </c>
      <c r="Q11539">
        <v>0</v>
      </c>
    </row>
    <row r="11540" spans="1:17" x14ac:dyDescent="0.25">
      <c r="A11540" t="s">
        <v>17893</v>
      </c>
      <c r="B11540" t="s">
        <v>73</v>
      </c>
      <c r="C11540" t="s">
        <v>174</v>
      </c>
      <c r="D11540" t="s">
        <v>529</v>
      </c>
      <c r="E11540" t="s">
        <v>563</v>
      </c>
      <c r="F11540" t="s">
        <v>525</v>
      </c>
      <c r="G11540">
        <v>1</v>
      </c>
      <c r="H11540">
        <v>0</v>
      </c>
      <c r="I11540">
        <v>0</v>
      </c>
      <c r="J11540">
        <v>0</v>
      </c>
      <c r="K11540">
        <v>0</v>
      </c>
      <c r="L11540">
        <v>0</v>
      </c>
      <c r="M11540">
        <v>0</v>
      </c>
      <c r="N11540">
        <v>0</v>
      </c>
      <c r="O11540">
        <v>0</v>
      </c>
      <c r="P11540">
        <v>0</v>
      </c>
      <c r="Q11540">
        <v>0</v>
      </c>
    </row>
    <row r="11541" spans="1:17" x14ac:dyDescent="0.25">
      <c r="A11541" t="s">
        <v>27137</v>
      </c>
      <c r="B11541" t="s">
        <v>73</v>
      </c>
      <c r="C11541" t="s">
        <v>174</v>
      </c>
      <c r="D11541" t="s">
        <v>529</v>
      </c>
      <c r="E11541" t="s">
        <v>21471</v>
      </c>
      <c r="F11541" t="s">
        <v>525</v>
      </c>
      <c r="G11541">
        <v>1</v>
      </c>
      <c r="H11541">
        <v>0</v>
      </c>
      <c r="I11541">
        <v>0</v>
      </c>
      <c r="J11541">
        <v>0</v>
      </c>
      <c r="K11541">
        <v>0</v>
      </c>
      <c r="L11541">
        <v>0</v>
      </c>
      <c r="M11541">
        <v>0</v>
      </c>
      <c r="N11541">
        <v>0</v>
      </c>
      <c r="O11541">
        <v>0</v>
      </c>
      <c r="P11541">
        <v>0</v>
      </c>
      <c r="Q11541">
        <v>0</v>
      </c>
    </row>
    <row r="11542" spans="1:17" x14ac:dyDescent="0.25">
      <c r="A11542" t="s">
        <v>17894</v>
      </c>
      <c r="B11542" t="s">
        <v>73</v>
      </c>
      <c r="C11542" t="s">
        <v>174</v>
      </c>
      <c r="D11542" t="s">
        <v>526</v>
      </c>
      <c r="E11542" t="s">
        <v>563</v>
      </c>
      <c r="F11542" t="s">
        <v>396</v>
      </c>
      <c r="G11542">
        <v>0</v>
      </c>
      <c r="H11542">
        <v>18</v>
      </c>
      <c r="I11542">
        <v>0</v>
      </c>
      <c r="J11542">
        <v>17</v>
      </c>
      <c r="K11542">
        <v>1</v>
      </c>
      <c r="L11542">
        <v>0</v>
      </c>
      <c r="M11542">
        <v>0</v>
      </c>
      <c r="N11542">
        <v>0</v>
      </c>
      <c r="O11542">
        <v>0</v>
      </c>
      <c r="P11542">
        <v>0</v>
      </c>
      <c r="Q11542">
        <v>0</v>
      </c>
    </row>
    <row r="11543" spans="1:17" x14ac:dyDescent="0.25">
      <c r="A11543" t="s">
        <v>17895</v>
      </c>
      <c r="B11543" t="s">
        <v>73</v>
      </c>
      <c r="C11543" t="s">
        <v>174</v>
      </c>
      <c r="D11543" t="s">
        <v>526</v>
      </c>
      <c r="E11543" t="s">
        <v>563</v>
      </c>
      <c r="F11543" t="s">
        <v>4236</v>
      </c>
      <c r="G11543">
        <v>0</v>
      </c>
      <c r="H11543">
        <v>18</v>
      </c>
      <c r="I11543">
        <v>0</v>
      </c>
      <c r="J11543">
        <v>16</v>
      </c>
      <c r="K11543">
        <v>2</v>
      </c>
      <c r="L11543">
        <v>0</v>
      </c>
      <c r="M11543">
        <v>0</v>
      </c>
      <c r="N11543">
        <v>0</v>
      </c>
      <c r="O11543">
        <v>0</v>
      </c>
      <c r="P11543">
        <v>0</v>
      </c>
      <c r="Q11543">
        <v>0</v>
      </c>
    </row>
    <row r="11544" spans="1:17" x14ac:dyDescent="0.25">
      <c r="A11544" t="s">
        <v>17896</v>
      </c>
      <c r="B11544" t="s">
        <v>73</v>
      </c>
      <c r="C11544" t="s">
        <v>174</v>
      </c>
      <c r="D11544" t="s">
        <v>526</v>
      </c>
      <c r="E11544" t="s">
        <v>563</v>
      </c>
      <c r="F11544" t="s">
        <v>4238</v>
      </c>
      <c r="G11544">
        <v>0</v>
      </c>
      <c r="H11544">
        <v>0</v>
      </c>
      <c r="I11544">
        <v>0</v>
      </c>
      <c r="J11544">
        <v>0</v>
      </c>
      <c r="K11544">
        <v>0</v>
      </c>
      <c r="L11544">
        <v>0</v>
      </c>
      <c r="M11544">
        <v>18</v>
      </c>
      <c r="N11544">
        <v>0</v>
      </c>
      <c r="O11544">
        <v>0</v>
      </c>
      <c r="P11544">
        <v>0</v>
      </c>
      <c r="Q11544">
        <v>0</v>
      </c>
    </row>
    <row r="11545" spans="1:17" x14ac:dyDescent="0.25">
      <c r="A11545" t="s">
        <v>17897</v>
      </c>
      <c r="B11545" t="s">
        <v>73</v>
      </c>
      <c r="C11545" t="s">
        <v>174</v>
      </c>
      <c r="D11545" t="s">
        <v>526</v>
      </c>
      <c r="E11545" t="s">
        <v>563</v>
      </c>
      <c r="F11545" t="s">
        <v>397</v>
      </c>
      <c r="G11545">
        <v>0</v>
      </c>
      <c r="H11545">
        <v>18</v>
      </c>
      <c r="I11545">
        <v>0</v>
      </c>
      <c r="J11545">
        <v>16</v>
      </c>
      <c r="K11545">
        <v>2</v>
      </c>
      <c r="L11545">
        <v>0</v>
      </c>
      <c r="M11545">
        <v>0</v>
      </c>
      <c r="N11545">
        <v>0</v>
      </c>
      <c r="O11545">
        <v>0</v>
      </c>
      <c r="P11545">
        <v>0</v>
      </c>
      <c r="Q11545">
        <v>0</v>
      </c>
    </row>
    <row r="11546" spans="1:17" x14ac:dyDescent="0.25">
      <c r="A11546" t="s">
        <v>17898</v>
      </c>
      <c r="B11546" t="s">
        <v>73</v>
      </c>
      <c r="C11546" t="s">
        <v>174</v>
      </c>
      <c r="D11546" t="s">
        <v>526</v>
      </c>
      <c r="E11546" t="s">
        <v>563</v>
      </c>
      <c r="F11546" t="s">
        <v>398</v>
      </c>
      <c r="G11546">
        <v>0</v>
      </c>
      <c r="H11546">
        <v>18</v>
      </c>
      <c r="I11546">
        <v>0</v>
      </c>
      <c r="J11546">
        <v>17</v>
      </c>
      <c r="K11546">
        <v>1</v>
      </c>
      <c r="L11546">
        <v>0</v>
      </c>
      <c r="M11546">
        <v>0</v>
      </c>
      <c r="N11546">
        <v>0</v>
      </c>
      <c r="O11546">
        <v>0</v>
      </c>
      <c r="P11546">
        <v>0</v>
      </c>
      <c r="Q11546">
        <v>0</v>
      </c>
    </row>
    <row r="11547" spans="1:17" x14ac:dyDescent="0.25">
      <c r="A11547" t="s">
        <v>17899</v>
      </c>
      <c r="B11547" t="s">
        <v>73</v>
      </c>
      <c r="C11547" t="s">
        <v>174</v>
      </c>
      <c r="D11547" t="s">
        <v>526</v>
      </c>
      <c r="E11547" t="s">
        <v>563</v>
      </c>
      <c r="F11547" t="s">
        <v>4242</v>
      </c>
      <c r="G11547">
        <v>0</v>
      </c>
      <c r="H11547">
        <v>0</v>
      </c>
      <c r="I11547">
        <v>0</v>
      </c>
      <c r="J11547">
        <v>0</v>
      </c>
      <c r="K11547">
        <v>0</v>
      </c>
      <c r="L11547">
        <v>0</v>
      </c>
      <c r="M11547">
        <v>18</v>
      </c>
      <c r="N11547">
        <v>0</v>
      </c>
      <c r="O11547">
        <v>0</v>
      </c>
      <c r="P11547">
        <v>0</v>
      </c>
      <c r="Q11547">
        <v>0</v>
      </c>
    </row>
    <row r="11548" spans="1:17" x14ac:dyDescent="0.25">
      <c r="A11548" t="s">
        <v>17900</v>
      </c>
      <c r="B11548" t="s">
        <v>73</v>
      </c>
      <c r="C11548" t="s">
        <v>174</v>
      </c>
      <c r="D11548" t="s">
        <v>526</v>
      </c>
      <c r="E11548" t="s">
        <v>563</v>
      </c>
      <c r="F11548" t="s">
        <v>399</v>
      </c>
      <c r="G11548">
        <v>0</v>
      </c>
      <c r="H11548">
        <v>18</v>
      </c>
      <c r="I11548">
        <v>0</v>
      </c>
      <c r="J11548">
        <v>16</v>
      </c>
      <c r="K11548">
        <v>2</v>
      </c>
      <c r="L11548">
        <v>0</v>
      </c>
      <c r="M11548">
        <v>0</v>
      </c>
      <c r="N11548">
        <v>0</v>
      </c>
      <c r="O11548">
        <v>0</v>
      </c>
      <c r="P11548">
        <v>0</v>
      </c>
      <c r="Q11548">
        <v>0</v>
      </c>
    </row>
    <row r="11549" spans="1:17" x14ac:dyDescent="0.25">
      <c r="A11549" t="s">
        <v>15006</v>
      </c>
      <c r="B11549" t="s">
        <v>73</v>
      </c>
      <c r="C11549" t="s">
        <v>174</v>
      </c>
      <c r="D11549" t="s">
        <v>526</v>
      </c>
      <c r="E11549" t="s">
        <v>563</v>
      </c>
      <c r="F11549" t="s">
        <v>4245</v>
      </c>
      <c r="G11549">
        <v>0</v>
      </c>
      <c r="H11549">
        <v>0</v>
      </c>
      <c r="I11549">
        <v>0</v>
      </c>
      <c r="J11549">
        <v>0</v>
      </c>
      <c r="K11549">
        <v>0</v>
      </c>
      <c r="L11549">
        <v>0</v>
      </c>
      <c r="M11549">
        <v>18</v>
      </c>
      <c r="N11549">
        <v>0</v>
      </c>
      <c r="O11549">
        <v>0</v>
      </c>
      <c r="P11549">
        <v>0</v>
      </c>
      <c r="Q11549">
        <v>0</v>
      </c>
    </row>
    <row r="11550" spans="1:17" x14ac:dyDescent="0.25">
      <c r="A11550" t="s">
        <v>15007</v>
      </c>
      <c r="B11550" t="s">
        <v>73</v>
      </c>
      <c r="C11550" t="s">
        <v>174</v>
      </c>
      <c r="D11550" t="s">
        <v>526</v>
      </c>
      <c r="E11550" t="s">
        <v>563</v>
      </c>
      <c r="F11550" t="s">
        <v>394</v>
      </c>
      <c r="G11550">
        <v>0</v>
      </c>
      <c r="H11550">
        <v>0</v>
      </c>
      <c r="I11550">
        <v>0</v>
      </c>
      <c r="J11550">
        <v>0</v>
      </c>
      <c r="K11550">
        <v>0</v>
      </c>
      <c r="L11550">
        <v>0</v>
      </c>
      <c r="M11550">
        <v>0</v>
      </c>
      <c r="N11550">
        <v>18</v>
      </c>
      <c r="O11550">
        <v>18</v>
      </c>
      <c r="P11550">
        <v>0</v>
      </c>
      <c r="Q11550">
        <v>0</v>
      </c>
    </row>
    <row r="11551" spans="1:17" x14ac:dyDescent="0.25">
      <c r="A11551" t="s">
        <v>27138</v>
      </c>
      <c r="B11551" t="s">
        <v>76</v>
      </c>
      <c r="C11551" t="s">
        <v>158</v>
      </c>
      <c r="D11551" t="s">
        <v>529</v>
      </c>
      <c r="E11551" t="s">
        <v>21471</v>
      </c>
      <c r="F11551" t="s">
        <v>525</v>
      </c>
      <c r="G11551">
        <v>5</v>
      </c>
      <c r="H11551">
        <v>0</v>
      </c>
      <c r="I11551">
        <v>0</v>
      </c>
      <c r="J11551">
        <v>0</v>
      </c>
      <c r="K11551">
        <v>0</v>
      </c>
      <c r="L11551">
        <v>0</v>
      </c>
      <c r="M11551">
        <v>0</v>
      </c>
      <c r="N11551">
        <v>0</v>
      </c>
      <c r="O11551">
        <v>0</v>
      </c>
      <c r="P11551">
        <v>0</v>
      </c>
      <c r="Q11551">
        <v>0</v>
      </c>
    </row>
    <row r="11552" spans="1:17" x14ac:dyDescent="0.25">
      <c r="A11552" t="s">
        <v>14622</v>
      </c>
      <c r="B11552" t="s">
        <v>76</v>
      </c>
      <c r="C11552" t="s">
        <v>159</v>
      </c>
      <c r="D11552" t="s">
        <v>529</v>
      </c>
      <c r="E11552" t="s">
        <v>563</v>
      </c>
      <c r="F11552" t="s">
        <v>525</v>
      </c>
      <c r="G11552">
        <v>1</v>
      </c>
      <c r="H11552">
        <v>0</v>
      </c>
      <c r="I11552">
        <v>0</v>
      </c>
      <c r="J11552">
        <v>0</v>
      </c>
      <c r="K11552">
        <v>0</v>
      </c>
      <c r="L11552">
        <v>0</v>
      </c>
      <c r="M11552">
        <v>0</v>
      </c>
      <c r="N11552">
        <v>0</v>
      </c>
      <c r="O11552">
        <v>0</v>
      </c>
      <c r="P11552">
        <v>0</v>
      </c>
      <c r="Q11552">
        <v>0</v>
      </c>
    </row>
    <row r="11553" spans="1:17" x14ac:dyDescent="0.25">
      <c r="A11553" t="s">
        <v>27139</v>
      </c>
      <c r="B11553" t="s">
        <v>76</v>
      </c>
      <c r="C11553" t="s">
        <v>159</v>
      </c>
      <c r="D11553" t="s">
        <v>529</v>
      </c>
      <c r="E11553" t="s">
        <v>21471</v>
      </c>
      <c r="F11553" t="s">
        <v>525</v>
      </c>
      <c r="G11553">
        <v>2</v>
      </c>
      <c r="H11553">
        <v>0</v>
      </c>
      <c r="I11553">
        <v>0</v>
      </c>
      <c r="J11553">
        <v>0</v>
      </c>
      <c r="K11553">
        <v>0</v>
      </c>
      <c r="L11553">
        <v>0</v>
      </c>
      <c r="M11553">
        <v>0</v>
      </c>
      <c r="N11553">
        <v>0</v>
      </c>
      <c r="O11553">
        <v>0</v>
      </c>
      <c r="P11553">
        <v>0</v>
      </c>
      <c r="Q11553">
        <v>0</v>
      </c>
    </row>
    <row r="11554" spans="1:17" x14ac:dyDescent="0.25">
      <c r="A11554" t="s">
        <v>14623</v>
      </c>
      <c r="B11554" t="s">
        <v>76</v>
      </c>
      <c r="C11554" t="s">
        <v>160</v>
      </c>
      <c r="D11554" t="s">
        <v>529</v>
      </c>
      <c r="E11554" t="s">
        <v>563</v>
      </c>
      <c r="F11554" t="s">
        <v>525</v>
      </c>
      <c r="G11554">
        <v>3</v>
      </c>
      <c r="H11554">
        <v>0</v>
      </c>
      <c r="I11554">
        <v>0</v>
      </c>
      <c r="J11554">
        <v>0</v>
      </c>
      <c r="K11554">
        <v>0</v>
      </c>
      <c r="L11554">
        <v>0</v>
      </c>
      <c r="M11554">
        <v>0</v>
      </c>
      <c r="N11554">
        <v>0</v>
      </c>
      <c r="O11554">
        <v>0</v>
      </c>
      <c r="P11554">
        <v>0</v>
      </c>
      <c r="Q11554">
        <v>0</v>
      </c>
    </row>
    <row r="11555" spans="1:17" x14ac:dyDescent="0.25">
      <c r="A11555" t="s">
        <v>27140</v>
      </c>
      <c r="B11555" t="s">
        <v>76</v>
      </c>
      <c r="C11555" t="s">
        <v>160</v>
      </c>
      <c r="D11555" t="s">
        <v>529</v>
      </c>
      <c r="E11555" t="s">
        <v>21471</v>
      </c>
      <c r="F11555" t="s">
        <v>525</v>
      </c>
      <c r="G11555">
        <v>2</v>
      </c>
      <c r="H11555">
        <v>0</v>
      </c>
      <c r="I11555">
        <v>0</v>
      </c>
      <c r="J11555">
        <v>0</v>
      </c>
      <c r="K11555">
        <v>0</v>
      </c>
      <c r="L11555">
        <v>0</v>
      </c>
      <c r="M11555">
        <v>0</v>
      </c>
      <c r="N11555">
        <v>0</v>
      </c>
      <c r="O11555">
        <v>0</v>
      </c>
      <c r="P11555">
        <v>0</v>
      </c>
      <c r="Q11555">
        <v>0</v>
      </c>
    </row>
    <row r="11556" spans="1:17" x14ac:dyDescent="0.25">
      <c r="A11556" t="s">
        <v>14624</v>
      </c>
      <c r="B11556" t="s">
        <v>76</v>
      </c>
      <c r="C11556" t="s">
        <v>161</v>
      </c>
      <c r="D11556" t="s">
        <v>529</v>
      </c>
      <c r="E11556" t="s">
        <v>563</v>
      </c>
      <c r="F11556" t="s">
        <v>525</v>
      </c>
      <c r="G11556">
        <v>1</v>
      </c>
      <c r="H11556">
        <v>0</v>
      </c>
      <c r="I11556">
        <v>0</v>
      </c>
      <c r="J11556">
        <v>0</v>
      </c>
      <c r="K11556">
        <v>0</v>
      </c>
      <c r="L11556">
        <v>0</v>
      </c>
      <c r="M11556">
        <v>0</v>
      </c>
      <c r="N11556">
        <v>0</v>
      </c>
      <c r="O11556">
        <v>0</v>
      </c>
      <c r="P11556">
        <v>0</v>
      </c>
      <c r="Q11556">
        <v>0</v>
      </c>
    </row>
    <row r="11557" spans="1:17" x14ac:dyDescent="0.25">
      <c r="A11557" t="s">
        <v>14625</v>
      </c>
      <c r="B11557" t="s">
        <v>76</v>
      </c>
      <c r="C11557" t="s">
        <v>162</v>
      </c>
      <c r="D11557" t="s">
        <v>529</v>
      </c>
      <c r="E11557" t="s">
        <v>563</v>
      </c>
      <c r="F11557" t="s">
        <v>525</v>
      </c>
      <c r="G11557">
        <v>6</v>
      </c>
      <c r="H11557">
        <v>0</v>
      </c>
      <c r="I11557">
        <v>0</v>
      </c>
      <c r="J11557">
        <v>0</v>
      </c>
      <c r="K11557">
        <v>0</v>
      </c>
      <c r="L11557">
        <v>0</v>
      </c>
      <c r="M11557">
        <v>0</v>
      </c>
      <c r="N11557">
        <v>0</v>
      </c>
      <c r="O11557">
        <v>0</v>
      </c>
      <c r="P11557">
        <v>0</v>
      </c>
      <c r="Q11557">
        <v>0</v>
      </c>
    </row>
    <row r="11558" spans="1:17" x14ac:dyDescent="0.25">
      <c r="A11558" t="s">
        <v>27141</v>
      </c>
      <c r="B11558" t="s">
        <v>76</v>
      </c>
      <c r="C11558" t="s">
        <v>162</v>
      </c>
      <c r="D11558" t="s">
        <v>529</v>
      </c>
      <c r="E11558" t="s">
        <v>21471</v>
      </c>
      <c r="F11558" t="s">
        <v>525</v>
      </c>
      <c r="G11558">
        <v>6</v>
      </c>
      <c r="H11558">
        <v>0</v>
      </c>
      <c r="I11558">
        <v>0</v>
      </c>
      <c r="J11558">
        <v>0</v>
      </c>
      <c r="K11558">
        <v>0</v>
      </c>
      <c r="L11558">
        <v>0</v>
      </c>
      <c r="M11558">
        <v>0</v>
      </c>
      <c r="N11558">
        <v>0</v>
      </c>
      <c r="O11558">
        <v>0</v>
      </c>
      <c r="P11558">
        <v>0</v>
      </c>
      <c r="Q11558">
        <v>0</v>
      </c>
    </row>
    <row r="11559" spans="1:17" x14ac:dyDescent="0.25">
      <c r="A11559" t="s">
        <v>14626</v>
      </c>
      <c r="B11559" t="s">
        <v>76</v>
      </c>
      <c r="C11559" t="s">
        <v>163</v>
      </c>
      <c r="D11559" t="s">
        <v>529</v>
      </c>
      <c r="E11559" t="s">
        <v>563</v>
      </c>
      <c r="F11559" t="s">
        <v>525</v>
      </c>
      <c r="G11559">
        <v>1</v>
      </c>
      <c r="H11559">
        <v>0</v>
      </c>
      <c r="I11559">
        <v>0</v>
      </c>
      <c r="J11559">
        <v>0</v>
      </c>
      <c r="K11559">
        <v>0</v>
      </c>
      <c r="L11559">
        <v>0</v>
      </c>
      <c r="M11559">
        <v>0</v>
      </c>
      <c r="N11559">
        <v>0</v>
      </c>
      <c r="O11559">
        <v>0</v>
      </c>
      <c r="P11559">
        <v>0</v>
      </c>
      <c r="Q11559">
        <v>0</v>
      </c>
    </row>
    <row r="11560" spans="1:17" x14ac:dyDescent="0.25">
      <c r="A11560" t="s">
        <v>14627</v>
      </c>
      <c r="B11560" t="s">
        <v>76</v>
      </c>
      <c r="C11560" t="s">
        <v>164</v>
      </c>
      <c r="D11560" t="s">
        <v>529</v>
      </c>
      <c r="E11560" t="s">
        <v>563</v>
      </c>
      <c r="F11560" t="s">
        <v>525</v>
      </c>
      <c r="G11560">
        <v>8</v>
      </c>
      <c r="H11560">
        <v>0</v>
      </c>
      <c r="I11560">
        <v>0</v>
      </c>
      <c r="J11560">
        <v>0</v>
      </c>
      <c r="K11560">
        <v>0</v>
      </c>
      <c r="L11560">
        <v>0</v>
      </c>
      <c r="M11560">
        <v>0</v>
      </c>
      <c r="N11560">
        <v>0</v>
      </c>
      <c r="O11560">
        <v>0</v>
      </c>
      <c r="P11560">
        <v>0</v>
      </c>
      <c r="Q11560">
        <v>0</v>
      </c>
    </row>
    <row r="11561" spans="1:17" x14ac:dyDescent="0.25">
      <c r="A11561" t="s">
        <v>27142</v>
      </c>
      <c r="B11561" t="s">
        <v>76</v>
      </c>
      <c r="C11561" t="s">
        <v>164</v>
      </c>
      <c r="D11561" t="s">
        <v>529</v>
      </c>
      <c r="E11561" t="s">
        <v>21471</v>
      </c>
      <c r="F11561" t="s">
        <v>525</v>
      </c>
      <c r="G11561">
        <v>4</v>
      </c>
      <c r="H11561">
        <v>0</v>
      </c>
      <c r="I11561">
        <v>0</v>
      </c>
      <c r="J11561">
        <v>0</v>
      </c>
      <c r="K11561">
        <v>0</v>
      </c>
      <c r="L11561">
        <v>0</v>
      </c>
      <c r="M11561">
        <v>0</v>
      </c>
      <c r="N11561">
        <v>0</v>
      </c>
      <c r="O11561">
        <v>0</v>
      </c>
      <c r="P11561">
        <v>0</v>
      </c>
      <c r="Q11561">
        <v>0</v>
      </c>
    </row>
    <row r="11562" spans="1:17" x14ac:dyDescent="0.25">
      <c r="A11562" t="s">
        <v>14628</v>
      </c>
      <c r="B11562" t="s">
        <v>76</v>
      </c>
      <c r="C11562" t="s">
        <v>165</v>
      </c>
      <c r="D11562" t="s">
        <v>529</v>
      </c>
      <c r="E11562" t="s">
        <v>563</v>
      </c>
      <c r="F11562" t="s">
        <v>525</v>
      </c>
      <c r="G11562">
        <v>1</v>
      </c>
      <c r="H11562">
        <v>0</v>
      </c>
      <c r="I11562">
        <v>0</v>
      </c>
      <c r="J11562">
        <v>0</v>
      </c>
      <c r="K11562">
        <v>0</v>
      </c>
      <c r="L11562">
        <v>0</v>
      </c>
      <c r="M11562">
        <v>0</v>
      </c>
      <c r="N11562">
        <v>0</v>
      </c>
      <c r="O11562">
        <v>0</v>
      </c>
      <c r="P11562">
        <v>0</v>
      </c>
      <c r="Q11562">
        <v>0</v>
      </c>
    </row>
    <row r="11563" spans="1:17" x14ac:dyDescent="0.25">
      <c r="A11563" t="s">
        <v>27143</v>
      </c>
      <c r="B11563" t="s">
        <v>76</v>
      </c>
      <c r="C11563" t="s">
        <v>165</v>
      </c>
      <c r="D11563" t="s">
        <v>529</v>
      </c>
      <c r="E11563" t="s">
        <v>21471</v>
      </c>
      <c r="F11563" t="s">
        <v>525</v>
      </c>
      <c r="G11563">
        <v>3</v>
      </c>
      <c r="H11563">
        <v>0</v>
      </c>
      <c r="I11563">
        <v>0</v>
      </c>
      <c r="J11563">
        <v>0</v>
      </c>
      <c r="K11563">
        <v>0</v>
      </c>
      <c r="L11563">
        <v>0</v>
      </c>
      <c r="M11563">
        <v>0</v>
      </c>
      <c r="N11563">
        <v>0</v>
      </c>
      <c r="O11563">
        <v>0</v>
      </c>
      <c r="P11563">
        <v>0</v>
      </c>
      <c r="Q11563">
        <v>0</v>
      </c>
    </row>
    <row r="11564" spans="1:17" x14ac:dyDescent="0.25">
      <c r="A11564" t="s">
        <v>14629</v>
      </c>
      <c r="B11564" t="s">
        <v>76</v>
      </c>
      <c r="C11564" t="s">
        <v>168</v>
      </c>
      <c r="D11564" t="s">
        <v>529</v>
      </c>
      <c r="E11564" t="s">
        <v>563</v>
      </c>
      <c r="F11564" t="s">
        <v>525</v>
      </c>
      <c r="G11564">
        <v>2</v>
      </c>
      <c r="H11564">
        <v>0</v>
      </c>
      <c r="I11564">
        <v>0</v>
      </c>
      <c r="J11564">
        <v>0</v>
      </c>
      <c r="K11564">
        <v>0</v>
      </c>
      <c r="L11564">
        <v>0</v>
      </c>
      <c r="M11564">
        <v>0</v>
      </c>
      <c r="N11564">
        <v>0</v>
      </c>
      <c r="O11564">
        <v>0</v>
      </c>
      <c r="P11564">
        <v>0</v>
      </c>
      <c r="Q11564">
        <v>0</v>
      </c>
    </row>
    <row r="11565" spans="1:17" x14ac:dyDescent="0.25">
      <c r="A11565" t="s">
        <v>27144</v>
      </c>
      <c r="B11565" t="s">
        <v>76</v>
      </c>
      <c r="C11565" t="s">
        <v>168</v>
      </c>
      <c r="D11565" t="s">
        <v>529</v>
      </c>
      <c r="E11565" t="s">
        <v>21471</v>
      </c>
      <c r="F11565" t="s">
        <v>525</v>
      </c>
      <c r="G11565">
        <v>1</v>
      </c>
      <c r="H11565">
        <v>0</v>
      </c>
      <c r="I11565">
        <v>0</v>
      </c>
      <c r="J11565">
        <v>0</v>
      </c>
      <c r="K11565">
        <v>0</v>
      </c>
      <c r="L11565">
        <v>0</v>
      </c>
      <c r="M11565">
        <v>0</v>
      </c>
      <c r="N11565">
        <v>0</v>
      </c>
      <c r="O11565">
        <v>0</v>
      </c>
      <c r="P11565">
        <v>0</v>
      </c>
      <c r="Q11565">
        <v>0</v>
      </c>
    </row>
    <row r="11566" spans="1:17" x14ac:dyDescent="0.25">
      <c r="A11566" t="s">
        <v>27145</v>
      </c>
      <c r="B11566" t="s">
        <v>76</v>
      </c>
      <c r="C11566" t="s">
        <v>169</v>
      </c>
      <c r="D11566" t="s">
        <v>529</v>
      </c>
      <c r="E11566" t="s">
        <v>21471</v>
      </c>
      <c r="F11566" t="s">
        <v>525</v>
      </c>
      <c r="G11566">
        <v>4</v>
      </c>
      <c r="H11566">
        <v>0</v>
      </c>
      <c r="I11566">
        <v>0</v>
      </c>
      <c r="J11566">
        <v>0</v>
      </c>
      <c r="K11566">
        <v>0</v>
      </c>
      <c r="L11566">
        <v>0</v>
      </c>
      <c r="M11566">
        <v>0</v>
      </c>
      <c r="N11566">
        <v>0</v>
      </c>
      <c r="O11566">
        <v>0</v>
      </c>
      <c r="P11566">
        <v>0</v>
      </c>
      <c r="Q11566">
        <v>0</v>
      </c>
    </row>
    <row r="11567" spans="1:17" x14ac:dyDescent="0.25">
      <c r="A11567" t="s">
        <v>14630</v>
      </c>
      <c r="B11567" t="s">
        <v>76</v>
      </c>
      <c r="C11567" t="s">
        <v>171</v>
      </c>
      <c r="D11567" t="s">
        <v>529</v>
      </c>
      <c r="E11567" t="s">
        <v>563</v>
      </c>
      <c r="F11567" t="s">
        <v>525</v>
      </c>
      <c r="G11567">
        <v>4</v>
      </c>
      <c r="H11567">
        <v>0</v>
      </c>
      <c r="I11567">
        <v>0</v>
      </c>
      <c r="J11567">
        <v>0</v>
      </c>
      <c r="K11567">
        <v>0</v>
      </c>
      <c r="L11567">
        <v>0</v>
      </c>
      <c r="M11567">
        <v>0</v>
      </c>
      <c r="N11567">
        <v>0</v>
      </c>
      <c r="O11567">
        <v>0</v>
      </c>
      <c r="P11567">
        <v>0</v>
      </c>
      <c r="Q11567">
        <v>0</v>
      </c>
    </row>
    <row r="11568" spans="1:17" x14ac:dyDescent="0.25">
      <c r="A11568" t="s">
        <v>27146</v>
      </c>
      <c r="B11568" t="s">
        <v>76</v>
      </c>
      <c r="C11568" t="s">
        <v>171</v>
      </c>
      <c r="D11568" t="s">
        <v>529</v>
      </c>
      <c r="E11568" t="s">
        <v>21471</v>
      </c>
      <c r="F11568" t="s">
        <v>525</v>
      </c>
      <c r="G11568">
        <v>2</v>
      </c>
      <c r="H11568">
        <v>0</v>
      </c>
      <c r="I11568">
        <v>0</v>
      </c>
      <c r="J11568">
        <v>0</v>
      </c>
      <c r="K11568">
        <v>0</v>
      </c>
      <c r="L11568">
        <v>0</v>
      </c>
      <c r="M11568">
        <v>0</v>
      </c>
      <c r="N11568">
        <v>0</v>
      </c>
      <c r="O11568">
        <v>0</v>
      </c>
      <c r="P11568">
        <v>0</v>
      </c>
      <c r="Q11568">
        <v>0</v>
      </c>
    </row>
    <row r="11569" spans="1:17" x14ac:dyDescent="0.25">
      <c r="A11569" t="s">
        <v>14631</v>
      </c>
      <c r="B11569" t="s">
        <v>76</v>
      </c>
      <c r="C11569" t="s">
        <v>173</v>
      </c>
      <c r="D11569" t="s">
        <v>529</v>
      </c>
      <c r="E11569" t="s">
        <v>563</v>
      </c>
      <c r="F11569" t="s">
        <v>525</v>
      </c>
      <c r="G11569">
        <v>2</v>
      </c>
      <c r="H11569">
        <v>0</v>
      </c>
      <c r="I11569">
        <v>0</v>
      </c>
      <c r="J11569">
        <v>0</v>
      </c>
      <c r="K11569">
        <v>0</v>
      </c>
      <c r="L11569">
        <v>0</v>
      </c>
      <c r="M11569">
        <v>0</v>
      </c>
      <c r="N11569">
        <v>0</v>
      </c>
      <c r="O11569">
        <v>0</v>
      </c>
      <c r="P11569">
        <v>0</v>
      </c>
      <c r="Q11569">
        <v>0</v>
      </c>
    </row>
    <row r="11570" spans="1:17" x14ac:dyDescent="0.25">
      <c r="A11570" t="s">
        <v>27147</v>
      </c>
      <c r="B11570" t="s">
        <v>76</v>
      </c>
      <c r="C11570" t="s">
        <v>175</v>
      </c>
      <c r="D11570" t="s">
        <v>529</v>
      </c>
      <c r="E11570" t="s">
        <v>21471</v>
      </c>
      <c r="F11570" t="s">
        <v>525</v>
      </c>
      <c r="G11570">
        <v>4</v>
      </c>
      <c r="H11570">
        <v>0</v>
      </c>
      <c r="I11570">
        <v>0</v>
      </c>
      <c r="J11570">
        <v>0</v>
      </c>
      <c r="K11570">
        <v>0</v>
      </c>
      <c r="L11570">
        <v>0</v>
      </c>
      <c r="M11570">
        <v>0</v>
      </c>
      <c r="N11570">
        <v>0</v>
      </c>
      <c r="O11570">
        <v>0</v>
      </c>
      <c r="P11570">
        <v>0</v>
      </c>
      <c r="Q11570">
        <v>0</v>
      </c>
    </row>
    <row r="11571" spans="1:17" x14ac:dyDescent="0.25">
      <c r="A11571" t="s">
        <v>14632</v>
      </c>
      <c r="B11571" t="s">
        <v>76</v>
      </c>
      <c r="C11571" t="s">
        <v>176</v>
      </c>
      <c r="D11571" t="s">
        <v>529</v>
      </c>
      <c r="E11571" t="s">
        <v>563</v>
      </c>
      <c r="F11571" t="s">
        <v>525</v>
      </c>
      <c r="G11571">
        <v>9</v>
      </c>
      <c r="H11571">
        <v>0</v>
      </c>
      <c r="I11571">
        <v>0</v>
      </c>
      <c r="J11571">
        <v>0</v>
      </c>
      <c r="K11571">
        <v>0</v>
      </c>
      <c r="L11571">
        <v>0</v>
      </c>
      <c r="M11571">
        <v>0</v>
      </c>
      <c r="N11571">
        <v>0</v>
      </c>
      <c r="O11571">
        <v>0</v>
      </c>
      <c r="P11571">
        <v>0</v>
      </c>
      <c r="Q11571">
        <v>0</v>
      </c>
    </row>
    <row r="11572" spans="1:17" x14ac:dyDescent="0.25">
      <c r="A11572" t="s">
        <v>27148</v>
      </c>
      <c r="B11572" t="s">
        <v>76</v>
      </c>
      <c r="C11572" t="s">
        <v>177</v>
      </c>
      <c r="D11572" t="s">
        <v>529</v>
      </c>
      <c r="E11572" t="s">
        <v>21471</v>
      </c>
      <c r="F11572" t="s">
        <v>525</v>
      </c>
      <c r="G11572">
        <v>1</v>
      </c>
      <c r="H11572">
        <v>0</v>
      </c>
      <c r="I11572">
        <v>0</v>
      </c>
      <c r="J11572">
        <v>0</v>
      </c>
      <c r="K11572">
        <v>0</v>
      </c>
      <c r="L11572">
        <v>0</v>
      </c>
      <c r="M11572">
        <v>0</v>
      </c>
      <c r="N11572">
        <v>0</v>
      </c>
      <c r="O11572">
        <v>0</v>
      </c>
      <c r="P11572">
        <v>0</v>
      </c>
      <c r="Q11572">
        <v>0</v>
      </c>
    </row>
    <row r="11573" spans="1:17" x14ac:dyDescent="0.25">
      <c r="A11573" t="s">
        <v>27149</v>
      </c>
      <c r="B11573" t="s">
        <v>76</v>
      </c>
      <c r="C11573" t="s">
        <v>178</v>
      </c>
      <c r="D11573" t="s">
        <v>529</v>
      </c>
      <c r="E11573" t="s">
        <v>21471</v>
      </c>
      <c r="F11573" t="s">
        <v>525</v>
      </c>
      <c r="G11573">
        <v>1</v>
      </c>
      <c r="H11573">
        <v>0</v>
      </c>
      <c r="I11573">
        <v>0</v>
      </c>
      <c r="J11573">
        <v>0</v>
      </c>
      <c r="K11573">
        <v>0</v>
      </c>
      <c r="L11573">
        <v>0</v>
      </c>
      <c r="M11573">
        <v>0</v>
      </c>
      <c r="N11573">
        <v>0</v>
      </c>
      <c r="O11573">
        <v>0</v>
      </c>
      <c r="P11573">
        <v>0</v>
      </c>
      <c r="Q11573">
        <v>0</v>
      </c>
    </row>
    <row r="11574" spans="1:17" x14ac:dyDescent="0.25">
      <c r="A11574" t="s">
        <v>14633</v>
      </c>
      <c r="B11574" t="s">
        <v>76</v>
      </c>
      <c r="C11574" t="s">
        <v>179</v>
      </c>
      <c r="D11574" t="s">
        <v>529</v>
      </c>
      <c r="E11574" t="s">
        <v>563</v>
      </c>
      <c r="F11574" t="s">
        <v>525</v>
      </c>
      <c r="G11574">
        <v>1</v>
      </c>
      <c r="H11574">
        <v>0</v>
      </c>
      <c r="I11574">
        <v>0</v>
      </c>
      <c r="J11574">
        <v>0</v>
      </c>
      <c r="K11574">
        <v>0</v>
      </c>
      <c r="L11574">
        <v>0</v>
      </c>
      <c r="M11574">
        <v>0</v>
      </c>
      <c r="N11574">
        <v>0</v>
      </c>
      <c r="O11574">
        <v>0</v>
      </c>
      <c r="P11574">
        <v>0</v>
      </c>
      <c r="Q11574">
        <v>0</v>
      </c>
    </row>
    <row r="11575" spans="1:17" x14ac:dyDescent="0.25">
      <c r="A11575" t="s">
        <v>14634</v>
      </c>
      <c r="B11575" t="s">
        <v>76</v>
      </c>
      <c r="C11575" t="s">
        <v>181</v>
      </c>
      <c r="D11575" t="s">
        <v>529</v>
      </c>
      <c r="E11575" t="s">
        <v>563</v>
      </c>
      <c r="F11575" t="s">
        <v>525</v>
      </c>
      <c r="G11575">
        <v>2</v>
      </c>
      <c r="H11575">
        <v>0</v>
      </c>
      <c r="I11575">
        <v>0</v>
      </c>
      <c r="J11575">
        <v>0</v>
      </c>
      <c r="K11575">
        <v>0</v>
      </c>
      <c r="L11575">
        <v>0</v>
      </c>
      <c r="M11575">
        <v>0</v>
      </c>
      <c r="N11575">
        <v>0</v>
      </c>
      <c r="O11575">
        <v>0</v>
      </c>
      <c r="P11575">
        <v>0</v>
      </c>
      <c r="Q11575">
        <v>0</v>
      </c>
    </row>
    <row r="11576" spans="1:17" x14ac:dyDescent="0.25">
      <c r="A11576" t="s">
        <v>27150</v>
      </c>
      <c r="B11576" t="s">
        <v>76</v>
      </c>
      <c r="C11576" t="s">
        <v>181</v>
      </c>
      <c r="D11576" t="s">
        <v>529</v>
      </c>
      <c r="E11576" t="s">
        <v>21471</v>
      </c>
      <c r="F11576" t="s">
        <v>525</v>
      </c>
      <c r="G11576">
        <v>2</v>
      </c>
      <c r="H11576">
        <v>0</v>
      </c>
      <c r="I11576">
        <v>0</v>
      </c>
      <c r="J11576">
        <v>0</v>
      </c>
      <c r="K11576">
        <v>0</v>
      </c>
      <c r="L11576">
        <v>0</v>
      </c>
      <c r="M11576">
        <v>0</v>
      </c>
      <c r="N11576">
        <v>0</v>
      </c>
      <c r="O11576">
        <v>0</v>
      </c>
      <c r="P11576">
        <v>0</v>
      </c>
      <c r="Q11576">
        <v>0</v>
      </c>
    </row>
    <row r="11577" spans="1:17" x14ac:dyDescent="0.25">
      <c r="A11577" t="s">
        <v>14635</v>
      </c>
      <c r="B11577" t="s">
        <v>76</v>
      </c>
      <c r="C11577" t="s">
        <v>183</v>
      </c>
      <c r="D11577" t="s">
        <v>529</v>
      </c>
      <c r="E11577" t="s">
        <v>563</v>
      </c>
      <c r="F11577" t="s">
        <v>525</v>
      </c>
      <c r="G11577">
        <v>4</v>
      </c>
      <c r="H11577">
        <v>0</v>
      </c>
      <c r="I11577">
        <v>0</v>
      </c>
      <c r="J11577">
        <v>0</v>
      </c>
      <c r="K11577">
        <v>0</v>
      </c>
      <c r="L11577">
        <v>0</v>
      </c>
      <c r="M11577">
        <v>0</v>
      </c>
      <c r="N11577">
        <v>0</v>
      </c>
      <c r="O11577">
        <v>0</v>
      </c>
      <c r="P11577">
        <v>0</v>
      </c>
      <c r="Q11577">
        <v>0</v>
      </c>
    </row>
    <row r="11578" spans="1:17" x14ac:dyDescent="0.25">
      <c r="A11578" t="s">
        <v>27151</v>
      </c>
      <c r="B11578" t="s">
        <v>76</v>
      </c>
      <c r="C11578" t="s">
        <v>183</v>
      </c>
      <c r="D11578" t="s">
        <v>529</v>
      </c>
      <c r="E11578" t="s">
        <v>21471</v>
      </c>
      <c r="F11578" t="s">
        <v>525</v>
      </c>
      <c r="G11578">
        <v>6</v>
      </c>
      <c r="H11578">
        <v>0</v>
      </c>
      <c r="I11578">
        <v>0</v>
      </c>
      <c r="J11578">
        <v>0</v>
      </c>
      <c r="K11578">
        <v>0</v>
      </c>
      <c r="L11578">
        <v>0</v>
      </c>
      <c r="M11578">
        <v>0</v>
      </c>
      <c r="N11578">
        <v>0</v>
      </c>
      <c r="O11578">
        <v>0</v>
      </c>
      <c r="P11578">
        <v>0</v>
      </c>
      <c r="Q11578">
        <v>0</v>
      </c>
    </row>
    <row r="11579" spans="1:17" x14ac:dyDescent="0.25">
      <c r="A11579" t="s">
        <v>27152</v>
      </c>
      <c r="B11579" t="s">
        <v>76</v>
      </c>
      <c r="C11579" t="s">
        <v>184</v>
      </c>
      <c r="D11579" t="s">
        <v>529</v>
      </c>
      <c r="E11579" t="s">
        <v>21471</v>
      </c>
      <c r="F11579" t="s">
        <v>525</v>
      </c>
      <c r="G11579">
        <v>3</v>
      </c>
      <c r="H11579">
        <v>0</v>
      </c>
      <c r="I11579">
        <v>0</v>
      </c>
      <c r="J11579">
        <v>0</v>
      </c>
      <c r="K11579">
        <v>0</v>
      </c>
      <c r="L11579">
        <v>0</v>
      </c>
      <c r="M11579">
        <v>0</v>
      </c>
      <c r="N11579">
        <v>0</v>
      </c>
      <c r="O11579">
        <v>0</v>
      </c>
      <c r="P11579">
        <v>0</v>
      </c>
      <c r="Q11579">
        <v>0</v>
      </c>
    </row>
    <row r="11580" spans="1:17" x14ac:dyDescent="0.25">
      <c r="A11580" t="s">
        <v>27153</v>
      </c>
      <c r="B11580" t="s">
        <v>76</v>
      </c>
      <c r="C11580" t="s">
        <v>187</v>
      </c>
      <c r="D11580" t="s">
        <v>529</v>
      </c>
      <c r="E11580" t="s">
        <v>21471</v>
      </c>
      <c r="F11580" t="s">
        <v>525</v>
      </c>
      <c r="G11580">
        <v>2</v>
      </c>
      <c r="H11580">
        <v>0</v>
      </c>
      <c r="I11580">
        <v>0</v>
      </c>
      <c r="J11580">
        <v>0</v>
      </c>
      <c r="K11580">
        <v>0</v>
      </c>
      <c r="L11580">
        <v>0</v>
      </c>
      <c r="M11580">
        <v>0</v>
      </c>
      <c r="N11580">
        <v>0</v>
      </c>
      <c r="O11580">
        <v>0</v>
      </c>
      <c r="P11580">
        <v>0</v>
      </c>
      <c r="Q11580">
        <v>0</v>
      </c>
    </row>
    <row r="11581" spans="1:17" x14ac:dyDescent="0.25">
      <c r="A11581" t="s">
        <v>27154</v>
      </c>
      <c r="B11581" t="s">
        <v>76</v>
      </c>
      <c r="C11581" t="s">
        <v>188</v>
      </c>
      <c r="D11581" t="s">
        <v>529</v>
      </c>
      <c r="E11581" t="s">
        <v>21471</v>
      </c>
      <c r="F11581" t="s">
        <v>525</v>
      </c>
      <c r="G11581">
        <v>1</v>
      </c>
      <c r="H11581">
        <v>0</v>
      </c>
      <c r="I11581">
        <v>0</v>
      </c>
      <c r="J11581">
        <v>0</v>
      </c>
      <c r="K11581">
        <v>0</v>
      </c>
      <c r="L11581">
        <v>0</v>
      </c>
      <c r="M11581">
        <v>0</v>
      </c>
      <c r="N11581">
        <v>0</v>
      </c>
      <c r="O11581">
        <v>0</v>
      </c>
      <c r="P11581">
        <v>0</v>
      </c>
      <c r="Q11581">
        <v>0</v>
      </c>
    </row>
    <row r="11582" spans="1:17" x14ac:dyDescent="0.25">
      <c r="A11582" t="s">
        <v>27155</v>
      </c>
      <c r="B11582" t="s">
        <v>76</v>
      </c>
      <c r="C11582" t="s">
        <v>190</v>
      </c>
      <c r="D11582" t="s">
        <v>529</v>
      </c>
      <c r="E11582" t="s">
        <v>21471</v>
      </c>
      <c r="F11582" t="s">
        <v>525</v>
      </c>
      <c r="G11582">
        <v>5</v>
      </c>
      <c r="H11582">
        <v>0</v>
      </c>
      <c r="I11582">
        <v>0</v>
      </c>
      <c r="J11582">
        <v>0</v>
      </c>
      <c r="K11582">
        <v>0</v>
      </c>
      <c r="L11582">
        <v>0</v>
      </c>
      <c r="M11582">
        <v>0</v>
      </c>
      <c r="N11582">
        <v>0</v>
      </c>
      <c r="O11582">
        <v>0</v>
      </c>
      <c r="P11582">
        <v>0</v>
      </c>
      <c r="Q11582">
        <v>0</v>
      </c>
    </row>
    <row r="11583" spans="1:17" x14ac:dyDescent="0.25">
      <c r="A11583" t="s">
        <v>14636</v>
      </c>
      <c r="B11583" t="s">
        <v>76</v>
      </c>
      <c r="C11583" t="s">
        <v>192</v>
      </c>
      <c r="D11583" t="s">
        <v>529</v>
      </c>
      <c r="E11583" t="s">
        <v>563</v>
      </c>
      <c r="F11583" t="s">
        <v>525</v>
      </c>
      <c r="G11583">
        <v>2</v>
      </c>
      <c r="H11583">
        <v>0</v>
      </c>
      <c r="I11583">
        <v>0</v>
      </c>
      <c r="J11583">
        <v>0</v>
      </c>
      <c r="K11583">
        <v>0</v>
      </c>
      <c r="L11583">
        <v>0</v>
      </c>
      <c r="M11583">
        <v>0</v>
      </c>
      <c r="N11583">
        <v>0</v>
      </c>
      <c r="O11583">
        <v>0</v>
      </c>
      <c r="P11583">
        <v>0</v>
      </c>
      <c r="Q11583">
        <v>0</v>
      </c>
    </row>
    <row r="11584" spans="1:17" x14ac:dyDescent="0.25">
      <c r="A11584" t="s">
        <v>27156</v>
      </c>
      <c r="B11584" t="s">
        <v>76</v>
      </c>
      <c r="C11584" t="s">
        <v>192</v>
      </c>
      <c r="D11584" t="s">
        <v>529</v>
      </c>
      <c r="E11584" t="s">
        <v>21471</v>
      </c>
      <c r="F11584" t="s">
        <v>525</v>
      </c>
      <c r="G11584">
        <v>1</v>
      </c>
      <c r="H11584">
        <v>0</v>
      </c>
      <c r="I11584">
        <v>0</v>
      </c>
      <c r="J11584">
        <v>0</v>
      </c>
      <c r="K11584">
        <v>0</v>
      </c>
      <c r="L11584">
        <v>0</v>
      </c>
      <c r="M11584">
        <v>0</v>
      </c>
      <c r="N11584">
        <v>0</v>
      </c>
      <c r="O11584">
        <v>0</v>
      </c>
      <c r="P11584">
        <v>0</v>
      </c>
      <c r="Q11584">
        <v>0</v>
      </c>
    </row>
    <row r="11585" spans="1:17" x14ac:dyDescent="0.25">
      <c r="A11585" t="s">
        <v>27157</v>
      </c>
      <c r="B11585" t="s">
        <v>76</v>
      </c>
      <c r="C11585" t="s">
        <v>193</v>
      </c>
      <c r="D11585" t="s">
        <v>529</v>
      </c>
      <c r="E11585" t="s">
        <v>21471</v>
      </c>
      <c r="F11585" t="s">
        <v>525</v>
      </c>
      <c r="G11585">
        <v>1</v>
      </c>
      <c r="H11585">
        <v>0</v>
      </c>
      <c r="I11585">
        <v>0</v>
      </c>
      <c r="J11585">
        <v>0</v>
      </c>
      <c r="K11585">
        <v>0</v>
      </c>
      <c r="L11585">
        <v>0</v>
      </c>
      <c r="M11585">
        <v>0</v>
      </c>
      <c r="N11585">
        <v>0</v>
      </c>
      <c r="O11585">
        <v>0</v>
      </c>
      <c r="P11585">
        <v>0</v>
      </c>
      <c r="Q11585">
        <v>0</v>
      </c>
    </row>
    <row r="11586" spans="1:17" x14ac:dyDescent="0.25">
      <c r="A11586" t="s">
        <v>27158</v>
      </c>
      <c r="B11586" t="s">
        <v>76</v>
      </c>
      <c r="C11586" t="s">
        <v>194</v>
      </c>
      <c r="D11586" t="s">
        <v>529</v>
      </c>
      <c r="E11586" t="s">
        <v>21471</v>
      </c>
      <c r="F11586" t="s">
        <v>525</v>
      </c>
      <c r="G11586">
        <v>2</v>
      </c>
      <c r="H11586">
        <v>0</v>
      </c>
      <c r="I11586">
        <v>0</v>
      </c>
      <c r="J11586">
        <v>0</v>
      </c>
      <c r="K11586">
        <v>0</v>
      </c>
      <c r="L11586">
        <v>0</v>
      </c>
      <c r="M11586">
        <v>0</v>
      </c>
      <c r="N11586">
        <v>0</v>
      </c>
      <c r="O11586">
        <v>0</v>
      </c>
      <c r="P11586">
        <v>0</v>
      </c>
      <c r="Q11586">
        <v>0</v>
      </c>
    </row>
    <row r="11587" spans="1:17" x14ac:dyDescent="0.25">
      <c r="A11587" t="s">
        <v>27159</v>
      </c>
      <c r="B11587" t="s">
        <v>76</v>
      </c>
      <c r="C11587" t="s">
        <v>195</v>
      </c>
      <c r="D11587" t="s">
        <v>529</v>
      </c>
      <c r="E11587" t="s">
        <v>21471</v>
      </c>
      <c r="F11587" t="s">
        <v>525</v>
      </c>
      <c r="G11587">
        <v>2</v>
      </c>
      <c r="H11587">
        <v>0</v>
      </c>
      <c r="I11587">
        <v>0</v>
      </c>
      <c r="J11587">
        <v>0</v>
      </c>
      <c r="K11587">
        <v>0</v>
      </c>
      <c r="L11587">
        <v>0</v>
      </c>
      <c r="M11587">
        <v>0</v>
      </c>
      <c r="N11587">
        <v>0</v>
      </c>
      <c r="O11587">
        <v>0</v>
      </c>
      <c r="P11587">
        <v>0</v>
      </c>
      <c r="Q11587">
        <v>0</v>
      </c>
    </row>
    <row r="11588" spans="1:17" x14ac:dyDescent="0.25">
      <c r="A11588" t="s">
        <v>27160</v>
      </c>
      <c r="B11588" t="s">
        <v>72</v>
      </c>
      <c r="C11588" t="s">
        <v>113</v>
      </c>
      <c r="D11588" t="s">
        <v>526</v>
      </c>
      <c r="E11588" t="s">
        <v>21471</v>
      </c>
      <c r="F11588" t="s">
        <v>397</v>
      </c>
      <c r="G11588">
        <v>0</v>
      </c>
      <c r="H11588">
        <v>28</v>
      </c>
      <c r="I11588">
        <v>1</v>
      </c>
      <c r="J11588">
        <v>25</v>
      </c>
      <c r="K11588">
        <v>0</v>
      </c>
      <c r="L11588">
        <v>2</v>
      </c>
      <c r="M11588">
        <v>0</v>
      </c>
      <c r="N11588">
        <v>0</v>
      </c>
      <c r="O11588">
        <v>0</v>
      </c>
      <c r="P11588">
        <v>0</v>
      </c>
      <c r="Q11588">
        <v>0</v>
      </c>
    </row>
    <row r="11589" spans="1:17" x14ac:dyDescent="0.25">
      <c r="A11589" t="s">
        <v>27161</v>
      </c>
      <c r="B11589" t="s">
        <v>72</v>
      </c>
      <c r="C11589" t="s">
        <v>113</v>
      </c>
      <c r="D11589" t="s">
        <v>526</v>
      </c>
      <c r="E11589" t="s">
        <v>21471</v>
      </c>
      <c r="F11589" t="s">
        <v>398</v>
      </c>
      <c r="G11589">
        <v>0</v>
      </c>
      <c r="H11589">
        <v>28</v>
      </c>
      <c r="I11589">
        <v>1</v>
      </c>
      <c r="J11589">
        <v>25</v>
      </c>
      <c r="K11589">
        <v>0</v>
      </c>
      <c r="L11589">
        <v>2</v>
      </c>
      <c r="M11589">
        <v>0</v>
      </c>
      <c r="N11589">
        <v>0</v>
      </c>
      <c r="O11589">
        <v>0</v>
      </c>
      <c r="P11589">
        <v>0</v>
      </c>
      <c r="Q11589">
        <v>0</v>
      </c>
    </row>
    <row r="11590" spans="1:17" x14ac:dyDescent="0.25">
      <c r="A11590" t="s">
        <v>27162</v>
      </c>
      <c r="B11590" t="s">
        <v>72</v>
      </c>
      <c r="C11590" t="s">
        <v>113</v>
      </c>
      <c r="D11590" t="s">
        <v>526</v>
      </c>
      <c r="E11590" t="s">
        <v>21471</v>
      </c>
      <c r="F11590" t="s">
        <v>4242</v>
      </c>
      <c r="G11590">
        <v>0</v>
      </c>
      <c r="H11590">
        <v>0</v>
      </c>
      <c r="I11590">
        <v>0</v>
      </c>
      <c r="J11590">
        <v>0</v>
      </c>
      <c r="K11590">
        <v>0</v>
      </c>
      <c r="L11590">
        <v>0</v>
      </c>
      <c r="M11590">
        <v>28</v>
      </c>
      <c r="N11590">
        <v>0</v>
      </c>
      <c r="O11590">
        <v>0</v>
      </c>
      <c r="P11590">
        <v>0</v>
      </c>
      <c r="Q11590">
        <v>0</v>
      </c>
    </row>
    <row r="11591" spans="1:17" x14ac:dyDescent="0.25">
      <c r="A11591" t="s">
        <v>27163</v>
      </c>
      <c r="B11591" t="s">
        <v>72</v>
      </c>
      <c r="C11591" t="s">
        <v>113</v>
      </c>
      <c r="D11591" t="s">
        <v>526</v>
      </c>
      <c r="E11591" t="s">
        <v>21471</v>
      </c>
      <c r="F11591" t="s">
        <v>399</v>
      </c>
      <c r="G11591">
        <v>0</v>
      </c>
      <c r="H11591">
        <v>28</v>
      </c>
      <c r="I11591">
        <v>1</v>
      </c>
      <c r="J11591">
        <v>25</v>
      </c>
      <c r="K11591">
        <v>0</v>
      </c>
      <c r="L11591">
        <v>2</v>
      </c>
      <c r="M11591">
        <v>0</v>
      </c>
      <c r="N11591">
        <v>0</v>
      </c>
      <c r="O11591">
        <v>0</v>
      </c>
      <c r="P11591">
        <v>0</v>
      </c>
      <c r="Q11591">
        <v>0</v>
      </c>
    </row>
    <row r="11592" spans="1:17" x14ac:dyDescent="0.25">
      <c r="A11592" t="s">
        <v>27164</v>
      </c>
      <c r="B11592" t="s">
        <v>72</v>
      </c>
      <c r="C11592" t="s">
        <v>113</v>
      </c>
      <c r="D11592" t="s">
        <v>526</v>
      </c>
      <c r="E11592" t="s">
        <v>21471</v>
      </c>
      <c r="F11592" t="s">
        <v>4245</v>
      </c>
      <c r="G11592">
        <v>0</v>
      </c>
      <c r="H11592">
        <v>0</v>
      </c>
      <c r="I11592">
        <v>0</v>
      </c>
      <c r="J11592">
        <v>0</v>
      </c>
      <c r="K11592">
        <v>0</v>
      </c>
      <c r="L11592">
        <v>0</v>
      </c>
      <c r="M11592">
        <v>28</v>
      </c>
      <c r="N11592">
        <v>0</v>
      </c>
      <c r="O11592">
        <v>0</v>
      </c>
      <c r="P11592">
        <v>0</v>
      </c>
      <c r="Q11592">
        <v>0</v>
      </c>
    </row>
    <row r="11593" spans="1:17" x14ac:dyDescent="0.25">
      <c r="A11593" t="s">
        <v>27165</v>
      </c>
      <c r="B11593" t="s">
        <v>72</v>
      </c>
      <c r="C11593" t="s">
        <v>113</v>
      </c>
      <c r="D11593" t="s">
        <v>526</v>
      </c>
      <c r="E11593" t="s">
        <v>21471</v>
      </c>
      <c r="F11593" t="s">
        <v>394</v>
      </c>
      <c r="G11593">
        <v>0</v>
      </c>
      <c r="H11593">
        <v>0</v>
      </c>
      <c r="I11593">
        <v>0</v>
      </c>
      <c r="J11593">
        <v>0</v>
      </c>
      <c r="K11593">
        <v>0</v>
      </c>
      <c r="L11593">
        <v>0</v>
      </c>
      <c r="M11593">
        <v>0</v>
      </c>
      <c r="N11593">
        <v>24</v>
      </c>
      <c r="O11593">
        <v>22</v>
      </c>
      <c r="P11593">
        <v>1</v>
      </c>
      <c r="Q11593">
        <v>1</v>
      </c>
    </row>
    <row r="11594" spans="1:17" x14ac:dyDescent="0.25">
      <c r="A11594" t="s">
        <v>27166</v>
      </c>
      <c r="B11594" t="s">
        <v>72</v>
      </c>
      <c r="C11594" t="s">
        <v>113</v>
      </c>
      <c r="D11594" t="s">
        <v>526</v>
      </c>
      <c r="E11594" t="s">
        <v>21471</v>
      </c>
      <c r="F11594" t="s">
        <v>395</v>
      </c>
      <c r="G11594">
        <v>0</v>
      </c>
      <c r="H11594">
        <v>0</v>
      </c>
      <c r="I11594">
        <v>0</v>
      </c>
      <c r="J11594">
        <v>0</v>
      </c>
      <c r="K11594">
        <v>0</v>
      </c>
      <c r="L11594">
        <v>0</v>
      </c>
      <c r="M11594">
        <v>0</v>
      </c>
      <c r="N11594">
        <v>22</v>
      </c>
      <c r="O11594">
        <v>20</v>
      </c>
      <c r="P11594">
        <v>1</v>
      </c>
      <c r="Q11594">
        <v>1</v>
      </c>
    </row>
    <row r="11595" spans="1:17" x14ac:dyDescent="0.25">
      <c r="A11595" t="s">
        <v>27167</v>
      </c>
      <c r="B11595" t="s">
        <v>72</v>
      </c>
      <c r="C11595" t="s">
        <v>113</v>
      </c>
      <c r="D11595" t="s">
        <v>526</v>
      </c>
      <c r="E11595" t="s">
        <v>21471</v>
      </c>
      <c r="F11595" t="s">
        <v>525</v>
      </c>
      <c r="G11595">
        <v>28</v>
      </c>
      <c r="H11595">
        <v>0</v>
      </c>
      <c r="I11595">
        <v>0</v>
      </c>
      <c r="J11595">
        <v>0</v>
      </c>
      <c r="K11595">
        <v>0</v>
      </c>
      <c r="L11595">
        <v>0</v>
      </c>
      <c r="M11595">
        <v>0</v>
      </c>
      <c r="N11595">
        <v>0</v>
      </c>
      <c r="O11595">
        <v>0</v>
      </c>
      <c r="P11595">
        <v>0</v>
      </c>
      <c r="Q11595">
        <v>0</v>
      </c>
    </row>
    <row r="11596" spans="1:17" x14ac:dyDescent="0.25">
      <c r="A11596" t="s">
        <v>17813</v>
      </c>
      <c r="B11596" t="s">
        <v>72</v>
      </c>
      <c r="C11596" t="s">
        <v>113</v>
      </c>
      <c r="D11596" t="s">
        <v>527</v>
      </c>
      <c r="E11596" t="s">
        <v>563</v>
      </c>
      <c r="F11596" t="s">
        <v>528</v>
      </c>
      <c r="G11596">
        <v>0</v>
      </c>
      <c r="H11596">
        <v>0</v>
      </c>
      <c r="I11596">
        <v>0</v>
      </c>
      <c r="J11596">
        <v>0</v>
      </c>
      <c r="K11596">
        <v>0</v>
      </c>
      <c r="L11596">
        <v>0</v>
      </c>
      <c r="M11596">
        <v>0</v>
      </c>
      <c r="N11596">
        <v>1</v>
      </c>
      <c r="O11596">
        <v>1</v>
      </c>
      <c r="P11596">
        <v>0</v>
      </c>
      <c r="Q11596">
        <v>0</v>
      </c>
    </row>
    <row r="11597" spans="1:17" x14ac:dyDescent="0.25">
      <c r="A11597" t="s">
        <v>17814</v>
      </c>
      <c r="B11597" t="s">
        <v>72</v>
      </c>
      <c r="C11597" t="s">
        <v>113</v>
      </c>
      <c r="D11597" t="s">
        <v>527</v>
      </c>
      <c r="E11597" t="s">
        <v>563</v>
      </c>
      <c r="F11597" t="s">
        <v>525</v>
      </c>
      <c r="G11597">
        <v>1</v>
      </c>
      <c r="H11597">
        <v>0</v>
      </c>
      <c r="I11597">
        <v>0</v>
      </c>
      <c r="J11597">
        <v>0</v>
      </c>
      <c r="K11597">
        <v>0</v>
      </c>
      <c r="L11597">
        <v>0</v>
      </c>
      <c r="M11597">
        <v>0</v>
      </c>
      <c r="N11597">
        <v>0</v>
      </c>
      <c r="O11597">
        <v>0</v>
      </c>
      <c r="P11597">
        <v>0</v>
      </c>
      <c r="Q11597">
        <v>0</v>
      </c>
    </row>
    <row r="11598" spans="1:17" x14ac:dyDescent="0.25">
      <c r="A11598" t="s">
        <v>27168</v>
      </c>
      <c r="B11598" t="s">
        <v>72</v>
      </c>
      <c r="C11598" t="s">
        <v>113</v>
      </c>
      <c r="D11598" t="s">
        <v>527</v>
      </c>
      <c r="E11598" t="s">
        <v>21471</v>
      </c>
      <c r="F11598" t="s">
        <v>528</v>
      </c>
      <c r="G11598">
        <v>0</v>
      </c>
      <c r="H11598">
        <v>0</v>
      </c>
      <c r="I11598">
        <v>0</v>
      </c>
      <c r="J11598">
        <v>0</v>
      </c>
      <c r="K11598">
        <v>0</v>
      </c>
      <c r="L11598">
        <v>0</v>
      </c>
      <c r="M11598">
        <v>0</v>
      </c>
      <c r="N11598">
        <v>2</v>
      </c>
      <c r="O11598">
        <v>1</v>
      </c>
      <c r="P11598">
        <v>0</v>
      </c>
      <c r="Q11598">
        <v>1</v>
      </c>
    </row>
    <row r="11599" spans="1:17" x14ac:dyDescent="0.25">
      <c r="A11599" t="s">
        <v>27169</v>
      </c>
      <c r="B11599" t="s">
        <v>72</v>
      </c>
      <c r="C11599" t="s">
        <v>113</v>
      </c>
      <c r="D11599" t="s">
        <v>527</v>
      </c>
      <c r="E11599" t="s">
        <v>21471</v>
      </c>
      <c r="F11599" t="s">
        <v>525</v>
      </c>
      <c r="G11599">
        <v>2</v>
      </c>
      <c r="H11599">
        <v>0</v>
      </c>
      <c r="I11599">
        <v>0</v>
      </c>
      <c r="J11599">
        <v>0</v>
      </c>
      <c r="K11599">
        <v>0</v>
      </c>
      <c r="L11599">
        <v>0</v>
      </c>
      <c r="M11599">
        <v>0</v>
      </c>
      <c r="N11599">
        <v>0</v>
      </c>
      <c r="O11599">
        <v>0</v>
      </c>
      <c r="P11599">
        <v>0</v>
      </c>
      <c r="Q11599">
        <v>0</v>
      </c>
    </row>
    <row r="11600" spans="1:17" x14ac:dyDescent="0.25">
      <c r="A11600" t="s">
        <v>27170</v>
      </c>
      <c r="B11600" t="s">
        <v>72</v>
      </c>
      <c r="C11600" t="s">
        <v>113</v>
      </c>
      <c r="D11600" t="s">
        <v>12971</v>
      </c>
      <c r="E11600" t="s">
        <v>21471</v>
      </c>
      <c r="F11600" t="s">
        <v>525</v>
      </c>
      <c r="G11600">
        <v>1</v>
      </c>
      <c r="H11600">
        <v>0</v>
      </c>
      <c r="I11600">
        <v>0</v>
      </c>
      <c r="J11600">
        <v>0</v>
      </c>
      <c r="K11600">
        <v>0</v>
      </c>
      <c r="L11600">
        <v>0</v>
      </c>
      <c r="M11600">
        <v>0</v>
      </c>
      <c r="N11600">
        <v>0</v>
      </c>
      <c r="O11600">
        <v>0</v>
      </c>
      <c r="P11600">
        <v>0</v>
      </c>
      <c r="Q11600">
        <v>0</v>
      </c>
    </row>
    <row r="11601" spans="1:17" x14ac:dyDescent="0.25">
      <c r="A11601" t="s">
        <v>17815</v>
      </c>
      <c r="B11601" t="s">
        <v>72</v>
      </c>
      <c r="C11601" t="s">
        <v>114</v>
      </c>
      <c r="D11601" t="s">
        <v>529</v>
      </c>
      <c r="E11601" t="s">
        <v>563</v>
      </c>
      <c r="F11601" t="s">
        <v>525</v>
      </c>
      <c r="G11601">
        <v>4</v>
      </c>
      <c r="H11601">
        <v>0</v>
      </c>
      <c r="I11601">
        <v>0</v>
      </c>
      <c r="J11601">
        <v>0</v>
      </c>
      <c r="K11601">
        <v>0</v>
      </c>
      <c r="L11601">
        <v>0</v>
      </c>
      <c r="M11601">
        <v>0</v>
      </c>
      <c r="N11601">
        <v>0</v>
      </c>
      <c r="O11601">
        <v>0</v>
      </c>
      <c r="P11601">
        <v>0</v>
      </c>
      <c r="Q11601">
        <v>0</v>
      </c>
    </row>
    <row r="11602" spans="1:17" x14ac:dyDescent="0.25">
      <c r="A11602" t="s">
        <v>27171</v>
      </c>
      <c r="B11602" t="s">
        <v>72</v>
      </c>
      <c r="C11602" t="s">
        <v>114</v>
      </c>
      <c r="D11602" t="s">
        <v>529</v>
      </c>
      <c r="E11602" t="s">
        <v>21471</v>
      </c>
      <c r="F11602" t="s">
        <v>525</v>
      </c>
      <c r="G11602">
        <v>3</v>
      </c>
      <c r="H11602">
        <v>0</v>
      </c>
      <c r="I11602">
        <v>0</v>
      </c>
      <c r="J11602">
        <v>0</v>
      </c>
      <c r="K11602">
        <v>0</v>
      </c>
      <c r="L11602">
        <v>0</v>
      </c>
      <c r="M11602">
        <v>0</v>
      </c>
      <c r="N11602">
        <v>0</v>
      </c>
      <c r="O11602">
        <v>0</v>
      </c>
      <c r="P11602">
        <v>0</v>
      </c>
      <c r="Q11602">
        <v>0</v>
      </c>
    </row>
    <row r="11603" spans="1:17" x14ac:dyDescent="0.25">
      <c r="A11603" t="s">
        <v>17816</v>
      </c>
      <c r="B11603" t="s">
        <v>72</v>
      </c>
      <c r="C11603" t="s">
        <v>114</v>
      </c>
      <c r="D11603" t="s">
        <v>526</v>
      </c>
      <c r="E11603" t="s">
        <v>563</v>
      </c>
      <c r="F11603" t="s">
        <v>396</v>
      </c>
      <c r="G11603">
        <v>0</v>
      </c>
      <c r="H11603">
        <v>34</v>
      </c>
      <c r="I11603">
        <v>1</v>
      </c>
      <c r="J11603">
        <v>31</v>
      </c>
      <c r="K11603">
        <v>2</v>
      </c>
      <c r="L11603">
        <v>0</v>
      </c>
      <c r="M11603">
        <v>0</v>
      </c>
      <c r="N11603">
        <v>0</v>
      </c>
      <c r="O11603">
        <v>0</v>
      </c>
      <c r="P11603">
        <v>0</v>
      </c>
      <c r="Q11603">
        <v>0</v>
      </c>
    </row>
    <row r="11604" spans="1:17" x14ac:dyDescent="0.25">
      <c r="A11604" t="s">
        <v>17817</v>
      </c>
      <c r="B11604" t="s">
        <v>72</v>
      </c>
      <c r="C11604" t="s">
        <v>114</v>
      </c>
      <c r="D11604" t="s">
        <v>526</v>
      </c>
      <c r="E11604" t="s">
        <v>563</v>
      </c>
      <c r="F11604" t="s">
        <v>4236</v>
      </c>
      <c r="G11604">
        <v>0</v>
      </c>
      <c r="H11604">
        <v>34</v>
      </c>
      <c r="I11604">
        <v>1</v>
      </c>
      <c r="J11604">
        <v>31</v>
      </c>
      <c r="K11604">
        <v>1</v>
      </c>
      <c r="L11604">
        <v>1</v>
      </c>
      <c r="M11604">
        <v>0</v>
      </c>
      <c r="N11604">
        <v>0</v>
      </c>
      <c r="O11604">
        <v>0</v>
      </c>
      <c r="P11604">
        <v>0</v>
      </c>
      <c r="Q11604">
        <v>0</v>
      </c>
    </row>
    <row r="11605" spans="1:17" x14ac:dyDescent="0.25">
      <c r="A11605" t="s">
        <v>17818</v>
      </c>
      <c r="B11605" t="s">
        <v>72</v>
      </c>
      <c r="C11605" t="s">
        <v>114</v>
      </c>
      <c r="D11605" t="s">
        <v>526</v>
      </c>
      <c r="E11605" t="s">
        <v>563</v>
      </c>
      <c r="F11605" t="s">
        <v>4238</v>
      </c>
      <c r="G11605">
        <v>0</v>
      </c>
      <c r="H11605">
        <v>0</v>
      </c>
      <c r="I11605">
        <v>0</v>
      </c>
      <c r="J11605">
        <v>0</v>
      </c>
      <c r="K11605">
        <v>0</v>
      </c>
      <c r="L11605">
        <v>0</v>
      </c>
      <c r="M11605">
        <v>34</v>
      </c>
      <c r="N11605">
        <v>0</v>
      </c>
      <c r="O11605">
        <v>0</v>
      </c>
      <c r="P11605">
        <v>0</v>
      </c>
      <c r="Q11605">
        <v>0</v>
      </c>
    </row>
    <row r="11606" spans="1:17" x14ac:dyDescent="0.25">
      <c r="A11606" t="s">
        <v>17819</v>
      </c>
      <c r="B11606" t="s">
        <v>72</v>
      </c>
      <c r="C11606" t="s">
        <v>114</v>
      </c>
      <c r="D11606" t="s">
        <v>526</v>
      </c>
      <c r="E11606" t="s">
        <v>563</v>
      </c>
      <c r="F11606" t="s">
        <v>397</v>
      </c>
      <c r="G11606">
        <v>0</v>
      </c>
      <c r="H11606">
        <v>34</v>
      </c>
      <c r="I11606">
        <v>1</v>
      </c>
      <c r="J11606">
        <v>31</v>
      </c>
      <c r="K11606">
        <v>1</v>
      </c>
      <c r="L11606">
        <v>1</v>
      </c>
      <c r="M11606">
        <v>0</v>
      </c>
      <c r="N11606">
        <v>0</v>
      </c>
      <c r="O11606">
        <v>0</v>
      </c>
      <c r="P11606">
        <v>0</v>
      </c>
      <c r="Q11606">
        <v>0</v>
      </c>
    </row>
    <row r="11607" spans="1:17" x14ac:dyDescent="0.25">
      <c r="A11607" t="s">
        <v>17820</v>
      </c>
      <c r="B11607" t="s">
        <v>72</v>
      </c>
      <c r="C11607" t="s">
        <v>114</v>
      </c>
      <c r="D11607" t="s">
        <v>526</v>
      </c>
      <c r="E11607" t="s">
        <v>563</v>
      </c>
      <c r="F11607" t="s">
        <v>398</v>
      </c>
      <c r="G11607">
        <v>0</v>
      </c>
      <c r="H11607">
        <v>34</v>
      </c>
      <c r="I11607">
        <v>1</v>
      </c>
      <c r="J11607">
        <v>31</v>
      </c>
      <c r="K11607">
        <v>1</v>
      </c>
      <c r="L11607">
        <v>1</v>
      </c>
      <c r="M11607">
        <v>0</v>
      </c>
      <c r="N11607">
        <v>0</v>
      </c>
      <c r="O11607">
        <v>0</v>
      </c>
      <c r="P11607">
        <v>0</v>
      </c>
      <c r="Q11607">
        <v>0</v>
      </c>
    </row>
    <row r="11608" spans="1:17" x14ac:dyDescent="0.25">
      <c r="A11608" t="s">
        <v>17821</v>
      </c>
      <c r="B11608" t="s">
        <v>72</v>
      </c>
      <c r="C11608" t="s">
        <v>114</v>
      </c>
      <c r="D11608" t="s">
        <v>526</v>
      </c>
      <c r="E11608" t="s">
        <v>563</v>
      </c>
      <c r="F11608" t="s">
        <v>4242</v>
      </c>
      <c r="G11608">
        <v>0</v>
      </c>
      <c r="H11608">
        <v>0</v>
      </c>
      <c r="I11608">
        <v>0</v>
      </c>
      <c r="J11608">
        <v>0</v>
      </c>
      <c r="K11608">
        <v>0</v>
      </c>
      <c r="L11608">
        <v>0</v>
      </c>
      <c r="M11608">
        <v>34</v>
      </c>
      <c r="N11608">
        <v>0</v>
      </c>
      <c r="O11608">
        <v>0</v>
      </c>
      <c r="P11608">
        <v>0</v>
      </c>
      <c r="Q11608">
        <v>0</v>
      </c>
    </row>
    <row r="11609" spans="1:17" x14ac:dyDescent="0.25">
      <c r="A11609" t="s">
        <v>17822</v>
      </c>
      <c r="B11609" t="s">
        <v>72</v>
      </c>
      <c r="C11609" t="s">
        <v>114</v>
      </c>
      <c r="D11609" t="s">
        <v>526</v>
      </c>
      <c r="E11609" t="s">
        <v>563</v>
      </c>
      <c r="F11609" t="s">
        <v>399</v>
      </c>
      <c r="G11609">
        <v>0</v>
      </c>
      <c r="H11609">
        <v>34</v>
      </c>
      <c r="I11609">
        <v>1</v>
      </c>
      <c r="J11609">
        <v>31</v>
      </c>
      <c r="K11609">
        <v>2</v>
      </c>
      <c r="L11609">
        <v>0</v>
      </c>
      <c r="M11609">
        <v>0</v>
      </c>
      <c r="N11609">
        <v>0</v>
      </c>
      <c r="O11609">
        <v>0</v>
      </c>
      <c r="P11609">
        <v>0</v>
      </c>
      <c r="Q11609">
        <v>0</v>
      </c>
    </row>
    <row r="11610" spans="1:17" x14ac:dyDescent="0.25">
      <c r="A11610" t="s">
        <v>17823</v>
      </c>
      <c r="B11610" t="s">
        <v>72</v>
      </c>
      <c r="C11610" t="s">
        <v>114</v>
      </c>
      <c r="D11610" t="s">
        <v>526</v>
      </c>
      <c r="E11610" t="s">
        <v>563</v>
      </c>
      <c r="F11610" t="s">
        <v>4245</v>
      </c>
      <c r="G11610">
        <v>0</v>
      </c>
      <c r="H11610">
        <v>0</v>
      </c>
      <c r="I11610">
        <v>0</v>
      </c>
      <c r="J11610">
        <v>0</v>
      </c>
      <c r="K11610">
        <v>0</v>
      </c>
      <c r="L11610">
        <v>0</v>
      </c>
      <c r="M11610">
        <v>34</v>
      </c>
      <c r="N11610">
        <v>0</v>
      </c>
      <c r="O11610">
        <v>0</v>
      </c>
      <c r="P11610">
        <v>0</v>
      </c>
      <c r="Q11610">
        <v>0</v>
      </c>
    </row>
    <row r="11611" spans="1:17" x14ac:dyDescent="0.25">
      <c r="A11611" t="s">
        <v>17824</v>
      </c>
      <c r="B11611" t="s">
        <v>72</v>
      </c>
      <c r="C11611" t="s">
        <v>114</v>
      </c>
      <c r="D11611" t="s">
        <v>526</v>
      </c>
      <c r="E11611" t="s">
        <v>563</v>
      </c>
      <c r="F11611" t="s">
        <v>394</v>
      </c>
      <c r="G11611">
        <v>0</v>
      </c>
      <c r="H11611">
        <v>0</v>
      </c>
      <c r="I11611">
        <v>0</v>
      </c>
      <c r="J11611">
        <v>0</v>
      </c>
      <c r="K11611">
        <v>0</v>
      </c>
      <c r="L11611">
        <v>0</v>
      </c>
      <c r="M11611">
        <v>0</v>
      </c>
      <c r="N11611">
        <v>30</v>
      </c>
      <c r="O11611">
        <v>28</v>
      </c>
      <c r="P11611">
        <v>2</v>
      </c>
      <c r="Q11611">
        <v>0</v>
      </c>
    </row>
    <row r="11612" spans="1:17" x14ac:dyDescent="0.25">
      <c r="A11612" t="s">
        <v>17825</v>
      </c>
      <c r="B11612" t="s">
        <v>72</v>
      </c>
      <c r="C11612" t="s">
        <v>114</v>
      </c>
      <c r="D11612" t="s">
        <v>526</v>
      </c>
      <c r="E11612" t="s">
        <v>563</v>
      </c>
      <c r="F11612" t="s">
        <v>395</v>
      </c>
      <c r="G11612">
        <v>0</v>
      </c>
      <c r="H11612">
        <v>0</v>
      </c>
      <c r="I11612">
        <v>0</v>
      </c>
      <c r="J11612">
        <v>0</v>
      </c>
      <c r="K11612">
        <v>0</v>
      </c>
      <c r="L11612">
        <v>0</v>
      </c>
      <c r="M11612">
        <v>0</v>
      </c>
      <c r="N11612">
        <v>26</v>
      </c>
      <c r="O11612">
        <v>24</v>
      </c>
      <c r="P11612">
        <v>2</v>
      </c>
      <c r="Q11612">
        <v>0</v>
      </c>
    </row>
    <row r="11613" spans="1:17" x14ac:dyDescent="0.25">
      <c r="A11613" t="s">
        <v>15114</v>
      </c>
      <c r="B11613" t="s">
        <v>72</v>
      </c>
      <c r="C11613" t="s">
        <v>112</v>
      </c>
      <c r="D11613" t="s">
        <v>526</v>
      </c>
      <c r="E11613" t="s">
        <v>563</v>
      </c>
      <c r="F11613" t="s">
        <v>398</v>
      </c>
      <c r="G11613">
        <v>0</v>
      </c>
      <c r="H11613">
        <v>3</v>
      </c>
      <c r="I11613">
        <v>1</v>
      </c>
      <c r="J11613">
        <v>2</v>
      </c>
      <c r="K11613">
        <v>0</v>
      </c>
      <c r="L11613">
        <v>0</v>
      </c>
      <c r="M11613">
        <v>0</v>
      </c>
      <c r="N11613">
        <v>0</v>
      </c>
      <c r="O11613">
        <v>0</v>
      </c>
      <c r="P11613">
        <v>0</v>
      </c>
      <c r="Q11613">
        <v>0</v>
      </c>
    </row>
    <row r="11614" spans="1:17" x14ac:dyDescent="0.25">
      <c r="A11614" t="s">
        <v>15115</v>
      </c>
      <c r="B11614" t="s">
        <v>72</v>
      </c>
      <c r="C11614" t="s">
        <v>112</v>
      </c>
      <c r="D11614" t="s">
        <v>526</v>
      </c>
      <c r="E11614" t="s">
        <v>563</v>
      </c>
      <c r="F11614" t="s">
        <v>4242</v>
      </c>
      <c r="G11614">
        <v>0</v>
      </c>
      <c r="H11614">
        <v>0</v>
      </c>
      <c r="I11614">
        <v>0</v>
      </c>
      <c r="J11614">
        <v>0</v>
      </c>
      <c r="K11614">
        <v>0</v>
      </c>
      <c r="L11614">
        <v>0</v>
      </c>
      <c r="M11614">
        <v>3</v>
      </c>
      <c r="N11614">
        <v>0</v>
      </c>
      <c r="O11614">
        <v>0</v>
      </c>
      <c r="P11614">
        <v>0</v>
      </c>
      <c r="Q11614">
        <v>0</v>
      </c>
    </row>
    <row r="11615" spans="1:17" x14ac:dyDescent="0.25">
      <c r="A11615" t="s">
        <v>14176</v>
      </c>
      <c r="B11615" t="s">
        <v>72</v>
      </c>
      <c r="C11615" t="s">
        <v>112</v>
      </c>
      <c r="D11615" t="s">
        <v>526</v>
      </c>
      <c r="E11615" t="s">
        <v>563</v>
      </c>
      <c r="F11615" t="s">
        <v>399</v>
      </c>
      <c r="G11615">
        <v>0</v>
      </c>
      <c r="H11615">
        <v>3</v>
      </c>
      <c r="I11615">
        <v>1</v>
      </c>
      <c r="J11615">
        <v>2</v>
      </c>
      <c r="K11615">
        <v>0</v>
      </c>
      <c r="L11615">
        <v>0</v>
      </c>
      <c r="M11615">
        <v>0</v>
      </c>
      <c r="N11615">
        <v>0</v>
      </c>
      <c r="O11615">
        <v>0</v>
      </c>
      <c r="P11615">
        <v>0</v>
      </c>
      <c r="Q11615">
        <v>0</v>
      </c>
    </row>
    <row r="11616" spans="1:17" x14ac:dyDescent="0.25">
      <c r="A11616" t="s">
        <v>14837</v>
      </c>
      <c r="B11616" t="s">
        <v>72</v>
      </c>
      <c r="C11616" t="s">
        <v>172</v>
      </c>
      <c r="D11616" t="s">
        <v>526</v>
      </c>
      <c r="E11616" t="s">
        <v>563</v>
      </c>
      <c r="F11616" t="s">
        <v>398</v>
      </c>
      <c r="G11616">
        <v>0</v>
      </c>
      <c r="H11616">
        <v>15</v>
      </c>
      <c r="I11616">
        <v>2</v>
      </c>
      <c r="J11616">
        <v>9</v>
      </c>
      <c r="K11616">
        <v>3</v>
      </c>
      <c r="L11616">
        <v>1</v>
      </c>
      <c r="M11616">
        <v>0</v>
      </c>
      <c r="N11616">
        <v>0</v>
      </c>
      <c r="O11616">
        <v>0</v>
      </c>
      <c r="P11616">
        <v>0</v>
      </c>
      <c r="Q11616">
        <v>0</v>
      </c>
    </row>
    <row r="11617" spans="1:17" x14ac:dyDescent="0.25">
      <c r="A11617" t="s">
        <v>14838</v>
      </c>
      <c r="B11617" t="s">
        <v>72</v>
      </c>
      <c r="C11617" t="s">
        <v>172</v>
      </c>
      <c r="D11617" t="s">
        <v>526</v>
      </c>
      <c r="E11617" t="s">
        <v>563</v>
      </c>
      <c r="F11617" t="s">
        <v>4242</v>
      </c>
      <c r="G11617">
        <v>0</v>
      </c>
      <c r="H11617">
        <v>0</v>
      </c>
      <c r="I11617">
        <v>0</v>
      </c>
      <c r="J11617">
        <v>0</v>
      </c>
      <c r="K11617">
        <v>0</v>
      </c>
      <c r="L11617">
        <v>0</v>
      </c>
      <c r="M11617">
        <v>15</v>
      </c>
      <c r="N11617">
        <v>0</v>
      </c>
      <c r="O11617">
        <v>0</v>
      </c>
      <c r="P11617">
        <v>0</v>
      </c>
      <c r="Q11617">
        <v>0</v>
      </c>
    </row>
    <row r="11618" spans="1:17" x14ac:dyDescent="0.25">
      <c r="A11618" t="s">
        <v>14839</v>
      </c>
      <c r="B11618" t="s">
        <v>72</v>
      </c>
      <c r="C11618" t="s">
        <v>172</v>
      </c>
      <c r="D11618" t="s">
        <v>526</v>
      </c>
      <c r="E11618" t="s">
        <v>563</v>
      </c>
      <c r="F11618" t="s">
        <v>399</v>
      </c>
      <c r="G11618">
        <v>0</v>
      </c>
      <c r="H11618">
        <v>15</v>
      </c>
      <c r="I11618">
        <v>2</v>
      </c>
      <c r="J11618">
        <v>10</v>
      </c>
      <c r="K11618">
        <v>3</v>
      </c>
      <c r="L11618">
        <v>0</v>
      </c>
      <c r="M11618">
        <v>0</v>
      </c>
      <c r="N11618">
        <v>0</v>
      </c>
      <c r="O11618">
        <v>0</v>
      </c>
      <c r="P11618">
        <v>0</v>
      </c>
      <c r="Q11618">
        <v>0</v>
      </c>
    </row>
    <row r="11619" spans="1:17" x14ac:dyDescent="0.25">
      <c r="A11619" t="s">
        <v>14840</v>
      </c>
      <c r="B11619" t="s">
        <v>72</v>
      </c>
      <c r="C11619" t="s">
        <v>172</v>
      </c>
      <c r="D11619" t="s">
        <v>526</v>
      </c>
      <c r="E11619" t="s">
        <v>563</v>
      </c>
      <c r="F11619" t="s">
        <v>4245</v>
      </c>
      <c r="G11619">
        <v>0</v>
      </c>
      <c r="H11619">
        <v>0</v>
      </c>
      <c r="I11619">
        <v>0</v>
      </c>
      <c r="J11619">
        <v>0</v>
      </c>
      <c r="K11619">
        <v>0</v>
      </c>
      <c r="L11619">
        <v>0</v>
      </c>
      <c r="M11619">
        <v>15</v>
      </c>
      <c r="N11619">
        <v>0</v>
      </c>
      <c r="O11619">
        <v>0</v>
      </c>
      <c r="P11619">
        <v>0</v>
      </c>
      <c r="Q11619">
        <v>0</v>
      </c>
    </row>
    <row r="11620" spans="1:17" x14ac:dyDescent="0.25">
      <c r="A11620" t="s">
        <v>14841</v>
      </c>
      <c r="B11620" t="s">
        <v>72</v>
      </c>
      <c r="C11620" t="s">
        <v>172</v>
      </c>
      <c r="D11620" t="s">
        <v>526</v>
      </c>
      <c r="E11620" t="s">
        <v>563</v>
      </c>
      <c r="F11620" t="s">
        <v>394</v>
      </c>
      <c r="G11620">
        <v>0</v>
      </c>
      <c r="H11620">
        <v>0</v>
      </c>
      <c r="I11620">
        <v>0</v>
      </c>
      <c r="J11620">
        <v>0</v>
      </c>
      <c r="K11620">
        <v>0</v>
      </c>
      <c r="L11620">
        <v>0</v>
      </c>
      <c r="M11620">
        <v>0</v>
      </c>
      <c r="N11620">
        <v>14</v>
      </c>
      <c r="O11620">
        <v>13</v>
      </c>
      <c r="P11620">
        <v>1</v>
      </c>
      <c r="Q11620">
        <v>0</v>
      </c>
    </row>
    <row r="11621" spans="1:17" x14ac:dyDescent="0.25">
      <c r="A11621" t="s">
        <v>14842</v>
      </c>
      <c r="B11621" t="s">
        <v>72</v>
      </c>
      <c r="C11621" t="s">
        <v>172</v>
      </c>
      <c r="D11621" t="s">
        <v>526</v>
      </c>
      <c r="E11621" t="s">
        <v>563</v>
      </c>
      <c r="F11621" t="s">
        <v>395</v>
      </c>
      <c r="G11621">
        <v>0</v>
      </c>
      <c r="H11621">
        <v>0</v>
      </c>
      <c r="I11621">
        <v>0</v>
      </c>
      <c r="J11621">
        <v>0</v>
      </c>
      <c r="K11621">
        <v>0</v>
      </c>
      <c r="L11621">
        <v>0</v>
      </c>
      <c r="M11621">
        <v>0</v>
      </c>
      <c r="N11621">
        <v>13</v>
      </c>
      <c r="O11621">
        <v>13</v>
      </c>
      <c r="P11621">
        <v>0</v>
      </c>
      <c r="Q11621">
        <v>0</v>
      </c>
    </row>
    <row r="11622" spans="1:17" x14ac:dyDescent="0.25">
      <c r="A11622" t="s">
        <v>15116</v>
      </c>
      <c r="B11622" t="s">
        <v>72</v>
      </c>
      <c r="C11622" t="s">
        <v>172</v>
      </c>
      <c r="D11622" t="s">
        <v>526</v>
      </c>
      <c r="E11622" t="s">
        <v>563</v>
      </c>
      <c r="F11622" t="s">
        <v>525</v>
      </c>
      <c r="G11622">
        <v>15</v>
      </c>
      <c r="H11622">
        <v>0</v>
      </c>
      <c r="I11622">
        <v>0</v>
      </c>
      <c r="J11622">
        <v>0</v>
      </c>
      <c r="K11622">
        <v>0</v>
      </c>
      <c r="L11622">
        <v>0</v>
      </c>
      <c r="M11622">
        <v>0</v>
      </c>
      <c r="N11622">
        <v>0</v>
      </c>
      <c r="O11622">
        <v>0</v>
      </c>
      <c r="P11622">
        <v>0</v>
      </c>
      <c r="Q11622">
        <v>0</v>
      </c>
    </row>
    <row r="11623" spans="1:17" x14ac:dyDescent="0.25">
      <c r="A11623" t="s">
        <v>27384</v>
      </c>
      <c r="B11623" t="s">
        <v>72</v>
      </c>
      <c r="C11623" t="s">
        <v>172</v>
      </c>
      <c r="D11623" t="s">
        <v>526</v>
      </c>
      <c r="E11623" t="s">
        <v>21471</v>
      </c>
      <c r="F11623" t="s">
        <v>396</v>
      </c>
      <c r="G11623">
        <v>0</v>
      </c>
      <c r="H11623">
        <v>28</v>
      </c>
      <c r="I11623">
        <v>3</v>
      </c>
      <c r="J11623">
        <v>22</v>
      </c>
      <c r="K11623">
        <v>2</v>
      </c>
      <c r="L11623">
        <v>1</v>
      </c>
      <c r="M11623">
        <v>0</v>
      </c>
      <c r="N11623">
        <v>0</v>
      </c>
      <c r="O11623">
        <v>0</v>
      </c>
      <c r="P11623">
        <v>0</v>
      </c>
      <c r="Q11623">
        <v>0</v>
      </c>
    </row>
    <row r="11624" spans="1:17" x14ac:dyDescent="0.25">
      <c r="A11624" t="s">
        <v>27385</v>
      </c>
      <c r="B11624" t="s">
        <v>72</v>
      </c>
      <c r="C11624" t="s">
        <v>172</v>
      </c>
      <c r="D11624" t="s">
        <v>526</v>
      </c>
      <c r="E11624" t="s">
        <v>21471</v>
      </c>
      <c r="F11624" t="s">
        <v>4236</v>
      </c>
      <c r="G11624">
        <v>0</v>
      </c>
      <c r="H11624">
        <v>28</v>
      </c>
      <c r="I11624">
        <v>3</v>
      </c>
      <c r="J11624">
        <v>22</v>
      </c>
      <c r="K11624">
        <v>2</v>
      </c>
      <c r="L11624">
        <v>1</v>
      </c>
      <c r="M11624">
        <v>0</v>
      </c>
      <c r="N11624">
        <v>0</v>
      </c>
      <c r="O11624">
        <v>0</v>
      </c>
      <c r="P11624">
        <v>0</v>
      </c>
      <c r="Q11624">
        <v>0</v>
      </c>
    </row>
    <row r="11625" spans="1:17" x14ac:dyDescent="0.25">
      <c r="A11625" t="s">
        <v>27386</v>
      </c>
      <c r="B11625" t="s">
        <v>72</v>
      </c>
      <c r="C11625" t="s">
        <v>172</v>
      </c>
      <c r="D11625" t="s">
        <v>526</v>
      </c>
      <c r="E11625" t="s">
        <v>21471</v>
      </c>
      <c r="F11625" t="s">
        <v>4238</v>
      </c>
      <c r="G11625">
        <v>0</v>
      </c>
      <c r="H11625">
        <v>0</v>
      </c>
      <c r="I11625">
        <v>0</v>
      </c>
      <c r="J11625">
        <v>0</v>
      </c>
      <c r="K11625">
        <v>0</v>
      </c>
      <c r="L11625">
        <v>0</v>
      </c>
      <c r="M11625">
        <v>28</v>
      </c>
      <c r="N11625">
        <v>0</v>
      </c>
      <c r="O11625">
        <v>0</v>
      </c>
      <c r="P11625">
        <v>0</v>
      </c>
      <c r="Q11625">
        <v>0</v>
      </c>
    </row>
    <row r="11626" spans="1:17" x14ac:dyDescent="0.25">
      <c r="A11626" t="s">
        <v>27387</v>
      </c>
      <c r="B11626" t="s">
        <v>72</v>
      </c>
      <c r="C11626" t="s">
        <v>172</v>
      </c>
      <c r="D11626" t="s">
        <v>526</v>
      </c>
      <c r="E11626" t="s">
        <v>21471</v>
      </c>
      <c r="F11626" t="s">
        <v>397</v>
      </c>
      <c r="G11626">
        <v>0</v>
      </c>
      <c r="H11626">
        <v>28</v>
      </c>
      <c r="I11626">
        <v>3</v>
      </c>
      <c r="J11626">
        <v>22</v>
      </c>
      <c r="K11626">
        <v>2</v>
      </c>
      <c r="L11626">
        <v>1</v>
      </c>
      <c r="M11626">
        <v>0</v>
      </c>
      <c r="N11626">
        <v>0</v>
      </c>
      <c r="O11626">
        <v>0</v>
      </c>
      <c r="P11626">
        <v>0</v>
      </c>
      <c r="Q11626">
        <v>0</v>
      </c>
    </row>
    <row r="11627" spans="1:17" x14ac:dyDescent="0.25">
      <c r="A11627" t="s">
        <v>27388</v>
      </c>
      <c r="B11627" t="s">
        <v>72</v>
      </c>
      <c r="C11627" t="s">
        <v>172</v>
      </c>
      <c r="D11627" t="s">
        <v>526</v>
      </c>
      <c r="E11627" t="s">
        <v>21471</v>
      </c>
      <c r="F11627" t="s">
        <v>398</v>
      </c>
      <c r="G11627">
        <v>0</v>
      </c>
      <c r="H11627">
        <v>28</v>
      </c>
      <c r="I11627">
        <v>3</v>
      </c>
      <c r="J11627">
        <v>22</v>
      </c>
      <c r="K11627">
        <v>2</v>
      </c>
      <c r="L11627">
        <v>1</v>
      </c>
      <c r="M11627">
        <v>0</v>
      </c>
      <c r="N11627">
        <v>0</v>
      </c>
      <c r="O11627">
        <v>0</v>
      </c>
      <c r="P11627">
        <v>0</v>
      </c>
      <c r="Q11627">
        <v>0</v>
      </c>
    </row>
    <row r="11628" spans="1:17" x14ac:dyDescent="0.25">
      <c r="A11628" t="s">
        <v>27389</v>
      </c>
      <c r="B11628" t="s">
        <v>72</v>
      </c>
      <c r="C11628" t="s">
        <v>172</v>
      </c>
      <c r="D11628" t="s">
        <v>526</v>
      </c>
      <c r="E11628" t="s">
        <v>21471</v>
      </c>
      <c r="F11628" t="s">
        <v>4242</v>
      </c>
      <c r="G11628">
        <v>0</v>
      </c>
      <c r="H11628">
        <v>0</v>
      </c>
      <c r="I11628">
        <v>0</v>
      </c>
      <c r="J11628">
        <v>0</v>
      </c>
      <c r="K11628">
        <v>0</v>
      </c>
      <c r="L11628">
        <v>0</v>
      </c>
      <c r="M11628">
        <v>28</v>
      </c>
      <c r="N11628">
        <v>0</v>
      </c>
      <c r="O11628">
        <v>0</v>
      </c>
      <c r="P11628">
        <v>0</v>
      </c>
      <c r="Q11628">
        <v>0</v>
      </c>
    </row>
    <row r="11629" spans="1:17" x14ac:dyDescent="0.25">
      <c r="A11629" t="s">
        <v>27390</v>
      </c>
      <c r="B11629" t="s">
        <v>72</v>
      </c>
      <c r="C11629" t="s">
        <v>172</v>
      </c>
      <c r="D11629" t="s">
        <v>526</v>
      </c>
      <c r="E11629" t="s">
        <v>21471</v>
      </c>
      <c r="F11629" t="s">
        <v>399</v>
      </c>
      <c r="G11629">
        <v>0</v>
      </c>
      <c r="H11629">
        <v>28</v>
      </c>
      <c r="I11629">
        <v>3</v>
      </c>
      <c r="J11629">
        <v>22</v>
      </c>
      <c r="K11629">
        <v>2</v>
      </c>
      <c r="L11629">
        <v>1</v>
      </c>
      <c r="M11629">
        <v>0</v>
      </c>
      <c r="N11629">
        <v>0</v>
      </c>
      <c r="O11629">
        <v>0</v>
      </c>
      <c r="P11629">
        <v>0</v>
      </c>
      <c r="Q11629">
        <v>0</v>
      </c>
    </row>
    <row r="11630" spans="1:17" x14ac:dyDescent="0.25">
      <c r="A11630" t="s">
        <v>27391</v>
      </c>
      <c r="B11630" t="s">
        <v>72</v>
      </c>
      <c r="C11630" t="s">
        <v>172</v>
      </c>
      <c r="D11630" t="s">
        <v>526</v>
      </c>
      <c r="E11630" t="s">
        <v>21471</v>
      </c>
      <c r="F11630" t="s">
        <v>4245</v>
      </c>
      <c r="G11630">
        <v>0</v>
      </c>
      <c r="H11630">
        <v>0</v>
      </c>
      <c r="I11630">
        <v>0</v>
      </c>
      <c r="J11630">
        <v>0</v>
      </c>
      <c r="K11630">
        <v>0</v>
      </c>
      <c r="L11630">
        <v>0</v>
      </c>
      <c r="M11630">
        <v>28</v>
      </c>
      <c r="N11630">
        <v>0</v>
      </c>
      <c r="O11630">
        <v>0</v>
      </c>
      <c r="P11630">
        <v>0</v>
      </c>
      <c r="Q11630">
        <v>0</v>
      </c>
    </row>
    <row r="11631" spans="1:17" x14ac:dyDescent="0.25">
      <c r="A11631" t="s">
        <v>27392</v>
      </c>
      <c r="B11631" t="s">
        <v>72</v>
      </c>
      <c r="C11631" t="s">
        <v>172</v>
      </c>
      <c r="D11631" t="s">
        <v>526</v>
      </c>
      <c r="E11631" t="s">
        <v>21471</v>
      </c>
      <c r="F11631" t="s">
        <v>394</v>
      </c>
      <c r="G11631">
        <v>0</v>
      </c>
      <c r="H11631">
        <v>0</v>
      </c>
      <c r="I11631">
        <v>0</v>
      </c>
      <c r="J11631">
        <v>0</v>
      </c>
      <c r="K11631">
        <v>0</v>
      </c>
      <c r="L11631">
        <v>0</v>
      </c>
      <c r="M11631">
        <v>0</v>
      </c>
      <c r="N11631">
        <v>25</v>
      </c>
      <c r="O11631">
        <v>24</v>
      </c>
      <c r="P11631">
        <v>1</v>
      </c>
      <c r="Q11631">
        <v>0</v>
      </c>
    </row>
    <row r="11632" spans="1:17" x14ac:dyDescent="0.25">
      <c r="A11632" t="s">
        <v>27393</v>
      </c>
      <c r="B11632" t="s">
        <v>72</v>
      </c>
      <c r="C11632" t="s">
        <v>172</v>
      </c>
      <c r="D11632" t="s">
        <v>526</v>
      </c>
      <c r="E11632" t="s">
        <v>21471</v>
      </c>
      <c r="F11632" t="s">
        <v>395</v>
      </c>
      <c r="G11632">
        <v>0</v>
      </c>
      <c r="H11632">
        <v>0</v>
      </c>
      <c r="I11632">
        <v>0</v>
      </c>
      <c r="J11632">
        <v>0</v>
      </c>
      <c r="K11632">
        <v>0</v>
      </c>
      <c r="L11632">
        <v>0</v>
      </c>
      <c r="M11632">
        <v>0</v>
      </c>
      <c r="N11632">
        <v>23</v>
      </c>
      <c r="O11632">
        <v>22</v>
      </c>
      <c r="P11632">
        <v>1</v>
      </c>
      <c r="Q11632">
        <v>0</v>
      </c>
    </row>
    <row r="11633" spans="1:17" x14ac:dyDescent="0.25">
      <c r="A11633" t="s">
        <v>27394</v>
      </c>
      <c r="B11633" t="s">
        <v>72</v>
      </c>
      <c r="C11633" t="s">
        <v>172</v>
      </c>
      <c r="D11633" t="s">
        <v>526</v>
      </c>
      <c r="E11633" t="s">
        <v>21471</v>
      </c>
      <c r="F11633" t="s">
        <v>525</v>
      </c>
      <c r="G11633">
        <v>28</v>
      </c>
      <c r="H11633">
        <v>0</v>
      </c>
      <c r="I11633">
        <v>0</v>
      </c>
      <c r="J11633">
        <v>0</v>
      </c>
      <c r="K11633">
        <v>0</v>
      </c>
      <c r="L11633">
        <v>0</v>
      </c>
      <c r="M11633">
        <v>0</v>
      </c>
      <c r="N11633">
        <v>0</v>
      </c>
      <c r="O11633">
        <v>0</v>
      </c>
      <c r="P11633">
        <v>0</v>
      </c>
      <c r="Q11633">
        <v>0</v>
      </c>
    </row>
    <row r="11634" spans="1:17" x14ac:dyDescent="0.25">
      <c r="A11634" t="s">
        <v>27395</v>
      </c>
      <c r="B11634" t="s">
        <v>72</v>
      </c>
      <c r="C11634" t="s">
        <v>172</v>
      </c>
      <c r="D11634" t="s">
        <v>527</v>
      </c>
      <c r="E11634" t="s">
        <v>21471</v>
      </c>
      <c r="F11634" t="s">
        <v>528</v>
      </c>
      <c r="G11634">
        <v>0</v>
      </c>
      <c r="H11634">
        <v>0</v>
      </c>
      <c r="I11634">
        <v>0</v>
      </c>
      <c r="J11634">
        <v>0</v>
      </c>
      <c r="K11634">
        <v>0</v>
      </c>
      <c r="L11634">
        <v>0</v>
      </c>
      <c r="M11634">
        <v>0</v>
      </c>
      <c r="N11634">
        <v>1</v>
      </c>
      <c r="O11634">
        <v>1</v>
      </c>
      <c r="P11634">
        <v>0</v>
      </c>
      <c r="Q11634">
        <v>0</v>
      </c>
    </row>
    <row r="11635" spans="1:17" x14ac:dyDescent="0.25">
      <c r="A11635" t="s">
        <v>27396</v>
      </c>
      <c r="B11635" t="s">
        <v>72</v>
      </c>
      <c r="C11635" t="s">
        <v>172</v>
      </c>
      <c r="D11635" t="s">
        <v>527</v>
      </c>
      <c r="E11635" t="s">
        <v>21471</v>
      </c>
      <c r="F11635" t="s">
        <v>525</v>
      </c>
      <c r="G11635">
        <v>1</v>
      </c>
      <c r="H11635">
        <v>0</v>
      </c>
      <c r="I11635">
        <v>0</v>
      </c>
      <c r="J11635">
        <v>0</v>
      </c>
      <c r="K11635">
        <v>0</v>
      </c>
      <c r="L11635">
        <v>0</v>
      </c>
      <c r="M11635">
        <v>0</v>
      </c>
      <c r="N11635">
        <v>0</v>
      </c>
      <c r="O11635">
        <v>0</v>
      </c>
      <c r="P11635">
        <v>0</v>
      </c>
      <c r="Q11635">
        <v>0</v>
      </c>
    </row>
    <row r="11636" spans="1:17" x14ac:dyDescent="0.25">
      <c r="A11636" t="s">
        <v>15117</v>
      </c>
      <c r="B11636" t="s">
        <v>72</v>
      </c>
      <c r="C11636" t="s">
        <v>172</v>
      </c>
      <c r="D11636" t="s">
        <v>12971</v>
      </c>
      <c r="E11636" t="s">
        <v>563</v>
      </c>
      <c r="F11636" t="s">
        <v>525</v>
      </c>
      <c r="G11636">
        <v>2</v>
      </c>
      <c r="H11636">
        <v>0</v>
      </c>
      <c r="I11636">
        <v>0</v>
      </c>
      <c r="J11636">
        <v>0</v>
      </c>
      <c r="K11636">
        <v>0</v>
      </c>
      <c r="L11636">
        <v>0</v>
      </c>
      <c r="M11636">
        <v>0</v>
      </c>
      <c r="N11636">
        <v>0</v>
      </c>
      <c r="O11636">
        <v>0</v>
      </c>
      <c r="P11636">
        <v>0</v>
      </c>
      <c r="Q11636">
        <v>0</v>
      </c>
    </row>
    <row r="11637" spans="1:17" x14ac:dyDescent="0.25">
      <c r="A11637" t="s">
        <v>27397</v>
      </c>
      <c r="B11637" t="s">
        <v>72</v>
      </c>
      <c r="C11637" t="s">
        <v>172</v>
      </c>
      <c r="D11637" t="s">
        <v>12971</v>
      </c>
      <c r="E11637" t="s">
        <v>21471</v>
      </c>
      <c r="F11637" t="s">
        <v>525</v>
      </c>
      <c r="G11637">
        <v>2</v>
      </c>
      <c r="H11637">
        <v>0</v>
      </c>
      <c r="I11637">
        <v>0</v>
      </c>
      <c r="J11637">
        <v>0</v>
      </c>
      <c r="K11637">
        <v>0</v>
      </c>
      <c r="L11637">
        <v>0</v>
      </c>
      <c r="M11637">
        <v>0</v>
      </c>
      <c r="N11637">
        <v>0</v>
      </c>
      <c r="O11637">
        <v>0</v>
      </c>
      <c r="P11637">
        <v>0</v>
      </c>
      <c r="Q11637">
        <v>0</v>
      </c>
    </row>
    <row r="11638" spans="1:17" x14ac:dyDescent="0.25">
      <c r="A11638" t="s">
        <v>27398</v>
      </c>
      <c r="B11638" t="s">
        <v>72</v>
      </c>
      <c r="C11638" t="s">
        <v>246</v>
      </c>
      <c r="D11638" t="s">
        <v>529</v>
      </c>
      <c r="E11638" t="s">
        <v>21471</v>
      </c>
      <c r="F11638" t="s">
        <v>525</v>
      </c>
      <c r="G11638">
        <v>1</v>
      </c>
      <c r="H11638">
        <v>0</v>
      </c>
      <c r="I11638">
        <v>0</v>
      </c>
      <c r="J11638">
        <v>0</v>
      </c>
      <c r="K11638">
        <v>0</v>
      </c>
      <c r="L11638">
        <v>0</v>
      </c>
      <c r="M11638">
        <v>0</v>
      </c>
      <c r="N11638">
        <v>0</v>
      </c>
      <c r="O11638">
        <v>0</v>
      </c>
      <c r="P11638">
        <v>0</v>
      </c>
      <c r="Q11638">
        <v>0</v>
      </c>
    </row>
    <row r="11639" spans="1:17" x14ac:dyDescent="0.25">
      <c r="A11639" t="s">
        <v>27399</v>
      </c>
      <c r="B11639" t="s">
        <v>72</v>
      </c>
      <c r="C11639" t="s">
        <v>246</v>
      </c>
      <c r="D11639" t="s">
        <v>12971</v>
      </c>
      <c r="E11639" t="s">
        <v>21471</v>
      </c>
      <c r="F11639" t="s">
        <v>525</v>
      </c>
      <c r="G11639">
        <v>1</v>
      </c>
      <c r="H11639">
        <v>0</v>
      </c>
      <c r="I11639">
        <v>0</v>
      </c>
      <c r="J11639">
        <v>0</v>
      </c>
      <c r="K11639">
        <v>0</v>
      </c>
      <c r="L11639">
        <v>0</v>
      </c>
      <c r="M11639">
        <v>0</v>
      </c>
      <c r="N11639">
        <v>0</v>
      </c>
      <c r="O11639">
        <v>0</v>
      </c>
      <c r="P11639">
        <v>0</v>
      </c>
      <c r="Q11639">
        <v>0</v>
      </c>
    </row>
    <row r="11640" spans="1:17" x14ac:dyDescent="0.25">
      <c r="A11640" t="s">
        <v>15118</v>
      </c>
      <c r="B11640" t="s">
        <v>72</v>
      </c>
      <c r="C11640" t="s">
        <v>173</v>
      </c>
      <c r="D11640" t="s">
        <v>529</v>
      </c>
      <c r="E11640" t="s">
        <v>563</v>
      </c>
      <c r="F11640" t="s">
        <v>525</v>
      </c>
      <c r="G11640">
        <v>2</v>
      </c>
      <c r="H11640">
        <v>0</v>
      </c>
      <c r="I11640">
        <v>0</v>
      </c>
      <c r="J11640">
        <v>0</v>
      </c>
      <c r="K11640">
        <v>0</v>
      </c>
      <c r="L11640">
        <v>0</v>
      </c>
      <c r="M11640">
        <v>0</v>
      </c>
      <c r="N11640">
        <v>0</v>
      </c>
      <c r="O11640">
        <v>0</v>
      </c>
      <c r="P11640">
        <v>0</v>
      </c>
      <c r="Q11640">
        <v>0</v>
      </c>
    </row>
    <row r="11641" spans="1:17" x14ac:dyDescent="0.25">
      <c r="A11641" t="s">
        <v>27400</v>
      </c>
      <c r="B11641" t="s">
        <v>72</v>
      </c>
      <c r="C11641" t="s">
        <v>173</v>
      </c>
      <c r="D11641" t="s">
        <v>529</v>
      </c>
      <c r="E11641" t="s">
        <v>21471</v>
      </c>
      <c r="F11641" t="s">
        <v>525</v>
      </c>
      <c r="G11641">
        <v>1</v>
      </c>
      <c r="H11641">
        <v>0</v>
      </c>
      <c r="I11641">
        <v>0</v>
      </c>
      <c r="J11641">
        <v>0</v>
      </c>
      <c r="K11641">
        <v>0</v>
      </c>
      <c r="L11641">
        <v>0</v>
      </c>
      <c r="M11641">
        <v>0</v>
      </c>
      <c r="N11641">
        <v>0</v>
      </c>
      <c r="O11641">
        <v>0</v>
      </c>
      <c r="P11641">
        <v>0</v>
      </c>
      <c r="Q11641">
        <v>0</v>
      </c>
    </row>
    <row r="11642" spans="1:17" x14ac:dyDescent="0.25">
      <c r="A11642" t="s">
        <v>15119</v>
      </c>
      <c r="B11642" t="s">
        <v>72</v>
      </c>
      <c r="C11642" t="s">
        <v>173</v>
      </c>
      <c r="D11642" t="s">
        <v>526</v>
      </c>
      <c r="E11642" t="s">
        <v>563</v>
      </c>
      <c r="F11642" t="s">
        <v>396</v>
      </c>
      <c r="G11642">
        <v>0</v>
      </c>
      <c r="H11642">
        <v>9</v>
      </c>
      <c r="I11642">
        <v>0</v>
      </c>
      <c r="J11642">
        <v>8</v>
      </c>
      <c r="K11642">
        <v>0</v>
      </c>
      <c r="L11642">
        <v>1</v>
      </c>
      <c r="M11642">
        <v>0</v>
      </c>
      <c r="N11642">
        <v>0</v>
      </c>
      <c r="O11642">
        <v>0</v>
      </c>
      <c r="P11642">
        <v>0</v>
      </c>
      <c r="Q11642">
        <v>0</v>
      </c>
    </row>
    <row r="11643" spans="1:17" x14ac:dyDescent="0.25">
      <c r="A11643" t="s">
        <v>15120</v>
      </c>
      <c r="B11643" t="s">
        <v>72</v>
      </c>
      <c r="C11643" t="s">
        <v>173</v>
      </c>
      <c r="D11643" t="s">
        <v>526</v>
      </c>
      <c r="E11643" t="s">
        <v>563</v>
      </c>
      <c r="F11643" t="s">
        <v>4236</v>
      </c>
      <c r="G11643">
        <v>0</v>
      </c>
      <c r="H11643">
        <v>9</v>
      </c>
      <c r="I11643">
        <v>0</v>
      </c>
      <c r="J11643">
        <v>8</v>
      </c>
      <c r="K11643">
        <v>0</v>
      </c>
      <c r="L11643">
        <v>1</v>
      </c>
      <c r="M11643">
        <v>0</v>
      </c>
      <c r="N11643">
        <v>0</v>
      </c>
      <c r="O11643">
        <v>0</v>
      </c>
      <c r="P11643">
        <v>0</v>
      </c>
      <c r="Q11643">
        <v>0</v>
      </c>
    </row>
    <row r="11644" spans="1:17" x14ac:dyDescent="0.25">
      <c r="A11644" t="s">
        <v>15121</v>
      </c>
      <c r="B11644" t="s">
        <v>72</v>
      </c>
      <c r="C11644" t="s">
        <v>173</v>
      </c>
      <c r="D11644" t="s">
        <v>526</v>
      </c>
      <c r="E11644" t="s">
        <v>563</v>
      </c>
      <c r="F11644" t="s">
        <v>4238</v>
      </c>
      <c r="G11644">
        <v>0</v>
      </c>
      <c r="H11644">
        <v>0</v>
      </c>
      <c r="I11644">
        <v>0</v>
      </c>
      <c r="J11644">
        <v>0</v>
      </c>
      <c r="K11644">
        <v>0</v>
      </c>
      <c r="L11644">
        <v>0</v>
      </c>
      <c r="M11644">
        <v>9</v>
      </c>
      <c r="N11644">
        <v>0</v>
      </c>
      <c r="O11644">
        <v>0</v>
      </c>
      <c r="P11644">
        <v>0</v>
      </c>
      <c r="Q11644">
        <v>0</v>
      </c>
    </row>
    <row r="11645" spans="1:17" x14ac:dyDescent="0.25">
      <c r="A11645" t="s">
        <v>15122</v>
      </c>
      <c r="B11645" t="s">
        <v>72</v>
      </c>
      <c r="C11645" t="s">
        <v>173</v>
      </c>
      <c r="D11645" t="s">
        <v>526</v>
      </c>
      <c r="E11645" t="s">
        <v>563</v>
      </c>
      <c r="F11645" t="s">
        <v>397</v>
      </c>
      <c r="G11645">
        <v>0</v>
      </c>
      <c r="H11645">
        <v>9</v>
      </c>
      <c r="I11645">
        <v>0</v>
      </c>
      <c r="J11645">
        <v>8</v>
      </c>
      <c r="K11645">
        <v>0</v>
      </c>
      <c r="L11645">
        <v>1</v>
      </c>
      <c r="M11645">
        <v>0</v>
      </c>
      <c r="N11645">
        <v>0</v>
      </c>
      <c r="O11645">
        <v>0</v>
      </c>
      <c r="P11645">
        <v>0</v>
      </c>
      <c r="Q11645">
        <v>0</v>
      </c>
    </row>
    <row r="11646" spans="1:17" x14ac:dyDescent="0.25">
      <c r="A11646" t="s">
        <v>15318</v>
      </c>
      <c r="B11646" t="s">
        <v>72</v>
      </c>
      <c r="C11646" t="s">
        <v>233</v>
      </c>
      <c r="D11646" t="s">
        <v>526</v>
      </c>
      <c r="E11646" t="s">
        <v>563</v>
      </c>
      <c r="F11646" t="s">
        <v>394</v>
      </c>
      <c r="G11646">
        <v>0</v>
      </c>
      <c r="H11646">
        <v>0</v>
      </c>
      <c r="I11646">
        <v>0</v>
      </c>
      <c r="J11646">
        <v>0</v>
      </c>
      <c r="K11646">
        <v>0</v>
      </c>
      <c r="L11646">
        <v>0</v>
      </c>
      <c r="M11646">
        <v>0</v>
      </c>
      <c r="N11646">
        <v>39</v>
      </c>
      <c r="O11646">
        <v>36</v>
      </c>
      <c r="P11646">
        <v>2</v>
      </c>
      <c r="Q11646">
        <v>1</v>
      </c>
    </row>
    <row r="11647" spans="1:17" x14ac:dyDescent="0.25">
      <c r="A11647" t="s">
        <v>15319</v>
      </c>
      <c r="B11647" t="s">
        <v>72</v>
      </c>
      <c r="C11647" t="s">
        <v>233</v>
      </c>
      <c r="D11647" t="s">
        <v>526</v>
      </c>
      <c r="E11647" t="s">
        <v>563</v>
      </c>
      <c r="F11647" t="s">
        <v>395</v>
      </c>
      <c r="G11647">
        <v>0</v>
      </c>
      <c r="H11647">
        <v>0</v>
      </c>
      <c r="I11647">
        <v>0</v>
      </c>
      <c r="J11647">
        <v>0</v>
      </c>
      <c r="K11647">
        <v>0</v>
      </c>
      <c r="L11647">
        <v>0</v>
      </c>
      <c r="M11647">
        <v>0</v>
      </c>
      <c r="N11647">
        <v>33</v>
      </c>
      <c r="O11647">
        <v>30</v>
      </c>
      <c r="P11647">
        <v>2</v>
      </c>
      <c r="Q11647">
        <v>1</v>
      </c>
    </row>
    <row r="11648" spans="1:17" x14ac:dyDescent="0.25">
      <c r="A11648" t="s">
        <v>15320</v>
      </c>
      <c r="B11648" t="s">
        <v>72</v>
      </c>
      <c r="C11648" t="s">
        <v>233</v>
      </c>
      <c r="D11648" t="s">
        <v>526</v>
      </c>
      <c r="E11648" t="s">
        <v>563</v>
      </c>
      <c r="F11648" t="s">
        <v>525</v>
      </c>
      <c r="G11648">
        <v>48</v>
      </c>
      <c r="H11648">
        <v>0</v>
      </c>
      <c r="I11648">
        <v>0</v>
      </c>
      <c r="J11648">
        <v>0</v>
      </c>
      <c r="K11648">
        <v>0</v>
      </c>
      <c r="L11648">
        <v>0</v>
      </c>
      <c r="M11648">
        <v>0</v>
      </c>
      <c r="N11648">
        <v>0</v>
      </c>
      <c r="O11648">
        <v>0</v>
      </c>
      <c r="P11648">
        <v>0</v>
      </c>
      <c r="Q11648">
        <v>0</v>
      </c>
    </row>
    <row r="11649" spans="1:17" x14ac:dyDescent="0.25">
      <c r="A11649" t="s">
        <v>27401</v>
      </c>
      <c r="B11649" t="s">
        <v>72</v>
      </c>
      <c r="C11649" t="s">
        <v>233</v>
      </c>
      <c r="D11649" t="s">
        <v>526</v>
      </c>
      <c r="E11649" t="s">
        <v>21471</v>
      </c>
      <c r="F11649" t="s">
        <v>396</v>
      </c>
      <c r="G11649">
        <v>0</v>
      </c>
      <c r="H11649">
        <v>47</v>
      </c>
      <c r="I11649">
        <v>3</v>
      </c>
      <c r="J11649">
        <v>39</v>
      </c>
      <c r="K11649">
        <v>3</v>
      </c>
      <c r="L11649">
        <v>2</v>
      </c>
      <c r="M11649">
        <v>0</v>
      </c>
      <c r="N11649">
        <v>0</v>
      </c>
      <c r="O11649">
        <v>0</v>
      </c>
      <c r="P11649">
        <v>0</v>
      </c>
      <c r="Q11649">
        <v>0</v>
      </c>
    </row>
    <row r="11650" spans="1:17" x14ac:dyDescent="0.25">
      <c r="A11650" t="s">
        <v>27402</v>
      </c>
      <c r="B11650" t="s">
        <v>72</v>
      </c>
      <c r="C11650" t="s">
        <v>233</v>
      </c>
      <c r="D11650" t="s">
        <v>526</v>
      </c>
      <c r="E11650" t="s">
        <v>21471</v>
      </c>
      <c r="F11650" t="s">
        <v>4236</v>
      </c>
      <c r="G11650">
        <v>0</v>
      </c>
      <c r="H11650">
        <v>47</v>
      </c>
      <c r="I11650">
        <v>3</v>
      </c>
      <c r="J11650">
        <v>39</v>
      </c>
      <c r="K11650">
        <v>3</v>
      </c>
      <c r="L11650">
        <v>2</v>
      </c>
      <c r="M11650">
        <v>0</v>
      </c>
      <c r="N11650">
        <v>0</v>
      </c>
      <c r="O11650">
        <v>0</v>
      </c>
      <c r="P11650">
        <v>0</v>
      </c>
      <c r="Q11650">
        <v>0</v>
      </c>
    </row>
    <row r="11651" spans="1:17" x14ac:dyDescent="0.25">
      <c r="A11651" t="s">
        <v>27403</v>
      </c>
      <c r="B11651" t="s">
        <v>72</v>
      </c>
      <c r="C11651" t="s">
        <v>233</v>
      </c>
      <c r="D11651" t="s">
        <v>526</v>
      </c>
      <c r="E11651" t="s">
        <v>21471</v>
      </c>
      <c r="F11651" t="s">
        <v>4238</v>
      </c>
      <c r="G11651">
        <v>0</v>
      </c>
      <c r="H11651">
        <v>0</v>
      </c>
      <c r="I11651">
        <v>0</v>
      </c>
      <c r="J11651">
        <v>0</v>
      </c>
      <c r="K11651">
        <v>0</v>
      </c>
      <c r="L11651">
        <v>0</v>
      </c>
      <c r="M11651">
        <v>47</v>
      </c>
      <c r="N11651">
        <v>0</v>
      </c>
      <c r="O11651">
        <v>0</v>
      </c>
      <c r="P11651">
        <v>0</v>
      </c>
      <c r="Q11651">
        <v>0</v>
      </c>
    </row>
    <row r="11652" spans="1:17" x14ac:dyDescent="0.25">
      <c r="A11652" t="s">
        <v>27404</v>
      </c>
      <c r="B11652" t="s">
        <v>72</v>
      </c>
      <c r="C11652" t="s">
        <v>233</v>
      </c>
      <c r="D11652" t="s">
        <v>526</v>
      </c>
      <c r="E11652" t="s">
        <v>21471</v>
      </c>
      <c r="F11652" t="s">
        <v>397</v>
      </c>
      <c r="G11652">
        <v>0</v>
      </c>
      <c r="H11652">
        <v>47</v>
      </c>
      <c r="I11652">
        <v>3</v>
      </c>
      <c r="J11652">
        <v>39</v>
      </c>
      <c r="K11652">
        <v>3</v>
      </c>
      <c r="L11652">
        <v>2</v>
      </c>
      <c r="M11652">
        <v>0</v>
      </c>
      <c r="N11652">
        <v>0</v>
      </c>
      <c r="O11652">
        <v>0</v>
      </c>
      <c r="P11652">
        <v>0</v>
      </c>
      <c r="Q11652">
        <v>0</v>
      </c>
    </row>
    <row r="11653" spans="1:17" x14ac:dyDescent="0.25">
      <c r="A11653" t="s">
        <v>27405</v>
      </c>
      <c r="B11653" t="s">
        <v>72</v>
      </c>
      <c r="C11653" t="s">
        <v>233</v>
      </c>
      <c r="D11653" t="s">
        <v>526</v>
      </c>
      <c r="E11653" t="s">
        <v>21471</v>
      </c>
      <c r="F11653" t="s">
        <v>398</v>
      </c>
      <c r="G11653">
        <v>0</v>
      </c>
      <c r="H11653">
        <v>47</v>
      </c>
      <c r="I11653">
        <v>3</v>
      </c>
      <c r="J11653">
        <v>39</v>
      </c>
      <c r="K11653">
        <v>3</v>
      </c>
      <c r="L11653">
        <v>2</v>
      </c>
      <c r="M11653">
        <v>0</v>
      </c>
      <c r="N11653">
        <v>0</v>
      </c>
      <c r="O11653">
        <v>0</v>
      </c>
      <c r="P11653">
        <v>0</v>
      </c>
      <c r="Q11653">
        <v>0</v>
      </c>
    </row>
    <row r="11654" spans="1:17" x14ac:dyDescent="0.25">
      <c r="A11654" t="s">
        <v>27406</v>
      </c>
      <c r="B11654" t="s">
        <v>72</v>
      </c>
      <c r="C11654" t="s">
        <v>233</v>
      </c>
      <c r="D11654" t="s">
        <v>526</v>
      </c>
      <c r="E11654" t="s">
        <v>21471</v>
      </c>
      <c r="F11654" t="s">
        <v>4242</v>
      </c>
      <c r="G11654">
        <v>0</v>
      </c>
      <c r="H11654">
        <v>0</v>
      </c>
      <c r="I11654">
        <v>0</v>
      </c>
      <c r="J11654">
        <v>0</v>
      </c>
      <c r="K11654">
        <v>0</v>
      </c>
      <c r="L11654">
        <v>0</v>
      </c>
      <c r="M11654">
        <v>47</v>
      </c>
      <c r="N11654">
        <v>0</v>
      </c>
      <c r="O11654">
        <v>0</v>
      </c>
      <c r="P11654">
        <v>0</v>
      </c>
      <c r="Q11654">
        <v>0</v>
      </c>
    </row>
    <row r="11655" spans="1:17" x14ac:dyDescent="0.25">
      <c r="A11655" t="s">
        <v>27407</v>
      </c>
      <c r="B11655" t="s">
        <v>72</v>
      </c>
      <c r="C11655" t="s">
        <v>233</v>
      </c>
      <c r="D11655" t="s">
        <v>526</v>
      </c>
      <c r="E11655" t="s">
        <v>21471</v>
      </c>
      <c r="F11655" t="s">
        <v>399</v>
      </c>
      <c r="G11655">
        <v>0</v>
      </c>
      <c r="H11655">
        <v>47</v>
      </c>
      <c r="I11655">
        <v>3</v>
      </c>
      <c r="J11655">
        <v>39</v>
      </c>
      <c r="K11655">
        <v>3</v>
      </c>
      <c r="L11655">
        <v>2</v>
      </c>
      <c r="M11655">
        <v>0</v>
      </c>
      <c r="N11655">
        <v>0</v>
      </c>
      <c r="O11655">
        <v>0</v>
      </c>
      <c r="P11655">
        <v>0</v>
      </c>
      <c r="Q11655">
        <v>0</v>
      </c>
    </row>
    <row r="11656" spans="1:17" x14ac:dyDescent="0.25">
      <c r="A11656" t="s">
        <v>27408</v>
      </c>
      <c r="B11656" t="s">
        <v>72</v>
      </c>
      <c r="C11656" t="s">
        <v>233</v>
      </c>
      <c r="D11656" t="s">
        <v>526</v>
      </c>
      <c r="E11656" t="s">
        <v>21471</v>
      </c>
      <c r="F11656" t="s">
        <v>4245</v>
      </c>
      <c r="G11656">
        <v>0</v>
      </c>
      <c r="H11656">
        <v>0</v>
      </c>
      <c r="I11656">
        <v>0</v>
      </c>
      <c r="J11656">
        <v>0</v>
      </c>
      <c r="K11656">
        <v>0</v>
      </c>
      <c r="L11656">
        <v>0</v>
      </c>
      <c r="M11656">
        <v>47</v>
      </c>
      <c r="N11656">
        <v>0</v>
      </c>
      <c r="O11656">
        <v>0</v>
      </c>
      <c r="P11656">
        <v>0</v>
      </c>
      <c r="Q11656">
        <v>0</v>
      </c>
    </row>
    <row r="11657" spans="1:17" x14ac:dyDescent="0.25">
      <c r="A11657" t="s">
        <v>27409</v>
      </c>
      <c r="B11657" t="s">
        <v>72</v>
      </c>
      <c r="C11657" t="s">
        <v>233</v>
      </c>
      <c r="D11657" t="s">
        <v>526</v>
      </c>
      <c r="E11657" t="s">
        <v>21471</v>
      </c>
      <c r="F11657" t="s">
        <v>394</v>
      </c>
      <c r="G11657">
        <v>0</v>
      </c>
      <c r="H11657">
        <v>0</v>
      </c>
      <c r="I11657">
        <v>0</v>
      </c>
      <c r="J11657">
        <v>0</v>
      </c>
      <c r="K11657">
        <v>0</v>
      </c>
      <c r="L11657">
        <v>0</v>
      </c>
      <c r="M11657">
        <v>0</v>
      </c>
      <c r="N11657">
        <v>36</v>
      </c>
      <c r="O11657">
        <v>35</v>
      </c>
      <c r="P11657">
        <v>0</v>
      </c>
      <c r="Q11657">
        <v>1</v>
      </c>
    </row>
    <row r="11658" spans="1:17" x14ac:dyDescent="0.25">
      <c r="A11658" t="s">
        <v>27410</v>
      </c>
      <c r="B11658" t="s">
        <v>72</v>
      </c>
      <c r="C11658" t="s">
        <v>233</v>
      </c>
      <c r="D11658" t="s">
        <v>526</v>
      </c>
      <c r="E11658" t="s">
        <v>21471</v>
      </c>
      <c r="F11658" t="s">
        <v>395</v>
      </c>
      <c r="G11658">
        <v>0</v>
      </c>
      <c r="H11658">
        <v>0</v>
      </c>
      <c r="I11658">
        <v>0</v>
      </c>
      <c r="J11658">
        <v>0</v>
      </c>
      <c r="K11658">
        <v>0</v>
      </c>
      <c r="L11658">
        <v>0</v>
      </c>
      <c r="M11658">
        <v>0</v>
      </c>
      <c r="N11658">
        <v>34</v>
      </c>
      <c r="O11658">
        <v>33</v>
      </c>
      <c r="P11658">
        <v>0</v>
      </c>
      <c r="Q11658">
        <v>1</v>
      </c>
    </row>
    <row r="11659" spans="1:17" x14ac:dyDescent="0.25">
      <c r="A11659" t="s">
        <v>27411</v>
      </c>
      <c r="B11659" t="s">
        <v>72</v>
      </c>
      <c r="C11659" t="s">
        <v>233</v>
      </c>
      <c r="D11659" t="s">
        <v>526</v>
      </c>
      <c r="E11659" t="s">
        <v>21471</v>
      </c>
      <c r="F11659" t="s">
        <v>525</v>
      </c>
      <c r="G11659">
        <v>47</v>
      </c>
      <c r="H11659">
        <v>0</v>
      </c>
      <c r="I11659">
        <v>0</v>
      </c>
      <c r="J11659">
        <v>0</v>
      </c>
      <c r="K11659">
        <v>0</v>
      </c>
      <c r="L11659">
        <v>0</v>
      </c>
      <c r="M11659">
        <v>0</v>
      </c>
      <c r="N11659">
        <v>0</v>
      </c>
      <c r="O11659">
        <v>0</v>
      </c>
      <c r="P11659">
        <v>0</v>
      </c>
      <c r="Q11659">
        <v>0</v>
      </c>
    </row>
    <row r="11660" spans="1:17" x14ac:dyDescent="0.25">
      <c r="A11660" t="s">
        <v>27412</v>
      </c>
      <c r="B11660" t="s">
        <v>72</v>
      </c>
      <c r="C11660" t="s">
        <v>233</v>
      </c>
      <c r="D11660" t="s">
        <v>527</v>
      </c>
      <c r="E11660" t="s">
        <v>21471</v>
      </c>
      <c r="F11660" t="s">
        <v>528</v>
      </c>
      <c r="G11660">
        <v>0</v>
      </c>
      <c r="H11660">
        <v>0</v>
      </c>
      <c r="I11660">
        <v>0</v>
      </c>
      <c r="J11660">
        <v>0</v>
      </c>
      <c r="K11660">
        <v>0</v>
      </c>
      <c r="L11660">
        <v>0</v>
      </c>
      <c r="M11660">
        <v>0</v>
      </c>
      <c r="N11660">
        <v>3</v>
      </c>
      <c r="O11660">
        <v>2</v>
      </c>
      <c r="P11660">
        <v>1</v>
      </c>
      <c r="Q11660">
        <v>0</v>
      </c>
    </row>
    <row r="11661" spans="1:17" x14ac:dyDescent="0.25">
      <c r="A11661" t="s">
        <v>27413</v>
      </c>
      <c r="B11661" t="s">
        <v>72</v>
      </c>
      <c r="C11661" t="s">
        <v>233</v>
      </c>
      <c r="D11661" t="s">
        <v>527</v>
      </c>
      <c r="E11661" t="s">
        <v>21471</v>
      </c>
      <c r="F11661" t="s">
        <v>525</v>
      </c>
      <c r="G11661">
        <v>3</v>
      </c>
      <c r="H11661">
        <v>0</v>
      </c>
      <c r="I11661">
        <v>0</v>
      </c>
      <c r="J11661">
        <v>0</v>
      </c>
      <c r="K11661">
        <v>0</v>
      </c>
      <c r="L11661">
        <v>0</v>
      </c>
      <c r="M11661">
        <v>0</v>
      </c>
      <c r="N11661">
        <v>0</v>
      </c>
      <c r="O11661">
        <v>0</v>
      </c>
      <c r="P11661">
        <v>0</v>
      </c>
      <c r="Q11661">
        <v>0</v>
      </c>
    </row>
    <row r="11662" spans="1:17" x14ac:dyDescent="0.25">
      <c r="A11662" t="s">
        <v>15130</v>
      </c>
      <c r="B11662" t="s">
        <v>72</v>
      </c>
      <c r="C11662" t="s">
        <v>233</v>
      </c>
      <c r="D11662" t="s">
        <v>12971</v>
      </c>
      <c r="E11662" t="s">
        <v>563</v>
      </c>
      <c r="F11662" t="s">
        <v>525</v>
      </c>
      <c r="G11662">
        <v>9</v>
      </c>
      <c r="H11662">
        <v>0</v>
      </c>
      <c r="I11662">
        <v>0</v>
      </c>
      <c r="J11662">
        <v>0</v>
      </c>
      <c r="K11662">
        <v>0</v>
      </c>
      <c r="L11662">
        <v>0</v>
      </c>
      <c r="M11662">
        <v>0</v>
      </c>
      <c r="N11662">
        <v>0</v>
      </c>
      <c r="O11662">
        <v>0</v>
      </c>
      <c r="P11662">
        <v>0</v>
      </c>
      <c r="Q11662">
        <v>0</v>
      </c>
    </row>
    <row r="11663" spans="1:17" x14ac:dyDescent="0.25">
      <c r="A11663" t="s">
        <v>27414</v>
      </c>
      <c r="B11663" t="s">
        <v>72</v>
      </c>
      <c r="C11663" t="s">
        <v>233</v>
      </c>
      <c r="D11663" t="s">
        <v>12971</v>
      </c>
      <c r="E11663" t="s">
        <v>21471</v>
      </c>
      <c r="F11663" t="s">
        <v>525</v>
      </c>
      <c r="G11663">
        <v>5</v>
      </c>
      <c r="H11663">
        <v>0</v>
      </c>
      <c r="I11663">
        <v>0</v>
      </c>
      <c r="J11663">
        <v>0</v>
      </c>
      <c r="K11663">
        <v>0</v>
      </c>
      <c r="L11663">
        <v>0</v>
      </c>
      <c r="M11663">
        <v>0</v>
      </c>
      <c r="N11663">
        <v>0</v>
      </c>
      <c r="O11663">
        <v>0</v>
      </c>
      <c r="P11663">
        <v>0</v>
      </c>
      <c r="Q11663">
        <v>0</v>
      </c>
    </row>
    <row r="11664" spans="1:17" x14ac:dyDescent="0.25">
      <c r="A11664" t="s">
        <v>15131</v>
      </c>
      <c r="B11664" t="s">
        <v>72</v>
      </c>
      <c r="C11664" t="s">
        <v>234</v>
      </c>
      <c r="D11664" t="s">
        <v>529</v>
      </c>
      <c r="E11664" t="s">
        <v>563</v>
      </c>
      <c r="F11664" t="s">
        <v>525</v>
      </c>
      <c r="G11664">
        <v>2</v>
      </c>
      <c r="H11664">
        <v>0</v>
      </c>
      <c r="I11664">
        <v>0</v>
      </c>
      <c r="J11664">
        <v>0</v>
      </c>
      <c r="K11664">
        <v>0</v>
      </c>
      <c r="L11664">
        <v>0</v>
      </c>
      <c r="M11664">
        <v>0</v>
      </c>
      <c r="N11664">
        <v>0</v>
      </c>
      <c r="O11664">
        <v>0</v>
      </c>
      <c r="P11664">
        <v>0</v>
      </c>
      <c r="Q11664">
        <v>0</v>
      </c>
    </row>
    <row r="11665" spans="1:17" x14ac:dyDescent="0.25">
      <c r="A11665" t="s">
        <v>15542</v>
      </c>
      <c r="B11665" t="s">
        <v>72</v>
      </c>
      <c r="C11665" t="s">
        <v>234</v>
      </c>
      <c r="D11665" t="s">
        <v>526</v>
      </c>
      <c r="E11665" t="s">
        <v>563</v>
      </c>
      <c r="F11665" t="s">
        <v>396</v>
      </c>
      <c r="G11665">
        <v>0</v>
      </c>
      <c r="H11665">
        <v>12</v>
      </c>
      <c r="I11665">
        <v>2</v>
      </c>
      <c r="J11665">
        <v>10</v>
      </c>
      <c r="K11665">
        <v>0</v>
      </c>
      <c r="L11665">
        <v>0</v>
      </c>
      <c r="M11665">
        <v>0</v>
      </c>
      <c r="N11665">
        <v>0</v>
      </c>
      <c r="O11665">
        <v>0</v>
      </c>
      <c r="P11665">
        <v>0</v>
      </c>
      <c r="Q11665">
        <v>0</v>
      </c>
    </row>
    <row r="11666" spans="1:17" x14ac:dyDescent="0.25">
      <c r="A11666" t="s">
        <v>15543</v>
      </c>
      <c r="B11666" t="s">
        <v>72</v>
      </c>
      <c r="C11666" t="s">
        <v>234</v>
      </c>
      <c r="D11666" t="s">
        <v>526</v>
      </c>
      <c r="E11666" t="s">
        <v>563</v>
      </c>
      <c r="F11666" t="s">
        <v>4236</v>
      </c>
      <c r="G11666">
        <v>0</v>
      </c>
      <c r="H11666">
        <v>12</v>
      </c>
      <c r="I11666">
        <v>2</v>
      </c>
      <c r="J11666">
        <v>10</v>
      </c>
      <c r="K11666">
        <v>0</v>
      </c>
      <c r="L11666">
        <v>0</v>
      </c>
      <c r="M11666">
        <v>0</v>
      </c>
      <c r="N11666">
        <v>0</v>
      </c>
      <c r="O11666">
        <v>0</v>
      </c>
      <c r="P11666">
        <v>0</v>
      </c>
      <c r="Q11666">
        <v>0</v>
      </c>
    </row>
    <row r="11667" spans="1:17" x14ac:dyDescent="0.25">
      <c r="A11667" t="s">
        <v>15544</v>
      </c>
      <c r="B11667" t="s">
        <v>72</v>
      </c>
      <c r="C11667" t="s">
        <v>234</v>
      </c>
      <c r="D11667" t="s">
        <v>526</v>
      </c>
      <c r="E11667" t="s">
        <v>563</v>
      </c>
      <c r="F11667" t="s">
        <v>4238</v>
      </c>
      <c r="G11667">
        <v>0</v>
      </c>
      <c r="H11667">
        <v>0</v>
      </c>
      <c r="I11667">
        <v>0</v>
      </c>
      <c r="J11667">
        <v>0</v>
      </c>
      <c r="K11667">
        <v>0</v>
      </c>
      <c r="L11667">
        <v>0</v>
      </c>
      <c r="M11667">
        <v>12</v>
      </c>
      <c r="N11667">
        <v>0</v>
      </c>
      <c r="O11667">
        <v>0</v>
      </c>
      <c r="P11667">
        <v>0</v>
      </c>
      <c r="Q11667">
        <v>0</v>
      </c>
    </row>
    <row r="11668" spans="1:17" x14ac:dyDescent="0.25">
      <c r="A11668" t="s">
        <v>15545</v>
      </c>
      <c r="B11668" t="s">
        <v>72</v>
      </c>
      <c r="C11668" t="s">
        <v>234</v>
      </c>
      <c r="D11668" t="s">
        <v>526</v>
      </c>
      <c r="E11668" t="s">
        <v>563</v>
      </c>
      <c r="F11668" t="s">
        <v>397</v>
      </c>
      <c r="G11668">
        <v>0</v>
      </c>
      <c r="H11668">
        <v>12</v>
      </c>
      <c r="I11668">
        <v>2</v>
      </c>
      <c r="J11668">
        <v>10</v>
      </c>
      <c r="K11668">
        <v>0</v>
      </c>
      <c r="L11668">
        <v>0</v>
      </c>
      <c r="M11668">
        <v>0</v>
      </c>
      <c r="N11668">
        <v>0</v>
      </c>
      <c r="O11668">
        <v>0</v>
      </c>
      <c r="P11668">
        <v>0</v>
      </c>
      <c r="Q11668">
        <v>0</v>
      </c>
    </row>
    <row r="11669" spans="1:17" x14ac:dyDescent="0.25">
      <c r="A11669" t="s">
        <v>15546</v>
      </c>
      <c r="B11669" t="s">
        <v>72</v>
      </c>
      <c r="C11669" t="s">
        <v>234</v>
      </c>
      <c r="D11669" t="s">
        <v>526</v>
      </c>
      <c r="E11669" t="s">
        <v>563</v>
      </c>
      <c r="F11669" t="s">
        <v>398</v>
      </c>
      <c r="G11669">
        <v>0</v>
      </c>
      <c r="H11669">
        <v>12</v>
      </c>
      <c r="I11669">
        <v>2</v>
      </c>
      <c r="J11669">
        <v>10</v>
      </c>
      <c r="K11669">
        <v>0</v>
      </c>
      <c r="L11669">
        <v>0</v>
      </c>
      <c r="M11669">
        <v>0</v>
      </c>
      <c r="N11669">
        <v>0</v>
      </c>
      <c r="O11669">
        <v>0</v>
      </c>
      <c r="P11669">
        <v>0</v>
      </c>
      <c r="Q11669">
        <v>0</v>
      </c>
    </row>
    <row r="11670" spans="1:17" x14ac:dyDescent="0.25">
      <c r="A11670" t="s">
        <v>15547</v>
      </c>
      <c r="B11670" t="s">
        <v>72</v>
      </c>
      <c r="C11670" t="s">
        <v>234</v>
      </c>
      <c r="D11670" t="s">
        <v>526</v>
      </c>
      <c r="E11670" t="s">
        <v>563</v>
      </c>
      <c r="F11670" t="s">
        <v>4242</v>
      </c>
      <c r="G11670">
        <v>0</v>
      </c>
      <c r="H11670">
        <v>0</v>
      </c>
      <c r="I11670">
        <v>0</v>
      </c>
      <c r="J11670">
        <v>0</v>
      </c>
      <c r="K11670">
        <v>0</v>
      </c>
      <c r="L11670">
        <v>0</v>
      </c>
      <c r="M11670">
        <v>12</v>
      </c>
      <c r="N11670">
        <v>0</v>
      </c>
      <c r="O11670">
        <v>0</v>
      </c>
      <c r="P11670">
        <v>0</v>
      </c>
      <c r="Q11670">
        <v>0</v>
      </c>
    </row>
    <row r="11671" spans="1:17" x14ac:dyDescent="0.25">
      <c r="A11671" t="s">
        <v>15548</v>
      </c>
      <c r="B11671" t="s">
        <v>72</v>
      </c>
      <c r="C11671" t="s">
        <v>234</v>
      </c>
      <c r="D11671" t="s">
        <v>526</v>
      </c>
      <c r="E11671" t="s">
        <v>563</v>
      </c>
      <c r="F11671" t="s">
        <v>399</v>
      </c>
      <c r="G11671">
        <v>0</v>
      </c>
      <c r="H11671">
        <v>12</v>
      </c>
      <c r="I11671">
        <v>2</v>
      </c>
      <c r="J11671">
        <v>10</v>
      </c>
      <c r="K11671">
        <v>0</v>
      </c>
      <c r="L11671">
        <v>0</v>
      </c>
      <c r="M11671">
        <v>0</v>
      </c>
      <c r="N11671">
        <v>0</v>
      </c>
      <c r="O11671">
        <v>0</v>
      </c>
      <c r="P11671">
        <v>0</v>
      </c>
      <c r="Q11671">
        <v>0</v>
      </c>
    </row>
    <row r="11672" spans="1:17" x14ac:dyDescent="0.25">
      <c r="A11672" t="s">
        <v>15549</v>
      </c>
      <c r="B11672" t="s">
        <v>72</v>
      </c>
      <c r="C11672" t="s">
        <v>234</v>
      </c>
      <c r="D11672" t="s">
        <v>526</v>
      </c>
      <c r="E11672" t="s">
        <v>563</v>
      </c>
      <c r="F11672" t="s">
        <v>4245</v>
      </c>
      <c r="G11672">
        <v>0</v>
      </c>
      <c r="H11672">
        <v>0</v>
      </c>
      <c r="I11672">
        <v>0</v>
      </c>
      <c r="J11672">
        <v>0</v>
      </c>
      <c r="K11672">
        <v>0</v>
      </c>
      <c r="L11672">
        <v>0</v>
      </c>
      <c r="M11672">
        <v>12</v>
      </c>
      <c r="N11672">
        <v>0</v>
      </c>
      <c r="O11672">
        <v>0</v>
      </c>
      <c r="P11672">
        <v>0</v>
      </c>
      <c r="Q11672">
        <v>0</v>
      </c>
    </row>
    <row r="11673" spans="1:17" x14ac:dyDescent="0.25">
      <c r="A11673" t="s">
        <v>15550</v>
      </c>
      <c r="B11673" t="s">
        <v>72</v>
      </c>
      <c r="C11673" t="s">
        <v>234</v>
      </c>
      <c r="D11673" t="s">
        <v>526</v>
      </c>
      <c r="E11673" t="s">
        <v>563</v>
      </c>
      <c r="F11673" t="s">
        <v>394</v>
      </c>
      <c r="G11673">
        <v>0</v>
      </c>
      <c r="H11673">
        <v>0</v>
      </c>
      <c r="I11673">
        <v>0</v>
      </c>
      <c r="J11673">
        <v>0</v>
      </c>
      <c r="K11673">
        <v>0</v>
      </c>
      <c r="L11673">
        <v>0</v>
      </c>
      <c r="M11673">
        <v>0</v>
      </c>
      <c r="N11673">
        <v>9</v>
      </c>
      <c r="O11673">
        <v>9</v>
      </c>
      <c r="P11673">
        <v>0</v>
      </c>
      <c r="Q11673">
        <v>0</v>
      </c>
    </row>
    <row r="11674" spans="1:17" x14ac:dyDescent="0.25">
      <c r="A11674" t="s">
        <v>15551</v>
      </c>
      <c r="B11674" t="s">
        <v>72</v>
      </c>
      <c r="C11674" t="s">
        <v>234</v>
      </c>
      <c r="D11674" t="s">
        <v>526</v>
      </c>
      <c r="E11674" t="s">
        <v>563</v>
      </c>
      <c r="F11674" t="s">
        <v>395</v>
      </c>
      <c r="G11674">
        <v>0</v>
      </c>
      <c r="H11674">
        <v>0</v>
      </c>
      <c r="I11674">
        <v>0</v>
      </c>
      <c r="J11674">
        <v>0</v>
      </c>
      <c r="K11674">
        <v>0</v>
      </c>
      <c r="L11674">
        <v>0</v>
      </c>
      <c r="M11674">
        <v>0</v>
      </c>
      <c r="N11674">
        <v>7</v>
      </c>
      <c r="O11674">
        <v>7</v>
      </c>
      <c r="P11674">
        <v>0</v>
      </c>
      <c r="Q11674">
        <v>0</v>
      </c>
    </row>
    <row r="11675" spans="1:17" x14ac:dyDescent="0.25">
      <c r="A11675" t="s">
        <v>15552</v>
      </c>
      <c r="B11675" t="s">
        <v>72</v>
      </c>
      <c r="C11675" t="s">
        <v>234</v>
      </c>
      <c r="D11675" t="s">
        <v>526</v>
      </c>
      <c r="E11675" t="s">
        <v>563</v>
      </c>
      <c r="F11675" t="s">
        <v>525</v>
      </c>
      <c r="G11675">
        <v>12</v>
      </c>
      <c r="H11675">
        <v>0</v>
      </c>
      <c r="I11675">
        <v>0</v>
      </c>
      <c r="J11675">
        <v>0</v>
      </c>
      <c r="K11675">
        <v>0</v>
      </c>
      <c r="L11675">
        <v>0</v>
      </c>
      <c r="M11675">
        <v>0</v>
      </c>
      <c r="N11675">
        <v>0</v>
      </c>
      <c r="O11675">
        <v>0</v>
      </c>
      <c r="P11675">
        <v>0</v>
      </c>
      <c r="Q11675">
        <v>0</v>
      </c>
    </row>
    <row r="11676" spans="1:17" x14ac:dyDescent="0.25">
      <c r="A11676" t="s">
        <v>27415</v>
      </c>
      <c r="B11676" t="s">
        <v>74</v>
      </c>
      <c r="C11676" t="s">
        <v>124</v>
      </c>
      <c r="D11676" t="s">
        <v>526</v>
      </c>
      <c r="E11676" t="s">
        <v>21471</v>
      </c>
      <c r="F11676" t="s">
        <v>4236</v>
      </c>
      <c r="G11676">
        <v>0</v>
      </c>
      <c r="H11676">
        <v>91</v>
      </c>
      <c r="I11676">
        <v>12</v>
      </c>
      <c r="J11676">
        <v>61</v>
      </c>
      <c r="K11676">
        <v>11</v>
      </c>
      <c r="L11676">
        <v>7</v>
      </c>
      <c r="M11676">
        <v>0</v>
      </c>
      <c r="N11676">
        <v>0</v>
      </c>
      <c r="O11676">
        <v>0</v>
      </c>
      <c r="P11676">
        <v>0</v>
      </c>
      <c r="Q11676">
        <v>0</v>
      </c>
    </row>
    <row r="11677" spans="1:17" x14ac:dyDescent="0.25">
      <c r="A11677" t="s">
        <v>27416</v>
      </c>
      <c r="B11677" t="s">
        <v>74</v>
      </c>
      <c r="C11677" t="s">
        <v>124</v>
      </c>
      <c r="D11677" t="s">
        <v>526</v>
      </c>
      <c r="E11677" t="s">
        <v>21471</v>
      </c>
      <c r="F11677" t="s">
        <v>4238</v>
      </c>
      <c r="G11677">
        <v>0</v>
      </c>
      <c r="H11677">
        <v>0</v>
      </c>
      <c r="I11677">
        <v>0</v>
      </c>
      <c r="J11677">
        <v>0</v>
      </c>
      <c r="K11677">
        <v>0</v>
      </c>
      <c r="L11677">
        <v>0</v>
      </c>
      <c r="M11677">
        <v>91</v>
      </c>
      <c r="N11677">
        <v>0</v>
      </c>
      <c r="O11677">
        <v>0</v>
      </c>
      <c r="P11677">
        <v>0</v>
      </c>
      <c r="Q11677">
        <v>0</v>
      </c>
    </row>
    <row r="11678" spans="1:17" x14ac:dyDescent="0.25">
      <c r="A11678" t="s">
        <v>27417</v>
      </c>
      <c r="B11678" t="s">
        <v>74</v>
      </c>
      <c r="C11678" t="s">
        <v>124</v>
      </c>
      <c r="D11678" t="s">
        <v>526</v>
      </c>
      <c r="E11678" t="s">
        <v>21471</v>
      </c>
      <c r="F11678" t="s">
        <v>397</v>
      </c>
      <c r="G11678">
        <v>0</v>
      </c>
      <c r="H11678">
        <v>91</v>
      </c>
      <c r="I11678">
        <v>12</v>
      </c>
      <c r="J11678">
        <v>61</v>
      </c>
      <c r="K11678">
        <v>11</v>
      </c>
      <c r="L11678">
        <v>7</v>
      </c>
      <c r="M11678">
        <v>0</v>
      </c>
      <c r="N11678">
        <v>0</v>
      </c>
      <c r="O11678">
        <v>0</v>
      </c>
      <c r="P11678">
        <v>0</v>
      </c>
      <c r="Q11678">
        <v>0</v>
      </c>
    </row>
    <row r="11679" spans="1:17" x14ac:dyDescent="0.25">
      <c r="A11679" t="s">
        <v>27418</v>
      </c>
      <c r="B11679" t="s">
        <v>74</v>
      </c>
      <c r="C11679" t="s">
        <v>124</v>
      </c>
      <c r="D11679" t="s">
        <v>526</v>
      </c>
      <c r="E11679" t="s">
        <v>21471</v>
      </c>
      <c r="F11679" t="s">
        <v>398</v>
      </c>
      <c r="G11679">
        <v>0</v>
      </c>
      <c r="H11679">
        <v>91</v>
      </c>
      <c r="I11679">
        <v>13</v>
      </c>
      <c r="J11679">
        <v>60</v>
      </c>
      <c r="K11679">
        <v>12</v>
      </c>
      <c r="L11679">
        <v>6</v>
      </c>
      <c r="M11679">
        <v>0</v>
      </c>
      <c r="N11679">
        <v>0</v>
      </c>
      <c r="O11679">
        <v>0</v>
      </c>
      <c r="P11679">
        <v>0</v>
      </c>
      <c r="Q11679">
        <v>0</v>
      </c>
    </row>
    <row r="11680" spans="1:17" x14ac:dyDescent="0.25">
      <c r="A11680" t="s">
        <v>27419</v>
      </c>
      <c r="B11680" t="s">
        <v>74</v>
      </c>
      <c r="C11680" t="s">
        <v>124</v>
      </c>
      <c r="D11680" t="s">
        <v>526</v>
      </c>
      <c r="E11680" t="s">
        <v>21471</v>
      </c>
      <c r="F11680" t="s">
        <v>4242</v>
      </c>
      <c r="G11680">
        <v>0</v>
      </c>
      <c r="H11680">
        <v>0</v>
      </c>
      <c r="I11680">
        <v>0</v>
      </c>
      <c r="J11680">
        <v>0</v>
      </c>
      <c r="K11680">
        <v>0</v>
      </c>
      <c r="L11680">
        <v>0</v>
      </c>
      <c r="M11680">
        <v>91</v>
      </c>
      <c r="N11680">
        <v>0</v>
      </c>
      <c r="O11680">
        <v>0</v>
      </c>
      <c r="P11680">
        <v>0</v>
      </c>
      <c r="Q11680">
        <v>0</v>
      </c>
    </row>
    <row r="11681" spans="1:17" x14ac:dyDescent="0.25">
      <c r="A11681" t="s">
        <v>27420</v>
      </c>
      <c r="B11681" t="s">
        <v>74</v>
      </c>
      <c r="C11681" t="s">
        <v>124</v>
      </c>
      <c r="D11681" t="s">
        <v>526</v>
      </c>
      <c r="E11681" t="s">
        <v>21471</v>
      </c>
      <c r="F11681" t="s">
        <v>399</v>
      </c>
      <c r="G11681">
        <v>0</v>
      </c>
      <c r="H11681">
        <v>91</v>
      </c>
      <c r="I11681">
        <v>12</v>
      </c>
      <c r="J11681">
        <v>61</v>
      </c>
      <c r="K11681">
        <v>16</v>
      </c>
      <c r="L11681">
        <v>2</v>
      </c>
      <c r="M11681">
        <v>0</v>
      </c>
      <c r="N11681">
        <v>0</v>
      </c>
      <c r="O11681">
        <v>0</v>
      </c>
      <c r="P11681">
        <v>0</v>
      </c>
      <c r="Q11681">
        <v>0</v>
      </c>
    </row>
    <row r="11682" spans="1:17" x14ac:dyDescent="0.25">
      <c r="A11682" t="s">
        <v>27421</v>
      </c>
      <c r="B11682" t="s">
        <v>74</v>
      </c>
      <c r="C11682" t="s">
        <v>124</v>
      </c>
      <c r="D11682" t="s">
        <v>526</v>
      </c>
      <c r="E11682" t="s">
        <v>21471</v>
      </c>
      <c r="F11682" t="s">
        <v>4245</v>
      </c>
      <c r="G11682">
        <v>0</v>
      </c>
      <c r="H11682">
        <v>0</v>
      </c>
      <c r="I11682">
        <v>0</v>
      </c>
      <c r="J11682">
        <v>0</v>
      </c>
      <c r="K11682">
        <v>0</v>
      </c>
      <c r="L11682">
        <v>0</v>
      </c>
      <c r="M11682">
        <v>91</v>
      </c>
      <c r="N11682">
        <v>0</v>
      </c>
      <c r="O11682">
        <v>0</v>
      </c>
      <c r="P11682">
        <v>0</v>
      </c>
      <c r="Q11682">
        <v>0</v>
      </c>
    </row>
    <row r="11683" spans="1:17" x14ac:dyDescent="0.25">
      <c r="A11683" t="s">
        <v>27422</v>
      </c>
      <c r="B11683" t="s">
        <v>74</v>
      </c>
      <c r="C11683" t="s">
        <v>124</v>
      </c>
      <c r="D11683" t="s">
        <v>526</v>
      </c>
      <c r="E11683" t="s">
        <v>21471</v>
      </c>
      <c r="F11683" t="s">
        <v>394</v>
      </c>
      <c r="G11683">
        <v>0</v>
      </c>
      <c r="H11683">
        <v>0</v>
      </c>
      <c r="I11683">
        <v>0</v>
      </c>
      <c r="J11683">
        <v>0</v>
      </c>
      <c r="K11683">
        <v>0</v>
      </c>
      <c r="L11683">
        <v>0</v>
      </c>
      <c r="M11683">
        <v>0</v>
      </c>
      <c r="N11683">
        <v>51</v>
      </c>
      <c r="O11683">
        <v>44</v>
      </c>
      <c r="P11683">
        <v>5</v>
      </c>
      <c r="Q11683">
        <v>2</v>
      </c>
    </row>
    <row r="11684" spans="1:17" x14ac:dyDescent="0.25">
      <c r="A11684" t="s">
        <v>27423</v>
      </c>
      <c r="B11684" t="s">
        <v>74</v>
      </c>
      <c r="C11684" t="s">
        <v>124</v>
      </c>
      <c r="D11684" t="s">
        <v>526</v>
      </c>
      <c r="E11684" t="s">
        <v>21471</v>
      </c>
      <c r="F11684" t="s">
        <v>395</v>
      </c>
      <c r="G11684">
        <v>0</v>
      </c>
      <c r="H11684">
        <v>0</v>
      </c>
      <c r="I11684">
        <v>0</v>
      </c>
      <c r="J11684">
        <v>0</v>
      </c>
      <c r="K11684">
        <v>0</v>
      </c>
      <c r="L11684">
        <v>0</v>
      </c>
      <c r="M11684">
        <v>0</v>
      </c>
      <c r="N11684">
        <v>43</v>
      </c>
      <c r="O11684">
        <v>37</v>
      </c>
      <c r="P11684">
        <v>4</v>
      </c>
      <c r="Q11684">
        <v>2</v>
      </c>
    </row>
    <row r="11685" spans="1:17" x14ac:dyDescent="0.25">
      <c r="A11685" t="s">
        <v>27424</v>
      </c>
      <c r="B11685" t="s">
        <v>74</v>
      </c>
      <c r="C11685" t="s">
        <v>124</v>
      </c>
      <c r="D11685" t="s">
        <v>526</v>
      </c>
      <c r="E11685" t="s">
        <v>21471</v>
      </c>
      <c r="F11685" t="s">
        <v>525</v>
      </c>
      <c r="G11685">
        <v>91</v>
      </c>
      <c r="H11685">
        <v>0</v>
      </c>
      <c r="I11685">
        <v>0</v>
      </c>
      <c r="J11685">
        <v>0</v>
      </c>
      <c r="K11685">
        <v>0</v>
      </c>
      <c r="L11685">
        <v>0</v>
      </c>
      <c r="M11685">
        <v>0</v>
      </c>
      <c r="N11685">
        <v>0</v>
      </c>
      <c r="O11685">
        <v>0</v>
      </c>
      <c r="P11685">
        <v>0</v>
      </c>
      <c r="Q11685">
        <v>0</v>
      </c>
    </row>
    <row r="11686" spans="1:17" x14ac:dyDescent="0.25">
      <c r="A11686" t="s">
        <v>13359</v>
      </c>
      <c r="B11686" t="s">
        <v>74</v>
      </c>
      <c r="C11686" t="s">
        <v>124</v>
      </c>
      <c r="D11686" t="s">
        <v>527</v>
      </c>
      <c r="E11686" t="s">
        <v>563</v>
      </c>
      <c r="F11686" t="s">
        <v>528</v>
      </c>
      <c r="G11686">
        <v>0</v>
      </c>
      <c r="H11686">
        <v>0</v>
      </c>
      <c r="I11686">
        <v>0</v>
      </c>
      <c r="J11686">
        <v>0</v>
      </c>
      <c r="K11686">
        <v>0</v>
      </c>
      <c r="L11686">
        <v>0</v>
      </c>
      <c r="M11686">
        <v>0</v>
      </c>
      <c r="N11686">
        <v>1</v>
      </c>
      <c r="O11686">
        <v>1</v>
      </c>
      <c r="P11686">
        <v>0</v>
      </c>
      <c r="Q11686">
        <v>0</v>
      </c>
    </row>
    <row r="11687" spans="1:17" x14ac:dyDescent="0.25">
      <c r="A11687" t="s">
        <v>13360</v>
      </c>
      <c r="B11687" t="s">
        <v>74</v>
      </c>
      <c r="C11687" t="s">
        <v>124</v>
      </c>
      <c r="D11687" t="s">
        <v>527</v>
      </c>
      <c r="E11687" t="s">
        <v>563</v>
      </c>
      <c r="F11687" t="s">
        <v>525</v>
      </c>
      <c r="G11687">
        <v>1</v>
      </c>
      <c r="H11687">
        <v>0</v>
      </c>
      <c r="I11687">
        <v>0</v>
      </c>
      <c r="J11687">
        <v>0</v>
      </c>
      <c r="K11687">
        <v>0</v>
      </c>
      <c r="L11687">
        <v>0</v>
      </c>
      <c r="M11687">
        <v>0</v>
      </c>
      <c r="N11687">
        <v>0</v>
      </c>
      <c r="O11687">
        <v>0</v>
      </c>
      <c r="P11687">
        <v>0</v>
      </c>
      <c r="Q11687">
        <v>0</v>
      </c>
    </row>
    <row r="11688" spans="1:17" x14ac:dyDescent="0.25">
      <c r="A11688" t="s">
        <v>13361</v>
      </c>
      <c r="B11688" t="s">
        <v>74</v>
      </c>
      <c r="C11688" t="s">
        <v>124</v>
      </c>
      <c r="D11688" t="s">
        <v>12971</v>
      </c>
      <c r="E11688" t="s">
        <v>563</v>
      </c>
      <c r="F11688" t="s">
        <v>525</v>
      </c>
      <c r="G11688">
        <v>16</v>
      </c>
      <c r="H11688">
        <v>0</v>
      </c>
      <c r="I11688">
        <v>0</v>
      </c>
      <c r="J11688">
        <v>0</v>
      </c>
      <c r="K11688">
        <v>0</v>
      </c>
      <c r="L11688">
        <v>0</v>
      </c>
      <c r="M11688">
        <v>0</v>
      </c>
      <c r="N11688">
        <v>0</v>
      </c>
      <c r="O11688">
        <v>0</v>
      </c>
      <c r="P11688">
        <v>0</v>
      </c>
      <c r="Q11688">
        <v>0</v>
      </c>
    </row>
    <row r="11689" spans="1:17" x14ac:dyDescent="0.25">
      <c r="A11689" t="s">
        <v>27425</v>
      </c>
      <c r="B11689" t="s">
        <v>74</v>
      </c>
      <c r="C11689" t="s">
        <v>124</v>
      </c>
      <c r="D11689" t="s">
        <v>12971</v>
      </c>
      <c r="E11689" t="s">
        <v>21471</v>
      </c>
      <c r="F11689" t="s">
        <v>525</v>
      </c>
      <c r="G11689">
        <v>14</v>
      </c>
      <c r="H11689">
        <v>0</v>
      </c>
      <c r="I11689">
        <v>0</v>
      </c>
      <c r="J11689">
        <v>0</v>
      </c>
      <c r="K11689">
        <v>0</v>
      </c>
      <c r="L11689">
        <v>0</v>
      </c>
      <c r="M11689">
        <v>0</v>
      </c>
      <c r="N11689">
        <v>0</v>
      </c>
      <c r="O11689">
        <v>0</v>
      </c>
      <c r="P11689">
        <v>0</v>
      </c>
      <c r="Q11689">
        <v>0</v>
      </c>
    </row>
    <row r="11690" spans="1:17" x14ac:dyDescent="0.25">
      <c r="A11690" t="s">
        <v>14395</v>
      </c>
      <c r="B11690" t="s">
        <v>74</v>
      </c>
      <c r="C11690" t="s">
        <v>125</v>
      </c>
      <c r="D11690" t="s">
        <v>526</v>
      </c>
      <c r="E11690" t="s">
        <v>563</v>
      </c>
      <c r="F11690" t="s">
        <v>396</v>
      </c>
      <c r="G11690">
        <v>0</v>
      </c>
      <c r="H11690">
        <v>5</v>
      </c>
      <c r="I11690">
        <v>0</v>
      </c>
      <c r="J11690">
        <v>4</v>
      </c>
      <c r="K11690">
        <v>1</v>
      </c>
      <c r="L11690">
        <v>0</v>
      </c>
      <c r="M11690">
        <v>0</v>
      </c>
      <c r="N11690">
        <v>0</v>
      </c>
      <c r="O11690">
        <v>0</v>
      </c>
      <c r="P11690">
        <v>0</v>
      </c>
      <c r="Q11690">
        <v>0</v>
      </c>
    </row>
    <row r="11691" spans="1:17" x14ac:dyDescent="0.25">
      <c r="A11691" t="s">
        <v>14396</v>
      </c>
      <c r="B11691" t="s">
        <v>74</v>
      </c>
      <c r="C11691" t="s">
        <v>125</v>
      </c>
      <c r="D11691" t="s">
        <v>526</v>
      </c>
      <c r="E11691" t="s">
        <v>563</v>
      </c>
      <c r="F11691" t="s">
        <v>4236</v>
      </c>
      <c r="G11691">
        <v>0</v>
      </c>
      <c r="H11691">
        <v>5</v>
      </c>
      <c r="I11691">
        <v>0</v>
      </c>
      <c r="J11691">
        <v>4</v>
      </c>
      <c r="K11691">
        <v>1</v>
      </c>
      <c r="L11691">
        <v>0</v>
      </c>
      <c r="M11691">
        <v>0</v>
      </c>
      <c r="N11691">
        <v>0</v>
      </c>
      <c r="O11691">
        <v>0</v>
      </c>
      <c r="P11691">
        <v>0</v>
      </c>
      <c r="Q11691">
        <v>0</v>
      </c>
    </row>
    <row r="11692" spans="1:17" x14ac:dyDescent="0.25">
      <c r="A11692" t="s">
        <v>14397</v>
      </c>
      <c r="B11692" t="s">
        <v>74</v>
      </c>
      <c r="C11692" t="s">
        <v>125</v>
      </c>
      <c r="D11692" t="s">
        <v>526</v>
      </c>
      <c r="E11692" t="s">
        <v>563</v>
      </c>
      <c r="F11692" t="s">
        <v>4238</v>
      </c>
      <c r="G11692">
        <v>0</v>
      </c>
      <c r="H11692">
        <v>0</v>
      </c>
      <c r="I11692">
        <v>0</v>
      </c>
      <c r="J11692">
        <v>0</v>
      </c>
      <c r="K11692">
        <v>0</v>
      </c>
      <c r="L11692">
        <v>0</v>
      </c>
      <c r="M11692">
        <v>5</v>
      </c>
      <c r="N11692">
        <v>0</v>
      </c>
      <c r="O11692">
        <v>0</v>
      </c>
      <c r="P11692">
        <v>0</v>
      </c>
      <c r="Q11692">
        <v>0</v>
      </c>
    </row>
    <row r="11693" spans="1:17" x14ac:dyDescent="0.25">
      <c r="A11693" t="s">
        <v>14398</v>
      </c>
      <c r="B11693" t="s">
        <v>74</v>
      </c>
      <c r="C11693" t="s">
        <v>125</v>
      </c>
      <c r="D11693" t="s">
        <v>526</v>
      </c>
      <c r="E11693" t="s">
        <v>563</v>
      </c>
      <c r="F11693" t="s">
        <v>397</v>
      </c>
      <c r="G11693">
        <v>0</v>
      </c>
      <c r="H11693">
        <v>5</v>
      </c>
      <c r="I11693">
        <v>0</v>
      </c>
      <c r="J11693">
        <v>4</v>
      </c>
      <c r="K11693">
        <v>1</v>
      </c>
      <c r="L11693">
        <v>0</v>
      </c>
      <c r="M11693">
        <v>0</v>
      </c>
      <c r="N11693">
        <v>0</v>
      </c>
      <c r="O11693">
        <v>0</v>
      </c>
      <c r="P11693">
        <v>0</v>
      </c>
      <c r="Q11693">
        <v>0</v>
      </c>
    </row>
    <row r="11694" spans="1:17" x14ac:dyDescent="0.25">
      <c r="A11694" t="s">
        <v>14399</v>
      </c>
      <c r="B11694" t="s">
        <v>74</v>
      </c>
      <c r="C11694" t="s">
        <v>125</v>
      </c>
      <c r="D11694" t="s">
        <v>526</v>
      </c>
      <c r="E11694" t="s">
        <v>563</v>
      </c>
      <c r="F11694" t="s">
        <v>398</v>
      </c>
      <c r="G11694">
        <v>0</v>
      </c>
      <c r="H11694">
        <v>5</v>
      </c>
      <c r="I11694">
        <v>0</v>
      </c>
      <c r="J11694">
        <v>4</v>
      </c>
      <c r="K11694">
        <v>1</v>
      </c>
      <c r="L11694">
        <v>0</v>
      </c>
      <c r="M11694">
        <v>0</v>
      </c>
      <c r="N11694">
        <v>0</v>
      </c>
      <c r="O11694">
        <v>0</v>
      </c>
      <c r="P11694">
        <v>0</v>
      </c>
      <c r="Q11694">
        <v>0</v>
      </c>
    </row>
    <row r="11695" spans="1:17" x14ac:dyDescent="0.25">
      <c r="A11695" t="s">
        <v>14400</v>
      </c>
      <c r="B11695" t="s">
        <v>74</v>
      </c>
      <c r="C11695" t="s">
        <v>125</v>
      </c>
      <c r="D11695" t="s">
        <v>526</v>
      </c>
      <c r="E11695" t="s">
        <v>563</v>
      </c>
      <c r="F11695" t="s">
        <v>4242</v>
      </c>
      <c r="G11695">
        <v>0</v>
      </c>
      <c r="H11695">
        <v>0</v>
      </c>
      <c r="I11695">
        <v>0</v>
      </c>
      <c r="J11695">
        <v>0</v>
      </c>
      <c r="K11695">
        <v>0</v>
      </c>
      <c r="L11695">
        <v>0</v>
      </c>
      <c r="M11695">
        <v>5</v>
      </c>
      <c r="N11695">
        <v>0</v>
      </c>
      <c r="O11695">
        <v>0</v>
      </c>
      <c r="P11695">
        <v>0</v>
      </c>
      <c r="Q11695">
        <v>0</v>
      </c>
    </row>
    <row r="11696" spans="1:17" x14ac:dyDescent="0.25">
      <c r="A11696" t="s">
        <v>14401</v>
      </c>
      <c r="B11696" t="s">
        <v>74</v>
      </c>
      <c r="C11696" t="s">
        <v>125</v>
      </c>
      <c r="D11696" t="s">
        <v>526</v>
      </c>
      <c r="E11696" t="s">
        <v>563</v>
      </c>
      <c r="F11696" t="s">
        <v>399</v>
      </c>
      <c r="G11696">
        <v>0</v>
      </c>
      <c r="H11696">
        <v>5</v>
      </c>
      <c r="I11696">
        <v>0</v>
      </c>
      <c r="J11696">
        <v>4</v>
      </c>
      <c r="K11696">
        <v>1</v>
      </c>
      <c r="L11696">
        <v>0</v>
      </c>
      <c r="M11696">
        <v>0</v>
      </c>
      <c r="N11696">
        <v>0</v>
      </c>
      <c r="O11696">
        <v>0</v>
      </c>
      <c r="P11696">
        <v>0</v>
      </c>
      <c r="Q11696">
        <v>0</v>
      </c>
    </row>
    <row r="11697" spans="1:17" x14ac:dyDescent="0.25">
      <c r="A11697" t="s">
        <v>14402</v>
      </c>
      <c r="B11697" t="s">
        <v>74</v>
      </c>
      <c r="C11697" t="s">
        <v>125</v>
      </c>
      <c r="D11697" t="s">
        <v>526</v>
      </c>
      <c r="E11697" t="s">
        <v>563</v>
      </c>
      <c r="F11697" t="s">
        <v>4245</v>
      </c>
      <c r="G11697">
        <v>0</v>
      </c>
      <c r="H11697">
        <v>0</v>
      </c>
      <c r="I11697">
        <v>0</v>
      </c>
      <c r="J11697">
        <v>0</v>
      </c>
      <c r="K11697">
        <v>0</v>
      </c>
      <c r="L11697">
        <v>0</v>
      </c>
      <c r="M11697">
        <v>5</v>
      </c>
      <c r="N11697">
        <v>0</v>
      </c>
      <c r="O11697">
        <v>0</v>
      </c>
      <c r="P11697">
        <v>0</v>
      </c>
      <c r="Q11697">
        <v>0</v>
      </c>
    </row>
    <row r="11698" spans="1:17" x14ac:dyDescent="0.25">
      <c r="A11698" t="s">
        <v>14403</v>
      </c>
      <c r="B11698" t="s">
        <v>74</v>
      </c>
      <c r="C11698" t="s">
        <v>125</v>
      </c>
      <c r="D11698" t="s">
        <v>526</v>
      </c>
      <c r="E11698" t="s">
        <v>563</v>
      </c>
      <c r="F11698" t="s">
        <v>394</v>
      </c>
      <c r="G11698">
        <v>0</v>
      </c>
      <c r="H11698">
        <v>0</v>
      </c>
      <c r="I11698">
        <v>0</v>
      </c>
      <c r="J11698">
        <v>0</v>
      </c>
      <c r="K11698">
        <v>0</v>
      </c>
      <c r="L11698">
        <v>0</v>
      </c>
      <c r="M11698">
        <v>0</v>
      </c>
      <c r="N11698">
        <v>2</v>
      </c>
      <c r="O11698">
        <v>2</v>
      </c>
      <c r="P11698">
        <v>0</v>
      </c>
      <c r="Q11698">
        <v>0</v>
      </c>
    </row>
    <row r="11699" spans="1:17" x14ac:dyDescent="0.25">
      <c r="A11699" t="s">
        <v>14404</v>
      </c>
      <c r="B11699" t="s">
        <v>74</v>
      </c>
      <c r="C11699" t="s">
        <v>125</v>
      </c>
      <c r="D11699" t="s">
        <v>526</v>
      </c>
      <c r="E11699" t="s">
        <v>563</v>
      </c>
      <c r="F11699" t="s">
        <v>395</v>
      </c>
      <c r="G11699">
        <v>0</v>
      </c>
      <c r="H11699">
        <v>0</v>
      </c>
      <c r="I11699">
        <v>0</v>
      </c>
      <c r="J11699">
        <v>0</v>
      </c>
      <c r="K11699">
        <v>0</v>
      </c>
      <c r="L11699">
        <v>0</v>
      </c>
      <c r="M11699">
        <v>0</v>
      </c>
      <c r="N11699">
        <v>2</v>
      </c>
      <c r="O11699">
        <v>2</v>
      </c>
      <c r="P11699">
        <v>0</v>
      </c>
      <c r="Q11699">
        <v>0</v>
      </c>
    </row>
    <row r="11700" spans="1:17" x14ac:dyDescent="0.25">
      <c r="A11700" t="s">
        <v>14405</v>
      </c>
      <c r="B11700" t="s">
        <v>74</v>
      </c>
      <c r="C11700" t="s">
        <v>125</v>
      </c>
      <c r="D11700" t="s">
        <v>526</v>
      </c>
      <c r="E11700" t="s">
        <v>563</v>
      </c>
      <c r="F11700" t="s">
        <v>525</v>
      </c>
      <c r="G11700">
        <v>5</v>
      </c>
      <c r="H11700">
        <v>0</v>
      </c>
      <c r="I11700">
        <v>0</v>
      </c>
      <c r="J11700">
        <v>0</v>
      </c>
      <c r="K11700">
        <v>0</v>
      </c>
      <c r="L11700">
        <v>0</v>
      </c>
      <c r="M11700">
        <v>0</v>
      </c>
      <c r="N11700">
        <v>0</v>
      </c>
      <c r="O11700">
        <v>0</v>
      </c>
      <c r="P11700">
        <v>0</v>
      </c>
      <c r="Q11700">
        <v>0</v>
      </c>
    </row>
    <row r="11701" spans="1:17" x14ac:dyDescent="0.25">
      <c r="A11701" t="s">
        <v>27426</v>
      </c>
      <c r="B11701" t="s">
        <v>74</v>
      </c>
      <c r="C11701" t="s">
        <v>125</v>
      </c>
      <c r="D11701" t="s">
        <v>526</v>
      </c>
      <c r="E11701" t="s">
        <v>21471</v>
      </c>
      <c r="F11701" t="s">
        <v>396</v>
      </c>
      <c r="G11701">
        <v>0</v>
      </c>
      <c r="H11701">
        <v>4</v>
      </c>
      <c r="I11701">
        <v>0</v>
      </c>
      <c r="J11701">
        <v>3</v>
      </c>
      <c r="K11701">
        <v>0</v>
      </c>
      <c r="L11701">
        <v>1</v>
      </c>
      <c r="M11701">
        <v>0</v>
      </c>
      <c r="N11701">
        <v>0</v>
      </c>
      <c r="O11701">
        <v>0</v>
      </c>
      <c r="P11701">
        <v>0</v>
      </c>
      <c r="Q11701">
        <v>0</v>
      </c>
    </row>
    <row r="11702" spans="1:17" x14ac:dyDescent="0.25">
      <c r="A11702" t="s">
        <v>27427</v>
      </c>
      <c r="B11702" t="s">
        <v>74</v>
      </c>
      <c r="C11702" t="s">
        <v>125</v>
      </c>
      <c r="D11702" t="s">
        <v>526</v>
      </c>
      <c r="E11702" t="s">
        <v>21471</v>
      </c>
      <c r="F11702" t="s">
        <v>4236</v>
      </c>
      <c r="G11702">
        <v>0</v>
      </c>
      <c r="H11702">
        <v>4</v>
      </c>
      <c r="I11702">
        <v>0</v>
      </c>
      <c r="J11702">
        <v>2</v>
      </c>
      <c r="K11702">
        <v>1</v>
      </c>
      <c r="L11702">
        <v>1</v>
      </c>
      <c r="M11702">
        <v>0</v>
      </c>
      <c r="N11702">
        <v>0</v>
      </c>
      <c r="O11702">
        <v>0</v>
      </c>
      <c r="P11702">
        <v>0</v>
      </c>
      <c r="Q11702">
        <v>0</v>
      </c>
    </row>
    <row r="11703" spans="1:17" x14ac:dyDescent="0.25">
      <c r="A11703" t="s">
        <v>27428</v>
      </c>
      <c r="B11703" t="s">
        <v>74</v>
      </c>
      <c r="C11703" t="s">
        <v>125</v>
      </c>
      <c r="D11703" t="s">
        <v>526</v>
      </c>
      <c r="E11703" t="s">
        <v>21471</v>
      </c>
      <c r="F11703" t="s">
        <v>4238</v>
      </c>
      <c r="G11703">
        <v>0</v>
      </c>
      <c r="H11703">
        <v>0</v>
      </c>
      <c r="I11703">
        <v>0</v>
      </c>
      <c r="J11703">
        <v>0</v>
      </c>
      <c r="K11703">
        <v>0</v>
      </c>
      <c r="L11703">
        <v>0</v>
      </c>
      <c r="M11703">
        <v>4</v>
      </c>
      <c r="N11703">
        <v>0</v>
      </c>
      <c r="O11703">
        <v>0</v>
      </c>
      <c r="P11703">
        <v>0</v>
      </c>
      <c r="Q11703">
        <v>0</v>
      </c>
    </row>
    <row r="11704" spans="1:17" x14ac:dyDescent="0.25">
      <c r="A11704" t="s">
        <v>14852</v>
      </c>
      <c r="B11704" t="s">
        <v>74</v>
      </c>
      <c r="C11704" t="s">
        <v>188</v>
      </c>
      <c r="D11704" t="s">
        <v>526</v>
      </c>
      <c r="E11704" t="s">
        <v>563</v>
      </c>
      <c r="F11704" t="s">
        <v>398</v>
      </c>
      <c r="G11704">
        <v>0</v>
      </c>
      <c r="H11704">
        <v>12</v>
      </c>
      <c r="I11704">
        <v>1</v>
      </c>
      <c r="J11704">
        <v>7</v>
      </c>
      <c r="K11704">
        <v>3</v>
      </c>
      <c r="L11704">
        <v>1</v>
      </c>
      <c r="M11704">
        <v>0</v>
      </c>
      <c r="N11704">
        <v>0</v>
      </c>
      <c r="O11704">
        <v>0</v>
      </c>
      <c r="P11704">
        <v>0</v>
      </c>
      <c r="Q11704">
        <v>0</v>
      </c>
    </row>
    <row r="11705" spans="1:17" x14ac:dyDescent="0.25">
      <c r="A11705" t="s">
        <v>14853</v>
      </c>
      <c r="B11705" t="s">
        <v>74</v>
      </c>
      <c r="C11705" t="s">
        <v>188</v>
      </c>
      <c r="D11705" t="s">
        <v>526</v>
      </c>
      <c r="E11705" t="s">
        <v>563</v>
      </c>
      <c r="F11705" t="s">
        <v>4242</v>
      </c>
      <c r="G11705">
        <v>0</v>
      </c>
      <c r="H11705">
        <v>0</v>
      </c>
      <c r="I11705">
        <v>0</v>
      </c>
      <c r="J11705">
        <v>0</v>
      </c>
      <c r="K11705">
        <v>0</v>
      </c>
      <c r="L11705">
        <v>0</v>
      </c>
      <c r="M11705">
        <v>12</v>
      </c>
      <c r="N11705">
        <v>0</v>
      </c>
      <c r="O11705">
        <v>0</v>
      </c>
      <c r="P11705">
        <v>0</v>
      </c>
      <c r="Q11705">
        <v>0</v>
      </c>
    </row>
    <row r="11706" spans="1:17" x14ac:dyDescent="0.25">
      <c r="A11706" t="s">
        <v>14854</v>
      </c>
      <c r="B11706" t="s">
        <v>74</v>
      </c>
      <c r="C11706" t="s">
        <v>188</v>
      </c>
      <c r="D11706" t="s">
        <v>526</v>
      </c>
      <c r="E11706" t="s">
        <v>563</v>
      </c>
      <c r="F11706" t="s">
        <v>399</v>
      </c>
      <c r="G11706">
        <v>0</v>
      </c>
      <c r="H11706">
        <v>12</v>
      </c>
      <c r="I11706">
        <v>1</v>
      </c>
      <c r="J11706">
        <v>7</v>
      </c>
      <c r="K11706">
        <v>3</v>
      </c>
      <c r="L11706">
        <v>1</v>
      </c>
      <c r="M11706">
        <v>0</v>
      </c>
      <c r="N11706">
        <v>0</v>
      </c>
      <c r="O11706">
        <v>0</v>
      </c>
      <c r="P11706">
        <v>0</v>
      </c>
      <c r="Q11706">
        <v>0</v>
      </c>
    </row>
    <row r="11707" spans="1:17" x14ac:dyDescent="0.25">
      <c r="A11707" t="s">
        <v>14855</v>
      </c>
      <c r="B11707" t="s">
        <v>74</v>
      </c>
      <c r="C11707" t="s">
        <v>188</v>
      </c>
      <c r="D11707" t="s">
        <v>526</v>
      </c>
      <c r="E11707" t="s">
        <v>563</v>
      </c>
      <c r="F11707" t="s">
        <v>4245</v>
      </c>
      <c r="G11707">
        <v>0</v>
      </c>
      <c r="H11707">
        <v>0</v>
      </c>
      <c r="I11707">
        <v>0</v>
      </c>
      <c r="J11707">
        <v>0</v>
      </c>
      <c r="K11707">
        <v>0</v>
      </c>
      <c r="L11707">
        <v>0</v>
      </c>
      <c r="M11707">
        <v>12</v>
      </c>
      <c r="N11707">
        <v>0</v>
      </c>
      <c r="O11707">
        <v>0</v>
      </c>
      <c r="P11707">
        <v>0</v>
      </c>
      <c r="Q11707">
        <v>0</v>
      </c>
    </row>
    <row r="11708" spans="1:17" x14ac:dyDescent="0.25">
      <c r="A11708" t="s">
        <v>14856</v>
      </c>
      <c r="B11708" t="s">
        <v>74</v>
      </c>
      <c r="C11708" t="s">
        <v>188</v>
      </c>
      <c r="D11708" t="s">
        <v>526</v>
      </c>
      <c r="E11708" t="s">
        <v>563</v>
      </c>
      <c r="F11708" t="s">
        <v>394</v>
      </c>
      <c r="G11708">
        <v>0</v>
      </c>
      <c r="H11708">
        <v>0</v>
      </c>
      <c r="I11708">
        <v>0</v>
      </c>
      <c r="J11708">
        <v>0</v>
      </c>
      <c r="K11708">
        <v>0</v>
      </c>
      <c r="L11708">
        <v>0</v>
      </c>
      <c r="M11708">
        <v>0</v>
      </c>
      <c r="N11708">
        <v>12</v>
      </c>
      <c r="O11708">
        <v>11</v>
      </c>
      <c r="P11708">
        <v>1</v>
      </c>
      <c r="Q11708">
        <v>0</v>
      </c>
    </row>
    <row r="11709" spans="1:17" x14ac:dyDescent="0.25">
      <c r="A11709" t="s">
        <v>14857</v>
      </c>
      <c r="B11709" t="s">
        <v>74</v>
      </c>
      <c r="C11709" t="s">
        <v>188</v>
      </c>
      <c r="D11709" t="s">
        <v>526</v>
      </c>
      <c r="E11709" t="s">
        <v>563</v>
      </c>
      <c r="F11709" t="s">
        <v>395</v>
      </c>
      <c r="G11709">
        <v>0</v>
      </c>
      <c r="H11709">
        <v>0</v>
      </c>
      <c r="I11709">
        <v>0</v>
      </c>
      <c r="J11709">
        <v>0</v>
      </c>
      <c r="K11709">
        <v>0</v>
      </c>
      <c r="L11709">
        <v>0</v>
      </c>
      <c r="M11709">
        <v>0</v>
      </c>
      <c r="N11709">
        <v>11</v>
      </c>
      <c r="O11709">
        <v>10</v>
      </c>
      <c r="P11709">
        <v>1</v>
      </c>
      <c r="Q11709">
        <v>0</v>
      </c>
    </row>
    <row r="11710" spans="1:17" x14ac:dyDescent="0.25">
      <c r="A11710" t="s">
        <v>14858</v>
      </c>
      <c r="B11710" t="s">
        <v>74</v>
      </c>
      <c r="C11710" t="s">
        <v>188</v>
      </c>
      <c r="D11710" t="s">
        <v>526</v>
      </c>
      <c r="E11710" t="s">
        <v>563</v>
      </c>
      <c r="F11710" t="s">
        <v>525</v>
      </c>
      <c r="G11710">
        <v>12</v>
      </c>
      <c r="H11710">
        <v>0</v>
      </c>
      <c r="I11710">
        <v>0</v>
      </c>
      <c r="J11710">
        <v>0</v>
      </c>
      <c r="K11710">
        <v>0</v>
      </c>
      <c r="L11710">
        <v>0</v>
      </c>
      <c r="M11710">
        <v>0</v>
      </c>
      <c r="N11710">
        <v>0</v>
      </c>
      <c r="O11710">
        <v>0</v>
      </c>
      <c r="P11710">
        <v>0</v>
      </c>
      <c r="Q11710">
        <v>0</v>
      </c>
    </row>
    <row r="11711" spans="1:17" x14ac:dyDescent="0.25">
      <c r="A11711" t="s">
        <v>27429</v>
      </c>
      <c r="B11711" t="s">
        <v>74</v>
      </c>
      <c r="C11711" t="s">
        <v>188</v>
      </c>
      <c r="D11711" t="s">
        <v>526</v>
      </c>
      <c r="E11711" t="s">
        <v>21471</v>
      </c>
      <c r="F11711" t="s">
        <v>396</v>
      </c>
      <c r="G11711">
        <v>0</v>
      </c>
      <c r="H11711">
        <v>17</v>
      </c>
      <c r="I11711">
        <v>1</v>
      </c>
      <c r="J11711">
        <v>14</v>
      </c>
      <c r="K11711">
        <v>0</v>
      </c>
      <c r="L11711">
        <v>2</v>
      </c>
      <c r="M11711">
        <v>0</v>
      </c>
      <c r="N11711">
        <v>0</v>
      </c>
      <c r="O11711">
        <v>0</v>
      </c>
      <c r="P11711">
        <v>0</v>
      </c>
      <c r="Q11711">
        <v>0</v>
      </c>
    </row>
    <row r="11712" spans="1:17" x14ac:dyDescent="0.25">
      <c r="A11712" t="s">
        <v>27430</v>
      </c>
      <c r="B11712" t="s">
        <v>74</v>
      </c>
      <c r="C11712" t="s">
        <v>188</v>
      </c>
      <c r="D11712" t="s">
        <v>526</v>
      </c>
      <c r="E11712" t="s">
        <v>21471</v>
      </c>
      <c r="F11712" t="s">
        <v>4236</v>
      </c>
      <c r="G11712">
        <v>0</v>
      </c>
      <c r="H11712">
        <v>17</v>
      </c>
      <c r="I11712">
        <v>1</v>
      </c>
      <c r="J11712">
        <v>14</v>
      </c>
      <c r="K11712">
        <v>0</v>
      </c>
      <c r="L11712">
        <v>2</v>
      </c>
      <c r="M11712">
        <v>0</v>
      </c>
      <c r="N11712">
        <v>0</v>
      </c>
      <c r="O11712">
        <v>0</v>
      </c>
      <c r="P11712">
        <v>0</v>
      </c>
      <c r="Q11712">
        <v>0</v>
      </c>
    </row>
    <row r="11713" spans="1:17" x14ac:dyDescent="0.25">
      <c r="A11713" t="s">
        <v>27431</v>
      </c>
      <c r="B11713" t="s">
        <v>74</v>
      </c>
      <c r="C11713" t="s">
        <v>188</v>
      </c>
      <c r="D11713" t="s">
        <v>526</v>
      </c>
      <c r="E11713" t="s">
        <v>21471</v>
      </c>
      <c r="F11713" t="s">
        <v>4238</v>
      </c>
      <c r="G11713">
        <v>0</v>
      </c>
      <c r="H11713">
        <v>0</v>
      </c>
      <c r="I11713">
        <v>0</v>
      </c>
      <c r="J11713">
        <v>0</v>
      </c>
      <c r="K11713">
        <v>0</v>
      </c>
      <c r="L11713">
        <v>0</v>
      </c>
      <c r="M11713">
        <v>17</v>
      </c>
      <c r="N11713">
        <v>0</v>
      </c>
      <c r="O11713">
        <v>0</v>
      </c>
      <c r="P11713">
        <v>0</v>
      </c>
      <c r="Q11713">
        <v>0</v>
      </c>
    </row>
    <row r="11714" spans="1:17" x14ac:dyDescent="0.25">
      <c r="A11714" t="s">
        <v>27432</v>
      </c>
      <c r="B11714" t="s">
        <v>74</v>
      </c>
      <c r="C11714" t="s">
        <v>188</v>
      </c>
      <c r="D11714" t="s">
        <v>526</v>
      </c>
      <c r="E11714" t="s">
        <v>21471</v>
      </c>
      <c r="F11714" t="s">
        <v>397</v>
      </c>
      <c r="G11714">
        <v>0</v>
      </c>
      <c r="H11714">
        <v>17</v>
      </c>
      <c r="I11714">
        <v>1</v>
      </c>
      <c r="J11714">
        <v>14</v>
      </c>
      <c r="K11714">
        <v>0</v>
      </c>
      <c r="L11714">
        <v>2</v>
      </c>
      <c r="M11714">
        <v>0</v>
      </c>
      <c r="N11714">
        <v>0</v>
      </c>
      <c r="O11714">
        <v>0</v>
      </c>
      <c r="P11714">
        <v>0</v>
      </c>
      <c r="Q11714">
        <v>0</v>
      </c>
    </row>
    <row r="11715" spans="1:17" x14ac:dyDescent="0.25">
      <c r="A11715" t="s">
        <v>27433</v>
      </c>
      <c r="B11715" t="s">
        <v>74</v>
      </c>
      <c r="C11715" t="s">
        <v>188</v>
      </c>
      <c r="D11715" t="s">
        <v>526</v>
      </c>
      <c r="E11715" t="s">
        <v>21471</v>
      </c>
      <c r="F11715" t="s">
        <v>398</v>
      </c>
      <c r="G11715">
        <v>0</v>
      </c>
      <c r="H11715">
        <v>17</v>
      </c>
      <c r="I11715">
        <v>1</v>
      </c>
      <c r="J11715">
        <v>14</v>
      </c>
      <c r="K11715">
        <v>0</v>
      </c>
      <c r="L11715">
        <v>2</v>
      </c>
      <c r="M11715">
        <v>0</v>
      </c>
      <c r="N11715">
        <v>0</v>
      </c>
      <c r="O11715">
        <v>0</v>
      </c>
      <c r="P11715">
        <v>0</v>
      </c>
      <c r="Q11715">
        <v>0</v>
      </c>
    </row>
    <row r="11716" spans="1:17" x14ac:dyDescent="0.25">
      <c r="A11716" t="s">
        <v>27434</v>
      </c>
      <c r="B11716" t="s">
        <v>74</v>
      </c>
      <c r="C11716" t="s">
        <v>188</v>
      </c>
      <c r="D11716" t="s">
        <v>526</v>
      </c>
      <c r="E11716" t="s">
        <v>21471</v>
      </c>
      <c r="F11716" t="s">
        <v>4242</v>
      </c>
      <c r="G11716">
        <v>0</v>
      </c>
      <c r="H11716">
        <v>0</v>
      </c>
      <c r="I11716">
        <v>0</v>
      </c>
      <c r="J11716">
        <v>0</v>
      </c>
      <c r="K11716">
        <v>0</v>
      </c>
      <c r="L11716">
        <v>0</v>
      </c>
      <c r="M11716">
        <v>17</v>
      </c>
      <c r="N11716">
        <v>0</v>
      </c>
      <c r="O11716">
        <v>0</v>
      </c>
      <c r="P11716">
        <v>0</v>
      </c>
      <c r="Q11716">
        <v>0</v>
      </c>
    </row>
    <row r="11717" spans="1:17" x14ac:dyDescent="0.25">
      <c r="A11717" t="s">
        <v>27435</v>
      </c>
      <c r="B11717" t="s">
        <v>74</v>
      </c>
      <c r="C11717" t="s">
        <v>188</v>
      </c>
      <c r="D11717" t="s">
        <v>526</v>
      </c>
      <c r="E11717" t="s">
        <v>21471</v>
      </c>
      <c r="F11717" t="s">
        <v>399</v>
      </c>
      <c r="G11717">
        <v>0</v>
      </c>
      <c r="H11717">
        <v>17</v>
      </c>
      <c r="I11717">
        <v>1</v>
      </c>
      <c r="J11717">
        <v>14</v>
      </c>
      <c r="K11717">
        <v>0</v>
      </c>
      <c r="L11717">
        <v>2</v>
      </c>
      <c r="M11717">
        <v>0</v>
      </c>
      <c r="N11717">
        <v>0</v>
      </c>
      <c r="O11717">
        <v>0</v>
      </c>
      <c r="P11717">
        <v>0</v>
      </c>
      <c r="Q11717">
        <v>0</v>
      </c>
    </row>
    <row r="11718" spans="1:17" x14ac:dyDescent="0.25">
      <c r="A11718" t="s">
        <v>27436</v>
      </c>
      <c r="B11718" t="s">
        <v>74</v>
      </c>
      <c r="C11718" t="s">
        <v>188</v>
      </c>
      <c r="D11718" t="s">
        <v>526</v>
      </c>
      <c r="E11718" t="s">
        <v>21471</v>
      </c>
      <c r="F11718" t="s">
        <v>4245</v>
      </c>
      <c r="G11718">
        <v>0</v>
      </c>
      <c r="H11718">
        <v>0</v>
      </c>
      <c r="I11718">
        <v>0</v>
      </c>
      <c r="J11718">
        <v>0</v>
      </c>
      <c r="K11718">
        <v>0</v>
      </c>
      <c r="L11718">
        <v>0</v>
      </c>
      <c r="M11718">
        <v>17</v>
      </c>
      <c r="N11718">
        <v>0</v>
      </c>
      <c r="O11718">
        <v>0</v>
      </c>
      <c r="P11718">
        <v>0</v>
      </c>
      <c r="Q11718">
        <v>0</v>
      </c>
    </row>
    <row r="11719" spans="1:17" x14ac:dyDescent="0.25">
      <c r="A11719" t="s">
        <v>27437</v>
      </c>
      <c r="B11719" t="s">
        <v>74</v>
      </c>
      <c r="C11719" t="s">
        <v>188</v>
      </c>
      <c r="D11719" t="s">
        <v>526</v>
      </c>
      <c r="E11719" t="s">
        <v>21471</v>
      </c>
      <c r="F11719" t="s">
        <v>394</v>
      </c>
      <c r="G11719">
        <v>0</v>
      </c>
      <c r="H11719">
        <v>0</v>
      </c>
      <c r="I11719">
        <v>0</v>
      </c>
      <c r="J11719">
        <v>0</v>
      </c>
      <c r="K11719">
        <v>0</v>
      </c>
      <c r="L11719">
        <v>0</v>
      </c>
      <c r="M11719">
        <v>0</v>
      </c>
      <c r="N11719">
        <v>13</v>
      </c>
      <c r="O11719">
        <v>12</v>
      </c>
      <c r="P11719">
        <v>1</v>
      </c>
      <c r="Q11719">
        <v>0</v>
      </c>
    </row>
    <row r="11720" spans="1:17" x14ac:dyDescent="0.25">
      <c r="A11720" t="s">
        <v>27438</v>
      </c>
      <c r="B11720" t="s">
        <v>74</v>
      </c>
      <c r="C11720" t="s">
        <v>188</v>
      </c>
      <c r="D11720" t="s">
        <v>526</v>
      </c>
      <c r="E11720" t="s">
        <v>21471</v>
      </c>
      <c r="F11720" t="s">
        <v>395</v>
      </c>
      <c r="G11720">
        <v>0</v>
      </c>
      <c r="H11720">
        <v>0</v>
      </c>
      <c r="I11720">
        <v>0</v>
      </c>
      <c r="J11720">
        <v>0</v>
      </c>
      <c r="K11720">
        <v>0</v>
      </c>
      <c r="L11720">
        <v>0</v>
      </c>
      <c r="M11720">
        <v>0</v>
      </c>
      <c r="N11720">
        <v>12</v>
      </c>
      <c r="O11720">
        <v>11</v>
      </c>
      <c r="P11720">
        <v>1</v>
      </c>
      <c r="Q11720">
        <v>0</v>
      </c>
    </row>
    <row r="11721" spans="1:17" x14ac:dyDescent="0.25">
      <c r="A11721" t="s">
        <v>27439</v>
      </c>
      <c r="B11721" t="s">
        <v>74</v>
      </c>
      <c r="C11721" t="s">
        <v>188</v>
      </c>
      <c r="D11721" t="s">
        <v>526</v>
      </c>
      <c r="E11721" t="s">
        <v>21471</v>
      </c>
      <c r="F11721" t="s">
        <v>525</v>
      </c>
      <c r="G11721">
        <v>17</v>
      </c>
      <c r="H11721">
        <v>0</v>
      </c>
      <c r="I11721">
        <v>0</v>
      </c>
      <c r="J11721">
        <v>0</v>
      </c>
      <c r="K11721">
        <v>0</v>
      </c>
      <c r="L11721">
        <v>0</v>
      </c>
      <c r="M11721">
        <v>0</v>
      </c>
      <c r="N11721">
        <v>0</v>
      </c>
      <c r="O11721">
        <v>0</v>
      </c>
      <c r="P11721">
        <v>0</v>
      </c>
      <c r="Q11721">
        <v>0</v>
      </c>
    </row>
    <row r="11722" spans="1:17" x14ac:dyDescent="0.25">
      <c r="A11722" t="s">
        <v>13362</v>
      </c>
      <c r="B11722" t="s">
        <v>74</v>
      </c>
      <c r="C11722" t="s">
        <v>188</v>
      </c>
      <c r="D11722" t="s">
        <v>12971</v>
      </c>
      <c r="E11722" t="s">
        <v>563</v>
      </c>
      <c r="F11722" t="s">
        <v>525</v>
      </c>
      <c r="G11722">
        <v>4</v>
      </c>
      <c r="H11722">
        <v>0</v>
      </c>
      <c r="I11722">
        <v>0</v>
      </c>
      <c r="J11722">
        <v>0</v>
      </c>
      <c r="K11722">
        <v>0</v>
      </c>
      <c r="L11722">
        <v>0</v>
      </c>
      <c r="M11722">
        <v>0</v>
      </c>
      <c r="N11722">
        <v>0</v>
      </c>
      <c r="O11722">
        <v>0</v>
      </c>
      <c r="P11722">
        <v>0</v>
      </c>
      <c r="Q11722">
        <v>0</v>
      </c>
    </row>
    <row r="11723" spans="1:17" x14ac:dyDescent="0.25">
      <c r="A11723" t="s">
        <v>27440</v>
      </c>
      <c r="B11723" t="s">
        <v>74</v>
      </c>
      <c r="C11723" t="s">
        <v>189</v>
      </c>
      <c r="D11723" t="s">
        <v>529</v>
      </c>
      <c r="E11723" t="s">
        <v>21471</v>
      </c>
      <c r="F11723" t="s">
        <v>525</v>
      </c>
      <c r="G11723">
        <v>2</v>
      </c>
      <c r="H11723">
        <v>0</v>
      </c>
      <c r="I11723">
        <v>0</v>
      </c>
      <c r="J11723">
        <v>0</v>
      </c>
      <c r="K11723">
        <v>0</v>
      </c>
      <c r="L11723">
        <v>0</v>
      </c>
      <c r="M11723">
        <v>0</v>
      </c>
      <c r="N11723">
        <v>0</v>
      </c>
      <c r="O11723">
        <v>0</v>
      </c>
      <c r="P11723">
        <v>0</v>
      </c>
      <c r="Q11723">
        <v>0</v>
      </c>
    </row>
    <row r="11724" spans="1:17" x14ac:dyDescent="0.25">
      <c r="A11724" t="s">
        <v>13363</v>
      </c>
      <c r="B11724" t="s">
        <v>74</v>
      </c>
      <c r="C11724" t="s">
        <v>189</v>
      </c>
      <c r="D11724" t="s">
        <v>526</v>
      </c>
      <c r="E11724" t="s">
        <v>563</v>
      </c>
      <c r="F11724" t="s">
        <v>396</v>
      </c>
      <c r="G11724">
        <v>0</v>
      </c>
      <c r="H11724">
        <v>4</v>
      </c>
      <c r="I11724">
        <v>0</v>
      </c>
      <c r="J11724">
        <v>3</v>
      </c>
      <c r="K11724">
        <v>0</v>
      </c>
      <c r="L11724">
        <v>1</v>
      </c>
      <c r="M11724">
        <v>0</v>
      </c>
      <c r="N11724">
        <v>0</v>
      </c>
      <c r="O11724">
        <v>0</v>
      </c>
      <c r="P11724">
        <v>0</v>
      </c>
      <c r="Q11724">
        <v>0</v>
      </c>
    </row>
    <row r="11725" spans="1:17" x14ac:dyDescent="0.25">
      <c r="A11725" t="s">
        <v>27271</v>
      </c>
      <c r="B11725" t="s">
        <v>72</v>
      </c>
      <c r="C11725" t="s">
        <v>168</v>
      </c>
      <c r="D11725" t="s">
        <v>527</v>
      </c>
      <c r="E11725" t="s">
        <v>21471</v>
      </c>
      <c r="F11725" t="s">
        <v>525</v>
      </c>
      <c r="G11725">
        <v>2</v>
      </c>
      <c r="H11725">
        <v>0</v>
      </c>
      <c r="I11725">
        <v>0</v>
      </c>
      <c r="J11725">
        <v>0</v>
      </c>
      <c r="K11725">
        <v>0</v>
      </c>
      <c r="L11725">
        <v>0</v>
      </c>
      <c r="M11725">
        <v>0</v>
      </c>
      <c r="N11725">
        <v>0</v>
      </c>
      <c r="O11725">
        <v>0</v>
      </c>
      <c r="P11725">
        <v>0</v>
      </c>
      <c r="Q11725">
        <v>0</v>
      </c>
    </row>
    <row r="11726" spans="1:17" x14ac:dyDescent="0.25">
      <c r="A11726" t="s">
        <v>18028</v>
      </c>
      <c r="B11726" t="s">
        <v>72</v>
      </c>
      <c r="C11726" t="s">
        <v>229</v>
      </c>
      <c r="D11726" t="s">
        <v>526</v>
      </c>
      <c r="E11726" t="s">
        <v>563</v>
      </c>
      <c r="F11726" t="s">
        <v>4238</v>
      </c>
      <c r="G11726">
        <v>0</v>
      </c>
      <c r="H11726">
        <v>0</v>
      </c>
      <c r="I11726">
        <v>0</v>
      </c>
      <c r="J11726">
        <v>0</v>
      </c>
      <c r="K11726">
        <v>0</v>
      </c>
      <c r="L11726">
        <v>0</v>
      </c>
      <c r="M11726">
        <v>12</v>
      </c>
      <c r="N11726">
        <v>0</v>
      </c>
      <c r="O11726">
        <v>0</v>
      </c>
      <c r="P11726">
        <v>0</v>
      </c>
      <c r="Q11726">
        <v>0</v>
      </c>
    </row>
    <row r="11727" spans="1:17" x14ac:dyDescent="0.25">
      <c r="A11727" t="s">
        <v>18029</v>
      </c>
      <c r="B11727" t="s">
        <v>72</v>
      </c>
      <c r="C11727" t="s">
        <v>229</v>
      </c>
      <c r="D11727" t="s">
        <v>526</v>
      </c>
      <c r="E11727" t="s">
        <v>563</v>
      </c>
      <c r="F11727" t="s">
        <v>397</v>
      </c>
      <c r="G11727">
        <v>0</v>
      </c>
      <c r="H11727">
        <v>12</v>
      </c>
      <c r="I11727">
        <v>0</v>
      </c>
      <c r="J11727">
        <v>11</v>
      </c>
      <c r="K11727">
        <v>0</v>
      </c>
      <c r="L11727">
        <v>1</v>
      </c>
      <c r="M11727">
        <v>0</v>
      </c>
      <c r="N11727">
        <v>0</v>
      </c>
      <c r="O11727">
        <v>0</v>
      </c>
      <c r="P11727">
        <v>0</v>
      </c>
      <c r="Q11727">
        <v>0</v>
      </c>
    </row>
    <row r="11728" spans="1:17" x14ac:dyDescent="0.25">
      <c r="A11728" t="s">
        <v>18030</v>
      </c>
      <c r="B11728" t="s">
        <v>72</v>
      </c>
      <c r="C11728" t="s">
        <v>229</v>
      </c>
      <c r="D11728" t="s">
        <v>526</v>
      </c>
      <c r="E11728" t="s">
        <v>563</v>
      </c>
      <c r="F11728" t="s">
        <v>398</v>
      </c>
      <c r="G11728">
        <v>0</v>
      </c>
      <c r="H11728">
        <v>12</v>
      </c>
      <c r="I11728">
        <v>0</v>
      </c>
      <c r="J11728">
        <v>11</v>
      </c>
      <c r="K11728">
        <v>0</v>
      </c>
      <c r="L11728">
        <v>1</v>
      </c>
      <c r="M11728">
        <v>0</v>
      </c>
      <c r="N11728">
        <v>0</v>
      </c>
      <c r="O11728">
        <v>0</v>
      </c>
      <c r="P11728">
        <v>0</v>
      </c>
      <c r="Q11728">
        <v>0</v>
      </c>
    </row>
    <row r="11729" spans="1:17" x14ac:dyDescent="0.25">
      <c r="A11729" t="s">
        <v>18031</v>
      </c>
      <c r="B11729" t="s">
        <v>72</v>
      </c>
      <c r="C11729" t="s">
        <v>229</v>
      </c>
      <c r="D11729" t="s">
        <v>526</v>
      </c>
      <c r="E11729" t="s">
        <v>563</v>
      </c>
      <c r="F11729" t="s">
        <v>4242</v>
      </c>
      <c r="G11729">
        <v>0</v>
      </c>
      <c r="H11729">
        <v>0</v>
      </c>
      <c r="I11729">
        <v>0</v>
      </c>
      <c r="J11729">
        <v>0</v>
      </c>
      <c r="K11729">
        <v>0</v>
      </c>
      <c r="L11729">
        <v>0</v>
      </c>
      <c r="M11729">
        <v>12</v>
      </c>
      <c r="N11729">
        <v>0</v>
      </c>
      <c r="O11729">
        <v>0</v>
      </c>
      <c r="P11729">
        <v>0</v>
      </c>
      <c r="Q11729">
        <v>0</v>
      </c>
    </row>
    <row r="11730" spans="1:17" x14ac:dyDescent="0.25">
      <c r="A11730" t="s">
        <v>18032</v>
      </c>
      <c r="B11730" t="s">
        <v>72</v>
      </c>
      <c r="C11730" t="s">
        <v>229</v>
      </c>
      <c r="D11730" t="s">
        <v>526</v>
      </c>
      <c r="E11730" t="s">
        <v>563</v>
      </c>
      <c r="F11730" t="s">
        <v>399</v>
      </c>
      <c r="G11730">
        <v>0</v>
      </c>
      <c r="H11730">
        <v>12</v>
      </c>
      <c r="I11730">
        <v>0</v>
      </c>
      <c r="J11730">
        <v>12</v>
      </c>
      <c r="K11730">
        <v>0</v>
      </c>
      <c r="L11730">
        <v>0</v>
      </c>
      <c r="M11730">
        <v>0</v>
      </c>
      <c r="N11730">
        <v>0</v>
      </c>
      <c r="O11730">
        <v>0</v>
      </c>
      <c r="P11730">
        <v>0</v>
      </c>
      <c r="Q11730">
        <v>0</v>
      </c>
    </row>
    <row r="11731" spans="1:17" x14ac:dyDescent="0.25">
      <c r="A11731" t="s">
        <v>18033</v>
      </c>
      <c r="B11731" t="s">
        <v>72</v>
      </c>
      <c r="C11731" t="s">
        <v>229</v>
      </c>
      <c r="D11731" t="s">
        <v>526</v>
      </c>
      <c r="E11731" t="s">
        <v>563</v>
      </c>
      <c r="F11731" t="s">
        <v>4245</v>
      </c>
      <c r="G11731">
        <v>0</v>
      </c>
      <c r="H11731">
        <v>0</v>
      </c>
      <c r="I11731">
        <v>0</v>
      </c>
      <c r="J11731">
        <v>0</v>
      </c>
      <c r="K11731">
        <v>0</v>
      </c>
      <c r="L11731">
        <v>0</v>
      </c>
      <c r="M11731">
        <v>12</v>
      </c>
      <c r="N11731">
        <v>0</v>
      </c>
      <c r="O11731">
        <v>0</v>
      </c>
      <c r="P11731">
        <v>0</v>
      </c>
      <c r="Q11731">
        <v>0</v>
      </c>
    </row>
    <row r="11732" spans="1:17" x14ac:dyDescent="0.25">
      <c r="A11732" t="s">
        <v>14586</v>
      </c>
      <c r="B11732" t="s">
        <v>72</v>
      </c>
      <c r="C11732" t="s">
        <v>229</v>
      </c>
      <c r="D11732" t="s">
        <v>526</v>
      </c>
      <c r="E11732" t="s">
        <v>563</v>
      </c>
      <c r="F11732" t="s">
        <v>394</v>
      </c>
      <c r="G11732">
        <v>0</v>
      </c>
      <c r="H11732">
        <v>0</v>
      </c>
      <c r="I11732">
        <v>0</v>
      </c>
      <c r="J11732">
        <v>0</v>
      </c>
      <c r="K11732">
        <v>0</v>
      </c>
      <c r="L11732">
        <v>0</v>
      </c>
      <c r="M11732">
        <v>0</v>
      </c>
      <c r="N11732">
        <v>11</v>
      </c>
      <c r="O11732">
        <v>10</v>
      </c>
      <c r="P11732">
        <v>1</v>
      </c>
      <c r="Q11732">
        <v>0</v>
      </c>
    </row>
    <row r="11733" spans="1:17" x14ac:dyDescent="0.25">
      <c r="A11733" t="s">
        <v>14587</v>
      </c>
      <c r="B11733" t="s">
        <v>72</v>
      </c>
      <c r="C11733" t="s">
        <v>229</v>
      </c>
      <c r="D11733" t="s">
        <v>526</v>
      </c>
      <c r="E11733" t="s">
        <v>563</v>
      </c>
      <c r="F11733" t="s">
        <v>395</v>
      </c>
      <c r="G11733">
        <v>0</v>
      </c>
      <c r="H11733">
        <v>0</v>
      </c>
      <c r="I11733">
        <v>0</v>
      </c>
      <c r="J11733">
        <v>0</v>
      </c>
      <c r="K11733">
        <v>0</v>
      </c>
      <c r="L11733">
        <v>0</v>
      </c>
      <c r="M11733">
        <v>0</v>
      </c>
      <c r="N11733">
        <v>11</v>
      </c>
      <c r="O11733">
        <v>10</v>
      </c>
      <c r="P11733">
        <v>1</v>
      </c>
      <c r="Q11733">
        <v>0</v>
      </c>
    </row>
    <row r="11734" spans="1:17" x14ac:dyDescent="0.25">
      <c r="A11734" t="s">
        <v>14588</v>
      </c>
      <c r="B11734" t="s">
        <v>72</v>
      </c>
      <c r="C11734" t="s">
        <v>229</v>
      </c>
      <c r="D11734" t="s">
        <v>526</v>
      </c>
      <c r="E11734" t="s">
        <v>563</v>
      </c>
      <c r="F11734" t="s">
        <v>525</v>
      </c>
      <c r="G11734">
        <v>12</v>
      </c>
      <c r="H11734">
        <v>0</v>
      </c>
      <c r="I11734">
        <v>0</v>
      </c>
      <c r="J11734">
        <v>0</v>
      </c>
      <c r="K11734">
        <v>0</v>
      </c>
      <c r="L11734">
        <v>0</v>
      </c>
      <c r="M11734">
        <v>0</v>
      </c>
      <c r="N11734">
        <v>0</v>
      </c>
      <c r="O11734">
        <v>0</v>
      </c>
      <c r="P11734">
        <v>0</v>
      </c>
      <c r="Q11734">
        <v>0</v>
      </c>
    </row>
    <row r="11735" spans="1:17" x14ac:dyDescent="0.25">
      <c r="A11735" t="s">
        <v>27272</v>
      </c>
      <c r="B11735" t="s">
        <v>72</v>
      </c>
      <c r="C11735" t="s">
        <v>229</v>
      </c>
      <c r="D11735" t="s">
        <v>526</v>
      </c>
      <c r="E11735" t="s">
        <v>21471</v>
      </c>
      <c r="F11735" t="s">
        <v>396</v>
      </c>
      <c r="G11735">
        <v>0</v>
      </c>
      <c r="H11735">
        <v>22</v>
      </c>
      <c r="I11735">
        <v>2</v>
      </c>
      <c r="J11735">
        <v>19</v>
      </c>
      <c r="K11735">
        <v>0</v>
      </c>
      <c r="L11735">
        <v>1</v>
      </c>
      <c r="M11735">
        <v>0</v>
      </c>
      <c r="N11735">
        <v>0</v>
      </c>
      <c r="O11735">
        <v>0</v>
      </c>
      <c r="P11735">
        <v>0</v>
      </c>
      <c r="Q11735">
        <v>0</v>
      </c>
    </row>
    <row r="11736" spans="1:17" x14ac:dyDescent="0.25">
      <c r="A11736" t="s">
        <v>27273</v>
      </c>
      <c r="B11736" t="s">
        <v>72</v>
      </c>
      <c r="C11736" t="s">
        <v>229</v>
      </c>
      <c r="D11736" t="s">
        <v>526</v>
      </c>
      <c r="E11736" t="s">
        <v>21471</v>
      </c>
      <c r="F11736" t="s">
        <v>4236</v>
      </c>
      <c r="G11736">
        <v>0</v>
      </c>
      <c r="H11736">
        <v>22</v>
      </c>
      <c r="I11736">
        <v>2</v>
      </c>
      <c r="J11736">
        <v>19</v>
      </c>
      <c r="K11736">
        <v>0</v>
      </c>
      <c r="L11736">
        <v>1</v>
      </c>
      <c r="M11736">
        <v>0</v>
      </c>
      <c r="N11736">
        <v>0</v>
      </c>
      <c r="O11736">
        <v>0</v>
      </c>
      <c r="P11736">
        <v>0</v>
      </c>
      <c r="Q11736">
        <v>0</v>
      </c>
    </row>
    <row r="11737" spans="1:17" x14ac:dyDescent="0.25">
      <c r="A11737" t="s">
        <v>27274</v>
      </c>
      <c r="B11737" t="s">
        <v>72</v>
      </c>
      <c r="C11737" t="s">
        <v>229</v>
      </c>
      <c r="D11737" t="s">
        <v>526</v>
      </c>
      <c r="E11737" t="s">
        <v>21471</v>
      </c>
      <c r="F11737" t="s">
        <v>4238</v>
      </c>
      <c r="G11737">
        <v>0</v>
      </c>
      <c r="H11737">
        <v>0</v>
      </c>
      <c r="I11737">
        <v>0</v>
      </c>
      <c r="J11737">
        <v>0</v>
      </c>
      <c r="K11737">
        <v>0</v>
      </c>
      <c r="L11737">
        <v>0</v>
      </c>
      <c r="M11737">
        <v>22</v>
      </c>
      <c r="N11737">
        <v>0</v>
      </c>
      <c r="O11737">
        <v>0</v>
      </c>
      <c r="P11737">
        <v>0</v>
      </c>
      <c r="Q11737">
        <v>0</v>
      </c>
    </row>
    <row r="11738" spans="1:17" x14ac:dyDescent="0.25">
      <c r="A11738" t="s">
        <v>27275</v>
      </c>
      <c r="B11738" t="s">
        <v>72</v>
      </c>
      <c r="C11738" t="s">
        <v>229</v>
      </c>
      <c r="D11738" t="s">
        <v>526</v>
      </c>
      <c r="E11738" t="s">
        <v>21471</v>
      </c>
      <c r="F11738" t="s">
        <v>397</v>
      </c>
      <c r="G11738">
        <v>0</v>
      </c>
      <c r="H11738">
        <v>22</v>
      </c>
      <c r="I11738">
        <v>2</v>
      </c>
      <c r="J11738">
        <v>19</v>
      </c>
      <c r="K11738">
        <v>0</v>
      </c>
      <c r="L11738">
        <v>1</v>
      </c>
      <c r="M11738">
        <v>0</v>
      </c>
      <c r="N11738">
        <v>0</v>
      </c>
      <c r="O11738">
        <v>0</v>
      </c>
      <c r="P11738">
        <v>0</v>
      </c>
      <c r="Q11738">
        <v>0</v>
      </c>
    </row>
    <row r="11739" spans="1:17" x14ac:dyDescent="0.25">
      <c r="A11739" t="s">
        <v>27276</v>
      </c>
      <c r="B11739" t="s">
        <v>72</v>
      </c>
      <c r="C11739" t="s">
        <v>229</v>
      </c>
      <c r="D11739" t="s">
        <v>526</v>
      </c>
      <c r="E11739" t="s">
        <v>21471</v>
      </c>
      <c r="F11739" t="s">
        <v>398</v>
      </c>
      <c r="G11739">
        <v>0</v>
      </c>
      <c r="H11739">
        <v>22</v>
      </c>
      <c r="I11739">
        <v>2</v>
      </c>
      <c r="J11739">
        <v>19</v>
      </c>
      <c r="K11739">
        <v>0</v>
      </c>
      <c r="L11739">
        <v>1</v>
      </c>
      <c r="M11739">
        <v>0</v>
      </c>
      <c r="N11739">
        <v>0</v>
      </c>
      <c r="O11739">
        <v>0</v>
      </c>
      <c r="P11739">
        <v>0</v>
      </c>
      <c r="Q11739">
        <v>0</v>
      </c>
    </row>
    <row r="11740" spans="1:17" x14ac:dyDescent="0.25">
      <c r="A11740" t="s">
        <v>27277</v>
      </c>
      <c r="B11740" t="s">
        <v>72</v>
      </c>
      <c r="C11740" t="s">
        <v>229</v>
      </c>
      <c r="D11740" t="s">
        <v>526</v>
      </c>
      <c r="E11740" t="s">
        <v>21471</v>
      </c>
      <c r="F11740" t="s">
        <v>4242</v>
      </c>
      <c r="G11740">
        <v>0</v>
      </c>
      <c r="H11740">
        <v>0</v>
      </c>
      <c r="I11740">
        <v>0</v>
      </c>
      <c r="J11740">
        <v>0</v>
      </c>
      <c r="K11740">
        <v>0</v>
      </c>
      <c r="L11740">
        <v>0</v>
      </c>
      <c r="M11740">
        <v>22</v>
      </c>
      <c r="N11740">
        <v>0</v>
      </c>
      <c r="O11740">
        <v>0</v>
      </c>
      <c r="P11740">
        <v>0</v>
      </c>
      <c r="Q11740">
        <v>0</v>
      </c>
    </row>
    <row r="11741" spans="1:17" x14ac:dyDescent="0.25">
      <c r="A11741" t="s">
        <v>27278</v>
      </c>
      <c r="B11741" t="s">
        <v>72</v>
      </c>
      <c r="C11741" t="s">
        <v>229</v>
      </c>
      <c r="D11741" t="s">
        <v>526</v>
      </c>
      <c r="E11741" t="s">
        <v>21471</v>
      </c>
      <c r="F11741" t="s">
        <v>399</v>
      </c>
      <c r="G11741">
        <v>0</v>
      </c>
      <c r="H11741">
        <v>22</v>
      </c>
      <c r="I11741">
        <v>2</v>
      </c>
      <c r="J11741">
        <v>19</v>
      </c>
      <c r="K11741">
        <v>0</v>
      </c>
      <c r="L11741">
        <v>1</v>
      </c>
      <c r="M11741">
        <v>0</v>
      </c>
      <c r="N11741">
        <v>0</v>
      </c>
      <c r="O11741">
        <v>0</v>
      </c>
      <c r="P11741">
        <v>0</v>
      </c>
      <c r="Q11741">
        <v>0</v>
      </c>
    </row>
    <row r="11742" spans="1:17" x14ac:dyDescent="0.25">
      <c r="A11742" t="s">
        <v>27279</v>
      </c>
      <c r="B11742" t="s">
        <v>72</v>
      </c>
      <c r="C11742" t="s">
        <v>229</v>
      </c>
      <c r="D11742" t="s">
        <v>526</v>
      </c>
      <c r="E11742" t="s">
        <v>21471</v>
      </c>
      <c r="F11742" t="s">
        <v>4245</v>
      </c>
      <c r="G11742">
        <v>0</v>
      </c>
      <c r="H11742">
        <v>0</v>
      </c>
      <c r="I11742">
        <v>0</v>
      </c>
      <c r="J11742">
        <v>0</v>
      </c>
      <c r="K11742">
        <v>0</v>
      </c>
      <c r="L11742">
        <v>0</v>
      </c>
      <c r="M11742">
        <v>22</v>
      </c>
      <c r="N11742">
        <v>0</v>
      </c>
      <c r="O11742">
        <v>0</v>
      </c>
      <c r="P11742">
        <v>0</v>
      </c>
      <c r="Q11742">
        <v>0</v>
      </c>
    </row>
    <row r="11743" spans="1:17" x14ac:dyDescent="0.25">
      <c r="A11743" t="s">
        <v>27280</v>
      </c>
      <c r="B11743" t="s">
        <v>72</v>
      </c>
      <c r="C11743" t="s">
        <v>229</v>
      </c>
      <c r="D11743" t="s">
        <v>526</v>
      </c>
      <c r="E11743" t="s">
        <v>21471</v>
      </c>
      <c r="F11743" t="s">
        <v>394</v>
      </c>
      <c r="G11743">
        <v>0</v>
      </c>
      <c r="H11743">
        <v>0</v>
      </c>
      <c r="I11743">
        <v>0</v>
      </c>
      <c r="J11743">
        <v>0</v>
      </c>
      <c r="K11743">
        <v>0</v>
      </c>
      <c r="L11743">
        <v>0</v>
      </c>
      <c r="M11743">
        <v>0</v>
      </c>
      <c r="N11743">
        <v>19</v>
      </c>
      <c r="O11743">
        <v>18</v>
      </c>
      <c r="P11743">
        <v>1</v>
      </c>
      <c r="Q11743">
        <v>0</v>
      </c>
    </row>
    <row r="11744" spans="1:17" x14ac:dyDescent="0.25">
      <c r="A11744" t="s">
        <v>27281</v>
      </c>
      <c r="B11744" t="s">
        <v>72</v>
      </c>
      <c r="C11744" t="s">
        <v>229</v>
      </c>
      <c r="D11744" t="s">
        <v>526</v>
      </c>
      <c r="E11744" t="s">
        <v>21471</v>
      </c>
      <c r="F11744" t="s">
        <v>395</v>
      </c>
      <c r="G11744">
        <v>0</v>
      </c>
      <c r="H11744">
        <v>0</v>
      </c>
      <c r="I11744">
        <v>0</v>
      </c>
      <c r="J11744">
        <v>0</v>
      </c>
      <c r="K11744">
        <v>0</v>
      </c>
      <c r="L11744">
        <v>0</v>
      </c>
      <c r="M11744">
        <v>0</v>
      </c>
      <c r="N11744">
        <v>19</v>
      </c>
      <c r="O11744">
        <v>18</v>
      </c>
      <c r="P11744">
        <v>1</v>
      </c>
      <c r="Q11744">
        <v>0</v>
      </c>
    </row>
    <row r="11745" spans="1:17" x14ac:dyDescent="0.25">
      <c r="A11745" t="s">
        <v>27282</v>
      </c>
      <c r="B11745" t="s">
        <v>72</v>
      </c>
      <c r="C11745" t="s">
        <v>229</v>
      </c>
      <c r="D11745" t="s">
        <v>526</v>
      </c>
      <c r="E11745" t="s">
        <v>21471</v>
      </c>
      <c r="F11745" t="s">
        <v>525</v>
      </c>
      <c r="G11745">
        <v>22</v>
      </c>
      <c r="H11745">
        <v>0</v>
      </c>
      <c r="I11745">
        <v>0</v>
      </c>
      <c r="J11745">
        <v>0</v>
      </c>
      <c r="K11745">
        <v>0</v>
      </c>
      <c r="L11745">
        <v>0</v>
      </c>
      <c r="M11745">
        <v>0</v>
      </c>
      <c r="N11745">
        <v>0</v>
      </c>
      <c r="O11745">
        <v>0</v>
      </c>
      <c r="P11745">
        <v>0</v>
      </c>
      <c r="Q11745">
        <v>0</v>
      </c>
    </row>
    <row r="11746" spans="1:17" x14ac:dyDescent="0.25">
      <c r="A11746" t="s">
        <v>14589</v>
      </c>
      <c r="B11746" t="s">
        <v>72</v>
      </c>
      <c r="C11746" t="s">
        <v>229</v>
      </c>
      <c r="D11746" t="s">
        <v>527</v>
      </c>
      <c r="E11746" t="s">
        <v>563</v>
      </c>
      <c r="F11746" t="s">
        <v>528</v>
      </c>
      <c r="G11746">
        <v>0</v>
      </c>
      <c r="H11746">
        <v>0</v>
      </c>
      <c r="I11746">
        <v>0</v>
      </c>
      <c r="J11746">
        <v>0</v>
      </c>
      <c r="K11746">
        <v>0</v>
      </c>
      <c r="L11746">
        <v>0</v>
      </c>
      <c r="M11746">
        <v>0</v>
      </c>
      <c r="N11746">
        <v>1</v>
      </c>
      <c r="O11746">
        <v>1</v>
      </c>
      <c r="P11746">
        <v>0</v>
      </c>
      <c r="Q11746">
        <v>0</v>
      </c>
    </row>
    <row r="11747" spans="1:17" x14ac:dyDescent="0.25">
      <c r="A11747" t="s">
        <v>14590</v>
      </c>
      <c r="B11747" t="s">
        <v>72</v>
      </c>
      <c r="C11747" t="s">
        <v>229</v>
      </c>
      <c r="D11747" t="s">
        <v>527</v>
      </c>
      <c r="E11747" t="s">
        <v>563</v>
      </c>
      <c r="F11747" t="s">
        <v>525</v>
      </c>
      <c r="G11747">
        <v>1</v>
      </c>
      <c r="H11747">
        <v>0</v>
      </c>
      <c r="I11747">
        <v>0</v>
      </c>
      <c r="J11747">
        <v>0</v>
      </c>
      <c r="K11747">
        <v>0</v>
      </c>
      <c r="L11747">
        <v>0</v>
      </c>
      <c r="M11747">
        <v>0</v>
      </c>
      <c r="N11747">
        <v>0</v>
      </c>
      <c r="O11747">
        <v>0</v>
      </c>
      <c r="P11747">
        <v>0</v>
      </c>
      <c r="Q11747">
        <v>0</v>
      </c>
    </row>
    <row r="11748" spans="1:17" x14ac:dyDescent="0.25">
      <c r="A11748" t="s">
        <v>14591</v>
      </c>
      <c r="B11748" t="s">
        <v>72</v>
      </c>
      <c r="C11748" t="s">
        <v>229</v>
      </c>
      <c r="D11748" t="s">
        <v>12971</v>
      </c>
      <c r="E11748" t="s">
        <v>563</v>
      </c>
      <c r="F11748" t="s">
        <v>525</v>
      </c>
      <c r="G11748">
        <v>3</v>
      </c>
      <c r="H11748">
        <v>0</v>
      </c>
      <c r="I11748">
        <v>0</v>
      </c>
      <c r="J11748">
        <v>0</v>
      </c>
      <c r="K11748">
        <v>0</v>
      </c>
      <c r="L11748">
        <v>0</v>
      </c>
      <c r="M11748">
        <v>0</v>
      </c>
      <c r="N11748">
        <v>0</v>
      </c>
      <c r="O11748">
        <v>0</v>
      </c>
      <c r="P11748">
        <v>0</v>
      </c>
      <c r="Q11748">
        <v>0</v>
      </c>
    </row>
    <row r="11749" spans="1:17" x14ac:dyDescent="0.25">
      <c r="A11749" t="s">
        <v>27283</v>
      </c>
      <c r="B11749" t="s">
        <v>72</v>
      </c>
      <c r="C11749" t="s">
        <v>229</v>
      </c>
      <c r="D11749" t="s">
        <v>12971</v>
      </c>
      <c r="E11749" t="s">
        <v>21471</v>
      </c>
      <c r="F11749" t="s">
        <v>525</v>
      </c>
      <c r="G11749">
        <v>2</v>
      </c>
      <c r="H11749">
        <v>0</v>
      </c>
      <c r="I11749">
        <v>0</v>
      </c>
      <c r="J11749">
        <v>0</v>
      </c>
      <c r="K11749">
        <v>0</v>
      </c>
      <c r="L11749">
        <v>0</v>
      </c>
      <c r="M11749">
        <v>0</v>
      </c>
      <c r="N11749">
        <v>0</v>
      </c>
      <c r="O11749">
        <v>0</v>
      </c>
      <c r="P11749">
        <v>0</v>
      </c>
      <c r="Q11749">
        <v>0</v>
      </c>
    </row>
    <row r="11750" spans="1:17" x14ac:dyDescent="0.25">
      <c r="A11750" t="s">
        <v>14592</v>
      </c>
      <c r="B11750" t="s">
        <v>72</v>
      </c>
      <c r="C11750" t="s">
        <v>230</v>
      </c>
      <c r="D11750" t="s">
        <v>529</v>
      </c>
      <c r="E11750" t="s">
        <v>563</v>
      </c>
      <c r="F11750" t="s">
        <v>525</v>
      </c>
      <c r="G11750">
        <v>2</v>
      </c>
      <c r="H11750">
        <v>0</v>
      </c>
      <c r="I11750">
        <v>0</v>
      </c>
      <c r="J11750">
        <v>0</v>
      </c>
      <c r="K11750">
        <v>0</v>
      </c>
      <c r="L11750">
        <v>0</v>
      </c>
      <c r="M11750">
        <v>0</v>
      </c>
      <c r="N11750">
        <v>0</v>
      </c>
      <c r="O11750">
        <v>0</v>
      </c>
      <c r="P11750">
        <v>0</v>
      </c>
      <c r="Q11750">
        <v>0</v>
      </c>
    </row>
    <row r="11751" spans="1:17" x14ac:dyDescent="0.25">
      <c r="A11751" t="s">
        <v>27284</v>
      </c>
      <c r="B11751" t="s">
        <v>72</v>
      </c>
      <c r="C11751" t="s">
        <v>230</v>
      </c>
      <c r="D11751" t="s">
        <v>529</v>
      </c>
      <c r="E11751" t="s">
        <v>21471</v>
      </c>
      <c r="F11751" t="s">
        <v>525</v>
      </c>
      <c r="G11751">
        <v>4</v>
      </c>
      <c r="H11751">
        <v>0</v>
      </c>
      <c r="I11751">
        <v>0</v>
      </c>
      <c r="J11751">
        <v>0</v>
      </c>
      <c r="K11751">
        <v>0</v>
      </c>
      <c r="L11751">
        <v>0</v>
      </c>
      <c r="M11751">
        <v>0</v>
      </c>
      <c r="N11751">
        <v>0</v>
      </c>
      <c r="O11751">
        <v>0</v>
      </c>
      <c r="P11751">
        <v>0</v>
      </c>
      <c r="Q11751">
        <v>0</v>
      </c>
    </row>
    <row r="11752" spans="1:17" x14ac:dyDescent="0.25">
      <c r="A11752" t="s">
        <v>14593</v>
      </c>
      <c r="B11752" t="s">
        <v>72</v>
      </c>
      <c r="C11752" t="s">
        <v>230</v>
      </c>
      <c r="D11752" t="s">
        <v>526</v>
      </c>
      <c r="E11752" t="s">
        <v>563</v>
      </c>
      <c r="F11752" t="s">
        <v>396</v>
      </c>
      <c r="G11752">
        <v>0</v>
      </c>
      <c r="H11752">
        <v>21</v>
      </c>
      <c r="I11752">
        <v>1</v>
      </c>
      <c r="J11752">
        <v>19</v>
      </c>
      <c r="K11752">
        <v>0</v>
      </c>
      <c r="L11752">
        <v>1</v>
      </c>
      <c r="M11752">
        <v>0</v>
      </c>
      <c r="N11752">
        <v>0</v>
      </c>
      <c r="O11752">
        <v>0</v>
      </c>
      <c r="P11752">
        <v>0</v>
      </c>
      <c r="Q11752">
        <v>0</v>
      </c>
    </row>
    <row r="11753" spans="1:17" x14ac:dyDescent="0.25">
      <c r="A11753" t="s">
        <v>14594</v>
      </c>
      <c r="B11753" t="s">
        <v>72</v>
      </c>
      <c r="C11753" t="s">
        <v>230</v>
      </c>
      <c r="D11753" t="s">
        <v>526</v>
      </c>
      <c r="E11753" t="s">
        <v>563</v>
      </c>
      <c r="F11753" t="s">
        <v>4236</v>
      </c>
      <c r="G11753">
        <v>0</v>
      </c>
      <c r="H11753">
        <v>21</v>
      </c>
      <c r="I11753">
        <v>1</v>
      </c>
      <c r="J11753">
        <v>19</v>
      </c>
      <c r="K11753">
        <v>0</v>
      </c>
      <c r="L11753">
        <v>1</v>
      </c>
      <c r="M11753">
        <v>0</v>
      </c>
      <c r="N11753">
        <v>0</v>
      </c>
      <c r="O11753">
        <v>0</v>
      </c>
      <c r="P11753">
        <v>0</v>
      </c>
      <c r="Q11753">
        <v>0</v>
      </c>
    </row>
    <row r="11754" spans="1:17" x14ac:dyDescent="0.25">
      <c r="A11754" t="s">
        <v>14595</v>
      </c>
      <c r="B11754" t="s">
        <v>72</v>
      </c>
      <c r="C11754" t="s">
        <v>230</v>
      </c>
      <c r="D11754" t="s">
        <v>526</v>
      </c>
      <c r="E11754" t="s">
        <v>563</v>
      </c>
      <c r="F11754" t="s">
        <v>4238</v>
      </c>
      <c r="G11754">
        <v>0</v>
      </c>
      <c r="H11754">
        <v>0</v>
      </c>
      <c r="I11754">
        <v>0</v>
      </c>
      <c r="J11754">
        <v>0</v>
      </c>
      <c r="K11754">
        <v>0</v>
      </c>
      <c r="L11754">
        <v>0</v>
      </c>
      <c r="M11754">
        <v>21</v>
      </c>
      <c r="N11754">
        <v>0</v>
      </c>
      <c r="O11754">
        <v>0</v>
      </c>
      <c r="P11754">
        <v>0</v>
      </c>
      <c r="Q11754">
        <v>0</v>
      </c>
    </row>
    <row r="11755" spans="1:17" x14ac:dyDescent="0.25">
      <c r="A11755" t="s">
        <v>16296</v>
      </c>
      <c r="B11755" t="s">
        <v>74</v>
      </c>
      <c r="C11755" t="s">
        <v>120</v>
      </c>
      <c r="D11755" t="s">
        <v>526</v>
      </c>
      <c r="E11755" t="s">
        <v>563</v>
      </c>
      <c r="F11755" t="s">
        <v>397</v>
      </c>
      <c r="G11755">
        <v>0</v>
      </c>
      <c r="H11755">
        <v>18</v>
      </c>
      <c r="I11755">
        <v>3</v>
      </c>
      <c r="J11755">
        <v>11</v>
      </c>
      <c r="K11755">
        <v>2</v>
      </c>
      <c r="L11755">
        <v>2</v>
      </c>
      <c r="M11755">
        <v>0</v>
      </c>
      <c r="N11755">
        <v>0</v>
      </c>
      <c r="O11755">
        <v>0</v>
      </c>
      <c r="P11755">
        <v>0</v>
      </c>
      <c r="Q11755">
        <v>0</v>
      </c>
    </row>
    <row r="11756" spans="1:17" x14ac:dyDescent="0.25">
      <c r="A11756" t="s">
        <v>16297</v>
      </c>
      <c r="B11756" t="s">
        <v>74</v>
      </c>
      <c r="C11756" t="s">
        <v>120</v>
      </c>
      <c r="D11756" t="s">
        <v>526</v>
      </c>
      <c r="E11756" t="s">
        <v>563</v>
      </c>
      <c r="F11756" t="s">
        <v>398</v>
      </c>
      <c r="G11756">
        <v>0</v>
      </c>
      <c r="H11756">
        <v>18</v>
      </c>
      <c r="I11756">
        <v>3</v>
      </c>
      <c r="J11756">
        <v>11</v>
      </c>
      <c r="K11756">
        <v>2</v>
      </c>
      <c r="L11756">
        <v>2</v>
      </c>
      <c r="M11756">
        <v>0</v>
      </c>
      <c r="N11756">
        <v>0</v>
      </c>
      <c r="O11756">
        <v>0</v>
      </c>
      <c r="P11756">
        <v>0</v>
      </c>
      <c r="Q11756">
        <v>0</v>
      </c>
    </row>
    <row r="11757" spans="1:17" x14ac:dyDescent="0.25">
      <c r="A11757" t="s">
        <v>16298</v>
      </c>
      <c r="B11757" t="s">
        <v>74</v>
      </c>
      <c r="C11757" t="s">
        <v>120</v>
      </c>
      <c r="D11757" t="s">
        <v>526</v>
      </c>
      <c r="E11757" t="s">
        <v>563</v>
      </c>
      <c r="F11757" t="s">
        <v>4242</v>
      </c>
      <c r="G11757">
        <v>0</v>
      </c>
      <c r="H11757">
        <v>0</v>
      </c>
      <c r="I11757">
        <v>0</v>
      </c>
      <c r="J11757">
        <v>0</v>
      </c>
      <c r="K11757">
        <v>0</v>
      </c>
      <c r="L11757">
        <v>0</v>
      </c>
      <c r="M11757">
        <v>18</v>
      </c>
      <c r="N11757">
        <v>0</v>
      </c>
      <c r="O11757">
        <v>0</v>
      </c>
      <c r="P11757">
        <v>0</v>
      </c>
      <c r="Q11757">
        <v>0</v>
      </c>
    </row>
    <row r="11758" spans="1:17" x14ac:dyDescent="0.25">
      <c r="A11758" t="s">
        <v>16299</v>
      </c>
      <c r="B11758" t="s">
        <v>74</v>
      </c>
      <c r="C11758" t="s">
        <v>120</v>
      </c>
      <c r="D11758" t="s">
        <v>526</v>
      </c>
      <c r="E11758" t="s">
        <v>563</v>
      </c>
      <c r="F11758" t="s">
        <v>399</v>
      </c>
      <c r="G11758">
        <v>0</v>
      </c>
      <c r="H11758">
        <v>18</v>
      </c>
      <c r="I11758">
        <v>3</v>
      </c>
      <c r="J11758">
        <v>11</v>
      </c>
      <c r="K11758">
        <v>3</v>
      </c>
      <c r="L11758">
        <v>1</v>
      </c>
      <c r="M11758">
        <v>0</v>
      </c>
      <c r="N11758">
        <v>0</v>
      </c>
      <c r="O11758">
        <v>0</v>
      </c>
      <c r="P11758">
        <v>0</v>
      </c>
      <c r="Q11758">
        <v>0</v>
      </c>
    </row>
    <row r="11759" spans="1:17" x14ac:dyDescent="0.25">
      <c r="A11759" t="s">
        <v>16300</v>
      </c>
      <c r="B11759" t="s">
        <v>74</v>
      </c>
      <c r="C11759" t="s">
        <v>120</v>
      </c>
      <c r="D11759" t="s">
        <v>526</v>
      </c>
      <c r="E11759" t="s">
        <v>563</v>
      </c>
      <c r="F11759" t="s">
        <v>4245</v>
      </c>
      <c r="G11759">
        <v>0</v>
      </c>
      <c r="H11759">
        <v>0</v>
      </c>
      <c r="I11759">
        <v>0</v>
      </c>
      <c r="J11759">
        <v>0</v>
      </c>
      <c r="K11759">
        <v>0</v>
      </c>
      <c r="L11759">
        <v>0</v>
      </c>
      <c r="M11759">
        <v>18</v>
      </c>
      <c r="N11759">
        <v>0</v>
      </c>
      <c r="O11759">
        <v>0</v>
      </c>
      <c r="P11759">
        <v>0</v>
      </c>
      <c r="Q11759">
        <v>0</v>
      </c>
    </row>
    <row r="11760" spans="1:17" x14ac:dyDescent="0.25">
      <c r="A11760" t="s">
        <v>16301</v>
      </c>
      <c r="B11760" t="s">
        <v>74</v>
      </c>
      <c r="C11760" t="s">
        <v>120</v>
      </c>
      <c r="D11760" t="s">
        <v>526</v>
      </c>
      <c r="E11760" t="s">
        <v>563</v>
      </c>
      <c r="F11760" t="s">
        <v>394</v>
      </c>
      <c r="G11760">
        <v>0</v>
      </c>
      <c r="H11760">
        <v>0</v>
      </c>
      <c r="I11760">
        <v>0</v>
      </c>
      <c r="J11760">
        <v>0</v>
      </c>
      <c r="K11760">
        <v>0</v>
      </c>
      <c r="L11760">
        <v>0</v>
      </c>
      <c r="M11760">
        <v>0</v>
      </c>
      <c r="N11760">
        <v>12</v>
      </c>
      <c r="O11760">
        <v>10</v>
      </c>
      <c r="P11760">
        <v>2</v>
      </c>
      <c r="Q11760">
        <v>0</v>
      </c>
    </row>
    <row r="11761" spans="1:17" x14ac:dyDescent="0.25">
      <c r="A11761" t="s">
        <v>16302</v>
      </c>
      <c r="B11761" t="s">
        <v>74</v>
      </c>
      <c r="C11761" t="s">
        <v>120</v>
      </c>
      <c r="D11761" t="s">
        <v>526</v>
      </c>
      <c r="E11761" t="s">
        <v>563</v>
      </c>
      <c r="F11761" t="s">
        <v>395</v>
      </c>
      <c r="G11761">
        <v>0</v>
      </c>
      <c r="H11761">
        <v>0</v>
      </c>
      <c r="I11761">
        <v>0</v>
      </c>
      <c r="J11761">
        <v>0</v>
      </c>
      <c r="K11761">
        <v>0</v>
      </c>
      <c r="L11761">
        <v>0</v>
      </c>
      <c r="M11761">
        <v>0</v>
      </c>
      <c r="N11761">
        <v>8</v>
      </c>
      <c r="O11761">
        <v>7</v>
      </c>
      <c r="P11761">
        <v>1</v>
      </c>
      <c r="Q11761">
        <v>0</v>
      </c>
    </row>
    <row r="11762" spans="1:17" x14ac:dyDescent="0.25">
      <c r="A11762" t="s">
        <v>16303</v>
      </c>
      <c r="B11762" t="s">
        <v>74</v>
      </c>
      <c r="C11762" t="s">
        <v>120</v>
      </c>
      <c r="D11762" t="s">
        <v>526</v>
      </c>
      <c r="E11762" t="s">
        <v>563</v>
      </c>
      <c r="F11762" t="s">
        <v>525</v>
      </c>
      <c r="G11762">
        <v>18</v>
      </c>
      <c r="H11762">
        <v>0</v>
      </c>
      <c r="I11762">
        <v>0</v>
      </c>
      <c r="J11762">
        <v>0</v>
      </c>
      <c r="K11762">
        <v>0</v>
      </c>
      <c r="L11762">
        <v>0</v>
      </c>
      <c r="M11762">
        <v>0</v>
      </c>
      <c r="N11762">
        <v>0</v>
      </c>
      <c r="O11762">
        <v>0</v>
      </c>
      <c r="P11762">
        <v>0</v>
      </c>
      <c r="Q11762">
        <v>0</v>
      </c>
    </row>
    <row r="11763" spans="1:17" x14ac:dyDescent="0.25">
      <c r="A11763" t="s">
        <v>27285</v>
      </c>
      <c r="B11763" t="s">
        <v>74</v>
      </c>
      <c r="C11763" t="s">
        <v>120</v>
      </c>
      <c r="D11763" t="s">
        <v>526</v>
      </c>
      <c r="E11763" t="s">
        <v>21471</v>
      </c>
      <c r="F11763" t="s">
        <v>396</v>
      </c>
      <c r="G11763">
        <v>0</v>
      </c>
      <c r="H11763">
        <v>20</v>
      </c>
      <c r="I11763">
        <v>2</v>
      </c>
      <c r="J11763">
        <v>17</v>
      </c>
      <c r="K11763">
        <v>1</v>
      </c>
      <c r="L11763">
        <v>0</v>
      </c>
      <c r="M11763">
        <v>0</v>
      </c>
      <c r="N11763">
        <v>0</v>
      </c>
      <c r="O11763">
        <v>0</v>
      </c>
      <c r="P11763">
        <v>0</v>
      </c>
      <c r="Q11763">
        <v>0</v>
      </c>
    </row>
    <row r="11764" spans="1:17" x14ac:dyDescent="0.25">
      <c r="A11764" t="s">
        <v>27286</v>
      </c>
      <c r="B11764" t="s">
        <v>74</v>
      </c>
      <c r="C11764" t="s">
        <v>120</v>
      </c>
      <c r="D11764" t="s">
        <v>526</v>
      </c>
      <c r="E11764" t="s">
        <v>21471</v>
      </c>
      <c r="F11764" t="s">
        <v>4236</v>
      </c>
      <c r="G11764">
        <v>0</v>
      </c>
      <c r="H11764">
        <v>20</v>
      </c>
      <c r="I11764">
        <v>1</v>
      </c>
      <c r="J11764">
        <v>18</v>
      </c>
      <c r="K11764">
        <v>1</v>
      </c>
      <c r="L11764">
        <v>0</v>
      </c>
      <c r="M11764">
        <v>0</v>
      </c>
      <c r="N11764">
        <v>0</v>
      </c>
      <c r="O11764">
        <v>0</v>
      </c>
      <c r="P11764">
        <v>0</v>
      </c>
      <c r="Q11764">
        <v>0</v>
      </c>
    </row>
    <row r="11765" spans="1:17" x14ac:dyDescent="0.25">
      <c r="A11765" t="s">
        <v>27287</v>
      </c>
      <c r="B11765" t="s">
        <v>74</v>
      </c>
      <c r="C11765" t="s">
        <v>120</v>
      </c>
      <c r="D11765" t="s">
        <v>526</v>
      </c>
      <c r="E11765" t="s">
        <v>21471</v>
      </c>
      <c r="F11765" t="s">
        <v>4238</v>
      </c>
      <c r="G11765">
        <v>0</v>
      </c>
      <c r="H11765">
        <v>0</v>
      </c>
      <c r="I11765">
        <v>0</v>
      </c>
      <c r="J11765">
        <v>0</v>
      </c>
      <c r="K11765">
        <v>0</v>
      </c>
      <c r="L11765">
        <v>0</v>
      </c>
      <c r="M11765">
        <v>20</v>
      </c>
      <c r="N11765">
        <v>0</v>
      </c>
      <c r="O11765">
        <v>0</v>
      </c>
      <c r="P11765">
        <v>0</v>
      </c>
      <c r="Q11765">
        <v>0</v>
      </c>
    </row>
    <row r="11766" spans="1:17" x14ac:dyDescent="0.25">
      <c r="A11766" t="s">
        <v>27288</v>
      </c>
      <c r="B11766" t="s">
        <v>74</v>
      </c>
      <c r="C11766" t="s">
        <v>120</v>
      </c>
      <c r="D11766" t="s">
        <v>526</v>
      </c>
      <c r="E11766" t="s">
        <v>21471</v>
      </c>
      <c r="F11766" t="s">
        <v>397</v>
      </c>
      <c r="G11766">
        <v>0</v>
      </c>
      <c r="H11766">
        <v>20</v>
      </c>
      <c r="I11766">
        <v>1</v>
      </c>
      <c r="J11766">
        <v>18</v>
      </c>
      <c r="K11766">
        <v>1</v>
      </c>
      <c r="L11766">
        <v>0</v>
      </c>
      <c r="M11766">
        <v>0</v>
      </c>
      <c r="N11766">
        <v>0</v>
      </c>
      <c r="O11766">
        <v>0</v>
      </c>
      <c r="P11766">
        <v>0</v>
      </c>
      <c r="Q11766">
        <v>0</v>
      </c>
    </row>
    <row r="11767" spans="1:17" x14ac:dyDescent="0.25">
      <c r="A11767" t="s">
        <v>27289</v>
      </c>
      <c r="B11767" t="s">
        <v>74</v>
      </c>
      <c r="C11767" t="s">
        <v>120</v>
      </c>
      <c r="D11767" t="s">
        <v>526</v>
      </c>
      <c r="E11767" t="s">
        <v>21471</v>
      </c>
      <c r="F11767" t="s">
        <v>398</v>
      </c>
      <c r="G11767">
        <v>0</v>
      </c>
      <c r="H11767">
        <v>20</v>
      </c>
      <c r="I11767">
        <v>1</v>
      </c>
      <c r="J11767">
        <v>18</v>
      </c>
      <c r="K11767">
        <v>1</v>
      </c>
      <c r="L11767">
        <v>0</v>
      </c>
      <c r="M11767">
        <v>0</v>
      </c>
      <c r="N11767">
        <v>0</v>
      </c>
      <c r="O11767">
        <v>0</v>
      </c>
      <c r="P11767">
        <v>0</v>
      </c>
      <c r="Q11767">
        <v>0</v>
      </c>
    </row>
    <row r="11768" spans="1:17" x14ac:dyDescent="0.25">
      <c r="A11768" t="s">
        <v>27290</v>
      </c>
      <c r="B11768" t="s">
        <v>74</v>
      </c>
      <c r="C11768" t="s">
        <v>120</v>
      </c>
      <c r="D11768" t="s">
        <v>526</v>
      </c>
      <c r="E11768" t="s">
        <v>21471</v>
      </c>
      <c r="F11768" t="s">
        <v>4242</v>
      </c>
      <c r="G11768">
        <v>0</v>
      </c>
      <c r="H11768">
        <v>0</v>
      </c>
      <c r="I11768">
        <v>0</v>
      </c>
      <c r="J11768">
        <v>0</v>
      </c>
      <c r="K11768">
        <v>0</v>
      </c>
      <c r="L11768">
        <v>0</v>
      </c>
      <c r="M11768">
        <v>20</v>
      </c>
      <c r="N11768">
        <v>0</v>
      </c>
      <c r="O11768">
        <v>0</v>
      </c>
      <c r="P11768">
        <v>0</v>
      </c>
      <c r="Q11768">
        <v>0</v>
      </c>
    </row>
    <row r="11769" spans="1:17" x14ac:dyDescent="0.25">
      <c r="A11769" t="s">
        <v>27291</v>
      </c>
      <c r="B11769" t="s">
        <v>74</v>
      </c>
      <c r="C11769" t="s">
        <v>120</v>
      </c>
      <c r="D11769" t="s">
        <v>526</v>
      </c>
      <c r="E11769" t="s">
        <v>21471</v>
      </c>
      <c r="F11769" t="s">
        <v>399</v>
      </c>
      <c r="G11769">
        <v>0</v>
      </c>
      <c r="H11769">
        <v>20</v>
      </c>
      <c r="I11769">
        <v>1</v>
      </c>
      <c r="J11769">
        <v>18</v>
      </c>
      <c r="K11769">
        <v>1</v>
      </c>
      <c r="L11769">
        <v>0</v>
      </c>
      <c r="M11769">
        <v>0</v>
      </c>
      <c r="N11769">
        <v>0</v>
      </c>
      <c r="O11769">
        <v>0</v>
      </c>
      <c r="P11769">
        <v>0</v>
      </c>
      <c r="Q11769">
        <v>0</v>
      </c>
    </row>
    <row r="11770" spans="1:17" x14ac:dyDescent="0.25">
      <c r="A11770" t="s">
        <v>27292</v>
      </c>
      <c r="B11770" t="s">
        <v>74</v>
      </c>
      <c r="C11770" t="s">
        <v>120</v>
      </c>
      <c r="D11770" t="s">
        <v>526</v>
      </c>
      <c r="E11770" t="s">
        <v>21471</v>
      </c>
      <c r="F11770" t="s">
        <v>4245</v>
      </c>
      <c r="G11770">
        <v>0</v>
      </c>
      <c r="H11770">
        <v>0</v>
      </c>
      <c r="I11770">
        <v>0</v>
      </c>
      <c r="J11770">
        <v>0</v>
      </c>
      <c r="K11770">
        <v>0</v>
      </c>
      <c r="L11770">
        <v>0</v>
      </c>
      <c r="M11770">
        <v>20</v>
      </c>
      <c r="N11770">
        <v>0</v>
      </c>
      <c r="O11770">
        <v>0</v>
      </c>
      <c r="P11770">
        <v>0</v>
      </c>
      <c r="Q11770">
        <v>0</v>
      </c>
    </row>
    <row r="11771" spans="1:17" x14ac:dyDescent="0.25">
      <c r="A11771" t="s">
        <v>27293</v>
      </c>
      <c r="B11771" t="s">
        <v>74</v>
      </c>
      <c r="C11771" t="s">
        <v>120</v>
      </c>
      <c r="D11771" t="s">
        <v>526</v>
      </c>
      <c r="E11771" t="s">
        <v>21471</v>
      </c>
      <c r="F11771" t="s">
        <v>394</v>
      </c>
      <c r="G11771">
        <v>0</v>
      </c>
      <c r="H11771">
        <v>0</v>
      </c>
      <c r="I11771">
        <v>0</v>
      </c>
      <c r="J11771">
        <v>0</v>
      </c>
      <c r="K11771">
        <v>0</v>
      </c>
      <c r="L11771">
        <v>0</v>
      </c>
      <c r="M11771">
        <v>0</v>
      </c>
      <c r="N11771">
        <v>11</v>
      </c>
      <c r="O11771">
        <v>10</v>
      </c>
      <c r="P11771">
        <v>1</v>
      </c>
      <c r="Q11771">
        <v>0</v>
      </c>
    </row>
    <row r="11772" spans="1:17" x14ac:dyDescent="0.25">
      <c r="A11772" t="s">
        <v>27294</v>
      </c>
      <c r="B11772" t="s">
        <v>74</v>
      </c>
      <c r="C11772" t="s">
        <v>120</v>
      </c>
      <c r="D11772" t="s">
        <v>526</v>
      </c>
      <c r="E11772" t="s">
        <v>21471</v>
      </c>
      <c r="F11772" t="s">
        <v>395</v>
      </c>
      <c r="G11772">
        <v>0</v>
      </c>
      <c r="H11772">
        <v>0</v>
      </c>
      <c r="I11772">
        <v>0</v>
      </c>
      <c r="J11772">
        <v>0</v>
      </c>
      <c r="K11772">
        <v>0</v>
      </c>
      <c r="L11772">
        <v>0</v>
      </c>
      <c r="M11772">
        <v>0</v>
      </c>
      <c r="N11772">
        <v>10</v>
      </c>
      <c r="O11772">
        <v>9</v>
      </c>
      <c r="P11772">
        <v>1</v>
      </c>
      <c r="Q11772">
        <v>0</v>
      </c>
    </row>
    <row r="11773" spans="1:17" x14ac:dyDescent="0.25">
      <c r="A11773" t="s">
        <v>27295</v>
      </c>
      <c r="B11773" t="s">
        <v>74</v>
      </c>
      <c r="C11773" t="s">
        <v>120</v>
      </c>
      <c r="D11773" t="s">
        <v>526</v>
      </c>
      <c r="E11773" t="s">
        <v>21471</v>
      </c>
      <c r="F11773" t="s">
        <v>525</v>
      </c>
      <c r="G11773">
        <v>20</v>
      </c>
      <c r="H11773">
        <v>0</v>
      </c>
      <c r="I11773">
        <v>0</v>
      </c>
      <c r="J11773">
        <v>0</v>
      </c>
      <c r="K11773">
        <v>0</v>
      </c>
      <c r="L11773">
        <v>0</v>
      </c>
      <c r="M11773">
        <v>0</v>
      </c>
      <c r="N11773">
        <v>0</v>
      </c>
      <c r="O11773">
        <v>0</v>
      </c>
      <c r="P11773">
        <v>0</v>
      </c>
      <c r="Q11773">
        <v>0</v>
      </c>
    </row>
    <row r="11774" spans="1:17" x14ac:dyDescent="0.25">
      <c r="A11774" t="s">
        <v>15192</v>
      </c>
      <c r="B11774" t="s">
        <v>74</v>
      </c>
      <c r="C11774" t="s">
        <v>120</v>
      </c>
      <c r="D11774" t="s">
        <v>527</v>
      </c>
      <c r="E11774" t="s">
        <v>563</v>
      </c>
      <c r="F11774" t="s">
        <v>528</v>
      </c>
      <c r="G11774">
        <v>0</v>
      </c>
      <c r="H11774">
        <v>0</v>
      </c>
      <c r="I11774">
        <v>0</v>
      </c>
      <c r="J11774">
        <v>0</v>
      </c>
      <c r="K11774">
        <v>0</v>
      </c>
      <c r="L11774">
        <v>0</v>
      </c>
      <c r="M11774">
        <v>0</v>
      </c>
      <c r="N11774">
        <v>1</v>
      </c>
      <c r="O11774">
        <v>1</v>
      </c>
      <c r="P11774">
        <v>0</v>
      </c>
      <c r="Q11774">
        <v>0</v>
      </c>
    </row>
    <row r="11775" spans="1:17" x14ac:dyDescent="0.25">
      <c r="A11775" t="s">
        <v>15482</v>
      </c>
      <c r="B11775" t="s">
        <v>74</v>
      </c>
      <c r="C11775" t="s">
        <v>120</v>
      </c>
      <c r="D11775" t="s">
        <v>527</v>
      </c>
      <c r="E11775" t="s">
        <v>563</v>
      </c>
      <c r="F11775" t="s">
        <v>525</v>
      </c>
      <c r="G11775">
        <v>1</v>
      </c>
      <c r="H11775">
        <v>0</v>
      </c>
      <c r="I11775">
        <v>0</v>
      </c>
      <c r="J11775">
        <v>0</v>
      </c>
      <c r="K11775">
        <v>0</v>
      </c>
      <c r="L11775">
        <v>0</v>
      </c>
      <c r="M11775">
        <v>0</v>
      </c>
      <c r="N11775">
        <v>0</v>
      </c>
      <c r="O11775">
        <v>0</v>
      </c>
      <c r="P11775">
        <v>0</v>
      </c>
      <c r="Q11775">
        <v>0</v>
      </c>
    </row>
    <row r="11776" spans="1:17" x14ac:dyDescent="0.25">
      <c r="A11776" t="s">
        <v>15483</v>
      </c>
      <c r="B11776" t="s">
        <v>74</v>
      </c>
      <c r="C11776" t="s">
        <v>120</v>
      </c>
      <c r="D11776" t="s">
        <v>12971</v>
      </c>
      <c r="E11776" t="s">
        <v>563</v>
      </c>
      <c r="F11776" t="s">
        <v>525</v>
      </c>
      <c r="G11776">
        <v>5</v>
      </c>
      <c r="H11776">
        <v>0</v>
      </c>
      <c r="I11776">
        <v>0</v>
      </c>
      <c r="J11776">
        <v>0</v>
      </c>
      <c r="K11776">
        <v>0</v>
      </c>
      <c r="L11776">
        <v>0</v>
      </c>
      <c r="M11776">
        <v>0</v>
      </c>
      <c r="N11776">
        <v>0</v>
      </c>
      <c r="O11776">
        <v>0</v>
      </c>
      <c r="P11776">
        <v>0</v>
      </c>
      <c r="Q11776">
        <v>0</v>
      </c>
    </row>
    <row r="11777" spans="1:17" x14ac:dyDescent="0.25">
      <c r="A11777" t="s">
        <v>27296</v>
      </c>
      <c r="B11777" t="s">
        <v>74</v>
      </c>
      <c r="C11777" t="s">
        <v>120</v>
      </c>
      <c r="D11777" t="s">
        <v>12971</v>
      </c>
      <c r="E11777" t="s">
        <v>21471</v>
      </c>
      <c r="F11777" t="s">
        <v>525</v>
      </c>
      <c r="G11777">
        <v>7</v>
      </c>
      <c r="H11777">
        <v>0</v>
      </c>
      <c r="I11777">
        <v>0</v>
      </c>
      <c r="J11777">
        <v>0</v>
      </c>
      <c r="K11777">
        <v>0</v>
      </c>
      <c r="L11777">
        <v>0</v>
      </c>
      <c r="M11777">
        <v>0</v>
      </c>
      <c r="N11777">
        <v>0</v>
      </c>
      <c r="O11777">
        <v>0</v>
      </c>
      <c r="P11777">
        <v>0</v>
      </c>
      <c r="Q11777">
        <v>0</v>
      </c>
    </row>
    <row r="11778" spans="1:17" x14ac:dyDescent="0.25">
      <c r="A11778" t="s">
        <v>15484</v>
      </c>
      <c r="B11778" t="s">
        <v>74</v>
      </c>
      <c r="C11778" t="s">
        <v>121</v>
      </c>
      <c r="D11778" t="s">
        <v>526</v>
      </c>
      <c r="E11778" t="s">
        <v>563</v>
      </c>
      <c r="F11778" t="s">
        <v>396</v>
      </c>
      <c r="G11778">
        <v>0</v>
      </c>
      <c r="H11778">
        <v>14</v>
      </c>
      <c r="I11778">
        <v>1</v>
      </c>
      <c r="J11778">
        <v>12</v>
      </c>
      <c r="K11778">
        <v>1</v>
      </c>
      <c r="L11778">
        <v>0</v>
      </c>
      <c r="M11778">
        <v>0</v>
      </c>
      <c r="N11778">
        <v>0</v>
      </c>
      <c r="O11778">
        <v>0</v>
      </c>
      <c r="P11778">
        <v>0</v>
      </c>
      <c r="Q11778">
        <v>0</v>
      </c>
    </row>
    <row r="11779" spans="1:17" x14ac:dyDescent="0.25">
      <c r="A11779" t="s">
        <v>15485</v>
      </c>
      <c r="B11779" t="s">
        <v>74</v>
      </c>
      <c r="C11779" t="s">
        <v>121</v>
      </c>
      <c r="D11779" t="s">
        <v>526</v>
      </c>
      <c r="E11779" t="s">
        <v>563</v>
      </c>
      <c r="F11779" t="s">
        <v>4236</v>
      </c>
      <c r="G11779">
        <v>0</v>
      </c>
      <c r="H11779">
        <v>14</v>
      </c>
      <c r="I11779">
        <v>1</v>
      </c>
      <c r="J11779">
        <v>12</v>
      </c>
      <c r="K11779">
        <v>1</v>
      </c>
      <c r="L11779">
        <v>0</v>
      </c>
      <c r="M11779">
        <v>0</v>
      </c>
      <c r="N11779">
        <v>0</v>
      </c>
      <c r="O11779">
        <v>0</v>
      </c>
      <c r="P11779">
        <v>0</v>
      </c>
      <c r="Q11779">
        <v>0</v>
      </c>
    </row>
    <row r="11780" spans="1:17" x14ac:dyDescent="0.25">
      <c r="A11780" t="s">
        <v>15486</v>
      </c>
      <c r="B11780" t="s">
        <v>74</v>
      </c>
      <c r="C11780" t="s">
        <v>121</v>
      </c>
      <c r="D11780" t="s">
        <v>526</v>
      </c>
      <c r="E11780" t="s">
        <v>563</v>
      </c>
      <c r="F11780" t="s">
        <v>4238</v>
      </c>
      <c r="G11780">
        <v>0</v>
      </c>
      <c r="H11780">
        <v>0</v>
      </c>
      <c r="I11780">
        <v>0</v>
      </c>
      <c r="J11780">
        <v>0</v>
      </c>
      <c r="K11780">
        <v>0</v>
      </c>
      <c r="L11780">
        <v>0</v>
      </c>
      <c r="M11780">
        <v>14</v>
      </c>
      <c r="N11780">
        <v>0</v>
      </c>
      <c r="O11780">
        <v>0</v>
      </c>
      <c r="P11780">
        <v>0</v>
      </c>
      <c r="Q11780">
        <v>0</v>
      </c>
    </row>
    <row r="11781" spans="1:17" x14ac:dyDescent="0.25">
      <c r="A11781" t="s">
        <v>15487</v>
      </c>
      <c r="B11781" t="s">
        <v>74</v>
      </c>
      <c r="C11781" t="s">
        <v>121</v>
      </c>
      <c r="D11781" t="s">
        <v>526</v>
      </c>
      <c r="E11781" t="s">
        <v>563</v>
      </c>
      <c r="F11781" t="s">
        <v>397</v>
      </c>
      <c r="G11781">
        <v>0</v>
      </c>
      <c r="H11781">
        <v>14</v>
      </c>
      <c r="I11781">
        <v>1</v>
      </c>
      <c r="J11781">
        <v>12</v>
      </c>
      <c r="K11781">
        <v>1</v>
      </c>
      <c r="L11781">
        <v>0</v>
      </c>
      <c r="M11781">
        <v>0</v>
      </c>
      <c r="N11781">
        <v>0</v>
      </c>
      <c r="O11781">
        <v>0</v>
      </c>
      <c r="P11781">
        <v>0</v>
      </c>
      <c r="Q11781">
        <v>0</v>
      </c>
    </row>
    <row r="11782" spans="1:17" x14ac:dyDescent="0.25">
      <c r="A11782" t="s">
        <v>15488</v>
      </c>
      <c r="B11782" t="s">
        <v>74</v>
      </c>
      <c r="C11782" t="s">
        <v>121</v>
      </c>
      <c r="D11782" t="s">
        <v>526</v>
      </c>
      <c r="E11782" t="s">
        <v>563</v>
      </c>
      <c r="F11782" t="s">
        <v>398</v>
      </c>
      <c r="G11782">
        <v>0</v>
      </c>
      <c r="H11782">
        <v>14</v>
      </c>
      <c r="I11782">
        <v>1</v>
      </c>
      <c r="J11782">
        <v>12</v>
      </c>
      <c r="K11782">
        <v>1</v>
      </c>
      <c r="L11782">
        <v>0</v>
      </c>
      <c r="M11782">
        <v>0</v>
      </c>
      <c r="N11782">
        <v>0</v>
      </c>
      <c r="O11782">
        <v>0</v>
      </c>
      <c r="P11782">
        <v>0</v>
      </c>
      <c r="Q11782">
        <v>0</v>
      </c>
    </row>
    <row r="11783" spans="1:17" x14ac:dyDescent="0.25">
      <c r="A11783" t="s">
        <v>27297</v>
      </c>
      <c r="B11783" t="s">
        <v>74</v>
      </c>
      <c r="C11783" t="s">
        <v>183</v>
      </c>
      <c r="D11783" t="s">
        <v>526</v>
      </c>
      <c r="E11783" t="s">
        <v>21471</v>
      </c>
      <c r="F11783" t="s">
        <v>396</v>
      </c>
      <c r="G11783">
        <v>0</v>
      </c>
      <c r="H11783">
        <v>9</v>
      </c>
      <c r="I11783">
        <v>2</v>
      </c>
      <c r="J11783">
        <v>6</v>
      </c>
      <c r="K11783">
        <v>0</v>
      </c>
      <c r="L11783">
        <v>1</v>
      </c>
      <c r="M11783">
        <v>0</v>
      </c>
      <c r="N11783">
        <v>0</v>
      </c>
      <c r="O11783">
        <v>0</v>
      </c>
      <c r="P11783">
        <v>0</v>
      </c>
      <c r="Q11783">
        <v>0</v>
      </c>
    </row>
    <row r="11784" spans="1:17" x14ac:dyDescent="0.25">
      <c r="A11784" t="s">
        <v>27298</v>
      </c>
      <c r="B11784" t="s">
        <v>74</v>
      </c>
      <c r="C11784" t="s">
        <v>183</v>
      </c>
      <c r="D11784" t="s">
        <v>526</v>
      </c>
      <c r="E11784" t="s">
        <v>21471</v>
      </c>
      <c r="F11784" t="s">
        <v>4236</v>
      </c>
      <c r="G11784">
        <v>0</v>
      </c>
      <c r="H11784">
        <v>9</v>
      </c>
      <c r="I11784">
        <v>2</v>
      </c>
      <c r="J11784">
        <v>6</v>
      </c>
      <c r="K11784">
        <v>0</v>
      </c>
      <c r="L11784">
        <v>1</v>
      </c>
      <c r="M11784">
        <v>0</v>
      </c>
      <c r="N11784">
        <v>0</v>
      </c>
      <c r="O11784">
        <v>0</v>
      </c>
      <c r="P11784">
        <v>0</v>
      </c>
      <c r="Q11784">
        <v>0</v>
      </c>
    </row>
    <row r="11785" spans="1:17" x14ac:dyDescent="0.25">
      <c r="A11785" t="s">
        <v>27299</v>
      </c>
      <c r="B11785" t="s">
        <v>74</v>
      </c>
      <c r="C11785" t="s">
        <v>183</v>
      </c>
      <c r="D11785" t="s">
        <v>526</v>
      </c>
      <c r="E11785" t="s">
        <v>21471</v>
      </c>
      <c r="F11785" t="s">
        <v>4238</v>
      </c>
      <c r="G11785">
        <v>0</v>
      </c>
      <c r="H11785">
        <v>0</v>
      </c>
      <c r="I11785">
        <v>0</v>
      </c>
      <c r="J11785">
        <v>0</v>
      </c>
      <c r="K11785">
        <v>0</v>
      </c>
      <c r="L11785">
        <v>0</v>
      </c>
      <c r="M11785">
        <v>9</v>
      </c>
      <c r="N11785">
        <v>0</v>
      </c>
      <c r="O11785">
        <v>0</v>
      </c>
      <c r="P11785">
        <v>0</v>
      </c>
      <c r="Q11785">
        <v>0</v>
      </c>
    </row>
    <row r="11786" spans="1:17" x14ac:dyDescent="0.25">
      <c r="A11786" t="s">
        <v>27300</v>
      </c>
      <c r="B11786" t="s">
        <v>74</v>
      </c>
      <c r="C11786" t="s">
        <v>183</v>
      </c>
      <c r="D11786" t="s">
        <v>526</v>
      </c>
      <c r="E11786" t="s">
        <v>21471</v>
      </c>
      <c r="F11786" t="s">
        <v>397</v>
      </c>
      <c r="G11786">
        <v>0</v>
      </c>
      <c r="H11786">
        <v>9</v>
      </c>
      <c r="I11786">
        <v>2</v>
      </c>
      <c r="J11786">
        <v>6</v>
      </c>
      <c r="K11786">
        <v>0</v>
      </c>
      <c r="L11786">
        <v>1</v>
      </c>
      <c r="M11786">
        <v>0</v>
      </c>
      <c r="N11786">
        <v>0</v>
      </c>
      <c r="O11786">
        <v>0</v>
      </c>
      <c r="P11786">
        <v>0</v>
      </c>
      <c r="Q11786">
        <v>0</v>
      </c>
    </row>
    <row r="11787" spans="1:17" x14ac:dyDescent="0.25">
      <c r="A11787" t="s">
        <v>27301</v>
      </c>
      <c r="B11787" t="s">
        <v>74</v>
      </c>
      <c r="C11787" t="s">
        <v>183</v>
      </c>
      <c r="D11787" t="s">
        <v>526</v>
      </c>
      <c r="E11787" t="s">
        <v>21471</v>
      </c>
      <c r="F11787" t="s">
        <v>398</v>
      </c>
      <c r="G11787">
        <v>0</v>
      </c>
      <c r="H11787">
        <v>9</v>
      </c>
      <c r="I11787">
        <v>2</v>
      </c>
      <c r="J11787">
        <v>6</v>
      </c>
      <c r="K11787">
        <v>0</v>
      </c>
      <c r="L11787">
        <v>1</v>
      </c>
      <c r="M11787">
        <v>0</v>
      </c>
      <c r="N11787">
        <v>0</v>
      </c>
      <c r="O11787">
        <v>0</v>
      </c>
      <c r="P11787">
        <v>0</v>
      </c>
      <c r="Q11787">
        <v>0</v>
      </c>
    </row>
    <row r="11788" spans="1:17" x14ac:dyDescent="0.25">
      <c r="A11788" t="s">
        <v>27302</v>
      </c>
      <c r="B11788" t="s">
        <v>74</v>
      </c>
      <c r="C11788" t="s">
        <v>183</v>
      </c>
      <c r="D11788" t="s">
        <v>526</v>
      </c>
      <c r="E11788" t="s">
        <v>21471</v>
      </c>
      <c r="F11788" t="s">
        <v>4242</v>
      </c>
      <c r="G11788">
        <v>0</v>
      </c>
      <c r="H11788">
        <v>0</v>
      </c>
      <c r="I11788">
        <v>0</v>
      </c>
      <c r="J11788">
        <v>0</v>
      </c>
      <c r="K11788">
        <v>0</v>
      </c>
      <c r="L11788">
        <v>0</v>
      </c>
      <c r="M11788">
        <v>9</v>
      </c>
      <c r="N11788">
        <v>0</v>
      </c>
      <c r="O11788">
        <v>0</v>
      </c>
      <c r="P11788">
        <v>0</v>
      </c>
      <c r="Q11788">
        <v>0</v>
      </c>
    </row>
    <row r="11789" spans="1:17" x14ac:dyDescent="0.25">
      <c r="A11789" t="s">
        <v>27303</v>
      </c>
      <c r="B11789" t="s">
        <v>74</v>
      </c>
      <c r="C11789" t="s">
        <v>183</v>
      </c>
      <c r="D11789" t="s">
        <v>526</v>
      </c>
      <c r="E11789" t="s">
        <v>21471</v>
      </c>
      <c r="F11789" t="s">
        <v>399</v>
      </c>
      <c r="G11789">
        <v>0</v>
      </c>
      <c r="H11789">
        <v>9</v>
      </c>
      <c r="I11789">
        <v>2</v>
      </c>
      <c r="J11789">
        <v>6</v>
      </c>
      <c r="K11789">
        <v>0</v>
      </c>
      <c r="L11789">
        <v>1</v>
      </c>
      <c r="M11789">
        <v>0</v>
      </c>
      <c r="N11789">
        <v>0</v>
      </c>
      <c r="O11789">
        <v>0</v>
      </c>
      <c r="P11789">
        <v>0</v>
      </c>
      <c r="Q11789">
        <v>0</v>
      </c>
    </row>
    <row r="11790" spans="1:17" x14ac:dyDescent="0.25">
      <c r="A11790" t="s">
        <v>27304</v>
      </c>
      <c r="B11790" t="s">
        <v>74</v>
      </c>
      <c r="C11790" t="s">
        <v>183</v>
      </c>
      <c r="D11790" t="s">
        <v>526</v>
      </c>
      <c r="E11790" t="s">
        <v>21471</v>
      </c>
      <c r="F11790" t="s">
        <v>4245</v>
      </c>
      <c r="G11790">
        <v>0</v>
      </c>
      <c r="H11790">
        <v>0</v>
      </c>
      <c r="I11790">
        <v>0</v>
      </c>
      <c r="J11790">
        <v>0</v>
      </c>
      <c r="K11790">
        <v>0</v>
      </c>
      <c r="L11790">
        <v>0</v>
      </c>
      <c r="M11790">
        <v>9</v>
      </c>
      <c r="N11790">
        <v>0</v>
      </c>
      <c r="O11790">
        <v>0</v>
      </c>
      <c r="P11790">
        <v>0</v>
      </c>
      <c r="Q11790">
        <v>0</v>
      </c>
    </row>
    <row r="11791" spans="1:17" x14ac:dyDescent="0.25">
      <c r="A11791" t="s">
        <v>27305</v>
      </c>
      <c r="B11791" t="s">
        <v>74</v>
      </c>
      <c r="C11791" t="s">
        <v>183</v>
      </c>
      <c r="D11791" t="s">
        <v>526</v>
      </c>
      <c r="E11791" t="s">
        <v>21471</v>
      </c>
      <c r="F11791" t="s">
        <v>394</v>
      </c>
      <c r="G11791">
        <v>0</v>
      </c>
      <c r="H11791">
        <v>0</v>
      </c>
      <c r="I11791">
        <v>0</v>
      </c>
      <c r="J11791">
        <v>0</v>
      </c>
      <c r="K11791">
        <v>0</v>
      </c>
      <c r="L11791">
        <v>0</v>
      </c>
      <c r="M11791">
        <v>0</v>
      </c>
      <c r="N11791">
        <v>4</v>
      </c>
      <c r="O11791">
        <v>4</v>
      </c>
      <c r="P11791">
        <v>0</v>
      </c>
      <c r="Q11791">
        <v>0</v>
      </c>
    </row>
    <row r="11792" spans="1:17" x14ac:dyDescent="0.25">
      <c r="A11792" t="s">
        <v>27306</v>
      </c>
      <c r="B11792" t="s">
        <v>74</v>
      </c>
      <c r="C11792" t="s">
        <v>183</v>
      </c>
      <c r="D11792" t="s">
        <v>526</v>
      </c>
      <c r="E11792" t="s">
        <v>21471</v>
      </c>
      <c r="F11792" t="s">
        <v>395</v>
      </c>
      <c r="G11792">
        <v>0</v>
      </c>
      <c r="H11792">
        <v>0</v>
      </c>
      <c r="I11792">
        <v>0</v>
      </c>
      <c r="J11792">
        <v>0</v>
      </c>
      <c r="K11792">
        <v>0</v>
      </c>
      <c r="L11792">
        <v>0</v>
      </c>
      <c r="M11792">
        <v>0</v>
      </c>
      <c r="N11792">
        <v>2</v>
      </c>
      <c r="O11792">
        <v>2</v>
      </c>
      <c r="P11792">
        <v>0</v>
      </c>
      <c r="Q11792">
        <v>0</v>
      </c>
    </row>
    <row r="11793" spans="1:17" x14ac:dyDescent="0.25">
      <c r="A11793" t="s">
        <v>27307</v>
      </c>
      <c r="B11793" t="s">
        <v>74</v>
      </c>
      <c r="C11793" t="s">
        <v>183</v>
      </c>
      <c r="D11793" t="s">
        <v>526</v>
      </c>
      <c r="E11793" t="s">
        <v>21471</v>
      </c>
      <c r="F11793" t="s">
        <v>525</v>
      </c>
      <c r="G11793">
        <v>9</v>
      </c>
      <c r="H11793">
        <v>0</v>
      </c>
      <c r="I11793">
        <v>0</v>
      </c>
      <c r="J11793">
        <v>0</v>
      </c>
      <c r="K11793">
        <v>0</v>
      </c>
      <c r="L11793">
        <v>0</v>
      </c>
      <c r="M11793">
        <v>0</v>
      </c>
      <c r="N11793">
        <v>0</v>
      </c>
      <c r="O11793">
        <v>0</v>
      </c>
      <c r="P11793">
        <v>0</v>
      </c>
      <c r="Q11793">
        <v>0</v>
      </c>
    </row>
    <row r="11794" spans="1:17" x14ac:dyDescent="0.25">
      <c r="A11794" t="s">
        <v>15649</v>
      </c>
      <c r="B11794" t="s">
        <v>74</v>
      </c>
      <c r="C11794" t="s">
        <v>183</v>
      </c>
      <c r="D11794" t="s">
        <v>12971</v>
      </c>
      <c r="E11794" t="s">
        <v>563</v>
      </c>
      <c r="F11794" t="s">
        <v>525</v>
      </c>
      <c r="G11794">
        <v>5</v>
      </c>
      <c r="H11794">
        <v>0</v>
      </c>
      <c r="I11794">
        <v>0</v>
      </c>
      <c r="J11794">
        <v>0</v>
      </c>
      <c r="K11794">
        <v>0</v>
      </c>
      <c r="L11794">
        <v>0</v>
      </c>
      <c r="M11794">
        <v>0</v>
      </c>
      <c r="N11794">
        <v>0</v>
      </c>
      <c r="O11794">
        <v>0</v>
      </c>
      <c r="P11794">
        <v>0</v>
      </c>
      <c r="Q11794">
        <v>0</v>
      </c>
    </row>
    <row r="11795" spans="1:17" x14ac:dyDescent="0.25">
      <c r="A11795" t="s">
        <v>27308</v>
      </c>
      <c r="B11795" t="s">
        <v>74</v>
      </c>
      <c r="C11795" t="s">
        <v>183</v>
      </c>
      <c r="D11795" t="s">
        <v>12971</v>
      </c>
      <c r="E11795" t="s">
        <v>21471</v>
      </c>
      <c r="F11795" t="s">
        <v>525</v>
      </c>
      <c r="G11795">
        <v>4</v>
      </c>
      <c r="H11795">
        <v>0</v>
      </c>
      <c r="I11795">
        <v>0</v>
      </c>
      <c r="J11795">
        <v>0</v>
      </c>
      <c r="K11795">
        <v>0</v>
      </c>
      <c r="L11795">
        <v>0</v>
      </c>
      <c r="M11795">
        <v>0</v>
      </c>
      <c r="N11795">
        <v>0</v>
      </c>
      <c r="O11795">
        <v>0</v>
      </c>
      <c r="P11795">
        <v>0</v>
      </c>
      <c r="Q11795">
        <v>0</v>
      </c>
    </row>
    <row r="11796" spans="1:17" x14ac:dyDescent="0.25">
      <c r="A11796" t="s">
        <v>27309</v>
      </c>
      <c r="B11796" t="s">
        <v>74</v>
      </c>
      <c r="C11796" t="s">
        <v>184</v>
      </c>
      <c r="D11796" t="s">
        <v>529</v>
      </c>
      <c r="E11796" t="s">
        <v>21471</v>
      </c>
      <c r="F11796" t="s">
        <v>525</v>
      </c>
      <c r="G11796">
        <v>1</v>
      </c>
      <c r="H11796">
        <v>0</v>
      </c>
      <c r="I11796">
        <v>0</v>
      </c>
      <c r="J11796">
        <v>0</v>
      </c>
      <c r="K11796">
        <v>0</v>
      </c>
      <c r="L11796">
        <v>0</v>
      </c>
      <c r="M11796">
        <v>0</v>
      </c>
      <c r="N11796">
        <v>0</v>
      </c>
      <c r="O11796">
        <v>0</v>
      </c>
      <c r="P11796">
        <v>0</v>
      </c>
      <c r="Q11796">
        <v>0</v>
      </c>
    </row>
    <row r="11797" spans="1:17" x14ac:dyDescent="0.25">
      <c r="A11797" t="s">
        <v>15650</v>
      </c>
      <c r="B11797" t="s">
        <v>74</v>
      </c>
      <c r="C11797" t="s">
        <v>184</v>
      </c>
      <c r="D11797" t="s">
        <v>526</v>
      </c>
      <c r="E11797" t="s">
        <v>563</v>
      </c>
      <c r="F11797" t="s">
        <v>396</v>
      </c>
      <c r="G11797">
        <v>0</v>
      </c>
      <c r="H11797">
        <v>9</v>
      </c>
      <c r="I11797">
        <v>1</v>
      </c>
      <c r="J11797">
        <v>6</v>
      </c>
      <c r="K11797">
        <v>1</v>
      </c>
      <c r="L11797">
        <v>1</v>
      </c>
      <c r="M11797">
        <v>0</v>
      </c>
      <c r="N11797">
        <v>0</v>
      </c>
      <c r="O11797">
        <v>0</v>
      </c>
      <c r="P11797">
        <v>0</v>
      </c>
      <c r="Q11797">
        <v>0</v>
      </c>
    </row>
    <row r="11798" spans="1:17" x14ac:dyDescent="0.25">
      <c r="A11798" t="s">
        <v>15981</v>
      </c>
      <c r="B11798" t="s">
        <v>74</v>
      </c>
      <c r="C11798" t="s">
        <v>184</v>
      </c>
      <c r="D11798" t="s">
        <v>526</v>
      </c>
      <c r="E11798" t="s">
        <v>563</v>
      </c>
      <c r="F11798" t="s">
        <v>4236</v>
      </c>
      <c r="G11798">
        <v>0</v>
      </c>
      <c r="H11798">
        <v>9</v>
      </c>
      <c r="I11798">
        <v>1</v>
      </c>
      <c r="J11798">
        <v>6</v>
      </c>
      <c r="K11798">
        <v>1</v>
      </c>
      <c r="L11798">
        <v>1</v>
      </c>
      <c r="M11798">
        <v>0</v>
      </c>
      <c r="N11798">
        <v>0</v>
      </c>
      <c r="O11798">
        <v>0</v>
      </c>
      <c r="P11798">
        <v>0</v>
      </c>
      <c r="Q11798">
        <v>0</v>
      </c>
    </row>
    <row r="11799" spans="1:17" x14ac:dyDescent="0.25">
      <c r="A11799" t="s">
        <v>15982</v>
      </c>
      <c r="B11799" t="s">
        <v>74</v>
      </c>
      <c r="C11799" t="s">
        <v>184</v>
      </c>
      <c r="D11799" t="s">
        <v>526</v>
      </c>
      <c r="E11799" t="s">
        <v>563</v>
      </c>
      <c r="F11799" t="s">
        <v>4238</v>
      </c>
      <c r="G11799">
        <v>0</v>
      </c>
      <c r="H11799">
        <v>0</v>
      </c>
      <c r="I11799">
        <v>0</v>
      </c>
      <c r="J11799">
        <v>0</v>
      </c>
      <c r="K11799">
        <v>0</v>
      </c>
      <c r="L11799">
        <v>0</v>
      </c>
      <c r="M11799">
        <v>9</v>
      </c>
      <c r="N11799">
        <v>0</v>
      </c>
      <c r="O11799">
        <v>0</v>
      </c>
      <c r="P11799">
        <v>0</v>
      </c>
      <c r="Q11799">
        <v>0</v>
      </c>
    </row>
    <row r="11800" spans="1:17" x14ac:dyDescent="0.25">
      <c r="A11800" t="s">
        <v>15983</v>
      </c>
      <c r="B11800" t="s">
        <v>74</v>
      </c>
      <c r="C11800" t="s">
        <v>184</v>
      </c>
      <c r="D11800" t="s">
        <v>526</v>
      </c>
      <c r="E11800" t="s">
        <v>563</v>
      </c>
      <c r="F11800" t="s">
        <v>397</v>
      </c>
      <c r="G11800">
        <v>0</v>
      </c>
      <c r="H11800">
        <v>9</v>
      </c>
      <c r="I11800">
        <v>1</v>
      </c>
      <c r="J11800">
        <v>6</v>
      </c>
      <c r="K11800">
        <v>1</v>
      </c>
      <c r="L11800">
        <v>1</v>
      </c>
      <c r="M11800">
        <v>0</v>
      </c>
      <c r="N11800">
        <v>0</v>
      </c>
      <c r="O11800">
        <v>0</v>
      </c>
      <c r="P11800">
        <v>0</v>
      </c>
      <c r="Q11800">
        <v>0</v>
      </c>
    </row>
    <row r="11801" spans="1:17" x14ac:dyDescent="0.25">
      <c r="A11801" t="s">
        <v>15984</v>
      </c>
      <c r="B11801" t="s">
        <v>74</v>
      </c>
      <c r="C11801" t="s">
        <v>184</v>
      </c>
      <c r="D11801" t="s">
        <v>526</v>
      </c>
      <c r="E11801" t="s">
        <v>563</v>
      </c>
      <c r="F11801" t="s">
        <v>398</v>
      </c>
      <c r="G11801">
        <v>0</v>
      </c>
      <c r="H11801">
        <v>9</v>
      </c>
      <c r="I11801">
        <v>1</v>
      </c>
      <c r="J11801">
        <v>6</v>
      </c>
      <c r="K11801">
        <v>1</v>
      </c>
      <c r="L11801">
        <v>1</v>
      </c>
      <c r="M11801">
        <v>0</v>
      </c>
      <c r="N11801">
        <v>0</v>
      </c>
      <c r="O11801">
        <v>0</v>
      </c>
      <c r="P11801">
        <v>0</v>
      </c>
      <c r="Q11801">
        <v>0</v>
      </c>
    </row>
    <row r="11802" spans="1:17" x14ac:dyDescent="0.25">
      <c r="A11802" t="s">
        <v>15985</v>
      </c>
      <c r="B11802" t="s">
        <v>74</v>
      </c>
      <c r="C11802" t="s">
        <v>184</v>
      </c>
      <c r="D11802" t="s">
        <v>526</v>
      </c>
      <c r="E11802" t="s">
        <v>563</v>
      </c>
      <c r="F11802" t="s">
        <v>4242</v>
      </c>
      <c r="G11802">
        <v>0</v>
      </c>
      <c r="H11802">
        <v>0</v>
      </c>
      <c r="I11802">
        <v>0</v>
      </c>
      <c r="J11802">
        <v>0</v>
      </c>
      <c r="K11802">
        <v>0</v>
      </c>
      <c r="L11802">
        <v>0</v>
      </c>
      <c r="M11802">
        <v>9</v>
      </c>
      <c r="N11802">
        <v>0</v>
      </c>
      <c r="O11802">
        <v>0</v>
      </c>
      <c r="P11802">
        <v>0</v>
      </c>
      <c r="Q11802">
        <v>0</v>
      </c>
    </row>
    <row r="11803" spans="1:17" x14ac:dyDescent="0.25">
      <c r="A11803" t="s">
        <v>15986</v>
      </c>
      <c r="B11803" t="s">
        <v>74</v>
      </c>
      <c r="C11803" t="s">
        <v>184</v>
      </c>
      <c r="D11803" t="s">
        <v>526</v>
      </c>
      <c r="E11803" t="s">
        <v>563</v>
      </c>
      <c r="F11803" t="s">
        <v>399</v>
      </c>
      <c r="G11803">
        <v>0</v>
      </c>
      <c r="H11803">
        <v>9</v>
      </c>
      <c r="I11803">
        <v>1</v>
      </c>
      <c r="J11803">
        <v>6</v>
      </c>
      <c r="K11803">
        <v>1</v>
      </c>
      <c r="L11803">
        <v>1</v>
      </c>
      <c r="M11803">
        <v>0</v>
      </c>
      <c r="N11803">
        <v>0</v>
      </c>
      <c r="O11803">
        <v>0</v>
      </c>
      <c r="P11803">
        <v>0</v>
      </c>
      <c r="Q11803">
        <v>0</v>
      </c>
    </row>
    <row r="11804" spans="1:17" x14ac:dyDescent="0.25">
      <c r="A11804" t="s">
        <v>15987</v>
      </c>
      <c r="B11804" t="s">
        <v>74</v>
      </c>
      <c r="C11804" t="s">
        <v>184</v>
      </c>
      <c r="D11804" t="s">
        <v>526</v>
      </c>
      <c r="E11804" t="s">
        <v>563</v>
      </c>
      <c r="F11804" t="s">
        <v>4245</v>
      </c>
      <c r="G11804">
        <v>0</v>
      </c>
      <c r="H11804">
        <v>0</v>
      </c>
      <c r="I11804">
        <v>0</v>
      </c>
      <c r="J11804">
        <v>0</v>
      </c>
      <c r="K11804">
        <v>0</v>
      </c>
      <c r="L11804">
        <v>0</v>
      </c>
      <c r="M11804">
        <v>9</v>
      </c>
      <c r="N11804">
        <v>0</v>
      </c>
      <c r="O11804">
        <v>0</v>
      </c>
      <c r="P11804">
        <v>0</v>
      </c>
      <c r="Q11804">
        <v>0</v>
      </c>
    </row>
    <row r="11805" spans="1:17" x14ac:dyDescent="0.25">
      <c r="A11805" t="s">
        <v>15988</v>
      </c>
      <c r="B11805" t="s">
        <v>74</v>
      </c>
      <c r="C11805" t="s">
        <v>184</v>
      </c>
      <c r="D11805" t="s">
        <v>526</v>
      </c>
      <c r="E11805" t="s">
        <v>563</v>
      </c>
      <c r="F11805" t="s">
        <v>394</v>
      </c>
      <c r="G11805">
        <v>0</v>
      </c>
      <c r="H11805">
        <v>0</v>
      </c>
      <c r="I11805">
        <v>0</v>
      </c>
      <c r="J11805">
        <v>0</v>
      </c>
      <c r="K11805">
        <v>0</v>
      </c>
      <c r="L11805">
        <v>0</v>
      </c>
      <c r="M11805">
        <v>0</v>
      </c>
      <c r="N11805">
        <v>6</v>
      </c>
      <c r="O11805">
        <v>5</v>
      </c>
      <c r="P11805">
        <v>0</v>
      </c>
      <c r="Q11805">
        <v>1</v>
      </c>
    </row>
    <row r="11806" spans="1:17" x14ac:dyDescent="0.25">
      <c r="A11806" t="s">
        <v>15989</v>
      </c>
      <c r="B11806" t="s">
        <v>74</v>
      </c>
      <c r="C11806" t="s">
        <v>184</v>
      </c>
      <c r="D11806" t="s">
        <v>526</v>
      </c>
      <c r="E11806" t="s">
        <v>563</v>
      </c>
      <c r="F11806" t="s">
        <v>395</v>
      </c>
      <c r="G11806">
        <v>0</v>
      </c>
      <c r="H11806">
        <v>0</v>
      </c>
      <c r="I11806">
        <v>0</v>
      </c>
      <c r="J11806">
        <v>0</v>
      </c>
      <c r="K11806">
        <v>0</v>
      </c>
      <c r="L11806">
        <v>0</v>
      </c>
      <c r="M11806">
        <v>0</v>
      </c>
      <c r="N11806">
        <v>4</v>
      </c>
      <c r="O11806">
        <v>4</v>
      </c>
      <c r="P11806">
        <v>0</v>
      </c>
      <c r="Q11806">
        <v>0</v>
      </c>
    </row>
    <row r="11807" spans="1:17" x14ac:dyDescent="0.25">
      <c r="A11807" t="s">
        <v>15990</v>
      </c>
      <c r="B11807" t="s">
        <v>74</v>
      </c>
      <c r="C11807" t="s">
        <v>184</v>
      </c>
      <c r="D11807" t="s">
        <v>526</v>
      </c>
      <c r="E11807" t="s">
        <v>563</v>
      </c>
      <c r="F11807" t="s">
        <v>525</v>
      </c>
      <c r="G11807">
        <v>9</v>
      </c>
      <c r="H11807">
        <v>0</v>
      </c>
      <c r="I11807">
        <v>0</v>
      </c>
      <c r="J11807">
        <v>0</v>
      </c>
      <c r="K11807">
        <v>0</v>
      </c>
      <c r="L11807">
        <v>0</v>
      </c>
      <c r="M11807">
        <v>0</v>
      </c>
      <c r="N11807">
        <v>0</v>
      </c>
      <c r="O11807">
        <v>0</v>
      </c>
      <c r="P11807">
        <v>0</v>
      </c>
      <c r="Q11807">
        <v>0</v>
      </c>
    </row>
    <row r="11808" spans="1:17" x14ac:dyDescent="0.25">
      <c r="A11808" t="s">
        <v>27310</v>
      </c>
      <c r="B11808" t="s">
        <v>74</v>
      </c>
      <c r="C11808" t="s">
        <v>184</v>
      </c>
      <c r="D11808" t="s">
        <v>526</v>
      </c>
      <c r="E11808" t="s">
        <v>21471</v>
      </c>
      <c r="F11808" t="s">
        <v>396</v>
      </c>
      <c r="G11808">
        <v>0</v>
      </c>
      <c r="H11808">
        <v>12</v>
      </c>
      <c r="I11808">
        <v>1</v>
      </c>
      <c r="J11808">
        <v>11</v>
      </c>
      <c r="K11808">
        <v>0</v>
      </c>
      <c r="L11808">
        <v>0</v>
      </c>
      <c r="M11808">
        <v>0</v>
      </c>
      <c r="N11808">
        <v>0</v>
      </c>
      <c r="O11808">
        <v>0</v>
      </c>
      <c r="P11808">
        <v>0</v>
      </c>
      <c r="Q11808">
        <v>0</v>
      </c>
    </row>
    <row r="11809" spans="1:17" x14ac:dyDescent="0.25">
      <c r="A11809" t="s">
        <v>27311</v>
      </c>
      <c r="B11809" t="s">
        <v>74</v>
      </c>
      <c r="C11809" t="s">
        <v>184</v>
      </c>
      <c r="D11809" t="s">
        <v>526</v>
      </c>
      <c r="E11809" t="s">
        <v>21471</v>
      </c>
      <c r="F11809" t="s">
        <v>4236</v>
      </c>
      <c r="G11809">
        <v>0</v>
      </c>
      <c r="H11809">
        <v>12</v>
      </c>
      <c r="I11809">
        <v>1</v>
      </c>
      <c r="J11809">
        <v>11</v>
      </c>
      <c r="K11809">
        <v>0</v>
      </c>
      <c r="L11809">
        <v>0</v>
      </c>
      <c r="M11809">
        <v>0</v>
      </c>
      <c r="N11809">
        <v>0</v>
      </c>
      <c r="O11809">
        <v>0</v>
      </c>
      <c r="P11809">
        <v>0</v>
      </c>
      <c r="Q11809">
        <v>0</v>
      </c>
    </row>
    <row r="11810" spans="1:17" x14ac:dyDescent="0.25">
      <c r="A11810" t="s">
        <v>27312</v>
      </c>
      <c r="B11810" t="s">
        <v>74</v>
      </c>
      <c r="C11810" t="s">
        <v>184</v>
      </c>
      <c r="D11810" t="s">
        <v>526</v>
      </c>
      <c r="E11810" t="s">
        <v>21471</v>
      </c>
      <c r="F11810" t="s">
        <v>4238</v>
      </c>
      <c r="G11810">
        <v>0</v>
      </c>
      <c r="H11810">
        <v>0</v>
      </c>
      <c r="I11810">
        <v>0</v>
      </c>
      <c r="J11810">
        <v>0</v>
      </c>
      <c r="K11810">
        <v>0</v>
      </c>
      <c r="L11810">
        <v>0</v>
      </c>
      <c r="M11810">
        <v>12</v>
      </c>
      <c r="N11810">
        <v>0</v>
      </c>
      <c r="O11810">
        <v>0</v>
      </c>
      <c r="P11810">
        <v>0</v>
      </c>
      <c r="Q11810">
        <v>0</v>
      </c>
    </row>
    <row r="11811" spans="1:17" x14ac:dyDescent="0.25">
      <c r="A11811" t="s">
        <v>27313</v>
      </c>
      <c r="B11811" t="s">
        <v>73</v>
      </c>
      <c r="C11811" t="s">
        <v>92</v>
      </c>
      <c r="D11811" t="s">
        <v>526</v>
      </c>
      <c r="E11811" t="s">
        <v>21471</v>
      </c>
      <c r="F11811" t="s">
        <v>525</v>
      </c>
      <c r="G11811">
        <v>10</v>
      </c>
      <c r="H11811">
        <v>0</v>
      </c>
      <c r="I11811">
        <v>0</v>
      </c>
      <c r="J11811">
        <v>0</v>
      </c>
      <c r="K11811">
        <v>0</v>
      </c>
      <c r="L11811">
        <v>0</v>
      </c>
      <c r="M11811">
        <v>0</v>
      </c>
      <c r="N11811">
        <v>0</v>
      </c>
      <c r="O11811">
        <v>0</v>
      </c>
      <c r="P11811">
        <v>0</v>
      </c>
      <c r="Q11811">
        <v>0</v>
      </c>
    </row>
    <row r="11812" spans="1:17" x14ac:dyDescent="0.25">
      <c r="A11812" t="s">
        <v>15651</v>
      </c>
      <c r="B11812" t="s">
        <v>73</v>
      </c>
      <c r="C11812" t="s">
        <v>92</v>
      </c>
      <c r="D11812" t="s">
        <v>527</v>
      </c>
      <c r="E11812" t="s">
        <v>563</v>
      </c>
      <c r="F11812" t="s">
        <v>528</v>
      </c>
      <c r="G11812">
        <v>0</v>
      </c>
      <c r="H11812">
        <v>0</v>
      </c>
      <c r="I11812">
        <v>0</v>
      </c>
      <c r="J11812">
        <v>0</v>
      </c>
      <c r="K11812">
        <v>0</v>
      </c>
      <c r="L11812">
        <v>0</v>
      </c>
      <c r="M11812">
        <v>0</v>
      </c>
      <c r="N11812">
        <v>1</v>
      </c>
      <c r="O11812">
        <v>1</v>
      </c>
      <c r="P11812">
        <v>0</v>
      </c>
      <c r="Q11812">
        <v>0</v>
      </c>
    </row>
    <row r="11813" spans="1:17" x14ac:dyDescent="0.25">
      <c r="A11813" t="s">
        <v>15652</v>
      </c>
      <c r="B11813" t="s">
        <v>73</v>
      </c>
      <c r="C11813" t="s">
        <v>92</v>
      </c>
      <c r="D11813" t="s">
        <v>527</v>
      </c>
      <c r="E11813" t="s">
        <v>563</v>
      </c>
      <c r="F11813" t="s">
        <v>525</v>
      </c>
      <c r="G11813">
        <v>1</v>
      </c>
      <c r="H11813">
        <v>0</v>
      </c>
      <c r="I11813">
        <v>0</v>
      </c>
      <c r="J11813">
        <v>0</v>
      </c>
      <c r="K11813">
        <v>0</v>
      </c>
      <c r="L11813">
        <v>0</v>
      </c>
      <c r="M11813">
        <v>0</v>
      </c>
      <c r="N11813">
        <v>0</v>
      </c>
      <c r="O11813">
        <v>0</v>
      </c>
      <c r="P11813">
        <v>0</v>
      </c>
      <c r="Q11813">
        <v>0</v>
      </c>
    </row>
    <row r="11814" spans="1:17" x14ac:dyDescent="0.25">
      <c r="A11814" t="s">
        <v>15653</v>
      </c>
      <c r="B11814" t="s">
        <v>73</v>
      </c>
      <c r="C11814" t="s">
        <v>93</v>
      </c>
      <c r="D11814" t="s">
        <v>526</v>
      </c>
      <c r="E11814" t="s">
        <v>563</v>
      </c>
      <c r="F11814" t="s">
        <v>396</v>
      </c>
      <c r="G11814">
        <v>0</v>
      </c>
      <c r="H11814">
        <v>19</v>
      </c>
      <c r="I11814">
        <v>4</v>
      </c>
      <c r="J11814">
        <v>15</v>
      </c>
      <c r="K11814">
        <v>0</v>
      </c>
      <c r="L11814">
        <v>0</v>
      </c>
      <c r="M11814">
        <v>0</v>
      </c>
      <c r="N11814">
        <v>0</v>
      </c>
      <c r="O11814">
        <v>0</v>
      </c>
      <c r="P11814">
        <v>0</v>
      </c>
      <c r="Q11814">
        <v>0</v>
      </c>
    </row>
    <row r="11815" spans="1:17" x14ac:dyDescent="0.25">
      <c r="A11815" t="s">
        <v>15654</v>
      </c>
      <c r="B11815" t="s">
        <v>73</v>
      </c>
      <c r="C11815" t="s">
        <v>93</v>
      </c>
      <c r="D11815" t="s">
        <v>526</v>
      </c>
      <c r="E11815" t="s">
        <v>563</v>
      </c>
      <c r="F11815" t="s">
        <v>4236</v>
      </c>
      <c r="G11815">
        <v>0</v>
      </c>
      <c r="H11815">
        <v>19</v>
      </c>
      <c r="I11815">
        <v>3</v>
      </c>
      <c r="J11815">
        <v>16</v>
      </c>
      <c r="K11815">
        <v>0</v>
      </c>
      <c r="L11815">
        <v>0</v>
      </c>
      <c r="M11815">
        <v>0</v>
      </c>
      <c r="N11815">
        <v>0</v>
      </c>
      <c r="O11815">
        <v>0</v>
      </c>
      <c r="P11815">
        <v>0</v>
      </c>
      <c r="Q11815">
        <v>0</v>
      </c>
    </row>
    <row r="11816" spans="1:17" x14ac:dyDescent="0.25">
      <c r="A11816" t="s">
        <v>15655</v>
      </c>
      <c r="B11816" t="s">
        <v>73</v>
      </c>
      <c r="C11816" t="s">
        <v>93</v>
      </c>
      <c r="D11816" t="s">
        <v>526</v>
      </c>
      <c r="E11816" t="s">
        <v>563</v>
      </c>
      <c r="F11816" t="s">
        <v>4238</v>
      </c>
      <c r="G11816">
        <v>0</v>
      </c>
      <c r="H11816">
        <v>0</v>
      </c>
      <c r="I11816">
        <v>0</v>
      </c>
      <c r="J11816">
        <v>0</v>
      </c>
      <c r="K11816">
        <v>0</v>
      </c>
      <c r="L11816">
        <v>0</v>
      </c>
      <c r="M11816">
        <v>19</v>
      </c>
      <c r="N11816">
        <v>0</v>
      </c>
      <c r="O11816">
        <v>0</v>
      </c>
      <c r="P11816">
        <v>0</v>
      </c>
      <c r="Q11816">
        <v>0</v>
      </c>
    </row>
    <row r="11817" spans="1:17" x14ac:dyDescent="0.25">
      <c r="A11817" t="s">
        <v>15656</v>
      </c>
      <c r="B11817" t="s">
        <v>73</v>
      </c>
      <c r="C11817" t="s">
        <v>93</v>
      </c>
      <c r="D11817" t="s">
        <v>526</v>
      </c>
      <c r="E11817" t="s">
        <v>563</v>
      </c>
      <c r="F11817" t="s">
        <v>397</v>
      </c>
      <c r="G11817">
        <v>0</v>
      </c>
      <c r="H11817">
        <v>19</v>
      </c>
      <c r="I11817">
        <v>3</v>
      </c>
      <c r="J11817">
        <v>16</v>
      </c>
      <c r="K11817">
        <v>0</v>
      </c>
      <c r="L11817">
        <v>0</v>
      </c>
      <c r="M11817">
        <v>0</v>
      </c>
      <c r="N11817">
        <v>0</v>
      </c>
      <c r="O11817">
        <v>0</v>
      </c>
      <c r="P11817">
        <v>0</v>
      </c>
      <c r="Q11817">
        <v>0</v>
      </c>
    </row>
    <row r="11818" spans="1:17" x14ac:dyDescent="0.25">
      <c r="A11818" t="s">
        <v>15657</v>
      </c>
      <c r="B11818" t="s">
        <v>73</v>
      </c>
      <c r="C11818" t="s">
        <v>93</v>
      </c>
      <c r="D11818" t="s">
        <v>526</v>
      </c>
      <c r="E11818" t="s">
        <v>563</v>
      </c>
      <c r="F11818" t="s">
        <v>398</v>
      </c>
      <c r="G11818">
        <v>0</v>
      </c>
      <c r="H11818">
        <v>19</v>
      </c>
      <c r="I11818">
        <v>3</v>
      </c>
      <c r="J11818">
        <v>16</v>
      </c>
      <c r="K11818">
        <v>0</v>
      </c>
      <c r="L11818">
        <v>0</v>
      </c>
      <c r="M11818">
        <v>0</v>
      </c>
      <c r="N11818">
        <v>0</v>
      </c>
      <c r="O11818">
        <v>0</v>
      </c>
      <c r="P11818">
        <v>0</v>
      </c>
      <c r="Q11818">
        <v>0</v>
      </c>
    </row>
    <row r="11819" spans="1:17" x14ac:dyDescent="0.25">
      <c r="A11819" t="s">
        <v>15658</v>
      </c>
      <c r="B11819" t="s">
        <v>73</v>
      </c>
      <c r="C11819" t="s">
        <v>93</v>
      </c>
      <c r="D11819" t="s">
        <v>526</v>
      </c>
      <c r="E11819" t="s">
        <v>563</v>
      </c>
      <c r="F11819" t="s">
        <v>4242</v>
      </c>
      <c r="G11819">
        <v>0</v>
      </c>
      <c r="H11819">
        <v>0</v>
      </c>
      <c r="I11819">
        <v>0</v>
      </c>
      <c r="J11819">
        <v>0</v>
      </c>
      <c r="K11819">
        <v>0</v>
      </c>
      <c r="L11819">
        <v>0</v>
      </c>
      <c r="M11819">
        <v>19</v>
      </c>
      <c r="N11819">
        <v>0</v>
      </c>
      <c r="O11819">
        <v>0</v>
      </c>
      <c r="P11819">
        <v>0</v>
      </c>
      <c r="Q11819">
        <v>0</v>
      </c>
    </row>
    <row r="11820" spans="1:17" x14ac:dyDescent="0.25">
      <c r="A11820" t="s">
        <v>15659</v>
      </c>
      <c r="B11820" t="s">
        <v>73</v>
      </c>
      <c r="C11820" t="s">
        <v>93</v>
      </c>
      <c r="D11820" t="s">
        <v>526</v>
      </c>
      <c r="E11820" t="s">
        <v>563</v>
      </c>
      <c r="F11820" t="s">
        <v>399</v>
      </c>
      <c r="G11820">
        <v>0</v>
      </c>
      <c r="H11820">
        <v>19</v>
      </c>
      <c r="I11820">
        <v>3</v>
      </c>
      <c r="J11820">
        <v>16</v>
      </c>
      <c r="K11820">
        <v>0</v>
      </c>
      <c r="L11820">
        <v>0</v>
      </c>
      <c r="M11820">
        <v>0</v>
      </c>
      <c r="N11820">
        <v>0</v>
      </c>
      <c r="O11820">
        <v>0</v>
      </c>
      <c r="P11820">
        <v>0</v>
      </c>
      <c r="Q11820">
        <v>0</v>
      </c>
    </row>
    <row r="11821" spans="1:17" x14ac:dyDescent="0.25">
      <c r="A11821" t="s">
        <v>15660</v>
      </c>
      <c r="B11821" t="s">
        <v>73</v>
      </c>
      <c r="C11821" t="s">
        <v>93</v>
      </c>
      <c r="D11821" t="s">
        <v>526</v>
      </c>
      <c r="E11821" t="s">
        <v>563</v>
      </c>
      <c r="F11821" t="s">
        <v>4245</v>
      </c>
      <c r="G11821">
        <v>0</v>
      </c>
      <c r="H11821">
        <v>0</v>
      </c>
      <c r="I11821">
        <v>0</v>
      </c>
      <c r="J11821">
        <v>0</v>
      </c>
      <c r="K11821">
        <v>0</v>
      </c>
      <c r="L11821">
        <v>0</v>
      </c>
      <c r="M11821">
        <v>19</v>
      </c>
      <c r="N11821">
        <v>0</v>
      </c>
      <c r="O11821">
        <v>0</v>
      </c>
      <c r="P11821">
        <v>0</v>
      </c>
      <c r="Q11821">
        <v>0</v>
      </c>
    </row>
    <row r="11822" spans="1:17" x14ac:dyDescent="0.25">
      <c r="A11822" t="s">
        <v>15661</v>
      </c>
      <c r="B11822" t="s">
        <v>73</v>
      </c>
      <c r="C11822" t="s">
        <v>93</v>
      </c>
      <c r="D11822" t="s">
        <v>526</v>
      </c>
      <c r="E11822" t="s">
        <v>563</v>
      </c>
      <c r="F11822" t="s">
        <v>394</v>
      </c>
      <c r="G11822">
        <v>0</v>
      </c>
      <c r="H11822">
        <v>0</v>
      </c>
      <c r="I11822">
        <v>0</v>
      </c>
      <c r="J11822">
        <v>0</v>
      </c>
      <c r="K11822">
        <v>0</v>
      </c>
      <c r="L11822">
        <v>0</v>
      </c>
      <c r="M11822">
        <v>0</v>
      </c>
      <c r="N11822">
        <v>19</v>
      </c>
      <c r="O11822">
        <v>19</v>
      </c>
      <c r="P11822">
        <v>0</v>
      </c>
      <c r="Q11822">
        <v>0</v>
      </c>
    </row>
    <row r="11823" spans="1:17" x14ac:dyDescent="0.25">
      <c r="A11823" t="s">
        <v>15662</v>
      </c>
      <c r="B11823" t="s">
        <v>73</v>
      </c>
      <c r="C11823" t="s">
        <v>93</v>
      </c>
      <c r="D11823" t="s">
        <v>526</v>
      </c>
      <c r="E11823" t="s">
        <v>563</v>
      </c>
      <c r="F11823" t="s">
        <v>395</v>
      </c>
      <c r="G11823">
        <v>0</v>
      </c>
      <c r="H11823">
        <v>0</v>
      </c>
      <c r="I11823">
        <v>0</v>
      </c>
      <c r="J11823">
        <v>0</v>
      </c>
      <c r="K11823">
        <v>0</v>
      </c>
      <c r="L11823">
        <v>0</v>
      </c>
      <c r="M11823">
        <v>0</v>
      </c>
      <c r="N11823">
        <v>18</v>
      </c>
      <c r="O11823">
        <v>18</v>
      </c>
      <c r="P11823">
        <v>0</v>
      </c>
      <c r="Q11823">
        <v>0</v>
      </c>
    </row>
    <row r="11824" spans="1:17" x14ac:dyDescent="0.25">
      <c r="A11824" t="s">
        <v>15663</v>
      </c>
      <c r="B11824" t="s">
        <v>73</v>
      </c>
      <c r="C11824" t="s">
        <v>93</v>
      </c>
      <c r="D11824" t="s">
        <v>526</v>
      </c>
      <c r="E11824" t="s">
        <v>563</v>
      </c>
      <c r="F11824" t="s">
        <v>525</v>
      </c>
      <c r="G11824">
        <v>19</v>
      </c>
      <c r="H11824">
        <v>0</v>
      </c>
      <c r="I11824">
        <v>0</v>
      </c>
      <c r="J11824">
        <v>0</v>
      </c>
      <c r="K11824">
        <v>0</v>
      </c>
      <c r="L11824">
        <v>0</v>
      </c>
      <c r="M11824">
        <v>0</v>
      </c>
      <c r="N11824">
        <v>0</v>
      </c>
      <c r="O11824">
        <v>0</v>
      </c>
      <c r="P11824">
        <v>0</v>
      </c>
      <c r="Q11824">
        <v>0</v>
      </c>
    </row>
    <row r="11825" spans="1:17" x14ac:dyDescent="0.25">
      <c r="A11825" t="s">
        <v>27314</v>
      </c>
      <c r="B11825" t="s">
        <v>73</v>
      </c>
      <c r="C11825" t="s">
        <v>93</v>
      </c>
      <c r="D11825" t="s">
        <v>526</v>
      </c>
      <c r="E11825" t="s">
        <v>21471</v>
      </c>
      <c r="F11825" t="s">
        <v>396</v>
      </c>
      <c r="G11825">
        <v>0</v>
      </c>
      <c r="H11825">
        <v>10</v>
      </c>
      <c r="I11825">
        <v>1</v>
      </c>
      <c r="J11825">
        <v>9</v>
      </c>
      <c r="K11825">
        <v>0</v>
      </c>
      <c r="L11825">
        <v>0</v>
      </c>
      <c r="M11825">
        <v>0</v>
      </c>
      <c r="N11825">
        <v>0</v>
      </c>
      <c r="O11825">
        <v>0</v>
      </c>
      <c r="P11825">
        <v>0</v>
      </c>
      <c r="Q11825">
        <v>0</v>
      </c>
    </row>
    <row r="11826" spans="1:17" x14ac:dyDescent="0.25">
      <c r="A11826" t="s">
        <v>27315</v>
      </c>
      <c r="B11826" t="s">
        <v>73</v>
      </c>
      <c r="C11826" t="s">
        <v>93</v>
      </c>
      <c r="D11826" t="s">
        <v>526</v>
      </c>
      <c r="E11826" t="s">
        <v>21471</v>
      </c>
      <c r="F11826" t="s">
        <v>4236</v>
      </c>
      <c r="G11826">
        <v>0</v>
      </c>
      <c r="H11826">
        <v>10</v>
      </c>
      <c r="I11826">
        <v>1</v>
      </c>
      <c r="J11826">
        <v>9</v>
      </c>
      <c r="K11826">
        <v>0</v>
      </c>
      <c r="L11826">
        <v>0</v>
      </c>
      <c r="M11826">
        <v>0</v>
      </c>
      <c r="N11826">
        <v>0</v>
      </c>
      <c r="O11826">
        <v>0</v>
      </c>
      <c r="P11826">
        <v>0</v>
      </c>
      <c r="Q11826">
        <v>0</v>
      </c>
    </row>
    <row r="11827" spans="1:17" x14ac:dyDescent="0.25">
      <c r="A11827" t="s">
        <v>27316</v>
      </c>
      <c r="B11827" t="s">
        <v>73</v>
      </c>
      <c r="C11827" t="s">
        <v>93</v>
      </c>
      <c r="D11827" t="s">
        <v>526</v>
      </c>
      <c r="E11827" t="s">
        <v>21471</v>
      </c>
      <c r="F11827" t="s">
        <v>4238</v>
      </c>
      <c r="G11827">
        <v>0</v>
      </c>
      <c r="H11827">
        <v>0</v>
      </c>
      <c r="I11827">
        <v>0</v>
      </c>
      <c r="J11827">
        <v>0</v>
      </c>
      <c r="K11827">
        <v>0</v>
      </c>
      <c r="L11827">
        <v>0</v>
      </c>
      <c r="M11827">
        <v>10</v>
      </c>
      <c r="N11827">
        <v>0</v>
      </c>
      <c r="O11827">
        <v>0</v>
      </c>
      <c r="P11827">
        <v>0</v>
      </c>
      <c r="Q11827">
        <v>0</v>
      </c>
    </row>
    <row r="11828" spans="1:17" x14ac:dyDescent="0.25">
      <c r="A11828" t="s">
        <v>27317</v>
      </c>
      <c r="B11828" t="s">
        <v>73</v>
      </c>
      <c r="C11828" t="s">
        <v>93</v>
      </c>
      <c r="D11828" t="s">
        <v>526</v>
      </c>
      <c r="E11828" t="s">
        <v>21471</v>
      </c>
      <c r="F11828" t="s">
        <v>397</v>
      </c>
      <c r="G11828">
        <v>0</v>
      </c>
      <c r="H11828">
        <v>10</v>
      </c>
      <c r="I11828">
        <v>1</v>
      </c>
      <c r="J11828">
        <v>9</v>
      </c>
      <c r="K11828">
        <v>0</v>
      </c>
      <c r="L11828">
        <v>0</v>
      </c>
      <c r="M11828">
        <v>0</v>
      </c>
      <c r="N11828">
        <v>0</v>
      </c>
      <c r="O11828">
        <v>0</v>
      </c>
      <c r="P11828">
        <v>0</v>
      </c>
      <c r="Q11828">
        <v>0</v>
      </c>
    </row>
    <row r="11829" spans="1:17" x14ac:dyDescent="0.25">
      <c r="A11829" t="s">
        <v>27318</v>
      </c>
      <c r="B11829" t="s">
        <v>73</v>
      </c>
      <c r="C11829" t="s">
        <v>93</v>
      </c>
      <c r="D11829" t="s">
        <v>526</v>
      </c>
      <c r="E11829" t="s">
        <v>21471</v>
      </c>
      <c r="F11829" t="s">
        <v>398</v>
      </c>
      <c r="G11829">
        <v>0</v>
      </c>
      <c r="H11829">
        <v>10</v>
      </c>
      <c r="I11829">
        <v>1</v>
      </c>
      <c r="J11829">
        <v>9</v>
      </c>
      <c r="K11829">
        <v>0</v>
      </c>
      <c r="L11829">
        <v>0</v>
      </c>
      <c r="M11829">
        <v>0</v>
      </c>
      <c r="N11829">
        <v>0</v>
      </c>
      <c r="O11829">
        <v>0</v>
      </c>
      <c r="P11829">
        <v>0</v>
      </c>
      <c r="Q11829">
        <v>0</v>
      </c>
    </row>
    <row r="11830" spans="1:17" x14ac:dyDescent="0.25">
      <c r="A11830" t="s">
        <v>27319</v>
      </c>
      <c r="B11830" t="s">
        <v>73</v>
      </c>
      <c r="C11830" t="s">
        <v>93</v>
      </c>
      <c r="D11830" t="s">
        <v>526</v>
      </c>
      <c r="E11830" t="s">
        <v>21471</v>
      </c>
      <c r="F11830" t="s">
        <v>4242</v>
      </c>
      <c r="G11830">
        <v>0</v>
      </c>
      <c r="H11830">
        <v>0</v>
      </c>
      <c r="I11830">
        <v>0</v>
      </c>
      <c r="J11830">
        <v>0</v>
      </c>
      <c r="K11830">
        <v>0</v>
      </c>
      <c r="L11830">
        <v>0</v>
      </c>
      <c r="M11830">
        <v>10</v>
      </c>
      <c r="N11830">
        <v>0</v>
      </c>
      <c r="O11830">
        <v>0</v>
      </c>
      <c r="P11830">
        <v>0</v>
      </c>
      <c r="Q11830">
        <v>0</v>
      </c>
    </row>
    <row r="11831" spans="1:17" x14ac:dyDescent="0.25">
      <c r="A11831" t="s">
        <v>27320</v>
      </c>
      <c r="B11831" t="s">
        <v>73</v>
      </c>
      <c r="C11831" t="s">
        <v>93</v>
      </c>
      <c r="D11831" t="s">
        <v>526</v>
      </c>
      <c r="E11831" t="s">
        <v>21471</v>
      </c>
      <c r="F11831" t="s">
        <v>399</v>
      </c>
      <c r="G11831">
        <v>0</v>
      </c>
      <c r="H11831">
        <v>10</v>
      </c>
      <c r="I11831">
        <v>1</v>
      </c>
      <c r="J11831">
        <v>9</v>
      </c>
      <c r="K11831">
        <v>0</v>
      </c>
      <c r="L11831">
        <v>0</v>
      </c>
      <c r="M11831">
        <v>0</v>
      </c>
      <c r="N11831">
        <v>0</v>
      </c>
      <c r="O11831">
        <v>0</v>
      </c>
      <c r="P11831">
        <v>0</v>
      </c>
      <c r="Q11831">
        <v>0</v>
      </c>
    </row>
    <row r="11832" spans="1:17" x14ac:dyDescent="0.25">
      <c r="A11832" t="s">
        <v>27321</v>
      </c>
      <c r="B11832" t="s">
        <v>73</v>
      </c>
      <c r="C11832" t="s">
        <v>93</v>
      </c>
      <c r="D11832" t="s">
        <v>526</v>
      </c>
      <c r="E11832" t="s">
        <v>21471</v>
      </c>
      <c r="F11832" t="s">
        <v>4245</v>
      </c>
      <c r="G11832">
        <v>0</v>
      </c>
      <c r="H11832">
        <v>0</v>
      </c>
      <c r="I11832">
        <v>0</v>
      </c>
      <c r="J11832">
        <v>0</v>
      </c>
      <c r="K11832">
        <v>0</v>
      </c>
      <c r="L11832">
        <v>0</v>
      </c>
      <c r="M11832">
        <v>10</v>
      </c>
      <c r="N11832">
        <v>0</v>
      </c>
      <c r="O11832">
        <v>0</v>
      </c>
      <c r="P11832">
        <v>0</v>
      </c>
      <c r="Q11832">
        <v>0</v>
      </c>
    </row>
    <row r="11833" spans="1:17" x14ac:dyDescent="0.25">
      <c r="A11833" t="s">
        <v>27678</v>
      </c>
      <c r="B11833" t="s">
        <v>73</v>
      </c>
      <c r="C11833" t="s">
        <v>93</v>
      </c>
      <c r="D11833" t="s">
        <v>526</v>
      </c>
      <c r="E11833" t="s">
        <v>21471</v>
      </c>
      <c r="F11833" t="s">
        <v>394</v>
      </c>
      <c r="G11833">
        <v>0</v>
      </c>
      <c r="H11833">
        <v>0</v>
      </c>
      <c r="I11833">
        <v>0</v>
      </c>
      <c r="J11833">
        <v>0</v>
      </c>
      <c r="K11833">
        <v>0</v>
      </c>
      <c r="L11833">
        <v>0</v>
      </c>
      <c r="M11833">
        <v>0</v>
      </c>
      <c r="N11833">
        <v>10</v>
      </c>
      <c r="O11833">
        <v>10</v>
      </c>
      <c r="P11833">
        <v>0</v>
      </c>
      <c r="Q11833">
        <v>0</v>
      </c>
    </row>
    <row r="11834" spans="1:17" x14ac:dyDescent="0.25">
      <c r="A11834" t="s">
        <v>17826</v>
      </c>
      <c r="B11834" t="s">
        <v>72</v>
      </c>
      <c r="C11834" t="s">
        <v>114</v>
      </c>
      <c r="D11834" t="s">
        <v>526</v>
      </c>
      <c r="E11834" t="s">
        <v>563</v>
      </c>
      <c r="F11834" t="s">
        <v>525</v>
      </c>
      <c r="G11834">
        <v>34</v>
      </c>
      <c r="H11834">
        <v>0</v>
      </c>
      <c r="I11834">
        <v>0</v>
      </c>
      <c r="J11834">
        <v>0</v>
      </c>
      <c r="K11834">
        <v>0</v>
      </c>
      <c r="L11834">
        <v>0</v>
      </c>
      <c r="M11834">
        <v>0</v>
      </c>
      <c r="N11834">
        <v>0</v>
      </c>
      <c r="O11834">
        <v>0</v>
      </c>
      <c r="P11834">
        <v>0</v>
      </c>
      <c r="Q11834">
        <v>0</v>
      </c>
    </row>
    <row r="11835" spans="1:17" x14ac:dyDescent="0.25">
      <c r="A11835" t="s">
        <v>27550</v>
      </c>
      <c r="B11835" t="s">
        <v>72</v>
      </c>
      <c r="C11835" t="s">
        <v>114</v>
      </c>
      <c r="D11835" t="s">
        <v>526</v>
      </c>
      <c r="E11835" t="s">
        <v>21471</v>
      </c>
      <c r="F11835" t="s">
        <v>396</v>
      </c>
      <c r="G11835">
        <v>0</v>
      </c>
      <c r="H11835">
        <v>62</v>
      </c>
      <c r="I11835">
        <v>4</v>
      </c>
      <c r="J11835">
        <v>56</v>
      </c>
      <c r="K11835">
        <v>2</v>
      </c>
      <c r="L11835">
        <v>0</v>
      </c>
      <c r="M11835">
        <v>0</v>
      </c>
      <c r="N11835">
        <v>0</v>
      </c>
      <c r="O11835">
        <v>0</v>
      </c>
      <c r="P11835">
        <v>0</v>
      </c>
      <c r="Q11835">
        <v>0</v>
      </c>
    </row>
    <row r="11836" spans="1:17" x14ac:dyDescent="0.25">
      <c r="A11836" t="s">
        <v>27551</v>
      </c>
      <c r="B11836" t="s">
        <v>72</v>
      </c>
      <c r="C11836" t="s">
        <v>114</v>
      </c>
      <c r="D11836" t="s">
        <v>526</v>
      </c>
      <c r="E11836" t="s">
        <v>21471</v>
      </c>
      <c r="F11836" t="s">
        <v>4236</v>
      </c>
      <c r="G11836">
        <v>0</v>
      </c>
      <c r="H11836">
        <v>62</v>
      </c>
      <c r="I11836">
        <v>3</v>
      </c>
      <c r="J11836">
        <v>56</v>
      </c>
      <c r="K11836">
        <v>2</v>
      </c>
      <c r="L11836">
        <v>1</v>
      </c>
      <c r="M11836">
        <v>0</v>
      </c>
      <c r="N11836">
        <v>0</v>
      </c>
      <c r="O11836">
        <v>0</v>
      </c>
      <c r="P11836">
        <v>0</v>
      </c>
      <c r="Q11836">
        <v>0</v>
      </c>
    </row>
    <row r="11837" spans="1:17" x14ac:dyDescent="0.25">
      <c r="A11837" t="s">
        <v>27552</v>
      </c>
      <c r="B11837" t="s">
        <v>72</v>
      </c>
      <c r="C11837" t="s">
        <v>114</v>
      </c>
      <c r="D11837" t="s">
        <v>526</v>
      </c>
      <c r="E11837" t="s">
        <v>21471</v>
      </c>
      <c r="F11837" t="s">
        <v>4238</v>
      </c>
      <c r="G11837">
        <v>0</v>
      </c>
      <c r="H11837">
        <v>0</v>
      </c>
      <c r="I11837">
        <v>0</v>
      </c>
      <c r="J11837">
        <v>0</v>
      </c>
      <c r="K11837">
        <v>0</v>
      </c>
      <c r="L11837">
        <v>0</v>
      </c>
      <c r="M11837">
        <v>62</v>
      </c>
      <c r="N11837">
        <v>0</v>
      </c>
      <c r="O11837">
        <v>0</v>
      </c>
      <c r="P11837">
        <v>0</v>
      </c>
      <c r="Q11837">
        <v>0</v>
      </c>
    </row>
    <row r="11838" spans="1:17" x14ac:dyDescent="0.25">
      <c r="A11838" t="s">
        <v>27553</v>
      </c>
      <c r="B11838" t="s">
        <v>72</v>
      </c>
      <c r="C11838" t="s">
        <v>114</v>
      </c>
      <c r="D11838" t="s">
        <v>526</v>
      </c>
      <c r="E11838" t="s">
        <v>21471</v>
      </c>
      <c r="F11838" t="s">
        <v>397</v>
      </c>
      <c r="G11838">
        <v>0</v>
      </c>
      <c r="H11838">
        <v>62</v>
      </c>
      <c r="I11838">
        <v>3</v>
      </c>
      <c r="J11838">
        <v>56</v>
      </c>
      <c r="K11838">
        <v>2</v>
      </c>
      <c r="L11838">
        <v>1</v>
      </c>
      <c r="M11838">
        <v>0</v>
      </c>
      <c r="N11838">
        <v>0</v>
      </c>
      <c r="O11838">
        <v>0</v>
      </c>
      <c r="P11838">
        <v>0</v>
      </c>
      <c r="Q11838">
        <v>0</v>
      </c>
    </row>
    <row r="11839" spans="1:17" x14ac:dyDescent="0.25">
      <c r="A11839" t="s">
        <v>27554</v>
      </c>
      <c r="B11839" t="s">
        <v>72</v>
      </c>
      <c r="C11839" t="s">
        <v>114</v>
      </c>
      <c r="D11839" t="s">
        <v>526</v>
      </c>
      <c r="E11839" t="s">
        <v>21471</v>
      </c>
      <c r="F11839" t="s">
        <v>398</v>
      </c>
      <c r="G11839">
        <v>0</v>
      </c>
      <c r="H11839">
        <v>62</v>
      </c>
      <c r="I11839">
        <v>3</v>
      </c>
      <c r="J11839">
        <v>56</v>
      </c>
      <c r="K11839">
        <v>2</v>
      </c>
      <c r="L11839">
        <v>1</v>
      </c>
      <c r="M11839">
        <v>0</v>
      </c>
      <c r="N11839">
        <v>0</v>
      </c>
      <c r="O11839">
        <v>0</v>
      </c>
      <c r="P11839">
        <v>0</v>
      </c>
      <c r="Q11839">
        <v>0</v>
      </c>
    </row>
    <row r="11840" spans="1:17" x14ac:dyDescent="0.25">
      <c r="A11840" t="s">
        <v>14201</v>
      </c>
      <c r="B11840" t="s">
        <v>72</v>
      </c>
      <c r="C11840" t="s">
        <v>174</v>
      </c>
      <c r="D11840" t="s">
        <v>526</v>
      </c>
      <c r="E11840" t="s">
        <v>563</v>
      </c>
      <c r="F11840" t="s">
        <v>399</v>
      </c>
      <c r="G11840">
        <v>0</v>
      </c>
      <c r="H11840">
        <v>43</v>
      </c>
      <c r="I11840">
        <v>1</v>
      </c>
      <c r="J11840">
        <v>38</v>
      </c>
      <c r="K11840">
        <v>4</v>
      </c>
      <c r="L11840">
        <v>0</v>
      </c>
      <c r="M11840">
        <v>0</v>
      </c>
      <c r="N11840">
        <v>0</v>
      </c>
      <c r="O11840">
        <v>0</v>
      </c>
      <c r="P11840">
        <v>0</v>
      </c>
      <c r="Q11840">
        <v>0</v>
      </c>
    </row>
    <row r="11841" spans="1:17" x14ac:dyDescent="0.25">
      <c r="A11841" t="s">
        <v>14202</v>
      </c>
      <c r="B11841" t="s">
        <v>72</v>
      </c>
      <c r="C11841" t="s">
        <v>174</v>
      </c>
      <c r="D11841" t="s">
        <v>526</v>
      </c>
      <c r="E11841" t="s">
        <v>563</v>
      </c>
      <c r="F11841" t="s">
        <v>4245</v>
      </c>
      <c r="G11841">
        <v>0</v>
      </c>
      <c r="H11841">
        <v>0</v>
      </c>
      <c r="I11841">
        <v>0</v>
      </c>
      <c r="J11841">
        <v>0</v>
      </c>
      <c r="K11841">
        <v>0</v>
      </c>
      <c r="L11841">
        <v>0</v>
      </c>
      <c r="M11841">
        <v>43</v>
      </c>
      <c r="N11841">
        <v>0</v>
      </c>
      <c r="O11841">
        <v>0</v>
      </c>
      <c r="P11841">
        <v>0</v>
      </c>
      <c r="Q11841">
        <v>0</v>
      </c>
    </row>
    <row r="11842" spans="1:17" x14ac:dyDescent="0.25">
      <c r="A11842" t="s">
        <v>14203</v>
      </c>
      <c r="B11842" t="s">
        <v>72</v>
      </c>
      <c r="C11842" t="s">
        <v>174</v>
      </c>
      <c r="D11842" t="s">
        <v>526</v>
      </c>
      <c r="E11842" t="s">
        <v>563</v>
      </c>
      <c r="F11842" t="s">
        <v>394</v>
      </c>
      <c r="G11842">
        <v>0</v>
      </c>
      <c r="H11842">
        <v>0</v>
      </c>
      <c r="I11842">
        <v>0</v>
      </c>
      <c r="J11842">
        <v>0</v>
      </c>
      <c r="K11842">
        <v>0</v>
      </c>
      <c r="L11842">
        <v>0</v>
      </c>
      <c r="M11842">
        <v>0</v>
      </c>
      <c r="N11842">
        <v>38</v>
      </c>
      <c r="O11842">
        <v>37</v>
      </c>
      <c r="P11842">
        <v>1</v>
      </c>
      <c r="Q11842">
        <v>0</v>
      </c>
    </row>
    <row r="11843" spans="1:17" x14ac:dyDescent="0.25">
      <c r="A11843" t="s">
        <v>14204</v>
      </c>
      <c r="B11843" t="s">
        <v>72</v>
      </c>
      <c r="C11843" t="s">
        <v>174</v>
      </c>
      <c r="D11843" t="s">
        <v>526</v>
      </c>
      <c r="E11843" t="s">
        <v>563</v>
      </c>
      <c r="F11843" t="s">
        <v>395</v>
      </c>
      <c r="G11843">
        <v>0</v>
      </c>
      <c r="H11843">
        <v>0</v>
      </c>
      <c r="I11843">
        <v>0</v>
      </c>
      <c r="J11843">
        <v>0</v>
      </c>
      <c r="K11843">
        <v>0</v>
      </c>
      <c r="L11843">
        <v>0</v>
      </c>
      <c r="M11843">
        <v>0</v>
      </c>
      <c r="N11843">
        <v>31</v>
      </c>
      <c r="O11843">
        <v>30</v>
      </c>
      <c r="P11843">
        <v>1</v>
      </c>
      <c r="Q11843">
        <v>0</v>
      </c>
    </row>
    <row r="11844" spans="1:17" x14ac:dyDescent="0.25">
      <c r="A11844" t="s">
        <v>14205</v>
      </c>
      <c r="B11844" t="s">
        <v>72</v>
      </c>
      <c r="C11844" t="s">
        <v>174</v>
      </c>
      <c r="D11844" t="s">
        <v>526</v>
      </c>
      <c r="E11844" t="s">
        <v>563</v>
      </c>
      <c r="F11844" t="s">
        <v>525</v>
      </c>
      <c r="G11844">
        <v>43</v>
      </c>
      <c r="H11844">
        <v>0</v>
      </c>
      <c r="I11844">
        <v>0</v>
      </c>
      <c r="J11844">
        <v>0</v>
      </c>
      <c r="K11844">
        <v>0</v>
      </c>
      <c r="L11844">
        <v>0</v>
      </c>
      <c r="M11844">
        <v>0</v>
      </c>
      <c r="N11844">
        <v>0</v>
      </c>
      <c r="O11844">
        <v>0</v>
      </c>
      <c r="P11844">
        <v>0</v>
      </c>
      <c r="Q11844">
        <v>0</v>
      </c>
    </row>
    <row r="11845" spans="1:17" x14ac:dyDescent="0.25">
      <c r="A11845" t="s">
        <v>27555</v>
      </c>
      <c r="B11845" t="s">
        <v>72</v>
      </c>
      <c r="C11845" t="s">
        <v>174</v>
      </c>
      <c r="D11845" t="s">
        <v>526</v>
      </c>
      <c r="E11845" t="s">
        <v>21471</v>
      </c>
      <c r="F11845" t="s">
        <v>396</v>
      </c>
      <c r="G11845">
        <v>0</v>
      </c>
      <c r="H11845">
        <v>72</v>
      </c>
      <c r="I11845">
        <v>4</v>
      </c>
      <c r="J11845">
        <v>60</v>
      </c>
      <c r="K11845">
        <v>7</v>
      </c>
      <c r="L11845">
        <v>1</v>
      </c>
      <c r="M11845">
        <v>0</v>
      </c>
      <c r="N11845">
        <v>0</v>
      </c>
      <c r="O11845">
        <v>0</v>
      </c>
      <c r="P11845">
        <v>0</v>
      </c>
      <c r="Q11845">
        <v>0</v>
      </c>
    </row>
    <row r="11846" spans="1:17" x14ac:dyDescent="0.25">
      <c r="A11846" t="s">
        <v>27556</v>
      </c>
      <c r="B11846" t="s">
        <v>72</v>
      </c>
      <c r="C11846" t="s">
        <v>174</v>
      </c>
      <c r="D11846" t="s">
        <v>526</v>
      </c>
      <c r="E11846" t="s">
        <v>21471</v>
      </c>
      <c r="F11846" t="s">
        <v>4236</v>
      </c>
      <c r="G11846">
        <v>0</v>
      </c>
      <c r="H11846">
        <v>72</v>
      </c>
      <c r="I11846">
        <v>3</v>
      </c>
      <c r="J11846">
        <v>61</v>
      </c>
      <c r="K11846">
        <v>5</v>
      </c>
      <c r="L11846">
        <v>3</v>
      </c>
      <c r="M11846">
        <v>0</v>
      </c>
      <c r="N11846">
        <v>0</v>
      </c>
      <c r="O11846">
        <v>0</v>
      </c>
      <c r="P11846">
        <v>0</v>
      </c>
      <c r="Q11846">
        <v>0</v>
      </c>
    </row>
    <row r="11847" spans="1:17" x14ac:dyDescent="0.25">
      <c r="A11847" t="s">
        <v>27557</v>
      </c>
      <c r="B11847" t="s">
        <v>72</v>
      </c>
      <c r="C11847" t="s">
        <v>174</v>
      </c>
      <c r="D11847" t="s">
        <v>526</v>
      </c>
      <c r="E11847" t="s">
        <v>21471</v>
      </c>
      <c r="F11847" t="s">
        <v>4238</v>
      </c>
      <c r="G11847">
        <v>0</v>
      </c>
      <c r="H11847">
        <v>0</v>
      </c>
      <c r="I11847">
        <v>0</v>
      </c>
      <c r="J11847">
        <v>0</v>
      </c>
      <c r="K11847">
        <v>0</v>
      </c>
      <c r="L11847">
        <v>0</v>
      </c>
      <c r="M11847">
        <v>72</v>
      </c>
      <c r="N11847">
        <v>0</v>
      </c>
      <c r="O11847">
        <v>0</v>
      </c>
      <c r="P11847">
        <v>0</v>
      </c>
      <c r="Q11847">
        <v>0</v>
      </c>
    </row>
    <row r="11848" spans="1:17" x14ac:dyDescent="0.25">
      <c r="A11848" t="s">
        <v>27558</v>
      </c>
      <c r="B11848" t="s">
        <v>72</v>
      </c>
      <c r="C11848" t="s">
        <v>174</v>
      </c>
      <c r="D11848" t="s">
        <v>526</v>
      </c>
      <c r="E11848" t="s">
        <v>21471</v>
      </c>
      <c r="F11848" t="s">
        <v>397</v>
      </c>
      <c r="G11848">
        <v>0</v>
      </c>
      <c r="H11848">
        <v>72</v>
      </c>
      <c r="I11848">
        <v>3</v>
      </c>
      <c r="J11848">
        <v>61</v>
      </c>
      <c r="K11848">
        <v>5</v>
      </c>
      <c r="L11848">
        <v>3</v>
      </c>
      <c r="M11848">
        <v>0</v>
      </c>
      <c r="N11848">
        <v>0</v>
      </c>
      <c r="O11848">
        <v>0</v>
      </c>
      <c r="P11848">
        <v>0</v>
      </c>
      <c r="Q11848">
        <v>0</v>
      </c>
    </row>
    <row r="11849" spans="1:17" x14ac:dyDescent="0.25">
      <c r="A11849" t="s">
        <v>27559</v>
      </c>
      <c r="B11849" t="s">
        <v>72</v>
      </c>
      <c r="C11849" t="s">
        <v>174</v>
      </c>
      <c r="D11849" t="s">
        <v>526</v>
      </c>
      <c r="E11849" t="s">
        <v>21471</v>
      </c>
      <c r="F11849" t="s">
        <v>398</v>
      </c>
      <c r="G11849">
        <v>0</v>
      </c>
      <c r="H11849">
        <v>72</v>
      </c>
      <c r="I11849">
        <v>3</v>
      </c>
      <c r="J11849">
        <v>61</v>
      </c>
      <c r="K11849">
        <v>5</v>
      </c>
      <c r="L11849">
        <v>3</v>
      </c>
      <c r="M11849">
        <v>0</v>
      </c>
      <c r="N11849">
        <v>0</v>
      </c>
      <c r="O11849">
        <v>0</v>
      </c>
      <c r="P11849">
        <v>0</v>
      </c>
      <c r="Q11849">
        <v>0</v>
      </c>
    </row>
    <row r="11850" spans="1:17" x14ac:dyDescent="0.25">
      <c r="A11850" t="s">
        <v>27560</v>
      </c>
      <c r="B11850" t="s">
        <v>72</v>
      </c>
      <c r="C11850" t="s">
        <v>174</v>
      </c>
      <c r="D11850" t="s">
        <v>526</v>
      </c>
      <c r="E11850" t="s">
        <v>21471</v>
      </c>
      <c r="F11850" t="s">
        <v>4242</v>
      </c>
      <c r="G11850">
        <v>0</v>
      </c>
      <c r="H11850">
        <v>0</v>
      </c>
      <c r="I11850">
        <v>0</v>
      </c>
      <c r="J11850">
        <v>0</v>
      </c>
      <c r="K11850">
        <v>0</v>
      </c>
      <c r="L11850">
        <v>0</v>
      </c>
      <c r="M11850">
        <v>72</v>
      </c>
      <c r="N11850">
        <v>0</v>
      </c>
      <c r="O11850">
        <v>0</v>
      </c>
      <c r="P11850">
        <v>0</v>
      </c>
      <c r="Q11850">
        <v>0</v>
      </c>
    </row>
    <row r="11851" spans="1:17" x14ac:dyDescent="0.25">
      <c r="A11851" t="s">
        <v>27561</v>
      </c>
      <c r="B11851" t="s">
        <v>72</v>
      </c>
      <c r="C11851" t="s">
        <v>174</v>
      </c>
      <c r="D11851" t="s">
        <v>526</v>
      </c>
      <c r="E11851" t="s">
        <v>21471</v>
      </c>
      <c r="F11851" t="s">
        <v>399</v>
      </c>
      <c r="G11851">
        <v>0</v>
      </c>
      <c r="H11851">
        <v>72</v>
      </c>
      <c r="I11851">
        <v>3</v>
      </c>
      <c r="J11851">
        <v>61</v>
      </c>
      <c r="K11851">
        <v>7</v>
      </c>
      <c r="L11851">
        <v>1</v>
      </c>
      <c r="M11851">
        <v>0</v>
      </c>
      <c r="N11851">
        <v>0</v>
      </c>
      <c r="O11851">
        <v>0</v>
      </c>
      <c r="P11851">
        <v>0</v>
      </c>
      <c r="Q11851">
        <v>0</v>
      </c>
    </row>
    <row r="11852" spans="1:17" x14ac:dyDescent="0.25">
      <c r="A11852" t="s">
        <v>27562</v>
      </c>
      <c r="B11852" t="s">
        <v>72</v>
      </c>
      <c r="C11852" t="s">
        <v>174</v>
      </c>
      <c r="D11852" t="s">
        <v>526</v>
      </c>
      <c r="E11852" t="s">
        <v>21471</v>
      </c>
      <c r="F11852" t="s">
        <v>4245</v>
      </c>
      <c r="G11852">
        <v>0</v>
      </c>
      <c r="H11852">
        <v>0</v>
      </c>
      <c r="I11852">
        <v>0</v>
      </c>
      <c r="J11852">
        <v>0</v>
      </c>
      <c r="K11852">
        <v>0</v>
      </c>
      <c r="L11852">
        <v>0</v>
      </c>
      <c r="M11852">
        <v>72</v>
      </c>
      <c r="N11852">
        <v>0</v>
      </c>
      <c r="O11852">
        <v>0</v>
      </c>
      <c r="P11852">
        <v>0</v>
      </c>
      <c r="Q11852">
        <v>0</v>
      </c>
    </row>
    <row r="11853" spans="1:17" x14ac:dyDescent="0.25">
      <c r="A11853" t="s">
        <v>27563</v>
      </c>
      <c r="B11853" t="s">
        <v>72</v>
      </c>
      <c r="C11853" t="s">
        <v>174</v>
      </c>
      <c r="D11853" t="s">
        <v>526</v>
      </c>
      <c r="E11853" t="s">
        <v>21471</v>
      </c>
      <c r="F11853" t="s">
        <v>394</v>
      </c>
      <c r="G11853">
        <v>0</v>
      </c>
      <c r="H11853">
        <v>0</v>
      </c>
      <c r="I11853">
        <v>0</v>
      </c>
      <c r="J11853">
        <v>0</v>
      </c>
      <c r="K11853">
        <v>0</v>
      </c>
      <c r="L11853">
        <v>0</v>
      </c>
      <c r="M11853">
        <v>0</v>
      </c>
      <c r="N11853">
        <v>70</v>
      </c>
      <c r="O11853">
        <v>67</v>
      </c>
      <c r="P11853">
        <v>3</v>
      </c>
      <c r="Q11853">
        <v>0</v>
      </c>
    </row>
    <row r="11854" spans="1:17" x14ac:dyDescent="0.25">
      <c r="A11854" t="s">
        <v>27564</v>
      </c>
      <c r="B11854" t="s">
        <v>72</v>
      </c>
      <c r="C11854" t="s">
        <v>174</v>
      </c>
      <c r="D11854" t="s">
        <v>526</v>
      </c>
      <c r="E11854" t="s">
        <v>21471</v>
      </c>
      <c r="F11854" t="s">
        <v>395</v>
      </c>
      <c r="G11854">
        <v>0</v>
      </c>
      <c r="H11854">
        <v>0</v>
      </c>
      <c r="I11854">
        <v>0</v>
      </c>
      <c r="J11854">
        <v>0</v>
      </c>
      <c r="K11854">
        <v>0</v>
      </c>
      <c r="L11854">
        <v>0</v>
      </c>
      <c r="M11854">
        <v>0</v>
      </c>
      <c r="N11854">
        <v>65</v>
      </c>
      <c r="O11854">
        <v>63</v>
      </c>
      <c r="P11854">
        <v>2</v>
      </c>
      <c r="Q11854">
        <v>0</v>
      </c>
    </row>
    <row r="11855" spans="1:17" x14ac:dyDescent="0.25">
      <c r="A11855" t="s">
        <v>27565</v>
      </c>
      <c r="B11855" t="s">
        <v>72</v>
      </c>
      <c r="C11855" t="s">
        <v>174</v>
      </c>
      <c r="D11855" t="s">
        <v>526</v>
      </c>
      <c r="E11855" t="s">
        <v>21471</v>
      </c>
      <c r="F11855" t="s">
        <v>525</v>
      </c>
      <c r="G11855">
        <v>72</v>
      </c>
      <c r="H11855">
        <v>0</v>
      </c>
      <c r="I11855">
        <v>0</v>
      </c>
      <c r="J11855">
        <v>0</v>
      </c>
      <c r="K11855">
        <v>0</v>
      </c>
      <c r="L11855">
        <v>0</v>
      </c>
      <c r="M11855">
        <v>0</v>
      </c>
      <c r="N11855">
        <v>0</v>
      </c>
      <c r="O11855">
        <v>0</v>
      </c>
      <c r="P11855">
        <v>0</v>
      </c>
      <c r="Q11855">
        <v>0</v>
      </c>
    </row>
    <row r="11856" spans="1:17" x14ac:dyDescent="0.25">
      <c r="A11856" t="s">
        <v>17827</v>
      </c>
      <c r="B11856" t="s">
        <v>72</v>
      </c>
      <c r="C11856" t="s">
        <v>174</v>
      </c>
      <c r="D11856" t="s">
        <v>527</v>
      </c>
      <c r="E11856" t="s">
        <v>563</v>
      </c>
      <c r="F11856" t="s">
        <v>528</v>
      </c>
      <c r="G11856">
        <v>0</v>
      </c>
      <c r="H11856">
        <v>0</v>
      </c>
      <c r="I11856">
        <v>0</v>
      </c>
      <c r="J11856">
        <v>0</v>
      </c>
      <c r="K11856">
        <v>0</v>
      </c>
      <c r="L11856">
        <v>0</v>
      </c>
      <c r="M11856">
        <v>0</v>
      </c>
      <c r="N11856">
        <v>4</v>
      </c>
      <c r="O11856">
        <v>3</v>
      </c>
      <c r="P11856">
        <v>1</v>
      </c>
      <c r="Q11856">
        <v>0</v>
      </c>
    </row>
    <row r="11857" spans="1:17" x14ac:dyDescent="0.25">
      <c r="A11857" t="s">
        <v>17828</v>
      </c>
      <c r="B11857" t="s">
        <v>72</v>
      </c>
      <c r="C11857" t="s">
        <v>174</v>
      </c>
      <c r="D11857" t="s">
        <v>527</v>
      </c>
      <c r="E11857" t="s">
        <v>563</v>
      </c>
      <c r="F11857" t="s">
        <v>525</v>
      </c>
      <c r="G11857">
        <v>4</v>
      </c>
      <c r="H11857">
        <v>0</v>
      </c>
      <c r="I11857">
        <v>0</v>
      </c>
      <c r="J11857">
        <v>0</v>
      </c>
      <c r="K11857">
        <v>0</v>
      </c>
      <c r="L11857">
        <v>0</v>
      </c>
      <c r="M11857">
        <v>0</v>
      </c>
      <c r="N11857">
        <v>0</v>
      </c>
      <c r="O11857">
        <v>0</v>
      </c>
      <c r="P11857">
        <v>0</v>
      </c>
      <c r="Q11857">
        <v>0</v>
      </c>
    </row>
    <row r="11858" spans="1:17" x14ac:dyDescent="0.25">
      <c r="A11858" t="s">
        <v>27566</v>
      </c>
      <c r="B11858" t="s">
        <v>72</v>
      </c>
      <c r="C11858" t="s">
        <v>174</v>
      </c>
      <c r="D11858" t="s">
        <v>527</v>
      </c>
      <c r="E11858" t="s">
        <v>21471</v>
      </c>
      <c r="F11858" t="s">
        <v>528</v>
      </c>
      <c r="G11858">
        <v>0</v>
      </c>
      <c r="H11858">
        <v>0</v>
      </c>
      <c r="I11858">
        <v>0</v>
      </c>
      <c r="J11858">
        <v>0</v>
      </c>
      <c r="K11858">
        <v>0</v>
      </c>
      <c r="L11858">
        <v>0</v>
      </c>
      <c r="M11858">
        <v>0</v>
      </c>
      <c r="N11858">
        <v>4</v>
      </c>
      <c r="O11858">
        <v>4</v>
      </c>
      <c r="P11858">
        <v>0</v>
      </c>
      <c r="Q11858">
        <v>0</v>
      </c>
    </row>
    <row r="11859" spans="1:17" x14ac:dyDescent="0.25">
      <c r="A11859" t="s">
        <v>27567</v>
      </c>
      <c r="B11859" t="s">
        <v>72</v>
      </c>
      <c r="C11859" t="s">
        <v>174</v>
      </c>
      <c r="D11859" t="s">
        <v>527</v>
      </c>
      <c r="E11859" t="s">
        <v>21471</v>
      </c>
      <c r="F11859" t="s">
        <v>525</v>
      </c>
      <c r="G11859">
        <v>4</v>
      </c>
      <c r="H11859">
        <v>0</v>
      </c>
      <c r="I11859">
        <v>0</v>
      </c>
      <c r="J11859">
        <v>0</v>
      </c>
      <c r="K11859">
        <v>0</v>
      </c>
      <c r="L11859">
        <v>0</v>
      </c>
      <c r="M11859">
        <v>0</v>
      </c>
      <c r="N11859">
        <v>0</v>
      </c>
      <c r="O11859">
        <v>0</v>
      </c>
      <c r="P11859">
        <v>0</v>
      </c>
      <c r="Q11859">
        <v>0</v>
      </c>
    </row>
    <row r="11860" spans="1:17" x14ac:dyDescent="0.25">
      <c r="A11860" t="s">
        <v>17829</v>
      </c>
      <c r="B11860" t="s">
        <v>72</v>
      </c>
      <c r="C11860" t="s">
        <v>174</v>
      </c>
      <c r="D11860" t="s">
        <v>12971</v>
      </c>
      <c r="E11860" t="s">
        <v>563</v>
      </c>
      <c r="F11860" t="s">
        <v>525</v>
      </c>
      <c r="G11860">
        <v>12</v>
      </c>
      <c r="H11860">
        <v>0</v>
      </c>
      <c r="I11860">
        <v>0</v>
      </c>
      <c r="J11860">
        <v>0</v>
      </c>
      <c r="K11860">
        <v>0</v>
      </c>
      <c r="L11860">
        <v>0</v>
      </c>
      <c r="M11860">
        <v>0</v>
      </c>
      <c r="N11860">
        <v>0</v>
      </c>
      <c r="O11860">
        <v>0</v>
      </c>
      <c r="P11860">
        <v>0</v>
      </c>
      <c r="Q11860">
        <v>0</v>
      </c>
    </row>
    <row r="11861" spans="1:17" x14ac:dyDescent="0.25">
      <c r="A11861" t="s">
        <v>27568</v>
      </c>
      <c r="B11861" t="s">
        <v>72</v>
      </c>
      <c r="C11861" t="s">
        <v>174</v>
      </c>
      <c r="D11861" t="s">
        <v>12971</v>
      </c>
      <c r="E11861" t="s">
        <v>21471</v>
      </c>
      <c r="F11861" t="s">
        <v>525</v>
      </c>
      <c r="G11861">
        <v>9</v>
      </c>
      <c r="H11861">
        <v>0</v>
      </c>
      <c r="I11861">
        <v>0</v>
      </c>
      <c r="J11861">
        <v>0</v>
      </c>
      <c r="K11861">
        <v>0</v>
      </c>
      <c r="L11861">
        <v>0</v>
      </c>
      <c r="M11861">
        <v>0</v>
      </c>
      <c r="N11861">
        <v>0</v>
      </c>
      <c r="O11861">
        <v>0</v>
      </c>
      <c r="P11861">
        <v>0</v>
      </c>
      <c r="Q11861">
        <v>0</v>
      </c>
    </row>
    <row r="11862" spans="1:17" x14ac:dyDescent="0.25">
      <c r="A11862" t="s">
        <v>17830</v>
      </c>
      <c r="B11862" t="s">
        <v>72</v>
      </c>
      <c r="C11862" t="s">
        <v>175</v>
      </c>
      <c r="D11862" t="s">
        <v>529</v>
      </c>
      <c r="E11862" t="s">
        <v>563</v>
      </c>
      <c r="F11862" t="s">
        <v>525</v>
      </c>
      <c r="G11862">
        <v>3</v>
      </c>
      <c r="H11862">
        <v>0</v>
      </c>
      <c r="I11862">
        <v>0</v>
      </c>
      <c r="J11862">
        <v>0</v>
      </c>
      <c r="K11862">
        <v>0</v>
      </c>
      <c r="L11862">
        <v>0</v>
      </c>
      <c r="M11862">
        <v>0</v>
      </c>
      <c r="N11862">
        <v>0</v>
      </c>
      <c r="O11862">
        <v>0</v>
      </c>
      <c r="P11862">
        <v>0</v>
      </c>
      <c r="Q11862">
        <v>0</v>
      </c>
    </row>
    <row r="11863" spans="1:17" x14ac:dyDescent="0.25">
      <c r="A11863" t="s">
        <v>27569</v>
      </c>
      <c r="B11863" t="s">
        <v>72</v>
      </c>
      <c r="C11863" t="s">
        <v>175</v>
      </c>
      <c r="D11863" t="s">
        <v>529</v>
      </c>
      <c r="E11863" t="s">
        <v>21471</v>
      </c>
      <c r="F11863" t="s">
        <v>525</v>
      </c>
      <c r="G11863">
        <v>9</v>
      </c>
      <c r="H11863">
        <v>0</v>
      </c>
      <c r="I11863">
        <v>0</v>
      </c>
      <c r="J11863">
        <v>0</v>
      </c>
      <c r="K11863">
        <v>0</v>
      </c>
      <c r="L11863">
        <v>0</v>
      </c>
      <c r="M11863">
        <v>0</v>
      </c>
      <c r="N11863">
        <v>0</v>
      </c>
      <c r="O11863">
        <v>0</v>
      </c>
      <c r="P11863">
        <v>0</v>
      </c>
      <c r="Q11863">
        <v>0</v>
      </c>
    </row>
    <row r="11864" spans="1:17" x14ac:dyDescent="0.25">
      <c r="A11864" t="s">
        <v>17831</v>
      </c>
      <c r="B11864" t="s">
        <v>72</v>
      </c>
      <c r="C11864" t="s">
        <v>175</v>
      </c>
      <c r="D11864" t="s">
        <v>526</v>
      </c>
      <c r="E11864" t="s">
        <v>563</v>
      </c>
      <c r="F11864" t="s">
        <v>396</v>
      </c>
      <c r="G11864">
        <v>0</v>
      </c>
      <c r="H11864">
        <v>19</v>
      </c>
      <c r="I11864">
        <v>0</v>
      </c>
      <c r="J11864">
        <v>19</v>
      </c>
      <c r="K11864">
        <v>0</v>
      </c>
      <c r="L11864">
        <v>0</v>
      </c>
      <c r="M11864">
        <v>0</v>
      </c>
      <c r="N11864">
        <v>0</v>
      </c>
      <c r="O11864">
        <v>0</v>
      </c>
      <c r="P11864">
        <v>0</v>
      </c>
      <c r="Q11864">
        <v>0</v>
      </c>
    </row>
    <row r="11865" spans="1:17" x14ac:dyDescent="0.25">
      <c r="A11865" t="s">
        <v>17832</v>
      </c>
      <c r="B11865" t="s">
        <v>72</v>
      </c>
      <c r="C11865" t="s">
        <v>175</v>
      </c>
      <c r="D11865" t="s">
        <v>526</v>
      </c>
      <c r="E11865" t="s">
        <v>563</v>
      </c>
      <c r="F11865" t="s">
        <v>4236</v>
      </c>
      <c r="G11865">
        <v>0</v>
      </c>
      <c r="H11865">
        <v>19</v>
      </c>
      <c r="I11865">
        <v>0</v>
      </c>
      <c r="J11865">
        <v>19</v>
      </c>
      <c r="K11865">
        <v>0</v>
      </c>
      <c r="L11865">
        <v>0</v>
      </c>
      <c r="M11865">
        <v>0</v>
      </c>
      <c r="N11865">
        <v>0</v>
      </c>
      <c r="O11865">
        <v>0</v>
      </c>
      <c r="P11865">
        <v>0</v>
      </c>
      <c r="Q11865">
        <v>0</v>
      </c>
    </row>
    <row r="11866" spans="1:17" x14ac:dyDescent="0.25">
      <c r="A11866" t="s">
        <v>17833</v>
      </c>
      <c r="B11866" t="s">
        <v>72</v>
      </c>
      <c r="C11866" t="s">
        <v>175</v>
      </c>
      <c r="D11866" t="s">
        <v>526</v>
      </c>
      <c r="E11866" t="s">
        <v>563</v>
      </c>
      <c r="F11866" t="s">
        <v>4238</v>
      </c>
      <c r="G11866">
        <v>0</v>
      </c>
      <c r="H11866">
        <v>0</v>
      </c>
      <c r="I11866">
        <v>0</v>
      </c>
      <c r="J11866">
        <v>0</v>
      </c>
      <c r="K11866">
        <v>0</v>
      </c>
      <c r="L11866">
        <v>0</v>
      </c>
      <c r="M11866">
        <v>19</v>
      </c>
      <c r="N11866">
        <v>0</v>
      </c>
      <c r="O11866">
        <v>0</v>
      </c>
      <c r="P11866">
        <v>0</v>
      </c>
      <c r="Q11866">
        <v>0</v>
      </c>
    </row>
    <row r="11867" spans="1:17" x14ac:dyDescent="0.25">
      <c r="A11867" t="s">
        <v>17834</v>
      </c>
      <c r="B11867" t="s">
        <v>72</v>
      </c>
      <c r="C11867" t="s">
        <v>175</v>
      </c>
      <c r="D11867" t="s">
        <v>526</v>
      </c>
      <c r="E11867" t="s">
        <v>563</v>
      </c>
      <c r="F11867" t="s">
        <v>397</v>
      </c>
      <c r="G11867">
        <v>0</v>
      </c>
      <c r="H11867">
        <v>19</v>
      </c>
      <c r="I11867">
        <v>0</v>
      </c>
      <c r="J11867">
        <v>19</v>
      </c>
      <c r="K11867">
        <v>0</v>
      </c>
      <c r="L11867">
        <v>0</v>
      </c>
      <c r="M11867">
        <v>0</v>
      </c>
      <c r="N11867">
        <v>0</v>
      </c>
      <c r="O11867">
        <v>0</v>
      </c>
      <c r="P11867">
        <v>0</v>
      </c>
      <c r="Q11867">
        <v>0</v>
      </c>
    </row>
    <row r="11868" spans="1:17" x14ac:dyDescent="0.25">
      <c r="A11868" t="s">
        <v>17835</v>
      </c>
      <c r="B11868" t="s">
        <v>72</v>
      </c>
      <c r="C11868" t="s">
        <v>175</v>
      </c>
      <c r="D11868" t="s">
        <v>526</v>
      </c>
      <c r="E11868" t="s">
        <v>563</v>
      </c>
      <c r="F11868" t="s">
        <v>398</v>
      </c>
      <c r="G11868">
        <v>0</v>
      </c>
      <c r="H11868">
        <v>19</v>
      </c>
      <c r="I11868">
        <v>0</v>
      </c>
      <c r="J11868">
        <v>19</v>
      </c>
      <c r="K11868">
        <v>0</v>
      </c>
      <c r="L11868">
        <v>0</v>
      </c>
      <c r="M11868">
        <v>0</v>
      </c>
      <c r="N11868">
        <v>0</v>
      </c>
      <c r="O11868">
        <v>0</v>
      </c>
      <c r="P11868">
        <v>0</v>
      </c>
      <c r="Q11868">
        <v>0</v>
      </c>
    </row>
    <row r="11869" spans="1:17" x14ac:dyDescent="0.25">
      <c r="A11869" t="s">
        <v>17836</v>
      </c>
      <c r="B11869" t="s">
        <v>72</v>
      </c>
      <c r="C11869" t="s">
        <v>175</v>
      </c>
      <c r="D11869" t="s">
        <v>526</v>
      </c>
      <c r="E11869" t="s">
        <v>563</v>
      </c>
      <c r="F11869" t="s">
        <v>4242</v>
      </c>
      <c r="G11869">
        <v>0</v>
      </c>
      <c r="H11869">
        <v>0</v>
      </c>
      <c r="I11869">
        <v>0</v>
      </c>
      <c r="J11869">
        <v>0</v>
      </c>
      <c r="K11869">
        <v>0</v>
      </c>
      <c r="L11869">
        <v>0</v>
      </c>
      <c r="M11869">
        <v>19</v>
      </c>
      <c r="N11869">
        <v>0</v>
      </c>
      <c r="O11869">
        <v>0</v>
      </c>
      <c r="P11869">
        <v>0</v>
      </c>
      <c r="Q11869">
        <v>0</v>
      </c>
    </row>
    <row r="11870" spans="1:17" x14ac:dyDescent="0.25">
      <c r="A11870" t="s">
        <v>27570</v>
      </c>
      <c r="B11870" t="s">
        <v>75</v>
      </c>
      <c r="C11870" t="s">
        <v>81</v>
      </c>
      <c r="D11870" t="s">
        <v>526</v>
      </c>
      <c r="E11870" t="s">
        <v>21471</v>
      </c>
      <c r="F11870" t="s">
        <v>4242</v>
      </c>
      <c r="G11870">
        <v>0</v>
      </c>
      <c r="H11870">
        <v>0</v>
      </c>
      <c r="I11870">
        <v>0</v>
      </c>
      <c r="J11870">
        <v>0</v>
      </c>
      <c r="K11870">
        <v>0</v>
      </c>
      <c r="L11870">
        <v>0</v>
      </c>
      <c r="M11870">
        <v>27</v>
      </c>
      <c r="N11870">
        <v>0</v>
      </c>
      <c r="O11870">
        <v>0</v>
      </c>
      <c r="P11870">
        <v>0</v>
      </c>
      <c r="Q11870">
        <v>0</v>
      </c>
    </row>
    <row r="11871" spans="1:17" x14ac:dyDescent="0.25">
      <c r="A11871" t="s">
        <v>27571</v>
      </c>
      <c r="B11871" t="s">
        <v>75</v>
      </c>
      <c r="C11871" t="s">
        <v>81</v>
      </c>
      <c r="D11871" t="s">
        <v>526</v>
      </c>
      <c r="E11871" t="s">
        <v>21471</v>
      </c>
      <c r="F11871" t="s">
        <v>399</v>
      </c>
      <c r="G11871">
        <v>0</v>
      </c>
      <c r="H11871">
        <v>27</v>
      </c>
      <c r="I11871">
        <v>5</v>
      </c>
      <c r="J11871">
        <v>19</v>
      </c>
      <c r="K11871">
        <v>3</v>
      </c>
      <c r="L11871">
        <v>0</v>
      </c>
      <c r="M11871">
        <v>0</v>
      </c>
      <c r="N11871">
        <v>0</v>
      </c>
      <c r="O11871">
        <v>0</v>
      </c>
      <c r="P11871">
        <v>0</v>
      </c>
      <c r="Q11871">
        <v>0</v>
      </c>
    </row>
    <row r="11872" spans="1:17" x14ac:dyDescent="0.25">
      <c r="A11872" t="s">
        <v>27572</v>
      </c>
      <c r="B11872" t="s">
        <v>75</v>
      </c>
      <c r="C11872" t="s">
        <v>81</v>
      </c>
      <c r="D11872" t="s">
        <v>526</v>
      </c>
      <c r="E11872" t="s">
        <v>21471</v>
      </c>
      <c r="F11872" t="s">
        <v>4245</v>
      </c>
      <c r="G11872">
        <v>0</v>
      </c>
      <c r="H11872">
        <v>0</v>
      </c>
      <c r="I11872">
        <v>0</v>
      </c>
      <c r="J11872">
        <v>0</v>
      </c>
      <c r="K11872">
        <v>0</v>
      </c>
      <c r="L11872">
        <v>0</v>
      </c>
      <c r="M11872">
        <v>27</v>
      </c>
      <c r="N11872">
        <v>0</v>
      </c>
      <c r="O11872">
        <v>0</v>
      </c>
      <c r="P11872">
        <v>0</v>
      </c>
      <c r="Q11872">
        <v>0</v>
      </c>
    </row>
    <row r="11873" spans="1:17" x14ac:dyDescent="0.25">
      <c r="A11873" t="s">
        <v>27573</v>
      </c>
      <c r="B11873" t="s">
        <v>75</v>
      </c>
      <c r="C11873" t="s">
        <v>81</v>
      </c>
      <c r="D11873" t="s">
        <v>526</v>
      </c>
      <c r="E11873" t="s">
        <v>21471</v>
      </c>
      <c r="F11873" t="s">
        <v>394</v>
      </c>
      <c r="G11873">
        <v>0</v>
      </c>
      <c r="H11873">
        <v>0</v>
      </c>
      <c r="I11873">
        <v>0</v>
      </c>
      <c r="J11873">
        <v>0</v>
      </c>
      <c r="K11873">
        <v>0</v>
      </c>
      <c r="L11873">
        <v>0</v>
      </c>
      <c r="M11873">
        <v>0</v>
      </c>
      <c r="N11873">
        <v>22</v>
      </c>
      <c r="O11873">
        <v>20</v>
      </c>
      <c r="P11873">
        <v>0</v>
      </c>
      <c r="Q11873">
        <v>2</v>
      </c>
    </row>
    <row r="11874" spans="1:17" x14ac:dyDescent="0.25">
      <c r="A11874" t="s">
        <v>27574</v>
      </c>
      <c r="B11874" t="s">
        <v>75</v>
      </c>
      <c r="C11874" t="s">
        <v>81</v>
      </c>
      <c r="D11874" t="s">
        <v>526</v>
      </c>
      <c r="E11874" t="s">
        <v>21471</v>
      </c>
      <c r="F11874" t="s">
        <v>395</v>
      </c>
      <c r="G11874">
        <v>0</v>
      </c>
      <c r="H11874">
        <v>0</v>
      </c>
      <c r="I11874">
        <v>0</v>
      </c>
      <c r="J11874">
        <v>0</v>
      </c>
      <c r="K11874">
        <v>0</v>
      </c>
      <c r="L11874">
        <v>0</v>
      </c>
      <c r="M11874">
        <v>0</v>
      </c>
      <c r="N11874">
        <v>19</v>
      </c>
      <c r="O11874">
        <v>17</v>
      </c>
      <c r="P11874">
        <v>0</v>
      </c>
      <c r="Q11874">
        <v>2</v>
      </c>
    </row>
    <row r="11875" spans="1:17" x14ac:dyDescent="0.25">
      <c r="A11875" t="s">
        <v>27575</v>
      </c>
      <c r="B11875" t="s">
        <v>75</v>
      </c>
      <c r="C11875" t="s">
        <v>81</v>
      </c>
      <c r="D11875" t="s">
        <v>526</v>
      </c>
      <c r="E11875" t="s">
        <v>21471</v>
      </c>
      <c r="F11875" t="s">
        <v>525</v>
      </c>
      <c r="G11875">
        <v>27</v>
      </c>
      <c r="H11875">
        <v>0</v>
      </c>
      <c r="I11875">
        <v>0</v>
      </c>
      <c r="J11875">
        <v>0</v>
      </c>
      <c r="K11875">
        <v>0</v>
      </c>
      <c r="L11875">
        <v>0</v>
      </c>
      <c r="M11875">
        <v>0</v>
      </c>
      <c r="N11875">
        <v>0</v>
      </c>
      <c r="O11875">
        <v>0</v>
      </c>
      <c r="P11875">
        <v>0</v>
      </c>
      <c r="Q11875">
        <v>0</v>
      </c>
    </row>
    <row r="11876" spans="1:17" x14ac:dyDescent="0.25">
      <c r="A11876" t="s">
        <v>27576</v>
      </c>
      <c r="B11876" t="s">
        <v>75</v>
      </c>
      <c r="C11876" t="s">
        <v>81</v>
      </c>
      <c r="D11876" t="s">
        <v>527</v>
      </c>
      <c r="E11876" t="s">
        <v>21471</v>
      </c>
      <c r="F11876" t="s">
        <v>528</v>
      </c>
      <c r="G11876">
        <v>0</v>
      </c>
      <c r="H11876">
        <v>0</v>
      </c>
      <c r="I11876">
        <v>0</v>
      </c>
      <c r="J11876">
        <v>0</v>
      </c>
      <c r="K11876">
        <v>0</v>
      </c>
      <c r="L11876">
        <v>0</v>
      </c>
      <c r="M11876">
        <v>0</v>
      </c>
      <c r="N11876">
        <v>1</v>
      </c>
      <c r="O11876">
        <v>0</v>
      </c>
      <c r="P11876">
        <v>0</v>
      </c>
      <c r="Q11876">
        <v>1</v>
      </c>
    </row>
    <row r="11877" spans="1:17" x14ac:dyDescent="0.25">
      <c r="A11877" t="s">
        <v>27577</v>
      </c>
      <c r="B11877" t="s">
        <v>75</v>
      </c>
      <c r="C11877" t="s">
        <v>81</v>
      </c>
      <c r="D11877" t="s">
        <v>527</v>
      </c>
      <c r="E11877" t="s">
        <v>21471</v>
      </c>
      <c r="F11877" t="s">
        <v>525</v>
      </c>
      <c r="G11877">
        <v>1</v>
      </c>
      <c r="H11877">
        <v>0</v>
      </c>
      <c r="I11877">
        <v>0</v>
      </c>
      <c r="J11877">
        <v>0</v>
      </c>
      <c r="K11877">
        <v>0</v>
      </c>
      <c r="L11877">
        <v>0</v>
      </c>
      <c r="M11877">
        <v>0</v>
      </c>
      <c r="N11877">
        <v>0</v>
      </c>
      <c r="O11877">
        <v>0</v>
      </c>
      <c r="P11877">
        <v>0</v>
      </c>
      <c r="Q11877">
        <v>0</v>
      </c>
    </row>
    <row r="11878" spans="1:17" x14ac:dyDescent="0.25">
      <c r="A11878" t="s">
        <v>27578</v>
      </c>
      <c r="B11878" t="s">
        <v>75</v>
      </c>
      <c r="C11878" t="s">
        <v>83</v>
      </c>
      <c r="D11878" t="s">
        <v>526</v>
      </c>
      <c r="E11878" t="s">
        <v>21471</v>
      </c>
      <c r="F11878" t="s">
        <v>396</v>
      </c>
      <c r="G11878">
        <v>0</v>
      </c>
      <c r="H11878">
        <v>1</v>
      </c>
      <c r="I11878">
        <v>0</v>
      </c>
      <c r="J11878">
        <v>1</v>
      </c>
      <c r="K11878">
        <v>0</v>
      </c>
      <c r="L11878">
        <v>0</v>
      </c>
      <c r="M11878">
        <v>0</v>
      </c>
      <c r="N11878">
        <v>0</v>
      </c>
      <c r="O11878">
        <v>0</v>
      </c>
      <c r="P11878">
        <v>0</v>
      </c>
      <c r="Q11878">
        <v>0</v>
      </c>
    </row>
    <row r="11879" spans="1:17" x14ac:dyDescent="0.25">
      <c r="A11879" t="s">
        <v>27579</v>
      </c>
      <c r="B11879" t="s">
        <v>75</v>
      </c>
      <c r="C11879" t="s">
        <v>83</v>
      </c>
      <c r="D11879" t="s">
        <v>526</v>
      </c>
      <c r="E11879" t="s">
        <v>21471</v>
      </c>
      <c r="F11879" t="s">
        <v>4236</v>
      </c>
      <c r="G11879">
        <v>0</v>
      </c>
      <c r="H11879">
        <v>1</v>
      </c>
      <c r="I11879">
        <v>0</v>
      </c>
      <c r="J11879">
        <v>1</v>
      </c>
      <c r="K11879">
        <v>0</v>
      </c>
      <c r="L11879">
        <v>0</v>
      </c>
      <c r="M11879">
        <v>0</v>
      </c>
      <c r="N11879">
        <v>0</v>
      </c>
      <c r="O11879">
        <v>0</v>
      </c>
      <c r="P11879">
        <v>0</v>
      </c>
      <c r="Q11879">
        <v>0</v>
      </c>
    </row>
    <row r="11880" spans="1:17" x14ac:dyDescent="0.25">
      <c r="A11880" t="s">
        <v>27580</v>
      </c>
      <c r="B11880" t="s">
        <v>75</v>
      </c>
      <c r="C11880" t="s">
        <v>83</v>
      </c>
      <c r="D11880" t="s">
        <v>526</v>
      </c>
      <c r="E11880" t="s">
        <v>21471</v>
      </c>
      <c r="F11880" t="s">
        <v>4238</v>
      </c>
      <c r="G11880">
        <v>0</v>
      </c>
      <c r="H11880">
        <v>0</v>
      </c>
      <c r="I11880">
        <v>0</v>
      </c>
      <c r="J11880">
        <v>0</v>
      </c>
      <c r="K11880">
        <v>0</v>
      </c>
      <c r="L11880">
        <v>0</v>
      </c>
      <c r="M11880">
        <v>1</v>
      </c>
      <c r="N11880">
        <v>0</v>
      </c>
      <c r="O11880">
        <v>0</v>
      </c>
      <c r="P11880">
        <v>0</v>
      </c>
      <c r="Q11880">
        <v>0</v>
      </c>
    </row>
    <row r="11881" spans="1:17" x14ac:dyDescent="0.25">
      <c r="A11881" t="s">
        <v>27581</v>
      </c>
      <c r="B11881" t="s">
        <v>75</v>
      </c>
      <c r="C11881" t="s">
        <v>83</v>
      </c>
      <c r="D11881" t="s">
        <v>526</v>
      </c>
      <c r="E11881" t="s">
        <v>21471</v>
      </c>
      <c r="F11881" t="s">
        <v>397</v>
      </c>
      <c r="G11881">
        <v>0</v>
      </c>
      <c r="H11881">
        <v>1</v>
      </c>
      <c r="I11881">
        <v>0</v>
      </c>
      <c r="J11881">
        <v>1</v>
      </c>
      <c r="K11881">
        <v>0</v>
      </c>
      <c r="L11881">
        <v>0</v>
      </c>
      <c r="M11881">
        <v>0</v>
      </c>
      <c r="N11881">
        <v>0</v>
      </c>
      <c r="O11881">
        <v>0</v>
      </c>
      <c r="P11881">
        <v>0</v>
      </c>
      <c r="Q11881">
        <v>0</v>
      </c>
    </row>
    <row r="11882" spans="1:17" x14ac:dyDescent="0.25">
      <c r="A11882" t="s">
        <v>27582</v>
      </c>
      <c r="B11882" t="s">
        <v>75</v>
      </c>
      <c r="C11882" t="s">
        <v>83</v>
      </c>
      <c r="D11882" t="s">
        <v>526</v>
      </c>
      <c r="E11882" t="s">
        <v>21471</v>
      </c>
      <c r="F11882" t="s">
        <v>398</v>
      </c>
      <c r="G11882">
        <v>0</v>
      </c>
      <c r="H11882">
        <v>1</v>
      </c>
      <c r="I11882">
        <v>0</v>
      </c>
      <c r="J11882">
        <v>1</v>
      </c>
      <c r="K11882">
        <v>0</v>
      </c>
      <c r="L11882">
        <v>0</v>
      </c>
      <c r="M11882">
        <v>0</v>
      </c>
      <c r="N11882">
        <v>0</v>
      </c>
      <c r="O11882">
        <v>0</v>
      </c>
      <c r="P11882">
        <v>0</v>
      </c>
      <c r="Q11882">
        <v>0</v>
      </c>
    </row>
    <row r="11883" spans="1:17" x14ac:dyDescent="0.25">
      <c r="A11883" t="s">
        <v>27583</v>
      </c>
      <c r="B11883" t="s">
        <v>75</v>
      </c>
      <c r="C11883" t="s">
        <v>83</v>
      </c>
      <c r="D11883" t="s">
        <v>526</v>
      </c>
      <c r="E11883" t="s">
        <v>21471</v>
      </c>
      <c r="F11883" t="s">
        <v>4242</v>
      </c>
      <c r="G11883">
        <v>0</v>
      </c>
      <c r="H11883">
        <v>0</v>
      </c>
      <c r="I11883">
        <v>0</v>
      </c>
      <c r="J11883">
        <v>0</v>
      </c>
      <c r="K11883">
        <v>0</v>
      </c>
      <c r="L11883">
        <v>0</v>
      </c>
      <c r="M11883">
        <v>1</v>
      </c>
      <c r="N11883">
        <v>0</v>
      </c>
      <c r="O11883">
        <v>0</v>
      </c>
      <c r="P11883">
        <v>0</v>
      </c>
      <c r="Q11883">
        <v>0</v>
      </c>
    </row>
    <row r="11884" spans="1:17" x14ac:dyDescent="0.25">
      <c r="A11884" t="s">
        <v>27584</v>
      </c>
      <c r="B11884" t="s">
        <v>75</v>
      </c>
      <c r="C11884" t="s">
        <v>83</v>
      </c>
      <c r="D11884" t="s">
        <v>526</v>
      </c>
      <c r="E11884" t="s">
        <v>21471</v>
      </c>
      <c r="F11884" t="s">
        <v>399</v>
      </c>
      <c r="G11884">
        <v>0</v>
      </c>
      <c r="H11884">
        <v>1</v>
      </c>
      <c r="I11884">
        <v>0</v>
      </c>
      <c r="J11884">
        <v>1</v>
      </c>
      <c r="K11884">
        <v>0</v>
      </c>
      <c r="L11884">
        <v>0</v>
      </c>
      <c r="M11884">
        <v>0</v>
      </c>
      <c r="N11884">
        <v>0</v>
      </c>
      <c r="O11884">
        <v>0</v>
      </c>
      <c r="P11884">
        <v>0</v>
      </c>
      <c r="Q11884">
        <v>0</v>
      </c>
    </row>
    <row r="11885" spans="1:17" x14ac:dyDescent="0.25">
      <c r="A11885" t="s">
        <v>27585</v>
      </c>
      <c r="B11885" t="s">
        <v>75</v>
      </c>
      <c r="C11885" t="s">
        <v>83</v>
      </c>
      <c r="D11885" t="s">
        <v>526</v>
      </c>
      <c r="E11885" t="s">
        <v>21471</v>
      </c>
      <c r="F11885" t="s">
        <v>4245</v>
      </c>
      <c r="G11885">
        <v>0</v>
      </c>
      <c r="H11885">
        <v>0</v>
      </c>
      <c r="I11885">
        <v>0</v>
      </c>
      <c r="J11885">
        <v>0</v>
      </c>
      <c r="K11885">
        <v>0</v>
      </c>
      <c r="L11885">
        <v>0</v>
      </c>
      <c r="M11885">
        <v>1</v>
      </c>
      <c r="N11885">
        <v>0</v>
      </c>
      <c r="O11885">
        <v>0</v>
      </c>
      <c r="P11885">
        <v>0</v>
      </c>
      <c r="Q11885">
        <v>0</v>
      </c>
    </row>
    <row r="11886" spans="1:17" x14ac:dyDescent="0.25">
      <c r="A11886" t="s">
        <v>27586</v>
      </c>
      <c r="B11886" t="s">
        <v>75</v>
      </c>
      <c r="C11886" t="s">
        <v>83</v>
      </c>
      <c r="D11886" t="s">
        <v>526</v>
      </c>
      <c r="E11886" t="s">
        <v>21471</v>
      </c>
      <c r="F11886" t="s">
        <v>394</v>
      </c>
      <c r="G11886">
        <v>0</v>
      </c>
      <c r="H11886">
        <v>0</v>
      </c>
      <c r="I11886">
        <v>0</v>
      </c>
      <c r="J11886">
        <v>0</v>
      </c>
      <c r="K11886">
        <v>0</v>
      </c>
      <c r="L11886">
        <v>0</v>
      </c>
      <c r="M11886">
        <v>0</v>
      </c>
      <c r="N11886">
        <v>1</v>
      </c>
      <c r="O11886">
        <v>1</v>
      </c>
      <c r="P11886">
        <v>0</v>
      </c>
      <c r="Q11886">
        <v>0</v>
      </c>
    </row>
    <row r="11887" spans="1:17" x14ac:dyDescent="0.25">
      <c r="A11887" t="s">
        <v>27587</v>
      </c>
      <c r="B11887" t="s">
        <v>75</v>
      </c>
      <c r="C11887" t="s">
        <v>83</v>
      </c>
      <c r="D11887" t="s">
        <v>526</v>
      </c>
      <c r="E11887" t="s">
        <v>21471</v>
      </c>
      <c r="F11887" t="s">
        <v>395</v>
      </c>
      <c r="G11887">
        <v>0</v>
      </c>
      <c r="H11887">
        <v>0</v>
      </c>
      <c r="I11887">
        <v>0</v>
      </c>
      <c r="J11887">
        <v>0</v>
      </c>
      <c r="K11887">
        <v>0</v>
      </c>
      <c r="L11887">
        <v>0</v>
      </c>
      <c r="M11887">
        <v>0</v>
      </c>
      <c r="N11887">
        <v>1</v>
      </c>
      <c r="O11887">
        <v>1</v>
      </c>
      <c r="P11887">
        <v>0</v>
      </c>
      <c r="Q11887">
        <v>0</v>
      </c>
    </row>
    <row r="11888" spans="1:17" x14ac:dyDescent="0.25">
      <c r="A11888" t="s">
        <v>27588</v>
      </c>
      <c r="B11888" t="s">
        <v>75</v>
      </c>
      <c r="C11888" t="s">
        <v>83</v>
      </c>
      <c r="D11888" t="s">
        <v>526</v>
      </c>
      <c r="E11888" t="s">
        <v>21471</v>
      </c>
      <c r="F11888" t="s">
        <v>525</v>
      </c>
      <c r="G11888">
        <v>1</v>
      </c>
      <c r="H11888">
        <v>0</v>
      </c>
      <c r="I11888">
        <v>0</v>
      </c>
      <c r="J11888">
        <v>0</v>
      </c>
      <c r="K11888">
        <v>0</v>
      </c>
      <c r="L11888">
        <v>0</v>
      </c>
      <c r="M11888">
        <v>0</v>
      </c>
      <c r="N11888">
        <v>0</v>
      </c>
      <c r="O11888">
        <v>0</v>
      </c>
      <c r="P11888">
        <v>0</v>
      </c>
      <c r="Q11888">
        <v>0</v>
      </c>
    </row>
    <row r="11889" spans="1:17" x14ac:dyDescent="0.25">
      <c r="A11889" t="s">
        <v>27589</v>
      </c>
      <c r="B11889" t="s">
        <v>75</v>
      </c>
      <c r="C11889" t="s">
        <v>92</v>
      </c>
      <c r="D11889" t="s">
        <v>526</v>
      </c>
      <c r="E11889" t="s">
        <v>21471</v>
      </c>
      <c r="F11889" t="s">
        <v>396</v>
      </c>
      <c r="G11889">
        <v>0</v>
      </c>
      <c r="H11889">
        <v>1</v>
      </c>
      <c r="I11889">
        <v>0</v>
      </c>
      <c r="J11889">
        <v>1</v>
      </c>
      <c r="K11889">
        <v>0</v>
      </c>
      <c r="L11889">
        <v>0</v>
      </c>
      <c r="M11889">
        <v>0</v>
      </c>
      <c r="N11889">
        <v>0</v>
      </c>
      <c r="O11889">
        <v>0</v>
      </c>
      <c r="P11889">
        <v>0</v>
      </c>
      <c r="Q11889">
        <v>0</v>
      </c>
    </row>
    <row r="11890" spans="1:17" x14ac:dyDescent="0.25">
      <c r="A11890" t="s">
        <v>27590</v>
      </c>
      <c r="B11890" t="s">
        <v>75</v>
      </c>
      <c r="C11890" t="s">
        <v>92</v>
      </c>
      <c r="D11890" t="s">
        <v>526</v>
      </c>
      <c r="E11890" t="s">
        <v>21471</v>
      </c>
      <c r="F11890" t="s">
        <v>4236</v>
      </c>
      <c r="G11890">
        <v>0</v>
      </c>
      <c r="H11890">
        <v>1</v>
      </c>
      <c r="I11890">
        <v>0</v>
      </c>
      <c r="J11890">
        <v>1</v>
      </c>
      <c r="K11890">
        <v>0</v>
      </c>
      <c r="L11890">
        <v>0</v>
      </c>
      <c r="M11890">
        <v>0</v>
      </c>
      <c r="N11890">
        <v>0</v>
      </c>
      <c r="O11890">
        <v>0</v>
      </c>
      <c r="P11890">
        <v>0</v>
      </c>
      <c r="Q11890">
        <v>0</v>
      </c>
    </row>
    <row r="11891" spans="1:17" x14ac:dyDescent="0.25">
      <c r="A11891" t="s">
        <v>27591</v>
      </c>
      <c r="B11891" t="s">
        <v>75</v>
      </c>
      <c r="C11891" t="s">
        <v>92</v>
      </c>
      <c r="D11891" t="s">
        <v>526</v>
      </c>
      <c r="E11891" t="s">
        <v>21471</v>
      </c>
      <c r="F11891" t="s">
        <v>4238</v>
      </c>
      <c r="G11891">
        <v>0</v>
      </c>
      <c r="H11891">
        <v>0</v>
      </c>
      <c r="I11891">
        <v>0</v>
      </c>
      <c r="J11891">
        <v>0</v>
      </c>
      <c r="K11891">
        <v>0</v>
      </c>
      <c r="L11891">
        <v>0</v>
      </c>
      <c r="M11891">
        <v>1</v>
      </c>
      <c r="N11891">
        <v>0</v>
      </c>
      <c r="O11891">
        <v>0</v>
      </c>
      <c r="P11891">
        <v>0</v>
      </c>
      <c r="Q11891">
        <v>0</v>
      </c>
    </row>
    <row r="11892" spans="1:17" x14ac:dyDescent="0.25">
      <c r="A11892" t="s">
        <v>27592</v>
      </c>
      <c r="B11892" t="s">
        <v>75</v>
      </c>
      <c r="C11892" t="s">
        <v>92</v>
      </c>
      <c r="D11892" t="s">
        <v>526</v>
      </c>
      <c r="E11892" t="s">
        <v>21471</v>
      </c>
      <c r="F11892" t="s">
        <v>397</v>
      </c>
      <c r="G11892">
        <v>0</v>
      </c>
      <c r="H11892">
        <v>1</v>
      </c>
      <c r="I11892">
        <v>0</v>
      </c>
      <c r="J11892">
        <v>1</v>
      </c>
      <c r="K11892">
        <v>0</v>
      </c>
      <c r="L11892">
        <v>0</v>
      </c>
      <c r="M11892">
        <v>0</v>
      </c>
      <c r="N11892">
        <v>0</v>
      </c>
      <c r="O11892">
        <v>0</v>
      </c>
      <c r="P11892">
        <v>0</v>
      </c>
      <c r="Q11892">
        <v>0</v>
      </c>
    </row>
    <row r="11893" spans="1:17" x14ac:dyDescent="0.25">
      <c r="A11893" t="s">
        <v>27593</v>
      </c>
      <c r="B11893" t="s">
        <v>75</v>
      </c>
      <c r="C11893" t="s">
        <v>92</v>
      </c>
      <c r="D11893" t="s">
        <v>526</v>
      </c>
      <c r="E11893" t="s">
        <v>21471</v>
      </c>
      <c r="F11893" t="s">
        <v>398</v>
      </c>
      <c r="G11893">
        <v>0</v>
      </c>
      <c r="H11893">
        <v>1</v>
      </c>
      <c r="I11893">
        <v>0</v>
      </c>
      <c r="J11893">
        <v>1</v>
      </c>
      <c r="K11893">
        <v>0</v>
      </c>
      <c r="L11893">
        <v>0</v>
      </c>
      <c r="M11893">
        <v>0</v>
      </c>
      <c r="N11893">
        <v>0</v>
      </c>
      <c r="O11893">
        <v>0</v>
      </c>
      <c r="P11893">
        <v>0</v>
      </c>
      <c r="Q11893">
        <v>0</v>
      </c>
    </row>
    <row r="11894" spans="1:17" x14ac:dyDescent="0.25">
      <c r="A11894" t="s">
        <v>27594</v>
      </c>
      <c r="B11894" t="s">
        <v>75</v>
      </c>
      <c r="C11894" t="s">
        <v>92</v>
      </c>
      <c r="D11894" t="s">
        <v>526</v>
      </c>
      <c r="E11894" t="s">
        <v>21471</v>
      </c>
      <c r="F11894" t="s">
        <v>4242</v>
      </c>
      <c r="G11894">
        <v>0</v>
      </c>
      <c r="H11894">
        <v>0</v>
      </c>
      <c r="I11894">
        <v>0</v>
      </c>
      <c r="J11894">
        <v>0</v>
      </c>
      <c r="K11894">
        <v>0</v>
      </c>
      <c r="L11894">
        <v>0</v>
      </c>
      <c r="M11894">
        <v>1</v>
      </c>
      <c r="N11894">
        <v>0</v>
      </c>
      <c r="O11894">
        <v>0</v>
      </c>
      <c r="P11894">
        <v>0</v>
      </c>
      <c r="Q11894">
        <v>0</v>
      </c>
    </row>
    <row r="11895" spans="1:17" x14ac:dyDescent="0.25">
      <c r="A11895" t="s">
        <v>27595</v>
      </c>
      <c r="B11895" t="s">
        <v>75</v>
      </c>
      <c r="C11895" t="s">
        <v>92</v>
      </c>
      <c r="D11895" t="s">
        <v>526</v>
      </c>
      <c r="E11895" t="s">
        <v>21471</v>
      </c>
      <c r="F11895" t="s">
        <v>399</v>
      </c>
      <c r="G11895">
        <v>0</v>
      </c>
      <c r="H11895">
        <v>1</v>
      </c>
      <c r="I11895">
        <v>0</v>
      </c>
      <c r="J11895">
        <v>1</v>
      </c>
      <c r="K11895">
        <v>0</v>
      </c>
      <c r="L11895">
        <v>0</v>
      </c>
      <c r="M11895">
        <v>0</v>
      </c>
      <c r="N11895">
        <v>0</v>
      </c>
      <c r="O11895">
        <v>0</v>
      </c>
      <c r="P11895">
        <v>0</v>
      </c>
      <c r="Q11895">
        <v>0</v>
      </c>
    </row>
    <row r="11896" spans="1:17" x14ac:dyDescent="0.25">
      <c r="A11896" t="s">
        <v>27596</v>
      </c>
      <c r="B11896" t="s">
        <v>75</v>
      </c>
      <c r="C11896" t="s">
        <v>92</v>
      </c>
      <c r="D11896" t="s">
        <v>526</v>
      </c>
      <c r="E11896" t="s">
        <v>21471</v>
      </c>
      <c r="F11896" t="s">
        <v>4245</v>
      </c>
      <c r="G11896">
        <v>0</v>
      </c>
      <c r="H11896">
        <v>0</v>
      </c>
      <c r="I11896">
        <v>0</v>
      </c>
      <c r="J11896">
        <v>0</v>
      </c>
      <c r="K11896">
        <v>0</v>
      </c>
      <c r="L11896">
        <v>0</v>
      </c>
      <c r="M11896">
        <v>1</v>
      </c>
      <c r="N11896">
        <v>0</v>
      </c>
      <c r="O11896">
        <v>0</v>
      </c>
      <c r="P11896">
        <v>0</v>
      </c>
      <c r="Q11896">
        <v>0</v>
      </c>
    </row>
    <row r="11897" spans="1:17" x14ac:dyDescent="0.25">
      <c r="A11897" t="s">
        <v>27597</v>
      </c>
      <c r="B11897" t="s">
        <v>74</v>
      </c>
      <c r="C11897" t="s">
        <v>126</v>
      </c>
      <c r="D11897" t="s">
        <v>526</v>
      </c>
      <c r="E11897" t="s">
        <v>21471</v>
      </c>
      <c r="F11897" t="s">
        <v>399</v>
      </c>
      <c r="G11897">
        <v>0</v>
      </c>
      <c r="H11897">
        <v>41</v>
      </c>
      <c r="I11897">
        <v>2</v>
      </c>
      <c r="J11897">
        <v>35</v>
      </c>
      <c r="K11897">
        <v>4</v>
      </c>
      <c r="L11897">
        <v>0</v>
      </c>
      <c r="M11897">
        <v>0</v>
      </c>
      <c r="N11897">
        <v>0</v>
      </c>
      <c r="O11897">
        <v>0</v>
      </c>
      <c r="P11897">
        <v>0</v>
      </c>
      <c r="Q11897">
        <v>0</v>
      </c>
    </row>
    <row r="11898" spans="1:17" x14ac:dyDescent="0.25">
      <c r="A11898" t="s">
        <v>27598</v>
      </c>
      <c r="B11898" t="s">
        <v>74</v>
      </c>
      <c r="C11898" t="s">
        <v>126</v>
      </c>
      <c r="D11898" t="s">
        <v>526</v>
      </c>
      <c r="E11898" t="s">
        <v>21471</v>
      </c>
      <c r="F11898" t="s">
        <v>4245</v>
      </c>
      <c r="G11898">
        <v>0</v>
      </c>
      <c r="H11898">
        <v>0</v>
      </c>
      <c r="I11898">
        <v>0</v>
      </c>
      <c r="J11898">
        <v>0</v>
      </c>
      <c r="K11898">
        <v>0</v>
      </c>
      <c r="L11898">
        <v>0</v>
      </c>
      <c r="M11898">
        <v>41</v>
      </c>
      <c r="N11898">
        <v>0</v>
      </c>
      <c r="O11898">
        <v>0</v>
      </c>
      <c r="P11898">
        <v>0</v>
      </c>
      <c r="Q11898">
        <v>0</v>
      </c>
    </row>
    <row r="11899" spans="1:17" x14ac:dyDescent="0.25">
      <c r="A11899" t="s">
        <v>27599</v>
      </c>
      <c r="B11899" t="s">
        <v>74</v>
      </c>
      <c r="C11899" t="s">
        <v>126</v>
      </c>
      <c r="D11899" t="s">
        <v>526</v>
      </c>
      <c r="E11899" t="s">
        <v>21471</v>
      </c>
      <c r="F11899" t="s">
        <v>394</v>
      </c>
      <c r="G11899">
        <v>0</v>
      </c>
      <c r="H11899">
        <v>0</v>
      </c>
      <c r="I11899">
        <v>0</v>
      </c>
      <c r="J11899">
        <v>0</v>
      </c>
      <c r="K11899">
        <v>0</v>
      </c>
      <c r="L11899">
        <v>0</v>
      </c>
      <c r="M11899">
        <v>0</v>
      </c>
      <c r="N11899">
        <v>27</v>
      </c>
      <c r="O11899">
        <v>26</v>
      </c>
      <c r="P11899">
        <v>1</v>
      </c>
      <c r="Q11899">
        <v>0</v>
      </c>
    </row>
    <row r="11900" spans="1:17" x14ac:dyDescent="0.25">
      <c r="A11900" t="s">
        <v>27600</v>
      </c>
      <c r="B11900" t="s">
        <v>74</v>
      </c>
      <c r="C11900" t="s">
        <v>126</v>
      </c>
      <c r="D11900" t="s">
        <v>526</v>
      </c>
      <c r="E11900" t="s">
        <v>21471</v>
      </c>
      <c r="F11900" t="s">
        <v>395</v>
      </c>
      <c r="G11900">
        <v>0</v>
      </c>
      <c r="H11900">
        <v>0</v>
      </c>
      <c r="I11900">
        <v>0</v>
      </c>
      <c r="J11900">
        <v>0</v>
      </c>
      <c r="K11900">
        <v>0</v>
      </c>
      <c r="L11900">
        <v>0</v>
      </c>
      <c r="M11900">
        <v>0</v>
      </c>
      <c r="N11900">
        <v>24</v>
      </c>
      <c r="O11900">
        <v>23</v>
      </c>
      <c r="P11900">
        <v>1</v>
      </c>
      <c r="Q11900">
        <v>0</v>
      </c>
    </row>
    <row r="11901" spans="1:17" x14ac:dyDescent="0.25">
      <c r="A11901" t="s">
        <v>27601</v>
      </c>
      <c r="B11901" t="s">
        <v>74</v>
      </c>
      <c r="C11901" t="s">
        <v>126</v>
      </c>
      <c r="D11901" t="s">
        <v>526</v>
      </c>
      <c r="E11901" t="s">
        <v>21471</v>
      </c>
      <c r="F11901" t="s">
        <v>525</v>
      </c>
      <c r="G11901">
        <v>41</v>
      </c>
      <c r="H11901">
        <v>0</v>
      </c>
      <c r="I11901">
        <v>0</v>
      </c>
      <c r="J11901">
        <v>0</v>
      </c>
      <c r="K11901">
        <v>0</v>
      </c>
      <c r="L11901">
        <v>0</v>
      </c>
      <c r="M11901">
        <v>0</v>
      </c>
      <c r="N11901">
        <v>0</v>
      </c>
      <c r="O11901">
        <v>0</v>
      </c>
      <c r="P11901">
        <v>0</v>
      </c>
      <c r="Q11901">
        <v>0</v>
      </c>
    </row>
    <row r="11902" spans="1:17" x14ac:dyDescent="0.25">
      <c r="A11902" t="s">
        <v>15328</v>
      </c>
      <c r="B11902" t="s">
        <v>74</v>
      </c>
      <c r="C11902" t="s">
        <v>126</v>
      </c>
      <c r="D11902" t="s">
        <v>12971</v>
      </c>
      <c r="E11902" t="s">
        <v>563</v>
      </c>
      <c r="F11902" t="s">
        <v>525</v>
      </c>
      <c r="G11902">
        <v>10</v>
      </c>
      <c r="H11902">
        <v>0</v>
      </c>
      <c r="I11902">
        <v>0</v>
      </c>
      <c r="J11902">
        <v>0</v>
      </c>
      <c r="K11902">
        <v>0</v>
      </c>
      <c r="L11902">
        <v>0</v>
      </c>
      <c r="M11902">
        <v>0</v>
      </c>
      <c r="N11902">
        <v>0</v>
      </c>
      <c r="O11902">
        <v>0</v>
      </c>
      <c r="P11902">
        <v>0</v>
      </c>
      <c r="Q11902">
        <v>0</v>
      </c>
    </row>
    <row r="11903" spans="1:17" x14ac:dyDescent="0.25">
      <c r="A11903" t="s">
        <v>27602</v>
      </c>
      <c r="B11903" t="s">
        <v>74</v>
      </c>
      <c r="C11903" t="s">
        <v>126</v>
      </c>
      <c r="D11903" t="s">
        <v>12971</v>
      </c>
      <c r="E11903" t="s">
        <v>21471</v>
      </c>
      <c r="F11903" t="s">
        <v>525</v>
      </c>
      <c r="G11903">
        <v>9</v>
      </c>
      <c r="H11903">
        <v>0</v>
      </c>
      <c r="I11903">
        <v>0</v>
      </c>
      <c r="J11903">
        <v>0</v>
      </c>
      <c r="K11903">
        <v>0</v>
      </c>
      <c r="L11903">
        <v>0</v>
      </c>
      <c r="M11903">
        <v>0</v>
      </c>
      <c r="N11903">
        <v>0</v>
      </c>
      <c r="O11903">
        <v>0</v>
      </c>
      <c r="P11903">
        <v>0</v>
      </c>
      <c r="Q11903">
        <v>0</v>
      </c>
    </row>
    <row r="11904" spans="1:17" x14ac:dyDescent="0.25">
      <c r="A11904" t="s">
        <v>15329</v>
      </c>
      <c r="B11904" t="s">
        <v>74</v>
      </c>
      <c r="C11904" t="s">
        <v>127</v>
      </c>
      <c r="D11904" t="s">
        <v>529</v>
      </c>
      <c r="E11904" t="s">
        <v>563</v>
      </c>
      <c r="F11904" t="s">
        <v>525</v>
      </c>
      <c r="G11904">
        <v>2</v>
      </c>
      <c r="H11904">
        <v>0</v>
      </c>
      <c r="I11904">
        <v>0</v>
      </c>
      <c r="J11904">
        <v>0</v>
      </c>
      <c r="K11904">
        <v>0</v>
      </c>
      <c r="L11904">
        <v>0</v>
      </c>
      <c r="M11904">
        <v>0</v>
      </c>
      <c r="N11904">
        <v>0</v>
      </c>
      <c r="O11904">
        <v>0</v>
      </c>
      <c r="P11904">
        <v>0</v>
      </c>
      <c r="Q11904">
        <v>0</v>
      </c>
    </row>
    <row r="11905" spans="1:17" x14ac:dyDescent="0.25">
      <c r="A11905" t="s">
        <v>15330</v>
      </c>
      <c r="B11905" t="s">
        <v>74</v>
      </c>
      <c r="C11905" t="s">
        <v>127</v>
      </c>
      <c r="D11905" t="s">
        <v>526</v>
      </c>
      <c r="E11905" t="s">
        <v>563</v>
      </c>
      <c r="F11905" t="s">
        <v>396</v>
      </c>
      <c r="G11905">
        <v>0</v>
      </c>
      <c r="H11905">
        <v>12</v>
      </c>
      <c r="I11905">
        <v>1</v>
      </c>
      <c r="J11905">
        <v>9</v>
      </c>
      <c r="K11905">
        <v>1</v>
      </c>
      <c r="L11905">
        <v>1</v>
      </c>
      <c r="M11905">
        <v>0</v>
      </c>
      <c r="N11905">
        <v>0</v>
      </c>
      <c r="O11905">
        <v>0</v>
      </c>
      <c r="P11905">
        <v>0</v>
      </c>
      <c r="Q11905">
        <v>0</v>
      </c>
    </row>
    <row r="11906" spans="1:17" x14ac:dyDescent="0.25">
      <c r="A11906" t="s">
        <v>15331</v>
      </c>
      <c r="B11906" t="s">
        <v>74</v>
      </c>
      <c r="C11906" t="s">
        <v>127</v>
      </c>
      <c r="D11906" t="s">
        <v>526</v>
      </c>
      <c r="E11906" t="s">
        <v>563</v>
      </c>
      <c r="F11906" t="s">
        <v>4236</v>
      </c>
      <c r="G11906">
        <v>0</v>
      </c>
      <c r="H11906">
        <v>12</v>
      </c>
      <c r="I11906">
        <v>0</v>
      </c>
      <c r="J11906">
        <v>10</v>
      </c>
      <c r="K11906">
        <v>1</v>
      </c>
      <c r="L11906">
        <v>1</v>
      </c>
      <c r="M11906">
        <v>0</v>
      </c>
      <c r="N11906">
        <v>0</v>
      </c>
      <c r="O11906">
        <v>0</v>
      </c>
      <c r="P11906">
        <v>0</v>
      </c>
      <c r="Q11906">
        <v>0</v>
      </c>
    </row>
    <row r="11907" spans="1:17" x14ac:dyDescent="0.25">
      <c r="A11907" t="s">
        <v>15332</v>
      </c>
      <c r="B11907" t="s">
        <v>74</v>
      </c>
      <c r="C11907" t="s">
        <v>127</v>
      </c>
      <c r="D11907" t="s">
        <v>526</v>
      </c>
      <c r="E11907" t="s">
        <v>563</v>
      </c>
      <c r="F11907" t="s">
        <v>4238</v>
      </c>
      <c r="G11907">
        <v>0</v>
      </c>
      <c r="H11907">
        <v>0</v>
      </c>
      <c r="I11907">
        <v>0</v>
      </c>
      <c r="J11907">
        <v>0</v>
      </c>
      <c r="K11907">
        <v>0</v>
      </c>
      <c r="L11907">
        <v>0</v>
      </c>
      <c r="M11907">
        <v>12</v>
      </c>
      <c r="N11907">
        <v>0</v>
      </c>
      <c r="O11907">
        <v>0</v>
      </c>
      <c r="P11907">
        <v>0</v>
      </c>
      <c r="Q11907">
        <v>0</v>
      </c>
    </row>
    <row r="11908" spans="1:17" x14ac:dyDescent="0.25">
      <c r="A11908" t="s">
        <v>15333</v>
      </c>
      <c r="B11908" t="s">
        <v>74</v>
      </c>
      <c r="C11908" t="s">
        <v>127</v>
      </c>
      <c r="D11908" t="s">
        <v>526</v>
      </c>
      <c r="E11908" t="s">
        <v>563</v>
      </c>
      <c r="F11908" t="s">
        <v>397</v>
      </c>
      <c r="G11908">
        <v>0</v>
      </c>
      <c r="H11908">
        <v>12</v>
      </c>
      <c r="I11908">
        <v>0</v>
      </c>
      <c r="J11908">
        <v>10</v>
      </c>
      <c r="K11908">
        <v>1</v>
      </c>
      <c r="L11908">
        <v>1</v>
      </c>
      <c r="M11908">
        <v>0</v>
      </c>
      <c r="N11908">
        <v>0</v>
      </c>
      <c r="O11908">
        <v>0</v>
      </c>
      <c r="P11908">
        <v>0</v>
      </c>
      <c r="Q11908">
        <v>0</v>
      </c>
    </row>
    <row r="11909" spans="1:17" x14ac:dyDescent="0.25">
      <c r="A11909" t="s">
        <v>15334</v>
      </c>
      <c r="B11909" t="s">
        <v>74</v>
      </c>
      <c r="C11909" t="s">
        <v>127</v>
      </c>
      <c r="D11909" t="s">
        <v>526</v>
      </c>
      <c r="E11909" t="s">
        <v>563</v>
      </c>
      <c r="F11909" t="s">
        <v>398</v>
      </c>
      <c r="G11909">
        <v>0</v>
      </c>
      <c r="H11909">
        <v>12</v>
      </c>
      <c r="I11909">
        <v>0</v>
      </c>
      <c r="J11909">
        <v>10</v>
      </c>
      <c r="K11909">
        <v>1</v>
      </c>
      <c r="L11909">
        <v>1</v>
      </c>
      <c r="M11909">
        <v>0</v>
      </c>
      <c r="N11909">
        <v>0</v>
      </c>
      <c r="O11909">
        <v>0</v>
      </c>
      <c r="P11909">
        <v>0</v>
      </c>
      <c r="Q11909">
        <v>0</v>
      </c>
    </row>
    <row r="11910" spans="1:17" x14ac:dyDescent="0.25">
      <c r="A11910" t="s">
        <v>15335</v>
      </c>
      <c r="B11910" t="s">
        <v>74</v>
      </c>
      <c r="C11910" t="s">
        <v>127</v>
      </c>
      <c r="D11910" t="s">
        <v>526</v>
      </c>
      <c r="E11910" t="s">
        <v>563</v>
      </c>
      <c r="F11910" t="s">
        <v>4242</v>
      </c>
      <c r="G11910">
        <v>0</v>
      </c>
      <c r="H11910">
        <v>0</v>
      </c>
      <c r="I11910">
        <v>0</v>
      </c>
      <c r="J11910">
        <v>0</v>
      </c>
      <c r="K11910">
        <v>0</v>
      </c>
      <c r="L11910">
        <v>0</v>
      </c>
      <c r="M11910">
        <v>12</v>
      </c>
      <c r="N11910">
        <v>0</v>
      </c>
      <c r="O11910">
        <v>0</v>
      </c>
      <c r="P11910">
        <v>0</v>
      </c>
      <c r="Q11910">
        <v>0</v>
      </c>
    </row>
    <row r="11911" spans="1:17" x14ac:dyDescent="0.25">
      <c r="A11911" t="s">
        <v>15553</v>
      </c>
      <c r="B11911" t="s">
        <v>74</v>
      </c>
      <c r="C11911" t="s">
        <v>127</v>
      </c>
      <c r="D11911" t="s">
        <v>526</v>
      </c>
      <c r="E11911" t="s">
        <v>563</v>
      </c>
      <c r="F11911" t="s">
        <v>399</v>
      </c>
      <c r="G11911">
        <v>0</v>
      </c>
      <c r="H11911">
        <v>12</v>
      </c>
      <c r="I11911">
        <v>0</v>
      </c>
      <c r="J11911">
        <v>10</v>
      </c>
      <c r="K11911">
        <v>1</v>
      </c>
      <c r="L11911">
        <v>1</v>
      </c>
      <c r="M11911">
        <v>0</v>
      </c>
      <c r="N11911">
        <v>0</v>
      </c>
      <c r="O11911">
        <v>0</v>
      </c>
      <c r="P11911">
        <v>0</v>
      </c>
      <c r="Q11911">
        <v>0</v>
      </c>
    </row>
    <row r="11912" spans="1:17" x14ac:dyDescent="0.25">
      <c r="A11912" t="s">
        <v>15554</v>
      </c>
      <c r="B11912" t="s">
        <v>74</v>
      </c>
      <c r="C11912" t="s">
        <v>127</v>
      </c>
      <c r="D11912" t="s">
        <v>526</v>
      </c>
      <c r="E11912" t="s">
        <v>563</v>
      </c>
      <c r="F11912" t="s">
        <v>4245</v>
      </c>
      <c r="G11912">
        <v>0</v>
      </c>
      <c r="H11912">
        <v>0</v>
      </c>
      <c r="I11912">
        <v>0</v>
      </c>
      <c r="J11912">
        <v>0</v>
      </c>
      <c r="K11912">
        <v>0</v>
      </c>
      <c r="L11912">
        <v>0</v>
      </c>
      <c r="M11912">
        <v>12</v>
      </c>
      <c r="N11912">
        <v>0</v>
      </c>
      <c r="O11912">
        <v>0</v>
      </c>
      <c r="P11912">
        <v>0</v>
      </c>
      <c r="Q11912">
        <v>0</v>
      </c>
    </row>
    <row r="11913" spans="1:17" x14ac:dyDescent="0.25">
      <c r="A11913" t="s">
        <v>15555</v>
      </c>
      <c r="B11913" t="s">
        <v>74</v>
      </c>
      <c r="C11913" t="s">
        <v>127</v>
      </c>
      <c r="D11913" t="s">
        <v>526</v>
      </c>
      <c r="E11913" t="s">
        <v>563</v>
      </c>
      <c r="F11913" t="s">
        <v>394</v>
      </c>
      <c r="G11913">
        <v>0</v>
      </c>
      <c r="H11913">
        <v>0</v>
      </c>
      <c r="I11913">
        <v>0</v>
      </c>
      <c r="J11913">
        <v>0</v>
      </c>
      <c r="K11913">
        <v>0</v>
      </c>
      <c r="L11913">
        <v>0</v>
      </c>
      <c r="M11913">
        <v>0</v>
      </c>
      <c r="N11913">
        <v>4</v>
      </c>
      <c r="O11913">
        <v>4</v>
      </c>
      <c r="P11913">
        <v>0</v>
      </c>
      <c r="Q11913">
        <v>0</v>
      </c>
    </row>
    <row r="11914" spans="1:17" x14ac:dyDescent="0.25">
      <c r="A11914" t="s">
        <v>15556</v>
      </c>
      <c r="B11914" t="s">
        <v>74</v>
      </c>
      <c r="C11914" t="s">
        <v>127</v>
      </c>
      <c r="D11914" t="s">
        <v>526</v>
      </c>
      <c r="E11914" t="s">
        <v>563</v>
      </c>
      <c r="F11914" t="s">
        <v>395</v>
      </c>
      <c r="G11914">
        <v>0</v>
      </c>
      <c r="H11914">
        <v>0</v>
      </c>
      <c r="I11914">
        <v>0</v>
      </c>
      <c r="J11914">
        <v>0</v>
      </c>
      <c r="K11914">
        <v>0</v>
      </c>
      <c r="L11914">
        <v>0</v>
      </c>
      <c r="M11914">
        <v>0</v>
      </c>
      <c r="N11914">
        <v>3</v>
      </c>
      <c r="O11914">
        <v>3</v>
      </c>
      <c r="P11914">
        <v>0</v>
      </c>
      <c r="Q11914">
        <v>0</v>
      </c>
    </row>
    <row r="11915" spans="1:17" x14ac:dyDescent="0.25">
      <c r="A11915" t="s">
        <v>15557</v>
      </c>
      <c r="B11915" t="s">
        <v>74</v>
      </c>
      <c r="C11915" t="s">
        <v>127</v>
      </c>
      <c r="D11915" t="s">
        <v>526</v>
      </c>
      <c r="E11915" t="s">
        <v>563</v>
      </c>
      <c r="F11915" t="s">
        <v>525</v>
      </c>
      <c r="G11915">
        <v>12</v>
      </c>
      <c r="H11915">
        <v>0</v>
      </c>
      <c r="I11915">
        <v>0</v>
      </c>
      <c r="J11915">
        <v>0</v>
      </c>
      <c r="K11915">
        <v>0</v>
      </c>
      <c r="L11915">
        <v>0</v>
      </c>
      <c r="M11915">
        <v>0</v>
      </c>
      <c r="N11915">
        <v>0</v>
      </c>
      <c r="O11915">
        <v>0</v>
      </c>
      <c r="P11915">
        <v>0</v>
      </c>
      <c r="Q11915">
        <v>0</v>
      </c>
    </row>
    <row r="11916" spans="1:17" x14ac:dyDescent="0.25">
      <c r="A11916" t="s">
        <v>27603</v>
      </c>
      <c r="B11916" t="s">
        <v>74</v>
      </c>
      <c r="C11916" t="s">
        <v>127</v>
      </c>
      <c r="D11916" t="s">
        <v>526</v>
      </c>
      <c r="E11916" t="s">
        <v>21471</v>
      </c>
      <c r="F11916" t="s">
        <v>396</v>
      </c>
      <c r="G11916">
        <v>0</v>
      </c>
      <c r="H11916">
        <v>19</v>
      </c>
      <c r="I11916">
        <v>0</v>
      </c>
      <c r="J11916">
        <v>15</v>
      </c>
      <c r="K11916">
        <v>4</v>
      </c>
      <c r="L11916">
        <v>0</v>
      </c>
      <c r="M11916">
        <v>0</v>
      </c>
      <c r="N11916">
        <v>0</v>
      </c>
      <c r="O11916">
        <v>0</v>
      </c>
      <c r="P11916">
        <v>0</v>
      </c>
      <c r="Q11916">
        <v>0</v>
      </c>
    </row>
    <row r="11917" spans="1:17" x14ac:dyDescent="0.25">
      <c r="A11917" t="s">
        <v>27604</v>
      </c>
      <c r="B11917" t="s">
        <v>74</v>
      </c>
      <c r="C11917" t="s">
        <v>127</v>
      </c>
      <c r="D11917" t="s">
        <v>526</v>
      </c>
      <c r="E11917" t="s">
        <v>21471</v>
      </c>
      <c r="F11917" t="s">
        <v>4236</v>
      </c>
      <c r="G11917">
        <v>0</v>
      </c>
      <c r="H11917">
        <v>19</v>
      </c>
      <c r="I11917">
        <v>0</v>
      </c>
      <c r="J11917">
        <v>15</v>
      </c>
      <c r="K11917">
        <v>4</v>
      </c>
      <c r="L11917">
        <v>0</v>
      </c>
      <c r="M11917">
        <v>0</v>
      </c>
      <c r="N11917">
        <v>0</v>
      </c>
      <c r="O11917">
        <v>0</v>
      </c>
      <c r="P11917">
        <v>0</v>
      </c>
      <c r="Q11917">
        <v>0</v>
      </c>
    </row>
    <row r="11918" spans="1:17" x14ac:dyDescent="0.25">
      <c r="A11918" t="s">
        <v>27605</v>
      </c>
      <c r="B11918" t="s">
        <v>74</v>
      </c>
      <c r="C11918" t="s">
        <v>127</v>
      </c>
      <c r="D11918" t="s">
        <v>526</v>
      </c>
      <c r="E11918" t="s">
        <v>21471</v>
      </c>
      <c r="F11918" t="s">
        <v>4238</v>
      </c>
      <c r="G11918">
        <v>0</v>
      </c>
      <c r="H11918">
        <v>0</v>
      </c>
      <c r="I11918">
        <v>0</v>
      </c>
      <c r="J11918">
        <v>0</v>
      </c>
      <c r="K11918">
        <v>0</v>
      </c>
      <c r="L11918">
        <v>0</v>
      </c>
      <c r="M11918">
        <v>19</v>
      </c>
      <c r="N11918">
        <v>0</v>
      </c>
      <c r="O11918">
        <v>0</v>
      </c>
      <c r="P11918">
        <v>0</v>
      </c>
      <c r="Q11918">
        <v>0</v>
      </c>
    </row>
    <row r="11919" spans="1:17" x14ac:dyDescent="0.25">
      <c r="A11919" t="s">
        <v>27606</v>
      </c>
      <c r="B11919" t="s">
        <v>74</v>
      </c>
      <c r="C11919" t="s">
        <v>127</v>
      </c>
      <c r="D11919" t="s">
        <v>526</v>
      </c>
      <c r="E11919" t="s">
        <v>21471</v>
      </c>
      <c r="F11919" t="s">
        <v>397</v>
      </c>
      <c r="G11919">
        <v>0</v>
      </c>
      <c r="H11919">
        <v>19</v>
      </c>
      <c r="I11919">
        <v>0</v>
      </c>
      <c r="J11919">
        <v>15</v>
      </c>
      <c r="K11919">
        <v>4</v>
      </c>
      <c r="L11919">
        <v>0</v>
      </c>
      <c r="M11919">
        <v>0</v>
      </c>
      <c r="N11919">
        <v>0</v>
      </c>
      <c r="O11919">
        <v>0</v>
      </c>
      <c r="P11919">
        <v>0</v>
      </c>
      <c r="Q11919">
        <v>0</v>
      </c>
    </row>
    <row r="11920" spans="1:17" x14ac:dyDescent="0.25">
      <c r="A11920" t="s">
        <v>27607</v>
      </c>
      <c r="B11920" t="s">
        <v>74</v>
      </c>
      <c r="C11920" t="s">
        <v>127</v>
      </c>
      <c r="D11920" t="s">
        <v>526</v>
      </c>
      <c r="E11920" t="s">
        <v>21471</v>
      </c>
      <c r="F11920" t="s">
        <v>398</v>
      </c>
      <c r="G11920">
        <v>0</v>
      </c>
      <c r="H11920">
        <v>19</v>
      </c>
      <c r="I11920">
        <v>0</v>
      </c>
      <c r="J11920">
        <v>15</v>
      </c>
      <c r="K11920">
        <v>4</v>
      </c>
      <c r="L11920">
        <v>0</v>
      </c>
      <c r="M11920">
        <v>0</v>
      </c>
      <c r="N11920">
        <v>0</v>
      </c>
      <c r="O11920">
        <v>0</v>
      </c>
      <c r="P11920">
        <v>0</v>
      </c>
      <c r="Q11920">
        <v>0</v>
      </c>
    </row>
    <row r="11921" spans="1:17" x14ac:dyDescent="0.25">
      <c r="A11921" t="s">
        <v>27608</v>
      </c>
      <c r="B11921" t="s">
        <v>74</v>
      </c>
      <c r="C11921" t="s">
        <v>127</v>
      </c>
      <c r="D11921" t="s">
        <v>526</v>
      </c>
      <c r="E11921" t="s">
        <v>21471</v>
      </c>
      <c r="F11921" t="s">
        <v>4242</v>
      </c>
      <c r="G11921">
        <v>0</v>
      </c>
      <c r="H11921">
        <v>0</v>
      </c>
      <c r="I11921">
        <v>0</v>
      </c>
      <c r="J11921">
        <v>0</v>
      </c>
      <c r="K11921">
        <v>0</v>
      </c>
      <c r="L11921">
        <v>0</v>
      </c>
      <c r="M11921">
        <v>19</v>
      </c>
      <c r="N11921">
        <v>0</v>
      </c>
      <c r="O11921">
        <v>0</v>
      </c>
      <c r="P11921">
        <v>0</v>
      </c>
      <c r="Q11921">
        <v>0</v>
      </c>
    </row>
    <row r="11922" spans="1:17" x14ac:dyDescent="0.25">
      <c r="A11922" t="s">
        <v>27609</v>
      </c>
      <c r="B11922" t="s">
        <v>74</v>
      </c>
      <c r="C11922" t="s">
        <v>127</v>
      </c>
      <c r="D11922" t="s">
        <v>526</v>
      </c>
      <c r="E11922" t="s">
        <v>21471</v>
      </c>
      <c r="F11922" t="s">
        <v>399</v>
      </c>
      <c r="G11922">
        <v>0</v>
      </c>
      <c r="H11922">
        <v>19</v>
      </c>
      <c r="I11922">
        <v>0</v>
      </c>
      <c r="J11922">
        <v>15</v>
      </c>
      <c r="K11922">
        <v>4</v>
      </c>
      <c r="L11922">
        <v>0</v>
      </c>
      <c r="M11922">
        <v>0</v>
      </c>
      <c r="N11922">
        <v>0</v>
      </c>
      <c r="O11922">
        <v>0</v>
      </c>
      <c r="P11922">
        <v>0</v>
      </c>
      <c r="Q11922">
        <v>0</v>
      </c>
    </row>
    <row r="11923" spans="1:17" x14ac:dyDescent="0.25">
      <c r="A11923" t="s">
        <v>27610</v>
      </c>
      <c r="B11923" t="s">
        <v>74</v>
      </c>
      <c r="C11923" t="s">
        <v>127</v>
      </c>
      <c r="D11923" t="s">
        <v>526</v>
      </c>
      <c r="E11923" t="s">
        <v>21471</v>
      </c>
      <c r="F11923" t="s">
        <v>4245</v>
      </c>
      <c r="G11923">
        <v>0</v>
      </c>
      <c r="H11923">
        <v>0</v>
      </c>
      <c r="I11923">
        <v>0</v>
      </c>
      <c r="J11923">
        <v>0</v>
      </c>
      <c r="K11923">
        <v>0</v>
      </c>
      <c r="L11923">
        <v>0</v>
      </c>
      <c r="M11923">
        <v>19</v>
      </c>
      <c r="N11923">
        <v>0</v>
      </c>
      <c r="O11923">
        <v>0</v>
      </c>
      <c r="P11923">
        <v>0</v>
      </c>
      <c r="Q11923">
        <v>0</v>
      </c>
    </row>
    <row r="11924" spans="1:17" x14ac:dyDescent="0.25">
      <c r="A11924" t="s">
        <v>27611</v>
      </c>
      <c r="B11924" t="s">
        <v>74</v>
      </c>
      <c r="C11924" t="s">
        <v>127</v>
      </c>
      <c r="D11924" t="s">
        <v>526</v>
      </c>
      <c r="E11924" t="s">
        <v>21471</v>
      </c>
      <c r="F11924" t="s">
        <v>394</v>
      </c>
      <c r="G11924">
        <v>0</v>
      </c>
      <c r="H11924">
        <v>0</v>
      </c>
      <c r="I11924">
        <v>0</v>
      </c>
      <c r="J11924">
        <v>0</v>
      </c>
      <c r="K11924">
        <v>0</v>
      </c>
      <c r="L11924">
        <v>0</v>
      </c>
      <c r="M11924">
        <v>0</v>
      </c>
      <c r="N11924">
        <v>10</v>
      </c>
      <c r="O11924">
        <v>9</v>
      </c>
      <c r="P11924">
        <v>1</v>
      </c>
      <c r="Q11924">
        <v>0</v>
      </c>
    </row>
    <row r="11925" spans="1:17" x14ac:dyDescent="0.25">
      <c r="A11925" t="s">
        <v>14424</v>
      </c>
      <c r="B11925" t="s">
        <v>74</v>
      </c>
      <c r="C11925" t="s">
        <v>190</v>
      </c>
      <c r="D11925" t="s">
        <v>526</v>
      </c>
      <c r="E11925" t="s">
        <v>563</v>
      </c>
      <c r="F11925" t="s">
        <v>525</v>
      </c>
      <c r="G11925">
        <v>12</v>
      </c>
      <c r="H11925">
        <v>0</v>
      </c>
      <c r="I11925">
        <v>0</v>
      </c>
      <c r="J11925">
        <v>0</v>
      </c>
      <c r="K11925">
        <v>0</v>
      </c>
      <c r="L11925">
        <v>0</v>
      </c>
      <c r="M11925">
        <v>0</v>
      </c>
      <c r="N11925">
        <v>0</v>
      </c>
      <c r="O11925">
        <v>0</v>
      </c>
      <c r="P11925">
        <v>0</v>
      </c>
      <c r="Q11925">
        <v>0</v>
      </c>
    </row>
    <row r="11926" spans="1:17" x14ac:dyDescent="0.25">
      <c r="A11926" t="s">
        <v>27612</v>
      </c>
      <c r="B11926" t="s">
        <v>74</v>
      </c>
      <c r="C11926" t="s">
        <v>190</v>
      </c>
      <c r="D11926" t="s">
        <v>526</v>
      </c>
      <c r="E11926" t="s">
        <v>21471</v>
      </c>
      <c r="F11926" t="s">
        <v>396</v>
      </c>
      <c r="G11926">
        <v>0</v>
      </c>
      <c r="H11926">
        <v>25</v>
      </c>
      <c r="I11926">
        <v>4</v>
      </c>
      <c r="J11926">
        <v>15</v>
      </c>
      <c r="K11926">
        <v>3</v>
      </c>
      <c r="L11926">
        <v>3</v>
      </c>
      <c r="M11926">
        <v>0</v>
      </c>
      <c r="N11926">
        <v>0</v>
      </c>
      <c r="O11926">
        <v>0</v>
      </c>
      <c r="P11926">
        <v>0</v>
      </c>
      <c r="Q11926">
        <v>0</v>
      </c>
    </row>
    <row r="11927" spans="1:17" x14ac:dyDescent="0.25">
      <c r="A11927" t="s">
        <v>27613</v>
      </c>
      <c r="B11927" t="s">
        <v>74</v>
      </c>
      <c r="C11927" t="s">
        <v>190</v>
      </c>
      <c r="D11927" t="s">
        <v>526</v>
      </c>
      <c r="E11927" t="s">
        <v>21471</v>
      </c>
      <c r="F11927" t="s">
        <v>4236</v>
      </c>
      <c r="G11927">
        <v>0</v>
      </c>
      <c r="H11927">
        <v>25</v>
      </c>
      <c r="I11927">
        <v>4</v>
      </c>
      <c r="J11927">
        <v>15</v>
      </c>
      <c r="K11927">
        <v>2</v>
      </c>
      <c r="L11927">
        <v>4</v>
      </c>
      <c r="M11927">
        <v>0</v>
      </c>
      <c r="N11927">
        <v>0</v>
      </c>
      <c r="O11927">
        <v>0</v>
      </c>
      <c r="P11927">
        <v>0</v>
      </c>
      <c r="Q11927">
        <v>0</v>
      </c>
    </row>
    <row r="11928" spans="1:17" x14ac:dyDescent="0.25">
      <c r="A11928" t="s">
        <v>27614</v>
      </c>
      <c r="B11928" t="s">
        <v>74</v>
      </c>
      <c r="C11928" t="s">
        <v>190</v>
      </c>
      <c r="D11928" t="s">
        <v>526</v>
      </c>
      <c r="E11928" t="s">
        <v>21471</v>
      </c>
      <c r="F11928" t="s">
        <v>4238</v>
      </c>
      <c r="G11928">
        <v>0</v>
      </c>
      <c r="H11928">
        <v>0</v>
      </c>
      <c r="I11928">
        <v>0</v>
      </c>
      <c r="J11928">
        <v>0</v>
      </c>
      <c r="K11928">
        <v>0</v>
      </c>
      <c r="L11928">
        <v>0</v>
      </c>
      <c r="M11928">
        <v>25</v>
      </c>
      <c r="N11928">
        <v>0</v>
      </c>
      <c r="O11928">
        <v>0</v>
      </c>
      <c r="P11928">
        <v>0</v>
      </c>
      <c r="Q11928">
        <v>0</v>
      </c>
    </row>
    <row r="11929" spans="1:17" x14ac:dyDescent="0.25">
      <c r="A11929" t="s">
        <v>27615</v>
      </c>
      <c r="B11929" t="s">
        <v>74</v>
      </c>
      <c r="C11929" t="s">
        <v>190</v>
      </c>
      <c r="D11929" t="s">
        <v>526</v>
      </c>
      <c r="E11929" t="s">
        <v>21471</v>
      </c>
      <c r="F11929" t="s">
        <v>397</v>
      </c>
      <c r="G11929">
        <v>0</v>
      </c>
      <c r="H11929">
        <v>25</v>
      </c>
      <c r="I11929">
        <v>4</v>
      </c>
      <c r="J11929">
        <v>15</v>
      </c>
      <c r="K11929">
        <v>2</v>
      </c>
      <c r="L11929">
        <v>4</v>
      </c>
      <c r="M11929">
        <v>0</v>
      </c>
      <c r="N11929">
        <v>0</v>
      </c>
      <c r="O11929">
        <v>0</v>
      </c>
      <c r="P11929">
        <v>0</v>
      </c>
      <c r="Q11929">
        <v>0</v>
      </c>
    </row>
    <row r="11930" spans="1:17" x14ac:dyDescent="0.25">
      <c r="A11930" t="s">
        <v>27616</v>
      </c>
      <c r="B11930" t="s">
        <v>74</v>
      </c>
      <c r="C11930" t="s">
        <v>190</v>
      </c>
      <c r="D11930" t="s">
        <v>526</v>
      </c>
      <c r="E11930" t="s">
        <v>21471</v>
      </c>
      <c r="F11930" t="s">
        <v>398</v>
      </c>
      <c r="G11930">
        <v>0</v>
      </c>
      <c r="H11930">
        <v>25</v>
      </c>
      <c r="I11930">
        <v>4</v>
      </c>
      <c r="J11930">
        <v>15</v>
      </c>
      <c r="K11930">
        <v>2</v>
      </c>
      <c r="L11930">
        <v>4</v>
      </c>
      <c r="M11930">
        <v>0</v>
      </c>
      <c r="N11930">
        <v>0</v>
      </c>
      <c r="O11930">
        <v>0</v>
      </c>
      <c r="P11930">
        <v>0</v>
      </c>
      <c r="Q11930">
        <v>0</v>
      </c>
    </row>
    <row r="11931" spans="1:17" x14ac:dyDescent="0.25">
      <c r="A11931" t="s">
        <v>27617</v>
      </c>
      <c r="B11931" t="s">
        <v>74</v>
      </c>
      <c r="C11931" t="s">
        <v>190</v>
      </c>
      <c r="D11931" t="s">
        <v>526</v>
      </c>
      <c r="E11931" t="s">
        <v>21471</v>
      </c>
      <c r="F11931" t="s">
        <v>4242</v>
      </c>
      <c r="G11931">
        <v>0</v>
      </c>
      <c r="H11931">
        <v>0</v>
      </c>
      <c r="I11931">
        <v>0</v>
      </c>
      <c r="J11931">
        <v>0</v>
      </c>
      <c r="K11931">
        <v>0</v>
      </c>
      <c r="L11931">
        <v>0</v>
      </c>
      <c r="M11931">
        <v>25</v>
      </c>
      <c r="N11931">
        <v>0</v>
      </c>
      <c r="O11931">
        <v>0</v>
      </c>
      <c r="P11931">
        <v>0</v>
      </c>
      <c r="Q11931">
        <v>0</v>
      </c>
    </row>
    <row r="11932" spans="1:17" x14ac:dyDescent="0.25">
      <c r="A11932" t="s">
        <v>27618</v>
      </c>
      <c r="B11932" t="s">
        <v>74</v>
      </c>
      <c r="C11932" t="s">
        <v>190</v>
      </c>
      <c r="D11932" t="s">
        <v>526</v>
      </c>
      <c r="E11932" t="s">
        <v>21471</v>
      </c>
      <c r="F11932" t="s">
        <v>399</v>
      </c>
      <c r="G11932">
        <v>0</v>
      </c>
      <c r="H11932">
        <v>25</v>
      </c>
      <c r="I11932">
        <v>4</v>
      </c>
      <c r="J11932">
        <v>15</v>
      </c>
      <c r="K11932">
        <v>3</v>
      </c>
      <c r="L11932">
        <v>3</v>
      </c>
      <c r="M11932">
        <v>0</v>
      </c>
      <c r="N11932">
        <v>0</v>
      </c>
      <c r="O11932">
        <v>0</v>
      </c>
      <c r="P11932">
        <v>0</v>
      </c>
      <c r="Q11932">
        <v>0</v>
      </c>
    </row>
    <row r="11933" spans="1:17" x14ac:dyDescent="0.25">
      <c r="A11933" t="s">
        <v>27619</v>
      </c>
      <c r="B11933" t="s">
        <v>74</v>
      </c>
      <c r="C11933" t="s">
        <v>190</v>
      </c>
      <c r="D11933" t="s">
        <v>526</v>
      </c>
      <c r="E11933" t="s">
        <v>21471</v>
      </c>
      <c r="F11933" t="s">
        <v>4245</v>
      </c>
      <c r="G11933">
        <v>0</v>
      </c>
      <c r="H11933">
        <v>0</v>
      </c>
      <c r="I11933">
        <v>0</v>
      </c>
      <c r="J11933">
        <v>0</v>
      </c>
      <c r="K11933">
        <v>0</v>
      </c>
      <c r="L11933">
        <v>0</v>
      </c>
      <c r="M11933">
        <v>25</v>
      </c>
      <c r="N11933">
        <v>0</v>
      </c>
      <c r="O11933">
        <v>0</v>
      </c>
      <c r="P11933">
        <v>0</v>
      </c>
      <c r="Q11933">
        <v>0</v>
      </c>
    </row>
    <row r="11934" spans="1:17" x14ac:dyDescent="0.25">
      <c r="A11934" t="s">
        <v>27620</v>
      </c>
      <c r="B11934" t="s">
        <v>74</v>
      </c>
      <c r="C11934" t="s">
        <v>190</v>
      </c>
      <c r="D11934" t="s">
        <v>526</v>
      </c>
      <c r="E11934" t="s">
        <v>21471</v>
      </c>
      <c r="F11934" t="s">
        <v>394</v>
      </c>
      <c r="G11934">
        <v>0</v>
      </c>
      <c r="H11934">
        <v>0</v>
      </c>
      <c r="I11934">
        <v>0</v>
      </c>
      <c r="J11934">
        <v>0</v>
      </c>
      <c r="K11934">
        <v>0</v>
      </c>
      <c r="L11934">
        <v>0</v>
      </c>
      <c r="M11934">
        <v>0</v>
      </c>
      <c r="N11934">
        <v>17</v>
      </c>
      <c r="O11934">
        <v>14</v>
      </c>
      <c r="P11934">
        <v>2</v>
      </c>
      <c r="Q11934">
        <v>1</v>
      </c>
    </row>
    <row r="11935" spans="1:17" x14ac:dyDescent="0.25">
      <c r="A11935" t="s">
        <v>27621</v>
      </c>
      <c r="B11935" t="s">
        <v>74</v>
      </c>
      <c r="C11935" t="s">
        <v>190</v>
      </c>
      <c r="D11935" t="s">
        <v>526</v>
      </c>
      <c r="E11935" t="s">
        <v>21471</v>
      </c>
      <c r="F11935" t="s">
        <v>395</v>
      </c>
      <c r="G11935">
        <v>0</v>
      </c>
      <c r="H11935">
        <v>0</v>
      </c>
      <c r="I11935">
        <v>0</v>
      </c>
      <c r="J11935">
        <v>0</v>
      </c>
      <c r="K11935">
        <v>0</v>
      </c>
      <c r="L11935">
        <v>0</v>
      </c>
      <c r="M11935">
        <v>0</v>
      </c>
      <c r="N11935">
        <v>14</v>
      </c>
      <c r="O11935">
        <v>12</v>
      </c>
      <c r="P11935">
        <v>1</v>
      </c>
      <c r="Q11935">
        <v>1</v>
      </c>
    </row>
    <row r="11936" spans="1:17" x14ac:dyDescent="0.25">
      <c r="A11936" t="s">
        <v>27622</v>
      </c>
      <c r="B11936" t="s">
        <v>74</v>
      </c>
      <c r="C11936" t="s">
        <v>190</v>
      </c>
      <c r="D11936" t="s">
        <v>526</v>
      </c>
      <c r="E11936" t="s">
        <v>21471</v>
      </c>
      <c r="F11936" t="s">
        <v>525</v>
      </c>
      <c r="G11936">
        <v>25</v>
      </c>
      <c r="H11936">
        <v>0</v>
      </c>
      <c r="I11936">
        <v>0</v>
      </c>
      <c r="J11936">
        <v>0</v>
      </c>
      <c r="K11936">
        <v>0</v>
      </c>
      <c r="L11936">
        <v>0</v>
      </c>
      <c r="M11936">
        <v>0</v>
      </c>
      <c r="N11936">
        <v>0</v>
      </c>
      <c r="O11936">
        <v>0</v>
      </c>
      <c r="P11936">
        <v>0</v>
      </c>
      <c r="Q11936">
        <v>0</v>
      </c>
    </row>
    <row r="11937" spans="1:17" x14ac:dyDescent="0.25">
      <c r="A11937" t="s">
        <v>15336</v>
      </c>
      <c r="B11937" t="s">
        <v>74</v>
      </c>
      <c r="C11937" t="s">
        <v>190</v>
      </c>
      <c r="D11937" t="s">
        <v>12971</v>
      </c>
      <c r="E11937" t="s">
        <v>563</v>
      </c>
      <c r="F11937" t="s">
        <v>525</v>
      </c>
      <c r="G11937">
        <v>6</v>
      </c>
      <c r="H11937">
        <v>0</v>
      </c>
      <c r="I11937">
        <v>0</v>
      </c>
      <c r="J11937">
        <v>0</v>
      </c>
      <c r="K11937">
        <v>0</v>
      </c>
      <c r="L11937">
        <v>0</v>
      </c>
      <c r="M11937">
        <v>0</v>
      </c>
      <c r="N11937">
        <v>0</v>
      </c>
      <c r="O11937">
        <v>0</v>
      </c>
      <c r="P11937">
        <v>0</v>
      </c>
      <c r="Q11937">
        <v>0</v>
      </c>
    </row>
    <row r="11938" spans="1:17" x14ac:dyDescent="0.25">
      <c r="A11938" t="s">
        <v>27623</v>
      </c>
      <c r="B11938" t="s">
        <v>74</v>
      </c>
      <c r="C11938" t="s">
        <v>190</v>
      </c>
      <c r="D11938" t="s">
        <v>12971</v>
      </c>
      <c r="E11938" t="s">
        <v>21471</v>
      </c>
      <c r="F11938" t="s">
        <v>525</v>
      </c>
      <c r="G11938">
        <v>6</v>
      </c>
      <c r="H11938">
        <v>0</v>
      </c>
      <c r="I11938">
        <v>0</v>
      </c>
      <c r="J11938">
        <v>0</v>
      </c>
      <c r="K11938">
        <v>0</v>
      </c>
      <c r="L11938">
        <v>0</v>
      </c>
      <c r="M11938">
        <v>0</v>
      </c>
      <c r="N11938">
        <v>0</v>
      </c>
      <c r="O11938">
        <v>0</v>
      </c>
      <c r="P11938">
        <v>0</v>
      </c>
      <c r="Q11938">
        <v>0</v>
      </c>
    </row>
    <row r="11939" spans="1:17" x14ac:dyDescent="0.25">
      <c r="A11939" t="s">
        <v>15337</v>
      </c>
      <c r="B11939" t="s">
        <v>74</v>
      </c>
      <c r="C11939" t="s">
        <v>191</v>
      </c>
      <c r="D11939" t="s">
        <v>529</v>
      </c>
      <c r="E11939" t="s">
        <v>563</v>
      </c>
      <c r="F11939" t="s">
        <v>525</v>
      </c>
      <c r="G11939">
        <v>1</v>
      </c>
      <c r="H11939">
        <v>0</v>
      </c>
      <c r="I11939">
        <v>0</v>
      </c>
      <c r="J11939">
        <v>0</v>
      </c>
      <c r="K11939">
        <v>0</v>
      </c>
      <c r="L11939">
        <v>0</v>
      </c>
      <c r="M11939">
        <v>0</v>
      </c>
      <c r="N11939">
        <v>0</v>
      </c>
      <c r="O11939">
        <v>0</v>
      </c>
      <c r="P11939">
        <v>0</v>
      </c>
      <c r="Q11939">
        <v>0</v>
      </c>
    </row>
    <row r="11940" spans="1:17" x14ac:dyDescent="0.25">
      <c r="A11940" t="s">
        <v>15338</v>
      </c>
      <c r="B11940" t="s">
        <v>74</v>
      </c>
      <c r="C11940" t="s">
        <v>191</v>
      </c>
      <c r="D11940" t="s">
        <v>526</v>
      </c>
      <c r="E11940" t="s">
        <v>563</v>
      </c>
      <c r="F11940" t="s">
        <v>396</v>
      </c>
      <c r="G11940">
        <v>0</v>
      </c>
      <c r="H11940">
        <v>15</v>
      </c>
      <c r="I11940">
        <v>3</v>
      </c>
      <c r="J11940">
        <v>11</v>
      </c>
      <c r="K11940">
        <v>1</v>
      </c>
      <c r="L11940">
        <v>0</v>
      </c>
      <c r="M11940">
        <v>0</v>
      </c>
      <c r="N11940">
        <v>0</v>
      </c>
      <c r="O11940">
        <v>0</v>
      </c>
      <c r="P11940">
        <v>0</v>
      </c>
      <c r="Q11940">
        <v>0</v>
      </c>
    </row>
    <row r="11941" spans="1:17" x14ac:dyDescent="0.25">
      <c r="A11941" t="s">
        <v>15339</v>
      </c>
      <c r="B11941" t="s">
        <v>74</v>
      </c>
      <c r="C11941" t="s">
        <v>191</v>
      </c>
      <c r="D11941" t="s">
        <v>526</v>
      </c>
      <c r="E11941" t="s">
        <v>563</v>
      </c>
      <c r="F11941" t="s">
        <v>4236</v>
      </c>
      <c r="G11941">
        <v>0</v>
      </c>
      <c r="H11941">
        <v>15</v>
      </c>
      <c r="I11941">
        <v>2</v>
      </c>
      <c r="J11941">
        <v>11</v>
      </c>
      <c r="K11941">
        <v>2</v>
      </c>
      <c r="L11941">
        <v>0</v>
      </c>
      <c r="M11941">
        <v>0</v>
      </c>
      <c r="N11941">
        <v>0</v>
      </c>
      <c r="O11941">
        <v>0</v>
      </c>
      <c r="P11941">
        <v>0</v>
      </c>
      <c r="Q11941">
        <v>0</v>
      </c>
    </row>
    <row r="11942" spans="1:17" x14ac:dyDescent="0.25">
      <c r="A11942" t="s">
        <v>15340</v>
      </c>
      <c r="B11942" t="s">
        <v>74</v>
      </c>
      <c r="C11942" t="s">
        <v>191</v>
      </c>
      <c r="D11942" t="s">
        <v>526</v>
      </c>
      <c r="E11942" t="s">
        <v>563</v>
      </c>
      <c r="F11942" t="s">
        <v>4238</v>
      </c>
      <c r="G11942">
        <v>0</v>
      </c>
      <c r="H11942">
        <v>0</v>
      </c>
      <c r="I11942">
        <v>0</v>
      </c>
      <c r="J11942">
        <v>0</v>
      </c>
      <c r="K11942">
        <v>0</v>
      </c>
      <c r="L11942">
        <v>0</v>
      </c>
      <c r="M11942">
        <v>15</v>
      </c>
      <c r="N11942">
        <v>0</v>
      </c>
      <c r="O11942">
        <v>0</v>
      </c>
      <c r="P11942">
        <v>0</v>
      </c>
      <c r="Q11942">
        <v>0</v>
      </c>
    </row>
    <row r="11943" spans="1:17" x14ac:dyDescent="0.25">
      <c r="A11943" t="s">
        <v>26287</v>
      </c>
      <c r="B11943" t="s">
        <v>72</v>
      </c>
      <c r="C11943" t="s">
        <v>183</v>
      </c>
      <c r="D11943" t="s">
        <v>529</v>
      </c>
      <c r="E11943" t="s">
        <v>21471</v>
      </c>
      <c r="F11943" t="s">
        <v>525</v>
      </c>
      <c r="G11943">
        <v>10</v>
      </c>
      <c r="H11943">
        <v>0</v>
      </c>
      <c r="I11943">
        <v>0</v>
      </c>
      <c r="J11943">
        <v>0</v>
      </c>
      <c r="K11943">
        <v>0</v>
      </c>
      <c r="L11943">
        <v>0</v>
      </c>
      <c r="M11943">
        <v>0</v>
      </c>
      <c r="N11943">
        <v>0</v>
      </c>
      <c r="O11943">
        <v>0</v>
      </c>
      <c r="P11943">
        <v>0</v>
      </c>
      <c r="Q11943">
        <v>0</v>
      </c>
    </row>
    <row r="11944" spans="1:17" x14ac:dyDescent="0.25">
      <c r="A11944" t="s">
        <v>13810</v>
      </c>
      <c r="B11944" t="s">
        <v>72</v>
      </c>
      <c r="C11944" t="s">
        <v>183</v>
      </c>
      <c r="D11944" t="s">
        <v>526</v>
      </c>
      <c r="E11944" t="s">
        <v>563</v>
      </c>
      <c r="F11944" t="s">
        <v>396</v>
      </c>
      <c r="G11944">
        <v>0</v>
      </c>
      <c r="H11944">
        <v>22</v>
      </c>
      <c r="I11944">
        <v>1</v>
      </c>
      <c r="J11944">
        <v>17</v>
      </c>
      <c r="K11944">
        <v>4</v>
      </c>
      <c r="L11944">
        <v>0</v>
      </c>
      <c r="M11944">
        <v>0</v>
      </c>
      <c r="N11944">
        <v>0</v>
      </c>
      <c r="O11944">
        <v>0</v>
      </c>
      <c r="P11944">
        <v>0</v>
      </c>
      <c r="Q11944">
        <v>0</v>
      </c>
    </row>
    <row r="11945" spans="1:17" x14ac:dyDescent="0.25">
      <c r="A11945" t="s">
        <v>13811</v>
      </c>
      <c r="B11945" t="s">
        <v>72</v>
      </c>
      <c r="C11945" t="s">
        <v>183</v>
      </c>
      <c r="D11945" t="s">
        <v>526</v>
      </c>
      <c r="E11945" t="s">
        <v>563</v>
      </c>
      <c r="F11945" t="s">
        <v>4236</v>
      </c>
      <c r="G11945">
        <v>0</v>
      </c>
      <c r="H11945">
        <v>22</v>
      </c>
      <c r="I11945">
        <v>1</v>
      </c>
      <c r="J11945">
        <v>17</v>
      </c>
      <c r="K11945">
        <v>4</v>
      </c>
      <c r="L11945">
        <v>0</v>
      </c>
      <c r="M11945">
        <v>0</v>
      </c>
      <c r="N11945">
        <v>0</v>
      </c>
      <c r="O11945">
        <v>0</v>
      </c>
      <c r="P11945">
        <v>0</v>
      </c>
      <c r="Q11945">
        <v>0</v>
      </c>
    </row>
    <row r="11946" spans="1:17" x14ac:dyDescent="0.25">
      <c r="A11946" t="s">
        <v>13812</v>
      </c>
      <c r="B11946" t="s">
        <v>72</v>
      </c>
      <c r="C11946" t="s">
        <v>183</v>
      </c>
      <c r="D11946" t="s">
        <v>526</v>
      </c>
      <c r="E11946" t="s">
        <v>563</v>
      </c>
      <c r="F11946" t="s">
        <v>4238</v>
      </c>
      <c r="G11946">
        <v>0</v>
      </c>
      <c r="H11946">
        <v>0</v>
      </c>
      <c r="I11946">
        <v>0</v>
      </c>
      <c r="J11946">
        <v>0</v>
      </c>
      <c r="K11946">
        <v>0</v>
      </c>
      <c r="L11946">
        <v>0</v>
      </c>
      <c r="M11946">
        <v>22</v>
      </c>
      <c r="N11946">
        <v>0</v>
      </c>
      <c r="O11946">
        <v>0</v>
      </c>
      <c r="P11946">
        <v>0</v>
      </c>
      <c r="Q11946">
        <v>0</v>
      </c>
    </row>
    <row r="11947" spans="1:17" x14ac:dyDescent="0.25">
      <c r="A11947" t="s">
        <v>13813</v>
      </c>
      <c r="B11947" t="s">
        <v>72</v>
      </c>
      <c r="C11947" t="s">
        <v>183</v>
      </c>
      <c r="D11947" t="s">
        <v>526</v>
      </c>
      <c r="E11947" t="s">
        <v>563</v>
      </c>
      <c r="F11947" t="s">
        <v>397</v>
      </c>
      <c r="G11947">
        <v>0</v>
      </c>
      <c r="H11947">
        <v>22</v>
      </c>
      <c r="I11947">
        <v>1</v>
      </c>
      <c r="J11947">
        <v>17</v>
      </c>
      <c r="K11947">
        <v>4</v>
      </c>
      <c r="L11947">
        <v>0</v>
      </c>
      <c r="M11947">
        <v>0</v>
      </c>
      <c r="N11947">
        <v>0</v>
      </c>
      <c r="O11947">
        <v>0</v>
      </c>
      <c r="P11947">
        <v>0</v>
      </c>
      <c r="Q11947">
        <v>0</v>
      </c>
    </row>
    <row r="11948" spans="1:17" x14ac:dyDescent="0.25">
      <c r="A11948" t="s">
        <v>13814</v>
      </c>
      <c r="B11948" t="s">
        <v>72</v>
      </c>
      <c r="C11948" t="s">
        <v>183</v>
      </c>
      <c r="D11948" t="s">
        <v>526</v>
      </c>
      <c r="E11948" t="s">
        <v>563</v>
      </c>
      <c r="F11948" t="s">
        <v>398</v>
      </c>
      <c r="G11948">
        <v>0</v>
      </c>
      <c r="H11948">
        <v>22</v>
      </c>
      <c r="I11948">
        <v>1</v>
      </c>
      <c r="J11948">
        <v>17</v>
      </c>
      <c r="K11948">
        <v>4</v>
      </c>
      <c r="L11948">
        <v>0</v>
      </c>
      <c r="M11948">
        <v>0</v>
      </c>
      <c r="N11948">
        <v>0</v>
      </c>
      <c r="O11948">
        <v>0</v>
      </c>
      <c r="P11948">
        <v>0</v>
      </c>
      <c r="Q11948">
        <v>0</v>
      </c>
    </row>
    <row r="11949" spans="1:17" x14ac:dyDescent="0.25">
      <c r="A11949" t="s">
        <v>13815</v>
      </c>
      <c r="B11949" t="s">
        <v>72</v>
      </c>
      <c r="C11949" t="s">
        <v>183</v>
      </c>
      <c r="D11949" t="s">
        <v>526</v>
      </c>
      <c r="E11949" t="s">
        <v>563</v>
      </c>
      <c r="F11949" t="s">
        <v>4242</v>
      </c>
      <c r="G11949">
        <v>0</v>
      </c>
      <c r="H11949">
        <v>0</v>
      </c>
      <c r="I11949">
        <v>0</v>
      </c>
      <c r="J11949">
        <v>0</v>
      </c>
      <c r="K11949">
        <v>0</v>
      </c>
      <c r="L11949">
        <v>0</v>
      </c>
      <c r="M11949">
        <v>22</v>
      </c>
      <c r="N11949">
        <v>0</v>
      </c>
      <c r="O11949">
        <v>0</v>
      </c>
      <c r="P11949">
        <v>0</v>
      </c>
      <c r="Q11949">
        <v>0</v>
      </c>
    </row>
    <row r="11950" spans="1:17" x14ac:dyDescent="0.25">
      <c r="A11950" t="s">
        <v>13816</v>
      </c>
      <c r="B11950" t="s">
        <v>72</v>
      </c>
      <c r="C11950" t="s">
        <v>183</v>
      </c>
      <c r="D11950" t="s">
        <v>526</v>
      </c>
      <c r="E11950" t="s">
        <v>563</v>
      </c>
      <c r="F11950" t="s">
        <v>399</v>
      </c>
      <c r="G11950">
        <v>0</v>
      </c>
      <c r="H11950">
        <v>22</v>
      </c>
      <c r="I11950">
        <v>1</v>
      </c>
      <c r="J11950">
        <v>17</v>
      </c>
      <c r="K11950">
        <v>4</v>
      </c>
      <c r="L11950">
        <v>0</v>
      </c>
      <c r="M11950">
        <v>0</v>
      </c>
      <c r="N11950">
        <v>0</v>
      </c>
      <c r="O11950">
        <v>0</v>
      </c>
      <c r="P11950">
        <v>0</v>
      </c>
      <c r="Q11950">
        <v>0</v>
      </c>
    </row>
    <row r="11951" spans="1:17" x14ac:dyDescent="0.25">
      <c r="A11951" t="s">
        <v>17722</v>
      </c>
      <c r="B11951" t="s">
        <v>72</v>
      </c>
      <c r="C11951" t="s">
        <v>183</v>
      </c>
      <c r="D11951" t="s">
        <v>526</v>
      </c>
      <c r="E11951" t="s">
        <v>563</v>
      </c>
      <c r="F11951" t="s">
        <v>4245</v>
      </c>
      <c r="G11951">
        <v>0</v>
      </c>
      <c r="H11951">
        <v>0</v>
      </c>
      <c r="I11951">
        <v>0</v>
      </c>
      <c r="J11951">
        <v>0</v>
      </c>
      <c r="K11951">
        <v>0</v>
      </c>
      <c r="L11951">
        <v>0</v>
      </c>
      <c r="M11951">
        <v>22</v>
      </c>
      <c r="N11951">
        <v>0</v>
      </c>
      <c r="O11951">
        <v>0</v>
      </c>
      <c r="P11951">
        <v>0</v>
      </c>
      <c r="Q11951">
        <v>0</v>
      </c>
    </row>
    <row r="11952" spans="1:17" x14ac:dyDescent="0.25">
      <c r="A11952" t="s">
        <v>17723</v>
      </c>
      <c r="B11952" t="s">
        <v>72</v>
      </c>
      <c r="C11952" t="s">
        <v>183</v>
      </c>
      <c r="D11952" t="s">
        <v>526</v>
      </c>
      <c r="E11952" t="s">
        <v>563</v>
      </c>
      <c r="F11952" t="s">
        <v>394</v>
      </c>
      <c r="G11952">
        <v>0</v>
      </c>
      <c r="H11952">
        <v>0</v>
      </c>
      <c r="I11952">
        <v>0</v>
      </c>
      <c r="J11952">
        <v>0</v>
      </c>
      <c r="K11952">
        <v>0</v>
      </c>
      <c r="L11952">
        <v>0</v>
      </c>
      <c r="M11952">
        <v>0</v>
      </c>
      <c r="N11952">
        <v>11</v>
      </c>
      <c r="O11952">
        <v>11</v>
      </c>
      <c r="P11952">
        <v>0</v>
      </c>
      <c r="Q11952">
        <v>0</v>
      </c>
    </row>
    <row r="11953" spans="1:17" x14ac:dyDescent="0.25">
      <c r="A11953" t="s">
        <v>17724</v>
      </c>
      <c r="B11953" t="s">
        <v>72</v>
      </c>
      <c r="C11953" t="s">
        <v>183</v>
      </c>
      <c r="D11953" t="s">
        <v>526</v>
      </c>
      <c r="E11953" t="s">
        <v>563</v>
      </c>
      <c r="F11953" t="s">
        <v>395</v>
      </c>
      <c r="G11953">
        <v>0</v>
      </c>
      <c r="H11953">
        <v>0</v>
      </c>
      <c r="I11953">
        <v>0</v>
      </c>
      <c r="J11953">
        <v>0</v>
      </c>
      <c r="K11953">
        <v>0</v>
      </c>
      <c r="L11953">
        <v>0</v>
      </c>
      <c r="M11953">
        <v>0</v>
      </c>
      <c r="N11953">
        <v>5</v>
      </c>
      <c r="O11953">
        <v>5</v>
      </c>
      <c r="P11953">
        <v>0</v>
      </c>
      <c r="Q11953">
        <v>0</v>
      </c>
    </row>
    <row r="11954" spans="1:17" x14ac:dyDescent="0.25">
      <c r="A11954" t="s">
        <v>17725</v>
      </c>
      <c r="B11954" t="s">
        <v>72</v>
      </c>
      <c r="C11954" t="s">
        <v>183</v>
      </c>
      <c r="D11954" t="s">
        <v>526</v>
      </c>
      <c r="E11954" t="s">
        <v>563</v>
      </c>
      <c r="F11954" t="s">
        <v>525</v>
      </c>
      <c r="G11954">
        <v>22</v>
      </c>
      <c r="H11954">
        <v>0</v>
      </c>
      <c r="I11954">
        <v>0</v>
      </c>
      <c r="J11954">
        <v>0</v>
      </c>
      <c r="K11954">
        <v>0</v>
      </c>
      <c r="L11954">
        <v>0</v>
      </c>
      <c r="M11954">
        <v>0</v>
      </c>
      <c r="N11954">
        <v>0</v>
      </c>
      <c r="O11954">
        <v>0</v>
      </c>
      <c r="P11954">
        <v>0</v>
      </c>
      <c r="Q11954">
        <v>0</v>
      </c>
    </row>
    <row r="11955" spans="1:17" x14ac:dyDescent="0.25">
      <c r="A11955" t="s">
        <v>26288</v>
      </c>
      <c r="B11955" t="s">
        <v>72</v>
      </c>
      <c r="C11955" t="s">
        <v>183</v>
      </c>
      <c r="D11955" t="s">
        <v>526</v>
      </c>
      <c r="E11955" t="s">
        <v>21471</v>
      </c>
      <c r="F11955" t="s">
        <v>396</v>
      </c>
      <c r="G11955">
        <v>0</v>
      </c>
      <c r="H11955">
        <v>25</v>
      </c>
      <c r="I11955">
        <v>6</v>
      </c>
      <c r="J11955">
        <v>17</v>
      </c>
      <c r="K11955">
        <v>1</v>
      </c>
      <c r="L11955">
        <v>1</v>
      </c>
      <c r="M11955">
        <v>0</v>
      </c>
      <c r="N11955">
        <v>0</v>
      </c>
      <c r="O11955">
        <v>0</v>
      </c>
      <c r="P11955">
        <v>0</v>
      </c>
      <c r="Q11955">
        <v>0</v>
      </c>
    </row>
    <row r="11956" spans="1:17" x14ac:dyDescent="0.25">
      <c r="A11956" t="s">
        <v>26289</v>
      </c>
      <c r="B11956" t="s">
        <v>72</v>
      </c>
      <c r="C11956" t="s">
        <v>183</v>
      </c>
      <c r="D11956" t="s">
        <v>526</v>
      </c>
      <c r="E11956" t="s">
        <v>21471</v>
      </c>
      <c r="F11956" t="s">
        <v>4236</v>
      </c>
      <c r="G11956">
        <v>0</v>
      </c>
      <c r="H11956">
        <v>25</v>
      </c>
      <c r="I11956">
        <v>6</v>
      </c>
      <c r="J11956">
        <v>17</v>
      </c>
      <c r="K11956">
        <v>1</v>
      </c>
      <c r="L11956">
        <v>1</v>
      </c>
      <c r="M11956">
        <v>0</v>
      </c>
      <c r="N11956">
        <v>0</v>
      </c>
      <c r="O11956">
        <v>0</v>
      </c>
      <c r="P11956">
        <v>0</v>
      </c>
      <c r="Q11956">
        <v>0</v>
      </c>
    </row>
    <row r="11957" spans="1:17" x14ac:dyDescent="0.25">
      <c r="A11957" t="s">
        <v>26290</v>
      </c>
      <c r="B11957" t="s">
        <v>72</v>
      </c>
      <c r="C11957" t="s">
        <v>183</v>
      </c>
      <c r="D11957" t="s">
        <v>526</v>
      </c>
      <c r="E11957" t="s">
        <v>21471</v>
      </c>
      <c r="F11957" t="s">
        <v>4238</v>
      </c>
      <c r="G11957">
        <v>0</v>
      </c>
      <c r="H11957">
        <v>0</v>
      </c>
      <c r="I11957">
        <v>0</v>
      </c>
      <c r="J11957">
        <v>0</v>
      </c>
      <c r="K11957">
        <v>0</v>
      </c>
      <c r="L11957">
        <v>0</v>
      </c>
      <c r="M11957">
        <v>25</v>
      </c>
      <c r="N11957">
        <v>0</v>
      </c>
      <c r="O11957">
        <v>0</v>
      </c>
      <c r="P11957">
        <v>0</v>
      </c>
      <c r="Q11957">
        <v>0</v>
      </c>
    </row>
    <row r="11958" spans="1:17" x14ac:dyDescent="0.25">
      <c r="A11958" t="s">
        <v>26291</v>
      </c>
      <c r="B11958" t="s">
        <v>72</v>
      </c>
      <c r="C11958" t="s">
        <v>183</v>
      </c>
      <c r="D11958" t="s">
        <v>526</v>
      </c>
      <c r="E11958" t="s">
        <v>21471</v>
      </c>
      <c r="F11958" t="s">
        <v>397</v>
      </c>
      <c r="G11958">
        <v>0</v>
      </c>
      <c r="H11958">
        <v>25</v>
      </c>
      <c r="I11958">
        <v>6</v>
      </c>
      <c r="J11958">
        <v>17</v>
      </c>
      <c r="K11958">
        <v>1</v>
      </c>
      <c r="L11958">
        <v>1</v>
      </c>
      <c r="M11958">
        <v>0</v>
      </c>
      <c r="N11958">
        <v>0</v>
      </c>
      <c r="O11958">
        <v>0</v>
      </c>
      <c r="P11958">
        <v>0</v>
      </c>
      <c r="Q11958">
        <v>0</v>
      </c>
    </row>
    <row r="11959" spans="1:17" x14ac:dyDescent="0.25">
      <c r="A11959" t="s">
        <v>26292</v>
      </c>
      <c r="B11959" t="s">
        <v>72</v>
      </c>
      <c r="C11959" t="s">
        <v>183</v>
      </c>
      <c r="D11959" t="s">
        <v>526</v>
      </c>
      <c r="E11959" t="s">
        <v>21471</v>
      </c>
      <c r="F11959" t="s">
        <v>398</v>
      </c>
      <c r="G11959">
        <v>0</v>
      </c>
      <c r="H11959">
        <v>25</v>
      </c>
      <c r="I11959">
        <v>6</v>
      </c>
      <c r="J11959">
        <v>17</v>
      </c>
      <c r="K11959">
        <v>1</v>
      </c>
      <c r="L11959">
        <v>1</v>
      </c>
      <c r="M11959">
        <v>0</v>
      </c>
      <c r="N11959">
        <v>0</v>
      </c>
      <c r="O11959">
        <v>0</v>
      </c>
      <c r="P11959">
        <v>0</v>
      </c>
      <c r="Q11959">
        <v>0</v>
      </c>
    </row>
    <row r="11960" spans="1:17" x14ac:dyDescent="0.25">
      <c r="A11960" t="s">
        <v>26293</v>
      </c>
      <c r="B11960" t="s">
        <v>72</v>
      </c>
      <c r="C11960" t="s">
        <v>183</v>
      </c>
      <c r="D11960" t="s">
        <v>526</v>
      </c>
      <c r="E11960" t="s">
        <v>21471</v>
      </c>
      <c r="F11960" t="s">
        <v>4242</v>
      </c>
      <c r="G11960">
        <v>0</v>
      </c>
      <c r="H11960">
        <v>0</v>
      </c>
      <c r="I11960">
        <v>0</v>
      </c>
      <c r="J11960">
        <v>0</v>
      </c>
      <c r="K11960">
        <v>0</v>
      </c>
      <c r="L11960">
        <v>0</v>
      </c>
      <c r="M11960">
        <v>25</v>
      </c>
      <c r="N11960">
        <v>0</v>
      </c>
      <c r="O11960">
        <v>0</v>
      </c>
      <c r="P11960">
        <v>0</v>
      </c>
      <c r="Q11960">
        <v>0</v>
      </c>
    </row>
    <row r="11961" spans="1:17" x14ac:dyDescent="0.25">
      <c r="A11961" t="s">
        <v>26294</v>
      </c>
      <c r="B11961" t="s">
        <v>72</v>
      </c>
      <c r="C11961" t="s">
        <v>183</v>
      </c>
      <c r="D11961" t="s">
        <v>526</v>
      </c>
      <c r="E11961" t="s">
        <v>21471</v>
      </c>
      <c r="F11961" t="s">
        <v>399</v>
      </c>
      <c r="G11961">
        <v>0</v>
      </c>
      <c r="H11961">
        <v>25</v>
      </c>
      <c r="I11961">
        <v>6</v>
      </c>
      <c r="J11961">
        <v>17</v>
      </c>
      <c r="K11961">
        <v>1</v>
      </c>
      <c r="L11961">
        <v>1</v>
      </c>
      <c r="M11961">
        <v>0</v>
      </c>
      <c r="N11961">
        <v>0</v>
      </c>
      <c r="O11961">
        <v>0</v>
      </c>
      <c r="P11961">
        <v>0</v>
      </c>
      <c r="Q11961">
        <v>0</v>
      </c>
    </row>
    <row r="11962" spans="1:17" x14ac:dyDescent="0.25">
      <c r="A11962" t="s">
        <v>26295</v>
      </c>
      <c r="B11962" t="s">
        <v>72</v>
      </c>
      <c r="C11962" t="s">
        <v>183</v>
      </c>
      <c r="D11962" t="s">
        <v>526</v>
      </c>
      <c r="E11962" t="s">
        <v>21471</v>
      </c>
      <c r="F11962" t="s">
        <v>4245</v>
      </c>
      <c r="G11962">
        <v>0</v>
      </c>
      <c r="H11962">
        <v>0</v>
      </c>
      <c r="I11962">
        <v>0</v>
      </c>
      <c r="J11962">
        <v>0</v>
      </c>
      <c r="K11962">
        <v>0</v>
      </c>
      <c r="L11962">
        <v>0</v>
      </c>
      <c r="M11962">
        <v>25</v>
      </c>
      <c r="N11962">
        <v>0</v>
      </c>
      <c r="O11962">
        <v>0</v>
      </c>
      <c r="P11962">
        <v>0</v>
      </c>
      <c r="Q11962">
        <v>0</v>
      </c>
    </row>
    <row r="11963" spans="1:17" x14ac:dyDescent="0.25">
      <c r="A11963" t="s">
        <v>26296</v>
      </c>
      <c r="B11963" t="s">
        <v>72</v>
      </c>
      <c r="C11963" t="s">
        <v>183</v>
      </c>
      <c r="D11963" t="s">
        <v>526</v>
      </c>
      <c r="E11963" t="s">
        <v>21471</v>
      </c>
      <c r="F11963" t="s">
        <v>394</v>
      </c>
      <c r="G11963">
        <v>0</v>
      </c>
      <c r="H11963">
        <v>0</v>
      </c>
      <c r="I11963">
        <v>0</v>
      </c>
      <c r="J11963">
        <v>0</v>
      </c>
      <c r="K11963">
        <v>0</v>
      </c>
      <c r="L11963">
        <v>0</v>
      </c>
      <c r="M11963">
        <v>0</v>
      </c>
      <c r="N11963">
        <v>17</v>
      </c>
      <c r="O11963">
        <v>17</v>
      </c>
      <c r="P11963">
        <v>0</v>
      </c>
      <c r="Q11963">
        <v>0</v>
      </c>
    </row>
    <row r="11964" spans="1:17" x14ac:dyDescent="0.25">
      <c r="A11964" t="s">
        <v>26297</v>
      </c>
      <c r="B11964" t="s">
        <v>72</v>
      </c>
      <c r="C11964" t="s">
        <v>183</v>
      </c>
      <c r="D11964" t="s">
        <v>526</v>
      </c>
      <c r="E11964" t="s">
        <v>21471</v>
      </c>
      <c r="F11964" t="s">
        <v>395</v>
      </c>
      <c r="G11964">
        <v>0</v>
      </c>
      <c r="H11964">
        <v>0</v>
      </c>
      <c r="I11964">
        <v>0</v>
      </c>
      <c r="J11964">
        <v>0</v>
      </c>
      <c r="K11964">
        <v>0</v>
      </c>
      <c r="L11964">
        <v>0</v>
      </c>
      <c r="M11964">
        <v>0</v>
      </c>
      <c r="N11964">
        <v>14</v>
      </c>
      <c r="O11964">
        <v>14</v>
      </c>
      <c r="P11964">
        <v>0</v>
      </c>
      <c r="Q11964">
        <v>0</v>
      </c>
    </row>
    <row r="11965" spans="1:17" x14ac:dyDescent="0.25">
      <c r="A11965" t="s">
        <v>26298</v>
      </c>
      <c r="B11965" t="s">
        <v>72</v>
      </c>
      <c r="C11965" t="s">
        <v>183</v>
      </c>
      <c r="D11965" t="s">
        <v>526</v>
      </c>
      <c r="E11965" t="s">
        <v>21471</v>
      </c>
      <c r="F11965" t="s">
        <v>525</v>
      </c>
      <c r="G11965">
        <v>25</v>
      </c>
      <c r="H11965">
        <v>0</v>
      </c>
      <c r="I11965">
        <v>0</v>
      </c>
      <c r="J11965">
        <v>0</v>
      </c>
      <c r="K11965">
        <v>0</v>
      </c>
      <c r="L11965">
        <v>0</v>
      </c>
      <c r="M11965">
        <v>0</v>
      </c>
      <c r="N11965">
        <v>0</v>
      </c>
      <c r="O11965">
        <v>0</v>
      </c>
      <c r="P11965">
        <v>0</v>
      </c>
      <c r="Q11965">
        <v>0</v>
      </c>
    </row>
    <row r="11966" spans="1:17" x14ac:dyDescent="0.25">
      <c r="A11966" t="s">
        <v>26299</v>
      </c>
      <c r="B11966" t="s">
        <v>72</v>
      </c>
      <c r="C11966" t="s">
        <v>183</v>
      </c>
      <c r="D11966" t="s">
        <v>527</v>
      </c>
      <c r="E11966" t="s">
        <v>21471</v>
      </c>
      <c r="F11966" t="s">
        <v>528</v>
      </c>
      <c r="G11966">
        <v>0</v>
      </c>
      <c r="H11966">
        <v>0</v>
      </c>
      <c r="I11966">
        <v>0</v>
      </c>
      <c r="J11966">
        <v>0</v>
      </c>
      <c r="K11966">
        <v>0</v>
      </c>
      <c r="L11966">
        <v>0</v>
      </c>
      <c r="M11966">
        <v>0</v>
      </c>
      <c r="N11966">
        <v>2</v>
      </c>
      <c r="O11966">
        <v>1</v>
      </c>
      <c r="P11966">
        <v>1</v>
      </c>
      <c r="Q11966">
        <v>0</v>
      </c>
    </row>
    <row r="11967" spans="1:17" x14ac:dyDescent="0.25">
      <c r="A11967" t="s">
        <v>26300</v>
      </c>
      <c r="B11967" t="s">
        <v>72</v>
      </c>
      <c r="C11967" t="s">
        <v>183</v>
      </c>
      <c r="D11967" t="s">
        <v>527</v>
      </c>
      <c r="E11967" t="s">
        <v>21471</v>
      </c>
      <c r="F11967" t="s">
        <v>525</v>
      </c>
      <c r="G11967">
        <v>2</v>
      </c>
      <c r="H11967">
        <v>0</v>
      </c>
      <c r="I11967">
        <v>0</v>
      </c>
      <c r="J11967">
        <v>0</v>
      </c>
      <c r="K11967">
        <v>0</v>
      </c>
      <c r="L11967">
        <v>0</v>
      </c>
      <c r="M11967">
        <v>0</v>
      </c>
      <c r="N11967">
        <v>0</v>
      </c>
      <c r="O11967">
        <v>0</v>
      </c>
      <c r="P11967">
        <v>0</v>
      </c>
      <c r="Q11967">
        <v>0</v>
      </c>
    </row>
    <row r="11968" spans="1:17" x14ac:dyDescent="0.25">
      <c r="A11968" t="s">
        <v>17726</v>
      </c>
      <c r="B11968" t="s">
        <v>72</v>
      </c>
      <c r="C11968" t="s">
        <v>183</v>
      </c>
      <c r="D11968" t="s">
        <v>12971</v>
      </c>
      <c r="E11968" t="s">
        <v>563</v>
      </c>
      <c r="F11968" t="s">
        <v>525</v>
      </c>
      <c r="G11968">
        <v>5</v>
      </c>
      <c r="H11968">
        <v>0</v>
      </c>
      <c r="I11968">
        <v>0</v>
      </c>
      <c r="J11968">
        <v>0</v>
      </c>
      <c r="K11968">
        <v>0</v>
      </c>
      <c r="L11968">
        <v>0</v>
      </c>
      <c r="M11968">
        <v>0</v>
      </c>
      <c r="N11968">
        <v>0</v>
      </c>
      <c r="O11968">
        <v>0</v>
      </c>
      <c r="P11968">
        <v>0</v>
      </c>
      <c r="Q11968">
        <v>0</v>
      </c>
    </row>
    <row r="11969" spans="1:17" x14ac:dyDescent="0.25">
      <c r="A11969" t="s">
        <v>26301</v>
      </c>
      <c r="B11969" t="s">
        <v>75</v>
      </c>
      <c r="C11969" t="s">
        <v>143</v>
      </c>
      <c r="D11969" t="s">
        <v>526</v>
      </c>
      <c r="E11969" t="s">
        <v>21471</v>
      </c>
      <c r="F11969" t="s">
        <v>4242</v>
      </c>
      <c r="G11969">
        <v>0</v>
      </c>
      <c r="H11969">
        <v>0</v>
      </c>
      <c r="I11969">
        <v>0</v>
      </c>
      <c r="J11969">
        <v>0</v>
      </c>
      <c r="K11969">
        <v>0</v>
      </c>
      <c r="L11969">
        <v>0</v>
      </c>
      <c r="M11969">
        <v>1</v>
      </c>
      <c r="N11969">
        <v>0</v>
      </c>
      <c r="O11969">
        <v>0</v>
      </c>
      <c r="P11969">
        <v>0</v>
      </c>
      <c r="Q11969">
        <v>0</v>
      </c>
    </row>
    <row r="11970" spans="1:17" x14ac:dyDescent="0.25">
      <c r="A11970" t="s">
        <v>26302</v>
      </c>
      <c r="B11970" t="s">
        <v>75</v>
      </c>
      <c r="C11970" t="s">
        <v>143</v>
      </c>
      <c r="D11970" t="s">
        <v>526</v>
      </c>
      <c r="E11970" t="s">
        <v>21471</v>
      </c>
      <c r="F11970" t="s">
        <v>399</v>
      </c>
      <c r="G11970">
        <v>0</v>
      </c>
      <c r="H11970">
        <v>1</v>
      </c>
      <c r="I11970">
        <v>0</v>
      </c>
      <c r="J11970">
        <v>1</v>
      </c>
      <c r="K11970">
        <v>0</v>
      </c>
      <c r="L11970">
        <v>0</v>
      </c>
      <c r="M11970">
        <v>0</v>
      </c>
      <c r="N11970">
        <v>0</v>
      </c>
      <c r="O11970">
        <v>0</v>
      </c>
      <c r="P11970">
        <v>0</v>
      </c>
      <c r="Q11970">
        <v>0</v>
      </c>
    </row>
    <row r="11971" spans="1:17" x14ac:dyDescent="0.25">
      <c r="A11971" t="s">
        <v>26303</v>
      </c>
      <c r="B11971" t="s">
        <v>75</v>
      </c>
      <c r="C11971" t="s">
        <v>143</v>
      </c>
      <c r="D11971" t="s">
        <v>526</v>
      </c>
      <c r="E11971" t="s">
        <v>21471</v>
      </c>
      <c r="F11971" t="s">
        <v>4245</v>
      </c>
      <c r="G11971">
        <v>0</v>
      </c>
      <c r="H11971">
        <v>0</v>
      </c>
      <c r="I11971">
        <v>0</v>
      </c>
      <c r="J11971">
        <v>0</v>
      </c>
      <c r="K11971">
        <v>0</v>
      </c>
      <c r="L11971">
        <v>0</v>
      </c>
      <c r="M11971">
        <v>1</v>
      </c>
      <c r="N11971">
        <v>0</v>
      </c>
      <c r="O11971">
        <v>0</v>
      </c>
      <c r="P11971">
        <v>0</v>
      </c>
      <c r="Q11971">
        <v>0</v>
      </c>
    </row>
    <row r="11972" spans="1:17" x14ac:dyDescent="0.25">
      <c r="A11972" t="s">
        <v>26304</v>
      </c>
      <c r="B11972" t="s">
        <v>75</v>
      </c>
      <c r="C11972" t="s">
        <v>143</v>
      </c>
      <c r="D11972" t="s">
        <v>526</v>
      </c>
      <c r="E11972" t="s">
        <v>21471</v>
      </c>
      <c r="F11972" t="s">
        <v>394</v>
      </c>
      <c r="G11972">
        <v>0</v>
      </c>
      <c r="H11972">
        <v>0</v>
      </c>
      <c r="I11972">
        <v>0</v>
      </c>
      <c r="J11972">
        <v>0</v>
      </c>
      <c r="K11972">
        <v>0</v>
      </c>
      <c r="L11972">
        <v>0</v>
      </c>
      <c r="M11972">
        <v>0</v>
      </c>
      <c r="N11972">
        <v>1</v>
      </c>
      <c r="O11972">
        <v>1</v>
      </c>
      <c r="P11972">
        <v>0</v>
      </c>
      <c r="Q11972">
        <v>0</v>
      </c>
    </row>
    <row r="11973" spans="1:17" x14ac:dyDescent="0.25">
      <c r="A11973" t="s">
        <v>26305</v>
      </c>
      <c r="B11973" t="s">
        <v>75</v>
      </c>
      <c r="C11973" t="s">
        <v>143</v>
      </c>
      <c r="D11973" t="s">
        <v>526</v>
      </c>
      <c r="E11973" t="s">
        <v>21471</v>
      </c>
      <c r="F11973" t="s">
        <v>395</v>
      </c>
      <c r="G11973">
        <v>0</v>
      </c>
      <c r="H11973">
        <v>0</v>
      </c>
      <c r="I11973">
        <v>0</v>
      </c>
      <c r="J11973">
        <v>0</v>
      </c>
      <c r="K11973">
        <v>0</v>
      </c>
      <c r="L11973">
        <v>0</v>
      </c>
      <c r="M11973">
        <v>0</v>
      </c>
      <c r="N11973">
        <v>1</v>
      </c>
      <c r="O11973">
        <v>1</v>
      </c>
      <c r="P11973">
        <v>0</v>
      </c>
      <c r="Q11973">
        <v>0</v>
      </c>
    </row>
    <row r="11974" spans="1:17" x14ac:dyDescent="0.25">
      <c r="A11974" t="s">
        <v>26306</v>
      </c>
      <c r="B11974" t="s">
        <v>75</v>
      </c>
      <c r="C11974" t="s">
        <v>143</v>
      </c>
      <c r="D11974" t="s">
        <v>526</v>
      </c>
      <c r="E11974" t="s">
        <v>21471</v>
      </c>
      <c r="F11974" t="s">
        <v>525</v>
      </c>
      <c r="G11974">
        <v>1</v>
      </c>
      <c r="H11974">
        <v>0</v>
      </c>
      <c r="I11974">
        <v>0</v>
      </c>
      <c r="J11974">
        <v>0</v>
      </c>
      <c r="K11974">
        <v>0</v>
      </c>
      <c r="L11974">
        <v>0</v>
      </c>
      <c r="M11974">
        <v>0</v>
      </c>
      <c r="N11974">
        <v>0</v>
      </c>
      <c r="O11974">
        <v>0</v>
      </c>
      <c r="P11974">
        <v>0</v>
      </c>
      <c r="Q11974">
        <v>0</v>
      </c>
    </row>
    <row r="11975" spans="1:17" x14ac:dyDescent="0.25">
      <c r="A11975" t="s">
        <v>26307</v>
      </c>
      <c r="B11975" t="s">
        <v>75</v>
      </c>
      <c r="C11975" t="s">
        <v>144</v>
      </c>
      <c r="D11975" t="s">
        <v>526</v>
      </c>
      <c r="E11975" t="s">
        <v>21471</v>
      </c>
      <c r="F11975" t="s">
        <v>396</v>
      </c>
      <c r="G11975">
        <v>0</v>
      </c>
      <c r="H11975">
        <v>1</v>
      </c>
      <c r="I11975">
        <v>0</v>
      </c>
      <c r="J11975">
        <v>1</v>
      </c>
      <c r="K11975">
        <v>0</v>
      </c>
      <c r="L11975">
        <v>0</v>
      </c>
      <c r="M11975">
        <v>0</v>
      </c>
      <c r="N11975">
        <v>0</v>
      </c>
      <c r="O11975">
        <v>0</v>
      </c>
      <c r="P11975">
        <v>0</v>
      </c>
      <c r="Q11975">
        <v>0</v>
      </c>
    </row>
    <row r="11976" spans="1:17" x14ac:dyDescent="0.25">
      <c r="A11976" t="s">
        <v>26308</v>
      </c>
      <c r="B11976" t="s">
        <v>75</v>
      </c>
      <c r="C11976" t="s">
        <v>144</v>
      </c>
      <c r="D11976" t="s">
        <v>526</v>
      </c>
      <c r="E11976" t="s">
        <v>21471</v>
      </c>
      <c r="F11976" t="s">
        <v>4236</v>
      </c>
      <c r="G11976">
        <v>0</v>
      </c>
      <c r="H11976">
        <v>1</v>
      </c>
      <c r="I11976">
        <v>0</v>
      </c>
      <c r="J11976">
        <v>1</v>
      </c>
      <c r="K11976">
        <v>0</v>
      </c>
      <c r="L11976">
        <v>0</v>
      </c>
      <c r="M11976">
        <v>0</v>
      </c>
      <c r="N11976">
        <v>0</v>
      </c>
      <c r="O11976">
        <v>0</v>
      </c>
      <c r="P11976">
        <v>0</v>
      </c>
      <c r="Q11976">
        <v>0</v>
      </c>
    </row>
    <row r="11977" spans="1:17" x14ac:dyDescent="0.25">
      <c r="A11977" t="s">
        <v>26309</v>
      </c>
      <c r="B11977" t="s">
        <v>75</v>
      </c>
      <c r="C11977" t="s">
        <v>144</v>
      </c>
      <c r="D11977" t="s">
        <v>526</v>
      </c>
      <c r="E11977" t="s">
        <v>21471</v>
      </c>
      <c r="F11977" t="s">
        <v>4238</v>
      </c>
      <c r="G11977">
        <v>0</v>
      </c>
      <c r="H11977">
        <v>0</v>
      </c>
      <c r="I11977">
        <v>0</v>
      </c>
      <c r="J11977">
        <v>0</v>
      </c>
      <c r="K11977">
        <v>0</v>
      </c>
      <c r="L11977">
        <v>0</v>
      </c>
      <c r="M11977">
        <v>1</v>
      </c>
      <c r="N11977">
        <v>0</v>
      </c>
      <c r="O11977">
        <v>0</v>
      </c>
      <c r="P11977">
        <v>0</v>
      </c>
      <c r="Q11977">
        <v>0</v>
      </c>
    </row>
    <row r="11978" spans="1:17" x14ac:dyDescent="0.25">
      <c r="A11978" t="s">
        <v>26310</v>
      </c>
      <c r="B11978" t="s">
        <v>75</v>
      </c>
      <c r="C11978" t="s">
        <v>144</v>
      </c>
      <c r="D11978" t="s">
        <v>526</v>
      </c>
      <c r="E11978" t="s">
        <v>21471</v>
      </c>
      <c r="F11978" t="s">
        <v>397</v>
      </c>
      <c r="G11978">
        <v>0</v>
      </c>
      <c r="H11978">
        <v>1</v>
      </c>
      <c r="I11978">
        <v>0</v>
      </c>
      <c r="J11978">
        <v>1</v>
      </c>
      <c r="K11978">
        <v>0</v>
      </c>
      <c r="L11978">
        <v>0</v>
      </c>
      <c r="M11978">
        <v>0</v>
      </c>
      <c r="N11978">
        <v>0</v>
      </c>
      <c r="O11978">
        <v>0</v>
      </c>
      <c r="P11978">
        <v>0</v>
      </c>
      <c r="Q11978">
        <v>0</v>
      </c>
    </row>
    <row r="11979" spans="1:17" x14ac:dyDescent="0.25">
      <c r="A11979" t="s">
        <v>26311</v>
      </c>
      <c r="B11979" t="s">
        <v>75</v>
      </c>
      <c r="C11979" t="s">
        <v>144</v>
      </c>
      <c r="D11979" t="s">
        <v>526</v>
      </c>
      <c r="E11979" t="s">
        <v>21471</v>
      </c>
      <c r="F11979" t="s">
        <v>398</v>
      </c>
      <c r="G11979">
        <v>0</v>
      </c>
      <c r="H11979">
        <v>1</v>
      </c>
      <c r="I11979">
        <v>0</v>
      </c>
      <c r="J11979">
        <v>1</v>
      </c>
      <c r="K11979">
        <v>0</v>
      </c>
      <c r="L11979">
        <v>0</v>
      </c>
      <c r="M11979">
        <v>0</v>
      </c>
      <c r="N11979">
        <v>0</v>
      </c>
      <c r="O11979">
        <v>0</v>
      </c>
      <c r="P11979">
        <v>0</v>
      </c>
      <c r="Q11979">
        <v>0</v>
      </c>
    </row>
    <row r="11980" spans="1:17" x14ac:dyDescent="0.25">
      <c r="A11980" t="s">
        <v>26312</v>
      </c>
      <c r="B11980" t="s">
        <v>75</v>
      </c>
      <c r="C11980" t="s">
        <v>144</v>
      </c>
      <c r="D11980" t="s">
        <v>526</v>
      </c>
      <c r="E11980" t="s">
        <v>21471</v>
      </c>
      <c r="F11980" t="s">
        <v>4242</v>
      </c>
      <c r="G11980">
        <v>0</v>
      </c>
      <c r="H11980">
        <v>0</v>
      </c>
      <c r="I11980">
        <v>0</v>
      </c>
      <c r="J11980">
        <v>0</v>
      </c>
      <c r="K11980">
        <v>0</v>
      </c>
      <c r="L11980">
        <v>0</v>
      </c>
      <c r="M11980">
        <v>1</v>
      </c>
      <c r="N11980">
        <v>0</v>
      </c>
      <c r="O11980">
        <v>0</v>
      </c>
      <c r="P11980">
        <v>0</v>
      </c>
      <c r="Q11980">
        <v>0</v>
      </c>
    </row>
    <row r="11981" spans="1:17" x14ac:dyDescent="0.25">
      <c r="A11981" t="s">
        <v>26313</v>
      </c>
      <c r="B11981" t="s">
        <v>75</v>
      </c>
      <c r="C11981" t="s">
        <v>144</v>
      </c>
      <c r="D11981" t="s">
        <v>526</v>
      </c>
      <c r="E11981" t="s">
        <v>21471</v>
      </c>
      <c r="F11981" t="s">
        <v>399</v>
      </c>
      <c r="G11981">
        <v>0</v>
      </c>
      <c r="H11981">
        <v>1</v>
      </c>
      <c r="I11981">
        <v>0</v>
      </c>
      <c r="J11981">
        <v>1</v>
      </c>
      <c r="K11981">
        <v>0</v>
      </c>
      <c r="L11981">
        <v>0</v>
      </c>
      <c r="M11981">
        <v>0</v>
      </c>
      <c r="N11981">
        <v>0</v>
      </c>
      <c r="O11981">
        <v>0</v>
      </c>
      <c r="P11981">
        <v>0</v>
      </c>
      <c r="Q11981">
        <v>0</v>
      </c>
    </row>
    <row r="11982" spans="1:17" x14ac:dyDescent="0.25">
      <c r="A11982" t="s">
        <v>26314</v>
      </c>
      <c r="B11982" t="s">
        <v>75</v>
      </c>
      <c r="C11982" t="s">
        <v>144</v>
      </c>
      <c r="D11982" t="s">
        <v>526</v>
      </c>
      <c r="E11982" t="s">
        <v>21471</v>
      </c>
      <c r="F11982" t="s">
        <v>4245</v>
      </c>
      <c r="G11982">
        <v>0</v>
      </c>
      <c r="H11982">
        <v>0</v>
      </c>
      <c r="I11982">
        <v>0</v>
      </c>
      <c r="J11982">
        <v>0</v>
      </c>
      <c r="K11982">
        <v>0</v>
      </c>
      <c r="L11982">
        <v>0</v>
      </c>
      <c r="M11982">
        <v>1</v>
      </c>
      <c r="N11982">
        <v>0</v>
      </c>
      <c r="O11982">
        <v>0</v>
      </c>
      <c r="P11982">
        <v>0</v>
      </c>
      <c r="Q11982">
        <v>0</v>
      </c>
    </row>
    <row r="11983" spans="1:17" x14ac:dyDescent="0.25">
      <c r="A11983" t="s">
        <v>26315</v>
      </c>
      <c r="B11983" t="s">
        <v>75</v>
      </c>
      <c r="C11983" t="s">
        <v>144</v>
      </c>
      <c r="D11983" t="s">
        <v>526</v>
      </c>
      <c r="E11983" t="s">
        <v>21471</v>
      </c>
      <c r="F11983" t="s">
        <v>394</v>
      </c>
      <c r="G11983">
        <v>0</v>
      </c>
      <c r="H11983">
        <v>0</v>
      </c>
      <c r="I11983">
        <v>0</v>
      </c>
      <c r="J11983">
        <v>0</v>
      </c>
      <c r="K11983">
        <v>0</v>
      </c>
      <c r="L11983">
        <v>0</v>
      </c>
      <c r="M11983">
        <v>0</v>
      </c>
      <c r="N11983">
        <v>1</v>
      </c>
      <c r="O11983">
        <v>1</v>
      </c>
      <c r="P11983">
        <v>0</v>
      </c>
      <c r="Q11983">
        <v>0</v>
      </c>
    </row>
    <row r="11984" spans="1:17" x14ac:dyDescent="0.25">
      <c r="A11984" t="s">
        <v>26316</v>
      </c>
      <c r="B11984" t="s">
        <v>75</v>
      </c>
      <c r="C11984" t="s">
        <v>144</v>
      </c>
      <c r="D11984" t="s">
        <v>526</v>
      </c>
      <c r="E11984" t="s">
        <v>21471</v>
      </c>
      <c r="F11984" t="s">
        <v>395</v>
      </c>
      <c r="G11984">
        <v>0</v>
      </c>
      <c r="H11984">
        <v>0</v>
      </c>
      <c r="I11984">
        <v>0</v>
      </c>
      <c r="J11984">
        <v>0</v>
      </c>
      <c r="K11984">
        <v>0</v>
      </c>
      <c r="L11984">
        <v>0</v>
      </c>
      <c r="M11984">
        <v>0</v>
      </c>
      <c r="N11984">
        <v>1</v>
      </c>
      <c r="O11984">
        <v>1</v>
      </c>
      <c r="P11984">
        <v>0</v>
      </c>
      <c r="Q11984">
        <v>0</v>
      </c>
    </row>
    <row r="11985" spans="1:17" x14ac:dyDescent="0.25">
      <c r="A11985" t="s">
        <v>26317</v>
      </c>
      <c r="B11985" t="s">
        <v>75</v>
      </c>
      <c r="C11985" t="s">
        <v>144</v>
      </c>
      <c r="D11985" t="s">
        <v>526</v>
      </c>
      <c r="E11985" t="s">
        <v>21471</v>
      </c>
      <c r="F11985" t="s">
        <v>525</v>
      </c>
      <c r="G11985">
        <v>1</v>
      </c>
      <c r="H11985">
        <v>0</v>
      </c>
      <c r="I11985">
        <v>0</v>
      </c>
      <c r="J11985">
        <v>0</v>
      </c>
      <c r="K11985">
        <v>0</v>
      </c>
      <c r="L11985">
        <v>0</v>
      </c>
      <c r="M11985">
        <v>0</v>
      </c>
      <c r="N11985">
        <v>0</v>
      </c>
      <c r="O11985">
        <v>0</v>
      </c>
      <c r="P11985">
        <v>0</v>
      </c>
      <c r="Q11985">
        <v>0</v>
      </c>
    </row>
    <row r="11986" spans="1:17" x14ac:dyDescent="0.25">
      <c r="A11986" t="s">
        <v>13817</v>
      </c>
      <c r="B11986" t="s">
        <v>75</v>
      </c>
      <c r="C11986" t="s">
        <v>151</v>
      </c>
      <c r="D11986" t="s">
        <v>526</v>
      </c>
      <c r="E11986" t="s">
        <v>563</v>
      </c>
      <c r="F11986" t="s">
        <v>396</v>
      </c>
      <c r="G11986">
        <v>0</v>
      </c>
      <c r="H11986">
        <v>1</v>
      </c>
      <c r="I11986">
        <v>0</v>
      </c>
      <c r="J11986">
        <v>1</v>
      </c>
      <c r="K11986">
        <v>0</v>
      </c>
      <c r="L11986">
        <v>0</v>
      </c>
      <c r="M11986">
        <v>0</v>
      </c>
      <c r="N11986">
        <v>0</v>
      </c>
      <c r="O11986">
        <v>0</v>
      </c>
      <c r="P11986">
        <v>0</v>
      </c>
      <c r="Q11986">
        <v>0</v>
      </c>
    </row>
    <row r="11987" spans="1:17" x14ac:dyDescent="0.25">
      <c r="A11987" t="s">
        <v>13818</v>
      </c>
      <c r="B11987" t="s">
        <v>75</v>
      </c>
      <c r="C11987" t="s">
        <v>151</v>
      </c>
      <c r="D11987" t="s">
        <v>526</v>
      </c>
      <c r="E11987" t="s">
        <v>563</v>
      </c>
      <c r="F11987" t="s">
        <v>4236</v>
      </c>
      <c r="G11987">
        <v>0</v>
      </c>
      <c r="H11987">
        <v>1</v>
      </c>
      <c r="I11987">
        <v>0</v>
      </c>
      <c r="J11987">
        <v>1</v>
      </c>
      <c r="K11987">
        <v>0</v>
      </c>
      <c r="L11987">
        <v>0</v>
      </c>
      <c r="M11987">
        <v>0</v>
      </c>
      <c r="N11987">
        <v>0</v>
      </c>
      <c r="O11987">
        <v>0</v>
      </c>
      <c r="P11987">
        <v>0</v>
      </c>
      <c r="Q11987">
        <v>0</v>
      </c>
    </row>
    <row r="11988" spans="1:17" x14ac:dyDescent="0.25">
      <c r="A11988" t="s">
        <v>13819</v>
      </c>
      <c r="B11988" t="s">
        <v>75</v>
      </c>
      <c r="C11988" t="s">
        <v>151</v>
      </c>
      <c r="D11988" t="s">
        <v>526</v>
      </c>
      <c r="E11988" t="s">
        <v>563</v>
      </c>
      <c r="F11988" t="s">
        <v>4238</v>
      </c>
      <c r="G11988">
        <v>0</v>
      </c>
      <c r="H11988">
        <v>0</v>
      </c>
      <c r="I11988">
        <v>0</v>
      </c>
      <c r="J11988">
        <v>0</v>
      </c>
      <c r="K11988">
        <v>0</v>
      </c>
      <c r="L11988">
        <v>0</v>
      </c>
      <c r="M11988">
        <v>1</v>
      </c>
      <c r="N11988">
        <v>0</v>
      </c>
      <c r="O11988">
        <v>0</v>
      </c>
      <c r="P11988">
        <v>0</v>
      </c>
      <c r="Q11988">
        <v>0</v>
      </c>
    </row>
    <row r="11989" spans="1:17" x14ac:dyDescent="0.25">
      <c r="A11989" t="s">
        <v>13820</v>
      </c>
      <c r="B11989" t="s">
        <v>75</v>
      </c>
      <c r="C11989" t="s">
        <v>151</v>
      </c>
      <c r="D11989" t="s">
        <v>526</v>
      </c>
      <c r="E11989" t="s">
        <v>563</v>
      </c>
      <c r="F11989" t="s">
        <v>397</v>
      </c>
      <c r="G11989">
        <v>0</v>
      </c>
      <c r="H11989">
        <v>1</v>
      </c>
      <c r="I11989">
        <v>0</v>
      </c>
      <c r="J11989">
        <v>1</v>
      </c>
      <c r="K11989">
        <v>0</v>
      </c>
      <c r="L11989">
        <v>0</v>
      </c>
      <c r="M11989">
        <v>0</v>
      </c>
      <c r="N11989">
        <v>0</v>
      </c>
      <c r="O11989">
        <v>0</v>
      </c>
      <c r="P11989">
        <v>0</v>
      </c>
      <c r="Q11989">
        <v>0</v>
      </c>
    </row>
    <row r="11990" spans="1:17" x14ac:dyDescent="0.25">
      <c r="A11990" t="s">
        <v>13821</v>
      </c>
      <c r="B11990" t="s">
        <v>75</v>
      </c>
      <c r="C11990" t="s">
        <v>151</v>
      </c>
      <c r="D11990" t="s">
        <v>526</v>
      </c>
      <c r="E11990" t="s">
        <v>563</v>
      </c>
      <c r="F11990" t="s">
        <v>398</v>
      </c>
      <c r="G11990">
        <v>0</v>
      </c>
      <c r="H11990">
        <v>1</v>
      </c>
      <c r="I11990">
        <v>0</v>
      </c>
      <c r="J11990">
        <v>1</v>
      </c>
      <c r="K11990">
        <v>0</v>
      </c>
      <c r="L11990">
        <v>0</v>
      </c>
      <c r="M11990">
        <v>0</v>
      </c>
      <c r="N11990">
        <v>0</v>
      </c>
      <c r="O11990">
        <v>0</v>
      </c>
      <c r="P11990">
        <v>0</v>
      </c>
      <c r="Q11990">
        <v>0</v>
      </c>
    </row>
    <row r="11991" spans="1:17" x14ac:dyDescent="0.25">
      <c r="A11991" t="s">
        <v>13822</v>
      </c>
      <c r="B11991" t="s">
        <v>75</v>
      </c>
      <c r="C11991" t="s">
        <v>151</v>
      </c>
      <c r="D11991" t="s">
        <v>526</v>
      </c>
      <c r="E11991" t="s">
        <v>563</v>
      </c>
      <c r="F11991" t="s">
        <v>4242</v>
      </c>
      <c r="G11991">
        <v>0</v>
      </c>
      <c r="H11991">
        <v>0</v>
      </c>
      <c r="I11991">
        <v>0</v>
      </c>
      <c r="J11991">
        <v>0</v>
      </c>
      <c r="K11991">
        <v>0</v>
      </c>
      <c r="L11991">
        <v>0</v>
      </c>
      <c r="M11991">
        <v>1</v>
      </c>
      <c r="N11991">
        <v>0</v>
      </c>
      <c r="O11991">
        <v>0</v>
      </c>
      <c r="P11991">
        <v>0</v>
      </c>
      <c r="Q11991">
        <v>0</v>
      </c>
    </row>
    <row r="11992" spans="1:17" x14ac:dyDescent="0.25">
      <c r="A11992" t="s">
        <v>13823</v>
      </c>
      <c r="B11992" t="s">
        <v>75</v>
      </c>
      <c r="C11992" t="s">
        <v>151</v>
      </c>
      <c r="D11992" t="s">
        <v>526</v>
      </c>
      <c r="E11992" t="s">
        <v>563</v>
      </c>
      <c r="F11992" t="s">
        <v>399</v>
      </c>
      <c r="G11992">
        <v>0</v>
      </c>
      <c r="H11992">
        <v>1</v>
      </c>
      <c r="I11992">
        <v>0</v>
      </c>
      <c r="J11992">
        <v>1</v>
      </c>
      <c r="K11992">
        <v>0</v>
      </c>
      <c r="L11992">
        <v>0</v>
      </c>
      <c r="M11992">
        <v>0</v>
      </c>
      <c r="N11992">
        <v>0</v>
      </c>
      <c r="O11992">
        <v>0</v>
      </c>
      <c r="P11992">
        <v>0</v>
      </c>
      <c r="Q11992">
        <v>0</v>
      </c>
    </row>
    <row r="11993" spans="1:17" x14ac:dyDescent="0.25">
      <c r="A11993" t="s">
        <v>13824</v>
      </c>
      <c r="B11993" t="s">
        <v>75</v>
      </c>
      <c r="C11993" t="s">
        <v>151</v>
      </c>
      <c r="D11993" t="s">
        <v>526</v>
      </c>
      <c r="E11993" t="s">
        <v>563</v>
      </c>
      <c r="F11993" t="s">
        <v>4245</v>
      </c>
      <c r="G11993">
        <v>0</v>
      </c>
      <c r="H11993">
        <v>0</v>
      </c>
      <c r="I11993">
        <v>0</v>
      </c>
      <c r="J11993">
        <v>0</v>
      </c>
      <c r="K11993">
        <v>0</v>
      </c>
      <c r="L11993">
        <v>0</v>
      </c>
      <c r="M11993">
        <v>1</v>
      </c>
      <c r="N11993">
        <v>0</v>
      </c>
      <c r="O11993">
        <v>0</v>
      </c>
      <c r="P11993">
        <v>0</v>
      </c>
      <c r="Q11993">
        <v>0</v>
      </c>
    </row>
    <row r="11994" spans="1:17" x14ac:dyDescent="0.25">
      <c r="A11994" t="s">
        <v>13825</v>
      </c>
      <c r="B11994" t="s">
        <v>75</v>
      </c>
      <c r="C11994" t="s">
        <v>151</v>
      </c>
      <c r="D11994" t="s">
        <v>526</v>
      </c>
      <c r="E11994" t="s">
        <v>563</v>
      </c>
      <c r="F11994" t="s">
        <v>394</v>
      </c>
      <c r="G11994">
        <v>0</v>
      </c>
      <c r="H11994">
        <v>0</v>
      </c>
      <c r="I11994">
        <v>0</v>
      </c>
      <c r="J11994">
        <v>0</v>
      </c>
      <c r="K11994">
        <v>0</v>
      </c>
      <c r="L11994">
        <v>0</v>
      </c>
      <c r="M11994">
        <v>0</v>
      </c>
      <c r="N11994">
        <v>0</v>
      </c>
      <c r="O11994">
        <v>0</v>
      </c>
      <c r="P11994">
        <v>0</v>
      </c>
      <c r="Q11994">
        <v>0</v>
      </c>
    </row>
    <row r="11995" spans="1:17" x14ac:dyDescent="0.25">
      <c r="A11995" t="s">
        <v>13826</v>
      </c>
      <c r="B11995" t="s">
        <v>75</v>
      </c>
      <c r="C11995" t="s">
        <v>151</v>
      </c>
      <c r="D11995" t="s">
        <v>526</v>
      </c>
      <c r="E11995" t="s">
        <v>563</v>
      </c>
      <c r="F11995" t="s">
        <v>395</v>
      </c>
      <c r="G11995">
        <v>0</v>
      </c>
      <c r="H11995">
        <v>0</v>
      </c>
      <c r="I11995">
        <v>0</v>
      </c>
      <c r="J11995">
        <v>0</v>
      </c>
      <c r="K11995">
        <v>0</v>
      </c>
      <c r="L11995">
        <v>0</v>
      </c>
      <c r="M11995">
        <v>0</v>
      </c>
      <c r="N11995">
        <v>0</v>
      </c>
      <c r="O11995">
        <v>0</v>
      </c>
      <c r="P11995">
        <v>0</v>
      </c>
      <c r="Q11995">
        <v>0</v>
      </c>
    </row>
    <row r="11996" spans="1:17" x14ac:dyDescent="0.25">
      <c r="A11996" t="s">
        <v>13827</v>
      </c>
      <c r="B11996" t="s">
        <v>75</v>
      </c>
      <c r="C11996" t="s">
        <v>151</v>
      </c>
      <c r="D11996" t="s">
        <v>526</v>
      </c>
      <c r="E11996" t="s">
        <v>563</v>
      </c>
      <c r="F11996" t="s">
        <v>525</v>
      </c>
      <c r="G11996">
        <v>1</v>
      </c>
      <c r="H11996">
        <v>0</v>
      </c>
      <c r="I11996">
        <v>0</v>
      </c>
      <c r="J11996">
        <v>0</v>
      </c>
      <c r="K11996">
        <v>0</v>
      </c>
      <c r="L11996">
        <v>0</v>
      </c>
      <c r="M11996">
        <v>0</v>
      </c>
      <c r="N11996">
        <v>0</v>
      </c>
      <c r="O11996">
        <v>0</v>
      </c>
      <c r="P11996">
        <v>0</v>
      </c>
      <c r="Q11996">
        <v>0</v>
      </c>
    </row>
    <row r="11997" spans="1:17" x14ac:dyDescent="0.25">
      <c r="A11997" t="s">
        <v>14305</v>
      </c>
      <c r="B11997" t="s">
        <v>74</v>
      </c>
      <c r="C11997" t="s">
        <v>136</v>
      </c>
      <c r="D11997" t="s">
        <v>526</v>
      </c>
      <c r="E11997" t="s">
        <v>563</v>
      </c>
      <c r="F11997" t="s">
        <v>397</v>
      </c>
      <c r="G11997">
        <v>0</v>
      </c>
      <c r="H11997">
        <v>3</v>
      </c>
      <c r="I11997">
        <v>1</v>
      </c>
      <c r="J11997">
        <v>2</v>
      </c>
      <c r="K11997">
        <v>0</v>
      </c>
      <c r="L11997">
        <v>0</v>
      </c>
      <c r="M11997">
        <v>0</v>
      </c>
      <c r="N11997">
        <v>0</v>
      </c>
      <c r="O11997">
        <v>0</v>
      </c>
      <c r="P11997">
        <v>0</v>
      </c>
      <c r="Q11997">
        <v>0</v>
      </c>
    </row>
    <row r="11998" spans="1:17" x14ac:dyDescent="0.25">
      <c r="A11998" t="s">
        <v>14306</v>
      </c>
      <c r="B11998" t="s">
        <v>74</v>
      </c>
      <c r="C11998" t="s">
        <v>136</v>
      </c>
      <c r="D11998" t="s">
        <v>526</v>
      </c>
      <c r="E11998" t="s">
        <v>563</v>
      </c>
      <c r="F11998" t="s">
        <v>398</v>
      </c>
      <c r="G11998">
        <v>0</v>
      </c>
      <c r="H11998">
        <v>3</v>
      </c>
      <c r="I11998">
        <v>1</v>
      </c>
      <c r="J11998">
        <v>2</v>
      </c>
      <c r="K11998">
        <v>0</v>
      </c>
      <c r="L11998">
        <v>0</v>
      </c>
      <c r="M11998">
        <v>0</v>
      </c>
      <c r="N11998">
        <v>0</v>
      </c>
      <c r="O11998">
        <v>0</v>
      </c>
      <c r="P11998">
        <v>0</v>
      </c>
      <c r="Q11998">
        <v>0</v>
      </c>
    </row>
    <row r="11999" spans="1:17" x14ac:dyDescent="0.25">
      <c r="A11999" t="s">
        <v>14307</v>
      </c>
      <c r="B11999" t="s">
        <v>74</v>
      </c>
      <c r="C11999" t="s">
        <v>136</v>
      </c>
      <c r="D11999" t="s">
        <v>526</v>
      </c>
      <c r="E11999" t="s">
        <v>563</v>
      </c>
      <c r="F11999" t="s">
        <v>4242</v>
      </c>
      <c r="G11999">
        <v>0</v>
      </c>
      <c r="H11999">
        <v>0</v>
      </c>
      <c r="I11999">
        <v>0</v>
      </c>
      <c r="J11999">
        <v>0</v>
      </c>
      <c r="K11999">
        <v>0</v>
      </c>
      <c r="L11999">
        <v>0</v>
      </c>
      <c r="M11999">
        <v>3</v>
      </c>
      <c r="N11999">
        <v>0</v>
      </c>
      <c r="O11999">
        <v>0</v>
      </c>
      <c r="P11999">
        <v>0</v>
      </c>
      <c r="Q11999">
        <v>0</v>
      </c>
    </row>
    <row r="12000" spans="1:17" x14ac:dyDescent="0.25">
      <c r="A12000" t="s">
        <v>14308</v>
      </c>
      <c r="B12000" t="s">
        <v>74</v>
      </c>
      <c r="C12000" t="s">
        <v>136</v>
      </c>
      <c r="D12000" t="s">
        <v>526</v>
      </c>
      <c r="E12000" t="s">
        <v>563</v>
      </c>
      <c r="F12000" t="s">
        <v>399</v>
      </c>
      <c r="G12000">
        <v>0</v>
      </c>
      <c r="H12000">
        <v>3</v>
      </c>
      <c r="I12000">
        <v>1</v>
      </c>
      <c r="J12000">
        <v>2</v>
      </c>
      <c r="K12000">
        <v>0</v>
      </c>
      <c r="L12000">
        <v>0</v>
      </c>
      <c r="M12000">
        <v>0</v>
      </c>
      <c r="N12000">
        <v>0</v>
      </c>
      <c r="O12000">
        <v>0</v>
      </c>
      <c r="P12000">
        <v>0</v>
      </c>
      <c r="Q12000">
        <v>0</v>
      </c>
    </row>
    <row r="12001" spans="1:17" x14ac:dyDescent="0.25">
      <c r="A12001" t="s">
        <v>14309</v>
      </c>
      <c r="B12001" t="s">
        <v>74</v>
      </c>
      <c r="C12001" t="s">
        <v>136</v>
      </c>
      <c r="D12001" t="s">
        <v>526</v>
      </c>
      <c r="E12001" t="s">
        <v>563</v>
      </c>
      <c r="F12001" t="s">
        <v>4245</v>
      </c>
      <c r="G12001">
        <v>0</v>
      </c>
      <c r="H12001">
        <v>0</v>
      </c>
      <c r="I12001">
        <v>0</v>
      </c>
      <c r="J12001">
        <v>0</v>
      </c>
      <c r="K12001">
        <v>0</v>
      </c>
      <c r="L12001">
        <v>0</v>
      </c>
      <c r="M12001">
        <v>3</v>
      </c>
      <c r="N12001">
        <v>0</v>
      </c>
      <c r="O12001">
        <v>0</v>
      </c>
      <c r="P12001">
        <v>0</v>
      </c>
      <c r="Q12001">
        <v>0</v>
      </c>
    </row>
    <row r="12002" spans="1:17" x14ac:dyDescent="0.25">
      <c r="A12002" t="s">
        <v>14310</v>
      </c>
      <c r="B12002" t="s">
        <v>74</v>
      </c>
      <c r="C12002" t="s">
        <v>136</v>
      </c>
      <c r="D12002" t="s">
        <v>526</v>
      </c>
      <c r="E12002" t="s">
        <v>563</v>
      </c>
      <c r="F12002" t="s">
        <v>394</v>
      </c>
      <c r="G12002">
        <v>0</v>
      </c>
      <c r="H12002">
        <v>0</v>
      </c>
      <c r="I12002">
        <v>0</v>
      </c>
      <c r="J12002">
        <v>0</v>
      </c>
      <c r="K12002">
        <v>0</v>
      </c>
      <c r="L12002">
        <v>0</v>
      </c>
      <c r="M12002">
        <v>0</v>
      </c>
      <c r="N12002">
        <v>2</v>
      </c>
      <c r="O12002">
        <v>2</v>
      </c>
      <c r="P12002">
        <v>0</v>
      </c>
      <c r="Q12002">
        <v>0</v>
      </c>
    </row>
    <row r="12003" spans="1:17" x14ac:dyDescent="0.25">
      <c r="A12003" t="s">
        <v>14311</v>
      </c>
      <c r="B12003" t="s">
        <v>74</v>
      </c>
      <c r="C12003" t="s">
        <v>136</v>
      </c>
      <c r="D12003" t="s">
        <v>526</v>
      </c>
      <c r="E12003" t="s">
        <v>563</v>
      </c>
      <c r="F12003" t="s">
        <v>395</v>
      </c>
      <c r="G12003">
        <v>0</v>
      </c>
      <c r="H12003">
        <v>0</v>
      </c>
      <c r="I12003">
        <v>0</v>
      </c>
      <c r="J12003">
        <v>0</v>
      </c>
      <c r="K12003">
        <v>0</v>
      </c>
      <c r="L12003">
        <v>0</v>
      </c>
      <c r="M12003">
        <v>0</v>
      </c>
      <c r="N12003">
        <v>1</v>
      </c>
      <c r="O12003">
        <v>1</v>
      </c>
      <c r="P12003">
        <v>0</v>
      </c>
      <c r="Q12003">
        <v>0</v>
      </c>
    </row>
    <row r="12004" spans="1:17" x14ac:dyDescent="0.25">
      <c r="A12004" t="s">
        <v>14312</v>
      </c>
      <c r="B12004" t="s">
        <v>74</v>
      </c>
      <c r="C12004" t="s">
        <v>136</v>
      </c>
      <c r="D12004" t="s">
        <v>526</v>
      </c>
      <c r="E12004" t="s">
        <v>563</v>
      </c>
      <c r="F12004" t="s">
        <v>525</v>
      </c>
      <c r="G12004">
        <v>3</v>
      </c>
      <c r="H12004">
        <v>0</v>
      </c>
      <c r="I12004">
        <v>0</v>
      </c>
      <c r="J12004">
        <v>0</v>
      </c>
      <c r="K12004">
        <v>0</v>
      </c>
      <c r="L12004">
        <v>0</v>
      </c>
      <c r="M12004">
        <v>0</v>
      </c>
      <c r="N12004">
        <v>0</v>
      </c>
      <c r="O12004">
        <v>0</v>
      </c>
      <c r="P12004">
        <v>0</v>
      </c>
      <c r="Q12004">
        <v>0</v>
      </c>
    </row>
    <row r="12005" spans="1:17" x14ac:dyDescent="0.25">
      <c r="A12005" t="s">
        <v>26318</v>
      </c>
      <c r="B12005" t="s">
        <v>74</v>
      </c>
      <c r="C12005" t="s">
        <v>136</v>
      </c>
      <c r="D12005" t="s">
        <v>526</v>
      </c>
      <c r="E12005" t="s">
        <v>21471</v>
      </c>
      <c r="F12005" t="s">
        <v>396</v>
      </c>
      <c r="G12005">
        <v>0</v>
      </c>
      <c r="H12005">
        <v>9</v>
      </c>
      <c r="I12005">
        <v>0</v>
      </c>
      <c r="J12005">
        <v>8</v>
      </c>
      <c r="K12005">
        <v>0</v>
      </c>
      <c r="L12005">
        <v>1</v>
      </c>
      <c r="M12005">
        <v>0</v>
      </c>
      <c r="N12005">
        <v>0</v>
      </c>
      <c r="O12005">
        <v>0</v>
      </c>
      <c r="P12005">
        <v>0</v>
      </c>
      <c r="Q12005">
        <v>0</v>
      </c>
    </row>
    <row r="12006" spans="1:17" x14ac:dyDescent="0.25">
      <c r="A12006" t="s">
        <v>26319</v>
      </c>
      <c r="B12006" t="s">
        <v>74</v>
      </c>
      <c r="C12006" t="s">
        <v>136</v>
      </c>
      <c r="D12006" t="s">
        <v>526</v>
      </c>
      <c r="E12006" t="s">
        <v>21471</v>
      </c>
      <c r="F12006" t="s">
        <v>4236</v>
      </c>
      <c r="G12006">
        <v>0</v>
      </c>
      <c r="H12006">
        <v>9</v>
      </c>
      <c r="I12006">
        <v>0</v>
      </c>
      <c r="J12006">
        <v>7</v>
      </c>
      <c r="K12006">
        <v>1</v>
      </c>
      <c r="L12006">
        <v>1</v>
      </c>
      <c r="M12006">
        <v>0</v>
      </c>
      <c r="N12006">
        <v>0</v>
      </c>
      <c r="O12006">
        <v>0</v>
      </c>
      <c r="P12006">
        <v>0</v>
      </c>
      <c r="Q12006">
        <v>0</v>
      </c>
    </row>
    <row r="12007" spans="1:17" x14ac:dyDescent="0.25">
      <c r="A12007" t="s">
        <v>26320</v>
      </c>
      <c r="B12007" t="s">
        <v>74</v>
      </c>
      <c r="C12007" t="s">
        <v>136</v>
      </c>
      <c r="D12007" t="s">
        <v>526</v>
      </c>
      <c r="E12007" t="s">
        <v>21471</v>
      </c>
      <c r="F12007" t="s">
        <v>4238</v>
      </c>
      <c r="G12007">
        <v>0</v>
      </c>
      <c r="H12007">
        <v>0</v>
      </c>
      <c r="I12007">
        <v>0</v>
      </c>
      <c r="J12007">
        <v>0</v>
      </c>
      <c r="K12007">
        <v>0</v>
      </c>
      <c r="L12007">
        <v>0</v>
      </c>
      <c r="M12007">
        <v>9</v>
      </c>
      <c r="N12007">
        <v>0</v>
      </c>
      <c r="O12007">
        <v>0</v>
      </c>
      <c r="P12007">
        <v>0</v>
      </c>
      <c r="Q12007">
        <v>0</v>
      </c>
    </row>
    <row r="12008" spans="1:17" x14ac:dyDescent="0.25">
      <c r="A12008" t="s">
        <v>26321</v>
      </c>
      <c r="B12008" t="s">
        <v>74</v>
      </c>
      <c r="C12008" t="s">
        <v>136</v>
      </c>
      <c r="D12008" t="s">
        <v>526</v>
      </c>
      <c r="E12008" t="s">
        <v>21471</v>
      </c>
      <c r="F12008" t="s">
        <v>397</v>
      </c>
      <c r="G12008">
        <v>0</v>
      </c>
      <c r="H12008">
        <v>9</v>
      </c>
      <c r="I12008">
        <v>0</v>
      </c>
      <c r="J12008">
        <v>7</v>
      </c>
      <c r="K12008">
        <v>1</v>
      </c>
      <c r="L12008">
        <v>1</v>
      </c>
      <c r="M12008">
        <v>0</v>
      </c>
      <c r="N12008">
        <v>0</v>
      </c>
      <c r="O12008">
        <v>0</v>
      </c>
      <c r="P12008">
        <v>0</v>
      </c>
      <c r="Q12008">
        <v>0</v>
      </c>
    </row>
    <row r="12009" spans="1:17" x14ac:dyDescent="0.25">
      <c r="A12009" t="s">
        <v>26322</v>
      </c>
      <c r="B12009" t="s">
        <v>74</v>
      </c>
      <c r="C12009" t="s">
        <v>136</v>
      </c>
      <c r="D12009" t="s">
        <v>526</v>
      </c>
      <c r="E12009" t="s">
        <v>21471</v>
      </c>
      <c r="F12009" t="s">
        <v>398</v>
      </c>
      <c r="G12009">
        <v>0</v>
      </c>
      <c r="H12009">
        <v>9</v>
      </c>
      <c r="I12009">
        <v>0</v>
      </c>
      <c r="J12009">
        <v>8</v>
      </c>
      <c r="K12009">
        <v>0</v>
      </c>
      <c r="L12009">
        <v>1</v>
      </c>
      <c r="M12009">
        <v>0</v>
      </c>
      <c r="N12009">
        <v>0</v>
      </c>
      <c r="O12009">
        <v>0</v>
      </c>
      <c r="P12009">
        <v>0</v>
      </c>
      <c r="Q12009">
        <v>0</v>
      </c>
    </row>
    <row r="12010" spans="1:17" x14ac:dyDescent="0.25">
      <c r="A12010" t="s">
        <v>26323</v>
      </c>
      <c r="B12010" t="s">
        <v>74</v>
      </c>
      <c r="C12010" t="s">
        <v>136</v>
      </c>
      <c r="D12010" t="s">
        <v>526</v>
      </c>
      <c r="E12010" t="s">
        <v>21471</v>
      </c>
      <c r="F12010" t="s">
        <v>4242</v>
      </c>
      <c r="G12010">
        <v>0</v>
      </c>
      <c r="H12010">
        <v>0</v>
      </c>
      <c r="I12010">
        <v>0</v>
      </c>
      <c r="J12010">
        <v>0</v>
      </c>
      <c r="K12010">
        <v>0</v>
      </c>
      <c r="L12010">
        <v>0</v>
      </c>
      <c r="M12010">
        <v>9</v>
      </c>
      <c r="N12010">
        <v>0</v>
      </c>
      <c r="O12010">
        <v>0</v>
      </c>
      <c r="P12010">
        <v>0</v>
      </c>
      <c r="Q12010">
        <v>0</v>
      </c>
    </row>
    <row r="12011" spans="1:17" x14ac:dyDescent="0.25">
      <c r="A12011" t="s">
        <v>26324</v>
      </c>
      <c r="B12011" t="s">
        <v>74</v>
      </c>
      <c r="C12011" t="s">
        <v>136</v>
      </c>
      <c r="D12011" t="s">
        <v>526</v>
      </c>
      <c r="E12011" t="s">
        <v>21471</v>
      </c>
      <c r="F12011" t="s">
        <v>399</v>
      </c>
      <c r="G12011">
        <v>0</v>
      </c>
      <c r="H12011">
        <v>9</v>
      </c>
      <c r="I12011">
        <v>0</v>
      </c>
      <c r="J12011">
        <v>7</v>
      </c>
      <c r="K12011">
        <v>1</v>
      </c>
      <c r="L12011">
        <v>1</v>
      </c>
      <c r="M12011">
        <v>0</v>
      </c>
      <c r="N12011">
        <v>0</v>
      </c>
      <c r="O12011">
        <v>0</v>
      </c>
      <c r="P12011">
        <v>0</v>
      </c>
      <c r="Q12011">
        <v>0</v>
      </c>
    </row>
    <row r="12012" spans="1:17" x14ac:dyDescent="0.25">
      <c r="A12012" t="s">
        <v>26325</v>
      </c>
      <c r="B12012" t="s">
        <v>74</v>
      </c>
      <c r="C12012" t="s">
        <v>136</v>
      </c>
      <c r="D12012" t="s">
        <v>526</v>
      </c>
      <c r="E12012" t="s">
        <v>21471</v>
      </c>
      <c r="F12012" t="s">
        <v>4245</v>
      </c>
      <c r="G12012">
        <v>0</v>
      </c>
      <c r="H12012">
        <v>0</v>
      </c>
      <c r="I12012">
        <v>0</v>
      </c>
      <c r="J12012">
        <v>0</v>
      </c>
      <c r="K12012">
        <v>0</v>
      </c>
      <c r="L12012">
        <v>0</v>
      </c>
      <c r="M12012">
        <v>9</v>
      </c>
      <c r="N12012">
        <v>0</v>
      </c>
      <c r="O12012">
        <v>0</v>
      </c>
      <c r="P12012">
        <v>0</v>
      </c>
      <c r="Q12012">
        <v>0</v>
      </c>
    </row>
    <row r="12013" spans="1:17" x14ac:dyDescent="0.25">
      <c r="A12013" t="s">
        <v>26326</v>
      </c>
      <c r="B12013" t="s">
        <v>74</v>
      </c>
      <c r="C12013" t="s">
        <v>136</v>
      </c>
      <c r="D12013" t="s">
        <v>526</v>
      </c>
      <c r="E12013" t="s">
        <v>21471</v>
      </c>
      <c r="F12013" t="s">
        <v>394</v>
      </c>
      <c r="G12013">
        <v>0</v>
      </c>
      <c r="H12013">
        <v>0</v>
      </c>
      <c r="I12013">
        <v>0</v>
      </c>
      <c r="J12013">
        <v>0</v>
      </c>
      <c r="K12013">
        <v>0</v>
      </c>
      <c r="L12013">
        <v>0</v>
      </c>
      <c r="M12013">
        <v>0</v>
      </c>
      <c r="N12013">
        <v>5</v>
      </c>
      <c r="O12013">
        <v>5</v>
      </c>
      <c r="P12013">
        <v>0</v>
      </c>
      <c r="Q12013">
        <v>0</v>
      </c>
    </row>
    <row r="12014" spans="1:17" x14ac:dyDescent="0.25">
      <c r="A12014" t="s">
        <v>26327</v>
      </c>
      <c r="B12014" t="s">
        <v>74</v>
      </c>
      <c r="C12014" t="s">
        <v>136</v>
      </c>
      <c r="D12014" t="s">
        <v>526</v>
      </c>
      <c r="E12014" t="s">
        <v>21471</v>
      </c>
      <c r="F12014" t="s">
        <v>395</v>
      </c>
      <c r="G12014">
        <v>0</v>
      </c>
      <c r="H12014">
        <v>0</v>
      </c>
      <c r="I12014">
        <v>0</v>
      </c>
      <c r="J12014">
        <v>0</v>
      </c>
      <c r="K12014">
        <v>0</v>
      </c>
      <c r="L12014">
        <v>0</v>
      </c>
      <c r="M12014">
        <v>0</v>
      </c>
      <c r="N12014">
        <v>3</v>
      </c>
      <c r="O12014">
        <v>3</v>
      </c>
      <c r="P12014">
        <v>0</v>
      </c>
      <c r="Q12014">
        <v>0</v>
      </c>
    </row>
    <row r="12015" spans="1:17" x14ac:dyDescent="0.25">
      <c r="A12015" t="s">
        <v>26328</v>
      </c>
      <c r="B12015" t="s">
        <v>74</v>
      </c>
      <c r="C12015" t="s">
        <v>136</v>
      </c>
      <c r="D12015" t="s">
        <v>526</v>
      </c>
      <c r="E12015" t="s">
        <v>21471</v>
      </c>
      <c r="F12015" t="s">
        <v>525</v>
      </c>
      <c r="G12015">
        <v>9</v>
      </c>
      <c r="H12015">
        <v>0</v>
      </c>
      <c r="I12015">
        <v>0</v>
      </c>
      <c r="J12015">
        <v>0</v>
      </c>
      <c r="K12015">
        <v>0</v>
      </c>
      <c r="L12015">
        <v>0</v>
      </c>
      <c r="M12015">
        <v>0</v>
      </c>
      <c r="N12015">
        <v>0</v>
      </c>
      <c r="O12015">
        <v>0</v>
      </c>
      <c r="P12015">
        <v>0</v>
      </c>
      <c r="Q12015">
        <v>0</v>
      </c>
    </row>
    <row r="12016" spans="1:17" x14ac:dyDescent="0.25">
      <c r="A12016" t="s">
        <v>14750</v>
      </c>
      <c r="B12016" t="s">
        <v>74</v>
      </c>
      <c r="C12016" t="s">
        <v>136</v>
      </c>
      <c r="D12016" t="s">
        <v>12971</v>
      </c>
      <c r="E12016" t="s">
        <v>563</v>
      </c>
      <c r="F12016" t="s">
        <v>525</v>
      </c>
      <c r="G12016">
        <v>2</v>
      </c>
      <c r="H12016">
        <v>0</v>
      </c>
      <c r="I12016">
        <v>0</v>
      </c>
      <c r="J12016">
        <v>0</v>
      </c>
      <c r="K12016">
        <v>0</v>
      </c>
      <c r="L12016">
        <v>0</v>
      </c>
      <c r="M12016">
        <v>0</v>
      </c>
      <c r="N12016">
        <v>0</v>
      </c>
      <c r="O12016">
        <v>0</v>
      </c>
      <c r="P12016">
        <v>0</v>
      </c>
      <c r="Q12016">
        <v>0</v>
      </c>
    </row>
    <row r="12017" spans="1:17" x14ac:dyDescent="0.25">
      <c r="A12017" t="s">
        <v>14751</v>
      </c>
      <c r="B12017" t="s">
        <v>74</v>
      </c>
      <c r="C12017" t="s">
        <v>137</v>
      </c>
      <c r="D12017" t="s">
        <v>529</v>
      </c>
      <c r="E12017" t="s">
        <v>563</v>
      </c>
      <c r="F12017" t="s">
        <v>525</v>
      </c>
      <c r="G12017">
        <v>1</v>
      </c>
      <c r="H12017">
        <v>0</v>
      </c>
      <c r="I12017">
        <v>0</v>
      </c>
      <c r="J12017">
        <v>0</v>
      </c>
      <c r="K12017">
        <v>0</v>
      </c>
      <c r="L12017">
        <v>0</v>
      </c>
      <c r="M12017">
        <v>0</v>
      </c>
      <c r="N12017">
        <v>0</v>
      </c>
      <c r="O12017">
        <v>0</v>
      </c>
      <c r="P12017">
        <v>0</v>
      </c>
      <c r="Q12017">
        <v>0</v>
      </c>
    </row>
    <row r="12018" spans="1:17" x14ac:dyDescent="0.25">
      <c r="A12018" t="s">
        <v>26329</v>
      </c>
      <c r="B12018" t="s">
        <v>74</v>
      </c>
      <c r="C12018" t="s">
        <v>137</v>
      </c>
      <c r="D12018" t="s">
        <v>529</v>
      </c>
      <c r="E12018" t="s">
        <v>21471</v>
      </c>
      <c r="F12018" t="s">
        <v>525</v>
      </c>
      <c r="G12018">
        <v>11</v>
      </c>
      <c r="H12018">
        <v>0</v>
      </c>
      <c r="I12018">
        <v>0</v>
      </c>
      <c r="J12018">
        <v>0</v>
      </c>
      <c r="K12018">
        <v>0</v>
      </c>
      <c r="L12018">
        <v>0</v>
      </c>
      <c r="M12018">
        <v>0</v>
      </c>
      <c r="N12018">
        <v>0</v>
      </c>
      <c r="O12018">
        <v>0</v>
      </c>
      <c r="P12018">
        <v>0</v>
      </c>
      <c r="Q12018">
        <v>0</v>
      </c>
    </row>
    <row r="12019" spans="1:17" x14ac:dyDescent="0.25">
      <c r="A12019" t="s">
        <v>14752</v>
      </c>
      <c r="B12019" t="s">
        <v>74</v>
      </c>
      <c r="C12019" t="s">
        <v>137</v>
      </c>
      <c r="D12019" t="s">
        <v>526</v>
      </c>
      <c r="E12019" t="s">
        <v>563</v>
      </c>
      <c r="F12019" t="s">
        <v>396</v>
      </c>
      <c r="G12019">
        <v>0</v>
      </c>
      <c r="H12019">
        <v>41</v>
      </c>
      <c r="I12019">
        <v>4</v>
      </c>
      <c r="J12019">
        <v>34</v>
      </c>
      <c r="K12019">
        <v>3</v>
      </c>
      <c r="L12019">
        <v>0</v>
      </c>
      <c r="M12019">
        <v>0</v>
      </c>
      <c r="N12019">
        <v>0</v>
      </c>
      <c r="O12019">
        <v>0</v>
      </c>
      <c r="P12019">
        <v>0</v>
      </c>
      <c r="Q12019">
        <v>0</v>
      </c>
    </row>
    <row r="12020" spans="1:17" x14ac:dyDescent="0.25">
      <c r="A12020" t="s">
        <v>14753</v>
      </c>
      <c r="B12020" t="s">
        <v>74</v>
      </c>
      <c r="C12020" t="s">
        <v>137</v>
      </c>
      <c r="D12020" t="s">
        <v>526</v>
      </c>
      <c r="E12020" t="s">
        <v>563</v>
      </c>
      <c r="F12020" t="s">
        <v>4236</v>
      </c>
      <c r="G12020">
        <v>0</v>
      </c>
      <c r="H12020">
        <v>41</v>
      </c>
      <c r="I12020">
        <v>4</v>
      </c>
      <c r="J12020">
        <v>33</v>
      </c>
      <c r="K12020">
        <v>4</v>
      </c>
      <c r="L12020">
        <v>0</v>
      </c>
      <c r="M12020">
        <v>0</v>
      </c>
      <c r="N12020">
        <v>0</v>
      </c>
      <c r="O12020">
        <v>0</v>
      </c>
      <c r="P12020">
        <v>0</v>
      </c>
      <c r="Q12020">
        <v>0</v>
      </c>
    </row>
    <row r="12021" spans="1:17" x14ac:dyDescent="0.25">
      <c r="A12021" t="s">
        <v>14754</v>
      </c>
      <c r="B12021" t="s">
        <v>74</v>
      </c>
      <c r="C12021" t="s">
        <v>137</v>
      </c>
      <c r="D12021" t="s">
        <v>526</v>
      </c>
      <c r="E12021" t="s">
        <v>563</v>
      </c>
      <c r="F12021" t="s">
        <v>4238</v>
      </c>
      <c r="G12021">
        <v>0</v>
      </c>
      <c r="H12021">
        <v>0</v>
      </c>
      <c r="I12021">
        <v>0</v>
      </c>
      <c r="J12021">
        <v>0</v>
      </c>
      <c r="K12021">
        <v>0</v>
      </c>
      <c r="L12021">
        <v>0</v>
      </c>
      <c r="M12021">
        <v>41</v>
      </c>
      <c r="N12021">
        <v>0</v>
      </c>
      <c r="O12021">
        <v>0</v>
      </c>
      <c r="P12021">
        <v>0</v>
      </c>
      <c r="Q12021">
        <v>0</v>
      </c>
    </row>
    <row r="12022" spans="1:17" x14ac:dyDescent="0.25">
      <c r="A12022" t="s">
        <v>14755</v>
      </c>
      <c r="B12022" t="s">
        <v>74</v>
      </c>
      <c r="C12022" t="s">
        <v>137</v>
      </c>
      <c r="D12022" t="s">
        <v>526</v>
      </c>
      <c r="E12022" t="s">
        <v>563</v>
      </c>
      <c r="F12022" t="s">
        <v>397</v>
      </c>
      <c r="G12022">
        <v>0</v>
      </c>
      <c r="H12022">
        <v>41</v>
      </c>
      <c r="I12022">
        <v>4</v>
      </c>
      <c r="J12022">
        <v>33</v>
      </c>
      <c r="K12022">
        <v>4</v>
      </c>
      <c r="L12022">
        <v>0</v>
      </c>
      <c r="M12022">
        <v>0</v>
      </c>
      <c r="N12022">
        <v>0</v>
      </c>
      <c r="O12022">
        <v>0</v>
      </c>
      <c r="P12022">
        <v>0</v>
      </c>
      <c r="Q12022">
        <v>0</v>
      </c>
    </row>
    <row r="12023" spans="1:17" x14ac:dyDescent="0.25">
      <c r="A12023" t="s">
        <v>14756</v>
      </c>
      <c r="B12023" t="s">
        <v>74</v>
      </c>
      <c r="C12023" t="s">
        <v>137</v>
      </c>
      <c r="D12023" t="s">
        <v>526</v>
      </c>
      <c r="E12023" t="s">
        <v>563</v>
      </c>
      <c r="F12023" t="s">
        <v>398</v>
      </c>
      <c r="G12023">
        <v>0</v>
      </c>
      <c r="H12023">
        <v>41</v>
      </c>
      <c r="I12023">
        <v>4</v>
      </c>
      <c r="J12023">
        <v>34</v>
      </c>
      <c r="K12023">
        <v>3</v>
      </c>
      <c r="L12023">
        <v>0</v>
      </c>
      <c r="M12023">
        <v>0</v>
      </c>
      <c r="N12023">
        <v>0</v>
      </c>
      <c r="O12023">
        <v>0</v>
      </c>
      <c r="P12023">
        <v>0</v>
      </c>
      <c r="Q12023">
        <v>0</v>
      </c>
    </row>
    <row r="12024" spans="1:17" x14ac:dyDescent="0.25">
      <c r="A12024" t="s">
        <v>14757</v>
      </c>
      <c r="B12024" t="s">
        <v>74</v>
      </c>
      <c r="C12024" t="s">
        <v>137</v>
      </c>
      <c r="D12024" t="s">
        <v>526</v>
      </c>
      <c r="E12024" t="s">
        <v>563</v>
      </c>
      <c r="F12024" t="s">
        <v>4242</v>
      </c>
      <c r="G12024">
        <v>0</v>
      </c>
      <c r="H12024">
        <v>0</v>
      </c>
      <c r="I12024">
        <v>0</v>
      </c>
      <c r="J12024">
        <v>0</v>
      </c>
      <c r="K12024">
        <v>0</v>
      </c>
      <c r="L12024">
        <v>0</v>
      </c>
      <c r="M12024">
        <v>41</v>
      </c>
      <c r="N12024">
        <v>0</v>
      </c>
      <c r="O12024">
        <v>0</v>
      </c>
      <c r="P12024">
        <v>0</v>
      </c>
      <c r="Q12024">
        <v>0</v>
      </c>
    </row>
    <row r="12025" spans="1:17" x14ac:dyDescent="0.25">
      <c r="A12025" t="s">
        <v>26330</v>
      </c>
      <c r="B12025" t="s">
        <v>74</v>
      </c>
      <c r="C12025" t="s">
        <v>199</v>
      </c>
      <c r="D12025" t="s">
        <v>526</v>
      </c>
      <c r="E12025" t="s">
        <v>21471</v>
      </c>
      <c r="F12025" t="s">
        <v>4236</v>
      </c>
      <c r="G12025">
        <v>0</v>
      </c>
      <c r="H12025">
        <v>14</v>
      </c>
      <c r="I12025">
        <v>1</v>
      </c>
      <c r="J12025">
        <v>12</v>
      </c>
      <c r="K12025">
        <v>0</v>
      </c>
      <c r="L12025">
        <v>1</v>
      </c>
      <c r="M12025">
        <v>0</v>
      </c>
      <c r="N12025">
        <v>0</v>
      </c>
      <c r="O12025">
        <v>0</v>
      </c>
      <c r="P12025">
        <v>0</v>
      </c>
      <c r="Q12025">
        <v>0</v>
      </c>
    </row>
    <row r="12026" spans="1:17" x14ac:dyDescent="0.25">
      <c r="A12026" t="s">
        <v>26331</v>
      </c>
      <c r="B12026" t="s">
        <v>74</v>
      </c>
      <c r="C12026" t="s">
        <v>199</v>
      </c>
      <c r="D12026" t="s">
        <v>526</v>
      </c>
      <c r="E12026" t="s">
        <v>21471</v>
      </c>
      <c r="F12026" t="s">
        <v>4238</v>
      </c>
      <c r="G12026">
        <v>0</v>
      </c>
      <c r="H12026">
        <v>0</v>
      </c>
      <c r="I12026">
        <v>0</v>
      </c>
      <c r="J12026">
        <v>0</v>
      </c>
      <c r="K12026">
        <v>0</v>
      </c>
      <c r="L12026">
        <v>0</v>
      </c>
      <c r="M12026">
        <v>14</v>
      </c>
      <c r="N12026">
        <v>0</v>
      </c>
      <c r="O12026">
        <v>0</v>
      </c>
      <c r="P12026">
        <v>0</v>
      </c>
      <c r="Q12026">
        <v>0</v>
      </c>
    </row>
    <row r="12027" spans="1:17" x14ac:dyDescent="0.25">
      <c r="A12027" t="s">
        <v>26332</v>
      </c>
      <c r="B12027" t="s">
        <v>74</v>
      </c>
      <c r="C12027" t="s">
        <v>199</v>
      </c>
      <c r="D12027" t="s">
        <v>526</v>
      </c>
      <c r="E12027" t="s">
        <v>21471</v>
      </c>
      <c r="F12027" t="s">
        <v>397</v>
      </c>
      <c r="G12027">
        <v>0</v>
      </c>
      <c r="H12027">
        <v>14</v>
      </c>
      <c r="I12027">
        <v>1</v>
      </c>
      <c r="J12027">
        <v>12</v>
      </c>
      <c r="K12027">
        <v>0</v>
      </c>
      <c r="L12027">
        <v>1</v>
      </c>
      <c r="M12027">
        <v>0</v>
      </c>
      <c r="N12027">
        <v>0</v>
      </c>
      <c r="O12027">
        <v>0</v>
      </c>
      <c r="P12027">
        <v>0</v>
      </c>
      <c r="Q12027">
        <v>0</v>
      </c>
    </row>
    <row r="12028" spans="1:17" x14ac:dyDescent="0.25">
      <c r="A12028" t="s">
        <v>26333</v>
      </c>
      <c r="B12028" t="s">
        <v>74</v>
      </c>
      <c r="C12028" t="s">
        <v>199</v>
      </c>
      <c r="D12028" t="s">
        <v>526</v>
      </c>
      <c r="E12028" t="s">
        <v>21471</v>
      </c>
      <c r="F12028" t="s">
        <v>398</v>
      </c>
      <c r="G12028">
        <v>0</v>
      </c>
      <c r="H12028">
        <v>14</v>
      </c>
      <c r="I12028">
        <v>1</v>
      </c>
      <c r="J12028">
        <v>12</v>
      </c>
      <c r="K12028">
        <v>0</v>
      </c>
      <c r="L12028">
        <v>1</v>
      </c>
      <c r="M12028">
        <v>0</v>
      </c>
      <c r="N12028">
        <v>0</v>
      </c>
      <c r="O12028">
        <v>0</v>
      </c>
      <c r="P12028">
        <v>0</v>
      </c>
      <c r="Q12028">
        <v>0</v>
      </c>
    </row>
    <row r="12029" spans="1:17" x14ac:dyDescent="0.25">
      <c r="A12029" t="s">
        <v>26334</v>
      </c>
      <c r="B12029" t="s">
        <v>74</v>
      </c>
      <c r="C12029" t="s">
        <v>199</v>
      </c>
      <c r="D12029" t="s">
        <v>526</v>
      </c>
      <c r="E12029" t="s">
        <v>21471</v>
      </c>
      <c r="F12029" t="s">
        <v>4242</v>
      </c>
      <c r="G12029">
        <v>0</v>
      </c>
      <c r="H12029">
        <v>0</v>
      </c>
      <c r="I12029">
        <v>0</v>
      </c>
      <c r="J12029">
        <v>0</v>
      </c>
      <c r="K12029">
        <v>0</v>
      </c>
      <c r="L12029">
        <v>0</v>
      </c>
      <c r="M12029">
        <v>14</v>
      </c>
      <c r="N12029">
        <v>0</v>
      </c>
      <c r="O12029">
        <v>0</v>
      </c>
      <c r="P12029">
        <v>0</v>
      </c>
      <c r="Q12029">
        <v>0</v>
      </c>
    </row>
    <row r="12030" spans="1:17" x14ac:dyDescent="0.25">
      <c r="A12030" t="s">
        <v>26335</v>
      </c>
      <c r="B12030" t="s">
        <v>74</v>
      </c>
      <c r="C12030" t="s">
        <v>199</v>
      </c>
      <c r="D12030" t="s">
        <v>526</v>
      </c>
      <c r="E12030" t="s">
        <v>21471</v>
      </c>
      <c r="F12030" t="s">
        <v>399</v>
      </c>
      <c r="G12030">
        <v>0</v>
      </c>
      <c r="H12030">
        <v>14</v>
      </c>
      <c r="I12030">
        <v>1</v>
      </c>
      <c r="J12030">
        <v>12</v>
      </c>
      <c r="K12030">
        <v>0</v>
      </c>
      <c r="L12030">
        <v>1</v>
      </c>
      <c r="M12030">
        <v>0</v>
      </c>
      <c r="N12030">
        <v>0</v>
      </c>
      <c r="O12030">
        <v>0</v>
      </c>
      <c r="P12030">
        <v>0</v>
      </c>
      <c r="Q12030">
        <v>0</v>
      </c>
    </row>
    <row r="12031" spans="1:17" x14ac:dyDescent="0.25">
      <c r="A12031" t="s">
        <v>26336</v>
      </c>
      <c r="B12031" t="s">
        <v>74</v>
      </c>
      <c r="C12031" t="s">
        <v>199</v>
      </c>
      <c r="D12031" t="s">
        <v>526</v>
      </c>
      <c r="E12031" t="s">
        <v>21471</v>
      </c>
      <c r="F12031" t="s">
        <v>4245</v>
      </c>
      <c r="G12031">
        <v>0</v>
      </c>
      <c r="H12031">
        <v>0</v>
      </c>
      <c r="I12031">
        <v>0</v>
      </c>
      <c r="J12031">
        <v>0</v>
      </c>
      <c r="K12031">
        <v>0</v>
      </c>
      <c r="L12031">
        <v>0</v>
      </c>
      <c r="M12031">
        <v>14</v>
      </c>
      <c r="N12031">
        <v>0</v>
      </c>
      <c r="O12031">
        <v>0</v>
      </c>
      <c r="P12031">
        <v>0</v>
      </c>
      <c r="Q12031">
        <v>0</v>
      </c>
    </row>
    <row r="12032" spans="1:17" x14ac:dyDescent="0.25">
      <c r="A12032" t="s">
        <v>26337</v>
      </c>
      <c r="B12032" t="s">
        <v>74</v>
      </c>
      <c r="C12032" t="s">
        <v>199</v>
      </c>
      <c r="D12032" t="s">
        <v>526</v>
      </c>
      <c r="E12032" t="s">
        <v>21471</v>
      </c>
      <c r="F12032" t="s">
        <v>394</v>
      </c>
      <c r="G12032">
        <v>0</v>
      </c>
      <c r="H12032">
        <v>0</v>
      </c>
      <c r="I12032">
        <v>0</v>
      </c>
      <c r="J12032">
        <v>0</v>
      </c>
      <c r="K12032">
        <v>0</v>
      </c>
      <c r="L12032">
        <v>0</v>
      </c>
      <c r="M12032">
        <v>0</v>
      </c>
      <c r="N12032">
        <v>7</v>
      </c>
      <c r="O12032">
        <v>6</v>
      </c>
      <c r="P12032">
        <v>1</v>
      </c>
      <c r="Q12032">
        <v>0</v>
      </c>
    </row>
    <row r="12033" spans="1:17" x14ac:dyDescent="0.25">
      <c r="A12033" t="s">
        <v>26338</v>
      </c>
      <c r="B12033" t="s">
        <v>74</v>
      </c>
      <c r="C12033" t="s">
        <v>199</v>
      </c>
      <c r="D12033" t="s">
        <v>526</v>
      </c>
      <c r="E12033" t="s">
        <v>21471</v>
      </c>
      <c r="F12033" t="s">
        <v>395</v>
      </c>
      <c r="G12033">
        <v>0</v>
      </c>
      <c r="H12033">
        <v>0</v>
      </c>
      <c r="I12033">
        <v>0</v>
      </c>
      <c r="J12033">
        <v>0</v>
      </c>
      <c r="K12033">
        <v>0</v>
      </c>
      <c r="L12033">
        <v>0</v>
      </c>
      <c r="M12033">
        <v>0</v>
      </c>
      <c r="N12033">
        <v>7</v>
      </c>
      <c r="O12033">
        <v>6</v>
      </c>
      <c r="P12033">
        <v>1</v>
      </c>
      <c r="Q12033">
        <v>0</v>
      </c>
    </row>
    <row r="12034" spans="1:17" x14ac:dyDescent="0.25">
      <c r="A12034" t="s">
        <v>26339</v>
      </c>
      <c r="B12034" t="s">
        <v>74</v>
      </c>
      <c r="C12034" t="s">
        <v>199</v>
      </c>
      <c r="D12034" t="s">
        <v>526</v>
      </c>
      <c r="E12034" t="s">
        <v>21471</v>
      </c>
      <c r="F12034" t="s">
        <v>525</v>
      </c>
      <c r="G12034">
        <v>14</v>
      </c>
      <c r="H12034">
        <v>0</v>
      </c>
      <c r="I12034">
        <v>0</v>
      </c>
      <c r="J12034">
        <v>0</v>
      </c>
      <c r="K12034">
        <v>0</v>
      </c>
      <c r="L12034">
        <v>0</v>
      </c>
      <c r="M12034">
        <v>0</v>
      </c>
      <c r="N12034">
        <v>0</v>
      </c>
      <c r="O12034">
        <v>0</v>
      </c>
      <c r="P12034">
        <v>0</v>
      </c>
      <c r="Q12034">
        <v>0</v>
      </c>
    </row>
    <row r="12035" spans="1:17" x14ac:dyDescent="0.25">
      <c r="A12035" t="s">
        <v>13522</v>
      </c>
      <c r="B12035" t="s">
        <v>74</v>
      </c>
      <c r="C12035" t="s">
        <v>199</v>
      </c>
      <c r="D12035" t="s">
        <v>527</v>
      </c>
      <c r="E12035" t="s">
        <v>563</v>
      </c>
      <c r="F12035" t="s">
        <v>528</v>
      </c>
      <c r="G12035">
        <v>0</v>
      </c>
      <c r="H12035">
        <v>0</v>
      </c>
      <c r="I12035">
        <v>0</v>
      </c>
      <c r="J12035">
        <v>0</v>
      </c>
      <c r="K12035">
        <v>0</v>
      </c>
      <c r="L12035">
        <v>0</v>
      </c>
      <c r="M12035">
        <v>0</v>
      </c>
      <c r="N12035">
        <v>1</v>
      </c>
      <c r="O12035">
        <v>0</v>
      </c>
      <c r="P12035">
        <v>1</v>
      </c>
      <c r="Q12035">
        <v>0</v>
      </c>
    </row>
    <row r="12036" spans="1:17" x14ac:dyDescent="0.25">
      <c r="A12036" t="s">
        <v>13523</v>
      </c>
      <c r="B12036" t="s">
        <v>74</v>
      </c>
      <c r="C12036" t="s">
        <v>199</v>
      </c>
      <c r="D12036" t="s">
        <v>527</v>
      </c>
      <c r="E12036" t="s">
        <v>563</v>
      </c>
      <c r="F12036" t="s">
        <v>525</v>
      </c>
      <c r="G12036">
        <v>1</v>
      </c>
      <c r="H12036">
        <v>0</v>
      </c>
      <c r="I12036">
        <v>0</v>
      </c>
      <c r="J12036">
        <v>0</v>
      </c>
      <c r="K12036">
        <v>0</v>
      </c>
      <c r="L12036">
        <v>0</v>
      </c>
      <c r="M12036">
        <v>0</v>
      </c>
      <c r="N12036">
        <v>0</v>
      </c>
      <c r="O12036">
        <v>0</v>
      </c>
      <c r="P12036">
        <v>0</v>
      </c>
      <c r="Q12036">
        <v>0</v>
      </c>
    </row>
    <row r="12037" spans="1:17" x14ac:dyDescent="0.25">
      <c r="A12037" t="s">
        <v>13524</v>
      </c>
      <c r="B12037" t="s">
        <v>74</v>
      </c>
      <c r="C12037" t="s">
        <v>199</v>
      </c>
      <c r="D12037" t="s">
        <v>12971</v>
      </c>
      <c r="E12037" t="s">
        <v>563</v>
      </c>
      <c r="F12037" t="s">
        <v>525</v>
      </c>
      <c r="G12037">
        <v>4</v>
      </c>
      <c r="H12037">
        <v>0</v>
      </c>
      <c r="I12037">
        <v>0</v>
      </c>
      <c r="J12037">
        <v>0</v>
      </c>
      <c r="K12037">
        <v>0</v>
      </c>
      <c r="L12037">
        <v>0</v>
      </c>
      <c r="M12037">
        <v>0</v>
      </c>
      <c r="N12037">
        <v>0</v>
      </c>
      <c r="O12037">
        <v>0</v>
      </c>
      <c r="P12037">
        <v>0</v>
      </c>
      <c r="Q12037">
        <v>0</v>
      </c>
    </row>
    <row r="12038" spans="1:17" x14ac:dyDescent="0.25">
      <c r="A12038" t="s">
        <v>26340</v>
      </c>
      <c r="B12038" t="s">
        <v>74</v>
      </c>
      <c r="C12038" t="s">
        <v>199</v>
      </c>
      <c r="D12038" t="s">
        <v>12971</v>
      </c>
      <c r="E12038" t="s">
        <v>21471</v>
      </c>
      <c r="F12038" t="s">
        <v>525</v>
      </c>
      <c r="G12038">
        <v>4</v>
      </c>
      <c r="H12038">
        <v>0</v>
      </c>
      <c r="I12038">
        <v>0</v>
      </c>
      <c r="J12038">
        <v>0</v>
      </c>
      <c r="K12038">
        <v>0</v>
      </c>
      <c r="L12038">
        <v>0</v>
      </c>
      <c r="M12038">
        <v>0</v>
      </c>
      <c r="N12038">
        <v>0</v>
      </c>
      <c r="O12038">
        <v>0</v>
      </c>
      <c r="P12038">
        <v>0</v>
      </c>
      <c r="Q12038">
        <v>0</v>
      </c>
    </row>
    <row r="12039" spans="1:17" x14ac:dyDescent="0.25">
      <c r="A12039" t="s">
        <v>26341</v>
      </c>
      <c r="B12039" t="s">
        <v>74</v>
      </c>
      <c r="C12039" t="s">
        <v>200</v>
      </c>
      <c r="D12039" t="s">
        <v>529</v>
      </c>
      <c r="E12039" t="s">
        <v>21471</v>
      </c>
      <c r="F12039" t="s">
        <v>525</v>
      </c>
      <c r="G12039">
        <v>1</v>
      </c>
      <c r="H12039">
        <v>0</v>
      </c>
      <c r="I12039">
        <v>0</v>
      </c>
      <c r="J12039">
        <v>0</v>
      </c>
      <c r="K12039">
        <v>0</v>
      </c>
      <c r="L12039">
        <v>0</v>
      </c>
      <c r="M12039">
        <v>0</v>
      </c>
      <c r="N12039">
        <v>0</v>
      </c>
      <c r="O12039">
        <v>0</v>
      </c>
      <c r="P12039">
        <v>0</v>
      </c>
      <c r="Q12039">
        <v>0</v>
      </c>
    </row>
    <row r="12040" spans="1:17" x14ac:dyDescent="0.25">
      <c r="A12040" t="s">
        <v>13525</v>
      </c>
      <c r="B12040" t="s">
        <v>74</v>
      </c>
      <c r="C12040" t="s">
        <v>200</v>
      </c>
      <c r="D12040" t="s">
        <v>526</v>
      </c>
      <c r="E12040" t="s">
        <v>563</v>
      </c>
      <c r="F12040" t="s">
        <v>396</v>
      </c>
      <c r="G12040">
        <v>0</v>
      </c>
      <c r="H12040">
        <v>1</v>
      </c>
      <c r="I12040">
        <v>0</v>
      </c>
      <c r="J12040">
        <v>1</v>
      </c>
      <c r="K12040">
        <v>0</v>
      </c>
      <c r="L12040">
        <v>0</v>
      </c>
      <c r="M12040">
        <v>0</v>
      </c>
      <c r="N12040">
        <v>0</v>
      </c>
      <c r="O12040">
        <v>0</v>
      </c>
      <c r="P12040">
        <v>0</v>
      </c>
      <c r="Q12040">
        <v>0</v>
      </c>
    </row>
    <row r="12041" spans="1:17" x14ac:dyDescent="0.25">
      <c r="A12041" t="s">
        <v>13526</v>
      </c>
      <c r="B12041" t="s">
        <v>74</v>
      </c>
      <c r="C12041" t="s">
        <v>200</v>
      </c>
      <c r="D12041" t="s">
        <v>526</v>
      </c>
      <c r="E12041" t="s">
        <v>563</v>
      </c>
      <c r="F12041" t="s">
        <v>4236</v>
      </c>
      <c r="G12041">
        <v>0</v>
      </c>
      <c r="H12041">
        <v>1</v>
      </c>
      <c r="I12041">
        <v>0</v>
      </c>
      <c r="J12041">
        <v>1</v>
      </c>
      <c r="K12041">
        <v>0</v>
      </c>
      <c r="L12041">
        <v>0</v>
      </c>
      <c r="M12041">
        <v>0</v>
      </c>
      <c r="N12041">
        <v>0</v>
      </c>
      <c r="O12041">
        <v>0</v>
      </c>
      <c r="P12041">
        <v>0</v>
      </c>
      <c r="Q12041">
        <v>0</v>
      </c>
    </row>
    <row r="12042" spans="1:17" x14ac:dyDescent="0.25">
      <c r="A12042" t="s">
        <v>13527</v>
      </c>
      <c r="B12042" t="s">
        <v>74</v>
      </c>
      <c r="C12042" t="s">
        <v>200</v>
      </c>
      <c r="D12042" t="s">
        <v>526</v>
      </c>
      <c r="E12042" t="s">
        <v>563</v>
      </c>
      <c r="F12042" t="s">
        <v>4238</v>
      </c>
      <c r="G12042">
        <v>0</v>
      </c>
      <c r="H12042">
        <v>0</v>
      </c>
      <c r="I12042">
        <v>0</v>
      </c>
      <c r="J12042">
        <v>0</v>
      </c>
      <c r="K12042">
        <v>0</v>
      </c>
      <c r="L12042">
        <v>0</v>
      </c>
      <c r="M12042">
        <v>1</v>
      </c>
      <c r="N12042">
        <v>0</v>
      </c>
      <c r="O12042">
        <v>0</v>
      </c>
      <c r="P12042">
        <v>0</v>
      </c>
      <c r="Q12042">
        <v>0</v>
      </c>
    </row>
    <row r="12043" spans="1:17" x14ac:dyDescent="0.25">
      <c r="A12043" t="s">
        <v>13528</v>
      </c>
      <c r="B12043" t="s">
        <v>74</v>
      </c>
      <c r="C12043" t="s">
        <v>200</v>
      </c>
      <c r="D12043" t="s">
        <v>526</v>
      </c>
      <c r="E12043" t="s">
        <v>563</v>
      </c>
      <c r="F12043" t="s">
        <v>397</v>
      </c>
      <c r="G12043">
        <v>0</v>
      </c>
      <c r="H12043">
        <v>1</v>
      </c>
      <c r="I12043">
        <v>0</v>
      </c>
      <c r="J12043">
        <v>1</v>
      </c>
      <c r="K12043">
        <v>0</v>
      </c>
      <c r="L12043">
        <v>0</v>
      </c>
      <c r="M12043">
        <v>0</v>
      </c>
      <c r="N12043">
        <v>0</v>
      </c>
      <c r="O12043">
        <v>0</v>
      </c>
      <c r="P12043">
        <v>0</v>
      </c>
      <c r="Q12043">
        <v>0</v>
      </c>
    </row>
    <row r="12044" spans="1:17" x14ac:dyDescent="0.25">
      <c r="A12044" t="s">
        <v>13529</v>
      </c>
      <c r="B12044" t="s">
        <v>74</v>
      </c>
      <c r="C12044" t="s">
        <v>200</v>
      </c>
      <c r="D12044" t="s">
        <v>526</v>
      </c>
      <c r="E12044" t="s">
        <v>563</v>
      </c>
      <c r="F12044" t="s">
        <v>398</v>
      </c>
      <c r="G12044">
        <v>0</v>
      </c>
      <c r="H12044">
        <v>1</v>
      </c>
      <c r="I12044">
        <v>0</v>
      </c>
      <c r="J12044">
        <v>1</v>
      </c>
      <c r="K12044">
        <v>0</v>
      </c>
      <c r="L12044">
        <v>0</v>
      </c>
      <c r="M12044">
        <v>0</v>
      </c>
      <c r="N12044">
        <v>0</v>
      </c>
      <c r="O12044">
        <v>0</v>
      </c>
      <c r="P12044">
        <v>0</v>
      </c>
      <c r="Q12044">
        <v>0</v>
      </c>
    </row>
    <row r="12045" spans="1:17" x14ac:dyDescent="0.25">
      <c r="A12045" t="s">
        <v>14313</v>
      </c>
      <c r="B12045" t="s">
        <v>74</v>
      </c>
      <c r="C12045" t="s">
        <v>200</v>
      </c>
      <c r="D12045" t="s">
        <v>526</v>
      </c>
      <c r="E12045" t="s">
        <v>563</v>
      </c>
      <c r="F12045" t="s">
        <v>4242</v>
      </c>
      <c r="G12045">
        <v>0</v>
      </c>
      <c r="H12045">
        <v>0</v>
      </c>
      <c r="I12045">
        <v>0</v>
      </c>
      <c r="J12045">
        <v>0</v>
      </c>
      <c r="K12045">
        <v>0</v>
      </c>
      <c r="L12045">
        <v>0</v>
      </c>
      <c r="M12045">
        <v>1</v>
      </c>
      <c r="N12045">
        <v>0</v>
      </c>
      <c r="O12045">
        <v>0</v>
      </c>
      <c r="P12045">
        <v>0</v>
      </c>
      <c r="Q12045">
        <v>0</v>
      </c>
    </row>
    <row r="12046" spans="1:17" x14ac:dyDescent="0.25">
      <c r="A12046" t="s">
        <v>14314</v>
      </c>
      <c r="B12046" t="s">
        <v>74</v>
      </c>
      <c r="C12046" t="s">
        <v>200</v>
      </c>
      <c r="D12046" t="s">
        <v>526</v>
      </c>
      <c r="E12046" t="s">
        <v>563</v>
      </c>
      <c r="F12046" t="s">
        <v>399</v>
      </c>
      <c r="G12046">
        <v>0</v>
      </c>
      <c r="H12046">
        <v>1</v>
      </c>
      <c r="I12046">
        <v>0</v>
      </c>
      <c r="J12046">
        <v>1</v>
      </c>
      <c r="K12046">
        <v>0</v>
      </c>
      <c r="L12046">
        <v>0</v>
      </c>
      <c r="M12046">
        <v>0</v>
      </c>
      <c r="N12046">
        <v>0</v>
      </c>
      <c r="O12046">
        <v>0</v>
      </c>
      <c r="P12046">
        <v>0</v>
      </c>
      <c r="Q12046">
        <v>0</v>
      </c>
    </row>
    <row r="12047" spans="1:17" x14ac:dyDescent="0.25">
      <c r="A12047" t="s">
        <v>14315</v>
      </c>
      <c r="B12047" t="s">
        <v>74</v>
      </c>
      <c r="C12047" t="s">
        <v>200</v>
      </c>
      <c r="D12047" t="s">
        <v>526</v>
      </c>
      <c r="E12047" t="s">
        <v>563</v>
      </c>
      <c r="F12047" t="s">
        <v>4245</v>
      </c>
      <c r="G12047">
        <v>0</v>
      </c>
      <c r="H12047">
        <v>0</v>
      </c>
      <c r="I12047">
        <v>0</v>
      </c>
      <c r="J12047">
        <v>0</v>
      </c>
      <c r="K12047">
        <v>0</v>
      </c>
      <c r="L12047">
        <v>0</v>
      </c>
      <c r="M12047">
        <v>1</v>
      </c>
      <c r="N12047">
        <v>0</v>
      </c>
      <c r="O12047">
        <v>0</v>
      </c>
      <c r="P12047">
        <v>0</v>
      </c>
      <c r="Q12047">
        <v>0</v>
      </c>
    </row>
    <row r="12048" spans="1:17" x14ac:dyDescent="0.25">
      <c r="A12048" t="s">
        <v>14316</v>
      </c>
      <c r="B12048" t="s">
        <v>74</v>
      </c>
      <c r="C12048" t="s">
        <v>200</v>
      </c>
      <c r="D12048" t="s">
        <v>526</v>
      </c>
      <c r="E12048" t="s">
        <v>563</v>
      </c>
      <c r="F12048" t="s">
        <v>394</v>
      </c>
      <c r="G12048">
        <v>0</v>
      </c>
      <c r="H12048">
        <v>0</v>
      </c>
      <c r="I12048">
        <v>0</v>
      </c>
      <c r="J12048">
        <v>0</v>
      </c>
      <c r="K12048">
        <v>0</v>
      </c>
      <c r="L12048">
        <v>0</v>
      </c>
      <c r="M12048">
        <v>0</v>
      </c>
      <c r="N12048">
        <v>1</v>
      </c>
      <c r="O12048">
        <v>1</v>
      </c>
      <c r="P12048">
        <v>0</v>
      </c>
      <c r="Q12048">
        <v>0</v>
      </c>
    </row>
    <row r="12049" spans="1:17" x14ac:dyDescent="0.25">
      <c r="A12049" t="s">
        <v>14317</v>
      </c>
      <c r="B12049" t="s">
        <v>74</v>
      </c>
      <c r="C12049" t="s">
        <v>200</v>
      </c>
      <c r="D12049" t="s">
        <v>526</v>
      </c>
      <c r="E12049" t="s">
        <v>563</v>
      </c>
      <c r="F12049" t="s">
        <v>395</v>
      </c>
      <c r="G12049">
        <v>0</v>
      </c>
      <c r="H12049">
        <v>0</v>
      </c>
      <c r="I12049">
        <v>0</v>
      </c>
      <c r="J12049">
        <v>0</v>
      </c>
      <c r="K12049">
        <v>0</v>
      </c>
      <c r="L12049">
        <v>0</v>
      </c>
      <c r="M12049">
        <v>0</v>
      </c>
      <c r="N12049">
        <v>0</v>
      </c>
      <c r="O12049">
        <v>0</v>
      </c>
      <c r="P12049">
        <v>0</v>
      </c>
      <c r="Q12049">
        <v>0</v>
      </c>
    </row>
    <row r="12050" spans="1:17" x14ac:dyDescent="0.25">
      <c r="A12050" t="s">
        <v>14318</v>
      </c>
      <c r="B12050" t="s">
        <v>74</v>
      </c>
      <c r="C12050" t="s">
        <v>200</v>
      </c>
      <c r="D12050" t="s">
        <v>526</v>
      </c>
      <c r="E12050" t="s">
        <v>563</v>
      </c>
      <c r="F12050" t="s">
        <v>525</v>
      </c>
      <c r="G12050">
        <v>1</v>
      </c>
      <c r="H12050">
        <v>0</v>
      </c>
      <c r="I12050">
        <v>0</v>
      </c>
      <c r="J12050">
        <v>0</v>
      </c>
      <c r="K12050">
        <v>0</v>
      </c>
      <c r="L12050">
        <v>0</v>
      </c>
      <c r="M12050">
        <v>0</v>
      </c>
      <c r="N12050">
        <v>0</v>
      </c>
      <c r="O12050">
        <v>0</v>
      </c>
      <c r="P12050">
        <v>0</v>
      </c>
      <c r="Q12050">
        <v>0</v>
      </c>
    </row>
    <row r="12051" spans="1:17" x14ac:dyDescent="0.25">
      <c r="A12051" t="s">
        <v>13364</v>
      </c>
      <c r="B12051" t="s">
        <v>74</v>
      </c>
      <c r="C12051" t="s">
        <v>189</v>
      </c>
      <c r="D12051" t="s">
        <v>526</v>
      </c>
      <c r="E12051" t="s">
        <v>563</v>
      </c>
      <c r="F12051" t="s">
        <v>4236</v>
      </c>
      <c r="G12051">
        <v>0</v>
      </c>
      <c r="H12051">
        <v>4</v>
      </c>
      <c r="I12051">
        <v>0</v>
      </c>
      <c r="J12051">
        <v>3</v>
      </c>
      <c r="K12051">
        <v>0</v>
      </c>
      <c r="L12051">
        <v>1</v>
      </c>
      <c r="M12051">
        <v>0</v>
      </c>
      <c r="N12051">
        <v>0</v>
      </c>
      <c r="O12051">
        <v>0</v>
      </c>
      <c r="P12051">
        <v>0</v>
      </c>
      <c r="Q12051">
        <v>0</v>
      </c>
    </row>
    <row r="12052" spans="1:17" x14ac:dyDescent="0.25">
      <c r="A12052" t="s">
        <v>13365</v>
      </c>
      <c r="B12052" t="s">
        <v>74</v>
      </c>
      <c r="C12052" t="s">
        <v>189</v>
      </c>
      <c r="D12052" t="s">
        <v>526</v>
      </c>
      <c r="E12052" t="s">
        <v>563</v>
      </c>
      <c r="F12052" t="s">
        <v>4238</v>
      </c>
      <c r="G12052">
        <v>0</v>
      </c>
      <c r="H12052">
        <v>0</v>
      </c>
      <c r="I12052">
        <v>0</v>
      </c>
      <c r="J12052">
        <v>0</v>
      </c>
      <c r="K12052">
        <v>0</v>
      </c>
      <c r="L12052">
        <v>0</v>
      </c>
      <c r="M12052">
        <v>4</v>
      </c>
      <c r="N12052">
        <v>0</v>
      </c>
      <c r="O12052">
        <v>0</v>
      </c>
      <c r="P12052">
        <v>0</v>
      </c>
      <c r="Q12052">
        <v>0</v>
      </c>
    </row>
    <row r="12053" spans="1:17" x14ac:dyDescent="0.25">
      <c r="A12053" t="s">
        <v>13366</v>
      </c>
      <c r="B12053" t="s">
        <v>74</v>
      </c>
      <c r="C12053" t="s">
        <v>189</v>
      </c>
      <c r="D12053" t="s">
        <v>526</v>
      </c>
      <c r="E12053" t="s">
        <v>563</v>
      </c>
      <c r="F12053" t="s">
        <v>397</v>
      </c>
      <c r="G12053">
        <v>0</v>
      </c>
      <c r="H12053">
        <v>4</v>
      </c>
      <c r="I12053">
        <v>0</v>
      </c>
      <c r="J12053">
        <v>3</v>
      </c>
      <c r="K12053">
        <v>0</v>
      </c>
      <c r="L12053">
        <v>1</v>
      </c>
      <c r="M12053">
        <v>0</v>
      </c>
      <c r="N12053">
        <v>0</v>
      </c>
      <c r="O12053">
        <v>0</v>
      </c>
      <c r="P12053">
        <v>0</v>
      </c>
      <c r="Q12053">
        <v>0</v>
      </c>
    </row>
    <row r="12054" spans="1:17" x14ac:dyDescent="0.25">
      <c r="A12054" t="s">
        <v>13367</v>
      </c>
      <c r="B12054" t="s">
        <v>74</v>
      </c>
      <c r="C12054" t="s">
        <v>189</v>
      </c>
      <c r="D12054" t="s">
        <v>526</v>
      </c>
      <c r="E12054" t="s">
        <v>563</v>
      </c>
      <c r="F12054" t="s">
        <v>398</v>
      </c>
      <c r="G12054">
        <v>0</v>
      </c>
      <c r="H12054">
        <v>4</v>
      </c>
      <c r="I12054">
        <v>0</v>
      </c>
      <c r="J12054">
        <v>3</v>
      </c>
      <c r="K12054">
        <v>0</v>
      </c>
      <c r="L12054">
        <v>1</v>
      </c>
      <c r="M12054">
        <v>0</v>
      </c>
      <c r="N12054">
        <v>0</v>
      </c>
      <c r="O12054">
        <v>0</v>
      </c>
      <c r="P12054">
        <v>0</v>
      </c>
      <c r="Q12054">
        <v>0</v>
      </c>
    </row>
    <row r="12055" spans="1:17" x14ac:dyDescent="0.25">
      <c r="A12055" t="s">
        <v>13368</v>
      </c>
      <c r="B12055" t="s">
        <v>74</v>
      </c>
      <c r="C12055" t="s">
        <v>189</v>
      </c>
      <c r="D12055" t="s">
        <v>526</v>
      </c>
      <c r="E12055" t="s">
        <v>563</v>
      </c>
      <c r="F12055" t="s">
        <v>4242</v>
      </c>
      <c r="G12055">
        <v>0</v>
      </c>
      <c r="H12055">
        <v>0</v>
      </c>
      <c r="I12055">
        <v>0</v>
      </c>
      <c r="J12055">
        <v>0</v>
      </c>
      <c r="K12055">
        <v>0</v>
      </c>
      <c r="L12055">
        <v>0</v>
      </c>
      <c r="M12055">
        <v>4</v>
      </c>
      <c r="N12055">
        <v>0</v>
      </c>
      <c r="O12055">
        <v>0</v>
      </c>
      <c r="P12055">
        <v>0</v>
      </c>
      <c r="Q12055">
        <v>0</v>
      </c>
    </row>
    <row r="12056" spans="1:17" x14ac:dyDescent="0.25">
      <c r="A12056" t="s">
        <v>13369</v>
      </c>
      <c r="B12056" t="s">
        <v>74</v>
      </c>
      <c r="C12056" t="s">
        <v>189</v>
      </c>
      <c r="D12056" t="s">
        <v>526</v>
      </c>
      <c r="E12056" t="s">
        <v>563</v>
      </c>
      <c r="F12056" t="s">
        <v>399</v>
      </c>
      <c r="G12056">
        <v>0</v>
      </c>
      <c r="H12056">
        <v>4</v>
      </c>
      <c r="I12056">
        <v>0</v>
      </c>
      <c r="J12056">
        <v>3</v>
      </c>
      <c r="K12056">
        <v>0</v>
      </c>
      <c r="L12056">
        <v>1</v>
      </c>
      <c r="M12056">
        <v>0</v>
      </c>
      <c r="N12056">
        <v>0</v>
      </c>
      <c r="O12056">
        <v>0</v>
      </c>
      <c r="P12056">
        <v>0</v>
      </c>
      <c r="Q12056">
        <v>0</v>
      </c>
    </row>
    <row r="12057" spans="1:17" x14ac:dyDescent="0.25">
      <c r="A12057" t="s">
        <v>13370</v>
      </c>
      <c r="B12057" t="s">
        <v>74</v>
      </c>
      <c r="C12057" t="s">
        <v>189</v>
      </c>
      <c r="D12057" t="s">
        <v>526</v>
      </c>
      <c r="E12057" t="s">
        <v>563</v>
      </c>
      <c r="F12057" t="s">
        <v>4245</v>
      </c>
      <c r="G12057">
        <v>0</v>
      </c>
      <c r="H12057">
        <v>0</v>
      </c>
      <c r="I12057">
        <v>0</v>
      </c>
      <c r="J12057">
        <v>0</v>
      </c>
      <c r="K12057">
        <v>0</v>
      </c>
      <c r="L12057">
        <v>0</v>
      </c>
      <c r="M12057">
        <v>4</v>
      </c>
      <c r="N12057">
        <v>0</v>
      </c>
      <c r="O12057">
        <v>0</v>
      </c>
      <c r="P12057">
        <v>0</v>
      </c>
      <c r="Q12057">
        <v>0</v>
      </c>
    </row>
    <row r="12058" spans="1:17" x14ac:dyDescent="0.25">
      <c r="A12058" t="s">
        <v>27771</v>
      </c>
      <c r="B12058" t="s">
        <v>73</v>
      </c>
      <c r="C12058" t="s">
        <v>97</v>
      </c>
      <c r="D12058" t="s">
        <v>526</v>
      </c>
      <c r="E12058" t="s">
        <v>21471</v>
      </c>
      <c r="F12058" t="s">
        <v>4238</v>
      </c>
      <c r="G12058">
        <v>0</v>
      </c>
      <c r="H12058">
        <v>0</v>
      </c>
      <c r="I12058">
        <v>0</v>
      </c>
      <c r="J12058">
        <v>0</v>
      </c>
      <c r="K12058">
        <v>0</v>
      </c>
      <c r="L12058">
        <v>0</v>
      </c>
      <c r="M12058">
        <v>31</v>
      </c>
      <c r="N12058">
        <v>0</v>
      </c>
      <c r="O12058">
        <v>0</v>
      </c>
      <c r="P12058">
        <v>0</v>
      </c>
      <c r="Q12058">
        <v>0</v>
      </c>
    </row>
    <row r="12059" spans="1:17" x14ac:dyDescent="0.25">
      <c r="A12059" t="s">
        <v>27772</v>
      </c>
      <c r="B12059" t="s">
        <v>73</v>
      </c>
      <c r="C12059" t="s">
        <v>97</v>
      </c>
      <c r="D12059" t="s">
        <v>526</v>
      </c>
      <c r="E12059" t="s">
        <v>21471</v>
      </c>
      <c r="F12059" t="s">
        <v>397</v>
      </c>
      <c r="G12059">
        <v>0</v>
      </c>
      <c r="H12059">
        <v>31</v>
      </c>
      <c r="I12059">
        <v>4</v>
      </c>
      <c r="J12059">
        <v>26</v>
      </c>
      <c r="K12059">
        <v>1</v>
      </c>
      <c r="L12059">
        <v>0</v>
      </c>
      <c r="M12059">
        <v>0</v>
      </c>
      <c r="N12059">
        <v>0</v>
      </c>
      <c r="O12059">
        <v>0</v>
      </c>
      <c r="P12059">
        <v>0</v>
      </c>
      <c r="Q12059">
        <v>0</v>
      </c>
    </row>
    <row r="12060" spans="1:17" x14ac:dyDescent="0.25">
      <c r="A12060" t="s">
        <v>27773</v>
      </c>
      <c r="B12060" t="s">
        <v>73</v>
      </c>
      <c r="C12060" t="s">
        <v>97</v>
      </c>
      <c r="D12060" t="s">
        <v>526</v>
      </c>
      <c r="E12060" t="s">
        <v>21471</v>
      </c>
      <c r="F12060" t="s">
        <v>398</v>
      </c>
      <c r="G12060">
        <v>0</v>
      </c>
      <c r="H12060">
        <v>31</v>
      </c>
      <c r="I12060">
        <v>4</v>
      </c>
      <c r="J12060">
        <v>26</v>
      </c>
      <c r="K12060">
        <v>1</v>
      </c>
      <c r="L12060">
        <v>0</v>
      </c>
      <c r="M12060">
        <v>0</v>
      </c>
      <c r="N12060">
        <v>0</v>
      </c>
      <c r="O12060">
        <v>0</v>
      </c>
      <c r="P12060">
        <v>0</v>
      </c>
      <c r="Q12060">
        <v>0</v>
      </c>
    </row>
    <row r="12061" spans="1:17" x14ac:dyDescent="0.25">
      <c r="A12061" t="s">
        <v>27774</v>
      </c>
      <c r="B12061" t="s">
        <v>73</v>
      </c>
      <c r="C12061" t="s">
        <v>97</v>
      </c>
      <c r="D12061" t="s">
        <v>526</v>
      </c>
      <c r="E12061" t="s">
        <v>21471</v>
      </c>
      <c r="F12061" t="s">
        <v>4242</v>
      </c>
      <c r="G12061">
        <v>0</v>
      </c>
      <c r="H12061">
        <v>0</v>
      </c>
      <c r="I12061">
        <v>0</v>
      </c>
      <c r="J12061">
        <v>0</v>
      </c>
      <c r="K12061">
        <v>0</v>
      </c>
      <c r="L12061">
        <v>0</v>
      </c>
      <c r="M12061">
        <v>31</v>
      </c>
      <c r="N12061">
        <v>0</v>
      </c>
      <c r="O12061">
        <v>0</v>
      </c>
      <c r="P12061">
        <v>0</v>
      </c>
      <c r="Q12061">
        <v>0</v>
      </c>
    </row>
    <row r="12062" spans="1:17" x14ac:dyDescent="0.25">
      <c r="A12062" t="s">
        <v>27775</v>
      </c>
      <c r="B12062" t="s">
        <v>73</v>
      </c>
      <c r="C12062" t="s">
        <v>97</v>
      </c>
      <c r="D12062" t="s">
        <v>526</v>
      </c>
      <c r="E12062" t="s">
        <v>21471</v>
      </c>
      <c r="F12062" t="s">
        <v>399</v>
      </c>
      <c r="G12062">
        <v>0</v>
      </c>
      <c r="H12062">
        <v>31</v>
      </c>
      <c r="I12062">
        <v>4</v>
      </c>
      <c r="J12062">
        <v>26</v>
      </c>
      <c r="K12062">
        <v>1</v>
      </c>
      <c r="L12062">
        <v>0</v>
      </c>
      <c r="M12062">
        <v>0</v>
      </c>
      <c r="N12062">
        <v>0</v>
      </c>
      <c r="O12062">
        <v>0</v>
      </c>
      <c r="P12062">
        <v>0</v>
      </c>
      <c r="Q12062">
        <v>0</v>
      </c>
    </row>
    <row r="12063" spans="1:17" x14ac:dyDescent="0.25">
      <c r="A12063" t="s">
        <v>27776</v>
      </c>
      <c r="B12063" t="s">
        <v>73</v>
      </c>
      <c r="C12063" t="s">
        <v>97</v>
      </c>
      <c r="D12063" t="s">
        <v>526</v>
      </c>
      <c r="E12063" t="s">
        <v>21471</v>
      </c>
      <c r="F12063" t="s">
        <v>4245</v>
      </c>
      <c r="G12063">
        <v>0</v>
      </c>
      <c r="H12063">
        <v>0</v>
      </c>
      <c r="I12063">
        <v>0</v>
      </c>
      <c r="J12063">
        <v>0</v>
      </c>
      <c r="K12063">
        <v>0</v>
      </c>
      <c r="L12063">
        <v>0</v>
      </c>
      <c r="M12063">
        <v>31</v>
      </c>
      <c r="N12063">
        <v>0</v>
      </c>
      <c r="O12063">
        <v>0</v>
      </c>
      <c r="P12063">
        <v>0</v>
      </c>
      <c r="Q12063">
        <v>0</v>
      </c>
    </row>
    <row r="12064" spans="1:17" x14ac:dyDescent="0.25">
      <c r="A12064" t="s">
        <v>27777</v>
      </c>
      <c r="B12064" t="s">
        <v>73</v>
      </c>
      <c r="C12064" t="s">
        <v>97</v>
      </c>
      <c r="D12064" t="s">
        <v>526</v>
      </c>
      <c r="E12064" t="s">
        <v>21471</v>
      </c>
      <c r="F12064" t="s">
        <v>394</v>
      </c>
      <c r="G12064">
        <v>0</v>
      </c>
      <c r="H12064">
        <v>0</v>
      </c>
      <c r="I12064">
        <v>0</v>
      </c>
      <c r="J12064">
        <v>0</v>
      </c>
      <c r="K12064">
        <v>0</v>
      </c>
      <c r="L12064">
        <v>0</v>
      </c>
      <c r="M12064">
        <v>0</v>
      </c>
      <c r="N12064">
        <v>30</v>
      </c>
      <c r="O12064">
        <v>30</v>
      </c>
      <c r="P12064">
        <v>0</v>
      </c>
      <c r="Q12064">
        <v>0</v>
      </c>
    </row>
    <row r="12065" spans="1:17" x14ac:dyDescent="0.25">
      <c r="A12065" t="s">
        <v>27778</v>
      </c>
      <c r="B12065" t="s">
        <v>73</v>
      </c>
      <c r="C12065" t="s">
        <v>97</v>
      </c>
      <c r="D12065" t="s">
        <v>526</v>
      </c>
      <c r="E12065" t="s">
        <v>21471</v>
      </c>
      <c r="F12065" t="s">
        <v>395</v>
      </c>
      <c r="G12065">
        <v>0</v>
      </c>
      <c r="H12065">
        <v>0</v>
      </c>
      <c r="I12065">
        <v>0</v>
      </c>
      <c r="J12065">
        <v>0</v>
      </c>
      <c r="K12065">
        <v>0</v>
      </c>
      <c r="L12065">
        <v>0</v>
      </c>
      <c r="M12065">
        <v>0</v>
      </c>
      <c r="N12065">
        <v>27</v>
      </c>
      <c r="O12065">
        <v>27</v>
      </c>
      <c r="P12065">
        <v>0</v>
      </c>
      <c r="Q12065">
        <v>0</v>
      </c>
    </row>
    <row r="12066" spans="1:17" x14ac:dyDescent="0.25">
      <c r="A12066" t="s">
        <v>27779</v>
      </c>
      <c r="B12066" t="s">
        <v>73</v>
      </c>
      <c r="C12066" t="s">
        <v>97</v>
      </c>
      <c r="D12066" t="s">
        <v>526</v>
      </c>
      <c r="E12066" t="s">
        <v>21471</v>
      </c>
      <c r="F12066" t="s">
        <v>525</v>
      </c>
      <c r="G12066">
        <v>31</v>
      </c>
      <c r="H12066">
        <v>0</v>
      </c>
      <c r="I12066">
        <v>0</v>
      </c>
      <c r="J12066">
        <v>0</v>
      </c>
      <c r="K12066">
        <v>0</v>
      </c>
      <c r="L12066">
        <v>0</v>
      </c>
      <c r="M12066">
        <v>0</v>
      </c>
      <c r="N12066">
        <v>0</v>
      </c>
      <c r="O12066">
        <v>0</v>
      </c>
      <c r="P12066">
        <v>0</v>
      </c>
      <c r="Q12066">
        <v>0</v>
      </c>
    </row>
    <row r="12067" spans="1:17" x14ac:dyDescent="0.25">
      <c r="A12067" t="s">
        <v>14859</v>
      </c>
      <c r="B12067" t="s">
        <v>73</v>
      </c>
      <c r="C12067" t="s">
        <v>97</v>
      </c>
      <c r="D12067" t="s">
        <v>527</v>
      </c>
      <c r="E12067" t="s">
        <v>563</v>
      </c>
      <c r="F12067" t="s">
        <v>528</v>
      </c>
      <c r="G12067">
        <v>0</v>
      </c>
      <c r="H12067">
        <v>0</v>
      </c>
      <c r="I12067">
        <v>0</v>
      </c>
      <c r="J12067">
        <v>0</v>
      </c>
      <c r="K12067">
        <v>0</v>
      </c>
      <c r="L12067">
        <v>0</v>
      </c>
      <c r="M12067">
        <v>0</v>
      </c>
      <c r="N12067">
        <v>3</v>
      </c>
      <c r="O12067">
        <v>2</v>
      </c>
      <c r="P12067">
        <v>1</v>
      </c>
      <c r="Q12067">
        <v>0</v>
      </c>
    </row>
    <row r="12068" spans="1:17" x14ac:dyDescent="0.25">
      <c r="A12068" t="s">
        <v>14860</v>
      </c>
      <c r="B12068" t="s">
        <v>73</v>
      </c>
      <c r="C12068" t="s">
        <v>97</v>
      </c>
      <c r="D12068" t="s">
        <v>527</v>
      </c>
      <c r="E12068" t="s">
        <v>563</v>
      </c>
      <c r="F12068" t="s">
        <v>525</v>
      </c>
      <c r="G12068">
        <v>3</v>
      </c>
      <c r="H12068">
        <v>0</v>
      </c>
      <c r="I12068">
        <v>0</v>
      </c>
      <c r="J12068">
        <v>0</v>
      </c>
      <c r="K12068">
        <v>0</v>
      </c>
      <c r="L12068">
        <v>0</v>
      </c>
      <c r="M12068">
        <v>0</v>
      </c>
      <c r="N12068">
        <v>0</v>
      </c>
      <c r="O12068">
        <v>0</v>
      </c>
      <c r="P12068">
        <v>0</v>
      </c>
      <c r="Q12068">
        <v>0</v>
      </c>
    </row>
    <row r="12069" spans="1:17" x14ac:dyDescent="0.25">
      <c r="A12069" t="s">
        <v>27780</v>
      </c>
      <c r="B12069" t="s">
        <v>73</v>
      </c>
      <c r="C12069" t="s">
        <v>97</v>
      </c>
      <c r="D12069" t="s">
        <v>527</v>
      </c>
      <c r="E12069" t="s">
        <v>21471</v>
      </c>
      <c r="F12069" t="s">
        <v>528</v>
      </c>
      <c r="G12069">
        <v>0</v>
      </c>
      <c r="H12069">
        <v>0</v>
      </c>
      <c r="I12069">
        <v>0</v>
      </c>
      <c r="J12069">
        <v>0</v>
      </c>
      <c r="K12069">
        <v>0</v>
      </c>
      <c r="L12069">
        <v>0</v>
      </c>
      <c r="M12069">
        <v>0</v>
      </c>
      <c r="N12069">
        <v>2</v>
      </c>
      <c r="O12069">
        <v>2</v>
      </c>
      <c r="P12069">
        <v>0</v>
      </c>
      <c r="Q12069">
        <v>0</v>
      </c>
    </row>
    <row r="12070" spans="1:17" x14ac:dyDescent="0.25">
      <c r="A12070" t="s">
        <v>27781</v>
      </c>
      <c r="B12070" t="s">
        <v>73</v>
      </c>
      <c r="C12070" t="s">
        <v>97</v>
      </c>
      <c r="D12070" t="s">
        <v>527</v>
      </c>
      <c r="E12070" t="s">
        <v>21471</v>
      </c>
      <c r="F12070" t="s">
        <v>525</v>
      </c>
      <c r="G12070">
        <v>2</v>
      </c>
      <c r="H12070">
        <v>0</v>
      </c>
      <c r="I12070">
        <v>0</v>
      </c>
      <c r="J12070">
        <v>0</v>
      </c>
      <c r="K12070">
        <v>0</v>
      </c>
      <c r="L12070">
        <v>0</v>
      </c>
      <c r="M12070">
        <v>0</v>
      </c>
      <c r="N12070">
        <v>0</v>
      </c>
      <c r="O12070">
        <v>0</v>
      </c>
      <c r="P12070">
        <v>0</v>
      </c>
      <c r="Q12070">
        <v>0</v>
      </c>
    </row>
    <row r="12071" spans="1:17" x14ac:dyDescent="0.25">
      <c r="A12071" t="s">
        <v>27782</v>
      </c>
      <c r="B12071" t="s">
        <v>73</v>
      </c>
      <c r="C12071" t="s">
        <v>98</v>
      </c>
      <c r="D12071" t="s">
        <v>529</v>
      </c>
      <c r="E12071" t="s">
        <v>21471</v>
      </c>
      <c r="F12071" t="s">
        <v>525</v>
      </c>
      <c r="G12071">
        <v>3</v>
      </c>
      <c r="H12071">
        <v>0</v>
      </c>
      <c r="I12071">
        <v>0</v>
      </c>
      <c r="J12071">
        <v>0</v>
      </c>
      <c r="K12071">
        <v>0</v>
      </c>
      <c r="L12071">
        <v>0</v>
      </c>
      <c r="M12071">
        <v>0</v>
      </c>
      <c r="N12071">
        <v>0</v>
      </c>
      <c r="O12071">
        <v>0</v>
      </c>
      <c r="P12071">
        <v>0</v>
      </c>
      <c r="Q12071">
        <v>0</v>
      </c>
    </row>
    <row r="12072" spans="1:17" x14ac:dyDescent="0.25">
      <c r="A12072" t="s">
        <v>14861</v>
      </c>
      <c r="B12072" t="s">
        <v>73</v>
      </c>
      <c r="C12072" t="s">
        <v>98</v>
      </c>
      <c r="D12072" t="s">
        <v>526</v>
      </c>
      <c r="E12072" t="s">
        <v>563</v>
      </c>
      <c r="F12072" t="s">
        <v>396</v>
      </c>
      <c r="G12072">
        <v>0</v>
      </c>
      <c r="H12072">
        <v>30</v>
      </c>
      <c r="I12072">
        <v>5</v>
      </c>
      <c r="J12072">
        <v>25</v>
      </c>
      <c r="K12072">
        <v>0</v>
      </c>
      <c r="L12072">
        <v>0</v>
      </c>
      <c r="M12072">
        <v>0</v>
      </c>
      <c r="N12072">
        <v>0</v>
      </c>
      <c r="O12072">
        <v>0</v>
      </c>
      <c r="P12072">
        <v>0</v>
      </c>
      <c r="Q12072">
        <v>0</v>
      </c>
    </row>
    <row r="12073" spans="1:17" x14ac:dyDescent="0.25">
      <c r="A12073" t="s">
        <v>14862</v>
      </c>
      <c r="B12073" t="s">
        <v>73</v>
      </c>
      <c r="C12073" t="s">
        <v>98</v>
      </c>
      <c r="D12073" t="s">
        <v>526</v>
      </c>
      <c r="E12073" t="s">
        <v>563</v>
      </c>
      <c r="F12073" t="s">
        <v>4236</v>
      </c>
      <c r="G12073">
        <v>0</v>
      </c>
      <c r="H12073">
        <v>30</v>
      </c>
      <c r="I12073">
        <v>5</v>
      </c>
      <c r="J12073">
        <v>25</v>
      </c>
      <c r="K12073">
        <v>0</v>
      </c>
      <c r="L12073">
        <v>0</v>
      </c>
      <c r="M12073">
        <v>0</v>
      </c>
      <c r="N12073">
        <v>0</v>
      </c>
      <c r="O12073">
        <v>0</v>
      </c>
      <c r="P12073">
        <v>0</v>
      </c>
      <c r="Q12073">
        <v>0</v>
      </c>
    </row>
    <row r="12074" spans="1:17" x14ac:dyDescent="0.25">
      <c r="A12074" t="s">
        <v>14863</v>
      </c>
      <c r="B12074" t="s">
        <v>73</v>
      </c>
      <c r="C12074" t="s">
        <v>98</v>
      </c>
      <c r="D12074" t="s">
        <v>526</v>
      </c>
      <c r="E12074" t="s">
        <v>563</v>
      </c>
      <c r="F12074" t="s">
        <v>4238</v>
      </c>
      <c r="G12074">
        <v>0</v>
      </c>
      <c r="H12074">
        <v>0</v>
      </c>
      <c r="I12074">
        <v>0</v>
      </c>
      <c r="J12074">
        <v>0</v>
      </c>
      <c r="K12074">
        <v>0</v>
      </c>
      <c r="L12074">
        <v>0</v>
      </c>
      <c r="M12074">
        <v>30</v>
      </c>
      <c r="N12074">
        <v>0</v>
      </c>
      <c r="O12074">
        <v>0</v>
      </c>
      <c r="P12074">
        <v>0</v>
      </c>
      <c r="Q12074">
        <v>0</v>
      </c>
    </row>
    <row r="12075" spans="1:17" x14ac:dyDescent="0.25">
      <c r="A12075" t="s">
        <v>14864</v>
      </c>
      <c r="B12075" t="s">
        <v>73</v>
      </c>
      <c r="C12075" t="s">
        <v>98</v>
      </c>
      <c r="D12075" t="s">
        <v>526</v>
      </c>
      <c r="E12075" t="s">
        <v>563</v>
      </c>
      <c r="F12075" t="s">
        <v>397</v>
      </c>
      <c r="G12075">
        <v>0</v>
      </c>
      <c r="H12075">
        <v>30</v>
      </c>
      <c r="I12075">
        <v>5</v>
      </c>
      <c r="J12075">
        <v>25</v>
      </c>
      <c r="K12075">
        <v>0</v>
      </c>
      <c r="L12075">
        <v>0</v>
      </c>
      <c r="M12075">
        <v>0</v>
      </c>
      <c r="N12075">
        <v>0</v>
      </c>
      <c r="O12075">
        <v>0</v>
      </c>
      <c r="P12075">
        <v>0</v>
      </c>
      <c r="Q12075">
        <v>0</v>
      </c>
    </row>
    <row r="12076" spans="1:17" x14ac:dyDescent="0.25">
      <c r="A12076" t="s">
        <v>14865</v>
      </c>
      <c r="B12076" t="s">
        <v>73</v>
      </c>
      <c r="C12076" t="s">
        <v>98</v>
      </c>
      <c r="D12076" t="s">
        <v>526</v>
      </c>
      <c r="E12076" t="s">
        <v>563</v>
      </c>
      <c r="F12076" t="s">
        <v>398</v>
      </c>
      <c r="G12076">
        <v>0</v>
      </c>
      <c r="H12076">
        <v>30</v>
      </c>
      <c r="I12076">
        <v>5</v>
      </c>
      <c r="J12076">
        <v>25</v>
      </c>
      <c r="K12076">
        <v>0</v>
      </c>
      <c r="L12076">
        <v>0</v>
      </c>
      <c r="M12076">
        <v>0</v>
      </c>
      <c r="N12076">
        <v>0</v>
      </c>
      <c r="O12076">
        <v>0</v>
      </c>
      <c r="P12076">
        <v>0</v>
      </c>
      <c r="Q12076">
        <v>0</v>
      </c>
    </row>
    <row r="12077" spans="1:17" x14ac:dyDescent="0.25">
      <c r="A12077" t="s">
        <v>14866</v>
      </c>
      <c r="B12077" t="s">
        <v>73</v>
      </c>
      <c r="C12077" t="s">
        <v>98</v>
      </c>
      <c r="D12077" t="s">
        <v>526</v>
      </c>
      <c r="E12077" t="s">
        <v>563</v>
      </c>
      <c r="F12077" t="s">
        <v>4242</v>
      </c>
      <c r="G12077">
        <v>0</v>
      </c>
      <c r="H12077">
        <v>0</v>
      </c>
      <c r="I12077">
        <v>0</v>
      </c>
      <c r="J12077">
        <v>0</v>
      </c>
      <c r="K12077">
        <v>0</v>
      </c>
      <c r="L12077">
        <v>0</v>
      </c>
      <c r="M12077">
        <v>30</v>
      </c>
      <c r="N12077">
        <v>0</v>
      </c>
      <c r="O12077">
        <v>0</v>
      </c>
      <c r="P12077">
        <v>0</v>
      </c>
      <c r="Q12077">
        <v>0</v>
      </c>
    </row>
    <row r="12078" spans="1:17" x14ac:dyDescent="0.25">
      <c r="A12078" t="s">
        <v>14867</v>
      </c>
      <c r="B12078" t="s">
        <v>73</v>
      </c>
      <c r="C12078" t="s">
        <v>98</v>
      </c>
      <c r="D12078" t="s">
        <v>526</v>
      </c>
      <c r="E12078" t="s">
        <v>563</v>
      </c>
      <c r="F12078" t="s">
        <v>399</v>
      </c>
      <c r="G12078">
        <v>0</v>
      </c>
      <c r="H12078">
        <v>30</v>
      </c>
      <c r="I12078">
        <v>5</v>
      </c>
      <c r="J12078">
        <v>25</v>
      </c>
      <c r="K12078">
        <v>0</v>
      </c>
      <c r="L12078">
        <v>0</v>
      </c>
      <c r="M12078">
        <v>0</v>
      </c>
      <c r="N12078">
        <v>0</v>
      </c>
      <c r="O12078">
        <v>0</v>
      </c>
      <c r="P12078">
        <v>0</v>
      </c>
      <c r="Q12078">
        <v>0</v>
      </c>
    </row>
    <row r="12079" spans="1:17" x14ac:dyDescent="0.25">
      <c r="A12079" t="s">
        <v>14868</v>
      </c>
      <c r="B12079" t="s">
        <v>73</v>
      </c>
      <c r="C12079" t="s">
        <v>98</v>
      </c>
      <c r="D12079" t="s">
        <v>526</v>
      </c>
      <c r="E12079" t="s">
        <v>563</v>
      </c>
      <c r="F12079" t="s">
        <v>4245</v>
      </c>
      <c r="G12079">
        <v>0</v>
      </c>
      <c r="H12079">
        <v>0</v>
      </c>
      <c r="I12079">
        <v>0</v>
      </c>
      <c r="J12079">
        <v>0</v>
      </c>
      <c r="K12079">
        <v>0</v>
      </c>
      <c r="L12079">
        <v>0</v>
      </c>
      <c r="M12079">
        <v>30</v>
      </c>
      <c r="N12079">
        <v>0</v>
      </c>
      <c r="O12079">
        <v>0</v>
      </c>
      <c r="P12079">
        <v>0</v>
      </c>
      <c r="Q12079">
        <v>0</v>
      </c>
    </row>
    <row r="12080" spans="1:17" x14ac:dyDescent="0.25">
      <c r="A12080" t="s">
        <v>14869</v>
      </c>
      <c r="B12080" t="s">
        <v>73</v>
      </c>
      <c r="C12080" t="s">
        <v>98</v>
      </c>
      <c r="D12080" t="s">
        <v>526</v>
      </c>
      <c r="E12080" t="s">
        <v>563</v>
      </c>
      <c r="F12080" t="s">
        <v>394</v>
      </c>
      <c r="G12080">
        <v>0</v>
      </c>
      <c r="H12080">
        <v>0</v>
      </c>
      <c r="I12080">
        <v>0</v>
      </c>
      <c r="J12080">
        <v>0</v>
      </c>
      <c r="K12080">
        <v>0</v>
      </c>
      <c r="L12080">
        <v>0</v>
      </c>
      <c r="M12080">
        <v>0</v>
      </c>
      <c r="N12080">
        <v>30</v>
      </c>
      <c r="O12080">
        <v>30</v>
      </c>
      <c r="P12080">
        <v>0</v>
      </c>
      <c r="Q12080">
        <v>0</v>
      </c>
    </row>
    <row r="12081" spans="1:17" x14ac:dyDescent="0.25">
      <c r="A12081" t="s">
        <v>14870</v>
      </c>
      <c r="B12081" t="s">
        <v>73</v>
      </c>
      <c r="C12081" t="s">
        <v>98</v>
      </c>
      <c r="D12081" t="s">
        <v>526</v>
      </c>
      <c r="E12081" t="s">
        <v>563</v>
      </c>
      <c r="F12081" t="s">
        <v>395</v>
      </c>
      <c r="G12081">
        <v>0</v>
      </c>
      <c r="H12081">
        <v>0</v>
      </c>
      <c r="I12081">
        <v>0</v>
      </c>
      <c r="J12081">
        <v>0</v>
      </c>
      <c r="K12081">
        <v>0</v>
      </c>
      <c r="L12081">
        <v>0</v>
      </c>
      <c r="M12081">
        <v>0</v>
      </c>
      <c r="N12081">
        <v>28</v>
      </c>
      <c r="O12081">
        <v>28</v>
      </c>
      <c r="P12081">
        <v>0</v>
      </c>
      <c r="Q12081">
        <v>0</v>
      </c>
    </row>
    <row r="12082" spans="1:17" x14ac:dyDescent="0.25">
      <c r="A12082" t="s">
        <v>14871</v>
      </c>
      <c r="B12082" t="s">
        <v>73</v>
      </c>
      <c r="C12082" t="s">
        <v>98</v>
      </c>
      <c r="D12082" t="s">
        <v>526</v>
      </c>
      <c r="E12082" t="s">
        <v>563</v>
      </c>
      <c r="F12082" t="s">
        <v>525</v>
      </c>
      <c r="G12082">
        <v>30</v>
      </c>
      <c r="H12082">
        <v>0</v>
      </c>
      <c r="I12082">
        <v>0</v>
      </c>
      <c r="J12082">
        <v>0</v>
      </c>
      <c r="K12082">
        <v>0</v>
      </c>
      <c r="L12082">
        <v>0</v>
      </c>
      <c r="M12082">
        <v>0</v>
      </c>
      <c r="N12082">
        <v>0</v>
      </c>
      <c r="O12082">
        <v>0</v>
      </c>
      <c r="P12082">
        <v>0</v>
      </c>
      <c r="Q12082">
        <v>0</v>
      </c>
    </row>
    <row r="12083" spans="1:17" x14ac:dyDescent="0.25">
      <c r="A12083" t="s">
        <v>27783</v>
      </c>
      <c r="B12083" t="s">
        <v>73</v>
      </c>
      <c r="C12083" t="s">
        <v>98</v>
      </c>
      <c r="D12083" t="s">
        <v>526</v>
      </c>
      <c r="E12083" t="s">
        <v>21471</v>
      </c>
      <c r="F12083" t="s">
        <v>396</v>
      </c>
      <c r="G12083">
        <v>0</v>
      </c>
      <c r="H12083">
        <v>42</v>
      </c>
      <c r="I12083">
        <v>3</v>
      </c>
      <c r="J12083">
        <v>37</v>
      </c>
      <c r="K12083">
        <v>1</v>
      </c>
      <c r="L12083">
        <v>1</v>
      </c>
      <c r="M12083">
        <v>0</v>
      </c>
      <c r="N12083">
        <v>0</v>
      </c>
      <c r="O12083">
        <v>0</v>
      </c>
      <c r="P12083">
        <v>0</v>
      </c>
      <c r="Q12083">
        <v>0</v>
      </c>
    </row>
    <row r="12084" spans="1:17" x14ac:dyDescent="0.25">
      <c r="A12084" t="s">
        <v>27784</v>
      </c>
      <c r="B12084" t="s">
        <v>73</v>
      </c>
      <c r="C12084" t="s">
        <v>98</v>
      </c>
      <c r="D12084" t="s">
        <v>526</v>
      </c>
      <c r="E12084" t="s">
        <v>21471</v>
      </c>
      <c r="F12084" t="s">
        <v>4236</v>
      </c>
      <c r="G12084">
        <v>0</v>
      </c>
      <c r="H12084">
        <v>42</v>
      </c>
      <c r="I12084">
        <v>3</v>
      </c>
      <c r="J12084">
        <v>37</v>
      </c>
      <c r="K12084">
        <v>1</v>
      </c>
      <c r="L12084">
        <v>1</v>
      </c>
      <c r="M12084">
        <v>0</v>
      </c>
      <c r="N12084">
        <v>0</v>
      </c>
      <c r="O12084">
        <v>0</v>
      </c>
      <c r="P12084">
        <v>0</v>
      </c>
      <c r="Q12084">
        <v>0</v>
      </c>
    </row>
    <row r="12085" spans="1:17" x14ac:dyDescent="0.25">
      <c r="A12085" t="s">
        <v>27785</v>
      </c>
      <c r="B12085" t="s">
        <v>73</v>
      </c>
      <c r="C12085" t="s">
        <v>98</v>
      </c>
      <c r="D12085" t="s">
        <v>526</v>
      </c>
      <c r="E12085" t="s">
        <v>21471</v>
      </c>
      <c r="F12085" t="s">
        <v>4238</v>
      </c>
      <c r="G12085">
        <v>0</v>
      </c>
      <c r="H12085">
        <v>0</v>
      </c>
      <c r="I12085">
        <v>0</v>
      </c>
      <c r="J12085">
        <v>0</v>
      </c>
      <c r="K12085">
        <v>0</v>
      </c>
      <c r="L12085">
        <v>0</v>
      </c>
      <c r="M12085">
        <v>42</v>
      </c>
      <c r="N12085">
        <v>0</v>
      </c>
      <c r="O12085">
        <v>0</v>
      </c>
      <c r="P12085">
        <v>0</v>
      </c>
      <c r="Q12085">
        <v>0</v>
      </c>
    </row>
    <row r="12086" spans="1:17" x14ac:dyDescent="0.25">
      <c r="A12086" t="s">
        <v>27786</v>
      </c>
      <c r="B12086" t="s">
        <v>73</v>
      </c>
      <c r="C12086" t="s">
        <v>98</v>
      </c>
      <c r="D12086" t="s">
        <v>526</v>
      </c>
      <c r="E12086" t="s">
        <v>21471</v>
      </c>
      <c r="F12086" t="s">
        <v>397</v>
      </c>
      <c r="G12086">
        <v>0</v>
      </c>
      <c r="H12086">
        <v>42</v>
      </c>
      <c r="I12086">
        <v>3</v>
      </c>
      <c r="J12086">
        <v>37</v>
      </c>
      <c r="K12086">
        <v>1</v>
      </c>
      <c r="L12086">
        <v>1</v>
      </c>
      <c r="M12086">
        <v>0</v>
      </c>
      <c r="N12086">
        <v>0</v>
      </c>
      <c r="O12086">
        <v>0</v>
      </c>
      <c r="P12086">
        <v>0</v>
      </c>
      <c r="Q12086">
        <v>0</v>
      </c>
    </row>
    <row r="12087" spans="1:17" x14ac:dyDescent="0.25">
      <c r="A12087" t="s">
        <v>27787</v>
      </c>
      <c r="B12087" t="s">
        <v>73</v>
      </c>
      <c r="C12087" t="s">
        <v>98</v>
      </c>
      <c r="D12087" t="s">
        <v>526</v>
      </c>
      <c r="E12087" t="s">
        <v>21471</v>
      </c>
      <c r="F12087" t="s">
        <v>398</v>
      </c>
      <c r="G12087">
        <v>0</v>
      </c>
      <c r="H12087">
        <v>42</v>
      </c>
      <c r="I12087">
        <v>3</v>
      </c>
      <c r="J12087">
        <v>37</v>
      </c>
      <c r="K12087">
        <v>1</v>
      </c>
      <c r="L12087">
        <v>1</v>
      </c>
      <c r="M12087">
        <v>0</v>
      </c>
      <c r="N12087">
        <v>0</v>
      </c>
      <c r="O12087">
        <v>0</v>
      </c>
      <c r="P12087">
        <v>0</v>
      </c>
      <c r="Q12087">
        <v>0</v>
      </c>
    </row>
    <row r="12088" spans="1:17" x14ac:dyDescent="0.25">
      <c r="A12088" t="s">
        <v>27788</v>
      </c>
      <c r="B12088" t="s">
        <v>73</v>
      </c>
      <c r="C12088" t="s">
        <v>98</v>
      </c>
      <c r="D12088" t="s">
        <v>526</v>
      </c>
      <c r="E12088" t="s">
        <v>21471</v>
      </c>
      <c r="F12088" t="s">
        <v>4242</v>
      </c>
      <c r="G12088">
        <v>0</v>
      </c>
      <c r="H12088">
        <v>0</v>
      </c>
      <c r="I12088">
        <v>0</v>
      </c>
      <c r="J12088">
        <v>0</v>
      </c>
      <c r="K12088">
        <v>0</v>
      </c>
      <c r="L12088">
        <v>0</v>
      </c>
      <c r="M12088">
        <v>42</v>
      </c>
      <c r="N12088">
        <v>0</v>
      </c>
      <c r="O12088">
        <v>0</v>
      </c>
      <c r="P12088">
        <v>0</v>
      </c>
      <c r="Q12088">
        <v>0</v>
      </c>
    </row>
    <row r="12089" spans="1:17" x14ac:dyDescent="0.25">
      <c r="A12089" t="s">
        <v>15421</v>
      </c>
      <c r="B12089" t="s">
        <v>73</v>
      </c>
      <c r="C12089" t="s">
        <v>165</v>
      </c>
      <c r="D12089" t="s">
        <v>526</v>
      </c>
      <c r="E12089" t="s">
        <v>563</v>
      </c>
      <c r="F12089" t="s">
        <v>4236</v>
      </c>
      <c r="G12089">
        <v>0</v>
      </c>
      <c r="H12089">
        <v>20</v>
      </c>
      <c r="I12089">
        <v>0</v>
      </c>
      <c r="J12089">
        <v>19</v>
      </c>
      <c r="K12089">
        <v>1</v>
      </c>
      <c r="L12089">
        <v>0</v>
      </c>
      <c r="M12089">
        <v>0</v>
      </c>
      <c r="N12089">
        <v>0</v>
      </c>
      <c r="O12089">
        <v>0</v>
      </c>
      <c r="P12089">
        <v>0</v>
      </c>
      <c r="Q12089">
        <v>0</v>
      </c>
    </row>
    <row r="12090" spans="1:17" x14ac:dyDescent="0.25">
      <c r="A12090" t="s">
        <v>15422</v>
      </c>
      <c r="B12090" t="s">
        <v>73</v>
      </c>
      <c r="C12090" t="s">
        <v>165</v>
      </c>
      <c r="D12090" t="s">
        <v>526</v>
      </c>
      <c r="E12090" t="s">
        <v>563</v>
      </c>
      <c r="F12090" t="s">
        <v>4238</v>
      </c>
      <c r="G12090">
        <v>0</v>
      </c>
      <c r="H12090">
        <v>0</v>
      </c>
      <c r="I12090">
        <v>0</v>
      </c>
      <c r="J12090">
        <v>0</v>
      </c>
      <c r="K12090">
        <v>0</v>
      </c>
      <c r="L12090">
        <v>0</v>
      </c>
      <c r="M12090">
        <v>20</v>
      </c>
      <c r="N12090">
        <v>0</v>
      </c>
      <c r="O12090">
        <v>0</v>
      </c>
      <c r="P12090">
        <v>0</v>
      </c>
      <c r="Q12090">
        <v>0</v>
      </c>
    </row>
    <row r="12091" spans="1:17" x14ac:dyDescent="0.25">
      <c r="A12091" t="s">
        <v>15423</v>
      </c>
      <c r="B12091" t="s">
        <v>73</v>
      </c>
      <c r="C12091" t="s">
        <v>165</v>
      </c>
      <c r="D12091" t="s">
        <v>526</v>
      </c>
      <c r="E12091" t="s">
        <v>563</v>
      </c>
      <c r="F12091" t="s">
        <v>397</v>
      </c>
      <c r="G12091">
        <v>0</v>
      </c>
      <c r="H12091">
        <v>20</v>
      </c>
      <c r="I12091">
        <v>0</v>
      </c>
      <c r="J12091">
        <v>19</v>
      </c>
      <c r="K12091">
        <v>1</v>
      </c>
      <c r="L12091">
        <v>0</v>
      </c>
      <c r="M12091">
        <v>0</v>
      </c>
      <c r="N12091">
        <v>0</v>
      </c>
      <c r="O12091">
        <v>0</v>
      </c>
      <c r="P12091">
        <v>0</v>
      </c>
      <c r="Q12091">
        <v>0</v>
      </c>
    </row>
    <row r="12092" spans="1:17" x14ac:dyDescent="0.25">
      <c r="A12092" t="s">
        <v>15424</v>
      </c>
      <c r="B12092" t="s">
        <v>73</v>
      </c>
      <c r="C12092" t="s">
        <v>165</v>
      </c>
      <c r="D12092" t="s">
        <v>526</v>
      </c>
      <c r="E12092" t="s">
        <v>563</v>
      </c>
      <c r="F12092" t="s">
        <v>398</v>
      </c>
      <c r="G12092">
        <v>0</v>
      </c>
      <c r="H12092">
        <v>20</v>
      </c>
      <c r="I12092">
        <v>0</v>
      </c>
      <c r="J12092">
        <v>19</v>
      </c>
      <c r="K12092">
        <v>1</v>
      </c>
      <c r="L12092">
        <v>0</v>
      </c>
      <c r="M12092">
        <v>0</v>
      </c>
      <c r="N12092">
        <v>0</v>
      </c>
      <c r="O12092">
        <v>0</v>
      </c>
      <c r="P12092">
        <v>0</v>
      </c>
      <c r="Q12092">
        <v>0</v>
      </c>
    </row>
    <row r="12093" spans="1:17" x14ac:dyDescent="0.25">
      <c r="A12093" t="s">
        <v>15425</v>
      </c>
      <c r="B12093" t="s">
        <v>73</v>
      </c>
      <c r="C12093" t="s">
        <v>165</v>
      </c>
      <c r="D12093" t="s">
        <v>526</v>
      </c>
      <c r="E12093" t="s">
        <v>563</v>
      </c>
      <c r="F12093" t="s">
        <v>4242</v>
      </c>
      <c r="G12093">
        <v>0</v>
      </c>
      <c r="H12093">
        <v>0</v>
      </c>
      <c r="I12093">
        <v>0</v>
      </c>
      <c r="J12093">
        <v>0</v>
      </c>
      <c r="K12093">
        <v>0</v>
      </c>
      <c r="L12093">
        <v>0</v>
      </c>
      <c r="M12093">
        <v>20</v>
      </c>
      <c r="N12093">
        <v>0</v>
      </c>
      <c r="O12093">
        <v>0</v>
      </c>
      <c r="P12093">
        <v>0</v>
      </c>
      <c r="Q12093">
        <v>0</v>
      </c>
    </row>
    <row r="12094" spans="1:17" x14ac:dyDescent="0.25">
      <c r="A12094" t="s">
        <v>15426</v>
      </c>
      <c r="B12094" t="s">
        <v>73</v>
      </c>
      <c r="C12094" t="s">
        <v>165</v>
      </c>
      <c r="D12094" t="s">
        <v>526</v>
      </c>
      <c r="E12094" t="s">
        <v>563</v>
      </c>
      <c r="F12094" t="s">
        <v>399</v>
      </c>
      <c r="G12094">
        <v>0</v>
      </c>
      <c r="H12094">
        <v>20</v>
      </c>
      <c r="I12094">
        <v>0</v>
      </c>
      <c r="J12094">
        <v>19</v>
      </c>
      <c r="K12094">
        <v>1</v>
      </c>
      <c r="L12094">
        <v>0</v>
      </c>
      <c r="M12094">
        <v>0</v>
      </c>
      <c r="N12094">
        <v>0</v>
      </c>
      <c r="O12094">
        <v>0</v>
      </c>
      <c r="P12094">
        <v>0</v>
      </c>
      <c r="Q12094">
        <v>0</v>
      </c>
    </row>
    <row r="12095" spans="1:17" x14ac:dyDescent="0.25">
      <c r="A12095" t="s">
        <v>15427</v>
      </c>
      <c r="B12095" t="s">
        <v>73</v>
      </c>
      <c r="C12095" t="s">
        <v>165</v>
      </c>
      <c r="D12095" t="s">
        <v>526</v>
      </c>
      <c r="E12095" t="s">
        <v>563</v>
      </c>
      <c r="F12095" t="s">
        <v>4245</v>
      </c>
      <c r="G12095">
        <v>0</v>
      </c>
      <c r="H12095">
        <v>0</v>
      </c>
      <c r="I12095">
        <v>0</v>
      </c>
      <c r="J12095">
        <v>0</v>
      </c>
      <c r="K12095">
        <v>0</v>
      </c>
      <c r="L12095">
        <v>0</v>
      </c>
      <c r="M12095">
        <v>20</v>
      </c>
      <c r="N12095">
        <v>0</v>
      </c>
      <c r="O12095">
        <v>0</v>
      </c>
      <c r="P12095">
        <v>0</v>
      </c>
      <c r="Q12095">
        <v>0</v>
      </c>
    </row>
    <row r="12096" spans="1:17" x14ac:dyDescent="0.25">
      <c r="A12096" t="s">
        <v>15428</v>
      </c>
      <c r="B12096" t="s">
        <v>73</v>
      </c>
      <c r="C12096" t="s">
        <v>165</v>
      </c>
      <c r="D12096" t="s">
        <v>526</v>
      </c>
      <c r="E12096" t="s">
        <v>563</v>
      </c>
      <c r="F12096" t="s">
        <v>394</v>
      </c>
      <c r="G12096">
        <v>0</v>
      </c>
      <c r="H12096">
        <v>0</v>
      </c>
      <c r="I12096">
        <v>0</v>
      </c>
      <c r="J12096">
        <v>0</v>
      </c>
      <c r="K12096">
        <v>0</v>
      </c>
      <c r="L12096">
        <v>0</v>
      </c>
      <c r="M12096">
        <v>0</v>
      </c>
      <c r="N12096">
        <v>19</v>
      </c>
      <c r="O12096">
        <v>19</v>
      </c>
      <c r="P12096">
        <v>0</v>
      </c>
      <c r="Q12096">
        <v>0</v>
      </c>
    </row>
    <row r="12097" spans="1:17" x14ac:dyDescent="0.25">
      <c r="A12097" t="s">
        <v>15782</v>
      </c>
      <c r="B12097" t="s">
        <v>73</v>
      </c>
      <c r="C12097" t="s">
        <v>165</v>
      </c>
      <c r="D12097" t="s">
        <v>526</v>
      </c>
      <c r="E12097" t="s">
        <v>563</v>
      </c>
      <c r="F12097" t="s">
        <v>395</v>
      </c>
      <c r="G12097">
        <v>0</v>
      </c>
      <c r="H12097">
        <v>0</v>
      </c>
      <c r="I12097">
        <v>0</v>
      </c>
      <c r="J12097">
        <v>0</v>
      </c>
      <c r="K12097">
        <v>0</v>
      </c>
      <c r="L12097">
        <v>0</v>
      </c>
      <c r="M12097">
        <v>0</v>
      </c>
      <c r="N12097">
        <v>15</v>
      </c>
      <c r="O12097">
        <v>15</v>
      </c>
      <c r="P12097">
        <v>0</v>
      </c>
      <c r="Q12097">
        <v>0</v>
      </c>
    </row>
    <row r="12098" spans="1:17" x14ac:dyDescent="0.25">
      <c r="A12098" t="s">
        <v>15783</v>
      </c>
      <c r="B12098" t="s">
        <v>73</v>
      </c>
      <c r="C12098" t="s">
        <v>165</v>
      </c>
      <c r="D12098" t="s">
        <v>526</v>
      </c>
      <c r="E12098" t="s">
        <v>563</v>
      </c>
      <c r="F12098" t="s">
        <v>525</v>
      </c>
      <c r="G12098">
        <v>20</v>
      </c>
      <c r="H12098">
        <v>0</v>
      </c>
      <c r="I12098">
        <v>0</v>
      </c>
      <c r="J12098">
        <v>0</v>
      </c>
      <c r="K12098">
        <v>0</v>
      </c>
      <c r="L12098">
        <v>0</v>
      </c>
      <c r="M12098">
        <v>0</v>
      </c>
      <c r="N12098">
        <v>0</v>
      </c>
      <c r="O12098">
        <v>0</v>
      </c>
      <c r="P12098">
        <v>0</v>
      </c>
      <c r="Q12098">
        <v>0</v>
      </c>
    </row>
    <row r="12099" spans="1:17" x14ac:dyDescent="0.25">
      <c r="A12099" t="s">
        <v>27789</v>
      </c>
      <c r="B12099" t="s">
        <v>73</v>
      </c>
      <c r="C12099" t="s">
        <v>165</v>
      </c>
      <c r="D12099" t="s">
        <v>526</v>
      </c>
      <c r="E12099" t="s">
        <v>21471</v>
      </c>
      <c r="F12099" t="s">
        <v>396</v>
      </c>
      <c r="G12099">
        <v>0</v>
      </c>
      <c r="H12099">
        <v>44</v>
      </c>
      <c r="I12099">
        <v>6</v>
      </c>
      <c r="J12099">
        <v>36</v>
      </c>
      <c r="K12099">
        <v>1</v>
      </c>
      <c r="L12099">
        <v>1</v>
      </c>
      <c r="M12099">
        <v>0</v>
      </c>
      <c r="N12099">
        <v>0</v>
      </c>
      <c r="O12099">
        <v>0</v>
      </c>
      <c r="P12099">
        <v>0</v>
      </c>
      <c r="Q12099">
        <v>0</v>
      </c>
    </row>
    <row r="12100" spans="1:17" x14ac:dyDescent="0.25">
      <c r="A12100" t="s">
        <v>27790</v>
      </c>
      <c r="B12100" t="s">
        <v>73</v>
      </c>
      <c r="C12100" t="s">
        <v>165</v>
      </c>
      <c r="D12100" t="s">
        <v>526</v>
      </c>
      <c r="E12100" t="s">
        <v>21471</v>
      </c>
      <c r="F12100" t="s">
        <v>4236</v>
      </c>
      <c r="G12100">
        <v>0</v>
      </c>
      <c r="H12100">
        <v>44</v>
      </c>
      <c r="I12100">
        <v>5</v>
      </c>
      <c r="J12100">
        <v>37</v>
      </c>
      <c r="K12100">
        <v>1</v>
      </c>
      <c r="L12100">
        <v>1</v>
      </c>
      <c r="M12100">
        <v>0</v>
      </c>
      <c r="N12100">
        <v>0</v>
      </c>
      <c r="O12100">
        <v>0</v>
      </c>
      <c r="P12100">
        <v>0</v>
      </c>
      <c r="Q12100">
        <v>0</v>
      </c>
    </row>
    <row r="12101" spans="1:17" x14ac:dyDescent="0.25">
      <c r="A12101" t="s">
        <v>27791</v>
      </c>
      <c r="B12101" t="s">
        <v>73</v>
      </c>
      <c r="C12101" t="s">
        <v>165</v>
      </c>
      <c r="D12101" t="s">
        <v>526</v>
      </c>
      <c r="E12101" t="s">
        <v>21471</v>
      </c>
      <c r="F12101" t="s">
        <v>4238</v>
      </c>
      <c r="G12101">
        <v>0</v>
      </c>
      <c r="H12101">
        <v>0</v>
      </c>
      <c r="I12101">
        <v>0</v>
      </c>
      <c r="J12101">
        <v>0</v>
      </c>
      <c r="K12101">
        <v>0</v>
      </c>
      <c r="L12101">
        <v>0</v>
      </c>
      <c r="M12101">
        <v>44</v>
      </c>
      <c r="N12101">
        <v>0</v>
      </c>
      <c r="O12101">
        <v>0</v>
      </c>
      <c r="P12101">
        <v>0</v>
      </c>
      <c r="Q12101">
        <v>0</v>
      </c>
    </row>
    <row r="12102" spans="1:17" x14ac:dyDescent="0.25">
      <c r="A12102" t="s">
        <v>27792</v>
      </c>
      <c r="B12102" t="s">
        <v>73</v>
      </c>
      <c r="C12102" t="s">
        <v>165</v>
      </c>
      <c r="D12102" t="s">
        <v>526</v>
      </c>
      <c r="E12102" t="s">
        <v>21471</v>
      </c>
      <c r="F12102" t="s">
        <v>397</v>
      </c>
      <c r="G12102">
        <v>0</v>
      </c>
      <c r="H12102">
        <v>44</v>
      </c>
      <c r="I12102">
        <v>5</v>
      </c>
      <c r="J12102">
        <v>37</v>
      </c>
      <c r="K12102">
        <v>1</v>
      </c>
      <c r="L12102">
        <v>1</v>
      </c>
      <c r="M12102">
        <v>0</v>
      </c>
      <c r="N12102">
        <v>0</v>
      </c>
      <c r="O12102">
        <v>0</v>
      </c>
      <c r="P12102">
        <v>0</v>
      </c>
      <c r="Q12102">
        <v>0</v>
      </c>
    </row>
    <row r="12103" spans="1:17" x14ac:dyDescent="0.25">
      <c r="A12103" t="s">
        <v>27793</v>
      </c>
      <c r="B12103" t="s">
        <v>73</v>
      </c>
      <c r="C12103" t="s">
        <v>165</v>
      </c>
      <c r="D12103" t="s">
        <v>526</v>
      </c>
      <c r="E12103" t="s">
        <v>21471</v>
      </c>
      <c r="F12103" t="s">
        <v>398</v>
      </c>
      <c r="G12103">
        <v>0</v>
      </c>
      <c r="H12103">
        <v>44</v>
      </c>
      <c r="I12103">
        <v>5</v>
      </c>
      <c r="J12103">
        <v>37</v>
      </c>
      <c r="K12103">
        <v>1</v>
      </c>
      <c r="L12103">
        <v>1</v>
      </c>
      <c r="M12103">
        <v>0</v>
      </c>
      <c r="N12103">
        <v>0</v>
      </c>
      <c r="O12103">
        <v>0</v>
      </c>
      <c r="P12103">
        <v>0</v>
      </c>
      <c r="Q12103">
        <v>0</v>
      </c>
    </row>
    <row r="12104" spans="1:17" x14ac:dyDescent="0.25">
      <c r="A12104" t="s">
        <v>27794</v>
      </c>
      <c r="B12104" t="s">
        <v>73</v>
      </c>
      <c r="C12104" t="s">
        <v>165</v>
      </c>
      <c r="D12104" t="s">
        <v>526</v>
      </c>
      <c r="E12104" t="s">
        <v>21471</v>
      </c>
      <c r="F12104" t="s">
        <v>4242</v>
      </c>
      <c r="G12104">
        <v>0</v>
      </c>
      <c r="H12104">
        <v>0</v>
      </c>
      <c r="I12104">
        <v>0</v>
      </c>
      <c r="J12104">
        <v>0</v>
      </c>
      <c r="K12104">
        <v>0</v>
      </c>
      <c r="L12104">
        <v>0</v>
      </c>
      <c r="M12104">
        <v>44</v>
      </c>
      <c r="N12104">
        <v>0</v>
      </c>
      <c r="O12104">
        <v>0</v>
      </c>
      <c r="P12104">
        <v>0</v>
      </c>
      <c r="Q12104">
        <v>0</v>
      </c>
    </row>
    <row r="12105" spans="1:17" x14ac:dyDescent="0.25">
      <c r="A12105" t="s">
        <v>27795</v>
      </c>
      <c r="B12105" t="s">
        <v>73</v>
      </c>
      <c r="C12105" t="s">
        <v>165</v>
      </c>
      <c r="D12105" t="s">
        <v>526</v>
      </c>
      <c r="E12105" t="s">
        <v>21471</v>
      </c>
      <c r="F12105" t="s">
        <v>399</v>
      </c>
      <c r="G12105">
        <v>0</v>
      </c>
      <c r="H12105">
        <v>44</v>
      </c>
      <c r="I12105">
        <v>5</v>
      </c>
      <c r="J12105">
        <v>37</v>
      </c>
      <c r="K12105">
        <v>1</v>
      </c>
      <c r="L12105">
        <v>1</v>
      </c>
      <c r="M12105">
        <v>0</v>
      </c>
      <c r="N12105">
        <v>0</v>
      </c>
      <c r="O12105">
        <v>0</v>
      </c>
      <c r="P12105">
        <v>0</v>
      </c>
      <c r="Q12105">
        <v>0</v>
      </c>
    </row>
    <row r="12106" spans="1:17" x14ac:dyDescent="0.25">
      <c r="A12106" t="s">
        <v>27796</v>
      </c>
      <c r="B12106" t="s">
        <v>73</v>
      </c>
      <c r="C12106" t="s">
        <v>165</v>
      </c>
      <c r="D12106" t="s">
        <v>526</v>
      </c>
      <c r="E12106" t="s">
        <v>21471</v>
      </c>
      <c r="F12106" t="s">
        <v>4245</v>
      </c>
      <c r="G12106">
        <v>0</v>
      </c>
      <c r="H12106">
        <v>0</v>
      </c>
      <c r="I12106">
        <v>0</v>
      </c>
      <c r="J12106">
        <v>0</v>
      </c>
      <c r="K12106">
        <v>0</v>
      </c>
      <c r="L12106">
        <v>0</v>
      </c>
      <c r="M12106">
        <v>44</v>
      </c>
      <c r="N12106">
        <v>0</v>
      </c>
      <c r="O12106">
        <v>0</v>
      </c>
      <c r="P12106">
        <v>0</v>
      </c>
      <c r="Q12106">
        <v>0</v>
      </c>
    </row>
    <row r="12107" spans="1:17" x14ac:dyDescent="0.25">
      <c r="A12107" t="s">
        <v>27797</v>
      </c>
      <c r="B12107" t="s">
        <v>73</v>
      </c>
      <c r="C12107" t="s">
        <v>165</v>
      </c>
      <c r="D12107" t="s">
        <v>526</v>
      </c>
      <c r="E12107" t="s">
        <v>21471</v>
      </c>
      <c r="F12107" t="s">
        <v>394</v>
      </c>
      <c r="G12107">
        <v>0</v>
      </c>
      <c r="H12107">
        <v>0</v>
      </c>
      <c r="I12107">
        <v>0</v>
      </c>
      <c r="J12107">
        <v>0</v>
      </c>
      <c r="K12107">
        <v>0</v>
      </c>
      <c r="L12107">
        <v>0</v>
      </c>
      <c r="M12107">
        <v>0</v>
      </c>
      <c r="N12107">
        <v>44</v>
      </c>
      <c r="O12107">
        <v>43</v>
      </c>
      <c r="P12107">
        <v>1</v>
      </c>
      <c r="Q12107">
        <v>0</v>
      </c>
    </row>
    <row r="12108" spans="1:17" x14ac:dyDescent="0.25">
      <c r="A12108" t="s">
        <v>27798</v>
      </c>
      <c r="B12108" t="s">
        <v>73</v>
      </c>
      <c r="C12108" t="s">
        <v>165</v>
      </c>
      <c r="D12108" t="s">
        <v>526</v>
      </c>
      <c r="E12108" t="s">
        <v>21471</v>
      </c>
      <c r="F12108" t="s">
        <v>395</v>
      </c>
      <c r="G12108">
        <v>0</v>
      </c>
      <c r="H12108">
        <v>0</v>
      </c>
      <c r="I12108">
        <v>0</v>
      </c>
      <c r="J12108">
        <v>0</v>
      </c>
      <c r="K12108">
        <v>0</v>
      </c>
      <c r="L12108">
        <v>0</v>
      </c>
      <c r="M12108">
        <v>0</v>
      </c>
      <c r="N12108">
        <v>38</v>
      </c>
      <c r="O12108">
        <v>37</v>
      </c>
      <c r="P12108">
        <v>1</v>
      </c>
      <c r="Q12108">
        <v>0</v>
      </c>
    </row>
    <row r="12109" spans="1:17" x14ac:dyDescent="0.25">
      <c r="A12109" t="s">
        <v>27799</v>
      </c>
      <c r="B12109" t="s">
        <v>73</v>
      </c>
      <c r="C12109" t="s">
        <v>165</v>
      </c>
      <c r="D12109" t="s">
        <v>526</v>
      </c>
      <c r="E12109" t="s">
        <v>21471</v>
      </c>
      <c r="F12109" t="s">
        <v>525</v>
      </c>
      <c r="G12109">
        <v>44</v>
      </c>
      <c r="H12109">
        <v>0</v>
      </c>
      <c r="I12109">
        <v>0</v>
      </c>
      <c r="J12109">
        <v>0</v>
      </c>
      <c r="K12109">
        <v>0</v>
      </c>
      <c r="L12109">
        <v>0</v>
      </c>
      <c r="M12109">
        <v>0</v>
      </c>
      <c r="N12109">
        <v>0</v>
      </c>
      <c r="O12109">
        <v>0</v>
      </c>
      <c r="P12109">
        <v>0</v>
      </c>
      <c r="Q12109">
        <v>0</v>
      </c>
    </row>
    <row r="12110" spans="1:17" x14ac:dyDescent="0.25">
      <c r="A12110" t="s">
        <v>27800</v>
      </c>
      <c r="B12110" t="s">
        <v>73</v>
      </c>
      <c r="C12110" t="s">
        <v>165</v>
      </c>
      <c r="D12110" t="s">
        <v>527</v>
      </c>
      <c r="E12110" t="s">
        <v>21471</v>
      </c>
      <c r="F12110" t="s">
        <v>528</v>
      </c>
      <c r="G12110">
        <v>0</v>
      </c>
      <c r="H12110">
        <v>0</v>
      </c>
      <c r="I12110">
        <v>0</v>
      </c>
      <c r="J12110">
        <v>0</v>
      </c>
      <c r="K12110">
        <v>0</v>
      </c>
      <c r="L12110">
        <v>0</v>
      </c>
      <c r="M12110">
        <v>0</v>
      </c>
      <c r="N12110">
        <v>5</v>
      </c>
      <c r="O12110">
        <v>5</v>
      </c>
      <c r="P12110">
        <v>0</v>
      </c>
      <c r="Q12110">
        <v>0</v>
      </c>
    </row>
    <row r="12111" spans="1:17" x14ac:dyDescent="0.25">
      <c r="A12111" t="s">
        <v>27801</v>
      </c>
      <c r="B12111" t="s">
        <v>73</v>
      </c>
      <c r="C12111" t="s">
        <v>165</v>
      </c>
      <c r="D12111" t="s">
        <v>527</v>
      </c>
      <c r="E12111" t="s">
        <v>21471</v>
      </c>
      <c r="F12111" t="s">
        <v>525</v>
      </c>
      <c r="G12111">
        <v>5</v>
      </c>
      <c r="H12111">
        <v>0</v>
      </c>
      <c r="I12111">
        <v>0</v>
      </c>
      <c r="J12111">
        <v>0</v>
      </c>
      <c r="K12111">
        <v>0</v>
      </c>
      <c r="L12111">
        <v>0</v>
      </c>
      <c r="M12111">
        <v>0</v>
      </c>
      <c r="N12111">
        <v>0</v>
      </c>
      <c r="O12111">
        <v>0</v>
      </c>
      <c r="P12111">
        <v>0</v>
      </c>
      <c r="Q12111">
        <v>0</v>
      </c>
    </row>
    <row r="12112" spans="1:17" x14ac:dyDescent="0.25">
      <c r="A12112" t="s">
        <v>15784</v>
      </c>
      <c r="B12112" t="s">
        <v>73</v>
      </c>
      <c r="C12112" t="s">
        <v>166</v>
      </c>
      <c r="D12112" t="s">
        <v>526</v>
      </c>
      <c r="E12112" t="s">
        <v>563</v>
      </c>
      <c r="F12112" t="s">
        <v>396</v>
      </c>
      <c r="G12112">
        <v>0</v>
      </c>
      <c r="H12112">
        <v>7</v>
      </c>
      <c r="I12112">
        <v>3</v>
      </c>
      <c r="J12112">
        <v>3</v>
      </c>
      <c r="K12112">
        <v>0</v>
      </c>
      <c r="L12112">
        <v>1</v>
      </c>
      <c r="M12112">
        <v>0</v>
      </c>
      <c r="N12112">
        <v>0</v>
      </c>
      <c r="O12112">
        <v>0</v>
      </c>
      <c r="P12112">
        <v>0</v>
      </c>
      <c r="Q12112">
        <v>0</v>
      </c>
    </row>
    <row r="12113" spans="1:17" x14ac:dyDescent="0.25">
      <c r="A12113" t="s">
        <v>15785</v>
      </c>
      <c r="B12113" t="s">
        <v>73</v>
      </c>
      <c r="C12113" t="s">
        <v>166</v>
      </c>
      <c r="D12113" t="s">
        <v>526</v>
      </c>
      <c r="E12113" t="s">
        <v>563</v>
      </c>
      <c r="F12113" t="s">
        <v>4236</v>
      </c>
      <c r="G12113">
        <v>0</v>
      </c>
      <c r="H12113">
        <v>7</v>
      </c>
      <c r="I12113">
        <v>3</v>
      </c>
      <c r="J12113">
        <v>3</v>
      </c>
      <c r="K12113">
        <v>0</v>
      </c>
      <c r="L12113">
        <v>1</v>
      </c>
      <c r="M12113">
        <v>0</v>
      </c>
      <c r="N12113">
        <v>0</v>
      </c>
      <c r="O12113">
        <v>0</v>
      </c>
      <c r="P12113">
        <v>0</v>
      </c>
      <c r="Q12113">
        <v>0</v>
      </c>
    </row>
    <row r="12114" spans="1:17" x14ac:dyDescent="0.25">
      <c r="A12114" t="s">
        <v>15786</v>
      </c>
      <c r="B12114" t="s">
        <v>73</v>
      </c>
      <c r="C12114" t="s">
        <v>166</v>
      </c>
      <c r="D12114" t="s">
        <v>526</v>
      </c>
      <c r="E12114" t="s">
        <v>563</v>
      </c>
      <c r="F12114" t="s">
        <v>4238</v>
      </c>
      <c r="G12114">
        <v>0</v>
      </c>
      <c r="H12114">
        <v>0</v>
      </c>
      <c r="I12114">
        <v>0</v>
      </c>
      <c r="J12114">
        <v>0</v>
      </c>
      <c r="K12114">
        <v>0</v>
      </c>
      <c r="L12114">
        <v>0</v>
      </c>
      <c r="M12114">
        <v>7</v>
      </c>
      <c r="N12114">
        <v>0</v>
      </c>
      <c r="O12114">
        <v>0</v>
      </c>
      <c r="P12114">
        <v>0</v>
      </c>
      <c r="Q12114">
        <v>0</v>
      </c>
    </row>
    <row r="12115" spans="1:17" x14ac:dyDescent="0.25">
      <c r="A12115" t="s">
        <v>15787</v>
      </c>
      <c r="B12115" t="s">
        <v>73</v>
      </c>
      <c r="C12115" t="s">
        <v>166</v>
      </c>
      <c r="D12115" t="s">
        <v>526</v>
      </c>
      <c r="E12115" t="s">
        <v>563</v>
      </c>
      <c r="F12115" t="s">
        <v>397</v>
      </c>
      <c r="G12115">
        <v>0</v>
      </c>
      <c r="H12115">
        <v>7</v>
      </c>
      <c r="I12115">
        <v>3</v>
      </c>
      <c r="J12115">
        <v>3</v>
      </c>
      <c r="K12115">
        <v>0</v>
      </c>
      <c r="L12115">
        <v>1</v>
      </c>
      <c r="M12115">
        <v>0</v>
      </c>
      <c r="N12115">
        <v>0</v>
      </c>
      <c r="O12115">
        <v>0</v>
      </c>
      <c r="P12115">
        <v>0</v>
      </c>
      <c r="Q12115">
        <v>0</v>
      </c>
    </row>
    <row r="12116" spans="1:17" x14ac:dyDescent="0.25">
      <c r="A12116" t="s">
        <v>14872</v>
      </c>
      <c r="B12116" t="s">
        <v>73</v>
      </c>
      <c r="C12116" t="s">
        <v>166</v>
      </c>
      <c r="D12116" t="s">
        <v>526</v>
      </c>
      <c r="E12116" t="s">
        <v>563</v>
      </c>
      <c r="F12116" t="s">
        <v>398</v>
      </c>
      <c r="G12116">
        <v>0</v>
      </c>
      <c r="H12116">
        <v>7</v>
      </c>
      <c r="I12116">
        <v>3</v>
      </c>
      <c r="J12116">
        <v>3</v>
      </c>
      <c r="K12116">
        <v>0</v>
      </c>
      <c r="L12116">
        <v>1</v>
      </c>
      <c r="M12116">
        <v>0</v>
      </c>
      <c r="N12116">
        <v>0</v>
      </c>
      <c r="O12116">
        <v>0</v>
      </c>
      <c r="P12116">
        <v>0</v>
      </c>
      <c r="Q12116">
        <v>0</v>
      </c>
    </row>
    <row r="12117" spans="1:17" x14ac:dyDescent="0.25">
      <c r="A12117" t="s">
        <v>14873</v>
      </c>
      <c r="B12117" t="s">
        <v>73</v>
      </c>
      <c r="C12117" t="s">
        <v>166</v>
      </c>
      <c r="D12117" t="s">
        <v>526</v>
      </c>
      <c r="E12117" t="s">
        <v>563</v>
      </c>
      <c r="F12117" t="s">
        <v>4242</v>
      </c>
      <c r="G12117">
        <v>0</v>
      </c>
      <c r="H12117">
        <v>0</v>
      </c>
      <c r="I12117">
        <v>0</v>
      </c>
      <c r="J12117">
        <v>0</v>
      </c>
      <c r="K12117">
        <v>0</v>
      </c>
      <c r="L12117">
        <v>0</v>
      </c>
      <c r="M12117">
        <v>7</v>
      </c>
      <c r="N12117">
        <v>0</v>
      </c>
      <c r="O12117">
        <v>0</v>
      </c>
      <c r="P12117">
        <v>0</v>
      </c>
      <c r="Q12117">
        <v>0</v>
      </c>
    </row>
    <row r="12118" spans="1:17" x14ac:dyDescent="0.25">
      <c r="A12118" t="s">
        <v>14874</v>
      </c>
      <c r="B12118" t="s">
        <v>73</v>
      </c>
      <c r="C12118" t="s">
        <v>166</v>
      </c>
      <c r="D12118" t="s">
        <v>526</v>
      </c>
      <c r="E12118" t="s">
        <v>563</v>
      </c>
      <c r="F12118" t="s">
        <v>399</v>
      </c>
      <c r="G12118">
        <v>0</v>
      </c>
      <c r="H12118">
        <v>7</v>
      </c>
      <c r="I12118">
        <v>3</v>
      </c>
      <c r="J12118">
        <v>3</v>
      </c>
      <c r="K12118">
        <v>0</v>
      </c>
      <c r="L12118">
        <v>1</v>
      </c>
      <c r="M12118">
        <v>0</v>
      </c>
      <c r="N12118">
        <v>0</v>
      </c>
      <c r="O12118">
        <v>0</v>
      </c>
      <c r="P12118">
        <v>0</v>
      </c>
      <c r="Q12118">
        <v>0</v>
      </c>
    </row>
    <row r="12119" spans="1:17" x14ac:dyDescent="0.25">
      <c r="A12119" t="s">
        <v>27802</v>
      </c>
      <c r="B12119" t="s">
        <v>73</v>
      </c>
      <c r="C12119" t="s">
        <v>231</v>
      </c>
      <c r="D12119" t="s">
        <v>526</v>
      </c>
      <c r="E12119" t="s">
        <v>21471</v>
      </c>
      <c r="F12119" t="s">
        <v>394</v>
      </c>
      <c r="G12119">
        <v>0</v>
      </c>
      <c r="H12119">
        <v>0</v>
      </c>
      <c r="I12119">
        <v>0</v>
      </c>
      <c r="J12119">
        <v>0</v>
      </c>
      <c r="K12119">
        <v>0</v>
      </c>
      <c r="L12119">
        <v>0</v>
      </c>
      <c r="M12119">
        <v>0</v>
      </c>
      <c r="N12119">
        <v>13</v>
      </c>
      <c r="O12119">
        <v>13</v>
      </c>
      <c r="P12119">
        <v>0</v>
      </c>
      <c r="Q12119">
        <v>0</v>
      </c>
    </row>
    <row r="12120" spans="1:17" x14ac:dyDescent="0.25">
      <c r="A12120" t="s">
        <v>27803</v>
      </c>
      <c r="B12120" t="s">
        <v>73</v>
      </c>
      <c r="C12120" t="s">
        <v>231</v>
      </c>
      <c r="D12120" t="s">
        <v>526</v>
      </c>
      <c r="E12120" t="s">
        <v>21471</v>
      </c>
      <c r="F12120" t="s">
        <v>395</v>
      </c>
      <c r="G12120">
        <v>0</v>
      </c>
      <c r="H12120">
        <v>0</v>
      </c>
      <c r="I12120">
        <v>0</v>
      </c>
      <c r="J12120">
        <v>0</v>
      </c>
      <c r="K12120">
        <v>0</v>
      </c>
      <c r="L12120">
        <v>0</v>
      </c>
      <c r="M12120">
        <v>0</v>
      </c>
      <c r="N12120">
        <v>12</v>
      </c>
      <c r="O12120">
        <v>12</v>
      </c>
      <c r="P12120">
        <v>0</v>
      </c>
      <c r="Q12120">
        <v>0</v>
      </c>
    </row>
    <row r="12121" spans="1:17" x14ac:dyDescent="0.25">
      <c r="A12121" t="s">
        <v>27804</v>
      </c>
      <c r="B12121" t="s">
        <v>73</v>
      </c>
      <c r="C12121" t="s">
        <v>231</v>
      </c>
      <c r="D12121" t="s">
        <v>526</v>
      </c>
      <c r="E12121" t="s">
        <v>21471</v>
      </c>
      <c r="F12121" t="s">
        <v>525</v>
      </c>
      <c r="G12121">
        <v>13</v>
      </c>
      <c r="H12121">
        <v>0</v>
      </c>
      <c r="I12121">
        <v>0</v>
      </c>
      <c r="J12121">
        <v>0</v>
      </c>
      <c r="K12121">
        <v>0</v>
      </c>
      <c r="L12121">
        <v>0</v>
      </c>
      <c r="M12121">
        <v>0</v>
      </c>
      <c r="N12121">
        <v>0</v>
      </c>
      <c r="O12121">
        <v>0</v>
      </c>
      <c r="P12121">
        <v>0</v>
      </c>
      <c r="Q12121">
        <v>0</v>
      </c>
    </row>
    <row r="12122" spans="1:17" x14ac:dyDescent="0.25">
      <c r="A12122" t="s">
        <v>27805</v>
      </c>
      <c r="B12122" t="s">
        <v>73</v>
      </c>
      <c r="C12122" t="s">
        <v>231</v>
      </c>
      <c r="D12122" t="s">
        <v>527</v>
      </c>
      <c r="E12122" t="s">
        <v>21471</v>
      </c>
      <c r="F12122" t="s">
        <v>528</v>
      </c>
      <c r="G12122">
        <v>0</v>
      </c>
      <c r="H12122">
        <v>0</v>
      </c>
      <c r="I12122">
        <v>0</v>
      </c>
      <c r="J12122">
        <v>0</v>
      </c>
      <c r="K12122">
        <v>0</v>
      </c>
      <c r="L12122">
        <v>0</v>
      </c>
      <c r="M12122">
        <v>0</v>
      </c>
      <c r="N12122">
        <v>2</v>
      </c>
      <c r="O12122">
        <v>2</v>
      </c>
      <c r="P12122">
        <v>0</v>
      </c>
      <c r="Q12122">
        <v>0</v>
      </c>
    </row>
    <row r="12123" spans="1:17" x14ac:dyDescent="0.25">
      <c r="A12123" t="s">
        <v>27806</v>
      </c>
      <c r="B12123" t="s">
        <v>73</v>
      </c>
      <c r="C12123" t="s">
        <v>231</v>
      </c>
      <c r="D12123" t="s">
        <v>527</v>
      </c>
      <c r="E12123" t="s">
        <v>21471</v>
      </c>
      <c r="F12123" t="s">
        <v>525</v>
      </c>
      <c r="G12123">
        <v>2</v>
      </c>
      <c r="H12123">
        <v>0</v>
      </c>
      <c r="I12123">
        <v>0</v>
      </c>
      <c r="J12123">
        <v>0</v>
      </c>
      <c r="K12123">
        <v>0</v>
      </c>
      <c r="L12123">
        <v>0</v>
      </c>
      <c r="M12123">
        <v>0</v>
      </c>
      <c r="N12123">
        <v>0</v>
      </c>
      <c r="O12123">
        <v>0</v>
      </c>
      <c r="P12123">
        <v>0</v>
      </c>
      <c r="Q12123">
        <v>0</v>
      </c>
    </row>
    <row r="12124" spans="1:17" x14ac:dyDescent="0.25">
      <c r="A12124" t="s">
        <v>27807</v>
      </c>
      <c r="B12124" t="s">
        <v>73</v>
      </c>
      <c r="C12124" t="s">
        <v>231</v>
      </c>
      <c r="D12124" t="s">
        <v>12971</v>
      </c>
      <c r="E12124" t="s">
        <v>21471</v>
      </c>
      <c r="F12124" t="s">
        <v>525</v>
      </c>
      <c r="G12124">
        <v>1</v>
      </c>
      <c r="H12124">
        <v>0</v>
      </c>
      <c r="I12124">
        <v>0</v>
      </c>
      <c r="J12124">
        <v>0</v>
      </c>
      <c r="K12124">
        <v>0</v>
      </c>
      <c r="L12124">
        <v>0</v>
      </c>
      <c r="M12124">
        <v>0</v>
      </c>
      <c r="N12124">
        <v>0</v>
      </c>
      <c r="O12124">
        <v>0</v>
      </c>
      <c r="P12124">
        <v>0</v>
      </c>
      <c r="Q12124">
        <v>0</v>
      </c>
    </row>
    <row r="12125" spans="1:17" x14ac:dyDescent="0.25">
      <c r="A12125" t="s">
        <v>17973</v>
      </c>
      <c r="B12125" t="s">
        <v>73</v>
      </c>
      <c r="C12125" t="s">
        <v>232</v>
      </c>
      <c r="D12125" t="s">
        <v>529</v>
      </c>
      <c r="E12125" t="s">
        <v>563</v>
      </c>
      <c r="F12125" t="s">
        <v>525</v>
      </c>
      <c r="G12125">
        <v>1</v>
      </c>
      <c r="H12125">
        <v>0</v>
      </c>
      <c r="I12125">
        <v>0</v>
      </c>
      <c r="J12125">
        <v>0</v>
      </c>
      <c r="K12125">
        <v>0</v>
      </c>
      <c r="L12125">
        <v>0</v>
      </c>
      <c r="M12125">
        <v>0</v>
      </c>
      <c r="N12125">
        <v>0</v>
      </c>
      <c r="O12125">
        <v>0</v>
      </c>
      <c r="P12125">
        <v>0</v>
      </c>
      <c r="Q12125">
        <v>0</v>
      </c>
    </row>
    <row r="12126" spans="1:17" x14ac:dyDescent="0.25">
      <c r="A12126" t="s">
        <v>17974</v>
      </c>
      <c r="B12126" t="s">
        <v>73</v>
      </c>
      <c r="C12126" t="s">
        <v>232</v>
      </c>
      <c r="D12126" t="s">
        <v>526</v>
      </c>
      <c r="E12126" t="s">
        <v>563</v>
      </c>
      <c r="F12126" t="s">
        <v>396</v>
      </c>
      <c r="G12126">
        <v>0</v>
      </c>
      <c r="H12126">
        <v>6</v>
      </c>
      <c r="I12126">
        <v>1</v>
      </c>
      <c r="J12126">
        <v>5</v>
      </c>
      <c r="K12126">
        <v>0</v>
      </c>
      <c r="L12126">
        <v>0</v>
      </c>
      <c r="M12126">
        <v>0</v>
      </c>
      <c r="N12126">
        <v>0</v>
      </c>
      <c r="O12126">
        <v>0</v>
      </c>
      <c r="P12126">
        <v>0</v>
      </c>
      <c r="Q12126">
        <v>0</v>
      </c>
    </row>
    <row r="12127" spans="1:17" x14ac:dyDescent="0.25">
      <c r="A12127" t="s">
        <v>17975</v>
      </c>
      <c r="B12127" t="s">
        <v>73</v>
      </c>
      <c r="C12127" t="s">
        <v>232</v>
      </c>
      <c r="D12127" t="s">
        <v>526</v>
      </c>
      <c r="E12127" t="s">
        <v>563</v>
      </c>
      <c r="F12127" t="s">
        <v>4236</v>
      </c>
      <c r="G12127">
        <v>0</v>
      </c>
      <c r="H12127">
        <v>6</v>
      </c>
      <c r="I12127">
        <v>1</v>
      </c>
      <c r="J12127">
        <v>5</v>
      </c>
      <c r="K12127">
        <v>0</v>
      </c>
      <c r="L12127">
        <v>0</v>
      </c>
      <c r="M12127">
        <v>0</v>
      </c>
      <c r="N12127">
        <v>0</v>
      </c>
      <c r="O12127">
        <v>0</v>
      </c>
      <c r="P12127">
        <v>0</v>
      </c>
      <c r="Q12127">
        <v>0</v>
      </c>
    </row>
    <row r="12128" spans="1:17" x14ac:dyDescent="0.25">
      <c r="A12128" t="s">
        <v>17976</v>
      </c>
      <c r="B12128" t="s">
        <v>73</v>
      </c>
      <c r="C12128" t="s">
        <v>232</v>
      </c>
      <c r="D12128" t="s">
        <v>526</v>
      </c>
      <c r="E12128" t="s">
        <v>563</v>
      </c>
      <c r="F12128" t="s">
        <v>4238</v>
      </c>
      <c r="G12128">
        <v>0</v>
      </c>
      <c r="H12128">
        <v>0</v>
      </c>
      <c r="I12128">
        <v>0</v>
      </c>
      <c r="J12128">
        <v>0</v>
      </c>
      <c r="K12128">
        <v>0</v>
      </c>
      <c r="L12128">
        <v>0</v>
      </c>
      <c r="M12128">
        <v>6</v>
      </c>
      <c r="N12128">
        <v>0</v>
      </c>
      <c r="O12128">
        <v>0</v>
      </c>
      <c r="P12128">
        <v>0</v>
      </c>
      <c r="Q12128">
        <v>0</v>
      </c>
    </row>
    <row r="12129" spans="1:17" x14ac:dyDescent="0.25">
      <c r="A12129" t="s">
        <v>17977</v>
      </c>
      <c r="B12129" t="s">
        <v>73</v>
      </c>
      <c r="C12129" t="s">
        <v>232</v>
      </c>
      <c r="D12129" t="s">
        <v>526</v>
      </c>
      <c r="E12129" t="s">
        <v>563</v>
      </c>
      <c r="F12129" t="s">
        <v>397</v>
      </c>
      <c r="G12129">
        <v>0</v>
      </c>
      <c r="H12129">
        <v>6</v>
      </c>
      <c r="I12129">
        <v>1</v>
      </c>
      <c r="J12129">
        <v>5</v>
      </c>
      <c r="K12129">
        <v>0</v>
      </c>
      <c r="L12129">
        <v>0</v>
      </c>
      <c r="M12129">
        <v>0</v>
      </c>
      <c r="N12129">
        <v>0</v>
      </c>
      <c r="O12129">
        <v>0</v>
      </c>
      <c r="P12129">
        <v>0</v>
      </c>
      <c r="Q12129">
        <v>0</v>
      </c>
    </row>
    <row r="12130" spans="1:17" x14ac:dyDescent="0.25">
      <c r="A12130" t="s">
        <v>17978</v>
      </c>
      <c r="B12130" t="s">
        <v>73</v>
      </c>
      <c r="C12130" t="s">
        <v>232</v>
      </c>
      <c r="D12130" t="s">
        <v>526</v>
      </c>
      <c r="E12130" t="s">
        <v>563</v>
      </c>
      <c r="F12130" t="s">
        <v>398</v>
      </c>
      <c r="G12130">
        <v>0</v>
      </c>
      <c r="H12130">
        <v>6</v>
      </c>
      <c r="I12130">
        <v>1</v>
      </c>
      <c r="J12130">
        <v>5</v>
      </c>
      <c r="K12130">
        <v>0</v>
      </c>
      <c r="L12130">
        <v>0</v>
      </c>
      <c r="M12130">
        <v>0</v>
      </c>
      <c r="N12130">
        <v>0</v>
      </c>
      <c r="O12130">
        <v>0</v>
      </c>
      <c r="P12130">
        <v>0</v>
      </c>
      <c r="Q12130">
        <v>0</v>
      </c>
    </row>
    <row r="12131" spans="1:17" x14ac:dyDescent="0.25">
      <c r="A12131" t="s">
        <v>17979</v>
      </c>
      <c r="B12131" t="s">
        <v>73</v>
      </c>
      <c r="C12131" t="s">
        <v>232</v>
      </c>
      <c r="D12131" t="s">
        <v>526</v>
      </c>
      <c r="E12131" t="s">
        <v>563</v>
      </c>
      <c r="F12131" t="s">
        <v>4242</v>
      </c>
      <c r="G12131">
        <v>0</v>
      </c>
      <c r="H12131">
        <v>0</v>
      </c>
      <c r="I12131">
        <v>0</v>
      </c>
      <c r="J12131">
        <v>0</v>
      </c>
      <c r="K12131">
        <v>0</v>
      </c>
      <c r="L12131">
        <v>0</v>
      </c>
      <c r="M12131">
        <v>6</v>
      </c>
      <c r="N12131">
        <v>0</v>
      </c>
      <c r="O12131">
        <v>0</v>
      </c>
      <c r="P12131">
        <v>0</v>
      </c>
      <c r="Q12131">
        <v>0</v>
      </c>
    </row>
    <row r="12132" spans="1:17" x14ac:dyDescent="0.25">
      <c r="A12132" t="s">
        <v>17980</v>
      </c>
      <c r="B12132" t="s">
        <v>73</v>
      </c>
      <c r="C12132" t="s">
        <v>232</v>
      </c>
      <c r="D12132" t="s">
        <v>526</v>
      </c>
      <c r="E12132" t="s">
        <v>563</v>
      </c>
      <c r="F12132" t="s">
        <v>399</v>
      </c>
      <c r="G12132">
        <v>0</v>
      </c>
      <c r="H12132">
        <v>6</v>
      </c>
      <c r="I12132">
        <v>1</v>
      </c>
      <c r="J12132">
        <v>5</v>
      </c>
      <c r="K12132">
        <v>0</v>
      </c>
      <c r="L12132">
        <v>0</v>
      </c>
      <c r="M12132">
        <v>0</v>
      </c>
      <c r="N12132">
        <v>0</v>
      </c>
      <c r="O12132">
        <v>0</v>
      </c>
      <c r="P12132">
        <v>0</v>
      </c>
      <c r="Q12132">
        <v>0</v>
      </c>
    </row>
    <row r="12133" spans="1:17" x14ac:dyDescent="0.25">
      <c r="A12133" t="s">
        <v>17981</v>
      </c>
      <c r="B12133" t="s">
        <v>73</v>
      </c>
      <c r="C12133" t="s">
        <v>232</v>
      </c>
      <c r="D12133" t="s">
        <v>526</v>
      </c>
      <c r="E12133" t="s">
        <v>563</v>
      </c>
      <c r="F12133" t="s">
        <v>4245</v>
      </c>
      <c r="G12133">
        <v>0</v>
      </c>
      <c r="H12133">
        <v>0</v>
      </c>
      <c r="I12133">
        <v>0</v>
      </c>
      <c r="J12133">
        <v>0</v>
      </c>
      <c r="K12133">
        <v>0</v>
      </c>
      <c r="L12133">
        <v>0</v>
      </c>
      <c r="M12133">
        <v>6</v>
      </c>
      <c r="N12133">
        <v>0</v>
      </c>
      <c r="O12133">
        <v>0</v>
      </c>
      <c r="P12133">
        <v>0</v>
      </c>
      <c r="Q12133">
        <v>0</v>
      </c>
    </row>
    <row r="12134" spans="1:17" x14ac:dyDescent="0.25">
      <c r="A12134" t="s">
        <v>17982</v>
      </c>
      <c r="B12134" t="s">
        <v>73</v>
      </c>
      <c r="C12134" t="s">
        <v>232</v>
      </c>
      <c r="D12134" t="s">
        <v>526</v>
      </c>
      <c r="E12134" t="s">
        <v>563</v>
      </c>
      <c r="F12134" t="s">
        <v>394</v>
      </c>
      <c r="G12134">
        <v>0</v>
      </c>
      <c r="H12134">
        <v>0</v>
      </c>
      <c r="I12134">
        <v>0</v>
      </c>
      <c r="J12134">
        <v>0</v>
      </c>
      <c r="K12134">
        <v>0</v>
      </c>
      <c r="L12134">
        <v>0</v>
      </c>
      <c r="M12134">
        <v>0</v>
      </c>
      <c r="N12134">
        <v>6</v>
      </c>
      <c r="O12134">
        <v>6</v>
      </c>
      <c r="P12134">
        <v>0</v>
      </c>
      <c r="Q12134">
        <v>0</v>
      </c>
    </row>
    <row r="12135" spans="1:17" x14ac:dyDescent="0.25">
      <c r="A12135" t="s">
        <v>17983</v>
      </c>
      <c r="B12135" t="s">
        <v>73</v>
      </c>
      <c r="C12135" t="s">
        <v>232</v>
      </c>
      <c r="D12135" t="s">
        <v>526</v>
      </c>
      <c r="E12135" t="s">
        <v>563</v>
      </c>
      <c r="F12135" t="s">
        <v>395</v>
      </c>
      <c r="G12135">
        <v>0</v>
      </c>
      <c r="H12135">
        <v>0</v>
      </c>
      <c r="I12135">
        <v>0</v>
      </c>
      <c r="J12135">
        <v>0</v>
      </c>
      <c r="K12135">
        <v>0</v>
      </c>
      <c r="L12135">
        <v>0</v>
      </c>
      <c r="M12135">
        <v>0</v>
      </c>
      <c r="N12135">
        <v>6</v>
      </c>
      <c r="O12135">
        <v>6</v>
      </c>
      <c r="P12135">
        <v>0</v>
      </c>
      <c r="Q12135">
        <v>0</v>
      </c>
    </row>
    <row r="12136" spans="1:17" x14ac:dyDescent="0.25">
      <c r="A12136" t="s">
        <v>17984</v>
      </c>
      <c r="B12136" t="s">
        <v>73</v>
      </c>
      <c r="C12136" t="s">
        <v>232</v>
      </c>
      <c r="D12136" t="s">
        <v>526</v>
      </c>
      <c r="E12136" t="s">
        <v>563</v>
      </c>
      <c r="F12136" t="s">
        <v>525</v>
      </c>
      <c r="G12136">
        <v>6</v>
      </c>
      <c r="H12136">
        <v>0</v>
      </c>
      <c r="I12136">
        <v>0</v>
      </c>
      <c r="J12136">
        <v>0</v>
      </c>
      <c r="K12136">
        <v>0</v>
      </c>
      <c r="L12136">
        <v>0</v>
      </c>
      <c r="M12136">
        <v>0</v>
      </c>
      <c r="N12136">
        <v>0</v>
      </c>
      <c r="O12136">
        <v>0</v>
      </c>
      <c r="P12136">
        <v>0</v>
      </c>
      <c r="Q12136">
        <v>0</v>
      </c>
    </row>
    <row r="12137" spans="1:17" x14ac:dyDescent="0.25">
      <c r="A12137" t="s">
        <v>27808</v>
      </c>
      <c r="B12137" t="s">
        <v>73</v>
      </c>
      <c r="C12137" t="s">
        <v>232</v>
      </c>
      <c r="D12137" t="s">
        <v>526</v>
      </c>
      <c r="E12137" t="s">
        <v>21471</v>
      </c>
      <c r="F12137" t="s">
        <v>396</v>
      </c>
      <c r="G12137">
        <v>0</v>
      </c>
      <c r="H12137">
        <v>9</v>
      </c>
      <c r="I12137">
        <v>0</v>
      </c>
      <c r="J12137">
        <v>8</v>
      </c>
      <c r="K12137">
        <v>1</v>
      </c>
      <c r="L12137">
        <v>0</v>
      </c>
      <c r="M12137">
        <v>0</v>
      </c>
      <c r="N12137">
        <v>0</v>
      </c>
      <c r="O12137">
        <v>0</v>
      </c>
      <c r="P12137">
        <v>0</v>
      </c>
      <c r="Q12137">
        <v>0</v>
      </c>
    </row>
    <row r="12138" spans="1:17" x14ac:dyDescent="0.25">
      <c r="A12138" t="s">
        <v>27809</v>
      </c>
      <c r="B12138" t="s">
        <v>73</v>
      </c>
      <c r="C12138" t="s">
        <v>232</v>
      </c>
      <c r="D12138" t="s">
        <v>526</v>
      </c>
      <c r="E12138" t="s">
        <v>21471</v>
      </c>
      <c r="F12138" t="s">
        <v>4236</v>
      </c>
      <c r="G12138">
        <v>0</v>
      </c>
      <c r="H12138">
        <v>9</v>
      </c>
      <c r="I12138">
        <v>0</v>
      </c>
      <c r="J12138">
        <v>8</v>
      </c>
      <c r="K12138">
        <v>1</v>
      </c>
      <c r="L12138">
        <v>0</v>
      </c>
      <c r="M12138">
        <v>0</v>
      </c>
      <c r="N12138">
        <v>0</v>
      </c>
      <c r="O12138">
        <v>0</v>
      </c>
      <c r="P12138">
        <v>0</v>
      </c>
      <c r="Q12138">
        <v>0</v>
      </c>
    </row>
    <row r="12139" spans="1:17" x14ac:dyDescent="0.25">
      <c r="A12139" t="s">
        <v>27810</v>
      </c>
      <c r="B12139" t="s">
        <v>73</v>
      </c>
      <c r="C12139" t="s">
        <v>232</v>
      </c>
      <c r="D12139" t="s">
        <v>526</v>
      </c>
      <c r="E12139" t="s">
        <v>21471</v>
      </c>
      <c r="F12139" t="s">
        <v>4238</v>
      </c>
      <c r="G12139">
        <v>0</v>
      </c>
      <c r="H12139">
        <v>0</v>
      </c>
      <c r="I12139">
        <v>0</v>
      </c>
      <c r="J12139">
        <v>0</v>
      </c>
      <c r="K12139">
        <v>0</v>
      </c>
      <c r="L12139">
        <v>0</v>
      </c>
      <c r="M12139">
        <v>9</v>
      </c>
      <c r="N12139">
        <v>0</v>
      </c>
      <c r="O12139">
        <v>0</v>
      </c>
      <c r="P12139">
        <v>0</v>
      </c>
      <c r="Q12139">
        <v>0</v>
      </c>
    </row>
    <row r="12140" spans="1:17" x14ac:dyDescent="0.25">
      <c r="A12140" t="s">
        <v>27811</v>
      </c>
      <c r="B12140" t="s">
        <v>73</v>
      </c>
      <c r="C12140" t="s">
        <v>232</v>
      </c>
      <c r="D12140" t="s">
        <v>526</v>
      </c>
      <c r="E12140" t="s">
        <v>21471</v>
      </c>
      <c r="F12140" t="s">
        <v>397</v>
      </c>
      <c r="G12140">
        <v>0</v>
      </c>
      <c r="H12140">
        <v>9</v>
      </c>
      <c r="I12140">
        <v>0</v>
      </c>
      <c r="J12140">
        <v>8</v>
      </c>
      <c r="K12140">
        <v>1</v>
      </c>
      <c r="L12140">
        <v>0</v>
      </c>
      <c r="M12140">
        <v>0</v>
      </c>
      <c r="N12140">
        <v>0</v>
      </c>
      <c r="O12140">
        <v>0</v>
      </c>
      <c r="P12140">
        <v>0</v>
      </c>
      <c r="Q12140">
        <v>0</v>
      </c>
    </row>
    <row r="12141" spans="1:17" x14ac:dyDescent="0.25">
      <c r="A12141" t="s">
        <v>27812</v>
      </c>
      <c r="B12141" t="s">
        <v>73</v>
      </c>
      <c r="C12141" t="s">
        <v>232</v>
      </c>
      <c r="D12141" t="s">
        <v>526</v>
      </c>
      <c r="E12141" t="s">
        <v>21471</v>
      </c>
      <c r="F12141" t="s">
        <v>398</v>
      </c>
      <c r="G12141">
        <v>0</v>
      </c>
      <c r="H12141">
        <v>9</v>
      </c>
      <c r="I12141">
        <v>0</v>
      </c>
      <c r="J12141">
        <v>8</v>
      </c>
      <c r="K12141">
        <v>1</v>
      </c>
      <c r="L12141">
        <v>0</v>
      </c>
      <c r="M12141">
        <v>0</v>
      </c>
      <c r="N12141">
        <v>0</v>
      </c>
      <c r="O12141">
        <v>0</v>
      </c>
      <c r="P12141">
        <v>0</v>
      </c>
      <c r="Q12141">
        <v>0</v>
      </c>
    </row>
    <row r="12142" spans="1:17" x14ac:dyDescent="0.25">
      <c r="A12142" t="s">
        <v>27813</v>
      </c>
      <c r="B12142" t="s">
        <v>73</v>
      </c>
      <c r="C12142" t="s">
        <v>232</v>
      </c>
      <c r="D12142" t="s">
        <v>526</v>
      </c>
      <c r="E12142" t="s">
        <v>21471</v>
      </c>
      <c r="F12142" t="s">
        <v>4242</v>
      </c>
      <c r="G12142">
        <v>0</v>
      </c>
      <c r="H12142">
        <v>0</v>
      </c>
      <c r="I12142">
        <v>0</v>
      </c>
      <c r="J12142">
        <v>0</v>
      </c>
      <c r="K12142">
        <v>0</v>
      </c>
      <c r="L12142">
        <v>0</v>
      </c>
      <c r="M12142">
        <v>9</v>
      </c>
      <c r="N12142">
        <v>0</v>
      </c>
      <c r="O12142">
        <v>0</v>
      </c>
      <c r="P12142">
        <v>0</v>
      </c>
      <c r="Q12142">
        <v>0</v>
      </c>
    </row>
    <row r="12143" spans="1:17" x14ac:dyDescent="0.25">
      <c r="A12143" t="s">
        <v>27814</v>
      </c>
      <c r="B12143" t="s">
        <v>73</v>
      </c>
      <c r="C12143" t="s">
        <v>232</v>
      </c>
      <c r="D12143" t="s">
        <v>526</v>
      </c>
      <c r="E12143" t="s">
        <v>21471</v>
      </c>
      <c r="F12143" t="s">
        <v>399</v>
      </c>
      <c r="G12143">
        <v>0</v>
      </c>
      <c r="H12143">
        <v>9</v>
      </c>
      <c r="I12143">
        <v>0</v>
      </c>
      <c r="J12143">
        <v>8</v>
      </c>
      <c r="K12143">
        <v>1</v>
      </c>
      <c r="L12143">
        <v>0</v>
      </c>
      <c r="M12143">
        <v>0</v>
      </c>
      <c r="N12143">
        <v>0</v>
      </c>
      <c r="O12143">
        <v>0</v>
      </c>
      <c r="P12143">
        <v>0</v>
      </c>
      <c r="Q12143">
        <v>0</v>
      </c>
    </row>
    <row r="12144" spans="1:17" x14ac:dyDescent="0.25">
      <c r="A12144" t="s">
        <v>27815</v>
      </c>
      <c r="B12144" t="s">
        <v>73</v>
      </c>
      <c r="C12144" t="s">
        <v>232</v>
      </c>
      <c r="D12144" t="s">
        <v>526</v>
      </c>
      <c r="E12144" t="s">
        <v>21471</v>
      </c>
      <c r="F12144" t="s">
        <v>4245</v>
      </c>
      <c r="G12144">
        <v>0</v>
      </c>
      <c r="H12144">
        <v>0</v>
      </c>
      <c r="I12144">
        <v>0</v>
      </c>
      <c r="J12144">
        <v>0</v>
      </c>
      <c r="K12144">
        <v>0</v>
      </c>
      <c r="L12144">
        <v>0</v>
      </c>
      <c r="M12144">
        <v>9</v>
      </c>
      <c r="N12144">
        <v>0</v>
      </c>
      <c r="O12144">
        <v>0</v>
      </c>
      <c r="P12144">
        <v>0</v>
      </c>
      <c r="Q12144">
        <v>0</v>
      </c>
    </row>
    <row r="12145" spans="1:17" x14ac:dyDescent="0.25">
      <c r="A12145" t="s">
        <v>27816</v>
      </c>
      <c r="B12145" t="s">
        <v>73</v>
      </c>
      <c r="C12145" t="s">
        <v>232</v>
      </c>
      <c r="D12145" t="s">
        <v>526</v>
      </c>
      <c r="E12145" t="s">
        <v>21471</v>
      </c>
      <c r="F12145" t="s">
        <v>394</v>
      </c>
      <c r="G12145">
        <v>0</v>
      </c>
      <c r="H12145">
        <v>0</v>
      </c>
      <c r="I12145">
        <v>0</v>
      </c>
      <c r="J12145">
        <v>0</v>
      </c>
      <c r="K12145">
        <v>0</v>
      </c>
      <c r="L12145">
        <v>0</v>
      </c>
      <c r="M12145">
        <v>0</v>
      </c>
      <c r="N12145">
        <v>9</v>
      </c>
      <c r="O12145">
        <v>9</v>
      </c>
      <c r="P12145">
        <v>0</v>
      </c>
      <c r="Q12145">
        <v>0</v>
      </c>
    </row>
    <row r="12146" spans="1:17" x14ac:dyDescent="0.25">
      <c r="A12146" t="s">
        <v>27817</v>
      </c>
      <c r="B12146" t="s">
        <v>73</v>
      </c>
      <c r="C12146" t="s">
        <v>232</v>
      </c>
      <c r="D12146" t="s">
        <v>526</v>
      </c>
      <c r="E12146" t="s">
        <v>21471</v>
      </c>
      <c r="F12146" t="s">
        <v>395</v>
      </c>
      <c r="G12146">
        <v>0</v>
      </c>
      <c r="H12146">
        <v>0</v>
      </c>
      <c r="I12146">
        <v>0</v>
      </c>
      <c r="J12146">
        <v>0</v>
      </c>
      <c r="K12146">
        <v>0</v>
      </c>
      <c r="L12146">
        <v>0</v>
      </c>
      <c r="M12146">
        <v>0</v>
      </c>
      <c r="N12146">
        <v>8</v>
      </c>
      <c r="O12146">
        <v>8</v>
      </c>
      <c r="P12146">
        <v>0</v>
      </c>
      <c r="Q12146">
        <v>0</v>
      </c>
    </row>
    <row r="12147" spans="1:17" x14ac:dyDescent="0.25">
      <c r="A12147" t="s">
        <v>27818</v>
      </c>
      <c r="B12147" t="s">
        <v>73</v>
      </c>
      <c r="C12147" t="s">
        <v>232</v>
      </c>
      <c r="D12147" t="s">
        <v>526</v>
      </c>
      <c r="E12147" t="s">
        <v>21471</v>
      </c>
      <c r="F12147" t="s">
        <v>525</v>
      </c>
      <c r="G12147">
        <v>9</v>
      </c>
      <c r="H12147">
        <v>0</v>
      </c>
      <c r="I12147">
        <v>0</v>
      </c>
      <c r="J12147">
        <v>0</v>
      </c>
      <c r="K12147">
        <v>0</v>
      </c>
      <c r="L12147">
        <v>0</v>
      </c>
      <c r="M12147">
        <v>0</v>
      </c>
      <c r="N12147">
        <v>0</v>
      </c>
      <c r="O12147">
        <v>0</v>
      </c>
      <c r="P12147">
        <v>0</v>
      </c>
      <c r="Q12147">
        <v>0</v>
      </c>
    </row>
    <row r="12148" spans="1:17" x14ac:dyDescent="0.25">
      <c r="A12148" t="s">
        <v>27819</v>
      </c>
      <c r="B12148" t="s">
        <v>73</v>
      </c>
      <c r="C12148" t="s">
        <v>232</v>
      </c>
      <c r="D12148" t="s">
        <v>527</v>
      </c>
      <c r="E12148" t="s">
        <v>21471</v>
      </c>
      <c r="F12148" t="s">
        <v>528</v>
      </c>
      <c r="G12148">
        <v>0</v>
      </c>
      <c r="H12148">
        <v>0</v>
      </c>
      <c r="I12148">
        <v>0</v>
      </c>
      <c r="J12148">
        <v>0</v>
      </c>
      <c r="K12148">
        <v>0</v>
      </c>
      <c r="L12148">
        <v>0</v>
      </c>
      <c r="M12148">
        <v>0</v>
      </c>
      <c r="N12148">
        <v>2</v>
      </c>
      <c r="O12148">
        <v>2</v>
      </c>
      <c r="P12148">
        <v>0</v>
      </c>
      <c r="Q12148">
        <v>0</v>
      </c>
    </row>
    <row r="12149" spans="1:17" x14ac:dyDescent="0.25">
      <c r="A12149" t="s">
        <v>15341</v>
      </c>
      <c r="B12149" t="s">
        <v>74</v>
      </c>
      <c r="C12149" t="s">
        <v>191</v>
      </c>
      <c r="D12149" t="s">
        <v>526</v>
      </c>
      <c r="E12149" t="s">
        <v>563</v>
      </c>
      <c r="F12149" t="s">
        <v>397</v>
      </c>
      <c r="G12149">
        <v>0</v>
      </c>
      <c r="H12149">
        <v>15</v>
      </c>
      <c r="I12149">
        <v>2</v>
      </c>
      <c r="J12149">
        <v>11</v>
      </c>
      <c r="K12149">
        <v>2</v>
      </c>
      <c r="L12149">
        <v>0</v>
      </c>
      <c r="M12149">
        <v>0</v>
      </c>
      <c r="N12149">
        <v>0</v>
      </c>
      <c r="O12149">
        <v>0</v>
      </c>
      <c r="P12149">
        <v>0</v>
      </c>
      <c r="Q12149">
        <v>0</v>
      </c>
    </row>
    <row r="12150" spans="1:17" x14ac:dyDescent="0.25">
      <c r="A12150" t="s">
        <v>15342</v>
      </c>
      <c r="B12150" t="s">
        <v>74</v>
      </c>
      <c r="C12150" t="s">
        <v>191</v>
      </c>
      <c r="D12150" t="s">
        <v>526</v>
      </c>
      <c r="E12150" t="s">
        <v>563</v>
      </c>
      <c r="F12150" t="s">
        <v>398</v>
      </c>
      <c r="G12150">
        <v>0</v>
      </c>
      <c r="H12150">
        <v>15</v>
      </c>
      <c r="I12150">
        <v>2</v>
      </c>
      <c r="J12150">
        <v>12</v>
      </c>
      <c r="K12150">
        <v>1</v>
      </c>
      <c r="L12150">
        <v>0</v>
      </c>
      <c r="M12150">
        <v>0</v>
      </c>
      <c r="N12150">
        <v>0</v>
      </c>
      <c r="O12150">
        <v>0</v>
      </c>
      <c r="P12150">
        <v>0</v>
      </c>
      <c r="Q12150">
        <v>0</v>
      </c>
    </row>
    <row r="12151" spans="1:17" x14ac:dyDescent="0.25">
      <c r="A12151" t="s">
        <v>15343</v>
      </c>
      <c r="B12151" t="s">
        <v>74</v>
      </c>
      <c r="C12151" t="s">
        <v>191</v>
      </c>
      <c r="D12151" t="s">
        <v>526</v>
      </c>
      <c r="E12151" t="s">
        <v>563</v>
      </c>
      <c r="F12151" t="s">
        <v>4242</v>
      </c>
      <c r="G12151">
        <v>0</v>
      </c>
      <c r="H12151">
        <v>0</v>
      </c>
      <c r="I12151">
        <v>0</v>
      </c>
      <c r="J12151">
        <v>0</v>
      </c>
      <c r="K12151">
        <v>0</v>
      </c>
      <c r="L12151">
        <v>0</v>
      </c>
      <c r="M12151">
        <v>15</v>
      </c>
      <c r="N12151">
        <v>0</v>
      </c>
      <c r="O12151">
        <v>0</v>
      </c>
      <c r="P12151">
        <v>0</v>
      </c>
      <c r="Q12151">
        <v>0</v>
      </c>
    </row>
    <row r="12152" spans="1:17" x14ac:dyDescent="0.25">
      <c r="A12152" t="s">
        <v>15344</v>
      </c>
      <c r="B12152" t="s">
        <v>74</v>
      </c>
      <c r="C12152" t="s">
        <v>191</v>
      </c>
      <c r="D12152" t="s">
        <v>526</v>
      </c>
      <c r="E12152" t="s">
        <v>563</v>
      </c>
      <c r="F12152" t="s">
        <v>399</v>
      </c>
      <c r="G12152">
        <v>0</v>
      </c>
      <c r="H12152">
        <v>15</v>
      </c>
      <c r="I12152">
        <v>2</v>
      </c>
      <c r="J12152">
        <v>12</v>
      </c>
      <c r="K12152">
        <v>1</v>
      </c>
      <c r="L12152">
        <v>0</v>
      </c>
      <c r="M12152">
        <v>0</v>
      </c>
      <c r="N12152">
        <v>0</v>
      </c>
      <c r="O12152">
        <v>0</v>
      </c>
      <c r="P12152">
        <v>0</v>
      </c>
      <c r="Q12152">
        <v>0</v>
      </c>
    </row>
    <row r="12153" spans="1:17" x14ac:dyDescent="0.25">
      <c r="A12153" t="s">
        <v>15345</v>
      </c>
      <c r="B12153" t="s">
        <v>74</v>
      </c>
      <c r="C12153" t="s">
        <v>191</v>
      </c>
      <c r="D12153" t="s">
        <v>526</v>
      </c>
      <c r="E12153" t="s">
        <v>563</v>
      </c>
      <c r="F12153" t="s">
        <v>4245</v>
      </c>
      <c r="G12153">
        <v>0</v>
      </c>
      <c r="H12153">
        <v>0</v>
      </c>
      <c r="I12153">
        <v>0</v>
      </c>
      <c r="J12153">
        <v>0</v>
      </c>
      <c r="K12153">
        <v>0</v>
      </c>
      <c r="L12153">
        <v>0</v>
      </c>
      <c r="M12153">
        <v>15</v>
      </c>
      <c r="N12153">
        <v>0</v>
      </c>
      <c r="O12153">
        <v>0</v>
      </c>
      <c r="P12153">
        <v>0</v>
      </c>
      <c r="Q12153">
        <v>0</v>
      </c>
    </row>
    <row r="12154" spans="1:17" x14ac:dyDescent="0.25">
      <c r="A12154" t="s">
        <v>15346</v>
      </c>
      <c r="B12154" t="s">
        <v>74</v>
      </c>
      <c r="C12154" t="s">
        <v>191</v>
      </c>
      <c r="D12154" t="s">
        <v>526</v>
      </c>
      <c r="E12154" t="s">
        <v>563</v>
      </c>
      <c r="F12154" t="s">
        <v>394</v>
      </c>
      <c r="G12154">
        <v>0</v>
      </c>
      <c r="H12154">
        <v>0</v>
      </c>
      <c r="I12154">
        <v>0</v>
      </c>
      <c r="J12154">
        <v>0</v>
      </c>
      <c r="K12154">
        <v>0</v>
      </c>
      <c r="L12154">
        <v>0</v>
      </c>
      <c r="M12154">
        <v>0</v>
      </c>
      <c r="N12154">
        <v>8</v>
      </c>
      <c r="O12154">
        <v>8</v>
      </c>
      <c r="P12154">
        <v>0</v>
      </c>
      <c r="Q12154">
        <v>0</v>
      </c>
    </row>
    <row r="12155" spans="1:17" x14ac:dyDescent="0.25">
      <c r="A12155" t="s">
        <v>15347</v>
      </c>
      <c r="B12155" t="s">
        <v>74</v>
      </c>
      <c r="C12155" t="s">
        <v>191</v>
      </c>
      <c r="D12155" t="s">
        <v>526</v>
      </c>
      <c r="E12155" t="s">
        <v>563</v>
      </c>
      <c r="F12155" t="s">
        <v>395</v>
      </c>
      <c r="G12155">
        <v>0</v>
      </c>
      <c r="H12155">
        <v>0</v>
      </c>
      <c r="I12155">
        <v>0</v>
      </c>
      <c r="J12155">
        <v>0</v>
      </c>
      <c r="K12155">
        <v>0</v>
      </c>
      <c r="L12155">
        <v>0</v>
      </c>
      <c r="M12155">
        <v>0</v>
      </c>
      <c r="N12155">
        <v>6</v>
      </c>
      <c r="O12155">
        <v>6</v>
      </c>
      <c r="P12155">
        <v>0</v>
      </c>
      <c r="Q12155">
        <v>0</v>
      </c>
    </row>
    <row r="12156" spans="1:17" x14ac:dyDescent="0.25">
      <c r="A12156" t="s">
        <v>15348</v>
      </c>
      <c r="B12156" t="s">
        <v>74</v>
      </c>
      <c r="C12156" t="s">
        <v>191</v>
      </c>
      <c r="D12156" t="s">
        <v>526</v>
      </c>
      <c r="E12156" t="s">
        <v>563</v>
      </c>
      <c r="F12156" t="s">
        <v>525</v>
      </c>
      <c r="G12156">
        <v>15</v>
      </c>
      <c r="H12156">
        <v>0</v>
      </c>
      <c r="I12156">
        <v>0</v>
      </c>
      <c r="J12156">
        <v>0</v>
      </c>
      <c r="K12156">
        <v>0</v>
      </c>
      <c r="L12156">
        <v>0</v>
      </c>
      <c r="M12156">
        <v>0</v>
      </c>
      <c r="N12156">
        <v>0</v>
      </c>
      <c r="O12156">
        <v>0</v>
      </c>
      <c r="P12156">
        <v>0</v>
      </c>
      <c r="Q12156">
        <v>0</v>
      </c>
    </row>
    <row r="12157" spans="1:17" x14ac:dyDescent="0.25">
      <c r="A12157" t="s">
        <v>27878</v>
      </c>
      <c r="B12157" t="s">
        <v>74</v>
      </c>
      <c r="C12157" t="s">
        <v>191</v>
      </c>
      <c r="D12157" t="s">
        <v>526</v>
      </c>
      <c r="E12157" t="s">
        <v>21471</v>
      </c>
      <c r="F12157" t="s">
        <v>396</v>
      </c>
      <c r="G12157">
        <v>0</v>
      </c>
      <c r="H12157">
        <v>11</v>
      </c>
      <c r="I12157">
        <v>2</v>
      </c>
      <c r="J12157">
        <v>9</v>
      </c>
      <c r="K12157">
        <v>0</v>
      </c>
      <c r="L12157">
        <v>0</v>
      </c>
      <c r="M12157">
        <v>0</v>
      </c>
      <c r="N12157">
        <v>0</v>
      </c>
      <c r="O12157">
        <v>0</v>
      </c>
      <c r="P12157">
        <v>0</v>
      </c>
      <c r="Q12157">
        <v>0</v>
      </c>
    </row>
    <row r="12158" spans="1:17" x14ac:dyDescent="0.25">
      <c r="A12158" t="s">
        <v>27879</v>
      </c>
      <c r="B12158" t="s">
        <v>74</v>
      </c>
      <c r="C12158" t="s">
        <v>191</v>
      </c>
      <c r="D12158" t="s">
        <v>526</v>
      </c>
      <c r="E12158" t="s">
        <v>21471</v>
      </c>
      <c r="F12158" t="s">
        <v>4236</v>
      </c>
      <c r="G12158">
        <v>0</v>
      </c>
      <c r="H12158">
        <v>11</v>
      </c>
      <c r="I12158">
        <v>2</v>
      </c>
      <c r="J12158">
        <v>8</v>
      </c>
      <c r="K12158">
        <v>0</v>
      </c>
      <c r="L12158">
        <v>1</v>
      </c>
      <c r="M12158">
        <v>0</v>
      </c>
      <c r="N12158">
        <v>0</v>
      </c>
      <c r="O12158">
        <v>0</v>
      </c>
      <c r="P12158">
        <v>0</v>
      </c>
      <c r="Q12158">
        <v>0</v>
      </c>
    </row>
    <row r="12159" spans="1:17" x14ac:dyDescent="0.25">
      <c r="A12159" t="s">
        <v>27763</v>
      </c>
      <c r="B12159" t="s">
        <v>73</v>
      </c>
      <c r="C12159" t="s">
        <v>98</v>
      </c>
      <c r="D12159" t="s">
        <v>526</v>
      </c>
      <c r="E12159" t="s">
        <v>21471</v>
      </c>
      <c r="F12159" t="s">
        <v>399</v>
      </c>
      <c r="G12159">
        <v>0</v>
      </c>
      <c r="H12159">
        <v>42</v>
      </c>
      <c r="I12159">
        <v>3</v>
      </c>
      <c r="J12159">
        <v>37</v>
      </c>
      <c r="K12159">
        <v>1</v>
      </c>
      <c r="L12159">
        <v>1</v>
      </c>
      <c r="M12159">
        <v>0</v>
      </c>
      <c r="N12159">
        <v>0</v>
      </c>
      <c r="O12159">
        <v>0</v>
      </c>
      <c r="P12159">
        <v>0</v>
      </c>
      <c r="Q12159">
        <v>0</v>
      </c>
    </row>
    <row r="12160" spans="1:17" x14ac:dyDescent="0.25">
      <c r="A12160" t="s">
        <v>27764</v>
      </c>
      <c r="B12160" t="s">
        <v>73</v>
      </c>
      <c r="C12160" t="s">
        <v>98</v>
      </c>
      <c r="D12160" t="s">
        <v>526</v>
      </c>
      <c r="E12160" t="s">
        <v>21471</v>
      </c>
      <c r="F12160" t="s">
        <v>4245</v>
      </c>
      <c r="G12160">
        <v>0</v>
      </c>
      <c r="H12160">
        <v>0</v>
      </c>
      <c r="I12160">
        <v>0</v>
      </c>
      <c r="J12160">
        <v>0</v>
      </c>
      <c r="K12160">
        <v>0</v>
      </c>
      <c r="L12160">
        <v>0</v>
      </c>
      <c r="M12160">
        <v>42</v>
      </c>
      <c r="N12160">
        <v>0</v>
      </c>
      <c r="O12160">
        <v>0</v>
      </c>
      <c r="P12160">
        <v>0</v>
      </c>
      <c r="Q12160">
        <v>0</v>
      </c>
    </row>
    <row r="12161" spans="1:17" x14ac:dyDescent="0.25">
      <c r="A12161" t="s">
        <v>27765</v>
      </c>
      <c r="B12161" t="s">
        <v>73</v>
      </c>
      <c r="C12161" t="s">
        <v>98</v>
      </c>
      <c r="D12161" t="s">
        <v>526</v>
      </c>
      <c r="E12161" t="s">
        <v>21471</v>
      </c>
      <c r="F12161" t="s">
        <v>394</v>
      </c>
      <c r="G12161">
        <v>0</v>
      </c>
      <c r="H12161">
        <v>0</v>
      </c>
      <c r="I12161">
        <v>0</v>
      </c>
      <c r="J12161">
        <v>0</v>
      </c>
      <c r="K12161">
        <v>0</v>
      </c>
      <c r="L12161">
        <v>0</v>
      </c>
      <c r="M12161">
        <v>0</v>
      </c>
      <c r="N12161">
        <v>42</v>
      </c>
      <c r="O12161">
        <v>41</v>
      </c>
      <c r="P12161">
        <v>1</v>
      </c>
      <c r="Q12161">
        <v>0</v>
      </c>
    </row>
    <row r="12162" spans="1:17" x14ac:dyDescent="0.25">
      <c r="A12162" t="s">
        <v>27766</v>
      </c>
      <c r="B12162" t="s">
        <v>73</v>
      </c>
      <c r="C12162" t="s">
        <v>98</v>
      </c>
      <c r="D12162" t="s">
        <v>526</v>
      </c>
      <c r="E12162" t="s">
        <v>21471</v>
      </c>
      <c r="F12162" t="s">
        <v>395</v>
      </c>
      <c r="G12162">
        <v>0</v>
      </c>
      <c r="H12162">
        <v>0</v>
      </c>
      <c r="I12162">
        <v>0</v>
      </c>
      <c r="J12162">
        <v>0</v>
      </c>
      <c r="K12162">
        <v>0</v>
      </c>
      <c r="L12162">
        <v>0</v>
      </c>
      <c r="M12162">
        <v>0</v>
      </c>
      <c r="N12162">
        <v>36</v>
      </c>
      <c r="O12162">
        <v>35</v>
      </c>
      <c r="P12162">
        <v>1</v>
      </c>
      <c r="Q12162">
        <v>0</v>
      </c>
    </row>
    <row r="12163" spans="1:17" x14ac:dyDescent="0.25">
      <c r="A12163" t="s">
        <v>27767</v>
      </c>
      <c r="B12163" t="s">
        <v>73</v>
      </c>
      <c r="C12163" t="s">
        <v>98</v>
      </c>
      <c r="D12163" t="s">
        <v>526</v>
      </c>
      <c r="E12163" t="s">
        <v>21471</v>
      </c>
      <c r="F12163" t="s">
        <v>525</v>
      </c>
      <c r="G12163">
        <v>42</v>
      </c>
      <c r="H12163">
        <v>0</v>
      </c>
      <c r="I12163">
        <v>0</v>
      </c>
      <c r="J12163">
        <v>0</v>
      </c>
      <c r="K12163">
        <v>0</v>
      </c>
      <c r="L12163">
        <v>0</v>
      </c>
      <c r="M12163">
        <v>0</v>
      </c>
      <c r="N12163">
        <v>0</v>
      </c>
      <c r="O12163">
        <v>0</v>
      </c>
      <c r="P12163">
        <v>0</v>
      </c>
      <c r="Q12163">
        <v>0</v>
      </c>
    </row>
    <row r="12164" spans="1:17" x14ac:dyDescent="0.25">
      <c r="A12164" t="s">
        <v>13374</v>
      </c>
      <c r="B12164" t="s">
        <v>73</v>
      </c>
      <c r="C12164" t="s">
        <v>98</v>
      </c>
      <c r="D12164" t="s">
        <v>527</v>
      </c>
      <c r="E12164" t="s">
        <v>563</v>
      </c>
      <c r="F12164" t="s">
        <v>528</v>
      </c>
      <c r="G12164">
        <v>0</v>
      </c>
      <c r="H12164">
        <v>0</v>
      </c>
      <c r="I12164">
        <v>0</v>
      </c>
      <c r="J12164">
        <v>0</v>
      </c>
      <c r="K12164">
        <v>0</v>
      </c>
      <c r="L12164">
        <v>0</v>
      </c>
      <c r="M12164">
        <v>0</v>
      </c>
      <c r="N12164">
        <v>3</v>
      </c>
      <c r="O12164">
        <v>3</v>
      </c>
      <c r="P12164">
        <v>0</v>
      </c>
      <c r="Q12164">
        <v>0</v>
      </c>
    </row>
    <row r="12165" spans="1:17" x14ac:dyDescent="0.25">
      <c r="A12165" t="s">
        <v>13375</v>
      </c>
      <c r="B12165" t="s">
        <v>73</v>
      </c>
      <c r="C12165" t="s">
        <v>98</v>
      </c>
      <c r="D12165" t="s">
        <v>527</v>
      </c>
      <c r="E12165" t="s">
        <v>563</v>
      </c>
      <c r="F12165" t="s">
        <v>525</v>
      </c>
      <c r="G12165">
        <v>3</v>
      </c>
      <c r="H12165">
        <v>0</v>
      </c>
      <c r="I12165">
        <v>0</v>
      </c>
      <c r="J12165">
        <v>0</v>
      </c>
      <c r="K12165">
        <v>0</v>
      </c>
      <c r="L12165">
        <v>0</v>
      </c>
      <c r="M12165">
        <v>0</v>
      </c>
      <c r="N12165">
        <v>0</v>
      </c>
      <c r="O12165">
        <v>0</v>
      </c>
      <c r="P12165">
        <v>0</v>
      </c>
      <c r="Q12165">
        <v>0</v>
      </c>
    </row>
    <row r="12166" spans="1:17" x14ac:dyDescent="0.25">
      <c r="A12166" t="s">
        <v>27768</v>
      </c>
      <c r="B12166" t="s">
        <v>73</v>
      </c>
      <c r="C12166" t="s">
        <v>98</v>
      </c>
      <c r="D12166" t="s">
        <v>527</v>
      </c>
      <c r="E12166" t="s">
        <v>21471</v>
      </c>
      <c r="F12166" t="s">
        <v>528</v>
      </c>
      <c r="G12166">
        <v>0</v>
      </c>
      <c r="H12166">
        <v>0</v>
      </c>
      <c r="I12166">
        <v>0</v>
      </c>
      <c r="J12166">
        <v>0</v>
      </c>
      <c r="K12166">
        <v>0</v>
      </c>
      <c r="L12166">
        <v>0</v>
      </c>
      <c r="M12166">
        <v>0</v>
      </c>
      <c r="N12166">
        <v>9</v>
      </c>
      <c r="O12166">
        <v>6</v>
      </c>
      <c r="P12166">
        <v>2</v>
      </c>
      <c r="Q12166">
        <v>1</v>
      </c>
    </row>
    <row r="12167" spans="1:17" x14ac:dyDescent="0.25">
      <c r="A12167" t="s">
        <v>27769</v>
      </c>
      <c r="B12167" t="s">
        <v>73</v>
      </c>
      <c r="C12167" t="s">
        <v>98</v>
      </c>
      <c r="D12167" t="s">
        <v>527</v>
      </c>
      <c r="E12167" t="s">
        <v>21471</v>
      </c>
      <c r="F12167" t="s">
        <v>525</v>
      </c>
      <c r="G12167">
        <v>9</v>
      </c>
      <c r="H12167">
        <v>0</v>
      </c>
      <c r="I12167">
        <v>0</v>
      </c>
      <c r="J12167">
        <v>0</v>
      </c>
      <c r="K12167">
        <v>0</v>
      </c>
      <c r="L12167">
        <v>0</v>
      </c>
      <c r="M12167">
        <v>0</v>
      </c>
      <c r="N12167">
        <v>0</v>
      </c>
      <c r="O12167">
        <v>0</v>
      </c>
      <c r="P12167">
        <v>0</v>
      </c>
      <c r="Q12167">
        <v>0</v>
      </c>
    </row>
    <row r="12168" spans="1:17" x14ac:dyDescent="0.25">
      <c r="A12168" t="s">
        <v>13376</v>
      </c>
      <c r="B12168" t="s">
        <v>73</v>
      </c>
      <c r="C12168" t="s">
        <v>98</v>
      </c>
      <c r="D12168" t="s">
        <v>12971</v>
      </c>
      <c r="E12168" t="s">
        <v>563</v>
      </c>
      <c r="F12168" t="s">
        <v>525</v>
      </c>
      <c r="G12168">
        <v>1</v>
      </c>
      <c r="H12168">
        <v>0</v>
      </c>
      <c r="I12168">
        <v>0</v>
      </c>
      <c r="J12168">
        <v>0</v>
      </c>
      <c r="K12168">
        <v>0</v>
      </c>
      <c r="L12168">
        <v>0</v>
      </c>
      <c r="M12168">
        <v>0</v>
      </c>
      <c r="N12168">
        <v>0</v>
      </c>
      <c r="O12168">
        <v>0</v>
      </c>
      <c r="P12168">
        <v>0</v>
      </c>
      <c r="Q12168">
        <v>0</v>
      </c>
    </row>
    <row r="12169" spans="1:17" x14ac:dyDescent="0.25">
      <c r="A12169" t="s">
        <v>13377</v>
      </c>
      <c r="B12169" t="s">
        <v>73</v>
      </c>
      <c r="C12169" t="s">
        <v>99</v>
      </c>
      <c r="D12169" t="s">
        <v>529</v>
      </c>
      <c r="E12169" t="s">
        <v>563</v>
      </c>
      <c r="F12169" t="s">
        <v>525</v>
      </c>
      <c r="G12169">
        <v>1</v>
      </c>
      <c r="H12169">
        <v>0</v>
      </c>
      <c r="I12169">
        <v>0</v>
      </c>
      <c r="J12169">
        <v>0</v>
      </c>
      <c r="K12169">
        <v>0</v>
      </c>
      <c r="L12169">
        <v>0</v>
      </c>
      <c r="M12169">
        <v>0</v>
      </c>
      <c r="N12169">
        <v>0</v>
      </c>
      <c r="O12169">
        <v>0</v>
      </c>
      <c r="P12169">
        <v>0</v>
      </c>
      <c r="Q12169">
        <v>0</v>
      </c>
    </row>
    <row r="12170" spans="1:17" x14ac:dyDescent="0.25">
      <c r="A12170" t="s">
        <v>27770</v>
      </c>
      <c r="B12170" t="s">
        <v>73</v>
      </c>
      <c r="C12170" t="s">
        <v>99</v>
      </c>
      <c r="D12170" t="s">
        <v>529</v>
      </c>
      <c r="E12170" t="s">
        <v>21471</v>
      </c>
      <c r="F12170" t="s">
        <v>525</v>
      </c>
      <c r="G12170">
        <v>2</v>
      </c>
      <c r="H12170">
        <v>0</v>
      </c>
      <c r="I12170">
        <v>0</v>
      </c>
      <c r="J12170">
        <v>0</v>
      </c>
      <c r="K12170">
        <v>0</v>
      </c>
      <c r="L12170">
        <v>0</v>
      </c>
      <c r="M12170">
        <v>0</v>
      </c>
      <c r="N12170">
        <v>0</v>
      </c>
      <c r="O12170">
        <v>0</v>
      </c>
      <c r="P12170">
        <v>0</v>
      </c>
      <c r="Q12170">
        <v>0</v>
      </c>
    </row>
    <row r="12171" spans="1:17" x14ac:dyDescent="0.25">
      <c r="A12171" t="s">
        <v>13378</v>
      </c>
      <c r="B12171" t="s">
        <v>73</v>
      </c>
      <c r="C12171" t="s">
        <v>99</v>
      </c>
      <c r="D12171" t="s">
        <v>526</v>
      </c>
      <c r="E12171" t="s">
        <v>563</v>
      </c>
      <c r="F12171" t="s">
        <v>396</v>
      </c>
      <c r="G12171">
        <v>0</v>
      </c>
      <c r="H12171">
        <v>28</v>
      </c>
      <c r="I12171">
        <v>0</v>
      </c>
      <c r="J12171">
        <v>25</v>
      </c>
      <c r="K12171">
        <v>2</v>
      </c>
      <c r="L12171">
        <v>1</v>
      </c>
      <c r="M12171">
        <v>0</v>
      </c>
      <c r="N12171">
        <v>0</v>
      </c>
      <c r="O12171">
        <v>0</v>
      </c>
      <c r="P12171">
        <v>0</v>
      </c>
      <c r="Q12171">
        <v>0</v>
      </c>
    </row>
    <row r="12172" spans="1:17" x14ac:dyDescent="0.25">
      <c r="A12172" t="s">
        <v>13379</v>
      </c>
      <c r="B12172" t="s">
        <v>73</v>
      </c>
      <c r="C12172" t="s">
        <v>99</v>
      </c>
      <c r="D12172" t="s">
        <v>526</v>
      </c>
      <c r="E12172" t="s">
        <v>563</v>
      </c>
      <c r="F12172" t="s">
        <v>4236</v>
      </c>
      <c r="G12172">
        <v>0</v>
      </c>
      <c r="H12172">
        <v>28</v>
      </c>
      <c r="I12172">
        <v>0</v>
      </c>
      <c r="J12172">
        <v>25</v>
      </c>
      <c r="K12172">
        <v>2</v>
      </c>
      <c r="L12172">
        <v>1</v>
      </c>
      <c r="M12172">
        <v>0</v>
      </c>
      <c r="N12172">
        <v>0</v>
      </c>
      <c r="O12172">
        <v>0</v>
      </c>
      <c r="P12172">
        <v>0</v>
      </c>
      <c r="Q12172">
        <v>0</v>
      </c>
    </row>
    <row r="12173" spans="1:17" x14ac:dyDescent="0.25">
      <c r="A12173" t="s">
        <v>13380</v>
      </c>
      <c r="B12173" t="s">
        <v>73</v>
      </c>
      <c r="C12173" t="s">
        <v>99</v>
      </c>
      <c r="D12173" t="s">
        <v>526</v>
      </c>
      <c r="E12173" t="s">
        <v>563</v>
      </c>
      <c r="F12173" t="s">
        <v>4238</v>
      </c>
      <c r="G12173">
        <v>0</v>
      </c>
      <c r="H12173">
        <v>0</v>
      </c>
      <c r="I12173">
        <v>0</v>
      </c>
      <c r="J12173">
        <v>0</v>
      </c>
      <c r="K12173">
        <v>0</v>
      </c>
      <c r="L12173">
        <v>0</v>
      </c>
      <c r="M12173">
        <v>28</v>
      </c>
      <c r="N12173">
        <v>0</v>
      </c>
      <c r="O12173">
        <v>0</v>
      </c>
      <c r="P12173">
        <v>0</v>
      </c>
      <c r="Q12173">
        <v>0</v>
      </c>
    </row>
    <row r="12174" spans="1:17" x14ac:dyDescent="0.25">
      <c r="A12174" t="s">
        <v>13381</v>
      </c>
      <c r="B12174" t="s">
        <v>73</v>
      </c>
      <c r="C12174" t="s">
        <v>99</v>
      </c>
      <c r="D12174" t="s">
        <v>526</v>
      </c>
      <c r="E12174" t="s">
        <v>563</v>
      </c>
      <c r="F12174" t="s">
        <v>397</v>
      </c>
      <c r="G12174">
        <v>0</v>
      </c>
      <c r="H12174">
        <v>28</v>
      </c>
      <c r="I12174">
        <v>0</v>
      </c>
      <c r="J12174">
        <v>25</v>
      </c>
      <c r="K12174">
        <v>2</v>
      </c>
      <c r="L12174">
        <v>1</v>
      </c>
      <c r="M12174">
        <v>0</v>
      </c>
      <c r="N12174">
        <v>0</v>
      </c>
      <c r="O12174">
        <v>0</v>
      </c>
      <c r="P12174">
        <v>0</v>
      </c>
      <c r="Q12174">
        <v>0</v>
      </c>
    </row>
    <row r="12175" spans="1:17" x14ac:dyDescent="0.25">
      <c r="A12175" t="s">
        <v>13382</v>
      </c>
      <c r="B12175" t="s">
        <v>73</v>
      </c>
      <c r="C12175" t="s">
        <v>99</v>
      </c>
      <c r="D12175" t="s">
        <v>526</v>
      </c>
      <c r="E12175" t="s">
        <v>563</v>
      </c>
      <c r="F12175" t="s">
        <v>398</v>
      </c>
      <c r="G12175">
        <v>0</v>
      </c>
      <c r="H12175">
        <v>28</v>
      </c>
      <c r="I12175">
        <v>0</v>
      </c>
      <c r="J12175">
        <v>25</v>
      </c>
      <c r="K12175">
        <v>2</v>
      </c>
      <c r="L12175">
        <v>1</v>
      </c>
      <c r="M12175">
        <v>0</v>
      </c>
      <c r="N12175">
        <v>0</v>
      </c>
      <c r="O12175">
        <v>0</v>
      </c>
      <c r="P12175">
        <v>0</v>
      </c>
      <c r="Q12175">
        <v>0</v>
      </c>
    </row>
    <row r="12176" spans="1:17" x14ac:dyDescent="0.25">
      <c r="A12176" t="s">
        <v>13383</v>
      </c>
      <c r="B12176" t="s">
        <v>73</v>
      </c>
      <c r="C12176" t="s">
        <v>99</v>
      </c>
      <c r="D12176" t="s">
        <v>526</v>
      </c>
      <c r="E12176" t="s">
        <v>563</v>
      </c>
      <c r="F12176" t="s">
        <v>4242</v>
      </c>
      <c r="G12176">
        <v>0</v>
      </c>
      <c r="H12176">
        <v>0</v>
      </c>
      <c r="I12176">
        <v>0</v>
      </c>
      <c r="J12176">
        <v>0</v>
      </c>
      <c r="K12176">
        <v>0</v>
      </c>
      <c r="L12176">
        <v>0</v>
      </c>
      <c r="M12176">
        <v>28</v>
      </c>
      <c r="N12176">
        <v>0</v>
      </c>
      <c r="O12176">
        <v>0</v>
      </c>
      <c r="P12176">
        <v>0</v>
      </c>
      <c r="Q12176">
        <v>0</v>
      </c>
    </row>
    <row r="12177" spans="1:17" x14ac:dyDescent="0.25">
      <c r="A12177" t="s">
        <v>13384</v>
      </c>
      <c r="B12177" t="s">
        <v>73</v>
      </c>
      <c r="C12177" t="s">
        <v>99</v>
      </c>
      <c r="D12177" t="s">
        <v>526</v>
      </c>
      <c r="E12177" t="s">
        <v>563</v>
      </c>
      <c r="F12177" t="s">
        <v>399</v>
      </c>
      <c r="G12177">
        <v>0</v>
      </c>
      <c r="H12177">
        <v>28</v>
      </c>
      <c r="I12177">
        <v>0</v>
      </c>
      <c r="J12177">
        <v>25</v>
      </c>
      <c r="K12177">
        <v>2</v>
      </c>
      <c r="L12177">
        <v>1</v>
      </c>
      <c r="M12177">
        <v>0</v>
      </c>
      <c r="N12177">
        <v>0</v>
      </c>
      <c r="O12177">
        <v>0</v>
      </c>
      <c r="P12177">
        <v>0</v>
      </c>
      <c r="Q12177">
        <v>0</v>
      </c>
    </row>
    <row r="12178" spans="1:17" x14ac:dyDescent="0.25">
      <c r="A12178" t="s">
        <v>13385</v>
      </c>
      <c r="B12178" t="s">
        <v>73</v>
      </c>
      <c r="C12178" t="s">
        <v>99</v>
      </c>
      <c r="D12178" t="s">
        <v>526</v>
      </c>
      <c r="E12178" t="s">
        <v>563</v>
      </c>
      <c r="F12178" t="s">
        <v>4245</v>
      </c>
      <c r="G12178">
        <v>0</v>
      </c>
      <c r="H12178">
        <v>0</v>
      </c>
      <c r="I12178">
        <v>0</v>
      </c>
      <c r="J12178">
        <v>0</v>
      </c>
      <c r="K12178">
        <v>0</v>
      </c>
      <c r="L12178">
        <v>0</v>
      </c>
      <c r="M12178">
        <v>28</v>
      </c>
      <c r="N12178">
        <v>0</v>
      </c>
      <c r="O12178">
        <v>0</v>
      </c>
      <c r="P12178">
        <v>0</v>
      </c>
      <c r="Q12178">
        <v>0</v>
      </c>
    </row>
    <row r="12179" spans="1:17" x14ac:dyDescent="0.25">
      <c r="A12179" t="s">
        <v>13386</v>
      </c>
      <c r="B12179" t="s">
        <v>73</v>
      </c>
      <c r="C12179" t="s">
        <v>99</v>
      </c>
      <c r="D12179" t="s">
        <v>526</v>
      </c>
      <c r="E12179" t="s">
        <v>563</v>
      </c>
      <c r="F12179" t="s">
        <v>394</v>
      </c>
      <c r="G12179">
        <v>0</v>
      </c>
      <c r="H12179">
        <v>0</v>
      </c>
      <c r="I12179">
        <v>0</v>
      </c>
      <c r="J12179">
        <v>0</v>
      </c>
      <c r="K12179">
        <v>0</v>
      </c>
      <c r="L12179">
        <v>0</v>
      </c>
      <c r="M12179">
        <v>0</v>
      </c>
      <c r="N12179">
        <v>27</v>
      </c>
      <c r="O12179">
        <v>26</v>
      </c>
      <c r="P12179">
        <v>1</v>
      </c>
      <c r="Q12179">
        <v>0</v>
      </c>
    </row>
    <row r="12180" spans="1:17" x14ac:dyDescent="0.25">
      <c r="A12180" t="s">
        <v>13387</v>
      </c>
      <c r="B12180" t="s">
        <v>73</v>
      </c>
      <c r="C12180" t="s">
        <v>99</v>
      </c>
      <c r="D12180" t="s">
        <v>526</v>
      </c>
      <c r="E12180" t="s">
        <v>563</v>
      </c>
      <c r="F12180" t="s">
        <v>395</v>
      </c>
      <c r="G12180">
        <v>0</v>
      </c>
      <c r="H12180">
        <v>0</v>
      </c>
      <c r="I12180">
        <v>0</v>
      </c>
      <c r="J12180">
        <v>0</v>
      </c>
      <c r="K12180">
        <v>0</v>
      </c>
      <c r="L12180">
        <v>0</v>
      </c>
      <c r="M12180">
        <v>0</v>
      </c>
      <c r="N12180">
        <v>25</v>
      </c>
      <c r="O12180">
        <v>24</v>
      </c>
      <c r="P12180">
        <v>1</v>
      </c>
      <c r="Q12180">
        <v>0</v>
      </c>
    </row>
    <row r="12181" spans="1:17" x14ac:dyDescent="0.25">
      <c r="A12181" t="s">
        <v>13388</v>
      </c>
      <c r="B12181" t="s">
        <v>73</v>
      </c>
      <c r="C12181" t="s">
        <v>99</v>
      </c>
      <c r="D12181" t="s">
        <v>526</v>
      </c>
      <c r="E12181" t="s">
        <v>563</v>
      </c>
      <c r="F12181" t="s">
        <v>525</v>
      </c>
      <c r="G12181">
        <v>28</v>
      </c>
      <c r="H12181">
        <v>0</v>
      </c>
      <c r="I12181">
        <v>0</v>
      </c>
      <c r="J12181">
        <v>0</v>
      </c>
      <c r="K12181">
        <v>0</v>
      </c>
      <c r="L12181">
        <v>0</v>
      </c>
      <c r="M12181">
        <v>0</v>
      </c>
      <c r="N12181">
        <v>0</v>
      </c>
      <c r="O12181">
        <v>0</v>
      </c>
      <c r="P12181">
        <v>0</v>
      </c>
      <c r="Q12181">
        <v>0</v>
      </c>
    </row>
    <row r="12182" spans="1:17" x14ac:dyDescent="0.25">
      <c r="A12182" t="s">
        <v>27936</v>
      </c>
      <c r="B12182" t="s">
        <v>73</v>
      </c>
      <c r="C12182" t="s">
        <v>99</v>
      </c>
      <c r="D12182" t="s">
        <v>526</v>
      </c>
      <c r="E12182" t="s">
        <v>21471</v>
      </c>
      <c r="F12182" t="s">
        <v>396</v>
      </c>
      <c r="G12182">
        <v>0</v>
      </c>
      <c r="H12182">
        <v>42</v>
      </c>
      <c r="I12182">
        <v>4</v>
      </c>
      <c r="J12182">
        <v>36</v>
      </c>
      <c r="K12182">
        <v>2</v>
      </c>
      <c r="L12182">
        <v>0</v>
      </c>
      <c r="M12182">
        <v>0</v>
      </c>
      <c r="N12182">
        <v>0</v>
      </c>
      <c r="O12182">
        <v>0</v>
      </c>
      <c r="P12182">
        <v>0</v>
      </c>
      <c r="Q12182">
        <v>0</v>
      </c>
    </row>
    <row r="12183" spans="1:17" x14ac:dyDescent="0.25">
      <c r="A12183" t="s">
        <v>27937</v>
      </c>
      <c r="B12183" t="s">
        <v>73</v>
      </c>
      <c r="C12183" t="s">
        <v>99</v>
      </c>
      <c r="D12183" t="s">
        <v>526</v>
      </c>
      <c r="E12183" t="s">
        <v>21471</v>
      </c>
      <c r="F12183" t="s">
        <v>4236</v>
      </c>
      <c r="G12183">
        <v>0</v>
      </c>
      <c r="H12183">
        <v>42</v>
      </c>
      <c r="I12183">
        <v>4</v>
      </c>
      <c r="J12183">
        <v>36</v>
      </c>
      <c r="K12183">
        <v>2</v>
      </c>
      <c r="L12183">
        <v>0</v>
      </c>
      <c r="M12183">
        <v>0</v>
      </c>
      <c r="N12183">
        <v>0</v>
      </c>
      <c r="O12183">
        <v>0</v>
      </c>
      <c r="P12183">
        <v>0</v>
      </c>
      <c r="Q12183">
        <v>0</v>
      </c>
    </row>
    <row r="12184" spans="1:17" x14ac:dyDescent="0.25">
      <c r="A12184" t="s">
        <v>27938</v>
      </c>
      <c r="B12184" t="s">
        <v>73</v>
      </c>
      <c r="C12184" t="s">
        <v>99</v>
      </c>
      <c r="D12184" t="s">
        <v>526</v>
      </c>
      <c r="E12184" t="s">
        <v>21471</v>
      </c>
      <c r="F12184" t="s">
        <v>4238</v>
      </c>
      <c r="G12184">
        <v>0</v>
      </c>
      <c r="H12184">
        <v>0</v>
      </c>
      <c r="I12184">
        <v>0</v>
      </c>
      <c r="J12184">
        <v>0</v>
      </c>
      <c r="K12184">
        <v>0</v>
      </c>
      <c r="L12184">
        <v>0</v>
      </c>
      <c r="M12184">
        <v>42</v>
      </c>
      <c r="N12184">
        <v>0</v>
      </c>
      <c r="O12184">
        <v>0</v>
      </c>
      <c r="P12184">
        <v>0</v>
      </c>
      <c r="Q12184">
        <v>0</v>
      </c>
    </row>
    <row r="12185" spans="1:17" x14ac:dyDescent="0.25">
      <c r="A12185" t="s">
        <v>27939</v>
      </c>
      <c r="B12185" t="s">
        <v>73</v>
      </c>
      <c r="C12185" t="s">
        <v>99</v>
      </c>
      <c r="D12185" t="s">
        <v>526</v>
      </c>
      <c r="E12185" t="s">
        <v>21471</v>
      </c>
      <c r="F12185" t="s">
        <v>397</v>
      </c>
      <c r="G12185">
        <v>0</v>
      </c>
      <c r="H12185">
        <v>42</v>
      </c>
      <c r="I12185">
        <v>4</v>
      </c>
      <c r="J12185">
        <v>36</v>
      </c>
      <c r="K12185">
        <v>2</v>
      </c>
      <c r="L12185">
        <v>0</v>
      </c>
      <c r="M12185">
        <v>0</v>
      </c>
      <c r="N12185">
        <v>0</v>
      </c>
      <c r="O12185">
        <v>0</v>
      </c>
      <c r="P12185">
        <v>0</v>
      </c>
      <c r="Q12185">
        <v>0</v>
      </c>
    </row>
    <row r="12186" spans="1:17" x14ac:dyDescent="0.25">
      <c r="A12186" t="s">
        <v>27940</v>
      </c>
      <c r="B12186" t="s">
        <v>73</v>
      </c>
      <c r="C12186" t="s">
        <v>99</v>
      </c>
      <c r="D12186" t="s">
        <v>526</v>
      </c>
      <c r="E12186" t="s">
        <v>21471</v>
      </c>
      <c r="F12186" t="s">
        <v>398</v>
      </c>
      <c r="G12186">
        <v>0</v>
      </c>
      <c r="H12186">
        <v>42</v>
      </c>
      <c r="I12186">
        <v>4</v>
      </c>
      <c r="J12186">
        <v>36</v>
      </c>
      <c r="K12186">
        <v>2</v>
      </c>
      <c r="L12186">
        <v>0</v>
      </c>
      <c r="M12186">
        <v>0</v>
      </c>
      <c r="N12186">
        <v>0</v>
      </c>
      <c r="O12186">
        <v>0</v>
      </c>
      <c r="P12186">
        <v>0</v>
      </c>
      <c r="Q12186">
        <v>0</v>
      </c>
    </row>
    <row r="12187" spans="1:17" x14ac:dyDescent="0.25">
      <c r="A12187" t="s">
        <v>27941</v>
      </c>
      <c r="B12187" t="s">
        <v>73</v>
      </c>
      <c r="C12187" t="s">
        <v>99</v>
      </c>
      <c r="D12187" t="s">
        <v>526</v>
      </c>
      <c r="E12187" t="s">
        <v>21471</v>
      </c>
      <c r="F12187" t="s">
        <v>4242</v>
      </c>
      <c r="G12187">
        <v>0</v>
      </c>
      <c r="H12187">
        <v>0</v>
      </c>
      <c r="I12187">
        <v>0</v>
      </c>
      <c r="J12187">
        <v>0</v>
      </c>
      <c r="K12187">
        <v>0</v>
      </c>
      <c r="L12187">
        <v>0</v>
      </c>
      <c r="M12187">
        <v>42</v>
      </c>
      <c r="N12187">
        <v>0</v>
      </c>
      <c r="O12187">
        <v>0</v>
      </c>
      <c r="P12187">
        <v>0</v>
      </c>
      <c r="Q12187">
        <v>0</v>
      </c>
    </row>
    <row r="12188" spans="1:17" x14ac:dyDescent="0.25">
      <c r="A12188" t="s">
        <v>27942</v>
      </c>
      <c r="B12188" t="s">
        <v>73</v>
      </c>
      <c r="C12188" t="s">
        <v>99</v>
      </c>
      <c r="D12188" t="s">
        <v>526</v>
      </c>
      <c r="E12188" t="s">
        <v>21471</v>
      </c>
      <c r="F12188" t="s">
        <v>399</v>
      </c>
      <c r="G12188">
        <v>0</v>
      </c>
      <c r="H12188">
        <v>42</v>
      </c>
      <c r="I12188">
        <v>4</v>
      </c>
      <c r="J12188">
        <v>36</v>
      </c>
      <c r="K12188">
        <v>2</v>
      </c>
      <c r="L12188">
        <v>0</v>
      </c>
      <c r="M12188">
        <v>0</v>
      </c>
      <c r="N12188">
        <v>0</v>
      </c>
      <c r="O12188">
        <v>0</v>
      </c>
      <c r="P12188">
        <v>0</v>
      </c>
      <c r="Q12188">
        <v>0</v>
      </c>
    </row>
    <row r="12189" spans="1:17" x14ac:dyDescent="0.25">
      <c r="A12189" t="s">
        <v>14875</v>
      </c>
      <c r="B12189" t="s">
        <v>73</v>
      </c>
      <c r="C12189" t="s">
        <v>166</v>
      </c>
      <c r="D12189" t="s">
        <v>526</v>
      </c>
      <c r="E12189" t="s">
        <v>563</v>
      </c>
      <c r="F12189" t="s">
        <v>4245</v>
      </c>
      <c r="G12189">
        <v>0</v>
      </c>
      <c r="H12189">
        <v>0</v>
      </c>
      <c r="I12189">
        <v>0</v>
      </c>
      <c r="J12189">
        <v>0</v>
      </c>
      <c r="K12189">
        <v>0</v>
      </c>
      <c r="L12189">
        <v>0</v>
      </c>
      <c r="M12189">
        <v>7</v>
      </c>
      <c r="N12189">
        <v>0</v>
      </c>
      <c r="O12189">
        <v>0</v>
      </c>
      <c r="P12189">
        <v>0</v>
      </c>
      <c r="Q12189">
        <v>0</v>
      </c>
    </row>
    <row r="12190" spans="1:17" x14ac:dyDescent="0.25">
      <c r="A12190" t="s">
        <v>14876</v>
      </c>
      <c r="B12190" t="s">
        <v>73</v>
      </c>
      <c r="C12190" t="s">
        <v>166</v>
      </c>
      <c r="D12190" t="s">
        <v>526</v>
      </c>
      <c r="E12190" t="s">
        <v>563</v>
      </c>
      <c r="F12190" t="s">
        <v>394</v>
      </c>
      <c r="G12190">
        <v>0</v>
      </c>
      <c r="H12190">
        <v>0</v>
      </c>
      <c r="I12190">
        <v>0</v>
      </c>
      <c r="J12190">
        <v>0</v>
      </c>
      <c r="K12190">
        <v>0</v>
      </c>
      <c r="L12190">
        <v>0</v>
      </c>
      <c r="M12190">
        <v>0</v>
      </c>
      <c r="N12190">
        <v>7</v>
      </c>
      <c r="O12190">
        <v>6</v>
      </c>
      <c r="P12190">
        <v>1</v>
      </c>
      <c r="Q12190">
        <v>0</v>
      </c>
    </row>
    <row r="12191" spans="1:17" x14ac:dyDescent="0.25">
      <c r="A12191" t="s">
        <v>14877</v>
      </c>
      <c r="B12191" t="s">
        <v>73</v>
      </c>
      <c r="C12191" t="s">
        <v>166</v>
      </c>
      <c r="D12191" t="s">
        <v>526</v>
      </c>
      <c r="E12191" t="s">
        <v>563</v>
      </c>
      <c r="F12191" t="s">
        <v>395</v>
      </c>
      <c r="G12191">
        <v>0</v>
      </c>
      <c r="H12191">
        <v>0</v>
      </c>
      <c r="I12191">
        <v>0</v>
      </c>
      <c r="J12191">
        <v>0</v>
      </c>
      <c r="K12191">
        <v>0</v>
      </c>
      <c r="L12191">
        <v>0</v>
      </c>
      <c r="M12191">
        <v>0</v>
      </c>
      <c r="N12191">
        <v>7</v>
      </c>
      <c r="O12191">
        <v>6</v>
      </c>
      <c r="P12191">
        <v>1</v>
      </c>
      <c r="Q12191">
        <v>0</v>
      </c>
    </row>
    <row r="12192" spans="1:17" x14ac:dyDescent="0.25">
      <c r="A12192" t="s">
        <v>14878</v>
      </c>
      <c r="B12192" t="s">
        <v>73</v>
      </c>
      <c r="C12192" t="s">
        <v>166</v>
      </c>
      <c r="D12192" t="s">
        <v>526</v>
      </c>
      <c r="E12192" t="s">
        <v>563</v>
      </c>
      <c r="F12192" t="s">
        <v>525</v>
      </c>
      <c r="G12192">
        <v>7</v>
      </c>
      <c r="H12192">
        <v>0</v>
      </c>
      <c r="I12192">
        <v>0</v>
      </c>
      <c r="J12192">
        <v>0</v>
      </c>
      <c r="K12192">
        <v>0</v>
      </c>
      <c r="L12192">
        <v>0</v>
      </c>
      <c r="M12192">
        <v>0</v>
      </c>
      <c r="N12192">
        <v>0</v>
      </c>
      <c r="O12192">
        <v>0</v>
      </c>
      <c r="P12192">
        <v>0</v>
      </c>
      <c r="Q12192">
        <v>0</v>
      </c>
    </row>
    <row r="12193" spans="1:17" x14ac:dyDescent="0.25">
      <c r="A12193" t="s">
        <v>27943</v>
      </c>
      <c r="B12193" t="s">
        <v>73</v>
      </c>
      <c r="C12193" t="s">
        <v>166</v>
      </c>
      <c r="D12193" t="s">
        <v>526</v>
      </c>
      <c r="E12193" t="s">
        <v>21471</v>
      </c>
      <c r="F12193" t="s">
        <v>396</v>
      </c>
      <c r="G12193">
        <v>0</v>
      </c>
      <c r="H12193">
        <v>12</v>
      </c>
      <c r="I12193">
        <v>0</v>
      </c>
      <c r="J12193">
        <v>9</v>
      </c>
      <c r="K12193">
        <v>1</v>
      </c>
      <c r="L12193">
        <v>2</v>
      </c>
      <c r="M12193">
        <v>0</v>
      </c>
      <c r="N12193">
        <v>0</v>
      </c>
      <c r="O12193">
        <v>0</v>
      </c>
      <c r="P12193">
        <v>0</v>
      </c>
      <c r="Q12193">
        <v>0</v>
      </c>
    </row>
    <row r="12194" spans="1:17" x14ac:dyDescent="0.25">
      <c r="A12194" t="s">
        <v>27944</v>
      </c>
      <c r="B12194" t="s">
        <v>73</v>
      </c>
      <c r="C12194" t="s">
        <v>166</v>
      </c>
      <c r="D12194" t="s">
        <v>526</v>
      </c>
      <c r="E12194" t="s">
        <v>21471</v>
      </c>
      <c r="F12194" t="s">
        <v>4236</v>
      </c>
      <c r="G12194">
        <v>0</v>
      </c>
      <c r="H12194">
        <v>12</v>
      </c>
      <c r="I12194">
        <v>0</v>
      </c>
      <c r="J12194">
        <v>9</v>
      </c>
      <c r="K12194">
        <v>1</v>
      </c>
      <c r="L12194">
        <v>2</v>
      </c>
      <c r="M12194">
        <v>0</v>
      </c>
      <c r="N12194">
        <v>0</v>
      </c>
      <c r="O12194">
        <v>0</v>
      </c>
      <c r="P12194">
        <v>0</v>
      </c>
      <c r="Q12194">
        <v>0</v>
      </c>
    </row>
    <row r="12195" spans="1:17" x14ac:dyDescent="0.25">
      <c r="A12195" t="s">
        <v>27945</v>
      </c>
      <c r="B12195" t="s">
        <v>73</v>
      </c>
      <c r="C12195" t="s">
        <v>166</v>
      </c>
      <c r="D12195" t="s">
        <v>526</v>
      </c>
      <c r="E12195" t="s">
        <v>21471</v>
      </c>
      <c r="F12195" t="s">
        <v>4238</v>
      </c>
      <c r="G12195">
        <v>0</v>
      </c>
      <c r="H12195">
        <v>0</v>
      </c>
      <c r="I12195">
        <v>0</v>
      </c>
      <c r="J12195">
        <v>0</v>
      </c>
      <c r="K12195">
        <v>0</v>
      </c>
      <c r="L12195">
        <v>0</v>
      </c>
      <c r="M12195">
        <v>12</v>
      </c>
      <c r="N12195">
        <v>0</v>
      </c>
      <c r="O12195">
        <v>0</v>
      </c>
      <c r="P12195">
        <v>0</v>
      </c>
      <c r="Q12195">
        <v>0</v>
      </c>
    </row>
    <row r="12196" spans="1:17" x14ac:dyDescent="0.25">
      <c r="A12196" t="s">
        <v>27946</v>
      </c>
      <c r="B12196" t="s">
        <v>73</v>
      </c>
      <c r="C12196" t="s">
        <v>166</v>
      </c>
      <c r="D12196" t="s">
        <v>526</v>
      </c>
      <c r="E12196" t="s">
        <v>21471</v>
      </c>
      <c r="F12196" t="s">
        <v>397</v>
      </c>
      <c r="G12196">
        <v>0</v>
      </c>
      <c r="H12196">
        <v>12</v>
      </c>
      <c r="I12196">
        <v>0</v>
      </c>
      <c r="J12196">
        <v>9</v>
      </c>
      <c r="K12196">
        <v>1</v>
      </c>
      <c r="L12196">
        <v>2</v>
      </c>
      <c r="M12196">
        <v>0</v>
      </c>
      <c r="N12196">
        <v>0</v>
      </c>
      <c r="O12196">
        <v>0</v>
      </c>
      <c r="P12196">
        <v>0</v>
      </c>
      <c r="Q12196">
        <v>0</v>
      </c>
    </row>
    <row r="12197" spans="1:17" x14ac:dyDescent="0.25">
      <c r="A12197" t="s">
        <v>27947</v>
      </c>
      <c r="B12197" t="s">
        <v>73</v>
      </c>
      <c r="C12197" t="s">
        <v>166</v>
      </c>
      <c r="D12197" t="s">
        <v>526</v>
      </c>
      <c r="E12197" t="s">
        <v>21471</v>
      </c>
      <c r="F12197" t="s">
        <v>398</v>
      </c>
      <c r="G12197">
        <v>0</v>
      </c>
      <c r="H12197">
        <v>12</v>
      </c>
      <c r="I12197">
        <v>0</v>
      </c>
      <c r="J12197">
        <v>9</v>
      </c>
      <c r="K12197">
        <v>1</v>
      </c>
      <c r="L12197">
        <v>2</v>
      </c>
      <c r="M12197">
        <v>0</v>
      </c>
      <c r="N12197">
        <v>0</v>
      </c>
      <c r="O12197">
        <v>0</v>
      </c>
      <c r="P12197">
        <v>0</v>
      </c>
      <c r="Q12197">
        <v>0</v>
      </c>
    </row>
    <row r="12198" spans="1:17" x14ac:dyDescent="0.25">
      <c r="A12198" t="s">
        <v>27948</v>
      </c>
      <c r="B12198" t="s">
        <v>73</v>
      </c>
      <c r="C12198" t="s">
        <v>166</v>
      </c>
      <c r="D12198" t="s">
        <v>526</v>
      </c>
      <c r="E12198" t="s">
        <v>21471</v>
      </c>
      <c r="F12198" t="s">
        <v>4242</v>
      </c>
      <c r="G12198">
        <v>0</v>
      </c>
      <c r="H12198">
        <v>0</v>
      </c>
      <c r="I12198">
        <v>0</v>
      </c>
      <c r="J12198">
        <v>0</v>
      </c>
      <c r="K12198">
        <v>0</v>
      </c>
      <c r="L12198">
        <v>0</v>
      </c>
      <c r="M12198">
        <v>12</v>
      </c>
      <c r="N12198">
        <v>0</v>
      </c>
      <c r="O12198">
        <v>0</v>
      </c>
      <c r="P12198">
        <v>0</v>
      </c>
      <c r="Q12198">
        <v>0</v>
      </c>
    </row>
    <row r="12199" spans="1:17" x14ac:dyDescent="0.25">
      <c r="A12199" t="s">
        <v>27949</v>
      </c>
      <c r="B12199" t="s">
        <v>73</v>
      </c>
      <c r="C12199" t="s">
        <v>166</v>
      </c>
      <c r="D12199" t="s">
        <v>526</v>
      </c>
      <c r="E12199" t="s">
        <v>21471</v>
      </c>
      <c r="F12199" t="s">
        <v>399</v>
      </c>
      <c r="G12199">
        <v>0</v>
      </c>
      <c r="H12199">
        <v>12</v>
      </c>
      <c r="I12199">
        <v>0</v>
      </c>
      <c r="J12199">
        <v>9</v>
      </c>
      <c r="K12199">
        <v>1</v>
      </c>
      <c r="L12199">
        <v>2</v>
      </c>
      <c r="M12199">
        <v>0</v>
      </c>
      <c r="N12199">
        <v>0</v>
      </c>
      <c r="O12199">
        <v>0</v>
      </c>
      <c r="P12199">
        <v>0</v>
      </c>
      <c r="Q12199">
        <v>0</v>
      </c>
    </row>
    <row r="12200" spans="1:17" x14ac:dyDescent="0.25">
      <c r="A12200" t="s">
        <v>27950</v>
      </c>
      <c r="B12200" t="s">
        <v>73</v>
      </c>
      <c r="C12200" t="s">
        <v>166</v>
      </c>
      <c r="D12200" t="s">
        <v>526</v>
      </c>
      <c r="E12200" t="s">
        <v>21471</v>
      </c>
      <c r="F12200" t="s">
        <v>4245</v>
      </c>
      <c r="G12200">
        <v>0</v>
      </c>
      <c r="H12200">
        <v>0</v>
      </c>
      <c r="I12200">
        <v>0</v>
      </c>
      <c r="J12200">
        <v>0</v>
      </c>
      <c r="K12200">
        <v>0</v>
      </c>
      <c r="L12200">
        <v>0</v>
      </c>
      <c r="M12200">
        <v>12</v>
      </c>
      <c r="N12200">
        <v>0</v>
      </c>
      <c r="O12200">
        <v>0</v>
      </c>
      <c r="P12200">
        <v>0</v>
      </c>
      <c r="Q12200">
        <v>0</v>
      </c>
    </row>
    <row r="12201" spans="1:17" x14ac:dyDescent="0.25">
      <c r="A12201" t="s">
        <v>27951</v>
      </c>
      <c r="B12201" t="s">
        <v>73</v>
      </c>
      <c r="C12201" t="s">
        <v>166</v>
      </c>
      <c r="D12201" t="s">
        <v>526</v>
      </c>
      <c r="E12201" t="s">
        <v>21471</v>
      </c>
      <c r="F12201" t="s">
        <v>394</v>
      </c>
      <c r="G12201">
        <v>0</v>
      </c>
      <c r="H12201">
        <v>0</v>
      </c>
      <c r="I12201">
        <v>0</v>
      </c>
      <c r="J12201">
        <v>0</v>
      </c>
      <c r="K12201">
        <v>0</v>
      </c>
      <c r="L12201">
        <v>0</v>
      </c>
      <c r="M12201">
        <v>0</v>
      </c>
      <c r="N12201">
        <v>12</v>
      </c>
      <c r="O12201">
        <v>10</v>
      </c>
      <c r="P12201">
        <v>2</v>
      </c>
      <c r="Q12201">
        <v>0</v>
      </c>
    </row>
    <row r="12202" spans="1:17" x14ac:dyDescent="0.25">
      <c r="A12202" t="s">
        <v>27952</v>
      </c>
      <c r="B12202" t="s">
        <v>73</v>
      </c>
      <c r="C12202" t="s">
        <v>166</v>
      </c>
      <c r="D12202" t="s">
        <v>526</v>
      </c>
      <c r="E12202" t="s">
        <v>21471</v>
      </c>
      <c r="F12202" t="s">
        <v>395</v>
      </c>
      <c r="G12202">
        <v>0</v>
      </c>
      <c r="H12202">
        <v>0</v>
      </c>
      <c r="I12202">
        <v>0</v>
      </c>
      <c r="J12202">
        <v>0</v>
      </c>
      <c r="K12202">
        <v>0</v>
      </c>
      <c r="L12202">
        <v>0</v>
      </c>
      <c r="M12202">
        <v>0</v>
      </c>
      <c r="N12202">
        <v>10</v>
      </c>
      <c r="O12202">
        <v>8</v>
      </c>
      <c r="P12202">
        <v>2</v>
      </c>
      <c r="Q12202">
        <v>0</v>
      </c>
    </row>
    <row r="12203" spans="1:17" x14ac:dyDescent="0.25">
      <c r="A12203" t="s">
        <v>27953</v>
      </c>
      <c r="B12203" t="s">
        <v>73</v>
      </c>
      <c r="C12203" t="s">
        <v>166</v>
      </c>
      <c r="D12203" t="s">
        <v>526</v>
      </c>
      <c r="E12203" t="s">
        <v>21471</v>
      </c>
      <c r="F12203" t="s">
        <v>525</v>
      </c>
      <c r="G12203">
        <v>12</v>
      </c>
      <c r="H12203">
        <v>0</v>
      </c>
      <c r="I12203">
        <v>0</v>
      </c>
      <c r="J12203">
        <v>0</v>
      </c>
      <c r="K12203">
        <v>0</v>
      </c>
      <c r="L12203">
        <v>0</v>
      </c>
      <c r="M12203">
        <v>0</v>
      </c>
      <c r="N12203">
        <v>0</v>
      </c>
      <c r="O12203">
        <v>0</v>
      </c>
      <c r="P12203">
        <v>0</v>
      </c>
      <c r="Q12203">
        <v>0</v>
      </c>
    </row>
    <row r="12204" spans="1:17" x14ac:dyDescent="0.25">
      <c r="A12204" t="s">
        <v>27954</v>
      </c>
      <c r="B12204" t="s">
        <v>73</v>
      </c>
      <c r="C12204" t="s">
        <v>166</v>
      </c>
      <c r="D12204" t="s">
        <v>527</v>
      </c>
      <c r="E12204" t="s">
        <v>21471</v>
      </c>
      <c r="F12204" t="s">
        <v>528</v>
      </c>
      <c r="G12204">
        <v>0</v>
      </c>
      <c r="H12204">
        <v>0</v>
      </c>
      <c r="I12204">
        <v>0</v>
      </c>
      <c r="J12204">
        <v>0</v>
      </c>
      <c r="K12204">
        <v>0</v>
      </c>
      <c r="L12204">
        <v>0</v>
      </c>
      <c r="M12204">
        <v>0</v>
      </c>
      <c r="N12204">
        <v>1</v>
      </c>
      <c r="O12204">
        <v>1</v>
      </c>
      <c r="P12204">
        <v>0</v>
      </c>
      <c r="Q12204">
        <v>0</v>
      </c>
    </row>
    <row r="12205" spans="1:17" x14ac:dyDescent="0.25">
      <c r="A12205" t="s">
        <v>27955</v>
      </c>
      <c r="B12205" t="s">
        <v>73</v>
      </c>
      <c r="C12205" t="s">
        <v>166</v>
      </c>
      <c r="D12205" t="s">
        <v>527</v>
      </c>
      <c r="E12205" t="s">
        <v>21471</v>
      </c>
      <c r="F12205" t="s">
        <v>525</v>
      </c>
      <c r="G12205">
        <v>1</v>
      </c>
      <c r="H12205">
        <v>0</v>
      </c>
      <c r="I12205">
        <v>0</v>
      </c>
      <c r="J12205">
        <v>0</v>
      </c>
      <c r="K12205">
        <v>0</v>
      </c>
      <c r="L12205">
        <v>0</v>
      </c>
      <c r="M12205">
        <v>0</v>
      </c>
      <c r="N12205">
        <v>0</v>
      </c>
      <c r="O12205">
        <v>0</v>
      </c>
      <c r="P12205">
        <v>0</v>
      </c>
      <c r="Q12205">
        <v>0</v>
      </c>
    </row>
    <row r="12206" spans="1:17" x14ac:dyDescent="0.25">
      <c r="A12206" t="s">
        <v>14879</v>
      </c>
      <c r="B12206" t="s">
        <v>73</v>
      </c>
      <c r="C12206" t="s">
        <v>167</v>
      </c>
      <c r="D12206" t="s">
        <v>529</v>
      </c>
      <c r="E12206" t="s">
        <v>563</v>
      </c>
      <c r="F12206" t="s">
        <v>525</v>
      </c>
      <c r="G12206">
        <v>1</v>
      </c>
      <c r="H12206">
        <v>0</v>
      </c>
      <c r="I12206">
        <v>0</v>
      </c>
      <c r="J12206">
        <v>0</v>
      </c>
      <c r="K12206">
        <v>0</v>
      </c>
      <c r="L12206">
        <v>0</v>
      </c>
      <c r="M12206">
        <v>0</v>
      </c>
      <c r="N12206">
        <v>0</v>
      </c>
      <c r="O12206">
        <v>0</v>
      </c>
      <c r="P12206">
        <v>0</v>
      </c>
      <c r="Q12206">
        <v>0</v>
      </c>
    </row>
    <row r="12207" spans="1:17" x14ac:dyDescent="0.25">
      <c r="A12207" t="s">
        <v>14880</v>
      </c>
      <c r="B12207" t="s">
        <v>73</v>
      </c>
      <c r="C12207" t="s">
        <v>167</v>
      </c>
      <c r="D12207" t="s">
        <v>526</v>
      </c>
      <c r="E12207" t="s">
        <v>563</v>
      </c>
      <c r="F12207" t="s">
        <v>396</v>
      </c>
      <c r="G12207">
        <v>0</v>
      </c>
      <c r="H12207">
        <v>6</v>
      </c>
      <c r="I12207">
        <v>2</v>
      </c>
      <c r="J12207">
        <v>4</v>
      </c>
      <c r="K12207">
        <v>0</v>
      </c>
      <c r="L12207">
        <v>0</v>
      </c>
      <c r="M12207">
        <v>0</v>
      </c>
      <c r="N12207">
        <v>0</v>
      </c>
      <c r="O12207">
        <v>0</v>
      </c>
      <c r="P12207">
        <v>0</v>
      </c>
      <c r="Q12207">
        <v>0</v>
      </c>
    </row>
    <row r="12208" spans="1:17" x14ac:dyDescent="0.25">
      <c r="A12208" t="s">
        <v>14881</v>
      </c>
      <c r="B12208" t="s">
        <v>73</v>
      </c>
      <c r="C12208" t="s">
        <v>167</v>
      </c>
      <c r="D12208" t="s">
        <v>526</v>
      </c>
      <c r="E12208" t="s">
        <v>563</v>
      </c>
      <c r="F12208" t="s">
        <v>4236</v>
      </c>
      <c r="G12208">
        <v>0</v>
      </c>
      <c r="H12208">
        <v>6</v>
      </c>
      <c r="I12208">
        <v>2</v>
      </c>
      <c r="J12208">
        <v>4</v>
      </c>
      <c r="K12208">
        <v>0</v>
      </c>
      <c r="L12208">
        <v>0</v>
      </c>
      <c r="M12208">
        <v>0</v>
      </c>
      <c r="N12208">
        <v>0</v>
      </c>
      <c r="O12208">
        <v>0</v>
      </c>
      <c r="P12208">
        <v>0</v>
      </c>
      <c r="Q12208">
        <v>0</v>
      </c>
    </row>
    <row r="12209" spans="1:17" x14ac:dyDescent="0.25">
      <c r="A12209" t="s">
        <v>14882</v>
      </c>
      <c r="B12209" t="s">
        <v>73</v>
      </c>
      <c r="C12209" t="s">
        <v>167</v>
      </c>
      <c r="D12209" t="s">
        <v>526</v>
      </c>
      <c r="E12209" t="s">
        <v>563</v>
      </c>
      <c r="F12209" t="s">
        <v>4238</v>
      </c>
      <c r="G12209">
        <v>0</v>
      </c>
      <c r="H12209">
        <v>0</v>
      </c>
      <c r="I12209">
        <v>0</v>
      </c>
      <c r="J12209">
        <v>0</v>
      </c>
      <c r="K12209">
        <v>0</v>
      </c>
      <c r="L12209">
        <v>0</v>
      </c>
      <c r="M12209">
        <v>6</v>
      </c>
      <c r="N12209">
        <v>0</v>
      </c>
      <c r="O12209">
        <v>0</v>
      </c>
      <c r="P12209">
        <v>0</v>
      </c>
      <c r="Q12209">
        <v>0</v>
      </c>
    </row>
    <row r="12210" spans="1:17" x14ac:dyDescent="0.25">
      <c r="A12210" t="s">
        <v>14883</v>
      </c>
      <c r="B12210" t="s">
        <v>73</v>
      </c>
      <c r="C12210" t="s">
        <v>167</v>
      </c>
      <c r="D12210" t="s">
        <v>526</v>
      </c>
      <c r="E12210" t="s">
        <v>563</v>
      </c>
      <c r="F12210" t="s">
        <v>397</v>
      </c>
      <c r="G12210">
        <v>0</v>
      </c>
      <c r="H12210">
        <v>6</v>
      </c>
      <c r="I12210">
        <v>2</v>
      </c>
      <c r="J12210">
        <v>4</v>
      </c>
      <c r="K12210">
        <v>0</v>
      </c>
      <c r="L12210">
        <v>0</v>
      </c>
      <c r="M12210">
        <v>0</v>
      </c>
      <c r="N12210">
        <v>0</v>
      </c>
      <c r="O12210">
        <v>0</v>
      </c>
      <c r="P12210">
        <v>0</v>
      </c>
      <c r="Q12210">
        <v>0</v>
      </c>
    </row>
    <row r="12211" spans="1:17" x14ac:dyDescent="0.25">
      <c r="A12211" t="s">
        <v>14884</v>
      </c>
      <c r="B12211" t="s">
        <v>73</v>
      </c>
      <c r="C12211" t="s">
        <v>167</v>
      </c>
      <c r="D12211" t="s">
        <v>526</v>
      </c>
      <c r="E12211" t="s">
        <v>563</v>
      </c>
      <c r="F12211" t="s">
        <v>398</v>
      </c>
      <c r="G12211">
        <v>0</v>
      </c>
      <c r="H12211">
        <v>6</v>
      </c>
      <c r="I12211">
        <v>2</v>
      </c>
      <c r="J12211">
        <v>4</v>
      </c>
      <c r="K12211">
        <v>0</v>
      </c>
      <c r="L12211">
        <v>0</v>
      </c>
      <c r="M12211">
        <v>0</v>
      </c>
      <c r="N12211">
        <v>0</v>
      </c>
      <c r="O12211">
        <v>0</v>
      </c>
      <c r="P12211">
        <v>0</v>
      </c>
      <c r="Q12211">
        <v>0</v>
      </c>
    </row>
    <row r="12212" spans="1:17" x14ac:dyDescent="0.25">
      <c r="A12212" t="s">
        <v>14885</v>
      </c>
      <c r="B12212" t="s">
        <v>73</v>
      </c>
      <c r="C12212" t="s">
        <v>167</v>
      </c>
      <c r="D12212" t="s">
        <v>526</v>
      </c>
      <c r="E12212" t="s">
        <v>563</v>
      </c>
      <c r="F12212" t="s">
        <v>4242</v>
      </c>
      <c r="G12212">
        <v>0</v>
      </c>
      <c r="H12212">
        <v>0</v>
      </c>
      <c r="I12212">
        <v>0</v>
      </c>
      <c r="J12212">
        <v>0</v>
      </c>
      <c r="K12212">
        <v>0</v>
      </c>
      <c r="L12212">
        <v>0</v>
      </c>
      <c r="M12212">
        <v>6</v>
      </c>
      <c r="N12212">
        <v>0</v>
      </c>
      <c r="O12212">
        <v>0</v>
      </c>
      <c r="P12212">
        <v>0</v>
      </c>
      <c r="Q12212">
        <v>0</v>
      </c>
    </row>
    <row r="12213" spans="1:17" x14ac:dyDescent="0.25">
      <c r="A12213" t="s">
        <v>14886</v>
      </c>
      <c r="B12213" t="s">
        <v>73</v>
      </c>
      <c r="C12213" t="s">
        <v>167</v>
      </c>
      <c r="D12213" t="s">
        <v>526</v>
      </c>
      <c r="E12213" t="s">
        <v>563</v>
      </c>
      <c r="F12213" t="s">
        <v>399</v>
      </c>
      <c r="G12213">
        <v>0</v>
      </c>
      <c r="H12213">
        <v>6</v>
      </c>
      <c r="I12213">
        <v>2</v>
      </c>
      <c r="J12213">
        <v>4</v>
      </c>
      <c r="K12213">
        <v>0</v>
      </c>
      <c r="L12213">
        <v>0</v>
      </c>
      <c r="M12213">
        <v>0</v>
      </c>
      <c r="N12213">
        <v>0</v>
      </c>
      <c r="O12213">
        <v>0</v>
      </c>
      <c r="P12213">
        <v>0</v>
      </c>
      <c r="Q12213">
        <v>0</v>
      </c>
    </row>
    <row r="12214" spans="1:17" x14ac:dyDescent="0.25">
      <c r="A12214" t="s">
        <v>14887</v>
      </c>
      <c r="B12214" t="s">
        <v>73</v>
      </c>
      <c r="C12214" t="s">
        <v>167</v>
      </c>
      <c r="D12214" t="s">
        <v>526</v>
      </c>
      <c r="E12214" t="s">
        <v>563</v>
      </c>
      <c r="F12214" t="s">
        <v>4245</v>
      </c>
      <c r="G12214">
        <v>0</v>
      </c>
      <c r="H12214">
        <v>0</v>
      </c>
      <c r="I12214">
        <v>0</v>
      </c>
      <c r="J12214">
        <v>0</v>
      </c>
      <c r="K12214">
        <v>0</v>
      </c>
      <c r="L12214">
        <v>0</v>
      </c>
      <c r="M12214">
        <v>6</v>
      </c>
      <c r="N12214">
        <v>0</v>
      </c>
      <c r="O12214">
        <v>0</v>
      </c>
      <c r="P12214">
        <v>0</v>
      </c>
      <c r="Q12214">
        <v>0</v>
      </c>
    </row>
    <row r="12215" spans="1:17" x14ac:dyDescent="0.25">
      <c r="A12215" t="s">
        <v>14888</v>
      </c>
      <c r="B12215" t="s">
        <v>73</v>
      </c>
      <c r="C12215" t="s">
        <v>167</v>
      </c>
      <c r="D12215" t="s">
        <v>526</v>
      </c>
      <c r="E12215" t="s">
        <v>563</v>
      </c>
      <c r="F12215" t="s">
        <v>394</v>
      </c>
      <c r="G12215">
        <v>0</v>
      </c>
      <c r="H12215">
        <v>0</v>
      </c>
      <c r="I12215">
        <v>0</v>
      </c>
      <c r="J12215">
        <v>0</v>
      </c>
      <c r="K12215">
        <v>0</v>
      </c>
      <c r="L12215">
        <v>0</v>
      </c>
      <c r="M12215">
        <v>0</v>
      </c>
      <c r="N12215">
        <v>6</v>
      </c>
      <c r="O12215">
        <v>6</v>
      </c>
      <c r="P12215">
        <v>0</v>
      </c>
      <c r="Q12215">
        <v>0</v>
      </c>
    </row>
    <row r="12216" spans="1:17" x14ac:dyDescent="0.25">
      <c r="A12216" t="s">
        <v>13389</v>
      </c>
      <c r="B12216" t="s">
        <v>73</v>
      </c>
      <c r="C12216" t="s">
        <v>167</v>
      </c>
      <c r="D12216" t="s">
        <v>526</v>
      </c>
      <c r="E12216" t="s">
        <v>563</v>
      </c>
      <c r="F12216" t="s">
        <v>395</v>
      </c>
      <c r="G12216">
        <v>0</v>
      </c>
      <c r="H12216">
        <v>0</v>
      </c>
      <c r="I12216">
        <v>0</v>
      </c>
      <c r="J12216">
        <v>0</v>
      </c>
      <c r="K12216">
        <v>0</v>
      </c>
      <c r="L12216">
        <v>0</v>
      </c>
      <c r="M12216">
        <v>0</v>
      </c>
      <c r="N12216">
        <v>6</v>
      </c>
      <c r="O12216">
        <v>6</v>
      </c>
      <c r="P12216">
        <v>0</v>
      </c>
      <c r="Q12216">
        <v>0</v>
      </c>
    </row>
    <row r="12217" spans="1:17" x14ac:dyDescent="0.25">
      <c r="A12217" t="s">
        <v>13390</v>
      </c>
      <c r="B12217" t="s">
        <v>73</v>
      </c>
      <c r="C12217" t="s">
        <v>167</v>
      </c>
      <c r="D12217" t="s">
        <v>526</v>
      </c>
      <c r="E12217" t="s">
        <v>563</v>
      </c>
      <c r="F12217" t="s">
        <v>525</v>
      </c>
      <c r="G12217">
        <v>6</v>
      </c>
      <c r="H12217">
        <v>0</v>
      </c>
      <c r="I12217">
        <v>0</v>
      </c>
      <c r="J12217">
        <v>0</v>
      </c>
      <c r="K12217">
        <v>0</v>
      </c>
      <c r="L12217">
        <v>0</v>
      </c>
      <c r="M12217">
        <v>0</v>
      </c>
      <c r="N12217">
        <v>0</v>
      </c>
      <c r="O12217">
        <v>0</v>
      </c>
      <c r="P12217">
        <v>0</v>
      </c>
      <c r="Q12217">
        <v>0</v>
      </c>
    </row>
    <row r="12218" spans="1:17" x14ac:dyDescent="0.25">
      <c r="A12218" t="s">
        <v>27956</v>
      </c>
      <c r="B12218" t="s">
        <v>73</v>
      </c>
      <c r="C12218" t="s">
        <v>232</v>
      </c>
      <c r="D12218" t="s">
        <v>527</v>
      </c>
      <c r="E12218" t="s">
        <v>21471</v>
      </c>
      <c r="F12218" t="s">
        <v>525</v>
      </c>
      <c r="G12218">
        <v>2</v>
      </c>
      <c r="H12218">
        <v>0</v>
      </c>
      <c r="I12218">
        <v>0</v>
      </c>
      <c r="J12218">
        <v>0</v>
      </c>
      <c r="K12218">
        <v>0</v>
      </c>
      <c r="L12218">
        <v>0</v>
      </c>
      <c r="M12218">
        <v>0</v>
      </c>
      <c r="N12218">
        <v>0</v>
      </c>
      <c r="O12218">
        <v>0</v>
      </c>
      <c r="P12218">
        <v>0</v>
      </c>
      <c r="Q12218">
        <v>0</v>
      </c>
    </row>
    <row r="12219" spans="1:17" x14ac:dyDescent="0.25">
      <c r="A12219" t="s">
        <v>17985</v>
      </c>
      <c r="B12219" t="s">
        <v>73</v>
      </c>
      <c r="C12219" t="s">
        <v>233</v>
      </c>
      <c r="D12219" t="s">
        <v>529</v>
      </c>
      <c r="E12219" t="s">
        <v>563</v>
      </c>
      <c r="F12219" t="s">
        <v>525</v>
      </c>
      <c r="G12219">
        <v>1</v>
      </c>
      <c r="H12219">
        <v>0</v>
      </c>
      <c r="I12219">
        <v>0</v>
      </c>
      <c r="J12219">
        <v>0</v>
      </c>
      <c r="K12219">
        <v>0</v>
      </c>
      <c r="L12219">
        <v>0</v>
      </c>
      <c r="M12219">
        <v>0</v>
      </c>
      <c r="N12219">
        <v>0</v>
      </c>
      <c r="O12219">
        <v>0</v>
      </c>
      <c r="P12219">
        <v>0</v>
      </c>
      <c r="Q12219">
        <v>0</v>
      </c>
    </row>
    <row r="12220" spans="1:17" x14ac:dyDescent="0.25">
      <c r="A12220" t="s">
        <v>27957</v>
      </c>
      <c r="B12220" t="s">
        <v>73</v>
      </c>
      <c r="C12220" t="s">
        <v>233</v>
      </c>
      <c r="D12220" t="s">
        <v>529</v>
      </c>
      <c r="E12220" t="s">
        <v>21471</v>
      </c>
      <c r="F12220" t="s">
        <v>525</v>
      </c>
      <c r="G12220">
        <v>1</v>
      </c>
      <c r="H12220">
        <v>0</v>
      </c>
      <c r="I12220">
        <v>0</v>
      </c>
      <c r="J12220">
        <v>0</v>
      </c>
      <c r="K12220">
        <v>0</v>
      </c>
      <c r="L12220">
        <v>0</v>
      </c>
      <c r="M12220">
        <v>0</v>
      </c>
      <c r="N12220">
        <v>0</v>
      </c>
      <c r="O12220">
        <v>0</v>
      </c>
      <c r="P12220">
        <v>0</v>
      </c>
      <c r="Q12220">
        <v>0</v>
      </c>
    </row>
    <row r="12221" spans="1:17" x14ac:dyDescent="0.25">
      <c r="A12221" t="s">
        <v>17986</v>
      </c>
      <c r="B12221" t="s">
        <v>73</v>
      </c>
      <c r="C12221" t="s">
        <v>233</v>
      </c>
      <c r="D12221" t="s">
        <v>526</v>
      </c>
      <c r="E12221" t="s">
        <v>563</v>
      </c>
      <c r="F12221" t="s">
        <v>396</v>
      </c>
      <c r="G12221">
        <v>0</v>
      </c>
      <c r="H12221">
        <v>16</v>
      </c>
      <c r="I12221">
        <v>2</v>
      </c>
      <c r="J12221">
        <v>13</v>
      </c>
      <c r="K12221">
        <v>1</v>
      </c>
      <c r="L12221">
        <v>0</v>
      </c>
      <c r="M12221">
        <v>0</v>
      </c>
      <c r="N12221">
        <v>0</v>
      </c>
      <c r="O12221">
        <v>0</v>
      </c>
      <c r="P12221">
        <v>0</v>
      </c>
      <c r="Q12221">
        <v>0</v>
      </c>
    </row>
    <row r="12222" spans="1:17" x14ac:dyDescent="0.25">
      <c r="A12222" t="s">
        <v>17987</v>
      </c>
      <c r="B12222" t="s">
        <v>73</v>
      </c>
      <c r="C12222" t="s">
        <v>233</v>
      </c>
      <c r="D12222" t="s">
        <v>526</v>
      </c>
      <c r="E12222" t="s">
        <v>563</v>
      </c>
      <c r="F12222" t="s">
        <v>4236</v>
      </c>
      <c r="G12222">
        <v>0</v>
      </c>
      <c r="H12222">
        <v>16</v>
      </c>
      <c r="I12222">
        <v>2</v>
      </c>
      <c r="J12222">
        <v>13</v>
      </c>
      <c r="K12222">
        <v>1</v>
      </c>
      <c r="L12222">
        <v>0</v>
      </c>
      <c r="M12222">
        <v>0</v>
      </c>
      <c r="N12222">
        <v>0</v>
      </c>
      <c r="O12222">
        <v>0</v>
      </c>
      <c r="P12222">
        <v>0</v>
      </c>
      <c r="Q12222">
        <v>0</v>
      </c>
    </row>
    <row r="12223" spans="1:17" x14ac:dyDescent="0.25">
      <c r="A12223" t="s">
        <v>17988</v>
      </c>
      <c r="B12223" t="s">
        <v>73</v>
      </c>
      <c r="C12223" t="s">
        <v>233</v>
      </c>
      <c r="D12223" t="s">
        <v>526</v>
      </c>
      <c r="E12223" t="s">
        <v>563</v>
      </c>
      <c r="F12223" t="s">
        <v>4238</v>
      </c>
      <c r="G12223">
        <v>0</v>
      </c>
      <c r="H12223">
        <v>0</v>
      </c>
      <c r="I12223">
        <v>0</v>
      </c>
      <c r="J12223">
        <v>0</v>
      </c>
      <c r="K12223">
        <v>0</v>
      </c>
      <c r="L12223">
        <v>0</v>
      </c>
      <c r="M12223">
        <v>16</v>
      </c>
      <c r="N12223">
        <v>0</v>
      </c>
      <c r="O12223">
        <v>0</v>
      </c>
      <c r="P12223">
        <v>0</v>
      </c>
      <c r="Q12223">
        <v>0</v>
      </c>
    </row>
    <row r="12224" spans="1:17" x14ac:dyDescent="0.25">
      <c r="A12224" t="s">
        <v>14889</v>
      </c>
      <c r="B12224" t="s">
        <v>73</v>
      </c>
      <c r="C12224" t="s">
        <v>233</v>
      </c>
      <c r="D12224" t="s">
        <v>526</v>
      </c>
      <c r="E12224" t="s">
        <v>563</v>
      </c>
      <c r="F12224" t="s">
        <v>397</v>
      </c>
      <c r="G12224">
        <v>0</v>
      </c>
      <c r="H12224">
        <v>16</v>
      </c>
      <c r="I12224">
        <v>2</v>
      </c>
      <c r="J12224">
        <v>13</v>
      </c>
      <c r="K12224">
        <v>1</v>
      </c>
      <c r="L12224">
        <v>0</v>
      </c>
      <c r="M12224">
        <v>0</v>
      </c>
      <c r="N12224">
        <v>0</v>
      </c>
      <c r="O12224">
        <v>0</v>
      </c>
      <c r="P12224">
        <v>0</v>
      </c>
      <c r="Q12224">
        <v>0</v>
      </c>
    </row>
    <row r="12225" spans="1:17" x14ac:dyDescent="0.25">
      <c r="A12225" t="s">
        <v>14890</v>
      </c>
      <c r="B12225" t="s">
        <v>73</v>
      </c>
      <c r="C12225" t="s">
        <v>233</v>
      </c>
      <c r="D12225" t="s">
        <v>526</v>
      </c>
      <c r="E12225" t="s">
        <v>563</v>
      </c>
      <c r="F12225" t="s">
        <v>398</v>
      </c>
      <c r="G12225">
        <v>0</v>
      </c>
      <c r="H12225">
        <v>16</v>
      </c>
      <c r="I12225">
        <v>2</v>
      </c>
      <c r="J12225">
        <v>13</v>
      </c>
      <c r="K12225">
        <v>1</v>
      </c>
      <c r="L12225">
        <v>0</v>
      </c>
      <c r="M12225">
        <v>0</v>
      </c>
      <c r="N12225">
        <v>0</v>
      </c>
      <c r="O12225">
        <v>0</v>
      </c>
      <c r="P12225">
        <v>0</v>
      </c>
      <c r="Q12225">
        <v>0</v>
      </c>
    </row>
    <row r="12226" spans="1:17" x14ac:dyDescent="0.25">
      <c r="A12226" t="s">
        <v>14891</v>
      </c>
      <c r="B12226" t="s">
        <v>73</v>
      </c>
      <c r="C12226" t="s">
        <v>233</v>
      </c>
      <c r="D12226" t="s">
        <v>526</v>
      </c>
      <c r="E12226" t="s">
        <v>563</v>
      </c>
      <c r="F12226" t="s">
        <v>4242</v>
      </c>
      <c r="G12226">
        <v>0</v>
      </c>
      <c r="H12226">
        <v>0</v>
      </c>
      <c r="I12226">
        <v>0</v>
      </c>
      <c r="J12226">
        <v>0</v>
      </c>
      <c r="K12226">
        <v>0</v>
      </c>
      <c r="L12226">
        <v>0</v>
      </c>
      <c r="M12226">
        <v>16</v>
      </c>
      <c r="N12226">
        <v>0</v>
      </c>
      <c r="O12226">
        <v>0</v>
      </c>
      <c r="P12226">
        <v>0</v>
      </c>
      <c r="Q12226">
        <v>0</v>
      </c>
    </row>
    <row r="12227" spans="1:17" x14ac:dyDescent="0.25">
      <c r="A12227" t="s">
        <v>14892</v>
      </c>
      <c r="B12227" t="s">
        <v>73</v>
      </c>
      <c r="C12227" t="s">
        <v>233</v>
      </c>
      <c r="D12227" t="s">
        <v>526</v>
      </c>
      <c r="E12227" t="s">
        <v>563</v>
      </c>
      <c r="F12227" t="s">
        <v>399</v>
      </c>
      <c r="G12227">
        <v>0</v>
      </c>
      <c r="H12227">
        <v>16</v>
      </c>
      <c r="I12227">
        <v>2</v>
      </c>
      <c r="J12227">
        <v>13</v>
      </c>
      <c r="K12227">
        <v>1</v>
      </c>
      <c r="L12227">
        <v>0</v>
      </c>
      <c r="M12227">
        <v>0</v>
      </c>
      <c r="N12227">
        <v>0</v>
      </c>
      <c r="O12227">
        <v>0</v>
      </c>
      <c r="P12227">
        <v>0</v>
      </c>
      <c r="Q12227">
        <v>0</v>
      </c>
    </row>
    <row r="12228" spans="1:17" x14ac:dyDescent="0.25">
      <c r="A12228" t="s">
        <v>14893</v>
      </c>
      <c r="B12228" t="s">
        <v>73</v>
      </c>
      <c r="C12228" t="s">
        <v>233</v>
      </c>
      <c r="D12228" t="s">
        <v>526</v>
      </c>
      <c r="E12228" t="s">
        <v>563</v>
      </c>
      <c r="F12228" t="s">
        <v>4245</v>
      </c>
      <c r="G12228">
        <v>0</v>
      </c>
      <c r="H12228">
        <v>0</v>
      </c>
      <c r="I12228">
        <v>0</v>
      </c>
      <c r="J12228">
        <v>0</v>
      </c>
      <c r="K12228">
        <v>0</v>
      </c>
      <c r="L12228">
        <v>0</v>
      </c>
      <c r="M12228">
        <v>16</v>
      </c>
      <c r="N12228">
        <v>0</v>
      </c>
      <c r="O12228">
        <v>0</v>
      </c>
      <c r="P12228">
        <v>0</v>
      </c>
      <c r="Q12228">
        <v>0</v>
      </c>
    </row>
    <row r="12229" spans="1:17" x14ac:dyDescent="0.25">
      <c r="A12229" t="s">
        <v>14894</v>
      </c>
      <c r="B12229" t="s">
        <v>73</v>
      </c>
      <c r="C12229" t="s">
        <v>233</v>
      </c>
      <c r="D12229" t="s">
        <v>526</v>
      </c>
      <c r="E12229" t="s">
        <v>563</v>
      </c>
      <c r="F12229" t="s">
        <v>394</v>
      </c>
      <c r="G12229">
        <v>0</v>
      </c>
      <c r="H12229">
        <v>0</v>
      </c>
      <c r="I12229">
        <v>0</v>
      </c>
      <c r="J12229">
        <v>0</v>
      </c>
      <c r="K12229">
        <v>0</v>
      </c>
      <c r="L12229">
        <v>0</v>
      </c>
      <c r="M12229">
        <v>0</v>
      </c>
      <c r="N12229">
        <v>15</v>
      </c>
      <c r="O12229">
        <v>14</v>
      </c>
      <c r="P12229">
        <v>1</v>
      </c>
      <c r="Q12229">
        <v>0</v>
      </c>
    </row>
    <row r="12230" spans="1:17" x14ac:dyDescent="0.25">
      <c r="A12230" t="s">
        <v>14895</v>
      </c>
      <c r="B12230" t="s">
        <v>73</v>
      </c>
      <c r="C12230" t="s">
        <v>233</v>
      </c>
      <c r="D12230" t="s">
        <v>526</v>
      </c>
      <c r="E12230" t="s">
        <v>563</v>
      </c>
      <c r="F12230" t="s">
        <v>395</v>
      </c>
      <c r="G12230">
        <v>0</v>
      </c>
      <c r="H12230">
        <v>0</v>
      </c>
      <c r="I12230">
        <v>0</v>
      </c>
      <c r="J12230">
        <v>0</v>
      </c>
      <c r="K12230">
        <v>0</v>
      </c>
      <c r="L12230">
        <v>0</v>
      </c>
      <c r="M12230">
        <v>0</v>
      </c>
      <c r="N12230">
        <v>14</v>
      </c>
      <c r="O12230">
        <v>13</v>
      </c>
      <c r="P12230">
        <v>1</v>
      </c>
      <c r="Q12230">
        <v>0</v>
      </c>
    </row>
    <row r="12231" spans="1:17" x14ac:dyDescent="0.25">
      <c r="A12231" t="s">
        <v>14896</v>
      </c>
      <c r="B12231" t="s">
        <v>73</v>
      </c>
      <c r="C12231" t="s">
        <v>233</v>
      </c>
      <c r="D12231" t="s">
        <v>526</v>
      </c>
      <c r="E12231" t="s">
        <v>563</v>
      </c>
      <c r="F12231" t="s">
        <v>525</v>
      </c>
      <c r="G12231">
        <v>16</v>
      </c>
      <c r="H12231">
        <v>0</v>
      </c>
      <c r="I12231">
        <v>0</v>
      </c>
      <c r="J12231">
        <v>0</v>
      </c>
      <c r="K12231">
        <v>0</v>
      </c>
      <c r="L12231">
        <v>0</v>
      </c>
      <c r="M12231">
        <v>0</v>
      </c>
      <c r="N12231">
        <v>0</v>
      </c>
      <c r="O12231">
        <v>0</v>
      </c>
      <c r="P12231">
        <v>0</v>
      </c>
      <c r="Q12231">
        <v>0</v>
      </c>
    </row>
    <row r="12232" spans="1:17" x14ac:dyDescent="0.25">
      <c r="A12232" t="s">
        <v>27958</v>
      </c>
      <c r="B12232" t="s">
        <v>73</v>
      </c>
      <c r="C12232" t="s">
        <v>233</v>
      </c>
      <c r="D12232" t="s">
        <v>526</v>
      </c>
      <c r="E12232" t="s">
        <v>21471</v>
      </c>
      <c r="F12232" t="s">
        <v>396</v>
      </c>
      <c r="G12232">
        <v>0</v>
      </c>
      <c r="H12232">
        <v>21</v>
      </c>
      <c r="I12232">
        <v>2</v>
      </c>
      <c r="J12232">
        <v>17</v>
      </c>
      <c r="K12232">
        <v>1</v>
      </c>
      <c r="L12232">
        <v>1</v>
      </c>
      <c r="M12232">
        <v>0</v>
      </c>
      <c r="N12232">
        <v>0</v>
      </c>
      <c r="O12232">
        <v>0</v>
      </c>
      <c r="P12232">
        <v>0</v>
      </c>
      <c r="Q12232">
        <v>0</v>
      </c>
    </row>
    <row r="12233" spans="1:17" x14ac:dyDescent="0.25">
      <c r="A12233" t="s">
        <v>27959</v>
      </c>
      <c r="B12233" t="s">
        <v>73</v>
      </c>
      <c r="C12233" t="s">
        <v>233</v>
      </c>
      <c r="D12233" t="s">
        <v>526</v>
      </c>
      <c r="E12233" t="s">
        <v>21471</v>
      </c>
      <c r="F12233" t="s">
        <v>4236</v>
      </c>
      <c r="G12233">
        <v>0</v>
      </c>
      <c r="H12233">
        <v>21</v>
      </c>
      <c r="I12233">
        <v>2</v>
      </c>
      <c r="J12233">
        <v>17</v>
      </c>
      <c r="K12233">
        <v>1</v>
      </c>
      <c r="L12233">
        <v>1</v>
      </c>
      <c r="M12233">
        <v>0</v>
      </c>
      <c r="N12233">
        <v>0</v>
      </c>
      <c r="O12233">
        <v>0</v>
      </c>
      <c r="P12233">
        <v>0</v>
      </c>
      <c r="Q12233">
        <v>0</v>
      </c>
    </row>
    <row r="12234" spans="1:17" x14ac:dyDescent="0.25">
      <c r="A12234" t="s">
        <v>27960</v>
      </c>
      <c r="B12234" t="s">
        <v>73</v>
      </c>
      <c r="C12234" t="s">
        <v>233</v>
      </c>
      <c r="D12234" t="s">
        <v>526</v>
      </c>
      <c r="E12234" t="s">
        <v>21471</v>
      </c>
      <c r="F12234" t="s">
        <v>4238</v>
      </c>
      <c r="G12234">
        <v>0</v>
      </c>
      <c r="H12234">
        <v>0</v>
      </c>
      <c r="I12234">
        <v>0</v>
      </c>
      <c r="J12234">
        <v>0</v>
      </c>
      <c r="K12234">
        <v>0</v>
      </c>
      <c r="L12234">
        <v>0</v>
      </c>
      <c r="M12234">
        <v>21</v>
      </c>
      <c r="N12234">
        <v>0</v>
      </c>
      <c r="O12234">
        <v>0</v>
      </c>
      <c r="P12234">
        <v>0</v>
      </c>
      <c r="Q12234">
        <v>0</v>
      </c>
    </row>
    <row r="12235" spans="1:17" x14ac:dyDescent="0.25">
      <c r="A12235" t="s">
        <v>27961</v>
      </c>
      <c r="B12235" t="s">
        <v>73</v>
      </c>
      <c r="C12235" t="s">
        <v>233</v>
      </c>
      <c r="D12235" t="s">
        <v>526</v>
      </c>
      <c r="E12235" t="s">
        <v>21471</v>
      </c>
      <c r="F12235" t="s">
        <v>397</v>
      </c>
      <c r="G12235">
        <v>0</v>
      </c>
      <c r="H12235">
        <v>21</v>
      </c>
      <c r="I12235">
        <v>2</v>
      </c>
      <c r="J12235">
        <v>17</v>
      </c>
      <c r="K12235">
        <v>1</v>
      </c>
      <c r="L12235">
        <v>1</v>
      </c>
      <c r="M12235">
        <v>0</v>
      </c>
      <c r="N12235">
        <v>0</v>
      </c>
      <c r="O12235">
        <v>0</v>
      </c>
      <c r="P12235">
        <v>0</v>
      </c>
      <c r="Q12235">
        <v>0</v>
      </c>
    </row>
    <row r="12236" spans="1:17" x14ac:dyDescent="0.25">
      <c r="A12236" t="s">
        <v>27962</v>
      </c>
      <c r="B12236" t="s">
        <v>73</v>
      </c>
      <c r="C12236" t="s">
        <v>233</v>
      </c>
      <c r="D12236" t="s">
        <v>526</v>
      </c>
      <c r="E12236" t="s">
        <v>21471</v>
      </c>
      <c r="F12236" t="s">
        <v>398</v>
      </c>
      <c r="G12236">
        <v>0</v>
      </c>
      <c r="H12236">
        <v>21</v>
      </c>
      <c r="I12236">
        <v>2</v>
      </c>
      <c r="J12236">
        <v>17</v>
      </c>
      <c r="K12236">
        <v>1</v>
      </c>
      <c r="L12236">
        <v>1</v>
      </c>
      <c r="M12236">
        <v>0</v>
      </c>
      <c r="N12236">
        <v>0</v>
      </c>
      <c r="O12236">
        <v>0</v>
      </c>
      <c r="P12236">
        <v>0</v>
      </c>
      <c r="Q12236">
        <v>0</v>
      </c>
    </row>
    <row r="12237" spans="1:17" x14ac:dyDescent="0.25">
      <c r="A12237" t="s">
        <v>27963</v>
      </c>
      <c r="B12237" t="s">
        <v>73</v>
      </c>
      <c r="C12237" t="s">
        <v>233</v>
      </c>
      <c r="D12237" t="s">
        <v>526</v>
      </c>
      <c r="E12237" t="s">
        <v>21471</v>
      </c>
      <c r="F12237" t="s">
        <v>4242</v>
      </c>
      <c r="G12237">
        <v>0</v>
      </c>
      <c r="H12237">
        <v>0</v>
      </c>
      <c r="I12237">
        <v>0</v>
      </c>
      <c r="J12237">
        <v>0</v>
      </c>
      <c r="K12237">
        <v>0</v>
      </c>
      <c r="L12237">
        <v>0</v>
      </c>
      <c r="M12237">
        <v>21</v>
      </c>
      <c r="N12237">
        <v>0</v>
      </c>
      <c r="O12237">
        <v>0</v>
      </c>
      <c r="P12237">
        <v>0</v>
      </c>
      <c r="Q12237">
        <v>0</v>
      </c>
    </row>
    <row r="12238" spans="1:17" x14ac:dyDescent="0.25">
      <c r="A12238" t="s">
        <v>27964</v>
      </c>
      <c r="B12238" t="s">
        <v>73</v>
      </c>
      <c r="C12238" t="s">
        <v>233</v>
      </c>
      <c r="D12238" t="s">
        <v>526</v>
      </c>
      <c r="E12238" t="s">
        <v>21471</v>
      </c>
      <c r="F12238" t="s">
        <v>399</v>
      </c>
      <c r="G12238">
        <v>0</v>
      </c>
      <c r="H12238">
        <v>21</v>
      </c>
      <c r="I12238">
        <v>2</v>
      </c>
      <c r="J12238">
        <v>17</v>
      </c>
      <c r="K12238">
        <v>1</v>
      </c>
      <c r="L12238">
        <v>1</v>
      </c>
      <c r="M12238">
        <v>0</v>
      </c>
      <c r="N12238">
        <v>0</v>
      </c>
      <c r="O12238">
        <v>0</v>
      </c>
      <c r="P12238">
        <v>0</v>
      </c>
      <c r="Q12238">
        <v>0</v>
      </c>
    </row>
    <row r="12239" spans="1:17" x14ac:dyDescent="0.25">
      <c r="A12239" t="s">
        <v>27965</v>
      </c>
      <c r="B12239" t="s">
        <v>73</v>
      </c>
      <c r="C12239" t="s">
        <v>233</v>
      </c>
      <c r="D12239" t="s">
        <v>526</v>
      </c>
      <c r="E12239" t="s">
        <v>21471</v>
      </c>
      <c r="F12239" t="s">
        <v>4245</v>
      </c>
      <c r="G12239">
        <v>0</v>
      </c>
      <c r="H12239">
        <v>0</v>
      </c>
      <c r="I12239">
        <v>0</v>
      </c>
      <c r="J12239">
        <v>0</v>
      </c>
      <c r="K12239">
        <v>0</v>
      </c>
      <c r="L12239">
        <v>0</v>
      </c>
      <c r="M12239">
        <v>21</v>
      </c>
      <c r="N12239">
        <v>0</v>
      </c>
      <c r="O12239">
        <v>0</v>
      </c>
      <c r="P12239">
        <v>0</v>
      </c>
      <c r="Q12239">
        <v>0</v>
      </c>
    </row>
    <row r="12240" spans="1:17" x14ac:dyDescent="0.25">
      <c r="A12240" t="s">
        <v>27966</v>
      </c>
      <c r="B12240" t="s">
        <v>73</v>
      </c>
      <c r="C12240" t="s">
        <v>233</v>
      </c>
      <c r="D12240" t="s">
        <v>526</v>
      </c>
      <c r="E12240" t="s">
        <v>21471</v>
      </c>
      <c r="F12240" t="s">
        <v>394</v>
      </c>
      <c r="G12240">
        <v>0</v>
      </c>
      <c r="H12240">
        <v>0</v>
      </c>
      <c r="I12240">
        <v>0</v>
      </c>
      <c r="J12240">
        <v>0</v>
      </c>
      <c r="K12240">
        <v>0</v>
      </c>
      <c r="L12240">
        <v>0</v>
      </c>
      <c r="M12240">
        <v>0</v>
      </c>
      <c r="N12240">
        <v>21</v>
      </c>
      <c r="O12240">
        <v>20</v>
      </c>
      <c r="P12240">
        <v>0</v>
      </c>
      <c r="Q12240">
        <v>1</v>
      </c>
    </row>
    <row r="12241" spans="1:17" x14ac:dyDescent="0.25">
      <c r="A12241" t="s">
        <v>27967</v>
      </c>
      <c r="B12241" t="s">
        <v>73</v>
      </c>
      <c r="C12241" t="s">
        <v>233</v>
      </c>
      <c r="D12241" t="s">
        <v>526</v>
      </c>
      <c r="E12241" t="s">
        <v>21471</v>
      </c>
      <c r="F12241" t="s">
        <v>395</v>
      </c>
      <c r="G12241">
        <v>0</v>
      </c>
      <c r="H12241">
        <v>0</v>
      </c>
      <c r="I12241">
        <v>0</v>
      </c>
      <c r="J12241">
        <v>0</v>
      </c>
      <c r="K12241">
        <v>0</v>
      </c>
      <c r="L12241">
        <v>0</v>
      </c>
      <c r="M12241">
        <v>0</v>
      </c>
      <c r="N12241">
        <v>21</v>
      </c>
      <c r="O12241">
        <v>20</v>
      </c>
      <c r="P12241">
        <v>0</v>
      </c>
      <c r="Q12241">
        <v>1</v>
      </c>
    </row>
    <row r="12242" spans="1:17" x14ac:dyDescent="0.25">
      <c r="A12242" t="s">
        <v>27968</v>
      </c>
      <c r="B12242" t="s">
        <v>73</v>
      </c>
      <c r="C12242" t="s">
        <v>233</v>
      </c>
      <c r="D12242" t="s">
        <v>526</v>
      </c>
      <c r="E12242" t="s">
        <v>21471</v>
      </c>
      <c r="F12242" t="s">
        <v>525</v>
      </c>
      <c r="G12242">
        <v>21</v>
      </c>
      <c r="H12242">
        <v>0</v>
      </c>
      <c r="I12242">
        <v>0</v>
      </c>
      <c r="J12242">
        <v>0</v>
      </c>
      <c r="K12242">
        <v>0</v>
      </c>
      <c r="L12242">
        <v>0</v>
      </c>
      <c r="M12242">
        <v>0</v>
      </c>
      <c r="N12242">
        <v>0</v>
      </c>
      <c r="O12242">
        <v>0</v>
      </c>
      <c r="P12242">
        <v>0</v>
      </c>
      <c r="Q12242">
        <v>0</v>
      </c>
    </row>
    <row r="12243" spans="1:17" x14ac:dyDescent="0.25">
      <c r="A12243" t="s">
        <v>27969</v>
      </c>
      <c r="B12243" t="s">
        <v>73</v>
      </c>
      <c r="C12243" t="s">
        <v>233</v>
      </c>
      <c r="D12243" t="s">
        <v>527</v>
      </c>
      <c r="E12243" t="s">
        <v>21471</v>
      </c>
      <c r="F12243" t="s">
        <v>528</v>
      </c>
      <c r="G12243">
        <v>0</v>
      </c>
      <c r="H12243">
        <v>0</v>
      </c>
      <c r="I12243">
        <v>0</v>
      </c>
      <c r="J12243">
        <v>0</v>
      </c>
      <c r="K12243">
        <v>0</v>
      </c>
      <c r="L12243">
        <v>0</v>
      </c>
      <c r="M12243">
        <v>0</v>
      </c>
      <c r="N12243">
        <v>3</v>
      </c>
      <c r="O12243">
        <v>2</v>
      </c>
      <c r="P12243">
        <v>1</v>
      </c>
      <c r="Q12243">
        <v>0</v>
      </c>
    </row>
    <row r="12244" spans="1:17" x14ac:dyDescent="0.25">
      <c r="A12244" t="s">
        <v>27970</v>
      </c>
      <c r="B12244" t="s">
        <v>73</v>
      </c>
      <c r="C12244" t="s">
        <v>233</v>
      </c>
      <c r="D12244" t="s">
        <v>527</v>
      </c>
      <c r="E12244" t="s">
        <v>21471</v>
      </c>
      <c r="F12244" t="s">
        <v>525</v>
      </c>
      <c r="G12244">
        <v>3</v>
      </c>
      <c r="H12244">
        <v>0</v>
      </c>
      <c r="I12244">
        <v>0</v>
      </c>
      <c r="J12244">
        <v>0</v>
      </c>
      <c r="K12244">
        <v>0</v>
      </c>
      <c r="L12244">
        <v>0</v>
      </c>
      <c r="M12244">
        <v>0</v>
      </c>
      <c r="N12244">
        <v>0</v>
      </c>
      <c r="O12244">
        <v>0</v>
      </c>
      <c r="P12244">
        <v>0</v>
      </c>
      <c r="Q12244">
        <v>0</v>
      </c>
    </row>
    <row r="12245" spans="1:17" x14ac:dyDescent="0.25">
      <c r="A12245" t="s">
        <v>27971</v>
      </c>
      <c r="B12245" t="s">
        <v>73</v>
      </c>
      <c r="C12245" t="s">
        <v>233</v>
      </c>
      <c r="D12245" t="s">
        <v>12971</v>
      </c>
      <c r="E12245" t="s">
        <v>21471</v>
      </c>
      <c r="F12245" t="s">
        <v>525</v>
      </c>
      <c r="G12245">
        <v>1</v>
      </c>
      <c r="H12245">
        <v>0</v>
      </c>
      <c r="I12245">
        <v>0</v>
      </c>
      <c r="J12245">
        <v>0</v>
      </c>
      <c r="K12245">
        <v>0</v>
      </c>
      <c r="L12245">
        <v>0</v>
      </c>
      <c r="M12245">
        <v>0</v>
      </c>
      <c r="N12245">
        <v>0</v>
      </c>
      <c r="O12245">
        <v>0</v>
      </c>
      <c r="P12245">
        <v>0</v>
      </c>
      <c r="Q12245">
        <v>0</v>
      </c>
    </row>
    <row r="12246" spans="1:17" x14ac:dyDescent="0.25">
      <c r="A12246" t="s">
        <v>15366</v>
      </c>
      <c r="B12246" t="s">
        <v>73</v>
      </c>
      <c r="C12246" t="s">
        <v>234</v>
      </c>
      <c r="D12246" t="s">
        <v>526</v>
      </c>
      <c r="E12246" t="s">
        <v>563</v>
      </c>
      <c r="F12246" t="s">
        <v>396</v>
      </c>
      <c r="G12246">
        <v>0</v>
      </c>
      <c r="H12246">
        <v>7</v>
      </c>
      <c r="I12246">
        <v>2</v>
      </c>
      <c r="J12246">
        <v>5</v>
      </c>
      <c r="K12246">
        <v>0</v>
      </c>
      <c r="L12246">
        <v>0</v>
      </c>
      <c r="M12246">
        <v>0</v>
      </c>
      <c r="N12246">
        <v>0</v>
      </c>
      <c r="O12246">
        <v>0</v>
      </c>
      <c r="P12246">
        <v>0</v>
      </c>
      <c r="Q12246">
        <v>0</v>
      </c>
    </row>
    <row r="12247" spans="1:17" x14ac:dyDescent="0.25">
      <c r="A12247" t="s">
        <v>15367</v>
      </c>
      <c r="B12247" t="s">
        <v>73</v>
      </c>
      <c r="C12247" t="s">
        <v>234</v>
      </c>
      <c r="D12247" t="s">
        <v>526</v>
      </c>
      <c r="E12247" t="s">
        <v>563</v>
      </c>
      <c r="F12247" t="s">
        <v>4236</v>
      </c>
      <c r="G12247">
        <v>0</v>
      </c>
      <c r="H12247">
        <v>7</v>
      </c>
      <c r="I12247">
        <v>2</v>
      </c>
      <c r="J12247">
        <v>5</v>
      </c>
      <c r="K12247">
        <v>0</v>
      </c>
      <c r="L12247">
        <v>0</v>
      </c>
      <c r="M12247">
        <v>0</v>
      </c>
      <c r="N12247">
        <v>0</v>
      </c>
      <c r="O12247">
        <v>0</v>
      </c>
      <c r="P12247">
        <v>0</v>
      </c>
      <c r="Q12247">
        <v>0</v>
      </c>
    </row>
    <row r="12248" spans="1:17" x14ac:dyDescent="0.25">
      <c r="A12248" t="s">
        <v>26793</v>
      </c>
      <c r="B12248" t="s">
        <v>74</v>
      </c>
      <c r="C12248" t="s">
        <v>200</v>
      </c>
      <c r="D12248" t="s">
        <v>526</v>
      </c>
      <c r="E12248" t="s">
        <v>21471</v>
      </c>
      <c r="F12248" t="s">
        <v>396</v>
      </c>
      <c r="G12248">
        <v>0</v>
      </c>
      <c r="H12248">
        <v>9</v>
      </c>
      <c r="I12248">
        <v>0</v>
      </c>
      <c r="J12248">
        <v>8</v>
      </c>
      <c r="K12248">
        <v>1</v>
      </c>
      <c r="L12248">
        <v>0</v>
      </c>
      <c r="M12248">
        <v>0</v>
      </c>
      <c r="N12248">
        <v>0</v>
      </c>
      <c r="O12248">
        <v>0</v>
      </c>
      <c r="P12248">
        <v>0</v>
      </c>
      <c r="Q12248">
        <v>0</v>
      </c>
    </row>
    <row r="12249" spans="1:17" x14ac:dyDescent="0.25">
      <c r="A12249" t="s">
        <v>26794</v>
      </c>
      <c r="B12249" t="s">
        <v>74</v>
      </c>
      <c r="C12249" t="s">
        <v>200</v>
      </c>
      <c r="D12249" t="s">
        <v>526</v>
      </c>
      <c r="E12249" t="s">
        <v>21471</v>
      </c>
      <c r="F12249" t="s">
        <v>4236</v>
      </c>
      <c r="G12249">
        <v>0</v>
      </c>
      <c r="H12249">
        <v>9</v>
      </c>
      <c r="I12249">
        <v>0</v>
      </c>
      <c r="J12249">
        <v>8</v>
      </c>
      <c r="K12249">
        <v>1</v>
      </c>
      <c r="L12249">
        <v>0</v>
      </c>
      <c r="M12249">
        <v>0</v>
      </c>
      <c r="N12249">
        <v>0</v>
      </c>
      <c r="O12249">
        <v>0</v>
      </c>
      <c r="P12249">
        <v>0</v>
      </c>
      <c r="Q12249">
        <v>0</v>
      </c>
    </row>
    <row r="12250" spans="1:17" x14ac:dyDescent="0.25">
      <c r="A12250" t="s">
        <v>19071</v>
      </c>
      <c r="B12250" t="s">
        <v>73</v>
      </c>
      <c r="C12250" t="s">
        <v>110</v>
      </c>
      <c r="D12250" t="s">
        <v>526</v>
      </c>
      <c r="E12250" t="s">
        <v>563</v>
      </c>
      <c r="F12250" t="s">
        <v>395</v>
      </c>
      <c r="G12250">
        <v>0</v>
      </c>
      <c r="H12250">
        <v>0</v>
      </c>
      <c r="I12250">
        <v>0</v>
      </c>
      <c r="J12250">
        <v>0</v>
      </c>
      <c r="K12250">
        <v>0</v>
      </c>
      <c r="L12250">
        <v>0</v>
      </c>
      <c r="M12250">
        <v>0</v>
      </c>
      <c r="N12250">
        <v>12</v>
      </c>
      <c r="O12250">
        <v>11</v>
      </c>
      <c r="P12250">
        <v>0</v>
      </c>
      <c r="Q12250">
        <v>1</v>
      </c>
    </row>
    <row r="12251" spans="1:17" x14ac:dyDescent="0.25">
      <c r="A12251" t="s">
        <v>13530</v>
      </c>
      <c r="B12251" t="s">
        <v>73</v>
      </c>
      <c r="C12251" t="s">
        <v>110</v>
      </c>
      <c r="D12251" t="s">
        <v>526</v>
      </c>
      <c r="E12251" t="s">
        <v>563</v>
      </c>
      <c r="F12251" t="s">
        <v>525</v>
      </c>
      <c r="G12251">
        <v>14</v>
      </c>
      <c r="H12251">
        <v>0</v>
      </c>
      <c r="I12251">
        <v>0</v>
      </c>
      <c r="J12251">
        <v>0</v>
      </c>
      <c r="K12251">
        <v>0</v>
      </c>
      <c r="L12251">
        <v>0</v>
      </c>
      <c r="M12251">
        <v>0</v>
      </c>
      <c r="N12251">
        <v>0</v>
      </c>
      <c r="O12251">
        <v>0</v>
      </c>
      <c r="P12251">
        <v>0</v>
      </c>
      <c r="Q12251">
        <v>0</v>
      </c>
    </row>
    <row r="12252" spans="1:17" x14ac:dyDescent="0.25">
      <c r="A12252" t="s">
        <v>26795</v>
      </c>
      <c r="B12252" t="s">
        <v>73</v>
      </c>
      <c r="C12252" t="s">
        <v>110</v>
      </c>
      <c r="D12252" t="s">
        <v>526</v>
      </c>
      <c r="E12252" t="s">
        <v>21471</v>
      </c>
      <c r="F12252" t="s">
        <v>396</v>
      </c>
      <c r="G12252">
        <v>0</v>
      </c>
      <c r="H12252">
        <v>25</v>
      </c>
      <c r="I12252">
        <v>0</v>
      </c>
      <c r="J12252">
        <v>23</v>
      </c>
      <c r="K12252">
        <v>1</v>
      </c>
      <c r="L12252">
        <v>1</v>
      </c>
      <c r="M12252">
        <v>0</v>
      </c>
      <c r="N12252">
        <v>0</v>
      </c>
      <c r="O12252">
        <v>0</v>
      </c>
      <c r="P12252">
        <v>0</v>
      </c>
      <c r="Q12252">
        <v>0</v>
      </c>
    </row>
    <row r="12253" spans="1:17" x14ac:dyDescent="0.25">
      <c r="A12253" t="s">
        <v>26796</v>
      </c>
      <c r="B12253" t="s">
        <v>73</v>
      </c>
      <c r="C12253" t="s">
        <v>110</v>
      </c>
      <c r="D12253" t="s">
        <v>526</v>
      </c>
      <c r="E12253" t="s">
        <v>21471</v>
      </c>
      <c r="F12253" t="s">
        <v>4236</v>
      </c>
      <c r="G12253">
        <v>0</v>
      </c>
      <c r="H12253">
        <v>25</v>
      </c>
      <c r="I12253">
        <v>0</v>
      </c>
      <c r="J12253">
        <v>23</v>
      </c>
      <c r="K12253">
        <v>1</v>
      </c>
      <c r="L12253">
        <v>1</v>
      </c>
      <c r="M12253">
        <v>0</v>
      </c>
      <c r="N12253">
        <v>0</v>
      </c>
      <c r="O12253">
        <v>0</v>
      </c>
      <c r="P12253">
        <v>0</v>
      </c>
      <c r="Q12253">
        <v>0</v>
      </c>
    </row>
    <row r="12254" spans="1:17" x14ac:dyDescent="0.25">
      <c r="A12254" t="s">
        <v>26797</v>
      </c>
      <c r="B12254" t="s">
        <v>73</v>
      </c>
      <c r="C12254" t="s">
        <v>110</v>
      </c>
      <c r="D12254" t="s">
        <v>526</v>
      </c>
      <c r="E12254" t="s">
        <v>21471</v>
      </c>
      <c r="F12254" t="s">
        <v>4238</v>
      </c>
      <c r="G12254">
        <v>0</v>
      </c>
      <c r="H12254">
        <v>0</v>
      </c>
      <c r="I12254">
        <v>0</v>
      </c>
      <c r="J12254">
        <v>0</v>
      </c>
      <c r="K12254">
        <v>0</v>
      </c>
      <c r="L12254">
        <v>0</v>
      </c>
      <c r="M12254">
        <v>25</v>
      </c>
      <c r="N12254">
        <v>0</v>
      </c>
      <c r="O12254">
        <v>0</v>
      </c>
      <c r="P12254">
        <v>0</v>
      </c>
      <c r="Q12254">
        <v>0</v>
      </c>
    </row>
    <row r="12255" spans="1:17" x14ac:dyDescent="0.25">
      <c r="A12255" t="s">
        <v>26798</v>
      </c>
      <c r="B12255" t="s">
        <v>73</v>
      </c>
      <c r="C12255" t="s">
        <v>110</v>
      </c>
      <c r="D12255" t="s">
        <v>526</v>
      </c>
      <c r="E12255" t="s">
        <v>21471</v>
      </c>
      <c r="F12255" t="s">
        <v>397</v>
      </c>
      <c r="G12255">
        <v>0</v>
      </c>
      <c r="H12255">
        <v>25</v>
      </c>
      <c r="I12255">
        <v>0</v>
      </c>
      <c r="J12255">
        <v>23</v>
      </c>
      <c r="K12255">
        <v>1</v>
      </c>
      <c r="L12255">
        <v>1</v>
      </c>
      <c r="M12255">
        <v>0</v>
      </c>
      <c r="N12255">
        <v>0</v>
      </c>
      <c r="O12255">
        <v>0</v>
      </c>
      <c r="P12255">
        <v>0</v>
      </c>
      <c r="Q12255">
        <v>0</v>
      </c>
    </row>
    <row r="12256" spans="1:17" x14ac:dyDescent="0.25">
      <c r="A12256" t="s">
        <v>26799</v>
      </c>
      <c r="B12256" t="s">
        <v>73</v>
      </c>
      <c r="C12256" t="s">
        <v>110</v>
      </c>
      <c r="D12256" t="s">
        <v>526</v>
      </c>
      <c r="E12256" t="s">
        <v>21471</v>
      </c>
      <c r="F12256" t="s">
        <v>398</v>
      </c>
      <c r="G12256">
        <v>0</v>
      </c>
      <c r="H12256">
        <v>25</v>
      </c>
      <c r="I12256">
        <v>0</v>
      </c>
      <c r="J12256">
        <v>23</v>
      </c>
      <c r="K12256">
        <v>1</v>
      </c>
      <c r="L12256">
        <v>1</v>
      </c>
      <c r="M12256">
        <v>0</v>
      </c>
      <c r="N12256">
        <v>0</v>
      </c>
      <c r="O12256">
        <v>0</v>
      </c>
      <c r="P12256">
        <v>0</v>
      </c>
      <c r="Q12256">
        <v>0</v>
      </c>
    </row>
    <row r="12257" spans="1:17" x14ac:dyDescent="0.25">
      <c r="A12257" t="s">
        <v>26800</v>
      </c>
      <c r="B12257" t="s">
        <v>73</v>
      </c>
      <c r="C12257" t="s">
        <v>110</v>
      </c>
      <c r="D12257" t="s">
        <v>526</v>
      </c>
      <c r="E12257" t="s">
        <v>21471</v>
      </c>
      <c r="F12257" t="s">
        <v>4242</v>
      </c>
      <c r="G12257">
        <v>0</v>
      </c>
      <c r="H12257">
        <v>0</v>
      </c>
      <c r="I12257">
        <v>0</v>
      </c>
      <c r="J12257">
        <v>0</v>
      </c>
      <c r="K12257">
        <v>0</v>
      </c>
      <c r="L12257">
        <v>0</v>
      </c>
      <c r="M12257">
        <v>25</v>
      </c>
      <c r="N12257">
        <v>0</v>
      </c>
      <c r="O12257">
        <v>0</v>
      </c>
      <c r="P12257">
        <v>0</v>
      </c>
      <c r="Q12257">
        <v>0</v>
      </c>
    </row>
    <row r="12258" spans="1:17" x14ac:dyDescent="0.25">
      <c r="A12258" t="s">
        <v>26801</v>
      </c>
      <c r="B12258" t="s">
        <v>73</v>
      </c>
      <c r="C12258" t="s">
        <v>110</v>
      </c>
      <c r="D12258" t="s">
        <v>526</v>
      </c>
      <c r="E12258" t="s">
        <v>21471</v>
      </c>
      <c r="F12258" t="s">
        <v>399</v>
      </c>
      <c r="G12258">
        <v>0</v>
      </c>
      <c r="H12258">
        <v>25</v>
      </c>
      <c r="I12258">
        <v>0</v>
      </c>
      <c r="J12258">
        <v>23</v>
      </c>
      <c r="K12258">
        <v>1</v>
      </c>
      <c r="L12258">
        <v>1</v>
      </c>
      <c r="M12258">
        <v>0</v>
      </c>
      <c r="N12258">
        <v>0</v>
      </c>
      <c r="O12258">
        <v>0</v>
      </c>
      <c r="P12258">
        <v>0</v>
      </c>
      <c r="Q12258">
        <v>0</v>
      </c>
    </row>
    <row r="12259" spans="1:17" x14ac:dyDescent="0.25">
      <c r="A12259" t="s">
        <v>26802</v>
      </c>
      <c r="B12259" t="s">
        <v>73</v>
      </c>
      <c r="C12259" t="s">
        <v>110</v>
      </c>
      <c r="D12259" t="s">
        <v>526</v>
      </c>
      <c r="E12259" t="s">
        <v>21471</v>
      </c>
      <c r="F12259" t="s">
        <v>4245</v>
      </c>
      <c r="G12259">
        <v>0</v>
      </c>
      <c r="H12259">
        <v>0</v>
      </c>
      <c r="I12259">
        <v>0</v>
      </c>
      <c r="J12259">
        <v>0</v>
      </c>
      <c r="K12259">
        <v>0</v>
      </c>
      <c r="L12259">
        <v>0</v>
      </c>
      <c r="M12259">
        <v>25</v>
      </c>
      <c r="N12259">
        <v>0</v>
      </c>
      <c r="O12259">
        <v>0</v>
      </c>
      <c r="P12259">
        <v>0</v>
      </c>
      <c r="Q12259">
        <v>0</v>
      </c>
    </row>
    <row r="12260" spans="1:17" x14ac:dyDescent="0.25">
      <c r="A12260" t="s">
        <v>26803</v>
      </c>
      <c r="B12260" t="s">
        <v>73</v>
      </c>
      <c r="C12260" t="s">
        <v>110</v>
      </c>
      <c r="D12260" t="s">
        <v>526</v>
      </c>
      <c r="E12260" t="s">
        <v>21471</v>
      </c>
      <c r="F12260" t="s">
        <v>394</v>
      </c>
      <c r="G12260">
        <v>0</v>
      </c>
      <c r="H12260">
        <v>0</v>
      </c>
      <c r="I12260">
        <v>0</v>
      </c>
      <c r="J12260">
        <v>0</v>
      </c>
      <c r="K12260">
        <v>0</v>
      </c>
      <c r="L12260">
        <v>0</v>
      </c>
      <c r="M12260">
        <v>0</v>
      </c>
      <c r="N12260">
        <v>24</v>
      </c>
      <c r="O12260">
        <v>23</v>
      </c>
      <c r="P12260">
        <v>1</v>
      </c>
      <c r="Q12260">
        <v>0</v>
      </c>
    </row>
    <row r="12261" spans="1:17" x14ac:dyDescent="0.25">
      <c r="A12261" t="s">
        <v>26804</v>
      </c>
      <c r="B12261" t="s">
        <v>73</v>
      </c>
      <c r="C12261" t="s">
        <v>110</v>
      </c>
      <c r="D12261" t="s">
        <v>526</v>
      </c>
      <c r="E12261" t="s">
        <v>21471</v>
      </c>
      <c r="F12261" t="s">
        <v>395</v>
      </c>
      <c r="G12261">
        <v>0</v>
      </c>
      <c r="H12261">
        <v>0</v>
      </c>
      <c r="I12261">
        <v>0</v>
      </c>
      <c r="J12261">
        <v>0</v>
      </c>
      <c r="K12261">
        <v>0</v>
      </c>
      <c r="L12261">
        <v>0</v>
      </c>
      <c r="M12261">
        <v>0</v>
      </c>
      <c r="N12261">
        <v>21</v>
      </c>
      <c r="O12261">
        <v>20</v>
      </c>
      <c r="P12261">
        <v>1</v>
      </c>
      <c r="Q12261">
        <v>0</v>
      </c>
    </row>
    <row r="12262" spans="1:17" x14ac:dyDescent="0.25">
      <c r="A12262" t="s">
        <v>26805</v>
      </c>
      <c r="B12262" t="s">
        <v>73</v>
      </c>
      <c r="C12262" t="s">
        <v>110</v>
      </c>
      <c r="D12262" t="s">
        <v>526</v>
      </c>
      <c r="E12262" t="s">
        <v>21471</v>
      </c>
      <c r="F12262" t="s">
        <v>525</v>
      </c>
      <c r="G12262">
        <v>25</v>
      </c>
      <c r="H12262">
        <v>0</v>
      </c>
      <c r="I12262">
        <v>0</v>
      </c>
      <c r="J12262">
        <v>0</v>
      </c>
      <c r="K12262">
        <v>0</v>
      </c>
      <c r="L12262">
        <v>0</v>
      </c>
      <c r="M12262">
        <v>0</v>
      </c>
      <c r="N12262">
        <v>0</v>
      </c>
      <c r="O12262">
        <v>0</v>
      </c>
      <c r="P12262">
        <v>0</v>
      </c>
      <c r="Q12262">
        <v>0</v>
      </c>
    </row>
    <row r="12263" spans="1:17" x14ac:dyDescent="0.25">
      <c r="A12263" t="s">
        <v>13531</v>
      </c>
      <c r="B12263" t="s">
        <v>73</v>
      </c>
      <c r="C12263" t="s">
        <v>110</v>
      </c>
      <c r="D12263" t="s">
        <v>527</v>
      </c>
      <c r="E12263" t="s">
        <v>563</v>
      </c>
      <c r="F12263" t="s">
        <v>528</v>
      </c>
      <c r="G12263">
        <v>0</v>
      </c>
      <c r="H12263">
        <v>0</v>
      </c>
      <c r="I12263">
        <v>0</v>
      </c>
      <c r="J12263">
        <v>0</v>
      </c>
      <c r="K12263">
        <v>0</v>
      </c>
      <c r="L12263">
        <v>0</v>
      </c>
      <c r="M12263">
        <v>0</v>
      </c>
      <c r="N12263">
        <v>3</v>
      </c>
      <c r="O12263">
        <v>3</v>
      </c>
      <c r="P12263">
        <v>0</v>
      </c>
      <c r="Q12263">
        <v>0</v>
      </c>
    </row>
    <row r="12264" spans="1:17" x14ac:dyDescent="0.25">
      <c r="A12264" t="s">
        <v>13532</v>
      </c>
      <c r="B12264" t="s">
        <v>73</v>
      </c>
      <c r="C12264" t="s">
        <v>110</v>
      </c>
      <c r="D12264" t="s">
        <v>527</v>
      </c>
      <c r="E12264" t="s">
        <v>563</v>
      </c>
      <c r="F12264" t="s">
        <v>525</v>
      </c>
      <c r="G12264">
        <v>3</v>
      </c>
      <c r="H12264">
        <v>0</v>
      </c>
      <c r="I12264">
        <v>0</v>
      </c>
      <c r="J12264">
        <v>0</v>
      </c>
      <c r="K12264">
        <v>0</v>
      </c>
      <c r="L12264">
        <v>0</v>
      </c>
      <c r="M12264">
        <v>0</v>
      </c>
      <c r="N12264">
        <v>0</v>
      </c>
      <c r="O12264">
        <v>0</v>
      </c>
      <c r="P12264">
        <v>0</v>
      </c>
      <c r="Q12264">
        <v>0</v>
      </c>
    </row>
    <row r="12265" spans="1:17" x14ac:dyDescent="0.25">
      <c r="A12265" t="s">
        <v>26806</v>
      </c>
      <c r="B12265" t="s">
        <v>73</v>
      </c>
      <c r="C12265" t="s">
        <v>110</v>
      </c>
      <c r="D12265" t="s">
        <v>527</v>
      </c>
      <c r="E12265" t="s">
        <v>21471</v>
      </c>
      <c r="F12265" t="s">
        <v>528</v>
      </c>
      <c r="G12265">
        <v>0</v>
      </c>
      <c r="H12265">
        <v>0</v>
      </c>
      <c r="I12265">
        <v>0</v>
      </c>
      <c r="J12265">
        <v>0</v>
      </c>
      <c r="K12265">
        <v>0</v>
      </c>
      <c r="L12265">
        <v>0</v>
      </c>
      <c r="M12265">
        <v>0</v>
      </c>
      <c r="N12265">
        <v>8</v>
      </c>
      <c r="O12265">
        <v>6</v>
      </c>
      <c r="P12265">
        <v>2</v>
      </c>
      <c r="Q12265">
        <v>0</v>
      </c>
    </row>
    <row r="12266" spans="1:17" x14ac:dyDescent="0.25">
      <c r="A12266" t="s">
        <v>26807</v>
      </c>
      <c r="B12266" t="s">
        <v>73</v>
      </c>
      <c r="C12266" t="s">
        <v>110</v>
      </c>
      <c r="D12266" t="s">
        <v>527</v>
      </c>
      <c r="E12266" t="s">
        <v>21471</v>
      </c>
      <c r="F12266" t="s">
        <v>525</v>
      </c>
      <c r="G12266">
        <v>8</v>
      </c>
      <c r="H12266">
        <v>0</v>
      </c>
      <c r="I12266">
        <v>0</v>
      </c>
      <c r="J12266">
        <v>0</v>
      </c>
      <c r="K12266">
        <v>0</v>
      </c>
      <c r="L12266">
        <v>0</v>
      </c>
      <c r="M12266">
        <v>0</v>
      </c>
      <c r="N12266">
        <v>0</v>
      </c>
      <c r="O12266">
        <v>0</v>
      </c>
      <c r="P12266">
        <v>0</v>
      </c>
      <c r="Q12266">
        <v>0</v>
      </c>
    </row>
    <row r="12267" spans="1:17" x14ac:dyDescent="0.25">
      <c r="A12267" t="s">
        <v>13935</v>
      </c>
      <c r="B12267" t="s">
        <v>73</v>
      </c>
      <c r="C12267" t="s">
        <v>111</v>
      </c>
      <c r="D12267" t="s">
        <v>526</v>
      </c>
      <c r="E12267" t="s">
        <v>563</v>
      </c>
      <c r="F12267" t="s">
        <v>396</v>
      </c>
      <c r="G12267">
        <v>0</v>
      </c>
      <c r="H12267">
        <v>3</v>
      </c>
      <c r="I12267">
        <v>0</v>
      </c>
      <c r="J12267">
        <v>3</v>
      </c>
      <c r="K12267">
        <v>0</v>
      </c>
      <c r="L12267">
        <v>0</v>
      </c>
      <c r="M12267">
        <v>0</v>
      </c>
      <c r="N12267">
        <v>0</v>
      </c>
      <c r="O12267">
        <v>0</v>
      </c>
      <c r="P12267">
        <v>0</v>
      </c>
      <c r="Q12267">
        <v>0</v>
      </c>
    </row>
    <row r="12268" spans="1:17" x14ac:dyDescent="0.25">
      <c r="A12268" t="s">
        <v>13936</v>
      </c>
      <c r="B12268" t="s">
        <v>73</v>
      </c>
      <c r="C12268" t="s">
        <v>111</v>
      </c>
      <c r="D12268" t="s">
        <v>526</v>
      </c>
      <c r="E12268" t="s">
        <v>563</v>
      </c>
      <c r="F12268" t="s">
        <v>4236</v>
      </c>
      <c r="G12268">
        <v>0</v>
      </c>
      <c r="H12268">
        <v>3</v>
      </c>
      <c r="I12268">
        <v>0</v>
      </c>
      <c r="J12268">
        <v>3</v>
      </c>
      <c r="K12268">
        <v>0</v>
      </c>
      <c r="L12268">
        <v>0</v>
      </c>
      <c r="M12268">
        <v>0</v>
      </c>
      <c r="N12268">
        <v>0</v>
      </c>
      <c r="O12268">
        <v>0</v>
      </c>
      <c r="P12268">
        <v>0</v>
      </c>
      <c r="Q12268">
        <v>0</v>
      </c>
    </row>
    <row r="12269" spans="1:17" x14ac:dyDescent="0.25">
      <c r="A12269" t="s">
        <v>13937</v>
      </c>
      <c r="B12269" t="s">
        <v>73</v>
      </c>
      <c r="C12269" t="s">
        <v>111</v>
      </c>
      <c r="D12269" t="s">
        <v>526</v>
      </c>
      <c r="E12269" t="s">
        <v>563</v>
      </c>
      <c r="F12269" t="s">
        <v>4238</v>
      </c>
      <c r="G12269">
        <v>0</v>
      </c>
      <c r="H12269">
        <v>0</v>
      </c>
      <c r="I12269">
        <v>0</v>
      </c>
      <c r="J12269">
        <v>0</v>
      </c>
      <c r="K12269">
        <v>0</v>
      </c>
      <c r="L12269">
        <v>0</v>
      </c>
      <c r="M12269">
        <v>3</v>
      </c>
      <c r="N12269">
        <v>0</v>
      </c>
      <c r="O12269">
        <v>0</v>
      </c>
      <c r="P12269">
        <v>0</v>
      </c>
      <c r="Q12269">
        <v>0</v>
      </c>
    </row>
    <row r="12270" spans="1:17" x14ac:dyDescent="0.25">
      <c r="A12270" t="s">
        <v>13938</v>
      </c>
      <c r="B12270" t="s">
        <v>73</v>
      </c>
      <c r="C12270" t="s">
        <v>111</v>
      </c>
      <c r="D12270" t="s">
        <v>526</v>
      </c>
      <c r="E12270" t="s">
        <v>563</v>
      </c>
      <c r="F12270" t="s">
        <v>397</v>
      </c>
      <c r="G12270">
        <v>0</v>
      </c>
      <c r="H12270">
        <v>3</v>
      </c>
      <c r="I12270">
        <v>0</v>
      </c>
      <c r="J12270">
        <v>3</v>
      </c>
      <c r="K12270">
        <v>0</v>
      </c>
      <c r="L12270">
        <v>0</v>
      </c>
      <c r="M12270">
        <v>0</v>
      </c>
      <c r="N12270">
        <v>0</v>
      </c>
      <c r="O12270">
        <v>0</v>
      </c>
      <c r="P12270">
        <v>0</v>
      </c>
      <c r="Q12270">
        <v>0</v>
      </c>
    </row>
    <row r="12271" spans="1:17" x14ac:dyDescent="0.25">
      <c r="A12271" t="s">
        <v>13939</v>
      </c>
      <c r="B12271" t="s">
        <v>73</v>
      </c>
      <c r="C12271" t="s">
        <v>111</v>
      </c>
      <c r="D12271" t="s">
        <v>526</v>
      </c>
      <c r="E12271" t="s">
        <v>563</v>
      </c>
      <c r="F12271" t="s">
        <v>398</v>
      </c>
      <c r="G12271">
        <v>0</v>
      </c>
      <c r="H12271">
        <v>3</v>
      </c>
      <c r="I12271">
        <v>0</v>
      </c>
      <c r="J12271">
        <v>3</v>
      </c>
      <c r="K12271">
        <v>0</v>
      </c>
      <c r="L12271">
        <v>0</v>
      </c>
      <c r="M12271">
        <v>0</v>
      </c>
      <c r="N12271">
        <v>0</v>
      </c>
      <c r="O12271">
        <v>0</v>
      </c>
      <c r="P12271">
        <v>0</v>
      </c>
      <c r="Q12271">
        <v>0</v>
      </c>
    </row>
    <row r="12272" spans="1:17" x14ac:dyDescent="0.25">
      <c r="A12272" t="s">
        <v>13940</v>
      </c>
      <c r="B12272" t="s">
        <v>73</v>
      </c>
      <c r="C12272" t="s">
        <v>111</v>
      </c>
      <c r="D12272" t="s">
        <v>526</v>
      </c>
      <c r="E12272" t="s">
        <v>563</v>
      </c>
      <c r="F12272" t="s">
        <v>4242</v>
      </c>
      <c r="G12272">
        <v>0</v>
      </c>
      <c r="H12272">
        <v>0</v>
      </c>
      <c r="I12272">
        <v>0</v>
      </c>
      <c r="J12272">
        <v>0</v>
      </c>
      <c r="K12272">
        <v>0</v>
      </c>
      <c r="L12272">
        <v>0</v>
      </c>
      <c r="M12272">
        <v>3</v>
      </c>
      <c r="N12272">
        <v>0</v>
      </c>
      <c r="O12272">
        <v>0</v>
      </c>
      <c r="P12272">
        <v>0</v>
      </c>
      <c r="Q12272">
        <v>0</v>
      </c>
    </row>
    <row r="12273" spans="1:17" x14ac:dyDescent="0.25">
      <c r="A12273" t="s">
        <v>13941</v>
      </c>
      <c r="B12273" t="s">
        <v>73</v>
      </c>
      <c r="C12273" t="s">
        <v>111</v>
      </c>
      <c r="D12273" t="s">
        <v>526</v>
      </c>
      <c r="E12273" t="s">
        <v>563</v>
      </c>
      <c r="F12273" t="s">
        <v>399</v>
      </c>
      <c r="G12273">
        <v>0</v>
      </c>
      <c r="H12273">
        <v>3</v>
      </c>
      <c r="I12273">
        <v>0</v>
      </c>
      <c r="J12273">
        <v>3</v>
      </c>
      <c r="K12273">
        <v>0</v>
      </c>
      <c r="L12273">
        <v>0</v>
      </c>
      <c r="M12273">
        <v>0</v>
      </c>
      <c r="N12273">
        <v>0</v>
      </c>
      <c r="O12273">
        <v>0</v>
      </c>
      <c r="P12273">
        <v>0</v>
      </c>
      <c r="Q12273">
        <v>0</v>
      </c>
    </row>
    <row r="12274" spans="1:17" x14ac:dyDescent="0.25">
      <c r="A12274" t="s">
        <v>13942</v>
      </c>
      <c r="B12274" t="s">
        <v>73</v>
      </c>
      <c r="C12274" t="s">
        <v>111</v>
      </c>
      <c r="D12274" t="s">
        <v>526</v>
      </c>
      <c r="E12274" t="s">
        <v>563</v>
      </c>
      <c r="F12274" t="s">
        <v>4245</v>
      </c>
      <c r="G12274">
        <v>0</v>
      </c>
      <c r="H12274">
        <v>0</v>
      </c>
      <c r="I12274">
        <v>0</v>
      </c>
      <c r="J12274">
        <v>0</v>
      </c>
      <c r="K12274">
        <v>0</v>
      </c>
      <c r="L12274">
        <v>0</v>
      </c>
      <c r="M12274">
        <v>3</v>
      </c>
      <c r="N12274">
        <v>0</v>
      </c>
      <c r="O12274">
        <v>0</v>
      </c>
      <c r="P12274">
        <v>0</v>
      </c>
      <c r="Q12274">
        <v>0</v>
      </c>
    </row>
    <row r="12275" spans="1:17" x14ac:dyDescent="0.25">
      <c r="A12275" t="s">
        <v>13943</v>
      </c>
      <c r="B12275" t="s">
        <v>73</v>
      </c>
      <c r="C12275" t="s">
        <v>111</v>
      </c>
      <c r="D12275" t="s">
        <v>526</v>
      </c>
      <c r="E12275" t="s">
        <v>563</v>
      </c>
      <c r="F12275" t="s">
        <v>394</v>
      </c>
      <c r="G12275">
        <v>0</v>
      </c>
      <c r="H12275">
        <v>0</v>
      </c>
      <c r="I12275">
        <v>0</v>
      </c>
      <c r="J12275">
        <v>0</v>
      </c>
      <c r="K12275">
        <v>0</v>
      </c>
      <c r="L12275">
        <v>0</v>
      </c>
      <c r="M12275">
        <v>0</v>
      </c>
      <c r="N12275">
        <v>3</v>
      </c>
      <c r="O12275">
        <v>3</v>
      </c>
      <c r="P12275">
        <v>0</v>
      </c>
      <c r="Q12275">
        <v>0</v>
      </c>
    </row>
    <row r="12276" spans="1:17" x14ac:dyDescent="0.25">
      <c r="A12276" t="s">
        <v>13944</v>
      </c>
      <c r="B12276" t="s">
        <v>73</v>
      </c>
      <c r="C12276" t="s">
        <v>111</v>
      </c>
      <c r="D12276" t="s">
        <v>526</v>
      </c>
      <c r="E12276" t="s">
        <v>563</v>
      </c>
      <c r="F12276" t="s">
        <v>395</v>
      </c>
      <c r="G12276">
        <v>0</v>
      </c>
      <c r="H12276">
        <v>0</v>
      </c>
      <c r="I12276">
        <v>0</v>
      </c>
      <c r="J12276">
        <v>0</v>
      </c>
      <c r="K12276">
        <v>0</v>
      </c>
      <c r="L12276">
        <v>0</v>
      </c>
      <c r="M12276">
        <v>0</v>
      </c>
      <c r="N12276">
        <v>3</v>
      </c>
      <c r="O12276">
        <v>3</v>
      </c>
      <c r="P12276">
        <v>0</v>
      </c>
      <c r="Q12276">
        <v>0</v>
      </c>
    </row>
    <row r="12277" spans="1:17" x14ac:dyDescent="0.25">
      <c r="A12277" t="s">
        <v>13945</v>
      </c>
      <c r="B12277" t="s">
        <v>73</v>
      </c>
      <c r="C12277" t="s">
        <v>111</v>
      </c>
      <c r="D12277" t="s">
        <v>526</v>
      </c>
      <c r="E12277" t="s">
        <v>563</v>
      </c>
      <c r="F12277" t="s">
        <v>525</v>
      </c>
      <c r="G12277">
        <v>3</v>
      </c>
      <c r="H12277">
        <v>0</v>
      </c>
      <c r="I12277">
        <v>0</v>
      </c>
      <c r="J12277">
        <v>0</v>
      </c>
      <c r="K12277">
        <v>0</v>
      </c>
      <c r="L12277">
        <v>0</v>
      </c>
      <c r="M12277">
        <v>0</v>
      </c>
      <c r="N12277">
        <v>0</v>
      </c>
      <c r="O12277">
        <v>0</v>
      </c>
      <c r="P12277">
        <v>0</v>
      </c>
      <c r="Q12277">
        <v>0</v>
      </c>
    </row>
    <row r="12278" spans="1:17" x14ac:dyDescent="0.25">
      <c r="A12278" t="s">
        <v>26808</v>
      </c>
      <c r="B12278" t="s">
        <v>73</v>
      </c>
      <c r="C12278" t="s">
        <v>111</v>
      </c>
      <c r="D12278" t="s">
        <v>526</v>
      </c>
      <c r="E12278" t="s">
        <v>21471</v>
      </c>
      <c r="F12278" t="s">
        <v>396</v>
      </c>
      <c r="G12278">
        <v>0</v>
      </c>
      <c r="H12278">
        <v>5</v>
      </c>
      <c r="I12278">
        <v>0</v>
      </c>
      <c r="J12278">
        <v>5</v>
      </c>
      <c r="K12278">
        <v>0</v>
      </c>
      <c r="L12278">
        <v>0</v>
      </c>
      <c r="M12278">
        <v>0</v>
      </c>
      <c r="N12278">
        <v>0</v>
      </c>
      <c r="O12278">
        <v>0</v>
      </c>
      <c r="P12278">
        <v>0</v>
      </c>
      <c r="Q12278">
        <v>0</v>
      </c>
    </row>
    <row r="12279" spans="1:17" x14ac:dyDescent="0.25">
      <c r="A12279" t="s">
        <v>26809</v>
      </c>
      <c r="B12279" t="s">
        <v>73</v>
      </c>
      <c r="C12279" t="s">
        <v>111</v>
      </c>
      <c r="D12279" t="s">
        <v>526</v>
      </c>
      <c r="E12279" t="s">
        <v>21471</v>
      </c>
      <c r="F12279" t="s">
        <v>4236</v>
      </c>
      <c r="G12279">
        <v>0</v>
      </c>
      <c r="H12279">
        <v>5</v>
      </c>
      <c r="I12279">
        <v>0</v>
      </c>
      <c r="J12279">
        <v>5</v>
      </c>
      <c r="K12279">
        <v>0</v>
      </c>
      <c r="L12279">
        <v>0</v>
      </c>
      <c r="M12279">
        <v>0</v>
      </c>
      <c r="N12279">
        <v>0</v>
      </c>
      <c r="O12279">
        <v>0</v>
      </c>
      <c r="P12279">
        <v>0</v>
      </c>
      <c r="Q12279">
        <v>0</v>
      </c>
    </row>
    <row r="12280" spans="1:17" x14ac:dyDescent="0.25">
      <c r="A12280" t="s">
        <v>26810</v>
      </c>
      <c r="B12280" t="s">
        <v>73</v>
      </c>
      <c r="C12280" t="s">
        <v>176</v>
      </c>
      <c r="D12280" t="s">
        <v>526</v>
      </c>
      <c r="E12280" t="s">
        <v>21471</v>
      </c>
      <c r="F12280" t="s">
        <v>398</v>
      </c>
      <c r="G12280">
        <v>0</v>
      </c>
      <c r="H12280">
        <v>67</v>
      </c>
      <c r="I12280">
        <v>5</v>
      </c>
      <c r="J12280">
        <v>58</v>
      </c>
      <c r="K12280">
        <v>2</v>
      </c>
      <c r="L12280">
        <v>2</v>
      </c>
      <c r="M12280">
        <v>0</v>
      </c>
      <c r="N12280">
        <v>0</v>
      </c>
      <c r="O12280">
        <v>0</v>
      </c>
      <c r="P12280">
        <v>0</v>
      </c>
      <c r="Q12280">
        <v>0</v>
      </c>
    </row>
    <row r="12281" spans="1:17" x14ac:dyDescent="0.25">
      <c r="A12281" t="s">
        <v>26811</v>
      </c>
      <c r="B12281" t="s">
        <v>73</v>
      </c>
      <c r="C12281" t="s">
        <v>176</v>
      </c>
      <c r="D12281" t="s">
        <v>526</v>
      </c>
      <c r="E12281" t="s">
        <v>21471</v>
      </c>
      <c r="F12281" t="s">
        <v>4242</v>
      </c>
      <c r="G12281">
        <v>0</v>
      </c>
      <c r="H12281">
        <v>0</v>
      </c>
      <c r="I12281">
        <v>0</v>
      </c>
      <c r="J12281">
        <v>0</v>
      </c>
      <c r="K12281">
        <v>0</v>
      </c>
      <c r="L12281">
        <v>0</v>
      </c>
      <c r="M12281">
        <v>67</v>
      </c>
      <c r="N12281">
        <v>0</v>
      </c>
      <c r="O12281">
        <v>0</v>
      </c>
      <c r="P12281">
        <v>0</v>
      </c>
      <c r="Q12281">
        <v>0</v>
      </c>
    </row>
    <row r="12282" spans="1:17" x14ac:dyDescent="0.25">
      <c r="A12282" t="s">
        <v>26812</v>
      </c>
      <c r="B12282" t="s">
        <v>73</v>
      </c>
      <c r="C12282" t="s">
        <v>176</v>
      </c>
      <c r="D12282" t="s">
        <v>526</v>
      </c>
      <c r="E12282" t="s">
        <v>21471</v>
      </c>
      <c r="F12282" t="s">
        <v>399</v>
      </c>
      <c r="G12282">
        <v>0</v>
      </c>
      <c r="H12282">
        <v>67</v>
      </c>
      <c r="I12282">
        <v>5</v>
      </c>
      <c r="J12282">
        <v>58</v>
      </c>
      <c r="K12282">
        <v>2</v>
      </c>
      <c r="L12282">
        <v>2</v>
      </c>
      <c r="M12282">
        <v>0</v>
      </c>
      <c r="N12282">
        <v>0</v>
      </c>
      <c r="O12282">
        <v>0</v>
      </c>
      <c r="P12282">
        <v>0</v>
      </c>
      <c r="Q12282">
        <v>0</v>
      </c>
    </row>
    <row r="12283" spans="1:17" x14ac:dyDescent="0.25">
      <c r="A12283" t="s">
        <v>26813</v>
      </c>
      <c r="B12283" t="s">
        <v>73</v>
      </c>
      <c r="C12283" t="s">
        <v>176</v>
      </c>
      <c r="D12283" t="s">
        <v>526</v>
      </c>
      <c r="E12283" t="s">
        <v>21471</v>
      </c>
      <c r="F12283" t="s">
        <v>4245</v>
      </c>
      <c r="G12283">
        <v>0</v>
      </c>
      <c r="H12283">
        <v>0</v>
      </c>
      <c r="I12283">
        <v>0</v>
      </c>
      <c r="J12283">
        <v>0</v>
      </c>
      <c r="K12283">
        <v>0</v>
      </c>
      <c r="L12283">
        <v>0</v>
      </c>
      <c r="M12283">
        <v>67</v>
      </c>
      <c r="N12283">
        <v>0</v>
      </c>
      <c r="O12283">
        <v>0</v>
      </c>
      <c r="P12283">
        <v>0</v>
      </c>
      <c r="Q12283">
        <v>0</v>
      </c>
    </row>
    <row r="12284" spans="1:17" x14ac:dyDescent="0.25">
      <c r="A12284" t="s">
        <v>26814</v>
      </c>
      <c r="B12284" t="s">
        <v>73</v>
      </c>
      <c r="C12284" t="s">
        <v>176</v>
      </c>
      <c r="D12284" t="s">
        <v>526</v>
      </c>
      <c r="E12284" t="s">
        <v>21471</v>
      </c>
      <c r="F12284" t="s">
        <v>394</v>
      </c>
      <c r="G12284">
        <v>0</v>
      </c>
      <c r="H12284">
        <v>0</v>
      </c>
      <c r="I12284">
        <v>0</v>
      </c>
      <c r="J12284">
        <v>0</v>
      </c>
      <c r="K12284">
        <v>0</v>
      </c>
      <c r="L12284">
        <v>0</v>
      </c>
      <c r="M12284">
        <v>0</v>
      </c>
      <c r="N12284">
        <v>65</v>
      </c>
      <c r="O12284">
        <v>63</v>
      </c>
      <c r="P12284">
        <v>2</v>
      </c>
      <c r="Q12284">
        <v>0</v>
      </c>
    </row>
    <row r="12285" spans="1:17" x14ac:dyDescent="0.25">
      <c r="A12285" t="s">
        <v>26815</v>
      </c>
      <c r="B12285" t="s">
        <v>73</v>
      </c>
      <c r="C12285" t="s">
        <v>176</v>
      </c>
      <c r="D12285" t="s">
        <v>526</v>
      </c>
      <c r="E12285" t="s">
        <v>21471</v>
      </c>
      <c r="F12285" t="s">
        <v>395</v>
      </c>
      <c r="G12285">
        <v>0</v>
      </c>
      <c r="H12285">
        <v>0</v>
      </c>
      <c r="I12285">
        <v>0</v>
      </c>
      <c r="J12285">
        <v>0</v>
      </c>
      <c r="K12285">
        <v>0</v>
      </c>
      <c r="L12285">
        <v>0</v>
      </c>
      <c r="M12285">
        <v>0</v>
      </c>
      <c r="N12285">
        <v>58</v>
      </c>
      <c r="O12285">
        <v>57</v>
      </c>
      <c r="P12285">
        <v>1</v>
      </c>
      <c r="Q12285">
        <v>0</v>
      </c>
    </row>
    <row r="12286" spans="1:17" x14ac:dyDescent="0.25">
      <c r="A12286" t="s">
        <v>26816</v>
      </c>
      <c r="B12286" t="s">
        <v>73</v>
      </c>
      <c r="C12286" t="s">
        <v>176</v>
      </c>
      <c r="D12286" t="s">
        <v>526</v>
      </c>
      <c r="E12286" t="s">
        <v>21471</v>
      </c>
      <c r="F12286" t="s">
        <v>525</v>
      </c>
      <c r="G12286">
        <v>67</v>
      </c>
      <c r="H12286">
        <v>0</v>
      </c>
      <c r="I12286">
        <v>0</v>
      </c>
      <c r="J12286">
        <v>0</v>
      </c>
      <c r="K12286">
        <v>0</v>
      </c>
      <c r="L12286">
        <v>0</v>
      </c>
      <c r="M12286">
        <v>0</v>
      </c>
      <c r="N12286">
        <v>0</v>
      </c>
      <c r="O12286">
        <v>0</v>
      </c>
      <c r="P12286">
        <v>0</v>
      </c>
      <c r="Q12286">
        <v>0</v>
      </c>
    </row>
    <row r="12287" spans="1:17" x14ac:dyDescent="0.25">
      <c r="A12287" t="s">
        <v>19072</v>
      </c>
      <c r="B12287" t="s">
        <v>73</v>
      </c>
      <c r="C12287" t="s">
        <v>176</v>
      </c>
      <c r="D12287" t="s">
        <v>527</v>
      </c>
      <c r="E12287" t="s">
        <v>563</v>
      </c>
      <c r="F12287" t="s">
        <v>528</v>
      </c>
      <c r="G12287">
        <v>0</v>
      </c>
      <c r="H12287">
        <v>0</v>
      </c>
      <c r="I12287">
        <v>0</v>
      </c>
      <c r="J12287">
        <v>0</v>
      </c>
      <c r="K12287">
        <v>0</v>
      </c>
      <c r="L12287">
        <v>0</v>
      </c>
      <c r="M12287">
        <v>0</v>
      </c>
      <c r="N12287">
        <v>4</v>
      </c>
      <c r="O12287">
        <v>3</v>
      </c>
      <c r="P12287">
        <v>1</v>
      </c>
      <c r="Q12287">
        <v>0</v>
      </c>
    </row>
    <row r="12288" spans="1:17" x14ac:dyDescent="0.25">
      <c r="A12288" t="s">
        <v>19073</v>
      </c>
      <c r="B12288" t="s">
        <v>73</v>
      </c>
      <c r="C12288" t="s">
        <v>176</v>
      </c>
      <c r="D12288" t="s">
        <v>527</v>
      </c>
      <c r="E12288" t="s">
        <v>563</v>
      </c>
      <c r="F12288" t="s">
        <v>525</v>
      </c>
      <c r="G12288">
        <v>4</v>
      </c>
      <c r="H12288">
        <v>0</v>
      </c>
      <c r="I12288">
        <v>0</v>
      </c>
      <c r="J12288">
        <v>0</v>
      </c>
      <c r="K12288">
        <v>0</v>
      </c>
      <c r="L12288">
        <v>0</v>
      </c>
      <c r="M12288">
        <v>0</v>
      </c>
      <c r="N12288">
        <v>0</v>
      </c>
      <c r="O12288">
        <v>0</v>
      </c>
      <c r="P12288">
        <v>0</v>
      </c>
      <c r="Q12288">
        <v>0</v>
      </c>
    </row>
    <row r="12289" spans="1:17" x14ac:dyDescent="0.25">
      <c r="A12289" t="s">
        <v>26817</v>
      </c>
      <c r="B12289" t="s">
        <v>73</v>
      </c>
      <c r="C12289" t="s">
        <v>176</v>
      </c>
      <c r="D12289" t="s">
        <v>527</v>
      </c>
      <c r="E12289" t="s">
        <v>21471</v>
      </c>
      <c r="F12289" t="s">
        <v>528</v>
      </c>
      <c r="G12289">
        <v>0</v>
      </c>
      <c r="H12289">
        <v>0</v>
      </c>
      <c r="I12289">
        <v>0</v>
      </c>
      <c r="J12289">
        <v>0</v>
      </c>
      <c r="K12289">
        <v>0</v>
      </c>
      <c r="L12289">
        <v>0</v>
      </c>
      <c r="M12289">
        <v>0</v>
      </c>
      <c r="N12289">
        <v>1</v>
      </c>
      <c r="O12289">
        <v>1</v>
      </c>
      <c r="P12289">
        <v>0</v>
      </c>
      <c r="Q12289">
        <v>0</v>
      </c>
    </row>
    <row r="12290" spans="1:17" x14ac:dyDescent="0.25">
      <c r="A12290" t="s">
        <v>26818</v>
      </c>
      <c r="B12290" t="s">
        <v>73</v>
      </c>
      <c r="C12290" t="s">
        <v>176</v>
      </c>
      <c r="D12290" t="s">
        <v>527</v>
      </c>
      <c r="E12290" t="s">
        <v>21471</v>
      </c>
      <c r="F12290" t="s">
        <v>525</v>
      </c>
      <c r="G12290">
        <v>1</v>
      </c>
      <c r="H12290">
        <v>0</v>
      </c>
      <c r="I12290">
        <v>0</v>
      </c>
      <c r="J12290">
        <v>0</v>
      </c>
      <c r="K12290">
        <v>0</v>
      </c>
      <c r="L12290">
        <v>0</v>
      </c>
      <c r="M12290">
        <v>0</v>
      </c>
      <c r="N12290">
        <v>0</v>
      </c>
      <c r="O12290">
        <v>0</v>
      </c>
      <c r="P12290">
        <v>0</v>
      </c>
      <c r="Q12290">
        <v>0</v>
      </c>
    </row>
    <row r="12291" spans="1:17" x14ac:dyDescent="0.25">
      <c r="A12291" t="s">
        <v>19074</v>
      </c>
      <c r="B12291" t="s">
        <v>73</v>
      </c>
      <c r="C12291" t="s">
        <v>176</v>
      </c>
      <c r="D12291" t="s">
        <v>12971</v>
      </c>
      <c r="E12291" t="s">
        <v>563</v>
      </c>
      <c r="F12291" t="s">
        <v>525</v>
      </c>
      <c r="G12291">
        <v>1</v>
      </c>
      <c r="H12291">
        <v>0</v>
      </c>
      <c r="I12291">
        <v>0</v>
      </c>
      <c r="J12291">
        <v>0</v>
      </c>
      <c r="K12291">
        <v>0</v>
      </c>
      <c r="L12291">
        <v>0</v>
      </c>
      <c r="M12291">
        <v>0</v>
      </c>
      <c r="N12291">
        <v>0</v>
      </c>
      <c r="O12291">
        <v>0</v>
      </c>
      <c r="P12291">
        <v>0</v>
      </c>
      <c r="Q12291">
        <v>0</v>
      </c>
    </row>
    <row r="12292" spans="1:17" x14ac:dyDescent="0.25">
      <c r="A12292" t="s">
        <v>26819</v>
      </c>
      <c r="B12292" t="s">
        <v>73</v>
      </c>
      <c r="C12292" t="s">
        <v>177</v>
      </c>
      <c r="D12292" t="s">
        <v>529</v>
      </c>
      <c r="E12292" t="s">
        <v>21471</v>
      </c>
      <c r="F12292" t="s">
        <v>525</v>
      </c>
      <c r="G12292">
        <v>1</v>
      </c>
      <c r="H12292">
        <v>0</v>
      </c>
      <c r="I12292">
        <v>0</v>
      </c>
      <c r="J12292">
        <v>0</v>
      </c>
      <c r="K12292">
        <v>0</v>
      </c>
      <c r="L12292">
        <v>0</v>
      </c>
      <c r="M12292">
        <v>0</v>
      </c>
      <c r="N12292">
        <v>0</v>
      </c>
      <c r="O12292">
        <v>0</v>
      </c>
      <c r="P12292">
        <v>0</v>
      </c>
      <c r="Q12292">
        <v>0</v>
      </c>
    </row>
    <row r="12293" spans="1:17" x14ac:dyDescent="0.25">
      <c r="A12293" t="s">
        <v>19075</v>
      </c>
      <c r="B12293" t="s">
        <v>73</v>
      </c>
      <c r="C12293" t="s">
        <v>177</v>
      </c>
      <c r="D12293" t="s">
        <v>526</v>
      </c>
      <c r="E12293" t="s">
        <v>563</v>
      </c>
      <c r="F12293" t="s">
        <v>396</v>
      </c>
      <c r="G12293">
        <v>0</v>
      </c>
      <c r="H12293">
        <v>5</v>
      </c>
      <c r="I12293">
        <v>1</v>
      </c>
      <c r="J12293">
        <v>4</v>
      </c>
      <c r="K12293">
        <v>0</v>
      </c>
      <c r="L12293">
        <v>0</v>
      </c>
      <c r="M12293">
        <v>0</v>
      </c>
      <c r="N12293">
        <v>0</v>
      </c>
      <c r="O12293">
        <v>0</v>
      </c>
      <c r="P12293">
        <v>0</v>
      </c>
      <c r="Q12293">
        <v>0</v>
      </c>
    </row>
    <row r="12294" spans="1:17" x14ac:dyDescent="0.25">
      <c r="A12294" t="s">
        <v>19076</v>
      </c>
      <c r="B12294" t="s">
        <v>73</v>
      </c>
      <c r="C12294" t="s">
        <v>177</v>
      </c>
      <c r="D12294" t="s">
        <v>526</v>
      </c>
      <c r="E12294" t="s">
        <v>563</v>
      </c>
      <c r="F12294" t="s">
        <v>4236</v>
      </c>
      <c r="G12294">
        <v>0</v>
      </c>
      <c r="H12294">
        <v>5</v>
      </c>
      <c r="I12294">
        <v>1</v>
      </c>
      <c r="J12294">
        <v>4</v>
      </c>
      <c r="K12294">
        <v>0</v>
      </c>
      <c r="L12294">
        <v>0</v>
      </c>
      <c r="M12294">
        <v>0</v>
      </c>
      <c r="N12294">
        <v>0</v>
      </c>
      <c r="O12294">
        <v>0</v>
      </c>
      <c r="P12294">
        <v>0</v>
      </c>
      <c r="Q12294">
        <v>0</v>
      </c>
    </row>
    <row r="12295" spans="1:17" x14ac:dyDescent="0.25">
      <c r="A12295" t="s">
        <v>19077</v>
      </c>
      <c r="B12295" t="s">
        <v>73</v>
      </c>
      <c r="C12295" t="s">
        <v>177</v>
      </c>
      <c r="D12295" t="s">
        <v>526</v>
      </c>
      <c r="E12295" t="s">
        <v>563</v>
      </c>
      <c r="F12295" t="s">
        <v>4238</v>
      </c>
      <c r="G12295">
        <v>0</v>
      </c>
      <c r="H12295">
        <v>0</v>
      </c>
      <c r="I12295">
        <v>0</v>
      </c>
      <c r="J12295">
        <v>0</v>
      </c>
      <c r="K12295">
        <v>0</v>
      </c>
      <c r="L12295">
        <v>0</v>
      </c>
      <c r="M12295">
        <v>5</v>
      </c>
      <c r="N12295">
        <v>0</v>
      </c>
      <c r="O12295">
        <v>0</v>
      </c>
      <c r="P12295">
        <v>0</v>
      </c>
      <c r="Q12295">
        <v>0</v>
      </c>
    </row>
    <row r="12296" spans="1:17" x14ac:dyDescent="0.25">
      <c r="A12296" t="s">
        <v>19078</v>
      </c>
      <c r="B12296" t="s">
        <v>73</v>
      </c>
      <c r="C12296" t="s">
        <v>177</v>
      </c>
      <c r="D12296" t="s">
        <v>526</v>
      </c>
      <c r="E12296" t="s">
        <v>563</v>
      </c>
      <c r="F12296" t="s">
        <v>397</v>
      </c>
      <c r="G12296">
        <v>0</v>
      </c>
      <c r="H12296">
        <v>5</v>
      </c>
      <c r="I12296">
        <v>1</v>
      </c>
      <c r="J12296">
        <v>4</v>
      </c>
      <c r="K12296">
        <v>0</v>
      </c>
      <c r="L12296">
        <v>0</v>
      </c>
      <c r="M12296">
        <v>0</v>
      </c>
      <c r="N12296">
        <v>0</v>
      </c>
      <c r="O12296">
        <v>0</v>
      </c>
      <c r="P12296">
        <v>0</v>
      </c>
      <c r="Q12296">
        <v>0</v>
      </c>
    </row>
    <row r="12297" spans="1:17" x14ac:dyDescent="0.25">
      <c r="A12297" t="s">
        <v>19079</v>
      </c>
      <c r="B12297" t="s">
        <v>73</v>
      </c>
      <c r="C12297" t="s">
        <v>177</v>
      </c>
      <c r="D12297" t="s">
        <v>526</v>
      </c>
      <c r="E12297" t="s">
        <v>563</v>
      </c>
      <c r="F12297" t="s">
        <v>398</v>
      </c>
      <c r="G12297">
        <v>0</v>
      </c>
      <c r="H12297">
        <v>5</v>
      </c>
      <c r="I12297">
        <v>1</v>
      </c>
      <c r="J12297">
        <v>4</v>
      </c>
      <c r="K12297">
        <v>0</v>
      </c>
      <c r="L12297">
        <v>0</v>
      </c>
      <c r="M12297">
        <v>0</v>
      </c>
      <c r="N12297">
        <v>0</v>
      </c>
      <c r="O12297">
        <v>0</v>
      </c>
      <c r="P12297">
        <v>0</v>
      </c>
      <c r="Q12297">
        <v>0</v>
      </c>
    </row>
    <row r="12298" spans="1:17" x14ac:dyDescent="0.25">
      <c r="A12298" t="s">
        <v>19080</v>
      </c>
      <c r="B12298" t="s">
        <v>73</v>
      </c>
      <c r="C12298" t="s">
        <v>177</v>
      </c>
      <c r="D12298" t="s">
        <v>526</v>
      </c>
      <c r="E12298" t="s">
        <v>563</v>
      </c>
      <c r="F12298" t="s">
        <v>4242</v>
      </c>
      <c r="G12298">
        <v>0</v>
      </c>
      <c r="H12298">
        <v>0</v>
      </c>
      <c r="I12298">
        <v>0</v>
      </c>
      <c r="J12298">
        <v>0</v>
      </c>
      <c r="K12298">
        <v>0</v>
      </c>
      <c r="L12298">
        <v>0</v>
      </c>
      <c r="M12298">
        <v>5</v>
      </c>
      <c r="N12298">
        <v>0</v>
      </c>
      <c r="O12298">
        <v>0</v>
      </c>
      <c r="P12298">
        <v>0</v>
      </c>
      <c r="Q12298">
        <v>0</v>
      </c>
    </row>
    <row r="12299" spans="1:17" x14ac:dyDescent="0.25">
      <c r="A12299" t="s">
        <v>19081</v>
      </c>
      <c r="B12299" t="s">
        <v>73</v>
      </c>
      <c r="C12299" t="s">
        <v>177</v>
      </c>
      <c r="D12299" t="s">
        <v>526</v>
      </c>
      <c r="E12299" t="s">
        <v>563</v>
      </c>
      <c r="F12299" t="s">
        <v>399</v>
      </c>
      <c r="G12299">
        <v>0</v>
      </c>
      <c r="H12299">
        <v>5</v>
      </c>
      <c r="I12299">
        <v>1</v>
      </c>
      <c r="J12299">
        <v>4</v>
      </c>
      <c r="K12299">
        <v>0</v>
      </c>
      <c r="L12299">
        <v>0</v>
      </c>
      <c r="M12299">
        <v>0</v>
      </c>
      <c r="N12299">
        <v>0</v>
      </c>
      <c r="O12299">
        <v>0</v>
      </c>
      <c r="P12299">
        <v>0</v>
      </c>
      <c r="Q12299">
        <v>0</v>
      </c>
    </row>
    <row r="12300" spans="1:17" x14ac:dyDescent="0.25">
      <c r="A12300" t="s">
        <v>19082</v>
      </c>
      <c r="B12300" t="s">
        <v>73</v>
      </c>
      <c r="C12300" t="s">
        <v>177</v>
      </c>
      <c r="D12300" t="s">
        <v>526</v>
      </c>
      <c r="E12300" t="s">
        <v>563</v>
      </c>
      <c r="F12300" t="s">
        <v>4245</v>
      </c>
      <c r="G12300">
        <v>0</v>
      </c>
      <c r="H12300">
        <v>0</v>
      </c>
      <c r="I12300">
        <v>0</v>
      </c>
      <c r="J12300">
        <v>0</v>
      </c>
      <c r="K12300">
        <v>0</v>
      </c>
      <c r="L12300">
        <v>0</v>
      </c>
      <c r="M12300">
        <v>5</v>
      </c>
      <c r="N12300">
        <v>0</v>
      </c>
      <c r="O12300">
        <v>0</v>
      </c>
      <c r="P12300">
        <v>0</v>
      </c>
      <c r="Q12300">
        <v>0</v>
      </c>
    </row>
    <row r="12301" spans="1:17" x14ac:dyDescent="0.25">
      <c r="A12301" t="s">
        <v>19083</v>
      </c>
      <c r="B12301" t="s">
        <v>73</v>
      </c>
      <c r="C12301" t="s">
        <v>177</v>
      </c>
      <c r="D12301" t="s">
        <v>526</v>
      </c>
      <c r="E12301" t="s">
        <v>563</v>
      </c>
      <c r="F12301" t="s">
        <v>394</v>
      </c>
      <c r="G12301">
        <v>0</v>
      </c>
      <c r="H12301">
        <v>0</v>
      </c>
      <c r="I12301">
        <v>0</v>
      </c>
      <c r="J12301">
        <v>0</v>
      </c>
      <c r="K12301">
        <v>0</v>
      </c>
      <c r="L12301">
        <v>0</v>
      </c>
      <c r="M12301">
        <v>0</v>
      </c>
      <c r="N12301">
        <v>5</v>
      </c>
      <c r="O12301">
        <v>5</v>
      </c>
      <c r="P12301">
        <v>0</v>
      </c>
      <c r="Q12301">
        <v>0</v>
      </c>
    </row>
    <row r="12302" spans="1:17" x14ac:dyDescent="0.25">
      <c r="A12302" t="s">
        <v>19084</v>
      </c>
      <c r="B12302" t="s">
        <v>73</v>
      </c>
      <c r="C12302" t="s">
        <v>177</v>
      </c>
      <c r="D12302" t="s">
        <v>526</v>
      </c>
      <c r="E12302" t="s">
        <v>563</v>
      </c>
      <c r="F12302" t="s">
        <v>395</v>
      </c>
      <c r="G12302">
        <v>0</v>
      </c>
      <c r="H12302">
        <v>0</v>
      </c>
      <c r="I12302">
        <v>0</v>
      </c>
      <c r="J12302">
        <v>0</v>
      </c>
      <c r="K12302">
        <v>0</v>
      </c>
      <c r="L12302">
        <v>0</v>
      </c>
      <c r="M12302">
        <v>0</v>
      </c>
      <c r="N12302">
        <v>5</v>
      </c>
      <c r="O12302">
        <v>5</v>
      </c>
      <c r="P12302">
        <v>0</v>
      </c>
      <c r="Q12302">
        <v>0</v>
      </c>
    </row>
    <row r="12303" spans="1:17" x14ac:dyDescent="0.25">
      <c r="A12303" t="s">
        <v>19085</v>
      </c>
      <c r="B12303" t="s">
        <v>73</v>
      </c>
      <c r="C12303" t="s">
        <v>177</v>
      </c>
      <c r="D12303" t="s">
        <v>526</v>
      </c>
      <c r="E12303" t="s">
        <v>563</v>
      </c>
      <c r="F12303" t="s">
        <v>525</v>
      </c>
      <c r="G12303">
        <v>5</v>
      </c>
      <c r="H12303">
        <v>0</v>
      </c>
      <c r="I12303">
        <v>0</v>
      </c>
      <c r="J12303">
        <v>0</v>
      </c>
      <c r="K12303">
        <v>0</v>
      </c>
      <c r="L12303">
        <v>0</v>
      </c>
      <c r="M12303">
        <v>0</v>
      </c>
      <c r="N12303">
        <v>0</v>
      </c>
      <c r="O12303">
        <v>0</v>
      </c>
      <c r="P12303">
        <v>0</v>
      </c>
      <c r="Q12303">
        <v>0</v>
      </c>
    </row>
    <row r="12304" spans="1:17" x14ac:dyDescent="0.25">
      <c r="A12304" t="s">
        <v>26820</v>
      </c>
      <c r="B12304" t="s">
        <v>73</v>
      </c>
      <c r="C12304" t="s">
        <v>177</v>
      </c>
      <c r="D12304" t="s">
        <v>526</v>
      </c>
      <c r="E12304" t="s">
        <v>21471</v>
      </c>
      <c r="F12304" t="s">
        <v>396</v>
      </c>
      <c r="G12304">
        <v>0</v>
      </c>
      <c r="H12304">
        <v>21</v>
      </c>
      <c r="I12304">
        <v>3</v>
      </c>
      <c r="J12304">
        <v>17</v>
      </c>
      <c r="K12304">
        <v>1</v>
      </c>
      <c r="L12304">
        <v>0</v>
      </c>
      <c r="M12304">
        <v>0</v>
      </c>
      <c r="N12304">
        <v>0</v>
      </c>
      <c r="O12304">
        <v>0</v>
      </c>
      <c r="P12304">
        <v>0</v>
      </c>
      <c r="Q12304">
        <v>0</v>
      </c>
    </row>
    <row r="12305" spans="1:17" x14ac:dyDescent="0.25">
      <c r="A12305" t="s">
        <v>26821</v>
      </c>
      <c r="B12305" t="s">
        <v>73</v>
      </c>
      <c r="C12305" t="s">
        <v>177</v>
      </c>
      <c r="D12305" t="s">
        <v>526</v>
      </c>
      <c r="E12305" t="s">
        <v>21471</v>
      </c>
      <c r="F12305" t="s">
        <v>4236</v>
      </c>
      <c r="G12305">
        <v>0</v>
      </c>
      <c r="H12305">
        <v>21</v>
      </c>
      <c r="I12305">
        <v>3</v>
      </c>
      <c r="J12305">
        <v>17</v>
      </c>
      <c r="K12305">
        <v>1</v>
      </c>
      <c r="L12305">
        <v>0</v>
      </c>
      <c r="M12305">
        <v>0</v>
      </c>
      <c r="N12305">
        <v>0</v>
      </c>
      <c r="O12305">
        <v>0</v>
      </c>
      <c r="P12305">
        <v>0</v>
      </c>
      <c r="Q12305">
        <v>0</v>
      </c>
    </row>
    <row r="12306" spans="1:17" x14ac:dyDescent="0.25">
      <c r="A12306" t="s">
        <v>26822</v>
      </c>
      <c r="B12306" t="s">
        <v>73</v>
      </c>
      <c r="C12306" t="s">
        <v>177</v>
      </c>
      <c r="D12306" t="s">
        <v>526</v>
      </c>
      <c r="E12306" t="s">
        <v>21471</v>
      </c>
      <c r="F12306" t="s">
        <v>4238</v>
      </c>
      <c r="G12306">
        <v>0</v>
      </c>
      <c r="H12306">
        <v>0</v>
      </c>
      <c r="I12306">
        <v>0</v>
      </c>
      <c r="J12306">
        <v>0</v>
      </c>
      <c r="K12306">
        <v>0</v>
      </c>
      <c r="L12306">
        <v>0</v>
      </c>
      <c r="M12306">
        <v>21</v>
      </c>
      <c r="N12306">
        <v>0</v>
      </c>
      <c r="O12306">
        <v>0</v>
      </c>
      <c r="P12306">
        <v>0</v>
      </c>
      <c r="Q12306">
        <v>0</v>
      </c>
    </row>
    <row r="12307" spans="1:17" x14ac:dyDescent="0.25">
      <c r="A12307" t="s">
        <v>26823</v>
      </c>
      <c r="B12307" t="s">
        <v>73</v>
      </c>
      <c r="C12307" t="s">
        <v>177</v>
      </c>
      <c r="D12307" t="s">
        <v>526</v>
      </c>
      <c r="E12307" t="s">
        <v>21471</v>
      </c>
      <c r="F12307" t="s">
        <v>397</v>
      </c>
      <c r="G12307">
        <v>0</v>
      </c>
      <c r="H12307">
        <v>21</v>
      </c>
      <c r="I12307">
        <v>3</v>
      </c>
      <c r="J12307">
        <v>17</v>
      </c>
      <c r="K12307">
        <v>1</v>
      </c>
      <c r="L12307">
        <v>0</v>
      </c>
      <c r="M12307">
        <v>0</v>
      </c>
      <c r="N12307">
        <v>0</v>
      </c>
      <c r="O12307">
        <v>0</v>
      </c>
      <c r="P12307">
        <v>0</v>
      </c>
      <c r="Q12307">
        <v>0</v>
      </c>
    </row>
    <row r="12308" spans="1:17" x14ac:dyDescent="0.25">
      <c r="A12308" t="s">
        <v>26824</v>
      </c>
      <c r="B12308" t="s">
        <v>73</v>
      </c>
      <c r="C12308" t="s">
        <v>177</v>
      </c>
      <c r="D12308" t="s">
        <v>526</v>
      </c>
      <c r="E12308" t="s">
        <v>21471</v>
      </c>
      <c r="F12308" t="s">
        <v>398</v>
      </c>
      <c r="G12308">
        <v>0</v>
      </c>
      <c r="H12308">
        <v>21</v>
      </c>
      <c r="I12308">
        <v>4</v>
      </c>
      <c r="J12308">
        <v>16</v>
      </c>
      <c r="K12308">
        <v>1</v>
      </c>
      <c r="L12308">
        <v>0</v>
      </c>
      <c r="M12308">
        <v>0</v>
      </c>
      <c r="N12308">
        <v>0</v>
      </c>
      <c r="O12308">
        <v>0</v>
      </c>
      <c r="P12308">
        <v>0</v>
      </c>
      <c r="Q12308">
        <v>0</v>
      </c>
    </row>
    <row r="12309" spans="1:17" x14ac:dyDescent="0.25">
      <c r="A12309" t="s">
        <v>26825</v>
      </c>
      <c r="B12309" t="s">
        <v>73</v>
      </c>
      <c r="C12309" t="s">
        <v>177</v>
      </c>
      <c r="D12309" t="s">
        <v>526</v>
      </c>
      <c r="E12309" t="s">
        <v>21471</v>
      </c>
      <c r="F12309" t="s">
        <v>4242</v>
      </c>
      <c r="G12309">
        <v>0</v>
      </c>
      <c r="H12309">
        <v>0</v>
      </c>
      <c r="I12309">
        <v>0</v>
      </c>
      <c r="J12309">
        <v>0</v>
      </c>
      <c r="K12309">
        <v>0</v>
      </c>
      <c r="L12309">
        <v>0</v>
      </c>
      <c r="M12309">
        <v>21</v>
      </c>
      <c r="N12309">
        <v>0</v>
      </c>
      <c r="O12309">
        <v>0</v>
      </c>
      <c r="P12309">
        <v>0</v>
      </c>
      <c r="Q12309">
        <v>0</v>
      </c>
    </row>
    <row r="12310" spans="1:17" x14ac:dyDescent="0.25">
      <c r="A12310" t="s">
        <v>14637</v>
      </c>
      <c r="B12310" t="s">
        <v>76</v>
      </c>
      <c r="C12310" t="s">
        <v>197</v>
      </c>
      <c r="D12310" t="s">
        <v>529</v>
      </c>
      <c r="E12310" t="s">
        <v>563</v>
      </c>
      <c r="F12310" t="s">
        <v>525</v>
      </c>
      <c r="G12310">
        <v>3</v>
      </c>
      <c r="H12310">
        <v>0</v>
      </c>
      <c r="I12310">
        <v>0</v>
      </c>
      <c r="J12310">
        <v>0</v>
      </c>
      <c r="K12310">
        <v>0</v>
      </c>
      <c r="L12310">
        <v>0</v>
      </c>
      <c r="M12310">
        <v>0</v>
      </c>
      <c r="N12310">
        <v>0</v>
      </c>
      <c r="O12310">
        <v>0</v>
      </c>
      <c r="P12310">
        <v>0</v>
      </c>
      <c r="Q12310">
        <v>0</v>
      </c>
    </row>
    <row r="12311" spans="1:17" x14ac:dyDescent="0.25">
      <c r="A12311" t="s">
        <v>27074</v>
      </c>
      <c r="B12311" t="s">
        <v>76</v>
      </c>
      <c r="C12311" t="s">
        <v>198</v>
      </c>
      <c r="D12311" t="s">
        <v>529</v>
      </c>
      <c r="E12311" t="s">
        <v>21471</v>
      </c>
      <c r="F12311" t="s">
        <v>525</v>
      </c>
      <c r="G12311">
        <v>1</v>
      </c>
      <c r="H12311">
        <v>0</v>
      </c>
      <c r="I12311">
        <v>0</v>
      </c>
      <c r="J12311">
        <v>0</v>
      </c>
      <c r="K12311">
        <v>0</v>
      </c>
      <c r="L12311">
        <v>0</v>
      </c>
      <c r="M12311">
        <v>0</v>
      </c>
      <c r="N12311">
        <v>0</v>
      </c>
      <c r="O12311">
        <v>0</v>
      </c>
      <c r="P12311">
        <v>0</v>
      </c>
      <c r="Q12311">
        <v>0</v>
      </c>
    </row>
    <row r="12312" spans="1:17" x14ac:dyDescent="0.25">
      <c r="A12312" t="s">
        <v>17901</v>
      </c>
      <c r="B12312" t="s">
        <v>76</v>
      </c>
      <c r="C12312" t="s">
        <v>199</v>
      </c>
      <c r="D12312" t="s">
        <v>529</v>
      </c>
      <c r="E12312" t="s">
        <v>563</v>
      </c>
      <c r="F12312" t="s">
        <v>525</v>
      </c>
      <c r="G12312">
        <v>7</v>
      </c>
      <c r="H12312">
        <v>0</v>
      </c>
      <c r="I12312">
        <v>0</v>
      </c>
      <c r="J12312">
        <v>0</v>
      </c>
      <c r="K12312">
        <v>0</v>
      </c>
      <c r="L12312">
        <v>0</v>
      </c>
      <c r="M12312">
        <v>0</v>
      </c>
      <c r="N12312">
        <v>0</v>
      </c>
      <c r="O12312">
        <v>0</v>
      </c>
      <c r="P12312">
        <v>0</v>
      </c>
      <c r="Q12312">
        <v>0</v>
      </c>
    </row>
    <row r="12313" spans="1:17" x14ac:dyDescent="0.25">
      <c r="A12313" t="s">
        <v>27075</v>
      </c>
      <c r="B12313" t="s">
        <v>76</v>
      </c>
      <c r="C12313" t="s">
        <v>199</v>
      </c>
      <c r="D12313" t="s">
        <v>529</v>
      </c>
      <c r="E12313" t="s">
        <v>21471</v>
      </c>
      <c r="F12313" t="s">
        <v>525</v>
      </c>
      <c r="G12313">
        <v>6</v>
      </c>
      <c r="H12313">
        <v>0</v>
      </c>
      <c r="I12313">
        <v>0</v>
      </c>
      <c r="J12313">
        <v>0</v>
      </c>
      <c r="K12313">
        <v>0</v>
      </c>
      <c r="L12313">
        <v>0</v>
      </c>
      <c r="M12313">
        <v>0</v>
      </c>
      <c r="N12313">
        <v>0</v>
      </c>
      <c r="O12313">
        <v>0</v>
      </c>
      <c r="P12313">
        <v>0</v>
      </c>
      <c r="Q12313">
        <v>0</v>
      </c>
    </row>
    <row r="12314" spans="1:17" x14ac:dyDescent="0.25">
      <c r="A12314" t="s">
        <v>17902</v>
      </c>
      <c r="B12314" t="s">
        <v>76</v>
      </c>
      <c r="C12314" t="s">
        <v>201</v>
      </c>
      <c r="D12314" t="s">
        <v>529</v>
      </c>
      <c r="E12314" t="s">
        <v>563</v>
      </c>
      <c r="F12314" t="s">
        <v>525</v>
      </c>
      <c r="G12314">
        <v>1</v>
      </c>
      <c r="H12314">
        <v>0</v>
      </c>
      <c r="I12314">
        <v>0</v>
      </c>
      <c r="J12314">
        <v>0</v>
      </c>
      <c r="K12314">
        <v>0</v>
      </c>
      <c r="L12314">
        <v>0</v>
      </c>
      <c r="M12314">
        <v>0</v>
      </c>
      <c r="N12314">
        <v>0</v>
      </c>
      <c r="O12314">
        <v>0</v>
      </c>
      <c r="P12314">
        <v>0</v>
      </c>
      <c r="Q12314">
        <v>0</v>
      </c>
    </row>
    <row r="12315" spans="1:17" x14ac:dyDescent="0.25">
      <c r="A12315" t="s">
        <v>27076</v>
      </c>
      <c r="B12315" t="s">
        <v>76</v>
      </c>
      <c r="C12315" t="s">
        <v>201</v>
      </c>
      <c r="D12315" t="s">
        <v>529</v>
      </c>
      <c r="E12315" t="s">
        <v>21471</v>
      </c>
      <c r="F12315" t="s">
        <v>525</v>
      </c>
      <c r="G12315">
        <v>1</v>
      </c>
      <c r="H12315">
        <v>0</v>
      </c>
      <c r="I12315">
        <v>0</v>
      </c>
      <c r="J12315">
        <v>0</v>
      </c>
      <c r="K12315">
        <v>0</v>
      </c>
      <c r="L12315">
        <v>0</v>
      </c>
      <c r="M12315">
        <v>0</v>
      </c>
      <c r="N12315">
        <v>0</v>
      </c>
      <c r="O12315">
        <v>0</v>
      </c>
      <c r="P12315">
        <v>0</v>
      </c>
      <c r="Q12315">
        <v>0</v>
      </c>
    </row>
    <row r="12316" spans="1:17" x14ac:dyDescent="0.25">
      <c r="A12316" t="s">
        <v>17903</v>
      </c>
      <c r="B12316" t="s">
        <v>76</v>
      </c>
      <c r="C12316" t="s">
        <v>202</v>
      </c>
      <c r="D12316" t="s">
        <v>529</v>
      </c>
      <c r="E12316" t="s">
        <v>563</v>
      </c>
      <c r="F12316" t="s">
        <v>525</v>
      </c>
      <c r="G12316">
        <v>1</v>
      </c>
      <c r="H12316">
        <v>0</v>
      </c>
      <c r="I12316">
        <v>0</v>
      </c>
      <c r="J12316">
        <v>0</v>
      </c>
      <c r="K12316">
        <v>0</v>
      </c>
      <c r="L12316">
        <v>0</v>
      </c>
      <c r="M12316">
        <v>0</v>
      </c>
      <c r="N12316">
        <v>0</v>
      </c>
      <c r="O12316">
        <v>0</v>
      </c>
      <c r="P12316">
        <v>0</v>
      </c>
      <c r="Q12316">
        <v>0</v>
      </c>
    </row>
    <row r="12317" spans="1:17" x14ac:dyDescent="0.25">
      <c r="A12317" t="s">
        <v>27077</v>
      </c>
      <c r="B12317" t="s">
        <v>76</v>
      </c>
      <c r="C12317" t="s">
        <v>202</v>
      </c>
      <c r="D12317" t="s">
        <v>529</v>
      </c>
      <c r="E12317" t="s">
        <v>21471</v>
      </c>
      <c r="F12317" t="s">
        <v>525</v>
      </c>
      <c r="G12317">
        <v>1</v>
      </c>
      <c r="H12317">
        <v>0</v>
      </c>
      <c r="I12317">
        <v>0</v>
      </c>
      <c r="J12317">
        <v>0</v>
      </c>
      <c r="K12317">
        <v>0</v>
      </c>
      <c r="L12317">
        <v>0</v>
      </c>
      <c r="M12317">
        <v>0</v>
      </c>
      <c r="N12317">
        <v>0</v>
      </c>
      <c r="O12317">
        <v>0</v>
      </c>
      <c r="P12317">
        <v>0</v>
      </c>
      <c r="Q12317">
        <v>0</v>
      </c>
    </row>
    <row r="12318" spans="1:17" x14ac:dyDescent="0.25">
      <c r="A12318" t="s">
        <v>27078</v>
      </c>
      <c r="B12318" t="s">
        <v>76</v>
      </c>
      <c r="C12318" t="s">
        <v>203</v>
      </c>
      <c r="D12318" t="s">
        <v>529</v>
      </c>
      <c r="E12318" t="s">
        <v>21471</v>
      </c>
      <c r="F12318" t="s">
        <v>525</v>
      </c>
      <c r="G12318">
        <v>1</v>
      </c>
      <c r="H12318">
        <v>0</v>
      </c>
      <c r="I12318">
        <v>0</v>
      </c>
      <c r="J12318">
        <v>0</v>
      </c>
      <c r="K12318">
        <v>0</v>
      </c>
      <c r="L12318">
        <v>0</v>
      </c>
      <c r="M12318">
        <v>0</v>
      </c>
      <c r="N12318">
        <v>0</v>
      </c>
      <c r="O12318">
        <v>0</v>
      </c>
      <c r="P12318">
        <v>0</v>
      </c>
      <c r="Q12318">
        <v>0</v>
      </c>
    </row>
    <row r="12319" spans="1:17" x14ac:dyDescent="0.25">
      <c r="A12319" t="s">
        <v>17904</v>
      </c>
      <c r="B12319" t="s">
        <v>76</v>
      </c>
      <c r="C12319" t="s">
        <v>205</v>
      </c>
      <c r="D12319" t="s">
        <v>529</v>
      </c>
      <c r="E12319" t="s">
        <v>563</v>
      </c>
      <c r="F12319" t="s">
        <v>525</v>
      </c>
      <c r="G12319">
        <v>1</v>
      </c>
      <c r="H12319">
        <v>0</v>
      </c>
      <c r="I12319">
        <v>0</v>
      </c>
      <c r="J12319">
        <v>0</v>
      </c>
      <c r="K12319">
        <v>0</v>
      </c>
      <c r="L12319">
        <v>0</v>
      </c>
      <c r="M12319">
        <v>0</v>
      </c>
      <c r="N12319">
        <v>0</v>
      </c>
      <c r="O12319">
        <v>0</v>
      </c>
      <c r="P12319">
        <v>0</v>
      </c>
      <c r="Q12319">
        <v>0</v>
      </c>
    </row>
    <row r="12320" spans="1:17" x14ac:dyDescent="0.25">
      <c r="A12320" t="s">
        <v>27079</v>
      </c>
      <c r="B12320" t="s">
        <v>76</v>
      </c>
      <c r="C12320" t="s">
        <v>205</v>
      </c>
      <c r="D12320" t="s">
        <v>529</v>
      </c>
      <c r="E12320" t="s">
        <v>21471</v>
      </c>
      <c r="F12320" t="s">
        <v>525</v>
      </c>
      <c r="G12320">
        <v>4</v>
      </c>
      <c r="H12320">
        <v>0</v>
      </c>
      <c r="I12320">
        <v>0</v>
      </c>
      <c r="J12320">
        <v>0</v>
      </c>
      <c r="K12320">
        <v>0</v>
      </c>
      <c r="L12320">
        <v>0</v>
      </c>
      <c r="M12320">
        <v>0</v>
      </c>
      <c r="N12320">
        <v>0</v>
      </c>
      <c r="O12320">
        <v>0</v>
      </c>
      <c r="P12320">
        <v>0</v>
      </c>
      <c r="Q12320">
        <v>0</v>
      </c>
    </row>
    <row r="12321" spans="1:17" x14ac:dyDescent="0.25">
      <c r="A12321" t="s">
        <v>17905</v>
      </c>
      <c r="B12321" t="s">
        <v>76</v>
      </c>
      <c r="C12321" t="s">
        <v>207</v>
      </c>
      <c r="D12321" t="s">
        <v>529</v>
      </c>
      <c r="E12321" t="s">
        <v>563</v>
      </c>
      <c r="F12321" t="s">
        <v>525</v>
      </c>
      <c r="G12321">
        <v>16</v>
      </c>
      <c r="H12321">
        <v>0</v>
      </c>
      <c r="I12321">
        <v>0</v>
      </c>
      <c r="J12321">
        <v>0</v>
      </c>
      <c r="K12321">
        <v>0</v>
      </c>
      <c r="L12321">
        <v>0</v>
      </c>
      <c r="M12321">
        <v>0</v>
      </c>
      <c r="N12321">
        <v>0</v>
      </c>
      <c r="O12321">
        <v>0</v>
      </c>
      <c r="P12321">
        <v>0</v>
      </c>
      <c r="Q12321">
        <v>0</v>
      </c>
    </row>
    <row r="12322" spans="1:17" x14ac:dyDescent="0.25">
      <c r="A12322" t="s">
        <v>27080</v>
      </c>
      <c r="B12322" t="s">
        <v>76</v>
      </c>
      <c r="C12322" t="s">
        <v>207</v>
      </c>
      <c r="D12322" t="s">
        <v>529</v>
      </c>
      <c r="E12322" t="s">
        <v>21471</v>
      </c>
      <c r="F12322" t="s">
        <v>525</v>
      </c>
      <c r="G12322">
        <v>9</v>
      </c>
      <c r="H12322">
        <v>0</v>
      </c>
      <c r="I12322">
        <v>0</v>
      </c>
      <c r="J12322">
        <v>0</v>
      </c>
      <c r="K12322">
        <v>0</v>
      </c>
      <c r="L12322">
        <v>0</v>
      </c>
      <c r="M12322">
        <v>0</v>
      </c>
      <c r="N12322">
        <v>0</v>
      </c>
      <c r="O12322">
        <v>0</v>
      </c>
      <c r="P12322">
        <v>0</v>
      </c>
      <c r="Q12322">
        <v>0</v>
      </c>
    </row>
    <row r="12323" spans="1:17" x14ac:dyDescent="0.25">
      <c r="A12323" t="s">
        <v>17906</v>
      </c>
      <c r="B12323" t="s">
        <v>76</v>
      </c>
      <c r="C12323" t="s">
        <v>208</v>
      </c>
      <c r="D12323" t="s">
        <v>529</v>
      </c>
      <c r="E12323" t="s">
        <v>563</v>
      </c>
      <c r="F12323" t="s">
        <v>525</v>
      </c>
      <c r="G12323">
        <v>3</v>
      </c>
      <c r="H12323">
        <v>0</v>
      </c>
      <c r="I12323">
        <v>0</v>
      </c>
      <c r="J12323">
        <v>0</v>
      </c>
      <c r="K12323">
        <v>0</v>
      </c>
      <c r="L12323">
        <v>0</v>
      </c>
      <c r="M12323">
        <v>0</v>
      </c>
      <c r="N12323">
        <v>0</v>
      </c>
      <c r="O12323">
        <v>0</v>
      </c>
      <c r="P12323">
        <v>0</v>
      </c>
      <c r="Q12323">
        <v>0</v>
      </c>
    </row>
    <row r="12324" spans="1:17" x14ac:dyDescent="0.25">
      <c r="A12324" t="s">
        <v>27081</v>
      </c>
      <c r="B12324" t="s">
        <v>76</v>
      </c>
      <c r="C12324" t="s">
        <v>208</v>
      </c>
      <c r="D12324" t="s">
        <v>529</v>
      </c>
      <c r="E12324" t="s">
        <v>21471</v>
      </c>
      <c r="F12324" t="s">
        <v>525</v>
      </c>
      <c r="G12324">
        <v>2</v>
      </c>
      <c r="H12324">
        <v>0</v>
      </c>
      <c r="I12324">
        <v>0</v>
      </c>
      <c r="J12324">
        <v>0</v>
      </c>
      <c r="K12324">
        <v>0</v>
      </c>
      <c r="L12324">
        <v>0</v>
      </c>
      <c r="M12324">
        <v>0</v>
      </c>
      <c r="N12324">
        <v>0</v>
      </c>
      <c r="O12324">
        <v>0</v>
      </c>
      <c r="P12324">
        <v>0</v>
      </c>
      <c r="Q12324">
        <v>0</v>
      </c>
    </row>
    <row r="12325" spans="1:17" x14ac:dyDescent="0.25">
      <c r="A12325" t="s">
        <v>27082</v>
      </c>
      <c r="B12325" t="s">
        <v>76</v>
      </c>
      <c r="C12325" t="s">
        <v>209</v>
      </c>
      <c r="D12325" t="s">
        <v>529</v>
      </c>
      <c r="E12325" t="s">
        <v>21471</v>
      </c>
      <c r="F12325" t="s">
        <v>525</v>
      </c>
      <c r="G12325">
        <v>1</v>
      </c>
      <c r="H12325">
        <v>0</v>
      </c>
      <c r="I12325">
        <v>0</v>
      </c>
      <c r="J12325">
        <v>0</v>
      </c>
      <c r="K12325">
        <v>0</v>
      </c>
      <c r="L12325">
        <v>0</v>
      </c>
      <c r="M12325">
        <v>0</v>
      </c>
      <c r="N12325">
        <v>0</v>
      </c>
      <c r="O12325">
        <v>0</v>
      </c>
      <c r="P12325">
        <v>0</v>
      </c>
      <c r="Q12325">
        <v>0</v>
      </c>
    </row>
    <row r="12326" spans="1:17" x14ac:dyDescent="0.25">
      <c r="A12326" t="s">
        <v>27083</v>
      </c>
      <c r="B12326" t="s">
        <v>76</v>
      </c>
      <c r="C12326" t="s">
        <v>210</v>
      </c>
      <c r="D12326" t="s">
        <v>529</v>
      </c>
      <c r="E12326" t="s">
        <v>21471</v>
      </c>
      <c r="F12326" t="s">
        <v>525</v>
      </c>
      <c r="G12326">
        <v>2</v>
      </c>
      <c r="H12326">
        <v>0</v>
      </c>
      <c r="I12326">
        <v>0</v>
      </c>
      <c r="J12326">
        <v>0</v>
      </c>
      <c r="K12326">
        <v>0</v>
      </c>
      <c r="L12326">
        <v>0</v>
      </c>
      <c r="M12326">
        <v>0</v>
      </c>
      <c r="N12326">
        <v>0</v>
      </c>
      <c r="O12326">
        <v>0</v>
      </c>
      <c r="P12326">
        <v>0</v>
      </c>
      <c r="Q12326">
        <v>0</v>
      </c>
    </row>
    <row r="12327" spans="1:17" x14ac:dyDescent="0.25">
      <c r="A12327" t="s">
        <v>27084</v>
      </c>
      <c r="B12327" t="s">
        <v>76</v>
      </c>
      <c r="C12327" t="s">
        <v>212</v>
      </c>
      <c r="D12327" t="s">
        <v>529</v>
      </c>
      <c r="E12327" t="s">
        <v>21471</v>
      </c>
      <c r="F12327" t="s">
        <v>525</v>
      </c>
      <c r="G12327">
        <v>3</v>
      </c>
      <c r="H12327">
        <v>0</v>
      </c>
      <c r="I12327">
        <v>0</v>
      </c>
      <c r="J12327">
        <v>0</v>
      </c>
      <c r="K12327">
        <v>0</v>
      </c>
      <c r="L12327">
        <v>0</v>
      </c>
      <c r="M12327">
        <v>0</v>
      </c>
      <c r="N12327">
        <v>0</v>
      </c>
      <c r="O12327">
        <v>0</v>
      </c>
      <c r="P12327">
        <v>0</v>
      </c>
      <c r="Q12327">
        <v>0</v>
      </c>
    </row>
    <row r="12328" spans="1:17" x14ac:dyDescent="0.25">
      <c r="A12328" t="s">
        <v>27085</v>
      </c>
      <c r="B12328" t="s">
        <v>76</v>
      </c>
      <c r="C12328" t="s">
        <v>213</v>
      </c>
      <c r="D12328" t="s">
        <v>529</v>
      </c>
      <c r="E12328" t="s">
        <v>21471</v>
      </c>
      <c r="F12328" t="s">
        <v>525</v>
      </c>
      <c r="G12328">
        <v>2</v>
      </c>
      <c r="H12328">
        <v>0</v>
      </c>
      <c r="I12328">
        <v>0</v>
      </c>
      <c r="J12328">
        <v>0</v>
      </c>
      <c r="K12328">
        <v>0</v>
      </c>
      <c r="L12328">
        <v>0</v>
      </c>
      <c r="M12328">
        <v>0</v>
      </c>
      <c r="N12328">
        <v>0</v>
      </c>
      <c r="O12328">
        <v>0</v>
      </c>
      <c r="P12328">
        <v>0</v>
      </c>
      <c r="Q12328">
        <v>0</v>
      </c>
    </row>
    <row r="12329" spans="1:17" x14ac:dyDescent="0.25">
      <c r="A12329" t="s">
        <v>17907</v>
      </c>
      <c r="B12329" t="s">
        <v>76</v>
      </c>
      <c r="C12329" t="s">
        <v>214</v>
      </c>
      <c r="D12329" t="s">
        <v>529</v>
      </c>
      <c r="E12329" t="s">
        <v>563</v>
      </c>
      <c r="F12329" t="s">
        <v>525</v>
      </c>
      <c r="G12329">
        <v>4</v>
      </c>
      <c r="H12329">
        <v>0</v>
      </c>
      <c r="I12329">
        <v>0</v>
      </c>
      <c r="J12329">
        <v>0</v>
      </c>
      <c r="K12329">
        <v>0</v>
      </c>
      <c r="L12329">
        <v>0</v>
      </c>
      <c r="M12329">
        <v>0</v>
      </c>
      <c r="N12329">
        <v>0</v>
      </c>
      <c r="O12329">
        <v>0</v>
      </c>
      <c r="P12329">
        <v>0</v>
      </c>
      <c r="Q12329">
        <v>0</v>
      </c>
    </row>
    <row r="12330" spans="1:17" x14ac:dyDescent="0.25">
      <c r="A12330" t="s">
        <v>27086</v>
      </c>
      <c r="B12330" t="s">
        <v>76</v>
      </c>
      <c r="C12330" t="s">
        <v>215</v>
      </c>
      <c r="D12330" t="s">
        <v>529</v>
      </c>
      <c r="E12330" t="s">
        <v>21471</v>
      </c>
      <c r="F12330" t="s">
        <v>525</v>
      </c>
      <c r="G12330">
        <v>4</v>
      </c>
      <c r="H12330">
        <v>0</v>
      </c>
      <c r="I12330">
        <v>0</v>
      </c>
      <c r="J12330">
        <v>0</v>
      </c>
      <c r="K12330">
        <v>0</v>
      </c>
      <c r="L12330">
        <v>0</v>
      </c>
      <c r="M12330">
        <v>0</v>
      </c>
      <c r="N12330">
        <v>0</v>
      </c>
      <c r="O12330">
        <v>0</v>
      </c>
      <c r="P12330">
        <v>0</v>
      </c>
      <c r="Q12330">
        <v>0</v>
      </c>
    </row>
    <row r="12331" spans="1:17" x14ac:dyDescent="0.25">
      <c r="A12331" t="s">
        <v>27087</v>
      </c>
      <c r="B12331" t="s">
        <v>76</v>
      </c>
      <c r="C12331" t="s">
        <v>217</v>
      </c>
      <c r="D12331" t="s">
        <v>529</v>
      </c>
      <c r="E12331" t="s">
        <v>21471</v>
      </c>
      <c r="F12331" t="s">
        <v>525</v>
      </c>
      <c r="G12331">
        <v>1</v>
      </c>
      <c r="H12331">
        <v>0</v>
      </c>
      <c r="I12331">
        <v>0</v>
      </c>
      <c r="J12331">
        <v>0</v>
      </c>
      <c r="K12331">
        <v>0</v>
      </c>
      <c r="L12331">
        <v>0</v>
      </c>
      <c r="M12331">
        <v>0</v>
      </c>
      <c r="N12331">
        <v>0</v>
      </c>
      <c r="O12331">
        <v>0</v>
      </c>
      <c r="P12331">
        <v>0</v>
      </c>
      <c r="Q12331">
        <v>0</v>
      </c>
    </row>
    <row r="12332" spans="1:17" x14ac:dyDescent="0.25">
      <c r="A12332" t="s">
        <v>17908</v>
      </c>
      <c r="B12332" t="s">
        <v>76</v>
      </c>
      <c r="C12332" t="s">
        <v>218</v>
      </c>
      <c r="D12332" t="s">
        <v>529</v>
      </c>
      <c r="E12332" t="s">
        <v>563</v>
      </c>
      <c r="F12332" t="s">
        <v>525</v>
      </c>
      <c r="G12332">
        <v>9</v>
      </c>
      <c r="H12332">
        <v>0</v>
      </c>
      <c r="I12332">
        <v>0</v>
      </c>
      <c r="J12332">
        <v>0</v>
      </c>
      <c r="K12332">
        <v>0</v>
      </c>
      <c r="L12332">
        <v>0</v>
      </c>
      <c r="M12332">
        <v>0</v>
      </c>
      <c r="N12332">
        <v>0</v>
      </c>
      <c r="O12332">
        <v>0</v>
      </c>
      <c r="P12332">
        <v>0</v>
      </c>
      <c r="Q12332">
        <v>0</v>
      </c>
    </row>
    <row r="12333" spans="1:17" x14ac:dyDescent="0.25">
      <c r="A12333" t="s">
        <v>27088</v>
      </c>
      <c r="B12333" t="s">
        <v>76</v>
      </c>
      <c r="C12333" t="s">
        <v>218</v>
      </c>
      <c r="D12333" t="s">
        <v>529</v>
      </c>
      <c r="E12333" t="s">
        <v>21471</v>
      </c>
      <c r="F12333" t="s">
        <v>525</v>
      </c>
      <c r="G12333">
        <v>12</v>
      </c>
      <c r="H12333">
        <v>0</v>
      </c>
      <c r="I12333">
        <v>0</v>
      </c>
      <c r="J12333">
        <v>0</v>
      </c>
      <c r="K12333">
        <v>0</v>
      </c>
      <c r="L12333">
        <v>0</v>
      </c>
      <c r="M12333">
        <v>0</v>
      </c>
      <c r="N12333">
        <v>0</v>
      </c>
      <c r="O12333">
        <v>0</v>
      </c>
      <c r="P12333">
        <v>0</v>
      </c>
      <c r="Q12333">
        <v>0</v>
      </c>
    </row>
    <row r="12334" spans="1:17" x14ac:dyDescent="0.25">
      <c r="A12334" t="s">
        <v>17909</v>
      </c>
      <c r="B12334" t="s">
        <v>76</v>
      </c>
      <c r="C12334" t="s">
        <v>219</v>
      </c>
      <c r="D12334" t="s">
        <v>529</v>
      </c>
      <c r="E12334" t="s">
        <v>563</v>
      </c>
      <c r="F12334" t="s">
        <v>525</v>
      </c>
      <c r="G12334">
        <v>5</v>
      </c>
      <c r="H12334">
        <v>0</v>
      </c>
      <c r="I12334">
        <v>0</v>
      </c>
      <c r="J12334">
        <v>0</v>
      </c>
      <c r="K12334">
        <v>0</v>
      </c>
      <c r="L12334">
        <v>0</v>
      </c>
      <c r="M12334">
        <v>0</v>
      </c>
      <c r="N12334">
        <v>0</v>
      </c>
      <c r="O12334">
        <v>0</v>
      </c>
      <c r="P12334">
        <v>0</v>
      </c>
      <c r="Q12334">
        <v>0</v>
      </c>
    </row>
    <row r="12335" spans="1:17" x14ac:dyDescent="0.25">
      <c r="A12335" t="s">
        <v>27089</v>
      </c>
      <c r="B12335" t="s">
        <v>76</v>
      </c>
      <c r="C12335" t="s">
        <v>219</v>
      </c>
      <c r="D12335" t="s">
        <v>529</v>
      </c>
      <c r="E12335" t="s">
        <v>21471</v>
      </c>
      <c r="F12335" t="s">
        <v>525</v>
      </c>
      <c r="G12335">
        <v>3</v>
      </c>
      <c r="H12335">
        <v>0</v>
      </c>
      <c r="I12335">
        <v>0</v>
      </c>
      <c r="J12335">
        <v>0</v>
      </c>
      <c r="K12335">
        <v>0</v>
      </c>
      <c r="L12335">
        <v>0</v>
      </c>
      <c r="M12335">
        <v>0</v>
      </c>
      <c r="N12335">
        <v>0</v>
      </c>
      <c r="O12335">
        <v>0</v>
      </c>
      <c r="P12335">
        <v>0</v>
      </c>
      <c r="Q12335">
        <v>0</v>
      </c>
    </row>
    <row r="12336" spans="1:17" x14ac:dyDescent="0.25">
      <c r="A12336" t="s">
        <v>27090</v>
      </c>
      <c r="B12336" t="s">
        <v>76</v>
      </c>
      <c r="C12336" t="s">
        <v>221</v>
      </c>
      <c r="D12336" t="s">
        <v>529</v>
      </c>
      <c r="E12336" t="s">
        <v>21471</v>
      </c>
      <c r="F12336" t="s">
        <v>525</v>
      </c>
      <c r="G12336">
        <v>1</v>
      </c>
      <c r="H12336">
        <v>0</v>
      </c>
      <c r="I12336">
        <v>0</v>
      </c>
      <c r="J12336">
        <v>0</v>
      </c>
      <c r="K12336">
        <v>0</v>
      </c>
      <c r="L12336">
        <v>0</v>
      </c>
      <c r="M12336">
        <v>0</v>
      </c>
      <c r="N12336">
        <v>0</v>
      </c>
      <c r="O12336">
        <v>0</v>
      </c>
      <c r="P12336">
        <v>0</v>
      </c>
      <c r="Q12336">
        <v>0</v>
      </c>
    </row>
    <row r="12337" spans="1:17" x14ac:dyDescent="0.25">
      <c r="A12337" t="s">
        <v>17910</v>
      </c>
      <c r="B12337" t="s">
        <v>76</v>
      </c>
      <c r="C12337" t="s">
        <v>222</v>
      </c>
      <c r="D12337" t="s">
        <v>529</v>
      </c>
      <c r="E12337" t="s">
        <v>563</v>
      </c>
      <c r="F12337" t="s">
        <v>525</v>
      </c>
      <c r="G12337">
        <v>1</v>
      </c>
      <c r="H12337">
        <v>0</v>
      </c>
      <c r="I12337">
        <v>0</v>
      </c>
      <c r="J12337">
        <v>0</v>
      </c>
      <c r="K12337">
        <v>0</v>
      </c>
      <c r="L12337">
        <v>0</v>
      </c>
      <c r="M12337">
        <v>0</v>
      </c>
      <c r="N12337">
        <v>0</v>
      </c>
      <c r="O12337">
        <v>0</v>
      </c>
      <c r="P12337">
        <v>0</v>
      </c>
      <c r="Q12337">
        <v>0</v>
      </c>
    </row>
    <row r="12338" spans="1:17" x14ac:dyDescent="0.25">
      <c r="A12338" t="s">
        <v>27091</v>
      </c>
      <c r="B12338" t="s">
        <v>76</v>
      </c>
      <c r="C12338" t="s">
        <v>222</v>
      </c>
      <c r="D12338" t="s">
        <v>529</v>
      </c>
      <c r="E12338" t="s">
        <v>21471</v>
      </c>
      <c r="F12338" t="s">
        <v>525</v>
      </c>
      <c r="G12338">
        <v>1</v>
      </c>
      <c r="H12338">
        <v>0</v>
      </c>
      <c r="I12338">
        <v>0</v>
      </c>
      <c r="J12338">
        <v>0</v>
      </c>
      <c r="K12338">
        <v>0</v>
      </c>
      <c r="L12338">
        <v>0</v>
      </c>
      <c r="M12338">
        <v>0</v>
      </c>
      <c r="N12338">
        <v>0</v>
      </c>
      <c r="O12338">
        <v>0</v>
      </c>
      <c r="P12338">
        <v>0</v>
      </c>
      <c r="Q12338">
        <v>0</v>
      </c>
    </row>
    <row r="12339" spans="1:17" x14ac:dyDescent="0.25">
      <c r="A12339" t="s">
        <v>17911</v>
      </c>
      <c r="B12339" t="s">
        <v>76</v>
      </c>
      <c r="C12339" t="s">
        <v>223</v>
      </c>
      <c r="D12339" t="s">
        <v>529</v>
      </c>
      <c r="E12339" t="s">
        <v>563</v>
      </c>
      <c r="F12339" t="s">
        <v>525</v>
      </c>
      <c r="G12339">
        <v>1</v>
      </c>
      <c r="H12339">
        <v>0</v>
      </c>
      <c r="I12339">
        <v>0</v>
      </c>
      <c r="J12339">
        <v>0</v>
      </c>
      <c r="K12339">
        <v>0</v>
      </c>
      <c r="L12339">
        <v>0</v>
      </c>
      <c r="M12339">
        <v>0</v>
      </c>
      <c r="N12339">
        <v>0</v>
      </c>
      <c r="O12339">
        <v>0</v>
      </c>
      <c r="P12339">
        <v>0</v>
      </c>
      <c r="Q12339">
        <v>0</v>
      </c>
    </row>
    <row r="12340" spans="1:17" x14ac:dyDescent="0.25">
      <c r="A12340" t="s">
        <v>17912</v>
      </c>
      <c r="B12340" t="s">
        <v>76</v>
      </c>
      <c r="C12340" t="s">
        <v>224</v>
      </c>
      <c r="D12340" t="s">
        <v>529</v>
      </c>
      <c r="E12340" t="s">
        <v>563</v>
      </c>
      <c r="F12340" t="s">
        <v>525</v>
      </c>
      <c r="G12340">
        <v>10</v>
      </c>
      <c r="H12340">
        <v>0</v>
      </c>
      <c r="I12340">
        <v>0</v>
      </c>
      <c r="J12340">
        <v>0</v>
      </c>
      <c r="K12340">
        <v>0</v>
      </c>
      <c r="L12340">
        <v>0</v>
      </c>
      <c r="M12340">
        <v>0</v>
      </c>
      <c r="N12340">
        <v>0</v>
      </c>
      <c r="O12340">
        <v>0</v>
      </c>
      <c r="P12340">
        <v>0</v>
      </c>
      <c r="Q12340">
        <v>0</v>
      </c>
    </row>
    <row r="12341" spans="1:17" x14ac:dyDescent="0.25">
      <c r="A12341" t="s">
        <v>27092</v>
      </c>
      <c r="B12341" t="s">
        <v>76</v>
      </c>
      <c r="C12341" t="s">
        <v>224</v>
      </c>
      <c r="D12341" t="s">
        <v>529</v>
      </c>
      <c r="E12341" t="s">
        <v>21471</v>
      </c>
      <c r="F12341" t="s">
        <v>525</v>
      </c>
      <c r="G12341">
        <v>1</v>
      </c>
      <c r="H12341">
        <v>0</v>
      </c>
      <c r="I12341">
        <v>0</v>
      </c>
      <c r="J12341">
        <v>0</v>
      </c>
      <c r="K12341">
        <v>0</v>
      </c>
      <c r="L12341">
        <v>0</v>
      </c>
      <c r="M12341">
        <v>0</v>
      </c>
      <c r="N12341">
        <v>0</v>
      </c>
      <c r="O12341">
        <v>0</v>
      </c>
      <c r="P12341">
        <v>0</v>
      </c>
      <c r="Q12341">
        <v>0</v>
      </c>
    </row>
    <row r="12342" spans="1:17" x14ac:dyDescent="0.25">
      <c r="A12342" t="s">
        <v>17913</v>
      </c>
      <c r="B12342" t="s">
        <v>76</v>
      </c>
      <c r="C12342" t="s">
        <v>225</v>
      </c>
      <c r="D12342" t="s">
        <v>529</v>
      </c>
      <c r="E12342" t="s">
        <v>563</v>
      </c>
      <c r="F12342" t="s">
        <v>525</v>
      </c>
      <c r="G12342">
        <v>1</v>
      </c>
      <c r="H12342">
        <v>0</v>
      </c>
      <c r="I12342">
        <v>0</v>
      </c>
      <c r="J12342">
        <v>0</v>
      </c>
      <c r="K12342">
        <v>0</v>
      </c>
      <c r="L12342">
        <v>0</v>
      </c>
      <c r="M12342">
        <v>0</v>
      </c>
      <c r="N12342">
        <v>0</v>
      </c>
      <c r="O12342">
        <v>0</v>
      </c>
      <c r="P12342">
        <v>0</v>
      </c>
      <c r="Q12342">
        <v>0</v>
      </c>
    </row>
    <row r="12343" spans="1:17" x14ac:dyDescent="0.25">
      <c r="A12343" t="s">
        <v>27093</v>
      </c>
      <c r="B12343" t="s">
        <v>76</v>
      </c>
      <c r="C12343" t="s">
        <v>225</v>
      </c>
      <c r="D12343" t="s">
        <v>529</v>
      </c>
      <c r="E12343" t="s">
        <v>21471</v>
      </c>
      <c r="F12343" t="s">
        <v>525</v>
      </c>
      <c r="G12343">
        <v>2</v>
      </c>
      <c r="H12343">
        <v>0</v>
      </c>
      <c r="I12343">
        <v>0</v>
      </c>
      <c r="J12343">
        <v>0</v>
      </c>
      <c r="K12343">
        <v>0</v>
      </c>
      <c r="L12343">
        <v>0</v>
      </c>
      <c r="M12343">
        <v>0</v>
      </c>
      <c r="N12343">
        <v>0</v>
      </c>
      <c r="O12343">
        <v>0</v>
      </c>
      <c r="P12343">
        <v>0</v>
      </c>
      <c r="Q12343">
        <v>0</v>
      </c>
    </row>
    <row r="12344" spans="1:17" x14ac:dyDescent="0.25">
      <c r="A12344" t="s">
        <v>17914</v>
      </c>
      <c r="B12344" t="s">
        <v>76</v>
      </c>
      <c r="C12344" t="s">
        <v>228</v>
      </c>
      <c r="D12344" t="s">
        <v>529</v>
      </c>
      <c r="E12344" t="s">
        <v>563</v>
      </c>
      <c r="F12344" t="s">
        <v>525</v>
      </c>
      <c r="G12344">
        <v>1</v>
      </c>
      <c r="H12344">
        <v>0</v>
      </c>
      <c r="I12344">
        <v>0</v>
      </c>
      <c r="J12344">
        <v>0</v>
      </c>
      <c r="K12344">
        <v>0</v>
      </c>
      <c r="L12344">
        <v>0</v>
      </c>
      <c r="M12344">
        <v>0</v>
      </c>
      <c r="N12344">
        <v>0</v>
      </c>
      <c r="O12344">
        <v>0</v>
      </c>
      <c r="P12344">
        <v>0</v>
      </c>
      <c r="Q12344">
        <v>0</v>
      </c>
    </row>
    <row r="12345" spans="1:17" x14ac:dyDescent="0.25">
      <c r="A12345" t="s">
        <v>27094</v>
      </c>
      <c r="B12345" t="s">
        <v>76</v>
      </c>
      <c r="C12345" t="s">
        <v>228</v>
      </c>
      <c r="D12345" t="s">
        <v>529</v>
      </c>
      <c r="E12345" t="s">
        <v>21471</v>
      </c>
      <c r="F12345" t="s">
        <v>525</v>
      </c>
      <c r="G12345">
        <v>2</v>
      </c>
      <c r="H12345">
        <v>0</v>
      </c>
      <c r="I12345">
        <v>0</v>
      </c>
      <c r="J12345">
        <v>0</v>
      </c>
      <c r="K12345">
        <v>0</v>
      </c>
      <c r="L12345">
        <v>0</v>
      </c>
      <c r="M12345">
        <v>0</v>
      </c>
      <c r="N12345">
        <v>0</v>
      </c>
      <c r="O12345">
        <v>0</v>
      </c>
      <c r="P12345">
        <v>0</v>
      </c>
      <c r="Q12345">
        <v>0</v>
      </c>
    </row>
    <row r="12346" spans="1:17" x14ac:dyDescent="0.25">
      <c r="A12346" t="s">
        <v>17915</v>
      </c>
      <c r="B12346" t="s">
        <v>76</v>
      </c>
      <c r="C12346" t="s">
        <v>229</v>
      </c>
      <c r="D12346" t="s">
        <v>529</v>
      </c>
      <c r="E12346" t="s">
        <v>563</v>
      </c>
      <c r="F12346" t="s">
        <v>525</v>
      </c>
      <c r="G12346">
        <v>1</v>
      </c>
      <c r="H12346">
        <v>0</v>
      </c>
      <c r="I12346">
        <v>0</v>
      </c>
      <c r="J12346">
        <v>0</v>
      </c>
      <c r="K12346">
        <v>0</v>
      </c>
      <c r="L12346">
        <v>0</v>
      </c>
      <c r="M12346">
        <v>0</v>
      </c>
      <c r="N12346">
        <v>0</v>
      </c>
      <c r="O12346">
        <v>0</v>
      </c>
      <c r="P12346">
        <v>0</v>
      </c>
      <c r="Q12346">
        <v>0</v>
      </c>
    </row>
    <row r="12347" spans="1:17" x14ac:dyDescent="0.25">
      <c r="A12347" t="s">
        <v>27095</v>
      </c>
      <c r="B12347" t="s">
        <v>72</v>
      </c>
      <c r="C12347" t="s">
        <v>114</v>
      </c>
      <c r="D12347" t="s">
        <v>526</v>
      </c>
      <c r="E12347" t="s">
        <v>21471</v>
      </c>
      <c r="F12347" t="s">
        <v>4242</v>
      </c>
      <c r="G12347">
        <v>0</v>
      </c>
      <c r="H12347">
        <v>0</v>
      </c>
      <c r="I12347">
        <v>0</v>
      </c>
      <c r="J12347">
        <v>0</v>
      </c>
      <c r="K12347">
        <v>0</v>
      </c>
      <c r="L12347">
        <v>0</v>
      </c>
      <c r="M12347">
        <v>62</v>
      </c>
      <c r="N12347">
        <v>0</v>
      </c>
      <c r="O12347">
        <v>0</v>
      </c>
      <c r="P12347">
        <v>0</v>
      </c>
      <c r="Q12347">
        <v>0</v>
      </c>
    </row>
    <row r="12348" spans="1:17" x14ac:dyDescent="0.25">
      <c r="A12348" t="s">
        <v>27096</v>
      </c>
      <c r="B12348" t="s">
        <v>72</v>
      </c>
      <c r="C12348" t="s">
        <v>114</v>
      </c>
      <c r="D12348" t="s">
        <v>526</v>
      </c>
      <c r="E12348" t="s">
        <v>21471</v>
      </c>
      <c r="F12348" t="s">
        <v>399</v>
      </c>
      <c r="G12348">
        <v>0</v>
      </c>
      <c r="H12348">
        <v>62</v>
      </c>
      <c r="I12348">
        <v>3</v>
      </c>
      <c r="J12348">
        <v>57</v>
      </c>
      <c r="K12348">
        <v>2</v>
      </c>
      <c r="L12348">
        <v>0</v>
      </c>
      <c r="M12348">
        <v>0</v>
      </c>
      <c r="N12348">
        <v>0</v>
      </c>
      <c r="O12348">
        <v>0</v>
      </c>
      <c r="P12348">
        <v>0</v>
      </c>
      <c r="Q12348">
        <v>0</v>
      </c>
    </row>
    <row r="12349" spans="1:17" x14ac:dyDescent="0.25">
      <c r="A12349" t="s">
        <v>27097</v>
      </c>
      <c r="B12349" t="s">
        <v>72</v>
      </c>
      <c r="C12349" t="s">
        <v>114</v>
      </c>
      <c r="D12349" t="s">
        <v>526</v>
      </c>
      <c r="E12349" t="s">
        <v>21471</v>
      </c>
      <c r="F12349" t="s">
        <v>4245</v>
      </c>
      <c r="G12349">
        <v>0</v>
      </c>
      <c r="H12349">
        <v>0</v>
      </c>
      <c r="I12349">
        <v>0</v>
      </c>
      <c r="J12349">
        <v>0</v>
      </c>
      <c r="K12349">
        <v>0</v>
      </c>
      <c r="L12349">
        <v>0</v>
      </c>
      <c r="M12349">
        <v>62</v>
      </c>
      <c r="N12349">
        <v>0</v>
      </c>
      <c r="O12349">
        <v>0</v>
      </c>
      <c r="P12349">
        <v>0</v>
      </c>
      <c r="Q12349">
        <v>0</v>
      </c>
    </row>
    <row r="12350" spans="1:17" x14ac:dyDescent="0.25">
      <c r="A12350" t="s">
        <v>27098</v>
      </c>
      <c r="B12350" t="s">
        <v>72</v>
      </c>
      <c r="C12350" t="s">
        <v>114</v>
      </c>
      <c r="D12350" t="s">
        <v>526</v>
      </c>
      <c r="E12350" t="s">
        <v>21471</v>
      </c>
      <c r="F12350" t="s">
        <v>394</v>
      </c>
      <c r="G12350">
        <v>0</v>
      </c>
      <c r="H12350">
        <v>0</v>
      </c>
      <c r="I12350">
        <v>0</v>
      </c>
      <c r="J12350">
        <v>0</v>
      </c>
      <c r="K12350">
        <v>0</v>
      </c>
      <c r="L12350">
        <v>0</v>
      </c>
      <c r="M12350">
        <v>0</v>
      </c>
      <c r="N12350">
        <v>56</v>
      </c>
      <c r="O12350">
        <v>56</v>
      </c>
      <c r="P12350">
        <v>0</v>
      </c>
      <c r="Q12350">
        <v>0</v>
      </c>
    </row>
    <row r="12351" spans="1:17" x14ac:dyDescent="0.25">
      <c r="A12351" t="s">
        <v>27099</v>
      </c>
      <c r="B12351" t="s">
        <v>72</v>
      </c>
      <c r="C12351" t="s">
        <v>114</v>
      </c>
      <c r="D12351" t="s">
        <v>526</v>
      </c>
      <c r="E12351" t="s">
        <v>21471</v>
      </c>
      <c r="F12351" t="s">
        <v>395</v>
      </c>
      <c r="G12351">
        <v>0</v>
      </c>
      <c r="H12351">
        <v>0</v>
      </c>
      <c r="I12351">
        <v>0</v>
      </c>
      <c r="J12351">
        <v>0</v>
      </c>
      <c r="K12351">
        <v>0</v>
      </c>
      <c r="L12351">
        <v>0</v>
      </c>
      <c r="M12351">
        <v>0</v>
      </c>
      <c r="N12351">
        <v>52</v>
      </c>
      <c r="O12351">
        <v>52</v>
      </c>
      <c r="P12351">
        <v>0</v>
      </c>
      <c r="Q12351">
        <v>0</v>
      </c>
    </row>
    <row r="12352" spans="1:17" x14ac:dyDescent="0.25">
      <c r="A12352" t="s">
        <v>27100</v>
      </c>
      <c r="B12352" t="s">
        <v>72</v>
      </c>
      <c r="C12352" t="s">
        <v>114</v>
      </c>
      <c r="D12352" t="s">
        <v>526</v>
      </c>
      <c r="E12352" t="s">
        <v>21471</v>
      </c>
      <c r="F12352" t="s">
        <v>525</v>
      </c>
      <c r="G12352">
        <v>62</v>
      </c>
      <c r="H12352">
        <v>0</v>
      </c>
      <c r="I12352">
        <v>0</v>
      </c>
      <c r="J12352">
        <v>0</v>
      </c>
      <c r="K12352">
        <v>0</v>
      </c>
      <c r="L12352">
        <v>0</v>
      </c>
      <c r="M12352">
        <v>0</v>
      </c>
      <c r="N12352">
        <v>0</v>
      </c>
      <c r="O12352">
        <v>0</v>
      </c>
      <c r="P12352">
        <v>0</v>
      </c>
      <c r="Q12352">
        <v>0</v>
      </c>
    </row>
    <row r="12353" spans="1:17" x14ac:dyDescent="0.25">
      <c r="A12353" t="s">
        <v>27101</v>
      </c>
      <c r="B12353" t="s">
        <v>72</v>
      </c>
      <c r="C12353" t="s">
        <v>114</v>
      </c>
      <c r="D12353" t="s">
        <v>527</v>
      </c>
      <c r="E12353" t="s">
        <v>21471</v>
      </c>
      <c r="F12353" t="s">
        <v>528</v>
      </c>
      <c r="G12353">
        <v>0</v>
      </c>
      <c r="H12353">
        <v>0</v>
      </c>
      <c r="I12353">
        <v>0</v>
      </c>
      <c r="J12353">
        <v>0</v>
      </c>
      <c r="K12353">
        <v>0</v>
      </c>
      <c r="L12353">
        <v>0</v>
      </c>
      <c r="M12353">
        <v>0</v>
      </c>
      <c r="N12353">
        <v>1</v>
      </c>
      <c r="O12353">
        <v>1</v>
      </c>
      <c r="P12353">
        <v>0</v>
      </c>
      <c r="Q12353">
        <v>0</v>
      </c>
    </row>
    <row r="12354" spans="1:17" x14ac:dyDescent="0.25">
      <c r="A12354" t="s">
        <v>27102</v>
      </c>
      <c r="B12354" t="s">
        <v>72</v>
      </c>
      <c r="C12354" t="s">
        <v>114</v>
      </c>
      <c r="D12354" t="s">
        <v>527</v>
      </c>
      <c r="E12354" t="s">
        <v>21471</v>
      </c>
      <c r="F12354" t="s">
        <v>525</v>
      </c>
      <c r="G12354">
        <v>1</v>
      </c>
      <c r="H12354">
        <v>0</v>
      </c>
      <c r="I12354">
        <v>0</v>
      </c>
      <c r="J12354">
        <v>0</v>
      </c>
      <c r="K12354">
        <v>0</v>
      </c>
      <c r="L12354">
        <v>0</v>
      </c>
      <c r="M12354">
        <v>0</v>
      </c>
      <c r="N12354">
        <v>0</v>
      </c>
      <c r="O12354">
        <v>0</v>
      </c>
      <c r="P12354">
        <v>0</v>
      </c>
      <c r="Q12354">
        <v>0</v>
      </c>
    </row>
    <row r="12355" spans="1:17" x14ac:dyDescent="0.25">
      <c r="A12355" t="s">
        <v>14354</v>
      </c>
      <c r="B12355" t="s">
        <v>72</v>
      </c>
      <c r="C12355" t="s">
        <v>114</v>
      </c>
      <c r="D12355" t="s">
        <v>12971</v>
      </c>
      <c r="E12355" t="s">
        <v>563</v>
      </c>
      <c r="F12355" t="s">
        <v>525</v>
      </c>
      <c r="G12355">
        <v>2</v>
      </c>
      <c r="H12355">
        <v>0</v>
      </c>
      <c r="I12355">
        <v>0</v>
      </c>
      <c r="J12355">
        <v>0</v>
      </c>
      <c r="K12355">
        <v>0</v>
      </c>
      <c r="L12355">
        <v>0</v>
      </c>
      <c r="M12355">
        <v>0</v>
      </c>
      <c r="N12355">
        <v>0</v>
      </c>
      <c r="O12355">
        <v>0</v>
      </c>
      <c r="P12355">
        <v>0</v>
      </c>
      <c r="Q12355">
        <v>0</v>
      </c>
    </row>
    <row r="12356" spans="1:17" x14ac:dyDescent="0.25">
      <c r="A12356" t="s">
        <v>27103</v>
      </c>
      <c r="B12356" t="s">
        <v>72</v>
      </c>
      <c r="C12356" t="s">
        <v>114</v>
      </c>
      <c r="D12356" t="s">
        <v>12971</v>
      </c>
      <c r="E12356" t="s">
        <v>21471</v>
      </c>
      <c r="F12356" t="s">
        <v>525</v>
      </c>
      <c r="G12356">
        <v>14</v>
      </c>
      <c r="H12356">
        <v>0</v>
      </c>
      <c r="I12356">
        <v>0</v>
      </c>
      <c r="J12356">
        <v>0</v>
      </c>
      <c r="K12356">
        <v>0</v>
      </c>
      <c r="L12356">
        <v>0</v>
      </c>
      <c r="M12356">
        <v>0</v>
      </c>
      <c r="N12356">
        <v>0</v>
      </c>
      <c r="O12356">
        <v>0</v>
      </c>
      <c r="P12356">
        <v>0</v>
      </c>
      <c r="Q12356">
        <v>0</v>
      </c>
    </row>
    <row r="12357" spans="1:17" x14ac:dyDescent="0.25">
      <c r="A12357" t="s">
        <v>14355</v>
      </c>
      <c r="B12357" t="s">
        <v>72</v>
      </c>
      <c r="C12357" t="s">
        <v>115</v>
      </c>
      <c r="D12357" t="s">
        <v>529</v>
      </c>
      <c r="E12357" t="s">
        <v>563</v>
      </c>
      <c r="F12357" t="s">
        <v>525</v>
      </c>
      <c r="G12357">
        <v>5</v>
      </c>
      <c r="H12357">
        <v>0</v>
      </c>
      <c r="I12357">
        <v>0</v>
      </c>
      <c r="J12357">
        <v>0</v>
      </c>
      <c r="K12357">
        <v>0</v>
      </c>
      <c r="L12357">
        <v>0</v>
      </c>
      <c r="M12357">
        <v>0</v>
      </c>
      <c r="N12357">
        <v>0</v>
      </c>
      <c r="O12357">
        <v>0</v>
      </c>
      <c r="P12357">
        <v>0</v>
      </c>
      <c r="Q12357">
        <v>0</v>
      </c>
    </row>
    <row r="12358" spans="1:17" x14ac:dyDescent="0.25">
      <c r="A12358" t="s">
        <v>27104</v>
      </c>
      <c r="B12358" t="s">
        <v>72</v>
      </c>
      <c r="C12358" t="s">
        <v>115</v>
      </c>
      <c r="D12358" t="s">
        <v>529</v>
      </c>
      <c r="E12358" t="s">
        <v>21471</v>
      </c>
      <c r="F12358" t="s">
        <v>525</v>
      </c>
      <c r="G12358">
        <v>9</v>
      </c>
      <c r="H12358">
        <v>0</v>
      </c>
      <c r="I12358">
        <v>0</v>
      </c>
      <c r="J12358">
        <v>0</v>
      </c>
      <c r="K12358">
        <v>0</v>
      </c>
      <c r="L12358">
        <v>0</v>
      </c>
      <c r="M12358">
        <v>0</v>
      </c>
      <c r="N12358">
        <v>0</v>
      </c>
      <c r="O12358">
        <v>0</v>
      </c>
      <c r="P12358">
        <v>0</v>
      </c>
      <c r="Q12358">
        <v>0</v>
      </c>
    </row>
    <row r="12359" spans="1:17" x14ac:dyDescent="0.25">
      <c r="A12359" t="s">
        <v>14356</v>
      </c>
      <c r="B12359" t="s">
        <v>72</v>
      </c>
      <c r="C12359" t="s">
        <v>115</v>
      </c>
      <c r="D12359" t="s">
        <v>526</v>
      </c>
      <c r="E12359" t="s">
        <v>563</v>
      </c>
      <c r="F12359" t="s">
        <v>396</v>
      </c>
      <c r="G12359">
        <v>0</v>
      </c>
      <c r="H12359">
        <v>39</v>
      </c>
      <c r="I12359">
        <v>7</v>
      </c>
      <c r="J12359">
        <v>27</v>
      </c>
      <c r="K12359">
        <v>2</v>
      </c>
      <c r="L12359">
        <v>3</v>
      </c>
      <c r="M12359">
        <v>0</v>
      </c>
      <c r="N12359">
        <v>0</v>
      </c>
      <c r="O12359">
        <v>0</v>
      </c>
      <c r="P12359">
        <v>0</v>
      </c>
      <c r="Q12359">
        <v>0</v>
      </c>
    </row>
    <row r="12360" spans="1:17" x14ac:dyDescent="0.25">
      <c r="A12360" t="s">
        <v>14357</v>
      </c>
      <c r="B12360" t="s">
        <v>72</v>
      </c>
      <c r="C12360" t="s">
        <v>115</v>
      </c>
      <c r="D12360" t="s">
        <v>526</v>
      </c>
      <c r="E12360" t="s">
        <v>563</v>
      </c>
      <c r="F12360" t="s">
        <v>4236</v>
      </c>
      <c r="G12360">
        <v>0</v>
      </c>
      <c r="H12360">
        <v>39</v>
      </c>
      <c r="I12360">
        <v>7</v>
      </c>
      <c r="J12360">
        <v>27</v>
      </c>
      <c r="K12360">
        <v>2</v>
      </c>
      <c r="L12360">
        <v>3</v>
      </c>
      <c r="M12360">
        <v>0</v>
      </c>
      <c r="N12360">
        <v>0</v>
      </c>
      <c r="O12360">
        <v>0</v>
      </c>
      <c r="P12360">
        <v>0</v>
      </c>
      <c r="Q12360">
        <v>0</v>
      </c>
    </row>
    <row r="12361" spans="1:17" x14ac:dyDescent="0.25">
      <c r="A12361" t="s">
        <v>14358</v>
      </c>
      <c r="B12361" t="s">
        <v>72</v>
      </c>
      <c r="C12361" t="s">
        <v>115</v>
      </c>
      <c r="D12361" t="s">
        <v>526</v>
      </c>
      <c r="E12361" t="s">
        <v>563</v>
      </c>
      <c r="F12361" t="s">
        <v>4238</v>
      </c>
      <c r="G12361">
        <v>0</v>
      </c>
      <c r="H12361">
        <v>0</v>
      </c>
      <c r="I12361">
        <v>0</v>
      </c>
      <c r="J12361">
        <v>0</v>
      </c>
      <c r="K12361">
        <v>0</v>
      </c>
      <c r="L12361">
        <v>0</v>
      </c>
      <c r="M12361">
        <v>39</v>
      </c>
      <c r="N12361">
        <v>0</v>
      </c>
      <c r="O12361">
        <v>0</v>
      </c>
      <c r="P12361">
        <v>0</v>
      </c>
      <c r="Q12361">
        <v>0</v>
      </c>
    </row>
    <row r="12362" spans="1:17" x14ac:dyDescent="0.25">
      <c r="A12362" t="s">
        <v>14359</v>
      </c>
      <c r="B12362" t="s">
        <v>72</v>
      </c>
      <c r="C12362" t="s">
        <v>115</v>
      </c>
      <c r="D12362" t="s">
        <v>526</v>
      </c>
      <c r="E12362" t="s">
        <v>563</v>
      </c>
      <c r="F12362" t="s">
        <v>397</v>
      </c>
      <c r="G12362">
        <v>0</v>
      </c>
      <c r="H12362">
        <v>39</v>
      </c>
      <c r="I12362">
        <v>7</v>
      </c>
      <c r="J12362">
        <v>27</v>
      </c>
      <c r="K12362">
        <v>2</v>
      </c>
      <c r="L12362">
        <v>3</v>
      </c>
      <c r="M12362">
        <v>0</v>
      </c>
      <c r="N12362">
        <v>0</v>
      </c>
      <c r="O12362">
        <v>0</v>
      </c>
      <c r="P12362">
        <v>0</v>
      </c>
      <c r="Q12362">
        <v>0</v>
      </c>
    </row>
    <row r="12363" spans="1:17" x14ac:dyDescent="0.25">
      <c r="A12363" t="s">
        <v>14360</v>
      </c>
      <c r="B12363" t="s">
        <v>72</v>
      </c>
      <c r="C12363" t="s">
        <v>115</v>
      </c>
      <c r="D12363" t="s">
        <v>526</v>
      </c>
      <c r="E12363" t="s">
        <v>563</v>
      </c>
      <c r="F12363" t="s">
        <v>398</v>
      </c>
      <c r="G12363">
        <v>0</v>
      </c>
      <c r="H12363">
        <v>39</v>
      </c>
      <c r="I12363">
        <v>7</v>
      </c>
      <c r="J12363">
        <v>27</v>
      </c>
      <c r="K12363">
        <v>2</v>
      </c>
      <c r="L12363">
        <v>3</v>
      </c>
      <c r="M12363">
        <v>0</v>
      </c>
      <c r="N12363">
        <v>0</v>
      </c>
      <c r="O12363">
        <v>0</v>
      </c>
      <c r="P12363">
        <v>0</v>
      </c>
      <c r="Q12363">
        <v>0</v>
      </c>
    </row>
    <row r="12364" spans="1:17" x14ac:dyDescent="0.25">
      <c r="A12364" t="s">
        <v>14361</v>
      </c>
      <c r="B12364" t="s">
        <v>72</v>
      </c>
      <c r="C12364" t="s">
        <v>115</v>
      </c>
      <c r="D12364" t="s">
        <v>526</v>
      </c>
      <c r="E12364" t="s">
        <v>563</v>
      </c>
      <c r="F12364" t="s">
        <v>4242</v>
      </c>
      <c r="G12364">
        <v>0</v>
      </c>
      <c r="H12364">
        <v>0</v>
      </c>
      <c r="I12364">
        <v>0</v>
      </c>
      <c r="J12364">
        <v>0</v>
      </c>
      <c r="K12364">
        <v>0</v>
      </c>
      <c r="L12364">
        <v>0</v>
      </c>
      <c r="M12364">
        <v>39</v>
      </c>
      <c r="N12364">
        <v>0</v>
      </c>
      <c r="O12364">
        <v>0</v>
      </c>
      <c r="P12364">
        <v>0</v>
      </c>
      <c r="Q12364">
        <v>0</v>
      </c>
    </row>
    <row r="12365" spans="1:17" x14ac:dyDescent="0.25">
      <c r="A12365" t="s">
        <v>14362</v>
      </c>
      <c r="B12365" t="s">
        <v>72</v>
      </c>
      <c r="C12365" t="s">
        <v>115</v>
      </c>
      <c r="D12365" t="s">
        <v>526</v>
      </c>
      <c r="E12365" t="s">
        <v>563</v>
      </c>
      <c r="F12365" t="s">
        <v>399</v>
      </c>
      <c r="G12365">
        <v>0</v>
      </c>
      <c r="H12365">
        <v>39</v>
      </c>
      <c r="I12365">
        <v>7</v>
      </c>
      <c r="J12365">
        <v>27</v>
      </c>
      <c r="K12365">
        <v>2</v>
      </c>
      <c r="L12365">
        <v>3</v>
      </c>
      <c r="M12365">
        <v>0</v>
      </c>
      <c r="N12365">
        <v>0</v>
      </c>
      <c r="O12365">
        <v>0</v>
      </c>
      <c r="P12365">
        <v>0</v>
      </c>
      <c r="Q12365">
        <v>0</v>
      </c>
    </row>
    <row r="12366" spans="1:17" x14ac:dyDescent="0.25">
      <c r="A12366" t="s">
        <v>14363</v>
      </c>
      <c r="B12366" t="s">
        <v>72</v>
      </c>
      <c r="C12366" t="s">
        <v>115</v>
      </c>
      <c r="D12366" t="s">
        <v>526</v>
      </c>
      <c r="E12366" t="s">
        <v>563</v>
      </c>
      <c r="F12366" t="s">
        <v>4245</v>
      </c>
      <c r="G12366">
        <v>0</v>
      </c>
      <c r="H12366">
        <v>0</v>
      </c>
      <c r="I12366">
        <v>0</v>
      </c>
      <c r="J12366">
        <v>0</v>
      </c>
      <c r="K12366">
        <v>0</v>
      </c>
      <c r="L12366">
        <v>0</v>
      </c>
      <c r="M12366">
        <v>39</v>
      </c>
      <c r="N12366">
        <v>0</v>
      </c>
      <c r="O12366">
        <v>0</v>
      </c>
      <c r="P12366">
        <v>0</v>
      </c>
      <c r="Q12366">
        <v>0</v>
      </c>
    </row>
    <row r="12367" spans="1:17" x14ac:dyDescent="0.25">
      <c r="A12367" t="s">
        <v>14364</v>
      </c>
      <c r="B12367" t="s">
        <v>72</v>
      </c>
      <c r="C12367" t="s">
        <v>115</v>
      </c>
      <c r="D12367" t="s">
        <v>526</v>
      </c>
      <c r="E12367" t="s">
        <v>563</v>
      </c>
      <c r="F12367" t="s">
        <v>394</v>
      </c>
      <c r="G12367">
        <v>0</v>
      </c>
      <c r="H12367">
        <v>0</v>
      </c>
      <c r="I12367">
        <v>0</v>
      </c>
      <c r="J12367">
        <v>0</v>
      </c>
      <c r="K12367">
        <v>0</v>
      </c>
      <c r="L12367">
        <v>0</v>
      </c>
      <c r="M12367">
        <v>0</v>
      </c>
      <c r="N12367">
        <v>34</v>
      </c>
      <c r="O12367">
        <v>32</v>
      </c>
      <c r="P12367">
        <v>2</v>
      </c>
      <c r="Q12367">
        <v>0</v>
      </c>
    </row>
    <row r="12368" spans="1:17" x14ac:dyDescent="0.25">
      <c r="A12368" t="s">
        <v>14365</v>
      </c>
      <c r="B12368" t="s">
        <v>72</v>
      </c>
      <c r="C12368" t="s">
        <v>115</v>
      </c>
      <c r="D12368" t="s">
        <v>526</v>
      </c>
      <c r="E12368" t="s">
        <v>563</v>
      </c>
      <c r="F12368" t="s">
        <v>395</v>
      </c>
      <c r="G12368">
        <v>0</v>
      </c>
      <c r="H12368">
        <v>0</v>
      </c>
      <c r="I12368">
        <v>0</v>
      </c>
      <c r="J12368">
        <v>0</v>
      </c>
      <c r="K12368">
        <v>0</v>
      </c>
      <c r="L12368">
        <v>0</v>
      </c>
      <c r="M12368">
        <v>0</v>
      </c>
      <c r="N12368">
        <v>28</v>
      </c>
      <c r="O12368">
        <v>26</v>
      </c>
      <c r="P12368">
        <v>2</v>
      </c>
      <c r="Q12368">
        <v>0</v>
      </c>
    </row>
    <row r="12369" spans="1:17" x14ac:dyDescent="0.25">
      <c r="A12369" t="s">
        <v>14366</v>
      </c>
      <c r="B12369" t="s">
        <v>72</v>
      </c>
      <c r="C12369" t="s">
        <v>115</v>
      </c>
      <c r="D12369" t="s">
        <v>526</v>
      </c>
      <c r="E12369" t="s">
        <v>563</v>
      </c>
      <c r="F12369" t="s">
        <v>525</v>
      </c>
      <c r="G12369">
        <v>39</v>
      </c>
      <c r="H12369">
        <v>0</v>
      </c>
      <c r="I12369">
        <v>0</v>
      </c>
      <c r="J12369">
        <v>0</v>
      </c>
      <c r="K12369">
        <v>0</v>
      </c>
      <c r="L12369">
        <v>0</v>
      </c>
      <c r="M12369">
        <v>0</v>
      </c>
      <c r="N12369">
        <v>0</v>
      </c>
      <c r="O12369">
        <v>0</v>
      </c>
      <c r="P12369">
        <v>0</v>
      </c>
      <c r="Q12369">
        <v>0</v>
      </c>
    </row>
    <row r="12370" spans="1:17" x14ac:dyDescent="0.25">
      <c r="A12370" t="s">
        <v>27477</v>
      </c>
      <c r="B12370" t="s">
        <v>72</v>
      </c>
      <c r="C12370" t="s">
        <v>115</v>
      </c>
      <c r="D12370" t="s">
        <v>526</v>
      </c>
      <c r="E12370" t="s">
        <v>21471</v>
      </c>
      <c r="F12370" t="s">
        <v>396</v>
      </c>
      <c r="G12370">
        <v>0</v>
      </c>
      <c r="H12370">
        <v>70</v>
      </c>
      <c r="I12370">
        <v>5</v>
      </c>
      <c r="J12370">
        <v>59</v>
      </c>
      <c r="K12370">
        <v>5</v>
      </c>
      <c r="L12370">
        <v>1</v>
      </c>
      <c r="M12370">
        <v>0</v>
      </c>
      <c r="N12370">
        <v>0</v>
      </c>
      <c r="O12370">
        <v>0</v>
      </c>
      <c r="P12370">
        <v>0</v>
      </c>
      <c r="Q12370">
        <v>0</v>
      </c>
    </row>
    <row r="12371" spans="1:17" x14ac:dyDescent="0.25">
      <c r="A12371" t="s">
        <v>27478</v>
      </c>
      <c r="B12371" t="s">
        <v>72</v>
      </c>
      <c r="C12371" t="s">
        <v>115</v>
      </c>
      <c r="D12371" t="s">
        <v>526</v>
      </c>
      <c r="E12371" t="s">
        <v>21471</v>
      </c>
      <c r="F12371" t="s">
        <v>4236</v>
      </c>
      <c r="G12371">
        <v>0</v>
      </c>
      <c r="H12371">
        <v>70</v>
      </c>
      <c r="I12371">
        <v>5</v>
      </c>
      <c r="J12371">
        <v>59</v>
      </c>
      <c r="K12371">
        <v>4</v>
      </c>
      <c r="L12371">
        <v>2</v>
      </c>
      <c r="M12371">
        <v>0</v>
      </c>
      <c r="N12371">
        <v>0</v>
      </c>
      <c r="O12371">
        <v>0</v>
      </c>
      <c r="P12371">
        <v>0</v>
      </c>
      <c r="Q12371">
        <v>0</v>
      </c>
    </row>
    <row r="12372" spans="1:17" x14ac:dyDescent="0.25">
      <c r="A12372" t="s">
        <v>27479</v>
      </c>
      <c r="B12372" t="s">
        <v>72</v>
      </c>
      <c r="C12372" t="s">
        <v>115</v>
      </c>
      <c r="D12372" t="s">
        <v>526</v>
      </c>
      <c r="E12372" t="s">
        <v>21471</v>
      </c>
      <c r="F12372" t="s">
        <v>4238</v>
      </c>
      <c r="G12372">
        <v>0</v>
      </c>
      <c r="H12372">
        <v>0</v>
      </c>
      <c r="I12372">
        <v>0</v>
      </c>
      <c r="J12372">
        <v>0</v>
      </c>
      <c r="K12372">
        <v>0</v>
      </c>
      <c r="L12372">
        <v>0</v>
      </c>
      <c r="M12372">
        <v>70</v>
      </c>
      <c r="N12372">
        <v>0</v>
      </c>
      <c r="O12372">
        <v>0</v>
      </c>
      <c r="P12372">
        <v>0</v>
      </c>
      <c r="Q12372">
        <v>0</v>
      </c>
    </row>
    <row r="12373" spans="1:17" x14ac:dyDescent="0.25">
      <c r="A12373" t="s">
        <v>27480</v>
      </c>
      <c r="B12373" t="s">
        <v>72</v>
      </c>
      <c r="C12373" t="s">
        <v>115</v>
      </c>
      <c r="D12373" t="s">
        <v>526</v>
      </c>
      <c r="E12373" t="s">
        <v>21471</v>
      </c>
      <c r="F12373" t="s">
        <v>397</v>
      </c>
      <c r="G12373">
        <v>0</v>
      </c>
      <c r="H12373">
        <v>70</v>
      </c>
      <c r="I12373">
        <v>5</v>
      </c>
      <c r="J12373">
        <v>59</v>
      </c>
      <c r="K12373">
        <v>4</v>
      </c>
      <c r="L12373">
        <v>2</v>
      </c>
      <c r="M12373">
        <v>0</v>
      </c>
      <c r="N12373">
        <v>0</v>
      </c>
      <c r="O12373">
        <v>0</v>
      </c>
      <c r="P12373">
        <v>0</v>
      </c>
      <c r="Q12373">
        <v>0</v>
      </c>
    </row>
    <row r="12374" spans="1:17" x14ac:dyDescent="0.25">
      <c r="A12374" t="s">
        <v>27481</v>
      </c>
      <c r="B12374" t="s">
        <v>72</v>
      </c>
      <c r="C12374" t="s">
        <v>115</v>
      </c>
      <c r="D12374" t="s">
        <v>526</v>
      </c>
      <c r="E12374" t="s">
        <v>21471</v>
      </c>
      <c r="F12374" t="s">
        <v>398</v>
      </c>
      <c r="G12374">
        <v>0</v>
      </c>
      <c r="H12374">
        <v>70</v>
      </c>
      <c r="I12374">
        <v>5</v>
      </c>
      <c r="J12374">
        <v>59</v>
      </c>
      <c r="K12374">
        <v>4</v>
      </c>
      <c r="L12374">
        <v>2</v>
      </c>
      <c r="M12374">
        <v>0</v>
      </c>
      <c r="N12374">
        <v>0</v>
      </c>
      <c r="O12374">
        <v>0</v>
      </c>
      <c r="P12374">
        <v>0</v>
      </c>
      <c r="Q12374">
        <v>0</v>
      </c>
    </row>
    <row r="12375" spans="1:17" x14ac:dyDescent="0.25">
      <c r="A12375" t="s">
        <v>27482</v>
      </c>
      <c r="B12375" t="s">
        <v>72</v>
      </c>
      <c r="C12375" t="s">
        <v>115</v>
      </c>
      <c r="D12375" t="s">
        <v>526</v>
      </c>
      <c r="E12375" t="s">
        <v>21471</v>
      </c>
      <c r="F12375" t="s">
        <v>4242</v>
      </c>
      <c r="G12375">
        <v>0</v>
      </c>
      <c r="H12375">
        <v>0</v>
      </c>
      <c r="I12375">
        <v>0</v>
      </c>
      <c r="J12375">
        <v>0</v>
      </c>
      <c r="K12375">
        <v>0</v>
      </c>
      <c r="L12375">
        <v>0</v>
      </c>
      <c r="M12375">
        <v>70</v>
      </c>
      <c r="N12375">
        <v>0</v>
      </c>
      <c r="O12375">
        <v>0</v>
      </c>
      <c r="P12375">
        <v>0</v>
      </c>
      <c r="Q12375">
        <v>0</v>
      </c>
    </row>
    <row r="12376" spans="1:17" x14ac:dyDescent="0.25">
      <c r="A12376" t="s">
        <v>27483</v>
      </c>
      <c r="B12376" t="s">
        <v>72</v>
      </c>
      <c r="C12376" t="s">
        <v>115</v>
      </c>
      <c r="D12376" t="s">
        <v>526</v>
      </c>
      <c r="E12376" t="s">
        <v>21471</v>
      </c>
      <c r="F12376" t="s">
        <v>399</v>
      </c>
      <c r="G12376">
        <v>0</v>
      </c>
      <c r="H12376">
        <v>70</v>
      </c>
      <c r="I12376">
        <v>5</v>
      </c>
      <c r="J12376">
        <v>59</v>
      </c>
      <c r="K12376">
        <v>5</v>
      </c>
      <c r="L12376">
        <v>1</v>
      </c>
      <c r="M12376">
        <v>0</v>
      </c>
      <c r="N12376">
        <v>0</v>
      </c>
      <c r="O12376">
        <v>0</v>
      </c>
      <c r="P12376">
        <v>0</v>
      </c>
      <c r="Q12376">
        <v>0</v>
      </c>
    </row>
    <row r="12377" spans="1:17" x14ac:dyDescent="0.25">
      <c r="A12377" t="s">
        <v>27679</v>
      </c>
      <c r="B12377" t="s">
        <v>73</v>
      </c>
      <c r="C12377" t="s">
        <v>93</v>
      </c>
      <c r="D12377" t="s">
        <v>526</v>
      </c>
      <c r="E12377" t="s">
        <v>21471</v>
      </c>
      <c r="F12377" t="s">
        <v>395</v>
      </c>
      <c r="G12377">
        <v>0</v>
      </c>
      <c r="H12377">
        <v>0</v>
      </c>
      <c r="I12377">
        <v>0</v>
      </c>
      <c r="J12377">
        <v>0</v>
      </c>
      <c r="K12377">
        <v>0</v>
      </c>
      <c r="L12377">
        <v>0</v>
      </c>
      <c r="M12377">
        <v>0</v>
      </c>
      <c r="N12377">
        <v>10</v>
      </c>
      <c r="O12377">
        <v>10</v>
      </c>
      <c r="P12377">
        <v>0</v>
      </c>
      <c r="Q12377">
        <v>0</v>
      </c>
    </row>
    <row r="12378" spans="1:17" x14ac:dyDescent="0.25">
      <c r="A12378" t="s">
        <v>27680</v>
      </c>
      <c r="B12378" t="s">
        <v>73</v>
      </c>
      <c r="C12378" t="s">
        <v>93</v>
      </c>
      <c r="D12378" t="s">
        <v>526</v>
      </c>
      <c r="E12378" t="s">
        <v>21471</v>
      </c>
      <c r="F12378" t="s">
        <v>525</v>
      </c>
      <c r="G12378">
        <v>10</v>
      </c>
      <c r="H12378">
        <v>0</v>
      </c>
      <c r="I12378">
        <v>0</v>
      </c>
      <c r="J12378">
        <v>0</v>
      </c>
      <c r="K12378">
        <v>0</v>
      </c>
      <c r="L12378">
        <v>0</v>
      </c>
      <c r="M12378">
        <v>0</v>
      </c>
      <c r="N12378">
        <v>0</v>
      </c>
      <c r="O12378">
        <v>0</v>
      </c>
      <c r="P12378">
        <v>0</v>
      </c>
      <c r="Q12378">
        <v>0</v>
      </c>
    </row>
    <row r="12379" spans="1:17" x14ac:dyDescent="0.25">
      <c r="A12379" t="s">
        <v>27681</v>
      </c>
      <c r="B12379" t="s">
        <v>73</v>
      </c>
      <c r="C12379" t="s">
        <v>93</v>
      </c>
      <c r="D12379" t="s">
        <v>527</v>
      </c>
      <c r="E12379" t="s">
        <v>21471</v>
      </c>
      <c r="F12379" t="s">
        <v>528</v>
      </c>
      <c r="G12379">
        <v>0</v>
      </c>
      <c r="H12379">
        <v>0</v>
      </c>
      <c r="I12379">
        <v>0</v>
      </c>
      <c r="J12379">
        <v>0</v>
      </c>
      <c r="K12379">
        <v>0</v>
      </c>
      <c r="L12379">
        <v>0</v>
      </c>
      <c r="M12379">
        <v>0</v>
      </c>
      <c r="N12379">
        <v>1</v>
      </c>
      <c r="O12379">
        <v>1</v>
      </c>
      <c r="P12379">
        <v>0</v>
      </c>
      <c r="Q12379">
        <v>0</v>
      </c>
    </row>
    <row r="12380" spans="1:17" x14ac:dyDescent="0.25">
      <c r="A12380" t="s">
        <v>27682</v>
      </c>
      <c r="B12380" t="s">
        <v>73</v>
      </c>
      <c r="C12380" t="s">
        <v>93</v>
      </c>
      <c r="D12380" t="s">
        <v>527</v>
      </c>
      <c r="E12380" t="s">
        <v>21471</v>
      </c>
      <c r="F12380" t="s">
        <v>525</v>
      </c>
      <c r="G12380">
        <v>1</v>
      </c>
      <c r="H12380">
        <v>0</v>
      </c>
      <c r="I12380">
        <v>0</v>
      </c>
      <c r="J12380">
        <v>0</v>
      </c>
      <c r="K12380">
        <v>0</v>
      </c>
      <c r="L12380">
        <v>0</v>
      </c>
      <c r="M12380">
        <v>0</v>
      </c>
      <c r="N12380">
        <v>0</v>
      </c>
      <c r="O12380">
        <v>0</v>
      </c>
      <c r="P12380">
        <v>0</v>
      </c>
      <c r="Q12380">
        <v>0</v>
      </c>
    </row>
    <row r="12381" spans="1:17" x14ac:dyDescent="0.25">
      <c r="A12381" t="s">
        <v>27683</v>
      </c>
      <c r="B12381" t="s">
        <v>73</v>
      </c>
      <c r="C12381" t="s">
        <v>93</v>
      </c>
      <c r="D12381" t="s">
        <v>12971</v>
      </c>
      <c r="E12381" t="s">
        <v>21471</v>
      </c>
      <c r="F12381" t="s">
        <v>525</v>
      </c>
      <c r="G12381">
        <v>1</v>
      </c>
      <c r="H12381">
        <v>0</v>
      </c>
      <c r="I12381">
        <v>0</v>
      </c>
      <c r="J12381">
        <v>0</v>
      </c>
      <c r="K12381">
        <v>0</v>
      </c>
      <c r="L12381">
        <v>0</v>
      </c>
      <c r="M12381">
        <v>0</v>
      </c>
      <c r="N12381">
        <v>0</v>
      </c>
      <c r="O12381">
        <v>0</v>
      </c>
      <c r="P12381">
        <v>0</v>
      </c>
      <c r="Q12381">
        <v>0</v>
      </c>
    </row>
    <row r="12382" spans="1:17" x14ac:dyDescent="0.25">
      <c r="A12382" t="s">
        <v>27684</v>
      </c>
      <c r="B12382" t="s">
        <v>73</v>
      </c>
      <c r="C12382" t="s">
        <v>94</v>
      </c>
      <c r="D12382" t="s">
        <v>529</v>
      </c>
      <c r="E12382" t="s">
        <v>21471</v>
      </c>
      <c r="F12382" t="s">
        <v>525</v>
      </c>
      <c r="G12382">
        <v>1</v>
      </c>
      <c r="H12382">
        <v>0</v>
      </c>
      <c r="I12382">
        <v>0</v>
      </c>
      <c r="J12382">
        <v>0</v>
      </c>
      <c r="K12382">
        <v>0</v>
      </c>
      <c r="L12382">
        <v>0</v>
      </c>
      <c r="M12382">
        <v>0</v>
      </c>
      <c r="N12382">
        <v>0</v>
      </c>
      <c r="O12382">
        <v>0</v>
      </c>
      <c r="P12382">
        <v>0</v>
      </c>
      <c r="Q12382">
        <v>0</v>
      </c>
    </row>
    <row r="12383" spans="1:17" x14ac:dyDescent="0.25">
      <c r="A12383" t="s">
        <v>15664</v>
      </c>
      <c r="B12383" t="s">
        <v>73</v>
      </c>
      <c r="C12383" t="s">
        <v>94</v>
      </c>
      <c r="D12383" t="s">
        <v>526</v>
      </c>
      <c r="E12383" t="s">
        <v>563</v>
      </c>
      <c r="F12383" t="s">
        <v>396</v>
      </c>
      <c r="G12383">
        <v>0</v>
      </c>
      <c r="H12383">
        <v>24</v>
      </c>
      <c r="I12383">
        <v>5</v>
      </c>
      <c r="J12383">
        <v>18</v>
      </c>
      <c r="K12383">
        <v>0</v>
      </c>
      <c r="L12383">
        <v>1</v>
      </c>
      <c r="M12383">
        <v>0</v>
      </c>
      <c r="N12383">
        <v>0</v>
      </c>
      <c r="O12383">
        <v>0</v>
      </c>
      <c r="P12383">
        <v>0</v>
      </c>
      <c r="Q12383">
        <v>0</v>
      </c>
    </row>
    <row r="12384" spans="1:17" x14ac:dyDescent="0.25">
      <c r="A12384" t="s">
        <v>27685</v>
      </c>
      <c r="B12384" t="s">
        <v>73</v>
      </c>
      <c r="C12384" t="s">
        <v>160</v>
      </c>
      <c r="D12384" t="s">
        <v>526</v>
      </c>
      <c r="E12384" t="s">
        <v>21471</v>
      </c>
      <c r="F12384" t="s">
        <v>4242</v>
      </c>
      <c r="G12384">
        <v>0</v>
      </c>
      <c r="H12384">
        <v>0</v>
      </c>
      <c r="I12384">
        <v>0</v>
      </c>
      <c r="J12384">
        <v>0</v>
      </c>
      <c r="K12384">
        <v>0</v>
      </c>
      <c r="L12384">
        <v>0</v>
      </c>
      <c r="M12384">
        <v>23</v>
      </c>
      <c r="N12384">
        <v>0</v>
      </c>
      <c r="O12384">
        <v>0</v>
      </c>
      <c r="P12384">
        <v>0</v>
      </c>
      <c r="Q12384">
        <v>0</v>
      </c>
    </row>
    <row r="12385" spans="1:17" x14ac:dyDescent="0.25">
      <c r="A12385" t="s">
        <v>27686</v>
      </c>
      <c r="B12385" t="s">
        <v>73</v>
      </c>
      <c r="C12385" t="s">
        <v>160</v>
      </c>
      <c r="D12385" t="s">
        <v>526</v>
      </c>
      <c r="E12385" t="s">
        <v>21471</v>
      </c>
      <c r="F12385" t="s">
        <v>399</v>
      </c>
      <c r="G12385">
        <v>0</v>
      </c>
      <c r="H12385">
        <v>23</v>
      </c>
      <c r="I12385">
        <v>1</v>
      </c>
      <c r="J12385">
        <v>22</v>
      </c>
      <c r="K12385">
        <v>0</v>
      </c>
      <c r="L12385">
        <v>0</v>
      </c>
      <c r="M12385">
        <v>0</v>
      </c>
      <c r="N12385">
        <v>0</v>
      </c>
      <c r="O12385">
        <v>0</v>
      </c>
      <c r="P12385">
        <v>0</v>
      </c>
      <c r="Q12385">
        <v>0</v>
      </c>
    </row>
    <row r="12386" spans="1:17" x14ac:dyDescent="0.25">
      <c r="A12386" t="s">
        <v>27687</v>
      </c>
      <c r="B12386" t="s">
        <v>73</v>
      </c>
      <c r="C12386" t="s">
        <v>160</v>
      </c>
      <c r="D12386" t="s">
        <v>526</v>
      </c>
      <c r="E12386" t="s">
        <v>21471</v>
      </c>
      <c r="F12386" t="s">
        <v>4245</v>
      </c>
      <c r="G12386">
        <v>0</v>
      </c>
      <c r="H12386">
        <v>0</v>
      </c>
      <c r="I12386">
        <v>0</v>
      </c>
      <c r="J12386">
        <v>0</v>
      </c>
      <c r="K12386">
        <v>0</v>
      </c>
      <c r="L12386">
        <v>0</v>
      </c>
      <c r="M12386">
        <v>23</v>
      </c>
      <c r="N12386">
        <v>0</v>
      </c>
      <c r="O12386">
        <v>0</v>
      </c>
      <c r="P12386">
        <v>0</v>
      </c>
      <c r="Q12386">
        <v>0</v>
      </c>
    </row>
    <row r="12387" spans="1:17" x14ac:dyDescent="0.25">
      <c r="A12387" t="s">
        <v>27688</v>
      </c>
      <c r="B12387" t="s">
        <v>73</v>
      </c>
      <c r="C12387" t="s">
        <v>160</v>
      </c>
      <c r="D12387" t="s">
        <v>526</v>
      </c>
      <c r="E12387" t="s">
        <v>21471</v>
      </c>
      <c r="F12387" t="s">
        <v>394</v>
      </c>
      <c r="G12387">
        <v>0</v>
      </c>
      <c r="H12387">
        <v>0</v>
      </c>
      <c r="I12387">
        <v>0</v>
      </c>
      <c r="J12387">
        <v>0</v>
      </c>
      <c r="K12387">
        <v>0</v>
      </c>
      <c r="L12387">
        <v>0</v>
      </c>
      <c r="M12387">
        <v>0</v>
      </c>
      <c r="N12387">
        <v>22</v>
      </c>
      <c r="O12387">
        <v>22</v>
      </c>
      <c r="P12387">
        <v>0</v>
      </c>
      <c r="Q12387">
        <v>0</v>
      </c>
    </row>
    <row r="12388" spans="1:17" x14ac:dyDescent="0.25">
      <c r="A12388" t="s">
        <v>27689</v>
      </c>
      <c r="B12388" t="s">
        <v>73</v>
      </c>
      <c r="C12388" t="s">
        <v>160</v>
      </c>
      <c r="D12388" t="s">
        <v>526</v>
      </c>
      <c r="E12388" t="s">
        <v>21471</v>
      </c>
      <c r="F12388" t="s">
        <v>395</v>
      </c>
      <c r="G12388">
        <v>0</v>
      </c>
      <c r="H12388">
        <v>0</v>
      </c>
      <c r="I12388">
        <v>0</v>
      </c>
      <c r="J12388">
        <v>0</v>
      </c>
      <c r="K12388">
        <v>0</v>
      </c>
      <c r="L12388">
        <v>0</v>
      </c>
      <c r="M12388">
        <v>0</v>
      </c>
      <c r="N12388">
        <v>21</v>
      </c>
      <c r="O12388">
        <v>21</v>
      </c>
      <c r="P12388">
        <v>0</v>
      </c>
      <c r="Q12388">
        <v>0</v>
      </c>
    </row>
    <row r="12389" spans="1:17" x14ac:dyDescent="0.25">
      <c r="A12389" t="s">
        <v>27690</v>
      </c>
      <c r="B12389" t="s">
        <v>73</v>
      </c>
      <c r="C12389" t="s">
        <v>160</v>
      </c>
      <c r="D12389" t="s">
        <v>526</v>
      </c>
      <c r="E12389" t="s">
        <v>21471</v>
      </c>
      <c r="F12389" t="s">
        <v>525</v>
      </c>
      <c r="G12389">
        <v>23</v>
      </c>
      <c r="H12389">
        <v>0</v>
      </c>
      <c r="I12389">
        <v>0</v>
      </c>
      <c r="J12389">
        <v>0</v>
      </c>
      <c r="K12389">
        <v>0</v>
      </c>
      <c r="L12389">
        <v>0</v>
      </c>
      <c r="M12389">
        <v>0</v>
      </c>
      <c r="N12389">
        <v>0</v>
      </c>
      <c r="O12389">
        <v>0</v>
      </c>
      <c r="P12389">
        <v>0</v>
      </c>
      <c r="Q12389">
        <v>0</v>
      </c>
    </row>
    <row r="12390" spans="1:17" x14ac:dyDescent="0.25">
      <c r="A12390" t="s">
        <v>15472</v>
      </c>
      <c r="B12390" t="s">
        <v>73</v>
      </c>
      <c r="C12390" t="s">
        <v>160</v>
      </c>
      <c r="D12390" t="s">
        <v>527</v>
      </c>
      <c r="E12390" t="s">
        <v>563</v>
      </c>
      <c r="F12390" t="s">
        <v>528</v>
      </c>
      <c r="G12390">
        <v>0</v>
      </c>
      <c r="H12390">
        <v>0</v>
      </c>
      <c r="I12390">
        <v>0</v>
      </c>
      <c r="J12390">
        <v>0</v>
      </c>
      <c r="K12390">
        <v>0</v>
      </c>
      <c r="L12390">
        <v>0</v>
      </c>
      <c r="M12390">
        <v>0</v>
      </c>
      <c r="N12390">
        <v>3</v>
      </c>
      <c r="O12390">
        <v>3</v>
      </c>
      <c r="P12390">
        <v>0</v>
      </c>
      <c r="Q12390">
        <v>0</v>
      </c>
    </row>
    <row r="12391" spans="1:17" x14ac:dyDescent="0.25">
      <c r="A12391" t="s">
        <v>15473</v>
      </c>
      <c r="B12391" t="s">
        <v>73</v>
      </c>
      <c r="C12391" t="s">
        <v>160</v>
      </c>
      <c r="D12391" t="s">
        <v>527</v>
      </c>
      <c r="E12391" t="s">
        <v>563</v>
      </c>
      <c r="F12391" t="s">
        <v>525</v>
      </c>
      <c r="G12391">
        <v>3</v>
      </c>
      <c r="H12391">
        <v>0</v>
      </c>
      <c r="I12391">
        <v>0</v>
      </c>
      <c r="J12391">
        <v>0</v>
      </c>
      <c r="K12391">
        <v>0</v>
      </c>
      <c r="L12391">
        <v>0</v>
      </c>
      <c r="M12391">
        <v>0</v>
      </c>
      <c r="N12391">
        <v>0</v>
      </c>
      <c r="O12391">
        <v>0</v>
      </c>
      <c r="P12391">
        <v>0</v>
      </c>
      <c r="Q12391">
        <v>0</v>
      </c>
    </row>
    <row r="12392" spans="1:17" x14ac:dyDescent="0.25">
      <c r="A12392" t="s">
        <v>27691</v>
      </c>
      <c r="B12392" t="s">
        <v>73</v>
      </c>
      <c r="C12392" t="s">
        <v>160</v>
      </c>
      <c r="D12392" t="s">
        <v>527</v>
      </c>
      <c r="E12392" t="s">
        <v>21471</v>
      </c>
      <c r="F12392" t="s">
        <v>528</v>
      </c>
      <c r="G12392">
        <v>0</v>
      </c>
      <c r="H12392">
        <v>0</v>
      </c>
      <c r="I12392">
        <v>0</v>
      </c>
      <c r="J12392">
        <v>0</v>
      </c>
      <c r="K12392">
        <v>0</v>
      </c>
      <c r="L12392">
        <v>0</v>
      </c>
      <c r="M12392">
        <v>0</v>
      </c>
      <c r="N12392">
        <v>1</v>
      </c>
      <c r="O12392">
        <v>1</v>
      </c>
      <c r="P12392">
        <v>0</v>
      </c>
      <c r="Q12392">
        <v>0</v>
      </c>
    </row>
    <row r="12393" spans="1:17" x14ac:dyDescent="0.25">
      <c r="A12393" t="s">
        <v>27692</v>
      </c>
      <c r="B12393" t="s">
        <v>73</v>
      </c>
      <c r="C12393" t="s">
        <v>160</v>
      </c>
      <c r="D12393" t="s">
        <v>527</v>
      </c>
      <c r="E12393" t="s">
        <v>21471</v>
      </c>
      <c r="F12393" t="s">
        <v>525</v>
      </c>
      <c r="G12393">
        <v>1</v>
      </c>
      <c r="H12393">
        <v>0</v>
      </c>
      <c r="I12393">
        <v>0</v>
      </c>
      <c r="J12393">
        <v>0</v>
      </c>
      <c r="K12393">
        <v>0</v>
      </c>
      <c r="L12393">
        <v>0</v>
      </c>
      <c r="M12393">
        <v>0</v>
      </c>
      <c r="N12393">
        <v>0</v>
      </c>
      <c r="O12393">
        <v>0</v>
      </c>
      <c r="P12393">
        <v>0</v>
      </c>
      <c r="Q12393">
        <v>0</v>
      </c>
    </row>
    <row r="12394" spans="1:17" x14ac:dyDescent="0.25">
      <c r="A12394" t="s">
        <v>27693</v>
      </c>
      <c r="B12394" t="s">
        <v>73</v>
      </c>
      <c r="C12394" t="s">
        <v>160</v>
      </c>
      <c r="D12394" t="s">
        <v>12971</v>
      </c>
      <c r="E12394" t="s">
        <v>21471</v>
      </c>
      <c r="F12394" t="s">
        <v>525</v>
      </c>
      <c r="G12394">
        <v>1</v>
      </c>
      <c r="H12394">
        <v>0</v>
      </c>
      <c r="I12394">
        <v>0</v>
      </c>
      <c r="J12394">
        <v>0</v>
      </c>
      <c r="K12394">
        <v>0</v>
      </c>
      <c r="L12394">
        <v>0</v>
      </c>
      <c r="M12394">
        <v>0</v>
      </c>
      <c r="N12394">
        <v>0</v>
      </c>
      <c r="O12394">
        <v>0</v>
      </c>
      <c r="P12394">
        <v>0</v>
      </c>
      <c r="Q12394">
        <v>0</v>
      </c>
    </row>
    <row r="12395" spans="1:17" x14ac:dyDescent="0.25">
      <c r="A12395" t="s">
        <v>15474</v>
      </c>
      <c r="B12395" t="s">
        <v>73</v>
      </c>
      <c r="C12395" t="s">
        <v>161</v>
      </c>
      <c r="D12395" t="s">
        <v>526</v>
      </c>
      <c r="E12395" t="s">
        <v>563</v>
      </c>
      <c r="F12395" t="s">
        <v>396</v>
      </c>
      <c r="G12395">
        <v>0</v>
      </c>
      <c r="H12395">
        <v>6</v>
      </c>
      <c r="I12395">
        <v>2</v>
      </c>
      <c r="J12395">
        <v>4</v>
      </c>
      <c r="K12395">
        <v>0</v>
      </c>
      <c r="L12395">
        <v>0</v>
      </c>
      <c r="M12395">
        <v>0</v>
      </c>
      <c r="N12395">
        <v>0</v>
      </c>
      <c r="O12395">
        <v>0</v>
      </c>
      <c r="P12395">
        <v>0</v>
      </c>
      <c r="Q12395">
        <v>0</v>
      </c>
    </row>
    <row r="12396" spans="1:17" x14ac:dyDescent="0.25">
      <c r="A12396" t="s">
        <v>15475</v>
      </c>
      <c r="B12396" t="s">
        <v>73</v>
      </c>
      <c r="C12396" t="s">
        <v>161</v>
      </c>
      <c r="D12396" t="s">
        <v>526</v>
      </c>
      <c r="E12396" t="s">
        <v>563</v>
      </c>
      <c r="F12396" t="s">
        <v>4236</v>
      </c>
      <c r="G12396">
        <v>0</v>
      </c>
      <c r="H12396">
        <v>6</v>
      </c>
      <c r="I12396">
        <v>2</v>
      </c>
      <c r="J12396">
        <v>4</v>
      </c>
      <c r="K12396">
        <v>0</v>
      </c>
      <c r="L12396">
        <v>0</v>
      </c>
      <c r="M12396">
        <v>0</v>
      </c>
      <c r="N12396">
        <v>0</v>
      </c>
      <c r="O12396">
        <v>0</v>
      </c>
      <c r="P12396">
        <v>0</v>
      </c>
      <c r="Q12396">
        <v>0</v>
      </c>
    </row>
    <row r="12397" spans="1:17" x14ac:dyDescent="0.25">
      <c r="A12397" t="s">
        <v>15476</v>
      </c>
      <c r="B12397" t="s">
        <v>73</v>
      </c>
      <c r="C12397" t="s">
        <v>161</v>
      </c>
      <c r="D12397" t="s">
        <v>526</v>
      </c>
      <c r="E12397" t="s">
        <v>563</v>
      </c>
      <c r="F12397" t="s">
        <v>4238</v>
      </c>
      <c r="G12397">
        <v>0</v>
      </c>
      <c r="H12397">
        <v>0</v>
      </c>
      <c r="I12397">
        <v>0</v>
      </c>
      <c r="J12397">
        <v>0</v>
      </c>
      <c r="K12397">
        <v>0</v>
      </c>
      <c r="L12397">
        <v>0</v>
      </c>
      <c r="M12397">
        <v>6</v>
      </c>
      <c r="N12397">
        <v>0</v>
      </c>
      <c r="O12397">
        <v>0</v>
      </c>
      <c r="P12397">
        <v>0</v>
      </c>
      <c r="Q12397">
        <v>0</v>
      </c>
    </row>
    <row r="12398" spans="1:17" x14ac:dyDescent="0.25">
      <c r="A12398" t="s">
        <v>15477</v>
      </c>
      <c r="B12398" t="s">
        <v>73</v>
      </c>
      <c r="C12398" t="s">
        <v>161</v>
      </c>
      <c r="D12398" t="s">
        <v>526</v>
      </c>
      <c r="E12398" t="s">
        <v>563</v>
      </c>
      <c r="F12398" t="s">
        <v>397</v>
      </c>
      <c r="G12398">
        <v>0</v>
      </c>
      <c r="H12398">
        <v>6</v>
      </c>
      <c r="I12398">
        <v>2</v>
      </c>
      <c r="J12398">
        <v>4</v>
      </c>
      <c r="K12398">
        <v>0</v>
      </c>
      <c r="L12398">
        <v>0</v>
      </c>
      <c r="M12398">
        <v>0</v>
      </c>
      <c r="N12398">
        <v>0</v>
      </c>
      <c r="O12398">
        <v>0</v>
      </c>
      <c r="P12398">
        <v>0</v>
      </c>
      <c r="Q12398">
        <v>0</v>
      </c>
    </row>
    <row r="12399" spans="1:17" x14ac:dyDescent="0.25">
      <c r="A12399" t="s">
        <v>15478</v>
      </c>
      <c r="B12399" t="s">
        <v>73</v>
      </c>
      <c r="C12399" t="s">
        <v>161</v>
      </c>
      <c r="D12399" t="s">
        <v>526</v>
      </c>
      <c r="E12399" t="s">
        <v>563</v>
      </c>
      <c r="F12399" t="s">
        <v>398</v>
      </c>
      <c r="G12399">
        <v>0</v>
      </c>
      <c r="H12399">
        <v>6</v>
      </c>
      <c r="I12399">
        <v>2</v>
      </c>
      <c r="J12399">
        <v>4</v>
      </c>
      <c r="K12399">
        <v>0</v>
      </c>
      <c r="L12399">
        <v>0</v>
      </c>
      <c r="M12399">
        <v>0</v>
      </c>
      <c r="N12399">
        <v>0</v>
      </c>
      <c r="O12399">
        <v>0</v>
      </c>
      <c r="P12399">
        <v>0</v>
      </c>
      <c r="Q12399">
        <v>0</v>
      </c>
    </row>
    <row r="12400" spans="1:17" x14ac:dyDescent="0.25">
      <c r="A12400" t="s">
        <v>15479</v>
      </c>
      <c r="B12400" t="s">
        <v>73</v>
      </c>
      <c r="C12400" t="s">
        <v>161</v>
      </c>
      <c r="D12400" t="s">
        <v>526</v>
      </c>
      <c r="E12400" t="s">
        <v>563</v>
      </c>
      <c r="F12400" t="s">
        <v>4242</v>
      </c>
      <c r="G12400">
        <v>0</v>
      </c>
      <c r="H12400">
        <v>0</v>
      </c>
      <c r="I12400">
        <v>0</v>
      </c>
      <c r="J12400">
        <v>0</v>
      </c>
      <c r="K12400">
        <v>0</v>
      </c>
      <c r="L12400">
        <v>0</v>
      </c>
      <c r="M12400">
        <v>6</v>
      </c>
      <c r="N12400">
        <v>0</v>
      </c>
      <c r="O12400">
        <v>0</v>
      </c>
      <c r="P12400">
        <v>0</v>
      </c>
      <c r="Q12400">
        <v>0</v>
      </c>
    </row>
    <row r="12401" spans="1:17" x14ac:dyDescent="0.25">
      <c r="A12401" t="s">
        <v>15480</v>
      </c>
      <c r="B12401" t="s">
        <v>73</v>
      </c>
      <c r="C12401" t="s">
        <v>161</v>
      </c>
      <c r="D12401" t="s">
        <v>526</v>
      </c>
      <c r="E12401" t="s">
        <v>563</v>
      </c>
      <c r="F12401" t="s">
        <v>399</v>
      </c>
      <c r="G12401">
        <v>0</v>
      </c>
      <c r="H12401">
        <v>6</v>
      </c>
      <c r="I12401">
        <v>2</v>
      </c>
      <c r="J12401">
        <v>4</v>
      </c>
      <c r="K12401">
        <v>0</v>
      </c>
      <c r="L12401">
        <v>0</v>
      </c>
      <c r="M12401">
        <v>0</v>
      </c>
      <c r="N12401">
        <v>0</v>
      </c>
      <c r="O12401">
        <v>0</v>
      </c>
      <c r="P12401">
        <v>0</v>
      </c>
      <c r="Q12401">
        <v>0</v>
      </c>
    </row>
    <row r="12402" spans="1:17" x14ac:dyDescent="0.25">
      <c r="A12402" t="s">
        <v>15481</v>
      </c>
      <c r="B12402" t="s">
        <v>73</v>
      </c>
      <c r="C12402" t="s">
        <v>161</v>
      </c>
      <c r="D12402" t="s">
        <v>526</v>
      </c>
      <c r="E12402" t="s">
        <v>563</v>
      </c>
      <c r="F12402" t="s">
        <v>4245</v>
      </c>
      <c r="G12402">
        <v>0</v>
      </c>
      <c r="H12402">
        <v>0</v>
      </c>
      <c r="I12402">
        <v>0</v>
      </c>
      <c r="J12402">
        <v>0</v>
      </c>
      <c r="K12402">
        <v>0</v>
      </c>
      <c r="L12402">
        <v>0</v>
      </c>
      <c r="M12402">
        <v>6</v>
      </c>
      <c r="N12402">
        <v>0</v>
      </c>
      <c r="O12402">
        <v>0</v>
      </c>
      <c r="P12402">
        <v>0</v>
      </c>
      <c r="Q12402">
        <v>0</v>
      </c>
    </row>
    <row r="12403" spans="1:17" x14ac:dyDescent="0.25">
      <c r="A12403" t="s">
        <v>15903</v>
      </c>
      <c r="B12403" t="s">
        <v>73</v>
      </c>
      <c r="C12403" t="s">
        <v>161</v>
      </c>
      <c r="D12403" t="s">
        <v>526</v>
      </c>
      <c r="E12403" t="s">
        <v>563</v>
      </c>
      <c r="F12403" t="s">
        <v>394</v>
      </c>
      <c r="G12403">
        <v>0</v>
      </c>
      <c r="H12403">
        <v>0</v>
      </c>
      <c r="I12403">
        <v>0</v>
      </c>
      <c r="J12403">
        <v>0</v>
      </c>
      <c r="K12403">
        <v>0</v>
      </c>
      <c r="L12403">
        <v>0</v>
      </c>
      <c r="M12403">
        <v>0</v>
      </c>
      <c r="N12403">
        <v>6</v>
      </c>
      <c r="O12403">
        <v>6</v>
      </c>
      <c r="P12403">
        <v>0</v>
      </c>
      <c r="Q12403">
        <v>0</v>
      </c>
    </row>
    <row r="12404" spans="1:17" x14ac:dyDescent="0.25">
      <c r="A12404" t="s">
        <v>15904</v>
      </c>
      <c r="B12404" t="s">
        <v>73</v>
      </c>
      <c r="C12404" t="s">
        <v>161</v>
      </c>
      <c r="D12404" t="s">
        <v>526</v>
      </c>
      <c r="E12404" t="s">
        <v>563</v>
      </c>
      <c r="F12404" t="s">
        <v>395</v>
      </c>
      <c r="G12404">
        <v>0</v>
      </c>
      <c r="H12404">
        <v>0</v>
      </c>
      <c r="I12404">
        <v>0</v>
      </c>
      <c r="J12404">
        <v>0</v>
      </c>
      <c r="K12404">
        <v>0</v>
      </c>
      <c r="L12404">
        <v>0</v>
      </c>
      <c r="M12404">
        <v>0</v>
      </c>
      <c r="N12404">
        <v>4</v>
      </c>
      <c r="O12404">
        <v>4</v>
      </c>
      <c r="P12404">
        <v>0</v>
      </c>
      <c r="Q12404">
        <v>0</v>
      </c>
    </row>
    <row r="12405" spans="1:17" x14ac:dyDescent="0.25">
      <c r="A12405" t="s">
        <v>15905</v>
      </c>
      <c r="B12405" t="s">
        <v>73</v>
      </c>
      <c r="C12405" t="s">
        <v>161</v>
      </c>
      <c r="D12405" t="s">
        <v>526</v>
      </c>
      <c r="E12405" t="s">
        <v>563</v>
      </c>
      <c r="F12405" t="s">
        <v>525</v>
      </c>
      <c r="G12405">
        <v>6</v>
      </c>
      <c r="H12405">
        <v>0</v>
      </c>
      <c r="I12405">
        <v>0</v>
      </c>
      <c r="J12405">
        <v>0</v>
      </c>
      <c r="K12405">
        <v>0</v>
      </c>
      <c r="L12405">
        <v>0</v>
      </c>
      <c r="M12405">
        <v>0</v>
      </c>
      <c r="N12405">
        <v>0</v>
      </c>
      <c r="O12405">
        <v>0</v>
      </c>
      <c r="P12405">
        <v>0</v>
      </c>
      <c r="Q12405">
        <v>0</v>
      </c>
    </row>
    <row r="12406" spans="1:17" x14ac:dyDescent="0.25">
      <c r="A12406" t="s">
        <v>27694</v>
      </c>
      <c r="B12406" t="s">
        <v>73</v>
      </c>
      <c r="C12406" t="s">
        <v>161</v>
      </c>
      <c r="D12406" t="s">
        <v>526</v>
      </c>
      <c r="E12406" t="s">
        <v>21471</v>
      </c>
      <c r="F12406" t="s">
        <v>396</v>
      </c>
      <c r="G12406">
        <v>0</v>
      </c>
      <c r="H12406">
        <v>4</v>
      </c>
      <c r="I12406">
        <v>0</v>
      </c>
      <c r="J12406">
        <v>4</v>
      </c>
      <c r="K12406">
        <v>0</v>
      </c>
      <c r="L12406">
        <v>0</v>
      </c>
      <c r="M12406">
        <v>0</v>
      </c>
      <c r="N12406">
        <v>0</v>
      </c>
      <c r="O12406">
        <v>0</v>
      </c>
      <c r="P12406">
        <v>0</v>
      </c>
      <c r="Q12406">
        <v>0</v>
      </c>
    </row>
    <row r="12407" spans="1:17" x14ac:dyDescent="0.25">
      <c r="A12407" t="s">
        <v>27695</v>
      </c>
      <c r="B12407" t="s">
        <v>73</v>
      </c>
      <c r="C12407" t="s">
        <v>161</v>
      </c>
      <c r="D12407" t="s">
        <v>526</v>
      </c>
      <c r="E12407" t="s">
        <v>21471</v>
      </c>
      <c r="F12407" t="s">
        <v>4236</v>
      </c>
      <c r="G12407">
        <v>0</v>
      </c>
      <c r="H12407">
        <v>4</v>
      </c>
      <c r="I12407">
        <v>0</v>
      </c>
      <c r="J12407">
        <v>4</v>
      </c>
      <c r="K12407">
        <v>0</v>
      </c>
      <c r="L12407">
        <v>0</v>
      </c>
      <c r="M12407">
        <v>0</v>
      </c>
      <c r="N12407">
        <v>0</v>
      </c>
      <c r="O12407">
        <v>0</v>
      </c>
      <c r="P12407">
        <v>0</v>
      </c>
      <c r="Q12407">
        <v>0</v>
      </c>
    </row>
    <row r="12408" spans="1:17" x14ac:dyDescent="0.25">
      <c r="A12408" t="s">
        <v>27696</v>
      </c>
      <c r="B12408" t="s">
        <v>73</v>
      </c>
      <c r="C12408" t="s">
        <v>161</v>
      </c>
      <c r="D12408" t="s">
        <v>526</v>
      </c>
      <c r="E12408" t="s">
        <v>21471</v>
      </c>
      <c r="F12408" t="s">
        <v>4238</v>
      </c>
      <c r="G12408">
        <v>0</v>
      </c>
      <c r="H12408">
        <v>0</v>
      </c>
      <c r="I12408">
        <v>0</v>
      </c>
      <c r="J12408">
        <v>0</v>
      </c>
      <c r="K12408">
        <v>0</v>
      </c>
      <c r="L12408">
        <v>0</v>
      </c>
      <c r="M12408">
        <v>4</v>
      </c>
      <c r="N12408">
        <v>0</v>
      </c>
      <c r="O12408">
        <v>0</v>
      </c>
      <c r="P12408">
        <v>0</v>
      </c>
      <c r="Q12408">
        <v>0</v>
      </c>
    </row>
    <row r="12409" spans="1:17" x14ac:dyDescent="0.25">
      <c r="A12409" t="s">
        <v>27697</v>
      </c>
      <c r="B12409" t="s">
        <v>73</v>
      </c>
      <c r="C12409" t="s">
        <v>161</v>
      </c>
      <c r="D12409" t="s">
        <v>526</v>
      </c>
      <c r="E12409" t="s">
        <v>21471</v>
      </c>
      <c r="F12409" t="s">
        <v>397</v>
      </c>
      <c r="G12409">
        <v>0</v>
      </c>
      <c r="H12409">
        <v>4</v>
      </c>
      <c r="I12409">
        <v>0</v>
      </c>
      <c r="J12409">
        <v>4</v>
      </c>
      <c r="K12409">
        <v>0</v>
      </c>
      <c r="L12409">
        <v>0</v>
      </c>
      <c r="M12409">
        <v>0</v>
      </c>
      <c r="N12409">
        <v>0</v>
      </c>
      <c r="O12409">
        <v>0</v>
      </c>
      <c r="P12409">
        <v>0</v>
      </c>
      <c r="Q12409">
        <v>0</v>
      </c>
    </row>
    <row r="12410" spans="1:17" x14ac:dyDescent="0.25">
      <c r="A12410" t="s">
        <v>27698</v>
      </c>
      <c r="B12410" t="s">
        <v>73</v>
      </c>
      <c r="C12410" t="s">
        <v>161</v>
      </c>
      <c r="D12410" t="s">
        <v>526</v>
      </c>
      <c r="E12410" t="s">
        <v>21471</v>
      </c>
      <c r="F12410" t="s">
        <v>398</v>
      </c>
      <c r="G12410">
        <v>0</v>
      </c>
      <c r="H12410">
        <v>4</v>
      </c>
      <c r="I12410">
        <v>0</v>
      </c>
      <c r="J12410">
        <v>4</v>
      </c>
      <c r="K12410">
        <v>0</v>
      </c>
      <c r="L12410">
        <v>0</v>
      </c>
      <c r="M12410">
        <v>0</v>
      </c>
      <c r="N12410">
        <v>0</v>
      </c>
      <c r="O12410">
        <v>0</v>
      </c>
      <c r="P12410">
        <v>0</v>
      </c>
      <c r="Q12410">
        <v>0</v>
      </c>
    </row>
    <row r="12411" spans="1:17" x14ac:dyDescent="0.25">
      <c r="A12411" t="s">
        <v>27699</v>
      </c>
      <c r="B12411" t="s">
        <v>73</v>
      </c>
      <c r="C12411" t="s">
        <v>161</v>
      </c>
      <c r="D12411" t="s">
        <v>526</v>
      </c>
      <c r="E12411" t="s">
        <v>21471</v>
      </c>
      <c r="F12411" t="s">
        <v>4242</v>
      </c>
      <c r="G12411">
        <v>0</v>
      </c>
      <c r="H12411">
        <v>0</v>
      </c>
      <c r="I12411">
        <v>0</v>
      </c>
      <c r="J12411">
        <v>0</v>
      </c>
      <c r="K12411">
        <v>0</v>
      </c>
      <c r="L12411">
        <v>0</v>
      </c>
      <c r="M12411">
        <v>4</v>
      </c>
      <c r="N12411">
        <v>0</v>
      </c>
      <c r="O12411">
        <v>0</v>
      </c>
      <c r="P12411">
        <v>0</v>
      </c>
      <c r="Q12411">
        <v>0</v>
      </c>
    </row>
    <row r="12412" spans="1:17" x14ac:dyDescent="0.25">
      <c r="A12412" t="s">
        <v>27700</v>
      </c>
      <c r="B12412" t="s">
        <v>73</v>
      </c>
      <c r="C12412" t="s">
        <v>161</v>
      </c>
      <c r="D12412" t="s">
        <v>526</v>
      </c>
      <c r="E12412" t="s">
        <v>21471</v>
      </c>
      <c r="F12412" t="s">
        <v>399</v>
      </c>
      <c r="G12412">
        <v>0</v>
      </c>
      <c r="H12412">
        <v>4</v>
      </c>
      <c r="I12412">
        <v>0</v>
      </c>
      <c r="J12412">
        <v>4</v>
      </c>
      <c r="K12412">
        <v>0</v>
      </c>
      <c r="L12412">
        <v>0</v>
      </c>
      <c r="M12412">
        <v>0</v>
      </c>
      <c r="N12412">
        <v>0</v>
      </c>
      <c r="O12412">
        <v>0</v>
      </c>
      <c r="P12412">
        <v>0</v>
      </c>
      <c r="Q12412">
        <v>0</v>
      </c>
    </row>
    <row r="12413" spans="1:17" x14ac:dyDescent="0.25">
      <c r="A12413" t="s">
        <v>27701</v>
      </c>
      <c r="B12413" t="s">
        <v>73</v>
      </c>
      <c r="C12413" t="s">
        <v>161</v>
      </c>
      <c r="D12413" t="s">
        <v>526</v>
      </c>
      <c r="E12413" t="s">
        <v>21471</v>
      </c>
      <c r="F12413" t="s">
        <v>4245</v>
      </c>
      <c r="G12413">
        <v>0</v>
      </c>
      <c r="H12413">
        <v>0</v>
      </c>
      <c r="I12413">
        <v>0</v>
      </c>
      <c r="J12413">
        <v>0</v>
      </c>
      <c r="K12413">
        <v>0</v>
      </c>
      <c r="L12413">
        <v>0</v>
      </c>
      <c r="M12413">
        <v>4</v>
      </c>
      <c r="N12413">
        <v>0</v>
      </c>
      <c r="O12413">
        <v>0</v>
      </c>
      <c r="P12413">
        <v>0</v>
      </c>
      <c r="Q12413">
        <v>0</v>
      </c>
    </row>
    <row r="12414" spans="1:17" x14ac:dyDescent="0.25">
      <c r="A12414" t="s">
        <v>14114</v>
      </c>
      <c r="B12414" t="s">
        <v>73</v>
      </c>
      <c r="C12414" t="s">
        <v>227</v>
      </c>
      <c r="D12414" t="s">
        <v>526</v>
      </c>
      <c r="E12414" t="s">
        <v>563</v>
      </c>
      <c r="F12414" t="s">
        <v>4236</v>
      </c>
      <c r="G12414">
        <v>0</v>
      </c>
      <c r="H12414">
        <v>5</v>
      </c>
      <c r="I12414">
        <v>0</v>
      </c>
      <c r="J12414">
        <v>5</v>
      </c>
      <c r="K12414">
        <v>0</v>
      </c>
      <c r="L12414">
        <v>0</v>
      </c>
      <c r="M12414">
        <v>0</v>
      </c>
      <c r="N12414">
        <v>0</v>
      </c>
      <c r="O12414">
        <v>0</v>
      </c>
      <c r="P12414">
        <v>0</v>
      </c>
      <c r="Q12414">
        <v>0</v>
      </c>
    </row>
    <row r="12415" spans="1:17" x14ac:dyDescent="0.25">
      <c r="A12415" t="s">
        <v>14115</v>
      </c>
      <c r="B12415" t="s">
        <v>73</v>
      </c>
      <c r="C12415" t="s">
        <v>227</v>
      </c>
      <c r="D12415" t="s">
        <v>526</v>
      </c>
      <c r="E12415" t="s">
        <v>563</v>
      </c>
      <c r="F12415" t="s">
        <v>4238</v>
      </c>
      <c r="G12415">
        <v>0</v>
      </c>
      <c r="H12415">
        <v>0</v>
      </c>
      <c r="I12415">
        <v>0</v>
      </c>
      <c r="J12415">
        <v>0</v>
      </c>
      <c r="K12415">
        <v>0</v>
      </c>
      <c r="L12415">
        <v>0</v>
      </c>
      <c r="M12415">
        <v>5</v>
      </c>
      <c r="N12415">
        <v>0</v>
      </c>
      <c r="O12415">
        <v>0</v>
      </c>
      <c r="P12415">
        <v>0</v>
      </c>
      <c r="Q12415">
        <v>0</v>
      </c>
    </row>
    <row r="12416" spans="1:17" x14ac:dyDescent="0.25">
      <c r="A12416" t="s">
        <v>14116</v>
      </c>
      <c r="B12416" t="s">
        <v>73</v>
      </c>
      <c r="C12416" t="s">
        <v>227</v>
      </c>
      <c r="D12416" t="s">
        <v>526</v>
      </c>
      <c r="E12416" t="s">
        <v>563</v>
      </c>
      <c r="F12416" t="s">
        <v>397</v>
      </c>
      <c r="G12416">
        <v>0</v>
      </c>
      <c r="H12416">
        <v>5</v>
      </c>
      <c r="I12416">
        <v>0</v>
      </c>
      <c r="J12416">
        <v>5</v>
      </c>
      <c r="K12416">
        <v>0</v>
      </c>
      <c r="L12416">
        <v>0</v>
      </c>
      <c r="M12416">
        <v>0</v>
      </c>
      <c r="N12416">
        <v>0</v>
      </c>
      <c r="O12416">
        <v>0</v>
      </c>
      <c r="P12416">
        <v>0</v>
      </c>
      <c r="Q12416">
        <v>0</v>
      </c>
    </row>
    <row r="12417" spans="1:17" x14ac:dyDescent="0.25">
      <c r="A12417" t="s">
        <v>14117</v>
      </c>
      <c r="B12417" t="s">
        <v>73</v>
      </c>
      <c r="C12417" t="s">
        <v>227</v>
      </c>
      <c r="D12417" t="s">
        <v>526</v>
      </c>
      <c r="E12417" t="s">
        <v>563</v>
      </c>
      <c r="F12417" t="s">
        <v>398</v>
      </c>
      <c r="G12417">
        <v>0</v>
      </c>
      <c r="H12417">
        <v>5</v>
      </c>
      <c r="I12417">
        <v>0</v>
      </c>
      <c r="J12417">
        <v>5</v>
      </c>
      <c r="K12417">
        <v>0</v>
      </c>
      <c r="L12417">
        <v>0</v>
      </c>
      <c r="M12417">
        <v>0</v>
      </c>
      <c r="N12417">
        <v>0</v>
      </c>
      <c r="O12417">
        <v>0</v>
      </c>
      <c r="P12417">
        <v>0</v>
      </c>
      <c r="Q12417">
        <v>0</v>
      </c>
    </row>
    <row r="12418" spans="1:17" x14ac:dyDescent="0.25">
      <c r="A12418" t="s">
        <v>15262</v>
      </c>
      <c r="B12418" t="s">
        <v>73</v>
      </c>
      <c r="C12418" t="s">
        <v>227</v>
      </c>
      <c r="D12418" t="s">
        <v>526</v>
      </c>
      <c r="E12418" t="s">
        <v>563</v>
      </c>
      <c r="F12418" t="s">
        <v>4242</v>
      </c>
      <c r="G12418">
        <v>0</v>
      </c>
      <c r="H12418">
        <v>0</v>
      </c>
      <c r="I12418">
        <v>0</v>
      </c>
      <c r="J12418">
        <v>0</v>
      </c>
      <c r="K12418">
        <v>0</v>
      </c>
      <c r="L12418">
        <v>0</v>
      </c>
      <c r="M12418">
        <v>5</v>
      </c>
      <c r="N12418">
        <v>0</v>
      </c>
      <c r="O12418">
        <v>0</v>
      </c>
      <c r="P12418">
        <v>0</v>
      </c>
      <c r="Q12418">
        <v>0</v>
      </c>
    </row>
    <row r="12419" spans="1:17" x14ac:dyDescent="0.25">
      <c r="A12419" t="s">
        <v>15263</v>
      </c>
      <c r="B12419" t="s">
        <v>73</v>
      </c>
      <c r="C12419" t="s">
        <v>227</v>
      </c>
      <c r="D12419" t="s">
        <v>526</v>
      </c>
      <c r="E12419" t="s">
        <v>563</v>
      </c>
      <c r="F12419" t="s">
        <v>399</v>
      </c>
      <c r="G12419">
        <v>0</v>
      </c>
      <c r="H12419">
        <v>5</v>
      </c>
      <c r="I12419">
        <v>0</v>
      </c>
      <c r="J12419">
        <v>5</v>
      </c>
      <c r="K12419">
        <v>0</v>
      </c>
      <c r="L12419">
        <v>0</v>
      </c>
      <c r="M12419">
        <v>0</v>
      </c>
      <c r="N12419">
        <v>0</v>
      </c>
      <c r="O12419">
        <v>0</v>
      </c>
      <c r="P12419">
        <v>0</v>
      </c>
      <c r="Q12419">
        <v>0</v>
      </c>
    </row>
    <row r="12420" spans="1:17" x14ac:dyDescent="0.25">
      <c r="A12420" t="s">
        <v>15264</v>
      </c>
      <c r="B12420" t="s">
        <v>73</v>
      </c>
      <c r="C12420" t="s">
        <v>227</v>
      </c>
      <c r="D12420" t="s">
        <v>526</v>
      </c>
      <c r="E12420" t="s">
        <v>563</v>
      </c>
      <c r="F12420" t="s">
        <v>4245</v>
      </c>
      <c r="G12420">
        <v>0</v>
      </c>
      <c r="H12420">
        <v>0</v>
      </c>
      <c r="I12420">
        <v>0</v>
      </c>
      <c r="J12420">
        <v>0</v>
      </c>
      <c r="K12420">
        <v>0</v>
      </c>
      <c r="L12420">
        <v>0</v>
      </c>
      <c r="M12420">
        <v>5</v>
      </c>
      <c r="N12420">
        <v>0</v>
      </c>
      <c r="O12420">
        <v>0</v>
      </c>
      <c r="P12420">
        <v>0</v>
      </c>
      <c r="Q12420">
        <v>0</v>
      </c>
    </row>
    <row r="12421" spans="1:17" x14ac:dyDescent="0.25">
      <c r="A12421" t="s">
        <v>15265</v>
      </c>
      <c r="B12421" t="s">
        <v>73</v>
      </c>
      <c r="C12421" t="s">
        <v>227</v>
      </c>
      <c r="D12421" t="s">
        <v>526</v>
      </c>
      <c r="E12421" t="s">
        <v>563</v>
      </c>
      <c r="F12421" t="s">
        <v>394</v>
      </c>
      <c r="G12421">
        <v>0</v>
      </c>
      <c r="H12421">
        <v>0</v>
      </c>
      <c r="I12421">
        <v>0</v>
      </c>
      <c r="J12421">
        <v>0</v>
      </c>
      <c r="K12421">
        <v>0</v>
      </c>
      <c r="L12421">
        <v>0</v>
      </c>
      <c r="M12421">
        <v>0</v>
      </c>
      <c r="N12421">
        <v>5</v>
      </c>
      <c r="O12421">
        <v>5</v>
      </c>
      <c r="P12421">
        <v>0</v>
      </c>
      <c r="Q12421">
        <v>0</v>
      </c>
    </row>
    <row r="12422" spans="1:17" x14ac:dyDescent="0.25">
      <c r="A12422" t="s">
        <v>15266</v>
      </c>
      <c r="B12422" t="s">
        <v>73</v>
      </c>
      <c r="C12422" t="s">
        <v>227</v>
      </c>
      <c r="D12422" t="s">
        <v>526</v>
      </c>
      <c r="E12422" t="s">
        <v>563</v>
      </c>
      <c r="F12422" t="s">
        <v>395</v>
      </c>
      <c r="G12422">
        <v>0</v>
      </c>
      <c r="H12422">
        <v>0</v>
      </c>
      <c r="I12422">
        <v>0</v>
      </c>
      <c r="J12422">
        <v>0</v>
      </c>
      <c r="K12422">
        <v>0</v>
      </c>
      <c r="L12422">
        <v>0</v>
      </c>
      <c r="M12422">
        <v>0</v>
      </c>
      <c r="N12422">
        <v>4</v>
      </c>
      <c r="O12422">
        <v>4</v>
      </c>
      <c r="P12422">
        <v>0</v>
      </c>
      <c r="Q12422">
        <v>0</v>
      </c>
    </row>
    <row r="12423" spans="1:17" x14ac:dyDescent="0.25">
      <c r="A12423" t="s">
        <v>15267</v>
      </c>
      <c r="B12423" t="s">
        <v>73</v>
      </c>
      <c r="C12423" t="s">
        <v>227</v>
      </c>
      <c r="D12423" t="s">
        <v>526</v>
      </c>
      <c r="E12423" t="s">
        <v>563</v>
      </c>
      <c r="F12423" t="s">
        <v>525</v>
      </c>
      <c r="G12423">
        <v>5</v>
      </c>
      <c r="H12423">
        <v>0</v>
      </c>
      <c r="I12423">
        <v>0</v>
      </c>
      <c r="J12423">
        <v>0</v>
      </c>
      <c r="K12423">
        <v>0</v>
      </c>
      <c r="L12423">
        <v>0</v>
      </c>
      <c r="M12423">
        <v>0</v>
      </c>
      <c r="N12423">
        <v>0</v>
      </c>
      <c r="O12423">
        <v>0</v>
      </c>
      <c r="P12423">
        <v>0</v>
      </c>
      <c r="Q12423">
        <v>0</v>
      </c>
    </row>
    <row r="12424" spans="1:17" x14ac:dyDescent="0.25">
      <c r="A12424" t="s">
        <v>27702</v>
      </c>
      <c r="B12424" t="s">
        <v>73</v>
      </c>
      <c r="C12424" t="s">
        <v>227</v>
      </c>
      <c r="D12424" t="s">
        <v>526</v>
      </c>
      <c r="E12424" t="s">
        <v>21471</v>
      </c>
      <c r="F12424" t="s">
        <v>396</v>
      </c>
      <c r="G12424">
        <v>0</v>
      </c>
      <c r="H12424">
        <v>8</v>
      </c>
      <c r="I12424">
        <v>0</v>
      </c>
      <c r="J12424">
        <v>8</v>
      </c>
      <c r="K12424">
        <v>0</v>
      </c>
      <c r="L12424">
        <v>0</v>
      </c>
      <c r="M12424">
        <v>0</v>
      </c>
      <c r="N12424">
        <v>0</v>
      </c>
      <c r="O12424">
        <v>0</v>
      </c>
      <c r="P12424">
        <v>0</v>
      </c>
      <c r="Q12424">
        <v>0</v>
      </c>
    </row>
    <row r="12425" spans="1:17" x14ac:dyDescent="0.25">
      <c r="A12425" t="s">
        <v>27703</v>
      </c>
      <c r="B12425" t="s">
        <v>73</v>
      </c>
      <c r="C12425" t="s">
        <v>227</v>
      </c>
      <c r="D12425" t="s">
        <v>526</v>
      </c>
      <c r="E12425" t="s">
        <v>21471</v>
      </c>
      <c r="F12425" t="s">
        <v>4236</v>
      </c>
      <c r="G12425">
        <v>0</v>
      </c>
      <c r="H12425">
        <v>8</v>
      </c>
      <c r="I12425">
        <v>0</v>
      </c>
      <c r="J12425">
        <v>8</v>
      </c>
      <c r="K12425">
        <v>0</v>
      </c>
      <c r="L12425">
        <v>0</v>
      </c>
      <c r="M12425">
        <v>0</v>
      </c>
      <c r="N12425">
        <v>0</v>
      </c>
      <c r="O12425">
        <v>0</v>
      </c>
      <c r="P12425">
        <v>0</v>
      </c>
      <c r="Q12425">
        <v>0</v>
      </c>
    </row>
    <row r="12426" spans="1:17" x14ac:dyDescent="0.25">
      <c r="A12426" t="s">
        <v>27704</v>
      </c>
      <c r="B12426" t="s">
        <v>73</v>
      </c>
      <c r="C12426" t="s">
        <v>227</v>
      </c>
      <c r="D12426" t="s">
        <v>526</v>
      </c>
      <c r="E12426" t="s">
        <v>21471</v>
      </c>
      <c r="F12426" t="s">
        <v>4238</v>
      </c>
      <c r="G12426">
        <v>0</v>
      </c>
      <c r="H12426">
        <v>0</v>
      </c>
      <c r="I12426">
        <v>0</v>
      </c>
      <c r="J12426">
        <v>0</v>
      </c>
      <c r="K12426">
        <v>0</v>
      </c>
      <c r="L12426">
        <v>0</v>
      </c>
      <c r="M12426">
        <v>8</v>
      </c>
      <c r="N12426">
        <v>0</v>
      </c>
      <c r="O12426">
        <v>0</v>
      </c>
      <c r="P12426">
        <v>0</v>
      </c>
      <c r="Q12426">
        <v>0</v>
      </c>
    </row>
    <row r="12427" spans="1:17" x14ac:dyDescent="0.25">
      <c r="A12427" t="s">
        <v>27705</v>
      </c>
      <c r="B12427" t="s">
        <v>73</v>
      </c>
      <c r="C12427" t="s">
        <v>227</v>
      </c>
      <c r="D12427" t="s">
        <v>526</v>
      </c>
      <c r="E12427" t="s">
        <v>21471</v>
      </c>
      <c r="F12427" t="s">
        <v>397</v>
      </c>
      <c r="G12427">
        <v>0</v>
      </c>
      <c r="H12427">
        <v>8</v>
      </c>
      <c r="I12427">
        <v>0</v>
      </c>
      <c r="J12427">
        <v>8</v>
      </c>
      <c r="K12427">
        <v>0</v>
      </c>
      <c r="L12427">
        <v>0</v>
      </c>
      <c r="M12427">
        <v>0</v>
      </c>
      <c r="N12427">
        <v>0</v>
      </c>
      <c r="O12427">
        <v>0</v>
      </c>
      <c r="P12427">
        <v>0</v>
      </c>
      <c r="Q12427">
        <v>0</v>
      </c>
    </row>
    <row r="12428" spans="1:17" x14ac:dyDescent="0.25">
      <c r="A12428" t="s">
        <v>27706</v>
      </c>
      <c r="B12428" t="s">
        <v>73</v>
      </c>
      <c r="C12428" t="s">
        <v>227</v>
      </c>
      <c r="D12428" t="s">
        <v>526</v>
      </c>
      <c r="E12428" t="s">
        <v>21471</v>
      </c>
      <c r="F12428" t="s">
        <v>398</v>
      </c>
      <c r="G12428">
        <v>0</v>
      </c>
      <c r="H12428">
        <v>8</v>
      </c>
      <c r="I12428">
        <v>0</v>
      </c>
      <c r="J12428">
        <v>8</v>
      </c>
      <c r="K12428">
        <v>0</v>
      </c>
      <c r="L12428">
        <v>0</v>
      </c>
      <c r="M12428">
        <v>0</v>
      </c>
      <c r="N12428">
        <v>0</v>
      </c>
      <c r="O12428">
        <v>0</v>
      </c>
      <c r="P12428">
        <v>0</v>
      </c>
      <c r="Q12428">
        <v>0</v>
      </c>
    </row>
    <row r="12429" spans="1:17" x14ac:dyDescent="0.25">
      <c r="A12429" t="s">
        <v>27707</v>
      </c>
      <c r="B12429" t="s">
        <v>73</v>
      </c>
      <c r="C12429" t="s">
        <v>227</v>
      </c>
      <c r="D12429" t="s">
        <v>526</v>
      </c>
      <c r="E12429" t="s">
        <v>21471</v>
      </c>
      <c r="F12429" t="s">
        <v>4242</v>
      </c>
      <c r="G12429">
        <v>0</v>
      </c>
      <c r="H12429">
        <v>0</v>
      </c>
      <c r="I12429">
        <v>0</v>
      </c>
      <c r="J12429">
        <v>0</v>
      </c>
      <c r="K12429">
        <v>0</v>
      </c>
      <c r="L12429">
        <v>0</v>
      </c>
      <c r="M12429">
        <v>8</v>
      </c>
      <c r="N12429">
        <v>0</v>
      </c>
      <c r="O12429">
        <v>0</v>
      </c>
      <c r="P12429">
        <v>0</v>
      </c>
      <c r="Q12429">
        <v>0</v>
      </c>
    </row>
    <row r="12430" spans="1:17" x14ac:dyDescent="0.25">
      <c r="A12430" t="s">
        <v>27708</v>
      </c>
      <c r="B12430" t="s">
        <v>73</v>
      </c>
      <c r="C12430" t="s">
        <v>227</v>
      </c>
      <c r="D12430" t="s">
        <v>526</v>
      </c>
      <c r="E12430" t="s">
        <v>21471</v>
      </c>
      <c r="F12430" t="s">
        <v>399</v>
      </c>
      <c r="G12430">
        <v>0</v>
      </c>
      <c r="H12430">
        <v>8</v>
      </c>
      <c r="I12430">
        <v>0</v>
      </c>
      <c r="J12430">
        <v>8</v>
      </c>
      <c r="K12430">
        <v>0</v>
      </c>
      <c r="L12430">
        <v>0</v>
      </c>
      <c r="M12430">
        <v>0</v>
      </c>
      <c r="N12430">
        <v>0</v>
      </c>
      <c r="O12430">
        <v>0</v>
      </c>
      <c r="P12430">
        <v>0</v>
      </c>
      <c r="Q12430">
        <v>0</v>
      </c>
    </row>
    <row r="12431" spans="1:17" x14ac:dyDescent="0.25">
      <c r="A12431" t="s">
        <v>27709</v>
      </c>
      <c r="B12431" t="s">
        <v>73</v>
      </c>
      <c r="C12431" t="s">
        <v>227</v>
      </c>
      <c r="D12431" t="s">
        <v>526</v>
      </c>
      <c r="E12431" t="s">
        <v>21471</v>
      </c>
      <c r="F12431" t="s">
        <v>4245</v>
      </c>
      <c r="G12431">
        <v>0</v>
      </c>
      <c r="H12431">
        <v>0</v>
      </c>
      <c r="I12431">
        <v>0</v>
      </c>
      <c r="J12431">
        <v>0</v>
      </c>
      <c r="K12431">
        <v>0</v>
      </c>
      <c r="L12431">
        <v>0</v>
      </c>
      <c r="M12431">
        <v>8</v>
      </c>
      <c r="N12431">
        <v>0</v>
      </c>
      <c r="O12431">
        <v>0</v>
      </c>
      <c r="P12431">
        <v>0</v>
      </c>
      <c r="Q12431">
        <v>0</v>
      </c>
    </row>
    <row r="12432" spans="1:17" x14ac:dyDescent="0.25">
      <c r="A12432" t="s">
        <v>27710</v>
      </c>
      <c r="B12432" t="s">
        <v>73</v>
      </c>
      <c r="C12432" t="s">
        <v>227</v>
      </c>
      <c r="D12432" t="s">
        <v>526</v>
      </c>
      <c r="E12432" t="s">
        <v>21471</v>
      </c>
      <c r="F12432" t="s">
        <v>394</v>
      </c>
      <c r="G12432">
        <v>0</v>
      </c>
      <c r="H12432">
        <v>0</v>
      </c>
      <c r="I12432">
        <v>0</v>
      </c>
      <c r="J12432">
        <v>0</v>
      </c>
      <c r="K12432">
        <v>0</v>
      </c>
      <c r="L12432">
        <v>0</v>
      </c>
      <c r="M12432">
        <v>0</v>
      </c>
      <c r="N12432">
        <v>8</v>
      </c>
      <c r="O12432">
        <v>8</v>
      </c>
      <c r="P12432">
        <v>0</v>
      </c>
      <c r="Q12432">
        <v>0</v>
      </c>
    </row>
    <row r="12433" spans="1:17" x14ac:dyDescent="0.25">
      <c r="A12433" t="s">
        <v>27711</v>
      </c>
      <c r="B12433" t="s">
        <v>73</v>
      </c>
      <c r="C12433" t="s">
        <v>227</v>
      </c>
      <c r="D12433" t="s">
        <v>526</v>
      </c>
      <c r="E12433" t="s">
        <v>21471</v>
      </c>
      <c r="F12433" t="s">
        <v>395</v>
      </c>
      <c r="G12433">
        <v>0</v>
      </c>
      <c r="H12433">
        <v>0</v>
      </c>
      <c r="I12433">
        <v>0</v>
      </c>
      <c r="J12433">
        <v>0</v>
      </c>
      <c r="K12433">
        <v>0</v>
      </c>
      <c r="L12433">
        <v>0</v>
      </c>
      <c r="M12433">
        <v>0</v>
      </c>
      <c r="N12433">
        <v>8</v>
      </c>
      <c r="O12433">
        <v>8</v>
      </c>
      <c r="P12433">
        <v>0</v>
      </c>
      <c r="Q12433">
        <v>0</v>
      </c>
    </row>
    <row r="12434" spans="1:17" x14ac:dyDescent="0.25">
      <c r="A12434" t="s">
        <v>27712</v>
      </c>
      <c r="B12434" t="s">
        <v>73</v>
      </c>
      <c r="C12434" t="s">
        <v>227</v>
      </c>
      <c r="D12434" t="s">
        <v>526</v>
      </c>
      <c r="E12434" t="s">
        <v>21471</v>
      </c>
      <c r="F12434" t="s">
        <v>525</v>
      </c>
      <c r="G12434">
        <v>8</v>
      </c>
      <c r="H12434">
        <v>0</v>
      </c>
      <c r="I12434">
        <v>0</v>
      </c>
      <c r="J12434">
        <v>0</v>
      </c>
      <c r="K12434">
        <v>0</v>
      </c>
      <c r="L12434">
        <v>0</v>
      </c>
      <c r="M12434">
        <v>0</v>
      </c>
      <c r="N12434">
        <v>0</v>
      </c>
      <c r="O12434">
        <v>0</v>
      </c>
      <c r="P12434">
        <v>0</v>
      </c>
      <c r="Q12434">
        <v>0</v>
      </c>
    </row>
    <row r="12435" spans="1:17" x14ac:dyDescent="0.25">
      <c r="A12435" t="s">
        <v>27713</v>
      </c>
      <c r="B12435" t="s">
        <v>73</v>
      </c>
      <c r="C12435" t="s">
        <v>227</v>
      </c>
      <c r="D12435" t="s">
        <v>527</v>
      </c>
      <c r="E12435" t="s">
        <v>21471</v>
      </c>
      <c r="F12435" t="s">
        <v>528</v>
      </c>
      <c r="G12435">
        <v>0</v>
      </c>
      <c r="H12435">
        <v>0</v>
      </c>
      <c r="I12435">
        <v>0</v>
      </c>
      <c r="J12435">
        <v>0</v>
      </c>
      <c r="K12435">
        <v>0</v>
      </c>
      <c r="L12435">
        <v>0</v>
      </c>
      <c r="M12435">
        <v>0</v>
      </c>
      <c r="N12435">
        <v>3</v>
      </c>
      <c r="O12435">
        <v>2</v>
      </c>
      <c r="P12435">
        <v>1</v>
      </c>
      <c r="Q12435">
        <v>0</v>
      </c>
    </row>
    <row r="12436" spans="1:17" x14ac:dyDescent="0.25">
      <c r="A12436" t="s">
        <v>27714</v>
      </c>
      <c r="B12436" t="s">
        <v>73</v>
      </c>
      <c r="C12436" t="s">
        <v>227</v>
      </c>
      <c r="D12436" t="s">
        <v>527</v>
      </c>
      <c r="E12436" t="s">
        <v>21471</v>
      </c>
      <c r="F12436" t="s">
        <v>525</v>
      </c>
      <c r="G12436">
        <v>3</v>
      </c>
      <c r="H12436">
        <v>0</v>
      </c>
      <c r="I12436">
        <v>0</v>
      </c>
      <c r="J12436">
        <v>0</v>
      </c>
      <c r="K12436">
        <v>0</v>
      </c>
      <c r="L12436">
        <v>0</v>
      </c>
      <c r="M12436">
        <v>0</v>
      </c>
      <c r="N12436">
        <v>0</v>
      </c>
      <c r="O12436">
        <v>0</v>
      </c>
      <c r="P12436">
        <v>0</v>
      </c>
      <c r="Q12436">
        <v>0</v>
      </c>
    </row>
    <row r="12437" spans="1:17" x14ac:dyDescent="0.25">
      <c r="A12437" t="s">
        <v>15268</v>
      </c>
      <c r="B12437" t="s">
        <v>73</v>
      </c>
      <c r="C12437" t="s">
        <v>227</v>
      </c>
      <c r="D12437" t="s">
        <v>12971</v>
      </c>
      <c r="E12437" t="s">
        <v>563</v>
      </c>
      <c r="F12437" t="s">
        <v>525</v>
      </c>
      <c r="G12437">
        <v>1</v>
      </c>
      <c r="H12437">
        <v>0</v>
      </c>
      <c r="I12437">
        <v>0</v>
      </c>
      <c r="J12437">
        <v>0</v>
      </c>
      <c r="K12437">
        <v>0</v>
      </c>
      <c r="L12437">
        <v>0</v>
      </c>
      <c r="M12437">
        <v>0</v>
      </c>
      <c r="N12437">
        <v>0</v>
      </c>
      <c r="O12437">
        <v>0</v>
      </c>
      <c r="P12437">
        <v>0</v>
      </c>
      <c r="Q12437">
        <v>0</v>
      </c>
    </row>
    <row r="12438" spans="1:17" x14ac:dyDescent="0.25">
      <c r="A12438" t="s">
        <v>27715</v>
      </c>
      <c r="B12438" t="s">
        <v>73</v>
      </c>
      <c r="C12438" t="s">
        <v>228</v>
      </c>
      <c r="D12438" t="s">
        <v>529</v>
      </c>
      <c r="E12438" t="s">
        <v>21471</v>
      </c>
      <c r="F12438" t="s">
        <v>525</v>
      </c>
      <c r="G12438">
        <v>1</v>
      </c>
      <c r="H12438">
        <v>0</v>
      </c>
      <c r="I12438">
        <v>0</v>
      </c>
      <c r="J12438">
        <v>0</v>
      </c>
      <c r="K12438">
        <v>0</v>
      </c>
      <c r="L12438">
        <v>0</v>
      </c>
      <c r="M12438">
        <v>0</v>
      </c>
      <c r="N12438">
        <v>0</v>
      </c>
      <c r="O12438">
        <v>0</v>
      </c>
      <c r="P12438">
        <v>0</v>
      </c>
      <c r="Q12438">
        <v>0</v>
      </c>
    </row>
    <row r="12439" spans="1:17" x14ac:dyDescent="0.25">
      <c r="A12439" t="s">
        <v>15269</v>
      </c>
      <c r="B12439" t="s">
        <v>73</v>
      </c>
      <c r="C12439" t="s">
        <v>228</v>
      </c>
      <c r="D12439" t="s">
        <v>526</v>
      </c>
      <c r="E12439" t="s">
        <v>563</v>
      </c>
      <c r="F12439" t="s">
        <v>396</v>
      </c>
      <c r="G12439">
        <v>0</v>
      </c>
      <c r="H12439">
        <v>16</v>
      </c>
      <c r="I12439">
        <v>2</v>
      </c>
      <c r="J12439">
        <v>13</v>
      </c>
      <c r="K12439">
        <v>0</v>
      </c>
      <c r="L12439">
        <v>1</v>
      </c>
      <c r="M12439">
        <v>0</v>
      </c>
      <c r="N12439">
        <v>0</v>
      </c>
      <c r="O12439">
        <v>0</v>
      </c>
      <c r="P12439">
        <v>0</v>
      </c>
      <c r="Q12439">
        <v>0</v>
      </c>
    </row>
    <row r="12440" spans="1:17" x14ac:dyDescent="0.25">
      <c r="A12440" t="s">
        <v>15270</v>
      </c>
      <c r="B12440" t="s">
        <v>73</v>
      </c>
      <c r="C12440" t="s">
        <v>228</v>
      </c>
      <c r="D12440" t="s">
        <v>526</v>
      </c>
      <c r="E12440" t="s">
        <v>563</v>
      </c>
      <c r="F12440" t="s">
        <v>4236</v>
      </c>
      <c r="G12440">
        <v>0</v>
      </c>
      <c r="H12440">
        <v>16</v>
      </c>
      <c r="I12440">
        <v>1</v>
      </c>
      <c r="J12440">
        <v>14</v>
      </c>
      <c r="K12440">
        <v>0</v>
      </c>
      <c r="L12440">
        <v>1</v>
      </c>
      <c r="M12440">
        <v>0</v>
      </c>
      <c r="N12440">
        <v>0</v>
      </c>
      <c r="O12440">
        <v>0</v>
      </c>
      <c r="P12440">
        <v>0</v>
      </c>
      <c r="Q12440">
        <v>0</v>
      </c>
    </row>
    <row r="12441" spans="1:17" x14ac:dyDescent="0.25">
      <c r="A12441" t="s">
        <v>15271</v>
      </c>
      <c r="B12441" t="s">
        <v>73</v>
      </c>
      <c r="C12441" t="s">
        <v>228</v>
      </c>
      <c r="D12441" t="s">
        <v>526</v>
      </c>
      <c r="E12441" t="s">
        <v>563</v>
      </c>
      <c r="F12441" t="s">
        <v>4238</v>
      </c>
      <c r="G12441">
        <v>0</v>
      </c>
      <c r="H12441">
        <v>0</v>
      </c>
      <c r="I12441">
        <v>0</v>
      </c>
      <c r="J12441">
        <v>0</v>
      </c>
      <c r="K12441">
        <v>0</v>
      </c>
      <c r="L12441">
        <v>0</v>
      </c>
      <c r="M12441">
        <v>16</v>
      </c>
      <c r="N12441">
        <v>0</v>
      </c>
      <c r="O12441">
        <v>0</v>
      </c>
      <c r="P12441">
        <v>0</v>
      </c>
      <c r="Q12441">
        <v>0</v>
      </c>
    </row>
    <row r="12442" spans="1:17" x14ac:dyDescent="0.25">
      <c r="A12442" t="s">
        <v>15272</v>
      </c>
      <c r="B12442" t="s">
        <v>73</v>
      </c>
      <c r="C12442" t="s">
        <v>228</v>
      </c>
      <c r="D12442" t="s">
        <v>526</v>
      </c>
      <c r="E12442" t="s">
        <v>563</v>
      </c>
      <c r="F12442" t="s">
        <v>397</v>
      </c>
      <c r="G12442">
        <v>0</v>
      </c>
      <c r="H12442">
        <v>16</v>
      </c>
      <c r="I12442">
        <v>1</v>
      </c>
      <c r="J12442">
        <v>14</v>
      </c>
      <c r="K12442">
        <v>0</v>
      </c>
      <c r="L12442">
        <v>1</v>
      </c>
      <c r="M12442">
        <v>0</v>
      </c>
      <c r="N12442">
        <v>0</v>
      </c>
      <c r="O12442">
        <v>0</v>
      </c>
      <c r="P12442">
        <v>0</v>
      </c>
      <c r="Q12442">
        <v>0</v>
      </c>
    </row>
    <row r="12443" spans="1:17" x14ac:dyDescent="0.25">
      <c r="A12443" t="s">
        <v>15273</v>
      </c>
      <c r="B12443" t="s">
        <v>73</v>
      </c>
      <c r="C12443" t="s">
        <v>228</v>
      </c>
      <c r="D12443" t="s">
        <v>526</v>
      </c>
      <c r="E12443" t="s">
        <v>563</v>
      </c>
      <c r="F12443" t="s">
        <v>398</v>
      </c>
      <c r="G12443">
        <v>0</v>
      </c>
      <c r="H12443">
        <v>16</v>
      </c>
      <c r="I12443">
        <v>2</v>
      </c>
      <c r="J12443">
        <v>13</v>
      </c>
      <c r="K12443">
        <v>0</v>
      </c>
      <c r="L12443">
        <v>1</v>
      </c>
      <c r="M12443">
        <v>0</v>
      </c>
      <c r="N12443">
        <v>0</v>
      </c>
      <c r="O12443">
        <v>0</v>
      </c>
      <c r="P12443">
        <v>0</v>
      </c>
      <c r="Q12443">
        <v>0</v>
      </c>
    </row>
    <row r="12444" spans="1:17" x14ac:dyDescent="0.25">
      <c r="A12444" t="s">
        <v>15274</v>
      </c>
      <c r="B12444" t="s">
        <v>73</v>
      </c>
      <c r="C12444" t="s">
        <v>228</v>
      </c>
      <c r="D12444" t="s">
        <v>526</v>
      </c>
      <c r="E12444" t="s">
        <v>563</v>
      </c>
      <c r="F12444" t="s">
        <v>4242</v>
      </c>
      <c r="G12444">
        <v>0</v>
      </c>
      <c r="H12444">
        <v>0</v>
      </c>
      <c r="I12444">
        <v>0</v>
      </c>
      <c r="J12444">
        <v>0</v>
      </c>
      <c r="K12444">
        <v>0</v>
      </c>
      <c r="L12444">
        <v>0</v>
      </c>
      <c r="M12444">
        <v>16</v>
      </c>
      <c r="N12444">
        <v>0</v>
      </c>
      <c r="O12444">
        <v>0</v>
      </c>
      <c r="P12444">
        <v>0</v>
      </c>
      <c r="Q12444">
        <v>0</v>
      </c>
    </row>
    <row r="12445" spans="1:17" x14ac:dyDescent="0.25">
      <c r="A12445" t="s">
        <v>27484</v>
      </c>
      <c r="B12445" t="s">
        <v>72</v>
      </c>
      <c r="C12445" t="s">
        <v>115</v>
      </c>
      <c r="D12445" t="s">
        <v>526</v>
      </c>
      <c r="E12445" t="s">
        <v>21471</v>
      </c>
      <c r="F12445" t="s">
        <v>4245</v>
      </c>
      <c r="G12445">
        <v>0</v>
      </c>
      <c r="H12445">
        <v>0</v>
      </c>
      <c r="I12445">
        <v>0</v>
      </c>
      <c r="J12445">
        <v>0</v>
      </c>
      <c r="K12445">
        <v>0</v>
      </c>
      <c r="L12445">
        <v>0</v>
      </c>
      <c r="M12445">
        <v>70</v>
      </c>
      <c r="N12445">
        <v>0</v>
      </c>
      <c r="O12445">
        <v>0</v>
      </c>
      <c r="P12445">
        <v>0</v>
      </c>
      <c r="Q12445">
        <v>0</v>
      </c>
    </row>
    <row r="12446" spans="1:17" x14ac:dyDescent="0.25">
      <c r="A12446" t="s">
        <v>17837</v>
      </c>
      <c r="B12446" t="s">
        <v>72</v>
      </c>
      <c r="C12446" t="s">
        <v>175</v>
      </c>
      <c r="D12446" t="s">
        <v>526</v>
      </c>
      <c r="E12446" t="s">
        <v>563</v>
      </c>
      <c r="F12446" t="s">
        <v>399</v>
      </c>
      <c r="G12446">
        <v>0</v>
      </c>
      <c r="H12446">
        <v>19</v>
      </c>
      <c r="I12446">
        <v>0</v>
      </c>
      <c r="J12446">
        <v>19</v>
      </c>
      <c r="K12446">
        <v>0</v>
      </c>
      <c r="L12446">
        <v>0</v>
      </c>
      <c r="M12446">
        <v>0</v>
      </c>
      <c r="N12446">
        <v>0</v>
      </c>
      <c r="O12446">
        <v>0</v>
      </c>
      <c r="P12446">
        <v>0</v>
      </c>
      <c r="Q12446">
        <v>0</v>
      </c>
    </row>
    <row r="12447" spans="1:17" x14ac:dyDescent="0.25">
      <c r="A12447" t="s">
        <v>17838</v>
      </c>
      <c r="B12447" t="s">
        <v>72</v>
      </c>
      <c r="C12447" t="s">
        <v>175</v>
      </c>
      <c r="D12447" t="s">
        <v>526</v>
      </c>
      <c r="E12447" t="s">
        <v>563</v>
      </c>
      <c r="F12447" t="s">
        <v>4245</v>
      </c>
      <c r="G12447">
        <v>0</v>
      </c>
      <c r="H12447">
        <v>0</v>
      </c>
      <c r="I12447">
        <v>0</v>
      </c>
      <c r="J12447">
        <v>0</v>
      </c>
      <c r="K12447">
        <v>0</v>
      </c>
      <c r="L12447">
        <v>0</v>
      </c>
      <c r="M12447">
        <v>19</v>
      </c>
      <c r="N12447">
        <v>0</v>
      </c>
      <c r="O12447">
        <v>0</v>
      </c>
      <c r="P12447">
        <v>0</v>
      </c>
      <c r="Q12447">
        <v>0</v>
      </c>
    </row>
    <row r="12448" spans="1:17" x14ac:dyDescent="0.25">
      <c r="A12448" t="s">
        <v>17839</v>
      </c>
      <c r="B12448" t="s">
        <v>72</v>
      </c>
      <c r="C12448" t="s">
        <v>175</v>
      </c>
      <c r="D12448" t="s">
        <v>526</v>
      </c>
      <c r="E12448" t="s">
        <v>563</v>
      </c>
      <c r="F12448" t="s">
        <v>394</v>
      </c>
      <c r="G12448">
        <v>0</v>
      </c>
      <c r="H12448">
        <v>0</v>
      </c>
      <c r="I12448">
        <v>0</v>
      </c>
      <c r="J12448">
        <v>0</v>
      </c>
      <c r="K12448">
        <v>0</v>
      </c>
      <c r="L12448">
        <v>0</v>
      </c>
      <c r="M12448">
        <v>0</v>
      </c>
      <c r="N12448">
        <v>15</v>
      </c>
      <c r="O12448">
        <v>15</v>
      </c>
      <c r="P12448">
        <v>0</v>
      </c>
      <c r="Q12448">
        <v>0</v>
      </c>
    </row>
    <row r="12449" spans="1:17" x14ac:dyDescent="0.25">
      <c r="A12449" t="s">
        <v>17840</v>
      </c>
      <c r="B12449" t="s">
        <v>72</v>
      </c>
      <c r="C12449" t="s">
        <v>175</v>
      </c>
      <c r="D12449" t="s">
        <v>526</v>
      </c>
      <c r="E12449" t="s">
        <v>563</v>
      </c>
      <c r="F12449" t="s">
        <v>395</v>
      </c>
      <c r="G12449">
        <v>0</v>
      </c>
      <c r="H12449">
        <v>0</v>
      </c>
      <c r="I12449">
        <v>0</v>
      </c>
      <c r="J12449">
        <v>0</v>
      </c>
      <c r="K12449">
        <v>0</v>
      </c>
      <c r="L12449">
        <v>0</v>
      </c>
      <c r="M12449">
        <v>0</v>
      </c>
      <c r="N12449">
        <v>15</v>
      </c>
      <c r="O12449">
        <v>15</v>
      </c>
      <c r="P12449">
        <v>0</v>
      </c>
      <c r="Q12449">
        <v>0</v>
      </c>
    </row>
    <row r="12450" spans="1:17" x14ac:dyDescent="0.25">
      <c r="A12450" t="s">
        <v>17841</v>
      </c>
      <c r="B12450" t="s">
        <v>72</v>
      </c>
      <c r="C12450" t="s">
        <v>175</v>
      </c>
      <c r="D12450" t="s">
        <v>526</v>
      </c>
      <c r="E12450" t="s">
        <v>563</v>
      </c>
      <c r="F12450" t="s">
        <v>525</v>
      </c>
      <c r="G12450">
        <v>19</v>
      </c>
      <c r="H12450">
        <v>0</v>
      </c>
      <c r="I12450">
        <v>0</v>
      </c>
      <c r="J12450">
        <v>0</v>
      </c>
      <c r="K12450">
        <v>0</v>
      </c>
      <c r="L12450">
        <v>0</v>
      </c>
      <c r="M12450">
        <v>0</v>
      </c>
      <c r="N12450">
        <v>0</v>
      </c>
      <c r="O12450">
        <v>0</v>
      </c>
      <c r="P12450">
        <v>0</v>
      </c>
      <c r="Q12450">
        <v>0</v>
      </c>
    </row>
    <row r="12451" spans="1:17" x14ac:dyDescent="0.25">
      <c r="A12451" t="s">
        <v>27485</v>
      </c>
      <c r="B12451" t="s">
        <v>72</v>
      </c>
      <c r="C12451" t="s">
        <v>175</v>
      </c>
      <c r="D12451" t="s">
        <v>526</v>
      </c>
      <c r="E12451" t="s">
        <v>21471</v>
      </c>
      <c r="F12451" t="s">
        <v>396</v>
      </c>
      <c r="G12451">
        <v>0</v>
      </c>
      <c r="H12451">
        <v>26</v>
      </c>
      <c r="I12451">
        <v>1</v>
      </c>
      <c r="J12451">
        <v>21</v>
      </c>
      <c r="K12451">
        <v>1</v>
      </c>
      <c r="L12451">
        <v>3</v>
      </c>
      <c r="M12451">
        <v>0</v>
      </c>
      <c r="N12451">
        <v>0</v>
      </c>
      <c r="O12451">
        <v>0</v>
      </c>
      <c r="P12451">
        <v>0</v>
      </c>
      <c r="Q12451">
        <v>0</v>
      </c>
    </row>
    <row r="12452" spans="1:17" x14ac:dyDescent="0.25">
      <c r="A12452" t="s">
        <v>27486</v>
      </c>
      <c r="B12452" t="s">
        <v>72</v>
      </c>
      <c r="C12452" t="s">
        <v>175</v>
      </c>
      <c r="D12452" t="s">
        <v>526</v>
      </c>
      <c r="E12452" t="s">
        <v>21471</v>
      </c>
      <c r="F12452" t="s">
        <v>4236</v>
      </c>
      <c r="G12452">
        <v>0</v>
      </c>
      <c r="H12452">
        <v>26</v>
      </c>
      <c r="I12452">
        <v>1</v>
      </c>
      <c r="J12452">
        <v>21</v>
      </c>
      <c r="K12452">
        <v>1</v>
      </c>
      <c r="L12452">
        <v>3</v>
      </c>
      <c r="M12452">
        <v>0</v>
      </c>
      <c r="N12452">
        <v>0</v>
      </c>
      <c r="O12452">
        <v>0</v>
      </c>
      <c r="P12452">
        <v>0</v>
      </c>
      <c r="Q12452">
        <v>0</v>
      </c>
    </row>
    <row r="12453" spans="1:17" x14ac:dyDescent="0.25">
      <c r="A12453" t="s">
        <v>27487</v>
      </c>
      <c r="B12453" t="s">
        <v>72</v>
      </c>
      <c r="C12453" t="s">
        <v>175</v>
      </c>
      <c r="D12453" t="s">
        <v>526</v>
      </c>
      <c r="E12453" t="s">
        <v>21471</v>
      </c>
      <c r="F12453" t="s">
        <v>4238</v>
      </c>
      <c r="G12453">
        <v>0</v>
      </c>
      <c r="H12453">
        <v>0</v>
      </c>
      <c r="I12453">
        <v>0</v>
      </c>
      <c r="J12453">
        <v>0</v>
      </c>
      <c r="K12453">
        <v>0</v>
      </c>
      <c r="L12453">
        <v>0</v>
      </c>
      <c r="M12453">
        <v>26</v>
      </c>
      <c r="N12453">
        <v>0</v>
      </c>
      <c r="O12453">
        <v>0</v>
      </c>
      <c r="P12453">
        <v>0</v>
      </c>
      <c r="Q12453">
        <v>0</v>
      </c>
    </row>
    <row r="12454" spans="1:17" x14ac:dyDescent="0.25">
      <c r="A12454" t="s">
        <v>27488</v>
      </c>
      <c r="B12454" t="s">
        <v>72</v>
      </c>
      <c r="C12454" t="s">
        <v>175</v>
      </c>
      <c r="D12454" t="s">
        <v>526</v>
      </c>
      <c r="E12454" t="s">
        <v>21471</v>
      </c>
      <c r="F12454" t="s">
        <v>397</v>
      </c>
      <c r="G12454">
        <v>0</v>
      </c>
      <c r="H12454">
        <v>26</v>
      </c>
      <c r="I12454">
        <v>1</v>
      </c>
      <c r="J12454">
        <v>21</v>
      </c>
      <c r="K12454">
        <v>1</v>
      </c>
      <c r="L12454">
        <v>3</v>
      </c>
      <c r="M12454">
        <v>0</v>
      </c>
      <c r="N12454">
        <v>0</v>
      </c>
      <c r="O12454">
        <v>0</v>
      </c>
      <c r="P12454">
        <v>0</v>
      </c>
      <c r="Q12454">
        <v>0</v>
      </c>
    </row>
    <row r="12455" spans="1:17" x14ac:dyDescent="0.25">
      <c r="A12455" t="s">
        <v>27489</v>
      </c>
      <c r="B12455" t="s">
        <v>72</v>
      </c>
      <c r="C12455" t="s">
        <v>175</v>
      </c>
      <c r="D12455" t="s">
        <v>526</v>
      </c>
      <c r="E12455" t="s">
        <v>21471</v>
      </c>
      <c r="F12455" t="s">
        <v>398</v>
      </c>
      <c r="G12455">
        <v>0</v>
      </c>
      <c r="H12455">
        <v>26</v>
      </c>
      <c r="I12455">
        <v>1</v>
      </c>
      <c r="J12455">
        <v>21</v>
      </c>
      <c r="K12455">
        <v>1</v>
      </c>
      <c r="L12455">
        <v>3</v>
      </c>
      <c r="M12455">
        <v>0</v>
      </c>
      <c r="N12455">
        <v>0</v>
      </c>
      <c r="O12455">
        <v>0</v>
      </c>
      <c r="P12455">
        <v>0</v>
      </c>
      <c r="Q12455">
        <v>0</v>
      </c>
    </row>
    <row r="12456" spans="1:17" x14ac:dyDescent="0.25">
      <c r="A12456" t="s">
        <v>27490</v>
      </c>
      <c r="B12456" t="s">
        <v>72</v>
      </c>
      <c r="C12456" t="s">
        <v>175</v>
      </c>
      <c r="D12456" t="s">
        <v>526</v>
      </c>
      <c r="E12456" t="s">
        <v>21471</v>
      </c>
      <c r="F12456" t="s">
        <v>4242</v>
      </c>
      <c r="G12456">
        <v>0</v>
      </c>
      <c r="H12456">
        <v>0</v>
      </c>
      <c r="I12456">
        <v>0</v>
      </c>
      <c r="J12456">
        <v>0</v>
      </c>
      <c r="K12456">
        <v>0</v>
      </c>
      <c r="L12456">
        <v>0</v>
      </c>
      <c r="M12456">
        <v>26</v>
      </c>
      <c r="N12456">
        <v>0</v>
      </c>
      <c r="O12456">
        <v>0</v>
      </c>
      <c r="P12456">
        <v>0</v>
      </c>
      <c r="Q12456">
        <v>0</v>
      </c>
    </row>
    <row r="12457" spans="1:17" x14ac:dyDescent="0.25">
      <c r="A12457" t="s">
        <v>27491</v>
      </c>
      <c r="B12457" t="s">
        <v>72</v>
      </c>
      <c r="C12457" t="s">
        <v>175</v>
      </c>
      <c r="D12457" t="s">
        <v>526</v>
      </c>
      <c r="E12457" t="s">
        <v>21471</v>
      </c>
      <c r="F12457" t="s">
        <v>399</v>
      </c>
      <c r="G12457">
        <v>0</v>
      </c>
      <c r="H12457">
        <v>26</v>
      </c>
      <c r="I12457">
        <v>1</v>
      </c>
      <c r="J12457">
        <v>21</v>
      </c>
      <c r="K12457">
        <v>1</v>
      </c>
      <c r="L12457">
        <v>3</v>
      </c>
      <c r="M12457">
        <v>0</v>
      </c>
      <c r="N12457">
        <v>0</v>
      </c>
      <c r="O12457">
        <v>0</v>
      </c>
      <c r="P12457">
        <v>0</v>
      </c>
      <c r="Q12457">
        <v>0</v>
      </c>
    </row>
    <row r="12458" spans="1:17" x14ac:dyDescent="0.25">
      <c r="A12458" t="s">
        <v>27492</v>
      </c>
      <c r="B12458" t="s">
        <v>72</v>
      </c>
      <c r="C12458" t="s">
        <v>175</v>
      </c>
      <c r="D12458" t="s">
        <v>526</v>
      </c>
      <c r="E12458" t="s">
        <v>21471</v>
      </c>
      <c r="F12458" t="s">
        <v>4245</v>
      </c>
      <c r="G12458">
        <v>0</v>
      </c>
      <c r="H12458">
        <v>0</v>
      </c>
      <c r="I12458">
        <v>0</v>
      </c>
      <c r="J12458">
        <v>0</v>
      </c>
      <c r="K12458">
        <v>0</v>
      </c>
      <c r="L12458">
        <v>0</v>
      </c>
      <c r="M12458">
        <v>26</v>
      </c>
      <c r="N12458">
        <v>0</v>
      </c>
      <c r="O12458">
        <v>0</v>
      </c>
      <c r="P12458">
        <v>0</v>
      </c>
      <c r="Q12458">
        <v>0</v>
      </c>
    </row>
    <row r="12459" spans="1:17" x14ac:dyDescent="0.25">
      <c r="A12459" t="s">
        <v>27493</v>
      </c>
      <c r="B12459" t="s">
        <v>72</v>
      </c>
      <c r="C12459" t="s">
        <v>175</v>
      </c>
      <c r="D12459" t="s">
        <v>526</v>
      </c>
      <c r="E12459" t="s">
        <v>21471</v>
      </c>
      <c r="F12459" t="s">
        <v>394</v>
      </c>
      <c r="G12459">
        <v>0</v>
      </c>
      <c r="H12459">
        <v>0</v>
      </c>
      <c r="I12459">
        <v>0</v>
      </c>
      <c r="J12459">
        <v>0</v>
      </c>
      <c r="K12459">
        <v>0</v>
      </c>
      <c r="L12459">
        <v>0</v>
      </c>
      <c r="M12459">
        <v>0</v>
      </c>
      <c r="N12459">
        <v>21</v>
      </c>
      <c r="O12459">
        <v>18</v>
      </c>
      <c r="P12459">
        <v>0</v>
      </c>
      <c r="Q12459">
        <v>3</v>
      </c>
    </row>
    <row r="12460" spans="1:17" x14ac:dyDescent="0.25">
      <c r="A12460" t="s">
        <v>27494</v>
      </c>
      <c r="B12460" t="s">
        <v>72</v>
      </c>
      <c r="C12460" t="s">
        <v>175</v>
      </c>
      <c r="D12460" t="s">
        <v>526</v>
      </c>
      <c r="E12460" t="s">
        <v>21471</v>
      </c>
      <c r="F12460" t="s">
        <v>395</v>
      </c>
      <c r="G12460">
        <v>0</v>
      </c>
      <c r="H12460">
        <v>0</v>
      </c>
      <c r="I12460">
        <v>0</v>
      </c>
      <c r="J12460">
        <v>0</v>
      </c>
      <c r="K12460">
        <v>0</v>
      </c>
      <c r="L12460">
        <v>0</v>
      </c>
      <c r="M12460">
        <v>0</v>
      </c>
      <c r="N12460">
        <v>18</v>
      </c>
      <c r="O12460">
        <v>15</v>
      </c>
      <c r="P12460">
        <v>0</v>
      </c>
      <c r="Q12460">
        <v>3</v>
      </c>
    </row>
    <row r="12461" spans="1:17" x14ac:dyDescent="0.25">
      <c r="A12461" t="s">
        <v>27495</v>
      </c>
      <c r="B12461" t="s">
        <v>72</v>
      </c>
      <c r="C12461" t="s">
        <v>175</v>
      </c>
      <c r="D12461" t="s">
        <v>526</v>
      </c>
      <c r="E12461" t="s">
        <v>21471</v>
      </c>
      <c r="F12461" t="s">
        <v>525</v>
      </c>
      <c r="G12461">
        <v>26</v>
      </c>
      <c r="H12461">
        <v>0</v>
      </c>
      <c r="I12461">
        <v>0</v>
      </c>
      <c r="J12461">
        <v>0</v>
      </c>
      <c r="K12461">
        <v>0</v>
      </c>
      <c r="L12461">
        <v>0</v>
      </c>
      <c r="M12461">
        <v>0</v>
      </c>
      <c r="N12461">
        <v>0</v>
      </c>
      <c r="O12461">
        <v>0</v>
      </c>
      <c r="P12461">
        <v>0</v>
      </c>
      <c r="Q12461">
        <v>0</v>
      </c>
    </row>
    <row r="12462" spans="1:17" x14ac:dyDescent="0.25">
      <c r="A12462" t="s">
        <v>14367</v>
      </c>
      <c r="B12462" t="s">
        <v>72</v>
      </c>
      <c r="C12462" t="s">
        <v>175</v>
      </c>
      <c r="D12462" t="s">
        <v>527</v>
      </c>
      <c r="E12462" t="s">
        <v>563</v>
      </c>
      <c r="F12462" t="s">
        <v>528</v>
      </c>
      <c r="G12462">
        <v>0</v>
      </c>
      <c r="H12462">
        <v>0</v>
      </c>
      <c r="I12462">
        <v>0</v>
      </c>
      <c r="J12462">
        <v>0</v>
      </c>
      <c r="K12462">
        <v>0</v>
      </c>
      <c r="L12462">
        <v>0</v>
      </c>
      <c r="M12462">
        <v>0</v>
      </c>
      <c r="N12462">
        <v>2</v>
      </c>
      <c r="O12462">
        <v>2</v>
      </c>
      <c r="P12462">
        <v>0</v>
      </c>
      <c r="Q12462">
        <v>0</v>
      </c>
    </row>
    <row r="12463" spans="1:17" x14ac:dyDescent="0.25">
      <c r="A12463" t="s">
        <v>14368</v>
      </c>
      <c r="B12463" t="s">
        <v>72</v>
      </c>
      <c r="C12463" t="s">
        <v>175</v>
      </c>
      <c r="D12463" t="s">
        <v>527</v>
      </c>
      <c r="E12463" t="s">
        <v>563</v>
      </c>
      <c r="F12463" t="s">
        <v>525</v>
      </c>
      <c r="G12463">
        <v>2</v>
      </c>
      <c r="H12463">
        <v>0</v>
      </c>
      <c r="I12463">
        <v>0</v>
      </c>
      <c r="J12463">
        <v>0</v>
      </c>
      <c r="K12463">
        <v>0</v>
      </c>
      <c r="L12463">
        <v>0</v>
      </c>
      <c r="M12463">
        <v>0</v>
      </c>
      <c r="N12463">
        <v>0</v>
      </c>
      <c r="O12463">
        <v>0</v>
      </c>
      <c r="P12463">
        <v>0</v>
      </c>
      <c r="Q12463">
        <v>0</v>
      </c>
    </row>
    <row r="12464" spans="1:17" x14ac:dyDescent="0.25">
      <c r="A12464" t="s">
        <v>14369</v>
      </c>
      <c r="B12464" t="s">
        <v>72</v>
      </c>
      <c r="C12464" t="s">
        <v>175</v>
      </c>
      <c r="D12464" t="s">
        <v>12971</v>
      </c>
      <c r="E12464" t="s">
        <v>563</v>
      </c>
      <c r="F12464" t="s">
        <v>525</v>
      </c>
      <c r="G12464">
        <v>2</v>
      </c>
      <c r="H12464">
        <v>0</v>
      </c>
      <c r="I12464">
        <v>0</v>
      </c>
      <c r="J12464">
        <v>0</v>
      </c>
      <c r="K12464">
        <v>0</v>
      </c>
      <c r="L12464">
        <v>0</v>
      </c>
      <c r="M12464">
        <v>0</v>
      </c>
      <c r="N12464">
        <v>0</v>
      </c>
      <c r="O12464">
        <v>0</v>
      </c>
      <c r="P12464">
        <v>0</v>
      </c>
      <c r="Q12464">
        <v>0</v>
      </c>
    </row>
    <row r="12465" spans="1:17" x14ac:dyDescent="0.25">
      <c r="A12465" t="s">
        <v>27496</v>
      </c>
      <c r="B12465" t="s">
        <v>72</v>
      </c>
      <c r="C12465" t="s">
        <v>175</v>
      </c>
      <c r="D12465" t="s">
        <v>12971</v>
      </c>
      <c r="E12465" t="s">
        <v>21471</v>
      </c>
      <c r="F12465" t="s">
        <v>525</v>
      </c>
      <c r="G12465">
        <v>4</v>
      </c>
      <c r="H12465">
        <v>0</v>
      </c>
      <c r="I12465">
        <v>0</v>
      </c>
      <c r="J12465">
        <v>0</v>
      </c>
      <c r="K12465">
        <v>0</v>
      </c>
      <c r="L12465">
        <v>0</v>
      </c>
      <c r="M12465">
        <v>0</v>
      </c>
      <c r="N12465">
        <v>0</v>
      </c>
      <c r="O12465">
        <v>0</v>
      </c>
      <c r="P12465">
        <v>0</v>
      </c>
      <c r="Q12465">
        <v>0</v>
      </c>
    </row>
    <row r="12466" spans="1:17" x14ac:dyDescent="0.25">
      <c r="A12466" t="s">
        <v>14370</v>
      </c>
      <c r="B12466" t="s">
        <v>72</v>
      </c>
      <c r="C12466" t="s">
        <v>176</v>
      </c>
      <c r="D12466" t="s">
        <v>529</v>
      </c>
      <c r="E12466" t="s">
        <v>563</v>
      </c>
      <c r="F12466" t="s">
        <v>525</v>
      </c>
      <c r="G12466">
        <v>12</v>
      </c>
      <c r="H12466">
        <v>0</v>
      </c>
      <c r="I12466">
        <v>0</v>
      </c>
      <c r="J12466">
        <v>0</v>
      </c>
      <c r="K12466">
        <v>0</v>
      </c>
      <c r="L12466">
        <v>0</v>
      </c>
      <c r="M12466">
        <v>0</v>
      </c>
      <c r="N12466">
        <v>0</v>
      </c>
      <c r="O12466">
        <v>0</v>
      </c>
      <c r="P12466">
        <v>0</v>
      </c>
      <c r="Q12466">
        <v>0</v>
      </c>
    </row>
    <row r="12467" spans="1:17" x14ac:dyDescent="0.25">
      <c r="A12467" t="s">
        <v>27497</v>
      </c>
      <c r="B12467" t="s">
        <v>72</v>
      </c>
      <c r="C12467" t="s">
        <v>176</v>
      </c>
      <c r="D12467" t="s">
        <v>529</v>
      </c>
      <c r="E12467" t="s">
        <v>21471</v>
      </c>
      <c r="F12467" t="s">
        <v>525</v>
      </c>
      <c r="G12467">
        <v>5</v>
      </c>
      <c r="H12467">
        <v>0</v>
      </c>
      <c r="I12467">
        <v>0</v>
      </c>
      <c r="J12467">
        <v>0</v>
      </c>
      <c r="K12467">
        <v>0</v>
      </c>
      <c r="L12467">
        <v>0</v>
      </c>
      <c r="M12467">
        <v>0</v>
      </c>
      <c r="N12467">
        <v>0</v>
      </c>
      <c r="O12467">
        <v>0</v>
      </c>
      <c r="P12467">
        <v>0</v>
      </c>
      <c r="Q12467">
        <v>0</v>
      </c>
    </row>
    <row r="12468" spans="1:17" x14ac:dyDescent="0.25">
      <c r="A12468" t="s">
        <v>14371</v>
      </c>
      <c r="B12468" t="s">
        <v>72</v>
      </c>
      <c r="C12468" t="s">
        <v>176</v>
      </c>
      <c r="D12468" t="s">
        <v>526</v>
      </c>
      <c r="E12468" t="s">
        <v>563</v>
      </c>
      <c r="F12468" t="s">
        <v>396</v>
      </c>
      <c r="G12468">
        <v>0</v>
      </c>
      <c r="H12468">
        <v>60</v>
      </c>
      <c r="I12468">
        <v>8</v>
      </c>
      <c r="J12468">
        <v>47</v>
      </c>
      <c r="K12468">
        <v>4</v>
      </c>
      <c r="L12468">
        <v>1</v>
      </c>
      <c r="M12468">
        <v>0</v>
      </c>
      <c r="N12468">
        <v>0</v>
      </c>
      <c r="O12468">
        <v>0</v>
      </c>
      <c r="P12468">
        <v>0</v>
      </c>
      <c r="Q12468">
        <v>0</v>
      </c>
    </row>
    <row r="12469" spans="1:17" x14ac:dyDescent="0.25">
      <c r="A12469" t="s">
        <v>14372</v>
      </c>
      <c r="B12469" t="s">
        <v>72</v>
      </c>
      <c r="C12469" t="s">
        <v>176</v>
      </c>
      <c r="D12469" t="s">
        <v>526</v>
      </c>
      <c r="E12469" t="s">
        <v>563</v>
      </c>
      <c r="F12469" t="s">
        <v>4236</v>
      </c>
      <c r="G12469">
        <v>0</v>
      </c>
      <c r="H12469">
        <v>60</v>
      </c>
      <c r="I12469">
        <v>7</v>
      </c>
      <c r="J12469">
        <v>48</v>
      </c>
      <c r="K12469">
        <v>4</v>
      </c>
      <c r="L12469">
        <v>1</v>
      </c>
      <c r="M12469">
        <v>0</v>
      </c>
      <c r="N12469">
        <v>0</v>
      </c>
      <c r="O12469">
        <v>0</v>
      </c>
      <c r="P12469">
        <v>0</v>
      </c>
      <c r="Q12469">
        <v>0</v>
      </c>
    </row>
    <row r="12470" spans="1:17" x14ac:dyDescent="0.25">
      <c r="A12470" t="s">
        <v>14373</v>
      </c>
      <c r="B12470" t="s">
        <v>72</v>
      </c>
      <c r="C12470" t="s">
        <v>176</v>
      </c>
      <c r="D12470" t="s">
        <v>526</v>
      </c>
      <c r="E12470" t="s">
        <v>563</v>
      </c>
      <c r="F12470" t="s">
        <v>4238</v>
      </c>
      <c r="G12470">
        <v>0</v>
      </c>
      <c r="H12470">
        <v>0</v>
      </c>
      <c r="I12470">
        <v>0</v>
      </c>
      <c r="J12470">
        <v>0</v>
      </c>
      <c r="K12470">
        <v>0</v>
      </c>
      <c r="L12470">
        <v>0</v>
      </c>
      <c r="M12470">
        <v>60</v>
      </c>
      <c r="N12470">
        <v>0</v>
      </c>
      <c r="O12470">
        <v>0</v>
      </c>
      <c r="P12470">
        <v>0</v>
      </c>
      <c r="Q12470">
        <v>0</v>
      </c>
    </row>
    <row r="12471" spans="1:17" x14ac:dyDescent="0.25">
      <c r="A12471" t="s">
        <v>14374</v>
      </c>
      <c r="B12471" t="s">
        <v>72</v>
      </c>
      <c r="C12471" t="s">
        <v>176</v>
      </c>
      <c r="D12471" t="s">
        <v>526</v>
      </c>
      <c r="E12471" t="s">
        <v>563</v>
      </c>
      <c r="F12471" t="s">
        <v>397</v>
      </c>
      <c r="G12471">
        <v>0</v>
      </c>
      <c r="H12471">
        <v>60</v>
      </c>
      <c r="I12471">
        <v>7</v>
      </c>
      <c r="J12471">
        <v>48</v>
      </c>
      <c r="K12471">
        <v>4</v>
      </c>
      <c r="L12471">
        <v>1</v>
      </c>
      <c r="M12471">
        <v>0</v>
      </c>
      <c r="N12471">
        <v>0</v>
      </c>
      <c r="O12471">
        <v>0</v>
      </c>
      <c r="P12471">
        <v>0</v>
      </c>
      <c r="Q12471">
        <v>0</v>
      </c>
    </row>
    <row r="12472" spans="1:17" x14ac:dyDescent="0.25">
      <c r="A12472" t="s">
        <v>14375</v>
      </c>
      <c r="B12472" t="s">
        <v>72</v>
      </c>
      <c r="C12472" t="s">
        <v>176</v>
      </c>
      <c r="D12472" t="s">
        <v>526</v>
      </c>
      <c r="E12472" t="s">
        <v>563</v>
      </c>
      <c r="F12472" t="s">
        <v>398</v>
      </c>
      <c r="G12472">
        <v>0</v>
      </c>
      <c r="H12472">
        <v>60</v>
      </c>
      <c r="I12472">
        <v>7</v>
      </c>
      <c r="J12472">
        <v>48</v>
      </c>
      <c r="K12472">
        <v>4</v>
      </c>
      <c r="L12472">
        <v>1</v>
      </c>
      <c r="M12472">
        <v>0</v>
      </c>
      <c r="N12472">
        <v>0</v>
      </c>
      <c r="O12472">
        <v>0</v>
      </c>
      <c r="P12472">
        <v>0</v>
      </c>
      <c r="Q12472">
        <v>0</v>
      </c>
    </row>
    <row r="12473" spans="1:17" x14ac:dyDescent="0.25">
      <c r="A12473" t="s">
        <v>14376</v>
      </c>
      <c r="B12473" t="s">
        <v>72</v>
      </c>
      <c r="C12473" t="s">
        <v>176</v>
      </c>
      <c r="D12473" t="s">
        <v>526</v>
      </c>
      <c r="E12473" t="s">
        <v>563</v>
      </c>
      <c r="F12473" t="s">
        <v>4242</v>
      </c>
      <c r="G12473">
        <v>0</v>
      </c>
      <c r="H12473">
        <v>0</v>
      </c>
      <c r="I12473">
        <v>0</v>
      </c>
      <c r="J12473">
        <v>0</v>
      </c>
      <c r="K12473">
        <v>0</v>
      </c>
      <c r="L12473">
        <v>0</v>
      </c>
      <c r="M12473">
        <v>60</v>
      </c>
      <c r="N12473">
        <v>0</v>
      </c>
      <c r="O12473">
        <v>0</v>
      </c>
      <c r="P12473">
        <v>0</v>
      </c>
      <c r="Q12473">
        <v>0</v>
      </c>
    </row>
    <row r="12474" spans="1:17" x14ac:dyDescent="0.25">
      <c r="A12474" t="s">
        <v>14377</v>
      </c>
      <c r="B12474" t="s">
        <v>72</v>
      </c>
      <c r="C12474" t="s">
        <v>176</v>
      </c>
      <c r="D12474" t="s">
        <v>526</v>
      </c>
      <c r="E12474" t="s">
        <v>563</v>
      </c>
      <c r="F12474" t="s">
        <v>399</v>
      </c>
      <c r="G12474">
        <v>0</v>
      </c>
      <c r="H12474">
        <v>60</v>
      </c>
      <c r="I12474">
        <v>7</v>
      </c>
      <c r="J12474">
        <v>48</v>
      </c>
      <c r="K12474">
        <v>4</v>
      </c>
      <c r="L12474">
        <v>1</v>
      </c>
      <c r="M12474">
        <v>0</v>
      </c>
      <c r="N12474">
        <v>0</v>
      </c>
      <c r="O12474">
        <v>0</v>
      </c>
      <c r="P12474">
        <v>0</v>
      </c>
      <c r="Q12474">
        <v>0</v>
      </c>
    </row>
    <row r="12475" spans="1:17" x14ac:dyDescent="0.25">
      <c r="A12475" t="s">
        <v>14378</v>
      </c>
      <c r="B12475" t="s">
        <v>72</v>
      </c>
      <c r="C12475" t="s">
        <v>176</v>
      </c>
      <c r="D12475" t="s">
        <v>526</v>
      </c>
      <c r="E12475" t="s">
        <v>563</v>
      </c>
      <c r="F12475" t="s">
        <v>4245</v>
      </c>
      <c r="G12475">
        <v>0</v>
      </c>
      <c r="H12475">
        <v>0</v>
      </c>
      <c r="I12475">
        <v>0</v>
      </c>
      <c r="J12475">
        <v>0</v>
      </c>
      <c r="K12475">
        <v>0</v>
      </c>
      <c r="L12475">
        <v>0</v>
      </c>
      <c r="M12475">
        <v>60</v>
      </c>
      <c r="N12475">
        <v>0</v>
      </c>
      <c r="O12475">
        <v>0</v>
      </c>
      <c r="P12475">
        <v>0</v>
      </c>
      <c r="Q12475">
        <v>0</v>
      </c>
    </row>
    <row r="12476" spans="1:17" x14ac:dyDescent="0.25">
      <c r="A12476" t="s">
        <v>14379</v>
      </c>
      <c r="B12476" t="s">
        <v>72</v>
      </c>
      <c r="C12476" t="s">
        <v>176</v>
      </c>
      <c r="D12476" t="s">
        <v>526</v>
      </c>
      <c r="E12476" t="s">
        <v>563</v>
      </c>
      <c r="F12476" t="s">
        <v>394</v>
      </c>
      <c r="G12476">
        <v>0</v>
      </c>
      <c r="H12476">
        <v>0</v>
      </c>
      <c r="I12476">
        <v>0</v>
      </c>
      <c r="J12476">
        <v>0</v>
      </c>
      <c r="K12476">
        <v>0</v>
      </c>
      <c r="L12476">
        <v>0</v>
      </c>
      <c r="M12476">
        <v>0</v>
      </c>
      <c r="N12476">
        <v>53</v>
      </c>
      <c r="O12476">
        <v>51</v>
      </c>
      <c r="P12476">
        <v>1</v>
      </c>
      <c r="Q12476">
        <v>1</v>
      </c>
    </row>
    <row r="12477" spans="1:17" x14ac:dyDescent="0.25">
      <c r="A12477" t="s">
        <v>27498</v>
      </c>
      <c r="B12477" t="s">
        <v>75</v>
      </c>
      <c r="C12477" t="s">
        <v>92</v>
      </c>
      <c r="D12477" t="s">
        <v>526</v>
      </c>
      <c r="E12477" t="s">
        <v>21471</v>
      </c>
      <c r="F12477" t="s">
        <v>394</v>
      </c>
      <c r="G12477">
        <v>0</v>
      </c>
      <c r="H12477">
        <v>0</v>
      </c>
      <c r="I12477">
        <v>0</v>
      </c>
      <c r="J12477">
        <v>0</v>
      </c>
      <c r="K12477">
        <v>0</v>
      </c>
      <c r="L12477">
        <v>0</v>
      </c>
      <c r="M12477">
        <v>0</v>
      </c>
      <c r="N12477">
        <v>0</v>
      </c>
      <c r="O12477">
        <v>0</v>
      </c>
      <c r="P12477">
        <v>0</v>
      </c>
      <c r="Q12477">
        <v>0</v>
      </c>
    </row>
    <row r="12478" spans="1:17" x14ac:dyDescent="0.25">
      <c r="A12478" t="s">
        <v>27499</v>
      </c>
      <c r="B12478" t="s">
        <v>75</v>
      </c>
      <c r="C12478" t="s">
        <v>92</v>
      </c>
      <c r="D12478" t="s">
        <v>526</v>
      </c>
      <c r="E12478" t="s">
        <v>21471</v>
      </c>
      <c r="F12478" t="s">
        <v>395</v>
      </c>
      <c r="G12478">
        <v>0</v>
      </c>
      <c r="H12478">
        <v>0</v>
      </c>
      <c r="I12478">
        <v>0</v>
      </c>
      <c r="J12478">
        <v>0</v>
      </c>
      <c r="K12478">
        <v>0</v>
      </c>
      <c r="L12478">
        <v>0</v>
      </c>
      <c r="M12478">
        <v>0</v>
      </c>
      <c r="N12478">
        <v>0</v>
      </c>
      <c r="O12478">
        <v>0</v>
      </c>
      <c r="P12478">
        <v>0</v>
      </c>
      <c r="Q12478">
        <v>0</v>
      </c>
    </row>
    <row r="12479" spans="1:17" x14ac:dyDescent="0.25">
      <c r="A12479" t="s">
        <v>27500</v>
      </c>
      <c r="B12479" t="s">
        <v>75</v>
      </c>
      <c r="C12479" t="s">
        <v>92</v>
      </c>
      <c r="D12479" t="s">
        <v>526</v>
      </c>
      <c r="E12479" t="s">
        <v>21471</v>
      </c>
      <c r="F12479" t="s">
        <v>525</v>
      </c>
      <c r="G12479">
        <v>1</v>
      </c>
      <c r="H12479">
        <v>0</v>
      </c>
      <c r="I12479">
        <v>0</v>
      </c>
      <c r="J12479">
        <v>0</v>
      </c>
      <c r="K12479">
        <v>0</v>
      </c>
      <c r="L12479">
        <v>0</v>
      </c>
      <c r="M12479">
        <v>0</v>
      </c>
      <c r="N12479">
        <v>0</v>
      </c>
      <c r="O12479">
        <v>0</v>
      </c>
      <c r="P12479">
        <v>0</v>
      </c>
      <c r="Q12479">
        <v>0</v>
      </c>
    </row>
    <row r="12480" spans="1:17" x14ac:dyDescent="0.25">
      <c r="A12480" t="s">
        <v>27501</v>
      </c>
      <c r="B12480" t="s">
        <v>75</v>
      </c>
      <c r="C12480" t="s">
        <v>94</v>
      </c>
      <c r="D12480" t="s">
        <v>526</v>
      </c>
      <c r="E12480" t="s">
        <v>21471</v>
      </c>
      <c r="F12480" t="s">
        <v>396</v>
      </c>
      <c r="G12480">
        <v>0</v>
      </c>
      <c r="H12480">
        <v>1</v>
      </c>
      <c r="I12480">
        <v>1</v>
      </c>
      <c r="J12480">
        <v>0</v>
      </c>
      <c r="K12480">
        <v>0</v>
      </c>
      <c r="L12480">
        <v>0</v>
      </c>
      <c r="M12480">
        <v>0</v>
      </c>
      <c r="N12480">
        <v>0</v>
      </c>
      <c r="O12480">
        <v>0</v>
      </c>
      <c r="P12480">
        <v>0</v>
      </c>
      <c r="Q12480">
        <v>0</v>
      </c>
    </row>
    <row r="12481" spans="1:17" x14ac:dyDescent="0.25">
      <c r="A12481" t="s">
        <v>27502</v>
      </c>
      <c r="B12481" t="s">
        <v>75</v>
      </c>
      <c r="C12481" t="s">
        <v>94</v>
      </c>
      <c r="D12481" t="s">
        <v>526</v>
      </c>
      <c r="E12481" t="s">
        <v>21471</v>
      </c>
      <c r="F12481" t="s">
        <v>4236</v>
      </c>
      <c r="G12481">
        <v>0</v>
      </c>
      <c r="H12481">
        <v>1</v>
      </c>
      <c r="I12481">
        <v>1</v>
      </c>
      <c r="J12481">
        <v>0</v>
      </c>
      <c r="K12481">
        <v>0</v>
      </c>
      <c r="L12481">
        <v>0</v>
      </c>
      <c r="M12481">
        <v>0</v>
      </c>
      <c r="N12481">
        <v>0</v>
      </c>
      <c r="O12481">
        <v>0</v>
      </c>
      <c r="P12481">
        <v>0</v>
      </c>
      <c r="Q12481">
        <v>0</v>
      </c>
    </row>
    <row r="12482" spans="1:17" x14ac:dyDescent="0.25">
      <c r="A12482" t="s">
        <v>27503</v>
      </c>
      <c r="B12482" t="s">
        <v>75</v>
      </c>
      <c r="C12482" t="s">
        <v>94</v>
      </c>
      <c r="D12482" t="s">
        <v>526</v>
      </c>
      <c r="E12482" t="s">
        <v>21471</v>
      </c>
      <c r="F12482" t="s">
        <v>4238</v>
      </c>
      <c r="G12482">
        <v>0</v>
      </c>
      <c r="H12482">
        <v>0</v>
      </c>
      <c r="I12482">
        <v>0</v>
      </c>
      <c r="J12482">
        <v>0</v>
      </c>
      <c r="K12482">
        <v>0</v>
      </c>
      <c r="L12482">
        <v>0</v>
      </c>
      <c r="M12482">
        <v>1</v>
      </c>
      <c r="N12482">
        <v>0</v>
      </c>
      <c r="O12482">
        <v>0</v>
      </c>
      <c r="P12482">
        <v>0</v>
      </c>
      <c r="Q12482">
        <v>0</v>
      </c>
    </row>
    <row r="12483" spans="1:17" x14ac:dyDescent="0.25">
      <c r="A12483" t="s">
        <v>27504</v>
      </c>
      <c r="B12483" t="s">
        <v>75</v>
      </c>
      <c r="C12483" t="s">
        <v>94</v>
      </c>
      <c r="D12483" t="s">
        <v>526</v>
      </c>
      <c r="E12483" t="s">
        <v>21471</v>
      </c>
      <c r="F12483" t="s">
        <v>397</v>
      </c>
      <c r="G12483">
        <v>0</v>
      </c>
      <c r="H12483">
        <v>1</v>
      </c>
      <c r="I12483">
        <v>1</v>
      </c>
      <c r="J12483">
        <v>0</v>
      </c>
      <c r="K12483">
        <v>0</v>
      </c>
      <c r="L12483">
        <v>0</v>
      </c>
      <c r="M12483">
        <v>0</v>
      </c>
      <c r="N12483">
        <v>0</v>
      </c>
      <c r="O12483">
        <v>0</v>
      </c>
      <c r="P12483">
        <v>0</v>
      </c>
      <c r="Q12483">
        <v>0</v>
      </c>
    </row>
    <row r="12484" spans="1:17" x14ac:dyDescent="0.25">
      <c r="A12484" t="s">
        <v>27505</v>
      </c>
      <c r="B12484" t="s">
        <v>75</v>
      </c>
      <c r="C12484" t="s">
        <v>94</v>
      </c>
      <c r="D12484" t="s">
        <v>526</v>
      </c>
      <c r="E12484" t="s">
        <v>21471</v>
      </c>
      <c r="F12484" t="s">
        <v>398</v>
      </c>
      <c r="G12484">
        <v>0</v>
      </c>
      <c r="H12484">
        <v>1</v>
      </c>
      <c r="I12484">
        <v>1</v>
      </c>
      <c r="J12484">
        <v>0</v>
      </c>
      <c r="K12484">
        <v>0</v>
      </c>
      <c r="L12484">
        <v>0</v>
      </c>
      <c r="M12484">
        <v>0</v>
      </c>
      <c r="N12484">
        <v>0</v>
      </c>
      <c r="O12484">
        <v>0</v>
      </c>
      <c r="P12484">
        <v>0</v>
      </c>
      <c r="Q12484">
        <v>0</v>
      </c>
    </row>
    <row r="12485" spans="1:17" x14ac:dyDescent="0.25">
      <c r="A12485" t="s">
        <v>27506</v>
      </c>
      <c r="B12485" t="s">
        <v>75</v>
      </c>
      <c r="C12485" t="s">
        <v>94</v>
      </c>
      <c r="D12485" t="s">
        <v>526</v>
      </c>
      <c r="E12485" t="s">
        <v>21471</v>
      </c>
      <c r="F12485" t="s">
        <v>4242</v>
      </c>
      <c r="G12485">
        <v>0</v>
      </c>
      <c r="H12485">
        <v>0</v>
      </c>
      <c r="I12485">
        <v>0</v>
      </c>
      <c r="J12485">
        <v>0</v>
      </c>
      <c r="K12485">
        <v>0</v>
      </c>
      <c r="L12485">
        <v>0</v>
      </c>
      <c r="M12485">
        <v>1</v>
      </c>
      <c r="N12485">
        <v>0</v>
      </c>
      <c r="O12485">
        <v>0</v>
      </c>
      <c r="P12485">
        <v>0</v>
      </c>
      <c r="Q12485">
        <v>0</v>
      </c>
    </row>
    <row r="12486" spans="1:17" x14ac:dyDescent="0.25">
      <c r="A12486" t="s">
        <v>27507</v>
      </c>
      <c r="B12486" t="s">
        <v>75</v>
      </c>
      <c r="C12486" t="s">
        <v>94</v>
      </c>
      <c r="D12486" t="s">
        <v>526</v>
      </c>
      <c r="E12486" t="s">
        <v>21471</v>
      </c>
      <c r="F12486" t="s">
        <v>399</v>
      </c>
      <c r="G12486">
        <v>0</v>
      </c>
      <c r="H12486">
        <v>1</v>
      </c>
      <c r="I12486">
        <v>1</v>
      </c>
      <c r="J12486">
        <v>0</v>
      </c>
      <c r="K12486">
        <v>0</v>
      </c>
      <c r="L12486">
        <v>0</v>
      </c>
      <c r="M12486">
        <v>0</v>
      </c>
      <c r="N12486">
        <v>0</v>
      </c>
      <c r="O12486">
        <v>0</v>
      </c>
      <c r="P12486">
        <v>0</v>
      </c>
      <c r="Q12486">
        <v>0</v>
      </c>
    </row>
    <row r="12487" spans="1:17" x14ac:dyDescent="0.25">
      <c r="A12487" t="s">
        <v>27508</v>
      </c>
      <c r="B12487" t="s">
        <v>75</v>
      </c>
      <c r="C12487" t="s">
        <v>94</v>
      </c>
      <c r="D12487" t="s">
        <v>526</v>
      </c>
      <c r="E12487" t="s">
        <v>21471</v>
      </c>
      <c r="F12487" t="s">
        <v>4245</v>
      </c>
      <c r="G12487">
        <v>0</v>
      </c>
      <c r="H12487">
        <v>0</v>
      </c>
      <c r="I12487">
        <v>0</v>
      </c>
      <c r="J12487">
        <v>0</v>
      </c>
      <c r="K12487">
        <v>0</v>
      </c>
      <c r="L12487">
        <v>0</v>
      </c>
      <c r="M12487">
        <v>1</v>
      </c>
      <c r="N12487">
        <v>0</v>
      </c>
      <c r="O12487">
        <v>0</v>
      </c>
      <c r="P12487">
        <v>0</v>
      </c>
      <c r="Q12487">
        <v>0</v>
      </c>
    </row>
    <row r="12488" spans="1:17" x14ac:dyDescent="0.25">
      <c r="A12488" t="s">
        <v>27509</v>
      </c>
      <c r="B12488" t="s">
        <v>75</v>
      </c>
      <c r="C12488" t="s">
        <v>94</v>
      </c>
      <c r="D12488" t="s">
        <v>526</v>
      </c>
      <c r="E12488" t="s">
        <v>21471</v>
      </c>
      <c r="F12488" t="s">
        <v>394</v>
      </c>
      <c r="G12488">
        <v>0</v>
      </c>
      <c r="H12488">
        <v>0</v>
      </c>
      <c r="I12488">
        <v>0</v>
      </c>
      <c r="J12488">
        <v>0</v>
      </c>
      <c r="K12488">
        <v>0</v>
      </c>
      <c r="L12488">
        <v>0</v>
      </c>
      <c r="M12488">
        <v>0</v>
      </c>
      <c r="N12488">
        <v>1</v>
      </c>
      <c r="O12488">
        <v>1</v>
      </c>
      <c r="P12488">
        <v>0</v>
      </c>
      <c r="Q12488">
        <v>0</v>
      </c>
    </row>
    <row r="12489" spans="1:17" x14ac:dyDescent="0.25">
      <c r="A12489" t="s">
        <v>27510</v>
      </c>
      <c r="B12489" t="s">
        <v>75</v>
      </c>
      <c r="C12489" t="s">
        <v>94</v>
      </c>
      <c r="D12489" t="s">
        <v>526</v>
      </c>
      <c r="E12489" t="s">
        <v>21471</v>
      </c>
      <c r="F12489" t="s">
        <v>395</v>
      </c>
      <c r="G12489">
        <v>0</v>
      </c>
      <c r="H12489">
        <v>0</v>
      </c>
      <c r="I12489">
        <v>0</v>
      </c>
      <c r="J12489">
        <v>0</v>
      </c>
      <c r="K12489">
        <v>0</v>
      </c>
      <c r="L12489">
        <v>0</v>
      </c>
      <c r="M12489">
        <v>0</v>
      </c>
      <c r="N12489">
        <v>1</v>
      </c>
      <c r="O12489">
        <v>1</v>
      </c>
      <c r="P12489">
        <v>0</v>
      </c>
      <c r="Q12489">
        <v>0</v>
      </c>
    </row>
    <row r="12490" spans="1:17" x14ac:dyDescent="0.25">
      <c r="A12490" t="s">
        <v>27511</v>
      </c>
      <c r="B12490" t="s">
        <v>75</v>
      </c>
      <c r="C12490" t="s">
        <v>94</v>
      </c>
      <c r="D12490" t="s">
        <v>526</v>
      </c>
      <c r="E12490" t="s">
        <v>21471</v>
      </c>
      <c r="F12490" t="s">
        <v>525</v>
      </c>
      <c r="G12490">
        <v>1</v>
      </c>
      <c r="H12490">
        <v>0</v>
      </c>
      <c r="I12490">
        <v>0</v>
      </c>
      <c r="J12490">
        <v>0</v>
      </c>
      <c r="K12490">
        <v>0</v>
      </c>
      <c r="L12490">
        <v>0</v>
      </c>
      <c r="M12490">
        <v>0</v>
      </c>
      <c r="N12490">
        <v>0</v>
      </c>
      <c r="O12490">
        <v>0</v>
      </c>
      <c r="P12490">
        <v>0</v>
      </c>
      <c r="Q12490">
        <v>0</v>
      </c>
    </row>
    <row r="12491" spans="1:17" x14ac:dyDescent="0.25">
      <c r="A12491" t="s">
        <v>27512</v>
      </c>
      <c r="B12491" t="s">
        <v>75</v>
      </c>
      <c r="C12491" t="s">
        <v>96</v>
      </c>
      <c r="D12491" t="s">
        <v>526</v>
      </c>
      <c r="E12491" t="s">
        <v>21471</v>
      </c>
      <c r="F12491" t="s">
        <v>396</v>
      </c>
      <c r="G12491">
        <v>0</v>
      </c>
      <c r="H12491">
        <v>1</v>
      </c>
      <c r="I12491">
        <v>0</v>
      </c>
      <c r="J12491">
        <v>1</v>
      </c>
      <c r="K12491">
        <v>0</v>
      </c>
      <c r="L12491">
        <v>0</v>
      </c>
      <c r="M12491">
        <v>0</v>
      </c>
      <c r="N12491">
        <v>0</v>
      </c>
      <c r="O12491">
        <v>0</v>
      </c>
      <c r="P12491">
        <v>0</v>
      </c>
      <c r="Q12491">
        <v>0</v>
      </c>
    </row>
    <row r="12492" spans="1:17" x14ac:dyDescent="0.25">
      <c r="A12492" t="s">
        <v>27513</v>
      </c>
      <c r="B12492" t="s">
        <v>75</v>
      </c>
      <c r="C12492" t="s">
        <v>96</v>
      </c>
      <c r="D12492" t="s">
        <v>526</v>
      </c>
      <c r="E12492" t="s">
        <v>21471</v>
      </c>
      <c r="F12492" t="s">
        <v>4236</v>
      </c>
      <c r="G12492">
        <v>0</v>
      </c>
      <c r="H12492">
        <v>1</v>
      </c>
      <c r="I12492">
        <v>0</v>
      </c>
      <c r="J12492">
        <v>1</v>
      </c>
      <c r="K12492">
        <v>0</v>
      </c>
      <c r="L12492">
        <v>0</v>
      </c>
      <c r="M12492">
        <v>0</v>
      </c>
      <c r="N12492">
        <v>0</v>
      </c>
      <c r="O12492">
        <v>0</v>
      </c>
      <c r="P12492">
        <v>0</v>
      </c>
      <c r="Q12492">
        <v>0</v>
      </c>
    </row>
    <row r="12493" spans="1:17" x14ac:dyDescent="0.25">
      <c r="A12493" t="s">
        <v>27514</v>
      </c>
      <c r="B12493" t="s">
        <v>75</v>
      </c>
      <c r="C12493" t="s">
        <v>96</v>
      </c>
      <c r="D12493" t="s">
        <v>526</v>
      </c>
      <c r="E12493" t="s">
        <v>21471</v>
      </c>
      <c r="F12493" t="s">
        <v>4238</v>
      </c>
      <c r="G12493">
        <v>0</v>
      </c>
      <c r="H12493">
        <v>0</v>
      </c>
      <c r="I12493">
        <v>0</v>
      </c>
      <c r="J12493">
        <v>0</v>
      </c>
      <c r="K12493">
        <v>0</v>
      </c>
      <c r="L12493">
        <v>0</v>
      </c>
      <c r="M12493">
        <v>1</v>
      </c>
      <c r="N12493">
        <v>0</v>
      </c>
      <c r="O12493">
        <v>0</v>
      </c>
      <c r="P12493">
        <v>0</v>
      </c>
      <c r="Q12493">
        <v>0</v>
      </c>
    </row>
    <row r="12494" spans="1:17" x14ac:dyDescent="0.25">
      <c r="A12494" t="s">
        <v>27515</v>
      </c>
      <c r="B12494" t="s">
        <v>75</v>
      </c>
      <c r="C12494" t="s">
        <v>96</v>
      </c>
      <c r="D12494" t="s">
        <v>526</v>
      </c>
      <c r="E12494" t="s">
        <v>21471</v>
      </c>
      <c r="F12494" t="s">
        <v>397</v>
      </c>
      <c r="G12494">
        <v>0</v>
      </c>
      <c r="H12494">
        <v>1</v>
      </c>
      <c r="I12494">
        <v>0</v>
      </c>
      <c r="J12494">
        <v>1</v>
      </c>
      <c r="K12494">
        <v>0</v>
      </c>
      <c r="L12494">
        <v>0</v>
      </c>
      <c r="M12494">
        <v>0</v>
      </c>
      <c r="N12494">
        <v>0</v>
      </c>
      <c r="O12494">
        <v>0</v>
      </c>
      <c r="P12494">
        <v>0</v>
      </c>
      <c r="Q12494">
        <v>0</v>
      </c>
    </row>
    <row r="12495" spans="1:17" x14ac:dyDescent="0.25">
      <c r="A12495" t="s">
        <v>27516</v>
      </c>
      <c r="B12495" t="s">
        <v>75</v>
      </c>
      <c r="C12495" t="s">
        <v>96</v>
      </c>
      <c r="D12495" t="s">
        <v>526</v>
      </c>
      <c r="E12495" t="s">
        <v>21471</v>
      </c>
      <c r="F12495" t="s">
        <v>398</v>
      </c>
      <c r="G12495">
        <v>0</v>
      </c>
      <c r="H12495">
        <v>1</v>
      </c>
      <c r="I12495">
        <v>0</v>
      </c>
      <c r="J12495">
        <v>1</v>
      </c>
      <c r="K12495">
        <v>0</v>
      </c>
      <c r="L12495">
        <v>0</v>
      </c>
      <c r="M12495">
        <v>0</v>
      </c>
      <c r="N12495">
        <v>0</v>
      </c>
      <c r="O12495">
        <v>0</v>
      </c>
      <c r="P12495">
        <v>0</v>
      </c>
      <c r="Q12495">
        <v>0</v>
      </c>
    </row>
    <row r="12496" spans="1:17" x14ac:dyDescent="0.25">
      <c r="A12496" t="s">
        <v>27517</v>
      </c>
      <c r="B12496" t="s">
        <v>75</v>
      </c>
      <c r="C12496" t="s">
        <v>96</v>
      </c>
      <c r="D12496" t="s">
        <v>526</v>
      </c>
      <c r="E12496" t="s">
        <v>21471</v>
      </c>
      <c r="F12496" t="s">
        <v>4242</v>
      </c>
      <c r="G12496">
        <v>0</v>
      </c>
      <c r="H12496">
        <v>0</v>
      </c>
      <c r="I12496">
        <v>0</v>
      </c>
      <c r="J12496">
        <v>0</v>
      </c>
      <c r="K12496">
        <v>0</v>
      </c>
      <c r="L12496">
        <v>0</v>
      </c>
      <c r="M12496">
        <v>1</v>
      </c>
      <c r="N12496">
        <v>0</v>
      </c>
      <c r="O12496">
        <v>0</v>
      </c>
      <c r="P12496">
        <v>0</v>
      </c>
      <c r="Q12496">
        <v>0</v>
      </c>
    </row>
    <row r="12497" spans="1:17" x14ac:dyDescent="0.25">
      <c r="A12497" t="s">
        <v>27518</v>
      </c>
      <c r="B12497" t="s">
        <v>75</v>
      </c>
      <c r="C12497" t="s">
        <v>96</v>
      </c>
      <c r="D12497" t="s">
        <v>526</v>
      </c>
      <c r="E12497" t="s">
        <v>21471</v>
      </c>
      <c r="F12497" t="s">
        <v>399</v>
      </c>
      <c r="G12497">
        <v>0</v>
      </c>
      <c r="H12497">
        <v>1</v>
      </c>
      <c r="I12497">
        <v>0</v>
      </c>
      <c r="J12497">
        <v>1</v>
      </c>
      <c r="K12497">
        <v>0</v>
      </c>
      <c r="L12497">
        <v>0</v>
      </c>
      <c r="M12497">
        <v>0</v>
      </c>
      <c r="N12497">
        <v>0</v>
      </c>
      <c r="O12497">
        <v>0</v>
      </c>
      <c r="P12497">
        <v>0</v>
      </c>
      <c r="Q12497">
        <v>0</v>
      </c>
    </row>
    <row r="12498" spans="1:17" x14ac:dyDescent="0.25">
      <c r="A12498" t="s">
        <v>27519</v>
      </c>
      <c r="B12498" t="s">
        <v>75</v>
      </c>
      <c r="C12498" t="s">
        <v>96</v>
      </c>
      <c r="D12498" t="s">
        <v>526</v>
      </c>
      <c r="E12498" t="s">
        <v>21471</v>
      </c>
      <c r="F12498" t="s">
        <v>4245</v>
      </c>
      <c r="G12498">
        <v>0</v>
      </c>
      <c r="H12498">
        <v>0</v>
      </c>
      <c r="I12498">
        <v>0</v>
      </c>
      <c r="J12498">
        <v>0</v>
      </c>
      <c r="K12498">
        <v>0</v>
      </c>
      <c r="L12498">
        <v>0</v>
      </c>
      <c r="M12498">
        <v>1</v>
      </c>
      <c r="N12498">
        <v>0</v>
      </c>
      <c r="O12498">
        <v>0</v>
      </c>
      <c r="P12498">
        <v>0</v>
      </c>
      <c r="Q12498">
        <v>0</v>
      </c>
    </row>
    <row r="12499" spans="1:17" x14ac:dyDescent="0.25">
      <c r="A12499" t="s">
        <v>27520</v>
      </c>
      <c r="B12499" t="s">
        <v>75</v>
      </c>
      <c r="C12499" t="s">
        <v>96</v>
      </c>
      <c r="D12499" t="s">
        <v>526</v>
      </c>
      <c r="E12499" t="s">
        <v>21471</v>
      </c>
      <c r="F12499" t="s">
        <v>394</v>
      </c>
      <c r="G12499">
        <v>0</v>
      </c>
      <c r="H12499">
        <v>0</v>
      </c>
      <c r="I12499">
        <v>0</v>
      </c>
      <c r="J12499">
        <v>0</v>
      </c>
      <c r="K12499">
        <v>0</v>
      </c>
      <c r="L12499">
        <v>0</v>
      </c>
      <c r="M12499">
        <v>0</v>
      </c>
      <c r="N12499">
        <v>1</v>
      </c>
      <c r="O12499">
        <v>1</v>
      </c>
      <c r="P12499">
        <v>0</v>
      </c>
      <c r="Q12499">
        <v>0</v>
      </c>
    </row>
    <row r="12500" spans="1:17" x14ac:dyDescent="0.25">
      <c r="A12500" t="s">
        <v>27521</v>
      </c>
      <c r="B12500" t="s">
        <v>75</v>
      </c>
      <c r="C12500" t="s">
        <v>96</v>
      </c>
      <c r="D12500" t="s">
        <v>526</v>
      </c>
      <c r="E12500" t="s">
        <v>21471</v>
      </c>
      <c r="F12500" t="s">
        <v>395</v>
      </c>
      <c r="G12500">
        <v>0</v>
      </c>
      <c r="H12500">
        <v>0</v>
      </c>
      <c r="I12500">
        <v>0</v>
      </c>
      <c r="J12500">
        <v>0</v>
      </c>
      <c r="K12500">
        <v>0</v>
      </c>
      <c r="L12500">
        <v>0</v>
      </c>
      <c r="M12500">
        <v>0</v>
      </c>
      <c r="N12500">
        <v>0</v>
      </c>
      <c r="O12500">
        <v>0</v>
      </c>
      <c r="P12500">
        <v>0</v>
      </c>
      <c r="Q12500">
        <v>0</v>
      </c>
    </row>
    <row r="12501" spans="1:17" x14ac:dyDescent="0.25">
      <c r="A12501" t="s">
        <v>27522</v>
      </c>
      <c r="B12501" t="s">
        <v>75</v>
      </c>
      <c r="C12501" t="s">
        <v>96</v>
      </c>
      <c r="D12501" t="s">
        <v>526</v>
      </c>
      <c r="E12501" t="s">
        <v>21471</v>
      </c>
      <c r="F12501" t="s">
        <v>525</v>
      </c>
      <c r="G12501">
        <v>1</v>
      </c>
      <c r="H12501">
        <v>0</v>
      </c>
      <c r="I12501">
        <v>0</v>
      </c>
      <c r="J12501">
        <v>0</v>
      </c>
      <c r="K12501">
        <v>0</v>
      </c>
      <c r="L12501">
        <v>0</v>
      </c>
      <c r="M12501">
        <v>0</v>
      </c>
      <c r="N12501">
        <v>0</v>
      </c>
      <c r="O12501">
        <v>0</v>
      </c>
      <c r="P12501">
        <v>0</v>
      </c>
      <c r="Q12501">
        <v>0</v>
      </c>
    </row>
    <row r="12502" spans="1:17" x14ac:dyDescent="0.25">
      <c r="A12502" t="s">
        <v>27523</v>
      </c>
      <c r="B12502" t="s">
        <v>75</v>
      </c>
      <c r="C12502" t="s">
        <v>97</v>
      </c>
      <c r="D12502" t="s">
        <v>526</v>
      </c>
      <c r="E12502" t="s">
        <v>21471</v>
      </c>
      <c r="F12502" t="s">
        <v>396</v>
      </c>
      <c r="G12502">
        <v>0</v>
      </c>
      <c r="H12502">
        <v>1</v>
      </c>
      <c r="I12502">
        <v>1</v>
      </c>
      <c r="J12502">
        <v>0</v>
      </c>
      <c r="K12502">
        <v>0</v>
      </c>
      <c r="L12502">
        <v>0</v>
      </c>
      <c r="M12502">
        <v>0</v>
      </c>
      <c r="N12502">
        <v>0</v>
      </c>
      <c r="O12502">
        <v>0</v>
      </c>
      <c r="P12502">
        <v>0</v>
      </c>
      <c r="Q12502">
        <v>0</v>
      </c>
    </row>
    <row r="12503" spans="1:17" x14ac:dyDescent="0.25">
      <c r="A12503" t="s">
        <v>27524</v>
      </c>
      <c r="B12503" t="s">
        <v>75</v>
      </c>
      <c r="C12503" t="s">
        <v>97</v>
      </c>
      <c r="D12503" t="s">
        <v>526</v>
      </c>
      <c r="E12503" t="s">
        <v>21471</v>
      </c>
      <c r="F12503" t="s">
        <v>4236</v>
      </c>
      <c r="G12503">
        <v>0</v>
      </c>
      <c r="H12503">
        <v>1</v>
      </c>
      <c r="I12503">
        <v>1</v>
      </c>
      <c r="J12503">
        <v>0</v>
      </c>
      <c r="K12503">
        <v>0</v>
      </c>
      <c r="L12503">
        <v>0</v>
      </c>
      <c r="M12503">
        <v>0</v>
      </c>
      <c r="N12503">
        <v>0</v>
      </c>
      <c r="O12503">
        <v>0</v>
      </c>
      <c r="P12503">
        <v>0</v>
      </c>
      <c r="Q12503">
        <v>0</v>
      </c>
    </row>
    <row r="12504" spans="1:17" x14ac:dyDescent="0.25">
      <c r="A12504" t="s">
        <v>27525</v>
      </c>
      <c r="B12504" t="s">
        <v>74</v>
      </c>
      <c r="C12504" t="s">
        <v>127</v>
      </c>
      <c r="D12504" t="s">
        <v>526</v>
      </c>
      <c r="E12504" t="s">
        <v>21471</v>
      </c>
      <c r="F12504" t="s">
        <v>395</v>
      </c>
      <c r="G12504">
        <v>0</v>
      </c>
      <c r="H12504">
        <v>0</v>
      </c>
      <c r="I12504">
        <v>0</v>
      </c>
      <c r="J12504">
        <v>0</v>
      </c>
      <c r="K12504">
        <v>0</v>
      </c>
      <c r="L12504">
        <v>0</v>
      </c>
      <c r="M12504">
        <v>0</v>
      </c>
      <c r="N12504">
        <v>8</v>
      </c>
      <c r="O12504">
        <v>8</v>
      </c>
      <c r="P12504">
        <v>0</v>
      </c>
      <c r="Q12504">
        <v>0</v>
      </c>
    </row>
    <row r="12505" spans="1:17" x14ac:dyDescent="0.25">
      <c r="A12505" t="s">
        <v>27526</v>
      </c>
      <c r="B12505" t="s">
        <v>74</v>
      </c>
      <c r="C12505" t="s">
        <v>127</v>
      </c>
      <c r="D12505" t="s">
        <v>526</v>
      </c>
      <c r="E12505" t="s">
        <v>21471</v>
      </c>
      <c r="F12505" t="s">
        <v>525</v>
      </c>
      <c r="G12505">
        <v>19</v>
      </c>
      <c r="H12505">
        <v>0</v>
      </c>
      <c r="I12505">
        <v>0</v>
      </c>
      <c r="J12505">
        <v>0</v>
      </c>
      <c r="K12505">
        <v>0</v>
      </c>
      <c r="L12505">
        <v>0</v>
      </c>
      <c r="M12505">
        <v>0</v>
      </c>
      <c r="N12505">
        <v>0</v>
      </c>
      <c r="O12505">
        <v>0</v>
      </c>
      <c r="P12505">
        <v>0</v>
      </c>
      <c r="Q12505">
        <v>0</v>
      </c>
    </row>
    <row r="12506" spans="1:17" x14ac:dyDescent="0.25">
      <c r="A12506" t="s">
        <v>15558</v>
      </c>
      <c r="B12506" t="s">
        <v>74</v>
      </c>
      <c r="C12506" t="s">
        <v>127</v>
      </c>
      <c r="D12506" t="s">
        <v>12971</v>
      </c>
      <c r="E12506" t="s">
        <v>563</v>
      </c>
      <c r="F12506" t="s">
        <v>525</v>
      </c>
      <c r="G12506">
        <v>2</v>
      </c>
      <c r="H12506">
        <v>0</v>
      </c>
      <c r="I12506">
        <v>0</v>
      </c>
      <c r="J12506">
        <v>0</v>
      </c>
      <c r="K12506">
        <v>0</v>
      </c>
      <c r="L12506">
        <v>0</v>
      </c>
      <c r="M12506">
        <v>0</v>
      </c>
      <c r="N12506">
        <v>0</v>
      </c>
      <c r="O12506">
        <v>0</v>
      </c>
      <c r="P12506">
        <v>0</v>
      </c>
      <c r="Q12506">
        <v>0</v>
      </c>
    </row>
    <row r="12507" spans="1:17" x14ac:dyDescent="0.25">
      <c r="A12507" t="s">
        <v>27527</v>
      </c>
      <c r="B12507" t="s">
        <v>74</v>
      </c>
      <c r="C12507" t="s">
        <v>127</v>
      </c>
      <c r="D12507" t="s">
        <v>12971</v>
      </c>
      <c r="E12507" t="s">
        <v>21471</v>
      </c>
      <c r="F12507" t="s">
        <v>525</v>
      </c>
      <c r="G12507">
        <v>5</v>
      </c>
      <c r="H12507">
        <v>0</v>
      </c>
      <c r="I12507">
        <v>0</v>
      </c>
      <c r="J12507">
        <v>0</v>
      </c>
      <c r="K12507">
        <v>0</v>
      </c>
      <c r="L12507">
        <v>0</v>
      </c>
      <c r="M12507">
        <v>0</v>
      </c>
      <c r="N12507">
        <v>0</v>
      </c>
      <c r="O12507">
        <v>0</v>
      </c>
      <c r="P12507">
        <v>0</v>
      </c>
      <c r="Q12507">
        <v>0</v>
      </c>
    </row>
    <row r="12508" spans="1:17" x14ac:dyDescent="0.25">
      <c r="A12508" t="s">
        <v>15559</v>
      </c>
      <c r="B12508" t="s">
        <v>74</v>
      </c>
      <c r="C12508" t="s">
        <v>128</v>
      </c>
      <c r="D12508" t="s">
        <v>529</v>
      </c>
      <c r="E12508" t="s">
        <v>563</v>
      </c>
      <c r="F12508" t="s">
        <v>525</v>
      </c>
      <c r="G12508">
        <v>1</v>
      </c>
      <c r="H12508">
        <v>0</v>
      </c>
      <c r="I12508">
        <v>0</v>
      </c>
      <c r="J12508">
        <v>0</v>
      </c>
      <c r="K12508">
        <v>0</v>
      </c>
      <c r="L12508">
        <v>0</v>
      </c>
      <c r="M12508">
        <v>0</v>
      </c>
      <c r="N12508">
        <v>0</v>
      </c>
      <c r="O12508">
        <v>0</v>
      </c>
      <c r="P12508">
        <v>0</v>
      </c>
      <c r="Q12508">
        <v>0</v>
      </c>
    </row>
    <row r="12509" spans="1:17" x14ac:dyDescent="0.25">
      <c r="A12509" t="s">
        <v>27528</v>
      </c>
      <c r="B12509" t="s">
        <v>74</v>
      </c>
      <c r="C12509" t="s">
        <v>128</v>
      </c>
      <c r="D12509" t="s">
        <v>529</v>
      </c>
      <c r="E12509" t="s">
        <v>21471</v>
      </c>
      <c r="F12509" t="s">
        <v>525</v>
      </c>
      <c r="G12509">
        <v>1</v>
      </c>
      <c r="H12509">
        <v>0</v>
      </c>
      <c r="I12509">
        <v>0</v>
      </c>
      <c r="J12509">
        <v>0</v>
      </c>
      <c r="K12509">
        <v>0</v>
      </c>
      <c r="L12509">
        <v>0</v>
      </c>
      <c r="M12509">
        <v>0</v>
      </c>
      <c r="N12509">
        <v>0</v>
      </c>
      <c r="O12509">
        <v>0</v>
      </c>
      <c r="P12509">
        <v>0</v>
      </c>
      <c r="Q12509">
        <v>0</v>
      </c>
    </row>
    <row r="12510" spans="1:17" x14ac:dyDescent="0.25">
      <c r="A12510" t="s">
        <v>15560</v>
      </c>
      <c r="B12510" t="s">
        <v>74</v>
      </c>
      <c r="C12510" t="s">
        <v>128</v>
      </c>
      <c r="D12510" t="s">
        <v>526</v>
      </c>
      <c r="E12510" t="s">
        <v>563</v>
      </c>
      <c r="F12510" t="s">
        <v>396</v>
      </c>
      <c r="G12510">
        <v>0</v>
      </c>
      <c r="H12510">
        <v>13</v>
      </c>
      <c r="I12510">
        <v>3</v>
      </c>
      <c r="J12510">
        <v>7</v>
      </c>
      <c r="K12510">
        <v>1</v>
      </c>
      <c r="L12510">
        <v>2</v>
      </c>
      <c r="M12510">
        <v>0</v>
      </c>
      <c r="N12510">
        <v>0</v>
      </c>
      <c r="O12510">
        <v>0</v>
      </c>
      <c r="P12510">
        <v>0</v>
      </c>
      <c r="Q12510">
        <v>0</v>
      </c>
    </row>
    <row r="12511" spans="1:17" x14ac:dyDescent="0.25">
      <c r="A12511" t="s">
        <v>15561</v>
      </c>
      <c r="B12511" t="s">
        <v>74</v>
      </c>
      <c r="C12511" t="s">
        <v>128</v>
      </c>
      <c r="D12511" t="s">
        <v>526</v>
      </c>
      <c r="E12511" t="s">
        <v>563</v>
      </c>
      <c r="F12511" t="s">
        <v>4236</v>
      </c>
      <c r="G12511">
        <v>0</v>
      </c>
      <c r="H12511">
        <v>13</v>
      </c>
      <c r="I12511">
        <v>3</v>
      </c>
      <c r="J12511">
        <v>7</v>
      </c>
      <c r="K12511">
        <v>1</v>
      </c>
      <c r="L12511">
        <v>2</v>
      </c>
      <c r="M12511">
        <v>0</v>
      </c>
      <c r="N12511">
        <v>0</v>
      </c>
      <c r="O12511">
        <v>0</v>
      </c>
      <c r="P12511">
        <v>0</v>
      </c>
      <c r="Q12511">
        <v>0</v>
      </c>
    </row>
    <row r="12512" spans="1:17" x14ac:dyDescent="0.25">
      <c r="A12512" t="s">
        <v>15562</v>
      </c>
      <c r="B12512" t="s">
        <v>74</v>
      </c>
      <c r="C12512" t="s">
        <v>128</v>
      </c>
      <c r="D12512" t="s">
        <v>526</v>
      </c>
      <c r="E12512" t="s">
        <v>563</v>
      </c>
      <c r="F12512" t="s">
        <v>4238</v>
      </c>
      <c r="G12512">
        <v>0</v>
      </c>
      <c r="H12512">
        <v>0</v>
      </c>
      <c r="I12512">
        <v>0</v>
      </c>
      <c r="J12512">
        <v>0</v>
      </c>
      <c r="K12512">
        <v>0</v>
      </c>
      <c r="L12512">
        <v>0</v>
      </c>
      <c r="M12512">
        <v>13</v>
      </c>
      <c r="N12512">
        <v>0</v>
      </c>
      <c r="O12512">
        <v>0</v>
      </c>
      <c r="P12512">
        <v>0</v>
      </c>
      <c r="Q12512">
        <v>0</v>
      </c>
    </row>
    <row r="12513" spans="1:17" x14ac:dyDescent="0.25">
      <c r="A12513" t="s">
        <v>15563</v>
      </c>
      <c r="B12513" t="s">
        <v>74</v>
      </c>
      <c r="C12513" t="s">
        <v>128</v>
      </c>
      <c r="D12513" t="s">
        <v>526</v>
      </c>
      <c r="E12513" t="s">
        <v>563</v>
      </c>
      <c r="F12513" t="s">
        <v>397</v>
      </c>
      <c r="G12513">
        <v>0</v>
      </c>
      <c r="H12513">
        <v>13</v>
      </c>
      <c r="I12513">
        <v>3</v>
      </c>
      <c r="J12513">
        <v>7</v>
      </c>
      <c r="K12513">
        <v>1</v>
      </c>
      <c r="L12513">
        <v>2</v>
      </c>
      <c r="M12513">
        <v>0</v>
      </c>
      <c r="N12513">
        <v>0</v>
      </c>
      <c r="O12513">
        <v>0</v>
      </c>
      <c r="P12513">
        <v>0</v>
      </c>
      <c r="Q12513">
        <v>0</v>
      </c>
    </row>
    <row r="12514" spans="1:17" x14ac:dyDescent="0.25">
      <c r="A12514" t="s">
        <v>15564</v>
      </c>
      <c r="B12514" t="s">
        <v>74</v>
      </c>
      <c r="C12514" t="s">
        <v>128</v>
      </c>
      <c r="D12514" t="s">
        <v>526</v>
      </c>
      <c r="E12514" t="s">
        <v>563</v>
      </c>
      <c r="F12514" t="s">
        <v>398</v>
      </c>
      <c r="G12514">
        <v>0</v>
      </c>
      <c r="H12514">
        <v>13</v>
      </c>
      <c r="I12514">
        <v>3</v>
      </c>
      <c r="J12514">
        <v>7</v>
      </c>
      <c r="K12514">
        <v>1</v>
      </c>
      <c r="L12514">
        <v>2</v>
      </c>
      <c r="M12514">
        <v>0</v>
      </c>
      <c r="N12514">
        <v>0</v>
      </c>
      <c r="O12514">
        <v>0</v>
      </c>
      <c r="P12514">
        <v>0</v>
      </c>
      <c r="Q12514">
        <v>0</v>
      </c>
    </row>
    <row r="12515" spans="1:17" x14ac:dyDescent="0.25">
      <c r="A12515" t="s">
        <v>15565</v>
      </c>
      <c r="B12515" t="s">
        <v>74</v>
      </c>
      <c r="C12515" t="s">
        <v>128</v>
      </c>
      <c r="D12515" t="s">
        <v>526</v>
      </c>
      <c r="E12515" t="s">
        <v>563</v>
      </c>
      <c r="F12515" t="s">
        <v>4242</v>
      </c>
      <c r="G12515">
        <v>0</v>
      </c>
      <c r="H12515">
        <v>0</v>
      </c>
      <c r="I12515">
        <v>0</v>
      </c>
      <c r="J12515">
        <v>0</v>
      </c>
      <c r="K12515">
        <v>0</v>
      </c>
      <c r="L12515">
        <v>0</v>
      </c>
      <c r="M12515">
        <v>13</v>
      </c>
      <c r="N12515">
        <v>0</v>
      </c>
      <c r="O12515">
        <v>0</v>
      </c>
      <c r="P12515">
        <v>0</v>
      </c>
      <c r="Q12515">
        <v>0</v>
      </c>
    </row>
    <row r="12516" spans="1:17" x14ac:dyDescent="0.25">
      <c r="A12516" t="s">
        <v>15566</v>
      </c>
      <c r="B12516" t="s">
        <v>74</v>
      </c>
      <c r="C12516" t="s">
        <v>128</v>
      </c>
      <c r="D12516" t="s">
        <v>526</v>
      </c>
      <c r="E12516" t="s">
        <v>563</v>
      </c>
      <c r="F12516" t="s">
        <v>399</v>
      </c>
      <c r="G12516">
        <v>0</v>
      </c>
      <c r="H12516">
        <v>13</v>
      </c>
      <c r="I12516">
        <v>3</v>
      </c>
      <c r="J12516">
        <v>7</v>
      </c>
      <c r="K12516">
        <v>1</v>
      </c>
      <c r="L12516">
        <v>2</v>
      </c>
      <c r="M12516">
        <v>0</v>
      </c>
      <c r="N12516">
        <v>0</v>
      </c>
      <c r="O12516">
        <v>0</v>
      </c>
      <c r="P12516">
        <v>0</v>
      </c>
      <c r="Q12516">
        <v>0</v>
      </c>
    </row>
    <row r="12517" spans="1:17" x14ac:dyDescent="0.25">
      <c r="A12517" t="s">
        <v>15567</v>
      </c>
      <c r="B12517" t="s">
        <v>74</v>
      </c>
      <c r="C12517" t="s">
        <v>128</v>
      </c>
      <c r="D12517" t="s">
        <v>526</v>
      </c>
      <c r="E12517" t="s">
        <v>563</v>
      </c>
      <c r="F12517" t="s">
        <v>4245</v>
      </c>
      <c r="G12517">
        <v>0</v>
      </c>
      <c r="H12517">
        <v>0</v>
      </c>
      <c r="I12517">
        <v>0</v>
      </c>
      <c r="J12517">
        <v>0</v>
      </c>
      <c r="K12517">
        <v>0</v>
      </c>
      <c r="L12517">
        <v>0</v>
      </c>
      <c r="M12517">
        <v>13</v>
      </c>
      <c r="N12517">
        <v>0</v>
      </c>
      <c r="O12517">
        <v>0</v>
      </c>
      <c r="P12517">
        <v>0</v>
      </c>
      <c r="Q12517">
        <v>0</v>
      </c>
    </row>
    <row r="12518" spans="1:17" x14ac:dyDescent="0.25">
      <c r="A12518" t="s">
        <v>15568</v>
      </c>
      <c r="B12518" t="s">
        <v>74</v>
      </c>
      <c r="C12518" t="s">
        <v>128</v>
      </c>
      <c r="D12518" t="s">
        <v>526</v>
      </c>
      <c r="E12518" t="s">
        <v>563</v>
      </c>
      <c r="F12518" t="s">
        <v>394</v>
      </c>
      <c r="G12518">
        <v>0</v>
      </c>
      <c r="H12518">
        <v>0</v>
      </c>
      <c r="I12518">
        <v>0</v>
      </c>
      <c r="J12518">
        <v>0</v>
      </c>
      <c r="K12518">
        <v>0</v>
      </c>
      <c r="L12518">
        <v>0</v>
      </c>
      <c r="M12518">
        <v>0</v>
      </c>
      <c r="N12518">
        <v>4</v>
      </c>
      <c r="O12518">
        <v>2</v>
      </c>
      <c r="P12518">
        <v>2</v>
      </c>
      <c r="Q12518">
        <v>0</v>
      </c>
    </row>
    <row r="12519" spans="1:17" x14ac:dyDescent="0.25">
      <c r="A12519" t="s">
        <v>14516</v>
      </c>
      <c r="B12519" t="s">
        <v>74</v>
      </c>
      <c r="C12519" t="s">
        <v>128</v>
      </c>
      <c r="D12519" t="s">
        <v>526</v>
      </c>
      <c r="E12519" t="s">
        <v>563</v>
      </c>
      <c r="F12519" t="s">
        <v>395</v>
      </c>
      <c r="G12519">
        <v>0</v>
      </c>
      <c r="H12519">
        <v>0</v>
      </c>
      <c r="I12519">
        <v>0</v>
      </c>
      <c r="J12519">
        <v>0</v>
      </c>
      <c r="K12519">
        <v>0</v>
      </c>
      <c r="L12519">
        <v>0</v>
      </c>
      <c r="M12519">
        <v>0</v>
      </c>
      <c r="N12519">
        <v>2</v>
      </c>
      <c r="O12519">
        <v>1</v>
      </c>
      <c r="P12519">
        <v>1</v>
      </c>
      <c r="Q12519">
        <v>0</v>
      </c>
    </row>
    <row r="12520" spans="1:17" x14ac:dyDescent="0.25">
      <c r="A12520" t="s">
        <v>14517</v>
      </c>
      <c r="B12520" t="s">
        <v>74</v>
      </c>
      <c r="C12520" t="s">
        <v>128</v>
      </c>
      <c r="D12520" t="s">
        <v>526</v>
      </c>
      <c r="E12520" t="s">
        <v>563</v>
      </c>
      <c r="F12520" t="s">
        <v>525</v>
      </c>
      <c r="G12520">
        <v>13</v>
      </c>
      <c r="H12520">
        <v>0</v>
      </c>
      <c r="I12520">
        <v>0</v>
      </c>
      <c r="J12520">
        <v>0</v>
      </c>
      <c r="K12520">
        <v>0</v>
      </c>
      <c r="L12520">
        <v>0</v>
      </c>
      <c r="M12520">
        <v>0</v>
      </c>
      <c r="N12520">
        <v>0</v>
      </c>
      <c r="O12520">
        <v>0</v>
      </c>
      <c r="P12520">
        <v>0</v>
      </c>
      <c r="Q12520">
        <v>0</v>
      </c>
    </row>
    <row r="12521" spans="1:17" x14ac:dyDescent="0.25">
      <c r="A12521" t="s">
        <v>27529</v>
      </c>
      <c r="B12521" t="s">
        <v>74</v>
      </c>
      <c r="C12521" t="s">
        <v>128</v>
      </c>
      <c r="D12521" t="s">
        <v>526</v>
      </c>
      <c r="E12521" t="s">
        <v>21471</v>
      </c>
      <c r="F12521" t="s">
        <v>396</v>
      </c>
      <c r="G12521">
        <v>0</v>
      </c>
      <c r="H12521">
        <v>22</v>
      </c>
      <c r="I12521">
        <v>2</v>
      </c>
      <c r="J12521">
        <v>16</v>
      </c>
      <c r="K12521">
        <v>1</v>
      </c>
      <c r="L12521">
        <v>3</v>
      </c>
      <c r="M12521">
        <v>0</v>
      </c>
      <c r="N12521">
        <v>0</v>
      </c>
      <c r="O12521">
        <v>0</v>
      </c>
      <c r="P12521">
        <v>0</v>
      </c>
      <c r="Q12521">
        <v>0</v>
      </c>
    </row>
    <row r="12522" spans="1:17" x14ac:dyDescent="0.25">
      <c r="A12522" t="s">
        <v>27530</v>
      </c>
      <c r="B12522" t="s">
        <v>74</v>
      </c>
      <c r="C12522" t="s">
        <v>128</v>
      </c>
      <c r="D12522" t="s">
        <v>526</v>
      </c>
      <c r="E12522" t="s">
        <v>21471</v>
      </c>
      <c r="F12522" t="s">
        <v>4236</v>
      </c>
      <c r="G12522">
        <v>0</v>
      </c>
      <c r="H12522">
        <v>22</v>
      </c>
      <c r="I12522">
        <v>3</v>
      </c>
      <c r="J12522">
        <v>14</v>
      </c>
      <c r="K12522">
        <v>0</v>
      </c>
      <c r="L12522">
        <v>5</v>
      </c>
      <c r="M12522">
        <v>0</v>
      </c>
      <c r="N12522">
        <v>0</v>
      </c>
      <c r="O12522">
        <v>0</v>
      </c>
      <c r="P12522">
        <v>0</v>
      </c>
      <c r="Q12522">
        <v>0</v>
      </c>
    </row>
    <row r="12523" spans="1:17" x14ac:dyDescent="0.25">
      <c r="A12523" t="s">
        <v>27531</v>
      </c>
      <c r="B12523" t="s">
        <v>74</v>
      </c>
      <c r="C12523" t="s">
        <v>128</v>
      </c>
      <c r="D12523" t="s">
        <v>526</v>
      </c>
      <c r="E12523" t="s">
        <v>21471</v>
      </c>
      <c r="F12523" t="s">
        <v>4238</v>
      </c>
      <c r="G12523">
        <v>0</v>
      </c>
      <c r="H12523">
        <v>0</v>
      </c>
      <c r="I12523">
        <v>0</v>
      </c>
      <c r="J12523">
        <v>0</v>
      </c>
      <c r="K12523">
        <v>0</v>
      </c>
      <c r="L12523">
        <v>0</v>
      </c>
      <c r="M12523">
        <v>22</v>
      </c>
      <c r="N12523">
        <v>0</v>
      </c>
      <c r="O12523">
        <v>0</v>
      </c>
      <c r="P12523">
        <v>0</v>
      </c>
      <c r="Q12523">
        <v>0</v>
      </c>
    </row>
    <row r="12524" spans="1:17" x14ac:dyDescent="0.25">
      <c r="A12524" t="s">
        <v>27532</v>
      </c>
      <c r="B12524" t="s">
        <v>74</v>
      </c>
      <c r="C12524" t="s">
        <v>128</v>
      </c>
      <c r="D12524" t="s">
        <v>526</v>
      </c>
      <c r="E12524" t="s">
        <v>21471</v>
      </c>
      <c r="F12524" t="s">
        <v>397</v>
      </c>
      <c r="G12524">
        <v>0</v>
      </c>
      <c r="H12524">
        <v>22</v>
      </c>
      <c r="I12524">
        <v>2</v>
      </c>
      <c r="J12524">
        <v>15</v>
      </c>
      <c r="K12524">
        <v>0</v>
      </c>
      <c r="L12524">
        <v>5</v>
      </c>
      <c r="M12524">
        <v>0</v>
      </c>
      <c r="N12524">
        <v>0</v>
      </c>
      <c r="O12524">
        <v>0</v>
      </c>
      <c r="P12524">
        <v>0</v>
      </c>
      <c r="Q12524">
        <v>0</v>
      </c>
    </row>
    <row r="12525" spans="1:17" x14ac:dyDescent="0.25">
      <c r="A12525" t="s">
        <v>27533</v>
      </c>
      <c r="B12525" t="s">
        <v>74</v>
      </c>
      <c r="C12525" t="s">
        <v>128</v>
      </c>
      <c r="D12525" t="s">
        <v>526</v>
      </c>
      <c r="E12525" t="s">
        <v>21471</v>
      </c>
      <c r="F12525" t="s">
        <v>398</v>
      </c>
      <c r="G12525">
        <v>0</v>
      </c>
      <c r="H12525">
        <v>22</v>
      </c>
      <c r="I12525">
        <v>2</v>
      </c>
      <c r="J12525">
        <v>16</v>
      </c>
      <c r="K12525">
        <v>0</v>
      </c>
      <c r="L12525">
        <v>4</v>
      </c>
      <c r="M12525">
        <v>0</v>
      </c>
      <c r="N12525">
        <v>0</v>
      </c>
      <c r="O12525">
        <v>0</v>
      </c>
      <c r="P12525">
        <v>0</v>
      </c>
      <c r="Q12525">
        <v>0</v>
      </c>
    </row>
    <row r="12526" spans="1:17" x14ac:dyDescent="0.25">
      <c r="A12526" t="s">
        <v>27534</v>
      </c>
      <c r="B12526" t="s">
        <v>74</v>
      </c>
      <c r="C12526" t="s">
        <v>128</v>
      </c>
      <c r="D12526" t="s">
        <v>526</v>
      </c>
      <c r="E12526" t="s">
        <v>21471</v>
      </c>
      <c r="F12526" t="s">
        <v>4242</v>
      </c>
      <c r="G12526">
        <v>0</v>
      </c>
      <c r="H12526">
        <v>0</v>
      </c>
      <c r="I12526">
        <v>0</v>
      </c>
      <c r="J12526">
        <v>0</v>
      </c>
      <c r="K12526">
        <v>0</v>
      </c>
      <c r="L12526">
        <v>0</v>
      </c>
      <c r="M12526">
        <v>22</v>
      </c>
      <c r="N12526">
        <v>0</v>
      </c>
      <c r="O12526">
        <v>0</v>
      </c>
      <c r="P12526">
        <v>0</v>
      </c>
      <c r="Q12526">
        <v>0</v>
      </c>
    </row>
    <row r="12527" spans="1:17" x14ac:dyDescent="0.25">
      <c r="A12527" t="s">
        <v>27535</v>
      </c>
      <c r="B12527" t="s">
        <v>74</v>
      </c>
      <c r="C12527" t="s">
        <v>128</v>
      </c>
      <c r="D12527" t="s">
        <v>526</v>
      </c>
      <c r="E12527" t="s">
        <v>21471</v>
      </c>
      <c r="F12527" t="s">
        <v>399</v>
      </c>
      <c r="G12527">
        <v>0</v>
      </c>
      <c r="H12527">
        <v>22</v>
      </c>
      <c r="I12527">
        <v>2</v>
      </c>
      <c r="J12527">
        <v>16</v>
      </c>
      <c r="K12527">
        <v>1</v>
      </c>
      <c r="L12527">
        <v>3</v>
      </c>
      <c r="M12527">
        <v>0</v>
      </c>
      <c r="N12527">
        <v>0</v>
      </c>
      <c r="O12527">
        <v>0</v>
      </c>
      <c r="P12527">
        <v>0</v>
      </c>
      <c r="Q12527">
        <v>0</v>
      </c>
    </row>
    <row r="12528" spans="1:17" x14ac:dyDescent="0.25">
      <c r="A12528" t="s">
        <v>27536</v>
      </c>
      <c r="B12528" t="s">
        <v>74</v>
      </c>
      <c r="C12528" t="s">
        <v>128</v>
      </c>
      <c r="D12528" t="s">
        <v>526</v>
      </c>
      <c r="E12528" t="s">
        <v>21471</v>
      </c>
      <c r="F12528" t="s">
        <v>4245</v>
      </c>
      <c r="G12528">
        <v>0</v>
      </c>
      <c r="H12528">
        <v>0</v>
      </c>
      <c r="I12528">
        <v>0</v>
      </c>
      <c r="J12528">
        <v>0</v>
      </c>
      <c r="K12528">
        <v>0</v>
      </c>
      <c r="L12528">
        <v>0</v>
      </c>
      <c r="M12528">
        <v>22</v>
      </c>
      <c r="N12528">
        <v>0</v>
      </c>
      <c r="O12528">
        <v>0</v>
      </c>
      <c r="P12528">
        <v>0</v>
      </c>
      <c r="Q12528">
        <v>0</v>
      </c>
    </row>
    <row r="12529" spans="1:17" x14ac:dyDescent="0.25">
      <c r="A12529" t="s">
        <v>27537</v>
      </c>
      <c r="B12529" t="s">
        <v>74</v>
      </c>
      <c r="C12529" t="s">
        <v>128</v>
      </c>
      <c r="D12529" t="s">
        <v>526</v>
      </c>
      <c r="E12529" t="s">
        <v>21471</v>
      </c>
      <c r="F12529" t="s">
        <v>394</v>
      </c>
      <c r="G12529">
        <v>0</v>
      </c>
      <c r="H12529">
        <v>0</v>
      </c>
      <c r="I12529">
        <v>0</v>
      </c>
      <c r="J12529">
        <v>0</v>
      </c>
      <c r="K12529">
        <v>0</v>
      </c>
      <c r="L12529">
        <v>0</v>
      </c>
      <c r="M12529">
        <v>0</v>
      </c>
      <c r="N12529">
        <v>15</v>
      </c>
      <c r="O12529">
        <v>10</v>
      </c>
      <c r="P12529">
        <v>2</v>
      </c>
      <c r="Q12529">
        <v>3</v>
      </c>
    </row>
    <row r="12530" spans="1:17" x14ac:dyDescent="0.25">
      <c r="A12530" t="s">
        <v>27538</v>
      </c>
      <c r="B12530" t="s">
        <v>74</v>
      </c>
      <c r="C12530" t="s">
        <v>128</v>
      </c>
      <c r="D12530" t="s">
        <v>526</v>
      </c>
      <c r="E12530" t="s">
        <v>21471</v>
      </c>
      <c r="F12530" t="s">
        <v>395</v>
      </c>
      <c r="G12530">
        <v>0</v>
      </c>
      <c r="H12530">
        <v>0</v>
      </c>
      <c r="I12530">
        <v>0</v>
      </c>
      <c r="J12530">
        <v>0</v>
      </c>
      <c r="K12530">
        <v>0</v>
      </c>
      <c r="L12530">
        <v>0</v>
      </c>
      <c r="M12530">
        <v>0</v>
      </c>
      <c r="N12530">
        <v>9</v>
      </c>
      <c r="O12530">
        <v>5</v>
      </c>
      <c r="P12530">
        <v>1</v>
      </c>
      <c r="Q12530">
        <v>3</v>
      </c>
    </row>
    <row r="12531" spans="1:17" x14ac:dyDescent="0.25">
      <c r="A12531" t="s">
        <v>27539</v>
      </c>
      <c r="B12531" t="s">
        <v>74</v>
      </c>
      <c r="C12531" t="s">
        <v>128</v>
      </c>
      <c r="D12531" t="s">
        <v>526</v>
      </c>
      <c r="E12531" t="s">
        <v>21471</v>
      </c>
      <c r="F12531" t="s">
        <v>525</v>
      </c>
      <c r="G12531">
        <v>22</v>
      </c>
      <c r="H12531">
        <v>0</v>
      </c>
      <c r="I12531">
        <v>0</v>
      </c>
      <c r="J12531">
        <v>0</v>
      </c>
      <c r="K12531">
        <v>0</v>
      </c>
      <c r="L12531">
        <v>0</v>
      </c>
      <c r="M12531">
        <v>0</v>
      </c>
      <c r="N12531">
        <v>0</v>
      </c>
      <c r="O12531">
        <v>0</v>
      </c>
      <c r="P12531">
        <v>0</v>
      </c>
      <c r="Q12531">
        <v>0</v>
      </c>
    </row>
    <row r="12532" spans="1:17" x14ac:dyDescent="0.25">
      <c r="A12532" t="s">
        <v>27540</v>
      </c>
      <c r="B12532" t="s">
        <v>74</v>
      </c>
      <c r="C12532" t="s">
        <v>191</v>
      </c>
      <c r="D12532" t="s">
        <v>526</v>
      </c>
      <c r="E12532" t="s">
        <v>21471</v>
      </c>
      <c r="F12532" t="s">
        <v>4238</v>
      </c>
      <c r="G12532">
        <v>0</v>
      </c>
      <c r="H12532">
        <v>0</v>
      </c>
      <c r="I12532">
        <v>0</v>
      </c>
      <c r="J12532">
        <v>0</v>
      </c>
      <c r="K12532">
        <v>0</v>
      </c>
      <c r="L12532">
        <v>0</v>
      </c>
      <c r="M12532">
        <v>11</v>
      </c>
      <c r="N12532">
        <v>0</v>
      </c>
      <c r="O12532">
        <v>0</v>
      </c>
      <c r="P12532">
        <v>0</v>
      </c>
      <c r="Q12532">
        <v>0</v>
      </c>
    </row>
    <row r="12533" spans="1:17" x14ac:dyDescent="0.25">
      <c r="A12533" t="s">
        <v>27541</v>
      </c>
      <c r="B12533" t="s">
        <v>74</v>
      </c>
      <c r="C12533" t="s">
        <v>191</v>
      </c>
      <c r="D12533" t="s">
        <v>526</v>
      </c>
      <c r="E12533" t="s">
        <v>21471</v>
      </c>
      <c r="F12533" t="s">
        <v>397</v>
      </c>
      <c r="G12533">
        <v>0</v>
      </c>
      <c r="H12533">
        <v>11</v>
      </c>
      <c r="I12533">
        <v>2</v>
      </c>
      <c r="J12533">
        <v>8</v>
      </c>
      <c r="K12533">
        <v>0</v>
      </c>
      <c r="L12533">
        <v>1</v>
      </c>
      <c r="M12533">
        <v>0</v>
      </c>
      <c r="N12533">
        <v>0</v>
      </c>
      <c r="O12533">
        <v>0</v>
      </c>
      <c r="P12533">
        <v>0</v>
      </c>
      <c r="Q12533">
        <v>0</v>
      </c>
    </row>
    <row r="12534" spans="1:17" x14ac:dyDescent="0.25">
      <c r="A12534" t="s">
        <v>27542</v>
      </c>
      <c r="B12534" t="s">
        <v>74</v>
      </c>
      <c r="C12534" t="s">
        <v>191</v>
      </c>
      <c r="D12534" t="s">
        <v>526</v>
      </c>
      <c r="E12534" t="s">
        <v>21471</v>
      </c>
      <c r="F12534" t="s">
        <v>398</v>
      </c>
      <c r="G12534">
        <v>0</v>
      </c>
      <c r="H12534">
        <v>11</v>
      </c>
      <c r="I12534">
        <v>2</v>
      </c>
      <c r="J12534">
        <v>8</v>
      </c>
      <c r="K12534">
        <v>0</v>
      </c>
      <c r="L12534">
        <v>1</v>
      </c>
      <c r="M12534">
        <v>0</v>
      </c>
      <c r="N12534">
        <v>0</v>
      </c>
      <c r="O12534">
        <v>0</v>
      </c>
      <c r="P12534">
        <v>0</v>
      </c>
      <c r="Q12534">
        <v>0</v>
      </c>
    </row>
    <row r="12535" spans="1:17" x14ac:dyDescent="0.25">
      <c r="A12535" t="s">
        <v>27543</v>
      </c>
      <c r="B12535" t="s">
        <v>74</v>
      </c>
      <c r="C12535" t="s">
        <v>191</v>
      </c>
      <c r="D12535" t="s">
        <v>526</v>
      </c>
      <c r="E12535" t="s">
        <v>21471</v>
      </c>
      <c r="F12535" t="s">
        <v>4242</v>
      </c>
      <c r="G12535">
        <v>0</v>
      </c>
      <c r="H12535">
        <v>0</v>
      </c>
      <c r="I12535">
        <v>0</v>
      </c>
      <c r="J12535">
        <v>0</v>
      </c>
      <c r="K12535">
        <v>0</v>
      </c>
      <c r="L12535">
        <v>0</v>
      </c>
      <c r="M12535">
        <v>11</v>
      </c>
      <c r="N12535">
        <v>0</v>
      </c>
      <c r="O12535">
        <v>0</v>
      </c>
      <c r="P12535">
        <v>0</v>
      </c>
      <c r="Q12535">
        <v>0</v>
      </c>
    </row>
    <row r="12536" spans="1:17" x14ac:dyDescent="0.25">
      <c r="A12536" t="s">
        <v>27544</v>
      </c>
      <c r="B12536" t="s">
        <v>74</v>
      </c>
      <c r="C12536" t="s">
        <v>191</v>
      </c>
      <c r="D12536" t="s">
        <v>526</v>
      </c>
      <c r="E12536" t="s">
        <v>21471</v>
      </c>
      <c r="F12536" t="s">
        <v>399</v>
      </c>
      <c r="G12536">
        <v>0</v>
      </c>
      <c r="H12536">
        <v>11</v>
      </c>
      <c r="I12536">
        <v>2</v>
      </c>
      <c r="J12536">
        <v>9</v>
      </c>
      <c r="K12536">
        <v>0</v>
      </c>
      <c r="L12536">
        <v>0</v>
      </c>
      <c r="M12536">
        <v>0</v>
      </c>
      <c r="N12536">
        <v>0</v>
      </c>
      <c r="O12536">
        <v>0</v>
      </c>
      <c r="P12536">
        <v>0</v>
      </c>
      <c r="Q12536">
        <v>0</v>
      </c>
    </row>
    <row r="12537" spans="1:17" x14ac:dyDescent="0.25">
      <c r="A12537" t="s">
        <v>27545</v>
      </c>
      <c r="B12537" t="s">
        <v>74</v>
      </c>
      <c r="C12537" t="s">
        <v>191</v>
      </c>
      <c r="D12537" t="s">
        <v>526</v>
      </c>
      <c r="E12537" t="s">
        <v>21471</v>
      </c>
      <c r="F12537" t="s">
        <v>4245</v>
      </c>
      <c r="G12537">
        <v>0</v>
      </c>
      <c r="H12537">
        <v>0</v>
      </c>
      <c r="I12537">
        <v>0</v>
      </c>
      <c r="J12537">
        <v>0</v>
      </c>
      <c r="K12537">
        <v>0</v>
      </c>
      <c r="L12537">
        <v>0</v>
      </c>
      <c r="M12537">
        <v>11</v>
      </c>
      <c r="N12537">
        <v>0</v>
      </c>
      <c r="O12537">
        <v>0</v>
      </c>
      <c r="P12537">
        <v>0</v>
      </c>
      <c r="Q12537">
        <v>0</v>
      </c>
    </row>
    <row r="12538" spans="1:17" x14ac:dyDescent="0.25">
      <c r="A12538" t="s">
        <v>27546</v>
      </c>
      <c r="B12538" t="s">
        <v>74</v>
      </c>
      <c r="C12538" t="s">
        <v>191</v>
      </c>
      <c r="D12538" t="s">
        <v>526</v>
      </c>
      <c r="E12538" t="s">
        <v>21471</v>
      </c>
      <c r="F12538" t="s">
        <v>394</v>
      </c>
      <c r="G12538">
        <v>0</v>
      </c>
      <c r="H12538">
        <v>0</v>
      </c>
      <c r="I12538">
        <v>0</v>
      </c>
      <c r="J12538">
        <v>0</v>
      </c>
      <c r="K12538">
        <v>0</v>
      </c>
      <c r="L12538">
        <v>0</v>
      </c>
      <c r="M12538">
        <v>0</v>
      </c>
      <c r="N12538">
        <v>10</v>
      </c>
      <c r="O12538">
        <v>9</v>
      </c>
      <c r="P12538">
        <v>1</v>
      </c>
      <c r="Q12538">
        <v>0</v>
      </c>
    </row>
    <row r="12539" spans="1:17" x14ac:dyDescent="0.25">
      <c r="A12539" t="s">
        <v>27547</v>
      </c>
      <c r="B12539" t="s">
        <v>74</v>
      </c>
      <c r="C12539" t="s">
        <v>191</v>
      </c>
      <c r="D12539" t="s">
        <v>526</v>
      </c>
      <c r="E12539" t="s">
        <v>21471</v>
      </c>
      <c r="F12539" t="s">
        <v>395</v>
      </c>
      <c r="G12539">
        <v>0</v>
      </c>
      <c r="H12539">
        <v>0</v>
      </c>
      <c r="I12539">
        <v>0</v>
      </c>
      <c r="J12539">
        <v>0</v>
      </c>
      <c r="K12539">
        <v>0</v>
      </c>
      <c r="L12539">
        <v>0</v>
      </c>
      <c r="M12539">
        <v>0</v>
      </c>
      <c r="N12539">
        <v>7</v>
      </c>
      <c r="O12539">
        <v>6</v>
      </c>
      <c r="P12539">
        <v>1</v>
      </c>
      <c r="Q12539">
        <v>0</v>
      </c>
    </row>
    <row r="12540" spans="1:17" x14ac:dyDescent="0.25">
      <c r="A12540" t="s">
        <v>27548</v>
      </c>
      <c r="B12540" t="s">
        <v>74</v>
      </c>
      <c r="C12540" t="s">
        <v>191</v>
      </c>
      <c r="D12540" t="s">
        <v>526</v>
      </c>
      <c r="E12540" t="s">
        <v>21471</v>
      </c>
      <c r="F12540" t="s">
        <v>525</v>
      </c>
      <c r="G12540">
        <v>11</v>
      </c>
      <c r="H12540">
        <v>0</v>
      </c>
      <c r="I12540">
        <v>0</v>
      </c>
      <c r="J12540">
        <v>0</v>
      </c>
      <c r="K12540">
        <v>0</v>
      </c>
      <c r="L12540">
        <v>0</v>
      </c>
      <c r="M12540">
        <v>0</v>
      </c>
      <c r="N12540">
        <v>0</v>
      </c>
      <c r="O12540">
        <v>0</v>
      </c>
      <c r="P12540">
        <v>0</v>
      </c>
      <c r="Q12540">
        <v>0</v>
      </c>
    </row>
    <row r="12541" spans="1:17" x14ac:dyDescent="0.25">
      <c r="A12541" t="s">
        <v>15349</v>
      </c>
      <c r="B12541" t="s">
        <v>74</v>
      </c>
      <c r="C12541" t="s">
        <v>191</v>
      </c>
      <c r="D12541" t="s">
        <v>12971</v>
      </c>
      <c r="E12541" t="s">
        <v>563</v>
      </c>
      <c r="F12541" t="s">
        <v>525</v>
      </c>
      <c r="G12541">
        <v>1</v>
      </c>
      <c r="H12541">
        <v>0</v>
      </c>
      <c r="I12541">
        <v>0</v>
      </c>
      <c r="J12541">
        <v>0</v>
      </c>
      <c r="K12541">
        <v>0</v>
      </c>
      <c r="L12541">
        <v>0</v>
      </c>
      <c r="M12541">
        <v>0</v>
      </c>
      <c r="N12541">
        <v>0</v>
      </c>
      <c r="O12541">
        <v>0</v>
      </c>
      <c r="P12541">
        <v>0</v>
      </c>
      <c r="Q12541">
        <v>0</v>
      </c>
    </row>
    <row r="12542" spans="1:17" x14ac:dyDescent="0.25">
      <c r="A12542" t="s">
        <v>15569</v>
      </c>
      <c r="B12542" t="s">
        <v>74</v>
      </c>
      <c r="C12542" t="s">
        <v>192</v>
      </c>
      <c r="D12542" t="s">
        <v>529</v>
      </c>
      <c r="E12542" t="s">
        <v>563</v>
      </c>
      <c r="F12542" t="s">
        <v>525</v>
      </c>
      <c r="G12542">
        <v>1</v>
      </c>
      <c r="H12542">
        <v>0</v>
      </c>
      <c r="I12542">
        <v>0</v>
      </c>
      <c r="J12542">
        <v>0</v>
      </c>
      <c r="K12542">
        <v>0</v>
      </c>
      <c r="L12542">
        <v>0</v>
      </c>
      <c r="M12542">
        <v>0</v>
      </c>
      <c r="N12542">
        <v>0</v>
      </c>
      <c r="O12542">
        <v>0</v>
      </c>
      <c r="P12542">
        <v>0</v>
      </c>
      <c r="Q12542">
        <v>0</v>
      </c>
    </row>
    <row r="12543" spans="1:17" x14ac:dyDescent="0.25">
      <c r="A12543" t="s">
        <v>27549</v>
      </c>
      <c r="B12543" t="s">
        <v>74</v>
      </c>
      <c r="C12543" t="s">
        <v>192</v>
      </c>
      <c r="D12543" t="s">
        <v>529</v>
      </c>
      <c r="E12543" t="s">
        <v>21471</v>
      </c>
      <c r="F12543" t="s">
        <v>525</v>
      </c>
      <c r="G12543">
        <v>2</v>
      </c>
      <c r="H12543">
        <v>0</v>
      </c>
      <c r="I12543">
        <v>0</v>
      </c>
      <c r="J12543">
        <v>0</v>
      </c>
      <c r="K12543">
        <v>0</v>
      </c>
      <c r="L12543">
        <v>0</v>
      </c>
      <c r="M12543">
        <v>0</v>
      </c>
      <c r="N12543">
        <v>0</v>
      </c>
      <c r="O12543">
        <v>0</v>
      </c>
      <c r="P12543">
        <v>0</v>
      </c>
      <c r="Q12543">
        <v>0</v>
      </c>
    </row>
    <row r="12544" spans="1:17" x14ac:dyDescent="0.25">
      <c r="A12544" t="s">
        <v>15570</v>
      </c>
      <c r="B12544" t="s">
        <v>74</v>
      </c>
      <c r="C12544" t="s">
        <v>192</v>
      </c>
      <c r="D12544" t="s">
        <v>526</v>
      </c>
      <c r="E12544" t="s">
        <v>563</v>
      </c>
      <c r="F12544" t="s">
        <v>396</v>
      </c>
      <c r="G12544">
        <v>0</v>
      </c>
      <c r="H12544">
        <v>4</v>
      </c>
      <c r="I12544">
        <v>0</v>
      </c>
      <c r="J12544">
        <v>4</v>
      </c>
      <c r="K12544">
        <v>0</v>
      </c>
      <c r="L12544">
        <v>0</v>
      </c>
      <c r="M12544">
        <v>0</v>
      </c>
      <c r="N12544">
        <v>0</v>
      </c>
      <c r="O12544">
        <v>0</v>
      </c>
      <c r="P12544">
        <v>0</v>
      </c>
      <c r="Q12544">
        <v>0</v>
      </c>
    </row>
    <row r="12545" spans="1:17" x14ac:dyDescent="0.25">
      <c r="A12545" t="s">
        <v>15571</v>
      </c>
      <c r="B12545" t="s">
        <v>74</v>
      </c>
      <c r="C12545" t="s">
        <v>192</v>
      </c>
      <c r="D12545" t="s">
        <v>526</v>
      </c>
      <c r="E12545" t="s">
        <v>563</v>
      </c>
      <c r="F12545" t="s">
        <v>4236</v>
      </c>
      <c r="G12545">
        <v>0</v>
      </c>
      <c r="H12545">
        <v>4</v>
      </c>
      <c r="I12545">
        <v>0</v>
      </c>
      <c r="J12545">
        <v>4</v>
      </c>
      <c r="K12545">
        <v>0</v>
      </c>
      <c r="L12545">
        <v>0</v>
      </c>
      <c r="M12545">
        <v>0</v>
      </c>
      <c r="N12545">
        <v>0</v>
      </c>
      <c r="O12545">
        <v>0</v>
      </c>
      <c r="P12545">
        <v>0</v>
      </c>
      <c r="Q12545">
        <v>0</v>
      </c>
    </row>
    <row r="12546" spans="1:17" x14ac:dyDescent="0.25">
      <c r="A12546" t="s">
        <v>15572</v>
      </c>
      <c r="B12546" t="s">
        <v>74</v>
      </c>
      <c r="C12546" t="s">
        <v>192</v>
      </c>
      <c r="D12546" t="s">
        <v>526</v>
      </c>
      <c r="E12546" t="s">
        <v>563</v>
      </c>
      <c r="F12546" t="s">
        <v>4238</v>
      </c>
      <c r="G12546">
        <v>0</v>
      </c>
      <c r="H12546">
        <v>0</v>
      </c>
      <c r="I12546">
        <v>0</v>
      </c>
      <c r="J12546">
        <v>0</v>
      </c>
      <c r="K12546">
        <v>0</v>
      </c>
      <c r="L12546">
        <v>0</v>
      </c>
      <c r="M12546">
        <v>4</v>
      </c>
      <c r="N12546">
        <v>0</v>
      </c>
      <c r="O12546">
        <v>0</v>
      </c>
      <c r="P12546">
        <v>0</v>
      </c>
      <c r="Q12546">
        <v>0</v>
      </c>
    </row>
    <row r="12547" spans="1:17" x14ac:dyDescent="0.25">
      <c r="A12547" t="s">
        <v>15573</v>
      </c>
      <c r="B12547" t="s">
        <v>74</v>
      </c>
      <c r="C12547" t="s">
        <v>192</v>
      </c>
      <c r="D12547" t="s">
        <v>526</v>
      </c>
      <c r="E12547" t="s">
        <v>563</v>
      </c>
      <c r="F12547" t="s">
        <v>397</v>
      </c>
      <c r="G12547">
        <v>0</v>
      </c>
      <c r="H12547">
        <v>4</v>
      </c>
      <c r="I12547">
        <v>0</v>
      </c>
      <c r="J12547">
        <v>4</v>
      </c>
      <c r="K12547">
        <v>0</v>
      </c>
      <c r="L12547">
        <v>0</v>
      </c>
      <c r="M12547">
        <v>0</v>
      </c>
      <c r="N12547">
        <v>0</v>
      </c>
      <c r="O12547">
        <v>0</v>
      </c>
      <c r="P12547">
        <v>0</v>
      </c>
      <c r="Q12547">
        <v>0</v>
      </c>
    </row>
    <row r="12548" spans="1:17" x14ac:dyDescent="0.25">
      <c r="A12548" t="s">
        <v>15574</v>
      </c>
      <c r="B12548" t="s">
        <v>74</v>
      </c>
      <c r="C12548" t="s">
        <v>192</v>
      </c>
      <c r="D12548" t="s">
        <v>526</v>
      </c>
      <c r="E12548" t="s">
        <v>563</v>
      </c>
      <c r="F12548" t="s">
        <v>398</v>
      </c>
      <c r="G12548">
        <v>0</v>
      </c>
      <c r="H12548">
        <v>4</v>
      </c>
      <c r="I12548">
        <v>0</v>
      </c>
      <c r="J12548">
        <v>4</v>
      </c>
      <c r="K12548">
        <v>0</v>
      </c>
      <c r="L12548">
        <v>0</v>
      </c>
      <c r="M12548">
        <v>0</v>
      </c>
      <c r="N12548">
        <v>0</v>
      </c>
      <c r="O12548">
        <v>0</v>
      </c>
      <c r="P12548">
        <v>0</v>
      </c>
      <c r="Q12548">
        <v>0</v>
      </c>
    </row>
    <row r="12549" spans="1:17" x14ac:dyDescent="0.25">
      <c r="A12549" t="s">
        <v>15575</v>
      </c>
      <c r="B12549" t="s">
        <v>74</v>
      </c>
      <c r="C12549" t="s">
        <v>192</v>
      </c>
      <c r="D12549" t="s">
        <v>526</v>
      </c>
      <c r="E12549" t="s">
        <v>563</v>
      </c>
      <c r="F12549" t="s">
        <v>4242</v>
      </c>
      <c r="G12549">
        <v>0</v>
      </c>
      <c r="H12549">
        <v>0</v>
      </c>
      <c r="I12549">
        <v>0</v>
      </c>
      <c r="J12549">
        <v>0</v>
      </c>
      <c r="K12549">
        <v>0</v>
      </c>
      <c r="L12549">
        <v>0</v>
      </c>
      <c r="M12549">
        <v>4</v>
      </c>
      <c r="N12549">
        <v>0</v>
      </c>
      <c r="O12549">
        <v>0</v>
      </c>
      <c r="P12549">
        <v>0</v>
      </c>
      <c r="Q12549">
        <v>0</v>
      </c>
    </row>
    <row r="12550" spans="1:17" x14ac:dyDescent="0.25">
      <c r="A12550" t="s">
        <v>15576</v>
      </c>
      <c r="B12550" t="s">
        <v>74</v>
      </c>
      <c r="C12550" t="s">
        <v>192</v>
      </c>
      <c r="D12550" t="s">
        <v>526</v>
      </c>
      <c r="E12550" t="s">
        <v>563</v>
      </c>
      <c r="F12550" t="s">
        <v>399</v>
      </c>
      <c r="G12550">
        <v>0</v>
      </c>
      <c r="H12550">
        <v>4</v>
      </c>
      <c r="I12550">
        <v>0</v>
      </c>
      <c r="J12550">
        <v>4</v>
      </c>
      <c r="K12550">
        <v>0</v>
      </c>
      <c r="L12550">
        <v>0</v>
      </c>
      <c r="M12550">
        <v>0</v>
      </c>
      <c r="N12550">
        <v>0</v>
      </c>
      <c r="O12550">
        <v>0</v>
      </c>
      <c r="P12550">
        <v>0</v>
      </c>
      <c r="Q12550">
        <v>0</v>
      </c>
    </row>
    <row r="12551" spans="1:17" x14ac:dyDescent="0.25">
      <c r="A12551" t="s">
        <v>15577</v>
      </c>
      <c r="B12551" t="s">
        <v>74</v>
      </c>
      <c r="C12551" t="s">
        <v>192</v>
      </c>
      <c r="D12551" t="s">
        <v>526</v>
      </c>
      <c r="E12551" t="s">
        <v>563</v>
      </c>
      <c r="F12551" t="s">
        <v>4245</v>
      </c>
      <c r="G12551">
        <v>0</v>
      </c>
      <c r="H12551">
        <v>0</v>
      </c>
      <c r="I12551">
        <v>0</v>
      </c>
      <c r="J12551">
        <v>0</v>
      </c>
      <c r="K12551">
        <v>0</v>
      </c>
      <c r="L12551">
        <v>0</v>
      </c>
      <c r="M12551">
        <v>4</v>
      </c>
      <c r="N12551">
        <v>0</v>
      </c>
      <c r="O12551">
        <v>0</v>
      </c>
      <c r="P12551">
        <v>0</v>
      </c>
      <c r="Q12551">
        <v>0</v>
      </c>
    </row>
    <row r="12552" spans="1:17" x14ac:dyDescent="0.25">
      <c r="A12552" t="s">
        <v>15578</v>
      </c>
      <c r="B12552" t="s">
        <v>74</v>
      </c>
      <c r="C12552" t="s">
        <v>192</v>
      </c>
      <c r="D12552" t="s">
        <v>526</v>
      </c>
      <c r="E12552" t="s">
        <v>563</v>
      </c>
      <c r="F12552" t="s">
        <v>394</v>
      </c>
      <c r="G12552">
        <v>0</v>
      </c>
      <c r="H12552">
        <v>0</v>
      </c>
      <c r="I12552">
        <v>0</v>
      </c>
      <c r="J12552">
        <v>0</v>
      </c>
      <c r="K12552">
        <v>0</v>
      </c>
      <c r="L12552">
        <v>0</v>
      </c>
      <c r="M12552">
        <v>0</v>
      </c>
      <c r="N12552">
        <v>3</v>
      </c>
      <c r="O12552">
        <v>3</v>
      </c>
      <c r="P12552">
        <v>0</v>
      </c>
      <c r="Q12552">
        <v>0</v>
      </c>
    </row>
    <row r="12553" spans="1:17" x14ac:dyDescent="0.25">
      <c r="A12553" t="s">
        <v>15579</v>
      </c>
      <c r="B12553" t="s">
        <v>74</v>
      </c>
      <c r="C12553" t="s">
        <v>192</v>
      </c>
      <c r="D12553" t="s">
        <v>526</v>
      </c>
      <c r="E12553" t="s">
        <v>563</v>
      </c>
      <c r="F12553" t="s">
        <v>395</v>
      </c>
      <c r="G12553">
        <v>0</v>
      </c>
      <c r="H12553">
        <v>0</v>
      </c>
      <c r="I12553">
        <v>0</v>
      </c>
      <c r="J12553">
        <v>0</v>
      </c>
      <c r="K12553">
        <v>0</v>
      </c>
      <c r="L12553">
        <v>0</v>
      </c>
      <c r="M12553">
        <v>0</v>
      </c>
      <c r="N12553">
        <v>3</v>
      </c>
      <c r="O12553">
        <v>3</v>
      </c>
      <c r="P12553">
        <v>0</v>
      </c>
      <c r="Q12553">
        <v>0</v>
      </c>
    </row>
    <row r="12554" spans="1:17" x14ac:dyDescent="0.25">
      <c r="A12554" t="s">
        <v>15580</v>
      </c>
      <c r="B12554" t="s">
        <v>74</v>
      </c>
      <c r="C12554" t="s">
        <v>192</v>
      </c>
      <c r="D12554" t="s">
        <v>526</v>
      </c>
      <c r="E12554" t="s">
        <v>563</v>
      </c>
      <c r="F12554" t="s">
        <v>525</v>
      </c>
      <c r="G12554">
        <v>4</v>
      </c>
      <c r="H12554">
        <v>0</v>
      </c>
      <c r="I12554">
        <v>0</v>
      </c>
      <c r="J12554">
        <v>0</v>
      </c>
      <c r="K12554">
        <v>0</v>
      </c>
      <c r="L12554">
        <v>0</v>
      </c>
      <c r="M12554">
        <v>0</v>
      </c>
      <c r="N12554">
        <v>0</v>
      </c>
      <c r="O12554">
        <v>0</v>
      </c>
      <c r="P12554">
        <v>0</v>
      </c>
      <c r="Q12554">
        <v>0</v>
      </c>
    </row>
    <row r="12555" spans="1:17" x14ac:dyDescent="0.25">
      <c r="A12555" t="s">
        <v>27820</v>
      </c>
      <c r="B12555" t="s">
        <v>74</v>
      </c>
      <c r="C12555" t="s">
        <v>192</v>
      </c>
      <c r="D12555" t="s">
        <v>526</v>
      </c>
      <c r="E12555" t="s">
        <v>21471</v>
      </c>
      <c r="F12555" t="s">
        <v>396</v>
      </c>
      <c r="G12555">
        <v>0</v>
      </c>
      <c r="H12555">
        <v>8</v>
      </c>
      <c r="I12555">
        <v>2</v>
      </c>
      <c r="J12555">
        <v>6</v>
      </c>
      <c r="K12555">
        <v>0</v>
      </c>
      <c r="L12555">
        <v>0</v>
      </c>
      <c r="M12555">
        <v>0</v>
      </c>
      <c r="N12555">
        <v>0</v>
      </c>
      <c r="O12555">
        <v>0</v>
      </c>
      <c r="P12555">
        <v>0</v>
      </c>
      <c r="Q12555">
        <v>0</v>
      </c>
    </row>
    <row r="12556" spans="1:17" x14ac:dyDescent="0.25">
      <c r="A12556" t="s">
        <v>27821</v>
      </c>
      <c r="B12556" t="s">
        <v>74</v>
      </c>
      <c r="C12556" t="s">
        <v>192</v>
      </c>
      <c r="D12556" t="s">
        <v>526</v>
      </c>
      <c r="E12556" t="s">
        <v>21471</v>
      </c>
      <c r="F12556" t="s">
        <v>4236</v>
      </c>
      <c r="G12556">
        <v>0</v>
      </c>
      <c r="H12556">
        <v>8</v>
      </c>
      <c r="I12556">
        <v>2</v>
      </c>
      <c r="J12556">
        <v>6</v>
      </c>
      <c r="K12556">
        <v>0</v>
      </c>
      <c r="L12556">
        <v>0</v>
      </c>
      <c r="M12556">
        <v>0</v>
      </c>
      <c r="N12556">
        <v>0</v>
      </c>
      <c r="O12556">
        <v>0</v>
      </c>
      <c r="P12556">
        <v>0</v>
      </c>
      <c r="Q12556">
        <v>0</v>
      </c>
    </row>
    <row r="12557" spans="1:17" x14ac:dyDescent="0.25">
      <c r="A12557" t="s">
        <v>27822</v>
      </c>
      <c r="B12557" t="s">
        <v>74</v>
      </c>
      <c r="C12557" t="s">
        <v>192</v>
      </c>
      <c r="D12557" t="s">
        <v>526</v>
      </c>
      <c r="E12557" t="s">
        <v>21471</v>
      </c>
      <c r="F12557" t="s">
        <v>4238</v>
      </c>
      <c r="G12557">
        <v>0</v>
      </c>
      <c r="H12557">
        <v>0</v>
      </c>
      <c r="I12557">
        <v>0</v>
      </c>
      <c r="J12557">
        <v>0</v>
      </c>
      <c r="K12557">
        <v>0</v>
      </c>
      <c r="L12557">
        <v>0</v>
      </c>
      <c r="M12557">
        <v>8</v>
      </c>
      <c r="N12557">
        <v>0</v>
      </c>
      <c r="O12557">
        <v>0</v>
      </c>
      <c r="P12557">
        <v>0</v>
      </c>
      <c r="Q12557">
        <v>0</v>
      </c>
    </row>
    <row r="12558" spans="1:17" x14ac:dyDescent="0.25">
      <c r="A12558" t="s">
        <v>27823</v>
      </c>
      <c r="B12558" t="s">
        <v>74</v>
      </c>
      <c r="C12558" t="s">
        <v>192</v>
      </c>
      <c r="D12558" t="s">
        <v>526</v>
      </c>
      <c r="E12558" t="s">
        <v>21471</v>
      </c>
      <c r="F12558" t="s">
        <v>397</v>
      </c>
      <c r="G12558">
        <v>0</v>
      </c>
      <c r="H12558">
        <v>8</v>
      </c>
      <c r="I12558">
        <v>2</v>
      </c>
      <c r="J12558">
        <v>6</v>
      </c>
      <c r="K12558">
        <v>0</v>
      </c>
      <c r="L12558">
        <v>0</v>
      </c>
      <c r="M12558">
        <v>0</v>
      </c>
      <c r="N12558">
        <v>0</v>
      </c>
      <c r="O12558">
        <v>0</v>
      </c>
      <c r="P12558">
        <v>0</v>
      </c>
      <c r="Q12558">
        <v>0</v>
      </c>
    </row>
    <row r="12559" spans="1:17" x14ac:dyDescent="0.25">
      <c r="A12559" t="s">
        <v>27824</v>
      </c>
      <c r="B12559" t="s">
        <v>74</v>
      </c>
      <c r="C12559" t="s">
        <v>192</v>
      </c>
      <c r="D12559" t="s">
        <v>526</v>
      </c>
      <c r="E12559" t="s">
        <v>21471</v>
      </c>
      <c r="F12559" t="s">
        <v>398</v>
      </c>
      <c r="G12559">
        <v>0</v>
      </c>
      <c r="H12559">
        <v>8</v>
      </c>
      <c r="I12559">
        <v>2</v>
      </c>
      <c r="J12559">
        <v>6</v>
      </c>
      <c r="K12559">
        <v>0</v>
      </c>
      <c r="L12559">
        <v>0</v>
      </c>
      <c r="M12559">
        <v>0</v>
      </c>
      <c r="N12559">
        <v>0</v>
      </c>
      <c r="O12559">
        <v>0</v>
      </c>
      <c r="P12559">
        <v>0</v>
      </c>
      <c r="Q12559">
        <v>0</v>
      </c>
    </row>
    <row r="12560" spans="1:17" x14ac:dyDescent="0.25">
      <c r="A12560" t="s">
        <v>27880</v>
      </c>
      <c r="B12560" t="s">
        <v>73</v>
      </c>
      <c r="C12560" t="s">
        <v>99</v>
      </c>
      <c r="D12560" t="s">
        <v>526</v>
      </c>
      <c r="E12560" t="s">
        <v>21471</v>
      </c>
      <c r="F12560" t="s">
        <v>4245</v>
      </c>
      <c r="G12560">
        <v>0</v>
      </c>
      <c r="H12560">
        <v>0</v>
      </c>
      <c r="I12560">
        <v>0</v>
      </c>
      <c r="J12560">
        <v>0</v>
      </c>
      <c r="K12560">
        <v>0</v>
      </c>
      <c r="L12560">
        <v>0</v>
      </c>
      <c r="M12560">
        <v>42</v>
      </c>
      <c r="N12560">
        <v>0</v>
      </c>
      <c r="O12560">
        <v>0</v>
      </c>
      <c r="P12560">
        <v>0</v>
      </c>
      <c r="Q12560">
        <v>0</v>
      </c>
    </row>
    <row r="12561" spans="1:17" x14ac:dyDescent="0.25">
      <c r="A12561" t="s">
        <v>27881</v>
      </c>
      <c r="B12561" t="s">
        <v>73</v>
      </c>
      <c r="C12561" t="s">
        <v>99</v>
      </c>
      <c r="D12561" t="s">
        <v>526</v>
      </c>
      <c r="E12561" t="s">
        <v>21471</v>
      </c>
      <c r="F12561" t="s">
        <v>394</v>
      </c>
      <c r="G12561">
        <v>0</v>
      </c>
      <c r="H12561">
        <v>0</v>
      </c>
      <c r="I12561">
        <v>0</v>
      </c>
      <c r="J12561">
        <v>0</v>
      </c>
      <c r="K12561">
        <v>0</v>
      </c>
      <c r="L12561">
        <v>0</v>
      </c>
      <c r="M12561">
        <v>0</v>
      </c>
      <c r="N12561">
        <v>41</v>
      </c>
      <c r="O12561">
        <v>41</v>
      </c>
      <c r="P12561">
        <v>0</v>
      </c>
      <c r="Q12561">
        <v>0</v>
      </c>
    </row>
    <row r="12562" spans="1:17" x14ac:dyDescent="0.25">
      <c r="A12562" t="s">
        <v>27882</v>
      </c>
      <c r="B12562" t="s">
        <v>73</v>
      </c>
      <c r="C12562" t="s">
        <v>99</v>
      </c>
      <c r="D12562" t="s">
        <v>526</v>
      </c>
      <c r="E12562" t="s">
        <v>21471</v>
      </c>
      <c r="F12562" t="s">
        <v>395</v>
      </c>
      <c r="G12562">
        <v>0</v>
      </c>
      <c r="H12562">
        <v>0</v>
      </c>
      <c r="I12562">
        <v>0</v>
      </c>
      <c r="J12562">
        <v>0</v>
      </c>
      <c r="K12562">
        <v>0</v>
      </c>
      <c r="L12562">
        <v>0</v>
      </c>
      <c r="M12562">
        <v>0</v>
      </c>
      <c r="N12562">
        <v>41</v>
      </c>
      <c r="O12562">
        <v>41</v>
      </c>
      <c r="P12562">
        <v>0</v>
      </c>
      <c r="Q12562">
        <v>0</v>
      </c>
    </row>
    <row r="12563" spans="1:17" x14ac:dyDescent="0.25">
      <c r="A12563" t="s">
        <v>27883</v>
      </c>
      <c r="B12563" t="s">
        <v>73</v>
      </c>
      <c r="C12563" t="s">
        <v>99</v>
      </c>
      <c r="D12563" t="s">
        <v>526</v>
      </c>
      <c r="E12563" t="s">
        <v>21471</v>
      </c>
      <c r="F12563" t="s">
        <v>525</v>
      </c>
      <c r="G12563">
        <v>42</v>
      </c>
      <c r="H12563">
        <v>0</v>
      </c>
      <c r="I12563">
        <v>0</v>
      </c>
      <c r="J12563">
        <v>0</v>
      </c>
      <c r="K12563">
        <v>0</v>
      </c>
      <c r="L12563">
        <v>0</v>
      </c>
      <c r="M12563">
        <v>0</v>
      </c>
      <c r="N12563">
        <v>0</v>
      </c>
      <c r="O12563">
        <v>0</v>
      </c>
      <c r="P12563">
        <v>0</v>
      </c>
      <c r="Q12563">
        <v>0</v>
      </c>
    </row>
    <row r="12564" spans="1:17" x14ac:dyDescent="0.25">
      <c r="A12564" t="s">
        <v>14425</v>
      </c>
      <c r="B12564" t="s">
        <v>73</v>
      </c>
      <c r="C12564" t="s">
        <v>99</v>
      </c>
      <c r="D12564" t="s">
        <v>527</v>
      </c>
      <c r="E12564" t="s">
        <v>563</v>
      </c>
      <c r="F12564" t="s">
        <v>528</v>
      </c>
      <c r="G12564">
        <v>0</v>
      </c>
      <c r="H12564">
        <v>0</v>
      </c>
      <c r="I12564">
        <v>0</v>
      </c>
      <c r="J12564">
        <v>0</v>
      </c>
      <c r="K12564">
        <v>0</v>
      </c>
      <c r="L12564">
        <v>0</v>
      </c>
      <c r="M12564">
        <v>0</v>
      </c>
      <c r="N12564">
        <v>6</v>
      </c>
      <c r="O12564">
        <v>5</v>
      </c>
      <c r="P12564">
        <v>1</v>
      </c>
      <c r="Q12564">
        <v>0</v>
      </c>
    </row>
    <row r="12565" spans="1:17" x14ac:dyDescent="0.25">
      <c r="A12565" t="s">
        <v>14426</v>
      </c>
      <c r="B12565" t="s">
        <v>73</v>
      </c>
      <c r="C12565" t="s">
        <v>99</v>
      </c>
      <c r="D12565" t="s">
        <v>527</v>
      </c>
      <c r="E12565" t="s">
        <v>563</v>
      </c>
      <c r="F12565" t="s">
        <v>525</v>
      </c>
      <c r="G12565">
        <v>6</v>
      </c>
      <c r="H12565">
        <v>0</v>
      </c>
      <c r="I12565">
        <v>0</v>
      </c>
      <c r="J12565">
        <v>0</v>
      </c>
      <c r="K12565">
        <v>0</v>
      </c>
      <c r="L12565">
        <v>0</v>
      </c>
      <c r="M12565">
        <v>0</v>
      </c>
      <c r="N12565">
        <v>0</v>
      </c>
      <c r="O12565">
        <v>0</v>
      </c>
      <c r="P12565">
        <v>0</v>
      </c>
      <c r="Q12565">
        <v>0</v>
      </c>
    </row>
    <row r="12566" spans="1:17" x14ac:dyDescent="0.25">
      <c r="A12566" t="s">
        <v>27884</v>
      </c>
      <c r="B12566" t="s">
        <v>73</v>
      </c>
      <c r="C12566" t="s">
        <v>99</v>
      </c>
      <c r="D12566" t="s">
        <v>527</v>
      </c>
      <c r="E12566" t="s">
        <v>21471</v>
      </c>
      <c r="F12566" t="s">
        <v>528</v>
      </c>
      <c r="G12566">
        <v>0</v>
      </c>
      <c r="H12566">
        <v>0</v>
      </c>
      <c r="I12566">
        <v>0</v>
      </c>
      <c r="J12566">
        <v>0</v>
      </c>
      <c r="K12566">
        <v>0</v>
      </c>
      <c r="L12566">
        <v>0</v>
      </c>
      <c r="M12566">
        <v>0</v>
      </c>
      <c r="N12566">
        <v>8</v>
      </c>
      <c r="O12566">
        <v>8</v>
      </c>
      <c r="P12566">
        <v>0</v>
      </c>
      <c r="Q12566">
        <v>0</v>
      </c>
    </row>
    <row r="12567" spans="1:17" x14ac:dyDescent="0.25">
      <c r="A12567" t="s">
        <v>27885</v>
      </c>
      <c r="B12567" t="s">
        <v>73</v>
      </c>
      <c r="C12567" t="s">
        <v>99</v>
      </c>
      <c r="D12567" t="s">
        <v>527</v>
      </c>
      <c r="E12567" t="s">
        <v>21471</v>
      </c>
      <c r="F12567" t="s">
        <v>525</v>
      </c>
      <c r="G12567">
        <v>8</v>
      </c>
      <c r="H12567">
        <v>0</v>
      </c>
      <c r="I12567">
        <v>0</v>
      </c>
      <c r="J12567">
        <v>0</v>
      </c>
      <c r="K12567">
        <v>0</v>
      </c>
      <c r="L12567">
        <v>0</v>
      </c>
      <c r="M12567">
        <v>0</v>
      </c>
      <c r="N12567">
        <v>0</v>
      </c>
      <c r="O12567">
        <v>0</v>
      </c>
      <c r="P12567">
        <v>0</v>
      </c>
      <c r="Q12567">
        <v>0</v>
      </c>
    </row>
    <row r="12568" spans="1:17" x14ac:dyDescent="0.25">
      <c r="A12568" t="s">
        <v>27886</v>
      </c>
      <c r="B12568" t="s">
        <v>73</v>
      </c>
      <c r="C12568" t="s">
        <v>99</v>
      </c>
      <c r="D12568" t="s">
        <v>12971</v>
      </c>
      <c r="E12568" t="s">
        <v>21471</v>
      </c>
      <c r="F12568" t="s">
        <v>525</v>
      </c>
      <c r="G12568">
        <v>2</v>
      </c>
      <c r="H12568">
        <v>0</v>
      </c>
      <c r="I12568">
        <v>0</v>
      </c>
      <c r="J12568">
        <v>0</v>
      </c>
      <c r="K12568">
        <v>0</v>
      </c>
      <c r="L12568">
        <v>0</v>
      </c>
      <c r="M12568">
        <v>0</v>
      </c>
      <c r="N12568">
        <v>0</v>
      </c>
      <c r="O12568">
        <v>0</v>
      </c>
      <c r="P12568">
        <v>0</v>
      </c>
      <c r="Q12568">
        <v>0</v>
      </c>
    </row>
    <row r="12569" spans="1:17" x14ac:dyDescent="0.25">
      <c r="A12569" t="s">
        <v>14427</v>
      </c>
      <c r="B12569" t="s">
        <v>73</v>
      </c>
      <c r="C12569" t="s">
        <v>100</v>
      </c>
      <c r="D12569" t="s">
        <v>526</v>
      </c>
      <c r="E12569" t="s">
        <v>563</v>
      </c>
      <c r="F12569" t="s">
        <v>396</v>
      </c>
      <c r="G12569">
        <v>0</v>
      </c>
      <c r="H12569">
        <v>3</v>
      </c>
      <c r="I12569">
        <v>0</v>
      </c>
      <c r="J12569">
        <v>3</v>
      </c>
      <c r="K12569">
        <v>0</v>
      </c>
      <c r="L12569">
        <v>0</v>
      </c>
      <c r="M12569">
        <v>0</v>
      </c>
      <c r="N12569">
        <v>0</v>
      </c>
      <c r="O12569">
        <v>0</v>
      </c>
      <c r="P12569">
        <v>0</v>
      </c>
      <c r="Q12569">
        <v>0</v>
      </c>
    </row>
    <row r="12570" spans="1:17" x14ac:dyDescent="0.25">
      <c r="A12570" t="s">
        <v>14428</v>
      </c>
      <c r="B12570" t="s">
        <v>73</v>
      </c>
      <c r="C12570" t="s">
        <v>100</v>
      </c>
      <c r="D12570" t="s">
        <v>526</v>
      </c>
      <c r="E12570" t="s">
        <v>563</v>
      </c>
      <c r="F12570" t="s">
        <v>4236</v>
      </c>
      <c r="G12570">
        <v>0</v>
      </c>
      <c r="H12570">
        <v>3</v>
      </c>
      <c r="I12570">
        <v>0</v>
      </c>
      <c r="J12570">
        <v>3</v>
      </c>
      <c r="K12570">
        <v>0</v>
      </c>
      <c r="L12570">
        <v>0</v>
      </c>
      <c r="M12570">
        <v>0</v>
      </c>
      <c r="N12570">
        <v>0</v>
      </c>
      <c r="O12570">
        <v>0</v>
      </c>
      <c r="P12570">
        <v>0</v>
      </c>
      <c r="Q12570">
        <v>0</v>
      </c>
    </row>
    <row r="12571" spans="1:17" x14ac:dyDescent="0.25">
      <c r="A12571" t="s">
        <v>14429</v>
      </c>
      <c r="B12571" t="s">
        <v>73</v>
      </c>
      <c r="C12571" t="s">
        <v>100</v>
      </c>
      <c r="D12571" t="s">
        <v>526</v>
      </c>
      <c r="E12571" t="s">
        <v>563</v>
      </c>
      <c r="F12571" t="s">
        <v>4238</v>
      </c>
      <c r="G12571">
        <v>0</v>
      </c>
      <c r="H12571">
        <v>0</v>
      </c>
      <c r="I12571">
        <v>0</v>
      </c>
      <c r="J12571">
        <v>0</v>
      </c>
      <c r="K12571">
        <v>0</v>
      </c>
      <c r="L12571">
        <v>0</v>
      </c>
      <c r="M12571">
        <v>3</v>
      </c>
      <c r="N12571">
        <v>0</v>
      </c>
      <c r="O12571">
        <v>0</v>
      </c>
      <c r="P12571">
        <v>0</v>
      </c>
      <c r="Q12571">
        <v>0</v>
      </c>
    </row>
    <row r="12572" spans="1:17" x14ac:dyDescent="0.25">
      <c r="A12572" t="s">
        <v>14430</v>
      </c>
      <c r="B12572" t="s">
        <v>73</v>
      </c>
      <c r="C12572" t="s">
        <v>100</v>
      </c>
      <c r="D12572" t="s">
        <v>526</v>
      </c>
      <c r="E12572" t="s">
        <v>563</v>
      </c>
      <c r="F12572" t="s">
        <v>397</v>
      </c>
      <c r="G12572">
        <v>0</v>
      </c>
      <c r="H12572">
        <v>3</v>
      </c>
      <c r="I12572">
        <v>0</v>
      </c>
      <c r="J12572">
        <v>3</v>
      </c>
      <c r="K12572">
        <v>0</v>
      </c>
      <c r="L12572">
        <v>0</v>
      </c>
      <c r="M12572">
        <v>0</v>
      </c>
      <c r="N12572">
        <v>0</v>
      </c>
      <c r="O12572">
        <v>0</v>
      </c>
      <c r="P12572">
        <v>0</v>
      </c>
      <c r="Q12572">
        <v>0</v>
      </c>
    </row>
    <row r="12573" spans="1:17" x14ac:dyDescent="0.25">
      <c r="A12573" t="s">
        <v>14431</v>
      </c>
      <c r="B12573" t="s">
        <v>73</v>
      </c>
      <c r="C12573" t="s">
        <v>100</v>
      </c>
      <c r="D12573" t="s">
        <v>526</v>
      </c>
      <c r="E12573" t="s">
        <v>563</v>
      </c>
      <c r="F12573" t="s">
        <v>398</v>
      </c>
      <c r="G12573">
        <v>0</v>
      </c>
      <c r="H12573">
        <v>3</v>
      </c>
      <c r="I12573">
        <v>0</v>
      </c>
      <c r="J12573">
        <v>3</v>
      </c>
      <c r="K12573">
        <v>0</v>
      </c>
      <c r="L12573">
        <v>0</v>
      </c>
      <c r="M12573">
        <v>0</v>
      </c>
      <c r="N12573">
        <v>0</v>
      </c>
      <c r="O12573">
        <v>0</v>
      </c>
      <c r="P12573">
        <v>0</v>
      </c>
      <c r="Q12573">
        <v>0</v>
      </c>
    </row>
    <row r="12574" spans="1:17" x14ac:dyDescent="0.25">
      <c r="A12574" t="s">
        <v>14432</v>
      </c>
      <c r="B12574" t="s">
        <v>73</v>
      </c>
      <c r="C12574" t="s">
        <v>100</v>
      </c>
      <c r="D12574" t="s">
        <v>526</v>
      </c>
      <c r="E12574" t="s">
        <v>563</v>
      </c>
      <c r="F12574" t="s">
        <v>4242</v>
      </c>
      <c r="G12574">
        <v>0</v>
      </c>
      <c r="H12574">
        <v>0</v>
      </c>
      <c r="I12574">
        <v>0</v>
      </c>
      <c r="J12574">
        <v>0</v>
      </c>
      <c r="K12574">
        <v>0</v>
      </c>
      <c r="L12574">
        <v>0</v>
      </c>
      <c r="M12574">
        <v>3</v>
      </c>
      <c r="N12574">
        <v>0</v>
      </c>
      <c r="O12574">
        <v>0</v>
      </c>
      <c r="P12574">
        <v>0</v>
      </c>
      <c r="Q12574">
        <v>0</v>
      </c>
    </row>
    <row r="12575" spans="1:17" x14ac:dyDescent="0.25">
      <c r="A12575" t="s">
        <v>14433</v>
      </c>
      <c r="B12575" t="s">
        <v>73</v>
      </c>
      <c r="C12575" t="s">
        <v>100</v>
      </c>
      <c r="D12575" t="s">
        <v>526</v>
      </c>
      <c r="E12575" t="s">
        <v>563</v>
      </c>
      <c r="F12575" t="s">
        <v>399</v>
      </c>
      <c r="G12575">
        <v>0</v>
      </c>
      <c r="H12575">
        <v>3</v>
      </c>
      <c r="I12575">
        <v>0</v>
      </c>
      <c r="J12575">
        <v>3</v>
      </c>
      <c r="K12575">
        <v>0</v>
      </c>
      <c r="L12575">
        <v>0</v>
      </c>
      <c r="M12575">
        <v>0</v>
      </c>
      <c r="N12575">
        <v>0</v>
      </c>
      <c r="O12575">
        <v>0</v>
      </c>
      <c r="P12575">
        <v>0</v>
      </c>
      <c r="Q12575">
        <v>0</v>
      </c>
    </row>
    <row r="12576" spans="1:17" x14ac:dyDescent="0.25">
      <c r="A12576" t="s">
        <v>14434</v>
      </c>
      <c r="B12576" t="s">
        <v>73</v>
      </c>
      <c r="C12576" t="s">
        <v>100</v>
      </c>
      <c r="D12576" t="s">
        <v>526</v>
      </c>
      <c r="E12576" t="s">
        <v>563</v>
      </c>
      <c r="F12576" t="s">
        <v>4245</v>
      </c>
      <c r="G12576">
        <v>0</v>
      </c>
      <c r="H12576">
        <v>0</v>
      </c>
      <c r="I12576">
        <v>0</v>
      </c>
      <c r="J12576">
        <v>0</v>
      </c>
      <c r="K12576">
        <v>0</v>
      </c>
      <c r="L12576">
        <v>0</v>
      </c>
      <c r="M12576">
        <v>3</v>
      </c>
      <c r="N12576">
        <v>0</v>
      </c>
      <c r="O12576">
        <v>0</v>
      </c>
      <c r="P12576">
        <v>0</v>
      </c>
      <c r="Q12576">
        <v>0</v>
      </c>
    </row>
    <row r="12577" spans="1:17" x14ac:dyDescent="0.25">
      <c r="A12577" t="s">
        <v>14435</v>
      </c>
      <c r="B12577" t="s">
        <v>73</v>
      </c>
      <c r="C12577" t="s">
        <v>100</v>
      </c>
      <c r="D12577" t="s">
        <v>526</v>
      </c>
      <c r="E12577" t="s">
        <v>563</v>
      </c>
      <c r="F12577" t="s">
        <v>394</v>
      </c>
      <c r="G12577">
        <v>0</v>
      </c>
      <c r="H12577">
        <v>0</v>
      </c>
      <c r="I12577">
        <v>0</v>
      </c>
      <c r="J12577">
        <v>0</v>
      </c>
      <c r="K12577">
        <v>0</v>
      </c>
      <c r="L12577">
        <v>0</v>
      </c>
      <c r="M12577">
        <v>0</v>
      </c>
      <c r="N12577">
        <v>3</v>
      </c>
      <c r="O12577">
        <v>3</v>
      </c>
      <c r="P12577">
        <v>0</v>
      </c>
      <c r="Q12577">
        <v>0</v>
      </c>
    </row>
    <row r="12578" spans="1:17" x14ac:dyDescent="0.25">
      <c r="A12578" t="s">
        <v>14436</v>
      </c>
      <c r="B12578" t="s">
        <v>73</v>
      </c>
      <c r="C12578" t="s">
        <v>100</v>
      </c>
      <c r="D12578" t="s">
        <v>526</v>
      </c>
      <c r="E12578" t="s">
        <v>563</v>
      </c>
      <c r="F12578" t="s">
        <v>395</v>
      </c>
      <c r="G12578">
        <v>0</v>
      </c>
      <c r="H12578">
        <v>0</v>
      </c>
      <c r="I12578">
        <v>0</v>
      </c>
      <c r="J12578">
        <v>0</v>
      </c>
      <c r="K12578">
        <v>0</v>
      </c>
      <c r="L12578">
        <v>0</v>
      </c>
      <c r="M12578">
        <v>0</v>
      </c>
      <c r="N12578">
        <v>3</v>
      </c>
      <c r="O12578">
        <v>3</v>
      </c>
      <c r="P12578">
        <v>0</v>
      </c>
      <c r="Q12578">
        <v>0</v>
      </c>
    </row>
    <row r="12579" spans="1:17" x14ac:dyDescent="0.25">
      <c r="A12579" t="s">
        <v>14437</v>
      </c>
      <c r="B12579" t="s">
        <v>73</v>
      </c>
      <c r="C12579" t="s">
        <v>100</v>
      </c>
      <c r="D12579" t="s">
        <v>526</v>
      </c>
      <c r="E12579" t="s">
        <v>563</v>
      </c>
      <c r="F12579" t="s">
        <v>525</v>
      </c>
      <c r="G12579">
        <v>3</v>
      </c>
      <c r="H12579">
        <v>0</v>
      </c>
      <c r="I12579">
        <v>0</v>
      </c>
      <c r="J12579">
        <v>0</v>
      </c>
      <c r="K12579">
        <v>0</v>
      </c>
      <c r="L12579">
        <v>0</v>
      </c>
      <c r="M12579">
        <v>0</v>
      </c>
      <c r="N12579">
        <v>0</v>
      </c>
      <c r="O12579">
        <v>0</v>
      </c>
      <c r="P12579">
        <v>0</v>
      </c>
      <c r="Q12579">
        <v>0</v>
      </c>
    </row>
    <row r="12580" spans="1:17" x14ac:dyDescent="0.25">
      <c r="A12580" t="s">
        <v>27887</v>
      </c>
      <c r="B12580" t="s">
        <v>73</v>
      </c>
      <c r="C12580" t="s">
        <v>100</v>
      </c>
      <c r="D12580" t="s">
        <v>526</v>
      </c>
      <c r="E12580" t="s">
        <v>21471</v>
      </c>
      <c r="F12580" t="s">
        <v>396</v>
      </c>
      <c r="G12580">
        <v>0</v>
      </c>
      <c r="H12580">
        <v>9</v>
      </c>
      <c r="I12580">
        <v>1</v>
      </c>
      <c r="J12580">
        <v>6</v>
      </c>
      <c r="K12580">
        <v>2</v>
      </c>
      <c r="L12580">
        <v>0</v>
      </c>
      <c r="M12580">
        <v>0</v>
      </c>
      <c r="N12580">
        <v>0</v>
      </c>
      <c r="O12580">
        <v>0</v>
      </c>
      <c r="P12580">
        <v>0</v>
      </c>
      <c r="Q12580">
        <v>0</v>
      </c>
    </row>
    <row r="12581" spans="1:17" x14ac:dyDescent="0.25">
      <c r="A12581" t="s">
        <v>27888</v>
      </c>
      <c r="B12581" t="s">
        <v>73</v>
      </c>
      <c r="C12581" t="s">
        <v>100</v>
      </c>
      <c r="D12581" t="s">
        <v>526</v>
      </c>
      <c r="E12581" t="s">
        <v>21471</v>
      </c>
      <c r="F12581" t="s">
        <v>4236</v>
      </c>
      <c r="G12581">
        <v>0</v>
      </c>
      <c r="H12581">
        <v>9</v>
      </c>
      <c r="I12581">
        <v>1</v>
      </c>
      <c r="J12581">
        <v>6</v>
      </c>
      <c r="K12581">
        <v>2</v>
      </c>
      <c r="L12581">
        <v>0</v>
      </c>
      <c r="M12581">
        <v>0</v>
      </c>
      <c r="N12581">
        <v>0</v>
      </c>
      <c r="O12581">
        <v>0</v>
      </c>
      <c r="P12581">
        <v>0</v>
      </c>
      <c r="Q12581">
        <v>0</v>
      </c>
    </row>
    <row r="12582" spans="1:17" x14ac:dyDescent="0.25">
      <c r="A12582" t="s">
        <v>27889</v>
      </c>
      <c r="B12582" t="s">
        <v>73</v>
      </c>
      <c r="C12582" t="s">
        <v>100</v>
      </c>
      <c r="D12582" t="s">
        <v>526</v>
      </c>
      <c r="E12582" t="s">
        <v>21471</v>
      </c>
      <c r="F12582" t="s">
        <v>4238</v>
      </c>
      <c r="G12582">
        <v>0</v>
      </c>
      <c r="H12582">
        <v>0</v>
      </c>
      <c r="I12582">
        <v>0</v>
      </c>
      <c r="J12582">
        <v>0</v>
      </c>
      <c r="K12582">
        <v>0</v>
      </c>
      <c r="L12582">
        <v>0</v>
      </c>
      <c r="M12582">
        <v>9</v>
      </c>
      <c r="N12582">
        <v>0</v>
      </c>
      <c r="O12582">
        <v>0</v>
      </c>
      <c r="P12582">
        <v>0</v>
      </c>
      <c r="Q12582">
        <v>0</v>
      </c>
    </row>
    <row r="12583" spans="1:17" x14ac:dyDescent="0.25">
      <c r="A12583" t="s">
        <v>27890</v>
      </c>
      <c r="B12583" t="s">
        <v>73</v>
      </c>
      <c r="C12583" t="s">
        <v>100</v>
      </c>
      <c r="D12583" t="s">
        <v>526</v>
      </c>
      <c r="E12583" t="s">
        <v>21471</v>
      </c>
      <c r="F12583" t="s">
        <v>397</v>
      </c>
      <c r="G12583">
        <v>0</v>
      </c>
      <c r="H12583">
        <v>9</v>
      </c>
      <c r="I12583">
        <v>1</v>
      </c>
      <c r="J12583">
        <v>6</v>
      </c>
      <c r="K12583">
        <v>2</v>
      </c>
      <c r="L12583">
        <v>0</v>
      </c>
      <c r="M12583">
        <v>0</v>
      </c>
      <c r="N12583">
        <v>0</v>
      </c>
      <c r="O12583">
        <v>0</v>
      </c>
      <c r="P12583">
        <v>0</v>
      </c>
      <c r="Q12583">
        <v>0</v>
      </c>
    </row>
    <row r="12584" spans="1:17" x14ac:dyDescent="0.25">
      <c r="A12584" t="s">
        <v>27891</v>
      </c>
      <c r="B12584" t="s">
        <v>73</v>
      </c>
      <c r="C12584" t="s">
        <v>100</v>
      </c>
      <c r="D12584" t="s">
        <v>526</v>
      </c>
      <c r="E12584" t="s">
        <v>21471</v>
      </c>
      <c r="F12584" t="s">
        <v>398</v>
      </c>
      <c r="G12584">
        <v>0</v>
      </c>
      <c r="H12584">
        <v>9</v>
      </c>
      <c r="I12584">
        <v>1</v>
      </c>
      <c r="J12584">
        <v>6</v>
      </c>
      <c r="K12584">
        <v>2</v>
      </c>
      <c r="L12584">
        <v>0</v>
      </c>
      <c r="M12584">
        <v>0</v>
      </c>
      <c r="N12584">
        <v>0</v>
      </c>
      <c r="O12584">
        <v>0</v>
      </c>
      <c r="P12584">
        <v>0</v>
      </c>
      <c r="Q12584">
        <v>0</v>
      </c>
    </row>
    <row r="12585" spans="1:17" x14ac:dyDescent="0.25">
      <c r="A12585" t="s">
        <v>27892</v>
      </c>
      <c r="B12585" t="s">
        <v>73</v>
      </c>
      <c r="C12585" t="s">
        <v>100</v>
      </c>
      <c r="D12585" t="s">
        <v>526</v>
      </c>
      <c r="E12585" t="s">
        <v>21471</v>
      </c>
      <c r="F12585" t="s">
        <v>4242</v>
      </c>
      <c r="G12585">
        <v>0</v>
      </c>
      <c r="H12585">
        <v>0</v>
      </c>
      <c r="I12585">
        <v>0</v>
      </c>
      <c r="J12585">
        <v>0</v>
      </c>
      <c r="K12585">
        <v>0</v>
      </c>
      <c r="L12585">
        <v>0</v>
      </c>
      <c r="M12585">
        <v>9</v>
      </c>
      <c r="N12585">
        <v>0</v>
      </c>
      <c r="O12585">
        <v>0</v>
      </c>
      <c r="P12585">
        <v>0</v>
      </c>
      <c r="Q12585">
        <v>0</v>
      </c>
    </row>
    <row r="12586" spans="1:17" x14ac:dyDescent="0.25">
      <c r="A12586" t="s">
        <v>27893</v>
      </c>
      <c r="B12586" t="s">
        <v>73</v>
      </c>
      <c r="C12586" t="s">
        <v>100</v>
      </c>
      <c r="D12586" t="s">
        <v>526</v>
      </c>
      <c r="E12586" t="s">
        <v>21471</v>
      </c>
      <c r="F12586" t="s">
        <v>399</v>
      </c>
      <c r="G12586">
        <v>0</v>
      </c>
      <c r="H12586">
        <v>9</v>
      </c>
      <c r="I12586">
        <v>1</v>
      </c>
      <c r="J12586">
        <v>6</v>
      </c>
      <c r="K12586">
        <v>2</v>
      </c>
      <c r="L12586">
        <v>0</v>
      </c>
      <c r="M12586">
        <v>0</v>
      </c>
      <c r="N12586">
        <v>0</v>
      </c>
      <c r="O12586">
        <v>0</v>
      </c>
      <c r="P12586">
        <v>0</v>
      </c>
      <c r="Q12586">
        <v>0</v>
      </c>
    </row>
    <row r="12587" spans="1:17" x14ac:dyDescent="0.25">
      <c r="A12587" t="s">
        <v>27894</v>
      </c>
      <c r="B12587" t="s">
        <v>73</v>
      </c>
      <c r="C12587" t="s">
        <v>100</v>
      </c>
      <c r="D12587" t="s">
        <v>526</v>
      </c>
      <c r="E12587" t="s">
        <v>21471</v>
      </c>
      <c r="F12587" t="s">
        <v>4245</v>
      </c>
      <c r="G12587">
        <v>0</v>
      </c>
      <c r="H12587">
        <v>0</v>
      </c>
      <c r="I12587">
        <v>0</v>
      </c>
      <c r="J12587">
        <v>0</v>
      </c>
      <c r="K12587">
        <v>0</v>
      </c>
      <c r="L12587">
        <v>0</v>
      </c>
      <c r="M12587">
        <v>9</v>
      </c>
      <c r="N12587">
        <v>0</v>
      </c>
      <c r="O12587">
        <v>0</v>
      </c>
      <c r="P12587">
        <v>0</v>
      </c>
      <c r="Q12587">
        <v>0</v>
      </c>
    </row>
    <row r="12588" spans="1:17" x14ac:dyDescent="0.25">
      <c r="A12588" t="s">
        <v>27895</v>
      </c>
      <c r="B12588" t="s">
        <v>73</v>
      </c>
      <c r="C12588" t="s">
        <v>100</v>
      </c>
      <c r="D12588" t="s">
        <v>526</v>
      </c>
      <c r="E12588" t="s">
        <v>21471</v>
      </c>
      <c r="F12588" t="s">
        <v>394</v>
      </c>
      <c r="G12588">
        <v>0</v>
      </c>
      <c r="H12588">
        <v>0</v>
      </c>
      <c r="I12588">
        <v>0</v>
      </c>
      <c r="J12588">
        <v>0</v>
      </c>
      <c r="K12588">
        <v>0</v>
      </c>
      <c r="L12588">
        <v>0</v>
      </c>
      <c r="M12588">
        <v>0</v>
      </c>
      <c r="N12588">
        <v>9</v>
      </c>
      <c r="O12588">
        <v>9</v>
      </c>
      <c r="P12588">
        <v>0</v>
      </c>
      <c r="Q12588">
        <v>0</v>
      </c>
    </row>
    <row r="12589" spans="1:17" x14ac:dyDescent="0.25">
      <c r="A12589" t="s">
        <v>27896</v>
      </c>
      <c r="B12589" t="s">
        <v>73</v>
      </c>
      <c r="C12589" t="s">
        <v>100</v>
      </c>
      <c r="D12589" t="s">
        <v>526</v>
      </c>
      <c r="E12589" t="s">
        <v>21471</v>
      </c>
      <c r="F12589" t="s">
        <v>395</v>
      </c>
      <c r="G12589">
        <v>0</v>
      </c>
      <c r="H12589">
        <v>0</v>
      </c>
      <c r="I12589">
        <v>0</v>
      </c>
      <c r="J12589">
        <v>0</v>
      </c>
      <c r="K12589">
        <v>0</v>
      </c>
      <c r="L12589">
        <v>0</v>
      </c>
      <c r="M12589">
        <v>0</v>
      </c>
      <c r="N12589">
        <v>9</v>
      </c>
      <c r="O12589">
        <v>9</v>
      </c>
      <c r="P12589">
        <v>0</v>
      </c>
      <c r="Q12589">
        <v>0</v>
      </c>
    </row>
    <row r="12590" spans="1:17" x14ac:dyDescent="0.25">
      <c r="A12590" t="s">
        <v>27897</v>
      </c>
      <c r="B12590" t="s">
        <v>73</v>
      </c>
      <c r="C12590" t="s">
        <v>167</v>
      </c>
      <c r="D12590" t="s">
        <v>526</v>
      </c>
      <c r="E12590" t="s">
        <v>21471</v>
      </c>
      <c r="F12590" t="s">
        <v>396</v>
      </c>
      <c r="G12590">
        <v>0</v>
      </c>
      <c r="H12590">
        <v>6</v>
      </c>
      <c r="I12590">
        <v>0</v>
      </c>
      <c r="J12590">
        <v>6</v>
      </c>
      <c r="K12590">
        <v>0</v>
      </c>
      <c r="L12590">
        <v>0</v>
      </c>
      <c r="M12590">
        <v>0</v>
      </c>
      <c r="N12590">
        <v>0</v>
      </c>
      <c r="O12590">
        <v>0</v>
      </c>
      <c r="P12590">
        <v>0</v>
      </c>
      <c r="Q12590">
        <v>0</v>
      </c>
    </row>
    <row r="12591" spans="1:17" x14ac:dyDescent="0.25">
      <c r="A12591" t="s">
        <v>27898</v>
      </c>
      <c r="B12591" t="s">
        <v>73</v>
      </c>
      <c r="C12591" t="s">
        <v>167</v>
      </c>
      <c r="D12591" t="s">
        <v>526</v>
      </c>
      <c r="E12591" t="s">
        <v>21471</v>
      </c>
      <c r="F12591" t="s">
        <v>4236</v>
      </c>
      <c r="G12591">
        <v>0</v>
      </c>
      <c r="H12591">
        <v>6</v>
      </c>
      <c r="I12591">
        <v>0</v>
      </c>
      <c r="J12591">
        <v>6</v>
      </c>
      <c r="K12591">
        <v>0</v>
      </c>
      <c r="L12591">
        <v>0</v>
      </c>
      <c r="M12591">
        <v>0</v>
      </c>
      <c r="N12591">
        <v>0</v>
      </c>
      <c r="O12591">
        <v>0</v>
      </c>
      <c r="P12591">
        <v>0</v>
      </c>
      <c r="Q12591">
        <v>0</v>
      </c>
    </row>
    <row r="12592" spans="1:17" x14ac:dyDescent="0.25">
      <c r="A12592" t="s">
        <v>27899</v>
      </c>
      <c r="B12592" t="s">
        <v>73</v>
      </c>
      <c r="C12592" t="s">
        <v>167</v>
      </c>
      <c r="D12592" t="s">
        <v>526</v>
      </c>
      <c r="E12592" t="s">
        <v>21471</v>
      </c>
      <c r="F12592" t="s">
        <v>4238</v>
      </c>
      <c r="G12592">
        <v>0</v>
      </c>
      <c r="H12592">
        <v>0</v>
      </c>
      <c r="I12592">
        <v>0</v>
      </c>
      <c r="J12592">
        <v>0</v>
      </c>
      <c r="K12592">
        <v>0</v>
      </c>
      <c r="L12592">
        <v>0</v>
      </c>
      <c r="M12592">
        <v>6</v>
      </c>
      <c r="N12592">
        <v>0</v>
      </c>
      <c r="O12592">
        <v>0</v>
      </c>
      <c r="P12592">
        <v>0</v>
      </c>
      <c r="Q12592">
        <v>0</v>
      </c>
    </row>
    <row r="12593" spans="1:17" x14ac:dyDescent="0.25">
      <c r="A12593" t="s">
        <v>27900</v>
      </c>
      <c r="B12593" t="s">
        <v>73</v>
      </c>
      <c r="C12593" t="s">
        <v>167</v>
      </c>
      <c r="D12593" t="s">
        <v>526</v>
      </c>
      <c r="E12593" t="s">
        <v>21471</v>
      </c>
      <c r="F12593" t="s">
        <v>397</v>
      </c>
      <c r="G12593">
        <v>0</v>
      </c>
      <c r="H12593">
        <v>6</v>
      </c>
      <c r="I12593">
        <v>0</v>
      </c>
      <c r="J12593">
        <v>6</v>
      </c>
      <c r="K12593">
        <v>0</v>
      </c>
      <c r="L12593">
        <v>0</v>
      </c>
      <c r="M12593">
        <v>0</v>
      </c>
      <c r="N12593">
        <v>0</v>
      </c>
      <c r="O12593">
        <v>0</v>
      </c>
      <c r="P12593">
        <v>0</v>
      </c>
      <c r="Q12593">
        <v>0</v>
      </c>
    </row>
    <row r="12594" spans="1:17" x14ac:dyDescent="0.25">
      <c r="A12594" t="s">
        <v>27901</v>
      </c>
      <c r="B12594" t="s">
        <v>73</v>
      </c>
      <c r="C12594" t="s">
        <v>167</v>
      </c>
      <c r="D12594" t="s">
        <v>526</v>
      </c>
      <c r="E12594" t="s">
        <v>21471</v>
      </c>
      <c r="F12594" t="s">
        <v>398</v>
      </c>
      <c r="G12594">
        <v>0</v>
      </c>
      <c r="H12594">
        <v>6</v>
      </c>
      <c r="I12594">
        <v>0</v>
      </c>
      <c r="J12594">
        <v>6</v>
      </c>
      <c r="K12594">
        <v>0</v>
      </c>
      <c r="L12594">
        <v>0</v>
      </c>
      <c r="M12594">
        <v>0</v>
      </c>
      <c r="N12594">
        <v>0</v>
      </c>
      <c r="O12594">
        <v>0</v>
      </c>
      <c r="P12594">
        <v>0</v>
      </c>
      <c r="Q12594">
        <v>0</v>
      </c>
    </row>
    <row r="12595" spans="1:17" x14ac:dyDescent="0.25">
      <c r="A12595" t="s">
        <v>27902</v>
      </c>
      <c r="B12595" t="s">
        <v>73</v>
      </c>
      <c r="C12595" t="s">
        <v>167</v>
      </c>
      <c r="D12595" t="s">
        <v>526</v>
      </c>
      <c r="E12595" t="s">
        <v>21471</v>
      </c>
      <c r="F12595" t="s">
        <v>4242</v>
      </c>
      <c r="G12595">
        <v>0</v>
      </c>
      <c r="H12595">
        <v>0</v>
      </c>
      <c r="I12595">
        <v>0</v>
      </c>
      <c r="J12595">
        <v>0</v>
      </c>
      <c r="K12595">
        <v>0</v>
      </c>
      <c r="L12595">
        <v>0</v>
      </c>
      <c r="M12595">
        <v>6</v>
      </c>
      <c r="N12595">
        <v>0</v>
      </c>
      <c r="O12595">
        <v>0</v>
      </c>
      <c r="P12595">
        <v>0</v>
      </c>
      <c r="Q12595">
        <v>0</v>
      </c>
    </row>
    <row r="12596" spans="1:17" x14ac:dyDescent="0.25">
      <c r="A12596" t="s">
        <v>27903</v>
      </c>
      <c r="B12596" t="s">
        <v>73</v>
      </c>
      <c r="C12596" t="s">
        <v>167</v>
      </c>
      <c r="D12596" t="s">
        <v>526</v>
      </c>
      <c r="E12596" t="s">
        <v>21471</v>
      </c>
      <c r="F12596" t="s">
        <v>399</v>
      </c>
      <c r="G12596">
        <v>0</v>
      </c>
      <c r="H12596">
        <v>6</v>
      </c>
      <c r="I12596">
        <v>0</v>
      </c>
      <c r="J12596">
        <v>6</v>
      </c>
      <c r="K12596">
        <v>0</v>
      </c>
      <c r="L12596">
        <v>0</v>
      </c>
      <c r="M12596">
        <v>0</v>
      </c>
      <c r="N12596">
        <v>0</v>
      </c>
      <c r="O12596">
        <v>0</v>
      </c>
      <c r="P12596">
        <v>0</v>
      </c>
      <c r="Q12596">
        <v>0</v>
      </c>
    </row>
    <row r="12597" spans="1:17" x14ac:dyDescent="0.25">
      <c r="A12597" t="s">
        <v>27904</v>
      </c>
      <c r="B12597" t="s">
        <v>73</v>
      </c>
      <c r="C12597" t="s">
        <v>167</v>
      </c>
      <c r="D12597" t="s">
        <v>526</v>
      </c>
      <c r="E12597" t="s">
        <v>21471</v>
      </c>
      <c r="F12597" t="s">
        <v>4245</v>
      </c>
      <c r="G12597">
        <v>0</v>
      </c>
      <c r="H12597">
        <v>0</v>
      </c>
      <c r="I12597">
        <v>0</v>
      </c>
      <c r="J12597">
        <v>0</v>
      </c>
      <c r="K12597">
        <v>0</v>
      </c>
      <c r="L12597">
        <v>0</v>
      </c>
      <c r="M12597">
        <v>6</v>
      </c>
      <c r="N12597">
        <v>0</v>
      </c>
      <c r="O12597">
        <v>0</v>
      </c>
      <c r="P12597">
        <v>0</v>
      </c>
      <c r="Q12597">
        <v>0</v>
      </c>
    </row>
    <row r="12598" spans="1:17" x14ac:dyDescent="0.25">
      <c r="A12598" t="s">
        <v>27905</v>
      </c>
      <c r="B12598" t="s">
        <v>73</v>
      </c>
      <c r="C12598" t="s">
        <v>167</v>
      </c>
      <c r="D12598" t="s">
        <v>526</v>
      </c>
      <c r="E12598" t="s">
        <v>21471</v>
      </c>
      <c r="F12598" t="s">
        <v>394</v>
      </c>
      <c r="G12598">
        <v>0</v>
      </c>
      <c r="H12598">
        <v>0</v>
      </c>
      <c r="I12598">
        <v>0</v>
      </c>
      <c r="J12598">
        <v>0</v>
      </c>
      <c r="K12598">
        <v>0</v>
      </c>
      <c r="L12598">
        <v>0</v>
      </c>
      <c r="M12598">
        <v>0</v>
      </c>
      <c r="N12598">
        <v>6</v>
      </c>
      <c r="O12598">
        <v>6</v>
      </c>
      <c r="P12598">
        <v>0</v>
      </c>
      <c r="Q12598">
        <v>0</v>
      </c>
    </row>
    <row r="12599" spans="1:17" x14ac:dyDescent="0.25">
      <c r="A12599" t="s">
        <v>27906</v>
      </c>
      <c r="B12599" t="s">
        <v>73</v>
      </c>
      <c r="C12599" t="s">
        <v>167</v>
      </c>
      <c r="D12599" t="s">
        <v>526</v>
      </c>
      <c r="E12599" t="s">
        <v>21471</v>
      </c>
      <c r="F12599" t="s">
        <v>395</v>
      </c>
      <c r="G12599">
        <v>0</v>
      </c>
      <c r="H12599">
        <v>0</v>
      </c>
      <c r="I12599">
        <v>0</v>
      </c>
      <c r="J12599">
        <v>0</v>
      </c>
      <c r="K12599">
        <v>0</v>
      </c>
      <c r="L12599">
        <v>0</v>
      </c>
      <c r="M12599">
        <v>0</v>
      </c>
      <c r="N12599">
        <v>5</v>
      </c>
      <c r="O12599">
        <v>5</v>
      </c>
      <c r="P12599">
        <v>0</v>
      </c>
      <c r="Q12599">
        <v>0</v>
      </c>
    </row>
    <row r="12600" spans="1:17" x14ac:dyDescent="0.25">
      <c r="A12600" t="s">
        <v>27907</v>
      </c>
      <c r="B12600" t="s">
        <v>73</v>
      </c>
      <c r="C12600" t="s">
        <v>167</v>
      </c>
      <c r="D12600" t="s">
        <v>526</v>
      </c>
      <c r="E12600" t="s">
        <v>21471</v>
      </c>
      <c r="F12600" t="s">
        <v>525</v>
      </c>
      <c r="G12600">
        <v>6</v>
      </c>
      <c r="H12600">
        <v>0</v>
      </c>
      <c r="I12600">
        <v>0</v>
      </c>
      <c r="J12600">
        <v>0</v>
      </c>
      <c r="K12600">
        <v>0</v>
      </c>
      <c r="L12600">
        <v>0</v>
      </c>
      <c r="M12600">
        <v>0</v>
      </c>
      <c r="N12600">
        <v>0</v>
      </c>
      <c r="O12600">
        <v>0</v>
      </c>
      <c r="P12600">
        <v>0</v>
      </c>
      <c r="Q12600">
        <v>0</v>
      </c>
    </row>
    <row r="12601" spans="1:17" x14ac:dyDescent="0.25">
      <c r="A12601" t="s">
        <v>27908</v>
      </c>
      <c r="B12601" t="s">
        <v>73</v>
      </c>
      <c r="C12601" t="s">
        <v>167</v>
      </c>
      <c r="D12601" t="s">
        <v>527</v>
      </c>
      <c r="E12601" t="s">
        <v>21471</v>
      </c>
      <c r="F12601" t="s">
        <v>528</v>
      </c>
      <c r="G12601">
        <v>0</v>
      </c>
      <c r="H12601">
        <v>0</v>
      </c>
      <c r="I12601">
        <v>0</v>
      </c>
      <c r="J12601">
        <v>0</v>
      </c>
      <c r="K12601">
        <v>0</v>
      </c>
      <c r="L12601">
        <v>0</v>
      </c>
      <c r="M12601">
        <v>0</v>
      </c>
      <c r="N12601">
        <v>2</v>
      </c>
      <c r="O12601">
        <v>2</v>
      </c>
      <c r="P12601">
        <v>0</v>
      </c>
      <c r="Q12601">
        <v>0</v>
      </c>
    </row>
    <row r="12602" spans="1:17" x14ac:dyDescent="0.25">
      <c r="A12602" t="s">
        <v>27909</v>
      </c>
      <c r="B12602" t="s">
        <v>73</v>
      </c>
      <c r="C12602" t="s">
        <v>167</v>
      </c>
      <c r="D12602" t="s">
        <v>527</v>
      </c>
      <c r="E12602" t="s">
        <v>21471</v>
      </c>
      <c r="F12602" t="s">
        <v>525</v>
      </c>
      <c r="G12602">
        <v>2</v>
      </c>
      <c r="H12602">
        <v>0</v>
      </c>
      <c r="I12602">
        <v>0</v>
      </c>
      <c r="J12602">
        <v>0</v>
      </c>
      <c r="K12602">
        <v>0</v>
      </c>
      <c r="L12602">
        <v>0</v>
      </c>
      <c r="M12602">
        <v>0</v>
      </c>
      <c r="N12602">
        <v>0</v>
      </c>
      <c r="O12602">
        <v>0</v>
      </c>
      <c r="P12602">
        <v>0</v>
      </c>
      <c r="Q12602">
        <v>0</v>
      </c>
    </row>
    <row r="12603" spans="1:17" x14ac:dyDescent="0.25">
      <c r="A12603" t="s">
        <v>27910</v>
      </c>
      <c r="B12603" t="s">
        <v>73</v>
      </c>
      <c r="C12603" t="s">
        <v>168</v>
      </c>
      <c r="D12603" t="s">
        <v>529</v>
      </c>
      <c r="E12603" t="s">
        <v>21471</v>
      </c>
      <c r="F12603" t="s">
        <v>525</v>
      </c>
      <c r="G12603">
        <v>1</v>
      </c>
      <c r="H12603">
        <v>0</v>
      </c>
      <c r="I12603">
        <v>0</v>
      </c>
      <c r="J12603">
        <v>0</v>
      </c>
      <c r="K12603">
        <v>0</v>
      </c>
      <c r="L12603">
        <v>0</v>
      </c>
      <c r="M12603">
        <v>0</v>
      </c>
      <c r="N12603">
        <v>0</v>
      </c>
      <c r="O12603">
        <v>0</v>
      </c>
      <c r="P12603">
        <v>0</v>
      </c>
      <c r="Q12603">
        <v>0</v>
      </c>
    </row>
    <row r="12604" spans="1:17" x14ac:dyDescent="0.25">
      <c r="A12604" t="s">
        <v>13760</v>
      </c>
      <c r="B12604" t="s">
        <v>73</v>
      </c>
      <c r="C12604" t="s">
        <v>168</v>
      </c>
      <c r="D12604" t="s">
        <v>526</v>
      </c>
      <c r="E12604" t="s">
        <v>563</v>
      </c>
      <c r="F12604" t="s">
        <v>396</v>
      </c>
      <c r="G12604">
        <v>0</v>
      </c>
      <c r="H12604">
        <v>16</v>
      </c>
      <c r="I12604">
        <v>1</v>
      </c>
      <c r="J12604">
        <v>14</v>
      </c>
      <c r="K12604">
        <v>0</v>
      </c>
      <c r="L12604">
        <v>1</v>
      </c>
      <c r="M12604">
        <v>0</v>
      </c>
      <c r="N12604">
        <v>0</v>
      </c>
      <c r="O12604">
        <v>0</v>
      </c>
      <c r="P12604">
        <v>0</v>
      </c>
      <c r="Q12604">
        <v>0</v>
      </c>
    </row>
    <row r="12605" spans="1:17" x14ac:dyDescent="0.25">
      <c r="A12605" t="s">
        <v>13761</v>
      </c>
      <c r="B12605" t="s">
        <v>73</v>
      </c>
      <c r="C12605" t="s">
        <v>168</v>
      </c>
      <c r="D12605" t="s">
        <v>526</v>
      </c>
      <c r="E12605" t="s">
        <v>563</v>
      </c>
      <c r="F12605" t="s">
        <v>4236</v>
      </c>
      <c r="G12605">
        <v>0</v>
      </c>
      <c r="H12605">
        <v>16</v>
      </c>
      <c r="I12605">
        <v>1</v>
      </c>
      <c r="J12605">
        <v>13</v>
      </c>
      <c r="K12605">
        <v>0</v>
      </c>
      <c r="L12605">
        <v>2</v>
      </c>
      <c r="M12605">
        <v>0</v>
      </c>
      <c r="N12605">
        <v>0</v>
      </c>
      <c r="O12605">
        <v>0</v>
      </c>
      <c r="P12605">
        <v>0</v>
      </c>
      <c r="Q12605">
        <v>0</v>
      </c>
    </row>
    <row r="12606" spans="1:17" x14ac:dyDescent="0.25">
      <c r="A12606" t="s">
        <v>13762</v>
      </c>
      <c r="B12606" t="s">
        <v>73</v>
      </c>
      <c r="C12606" t="s">
        <v>168</v>
      </c>
      <c r="D12606" t="s">
        <v>526</v>
      </c>
      <c r="E12606" t="s">
        <v>563</v>
      </c>
      <c r="F12606" t="s">
        <v>4238</v>
      </c>
      <c r="G12606">
        <v>0</v>
      </c>
      <c r="H12606">
        <v>0</v>
      </c>
      <c r="I12606">
        <v>0</v>
      </c>
      <c r="J12606">
        <v>0</v>
      </c>
      <c r="K12606">
        <v>0</v>
      </c>
      <c r="L12606">
        <v>0</v>
      </c>
      <c r="M12606">
        <v>16</v>
      </c>
      <c r="N12606">
        <v>0</v>
      </c>
      <c r="O12606">
        <v>0</v>
      </c>
      <c r="P12606">
        <v>0</v>
      </c>
      <c r="Q12606">
        <v>0</v>
      </c>
    </row>
    <row r="12607" spans="1:17" x14ac:dyDescent="0.25">
      <c r="A12607" t="s">
        <v>13763</v>
      </c>
      <c r="B12607" t="s">
        <v>73</v>
      </c>
      <c r="C12607" t="s">
        <v>168</v>
      </c>
      <c r="D12607" t="s">
        <v>526</v>
      </c>
      <c r="E12607" t="s">
        <v>563</v>
      </c>
      <c r="F12607" t="s">
        <v>397</v>
      </c>
      <c r="G12607">
        <v>0</v>
      </c>
      <c r="H12607">
        <v>16</v>
      </c>
      <c r="I12607">
        <v>1</v>
      </c>
      <c r="J12607">
        <v>13</v>
      </c>
      <c r="K12607">
        <v>0</v>
      </c>
      <c r="L12607">
        <v>2</v>
      </c>
      <c r="M12607">
        <v>0</v>
      </c>
      <c r="N12607">
        <v>0</v>
      </c>
      <c r="O12607">
        <v>0</v>
      </c>
      <c r="P12607">
        <v>0</v>
      </c>
      <c r="Q12607">
        <v>0</v>
      </c>
    </row>
    <row r="12608" spans="1:17" x14ac:dyDescent="0.25">
      <c r="A12608" t="s">
        <v>13764</v>
      </c>
      <c r="B12608" t="s">
        <v>73</v>
      </c>
      <c r="C12608" t="s">
        <v>168</v>
      </c>
      <c r="D12608" t="s">
        <v>526</v>
      </c>
      <c r="E12608" t="s">
        <v>563</v>
      </c>
      <c r="F12608" t="s">
        <v>398</v>
      </c>
      <c r="G12608">
        <v>0</v>
      </c>
      <c r="H12608">
        <v>16</v>
      </c>
      <c r="I12608">
        <v>1</v>
      </c>
      <c r="J12608">
        <v>13</v>
      </c>
      <c r="K12608">
        <v>0</v>
      </c>
      <c r="L12608">
        <v>2</v>
      </c>
      <c r="M12608">
        <v>0</v>
      </c>
      <c r="N12608">
        <v>0</v>
      </c>
      <c r="O12608">
        <v>0</v>
      </c>
      <c r="P12608">
        <v>0</v>
      </c>
      <c r="Q12608">
        <v>0</v>
      </c>
    </row>
    <row r="12609" spans="1:17" x14ac:dyDescent="0.25">
      <c r="A12609" t="s">
        <v>13765</v>
      </c>
      <c r="B12609" t="s">
        <v>73</v>
      </c>
      <c r="C12609" t="s">
        <v>168</v>
      </c>
      <c r="D12609" t="s">
        <v>526</v>
      </c>
      <c r="E12609" t="s">
        <v>563</v>
      </c>
      <c r="F12609" t="s">
        <v>4242</v>
      </c>
      <c r="G12609">
        <v>0</v>
      </c>
      <c r="H12609">
        <v>0</v>
      </c>
      <c r="I12609">
        <v>0</v>
      </c>
      <c r="J12609">
        <v>0</v>
      </c>
      <c r="K12609">
        <v>0</v>
      </c>
      <c r="L12609">
        <v>0</v>
      </c>
      <c r="M12609">
        <v>16</v>
      </c>
      <c r="N12609">
        <v>0</v>
      </c>
      <c r="O12609">
        <v>0</v>
      </c>
      <c r="P12609">
        <v>0</v>
      </c>
      <c r="Q12609">
        <v>0</v>
      </c>
    </row>
    <row r="12610" spans="1:17" x14ac:dyDescent="0.25">
      <c r="A12610" t="s">
        <v>13766</v>
      </c>
      <c r="B12610" t="s">
        <v>73</v>
      </c>
      <c r="C12610" t="s">
        <v>168</v>
      </c>
      <c r="D12610" t="s">
        <v>526</v>
      </c>
      <c r="E12610" t="s">
        <v>563</v>
      </c>
      <c r="F12610" t="s">
        <v>399</v>
      </c>
      <c r="G12610">
        <v>0</v>
      </c>
      <c r="H12610">
        <v>16</v>
      </c>
      <c r="I12610">
        <v>1</v>
      </c>
      <c r="J12610">
        <v>14</v>
      </c>
      <c r="K12610">
        <v>0</v>
      </c>
      <c r="L12610">
        <v>1</v>
      </c>
      <c r="M12610">
        <v>0</v>
      </c>
      <c r="N12610">
        <v>0</v>
      </c>
      <c r="O12610">
        <v>0</v>
      </c>
      <c r="P12610">
        <v>0</v>
      </c>
      <c r="Q12610">
        <v>0</v>
      </c>
    </row>
    <row r="12611" spans="1:17" x14ac:dyDescent="0.25">
      <c r="A12611" t="s">
        <v>13767</v>
      </c>
      <c r="B12611" t="s">
        <v>73</v>
      </c>
      <c r="C12611" t="s">
        <v>168</v>
      </c>
      <c r="D12611" t="s">
        <v>526</v>
      </c>
      <c r="E12611" t="s">
        <v>563</v>
      </c>
      <c r="F12611" t="s">
        <v>4245</v>
      </c>
      <c r="G12611">
        <v>0</v>
      </c>
      <c r="H12611">
        <v>0</v>
      </c>
      <c r="I12611">
        <v>0</v>
      </c>
      <c r="J12611">
        <v>0</v>
      </c>
      <c r="K12611">
        <v>0</v>
      </c>
      <c r="L12611">
        <v>0</v>
      </c>
      <c r="M12611">
        <v>16</v>
      </c>
      <c r="N12611">
        <v>0</v>
      </c>
      <c r="O12611">
        <v>0</v>
      </c>
      <c r="P12611">
        <v>0</v>
      </c>
      <c r="Q12611">
        <v>0</v>
      </c>
    </row>
    <row r="12612" spans="1:17" x14ac:dyDescent="0.25">
      <c r="A12612" t="s">
        <v>13768</v>
      </c>
      <c r="B12612" t="s">
        <v>73</v>
      </c>
      <c r="C12612" t="s">
        <v>168</v>
      </c>
      <c r="D12612" t="s">
        <v>526</v>
      </c>
      <c r="E12612" t="s">
        <v>563</v>
      </c>
      <c r="F12612" t="s">
        <v>394</v>
      </c>
      <c r="G12612">
        <v>0</v>
      </c>
      <c r="H12612">
        <v>0</v>
      </c>
      <c r="I12612">
        <v>0</v>
      </c>
      <c r="J12612">
        <v>0</v>
      </c>
      <c r="K12612">
        <v>0</v>
      </c>
      <c r="L12612">
        <v>0</v>
      </c>
      <c r="M12612">
        <v>0</v>
      </c>
      <c r="N12612">
        <v>16</v>
      </c>
      <c r="O12612">
        <v>14</v>
      </c>
      <c r="P12612">
        <v>2</v>
      </c>
      <c r="Q12612">
        <v>0</v>
      </c>
    </row>
    <row r="12613" spans="1:17" x14ac:dyDescent="0.25">
      <c r="A12613" t="s">
        <v>13769</v>
      </c>
      <c r="B12613" t="s">
        <v>73</v>
      </c>
      <c r="C12613" t="s">
        <v>168</v>
      </c>
      <c r="D12613" t="s">
        <v>526</v>
      </c>
      <c r="E12613" t="s">
        <v>563</v>
      </c>
      <c r="F12613" t="s">
        <v>395</v>
      </c>
      <c r="G12613">
        <v>0</v>
      </c>
      <c r="H12613">
        <v>0</v>
      </c>
      <c r="I12613">
        <v>0</v>
      </c>
      <c r="J12613">
        <v>0</v>
      </c>
      <c r="K12613">
        <v>0</v>
      </c>
      <c r="L12613">
        <v>0</v>
      </c>
      <c r="M12613">
        <v>0</v>
      </c>
      <c r="N12613">
        <v>14</v>
      </c>
      <c r="O12613">
        <v>13</v>
      </c>
      <c r="P12613">
        <v>1</v>
      </c>
      <c r="Q12613">
        <v>0</v>
      </c>
    </row>
    <row r="12614" spans="1:17" x14ac:dyDescent="0.25">
      <c r="A12614" t="s">
        <v>13770</v>
      </c>
      <c r="B12614" t="s">
        <v>73</v>
      </c>
      <c r="C12614" t="s">
        <v>168</v>
      </c>
      <c r="D12614" t="s">
        <v>526</v>
      </c>
      <c r="E12614" t="s">
        <v>563</v>
      </c>
      <c r="F12614" t="s">
        <v>525</v>
      </c>
      <c r="G12614">
        <v>16</v>
      </c>
      <c r="H12614">
        <v>0</v>
      </c>
      <c r="I12614">
        <v>0</v>
      </c>
      <c r="J12614">
        <v>0</v>
      </c>
      <c r="K12614">
        <v>0</v>
      </c>
      <c r="L12614">
        <v>0</v>
      </c>
      <c r="M12614">
        <v>0</v>
      </c>
      <c r="N12614">
        <v>0</v>
      </c>
      <c r="O12614">
        <v>0</v>
      </c>
      <c r="P12614">
        <v>0</v>
      </c>
      <c r="Q12614">
        <v>0</v>
      </c>
    </row>
    <row r="12615" spans="1:17" x14ac:dyDescent="0.25">
      <c r="A12615" t="s">
        <v>27911</v>
      </c>
      <c r="B12615" t="s">
        <v>73</v>
      </c>
      <c r="C12615" t="s">
        <v>168</v>
      </c>
      <c r="D12615" t="s">
        <v>526</v>
      </c>
      <c r="E12615" t="s">
        <v>21471</v>
      </c>
      <c r="F12615" t="s">
        <v>396</v>
      </c>
      <c r="G12615">
        <v>0</v>
      </c>
      <c r="H12615">
        <v>24</v>
      </c>
      <c r="I12615">
        <v>4</v>
      </c>
      <c r="J12615">
        <v>18</v>
      </c>
      <c r="K12615">
        <v>1</v>
      </c>
      <c r="L12615">
        <v>1</v>
      </c>
      <c r="M12615">
        <v>0</v>
      </c>
      <c r="N12615">
        <v>0</v>
      </c>
      <c r="O12615">
        <v>0</v>
      </c>
      <c r="P12615">
        <v>0</v>
      </c>
      <c r="Q12615">
        <v>0</v>
      </c>
    </row>
    <row r="12616" spans="1:17" x14ac:dyDescent="0.25">
      <c r="A12616" t="s">
        <v>27912</v>
      </c>
      <c r="B12616" t="s">
        <v>73</v>
      </c>
      <c r="C12616" t="s">
        <v>168</v>
      </c>
      <c r="D12616" t="s">
        <v>526</v>
      </c>
      <c r="E12616" t="s">
        <v>21471</v>
      </c>
      <c r="F12616" t="s">
        <v>4236</v>
      </c>
      <c r="G12616">
        <v>0</v>
      </c>
      <c r="H12616">
        <v>24</v>
      </c>
      <c r="I12616">
        <v>4</v>
      </c>
      <c r="J12616">
        <v>18</v>
      </c>
      <c r="K12616">
        <v>1</v>
      </c>
      <c r="L12616">
        <v>1</v>
      </c>
      <c r="M12616">
        <v>0</v>
      </c>
      <c r="N12616">
        <v>0</v>
      </c>
      <c r="O12616">
        <v>0</v>
      </c>
      <c r="P12616">
        <v>0</v>
      </c>
      <c r="Q12616">
        <v>0</v>
      </c>
    </row>
    <row r="12617" spans="1:17" x14ac:dyDescent="0.25">
      <c r="A12617" t="s">
        <v>27913</v>
      </c>
      <c r="B12617" t="s">
        <v>73</v>
      </c>
      <c r="C12617" t="s">
        <v>168</v>
      </c>
      <c r="D12617" t="s">
        <v>526</v>
      </c>
      <c r="E12617" t="s">
        <v>21471</v>
      </c>
      <c r="F12617" t="s">
        <v>4238</v>
      </c>
      <c r="G12617">
        <v>0</v>
      </c>
      <c r="H12617">
        <v>0</v>
      </c>
      <c r="I12617">
        <v>0</v>
      </c>
      <c r="J12617">
        <v>0</v>
      </c>
      <c r="K12617">
        <v>0</v>
      </c>
      <c r="L12617">
        <v>0</v>
      </c>
      <c r="M12617">
        <v>24</v>
      </c>
      <c r="N12617">
        <v>0</v>
      </c>
      <c r="O12617">
        <v>0</v>
      </c>
      <c r="P12617">
        <v>0</v>
      </c>
      <c r="Q12617">
        <v>0</v>
      </c>
    </row>
    <row r="12618" spans="1:17" x14ac:dyDescent="0.25">
      <c r="A12618" t="s">
        <v>27914</v>
      </c>
      <c r="B12618" t="s">
        <v>73</v>
      </c>
      <c r="C12618" t="s">
        <v>168</v>
      </c>
      <c r="D12618" t="s">
        <v>526</v>
      </c>
      <c r="E12618" t="s">
        <v>21471</v>
      </c>
      <c r="F12618" t="s">
        <v>397</v>
      </c>
      <c r="G12618">
        <v>0</v>
      </c>
      <c r="H12618">
        <v>24</v>
      </c>
      <c r="I12618">
        <v>4</v>
      </c>
      <c r="J12618">
        <v>18</v>
      </c>
      <c r="K12618">
        <v>1</v>
      </c>
      <c r="L12618">
        <v>1</v>
      </c>
      <c r="M12618">
        <v>0</v>
      </c>
      <c r="N12618">
        <v>0</v>
      </c>
      <c r="O12618">
        <v>0</v>
      </c>
      <c r="P12618">
        <v>0</v>
      </c>
      <c r="Q12618">
        <v>0</v>
      </c>
    </row>
    <row r="12619" spans="1:17" x14ac:dyDescent="0.25">
      <c r="A12619" t="s">
        <v>15368</v>
      </c>
      <c r="B12619" t="s">
        <v>73</v>
      </c>
      <c r="C12619" t="s">
        <v>234</v>
      </c>
      <c r="D12619" t="s">
        <v>526</v>
      </c>
      <c r="E12619" t="s">
        <v>563</v>
      </c>
      <c r="F12619" t="s">
        <v>4238</v>
      </c>
      <c r="G12619">
        <v>0</v>
      </c>
      <c r="H12619">
        <v>0</v>
      </c>
      <c r="I12619">
        <v>0</v>
      </c>
      <c r="J12619">
        <v>0</v>
      </c>
      <c r="K12619">
        <v>0</v>
      </c>
      <c r="L12619">
        <v>0</v>
      </c>
      <c r="M12619">
        <v>7</v>
      </c>
      <c r="N12619">
        <v>0</v>
      </c>
      <c r="O12619">
        <v>0</v>
      </c>
      <c r="P12619">
        <v>0</v>
      </c>
      <c r="Q12619">
        <v>0</v>
      </c>
    </row>
    <row r="12620" spans="1:17" x14ac:dyDescent="0.25">
      <c r="A12620" t="s">
        <v>15369</v>
      </c>
      <c r="B12620" t="s">
        <v>73</v>
      </c>
      <c r="C12620" t="s">
        <v>234</v>
      </c>
      <c r="D12620" t="s">
        <v>526</v>
      </c>
      <c r="E12620" t="s">
        <v>563</v>
      </c>
      <c r="F12620" t="s">
        <v>397</v>
      </c>
      <c r="G12620">
        <v>0</v>
      </c>
      <c r="H12620">
        <v>7</v>
      </c>
      <c r="I12620">
        <v>2</v>
      </c>
      <c r="J12620">
        <v>5</v>
      </c>
      <c r="K12620">
        <v>0</v>
      </c>
      <c r="L12620">
        <v>0</v>
      </c>
      <c r="M12620">
        <v>0</v>
      </c>
      <c r="N12620">
        <v>0</v>
      </c>
      <c r="O12620">
        <v>0</v>
      </c>
      <c r="P12620">
        <v>0</v>
      </c>
      <c r="Q12620">
        <v>0</v>
      </c>
    </row>
    <row r="12621" spans="1:17" x14ac:dyDescent="0.25">
      <c r="A12621" t="s">
        <v>15370</v>
      </c>
      <c r="B12621" t="s">
        <v>73</v>
      </c>
      <c r="C12621" t="s">
        <v>234</v>
      </c>
      <c r="D12621" t="s">
        <v>526</v>
      </c>
      <c r="E12621" t="s">
        <v>563</v>
      </c>
      <c r="F12621" t="s">
        <v>398</v>
      </c>
      <c r="G12621">
        <v>0</v>
      </c>
      <c r="H12621">
        <v>7</v>
      </c>
      <c r="I12621">
        <v>2</v>
      </c>
      <c r="J12621">
        <v>5</v>
      </c>
      <c r="K12621">
        <v>0</v>
      </c>
      <c r="L12621">
        <v>0</v>
      </c>
      <c r="M12621">
        <v>0</v>
      </c>
      <c r="N12621">
        <v>0</v>
      </c>
      <c r="O12621">
        <v>0</v>
      </c>
      <c r="P12621">
        <v>0</v>
      </c>
      <c r="Q12621">
        <v>0</v>
      </c>
    </row>
    <row r="12622" spans="1:17" x14ac:dyDescent="0.25">
      <c r="A12622" t="s">
        <v>15371</v>
      </c>
      <c r="B12622" t="s">
        <v>73</v>
      </c>
      <c r="C12622" t="s">
        <v>234</v>
      </c>
      <c r="D12622" t="s">
        <v>526</v>
      </c>
      <c r="E12622" t="s">
        <v>563</v>
      </c>
      <c r="F12622" t="s">
        <v>4242</v>
      </c>
      <c r="G12622">
        <v>0</v>
      </c>
      <c r="H12622">
        <v>0</v>
      </c>
      <c r="I12622">
        <v>0</v>
      </c>
      <c r="J12622">
        <v>0</v>
      </c>
      <c r="K12622">
        <v>0</v>
      </c>
      <c r="L12622">
        <v>0</v>
      </c>
      <c r="M12622">
        <v>7</v>
      </c>
      <c r="N12622">
        <v>0</v>
      </c>
      <c r="O12622">
        <v>0</v>
      </c>
      <c r="P12622">
        <v>0</v>
      </c>
      <c r="Q12622">
        <v>0</v>
      </c>
    </row>
    <row r="12623" spans="1:17" x14ac:dyDescent="0.25">
      <c r="A12623" t="s">
        <v>15372</v>
      </c>
      <c r="B12623" t="s">
        <v>73</v>
      </c>
      <c r="C12623" t="s">
        <v>234</v>
      </c>
      <c r="D12623" t="s">
        <v>526</v>
      </c>
      <c r="E12623" t="s">
        <v>563</v>
      </c>
      <c r="F12623" t="s">
        <v>399</v>
      </c>
      <c r="G12623">
        <v>0</v>
      </c>
      <c r="H12623">
        <v>7</v>
      </c>
      <c r="I12623">
        <v>2</v>
      </c>
      <c r="J12623">
        <v>5</v>
      </c>
      <c r="K12623">
        <v>0</v>
      </c>
      <c r="L12623">
        <v>0</v>
      </c>
      <c r="M12623">
        <v>0</v>
      </c>
      <c r="N12623">
        <v>0</v>
      </c>
      <c r="O12623">
        <v>0</v>
      </c>
      <c r="P12623">
        <v>0</v>
      </c>
      <c r="Q12623">
        <v>0</v>
      </c>
    </row>
    <row r="12624" spans="1:17" x14ac:dyDescent="0.25">
      <c r="A12624" t="s">
        <v>15373</v>
      </c>
      <c r="B12624" t="s">
        <v>73</v>
      </c>
      <c r="C12624" t="s">
        <v>234</v>
      </c>
      <c r="D12624" t="s">
        <v>526</v>
      </c>
      <c r="E12624" t="s">
        <v>563</v>
      </c>
      <c r="F12624" t="s">
        <v>4245</v>
      </c>
      <c r="G12624">
        <v>0</v>
      </c>
      <c r="H12624">
        <v>0</v>
      </c>
      <c r="I12624">
        <v>0</v>
      </c>
      <c r="J12624">
        <v>0</v>
      </c>
      <c r="K12624">
        <v>0</v>
      </c>
      <c r="L12624">
        <v>0</v>
      </c>
      <c r="M12624">
        <v>7</v>
      </c>
      <c r="N12624">
        <v>0</v>
      </c>
      <c r="O12624">
        <v>0</v>
      </c>
      <c r="P12624">
        <v>0</v>
      </c>
      <c r="Q12624">
        <v>0</v>
      </c>
    </row>
    <row r="12625" spans="1:17" x14ac:dyDescent="0.25">
      <c r="A12625" t="s">
        <v>15374</v>
      </c>
      <c r="B12625" t="s">
        <v>73</v>
      </c>
      <c r="C12625" t="s">
        <v>234</v>
      </c>
      <c r="D12625" t="s">
        <v>526</v>
      </c>
      <c r="E12625" t="s">
        <v>563</v>
      </c>
      <c r="F12625" t="s">
        <v>394</v>
      </c>
      <c r="G12625">
        <v>0</v>
      </c>
      <c r="H12625">
        <v>0</v>
      </c>
      <c r="I12625">
        <v>0</v>
      </c>
      <c r="J12625">
        <v>0</v>
      </c>
      <c r="K12625">
        <v>0</v>
      </c>
      <c r="L12625">
        <v>0</v>
      </c>
      <c r="M12625">
        <v>0</v>
      </c>
      <c r="N12625">
        <v>7</v>
      </c>
      <c r="O12625">
        <v>7</v>
      </c>
      <c r="P12625">
        <v>0</v>
      </c>
      <c r="Q12625">
        <v>0</v>
      </c>
    </row>
    <row r="12626" spans="1:17" x14ac:dyDescent="0.25">
      <c r="A12626" t="s">
        <v>15375</v>
      </c>
      <c r="B12626" t="s">
        <v>73</v>
      </c>
      <c r="C12626" t="s">
        <v>234</v>
      </c>
      <c r="D12626" t="s">
        <v>526</v>
      </c>
      <c r="E12626" t="s">
        <v>563</v>
      </c>
      <c r="F12626" t="s">
        <v>395</v>
      </c>
      <c r="G12626">
        <v>0</v>
      </c>
      <c r="H12626">
        <v>0</v>
      </c>
      <c r="I12626">
        <v>0</v>
      </c>
      <c r="J12626">
        <v>0</v>
      </c>
      <c r="K12626">
        <v>0</v>
      </c>
      <c r="L12626">
        <v>0</v>
      </c>
      <c r="M12626">
        <v>0</v>
      </c>
      <c r="N12626">
        <v>6</v>
      </c>
      <c r="O12626">
        <v>6</v>
      </c>
      <c r="P12626">
        <v>0</v>
      </c>
      <c r="Q12626">
        <v>0</v>
      </c>
    </row>
    <row r="12627" spans="1:17" x14ac:dyDescent="0.25">
      <c r="A12627" t="s">
        <v>15376</v>
      </c>
      <c r="B12627" t="s">
        <v>73</v>
      </c>
      <c r="C12627" t="s">
        <v>234</v>
      </c>
      <c r="D12627" t="s">
        <v>526</v>
      </c>
      <c r="E12627" t="s">
        <v>563</v>
      </c>
      <c r="F12627" t="s">
        <v>525</v>
      </c>
      <c r="G12627">
        <v>7</v>
      </c>
      <c r="H12627">
        <v>0</v>
      </c>
      <c r="I12627">
        <v>0</v>
      </c>
      <c r="J12627">
        <v>0</v>
      </c>
      <c r="K12627">
        <v>0</v>
      </c>
      <c r="L12627">
        <v>0</v>
      </c>
      <c r="M12627">
        <v>0</v>
      </c>
      <c r="N12627">
        <v>0</v>
      </c>
      <c r="O12627">
        <v>0</v>
      </c>
      <c r="P12627">
        <v>0</v>
      </c>
      <c r="Q12627">
        <v>0</v>
      </c>
    </row>
    <row r="12628" spans="1:17" x14ac:dyDescent="0.25">
      <c r="A12628" t="s">
        <v>27915</v>
      </c>
      <c r="B12628" t="s">
        <v>73</v>
      </c>
      <c r="C12628" t="s">
        <v>234</v>
      </c>
      <c r="D12628" t="s">
        <v>526</v>
      </c>
      <c r="E12628" t="s">
        <v>21471</v>
      </c>
      <c r="F12628" t="s">
        <v>396</v>
      </c>
      <c r="G12628">
        <v>0</v>
      </c>
      <c r="H12628">
        <v>14</v>
      </c>
      <c r="I12628">
        <v>3</v>
      </c>
      <c r="J12628">
        <v>11</v>
      </c>
      <c r="K12628">
        <v>0</v>
      </c>
      <c r="L12628">
        <v>0</v>
      </c>
      <c r="M12628">
        <v>0</v>
      </c>
      <c r="N12628">
        <v>0</v>
      </c>
      <c r="O12628">
        <v>0</v>
      </c>
      <c r="P12628">
        <v>0</v>
      </c>
      <c r="Q12628">
        <v>0</v>
      </c>
    </row>
    <row r="12629" spans="1:17" x14ac:dyDescent="0.25">
      <c r="A12629" t="s">
        <v>27916</v>
      </c>
      <c r="B12629" t="s">
        <v>73</v>
      </c>
      <c r="C12629" t="s">
        <v>234</v>
      </c>
      <c r="D12629" t="s">
        <v>526</v>
      </c>
      <c r="E12629" t="s">
        <v>21471</v>
      </c>
      <c r="F12629" t="s">
        <v>4236</v>
      </c>
      <c r="G12629">
        <v>0</v>
      </c>
      <c r="H12629">
        <v>14</v>
      </c>
      <c r="I12629">
        <v>2</v>
      </c>
      <c r="J12629">
        <v>12</v>
      </c>
      <c r="K12629">
        <v>0</v>
      </c>
      <c r="L12629">
        <v>0</v>
      </c>
      <c r="M12629">
        <v>0</v>
      </c>
      <c r="N12629">
        <v>0</v>
      </c>
      <c r="O12629">
        <v>0</v>
      </c>
      <c r="P12629">
        <v>0</v>
      </c>
      <c r="Q12629">
        <v>0</v>
      </c>
    </row>
    <row r="12630" spans="1:17" x14ac:dyDescent="0.25">
      <c r="A12630" t="s">
        <v>27917</v>
      </c>
      <c r="B12630" t="s">
        <v>73</v>
      </c>
      <c r="C12630" t="s">
        <v>234</v>
      </c>
      <c r="D12630" t="s">
        <v>526</v>
      </c>
      <c r="E12630" t="s">
        <v>21471</v>
      </c>
      <c r="F12630" t="s">
        <v>4238</v>
      </c>
      <c r="G12630">
        <v>0</v>
      </c>
      <c r="H12630">
        <v>0</v>
      </c>
      <c r="I12630">
        <v>0</v>
      </c>
      <c r="J12630">
        <v>0</v>
      </c>
      <c r="K12630">
        <v>0</v>
      </c>
      <c r="L12630">
        <v>0</v>
      </c>
      <c r="M12630">
        <v>14</v>
      </c>
      <c r="N12630">
        <v>0</v>
      </c>
      <c r="O12630">
        <v>0</v>
      </c>
      <c r="P12630">
        <v>0</v>
      </c>
      <c r="Q12630">
        <v>0</v>
      </c>
    </row>
    <row r="12631" spans="1:17" x14ac:dyDescent="0.25">
      <c r="A12631" t="s">
        <v>27918</v>
      </c>
      <c r="B12631" t="s">
        <v>73</v>
      </c>
      <c r="C12631" t="s">
        <v>234</v>
      </c>
      <c r="D12631" t="s">
        <v>526</v>
      </c>
      <c r="E12631" t="s">
        <v>21471</v>
      </c>
      <c r="F12631" t="s">
        <v>397</v>
      </c>
      <c r="G12631">
        <v>0</v>
      </c>
      <c r="H12631">
        <v>14</v>
      </c>
      <c r="I12631">
        <v>2</v>
      </c>
      <c r="J12631">
        <v>12</v>
      </c>
      <c r="K12631">
        <v>0</v>
      </c>
      <c r="L12631">
        <v>0</v>
      </c>
      <c r="M12631">
        <v>0</v>
      </c>
      <c r="N12631">
        <v>0</v>
      </c>
      <c r="O12631">
        <v>0</v>
      </c>
      <c r="P12631">
        <v>0</v>
      </c>
      <c r="Q12631">
        <v>0</v>
      </c>
    </row>
    <row r="12632" spans="1:17" x14ac:dyDescent="0.25">
      <c r="A12632" t="s">
        <v>27919</v>
      </c>
      <c r="B12632" t="s">
        <v>73</v>
      </c>
      <c r="C12632" t="s">
        <v>234</v>
      </c>
      <c r="D12632" t="s">
        <v>526</v>
      </c>
      <c r="E12632" t="s">
        <v>21471</v>
      </c>
      <c r="F12632" t="s">
        <v>398</v>
      </c>
      <c r="G12632">
        <v>0</v>
      </c>
      <c r="H12632">
        <v>14</v>
      </c>
      <c r="I12632">
        <v>3</v>
      </c>
      <c r="J12632">
        <v>11</v>
      </c>
      <c r="K12632">
        <v>0</v>
      </c>
      <c r="L12632">
        <v>0</v>
      </c>
      <c r="M12632">
        <v>0</v>
      </c>
      <c r="N12632">
        <v>0</v>
      </c>
      <c r="O12632">
        <v>0</v>
      </c>
      <c r="P12632">
        <v>0</v>
      </c>
      <c r="Q12632">
        <v>0</v>
      </c>
    </row>
    <row r="12633" spans="1:17" x14ac:dyDescent="0.25">
      <c r="A12633" t="s">
        <v>27920</v>
      </c>
      <c r="B12633" t="s">
        <v>73</v>
      </c>
      <c r="C12633" t="s">
        <v>234</v>
      </c>
      <c r="D12633" t="s">
        <v>526</v>
      </c>
      <c r="E12633" t="s">
        <v>21471</v>
      </c>
      <c r="F12633" t="s">
        <v>4242</v>
      </c>
      <c r="G12633">
        <v>0</v>
      </c>
      <c r="H12633">
        <v>0</v>
      </c>
      <c r="I12633">
        <v>0</v>
      </c>
      <c r="J12633">
        <v>0</v>
      </c>
      <c r="K12633">
        <v>0</v>
      </c>
      <c r="L12633">
        <v>0</v>
      </c>
      <c r="M12633">
        <v>14</v>
      </c>
      <c r="N12633">
        <v>0</v>
      </c>
      <c r="O12633">
        <v>0</v>
      </c>
      <c r="P12633">
        <v>0</v>
      </c>
      <c r="Q12633">
        <v>0</v>
      </c>
    </row>
    <row r="12634" spans="1:17" x14ac:dyDescent="0.25">
      <c r="A12634" t="s">
        <v>27921</v>
      </c>
      <c r="B12634" t="s">
        <v>73</v>
      </c>
      <c r="C12634" t="s">
        <v>234</v>
      </c>
      <c r="D12634" t="s">
        <v>526</v>
      </c>
      <c r="E12634" t="s">
        <v>21471</v>
      </c>
      <c r="F12634" t="s">
        <v>399</v>
      </c>
      <c r="G12634">
        <v>0</v>
      </c>
      <c r="H12634">
        <v>14</v>
      </c>
      <c r="I12634">
        <v>2</v>
      </c>
      <c r="J12634">
        <v>12</v>
      </c>
      <c r="K12634">
        <v>0</v>
      </c>
      <c r="L12634">
        <v>0</v>
      </c>
      <c r="M12634">
        <v>0</v>
      </c>
      <c r="N12634">
        <v>0</v>
      </c>
      <c r="O12634">
        <v>0</v>
      </c>
      <c r="P12634">
        <v>0</v>
      </c>
      <c r="Q12634">
        <v>0</v>
      </c>
    </row>
    <row r="12635" spans="1:17" x14ac:dyDescent="0.25">
      <c r="A12635" t="s">
        <v>27922</v>
      </c>
      <c r="B12635" t="s">
        <v>73</v>
      </c>
      <c r="C12635" t="s">
        <v>234</v>
      </c>
      <c r="D12635" t="s">
        <v>526</v>
      </c>
      <c r="E12635" t="s">
        <v>21471</v>
      </c>
      <c r="F12635" t="s">
        <v>4245</v>
      </c>
      <c r="G12635">
        <v>0</v>
      </c>
      <c r="H12635">
        <v>0</v>
      </c>
      <c r="I12635">
        <v>0</v>
      </c>
      <c r="J12635">
        <v>0</v>
      </c>
      <c r="K12635">
        <v>0</v>
      </c>
      <c r="L12635">
        <v>0</v>
      </c>
      <c r="M12635">
        <v>14</v>
      </c>
      <c r="N12635">
        <v>0</v>
      </c>
      <c r="O12635">
        <v>0</v>
      </c>
      <c r="P12635">
        <v>0</v>
      </c>
      <c r="Q12635">
        <v>0</v>
      </c>
    </row>
    <row r="12636" spans="1:17" x14ac:dyDescent="0.25">
      <c r="A12636" t="s">
        <v>27923</v>
      </c>
      <c r="B12636" t="s">
        <v>73</v>
      </c>
      <c r="C12636" t="s">
        <v>234</v>
      </c>
      <c r="D12636" t="s">
        <v>526</v>
      </c>
      <c r="E12636" t="s">
        <v>21471</v>
      </c>
      <c r="F12636" t="s">
        <v>394</v>
      </c>
      <c r="G12636">
        <v>0</v>
      </c>
      <c r="H12636">
        <v>0</v>
      </c>
      <c r="I12636">
        <v>0</v>
      </c>
      <c r="J12636">
        <v>0</v>
      </c>
      <c r="K12636">
        <v>0</v>
      </c>
      <c r="L12636">
        <v>0</v>
      </c>
      <c r="M12636">
        <v>0</v>
      </c>
      <c r="N12636">
        <v>14</v>
      </c>
      <c r="O12636">
        <v>14</v>
      </c>
      <c r="P12636">
        <v>0</v>
      </c>
      <c r="Q12636">
        <v>0</v>
      </c>
    </row>
    <row r="12637" spans="1:17" x14ac:dyDescent="0.25">
      <c r="A12637" t="s">
        <v>27924</v>
      </c>
      <c r="B12637" t="s">
        <v>73</v>
      </c>
      <c r="C12637" t="s">
        <v>234</v>
      </c>
      <c r="D12637" t="s">
        <v>526</v>
      </c>
      <c r="E12637" t="s">
        <v>21471</v>
      </c>
      <c r="F12637" t="s">
        <v>395</v>
      </c>
      <c r="G12637">
        <v>0</v>
      </c>
      <c r="H12637">
        <v>0</v>
      </c>
      <c r="I12637">
        <v>0</v>
      </c>
      <c r="J12637">
        <v>0</v>
      </c>
      <c r="K12637">
        <v>0</v>
      </c>
      <c r="L12637">
        <v>0</v>
      </c>
      <c r="M12637">
        <v>0</v>
      </c>
      <c r="N12637">
        <v>14</v>
      </c>
      <c r="O12637">
        <v>14</v>
      </c>
      <c r="P12637">
        <v>0</v>
      </c>
      <c r="Q12637">
        <v>0</v>
      </c>
    </row>
    <row r="12638" spans="1:17" x14ac:dyDescent="0.25">
      <c r="A12638" t="s">
        <v>27925</v>
      </c>
      <c r="B12638" t="s">
        <v>73</v>
      </c>
      <c r="C12638" t="s">
        <v>234</v>
      </c>
      <c r="D12638" t="s">
        <v>526</v>
      </c>
      <c r="E12638" t="s">
        <v>21471</v>
      </c>
      <c r="F12638" t="s">
        <v>525</v>
      </c>
      <c r="G12638">
        <v>14</v>
      </c>
      <c r="H12638">
        <v>0</v>
      </c>
      <c r="I12638">
        <v>0</v>
      </c>
      <c r="J12638">
        <v>0</v>
      </c>
      <c r="K12638">
        <v>0</v>
      </c>
      <c r="L12638">
        <v>0</v>
      </c>
      <c r="M12638">
        <v>0</v>
      </c>
      <c r="N12638">
        <v>0</v>
      </c>
      <c r="O12638">
        <v>0</v>
      </c>
      <c r="P12638">
        <v>0</v>
      </c>
      <c r="Q12638">
        <v>0</v>
      </c>
    </row>
    <row r="12639" spans="1:17" x14ac:dyDescent="0.25">
      <c r="A12639" t="s">
        <v>13771</v>
      </c>
      <c r="B12639" t="s">
        <v>76</v>
      </c>
      <c r="C12639" t="s">
        <v>81</v>
      </c>
      <c r="D12639" t="s">
        <v>529</v>
      </c>
      <c r="E12639" t="s">
        <v>563</v>
      </c>
      <c r="F12639" t="s">
        <v>525</v>
      </c>
      <c r="G12639">
        <v>366</v>
      </c>
      <c r="H12639">
        <v>0</v>
      </c>
      <c r="I12639">
        <v>0</v>
      </c>
      <c r="J12639">
        <v>0</v>
      </c>
      <c r="K12639">
        <v>0</v>
      </c>
      <c r="L12639">
        <v>0</v>
      </c>
      <c r="M12639">
        <v>0</v>
      </c>
      <c r="N12639">
        <v>0</v>
      </c>
      <c r="O12639">
        <v>0</v>
      </c>
      <c r="P12639">
        <v>0</v>
      </c>
      <c r="Q12639">
        <v>0</v>
      </c>
    </row>
    <row r="12640" spans="1:17" x14ac:dyDescent="0.25">
      <c r="A12640" t="s">
        <v>27926</v>
      </c>
      <c r="B12640" t="s">
        <v>76</v>
      </c>
      <c r="C12640" t="s">
        <v>81</v>
      </c>
      <c r="D12640" t="s">
        <v>529</v>
      </c>
      <c r="E12640" t="s">
        <v>21471</v>
      </c>
      <c r="F12640" t="s">
        <v>525</v>
      </c>
      <c r="G12640">
        <v>412</v>
      </c>
      <c r="H12640">
        <v>0</v>
      </c>
      <c r="I12640">
        <v>0</v>
      </c>
      <c r="J12640">
        <v>0</v>
      </c>
      <c r="K12640">
        <v>0</v>
      </c>
      <c r="L12640">
        <v>0</v>
      </c>
      <c r="M12640">
        <v>0</v>
      </c>
      <c r="N12640">
        <v>0</v>
      </c>
      <c r="O12640">
        <v>0</v>
      </c>
      <c r="P12640">
        <v>0</v>
      </c>
      <c r="Q12640">
        <v>0</v>
      </c>
    </row>
    <row r="12641" spans="1:17" x14ac:dyDescent="0.25">
      <c r="A12641" t="s">
        <v>27927</v>
      </c>
      <c r="B12641" t="s">
        <v>76</v>
      </c>
      <c r="C12641" t="s">
        <v>81</v>
      </c>
      <c r="D12641" t="s">
        <v>526</v>
      </c>
      <c r="E12641" t="s">
        <v>563</v>
      </c>
      <c r="F12641" t="s">
        <v>396</v>
      </c>
      <c r="G12641">
        <v>0</v>
      </c>
      <c r="H12641">
        <v>1</v>
      </c>
      <c r="I12641">
        <v>0</v>
      </c>
      <c r="J12641">
        <v>0</v>
      </c>
      <c r="K12641">
        <v>0</v>
      </c>
      <c r="L12641">
        <v>1</v>
      </c>
      <c r="M12641">
        <v>0</v>
      </c>
      <c r="N12641">
        <v>0</v>
      </c>
      <c r="O12641">
        <v>0</v>
      </c>
      <c r="P12641">
        <v>0</v>
      </c>
      <c r="Q12641">
        <v>0</v>
      </c>
    </row>
    <row r="12642" spans="1:17" x14ac:dyDescent="0.25">
      <c r="A12642" t="s">
        <v>27928</v>
      </c>
      <c r="B12642" t="s">
        <v>76</v>
      </c>
      <c r="C12642" t="s">
        <v>81</v>
      </c>
      <c r="D12642" t="s">
        <v>526</v>
      </c>
      <c r="E12642" t="s">
        <v>563</v>
      </c>
      <c r="F12642" t="s">
        <v>4236</v>
      </c>
      <c r="G12642">
        <v>0</v>
      </c>
      <c r="H12642">
        <v>1</v>
      </c>
      <c r="I12642">
        <v>0</v>
      </c>
      <c r="J12642">
        <v>0</v>
      </c>
      <c r="K12642">
        <v>0</v>
      </c>
      <c r="L12642">
        <v>1</v>
      </c>
      <c r="M12642">
        <v>0</v>
      </c>
      <c r="N12642">
        <v>0</v>
      </c>
      <c r="O12642">
        <v>0</v>
      </c>
      <c r="P12642">
        <v>0</v>
      </c>
      <c r="Q12642">
        <v>0</v>
      </c>
    </row>
    <row r="12643" spans="1:17" x14ac:dyDescent="0.25">
      <c r="A12643" t="s">
        <v>27929</v>
      </c>
      <c r="B12643" t="s">
        <v>76</v>
      </c>
      <c r="C12643" t="s">
        <v>81</v>
      </c>
      <c r="D12643" t="s">
        <v>526</v>
      </c>
      <c r="E12643" t="s">
        <v>563</v>
      </c>
      <c r="F12643" t="s">
        <v>4238</v>
      </c>
      <c r="G12643">
        <v>0</v>
      </c>
      <c r="H12643">
        <v>0</v>
      </c>
      <c r="I12643">
        <v>0</v>
      </c>
      <c r="J12643">
        <v>0</v>
      </c>
      <c r="K12643">
        <v>0</v>
      </c>
      <c r="L12643">
        <v>0</v>
      </c>
      <c r="M12643">
        <v>1</v>
      </c>
      <c r="N12643">
        <v>0</v>
      </c>
      <c r="O12643">
        <v>0</v>
      </c>
      <c r="P12643">
        <v>0</v>
      </c>
      <c r="Q12643">
        <v>0</v>
      </c>
    </row>
    <row r="12644" spans="1:17" x14ac:dyDescent="0.25">
      <c r="A12644" t="s">
        <v>27930</v>
      </c>
      <c r="B12644" t="s">
        <v>76</v>
      </c>
      <c r="C12644" t="s">
        <v>81</v>
      </c>
      <c r="D12644" t="s">
        <v>526</v>
      </c>
      <c r="E12644" t="s">
        <v>563</v>
      </c>
      <c r="F12644" t="s">
        <v>397</v>
      </c>
      <c r="G12644">
        <v>0</v>
      </c>
      <c r="H12644">
        <v>1</v>
      </c>
      <c r="I12644">
        <v>0</v>
      </c>
      <c r="J12644">
        <v>0</v>
      </c>
      <c r="K12644">
        <v>0</v>
      </c>
      <c r="L12644">
        <v>1</v>
      </c>
      <c r="M12644">
        <v>0</v>
      </c>
      <c r="N12644">
        <v>0</v>
      </c>
      <c r="O12644">
        <v>0</v>
      </c>
      <c r="P12644">
        <v>0</v>
      </c>
      <c r="Q12644">
        <v>0</v>
      </c>
    </row>
    <row r="12645" spans="1:17" x14ac:dyDescent="0.25">
      <c r="A12645" t="s">
        <v>27931</v>
      </c>
      <c r="B12645" t="s">
        <v>76</v>
      </c>
      <c r="C12645" t="s">
        <v>81</v>
      </c>
      <c r="D12645" t="s">
        <v>526</v>
      </c>
      <c r="E12645" t="s">
        <v>563</v>
      </c>
      <c r="F12645" t="s">
        <v>398</v>
      </c>
      <c r="G12645">
        <v>0</v>
      </c>
      <c r="H12645">
        <v>1</v>
      </c>
      <c r="I12645">
        <v>0</v>
      </c>
      <c r="J12645">
        <v>0</v>
      </c>
      <c r="K12645">
        <v>0</v>
      </c>
      <c r="L12645">
        <v>1</v>
      </c>
      <c r="M12645">
        <v>0</v>
      </c>
      <c r="N12645">
        <v>0</v>
      </c>
      <c r="O12645">
        <v>0</v>
      </c>
      <c r="P12645">
        <v>0</v>
      </c>
      <c r="Q12645">
        <v>0</v>
      </c>
    </row>
    <row r="12646" spans="1:17" x14ac:dyDescent="0.25">
      <c r="A12646" t="s">
        <v>27932</v>
      </c>
      <c r="B12646" t="s">
        <v>76</v>
      </c>
      <c r="C12646" t="s">
        <v>81</v>
      </c>
      <c r="D12646" t="s">
        <v>526</v>
      </c>
      <c r="E12646" t="s">
        <v>563</v>
      </c>
      <c r="F12646" t="s">
        <v>4242</v>
      </c>
      <c r="G12646">
        <v>0</v>
      </c>
      <c r="H12646">
        <v>0</v>
      </c>
      <c r="I12646">
        <v>0</v>
      </c>
      <c r="J12646">
        <v>0</v>
      </c>
      <c r="K12646">
        <v>0</v>
      </c>
      <c r="L12646">
        <v>0</v>
      </c>
      <c r="M12646">
        <v>1</v>
      </c>
      <c r="N12646">
        <v>0</v>
      </c>
      <c r="O12646">
        <v>0</v>
      </c>
      <c r="P12646">
        <v>0</v>
      </c>
      <c r="Q12646">
        <v>0</v>
      </c>
    </row>
    <row r="12647" spans="1:17" x14ac:dyDescent="0.25">
      <c r="A12647" t="s">
        <v>27933</v>
      </c>
      <c r="B12647" t="s">
        <v>76</v>
      </c>
      <c r="C12647" t="s">
        <v>81</v>
      </c>
      <c r="D12647" t="s">
        <v>526</v>
      </c>
      <c r="E12647" t="s">
        <v>563</v>
      </c>
      <c r="F12647" t="s">
        <v>399</v>
      </c>
      <c r="G12647">
        <v>0</v>
      </c>
      <c r="H12647">
        <v>1</v>
      </c>
      <c r="I12647">
        <v>0</v>
      </c>
      <c r="J12647">
        <v>0</v>
      </c>
      <c r="K12647">
        <v>0</v>
      </c>
      <c r="L12647">
        <v>1</v>
      </c>
      <c r="M12647">
        <v>0</v>
      </c>
      <c r="N12647">
        <v>0</v>
      </c>
      <c r="O12647">
        <v>0</v>
      </c>
      <c r="P12647">
        <v>0</v>
      </c>
      <c r="Q12647">
        <v>0</v>
      </c>
    </row>
    <row r="12648" spans="1:17" x14ac:dyDescent="0.25">
      <c r="A12648" t="s">
        <v>27934</v>
      </c>
      <c r="B12648" t="s">
        <v>76</v>
      </c>
      <c r="C12648" t="s">
        <v>81</v>
      </c>
      <c r="D12648" t="s">
        <v>526</v>
      </c>
      <c r="E12648" t="s">
        <v>563</v>
      </c>
      <c r="F12648" t="s">
        <v>4245</v>
      </c>
      <c r="G12648">
        <v>0</v>
      </c>
      <c r="H12648">
        <v>0</v>
      </c>
      <c r="I12648">
        <v>0</v>
      </c>
      <c r="J12648">
        <v>0</v>
      </c>
      <c r="K12648">
        <v>0</v>
      </c>
      <c r="L12648">
        <v>0</v>
      </c>
      <c r="M12648">
        <v>1</v>
      </c>
      <c r="N12648">
        <v>0</v>
      </c>
      <c r="O12648">
        <v>0</v>
      </c>
      <c r="P12648">
        <v>0</v>
      </c>
      <c r="Q12648">
        <v>0</v>
      </c>
    </row>
    <row r="12649" spans="1:17" x14ac:dyDescent="0.25">
      <c r="A12649" t="s">
        <v>27935</v>
      </c>
      <c r="B12649" t="s">
        <v>76</v>
      </c>
      <c r="C12649" t="s">
        <v>81</v>
      </c>
      <c r="D12649" t="s">
        <v>526</v>
      </c>
      <c r="E12649" t="s">
        <v>563</v>
      </c>
      <c r="F12649" t="s">
        <v>394</v>
      </c>
      <c r="G12649">
        <v>0</v>
      </c>
      <c r="H12649">
        <v>0</v>
      </c>
      <c r="I12649">
        <v>0</v>
      </c>
      <c r="J12649">
        <v>0</v>
      </c>
      <c r="K12649">
        <v>0</v>
      </c>
      <c r="L12649">
        <v>0</v>
      </c>
      <c r="M12649">
        <v>0</v>
      </c>
      <c r="N12649">
        <v>1</v>
      </c>
      <c r="O12649">
        <v>0</v>
      </c>
      <c r="P12649">
        <v>1</v>
      </c>
      <c r="Q12649">
        <v>0</v>
      </c>
    </row>
  </sheetData>
  <pageMargins left="0.7" right="0.7" top="0.75" bottom="0.75" header="0.3" footer="0.3"/>
  <pageSetup paperSize="9"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79998168889431442"/>
  </sheetPr>
  <dimension ref="A1:I17"/>
  <sheetViews>
    <sheetView showGridLines="0" zoomScaleNormal="100" workbookViewId="0">
      <selection activeCell="B3" sqref="B3:C3"/>
    </sheetView>
  </sheetViews>
  <sheetFormatPr defaultColWidth="8.81640625" defaultRowHeight="12.5" x14ac:dyDescent="0.25"/>
  <cols>
    <col min="1" max="1" width="42.26953125" style="196" customWidth="1"/>
    <col min="2" max="2" width="15.26953125" style="5" customWidth="1"/>
    <col min="3" max="3" width="17.7265625" style="5" customWidth="1"/>
    <col min="4" max="4" width="16.26953125" style="5" customWidth="1"/>
    <col min="5" max="7" width="17.7265625" style="5" customWidth="1"/>
    <col min="8" max="8" width="12.26953125" style="5" customWidth="1"/>
    <col min="9" max="16384" width="8.81640625" style="5"/>
  </cols>
  <sheetData>
    <row r="1" spans="1:9" ht="34.5" customHeight="1" x14ac:dyDescent="0.35">
      <c r="A1" s="257" t="s">
        <v>530</v>
      </c>
      <c r="B1" s="7"/>
      <c r="C1" s="7"/>
      <c r="D1" s="7"/>
      <c r="E1" s="8"/>
      <c r="F1" s="8"/>
    </row>
    <row r="2" spans="1:9" ht="27.75" customHeight="1" x14ac:dyDescent="0.25">
      <c r="A2" s="477" t="str">
        <f>B3&amp; IF($B$3=current_quarter, " (provisional)", " (revised)")</f>
        <v>1 September 2024 to 31 March 2025 (provisional)</v>
      </c>
      <c r="B2" s="9"/>
      <c r="C2" s="9"/>
      <c r="D2" s="9"/>
      <c r="E2" s="8"/>
      <c r="F2" s="8"/>
      <c r="H2" s="4"/>
    </row>
    <row r="3" spans="1:9" x14ac:dyDescent="0.25">
      <c r="A3" s="732" t="s">
        <v>531</v>
      </c>
      <c r="B3" s="874" t="s">
        <v>21471</v>
      </c>
      <c r="C3" s="876"/>
      <c r="D3" s="258" t="s">
        <v>525</v>
      </c>
      <c r="F3" s="258" t="s">
        <v>81</v>
      </c>
      <c r="G3" s="78"/>
      <c r="H3" s="78"/>
    </row>
    <row r="4" spans="1:9" x14ac:dyDescent="0.25">
      <c r="B4" s="770"/>
      <c r="C4" s="771"/>
      <c r="D4" s="771"/>
      <c r="E4" s="771"/>
      <c r="F4" s="771"/>
      <c r="G4" s="116"/>
      <c r="H4" s="116"/>
    </row>
    <row r="5" spans="1:9" ht="50" x14ac:dyDescent="0.25">
      <c r="B5" s="114" t="s">
        <v>72</v>
      </c>
      <c r="C5" s="114" t="s">
        <v>73</v>
      </c>
      <c r="D5" s="114" t="s">
        <v>19169</v>
      </c>
      <c r="E5" s="114" t="s">
        <v>74</v>
      </c>
      <c r="F5" s="114" t="s">
        <v>75</v>
      </c>
      <c r="G5" s="772" t="s">
        <v>76</v>
      </c>
      <c r="H5" s="116"/>
      <c r="I5" s="116"/>
    </row>
    <row r="6" spans="1:9" ht="25.5" customHeight="1" x14ac:dyDescent="0.25">
      <c r="A6" s="723" t="s">
        <v>532</v>
      </c>
      <c r="B6" s="773">
        <f t="shared" ref="B6:G6" si="0">IF(SUM(B7:B10)&gt;0, SUM(B7:B10), 0)</f>
        <v>7344</v>
      </c>
      <c r="C6" s="773">
        <f t="shared" si="0"/>
        <v>3569</v>
      </c>
      <c r="D6" s="773">
        <f t="shared" si="0"/>
        <v>0</v>
      </c>
      <c r="E6" s="773">
        <f t="shared" si="0"/>
        <v>3334</v>
      </c>
      <c r="F6" s="773">
        <f t="shared" si="0"/>
        <v>28</v>
      </c>
      <c r="G6" s="773">
        <f t="shared" si="0"/>
        <v>413</v>
      </c>
      <c r="H6" s="127"/>
    </row>
    <row r="7" spans="1:9" x14ac:dyDescent="0.25">
      <c r="A7" s="774" t="s">
        <v>533</v>
      </c>
      <c r="B7" s="775">
        <f t="shared" ref="B7:G10" si="1">IFERROR(VLOOKUP($A7&amp;B$5&amp;$F$3&amp;$D$3&amp;$B$3,EYFULL_in_period,7,FALSE),0)</f>
        <v>5658</v>
      </c>
      <c r="C7" s="775">
        <f t="shared" si="1"/>
        <v>3013</v>
      </c>
      <c r="D7" s="775">
        <f t="shared" si="1"/>
        <v>0</v>
      </c>
      <c r="E7" s="775">
        <f t="shared" si="1"/>
        <v>2617</v>
      </c>
      <c r="F7" s="775">
        <f t="shared" si="1"/>
        <v>27</v>
      </c>
      <c r="G7" s="775">
        <f t="shared" si="1"/>
        <v>1</v>
      </c>
      <c r="H7" s="127"/>
    </row>
    <row r="8" spans="1:9" x14ac:dyDescent="0.25">
      <c r="A8" s="774" t="s">
        <v>534</v>
      </c>
      <c r="B8" s="775">
        <f t="shared" si="1"/>
        <v>383</v>
      </c>
      <c r="C8" s="775">
        <f t="shared" si="1"/>
        <v>374</v>
      </c>
      <c r="D8" s="775">
        <f t="shared" si="1"/>
        <v>0</v>
      </c>
      <c r="E8" s="775">
        <f t="shared" si="1"/>
        <v>8</v>
      </c>
      <c r="F8" s="775">
        <f t="shared" si="1"/>
        <v>1</v>
      </c>
      <c r="G8" s="775">
        <f t="shared" si="1"/>
        <v>0</v>
      </c>
      <c r="H8" s="127"/>
    </row>
    <row r="9" spans="1:9" x14ac:dyDescent="0.25">
      <c r="A9" s="774" t="s">
        <v>529</v>
      </c>
      <c r="B9" s="775">
        <f t="shared" si="1"/>
        <v>753</v>
      </c>
      <c r="C9" s="775">
        <f t="shared" si="1"/>
        <v>124</v>
      </c>
      <c r="D9" s="775">
        <f t="shared" si="1"/>
        <v>0</v>
      </c>
      <c r="E9" s="775">
        <f t="shared" si="1"/>
        <v>217</v>
      </c>
      <c r="F9" s="775">
        <f t="shared" si="1"/>
        <v>0</v>
      </c>
      <c r="G9" s="775">
        <f t="shared" si="1"/>
        <v>412</v>
      </c>
      <c r="H9" s="127"/>
    </row>
    <row r="10" spans="1:9" s="249" customFormat="1" x14ac:dyDescent="0.25">
      <c r="A10" s="776" t="s">
        <v>535</v>
      </c>
      <c r="B10" s="777">
        <f t="shared" si="1"/>
        <v>550</v>
      </c>
      <c r="C10" s="777">
        <f t="shared" si="1"/>
        <v>58</v>
      </c>
      <c r="D10" s="777">
        <f t="shared" si="1"/>
        <v>0</v>
      </c>
      <c r="E10" s="777">
        <f t="shared" si="1"/>
        <v>492</v>
      </c>
      <c r="F10" s="777">
        <f t="shared" si="1"/>
        <v>0</v>
      </c>
      <c r="G10" s="777">
        <f t="shared" si="1"/>
        <v>0</v>
      </c>
      <c r="H10" s="411"/>
      <c r="I10" s="412"/>
    </row>
    <row r="11" spans="1:9" x14ac:dyDescent="0.25">
      <c r="A11" s="79"/>
      <c r="B11" s="778"/>
      <c r="C11" s="116"/>
      <c r="D11" s="116"/>
      <c r="E11" s="116"/>
      <c r="F11" s="117"/>
      <c r="G11" s="316" t="s">
        <v>433</v>
      </c>
      <c r="H11" s="116"/>
    </row>
    <row r="12" spans="1:9" x14ac:dyDescent="0.25">
      <c r="A12" s="263" t="s">
        <v>319</v>
      </c>
      <c r="B12" s="321"/>
      <c r="C12" s="321"/>
      <c r="D12" s="321"/>
      <c r="E12" s="321"/>
      <c r="F12" s="321"/>
      <c r="G12" s="116"/>
      <c r="H12" s="116"/>
    </row>
    <row r="13" spans="1:9" x14ac:dyDescent="0.25">
      <c r="A13" s="263" t="s">
        <v>536</v>
      </c>
      <c r="B13" s="325"/>
      <c r="C13" s="325"/>
      <c r="D13" s="325"/>
      <c r="E13" s="325"/>
      <c r="F13" s="325"/>
    </row>
    <row r="14" spans="1:9" x14ac:dyDescent="0.25">
      <c r="A14" s="263" t="s">
        <v>28034</v>
      </c>
      <c r="B14" s="325"/>
      <c r="C14" s="325"/>
      <c r="D14" s="325"/>
      <c r="E14" s="325"/>
      <c r="F14" s="325"/>
    </row>
    <row r="15" spans="1:9" x14ac:dyDescent="0.25">
      <c r="A15" s="324" t="s">
        <v>537</v>
      </c>
    </row>
    <row r="16" spans="1:9" x14ac:dyDescent="0.25">
      <c r="A16" s="324" t="s">
        <v>28035</v>
      </c>
    </row>
    <row r="17" spans="1:1" x14ac:dyDescent="0.25">
      <c r="A17" s="421"/>
    </row>
  </sheetData>
  <sheetProtection sheet="1" sort="0" autoFilter="0"/>
  <mergeCells count="1">
    <mergeCell ref="B3:C3"/>
  </mergeCells>
  <dataValidations count="2">
    <dataValidation type="list" allowBlank="1" showInputMessage="1" showErrorMessage="1" sqref="B3:C3" xr:uid="{00000000-0002-0000-1F00-000000000000}">
      <formula1>prov_final</formula1>
    </dataValidation>
    <dataValidation type="list" allowBlank="1" showInputMessage="1" showErrorMessage="1" sqref="B4" xr:uid="{00000000-0002-0000-1F00-000001000000}">
      <formula1>dates</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sheetPr>
  <dimension ref="A1:I9"/>
  <sheetViews>
    <sheetView workbookViewId="0"/>
  </sheetViews>
  <sheetFormatPr defaultRowHeight="12.5" x14ac:dyDescent="0.25"/>
  <cols>
    <col min="1" max="1" width="68.1796875" bestFit="1" customWidth="1"/>
    <col min="2" max="2" width="30.54296875" bestFit="1" customWidth="1"/>
    <col min="3" max="3" width="21.26953125" bestFit="1" customWidth="1"/>
    <col min="4" max="4" width="30.81640625" bestFit="1" customWidth="1"/>
    <col min="5" max="5" width="9.08984375" bestFit="1" customWidth="1"/>
    <col min="6" max="6" width="29.26953125" bestFit="1" customWidth="1"/>
    <col min="7" max="7" width="4.453125" bestFit="1" customWidth="1"/>
    <col min="8" max="8" width="16.08984375" bestFit="1" customWidth="1"/>
    <col min="9" max="9" width="21.453125" bestFit="1" customWidth="1"/>
    <col min="10" max="10" width="24.54296875" bestFit="1" customWidth="1"/>
  </cols>
  <sheetData>
    <row r="1" spans="1:9" x14ac:dyDescent="0.25">
      <c r="A1" t="s">
        <v>381</v>
      </c>
      <c r="B1" t="s">
        <v>266</v>
      </c>
      <c r="C1" t="s">
        <v>523</v>
      </c>
      <c r="D1" t="s">
        <v>524</v>
      </c>
      <c r="E1" t="s">
        <v>383</v>
      </c>
      <c r="F1" t="s">
        <v>390</v>
      </c>
      <c r="G1" t="s">
        <v>391</v>
      </c>
      <c r="H1" t="s">
        <v>392</v>
      </c>
      <c r="I1" t="s">
        <v>393</v>
      </c>
    </row>
    <row r="2" spans="1:9" x14ac:dyDescent="0.25">
      <c r="A2" t="s">
        <v>19117</v>
      </c>
      <c r="B2" t="s">
        <v>72</v>
      </c>
      <c r="C2" t="s">
        <v>529</v>
      </c>
      <c r="D2" t="s">
        <v>563</v>
      </c>
      <c r="E2" t="s">
        <v>12961</v>
      </c>
      <c r="F2">
        <v>662</v>
      </c>
      <c r="G2">
        <v>472</v>
      </c>
      <c r="H2">
        <v>171</v>
      </c>
      <c r="I2">
        <v>19</v>
      </c>
    </row>
    <row r="3" spans="1:9" x14ac:dyDescent="0.25">
      <c r="A3" t="s">
        <v>27972</v>
      </c>
      <c r="B3" t="s">
        <v>72</v>
      </c>
      <c r="C3" t="s">
        <v>529</v>
      </c>
      <c r="D3" t="s">
        <v>21471</v>
      </c>
      <c r="E3" t="s">
        <v>12961</v>
      </c>
      <c r="F3">
        <v>753</v>
      </c>
      <c r="G3">
        <v>517</v>
      </c>
      <c r="H3">
        <v>201</v>
      </c>
      <c r="I3">
        <v>35</v>
      </c>
    </row>
    <row r="4" spans="1:9" x14ac:dyDescent="0.25">
      <c r="A4" t="s">
        <v>19118</v>
      </c>
      <c r="B4" t="s">
        <v>74</v>
      </c>
      <c r="C4" t="s">
        <v>529</v>
      </c>
      <c r="D4" t="s">
        <v>563</v>
      </c>
      <c r="E4" t="s">
        <v>12961</v>
      </c>
      <c r="F4">
        <v>228</v>
      </c>
      <c r="G4">
        <v>188</v>
      </c>
      <c r="H4">
        <v>38</v>
      </c>
      <c r="I4">
        <v>2</v>
      </c>
    </row>
    <row r="5" spans="1:9" x14ac:dyDescent="0.25">
      <c r="A5" t="s">
        <v>27973</v>
      </c>
      <c r="B5" t="s">
        <v>74</v>
      </c>
      <c r="C5" t="s">
        <v>529</v>
      </c>
      <c r="D5" t="s">
        <v>21471</v>
      </c>
      <c r="E5" t="s">
        <v>12961</v>
      </c>
      <c r="F5">
        <v>217</v>
      </c>
      <c r="G5">
        <v>179</v>
      </c>
      <c r="H5">
        <v>34</v>
      </c>
      <c r="I5">
        <v>4</v>
      </c>
    </row>
    <row r="6" spans="1:9" x14ac:dyDescent="0.25">
      <c r="A6" t="s">
        <v>19119</v>
      </c>
      <c r="B6" t="s">
        <v>73</v>
      </c>
      <c r="C6" t="s">
        <v>529</v>
      </c>
      <c r="D6" t="s">
        <v>563</v>
      </c>
      <c r="E6" t="s">
        <v>12961</v>
      </c>
      <c r="F6">
        <v>68</v>
      </c>
      <c r="G6">
        <v>42</v>
      </c>
      <c r="H6">
        <v>23</v>
      </c>
      <c r="I6">
        <v>3</v>
      </c>
    </row>
    <row r="7" spans="1:9" x14ac:dyDescent="0.25">
      <c r="A7" t="s">
        <v>27974</v>
      </c>
      <c r="B7" t="s">
        <v>73</v>
      </c>
      <c r="C7" t="s">
        <v>529</v>
      </c>
      <c r="D7" t="s">
        <v>21471</v>
      </c>
      <c r="E7" t="s">
        <v>12961</v>
      </c>
      <c r="F7">
        <v>124</v>
      </c>
      <c r="G7">
        <v>87</v>
      </c>
      <c r="H7">
        <v>31</v>
      </c>
      <c r="I7">
        <v>6</v>
      </c>
    </row>
    <row r="8" spans="1:9" x14ac:dyDescent="0.25">
      <c r="A8" t="s">
        <v>19120</v>
      </c>
      <c r="B8" t="s">
        <v>76</v>
      </c>
      <c r="C8" t="s">
        <v>529</v>
      </c>
      <c r="D8" t="s">
        <v>563</v>
      </c>
      <c r="E8" t="s">
        <v>12961</v>
      </c>
      <c r="F8">
        <v>366</v>
      </c>
      <c r="G8">
        <v>242</v>
      </c>
      <c r="H8">
        <v>110</v>
      </c>
      <c r="I8">
        <v>14</v>
      </c>
    </row>
    <row r="9" spans="1:9" x14ac:dyDescent="0.25">
      <c r="A9" t="s">
        <v>27975</v>
      </c>
      <c r="B9" t="s">
        <v>76</v>
      </c>
      <c r="C9" t="s">
        <v>529</v>
      </c>
      <c r="D9" t="s">
        <v>21471</v>
      </c>
      <c r="E9" t="s">
        <v>12961</v>
      </c>
      <c r="F9">
        <v>412</v>
      </c>
      <c r="G9">
        <v>251</v>
      </c>
      <c r="H9">
        <v>136</v>
      </c>
      <c r="I9">
        <v>25</v>
      </c>
    </row>
  </sheetData>
  <pageMargins left="0.7" right="0.7" top="0.75" bottom="0.75" header="0.3" footer="0.3"/>
  <pageSetup paperSize="9"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383D6-66C8-4B18-910E-9FB4E258678B}">
  <sheetPr>
    <tabColor theme="9" tint="0.79998168889431442"/>
  </sheetPr>
  <dimension ref="A1:K48"/>
  <sheetViews>
    <sheetView showGridLines="0" zoomScaleNormal="100" workbookViewId="0">
      <selection activeCell="B3" sqref="B3:E3"/>
    </sheetView>
  </sheetViews>
  <sheetFormatPr defaultColWidth="8.81640625" defaultRowHeight="12.5" x14ac:dyDescent="0.25"/>
  <cols>
    <col min="1" max="1" width="38.81640625" style="196" customWidth="1"/>
    <col min="2" max="2" width="13.81640625" style="5" customWidth="1"/>
    <col min="3" max="4" width="11.7265625" style="5" customWidth="1"/>
    <col min="5" max="5" width="11.81640625" style="5" customWidth="1"/>
    <col min="6" max="8" width="11.7265625" style="5" customWidth="1"/>
    <col min="9" max="9" width="11.81640625" style="5" customWidth="1"/>
    <col min="10" max="10" width="11.7265625" style="5" customWidth="1"/>
    <col min="11" max="16384" width="8.81640625" style="5"/>
  </cols>
  <sheetData>
    <row r="1" spans="1:11" ht="34.5" customHeight="1" x14ac:dyDescent="0.35">
      <c r="A1" s="273" t="s">
        <v>28028</v>
      </c>
      <c r="B1" s="7"/>
      <c r="C1" s="8"/>
      <c r="D1" s="8"/>
      <c r="G1" s="4"/>
    </row>
    <row r="2" spans="1:11" ht="27.75" customHeight="1" x14ac:dyDescent="0.25">
      <c r="A2" s="477" t="str">
        <f>B5&amp; IF($B$5=current_quarter, " (provisional)", " (revised)")</f>
        <v>1 September 2024 to 31 March 2025 (provisional)</v>
      </c>
      <c r="B2" s="9"/>
      <c r="C2" s="8"/>
      <c r="D2" s="8"/>
      <c r="G2" s="4"/>
    </row>
    <row r="3" spans="1:11" ht="13.5" customHeight="1" x14ac:dyDescent="0.25">
      <c r="A3" s="779" t="s">
        <v>311</v>
      </c>
      <c r="B3" s="886" t="s">
        <v>81</v>
      </c>
      <c r="C3" s="887"/>
      <c r="D3" s="887"/>
      <c r="E3" s="888"/>
      <c r="F3" s="44"/>
      <c r="G3" s="42"/>
      <c r="H3" s="43"/>
      <c r="I3" s="44"/>
      <c r="J3" s="44"/>
      <c r="K3" s="347"/>
    </row>
    <row r="4" spans="1:11" x14ac:dyDescent="0.25">
      <c r="A4" s="683"/>
      <c r="B4" s="683"/>
      <c r="C4" s="683"/>
      <c r="D4" s="780"/>
      <c r="E4" s="212"/>
      <c r="F4" s="44"/>
      <c r="G4" s="86"/>
      <c r="H4" s="78"/>
      <c r="I4" s="78"/>
      <c r="J4" s="342"/>
      <c r="K4" s="78"/>
    </row>
    <row r="5" spans="1:11" x14ac:dyDescent="0.25">
      <c r="A5" s="781" t="s">
        <v>531</v>
      </c>
      <c r="B5" s="886" t="s">
        <v>21471</v>
      </c>
      <c r="C5" s="887"/>
      <c r="D5" s="887"/>
      <c r="E5" s="888"/>
      <c r="F5" s="782"/>
      <c r="H5" s="78"/>
      <c r="I5" s="78"/>
      <c r="J5" s="78"/>
    </row>
    <row r="6" spans="1:11" x14ac:dyDescent="0.25">
      <c r="A6" s="783"/>
      <c r="B6" s="770"/>
      <c r="C6" s="771"/>
      <c r="D6" s="771"/>
      <c r="E6" s="771"/>
      <c r="F6" s="771"/>
      <c r="G6" s="116"/>
      <c r="H6" s="116"/>
      <c r="I6" s="116"/>
      <c r="J6" s="116"/>
      <c r="K6" s="116"/>
    </row>
    <row r="7" spans="1:11" x14ac:dyDescent="0.25">
      <c r="A7" s="95"/>
      <c r="B7" s="877" t="s">
        <v>538</v>
      </c>
      <c r="C7" s="877"/>
      <c r="D7" s="877"/>
      <c r="E7" s="877"/>
      <c r="F7" s="882"/>
      <c r="G7" s="877" t="s">
        <v>539</v>
      </c>
      <c r="H7" s="877"/>
      <c r="I7" s="877"/>
      <c r="J7" s="877"/>
      <c r="K7" s="87"/>
    </row>
    <row r="8" spans="1:11" ht="25" x14ac:dyDescent="0.25">
      <c r="A8" s="413" t="s">
        <v>526</v>
      </c>
      <c r="B8" s="753" t="s">
        <v>416</v>
      </c>
      <c r="C8" s="753" t="s">
        <v>385</v>
      </c>
      <c r="D8" s="753" t="s">
        <v>386</v>
      </c>
      <c r="E8" s="753" t="s">
        <v>432</v>
      </c>
      <c r="F8" s="766" t="s">
        <v>388</v>
      </c>
      <c r="G8" s="753" t="s">
        <v>385</v>
      </c>
      <c r="H8" s="753" t="s">
        <v>386</v>
      </c>
      <c r="I8" s="753" t="s">
        <v>432</v>
      </c>
      <c r="J8" s="753" t="s">
        <v>388</v>
      </c>
      <c r="K8" s="85"/>
    </row>
    <row r="9" spans="1:11" ht="38.25" customHeight="1" x14ac:dyDescent="0.25">
      <c r="A9" s="723" t="s">
        <v>397</v>
      </c>
      <c r="B9" s="80"/>
      <c r="C9" s="80"/>
      <c r="D9" s="80"/>
      <c r="E9" s="80"/>
      <c r="F9" s="755"/>
      <c r="G9" s="80"/>
      <c r="H9" s="80"/>
      <c r="I9" s="80"/>
      <c r="J9" s="80"/>
      <c r="K9" s="85"/>
    </row>
    <row r="10" spans="1:11" ht="17.25" customHeight="1" x14ac:dyDescent="0.25">
      <c r="A10" s="726" t="s">
        <v>72</v>
      </c>
      <c r="B10" s="80">
        <f>IF(ISERROR(VLOOKUP($A$8&amp;$A10&amp;$B$3&amp;$A$9&amp;$B$5,EYFULL_in_period,8,FALSE))=TRUE,0,VLOOKUP($A$8&amp;$A10&amp;$B$3&amp;$A$9&amp;$B$5,EYFULL_in_period,8,FALSE))</f>
        <v>5658</v>
      </c>
      <c r="C10" s="80">
        <f>IF(ISERROR(VLOOKUP($A$8&amp;$A10&amp;$B$3&amp;$A$9&amp;$B$5,EYFULL_in_period,9,FALSE))=TRUE,0,VLOOKUP($A$8&amp;$A10&amp;$B$3&amp;$A$9&amp;$B$5,EYFULL_in_period,9,FALSE))</f>
        <v>520</v>
      </c>
      <c r="D10" s="80">
        <f>IF(ISERROR(VLOOKUP($A$8&amp;$A10&amp;$B$3&amp;$A$9&amp;$B$5,EYFULL_in_period,10,FALSE))=TRUE,0,VLOOKUP($A$8&amp;$A10&amp;$B$3&amp;$A$9&amp;$B$5,EYFULL_in_period,10,FALSE))</f>
        <v>4626</v>
      </c>
      <c r="E10" s="80">
        <f>IF(ISERROR(VLOOKUP($A$8&amp;$A10&amp;$B$3&amp;$A$9&amp;$B$5,EYFULL_in_period,11,FALSE))=TRUE,0,VLOOKUP($A$8&amp;$A10&amp;$B$3&amp;$A$9&amp;$B$5,EYFULL_in_period,11,FALSE))</f>
        <v>303</v>
      </c>
      <c r="F10" s="755">
        <f>IF(ISERROR(VLOOKUP($A$8&amp;$A10&amp;$B$3&amp;$A$9&amp;$B$5,EYFULL_in_period,12,FALSE))=TRUE,0,VLOOKUP($A$8&amp;$A10&amp;$B$3&amp;$A$9&amp;$B$5,EYFULL_in_period,12,FALSE))</f>
        <v>209</v>
      </c>
      <c r="G10" s="80">
        <f>IF($B10 &lt;1, "-",C10/$B10*100)</f>
        <v>9.1905266878755754</v>
      </c>
      <c r="H10" s="80">
        <f>IF($B10 &lt;1, "-",D10/$B10*100)</f>
        <v>81.760339342523864</v>
      </c>
      <c r="I10" s="80">
        <f>IF($B10 &lt;1, "-",E10/$B10*100)</f>
        <v>5.3552492046659603</v>
      </c>
      <c r="J10" s="80">
        <f>IF($B10 &lt;1, "-",F10/$B10*100)</f>
        <v>3.693884764934606</v>
      </c>
      <c r="K10" s="166"/>
    </row>
    <row r="11" spans="1:11" ht="13.5" customHeight="1" x14ac:dyDescent="0.25">
      <c r="A11" s="356" t="s">
        <v>73</v>
      </c>
      <c r="B11" s="50">
        <f>IF(ISERROR(VLOOKUP($A$8&amp;$A11&amp;$B$3&amp;$A$9&amp;$B$5,EYFULL_in_period,8,FALSE))=TRUE,0,VLOOKUP($A$8&amp;$A11&amp;$B$3&amp;$A$9&amp;$B$5,EYFULL_in_period,8,FALSE))</f>
        <v>3013</v>
      </c>
      <c r="C11" s="50">
        <f>IF(ISERROR(VLOOKUP($A$8&amp;$A11&amp;$B$3&amp;$A$9&amp;$B$5,EYFULL_in_period,9,FALSE))=TRUE,0,VLOOKUP($A$8&amp;$A11&amp;$B$3&amp;$A$9&amp;$B$5,EYFULL_in_period,9,FALSE))</f>
        <v>246</v>
      </c>
      <c r="D11" s="50">
        <f>IF(ISERROR(VLOOKUP($A$8&amp;$A11&amp;$B$3&amp;$A$9&amp;$B$5,EYFULL_in_period,10,FALSE))=TRUE,0,VLOOKUP($A$8&amp;$A11&amp;$B$3&amp;$A$9&amp;$B$5,EYFULL_in_period,10,FALSE))</f>
        <v>2593</v>
      </c>
      <c r="E11" s="50">
        <f>IF(ISERROR(VLOOKUP($A$8&amp;$A11&amp;$B$3&amp;$A$9&amp;$B$5,EYFULL_in_period,11,FALSE))=TRUE,0,VLOOKUP($A$8&amp;$A11&amp;$B$3&amp;$A$9&amp;$B$5,EYFULL_in_period,11,FALSE))</f>
        <v>102</v>
      </c>
      <c r="F11" s="756">
        <f>IF(ISERROR(VLOOKUP($A$8&amp;$A11&amp;$B$3&amp;$A$9&amp;$B$5,EYFULL_in_period,12,FALSE))=TRUE,0,VLOOKUP($A$8&amp;$A11&amp;$B$3&amp;$A$9&amp;$B$5,EYFULL_in_period,12,FALSE))</f>
        <v>72</v>
      </c>
      <c r="G11" s="50">
        <f t="shared" ref="G11:J14" si="0">IF($B11 &lt;1, "-",C11/$B11*100)</f>
        <v>8.1646199800862931</v>
      </c>
      <c r="H11" s="50">
        <f t="shared" si="0"/>
        <v>86.060404912047801</v>
      </c>
      <c r="I11" s="50">
        <f t="shared" si="0"/>
        <v>3.3853302356455361</v>
      </c>
      <c r="J11" s="50">
        <f t="shared" si="0"/>
        <v>2.3896448722203782</v>
      </c>
      <c r="K11" s="81"/>
    </row>
    <row r="12" spans="1:11" ht="13.5" customHeight="1" x14ac:dyDescent="0.25">
      <c r="A12" s="356" t="s">
        <v>19169</v>
      </c>
      <c r="B12" s="50">
        <f>IF(ISERROR(VLOOKUP($A$8&amp;$A12&amp;$B$3&amp;$A$9&amp;$B$5,EYFULL_in_period,8,FALSE))=TRUE,0,VLOOKUP($A$8&amp;$A12&amp;$B$3&amp;$A$9&amp;$B$5,EYFULL_in_period,8,FALSE))</f>
        <v>0</v>
      </c>
      <c r="C12" s="50">
        <f>IF(ISERROR(VLOOKUP($A$8&amp;$A12&amp;$B$3&amp;$A$9&amp;$B$5,EYFULL_in_period,9,FALSE))=TRUE,0,VLOOKUP($A$8&amp;$A12&amp;$B$3&amp;$A$9&amp;$B$5,EYFULL_in_period,9,FALSE))</f>
        <v>0</v>
      </c>
      <c r="D12" s="50">
        <f>IF(ISERROR(VLOOKUP($A$8&amp;$A12&amp;$B$3&amp;$A$9&amp;$B$5,EYFULL_in_period,10,FALSE))=TRUE,0,VLOOKUP($A$8&amp;$A12&amp;$B$3&amp;$A$9&amp;$B$5,EYFULL_in_period,10,FALSE))</f>
        <v>0</v>
      </c>
      <c r="E12" s="50">
        <f>IF(ISERROR(VLOOKUP($A$8&amp;$A12&amp;$B$3&amp;$A$9&amp;$B$5,EYFULL_in_period,11,FALSE))=TRUE,0,VLOOKUP($A$8&amp;$A12&amp;$B$3&amp;$A$9&amp;$B$5,EYFULL_in_period,11,FALSE))</f>
        <v>0</v>
      </c>
      <c r="F12" s="756">
        <f>IF(ISERROR(VLOOKUP($A$8&amp;$A12&amp;$B$3&amp;$A$9&amp;$B$5,EYFULL_in_period,12,FALSE))=TRUE,0,VLOOKUP($A$8&amp;$A12&amp;$B$3&amp;$A$9&amp;$B$5,EYFULL_in_period,12,FALSE))</f>
        <v>0</v>
      </c>
      <c r="G12" s="50" t="str">
        <f t="shared" ref="G12" si="1">IF($B12 &lt;1, "-",C12/$B12*100)</f>
        <v>-</v>
      </c>
      <c r="H12" s="50" t="str">
        <f t="shared" ref="H12" si="2">IF($B12 &lt;1, "-",D12/$B12*100)</f>
        <v>-</v>
      </c>
      <c r="I12" s="50" t="str">
        <f t="shared" ref="I12" si="3">IF($B12 &lt;1, "-",E12/$B12*100)</f>
        <v>-</v>
      </c>
      <c r="J12" s="50" t="str">
        <f t="shared" ref="J12" si="4">IF($B12 &lt;1, "-",F12/$B12*100)</f>
        <v>-</v>
      </c>
      <c r="K12" s="81"/>
    </row>
    <row r="13" spans="1:11" ht="13.5" customHeight="1" x14ac:dyDescent="0.25">
      <c r="A13" s="784" t="s">
        <v>74</v>
      </c>
      <c r="B13" s="50">
        <f>IF(ISERROR(VLOOKUP($A$8&amp;$A13&amp;$B$3&amp;$A$9&amp;$B$5,EYFULL_in_period,8,FALSE))=TRUE,0,VLOOKUP($A$8&amp;$A13&amp;$B$3&amp;$A$9&amp;$B$5,EYFULL_in_period,8,FALSE))</f>
        <v>2617</v>
      </c>
      <c r="C13" s="50">
        <f>IF(ISERROR(VLOOKUP($A$8&amp;$A13&amp;$B$3&amp;$A$9&amp;$B$5,EYFULL_in_period,9,FALSE))=TRUE,0,VLOOKUP($A$8&amp;$A13&amp;$B$3&amp;$A$9&amp;$B$5,EYFULL_in_period,9,FALSE))</f>
        <v>269</v>
      </c>
      <c r="D13" s="50">
        <f>IF(ISERROR(VLOOKUP($A$8&amp;$A13&amp;$B$3&amp;$A$9&amp;$B$5,EYFULL_in_period,10,FALSE))=TRUE,0,VLOOKUP($A$8&amp;$A13&amp;$B$3&amp;$A$9&amp;$B$5,EYFULL_in_period,10,FALSE))</f>
        <v>2014</v>
      </c>
      <c r="E13" s="50">
        <f>IF(ISERROR(VLOOKUP($A$8&amp;$A13&amp;$B$3&amp;$A$9&amp;$B$5,EYFULL_in_period,11,FALSE))=TRUE,0,VLOOKUP($A$8&amp;$A13&amp;$B$3&amp;$A$9&amp;$B$5,EYFULL_in_period,11,FALSE))</f>
        <v>199</v>
      </c>
      <c r="F13" s="756">
        <f>IF(ISERROR(VLOOKUP($A$8&amp;$A13&amp;$B$3&amp;$A$9&amp;$B$5,EYFULL_in_period,12,FALSE))=TRUE,0,VLOOKUP($A$8&amp;$A13&amp;$B$3&amp;$A$9&amp;$B$5,EYFULL_in_period,12,FALSE))</f>
        <v>135</v>
      </c>
      <c r="G13" s="50">
        <f t="shared" si="0"/>
        <v>10.278945357279328</v>
      </c>
      <c r="H13" s="50">
        <f t="shared" si="0"/>
        <v>76.95834925487199</v>
      </c>
      <c r="I13" s="50">
        <f t="shared" si="0"/>
        <v>7.6041268628200225</v>
      </c>
      <c r="J13" s="50">
        <f t="shared" si="0"/>
        <v>5.1585785250286582</v>
      </c>
      <c r="K13" s="81"/>
    </row>
    <row r="14" spans="1:11" ht="13.5" customHeight="1" x14ac:dyDescent="0.25">
      <c r="A14" s="784" t="s">
        <v>75</v>
      </c>
      <c r="B14" s="50">
        <f>IF(ISERROR(VLOOKUP($A$8&amp;$A14&amp;$B$3&amp;$A$9&amp;$B$5,EYFULL_in_period,8,FALSE))=TRUE,0,VLOOKUP($A$8&amp;$A14&amp;$B$3&amp;$A$9&amp;$B$5,EYFULL_in_period,8,FALSE))</f>
        <v>27</v>
      </c>
      <c r="C14" s="50">
        <f>IF(ISERROR(VLOOKUP($A$8&amp;$A14&amp;$B$3&amp;$A$9&amp;$B$5,EYFULL_in_period,9,FALSE))=TRUE,0,VLOOKUP($A$8&amp;$A14&amp;$B$3&amp;$A$9&amp;$B$5,EYFULL_in_period,9,FALSE))</f>
        <v>5</v>
      </c>
      <c r="D14" s="50">
        <f>IF(ISERROR(VLOOKUP($A$8&amp;$A14&amp;$B$3&amp;$A$9&amp;$B$5,EYFULL_in_period,10,FALSE))=TRUE,0,VLOOKUP($A$8&amp;$A14&amp;$B$3&amp;$A$9&amp;$B$5,EYFULL_in_period,10,FALSE))</f>
        <v>19</v>
      </c>
      <c r="E14" s="50">
        <f>IF(ISERROR(VLOOKUP($A$8&amp;$A14&amp;$B$3&amp;$A$9&amp;$B$5,EYFULL_in_period,11,FALSE))=TRUE,0,VLOOKUP($A$8&amp;$A14&amp;$B$3&amp;$A$9&amp;$B$5,EYFULL_in_period,11,FALSE))</f>
        <v>1</v>
      </c>
      <c r="F14" s="756">
        <f>IF(ISERROR(VLOOKUP($A$8&amp;$A14&amp;$B$3&amp;$A$9&amp;$B$5,EYFULL_in_period,12,FALSE))=TRUE,0,VLOOKUP($A$8&amp;$A14&amp;$B$3&amp;$A$9&amp;$B$5,EYFULL_in_period,12,FALSE))</f>
        <v>2</v>
      </c>
      <c r="G14" s="50">
        <f t="shared" si="0"/>
        <v>18.518518518518519</v>
      </c>
      <c r="H14" s="50">
        <f t="shared" si="0"/>
        <v>70.370370370370367</v>
      </c>
      <c r="I14" s="50">
        <f t="shared" si="0"/>
        <v>3.7037037037037033</v>
      </c>
      <c r="J14" s="50">
        <f t="shared" si="0"/>
        <v>7.4074074074074066</v>
      </c>
      <c r="K14" s="81"/>
    </row>
    <row r="15" spans="1:11" ht="38.25" customHeight="1" x14ac:dyDescent="0.25">
      <c r="A15" s="723" t="s">
        <v>399</v>
      </c>
      <c r="B15" s="50"/>
      <c r="C15" s="50"/>
      <c r="D15" s="50"/>
      <c r="E15" s="50"/>
      <c r="F15" s="756"/>
      <c r="G15" s="50"/>
      <c r="H15" s="50"/>
      <c r="I15" s="50"/>
      <c r="J15" s="50"/>
      <c r="K15" s="75"/>
    </row>
    <row r="16" spans="1:11" ht="17.25" customHeight="1" x14ac:dyDescent="0.25">
      <c r="A16" s="726" t="s">
        <v>72</v>
      </c>
      <c r="B16" s="80">
        <f>IF(ISERROR(VLOOKUP($A$8&amp;$A16&amp;$B$3&amp;$A$15&amp;$B$5,EYFULL_in_period,8,FALSE))=TRUE,0,VLOOKUP($A$8&amp;$A16&amp;$B$3&amp;$A$15&amp;$B$5,EYFULL_in_period,8,FALSE))</f>
        <v>5658</v>
      </c>
      <c r="C16" s="80">
        <f>IF(ISERROR(VLOOKUP($A$8&amp;$A16&amp;$B$3&amp;$A$15&amp;$B$5,EYFULL_in_period,9,FALSE))=TRUE,0,VLOOKUP($A$8&amp;$A16&amp;$B$3&amp;$A$15&amp;$B$5,EYFULL_in_period,9,FALSE))</f>
        <v>523</v>
      </c>
      <c r="D16" s="80">
        <f>IF(ISERROR(VLOOKUP($A$8&amp;$A16&amp;$B$3&amp;$A$15&amp;$B$5,EYFULL_in_period,10,FALSE))=TRUE,0,VLOOKUP($A$8&amp;$A16&amp;$B$3&amp;$A$15&amp;$B$5,EYFULL_in_period,10,FALSE))</f>
        <v>4668</v>
      </c>
      <c r="E16" s="80">
        <f>IF(ISERROR(VLOOKUP($A$8&amp;$A16&amp;$B$3&amp;$A$15&amp;$B$5,EYFULL_in_period,11,FALSE))=TRUE,0,VLOOKUP($A$8&amp;$A16&amp;$B$3&amp;$A$15&amp;$B$5,EYFULL_in_period,11,FALSE))</f>
        <v>317</v>
      </c>
      <c r="F16" s="755">
        <f>IF(ISERROR(VLOOKUP($A$8&amp;$A16&amp;$B$3&amp;$A$15&amp;$B$5,EYFULL_in_period,12,FALSE))=TRUE,0,VLOOKUP($A$8&amp;$A16&amp;$B$3&amp;$A$15&amp;$B$5,EYFULL_in_period,12,FALSE))</f>
        <v>150</v>
      </c>
      <c r="G16" s="80">
        <f t="shared" ref="G16:J20" si="5">IF($B16 &lt;1, "-",C16/$B16*100)</f>
        <v>9.243548957228704</v>
      </c>
      <c r="H16" s="80">
        <f t="shared" si="5"/>
        <v>82.50265111346765</v>
      </c>
      <c r="I16" s="80">
        <f t="shared" si="5"/>
        <v>5.6026864616472247</v>
      </c>
      <c r="J16" s="80">
        <f t="shared" si="5"/>
        <v>2.6511134676564159</v>
      </c>
      <c r="K16" s="351"/>
    </row>
    <row r="17" spans="1:11" ht="13.5" customHeight="1" x14ac:dyDescent="0.25">
      <c r="A17" s="356" t="s">
        <v>73</v>
      </c>
      <c r="B17" s="50">
        <f>IF(ISERROR(VLOOKUP($A$8&amp;$A17&amp;$B$3&amp;$A$15&amp;$B$5,EYFULL_in_period,8,FALSE))=TRUE,0,VLOOKUP($A$8&amp;$A17&amp;$B$3&amp;$A$15&amp;$B$5,EYFULL_in_period,8,FALSE))</f>
        <v>3013</v>
      </c>
      <c r="C17" s="50">
        <f>IF(ISERROR(VLOOKUP($A$8&amp;$A17&amp;$B$3&amp;$A$15&amp;$B$5,EYFULL_in_period,9,FALSE))=TRUE,0,VLOOKUP($A$8&amp;$A17&amp;$B$3&amp;$A$15&amp;$B$5,EYFULL_in_period,9,FALSE))</f>
        <v>247</v>
      </c>
      <c r="D17" s="50">
        <f>IF(ISERROR(VLOOKUP($A$8&amp;$A17&amp;$B$3&amp;$A$15&amp;$B$5,EYFULL_in_period,10,FALSE))=TRUE,0,VLOOKUP($A$8&amp;$A17&amp;$B$3&amp;$A$15&amp;$B$5,EYFULL_in_period,10,FALSE))</f>
        <v>2604</v>
      </c>
      <c r="E17" s="50">
        <f>IF(ISERROR(VLOOKUP($A$8&amp;$A17&amp;$B$3&amp;$A$15&amp;$B$5,EYFULL_in_period,11,FALSE))=TRUE,0,VLOOKUP($A$8&amp;$A17&amp;$B$3&amp;$A$15&amp;$B$5,EYFULL_in_period,11,FALSE))</f>
        <v>105</v>
      </c>
      <c r="F17" s="756">
        <f>IF(ISERROR(VLOOKUP($A$8&amp;$A17&amp;$B$3&amp;$A$15&amp;$B$5,EYFULL_in_period,12,FALSE))=TRUE,0,VLOOKUP($A$8&amp;$A17&amp;$B$3&amp;$A$15&amp;$B$5,EYFULL_in_period,12,FALSE))</f>
        <v>57</v>
      </c>
      <c r="G17" s="50">
        <f t="shared" si="5"/>
        <v>8.1978094922004647</v>
      </c>
      <c r="H17" s="50">
        <f t="shared" si="5"/>
        <v>86.425489545303677</v>
      </c>
      <c r="I17" s="50">
        <f t="shared" si="5"/>
        <v>3.484898771988052</v>
      </c>
      <c r="J17" s="50">
        <f t="shared" si="5"/>
        <v>1.8918021905077995</v>
      </c>
      <c r="K17" s="75"/>
    </row>
    <row r="18" spans="1:11" ht="13.5" customHeight="1" x14ac:dyDescent="0.25">
      <c r="A18" s="356" t="s">
        <v>19169</v>
      </c>
      <c r="B18" s="50">
        <f>IF(ISERROR(VLOOKUP($A$8&amp;$A18&amp;$B$3&amp;$A$15&amp;$B$5,EYFULL_in_period,8,FALSE))=TRUE,0,VLOOKUP($A$8&amp;$A18&amp;$B$3&amp;$A$15&amp;$B$5,EYFULL_in_period,8,FALSE))</f>
        <v>0</v>
      </c>
      <c r="C18" s="50">
        <f>IF(ISERROR(VLOOKUP($A$8&amp;$A18&amp;$B$3&amp;$A$15&amp;$B$5,EYFULL_in_period,9,FALSE))=TRUE,0,VLOOKUP($A$8&amp;$A18&amp;$B$3&amp;$A$15&amp;$B$5,EYFULL_in_period,9,FALSE))</f>
        <v>0</v>
      </c>
      <c r="D18" s="50">
        <f>IF(ISERROR(VLOOKUP($A$8&amp;$A18&amp;$B$3&amp;$A$15&amp;$B$5,EYFULL_in_period,10,FALSE))=TRUE,0,VLOOKUP($A$8&amp;$A18&amp;$B$3&amp;$A$15&amp;$B$5,EYFULL_in_period,10,FALSE))</f>
        <v>0</v>
      </c>
      <c r="E18" s="50">
        <f>IF(ISERROR(VLOOKUP($A$8&amp;$A18&amp;$B$3&amp;$A$15&amp;$B$5,EYFULL_in_period,11,FALSE))=TRUE,0,VLOOKUP($A$8&amp;$A18&amp;$B$3&amp;$A$15&amp;$B$5,EYFULL_in_period,11,FALSE))</f>
        <v>0</v>
      </c>
      <c r="F18" s="756">
        <f>IF(ISERROR(VLOOKUP($A$8&amp;$A18&amp;$B$3&amp;$A$15&amp;$B$5,EYFULL_in_period,12,FALSE))=TRUE,0,VLOOKUP($A$8&amp;$A18&amp;$B$3&amp;$A$15&amp;$B$5,EYFULL_in_period,12,FALSE))</f>
        <v>0</v>
      </c>
      <c r="G18" s="50" t="str">
        <f t="shared" ref="G18" si="6">IF($B18 &lt;1, "-",C18/$B18*100)</f>
        <v>-</v>
      </c>
      <c r="H18" s="50" t="str">
        <f t="shared" ref="H18" si="7">IF($B18 &lt;1, "-",D18/$B18*100)</f>
        <v>-</v>
      </c>
      <c r="I18" s="50" t="str">
        <f t="shared" ref="I18" si="8">IF($B18 &lt;1, "-",E18/$B18*100)</f>
        <v>-</v>
      </c>
      <c r="J18" s="50" t="str">
        <f t="shared" ref="J18" si="9">IF($B18 &lt;1, "-",F18/$B18*100)</f>
        <v>-</v>
      </c>
      <c r="K18" s="75"/>
    </row>
    <row r="19" spans="1:11" ht="13.5" customHeight="1" x14ac:dyDescent="0.25">
      <c r="A19" s="784" t="s">
        <v>74</v>
      </c>
      <c r="B19" s="50">
        <f>IF(ISERROR(VLOOKUP($A$8&amp;$A19&amp;$B$3&amp;$A$15&amp;$B$5,EYFULL_in_period,8,FALSE))=TRUE,0,VLOOKUP($A$8&amp;$A19&amp;$B$3&amp;$A$15&amp;$B$5,EYFULL_in_period,8,FALSE))</f>
        <v>2617</v>
      </c>
      <c r="C19" s="50">
        <f>IF(ISERROR(VLOOKUP($A$8&amp;$A19&amp;$B$3&amp;$A$15&amp;$B$5,EYFULL_in_period,9,FALSE))=TRUE,0,VLOOKUP($A$8&amp;$A19&amp;$B$3&amp;$A$15&amp;$B$5,EYFULL_in_period,9,FALSE))</f>
        <v>271</v>
      </c>
      <c r="D19" s="50">
        <f>IF(ISERROR(VLOOKUP($A$8&amp;$A19&amp;$B$3&amp;$A$15&amp;$B$5,EYFULL_in_period,10,FALSE))=TRUE,0,VLOOKUP($A$8&amp;$A19&amp;$B$3&amp;$A$15&amp;$B$5,EYFULL_in_period,10,FALSE))</f>
        <v>2045</v>
      </c>
      <c r="E19" s="50">
        <f>IF(ISERROR(VLOOKUP($A$8&amp;$A19&amp;$B$3&amp;$A$15&amp;$B$5,EYFULL_in_period,11,FALSE))=TRUE,0,VLOOKUP($A$8&amp;$A19&amp;$B$3&amp;$A$15&amp;$B$5,EYFULL_in_period,11,FALSE))</f>
        <v>208</v>
      </c>
      <c r="F19" s="756">
        <f>IF(ISERROR(VLOOKUP($A$8&amp;$A19&amp;$B$3&amp;$A$15&amp;$B$5,EYFULL_in_period,12,FALSE))=TRUE,0,VLOOKUP($A$8&amp;$A19&amp;$B$3&amp;$A$15&amp;$B$5,EYFULL_in_period,12,FALSE))</f>
        <v>93</v>
      </c>
      <c r="G19" s="50">
        <f t="shared" si="5"/>
        <v>10.355368742835308</v>
      </c>
      <c r="H19" s="50">
        <f t="shared" si="5"/>
        <v>78.142911730989681</v>
      </c>
      <c r="I19" s="50">
        <f t="shared" si="5"/>
        <v>7.9480320978219332</v>
      </c>
      <c r="J19" s="50">
        <f t="shared" si="5"/>
        <v>3.5536874283530757</v>
      </c>
      <c r="K19" s="75"/>
    </row>
    <row r="20" spans="1:11" ht="13.5" customHeight="1" x14ac:dyDescent="0.25">
      <c r="A20" s="784" t="s">
        <v>75</v>
      </c>
      <c r="B20" s="50">
        <f>IF(ISERROR(VLOOKUP($A$8&amp;$A20&amp;$B$3&amp;$A$15&amp;$B$5,EYFULL_in_period,8,FALSE))=TRUE,0,VLOOKUP($A$8&amp;$A20&amp;$B$3&amp;$A$15&amp;$B$5,EYFULL_in_period,8,FALSE))</f>
        <v>27</v>
      </c>
      <c r="C20" s="50">
        <f>IF(ISERROR(VLOOKUP($A$8&amp;$A20&amp;$B$3&amp;$A$15&amp;$B$5,EYFULL_in_period,9,FALSE))=TRUE,0,VLOOKUP($A$8&amp;$A20&amp;$B$3&amp;$A$15&amp;$B$5,EYFULL_in_period,9,FALSE))</f>
        <v>5</v>
      </c>
      <c r="D20" s="50">
        <f>IF(ISERROR(VLOOKUP($A$8&amp;$A20&amp;$B$3&amp;$A$15&amp;$B$5,EYFULL_in_period,10,FALSE))=TRUE,0,VLOOKUP($A$8&amp;$A20&amp;$B$3&amp;$A$15&amp;$B$5,EYFULL_in_period,10,FALSE))</f>
        <v>19</v>
      </c>
      <c r="E20" s="50">
        <f>IF(ISERROR(VLOOKUP($A$8&amp;$A20&amp;$B$3&amp;$A$15&amp;$B$5,EYFULL_in_period,11,FALSE))=TRUE,0,VLOOKUP($A$8&amp;$A20&amp;$B$3&amp;$A$15&amp;$B$5,EYFULL_in_period,11,FALSE))</f>
        <v>3</v>
      </c>
      <c r="F20" s="756">
        <f>IF(ISERROR(VLOOKUP($A$8&amp;$A20&amp;$B$3&amp;$A$15&amp;$B$5,EYFULL_in_period,12,FALSE))=TRUE,0,VLOOKUP($A$8&amp;$A20&amp;$B$3&amp;$A$15&amp;$B$5,EYFULL_in_period,12,FALSE))</f>
        <v>0</v>
      </c>
      <c r="G20" s="50">
        <f t="shared" si="5"/>
        <v>18.518518518518519</v>
      </c>
      <c r="H20" s="50">
        <f t="shared" si="5"/>
        <v>70.370370370370367</v>
      </c>
      <c r="I20" s="50">
        <f t="shared" si="5"/>
        <v>11.111111111111111</v>
      </c>
      <c r="J20" s="50">
        <f t="shared" si="5"/>
        <v>0</v>
      </c>
      <c r="K20" s="75"/>
    </row>
    <row r="21" spans="1:11" ht="38.25" customHeight="1" x14ac:dyDescent="0.25">
      <c r="A21" s="723" t="s">
        <v>396</v>
      </c>
      <c r="B21" s="50"/>
      <c r="C21" s="50"/>
      <c r="D21" s="50"/>
      <c r="E21" s="50"/>
      <c r="F21" s="756"/>
      <c r="G21" s="50"/>
      <c r="H21" s="50"/>
      <c r="I21" s="50"/>
      <c r="J21" s="50"/>
      <c r="K21" s="75"/>
    </row>
    <row r="22" spans="1:11" ht="17.25" customHeight="1" x14ac:dyDescent="0.25">
      <c r="A22" s="726" t="s">
        <v>72</v>
      </c>
      <c r="B22" s="80">
        <f>IF(ISERROR(VLOOKUP($A$8&amp;$A22&amp;$B$3&amp;$A$21&amp;$B$5,EYFULL_in_period,8,FALSE))=TRUE,0,VLOOKUP($A$8&amp;$A22&amp;$B$3&amp;$A$21&amp;$B$5,EYFULL_in_period,8,FALSE))</f>
        <v>5658</v>
      </c>
      <c r="C22" s="80">
        <f>IF(ISERROR(VLOOKUP($A$8&amp;$A22&amp;$B$3&amp;$A$21&amp;$B$5,EYFULL_in_period,9,FALSE))=TRUE,0,VLOOKUP($A$8&amp;$A22&amp;$B$3&amp;$A$21&amp;$B$5,EYFULL_in_period,9,FALSE))</f>
        <v>555</v>
      </c>
      <c r="D22" s="80">
        <f>IF(ISERROR(VLOOKUP($A$8&amp;$A22&amp;$B$3&amp;$A$21&amp;$B$5,EYFULL_in_period,10,FALSE))=TRUE,0,VLOOKUP($A$8&amp;$A22&amp;$B$3&amp;$A$21&amp;$B$5,EYFULL_in_period,10,FALSE))</f>
        <v>4641</v>
      </c>
      <c r="E22" s="80">
        <f>IF(ISERROR(VLOOKUP($A$8&amp;$A22&amp;$B$3&amp;$A$21&amp;$B$5,EYFULL_in_period,11,FALSE))=TRUE,0,VLOOKUP($A$8&amp;$A22&amp;$B$3&amp;$A$21&amp;$B$5,EYFULL_in_period,11,FALSE))</f>
        <v>312</v>
      </c>
      <c r="F22" s="755">
        <f>IF(ISERROR(VLOOKUP($A$8&amp;$A22&amp;$B$3&amp;$A$21&amp;$B$5,EYFULL_in_period,12,FALSE))=TRUE,0,VLOOKUP($A$8&amp;$A22&amp;$B$3&amp;$A$21&amp;$B$5,EYFULL_in_period,12,FALSE))</f>
        <v>150</v>
      </c>
      <c r="G22" s="80">
        <f t="shared" ref="G22:J26" si="10">IF($B22 &lt;1, "-",C22/$B22*100)</f>
        <v>9.8091198303287381</v>
      </c>
      <c r="H22" s="80">
        <f t="shared" si="10"/>
        <v>82.025450689289499</v>
      </c>
      <c r="I22" s="80">
        <f t="shared" si="10"/>
        <v>5.5143160127253443</v>
      </c>
      <c r="J22" s="80">
        <f t="shared" si="10"/>
        <v>2.6511134676564159</v>
      </c>
      <c r="K22" s="351"/>
    </row>
    <row r="23" spans="1:11" ht="13.5" customHeight="1" x14ac:dyDescent="0.25">
      <c r="A23" s="356" t="s">
        <v>73</v>
      </c>
      <c r="B23" s="50">
        <f>IF(ISERROR(VLOOKUP($A$8&amp;$A23&amp;$B$3&amp;$A$21&amp;$B$5,EYFULL_in_period,8,FALSE))=TRUE,0,VLOOKUP($A$8&amp;$A23&amp;$B$3&amp;$A$21&amp;$B$5,EYFULL_in_period,8,FALSE))</f>
        <v>3013</v>
      </c>
      <c r="C23" s="50">
        <f>IF(ISERROR(VLOOKUP($A$8&amp;$A23&amp;$B$3&amp;$A$21&amp;$B$5,EYFULL_in_period,9,FALSE))=TRUE,0,VLOOKUP($A$8&amp;$A23&amp;$B$3&amp;$A$21&amp;$B$5,EYFULL_in_period,9,FALSE))</f>
        <v>266</v>
      </c>
      <c r="D23" s="50">
        <f>IF(ISERROR(VLOOKUP($A$8&amp;$A23&amp;$B$3&amp;$A$21&amp;$B$5,EYFULL_in_period,10,FALSE))=TRUE,0,VLOOKUP($A$8&amp;$A23&amp;$B$3&amp;$A$21&amp;$B$5,EYFULL_in_period,10,FALSE))</f>
        <v>2585</v>
      </c>
      <c r="E23" s="50">
        <f>IF(ISERROR(VLOOKUP($A$8&amp;$A23&amp;$B$3&amp;$A$21&amp;$B$5,EYFULL_in_period,11,FALSE))=TRUE,0,VLOOKUP($A$8&amp;$A23&amp;$B$3&amp;$A$21&amp;$B$5,EYFULL_in_period,11,FALSE))</f>
        <v>105</v>
      </c>
      <c r="F23" s="756">
        <f>IF(ISERROR(VLOOKUP($A$8&amp;$A23&amp;$B$3&amp;$A$21&amp;$B$5,EYFULL_in_period,12,FALSE))=TRUE,0,VLOOKUP($A$8&amp;$A23&amp;$B$3&amp;$A$21&amp;$B$5,EYFULL_in_period,12,FALSE))</f>
        <v>57</v>
      </c>
      <c r="G23" s="50">
        <f t="shared" si="10"/>
        <v>8.8284102223697314</v>
      </c>
      <c r="H23" s="50">
        <f t="shared" si="10"/>
        <v>85.794888815134414</v>
      </c>
      <c r="I23" s="50">
        <f t="shared" si="10"/>
        <v>3.484898771988052</v>
      </c>
      <c r="J23" s="50">
        <f t="shared" si="10"/>
        <v>1.8918021905077995</v>
      </c>
      <c r="K23" s="75"/>
    </row>
    <row r="24" spans="1:11" ht="13.5" customHeight="1" x14ac:dyDescent="0.25">
      <c r="A24" s="356" t="s">
        <v>19169</v>
      </c>
      <c r="B24" s="50">
        <f>IF(ISERROR(VLOOKUP($A$8&amp;$A24&amp;$B$3&amp;$A$21&amp;$B$5,EYFULL_in_period,8,FALSE))=TRUE,0,VLOOKUP($A$8&amp;$A24&amp;$B$3&amp;$A$21&amp;$B$5,EYFULL_in_period,8,FALSE))</f>
        <v>0</v>
      </c>
      <c r="C24" s="50">
        <f>IF(ISERROR(VLOOKUP($A$8&amp;$A24&amp;$B$3&amp;$A$21&amp;$B$5,EYFULL_in_period,9,FALSE))=TRUE,0,VLOOKUP($A$8&amp;$A24&amp;$B$3&amp;$A$21&amp;$B$5,EYFULL_in_period,9,FALSE))</f>
        <v>0</v>
      </c>
      <c r="D24" s="50">
        <f>IF(ISERROR(VLOOKUP($A$8&amp;$A24&amp;$B$3&amp;$A$21&amp;$B$5,EYFULL_in_period,10,FALSE))=TRUE,0,VLOOKUP($A$8&amp;$A24&amp;$B$3&amp;$A$21&amp;$B$5,EYFULL_in_period,10,FALSE))</f>
        <v>0</v>
      </c>
      <c r="E24" s="50">
        <f>IF(ISERROR(VLOOKUP($A$8&amp;$A24&amp;$B$3&amp;$A$21&amp;$B$5,EYFULL_in_period,11,FALSE))=TRUE,0,VLOOKUP($A$8&amp;$A24&amp;$B$3&amp;$A$21&amp;$B$5,EYFULL_in_period,11,FALSE))</f>
        <v>0</v>
      </c>
      <c r="F24" s="756">
        <f>IF(ISERROR(VLOOKUP($A$8&amp;$A24&amp;$B$3&amp;$A$21&amp;$B$5,EYFULL_in_period,12,FALSE))=TRUE,0,VLOOKUP($A$8&amp;$A24&amp;$B$3&amp;$A$21&amp;$B$5,EYFULL_in_period,12,FALSE))</f>
        <v>0</v>
      </c>
      <c r="G24" s="50" t="str">
        <f t="shared" ref="G24" si="11">IF($B24 &lt;1, "-",C24/$B24*100)</f>
        <v>-</v>
      </c>
      <c r="H24" s="50" t="str">
        <f t="shared" ref="H24" si="12">IF($B24 &lt;1, "-",D24/$B24*100)</f>
        <v>-</v>
      </c>
      <c r="I24" s="50" t="str">
        <f t="shared" ref="I24" si="13">IF($B24 &lt;1, "-",E24/$B24*100)</f>
        <v>-</v>
      </c>
      <c r="J24" s="50" t="str">
        <f t="shared" ref="J24" si="14">IF($B24 &lt;1, "-",F24/$B24*100)</f>
        <v>-</v>
      </c>
      <c r="K24" s="75"/>
    </row>
    <row r="25" spans="1:11" ht="13.5" customHeight="1" x14ac:dyDescent="0.25">
      <c r="A25" s="784" t="s">
        <v>74</v>
      </c>
      <c r="B25" s="50">
        <f>IF(ISERROR(VLOOKUP($A$8&amp;$A25&amp;$B$3&amp;$A$21&amp;$B$5,EYFULL_in_period,8,FALSE))=TRUE,0,VLOOKUP($A$8&amp;$A25&amp;$B$3&amp;$A$21&amp;$B$5,EYFULL_in_period,8,FALSE))</f>
        <v>2617</v>
      </c>
      <c r="C25" s="50">
        <f>IF(ISERROR(VLOOKUP($A$8&amp;$A25&amp;$B$3&amp;$A$21&amp;$B$5,EYFULL_in_period,9,FALSE))=TRUE,0,VLOOKUP($A$8&amp;$A25&amp;$B$3&amp;$A$21&amp;$B$5,EYFULL_in_period,9,FALSE))</f>
        <v>284</v>
      </c>
      <c r="D25" s="50">
        <f>IF(ISERROR(VLOOKUP($A$8&amp;$A25&amp;$B$3&amp;$A$21&amp;$B$5,EYFULL_in_period,10,FALSE))=TRUE,0,VLOOKUP($A$8&amp;$A25&amp;$B$3&amp;$A$21&amp;$B$5,EYFULL_in_period,10,FALSE))</f>
        <v>2037</v>
      </c>
      <c r="E25" s="50">
        <f>IF(ISERROR(VLOOKUP($A$8&amp;$A25&amp;$B$3&amp;$A$21&amp;$B$5,EYFULL_in_period,11,FALSE))=TRUE,0,VLOOKUP($A$8&amp;$A25&amp;$B$3&amp;$A$21&amp;$B$5,EYFULL_in_period,11,FALSE))</f>
        <v>203</v>
      </c>
      <c r="F25" s="756">
        <f>IF(ISERROR(VLOOKUP($A$8&amp;$A25&amp;$B$3&amp;$A$21&amp;$B$5,EYFULL_in_period,12,FALSE))=TRUE,0,VLOOKUP($A$8&amp;$A25&amp;$B$3&amp;$A$21&amp;$B$5,EYFULL_in_period,12,FALSE))</f>
        <v>93</v>
      </c>
      <c r="G25" s="50">
        <f t="shared" si="10"/>
        <v>10.852120748949179</v>
      </c>
      <c r="H25" s="50">
        <f t="shared" si="10"/>
        <v>77.83721818876576</v>
      </c>
      <c r="I25" s="50">
        <f t="shared" si="10"/>
        <v>7.7569736339319837</v>
      </c>
      <c r="J25" s="50">
        <f t="shared" si="10"/>
        <v>3.5536874283530757</v>
      </c>
      <c r="K25" s="75"/>
    </row>
    <row r="26" spans="1:11" ht="13.5" customHeight="1" x14ac:dyDescent="0.25">
      <c r="A26" s="784" t="s">
        <v>75</v>
      </c>
      <c r="B26" s="50">
        <f>IF(ISERROR(VLOOKUP($A$8&amp;$A26&amp;$B$3&amp;$A$21&amp;$B$5,EYFULL_in_period,8,FALSE))=TRUE,0,VLOOKUP($A$8&amp;$A26&amp;$B$3&amp;$A$21&amp;$B$5,EYFULL_in_period,8,FALSE))</f>
        <v>27</v>
      </c>
      <c r="C26" s="50">
        <f>IF(ISERROR(VLOOKUP($A$8&amp;$A26&amp;$B$3&amp;$A$21&amp;$B$5,EYFULL_in_period,9,FALSE))=TRUE,0,VLOOKUP($A$8&amp;$A26&amp;$B$3&amp;$A$21&amp;$B$5,EYFULL_in_period,9,FALSE))</f>
        <v>5</v>
      </c>
      <c r="D26" s="50">
        <f>IF(ISERROR(VLOOKUP($A$8&amp;$A26&amp;$B$3&amp;$A$21&amp;$B$5,EYFULL_in_period,10,FALSE))=TRUE,0,VLOOKUP($A$8&amp;$A26&amp;$B$3&amp;$A$21&amp;$B$5,EYFULL_in_period,10,FALSE))</f>
        <v>19</v>
      </c>
      <c r="E26" s="50">
        <f>IF(ISERROR(VLOOKUP($A$8&amp;$A26&amp;$B$3&amp;$A$21&amp;$B$5,EYFULL_in_period,11,FALSE))=TRUE,0,VLOOKUP($A$8&amp;$A26&amp;$B$3&amp;$A$21&amp;$B$5,EYFULL_in_period,11,FALSE))</f>
        <v>3</v>
      </c>
      <c r="F26" s="756">
        <f>IF(ISERROR(VLOOKUP($A$8&amp;$A26&amp;$B$3&amp;$A$21&amp;$B$5,EYFULL_in_period,12,FALSE))=TRUE,0,VLOOKUP($A$8&amp;$A26&amp;$B$3&amp;$A$21&amp;$B$5,EYFULL_in_period,12,FALSE))</f>
        <v>0</v>
      </c>
      <c r="G26" s="50">
        <f t="shared" si="10"/>
        <v>18.518518518518519</v>
      </c>
      <c r="H26" s="50">
        <f t="shared" si="10"/>
        <v>70.370370370370367</v>
      </c>
      <c r="I26" s="50">
        <f t="shared" si="10"/>
        <v>11.111111111111111</v>
      </c>
      <c r="J26" s="50">
        <f t="shared" si="10"/>
        <v>0</v>
      </c>
      <c r="K26" s="75"/>
    </row>
    <row r="27" spans="1:11" ht="38.25" customHeight="1" x14ac:dyDescent="0.25">
      <c r="A27" s="723" t="s">
        <v>398</v>
      </c>
      <c r="B27" s="50"/>
      <c r="C27" s="50"/>
      <c r="D27" s="50"/>
      <c r="E27" s="50"/>
      <c r="F27" s="756"/>
      <c r="G27" s="50"/>
      <c r="H27" s="50"/>
      <c r="I27" s="50"/>
      <c r="J27" s="50"/>
      <c r="K27" s="75"/>
    </row>
    <row r="28" spans="1:11" ht="17.25" customHeight="1" x14ac:dyDescent="0.25">
      <c r="A28" s="726" t="s">
        <v>72</v>
      </c>
      <c r="B28" s="80">
        <f>IF(ISERROR(VLOOKUP($A$8&amp;$A28&amp;$B$3&amp;$A$27&amp;$B$5,EYFULL_in_period,8,FALSE))=TRUE,0,VLOOKUP($A$8&amp;$A28&amp;$B$3&amp;$A$27&amp;$B$5,EYFULL_in_period,8,FALSE))</f>
        <v>5658</v>
      </c>
      <c r="C28" s="80">
        <f>IF(ISERROR(VLOOKUP($A$8&amp;$A28&amp;$B$3&amp;$A$27&amp;$B$5,EYFULL_in_period,9,FALSE))=TRUE,0,VLOOKUP($A$8&amp;$A28&amp;$B$3&amp;$A$27&amp;$B$5,EYFULL_in_period,9,FALSE))</f>
        <v>535</v>
      </c>
      <c r="D28" s="80">
        <f>IF(ISERROR(VLOOKUP($A$8&amp;$A28&amp;$B$3&amp;$A$27&amp;$B$5,EYFULL_in_period,10,FALSE))=TRUE,0,VLOOKUP($A$8&amp;$A28&amp;$B$3&amp;$A$27&amp;$B$5,EYFULL_in_period,10,FALSE))</f>
        <v>4622</v>
      </c>
      <c r="E28" s="80">
        <f>IF(ISERROR(VLOOKUP($A$8&amp;$A28&amp;$B$3&amp;$A$27&amp;$B$5,EYFULL_in_period,11,FALSE))=TRUE,0,VLOOKUP($A$8&amp;$A28&amp;$B$3&amp;$A$27&amp;$B$5,EYFULL_in_period,11,FALSE))</f>
        <v>296</v>
      </c>
      <c r="F28" s="755">
        <f>IF(ISERROR(VLOOKUP($A$8&amp;$A28&amp;$B$3&amp;$A$27&amp;$B$5,EYFULL_in_period,12,FALSE))=TRUE,0,VLOOKUP($A$8&amp;$A28&amp;$B$3&amp;$A$27&amp;$B$5,EYFULL_in_period,12,FALSE))</f>
        <v>205</v>
      </c>
      <c r="G28" s="785">
        <f t="shared" ref="G28:J32" si="15">IF($B28 &lt;1, "-",C28/$B28*100)</f>
        <v>9.4556380346412165</v>
      </c>
      <c r="H28" s="80">
        <f t="shared" si="15"/>
        <v>81.689642983386364</v>
      </c>
      <c r="I28" s="80">
        <f t="shared" si="15"/>
        <v>5.2315305761753272</v>
      </c>
      <c r="J28" s="80">
        <f t="shared" si="15"/>
        <v>3.6231884057971016</v>
      </c>
      <c r="K28" s="351"/>
    </row>
    <row r="29" spans="1:11" ht="13.5" customHeight="1" x14ac:dyDescent="0.25">
      <c r="A29" s="356" t="s">
        <v>73</v>
      </c>
      <c r="B29" s="50">
        <f>IF(ISERROR(VLOOKUP($A$8&amp;$A29&amp;$B$3&amp;$A$27&amp;$B$5,EYFULL_in_period,8,FALSE))=TRUE,0,VLOOKUP($A$8&amp;$A29&amp;$B$3&amp;$A$27&amp;$B$5,EYFULL_in_period,8,FALSE))</f>
        <v>3013</v>
      </c>
      <c r="C29" s="50">
        <f>IF(ISERROR(VLOOKUP($A$8&amp;$A29&amp;$B$3&amp;$A$27&amp;$B$5,EYFULL_in_period,9,FALSE))=TRUE,0,VLOOKUP($A$8&amp;$A29&amp;$B$3&amp;$A$27&amp;$B$5,EYFULL_in_period,9,FALSE))</f>
        <v>253</v>
      </c>
      <c r="D29" s="50">
        <f>IF(ISERROR(VLOOKUP($A$8&amp;$A29&amp;$B$3&amp;$A$27&amp;$B$5,EYFULL_in_period,10,FALSE))=TRUE,0,VLOOKUP($A$8&amp;$A29&amp;$B$3&amp;$A$27&amp;$B$5,EYFULL_in_period,10,FALSE))</f>
        <v>2588</v>
      </c>
      <c r="E29" s="50">
        <f>IF(ISERROR(VLOOKUP($A$8&amp;$A29&amp;$B$3&amp;$A$27&amp;$B$5,EYFULL_in_period,11,FALSE))=TRUE,0,VLOOKUP($A$8&amp;$A29&amp;$B$3&amp;$A$27&amp;$B$5,EYFULL_in_period,11,FALSE))</f>
        <v>100</v>
      </c>
      <c r="F29" s="756">
        <f>IF(ISERROR(VLOOKUP($A$8&amp;$A29&amp;$B$3&amp;$A$27&amp;$B$5,EYFULL_in_period,12,FALSE))=TRUE,0,VLOOKUP($A$8&amp;$A29&amp;$B$3&amp;$A$27&amp;$B$5,EYFULL_in_period,12,FALSE))</f>
        <v>72</v>
      </c>
      <c r="G29" s="50">
        <f t="shared" si="15"/>
        <v>8.3969465648854964</v>
      </c>
      <c r="H29" s="50">
        <f t="shared" si="15"/>
        <v>85.894457351476944</v>
      </c>
      <c r="I29" s="50">
        <f t="shared" si="15"/>
        <v>3.318951211417192</v>
      </c>
      <c r="J29" s="50">
        <f t="shared" si="15"/>
        <v>2.3896448722203782</v>
      </c>
      <c r="K29" s="75"/>
    </row>
    <row r="30" spans="1:11" ht="13.5" customHeight="1" x14ac:dyDescent="0.25">
      <c r="A30" s="356" t="s">
        <v>19169</v>
      </c>
      <c r="B30" s="50">
        <f>IF(ISERROR(VLOOKUP($A$8&amp;$A30&amp;$B$3&amp;$A$27&amp;$B$5,EYFULL_in_period,8,FALSE))=TRUE,0,VLOOKUP($A$8&amp;$A30&amp;$B$3&amp;$A$27&amp;$B$5,EYFULL_in_period,8,FALSE))</f>
        <v>0</v>
      </c>
      <c r="C30" s="50">
        <f>IF(ISERROR(VLOOKUP($A$8&amp;$A30&amp;$B$3&amp;$A$27&amp;$B$5,EYFULL_in_period,9,FALSE))=TRUE,0,VLOOKUP($A$8&amp;$A30&amp;$B$3&amp;$A$27&amp;$B$5,EYFULL_in_period,9,FALSE))</f>
        <v>0</v>
      </c>
      <c r="D30" s="50">
        <f>IF(ISERROR(VLOOKUP($A$8&amp;$A30&amp;$B$3&amp;$A$27&amp;$B$5,EYFULL_in_period,10,FALSE))=TRUE,0,VLOOKUP($A$8&amp;$A30&amp;$B$3&amp;$A$27&amp;$B$5,EYFULL_in_period,10,FALSE))</f>
        <v>0</v>
      </c>
      <c r="E30" s="50">
        <f>IF(ISERROR(VLOOKUP($A$8&amp;$A30&amp;$B$3&amp;$A$27&amp;$B$5,EYFULL_in_period,11,FALSE))=TRUE,0,VLOOKUP($A$8&amp;$A30&amp;$B$3&amp;$A$27&amp;$B$5,EYFULL_in_period,11,FALSE))</f>
        <v>0</v>
      </c>
      <c r="F30" s="756">
        <f>IF(ISERROR(VLOOKUP($A$8&amp;$A30&amp;$B$3&amp;$A$27&amp;$B$5,EYFULL_in_period,12,FALSE))=TRUE,0,VLOOKUP($A$8&amp;$A30&amp;$B$3&amp;$A$27&amp;$B$5,EYFULL_in_period,12,FALSE))</f>
        <v>0</v>
      </c>
      <c r="G30" s="50" t="str">
        <f t="shared" ref="G30" si="16">IF($B30 &lt;1, "-",C30/$B30*100)</f>
        <v>-</v>
      </c>
      <c r="H30" s="50" t="str">
        <f t="shared" ref="H30" si="17">IF($B30 &lt;1, "-",D30/$B30*100)</f>
        <v>-</v>
      </c>
      <c r="I30" s="50" t="str">
        <f t="shared" ref="I30" si="18">IF($B30 &lt;1, "-",E30/$B30*100)</f>
        <v>-</v>
      </c>
      <c r="J30" s="50" t="str">
        <f t="shared" ref="J30" si="19">IF($B30 &lt;1, "-",F30/$B30*100)</f>
        <v>-</v>
      </c>
      <c r="K30" s="75"/>
    </row>
    <row r="31" spans="1:11" ht="13.5" customHeight="1" x14ac:dyDescent="0.25">
      <c r="A31" s="784" t="s">
        <v>74</v>
      </c>
      <c r="B31" s="50">
        <f>IF(ISERROR(VLOOKUP($A$8&amp;$A31&amp;$B$3&amp;$A$27&amp;$B$5,EYFULL_in_period,8,FALSE))=TRUE,0,VLOOKUP($A$8&amp;$A31&amp;$B$3&amp;$A$27&amp;$B$5,EYFULL_in_period,8,FALSE))</f>
        <v>2617</v>
      </c>
      <c r="C31" s="50">
        <f>IF(ISERROR(VLOOKUP($A$8&amp;$A31&amp;$B$3&amp;$A$27&amp;$B$5,EYFULL_in_period,9,FALSE))=TRUE,0,VLOOKUP($A$8&amp;$A31&amp;$B$3&amp;$A$27&amp;$B$5,EYFULL_in_period,9,FALSE))</f>
        <v>277</v>
      </c>
      <c r="D31" s="50">
        <f>IF(ISERROR(VLOOKUP($A$8&amp;$A31&amp;$B$3&amp;$A$27&amp;$B$5,EYFULL_in_period,10,FALSE))=TRUE,0,VLOOKUP($A$8&amp;$A31&amp;$B$3&amp;$A$27&amp;$B$5,EYFULL_in_period,10,FALSE))</f>
        <v>2015</v>
      </c>
      <c r="E31" s="50">
        <f>IF(ISERROR(VLOOKUP($A$8&amp;$A31&amp;$B$3&amp;$A$27&amp;$B$5,EYFULL_in_period,11,FALSE))=TRUE,0,VLOOKUP($A$8&amp;$A31&amp;$B$3&amp;$A$27&amp;$B$5,EYFULL_in_period,11,FALSE))</f>
        <v>194</v>
      </c>
      <c r="F31" s="756">
        <f>IF(ISERROR(VLOOKUP($A$8&amp;$A31&amp;$B$3&amp;$A$27&amp;$B$5,EYFULL_in_period,12,FALSE))=TRUE,0,VLOOKUP($A$8&amp;$A31&amp;$B$3&amp;$A$27&amp;$B$5,EYFULL_in_period,12,FALSE))</f>
        <v>131</v>
      </c>
      <c r="G31" s="50">
        <f t="shared" si="15"/>
        <v>10.584638899503249</v>
      </c>
      <c r="H31" s="50">
        <f t="shared" si="15"/>
        <v>76.996560947649982</v>
      </c>
      <c r="I31" s="50">
        <f t="shared" si="15"/>
        <v>7.413068398930073</v>
      </c>
      <c r="J31" s="50">
        <f t="shared" si="15"/>
        <v>5.0057317539166988</v>
      </c>
      <c r="K31" s="75"/>
    </row>
    <row r="32" spans="1:11" ht="13.5" customHeight="1" x14ac:dyDescent="0.25">
      <c r="A32" s="784" t="s">
        <v>75</v>
      </c>
      <c r="B32" s="50">
        <f>IF(ISERROR(VLOOKUP($A$8&amp;$A32&amp;$B$3&amp;$A$27&amp;$B$5,EYFULL_in_period,8,FALSE))=TRUE,0,VLOOKUP($A$8&amp;$A32&amp;$B$3&amp;$A$27&amp;$B$5,EYFULL_in_period,8,FALSE))</f>
        <v>27</v>
      </c>
      <c r="C32" s="50">
        <f>IF(ISERROR(VLOOKUP($A$8&amp;$A32&amp;$B$3&amp;$A$27&amp;$B$5,EYFULL_in_period,9,FALSE))=TRUE,0,VLOOKUP($A$8&amp;$A32&amp;$B$3&amp;$A$27&amp;$B$5,EYFULL_in_period,9,FALSE))</f>
        <v>5</v>
      </c>
      <c r="D32" s="50">
        <f>IF(ISERROR(VLOOKUP($A$8&amp;$A32&amp;$B$3&amp;$A$27&amp;$B$5,EYFULL_in_period,10,FALSE))=TRUE,0,VLOOKUP($A$8&amp;$A32&amp;$B$3&amp;$A$27&amp;$B$5,EYFULL_in_period,10,FALSE))</f>
        <v>19</v>
      </c>
      <c r="E32" s="50">
        <f>IF(ISERROR(VLOOKUP($A$8&amp;$A32&amp;$B$3&amp;$A$27&amp;$B$5,EYFULL_in_period,11,FALSE))=TRUE,0,VLOOKUP($A$8&amp;$A32&amp;$B$3&amp;$A$27&amp;$B$5,EYFULL_in_period,11,FALSE))</f>
        <v>1</v>
      </c>
      <c r="F32" s="756">
        <f>IF(ISERROR(VLOOKUP($A$8&amp;$A32&amp;$B$3&amp;$A$27&amp;$B$5,EYFULL_in_period,12,FALSE))=TRUE,0,VLOOKUP($A$8&amp;$A32&amp;$B$3&amp;$A$27&amp;$B$5,EYFULL_in_period,12,FALSE))</f>
        <v>2</v>
      </c>
      <c r="G32" s="50">
        <f t="shared" si="15"/>
        <v>18.518518518518519</v>
      </c>
      <c r="H32" s="50">
        <f t="shared" si="15"/>
        <v>70.370370370370367</v>
      </c>
      <c r="I32" s="50">
        <f t="shared" si="15"/>
        <v>3.7037037037037033</v>
      </c>
      <c r="J32" s="50">
        <f t="shared" si="15"/>
        <v>7.4074074074074066</v>
      </c>
      <c r="K32" s="75"/>
    </row>
    <row r="33" spans="1:11" ht="38.25" customHeight="1" x14ac:dyDescent="0.25">
      <c r="A33" s="723" t="s">
        <v>436</v>
      </c>
      <c r="B33" s="50"/>
      <c r="C33" s="50"/>
      <c r="D33" s="50"/>
      <c r="E33" s="50"/>
      <c r="F33" s="756"/>
      <c r="G33" s="786"/>
      <c r="H33" s="50"/>
      <c r="I33" s="50"/>
      <c r="J33" s="50"/>
      <c r="K33" s="75"/>
    </row>
    <row r="34" spans="1:11" ht="17.25" customHeight="1" x14ac:dyDescent="0.25">
      <c r="A34" s="726" t="s">
        <v>72</v>
      </c>
      <c r="B34" s="80">
        <f>IF(ISERROR(VLOOKUP($A$8&amp;$A34&amp;$B$3&amp;$A$33&amp;$B$5,EYFULL_in_period,8,FALSE))=TRUE,0,VLOOKUP($A$8&amp;$A34&amp;$B$3&amp;$A$33&amp;$B$5,EYFULL_in_period,8,FALSE))</f>
        <v>5658</v>
      </c>
      <c r="C34" s="80">
        <f>IF(ISERROR(VLOOKUP($A$8&amp;$A34&amp;$B$3&amp;$A$33&amp;$B$5,EYFULL_in_period,9,FALSE))=TRUE,0,VLOOKUP($A$8&amp;$A34&amp;$B$3&amp;$A$33&amp;$B$5,EYFULL_in_period,9,FALSE))</f>
        <v>521</v>
      </c>
      <c r="D34" s="80">
        <f>IF(ISERROR(VLOOKUP($A$8&amp;$A34&amp;$B$3&amp;$A$33&amp;$B$5,EYFULL_in_period,10,FALSE))=TRUE,0,VLOOKUP($A$8&amp;$A34&amp;$B$3&amp;$A$33&amp;$B$5,EYFULL_in_period,10,FALSE))</f>
        <v>4626</v>
      </c>
      <c r="E34" s="80">
        <f>IF(ISERROR(VLOOKUP($A$8&amp;$A34&amp;$B$3&amp;$A$33&amp;$B$5,EYFULL_in_period,11,FALSE))=TRUE,0,VLOOKUP($A$8&amp;$A34&amp;$B$3&amp;$A$33&amp;$B$5,EYFULL_in_period,11,FALSE))</f>
        <v>302</v>
      </c>
      <c r="F34" s="755">
        <f>IF(ISERROR(VLOOKUP($A$8&amp;$A34&amp;$B$3&amp;$A$33&amp;$B$5,EYFULL_in_period,12,FALSE))=TRUE,0,VLOOKUP($A$8&amp;$A34&amp;$B$3&amp;$A$33&amp;$B$5,EYFULL_in_period,12,FALSE))</f>
        <v>209</v>
      </c>
      <c r="G34" s="80">
        <f t="shared" ref="G34:J37" si="20">IF($B34 &lt;1, "-",C34/$B34*100)</f>
        <v>9.2082007776599504</v>
      </c>
      <c r="H34" s="80">
        <f t="shared" si="20"/>
        <v>81.760339342523864</v>
      </c>
      <c r="I34" s="80">
        <f t="shared" si="20"/>
        <v>5.3375751148815835</v>
      </c>
      <c r="J34" s="80">
        <f t="shared" si="20"/>
        <v>3.693884764934606</v>
      </c>
      <c r="K34" s="351"/>
    </row>
    <row r="35" spans="1:11" ht="13.5" customHeight="1" x14ac:dyDescent="0.25">
      <c r="A35" s="356" t="s">
        <v>73</v>
      </c>
      <c r="B35" s="50">
        <f>IF(ISERROR(VLOOKUP($A$8&amp;$A35&amp;$B$3&amp;$A$33&amp;$B$5,EYFULL_in_period,8,FALSE))=TRUE,0,VLOOKUP($A$8&amp;$A35&amp;$B$3&amp;$A$33&amp;$B$5,EYFULL_in_period,8,FALSE))</f>
        <v>3013</v>
      </c>
      <c r="C35" s="50">
        <f>IF(ISERROR(VLOOKUP($A$8&amp;$A35&amp;$B$3&amp;$A$33&amp;$B$5,EYFULL_in_period,9,FALSE))=TRUE,0,VLOOKUP($A$8&amp;$A35&amp;$B$3&amp;$A$33&amp;$B$5,EYFULL_in_period,9,FALSE))</f>
        <v>246</v>
      </c>
      <c r="D35" s="50">
        <f>IF(ISERROR(VLOOKUP($A$8&amp;$A35&amp;$B$3&amp;$A$33&amp;$B$5,EYFULL_in_period,10,FALSE))=TRUE,0,VLOOKUP($A$8&amp;$A35&amp;$B$3&amp;$A$33&amp;$B$5,EYFULL_in_period,10,FALSE))</f>
        <v>2593</v>
      </c>
      <c r="E35" s="50">
        <f>IF(ISERROR(VLOOKUP($A$8&amp;$A35&amp;$B$3&amp;$A$33&amp;$B$5,EYFULL_in_period,11,FALSE))=TRUE,0,VLOOKUP($A$8&amp;$A35&amp;$B$3&amp;$A$33&amp;$B$5,EYFULL_in_period,11,FALSE))</f>
        <v>102</v>
      </c>
      <c r="F35" s="756">
        <f>IF(ISERROR(VLOOKUP($A$8&amp;$A35&amp;$B$3&amp;$A$33&amp;$B$5,EYFULL_in_period,12,FALSE))=TRUE,0,VLOOKUP($A$8&amp;$A35&amp;$B$3&amp;$A$33&amp;$B$5,EYFULL_in_period,12,FALSE))</f>
        <v>72</v>
      </c>
      <c r="G35" s="50">
        <f t="shared" si="20"/>
        <v>8.1646199800862931</v>
      </c>
      <c r="H35" s="50">
        <f t="shared" si="20"/>
        <v>86.060404912047801</v>
      </c>
      <c r="I35" s="50">
        <f t="shared" si="20"/>
        <v>3.3853302356455361</v>
      </c>
      <c r="J35" s="50">
        <f t="shared" si="20"/>
        <v>2.3896448722203782</v>
      </c>
      <c r="K35" s="75"/>
    </row>
    <row r="36" spans="1:11" ht="13.5" customHeight="1" x14ac:dyDescent="0.25">
      <c r="A36" s="356" t="s">
        <v>19169</v>
      </c>
      <c r="B36" s="50">
        <f>IF(ISERROR(VLOOKUP($A$8&amp;$A36&amp;$B$3&amp;$A$33&amp;$B$5,EYFULL_in_period,8,FALSE))=TRUE,0,VLOOKUP($A$8&amp;$A36&amp;$B$3&amp;$A$33&amp;$B$5,EYFULL_in_period,8,FALSE))</f>
        <v>0</v>
      </c>
      <c r="C36" s="50">
        <f>IF(ISERROR(VLOOKUP($A$8&amp;$A36&amp;$B$3&amp;$A$33&amp;$B$5,EYFULL_in_period,9,FALSE))=TRUE,0,VLOOKUP($A$8&amp;$A36&amp;$B$3&amp;$A$33&amp;$B$5,EYFULL_in_period,9,FALSE))</f>
        <v>0</v>
      </c>
      <c r="D36" s="50">
        <f>IF(ISERROR(VLOOKUP($A$8&amp;$A36&amp;$B$3&amp;$A$33&amp;$B$5,EYFULL_in_period,10,FALSE))=TRUE,0,VLOOKUP($A$8&amp;$A36&amp;$B$3&amp;$A$33&amp;$B$5,EYFULL_in_period,10,FALSE))</f>
        <v>0</v>
      </c>
      <c r="E36" s="50">
        <f>IF(ISERROR(VLOOKUP($A$8&amp;$A36&amp;$B$3&amp;$A$33&amp;$B$5,EYFULL_in_period,11,FALSE))=TRUE,0,VLOOKUP($A$8&amp;$A36&amp;$B$3&amp;$A$33&amp;$B$5,EYFULL_in_period,11,FALSE))</f>
        <v>0</v>
      </c>
      <c r="F36" s="756">
        <f>IF(ISERROR(VLOOKUP($A$8&amp;$A36&amp;$B$3&amp;$A$33&amp;$B$5,EYFULL_in_period,12,FALSE))=TRUE,0,VLOOKUP($A$8&amp;$A36&amp;$B$3&amp;$A$33&amp;$B$5,EYFULL_in_period,12,FALSE))</f>
        <v>0</v>
      </c>
      <c r="G36" s="50" t="str">
        <f t="shared" ref="G36" si="21">IF($B36 &lt;1, "-",C36/$B36*100)</f>
        <v>-</v>
      </c>
      <c r="H36" s="50" t="str">
        <f t="shared" ref="H36" si="22">IF($B36 &lt;1, "-",D36/$B36*100)</f>
        <v>-</v>
      </c>
      <c r="I36" s="50" t="str">
        <f t="shared" ref="I36" si="23">IF($B36 &lt;1, "-",E36/$B36*100)</f>
        <v>-</v>
      </c>
      <c r="J36" s="50" t="str">
        <f t="shared" ref="J36" si="24">IF($B36 &lt;1, "-",F36/$B36*100)</f>
        <v>-</v>
      </c>
      <c r="K36" s="75"/>
    </row>
    <row r="37" spans="1:11" ht="13.5" customHeight="1" x14ac:dyDescent="0.25">
      <c r="A37" s="784" t="s">
        <v>74</v>
      </c>
      <c r="B37" s="50">
        <f>IF(ISERROR(VLOOKUP($A$8&amp;$A37&amp;$B$3&amp;$A$33&amp;$B$5,EYFULL_in_period,8,FALSE))=TRUE,0,VLOOKUP($A$8&amp;$A37&amp;$B$3&amp;$A$33&amp;$B$5,EYFULL_in_period,8,FALSE))</f>
        <v>2617</v>
      </c>
      <c r="C37" s="50">
        <f>IF(ISERROR(VLOOKUP($A$8&amp;$A37&amp;$B$3&amp;$A$33&amp;$B$5,EYFULL_in_period,9,FALSE))=TRUE,0,VLOOKUP($A$8&amp;$A37&amp;$B$3&amp;$A$33&amp;$B$5,EYFULL_in_period,9,FALSE))</f>
        <v>270</v>
      </c>
      <c r="D37" s="50">
        <f>IF(ISERROR(VLOOKUP($A$8&amp;$A37&amp;$B$3&amp;$A$33&amp;$B$5,EYFULL_in_period,10,FALSE))=TRUE,0,VLOOKUP($A$8&amp;$A37&amp;$B$3&amp;$A$33&amp;$B$5,EYFULL_in_period,10,FALSE))</f>
        <v>2014</v>
      </c>
      <c r="E37" s="50">
        <f>IF(ISERROR(VLOOKUP($A$8&amp;$A37&amp;$B$3&amp;$A$33&amp;$B$5,EYFULL_in_period,11,FALSE))=TRUE,0,VLOOKUP($A$8&amp;$A37&amp;$B$3&amp;$A$33&amp;$B$5,EYFULL_in_period,11,FALSE))</f>
        <v>198</v>
      </c>
      <c r="F37" s="756">
        <f>IF(ISERROR(VLOOKUP($A$8&amp;$A37&amp;$B$3&amp;$A$33&amp;$B$5,EYFULL_in_period,12,FALSE))=TRUE,0,VLOOKUP($A$8&amp;$A37&amp;$B$3&amp;$A$33&amp;$B$5,EYFULL_in_period,12,FALSE))</f>
        <v>135</v>
      </c>
      <c r="G37" s="50">
        <f t="shared" si="20"/>
        <v>10.317157050057316</v>
      </c>
      <c r="H37" s="50">
        <f t="shared" si="20"/>
        <v>76.95834925487199</v>
      </c>
      <c r="I37" s="50">
        <f t="shared" si="20"/>
        <v>7.5659151700420324</v>
      </c>
      <c r="J37" s="50">
        <f t="shared" si="20"/>
        <v>5.1585785250286582</v>
      </c>
      <c r="K37" s="75"/>
    </row>
    <row r="38" spans="1:11" ht="13.5" customHeight="1" x14ac:dyDescent="0.25">
      <c r="A38" s="784" t="s">
        <v>75</v>
      </c>
      <c r="B38" s="50">
        <f>IF(ISERROR(VLOOKUP($A$8&amp;$A38&amp;$B$3&amp;$A$33&amp;$B$5,EYFULL_in_period,8,FALSE))=TRUE,0,VLOOKUP($A$8&amp;$A38&amp;$B$3&amp;$A$33&amp;$B$5,EYFULL_in_period,8,FALSE))</f>
        <v>27</v>
      </c>
      <c r="C38" s="50">
        <f>IF(ISERROR(VLOOKUP($A$8&amp;$A38&amp;$B$3&amp;$A$33&amp;$B$5,EYFULL_in_period,9,FALSE))=TRUE,0,VLOOKUP($A$8&amp;$A38&amp;$B$3&amp;$A$33&amp;$B$5,EYFULL_in_period,9,FALSE))</f>
        <v>5</v>
      </c>
      <c r="D38" s="50">
        <f>IF(ISERROR(VLOOKUP($A$8&amp;$A38&amp;$B$3&amp;$A$33&amp;$B$5,EYFULL_in_period,10,FALSE))=TRUE,0,VLOOKUP($A$8&amp;$A38&amp;$B$3&amp;$A$33&amp;$B$5,EYFULL_in_period,10,FALSE))</f>
        <v>19</v>
      </c>
      <c r="E38" s="50">
        <f>IF(ISERROR(VLOOKUP($A$8&amp;$A38&amp;$B$3&amp;$A$33&amp;$B$5,EYFULL_in_period,11,FALSE))=TRUE,0,VLOOKUP($A$8&amp;$A38&amp;$B$3&amp;$A$33&amp;$B$5,EYFULL_in_period,11,FALSE))</f>
        <v>1</v>
      </c>
      <c r="F38" s="756">
        <f>IF(ISERROR(VLOOKUP($A$8&amp;$A38&amp;$B$3&amp;$A$33&amp;$B$5,EYFULL_in_period,12,FALSE))=TRUE,0,VLOOKUP($A$8&amp;$A38&amp;$B$3&amp;$A$33&amp;$B$5,EYFULL_in_period,12,FALSE))</f>
        <v>2</v>
      </c>
      <c r="G38" s="50">
        <f t="shared" ref="G38" si="25">IF($B38 &lt;1, "-",C38/$B38*100)</f>
        <v>18.518518518518519</v>
      </c>
      <c r="H38" s="50">
        <f t="shared" ref="H38" si="26">IF($B38 &lt;1, "-",D38/$B38*100)</f>
        <v>70.370370370370367</v>
      </c>
      <c r="I38" s="50">
        <f t="shared" ref="I38" si="27">IF($B38 &lt;1, "-",E38/$B38*100)</f>
        <v>3.7037037037037033</v>
      </c>
      <c r="J38" s="50">
        <f t="shared" ref="J38" si="28">IF($B38 &lt;1, "-",F38/$B38*100)</f>
        <v>7.4074074074074066</v>
      </c>
      <c r="K38" s="75"/>
    </row>
    <row r="39" spans="1:11" x14ac:dyDescent="0.25">
      <c r="A39" s="787"/>
      <c r="B39" s="788"/>
      <c r="C39" s="788"/>
      <c r="D39" s="788"/>
      <c r="E39" s="788"/>
      <c r="F39" s="789"/>
      <c r="G39" s="788"/>
      <c r="H39" s="788"/>
      <c r="I39" s="788"/>
      <c r="J39" s="788"/>
      <c r="K39" s="75"/>
    </row>
    <row r="40" spans="1:11" x14ac:dyDescent="0.25">
      <c r="A40" s="110"/>
      <c r="B40" s="78"/>
      <c r="C40" s="78"/>
      <c r="D40" s="78"/>
      <c r="E40" s="78"/>
      <c r="F40" s="78"/>
      <c r="G40" s="78"/>
      <c r="H40" s="344"/>
      <c r="I40" s="701"/>
      <c r="J40" s="316" t="s">
        <v>433</v>
      </c>
      <c r="K40" s="79"/>
    </row>
    <row r="41" spans="1:11" x14ac:dyDescent="0.25">
      <c r="A41" s="263" t="s">
        <v>319</v>
      </c>
      <c r="B41" s="23"/>
      <c r="C41" s="23"/>
      <c r="D41" s="23"/>
      <c r="E41" s="23"/>
      <c r="F41" s="23"/>
      <c r="G41" s="23"/>
      <c r="H41" s="23"/>
      <c r="I41" s="23"/>
      <c r="J41" s="23"/>
      <c r="K41" s="23"/>
    </row>
    <row r="42" spans="1:11" ht="12.75" customHeight="1" x14ac:dyDescent="0.25">
      <c r="A42" s="263" t="s">
        <v>540</v>
      </c>
      <c r="B42" s="195"/>
      <c r="C42" s="195"/>
      <c r="D42" s="195"/>
      <c r="E42" s="195"/>
      <c r="F42" s="195"/>
      <c r="G42" s="195"/>
      <c r="H42" s="195"/>
      <c r="I42" s="195"/>
      <c r="J42" s="195"/>
      <c r="K42" s="195"/>
    </row>
    <row r="43" spans="1:11" x14ac:dyDescent="0.25">
      <c r="A43" s="263" t="s">
        <v>541</v>
      </c>
      <c r="B43" s="195"/>
      <c r="C43" s="195"/>
      <c r="D43" s="195"/>
      <c r="E43" s="195"/>
      <c r="F43" s="195"/>
      <c r="G43" s="195"/>
      <c r="H43" s="195"/>
      <c r="I43" s="195"/>
      <c r="J43" s="195"/>
      <c r="K43" s="266"/>
    </row>
    <row r="44" spans="1:11" x14ac:dyDescent="0.25">
      <c r="A44" s="263" t="s">
        <v>542</v>
      </c>
      <c r="B44" s="195"/>
      <c r="C44" s="195"/>
      <c r="D44" s="195"/>
      <c r="E44" s="195"/>
      <c r="F44" s="195"/>
      <c r="G44" s="195"/>
      <c r="H44" s="195"/>
      <c r="I44" s="195"/>
      <c r="J44" s="195"/>
      <c r="K44" s="266"/>
    </row>
    <row r="45" spans="1:11" x14ac:dyDescent="0.25">
      <c r="A45" s="674" t="s">
        <v>19140</v>
      </c>
      <c r="B45" s="195"/>
      <c r="C45" s="195"/>
      <c r="D45" s="195"/>
      <c r="E45" s="195"/>
      <c r="F45" s="195"/>
      <c r="G45" s="195"/>
      <c r="H45" s="195"/>
      <c r="I45" s="195"/>
      <c r="J45" s="195"/>
      <c r="K45" s="266"/>
    </row>
    <row r="46" spans="1:11" x14ac:dyDescent="0.25">
      <c r="A46" s="263" t="s">
        <v>543</v>
      </c>
      <c r="B46" s="195"/>
      <c r="C46" s="195"/>
      <c r="D46" s="195"/>
      <c r="E46" s="195"/>
      <c r="F46" s="195"/>
      <c r="G46" s="195"/>
      <c r="H46" s="195"/>
      <c r="I46" s="195"/>
      <c r="J46" s="195"/>
      <c r="K46" s="790"/>
    </row>
    <row r="47" spans="1:11" x14ac:dyDescent="0.25">
      <c r="A47" s="324" t="s">
        <v>553</v>
      </c>
      <c r="B47" s="97"/>
      <c r="C47" s="97"/>
      <c r="D47" s="97"/>
      <c r="E47" s="97"/>
      <c r="F47" s="97"/>
      <c r="G47" s="98"/>
      <c r="H47" s="344"/>
      <c r="I47" s="98"/>
      <c r="J47" s="98"/>
      <c r="K47" s="314"/>
    </row>
    <row r="48" spans="1:11" x14ac:dyDescent="0.25">
      <c r="A48" s="263" t="s">
        <v>19155</v>
      </c>
    </row>
  </sheetData>
  <sheetProtection sheet="1" objects="1" scenarios="1"/>
  <mergeCells count="4">
    <mergeCell ref="B3:E3"/>
    <mergeCell ref="B5:E5"/>
    <mergeCell ref="B7:F7"/>
    <mergeCell ref="G7:J7"/>
  </mergeCells>
  <dataValidations count="2">
    <dataValidation type="list" allowBlank="1" showInputMessage="1" showErrorMessage="1" sqref="B4 B3:E3" xr:uid="{015C7947-3BB3-48F3-BE1C-45D9F7758BDD}">
      <formula1>LocalAuthority</formula1>
    </dataValidation>
    <dataValidation type="list" allowBlank="1" showInputMessage="1" showErrorMessage="1" sqref="B5:E5" xr:uid="{A06D0A31-59C8-4077-B4E7-1D1DEEA0CFA4}">
      <formula1>prov_final</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04B9B-D689-47E7-AE7C-0A84169ED850}">
  <sheetPr>
    <tabColor theme="9" tint="0.79998168889431442"/>
  </sheetPr>
  <dimension ref="A1:L179"/>
  <sheetViews>
    <sheetView showGridLines="0" workbookViewId="0">
      <selection activeCell="B3" sqref="B3:E3"/>
    </sheetView>
  </sheetViews>
  <sheetFormatPr defaultRowHeight="12.5" x14ac:dyDescent="0.25"/>
  <cols>
    <col min="1" max="1" width="33" style="372" customWidth="1"/>
    <col min="2" max="4" width="11.7265625" customWidth="1"/>
    <col min="5" max="5" width="12" customWidth="1"/>
    <col min="6" max="8" width="11.7265625" customWidth="1"/>
    <col min="9" max="9" width="12" customWidth="1"/>
    <col min="10" max="10" width="11.7265625" customWidth="1"/>
  </cols>
  <sheetData>
    <row r="1" spans="1:12" ht="34.5" customHeight="1" x14ac:dyDescent="0.35">
      <c r="A1" s="523" t="s">
        <v>28015</v>
      </c>
      <c r="B1" s="416"/>
      <c r="C1" s="416"/>
      <c r="D1" s="416"/>
      <c r="E1" s="416"/>
      <c r="F1" s="416"/>
      <c r="G1" s="416"/>
      <c r="H1" s="416"/>
      <c r="I1" s="416"/>
      <c r="J1" s="416"/>
      <c r="K1" s="165"/>
      <c r="L1" s="165"/>
    </row>
    <row r="2" spans="1:12" ht="27.75" customHeight="1" x14ac:dyDescent="0.25">
      <c r="A2" s="477" t="str">
        <f>B5&amp; IF($B$5=current_quarter, " (provisional)", " (revised)")</f>
        <v>1 September 2024 to 31 March 2025 (provisional)</v>
      </c>
      <c r="B2" s="9"/>
      <c r="C2" s="9"/>
      <c r="D2" s="9"/>
      <c r="E2" s="8"/>
      <c r="F2" s="8"/>
      <c r="G2" s="5"/>
      <c r="H2" s="4"/>
      <c r="I2" s="4"/>
      <c r="J2" s="5"/>
      <c r="K2" s="5"/>
      <c r="L2" s="5"/>
    </row>
    <row r="3" spans="1:12" x14ac:dyDescent="0.25">
      <c r="A3" s="683" t="s">
        <v>323</v>
      </c>
      <c r="B3" s="889" t="s">
        <v>72</v>
      </c>
      <c r="C3" s="890"/>
      <c r="D3" s="890"/>
      <c r="E3" s="891"/>
      <c r="F3" s="40"/>
      <c r="G3" s="40"/>
      <c r="H3" s="40"/>
      <c r="I3" s="171"/>
      <c r="J3" s="171"/>
      <c r="K3" s="24"/>
      <c r="L3" s="24"/>
    </row>
    <row r="4" spans="1:12" x14ac:dyDescent="0.25">
      <c r="A4" s="683"/>
      <c r="B4" s="683"/>
      <c r="C4" s="683"/>
      <c r="D4" s="780"/>
      <c r="E4" s="160"/>
      <c r="F4" s="44"/>
      <c r="G4" s="161"/>
      <c r="H4" s="113"/>
      <c r="I4" s="113"/>
      <c r="J4" s="162"/>
      <c r="K4" s="112"/>
      <c r="L4" s="24"/>
    </row>
    <row r="5" spans="1:12" x14ac:dyDescent="0.25">
      <c r="A5" s="781" t="s">
        <v>531</v>
      </c>
      <c r="B5" s="886" t="s">
        <v>21471</v>
      </c>
      <c r="C5" s="887"/>
      <c r="D5" s="887"/>
      <c r="E5" s="888"/>
      <c r="F5" s="791"/>
      <c r="H5" s="112"/>
      <c r="I5" s="113"/>
      <c r="J5" s="113"/>
    </row>
    <row r="6" spans="1:12" x14ac:dyDescent="0.25">
      <c r="A6" s="734"/>
      <c r="B6" s="5"/>
      <c r="C6" s="26"/>
      <c r="D6" s="26"/>
      <c r="E6" s="26"/>
      <c r="F6" s="26"/>
      <c r="G6" s="26"/>
      <c r="H6" s="26"/>
      <c r="I6" s="26"/>
      <c r="J6" s="5"/>
      <c r="K6" s="5"/>
      <c r="L6" s="5"/>
    </row>
    <row r="7" spans="1:12" x14ac:dyDescent="0.25">
      <c r="A7" s="413" t="s">
        <v>526</v>
      </c>
      <c r="B7" s="877" t="s">
        <v>538</v>
      </c>
      <c r="C7" s="877"/>
      <c r="D7" s="877"/>
      <c r="E7" s="877"/>
      <c r="F7" s="882"/>
      <c r="G7" s="892" t="s">
        <v>539</v>
      </c>
      <c r="H7" s="893"/>
      <c r="I7" s="893"/>
      <c r="J7" s="893"/>
      <c r="K7" s="21"/>
      <c r="L7" s="25"/>
    </row>
    <row r="8" spans="1:12" ht="39.75" customHeight="1" x14ac:dyDescent="0.25">
      <c r="A8" s="413" t="s">
        <v>397</v>
      </c>
      <c r="B8" s="47" t="s">
        <v>538</v>
      </c>
      <c r="C8" s="59" t="s">
        <v>385</v>
      </c>
      <c r="D8" s="59" t="s">
        <v>386</v>
      </c>
      <c r="E8" s="47" t="s">
        <v>432</v>
      </c>
      <c r="F8" s="119" t="s">
        <v>388</v>
      </c>
      <c r="G8" s="59" t="s">
        <v>385</v>
      </c>
      <c r="H8" s="59" t="s">
        <v>386</v>
      </c>
      <c r="I8" s="47" t="s">
        <v>432</v>
      </c>
      <c r="J8" s="59" t="s">
        <v>388</v>
      </c>
      <c r="K8" s="21"/>
      <c r="L8" s="25"/>
    </row>
    <row r="9" spans="1:12" ht="24.75" customHeight="1" x14ac:dyDescent="0.25">
      <c r="A9" s="20" t="s">
        <v>81</v>
      </c>
      <c r="B9" s="28">
        <f>IF(ISERROR(VLOOKUP($A$7&amp;$B$3&amp;$A9&amp;$A$8&amp;$B$5,EYFULL_in_period,8,FALSE))=TRUE,0,VLOOKUP($A$7&amp;$B$3&amp;$A9&amp;$A$8&amp;$B$5,EYFULL_in_period,8,FALSE))</f>
        <v>5658</v>
      </c>
      <c r="C9" s="28">
        <f>IF(ISERROR(VLOOKUP($A$7&amp;$B$3&amp;$A9&amp;$A$8&amp;$B$5,EYFULL_in_period,9,FALSE))=TRUE,0,VLOOKUP($A$7&amp;$B$3&amp;$A9&amp;$A$8&amp;$B$5,EYFULL_in_period,9,FALSE))</f>
        <v>520</v>
      </c>
      <c r="D9" s="28">
        <f>IF(ISERROR(VLOOKUP($A$7&amp;$B$3&amp;$A9&amp;$A$8&amp;$B$5,EYFULL_in_period,10,FALSE))=TRUE,0,VLOOKUP($A$7&amp;$B$3&amp;$A9&amp;$A$8&amp;$B$5,EYFULL_in_period,10,FALSE))</f>
        <v>4626</v>
      </c>
      <c r="E9" s="28">
        <f>IF(ISERROR(VLOOKUP($A$7&amp;$B$3&amp;$A9&amp;$A$8&amp;$B$5,EYFULL_in_period,11,FALSE))=TRUE,0,VLOOKUP($A$7&amp;$B$3&amp;$A9&amp;$A$8&amp;$B$5,EYFULL_in_period,11,FALSE))</f>
        <v>303</v>
      </c>
      <c r="F9" s="49">
        <f>IF(ISERROR(VLOOKUP($A$7&amp;$B$3&amp;$A9&amp;$A$8&amp;$B$5,EYFULL_in_period,12,FALSE))=TRUE,0,VLOOKUP($A$7&amp;$B$3&amp;$A9&amp;$A$8&amp;$B$5,EYFULL_in_period,12,FALSE))</f>
        <v>209</v>
      </c>
      <c r="G9" s="29">
        <f>IF(ISERROR(100*C9/$B9),"-",100*C9/$B9)</f>
        <v>9.1905266878755736</v>
      </c>
      <c r="H9" s="28">
        <f>IF(ISERROR(100*D9/$B9),"-",100*D9/$B9)</f>
        <v>81.760339342523864</v>
      </c>
      <c r="I9" s="28">
        <f>IF(ISERROR(100*E9/$B9),"-",100*E9/$B9)</f>
        <v>5.3552492046659594</v>
      </c>
      <c r="J9" s="28">
        <f>IF(ISERROR(100*F9/$B9),"-",100*F9/$B9)</f>
        <v>3.693884764934606</v>
      </c>
      <c r="K9" s="172"/>
      <c r="L9" s="63"/>
    </row>
    <row r="10" spans="1:12" ht="21.75" customHeight="1" x14ac:dyDescent="0.25">
      <c r="A10" s="331" t="s">
        <v>241</v>
      </c>
      <c r="B10" s="30">
        <f>SUM(B11:B34)</f>
        <v>683</v>
      </c>
      <c r="C10" s="30">
        <f>SUM(C11:C34)</f>
        <v>57</v>
      </c>
      <c r="D10" s="30">
        <f>SUM(D11:D34)</f>
        <v>571</v>
      </c>
      <c r="E10" s="30">
        <f>SUM(E11:E34)</f>
        <v>29</v>
      </c>
      <c r="F10" s="71">
        <f>SUM(F11:F34)</f>
        <v>26</v>
      </c>
      <c r="G10" s="31">
        <f t="shared" ref="G10:J70" si="0">IF(ISERROR(100*C10/$B10),"-",100*C10/$B10)</f>
        <v>8.3455344070278183</v>
      </c>
      <c r="H10" s="30">
        <f t="shared" si="0"/>
        <v>83.601756954612</v>
      </c>
      <c r="I10" s="30">
        <f t="shared" si="0"/>
        <v>4.2459736456808201</v>
      </c>
      <c r="J10" s="30">
        <f t="shared" si="0"/>
        <v>3.8067349926793557</v>
      </c>
      <c r="K10" s="65"/>
      <c r="L10" s="173"/>
    </row>
    <row r="11" spans="1:12" ht="13.5" customHeight="1" x14ac:dyDescent="0.25">
      <c r="A11" s="333" t="s">
        <v>89</v>
      </c>
      <c r="B11" s="32">
        <f t="shared" ref="B11:B34" si="1">IF(ISERROR(VLOOKUP($A$7&amp;$B$3&amp;$A11&amp;$A$8&amp;$B$5,EYFULL_in_period,8,FALSE))=TRUE,0,VLOOKUP($A$7&amp;$B$3&amp;$A11&amp;$A$8&amp;$B$5,EYFULL_in_period,8,FALSE))</f>
        <v>16</v>
      </c>
      <c r="C11" s="32">
        <f t="shared" ref="C11:C34" si="2">IF(ISERROR(VLOOKUP($A$7&amp;$B$3&amp;$A11&amp;$A$8&amp;$B$5,EYFULL_in_period,9,FALSE))=TRUE,0,VLOOKUP($A$7&amp;$B$3&amp;$A11&amp;$A$8&amp;$B$5,EYFULL_in_period,9,FALSE))</f>
        <v>1</v>
      </c>
      <c r="D11" s="32">
        <f t="shared" ref="D11:D34" si="3">IF(ISERROR(VLOOKUP($A$7&amp;$B$3&amp;$A11&amp;$A$8&amp;$B$5,EYFULL_in_period,10,FALSE))=TRUE,0,VLOOKUP($A$7&amp;$B$3&amp;$A11&amp;$A$8&amp;$B$5,EYFULL_in_period,10,FALSE))</f>
        <v>13</v>
      </c>
      <c r="E11" s="32">
        <f t="shared" ref="E11:E34" si="4">IF(ISERROR(VLOOKUP($A$7&amp;$B$3&amp;$A11&amp;$A$8&amp;$B$5,EYFULL_in_period,11,FALSE))=TRUE,0,VLOOKUP($A$7&amp;$B$3&amp;$A11&amp;$A$8&amp;$B$5,EYFULL_in_period,11,FALSE))</f>
        <v>0</v>
      </c>
      <c r="F11" s="32">
        <f t="shared" ref="F11:F34" si="5">IF(ISERROR(VLOOKUP($A$7&amp;$B$3&amp;$A11&amp;$A$8&amp;$B$5,EYFULL_in_period,12,FALSE))=TRUE,0,VLOOKUP($A$7&amp;$B$3&amp;$A11&amp;$A$8&amp;$B$5,EYFULL_in_period,12,FALSE))</f>
        <v>2</v>
      </c>
      <c r="G11" s="33">
        <f t="shared" si="0"/>
        <v>6.25</v>
      </c>
      <c r="H11" s="32">
        <f t="shared" si="0"/>
        <v>81.25</v>
      </c>
      <c r="I11" s="32">
        <f t="shared" si="0"/>
        <v>0</v>
      </c>
      <c r="J11" s="32">
        <f t="shared" si="0"/>
        <v>12.5</v>
      </c>
      <c r="K11" s="25"/>
      <c r="L11" s="21"/>
    </row>
    <row r="12" spans="1:12" ht="13.5" customHeight="1" x14ac:dyDescent="0.25">
      <c r="A12" s="333" t="s">
        <v>90</v>
      </c>
      <c r="B12" s="32">
        <f t="shared" si="1"/>
        <v>13</v>
      </c>
      <c r="C12" s="32">
        <f t="shared" si="2"/>
        <v>1</v>
      </c>
      <c r="D12" s="32">
        <f t="shared" si="3"/>
        <v>11</v>
      </c>
      <c r="E12" s="32">
        <f t="shared" si="4"/>
        <v>0</v>
      </c>
      <c r="F12" s="51">
        <f t="shared" si="5"/>
        <v>1</v>
      </c>
      <c r="G12" s="33">
        <f t="shared" si="0"/>
        <v>7.6923076923076925</v>
      </c>
      <c r="H12" s="32">
        <f t="shared" si="0"/>
        <v>84.615384615384613</v>
      </c>
      <c r="I12" s="32">
        <f t="shared" si="0"/>
        <v>0</v>
      </c>
      <c r="J12" s="32">
        <f t="shared" si="0"/>
        <v>7.6923076923076925</v>
      </c>
      <c r="K12" s="25"/>
      <c r="L12" s="21"/>
    </row>
    <row r="13" spans="1:12" ht="13.5" customHeight="1" x14ac:dyDescent="0.25">
      <c r="A13" s="333" t="s">
        <v>91</v>
      </c>
      <c r="B13" s="32">
        <f t="shared" si="1"/>
        <v>24</v>
      </c>
      <c r="C13" s="32">
        <f t="shared" si="2"/>
        <v>4</v>
      </c>
      <c r="D13" s="32">
        <f t="shared" si="3"/>
        <v>18</v>
      </c>
      <c r="E13" s="32">
        <f t="shared" si="4"/>
        <v>1</v>
      </c>
      <c r="F13" s="51">
        <f t="shared" si="5"/>
        <v>1</v>
      </c>
      <c r="G13" s="33">
        <f t="shared" si="0"/>
        <v>16.666666666666668</v>
      </c>
      <c r="H13" s="32">
        <f t="shared" si="0"/>
        <v>75</v>
      </c>
      <c r="I13" s="32">
        <f t="shared" si="0"/>
        <v>4.166666666666667</v>
      </c>
      <c r="J13" s="32">
        <f t="shared" si="0"/>
        <v>4.166666666666667</v>
      </c>
      <c r="K13" s="25"/>
      <c r="L13" s="21"/>
    </row>
    <row r="14" spans="1:12" ht="13.5" customHeight="1" x14ac:dyDescent="0.25">
      <c r="A14" s="333" t="s">
        <v>100</v>
      </c>
      <c r="B14" s="32">
        <f t="shared" si="1"/>
        <v>11</v>
      </c>
      <c r="C14" s="32">
        <f t="shared" si="2"/>
        <v>1</v>
      </c>
      <c r="D14" s="32">
        <f t="shared" si="3"/>
        <v>8</v>
      </c>
      <c r="E14" s="32">
        <f t="shared" si="4"/>
        <v>2</v>
      </c>
      <c r="F14" s="51">
        <f t="shared" si="5"/>
        <v>0</v>
      </c>
      <c r="G14" s="33">
        <f t="shared" si="0"/>
        <v>9.0909090909090917</v>
      </c>
      <c r="H14" s="32">
        <f t="shared" si="0"/>
        <v>72.727272727272734</v>
      </c>
      <c r="I14" s="32">
        <f t="shared" si="0"/>
        <v>18.181818181818183</v>
      </c>
      <c r="J14" s="32">
        <f t="shared" si="0"/>
        <v>0</v>
      </c>
      <c r="K14" s="25"/>
      <c r="L14" s="21"/>
    </row>
    <row r="15" spans="1:12" ht="13.5" customHeight="1" x14ac:dyDescent="0.25">
      <c r="A15" s="333" t="s">
        <v>105</v>
      </c>
      <c r="B15" s="32">
        <f t="shared" si="1"/>
        <v>34</v>
      </c>
      <c r="C15" s="32">
        <f t="shared" si="2"/>
        <v>2</v>
      </c>
      <c r="D15" s="32">
        <f t="shared" si="3"/>
        <v>31</v>
      </c>
      <c r="E15" s="32">
        <f t="shared" si="4"/>
        <v>0</v>
      </c>
      <c r="F15" s="51">
        <f t="shared" si="5"/>
        <v>1</v>
      </c>
      <c r="G15" s="33">
        <f t="shared" si="0"/>
        <v>5.882352941176471</v>
      </c>
      <c r="H15" s="32">
        <f t="shared" si="0"/>
        <v>91.17647058823529</v>
      </c>
      <c r="I15" s="32">
        <f t="shared" si="0"/>
        <v>0</v>
      </c>
      <c r="J15" s="32">
        <f t="shared" si="0"/>
        <v>2.9411764705882355</v>
      </c>
      <c r="K15" s="21"/>
      <c r="L15" s="25"/>
    </row>
    <row r="16" spans="1:12" ht="13.5" customHeight="1" x14ac:dyDescent="0.25">
      <c r="A16" s="333" t="s">
        <v>106</v>
      </c>
      <c r="B16" s="32">
        <f t="shared" si="1"/>
        <v>31</v>
      </c>
      <c r="C16" s="32">
        <f t="shared" si="2"/>
        <v>4</v>
      </c>
      <c r="D16" s="32">
        <f t="shared" si="3"/>
        <v>26</v>
      </c>
      <c r="E16" s="32">
        <f t="shared" si="4"/>
        <v>1</v>
      </c>
      <c r="F16" s="51">
        <f t="shared" si="5"/>
        <v>0</v>
      </c>
      <c r="G16" s="33">
        <f t="shared" si="0"/>
        <v>12.903225806451612</v>
      </c>
      <c r="H16" s="32">
        <f t="shared" si="0"/>
        <v>83.870967741935488</v>
      </c>
      <c r="I16" s="32">
        <f t="shared" si="0"/>
        <v>3.225806451612903</v>
      </c>
      <c r="J16" s="32">
        <f t="shared" si="0"/>
        <v>0</v>
      </c>
      <c r="K16" s="21"/>
      <c r="L16" s="25"/>
    </row>
    <row r="17" spans="1:12" ht="13.5" customHeight="1" x14ac:dyDescent="0.25">
      <c r="A17" s="333" t="s">
        <v>111</v>
      </c>
      <c r="B17" s="32">
        <f t="shared" si="1"/>
        <v>9</v>
      </c>
      <c r="C17" s="32">
        <f t="shared" si="2"/>
        <v>0</v>
      </c>
      <c r="D17" s="32">
        <f t="shared" si="3"/>
        <v>9</v>
      </c>
      <c r="E17" s="32">
        <f t="shared" si="4"/>
        <v>0</v>
      </c>
      <c r="F17" s="51">
        <f t="shared" si="5"/>
        <v>0</v>
      </c>
      <c r="G17" s="33">
        <f t="shared" si="0"/>
        <v>0</v>
      </c>
      <c r="H17" s="32">
        <f t="shared" si="0"/>
        <v>100</v>
      </c>
      <c r="I17" s="32">
        <f t="shared" si="0"/>
        <v>0</v>
      </c>
      <c r="J17" s="32">
        <f t="shared" si="0"/>
        <v>0</v>
      </c>
      <c r="K17" s="21"/>
      <c r="L17" s="25"/>
    </row>
    <row r="18" spans="1:12" ht="13.5" customHeight="1" x14ac:dyDescent="0.25">
      <c r="A18" s="333" t="s">
        <v>129</v>
      </c>
      <c r="B18" s="32">
        <f t="shared" si="1"/>
        <v>19</v>
      </c>
      <c r="C18" s="32">
        <f t="shared" si="2"/>
        <v>2</v>
      </c>
      <c r="D18" s="32">
        <f t="shared" si="3"/>
        <v>16</v>
      </c>
      <c r="E18" s="32">
        <f t="shared" si="4"/>
        <v>1</v>
      </c>
      <c r="F18" s="51">
        <f t="shared" si="5"/>
        <v>0</v>
      </c>
      <c r="G18" s="33">
        <f t="shared" si="0"/>
        <v>10.526315789473685</v>
      </c>
      <c r="H18" s="32">
        <f t="shared" si="0"/>
        <v>84.21052631578948</v>
      </c>
      <c r="I18" s="32">
        <f t="shared" si="0"/>
        <v>5.2631578947368425</v>
      </c>
      <c r="J18" s="32">
        <f t="shared" si="0"/>
        <v>0</v>
      </c>
      <c r="K18" s="21"/>
      <c r="L18" s="25"/>
    </row>
    <row r="19" spans="1:12" ht="13.5" customHeight="1" x14ac:dyDescent="0.25">
      <c r="A19" s="333" t="s">
        <v>148</v>
      </c>
      <c r="B19" s="32">
        <f t="shared" si="1"/>
        <v>17</v>
      </c>
      <c r="C19" s="32">
        <f t="shared" si="2"/>
        <v>0</v>
      </c>
      <c r="D19" s="32">
        <f t="shared" si="3"/>
        <v>17</v>
      </c>
      <c r="E19" s="32">
        <f t="shared" si="4"/>
        <v>0</v>
      </c>
      <c r="F19" s="51">
        <f t="shared" si="5"/>
        <v>0</v>
      </c>
      <c r="G19" s="33">
        <f t="shared" si="0"/>
        <v>0</v>
      </c>
      <c r="H19" s="32">
        <f t="shared" si="0"/>
        <v>100</v>
      </c>
      <c r="I19" s="32">
        <f t="shared" si="0"/>
        <v>0</v>
      </c>
      <c r="J19" s="32">
        <f t="shared" si="0"/>
        <v>0</v>
      </c>
      <c r="K19" s="21"/>
      <c r="L19" s="25"/>
    </row>
    <row r="20" spans="1:12" ht="13.5" customHeight="1" x14ac:dyDescent="0.25">
      <c r="A20" s="333" t="s">
        <v>150</v>
      </c>
      <c r="B20" s="32">
        <f t="shared" si="1"/>
        <v>132</v>
      </c>
      <c r="C20" s="32">
        <f t="shared" si="2"/>
        <v>21</v>
      </c>
      <c r="D20" s="32">
        <f t="shared" si="3"/>
        <v>104</v>
      </c>
      <c r="E20" s="32">
        <f t="shared" si="4"/>
        <v>4</v>
      </c>
      <c r="F20" s="51">
        <f t="shared" si="5"/>
        <v>3</v>
      </c>
      <c r="G20" s="33">
        <f t="shared" si="0"/>
        <v>15.909090909090908</v>
      </c>
      <c r="H20" s="32">
        <f t="shared" si="0"/>
        <v>78.787878787878782</v>
      </c>
      <c r="I20" s="32">
        <f t="shared" si="0"/>
        <v>3.0303030303030303</v>
      </c>
      <c r="J20" s="32">
        <f t="shared" si="0"/>
        <v>2.2727272727272729</v>
      </c>
      <c r="K20" s="21"/>
      <c r="L20" s="25"/>
    </row>
    <row r="21" spans="1:12" ht="13.5" customHeight="1" x14ac:dyDescent="0.25">
      <c r="A21" s="333" t="s">
        <v>156</v>
      </c>
      <c r="B21" s="32">
        <f t="shared" si="1"/>
        <v>38</v>
      </c>
      <c r="C21" s="32">
        <f t="shared" si="2"/>
        <v>5</v>
      </c>
      <c r="D21" s="32">
        <f t="shared" si="3"/>
        <v>32</v>
      </c>
      <c r="E21" s="32">
        <f t="shared" si="4"/>
        <v>0</v>
      </c>
      <c r="F21" s="51">
        <f t="shared" si="5"/>
        <v>1</v>
      </c>
      <c r="G21" s="33">
        <f t="shared" si="0"/>
        <v>13.157894736842104</v>
      </c>
      <c r="H21" s="32">
        <f t="shared" si="0"/>
        <v>84.21052631578948</v>
      </c>
      <c r="I21" s="32">
        <f t="shared" si="0"/>
        <v>0</v>
      </c>
      <c r="J21" s="32">
        <f t="shared" si="0"/>
        <v>2.6315789473684212</v>
      </c>
      <c r="K21" s="21"/>
      <c r="L21" s="25"/>
    </row>
    <row r="22" spans="1:12" ht="13.5" customHeight="1" x14ac:dyDescent="0.25">
      <c r="A22" s="333" t="s">
        <v>158</v>
      </c>
      <c r="B22" s="32">
        <f t="shared" si="1"/>
        <v>35</v>
      </c>
      <c r="C22" s="32">
        <f t="shared" si="2"/>
        <v>0</v>
      </c>
      <c r="D22" s="32">
        <f t="shared" si="3"/>
        <v>30</v>
      </c>
      <c r="E22" s="32">
        <f t="shared" si="4"/>
        <v>3</v>
      </c>
      <c r="F22" s="51">
        <f t="shared" si="5"/>
        <v>2</v>
      </c>
      <c r="G22" s="33">
        <f t="shared" si="0"/>
        <v>0</v>
      </c>
      <c r="H22" s="32">
        <f t="shared" si="0"/>
        <v>85.714285714285708</v>
      </c>
      <c r="I22" s="32">
        <f t="shared" si="0"/>
        <v>8.5714285714285712</v>
      </c>
      <c r="J22" s="32">
        <f t="shared" si="0"/>
        <v>5.7142857142857144</v>
      </c>
      <c r="K22" s="21"/>
      <c r="L22" s="25"/>
    </row>
    <row r="23" spans="1:12" ht="13.5" customHeight="1" x14ac:dyDescent="0.25">
      <c r="A23" s="333" t="s">
        <v>175</v>
      </c>
      <c r="B23" s="32">
        <f t="shared" si="1"/>
        <v>26</v>
      </c>
      <c r="C23" s="32">
        <f t="shared" si="2"/>
        <v>1</v>
      </c>
      <c r="D23" s="32">
        <f t="shared" si="3"/>
        <v>21</v>
      </c>
      <c r="E23" s="32">
        <f t="shared" si="4"/>
        <v>1</v>
      </c>
      <c r="F23" s="51">
        <f t="shared" si="5"/>
        <v>3</v>
      </c>
      <c r="G23" s="33">
        <f t="shared" si="0"/>
        <v>3.8461538461538463</v>
      </c>
      <c r="H23" s="32">
        <f t="shared" si="0"/>
        <v>80.769230769230774</v>
      </c>
      <c r="I23" s="32">
        <f t="shared" si="0"/>
        <v>3.8461538461538463</v>
      </c>
      <c r="J23" s="32">
        <f t="shared" si="0"/>
        <v>11.538461538461538</v>
      </c>
      <c r="K23" s="21"/>
      <c r="L23" s="25"/>
    </row>
    <row r="24" spans="1:12" ht="13.5" customHeight="1" x14ac:dyDescent="0.25">
      <c r="A24" s="333" t="s">
        <v>184</v>
      </c>
      <c r="B24" s="32">
        <f t="shared" si="1"/>
        <v>30</v>
      </c>
      <c r="C24" s="32">
        <f t="shared" si="2"/>
        <v>1</v>
      </c>
      <c r="D24" s="32">
        <f t="shared" si="3"/>
        <v>27</v>
      </c>
      <c r="E24" s="32">
        <f t="shared" si="4"/>
        <v>1</v>
      </c>
      <c r="F24" s="51">
        <f t="shared" si="5"/>
        <v>1</v>
      </c>
      <c r="G24" s="33">
        <f t="shared" si="0"/>
        <v>3.3333333333333335</v>
      </c>
      <c r="H24" s="32">
        <f t="shared" si="0"/>
        <v>90</v>
      </c>
      <c r="I24" s="32">
        <f t="shared" si="0"/>
        <v>3.3333333333333335</v>
      </c>
      <c r="J24" s="32">
        <f t="shared" si="0"/>
        <v>3.3333333333333335</v>
      </c>
      <c r="K24" s="21"/>
      <c r="L24" s="25"/>
    </row>
    <row r="25" spans="1:12" ht="13.5" customHeight="1" x14ac:dyDescent="0.25">
      <c r="A25" s="333" t="s">
        <v>187</v>
      </c>
      <c r="B25" s="32">
        <f t="shared" si="1"/>
        <v>22</v>
      </c>
      <c r="C25" s="32">
        <f t="shared" si="2"/>
        <v>1</v>
      </c>
      <c r="D25" s="32">
        <f t="shared" si="3"/>
        <v>16</v>
      </c>
      <c r="E25" s="32">
        <f t="shared" si="4"/>
        <v>2</v>
      </c>
      <c r="F25" s="51">
        <f t="shared" si="5"/>
        <v>3</v>
      </c>
      <c r="G25" s="33">
        <f t="shared" si="0"/>
        <v>4.5454545454545459</v>
      </c>
      <c r="H25" s="32">
        <f t="shared" si="0"/>
        <v>72.727272727272734</v>
      </c>
      <c r="I25" s="32">
        <f t="shared" si="0"/>
        <v>9.0909090909090917</v>
      </c>
      <c r="J25" s="32">
        <f t="shared" si="0"/>
        <v>13.636363636363637</v>
      </c>
      <c r="K25" s="21"/>
      <c r="L25" s="25"/>
    </row>
    <row r="26" spans="1:12" ht="13.5" customHeight="1" x14ac:dyDescent="0.25">
      <c r="A26" s="333" t="s">
        <v>189</v>
      </c>
      <c r="B26" s="32">
        <f t="shared" si="1"/>
        <v>33</v>
      </c>
      <c r="C26" s="32">
        <f t="shared" si="2"/>
        <v>2</v>
      </c>
      <c r="D26" s="32">
        <f t="shared" si="3"/>
        <v>29</v>
      </c>
      <c r="E26" s="32">
        <f t="shared" si="4"/>
        <v>1</v>
      </c>
      <c r="F26" s="51">
        <f t="shared" si="5"/>
        <v>1</v>
      </c>
      <c r="G26" s="33">
        <f t="shared" si="0"/>
        <v>6.0606060606060606</v>
      </c>
      <c r="H26" s="32">
        <f t="shared" si="0"/>
        <v>87.878787878787875</v>
      </c>
      <c r="I26" s="32">
        <f t="shared" si="0"/>
        <v>3.0303030303030303</v>
      </c>
      <c r="J26" s="32">
        <f t="shared" si="0"/>
        <v>3.0303030303030303</v>
      </c>
      <c r="K26" s="21"/>
      <c r="L26" s="25"/>
    </row>
    <row r="27" spans="1:12" ht="13.5" customHeight="1" x14ac:dyDescent="0.25">
      <c r="A27" s="333" t="s">
        <v>200</v>
      </c>
      <c r="B27" s="32">
        <f t="shared" si="1"/>
        <v>11</v>
      </c>
      <c r="C27" s="32">
        <f t="shared" si="2"/>
        <v>0</v>
      </c>
      <c r="D27" s="32">
        <f t="shared" si="3"/>
        <v>10</v>
      </c>
      <c r="E27" s="32">
        <f t="shared" si="4"/>
        <v>1</v>
      </c>
      <c r="F27" s="51">
        <f t="shared" si="5"/>
        <v>0</v>
      </c>
      <c r="G27" s="33">
        <f t="shared" si="0"/>
        <v>0</v>
      </c>
      <c r="H27" s="32">
        <f t="shared" si="0"/>
        <v>90.909090909090907</v>
      </c>
      <c r="I27" s="32">
        <f t="shared" si="0"/>
        <v>9.0909090909090917</v>
      </c>
      <c r="J27" s="32">
        <f t="shared" si="0"/>
        <v>0</v>
      </c>
      <c r="K27" s="21"/>
      <c r="L27" s="25"/>
    </row>
    <row r="28" spans="1:12" ht="13.5" customHeight="1" x14ac:dyDescent="0.25">
      <c r="A28" s="333" t="s">
        <v>202</v>
      </c>
      <c r="B28" s="32">
        <f t="shared" si="1"/>
        <v>35</v>
      </c>
      <c r="C28" s="32">
        <f t="shared" si="2"/>
        <v>1</v>
      </c>
      <c r="D28" s="32">
        <f t="shared" si="3"/>
        <v>32</v>
      </c>
      <c r="E28" s="32">
        <f t="shared" si="4"/>
        <v>2</v>
      </c>
      <c r="F28" s="51">
        <f t="shared" si="5"/>
        <v>0</v>
      </c>
      <c r="G28" s="33">
        <f t="shared" si="0"/>
        <v>2.8571428571428572</v>
      </c>
      <c r="H28" s="32">
        <f t="shared" si="0"/>
        <v>91.428571428571431</v>
      </c>
      <c r="I28" s="32">
        <f t="shared" si="0"/>
        <v>5.7142857142857144</v>
      </c>
      <c r="J28" s="32">
        <f t="shared" si="0"/>
        <v>0</v>
      </c>
      <c r="K28" s="21"/>
      <c r="L28" s="25"/>
    </row>
    <row r="29" spans="1:12" ht="13.5" customHeight="1" x14ac:dyDescent="0.25">
      <c r="A29" s="333" t="s">
        <v>210</v>
      </c>
      <c r="B29" s="32">
        <f t="shared" si="1"/>
        <v>31</v>
      </c>
      <c r="C29" s="32">
        <f t="shared" si="2"/>
        <v>0</v>
      </c>
      <c r="D29" s="32">
        <f t="shared" si="3"/>
        <v>25</v>
      </c>
      <c r="E29" s="32">
        <f t="shared" si="4"/>
        <v>1</v>
      </c>
      <c r="F29" s="51">
        <f t="shared" si="5"/>
        <v>5</v>
      </c>
      <c r="G29" s="33">
        <f t="shared" si="0"/>
        <v>0</v>
      </c>
      <c r="H29" s="32">
        <f t="shared" si="0"/>
        <v>80.645161290322577</v>
      </c>
      <c r="I29" s="32">
        <f t="shared" si="0"/>
        <v>3.225806451612903</v>
      </c>
      <c r="J29" s="32">
        <f t="shared" si="0"/>
        <v>16.129032258064516</v>
      </c>
      <c r="K29" s="21"/>
      <c r="L29" s="25"/>
    </row>
    <row r="30" spans="1:12" ht="13.5" customHeight="1" x14ac:dyDescent="0.25">
      <c r="A30" s="333" t="s">
        <v>215</v>
      </c>
      <c r="B30" s="32">
        <f t="shared" si="1"/>
        <v>22</v>
      </c>
      <c r="C30" s="32">
        <f t="shared" si="2"/>
        <v>3</v>
      </c>
      <c r="D30" s="32">
        <f t="shared" si="3"/>
        <v>17</v>
      </c>
      <c r="E30" s="32">
        <f t="shared" si="4"/>
        <v>2</v>
      </c>
      <c r="F30" s="51">
        <f t="shared" si="5"/>
        <v>0</v>
      </c>
      <c r="G30" s="33">
        <f t="shared" si="0"/>
        <v>13.636363636363637</v>
      </c>
      <c r="H30" s="32">
        <f t="shared" si="0"/>
        <v>77.272727272727266</v>
      </c>
      <c r="I30" s="32">
        <f t="shared" si="0"/>
        <v>9.0909090909090917</v>
      </c>
      <c r="J30" s="32">
        <f t="shared" si="0"/>
        <v>0</v>
      </c>
      <c r="K30" s="21"/>
      <c r="L30" s="25"/>
    </row>
    <row r="31" spans="1:12" ht="13.5" customHeight="1" x14ac:dyDescent="0.25">
      <c r="A31" s="333" t="s">
        <v>220</v>
      </c>
      <c r="B31" s="32">
        <f t="shared" si="1"/>
        <v>24</v>
      </c>
      <c r="C31" s="32">
        <f t="shared" si="2"/>
        <v>4</v>
      </c>
      <c r="D31" s="32">
        <f t="shared" si="3"/>
        <v>18</v>
      </c>
      <c r="E31" s="32">
        <f t="shared" si="4"/>
        <v>2</v>
      </c>
      <c r="F31" s="51">
        <f t="shared" si="5"/>
        <v>0</v>
      </c>
      <c r="G31" s="33">
        <f t="shared" si="0"/>
        <v>16.666666666666668</v>
      </c>
      <c r="H31" s="32">
        <f t="shared" si="0"/>
        <v>75</v>
      </c>
      <c r="I31" s="32">
        <f t="shared" si="0"/>
        <v>8.3333333333333339</v>
      </c>
      <c r="J31" s="32">
        <f t="shared" si="0"/>
        <v>0</v>
      </c>
      <c r="K31" s="21"/>
      <c r="L31" s="25"/>
    </row>
    <row r="32" spans="1:12" ht="13.5" customHeight="1" x14ac:dyDescent="0.25">
      <c r="A32" s="333" t="s">
        <v>226</v>
      </c>
      <c r="B32" s="32">
        <f t="shared" si="1"/>
        <v>4</v>
      </c>
      <c r="C32" s="32">
        <f t="shared" si="2"/>
        <v>0</v>
      </c>
      <c r="D32" s="32">
        <f t="shared" si="3"/>
        <v>3</v>
      </c>
      <c r="E32" s="32">
        <f t="shared" si="4"/>
        <v>1</v>
      </c>
      <c r="F32" s="51">
        <f t="shared" si="5"/>
        <v>0</v>
      </c>
      <c r="G32" s="33">
        <f t="shared" ref="G32" si="6">IF(ISERROR(100*C32/$B32),"-",100*C32/$B32)</f>
        <v>0</v>
      </c>
      <c r="H32" s="32">
        <f t="shared" ref="H32" si="7">IF(ISERROR(100*D32/$B32),"-",100*D32/$B32)</f>
        <v>75</v>
      </c>
      <c r="I32" s="32">
        <f t="shared" ref="I32" si="8">IF(ISERROR(100*E32/$B32),"-",100*E32/$B32)</f>
        <v>25</v>
      </c>
      <c r="J32" s="32">
        <f t="shared" ref="J32" si="9">IF(ISERROR(100*F32/$B32),"-",100*F32/$B32)</f>
        <v>0</v>
      </c>
      <c r="K32" s="21"/>
      <c r="L32" s="25"/>
    </row>
    <row r="33" spans="1:12" ht="13.5" customHeight="1" x14ac:dyDescent="0.25">
      <c r="A33" s="333" t="s">
        <v>227</v>
      </c>
      <c r="B33" s="32">
        <f t="shared" si="1"/>
        <v>18</v>
      </c>
      <c r="C33" s="32">
        <f t="shared" si="2"/>
        <v>1</v>
      </c>
      <c r="D33" s="32">
        <f t="shared" si="3"/>
        <v>17</v>
      </c>
      <c r="E33" s="32">
        <f t="shared" si="4"/>
        <v>0</v>
      </c>
      <c r="F33" s="51">
        <f t="shared" si="5"/>
        <v>0</v>
      </c>
      <c r="G33" s="33">
        <f t="shared" si="0"/>
        <v>5.5555555555555554</v>
      </c>
      <c r="H33" s="32">
        <f t="shared" si="0"/>
        <v>94.444444444444443</v>
      </c>
      <c r="I33" s="32">
        <f t="shared" si="0"/>
        <v>0</v>
      </c>
      <c r="J33" s="32">
        <f t="shared" si="0"/>
        <v>0</v>
      </c>
      <c r="K33" s="21"/>
      <c r="L33" s="25"/>
    </row>
    <row r="34" spans="1:12" ht="13.5" customHeight="1" x14ac:dyDescent="0.25">
      <c r="A34" s="333" t="s">
        <v>230</v>
      </c>
      <c r="B34" s="32">
        <f t="shared" si="1"/>
        <v>48</v>
      </c>
      <c r="C34" s="32">
        <f t="shared" si="2"/>
        <v>2</v>
      </c>
      <c r="D34" s="32">
        <f t="shared" si="3"/>
        <v>41</v>
      </c>
      <c r="E34" s="32">
        <f t="shared" si="4"/>
        <v>3</v>
      </c>
      <c r="F34" s="51">
        <f t="shared" si="5"/>
        <v>2</v>
      </c>
      <c r="G34" s="33">
        <f t="shared" si="0"/>
        <v>4.166666666666667</v>
      </c>
      <c r="H34" s="32">
        <f t="shared" si="0"/>
        <v>85.416666666666671</v>
      </c>
      <c r="I34" s="32">
        <f t="shared" si="0"/>
        <v>6.25</v>
      </c>
      <c r="J34" s="32">
        <f t="shared" si="0"/>
        <v>4.166666666666667</v>
      </c>
      <c r="K34" s="21"/>
      <c r="L34" s="25"/>
    </row>
    <row r="35" spans="1:12" ht="21.75" customHeight="1" x14ac:dyDescent="0.25">
      <c r="A35" s="331" t="s">
        <v>240</v>
      </c>
      <c r="B35" s="30">
        <f>SUM(B36:B47)</f>
        <v>185</v>
      </c>
      <c r="C35" s="30">
        <f>SUM(C36:C47)</f>
        <v>21</v>
      </c>
      <c r="D35" s="30">
        <f>SUM(D36:D47)</f>
        <v>144</v>
      </c>
      <c r="E35" s="30">
        <f>SUM(E36:E47)</f>
        <v>12</v>
      </c>
      <c r="F35" s="71">
        <f>SUM(F36:F47)</f>
        <v>8</v>
      </c>
      <c r="G35" s="31">
        <f t="shared" si="0"/>
        <v>11.351351351351351</v>
      </c>
      <c r="H35" s="30">
        <f t="shared" si="0"/>
        <v>77.837837837837839</v>
      </c>
      <c r="I35" s="30">
        <f t="shared" si="0"/>
        <v>6.4864864864864868</v>
      </c>
      <c r="J35" s="30">
        <f t="shared" si="0"/>
        <v>4.3243243243243246</v>
      </c>
      <c r="K35" s="65"/>
      <c r="L35" s="173"/>
    </row>
    <row r="36" spans="1:12" ht="13.5" customHeight="1" x14ac:dyDescent="0.25">
      <c r="A36" s="333" t="s">
        <v>112</v>
      </c>
      <c r="B36" s="32">
        <f t="shared" ref="B36:B47" si="10">IF(ISERROR(VLOOKUP($A$7&amp;$B$3&amp;$A36&amp;$A$8&amp;$B$5,EYFULL_in_period,8,FALSE))=TRUE,0,VLOOKUP($A$7&amp;$B$3&amp;$A36&amp;$A$8&amp;$B$5,EYFULL_in_period,8,FALSE))</f>
        <v>11</v>
      </c>
      <c r="C36" s="32">
        <f t="shared" ref="C36:C47" si="11">IF(ISERROR(VLOOKUP($A$7&amp;$B$3&amp;$A36&amp;$A$8&amp;$B$5,EYFULL_in_period,9,FALSE))=TRUE,0,VLOOKUP($A$7&amp;$B$3&amp;$A36&amp;$A$8&amp;$B$5,EYFULL_in_period,9,FALSE))</f>
        <v>1</v>
      </c>
      <c r="D36" s="32">
        <f t="shared" ref="D36:D47" si="12">IF(ISERROR(VLOOKUP($A$7&amp;$B$3&amp;$A36&amp;$A$8&amp;$B$5,EYFULL_in_period,10,FALSE))=TRUE,0,VLOOKUP($A$7&amp;$B$3&amp;$A36&amp;$A$8&amp;$B$5,EYFULL_in_period,10,FALSE))</f>
        <v>10</v>
      </c>
      <c r="E36" s="32">
        <f t="shared" ref="E36:E47" si="13">IF(ISERROR(VLOOKUP($A$7&amp;$B$3&amp;$A36&amp;$A$8&amp;$B$5,EYFULL_in_period,11,FALSE))=TRUE,0,VLOOKUP($A$7&amp;$B$3&amp;$A36&amp;$A$8&amp;$B$5,EYFULL_in_period,11,FALSE))</f>
        <v>0</v>
      </c>
      <c r="F36" s="51">
        <f t="shared" ref="F36:F47" si="14">IF(ISERROR(VLOOKUP($A$7&amp;$B$3&amp;$A36&amp;$A$8&amp;$B$5,EYFULL_in_period,12,FALSE))=TRUE,0,VLOOKUP($A$7&amp;$B$3&amp;$A36&amp;$A$8&amp;$B$5,EYFULL_in_period,12,FALSE))</f>
        <v>0</v>
      </c>
      <c r="G36" s="33">
        <f t="shared" si="0"/>
        <v>9.0909090909090917</v>
      </c>
      <c r="H36" s="32">
        <f t="shared" si="0"/>
        <v>90.909090909090907</v>
      </c>
      <c r="I36" s="32">
        <f t="shared" si="0"/>
        <v>0</v>
      </c>
      <c r="J36" s="32">
        <f t="shared" si="0"/>
        <v>0</v>
      </c>
      <c r="K36" s="175"/>
      <c r="L36" s="175"/>
    </row>
    <row r="37" spans="1:12" ht="13.5" customHeight="1" x14ac:dyDescent="0.25">
      <c r="A37" s="333" t="s">
        <v>119</v>
      </c>
      <c r="B37" s="32">
        <f t="shared" si="10"/>
        <v>28</v>
      </c>
      <c r="C37" s="32">
        <f t="shared" si="11"/>
        <v>0</v>
      </c>
      <c r="D37" s="32">
        <f t="shared" si="12"/>
        <v>24</v>
      </c>
      <c r="E37" s="32">
        <f t="shared" si="13"/>
        <v>2</v>
      </c>
      <c r="F37" s="51">
        <f t="shared" si="14"/>
        <v>2</v>
      </c>
      <c r="G37" s="33">
        <f t="shared" si="0"/>
        <v>0</v>
      </c>
      <c r="H37" s="32">
        <f t="shared" si="0"/>
        <v>85.714285714285708</v>
      </c>
      <c r="I37" s="32">
        <f t="shared" si="0"/>
        <v>7.1428571428571432</v>
      </c>
      <c r="J37" s="32">
        <f t="shared" si="0"/>
        <v>7.1428571428571432</v>
      </c>
      <c r="K37" s="175"/>
      <c r="L37" s="175"/>
    </row>
    <row r="38" spans="1:12" ht="13.5" customHeight="1" x14ac:dyDescent="0.25">
      <c r="A38" s="333" t="s">
        <v>125</v>
      </c>
      <c r="B38" s="32">
        <f t="shared" si="10"/>
        <v>8</v>
      </c>
      <c r="C38" s="32">
        <f t="shared" si="11"/>
        <v>0</v>
      </c>
      <c r="D38" s="32">
        <f t="shared" si="12"/>
        <v>6</v>
      </c>
      <c r="E38" s="32">
        <f t="shared" si="13"/>
        <v>1</v>
      </c>
      <c r="F38" s="51">
        <f t="shared" si="14"/>
        <v>1</v>
      </c>
      <c r="G38" s="33">
        <f t="shared" si="0"/>
        <v>0</v>
      </c>
      <c r="H38" s="32">
        <f t="shared" si="0"/>
        <v>75</v>
      </c>
      <c r="I38" s="32">
        <f t="shared" si="0"/>
        <v>12.5</v>
      </c>
      <c r="J38" s="32">
        <f t="shared" si="0"/>
        <v>12.5</v>
      </c>
      <c r="K38" s="175"/>
      <c r="L38" s="175"/>
    </row>
    <row r="39" spans="1:12" ht="13.5" customHeight="1" x14ac:dyDescent="0.25">
      <c r="A39" s="333" t="s">
        <v>134</v>
      </c>
      <c r="B39" s="32">
        <f t="shared" si="10"/>
        <v>16</v>
      </c>
      <c r="C39" s="32">
        <f t="shared" si="11"/>
        <v>6</v>
      </c>
      <c r="D39" s="32">
        <f t="shared" si="12"/>
        <v>9</v>
      </c>
      <c r="E39" s="32">
        <f t="shared" si="13"/>
        <v>1</v>
      </c>
      <c r="F39" s="51">
        <f t="shared" si="14"/>
        <v>0</v>
      </c>
      <c r="G39" s="33">
        <f t="shared" si="0"/>
        <v>37.5</v>
      </c>
      <c r="H39" s="32">
        <f t="shared" si="0"/>
        <v>56.25</v>
      </c>
      <c r="I39" s="32">
        <f t="shared" si="0"/>
        <v>6.25</v>
      </c>
      <c r="J39" s="32">
        <f t="shared" si="0"/>
        <v>0</v>
      </c>
      <c r="K39" s="175"/>
      <c r="L39" s="175"/>
    </row>
    <row r="40" spans="1:12" ht="13.5" customHeight="1" x14ac:dyDescent="0.25">
      <c r="A40" s="333" t="s">
        <v>161</v>
      </c>
      <c r="B40" s="32">
        <f t="shared" si="10"/>
        <v>7</v>
      </c>
      <c r="C40" s="32">
        <f t="shared" si="11"/>
        <v>0</v>
      </c>
      <c r="D40" s="32">
        <f t="shared" si="12"/>
        <v>6</v>
      </c>
      <c r="E40" s="32">
        <f t="shared" si="13"/>
        <v>1</v>
      </c>
      <c r="F40" s="51">
        <f t="shared" si="14"/>
        <v>0</v>
      </c>
      <c r="G40" s="33">
        <f t="shared" si="0"/>
        <v>0</v>
      </c>
      <c r="H40" s="32">
        <f t="shared" si="0"/>
        <v>85.714285714285708</v>
      </c>
      <c r="I40" s="32">
        <f t="shared" si="0"/>
        <v>14.285714285714286</v>
      </c>
      <c r="J40" s="32">
        <f t="shared" si="0"/>
        <v>0</v>
      </c>
      <c r="K40" s="175"/>
      <c r="L40" s="175"/>
    </row>
    <row r="41" spans="1:12" ht="13.5" customHeight="1" x14ac:dyDescent="0.25">
      <c r="A41" s="333" t="s">
        <v>163</v>
      </c>
      <c r="B41" s="32">
        <f t="shared" si="10"/>
        <v>17</v>
      </c>
      <c r="C41" s="32">
        <f t="shared" si="11"/>
        <v>2</v>
      </c>
      <c r="D41" s="32">
        <f t="shared" si="12"/>
        <v>13</v>
      </c>
      <c r="E41" s="32">
        <f t="shared" si="13"/>
        <v>2</v>
      </c>
      <c r="F41" s="51">
        <f t="shared" si="14"/>
        <v>0</v>
      </c>
      <c r="G41" s="33">
        <f t="shared" si="0"/>
        <v>11.764705882352942</v>
      </c>
      <c r="H41" s="32">
        <f t="shared" si="0"/>
        <v>76.470588235294116</v>
      </c>
      <c r="I41" s="32">
        <f t="shared" si="0"/>
        <v>11.764705882352942</v>
      </c>
      <c r="J41" s="32">
        <f t="shared" si="0"/>
        <v>0</v>
      </c>
      <c r="K41" s="175"/>
      <c r="L41" s="175"/>
    </row>
    <row r="42" spans="1:12" ht="13.5" customHeight="1" x14ac:dyDescent="0.25">
      <c r="A42" s="333" t="s">
        <v>170</v>
      </c>
      <c r="B42" s="32">
        <f t="shared" si="10"/>
        <v>14</v>
      </c>
      <c r="C42" s="32">
        <f t="shared" si="11"/>
        <v>1</v>
      </c>
      <c r="D42" s="32">
        <f t="shared" si="12"/>
        <v>12</v>
      </c>
      <c r="E42" s="32">
        <f t="shared" si="13"/>
        <v>0</v>
      </c>
      <c r="F42" s="51">
        <f t="shared" si="14"/>
        <v>1</v>
      </c>
      <c r="G42" s="33">
        <f t="shared" si="0"/>
        <v>7.1428571428571432</v>
      </c>
      <c r="H42" s="32">
        <f t="shared" si="0"/>
        <v>85.714285714285708</v>
      </c>
      <c r="I42" s="32">
        <f t="shared" si="0"/>
        <v>0</v>
      </c>
      <c r="J42" s="32">
        <f t="shared" si="0"/>
        <v>7.1428571428571432</v>
      </c>
      <c r="K42" s="175"/>
      <c r="L42" s="175"/>
    </row>
    <row r="43" spans="1:12" ht="13.5" customHeight="1" x14ac:dyDescent="0.25">
      <c r="A43" s="333" t="s">
        <v>172</v>
      </c>
      <c r="B43" s="32">
        <f t="shared" si="10"/>
        <v>28</v>
      </c>
      <c r="C43" s="32">
        <f t="shared" si="11"/>
        <v>3</v>
      </c>
      <c r="D43" s="32">
        <f t="shared" si="12"/>
        <v>22</v>
      </c>
      <c r="E43" s="32">
        <f t="shared" si="13"/>
        <v>2</v>
      </c>
      <c r="F43" s="51">
        <f t="shared" si="14"/>
        <v>1</v>
      </c>
      <c r="G43" s="33">
        <f t="shared" si="0"/>
        <v>10.714285714285714</v>
      </c>
      <c r="H43" s="32">
        <f t="shared" si="0"/>
        <v>78.571428571428569</v>
      </c>
      <c r="I43" s="32">
        <f t="shared" si="0"/>
        <v>7.1428571428571432</v>
      </c>
      <c r="J43" s="32">
        <f t="shared" si="0"/>
        <v>3.5714285714285716</v>
      </c>
      <c r="K43" s="175"/>
      <c r="L43" s="175"/>
    </row>
    <row r="44" spans="1:12" ht="13.5" customHeight="1" x14ac:dyDescent="0.25">
      <c r="A44" s="333" t="s">
        <v>182</v>
      </c>
      <c r="B44" s="32">
        <f t="shared" si="10"/>
        <v>15</v>
      </c>
      <c r="C44" s="32">
        <f t="shared" si="11"/>
        <v>1</v>
      </c>
      <c r="D44" s="32">
        <f t="shared" si="12"/>
        <v>12</v>
      </c>
      <c r="E44" s="32">
        <f t="shared" si="13"/>
        <v>1</v>
      </c>
      <c r="F44" s="51">
        <f t="shared" si="14"/>
        <v>1</v>
      </c>
      <c r="G44" s="33">
        <f t="shared" si="0"/>
        <v>6.666666666666667</v>
      </c>
      <c r="H44" s="32">
        <f t="shared" si="0"/>
        <v>80</v>
      </c>
      <c r="I44" s="32">
        <f t="shared" si="0"/>
        <v>6.666666666666667</v>
      </c>
      <c r="J44" s="32">
        <f t="shared" si="0"/>
        <v>6.666666666666667</v>
      </c>
      <c r="K44" s="175"/>
      <c r="L44" s="175"/>
    </row>
    <row r="45" spans="1:12" ht="13.5" customHeight="1" x14ac:dyDescent="0.25">
      <c r="A45" s="333" t="s">
        <v>196</v>
      </c>
      <c r="B45" s="32">
        <f t="shared" si="10"/>
        <v>15</v>
      </c>
      <c r="C45" s="32">
        <f t="shared" si="11"/>
        <v>3</v>
      </c>
      <c r="D45" s="32">
        <f t="shared" si="12"/>
        <v>10</v>
      </c>
      <c r="E45" s="32">
        <f t="shared" si="13"/>
        <v>2</v>
      </c>
      <c r="F45" s="51">
        <f t="shared" si="14"/>
        <v>0</v>
      </c>
      <c r="G45" s="33">
        <f t="shared" si="0"/>
        <v>20</v>
      </c>
      <c r="H45" s="32">
        <f t="shared" si="0"/>
        <v>66.666666666666671</v>
      </c>
      <c r="I45" s="32">
        <f t="shared" si="0"/>
        <v>13.333333333333334</v>
      </c>
      <c r="J45" s="32">
        <f t="shared" si="0"/>
        <v>0</v>
      </c>
      <c r="K45" s="175"/>
      <c r="L45" s="175"/>
    </row>
    <row r="46" spans="1:12" ht="13.5" customHeight="1" x14ac:dyDescent="0.25">
      <c r="A46" s="333" t="s">
        <v>203</v>
      </c>
      <c r="B46" s="32">
        <f t="shared" si="10"/>
        <v>12</v>
      </c>
      <c r="C46" s="32">
        <f t="shared" si="11"/>
        <v>2</v>
      </c>
      <c r="D46" s="32">
        <f t="shared" si="12"/>
        <v>10</v>
      </c>
      <c r="E46" s="32">
        <f t="shared" si="13"/>
        <v>0</v>
      </c>
      <c r="F46" s="51">
        <f t="shared" si="14"/>
        <v>0</v>
      </c>
      <c r="G46" s="33">
        <f t="shared" si="0"/>
        <v>16.666666666666668</v>
      </c>
      <c r="H46" s="32">
        <f t="shared" si="0"/>
        <v>83.333333333333329</v>
      </c>
      <c r="I46" s="32">
        <f t="shared" si="0"/>
        <v>0</v>
      </c>
      <c r="J46" s="32">
        <f t="shared" si="0"/>
        <v>0</v>
      </c>
      <c r="K46" s="175"/>
      <c r="L46" s="175"/>
    </row>
    <row r="47" spans="1:12" ht="13.5" customHeight="1" x14ac:dyDescent="0.25">
      <c r="A47" s="333" t="s">
        <v>206</v>
      </c>
      <c r="B47" s="32">
        <f t="shared" si="10"/>
        <v>14</v>
      </c>
      <c r="C47" s="32">
        <f t="shared" si="11"/>
        <v>2</v>
      </c>
      <c r="D47" s="32">
        <f t="shared" si="12"/>
        <v>10</v>
      </c>
      <c r="E47" s="32">
        <f t="shared" si="13"/>
        <v>0</v>
      </c>
      <c r="F47" s="51">
        <f t="shared" si="14"/>
        <v>2</v>
      </c>
      <c r="G47" s="33">
        <f t="shared" si="0"/>
        <v>14.285714285714286</v>
      </c>
      <c r="H47" s="32">
        <f t="shared" si="0"/>
        <v>71.428571428571431</v>
      </c>
      <c r="I47" s="32">
        <f t="shared" si="0"/>
        <v>0</v>
      </c>
      <c r="J47" s="32">
        <f t="shared" si="0"/>
        <v>14.285714285714286</v>
      </c>
      <c r="K47" s="175"/>
      <c r="L47" s="175"/>
    </row>
    <row r="48" spans="1:12" ht="21.75" customHeight="1" x14ac:dyDescent="0.25">
      <c r="A48" s="331" t="s">
        <v>245</v>
      </c>
      <c r="B48" s="30">
        <f>SUM(B49:B63)</f>
        <v>522</v>
      </c>
      <c r="C48" s="30">
        <f>SUM(C49:C63)</f>
        <v>83</v>
      </c>
      <c r="D48" s="30">
        <f>SUM(D49:D63)</f>
        <v>398</v>
      </c>
      <c r="E48" s="30">
        <f>SUM(E49:E63)</f>
        <v>22</v>
      </c>
      <c r="F48" s="71">
        <f>SUM(F49:F63)</f>
        <v>19</v>
      </c>
      <c r="G48" s="31">
        <f t="shared" si="0"/>
        <v>15.900383141762452</v>
      </c>
      <c r="H48" s="30">
        <f t="shared" si="0"/>
        <v>76.245210727969351</v>
      </c>
      <c r="I48" s="30">
        <f t="shared" si="0"/>
        <v>4.2145593869731801</v>
      </c>
      <c r="J48" s="30">
        <f t="shared" si="0"/>
        <v>3.6398467432950192</v>
      </c>
      <c r="K48" s="65"/>
      <c r="L48" s="173"/>
    </row>
    <row r="49" spans="1:12" ht="13.5" customHeight="1" x14ac:dyDescent="0.25">
      <c r="A49" s="334" t="s">
        <v>84</v>
      </c>
      <c r="B49" s="32">
        <f t="shared" ref="B49:B63" si="15">IF(ISERROR(VLOOKUP($A$7&amp;$B$3&amp;$A49&amp;$A$8&amp;$B$5,EYFULL_in_period,8,FALSE))=TRUE,0,VLOOKUP($A$7&amp;$B$3&amp;$A49&amp;$A$8&amp;$B$5,EYFULL_in_period,8,FALSE))</f>
        <v>31</v>
      </c>
      <c r="C49" s="32">
        <f t="shared" ref="C49:C63" si="16">IF(ISERROR(VLOOKUP($A$7&amp;$B$3&amp;$A49&amp;$A$8&amp;$B$5,EYFULL_in_period,9,FALSE))=TRUE,0,VLOOKUP($A$7&amp;$B$3&amp;$A49&amp;$A$8&amp;$B$5,EYFULL_in_period,9,FALSE))</f>
        <v>3</v>
      </c>
      <c r="D49" s="32">
        <f t="shared" ref="D49:D63" si="17">IF(ISERROR(VLOOKUP($A$7&amp;$B$3&amp;$A49&amp;$A$8&amp;$B$5,EYFULL_in_period,10,FALSE))=TRUE,0,VLOOKUP($A$7&amp;$B$3&amp;$A49&amp;$A$8&amp;$B$5,EYFULL_in_period,10,FALSE))</f>
        <v>25</v>
      </c>
      <c r="E49" s="32">
        <f t="shared" ref="E49:E63" si="18">IF(ISERROR(VLOOKUP($A$7&amp;$B$3&amp;$A49&amp;$A$8&amp;$B$5,EYFULL_in_period,11,FALSE))=TRUE,0,VLOOKUP($A$7&amp;$B$3&amp;$A49&amp;$A$8&amp;$B$5,EYFULL_in_period,11,FALSE))</f>
        <v>1</v>
      </c>
      <c r="F49" s="51">
        <f t="shared" ref="F49:F63" si="19">IF(ISERROR(VLOOKUP($A$7&amp;$B$3&amp;$A49&amp;$A$8&amp;$B$5,EYFULL_in_period,12,FALSE))=TRUE,0,VLOOKUP($A$7&amp;$B$3&amp;$A49&amp;$A$8&amp;$B$5,EYFULL_in_period,12,FALSE))</f>
        <v>2</v>
      </c>
      <c r="G49" s="33">
        <f t="shared" si="0"/>
        <v>9.67741935483871</v>
      </c>
      <c r="H49" s="32">
        <f t="shared" si="0"/>
        <v>80.645161290322577</v>
      </c>
      <c r="I49" s="32">
        <f t="shared" si="0"/>
        <v>3.225806451612903</v>
      </c>
      <c r="J49" s="32">
        <f t="shared" si="0"/>
        <v>6.4516129032258061</v>
      </c>
      <c r="K49" s="21"/>
      <c r="L49" s="25"/>
    </row>
    <row r="50" spans="1:12" ht="13.5" customHeight="1" x14ac:dyDescent="0.25">
      <c r="A50" s="334" t="s">
        <v>94</v>
      </c>
      <c r="B50" s="32">
        <f t="shared" si="15"/>
        <v>42</v>
      </c>
      <c r="C50" s="32">
        <f t="shared" si="16"/>
        <v>8</v>
      </c>
      <c r="D50" s="32">
        <f t="shared" si="17"/>
        <v>32</v>
      </c>
      <c r="E50" s="32">
        <f t="shared" si="18"/>
        <v>1</v>
      </c>
      <c r="F50" s="51">
        <f t="shared" si="19"/>
        <v>1</v>
      </c>
      <c r="G50" s="33">
        <f t="shared" si="0"/>
        <v>19.047619047619047</v>
      </c>
      <c r="H50" s="32">
        <f t="shared" si="0"/>
        <v>76.19047619047619</v>
      </c>
      <c r="I50" s="32">
        <f t="shared" si="0"/>
        <v>2.3809523809523809</v>
      </c>
      <c r="J50" s="32">
        <f t="shared" si="0"/>
        <v>2.3809523809523809</v>
      </c>
      <c r="K50" s="21"/>
      <c r="L50" s="25"/>
    </row>
    <row r="51" spans="1:12" ht="13.5" customHeight="1" x14ac:dyDescent="0.25">
      <c r="A51" s="334" t="s">
        <v>101</v>
      </c>
      <c r="B51" s="32">
        <f t="shared" si="15"/>
        <v>18</v>
      </c>
      <c r="C51" s="32">
        <f t="shared" si="16"/>
        <v>9</v>
      </c>
      <c r="D51" s="32">
        <f t="shared" si="17"/>
        <v>8</v>
      </c>
      <c r="E51" s="32">
        <f t="shared" si="18"/>
        <v>0</v>
      </c>
      <c r="F51" s="51">
        <f t="shared" si="19"/>
        <v>1</v>
      </c>
      <c r="G51" s="33">
        <f t="shared" si="0"/>
        <v>50</v>
      </c>
      <c r="H51" s="32">
        <f t="shared" si="0"/>
        <v>44.444444444444443</v>
      </c>
      <c r="I51" s="32">
        <f t="shared" si="0"/>
        <v>0</v>
      </c>
      <c r="J51" s="32">
        <f t="shared" si="0"/>
        <v>5.5555555555555554</v>
      </c>
      <c r="K51" s="21"/>
      <c r="L51" s="25"/>
    </row>
    <row r="52" spans="1:12" ht="13.5" customHeight="1" x14ac:dyDescent="0.25">
      <c r="A52" s="334" t="s">
        <v>116</v>
      </c>
      <c r="B52" s="32">
        <f t="shared" si="15"/>
        <v>28</v>
      </c>
      <c r="C52" s="32">
        <f t="shared" si="16"/>
        <v>4</v>
      </c>
      <c r="D52" s="32">
        <f t="shared" si="17"/>
        <v>24</v>
      </c>
      <c r="E52" s="32">
        <f t="shared" si="18"/>
        <v>0</v>
      </c>
      <c r="F52" s="51">
        <f t="shared" si="19"/>
        <v>0</v>
      </c>
      <c r="G52" s="33">
        <f t="shared" si="0"/>
        <v>14.285714285714286</v>
      </c>
      <c r="H52" s="32">
        <f t="shared" si="0"/>
        <v>85.714285714285708</v>
      </c>
      <c r="I52" s="32">
        <f t="shared" si="0"/>
        <v>0</v>
      </c>
      <c r="J52" s="32">
        <f t="shared" si="0"/>
        <v>0</v>
      </c>
      <c r="K52" s="21"/>
      <c r="L52" s="25"/>
    </row>
    <row r="53" spans="1:12" ht="13.5" customHeight="1" x14ac:dyDescent="0.25">
      <c r="A53" s="334" t="s">
        <v>121</v>
      </c>
      <c r="B53" s="32">
        <f t="shared" si="15"/>
        <v>36</v>
      </c>
      <c r="C53" s="32">
        <f t="shared" si="16"/>
        <v>5</v>
      </c>
      <c r="D53" s="32">
        <f t="shared" si="17"/>
        <v>29</v>
      </c>
      <c r="E53" s="32">
        <f t="shared" si="18"/>
        <v>1</v>
      </c>
      <c r="F53" s="51">
        <f t="shared" si="19"/>
        <v>1</v>
      </c>
      <c r="G53" s="33">
        <f t="shared" si="0"/>
        <v>13.888888888888889</v>
      </c>
      <c r="H53" s="32">
        <f t="shared" si="0"/>
        <v>80.555555555555557</v>
      </c>
      <c r="I53" s="32">
        <f t="shared" si="0"/>
        <v>2.7777777777777777</v>
      </c>
      <c r="J53" s="32">
        <f t="shared" si="0"/>
        <v>2.7777777777777777</v>
      </c>
      <c r="K53" s="21"/>
      <c r="L53" s="25"/>
    </row>
    <row r="54" spans="1:12" ht="13.5" customHeight="1" x14ac:dyDescent="0.25">
      <c r="A54" s="334" t="s">
        <v>145</v>
      </c>
      <c r="B54" s="32">
        <f t="shared" si="15"/>
        <v>13</v>
      </c>
      <c r="C54" s="32">
        <f t="shared" si="16"/>
        <v>2</v>
      </c>
      <c r="D54" s="32">
        <f t="shared" si="17"/>
        <v>11</v>
      </c>
      <c r="E54" s="32">
        <f t="shared" si="18"/>
        <v>0</v>
      </c>
      <c r="F54" s="51">
        <f t="shared" si="19"/>
        <v>0</v>
      </c>
      <c r="G54" s="33">
        <f t="shared" si="0"/>
        <v>15.384615384615385</v>
      </c>
      <c r="H54" s="32">
        <f t="shared" si="0"/>
        <v>84.615384615384613</v>
      </c>
      <c r="I54" s="32">
        <f t="shared" si="0"/>
        <v>0</v>
      </c>
      <c r="J54" s="32">
        <f t="shared" si="0"/>
        <v>0</v>
      </c>
      <c r="K54" s="21"/>
      <c r="L54" s="25"/>
    </row>
    <row r="55" spans="1:12" ht="13.5" customHeight="1" x14ac:dyDescent="0.25">
      <c r="A55" s="334" t="s">
        <v>147</v>
      </c>
      <c r="B55" s="32">
        <f t="shared" si="15"/>
        <v>42</v>
      </c>
      <c r="C55" s="32">
        <f t="shared" si="16"/>
        <v>7</v>
      </c>
      <c r="D55" s="32">
        <f t="shared" si="17"/>
        <v>32</v>
      </c>
      <c r="E55" s="32">
        <f t="shared" si="18"/>
        <v>1</v>
      </c>
      <c r="F55" s="51">
        <f t="shared" si="19"/>
        <v>2</v>
      </c>
      <c r="G55" s="33">
        <f t="shared" si="0"/>
        <v>16.666666666666668</v>
      </c>
      <c r="H55" s="32">
        <f t="shared" si="0"/>
        <v>76.19047619047619</v>
      </c>
      <c r="I55" s="32">
        <f t="shared" si="0"/>
        <v>2.3809523809523809</v>
      </c>
      <c r="J55" s="32">
        <f t="shared" si="0"/>
        <v>4.7619047619047619</v>
      </c>
      <c r="K55" s="21"/>
      <c r="L55" s="25"/>
    </row>
    <row r="56" spans="1:12" ht="13.5" customHeight="1" x14ac:dyDescent="0.25">
      <c r="A56" s="334" t="s">
        <v>151</v>
      </c>
      <c r="B56" s="32">
        <f t="shared" si="15"/>
        <v>92</v>
      </c>
      <c r="C56" s="32">
        <f t="shared" si="16"/>
        <v>10</v>
      </c>
      <c r="D56" s="32">
        <f t="shared" si="17"/>
        <v>74</v>
      </c>
      <c r="E56" s="32">
        <f t="shared" si="18"/>
        <v>4</v>
      </c>
      <c r="F56" s="51">
        <f t="shared" si="19"/>
        <v>4</v>
      </c>
      <c r="G56" s="33">
        <f t="shared" si="0"/>
        <v>10.869565217391305</v>
      </c>
      <c r="H56" s="32">
        <f t="shared" si="0"/>
        <v>80.434782608695656</v>
      </c>
      <c r="I56" s="32">
        <f t="shared" si="0"/>
        <v>4.3478260869565215</v>
      </c>
      <c r="J56" s="32">
        <f t="shared" si="0"/>
        <v>4.3478260869565215</v>
      </c>
      <c r="K56" s="21"/>
      <c r="L56" s="25"/>
    </row>
    <row r="57" spans="1:12" ht="13.5" customHeight="1" x14ac:dyDescent="0.25">
      <c r="A57" s="334" t="s">
        <v>166</v>
      </c>
      <c r="B57" s="32">
        <f t="shared" si="15"/>
        <v>17</v>
      </c>
      <c r="C57" s="32">
        <f t="shared" si="16"/>
        <v>1</v>
      </c>
      <c r="D57" s="32">
        <f t="shared" si="17"/>
        <v>13</v>
      </c>
      <c r="E57" s="32">
        <f t="shared" si="18"/>
        <v>1</v>
      </c>
      <c r="F57" s="51">
        <f t="shared" si="19"/>
        <v>2</v>
      </c>
      <c r="G57" s="33">
        <f t="shared" si="0"/>
        <v>5.882352941176471</v>
      </c>
      <c r="H57" s="32">
        <f t="shared" si="0"/>
        <v>76.470588235294116</v>
      </c>
      <c r="I57" s="32">
        <f t="shared" si="0"/>
        <v>5.882352941176471</v>
      </c>
      <c r="J57" s="32">
        <f t="shared" si="0"/>
        <v>11.764705882352942</v>
      </c>
      <c r="K57" s="21"/>
      <c r="L57" s="25"/>
    </row>
    <row r="58" spans="1:12" ht="13.5" customHeight="1" x14ac:dyDescent="0.25">
      <c r="A58" s="334" t="s">
        <v>167</v>
      </c>
      <c r="B58" s="32">
        <f t="shared" si="15"/>
        <v>9</v>
      </c>
      <c r="C58" s="32">
        <f t="shared" si="16"/>
        <v>0</v>
      </c>
      <c r="D58" s="32">
        <f t="shared" si="17"/>
        <v>9</v>
      </c>
      <c r="E58" s="32">
        <f t="shared" si="18"/>
        <v>0</v>
      </c>
      <c r="F58" s="51">
        <f t="shared" si="19"/>
        <v>0</v>
      </c>
      <c r="G58" s="33">
        <f t="shared" si="0"/>
        <v>0</v>
      </c>
      <c r="H58" s="32">
        <f t="shared" si="0"/>
        <v>100</v>
      </c>
      <c r="I58" s="32">
        <f t="shared" si="0"/>
        <v>0</v>
      </c>
      <c r="J58" s="32">
        <f t="shared" si="0"/>
        <v>0</v>
      </c>
      <c r="K58" s="21"/>
      <c r="L58" s="25"/>
    </row>
    <row r="59" spans="1:12" ht="13.5" customHeight="1" x14ac:dyDescent="0.25">
      <c r="A59" s="334" t="s">
        <v>171</v>
      </c>
      <c r="B59" s="32">
        <f t="shared" si="15"/>
        <v>69</v>
      </c>
      <c r="C59" s="32">
        <f t="shared" si="16"/>
        <v>15</v>
      </c>
      <c r="D59" s="32">
        <f t="shared" si="17"/>
        <v>50</v>
      </c>
      <c r="E59" s="32">
        <f t="shared" si="18"/>
        <v>3</v>
      </c>
      <c r="F59" s="51">
        <f t="shared" si="19"/>
        <v>1</v>
      </c>
      <c r="G59" s="33">
        <f t="shared" si="0"/>
        <v>21.739130434782609</v>
      </c>
      <c r="H59" s="32">
        <f t="shared" si="0"/>
        <v>72.463768115942031</v>
      </c>
      <c r="I59" s="32">
        <f t="shared" si="0"/>
        <v>4.3478260869565215</v>
      </c>
      <c r="J59" s="32">
        <f t="shared" si="0"/>
        <v>1.4492753623188406</v>
      </c>
      <c r="K59" s="21"/>
      <c r="L59" s="25"/>
    </row>
    <row r="60" spans="1:12" ht="13.5" customHeight="1" x14ac:dyDescent="0.25">
      <c r="A60" s="334" t="s">
        <v>185</v>
      </c>
      <c r="B60" s="32">
        <f t="shared" si="15"/>
        <v>14</v>
      </c>
      <c r="C60" s="32">
        <f t="shared" si="16"/>
        <v>3</v>
      </c>
      <c r="D60" s="32">
        <f t="shared" si="17"/>
        <v>11</v>
      </c>
      <c r="E60" s="32">
        <f t="shared" si="18"/>
        <v>0</v>
      </c>
      <c r="F60" s="51">
        <f t="shared" si="19"/>
        <v>0</v>
      </c>
      <c r="G60" s="33">
        <f t="shared" si="0"/>
        <v>21.428571428571427</v>
      </c>
      <c r="H60" s="32">
        <f t="shared" si="0"/>
        <v>78.571428571428569</v>
      </c>
      <c r="I60" s="32">
        <f t="shared" si="0"/>
        <v>0</v>
      </c>
      <c r="J60" s="32">
        <f t="shared" si="0"/>
        <v>0</v>
      </c>
      <c r="K60" s="21"/>
      <c r="L60" s="25"/>
    </row>
    <row r="61" spans="1:12" ht="13.5" customHeight="1" x14ac:dyDescent="0.25">
      <c r="A61" s="334" t="s">
        <v>190</v>
      </c>
      <c r="B61" s="32">
        <f t="shared" si="15"/>
        <v>39</v>
      </c>
      <c r="C61" s="32">
        <f t="shared" si="16"/>
        <v>4</v>
      </c>
      <c r="D61" s="32">
        <f t="shared" si="17"/>
        <v>25</v>
      </c>
      <c r="E61" s="32">
        <f t="shared" si="18"/>
        <v>5</v>
      </c>
      <c r="F61" s="51">
        <f t="shared" si="19"/>
        <v>5</v>
      </c>
      <c r="G61" s="33">
        <f t="shared" si="0"/>
        <v>10.256410256410257</v>
      </c>
      <c r="H61" s="32">
        <f t="shared" si="0"/>
        <v>64.102564102564102</v>
      </c>
      <c r="I61" s="32">
        <f t="shared" si="0"/>
        <v>12.820512820512821</v>
      </c>
      <c r="J61" s="32">
        <f t="shared" si="0"/>
        <v>12.820512820512821</v>
      </c>
      <c r="K61" s="21"/>
      <c r="L61" s="25"/>
    </row>
    <row r="62" spans="1:12" ht="13.5" customHeight="1" x14ac:dyDescent="0.25">
      <c r="A62" s="334" t="s">
        <v>216</v>
      </c>
      <c r="B62" s="32">
        <f t="shared" si="15"/>
        <v>46</v>
      </c>
      <c r="C62" s="32">
        <f t="shared" si="16"/>
        <v>8</v>
      </c>
      <c r="D62" s="32">
        <f t="shared" si="17"/>
        <v>33</v>
      </c>
      <c r="E62" s="32">
        <f t="shared" si="18"/>
        <v>5</v>
      </c>
      <c r="F62" s="51">
        <f t="shared" si="19"/>
        <v>0</v>
      </c>
      <c r="G62" s="33">
        <f t="shared" si="0"/>
        <v>17.391304347826086</v>
      </c>
      <c r="H62" s="32">
        <f t="shared" si="0"/>
        <v>71.739130434782609</v>
      </c>
      <c r="I62" s="32">
        <f t="shared" si="0"/>
        <v>10.869565217391305</v>
      </c>
      <c r="J62" s="32">
        <f t="shared" si="0"/>
        <v>0</v>
      </c>
      <c r="K62" s="21"/>
      <c r="L62" s="25"/>
    </row>
    <row r="63" spans="1:12" ht="13.5" customHeight="1" x14ac:dyDescent="0.25">
      <c r="A63" s="334" t="s">
        <v>234</v>
      </c>
      <c r="B63" s="32">
        <f t="shared" si="15"/>
        <v>26</v>
      </c>
      <c r="C63" s="32">
        <f t="shared" si="16"/>
        <v>4</v>
      </c>
      <c r="D63" s="32">
        <f t="shared" si="17"/>
        <v>22</v>
      </c>
      <c r="E63" s="32">
        <f t="shared" si="18"/>
        <v>0</v>
      </c>
      <c r="F63" s="51">
        <f t="shared" si="19"/>
        <v>0</v>
      </c>
      <c r="G63" s="33">
        <f t="shared" si="0"/>
        <v>15.384615384615385</v>
      </c>
      <c r="H63" s="32">
        <f t="shared" si="0"/>
        <v>84.615384615384613</v>
      </c>
      <c r="I63" s="32">
        <f t="shared" si="0"/>
        <v>0</v>
      </c>
      <c r="J63" s="32">
        <f t="shared" si="0"/>
        <v>0</v>
      </c>
      <c r="K63" s="21"/>
      <c r="L63" s="25"/>
    </row>
    <row r="64" spans="1:12" ht="21.75" customHeight="1" x14ac:dyDescent="0.25">
      <c r="A64" s="331" t="s">
        <v>237</v>
      </c>
      <c r="B64" s="30">
        <f>SUM(B65:B74)</f>
        <v>456</v>
      </c>
      <c r="C64" s="30">
        <f>SUM(C65:C74)</f>
        <v>28</v>
      </c>
      <c r="D64" s="30">
        <f>SUM(D65:D74)</f>
        <v>383</v>
      </c>
      <c r="E64" s="30">
        <f>SUM(E65:E74)</f>
        <v>25</v>
      </c>
      <c r="F64" s="71">
        <f>SUM(F65:F74)</f>
        <v>20</v>
      </c>
      <c r="G64" s="31">
        <f t="shared" si="0"/>
        <v>6.1403508771929829</v>
      </c>
      <c r="H64" s="30">
        <f t="shared" si="0"/>
        <v>83.991228070175438</v>
      </c>
      <c r="I64" s="30">
        <f t="shared" si="0"/>
        <v>5.4824561403508776</v>
      </c>
      <c r="J64" s="30">
        <f t="shared" si="0"/>
        <v>4.3859649122807021</v>
      </c>
      <c r="K64" s="65"/>
      <c r="L64" s="173"/>
    </row>
    <row r="65" spans="1:12" ht="13.5" customHeight="1" x14ac:dyDescent="0.25">
      <c r="A65" s="334" t="s">
        <v>113</v>
      </c>
      <c r="B65" s="32">
        <f t="shared" ref="B65:B74" si="20">IF(ISERROR(VLOOKUP($A$7&amp;$B$3&amp;$A65&amp;$A$8&amp;$B$5,EYFULL_in_period,8,FALSE))=TRUE,0,VLOOKUP($A$7&amp;$B$3&amp;$A65&amp;$A$8&amp;$B$5,EYFULL_in_period,8,FALSE))</f>
        <v>28</v>
      </c>
      <c r="C65" s="32">
        <f t="shared" ref="C65:C74" si="21">IF(ISERROR(VLOOKUP($A$7&amp;$B$3&amp;$A65&amp;$A$8&amp;$B$5,EYFULL_in_period,9,FALSE))=TRUE,0,VLOOKUP($A$7&amp;$B$3&amp;$A65&amp;$A$8&amp;$B$5,EYFULL_in_period,9,FALSE))</f>
        <v>1</v>
      </c>
      <c r="D65" s="32">
        <f t="shared" ref="D65:D74" si="22">IF(ISERROR(VLOOKUP($A$7&amp;$B$3&amp;$A65&amp;$A$8&amp;$B$5,EYFULL_in_period,10,FALSE))=TRUE,0,VLOOKUP($A$7&amp;$B$3&amp;$A65&amp;$A$8&amp;$B$5,EYFULL_in_period,10,FALSE))</f>
        <v>25</v>
      </c>
      <c r="E65" s="32">
        <f t="shared" ref="E65:E74" si="23">IF(ISERROR(VLOOKUP($A$7&amp;$B$3&amp;$A65&amp;$A$8&amp;$B$5,EYFULL_in_period,11,FALSE))=TRUE,0,VLOOKUP($A$7&amp;$B$3&amp;$A65&amp;$A$8&amp;$B$5,EYFULL_in_period,11,FALSE))</f>
        <v>0</v>
      </c>
      <c r="F65" s="51">
        <f t="shared" ref="F65:F74" si="24">IF(ISERROR(VLOOKUP($A$7&amp;$B$3&amp;$A65&amp;$A$8&amp;$B$5,EYFULL_in_period,12,FALSE))=TRUE,0,VLOOKUP($A$7&amp;$B$3&amp;$A65&amp;$A$8&amp;$B$5,EYFULL_in_period,12,FALSE))</f>
        <v>2</v>
      </c>
      <c r="G65" s="33">
        <f t="shared" si="0"/>
        <v>3.5714285714285716</v>
      </c>
      <c r="H65" s="32">
        <f t="shared" si="0"/>
        <v>89.285714285714292</v>
      </c>
      <c r="I65" s="32">
        <f t="shared" si="0"/>
        <v>0</v>
      </c>
      <c r="J65" s="32">
        <f t="shared" si="0"/>
        <v>7.1428571428571432</v>
      </c>
      <c r="K65" s="21"/>
      <c r="L65" s="25"/>
    </row>
    <row r="66" spans="1:12" ht="13.5" customHeight="1" x14ac:dyDescent="0.25">
      <c r="A66" s="334" t="s">
        <v>114</v>
      </c>
      <c r="B66" s="32">
        <f t="shared" si="20"/>
        <v>62</v>
      </c>
      <c r="C66" s="32">
        <f t="shared" si="21"/>
        <v>3</v>
      </c>
      <c r="D66" s="32">
        <f t="shared" si="22"/>
        <v>56</v>
      </c>
      <c r="E66" s="32">
        <f t="shared" si="23"/>
        <v>2</v>
      </c>
      <c r="F66" s="51">
        <f t="shared" si="24"/>
        <v>1</v>
      </c>
      <c r="G66" s="33">
        <f t="shared" si="0"/>
        <v>4.838709677419355</v>
      </c>
      <c r="H66" s="32">
        <f t="shared" si="0"/>
        <v>90.322580645161295</v>
      </c>
      <c r="I66" s="32">
        <f t="shared" si="0"/>
        <v>3.225806451612903</v>
      </c>
      <c r="J66" s="32">
        <f t="shared" si="0"/>
        <v>1.6129032258064515</v>
      </c>
      <c r="K66" s="21"/>
      <c r="L66" s="25"/>
    </row>
    <row r="67" spans="1:12" ht="13.5" customHeight="1" x14ac:dyDescent="0.25">
      <c r="A67" s="334" t="s">
        <v>152</v>
      </c>
      <c r="B67" s="32">
        <f t="shared" si="20"/>
        <v>28</v>
      </c>
      <c r="C67" s="32">
        <f t="shared" si="21"/>
        <v>2</v>
      </c>
      <c r="D67" s="32">
        <f t="shared" si="22"/>
        <v>22</v>
      </c>
      <c r="E67" s="32">
        <f t="shared" si="23"/>
        <v>3</v>
      </c>
      <c r="F67" s="51">
        <f t="shared" si="24"/>
        <v>1</v>
      </c>
      <c r="G67" s="33">
        <f t="shared" si="0"/>
        <v>7.1428571428571432</v>
      </c>
      <c r="H67" s="32">
        <f t="shared" si="0"/>
        <v>78.571428571428569</v>
      </c>
      <c r="I67" s="32">
        <f t="shared" si="0"/>
        <v>10.714285714285714</v>
      </c>
      <c r="J67" s="32">
        <f t="shared" si="0"/>
        <v>3.5714285714285716</v>
      </c>
      <c r="K67" s="21"/>
      <c r="L67" s="25"/>
    </row>
    <row r="68" spans="1:12" ht="13.5" customHeight="1" x14ac:dyDescent="0.25">
      <c r="A68" s="334" t="s">
        <v>153</v>
      </c>
      <c r="B68" s="32">
        <f t="shared" si="20"/>
        <v>76</v>
      </c>
      <c r="C68" s="32">
        <f t="shared" si="21"/>
        <v>3</v>
      </c>
      <c r="D68" s="32">
        <f t="shared" si="22"/>
        <v>64</v>
      </c>
      <c r="E68" s="32">
        <f t="shared" si="23"/>
        <v>5</v>
      </c>
      <c r="F68" s="51">
        <f t="shared" si="24"/>
        <v>4</v>
      </c>
      <c r="G68" s="33">
        <f t="shared" si="0"/>
        <v>3.9473684210526314</v>
      </c>
      <c r="H68" s="32">
        <f t="shared" si="0"/>
        <v>84.21052631578948</v>
      </c>
      <c r="I68" s="32">
        <f t="shared" si="0"/>
        <v>6.5789473684210522</v>
      </c>
      <c r="J68" s="32">
        <f t="shared" si="0"/>
        <v>5.2631578947368425</v>
      </c>
      <c r="K68" s="21"/>
      <c r="L68" s="25"/>
    </row>
    <row r="69" spans="1:12" ht="13.5" customHeight="1" x14ac:dyDescent="0.25">
      <c r="A69" s="334" t="s">
        <v>155</v>
      </c>
      <c r="B69" s="32">
        <f t="shared" si="20"/>
        <v>71</v>
      </c>
      <c r="C69" s="32">
        <f t="shared" si="21"/>
        <v>3</v>
      </c>
      <c r="D69" s="32">
        <f t="shared" si="22"/>
        <v>60</v>
      </c>
      <c r="E69" s="32">
        <f t="shared" si="23"/>
        <v>4</v>
      </c>
      <c r="F69" s="51">
        <f t="shared" si="24"/>
        <v>4</v>
      </c>
      <c r="G69" s="33">
        <f t="shared" si="0"/>
        <v>4.225352112676056</v>
      </c>
      <c r="H69" s="32">
        <f t="shared" si="0"/>
        <v>84.507042253521121</v>
      </c>
      <c r="I69" s="32">
        <f t="shared" si="0"/>
        <v>5.6338028169014081</v>
      </c>
      <c r="J69" s="32">
        <f t="shared" si="0"/>
        <v>5.6338028169014081</v>
      </c>
      <c r="K69" s="21"/>
      <c r="L69" s="25"/>
    </row>
    <row r="70" spans="1:12" ht="13.5" customHeight="1" x14ac:dyDescent="0.25">
      <c r="A70" s="334" t="s">
        <v>168</v>
      </c>
      <c r="B70" s="32">
        <f t="shared" si="20"/>
        <v>44</v>
      </c>
      <c r="C70" s="32">
        <f t="shared" si="21"/>
        <v>9</v>
      </c>
      <c r="D70" s="32">
        <f t="shared" si="22"/>
        <v>32</v>
      </c>
      <c r="E70" s="32">
        <f t="shared" si="23"/>
        <v>1</v>
      </c>
      <c r="F70" s="51">
        <f t="shared" si="24"/>
        <v>2</v>
      </c>
      <c r="G70" s="33">
        <f t="shared" si="0"/>
        <v>20.454545454545453</v>
      </c>
      <c r="H70" s="32">
        <f t="shared" si="0"/>
        <v>72.727272727272734</v>
      </c>
      <c r="I70" s="32">
        <f t="shared" si="0"/>
        <v>2.2727272727272729</v>
      </c>
      <c r="J70" s="32">
        <f t="shared" si="0"/>
        <v>4.5454545454545459</v>
      </c>
      <c r="K70" s="21"/>
      <c r="L70" s="25"/>
    </row>
    <row r="71" spans="1:12" ht="13.5" customHeight="1" x14ac:dyDescent="0.25">
      <c r="A71" s="334" t="s">
        <v>173</v>
      </c>
      <c r="B71" s="32">
        <f t="shared" si="20"/>
        <v>24</v>
      </c>
      <c r="C71" s="32">
        <f t="shared" si="21"/>
        <v>1</v>
      </c>
      <c r="D71" s="32">
        <f t="shared" si="22"/>
        <v>20</v>
      </c>
      <c r="E71" s="32">
        <f t="shared" si="23"/>
        <v>3</v>
      </c>
      <c r="F71" s="51">
        <f t="shared" si="24"/>
        <v>0</v>
      </c>
      <c r="G71" s="33">
        <f t="shared" ref="G71:J132" si="25">IF(ISERROR(100*C71/$B71),"-",100*C71/$B71)</f>
        <v>4.166666666666667</v>
      </c>
      <c r="H71" s="32">
        <f t="shared" si="25"/>
        <v>83.333333333333329</v>
      </c>
      <c r="I71" s="32">
        <f t="shared" si="25"/>
        <v>12.5</v>
      </c>
      <c r="J71" s="32">
        <f t="shared" si="25"/>
        <v>0</v>
      </c>
      <c r="K71" s="21"/>
      <c r="L71" s="25"/>
    </row>
    <row r="72" spans="1:12" ht="13.5" customHeight="1" x14ac:dyDescent="0.25">
      <c r="A72" s="334" t="s">
        <v>174</v>
      </c>
      <c r="B72" s="32">
        <f t="shared" si="20"/>
        <v>72</v>
      </c>
      <c r="C72" s="32">
        <f t="shared" si="21"/>
        <v>3</v>
      </c>
      <c r="D72" s="32">
        <f t="shared" si="22"/>
        <v>61</v>
      </c>
      <c r="E72" s="32">
        <f t="shared" si="23"/>
        <v>5</v>
      </c>
      <c r="F72" s="51">
        <f t="shared" si="24"/>
        <v>3</v>
      </c>
      <c r="G72" s="33">
        <f t="shared" si="25"/>
        <v>4.166666666666667</v>
      </c>
      <c r="H72" s="32">
        <f t="shared" si="25"/>
        <v>84.722222222222229</v>
      </c>
      <c r="I72" s="32">
        <f t="shared" si="25"/>
        <v>6.9444444444444446</v>
      </c>
      <c r="J72" s="32">
        <f t="shared" si="25"/>
        <v>4.166666666666667</v>
      </c>
      <c r="K72" s="21"/>
      <c r="L72" s="25"/>
    </row>
    <row r="73" spans="1:12" ht="13.5" customHeight="1" x14ac:dyDescent="0.25">
      <c r="A73" s="334" t="s">
        <v>186</v>
      </c>
      <c r="B73" s="32">
        <f t="shared" si="20"/>
        <v>3</v>
      </c>
      <c r="C73" s="32">
        <f t="shared" si="21"/>
        <v>0</v>
      </c>
      <c r="D73" s="32">
        <f t="shared" si="22"/>
        <v>3</v>
      </c>
      <c r="E73" s="32">
        <f t="shared" si="23"/>
        <v>0</v>
      </c>
      <c r="F73" s="51">
        <f t="shared" si="24"/>
        <v>0</v>
      </c>
      <c r="G73" s="33">
        <f t="shared" si="25"/>
        <v>0</v>
      </c>
      <c r="H73" s="32">
        <f t="shared" si="25"/>
        <v>100</v>
      </c>
      <c r="I73" s="32">
        <f t="shared" si="25"/>
        <v>0</v>
      </c>
      <c r="J73" s="32">
        <f t="shared" si="25"/>
        <v>0</v>
      </c>
      <c r="K73" s="21"/>
      <c r="L73" s="25"/>
    </row>
    <row r="74" spans="1:12" ht="13.5" customHeight="1" x14ac:dyDescent="0.25">
      <c r="A74" s="334" t="s">
        <v>223</v>
      </c>
      <c r="B74" s="32">
        <f t="shared" si="20"/>
        <v>48</v>
      </c>
      <c r="C74" s="32">
        <f t="shared" si="21"/>
        <v>3</v>
      </c>
      <c r="D74" s="32">
        <f t="shared" si="22"/>
        <v>40</v>
      </c>
      <c r="E74" s="32">
        <f t="shared" si="23"/>
        <v>2</v>
      </c>
      <c r="F74" s="51">
        <f t="shared" si="24"/>
        <v>3</v>
      </c>
      <c r="G74" s="33"/>
      <c r="H74" s="32"/>
      <c r="I74" s="32"/>
      <c r="J74" s="32"/>
      <c r="K74" s="21"/>
      <c r="L74" s="25"/>
    </row>
    <row r="75" spans="1:12" ht="21.75" customHeight="1" x14ac:dyDescent="0.25">
      <c r="A75" s="331" t="s">
        <v>244</v>
      </c>
      <c r="B75" s="30">
        <f>SUM(B76:B89)</f>
        <v>502</v>
      </c>
      <c r="C75" s="30">
        <f>SUM(C76:C89)</f>
        <v>34</v>
      </c>
      <c r="D75" s="30">
        <f>SUM(D76:D89)</f>
        <v>406</v>
      </c>
      <c r="E75" s="30">
        <f>SUM(E76:E89)</f>
        <v>30</v>
      </c>
      <c r="F75" s="71">
        <f>SUM(F76:F89)</f>
        <v>32</v>
      </c>
      <c r="G75" s="31">
        <f t="shared" si="25"/>
        <v>6.7729083665338647</v>
      </c>
      <c r="H75" s="30">
        <f t="shared" si="25"/>
        <v>80.876494023904385</v>
      </c>
      <c r="I75" s="30">
        <f t="shared" si="25"/>
        <v>5.9760956175298805</v>
      </c>
      <c r="J75" s="30">
        <f t="shared" si="25"/>
        <v>6.3745019920318722</v>
      </c>
      <c r="K75" s="65"/>
      <c r="L75" s="173"/>
    </row>
    <row r="76" spans="1:12" ht="13.5" customHeight="1" x14ac:dyDescent="0.25">
      <c r="A76" s="334" t="s">
        <v>88</v>
      </c>
      <c r="B76" s="32">
        <f t="shared" ref="B76:B89" si="26">IF(ISERROR(VLOOKUP($A$7&amp;$B$3&amp;$A76&amp;$A$8&amp;$B$5,EYFULL_in_period,8,FALSE))=TRUE,0,VLOOKUP($A$7&amp;$B$3&amp;$A76&amp;$A$8&amp;$B$5,EYFULL_in_period,8,FALSE))</f>
        <v>99</v>
      </c>
      <c r="C76" s="32">
        <f t="shared" ref="C76:C89" si="27">IF(ISERROR(VLOOKUP($A$7&amp;$B$3&amp;$A76&amp;$A$8&amp;$B$5,EYFULL_in_period,9,FALSE))=TRUE,0,VLOOKUP($A$7&amp;$B$3&amp;$A76&amp;$A$8&amp;$B$5,EYFULL_in_period,9,FALSE))</f>
        <v>2</v>
      </c>
      <c r="D76" s="32">
        <f t="shared" ref="D76:D89" si="28">IF(ISERROR(VLOOKUP($A$7&amp;$B$3&amp;$A76&amp;$A$8&amp;$B$5,EYFULL_in_period,10,FALSE))=TRUE,0,VLOOKUP($A$7&amp;$B$3&amp;$A76&amp;$A$8&amp;$B$5,EYFULL_in_period,10,FALSE))</f>
        <v>85</v>
      </c>
      <c r="E76" s="32">
        <f t="shared" ref="E76:E89" si="29">IF(ISERROR(VLOOKUP($A$7&amp;$B$3&amp;$A76&amp;$A$8&amp;$B$5,EYFULL_in_period,11,FALSE))=TRUE,0,VLOOKUP($A$7&amp;$B$3&amp;$A76&amp;$A$8&amp;$B$5,EYFULL_in_period,11,FALSE))</f>
        <v>6</v>
      </c>
      <c r="F76" s="51">
        <f t="shared" ref="F76:F89" si="30">IF(ISERROR(VLOOKUP($A$7&amp;$B$3&amp;$A76&amp;$A$8&amp;$B$5,EYFULL_in_period,12,FALSE))=TRUE,0,VLOOKUP($A$7&amp;$B$3&amp;$A76&amp;$A$8&amp;$B$5,EYFULL_in_period,12,FALSE))</f>
        <v>6</v>
      </c>
      <c r="G76" s="33">
        <f t="shared" si="25"/>
        <v>2.0202020202020203</v>
      </c>
      <c r="H76" s="32">
        <f t="shared" si="25"/>
        <v>85.858585858585855</v>
      </c>
      <c r="I76" s="32">
        <f t="shared" si="25"/>
        <v>6.0606060606060606</v>
      </c>
      <c r="J76" s="32">
        <f t="shared" si="25"/>
        <v>6.0606060606060606</v>
      </c>
      <c r="K76" s="21"/>
      <c r="L76" s="25"/>
    </row>
    <row r="77" spans="1:12" ht="13.5" customHeight="1" x14ac:dyDescent="0.25">
      <c r="A77" s="334" t="s">
        <v>109</v>
      </c>
      <c r="B77" s="32">
        <f t="shared" si="26"/>
        <v>42</v>
      </c>
      <c r="C77" s="32">
        <f t="shared" si="27"/>
        <v>1</v>
      </c>
      <c r="D77" s="32">
        <f t="shared" si="28"/>
        <v>40</v>
      </c>
      <c r="E77" s="32">
        <f t="shared" si="29"/>
        <v>1</v>
      </c>
      <c r="F77" s="51">
        <f t="shared" si="30"/>
        <v>0</v>
      </c>
      <c r="G77" s="33">
        <f t="shared" si="25"/>
        <v>2.3809523809523809</v>
      </c>
      <c r="H77" s="32">
        <f t="shared" si="25"/>
        <v>95.238095238095241</v>
      </c>
      <c r="I77" s="32">
        <f t="shared" si="25"/>
        <v>2.3809523809523809</v>
      </c>
      <c r="J77" s="32">
        <f t="shared" si="25"/>
        <v>0</v>
      </c>
      <c r="K77" s="21"/>
      <c r="L77" s="25"/>
    </row>
    <row r="78" spans="1:12" ht="13.5" customHeight="1" x14ac:dyDescent="0.25">
      <c r="A78" s="334" t="s">
        <v>118</v>
      </c>
      <c r="B78" s="32">
        <f t="shared" si="26"/>
        <v>15</v>
      </c>
      <c r="C78" s="32">
        <f t="shared" si="27"/>
        <v>3</v>
      </c>
      <c r="D78" s="32">
        <f t="shared" si="28"/>
        <v>10</v>
      </c>
      <c r="E78" s="32">
        <f t="shared" si="29"/>
        <v>1</v>
      </c>
      <c r="F78" s="51">
        <f t="shared" si="30"/>
        <v>1</v>
      </c>
      <c r="G78" s="33">
        <f t="shared" si="25"/>
        <v>20</v>
      </c>
      <c r="H78" s="32">
        <f t="shared" si="25"/>
        <v>66.666666666666671</v>
      </c>
      <c r="I78" s="32">
        <f t="shared" si="25"/>
        <v>6.666666666666667</v>
      </c>
      <c r="J78" s="32">
        <f t="shared" si="25"/>
        <v>6.666666666666667</v>
      </c>
      <c r="K78" s="21"/>
      <c r="L78" s="25"/>
    </row>
    <row r="79" spans="1:12" ht="13.5" customHeight="1" x14ac:dyDescent="0.25">
      <c r="A79" s="334" t="s">
        <v>136</v>
      </c>
      <c r="B79" s="32">
        <f t="shared" si="26"/>
        <v>15</v>
      </c>
      <c r="C79" s="32">
        <f t="shared" si="27"/>
        <v>0</v>
      </c>
      <c r="D79" s="32">
        <f t="shared" si="28"/>
        <v>13</v>
      </c>
      <c r="E79" s="32">
        <f t="shared" si="29"/>
        <v>1</v>
      </c>
      <c r="F79" s="51">
        <f t="shared" si="30"/>
        <v>1</v>
      </c>
      <c r="G79" s="33">
        <f t="shared" si="25"/>
        <v>0</v>
      </c>
      <c r="H79" s="32">
        <f t="shared" si="25"/>
        <v>86.666666666666671</v>
      </c>
      <c r="I79" s="32">
        <f t="shared" si="25"/>
        <v>6.666666666666667</v>
      </c>
      <c r="J79" s="32">
        <f t="shared" si="25"/>
        <v>6.666666666666667</v>
      </c>
      <c r="K79" s="21"/>
      <c r="L79" s="25"/>
    </row>
    <row r="80" spans="1:12" ht="13.5" customHeight="1" x14ac:dyDescent="0.25">
      <c r="A80" s="334" t="s">
        <v>188</v>
      </c>
      <c r="B80" s="32">
        <f t="shared" si="26"/>
        <v>30</v>
      </c>
      <c r="C80" s="32">
        <f t="shared" si="27"/>
        <v>1</v>
      </c>
      <c r="D80" s="32">
        <f t="shared" si="28"/>
        <v>26</v>
      </c>
      <c r="E80" s="32">
        <f t="shared" si="29"/>
        <v>0</v>
      </c>
      <c r="F80" s="51">
        <f t="shared" si="30"/>
        <v>3</v>
      </c>
      <c r="G80" s="33">
        <f t="shared" si="25"/>
        <v>3.3333333333333335</v>
      </c>
      <c r="H80" s="32">
        <f t="shared" si="25"/>
        <v>86.666666666666671</v>
      </c>
      <c r="I80" s="32">
        <f t="shared" si="25"/>
        <v>0</v>
      </c>
      <c r="J80" s="32">
        <f t="shared" si="25"/>
        <v>10</v>
      </c>
      <c r="K80" s="21"/>
      <c r="L80" s="25"/>
    </row>
    <row r="81" spans="1:12" ht="13.5" customHeight="1" x14ac:dyDescent="0.25">
      <c r="A81" s="334" t="s">
        <v>191</v>
      </c>
      <c r="B81" s="32">
        <f t="shared" si="26"/>
        <v>22</v>
      </c>
      <c r="C81" s="32">
        <f t="shared" si="27"/>
        <v>3</v>
      </c>
      <c r="D81" s="32">
        <f t="shared" si="28"/>
        <v>18</v>
      </c>
      <c r="E81" s="32">
        <f t="shared" si="29"/>
        <v>0</v>
      </c>
      <c r="F81" s="51">
        <f t="shared" si="30"/>
        <v>1</v>
      </c>
      <c r="G81" s="33">
        <f t="shared" si="25"/>
        <v>13.636363636363637</v>
      </c>
      <c r="H81" s="32">
        <f t="shared" si="25"/>
        <v>81.818181818181813</v>
      </c>
      <c r="I81" s="32">
        <f t="shared" si="25"/>
        <v>0</v>
      </c>
      <c r="J81" s="32">
        <f t="shared" si="25"/>
        <v>4.5454545454545459</v>
      </c>
      <c r="K81" s="21"/>
      <c r="L81" s="25"/>
    </row>
    <row r="82" spans="1:12" ht="13.5" customHeight="1" x14ac:dyDescent="0.25">
      <c r="A82" s="334" t="s">
        <v>193</v>
      </c>
      <c r="B82" s="32">
        <f t="shared" si="26"/>
        <v>23</v>
      </c>
      <c r="C82" s="32">
        <f t="shared" si="27"/>
        <v>3</v>
      </c>
      <c r="D82" s="32">
        <f t="shared" si="28"/>
        <v>18</v>
      </c>
      <c r="E82" s="32">
        <f t="shared" si="29"/>
        <v>1</v>
      </c>
      <c r="F82" s="51">
        <f t="shared" si="30"/>
        <v>1</v>
      </c>
      <c r="G82" s="33">
        <f t="shared" si="25"/>
        <v>13.043478260869565</v>
      </c>
      <c r="H82" s="32">
        <f t="shared" si="25"/>
        <v>78.260869565217391</v>
      </c>
      <c r="I82" s="32">
        <f t="shared" si="25"/>
        <v>4.3478260869565215</v>
      </c>
      <c r="J82" s="32">
        <f t="shared" si="25"/>
        <v>4.3478260869565215</v>
      </c>
      <c r="K82" s="21"/>
      <c r="L82" s="25"/>
    </row>
    <row r="83" spans="1:12" ht="13.5" customHeight="1" x14ac:dyDescent="0.25">
      <c r="A83" s="334" t="s">
        <v>201</v>
      </c>
      <c r="B83" s="32">
        <f t="shared" si="26"/>
        <v>86</v>
      </c>
      <c r="C83" s="32">
        <f t="shared" si="27"/>
        <v>5</v>
      </c>
      <c r="D83" s="32">
        <f t="shared" si="28"/>
        <v>66</v>
      </c>
      <c r="E83" s="32">
        <f t="shared" si="29"/>
        <v>8</v>
      </c>
      <c r="F83" s="51">
        <f t="shared" si="30"/>
        <v>7</v>
      </c>
      <c r="G83" s="33">
        <f t="shared" si="25"/>
        <v>5.8139534883720927</v>
      </c>
      <c r="H83" s="32">
        <f t="shared" si="25"/>
        <v>76.744186046511629</v>
      </c>
      <c r="I83" s="32">
        <f t="shared" si="25"/>
        <v>9.3023255813953494</v>
      </c>
      <c r="J83" s="32">
        <f t="shared" si="25"/>
        <v>8.1395348837209305</v>
      </c>
      <c r="K83" s="21"/>
      <c r="L83" s="25"/>
    </row>
    <row r="84" spans="1:12" ht="13.5" customHeight="1" x14ac:dyDescent="0.25">
      <c r="A84" s="334" t="s">
        <v>204</v>
      </c>
      <c r="B84" s="32">
        <f t="shared" si="26"/>
        <v>17</v>
      </c>
      <c r="C84" s="32">
        <f t="shared" si="27"/>
        <v>1</v>
      </c>
      <c r="D84" s="32">
        <f t="shared" si="28"/>
        <v>15</v>
      </c>
      <c r="E84" s="32">
        <f t="shared" si="29"/>
        <v>1</v>
      </c>
      <c r="F84" s="51">
        <f t="shared" si="30"/>
        <v>0</v>
      </c>
      <c r="G84" s="33">
        <f t="shared" si="25"/>
        <v>5.882352941176471</v>
      </c>
      <c r="H84" s="32">
        <f t="shared" si="25"/>
        <v>88.235294117647058</v>
      </c>
      <c r="I84" s="32">
        <f t="shared" si="25"/>
        <v>5.882352941176471</v>
      </c>
      <c r="J84" s="32">
        <f t="shared" si="25"/>
        <v>0</v>
      </c>
      <c r="K84" s="21"/>
      <c r="L84" s="25"/>
    </row>
    <row r="85" spans="1:12" ht="13.5" customHeight="1" x14ac:dyDescent="0.25">
      <c r="A85" s="334" t="s">
        <v>211</v>
      </c>
      <c r="B85" s="32">
        <f t="shared" si="26"/>
        <v>12</v>
      </c>
      <c r="C85" s="32">
        <f t="shared" si="27"/>
        <v>2</v>
      </c>
      <c r="D85" s="32">
        <f t="shared" si="28"/>
        <v>7</v>
      </c>
      <c r="E85" s="32">
        <f t="shared" si="29"/>
        <v>2</v>
      </c>
      <c r="F85" s="51">
        <f t="shared" si="30"/>
        <v>1</v>
      </c>
      <c r="G85" s="33">
        <f t="shared" si="25"/>
        <v>16.666666666666668</v>
      </c>
      <c r="H85" s="32">
        <f t="shared" si="25"/>
        <v>58.333333333333336</v>
      </c>
      <c r="I85" s="32">
        <f t="shared" si="25"/>
        <v>16.666666666666668</v>
      </c>
      <c r="J85" s="32">
        <f t="shared" si="25"/>
        <v>8.3333333333333339</v>
      </c>
      <c r="K85" s="21"/>
      <c r="L85" s="25"/>
    </row>
    <row r="86" spans="1:12" ht="13.5" customHeight="1" x14ac:dyDescent="0.25">
      <c r="A86" s="334" t="s">
        <v>217</v>
      </c>
      <c r="B86" s="32">
        <f t="shared" si="26"/>
        <v>7</v>
      </c>
      <c r="C86" s="32">
        <f t="shared" si="27"/>
        <v>0</v>
      </c>
      <c r="D86" s="32">
        <f t="shared" si="28"/>
        <v>4</v>
      </c>
      <c r="E86" s="32">
        <f t="shared" si="29"/>
        <v>1</v>
      </c>
      <c r="F86" s="51">
        <f t="shared" si="30"/>
        <v>2</v>
      </c>
      <c r="G86" s="33">
        <f t="shared" si="25"/>
        <v>0</v>
      </c>
      <c r="H86" s="32">
        <f t="shared" si="25"/>
        <v>57.142857142857146</v>
      </c>
      <c r="I86" s="32">
        <f t="shared" si="25"/>
        <v>14.285714285714286</v>
      </c>
      <c r="J86" s="32">
        <f t="shared" si="25"/>
        <v>28.571428571428573</v>
      </c>
      <c r="K86" s="21"/>
      <c r="L86" s="25"/>
    </row>
    <row r="87" spans="1:12" ht="13.5" customHeight="1" x14ac:dyDescent="0.25">
      <c r="A87" s="334" t="s">
        <v>221</v>
      </c>
      <c r="B87" s="32">
        <f t="shared" si="26"/>
        <v>65</v>
      </c>
      <c r="C87" s="32">
        <f t="shared" si="27"/>
        <v>9</v>
      </c>
      <c r="D87" s="32">
        <f t="shared" si="28"/>
        <v>47</v>
      </c>
      <c r="E87" s="32">
        <f t="shared" si="29"/>
        <v>4</v>
      </c>
      <c r="F87" s="51">
        <f t="shared" si="30"/>
        <v>5</v>
      </c>
      <c r="G87" s="33">
        <f t="shared" si="25"/>
        <v>13.846153846153847</v>
      </c>
      <c r="H87" s="32">
        <f t="shared" si="25"/>
        <v>72.307692307692307</v>
      </c>
      <c r="I87" s="32">
        <f t="shared" si="25"/>
        <v>6.1538461538461542</v>
      </c>
      <c r="J87" s="32">
        <f t="shared" si="25"/>
        <v>7.6923076923076925</v>
      </c>
      <c r="K87" s="21"/>
      <c r="L87" s="25"/>
    </row>
    <row r="88" spans="1:12" ht="13.5" customHeight="1" x14ac:dyDescent="0.25">
      <c r="A88" s="334" t="s">
        <v>232</v>
      </c>
      <c r="B88" s="32">
        <f t="shared" si="26"/>
        <v>22</v>
      </c>
      <c r="C88" s="32">
        <f t="shared" si="27"/>
        <v>1</v>
      </c>
      <c r="D88" s="32">
        <f t="shared" si="28"/>
        <v>18</v>
      </c>
      <c r="E88" s="32">
        <f t="shared" si="29"/>
        <v>1</v>
      </c>
      <c r="F88" s="51">
        <f t="shared" si="30"/>
        <v>2</v>
      </c>
      <c r="G88" s="33">
        <f t="shared" si="25"/>
        <v>4.5454545454545459</v>
      </c>
      <c r="H88" s="32">
        <f t="shared" si="25"/>
        <v>81.818181818181813</v>
      </c>
      <c r="I88" s="32">
        <f t="shared" si="25"/>
        <v>4.5454545454545459</v>
      </c>
      <c r="J88" s="32">
        <f t="shared" si="25"/>
        <v>9.0909090909090917</v>
      </c>
      <c r="K88" s="21"/>
      <c r="L88" s="25"/>
    </row>
    <row r="89" spans="1:12" ht="13.5" customHeight="1" x14ac:dyDescent="0.25">
      <c r="A89" s="334" t="s">
        <v>233</v>
      </c>
      <c r="B89" s="32">
        <f t="shared" si="26"/>
        <v>47</v>
      </c>
      <c r="C89" s="32">
        <f t="shared" si="27"/>
        <v>3</v>
      </c>
      <c r="D89" s="32">
        <f t="shared" si="28"/>
        <v>39</v>
      </c>
      <c r="E89" s="32">
        <f t="shared" si="29"/>
        <v>3</v>
      </c>
      <c r="F89" s="51">
        <f t="shared" si="30"/>
        <v>2</v>
      </c>
      <c r="G89" s="33">
        <f t="shared" si="25"/>
        <v>6.3829787234042552</v>
      </c>
      <c r="H89" s="32">
        <f t="shared" si="25"/>
        <v>82.978723404255319</v>
      </c>
      <c r="I89" s="32">
        <f t="shared" si="25"/>
        <v>6.3829787234042552</v>
      </c>
      <c r="J89" s="32">
        <f t="shared" si="25"/>
        <v>4.2553191489361701</v>
      </c>
      <c r="K89" s="21"/>
      <c r="L89" s="25"/>
    </row>
    <row r="90" spans="1:12" ht="21.75" customHeight="1" x14ac:dyDescent="0.25">
      <c r="A90" s="331" t="s">
        <v>238</v>
      </c>
      <c r="B90" s="30">
        <f>SUM(B91:B101)</f>
        <v>707</v>
      </c>
      <c r="C90" s="30">
        <f>SUM(C91:C101)</f>
        <v>76</v>
      </c>
      <c r="D90" s="30">
        <f>SUM(D91:D101)</f>
        <v>566</v>
      </c>
      <c r="E90" s="30">
        <f>SUM(E91:E101)</f>
        <v>40</v>
      </c>
      <c r="F90" s="71">
        <f>SUM(F91:F101)</f>
        <v>25</v>
      </c>
      <c r="G90" s="31">
        <f t="shared" si="25"/>
        <v>10.74964639321075</v>
      </c>
      <c r="H90" s="30">
        <f t="shared" si="25"/>
        <v>80.056577086280058</v>
      </c>
      <c r="I90" s="30">
        <f t="shared" si="25"/>
        <v>5.6577086280056577</v>
      </c>
      <c r="J90" s="30">
        <f t="shared" si="25"/>
        <v>3.536067892503536</v>
      </c>
      <c r="K90" s="65"/>
      <c r="L90" s="173"/>
    </row>
    <row r="91" spans="1:12" ht="13.5" customHeight="1" x14ac:dyDescent="0.25">
      <c r="A91" s="335" t="s">
        <v>86</v>
      </c>
      <c r="B91" s="32">
        <f t="shared" ref="B91:B101" si="31">IF(ISERROR(VLOOKUP($A$7&amp;$B$3&amp;$A91&amp;$A$8&amp;$B$5,EYFULL_in_period,8,FALSE))=TRUE,0,VLOOKUP($A$7&amp;$B$3&amp;$A91&amp;$A$8&amp;$B$5,EYFULL_in_period,8,FALSE))</f>
        <v>15</v>
      </c>
      <c r="C91" s="32">
        <f t="shared" ref="C91:C101" si="32">IF(ISERROR(VLOOKUP($A$7&amp;$B$3&amp;$A91&amp;$A$8&amp;$B$5,EYFULL_in_period,9,FALSE))=TRUE,0,VLOOKUP($A$7&amp;$B$3&amp;$A91&amp;$A$8&amp;$B$5,EYFULL_in_period,9,FALSE))</f>
        <v>1</v>
      </c>
      <c r="D91" s="32">
        <f t="shared" ref="D91:D101" si="33">IF(ISERROR(VLOOKUP($A$7&amp;$B$3&amp;$A91&amp;$A$8&amp;$B$5,EYFULL_in_period,10,FALSE))=TRUE,0,VLOOKUP($A$7&amp;$B$3&amp;$A91&amp;$A$8&amp;$B$5,EYFULL_in_period,10,FALSE))</f>
        <v>11</v>
      </c>
      <c r="E91" s="32">
        <f t="shared" ref="E91:E101" si="34">IF(ISERROR(VLOOKUP($A$7&amp;$B$3&amp;$A91&amp;$A$8&amp;$B$5,EYFULL_in_period,11,FALSE))=TRUE,0,VLOOKUP($A$7&amp;$B$3&amp;$A91&amp;$A$8&amp;$B$5,EYFULL_in_period,11,FALSE))</f>
        <v>1</v>
      </c>
      <c r="F91" s="51">
        <f t="shared" ref="F91:F101" si="35">IF(ISERROR(VLOOKUP($A$7&amp;$B$3&amp;$A91&amp;$A$8&amp;$B$5,EYFULL_in_period,12,FALSE))=TRUE,0,VLOOKUP($A$7&amp;$B$3&amp;$A91&amp;$A$8&amp;$B$5,EYFULL_in_period,12,FALSE))</f>
        <v>2</v>
      </c>
      <c r="G91" s="33">
        <f t="shared" si="25"/>
        <v>6.666666666666667</v>
      </c>
      <c r="H91" s="32">
        <f t="shared" si="25"/>
        <v>73.333333333333329</v>
      </c>
      <c r="I91" s="32">
        <f t="shared" si="25"/>
        <v>6.666666666666667</v>
      </c>
      <c r="J91" s="32">
        <f t="shared" si="25"/>
        <v>13.333333333333334</v>
      </c>
      <c r="K91" s="21"/>
      <c r="L91" s="25"/>
    </row>
    <row r="92" spans="1:12" ht="13.5" customHeight="1" x14ac:dyDescent="0.25">
      <c r="A92" s="335" t="s">
        <v>102</v>
      </c>
      <c r="B92" s="32">
        <f t="shared" si="31"/>
        <v>82</v>
      </c>
      <c r="C92" s="32">
        <f t="shared" si="32"/>
        <v>4</v>
      </c>
      <c r="D92" s="32">
        <f t="shared" si="33"/>
        <v>75</v>
      </c>
      <c r="E92" s="32">
        <f t="shared" si="34"/>
        <v>2</v>
      </c>
      <c r="F92" s="51">
        <f t="shared" si="35"/>
        <v>1</v>
      </c>
      <c r="G92" s="33">
        <f t="shared" si="25"/>
        <v>4.8780487804878048</v>
      </c>
      <c r="H92" s="32">
        <f t="shared" si="25"/>
        <v>91.463414634146346</v>
      </c>
      <c r="I92" s="32">
        <f t="shared" si="25"/>
        <v>2.4390243902439024</v>
      </c>
      <c r="J92" s="32">
        <f t="shared" si="25"/>
        <v>1.2195121951219512</v>
      </c>
      <c r="K92" s="21"/>
      <c r="L92" s="25"/>
    </row>
    <row r="93" spans="1:12" ht="13.5" customHeight="1" x14ac:dyDescent="0.25">
      <c r="A93" s="335" t="s">
        <v>104</v>
      </c>
      <c r="B93" s="32">
        <f t="shared" si="31"/>
        <v>38</v>
      </c>
      <c r="C93" s="32">
        <f t="shared" si="32"/>
        <v>3</v>
      </c>
      <c r="D93" s="32">
        <f t="shared" si="33"/>
        <v>32</v>
      </c>
      <c r="E93" s="32">
        <f t="shared" si="34"/>
        <v>2</v>
      </c>
      <c r="F93" s="51">
        <f t="shared" si="35"/>
        <v>1</v>
      </c>
      <c r="G93" s="33">
        <f t="shared" si="25"/>
        <v>7.8947368421052628</v>
      </c>
      <c r="H93" s="32">
        <f t="shared" si="25"/>
        <v>84.21052631578948</v>
      </c>
      <c r="I93" s="32">
        <f t="shared" si="25"/>
        <v>5.2631578947368425</v>
      </c>
      <c r="J93" s="32">
        <f t="shared" si="25"/>
        <v>2.6315789473684212</v>
      </c>
      <c r="K93" s="21"/>
      <c r="L93" s="25"/>
    </row>
    <row r="94" spans="1:12" ht="13.5" customHeight="1" x14ac:dyDescent="0.25">
      <c r="A94" s="335" t="s">
        <v>124</v>
      </c>
      <c r="B94" s="32">
        <f t="shared" si="31"/>
        <v>151</v>
      </c>
      <c r="C94" s="32">
        <f t="shared" si="32"/>
        <v>25</v>
      </c>
      <c r="D94" s="32">
        <f t="shared" si="33"/>
        <v>106</v>
      </c>
      <c r="E94" s="32">
        <f t="shared" si="34"/>
        <v>12</v>
      </c>
      <c r="F94" s="51">
        <f t="shared" si="35"/>
        <v>8</v>
      </c>
      <c r="G94" s="33">
        <f t="shared" si="25"/>
        <v>16.556291390728475</v>
      </c>
      <c r="H94" s="32">
        <f t="shared" si="25"/>
        <v>70.198675496688736</v>
      </c>
      <c r="I94" s="32">
        <f t="shared" si="25"/>
        <v>7.9470198675496686</v>
      </c>
      <c r="J94" s="32">
        <f t="shared" si="25"/>
        <v>5.298013245033113</v>
      </c>
      <c r="K94" s="21"/>
      <c r="L94" s="25"/>
    </row>
    <row r="95" spans="1:12" ht="13.5" customHeight="1" x14ac:dyDescent="0.25">
      <c r="A95" s="335" t="s">
        <v>137</v>
      </c>
      <c r="B95" s="32">
        <f t="shared" si="31"/>
        <v>188</v>
      </c>
      <c r="C95" s="32">
        <f t="shared" si="32"/>
        <v>17</v>
      </c>
      <c r="D95" s="32">
        <f t="shared" si="33"/>
        <v>163</v>
      </c>
      <c r="E95" s="32">
        <f t="shared" si="34"/>
        <v>5</v>
      </c>
      <c r="F95" s="51">
        <f t="shared" si="35"/>
        <v>3</v>
      </c>
      <c r="G95" s="33">
        <f t="shared" si="25"/>
        <v>9.0425531914893611</v>
      </c>
      <c r="H95" s="32">
        <f t="shared" si="25"/>
        <v>86.702127659574472</v>
      </c>
      <c r="I95" s="32">
        <f t="shared" si="25"/>
        <v>2.6595744680851063</v>
      </c>
      <c r="J95" s="32">
        <f t="shared" si="25"/>
        <v>1.5957446808510638</v>
      </c>
      <c r="K95" s="21"/>
      <c r="L95" s="25"/>
    </row>
    <row r="96" spans="1:12" ht="13.5" customHeight="1" x14ac:dyDescent="0.25">
      <c r="A96" s="335" t="s">
        <v>157</v>
      </c>
      <c r="B96" s="32">
        <f t="shared" si="31"/>
        <v>19</v>
      </c>
      <c r="C96" s="32">
        <f t="shared" si="32"/>
        <v>4</v>
      </c>
      <c r="D96" s="32">
        <f t="shared" si="33"/>
        <v>11</v>
      </c>
      <c r="E96" s="32">
        <f t="shared" si="34"/>
        <v>2</v>
      </c>
      <c r="F96" s="51">
        <f t="shared" si="35"/>
        <v>2</v>
      </c>
      <c r="G96" s="33">
        <f t="shared" si="25"/>
        <v>21.05263157894737</v>
      </c>
      <c r="H96" s="32">
        <f t="shared" si="25"/>
        <v>57.89473684210526</v>
      </c>
      <c r="I96" s="32">
        <f t="shared" si="25"/>
        <v>10.526315789473685</v>
      </c>
      <c r="J96" s="32">
        <f t="shared" si="25"/>
        <v>10.526315789473685</v>
      </c>
      <c r="K96" s="21"/>
      <c r="L96" s="25"/>
    </row>
    <row r="97" spans="1:12" ht="13.5" customHeight="1" x14ac:dyDescent="0.25">
      <c r="A97" s="335" t="s">
        <v>165</v>
      </c>
      <c r="B97" s="32">
        <f t="shared" si="31"/>
        <v>91</v>
      </c>
      <c r="C97" s="32">
        <f t="shared" si="32"/>
        <v>9</v>
      </c>
      <c r="D97" s="32">
        <f t="shared" si="33"/>
        <v>76</v>
      </c>
      <c r="E97" s="32">
        <f t="shared" si="34"/>
        <v>4</v>
      </c>
      <c r="F97" s="51">
        <f t="shared" si="35"/>
        <v>2</v>
      </c>
      <c r="G97" s="33">
        <f t="shared" si="25"/>
        <v>9.8901098901098905</v>
      </c>
      <c r="H97" s="32">
        <f t="shared" si="25"/>
        <v>83.516483516483518</v>
      </c>
      <c r="I97" s="32">
        <f t="shared" si="25"/>
        <v>4.395604395604396</v>
      </c>
      <c r="J97" s="32">
        <f t="shared" si="25"/>
        <v>2.197802197802198</v>
      </c>
      <c r="K97" s="21"/>
      <c r="L97" s="25"/>
    </row>
    <row r="98" spans="1:12" ht="13.5" customHeight="1" x14ac:dyDescent="0.25">
      <c r="A98" s="335" t="s">
        <v>177</v>
      </c>
      <c r="B98" s="32">
        <f t="shared" si="31"/>
        <v>37</v>
      </c>
      <c r="C98" s="32">
        <f t="shared" si="32"/>
        <v>5</v>
      </c>
      <c r="D98" s="32">
        <f t="shared" si="33"/>
        <v>28</v>
      </c>
      <c r="E98" s="32">
        <f t="shared" si="34"/>
        <v>4</v>
      </c>
      <c r="F98" s="51">
        <f t="shared" si="35"/>
        <v>0</v>
      </c>
      <c r="G98" s="33">
        <f t="shared" si="25"/>
        <v>13.513513513513514</v>
      </c>
      <c r="H98" s="32">
        <f t="shared" si="25"/>
        <v>75.675675675675677</v>
      </c>
      <c r="I98" s="32">
        <f t="shared" si="25"/>
        <v>10.810810810810811</v>
      </c>
      <c r="J98" s="32">
        <f t="shared" si="25"/>
        <v>0</v>
      </c>
      <c r="K98" s="21"/>
      <c r="L98" s="25"/>
    </row>
    <row r="99" spans="1:12" ht="13.5" customHeight="1" x14ac:dyDescent="0.25">
      <c r="A99" s="335" t="s">
        <v>198</v>
      </c>
      <c r="B99" s="32">
        <f t="shared" si="31"/>
        <v>9</v>
      </c>
      <c r="C99" s="32">
        <f t="shared" si="32"/>
        <v>3</v>
      </c>
      <c r="D99" s="32">
        <f t="shared" si="33"/>
        <v>5</v>
      </c>
      <c r="E99" s="32">
        <f t="shared" si="34"/>
        <v>1</v>
      </c>
      <c r="F99" s="51">
        <f t="shared" si="35"/>
        <v>0</v>
      </c>
      <c r="G99" s="33">
        <f t="shared" si="25"/>
        <v>33.333333333333336</v>
      </c>
      <c r="H99" s="32">
        <f t="shared" si="25"/>
        <v>55.555555555555557</v>
      </c>
      <c r="I99" s="32">
        <f t="shared" si="25"/>
        <v>11.111111111111111</v>
      </c>
      <c r="J99" s="32">
        <f t="shared" si="25"/>
        <v>0</v>
      </c>
      <c r="K99" s="21"/>
      <c r="L99" s="25"/>
    </row>
    <row r="100" spans="1:12" ht="13.5" customHeight="1" x14ac:dyDescent="0.25">
      <c r="A100" s="335" t="s">
        <v>205</v>
      </c>
      <c r="B100" s="32">
        <f t="shared" si="31"/>
        <v>61</v>
      </c>
      <c r="C100" s="32">
        <f t="shared" si="32"/>
        <v>3</v>
      </c>
      <c r="D100" s="32">
        <f t="shared" si="33"/>
        <v>49</v>
      </c>
      <c r="E100" s="32">
        <f t="shared" si="34"/>
        <v>6</v>
      </c>
      <c r="F100" s="51">
        <f t="shared" si="35"/>
        <v>3</v>
      </c>
      <c r="G100" s="33">
        <f t="shared" si="25"/>
        <v>4.918032786885246</v>
      </c>
      <c r="H100" s="32">
        <f t="shared" si="25"/>
        <v>80.327868852459019</v>
      </c>
      <c r="I100" s="32">
        <f t="shared" si="25"/>
        <v>9.8360655737704921</v>
      </c>
      <c r="J100" s="32">
        <f t="shared" si="25"/>
        <v>4.918032786885246</v>
      </c>
      <c r="K100" s="21"/>
      <c r="L100" s="25"/>
    </row>
    <row r="101" spans="1:12" ht="13.5" customHeight="1" x14ac:dyDescent="0.25">
      <c r="A101" s="335" t="s">
        <v>212</v>
      </c>
      <c r="B101" s="32">
        <f t="shared" si="31"/>
        <v>16</v>
      </c>
      <c r="C101" s="32">
        <f t="shared" si="32"/>
        <v>2</v>
      </c>
      <c r="D101" s="32">
        <f t="shared" si="33"/>
        <v>10</v>
      </c>
      <c r="E101" s="32">
        <f t="shared" si="34"/>
        <v>1</v>
      </c>
      <c r="F101" s="51">
        <f t="shared" si="35"/>
        <v>3</v>
      </c>
      <c r="G101" s="33">
        <f t="shared" si="25"/>
        <v>12.5</v>
      </c>
      <c r="H101" s="32">
        <f t="shared" si="25"/>
        <v>62.5</v>
      </c>
      <c r="I101" s="32">
        <f t="shared" si="25"/>
        <v>6.25</v>
      </c>
      <c r="J101" s="32">
        <f t="shared" si="25"/>
        <v>18.75</v>
      </c>
      <c r="K101" s="21"/>
      <c r="L101" s="25"/>
    </row>
    <row r="102" spans="1:12" ht="21.75" customHeight="1" x14ac:dyDescent="0.25">
      <c r="A102" s="331" t="s">
        <v>239</v>
      </c>
      <c r="B102" s="30">
        <f>SUM(B103:B135)</f>
        <v>906</v>
      </c>
      <c r="C102" s="30">
        <f>SUM(C103:C135)</f>
        <v>73</v>
      </c>
      <c r="D102" s="30">
        <f>SUM(D103:D135)</f>
        <v>751</v>
      </c>
      <c r="E102" s="30">
        <f>SUM(E103:E135)</f>
        <v>55</v>
      </c>
      <c r="F102" s="71">
        <f>SUM(F103:F135)</f>
        <v>27</v>
      </c>
      <c r="G102" s="31">
        <f t="shared" si="25"/>
        <v>8.0573951434878595</v>
      </c>
      <c r="H102" s="30">
        <f t="shared" si="25"/>
        <v>82.891832229580572</v>
      </c>
      <c r="I102" s="30">
        <f t="shared" si="25"/>
        <v>6.0706401766004419</v>
      </c>
      <c r="J102" s="30">
        <f t="shared" si="25"/>
        <v>2.9801324503311259</v>
      </c>
      <c r="K102" s="65"/>
      <c r="L102" s="173"/>
    </row>
    <row r="103" spans="1:12" ht="13.5" customHeight="1" x14ac:dyDescent="0.25">
      <c r="A103" s="333" t="s">
        <v>82</v>
      </c>
      <c r="B103" s="32">
        <f t="shared" ref="B103:B135" si="36">IF(ISERROR(VLOOKUP($A$7&amp;$B$3&amp;$A103&amp;$A$8&amp;$B$5,EYFULL_in_period,8,FALSE))=TRUE,0,VLOOKUP($A$7&amp;$B$3&amp;$A103&amp;$A$8&amp;$B$5,EYFULL_in_period,8,FALSE))</f>
        <v>20</v>
      </c>
      <c r="C103" s="32">
        <f t="shared" ref="C103:C135" si="37">IF(ISERROR(VLOOKUP($A$7&amp;$B$3&amp;$A103&amp;$A$8&amp;$B$5,EYFULL_in_period,9,FALSE))=TRUE,0,VLOOKUP($A$7&amp;$B$3&amp;$A103&amp;$A$8&amp;$B$5,EYFULL_in_period,9,FALSE))</f>
        <v>0</v>
      </c>
      <c r="D103" s="32">
        <f t="shared" ref="D103:D135" si="38">IF(ISERROR(VLOOKUP($A$7&amp;$B$3&amp;$A103&amp;$A$8&amp;$B$5,EYFULL_in_period,10,FALSE))=TRUE,0,VLOOKUP($A$7&amp;$B$3&amp;$A103&amp;$A$8&amp;$B$5,EYFULL_in_period,10,FALSE))</f>
        <v>18</v>
      </c>
      <c r="E103" s="32">
        <f t="shared" ref="E103:E135" si="39">IF(ISERROR(VLOOKUP($A$7&amp;$B$3&amp;$A103&amp;$A$8&amp;$B$5,EYFULL_in_period,11,FALSE))=TRUE,0,VLOOKUP($A$7&amp;$B$3&amp;$A103&amp;$A$8&amp;$B$5,EYFULL_in_period,11,FALSE))</f>
        <v>1</v>
      </c>
      <c r="F103" s="51">
        <f t="shared" ref="F103:F135" si="40">IF(ISERROR(VLOOKUP($A$7&amp;$B$3&amp;$A103&amp;$A$8&amp;$B$5,EYFULL_in_period,12,FALSE))=TRUE,0,VLOOKUP($A$7&amp;$B$3&amp;$A103&amp;$A$8&amp;$B$5,EYFULL_in_period,12,FALSE))</f>
        <v>1</v>
      </c>
      <c r="G103" s="33">
        <f t="shared" si="25"/>
        <v>0</v>
      </c>
      <c r="H103" s="32">
        <f t="shared" si="25"/>
        <v>90</v>
      </c>
      <c r="I103" s="32">
        <f t="shared" si="25"/>
        <v>5</v>
      </c>
      <c r="J103" s="32">
        <f t="shared" si="25"/>
        <v>5</v>
      </c>
      <c r="K103" s="21"/>
      <c r="L103" s="25"/>
    </row>
    <row r="104" spans="1:12" ht="13.5" customHeight="1" x14ac:dyDescent="0.25">
      <c r="A104" s="333" t="s">
        <v>83</v>
      </c>
      <c r="B104" s="32">
        <f t="shared" si="36"/>
        <v>32</v>
      </c>
      <c r="C104" s="32">
        <f t="shared" si="37"/>
        <v>1</v>
      </c>
      <c r="D104" s="32">
        <f t="shared" si="38"/>
        <v>29</v>
      </c>
      <c r="E104" s="32">
        <f t="shared" si="39"/>
        <v>1</v>
      </c>
      <c r="F104" s="51">
        <f t="shared" si="40"/>
        <v>1</v>
      </c>
      <c r="G104" s="33">
        <f t="shared" si="25"/>
        <v>3.125</v>
      </c>
      <c r="H104" s="32">
        <f t="shared" si="25"/>
        <v>90.625</v>
      </c>
      <c r="I104" s="32">
        <f t="shared" si="25"/>
        <v>3.125</v>
      </c>
      <c r="J104" s="32">
        <f t="shared" si="25"/>
        <v>3.125</v>
      </c>
      <c r="K104" s="21"/>
      <c r="L104" s="25"/>
    </row>
    <row r="105" spans="1:12" ht="13.5" customHeight="1" x14ac:dyDescent="0.25">
      <c r="A105" s="333" t="s">
        <v>87</v>
      </c>
      <c r="B105" s="32">
        <f t="shared" si="36"/>
        <v>42</v>
      </c>
      <c r="C105" s="32">
        <f t="shared" si="37"/>
        <v>0</v>
      </c>
      <c r="D105" s="32">
        <f t="shared" si="38"/>
        <v>39</v>
      </c>
      <c r="E105" s="32">
        <f t="shared" si="39"/>
        <v>3</v>
      </c>
      <c r="F105" s="51">
        <f t="shared" si="40"/>
        <v>0</v>
      </c>
      <c r="G105" s="33">
        <f t="shared" si="25"/>
        <v>0</v>
      </c>
      <c r="H105" s="32">
        <f t="shared" si="25"/>
        <v>92.857142857142861</v>
      </c>
      <c r="I105" s="32">
        <f t="shared" si="25"/>
        <v>7.1428571428571432</v>
      </c>
      <c r="J105" s="32">
        <f t="shared" si="25"/>
        <v>0</v>
      </c>
      <c r="K105" s="21"/>
      <c r="L105" s="25"/>
    </row>
    <row r="106" spans="1:12" ht="13.5" customHeight="1" x14ac:dyDescent="0.25">
      <c r="A106" s="333" t="s">
        <v>95</v>
      </c>
      <c r="B106" s="32">
        <f t="shared" si="36"/>
        <v>27</v>
      </c>
      <c r="C106" s="32">
        <f t="shared" si="37"/>
        <v>0</v>
      </c>
      <c r="D106" s="32">
        <f t="shared" si="38"/>
        <v>25</v>
      </c>
      <c r="E106" s="32">
        <f t="shared" si="39"/>
        <v>1</v>
      </c>
      <c r="F106" s="51">
        <f t="shared" si="40"/>
        <v>1</v>
      </c>
      <c r="G106" s="33">
        <f t="shared" si="25"/>
        <v>0</v>
      </c>
      <c r="H106" s="32">
        <f t="shared" si="25"/>
        <v>92.592592592592595</v>
      </c>
      <c r="I106" s="32">
        <f t="shared" si="25"/>
        <v>3.7037037037037037</v>
      </c>
      <c r="J106" s="32">
        <f t="shared" si="25"/>
        <v>3.7037037037037037</v>
      </c>
      <c r="K106" s="21"/>
      <c r="L106" s="25"/>
    </row>
    <row r="107" spans="1:12" ht="13.5" customHeight="1" x14ac:dyDescent="0.25">
      <c r="A107" s="333" t="s">
        <v>98</v>
      </c>
      <c r="B107" s="32">
        <f t="shared" si="36"/>
        <v>61</v>
      </c>
      <c r="C107" s="32">
        <f t="shared" si="37"/>
        <v>5</v>
      </c>
      <c r="D107" s="32">
        <f t="shared" si="38"/>
        <v>52</v>
      </c>
      <c r="E107" s="32">
        <f t="shared" si="39"/>
        <v>3</v>
      </c>
      <c r="F107" s="51">
        <f t="shared" si="40"/>
        <v>1</v>
      </c>
      <c r="G107" s="33">
        <f t="shared" si="25"/>
        <v>8.1967213114754092</v>
      </c>
      <c r="H107" s="32">
        <f t="shared" si="25"/>
        <v>85.245901639344268</v>
      </c>
      <c r="I107" s="32">
        <f t="shared" si="25"/>
        <v>4.918032786885246</v>
      </c>
      <c r="J107" s="32">
        <f t="shared" si="25"/>
        <v>1.639344262295082</v>
      </c>
      <c r="K107" s="21"/>
      <c r="L107" s="25"/>
    </row>
    <row r="108" spans="1:12" ht="13.5" customHeight="1" x14ac:dyDescent="0.25">
      <c r="A108" s="333" t="s">
        <v>103</v>
      </c>
      <c r="B108" s="32">
        <f t="shared" si="36"/>
        <v>19</v>
      </c>
      <c r="C108" s="32">
        <f t="shared" si="37"/>
        <v>4</v>
      </c>
      <c r="D108" s="32">
        <f t="shared" si="38"/>
        <v>14</v>
      </c>
      <c r="E108" s="32">
        <f t="shared" si="39"/>
        <v>1</v>
      </c>
      <c r="F108" s="51">
        <f t="shared" si="40"/>
        <v>0</v>
      </c>
      <c r="G108" s="33">
        <f t="shared" si="25"/>
        <v>21.05263157894737</v>
      </c>
      <c r="H108" s="32">
        <f t="shared" si="25"/>
        <v>73.684210526315795</v>
      </c>
      <c r="I108" s="32">
        <f t="shared" si="25"/>
        <v>5.2631578947368425</v>
      </c>
      <c r="J108" s="32">
        <f t="shared" si="25"/>
        <v>0</v>
      </c>
      <c r="K108" s="21"/>
      <c r="L108" s="25"/>
    </row>
    <row r="109" spans="1:12" ht="13.5" customHeight="1" x14ac:dyDescent="0.25">
      <c r="A109" s="333" t="s">
        <v>107</v>
      </c>
      <c r="B109" s="32">
        <f t="shared" si="36"/>
        <v>1</v>
      </c>
      <c r="C109" s="32">
        <f t="shared" si="37"/>
        <v>0</v>
      </c>
      <c r="D109" s="32">
        <f t="shared" si="38"/>
        <v>1</v>
      </c>
      <c r="E109" s="32">
        <f t="shared" si="39"/>
        <v>0</v>
      </c>
      <c r="F109" s="51">
        <f t="shared" si="40"/>
        <v>0</v>
      </c>
      <c r="G109" s="33">
        <f t="shared" si="25"/>
        <v>0</v>
      </c>
      <c r="H109" s="32">
        <f t="shared" si="25"/>
        <v>100</v>
      </c>
      <c r="I109" s="32">
        <f t="shared" si="25"/>
        <v>0</v>
      </c>
      <c r="J109" s="32">
        <f t="shared" si="25"/>
        <v>0</v>
      </c>
      <c r="K109" s="21"/>
      <c r="L109" s="25"/>
    </row>
    <row r="110" spans="1:12" ht="13.5" customHeight="1" x14ac:dyDescent="0.25">
      <c r="A110" s="333" t="s">
        <v>110</v>
      </c>
      <c r="B110" s="32">
        <f t="shared" si="36"/>
        <v>52</v>
      </c>
      <c r="C110" s="32">
        <f t="shared" si="37"/>
        <v>0</v>
      </c>
      <c r="D110" s="32">
        <f t="shared" si="38"/>
        <v>43</v>
      </c>
      <c r="E110" s="32">
        <f t="shared" si="39"/>
        <v>6</v>
      </c>
      <c r="F110" s="51">
        <f t="shared" si="40"/>
        <v>3</v>
      </c>
      <c r="G110" s="33">
        <f t="shared" si="25"/>
        <v>0</v>
      </c>
      <c r="H110" s="32">
        <f t="shared" si="25"/>
        <v>82.692307692307693</v>
      </c>
      <c r="I110" s="32">
        <f t="shared" si="25"/>
        <v>11.538461538461538</v>
      </c>
      <c r="J110" s="32">
        <f t="shared" si="25"/>
        <v>5.7692307692307692</v>
      </c>
      <c r="K110" s="21"/>
      <c r="L110" s="25"/>
    </row>
    <row r="111" spans="1:12" ht="13.5" customHeight="1" x14ac:dyDescent="0.25">
      <c r="A111" s="333" t="s">
        <v>120</v>
      </c>
      <c r="B111" s="32">
        <f t="shared" si="36"/>
        <v>28</v>
      </c>
      <c r="C111" s="32">
        <f t="shared" si="37"/>
        <v>3</v>
      </c>
      <c r="D111" s="32">
        <f t="shared" si="38"/>
        <v>24</v>
      </c>
      <c r="E111" s="32">
        <f t="shared" si="39"/>
        <v>1</v>
      </c>
      <c r="F111" s="51">
        <f t="shared" si="40"/>
        <v>0</v>
      </c>
      <c r="G111" s="33">
        <f t="shared" si="25"/>
        <v>10.714285714285714</v>
      </c>
      <c r="H111" s="32">
        <f t="shared" si="25"/>
        <v>85.714285714285708</v>
      </c>
      <c r="I111" s="32">
        <f t="shared" si="25"/>
        <v>3.5714285714285716</v>
      </c>
      <c r="J111" s="32">
        <f t="shared" si="25"/>
        <v>0</v>
      </c>
      <c r="K111" s="21"/>
      <c r="L111" s="25"/>
    </row>
    <row r="112" spans="1:12" ht="13.5" customHeight="1" x14ac:dyDescent="0.25">
      <c r="A112" s="333" t="s">
        <v>123</v>
      </c>
      <c r="B112" s="32">
        <f t="shared" si="36"/>
        <v>30</v>
      </c>
      <c r="C112" s="32">
        <f t="shared" si="37"/>
        <v>5</v>
      </c>
      <c r="D112" s="32">
        <f t="shared" si="38"/>
        <v>23</v>
      </c>
      <c r="E112" s="32">
        <f t="shared" si="39"/>
        <v>2</v>
      </c>
      <c r="F112" s="51">
        <f t="shared" si="40"/>
        <v>0</v>
      </c>
      <c r="G112" s="33">
        <f t="shared" si="25"/>
        <v>16.666666666666668</v>
      </c>
      <c r="H112" s="32">
        <f t="shared" si="25"/>
        <v>76.666666666666671</v>
      </c>
      <c r="I112" s="32">
        <f t="shared" si="25"/>
        <v>6.666666666666667</v>
      </c>
      <c r="J112" s="32">
        <f t="shared" si="25"/>
        <v>0</v>
      </c>
      <c r="K112" s="21"/>
      <c r="L112" s="25"/>
    </row>
    <row r="113" spans="1:12" ht="13.5" customHeight="1" x14ac:dyDescent="0.25">
      <c r="A113" s="333" t="s">
        <v>127</v>
      </c>
      <c r="B113" s="32">
        <f t="shared" si="36"/>
        <v>38</v>
      </c>
      <c r="C113" s="32">
        <f t="shared" si="37"/>
        <v>2</v>
      </c>
      <c r="D113" s="32">
        <f t="shared" si="38"/>
        <v>31</v>
      </c>
      <c r="E113" s="32">
        <f t="shared" si="39"/>
        <v>4</v>
      </c>
      <c r="F113" s="51">
        <f t="shared" si="40"/>
        <v>1</v>
      </c>
      <c r="G113" s="33">
        <f t="shared" si="25"/>
        <v>5.2631578947368425</v>
      </c>
      <c r="H113" s="32">
        <f t="shared" si="25"/>
        <v>81.578947368421055</v>
      </c>
      <c r="I113" s="32">
        <f t="shared" si="25"/>
        <v>10.526315789473685</v>
      </c>
      <c r="J113" s="32">
        <f t="shared" si="25"/>
        <v>2.6315789473684212</v>
      </c>
      <c r="K113" s="21"/>
      <c r="L113" s="25"/>
    </row>
    <row r="114" spans="1:12" ht="13.5" customHeight="1" x14ac:dyDescent="0.25">
      <c r="A114" s="333" t="s">
        <v>128</v>
      </c>
      <c r="B114" s="32">
        <f t="shared" si="36"/>
        <v>40</v>
      </c>
      <c r="C114" s="32">
        <f t="shared" si="37"/>
        <v>2</v>
      </c>
      <c r="D114" s="32">
        <f t="shared" si="38"/>
        <v>30</v>
      </c>
      <c r="E114" s="32">
        <f t="shared" si="39"/>
        <v>3</v>
      </c>
      <c r="F114" s="51">
        <f t="shared" si="40"/>
        <v>5</v>
      </c>
      <c r="G114" s="33">
        <f t="shared" si="25"/>
        <v>5</v>
      </c>
      <c r="H114" s="32">
        <f t="shared" si="25"/>
        <v>75</v>
      </c>
      <c r="I114" s="32">
        <f t="shared" si="25"/>
        <v>7.5</v>
      </c>
      <c r="J114" s="32">
        <f t="shared" si="25"/>
        <v>12.5</v>
      </c>
      <c r="K114" s="21"/>
      <c r="L114" s="25"/>
    </row>
    <row r="115" spans="1:12" ht="13.5" customHeight="1" x14ac:dyDescent="0.25">
      <c r="A115" s="333" t="s">
        <v>130</v>
      </c>
      <c r="B115" s="32">
        <f t="shared" si="36"/>
        <v>12</v>
      </c>
      <c r="C115" s="32">
        <f t="shared" si="37"/>
        <v>3</v>
      </c>
      <c r="D115" s="32">
        <f t="shared" si="38"/>
        <v>8</v>
      </c>
      <c r="E115" s="32">
        <f t="shared" si="39"/>
        <v>1</v>
      </c>
      <c r="F115" s="51">
        <f t="shared" si="40"/>
        <v>0</v>
      </c>
      <c r="G115" s="33">
        <f t="shared" si="25"/>
        <v>25</v>
      </c>
      <c r="H115" s="32">
        <f t="shared" si="25"/>
        <v>66.666666666666671</v>
      </c>
      <c r="I115" s="32">
        <f t="shared" si="25"/>
        <v>8.3333333333333339</v>
      </c>
      <c r="J115" s="32">
        <f t="shared" si="25"/>
        <v>0</v>
      </c>
      <c r="K115" s="21"/>
      <c r="L115" s="25"/>
    </row>
    <row r="116" spans="1:12" ht="13.5" customHeight="1" x14ac:dyDescent="0.25">
      <c r="A116" s="333" t="s">
        <v>132</v>
      </c>
      <c r="B116" s="32">
        <f t="shared" si="36"/>
        <v>19</v>
      </c>
      <c r="C116" s="32">
        <f t="shared" si="37"/>
        <v>1</v>
      </c>
      <c r="D116" s="32">
        <f t="shared" si="38"/>
        <v>16</v>
      </c>
      <c r="E116" s="32">
        <f t="shared" si="39"/>
        <v>1</v>
      </c>
      <c r="F116" s="51">
        <f t="shared" si="40"/>
        <v>1</v>
      </c>
      <c r="G116" s="33">
        <f t="shared" si="25"/>
        <v>5.2631578947368425</v>
      </c>
      <c r="H116" s="32">
        <f t="shared" si="25"/>
        <v>84.21052631578948</v>
      </c>
      <c r="I116" s="32">
        <f t="shared" si="25"/>
        <v>5.2631578947368425</v>
      </c>
      <c r="J116" s="32">
        <f t="shared" si="25"/>
        <v>5.2631578947368425</v>
      </c>
      <c r="K116" s="21"/>
      <c r="L116" s="25"/>
    </row>
    <row r="117" spans="1:12" ht="13.5" customHeight="1" x14ac:dyDescent="0.25">
      <c r="A117" s="333" t="s">
        <v>133</v>
      </c>
      <c r="B117" s="32">
        <f t="shared" si="36"/>
        <v>15</v>
      </c>
      <c r="C117" s="32">
        <f t="shared" si="37"/>
        <v>0</v>
      </c>
      <c r="D117" s="32">
        <f t="shared" si="38"/>
        <v>11</v>
      </c>
      <c r="E117" s="32">
        <f t="shared" si="39"/>
        <v>2</v>
      </c>
      <c r="F117" s="51">
        <f t="shared" si="40"/>
        <v>2</v>
      </c>
      <c r="G117" s="33">
        <f t="shared" si="25"/>
        <v>0</v>
      </c>
      <c r="H117" s="32">
        <f t="shared" si="25"/>
        <v>73.333333333333329</v>
      </c>
      <c r="I117" s="32">
        <f t="shared" si="25"/>
        <v>13.333333333333334</v>
      </c>
      <c r="J117" s="32">
        <f t="shared" si="25"/>
        <v>13.333333333333334</v>
      </c>
      <c r="K117" s="21"/>
      <c r="L117" s="25"/>
    </row>
    <row r="118" spans="1:12" ht="13.5" customHeight="1" x14ac:dyDescent="0.25">
      <c r="A118" s="333" t="s">
        <v>135</v>
      </c>
      <c r="B118" s="32">
        <f t="shared" si="36"/>
        <v>27</v>
      </c>
      <c r="C118" s="32">
        <f t="shared" si="37"/>
        <v>6</v>
      </c>
      <c r="D118" s="32">
        <f t="shared" si="38"/>
        <v>18</v>
      </c>
      <c r="E118" s="32">
        <f t="shared" si="39"/>
        <v>2</v>
      </c>
      <c r="F118" s="51">
        <f t="shared" si="40"/>
        <v>1</v>
      </c>
      <c r="G118" s="33">
        <f t="shared" si="25"/>
        <v>22.222222222222221</v>
      </c>
      <c r="H118" s="32">
        <f t="shared" si="25"/>
        <v>66.666666666666671</v>
      </c>
      <c r="I118" s="32">
        <f t="shared" si="25"/>
        <v>7.4074074074074074</v>
      </c>
      <c r="J118" s="32">
        <f t="shared" si="25"/>
        <v>3.7037037037037037</v>
      </c>
      <c r="K118" s="21"/>
      <c r="L118" s="25"/>
    </row>
    <row r="119" spans="1:12" ht="13.5" customHeight="1" x14ac:dyDescent="0.25">
      <c r="A119" s="333" t="s">
        <v>138</v>
      </c>
      <c r="B119" s="32">
        <f t="shared" si="36"/>
        <v>28</v>
      </c>
      <c r="C119" s="32">
        <f t="shared" si="37"/>
        <v>3</v>
      </c>
      <c r="D119" s="32">
        <f t="shared" si="38"/>
        <v>24</v>
      </c>
      <c r="E119" s="32">
        <f t="shared" si="39"/>
        <v>1</v>
      </c>
      <c r="F119" s="51">
        <f t="shared" si="40"/>
        <v>0</v>
      </c>
      <c r="G119" s="33">
        <f t="shared" si="25"/>
        <v>10.714285714285714</v>
      </c>
      <c r="H119" s="32">
        <f t="shared" si="25"/>
        <v>85.714285714285708</v>
      </c>
      <c r="I119" s="32">
        <f t="shared" si="25"/>
        <v>3.5714285714285716</v>
      </c>
      <c r="J119" s="32">
        <f t="shared" si="25"/>
        <v>0</v>
      </c>
      <c r="K119" s="21"/>
      <c r="L119" s="25"/>
    </row>
    <row r="120" spans="1:12" ht="13.5" customHeight="1" x14ac:dyDescent="0.25">
      <c r="A120" s="333" t="s">
        <v>139</v>
      </c>
      <c r="B120" s="32">
        <f t="shared" si="36"/>
        <v>23</v>
      </c>
      <c r="C120" s="32">
        <f t="shared" si="37"/>
        <v>3</v>
      </c>
      <c r="D120" s="32">
        <f t="shared" si="38"/>
        <v>19</v>
      </c>
      <c r="E120" s="32">
        <f t="shared" si="39"/>
        <v>0</v>
      </c>
      <c r="F120" s="51">
        <f t="shared" si="40"/>
        <v>1</v>
      </c>
      <c r="G120" s="33">
        <f t="shared" si="25"/>
        <v>13.043478260869565</v>
      </c>
      <c r="H120" s="32">
        <f t="shared" si="25"/>
        <v>82.608695652173907</v>
      </c>
      <c r="I120" s="32">
        <f t="shared" si="25"/>
        <v>0</v>
      </c>
      <c r="J120" s="32">
        <f t="shared" si="25"/>
        <v>4.3478260869565215</v>
      </c>
      <c r="K120" s="21"/>
      <c r="L120" s="25"/>
    </row>
    <row r="121" spans="1:12" ht="13.5" customHeight="1" x14ac:dyDescent="0.25">
      <c r="A121" s="333" t="s">
        <v>142</v>
      </c>
      <c r="B121" s="32">
        <f t="shared" si="36"/>
        <v>19</v>
      </c>
      <c r="C121" s="32">
        <f t="shared" si="37"/>
        <v>2</v>
      </c>
      <c r="D121" s="32">
        <f t="shared" si="38"/>
        <v>15</v>
      </c>
      <c r="E121" s="32">
        <f t="shared" si="39"/>
        <v>1</v>
      </c>
      <c r="F121" s="51">
        <f t="shared" si="40"/>
        <v>1</v>
      </c>
      <c r="G121" s="33">
        <f t="shared" si="25"/>
        <v>10.526315789473685</v>
      </c>
      <c r="H121" s="32">
        <f t="shared" si="25"/>
        <v>78.94736842105263</v>
      </c>
      <c r="I121" s="32">
        <f t="shared" si="25"/>
        <v>5.2631578947368425</v>
      </c>
      <c r="J121" s="32">
        <f t="shared" si="25"/>
        <v>5.2631578947368425</v>
      </c>
      <c r="K121" s="21"/>
      <c r="L121" s="25"/>
    </row>
    <row r="122" spans="1:12" ht="13.5" customHeight="1" x14ac:dyDescent="0.25">
      <c r="A122" s="333" t="s">
        <v>143</v>
      </c>
      <c r="B122" s="32">
        <f t="shared" si="36"/>
        <v>19</v>
      </c>
      <c r="C122" s="32">
        <f t="shared" si="37"/>
        <v>4</v>
      </c>
      <c r="D122" s="32">
        <f t="shared" si="38"/>
        <v>14</v>
      </c>
      <c r="E122" s="32">
        <f t="shared" si="39"/>
        <v>1</v>
      </c>
      <c r="F122" s="51">
        <f t="shared" si="40"/>
        <v>0</v>
      </c>
      <c r="G122" s="33">
        <f t="shared" si="25"/>
        <v>21.05263157894737</v>
      </c>
      <c r="H122" s="32">
        <f t="shared" si="25"/>
        <v>73.684210526315795</v>
      </c>
      <c r="I122" s="32">
        <f t="shared" si="25"/>
        <v>5.2631578947368425</v>
      </c>
      <c r="J122" s="32">
        <f t="shared" si="25"/>
        <v>0</v>
      </c>
      <c r="K122" s="21"/>
      <c r="L122" s="25"/>
    </row>
    <row r="123" spans="1:12" ht="13.5" customHeight="1" x14ac:dyDescent="0.25">
      <c r="A123" s="333" t="s">
        <v>146</v>
      </c>
      <c r="B123" s="32">
        <f t="shared" si="36"/>
        <v>30</v>
      </c>
      <c r="C123" s="32">
        <f t="shared" si="37"/>
        <v>0</v>
      </c>
      <c r="D123" s="32">
        <f t="shared" si="38"/>
        <v>29</v>
      </c>
      <c r="E123" s="32">
        <f t="shared" si="39"/>
        <v>1</v>
      </c>
      <c r="F123" s="51">
        <f t="shared" si="40"/>
        <v>0</v>
      </c>
      <c r="G123" s="33">
        <f t="shared" si="25"/>
        <v>0</v>
      </c>
      <c r="H123" s="32">
        <f t="shared" si="25"/>
        <v>96.666666666666671</v>
      </c>
      <c r="I123" s="32">
        <f t="shared" si="25"/>
        <v>3.3333333333333335</v>
      </c>
      <c r="J123" s="32">
        <f t="shared" si="25"/>
        <v>0</v>
      </c>
      <c r="K123" s="21"/>
      <c r="L123" s="25"/>
    </row>
    <row r="124" spans="1:12" ht="13.5" customHeight="1" x14ac:dyDescent="0.25">
      <c r="A124" s="333" t="s">
        <v>149</v>
      </c>
      <c r="B124" s="32">
        <f t="shared" si="36"/>
        <v>30</v>
      </c>
      <c r="C124" s="32">
        <f t="shared" si="37"/>
        <v>0</v>
      </c>
      <c r="D124" s="32">
        <f t="shared" si="38"/>
        <v>25</v>
      </c>
      <c r="E124" s="32">
        <f t="shared" si="39"/>
        <v>3</v>
      </c>
      <c r="F124" s="51">
        <f t="shared" si="40"/>
        <v>2</v>
      </c>
      <c r="G124" s="33">
        <f t="shared" si="25"/>
        <v>0</v>
      </c>
      <c r="H124" s="32">
        <f t="shared" si="25"/>
        <v>83.333333333333329</v>
      </c>
      <c r="I124" s="32">
        <f t="shared" si="25"/>
        <v>10</v>
      </c>
      <c r="J124" s="32">
        <f t="shared" si="25"/>
        <v>6.666666666666667</v>
      </c>
      <c r="K124" s="21"/>
      <c r="L124" s="25"/>
    </row>
    <row r="125" spans="1:12" ht="13.5" customHeight="1" x14ac:dyDescent="0.25">
      <c r="A125" s="333" t="s">
        <v>154</v>
      </c>
      <c r="B125" s="32">
        <f t="shared" si="36"/>
        <v>34</v>
      </c>
      <c r="C125" s="32">
        <f t="shared" si="37"/>
        <v>3</v>
      </c>
      <c r="D125" s="32">
        <f t="shared" si="38"/>
        <v>26</v>
      </c>
      <c r="E125" s="32">
        <f t="shared" si="39"/>
        <v>4</v>
      </c>
      <c r="F125" s="51">
        <f t="shared" si="40"/>
        <v>1</v>
      </c>
      <c r="G125" s="33">
        <f t="shared" si="25"/>
        <v>8.8235294117647065</v>
      </c>
      <c r="H125" s="32">
        <f t="shared" si="25"/>
        <v>76.470588235294116</v>
      </c>
      <c r="I125" s="32">
        <f t="shared" si="25"/>
        <v>11.764705882352942</v>
      </c>
      <c r="J125" s="32">
        <f t="shared" si="25"/>
        <v>2.9411764705882355</v>
      </c>
      <c r="K125" s="21"/>
      <c r="L125" s="25"/>
    </row>
    <row r="126" spans="1:12" ht="13.5" customHeight="1" x14ac:dyDescent="0.25">
      <c r="A126" s="333" t="s">
        <v>160</v>
      </c>
      <c r="B126" s="32">
        <f t="shared" si="36"/>
        <v>29</v>
      </c>
      <c r="C126" s="32">
        <f t="shared" si="37"/>
        <v>1</v>
      </c>
      <c r="D126" s="32">
        <f t="shared" si="38"/>
        <v>27</v>
      </c>
      <c r="E126" s="32">
        <f t="shared" si="39"/>
        <v>1</v>
      </c>
      <c r="F126" s="51">
        <f t="shared" si="40"/>
        <v>0</v>
      </c>
      <c r="G126" s="33">
        <f t="shared" si="25"/>
        <v>3.4482758620689653</v>
      </c>
      <c r="H126" s="32">
        <f t="shared" si="25"/>
        <v>93.103448275862064</v>
      </c>
      <c r="I126" s="32">
        <f t="shared" si="25"/>
        <v>3.4482758620689653</v>
      </c>
      <c r="J126" s="32">
        <f t="shared" si="25"/>
        <v>0</v>
      </c>
      <c r="K126" s="21"/>
      <c r="L126" s="25"/>
    </row>
    <row r="127" spans="1:12" ht="13.5" customHeight="1" x14ac:dyDescent="0.25">
      <c r="A127" s="333" t="s">
        <v>164</v>
      </c>
      <c r="B127" s="32">
        <f t="shared" si="36"/>
        <v>20</v>
      </c>
      <c r="C127" s="32">
        <f t="shared" si="37"/>
        <v>1</v>
      </c>
      <c r="D127" s="32">
        <f t="shared" si="38"/>
        <v>17</v>
      </c>
      <c r="E127" s="32">
        <f t="shared" si="39"/>
        <v>2</v>
      </c>
      <c r="F127" s="51">
        <f t="shared" si="40"/>
        <v>0</v>
      </c>
      <c r="G127" s="33">
        <f t="shared" si="25"/>
        <v>5</v>
      </c>
      <c r="H127" s="32">
        <f t="shared" si="25"/>
        <v>85</v>
      </c>
      <c r="I127" s="32">
        <f t="shared" si="25"/>
        <v>10</v>
      </c>
      <c r="J127" s="32">
        <f t="shared" si="25"/>
        <v>0</v>
      </c>
      <c r="K127" s="21"/>
      <c r="L127" s="25"/>
    </row>
    <row r="128" spans="1:12" ht="13.5" customHeight="1" x14ac:dyDescent="0.25">
      <c r="A128" s="333" t="s">
        <v>181</v>
      </c>
      <c r="B128" s="32">
        <f t="shared" si="36"/>
        <v>28</v>
      </c>
      <c r="C128" s="32">
        <f t="shared" si="37"/>
        <v>1</v>
      </c>
      <c r="D128" s="32">
        <f t="shared" si="38"/>
        <v>26</v>
      </c>
      <c r="E128" s="32">
        <f t="shared" si="39"/>
        <v>1</v>
      </c>
      <c r="F128" s="51">
        <f t="shared" si="40"/>
        <v>0</v>
      </c>
      <c r="G128" s="33">
        <f t="shared" si="25"/>
        <v>3.5714285714285716</v>
      </c>
      <c r="H128" s="32">
        <f t="shared" si="25"/>
        <v>92.857142857142861</v>
      </c>
      <c r="I128" s="32">
        <f t="shared" si="25"/>
        <v>3.5714285714285716</v>
      </c>
      <c r="J128" s="32">
        <f t="shared" si="25"/>
        <v>0</v>
      </c>
      <c r="K128" s="21"/>
      <c r="L128" s="25"/>
    </row>
    <row r="129" spans="1:12" ht="13.5" customHeight="1" x14ac:dyDescent="0.25">
      <c r="A129" s="333" t="s">
        <v>183</v>
      </c>
      <c r="B129" s="32">
        <f t="shared" si="36"/>
        <v>25</v>
      </c>
      <c r="C129" s="32">
        <f t="shared" si="37"/>
        <v>6</v>
      </c>
      <c r="D129" s="32">
        <f t="shared" si="38"/>
        <v>17</v>
      </c>
      <c r="E129" s="32">
        <f t="shared" si="39"/>
        <v>1</v>
      </c>
      <c r="F129" s="51">
        <f t="shared" si="40"/>
        <v>1</v>
      </c>
      <c r="G129" s="33">
        <f t="shared" si="25"/>
        <v>24</v>
      </c>
      <c r="H129" s="32">
        <f t="shared" si="25"/>
        <v>68</v>
      </c>
      <c r="I129" s="32">
        <f t="shared" si="25"/>
        <v>4</v>
      </c>
      <c r="J129" s="32">
        <f t="shared" si="25"/>
        <v>4</v>
      </c>
      <c r="K129" s="21"/>
      <c r="L129" s="25"/>
    </row>
    <row r="130" spans="1:12" ht="13.5" customHeight="1" x14ac:dyDescent="0.25">
      <c r="A130" s="333" t="s">
        <v>199</v>
      </c>
      <c r="B130" s="32">
        <f t="shared" si="36"/>
        <v>32</v>
      </c>
      <c r="C130" s="32">
        <f t="shared" si="37"/>
        <v>3</v>
      </c>
      <c r="D130" s="32">
        <f t="shared" si="38"/>
        <v>27</v>
      </c>
      <c r="E130" s="32">
        <f t="shared" si="39"/>
        <v>1</v>
      </c>
      <c r="F130" s="51">
        <f t="shared" si="40"/>
        <v>1</v>
      </c>
      <c r="G130" s="33">
        <f t="shared" si="25"/>
        <v>9.375</v>
      </c>
      <c r="H130" s="32">
        <f t="shared" si="25"/>
        <v>84.375</v>
      </c>
      <c r="I130" s="32">
        <f t="shared" si="25"/>
        <v>3.125</v>
      </c>
      <c r="J130" s="32">
        <f t="shared" si="25"/>
        <v>3.125</v>
      </c>
      <c r="K130" s="21"/>
      <c r="L130" s="25"/>
    </row>
    <row r="131" spans="1:12" ht="13.5" customHeight="1" x14ac:dyDescent="0.25">
      <c r="A131" s="333" t="s">
        <v>208</v>
      </c>
      <c r="B131" s="32">
        <f t="shared" si="36"/>
        <v>31</v>
      </c>
      <c r="C131" s="32">
        <f t="shared" si="37"/>
        <v>0</v>
      </c>
      <c r="D131" s="32">
        <f t="shared" si="38"/>
        <v>27</v>
      </c>
      <c r="E131" s="32">
        <f t="shared" si="39"/>
        <v>2</v>
      </c>
      <c r="F131" s="51">
        <f t="shared" si="40"/>
        <v>2</v>
      </c>
      <c r="G131" s="33">
        <f t="shared" si="25"/>
        <v>0</v>
      </c>
      <c r="H131" s="32">
        <f t="shared" si="25"/>
        <v>87.096774193548384</v>
      </c>
      <c r="I131" s="32">
        <f t="shared" si="25"/>
        <v>6.4516129032258061</v>
      </c>
      <c r="J131" s="32">
        <f t="shared" si="25"/>
        <v>6.4516129032258061</v>
      </c>
      <c r="K131" s="21"/>
      <c r="L131" s="25"/>
    </row>
    <row r="132" spans="1:12" ht="13.5" customHeight="1" x14ac:dyDescent="0.25">
      <c r="A132" s="333" t="s">
        <v>214</v>
      </c>
      <c r="B132" s="32">
        <f t="shared" si="36"/>
        <v>22</v>
      </c>
      <c r="C132" s="32">
        <f t="shared" si="37"/>
        <v>4</v>
      </c>
      <c r="D132" s="32">
        <f t="shared" si="38"/>
        <v>18</v>
      </c>
      <c r="E132" s="32">
        <f t="shared" si="39"/>
        <v>0</v>
      </c>
      <c r="F132" s="51">
        <f t="shared" si="40"/>
        <v>0</v>
      </c>
      <c r="G132" s="33">
        <f t="shared" si="25"/>
        <v>18.181818181818183</v>
      </c>
      <c r="H132" s="32">
        <f t="shared" si="25"/>
        <v>81.818181818181813</v>
      </c>
      <c r="I132" s="32">
        <f t="shared" si="25"/>
        <v>0</v>
      </c>
      <c r="J132" s="32">
        <f t="shared" si="25"/>
        <v>0</v>
      </c>
      <c r="K132" s="21"/>
      <c r="L132" s="25"/>
    </row>
    <row r="133" spans="1:12" ht="13.5" customHeight="1" x14ac:dyDescent="0.25">
      <c r="A133" s="333" t="s">
        <v>218</v>
      </c>
      <c r="B133" s="32">
        <f t="shared" si="36"/>
        <v>29</v>
      </c>
      <c r="C133" s="32">
        <f t="shared" si="37"/>
        <v>1</v>
      </c>
      <c r="D133" s="32">
        <f t="shared" si="38"/>
        <v>26</v>
      </c>
      <c r="E133" s="32">
        <f t="shared" si="39"/>
        <v>2</v>
      </c>
      <c r="F133" s="51">
        <f t="shared" si="40"/>
        <v>0</v>
      </c>
      <c r="G133" s="33">
        <f t="shared" ref="G133:J172" si="41">IF(ISERROR(100*C133/$B133),"-",100*C133/$B133)</f>
        <v>3.4482758620689653</v>
      </c>
      <c r="H133" s="32">
        <f t="shared" si="41"/>
        <v>89.65517241379311</v>
      </c>
      <c r="I133" s="32">
        <f t="shared" si="41"/>
        <v>6.8965517241379306</v>
      </c>
      <c r="J133" s="32">
        <f t="shared" si="41"/>
        <v>0</v>
      </c>
      <c r="K133" s="21"/>
      <c r="L133" s="25"/>
    </row>
    <row r="134" spans="1:12" ht="13.5" customHeight="1" x14ac:dyDescent="0.25">
      <c r="A134" s="333" t="s">
        <v>219</v>
      </c>
      <c r="B134" s="32">
        <f t="shared" si="36"/>
        <v>29</v>
      </c>
      <c r="C134" s="32">
        <f t="shared" si="37"/>
        <v>5</v>
      </c>
      <c r="D134" s="32">
        <f t="shared" si="38"/>
        <v>22</v>
      </c>
      <c r="E134" s="32">
        <f t="shared" si="39"/>
        <v>1</v>
      </c>
      <c r="F134" s="51">
        <f t="shared" si="40"/>
        <v>1</v>
      </c>
      <c r="G134" s="33">
        <f t="shared" si="41"/>
        <v>17.241379310344829</v>
      </c>
      <c r="H134" s="32">
        <f t="shared" si="41"/>
        <v>75.862068965517238</v>
      </c>
      <c r="I134" s="32">
        <f t="shared" si="41"/>
        <v>3.4482758620689653</v>
      </c>
      <c r="J134" s="32">
        <f t="shared" si="41"/>
        <v>3.4482758620689653</v>
      </c>
      <c r="K134" s="21"/>
      <c r="L134" s="25"/>
    </row>
    <row r="135" spans="1:12" ht="13.5" customHeight="1" x14ac:dyDescent="0.25">
      <c r="A135" s="333" t="s">
        <v>225</v>
      </c>
      <c r="B135" s="32">
        <f t="shared" si="36"/>
        <v>15</v>
      </c>
      <c r="C135" s="32">
        <f t="shared" si="37"/>
        <v>4</v>
      </c>
      <c r="D135" s="32">
        <f t="shared" si="38"/>
        <v>10</v>
      </c>
      <c r="E135" s="32">
        <f t="shared" si="39"/>
        <v>1</v>
      </c>
      <c r="F135" s="51">
        <f t="shared" si="40"/>
        <v>0</v>
      </c>
      <c r="G135" s="33">
        <f t="shared" si="41"/>
        <v>26.666666666666668</v>
      </c>
      <c r="H135" s="32">
        <f t="shared" si="41"/>
        <v>66.666666666666671</v>
      </c>
      <c r="I135" s="32">
        <f t="shared" si="41"/>
        <v>6.666666666666667</v>
      </c>
      <c r="J135" s="32">
        <f t="shared" si="41"/>
        <v>0</v>
      </c>
      <c r="K135" s="21"/>
      <c r="L135" s="25"/>
    </row>
    <row r="136" spans="1:12" ht="21.75" customHeight="1" x14ac:dyDescent="0.25">
      <c r="A136" s="331" t="s">
        <v>242</v>
      </c>
      <c r="B136" s="30">
        <f>SUM(B137:B155)</f>
        <v>1148</v>
      </c>
      <c r="C136" s="30">
        <f>SUM(C137:C155)</f>
        <v>97</v>
      </c>
      <c r="D136" s="30">
        <f>SUM(D137:D155)</f>
        <v>958</v>
      </c>
      <c r="E136" s="30">
        <f>SUM(E137:E155)</f>
        <v>58</v>
      </c>
      <c r="F136" s="71">
        <f>SUM(F137:F155)</f>
        <v>35</v>
      </c>
      <c r="G136" s="31">
        <f t="shared" si="41"/>
        <v>8.4494773519163768</v>
      </c>
      <c r="H136" s="30">
        <f t="shared" si="41"/>
        <v>83.449477351916372</v>
      </c>
      <c r="I136" s="30">
        <f t="shared" si="41"/>
        <v>5.0522648083623691</v>
      </c>
      <c r="J136" s="30">
        <f t="shared" si="41"/>
        <v>3.0487804878048781</v>
      </c>
      <c r="K136" s="65"/>
      <c r="L136" s="173"/>
    </row>
    <row r="137" spans="1:12" ht="13.5" customHeight="1" x14ac:dyDescent="0.25">
      <c r="A137" s="333" t="s">
        <v>93</v>
      </c>
      <c r="B137" s="32">
        <f t="shared" ref="B137:B155" si="42">IF(ISERROR(VLOOKUP($A$7&amp;$B$3&amp;$A137&amp;$A$8&amp;$B$5,EYFULL_in_period,8,FALSE))=TRUE,0,VLOOKUP($A$7&amp;$B$3&amp;$A137&amp;$A$8&amp;$B$5,EYFULL_in_period,8,FALSE))</f>
        <v>18</v>
      </c>
      <c r="C137" s="32">
        <f t="shared" ref="C137:C155" si="43">IF(ISERROR(VLOOKUP($A$7&amp;$B$3&amp;$A137&amp;$A$8&amp;$B$5,EYFULL_in_period,9,FALSE))=TRUE,0,VLOOKUP($A$7&amp;$B$3&amp;$A137&amp;$A$8&amp;$B$5,EYFULL_in_period,9,FALSE))</f>
        <v>2</v>
      </c>
      <c r="D137" s="32">
        <f t="shared" ref="D137:D155" si="44">IF(ISERROR(VLOOKUP($A$7&amp;$B$3&amp;$A137&amp;$A$8&amp;$B$5,EYFULL_in_period,10,FALSE))=TRUE,0,VLOOKUP($A$7&amp;$B$3&amp;$A137&amp;$A$8&amp;$B$5,EYFULL_in_period,10,FALSE))</f>
        <v>15</v>
      </c>
      <c r="E137" s="32">
        <f t="shared" ref="E137:E155" si="45">IF(ISERROR(VLOOKUP($A$7&amp;$B$3&amp;$A137&amp;$A$8&amp;$B$5,EYFULL_in_period,11,FALSE))=TRUE,0,VLOOKUP($A$7&amp;$B$3&amp;$A137&amp;$A$8&amp;$B$5,EYFULL_in_period,11,FALSE))</f>
        <v>1</v>
      </c>
      <c r="F137" s="51">
        <f t="shared" ref="F137:F155" si="46">IF(ISERROR(VLOOKUP($A$7&amp;$B$3&amp;$A137&amp;$A$8&amp;$B$5,EYFULL_in_period,12,FALSE))=TRUE,0,VLOOKUP($A$7&amp;$B$3&amp;$A137&amp;$A$8&amp;$B$5,EYFULL_in_period,12,FALSE))</f>
        <v>0</v>
      </c>
      <c r="G137" s="33">
        <f t="shared" si="41"/>
        <v>11.111111111111111</v>
      </c>
      <c r="H137" s="32">
        <f t="shared" si="41"/>
        <v>83.333333333333329</v>
      </c>
      <c r="I137" s="32">
        <f t="shared" si="41"/>
        <v>5.5555555555555554</v>
      </c>
      <c r="J137" s="32">
        <f t="shared" si="41"/>
        <v>0</v>
      </c>
      <c r="K137" s="21"/>
      <c r="L137" s="25"/>
    </row>
    <row r="138" spans="1:12" ht="13.5" customHeight="1" x14ac:dyDescent="0.25">
      <c r="A138" s="333" t="s">
        <v>96</v>
      </c>
      <c r="B138" s="32">
        <f t="shared" si="42"/>
        <v>27</v>
      </c>
      <c r="C138" s="32">
        <f t="shared" si="43"/>
        <v>3</v>
      </c>
      <c r="D138" s="32">
        <f t="shared" si="44"/>
        <v>21</v>
      </c>
      <c r="E138" s="32">
        <f t="shared" si="45"/>
        <v>0</v>
      </c>
      <c r="F138" s="51">
        <f t="shared" si="46"/>
        <v>3</v>
      </c>
      <c r="G138" s="33">
        <f t="shared" si="41"/>
        <v>11.111111111111111</v>
      </c>
      <c r="H138" s="32">
        <f t="shared" si="41"/>
        <v>77.777777777777771</v>
      </c>
      <c r="I138" s="32">
        <f t="shared" si="41"/>
        <v>0</v>
      </c>
      <c r="J138" s="32">
        <f t="shared" si="41"/>
        <v>11.111111111111111</v>
      </c>
      <c r="K138" s="21"/>
      <c r="L138" s="25"/>
    </row>
    <row r="139" spans="1:12" ht="13.5" customHeight="1" x14ac:dyDescent="0.25">
      <c r="A139" s="333" t="s">
        <v>99</v>
      </c>
      <c r="B139" s="32">
        <f t="shared" si="42"/>
        <v>72</v>
      </c>
      <c r="C139" s="32">
        <f t="shared" si="43"/>
        <v>6</v>
      </c>
      <c r="D139" s="32">
        <f t="shared" si="44"/>
        <v>58</v>
      </c>
      <c r="E139" s="32">
        <f t="shared" si="45"/>
        <v>6</v>
      </c>
      <c r="F139" s="51">
        <f t="shared" si="46"/>
        <v>2</v>
      </c>
      <c r="G139" s="33">
        <f t="shared" si="41"/>
        <v>8.3333333333333339</v>
      </c>
      <c r="H139" s="32">
        <f t="shared" si="41"/>
        <v>80.555555555555557</v>
      </c>
      <c r="I139" s="32">
        <f t="shared" si="41"/>
        <v>8.3333333333333339</v>
      </c>
      <c r="J139" s="32">
        <f t="shared" si="41"/>
        <v>2.7777777777777777</v>
      </c>
      <c r="K139" s="21"/>
      <c r="L139" s="25"/>
    </row>
    <row r="140" spans="1:12" ht="13.5" customHeight="1" x14ac:dyDescent="0.25">
      <c r="A140" s="333" t="s">
        <v>122</v>
      </c>
      <c r="B140" s="32">
        <f t="shared" si="42"/>
        <v>37</v>
      </c>
      <c r="C140" s="32">
        <f t="shared" si="43"/>
        <v>10</v>
      </c>
      <c r="D140" s="32">
        <f t="shared" si="44"/>
        <v>24</v>
      </c>
      <c r="E140" s="32">
        <f t="shared" si="45"/>
        <v>3</v>
      </c>
      <c r="F140" s="51">
        <f t="shared" si="46"/>
        <v>0</v>
      </c>
      <c r="G140" s="33">
        <f t="shared" si="41"/>
        <v>27.027027027027028</v>
      </c>
      <c r="H140" s="32">
        <f t="shared" si="41"/>
        <v>64.86486486486487</v>
      </c>
      <c r="I140" s="32">
        <f t="shared" si="41"/>
        <v>8.1081081081081088</v>
      </c>
      <c r="J140" s="32">
        <f t="shared" si="41"/>
        <v>0</v>
      </c>
      <c r="K140" s="21"/>
      <c r="L140" s="25"/>
    </row>
    <row r="141" spans="1:12" ht="13.5" customHeight="1" x14ac:dyDescent="0.25">
      <c r="A141" s="333" t="s">
        <v>131</v>
      </c>
      <c r="B141" s="32">
        <f t="shared" si="42"/>
        <v>185</v>
      </c>
      <c r="C141" s="32">
        <f t="shared" si="43"/>
        <v>13</v>
      </c>
      <c r="D141" s="32">
        <f t="shared" si="44"/>
        <v>156</v>
      </c>
      <c r="E141" s="32">
        <f t="shared" si="45"/>
        <v>7</v>
      </c>
      <c r="F141" s="51">
        <f t="shared" si="46"/>
        <v>9</v>
      </c>
      <c r="G141" s="33">
        <f t="shared" si="41"/>
        <v>7.0270270270270272</v>
      </c>
      <c r="H141" s="32">
        <f t="shared" si="41"/>
        <v>84.324324324324323</v>
      </c>
      <c r="I141" s="32">
        <f t="shared" si="41"/>
        <v>3.7837837837837838</v>
      </c>
      <c r="J141" s="32">
        <f t="shared" si="41"/>
        <v>4.8648648648648649</v>
      </c>
      <c r="K141" s="21"/>
      <c r="L141" s="25"/>
    </row>
    <row r="142" spans="1:12" ht="13.5" customHeight="1" x14ac:dyDescent="0.25">
      <c r="A142" s="333" t="s">
        <v>140</v>
      </c>
      <c r="B142" s="32">
        <f t="shared" si="42"/>
        <v>4</v>
      </c>
      <c r="C142" s="32">
        <f t="shared" si="43"/>
        <v>1</v>
      </c>
      <c r="D142" s="32">
        <f t="shared" si="44"/>
        <v>3</v>
      </c>
      <c r="E142" s="32">
        <f t="shared" si="45"/>
        <v>0</v>
      </c>
      <c r="F142" s="51">
        <f t="shared" si="46"/>
        <v>0</v>
      </c>
      <c r="G142" s="33">
        <f t="shared" si="41"/>
        <v>25</v>
      </c>
      <c r="H142" s="32">
        <f t="shared" si="41"/>
        <v>75</v>
      </c>
      <c r="I142" s="32">
        <f t="shared" si="41"/>
        <v>0</v>
      </c>
      <c r="J142" s="32">
        <f t="shared" si="41"/>
        <v>0</v>
      </c>
      <c r="K142" s="21"/>
      <c r="L142" s="25"/>
    </row>
    <row r="143" spans="1:12" ht="13.5" customHeight="1" x14ac:dyDescent="0.25">
      <c r="A143" s="333" t="s">
        <v>144</v>
      </c>
      <c r="B143" s="32">
        <f t="shared" si="42"/>
        <v>177</v>
      </c>
      <c r="C143" s="32">
        <f t="shared" si="43"/>
        <v>14</v>
      </c>
      <c r="D143" s="32">
        <f t="shared" si="44"/>
        <v>148</v>
      </c>
      <c r="E143" s="32">
        <f t="shared" si="45"/>
        <v>10</v>
      </c>
      <c r="F143" s="51">
        <f t="shared" si="46"/>
        <v>5</v>
      </c>
      <c r="G143" s="33">
        <f t="shared" si="41"/>
        <v>7.9096045197740112</v>
      </c>
      <c r="H143" s="32">
        <f t="shared" si="41"/>
        <v>83.615819209039543</v>
      </c>
      <c r="I143" s="32">
        <f t="shared" si="41"/>
        <v>5.6497175141242941</v>
      </c>
      <c r="J143" s="32">
        <f t="shared" si="41"/>
        <v>2.8248587570621471</v>
      </c>
      <c r="K143" s="21"/>
      <c r="L143" s="25"/>
    </row>
    <row r="144" spans="1:12" ht="13.5" customHeight="1" x14ac:dyDescent="0.25">
      <c r="A144" s="333" t="s">
        <v>159</v>
      </c>
      <c r="B144" s="32">
        <f t="shared" si="42"/>
        <v>26</v>
      </c>
      <c r="C144" s="32">
        <f t="shared" si="43"/>
        <v>3</v>
      </c>
      <c r="D144" s="32">
        <f t="shared" si="44"/>
        <v>21</v>
      </c>
      <c r="E144" s="32">
        <f t="shared" si="45"/>
        <v>1</v>
      </c>
      <c r="F144" s="51">
        <f t="shared" si="46"/>
        <v>1</v>
      </c>
      <c r="G144" s="33">
        <f t="shared" si="41"/>
        <v>11.538461538461538</v>
      </c>
      <c r="H144" s="32">
        <f t="shared" si="41"/>
        <v>80.769230769230774</v>
      </c>
      <c r="I144" s="32">
        <f t="shared" si="41"/>
        <v>3.8461538461538463</v>
      </c>
      <c r="J144" s="32">
        <f t="shared" si="41"/>
        <v>3.8461538461538463</v>
      </c>
      <c r="K144" s="21"/>
      <c r="L144" s="25"/>
    </row>
    <row r="145" spans="1:12" ht="13.5" customHeight="1" x14ac:dyDescent="0.25">
      <c r="A145" s="333" t="s">
        <v>162</v>
      </c>
      <c r="B145" s="32">
        <f t="shared" si="42"/>
        <v>37</v>
      </c>
      <c r="C145" s="32">
        <f t="shared" si="43"/>
        <v>6</v>
      </c>
      <c r="D145" s="32">
        <f t="shared" si="44"/>
        <v>25</v>
      </c>
      <c r="E145" s="32">
        <f t="shared" si="45"/>
        <v>3</v>
      </c>
      <c r="F145" s="51">
        <f t="shared" si="46"/>
        <v>3</v>
      </c>
      <c r="G145" s="33">
        <f t="shared" si="41"/>
        <v>16.216216216216218</v>
      </c>
      <c r="H145" s="32">
        <f t="shared" si="41"/>
        <v>67.567567567567565</v>
      </c>
      <c r="I145" s="32">
        <f t="shared" si="41"/>
        <v>8.1081081081081088</v>
      </c>
      <c r="J145" s="32">
        <f t="shared" si="41"/>
        <v>8.1081081081081088</v>
      </c>
      <c r="K145" s="21"/>
      <c r="L145" s="25"/>
    </row>
    <row r="146" spans="1:12" ht="13.5" customHeight="1" x14ac:dyDescent="0.25">
      <c r="A146" s="333" t="s">
        <v>176</v>
      </c>
      <c r="B146" s="32">
        <f t="shared" si="42"/>
        <v>101</v>
      </c>
      <c r="C146" s="32">
        <f t="shared" si="43"/>
        <v>8</v>
      </c>
      <c r="D146" s="32">
        <f t="shared" si="44"/>
        <v>82</v>
      </c>
      <c r="E146" s="32">
        <f t="shared" si="45"/>
        <v>9</v>
      </c>
      <c r="F146" s="51">
        <f t="shared" si="46"/>
        <v>2</v>
      </c>
      <c r="G146" s="33">
        <f t="shared" si="41"/>
        <v>7.9207920792079207</v>
      </c>
      <c r="H146" s="32">
        <f t="shared" si="41"/>
        <v>81.188118811881182</v>
      </c>
      <c r="I146" s="32">
        <f t="shared" si="41"/>
        <v>8.9108910891089117</v>
      </c>
      <c r="J146" s="32">
        <f t="shared" si="41"/>
        <v>1.9801980198019802</v>
      </c>
      <c r="K146" s="21"/>
      <c r="L146" s="25"/>
    </row>
    <row r="147" spans="1:12" ht="13.5" customHeight="1" x14ac:dyDescent="0.25">
      <c r="A147" s="333" t="s">
        <v>179</v>
      </c>
      <c r="B147" s="32">
        <f t="shared" si="42"/>
        <v>20</v>
      </c>
      <c r="C147" s="32">
        <f t="shared" si="43"/>
        <v>1</v>
      </c>
      <c r="D147" s="32">
        <f t="shared" si="44"/>
        <v>16</v>
      </c>
      <c r="E147" s="32">
        <f t="shared" si="45"/>
        <v>2</v>
      </c>
      <c r="F147" s="51">
        <f t="shared" si="46"/>
        <v>1</v>
      </c>
      <c r="G147" s="33">
        <f t="shared" si="41"/>
        <v>5</v>
      </c>
      <c r="H147" s="32">
        <f t="shared" si="41"/>
        <v>80</v>
      </c>
      <c r="I147" s="32">
        <f t="shared" si="41"/>
        <v>10</v>
      </c>
      <c r="J147" s="32">
        <f t="shared" si="41"/>
        <v>5</v>
      </c>
      <c r="K147" s="21"/>
      <c r="L147" s="25"/>
    </row>
    <row r="148" spans="1:12" ht="13.5" customHeight="1" x14ac:dyDescent="0.25">
      <c r="A148" s="333" t="s">
        <v>180</v>
      </c>
      <c r="B148" s="32">
        <f t="shared" si="42"/>
        <v>23</v>
      </c>
      <c r="C148" s="32">
        <f t="shared" si="43"/>
        <v>0</v>
      </c>
      <c r="D148" s="32">
        <f t="shared" si="44"/>
        <v>21</v>
      </c>
      <c r="E148" s="32">
        <f t="shared" si="45"/>
        <v>1</v>
      </c>
      <c r="F148" s="51">
        <f t="shared" si="46"/>
        <v>1</v>
      </c>
      <c r="G148" s="33">
        <f t="shared" si="41"/>
        <v>0</v>
      </c>
      <c r="H148" s="32">
        <f t="shared" si="41"/>
        <v>91.304347826086953</v>
      </c>
      <c r="I148" s="32">
        <f t="shared" si="41"/>
        <v>4.3478260869565215</v>
      </c>
      <c r="J148" s="32">
        <f t="shared" si="41"/>
        <v>4.3478260869565215</v>
      </c>
      <c r="K148" s="21"/>
      <c r="L148" s="25"/>
    </row>
    <row r="149" spans="1:12" ht="13.5" customHeight="1" x14ac:dyDescent="0.25">
      <c r="A149" s="333" t="s">
        <v>192</v>
      </c>
      <c r="B149" s="32">
        <f t="shared" si="42"/>
        <v>18</v>
      </c>
      <c r="C149" s="32">
        <f t="shared" si="43"/>
        <v>2</v>
      </c>
      <c r="D149" s="32">
        <f t="shared" si="44"/>
        <v>14</v>
      </c>
      <c r="E149" s="32">
        <f t="shared" si="45"/>
        <v>2</v>
      </c>
      <c r="F149" s="51">
        <f t="shared" si="46"/>
        <v>0</v>
      </c>
      <c r="G149" s="33">
        <f t="shared" si="41"/>
        <v>11.111111111111111</v>
      </c>
      <c r="H149" s="32">
        <f t="shared" si="41"/>
        <v>77.777777777777771</v>
      </c>
      <c r="I149" s="32">
        <f t="shared" si="41"/>
        <v>11.111111111111111</v>
      </c>
      <c r="J149" s="32">
        <f t="shared" si="41"/>
        <v>0</v>
      </c>
      <c r="K149" s="21"/>
      <c r="L149" s="25"/>
    </row>
    <row r="150" spans="1:12" ht="13.5" customHeight="1" x14ac:dyDescent="0.25">
      <c r="A150" s="333" t="s">
        <v>197</v>
      </c>
      <c r="B150" s="32">
        <f t="shared" si="42"/>
        <v>14</v>
      </c>
      <c r="C150" s="32">
        <f t="shared" si="43"/>
        <v>2</v>
      </c>
      <c r="D150" s="32">
        <f t="shared" si="44"/>
        <v>12</v>
      </c>
      <c r="E150" s="32">
        <f t="shared" si="45"/>
        <v>0</v>
      </c>
      <c r="F150" s="51">
        <f t="shared" si="46"/>
        <v>0</v>
      </c>
      <c r="G150" s="33">
        <f t="shared" si="41"/>
        <v>14.285714285714286</v>
      </c>
      <c r="H150" s="32">
        <f t="shared" si="41"/>
        <v>85.714285714285708</v>
      </c>
      <c r="I150" s="32">
        <f t="shared" si="41"/>
        <v>0</v>
      </c>
      <c r="J150" s="32">
        <f t="shared" si="41"/>
        <v>0</v>
      </c>
      <c r="K150" s="21"/>
      <c r="L150" s="25"/>
    </row>
    <row r="151" spans="1:12" ht="13.5" customHeight="1" x14ac:dyDescent="0.25">
      <c r="A151" s="333" t="s">
        <v>207</v>
      </c>
      <c r="B151" s="32">
        <f t="shared" si="42"/>
        <v>221</v>
      </c>
      <c r="C151" s="32">
        <f t="shared" si="43"/>
        <v>11</v>
      </c>
      <c r="D151" s="32">
        <f t="shared" si="44"/>
        <v>200</v>
      </c>
      <c r="E151" s="32">
        <f t="shared" si="45"/>
        <v>7</v>
      </c>
      <c r="F151" s="51">
        <f t="shared" si="46"/>
        <v>3</v>
      </c>
      <c r="G151" s="33">
        <f t="shared" si="41"/>
        <v>4.9773755656108598</v>
      </c>
      <c r="H151" s="32">
        <f t="shared" si="41"/>
        <v>90.497737556561091</v>
      </c>
      <c r="I151" s="32">
        <f t="shared" si="41"/>
        <v>3.1674208144796379</v>
      </c>
      <c r="J151" s="32">
        <f t="shared" si="41"/>
        <v>1.3574660633484164</v>
      </c>
      <c r="K151" s="21"/>
      <c r="L151" s="25"/>
    </row>
    <row r="152" spans="1:12" ht="13.5" customHeight="1" x14ac:dyDescent="0.25">
      <c r="A152" s="333" t="s">
        <v>222</v>
      </c>
      <c r="B152" s="32">
        <f t="shared" si="42"/>
        <v>19</v>
      </c>
      <c r="C152" s="32">
        <f t="shared" si="43"/>
        <v>1</v>
      </c>
      <c r="D152" s="32">
        <f t="shared" si="44"/>
        <v>17</v>
      </c>
      <c r="E152" s="32">
        <f t="shared" si="45"/>
        <v>0</v>
      </c>
      <c r="F152" s="51">
        <f t="shared" si="46"/>
        <v>1</v>
      </c>
      <c r="G152" s="33">
        <f t="shared" si="41"/>
        <v>5.2631578947368425</v>
      </c>
      <c r="H152" s="32">
        <f t="shared" si="41"/>
        <v>89.473684210526315</v>
      </c>
      <c r="I152" s="32">
        <f t="shared" si="41"/>
        <v>0</v>
      </c>
      <c r="J152" s="32">
        <f t="shared" si="41"/>
        <v>5.2631578947368425</v>
      </c>
      <c r="K152" s="21"/>
      <c r="L152" s="25"/>
    </row>
    <row r="153" spans="1:12" ht="13.5" customHeight="1" x14ac:dyDescent="0.25">
      <c r="A153" s="333" t="s">
        <v>224</v>
      </c>
      <c r="B153" s="32">
        <f t="shared" si="42"/>
        <v>107</v>
      </c>
      <c r="C153" s="32">
        <f t="shared" si="43"/>
        <v>12</v>
      </c>
      <c r="D153" s="32">
        <f t="shared" si="44"/>
        <v>86</v>
      </c>
      <c r="E153" s="32">
        <f t="shared" si="45"/>
        <v>6</v>
      </c>
      <c r="F153" s="51">
        <f t="shared" si="46"/>
        <v>3</v>
      </c>
      <c r="G153" s="33">
        <f t="shared" si="41"/>
        <v>11.214953271028037</v>
      </c>
      <c r="H153" s="32">
        <f t="shared" si="41"/>
        <v>80.373831775700936</v>
      </c>
      <c r="I153" s="32">
        <f t="shared" si="41"/>
        <v>5.6074766355140184</v>
      </c>
      <c r="J153" s="32">
        <f t="shared" si="41"/>
        <v>2.8037383177570092</v>
      </c>
      <c r="K153" s="21"/>
      <c r="L153" s="25"/>
    </row>
    <row r="154" spans="1:12" ht="13.5" customHeight="1" x14ac:dyDescent="0.25">
      <c r="A154" s="333" t="s">
        <v>229</v>
      </c>
      <c r="B154" s="32">
        <f t="shared" si="42"/>
        <v>22</v>
      </c>
      <c r="C154" s="32">
        <f t="shared" si="43"/>
        <v>2</v>
      </c>
      <c r="D154" s="32">
        <f t="shared" si="44"/>
        <v>19</v>
      </c>
      <c r="E154" s="32">
        <f t="shared" si="45"/>
        <v>0</v>
      </c>
      <c r="F154" s="51">
        <f t="shared" si="46"/>
        <v>1</v>
      </c>
      <c r="G154" s="33">
        <f t="shared" si="41"/>
        <v>9.0909090909090917</v>
      </c>
      <c r="H154" s="32">
        <f t="shared" si="41"/>
        <v>86.36363636363636</v>
      </c>
      <c r="I154" s="32">
        <f t="shared" si="41"/>
        <v>0</v>
      </c>
      <c r="J154" s="32">
        <f t="shared" si="41"/>
        <v>4.5454545454545459</v>
      </c>
      <c r="K154" s="21"/>
      <c r="L154" s="25"/>
    </row>
    <row r="155" spans="1:12" ht="13.5" customHeight="1" x14ac:dyDescent="0.25">
      <c r="A155" s="333" t="s">
        <v>231</v>
      </c>
      <c r="B155" s="32">
        <f t="shared" si="42"/>
        <v>20</v>
      </c>
      <c r="C155" s="32">
        <f t="shared" si="43"/>
        <v>0</v>
      </c>
      <c r="D155" s="32">
        <f t="shared" si="44"/>
        <v>20</v>
      </c>
      <c r="E155" s="32">
        <f t="shared" si="45"/>
        <v>0</v>
      </c>
      <c r="F155" s="51">
        <f t="shared" si="46"/>
        <v>0</v>
      </c>
      <c r="G155" s="33">
        <f t="shared" si="41"/>
        <v>0</v>
      </c>
      <c r="H155" s="32">
        <f t="shared" si="41"/>
        <v>100</v>
      </c>
      <c r="I155" s="32">
        <f t="shared" si="41"/>
        <v>0</v>
      </c>
      <c r="J155" s="32">
        <f t="shared" si="41"/>
        <v>0</v>
      </c>
      <c r="K155" s="21"/>
      <c r="L155" s="25"/>
    </row>
    <row r="156" spans="1:12" ht="21.75" customHeight="1" x14ac:dyDescent="0.25">
      <c r="A156" s="331" t="s">
        <v>243</v>
      </c>
      <c r="B156" s="30">
        <f>SUM(B157:B171)</f>
        <v>549</v>
      </c>
      <c r="C156" s="30">
        <f>SUM(C157:C171)</f>
        <v>51</v>
      </c>
      <c r="D156" s="30">
        <f>SUM(D157:D171)</f>
        <v>449</v>
      </c>
      <c r="E156" s="30">
        <f>SUM(E157:E171)</f>
        <v>32</v>
      </c>
      <c r="F156" s="71">
        <f>SUM(F157:F171)</f>
        <v>17</v>
      </c>
      <c r="G156" s="31">
        <f t="shared" si="41"/>
        <v>9.2896174863387984</v>
      </c>
      <c r="H156" s="30">
        <f t="shared" si="41"/>
        <v>81.785063752276869</v>
      </c>
      <c r="I156" s="30">
        <f t="shared" si="41"/>
        <v>5.8287795992714022</v>
      </c>
      <c r="J156" s="30">
        <f t="shared" si="41"/>
        <v>3.0965391621129328</v>
      </c>
      <c r="K156" s="65"/>
      <c r="L156" s="173"/>
    </row>
    <row r="157" spans="1:12" ht="13.5" customHeight="1" x14ac:dyDescent="0.25">
      <c r="A157" s="333" t="s">
        <v>85</v>
      </c>
      <c r="B157" s="32">
        <f t="shared" ref="B157:B172" si="47">IF(ISERROR(VLOOKUP($A$7&amp;$B$3&amp;$A157&amp;$A$8&amp;$B$5,EYFULL_in_period,8,FALSE))=TRUE,0,VLOOKUP($A$7&amp;$B$3&amp;$A157&amp;$A$8&amp;$B$5,EYFULL_in_period,8,FALSE))</f>
        <v>24</v>
      </c>
      <c r="C157" s="32">
        <f t="shared" ref="C157:C172" si="48">IF(ISERROR(VLOOKUP($A$7&amp;$B$3&amp;$A157&amp;$A$8&amp;$B$5,EYFULL_in_period,9,FALSE))=TRUE,0,VLOOKUP($A$7&amp;$B$3&amp;$A157&amp;$A$8&amp;$B$5,EYFULL_in_period,9,FALSE))</f>
        <v>2</v>
      </c>
      <c r="D157" s="32">
        <f t="shared" ref="D157:D172" si="49">IF(ISERROR(VLOOKUP($A$7&amp;$B$3&amp;$A157&amp;$A$8&amp;$B$5,EYFULL_in_period,10,FALSE))=TRUE,0,VLOOKUP($A$7&amp;$B$3&amp;$A157&amp;$A$8&amp;$B$5,EYFULL_in_period,10,FALSE))</f>
        <v>21</v>
      </c>
      <c r="E157" s="32">
        <f t="shared" ref="E157:E172" si="50">IF(ISERROR(VLOOKUP($A$7&amp;$B$3&amp;$A157&amp;$A$8&amp;$B$5,EYFULL_in_period,11,FALSE))=TRUE,0,VLOOKUP($A$7&amp;$B$3&amp;$A157&amp;$A$8&amp;$B$5,EYFULL_in_period,11,FALSE))</f>
        <v>0</v>
      </c>
      <c r="F157" s="51">
        <f t="shared" ref="F157:F172" si="51">IF(ISERROR(VLOOKUP($A$7&amp;$B$3&amp;$A157&amp;$A$8&amp;$B$5,EYFULL_in_period,12,FALSE))=TRUE,0,VLOOKUP($A$7&amp;$B$3&amp;$A157&amp;$A$8&amp;$B$5,EYFULL_in_period,12,FALSE))</f>
        <v>1</v>
      </c>
      <c r="G157" s="33">
        <f t="shared" si="41"/>
        <v>8.3333333333333339</v>
      </c>
      <c r="H157" s="32">
        <f t="shared" si="41"/>
        <v>87.5</v>
      </c>
      <c r="I157" s="32">
        <f t="shared" si="41"/>
        <v>0</v>
      </c>
      <c r="J157" s="32">
        <f t="shared" si="41"/>
        <v>4.166666666666667</v>
      </c>
      <c r="K157" s="21"/>
      <c r="L157" s="25"/>
    </row>
    <row r="158" spans="1:12" ht="13.5" customHeight="1" x14ac:dyDescent="0.25">
      <c r="A158" s="333" t="s">
        <v>92</v>
      </c>
      <c r="B158" s="32">
        <f t="shared" si="47"/>
        <v>32</v>
      </c>
      <c r="C158" s="32">
        <f t="shared" si="48"/>
        <v>6</v>
      </c>
      <c r="D158" s="32">
        <f t="shared" si="49"/>
        <v>22</v>
      </c>
      <c r="E158" s="32">
        <f t="shared" si="50"/>
        <v>3</v>
      </c>
      <c r="F158" s="51">
        <f t="shared" si="51"/>
        <v>1</v>
      </c>
      <c r="G158" s="33">
        <f t="shared" si="41"/>
        <v>18.75</v>
      </c>
      <c r="H158" s="32">
        <f t="shared" si="41"/>
        <v>68.75</v>
      </c>
      <c r="I158" s="32">
        <f t="shared" si="41"/>
        <v>9.375</v>
      </c>
      <c r="J158" s="32">
        <f t="shared" si="41"/>
        <v>3.125</v>
      </c>
      <c r="K158" s="21"/>
      <c r="L158" s="25"/>
    </row>
    <row r="159" spans="1:12" ht="13.5" customHeight="1" x14ac:dyDescent="0.25">
      <c r="A159" s="333" t="s">
        <v>97</v>
      </c>
      <c r="B159" s="32">
        <f t="shared" si="47"/>
        <v>47</v>
      </c>
      <c r="C159" s="32">
        <f t="shared" si="48"/>
        <v>5</v>
      </c>
      <c r="D159" s="32">
        <f t="shared" si="49"/>
        <v>38</v>
      </c>
      <c r="E159" s="32">
        <f t="shared" si="50"/>
        <v>3</v>
      </c>
      <c r="F159" s="51">
        <f t="shared" si="51"/>
        <v>1</v>
      </c>
      <c r="G159" s="33">
        <f t="shared" si="41"/>
        <v>10.638297872340425</v>
      </c>
      <c r="H159" s="32">
        <f t="shared" si="41"/>
        <v>80.851063829787236</v>
      </c>
      <c r="I159" s="32">
        <f t="shared" si="41"/>
        <v>6.3829787234042552</v>
      </c>
      <c r="J159" s="32">
        <f t="shared" si="41"/>
        <v>2.1276595744680851</v>
      </c>
      <c r="K159" s="21"/>
      <c r="L159" s="25"/>
    </row>
    <row r="160" spans="1:12" ht="13.5" customHeight="1" x14ac:dyDescent="0.25">
      <c r="A160" s="333" t="s">
        <v>108</v>
      </c>
      <c r="B160" s="32">
        <f t="shared" si="47"/>
        <v>52</v>
      </c>
      <c r="C160" s="32">
        <f t="shared" si="48"/>
        <v>8</v>
      </c>
      <c r="D160" s="32">
        <f t="shared" si="49"/>
        <v>40</v>
      </c>
      <c r="E160" s="32">
        <f t="shared" si="50"/>
        <v>4</v>
      </c>
      <c r="F160" s="51">
        <f t="shared" si="51"/>
        <v>0</v>
      </c>
      <c r="G160" s="33">
        <f t="shared" si="41"/>
        <v>15.384615384615385</v>
      </c>
      <c r="H160" s="32">
        <f t="shared" si="41"/>
        <v>76.92307692307692</v>
      </c>
      <c r="I160" s="32">
        <f t="shared" si="41"/>
        <v>7.6923076923076925</v>
      </c>
      <c r="J160" s="32">
        <f t="shared" si="41"/>
        <v>0</v>
      </c>
      <c r="K160" s="21"/>
      <c r="L160" s="25"/>
    </row>
    <row r="161" spans="1:12" ht="13.5" customHeight="1" x14ac:dyDescent="0.25">
      <c r="A161" s="333" t="s">
        <v>115</v>
      </c>
      <c r="B161" s="32">
        <f t="shared" si="47"/>
        <v>70</v>
      </c>
      <c r="C161" s="32">
        <f t="shared" si="48"/>
        <v>5</v>
      </c>
      <c r="D161" s="32">
        <f t="shared" si="49"/>
        <v>59</v>
      </c>
      <c r="E161" s="32">
        <f t="shared" si="50"/>
        <v>4</v>
      </c>
      <c r="F161" s="51">
        <f t="shared" si="51"/>
        <v>2</v>
      </c>
      <c r="G161" s="33">
        <f t="shared" si="41"/>
        <v>7.1428571428571432</v>
      </c>
      <c r="H161" s="32">
        <f t="shared" si="41"/>
        <v>84.285714285714292</v>
      </c>
      <c r="I161" s="32">
        <f t="shared" si="41"/>
        <v>5.7142857142857144</v>
      </c>
      <c r="J161" s="32">
        <f t="shared" si="41"/>
        <v>2.8571428571428572</v>
      </c>
      <c r="K161" s="21"/>
      <c r="L161" s="25"/>
    </row>
    <row r="162" spans="1:12" ht="13.5" customHeight="1" x14ac:dyDescent="0.25">
      <c r="A162" s="333" t="s">
        <v>117</v>
      </c>
      <c r="B162" s="32">
        <f t="shared" si="47"/>
        <v>32</v>
      </c>
      <c r="C162" s="32">
        <f t="shared" si="48"/>
        <v>6</v>
      </c>
      <c r="D162" s="32">
        <f t="shared" si="49"/>
        <v>24</v>
      </c>
      <c r="E162" s="32">
        <f t="shared" si="50"/>
        <v>1</v>
      </c>
      <c r="F162" s="51">
        <f t="shared" si="51"/>
        <v>1</v>
      </c>
      <c r="G162" s="33">
        <f t="shared" si="41"/>
        <v>18.75</v>
      </c>
      <c r="H162" s="32">
        <f t="shared" si="41"/>
        <v>75</v>
      </c>
      <c r="I162" s="32">
        <f t="shared" si="41"/>
        <v>3.125</v>
      </c>
      <c r="J162" s="32">
        <f t="shared" si="41"/>
        <v>3.125</v>
      </c>
      <c r="K162" s="21"/>
      <c r="L162" s="25"/>
    </row>
    <row r="163" spans="1:12" ht="13.5" customHeight="1" x14ac:dyDescent="0.25">
      <c r="A163" s="333" t="s">
        <v>126</v>
      </c>
      <c r="B163" s="32">
        <f t="shared" si="47"/>
        <v>64</v>
      </c>
      <c r="C163" s="32">
        <f t="shared" si="48"/>
        <v>3</v>
      </c>
      <c r="D163" s="32">
        <f t="shared" si="49"/>
        <v>57</v>
      </c>
      <c r="E163" s="32">
        <f t="shared" si="50"/>
        <v>4</v>
      </c>
      <c r="F163" s="51">
        <f t="shared" si="51"/>
        <v>0</v>
      </c>
      <c r="G163" s="33">
        <f t="shared" si="41"/>
        <v>4.6875</v>
      </c>
      <c r="H163" s="32">
        <f t="shared" si="41"/>
        <v>89.0625</v>
      </c>
      <c r="I163" s="32">
        <f t="shared" si="41"/>
        <v>6.25</v>
      </c>
      <c r="J163" s="32">
        <f t="shared" si="41"/>
        <v>0</v>
      </c>
      <c r="K163" s="21"/>
      <c r="L163" s="25"/>
    </row>
    <row r="164" spans="1:12" ht="13.5" customHeight="1" x14ac:dyDescent="0.25">
      <c r="A164" s="333" t="s">
        <v>327</v>
      </c>
      <c r="B164" s="32">
        <f t="shared" si="47"/>
        <v>0</v>
      </c>
      <c r="C164" s="32">
        <f t="shared" si="48"/>
        <v>0</v>
      </c>
      <c r="D164" s="32">
        <f t="shared" si="49"/>
        <v>0</v>
      </c>
      <c r="E164" s="32">
        <f t="shared" si="50"/>
        <v>0</v>
      </c>
      <c r="F164" s="51">
        <f t="shared" si="51"/>
        <v>0</v>
      </c>
      <c r="G164" s="33" t="str">
        <f t="shared" si="41"/>
        <v>-</v>
      </c>
      <c r="H164" s="32" t="str">
        <f t="shared" si="41"/>
        <v>-</v>
      </c>
      <c r="I164" s="32" t="str">
        <f t="shared" si="41"/>
        <v>-</v>
      </c>
      <c r="J164" s="32" t="str">
        <f t="shared" si="41"/>
        <v>-</v>
      </c>
      <c r="K164" s="21"/>
      <c r="L164" s="25"/>
    </row>
    <row r="165" spans="1:12" ht="13.5" customHeight="1" x14ac:dyDescent="0.25">
      <c r="A165" s="333" t="s">
        <v>169</v>
      </c>
      <c r="B165" s="32">
        <f t="shared" si="47"/>
        <v>20</v>
      </c>
      <c r="C165" s="32">
        <f t="shared" si="48"/>
        <v>2</v>
      </c>
      <c r="D165" s="32">
        <f t="shared" si="49"/>
        <v>17</v>
      </c>
      <c r="E165" s="32">
        <f t="shared" si="50"/>
        <v>0</v>
      </c>
      <c r="F165" s="51">
        <f t="shared" si="51"/>
        <v>1</v>
      </c>
      <c r="G165" s="33">
        <f t="shared" si="41"/>
        <v>10</v>
      </c>
      <c r="H165" s="32">
        <f t="shared" si="41"/>
        <v>85</v>
      </c>
      <c r="I165" s="32">
        <f t="shared" si="41"/>
        <v>0</v>
      </c>
      <c r="J165" s="32">
        <f t="shared" si="41"/>
        <v>5</v>
      </c>
      <c r="K165" s="21"/>
      <c r="L165" s="25"/>
    </row>
    <row r="166" spans="1:12" ht="13.5" customHeight="1" x14ac:dyDescent="0.25">
      <c r="A166" s="333" t="s">
        <v>178</v>
      </c>
      <c r="B166" s="32">
        <f t="shared" si="47"/>
        <v>18</v>
      </c>
      <c r="C166" s="32">
        <f t="shared" si="48"/>
        <v>2</v>
      </c>
      <c r="D166" s="32">
        <f t="shared" si="49"/>
        <v>13</v>
      </c>
      <c r="E166" s="32">
        <f t="shared" si="50"/>
        <v>1</v>
      </c>
      <c r="F166" s="51">
        <f t="shared" si="51"/>
        <v>2</v>
      </c>
      <c r="G166" s="33">
        <f t="shared" si="41"/>
        <v>11.111111111111111</v>
      </c>
      <c r="H166" s="32">
        <f t="shared" si="41"/>
        <v>72.222222222222229</v>
      </c>
      <c r="I166" s="32">
        <f t="shared" si="41"/>
        <v>5.5555555555555554</v>
      </c>
      <c r="J166" s="32">
        <f t="shared" si="41"/>
        <v>11.111111111111111</v>
      </c>
      <c r="K166" s="21"/>
      <c r="L166" s="25"/>
    </row>
    <row r="167" spans="1:12" ht="13.5" customHeight="1" x14ac:dyDescent="0.25">
      <c r="A167" s="333" t="s">
        <v>194</v>
      </c>
      <c r="B167" s="32">
        <f t="shared" si="47"/>
        <v>41</v>
      </c>
      <c r="C167" s="32">
        <f t="shared" si="48"/>
        <v>2</v>
      </c>
      <c r="D167" s="32">
        <f t="shared" si="49"/>
        <v>33</v>
      </c>
      <c r="E167" s="32">
        <f t="shared" si="50"/>
        <v>4</v>
      </c>
      <c r="F167" s="51">
        <f t="shared" si="51"/>
        <v>2</v>
      </c>
      <c r="G167" s="33">
        <f t="shared" si="41"/>
        <v>4.8780487804878048</v>
      </c>
      <c r="H167" s="32">
        <f t="shared" si="41"/>
        <v>80.487804878048777</v>
      </c>
      <c r="I167" s="32">
        <f t="shared" si="41"/>
        <v>9.7560975609756095</v>
      </c>
      <c r="J167" s="32">
        <f t="shared" si="41"/>
        <v>4.8780487804878048</v>
      </c>
      <c r="K167" s="21"/>
      <c r="L167" s="25"/>
    </row>
    <row r="168" spans="1:12" ht="13.5" customHeight="1" x14ac:dyDescent="0.25">
      <c r="A168" s="333" t="s">
        <v>195</v>
      </c>
      <c r="B168" s="32">
        <f t="shared" si="47"/>
        <v>41</v>
      </c>
      <c r="C168" s="32">
        <f t="shared" si="48"/>
        <v>2</v>
      </c>
      <c r="D168" s="32">
        <f t="shared" si="49"/>
        <v>35</v>
      </c>
      <c r="E168" s="32">
        <f t="shared" si="50"/>
        <v>2</v>
      </c>
      <c r="F168" s="51">
        <f t="shared" si="51"/>
        <v>2</v>
      </c>
      <c r="G168" s="33">
        <f t="shared" si="41"/>
        <v>4.8780487804878048</v>
      </c>
      <c r="H168" s="32">
        <f t="shared" si="41"/>
        <v>85.365853658536579</v>
      </c>
      <c r="I168" s="32">
        <f t="shared" si="41"/>
        <v>4.8780487804878048</v>
      </c>
      <c r="J168" s="32">
        <f t="shared" si="41"/>
        <v>4.8780487804878048</v>
      </c>
      <c r="K168" s="21"/>
      <c r="L168" s="25"/>
    </row>
    <row r="169" spans="1:12" ht="13.5" customHeight="1" x14ac:dyDescent="0.25">
      <c r="A169" s="333" t="s">
        <v>209</v>
      </c>
      <c r="B169" s="32">
        <f t="shared" si="47"/>
        <v>30</v>
      </c>
      <c r="C169" s="32">
        <f t="shared" si="48"/>
        <v>2</v>
      </c>
      <c r="D169" s="32">
        <f t="shared" si="49"/>
        <v>24</v>
      </c>
      <c r="E169" s="32">
        <f t="shared" si="50"/>
        <v>3</v>
      </c>
      <c r="F169" s="51">
        <f t="shared" si="51"/>
        <v>1</v>
      </c>
      <c r="G169" s="33">
        <f t="shared" si="41"/>
        <v>6.666666666666667</v>
      </c>
      <c r="H169" s="32">
        <f t="shared" si="41"/>
        <v>80</v>
      </c>
      <c r="I169" s="32">
        <f t="shared" si="41"/>
        <v>10</v>
      </c>
      <c r="J169" s="32">
        <f t="shared" si="41"/>
        <v>3.3333333333333335</v>
      </c>
      <c r="K169" s="21"/>
      <c r="L169" s="25"/>
    </row>
    <row r="170" spans="1:12" ht="13.5" customHeight="1" x14ac:dyDescent="0.25">
      <c r="A170" s="333" t="s">
        <v>213</v>
      </c>
      <c r="B170" s="32">
        <f t="shared" si="47"/>
        <v>8</v>
      </c>
      <c r="C170" s="32">
        <f t="shared" si="48"/>
        <v>1</v>
      </c>
      <c r="D170" s="32">
        <f t="shared" si="49"/>
        <v>6</v>
      </c>
      <c r="E170" s="32">
        <f t="shared" si="50"/>
        <v>1</v>
      </c>
      <c r="F170" s="51">
        <f t="shared" si="51"/>
        <v>0</v>
      </c>
      <c r="G170" s="33">
        <f t="shared" si="41"/>
        <v>12.5</v>
      </c>
      <c r="H170" s="32">
        <f t="shared" si="41"/>
        <v>75</v>
      </c>
      <c r="I170" s="32">
        <f t="shared" si="41"/>
        <v>12.5</v>
      </c>
      <c r="J170" s="32">
        <f t="shared" si="41"/>
        <v>0</v>
      </c>
      <c r="K170" s="21"/>
      <c r="L170" s="25"/>
    </row>
    <row r="171" spans="1:12" ht="13.5" customHeight="1" x14ac:dyDescent="0.25">
      <c r="A171" s="333" t="s">
        <v>228</v>
      </c>
      <c r="B171" s="32">
        <f t="shared" si="47"/>
        <v>70</v>
      </c>
      <c r="C171" s="32">
        <f t="shared" si="48"/>
        <v>5</v>
      </c>
      <c r="D171" s="32">
        <f t="shared" si="49"/>
        <v>60</v>
      </c>
      <c r="E171" s="32">
        <f t="shared" si="50"/>
        <v>2</v>
      </c>
      <c r="F171" s="51">
        <f t="shared" si="51"/>
        <v>3</v>
      </c>
      <c r="G171" s="33">
        <f t="shared" si="41"/>
        <v>7.1428571428571432</v>
      </c>
      <c r="H171" s="32">
        <f t="shared" si="41"/>
        <v>85.714285714285708</v>
      </c>
      <c r="I171" s="32">
        <f t="shared" si="41"/>
        <v>2.8571428571428572</v>
      </c>
      <c r="J171" s="32">
        <f t="shared" si="41"/>
        <v>4.2857142857142856</v>
      </c>
      <c r="K171" s="21"/>
      <c r="L171" s="25"/>
    </row>
    <row r="172" spans="1:12" s="37" customFormat="1" ht="34.5" customHeight="1" x14ac:dyDescent="0.25">
      <c r="A172" s="540" t="s">
        <v>235</v>
      </c>
      <c r="B172" s="363">
        <f t="shared" si="47"/>
        <v>0</v>
      </c>
      <c r="C172" s="363">
        <f t="shared" si="48"/>
        <v>0</v>
      </c>
      <c r="D172" s="363">
        <f t="shared" si="49"/>
        <v>0</v>
      </c>
      <c r="E172" s="363">
        <f t="shared" si="50"/>
        <v>0</v>
      </c>
      <c r="F172" s="363">
        <f t="shared" si="51"/>
        <v>0</v>
      </c>
      <c r="G172" s="541" t="str">
        <f t="shared" si="41"/>
        <v>-</v>
      </c>
      <c r="H172" s="363" t="str">
        <f t="shared" si="41"/>
        <v>-</v>
      </c>
      <c r="I172" s="363" t="str">
        <f t="shared" si="41"/>
        <v>-</v>
      </c>
      <c r="J172" s="363" t="str">
        <f t="shared" si="41"/>
        <v>-</v>
      </c>
      <c r="K172" s="414"/>
      <c r="L172" s="415"/>
    </row>
    <row r="173" spans="1:12" x14ac:dyDescent="0.25">
      <c r="A173" s="176"/>
      <c r="B173" s="176"/>
      <c r="C173" s="27"/>
      <c r="D173" s="21"/>
      <c r="E173" s="34"/>
      <c r="F173" s="34"/>
      <c r="G173" s="27"/>
      <c r="H173" s="27"/>
      <c r="I173" s="78"/>
      <c r="J173" s="177" t="s">
        <v>433</v>
      </c>
      <c r="K173" s="21"/>
      <c r="L173" s="25"/>
    </row>
    <row r="174" spans="1:12" ht="13.5" customHeight="1" x14ac:dyDescent="0.25">
      <c r="A174" s="373" t="s">
        <v>319</v>
      </c>
      <c r="B174" s="23"/>
      <c r="C174" s="23"/>
      <c r="D174" s="23"/>
      <c r="E174" s="23"/>
      <c r="F174" s="23"/>
      <c r="G174" s="23"/>
      <c r="H174" s="23"/>
      <c r="I174" s="23"/>
      <c r="J174" s="23"/>
      <c r="K174" s="23"/>
      <c r="L174" s="23"/>
    </row>
    <row r="175" spans="1:12" ht="13.5" customHeight="1" x14ac:dyDescent="0.25">
      <c r="A175" s="263" t="s">
        <v>540</v>
      </c>
      <c r="B175" s="195"/>
      <c r="C175" s="195"/>
      <c r="D175" s="195"/>
      <c r="E175" s="195"/>
      <c r="F175" s="195"/>
      <c r="G175" s="195"/>
      <c r="H175" s="195"/>
      <c r="I175" s="195"/>
      <c r="J175" s="195"/>
      <c r="K175" s="195"/>
      <c r="L175" s="60"/>
    </row>
    <row r="176" spans="1:12" ht="13.5" customHeight="1" x14ac:dyDescent="0.25">
      <c r="A176" s="263" t="s">
        <v>544</v>
      </c>
      <c r="B176" s="195"/>
      <c r="C176" s="195"/>
      <c r="D176" s="195"/>
      <c r="E176" s="195"/>
      <c r="F176" s="195"/>
      <c r="G176" s="195"/>
      <c r="H176" s="195"/>
      <c r="I176" s="195"/>
      <c r="J176" s="195"/>
      <c r="K176" s="24"/>
      <c r="L176" s="120"/>
    </row>
    <row r="177" spans="1:12" ht="13.5" customHeight="1" x14ac:dyDescent="0.25">
      <c r="A177" s="673" t="s">
        <v>545</v>
      </c>
      <c r="B177" s="178"/>
      <c r="C177" s="112"/>
      <c r="D177" s="112"/>
      <c r="E177" s="112"/>
      <c r="F177" s="112"/>
      <c r="G177" s="112"/>
      <c r="H177" s="112"/>
      <c r="I177" s="112"/>
      <c r="J177" s="74"/>
      <c r="K177" s="24"/>
      <c r="L177" s="120"/>
    </row>
    <row r="178" spans="1:12" x14ac:dyDescent="0.25">
      <c r="A178" s="674" t="s">
        <v>19140</v>
      </c>
      <c r="B178" s="178"/>
      <c r="C178" s="112"/>
      <c r="D178" s="112"/>
      <c r="E178" s="112"/>
      <c r="F178" s="112"/>
      <c r="G178" s="112"/>
      <c r="H178" s="112"/>
      <c r="I178" s="112"/>
      <c r="J178" s="74"/>
      <c r="K178" s="24"/>
      <c r="L178" s="120"/>
    </row>
    <row r="179" spans="1:12" x14ac:dyDescent="0.25">
      <c r="A179" s="263" t="s">
        <v>19145</v>
      </c>
    </row>
  </sheetData>
  <sheetProtection sheet="1" objects="1" scenarios="1"/>
  <mergeCells count="4">
    <mergeCell ref="B3:E3"/>
    <mergeCell ref="B5:E5"/>
    <mergeCell ref="B7:F7"/>
    <mergeCell ref="G7:J7"/>
  </mergeCells>
  <dataValidations count="3">
    <dataValidation type="list" allowBlank="1" showInputMessage="1" showErrorMessage="1" sqref="B3:E3" xr:uid="{14E2C767-E47D-4C52-9B59-B955B8D7A4BC}">
      <formula1>ey_provision_type</formula1>
    </dataValidation>
    <dataValidation type="list" allowBlank="1" showInputMessage="1" showErrorMessage="1" sqref="B4" xr:uid="{1698178F-2A97-431F-9740-6404D6DB4A63}">
      <formula1>LocalAuthority</formula1>
    </dataValidation>
    <dataValidation type="list" allowBlank="1" showInputMessage="1" showErrorMessage="1" sqref="B5:E5" xr:uid="{F9DB180C-9AD4-4D5C-A6FB-5CAD64CF689A}">
      <formula1>prov_final</formula1>
    </dataValidation>
  </dataValidations>
  <pageMargins left="0.7" right="0.7" top="0.75" bottom="0.75" header="0.3" footer="0.3"/>
  <pageSetup paperSize="9" orientation="portrait" r:id="rId1"/>
  <ignoredErrors>
    <ignoredError sqref="B10:F10 B35:F35 B48:F48 B64:F64 B75:F75 B90:F90 B102:F102 B136:F136 B156:F156" formula="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2EEF2-A60D-4B4A-878F-ED67C2F288AC}">
  <sheetPr>
    <tabColor theme="9" tint="0.79998168889431442"/>
  </sheetPr>
  <dimension ref="A1:H16"/>
  <sheetViews>
    <sheetView showGridLines="0" zoomScaleNormal="100" workbookViewId="0">
      <selection activeCell="B3" sqref="B3:C3"/>
    </sheetView>
  </sheetViews>
  <sheetFormatPr defaultColWidth="8.81640625" defaultRowHeight="12.5" x14ac:dyDescent="0.25"/>
  <cols>
    <col min="1" max="1" width="37" style="196" customWidth="1"/>
    <col min="2" max="5" width="19" style="5" customWidth="1"/>
    <col min="6" max="16384" width="8.81640625" style="5"/>
  </cols>
  <sheetData>
    <row r="1" spans="1:8" ht="34.5" customHeight="1" x14ac:dyDescent="0.35">
      <c r="A1" s="257" t="s">
        <v>28029</v>
      </c>
      <c r="B1" s="125"/>
      <c r="C1" s="125"/>
      <c r="D1" s="125"/>
      <c r="E1" s="125"/>
      <c r="F1" s="83"/>
    </row>
    <row r="2" spans="1:8" ht="27.75" customHeight="1" x14ac:dyDescent="0.25">
      <c r="A2" s="477" t="str">
        <f>B3&amp; IF($B$3=current_quarter, " (provisional)", " (revised)")</f>
        <v>1 September 2024 to 31 March 2025 (provisional)</v>
      </c>
      <c r="B2" s="7"/>
      <c r="C2" s="7"/>
      <c r="D2" s="7"/>
      <c r="E2" s="8"/>
      <c r="F2" s="8"/>
    </row>
    <row r="3" spans="1:8" x14ac:dyDescent="0.25">
      <c r="A3" s="792" t="s">
        <v>531</v>
      </c>
      <c r="B3" s="886" t="s">
        <v>21471</v>
      </c>
      <c r="C3" s="888"/>
      <c r="D3" s="782"/>
      <c r="F3" s="78"/>
      <c r="G3" s="78"/>
      <c r="H3" s="78"/>
    </row>
    <row r="4" spans="1:8" x14ac:dyDescent="0.25">
      <c r="A4" s="413" t="s">
        <v>81</v>
      </c>
      <c r="C4" s="26"/>
      <c r="D4" s="26"/>
      <c r="E4" s="26"/>
    </row>
    <row r="5" spans="1:8" x14ac:dyDescent="0.25">
      <c r="A5" s="413" t="s">
        <v>527</v>
      </c>
      <c r="B5" s="860" t="s">
        <v>538</v>
      </c>
      <c r="C5" s="860"/>
      <c r="D5" s="860"/>
      <c r="E5" s="860"/>
    </row>
    <row r="6" spans="1:8" ht="26.25" customHeight="1" x14ac:dyDescent="0.25">
      <c r="A6" s="413" t="s">
        <v>528</v>
      </c>
      <c r="B6" s="86" t="s">
        <v>538</v>
      </c>
      <c r="C6" s="78" t="s">
        <v>391</v>
      </c>
      <c r="D6" s="86" t="s">
        <v>442</v>
      </c>
      <c r="E6" s="86" t="s">
        <v>443</v>
      </c>
      <c r="F6" s="79"/>
    </row>
    <row r="7" spans="1:8" ht="24.75" customHeight="1" x14ac:dyDescent="0.25">
      <c r="A7" s="348" t="s">
        <v>72</v>
      </c>
      <c r="B7" s="80">
        <f>IF(ISERROR(VLOOKUP($A$5&amp;$A7&amp;$A$4&amp;$A$6&amp;$B$3,EYFULL_in_period,14,FALSE))=TRUE,0,VLOOKUP($A$5&amp;$A7&amp;$A$4&amp;$A$6&amp;$B$3,EYFULL_in_period,14,FALSE))</f>
        <v>383</v>
      </c>
      <c r="C7" s="80">
        <f>IF(ISERROR(VLOOKUP($A$5&amp;$A7&amp;$A$4&amp;$A$6&amp;$B$3,EYFULL_in_period,15,FALSE))=TRUE,0,VLOOKUP($A$5&amp;$A7&amp;$A$4&amp;$A$6&amp;$B$3,EYFULL_in_period,15,FALSE))</f>
        <v>327</v>
      </c>
      <c r="D7" s="80">
        <f>IF(ISERROR(VLOOKUP($A$5&amp;$A7&amp;$A$4&amp;$A$6&amp;$B$3,EYFULL_in_period,16,FALSE))=TRUE,0,VLOOKUP($A$5&amp;$A7&amp;$A$4&amp;$A$6&amp;$B$3,EYFULL_in_period,16,FALSE))</f>
        <v>51</v>
      </c>
      <c r="E7" s="80">
        <f>IF(ISERROR(VLOOKUP($A$5&amp;$A7&amp;$A$4&amp;$A$6&amp;$B$3,EYFULL_in_period,17,FALSE))=TRUE,0,VLOOKUP($A$5&amp;$A7&amp;$A$4&amp;$A$6&amp;$B$3,EYFULL_in_period,17,FALSE))</f>
        <v>5</v>
      </c>
      <c r="F7" s="379"/>
    </row>
    <row r="8" spans="1:8" ht="13.5" customHeight="1" x14ac:dyDescent="0.25">
      <c r="A8" s="402" t="s">
        <v>73</v>
      </c>
      <c r="B8" s="50">
        <f>IF(ISERROR(VLOOKUP($A$5&amp;$A8&amp;$A$4&amp;$A$6&amp;$B$3,EYFULL_in_period,14,FALSE))=TRUE,0,VLOOKUP($A$5&amp;$A8&amp;$A$4&amp;$A$6&amp;$B$3,EYFULL_in_period,14,FALSE))</f>
        <v>374</v>
      </c>
      <c r="C8" s="50">
        <f>IF(ISERROR(VLOOKUP($A$5&amp;$A8&amp;$A$4&amp;$A$6&amp;$B$3,EYFULL_in_period,15,FALSE))=TRUE,0,VLOOKUP($A$5&amp;$A8&amp;$A$4&amp;$A$6&amp;$B$3,EYFULL_in_period,15,FALSE))</f>
        <v>320</v>
      </c>
      <c r="D8" s="50">
        <f>IF(ISERROR(VLOOKUP($A$5&amp;$A8&amp;$A$4&amp;$A$6&amp;$B$3,EYFULL_in_period,16,FALSE))=TRUE,0,VLOOKUP($A$5&amp;$A8&amp;$A$4&amp;$A$6&amp;$B$3,EYFULL_in_period,16,FALSE))</f>
        <v>50</v>
      </c>
      <c r="E8" s="50">
        <f>IF(ISERROR(VLOOKUP($A$5&amp;$A8&amp;$A$4&amp;$A$6&amp;$B$3,EYFULL_in_period,17,FALSE))=TRUE,0,VLOOKUP($A$5&amp;$A8&amp;$A$4&amp;$A$6&amp;$B$3,EYFULL_in_period,17,FALSE))</f>
        <v>4</v>
      </c>
      <c r="F8" s="379"/>
    </row>
    <row r="9" spans="1:8" ht="13.5" customHeight="1" x14ac:dyDescent="0.25">
      <c r="A9" s="402" t="s">
        <v>19169</v>
      </c>
      <c r="B9" s="50">
        <f>IF(ISERROR(VLOOKUP($A$5&amp;$A9&amp;$A$4&amp;$A$6&amp;$B$3,EYFULL_in_period,14,FALSE))=TRUE,0,VLOOKUP($A$5&amp;$A9&amp;$A$4&amp;$A$6&amp;$B$3,EYFULL_in_period,14,FALSE))</f>
        <v>0</v>
      </c>
      <c r="C9" s="50">
        <f>IF(ISERROR(VLOOKUP($A$5&amp;$A9&amp;$A$4&amp;$A$6&amp;$B$3,EYFULL_in_period,15,FALSE))=TRUE,0,VLOOKUP($A$5&amp;$A9&amp;$A$4&amp;$A$6&amp;$B$3,EYFULL_in_period,15,FALSE))</f>
        <v>0</v>
      </c>
      <c r="D9" s="50">
        <f>IF(ISERROR(VLOOKUP($A$5&amp;$A9&amp;$A$4&amp;$A$6&amp;$B$3,EYFULL_in_period,16,FALSE))=TRUE,0,VLOOKUP($A$5&amp;$A9&amp;$A$4&amp;$A$6&amp;$B$3,EYFULL_in_period,16,FALSE))</f>
        <v>0</v>
      </c>
      <c r="E9" s="50">
        <f>IF(ISERROR(VLOOKUP($A$5&amp;$A9&amp;$A$4&amp;$A$6&amp;$B$3,EYFULL_in_period,17,FALSE))=TRUE,0,VLOOKUP($A$5&amp;$A9&amp;$A$4&amp;$A$6&amp;$B$3,EYFULL_in_period,17,FALSE))</f>
        <v>0</v>
      </c>
      <c r="F9" s="379"/>
    </row>
    <row r="10" spans="1:8" ht="13.5" customHeight="1" x14ac:dyDescent="0.25">
      <c r="A10" s="767" t="s">
        <v>74</v>
      </c>
      <c r="B10" s="50">
        <f>IF(ISERROR(VLOOKUP($A$5&amp;$A10&amp;$A$4&amp;$A$6&amp;$B$3,EYFULL_in_period,14,FALSE))=TRUE,0,VLOOKUP($A$5&amp;$A10&amp;$A$4&amp;$A$6&amp;$B$3,EYFULL_in_period,14,FALSE))</f>
        <v>8</v>
      </c>
      <c r="C10" s="50">
        <f>IF(ISERROR(VLOOKUP($A$5&amp;$A10&amp;$A$4&amp;$A$6&amp;$B$3,EYFULL_in_period,15,FALSE))=TRUE,0,VLOOKUP($A$5&amp;$A10&amp;$A$4&amp;$A$6&amp;$B$3,EYFULL_in_period,15,FALSE))</f>
        <v>7</v>
      </c>
      <c r="D10" s="50">
        <f>IF(ISERROR(VLOOKUP($A$5&amp;$A10&amp;$A$4&amp;$A$6&amp;$B$3,EYFULL_in_period,16,FALSE))=TRUE,0,VLOOKUP($A$5&amp;$A10&amp;$A$4&amp;$A$6&amp;$B$3,EYFULL_in_period,16,FALSE))</f>
        <v>1</v>
      </c>
      <c r="E10" s="50">
        <f>IF(ISERROR(VLOOKUP($A$5&amp;$A10&amp;$A$4&amp;$A$6&amp;$B$3,EYFULL_in_period,17,FALSE))=TRUE,0,VLOOKUP($A$5&amp;$A10&amp;$A$4&amp;$A$6&amp;$B$3,EYFULL_in_period,17,FALSE))</f>
        <v>0</v>
      </c>
      <c r="F10" s="379"/>
    </row>
    <row r="11" spans="1:8" s="6" customFormat="1" ht="26.65" customHeight="1" x14ac:dyDescent="0.25">
      <c r="A11" s="768" t="s">
        <v>75</v>
      </c>
      <c r="B11" s="339">
        <f>IF(ISERROR(VLOOKUP($A$5&amp;$A11&amp;$A$4&amp;$A$6&amp;$B$3,EYFULL_in_period,14,FALSE))=TRUE,0,VLOOKUP($A$5&amp;$A11&amp;$A$4&amp;$A$6&amp;$B$3,EYFULL_in_period,14,FALSE))</f>
        <v>1</v>
      </c>
      <c r="C11" s="339">
        <f>IF(ISERROR(VLOOKUP($A$5&amp;$A11&amp;$A$4&amp;$A$6&amp;$B$3,EYFULL_in_period,15,FALSE))=TRUE,0,VLOOKUP($A$5&amp;$A11&amp;$A$4&amp;$A$6&amp;$B$3,EYFULL_in_period,15,FALSE))</f>
        <v>0</v>
      </c>
      <c r="D11" s="339">
        <f>IF(ISERROR(VLOOKUP($A$5&amp;$A11&amp;$A$4&amp;$A$6&amp;$B$3,EYFULL_in_period,16,FALSE))=TRUE,0,VLOOKUP($A$5&amp;$A11&amp;$A$4&amp;$A$6&amp;$B$3,EYFULL_in_period,16,FALSE))</f>
        <v>0</v>
      </c>
      <c r="E11" s="339">
        <f>IF(ISERROR(VLOOKUP($A$5&amp;$A11&amp;$A$4&amp;$A$6&amp;$B$3,EYFULL_in_period,17,FALSE))=TRUE,0,VLOOKUP($A$5&amp;$A11&amp;$A$4&amp;$A$6&amp;$B$3,EYFULL_in_period,17,FALSE))</f>
        <v>1</v>
      </c>
      <c r="F11" s="320"/>
    </row>
    <row r="12" spans="1:8" x14ac:dyDescent="0.25">
      <c r="A12" s="110"/>
      <c r="B12" s="380"/>
      <c r="C12" s="380"/>
      <c r="D12" s="380"/>
      <c r="E12" s="117" t="s">
        <v>433</v>
      </c>
      <c r="F12" s="79"/>
    </row>
    <row r="13" spans="1:8" x14ac:dyDescent="0.25">
      <c r="A13" s="263" t="s">
        <v>319</v>
      </c>
      <c r="B13" s="321"/>
      <c r="C13" s="321"/>
      <c r="D13" s="321"/>
      <c r="E13" s="321"/>
      <c r="F13" s="23"/>
    </row>
    <row r="14" spans="1:8" x14ac:dyDescent="0.25">
      <c r="A14" s="263" t="s">
        <v>546</v>
      </c>
      <c r="B14" s="325"/>
      <c r="C14" s="325"/>
      <c r="D14" s="325"/>
      <c r="E14" s="325"/>
      <c r="F14" s="195"/>
    </row>
    <row r="15" spans="1:8" x14ac:dyDescent="0.25">
      <c r="A15" s="263" t="s">
        <v>545</v>
      </c>
      <c r="B15" s="116"/>
      <c r="C15" s="79"/>
      <c r="D15" s="79"/>
      <c r="E15" s="79"/>
      <c r="F15" s="79"/>
    </row>
    <row r="16" spans="1:8" x14ac:dyDescent="0.25">
      <c r="A16" s="263" t="s">
        <v>19156</v>
      </c>
      <c r="B16" s="79"/>
      <c r="C16" s="79"/>
      <c r="D16" s="79"/>
      <c r="E16" s="79"/>
      <c r="F16" s="79"/>
    </row>
  </sheetData>
  <sheetProtection sheet="1" objects="1" scenarios="1"/>
  <mergeCells count="2">
    <mergeCell ref="B3:C3"/>
    <mergeCell ref="B5:E5"/>
  </mergeCells>
  <dataValidations count="1">
    <dataValidation type="list" allowBlank="1" showInputMessage="1" showErrorMessage="1" sqref="B3:C3" xr:uid="{D39BD74E-42A6-4015-A552-B66711C63D46}">
      <formula1>prov_final</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3EC56-8321-484B-8C98-F80A6E17F290}">
  <sheetPr>
    <tabColor theme="9" tint="0.79998168889431442"/>
  </sheetPr>
  <dimension ref="A1:L28"/>
  <sheetViews>
    <sheetView showGridLines="0" workbookViewId="0">
      <selection activeCell="C4" sqref="C4:E4"/>
    </sheetView>
  </sheetViews>
  <sheetFormatPr defaultRowHeight="12.5" x14ac:dyDescent="0.25"/>
  <cols>
    <col min="1" max="1" width="39.26953125" style="372" customWidth="1"/>
    <col min="2" max="2" width="17.54296875" customWidth="1"/>
    <col min="3" max="8" width="12.26953125" customWidth="1"/>
  </cols>
  <sheetData>
    <row r="1" spans="1:12" ht="34.5" customHeight="1" x14ac:dyDescent="0.35">
      <c r="A1" s="273" t="s">
        <v>547</v>
      </c>
      <c r="B1" s="371"/>
      <c r="C1" s="371"/>
      <c r="D1" s="371"/>
      <c r="E1" s="371"/>
      <c r="F1" s="371"/>
      <c r="G1" s="371"/>
      <c r="H1" s="371"/>
      <c r="I1" s="371"/>
      <c r="J1" s="121"/>
      <c r="K1" s="179"/>
      <c r="L1" s="179"/>
    </row>
    <row r="2" spans="1:12" ht="21" x14ac:dyDescent="0.35">
      <c r="A2" s="273" t="s">
        <v>19157</v>
      </c>
      <c r="B2" s="371"/>
      <c r="C2" s="371"/>
      <c r="D2" s="371"/>
      <c r="E2" s="371"/>
      <c r="F2" s="371"/>
      <c r="G2" s="371"/>
      <c r="H2" s="371"/>
      <c r="I2" s="371"/>
      <c r="J2" s="121"/>
      <c r="K2" s="179"/>
      <c r="L2" s="179"/>
    </row>
    <row r="3" spans="1:12" ht="27.75" customHeight="1" x14ac:dyDescent="0.25">
      <c r="A3" s="477" t="str">
        <f>C6&amp; IF($C$6=current_quarter, " (provisional)", " (revised)")</f>
        <v>1 September 2024 to 31 March 2025 (provisional)</v>
      </c>
      <c r="B3" s="793"/>
      <c r="C3" s="793"/>
      <c r="D3" s="793"/>
      <c r="E3" s="794"/>
      <c r="F3" s="794"/>
      <c r="G3" s="1"/>
      <c r="H3" s="2"/>
      <c r="I3" s="2"/>
      <c r="J3" s="1"/>
      <c r="K3" s="1"/>
      <c r="L3" s="1"/>
    </row>
    <row r="4" spans="1:12" x14ac:dyDescent="0.25">
      <c r="B4" s="795" t="s">
        <v>311</v>
      </c>
      <c r="C4" s="894" t="s">
        <v>81</v>
      </c>
      <c r="D4" s="895"/>
      <c r="E4" s="896"/>
      <c r="F4" s="180"/>
      <c r="G4" s="796"/>
      <c r="H4" s="180"/>
      <c r="I4" s="180"/>
      <c r="J4" s="180"/>
      <c r="K4" s="181"/>
      <c r="L4" s="181"/>
    </row>
    <row r="5" spans="1:12" x14ac:dyDescent="0.25">
      <c r="A5" s="734"/>
      <c r="B5" s="797"/>
      <c r="C5" s="798"/>
      <c r="D5" s="798"/>
      <c r="E5" s="799"/>
      <c r="F5" s="800"/>
      <c r="G5" s="194"/>
      <c r="H5" s="801"/>
      <c r="I5" s="180"/>
      <c r="J5" s="180"/>
      <c r="K5" s="182"/>
      <c r="L5" s="183"/>
    </row>
    <row r="6" spans="1:12" x14ac:dyDescent="0.25">
      <c r="B6" s="797" t="s">
        <v>531</v>
      </c>
      <c r="C6" s="894" t="s">
        <v>21471</v>
      </c>
      <c r="D6" s="895"/>
      <c r="E6" s="896"/>
      <c r="F6" s="791"/>
      <c r="H6" s="113"/>
      <c r="I6" s="113"/>
      <c r="J6" s="113"/>
    </row>
    <row r="7" spans="1:12" x14ac:dyDescent="0.25">
      <c r="A7" s="734"/>
      <c r="B7" s="1"/>
      <c r="C7" s="802"/>
      <c r="D7" s="802"/>
      <c r="E7" s="802"/>
      <c r="F7" s="802"/>
      <c r="G7" s="802"/>
      <c r="H7" s="802"/>
      <c r="I7" s="1"/>
      <c r="J7" s="1"/>
      <c r="K7" s="1"/>
      <c r="L7" s="1"/>
    </row>
    <row r="8" spans="1:12" x14ac:dyDescent="0.25">
      <c r="B8" s="897" t="s">
        <v>538</v>
      </c>
      <c r="C8" s="897"/>
      <c r="D8" s="897"/>
      <c r="E8" s="898"/>
      <c r="F8" s="897" t="s">
        <v>539</v>
      </c>
      <c r="G8" s="899"/>
      <c r="H8" s="899"/>
      <c r="I8" s="184"/>
      <c r="J8" s="185"/>
      <c r="K8" s="418"/>
      <c r="L8" s="418"/>
    </row>
    <row r="9" spans="1:12" ht="31.5" customHeight="1" x14ac:dyDescent="0.25">
      <c r="A9" s="413" t="s">
        <v>526</v>
      </c>
      <c r="B9" s="803" t="s">
        <v>538</v>
      </c>
      <c r="C9" s="804" t="s">
        <v>391</v>
      </c>
      <c r="D9" s="803" t="s">
        <v>442</v>
      </c>
      <c r="E9" s="805" t="s">
        <v>443</v>
      </c>
      <c r="F9" s="804" t="s">
        <v>391</v>
      </c>
      <c r="G9" s="803" t="s">
        <v>442</v>
      </c>
      <c r="H9" s="803" t="s">
        <v>443</v>
      </c>
      <c r="I9" s="186"/>
      <c r="J9" s="184"/>
      <c r="K9" s="186"/>
      <c r="L9" s="184"/>
    </row>
    <row r="10" spans="1:12" ht="38.65" customHeight="1" x14ac:dyDescent="0.25">
      <c r="A10" s="806" t="s">
        <v>548</v>
      </c>
      <c r="B10" s="807"/>
      <c r="C10" s="807"/>
      <c r="D10" s="807"/>
      <c r="E10" s="808"/>
      <c r="F10" s="809"/>
      <c r="G10" s="809"/>
      <c r="H10" s="809"/>
      <c r="I10" s="187"/>
      <c r="J10" s="184"/>
      <c r="K10" s="187"/>
      <c r="L10" s="187"/>
    </row>
    <row r="11" spans="1:12" ht="16.5" customHeight="1" x14ac:dyDescent="0.25">
      <c r="A11" s="810" t="s">
        <v>72</v>
      </c>
      <c r="B11" s="811">
        <f>IF(ISERROR(VLOOKUP($A$9&amp;$A11&amp;$C$4&amp;$A$10&amp;$C$6,EYFULL_in_period,14,FALSE))=TRUE,0,VLOOKUP($A$9&amp;$A11&amp;$C$4&amp;$A$10&amp;$C$6,EYFULL_in_period,14,FALSE))</f>
        <v>4556</v>
      </c>
      <c r="C11" s="811">
        <f>IF(ISERROR(VLOOKUP($A$9&amp;$A11&amp;$C$4&amp;$A$10&amp;$C$6,EYFULL_in_period,15,FALSE))=TRUE,0,VLOOKUP($A$9&amp;$A11&amp;$C$4&amp;$A$10&amp;$C$6,EYFULL_in_period,15,FALSE))</f>
        <v>4371</v>
      </c>
      <c r="D11" s="811">
        <f>IF(ISERROR(VLOOKUP($A$9&amp;$A11&amp;$C$4&amp;$A$10&amp;$C$6,EYFULL_in_period,16,FALSE))=TRUE,0,VLOOKUP($A$9&amp;$A11&amp;$C$4&amp;$A$10&amp;$C$6,EYFULL_in_period,16,FALSE))</f>
        <v>134</v>
      </c>
      <c r="E11" s="812">
        <f>IF(ISERROR(VLOOKUP($A$9&amp;$A11&amp;$C$4&amp;$A$10&amp;$C$6,EYFULL_in_period,17,FALSE))=TRUE,0,VLOOKUP($A$9&amp;$A11&amp;$C$4&amp;$A$10&amp;$C$6,EYFULL_in_period,17,FALSE))</f>
        <v>51</v>
      </c>
      <c r="F11" s="811">
        <f>IF(ISERROR(100*C11/$B11),"-",100*C11/$B11)</f>
        <v>95.939420544337139</v>
      </c>
      <c r="G11" s="811">
        <f>IF(ISERROR(100*D11/$B11),"-",100*D11/$B11)</f>
        <v>2.9411764705882355</v>
      </c>
      <c r="H11" s="811">
        <f>IF(ISERROR(100*E11/$B11),"-",100*E11/$B11)</f>
        <v>1.1194029850746268</v>
      </c>
      <c r="I11" s="188"/>
      <c r="J11" s="188"/>
      <c r="K11" s="188"/>
      <c r="L11" s="188"/>
    </row>
    <row r="12" spans="1:12" ht="13.5" customHeight="1" x14ac:dyDescent="0.25">
      <c r="A12" s="813" t="s">
        <v>73</v>
      </c>
      <c r="B12" s="809">
        <f>IF(ISERROR(VLOOKUP($A$9&amp;$A12&amp;$C$4&amp;$A$10&amp;$C$6,EYFULL_in_period,14,FALSE))=TRUE,0,VLOOKUP($A$9&amp;$A12&amp;$C$4&amp;$A$10&amp;$C$6,EYFULL_in_period,14,FALSE))</f>
        <v>2960</v>
      </c>
      <c r="C12" s="809">
        <f>IF(ISERROR(VLOOKUP($A$9&amp;$A12&amp;$C$4&amp;$A$10&amp;$C$6,EYFULL_in_period,15,FALSE))=TRUE,0,VLOOKUP($A$9&amp;$A12&amp;$C$4&amp;$A$10&amp;$C$6,EYFULL_in_period,15,FALSE))</f>
        <v>2879</v>
      </c>
      <c r="D12" s="809">
        <f>IF(ISERROR(VLOOKUP($A$9&amp;$A12&amp;$C$4&amp;$A$10&amp;$C$6,EYFULL_in_period,16,FALSE))=TRUE,0,VLOOKUP($A$9&amp;$A12&amp;$C$4&amp;$A$10&amp;$C$6,EYFULL_in_period,16,FALSE))</f>
        <v>57</v>
      </c>
      <c r="E12" s="814">
        <f>IF(ISERROR(VLOOKUP($A$9&amp;$A12&amp;$C$4&amp;$A$10&amp;$C$6,EYFULL_in_period,17,FALSE))=TRUE,0,VLOOKUP($A$9&amp;$A12&amp;$C$4&amp;$A$10&amp;$C$6,EYFULL_in_period,17,FALSE))</f>
        <v>24</v>
      </c>
      <c r="F12" s="809">
        <f>IF(ISERROR(100*C12/$B12),"-",100*C12/$B12)</f>
        <v>97.263513513513516</v>
      </c>
      <c r="G12" s="809">
        <f t="shared" ref="G12:H15" si="0">IF(ISERROR(100*D12/$B12),"-",100*D12/$B12)</f>
        <v>1.9256756756756757</v>
      </c>
      <c r="H12" s="809">
        <f t="shared" si="0"/>
        <v>0.81081081081081086</v>
      </c>
      <c r="I12" s="188"/>
      <c r="J12" s="188"/>
      <c r="K12" s="188"/>
      <c r="L12" s="188"/>
    </row>
    <row r="13" spans="1:12" ht="13.5" customHeight="1" x14ac:dyDescent="0.25">
      <c r="A13" s="813" t="s">
        <v>19169</v>
      </c>
      <c r="B13" s="809">
        <f>IF(ISERROR(VLOOKUP($A$9&amp;$A13&amp;$C$4&amp;$A$10&amp;$C$6,EYFULL_in_period,14,FALSE))=TRUE,0,VLOOKUP($A$9&amp;$A13&amp;$C$4&amp;$A$10&amp;$C$6,EYFULL_in_period,14,FALSE))</f>
        <v>0</v>
      </c>
      <c r="C13" s="809">
        <f>IF(ISERROR(VLOOKUP($A$9&amp;$A13&amp;$C$4&amp;$A$10&amp;$C$6,EYFULL_in_period,15,FALSE))=TRUE,0,VLOOKUP($A$9&amp;$A13&amp;$C$4&amp;$A$10&amp;$C$6,EYFULL_in_period,15,FALSE))</f>
        <v>0</v>
      </c>
      <c r="D13" s="809">
        <f>IF(ISERROR(VLOOKUP($A$9&amp;$A13&amp;$C$4&amp;$A$10&amp;$C$6,EYFULL_in_period,16,FALSE))=TRUE,0,VLOOKUP($A$9&amp;$A13&amp;$C$4&amp;$A$10&amp;$C$6,EYFULL_in_period,16,FALSE))</f>
        <v>0</v>
      </c>
      <c r="E13" s="814">
        <f>IF(ISERROR(VLOOKUP($A$9&amp;$A13&amp;$C$4&amp;$A$10&amp;$C$6,EYFULL_in_period,17,FALSE))=TRUE,0,VLOOKUP($A$9&amp;$A13&amp;$C$4&amp;$A$10&amp;$C$6,EYFULL_in_period,17,FALSE))</f>
        <v>0</v>
      </c>
      <c r="F13" s="809" t="str">
        <f>IF(ISERROR(100*C13/$B13),"-",100*C13/$B13)</f>
        <v>-</v>
      </c>
      <c r="G13" s="809" t="str">
        <f t="shared" ref="G13" si="1">IF(ISERROR(100*D13/$B13),"-",100*D13/$B13)</f>
        <v>-</v>
      </c>
      <c r="H13" s="809" t="str">
        <f t="shared" ref="H13" si="2">IF(ISERROR(100*E13/$B13),"-",100*E13/$B13)</f>
        <v>-</v>
      </c>
      <c r="I13" s="188"/>
      <c r="J13" s="188"/>
      <c r="K13" s="188"/>
      <c r="L13" s="188"/>
    </row>
    <row r="14" spans="1:12" ht="13.5" customHeight="1" x14ac:dyDescent="0.25">
      <c r="A14" s="815" t="s">
        <v>74</v>
      </c>
      <c r="B14" s="809">
        <f>IF(ISERROR(VLOOKUP($A$9&amp;$A14&amp;$C$4&amp;$A$10&amp;$C$6,EYFULL_in_period,14,FALSE))=TRUE,0,VLOOKUP($A$9&amp;$A14&amp;$C$4&amp;$A$10&amp;$C$6,EYFULL_in_period,14,FALSE))</f>
        <v>1573</v>
      </c>
      <c r="C14" s="809">
        <f>IF(ISERROR(VLOOKUP($A$9&amp;$A14&amp;$C$4&amp;$A$10&amp;$C$6,EYFULL_in_period,15,FALSE))=TRUE,0,VLOOKUP($A$9&amp;$A14&amp;$C$4&amp;$A$10&amp;$C$6,EYFULL_in_period,15,FALSE))</f>
        <v>1471</v>
      </c>
      <c r="D14" s="809">
        <f>IF(ISERROR(VLOOKUP($A$9&amp;$A14&amp;$C$4&amp;$A$10&amp;$C$6,EYFULL_in_period,16,FALSE))=TRUE,0,VLOOKUP($A$9&amp;$A14&amp;$C$4&amp;$A$10&amp;$C$6,EYFULL_in_period,16,FALSE))</f>
        <v>77</v>
      </c>
      <c r="E14" s="814">
        <f>IF(ISERROR(VLOOKUP($A$9&amp;$A14&amp;$C$4&amp;$A$10&amp;$C$6,EYFULL_in_period,17,FALSE))=TRUE,0,VLOOKUP($A$9&amp;$A14&amp;$C$4&amp;$A$10&amp;$C$6,EYFULL_in_period,17,FALSE))</f>
        <v>25</v>
      </c>
      <c r="F14" s="809">
        <f>IF(ISERROR(100*C14/$B14),"-",100*C14/$B14)</f>
        <v>93.515575333757155</v>
      </c>
      <c r="G14" s="809">
        <f t="shared" si="0"/>
        <v>4.895104895104895</v>
      </c>
      <c r="H14" s="809">
        <f t="shared" si="0"/>
        <v>1.589319771137953</v>
      </c>
      <c r="I14" s="188"/>
      <c r="J14" s="188"/>
      <c r="K14" s="188"/>
      <c r="L14" s="188"/>
    </row>
    <row r="15" spans="1:12" ht="13.5" customHeight="1" x14ac:dyDescent="0.25">
      <c r="A15" s="815" t="s">
        <v>75</v>
      </c>
      <c r="B15" s="809">
        <f>IF(ISERROR(VLOOKUP($A$9&amp;$A15&amp;$C$4&amp;$A$10&amp;$C$6,EYFULL_in_period,14,FALSE))=TRUE,0,VLOOKUP($A$9&amp;$A15&amp;$C$4&amp;$A$10&amp;$C$6,EYFULL_in_period,14,FALSE))</f>
        <v>22</v>
      </c>
      <c r="C15" s="809">
        <f>IF(ISERROR(VLOOKUP($A$9&amp;$A15&amp;$C$4&amp;$A$10&amp;$C$6,EYFULL_in_period,15,FALSE))=TRUE,0,VLOOKUP($A$9&amp;$A15&amp;$C$4&amp;$A$10&amp;$C$6,EYFULL_in_period,15,FALSE))</f>
        <v>20</v>
      </c>
      <c r="D15" s="809">
        <f>IF(ISERROR(VLOOKUP($A$9&amp;$A15&amp;$C$4&amp;$A$10&amp;$C$6,EYFULL_in_period,16,FALSE))=TRUE,0,VLOOKUP($A$9&amp;$A15&amp;$C$4&amp;$A$10&amp;$C$6,EYFULL_in_period,16,FALSE))</f>
        <v>0</v>
      </c>
      <c r="E15" s="814">
        <f>IF(ISERROR(VLOOKUP($A$9&amp;$A15&amp;$C$4&amp;$A$10&amp;$C$6,EYFULL_in_period,17,FALSE))=TRUE,0,VLOOKUP($A$9&amp;$A15&amp;$C$4&amp;$A$10&amp;$C$6,EYFULL_in_period,17,FALSE))</f>
        <v>2</v>
      </c>
      <c r="F15" s="809">
        <f>IF(ISERROR(100*C15/$B15),"-",100*C15/$B15)</f>
        <v>90.909090909090907</v>
      </c>
      <c r="G15" s="809">
        <f t="shared" si="0"/>
        <v>0</v>
      </c>
      <c r="H15" s="809">
        <f t="shared" si="0"/>
        <v>9.0909090909090917</v>
      </c>
      <c r="I15" s="188"/>
      <c r="J15" s="188"/>
      <c r="K15" s="188"/>
      <c r="L15" s="188"/>
    </row>
    <row r="16" spans="1:12" ht="38.65" customHeight="1" x14ac:dyDescent="0.25">
      <c r="A16" s="806" t="s">
        <v>549</v>
      </c>
      <c r="B16" s="807"/>
      <c r="C16" s="807"/>
      <c r="D16" s="807"/>
      <c r="E16" s="808"/>
      <c r="F16" s="809"/>
      <c r="G16" s="809"/>
      <c r="H16" s="809"/>
      <c r="I16" s="188"/>
      <c r="J16" s="188"/>
      <c r="K16" s="188"/>
      <c r="L16" s="187"/>
    </row>
    <row r="17" spans="1:12" ht="16.5" customHeight="1" x14ac:dyDescent="0.25">
      <c r="A17" s="810" t="s">
        <v>72</v>
      </c>
      <c r="B17" s="811">
        <f>IF(ISERROR(VLOOKUP($A$9&amp;$A17&amp;$C$4&amp;$A$16&amp;$C$6,EYFULL_in_period,14,FALSE))=TRUE,0,VLOOKUP($A$9&amp;$A17&amp;$C$4&amp;$A$16&amp;$C$6,EYFULL_in_period,14,FALSE))</f>
        <v>3992</v>
      </c>
      <c r="C17" s="811">
        <f>IF(ISERROR(VLOOKUP($A$9&amp;$A17&amp;$C$4&amp;$A$16&amp;$C$6,EYFULL_in_period,15,FALSE))=TRUE,0,VLOOKUP($A$9&amp;$A17&amp;$C$4&amp;$A$16&amp;$C$6,EYFULL_in_period,15,FALSE))</f>
        <v>3837</v>
      </c>
      <c r="D17" s="811">
        <f>IF(ISERROR(VLOOKUP($A$9&amp;$A17&amp;$C$4&amp;$A$16&amp;$C$6,EYFULL_in_period,16,FALSE))=TRUE,0,VLOOKUP($A$9&amp;$A17&amp;$C$4&amp;$A$16&amp;$C$6,EYFULL_in_period,16,FALSE))</f>
        <v>110</v>
      </c>
      <c r="E17" s="812">
        <f>IF(ISERROR(VLOOKUP($A$9&amp;$A17&amp;$C$4&amp;$A$16&amp;$C$6,EYFULL_in_period,17,FALSE))=TRUE,0,VLOOKUP($A$9&amp;$A17&amp;$C$4&amp;$A$16&amp;$C$6,EYFULL_in_period,17,FALSE))</f>
        <v>45</v>
      </c>
      <c r="F17" s="811">
        <f>IF(ISERROR(100*C17/$B17),"-",100*C17/$B17)</f>
        <v>96.11723446893788</v>
      </c>
      <c r="G17" s="811">
        <f>IF(ISERROR(100*D17/$B17),"-",100*D17/$B17)</f>
        <v>2.7555110220440882</v>
      </c>
      <c r="H17" s="811">
        <f>IF(ISERROR(100*E17/$B17),"-",100*E17/$B17)</f>
        <v>1.1272545090180361</v>
      </c>
      <c r="I17" s="188"/>
      <c r="J17" s="188"/>
      <c r="K17" s="188"/>
      <c r="L17" s="188"/>
    </row>
    <row r="18" spans="1:12" ht="13.5" customHeight="1" x14ac:dyDescent="0.25">
      <c r="A18" s="813" t="s">
        <v>73</v>
      </c>
      <c r="B18" s="809">
        <f>IF(ISERROR(VLOOKUP($A$9&amp;$A18&amp;$C$4&amp;$A$16&amp;$C$6,EYFULL_in_period,14,FALSE))=TRUE,0,VLOOKUP($A$9&amp;$A18&amp;$C$4&amp;$A$16&amp;$C$6,EYFULL_in_period,14,FALSE))</f>
        <v>2751</v>
      </c>
      <c r="C18" s="809">
        <f>IF(ISERROR(VLOOKUP($A$9&amp;$A18&amp;$C$4&amp;$A$16&amp;$C$6,EYFULL_in_period,15,FALSE))=TRUE,0,VLOOKUP($A$9&amp;$A18&amp;$C$4&amp;$A$16&amp;$C$6,EYFULL_in_period,15,FALSE))</f>
        <v>2679</v>
      </c>
      <c r="D18" s="809">
        <f>IF(ISERROR(VLOOKUP($A$9&amp;$A18&amp;$C$4&amp;$A$16&amp;$C$6,EYFULL_in_period,16,FALSE))=TRUE,0,VLOOKUP($A$9&amp;$A18&amp;$C$4&amp;$A$16&amp;$C$6,EYFULL_in_period,16,FALSE))</f>
        <v>49</v>
      </c>
      <c r="E18" s="814">
        <f>IF(ISERROR(VLOOKUP($A$9&amp;$A18&amp;$C$4&amp;$A$16&amp;$C$6,EYFULL_in_period,17,FALSE))=TRUE,0,VLOOKUP($A$9&amp;$A18&amp;$C$4&amp;$A$16&amp;$C$6,EYFULL_in_period,17,FALSE))</f>
        <v>23</v>
      </c>
      <c r="F18" s="809">
        <f t="shared" ref="F18:H21" si="3">IF(ISERROR(100*C18/$B18),"-",100*C18/$B18)</f>
        <v>97.382769901853877</v>
      </c>
      <c r="G18" s="809">
        <f t="shared" si="3"/>
        <v>1.7811704834605597</v>
      </c>
      <c r="H18" s="809">
        <f t="shared" si="3"/>
        <v>0.83605961468556889</v>
      </c>
      <c r="I18" s="188"/>
      <c r="J18" s="188"/>
      <c r="K18" s="188"/>
      <c r="L18" s="188"/>
    </row>
    <row r="19" spans="1:12" ht="13.5" customHeight="1" x14ac:dyDescent="0.25">
      <c r="A19" s="813" t="s">
        <v>19169</v>
      </c>
      <c r="B19" s="809">
        <f>IF(ISERROR(VLOOKUP($A$9&amp;$A19&amp;$C$4&amp;$A$16&amp;$C$6,EYFULL_in_period,14,FALSE))=TRUE,0,VLOOKUP($A$9&amp;$A19&amp;$C$4&amp;$A$16&amp;$C$6,EYFULL_in_period,14,FALSE))</f>
        <v>0</v>
      </c>
      <c r="C19" s="809">
        <f>IF(ISERROR(VLOOKUP($A$9&amp;$A19&amp;$C$4&amp;$A$16&amp;$C$6,EYFULL_in_period,15,FALSE))=TRUE,0,VLOOKUP($A$9&amp;$A19&amp;$C$4&amp;$A$16&amp;$C$6,EYFULL_in_period,15,FALSE))</f>
        <v>0</v>
      </c>
      <c r="D19" s="809">
        <f>IF(ISERROR(VLOOKUP($A$9&amp;$A19&amp;$C$4&amp;$A$16&amp;$C$6,EYFULL_in_period,16,FALSE))=TRUE,0,VLOOKUP($A$9&amp;$A19&amp;$C$4&amp;$A$16&amp;$C$6,EYFULL_in_period,16,FALSE))</f>
        <v>0</v>
      </c>
      <c r="E19" s="814">
        <f>IF(ISERROR(VLOOKUP($A$9&amp;$A19&amp;$C$4&amp;$A$16&amp;$C$6,EYFULL_in_period,17,FALSE))=TRUE,0,VLOOKUP($A$9&amp;$A19&amp;$C$4&amp;$A$16&amp;$C$6,EYFULL_in_period,17,FALSE))</f>
        <v>0</v>
      </c>
      <c r="F19" s="809" t="str">
        <f t="shared" ref="F19" si="4">IF(ISERROR(100*C19/$B19),"-",100*C19/$B19)</f>
        <v>-</v>
      </c>
      <c r="G19" s="809" t="str">
        <f t="shared" ref="G19" si="5">IF(ISERROR(100*D19/$B19),"-",100*D19/$B19)</f>
        <v>-</v>
      </c>
      <c r="H19" s="809" t="str">
        <f t="shared" ref="H19" si="6">IF(ISERROR(100*E19/$B19),"-",100*E19/$B19)</f>
        <v>-</v>
      </c>
      <c r="I19" s="188"/>
      <c r="J19" s="188"/>
      <c r="K19" s="188"/>
      <c r="L19" s="188"/>
    </row>
    <row r="20" spans="1:12" ht="13.5" customHeight="1" x14ac:dyDescent="0.25">
      <c r="A20" s="815" t="s">
        <v>74</v>
      </c>
      <c r="B20" s="809">
        <f>IF(ISERROR(VLOOKUP($A$9&amp;$A20&amp;$C$4&amp;$A$16&amp;$C$6,EYFULL_in_period,14,FALSE))=TRUE,0,VLOOKUP($A$9&amp;$A20&amp;$C$4&amp;$A$16&amp;$C$6,EYFULL_in_period,14,FALSE))</f>
        <v>1221</v>
      </c>
      <c r="C20" s="809">
        <f>IF(ISERROR(VLOOKUP($A$9&amp;$A20&amp;$C$4&amp;$A$16&amp;$C$6,EYFULL_in_period,15,FALSE))=TRUE,0,VLOOKUP($A$9&amp;$A20&amp;$C$4&amp;$A$16&amp;$C$6,EYFULL_in_period,15,FALSE))</f>
        <v>1140</v>
      </c>
      <c r="D20" s="809">
        <f>IF(ISERROR(VLOOKUP($A$9&amp;$A20&amp;$C$4&amp;$A$16&amp;$C$6,EYFULL_in_period,16,FALSE))=TRUE,0,VLOOKUP($A$9&amp;$A20&amp;$C$4&amp;$A$16&amp;$C$6,EYFULL_in_period,16,FALSE))</f>
        <v>61</v>
      </c>
      <c r="E20" s="814">
        <f>IF(ISERROR(VLOOKUP($A$9&amp;$A20&amp;$C$4&amp;$A$16&amp;$C$6,EYFULL_in_period,17,FALSE))=TRUE,0,VLOOKUP($A$9&amp;$A20&amp;$C$4&amp;$A$16&amp;$C$6,EYFULL_in_period,17,FALSE))</f>
        <v>20</v>
      </c>
      <c r="F20" s="809">
        <f t="shared" si="3"/>
        <v>93.366093366093367</v>
      </c>
      <c r="G20" s="809">
        <f t="shared" si="3"/>
        <v>4.9959049959049961</v>
      </c>
      <c r="H20" s="809">
        <f t="shared" si="3"/>
        <v>1.638001638001638</v>
      </c>
      <c r="I20" s="188"/>
      <c r="J20" s="188"/>
      <c r="K20" s="188"/>
      <c r="L20" s="188"/>
    </row>
    <row r="21" spans="1:12" s="53" customFormat="1" ht="26.65" customHeight="1" x14ac:dyDescent="0.25">
      <c r="A21" s="816" t="s">
        <v>75</v>
      </c>
      <c r="B21" s="817">
        <f>IF(ISERROR(VLOOKUP($A$9&amp;$A21&amp;$C$4&amp;$A$16&amp;$C$6,EYFULL_in_period,14,FALSE))=TRUE,0,VLOOKUP($A$9&amp;$A21&amp;$C$4&amp;$A$16&amp;$C$6,EYFULL_in_period,14,FALSE))</f>
        <v>19</v>
      </c>
      <c r="C21" s="817">
        <f>IF(ISERROR(VLOOKUP($A$9&amp;$A21&amp;$C$4&amp;$A$16&amp;$C$6,EYFULL_in_period,15,FALSE))=TRUE,0,VLOOKUP($A$9&amp;$A21&amp;$C$4&amp;$A$16&amp;$C$6,EYFULL_in_period,15,FALSE))</f>
        <v>17</v>
      </c>
      <c r="D21" s="817">
        <f>IF(ISERROR(VLOOKUP($A$9&amp;$A21&amp;$C$4&amp;$A$16&amp;$C$6,EYFULL_in_period,16,FALSE))=TRUE,0,VLOOKUP($A$9&amp;$A21&amp;$C$4&amp;$A$16&amp;$C$6,EYFULL_in_period,16,FALSE))</f>
        <v>0</v>
      </c>
      <c r="E21" s="818">
        <f>IF(ISERROR(VLOOKUP($A$9&amp;$A21&amp;$C$4&amp;$A$16&amp;$C$6,EYFULL_in_period,17,FALSE))=TRUE,0,VLOOKUP($A$9&amp;$A21&amp;$C$4&amp;$A$16&amp;$C$6,EYFULL_in_period,17,FALSE))</f>
        <v>2</v>
      </c>
      <c r="F21" s="817">
        <f t="shared" si="3"/>
        <v>89.473684210526315</v>
      </c>
      <c r="G21" s="817">
        <f t="shared" si="3"/>
        <v>0</v>
      </c>
      <c r="H21" s="817">
        <f t="shared" si="3"/>
        <v>10.526315789473685</v>
      </c>
      <c r="I21" s="420"/>
      <c r="J21" s="420"/>
      <c r="K21" s="420"/>
      <c r="L21" s="420"/>
    </row>
    <row r="22" spans="1:12" x14ac:dyDescent="0.25">
      <c r="A22" s="819"/>
      <c r="B22" s="820"/>
      <c r="C22" s="821"/>
      <c r="D22" s="821"/>
      <c r="E22" s="821"/>
      <c r="F22" s="821"/>
      <c r="G22" s="822" t="s">
        <v>433</v>
      </c>
      <c r="H22" s="822"/>
      <c r="I22" s="189"/>
      <c r="J22" s="190"/>
      <c r="K22" s="191"/>
      <c r="L22" s="190"/>
    </row>
    <row r="23" spans="1:12" x14ac:dyDescent="0.25">
      <c r="A23" s="373" t="s">
        <v>319</v>
      </c>
      <c r="B23" s="3"/>
      <c r="C23" s="3"/>
      <c r="D23" s="3"/>
      <c r="E23" s="3"/>
      <c r="F23" s="3"/>
      <c r="G23" s="3"/>
      <c r="H23" s="3"/>
      <c r="I23" s="3"/>
      <c r="J23" s="3"/>
      <c r="K23" s="3"/>
      <c r="L23" s="3"/>
    </row>
    <row r="24" spans="1:12" ht="12.75" customHeight="1" x14ac:dyDescent="0.25">
      <c r="A24" s="373" t="s">
        <v>540</v>
      </c>
      <c r="B24" s="419"/>
      <c r="C24" s="419"/>
      <c r="D24" s="419"/>
      <c r="E24" s="419"/>
      <c r="F24" s="419"/>
      <c r="G24" s="419"/>
      <c r="H24" s="419"/>
      <c r="I24" s="419"/>
      <c r="J24" s="419"/>
      <c r="K24" s="419"/>
      <c r="L24" s="10"/>
    </row>
    <row r="25" spans="1:12" x14ac:dyDescent="0.25">
      <c r="A25" s="263" t="s">
        <v>550</v>
      </c>
      <c r="B25" s="195"/>
      <c r="C25" s="195"/>
      <c r="D25" s="195"/>
      <c r="E25" s="195"/>
      <c r="F25" s="195"/>
      <c r="G25" s="195"/>
      <c r="H25" s="195"/>
      <c r="I25" s="23"/>
      <c r="J25" s="23"/>
      <c r="K25" s="23"/>
      <c r="L25" s="192"/>
    </row>
    <row r="26" spans="1:12" x14ac:dyDescent="0.25">
      <c r="A26" s="674" t="s">
        <v>545</v>
      </c>
      <c r="B26" s="193"/>
      <c r="C26" s="180"/>
      <c r="D26" s="180"/>
      <c r="E26" s="180"/>
      <c r="F26" s="180"/>
      <c r="G26" s="180"/>
      <c r="H26" s="180"/>
      <c r="I26" s="180"/>
      <c r="J26" s="194"/>
      <c r="K26" s="192"/>
      <c r="L26" s="192"/>
    </row>
    <row r="27" spans="1:12" x14ac:dyDescent="0.25">
      <c r="A27" s="674" t="s">
        <v>19140</v>
      </c>
      <c r="B27" s="193"/>
      <c r="C27" s="180"/>
      <c r="D27" s="180"/>
      <c r="E27" s="180"/>
      <c r="F27" s="180"/>
      <c r="G27" s="180"/>
      <c r="H27" s="180"/>
      <c r="I27" s="180"/>
      <c r="J27" s="194"/>
      <c r="K27" s="192"/>
      <c r="L27" s="192"/>
    </row>
    <row r="28" spans="1:12" x14ac:dyDescent="0.25">
      <c r="A28" s="263" t="s">
        <v>19145</v>
      </c>
      <c r="B28" s="193"/>
      <c r="C28" s="180"/>
      <c r="D28" s="180"/>
      <c r="E28" s="180"/>
      <c r="F28" s="180"/>
      <c r="G28" s="180"/>
      <c r="H28" s="180"/>
      <c r="I28" s="180"/>
      <c r="J28" s="194"/>
      <c r="K28" s="192"/>
      <c r="L28" s="192"/>
    </row>
  </sheetData>
  <sheetProtection sheet="1" objects="1" scenarios="1"/>
  <mergeCells count="4">
    <mergeCell ref="C4:E4"/>
    <mergeCell ref="C6:E6"/>
    <mergeCell ref="B8:E8"/>
    <mergeCell ref="F8:H8"/>
  </mergeCells>
  <dataValidations count="2">
    <dataValidation type="list" allowBlank="1" showInputMessage="1" showErrorMessage="1" sqref="C4:C5" xr:uid="{9291F3B4-6C37-4A7F-82BD-8849EB0808FD}">
      <formula1>LocalAuthority</formula1>
    </dataValidation>
    <dataValidation type="list" allowBlank="1" showInputMessage="1" showErrorMessage="1" sqref="C6:E6" xr:uid="{1EFD8EA3-46FD-4C25-98F2-01D93C780542}">
      <formula1>prov_final</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47D4-AFF0-423B-B573-17E163D932DD}">
  <sheetPr>
    <tabColor theme="9" tint="0.79998168889431442"/>
  </sheetPr>
  <dimension ref="A1:M33"/>
  <sheetViews>
    <sheetView workbookViewId="0">
      <selection activeCell="B3" sqref="B3:E3"/>
    </sheetView>
  </sheetViews>
  <sheetFormatPr defaultColWidth="8.81640625" defaultRowHeight="12.5" x14ac:dyDescent="0.25"/>
  <cols>
    <col min="1" max="1" width="38.26953125" style="464" customWidth="1"/>
    <col min="2" max="8" width="11.7265625" style="129" customWidth="1"/>
    <col min="9" max="16384" width="8.81640625" style="129"/>
  </cols>
  <sheetData>
    <row r="1" spans="1:13" ht="34.5" customHeight="1" x14ac:dyDescent="0.35">
      <c r="A1" s="523" t="s">
        <v>19158</v>
      </c>
      <c r="B1" s="823"/>
      <c r="C1" s="823"/>
      <c r="D1" s="823"/>
      <c r="E1" s="823"/>
      <c r="F1" s="823"/>
      <c r="G1" s="823"/>
      <c r="H1" s="823"/>
      <c r="I1" s="130"/>
    </row>
    <row r="2" spans="1:13" ht="27.75" customHeight="1" x14ac:dyDescent="0.25">
      <c r="A2" s="485" t="str">
        <f>B3&amp; IF($B$3=current_quarter, " (provisional)", " (revised)")</f>
        <v>1 September 2024 to 31 March 2025 (provisional)</v>
      </c>
      <c r="B2" s="426"/>
      <c r="C2" s="426"/>
      <c r="D2" s="426"/>
      <c r="E2" s="427"/>
      <c r="F2" s="428"/>
      <c r="G2" s="428"/>
      <c r="H2" s="429"/>
      <c r="I2" s="429"/>
      <c r="J2" s="428"/>
      <c r="K2" s="428"/>
      <c r="L2" s="428"/>
      <c r="M2" s="428"/>
    </row>
    <row r="3" spans="1:13" x14ac:dyDescent="0.25">
      <c r="A3" s="455" t="s">
        <v>531</v>
      </c>
      <c r="B3" s="900" t="s">
        <v>21471</v>
      </c>
      <c r="C3" s="901"/>
      <c r="D3" s="901"/>
      <c r="E3" s="902"/>
      <c r="F3" s="824"/>
      <c r="G3" s="428"/>
      <c r="H3" s="430"/>
      <c r="I3" s="430"/>
      <c r="J3" s="428"/>
      <c r="K3" s="428"/>
      <c r="L3" s="428"/>
      <c r="M3" s="428"/>
    </row>
    <row r="4" spans="1:13" x14ac:dyDescent="0.25">
      <c r="A4" s="442"/>
      <c r="B4" s="428"/>
      <c r="C4" s="431"/>
      <c r="D4" s="431"/>
      <c r="E4" s="431"/>
      <c r="F4" s="428"/>
      <c r="G4" s="431"/>
      <c r="H4" s="431"/>
      <c r="I4" s="428"/>
      <c r="J4" s="428"/>
      <c r="K4" s="428"/>
      <c r="L4" s="428"/>
      <c r="M4" s="428"/>
    </row>
    <row r="5" spans="1:13" x14ac:dyDescent="0.25">
      <c r="A5" s="442"/>
      <c r="B5" s="903" t="s">
        <v>538</v>
      </c>
      <c r="C5" s="903"/>
      <c r="D5" s="903"/>
      <c r="E5" s="904"/>
      <c r="F5" s="903" t="s">
        <v>539</v>
      </c>
      <c r="G5" s="905"/>
      <c r="H5" s="905"/>
      <c r="I5" s="432"/>
      <c r="J5" s="432"/>
      <c r="K5" s="432"/>
      <c r="L5" s="428"/>
      <c r="M5" s="428"/>
    </row>
    <row r="6" spans="1:13" ht="26.25" customHeight="1" x14ac:dyDescent="0.25">
      <c r="A6" s="442"/>
      <c r="B6" s="433" t="s">
        <v>538</v>
      </c>
      <c r="C6" s="434" t="s">
        <v>391</v>
      </c>
      <c r="D6" s="433" t="s">
        <v>442</v>
      </c>
      <c r="E6" s="435" t="s">
        <v>443</v>
      </c>
      <c r="F6" s="434" t="s">
        <v>391</v>
      </c>
      <c r="G6" s="433" t="s">
        <v>442</v>
      </c>
      <c r="H6" s="433" t="s">
        <v>443</v>
      </c>
      <c r="I6" s="436"/>
      <c r="J6" s="436"/>
      <c r="K6" s="437"/>
      <c r="L6" s="428"/>
      <c r="M6" s="428"/>
    </row>
    <row r="7" spans="1:13" ht="26.25" customHeight="1" x14ac:dyDescent="0.25">
      <c r="A7" s="456" t="s">
        <v>72</v>
      </c>
      <c r="B7" s="131">
        <f t="shared" ref="B7:B12" si="0">IF(ISERROR(VLOOKUP($A7&amp;"Outcome"&amp;$B$3,CR_insp_in_period,6,FALSE))=TRUE,0,VLOOKUP($A7&amp;"Outcome"&amp;$B$3,CR_insp_in_period,6,FALSE))</f>
        <v>753</v>
      </c>
      <c r="C7" s="131">
        <f t="shared" ref="C7:C12" si="1">IF(ISERROR(VLOOKUP($A7&amp;"Outcome"&amp;$B$3,CR_insp_in_period,7,FALSE))=TRUE,0,VLOOKUP($A7&amp;"Outcome"&amp;$B$3,CR_insp_in_period,7,FALSE))</f>
        <v>517</v>
      </c>
      <c r="D7" s="131">
        <f t="shared" ref="D7:D12" si="2">IF(ISERROR(VLOOKUP($A7&amp;"Outcome"&amp;$B$3,CR_insp_in_period,8,FALSE))=TRUE,0,VLOOKUP($A7&amp;"Outcome"&amp;$B$3,CR_insp_in_period,8,FALSE))</f>
        <v>201</v>
      </c>
      <c r="E7" s="438">
        <f t="shared" ref="E7:E12" si="3">IF(ISERROR(VLOOKUP($A7&amp;"Outcome"&amp;$B$3,CR_insp_in_period,9,FALSE))=TRUE,0,VLOOKUP($A7&amp;"Outcome"&amp;$B$3,CR_insp_in_period,9,FALSE))</f>
        <v>35</v>
      </c>
      <c r="F7" s="131">
        <f t="shared" ref="F7:H12" si="4">IF(ISERROR(100*C7/$B7),"-",100*C7/$B7)</f>
        <v>68.658698539176626</v>
      </c>
      <c r="G7" s="131">
        <f t="shared" si="4"/>
        <v>26.693227091633467</v>
      </c>
      <c r="H7" s="131">
        <f t="shared" si="4"/>
        <v>4.6480743691899074</v>
      </c>
      <c r="I7" s="439"/>
      <c r="J7" s="439"/>
      <c r="K7" s="437"/>
      <c r="L7" s="428"/>
      <c r="M7" s="428"/>
    </row>
    <row r="8" spans="1:13" x14ac:dyDescent="0.25">
      <c r="A8" s="465" t="s">
        <v>73</v>
      </c>
      <c r="B8" s="440">
        <f t="shared" si="0"/>
        <v>124</v>
      </c>
      <c r="C8" s="440">
        <f t="shared" si="1"/>
        <v>87</v>
      </c>
      <c r="D8" s="440">
        <f t="shared" si="2"/>
        <v>31</v>
      </c>
      <c r="E8" s="441">
        <f t="shared" si="3"/>
        <v>6</v>
      </c>
      <c r="F8" s="440">
        <f t="shared" si="4"/>
        <v>70.161290322580641</v>
      </c>
      <c r="G8" s="440">
        <f t="shared" si="4"/>
        <v>25</v>
      </c>
      <c r="H8" s="440">
        <f t="shared" si="4"/>
        <v>4.838709677419355</v>
      </c>
      <c r="I8" s="439"/>
      <c r="J8" s="439"/>
      <c r="K8" s="437"/>
      <c r="L8" s="428"/>
      <c r="M8" s="428"/>
    </row>
    <row r="9" spans="1:13" x14ac:dyDescent="0.25">
      <c r="A9" s="465" t="s">
        <v>19169</v>
      </c>
      <c r="B9" s="440">
        <f t="shared" si="0"/>
        <v>0</v>
      </c>
      <c r="C9" s="440">
        <f t="shared" si="1"/>
        <v>0</v>
      </c>
      <c r="D9" s="440">
        <f t="shared" si="2"/>
        <v>0</v>
      </c>
      <c r="E9" s="441">
        <f t="shared" si="3"/>
        <v>0</v>
      </c>
      <c r="F9" s="440" t="str">
        <f t="shared" ref="F9" si="5">IF(ISERROR(100*C9/$B9),"-",100*C9/$B9)</f>
        <v>-</v>
      </c>
      <c r="G9" s="440" t="str">
        <f t="shared" ref="G9" si="6">IF(ISERROR(100*D9/$B9),"-",100*D9/$B9)</f>
        <v>-</v>
      </c>
      <c r="H9" s="440" t="str">
        <f t="shared" ref="H9" si="7">IF(ISERROR(100*E9/$B9),"-",100*E9/$B9)</f>
        <v>-</v>
      </c>
      <c r="I9" s="439"/>
      <c r="J9" s="439"/>
      <c r="K9" s="437"/>
      <c r="L9" s="428"/>
      <c r="M9" s="428"/>
    </row>
    <row r="10" spans="1:13" ht="12.75" customHeight="1" x14ac:dyDescent="0.25">
      <c r="A10" s="466" t="s">
        <v>74</v>
      </c>
      <c r="B10" s="440">
        <f t="shared" si="0"/>
        <v>217</v>
      </c>
      <c r="C10" s="440">
        <f t="shared" si="1"/>
        <v>179</v>
      </c>
      <c r="D10" s="440">
        <f t="shared" si="2"/>
        <v>34</v>
      </c>
      <c r="E10" s="443">
        <f t="shared" si="3"/>
        <v>4</v>
      </c>
      <c r="F10" s="440">
        <f>IF(ISERROR(100*C10/$B10),"-",100*C10/$B10)</f>
        <v>82.488479262672811</v>
      </c>
      <c r="G10" s="440">
        <f t="shared" si="4"/>
        <v>15.668202764976959</v>
      </c>
      <c r="H10" s="440">
        <f t="shared" si="4"/>
        <v>1.8433179723502304</v>
      </c>
      <c r="I10" s="439"/>
      <c r="J10" s="439"/>
      <c r="K10" s="437"/>
      <c r="L10" s="428"/>
      <c r="M10" s="428"/>
    </row>
    <row r="11" spans="1:13" x14ac:dyDescent="0.25">
      <c r="A11" s="466" t="s">
        <v>75</v>
      </c>
      <c r="B11" s="440">
        <f t="shared" si="0"/>
        <v>0</v>
      </c>
      <c r="C11" s="440">
        <f t="shared" si="1"/>
        <v>0</v>
      </c>
      <c r="D11" s="440">
        <f t="shared" si="2"/>
        <v>0</v>
      </c>
      <c r="E11" s="443">
        <f t="shared" si="3"/>
        <v>0</v>
      </c>
      <c r="F11" s="440" t="str">
        <f>IF(ISERROR(100*C11/$B11),"-",100*C11/$B11)</f>
        <v>-</v>
      </c>
      <c r="G11" s="440" t="str">
        <f t="shared" si="4"/>
        <v>-</v>
      </c>
      <c r="H11" s="440" t="str">
        <f t="shared" si="4"/>
        <v>-</v>
      </c>
      <c r="I11" s="439"/>
      <c r="J11" s="439"/>
      <c r="K11" s="437"/>
      <c r="L11" s="428"/>
      <c r="M11" s="428"/>
    </row>
    <row r="12" spans="1:13" s="452" customFormat="1" ht="26.65" customHeight="1" x14ac:dyDescent="0.25">
      <c r="A12" s="467" t="s">
        <v>76</v>
      </c>
      <c r="B12" s="453">
        <f t="shared" si="0"/>
        <v>412</v>
      </c>
      <c r="C12" s="453">
        <f t="shared" si="1"/>
        <v>251</v>
      </c>
      <c r="D12" s="453">
        <f t="shared" si="2"/>
        <v>136</v>
      </c>
      <c r="E12" s="454">
        <f t="shared" si="3"/>
        <v>25</v>
      </c>
      <c r="F12" s="453">
        <f>IF(ISERROR(100*C12/$B12),"-",100*C12/$B12)</f>
        <v>60.922330097087375</v>
      </c>
      <c r="G12" s="453">
        <f>IF(ISERROR(100*D12/$B12),"-",100*D12/$B12)</f>
        <v>33.009708737864081</v>
      </c>
      <c r="H12" s="453">
        <f t="shared" si="4"/>
        <v>6.0679611650485441</v>
      </c>
      <c r="I12" s="449"/>
      <c r="J12" s="449"/>
      <c r="K12" s="450"/>
      <c r="L12" s="451"/>
      <c r="M12" s="451"/>
    </row>
    <row r="13" spans="1:13" x14ac:dyDescent="0.25">
      <c r="A13" s="457"/>
      <c r="B13" s="447"/>
      <c r="C13" s="447"/>
      <c r="D13" s="447"/>
      <c r="E13" s="444"/>
      <c r="F13" s="444"/>
      <c r="G13" s="444"/>
      <c r="H13" s="448" t="s">
        <v>433</v>
      </c>
      <c r="I13" s="444"/>
      <c r="J13" s="444"/>
      <c r="K13" s="444"/>
      <c r="L13" s="428"/>
      <c r="M13" s="428"/>
    </row>
    <row r="14" spans="1:13" x14ac:dyDescent="0.25">
      <c r="A14" s="458" t="s">
        <v>319</v>
      </c>
      <c r="B14" s="132"/>
      <c r="C14" s="132"/>
      <c r="D14" s="132"/>
      <c r="E14" s="132"/>
      <c r="F14" s="132"/>
      <c r="G14" s="132"/>
      <c r="H14" s="132"/>
      <c r="I14" s="132"/>
      <c r="J14" s="132"/>
      <c r="K14" s="132"/>
      <c r="L14" s="428"/>
      <c r="M14" s="428"/>
    </row>
    <row r="15" spans="1:13" ht="12.75" customHeight="1" x14ac:dyDescent="0.25">
      <c r="A15" s="458" t="s">
        <v>540</v>
      </c>
      <c r="B15" s="423"/>
      <c r="C15" s="423"/>
      <c r="D15" s="423"/>
      <c r="E15" s="423"/>
      <c r="F15" s="423"/>
      <c r="G15" s="423"/>
      <c r="H15" s="423"/>
      <c r="I15" s="423"/>
      <c r="J15" s="423"/>
      <c r="K15" s="423"/>
      <c r="L15" s="428"/>
      <c r="M15" s="428"/>
    </row>
    <row r="16" spans="1:13" x14ac:dyDescent="0.25">
      <c r="A16" s="458" t="s">
        <v>544</v>
      </c>
      <c r="B16" s="132"/>
      <c r="C16" s="132"/>
      <c r="D16" s="132"/>
      <c r="E16" s="132"/>
      <c r="F16" s="132"/>
      <c r="G16" s="132"/>
      <c r="H16" s="132"/>
      <c r="I16" s="132"/>
      <c r="J16" s="132"/>
      <c r="K16" s="132"/>
      <c r="L16" s="428"/>
      <c r="M16" s="428"/>
    </row>
    <row r="17" spans="1:13" x14ac:dyDescent="0.25">
      <c r="A17" s="458" t="s">
        <v>545</v>
      </c>
      <c r="B17" s="132"/>
      <c r="C17" s="132"/>
      <c r="D17" s="132"/>
      <c r="E17" s="132"/>
      <c r="F17" s="132"/>
      <c r="G17" s="132"/>
      <c r="H17" s="132"/>
      <c r="I17" s="132"/>
      <c r="J17" s="132"/>
      <c r="K17" s="132"/>
      <c r="L17" s="428"/>
      <c r="M17" s="428"/>
    </row>
    <row r="18" spans="1:13" x14ac:dyDescent="0.25">
      <c r="A18" s="458" t="s">
        <v>551</v>
      </c>
      <c r="B18" s="444"/>
      <c r="C18" s="444"/>
      <c r="D18" s="444"/>
      <c r="E18" s="444"/>
      <c r="F18" s="444"/>
      <c r="G18" s="444"/>
      <c r="H18" s="444"/>
      <c r="I18" s="444"/>
      <c r="J18" s="444"/>
      <c r="K18" s="444"/>
      <c r="L18" s="428"/>
      <c r="M18" s="428"/>
    </row>
    <row r="19" spans="1:13" ht="14" x14ac:dyDescent="0.25">
      <c r="A19" s="263" t="s">
        <v>19145</v>
      </c>
      <c r="B19" s="445"/>
      <c r="C19" s="445"/>
      <c r="D19" s="445"/>
      <c r="E19" s="445"/>
      <c r="F19" s="445"/>
      <c r="G19" s="445"/>
      <c r="H19" s="445"/>
      <c r="I19" s="446"/>
      <c r="J19" s="446"/>
      <c r="K19" s="446"/>
      <c r="L19" s="428"/>
      <c r="M19" s="428"/>
    </row>
    <row r="20" spans="1:13" ht="16.5" customHeight="1" x14ac:dyDescent="0.25">
      <c r="A20" s="459"/>
      <c r="B20" s="133"/>
      <c r="C20" s="133"/>
      <c r="D20" s="133"/>
      <c r="E20" s="134"/>
      <c r="F20" s="135"/>
      <c r="G20" s="135"/>
      <c r="H20" s="136"/>
      <c r="I20" s="136"/>
      <c r="J20" s="135"/>
      <c r="K20" s="135"/>
    </row>
    <row r="21" spans="1:13" ht="23.25" customHeight="1" x14ac:dyDescent="0.25">
      <c r="A21" s="147"/>
      <c r="B21" s="424"/>
      <c r="C21" s="424"/>
      <c r="D21" s="424"/>
      <c r="E21" s="424"/>
      <c r="F21" s="424"/>
      <c r="G21" s="425"/>
      <c r="H21" s="425"/>
      <c r="I21" s="137"/>
      <c r="J21" s="138"/>
      <c r="K21" s="137"/>
    </row>
    <row r="22" spans="1:13" ht="25.5" customHeight="1" x14ac:dyDescent="0.25">
      <c r="A22" s="147"/>
      <c r="B22" s="139"/>
      <c r="C22" s="140"/>
      <c r="D22" s="139"/>
      <c r="E22" s="139"/>
      <c r="F22" s="140"/>
      <c r="G22" s="139"/>
      <c r="H22" s="139"/>
      <c r="I22" s="141"/>
      <c r="J22" s="141"/>
      <c r="K22" s="142"/>
    </row>
    <row r="23" spans="1:13" x14ac:dyDescent="0.25">
      <c r="A23" s="460"/>
      <c r="B23" s="131"/>
      <c r="C23" s="143"/>
      <c r="D23" s="143"/>
      <c r="E23" s="143"/>
      <c r="F23" s="143"/>
      <c r="G23" s="143"/>
      <c r="H23" s="143"/>
      <c r="I23" s="144"/>
      <c r="J23" s="144"/>
      <c r="K23" s="142"/>
    </row>
    <row r="24" spans="1:13" x14ac:dyDescent="0.25">
      <c r="A24" s="145"/>
      <c r="B24" s="146"/>
      <c r="C24" s="146"/>
      <c r="D24" s="146"/>
      <c r="E24" s="146"/>
      <c r="F24" s="146"/>
      <c r="G24" s="146"/>
      <c r="H24" s="146"/>
      <c r="I24" s="144"/>
      <c r="J24" s="144"/>
      <c r="K24" s="142"/>
    </row>
    <row r="25" spans="1:13" x14ac:dyDescent="0.25">
      <c r="A25" s="147"/>
      <c r="B25" s="146"/>
      <c r="C25" s="146"/>
      <c r="D25" s="146"/>
      <c r="E25" s="146"/>
      <c r="F25" s="146"/>
      <c r="G25" s="146"/>
      <c r="H25" s="146"/>
      <c r="I25" s="144"/>
      <c r="J25" s="144"/>
      <c r="K25" s="142"/>
    </row>
    <row r="26" spans="1:13" x14ac:dyDescent="0.25">
      <c r="A26" s="147"/>
      <c r="B26" s="146"/>
      <c r="C26" s="146"/>
      <c r="D26" s="146"/>
      <c r="E26" s="146"/>
      <c r="F26" s="146"/>
      <c r="G26" s="146"/>
      <c r="H26" s="146"/>
      <c r="I26" s="144"/>
      <c r="J26" s="144"/>
      <c r="K26" s="142"/>
    </row>
    <row r="27" spans="1:13" x14ac:dyDescent="0.25">
      <c r="A27" s="147"/>
      <c r="B27" s="146"/>
      <c r="C27" s="146"/>
      <c r="D27" s="146"/>
      <c r="E27" s="146"/>
      <c r="F27" s="146"/>
      <c r="G27" s="146"/>
      <c r="H27" s="146"/>
      <c r="I27" s="144"/>
      <c r="J27" s="144"/>
      <c r="K27" s="142"/>
    </row>
    <row r="28" spans="1:13" x14ac:dyDescent="0.25">
      <c r="A28" s="145"/>
      <c r="B28" s="148"/>
      <c r="C28" s="149"/>
      <c r="D28" s="149"/>
      <c r="E28" s="150"/>
      <c r="F28" s="149"/>
      <c r="G28" s="149"/>
      <c r="H28" s="149"/>
      <c r="I28" s="144"/>
      <c r="J28" s="144"/>
      <c r="K28" s="151"/>
    </row>
    <row r="29" spans="1:13" x14ac:dyDescent="0.25">
      <c r="A29" s="145"/>
      <c r="B29" s="148"/>
      <c r="C29" s="148"/>
      <c r="D29" s="148"/>
      <c r="E29" s="151"/>
      <c r="F29" s="151"/>
      <c r="G29" s="151"/>
      <c r="H29" s="152"/>
      <c r="I29" s="151"/>
      <c r="J29" s="151"/>
      <c r="K29" s="151"/>
    </row>
    <row r="30" spans="1:13" x14ac:dyDescent="0.25">
      <c r="A30" s="461"/>
      <c r="B30" s="153"/>
      <c r="C30" s="153"/>
      <c r="D30" s="153"/>
      <c r="E30" s="153"/>
      <c r="F30" s="153"/>
      <c r="G30" s="153"/>
      <c r="H30" s="153"/>
      <c r="I30" s="153"/>
      <c r="J30" s="153"/>
      <c r="K30" s="153"/>
    </row>
    <row r="31" spans="1:13" x14ac:dyDescent="0.25">
      <c r="A31" s="462"/>
      <c r="B31" s="422"/>
      <c r="C31" s="422"/>
      <c r="D31" s="422"/>
      <c r="E31" s="422"/>
      <c r="F31" s="422"/>
      <c r="G31" s="422"/>
      <c r="H31" s="422"/>
      <c r="I31" s="422"/>
      <c r="J31" s="422"/>
      <c r="K31" s="422"/>
    </row>
    <row r="32" spans="1:13" ht="23.65" customHeight="1" x14ac:dyDescent="0.25">
      <c r="A32" s="463"/>
      <c r="B32" s="423"/>
      <c r="C32" s="423"/>
      <c r="D32" s="423"/>
      <c r="E32" s="423"/>
      <c r="F32" s="423"/>
      <c r="G32" s="423"/>
      <c r="H32" s="423"/>
      <c r="I32" s="132"/>
      <c r="J32" s="132"/>
      <c r="K32" s="132"/>
    </row>
    <row r="33" spans="1:11" x14ac:dyDescent="0.25">
      <c r="A33" s="462"/>
      <c r="B33" s="422"/>
      <c r="C33" s="422"/>
      <c r="D33" s="422"/>
      <c r="E33" s="422"/>
      <c r="F33" s="422"/>
      <c r="G33" s="422"/>
      <c r="H33" s="422"/>
      <c r="I33" s="422"/>
      <c r="J33" s="422"/>
      <c r="K33" s="422"/>
    </row>
  </sheetData>
  <sheetProtection sheet="1" objects="1" scenarios="1"/>
  <mergeCells count="3">
    <mergeCell ref="B3:E3"/>
    <mergeCell ref="B5:E5"/>
    <mergeCell ref="F5:H5"/>
  </mergeCells>
  <dataValidations count="1">
    <dataValidation type="list" allowBlank="1" showInputMessage="1" showErrorMessage="1" sqref="B3:E3" xr:uid="{60ED1ADE-8E36-4A2E-84AB-A465DB2756C3}">
      <formula1>prov_final</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C0227-EE1E-4CD3-B0DE-0DC6496DC163}">
  <sheetPr>
    <tabColor theme="5" tint="0.79998168889431442"/>
  </sheetPr>
  <dimension ref="A1:L52"/>
  <sheetViews>
    <sheetView showGridLines="0" workbookViewId="0"/>
  </sheetViews>
  <sheetFormatPr defaultRowHeight="12.5" x14ac:dyDescent="0.25"/>
  <cols>
    <col min="1" max="1" width="36.7265625" style="372" customWidth="1"/>
    <col min="2" max="9" width="11.7265625" customWidth="1"/>
    <col min="10" max="10" width="5.54296875" customWidth="1"/>
    <col min="11" max="11" width="7.54296875" customWidth="1"/>
    <col min="12" max="12" width="7.7265625" customWidth="1"/>
  </cols>
  <sheetData>
    <row r="1" spans="1:12" ht="34.5" customHeight="1" x14ac:dyDescent="0.35">
      <c r="A1" s="273" t="s">
        <v>28030</v>
      </c>
      <c r="B1" s="508"/>
      <c r="C1" s="508"/>
      <c r="D1" s="508"/>
      <c r="E1" s="508"/>
      <c r="F1" s="508"/>
      <c r="G1" s="508"/>
      <c r="H1" s="508"/>
      <c r="I1" s="508"/>
      <c r="J1" s="508"/>
    </row>
    <row r="2" spans="1:12" ht="27.75" customHeight="1" x14ac:dyDescent="0.25">
      <c r="A2" s="478" t="str">
        <f>TEXT(current_quarter,"dd mmmm yyyy")&amp;" (provisional)"</f>
        <v>1 September 2024 to 31 March 2025 (provisional)</v>
      </c>
      <c r="B2" s="9"/>
      <c r="C2" s="9"/>
      <c r="D2" s="9"/>
      <c r="E2" s="8"/>
      <c r="F2" s="8"/>
      <c r="G2" s="5"/>
      <c r="H2" s="4"/>
      <c r="I2" s="4"/>
      <c r="J2" s="5"/>
      <c r="K2" s="5"/>
      <c r="L2" s="5"/>
    </row>
    <row r="3" spans="1:12" x14ac:dyDescent="0.25">
      <c r="A3" s="176"/>
      <c r="B3" s="112"/>
      <c r="C3" s="112"/>
      <c r="D3" s="112"/>
      <c r="E3" s="112"/>
      <c r="F3" s="112"/>
      <c r="G3" s="112"/>
      <c r="H3" s="112"/>
      <c r="I3" s="112"/>
      <c r="J3" s="112"/>
      <c r="K3" s="24"/>
      <c r="L3" s="120"/>
    </row>
    <row r="4" spans="1:12" x14ac:dyDescent="0.25">
      <c r="A4" s="417"/>
      <c r="B4" s="112"/>
      <c r="C4" s="112"/>
      <c r="D4" s="112"/>
      <c r="E4" s="112"/>
      <c r="F4" s="112"/>
      <c r="G4" s="112"/>
      <c r="H4" s="112"/>
      <c r="I4" s="112"/>
      <c r="J4" s="112"/>
      <c r="K4" s="21"/>
      <c r="L4" s="120"/>
    </row>
    <row r="5" spans="1:12" x14ac:dyDescent="0.25">
      <c r="A5" s="417"/>
      <c r="B5" s="112"/>
      <c r="C5" s="112"/>
      <c r="D5" s="112"/>
      <c r="E5" s="112"/>
      <c r="F5" s="112"/>
      <c r="G5" s="112"/>
      <c r="H5" s="112"/>
      <c r="I5" s="112"/>
      <c r="J5" s="112"/>
      <c r="K5" s="24"/>
      <c r="L5" s="120"/>
    </row>
    <row r="6" spans="1:12" x14ac:dyDescent="0.25">
      <c r="A6" s="417"/>
      <c r="B6" s="112"/>
      <c r="C6" s="112"/>
      <c r="D6" s="112"/>
      <c r="E6" s="112"/>
      <c r="F6" s="112"/>
      <c r="G6" s="112"/>
      <c r="H6" s="112"/>
      <c r="I6" s="112"/>
      <c r="J6" s="112"/>
      <c r="K6" s="24"/>
      <c r="L6" s="120"/>
    </row>
    <row r="7" spans="1:12" x14ac:dyDescent="0.25">
      <c r="A7" s="417"/>
      <c r="B7" s="112"/>
      <c r="C7" s="112"/>
      <c r="D7" s="112"/>
      <c r="E7" s="112"/>
      <c r="F7" s="112"/>
      <c r="G7" s="112"/>
      <c r="H7" s="112"/>
      <c r="I7" s="112"/>
      <c r="J7" s="112"/>
      <c r="K7" s="24"/>
      <c r="L7" s="120"/>
    </row>
    <row r="8" spans="1:12" x14ac:dyDescent="0.25">
      <c r="A8" s="417"/>
      <c r="B8" s="112"/>
      <c r="C8" s="112"/>
      <c r="D8" s="112"/>
      <c r="E8" s="112"/>
      <c r="F8" s="112"/>
      <c r="G8" s="112"/>
      <c r="H8" s="112"/>
      <c r="I8" s="112"/>
      <c r="J8" s="112"/>
      <c r="K8" s="24"/>
      <c r="L8" s="120"/>
    </row>
    <row r="9" spans="1:12" x14ac:dyDescent="0.25">
      <c r="A9" s="417"/>
      <c r="B9" s="112"/>
      <c r="C9" s="112"/>
      <c r="D9" s="112"/>
      <c r="E9" s="112"/>
      <c r="F9" s="112"/>
      <c r="G9" s="112"/>
      <c r="H9" s="112"/>
      <c r="I9" s="112"/>
      <c r="J9" s="112"/>
      <c r="K9" s="24"/>
      <c r="L9" s="120"/>
    </row>
    <row r="10" spans="1:12" x14ac:dyDescent="0.25">
      <c r="A10" s="417"/>
      <c r="B10" s="112"/>
      <c r="C10" s="112"/>
      <c r="D10" s="112"/>
      <c r="E10" s="112"/>
      <c r="F10" s="112"/>
      <c r="G10" s="112"/>
      <c r="H10" s="112"/>
      <c r="I10" s="112"/>
      <c r="J10" s="112"/>
      <c r="K10" s="24"/>
      <c r="L10" s="120"/>
    </row>
    <row r="11" spans="1:12" x14ac:dyDescent="0.25">
      <c r="A11" s="417"/>
      <c r="B11" s="112"/>
      <c r="C11" s="112"/>
      <c r="D11" s="112"/>
      <c r="E11" s="112"/>
      <c r="F11" s="112"/>
      <c r="G11" s="112"/>
      <c r="H11" s="112"/>
      <c r="I11" s="112"/>
      <c r="J11" s="112"/>
      <c r="K11" s="24"/>
      <c r="L11" s="120"/>
    </row>
    <row r="12" spans="1:12" x14ac:dyDescent="0.25">
      <c r="A12" s="417"/>
      <c r="B12" s="112"/>
      <c r="C12" s="112"/>
      <c r="D12" s="112"/>
      <c r="E12" s="112"/>
      <c r="F12" s="112"/>
      <c r="G12" s="112"/>
      <c r="H12" s="112"/>
      <c r="I12" s="112"/>
      <c r="J12" s="112"/>
      <c r="K12" s="24"/>
      <c r="L12" s="120"/>
    </row>
    <row r="13" spans="1:12" x14ac:dyDescent="0.25">
      <c r="A13" s="176"/>
      <c r="B13" s="112"/>
      <c r="C13" s="112"/>
      <c r="D13" s="112"/>
      <c r="E13" s="112"/>
      <c r="F13" s="112"/>
      <c r="G13" s="112"/>
      <c r="H13" s="112"/>
      <c r="I13" s="112"/>
      <c r="J13" s="112"/>
      <c r="K13" s="24"/>
      <c r="L13" s="120"/>
    </row>
    <row r="14" spans="1:12" x14ac:dyDescent="0.25">
      <c r="A14" s="417"/>
      <c r="B14" s="112"/>
      <c r="C14" s="112"/>
      <c r="D14" s="112"/>
      <c r="E14" s="112"/>
      <c r="F14" s="112"/>
      <c r="G14" s="112"/>
      <c r="H14" s="112"/>
      <c r="I14" s="112"/>
      <c r="J14" s="112"/>
      <c r="K14" s="24"/>
      <c r="L14" s="120"/>
    </row>
    <row r="15" spans="1:12" x14ac:dyDescent="0.25">
      <c r="A15" s="417"/>
      <c r="B15" s="112"/>
      <c r="C15" s="112"/>
      <c r="D15" s="112"/>
      <c r="E15" s="112"/>
      <c r="F15" s="112"/>
      <c r="G15" s="112"/>
      <c r="H15" s="112"/>
      <c r="I15" s="112"/>
      <c r="J15" s="112"/>
      <c r="K15" s="24"/>
      <c r="L15" s="120"/>
    </row>
    <row r="16" spans="1:12" x14ac:dyDescent="0.25">
      <c r="A16" s="417"/>
      <c r="B16" s="112"/>
      <c r="C16" s="112"/>
      <c r="D16" s="112"/>
      <c r="E16" s="112"/>
      <c r="F16" s="112"/>
      <c r="G16" s="112"/>
      <c r="H16" s="112"/>
      <c r="I16" s="112"/>
      <c r="J16" s="112"/>
      <c r="K16" s="24"/>
      <c r="L16" s="120"/>
    </row>
    <row r="17" spans="1:12" x14ac:dyDescent="0.25">
      <c r="A17" s="417"/>
      <c r="B17" s="112"/>
      <c r="C17" s="112"/>
      <c r="D17" s="112"/>
      <c r="E17" s="112"/>
      <c r="F17" s="112"/>
      <c r="G17" s="112"/>
      <c r="H17" s="112"/>
      <c r="I17" s="112"/>
      <c r="J17" s="112"/>
      <c r="K17" s="24"/>
      <c r="L17" s="120"/>
    </row>
    <row r="18" spans="1:12" x14ac:dyDescent="0.25">
      <c r="A18" s="509"/>
      <c r="B18" s="113"/>
      <c r="C18" s="113"/>
      <c r="D18" s="113"/>
      <c r="E18" s="113"/>
      <c r="F18" s="113"/>
      <c r="G18" s="113"/>
      <c r="H18" s="113"/>
      <c r="I18" s="113"/>
      <c r="J18" s="113"/>
      <c r="K18" s="486"/>
      <c r="L18" s="487"/>
    </row>
    <row r="19" spans="1:12" x14ac:dyDescent="0.25">
      <c r="A19" s="509"/>
      <c r="B19" s="113"/>
      <c r="C19" s="113"/>
      <c r="D19" s="113"/>
      <c r="E19" s="113"/>
      <c r="F19" s="113"/>
      <c r="G19" s="113"/>
      <c r="H19" s="113"/>
      <c r="I19" s="113"/>
      <c r="J19" s="113"/>
      <c r="K19" s="486"/>
      <c r="L19" s="487"/>
    </row>
    <row r="20" spans="1:12" x14ac:dyDescent="0.25">
      <c r="A20" s="509"/>
      <c r="B20" s="113"/>
      <c r="C20" s="113"/>
      <c r="D20" s="113"/>
      <c r="E20" s="113"/>
      <c r="F20" s="113"/>
      <c r="G20" s="113"/>
      <c r="H20" s="113"/>
      <c r="I20" s="113"/>
      <c r="J20" s="113"/>
      <c r="K20" s="486"/>
      <c r="L20" s="487"/>
    </row>
    <row r="21" spans="1:12" x14ac:dyDescent="0.25">
      <c r="A21" s="509"/>
      <c r="B21" s="113"/>
      <c r="C21" s="113"/>
      <c r="D21" s="113"/>
      <c r="E21" s="113"/>
      <c r="F21" s="113"/>
      <c r="G21" s="113"/>
      <c r="H21" s="113"/>
      <c r="I21" s="113"/>
      <c r="J21" s="113"/>
      <c r="K21" s="486"/>
      <c r="L21" s="487"/>
    </row>
    <row r="22" spans="1:12" x14ac:dyDescent="0.25">
      <c r="A22" s="509"/>
      <c r="B22" s="113"/>
      <c r="C22" s="113"/>
      <c r="D22" s="113"/>
      <c r="E22" s="113"/>
      <c r="F22" s="113"/>
      <c r="G22" s="113"/>
      <c r="H22" s="113"/>
      <c r="I22" s="113"/>
      <c r="J22" s="113"/>
      <c r="K22" s="486"/>
      <c r="L22" s="487"/>
    </row>
    <row r="23" spans="1:12" x14ac:dyDescent="0.25">
      <c r="A23" s="176"/>
      <c r="B23" s="112"/>
      <c r="C23" s="112"/>
      <c r="D23" s="112"/>
      <c r="E23" s="112"/>
      <c r="F23" s="112"/>
      <c r="G23" s="112"/>
      <c r="H23" s="112"/>
      <c r="I23" s="112"/>
      <c r="J23" s="112"/>
      <c r="K23" s="24"/>
      <c r="L23" s="120"/>
    </row>
    <row r="24" spans="1:12" x14ac:dyDescent="0.25">
      <c r="A24" s="509"/>
      <c r="B24" s="113"/>
      <c r="C24" s="113"/>
      <c r="D24" s="113"/>
      <c r="E24" s="113"/>
      <c r="F24" s="113"/>
      <c r="G24" s="113"/>
      <c r="H24" s="113"/>
      <c r="I24" s="113"/>
      <c r="J24" s="113"/>
      <c r="K24" s="486"/>
      <c r="L24" s="487"/>
    </row>
    <row r="25" spans="1:12" x14ac:dyDescent="0.25">
      <c r="A25" s="509"/>
      <c r="B25" s="113"/>
      <c r="C25" s="113"/>
      <c r="D25" s="113"/>
      <c r="E25" s="113"/>
      <c r="F25" s="113"/>
      <c r="G25" s="113"/>
      <c r="H25" s="113"/>
      <c r="I25" s="113"/>
      <c r="J25" s="113"/>
      <c r="K25" s="486"/>
      <c r="L25" s="487"/>
    </row>
    <row r="26" spans="1:12" x14ac:dyDescent="0.25">
      <c r="A26" s="406"/>
      <c r="B26" s="113"/>
      <c r="C26" s="113"/>
      <c r="D26" s="113"/>
      <c r="E26" s="113"/>
      <c r="F26" s="113"/>
      <c r="G26" s="113"/>
      <c r="H26" s="113"/>
      <c r="I26" s="113"/>
      <c r="J26" s="113"/>
      <c r="K26" s="486"/>
      <c r="L26" s="487"/>
    </row>
    <row r="27" spans="1:12" x14ac:dyDescent="0.25">
      <c r="A27" s="510"/>
      <c r="B27" s="113"/>
      <c r="C27" s="113"/>
      <c r="D27" s="113"/>
      <c r="E27" s="113"/>
      <c r="F27" s="113"/>
      <c r="G27" s="113"/>
      <c r="H27" s="113"/>
      <c r="I27" s="113"/>
      <c r="J27" s="113"/>
      <c r="K27" s="486"/>
      <c r="L27" s="487"/>
    </row>
    <row r="28" spans="1:12" x14ac:dyDescent="0.25">
      <c r="A28" s="510"/>
      <c r="B28" s="113"/>
      <c r="C28" s="113"/>
      <c r="D28" s="113"/>
      <c r="E28" s="113"/>
      <c r="F28" s="113"/>
      <c r="G28" s="113"/>
      <c r="H28" s="113"/>
      <c r="I28" s="113"/>
      <c r="J28" s="113"/>
      <c r="K28" s="486"/>
      <c r="L28" s="487"/>
    </row>
    <row r="29" spans="1:12" x14ac:dyDescent="0.25">
      <c r="A29" s="406"/>
      <c r="B29" s="113"/>
      <c r="C29" s="113"/>
      <c r="D29" s="113"/>
      <c r="E29" s="113"/>
      <c r="F29" s="113"/>
      <c r="G29" s="113"/>
      <c r="H29" s="113"/>
      <c r="I29" s="113"/>
      <c r="J29" s="113"/>
      <c r="K29" s="486"/>
      <c r="L29" s="487"/>
    </row>
    <row r="30" spans="1:12" x14ac:dyDescent="0.25">
      <c r="A30" s="510"/>
      <c r="B30" s="113"/>
      <c r="C30" s="113"/>
      <c r="D30" s="113"/>
      <c r="E30" s="113"/>
      <c r="F30" s="113"/>
      <c r="G30" s="113"/>
      <c r="H30" s="113"/>
      <c r="I30" s="113"/>
      <c r="J30" s="113"/>
      <c r="K30" s="486"/>
      <c r="L30" s="487"/>
    </row>
    <row r="31" spans="1:12" x14ac:dyDescent="0.25">
      <c r="A31" s="510"/>
      <c r="B31" s="113"/>
      <c r="C31" s="113"/>
      <c r="D31" s="113"/>
      <c r="E31" s="113"/>
      <c r="F31" s="113"/>
      <c r="G31" s="113"/>
      <c r="H31" s="113"/>
      <c r="I31" s="113"/>
      <c r="J31" s="113"/>
      <c r="K31" s="486"/>
      <c r="L31" s="487"/>
    </row>
    <row r="32" spans="1:12" x14ac:dyDescent="0.25">
      <c r="A32" s="510"/>
      <c r="B32" s="113"/>
      <c r="C32" s="113"/>
      <c r="D32" s="113"/>
      <c r="E32" s="113"/>
      <c r="F32" s="113"/>
      <c r="G32" s="113"/>
      <c r="H32" s="113"/>
      <c r="I32" s="113"/>
      <c r="J32" s="113"/>
      <c r="K32" s="486"/>
      <c r="L32" s="487"/>
    </row>
    <row r="33" spans="1:12" x14ac:dyDescent="0.25">
      <c r="A33" s="176"/>
      <c r="B33" s="112"/>
      <c r="C33" s="112"/>
      <c r="D33" s="112"/>
      <c r="E33" s="112"/>
      <c r="F33" s="112"/>
      <c r="G33" s="112"/>
      <c r="H33" s="112"/>
      <c r="I33" s="112"/>
      <c r="J33" s="112"/>
      <c r="K33" s="24"/>
      <c r="L33" s="120"/>
    </row>
    <row r="34" spans="1:12" x14ac:dyDescent="0.25">
      <c r="A34" s="510"/>
      <c r="B34" s="113"/>
      <c r="C34" s="113"/>
      <c r="D34" s="113"/>
      <c r="E34" s="113"/>
      <c r="F34" s="113"/>
      <c r="G34" s="113"/>
      <c r="H34" s="113"/>
      <c r="I34" s="113"/>
      <c r="J34" s="113"/>
      <c r="K34" s="486"/>
      <c r="L34" s="487"/>
    </row>
    <row r="35" spans="1:12" x14ac:dyDescent="0.25">
      <c r="A35" s="511"/>
      <c r="B35" s="488"/>
      <c r="C35" s="489"/>
      <c r="D35" s="489"/>
      <c r="E35" s="489"/>
      <c r="F35" s="489"/>
      <c r="G35" s="489"/>
      <c r="H35" s="490"/>
      <c r="I35" s="491"/>
      <c r="J35" s="489"/>
      <c r="K35" s="492"/>
      <c r="L35" s="493"/>
    </row>
    <row r="36" spans="1:12" x14ac:dyDescent="0.25">
      <c r="A36" s="345"/>
      <c r="B36" s="494"/>
      <c r="C36" s="494"/>
      <c r="D36" s="494"/>
      <c r="E36" s="494"/>
      <c r="F36" s="494"/>
      <c r="G36" s="494"/>
      <c r="H36" s="494"/>
      <c r="I36" s="494"/>
      <c r="J36" s="495"/>
      <c r="K36" s="495"/>
      <c r="L36" s="60"/>
    </row>
    <row r="37" spans="1:12" x14ac:dyDescent="0.25">
      <c r="A37" s="345"/>
      <c r="B37" s="494"/>
      <c r="C37" s="494"/>
      <c r="D37" s="494"/>
      <c r="E37" s="494"/>
      <c r="F37" s="494"/>
      <c r="G37" s="494"/>
      <c r="H37" s="494"/>
      <c r="I37" s="494"/>
      <c r="J37" s="495"/>
      <c r="K37" s="495"/>
      <c r="L37" s="60"/>
    </row>
    <row r="38" spans="1:12" x14ac:dyDescent="0.25">
      <c r="A38" s="345"/>
      <c r="B38" s="494"/>
      <c r="C38" s="494"/>
      <c r="D38" s="494"/>
      <c r="E38" s="494"/>
      <c r="F38" s="494"/>
      <c r="G38" s="494"/>
      <c r="H38" s="494"/>
      <c r="I38" s="494"/>
      <c r="J38" s="495"/>
      <c r="K38" s="495"/>
      <c r="L38" s="60"/>
    </row>
    <row r="39" spans="1:12" x14ac:dyDescent="0.25">
      <c r="A39" s="509"/>
      <c r="B39" s="113"/>
      <c r="C39" s="113"/>
      <c r="D39" s="113"/>
      <c r="E39" s="113"/>
      <c r="F39" s="113"/>
      <c r="G39" s="113"/>
      <c r="H39" s="113"/>
      <c r="I39" s="113"/>
      <c r="J39" s="113"/>
      <c r="K39" s="486"/>
      <c r="L39" s="487"/>
    </row>
    <row r="40" spans="1:12" x14ac:dyDescent="0.25">
      <c r="A40" s="509"/>
      <c r="B40" s="113"/>
      <c r="C40" s="113"/>
      <c r="D40" s="113"/>
      <c r="E40" s="113"/>
      <c r="F40" s="113"/>
      <c r="G40" s="113"/>
      <c r="H40" s="113"/>
      <c r="I40" s="113"/>
      <c r="J40" s="113"/>
      <c r="K40" s="486"/>
      <c r="L40" s="487"/>
    </row>
    <row r="41" spans="1:12" x14ac:dyDescent="0.25">
      <c r="A41" s="509"/>
      <c r="B41" s="113"/>
      <c r="C41" s="113"/>
      <c r="D41" s="113"/>
      <c r="E41" s="113"/>
      <c r="F41" s="113"/>
      <c r="G41" s="113"/>
      <c r="H41" s="113"/>
      <c r="I41" s="113"/>
      <c r="J41" s="113"/>
      <c r="K41" s="486"/>
      <c r="L41" s="487"/>
    </row>
    <row r="42" spans="1:12" x14ac:dyDescent="0.25">
      <c r="A42" s="509"/>
      <c r="B42" s="113"/>
      <c r="C42" s="113"/>
      <c r="D42" s="113"/>
      <c r="E42" s="113"/>
      <c r="F42" s="113"/>
      <c r="G42" s="113"/>
      <c r="H42" s="113"/>
      <c r="I42" s="113"/>
      <c r="J42" s="113"/>
      <c r="K42" s="486"/>
      <c r="L42" s="487"/>
    </row>
    <row r="43" spans="1:12" x14ac:dyDescent="0.25">
      <c r="A43" s="509"/>
      <c r="B43" s="113"/>
      <c r="C43" s="113"/>
      <c r="D43" s="113"/>
      <c r="E43" s="113"/>
      <c r="F43" s="113"/>
      <c r="G43" s="113"/>
      <c r="H43" s="113"/>
      <c r="I43" s="113"/>
      <c r="J43" s="113"/>
      <c r="K43" s="486"/>
      <c r="L43" s="487"/>
    </row>
    <row r="44" spans="1:12" x14ac:dyDescent="0.25">
      <c r="A44" s="512"/>
      <c r="B44" s="496"/>
      <c r="C44" s="496"/>
      <c r="D44" s="496"/>
      <c r="E44" s="496"/>
      <c r="F44" s="496"/>
      <c r="G44" s="496"/>
      <c r="H44" s="496"/>
      <c r="I44" s="496"/>
      <c r="J44" s="496"/>
      <c r="K44" s="486"/>
      <c r="L44" s="487"/>
    </row>
    <row r="45" spans="1:12" x14ac:dyDescent="0.25">
      <c r="A45" s="509"/>
      <c r="B45" s="113"/>
      <c r="C45" s="113"/>
      <c r="D45" s="113"/>
      <c r="E45" s="113"/>
      <c r="F45" s="113"/>
      <c r="G45" s="113"/>
      <c r="H45" s="507"/>
      <c r="I45" s="507"/>
      <c r="J45" s="506" t="s">
        <v>433</v>
      </c>
      <c r="K45" s="486"/>
      <c r="L45" s="487"/>
    </row>
    <row r="46" spans="1:12" x14ac:dyDescent="0.25">
      <c r="A46" s="373" t="s">
        <v>319</v>
      </c>
      <c r="B46" s="23"/>
      <c r="C46" s="23"/>
      <c r="D46" s="23"/>
      <c r="E46" s="23"/>
      <c r="F46" s="23"/>
      <c r="G46" s="23"/>
      <c r="H46" s="23"/>
      <c r="I46" s="23"/>
      <c r="J46" s="23"/>
      <c r="K46" s="23"/>
      <c r="L46" s="60"/>
    </row>
    <row r="47" spans="1:12" ht="12.75" customHeight="1" x14ac:dyDescent="0.25">
      <c r="A47" s="263" t="s">
        <v>540</v>
      </c>
      <c r="B47" s="195"/>
      <c r="C47" s="195"/>
      <c r="D47" s="195"/>
      <c r="E47" s="195"/>
      <c r="F47" s="195"/>
      <c r="G47" s="195"/>
      <c r="H47" s="195"/>
      <c r="I47" s="195"/>
      <c r="J47" s="195"/>
      <c r="K47" s="195"/>
      <c r="L47" s="487"/>
    </row>
    <row r="48" spans="1:12" x14ac:dyDescent="0.25">
      <c r="A48" s="263" t="s">
        <v>550</v>
      </c>
      <c r="B48" s="195"/>
      <c r="C48" s="195"/>
      <c r="D48" s="195"/>
      <c r="E48" s="195"/>
      <c r="F48" s="195"/>
      <c r="G48" s="195"/>
      <c r="H48" s="195"/>
      <c r="I48" s="195"/>
      <c r="J48" s="195"/>
      <c r="K48" s="266"/>
      <c r="L48" s="487"/>
    </row>
    <row r="49" spans="1:12" ht="12.5" customHeight="1" x14ac:dyDescent="0.25">
      <c r="A49" s="263" t="s">
        <v>545</v>
      </c>
      <c r="B49" s="195"/>
      <c r="C49" s="195"/>
      <c r="D49" s="195"/>
      <c r="E49" s="195"/>
      <c r="F49" s="195"/>
      <c r="G49" s="195"/>
      <c r="H49" s="195"/>
      <c r="I49" s="195"/>
      <c r="J49" s="195"/>
      <c r="K49" s="266"/>
      <c r="L49" s="487"/>
    </row>
    <row r="50" spans="1:12" ht="12.5" customHeight="1" x14ac:dyDescent="0.25">
      <c r="A50" s="263" t="s">
        <v>552</v>
      </c>
      <c r="B50" s="195"/>
      <c r="C50" s="195"/>
      <c r="D50" s="195"/>
      <c r="E50" s="195"/>
      <c r="F50" s="195"/>
      <c r="G50" s="195"/>
      <c r="H50" s="195"/>
      <c r="I50" s="195"/>
      <c r="J50" s="195"/>
      <c r="K50" s="486"/>
      <c r="L50" s="487"/>
    </row>
    <row r="51" spans="1:12" ht="12.5" customHeight="1" x14ac:dyDescent="0.25">
      <c r="A51" s="373" t="s">
        <v>553</v>
      </c>
      <c r="B51" s="113"/>
      <c r="C51" s="113"/>
      <c r="D51" s="113"/>
      <c r="E51" s="113"/>
      <c r="F51" s="113"/>
      <c r="G51" s="113"/>
      <c r="H51" s="113"/>
      <c r="I51" s="113"/>
      <c r="J51" s="113"/>
      <c r="K51" s="486"/>
      <c r="L51" s="487"/>
    </row>
    <row r="52" spans="1:12" x14ac:dyDescent="0.25">
      <c r="A52" s="263" t="s">
        <v>28020</v>
      </c>
      <c r="B52" s="113"/>
      <c r="C52" s="113"/>
      <c r="D52" s="113"/>
      <c r="E52" s="113"/>
      <c r="F52" s="113"/>
      <c r="G52" s="113"/>
      <c r="H52" s="113"/>
      <c r="I52" s="113"/>
      <c r="J52" s="113"/>
      <c r="K52" s="486"/>
    </row>
  </sheetData>
  <sheetProtection sheet="1" objects="1" scenarios="1"/>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79998168889431442"/>
  </sheetPr>
  <dimension ref="A1:L21"/>
  <sheetViews>
    <sheetView showGridLines="0" workbookViewId="0">
      <selection activeCell="B3" sqref="B3:E3"/>
    </sheetView>
  </sheetViews>
  <sheetFormatPr defaultColWidth="8.81640625" defaultRowHeight="12.5" x14ac:dyDescent="0.25"/>
  <cols>
    <col min="1" max="1" width="34.26953125" style="196" customWidth="1"/>
    <col min="2" max="2" width="12.54296875" style="5" customWidth="1"/>
    <col min="3" max="3" width="16.81640625" style="5" customWidth="1"/>
    <col min="4" max="4" width="15" style="5" customWidth="1"/>
    <col min="5" max="5" width="14.26953125" style="5" customWidth="1"/>
    <col min="6" max="6" width="15" style="5" customWidth="1"/>
    <col min="7" max="8" width="11.7265625" style="5" customWidth="1"/>
    <col min="9" max="16384" width="8.81640625" style="5"/>
  </cols>
  <sheetData>
    <row r="1" spans="1:12" ht="34.5" customHeight="1" x14ac:dyDescent="0.35">
      <c r="A1" s="523" t="s">
        <v>19148</v>
      </c>
      <c r="B1" s="428"/>
      <c r="C1" s="428"/>
      <c r="D1" s="428"/>
      <c r="E1" s="428"/>
      <c r="I1" s="83"/>
      <c r="J1" s="83"/>
      <c r="K1" s="83"/>
    </row>
    <row r="2" spans="1:12" s="6" customFormat="1" ht="27.75" customHeight="1" x14ac:dyDescent="0.25">
      <c r="A2" s="485" t="str">
        <f>B3&amp; IF($B$3=current_quarter, " (provisional)", " (revised)")</f>
        <v>1 September 2024 to 31 March 2025 (provisional)</v>
      </c>
      <c r="B2" s="451"/>
      <c r="C2" s="451"/>
      <c r="D2" s="451"/>
      <c r="E2" s="451"/>
      <c r="I2" s="309"/>
    </row>
    <row r="3" spans="1:12" s="6" customFormat="1" ht="12.75" customHeight="1" x14ac:dyDescent="0.25">
      <c r="A3" s="455" t="s">
        <v>531</v>
      </c>
      <c r="B3" s="900" t="s">
        <v>21471</v>
      </c>
      <c r="C3" s="901"/>
      <c r="D3" s="901"/>
      <c r="E3" s="902"/>
      <c r="I3" s="309"/>
    </row>
    <row r="4" spans="1:12" s="6" customFormat="1" ht="16.149999999999999" customHeight="1" x14ac:dyDescent="0.25">
      <c r="A4" s="564"/>
      <c r="B4" s="565"/>
      <c r="C4" s="565"/>
      <c r="D4" s="565"/>
      <c r="E4" s="565"/>
      <c r="I4" s="309"/>
    </row>
    <row r="5" spans="1:12" ht="50" x14ac:dyDescent="0.25">
      <c r="A5" s="825" t="s">
        <v>81</v>
      </c>
      <c r="B5" s="826" t="s">
        <v>72</v>
      </c>
      <c r="C5" s="826" t="s">
        <v>73</v>
      </c>
      <c r="D5" s="826" t="s">
        <v>19169</v>
      </c>
      <c r="E5" s="826" t="s">
        <v>74</v>
      </c>
      <c r="F5" s="114" t="s">
        <v>75</v>
      </c>
      <c r="G5" s="115" t="s">
        <v>76</v>
      </c>
    </row>
    <row r="6" spans="1:12" x14ac:dyDescent="0.25">
      <c r="A6" s="456" t="s">
        <v>19168</v>
      </c>
      <c r="B6" s="827">
        <f>SUM(B7:B8)</f>
        <v>5108</v>
      </c>
      <c r="C6" s="827">
        <f t="shared" ref="C6:F6" si="0">SUM(C7:C8)</f>
        <v>1750</v>
      </c>
      <c r="D6" s="827">
        <f t="shared" ref="D6" si="1">SUM(D7:D8)</f>
        <v>3</v>
      </c>
      <c r="E6" s="827">
        <f t="shared" si="0"/>
        <v>3179</v>
      </c>
      <c r="F6" s="350">
        <f t="shared" si="0"/>
        <v>67</v>
      </c>
      <c r="G6" s="350">
        <f>SUM(G7:G8)</f>
        <v>109</v>
      </c>
      <c r="H6" s="471"/>
    </row>
    <row r="7" spans="1:12" ht="25.5" customHeight="1" x14ac:dyDescent="0.25">
      <c r="A7" s="457" t="s">
        <v>554</v>
      </c>
      <c r="B7" s="828">
        <f>IFERROR(VLOOKUP(B$5&amp;A7&amp;$B$3,Reg_events_in_period!$A:$E,5,FALSE),0)</f>
        <v>4910</v>
      </c>
      <c r="C7" s="828">
        <f>IFERROR(VLOOKUP(C$5&amp;$A$7&amp;$B$3,Reg_events_in_period!$A:$E,5,FALSE),0)</f>
        <v>1713</v>
      </c>
      <c r="D7" s="828">
        <f>IFERROR(VLOOKUP(D$5&amp;$A$7&amp;$B$3,Reg_events_in_period!$A:$E,5,FALSE),0)</f>
        <v>1</v>
      </c>
      <c r="E7" s="828">
        <f>IFERROR(VLOOKUP(E$5&amp;$A$7&amp;$B$3,Reg_events_in_period!$A:$E,5,FALSE),0)</f>
        <v>3127</v>
      </c>
      <c r="F7" s="469">
        <f>IFERROR(VLOOKUP(F$5&amp;$A$7&amp;$B$3,Reg_events_in_period!$A:$E,5,FALSE),0)</f>
        <v>67</v>
      </c>
      <c r="G7" s="469">
        <f>IFERROR(VLOOKUP(G$5&amp;$A$7&amp;$B$3,Reg_events_in_period!$A:$E,5,FALSE),0)</f>
        <v>2</v>
      </c>
      <c r="H7" s="471"/>
    </row>
    <row r="8" spans="1:12" x14ac:dyDescent="0.25">
      <c r="A8" s="457" t="s">
        <v>555</v>
      </c>
      <c r="B8" s="828">
        <f>IFERROR(VLOOKUP(B$5&amp;A8&amp;$B$3,Reg_events_in_period!$A:$E,5,FALSE),0)</f>
        <v>198</v>
      </c>
      <c r="C8" s="828">
        <f>IFERROR(VLOOKUP(C$5&amp;$A$8&amp;$B$3,Reg_events_in_period!$A:$E,5,FALSE),0)</f>
        <v>37</v>
      </c>
      <c r="D8" s="828">
        <f>IFERROR(VLOOKUP(D$5&amp;$A$8&amp;$B$3,Reg_events_in_period!$A:$E,5,FALSE),0)</f>
        <v>2</v>
      </c>
      <c r="E8" s="828">
        <f>IFERROR(VLOOKUP(E$5&amp;$A$8&amp;$B$3,Reg_events_in_period!$A:$E,5,FALSE),0)</f>
        <v>52</v>
      </c>
      <c r="F8" s="469">
        <f>IFERROR(VLOOKUP(F$5&amp;$A$8&amp;$B$3,Reg_events_in_period!$A:$E,5,FALSE),0)</f>
        <v>0</v>
      </c>
      <c r="G8" s="469">
        <f>IFERROR(VLOOKUP(G$5&amp;$A$8&amp;$B$3,Reg_events_in_period!$A:$E,5,FALSE),0)</f>
        <v>107</v>
      </c>
      <c r="H8" s="471"/>
    </row>
    <row r="9" spans="1:12" s="249" customFormat="1" ht="39.75" customHeight="1" x14ac:dyDescent="0.25">
      <c r="A9" s="829" t="s">
        <v>556</v>
      </c>
      <c r="B9" s="830">
        <f>IFERROR(VLOOKUP(B$5&amp;A9&amp;$B$3,Reg_events_in_period!$A:$E,5,FALSE),0)</f>
        <v>1728</v>
      </c>
      <c r="C9" s="830">
        <f>IFERROR(VLOOKUP(C$5&amp;$A$9&amp;$B$3,Reg_events_in_period!$A:$E,5,FALSE),0)</f>
        <v>910</v>
      </c>
      <c r="D9" s="830">
        <f>IFERROR(VLOOKUP(D$5&amp;$A$9&amp;$B$3,Reg_events_in_period!$A:$E,5,FALSE),0)</f>
        <v>15</v>
      </c>
      <c r="E9" s="830">
        <f>IFERROR(VLOOKUP(E$5&amp;$A$9&amp;$B$3,Reg_events_in_period!$A:$E,5,FALSE),0)</f>
        <v>488</v>
      </c>
      <c r="F9" s="575">
        <f>IFERROR(VLOOKUP(F$5&amp;$A$9&amp;$B$3,Reg_events_in_period!$A:$E,5,FALSE),0)</f>
        <v>13</v>
      </c>
      <c r="G9" s="575">
        <f>IFERROR(VLOOKUP(G$5&amp;$A$9&amp;$B$3,Reg_events_in_period!$A:$E,5,FALSE),0)</f>
        <v>302</v>
      </c>
      <c r="J9" s="472"/>
      <c r="K9" s="472"/>
      <c r="L9" s="472"/>
    </row>
    <row r="10" spans="1:12" x14ac:dyDescent="0.25">
      <c r="F10" s="476"/>
      <c r="G10" s="243" t="s">
        <v>433</v>
      </c>
      <c r="I10" s="473"/>
      <c r="J10" s="473"/>
      <c r="K10" s="76"/>
    </row>
    <row r="11" spans="1:12" ht="12.75" customHeight="1" x14ac:dyDescent="0.25">
      <c r="A11" s="263" t="s">
        <v>19149</v>
      </c>
      <c r="B11" s="195"/>
      <c r="C11" s="195"/>
      <c r="D11" s="195"/>
      <c r="E11" s="195"/>
      <c r="I11" s="473"/>
      <c r="J11" s="473"/>
      <c r="K11" s="76"/>
    </row>
    <row r="12" spans="1:12" ht="12.75" customHeight="1" x14ac:dyDescent="0.25">
      <c r="A12" s="263" t="s">
        <v>19167</v>
      </c>
      <c r="B12" s="195"/>
      <c r="C12" s="195"/>
      <c r="D12" s="195"/>
      <c r="E12" s="195"/>
      <c r="I12" s="473"/>
      <c r="J12" s="473"/>
      <c r="K12" s="76"/>
    </row>
    <row r="13" spans="1:12" x14ac:dyDescent="0.25">
      <c r="A13" s="263" t="s">
        <v>544</v>
      </c>
      <c r="B13" s="266"/>
      <c r="C13" s="266"/>
      <c r="D13" s="266"/>
      <c r="E13" s="266"/>
      <c r="I13" s="473"/>
      <c r="J13" s="473"/>
      <c r="K13" s="76"/>
    </row>
    <row r="14" spans="1:12" x14ac:dyDescent="0.25">
      <c r="A14" s="263" t="s">
        <v>27997</v>
      </c>
      <c r="B14" s="266"/>
      <c r="C14" s="266"/>
      <c r="D14" s="266"/>
      <c r="E14" s="266"/>
      <c r="I14" s="473"/>
      <c r="J14" s="473"/>
      <c r="K14" s="76"/>
    </row>
    <row r="15" spans="1:12" x14ac:dyDescent="0.25">
      <c r="A15" s="111"/>
      <c r="B15" s="50"/>
      <c r="C15" s="50"/>
      <c r="D15" s="50"/>
      <c r="E15" s="50"/>
      <c r="F15" s="50"/>
      <c r="G15" s="50"/>
      <c r="H15" s="50"/>
      <c r="I15" s="473"/>
      <c r="J15" s="473"/>
      <c r="K15" s="76"/>
    </row>
    <row r="16" spans="1:12" x14ac:dyDescent="0.25">
      <c r="A16" s="468"/>
      <c r="B16" s="380"/>
      <c r="C16" s="474"/>
      <c r="D16" s="474"/>
      <c r="E16" s="475"/>
      <c r="F16" s="474"/>
      <c r="G16" s="474"/>
      <c r="H16" s="474"/>
      <c r="I16" s="473"/>
      <c r="J16" s="473"/>
      <c r="K16" s="79"/>
    </row>
    <row r="17" spans="1:11" x14ac:dyDescent="0.25">
      <c r="A17" s="468"/>
      <c r="B17" s="380"/>
      <c r="C17" s="380"/>
      <c r="D17" s="380"/>
      <c r="E17" s="79"/>
      <c r="F17" s="79"/>
      <c r="G17" s="79"/>
      <c r="H17" s="117"/>
      <c r="I17" s="79"/>
      <c r="J17" s="79"/>
      <c r="K17" s="79"/>
    </row>
    <row r="18" spans="1:11" x14ac:dyDescent="0.25">
      <c r="A18" s="381"/>
      <c r="B18" s="23"/>
      <c r="C18" s="23"/>
      <c r="D18" s="23"/>
      <c r="E18" s="23"/>
      <c r="F18" s="23"/>
      <c r="G18" s="23"/>
      <c r="H18" s="23"/>
      <c r="I18" s="23"/>
      <c r="J18" s="23"/>
      <c r="K18" s="23"/>
    </row>
    <row r="19" spans="1:11" x14ac:dyDescent="0.25">
      <c r="A19" s="470"/>
      <c r="B19" s="195"/>
      <c r="C19" s="195"/>
      <c r="D19" s="195"/>
      <c r="E19" s="195"/>
      <c r="F19" s="195"/>
      <c r="G19" s="195"/>
      <c r="H19" s="195"/>
      <c r="I19" s="195"/>
      <c r="J19" s="195"/>
      <c r="K19" s="195"/>
    </row>
    <row r="20" spans="1:11" ht="23.65" customHeight="1" x14ac:dyDescent="0.25">
      <c r="A20" s="470"/>
      <c r="B20" s="195"/>
      <c r="C20" s="195"/>
      <c r="D20" s="195"/>
      <c r="E20" s="195"/>
      <c r="F20" s="195"/>
      <c r="G20" s="195"/>
      <c r="H20" s="195"/>
      <c r="I20" s="23"/>
      <c r="J20" s="23"/>
      <c r="K20" s="23"/>
    </row>
    <row r="21" spans="1:11" x14ac:dyDescent="0.25">
      <c r="A21" s="470"/>
      <c r="B21" s="195"/>
      <c r="C21" s="195"/>
      <c r="D21" s="195"/>
      <c r="E21" s="195"/>
      <c r="F21" s="195"/>
      <c r="G21" s="195"/>
      <c r="H21" s="195"/>
      <c r="I21" s="195"/>
      <c r="J21" s="195"/>
      <c r="K21" s="195"/>
    </row>
  </sheetData>
  <sheetProtection sheet="1" objects="1" scenarios="1"/>
  <mergeCells count="1">
    <mergeCell ref="B3:E3"/>
  </mergeCells>
  <dataValidations count="1">
    <dataValidation type="list" allowBlank="1" showInputMessage="1" showErrorMessage="1" sqref="B3:E4" xr:uid="{C9B32E28-7107-4A32-BF93-9326FE6A21DE}">
      <formula1>prov_final</formula1>
    </dataValidation>
  </dataValidations>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7DCF7-905C-4DFE-9A11-71AAE9A5CD35}">
  <sheetPr>
    <tabColor theme="8"/>
  </sheetPr>
  <dimension ref="A1:E38"/>
  <sheetViews>
    <sheetView workbookViewId="0"/>
  </sheetViews>
  <sheetFormatPr defaultRowHeight="12.5" x14ac:dyDescent="0.25"/>
  <cols>
    <col min="1" max="1" width="80.7265625" bestFit="1" customWidth="1"/>
    <col min="2" max="2" width="33.1796875" bestFit="1" customWidth="1"/>
    <col min="3" max="3" width="28.1796875" bestFit="1" customWidth="1"/>
    <col min="4" max="4" width="30.81640625" bestFit="1" customWidth="1"/>
    <col min="5" max="5" width="5.54296875" bestFit="1" customWidth="1"/>
  </cols>
  <sheetData>
    <row r="1" spans="1:5" x14ac:dyDescent="0.25">
      <c r="A1" t="s">
        <v>557</v>
      </c>
      <c r="B1" t="s">
        <v>266</v>
      </c>
      <c r="C1" t="s">
        <v>558</v>
      </c>
      <c r="D1" t="s">
        <v>524</v>
      </c>
      <c r="E1" t="s">
        <v>384</v>
      </c>
    </row>
    <row r="2" spans="1:5" x14ac:dyDescent="0.25">
      <c r="A2" t="s">
        <v>27976</v>
      </c>
      <c r="B2" t="s">
        <v>76</v>
      </c>
      <c r="C2" t="s">
        <v>556</v>
      </c>
      <c r="D2" t="s">
        <v>21471</v>
      </c>
      <c r="E2">
        <v>302</v>
      </c>
    </row>
    <row r="3" spans="1:5" x14ac:dyDescent="0.25">
      <c r="A3" t="s">
        <v>27977</v>
      </c>
      <c r="B3" t="s">
        <v>73</v>
      </c>
      <c r="C3" t="s">
        <v>556</v>
      </c>
      <c r="D3" t="s">
        <v>21471</v>
      </c>
      <c r="E3">
        <v>910</v>
      </c>
    </row>
    <row r="4" spans="1:5" x14ac:dyDescent="0.25">
      <c r="A4" t="s">
        <v>27978</v>
      </c>
      <c r="B4" t="s">
        <v>73</v>
      </c>
      <c r="C4" t="s">
        <v>555</v>
      </c>
      <c r="D4" t="s">
        <v>21471</v>
      </c>
      <c r="E4">
        <v>37</v>
      </c>
    </row>
    <row r="5" spans="1:5" x14ac:dyDescent="0.25">
      <c r="A5" t="s">
        <v>27979</v>
      </c>
      <c r="B5" t="s">
        <v>72</v>
      </c>
      <c r="C5" t="s">
        <v>556</v>
      </c>
      <c r="D5" t="s">
        <v>21471</v>
      </c>
      <c r="E5">
        <v>1728</v>
      </c>
    </row>
    <row r="6" spans="1:5" x14ac:dyDescent="0.25">
      <c r="A6" t="s">
        <v>27980</v>
      </c>
      <c r="B6" t="s">
        <v>72</v>
      </c>
      <c r="C6" t="s">
        <v>555</v>
      </c>
      <c r="D6" t="s">
        <v>21471</v>
      </c>
      <c r="E6">
        <v>198</v>
      </c>
    </row>
    <row r="7" spans="1:5" x14ac:dyDescent="0.25">
      <c r="A7" t="s">
        <v>27981</v>
      </c>
      <c r="B7" t="s">
        <v>75</v>
      </c>
      <c r="C7" t="s">
        <v>556</v>
      </c>
      <c r="D7" t="s">
        <v>21471</v>
      </c>
      <c r="E7">
        <v>13</v>
      </c>
    </row>
    <row r="8" spans="1:5" x14ac:dyDescent="0.25">
      <c r="A8" t="s">
        <v>27982</v>
      </c>
      <c r="B8" t="s">
        <v>74</v>
      </c>
      <c r="C8" t="s">
        <v>19122</v>
      </c>
      <c r="D8" t="s">
        <v>21471</v>
      </c>
      <c r="E8">
        <v>5</v>
      </c>
    </row>
    <row r="9" spans="1:5" x14ac:dyDescent="0.25">
      <c r="A9" t="s">
        <v>19121</v>
      </c>
      <c r="B9" t="s">
        <v>74</v>
      </c>
      <c r="C9" t="s">
        <v>19122</v>
      </c>
      <c r="D9" t="s">
        <v>563</v>
      </c>
      <c r="E9">
        <v>3</v>
      </c>
    </row>
    <row r="10" spans="1:5" x14ac:dyDescent="0.25">
      <c r="A10" t="s">
        <v>19123</v>
      </c>
      <c r="B10" t="s">
        <v>75</v>
      </c>
      <c r="C10" t="s">
        <v>554</v>
      </c>
      <c r="D10" t="s">
        <v>563</v>
      </c>
      <c r="E10">
        <v>46</v>
      </c>
    </row>
    <row r="11" spans="1:5" x14ac:dyDescent="0.25">
      <c r="A11" t="s">
        <v>27983</v>
      </c>
      <c r="B11" t="s">
        <v>76</v>
      </c>
      <c r="C11" t="s">
        <v>555</v>
      </c>
      <c r="D11" t="s">
        <v>21471</v>
      </c>
      <c r="E11">
        <v>107</v>
      </c>
    </row>
    <row r="12" spans="1:5" x14ac:dyDescent="0.25">
      <c r="A12" t="s">
        <v>19124</v>
      </c>
      <c r="B12" t="s">
        <v>73</v>
      </c>
      <c r="C12" t="s">
        <v>554</v>
      </c>
      <c r="D12" t="s">
        <v>563</v>
      </c>
      <c r="E12">
        <v>1273</v>
      </c>
    </row>
    <row r="13" spans="1:5" x14ac:dyDescent="0.25">
      <c r="A13" t="s">
        <v>27984</v>
      </c>
      <c r="B13" t="s">
        <v>76</v>
      </c>
      <c r="C13" t="s">
        <v>554</v>
      </c>
      <c r="D13" t="s">
        <v>21471</v>
      </c>
      <c r="E13">
        <v>2</v>
      </c>
    </row>
    <row r="14" spans="1:5" x14ac:dyDescent="0.25">
      <c r="A14" t="s">
        <v>19125</v>
      </c>
      <c r="B14" t="s">
        <v>72</v>
      </c>
      <c r="C14" t="s">
        <v>556</v>
      </c>
      <c r="D14" t="s">
        <v>563</v>
      </c>
      <c r="E14">
        <v>1179</v>
      </c>
    </row>
    <row r="15" spans="1:5" x14ac:dyDescent="0.25">
      <c r="A15" t="s">
        <v>19126</v>
      </c>
      <c r="B15" t="s">
        <v>75</v>
      </c>
      <c r="C15" t="s">
        <v>556</v>
      </c>
      <c r="D15" t="s">
        <v>563</v>
      </c>
      <c r="E15">
        <v>7</v>
      </c>
    </row>
    <row r="16" spans="1:5" x14ac:dyDescent="0.25">
      <c r="A16" t="s">
        <v>27985</v>
      </c>
      <c r="B16" t="s">
        <v>19169</v>
      </c>
      <c r="C16" t="s">
        <v>555</v>
      </c>
      <c r="D16" t="s">
        <v>21471</v>
      </c>
      <c r="E16">
        <v>2</v>
      </c>
    </row>
    <row r="17" spans="1:5" x14ac:dyDescent="0.25">
      <c r="A17" t="s">
        <v>19127</v>
      </c>
      <c r="B17" t="s">
        <v>72</v>
      </c>
      <c r="C17" t="s">
        <v>555</v>
      </c>
      <c r="D17" t="s">
        <v>563</v>
      </c>
      <c r="E17">
        <v>115</v>
      </c>
    </row>
    <row r="18" spans="1:5" x14ac:dyDescent="0.25">
      <c r="A18" t="s">
        <v>19128</v>
      </c>
      <c r="B18" t="s">
        <v>72</v>
      </c>
      <c r="C18" t="s">
        <v>554</v>
      </c>
      <c r="D18" t="s">
        <v>563</v>
      </c>
      <c r="E18">
        <v>3467</v>
      </c>
    </row>
    <row r="19" spans="1:5" x14ac:dyDescent="0.25">
      <c r="A19" t="s">
        <v>27986</v>
      </c>
      <c r="B19" t="s">
        <v>75</v>
      </c>
      <c r="C19" t="s">
        <v>554</v>
      </c>
      <c r="D19" t="s">
        <v>21471</v>
      </c>
      <c r="E19">
        <v>67</v>
      </c>
    </row>
    <row r="20" spans="1:5" x14ac:dyDescent="0.25">
      <c r="A20" t="s">
        <v>27987</v>
      </c>
      <c r="B20" t="s">
        <v>73</v>
      </c>
      <c r="C20" t="s">
        <v>19122</v>
      </c>
      <c r="D20" t="s">
        <v>21471</v>
      </c>
      <c r="E20">
        <v>7</v>
      </c>
    </row>
    <row r="21" spans="1:5" x14ac:dyDescent="0.25">
      <c r="A21" t="s">
        <v>19129</v>
      </c>
      <c r="B21" t="s">
        <v>72</v>
      </c>
      <c r="C21" t="s">
        <v>19122</v>
      </c>
      <c r="D21" t="s">
        <v>563</v>
      </c>
      <c r="E21">
        <v>6</v>
      </c>
    </row>
    <row r="22" spans="1:5" x14ac:dyDescent="0.25">
      <c r="A22" t="s">
        <v>19130</v>
      </c>
      <c r="B22" t="s">
        <v>74</v>
      </c>
      <c r="C22" t="s">
        <v>555</v>
      </c>
      <c r="D22" t="s">
        <v>563</v>
      </c>
      <c r="E22">
        <v>39</v>
      </c>
    </row>
    <row r="23" spans="1:5" x14ac:dyDescent="0.25">
      <c r="A23" t="s">
        <v>19131</v>
      </c>
      <c r="B23" t="s">
        <v>74</v>
      </c>
      <c r="C23" t="s">
        <v>556</v>
      </c>
      <c r="D23" t="s">
        <v>563</v>
      </c>
      <c r="E23">
        <v>316</v>
      </c>
    </row>
    <row r="24" spans="1:5" x14ac:dyDescent="0.25">
      <c r="A24" t="s">
        <v>19132</v>
      </c>
      <c r="B24" t="s">
        <v>73</v>
      </c>
      <c r="C24" t="s">
        <v>19122</v>
      </c>
      <c r="D24" t="s">
        <v>563</v>
      </c>
      <c r="E24">
        <v>1</v>
      </c>
    </row>
    <row r="25" spans="1:5" x14ac:dyDescent="0.25">
      <c r="A25" t="s">
        <v>27988</v>
      </c>
      <c r="B25" t="s">
        <v>19169</v>
      </c>
      <c r="C25" t="s">
        <v>556</v>
      </c>
      <c r="D25" t="s">
        <v>21471</v>
      </c>
      <c r="E25">
        <v>15</v>
      </c>
    </row>
    <row r="26" spans="1:5" x14ac:dyDescent="0.25">
      <c r="A26" t="s">
        <v>27989</v>
      </c>
      <c r="B26" t="s">
        <v>19169</v>
      </c>
      <c r="C26" t="s">
        <v>554</v>
      </c>
      <c r="D26" t="s">
        <v>21471</v>
      </c>
      <c r="E26">
        <v>1</v>
      </c>
    </row>
    <row r="27" spans="1:5" x14ac:dyDescent="0.25">
      <c r="A27" t="s">
        <v>27990</v>
      </c>
      <c r="B27" t="s">
        <v>72</v>
      </c>
      <c r="C27" t="s">
        <v>554</v>
      </c>
      <c r="D27" t="s">
        <v>21471</v>
      </c>
      <c r="E27">
        <v>4910</v>
      </c>
    </row>
    <row r="28" spans="1:5" x14ac:dyDescent="0.25">
      <c r="A28" t="s">
        <v>27991</v>
      </c>
      <c r="B28" t="s">
        <v>74</v>
      </c>
      <c r="C28" t="s">
        <v>554</v>
      </c>
      <c r="D28" t="s">
        <v>21471</v>
      </c>
      <c r="E28">
        <v>3127</v>
      </c>
    </row>
    <row r="29" spans="1:5" x14ac:dyDescent="0.25">
      <c r="A29" t="s">
        <v>19133</v>
      </c>
      <c r="B29" t="s">
        <v>74</v>
      </c>
      <c r="C29" t="s">
        <v>554</v>
      </c>
      <c r="D29" t="s">
        <v>563</v>
      </c>
      <c r="E29">
        <v>2148</v>
      </c>
    </row>
    <row r="30" spans="1:5" x14ac:dyDescent="0.25">
      <c r="A30" t="s">
        <v>19134</v>
      </c>
      <c r="B30" t="s">
        <v>76</v>
      </c>
      <c r="C30" t="s">
        <v>555</v>
      </c>
      <c r="D30" t="s">
        <v>563</v>
      </c>
      <c r="E30">
        <v>58</v>
      </c>
    </row>
    <row r="31" spans="1:5" x14ac:dyDescent="0.25">
      <c r="A31" t="s">
        <v>27992</v>
      </c>
      <c r="B31" t="s">
        <v>74</v>
      </c>
      <c r="C31" t="s">
        <v>556</v>
      </c>
      <c r="D31" t="s">
        <v>21471</v>
      </c>
      <c r="E31">
        <v>488</v>
      </c>
    </row>
    <row r="32" spans="1:5" x14ac:dyDescent="0.25">
      <c r="A32" t="s">
        <v>27993</v>
      </c>
      <c r="B32" t="s">
        <v>73</v>
      </c>
      <c r="C32" t="s">
        <v>554</v>
      </c>
      <c r="D32" t="s">
        <v>21471</v>
      </c>
      <c r="E32">
        <v>1713</v>
      </c>
    </row>
    <row r="33" spans="1:5" x14ac:dyDescent="0.25">
      <c r="A33" t="s">
        <v>19135</v>
      </c>
      <c r="B33" t="s">
        <v>76</v>
      </c>
      <c r="C33" t="s">
        <v>19122</v>
      </c>
      <c r="D33" t="s">
        <v>563</v>
      </c>
      <c r="E33">
        <v>2</v>
      </c>
    </row>
    <row r="34" spans="1:5" x14ac:dyDescent="0.25">
      <c r="A34" t="s">
        <v>19136</v>
      </c>
      <c r="B34" t="s">
        <v>73</v>
      </c>
      <c r="C34" t="s">
        <v>556</v>
      </c>
      <c r="D34" t="s">
        <v>563</v>
      </c>
      <c r="E34">
        <v>632</v>
      </c>
    </row>
    <row r="35" spans="1:5" x14ac:dyDescent="0.25">
      <c r="A35" t="s">
        <v>19137</v>
      </c>
      <c r="B35" t="s">
        <v>73</v>
      </c>
      <c r="C35" t="s">
        <v>555</v>
      </c>
      <c r="D35" t="s">
        <v>563</v>
      </c>
      <c r="E35">
        <v>18</v>
      </c>
    </row>
    <row r="36" spans="1:5" x14ac:dyDescent="0.25">
      <c r="A36" t="s">
        <v>27994</v>
      </c>
      <c r="B36" t="s">
        <v>74</v>
      </c>
      <c r="C36" t="s">
        <v>555</v>
      </c>
      <c r="D36" t="s">
        <v>21471</v>
      </c>
      <c r="E36">
        <v>52</v>
      </c>
    </row>
    <row r="37" spans="1:5" x14ac:dyDescent="0.25">
      <c r="A37" t="s">
        <v>19138</v>
      </c>
      <c r="B37" t="s">
        <v>76</v>
      </c>
      <c r="C37" t="s">
        <v>556</v>
      </c>
      <c r="D37" t="s">
        <v>563</v>
      </c>
      <c r="E37">
        <v>224</v>
      </c>
    </row>
    <row r="38" spans="1:5" x14ac:dyDescent="0.25">
      <c r="A38" t="s">
        <v>27995</v>
      </c>
      <c r="B38" t="s">
        <v>72</v>
      </c>
      <c r="C38" t="s">
        <v>19122</v>
      </c>
      <c r="D38" t="s">
        <v>21471</v>
      </c>
      <c r="E38">
        <v>12</v>
      </c>
    </row>
  </sheetData>
  <pageMargins left="0.7" right="0.7" top="0.75" bottom="0.75" header="0.3" footer="0.3"/>
  <pageSetup paperSize="9" orientation="portrait"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3C14E-D17D-4681-9EB8-439161718037}">
  <sheetPr>
    <tabColor rgb="FFC00000"/>
  </sheetPr>
  <dimension ref="A1:K59"/>
  <sheetViews>
    <sheetView workbookViewId="0">
      <selection sqref="A1:B1"/>
    </sheetView>
  </sheetViews>
  <sheetFormatPr defaultRowHeight="12.5" x14ac:dyDescent="0.25"/>
  <cols>
    <col min="1" max="1" width="33.7265625" customWidth="1"/>
    <col min="2" max="2" width="43.26953125" customWidth="1"/>
    <col min="3" max="7" width="16.81640625" customWidth="1"/>
  </cols>
  <sheetData>
    <row r="1" spans="1:7" ht="25" x14ac:dyDescent="0.25">
      <c r="A1" s="912" t="s">
        <v>69</v>
      </c>
      <c r="B1" s="912"/>
      <c r="C1" s="497" t="s">
        <v>517</v>
      </c>
      <c r="D1" s="497" t="s">
        <v>518</v>
      </c>
      <c r="E1" s="497" t="s">
        <v>519</v>
      </c>
      <c r="F1" s="497" t="s">
        <v>520</v>
      </c>
      <c r="G1" s="498" t="s">
        <v>521</v>
      </c>
    </row>
    <row r="2" spans="1:7" x14ac:dyDescent="0.25">
      <c r="A2" s="885" t="s">
        <v>522</v>
      </c>
      <c r="B2" s="498" t="str">
        <f>CONCATENATE(A35," (",TEXT(B35,"#,###"),")")</f>
        <v>All provision (5,658)</v>
      </c>
      <c r="C2" s="124">
        <f>G35</f>
        <v>9.1905266878755754</v>
      </c>
      <c r="D2" s="124">
        <f t="shared" ref="D2:F5" si="0">H35</f>
        <v>81.760339342523864</v>
      </c>
      <c r="E2" s="124">
        <f t="shared" si="0"/>
        <v>5.3552492046659603</v>
      </c>
      <c r="F2" s="124">
        <f t="shared" si="0"/>
        <v>3.693884764934606</v>
      </c>
      <c r="G2" s="122">
        <f>SUM(C2:F2)</f>
        <v>100.00000000000001</v>
      </c>
    </row>
    <row r="3" spans="1:7" x14ac:dyDescent="0.25">
      <c r="A3" s="885"/>
      <c r="B3" s="123" t="str">
        <f t="shared" ref="B3:B5" si="1">CONCATENATE(A36," (",TEXT(B36,"#,###"),")")</f>
        <v>Childminder (3,013)</v>
      </c>
      <c r="C3" s="124">
        <f t="shared" ref="C3:C5" si="2">G36</f>
        <v>8.1646199800862931</v>
      </c>
      <c r="D3" s="124">
        <f t="shared" si="0"/>
        <v>86.060404912047801</v>
      </c>
      <c r="E3" s="124">
        <f t="shared" si="0"/>
        <v>3.3853302356455361</v>
      </c>
      <c r="F3" s="124">
        <f t="shared" si="0"/>
        <v>2.3896448722203782</v>
      </c>
      <c r="G3" s="124">
        <f t="shared" ref="G3:G19" si="3">SUM(C3:F3)</f>
        <v>100</v>
      </c>
    </row>
    <row r="4" spans="1:7" x14ac:dyDescent="0.25">
      <c r="A4" s="885"/>
      <c r="B4" s="123" t="str">
        <f>CONCATENATE(A37," (",TEXT(B37,"#,###"),")")</f>
        <v>Childcare on non-domestic premises (2,617)</v>
      </c>
      <c r="C4" s="124">
        <f t="shared" si="2"/>
        <v>10.278945357279328</v>
      </c>
      <c r="D4" s="124">
        <f t="shared" si="0"/>
        <v>76.95834925487199</v>
      </c>
      <c r="E4" s="124">
        <f t="shared" si="0"/>
        <v>7.6041268628200225</v>
      </c>
      <c r="F4" s="124">
        <f t="shared" si="0"/>
        <v>5.1585785250286582</v>
      </c>
      <c r="G4" s="124">
        <f t="shared" si="3"/>
        <v>100</v>
      </c>
    </row>
    <row r="5" spans="1:7" x14ac:dyDescent="0.25">
      <c r="A5" s="885"/>
      <c r="B5" s="123" t="str">
        <f t="shared" si="1"/>
        <v>Childcare on domestic premises (27)</v>
      </c>
      <c r="C5" s="124">
        <f t="shared" si="2"/>
        <v>18.518518518518519</v>
      </c>
      <c r="D5" s="124">
        <f t="shared" si="0"/>
        <v>70.370370370370367</v>
      </c>
      <c r="E5" s="124">
        <f t="shared" si="0"/>
        <v>3.7037037037037033</v>
      </c>
      <c r="F5" s="124">
        <f t="shared" si="0"/>
        <v>7.4074074074074066</v>
      </c>
      <c r="G5" s="124">
        <f>SUM(C5:F5)</f>
        <v>100</v>
      </c>
    </row>
    <row r="6" spans="1:7" x14ac:dyDescent="0.25">
      <c r="A6" s="883" t="s">
        <v>399</v>
      </c>
      <c r="B6" s="498" t="str">
        <f>CONCATENATE(A40," (",TEXT(B40,"#,###"),")")</f>
        <v>All provision (5,658)</v>
      </c>
      <c r="C6" s="124">
        <f>G40</f>
        <v>9.243548957228704</v>
      </c>
      <c r="D6" s="124">
        <f t="shared" ref="D6:F9" si="4">H40</f>
        <v>82.50265111346765</v>
      </c>
      <c r="E6" s="124">
        <f t="shared" si="4"/>
        <v>5.6026864616472247</v>
      </c>
      <c r="F6" s="124">
        <f t="shared" si="4"/>
        <v>2.6511134676564159</v>
      </c>
      <c r="G6" s="122">
        <f t="shared" si="3"/>
        <v>99.999999999999986</v>
      </c>
    </row>
    <row r="7" spans="1:7" x14ac:dyDescent="0.25">
      <c r="A7" s="883"/>
      <c r="B7" s="123" t="str">
        <f t="shared" ref="B7:B9" si="5">CONCATENATE(A41," (",TEXT(B41,"#,###"),")")</f>
        <v>Childminder (3,013)</v>
      </c>
      <c r="C7" s="124">
        <f t="shared" ref="C7:C9" si="6">G41</f>
        <v>8.1978094922004647</v>
      </c>
      <c r="D7" s="124">
        <f t="shared" si="4"/>
        <v>86.425489545303677</v>
      </c>
      <c r="E7" s="124">
        <f t="shared" si="4"/>
        <v>3.484898771988052</v>
      </c>
      <c r="F7" s="124">
        <f t="shared" si="4"/>
        <v>1.8918021905077995</v>
      </c>
      <c r="G7" s="124">
        <f t="shared" si="3"/>
        <v>100</v>
      </c>
    </row>
    <row r="8" spans="1:7" x14ac:dyDescent="0.25">
      <c r="A8" s="883"/>
      <c r="B8" s="123" t="str">
        <f t="shared" si="5"/>
        <v>Childcare on non-domestic premises (2,617)</v>
      </c>
      <c r="C8" s="124">
        <f t="shared" si="6"/>
        <v>10.355368742835308</v>
      </c>
      <c r="D8" s="124">
        <f t="shared" si="4"/>
        <v>78.142911730989681</v>
      </c>
      <c r="E8" s="124">
        <f t="shared" si="4"/>
        <v>7.9480320978219332</v>
      </c>
      <c r="F8" s="124">
        <f t="shared" si="4"/>
        <v>3.5536874283530757</v>
      </c>
      <c r="G8" s="124">
        <f t="shared" si="3"/>
        <v>100</v>
      </c>
    </row>
    <row r="9" spans="1:7" x14ac:dyDescent="0.25">
      <c r="A9" s="883"/>
      <c r="B9" s="123" t="str">
        <f t="shared" si="5"/>
        <v>Childcare on domestic premises (27)</v>
      </c>
      <c r="C9" s="124">
        <f t="shared" si="6"/>
        <v>18.518518518518519</v>
      </c>
      <c r="D9" s="124">
        <f t="shared" si="4"/>
        <v>70.370370370370367</v>
      </c>
      <c r="E9" s="124">
        <f t="shared" si="4"/>
        <v>11.111111111111111</v>
      </c>
      <c r="F9" s="124">
        <f t="shared" si="4"/>
        <v>0</v>
      </c>
      <c r="G9" s="124">
        <f>SUM(C9:F9)</f>
        <v>100</v>
      </c>
    </row>
    <row r="10" spans="1:7" x14ac:dyDescent="0.25">
      <c r="A10" s="885" t="s">
        <v>396</v>
      </c>
      <c r="B10" s="498" t="str">
        <f>CONCATENATE(A45," (",TEXT(B45,"#,###"),")")</f>
        <v>All provision (5,658)</v>
      </c>
      <c r="C10" s="124">
        <f>G45</f>
        <v>9.8091198303287381</v>
      </c>
      <c r="D10" s="124">
        <f t="shared" ref="D10:F13" si="7">H45</f>
        <v>82.025450689289499</v>
      </c>
      <c r="E10" s="124">
        <f t="shared" si="7"/>
        <v>5.5143160127253443</v>
      </c>
      <c r="F10" s="124">
        <f t="shared" si="7"/>
        <v>2.6511134676564159</v>
      </c>
      <c r="G10" s="122">
        <f t="shared" si="3"/>
        <v>100</v>
      </c>
    </row>
    <row r="11" spans="1:7" x14ac:dyDescent="0.25">
      <c r="A11" s="885"/>
      <c r="B11" s="123" t="str">
        <f t="shared" ref="B11:B13" si="8">CONCATENATE(A46," (",TEXT(B46,"#,###"),")")</f>
        <v>Childminder (3,013)</v>
      </c>
      <c r="C11" s="124">
        <f t="shared" ref="C11:C13" si="9">G46</f>
        <v>8.8284102223697314</v>
      </c>
      <c r="D11" s="124">
        <f t="shared" si="7"/>
        <v>85.794888815134414</v>
      </c>
      <c r="E11" s="124">
        <f t="shared" si="7"/>
        <v>3.484898771988052</v>
      </c>
      <c r="F11" s="124">
        <f t="shared" si="7"/>
        <v>1.8918021905077995</v>
      </c>
      <c r="G11" s="124">
        <f t="shared" si="3"/>
        <v>100</v>
      </c>
    </row>
    <row r="12" spans="1:7" x14ac:dyDescent="0.25">
      <c r="A12" s="885"/>
      <c r="B12" s="123" t="str">
        <f t="shared" si="8"/>
        <v>Childcare on non-domestic premises (2,617)</v>
      </c>
      <c r="C12" s="124">
        <f t="shared" si="9"/>
        <v>10.852120748949179</v>
      </c>
      <c r="D12" s="124">
        <f t="shared" si="7"/>
        <v>77.83721818876576</v>
      </c>
      <c r="E12" s="124">
        <f t="shared" si="7"/>
        <v>7.7569736339319837</v>
      </c>
      <c r="F12" s="124">
        <f t="shared" si="7"/>
        <v>3.5536874283530757</v>
      </c>
      <c r="G12" s="124">
        <f t="shared" si="3"/>
        <v>99.999999999999986</v>
      </c>
    </row>
    <row r="13" spans="1:7" x14ac:dyDescent="0.25">
      <c r="A13" s="885"/>
      <c r="B13" s="123" t="str">
        <f t="shared" si="8"/>
        <v>Childcare on domestic premises (27)</v>
      </c>
      <c r="C13" s="124">
        <f t="shared" si="9"/>
        <v>18.518518518518519</v>
      </c>
      <c r="D13" s="124">
        <f t="shared" si="7"/>
        <v>70.370370370370367</v>
      </c>
      <c r="E13" s="124">
        <f t="shared" si="7"/>
        <v>11.111111111111111</v>
      </c>
      <c r="F13" s="124">
        <f t="shared" si="7"/>
        <v>0</v>
      </c>
      <c r="G13" s="124">
        <f>SUM(C13:F13)</f>
        <v>100</v>
      </c>
    </row>
    <row r="14" spans="1:7" x14ac:dyDescent="0.25">
      <c r="A14" s="885" t="s">
        <v>398</v>
      </c>
      <c r="B14" s="498" t="str">
        <f>CONCATENATE(A50," (",TEXT(B50,"#,###"),")")</f>
        <v>All provision (5,658)</v>
      </c>
      <c r="C14" s="124">
        <f>G50</f>
        <v>9.4556380346412165</v>
      </c>
      <c r="D14" s="124">
        <f t="shared" ref="D14:F17" si="10">H50</f>
        <v>81.689642983386364</v>
      </c>
      <c r="E14" s="124">
        <f t="shared" si="10"/>
        <v>5.2315305761753272</v>
      </c>
      <c r="F14" s="124">
        <f t="shared" si="10"/>
        <v>3.6231884057971016</v>
      </c>
      <c r="G14" s="122">
        <f t="shared" si="3"/>
        <v>100</v>
      </c>
    </row>
    <row r="15" spans="1:7" x14ac:dyDescent="0.25">
      <c r="A15" s="885"/>
      <c r="B15" s="123" t="str">
        <f t="shared" ref="B15:B17" si="11">CONCATENATE(A51," (",TEXT(B51,"#,###"),")")</f>
        <v>Childminder (3,013)</v>
      </c>
      <c r="C15" s="124">
        <f t="shared" ref="C15:C17" si="12">G51</f>
        <v>8.3969465648854964</v>
      </c>
      <c r="D15" s="124">
        <f t="shared" si="10"/>
        <v>85.894457351476944</v>
      </c>
      <c r="E15" s="124">
        <f t="shared" si="10"/>
        <v>3.318951211417192</v>
      </c>
      <c r="F15" s="124">
        <f t="shared" si="10"/>
        <v>2.3896448722203782</v>
      </c>
      <c r="G15" s="124">
        <f t="shared" si="3"/>
        <v>100</v>
      </c>
    </row>
    <row r="16" spans="1:7" x14ac:dyDescent="0.25">
      <c r="A16" s="885"/>
      <c r="B16" s="123" t="str">
        <f t="shared" si="11"/>
        <v>Childcare on non-domestic premises (2,617)</v>
      </c>
      <c r="C16" s="124">
        <f t="shared" si="12"/>
        <v>10.584638899503249</v>
      </c>
      <c r="D16" s="124">
        <f t="shared" si="10"/>
        <v>76.996560947649982</v>
      </c>
      <c r="E16" s="124">
        <f t="shared" si="10"/>
        <v>7.413068398930073</v>
      </c>
      <c r="F16" s="124">
        <f t="shared" si="10"/>
        <v>5.0057317539166988</v>
      </c>
      <c r="G16" s="124">
        <f t="shared" si="3"/>
        <v>100</v>
      </c>
    </row>
    <row r="17" spans="1:11" x14ac:dyDescent="0.25">
      <c r="A17" s="885"/>
      <c r="B17" s="123" t="str">
        <f t="shared" si="11"/>
        <v>Childcare on domestic premises (27)</v>
      </c>
      <c r="C17" s="124">
        <f t="shared" si="12"/>
        <v>18.518518518518519</v>
      </c>
      <c r="D17" s="124">
        <f t="shared" si="10"/>
        <v>70.370370370370367</v>
      </c>
      <c r="E17" s="124">
        <f t="shared" si="10"/>
        <v>3.7037037037037033</v>
      </c>
      <c r="F17" s="124">
        <f t="shared" si="10"/>
        <v>7.4074074074074066</v>
      </c>
      <c r="G17" s="124">
        <f>SUM(C17:F17)</f>
        <v>100</v>
      </c>
    </row>
    <row r="18" spans="1:11" x14ac:dyDescent="0.25">
      <c r="A18" s="883" t="s">
        <v>436</v>
      </c>
      <c r="B18" s="498" t="str">
        <f>CONCATENATE(A55," (",TEXT(B55,"#,###"),")")</f>
        <v>All provision (5,658)</v>
      </c>
      <c r="C18" s="124">
        <f>G55</f>
        <v>9.2082007776599504</v>
      </c>
      <c r="D18" s="124">
        <f t="shared" ref="D18:F21" si="13">H55</f>
        <v>81.760339342523864</v>
      </c>
      <c r="E18" s="124">
        <f t="shared" si="13"/>
        <v>5.3375751148815835</v>
      </c>
      <c r="F18" s="124">
        <f t="shared" si="13"/>
        <v>3.693884764934606</v>
      </c>
      <c r="G18" s="122">
        <f t="shared" si="3"/>
        <v>100.00000000000001</v>
      </c>
    </row>
    <row r="19" spans="1:11" x14ac:dyDescent="0.25">
      <c r="A19" s="883"/>
      <c r="B19" s="123" t="str">
        <f t="shared" ref="B19:B21" si="14">CONCATENATE(A56," (",TEXT(B56,"#,###"),")")</f>
        <v>Childminder (3,013)</v>
      </c>
      <c r="C19" s="124">
        <f t="shared" ref="C19:C21" si="15">G56</f>
        <v>8.1646199800862931</v>
      </c>
      <c r="D19" s="124">
        <f t="shared" si="13"/>
        <v>86.060404912047801</v>
      </c>
      <c r="E19" s="124">
        <f t="shared" si="13"/>
        <v>3.3853302356455361</v>
      </c>
      <c r="F19" s="124">
        <f t="shared" si="13"/>
        <v>2.3896448722203782</v>
      </c>
      <c r="G19" s="124">
        <f t="shared" si="3"/>
        <v>100</v>
      </c>
    </row>
    <row r="20" spans="1:11" x14ac:dyDescent="0.25">
      <c r="A20" s="883"/>
      <c r="B20" s="123" t="str">
        <f t="shared" si="14"/>
        <v>Childcare on non-domestic premises (2,617)</v>
      </c>
      <c r="C20" s="124">
        <f t="shared" si="15"/>
        <v>10.317157050057316</v>
      </c>
      <c r="D20" s="124">
        <f t="shared" si="13"/>
        <v>76.95834925487199</v>
      </c>
      <c r="E20" s="124">
        <f t="shared" si="13"/>
        <v>7.5659151700420324</v>
      </c>
      <c r="F20" s="124">
        <f t="shared" si="13"/>
        <v>5.1585785250286582</v>
      </c>
      <c r="G20" s="124">
        <f>SUM(C20:F20)</f>
        <v>100</v>
      </c>
    </row>
    <row r="21" spans="1:11" x14ac:dyDescent="0.25">
      <c r="A21" s="883"/>
      <c r="B21" s="123" t="str">
        <f t="shared" si="14"/>
        <v>Childcare on domestic premises (27)</v>
      </c>
      <c r="C21" s="124">
        <f t="shared" si="15"/>
        <v>18.518518518518519</v>
      </c>
      <c r="D21" s="124">
        <f t="shared" si="13"/>
        <v>70.370370370370367</v>
      </c>
      <c r="E21" s="124">
        <f t="shared" si="13"/>
        <v>3.7037037037037033</v>
      </c>
      <c r="F21" s="124">
        <f t="shared" si="13"/>
        <v>7.4074074074074066</v>
      </c>
      <c r="G21" s="124">
        <f>SUM(C21:F21)</f>
        <v>100</v>
      </c>
    </row>
    <row r="25" spans="1:11" ht="14" x14ac:dyDescent="0.25">
      <c r="A25" s="225" t="s">
        <v>559</v>
      </c>
      <c r="B25" s="7"/>
      <c r="C25" s="8"/>
      <c r="D25" s="8"/>
      <c r="G25" s="499"/>
    </row>
    <row r="26" spans="1:11" ht="14" x14ac:dyDescent="0.25">
      <c r="A26" s="226" t="str">
        <f>B30&amp; IF($B$30=current_quarter, " (provisional)", " (revised)")</f>
        <v>1 September 2024 to 31 March 2025 (provisional)</v>
      </c>
      <c r="B26" s="9"/>
      <c r="C26" s="8"/>
      <c r="D26" s="8"/>
      <c r="E26" s="5"/>
      <c r="F26" s="5"/>
      <c r="G26" s="4"/>
      <c r="H26" s="5"/>
      <c r="I26" s="5"/>
      <c r="J26" s="5"/>
      <c r="K26" s="5"/>
    </row>
    <row r="27" spans="1:11" ht="14" x14ac:dyDescent="0.25">
      <c r="A27" s="226"/>
      <c r="B27" s="4"/>
      <c r="C27" s="5"/>
      <c r="D27" s="5"/>
      <c r="E27" s="5"/>
      <c r="F27" s="5"/>
    </row>
    <row r="28" spans="1:11" x14ac:dyDescent="0.25">
      <c r="A28" s="41"/>
      <c r="B28" s="45" t="s">
        <v>81</v>
      </c>
    </row>
    <row r="29" spans="1:11" x14ac:dyDescent="0.25">
      <c r="A29" s="160"/>
      <c r="B29" s="41"/>
      <c r="C29" s="161"/>
      <c r="D29" s="113"/>
      <c r="E29" s="113"/>
      <c r="F29" s="162"/>
      <c r="G29" s="112"/>
    </row>
    <row r="30" spans="1:11" x14ac:dyDescent="0.25">
      <c r="A30" s="66" t="s">
        <v>531</v>
      </c>
      <c r="B30" s="906" t="str">
        <f>current_quarter</f>
        <v>1 September 2024 to 31 March 2025</v>
      </c>
      <c r="C30" s="907"/>
      <c r="D30" s="907"/>
      <c r="E30" s="908"/>
      <c r="F30" s="112"/>
      <c r="G30" s="113"/>
      <c r="H30" s="113"/>
      <c r="I30" s="909"/>
      <c r="J30" s="909"/>
      <c r="K30" s="909"/>
    </row>
    <row r="31" spans="1:11" x14ac:dyDescent="0.25">
      <c r="A31" s="500"/>
      <c r="B31" s="501"/>
      <c r="C31" s="502"/>
      <c r="D31" s="502"/>
      <c r="E31" s="502"/>
      <c r="F31" s="502"/>
      <c r="G31" s="503"/>
      <c r="H31" s="503"/>
      <c r="I31" s="503"/>
      <c r="J31" s="503"/>
      <c r="K31" s="503"/>
    </row>
    <row r="32" spans="1:11" x14ac:dyDescent="0.25">
      <c r="A32" s="494"/>
      <c r="B32" s="910" t="s">
        <v>538</v>
      </c>
      <c r="C32" s="910"/>
      <c r="D32" s="910"/>
      <c r="E32" s="910"/>
      <c r="F32" s="911"/>
      <c r="G32" s="910" t="s">
        <v>539</v>
      </c>
      <c r="H32" s="910"/>
      <c r="I32" s="910"/>
      <c r="J32" s="910"/>
      <c r="K32" s="46"/>
    </row>
    <row r="33" spans="1:11" ht="37.5" x14ac:dyDescent="0.25">
      <c r="A33" s="504" t="s">
        <v>526</v>
      </c>
      <c r="B33" s="118" t="s">
        <v>416</v>
      </c>
      <c r="C33" s="118" t="s">
        <v>385</v>
      </c>
      <c r="D33" s="118" t="s">
        <v>386</v>
      </c>
      <c r="E33" s="118" t="s">
        <v>387</v>
      </c>
      <c r="F33" s="163" t="s">
        <v>388</v>
      </c>
      <c r="G33" s="118" t="s">
        <v>385</v>
      </c>
      <c r="H33" s="118" t="s">
        <v>386</v>
      </c>
      <c r="I33" s="118" t="s">
        <v>387</v>
      </c>
      <c r="J33" s="118" t="s">
        <v>388</v>
      </c>
      <c r="K33" s="164"/>
    </row>
    <row r="34" spans="1:11" ht="25" x14ac:dyDescent="0.25">
      <c r="A34" s="165" t="s">
        <v>397</v>
      </c>
      <c r="B34" s="28"/>
      <c r="C34" s="28"/>
      <c r="D34" s="28"/>
      <c r="E34" s="28"/>
      <c r="F34" s="69"/>
      <c r="G34" s="28"/>
      <c r="H34" s="28"/>
      <c r="I34" s="28"/>
      <c r="J34" s="28"/>
      <c r="K34" s="164"/>
    </row>
    <row r="35" spans="1:11" x14ac:dyDescent="0.25">
      <c r="A35" s="348" t="s">
        <v>72</v>
      </c>
      <c r="B35" s="80">
        <f>IF(ISERROR(VLOOKUP($A$33&amp;$A35&amp;$B$28&amp;$A$34&amp;$B$30,EYFULL_in_period,8,FALSE))=TRUE,0,VLOOKUP($A$33&amp;$A35&amp;$B$28&amp;$A$34&amp;$B$30,EYFULL_in_period,8,FALSE))</f>
        <v>5658</v>
      </c>
      <c r="C35" s="80">
        <f>IF(ISERROR(VLOOKUP($A$33&amp;$A35&amp;$B$28&amp;$A$34&amp;$B$30,EYFULL_in_period,9,FALSE))=TRUE,0,VLOOKUP($A$33&amp;$A35&amp;$B$28&amp;$A$34&amp;$B$30,EYFULL_in_period,9,FALSE))</f>
        <v>520</v>
      </c>
      <c r="D35" s="80">
        <f>IF(ISERROR(VLOOKUP($A$33&amp;$A35&amp;$B$28&amp;$A$34&amp;$B$30,EYFULL_in_period,10,FALSE))=TRUE,0,VLOOKUP($A$33&amp;$A35&amp;$B$28&amp;$A$34&amp;$B$30,EYFULL_in_period,10,FALSE))</f>
        <v>4626</v>
      </c>
      <c r="E35" s="80">
        <f>IF(ISERROR(VLOOKUP($A$33&amp;$A35&amp;$B$28&amp;$A$34&amp;$B$30,EYFULL_in_period,11,FALSE))=TRUE,0,VLOOKUP($A$33&amp;$A35&amp;$B$28&amp;$A$34&amp;$B$30,EYFULL_in_period,11,FALSE))</f>
        <v>303</v>
      </c>
      <c r="F35" s="80">
        <f>IF(ISERROR(VLOOKUP($A$33&amp;$A35&amp;$B$28&amp;$A$34&amp;$B$30,EYFULL_in_period,12,FALSE))=TRUE,0,VLOOKUP($A$33&amp;$A35&amp;$B$28&amp;$A$34&amp;$B$30,EYFULL_in_period,12,FALSE))</f>
        <v>209</v>
      </c>
      <c r="G35" s="80">
        <f>IF($B35 &lt;1, "-",C35/$B35*100)</f>
        <v>9.1905266878755754</v>
      </c>
      <c r="H35" s="80">
        <f t="shared" ref="H35:J38" si="16">IF($B35 &lt;1, "-",D35/$B35*100)</f>
        <v>81.760339342523864</v>
      </c>
      <c r="I35" s="80">
        <f t="shared" si="16"/>
        <v>5.3552492046659603</v>
      </c>
      <c r="J35" s="80">
        <f t="shared" si="16"/>
        <v>3.693884764934606</v>
      </c>
      <c r="K35" s="166"/>
    </row>
    <row r="36" spans="1:11" x14ac:dyDescent="0.25">
      <c r="A36" s="402" t="s">
        <v>73</v>
      </c>
      <c r="B36" s="32">
        <f>IF(ISERROR(VLOOKUP($A$33&amp;$A36&amp;$B$28&amp;$A$34&amp;$B$30,EYFULL_in_period,8,FALSE))=TRUE,0,VLOOKUP($A$33&amp;$A36&amp;$B$28&amp;$A$34&amp;$B$30,EYFULL_in_period,8,FALSE))</f>
        <v>3013</v>
      </c>
      <c r="C36" s="32">
        <f>IF(ISERROR(VLOOKUP($A$33&amp;$A36&amp;$B$28&amp;$A$34&amp;$B$30,EYFULL_in_period,9,FALSE))=TRUE,0,VLOOKUP($A$33&amp;$A36&amp;$B$28&amp;$A$34&amp;$B$30,EYFULL_in_period,9,FALSE))</f>
        <v>246</v>
      </c>
      <c r="D36" s="32">
        <f>IF(ISERROR(VLOOKUP($A$33&amp;$A36&amp;$B$28&amp;$A$34&amp;$B$30,EYFULL_in_period,10,FALSE))=TRUE,0,VLOOKUP($A$33&amp;$A36&amp;$B$28&amp;$A$34&amp;$B$30,EYFULL_in_period,10,FALSE))</f>
        <v>2593</v>
      </c>
      <c r="E36" s="32">
        <f>IF(ISERROR(VLOOKUP($A$33&amp;$A36&amp;$B$28&amp;$A$34&amp;$B$30,EYFULL_in_period,11,FALSE))=TRUE,0,VLOOKUP($A$33&amp;$A36&amp;$B$28&amp;$A$34&amp;$B$30,EYFULL_in_period,11,FALSE))</f>
        <v>102</v>
      </c>
      <c r="F36" s="73">
        <f>IF(ISERROR(VLOOKUP($A$33&amp;$A36&amp;$B$28&amp;$A$34&amp;$B$30,EYFULL_in_period,12,FALSE))=TRUE,0,VLOOKUP($A$33&amp;$A36&amp;$B$28&amp;$A$34&amp;$B$30,EYFULL_in_period,12,FALSE))</f>
        <v>72</v>
      </c>
      <c r="G36" s="32">
        <f>IF($B36 &lt;1, "-",C36/$B36*100)</f>
        <v>8.1646199800862931</v>
      </c>
      <c r="H36" s="32">
        <f t="shared" si="16"/>
        <v>86.060404912047801</v>
      </c>
      <c r="I36" s="32">
        <f t="shared" si="16"/>
        <v>3.3853302356455361</v>
      </c>
      <c r="J36" s="32">
        <f t="shared" si="16"/>
        <v>2.3896448722203782</v>
      </c>
      <c r="K36" s="57"/>
    </row>
    <row r="37" spans="1:11" x14ac:dyDescent="0.25">
      <c r="A37" s="402" t="s">
        <v>74</v>
      </c>
      <c r="B37" s="32">
        <f>IF(ISERROR(VLOOKUP($A$33&amp;$A37&amp;$B$28&amp;$A$34&amp;$B$30,EYFULL_in_period,8,FALSE))=TRUE,0,VLOOKUP($A$33&amp;$A37&amp;$B$28&amp;$A$34&amp;$B$30,EYFULL_in_period,8,FALSE))</f>
        <v>2617</v>
      </c>
      <c r="C37" s="32">
        <f>IF(ISERROR(VLOOKUP($A$33&amp;$A37&amp;$B$28&amp;$A$34&amp;$B$30,EYFULL_in_period,9,FALSE))=TRUE,0,VLOOKUP($A$33&amp;$A37&amp;$B$28&amp;$A$34&amp;$B$30,EYFULL_in_period,9,FALSE))</f>
        <v>269</v>
      </c>
      <c r="D37" s="32">
        <f>IF(ISERROR(VLOOKUP($A$33&amp;$A37&amp;$B$28&amp;$A$34&amp;$B$30,EYFULL_in_period,10,FALSE))=TRUE,0,VLOOKUP($A$33&amp;$A37&amp;$B$28&amp;$A$34&amp;$B$30,EYFULL_in_period,10,FALSE))</f>
        <v>2014</v>
      </c>
      <c r="E37" s="32">
        <f>IF(ISERROR(VLOOKUP($A$33&amp;$A37&amp;$B$28&amp;$A$34&amp;$B$30,EYFULL_in_period,11,FALSE))=TRUE,0,VLOOKUP($A$33&amp;$A37&amp;$B$28&amp;$A$34&amp;$B$30,EYFULL_in_period,11,FALSE))</f>
        <v>199</v>
      </c>
      <c r="F37" s="73">
        <f>IF(ISERROR(VLOOKUP($A$33&amp;$A37&amp;$B$28&amp;$A$34&amp;$B$30,EYFULL_in_period,12,FALSE))=TRUE,0,VLOOKUP($A$33&amp;$A37&amp;$B$28&amp;$A$34&amp;$B$30,EYFULL_in_period,12,FALSE))</f>
        <v>135</v>
      </c>
      <c r="G37" s="32">
        <f>IF($B37 &lt;1, "-",C37/$B37*100)</f>
        <v>10.278945357279328</v>
      </c>
      <c r="H37" s="32">
        <f t="shared" si="16"/>
        <v>76.95834925487199</v>
      </c>
      <c r="I37" s="32">
        <f t="shared" si="16"/>
        <v>7.6041268628200225</v>
      </c>
      <c r="J37" s="32">
        <f t="shared" si="16"/>
        <v>5.1585785250286582</v>
      </c>
      <c r="K37" s="57"/>
    </row>
    <row r="38" spans="1:11" x14ac:dyDescent="0.25">
      <c r="A38" s="402" t="s">
        <v>75</v>
      </c>
      <c r="B38" s="32">
        <f>IF(ISERROR(VLOOKUP($A$33&amp;$A38&amp;$B$28&amp;$A$34&amp;$B$30,EYFULL_in_period,8,FALSE))=TRUE,0,VLOOKUP($A$33&amp;$A38&amp;$B$28&amp;$A$34&amp;$B$30,EYFULL_in_period,8,FALSE))</f>
        <v>27</v>
      </c>
      <c r="C38" s="32">
        <f>IF(ISERROR(VLOOKUP($A$33&amp;$A38&amp;$B$28&amp;$A$34&amp;$B$30,EYFULL_in_period,9,FALSE))=TRUE,0,VLOOKUP($A$33&amp;$A38&amp;$B$28&amp;$A$34&amp;$B$30,EYFULL_in_period,9,FALSE))</f>
        <v>5</v>
      </c>
      <c r="D38" s="32">
        <f>IF(ISERROR(VLOOKUP($A$33&amp;$A38&amp;$B$28&amp;$A$34&amp;$B$30,EYFULL_in_period,10,FALSE))=TRUE,0,VLOOKUP($A$33&amp;$A38&amp;$B$28&amp;$A$34&amp;$B$30,EYFULL_in_period,10,FALSE))</f>
        <v>19</v>
      </c>
      <c r="E38" s="32">
        <f>IF(ISERROR(VLOOKUP($A$33&amp;$A38&amp;$B$28&amp;$A$34&amp;$B$30,EYFULL_in_period,11,FALSE))=TRUE,0,VLOOKUP($A$33&amp;$A38&amp;$B$28&amp;$A$34&amp;$B$30,EYFULL_in_period,11,FALSE))</f>
        <v>1</v>
      </c>
      <c r="F38" s="73">
        <f>IF(ISERROR(VLOOKUP($A$33&amp;$A38&amp;$B$28&amp;$A$34&amp;$B$30,EYFULL_in_period,12,FALSE))=TRUE,0,VLOOKUP($A$33&amp;$A38&amp;$B$28&amp;$A$34&amp;$B$30,EYFULL_in_period,12,FALSE))</f>
        <v>2</v>
      </c>
      <c r="G38" s="32">
        <f>IF($B38 &lt;1, "-",C38/$B38*100)</f>
        <v>18.518518518518519</v>
      </c>
      <c r="H38" s="32">
        <f t="shared" si="16"/>
        <v>70.370370370370367</v>
      </c>
      <c r="I38" s="32">
        <f t="shared" si="16"/>
        <v>3.7037037037037033</v>
      </c>
      <c r="J38" s="32">
        <f t="shared" si="16"/>
        <v>7.4074074074074066</v>
      </c>
      <c r="K38" s="57"/>
    </row>
    <row r="39" spans="1:11" x14ac:dyDescent="0.25">
      <c r="A39" s="165" t="s">
        <v>399</v>
      </c>
      <c r="B39" s="32"/>
      <c r="C39" s="32"/>
      <c r="D39" s="32"/>
      <c r="E39" s="32"/>
      <c r="F39" s="73"/>
      <c r="G39" s="32"/>
      <c r="H39" s="32"/>
      <c r="I39" s="32"/>
      <c r="J39" s="32"/>
      <c r="K39" s="57"/>
    </row>
    <row r="40" spans="1:11" x14ac:dyDescent="0.25">
      <c r="A40" s="348" t="s">
        <v>72</v>
      </c>
      <c r="B40" s="80">
        <f>IF(ISERROR(VLOOKUP($A$33&amp;$A40&amp;$B$28&amp;$A$39&amp;$B$30,EYFULL_in_period,8,FALSE))=TRUE,0,VLOOKUP($A$33&amp;$A40&amp;$B$28&amp;$A$39&amp;$B$30,EYFULL_in_period,8,FALSE))</f>
        <v>5658</v>
      </c>
      <c r="C40" s="80">
        <f>IF(ISERROR(VLOOKUP($A$33&amp;$A40&amp;$B$28&amp;$A$39&amp;$B$30,EYFULL_in_period,9,FALSE))=TRUE,0,VLOOKUP($A$33&amp;$A40&amp;$B$28&amp;$A$39&amp;$B$30,EYFULL_in_period,9,FALSE))</f>
        <v>523</v>
      </c>
      <c r="D40" s="80">
        <f>IF(ISERROR(VLOOKUP($A$33&amp;$A40&amp;$B$28&amp;$A$39&amp;$B$30,EYFULL_in_period,10,FALSE))=TRUE,0,VLOOKUP($A$33&amp;$A40&amp;$B$28&amp;$A$39&amp;$B$30,EYFULL_in_period,10,FALSE))</f>
        <v>4668</v>
      </c>
      <c r="E40" s="80">
        <f>IF(ISERROR(VLOOKUP($A$33&amp;$A40&amp;$B$28&amp;$A$39&amp;$B$30,EYFULL_in_period,11,FALSE))=TRUE,0,VLOOKUP($A$33&amp;$A40&amp;$B$28&amp;$A$39&amp;$B$30,EYFULL_in_period,11,FALSE))</f>
        <v>317</v>
      </c>
      <c r="F40" s="80">
        <f>IF(ISERROR(VLOOKUP($A$33&amp;$A40&amp;$B$28&amp;$A$39&amp;$B$30,EYFULL_in_period,12,FALSE))=TRUE,0,VLOOKUP($A$33&amp;$A40&amp;$B$28&amp;$A$39&amp;$B$30,EYFULL_in_period,12,FALSE))</f>
        <v>150</v>
      </c>
      <c r="G40" s="80">
        <f>IF($B40 &lt;1, "-",C40/$B40*100)</f>
        <v>9.243548957228704</v>
      </c>
      <c r="H40" s="80">
        <f t="shared" ref="H40:J43" si="17">IF($B40 &lt;1, "-",D40/$B40*100)</f>
        <v>82.50265111346765</v>
      </c>
      <c r="I40" s="80">
        <f t="shared" si="17"/>
        <v>5.6026864616472247</v>
      </c>
      <c r="J40" s="80">
        <f t="shared" si="17"/>
        <v>2.6511134676564159</v>
      </c>
      <c r="K40" s="64"/>
    </row>
    <row r="41" spans="1:11" x14ac:dyDescent="0.25">
      <c r="A41" s="402" t="s">
        <v>73</v>
      </c>
      <c r="B41" s="32">
        <f>IF(ISERROR(VLOOKUP($A$33&amp;$A41&amp;$B$28&amp;$A$39&amp;$B$30,EYFULL_in_period,8,FALSE))=TRUE,0,VLOOKUP($A$33&amp;$A41&amp;$B$28&amp;$A$39&amp;$B$30,EYFULL_in_period,8,FALSE))</f>
        <v>3013</v>
      </c>
      <c r="C41" s="32">
        <f>IF(ISERROR(VLOOKUP($A$33&amp;$A41&amp;$B$28&amp;$A$39&amp;$B$30,EYFULL_in_period,9,FALSE))=TRUE,0,VLOOKUP($A$33&amp;$A41&amp;$B$28&amp;$A$39&amp;$B$30,EYFULL_in_period,9,FALSE))</f>
        <v>247</v>
      </c>
      <c r="D41" s="32">
        <f>IF(ISERROR(VLOOKUP($A$33&amp;$A41&amp;$B$28&amp;$A$39&amp;$B$30,EYFULL_in_period,10,FALSE))=TRUE,0,VLOOKUP($A$33&amp;$A41&amp;$B$28&amp;$A$39&amp;$B$30,EYFULL_in_period,10,FALSE))</f>
        <v>2604</v>
      </c>
      <c r="E41" s="32">
        <f>IF(ISERROR(VLOOKUP($A$33&amp;$A41&amp;$B$28&amp;$A$39&amp;$B$30,EYFULL_in_period,11,FALSE))=TRUE,0,VLOOKUP($A$33&amp;$A41&amp;$B$28&amp;$A$39&amp;$B$30,EYFULL_in_period,11,FALSE))</f>
        <v>105</v>
      </c>
      <c r="F41" s="73">
        <f>IF(ISERROR(VLOOKUP($A$33&amp;$A41&amp;$B$28&amp;$A$39&amp;$B$30,EYFULL_in_period,12,FALSE))=TRUE,0,VLOOKUP($A$33&amp;$A41&amp;$B$28&amp;$A$39&amp;$B$30,EYFULL_in_period,12,FALSE))</f>
        <v>57</v>
      </c>
      <c r="G41" s="32">
        <f>IF($B41 &lt;1, "-",C41/$B41*100)</f>
        <v>8.1978094922004647</v>
      </c>
      <c r="H41" s="32">
        <f t="shared" si="17"/>
        <v>86.425489545303677</v>
      </c>
      <c r="I41" s="32">
        <f t="shared" si="17"/>
        <v>3.484898771988052</v>
      </c>
      <c r="J41" s="32">
        <f t="shared" si="17"/>
        <v>1.8918021905077995</v>
      </c>
      <c r="K41" s="57"/>
    </row>
    <row r="42" spans="1:11" x14ac:dyDescent="0.25">
      <c r="A42" s="402" t="s">
        <v>74</v>
      </c>
      <c r="B42" s="32">
        <f>IF(ISERROR(VLOOKUP($A$33&amp;$A42&amp;$B$28&amp;$A$39&amp;$B$30,EYFULL_in_period,8,FALSE))=TRUE,0,VLOOKUP($A$33&amp;$A42&amp;$B$28&amp;$A$39&amp;$B$30,EYFULL_in_period,8,FALSE))</f>
        <v>2617</v>
      </c>
      <c r="C42" s="32">
        <f>IF(ISERROR(VLOOKUP($A$33&amp;$A42&amp;$B$28&amp;$A$39&amp;$B$30,EYFULL_in_period,9,FALSE))=TRUE,0,VLOOKUP($A$33&amp;$A42&amp;$B$28&amp;$A$39&amp;$B$30,EYFULL_in_period,9,FALSE))</f>
        <v>271</v>
      </c>
      <c r="D42" s="32">
        <f>IF(ISERROR(VLOOKUP($A$33&amp;$A42&amp;$B$28&amp;$A$39&amp;$B$30,EYFULL_in_period,10,FALSE))=TRUE,0,VLOOKUP($A$33&amp;$A42&amp;$B$28&amp;$A$39&amp;$B$30,EYFULL_in_period,10,FALSE))</f>
        <v>2045</v>
      </c>
      <c r="E42" s="32">
        <f>IF(ISERROR(VLOOKUP($A$33&amp;$A42&amp;$B$28&amp;$A$39&amp;$B$30,EYFULL_in_period,11,FALSE))=TRUE,0,VLOOKUP($A$33&amp;$A42&amp;$B$28&amp;$A$39&amp;$B$30,EYFULL_in_period,11,FALSE))</f>
        <v>208</v>
      </c>
      <c r="F42" s="73">
        <f>IF(ISERROR(VLOOKUP($A$33&amp;$A42&amp;$B$28&amp;$A$39&amp;$B$30,EYFULL_in_period,12,FALSE))=TRUE,0,VLOOKUP($A$33&amp;$A42&amp;$B$28&amp;$A$39&amp;$B$30,EYFULL_in_period,12,FALSE))</f>
        <v>93</v>
      </c>
      <c r="G42" s="32">
        <f>IF($B42 &lt;1, "-",C42/$B42*100)</f>
        <v>10.355368742835308</v>
      </c>
      <c r="H42" s="32">
        <f t="shared" si="17"/>
        <v>78.142911730989681</v>
      </c>
      <c r="I42" s="32">
        <f t="shared" si="17"/>
        <v>7.9480320978219332</v>
      </c>
      <c r="J42" s="32">
        <f t="shared" si="17"/>
        <v>3.5536874283530757</v>
      </c>
      <c r="K42" s="57"/>
    </row>
    <row r="43" spans="1:11" x14ac:dyDescent="0.25">
      <c r="A43" s="402" t="s">
        <v>75</v>
      </c>
      <c r="B43" s="32">
        <f>IF(ISERROR(VLOOKUP($A$33&amp;$A43&amp;$B$28&amp;$A$39&amp;$B$30,EYFULL_in_period,8,FALSE))=TRUE,0,VLOOKUP($A$33&amp;$A43&amp;$B$28&amp;$A$39&amp;$B$30,EYFULL_in_period,8,FALSE))</f>
        <v>27</v>
      </c>
      <c r="C43" s="32">
        <f>IF(ISERROR(VLOOKUP($A$33&amp;$A43&amp;$B$28&amp;$A$39&amp;$B$30,EYFULL_in_period,9,FALSE))=TRUE,0,VLOOKUP($A$33&amp;$A43&amp;$B$28&amp;$A$39&amp;$B$30,EYFULL_in_period,9,FALSE))</f>
        <v>5</v>
      </c>
      <c r="D43" s="32">
        <f>IF(ISERROR(VLOOKUP($A$33&amp;$A43&amp;$B$28&amp;$A$39&amp;$B$30,EYFULL_in_period,10,FALSE))=TRUE,0,VLOOKUP($A$33&amp;$A43&amp;$B$28&amp;$A$39&amp;$B$30,EYFULL_in_period,10,FALSE))</f>
        <v>19</v>
      </c>
      <c r="E43" s="32">
        <f>IF(ISERROR(VLOOKUP($A$33&amp;$A43&amp;$B$28&amp;$A$39&amp;$B$30,EYFULL_in_period,11,FALSE))=TRUE,0,VLOOKUP($A$33&amp;$A43&amp;$B$28&amp;$A$39&amp;$B$30,EYFULL_in_period,11,FALSE))</f>
        <v>3</v>
      </c>
      <c r="F43" s="73">
        <f>IF(ISERROR(VLOOKUP($A$33&amp;$A43&amp;$B$28&amp;$A$39&amp;$B$30,EYFULL_in_period,12,FALSE))=TRUE,0,VLOOKUP($A$33&amp;$A43&amp;$B$28&amp;$A$39&amp;$B$30,EYFULL_in_period,12,FALSE))</f>
        <v>0</v>
      </c>
      <c r="G43" s="32">
        <f>IF($B43 &lt;1, "-",C43/$B43*100)</f>
        <v>18.518518518518519</v>
      </c>
      <c r="H43" s="32">
        <f t="shared" si="17"/>
        <v>70.370370370370367</v>
      </c>
      <c r="I43" s="32">
        <f t="shared" si="17"/>
        <v>11.111111111111111</v>
      </c>
      <c r="J43" s="32">
        <f t="shared" si="17"/>
        <v>0</v>
      </c>
      <c r="K43" s="57"/>
    </row>
    <row r="44" spans="1:11" x14ac:dyDescent="0.25">
      <c r="A44" s="165" t="s">
        <v>396</v>
      </c>
      <c r="B44" s="32"/>
      <c r="C44" s="32"/>
      <c r="D44" s="32"/>
      <c r="E44" s="32"/>
      <c r="F44" s="73"/>
      <c r="G44" s="32"/>
      <c r="H44" s="32"/>
      <c r="I44" s="32"/>
      <c r="J44" s="32"/>
      <c r="K44" s="57"/>
    </row>
    <row r="45" spans="1:11" x14ac:dyDescent="0.25">
      <c r="A45" s="348" t="s">
        <v>72</v>
      </c>
      <c r="B45" s="80">
        <f>IF(ISERROR(VLOOKUP($A$33&amp;$A45&amp;$B$28&amp;$A$44&amp;$B$30,EYFULL_in_period,8,FALSE))=TRUE,0,VLOOKUP($A$33&amp;$A45&amp;$B$28&amp;$A$44&amp;$B$30,EYFULL_in_period,8,FALSE))</f>
        <v>5658</v>
      </c>
      <c r="C45" s="80">
        <f>IF(ISERROR(VLOOKUP($A$33&amp;$A45&amp;$B$28&amp;$A$44&amp;$B$30,EYFULL_in_period,9,FALSE))=TRUE,0,VLOOKUP($A$33&amp;$A45&amp;$B$28&amp;$A$44&amp;$B$30,EYFULL_in_period,9,FALSE))</f>
        <v>555</v>
      </c>
      <c r="D45" s="80">
        <f>IF(ISERROR(VLOOKUP($A$33&amp;$A45&amp;$B$28&amp;$A$44&amp;$B$30,EYFULL_in_period,10,FALSE))=TRUE,0,VLOOKUP($A$33&amp;$A45&amp;$B$28&amp;$A$44&amp;$B$30,EYFULL_in_period,10,FALSE))</f>
        <v>4641</v>
      </c>
      <c r="E45" s="80">
        <f>IF(ISERROR(VLOOKUP($A$33&amp;$A45&amp;$B$28&amp;$A$44&amp;$B$30,EYFULL_in_period,11,FALSE))=TRUE,0,VLOOKUP($A$33&amp;$A45&amp;$B$28&amp;$A$44&amp;$B$30,EYFULL_in_period,11,FALSE))</f>
        <v>312</v>
      </c>
      <c r="F45" s="80">
        <f>IF(ISERROR(VLOOKUP($A$33&amp;$A45&amp;$B$28&amp;$A$44&amp;$B$30,EYFULL_in_period,12,FALSE))=TRUE,0,VLOOKUP($A$33&amp;$A45&amp;$B$28&amp;$A$44&amp;$B$30,EYFULL_in_period,12,FALSE))</f>
        <v>150</v>
      </c>
      <c r="G45" s="80">
        <f>IF($B45 &lt;1, "-",C45/$B45*100)</f>
        <v>9.8091198303287381</v>
      </c>
      <c r="H45" s="80">
        <f t="shared" ref="H45:J48" si="18">IF($B45 &lt;1, "-",D45/$B45*100)</f>
        <v>82.025450689289499</v>
      </c>
      <c r="I45" s="80">
        <f t="shared" si="18"/>
        <v>5.5143160127253443</v>
      </c>
      <c r="J45" s="80">
        <f t="shared" si="18"/>
        <v>2.6511134676564159</v>
      </c>
      <c r="K45" s="64"/>
    </row>
    <row r="46" spans="1:11" x14ac:dyDescent="0.25">
      <c r="A46" s="402" t="s">
        <v>73</v>
      </c>
      <c r="B46" s="32">
        <f>IF(ISERROR(VLOOKUP($A$33&amp;$A46&amp;$B$28&amp;$A$44&amp;$B$30,EYFULL_in_period,8,FALSE))=TRUE,0,VLOOKUP($A$33&amp;$A46&amp;$B$28&amp;$A$44&amp;$B$30,EYFULL_in_period,8,FALSE))</f>
        <v>3013</v>
      </c>
      <c r="C46" s="32">
        <f>IF(ISERROR(VLOOKUP($A$33&amp;$A46&amp;$B$28&amp;$A$44&amp;$B$30,EYFULL_in_period,9,FALSE))=TRUE,0,VLOOKUP($A$33&amp;$A46&amp;$B$28&amp;$A$44&amp;$B$30,EYFULL_in_period,9,FALSE))</f>
        <v>266</v>
      </c>
      <c r="D46" s="32">
        <f>IF(ISERROR(VLOOKUP($A$33&amp;$A46&amp;$B$28&amp;$A$44&amp;$B$30,EYFULL_in_period,10,FALSE))=TRUE,0,VLOOKUP($A$33&amp;$A46&amp;$B$28&amp;$A$44&amp;$B$30,EYFULL_in_period,10,FALSE))</f>
        <v>2585</v>
      </c>
      <c r="E46" s="32">
        <f>IF(ISERROR(VLOOKUP($A$33&amp;$A46&amp;$B$28&amp;$A$44&amp;$B$30,EYFULL_in_period,11,FALSE))=TRUE,0,VLOOKUP($A$33&amp;$A46&amp;$B$28&amp;$A$44&amp;$B$30,EYFULL_in_period,11,FALSE))</f>
        <v>105</v>
      </c>
      <c r="F46" s="73">
        <f>IF(ISERROR(VLOOKUP($A$33&amp;$A46&amp;$B$28&amp;$A$44&amp;$B$30,EYFULL_in_period,12,FALSE))=TRUE,0,VLOOKUP($A$33&amp;$A46&amp;$B$28&amp;$A$44&amp;$B$30,EYFULL_in_period,12,FALSE))</f>
        <v>57</v>
      </c>
      <c r="G46" s="32">
        <f>IF($B46 &lt;1, "-",C46/$B46*100)</f>
        <v>8.8284102223697314</v>
      </c>
      <c r="H46" s="32">
        <f t="shared" si="18"/>
        <v>85.794888815134414</v>
      </c>
      <c r="I46" s="32">
        <f t="shared" si="18"/>
        <v>3.484898771988052</v>
      </c>
      <c r="J46" s="32">
        <f t="shared" si="18"/>
        <v>1.8918021905077995</v>
      </c>
      <c r="K46" s="57"/>
    </row>
    <row r="47" spans="1:11" x14ac:dyDescent="0.25">
      <c r="A47" s="402" t="s">
        <v>74</v>
      </c>
      <c r="B47" s="32">
        <f>IF(ISERROR(VLOOKUP($A$33&amp;$A47&amp;$B$28&amp;$A$44&amp;$B$30,EYFULL_in_period,8,FALSE))=TRUE,0,VLOOKUP($A$33&amp;$A47&amp;$B$28&amp;$A$44&amp;$B$30,EYFULL_in_period,8,FALSE))</f>
        <v>2617</v>
      </c>
      <c r="C47" s="32">
        <f>IF(ISERROR(VLOOKUP($A$33&amp;$A47&amp;$B$28&amp;$A$44&amp;$B$30,EYFULL_in_period,9,FALSE))=TRUE,0,VLOOKUP($A$33&amp;$A47&amp;$B$28&amp;$A$44&amp;$B$30,EYFULL_in_period,9,FALSE))</f>
        <v>284</v>
      </c>
      <c r="D47" s="32">
        <f>IF(ISERROR(VLOOKUP($A$33&amp;$A47&amp;$B$28&amp;$A$44&amp;$B$30,EYFULL_in_period,10,FALSE))=TRUE,0,VLOOKUP($A$33&amp;$A47&amp;$B$28&amp;$A$44&amp;$B$30,EYFULL_in_period,10,FALSE))</f>
        <v>2037</v>
      </c>
      <c r="E47" s="32">
        <f>IF(ISERROR(VLOOKUP($A$33&amp;$A47&amp;$B$28&amp;$A$44&amp;$B$30,EYFULL_in_period,11,FALSE))=TRUE,0,VLOOKUP($A$33&amp;$A47&amp;$B$28&amp;$A$44&amp;$B$30,EYFULL_in_period,11,FALSE))</f>
        <v>203</v>
      </c>
      <c r="F47" s="73">
        <f>IF(ISERROR(VLOOKUP($A$33&amp;$A47&amp;$B$28&amp;$A$44&amp;$B$30,EYFULL_in_period,12,FALSE))=TRUE,0,VLOOKUP($A$33&amp;$A47&amp;$B$28&amp;$A$44&amp;$B$30,EYFULL_in_period,12,FALSE))</f>
        <v>93</v>
      </c>
      <c r="G47" s="32">
        <f>IF($B47 &lt;1, "-",C47/$B47*100)</f>
        <v>10.852120748949179</v>
      </c>
      <c r="H47" s="32">
        <f t="shared" si="18"/>
        <v>77.83721818876576</v>
      </c>
      <c r="I47" s="32">
        <f t="shared" si="18"/>
        <v>7.7569736339319837</v>
      </c>
      <c r="J47" s="32">
        <f t="shared" si="18"/>
        <v>3.5536874283530757</v>
      </c>
      <c r="K47" s="57"/>
    </row>
    <row r="48" spans="1:11" x14ac:dyDescent="0.25">
      <c r="A48" s="402" t="s">
        <v>75</v>
      </c>
      <c r="B48" s="32">
        <f>IF(ISERROR(VLOOKUP($A$33&amp;$A48&amp;$B$28&amp;$A$44&amp;$B$30,EYFULL_in_period,8,FALSE))=TRUE,0,VLOOKUP($A$33&amp;$A48&amp;$B$28&amp;$A$44&amp;$B$30,EYFULL_in_period,8,FALSE))</f>
        <v>27</v>
      </c>
      <c r="C48" s="32">
        <f>IF(ISERROR(VLOOKUP($A$33&amp;$A48&amp;$B$28&amp;$A$44&amp;$B$30,EYFULL_in_period,9,FALSE))=TRUE,0,VLOOKUP($A$33&amp;$A48&amp;$B$28&amp;$A$44&amp;$B$30,EYFULL_in_period,9,FALSE))</f>
        <v>5</v>
      </c>
      <c r="D48" s="32">
        <f>IF(ISERROR(VLOOKUP($A$33&amp;$A48&amp;$B$28&amp;$A$44&amp;$B$30,EYFULL_in_period,10,FALSE))=TRUE,0,VLOOKUP($A$33&amp;$A48&amp;$B$28&amp;$A$44&amp;$B$30,EYFULL_in_period,10,FALSE))</f>
        <v>19</v>
      </c>
      <c r="E48" s="32">
        <f>IF(ISERROR(VLOOKUP($A$33&amp;$A48&amp;$B$28&amp;$A$44&amp;$B$30,EYFULL_in_period,11,FALSE))=TRUE,0,VLOOKUP($A$33&amp;$A48&amp;$B$28&amp;$A$44&amp;$B$30,EYFULL_in_period,11,FALSE))</f>
        <v>3</v>
      </c>
      <c r="F48" s="73">
        <f>IF(ISERROR(VLOOKUP($A$33&amp;$A48&amp;$B$28&amp;$A$44&amp;$B$30,EYFULL_in_period,12,FALSE))=TRUE,0,VLOOKUP($A$33&amp;$A48&amp;$B$28&amp;$A$44&amp;$B$30,EYFULL_in_period,12,FALSE))</f>
        <v>0</v>
      </c>
      <c r="G48" s="32">
        <f>IF($B48 &lt;1, "-",C48/$B48*100)</f>
        <v>18.518518518518519</v>
      </c>
      <c r="H48" s="32">
        <f t="shared" si="18"/>
        <v>70.370370370370367</v>
      </c>
      <c r="I48" s="32">
        <f t="shared" si="18"/>
        <v>11.111111111111111</v>
      </c>
      <c r="J48" s="32">
        <f t="shared" si="18"/>
        <v>0</v>
      </c>
      <c r="K48" s="57"/>
    </row>
    <row r="49" spans="1:11" x14ac:dyDescent="0.25">
      <c r="A49" s="165" t="s">
        <v>398</v>
      </c>
      <c r="B49" s="32"/>
      <c r="C49" s="32"/>
      <c r="D49" s="32"/>
      <c r="E49" s="32"/>
      <c r="F49" s="73"/>
      <c r="G49" s="32"/>
      <c r="H49" s="32"/>
      <c r="I49" s="32"/>
      <c r="J49" s="32"/>
      <c r="K49" s="57"/>
    </row>
    <row r="50" spans="1:11" x14ac:dyDescent="0.25">
      <c r="A50" s="348" t="s">
        <v>72</v>
      </c>
      <c r="B50" s="80">
        <f>IF(ISERROR(VLOOKUP($A$33&amp;$A50&amp;$B$28&amp;$A$49&amp;$B$30,EYFULL_in_period,8,FALSE))=TRUE,0,VLOOKUP($A$33&amp;$A50&amp;$B$28&amp;$A$49&amp;$B$30,EYFULL_in_period,8,FALSE))</f>
        <v>5658</v>
      </c>
      <c r="C50" s="80">
        <f>IF(ISERROR(VLOOKUP($A$33&amp;$A50&amp;$B$28&amp;$A$49&amp;$B$30,EYFULL_in_period,9,FALSE))=TRUE,0,VLOOKUP($A$33&amp;$A50&amp;$B$28&amp;$A$49&amp;$B$30,EYFULL_in_period,9,FALSE))</f>
        <v>535</v>
      </c>
      <c r="D50" s="80">
        <f>IF(ISERROR(VLOOKUP($A$33&amp;$A50&amp;$B$28&amp;$A$49&amp;$B$30,EYFULL_in_period,10,FALSE))=TRUE,0,VLOOKUP($A$33&amp;$A50&amp;$B$28&amp;$A$49&amp;$B$30,EYFULL_in_period,10,FALSE))</f>
        <v>4622</v>
      </c>
      <c r="E50" s="80">
        <f>IF(ISERROR(VLOOKUP($A$33&amp;$A50&amp;$B$28&amp;$A$49&amp;$B$30,EYFULL_in_period,11,FALSE))=TRUE,0,VLOOKUP($A$33&amp;$A50&amp;$B$28&amp;$A$49&amp;$B$30,EYFULL_in_period,11,FALSE))</f>
        <v>296</v>
      </c>
      <c r="F50" s="80">
        <f>IF(ISERROR(VLOOKUP($A$33&amp;$A50&amp;$B$28&amp;$A$49&amp;$B$30,EYFULL_in_period,12,FALSE))=TRUE,0,VLOOKUP($A$33&amp;$A50&amp;$B$28&amp;$A$49&amp;$B$30,EYFULL_in_period,12,FALSE))</f>
        <v>205</v>
      </c>
      <c r="G50" s="80">
        <f>IF($B50 &lt;1, "-",C50/$B50*100)</f>
        <v>9.4556380346412165</v>
      </c>
      <c r="H50" s="80">
        <f t="shared" ref="H50:J53" si="19">IF($B50 &lt;1, "-",D50/$B50*100)</f>
        <v>81.689642983386364</v>
      </c>
      <c r="I50" s="80">
        <f t="shared" si="19"/>
        <v>5.2315305761753272</v>
      </c>
      <c r="J50" s="80">
        <f t="shared" si="19"/>
        <v>3.6231884057971016</v>
      </c>
      <c r="K50" s="64"/>
    </row>
    <row r="51" spans="1:11" x14ac:dyDescent="0.25">
      <c r="A51" s="402" t="s">
        <v>73</v>
      </c>
      <c r="B51" s="32">
        <f>IF(ISERROR(VLOOKUP($A$33&amp;$A51&amp;$B$28&amp;$A$49&amp;$B$30,EYFULL_in_period,8,FALSE))=TRUE,0,VLOOKUP($A$33&amp;$A51&amp;$B$28&amp;$A$49&amp;$B$30,EYFULL_in_period,8,FALSE))</f>
        <v>3013</v>
      </c>
      <c r="C51" s="32">
        <f>IF(ISERROR(VLOOKUP($A$33&amp;$A51&amp;$B$28&amp;$A$49&amp;$B$30,EYFULL_in_period,9,FALSE))=TRUE,0,VLOOKUP($A$33&amp;$A51&amp;$B$28&amp;$A$49&amp;$B$30,EYFULL_in_period,9,FALSE))</f>
        <v>253</v>
      </c>
      <c r="D51" s="32">
        <f>IF(ISERROR(VLOOKUP($A$33&amp;$A51&amp;$B$28&amp;$A$49&amp;$B$30,EYFULL_in_period,10,FALSE))=TRUE,0,VLOOKUP($A$33&amp;$A51&amp;$B$28&amp;$A$49&amp;$B$30,EYFULL_in_period,10,FALSE))</f>
        <v>2588</v>
      </c>
      <c r="E51" s="32">
        <f>IF(ISERROR(VLOOKUP($A$33&amp;$A51&amp;$B$28&amp;$A$49&amp;$B$30,EYFULL_in_period,11,FALSE))=TRUE,0,VLOOKUP($A$33&amp;$A51&amp;$B$28&amp;$A$49&amp;$B$30,EYFULL_in_period,11,FALSE))</f>
        <v>100</v>
      </c>
      <c r="F51" s="73">
        <f>IF(ISERROR(VLOOKUP($A$33&amp;$A51&amp;$B$28&amp;$A$49&amp;$B$30,EYFULL_in_period,12,FALSE))=TRUE,0,VLOOKUP($A$33&amp;$A51&amp;$B$28&amp;$A$49&amp;$B$30,EYFULL_in_period,12,FALSE))</f>
        <v>72</v>
      </c>
      <c r="G51" s="32">
        <f>IF($B51 &lt;1, "-",C51/$B51*100)</f>
        <v>8.3969465648854964</v>
      </c>
      <c r="H51" s="32">
        <f t="shared" si="19"/>
        <v>85.894457351476944</v>
      </c>
      <c r="I51" s="32">
        <f t="shared" si="19"/>
        <v>3.318951211417192</v>
      </c>
      <c r="J51" s="32">
        <f t="shared" si="19"/>
        <v>2.3896448722203782</v>
      </c>
      <c r="K51" s="57"/>
    </row>
    <row r="52" spans="1:11" x14ac:dyDescent="0.25">
      <c r="A52" s="402" t="s">
        <v>74</v>
      </c>
      <c r="B52" s="32">
        <f>IF(ISERROR(VLOOKUP($A$33&amp;$A52&amp;$B$28&amp;$A$49&amp;$B$30,EYFULL_in_period,8,FALSE))=TRUE,0,VLOOKUP($A$33&amp;$A52&amp;$B$28&amp;$A$49&amp;$B$30,EYFULL_in_period,8,FALSE))</f>
        <v>2617</v>
      </c>
      <c r="C52" s="32">
        <f>IF(ISERROR(VLOOKUP($A$33&amp;$A52&amp;$B$28&amp;$A$49&amp;$B$30,EYFULL_in_period,9,FALSE))=TRUE,0,VLOOKUP($A$33&amp;$A52&amp;$B$28&amp;$A$49&amp;$B$30,EYFULL_in_period,9,FALSE))</f>
        <v>277</v>
      </c>
      <c r="D52" s="32">
        <f>IF(ISERROR(VLOOKUP($A$33&amp;$A52&amp;$B$28&amp;$A$49&amp;$B$30,EYFULL_in_period,10,FALSE))=TRUE,0,VLOOKUP($A$33&amp;$A52&amp;$B$28&amp;$A$49&amp;$B$30,EYFULL_in_period,10,FALSE))</f>
        <v>2015</v>
      </c>
      <c r="E52" s="32">
        <f>IF(ISERROR(VLOOKUP($A$33&amp;$A52&amp;$B$28&amp;$A$49&amp;$B$30,EYFULL_in_period,11,FALSE))=TRUE,0,VLOOKUP($A$33&amp;$A52&amp;$B$28&amp;$A$49&amp;$B$30,EYFULL_in_period,11,FALSE))</f>
        <v>194</v>
      </c>
      <c r="F52" s="73">
        <f>IF(ISERROR(VLOOKUP($A$33&amp;$A52&amp;$B$28&amp;$A$49&amp;$B$30,EYFULL_in_period,12,FALSE))=TRUE,0,VLOOKUP($A$33&amp;$A52&amp;$B$28&amp;$A$49&amp;$B$30,EYFULL_in_period,12,FALSE))</f>
        <v>131</v>
      </c>
      <c r="G52" s="32">
        <f>IF($B52 &lt;1, "-",C52/$B52*100)</f>
        <v>10.584638899503249</v>
      </c>
      <c r="H52" s="32">
        <f t="shared" si="19"/>
        <v>76.996560947649982</v>
      </c>
      <c r="I52" s="32">
        <f t="shared" si="19"/>
        <v>7.413068398930073</v>
      </c>
      <c r="J52" s="32">
        <f t="shared" si="19"/>
        <v>5.0057317539166988</v>
      </c>
      <c r="K52" s="57"/>
    </row>
    <row r="53" spans="1:11" x14ac:dyDescent="0.25">
      <c r="A53" s="402" t="s">
        <v>75</v>
      </c>
      <c r="B53" s="32">
        <f>IF(ISERROR(VLOOKUP($A$33&amp;$A53&amp;$B$28&amp;$A$49&amp;$B$30,EYFULL_in_period,8,FALSE))=TRUE,0,VLOOKUP($A$33&amp;$A53&amp;$B$28&amp;$A$49&amp;$B$30,EYFULL_in_period,8,FALSE))</f>
        <v>27</v>
      </c>
      <c r="C53" s="32">
        <f>IF(ISERROR(VLOOKUP($A$33&amp;$A53&amp;$B$28&amp;$A$49&amp;$B$30,EYFULL_in_period,9,FALSE))=TRUE,0,VLOOKUP($A$33&amp;$A53&amp;$B$28&amp;$A$49&amp;$B$30,EYFULL_in_period,9,FALSE))</f>
        <v>5</v>
      </c>
      <c r="D53" s="32">
        <f>IF(ISERROR(VLOOKUP($A$33&amp;$A53&amp;$B$28&amp;$A$49&amp;$B$30,EYFULL_in_period,10,FALSE))=TRUE,0,VLOOKUP($A$33&amp;$A53&amp;$B$28&amp;$A$49&amp;$B$30,EYFULL_in_period,10,FALSE))</f>
        <v>19</v>
      </c>
      <c r="E53" s="32">
        <f>IF(ISERROR(VLOOKUP($A$33&amp;$A53&amp;$B$28&amp;$A$49&amp;$B$30,EYFULL_in_period,11,FALSE))=TRUE,0,VLOOKUP($A$33&amp;$A53&amp;$B$28&amp;$A$49&amp;$B$30,EYFULL_in_period,11,FALSE))</f>
        <v>1</v>
      </c>
      <c r="F53" s="73">
        <f>IF(ISERROR(VLOOKUP($A$33&amp;$A53&amp;$B$28&amp;$A$49&amp;$B$30,EYFULL_in_period,12,FALSE))=TRUE,0,VLOOKUP($A$33&amp;$A53&amp;$B$28&amp;$A$49&amp;$B$30,EYFULL_in_period,12,FALSE))</f>
        <v>2</v>
      </c>
      <c r="G53" s="32">
        <f>IF($B53 &lt;1, "-",C53/$B53*100)</f>
        <v>18.518518518518519</v>
      </c>
      <c r="H53" s="32">
        <f t="shared" si="19"/>
        <v>70.370370370370367</v>
      </c>
      <c r="I53" s="32">
        <f t="shared" si="19"/>
        <v>3.7037037037037033</v>
      </c>
      <c r="J53" s="32">
        <f t="shared" si="19"/>
        <v>7.4074074074074066</v>
      </c>
      <c r="K53" s="57"/>
    </row>
    <row r="54" spans="1:11" ht="25" x14ac:dyDescent="0.25">
      <c r="A54" s="165" t="s">
        <v>436</v>
      </c>
      <c r="B54" s="32"/>
      <c r="C54" s="32"/>
      <c r="D54" s="32"/>
      <c r="E54" s="32"/>
      <c r="F54" s="73"/>
      <c r="G54" s="168"/>
      <c r="H54" s="32"/>
      <c r="I54" s="32"/>
      <c r="J54" s="32"/>
      <c r="K54" s="57"/>
    </row>
    <row r="55" spans="1:11" x14ac:dyDescent="0.25">
      <c r="A55" s="348" t="s">
        <v>72</v>
      </c>
      <c r="B55" s="80">
        <f>IF(ISERROR(VLOOKUP($A$33&amp;$A55&amp;$B$28&amp;$A$54&amp;$B$30,EYFULL_in_period,8,FALSE))=TRUE,0,VLOOKUP($A$33&amp;$A55&amp;$B$28&amp;$A$54&amp;$B$30,EYFULL_in_period,8,FALSE))</f>
        <v>5658</v>
      </c>
      <c r="C55" s="80">
        <f>IF(ISERROR(VLOOKUP($A$33&amp;$A55&amp;$B$28&amp;$A$54&amp;$B$30,EYFULL_in_period,9,FALSE))=TRUE,0,VLOOKUP($A$33&amp;$A55&amp;$B$28&amp;$A$54&amp;$B$30,EYFULL_in_period,9,FALSE))</f>
        <v>521</v>
      </c>
      <c r="D55" s="80">
        <f>IF(ISERROR(VLOOKUP($A$33&amp;$A55&amp;$B$28&amp;$A$54&amp;$B$30,EYFULL_in_period,10,FALSE))=TRUE,0,VLOOKUP($A$33&amp;$A55&amp;$B$28&amp;$A$54&amp;$B$30,EYFULL_in_period,10,FALSE))</f>
        <v>4626</v>
      </c>
      <c r="E55" s="80">
        <f>IF(ISERROR(VLOOKUP($A$33&amp;$A55&amp;$B$28&amp;$A$54&amp;$B$30,EYFULL_in_period,11,FALSE))=TRUE,0,VLOOKUP($A$33&amp;$A55&amp;$B$28&amp;$A$54&amp;$B$30,EYFULL_in_period,11,FALSE))</f>
        <v>302</v>
      </c>
      <c r="F55" s="80">
        <f>IF(ISERROR(VLOOKUP($A$33&amp;$A55&amp;$B$28&amp;$A$54&amp;$B$30,EYFULL_in_period,12,FALSE))=TRUE,0,VLOOKUP($A$33&amp;$A55&amp;$B$28&amp;$A$54&amp;$B$30,EYFULL_in_period,12,FALSE))</f>
        <v>209</v>
      </c>
      <c r="G55" s="80">
        <f>IF($B55 &lt;1, "-",C55/$B55*100)</f>
        <v>9.2082007776599504</v>
      </c>
      <c r="H55" s="80">
        <f t="shared" ref="H55:J58" si="20">IF($B55 &lt;1, "-",D55/$B55*100)</f>
        <v>81.760339342523864</v>
      </c>
      <c r="I55" s="80">
        <f t="shared" si="20"/>
        <v>5.3375751148815835</v>
      </c>
      <c r="J55" s="80">
        <f t="shared" si="20"/>
        <v>3.693884764934606</v>
      </c>
      <c r="K55" s="64"/>
    </row>
    <row r="56" spans="1:11" x14ac:dyDescent="0.25">
      <c r="A56" s="402" t="s">
        <v>73</v>
      </c>
      <c r="B56" s="32">
        <f>IF(ISERROR(VLOOKUP($A$33&amp;$A56&amp;$B$28&amp;$A$54&amp;$B$30,EYFULL_in_period,8,FALSE))=TRUE,0,VLOOKUP($A$33&amp;$A56&amp;$B$28&amp;$A$54&amp;$B$30,EYFULL_in_period,8,FALSE))</f>
        <v>3013</v>
      </c>
      <c r="C56" s="32">
        <f>IF(ISERROR(VLOOKUP($A$33&amp;$A56&amp;$B$28&amp;$A$54&amp;$B$30,EYFULL_in_period,9,FALSE))=TRUE,0,VLOOKUP($A$33&amp;$A56&amp;$B$28&amp;$A$54&amp;$B$30,EYFULL_in_period,9,FALSE))</f>
        <v>246</v>
      </c>
      <c r="D56" s="32">
        <f>IF(ISERROR(VLOOKUP($A$33&amp;$A56&amp;$B$28&amp;$A$54&amp;$B$30,EYFULL_in_period,10,FALSE))=TRUE,0,VLOOKUP($A$33&amp;$A56&amp;$B$28&amp;$A$54&amp;$B$30,EYFULL_in_period,10,FALSE))</f>
        <v>2593</v>
      </c>
      <c r="E56" s="32">
        <f>IF(ISERROR(VLOOKUP($A$33&amp;$A56&amp;$B$28&amp;$A$54&amp;$B$30,EYFULL_in_period,11,FALSE))=TRUE,0,VLOOKUP($A$33&amp;$A56&amp;$B$28&amp;$A$54&amp;$B$30,EYFULL_in_period,11,FALSE))</f>
        <v>102</v>
      </c>
      <c r="F56" s="73">
        <f>IF(ISERROR(VLOOKUP($A$33&amp;$A56&amp;$B$28&amp;$A$54&amp;$B$30,EYFULL_in_period,12,FALSE))=TRUE,0,VLOOKUP($A$33&amp;$A56&amp;$B$28&amp;$A$54&amp;$B$30,EYFULL_in_period,12,FALSE))</f>
        <v>72</v>
      </c>
      <c r="G56" s="32">
        <f>IF($B56 &lt;1, "-",C56/$B56*100)</f>
        <v>8.1646199800862931</v>
      </c>
      <c r="H56" s="32">
        <f t="shared" si="20"/>
        <v>86.060404912047801</v>
      </c>
      <c r="I56" s="32">
        <f t="shared" si="20"/>
        <v>3.3853302356455361</v>
      </c>
      <c r="J56" s="32">
        <f t="shared" si="20"/>
        <v>2.3896448722203782</v>
      </c>
      <c r="K56" s="57"/>
    </row>
    <row r="57" spans="1:11" x14ac:dyDescent="0.25">
      <c r="A57" s="402" t="s">
        <v>74</v>
      </c>
      <c r="B57" s="32">
        <f>IF(ISERROR(VLOOKUP($A$33&amp;$A57&amp;$B$28&amp;$A$54&amp;$B$30,EYFULL_in_period,8,FALSE))=TRUE,0,VLOOKUP($A$33&amp;$A57&amp;$B$28&amp;$A$54&amp;$B$30,EYFULL_in_period,8,FALSE))</f>
        <v>2617</v>
      </c>
      <c r="C57" s="32">
        <f>IF(ISERROR(VLOOKUP($A$33&amp;$A57&amp;$B$28&amp;$A$54&amp;$B$30,EYFULL_in_period,9,FALSE))=TRUE,0,VLOOKUP($A$33&amp;$A57&amp;$B$28&amp;$A$54&amp;$B$30,EYFULL_in_period,9,FALSE))</f>
        <v>270</v>
      </c>
      <c r="D57" s="32">
        <f>IF(ISERROR(VLOOKUP($A$33&amp;$A57&amp;$B$28&amp;$A$54&amp;$B$30,EYFULL_in_period,10,FALSE))=TRUE,0,VLOOKUP($A$33&amp;$A57&amp;$B$28&amp;$A$54&amp;$B$30,EYFULL_in_period,10,FALSE))</f>
        <v>2014</v>
      </c>
      <c r="E57" s="32">
        <f>IF(ISERROR(VLOOKUP($A$33&amp;$A57&amp;$B$28&amp;$A$54&amp;$B$30,EYFULL_in_period,11,FALSE))=TRUE,0,VLOOKUP($A$33&amp;$A57&amp;$B$28&amp;$A$54&amp;$B$30,EYFULL_in_period,11,FALSE))</f>
        <v>198</v>
      </c>
      <c r="F57" s="73">
        <f>IF(ISERROR(VLOOKUP($A$33&amp;$A57&amp;$B$28&amp;$A$54&amp;$B$30,EYFULL_in_period,12,FALSE))=TRUE,0,VLOOKUP($A$33&amp;$A57&amp;$B$28&amp;$A$54&amp;$B$30,EYFULL_in_period,12,FALSE))</f>
        <v>135</v>
      </c>
      <c r="G57" s="32">
        <f>IF($B57 &lt;1, "-",C57/$B57*100)</f>
        <v>10.317157050057316</v>
      </c>
      <c r="H57" s="32">
        <f t="shared" si="20"/>
        <v>76.95834925487199</v>
      </c>
      <c r="I57" s="32">
        <f t="shared" si="20"/>
        <v>7.5659151700420324</v>
      </c>
      <c r="J57" s="32">
        <f t="shared" si="20"/>
        <v>5.1585785250286582</v>
      </c>
      <c r="K57" s="57"/>
    </row>
    <row r="58" spans="1:11" x14ac:dyDescent="0.25">
      <c r="A58" s="402" t="s">
        <v>75</v>
      </c>
      <c r="B58" s="32">
        <f>IF(ISERROR(VLOOKUP($A$33&amp;$A58&amp;$B$28&amp;$A$54&amp;$B$30,EYFULL_in_period,8,FALSE))=TRUE,0,VLOOKUP($A$33&amp;$A58&amp;$B$28&amp;$A$54&amp;$B$30,EYFULL_in_period,8,FALSE))</f>
        <v>27</v>
      </c>
      <c r="C58" s="32">
        <f>IF(ISERROR(VLOOKUP($A$33&amp;$A58&amp;$B$28&amp;$A$54&amp;$B$30,EYFULL_in_period,9,FALSE))=TRUE,0,VLOOKUP($A$33&amp;$A58&amp;$B$28&amp;$A$54&amp;$B$30,EYFULL_in_period,9,FALSE))</f>
        <v>5</v>
      </c>
      <c r="D58" s="32">
        <f>IF(ISERROR(VLOOKUP($A$33&amp;$A58&amp;$B$28&amp;$A$54&amp;$B$30,EYFULL_in_period,10,FALSE))=TRUE,0,VLOOKUP($A$33&amp;$A58&amp;$B$28&amp;$A$54&amp;$B$30,EYFULL_in_period,10,FALSE))</f>
        <v>19</v>
      </c>
      <c r="E58" s="32">
        <f>IF(ISERROR(VLOOKUP($A$33&amp;$A58&amp;$B$28&amp;$A$54&amp;$B$30,EYFULL_in_period,11,FALSE))=TRUE,0,VLOOKUP($A$33&amp;$A58&amp;$B$28&amp;$A$54&amp;$B$30,EYFULL_in_period,11,FALSE))</f>
        <v>1</v>
      </c>
      <c r="F58" s="73">
        <f>IF(ISERROR(VLOOKUP($A$33&amp;$A58&amp;$B$28&amp;$A$54&amp;$B$30,EYFULL_in_period,12,FALSE))=TRUE,0,VLOOKUP($A$33&amp;$A58&amp;$B$28&amp;$A$54&amp;$B$30,EYFULL_in_period,12,FALSE))</f>
        <v>2</v>
      </c>
      <c r="G58" s="32">
        <f>IF($B58 &lt;1, "-",C58/$B58*100)</f>
        <v>18.518518518518519</v>
      </c>
      <c r="H58" s="32">
        <f t="shared" si="20"/>
        <v>70.370370370370367</v>
      </c>
      <c r="I58" s="32">
        <f t="shared" si="20"/>
        <v>3.7037037037037033</v>
      </c>
      <c r="J58" s="32">
        <f t="shared" si="20"/>
        <v>7.4074074074074066</v>
      </c>
      <c r="K58" s="57"/>
    </row>
    <row r="59" spans="1:11" x14ac:dyDescent="0.25">
      <c r="A59" s="505"/>
      <c r="B59" s="58"/>
      <c r="C59" s="58"/>
      <c r="D59" s="58"/>
      <c r="E59" s="58"/>
      <c r="F59" s="169"/>
      <c r="G59" s="58"/>
      <c r="H59" s="58"/>
      <c r="I59" s="58"/>
      <c r="J59" s="58"/>
      <c r="K59" s="57"/>
    </row>
  </sheetData>
  <mergeCells count="10">
    <mergeCell ref="B30:E30"/>
    <mergeCell ref="I30:K30"/>
    <mergeCell ref="B32:F32"/>
    <mergeCell ref="G32:J32"/>
    <mergeCell ref="A1:B1"/>
    <mergeCell ref="A2:A5"/>
    <mergeCell ref="A6:A9"/>
    <mergeCell ref="A10:A13"/>
    <mergeCell ref="A14:A17"/>
    <mergeCell ref="A18:A2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 ma:contentTypeID="0x0101009C2B7C2BCED2CC498D2131C55000F427000574468B717840488AE197B2DD0D7BFE" ma:contentTypeVersion="30" ma:contentTypeDescription="Create a new document." ma:contentTypeScope="" ma:versionID="74fe5fbc90b35d20cb09fb05835a3a83">
  <xsd:schema xmlns:xsd="http://www.w3.org/2001/XMLSchema" xmlns:xs="http://www.w3.org/2001/XMLSchema" xmlns:p="http://schemas.microsoft.com/office/2006/metadata/properties" xmlns:ns1="http://schemas.microsoft.com/sharepoint/v3" xmlns:ns2="4d26f180-144a-42ee-8122-e88c3adfe28e" xmlns:ns3="f1521508-638b-40cb-bd77-3f3024fa2aba" xmlns:ns4="74c693eb-c119-4d22-855e-574c8d8ba48d" targetNamespace="http://schemas.microsoft.com/office/2006/metadata/properties" ma:root="true" ma:fieldsID="8ee2759c84c5fb31b092e79897ae7ba5" ns1:_="" ns2:_="" ns3:_="" ns4:_="">
    <xsd:import namespace="http://schemas.microsoft.com/sharepoint/v3"/>
    <xsd:import namespace="4d26f180-144a-42ee-8122-e88c3adfe28e"/>
    <xsd:import namespace="f1521508-638b-40cb-bd77-3f3024fa2aba"/>
    <xsd:import namespace="74c693eb-c119-4d22-855e-574c8d8ba48d"/>
    <xsd:element name="properties">
      <xsd:complexType>
        <xsd:sequence>
          <xsd:element name="documentManagement">
            <xsd:complexType>
              <xsd:all>
                <xsd:element ref="ns2:TaxCatchAll" minOccurs="0"/>
                <xsd:element ref="ns2:TaxCatchAllLabel" minOccurs="0"/>
                <xsd:element ref="ns2:oa1a93a5a7ef480181db2f87de7cba9a" minOccurs="0"/>
                <xsd:element ref="ns2:f2321e7ae57145009a616bed4e4763a0" minOccurs="0"/>
                <xsd:element ref="ns2:jf9d5451340646c7809b6948a13e369a" minOccurs="0"/>
                <xsd:element ref="ns2:e89c4b80759c40b1b9d7062f4c2d89c9" minOccurs="0"/>
                <xsd:element ref="ns3:MediaServiceAutoTags" minOccurs="0"/>
                <xsd:element ref="ns3:MediaServiceOCR" minOccurs="0"/>
                <xsd:element ref="ns4:SharedWithUsers" minOccurs="0"/>
                <xsd:element ref="ns4:SharedWithDetails"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3:MediaServiceObjectDetectorVersions" minOccurs="0"/>
                <xsd:element ref="ns3: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2" nillable="true" ma:displayName="Unified Compliance Policy Properties" ma:hidden="true" ma:internalName="_ip_UnifiedCompliancePolicyProperties">
      <xsd:simpleType>
        <xsd:restriction base="dms:Note"/>
      </xsd:simpleType>
    </xsd:element>
    <xsd:element name="_ip_UnifiedCompliancePolicyUIAction" ma:index="3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26f180-144a-42ee-8122-e88c3adfe28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dc03f46-c3c5-44cf-83ff-787e69cdb6e6}" ma:internalName="TaxCatchAll" ma:showField="CatchAllData" ma:web="74c693eb-c119-4d22-855e-574c8d8ba48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dc03f46-c3c5-44cf-83ff-787e69cdb6e6}" ma:internalName="TaxCatchAllLabel" ma:readOnly="true" ma:showField="CatchAllDataLabel" ma:web="74c693eb-c119-4d22-855e-574c8d8ba48d">
      <xsd:complexType>
        <xsd:complexContent>
          <xsd:extension base="dms:MultiChoiceLookup">
            <xsd:sequence>
              <xsd:element name="Value" type="dms:Lookup" maxOccurs="unbounded" minOccurs="0" nillable="true"/>
            </xsd:sequence>
          </xsd:extension>
        </xsd:complexContent>
      </xsd:complexType>
    </xsd:element>
    <xsd:element name="oa1a93a5a7ef480181db2f87de7cba9a" ma:index="14" nillable="true" ma:taxonomy="true" ma:internalName="oa1a93a5a7ef480181db2f87de7cba9a" ma:taxonomyFieldName="Directorate" ma:displayName="Directorate" ma:default="" ma:fieldId="{8a1a93a5-a7ef-4801-81db-2f87de7cba9a}" ma:sspId="301d8099-d132-40b0-ae0a-bd77b23f6837" ma:termSetId="feaa8650-d07a-48f6-97ac-c0e82e8cc1b5" ma:anchorId="00000000-0000-0000-0000-000000000000" ma:open="false" ma:isKeyword="false">
      <xsd:complexType>
        <xsd:sequence>
          <xsd:element ref="pc:Terms" minOccurs="0" maxOccurs="1"/>
        </xsd:sequence>
      </xsd:complexType>
    </xsd:element>
    <xsd:element name="f2321e7ae57145009a616bed4e4763a0" ma:index="15" nillable="true" ma:taxonomy="true" ma:internalName="f2321e7ae57145009a616bed4e4763a0" ma:taxonomyFieldName="OfstedDepartment" ma:displayName="Ofsted Department" ma:default="" ma:fieldId="{f2321e7a-e571-4500-9a61-6bed4e4763a0}" ma:sspId="301d8099-d132-40b0-ae0a-bd77b23f6837" ma:termSetId="feaa8650-d07a-48f6-97ac-c0e82e8cc1b5" ma:anchorId="00000000-0000-0000-0000-000000000000" ma:open="false" ma:isKeyword="false">
      <xsd:complexType>
        <xsd:sequence>
          <xsd:element ref="pc:Terms" minOccurs="0" maxOccurs="1"/>
        </xsd:sequence>
      </xsd:complexType>
    </xsd:element>
    <xsd:element name="jf9d5451340646c7809b6948a13e369a" ma:index="16" nillable="true" ma:taxonomy="true" ma:internalName="jf9d5451340646c7809b6948a13e369a" ma:taxonomyFieldName="OfstedTeam" ma:displayName="Ofsted Team" ma:default="" ma:fieldId="{3f9d5451-3406-46c7-809b-6948a13e369a}" ma:sspId="301d8099-d132-40b0-ae0a-bd77b23f6837" ma:termSetId="feaa8650-d07a-48f6-97ac-c0e82e8cc1b5" ma:anchorId="00000000-0000-0000-0000-000000000000" ma:open="false" ma:isKeyword="false">
      <xsd:complexType>
        <xsd:sequence>
          <xsd:element ref="pc:Terms" minOccurs="0" maxOccurs="1"/>
        </xsd:sequence>
      </xsd:complexType>
    </xsd:element>
    <xsd:element name="e89c4b80759c40b1b9d7062f4c2d89c9" ma:index="17" nillable="true" ma:taxonomy="true" ma:internalName="e89c4b80759c40b1b9d7062f4c2d89c9" ma:taxonomyFieldName="DocumentType" ma:displayName="Document Type" ma:default="" ma:fieldId="{e89c4b80-759c-40b1-b9d7-062f4c2d89c9}" ma:sspId="301d8099-d132-40b0-ae0a-bd77b23f6837" ma:termSetId="da3bd2f9-5d60-4585-8c46-4849b8568b1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521508-638b-40cb-bd77-3f3024fa2aba" elementFormDefault="qualified">
    <xsd:import namespace="http://schemas.microsoft.com/office/2006/documentManagement/types"/>
    <xsd:import namespace="http://schemas.microsoft.com/office/infopath/2007/PartnerControls"/>
    <xsd:element name="MediaServiceAutoTags" ma:index="18" nillable="true" ma:displayName="MediaServiceAutoTags" ma:internalName="MediaServiceAutoTags"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DateTaken" ma:index="26" nillable="true" ma:displayName="MediaServiceDateTaken" ma:hidden="true" ma:internalName="MediaServiceDateTake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301d8099-d132-40b0-ae0a-bd77b23f683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c693eb-c119-4d22-855e-574c8d8ba48d"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301d8099-d132-40b0-ae0a-bd77b23f6837" ContentTypeId="0x0101009C2B7C2BCED2CC498D2131C55000F427"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jf9d5451340646c7809b6948a13e369a xmlns="4d26f180-144a-42ee-8122-e88c3adfe28e">
      <Terms xmlns="http://schemas.microsoft.com/office/infopath/2007/PartnerControls"/>
    </jf9d5451340646c7809b6948a13e369a>
    <f2321e7ae57145009a616bed4e4763a0 xmlns="4d26f180-144a-42ee-8122-e88c3adfe28e">
      <Terms xmlns="http://schemas.microsoft.com/office/infopath/2007/PartnerControls"/>
    </f2321e7ae57145009a616bed4e4763a0>
    <_ip_UnifiedCompliancePolicyUIAction xmlns="http://schemas.microsoft.com/sharepoint/v3" xsi:nil="true"/>
    <e89c4b80759c40b1b9d7062f4c2d89c9 xmlns="4d26f180-144a-42ee-8122-e88c3adfe28e">
      <Terms xmlns="http://schemas.microsoft.com/office/infopath/2007/PartnerControls"/>
    </e89c4b80759c40b1b9d7062f4c2d89c9>
    <_ip_UnifiedCompliancePolicyProperties xmlns="http://schemas.microsoft.com/sharepoint/v3" xsi:nil="true"/>
    <oa1a93a5a7ef480181db2f87de7cba9a xmlns="4d26f180-144a-42ee-8122-e88c3adfe28e">
      <Terms xmlns="http://schemas.microsoft.com/office/infopath/2007/PartnerControls"/>
    </oa1a93a5a7ef480181db2f87de7cba9a>
    <SharedWithUsers xmlns="74c693eb-c119-4d22-855e-574c8d8ba48d">
      <UserInfo>
        <DisplayName>Austen Norris</DisplayName>
        <AccountId>97</AccountId>
        <AccountType/>
      </UserInfo>
      <UserInfo>
        <DisplayName>Lucy Conway</DisplayName>
        <AccountId>101</AccountId>
        <AccountType/>
      </UserInfo>
      <UserInfo>
        <DisplayName>Fiona Lewis</DisplayName>
        <AccountId>425</AccountId>
        <AccountType/>
      </UserInfo>
      <UserInfo>
        <DisplayName>Anita Patel</DisplayName>
        <AccountId>30</AccountId>
        <AccountType/>
      </UserInfo>
      <UserInfo>
        <DisplayName>Rebecca Wattiau</DisplayName>
        <AccountId>566</AccountId>
        <AccountType/>
      </UserInfo>
      <UserInfo>
        <DisplayName>Rebecca Vincent</DisplayName>
        <AccountId>1028</AccountId>
        <AccountType/>
      </UserInfo>
      <UserInfo>
        <DisplayName>Helen Woodley</DisplayName>
        <AccountId>87</AccountId>
        <AccountType/>
      </UserInfo>
      <UserInfo>
        <DisplayName>Chris Dinham</DisplayName>
        <AccountId>838</AccountId>
        <AccountType/>
      </UserInfo>
      <UserInfo>
        <DisplayName>Hollie France</DisplayName>
        <AccountId>1033</AccountId>
        <AccountType/>
      </UserInfo>
      <UserInfo>
        <DisplayName>Richard Smith</DisplayName>
        <AccountId>345</AccountId>
        <AccountType/>
      </UserInfo>
      <UserInfo>
        <DisplayName>Giada Maugeri</DisplayName>
        <AccountId>252</AccountId>
        <AccountType/>
      </UserInfo>
    </SharedWithUsers>
    <lcf76f155ced4ddcb4097134ff3c332f xmlns="f1521508-638b-40cb-bd77-3f3024fa2aba">
      <Terms xmlns="http://schemas.microsoft.com/office/infopath/2007/PartnerControls"/>
    </lcf76f155ced4ddcb4097134ff3c332f>
    <TaxCatchAll xmlns="4d26f180-144a-42ee-8122-e88c3adfe28e" xsi:nil="true"/>
  </documentManagement>
</p:properties>
</file>

<file path=customXml/itemProps1.xml><?xml version="1.0" encoding="utf-8"?>
<ds:datastoreItem xmlns:ds="http://schemas.openxmlformats.org/officeDocument/2006/customXml" ds:itemID="{2F948C0B-FDE6-413F-B317-82322A3A7E10}"/>
</file>

<file path=customXml/itemProps2.xml><?xml version="1.0" encoding="utf-8"?>
<ds:datastoreItem xmlns:ds="http://schemas.openxmlformats.org/officeDocument/2006/customXml" ds:itemID="{83EFDDEB-242C-4F7A-91FA-AA8FBC4B0D90}"/>
</file>

<file path=customXml/itemProps3.xml><?xml version="1.0" encoding="utf-8"?>
<ds:datastoreItem xmlns:ds="http://schemas.openxmlformats.org/officeDocument/2006/customXml" ds:itemID="{EBBD1704-1088-41C7-8A09-53FF05013B23}"/>
</file>

<file path=customXml/itemProps4.xml><?xml version="1.0" encoding="utf-8"?>
<ds:datastoreItem xmlns:ds="http://schemas.openxmlformats.org/officeDocument/2006/customXml" ds:itemID="{71AA00FD-538B-4597-B36E-96D20B5C3770}"/>
</file>

<file path=docMetadata/LabelInfo.xml><?xml version="1.0" encoding="utf-8"?>
<clbl:labelList xmlns:clbl="http://schemas.microsoft.com/office/2020/mipLabelMetadata">
  <clbl:label id="{a708279d-de88-4b62-9560-85a6be8c08cc}" enabled="0" method="" siteId="{a708279d-de88-4b62-9560-85a6be8c08c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50</vt:i4>
      </vt:variant>
    </vt:vector>
  </HeadingPairs>
  <TitlesOfParts>
    <vt:vector size="96" baseType="lpstr">
      <vt:lpstr>Cover</vt:lpstr>
      <vt:lpstr>Contents</vt:lpstr>
      <vt:lpstr>Drop down Values</vt:lpstr>
      <vt:lpstr>Revisions</vt:lpstr>
      <vt:lpstr>Labels</vt:lpstr>
      <vt:lpstr>ProvidersandPlaces</vt:lpstr>
      <vt:lpstr>Notes</vt:lpstr>
      <vt:lpstr>Table 1</vt:lpstr>
      <vt:lpstr>Table 2</vt:lpstr>
      <vt:lpstr>Table 3a</vt:lpstr>
      <vt:lpstr>JoinersandLeavers</vt:lpstr>
      <vt:lpstr>Table 3b</vt:lpstr>
      <vt:lpstr>HistoricJandL</vt:lpstr>
      <vt:lpstr>Table 4</vt:lpstr>
      <vt:lpstr>JandL_academic_financial</vt:lpstr>
      <vt:lpstr>Chart 1</vt:lpstr>
      <vt:lpstr>EYR_most_recent_outcomes</vt:lpstr>
      <vt:lpstr>EYR_NCOR_MR</vt:lpstr>
      <vt:lpstr>EYR_INADQ_NCOR</vt:lpstr>
      <vt:lpstr>HistoricEYROE</vt:lpstr>
      <vt:lpstr>Table 5</vt:lpstr>
      <vt:lpstr>Table 6</vt:lpstr>
      <vt:lpstr>Table 7</vt:lpstr>
      <vt:lpstr>Table 8</vt:lpstr>
      <vt:lpstr>Table 9</vt:lpstr>
      <vt:lpstr>EYR_actions_and_recommendations</vt:lpstr>
      <vt:lpstr>Table 10</vt:lpstr>
      <vt:lpstr>LeftEYRRegister_insp_only</vt:lpstr>
      <vt:lpstr>Table 11</vt:lpstr>
      <vt:lpstr>Table 12</vt:lpstr>
      <vt:lpstr>CR_most_recent_outcome</vt:lpstr>
      <vt:lpstr>Table 13</vt:lpstr>
      <vt:lpstr>Chart 2</vt:lpstr>
      <vt:lpstr>Chart2_Data</vt:lpstr>
      <vt:lpstr>EYFULL_in_period</vt:lpstr>
      <vt:lpstr>Table 14</vt:lpstr>
      <vt:lpstr>CR_insp_in_period</vt:lpstr>
      <vt:lpstr>Table 15</vt:lpstr>
      <vt:lpstr>Table 16</vt:lpstr>
      <vt:lpstr>Table 17</vt:lpstr>
      <vt:lpstr>Table 18</vt:lpstr>
      <vt:lpstr>Table 19</vt:lpstr>
      <vt:lpstr>Chart 3</vt:lpstr>
      <vt:lpstr>Table 20</vt:lpstr>
      <vt:lpstr>Reg_events_in_period</vt:lpstr>
      <vt:lpstr>Chart3_data</vt:lpstr>
      <vt:lpstr>Actions_Recommendations</vt:lpstr>
      <vt:lpstr>Chart2Source</vt:lpstr>
      <vt:lpstr>CR_insp_in_period</vt:lpstr>
      <vt:lpstr>CR_Most_recent_outcome</vt:lpstr>
      <vt:lpstr>current_quarter</vt:lpstr>
      <vt:lpstr>EE</vt:lpstr>
      <vt:lpstr>EM</vt:lpstr>
      <vt:lpstr>ENG</vt:lpstr>
      <vt:lpstr>ey_provision_type</vt:lpstr>
      <vt:lpstr>EYFULL_in_period</vt:lpstr>
      <vt:lpstr>eyr</vt:lpstr>
      <vt:lpstr>EYR_INADQ_NCOR</vt:lpstr>
      <vt:lpstr>EYR_most_recent_outcomes</vt:lpstr>
      <vt:lpstr>EYR_NCOR_MR</vt:lpstr>
      <vt:lpstr>'Drop down Values'!GOR</vt:lpstr>
      <vt:lpstr>GOR_PP</vt:lpstr>
      <vt:lpstr>HistoricEYROE</vt:lpstr>
      <vt:lpstr>'Table 3b'!HistoricJandL</vt:lpstr>
      <vt:lpstr>'Table 4'!JL_select</vt:lpstr>
      <vt:lpstr>JL_select</vt:lpstr>
      <vt:lpstr>joinersandleavers</vt:lpstr>
      <vt:lpstr>LocalAuthority</vt:lpstr>
      <vt:lpstr>LON</vt:lpstr>
      <vt:lpstr>NE</vt:lpstr>
      <vt:lpstr>not_eyr</vt:lpstr>
      <vt:lpstr>NR</vt:lpstr>
      <vt:lpstr>NW</vt:lpstr>
      <vt:lpstr>period_pp</vt:lpstr>
      <vt:lpstr>period_pp_end</vt:lpstr>
      <vt:lpstr>period_pp_start</vt:lpstr>
      <vt:lpstr>PP_LA_select</vt:lpstr>
      <vt:lpstr>previous_publication_date</vt:lpstr>
      <vt:lpstr>previous_quarter</vt:lpstr>
      <vt:lpstr>prov_final</vt:lpstr>
      <vt:lpstr>ProvidersandPlaces</vt:lpstr>
      <vt:lpstr>provision_type</vt:lpstr>
      <vt:lpstr>provisional_end_date</vt:lpstr>
      <vt:lpstr>provisional_start_date</vt:lpstr>
      <vt:lpstr>publication_date</vt:lpstr>
      <vt:lpstr>register_combination</vt:lpstr>
      <vt:lpstr>revised_end_date</vt:lpstr>
      <vt:lpstr>revised_start_date</vt:lpstr>
      <vt:lpstr>revisions_missing</vt:lpstr>
      <vt:lpstr>revisions_missing_statement</vt:lpstr>
      <vt:lpstr>revisions_new</vt:lpstr>
      <vt:lpstr>revisions_new_statement</vt:lpstr>
      <vt:lpstr>SE</vt:lpstr>
      <vt:lpstr>SW</vt:lpstr>
      <vt:lpstr>WM</vt:lpstr>
      <vt:lpstr>YH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2025-06-23T09:44:03Z</dcterms:created>
  <dcterms:modified xsi:type="dcterms:W3CDTF">2025-06-23T09:45:56Z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fstedDepartment">
    <vt:lpwstr/>
  </property>
  <property fmtid="{D5CDD505-2E9C-101B-9397-08002B2CF9AE}" pid="3" name="MediaServiceImageTags">
    <vt:lpwstr/>
  </property>
  <property fmtid="{D5CDD505-2E9C-101B-9397-08002B2CF9AE}" pid="4" name="ContentTypeId">
    <vt:lpwstr>0x0101009C2B7C2BCED2CC498D2131C55000F427000574468B717840488AE197B2DD0D7BFE</vt:lpwstr>
  </property>
  <property fmtid="{D5CDD505-2E9C-101B-9397-08002B2CF9AE}" pid="5" name="DocumentType">
    <vt:lpwstr/>
  </property>
  <property fmtid="{D5CDD505-2E9C-101B-9397-08002B2CF9AE}" pid="6" name="Directorate">
    <vt:lpwstr/>
  </property>
  <property fmtid="{D5CDD505-2E9C-101B-9397-08002B2CF9AE}" pid="7" name="OfstedTeam">
    <vt:lpwstr/>
  </property>
</Properties>
</file>